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activeX/activeX15.xml" ContentType="application/vnd.ms-office.activeX+xml"/>
  <Override PartName="/xl/activeX/activeX15.bin" ContentType="application/vnd.ms-office.activeX"/>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7.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USUARIO\OneDrive\onedrive\DROPOX\GESTOR PRO\GESTOR PRO\NUEVA VERSION\2022\NUEVO CON WEB RIDE\VER 2024\"/>
    </mc:Choice>
  </mc:AlternateContent>
  <xr:revisionPtr revIDLastSave="0" documentId="13_ncr:1_{0BF10ABA-9028-42D0-92B2-B172DEE7AD2B}" xr6:coauthVersionLast="47" xr6:coauthVersionMax="47" xr10:uidLastSave="{00000000-0000-0000-0000-000000000000}"/>
  <bookViews>
    <workbookView xWindow="-120" yWindow="-120" windowWidth="20730" windowHeight="11160" activeTab="3" xr2:uid="{EE26A4B8-28AA-4E18-82E8-31AD0E558960}"/>
  </bookViews>
  <sheets>
    <sheet name="PROVEEDORES" sheetId="1" r:id="rId1"/>
    <sheet name="TABLAS" sheetId="2" r:id="rId2"/>
    <sheet name="RUC" sheetId="3" r:id="rId3"/>
    <sheet name="COMPRAS" sheetId="4" r:id="rId4"/>
    <sheet name="REEMBOLSOS" sheetId="5" r:id="rId5"/>
    <sheet name="EXPORTACIONES" sheetId="6" r:id="rId6"/>
    <sheet name="VENTAS" sheetId="7" r:id="rId7"/>
    <sheet name="Ventas Estab." sheetId="8" r:id="rId8"/>
    <sheet name="ANULADOS" sheetId="9" r:id="rId9"/>
    <sheet name="TALON RESUMEN" sheetId="10" r:id="rId10"/>
    <sheet name="IVA" sheetId="11" r:id="rId11"/>
    <sheet name="RETENCIONES" sheetId="12" r:id="rId12"/>
    <sheet name="RESUMEN" sheetId="13" r:id="rId13"/>
    <sheet name="Suma" sheetId="14" r:id="rId14"/>
    <sheet name="RET" sheetId="15" r:id="rId15"/>
    <sheet name="RET.GRUPO" sheetId="16" r:id="rId16"/>
    <sheet name="RET.DEV.RT" sheetId="17" r:id="rId17"/>
    <sheet name="RET.DEV.IVA" sheetId="18" r:id="rId18"/>
    <sheet name="FAC" sheetId="19" r:id="rId19"/>
    <sheet name="LIQ" sheetId="20" r:id="rId20"/>
    <sheet name="NCR" sheetId="21" r:id="rId21"/>
    <sheet name="NDE" sheetId="22" r:id="rId22"/>
    <sheet name="GUIR" sheetId="23" r:id="rId23"/>
    <sheet name="Detalle" sheetId="24" r:id="rId24"/>
    <sheet name="CGP" sheetId="25" r:id="rId25"/>
    <sheet name="GP" sheetId="26" state="hidden" r:id="rId26"/>
    <sheet name="RENTA.NAT" sheetId="27" state="hidden" r:id="rId27"/>
    <sheet name="RENTA.SOC" sheetId="28" state="hidden" r:id="rId28"/>
  </sheets>
  <externalReferences>
    <externalReference r:id="rId29"/>
  </externalReferences>
  <definedNames>
    <definedName name="_xlnm._FilterDatabase" localSheetId="8" hidden="1">ANULADOS!$A$1:$H$1</definedName>
    <definedName name="_xlnm._FilterDatabase" localSheetId="24" hidden="1">CGP!$A$1:$T$1272</definedName>
    <definedName name="_xlnm._FilterDatabase" localSheetId="3" hidden="1">COMPRAS!$A$1:$CH$1</definedName>
    <definedName name="_xlnm._FilterDatabase" localSheetId="23" hidden="1">Detalle!$A$1:$R$1</definedName>
    <definedName name="_xlnm._FilterDatabase" localSheetId="5" hidden="1">EXPORTACIONES!$B$1:$AF$369</definedName>
    <definedName name="_xlnm._FilterDatabase" localSheetId="18" hidden="1">FAC!$A$1:$AQ$1</definedName>
    <definedName name="_xlnm._FilterDatabase" localSheetId="22" hidden="1">GUIR!$A$1:$T$1</definedName>
    <definedName name="_xlnm._FilterDatabase" localSheetId="10" hidden="1">IVA!#REF!</definedName>
    <definedName name="_xlnm._FilterDatabase" localSheetId="19" hidden="1">LIQ!$A$1:$AI$1</definedName>
    <definedName name="_xlnm._FilterDatabase" localSheetId="20" hidden="1">NCR!$A$1:$AO$1</definedName>
    <definedName name="_xlnm._FilterDatabase" localSheetId="21" hidden="1">NDE!$A$1:$AO$1</definedName>
    <definedName name="_xlnm._FilterDatabase" localSheetId="0" hidden="1">PROVEEDORES!$A$1:$H$690</definedName>
    <definedName name="_xlnm._FilterDatabase" localSheetId="4" hidden="1">REEMBOLSOS!$A$1:$Q$108</definedName>
    <definedName name="_xlnm._FilterDatabase" localSheetId="27" hidden="1">'RENTA.SOC'!$A$4:$O$840</definedName>
    <definedName name="_xlnm._FilterDatabase" localSheetId="12" hidden="1">RESUMEN!$A$1:$P$1158</definedName>
    <definedName name="_xlnm._FilterDatabase" localSheetId="14" hidden="1">RET!$A$1:$AV$1</definedName>
    <definedName name="_xlnm._FilterDatabase" localSheetId="15" hidden="1">'RET.GRUPO'!$A$1:$AA$1</definedName>
    <definedName name="_xlnm._FilterDatabase" localSheetId="13" hidden="1">Suma!#REF!</definedName>
    <definedName name="_xlnm._FilterDatabase" localSheetId="1" hidden="1">TABLAS!$AZ$2:$BD$23</definedName>
    <definedName name="_xlnm._FilterDatabase" localSheetId="9" hidden="1">'TALON RESUMEN'!$A$3:$A$256</definedName>
    <definedName name="_xlnm._FilterDatabase" localSheetId="6" hidden="1">VENTAS!$A$1:$AC$1</definedName>
    <definedName name="_xlnm._FilterDatabase" localSheetId="7" hidden="1">'Ventas Estab.'!$F$19:$G$24</definedName>
    <definedName name="_Sep_dec_" hidden="1">","</definedName>
    <definedName name="_Sep_mil_" hidden="1">"."</definedName>
    <definedName name="ANO">[1]ADMI!$J$11</definedName>
    <definedName name="ANUAL">TABLAS!$BS$2</definedName>
    <definedName name="_xlnm.Extract" localSheetId="3">COMPRAS!$CK$1</definedName>
    <definedName name="_xlnm.Print_Area" localSheetId="25">GP!$A$1:$AH$47</definedName>
    <definedName name="_xlnm.Print_Area" localSheetId="13">Suma!$A$1:$H$10</definedName>
    <definedName name="_xlnm.Print_Area" localSheetId="9">'TALON RESUMEN'!$C$1:$J$258</definedName>
    <definedName name="BUSCABO">TABLAS!$AG$2</definedName>
    <definedName name="claveprimaria">TABLAS!#REF!</definedName>
    <definedName name="CódigoRET">TABLAS!$H$3:$H$131</definedName>
    <definedName name="DISTRITO">TABLAS!$N$3:$N$17</definedName>
    <definedName name="ENCABEZADO1">TABLAS!$O$2</definedName>
    <definedName name="ENERO_JUNIO">TABLAS!$BR$3</definedName>
    <definedName name="finmesats">TABLAS!$BI$12</definedName>
    <definedName name="FORMADEPAGO">TABLAS!$BF$2:$BF$10</definedName>
    <definedName name="formaspago2019">TABLAS!$BF$2:$BF$10</definedName>
    <definedName name="iniciomesats">TABLAS!$BH$12</definedName>
    <definedName name="iniciomesatssemestre">TABLAS!$BI$13</definedName>
    <definedName name="MES">TABLAS!$BV$2:$BV$13</definedName>
    <definedName name="MESATS">[1]ADMI!$J$12</definedName>
    <definedName name="MESES">TABLAS!$BQ$2:$BQ$14</definedName>
    <definedName name="PAIS">TABLAS!$AK$3:$AK$261</definedName>
    <definedName name="PAISEP">TABLAS!$AK$3:$AK$261</definedName>
    <definedName name="PAISPAGO">TABLAS!$AS$3:$AS$90</definedName>
    <definedName name="PARAISOFISCALES">TABLAS!$AM$3:$AM$90</definedName>
    <definedName name="PERIODOATS">TABLAS!$BU$2:$BU$4</definedName>
    <definedName name="PERIODOS">TABLAS!$BP$2:$BP$4</definedName>
    <definedName name="PORCENTAJEBUSCAR">TABLAS!$G$3:$J$131</definedName>
    <definedName name="REGIMEN">TABLAS!$R$3:$R$12</definedName>
    <definedName name="SEMESTRAL">TABLAS!$BW$2:$BW$3</definedName>
    <definedName name="SEMESTRE">TABLAS!$BR$2:$BR$3</definedName>
    <definedName name="solver_eng" localSheetId="3" hidden="1">1</definedName>
    <definedName name="solver_eng" localSheetId="18" hidden="1">1</definedName>
    <definedName name="solver_eng" localSheetId="22" hidden="1">1</definedName>
    <definedName name="solver_eng" localSheetId="19" hidden="1">1</definedName>
    <definedName name="solver_eng" localSheetId="20" hidden="1">1</definedName>
    <definedName name="solver_eng" localSheetId="21" hidden="1">1</definedName>
    <definedName name="solver_eng" localSheetId="14" hidden="1">1</definedName>
    <definedName name="solver_eng" localSheetId="6" hidden="1">1</definedName>
    <definedName name="solver_neg" localSheetId="3" hidden="1">1</definedName>
    <definedName name="solver_neg" localSheetId="18" hidden="1">1</definedName>
    <definedName name="solver_neg" localSheetId="22" hidden="1">1</definedName>
    <definedName name="solver_neg" localSheetId="19" hidden="1">1</definedName>
    <definedName name="solver_neg" localSheetId="20" hidden="1">1</definedName>
    <definedName name="solver_neg" localSheetId="21" hidden="1">1</definedName>
    <definedName name="solver_neg" localSheetId="14" hidden="1">1</definedName>
    <definedName name="solver_neg" localSheetId="6" hidden="1">1</definedName>
    <definedName name="solver_num" localSheetId="3" hidden="1">0</definedName>
    <definedName name="solver_num" localSheetId="18" hidden="1">0</definedName>
    <definedName name="solver_num" localSheetId="22" hidden="1">0</definedName>
    <definedName name="solver_num" localSheetId="19" hidden="1">0</definedName>
    <definedName name="solver_num" localSheetId="20" hidden="1">0</definedName>
    <definedName name="solver_num" localSheetId="21" hidden="1">0</definedName>
    <definedName name="solver_num" localSheetId="14" hidden="1">0</definedName>
    <definedName name="solver_num" localSheetId="6" hidden="1">0</definedName>
    <definedName name="solver_opt" localSheetId="3" hidden="1">COMPRAS!#REF!</definedName>
    <definedName name="solver_opt" localSheetId="18" hidden="1">FAC!#REF!</definedName>
    <definedName name="solver_opt" localSheetId="22" hidden="1">GUIR!#REF!</definedName>
    <definedName name="solver_opt" localSheetId="19" hidden="1">LIQ!#REF!</definedName>
    <definedName name="solver_opt" localSheetId="20" hidden="1">NCR!#REF!</definedName>
    <definedName name="solver_opt" localSheetId="21" hidden="1">NDE!#REF!</definedName>
    <definedName name="solver_opt" localSheetId="14" hidden="1">RET!#REF!</definedName>
    <definedName name="solver_opt" localSheetId="6" hidden="1">VENTAS!#REF!</definedName>
    <definedName name="solver_typ" localSheetId="3" hidden="1">1</definedName>
    <definedName name="solver_typ" localSheetId="18" hidden="1">1</definedName>
    <definedName name="solver_typ" localSheetId="22" hidden="1">1</definedName>
    <definedName name="solver_typ" localSheetId="19" hidden="1">1</definedName>
    <definedName name="solver_typ" localSheetId="20" hidden="1">1</definedName>
    <definedName name="solver_typ" localSheetId="21" hidden="1">1</definedName>
    <definedName name="solver_typ" localSheetId="14" hidden="1">1</definedName>
    <definedName name="solver_typ" localSheetId="6" hidden="1">1</definedName>
    <definedName name="solver_val" localSheetId="3" hidden="1">0</definedName>
    <definedName name="solver_val" localSheetId="18" hidden="1">0</definedName>
    <definedName name="solver_val" localSheetId="22" hidden="1">0</definedName>
    <definedName name="solver_val" localSheetId="19" hidden="1">0</definedName>
    <definedName name="solver_val" localSheetId="20" hidden="1">0</definedName>
    <definedName name="solver_val" localSheetId="21" hidden="1">0</definedName>
    <definedName name="solver_val" localSheetId="14" hidden="1">0</definedName>
    <definedName name="solver_val" localSheetId="6" hidden="1">0</definedName>
    <definedName name="solver_ver" localSheetId="3" hidden="1">3</definedName>
    <definedName name="solver_ver" localSheetId="18" hidden="1">3</definedName>
    <definedName name="solver_ver" localSheetId="22" hidden="1">3</definedName>
    <definedName name="solver_ver" localSheetId="19" hidden="1">3</definedName>
    <definedName name="solver_ver" localSheetId="20" hidden="1">3</definedName>
    <definedName name="solver_ver" localSheetId="21" hidden="1">3</definedName>
    <definedName name="solver_ver" localSheetId="14" hidden="1">3</definedName>
    <definedName name="solver_ver" localSheetId="6" hidden="1">3</definedName>
    <definedName name="tipocomexp">TABLAS!$U$3:$U$10</definedName>
    <definedName name="TIPOCOMP">TABLAS!$BA$3:$BA$4</definedName>
    <definedName name="tipocompanulad">TABLAS!$AE$3:$AE$36</definedName>
    <definedName name="TIPOCOMPVENTA">TABLAS!$B$3:$B$19</definedName>
    <definedName name="TIPODECOMPROBANTECOMPRAS">TABLAS!$E$3:$E$28</definedName>
    <definedName name="TIPODERETBUSCAR">TABLAS!$G$3:$H$131</definedName>
    <definedName name="TIPODERETENCION">TABLAS!$G$3:$G$131</definedName>
    <definedName name="TIPODESUSTENTO">TABLAS!$AC$3:$AC$19</definedName>
    <definedName name="tipoperiodoanexo">TABLAS!$BH$13</definedName>
    <definedName name="tiporetencion">TABLAS!$G$3:$G$131</definedName>
    <definedName name="TIPOSINGEXT">TABLAS!$AY$3:$AY$42</definedName>
    <definedName name="TIPOSREGI">TABLAS!$Y$3:$Y$6</definedName>
    <definedName name="topesuma">'TALON RESUMEN'!$M$4</definedName>
    <definedName name="topesumaa">'TALON RESUMEN'!$M$86</definedName>
    <definedName name="topesumae">'TALON RESUMEN'!$M$75</definedName>
    <definedName name="topesumar">'TALON RESUMEN'!$M$92</definedName>
    <definedName name="topesumav">'TALON RESUMEN'!$M$52</definedName>
    <definedName name="TOTALCOMP">'TALON RESUMEN'!$J$74</definedName>
    <definedName name="Z_31102D2F_4AE8_412B_8DF6_2B3738492C81_.wvu.Cols" localSheetId="25" hidden="1">GP!$AR:$XFD</definedName>
    <definedName name="Z_31102D2F_4AE8_412B_8DF6_2B3738492C81_.wvu.Cols" localSheetId="10" hidden="1">IVA!$Z:$XFD</definedName>
    <definedName name="Z_31102D2F_4AE8_412B_8DF6_2B3738492C81_.wvu.Cols" localSheetId="11" hidden="1">RETENCIONES!$Y:$XFD</definedName>
    <definedName name="Z_31102D2F_4AE8_412B_8DF6_2B3738492C81_.wvu.FilterData" localSheetId="8" hidden="1">ANULADOS!$A$1:$H$1</definedName>
    <definedName name="Z_31102D2F_4AE8_412B_8DF6_2B3738492C81_.wvu.FilterData" localSheetId="24" hidden="1">CGP!$A$1:$T$1272</definedName>
    <definedName name="Z_31102D2F_4AE8_412B_8DF6_2B3738492C81_.wvu.FilterData" localSheetId="3" hidden="1">COMPRAS!$A$1:$CH$1</definedName>
    <definedName name="Z_31102D2F_4AE8_412B_8DF6_2B3738492C81_.wvu.FilterData" localSheetId="23" hidden="1">Detalle!$A$1:$Q$488</definedName>
    <definedName name="Z_31102D2F_4AE8_412B_8DF6_2B3738492C81_.wvu.FilterData" localSheetId="5" hidden="1">EXPORTACIONES!$B$1:$AF$369</definedName>
    <definedName name="Z_31102D2F_4AE8_412B_8DF6_2B3738492C81_.wvu.FilterData" localSheetId="18" hidden="1">FAC!$A$1:$AI$93</definedName>
    <definedName name="Z_31102D2F_4AE8_412B_8DF6_2B3738492C81_.wvu.FilterData" localSheetId="22" hidden="1">GUIR!$A$1:$BL$858</definedName>
    <definedName name="Z_31102D2F_4AE8_412B_8DF6_2B3738492C81_.wvu.FilterData" localSheetId="19" hidden="1">LIQ!$A$1:$AC$67</definedName>
    <definedName name="Z_31102D2F_4AE8_412B_8DF6_2B3738492C81_.wvu.FilterData" localSheetId="20" hidden="1">NCR!$A$1:$AG$30</definedName>
    <definedName name="Z_31102D2F_4AE8_412B_8DF6_2B3738492C81_.wvu.FilterData" localSheetId="21" hidden="1">NDE!$A$1:$CA$857</definedName>
    <definedName name="Z_31102D2F_4AE8_412B_8DF6_2B3738492C81_.wvu.FilterData" localSheetId="0" hidden="1">PROVEEDORES!$A$1:$H$571</definedName>
    <definedName name="Z_31102D2F_4AE8_412B_8DF6_2B3738492C81_.wvu.FilterData" localSheetId="4" hidden="1">REEMBOLSOS!$A$1:$Q$46</definedName>
    <definedName name="Z_31102D2F_4AE8_412B_8DF6_2B3738492C81_.wvu.FilterData" localSheetId="27" hidden="1">'RENTA.SOC'!$A$4:$O$840</definedName>
    <definedName name="Z_31102D2F_4AE8_412B_8DF6_2B3738492C81_.wvu.FilterData" localSheetId="12" hidden="1">RESUMEN!$A$1:$P$1158</definedName>
    <definedName name="Z_31102D2F_4AE8_412B_8DF6_2B3738492C81_.wvu.FilterData" localSheetId="14" hidden="1">RET!$A$1:$AV$793</definedName>
    <definedName name="Z_31102D2F_4AE8_412B_8DF6_2B3738492C81_.wvu.FilterData" localSheetId="15" hidden="1">'RET.GRUPO'!$A$1:$AA$255</definedName>
    <definedName name="Z_31102D2F_4AE8_412B_8DF6_2B3738492C81_.wvu.FilterData" localSheetId="1" hidden="1">TABLAS!$AZ$2:$BD$23</definedName>
    <definedName name="Z_31102D2F_4AE8_412B_8DF6_2B3738492C81_.wvu.FilterData" localSheetId="9" hidden="1">'TALON RESUMEN'!$A$2:$A$275</definedName>
    <definedName name="Z_31102D2F_4AE8_412B_8DF6_2B3738492C81_.wvu.FilterData" localSheetId="6" hidden="1">VENTAS!$A$1:$AC$2</definedName>
    <definedName name="Z_31102D2F_4AE8_412B_8DF6_2B3738492C81_.wvu.FilterData" localSheetId="7" hidden="1">'Ventas Estab.'!$F$19:$G$24</definedName>
    <definedName name="Z_31102D2F_4AE8_412B_8DF6_2B3738492C81_.wvu.PrintArea" localSheetId="25" hidden="1">GP!$A$1:$AH$47</definedName>
    <definedName name="Z_31102D2F_4AE8_412B_8DF6_2B3738492C81_.wvu.PrintArea" localSheetId="13" hidden="1">Suma!$A$1:$H$10</definedName>
    <definedName name="Z_31102D2F_4AE8_412B_8DF6_2B3738492C81_.wvu.PrintArea" localSheetId="9" hidden="1">'TALON RESUMEN'!$C$1:$J$258</definedName>
    <definedName name="Z_31102D2F_4AE8_412B_8DF6_2B3738492C81_.wvu.Rows" localSheetId="25" hidden="1">GP!$52:$1048576</definedName>
    <definedName name="Z_31102D2F_4AE8_412B_8DF6_2B3738492C81_.wvu.Rows" localSheetId="10" hidden="1">IVA!$125:$1048576</definedName>
    <definedName name="Z_31102D2F_4AE8_412B_8DF6_2B3738492C81_.wvu.Rows" localSheetId="11" hidden="1">RETENCIONES!$123:$1048576,RETENCIONES!$108:$118</definedName>
    <definedName name="Z_41F3A947_0677_478E_92D3_B10C9F994AAB_.wvu.Cols" localSheetId="25" hidden="1">GP!$AR:$XFD</definedName>
    <definedName name="Z_41F3A947_0677_478E_92D3_B10C9F994AAB_.wvu.Cols" localSheetId="10" hidden="1">IVA!$Z:$XFD</definedName>
    <definedName name="Z_41F3A947_0677_478E_92D3_B10C9F994AAB_.wvu.Cols" localSheetId="11" hidden="1">RETENCIONES!$Y:$XFD</definedName>
    <definedName name="Z_41F3A947_0677_478E_92D3_B10C9F994AAB_.wvu.FilterData" localSheetId="8" hidden="1">ANULADOS!$A$1:$H$1</definedName>
    <definedName name="Z_41F3A947_0677_478E_92D3_B10C9F994AAB_.wvu.FilterData" localSheetId="24" hidden="1">CGP!$A$1:$T$1272</definedName>
    <definedName name="Z_41F3A947_0677_478E_92D3_B10C9F994AAB_.wvu.FilterData" localSheetId="3" hidden="1">COMPRAS!$A$1:$CH$1</definedName>
    <definedName name="Z_41F3A947_0677_478E_92D3_B10C9F994AAB_.wvu.FilterData" localSheetId="23" hidden="1">Detalle!$A$1:$Q$488</definedName>
    <definedName name="Z_41F3A947_0677_478E_92D3_B10C9F994AAB_.wvu.FilterData" localSheetId="5" hidden="1">EXPORTACIONES!$B$1:$AF$369</definedName>
    <definedName name="Z_41F3A947_0677_478E_92D3_B10C9F994AAB_.wvu.FilterData" localSheetId="18" hidden="1">FAC!$A$1:$AI$93</definedName>
    <definedName name="Z_41F3A947_0677_478E_92D3_B10C9F994AAB_.wvu.FilterData" localSheetId="22" hidden="1">GUIR!$A$1:$BL$858</definedName>
    <definedName name="Z_41F3A947_0677_478E_92D3_B10C9F994AAB_.wvu.FilterData" localSheetId="19" hidden="1">LIQ!$A$1:$AC$67</definedName>
    <definedName name="Z_41F3A947_0677_478E_92D3_B10C9F994AAB_.wvu.FilterData" localSheetId="20" hidden="1">NCR!$A$1:$AG$30</definedName>
    <definedName name="Z_41F3A947_0677_478E_92D3_B10C9F994AAB_.wvu.FilterData" localSheetId="21" hidden="1">NDE!$A$1:$CA$857</definedName>
    <definedName name="Z_41F3A947_0677_478E_92D3_B10C9F994AAB_.wvu.FilterData" localSheetId="0" hidden="1">PROVEEDORES!$A$1:$H$571</definedName>
    <definedName name="Z_41F3A947_0677_478E_92D3_B10C9F994AAB_.wvu.FilterData" localSheetId="4" hidden="1">REEMBOLSOS!$A$1:$Q$46</definedName>
    <definedName name="Z_41F3A947_0677_478E_92D3_B10C9F994AAB_.wvu.FilterData" localSheetId="27" hidden="1">'RENTA.SOC'!$A$4:$O$840</definedName>
    <definedName name="Z_41F3A947_0677_478E_92D3_B10C9F994AAB_.wvu.FilterData" localSheetId="12" hidden="1">RESUMEN!$A$1:$P$1158</definedName>
    <definedName name="Z_41F3A947_0677_478E_92D3_B10C9F994AAB_.wvu.FilterData" localSheetId="14" hidden="1">RET!$A$1:$AV$793</definedName>
    <definedName name="Z_41F3A947_0677_478E_92D3_B10C9F994AAB_.wvu.FilterData" localSheetId="15" hidden="1">'RET.GRUPO'!$A$1:$AA$255</definedName>
    <definedName name="Z_41F3A947_0677_478E_92D3_B10C9F994AAB_.wvu.FilterData" localSheetId="1" hidden="1">TABLAS!$AZ$2:$BD$23</definedName>
    <definedName name="Z_41F3A947_0677_478E_92D3_B10C9F994AAB_.wvu.FilterData" localSheetId="9" hidden="1">'TALON RESUMEN'!$A$2:$A$275</definedName>
    <definedName name="Z_41F3A947_0677_478E_92D3_B10C9F994AAB_.wvu.FilterData" localSheetId="6" hidden="1">VENTAS!$A$1:$AC$2</definedName>
    <definedName name="Z_41F3A947_0677_478E_92D3_B10C9F994AAB_.wvu.FilterData" localSheetId="7" hidden="1">'Ventas Estab.'!$F$19:$G$24</definedName>
    <definedName name="Z_41F3A947_0677_478E_92D3_B10C9F994AAB_.wvu.PrintArea" localSheetId="25" hidden="1">GP!$A$1:$AH$47</definedName>
    <definedName name="Z_41F3A947_0677_478E_92D3_B10C9F994AAB_.wvu.PrintArea" localSheetId="13" hidden="1">Suma!$A$1:$H$10</definedName>
    <definedName name="Z_41F3A947_0677_478E_92D3_B10C9F994AAB_.wvu.PrintArea" localSheetId="9" hidden="1">'TALON RESUMEN'!$C$1:$J$258</definedName>
    <definedName name="Z_41F3A947_0677_478E_92D3_B10C9F994AAB_.wvu.Rows" localSheetId="25" hidden="1">GP!$52:$1048576</definedName>
    <definedName name="Z_41F3A947_0677_478E_92D3_B10C9F994AAB_.wvu.Rows" localSheetId="10" hidden="1">IVA!$125:$1048576</definedName>
    <definedName name="Z_41F3A947_0677_478E_92D3_B10C9F994AAB_.wvu.Rows" localSheetId="11" hidden="1">RETENCIONES!$123:$1048576,RETENCIONES!$108:$118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28" l="1"/>
  <c r="B1" i="28"/>
  <c r="R1" i="28" s="1"/>
  <c r="L222" i="27"/>
  <c r="N198" i="27"/>
  <c r="N197" i="27"/>
  <c r="N160" i="27"/>
  <c r="R2" i="27"/>
  <c r="R1" i="27"/>
  <c r="N347" i="27" s="1"/>
  <c r="Y16" i="26"/>
  <c r="AJ2" i="26"/>
  <c r="AJ1" i="26"/>
  <c r="Y20" i="26" s="1"/>
  <c r="S72" i="25"/>
  <c r="R72" i="25"/>
  <c r="S71" i="25"/>
  <c r="R71" i="25"/>
  <c r="S70" i="25"/>
  <c r="R70" i="25"/>
  <c r="S69" i="25"/>
  <c r="R69" i="25"/>
  <c r="S68" i="25"/>
  <c r="R68" i="25"/>
  <c r="S67" i="25"/>
  <c r="R67" i="25"/>
  <c r="S66" i="25"/>
  <c r="R66" i="25"/>
  <c r="S65" i="25"/>
  <c r="R65" i="25"/>
  <c r="S64" i="25"/>
  <c r="R64" i="25"/>
  <c r="S63" i="25"/>
  <c r="R63" i="25"/>
  <c r="S62" i="25"/>
  <c r="R62" i="25"/>
  <c r="S61" i="25"/>
  <c r="R61" i="25"/>
  <c r="S60" i="25"/>
  <c r="R60" i="25"/>
  <c r="S59" i="25"/>
  <c r="R59" i="25"/>
  <c r="S58" i="25"/>
  <c r="R58" i="25"/>
  <c r="S57" i="25"/>
  <c r="R57" i="25"/>
  <c r="S56" i="25"/>
  <c r="R56" i="25"/>
  <c r="S55" i="25"/>
  <c r="R55" i="25"/>
  <c r="S54" i="25"/>
  <c r="R54" i="25"/>
  <c r="S53" i="25"/>
  <c r="R53" i="25"/>
  <c r="S52" i="25"/>
  <c r="R52" i="25"/>
  <c r="S51" i="25"/>
  <c r="R51" i="25"/>
  <c r="S50" i="25"/>
  <c r="R50" i="25"/>
  <c r="S49" i="25"/>
  <c r="R49" i="25"/>
  <c r="S48" i="25"/>
  <c r="R48" i="25"/>
  <c r="S47" i="25"/>
  <c r="R47" i="25"/>
  <c r="S46" i="25"/>
  <c r="R46" i="25"/>
  <c r="S45" i="25"/>
  <c r="R45" i="25"/>
  <c r="S44" i="25"/>
  <c r="R44" i="25"/>
  <c r="S43" i="25"/>
  <c r="R43" i="25"/>
  <c r="S42" i="25"/>
  <c r="R42" i="25"/>
  <c r="S41" i="25"/>
  <c r="R41" i="25"/>
  <c r="S40" i="25"/>
  <c r="R40" i="25"/>
  <c r="S39" i="25"/>
  <c r="R39" i="25"/>
  <c r="S38" i="25"/>
  <c r="R38" i="25"/>
  <c r="S37" i="25"/>
  <c r="R37" i="25"/>
  <c r="S36" i="25"/>
  <c r="R36" i="25"/>
  <c r="S35" i="25"/>
  <c r="R35" i="25"/>
  <c r="S34" i="25"/>
  <c r="R34" i="25"/>
  <c r="S33" i="25"/>
  <c r="R33" i="25"/>
  <c r="S32" i="25"/>
  <c r="R32" i="25"/>
  <c r="S31" i="25"/>
  <c r="R31" i="25"/>
  <c r="S30" i="25"/>
  <c r="R30" i="25"/>
  <c r="S29" i="25"/>
  <c r="R29" i="25"/>
  <c r="S28" i="25"/>
  <c r="R28" i="25"/>
  <c r="S27" i="25"/>
  <c r="R27" i="25"/>
  <c r="S26" i="25"/>
  <c r="R26" i="25"/>
  <c r="S25" i="25"/>
  <c r="R25" i="25"/>
  <c r="S24" i="25"/>
  <c r="R24" i="25"/>
  <c r="S23" i="25"/>
  <c r="R23" i="25"/>
  <c r="S22" i="25"/>
  <c r="R22" i="25"/>
  <c r="S21" i="25"/>
  <c r="R21" i="25"/>
  <c r="S20" i="25"/>
  <c r="R20" i="25"/>
  <c r="S19" i="25"/>
  <c r="R19" i="25"/>
  <c r="S18" i="25"/>
  <c r="R18" i="25"/>
  <c r="S17" i="25"/>
  <c r="R17" i="25"/>
  <c r="S16" i="25"/>
  <c r="R16" i="25"/>
  <c r="S15" i="25"/>
  <c r="R15" i="25"/>
  <c r="S14" i="25"/>
  <c r="R14" i="25"/>
  <c r="S13" i="25"/>
  <c r="R13" i="25"/>
  <c r="S12" i="25"/>
  <c r="R12" i="25"/>
  <c r="S11" i="25"/>
  <c r="R11" i="25"/>
  <c r="S10" i="25"/>
  <c r="R10" i="25"/>
  <c r="S9" i="25"/>
  <c r="R9" i="25"/>
  <c r="S8" i="25"/>
  <c r="R8" i="25"/>
  <c r="S7" i="25"/>
  <c r="R7" i="25"/>
  <c r="S6" i="25"/>
  <c r="R6" i="25"/>
  <c r="S5" i="25"/>
  <c r="R5" i="25"/>
  <c r="S4" i="25"/>
  <c r="R4" i="25"/>
  <c r="S3" i="25"/>
  <c r="R3" i="25"/>
  <c r="E29" i="14"/>
  <c r="D29" i="14"/>
  <c r="A29" i="14"/>
  <c r="M24" i="14"/>
  <c r="L24" i="14"/>
  <c r="H24" i="14"/>
  <c r="G24" i="14"/>
  <c r="F24" i="14"/>
  <c r="E24" i="14"/>
  <c r="D24" i="14"/>
  <c r="C24" i="14"/>
  <c r="I24" i="14" s="1"/>
  <c r="A24" i="14"/>
  <c r="V19" i="14"/>
  <c r="U19" i="14"/>
  <c r="T19" i="14"/>
  <c r="S19" i="14"/>
  <c r="R19" i="14"/>
  <c r="Q19" i="14"/>
  <c r="P19" i="14"/>
  <c r="O19" i="14"/>
  <c r="N19" i="14"/>
  <c r="M19" i="14"/>
  <c r="L19" i="14"/>
  <c r="K19" i="14"/>
  <c r="J19" i="14"/>
  <c r="I19" i="14"/>
  <c r="H19" i="14"/>
  <c r="G19" i="14"/>
  <c r="F19" i="14"/>
  <c r="E19" i="14"/>
  <c r="D19" i="14"/>
  <c r="C19" i="14"/>
  <c r="B19" i="14"/>
  <c r="A19" i="14"/>
  <c r="B20" i="14" s="1"/>
  <c r="V16" i="14"/>
  <c r="U16" i="14"/>
  <c r="T16" i="14"/>
  <c r="S16" i="14"/>
  <c r="R16" i="14"/>
  <c r="Q16" i="14"/>
  <c r="P16" i="14"/>
  <c r="O16" i="14"/>
  <c r="N16" i="14"/>
  <c r="M16" i="14"/>
  <c r="L16" i="14"/>
  <c r="K16" i="14"/>
  <c r="J16" i="14"/>
  <c r="I16" i="14"/>
  <c r="H16" i="14"/>
  <c r="G16" i="14"/>
  <c r="F16" i="14"/>
  <c r="E16" i="14"/>
  <c r="D16" i="14"/>
  <c r="C16" i="14"/>
  <c r="B16" i="14"/>
  <c r="A16" i="14"/>
  <c r="V13" i="14"/>
  <c r="U13" i="14"/>
  <c r="T13" i="14"/>
  <c r="S13" i="14"/>
  <c r="R13" i="14"/>
  <c r="Q13" i="14"/>
  <c r="P13" i="14"/>
  <c r="O13" i="14"/>
  <c r="N13" i="14"/>
  <c r="M13" i="14"/>
  <c r="L13" i="14"/>
  <c r="K13" i="14"/>
  <c r="J13" i="14"/>
  <c r="I13" i="14"/>
  <c r="H13" i="14"/>
  <c r="G13" i="14"/>
  <c r="F13" i="14"/>
  <c r="E13" i="14"/>
  <c r="D13" i="14"/>
  <c r="C13" i="14"/>
  <c r="B13" i="14"/>
  <c r="A13" i="14"/>
  <c r="V10" i="14"/>
  <c r="U10" i="14"/>
  <c r="T10" i="14"/>
  <c r="S10" i="14"/>
  <c r="R10" i="14"/>
  <c r="Q10" i="14"/>
  <c r="P10" i="14"/>
  <c r="O10" i="14"/>
  <c r="N10" i="14"/>
  <c r="M10" i="14"/>
  <c r="L10" i="14"/>
  <c r="K10" i="14"/>
  <c r="J10" i="14"/>
  <c r="I10" i="14"/>
  <c r="H10" i="14"/>
  <c r="G10" i="14"/>
  <c r="F10" i="14"/>
  <c r="E10" i="14"/>
  <c r="D10" i="14"/>
  <c r="C10" i="14"/>
  <c r="B10" i="14"/>
  <c r="A10" i="14"/>
  <c r="A2" i="13"/>
  <c r="R2" i="12"/>
  <c r="F2" i="12"/>
  <c r="R1" i="12"/>
  <c r="N88" i="12" s="1"/>
  <c r="N94" i="11"/>
  <c r="W55" i="11"/>
  <c r="W54" i="11"/>
  <c r="W53" i="11"/>
  <c r="W52" i="11"/>
  <c r="W51" i="11"/>
  <c r="W50" i="11"/>
  <c r="W49" i="11"/>
  <c r="W48" i="11"/>
  <c r="J48" i="11"/>
  <c r="L48" i="11" s="1"/>
  <c r="Q42" i="11" s="1"/>
  <c r="W47" i="11"/>
  <c r="J47" i="11"/>
  <c r="L47" i="11" s="1"/>
  <c r="Q41" i="11" s="1"/>
  <c r="W46" i="11"/>
  <c r="W45" i="11"/>
  <c r="W44" i="11"/>
  <c r="R44" i="11"/>
  <c r="J44" i="11"/>
  <c r="L44" i="11" s="1"/>
  <c r="W43" i="11"/>
  <c r="W42" i="11"/>
  <c r="W41" i="11"/>
  <c r="W40" i="11"/>
  <c r="W39" i="11"/>
  <c r="W38" i="11"/>
  <c r="W37" i="11"/>
  <c r="W36" i="11"/>
  <c r="W35" i="11"/>
  <c r="W34" i="11"/>
  <c r="W33" i="11"/>
  <c r="W32" i="11"/>
  <c r="W31" i="11"/>
  <c r="W30" i="11"/>
  <c r="W29" i="11"/>
  <c r="W28" i="11"/>
  <c r="W27" i="11"/>
  <c r="W26" i="11"/>
  <c r="W25" i="11"/>
  <c r="W24" i="11"/>
  <c r="W23" i="11"/>
  <c r="W22" i="11"/>
  <c r="W21" i="11"/>
  <c r="W20" i="11"/>
  <c r="W19" i="11"/>
  <c r="W18" i="11"/>
  <c r="W17" i="11"/>
  <c r="W16" i="11"/>
  <c r="W15" i="11"/>
  <c r="W14" i="11"/>
  <c r="W13" i="11"/>
  <c r="L13" i="11"/>
  <c r="J13" i="11"/>
  <c r="W12" i="11"/>
  <c r="L12" i="11"/>
  <c r="J12" i="11"/>
  <c r="W11" i="11"/>
  <c r="L11" i="11"/>
  <c r="J11" i="11"/>
  <c r="W10" i="11"/>
  <c r="W9" i="11"/>
  <c r="W8" i="11"/>
  <c r="N8" i="11"/>
  <c r="L8" i="11"/>
  <c r="J8" i="11"/>
  <c r="W7" i="11"/>
  <c r="N7" i="11"/>
  <c r="L7" i="11"/>
  <c r="J7" i="11"/>
  <c r="W6" i="11"/>
  <c r="W5" i="11"/>
  <c r="W4" i="11"/>
  <c r="W3" i="11"/>
  <c r="W2" i="11"/>
  <c r="R2" i="11"/>
  <c r="F2" i="11"/>
  <c r="R1" i="11"/>
  <c r="N93" i="11" s="1"/>
  <c r="I228" i="10"/>
  <c r="D226" i="10"/>
  <c r="D225" i="10"/>
  <c r="C225" i="10"/>
  <c r="D224" i="10"/>
  <c r="C224" i="10"/>
  <c r="D223" i="10"/>
  <c r="C223" i="10"/>
  <c r="D222" i="10"/>
  <c r="C222" i="10"/>
  <c r="D221" i="10"/>
  <c r="C221" i="10"/>
  <c r="D220" i="10"/>
  <c r="C220" i="10"/>
  <c r="D219" i="10"/>
  <c r="C219" i="10"/>
  <c r="D218" i="10"/>
  <c r="C218" i="10"/>
  <c r="D217" i="10"/>
  <c r="C217" i="10"/>
  <c r="D216" i="10"/>
  <c r="C216" i="10"/>
  <c r="D215" i="10"/>
  <c r="C215" i="10"/>
  <c r="D214" i="10"/>
  <c r="C214" i="10"/>
  <c r="D213" i="10"/>
  <c r="C213" i="10"/>
  <c r="D212" i="10"/>
  <c r="C212" i="10"/>
  <c r="D211" i="10"/>
  <c r="C211" i="10"/>
  <c r="D210" i="10"/>
  <c r="C210" i="10"/>
  <c r="D209" i="10"/>
  <c r="C209" i="10"/>
  <c r="D208" i="10"/>
  <c r="C208" i="10"/>
  <c r="D207" i="10"/>
  <c r="C207" i="10"/>
  <c r="D206" i="10"/>
  <c r="C206" i="10"/>
  <c r="D205" i="10"/>
  <c r="C205" i="10"/>
  <c r="D204" i="10"/>
  <c r="C204" i="10"/>
  <c r="D203" i="10"/>
  <c r="C203" i="10"/>
  <c r="D202" i="10"/>
  <c r="C202" i="10"/>
  <c r="D201" i="10"/>
  <c r="C201" i="10"/>
  <c r="D200" i="10"/>
  <c r="C200" i="10"/>
  <c r="D199" i="10"/>
  <c r="C199" i="10"/>
  <c r="D198" i="10"/>
  <c r="C198" i="10"/>
  <c r="D197" i="10"/>
  <c r="C197" i="10"/>
  <c r="D196" i="10"/>
  <c r="C196" i="10"/>
  <c r="D195" i="10"/>
  <c r="C195" i="10"/>
  <c r="D194" i="10"/>
  <c r="C194" i="10"/>
  <c r="D193" i="10"/>
  <c r="C193" i="10"/>
  <c r="D192" i="10"/>
  <c r="C192" i="10"/>
  <c r="D191" i="10"/>
  <c r="C191" i="10"/>
  <c r="D190" i="10"/>
  <c r="C190" i="10"/>
  <c r="D189" i="10"/>
  <c r="C189" i="10"/>
  <c r="L188" i="10"/>
  <c r="D188" i="10"/>
  <c r="C188" i="10"/>
  <c r="D187" i="10"/>
  <c r="C187" i="10"/>
  <c r="D186" i="10"/>
  <c r="C186" i="10"/>
  <c r="D185" i="10"/>
  <c r="C185" i="10"/>
  <c r="D184" i="10"/>
  <c r="C184" i="10"/>
  <c r="D183" i="10"/>
  <c r="C183" i="10"/>
  <c r="D182" i="10"/>
  <c r="C182" i="10"/>
  <c r="D181" i="10"/>
  <c r="C181" i="10"/>
  <c r="D180" i="10"/>
  <c r="C180" i="10"/>
  <c r="D179" i="10"/>
  <c r="C179" i="10"/>
  <c r="D178" i="10"/>
  <c r="C178" i="10"/>
  <c r="D177" i="10"/>
  <c r="C177" i="10"/>
  <c r="D176" i="10"/>
  <c r="C176" i="10"/>
  <c r="D175" i="10"/>
  <c r="C175" i="10"/>
  <c r="D174" i="10"/>
  <c r="C174" i="10"/>
  <c r="D173" i="10"/>
  <c r="C173" i="10"/>
  <c r="D172" i="10"/>
  <c r="C172" i="10"/>
  <c r="D171" i="10"/>
  <c r="C171" i="10"/>
  <c r="D170" i="10"/>
  <c r="C170" i="10"/>
  <c r="D169" i="10"/>
  <c r="C169" i="10"/>
  <c r="D168" i="10"/>
  <c r="C168" i="10"/>
  <c r="D167" i="10"/>
  <c r="C167" i="10"/>
  <c r="D166" i="10"/>
  <c r="C166" i="10"/>
  <c r="D165" i="10"/>
  <c r="C165" i="10"/>
  <c r="D164" i="10"/>
  <c r="C164" i="10"/>
  <c r="D163" i="10"/>
  <c r="C163" i="10"/>
  <c r="D162" i="10"/>
  <c r="C162" i="10"/>
  <c r="D161" i="10"/>
  <c r="C161" i="10"/>
  <c r="D160" i="10"/>
  <c r="C160" i="10"/>
  <c r="D159" i="10"/>
  <c r="C159" i="10"/>
  <c r="D158" i="10"/>
  <c r="C158" i="10"/>
  <c r="D157" i="10"/>
  <c r="C157" i="10"/>
  <c r="D156" i="10"/>
  <c r="C156" i="10"/>
  <c r="D155" i="10"/>
  <c r="C155" i="10"/>
  <c r="D154" i="10"/>
  <c r="C154" i="10"/>
  <c r="D153" i="10"/>
  <c r="C153" i="10"/>
  <c r="D152" i="10"/>
  <c r="C152" i="10"/>
  <c r="D151" i="10"/>
  <c r="C151" i="10"/>
  <c r="D150" i="10"/>
  <c r="C150" i="10"/>
  <c r="D149" i="10"/>
  <c r="C149" i="10"/>
  <c r="D148" i="10"/>
  <c r="C148" i="10"/>
  <c r="D147" i="10"/>
  <c r="C147" i="10"/>
  <c r="D146" i="10"/>
  <c r="C146" i="10"/>
  <c r="D145" i="10"/>
  <c r="C145" i="10"/>
  <c r="D144" i="10"/>
  <c r="C144" i="10"/>
  <c r="D143" i="10"/>
  <c r="C143" i="10"/>
  <c r="D142" i="10"/>
  <c r="C142" i="10"/>
  <c r="D141" i="10"/>
  <c r="C141" i="10"/>
  <c r="D140" i="10"/>
  <c r="C140" i="10"/>
  <c r="D139" i="10"/>
  <c r="C139" i="10"/>
  <c r="D138" i="10"/>
  <c r="C138" i="10"/>
  <c r="D137" i="10"/>
  <c r="C137" i="10"/>
  <c r="D136" i="10"/>
  <c r="C136" i="10"/>
  <c r="D135" i="10"/>
  <c r="C135" i="10"/>
  <c r="D134" i="10"/>
  <c r="C134" i="10"/>
  <c r="D133" i="10"/>
  <c r="C133" i="10"/>
  <c r="D132" i="10"/>
  <c r="C132" i="10"/>
  <c r="D131" i="10"/>
  <c r="C131" i="10"/>
  <c r="D130" i="10"/>
  <c r="C130" i="10"/>
  <c r="D129" i="10"/>
  <c r="C129" i="10"/>
  <c r="D128" i="10"/>
  <c r="C128" i="10"/>
  <c r="D127" i="10"/>
  <c r="C127" i="10"/>
  <c r="D126" i="10"/>
  <c r="C126" i="10"/>
  <c r="D125" i="10"/>
  <c r="C125" i="10"/>
  <c r="D124" i="10"/>
  <c r="C124" i="10"/>
  <c r="D123" i="10"/>
  <c r="C123" i="10"/>
  <c r="D122" i="10"/>
  <c r="C122" i="10"/>
  <c r="D121" i="10"/>
  <c r="C121" i="10"/>
  <c r="D120" i="10"/>
  <c r="C120" i="10"/>
  <c r="D119" i="10"/>
  <c r="C119" i="10"/>
  <c r="D118" i="10"/>
  <c r="C118" i="10"/>
  <c r="D117" i="10"/>
  <c r="C117" i="10"/>
  <c r="D116" i="10"/>
  <c r="C116" i="10"/>
  <c r="D115" i="10"/>
  <c r="C115" i="10"/>
  <c r="D114" i="10"/>
  <c r="C114" i="10"/>
  <c r="D113" i="10"/>
  <c r="C113" i="10"/>
  <c r="D112" i="10"/>
  <c r="C112" i="10"/>
  <c r="D111" i="10"/>
  <c r="C111" i="10"/>
  <c r="D110" i="10"/>
  <c r="C110" i="10"/>
  <c r="D109" i="10"/>
  <c r="C109" i="10"/>
  <c r="D108" i="10"/>
  <c r="C108" i="10"/>
  <c r="D107" i="10"/>
  <c r="C107" i="10"/>
  <c r="D106" i="10"/>
  <c r="C106" i="10"/>
  <c r="D105" i="10"/>
  <c r="C105" i="10"/>
  <c r="D104" i="10"/>
  <c r="C104" i="10"/>
  <c r="D103" i="10"/>
  <c r="C103" i="10"/>
  <c r="D102" i="10"/>
  <c r="C102" i="10"/>
  <c r="D101" i="10"/>
  <c r="C101" i="10"/>
  <c r="D100" i="10"/>
  <c r="C100" i="10"/>
  <c r="D99" i="10"/>
  <c r="C99" i="10"/>
  <c r="D98" i="10"/>
  <c r="C98" i="10"/>
  <c r="D97" i="10"/>
  <c r="C97" i="10"/>
  <c r="D96" i="10"/>
  <c r="C96" i="10"/>
  <c r="D95" i="10"/>
  <c r="C95" i="10"/>
  <c r="D94" i="10"/>
  <c r="C94" i="10"/>
  <c r="D82" i="10"/>
  <c r="C82" i="10"/>
  <c r="D81" i="10"/>
  <c r="C81" i="10"/>
  <c r="D80" i="10"/>
  <c r="C80" i="10"/>
  <c r="D79" i="10"/>
  <c r="C79" i="10"/>
  <c r="D78" i="10"/>
  <c r="C78" i="10"/>
  <c r="D77" i="10"/>
  <c r="C77" i="10"/>
  <c r="D76" i="10"/>
  <c r="C76" i="10"/>
  <c r="A71" i="10"/>
  <c r="D70" i="10"/>
  <c r="C70" i="10"/>
  <c r="D69" i="10"/>
  <c r="C69"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A48" i="10"/>
  <c r="D47" i="10"/>
  <c r="C47" i="10"/>
  <c r="A47" i="10"/>
  <c r="E46" i="10"/>
  <c r="A46" i="10" s="1"/>
  <c r="D46" i="10"/>
  <c r="C46" i="10"/>
  <c r="D45" i="10"/>
  <c r="C45" i="10"/>
  <c r="D44" i="10"/>
  <c r="E44" i="10" s="1"/>
  <c r="A44" i="10" s="1"/>
  <c r="C44" i="10"/>
  <c r="D43" i="10"/>
  <c r="E43" i="10" s="1"/>
  <c r="A43" i="10" s="1"/>
  <c r="C43" i="10"/>
  <c r="E42" i="10"/>
  <c r="A42" i="10" s="1"/>
  <c r="D42" i="10"/>
  <c r="C42" i="10"/>
  <c r="D41" i="10"/>
  <c r="E41" i="10" s="1"/>
  <c r="A41" i="10" s="1"/>
  <c r="C41" i="10"/>
  <c r="D40" i="10"/>
  <c r="E40" i="10" s="1"/>
  <c r="A40" i="10" s="1"/>
  <c r="C40" i="10"/>
  <c r="D39" i="10"/>
  <c r="E39" i="10" s="1"/>
  <c r="A39" i="10" s="1"/>
  <c r="C39" i="10"/>
  <c r="E38" i="10"/>
  <c r="A38" i="10" s="1"/>
  <c r="D38" i="10"/>
  <c r="C38" i="10"/>
  <c r="D37" i="10"/>
  <c r="C37" i="10"/>
  <c r="D36" i="10"/>
  <c r="E36" i="10" s="1"/>
  <c r="A36" i="10" s="1"/>
  <c r="C36" i="10"/>
  <c r="D35" i="10"/>
  <c r="E35" i="10" s="1"/>
  <c r="A35" i="10" s="1"/>
  <c r="C35" i="10"/>
  <c r="E34" i="10"/>
  <c r="A34" i="10" s="1"/>
  <c r="D34" i="10"/>
  <c r="C34" i="10"/>
  <c r="D33" i="10"/>
  <c r="E33" i="10" s="1"/>
  <c r="A33" i="10" s="1"/>
  <c r="C33" i="10"/>
  <c r="D32" i="10"/>
  <c r="E32" i="10" s="1"/>
  <c r="A32" i="10" s="1"/>
  <c r="C32" i="10"/>
  <c r="D31" i="10"/>
  <c r="E31" i="10" s="1"/>
  <c r="A31" i="10" s="1"/>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D9" i="10"/>
  <c r="C9" i="10"/>
  <c r="D8" i="10"/>
  <c r="C8" i="10"/>
  <c r="D7" i="10"/>
  <c r="C7" i="10"/>
  <c r="D6" i="10"/>
  <c r="C6" i="10"/>
  <c r="D5" i="10"/>
  <c r="C5" i="10"/>
  <c r="O2" i="10"/>
  <c r="F2" i="10"/>
  <c r="O1" i="10"/>
  <c r="CD9999" i="8"/>
  <c r="CC9999" i="8"/>
  <c r="BO9999" i="8"/>
  <c r="BG9999" i="8"/>
  <c r="BF9999" i="8"/>
  <c r="AS9999" i="8"/>
  <c r="AR9999" i="8"/>
  <c r="AQ9999" i="8"/>
  <c r="AL9999" i="8"/>
  <c r="CD9998" i="8"/>
  <c r="CC9998" i="8"/>
  <c r="BO9998" i="8"/>
  <c r="BG9998" i="8"/>
  <c r="BF9998" i="8"/>
  <c r="AS9998" i="8"/>
  <c r="AR9998" i="8"/>
  <c r="AQ9998" i="8"/>
  <c r="AL9998" i="8"/>
  <c r="CD9997" i="8"/>
  <c r="CC9997" i="8"/>
  <c r="BO9997" i="8"/>
  <c r="BG9997" i="8"/>
  <c r="BF9997" i="8"/>
  <c r="AS9997" i="8"/>
  <c r="AR9997" i="8"/>
  <c r="AQ9997" i="8"/>
  <c r="AL9997" i="8"/>
  <c r="CD9996" i="8"/>
  <c r="CC9996" i="8"/>
  <c r="BO9996" i="8"/>
  <c r="BG9996" i="8"/>
  <c r="BF9996" i="8"/>
  <c r="AS9996" i="8"/>
  <c r="AR9996" i="8"/>
  <c r="AQ9996" i="8"/>
  <c r="AL9996" i="8"/>
  <c r="CD9995" i="8"/>
  <c r="CC9995" i="8"/>
  <c r="BO9995" i="8"/>
  <c r="BG9995" i="8"/>
  <c r="BF9995" i="8"/>
  <c r="AS9995" i="8"/>
  <c r="AR9995" i="8"/>
  <c r="AQ9995" i="8"/>
  <c r="AL9995" i="8"/>
  <c r="CD9994" i="8"/>
  <c r="CC9994" i="8"/>
  <c r="BO9994" i="8"/>
  <c r="BG9994" i="8"/>
  <c r="BF9994" i="8"/>
  <c r="AS9994" i="8"/>
  <c r="AR9994" i="8"/>
  <c r="AQ9994" i="8"/>
  <c r="AL9994" i="8"/>
  <c r="CD9993" i="8"/>
  <c r="CC9993" i="8"/>
  <c r="BO9993" i="8"/>
  <c r="BG9993" i="8"/>
  <c r="BF9993" i="8"/>
  <c r="AS9993" i="8"/>
  <c r="AR9993" i="8"/>
  <c r="AQ9993" i="8"/>
  <c r="AL9993" i="8"/>
  <c r="CD9992" i="8"/>
  <c r="CC9992" i="8"/>
  <c r="BO9992" i="8"/>
  <c r="BG9992" i="8"/>
  <c r="BF9992" i="8"/>
  <c r="AS9992" i="8"/>
  <c r="AR9992" i="8"/>
  <c r="AQ9992" i="8"/>
  <c r="AL9992" i="8"/>
  <c r="CD9991" i="8"/>
  <c r="CC9991" i="8"/>
  <c r="BO9991" i="8"/>
  <c r="BG9991" i="8"/>
  <c r="BF9991" i="8"/>
  <c r="AS9991" i="8"/>
  <c r="AR9991" i="8"/>
  <c r="AQ9991" i="8"/>
  <c r="AL9991" i="8"/>
  <c r="CD9990" i="8"/>
  <c r="CC9990" i="8"/>
  <c r="BO9990" i="8"/>
  <c r="BG9990" i="8"/>
  <c r="BF9990" i="8"/>
  <c r="AS9990" i="8"/>
  <c r="AR9990" i="8"/>
  <c r="AQ9990" i="8"/>
  <c r="AL9990" i="8"/>
  <c r="CD9989" i="8"/>
  <c r="CC9989" i="8"/>
  <c r="BO9989" i="8"/>
  <c r="BG9989" i="8"/>
  <c r="BF9989" i="8"/>
  <c r="AS9989" i="8"/>
  <c r="AR9989" i="8"/>
  <c r="AQ9989" i="8"/>
  <c r="AL9989" i="8"/>
  <c r="CD9988" i="8"/>
  <c r="CC9988" i="8"/>
  <c r="BO9988" i="8"/>
  <c r="BG9988" i="8"/>
  <c r="BF9988" i="8"/>
  <c r="AS9988" i="8"/>
  <c r="AR9988" i="8"/>
  <c r="AQ9988" i="8"/>
  <c r="AL9988" i="8"/>
  <c r="CD9987" i="8"/>
  <c r="CC9987" i="8"/>
  <c r="BO9987" i="8"/>
  <c r="BG9987" i="8"/>
  <c r="BF9987" i="8"/>
  <c r="AS9987" i="8"/>
  <c r="AR9987" i="8"/>
  <c r="AQ9987" i="8"/>
  <c r="AL9987" i="8"/>
  <c r="CD9986" i="8"/>
  <c r="CC9986" i="8"/>
  <c r="BO9986" i="8"/>
  <c r="BG9986" i="8"/>
  <c r="BF9986" i="8"/>
  <c r="AS9986" i="8"/>
  <c r="AR9986" i="8"/>
  <c r="AQ9986" i="8"/>
  <c r="AL9986" i="8"/>
  <c r="CD9985" i="8"/>
  <c r="CC9985" i="8"/>
  <c r="BO9985" i="8"/>
  <c r="BG9985" i="8"/>
  <c r="BF9985" i="8"/>
  <c r="AS9985" i="8"/>
  <c r="AR9985" i="8"/>
  <c r="AQ9985" i="8"/>
  <c r="AL9985" i="8"/>
  <c r="CD9984" i="8"/>
  <c r="CC9984" i="8"/>
  <c r="BO9984" i="8"/>
  <c r="BG9984" i="8"/>
  <c r="BF9984" i="8"/>
  <c r="AS9984" i="8"/>
  <c r="AR9984" i="8"/>
  <c r="AQ9984" i="8"/>
  <c r="AL9984" i="8"/>
  <c r="CD9983" i="8"/>
  <c r="CC9983" i="8"/>
  <c r="BO9983" i="8"/>
  <c r="BG9983" i="8"/>
  <c r="BF9983" i="8"/>
  <c r="AS9983" i="8"/>
  <c r="AR9983" i="8"/>
  <c r="AQ9983" i="8"/>
  <c r="AL9983" i="8"/>
  <c r="CD9982" i="8"/>
  <c r="CC9982" i="8"/>
  <c r="BO9982" i="8"/>
  <c r="BG9982" i="8"/>
  <c r="BF9982" i="8"/>
  <c r="AS9982" i="8"/>
  <c r="AR9982" i="8"/>
  <c r="AQ9982" i="8"/>
  <c r="AL9982" i="8"/>
  <c r="CD9981" i="8"/>
  <c r="CC9981" i="8"/>
  <c r="BO9981" i="8"/>
  <c r="BG9981" i="8"/>
  <c r="BF9981" i="8"/>
  <c r="AS9981" i="8"/>
  <c r="AR9981" i="8"/>
  <c r="AQ9981" i="8"/>
  <c r="AL9981" i="8"/>
  <c r="CD9980" i="8"/>
  <c r="CC9980" i="8"/>
  <c r="BO9980" i="8"/>
  <c r="BG9980" i="8"/>
  <c r="BF9980" i="8"/>
  <c r="AS9980" i="8"/>
  <c r="AR9980" i="8"/>
  <c r="AQ9980" i="8"/>
  <c r="AL9980" i="8"/>
  <c r="CD9979" i="8"/>
  <c r="CC9979" i="8"/>
  <c r="BO9979" i="8"/>
  <c r="BG9979" i="8"/>
  <c r="BF9979" i="8"/>
  <c r="AS9979" i="8"/>
  <c r="AR9979" i="8"/>
  <c r="AQ9979" i="8"/>
  <c r="AL9979" i="8"/>
  <c r="CD9978" i="8"/>
  <c r="CC9978" i="8"/>
  <c r="BO9978" i="8"/>
  <c r="BG9978" i="8"/>
  <c r="BF9978" i="8"/>
  <c r="AS9978" i="8"/>
  <c r="AR9978" i="8"/>
  <c r="AQ9978" i="8"/>
  <c r="AL9978" i="8"/>
  <c r="CD9977" i="8"/>
  <c r="CC9977" i="8"/>
  <c r="BO9977" i="8"/>
  <c r="BG9977" i="8"/>
  <c r="BF9977" i="8"/>
  <c r="AS9977" i="8"/>
  <c r="AR9977" i="8"/>
  <c r="AQ9977" i="8"/>
  <c r="AL9977" i="8"/>
  <c r="CD9976" i="8"/>
  <c r="CC9976" i="8"/>
  <c r="BO9976" i="8"/>
  <c r="BG9976" i="8"/>
  <c r="BF9976" i="8"/>
  <c r="AS9976" i="8"/>
  <c r="AR9976" i="8"/>
  <c r="AQ9976" i="8"/>
  <c r="AL9976" i="8"/>
  <c r="CD9975" i="8"/>
  <c r="CC9975" i="8"/>
  <c r="BO9975" i="8"/>
  <c r="BG9975" i="8"/>
  <c r="BF9975" i="8"/>
  <c r="AS9975" i="8"/>
  <c r="AR9975" i="8"/>
  <c r="AQ9975" i="8"/>
  <c r="AL9975" i="8"/>
  <c r="CD9974" i="8"/>
  <c r="CC9974" i="8"/>
  <c r="BO9974" i="8"/>
  <c r="BG9974" i="8"/>
  <c r="BF9974" i="8"/>
  <c r="AS9974" i="8"/>
  <c r="AR9974" i="8"/>
  <c r="AQ9974" i="8"/>
  <c r="AL9974" i="8"/>
  <c r="CD9973" i="8"/>
  <c r="CC9973" i="8"/>
  <c r="BO9973" i="8"/>
  <c r="BG9973" i="8"/>
  <c r="BF9973" i="8"/>
  <c r="AS9973" i="8"/>
  <c r="AR9973" i="8"/>
  <c r="AQ9973" i="8"/>
  <c r="AL9973" i="8"/>
  <c r="CD9972" i="8"/>
  <c r="CC9972" i="8"/>
  <c r="BO9972" i="8"/>
  <c r="BG9972" i="8"/>
  <c r="BF9972" i="8"/>
  <c r="AS9972" i="8"/>
  <c r="AR9972" i="8"/>
  <c r="AQ9972" i="8"/>
  <c r="AL9972" i="8"/>
  <c r="CD9971" i="8"/>
  <c r="CC9971" i="8"/>
  <c r="BO9971" i="8"/>
  <c r="BG9971" i="8"/>
  <c r="BF9971" i="8"/>
  <c r="AS9971" i="8"/>
  <c r="AR9971" i="8"/>
  <c r="AQ9971" i="8"/>
  <c r="AL9971" i="8"/>
  <c r="CD9970" i="8"/>
  <c r="CC9970" i="8"/>
  <c r="BO9970" i="8"/>
  <c r="BG9970" i="8"/>
  <c r="BF9970" i="8"/>
  <c r="AS9970" i="8"/>
  <c r="AR9970" i="8"/>
  <c r="AQ9970" i="8"/>
  <c r="AL9970" i="8"/>
  <c r="CD9969" i="8"/>
  <c r="CC9969" i="8"/>
  <c r="BO9969" i="8"/>
  <c r="BG9969" i="8"/>
  <c r="BF9969" i="8"/>
  <c r="AS9969" i="8"/>
  <c r="AR9969" i="8"/>
  <c r="AQ9969" i="8"/>
  <c r="AL9969" i="8"/>
  <c r="CD9968" i="8"/>
  <c r="CC9968" i="8"/>
  <c r="BO9968" i="8"/>
  <c r="BG9968" i="8"/>
  <c r="BF9968" i="8"/>
  <c r="AS9968" i="8"/>
  <c r="AR9968" i="8"/>
  <c r="AQ9968" i="8"/>
  <c r="AL9968" i="8"/>
  <c r="CD9967" i="8"/>
  <c r="CC9967" i="8"/>
  <c r="BO9967" i="8"/>
  <c r="BG9967" i="8"/>
  <c r="BF9967" i="8"/>
  <c r="AS9967" i="8"/>
  <c r="AR9967" i="8"/>
  <c r="AQ9967" i="8"/>
  <c r="AL9967" i="8"/>
  <c r="CD9966" i="8"/>
  <c r="CC9966" i="8"/>
  <c r="BO9966" i="8"/>
  <c r="BG9966" i="8"/>
  <c r="BF9966" i="8"/>
  <c r="AS9966" i="8"/>
  <c r="AR9966" i="8"/>
  <c r="AQ9966" i="8"/>
  <c r="AL9966" i="8"/>
  <c r="CD9965" i="8"/>
  <c r="CC9965" i="8"/>
  <c r="BO9965" i="8"/>
  <c r="BG9965" i="8"/>
  <c r="BF9965" i="8"/>
  <c r="AS9965" i="8"/>
  <c r="AR9965" i="8"/>
  <c r="AQ9965" i="8"/>
  <c r="AL9965" i="8"/>
  <c r="CD9964" i="8"/>
  <c r="CC9964" i="8"/>
  <c r="BO9964" i="8"/>
  <c r="BG9964" i="8"/>
  <c r="BF9964" i="8"/>
  <c r="AS9964" i="8"/>
  <c r="AR9964" i="8"/>
  <c r="AQ9964" i="8"/>
  <c r="AL9964" i="8"/>
  <c r="CD9963" i="8"/>
  <c r="CC9963" i="8"/>
  <c r="BO9963" i="8"/>
  <c r="BG9963" i="8"/>
  <c r="BF9963" i="8"/>
  <c r="AS9963" i="8"/>
  <c r="AR9963" i="8"/>
  <c r="AQ9963" i="8"/>
  <c r="AL9963" i="8"/>
  <c r="CD9962" i="8"/>
  <c r="CC9962" i="8"/>
  <c r="BO9962" i="8"/>
  <c r="BG9962" i="8"/>
  <c r="BF9962" i="8"/>
  <c r="AS9962" i="8"/>
  <c r="AR9962" i="8"/>
  <c r="AQ9962" i="8"/>
  <c r="AL9962" i="8"/>
  <c r="CD9961" i="8"/>
  <c r="CC9961" i="8"/>
  <c r="BO9961" i="8"/>
  <c r="BG9961" i="8"/>
  <c r="BF9961" i="8"/>
  <c r="AS9961" i="8"/>
  <c r="AR9961" i="8"/>
  <c r="AQ9961" i="8"/>
  <c r="AL9961" i="8"/>
  <c r="CD9960" i="8"/>
  <c r="CC9960" i="8"/>
  <c r="BO9960" i="8"/>
  <c r="BG9960" i="8"/>
  <c r="BF9960" i="8"/>
  <c r="AS9960" i="8"/>
  <c r="AR9960" i="8"/>
  <c r="AQ9960" i="8"/>
  <c r="AL9960" i="8"/>
  <c r="CD9959" i="8"/>
  <c r="CC9959" i="8"/>
  <c r="BO9959" i="8"/>
  <c r="BG9959" i="8"/>
  <c r="BF9959" i="8"/>
  <c r="AS9959" i="8"/>
  <c r="AR9959" i="8"/>
  <c r="AQ9959" i="8"/>
  <c r="AL9959" i="8"/>
  <c r="CD9958" i="8"/>
  <c r="CC9958" i="8"/>
  <c r="BO9958" i="8"/>
  <c r="BG9958" i="8"/>
  <c r="BF9958" i="8"/>
  <c r="AS9958" i="8"/>
  <c r="AR9958" i="8"/>
  <c r="AQ9958" i="8"/>
  <c r="AL9958" i="8"/>
  <c r="CD9957" i="8"/>
  <c r="CC9957" i="8"/>
  <c r="BO9957" i="8"/>
  <c r="BG9957" i="8"/>
  <c r="BF9957" i="8"/>
  <c r="AS9957" i="8"/>
  <c r="AR9957" i="8"/>
  <c r="AQ9957" i="8"/>
  <c r="AL9957" i="8"/>
  <c r="CD9956" i="8"/>
  <c r="CC9956" i="8"/>
  <c r="BO9956" i="8"/>
  <c r="BG9956" i="8"/>
  <c r="BF9956" i="8"/>
  <c r="AS9956" i="8"/>
  <c r="AR9956" i="8"/>
  <c r="AQ9956" i="8"/>
  <c r="AL9956" i="8"/>
  <c r="CD9955" i="8"/>
  <c r="CC9955" i="8"/>
  <c r="BO9955" i="8"/>
  <c r="BG9955" i="8"/>
  <c r="BF9955" i="8"/>
  <c r="AS9955" i="8"/>
  <c r="AR9955" i="8"/>
  <c r="AQ9955" i="8"/>
  <c r="AL9955" i="8"/>
  <c r="CD9954" i="8"/>
  <c r="CC9954" i="8"/>
  <c r="BO9954" i="8"/>
  <c r="BG9954" i="8"/>
  <c r="BF9954" i="8"/>
  <c r="AS9954" i="8"/>
  <c r="AR9954" i="8"/>
  <c r="AQ9954" i="8"/>
  <c r="AL9954" i="8"/>
  <c r="CD9953" i="8"/>
  <c r="CC9953" i="8"/>
  <c r="BO9953" i="8"/>
  <c r="BG9953" i="8"/>
  <c r="BF9953" i="8"/>
  <c r="AS9953" i="8"/>
  <c r="AR9953" i="8"/>
  <c r="AQ9953" i="8"/>
  <c r="AL9953" i="8"/>
  <c r="CD9952" i="8"/>
  <c r="CC9952" i="8"/>
  <c r="BO9952" i="8"/>
  <c r="BG9952" i="8"/>
  <c r="BF9952" i="8"/>
  <c r="AS9952" i="8"/>
  <c r="AR9952" i="8"/>
  <c r="AQ9952" i="8"/>
  <c r="AL9952" i="8"/>
  <c r="CD9951" i="8"/>
  <c r="CC9951" i="8"/>
  <c r="BO9951" i="8"/>
  <c r="BG9951" i="8"/>
  <c r="BF9951" i="8"/>
  <c r="AS9951" i="8"/>
  <c r="AR9951" i="8"/>
  <c r="AQ9951" i="8"/>
  <c r="AL9951" i="8"/>
  <c r="CD9950" i="8"/>
  <c r="CC9950" i="8"/>
  <c r="BO9950" i="8"/>
  <c r="BG9950" i="8"/>
  <c r="BF9950" i="8"/>
  <c r="AS9950" i="8"/>
  <c r="AR9950" i="8"/>
  <c r="AQ9950" i="8"/>
  <c r="AL9950" i="8"/>
  <c r="CD9949" i="8"/>
  <c r="CC9949" i="8"/>
  <c r="BO9949" i="8"/>
  <c r="BG9949" i="8"/>
  <c r="BF9949" i="8"/>
  <c r="AS9949" i="8"/>
  <c r="AR9949" i="8"/>
  <c r="AQ9949" i="8"/>
  <c r="AL9949" i="8"/>
  <c r="CD9948" i="8"/>
  <c r="CC9948" i="8"/>
  <c r="BO9948" i="8"/>
  <c r="BG9948" i="8"/>
  <c r="BF9948" i="8"/>
  <c r="AS9948" i="8"/>
  <c r="AR9948" i="8"/>
  <c r="AQ9948" i="8"/>
  <c r="AL9948" i="8"/>
  <c r="CD9947" i="8"/>
  <c r="CC9947" i="8"/>
  <c r="BO9947" i="8"/>
  <c r="BG9947" i="8"/>
  <c r="BF9947" i="8"/>
  <c r="AS9947" i="8"/>
  <c r="AR9947" i="8"/>
  <c r="AQ9947" i="8"/>
  <c r="AL9947" i="8"/>
  <c r="CD9946" i="8"/>
  <c r="CC9946" i="8"/>
  <c r="BO9946" i="8"/>
  <c r="BG9946" i="8"/>
  <c r="BF9946" i="8"/>
  <c r="AS9946" i="8"/>
  <c r="AR9946" i="8"/>
  <c r="AQ9946" i="8"/>
  <c r="AL9946" i="8"/>
  <c r="CD9945" i="8"/>
  <c r="CC9945" i="8"/>
  <c r="BO9945" i="8"/>
  <c r="BG9945" i="8"/>
  <c r="BF9945" i="8"/>
  <c r="AS9945" i="8"/>
  <c r="AR9945" i="8"/>
  <c r="AQ9945" i="8"/>
  <c r="AL9945" i="8"/>
  <c r="CD9944" i="8"/>
  <c r="CC9944" i="8"/>
  <c r="BO9944" i="8"/>
  <c r="BG9944" i="8"/>
  <c r="BF9944" i="8"/>
  <c r="AS9944" i="8"/>
  <c r="AR9944" i="8"/>
  <c r="AQ9944" i="8"/>
  <c r="AL9944" i="8"/>
  <c r="CD9943" i="8"/>
  <c r="CC9943" i="8"/>
  <c r="BO9943" i="8"/>
  <c r="BG9943" i="8"/>
  <c r="BF9943" i="8"/>
  <c r="AS9943" i="8"/>
  <c r="AR9943" i="8"/>
  <c r="AQ9943" i="8"/>
  <c r="AL9943" i="8"/>
  <c r="CD9942" i="8"/>
  <c r="CC9942" i="8"/>
  <c r="BO9942" i="8"/>
  <c r="BG9942" i="8"/>
  <c r="BF9942" i="8"/>
  <c r="AS9942" i="8"/>
  <c r="AR9942" i="8"/>
  <c r="AQ9942" i="8"/>
  <c r="AL9942" i="8"/>
  <c r="CD9941" i="8"/>
  <c r="CC9941" i="8"/>
  <c r="BO9941" i="8"/>
  <c r="BG9941" i="8"/>
  <c r="BF9941" i="8"/>
  <c r="AS9941" i="8"/>
  <c r="AR9941" i="8"/>
  <c r="AQ9941" i="8"/>
  <c r="AL9941" i="8"/>
  <c r="CD9940" i="8"/>
  <c r="CC9940" i="8"/>
  <c r="BO9940" i="8"/>
  <c r="BG9940" i="8"/>
  <c r="BF9940" i="8"/>
  <c r="AS9940" i="8"/>
  <c r="AR9940" i="8"/>
  <c r="AQ9940" i="8"/>
  <c r="AL9940" i="8"/>
  <c r="CD9939" i="8"/>
  <c r="CC9939" i="8"/>
  <c r="BO9939" i="8"/>
  <c r="BG9939" i="8"/>
  <c r="BF9939" i="8"/>
  <c r="AS9939" i="8"/>
  <c r="AR9939" i="8"/>
  <c r="AQ9939" i="8"/>
  <c r="AL9939" i="8"/>
  <c r="CD9938" i="8"/>
  <c r="CC9938" i="8"/>
  <c r="BO9938" i="8"/>
  <c r="BG9938" i="8"/>
  <c r="BF9938" i="8"/>
  <c r="AS9938" i="8"/>
  <c r="AR9938" i="8"/>
  <c r="AQ9938" i="8"/>
  <c r="AL9938" i="8"/>
  <c r="CD9937" i="8"/>
  <c r="CC9937" i="8"/>
  <c r="BO9937" i="8"/>
  <c r="BG9937" i="8"/>
  <c r="BF9937" i="8"/>
  <c r="AS9937" i="8"/>
  <c r="AR9937" i="8"/>
  <c r="AQ9937" i="8"/>
  <c r="AL9937" i="8"/>
  <c r="CD9936" i="8"/>
  <c r="CC9936" i="8"/>
  <c r="BO9936" i="8"/>
  <c r="BG9936" i="8"/>
  <c r="BF9936" i="8"/>
  <c r="AS9936" i="8"/>
  <c r="AR9936" i="8"/>
  <c r="AQ9936" i="8"/>
  <c r="AL9936" i="8"/>
  <c r="CD9935" i="8"/>
  <c r="CC9935" i="8"/>
  <c r="BO9935" i="8"/>
  <c r="BG9935" i="8"/>
  <c r="BF9935" i="8"/>
  <c r="AS9935" i="8"/>
  <c r="AR9935" i="8"/>
  <c r="AQ9935" i="8"/>
  <c r="AL9935" i="8"/>
  <c r="CD9934" i="8"/>
  <c r="CC9934" i="8"/>
  <c r="BO9934" i="8"/>
  <c r="BG9934" i="8"/>
  <c r="BF9934" i="8"/>
  <c r="AS9934" i="8"/>
  <c r="AR9934" i="8"/>
  <c r="AQ9934" i="8"/>
  <c r="AL9934" i="8"/>
  <c r="CD9933" i="8"/>
  <c r="CC9933" i="8"/>
  <c r="BO9933" i="8"/>
  <c r="BG9933" i="8"/>
  <c r="BF9933" i="8"/>
  <c r="AS9933" i="8"/>
  <c r="AR9933" i="8"/>
  <c r="AQ9933" i="8"/>
  <c r="AL9933" i="8"/>
  <c r="CD9932" i="8"/>
  <c r="CC9932" i="8"/>
  <c r="BO9932" i="8"/>
  <c r="BG9932" i="8"/>
  <c r="BF9932" i="8"/>
  <c r="AS9932" i="8"/>
  <c r="AR9932" i="8"/>
  <c r="AQ9932" i="8"/>
  <c r="AL9932" i="8"/>
  <c r="CD9931" i="8"/>
  <c r="CC9931" i="8"/>
  <c r="BO9931" i="8"/>
  <c r="BG9931" i="8"/>
  <c r="BF9931" i="8"/>
  <c r="AS9931" i="8"/>
  <c r="AR9931" i="8"/>
  <c r="AQ9931" i="8"/>
  <c r="AL9931" i="8"/>
  <c r="CD9930" i="8"/>
  <c r="CC9930" i="8"/>
  <c r="BO9930" i="8"/>
  <c r="BG9930" i="8"/>
  <c r="BF9930" i="8"/>
  <c r="AS9930" i="8"/>
  <c r="AR9930" i="8"/>
  <c r="AQ9930" i="8"/>
  <c r="AL9930" i="8"/>
  <c r="CD9929" i="8"/>
  <c r="CC9929" i="8"/>
  <c r="BO9929" i="8"/>
  <c r="BG9929" i="8"/>
  <c r="BF9929" i="8"/>
  <c r="AS9929" i="8"/>
  <c r="AR9929" i="8"/>
  <c r="AQ9929" i="8"/>
  <c r="AL9929" i="8"/>
  <c r="CD9928" i="8"/>
  <c r="CC9928" i="8"/>
  <c r="BO9928" i="8"/>
  <c r="BG9928" i="8"/>
  <c r="BF9928" i="8"/>
  <c r="AS9928" i="8"/>
  <c r="AR9928" i="8"/>
  <c r="AQ9928" i="8"/>
  <c r="AL9928" i="8"/>
  <c r="CD9927" i="8"/>
  <c r="CC9927" i="8"/>
  <c r="BO9927" i="8"/>
  <c r="BG9927" i="8"/>
  <c r="BF9927" i="8"/>
  <c r="AS9927" i="8"/>
  <c r="AR9927" i="8"/>
  <c r="AQ9927" i="8"/>
  <c r="AL9927" i="8"/>
  <c r="CD9926" i="8"/>
  <c r="CC9926" i="8"/>
  <c r="BO9926" i="8"/>
  <c r="BG9926" i="8"/>
  <c r="BF9926" i="8"/>
  <c r="AS9926" i="8"/>
  <c r="AR9926" i="8"/>
  <c r="AQ9926" i="8"/>
  <c r="AL9926" i="8"/>
  <c r="CD9925" i="8"/>
  <c r="CC9925" i="8"/>
  <c r="BO9925" i="8"/>
  <c r="BG9925" i="8"/>
  <c r="BF9925" i="8"/>
  <c r="AS9925" i="8"/>
  <c r="AR9925" i="8"/>
  <c r="AQ9925" i="8"/>
  <c r="AL9925" i="8"/>
  <c r="CD9924" i="8"/>
  <c r="CC9924" i="8"/>
  <c r="BO9924" i="8"/>
  <c r="BG9924" i="8"/>
  <c r="BF9924" i="8"/>
  <c r="AS9924" i="8"/>
  <c r="AR9924" i="8"/>
  <c r="AQ9924" i="8"/>
  <c r="AL9924" i="8"/>
  <c r="CD9923" i="8"/>
  <c r="CC9923" i="8"/>
  <c r="BO9923" i="8"/>
  <c r="BG9923" i="8"/>
  <c r="BF9923" i="8"/>
  <c r="AS9923" i="8"/>
  <c r="AR9923" i="8"/>
  <c r="AQ9923" i="8"/>
  <c r="AL9923" i="8"/>
  <c r="CD9922" i="8"/>
  <c r="CC9922" i="8"/>
  <c r="BO9922" i="8"/>
  <c r="BG9922" i="8"/>
  <c r="BF9922" i="8"/>
  <c r="AS9922" i="8"/>
  <c r="AR9922" i="8"/>
  <c r="AQ9922" i="8"/>
  <c r="AL9922" i="8"/>
  <c r="CD9921" i="8"/>
  <c r="CC9921" i="8"/>
  <c r="BO9921" i="8"/>
  <c r="BG9921" i="8"/>
  <c r="BF9921" i="8"/>
  <c r="AS9921" i="8"/>
  <c r="AR9921" i="8"/>
  <c r="AQ9921" i="8"/>
  <c r="AL9921" i="8"/>
  <c r="CD9920" i="8"/>
  <c r="CC9920" i="8"/>
  <c r="BO9920" i="8"/>
  <c r="BG9920" i="8"/>
  <c r="BF9920" i="8"/>
  <c r="AS9920" i="8"/>
  <c r="AR9920" i="8"/>
  <c r="AQ9920" i="8"/>
  <c r="AL9920" i="8"/>
  <c r="CD9919" i="8"/>
  <c r="CC9919" i="8"/>
  <c r="BO9919" i="8"/>
  <c r="BG9919" i="8"/>
  <c r="BF9919" i="8"/>
  <c r="AS9919" i="8"/>
  <c r="AR9919" i="8"/>
  <c r="AQ9919" i="8"/>
  <c r="AL9919" i="8"/>
  <c r="CD9918" i="8"/>
  <c r="CC9918" i="8"/>
  <c r="BO9918" i="8"/>
  <c r="BG9918" i="8"/>
  <c r="BF9918" i="8"/>
  <c r="AS9918" i="8"/>
  <c r="AR9918" i="8"/>
  <c r="AQ9918" i="8"/>
  <c r="AL9918" i="8"/>
  <c r="CD9917" i="8"/>
  <c r="CC9917" i="8"/>
  <c r="BO9917" i="8"/>
  <c r="BG9917" i="8"/>
  <c r="BF9917" i="8"/>
  <c r="AS9917" i="8"/>
  <c r="AR9917" i="8"/>
  <c r="AQ9917" i="8"/>
  <c r="AL9917" i="8"/>
  <c r="CD9916" i="8"/>
  <c r="CC9916" i="8"/>
  <c r="BO9916" i="8"/>
  <c r="BG9916" i="8"/>
  <c r="BF9916" i="8"/>
  <c r="AS9916" i="8"/>
  <c r="AR9916" i="8"/>
  <c r="AQ9916" i="8"/>
  <c r="AL9916" i="8"/>
  <c r="CD9915" i="8"/>
  <c r="CC9915" i="8"/>
  <c r="BO9915" i="8"/>
  <c r="BG9915" i="8"/>
  <c r="BF9915" i="8"/>
  <c r="AS9915" i="8"/>
  <c r="AR9915" i="8"/>
  <c r="AQ9915" i="8"/>
  <c r="AL9915" i="8"/>
  <c r="CD9914" i="8"/>
  <c r="CC9914" i="8"/>
  <c r="BO9914" i="8"/>
  <c r="BG9914" i="8"/>
  <c r="BF9914" i="8"/>
  <c r="AS9914" i="8"/>
  <c r="AR9914" i="8"/>
  <c r="AQ9914" i="8"/>
  <c r="AL9914" i="8"/>
  <c r="CD9913" i="8"/>
  <c r="CC9913" i="8"/>
  <c r="BO9913" i="8"/>
  <c r="BG9913" i="8"/>
  <c r="BF9913" i="8"/>
  <c r="AS9913" i="8"/>
  <c r="AR9913" i="8"/>
  <c r="AQ9913" i="8"/>
  <c r="AL9913" i="8"/>
  <c r="CD9912" i="8"/>
  <c r="CC9912" i="8"/>
  <c r="BO9912" i="8"/>
  <c r="BG9912" i="8"/>
  <c r="BF9912" i="8"/>
  <c r="AS9912" i="8"/>
  <c r="AR9912" i="8"/>
  <c r="AQ9912" i="8"/>
  <c r="AL9912" i="8"/>
  <c r="CD9911" i="8"/>
  <c r="CC9911" i="8"/>
  <c r="BO9911" i="8"/>
  <c r="BG9911" i="8"/>
  <c r="BF9911" i="8"/>
  <c r="AS9911" i="8"/>
  <c r="AR9911" i="8"/>
  <c r="AQ9911" i="8"/>
  <c r="AL9911" i="8"/>
  <c r="CD9910" i="8"/>
  <c r="CC9910" i="8"/>
  <c r="BO9910" i="8"/>
  <c r="BG9910" i="8"/>
  <c r="BF9910" i="8"/>
  <c r="AS9910" i="8"/>
  <c r="AR9910" i="8"/>
  <c r="AQ9910" i="8"/>
  <c r="AL9910" i="8"/>
  <c r="CD9909" i="8"/>
  <c r="CC9909" i="8"/>
  <c r="BO9909" i="8"/>
  <c r="BG9909" i="8"/>
  <c r="BF9909" i="8"/>
  <c r="AS9909" i="8"/>
  <c r="AR9909" i="8"/>
  <c r="AQ9909" i="8"/>
  <c r="AL9909" i="8"/>
  <c r="CD9908" i="8"/>
  <c r="CC9908" i="8"/>
  <c r="BO9908" i="8"/>
  <c r="BG9908" i="8"/>
  <c r="BF9908" i="8"/>
  <c r="AS9908" i="8"/>
  <c r="AR9908" i="8"/>
  <c r="AQ9908" i="8"/>
  <c r="AL9908" i="8"/>
  <c r="CD9907" i="8"/>
  <c r="CC9907" i="8"/>
  <c r="BO9907" i="8"/>
  <c r="BG9907" i="8"/>
  <c r="BF9907" i="8"/>
  <c r="AS9907" i="8"/>
  <c r="AR9907" i="8"/>
  <c r="AQ9907" i="8"/>
  <c r="AL9907" i="8"/>
  <c r="CD9906" i="8"/>
  <c r="CC9906" i="8"/>
  <c r="BO9906" i="8"/>
  <c r="BG9906" i="8"/>
  <c r="BF9906" i="8"/>
  <c r="AS9906" i="8"/>
  <c r="AR9906" i="8"/>
  <c r="AQ9906" i="8"/>
  <c r="AL9906" i="8"/>
  <c r="CD9905" i="8"/>
  <c r="CC9905" i="8"/>
  <c r="BO9905" i="8"/>
  <c r="BG9905" i="8"/>
  <c r="BF9905" i="8"/>
  <c r="AS9905" i="8"/>
  <c r="AR9905" i="8"/>
  <c r="AQ9905" i="8"/>
  <c r="AL9905" i="8"/>
  <c r="CD9904" i="8"/>
  <c r="CC9904" i="8"/>
  <c r="BO9904" i="8"/>
  <c r="BG9904" i="8"/>
  <c r="BF9904" i="8"/>
  <c r="AS9904" i="8"/>
  <c r="AR9904" i="8"/>
  <c r="AQ9904" i="8"/>
  <c r="AL9904" i="8"/>
  <c r="CD9903" i="8"/>
  <c r="CC9903" i="8"/>
  <c r="BO9903" i="8"/>
  <c r="BG9903" i="8"/>
  <c r="BF9903" i="8"/>
  <c r="AS9903" i="8"/>
  <c r="AR9903" i="8"/>
  <c r="AQ9903" i="8"/>
  <c r="AL9903" i="8"/>
  <c r="CD9902" i="8"/>
  <c r="CC9902" i="8"/>
  <c r="BO9902" i="8"/>
  <c r="BG9902" i="8"/>
  <c r="BF9902" i="8"/>
  <c r="AS9902" i="8"/>
  <c r="AR9902" i="8"/>
  <c r="AQ9902" i="8"/>
  <c r="AL9902" i="8"/>
  <c r="CD9901" i="8"/>
  <c r="CC9901" i="8"/>
  <c r="BO9901" i="8"/>
  <c r="BG9901" i="8"/>
  <c r="BF9901" i="8"/>
  <c r="AS9901" i="8"/>
  <c r="AR9901" i="8"/>
  <c r="AQ9901" i="8"/>
  <c r="AL9901" i="8"/>
  <c r="CD9900" i="8"/>
  <c r="CC9900" i="8"/>
  <c r="BO9900" i="8"/>
  <c r="BG9900" i="8"/>
  <c r="BF9900" i="8"/>
  <c r="AS9900" i="8"/>
  <c r="AR9900" i="8"/>
  <c r="AQ9900" i="8"/>
  <c r="AL9900" i="8"/>
  <c r="CD9899" i="8"/>
  <c r="CC9899" i="8"/>
  <c r="BO9899" i="8"/>
  <c r="BG9899" i="8"/>
  <c r="BF9899" i="8"/>
  <c r="AS9899" i="8"/>
  <c r="AR9899" i="8"/>
  <c r="AQ9899" i="8"/>
  <c r="AL9899" i="8"/>
  <c r="CD9898" i="8"/>
  <c r="CC9898" i="8"/>
  <c r="BO9898" i="8"/>
  <c r="BG9898" i="8"/>
  <c r="BF9898" i="8"/>
  <c r="AS9898" i="8"/>
  <c r="AR9898" i="8"/>
  <c r="AQ9898" i="8"/>
  <c r="AL9898" i="8"/>
  <c r="CD9897" i="8"/>
  <c r="CC9897" i="8"/>
  <c r="BO9897" i="8"/>
  <c r="BG9897" i="8"/>
  <c r="BF9897" i="8"/>
  <c r="AS9897" i="8"/>
  <c r="AR9897" i="8"/>
  <c r="AQ9897" i="8"/>
  <c r="AL9897" i="8"/>
  <c r="CD9896" i="8"/>
  <c r="CC9896" i="8"/>
  <c r="BO9896" i="8"/>
  <c r="BG9896" i="8"/>
  <c r="BF9896" i="8"/>
  <c r="AS9896" i="8"/>
  <c r="AR9896" i="8"/>
  <c r="AQ9896" i="8"/>
  <c r="AL9896" i="8"/>
  <c r="CD9895" i="8"/>
  <c r="CC9895" i="8"/>
  <c r="BO9895" i="8"/>
  <c r="BG9895" i="8"/>
  <c r="BF9895" i="8"/>
  <c r="AS9895" i="8"/>
  <c r="AR9895" i="8"/>
  <c r="AQ9895" i="8"/>
  <c r="AL9895" i="8"/>
  <c r="CD9894" i="8"/>
  <c r="CC9894" i="8"/>
  <c r="BO9894" i="8"/>
  <c r="BG9894" i="8"/>
  <c r="BF9894" i="8"/>
  <c r="AS9894" i="8"/>
  <c r="AR9894" i="8"/>
  <c r="AQ9894" i="8"/>
  <c r="AL9894" i="8"/>
  <c r="CD9893" i="8"/>
  <c r="CC9893" i="8"/>
  <c r="BO9893" i="8"/>
  <c r="BG9893" i="8"/>
  <c r="BF9893" i="8"/>
  <c r="AS9893" i="8"/>
  <c r="AR9893" i="8"/>
  <c r="AQ9893" i="8"/>
  <c r="AL9893" i="8"/>
  <c r="CD9892" i="8"/>
  <c r="CC9892" i="8"/>
  <c r="BO9892" i="8"/>
  <c r="BG9892" i="8"/>
  <c r="BF9892" i="8"/>
  <c r="AS9892" i="8"/>
  <c r="AR9892" i="8"/>
  <c r="AQ9892" i="8"/>
  <c r="AL9892" i="8"/>
  <c r="CD9891" i="8"/>
  <c r="CC9891" i="8"/>
  <c r="BO9891" i="8"/>
  <c r="BG9891" i="8"/>
  <c r="BF9891" i="8"/>
  <c r="AS9891" i="8"/>
  <c r="AR9891" i="8"/>
  <c r="AQ9891" i="8"/>
  <c r="AL9891" i="8"/>
  <c r="CD9890" i="8"/>
  <c r="CC9890" i="8"/>
  <c r="BO9890" i="8"/>
  <c r="BG9890" i="8"/>
  <c r="BF9890" i="8"/>
  <c r="AS9890" i="8"/>
  <c r="AR9890" i="8"/>
  <c r="AQ9890" i="8"/>
  <c r="AL9890" i="8"/>
  <c r="CD9889" i="8"/>
  <c r="CC9889" i="8"/>
  <c r="BO9889" i="8"/>
  <c r="BG9889" i="8"/>
  <c r="BF9889" i="8"/>
  <c r="AS9889" i="8"/>
  <c r="AR9889" i="8"/>
  <c r="AQ9889" i="8"/>
  <c r="AL9889" i="8"/>
  <c r="CD9888" i="8"/>
  <c r="CC9888" i="8"/>
  <c r="BO9888" i="8"/>
  <c r="BG9888" i="8"/>
  <c r="BF9888" i="8"/>
  <c r="AS9888" i="8"/>
  <c r="AR9888" i="8"/>
  <c r="AQ9888" i="8"/>
  <c r="AL9888" i="8"/>
  <c r="CD9887" i="8"/>
  <c r="CC9887" i="8"/>
  <c r="BO9887" i="8"/>
  <c r="BG9887" i="8"/>
  <c r="BF9887" i="8"/>
  <c r="AS9887" i="8"/>
  <c r="AR9887" i="8"/>
  <c r="AQ9887" i="8"/>
  <c r="AL9887" i="8"/>
  <c r="CD9886" i="8"/>
  <c r="CC9886" i="8"/>
  <c r="BO9886" i="8"/>
  <c r="BG9886" i="8"/>
  <c r="BF9886" i="8"/>
  <c r="AS9886" i="8"/>
  <c r="AR9886" i="8"/>
  <c r="AQ9886" i="8"/>
  <c r="AL9886" i="8"/>
  <c r="CD9885" i="8"/>
  <c r="CC9885" i="8"/>
  <c r="BO9885" i="8"/>
  <c r="BG9885" i="8"/>
  <c r="BF9885" i="8"/>
  <c r="AS9885" i="8"/>
  <c r="AR9885" i="8"/>
  <c r="AQ9885" i="8"/>
  <c r="AL9885" i="8"/>
  <c r="CD9884" i="8"/>
  <c r="CC9884" i="8"/>
  <c r="BO9884" i="8"/>
  <c r="BG9884" i="8"/>
  <c r="BF9884" i="8"/>
  <c r="AS9884" i="8"/>
  <c r="AR9884" i="8"/>
  <c r="AQ9884" i="8"/>
  <c r="AL9884" i="8"/>
  <c r="CD9883" i="8"/>
  <c r="CC9883" i="8"/>
  <c r="BO9883" i="8"/>
  <c r="BG9883" i="8"/>
  <c r="BF9883" i="8"/>
  <c r="AS9883" i="8"/>
  <c r="AR9883" i="8"/>
  <c r="AQ9883" i="8"/>
  <c r="AL9883" i="8"/>
  <c r="CD9882" i="8"/>
  <c r="CC9882" i="8"/>
  <c r="BO9882" i="8"/>
  <c r="BG9882" i="8"/>
  <c r="BF9882" i="8"/>
  <c r="AS9882" i="8"/>
  <c r="AR9882" i="8"/>
  <c r="AQ9882" i="8"/>
  <c r="AL9882" i="8"/>
  <c r="CD9881" i="8"/>
  <c r="CC9881" i="8"/>
  <c r="BO9881" i="8"/>
  <c r="BG9881" i="8"/>
  <c r="BF9881" i="8"/>
  <c r="AS9881" i="8"/>
  <c r="AR9881" i="8"/>
  <c r="AQ9881" i="8"/>
  <c r="AL9881" i="8"/>
  <c r="CD9880" i="8"/>
  <c r="CC9880" i="8"/>
  <c r="BO9880" i="8"/>
  <c r="BG9880" i="8"/>
  <c r="BF9880" i="8"/>
  <c r="AS9880" i="8"/>
  <c r="AR9880" i="8"/>
  <c r="AQ9880" i="8"/>
  <c r="AL9880" i="8"/>
  <c r="CD9879" i="8"/>
  <c r="CC9879" i="8"/>
  <c r="BO9879" i="8"/>
  <c r="BG9879" i="8"/>
  <c r="BF9879" i="8"/>
  <c r="AS9879" i="8"/>
  <c r="AR9879" i="8"/>
  <c r="AQ9879" i="8"/>
  <c r="AL9879" i="8"/>
  <c r="CD9878" i="8"/>
  <c r="CC9878" i="8"/>
  <c r="BO9878" i="8"/>
  <c r="BG9878" i="8"/>
  <c r="BF9878" i="8"/>
  <c r="AS9878" i="8"/>
  <c r="AR9878" i="8"/>
  <c r="AQ9878" i="8"/>
  <c r="AL9878" i="8"/>
  <c r="CD9877" i="8"/>
  <c r="CC9877" i="8"/>
  <c r="BO9877" i="8"/>
  <c r="BG9877" i="8"/>
  <c r="BF9877" i="8"/>
  <c r="AS9877" i="8"/>
  <c r="AR9877" i="8"/>
  <c r="AQ9877" i="8"/>
  <c r="AL9877" i="8"/>
  <c r="CD9876" i="8"/>
  <c r="CC9876" i="8"/>
  <c r="BO9876" i="8"/>
  <c r="BG9876" i="8"/>
  <c r="BF9876" i="8"/>
  <c r="AS9876" i="8"/>
  <c r="AR9876" i="8"/>
  <c r="AQ9876" i="8"/>
  <c r="AL9876" i="8"/>
  <c r="CD9875" i="8"/>
  <c r="CC9875" i="8"/>
  <c r="BO9875" i="8"/>
  <c r="BG9875" i="8"/>
  <c r="BF9875" i="8"/>
  <c r="AS9875" i="8"/>
  <c r="AR9875" i="8"/>
  <c r="AQ9875" i="8"/>
  <c r="AL9875" i="8"/>
  <c r="CD9874" i="8"/>
  <c r="CC9874" i="8"/>
  <c r="BO9874" i="8"/>
  <c r="BG9874" i="8"/>
  <c r="BF9874" i="8"/>
  <c r="AS9874" i="8"/>
  <c r="AR9874" i="8"/>
  <c r="AQ9874" i="8"/>
  <c r="AL9874" i="8"/>
  <c r="CD9873" i="8"/>
  <c r="CC9873" i="8"/>
  <c r="BO9873" i="8"/>
  <c r="BG9873" i="8"/>
  <c r="BF9873" i="8"/>
  <c r="AS9873" i="8"/>
  <c r="AR9873" i="8"/>
  <c r="AQ9873" i="8"/>
  <c r="AL9873" i="8"/>
  <c r="CD9872" i="8"/>
  <c r="CC9872" i="8"/>
  <c r="BO9872" i="8"/>
  <c r="BG9872" i="8"/>
  <c r="BF9872" i="8"/>
  <c r="AS9872" i="8"/>
  <c r="AR9872" i="8"/>
  <c r="AQ9872" i="8"/>
  <c r="AL9872" i="8"/>
  <c r="CD9871" i="8"/>
  <c r="CC9871" i="8"/>
  <c r="BO9871" i="8"/>
  <c r="BG9871" i="8"/>
  <c r="BF9871" i="8"/>
  <c r="AS9871" i="8"/>
  <c r="AR9871" i="8"/>
  <c r="AQ9871" i="8"/>
  <c r="AL9871" i="8"/>
  <c r="CD9870" i="8"/>
  <c r="CC9870" i="8"/>
  <c r="BO9870" i="8"/>
  <c r="BG9870" i="8"/>
  <c r="BF9870" i="8"/>
  <c r="AS9870" i="8"/>
  <c r="AR9870" i="8"/>
  <c r="AQ9870" i="8"/>
  <c r="AL9870" i="8"/>
  <c r="CD9869" i="8"/>
  <c r="CC9869" i="8"/>
  <c r="BO9869" i="8"/>
  <c r="BG9869" i="8"/>
  <c r="BF9869" i="8"/>
  <c r="AS9869" i="8"/>
  <c r="AR9869" i="8"/>
  <c r="AQ9869" i="8"/>
  <c r="AL9869" i="8"/>
  <c r="CD9868" i="8"/>
  <c r="CC9868" i="8"/>
  <c r="BO9868" i="8"/>
  <c r="BG9868" i="8"/>
  <c r="BF9868" i="8"/>
  <c r="AS9868" i="8"/>
  <c r="AR9868" i="8"/>
  <c r="AQ9868" i="8"/>
  <c r="AL9868" i="8"/>
  <c r="CD9867" i="8"/>
  <c r="CC9867" i="8"/>
  <c r="BO9867" i="8"/>
  <c r="BG9867" i="8"/>
  <c r="BF9867" i="8"/>
  <c r="AS9867" i="8"/>
  <c r="AR9867" i="8"/>
  <c r="AQ9867" i="8"/>
  <c r="AL9867" i="8"/>
  <c r="CD9866" i="8"/>
  <c r="CC9866" i="8"/>
  <c r="BO9866" i="8"/>
  <c r="BG9866" i="8"/>
  <c r="BF9866" i="8"/>
  <c r="AS9866" i="8"/>
  <c r="AR9866" i="8"/>
  <c r="AQ9866" i="8"/>
  <c r="AL9866" i="8"/>
  <c r="CD9865" i="8"/>
  <c r="CC9865" i="8"/>
  <c r="BO9865" i="8"/>
  <c r="BG9865" i="8"/>
  <c r="BF9865" i="8"/>
  <c r="AS9865" i="8"/>
  <c r="AR9865" i="8"/>
  <c r="AQ9865" i="8"/>
  <c r="AL9865" i="8"/>
  <c r="CD9864" i="8"/>
  <c r="CC9864" i="8"/>
  <c r="BO9864" i="8"/>
  <c r="BG9864" i="8"/>
  <c r="BF9864" i="8"/>
  <c r="AS9864" i="8"/>
  <c r="AR9864" i="8"/>
  <c r="AQ9864" i="8"/>
  <c r="AL9864" i="8"/>
  <c r="CD9863" i="8"/>
  <c r="CC9863" i="8"/>
  <c r="BO9863" i="8"/>
  <c r="BG9863" i="8"/>
  <c r="BF9863" i="8"/>
  <c r="AS9863" i="8"/>
  <c r="AR9863" i="8"/>
  <c r="AQ9863" i="8"/>
  <c r="AL9863" i="8"/>
  <c r="CD9862" i="8"/>
  <c r="CC9862" i="8"/>
  <c r="BO9862" i="8"/>
  <c r="BG9862" i="8"/>
  <c r="BF9862" i="8"/>
  <c r="AS9862" i="8"/>
  <c r="AR9862" i="8"/>
  <c r="AQ9862" i="8"/>
  <c r="AL9862" i="8"/>
  <c r="CD9861" i="8"/>
  <c r="CC9861" i="8"/>
  <c r="BO9861" i="8"/>
  <c r="BG9861" i="8"/>
  <c r="BF9861" i="8"/>
  <c r="AS9861" i="8"/>
  <c r="AR9861" i="8"/>
  <c r="AQ9861" i="8"/>
  <c r="AL9861" i="8"/>
  <c r="CD9860" i="8"/>
  <c r="CC9860" i="8"/>
  <c r="BO9860" i="8"/>
  <c r="BG9860" i="8"/>
  <c r="BF9860" i="8"/>
  <c r="AS9860" i="8"/>
  <c r="AR9860" i="8"/>
  <c r="AQ9860" i="8"/>
  <c r="AL9860" i="8"/>
  <c r="CD9859" i="8"/>
  <c r="CC9859" i="8"/>
  <c r="BO9859" i="8"/>
  <c r="BG9859" i="8"/>
  <c r="BF9859" i="8"/>
  <c r="AS9859" i="8"/>
  <c r="AR9859" i="8"/>
  <c r="AQ9859" i="8"/>
  <c r="AL9859" i="8"/>
  <c r="CD9858" i="8"/>
  <c r="CC9858" i="8"/>
  <c r="BO9858" i="8"/>
  <c r="BG9858" i="8"/>
  <c r="BF9858" i="8"/>
  <c r="AS9858" i="8"/>
  <c r="AR9858" i="8"/>
  <c r="AQ9858" i="8"/>
  <c r="AL9858" i="8"/>
  <c r="CD9857" i="8"/>
  <c r="CC9857" i="8"/>
  <c r="BO9857" i="8"/>
  <c r="BG9857" i="8"/>
  <c r="BF9857" i="8"/>
  <c r="AS9857" i="8"/>
  <c r="AR9857" i="8"/>
  <c r="AQ9857" i="8"/>
  <c r="AL9857" i="8"/>
  <c r="CD9856" i="8"/>
  <c r="CC9856" i="8"/>
  <c r="BO9856" i="8"/>
  <c r="BG9856" i="8"/>
  <c r="BF9856" i="8"/>
  <c r="AS9856" i="8"/>
  <c r="AR9856" i="8"/>
  <c r="AQ9856" i="8"/>
  <c r="AL9856" i="8"/>
  <c r="CD9855" i="8"/>
  <c r="CC9855" i="8"/>
  <c r="BO9855" i="8"/>
  <c r="BG9855" i="8"/>
  <c r="BF9855" i="8"/>
  <c r="AS9855" i="8"/>
  <c r="AR9855" i="8"/>
  <c r="AQ9855" i="8"/>
  <c r="AL9855" i="8"/>
  <c r="CD9854" i="8"/>
  <c r="CC9854" i="8"/>
  <c r="BO9854" i="8"/>
  <c r="BG9854" i="8"/>
  <c r="BF9854" i="8"/>
  <c r="AS9854" i="8"/>
  <c r="AR9854" i="8"/>
  <c r="AQ9854" i="8"/>
  <c r="AL9854" i="8"/>
  <c r="CD9853" i="8"/>
  <c r="CC9853" i="8"/>
  <c r="BO9853" i="8"/>
  <c r="BG9853" i="8"/>
  <c r="BF9853" i="8"/>
  <c r="AS9853" i="8"/>
  <c r="AR9853" i="8"/>
  <c r="AQ9853" i="8"/>
  <c r="AL9853" i="8"/>
  <c r="CD9852" i="8"/>
  <c r="CC9852" i="8"/>
  <c r="BO9852" i="8"/>
  <c r="BG9852" i="8"/>
  <c r="BF9852" i="8"/>
  <c r="AS9852" i="8"/>
  <c r="AR9852" i="8"/>
  <c r="AQ9852" i="8"/>
  <c r="AL9852" i="8"/>
  <c r="CD9851" i="8"/>
  <c r="CC9851" i="8"/>
  <c r="BO9851" i="8"/>
  <c r="BG9851" i="8"/>
  <c r="BF9851" i="8"/>
  <c r="AS9851" i="8"/>
  <c r="AR9851" i="8"/>
  <c r="AQ9851" i="8"/>
  <c r="AL9851" i="8"/>
  <c r="CD9850" i="8"/>
  <c r="CC9850" i="8"/>
  <c r="BO9850" i="8"/>
  <c r="BG9850" i="8"/>
  <c r="BF9850" i="8"/>
  <c r="AS9850" i="8"/>
  <c r="AR9850" i="8"/>
  <c r="AQ9850" i="8"/>
  <c r="AL9850" i="8"/>
  <c r="CD9849" i="8"/>
  <c r="CC9849" i="8"/>
  <c r="BO9849" i="8"/>
  <c r="BG9849" i="8"/>
  <c r="BF9849" i="8"/>
  <c r="AS9849" i="8"/>
  <c r="AR9849" i="8"/>
  <c r="AQ9849" i="8"/>
  <c r="AL9849" i="8"/>
  <c r="CD9848" i="8"/>
  <c r="CC9848" i="8"/>
  <c r="BO9848" i="8"/>
  <c r="BG9848" i="8"/>
  <c r="BF9848" i="8"/>
  <c r="AS9848" i="8"/>
  <c r="AR9848" i="8"/>
  <c r="AQ9848" i="8"/>
  <c r="AL9848" i="8"/>
  <c r="CD9847" i="8"/>
  <c r="CC9847" i="8"/>
  <c r="BO9847" i="8"/>
  <c r="BG9847" i="8"/>
  <c r="BF9847" i="8"/>
  <c r="AS9847" i="8"/>
  <c r="AR9847" i="8"/>
  <c r="AQ9847" i="8"/>
  <c r="AL9847" i="8"/>
  <c r="CD9846" i="8"/>
  <c r="CC9846" i="8"/>
  <c r="BO9846" i="8"/>
  <c r="BG9846" i="8"/>
  <c r="BF9846" i="8"/>
  <c r="AS9846" i="8"/>
  <c r="AR9846" i="8"/>
  <c r="AQ9846" i="8"/>
  <c r="AL9846" i="8"/>
  <c r="CD9845" i="8"/>
  <c r="CC9845" i="8"/>
  <c r="BO9845" i="8"/>
  <c r="BG9845" i="8"/>
  <c r="BF9845" i="8"/>
  <c r="AS9845" i="8"/>
  <c r="AR9845" i="8"/>
  <c r="AQ9845" i="8"/>
  <c r="AL9845" i="8"/>
  <c r="CD9844" i="8"/>
  <c r="CC9844" i="8"/>
  <c r="BO9844" i="8"/>
  <c r="BG9844" i="8"/>
  <c r="BF9844" i="8"/>
  <c r="AS9844" i="8"/>
  <c r="AR9844" i="8"/>
  <c r="AQ9844" i="8"/>
  <c r="AL9844" i="8"/>
  <c r="CD9843" i="8"/>
  <c r="CC9843" i="8"/>
  <c r="BO9843" i="8"/>
  <c r="BG9843" i="8"/>
  <c r="BF9843" i="8"/>
  <c r="AS9843" i="8"/>
  <c r="AR9843" i="8"/>
  <c r="AQ9843" i="8"/>
  <c r="AL9843" i="8"/>
  <c r="CD9842" i="8"/>
  <c r="CC9842" i="8"/>
  <c r="BO9842" i="8"/>
  <c r="BG9842" i="8"/>
  <c r="BF9842" i="8"/>
  <c r="AS9842" i="8"/>
  <c r="AR9842" i="8"/>
  <c r="AQ9842" i="8"/>
  <c r="AL9842" i="8"/>
  <c r="CD9841" i="8"/>
  <c r="CC9841" i="8"/>
  <c r="BO9841" i="8"/>
  <c r="BG9841" i="8"/>
  <c r="BF9841" i="8"/>
  <c r="AS9841" i="8"/>
  <c r="AR9841" i="8"/>
  <c r="AQ9841" i="8"/>
  <c r="AL9841" i="8"/>
  <c r="CD9840" i="8"/>
  <c r="CC9840" i="8"/>
  <c r="BO9840" i="8"/>
  <c r="BG9840" i="8"/>
  <c r="BF9840" i="8"/>
  <c r="AS9840" i="8"/>
  <c r="AR9840" i="8"/>
  <c r="AQ9840" i="8"/>
  <c r="AL9840" i="8"/>
  <c r="CD9839" i="8"/>
  <c r="CC9839" i="8"/>
  <c r="BO9839" i="8"/>
  <c r="BG9839" i="8"/>
  <c r="BF9839" i="8"/>
  <c r="AS9839" i="8"/>
  <c r="AR9839" i="8"/>
  <c r="AQ9839" i="8"/>
  <c r="AL9839" i="8"/>
  <c r="CD9838" i="8"/>
  <c r="CC9838" i="8"/>
  <c r="BO9838" i="8"/>
  <c r="BG9838" i="8"/>
  <c r="BF9838" i="8"/>
  <c r="AS9838" i="8"/>
  <c r="AR9838" i="8"/>
  <c r="AQ9838" i="8"/>
  <c r="AL9838" i="8"/>
  <c r="CD9837" i="8"/>
  <c r="CC9837" i="8"/>
  <c r="BO9837" i="8"/>
  <c r="BG9837" i="8"/>
  <c r="BF9837" i="8"/>
  <c r="AS9837" i="8"/>
  <c r="AR9837" i="8"/>
  <c r="AQ9837" i="8"/>
  <c r="AL9837" i="8"/>
  <c r="CD9836" i="8"/>
  <c r="CC9836" i="8"/>
  <c r="BO9836" i="8"/>
  <c r="BG9836" i="8"/>
  <c r="BF9836" i="8"/>
  <c r="AS9836" i="8"/>
  <c r="AR9836" i="8"/>
  <c r="AQ9836" i="8"/>
  <c r="AL9836" i="8"/>
  <c r="CD9835" i="8"/>
  <c r="CC9835" i="8"/>
  <c r="BO9835" i="8"/>
  <c r="BG9835" i="8"/>
  <c r="BF9835" i="8"/>
  <c r="AS9835" i="8"/>
  <c r="AR9835" i="8"/>
  <c r="AQ9835" i="8"/>
  <c r="AL9835" i="8"/>
  <c r="CD9834" i="8"/>
  <c r="CC9834" i="8"/>
  <c r="BO9834" i="8"/>
  <c r="BG9834" i="8"/>
  <c r="BF9834" i="8"/>
  <c r="AS9834" i="8"/>
  <c r="AR9834" i="8"/>
  <c r="AQ9834" i="8"/>
  <c r="AL9834" i="8"/>
  <c r="CD9833" i="8"/>
  <c r="CC9833" i="8"/>
  <c r="BO9833" i="8"/>
  <c r="BG9833" i="8"/>
  <c r="BF9833" i="8"/>
  <c r="AS9833" i="8"/>
  <c r="AR9833" i="8"/>
  <c r="AQ9833" i="8"/>
  <c r="AL9833" i="8"/>
  <c r="CD9832" i="8"/>
  <c r="CC9832" i="8"/>
  <c r="BO9832" i="8"/>
  <c r="BG9832" i="8"/>
  <c r="BF9832" i="8"/>
  <c r="AS9832" i="8"/>
  <c r="AR9832" i="8"/>
  <c r="AQ9832" i="8"/>
  <c r="AL9832" i="8"/>
  <c r="CD9831" i="8"/>
  <c r="CC9831" i="8"/>
  <c r="BO9831" i="8"/>
  <c r="BG9831" i="8"/>
  <c r="BF9831" i="8"/>
  <c r="AS9831" i="8"/>
  <c r="AR9831" i="8"/>
  <c r="AQ9831" i="8"/>
  <c r="AL9831" i="8"/>
  <c r="CD9830" i="8"/>
  <c r="CC9830" i="8"/>
  <c r="BO9830" i="8"/>
  <c r="BG9830" i="8"/>
  <c r="BF9830" i="8"/>
  <c r="AS9830" i="8"/>
  <c r="AR9830" i="8"/>
  <c r="AQ9830" i="8"/>
  <c r="AL9830" i="8"/>
  <c r="CD9829" i="8"/>
  <c r="CC9829" i="8"/>
  <c r="BO9829" i="8"/>
  <c r="BG9829" i="8"/>
  <c r="BF9829" i="8"/>
  <c r="AS9829" i="8"/>
  <c r="AR9829" i="8"/>
  <c r="AQ9829" i="8"/>
  <c r="AL9829" i="8"/>
  <c r="CD9828" i="8"/>
  <c r="CC9828" i="8"/>
  <c r="BO9828" i="8"/>
  <c r="BG9828" i="8"/>
  <c r="BF9828" i="8"/>
  <c r="AS9828" i="8"/>
  <c r="AR9828" i="8"/>
  <c r="AQ9828" i="8"/>
  <c r="AL9828" i="8"/>
  <c r="CD9827" i="8"/>
  <c r="CC9827" i="8"/>
  <c r="BO9827" i="8"/>
  <c r="BG9827" i="8"/>
  <c r="BF9827" i="8"/>
  <c r="AS9827" i="8"/>
  <c r="AR9827" i="8"/>
  <c r="AQ9827" i="8"/>
  <c r="AL9827" i="8"/>
  <c r="CD9826" i="8"/>
  <c r="CC9826" i="8"/>
  <c r="BO9826" i="8"/>
  <c r="BG9826" i="8"/>
  <c r="BF9826" i="8"/>
  <c r="AS9826" i="8"/>
  <c r="AR9826" i="8"/>
  <c r="AQ9826" i="8"/>
  <c r="AL9826" i="8"/>
  <c r="CD9825" i="8"/>
  <c r="CC9825" i="8"/>
  <c r="BO9825" i="8"/>
  <c r="BG9825" i="8"/>
  <c r="BF9825" i="8"/>
  <c r="AS9825" i="8"/>
  <c r="AR9825" i="8"/>
  <c r="AQ9825" i="8"/>
  <c r="AL9825" i="8"/>
  <c r="CD9824" i="8"/>
  <c r="CC9824" i="8"/>
  <c r="BO9824" i="8"/>
  <c r="BG9824" i="8"/>
  <c r="BF9824" i="8"/>
  <c r="AS9824" i="8"/>
  <c r="AR9824" i="8"/>
  <c r="AQ9824" i="8"/>
  <c r="AL9824" i="8"/>
  <c r="CD9823" i="8"/>
  <c r="CC9823" i="8"/>
  <c r="BO9823" i="8"/>
  <c r="BG9823" i="8"/>
  <c r="BF9823" i="8"/>
  <c r="AS9823" i="8"/>
  <c r="AR9823" i="8"/>
  <c r="AQ9823" i="8"/>
  <c r="AL9823" i="8"/>
  <c r="CD9822" i="8"/>
  <c r="CC9822" i="8"/>
  <c r="BO9822" i="8"/>
  <c r="BG9822" i="8"/>
  <c r="BF9822" i="8"/>
  <c r="AS9822" i="8"/>
  <c r="AR9822" i="8"/>
  <c r="AQ9822" i="8"/>
  <c r="AL9822" i="8"/>
  <c r="CD9821" i="8"/>
  <c r="CC9821" i="8"/>
  <c r="BO9821" i="8"/>
  <c r="BG9821" i="8"/>
  <c r="BF9821" i="8"/>
  <c r="AS9821" i="8"/>
  <c r="AR9821" i="8"/>
  <c r="AQ9821" i="8"/>
  <c r="AL9821" i="8"/>
  <c r="CD9820" i="8"/>
  <c r="CC9820" i="8"/>
  <c r="BO9820" i="8"/>
  <c r="BG9820" i="8"/>
  <c r="BF9820" i="8"/>
  <c r="AS9820" i="8"/>
  <c r="AR9820" i="8"/>
  <c r="AQ9820" i="8"/>
  <c r="AL9820" i="8"/>
  <c r="CD9819" i="8"/>
  <c r="CC9819" i="8"/>
  <c r="BO9819" i="8"/>
  <c r="BG9819" i="8"/>
  <c r="BF9819" i="8"/>
  <c r="AS9819" i="8"/>
  <c r="AR9819" i="8"/>
  <c r="AQ9819" i="8"/>
  <c r="AL9819" i="8"/>
  <c r="CD9818" i="8"/>
  <c r="CC9818" i="8"/>
  <c r="BO9818" i="8"/>
  <c r="BG9818" i="8"/>
  <c r="BF9818" i="8"/>
  <c r="AS9818" i="8"/>
  <c r="AR9818" i="8"/>
  <c r="AQ9818" i="8"/>
  <c r="AL9818" i="8"/>
  <c r="CD9817" i="8"/>
  <c r="CC9817" i="8"/>
  <c r="BO9817" i="8"/>
  <c r="BG9817" i="8"/>
  <c r="BF9817" i="8"/>
  <c r="AS9817" i="8"/>
  <c r="AR9817" i="8"/>
  <c r="AQ9817" i="8"/>
  <c r="AL9817" i="8"/>
  <c r="CD9816" i="8"/>
  <c r="CC9816" i="8"/>
  <c r="BO9816" i="8"/>
  <c r="BG9816" i="8"/>
  <c r="BF9816" i="8"/>
  <c r="AS9816" i="8"/>
  <c r="AR9816" i="8"/>
  <c r="AQ9816" i="8"/>
  <c r="AL9816" i="8"/>
  <c r="CD9815" i="8"/>
  <c r="CC9815" i="8"/>
  <c r="BO9815" i="8"/>
  <c r="BG9815" i="8"/>
  <c r="BF9815" i="8"/>
  <c r="AS9815" i="8"/>
  <c r="AR9815" i="8"/>
  <c r="AQ9815" i="8"/>
  <c r="AL9815" i="8"/>
  <c r="CD9814" i="8"/>
  <c r="CC9814" i="8"/>
  <c r="BO9814" i="8"/>
  <c r="BG9814" i="8"/>
  <c r="BF9814" i="8"/>
  <c r="AS9814" i="8"/>
  <c r="AR9814" i="8"/>
  <c r="AQ9814" i="8"/>
  <c r="AL9814" i="8"/>
  <c r="CD9813" i="8"/>
  <c r="CC9813" i="8"/>
  <c r="BO9813" i="8"/>
  <c r="BG9813" i="8"/>
  <c r="BF9813" i="8"/>
  <c r="AS9813" i="8"/>
  <c r="AR9813" i="8"/>
  <c r="AQ9813" i="8"/>
  <c r="AL9813" i="8"/>
  <c r="CD9812" i="8"/>
  <c r="CC9812" i="8"/>
  <c r="BO9812" i="8"/>
  <c r="BG9812" i="8"/>
  <c r="BF9812" i="8"/>
  <c r="AS9812" i="8"/>
  <c r="AR9812" i="8"/>
  <c r="AQ9812" i="8"/>
  <c r="AL9812" i="8"/>
  <c r="CD9811" i="8"/>
  <c r="CC9811" i="8"/>
  <c r="BO9811" i="8"/>
  <c r="BG9811" i="8"/>
  <c r="BF9811" i="8"/>
  <c r="AS9811" i="8"/>
  <c r="AR9811" i="8"/>
  <c r="AQ9811" i="8"/>
  <c r="AL9811" i="8"/>
  <c r="CD9810" i="8"/>
  <c r="CC9810" i="8"/>
  <c r="BO9810" i="8"/>
  <c r="BG9810" i="8"/>
  <c r="BF9810" i="8"/>
  <c r="AS9810" i="8"/>
  <c r="AR9810" i="8"/>
  <c r="AQ9810" i="8"/>
  <c r="AL9810" i="8"/>
  <c r="CD9809" i="8"/>
  <c r="CC9809" i="8"/>
  <c r="BO9809" i="8"/>
  <c r="BG9809" i="8"/>
  <c r="BF9809" i="8"/>
  <c r="AS9809" i="8"/>
  <c r="AR9809" i="8"/>
  <c r="AQ9809" i="8"/>
  <c r="AL9809" i="8"/>
  <c r="CD9808" i="8"/>
  <c r="CC9808" i="8"/>
  <c r="BO9808" i="8"/>
  <c r="BG9808" i="8"/>
  <c r="BF9808" i="8"/>
  <c r="AS9808" i="8"/>
  <c r="AR9808" i="8"/>
  <c r="AQ9808" i="8"/>
  <c r="AL9808" i="8"/>
  <c r="CD9807" i="8"/>
  <c r="CC9807" i="8"/>
  <c r="BO9807" i="8"/>
  <c r="BG9807" i="8"/>
  <c r="BF9807" i="8"/>
  <c r="AS9807" i="8"/>
  <c r="AR9807" i="8"/>
  <c r="AQ9807" i="8"/>
  <c r="AL9807" i="8"/>
  <c r="CD9806" i="8"/>
  <c r="CC9806" i="8"/>
  <c r="BO9806" i="8"/>
  <c r="BG9806" i="8"/>
  <c r="BF9806" i="8"/>
  <c r="AS9806" i="8"/>
  <c r="AR9806" i="8"/>
  <c r="AQ9806" i="8"/>
  <c r="AL9806" i="8"/>
  <c r="CD9805" i="8"/>
  <c r="CC9805" i="8"/>
  <c r="BO9805" i="8"/>
  <c r="BG9805" i="8"/>
  <c r="BF9805" i="8"/>
  <c r="AS9805" i="8"/>
  <c r="AR9805" i="8"/>
  <c r="AQ9805" i="8"/>
  <c r="AL9805" i="8"/>
  <c r="CD9804" i="8"/>
  <c r="CC9804" i="8"/>
  <c r="BO9804" i="8"/>
  <c r="BG9804" i="8"/>
  <c r="BF9804" i="8"/>
  <c r="AS9804" i="8"/>
  <c r="AR9804" i="8"/>
  <c r="AQ9804" i="8"/>
  <c r="AL9804" i="8"/>
  <c r="CD9803" i="8"/>
  <c r="CC9803" i="8"/>
  <c r="BO9803" i="8"/>
  <c r="BG9803" i="8"/>
  <c r="BF9803" i="8"/>
  <c r="AS9803" i="8"/>
  <c r="AR9803" i="8"/>
  <c r="AQ9803" i="8"/>
  <c r="AL9803" i="8"/>
  <c r="CD9802" i="8"/>
  <c r="CC9802" i="8"/>
  <c r="BO9802" i="8"/>
  <c r="BG9802" i="8"/>
  <c r="BF9802" i="8"/>
  <c r="AS9802" i="8"/>
  <c r="AR9802" i="8"/>
  <c r="AQ9802" i="8"/>
  <c r="AL9802" i="8"/>
  <c r="CD9801" i="8"/>
  <c r="CC9801" i="8"/>
  <c r="BO9801" i="8"/>
  <c r="BG9801" i="8"/>
  <c r="BF9801" i="8"/>
  <c r="AS9801" i="8"/>
  <c r="AR9801" i="8"/>
  <c r="AQ9801" i="8"/>
  <c r="AL9801" i="8"/>
  <c r="CD9800" i="8"/>
  <c r="CC9800" i="8"/>
  <c r="BO9800" i="8"/>
  <c r="BG9800" i="8"/>
  <c r="BF9800" i="8"/>
  <c r="AS9800" i="8"/>
  <c r="AR9800" i="8"/>
  <c r="AQ9800" i="8"/>
  <c r="AL9800" i="8"/>
  <c r="CD9799" i="8"/>
  <c r="CC9799" i="8"/>
  <c r="BO9799" i="8"/>
  <c r="BG9799" i="8"/>
  <c r="BF9799" i="8"/>
  <c r="AS9799" i="8"/>
  <c r="AR9799" i="8"/>
  <c r="AQ9799" i="8"/>
  <c r="AL9799" i="8"/>
  <c r="CD9798" i="8"/>
  <c r="CC9798" i="8"/>
  <c r="BO9798" i="8"/>
  <c r="BG9798" i="8"/>
  <c r="BF9798" i="8"/>
  <c r="AS9798" i="8"/>
  <c r="AR9798" i="8"/>
  <c r="AQ9798" i="8"/>
  <c r="AL9798" i="8"/>
  <c r="CD9797" i="8"/>
  <c r="CC9797" i="8"/>
  <c r="BO9797" i="8"/>
  <c r="BG9797" i="8"/>
  <c r="BF9797" i="8"/>
  <c r="AS9797" i="8"/>
  <c r="AR9797" i="8"/>
  <c r="AQ9797" i="8"/>
  <c r="AL9797" i="8"/>
  <c r="CD9796" i="8"/>
  <c r="CC9796" i="8"/>
  <c r="BO9796" i="8"/>
  <c r="BG9796" i="8"/>
  <c r="BF9796" i="8"/>
  <c r="AS9796" i="8"/>
  <c r="AR9796" i="8"/>
  <c r="AQ9796" i="8"/>
  <c r="AL9796" i="8"/>
  <c r="CD9795" i="8"/>
  <c r="CC9795" i="8"/>
  <c r="BO9795" i="8"/>
  <c r="BG9795" i="8"/>
  <c r="BF9795" i="8"/>
  <c r="AS9795" i="8"/>
  <c r="AR9795" i="8"/>
  <c r="AQ9795" i="8"/>
  <c r="AL9795" i="8"/>
  <c r="CD9794" i="8"/>
  <c r="CC9794" i="8"/>
  <c r="BO9794" i="8"/>
  <c r="BG9794" i="8"/>
  <c r="BF9794" i="8"/>
  <c r="AS9794" i="8"/>
  <c r="AR9794" i="8"/>
  <c r="AQ9794" i="8"/>
  <c r="AL9794" i="8"/>
  <c r="CD9793" i="8"/>
  <c r="CC9793" i="8"/>
  <c r="BO9793" i="8"/>
  <c r="BG9793" i="8"/>
  <c r="BF9793" i="8"/>
  <c r="AS9793" i="8"/>
  <c r="AR9793" i="8"/>
  <c r="AQ9793" i="8"/>
  <c r="AL9793" i="8"/>
  <c r="CD9792" i="8"/>
  <c r="CC9792" i="8"/>
  <c r="BO9792" i="8"/>
  <c r="BG9792" i="8"/>
  <c r="BF9792" i="8"/>
  <c r="AS9792" i="8"/>
  <c r="AR9792" i="8"/>
  <c r="AQ9792" i="8"/>
  <c r="AL9792" i="8"/>
  <c r="CD9791" i="8"/>
  <c r="CC9791" i="8"/>
  <c r="BO9791" i="8"/>
  <c r="BG9791" i="8"/>
  <c r="BF9791" i="8"/>
  <c r="AS9791" i="8"/>
  <c r="AR9791" i="8"/>
  <c r="AQ9791" i="8"/>
  <c r="AL9791" i="8"/>
  <c r="CD9790" i="8"/>
  <c r="CC9790" i="8"/>
  <c r="BO9790" i="8"/>
  <c r="BG9790" i="8"/>
  <c r="BF9790" i="8"/>
  <c r="AS9790" i="8"/>
  <c r="AR9790" i="8"/>
  <c r="AQ9790" i="8"/>
  <c r="AL9790" i="8"/>
  <c r="CD9789" i="8"/>
  <c r="CC9789" i="8"/>
  <c r="BO9789" i="8"/>
  <c r="BG9789" i="8"/>
  <c r="BF9789" i="8"/>
  <c r="AS9789" i="8"/>
  <c r="AR9789" i="8"/>
  <c r="AQ9789" i="8"/>
  <c r="AL9789" i="8"/>
  <c r="CD9788" i="8"/>
  <c r="CC9788" i="8"/>
  <c r="BO9788" i="8"/>
  <c r="BG9788" i="8"/>
  <c r="BF9788" i="8"/>
  <c r="AS9788" i="8"/>
  <c r="AR9788" i="8"/>
  <c r="AQ9788" i="8"/>
  <c r="AL9788" i="8"/>
  <c r="CD9787" i="8"/>
  <c r="CC9787" i="8"/>
  <c r="BO9787" i="8"/>
  <c r="BG9787" i="8"/>
  <c r="BF9787" i="8"/>
  <c r="AS9787" i="8"/>
  <c r="AR9787" i="8"/>
  <c r="AQ9787" i="8"/>
  <c r="AL9787" i="8"/>
  <c r="CD9786" i="8"/>
  <c r="CC9786" i="8"/>
  <c r="BO9786" i="8"/>
  <c r="BG9786" i="8"/>
  <c r="BF9786" i="8"/>
  <c r="AS9786" i="8"/>
  <c r="AR9786" i="8"/>
  <c r="AQ9786" i="8"/>
  <c r="AL9786" i="8"/>
  <c r="CD9785" i="8"/>
  <c r="CC9785" i="8"/>
  <c r="BO9785" i="8"/>
  <c r="BG9785" i="8"/>
  <c r="BF9785" i="8"/>
  <c r="AS9785" i="8"/>
  <c r="AR9785" i="8"/>
  <c r="AQ9785" i="8"/>
  <c r="AL9785" i="8"/>
  <c r="CD9784" i="8"/>
  <c r="CC9784" i="8"/>
  <c r="BO9784" i="8"/>
  <c r="BG9784" i="8"/>
  <c r="BF9784" i="8"/>
  <c r="AS9784" i="8"/>
  <c r="AR9784" i="8"/>
  <c r="AQ9784" i="8"/>
  <c r="AL9784" i="8"/>
  <c r="CD9783" i="8"/>
  <c r="CC9783" i="8"/>
  <c r="BO9783" i="8"/>
  <c r="BG9783" i="8"/>
  <c r="BF9783" i="8"/>
  <c r="AS9783" i="8"/>
  <c r="AR9783" i="8"/>
  <c r="AQ9783" i="8"/>
  <c r="AL9783" i="8"/>
  <c r="CD9782" i="8"/>
  <c r="CC9782" i="8"/>
  <c r="BO9782" i="8"/>
  <c r="BG9782" i="8"/>
  <c r="BF9782" i="8"/>
  <c r="AS9782" i="8"/>
  <c r="AR9782" i="8"/>
  <c r="AQ9782" i="8"/>
  <c r="AL9782" i="8"/>
  <c r="CD9781" i="8"/>
  <c r="CC9781" i="8"/>
  <c r="BO9781" i="8"/>
  <c r="BG9781" i="8"/>
  <c r="BF9781" i="8"/>
  <c r="AS9781" i="8"/>
  <c r="AR9781" i="8"/>
  <c r="AQ9781" i="8"/>
  <c r="AL9781" i="8"/>
  <c r="CD9780" i="8"/>
  <c r="CC9780" i="8"/>
  <c r="BO9780" i="8"/>
  <c r="BG9780" i="8"/>
  <c r="BF9780" i="8"/>
  <c r="AS9780" i="8"/>
  <c r="AR9780" i="8"/>
  <c r="AQ9780" i="8"/>
  <c r="AL9780" i="8"/>
  <c r="CD9779" i="8"/>
  <c r="CC9779" i="8"/>
  <c r="BO9779" i="8"/>
  <c r="BG9779" i="8"/>
  <c r="BF9779" i="8"/>
  <c r="AS9779" i="8"/>
  <c r="AR9779" i="8"/>
  <c r="AQ9779" i="8"/>
  <c r="AL9779" i="8"/>
  <c r="CD9778" i="8"/>
  <c r="CC9778" i="8"/>
  <c r="BO9778" i="8"/>
  <c r="BG9778" i="8"/>
  <c r="BF9778" i="8"/>
  <c r="AS9778" i="8"/>
  <c r="AR9778" i="8"/>
  <c r="AQ9778" i="8"/>
  <c r="AL9778" i="8"/>
  <c r="CD9777" i="8"/>
  <c r="CC9777" i="8"/>
  <c r="BO9777" i="8"/>
  <c r="BG9777" i="8"/>
  <c r="BF9777" i="8"/>
  <c r="AS9777" i="8"/>
  <c r="AR9777" i="8"/>
  <c r="AQ9777" i="8"/>
  <c r="AL9777" i="8"/>
  <c r="CD9776" i="8"/>
  <c r="CC9776" i="8"/>
  <c r="BO9776" i="8"/>
  <c r="BG9776" i="8"/>
  <c r="BF9776" i="8"/>
  <c r="AS9776" i="8"/>
  <c r="AR9776" i="8"/>
  <c r="AQ9776" i="8"/>
  <c r="AL9776" i="8"/>
  <c r="CD9775" i="8"/>
  <c r="CC9775" i="8"/>
  <c r="BO9775" i="8"/>
  <c r="BG9775" i="8"/>
  <c r="BF9775" i="8"/>
  <c r="AS9775" i="8"/>
  <c r="AR9775" i="8"/>
  <c r="AQ9775" i="8"/>
  <c r="AL9775" i="8"/>
  <c r="CD9774" i="8"/>
  <c r="CC9774" i="8"/>
  <c r="BO9774" i="8"/>
  <c r="BG9774" i="8"/>
  <c r="BF9774" i="8"/>
  <c r="AS9774" i="8"/>
  <c r="AR9774" i="8"/>
  <c r="AQ9774" i="8"/>
  <c r="AL9774" i="8"/>
  <c r="CD9773" i="8"/>
  <c r="CC9773" i="8"/>
  <c r="BO9773" i="8"/>
  <c r="BG9773" i="8"/>
  <c r="BF9773" i="8"/>
  <c r="AS9773" i="8"/>
  <c r="AR9773" i="8"/>
  <c r="AQ9773" i="8"/>
  <c r="AL9773" i="8"/>
  <c r="CD9772" i="8"/>
  <c r="CC9772" i="8"/>
  <c r="BO9772" i="8"/>
  <c r="BG9772" i="8"/>
  <c r="BF9772" i="8"/>
  <c r="AS9772" i="8"/>
  <c r="AR9772" i="8"/>
  <c r="AQ9772" i="8"/>
  <c r="AL9772" i="8"/>
  <c r="CD9771" i="8"/>
  <c r="CC9771" i="8"/>
  <c r="BO9771" i="8"/>
  <c r="BG9771" i="8"/>
  <c r="BF9771" i="8"/>
  <c r="AS9771" i="8"/>
  <c r="AR9771" i="8"/>
  <c r="AQ9771" i="8"/>
  <c r="AL9771" i="8"/>
  <c r="CD9770" i="8"/>
  <c r="CC9770" i="8"/>
  <c r="BO9770" i="8"/>
  <c r="BG9770" i="8"/>
  <c r="BF9770" i="8"/>
  <c r="AS9770" i="8"/>
  <c r="AR9770" i="8"/>
  <c r="AQ9770" i="8"/>
  <c r="AL9770" i="8"/>
  <c r="CD9769" i="8"/>
  <c r="CC9769" i="8"/>
  <c r="BO9769" i="8"/>
  <c r="BG9769" i="8"/>
  <c r="BF9769" i="8"/>
  <c r="AS9769" i="8"/>
  <c r="AR9769" i="8"/>
  <c r="AQ9769" i="8"/>
  <c r="AL9769" i="8"/>
  <c r="CD9768" i="8"/>
  <c r="CC9768" i="8"/>
  <c r="BO9768" i="8"/>
  <c r="BG9768" i="8"/>
  <c r="BF9768" i="8"/>
  <c r="AS9768" i="8"/>
  <c r="AR9768" i="8"/>
  <c r="AQ9768" i="8"/>
  <c r="AL9768" i="8"/>
  <c r="CD9767" i="8"/>
  <c r="CC9767" i="8"/>
  <c r="BO9767" i="8"/>
  <c r="BG9767" i="8"/>
  <c r="BF9767" i="8"/>
  <c r="AS9767" i="8"/>
  <c r="AR9767" i="8"/>
  <c r="AQ9767" i="8"/>
  <c r="AL9767" i="8"/>
  <c r="CD9766" i="8"/>
  <c r="CC9766" i="8"/>
  <c r="BO9766" i="8"/>
  <c r="BG9766" i="8"/>
  <c r="BF9766" i="8"/>
  <c r="AS9766" i="8"/>
  <c r="AR9766" i="8"/>
  <c r="AQ9766" i="8"/>
  <c r="AL9766" i="8"/>
  <c r="CD9765" i="8"/>
  <c r="CC9765" i="8"/>
  <c r="BO9765" i="8"/>
  <c r="BG9765" i="8"/>
  <c r="BF9765" i="8"/>
  <c r="AS9765" i="8"/>
  <c r="AR9765" i="8"/>
  <c r="AQ9765" i="8"/>
  <c r="AL9765" i="8"/>
  <c r="CD9764" i="8"/>
  <c r="CC9764" i="8"/>
  <c r="BO9764" i="8"/>
  <c r="BG9764" i="8"/>
  <c r="BF9764" i="8"/>
  <c r="AS9764" i="8"/>
  <c r="AR9764" i="8"/>
  <c r="AQ9764" i="8"/>
  <c r="AL9764" i="8"/>
  <c r="CD9763" i="8"/>
  <c r="CC9763" i="8"/>
  <c r="BO9763" i="8"/>
  <c r="BG9763" i="8"/>
  <c r="BF9763" i="8"/>
  <c r="AS9763" i="8"/>
  <c r="AR9763" i="8"/>
  <c r="AQ9763" i="8"/>
  <c r="AL9763" i="8"/>
  <c r="CD9762" i="8"/>
  <c r="CC9762" i="8"/>
  <c r="BO9762" i="8"/>
  <c r="BG9762" i="8"/>
  <c r="BF9762" i="8"/>
  <c r="AS9762" i="8"/>
  <c r="AR9762" i="8"/>
  <c r="AQ9762" i="8"/>
  <c r="AL9762" i="8"/>
  <c r="CD9761" i="8"/>
  <c r="CC9761" i="8"/>
  <c r="BO9761" i="8"/>
  <c r="BG9761" i="8"/>
  <c r="BF9761" i="8"/>
  <c r="AS9761" i="8"/>
  <c r="AR9761" i="8"/>
  <c r="AQ9761" i="8"/>
  <c r="AL9761" i="8"/>
  <c r="CD9760" i="8"/>
  <c r="CC9760" i="8"/>
  <c r="BO9760" i="8"/>
  <c r="BG9760" i="8"/>
  <c r="BF9760" i="8"/>
  <c r="AS9760" i="8"/>
  <c r="AR9760" i="8"/>
  <c r="AQ9760" i="8"/>
  <c r="AL9760" i="8"/>
  <c r="CD9759" i="8"/>
  <c r="CC9759" i="8"/>
  <c r="BO9759" i="8"/>
  <c r="BG9759" i="8"/>
  <c r="BF9759" i="8"/>
  <c r="AS9759" i="8"/>
  <c r="AR9759" i="8"/>
  <c r="AQ9759" i="8"/>
  <c r="AL9759" i="8"/>
  <c r="CD9758" i="8"/>
  <c r="CC9758" i="8"/>
  <c r="BO9758" i="8"/>
  <c r="BG9758" i="8"/>
  <c r="BF9758" i="8"/>
  <c r="AS9758" i="8"/>
  <c r="AR9758" i="8"/>
  <c r="AQ9758" i="8"/>
  <c r="AL9758" i="8"/>
  <c r="CD9757" i="8"/>
  <c r="CC9757" i="8"/>
  <c r="BO9757" i="8"/>
  <c r="BG9757" i="8"/>
  <c r="BF9757" i="8"/>
  <c r="AS9757" i="8"/>
  <c r="AR9757" i="8"/>
  <c r="AQ9757" i="8"/>
  <c r="AL9757" i="8"/>
  <c r="CD9756" i="8"/>
  <c r="CC9756" i="8"/>
  <c r="BO9756" i="8"/>
  <c r="BG9756" i="8"/>
  <c r="BF9756" i="8"/>
  <c r="AS9756" i="8"/>
  <c r="AR9756" i="8"/>
  <c r="AQ9756" i="8"/>
  <c r="AL9756" i="8"/>
  <c r="CD9755" i="8"/>
  <c r="CC9755" i="8"/>
  <c r="BO9755" i="8"/>
  <c r="BG9755" i="8"/>
  <c r="BF9755" i="8"/>
  <c r="AS9755" i="8"/>
  <c r="AR9755" i="8"/>
  <c r="AQ9755" i="8"/>
  <c r="AL9755" i="8"/>
  <c r="CD9754" i="8"/>
  <c r="CC9754" i="8"/>
  <c r="BO9754" i="8"/>
  <c r="BG9754" i="8"/>
  <c r="BF9754" i="8"/>
  <c r="AS9754" i="8"/>
  <c r="AR9754" i="8"/>
  <c r="AQ9754" i="8"/>
  <c r="AL9754" i="8"/>
  <c r="CD9753" i="8"/>
  <c r="CC9753" i="8"/>
  <c r="BO9753" i="8"/>
  <c r="BG9753" i="8"/>
  <c r="BF9753" i="8"/>
  <c r="AS9753" i="8"/>
  <c r="AR9753" i="8"/>
  <c r="AQ9753" i="8"/>
  <c r="AL9753" i="8"/>
  <c r="CD9752" i="8"/>
  <c r="CC9752" i="8"/>
  <c r="BO9752" i="8"/>
  <c r="BG9752" i="8"/>
  <c r="BF9752" i="8"/>
  <c r="AS9752" i="8"/>
  <c r="AR9752" i="8"/>
  <c r="AQ9752" i="8"/>
  <c r="AL9752" i="8"/>
  <c r="CD9751" i="8"/>
  <c r="CC9751" i="8"/>
  <c r="BO9751" i="8"/>
  <c r="BG9751" i="8"/>
  <c r="BF9751" i="8"/>
  <c r="AS9751" i="8"/>
  <c r="AR9751" i="8"/>
  <c r="AQ9751" i="8"/>
  <c r="AL9751" i="8"/>
  <c r="CD9750" i="8"/>
  <c r="CC9750" i="8"/>
  <c r="BO9750" i="8"/>
  <c r="BG9750" i="8"/>
  <c r="BF9750" i="8"/>
  <c r="AS9750" i="8"/>
  <c r="AR9750" i="8"/>
  <c r="AQ9750" i="8"/>
  <c r="AL9750" i="8"/>
  <c r="CD9749" i="8"/>
  <c r="CC9749" i="8"/>
  <c r="BO9749" i="8"/>
  <c r="BG9749" i="8"/>
  <c r="BF9749" i="8"/>
  <c r="AS9749" i="8"/>
  <c r="AR9749" i="8"/>
  <c r="AQ9749" i="8"/>
  <c r="AL9749" i="8"/>
  <c r="CD9748" i="8"/>
  <c r="CC9748" i="8"/>
  <c r="BO9748" i="8"/>
  <c r="BG9748" i="8"/>
  <c r="BF9748" i="8"/>
  <c r="AS9748" i="8"/>
  <c r="AR9748" i="8"/>
  <c r="AQ9748" i="8"/>
  <c r="AL9748" i="8"/>
  <c r="CD9747" i="8"/>
  <c r="CC9747" i="8"/>
  <c r="BO9747" i="8"/>
  <c r="BG9747" i="8"/>
  <c r="BF9747" i="8"/>
  <c r="AS9747" i="8"/>
  <c r="AR9747" i="8"/>
  <c r="AQ9747" i="8"/>
  <c r="AL9747" i="8"/>
  <c r="CD9746" i="8"/>
  <c r="CC9746" i="8"/>
  <c r="BO9746" i="8"/>
  <c r="BG9746" i="8"/>
  <c r="BF9746" i="8"/>
  <c r="AS9746" i="8"/>
  <c r="AR9746" i="8"/>
  <c r="AQ9746" i="8"/>
  <c r="AL9746" i="8"/>
  <c r="CD9745" i="8"/>
  <c r="CC9745" i="8"/>
  <c r="BO9745" i="8"/>
  <c r="BG9745" i="8"/>
  <c r="BF9745" i="8"/>
  <c r="AS9745" i="8"/>
  <c r="AR9745" i="8"/>
  <c r="AQ9745" i="8"/>
  <c r="AL9745" i="8"/>
  <c r="CD9744" i="8"/>
  <c r="CC9744" i="8"/>
  <c r="BO9744" i="8"/>
  <c r="BG9744" i="8"/>
  <c r="BF9744" i="8"/>
  <c r="AS9744" i="8"/>
  <c r="AR9744" i="8"/>
  <c r="AQ9744" i="8"/>
  <c r="AL9744" i="8"/>
  <c r="CD9743" i="8"/>
  <c r="CC9743" i="8"/>
  <c r="BO9743" i="8"/>
  <c r="BG9743" i="8"/>
  <c r="BF9743" i="8"/>
  <c r="AS9743" i="8"/>
  <c r="AR9743" i="8"/>
  <c r="AQ9743" i="8"/>
  <c r="AL9743" i="8"/>
  <c r="CD9742" i="8"/>
  <c r="CC9742" i="8"/>
  <c r="BO9742" i="8"/>
  <c r="BG9742" i="8"/>
  <c r="BF9742" i="8"/>
  <c r="AS9742" i="8"/>
  <c r="AR9742" i="8"/>
  <c r="AQ9742" i="8"/>
  <c r="AL9742" i="8"/>
  <c r="CD9741" i="8"/>
  <c r="CC9741" i="8"/>
  <c r="BO9741" i="8"/>
  <c r="BG9741" i="8"/>
  <c r="BF9741" i="8"/>
  <c r="AS9741" i="8"/>
  <c r="AR9741" i="8"/>
  <c r="AQ9741" i="8"/>
  <c r="AL9741" i="8"/>
  <c r="CD9740" i="8"/>
  <c r="CC9740" i="8"/>
  <c r="BO9740" i="8"/>
  <c r="BG9740" i="8"/>
  <c r="BF9740" i="8"/>
  <c r="AS9740" i="8"/>
  <c r="AR9740" i="8"/>
  <c r="AQ9740" i="8"/>
  <c r="AL9740" i="8"/>
  <c r="CD9739" i="8"/>
  <c r="CC9739" i="8"/>
  <c r="BO9739" i="8"/>
  <c r="BG9739" i="8"/>
  <c r="BF9739" i="8"/>
  <c r="AS9739" i="8"/>
  <c r="AR9739" i="8"/>
  <c r="AQ9739" i="8"/>
  <c r="AL9739" i="8"/>
  <c r="CD9738" i="8"/>
  <c r="CC9738" i="8"/>
  <c r="BO9738" i="8"/>
  <c r="BG9738" i="8"/>
  <c r="BF9738" i="8"/>
  <c r="AS9738" i="8"/>
  <c r="AR9738" i="8"/>
  <c r="AQ9738" i="8"/>
  <c r="AL9738" i="8"/>
  <c r="CD9737" i="8"/>
  <c r="CC9737" i="8"/>
  <c r="BO9737" i="8"/>
  <c r="BG9737" i="8"/>
  <c r="BF9737" i="8"/>
  <c r="AS9737" i="8"/>
  <c r="AR9737" i="8"/>
  <c r="AQ9737" i="8"/>
  <c r="AL9737" i="8"/>
  <c r="CD9736" i="8"/>
  <c r="CC9736" i="8"/>
  <c r="BO9736" i="8"/>
  <c r="BG9736" i="8"/>
  <c r="BF9736" i="8"/>
  <c r="AS9736" i="8"/>
  <c r="AR9736" i="8"/>
  <c r="AQ9736" i="8"/>
  <c r="AL9736" i="8"/>
  <c r="CD9735" i="8"/>
  <c r="CC9735" i="8"/>
  <c r="BO9735" i="8"/>
  <c r="BG9735" i="8"/>
  <c r="BF9735" i="8"/>
  <c r="AS9735" i="8"/>
  <c r="AR9735" i="8"/>
  <c r="AQ9735" i="8"/>
  <c r="AL9735" i="8"/>
  <c r="CD9734" i="8"/>
  <c r="CC9734" i="8"/>
  <c r="BO9734" i="8"/>
  <c r="BG9734" i="8"/>
  <c r="BF9734" i="8"/>
  <c r="AS9734" i="8"/>
  <c r="AR9734" i="8"/>
  <c r="AQ9734" i="8"/>
  <c r="AL9734" i="8"/>
  <c r="CD9733" i="8"/>
  <c r="CC9733" i="8"/>
  <c r="BO9733" i="8"/>
  <c r="BG9733" i="8"/>
  <c r="BF9733" i="8"/>
  <c r="AS9733" i="8"/>
  <c r="AR9733" i="8"/>
  <c r="AQ9733" i="8"/>
  <c r="AL9733" i="8"/>
  <c r="CD9732" i="8"/>
  <c r="CC9732" i="8"/>
  <c r="BO9732" i="8"/>
  <c r="BG9732" i="8"/>
  <c r="BF9732" i="8"/>
  <c r="AS9732" i="8"/>
  <c r="AR9732" i="8"/>
  <c r="AQ9732" i="8"/>
  <c r="AL9732" i="8"/>
  <c r="CD9731" i="8"/>
  <c r="CC9731" i="8"/>
  <c r="BO9731" i="8"/>
  <c r="BG9731" i="8"/>
  <c r="BF9731" i="8"/>
  <c r="AS9731" i="8"/>
  <c r="AR9731" i="8"/>
  <c r="AQ9731" i="8"/>
  <c r="AL9731" i="8"/>
  <c r="CD9730" i="8"/>
  <c r="CC9730" i="8"/>
  <c r="BO9730" i="8"/>
  <c r="BG9730" i="8"/>
  <c r="BF9730" i="8"/>
  <c r="AS9730" i="8"/>
  <c r="AR9730" i="8"/>
  <c r="AQ9730" i="8"/>
  <c r="AL9730" i="8"/>
  <c r="CD9729" i="8"/>
  <c r="CC9729" i="8"/>
  <c r="BO9729" i="8"/>
  <c r="BG9729" i="8"/>
  <c r="BF9729" i="8"/>
  <c r="AS9729" i="8"/>
  <c r="AR9729" i="8"/>
  <c r="AQ9729" i="8"/>
  <c r="AL9729" i="8"/>
  <c r="CD9728" i="8"/>
  <c r="CC9728" i="8"/>
  <c r="BO9728" i="8"/>
  <c r="BG9728" i="8"/>
  <c r="BF9728" i="8"/>
  <c r="AS9728" i="8"/>
  <c r="AR9728" i="8"/>
  <c r="AQ9728" i="8"/>
  <c r="AL9728" i="8"/>
  <c r="CD9727" i="8"/>
  <c r="CC9727" i="8"/>
  <c r="BO9727" i="8"/>
  <c r="BG9727" i="8"/>
  <c r="BF9727" i="8"/>
  <c r="AS9727" i="8"/>
  <c r="AR9727" i="8"/>
  <c r="AQ9727" i="8"/>
  <c r="AL9727" i="8"/>
  <c r="CD9726" i="8"/>
  <c r="CC9726" i="8"/>
  <c r="BO9726" i="8"/>
  <c r="BG9726" i="8"/>
  <c r="BF9726" i="8"/>
  <c r="AS9726" i="8"/>
  <c r="AR9726" i="8"/>
  <c r="AQ9726" i="8"/>
  <c r="AL9726" i="8"/>
  <c r="CD9725" i="8"/>
  <c r="CC9725" i="8"/>
  <c r="BO9725" i="8"/>
  <c r="BG9725" i="8"/>
  <c r="BF9725" i="8"/>
  <c r="AS9725" i="8"/>
  <c r="AR9725" i="8"/>
  <c r="AQ9725" i="8"/>
  <c r="AL9725" i="8"/>
  <c r="CD9724" i="8"/>
  <c r="CC9724" i="8"/>
  <c r="BO9724" i="8"/>
  <c r="BG9724" i="8"/>
  <c r="BF9724" i="8"/>
  <c r="AS9724" i="8"/>
  <c r="AR9724" i="8"/>
  <c r="AQ9724" i="8"/>
  <c r="AL9724" i="8"/>
  <c r="CD9723" i="8"/>
  <c r="CC9723" i="8"/>
  <c r="BO9723" i="8"/>
  <c r="BG9723" i="8"/>
  <c r="BF9723" i="8"/>
  <c r="AS9723" i="8"/>
  <c r="AR9723" i="8"/>
  <c r="AQ9723" i="8"/>
  <c r="AL9723" i="8"/>
  <c r="CD9722" i="8"/>
  <c r="CC9722" i="8"/>
  <c r="BO9722" i="8"/>
  <c r="BG9722" i="8"/>
  <c r="BF9722" i="8"/>
  <c r="AS9722" i="8"/>
  <c r="AR9722" i="8"/>
  <c r="AQ9722" i="8"/>
  <c r="AL9722" i="8"/>
  <c r="CD9721" i="8"/>
  <c r="CC9721" i="8"/>
  <c r="BO9721" i="8"/>
  <c r="BG9721" i="8"/>
  <c r="BF9721" i="8"/>
  <c r="AS9721" i="8"/>
  <c r="AR9721" i="8"/>
  <c r="AQ9721" i="8"/>
  <c r="AL9721" i="8"/>
  <c r="CD9720" i="8"/>
  <c r="CC9720" i="8"/>
  <c r="BO9720" i="8"/>
  <c r="BG9720" i="8"/>
  <c r="BF9720" i="8"/>
  <c r="AS9720" i="8"/>
  <c r="AR9720" i="8"/>
  <c r="AQ9720" i="8"/>
  <c r="AL9720" i="8"/>
  <c r="CD9719" i="8"/>
  <c r="CC9719" i="8"/>
  <c r="BO9719" i="8"/>
  <c r="BG9719" i="8"/>
  <c r="BF9719" i="8"/>
  <c r="AS9719" i="8"/>
  <c r="AR9719" i="8"/>
  <c r="AQ9719" i="8"/>
  <c r="AL9719" i="8"/>
  <c r="CD9718" i="8"/>
  <c r="CC9718" i="8"/>
  <c r="BO9718" i="8"/>
  <c r="BG9718" i="8"/>
  <c r="BF9718" i="8"/>
  <c r="AS9718" i="8"/>
  <c r="AR9718" i="8"/>
  <c r="AQ9718" i="8"/>
  <c r="AL9718" i="8"/>
  <c r="CD9717" i="8"/>
  <c r="CC9717" i="8"/>
  <c r="BO9717" i="8"/>
  <c r="BG9717" i="8"/>
  <c r="BF9717" i="8"/>
  <c r="AS9717" i="8"/>
  <c r="AR9717" i="8"/>
  <c r="AQ9717" i="8"/>
  <c r="AL9717" i="8"/>
  <c r="CD9716" i="8"/>
  <c r="CC9716" i="8"/>
  <c r="BO9716" i="8"/>
  <c r="BG9716" i="8"/>
  <c r="BF9716" i="8"/>
  <c r="AS9716" i="8"/>
  <c r="AR9716" i="8"/>
  <c r="AQ9716" i="8"/>
  <c r="AL9716" i="8"/>
  <c r="CD9715" i="8"/>
  <c r="CC9715" i="8"/>
  <c r="BO9715" i="8"/>
  <c r="BG9715" i="8"/>
  <c r="BF9715" i="8"/>
  <c r="AS9715" i="8"/>
  <c r="AR9715" i="8"/>
  <c r="AQ9715" i="8"/>
  <c r="AL9715" i="8"/>
  <c r="CD9714" i="8"/>
  <c r="CC9714" i="8"/>
  <c r="BO9714" i="8"/>
  <c r="BG9714" i="8"/>
  <c r="BF9714" i="8"/>
  <c r="AS9714" i="8"/>
  <c r="AR9714" i="8"/>
  <c r="AQ9714" i="8"/>
  <c r="AL9714" i="8"/>
  <c r="CD9713" i="8"/>
  <c r="CC9713" i="8"/>
  <c r="BO9713" i="8"/>
  <c r="BG9713" i="8"/>
  <c r="BF9713" i="8"/>
  <c r="AS9713" i="8"/>
  <c r="AR9713" i="8"/>
  <c r="AQ9713" i="8"/>
  <c r="AL9713" i="8"/>
  <c r="CD9712" i="8"/>
  <c r="CC9712" i="8"/>
  <c r="BO9712" i="8"/>
  <c r="BG9712" i="8"/>
  <c r="BF9712" i="8"/>
  <c r="AS9712" i="8"/>
  <c r="AR9712" i="8"/>
  <c r="AQ9712" i="8"/>
  <c r="AL9712" i="8"/>
  <c r="CD9711" i="8"/>
  <c r="CC9711" i="8"/>
  <c r="BO9711" i="8"/>
  <c r="BG9711" i="8"/>
  <c r="BF9711" i="8"/>
  <c r="AS9711" i="8"/>
  <c r="AR9711" i="8"/>
  <c r="AQ9711" i="8"/>
  <c r="AL9711" i="8"/>
  <c r="CD9710" i="8"/>
  <c r="CC9710" i="8"/>
  <c r="BO9710" i="8"/>
  <c r="BG9710" i="8"/>
  <c r="BF9710" i="8"/>
  <c r="AS9710" i="8"/>
  <c r="AR9710" i="8"/>
  <c r="AQ9710" i="8"/>
  <c r="AL9710" i="8"/>
  <c r="CD9709" i="8"/>
  <c r="CC9709" i="8"/>
  <c r="BO9709" i="8"/>
  <c r="BG9709" i="8"/>
  <c r="BF9709" i="8"/>
  <c r="AS9709" i="8"/>
  <c r="AR9709" i="8"/>
  <c r="AQ9709" i="8"/>
  <c r="AL9709" i="8"/>
  <c r="CD9708" i="8"/>
  <c r="CC9708" i="8"/>
  <c r="BO9708" i="8"/>
  <c r="BG9708" i="8"/>
  <c r="BF9708" i="8"/>
  <c r="AS9708" i="8"/>
  <c r="AR9708" i="8"/>
  <c r="AQ9708" i="8"/>
  <c r="AL9708" i="8"/>
  <c r="CD9707" i="8"/>
  <c r="CC9707" i="8"/>
  <c r="BO9707" i="8"/>
  <c r="BG9707" i="8"/>
  <c r="BF9707" i="8"/>
  <c r="AS9707" i="8"/>
  <c r="AR9707" i="8"/>
  <c r="AQ9707" i="8"/>
  <c r="AL9707" i="8"/>
  <c r="CD9706" i="8"/>
  <c r="CC9706" i="8"/>
  <c r="BO9706" i="8"/>
  <c r="BG9706" i="8"/>
  <c r="BF9706" i="8"/>
  <c r="AS9706" i="8"/>
  <c r="AR9706" i="8"/>
  <c r="AQ9706" i="8"/>
  <c r="AL9706" i="8"/>
  <c r="CD9705" i="8"/>
  <c r="CC9705" i="8"/>
  <c r="BO9705" i="8"/>
  <c r="BG9705" i="8"/>
  <c r="BF9705" i="8"/>
  <c r="AS9705" i="8"/>
  <c r="AR9705" i="8"/>
  <c r="AQ9705" i="8"/>
  <c r="AL9705" i="8"/>
  <c r="CD9704" i="8"/>
  <c r="CC9704" i="8"/>
  <c r="BO9704" i="8"/>
  <c r="BG9704" i="8"/>
  <c r="BF9704" i="8"/>
  <c r="AS9704" i="8"/>
  <c r="AR9704" i="8"/>
  <c r="AQ9704" i="8"/>
  <c r="AL9704" i="8"/>
  <c r="CD9703" i="8"/>
  <c r="CC9703" i="8"/>
  <c r="BO9703" i="8"/>
  <c r="BG9703" i="8"/>
  <c r="BF9703" i="8"/>
  <c r="AS9703" i="8"/>
  <c r="AR9703" i="8"/>
  <c r="AQ9703" i="8"/>
  <c r="AL9703" i="8"/>
  <c r="CD9702" i="8"/>
  <c r="CC9702" i="8"/>
  <c r="BO9702" i="8"/>
  <c r="BG9702" i="8"/>
  <c r="BF9702" i="8"/>
  <c r="AS9702" i="8"/>
  <c r="AR9702" i="8"/>
  <c r="AQ9702" i="8"/>
  <c r="AL9702" i="8"/>
  <c r="CD9701" i="8"/>
  <c r="CC9701" i="8"/>
  <c r="BO9701" i="8"/>
  <c r="BG9701" i="8"/>
  <c r="BF9701" i="8"/>
  <c r="AS9701" i="8"/>
  <c r="AR9701" i="8"/>
  <c r="AQ9701" i="8"/>
  <c r="AL9701" i="8"/>
  <c r="CD9700" i="8"/>
  <c r="CC9700" i="8"/>
  <c r="BO9700" i="8"/>
  <c r="BG9700" i="8"/>
  <c r="BF9700" i="8"/>
  <c r="AS9700" i="8"/>
  <c r="AR9700" i="8"/>
  <c r="AQ9700" i="8"/>
  <c r="AL9700" i="8"/>
  <c r="CD9699" i="8"/>
  <c r="CC9699" i="8"/>
  <c r="BO9699" i="8"/>
  <c r="BG9699" i="8"/>
  <c r="BF9699" i="8"/>
  <c r="AS9699" i="8"/>
  <c r="AR9699" i="8"/>
  <c r="AQ9699" i="8"/>
  <c r="AL9699" i="8"/>
  <c r="CD9698" i="8"/>
  <c r="CC9698" i="8"/>
  <c r="BO9698" i="8"/>
  <c r="BG9698" i="8"/>
  <c r="BF9698" i="8"/>
  <c r="AS9698" i="8"/>
  <c r="AR9698" i="8"/>
  <c r="AQ9698" i="8"/>
  <c r="AL9698" i="8"/>
  <c r="CD9697" i="8"/>
  <c r="CC9697" i="8"/>
  <c r="BO9697" i="8"/>
  <c r="BG9697" i="8"/>
  <c r="BF9697" i="8"/>
  <c r="AS9697" i="8"/>
  <c r="AR9697" i="8"/>
  <c r="AQ9697" i="8"/>
  <c r="AL9697" i="8"/>
  <c r="CD9696" i="8"/>
  <c r="CC9696" i="8"/>
  <c r="BO9696" i="8"/>
  <c r="BG9696" i="8"/>
  <c r="BF9696" i="8"/>
  <c r="AS9696" i="8"/>
  <c r="AR9696" i="8"/>
  <c r="AQ9696" i="8"/>
  <c r="AL9696" i="8"/>
  <c r="CD9695" i="8"/>
  <c r="CC9695" i="8"/>
  <c r="BO9695" i="8"/>
  <c r="BG9695" i="8"/>
  <c r="BF9695" i="8"/>
  <c r="AS9695" i="8"/>
  <c r="AR9695" i="8"/>
  <c r="AQ9695" i="8"/>
  <c r="AL9695" i="8"/>
  <c r="CD9694" i="8"/>
  <c r="CC9694" i="8"/>
  <c r="BO9694" i="8"/>
  <c r="BG9694" i="8"/>
  <c r="BF9694" i="8"/>
  <c r="AS9694" i="8"/>
  <c r="AR9694" i="8"/>
  <c r="AQ9694" i="8"/>
  <c r="AL9694" i="8"/>
  <c r="CD9693" i="8"/>
  <c r="CC9693" i="8"/>
  <c r="BO9693" i="8"/>
  <c r="BG9693" i="8"/>
  <c r="BF9693" i="8"/>
  <c r="AS9693" i="8"/>
  <c r="AR9693" i="8"/>
  <c r="AQ9693" i="8"/>
  <c r="AL9693" i="8"/>
  <c r="CD9692" i="8"/>
  <c r="CC9692" i="8"/>
  <c r="BO9692" i="8"/>
  <c r="BG9692" i="8"/>
  <c r="BF9692" i="8"/>
  <c r="AS9692" i="8"/>
  <c r="AR9692" i="8"/>
  <c r="AQ9692" i="8"/>
  <c r="AL9692" i="8"/>
  <c r="CD9691" i="8"/>
  <c r="CC9691" i="8"/>
  <c r="BO9691" i="8"/>
  <c r="BG9691" i="8"/>
  <c r="BF9691" i="8"/>
  <c r="AS9691" i="8"/>
  <c r="AR9691" i="8"/>
  <c r="AQ9691" i="8"/>
  <c r="AL9691" i="8"/>
  <c r="CD9690" i="8"/>
  <c r="CC9690" i="8"/>
  <c r="BO9690" i="8"/>
  <c r="BG9690" i="8"/>
  <c r="BF9690" i="8"/>
  <c r="AS9690" i="8"/>
  <c r="AR9690" i="8"/>
  <c r="AQ9690" i="8"/>
  <c r="AL9690" i="8"/>
  <c r="CD9689" i="8"/>
  <c r="CC9689" i="8"/>
  <c r="BO9689" i="8"/>
  <c r="BG9689" i="8"/>
  <c r="BF9689" i="8"/>
  <c r="AS9689" i="8"/>
  <c r="AR9689" i="8"/>
  <c r="AQ9689" i="8"/>
  <c r="AL9689" i="8"/>
  <c r="CD9688" i="8"/>
  <c r="CC9688" i="8"/>
  <c r="BO9688" i="8"/>
  <c r="BG9688" i="8"/>
  <c r="BF9688" i="8"/>
  <c r="AS9688" i="8"/>
  <c r="AR9688" i="8"/>
  <c r="AQ9688" i="8"/>
  <c r="AL9688" i="8"/>
  <c r="CD9687" i="8"/>
  <c r="CC9687" i="8"/>
  <c r="BO9687" i="8"/>
  <c r="BG9687" i="8"/>
  <c r="BF9687" i="8"/>
  <c r="AS9687" i="8"/>
  <c r="AR9687" i="8"/>
  <c r="AQ9687" i="8"/>
  <c r="AL9687" i="8"/>
  <c r="CD9686" i="8"/>
  <c r="CC9686" i="8"/>
  <c r="BO9686" i="8"/>
  <c r="BG9686" i="8"/>
  <c r="BF9686" i="8"/>
  <c r="AS9686" i="8"/>
  <c r="AR9686" i="8"/>
  <c r="AQ9686" i="8"/>
  <c r="AL9686" i="8"/>
  <c r="CD9685" i="8"/>
  <c r="CC9685" i="8"/>
  <c r="BO9685" i="8"/>
  <c r="BG9685" i="8"/>
  <c r="BF9685" i="8"/>
  <c r="AS9685" i="8"/>
  <c r="AR9685" i="8"/>
  <c r="AQ9685" i="8"/>
  <c r="AL9685" i="8"/>
  <c r="CD9684" i="8"/>
  <c r="CC9684" i="8"/>
  <c r="BO9684" i="8"/>
  <c r="BG9684" i="8"/>
  <c r="BF9684" i="8"/>
  <c r="AS9684" i="8"/>
  <c r="AR9684" i="8"/>
  <c r="AQ9684" i="8"/>
  <c r="AL9684" i="8"/>
  <c r="CD9683" i="8"/>
  <c r="CC9683" i="8"/>
  <c r="BO9683" i="8"/>
  <c r="BG9683" i="8"/>
  <c r="BF9683" i="8"/>
  <c r="AS9683" i="8"/>
  <c r="AR9683" i="8"/>
  <c r="AQ9683" i="8"/>
  <c r="AL9683" i="8"/>
  <c r="CD9682" i="8"/>
  <c r="CC9682" i="8"/>
  <c r="BO9682" i="8"/>
  <c r="BG9682" i="8"/>
  <c r="BF9682" i="8"/>
  <c r="AS9682" i="8"/>
  <c r="AR9682" i="8"/>
  <c r="AQ9682" i="8"/>
  <c r="AL9682" i="8"/>
  <c r="CD9681" i="8"/>
  <c r="CC9681" i="8"/>
  <c r="BO9681" i="8"/>
  <c r="BG9681" i="8"/>
  <c r="BF9681" i="8"/>
  <c r="AS9681" i="8"/>
  <c r="AR9681" i="8"/>
  <c r="AQ9681" i="8"/>
  <c r="AL9681" i="8"/>
  <c r="CD9680" i="8"/>
  <c r="CC9680" i="8"/>
  <c r="BO9680" i="8"/>
  <c r="BG9680" i="8"/>
  <c r="BF9680" i="8"/>
  <c r="AS9680" i="8"/>
  <c r="AR9680" i="8"/>
  <c r="AQ9680" i="8"/>
  <c r="AL9680" i="8"/>
  <c r="CD9679" i="8"/>
  <c r="CC9679" i="8"/>
  <c r="BO9679" i="8"/>
  <c r="BG9679" i="8"/>
  <c r="BF9679" i="8"/>
  <c r="AS9679" i="8"/>
  <c r="AR9679" i="8"/>
  <c r="AQ9679" i="8"/>
  <c r="AL9679" i="8"/>
  <c r="CD9678" i="8"/>
  <c r="CC9678" i="8"/>
  <c r="BO9678" i="8"/>
  <c r="BG9678" i="8"/>
  <c r="BF9678" i="8"/>
  <c r="AS9678" i="8"/>
  <c r="AR9678" i="8"/>
  <c r="AQ9678" i="8"/>
  <c r="AL9678" i="8"/>
  <c r="CD9677" i="8"/>
  <c r="CC9677" i="8"/>
  <c r="BO9677" i="8"/>
  <c r="BG9677" i="8"/>
  <c r="BF9677" i="8"/>
  <c r="AS9677" i="8"/>
  <c r="AR9677" i="8"/>
  <c r="AQ9677" i="8"/>
  <c r="AL9677" i="8"/>
  <c r="CD9676" i="8"/>
  <c r="CC9676" i="8"/>
  <c r="BO9676" i="8"/>
  <c r="BG9676" i="8"/>
  <c r="BF9676" i="8"/>
  <c r="AS9676" i="8"/>
  <c r="AR9676" i="8"/>
  <c r="AQ9676" i="8"/>
  <c r="AL9676" i="8"/>
  <c r="CD9675" i="8"/>
  <c r="CC9675" i="8"/>
  <c r="BO9675" i="8"/>
  <c r="BG9675" i="8"/>
  <c r="BF9675" i="8"/>
  <c r="AS9675" i="8"/>
  <c r="AR9675" i="8"/>
  <c r="AQ9675" i="8"/>
  <c r="AL9675" i="8"/>
  <c r="CD9674" i="8"/>
  <c r="CC9674" i="8"/>
  <c r="BO9674" i="8"/>
  <c r="BG9674" i="8"/>
  <c r="BF9674" i="8"/>
  <c r="AS9674" i="8"/>
  <c r="AR9674" i="8"/>
  <c r="AQ9674" i="8"/>
  <c r="AL9674" i="8"/>
  <c r="CD9673" i="8"/>
  <c r="CC9673" i="8"/>
  <c r="BO9673" i="8"/>
  <c r="BG9673" i="8"/>
  <c r="BF9673" i="8"/>
  <c r="AS9673" i="8"/>
  <c r="AR9673" i="8"/>
  <c r="AQ9673" i="8"/>
  <c r="AL9673" i="8"/>
  <c r="CD9672" i="8"/>
  <c r="CC9672" i="8"/>
  <c r="BO9672" i="8"/>
  <c r="BG9672" i="8"/>
  <c r="BF9672" i="8"/>
  <c r="AS9672" i="8"/>
  <c r="AR9672" i="8"/>
  <c r="AQ9672" i="8"/>
  <c r="AL9672" i="8"/>
  <c r="CD9671" i="8"/>
  <c r="CC9671" i="8"/>
  <c r="BO9671" i="8"/>
  <c r="BG9671" i="8"/>
  <c r="BF9671" i="8"/>
  <c r="AS9671" i="8"/>
  <c r="AR9671" i="8"/>
  <c r="AQ9671" i="8"/>
  <c r="AL9671" i="8"/>
  <c r="CD9670" i="8"/>
  <c r="CC9670" i="8"/>
  <c r="BO9670" i="8"/>
  <c r="BG9670" i="8"/>
  <c r="BF9670" i="8"/>
  <c r="AS9670" i="8"/>
  <c r="AR9670" i="8"/>
  <c r="AQ9670" i="8"/>
  <c r="AL9670" i="8"/>
  <c r="CD9669" i="8"/>
  <c r="CC9669" i="8"/>
  <c r="BO9669" i="8"/>
  <c r="BG9669" i="8"/>
  <c r="BF9669" i="8"/>
  <c r="AS9669" i="8"/>
  <c r="AR9669" i="8"/>
  <c r="AQ9669" i="8"/>
  <c r="AL9669" i="8"/>
  <c r="CD9668" i="8"/>
  <c r="CC9668" i="8"/>
  <c r="BO9668" i="8"/>
  <c r="BG9668" i="8"/>
  <c r="BF9668" i="8"/>
  <c r="AS9668" i="8"/>
  <c r="AR9668" i="8"/>
  <c r="AQ9668" i="8"/>
  <c r="AL9668" i="8"/>
  <c r="CD9667" i="8"/>
  <c r="CC9667" i="8"/>
  <c r="BO9667" i="8"/>
  <c r="BG9667" i="8"/>
  <c r="BF9667" i="8"/>
  <c r="AS9667" i="8"/>
  <c r="AR9667" i="8"/>
  <c r="AQ9667" i="8"/>
  <c r="AL9667" i="8"/>
  <c r="CD9666" i="8"/>
  <c r="CC9666" i="8"/>
  <c r="BO9666" i="8"/>
  <c r="BG9666" i="8"/>
  <c r="BF9666" i="8"/>
  <c r="AS9666" i="8"/>
  <c r="AR9666" i="8"/>
  <c r="AQ9666" i="8"/>
  <c r="AL9666" i="8"/>
  <c r="CD9665" i="8"/>
  <c r="CC9665" i="8"/>
  <c r="BO9665" i="8"/>
  <c r="BG9665" i="8"/>
  <c r="BF9665" i="8"/>
  <c r="AS9665" i="8"/>
  <c r="AR9665" i="8"/>
  <c r="AQ9665" i="8"/>
  <c r="AL9665" i="8"/>
  <c r="CD9664" i="8"/>
  <c r="CC9664" i="8"/>
  <c r="BO9664" i="8"/>
  <c r="BG9664" i="8"/>
  <c r="BF9664" i="8"/>
  <c r="AS9664" i="8"/>
  <c r="AR9664" i="8"/>
  <c r="AQ9664" i="8"/>
  <c r="AL9664" i="8"/>
  <c r="CD9663" i="8"/>
  <c r="CC9663" i="8"/>
  <c r="BO9663" i="8"/>
  <c r="BG9663" i="8"/>
  <c r="BF9663" i="8"/>
  <c r="AS9663" i="8"/>
  <c r="AR9663" i="8"/>
  <c r="AQ9663" i="8"/>
  <c r="AL9663" i="8"/>
  <c r="CD9662" i="8"/>
  <c r="CC9662" i="8"/>
  <c r="BO9662" i="8"/>
  <c r="BG9662" i="8"/>
  <c r="BF9662" i="8"/>
  <c r="AS9662" i="8"/>
  <c r="AR9662" i="8"/>
  <c r="AQ9662" i="8"/>
  <c r="AL9662" i="8"/>
  <c r="CD9661" i="8"/>
  <c r="CC9661" i="8"/>
  <c r="BO9661" i="8"/>
  <c r="BG9661" i="8"/>
  <c r="BF9661" i="8"/>
  <c r="AS9661" i="8"/>
  <c r="AR9661" i="8"/>
  <c r="AQ9661" i="8"/>
  <c r="AL9661" i="8"/>
  <c r="CD9660" i="8"/>
  <c r="CC9660" i="8"/>
  <c r="BO9660" i="8"/>
  <c r="BG9660" i="8"/>
  <c r="BF9660" i="8"/>
  <c r="AS9660" i="8"/>
  <c r="AR9660" i="8"/>
  <c r="AQ9660" i="8"/>
  <c r="AL9660" i="8"/>
  <c r="CD9659" i="8"/>
  <c r="CC9659" i="8"/>
  <c r="BO9659" i="8"/>
  <c r="BG9659" i="8"/>
  <c r="BF9659" i="8"/>
  <c r="AS9659" i="8"/>
  <c r="AR9659" i="8"/>
  <c r="AQ9659" i="8"/>
  <c r="AL9659" i="8"/>
  <c r="CD9658" i="8"/>
  <c r="CC9658" i="8"/>
  <c r="BO9658" i="8"/>
  <c r="BG9658" i="8"/>
  <c r="BF9658" i="8"/>
  <c r="AS9658" i="8"/>
  <c r="AR9658" i="8"/>
  <c r="AQ9658" i="8"/>
  <c r="AL9658" i="8"/>
  <c r="CD9657" i="8"/>
  <c r="CC9657" i="8"/>
  <c r="BO9657" i="8"/>
  <c r="BG9657" i="8"/>
  <c r="BF9657" i="8"/>
  <c r="AS9657" i="8"/>
  <c r="AR9657" i="8"/>
  <c r="AQ9657" i="8"/>
  <c r="AL9657" i="8"/>
  <c r="CD9656" i="8"/>
  <c r="CC9656" i="8"/>
  <c r="BO9656" i="8"/>
  <c r="BG9656" i="8"/>
  <c r="BF9656" i="8"/>
  <c r="AS9656" i="8"/>
  <c r="AR9656" i="8"/>
  <c r="AQ9656" i="8"/>
  <c r="AL9656" i="8"/>
  <c r="CD9655" i="8"/>
  <c r="CC9655" i="8"/>
  <c r="BO9655" i="8"/>
  <c r="BG9655" i="8"/>
  <c r="BF9655" i="8"/>
  <c r="AS9655" i="8"/>
  <c r="AR9655" i="8"/>
  <c r="AQ9655" i="8"/>
  <c r="AL9655" i="8"/>
  <c r="CD9654" i="8"/>
  <c r="CC9654" i="8"/>
  <c r="BO9654" i="8"/>
  <c r="BG9654" i="8"/>
  <c r="BF9654" i="8"/>
  <c r="AS9654" i="8"/>
  <c r="AR9654" i="8"/>
  <c r="AQ9654" i="8"/>
  <c r="AL9654" i="8"/>
  <c r="CD9653" i="8"/>
  <c r="CC9653" i="8"/>
  <c r="BO9653" i="8"/>
  <c r="BG9653" i="8"/>
  <c r="BF9653" i="8"/>
  <c r="AS9653" i="8"/>
  <c r="AR9653" i="8"/>
  <c r="AQ9653" i="8"/>
  <c r="AL9653" i="8"/>
  <c r="CD9652" i="8"/>
  <c r="CC9652" i="8"/>
  <c r="BO9652" i="8"/>
  <c r="BG9652" i="8"/>
  <c r="BF9652" i="8"/>
  <c r="AS9652" i="8"/>
  <c r="AR9652" i="8"/>
  <c r="AQ9652" i="8"/>
  <c r="AL9652" i="8"/>
  <c r="CD9651" i="8"/>
  <c r="CC9651" i="8"/>
  <c r="BO9651" i="8"/>
  <c r="BG9651" i="8"/>
  <c r="BF9651" i="8"/>
  <c r="AS9651" i="8"/>
  <c r="AR9651" i="8"/>
  <c r="AQ9651" i="8"/>
  <c r="AL9651" i="8"/>
  <c r="CD9650" i="8"/>
  <c r="CC9650" i="8"/>
  <c r="BO9650" i="8"/>
  <c r="BG9650" i="8"/>
  <c r="BF9650" i="8"/>
  <c r="AS9650" i="8"/>
  <c r="AR9650" i="8"/>
  <c r="AQ9650" i="8"/>
  <c r="AL9650" i="8"/>
  <c r="CD9649" i="8"/>
  <c r="CC9649" i="8"/>
  <c r="BO9649" i="8"/>
  <c r="BG9649" i="8"/>
  <c r="BF9649" i="8"/>
  <c r="AS9649" i="8"/>
  <c r="AR9649" i="8"/>
  <c r="AQ9649" i="8"/>
  <c r="AL9649" i="8"/>
  <c r="CD9648" i="8"/>
  <c r="CC9648" i="8"/>
  <c r="BO9648" i="8"/>
  <c r="BG9648" i="8"/>
  <c r="BF9648" i="8"/>
  <c r="AS9648" i="8"/>
  <c r="AR9648" i="8"/>
  <c r="AQ9648" i="8"/>
  <c r="AL9648" i="8"/>
  <c r="CD9647" i="8"/>
  <c r="CC9647" i="8"/>
  <c r="BO9647" i="8"/>
  <c r="BG9647" i="8"/>
  <c r="BF9647" i="8"/>
  <c r="AS9647" i="8"/>
  <c r="AR9647" i="8"/>
  <c r="AQ9647" i="8"/>
  <c r="AL9647" i="8"/>
  <c r="CD9646" i="8"/>
  <c r="CC9646" i="8"/>
  <c r="BO9646" i="8"/>
  <c r="BG9646" i="8"/>
  <c r="BF9646" i="8"/>
  <c r="AS9646" i="8"/>
  <c r="AR9646" i="8"/>
  <c r="AQ9646" i="8"/>
  <c r="AL9646" i="8"/>
  <c r="CD9645" i="8"/>
  <c r="CC9645" i="8"/>
  <c r="BO9645" i="8"/>
  <c r="BG9645" i="8"/>
  <c r="BF9645" i="8"/>
  <c r="AS9645" i="8"/>
  <c r="AR9645" i="8"/>
  <c r="AQ9645" i="8"/>
  <c r="AL9645" i="8"/>
  <c r="CD9644" i="8"/>
  <c r="CC9644" i="8"/>
  <c r="BO9644" i="8"/>
  <c r="BG9644" i="8"/>
  <c r="BF9644" i="8"/>
  <c r="AS9644" i="8"/>
  <c r="AR9644" i="8"/>
  <c r="AQ9644" i="8"/>
  <c r="AL9644" i="8"/>
  <c r="CD9643" i="8"/>
  <c r="CC9643" i="8"/>
  <c r="BO9643" i="8"/>
  <c r="BG9643" i="8"/>
  <c r="BF9643" i="8"/>
  <c r="AS9643" i="8"/>
  <c r="AR9643" i="8"/>
  <c r="AQ9643" i="8"/>
  <c r="AL9643" i="8"/>
  <c r="CD9642" i="8"/>
  <c r="CC9642" i="8"/>
  <c r="BO9642" i="8"/>
  <c r="BG9642" i="8"/>
  <c r="BF9642" i="8"/>
  <c r="AS9642" i="8"/>
  <c r="AR9642" i="8"/>
  <c r="AQ9642" i="8"/>
  <c r="AL9642" i="8"/>
  <c r="CD9641" i="8"/>
  <c r="CC9641" i="8"/>
  <c r="BO9641" i="8"/>
  <c r="BG9641" i="8"/>
  <c r="BF9641" i="8"/>
  <c r="AS9641" i="8"/>
  <c r="AR9641" i="8"/>
  <c r="AQ9641" i="8"/>
  <c r="AL9641" i="8"/>
  <c r="CD9640" i="8"/>
  <c r="CC9640" i="8"/>
  <c r="BO9640" i="8"/>
  <c r="BG9640" i="8"/>
  <c r="BF9640" i="8"/>
  <c r="AS9640" i="8"/>
  <c r="AR9640" i="8"/>
  <c r="AQ9640" i="8"/>
  <c r="AL9640" i="8"/>
  <c r="CD9639" i="8"/>
  <c r="CC9639" i="8"/>
  <c r="BO9639" i="8"/>
  <c r="BG9639" i="8"/>
  <c r="BF9639" i="8"/>
  <c r="AS9639" i="8"/>
  <c r="AR9639" i="8"/>
  <c r="AQ9639" i="8"/>
  <c r="AL9639" i="8"/>
  <c r="CD9638" i="8"/>
  <c r="CC9638" i="8"/>
  <c r="BO9638" i="8"/>
  <c r="BG9638" i="8"/>
  <c r="BF9638" i="8"/>
  <c r="AS9638" i="8"/>
  <c r="AR9638" i="8"/>
  <c r="AQ9638" i="8"/>
  <c r="AL9638" i="8"/>
  <c r="CD9637" i="8"/>
  <c r="CC9637" i="8"/>
  <c r="BO9637" i="8"/>
  <c r="BG9637" i="8"/>
  <c r="BF9637" i="8"/>
  <c r="AS9637" i="8"/>
  <c r="AR9637" i="8"/>
  <c r="AQ9637" i="8"/>
  <c r="AL9637" i="8"/>
  <c r="CD9636" i="8"/>
  <c r="CC9636" i="8"/>
  <c r="BO9636" i="8"/>
  <c r="BG9636" i="8"/>
  <c r="BF9636" i="8"/>
  <c r="AS9636" i="8"/>
  <c r="AR9636" i="8"/>
  <c r="AQ9636" i="8"/>
  <c r="AL9636" i="8"/>
  <c r="CD9635" i="8"/>
  <c r="CC9635" i="8"/>
  <c r="BO9635" i="8"/>
  <c r="BG9635" i="8"/>
  <c r="BF9635" i="8"/>
  <c r="AS9635" i="8"/>
  <c r="AR9635" i="8"/>
  <c r="AQ9635" i="8"/>
  <c r="AL9635" i="8"/>
  <c r="CD9634" i="8"/>
  <c r="CC9634" i="8"/>
  <c r="BO9634" i="8"/>
  <c r="BG9634" i="8"/>
  <c r="BF9634" i="8"/>
  <c r="AS9634" i="8"/>
  <c r="AR9634" i="8"/>
  <c r="AQ9634" i="8"/>
  <c r="AL9634" i="8"/>
  <c r="CD9633" i="8"/>
  <c r="CC9633" i="8"/>
  <c r="BO9633" i="8"/>
  <c r="BG9633" i="8"/>
  <c r="BF9633" i="8"/>
  <c r="AS9633" i="8"/>
  <c r="AR9633" i="8"/>
  <c r="AQ9633" i="8"/>
  <c r="AL9633" i="8"/>
  <c r="CD9632" i="8"/>
  <c r="CC9632" i="8"/>
  <c r="BO9632" i="8"/>
  <c r="BG9632" i="8"/>
  <c r="BF9632" i="8"/>
  <c r="AS9632" i="8"/>
  <c r="AR9632" i="8"/>
  <c r="AQ9632" i="8"/>
  <c r="AL9632" i="8"/>
  <c r="CD9631" i="8"/>
  <c r="CC9631" i="8"/>
  <c r="BO9631" i="8"/>
  <c r="BG9631" i="8"/>
  <c r="BF9631" i="8"/>
  <c r="AS9631" i="8"/>
  <c r="AR9631" i="8"/>
  <c r="AQ9631" i="8"/>
  <c r="AL9631" i="8"/>
  <c r="CD9630" i="8"/>
  <c r="CC9630" i="8"/>
  <c r="BO9630" i="8"/>
  <c r="BG9630" i="8"/>
  <c r="BF9630" i="8"/>
  <c r="AS9630" i="8"/>
  <c r="AR9630" i="8"/>
  <c r="AQ9630" i="8"/>
  <c r="AL9630" i="8"/>
  <c r="CD9629" i="8"/>
  <c r="CC9629" i="8"/>
  <c r="BO9629" i="8"/>
  <c r="BG9629" i="8"/>
  <c r="BF9629" i="8"/>
  <c r="AS9629" i="8"/>
  <c r="AR9629" i="8"/>
  <c r="AQ9629" i="8"/>
  <c r="AL9629" i="8"/>
  <c r="CD9628" i="8"/>
  <c r="CC9628" i="8"/>
  <c r="BO9628" i="8"/>
  <c r="BG9628" i="8"/>
  <c r="BF9628" i="8"/>
  <c r="AS9628" i="8"/>
  <c r="AR9628" i="8"/>
  <c r="AQ9628" i="8"/>
  <c r="AL9628" i="8"/>
  <c r="CD9627" i="8"/>
  <c r="CC9627" i="8"/>
  <c r="BO9627" i="8"/>
  <c r="BG9627" i="8"/>
  <c r="BF9627" i="8"/>
  <c r="AS9627" i="8"/>
  <c r="AR9627" i="8"/>
  <c r="AQ9627" i="8"/>
  <c r="AL9627" i="8"/>
  <c r="CD9626" i="8"/>
  <c r="CC9626" i="8"/>
  <c r="BO9626" i="8"/>
  <c r="BG9626" i="8"/>
  <c r="BF9626" i="8"/>
  <c r="AS9626" i="8"/>
  <c r="AR9626" i="8"/>
  <c r="AQ9626" i="8"/>
  <c r="AL9626" i="8"/>
  <c r="CD9625" i="8"/>
  <c r="CC9625" i="8"/>
  <c r="BO9625" i="8"/>
  <c r="BG9625" i="8"/>
  <c r="BF9625" i="8"/>
  <c r="AS9625" i="8"/>
  <c r="AR9625" i="8"/>
  <c r="AQ9625" i="8"/>
  <c r="AL9625" i="8"/>
  <c r="CD9624" i="8"/>
  <c r="CC9624" i="8"/>
  <c r="BO9624" i="8"/>
  <c r="BG9624" i="8"/>
  <c r="BF9624" i="8"/>
  <c r="AS9624" i="8"/>
  <c r="AR9624" i="8"/>
  <c r="AQ9624" i="8"/>
  <c r="AL9624" i="8"/>
  <c r="CD9623" i="8"/>
  <c r="CC9623" i="8"/>
  <c r="BO9623" i="8"/>
  <c r="BG9623" i="8"/>
  <c r="BF9623" i="8"/>
  <c r="AS9623" i="8"/>
  <c r="AR9623" i="8"/>
  <c r="AQ9623" i="8"/>
  <c r="AL9623" i="8"/>
  <c r="CD9622" i="8"/>
  <c r="CC9622" i="8"/>
  <c r="BO9622" i="8"/>
  <c r="BG9622" i="8"/>
  <c r="BF9622" i="8"/>
  <c r="AS9622" i="8"/>
  <c r="AR9622" i="8"/>
  <c r="AQ9622" i="8"/>
  <c r="AL9622" i="8"/>
  <c r="CD9621" i="8"/>
  <c r="CC9621" i="8"/>
  <c r="BO9621" i="8"/>
  <c r="BG9621" i="8"/>
  <c r="BF9621" i="8"/>
  <c r="AS9621" i="8"/>
  <c r="AR9621" i="8"/>
  <c r="AQ9621" i="8"/>
  <c r="AL9621" i="8"/>
  <c r="CD9620" i="8"/>
  <c r="CC9620" i="8"/>
  <c r="BO9620" i="8"/>
  <c r="BG9620" i="8"/>
  <c r="BF9620" i="8"/>
  <c r="AS9620" i="8"/>
  <c r="AR9620" i="8"/>
  <c r="AQ9620" i="8"/>
  <c r="AL9620" i="8"/>
  <c r="CD9619" i="8"/>
  <c r="CC9619" i="8"/>
  <c r="BO9619" i="8"/>
  <c r="BG9619" i="8"/>
  <c r="BF9619" i="8"/>
  <c r="AS9619" i="8"/>
  <c r="AR9619" i="8"/>
  <c r="AQ9619" i="8"/>
  <c r="AL9619" i="8"/>
  <c r="CD9618" i="8"/>
  <c r="CC9618" i="8"/>
  <c r="BO9618" i="8"/>
  <c r="BG9618" i="8"/>
  <c r="BF9618" i="8"/>
  <c r="AS9618" i="8"/>
  <c r="AR9618" i="8"/>
  <c r="AQ9618" i="8"/>
  <c r="AL9618" i="8"/>
  <c r="CD9617" i="8"/>
  <c r="CC9617" i="8"/>
  <c r="BO9617" i="8"/>
  <c r="BG9617" i="8"/>
  <c r="BF9617" i="8"/>
  <c r="AS9617" i="8"/>
  <c r="AR9617" i="8"/>
  <c r="AQ9617" i="8"/>
  <c r="AL9617" i="8"/>
  <c r="CD9616" i="8"/>
  <c r="CC9616" i="8"/>
  <c r="BO9616" i="8"/>
  <c r="BG9616" i="8"/>
  <c r="BF9616" i="8"/>
  <c r="AS9616" i="8"/>
  <c r="AR9616" i="8"/>
  <c r="AQ9616" i="8"/>
  <c r="AL9616" i="8"/>
  <c r="CD9615" i="8"/>
  <c r="CC9615" i="8"/>
  <c r="BO9615" i="8"/>
  <c r="BG9615" i="8"/>
  <c r="BF9615" i="8"/>
  <c r="AS9615" i="8"/>
  <c r="AR9615" i="8"/>
  <c r="AQ9615" i="8"/>
  <c r="AL9615" i="8"/>
  <c r="CD9614" i="8"/>
  <c r="CC9614" i="8"/>
  <c r="BO9614" i="8"/>
  <c r="BG9614" i="8"/>
  <c r="BF9614" i="8"/>
  <c r="AS9614" i="8"/>
  <c r="AR9614" i="8"/>
  <c r="AQ9614" i="8"/>
  <c r="AL9614" i="8"/>
  <c r="CD9613" i="8"/>
  <c r="CC9613" i="8"/>
  <c r="BO9613" i="8"/>
  <c r="BG9613" i="8"/>
  <c r="BF9613" i="8"/>
  <c r="AS9613" i="8"/>
  <c r="AR9613" i="8"/>
  <c r="AQ9613" i="8"/>
  <c r="AL9613" i="8"/>
  <c r="CD9612" i="8"/>
  <c r="CC9612" i="8"/>
  <c r="BO9612" i="8"/>
  <c r="BG9612" i="8"/>
  <c r="BF9612" i="8"/>
  <c r="AS9612" i="8"/>
  <c r="AR9612" i="8"/>
  <c r="AQ9612" i="8"/>
  <c r="AL9612" i="8"/>
  <c r="CD9611" i="8"/>
  <c r="CC9611" i="8"/>
  <c r="BO9611" i="8"/>
  <c r="BG9611" i="8"/>
  <c r="BF9611" i="8"/>
  <c r="AS9611" i="8"/>
  <c r="AR9611" i="8"/>
  <c r="AQ9611" i="8"/>
  <c r="AL9611" i="8"/>
  <c r="CD9610" i="8"/>
  <c r="CC9610" i="8"/>
  <c r="BO9610" i="8"/>
  <c r="BG9610" i="8"/>
  <c r="BF9610" i="8"/>
  <c r="AS9610" i="8"/>
  <c r="AR9610" i="8"/>
  <c r="AQ9610" i="8"/>
  <c r="AL9610" i="8"/>
  <c r="CD9609" i="8"/>
  <c r="CC9609" i="8"/>
  <c r="BO9609" i="8"/>
  <c r="BG9609" i="8"/>
  <c r="BF9609" i="8"/>
  <c r="AS9609" i="8"/>
  <c r="AR9609" i="8"/>
  <c r="AQ9609" i="8"/>
  <c r="AL9609" i="8"/>
  <c r="CD9608" i="8"/>
  <c r="CC9608" i="8"/>
  <c r="BO9608" i="8"/>
  <c r="BG9608" i="8"/>
  <c r="BF9608" i="8"/>
  <c r="AS9608" i="8"/>
  <c r="AR9608" i="8"/>
  <c r="AQ9608" i="8"/>
  <c r="AL9608" i="8"/>
  <c r="CD9607" i="8"/>
  <c r="CC9607" i="8"/>
  <c r="BO9607" i="8"/>
  <c r="BG9607" i="8"/>
  <c r="BF9607" i="8"/>
  <c r="AS9607" i="8"/>
  <c r="AR9607" i="8"/>
  <c r="AQ9607" i="8"/>
  <c r="AL9607" i="8"/>
  <c r="CD9606" i="8"/>
  <c r="CC9606" i="8"/>
  <c r="BO9606" i="8"/>
  <c r="BG9606" i="8"/>
  <c r="BF9606" i="8"/>
  <c r="AS9606" i="8"/>
  <c r="AR9606" i="8"/>
  <c r="AQ9606" i="8"/>
  <c r="AL9606" i="8"/>
  <c r="CD9605" i="8"/>
  <c r="CC9605" i="8"/>
  <c r="BO9605" i="8"/>
  <c r="BG9605" i="8"/>
  <c r="BF9605" i="8"/>
  <c r="AS9605" i="8"/>
  <c r="AR9605" i="8"/>
  <c r="AQ9605" i="8"/>
  <c r="AL9605" i="8"/>
  <c r="CD9604" i="8"/>
  <c r="CC9604" i="8"/>
  <c r="BO9604" i="8"/>
  <c r="BG9604" i="8"/>
  <c r="BF9604" i="8"/>
  <c r="AS9604" i="8"/>
  <c r="AR9604" i="8"/>
  <c r="AQ9604" i="8"/>
  <c r="AL9604" i="8"/>
  <c r="CD9603" i="8"/>
  <c r="CC9603" i="8"/>
  <c r="BO9603" i="8"/>
  <c r="BG9603" i="8"/>
  <c r="BF9603" i="8"/>
  <c r="AS9603" i="8"/>
  <c r="AR9603" i="8"/>
  <c r="AQ9603" i="8"/>
  <c r="AL9603" i="8"/>
  <c r="CD9602" i="8"/>
  <c r="CC9602" i="8"/>
  <c r="BO9602" i="8"/>
  <c r="BG9602" i="8"/>
  <c r="BF9602" i="8"/>
  <c r="AS9602" i="8"/>
  <c r="AR9602" i="8"/>
  <c r="AQ9602" i="8"/>
  <c r="AL9602" i="8"/>
  <c r="CD9601" i="8"/>
  <c r="CC9601" i="8"/>
  <c r="BO9601" i="8"/>
  <c r="BG9601" i="8"/>
  <c r="BF9601" i="8"/>
  <c r="AS9601" i="8"/>
  <c r="AR9601" i="8"/>
  <c r="AQ9601" i="8"/>
  <c r="AL9601" i="8"/>
  <c r="CD9600" i="8"/>
  <c r="CC9600" i="8"/>
  <c r="BO9600" i="8"/>
  <c r="BG9600" i="8"/>
  <c r="BF9600" i="8"/>
  <c r="AS9600" i="8"/>
  <c r="AR9600" i="8"/>
  <c r="AQ9600" i="8"/>
  <c r="AL9600" i="8"/>
  <c r="CD9599" i="8"/>
  <c r="CC9599" i="8"/>
  <c r="BO9599" i="8"/>
  <c r="BG9599" i="8"/>
  <c r="BF9599" i="8"/>
  <c r="AS9599" i="8"/>
  <c r="AR9599" i="8"/>
  <c r="AQ9599" i="8"/>
  <c r="AL9599" i="8"/>
  <c r="CD9598" i="8"/>
  <c r="CC9598" i="8"/>
  <c r="BO9598" i="8"/>
  <c r="BG9598" i="8"/>
  <c r="BF9598" i="8"/>
  <c r="AS9598" i="8"/>
  <c r="AR9598" i="8"/>
  <c r="AQ9598" i="8"/>
  <c r="AL9598" i="8"/>
  <c r="CD9597" i="8"/>
  <c r="CC9597" i="8"/>
  <c r="BO9597" i="8"/>
  <c r="BG9597" i="8"/>
  <c r="BF9597" i="8"/>
  <c r="AS9597" i="8"/>
  <c r="AR9597" i="8"/>
  <c r="AQ9597" i="8"/>
  <c r="AL9597" i="8"/>
  <c r="CD9596" i="8"/>
  <c r="CC9596" i="8"/>
  <c r="BO9596" i="8"/>
  <c r="BG9596" i="8"/>
  <c r="BF9596" i="8"/>
  <c r="AS9596" i="8"/>
  <c r="AR9596" i="8"/>
  <c r="AQ9596" i="8"/>
  <c r="AL9596" i="8"/>
  <c r="CD9595" i="8"/>
  <c r="CC9595" i="8"/>
  <c r="BO9595" i="8"/>
  <c r="BG9595" i="8"/>
  <c r="BF9595" i="8"/>
  <c r="AS9595" i="8"/>
  <c r="AR9595" i="8"/>
  <c r="AQ9595" i="8"/>
  <c r="AL9595" i="8"/>
  <c r="CD9594" i="8"/>
  <c r="CC9594" i="8"/>
  <c r="BO9594" i="8"/>
  <c r="BG9594" i="8"/>
  <c r="BF9594" i="8"/>
  <c r="AS9594" i="8"/>
  <c r="AR9594" i="8"/>
  <c r="AQ9594" i="8"/>
  <c r="AL9594" i="8"/>
  <c r="CD9593" i="8"/>
  <c r="CC9593" i="8"/>
  <c r="BO9593" i="8"/>
  <c r="BG9593" i="8"/>
  <c r="BF9593" i="8"/>
  <c r="AS9593" i="8"/>
  <c r="AR9593" i="8"/>
  <c r="AQ9593" i="8"/>
  <c r="AL9593" i="8"/>
  <c r="CD9592" i="8"/>
  <c r="CC9592" i="8"/>
  <c r="BO9592" i="8"/>
  <c r="BG9592" i="8"/>
  <c r="BF9592" i="8"/>
  <c r="AS9592" i="8"/>
  <c r="AR9592" i="8"/>
  <c r="AQ9592" i="8"/>
  <c r="AL9592" i="8"/>
  <c r="CD9591" i="8"/>
  <c r="CC9591" i="8"/>
  <c r="BO9591" i="8"/>
  <c r="BG9591" i="8"/>
  <c r="BF9591" i="8"/>
  <c r="AS9591" i="8"/>
  <c r="AR9591" i="8"/>
  <c r="AQ9591" i="8"/>
  <c r="AL9591" i="8"/>
  <c r="CD9590" i="8"/>
  <c r="CC9590" i="8"/>
  <c r="BO9590" i="8"/>
  <c r="BG9590" i="8"/>
  <c r="BF9590" i="8"/>
  <c r="AS9590" i="8"/>
  <c r="AR9590" i="8"/>
  <c r="AQ9590" i="8"/>
  <c r="AL9590" i="8"/>
  <c r="CD9589" i="8"/>
  <c r="CC9589" i="8"/>
  <c r="BO9589" i="8"/>
  <c r="BG9589" i="8"/>
  <c r="BF9589" i="8"/>
  <c r="AS9589" i="8"/>
  <c r="AR9589" i="8"/>
  <c r="AQ9589" i="8"/>
  <c r="AL9589" i="8"/>
  <c r="CD9588" i="8"/>
  <c r="CC9588" i="8"/>
  <c r="BO9588" i="8"/>
  <c r="BG9588" i="8"/>
  <c r="BF9588" i="8"/>
  <c r="AS9588" i="8"/>
  <c r="AR9588" i="8"/>
  <c r="AQ9588" i="8"/>
  <c r="AL9588" i="8"/>
  <c r="CD9587" i="8"/>
  <c r="CC9587" i="8"/>
  <c r="BO9587" i="8"/>
  <c r="BG9587" i="8"/>
  <c r="BF9587" i="8"/>
  <c r="AS9587" i="8"/>
  <c r="AR9587" i="8"/>
  <c r="AQ9587" i="8"/>
  <c r="AL9587" i="8"/>
  <c r="CD9586" i="8"/>
  <c r="CC9586" i="8"/>
  <c r="BO9586" i="8"/>
  <c r="BG9586" i="8"/>
  <c r="BF9586" i="8"/>
  <c r="AS9586" i="8"/>
  <c r="AR9586" i="8"/>
  <c r="AQ9586" i="8"/>
  <c r="AL9586" i="8"/>
  <c r="CD9585" i="8"/>
  <c r="CC9585" i="8"/>
  <c r="BO9585" i="8"/>
  <c r="BG9585" i="8"/>
  <c r="BF9585" i="8"/>
  <c r="AS9585" i="8"/>
  <c r="AR9585" i="8"/>
  <c r="AQ9585" i="8"/>
  <c r="AL9585" i="8"/>
  <c r="CD9584" i="8"/>
  <c r="CC9584" i="8"/>
  <c r="BO9584" i="8"/>
  <c r="BG9584" i="8"/>
  <c r="BF9584" i="8"/>
  <c r="AS9584" i="8"/>
  <c r="AR9584" i="8"/>
  <c r="AQ9584" i="8"/>
  <c r="AL9584" i="8"/>
  <c r="CD9583" i="8"/>
  <c r="CC9583" i="8"/>
  <c r="BO9583" i="8"/>
  <c r="BG9583" i="8"/>
  <c r="BF9583" i="8"/>
  <c r="AS9583" i="8"/>
  <c r="AR9583" i="8"/>
  <c r="AQ9583" i="8"/>
  <c r="AL9583" i="8"/>
  <c r="CD9582" i="8"/>
  <c r="CC9582" i="8"/>
  <c r="BO9582" i="8"/>
  <c r="BG9582" i="8"/>
  <c r="BF9582" i="8"/>
  <c r="AS9582" i="8"/>
  <c r="AR9582" i="8"/>
  <c r="AQ9582" i="8"/>
  <c r="AL9582" i="8"/>
  <c r="CD9581" i="8"/>
  <c r="CC9581" i="8"/>
  <c r="BO9581" i="8"/>
  <c r="BG9581" i="8"/>
  <c r="BF9581" i="8"/>
  <c r="AS9581" i="8"/>
  <c r="AR9581" i="8"/>
  <c r="AQ9581" i="8"/>
  <c r="AL9581" i="8"/>
  <c r="CD9580" i="8"/>
  <c r="CC9580" i="8"/>
  <c r="BO9580" i="8"/>
  <c r="BG9580" i="8"/>
  <c r="BF9580" i="8"/>
  <c r="AS9580" i="8"/>
  <c r="AR9580" i="8"/>
  <c r="AQ9580" i="8"/>
  <c r="AL9580" i="8"/>
  <c r="CD9579" i="8"/>
  <c r="CC9579" i="8"/>
  <c r="BO9579" i="8"/>
  <c r="BG9579" i="8"/>
  <c r="BF9579" i="8"/>
  <c r="AS9579" i="8"/>
  <c r="AR9579" i="8"/>
  <c r="AQ9579" i="8"/>
  <c r="AL9579" i="8"/>
  <c r="CD9578" i="8"/>
  <c r="CC9578" i="8"/>
  <c r="BO9578" i="8"/>
  <c r="BG9578" i="8"/>
  <c r="BF9578" i="8"/>
  <c r="AS9578" i="8"/>
  <c r="AR9578" i="8"/>
  <c r="AQ9578" i="8"/>
  <c r="AL9578" i="8"/>
  <c r="CD9577" i="8"/>
  <c r="CC9577" i="8"/>
  <c r="BO9577" i="8"/>
  <c r="BG9577" i="8"/>
  <c r="BF9577" i="8"/>
  <c r="AS9577" i="8"/>
  <c r="AR9577" i="8"/>
  <c r="AQ9577" i="8"/>
  <c r="AL9577" i="8"/>
  <c r="CD9576" i="8"/>
  <c r="CC9576" i="8"/>
  <c r="BO9576" i="8"/>
  <c r="BG9576" i="8"/>
  <c r="BF9576" i="8"/>
  <c r="AS9576" i="8"/>
  <c r="AR9576" i="8"/>
  <c r="AQ9576" i="8"/>
  <c r="AL9576" i="8"/>
  <c r="CD9575" i="8"/>
  <c r="CC9575" i="8"/>
  <c r="BO9575" i="8"/>
  <c r="BG9575" i="8"/>
  <c r="BF9575" i="8"/>
  <c r="AS9575" i="8"/>
  <c r="AR9575" i="8"/>
  <c r="AQ9575" i="8"/>
  <c r="AL9575" i="8"/>
  <c r="CD9574" i="8"/>
  <c r="CC9574" i="8"/>
  <c r="BO9574" i="8"/>
  <c r="BG9574" i="8"/>
  <c r="BF9574" i="8"/>
  <c r="AS9574" i="8"/>
  <c r="AR9574" i="8"/>
  <c r="AQ9574" i="8"/>
  <c r="AL9574" i="8"/>
  <c r="CD9573" i="8"/>
  <c r="CC9573" i="8"/>
  <c r="BO9573" i="8"/>
  <c r="BG9573" i="8"/>
  <c r="BF9573" i="8"/>
  <c r="AS9573" i="8"/>
  <c r="AR9573" i="8"/>
  <c r="AQ9573" i="8"/>
  <c r="AL9573" i="8"/>
  <c r="CD9572" i="8"/>
  <c r="CC9572" i="8"/>
  <c r="BO9572" i="8"/>
  <c r="BG9572" i="8"/>
  <c r="BF9572" i="8"/>
  <c r="AS9572" i="8"/>
  <c r="AR9572" i="8"/>
  <c r="AQ9572" i="8"/>
  <c r="AL9572" i="8"/>
  <c r="CD9571" i="8"/>
  <c r="CC9571" i="8"/>
  <c r="BO9571" i="8"/>
  <c r="BG9571" i="8"/>
  <c r="BF9571" i="8"/>
  <c r="AS9571" i="8"/>
  <c r="AR9571" i="8"/>
  <c r="AQ9571" i="8"/>
  <c r="AL9571" i="8"/>
  <c r="CD9570" i="8"/>
  <c r="CC9570" i="8"/>
  <c r="BO9570" i="8"/>
  <c r="BG9570" i="8"/>
  <c r="BF9570" i="8"/>
  <c r="AS9570" i="8"/>
  <c r="AR9570" i="8"/>
  <c r="AQ9570" i="8"/>
  <c r="AL9570" i="8"/>
  <c r="CD9569" i="8"/>
  <c r="CC9569" i="8"/>
  <c r="BO9569" i="8"/>
  <c r="BG9569" i="8"/>
  <c r="BF9569" i="8"/>
  <c r="AS9569" i="8"/>
  <c r="AR9569" i="8"/>
  <c r="AQ9569" i="8"/>
  <c r="AL9569" i="8"/>
  <c r="CD9568" i="8"/>
  <c r="CC9568" i="8"/>
  <c r="BO9568" i="8"/>
  <c r="BG9568" i="8"/>
  <c r="BF9568" i="8"/>
  <c r="AS9568" i="8"/>
  <c r="AR9568" i="8"/>
  <c r="AQ9568" i="8"/>
  <c r="AL9568" i="8"/>
  <c r="CD9567" i="8"/>
  <c r="CC9567" i="8"/>
  <c r="BO9567" i="8"/>
  <c r="BG9567" i="8"/>
  <c r="BF9567" i="8"/>
  <c r="AS9567" i="8"/>
  <c r="AR9567" i="8"/>
  <c r="AQ9567" i="8"/>
  <c r="AL9567" i="8"/>
  <c r="CD9566" i="8"/>
  <c r="CC9566" i="8"/>
  <c r="BO9566" i="8"/>
  <c r="BG9566" i="8"/>
  <c r="BF9566" i="8"/>
  <c r="AS9566" i="8"/>
  <c r="AR9566" i="8"/>
  <c r="AQ9566" i="8"/>
  <c r="AL9566" i="8"/>
  <c r="CD9565" i="8"/>
  <c r="CC9565" i="8"/>
  <c r="BO9565" i="8"/>
  <c r="BG9565" i="8"/>
  <c r="BF9565" i="8"/>
  <c r="AS9565" i="8"/>
  <c r="AR9565" i="8"/>
  <c r="AQ9565" i="8"/>
  <c r="AL9565" i="8"/>
  <c r="CD9564" i="8"/>
  <c r="CC9564" i="8"/>
  <c r="BO9564" i="8"/>
  <c r="BG9564" i="8"/>
  <c r="BF9564" i="8"/>
  <c r="AS9564" i="8"/>
  <c r="AR9564" i="8"/>
  <c r="AQ9564" i="8"/>
  <c r="AL9564" i="8"/>
  <c r="CD9563" i="8"/>
  <c r="CC9563" i="8"/>
  <c r="BO9563" i="8"/>
  <c r="BG9563" i="8"/>
  <c r="BF9563" i="8"/>
  <c r="AS9563" i="8"/>
  <c r="AR9563" i="8"/>
  <c r="AQ9563" i="8"/>
  <c r="AL9563" i="8"/>
  <c r="CD9562" i="8"/>
  <c r="CC9562" i="8"/>
  <c r="BO9562" i="8"/>
  <c r="BG9562" i="8"/>
  <c r="BF9562" i="8"/>
  <c r="AS9562" i="8"/>
  <c r="AR9562" i="8"/>
  <c r="AQ9562" i="8"/>
  <c r="AL9562" i="8"/>
  <c r="CD9561" i="8"/>
  <c r="CC9561" i="8"/>
  <c r="BO9561" i="8"/>
  <c r="BG9561" i="8"/>
  <c r="BF9561" i="8"/>
  <c r="AS9561" i="8"/>
  <c r="AR9561" i="8"/>
  <c r="AQ9561" i="8"/>
  <c r="AL9561" i="8"/>
  <c r="CD9560" i="8"/>
  <c r="CC9560" i="8"/>
  <c r="BO9560" i="8"/>
  <c r="BG9560" i="8"/>
  <c r="BF9560" i="8"/>
  <c r="AS9560" i="8"/>
  <c r="AR9560" i="8"/>
  <c r="AQ9560" i="8"/>
  <c r="AL9560" i="8"/>
  <c r="CD9559" i="8"/>
  <c r="CC9559" i="8"/>
  <c r="BO9559" i="8"/>
  <c r="BG9559" i="8"/>
  <c r="BF9559" i="8"/>
  <c r="AS9559" i="8"/>
  <c r="AR9559" i="8"/>
  <c r="AQ9559" i="8"/>
  <c r="AL9559" i="8"/>
  <c r="CD9558" i="8"/>
  <c r="CC9558" i="8"/>
  <c r="BO9558" i="8"/>
  <c r="BG9558" i="8"/>
  <c r="BF9558" i="8"/>
  <c r="AS9558" i="8"/>
  <c r="AR9558" i="8"/>
  <c r="AQ9558" i="8"/>
  <c r="AL9558" i="8"/>
  <c r="CD9557" i="8"/>
  <c r="CC9557" i="8"/>
  <c r="BO9557" i="8"/>
  <c r="BG9557" i="8"/>
  <c r="BF9557" i="8"/>
  <c r="AS9557" i="8"/>
  <c r="AR9557" i="8"/>
  <c r="AQ9557" i="8"/>
  <c r="AL9557" i="8"/>
  <c r="CD9556" i="8"/>
  <c r="CC9556" i="8"/>
  <c r="BO9556" i="8"/>
  <c r="BG9556" i="8"/>
  <c r="BF9556" i="8"/>
  <c r="AS9556" i="8"/>
  <c r="AR9556" i="8"/>
  <c r="AQ9556" i="8"/>
  <c r="AL9556" i="8"/>
  <c r="CD9555" i="8"/>
  <c r="CC9555" i="8"/>
  <c r="BO9555" i="8"/>
  <c r="BG9555" i="8"/>
  <c r="BF9555" i="8"/>
  <c r="AS9555" i="8"/>
  <c r="AR9555" i="8"/>
  <c r="AQ9555" i="8"/>
  <c r="AL9555" i="8"/>
  <c r="CD9554" i="8"/>
  <c r="CC9554" i="8"/>
  <c r="BO9554" i="8"/>
  <c r="BG9554" i="8"/>
  <c r="BF9554" i="8"/>
  <c r="AS9554" i="8"/>
  <c r="AR9554" i="8"/>
  <c r="AQ9554" i="8"/>
  <c r="AL9554" i="8"/>
  <c r="CD9553" i="8"/>
  <c r="CC9553" i="8"/>
  <c r="BO9553" i="8"/>
  <c r="BG9553" i="8"/>
  <c r="BF9553" i="8"/>
  <c r="AS9553" i="8"/>
  <c r="AR9553" i="8"/>
  <c r="AQ9553" i="8"/>
  <c r="AL9553" i="8"/>
  <c r="CD9552" i="8"/>
  <c r="CC9552" i="8"/>
  <c r="BO9552" i="8"/>
  <c r="BG9552" i="8"/>
  <c r="BF9552" i="8"/>
  <c r="AS9552" i="8"/>
  <c r="AR9552" i="8"/>
  <c r="AQ9552" i="8"/>
  <c r="AL9552" i="8"/>
  <c r="CD9551" i="8"/>
  <c r="CC9551" i="8"/>
  <c r="BO9551" i="8"/>
  <c r="BG9551" i="8"/>
  <c r="BF9551" i="8"/>
  <c r="AS9551" i="8"/>
  <c r="AR9551" i="8"/>
  <c r="AQ9551" i="8"/>
  <c r="AL9551" i="8"/>
  <c r="CD9550" i="8"/>
  <c r="CC9550" i="8"/>
  <c r="BO9550" i="8"/>
  <c r="BG9550" i="8"/>
  <c r="BF9550" i="8"/>
  <c r="AS9550" i="8"/>
  <c r="AR9550" i="8"/>
  <c r="AQ9550" i="8"/>
  <c r="AL9550" i="8"/>
  <c r="CD9549" i="8"/>
  <c r="CC9549" i="8"/>
  <c r="BO9549" i="8"/>
  <c r="BG9549" i="8"/>
  <c r="BF9549" i="8"/>
  <c r="AS9549" i="8"/>
  <c r="AR9549" i="8"/>
  <c r="AQ9549" i="8"/>
  <c r="AL9549" i="8"/>
  <c r="CD9548" i="8"/>
  <c r="CC9548" i="8"/>
  <c r="BO9548" i="8"/>
  <c r="BG9548" i="8"/>
  <c r="BF9548" i="8"/>
  <c r="AS9548" i="8"/>
  <c r="AR9548" i="8"/>
  <c r="AQ9548" i="8"/>
  <c r="AL9548" i="8"/>
  <c r="CD9547" i="8"/>
  <c r="CC9547" i="8"/>
  <c r="BO9547" i="8"/>
  <c r="BG9547" i="8"/>
  <c r="BF9547" i="8"/>
  <c r="AS9547" i="8"/>
  <c r="AR9547" i="8"/>
  <c r="AQ9547" i="8"/>
  <c r="AL9547" i="8"/>
  <c r="CD9546" i="8"/>
  <c r="CC9546" i="8"/>
  <c r="BO9546" i="8"/>
  <c r="BG9546" i="8"/>
  <c r="BF9546" i="8"/>
  <c r="AS9546" i="8"/>
  <c r="AR9546" i="8"/>
  <c r="AQ9546" i="8"/>
  <c r="AL9546" i="8"/>
  <c r="CD9545" i="8"/>
  <c r="CC9545" i="8"/>
  <c r="BO9545" i="8"/>
  <c r="BG9545" i="8"/>
  <c r="BF9545" i="8"/>
  <c r="AS9545" i="8"/>
  <c r="AR9545" i="8"/>
  <c r="AQ9545" i="8"/>
  <c r="AL9545" i="8"/>
  <c r="CD9544" i="8"/>
  <c r="CC9544" i="8"/>
  <c r="BO9544" i="8"/>
  <c r="BG9544" i="8"/>
  <c r="BF9544" i="8"/>
  <c r="AS9544" i="8"/>
  <c r="AR9544" i="8"/>
  <c r="AQ9544" i="8"/>
  <c r="AL9544" i="8"/>
  <c r="CD9543" i="8"/>
  <c r="CC9543" i="8"/>
  <c r="BO9543" i="8"/>
  <c r="BG9543" i="8"/>
  <c r="BF9543" i="8"/>
  <c r="AS9543" i="8"/>
  <c r="AR9543" i="8"/>
  <c r="AQ9543" i="8"/>
  <c r="AL9543" i="8"/>
  <c r="CD9542" i="8"/>
  <c r="CC9542" i="8"/>
  <c r="BO9542" i="8"/>
  <c r="BG9542" i="8"/>
  <c r="BF9542" i="8"/>
  <c r="AS9542" i="8"/>
  <c r="AR9542" i="8"/>
  <c r="AQ9542" i="8"/>
  <c r="AL9542" i="8"/>
  <c r="CD9541" i="8"/>
  <c r="CC9541" i="8"/>
  <c r="BO9541" i="8"/>
  <c r="BG9541" i="8"/>
  <c r="BF9541" i="8"/>
  <c r="AS9541" i="8"/>
  <c r="AR9541" i="8"/>
  <c r="AQ9541" i="8"/>
  <c r="AL9541" i="8"/>
  <c r="CD9540" i="8"/>
  <c r="CC9540" i="8"/>
  <c r="BO9540" i="8"/>
  <c r="BG9540" i="8"/>
  <c r="BF9540" i="8"/>
  <c r="AS9540" i="8"/>
  <c r="AR9540" i="8"/>
  <c r="AQ9540" i="8"/>
  <c r="AL9540" i="8"/>
  <c r="CD9539" i="8"/>
  <c r="CC9539" i="8"/>
  <c r="BO9539" i="8"/>
  <c r="BG9539" i="8"/>
  <c r="BF9539" i="8"/>
  <c r="AS9539" i="8"/>
  <c r="AR9539" i="8"/>
  <c r="AQ9539" i="8"/>
  <c r="AL9539" i="8"/>
  <c r="CD9538" i="8"/>
  <c r="CC9538" i="8"/>
  <c r="BO9538" i="8"/>
  <c r="BG9538" i="8"/>
  <c r="BF9538" i="8"/>
  <c r="AS9538" i="8"/>
  <c r="AR9538" i="8"/>
  <c r="AQ9538" i="8"/>
  <c r="AL9538" i="8"/>
  <c r="CD9537" i="8"/>
  <c r="CC9537" i="8"/>
  <c r="BO9537" i="8"/>
  <c r="BG9537" i="8"/>
  <c r="BF9537" i="8"/>
  <c r="AS9537" i="8"/>
  <c r="AR9537" i="8"/>
  <c r="AQ9537" i="8"/>
  <c r="AL9537" i="8"/>
  <c r="CD9536" i="8"/>
  <c r="CC9536" i="8"/>
  <c r="BO9536" i="8"/>
  <c r="BG9536" i="8"/>
  <c r="BF9536" i="8"/>
  <c r="AS9536" i="8"/>
  <c r="AR9536" i="8"/>
  <c r="AQ9536" i="8"/>
  <c r="AL9536" i="8"/>
  <c r="CD9535" i="8"/>
  <c r="CC9535" i="8"/>
  <c r="BO9535" i="8"/>
  <c r="BG9535" i="8"/>
  <c r="BF9535" i="8"/>
  <c r="AS9535" i="8"/>
  <c r="AR9535" i="8"/>
  <c r="AQ9535" i="8"/>
  <c r="AL9535" i="8"/>
  <c r="CD9534" i="8"/>
  <c r="CC9534" i="8"/>
  <c r="BO9534" i="8"/>
  <c r="BG9534" i="8"/>
  <c r="BF9534" i="8"/>
  <c r="AS9534" i="8"/>
  <c r="AR9534" i="8"/>
  <c r="AQ9534" i="8"/>
  <c r="AL9534" i="8"/>
  <c r="CD9533" i="8"/>
  <c r="CC9533" i="8"/>
  <c r="BO9533" i="8"/>
  <c r="BG9533" i="8"/>
  <c r="BF9533" i="8"/>
  <c r="AS9533" i="8"/>
  <c r="AR9533" i="8"/>
  <c r="AQ9533" i="8"/>
  <c r="AL9533" i="8"/>
  <c r="CD9532" i="8"/>
  <c r="CC9532" i="8"/>
  <c r="BO9532" i="8"/>
  <c r="BG9532" i="8"/>
  <c r="BF9532" i="8"/>
  <c r="AS9532" i="8"/>
  <c r="AR9532" i="8"/>
  <c r="AQ9532" i="8"/>
  <c r="AL9532" i="8"/>
  <c r="CD9531" i="8"/>
  <c r="CC9531" i="8"/>
  <c r="BO9531" i="8"/>
  <c r="BG9531" i="8"/>
  <c r="BF9531" i="8"/>
  <c r="AS9531" i="8"/>
  <c r="AR9531" i="8"/>
  <c r="AQ9531" i="8"/>
  <c r="AL9531" i="8"/>
  <c r="CD9530" i="8"/>
  <c r="CC9530" i="8"/>
  <c r="BO9530" i="8"/>
  <c r="BG9530" i="8"/>
  <c r="BF9530" i="8"/>
  <c r="AS9530" i="8"/>
  <c r="AR9530" i="8"/>
  <c r="AQ9530" i="8"/>
  <c r="AL9530" i="8"/>
  <c r="CD9529" i="8"/>
  <c r="CC9529" i="8"/>
  <c r="BO9529" i="8"/>
  <c r="BG9529" i="8"/>
  <c r="BF9529" i="8"/>
  <c r="AS9529" i="8"/>
  <c r="AR9529" i="8"/>
  <c r="AQ9529" i="8"/>
  <c r="AL9529" i="8"/>
  <c r="CD9528" i="8"/>
  <c r="CC9528" i="8"/>
  <c r="BO9528" i="8"/>
  <c r="BG9528" i="8"/>
  <c r="BF9528" i="8"/>
  <c r="AS9528" i="8"/>
  <c r="AR9528" i="8"/>
  <c r="AQ9528" i="8"/>
  <c r="AL9528" i="8"/>
  <c r="CD9527" i="8"/>
  <c r="CC9527" i="8"/>
  <c r="BO9527" i="8"/>
  <c r="BG9527" i="8"/>
  <c r="BF9527" i="8"/>
  <c r="AS9527" i="8"/>
  <c r="AR9527" i="8"/>
  <c r="AQ9527" i="8"/>
  <c r="AL9527" i="8"/>
  <c r="CD9526" i="8"/>
  <c r="CC9526" i="8"/>
  <c r="BO9526" i="8"/>
  <c r="BG9526" i="8"/>
  <c r="BF9526" i="8"/>
  <c r="AS9526" i="8"/>
  <c r="AR9526" i="8"/>
  <c r="AQ9526" i="8"/>
  <c r="AL9526" i="8"/>
  <c r="CD9525" i="8"/>
  <c r="CC9525" i="8"/>
  <c r="BO9525" i="8"/>
  <c r="BG9525" i="8"/>
  <c r="BF9525" i="8"/>
  <c r="AS9525" i="8"/>
  <c r="AR9525" i="8"/>
  <c r="AQ9525" i="8"/>
  <c r="AL9525" i="8"/>
  <c r="CD9524" i="8"/>
  <c r="CC9524" i="8"/>
  <c r="BO9524" i="8"/>
  <c r="BG9524" i="8"/>
  <c r="BF9524" i="8"/>
  <c r="AS9524" i="8"/>
  <c r="AR9524" i="8"/>
  <c r="AQ9524" i="8"/>
  <c r="AL9524" i="8"/>
  <c r="CD9523" i="8"/>
  <c r="CC9523" i="8"/>
  <c r="BO9523" i="8"/>
  <c r="BG9523" i="8"/>
  <c r="BF9523" i="8"/>
  <c r="AS9523" i="8"/>
  <c r="AR9523" i="8"/>
  <c r="AQ9523" i="8"/>
  <c r="AL9523" i="8"/>
  <c r="CD9522" i="8"/>
  <c r="CC9522" i="8"/>
  <c r="BO9522" i="8"/>
  <c r="BG9522" i="8"/>
  <c r="BF9522" i="8"/>
  <c r="AS9522" i="8"/>
  <c r="AR9522" i="8"/>
  <c r="AQ9522" i="8"/>
  <c r="AL9522" i="8"/>
  <c r="CD9521" i="8"/>
  <c r="CC9521" i="8"/>
  <c r="BO9521" i="8"/>
  <c r="BG9521" i="8"/>
  <c r="BF9521" i="8"/>
  <c r="AS9521" i="8"/>
  <c r="AR9521" i="8"/>
  <c r="AQ9521" i="8"/>
  <c r="AL9521" i="8"/>
  <c r="CD9520" i="8"/>
  <c r="CC9520" i="8"/>
  <c r="BO9520" i="8"/>
  <c r="BG9520" i="8"/>
  <c r="BF9520" i="8"/>
  <c r="AS9520" i="8"/>
  <c r="AR9520" i="8"/>
  <c r="AQ9520" i="8"/>
  <c r="AL9520" i="8"/>
  <c r="CD9519" i="8"/>
  <c r="CC9519" i="8"/>
  <c r="BO9519" i="8"/>
  <c r="BG9519" i="8"/>
  <c r="BF9519" i="8"/>
  <c r="AS9519" i="8"/>
  <c r="AR9519" i="8"/>
  <c r="AQ9519" i="8"/>
  <c r="AL9519" i="8"/>
  <c r="CD9518" i="8"/>
  <c r="CC9518" i="8"/>
  <c r="BO9518" i="8"/>
  <c r="BG9518" i="8"/>
  <c r="BF9518" i="8"/>
  <c r="AS9518" i="8"/>
  <c r="AR9518" i="8"/>
  <c r="AQ9518" i="8"/>
  <c r="AL9518" i="8"/>
  <c r="CD9517" i="8"/>
  <c r="CC9517" i="8"/>
  <c r="BO9517" i="8"/>
  <c r="BG9517" i="8"/>
  <c r="BF9517" i="8"/>
  <c r="AS9517" i="8"/>
  <c r="AR9517" i="8"/>
  <c r="AQ9517" i="8"/>
  <c r="AL9517" i="8"/>
  <c r="CD9516" i="8"/>
  <c r="CC9516" i="8"/>
  <c r="BO9516" i="8"/>
  <c r="BG9516" i="8"/>
  <c r="BF9516" i="8"/>
  <c r="AS9516" i="8"/>
  <c r="AR9516" i="8"/>
  <c r="AQ9516" i="8"/>
  <c r="AL9516" i="8"/>
  <c r="CD9515" i="8"/>
  <c r="CC9515" i="8"/>
  <c r="BO9515" i="8"/>
  <c r="BG9515" i="8"/>
  <c r="BF9515" i="8"/>
  <c r="AS9515" i="8"/>
  <c r="AR9515" i="8"/>
  <c r="AQ9515" i="8"/>
  <c r="AL9515" i="8"/>
  <c r="CD9514" i="8"/>
  <c r="CC9514" i="8"/>
  <c r="BO9514" i="8"/>
  <c r="BG9514" i="8"/>
  <c r="BF9514" i="8"/>
  <c r="AS9514" i="8"/>
  <c r="AR9514" i="8"/>
  <c r="AQ9514" i="8"/>
  <c r="AL9514" i="8"/>
  <c r="CD9513" i="8"/>
  <c r="CC9513" i="8"/>
  <c r="BO9513" i="8"/>
  <c r="BG9513" i="8"/>
  <c r="BF9513" i="8"/>
  <c r="AS9513" i="8"/>
  <c r="AR9513" i="8"/>
  <c r="AQ9513" i="8"/>
  <c r="AL9513" i="8"/>
  <c r="CD9512" i="8"/>
  <c r="CC9512" i="8"/>
  <c r="BO9512" i="8"/>
  <c r="BG9512" i="8"/>
  <c r="BF9512" i="8"/>
  <c r="AS9512" i="8"/>
  <c r="AR9512" i="8"/>
  <c r="AQ9512" i="8"/>
  <c r="AL9512" i="8"/>
  <c r="CD9511" i="8"/>
  <c r="CC9511" i="8"/>
  <c r="BO9511" i="8"/>
  <c r="BG9511" i="8"/>
  <c r="BF9511" i="8"/>
  <c r="AS9511" i="8"/>
  <c r="AR9511" i="8"/>
  <c r="AQ9511" i="8"/>
  <c r="AL9511" i="8"/>
  <c r="CD9510" i="8"/>
  <c r="CC9510" i="8"/>
  <c r="BO9510" i="8"/>
  <c r="BG9510" i="8"/>
  <c r="BF9510" i="8"/>
  <c r="AS9510" i="8"/>
  <c r="AR9510" i="8"/>
  <c r="AQ9510" i="8"/>
  <c r="AL9510" i="8"/>
  <c r="CD9509" i="8"/>
  <c r="CC9509" i="8"/>
  <c r="BO9509" i="8"/>
  <c r="BG9509" i="8"/>
  <c r="BF9509" i="8"/>
  <c r="AS9509" i="8"/>
  <c r="AR9509" i="8"/>
  <c r="AQ9509" i="8"/>
  <c r="AL9509" i="8"/>
  <c r="CD9508" i="8"/>
  <c r="CC9508" i="8"/>
  <c r="BO9508" i="8"/>
  <c r="BG9508" i="8"/>
  <c r="BF9508" i="8"/>
  <c r="AS9508" i="8"/>
  <c r="AR9508" i="8"/>
  <c r="AQ9508" i="8"/>
  <c r="AL9508" i="8"/>
  <c r="CD9507" i="8"/>
  <c r="CC9507" i="8"/>
  <c r="BO9507" i="8"/>
  <c r="BG9507" i="8"/>
  <c r="BF9507" i="8"/>
  <c r="AS9507" i="8"/>
  <c r="AR9507" i="8"/>
  <c r="AQ9507" i="8"/>
  <c r="AL9507" i="8"/>
  <c r="CD9506" i="8"/>
  <c r="CC9506" i="8"/>
  <c r="BO9506" i="8"/>
  <c r="BG9506" i="8"/>
  <c r="BF9506" i="8"/>
  <c r="AS9506" i="8"/>
  <c r="AR9506" i="8"/>
  <c r="AQ9506" i="8"/>
  <c r="AL9506" i="8"/>
  <c r="CD9505" i="8"/>
  <c r="CC9505" i="8"/>
  <c r="BO9505" i="8"/>
  <c r="BG9505" i="8"/>
  <c r="BF9505" i="8"/>
  <c r="AS9505" i="8"/>
  <c r="AR9505" i="8"/>
  <c r="AQ9505" i="8"/>
  <c r="AL9505" i="8"/>
  <c r="CD9504" i="8"/>
  <c r="CC9504" i="8"/>
  <c r="BO9504" i="8"/>
  <c r="BG9504" i="8"/>
  <c r="BF9504" i="8"/>
  <c r="AS9504" i="8"/>
  <c r="AR9504" i="8"/>
  <c r="AQ9504" i="8"/>
  <c r="AL9504" i="8"/>
  <c r="CD9503" i="8"/>
  <c r="CC9503" i="8"/>
  <c r="BO9503" i="8"/>
  <c r="BG9503" i="8"/>
  <c r="BF9503" i="8"/>
  <c r="AS9503" i="8"/>
  <c r="AR9503" i="8"/>
  <c r="AQ9503" i="8"/>
  <c r="AL9503" i="8"/>
  <c r="CD9502" i="8"/>
  <c r="CC9502" i="8"/>
  <c r="BO9502" i="8"/>
  <c r="BG9502" i="8"/>
  <c r="BF9502" i="8"/>
  <c r="AS9502" i="8"/>
  <c r="AR9502" i="8"/>
  <c r="AQ9502" i="8"/>
  <c r="AL9502" i="8"/>
  <c r="CD9501" i="8"/>
  <c r="CC9501" i="8"/>
  <c r="BO9501" i="8"/>
  <c r="BG9501" i="8"/>
  <c r="BF9501" i="8"/>
  <c r="AS9501" i="8"/>
  <c r="AR9501" i="8"/>
  <c r="AQ9501" i="8"/>
  <c r="AL9501" i="8"/>
  <c r="CD9500" i="8"/>
  <c r="CC9500" i="8"/>
  <c r="BO9500" i="8"/>
  <c r="BG9500" i="8"/>
  <c r="BF9500" i="8"/>
  <c r="AS9500" i="8"/>
  <c r="AR9500" i="8"/>
  <c r="AQ9500" i="8"/>
  <c r="AL9500" i="8"/>
  <c r="CD9499" i="8"/>
  <c r="CC9499" i="8"/>
  <c r="BO9499" i="8"/>
  <c r="BG9499" i="8"/>
  <c r="BF9499" i="8"/>
  <c r="AS9499" i="8"/>
  <c r="AR9499" i="8"/>
  <c r="AQ9499" i="8"/>
  <c r="AL9499" i="8"/>
  <c r="CD9498" i="8"/>
  <c r="CC9498" i="8"/>
  <c r="BO9498" i="8"/>
  <c r="BG9498" i="8"/>
  <c r="BF9498" i="8"/>
  <c r="AS9498" i="8"/>
  <c r="AR9498" i="8"/>
  <c r="AQ9498" i="8"/>
  <c r="AL9498" i="8"/>
  <c r="CD9497" i="8"/>
  <c r="CC9497" i="8"/>
  <c r="BO9497" i="8"/>
  <c r="BG9497" i="8"/>
  <c r="BF9497" i="8"/>
  <c r="AS9497" i="8"/>
  <c r="AR9497" i="8"/>
  <c r="AQ9497" i="8"/>
  <c r="AL9497" i="8"/>
  <c r="CD9496" i="8"/>
  <c r="CC9496" i="8"/>
  <c r="BO9496" i="8"/>
  <c r="BG9496" i="8"/>
  <c r="BF9496" i="8"/>
  <c r="AS9496" i="8"/>
  <c r="AR9496" i="8"/>
  <c r="AQ9496" i="8"/>
  <c r="AL9496" i="8"/>
  <c r="CD9495" i="8"/>
  <c r="CC9495" i="8"/>
  <c r="BO9495" i="8"/>
  <c r="BG9495" i="8"/>
  <c r="BF9495" i="8"/>
  <c r="AS9495" i="8"/>
  <c r="AR9495" i="8"/>
  <c r="AQ9495" i="8"/>
  <c r="AL9495" i="8"/>
  <c r="CD9494" i="8"/>
  <c r="CC9494" i="8"/>
  <c r="BO9494" i="8"/>
  <c r="BG9494" i="8"/>
  <c r="BF9494" i="8"/>
  <c r="AS9494" i="8"/>
  <c r="AR9494" i="8"/>
  <c r="AQ9494" i="8"/>
  <c r="AL9494" i="8"/>
  <c r="CD9493" i="8"/>
  <c r="CC9493" i="8"/>
  <c r="BO9493" i="8"/>
  <c r="BG9493" i="8"/>
  <c r="BF9493" i="8"/>
  <c r="AS9493" i="8"/>
  <c r="AR9493" i="8"/>
  <c r="AQ9493" i="8"/>
  <c r="AL9493" i="8"/>
  <c r="CD9492" i="8"/>
  <c r="CC9492" i="8"/>
  <c r="BO9492" i="8"/>
  <c r="BG9492" i="8"/>
  <c r="BF9492" i="8"/>
  <c r="AS9492" i="8"/>
  <c r="AR9492" i="8"/>
  <c r="AQ9492" i="8"/>
  <c r="AL9492" i="8"/>
  <c r="CD9491" i="8"/>
  <c r="CC9491" i="8"/>
  <c r="BO9491" i="8"/>
  <c r="BG9491" i="8"/>
  <c r="BF9491" i="8"/>
  <c r="AS9491" i="8"/>
  <c r="AR9491" i="8"/>
  <c r="AQ9491" i="8"/>
  <c r="AL9491" i="8"/>
  <c r="CD9490" i="8"/>
  <c r="CC9490" i="8"/>
  <c r="BO9490" i="8"/>
  <c r="BG9490" i="8"/>
  <c r="BF9490" i="8"/>
  <c r="AS9490" i="8"/>
  <c r="AR9490" i="8"/>
  <c r="AQ9490" i="8"/>
  <c r="AL9490" i="8"/>
  <c r="CD9489" i="8"/>
  <c r="CC9489" i="8"/>
  <c r="BO9489" i="8"/>
  <c r="BG9489" i="8"/>
  <c r="BF9489" i="8"/>
  <c r="AS9489" i="8"/>
  <c r="AR9489" i="8"/>
  <c r="AQ9489" i="8"/>
  <c r="AL9489" i="8"/>
  <c r="CD9488" i="8"/>
  <c r="CC9488" i="8"/>
  <c r="BO9488" i="8"/>
  <c r="BG9488" i="8"/>
  <c r="BF9488" i="8"/>
  <c r="AS9488" i="8"/>
  <c r="AR9488" i="8"/>
  <c r="AQ9488" i="8"/>
  <c r="AL9488" i="8"/>
  <c r="CD9487" i="8"/>
  <c r="CC9487" i="8"/>
  <c r="BO9487" i="8"/>
  <c r="BG9487" i="8"/>
  <c r="BF9487" i="8"/>
  <c r="AS9487" i="8"/>
  <c r="AR9487" i="8"/>
  <c r="AQ9487" i="8"/>
  <c r="AL9487" i="8"/>
  <c r="CD9486" i="8"/>
  <c r="CC9486" i="8"/>
  <c r="BO9486" i="8"/>
  <c r="BG9486" i="8"/>
  <c r="BF9486" i="8"/>
  <c r="AS9486" i="8"/>
  <c r="AR9486" i="8"/>
  <c r="AQ9486" i="8"/>
  <c r="AL9486" i="8"/>
  <c r="CD9485" i="8"/>
  <c r="CC9485" i="8"/>
  <c r="BO9485" i="8"/>
  <c r="BG9485" i="8"/>
  <c r="BF9485" i="8"/>
  <c r="AS9485" i="8"/>
  <c r="AR9485" i="8"/>
  <c r="AQ9485" i="8"/>
  <c r="AL9485" i="8"/>
  <c r="CD9484" i="8"/>
  <c r="CC9484" i="8"/>
  <c r="BO9484" i="8"/>
  <c r="BG9484" i="8"/>
  <c r="BF9484" i="8"/>
  <c r="AS9484" i="8"/>
  <c r="AR9484" i="8"/>
  <c r="AQ9484" i="8"/>
  <c r="AL9484" i="8"/>
  <c r="CD9483" i="8"/>
  <c r="CC9483" i="8"/>
  <c r="BO9483" i="8"/>
  <c r="BG9483" i="8"/>
  <c r="BF9483" i="8"/>
  <c r="AS9483" i="8"/>
  <c r="AR9483" i="8"/>
  <c r="AQ9483" i="8"/>
  <c r="AL9483" i="8"/>
  <c r="CD9482" i="8"/>
  <c r="CC9482" i="8"/>
  <c r="BO9482" i="8"/>
  <c r="BG9482" i="8"/>
  <c r="BF9482" i="8"/>
  <c r="AS9482" i="8"/>
  <c r="AR9482" i="8"/>
  <c r="AQ9482" i="8"/>
  <c r="AL9482" i="8"/>
  <c r="CD9481" i="8"/>
  <c r="CC9481" i="8"/>
  <c r="BO9481" i="8"/>
  <c r="BG9481" i="8"/>
  <c r="BF9481" i="8"/>
  <c r="AS9481" i="8"/>
  <c r="AR9481" i="8"/>
  <c r="AQ9481" i="8"/>
  <c r="AL9481" i="8"/>
  <c r="CD9480" i="8"/>
  <c r="CC9480" i="8"/>
  <c r="BO9480" i="8"/>
  <c r="BG9480" i="8"/>
  <c r="BF9480" i="8"/>
  <c r="AS9480" i="8"/>
  <c r="AR9480" i="8"/>
  <c r="AQ9480" i="8"/>
  <c r="AL9480" i="8"/>
  <c r="CD9479" i="8"/>
  <c r="CC9479" i="8"/>
  <c r="BO9479" i="8"/>
  <c r="BG9479" i="8"/>
  <c r="BF9479" i="8"/>
  <c r="AS9479" i="8"/>
  <c r="AR9479" i="8"/>
  <c r="AQ9479" i="8"/>
  <c r="AL9479" i="8"/>
  <c r="CD9478" i="8"/>
  <c r="CC9478" i="8"/>
  <c r="BO9478" i="8"/>
  <c r="BG9478" i="8"/>
  <c r="BF9478" i="8"/>
  <c r="AS9478" i="8"/>
  <c r="AR9478" i="8"/>
  <c r="AQ9478" i="8"/>
  <c r="AL9478" i="8"/>
  <c r="CD9477" i="8"/>
  <c r="CC9477" i="8"/>
  <c r="BO9477" i="8"/>
  <c r="BG9477" i="8"/>
  <c r="BF9477" i="8"/>
  <c r="AS9477" i="8"/>
  <c r="AR9477" i="8"/>
  <c r="AQ9477" i="8"/>
  <c r="AL9477" i="8"/>
  <c r="CD9476" i="8"/>
  <c r="CC9476" i="8"/>
  <c r="BO9476" i="8"/>
  <c r="BG9476" i="8"/>
  <c r="BF9476" i="8"/>
  <c r="AS9476" i="8"/>
  <c r="AR9476" i="8"/>
  <c r="AQ9476" i="8"/>
  <c r="AL9476" i="8"/>
  <c r="CD9475" i="8"/>
  <c r="CC9475" i="8"/>
  <c r="BO9475" i="8"/>
  <c r="BG9475" i="8"/>
  <c r="BF9475" i="8"/>
  <c r="AS9475" i="8"/>
  <c r="AR9475" i="8"/>
  <c r="AQ9475" i="8"/>
  <c r="AL9475" i="8"/>
  <c r="CD9474" i="8"/>
  <c r="CC9474" i="8"/>
  <c r="BO9474" i="8"/>
  <c r="BG9474" i="8"/>
  <c r="BF9474" i="8"/>
  <c r="AS9474" i="8"/>
  <c r="AR9474" i="8"/>
  <c r="AQ9474" i="8"/>
  <c r="AL9474" i="8"/>
  <c r="CD9473" i="8"/>
  <c r="CC9473" i="8"/>
  <c r="BO9473" i="8"/>
  <c r="BG9473" i="8"/>
  <c r="BF9473" i="8"/>
  <c r="AS9473" i="8"/>
  <c r="AR9473" i="8"/>
  <c r="AQ9473" i="8"/>
  <c r="AL9473" i="8"/>
  <c r="CD9472" i="8"/>
  <c r="CC9472" i="8"/>
  <c r="BO9472" i="8"/>
  <c r="BG9472" i="8"/>
  <c r="BF9472" i="8"/>
  <c r="AS9472" i="8"/>
  <c r="AR9472" i="8"/>
  <c r="AQ9472" i="8"/>
  <c r="AL9472" i="8"/>
  <c r="CD9471" i="8"/>
  <c r="CC9471" i="8"/>
  <c r="BO9471" i="8"/>
  <c r="BG9471" i="8"/>
  <c r="BF9471" i="8"/>
  <c r="AS9471" i="8"/>
  <c r="AR9471" i="8"/>
  <c r="AQ9471" i="8"/>
  <c r="AL9471" i="8"/>
  <c r="CD9470" i="8"/>
  <c r="CC9470" i="8"/>
  <c r="BO9470" i="8"/>
  <c r="BG9470" i="8"/>
  <c r="BF9470" i="8"/>
  <c r="AS9470" i="8"/>
  <c r="AR9470" i="8"/>
  <c r="AQ9470" i="8"/>
  <c r="AL9470" i="8"/>
  <c r="CD9469" i="8"/>
  <c r="CC9469" i="8"/>
  <c r="BO9469" i="8"/>
  <c r="BG9469" i="8"/>
  <c r="BF9469" i="8"/>
  <c r="AS9469" i="8"/>
  <c r="AR9469" i="8"/>
  <c r="AQ9469" i="8"/>
  <c r="AL9469" i="8"/>
  <c r="CD9468" i="8"/>
  <c r="CC9468" i="8"/>
  <c r="BO9468" i="8"/>
  <c r="BG9468" i="8"/>
  <c r="BF9468" i="8"/>
  <c r="AS9468" i="8"/>
  <c r="AR9468" i="8"/>
  <c r="AQ9468" i="8"/>
  <c r="AL9468" i="8"/>
  <c r="CD9467" i="8"/>
  <c r="CC9467" i="8"/>
  <c r="BO9467" i="8"/>
  <c r="BG9467" i="8"/>
  <c r="BF9467" i="8"/>
  <c r="AS9467" i="8"/>
  <c r="AR9467" i="8"/>
  <c r="AQ9467" i="8"/>
  <c r="AL9467" i="8"/>
  <c r="CD9466" i="8"/>
  <c r="CC9466" i="8"/>
  <c r="BO9466" i="8"/>
  <c r="BG9466" i="8"/>
  <c r="BF9466" i="8"/>
  <c r="AS9466" i="8"/>
  <c r="AR9466" i="8"/>
  <c r="AQ9466" i="8"/>
  <c r="AL9466" i="8"/>
  <c r="CD9465" i="8"/>
  <c r="CC9465" i="8"/>
  <c r="BO9465" i="8"/>
  <c r="BG9465" i="8"/>
  <c r="BF9465" i="8"/>
  <c r="AS9465" i="8"/>
  <c r="AR9465" i="8"/>
  <c r="AQ9465" i="8"/>
  <c r="AL9465" i="8"/>
  <c r="CD9464" i="8"/>
  <c r="CC9464" i="8"/>
  <c r="BO9464" i="8"/>
  <c r="BG9464" i="8"/>
  <c r="BF9464" i="8"/>
  <c r="AS9464" i="8"/>
  <c r="AR9464" i="8"/>
  <c r="AQ9464" i="8"/>
  <c r="AL9464" i="8"/>
  <c r="CD9463" i="8"/>
  <c r="CC9463" i="8"/>
  <c r="BO9463" i="8"/>
  <c r="BG9463" i="8"/>
  <c r="BF9463" i="8"/>
  <c r="AS9463" i="8"/>
  <c r="AR9463" i="8"/>
  <c r="AQ9463" i="8"/>
  <c r="AL9463" i="8"/>
  <c r="CD9462" i="8"/>
  <c r="CC9462" i="8"/>
  <c r="BO9462" i="8"/>
  <c r="BG9462" i="8"/>
  <c r="BF9462" i="8"/>
  <c r="AS9462" i="8"/>
  <c r="AR9462" i="8"/>
  <c r="AQ9462" i="8"/>
  <c r="AL9462" i="8"/>
  <c r="CD9461" i="8"/>
  <c r="CC9461" i="8"/>
  <c r="BO9461" i="8"/>
  <c r="BG9461" i="8"/>
  <c r="BF9461" i="8"/>
  <c r="AS9461" i="8"/>
  <c r="AR9461" i="8"/>
  <c r="AQ9461" i="8"/>
  <c r="AL9461" i="8"/>
  <c r="CD9460" i="8"/>
  <c r="CC9460" i="8"/>
  <c r="BO9460" i="8"/>
  <c r="BG9460" i="8"/>
  <c r="BF9460" i="8"/>
  <c r="AS9460" i="8"/>
  <c r="AR9460" i="8"/>
  <c r="AQ9460" i="8"/>
  <c r="AL9460" i="8"/>
  <c r="CD9459" i="8"/>
  <c r="CC9459" i="8"/>
  <c r="BO9459" i="8"/>
  <c r="BG9459" i="8"/>
  <c r="BF9459" i="8"/>
  <c r="AS9459" i="8"/>
  <c r="AR9459" i="8"/>
  <c r="AQ9459" i="8"/>
  <c r="AL9459" i="8"/>
  <c r="CD9458" i="8"/>
  <c r="CC9458" i="8"/>
  <c r="BO9458" i="8"/>
  <c r="BG9458" i="8"/>
  <c r="BF9458" i="8"/>
  <c r="AS9458" i="8"/>
  <c r="AR9458" i="8"/>
  <c r="AQ9458" i="8"/>
  <c r="AL9458" i="8"/>
  <c r="CD9457" i="8"/>
  <c r="CC9457" i="8"/>
  <c r="BO9457" i="8"/>
  <c r="BG9457" i="8"/>
  <c r="BF9457" i="8"/>
  <c r="AS9457" i="8"/>
  <c r="AR9457" i="8"/>
  <c r="AQ9457" i="8"/>
  <c r="AL9457" i="8"/>
  <c r="CD9456" i="8"/>
  <c r="CC9456" i="8"/>
  <c r="BO9456" i="8"/>
  <c r="BG9456" i="8"/>
  <c r="BF9456" i="8"/>
  <c r="AS9456" i="8"/>
  <c r="AR9456" i="8"/>
  <c r="AQ9456" i="8"/>
  <c r="AL9456" i="8"/>
  <c r="CD9455" i="8"/>
  <c r="CC9455" i="8"/>
  <c r="BO9455" i="8"/>
  <c r="BG9455" i="8"/>
  <c r="BF9455" i="8"/>
  <c r="AS9455" i="8"/>
  <c r="AR9455" i="8"/>
  <c r="AQ9455" i="8"/>
  <c r="AL9455" i="8"/>
  <c r="CD9454" i="8"/>
  <c r="CC9454" i="8"/>
  <c r="BO9454" i="8"/>
  <c r="BG9454" i="8"/>
  <c r="BF9454" i="8"/>
  <c r="AS9454" i="8"/>
  <c r="AR9454" i="8"/>
  <c r="AQ9454" i="8"/>
  <c r="AL9454" i="8"/>
  <c r="CD9453" i="8"/>
  <c r="CC9453" i="8"/>
  <c r="BO9453" i="8"/>
  <c r="BG9453" i="8"/>
  <c r="BF9453" i="8"/>
  <c r="AS9453" i="8"/>
  <c r="AR9453" i="8"/>
  <c r="AQ9453" i="8"/>
  <c r="AL9453" i="8"/>
  <c r="CD9452" i="8"/>
  <c r="CC9452" i="8"/>
  <c r="BO9452" i="8"/>
  <c r="BG9452" i="8"/>
  <c r="BF9452" i="8"/>
  <c r="AS9452" i="8"/>
  <c r="AR9452" i="8"/>
  <c r="AQ9452" i="8"/>
  <c r="AL9452" i="8"/>
  <c r="CD9451" i="8"/>
  <c r="CC9451" i="8"/>
  <c r="BO9451" i="8"/>
  <c r="BG9451" i="8"/>
  <c r="BF9451" i="8"/>
  <c r="AS9451" i="8"/>
  <c r="AR9451" i="8"/>
  <c r="AQ9451" i="8"/>
  <c r="AL9451" i="8"/>
  <c r="CD9450" i="8"/>
  <c r="CC9450" i="8"/>
  <c r="BO9450" i="8"/>
  <c r="BG9450" i="8"/>
  <c r="BF9450" i="8"/>
  <c r="AS9450" i="8"/>
  <c r="AR9450" i="8"/>
  <c r="AQ9450" i="8"/>
  <c r="AL9450" i="8"/>
  <c r="CD9449" i="8"/>
  <c r="CC9449" i="8"/>
  <c r="BO9449" i="8"/>
  <c r="BG9449" i="8"/>
  <c r="BF9449" i="8"/>
  <c r="AS9449" i="8"/>
  <c r="AR9449" i="8"/>
  <c r="AQ9449" i="8"/>
  <c r="AL9449" i="8"/>
  <c r="CD9448" i="8"/>
  <c r="CC9448" i="8"/>
  <c r="BO9448" i="8"/>
  <c r="BG9448" i="8"/>
  <c r="BF9448" i="8"/>
  <c r="AS9448" i="8"/>
  <c r="AR9448" i="8"/>
  <c r="AQ9448" i="8"/>
  <c r="AL9448" i="8"/>
  <c r="CD9447" i="8"/>
  <c r="CC9447" i="8"/>
  <c r="BO9447" i="8"/>
  <c r="BG9447" i="8"/>
  <c r="BF9447" i="8"/>
  <c r="AS9447" i="8"/>
  <c r="AR9447" i="8"/>
  <c r="AQ9447" i="8"/>
  <c r="AL9447" i="8"/>
  <c r="CD9446" i="8"/>
  <c r="CC9446" i="8"/>
  <c r="BO9446" i="8"/>
  <c r="BG9446" i="8"/>
  <c r="BF9446" i="8"/>
  <c r="AS9446" i="8"/>
  <c r="AR9446" i="8"/>
  <c r="AQ9446" i="8"/>
  <c r="AL9446" i="8"/>
  <c r="CD9445" i="8"/>
  <c r="CC9445" i="8"/>
  <c r="BO9445" i="8"/>
  <c r="BG9445" i="8"/>
  <c r="BF9445" i="8"/>
  <c r="AS9445" i="8"/>
  <c r="AR9445" i="8"/>
  <c r="AQ9445" i="8"/>
  <c r="AL9445" i="8"/>
  <c r="CD9444" i="8"/>
  <c r="CC9444" i="8"/>
  <c r="BO9444" i="8"/>
  <c r="BG9444" i="8"/>
  <c r="BF9444" i="8"/>
  <c r="AS9444" i="8"/>
  <c r="AR9444" i="8"/>
  <c r="AQ9444" i="8"/>
  <c r="AL9444" i="8"/>
  <c r="CD9443" i="8"/>
  <c r="CC9443" i="8"/>
  <c r="BO9443" i="8"/>
  <c r="BG9443" i="8"/>
  <c r="BF9443" i="8"/>
  <c r="AS9443" i="8"/>
  <c r="AR9443" i="8"/>
  <c r="AQ9443" i="8"/>
  <c r="AL9443" i="8"/>
  <c r="CD9442" i="8"/>
  <c r="CC9442" i="8"/>
  <c r="BO9442" i="8"/>
  <c r="BG9442" i="8"/>
  <c r="BF9442" i="8"/>
  <c r="AS9442" i="8"/>
  <c r="AR9442" i="8"/>
  <c r="AQ9442" i="8"/>
  <c r="AL9442" i="8"/>
  <c r="CD9441" i="8"/>
  <c r="CC9441" i="8"/>
  <c r="BO9441" i="8"/>
  <c r="BG9441" i="8"/>
  <c r="BF9441" i="8"/>
  <c r="AS9441" i="8"/>
  <c r="AR9441" i="8"/>
  <c r="AQ9441" i="8"/>
  <c r="AL9441" i="8"/>
  <c r="CD9440" i="8"/>
  <c r="CC9440" i="8"/>
  <c r="BO9440" i="8"/>
  <c r="BG9440" i="8"/>
  <c r="BF9440" i="8"/>
  <c r="AS9440" i="8"/>
  <c r="AR9440" i="8"/>
  <c r="AQ9440" i="8"/>
  <c r="AL9440" i="8"/>
  <c r="CD9439" i="8"/>
  <c r="CC9439" i="8"/>
  <c r="BO9439" i="8"/>
  <c r="BG9439" i="8"/>
  <c r="BF9439" i="8"/>
  <c r="AS9439" i="8"/>
  <c r="AR9439" i="8"/>
  <c r="AQ9439" i="8"/>
  <c r="AL9439" i="8"/>
  <c r="CD9438" i="8"/>
  <c r="CC9438" i="8"/>
  <c r="BO9438" i="8"/>
  <c r="BG9438" i="8"/>
  <c r="BF9438" i="8"/>
  <c r="AS9438" i="8"/>
  <c r="AR9438" i="8"/>
  <c r="AQ9438" i="8"/>
  <c r="AL9438" i="8"/>
  <c r="CD9437" i="8"/>
  <c r="CC9437" i="8"/>
  <c r="BO9437" i="8"/>
  <c r="BG9437" i="8"/>
  <c r="BF9437" i="8"/>
  <c r="AS9437" i="8"/>
  <c r="AR9437" i="8"/>
  <c r="AQ9437" i="8"/>
  <c r="AL9437" i="8"/>
  <c r="CD9436" i="8"/>
  <c r="CC9436" i="8"/>
  <c r="BO9436" i="8"/>
  <c r="BG9436" i="8"/>
  <c r="BF9436" i="8"/>
  <c r="AS9436" i="8"/>
  <c r="AR9436" i="8"/>
  <c r="AQ9436" i="8"/>
  <c r="AL9436" i="8"/>
  <c r="CD9435" i="8"/>
  <c r="CC9435" i="8"/>
  <c r="BO9435" i="8"/>
  <c r="BG9435" i="8"/>
  <c r="BF9435" i="8"/>
  <c r="AS9435" i="8"/>
  <c r="AR9435" i="8"/>
  <c r="AQ9435" i="8"/>
  <c r="AL9435" i="8"/>
  <c r="CD9434" i="8"/>
  <c r="CC9434" i="8"/>
  <c r="BO9434" i="8"/>
  <c r="BG9434" i="8"/>
  <c r="BF9434" i="8"/>
  <c r="AS9434" i="8"/>
  <c r="AR9434" i="8"/>
  <c r="AQ9434" i="8"/>
  <c r="AL9434" i="8"/>
  <c r="CD9433" i="8"/>
  <c r="CC9433" i="8"/>
  <c r="BO9433" i="8"/>
  <c r="BG9433" i="8"/>
  <c r="BF9433" i="8"/>
  <c r="AS9433" i="8"/>
  <c r="AR9433" i="8"/>
  <c r="AQ9433" i="8"/>
  <c r="AL9433" i="8"/>
  <c r="CD9432" i="8"/>
  <c r="CC9432" i="8"/>
  <c r="BO9432" i="8"/>
  <c r="BG9432" i="8"/>
  <c r="BF9432" i="8"/>
  <c r="AS9432" i="8"/>
  <c r="AR9432" i="8"/>
  <c r="AQ9432" i="8"/>
  <c r="AL9432" i="8"/>
  <c r="CD9431" i="8"/>
  <c r="CC9431" i="8"/>
  <c r="BO9431" i="8"/>
  <c r="BG9431" i="8"/>
  <c r="BF9431" i="8"/>
  <c r="AS9431" i="8"/>
  <c r="AR9431" i="8"/>
  <c r="AQ9431" i="8"/>
  <c r="AL9431" i="8"/>
  <c r="CD9430" i="8"/>
  <c r="CC9430" i="8"/>
  <c r="BO9430" i="8"/>
  <c r="BG9430" i="8"/>
  <c r="BF9430" i="8"/>
  <c r="AS9430" i="8"/>
  <c r="AR9430" i="8"/>
  <c r="AQ9430" i="8"/>
  <c r="AL9430" i="8"/>
  <c r="CD9429" i="8"/>
  <c r="CC9429" i="8"/>
  <c r="BO9429" i="8"/>
  <c r="BG9429" i="8"/>
  <c r="BF9429" i="8"/>
  <c r="AS9429" i="8"/>
  <c r="AR9429" i="8"/>
  <c r="AQ9429" i="8"/>
  <c r="AL9429" i="8"/>
  <c r="CD9428" i="8"/>
  <c r="CC9428" i="8"/>
  <c r="BO9428" i="8"/>
  <c r="BG9428" i="8"/>
  <c r="BF9428" i="8"/>
  <c r="AS9428" i="8"/>
  <c r="AR9428" i="8"/>
  <c r="AQ9428" i="8"/>
  <c r="AL9428" i="8"/>
  <c r="CD9427" i="8"/>
  <c r="CC9427" i="8"/>
  <c r="BO9427" i="8"/>
  <c r="BG9427" i="8"/>
  <c r="BF9427" i="8"/>
  <c r="AS9427" i="8"/>
  <c r="AR9427" i="8"/>
  <c r="AQ9427" i="8"/>
  <c r="AL9427" i="8"/>
  <c r="CD9426" i="8"/>
  <c r="CC9426" i="8"/>
  <c r="BO9426" i="8"/>
  <c r="BG9426" i="8"/>
  <c r="BF9426" i="8"/>
  <c r="AS9426" i="8"/>
  <c r="AR9426" i="8"/>
  <c r="AQ9426" i="8"/>
  <c r="AL9426" i="8"/>
  <c r="CD9425" i="8"/>
  <c r="CC9425" i="8"/>
  <c r="BO9425" i="8"/>
  <c r="BG9425" i="8"/>
  <c r="BF9425" i="8"/>
  <c r="AS9425" i="8"/>
  <c r="AR9425" i="8"/>
  <c r="AQ9425" i="8"/>
  <c r="AL9425" i="8"/>
  <c r="CD9424" i="8"/>
  <c r="CC9424" i="8"/>
  <c r="BO9424" i="8"/>
  <c r="BG9424" i="8"/>
  <c r="BF9424" i="8"/>
  <c r="AS9424" i="8"/>
  <c r="AR9424" i="8"/>
  <c r="AQ9424" i="8"/>
  <c r="AL9424" i="8"/>
  <c r="CD9423" i="8"/>
  <c r="CC9423" i="8"/>
  <c r="BO9423" i="8"/>
  <c r="BG9423" i="8"/>
  <c r="BF9423" i="8"/>
  <c r="AS9423" i="8"/>
  <c r="AR9423" i="8"/>
  <c r="AQ9423" i="8"/>
  <c r="AL9423" i="8"/>
  <c r="CD9422" i="8"/>
  <c r="CC9422" i="8"/>
  <c r="BO9422" i="8"/>
  <c r="BG9422" i="8"/>
  <c r="BF9422" i="8"/>
  <c r="AS9422" i="8"/>
  <c r="AR9422" i="8"/>
  <c r="AQ9422" i="8"/>
  <c r="AL9422" i="8"/>
  <c r="CD9421" i="8"/>
  <c r="CC9421" i="8"/>
  <c r="BO9421" i="8"/>
  <c r="BG9421" i="8"/>
  <c r="BF9421" i="8"/>
  <c r="AS9421" i="8"/>
  <c r="AR9421" i="8"/>
  <c r="AQ9421" i="8"/>
  <c r="AL9421" i="8"/>
  <c r="CD9420" i="8"/>
  <c r="CC9420" i="8"/>
  <c r="BO9420" i="8"/>
  <c r="BG9420" i="8"/>
  <c r="BF9420" i="8"/>
  <c r="AS9420" i="8"/>
  <c r="AR9420" i="8"/>
  <c r="AQ9420" i="8"/>
  <c r="AL9420" i="8"/>
  <c r="CD9419" i="8"/>
  <c r="CC9419" i="8"/>
  <c r="BO9419" i="8"/>
  <c r="BG9419" i="8"/>
  <c r="BF9419" i="8"/>
  <c r="AS9419" i="8"/>
  <c r="AR9419" i="8"/>
  <c r="AQ9419" i="8"/>
  <c r="AL9419" i="8"/>
  <c r="CD9418" i="8"/>
  <c r="CC9418" i="8"/>
  <c r="BO9418" i="8"/>
  <c r="BG9418" i="8"/>
  <c r="BF9418" i="8"/>
  <c r="AS9418" i="8"/>
  <c r="AR9418" i="8"/>
  <c r="AQ9418" i="8"/>
  <c r="AL9418" i="8"/>
  <c r="CD9417" i="8"/>
  <c r="CC9417" i="8"/>
  <c r="BO9417" i="8"/>
  <c r="BG9417" i="8"/>
  <c r="BF9417" i="8"/>
  <c r="AS9417" i="8"/>
  <c r="AR9417" i="8"/>
  <c r="AQ9417" i="8"/>
  <c r="AL9417" i="8"/>
  <c r="CD9416" i="8"/>
  <c r="CC9416" i="8"/>
  <c r="BO9416" i="8"/>
  <c r="BG9416" i="8"/>
  <c r="BF9416" i="8"/>
  <c r="AS9416" i="8"/>
  <c r="AR9416" i="8"/>
  <c r="AQ9416" i="8"/>
  <c r="AL9416" i="8"/>
  <c r="CD9415" i="8"/>
  <c r="CC9415" i="8"/>
  <c r="BO9415" i="8"/>
  <c r="BG9415" i="8"/>
  <c r="BF9415" i="8"/>
  <c r="AS9415" i="8"/>
  <c r="AR9415" i="8"/>
  <c r="AQ9415" i="8"/>
  <c r="AL9415" i="8"/>
  <c r="CD9414" i="8"/>
  <c r="CC9414" i="8"/>
  <c r="BO9414" i="8"/>
  <c r="BG9414" i="8"/>
  <c r="BF9414" i="8"/>
  <c r="AS9414" i="8"/>
  <c r="AR9414" i="8"/>
  <c r="AQ9414" i="8"/>
  <c r="AL9414" i="8"/>
  <c r="CD9413" i="8"/>
  <c r="CC9413" i="8"/>
  <c r="BO9413" i="8"/>
  <c r="BG9413" i="8"/>
  <c r="BF9413" i="8"/>
  <c r="AS9413" i="8"/>
  <c r="AR9413" i="8"/>
  <c r="AQ9413" i="8"/>
  <c r="AL9413" i="8"/>
  <c r="CD9412" i="8"/>
  <c r="CC9412" i="8"/>
  <c r="BO9412" i="8"/>
  <c r="BG9412" i="8"/>
  <c r="BF9412" i="8"/>
  <c r="AS9412" i="8"/>
  <c r="AR9412" i="8"/>
  <c r="AQ9412" i="8"/>
  <c r="AL9412" i="8"/>
  <c r="CD9411" i="8"/>
  <c r="CC9411" i="8"/>
  <c r="BO9411" i="8"/>
  <c r="BG9411" i="8"/>
  <c r="BF9411" i="8"/>
  <c r="AS9411" i="8"/>
  <c r="AR9411" i="8"/>
  <c r="AQ9411" i="8"/>
  <c r="AL9411" i="8"/>
  <c r="CD9410" i="8"/>
  <c r="CC9410" i="8"/>
  <c r="BO9410" i="8"/>
  <c r="BG9410" i="8"/>
  <c r="BF9410" i="8"/>
  <c r="AS9410" i="8"/>
  <c r="AR9410" i="8"/>
  <c r="AQ9410" i="8"/>
  <c r="AL9410" i="8"/>
  <c r="CD9409" i="8"/>
  <c r="CC9409" i="8"/>
  <c r="BO9409" i="8"/>
  <c r="BG9409" i="8"/>
  <c r="BF9409" i="8"/>
  <c r="AS9409" i="8"/>
  <c r="AR9409" i="8"/>
  <c r="AQ9409" i="8"/>
  <c r="AL9409" i="8"/>
  <c r="CD9408" i="8"/>
  <c r="CC9408" i="8"/>
  <c r="BO9408" i="8"/>
  <c r="BG9408" i="8"/>
  <c r="BF9408" i="8"/>
  <c r="AS9408" i="8"/>
  <c r="AR9408" i="8"/>
  <c r="AQ9408" i="8"/>
  <c r="AL9408" i="8"/>
  <c r="CD9407" i="8"/>
  <c r="CC9407" i="8"/>
  <c r="BO9407" i="8"/>
  <c r="BG9407" i="8"/>
  <c r="BF9407" i="8"/>
  <c r="AS9407" i="8"/>
  <c r="AR9407" i="8"/>
  <c r="AQ9407" i="8"/>
  <c r="AL9407" i="8"/>
  <c r="CD9406" i="8"/>
  <c r="CC9406" i="8"/>
  <c r="BO9406" i="8"/>
  <c r="BG9406" i="8"/>
  <c r="BF9406" i="8"/>
  <c r="AS9406" i="8"/>
  <c r="AR9406" i="8"/>
  <c r="AQ9406" i="8"/>
  <c r="AL9406" i="8"/>
  <c r="CD9405" i="8"/>
  <c r="CC9405" i="8"/>
  <c r="BO9405" i="8"/>
  <c r="BG9405" i="8"/>
  <c r="BF9405" i="8"/>
  <c r="AS9405" i="8"/>
  <c r="AR9405" i="8"/>
  <c r="AQ9405" i="8"/>
  <c r="AL9405" i="8"/>
  <c r="CD9404" i="8"/>
  <c r="CC9404" i="8"/>
  <c r="BO9404" i="8"/>
  <c r="BG9404" i="8"/>
  <c r="BF9404" i="8"/>
  <c r="AS9404" i="8"/>
  <c r="AR9404" i="8"/>
  <c r="AQ9404" i="8"/>
  <c r="AL9404" i="8"/>
  <c r="CD9403" i="8"/>
  <c r="CC9403" i="8"/>
  <c r="BO9403" i="8"/>
  <c r="BG9403" i="8"/>
  <c r="BF9403" i="8"/>
  <c r="AS9403" i="8"/>
  <c r="AR9403" i="8"/>
  <c r="AQ9403" i="8"/>
  <c r="AL9403" i="8"/>
  <c r="CD9402" i="8"/>
  <c r="CC9402" i="8"/>
  <c r="BO9402" i="8"/>
  <c r="BG9402" i="8"/>
  <c r="BF9402" i="8"/>
  <c r="AS9402" i="8"/>
  <c r="AR9402" i="8"/>
  <c r="AQ9402" i="8"/>
  <c r="AL9402" i="8"/>
  <c r="CD9401" i="8"/>
  <c r="CC9401" i="8"/>
  <c r="BO9401" i="8"/>
  <c r="BG9401" i="8"/>
  <c r="BF9401" i="8"/>
  <c r="AS9401" i="8"/>
  <c r="AR9401" i="8"/>
  <c r="AQ9401" i="8"/>
  <c r="AL9401" i="8"/>
  <c r="CD9400" i="8"/>
  <c r="CC9400" i="8"/>
  <c r="BO9400" i="8"/>
  <c r="BG9400" i="8"/>
  <c r="BF9400" i="8"/>
  <c r="AS9400" i="8"/>
  <c r="AR9400" i="8"/>
  <c r="AQ9400" i="8"/>
  <c r="AL9400" i="8"/>
  <c r="CD9399" i="8"/>
  <c r="CC9399" i="8"/>
  <c r="BO9399" i="8"/>
  <c r="BG9399" i="8"/>
  <c r="BF9399" i="8"/>
  <c r="AS9399" i="8"/>
  <c r="AR9399" i="8"/>
  <c r="AQ9399" i="8"/>
  <c r="AL9399" i="8"/>
  <c r="CD9398" i="8"/>
  <c r="CC9398" i="8"/>
  <c r="BO9398" i="8"/>
  <c r="BG9398" i="8"/>
  <c r="BF9398" i="8"/>
  <c r="AS9398" i="8"/>
  <c r="AR9398" i="8"/>
  <c r="AQ9398" i="8"/>
  <c r="AL9398" i="8"/>
  <c r="CD9397" i="8"/>
  <c r="CC9397" i="8"/>
  <c r="BO9397" i="8"/>
  <c r="BG9397" i="8"/>
  <c r="BF9397" i="8"/>
  <c r="AS9397" i="8"/>
  <c r="AR9397" i="8"/>
  <c r="AQ9397" i="8"/>
  <c r="AL9397" i="8"/>
  <c r="CD9396" i="8"/>
  <c r="CC9396" i="8"/>
  <c r="BO9396" i="8"/>
  <c r="BG9396" i="8"/>
  <c r="BF9396" i="8"/>
  <c r="AS9396" i="8"/>
  <c r="AR9396" i="8"/>
  <c r="AQ9396" i="8"/>
  <c r="AL9396" i="8"/>
  <c r="CD9395" i="8"/>
  <c r="CC9395" i="8"/>
  <c r="BO9395" i="8"/>
  <c r="BG9395" i="8"/>
  <c r="BF9395" i="8"/>
  <c r="AS9395" i="8"/>
  <c r="AR9395" i="8"/>
  <c r="AQ9395" i="8"/>
  <c r="AL9395" i="8"/>
  <c r="CD9394" i="8"/>
  <c r="CC9394" i="8"/>
  <c r="BO9394" i="8"/>
  <c r="BG9394" i="8"/>
  <c r="BF9394" i="8"/>
  <c r="AS9394" i="8"/>
  <c r="AR9394" i="8"/>
  <c r="AQ9394" i="8"/>
  <c r="AL9394" i="8"/>
  <c r="CD9393" i="8"/>
  <c r="CC9393" i="8"/>
  <c r="BO9393" i="8"/>
  <c r="BG9393" i="8"/>
  <c r="BF9393" i="8"/>
  <c r="AS9393" i="8"/>
  <c r="AR9393" i="8"/>
  <c r="AQ9393" i="8"/>
  <c r="AL9393" i="8"/>
  <c r="CD9392" i="8"/>
  <c r="CC9392" i="8"/>
  <c r="BO9392" i="8"/>
  <c r="BG9392" i="8"/>
  <c r="BF9392" i="8"/>
  <c r="AS9392" i="8"/>
  <c r="AR9392" i="8"/>
  <c r="AQ9392" i="8"/>
  <c r="AL9392" i="8"/>
  <c r="CD9391" i="8"/>
  <c r="CC9391" i="8"/>
  <c r="BO9391" i="8"/>
  <c r="BG9391" i="8"/>
  <c r="BF9391" i="8"/>
  <c r="AS9391" i="8"/>
  <c r="AR9391" i="8"/>
  <c r="AQ9391" i="8"/>
  <c r="AL9391" i="8"/>
  <c r="CD9390" i="8"/>
  <c r="CC9390" i="8"/>
  <c r="BO9390" i="8"/>
  <c r="BG9390" i="8"/>
  <c r="BF9390" i="8"/>
  <c r="AS9390" i="8"/>
  <c r="AR9390" i="8"/>
  <c r="AQ9390" i="8"/>
  <c r="AL9390" i="8"/>
  <c r="CD9389" i="8"/>
  <c r="CC9389" i="8"/>
  <c r="BO9389" i="8"/>
  <c r="BG9389" i="8"/>
  <c r="BF9389" i="8"/>
  <c r="AS9389" i="8"/>
  <c r="AR9389" i="8"/>
  <c r="AQ9389" i="8"/>
  <c r="AL9389" i="8"/>
  <c r="CD9388" i="8"/>
  <c r="CC9388" i="8"/>
  <c r="BO9388" i="8"/>
  <c r="BG9388" i="8"/>
  <c r="BF9388" i="8"/>
  <c r="AS9388" i="8"/>
  <c r="AR9388" i="8"/>
  <c r="AQ9388" i="8"/>
  <c r="AL9388" i="8"/>
  <c r="CD9387" i="8"/>
  <c r="CC9387" i="8"/>
  <c r="BO9387" i="8"/>
  <c r="BG9387" i="8"/>
  <c r="BF9387" i="8"/>
  <c r="AS9387" i="8"/>
  <c r="AR9387" i="8"/>
  <c r="AQ9387" i="8"/>
  <c r="AL9387" i="8"/>
  <c r="CD9386" i="8"/>
  <c r="CC9386" i="8"/>
  <c r="BO9386" i="8"/>
  <c r="BG9386" i="8"/>
  <c r="BF9386" i="8"/>
  <c r="AS9386" i="8"/>
  <c r="AR9386" i="8"/>
  <c r="AQ9386" i="8"/>
  <c r="AL9386" i="8"/>
  <c r="CD9385" i="8"/>
  <c r="CC9385" i="8"/>
  <c r="BO9385" i="8"/>
  <c r="BG9385" i="8"/>
  <c r="BF9385" i="8"/>
  <c r="AS9385" i="8"/>
  <c r="AR9385" i="8"/>
  <c r="AQ9385" i="8"/>
  <c r="AL9385" i="8"/>
  <c r="CD9384" i="8"/>
  <c r="CC9384" i="8"/>
  <c r="BO9384" i="8"/>
  <c r="BG9384" i="8"/>
  <c r="BF9384" i="8"/>
  <c r="AS9384" i="8"/>
  <c r="AR9384" i="8"/>
  <c r="AQ9384" i="8"/>
  <c r="AL9384" i="8"/>
  <c r="CD9383" i="8"/>
  <c r="CC9383" i="8"/>
  <c r="BO9383" i="8"/>
  <c r="BG9383" i="8"/>
  <c r="BF9383" i="8"/>
  <c r="AS9383" i="8"/>
  <c r="AR9383" i="8"/>
  <c r="AQ9383" i="8"/>
  <c r="AL9383" i="8"/>
  <c r="CD9382" i="8"/>
  <c r="CC9382" i="8"/>
  <c r="BO9382" i="8"/>
  <c r="BG9382" i="8"/>
  <c r="BF9382" i="8"/>
  <c r="AS9382" i="8"/>
  <c r="AR9382" i="8"/>
  <c r="AQ9382" i="8"/>
  <c r="AL9382" i="8"/>
  <c r="CD9381" i="8"/>
  <c r="CC9381" i="8"/>
  <c r="BO9381" i="8"/>
  <c r="BG9381" i="8"/>
  <c r="BF9381" i="8"/>
  <c r="AS9381" i="8"/>
  <c r="AR9381" i="8"/>
  <c r="AQ9381" i="8"/>
  <c r="AL9381" i="8"/>
  <c r="CD9380" i="8"/>
  <c r="CC9380" i="8"/>
  <c r="BO9380" i="8"/>
  <c r="BG9380" i="8"/>
  <c r="BF9380" i="8"/>
  <c r="AS9380" i="8"/>
  <c r="AR9380" i="8"/>
  <c r="AQ9380" i="8"/>
  <c r="AL9380" i="8"/>
  <c r="CD9379" i="8"/>
  <c r="CC9379" i="8"/>
  <c r="BO9379" i="8"/>
  <c r="BG9379" i="8"/>
  <c r="BF9379" i="8"/>
  <c r="AS9379" i="8"/>
  <c r="AR9379" i="8"/>
  <c r="AQ9379" i="8"/>
  <c r="AL9379" i="8"/>
  <c r="CD9378" i="8"/>
  <c r="CC9378" i="8"/>
  <c r="BO9378" i="8"/>
  <c r="BG9378" i="8"/>
  <c r="BF9378" i="8"/>
  <c r="AS9378" i="8"/>
  <c r="AR9378" i="8"/>
  <c r="AQ9378" i="8"/>
  <c r="AL9378" i="8"/>
  <c r="CD9377" i="8"/>
  <c r="CC9377" i="8"/>
  <c r="BO9377" i="8"/>
  <c r="BG9377" i="8"/>
  <c r="BF9377" i="8"/>
  <c r="AS9377" i="8"/>
  <c r="AR9377" i="8"/>
  <c r="AQ9377" i="8"/>
  <c r="AL9377" i="8"/>
  <c r="CD9376" i="8"/>
  <c r="CC9376" i="8"/>
  <c r="BO9376" i="8"/>
  <c r="BG9376" i="8"/>
  <c r="BF9376" i="8"/>
  <c r="AS9376" i="8"/>
  <c r="AR9376" i="8"/>
  <c r="AQ9376" i="8"/>
  <c r="AL9376" i="8"/>
  <c r="CD9375" i="8"/>
  <c r="CC9375" i="8"/>
  <c r="BO9375" i="8"/>
  <c r="BG9375" i="8"/>
  <c r="BF9375" i="8"/>
  <c r="AS9375" i="8"/>
  <c r="AR9375" i="8"/>
  <c r="AQ9375" i="8"/>
  <c r="AL9375" i="8"/>
  <c r="CD9374" i="8"/>
  <c r="CC9374" i="8"/>
  <c r="BO9374" i="8"/>
  <c r="BG9374" i="8"/>
  <c r="BF9374" i="8"/>
  <c r="AS9374" i="8"/>
  <c r="AR9374" i="8"/>
  <c r="AQ9374" i="8"/>
  <c r="AL9374" i="8"/>
  <c r="CD9373" i="8"/>
  <c r="CC9373" i="8"/>
  <c r="BO9373" i="8"/>
  <c r="BG9373" i="8"/>
  <c r="BF9373" i="8"/>
  <c r="AS9373" i="8"/>
  <c r="AR9373" i="8"/>
  <c r="AQ9373" i="8"/>
  <c r="AL9373" i="8"/>
  <c r="CD9372" i="8"/>
  <c r="CC9372" i="8"/>
  <c r="BO9372" i="8"/>
  <c r="BG9372" i="8"/>
  <c r="BF9372" i="8"/>
  <c r="AS9372" i="8"/>
  <c r="AR9372" i="8"/>
  <c r="AQ9372" i="8"/>
  <c r="AL9372" i="8"/>
  <c r="CD9371" i="8"/>
  <c r="CC9371" i="8"/>
  <c r="BO9371" i="8"/>
  <c r="BG9371" i="8"/>
  <c r="BF9371" i="8"/>
  <c r="AS9371" i="8"/>
  <c r="AR9371" i="8"/>
  <c r="AQ9371" i="8"/>
  <c r="AL9371" i="8"/>
  <c r="CD9370" i="8"/>
  <c r="CC9370" i="8"/>
  <c r="BO9370" i="8"/>
  <c r="BG9370" i="8"/>
  <c r="BF9370" i="8"/>
  <c r="AS9370" i="8"/>
  <c r="AR9370" i="8"/>
  <c r="AQ9370" i="8"/>
  <c r="AL9370" i="8"/>
  <c r="CD9369" i="8"/>
  <c r="CC9369" i="8"/>
  <c r="BO9369" i="8"/>
  <c r="BG9369" i="8"/>
  <c r="BF9369" i="8"/>
  <c r="AS9369" i="8"/>
  <c r="AR9369" i="8"/>
  <c r="AQ9369" i="8"/>
  <c r="AL9369" i="8"/>
  <c r="CD9368" i="8"/>
  <c r="CC9368" i="8"/>
  <c r="BO9368" i="8"/>
  <c r="BG9368" i="8"/>
  <c r="BF9368" i="8"/>
  <c r="AS9368" i="8"/>
  <c r="AR9368" i="8"/>
  <c r="AQ9368" i="8"/>
  <c r="AL9368" i="8"/>
  <c r="CD9367" i="8"/>
  <c r="CC9367" i="8"/>
  <c r="BO9367" i="8"/>
  <c r="BG9367" i="8"/>
  <c r="BF9367" i="8"/>
  <c r="AS9367" i="8"/>
  <c r="AR9367" i="8"/>
  <c r="AQ9367" i="8"/>
  <c r="AL9367" i="8"/>
  <c r="CD9366" i="8"/>
  <c r="CC9366" i="8"/>
  <c r="BO9366" i="8"/>
  <c r="BG9366" i="8"/>
  <c r="BF9366" i="8"/>
  <c r="AS9366" i="8"/>
  <c r="AR9366" i="8"/>
  <c r="AQ9366" i="8"/>
  <c r="AL9366" i="8"/>
  <c r="CD9365" i="8"/>
  <c r="CC9365" i="8"/>
  <c r="BO9365" i="8"/>
  <c r="BG9365" i="8"/>
  <c r="BF9365" i="8"/>
  <c r="AS9365" i="8"/>
  <c r="AR9365" i="8"/>
  <c r="AQ9365" i="8"/>
  <c r="AL9365" i="8"/>
  <c r="CD9364" i="8"/>
  <c r="CC9364" i="8"/>
  <c r="BO9364" i="8"/>
  <c r="BG9364" i="8"/>
  <c r="BF9364" i="8"/>
  <c r="AS9364" i="8"/>
  <c r="AR9364" i="8"/>
  <c r="AQ9364" i="8"/>
  <c r="AL9364" i="8"/>
  <c r="CD9363" i="8"/>
  <c r="CC9363" i="8"/>
  <c r="BO9363" i="8"/>
  <c r="BG9363" i="8"/>
  <c r="BF9363" i="8"/>
  <c r="AS9363" i="8"/>
  <c r="AR9363" i="8"/>
  <c r="AQ9363" i="8"/>
  <c r="AL9363" i="8"/>
  <c r="CD9362" i="8"/>
  <c r="CC9362" i="8"/>
  <c r="BO9362" i="8"/>
  <c r="BG9362" i="8"/>
  <c r="BF9362" i="8"/>
  <c r="AS9362" i="8"/>
  <c r="AR9362" i="8"/>
  <c r="AQ9362" i="8"/>
  <c r="AL9362" i="8"/>
  <c r="CD9361" i="8"/>
  <c r="CC9361" i="8"/>
  <c r="BO9361" i="8"/>
  <c r="BG9361" i="8"/>
  <c r="BF9361" i="8"/>
  <c r="AS9361" i="8"/>
  <c r="AR9361" i="8"/>
  <c r="AQ9361" i="8"/>
  <c r="AL9361" i="8"/>
  <c r="CD9360" i="8"/>
  <c r="CC9360" i="8"/>
  <c r="BO9360" i="8"/>
  <c r="BG9360" i="8"/>
  <c r="BF9360" i="8"/>
  <c r="AS9360" i="8"/>
  <c r="AR9360" i="8"/>
  <c r="AQ9360" i="8"/>
  <c r="AL9360" i="8"/>
  <c r="CD9359" i="8"/>
  <c r="CC9359" i="8"/>
  <c r="BO9359" i="8"/>
  <c r="BG9359" i="8"/>
  <c r="BF9359" i="8"/>
  <c r="AS9359" i="8"/>
  <c r="AR9359" i="8"/>
  <c r="AQ9359" i="8"/>
  <c r="AL9359" i="8"/>
  <c r="CD9358" i="8"/>
  <c r="CC9358" i="8"/>
  <c r="BO9358" i="8"/>
  <c r="BG9358" i="8"/>
  <c r="BF9358" i="8"/>
  <c r="AS9358" i="8"/>
  <c r="AR9358" i="8"/>
  <c r="AQ9358" i="8"/>
  <c r="AL9358" i="8"/>
  <c r="CD9357" i="8"/>
  <c r="CC9357" i="8"/>
  <c r="BO9357" i="8"/>
  <c r="BG9357" i="8"/>
  <c r="BF9357" i="8"/>
  <c r="AS9357" i="8"/>
  <c r="AR9357" i="8"/>
  <c r="AQ9357" i="8"/>
  <c r="AL9357" i="8"/>
  <c r="CD9356" i="8"/>
  <c r="CC9356" i="8"/>
  <c r="BO9356" i="8"/>
  <c r="BG9356" i="8"/>
  <c r="BF9356" i="8"/>
  <c r="AS9356" i="8"/>
  <c r="AR9356" i="8"/>
  <c r="AQ9356" i="8"/>
  <c r="AL9356" i="8"/>
  <c r="CD9355" i="8"/>
  <c r="CC9355" i="8"/>
  <c r="BO9355" i="8"/>
  <c r="BG9355" i="8"/>
  <c r="BF9355" i="8"/>
  <c r="AS9355" i="8"/>
  <c r="AR9355" i="8"/>
  <c r="AQ9355" i="8"/>
  <c r="AL9355" i="8"/>
  <c r="CD9354" i="8"/>
  <c r="CC9354" i="8"/>
  <c r="BO9354" i="8"/>
  <c r="BG9354" i="8"/>
  <c r="BF9354" i="8"/>
  <c r="AS9354" i="8"/>
  <c r="AR9354" i="8"/>
  <c r="AQ9354" i="8"/>
  <c r="AL9354" i="8"/>
  <c r="CD9353" i="8"/>
  <c r="CC9353" i="8"/>
  <c r="BO9353" i="8"/>
  <c r="BG9353" i="8"/>
  <c r="BF9353" i="8"/>
  <c r="AS9353" i="8"/>
  <c r="AR9353" i="8"/>
  <c r="AQ9353" i="8"/>
  <c r="AL9353" i="8"/>
  <c r="CD9352" i="8"/>
  <c r="CC9352" i="8"/>
  <c r="BO9352" i="8"/>
  <c r="BG9352" i="8"/>
  <c r="BF9352" i="8"/>
  <c r="AS9352" i="8"/>
  <c r="AR9352" i="8"/>
  <c r="AQ9352" i="8"/>
  <c r="AL9352" i="8"/>
  <c r="CD9351" i="8"/>
  <c r="CC9351" i="8"/>
  <c r="BO9351" i="8"/>
  <c r="BG9351" i="8"/>
  <c r="BF9351" i="8"/>
  <c r="AS9351" i="8"/>
  <c r="AR9351" i="8"/>
  <c r="AQ9351" i="8"/>
  <c r="AL9351" i="8"/>
  <c r="CD9350" i="8"/>
  <c r="CC9350" i="8"/>
  <c r="BO9350" i="8"/>
  <c r="BG9350" i="8"/>
  <c r="BF9350" i="8"/>
  <c r="AS9350" i="8"/>
  <c r="AR9350" i="8"/>
  <c r="AQ9350" i="8"/>
  <c r="AL9350" i="8"/>
  <c r="CD9349" i="8"/>
  <c r="CC9349" i="8"/>
  <c r="BO9349" i="8"/>
  <c r="BG9349" i="8"/>
  <c r="BF9349" i="8"/>
  <c r="AS9349" i="8"/>
  <c r="AR9349" i="8"/>
  <c r="AQ9349" i="8"/>
  <c r="AL9349" i="8"/>
  <c r="CD9348" i="8"/>
  <c r="CC9348" i="8"/>
  <c r="BO9348" i="8"/>
  <c r="BG9348" i="8"/>
  <c r="BF9348" i="8"/>
  <c r="AS9348" i="8"/>
  <c r="AR9348" i="8"/>
  <c r="AQ9348" i="8"/>
  <c r="AL9348" i="8"/>
  <c r="CD9347" i="8"/>
  <c r="CC9347" i="8"/>
  <c r="BO9347" i="8"/>
  <c r="BG9347" i="8"/>
  <c r="BF9347" i="8"/>
  <c r="AS9347" i="8"/>
  <c r="AR9347" i="8"/>
  <c r="AQ9347" i="8"/>
  <c r="AL9347" i="8"/>
  <c r="CD9346" i="8"/>
  <c r="CC9346" i="8"/>
  <c r="BO9346" i="8"/>
  <c r="BG9346" i="8"/>
  <c r="BF9346" i="8"/>
  <c r="AS9346" i="8"/>
  <c r="AR9346" i="8"/>
  <c r="AQ9346" i="8"/>
  <c r="AL9346" i="8"/>
  <c r="CD9345" i="8"/>
  <c r="CC9345" i="8"/>
  <c r="BO9345" i="8"/>
  <c r="BG9345" i="8"/>
  <c r="BF9345" i="8"/>
  <c r="AS9345" i="8"/>
  <c r="AR9345" i="8"/>
  <c r="AQ9345" i="8"/>
  <c r="AL9345" i="8"/>
  <c r="CD9344" i="8"/>
  <c r="CC9344" i="8"/>
  <c r="BO9344" i="8"/>
  <c r="BG9344" i="8"/>
  <c r="BF9344" i="8"/>
  <c r="AS9344" i="8"/>
  <c r="AR9344" i="8"/>
  <c r="AQ9344" i="8"/>
  <c r="AL9344" i="8"/>
  <c r="CD9343" i="8"/>
  <c r="CC9343" i="8"/>
  <c r="BO9343" i="8"/>
  <c r="BG9343" i="8"/>
  <c r="BF9343" i="8"/>
  <c r="AS9343" i="8"/>
  <c r="AR9343" i="8"/>
  <c r="AQ9343" i="8"/>
  <c r="AL9343" i="8"/>
  <c r="CD9342" i="8"/>
  <c r="CC9342" i="8"/>
  <c r="BO9342" i="8"/>
  <c r="BG9342" i="8"/>
  <c r="BF9342" i="8"/>
  <c r="AS9342" i="8"/>
  <c r="AR9342" i="8"/>
  <c r="AQ9342" i="8"/>
  <c r="AL9342" i="8"/>
  <c r="CD9341" i="8"/>
  <c r="CC9341" i="8"/>
  <c r="BO9341" i="8"/>
  <c r="BG9341" i="8"/>
  <c r="BF9341" i="8"/>
  <c r="AS9341" i="8"/>
  <c r="AR9341" i="8"/>
  <c r="AQ9341" i="8"/>
  <c r="AL9341" i="8"/>
  <c r="CD9340" i="8"/>
  <c r="CC9340" i="8"/>
  <c r="BO9340" i="8"/>
  <c r="BG9340" i="8"/>
  <c r="BF9340" i="8"/>
  <c r="AS9340" i="8"/>
  <c r="AR9340" i="8"/>
  <c r="AQ9340" i="8"/>
  <c r="AL9340" i="8"/>
  <c r="CD9339" i="8"/>
  <c r="CC9339" i="8"/>
  <c r="BO9339" i="8"/>
  <c r="BG9339" i="8"/>
  <c r="BF9339" i="8"/>
  <c r="AS9339" i="8"/>
  <c r="AR9339" i="8"/>
  <c r="AQ9339" i="8"/>
  <c r="AL9339" i="8"/>
  <c r="CD9338" i="8"/>
  <c r="CC9338" i="8"/>
  <c r="BO9338" i="8"/>
  <c r="BG9338" i="8"/>
  <c r="BF9338" i="8"/>
  <c r="AS9338" i="8"/>
  <c r="AR9338" i="8"/>
  <c r="AQ9338" i="8"/>
  <c r="AL9338" i="8"/>
  <c r="CD9337" i="8"/>
  <c r="CC9337" i="8"/>
  <c r="BO9337" i="8"/>
  <c r="BG9337" i="8"/>
  <c r="BF9337" i="8"/>
  <c r="AS9337" i="8"/>
  <c r="AR9337" i="8"/>
  <c r="AQ9337" i="8"/>
  <c r="AL9337" i="8"/>
  <c r="CD9336" i="8"/>
  <c r="CC9336" i="8"/>
  <c r="BO9336" i="8"/>
  <c r="BG9336" i="8"/>
  <c r="BF9336" i="8"/>
  <c r="AS9336" i="8"/>
  <c r="AR9336" i="8"/>
  <c r="AQ9336" i="8"/>
  <c r="AL9336" i="8"/>
  <c r="CD9335" i="8"/>
  <c r="CC9335" i="8"/>
  <c r="BO9335" i="8"/>
  <c r="BG9335" i="8"/>
  <c r="BF9335" i="8"/>
  <c r="AS9335" i="8"/>
  <c r="AR9335" i="8"/>
  <c r="AQ9335" i="8"/>
  <c r="AL9335" i="8"/>
  <c r="CD9334" i="8"/>
  <c r="CC9334" i="8"/>
  <c r="BO9334" i="8"/>
  <c r="BG9334" i="8"/>
  <c r="BF9334" i="8"/>
  <c r="AS9334" i="8"/>
  <c r="AR9334" i="8"/>
  <c r="AQ9334" i="8"/>
  <c r="AL9334" i="8"/>
  <c r="CD9333" i="8"/>
  <c r="CC9333" i="8"/>
  <c r="BO9333" i="8"/>
  <c r="BG9333" i="8"/>
  <c r="BF9333" i="8"/>
  <c r="AS9333" i="8"/>
  <c r="AR9333" i="8"/>
  <c r="AQ9333" i="8"/>
  <c r="AL9333" i="8"/>
  <c r="CD9332" i="8"/>
  <c r="CC9332" i="8"/>
  <c r="BO9332" i="8"/>
  <c r="BG9332" i="8"/>
  <c r="BF9332" i="8"/>
  <c r="AS9332" i="8"/>
  <c r="AR9332" i="8"/>
  <c r="AQ9332" i="8"/>
  <c r="AL9332" i="8"/>
  <c r="CD9331" i="8"/>
  <c r="CC9331" i="8"/>
  <c r="BO9331" i="8"/>
  <c r="BG9331" i="8"/>
  <c r="BF9331" i="8"/>
  <c r="AS9331" i="8"/>
  <c r="AR9331" i="8"/>
  <c r="AQ9331" i="8"/>
  <c r="AL9331" i="8"/>
  <c r="CD9330" i="8"/>
  <c r="CC9330" i="8"/>
  <c r="BO9330" i="8"/>
  <c r="BG9330" i="8"/>
  <c r="BF9330" i="8"/>
  <c r="AS9330" i="8"/>
  <c r="AR9330" i="8"/>
  <c r="AQ9330" i="8"/>
  <c r="AL9330" i="8"/>
  <c r="CD9329" i="8"/>
  <c r="CC9329" i="8"/>
  <c r="BO9329" i="8"/>
  <c r="BG9329" i="8"/>
  <c r="BF9329" i="8"/>
  <c r="AS9329" i="8"/>
  <c r="AR9329" i="8"/>
  <c r="AQ9329" i="8"/>
  <c r="AL9329" i="8"/>
  <c r="CD9328" i="8"/>
  <c r="CC9328" i="8"/>
  <c r="BO9328" i="8"/>
  <c r="BG9328" i="8"/>
  <c r="BF9328" i="8"/>
  <c r="AS9328" i="8"/>
  <c r="AR9328" i="8"/>
  <c r="AQ9328" i="8"/>
  <c r="AL9328" i="8"/>
  <c r="CD9327" i="8"/>
  <c r="CC9327" i="8"/>
  <c r="BO9327" i="8"/>
  <c r="BG9327" i="8"/>
  <c r="BF9327" i="8"/>
  <c r="AS9327" i="8"/>
  <c r="AR9327" i="8"/>
  <c r="AQ9327" i="8"/>
  <c r="AL9327" i="8"/>
  <c r="CD9326" i="8"/>
  <c r="CC9326" i="8"/>
  <c r="BO9326" i="8"/>
  <c r="BG9326" i="8"/>
  <c r="BF9326" i="8"/>
  <c r="AS9326" i="8"/>
  <c r="AR9326" i="8"/>
  <c r="AQ9326" i="8"/>
  <c r="AL9326" i="8"/>
  <c r="CD9325" i="8"/>
  <c r="CC9325" i="8"/>
  <c r="BO9325" i="8"/>
  <c r="BG9325" i="8"/>
  <c r="BF9325" i="8"/>
  <c r="AS9325" i="8"/>
  <c r="AR9325" i="8"/>
  <c r="AQ9325" i="8"/>
  <c r="AL9325" i="8"/>
  <c r="CD9324" i="8"/>
  <c r="CC9324" i="8"/>
  <c r="BO9324" i="8"/>
  <c r="BG9324" i="8"/>
  <c r="BF9324" i="8"/>
  <c r="AS9324" i="8"/>
  <c r="AR9324" i="8"/>
  <c r="AQ9324" i="8"/>
  <c r="AL9324" i="8"/>
  <c r="CD9323" i="8"/>
  <c r="CC9323" i="8"/>
  <c r="BO9323" i="8"/>
  <c r="BG9323" i="8"/>
  <c r="BF9323" i="8"/>
  <c r="AS9323" i="8"/>
  <c r="AR9323" i="8"/>
  <c r="AQ9323" i="8"/>
  <c r="AL9323" i="8"/>
  <c r="CD9322" i="8"/>
  <c r="CC9322" i="8"/>
  <c r="BO9322" i="8"/>
  <c r="BG9322" i="8"/>
  <c r="BF9322" i="8"/>
  <c r="AS9322" i="8"/>
  <c r="AR9322" i="8"/>
  <c r="AQ9322" i="8"/>
  <c r="AL9322" i="8"/>
  <c r="CD9321" i="8"/>
  <c r="CC9321" i="8"/>
  <c r="BO9321" i="8"/>
  <c r="BG9321" i="8"/>
  <c r="BF9321" i="8"/>
  <c r="AS9321" i="8"/>
  <c r="AR9321" i="8"/>
  <c r="AQ9321" i="8"/>
  <c r="AL9321" i="8"/>
  <c r="CD9320" i="8"/>
  <c r="CC9320" i="8"/>
  <c r="BO9320" i="8"/>
  <c r="BG9320" i="8"/>
  <c r="BF9320" i="8"/>
  <c r="AS9320" i="8"/>
  <c r="AR9320" i="8"/>
  <c r="AQ9320" i="8"/>
  <c r="AL9320" i="8"/>
  <c r="CD9319" i="8"/>
  <c r="CC9319" i="8"/>
  <c r="BO9319" i="8"/>
  <c r="BG9319" i="8"/>
  <c r="BF9319" i="8"/>
  <c r="AS9319" i="8"/>
  <c r="AR9319" i="8"/>
  <c r="AQ9319" i="8"/>
  <c r="AL9319" i="8"/>
  <c r="CD9318" i="8"/>
  <c r="CC9318" i="8"/>
  <c r="BO9318" i="8"/>
  <c r="BG9318" i="8"/>
  <c r="BF9318" i="8"/>
  <c r="AS9318" i="8"/>
  <c r="AR9318" i="8"/>
  <c r="AQ9318" i="8"/>
  <c r="AL9318" i="8"/>
  <c r="CD9317" i="8"/>
  <c r="CC9317" i="8"/>
  <c r="BO9317" i="8"/>
  <c r="BG9317" i="8"/>
  <c r="BF9317" i="8"/>
  <c r="AS9317" i="8"/>
  <c r="AR9317" i="8"/>
  <c r="AQ9317" i="8"/>
  <c r="AL9317" i="8"/>
  <c r="CD9316" i="8"/>
  <c r="CC9316" i="8"/>
  <c r="BO9316" i="8"/>
  <c r="BG9316" i="8"/>
  <c r="BF9316" i="8"/>
  <c r="AS9316" i="8"/>
  <c r="AR9316" i="8"/>
  <c r="AQ9316" i="8"/>
  <c r="AL9316" i="8"/>
  <c r="CD9315" i="8"/>
  <c r="CC9315" i="8"/>
  <c r="BO9315" i="8"/>
  <c r="BG9315" i="8"/>
  <c r="BF9315" i="8"/>
  <c r="AS9315" i="8"/>
  <c r="AR9315" i="8"/>
  <c r="AQ9315" i="8"/>
  <c r="AL9315" i="8"/>
  <c r="CD9314" i="8"/>
  <c r="CC9314" i="8"/>
  <c r="BO9314" i="8"/>
  <c r="BG9314" i="8"/>
  <c r="BF9314" i="8"/>
  <c r="AS9314" i="8"/>
  <c r="AR9314" i="8"/>
  <c r="AQ9314" i="8"/>
  <c r="AL9314" i="8"/>
  <c r="CD9313" i="8"/>
  <c r="CC9313" i="8"/>
  <c r="BO9313" i="8"/>
  <c r="BG9313" i="8"/>
  <c r="BF9313" i="8"/>
  <c r="AS9313" i="8"/>
  <c r="AR9313" i="8"/>
  <c r="AQ9313" i="8"/>
  <c r="AL9313" i="8"/>
  <c r="CD9312" i="8"/>
  <c r="CC9312" i="8"/>
  <c r="BO9312" i="8"/>
  <c r="BG9312" i="8"/>
  <c r="BF9312" i="8"/>
  <c r="AS9312" i="8"/>
  <c r="AR9312" i="8"/>
  <c r="AQ9312" i="8"/>
  <c r="AL9312" i="8"/>
  <c r="CD9311" i="8"/>
  <c r="CC9311" i="8"/>
  <c r="BO9311" i="8"/>
  <c r="BG9311" i="8"/>
  <c r="BF9311" i="8"/>
  <c r="AS9311" i="8"/>
  <c r="AR9311" i="8"/>
  <c r="AQ9311" i="8"/>
  <c r="AL9311" i="8"/>
  <c r="CD9310" i="8"/>
  <c r="CC9310" i="8"/>
  <c r="BO9310" i="8"/>
  <c r="BG9310" i="8"/>
  <c r="BF9310" i="8"/>
  <c r="AS9310" i="8"/>
  <c r="AR9310" i="8"/>
  <c r="AQ9310" i="8"/>
  <c r="AL9310" i="8"/>
  <c r="CD9309" i="8"/>
  <c r="CC9309" i="8"/>
  <c r="BO9309" i="8"/>
  <c r="BG9309" i="8"/>
  <c r="BF9309" i="8"/>
  <c r="AS9309" i="8"/>
  <c r="AR9309" i="8"/>
  <c r="AQ9309" i="8"/>
  <c r="AL9309" i="8"/>
  <c r="CD9308" i="8"/>
  <c r="CC9308" i="8"/>
  <c r="BO9308" i="8"/>
  <c r="BG9308" i="8"/>
  <c r="BF9308" i="8"/>
  <c r="AS9308" i="8"/>
  <c r="AR9308" i="8"/>
  <c r="AQ9308" i="8"/>
  <c r="AL9308" i="8"/>
  <c r="CD9307" i="8"/>
  <c r="CC9307" i="8"/>
  <c r="BO9307" i="8"/>
  <c r="BG9307" i="8"/>
  <c r="BF9307" i="8"/>
  <c r="AS9307" i="8"/>
  <c r="AR9307" i="8"/>
  <c r="AQ9307" i="8"/>
  <c r="AL9307" i="8"/>
  <c r="CD9306" i="8"/>
  <c r="CC9306" i="8"/>
  <c r="BO9306" i="8"/>
  <c r="BG9306" i="8"/>
  <c r="BF9306" i="8"/>
  <c r="AS9306" i="8"/>
  <c r="AR9306" i="8"/>
  <c r="AQ9306" i="8"/>
  <c r="AL9306" i="8"/>
  <c r="CD9305" i="8"/>
  <c r="CC9305" i="8"/>
  <c r="BO9305" i="8"/>
  <c r="BG9305" i="8"/>
  <c r="BF9305" i="8"/>
  <c r="AS9305" i="8"/>
  <c r="AR9305" i="8"/>
  <c r="AQ9305" i="8"/>
  <c r="AL9305" i="8"/>
  <c r="CD9304" i="8"/>
  <c r="CC9304" i="8"/>
  <c r="BO9304" i="8"/>
  <c r="BG9304" i="8"/>
  <c r="BF9304" i="8"/>
  <c r="AS9304" i="8"/>
  <c r="AR9304" i="8"/>
  <c r="AQ9304" i="8"/>
  <c r="AL9304" i="8"/>
  <c r="CD9303" i="8"/>
  <c r="CC9303" i="8"/>
  <c r="BO9303" i="8"/>
  <c r="BG9303" i="8"/>
  <c r="BF9303" i="8"/>
  <c r="AS9303" i="8"/>
  <c r="AR9303" i="8"/>
  <c r="AQ9303" i="8"/>
  <c r="AL9303" i="8"/>
  <c r="CD9302" i="8"/>
  <c r="CC9302" i="8"/>
  <c r="BO9302" i="8"/>
  <c r="BG9302" i="8"/>
  <c r="BF9302" i="8"/>
  <c r="AS9302" i="8"/>
  <c r="AR9302" i="8"/>
  <c r="AQ9302" i="8"/>
  <c r="AL9302" i="8"/>
  <c r="CD9301" i="8"/>
  <c r="CC9301" i="8"/>
  <c r="BO9301" i="8"/>
  <c r="BG9301" i="8"/>
  <c r="BF9301" i="8"/>
  <c r="AS9301" i="8"/>
  <c r="AR9301" i="8"/>
  <c r="AQ9301" i="8"/>
  <c r="AL9301" i="8"/>
  <c r="CD9300" i="8"/>
  <c r="CC9300" i="8"/>
  <c r="BO9300" i="8"/>
  <c r="BG9300" i="8"/>
  <c r="BF9300" i="8"/>
  <c r="AS9300" i="8"/>
  <c r="AR9300" i="8"/>
  <c r="AQ9300" i="8"/>
  <c r="AL9300" i="8"/>
  <c r="CD9299" i="8"/>
  <c r="CC9299" i="8"/>
  <c r="BO9299" i="8"/>
  <c r="BG9299" i="8"/>
  <c r="BF9299" i="8"/>
  <c r="AS9299" i="8"/>
  <c r="AR9299" i="8"/>
  <c r="AQ9299" i="8"/>
  <c r="AL9299" i="8"/>
  <c r="CD9298" i="8"/>
  <c r="CC9298" i="8"/>
  <c r="BO9298" i="8"/>
  <c r="BG9298" i="8"/>
  <c r="BF9298" i="8"/>
  <c r="AS9298" i="8"/>
  <c r="AR9298" i="8"/>
  <c r="AQ9298" i="8"/>
  <c r="AL9298" i="8"/>
  <c r="CD9297" i="8"/>
  <c r="CC9297" i="8"/>
  <c r="BO9297" i="8"/>
  <c r="BG9297" i="8"/>
  <c r="BF9297" i="8"/>
  <c r="AS9297" i="8"/>
  <c r="AR9297" i="8"/>
  <c r="AQ9297" i="8"/>
  <c r="AL9297" i="8"/>
  <c r="CD9296" i="8"/>
  <c r="CC9296" i="8"/>
  <c r="BO9296" i="8"/>
  <c r="BG9296" i="8"/>
  <c r="BF9296" i="8"/>
  <c r="AS9296" i="8"/>
  <c r="AR9296" i="8"/>
  <c r="AQ9296" i="8"/>
  <c r="AL9296" i="8"/>
  <c r="CD9295" i="8"/>
  <c r="CC9295" i="8"/>
  <c r="BO9295" i="8"/>
  <c r="BG9295" i="8"/>
  <c r="BF9295" i="8"/>
  <c r="AS9295" i="8"/>
  <c r="AR9295" i="8"/>
  <c r="AQ9295" i="8"/>
  <c r="AL9295" i="8"/>
  <c r="CD9294" i="8"/>
  <c r="CC9294" i="8"/>
  <c r="BO9294" i="8"/>
  <c r="BG9294" i="8"/>
  <c r="BF9294" i="8"/>
  <c r="AS9294" i="8"/>
  <c r="AR9294" i="8"/>
  <c r="AQ9294" i="8"/>
  <c r="AL9294" i="8"/>
  <c r="CD9293" i="8"/>
  <c r="CC9293" i="8"/>
  <c r="BO9293" i="8"/>
  <c r="BG9293" i="8"/>
  <c r="BF9293" i="8"/>
  <c r="AS9293" i="8"/>
  <c r="AR9293" i="8"/>
  <c r="AQ9293" i="8"/>
  <c r="AL9293" i="8"/>
  <c r="CD9292" i="8"/>
  <c r="CC9292" i="8"/>
  <c r="BO9292" i="8"/>
  <c r="BG9292" i="8"/>
  <c r="BF9292" i="8"/>
  <c r="AS9292" i="8"/>
  <c r="AR9292" i="8"/>
  <c r="AQ9292" i="8"/>
  <c r="AL9292" i="8"/>
  <c r="CD9291" i="8"/>
  <c r="CC9291" i="8"/>
  <c r="BO9291" i="8"/>
  <c r="BG9291" i="8"/>
  <c r="BF9291" i="8"/>
  <c r="AS9291" i="8"/>
  <c r="AR9291" i="8"/>
  <c r="AQ9291" i="8"/>
  <c r="AL9291" i="8"/>
  <c r="CD9290" i="8"/>
  <c r="CC9290" i="8"/>
  <c r="BO9290" i="8"/>
  <c r="BG9290" i="8"/>
  <c r="BF9290" i="8"/>
  <c r="AS9290" i="8"/>
  <c r="AR9290" i="8"/>
  <c r="AQ9290" i="8"/>
  <c r="AL9290" i="8"/>
  <c r="CD9289" i="8"/>
  <c r="CC9289" i="8"/>
  <c r="BO9289" i="8"/>
  <c r="BG9289" i="8"/>
  <c r="BF9289" i="8"/>
  <c r="AS9289" i="8"/>
  <c r="AR9289" i="8"/>
  <c r="AQ9289" i="8"/>
  <c r="AL9289" i="8"/>
  <c r="CD9288" i="8"/>
  <c r="CC9288" i="8"/>
  <c r="BO9288" i="8"/>
  <c r="BG9288" i="8"/>
  <c r="BF9288" i="8"/>
  <c r="AS9288" i="8"/>
  <c r="AR9288" i="8"/>
  <c r="AQ9288" i="8"/>
  <c r="AL9288" i="8"/>
  <c r="CD9287" i="8"/>
  <c r="CC9287" i="8"/>
  <c r="BO9287" i="8"/>
  <c r="BG9287" i="8"/>
  <c r="BF9287" i="8"/>
  <c r="AS9287" i="8"/>
  <c r="AR9287" i="8"/>
  <c r="AQ9287" i="8"/>
  <c r="AL9287" i="8"/>
  <c r="CD9286" i="8"/>
  <c r="CC9286" i="8"/>
  <c r="BO9286" i="8"/>
  <c r="BG9286" i="8"/>
  <c r="BF9286" i="8"/>
  <c r="AS9286" i="8"/>
  <c r="AR9286" i="8"/>
  <c r="AQ9286" i="8"/>
  <c r="AL9286" i="8"/>
  <c r="CD9285" i="8"/>
  <c r="CC9285" i="8"/>
  <c r="BO9285" i="8"/>
  <c r="BG9285" i="8"/>
  <c r="BF9285" i="8"/>
  <c r="AS9285" i="8"/>
  <c r="AR9285" i="8"/>
  <c r="AQ9285" i="8"/>
  <c r="AL9285" i="8"/>
  <c r="CD9284" i="8"/>
  <c r="CC9284" i="8"/>
  <c r="BO9284" i="8"/>
  <c r="BG9284" i="8"/>
  <c r="BF9284" i="8"/>
  <c r="AS9284" i="8"/>
  <c r="AR9284" i="8"/>
  <c r="AQ9284" i="8"/>
  <c r="AL9284" i="8"/>
  <c r="CD9283" i="8"/>
  <c r="CC9283" i="8"/>
  <c r="BO9283" i="8"/>
  <c r="BG9283" i="8"/>
  <c r="BF9283" i="8"/>
  <c r="AS9283" i="8"/>
  <c r="AR9283" i="8"/>
  <c r="AQ9283" i="8"/>
  <c r="AL9283" i="8"/>
  <c r="CD9282" i="8"/>
  <c r="CC9282" i="8"/>
  <c r="BO9282" i="8"/>
  <c r="BG9282" i="8"/>
  <c r="BF9282" i="8"/>
  <c r="AS9282" i="8"/>
  <c r="AR9282" i="8"/>
  <c r="AQ9282" i="8"/>
  <c r="AL9282" i="8"/>
  <c r="CD9281" i="8"/>
  <c r="CC9281" i="8"/>
  <c r="BO9281" i="8"/>
  <c r="BG9281" i="8"/>
  <c r="BF9281" i="8"/>
  <c r="AS9281" i="8"/>
  <c r="AR9281" i="8"/>
  <c r="AQ9281" i="8"/>
  <c r="AL9281" i="8"/>
  <c r="CD9280" i="8"/>
  <c r="CC9280" i="8"/>
  <c r="BO9280" i="8"/>
  <c r="BG9280" i="8"/>
  <c r="BF9280" i="8"/>
  <c r="AS9280" i="8"/>
  <c r="AR9280" i="8"/>
  <c r="AQ9280" i="8"/>
  <c r="AL9280" i="8"/>
  <c r="CD9279" i="8"/>
  <c r="CC9279" i="8"/>
  <c r="BO9279" i="8"/>
  <c r="BG9279" i="8"/>
  <c r="BF9279" i="8"/>
  <c r="AS9279" i="8"/>
  <c r="AR9279" i="8"/>
  <c r="AQ9279" i="8"/>
  <c r="AL9279" i="8"/>
  <c r="CD9278" i="8"/>
  <c r="CC9278" i="8"/>
  <c r="BO9278" i="8"/>
  <c r="BG9278" i="8"/>
  <c r="BF9278" i="8"/>
  <c r="AS9278" i="8"/>
  <c r="AR9278" i="8"/>
  <c r="AQ9278" i="8"/>
  <c r="AL9278" i="8"/>
  <c r="CD9277" i="8"/>
  <c r="CC9277" i="8"/>
  <c r="BO9277" i="8"/>
  <c r="BG9277" i="8"/>
  <c r="BF9277" i="8"/>
  <c r="AS9277" i="8"/>
  <c r="AR9277" i="8"/>
  <c r="AQ9277" i="8"/>
  <c r="AL9277" i="8"/>
  <c r="CD9276" i="8"/>
  <c r="CC9276" i="8"/>
  <c r="BO9276" i="8"/>
  <c r="BG9276" i="8"/>
  <c r="BF9276" i="8"/>
  <c r="AS9276" i="8"/>
  <c r="AR9276" i="8"/>
  <c r="AQ9276" i="8"/>
  <c r="AL9276" i="8"/>
  <c r="CD9275" i="8"/>
  <c r="CC9275" i="8"/>
  <c r="BO9275" i="8"/>
  <c r="BG9275" i="8"/>
  <c r="BF9275" i="8"/>
  <c r="AS9275" i="8"/>
  <c r="AR9275" i="8"/>
  <c r="AQ9275" i="8"/>
  <c r="AL9275" i="8"/>
  <c r="CD9274" i="8"/>
  <c r="CC9274" i="8"/>
  <c r="BO9274" i="8"/>
  <c r="BG9274" i="8"/>
  <c r="BF9274" i="8"/>
  <c r="AS9274" i="8"/>
  <c r="AR9274" i="8"/>
  <c r="AQ9274" i="8"/>
  <c r="AL9274" i="8"/>
  <c r="CD9273" i="8"/>
  <c r="CC9273" i="8"/>
  <c r="BO9273" i="8"/>
  <c r="BG9273" i="8"/>
  <c r="BF9273" i="8"/>
  <c r="AS9273" i="8"/>
  <c r="AR9273" i="8"/>
  <c r="AQ9273" i="8"/>
  <c r="AL9273" i="8"/>
  <c r="CD9272" i="8"/>
  <c r="CC9272" i="8"/>
  <c r="BO9272" i="8"/>
  <c r="BG9272" i="8"/>
  <c r="BF9272" i="8"/>
  <c r="AS9272" i="8"/>
  <c r="AR9272" i="8"/>
  <c r="AQ9272" i="8"/>
  <c r="AL9272" i="8"/>
  <c r="CD9271" i="8"/>
  <c r="CC9271" i="8"/>
  <c r="BO9271" i="8"/>
  <c r="BG9271" i="8"/>
  <c r="BF9271" i="8"/>
  <c r="AS9271" i="8"/>
  <c r="AR9271" i="8"/>
  <c r="AQ9271" i="8"/>
  <c r="AL9271" i="8"/>
  <c r="CD9270" i="8"/>
  <c r="CC9270" i="8"/>
  <c r="BO9270" i="8"/>
  <c r="BG9270" i="8"/>
  <c r="BF9270" i="8"/>
  <c r="AS9270" i="8"/>
  <c r="AR9270" i="8"/>
  <c r="AQ9270" i="8"/>
  <c r="AL9270" i="8"/>
  <c r="CD9269" i="8"/>
  <c r="CC9269" i="8"/>
  <c r="BO9269" i="8"/>
  <c r="BG9269" i="8"/>
  <c r="BF9269" i="8"/>
  <c r="AS9269" i="8"/>
  <c r="AR9269" i="8"/>
  <c r="AQ9269" i="8"/>
  <c r="AL9269" i="8"/>
  <c r="CD9268" i="8"/>
  <c r="CC9268" i="8"/>
  <c r="BO9268" i="8"/>
  <c r="BG9268" i="8"/>
  <c r="BF9268" i="8"/>
  <c r="AS9268" i="8"/>
  <c r="AR9268" i="8"/>
  <c r="AQ9268" i="8"/>
  <c r="AL9268" i="8"/>
  <c r="CD9267" i="8"/>
  <c r="CC9267" i="8"/>
  <c r="BO9267" i="8"/>
  <c r="BG9267" i="8"/>
  <c r="BF9267" i="8"/>
  <c r="AS9267" i="8"/>
  <c r="AR9267" i="8"/>
  <c r="AQ9267" i="8"/>
  <c r="AL9267" i="8"/>
  <c r="CD9266" i="8"/>
  <c r="CC9266" i="8"/>
  <c r="BO9266" i="8"/>
  <c r="BG9266" i="8"/>
  <c r="BF9266" i="8"/>
  <c r="AS9266" i="8"/>
  <c r="AR9266" i="8"/>
  <c r="AQ9266" i="8"/>
  <c r="AL9266" i="8"/>
  <c r="CD9265" i="8"/>
  <c r="CC9265" i="8"/>
  <c r="BO9265" i="8"/>
  <c r="BG9265" i="8"/>
  <c r="BF9265" i="8"/>
  <c r="AS9265" i="8"/>
  <c r="AR9265" i="8"/>
  <c r="AQ9265" i="8"/>
  <c r="AL9265" i="8"/>
  <c r="CD9264" i="8"/>
  <c r="CC9264" i="8"/>
  <c r="BO9264" i="8"/>
  <c r="BG9264" i="8"/>
  <c r="BF9264" i="8"/>
  <c r="AS9264" i="8"/>
  <c r="AR9264" i="8"/>
  <c r="AQ9264" i="8"/>
  <c r="AL9264" i="8"/>
  <c r="CD9263" i="8"/>
  <c r="CC9263" i="8"/>
  <c r="BO9263" i="8"/>
  <c r="BG9263" i="8"/>
  <c r="BF9263" i="8"/>
  <c r="AS9263" i="8"/>
  <c r="AR9263" i="8"/>
  <c r="AQ9263" i="8"/>
  <c r="AL9263" i="8"/>
  <c r="CD9262" i="8"/>
  <c r="CC9262" i="8"/>
  <c r="BO9262" i="8"/>
  <c r="BG9262" i="8"/>
  <c r="BF9262" i="8"/>
  <c r="AS9262" i="8"/>
  <c r="AR9262" i="8"/>
  <c r="AQ9262" i="8"/>
  <c r="AL9262" i="8"/>
  <c r="CD9261" i="8"/>
  <c r="CC9261" i="8"/>
  <c r="BO9261" i="8"/>
  <c r="BG9261" i="8"/>
  <c r="BF9261" i="8"/>
  <c r="AS9261" i="8"/>
  <c r="AR9261" i="8"/>
  <c r="AQ9261" i="8"/>
  <c r="AL9261" i="8"/>
  <c r="CD9260" i="8"/>
  <c r="CC9260" i="8"/>
  <c r="BO9260" i="8"/>
  <c r="BG9260" i="8"/>
  <c r="BF9260" i="8"/>
  <c r="AS9260" i="8"/>
  <c r="AR9260" i="8"/>
  <c r="AQ9260" i="8"/>
  <c r="AL9260" i="8"/>
  <c r="CD9259" i="8"/>
  <c r="CC9259" i="8"/>
  <c r="BO9259" i="8"/>
  <c r="BG9259" i="8"/>
  <c r="BF9259" i="8"/>
  <c r="AS9259" i="8"/>
  <c r="AR9259" i="8"/>
  <c r="AQ9259" i="8"/>
  <c r="AL9259" i="8"/>
  <c r="CD9258" i="8"/>
  <c r="CC9258" i="8"/>
  <c r="BO9258" i="8"/>
  <c r="BG9258" i="8"/>
  <c r="BF9258" i="8"/>
  <c r="AS9258" i="8"/>
  <c r="AR9258" i="8"/>
  <c r="AQ9258" i="8"/>
  <c r="AL9258" i="8"/>
  <c r="CD9257" i="8"/>
  <c r="CC9257" i="8"/>
  <c r="BO9257" i="8"/>
  <c r="BG9257" i="8"/>
  <c r="BF9257" i="8"/>
  <c r="AS9257" i="8"/>
  <c r="AR9257" i="8"/>
  <c r="AQ9257" i="8"/>
  <c r="AL9257" i="8"/>
  <c r="CD9256" i="8"/>
  <c r="CC9256" i="8"/>
  <c r="BO9256" i="8"/>
  <c r="BG9256" i="8"/>
  <c r="BF9256" i="8"/>
  <c r="AS9256" i="8"/>
  <c r="AR9256" i="8"/>
  <c r="AQ9256" i="8"/>
  <c r="AL9256" i="8"/>
  <c r="CD9255" i="8"/>
  <c r="CC9255" i="8"/>
  <c r="BO9255" i="8"/>
  <c r="BG9255" i="8"/>
  <c r="BF9255" i="8"/>
  <c r="AS9255" i="8"/>
  <c r="AR9255" i="8"/>
  <c r="AQ9255" i="8"/>
  <c r="AL9255" i="8"/>
  <c r="CD9254" i="8"/>
  <c r="CC9254" i="8"/>
  <c r="BO9254" i="8"/>
  <c r="BG9254" i="8"/>
  <c r="BF9254" i="8"/>
  <c r="AS9254" i="8"/>
  <c r="AR9254" i="8"/>
  <c r="AQ9254" i="8"/>
  <c r="AL9254" i="8"/>
  <c r="CD9253" i="8"/>
  <c r="CC9253" i="8"/>
  <c r="BO9253" i="8"/>
  <c r="BG9253" i="8"/>
  <c r="BF9253" i="8"/>
  <c r="AS9253" i="8"/>
  <c r="AR9253" i="8"/>
  <c r="AQ9253" i="8"/>
  <c r="AL9253" i="8"/>
  <c r="CD9252" i="8"/>
  <c r="CC9252" i="8"/>
  <c r="BO9252" i="8"/>
  <c r="BG9252" i="8"/>
  <c r="BF9252" i="8"/>
  <c r="AS9252" i="8"/>
  <c r="AR9252" i="8"/>
  <c r="AQ9252" i="8"/>
  <c r="AL9252" i="8"/>
  <c r="CD9251" i="8"/>
  <c r="CC9251" i="8"/>
  <c r="BO9251" i="8"/>
  <c r="BG9251" i="8"/>
  <c r="BF9251" i="8"/>
  <c r="AS9251" i="8"/>
  <c r="AR9251" i="8"/>
  <c r="AQ9251" i="8"/>
  <c r="AL9251" i="8"/>
  <c r="CD9250" i="8"/>
  <c r="CC9250" i="8"/>
  <c r="BO9250" i="8"/>
  <c r="BG9250" i="8"/>
  <c r="BF9250" i="8"/>
  <c r="AS9250" i="8"/>
  <c r="AR9250" i="8"/>
  <c r="AQ9250" i="8"/>
  <c r="AL9250" i="8"/>
  <c r="CD9249" i="8"/>
  <c r="CC9249" i="8"/>
  <c r="BO9249" i="8"/>
  <c r="BG9249" i="8"/>
  <c r="BF9249" i="8"/>
  <c r="AS9249" i="8"/>
  <c r="AR9249" i="8"/>
  <c r="AQ9249" i="8"/>
  <c r="AL9249" i="8"/>
  <c r="CD9248" i="8"/>
  <c r="CC9248" i="8"/>
  <c r="BO9248" i="8"/>
  <c r="BG9248" i="8"/>
  <c r="BF9248" i="8"/>
  <c r="AS9248" i="8"/>
  <c r="AR9248" i="8"/>
  <c r="AQ9248" i="8"/>
  <c r="AL9248" i="8"/>
  <c r="CD9247" i="8"/>
  <c r="CC9247" i="8"/>
  <c r="BO9247" i="8"/>
  <c r="BG9247" i="8"/>
  <c r="BF9247" i="8"/>
  <c r="AS9247" i="8"/>
  <c r="AR9247" i="8"/>
  <c r="AQ9247" i="8"/>
  <c r="AL9247" i="8"/>
  <c r="CD9246" i="8"/>
  <c r="CC9246" i="8"/>
  <c r="BO9246" i="8"/>
  <c r="BG9246" i="8"/>
  <c r="BF9246" i="8"/>
  <c r="AS9246" i="8"/>
  <c r="AR9246" i="8"/>
  <c r="AQ9246" i="8"/>
  <c r="AL9246" i="8"/>
  <c r="CD9245" i="8"/>
  <c r="CC9245" i="8"/>
  <c r="BO9245" i="8"/>
  <c r="BG9245" i="8"/>
  <c r="BF9245" i="8"/>
  <c r="AS9245" i="8"/>
  <c r="AR9245" i="8"/>
  <c r="AQ9245" i="8"/>
  <c r="AL9245" i="8"/>
  <c r="CD9244" i="8"/>
  <c r="CC9244" i="8"/>
  <c r="BO9244" i="8"/>
  <c r="BG9244" i="8"/>
  <c r="BF9244" i="8"/>
  <c r="AS9244" i="8"/>
  <c r="AR9244" i="8"/>
  <c r="AQ9244" i="8"/>
  <c r="AL9244" i="8"/>
  <c r="CD9243" i="8"/>
  <c r="CC9243" i="8"/>
  <c r="BO9243" i="8"/>
  <c r="BG9243" i="8"/>
  <c r="BF9243" i="8"/>
  <c r="AS9243" i="8"/>
  <c r="AR9243" i="8"/>
  <c r="AQ9243" i="8"/>
  <c r="AL9243" i="8"/>
  <c r="CD9242" i="8"/>
  <c r="CC9242" i="8"/>
  <c r="BO9242" i="8"/>
  <c r="BG9242" i="8"/>
  <c r="BF9242" i="8"/>
  <c r="AS9242" i="8"/>
  <c r="AR9242" i="8"/>
  <c r="AQ9242" i="8"/>
  <c r="AL9242" i="8"/>
  <c r="CD9241" i="8"/>
  <c r="CC9241" i="8"/>
  <c r="BO9241" i="8"/>
  <c r="BG9241" i="8"/>
  <c r="BF9241" i="8"/>
  <c r="AS9241" i="8"/>
  <c r="AR9241" i="8"/>
  <c r="AQ9241" i="8"/>
  <c r="AL9241" i="8"/>
  <c r="CD9240" i="8"/>
  <c r="CC9240" i="8"/>
  <c r="BO9240" i="8"/>
  <c r="BG9240" i="8"/>
  <c r="BF9240" i="8"/>
  <c r="AS9240" i="8"/>
  <c r="AR9240" i="8"/>
  <c r="AQ9240" i="8"/>
  <c r="AL9240" i="8"/>
  <c r="CD9239" i="8"/>
  <c r="CC9239" i="8"/>
  <c r="BO9239" i="8"/>
  <c r="BG9239" i="8"/>
  <c r="BF9239" i="8"/>
  <c r="AS9239" i="8"/>
  <c r="AR9239" i="8"/>
  <c r="AQ9239" i="8"/>
  <c r="AL9239" i="8"/>
  <c r="CD9238" i="8"/>
  <c r="CC9238" i="8"/>
  <c r="BO9238" i="8"/>
  <c r="BG9238" i="8"/>
  <c r="BF9238" i="8"/>
  <c r="AS9238" i="8"/>
  <c r="AR9238" i="8"/>
  <c r="AQ9238" i="8"/>
  <c r="AL9238" i="8"/>
  <c r="CD9237" i="8"/>
  <c r="CC9237" i="8"/>
  <c r="BO9237" i="8"/>
  <c r="BG9237" i="8"/>
  <c r="BF9237" i="8"/>
  <c r="AS9237" i="8"/>
  <c r="AR9237" i="8"/>
  <c r="AQ9237" i="8"/>
  <c r="AL9237" i="8"/>
  <c r="CD9236" i="8"/>
  <c r="CC9236" i="8"/>
  <c r="BO9236" i="8"/>
  <c r="BG9236" i="8"/>
  <c r="BF9236" i="8"/>
  <c r="AS9236" i="8"/>
  <c r="AR9236" i="8"/>
  <c r="AQ9236" i="8"/>
  <c r="AL9236" i="8"/>
  <c r="CD9235" i="8"/>
  <c r="CC9235" i="8"/>
  <c r="BO9235" i="8"/>
  <c r="BG9235" i="8"/>
  <c r="BF9235" i="8"/>
  <c r="AS9235" i="8"/>
  <c r="AR9235" i="8"/>
  <c r="AQ9235" i="8"/>
  <c r="AL9235" i="8"/>
  <c r="CD9234" i="8"/>
  <c r="CC9234" i="8"/>
  <c r="BO9234" i="8"/>
  <c r="BG9234" i="8"/>
  <c r="BF9234" i="8"/>
  <c r="AS9234" i="8"/>
  <c r="AR9234" i="8"/>
  <c r="AQ9234" i="8"/>
  <c r="AL9234" i="8"/>
  <c r="CD9233" i="8"/>
  <c r="CC9233" i="8"/>
  <c r="BO9233" i="8"/>
  <c r="BG9233" i="8"/>
  <c r="BF9233" i="8"/>
  <c r="AS9233" i="8"/>
  <c r="AR9233" i="8"/>
  <c r="AQ9233" i="8"/>
  <c r="AL9233" i="8"/>
  <c r="CD9232" i="8"/>
  <c r="CC9232" i="8"/>
  <c r="BO9232" i="8"/>
  <c r="BG9232" i="8"/>
  <c r="BF9232" i="8"/>
  <c r="AS9232" i="8"/>
  <c r="AR9232" i="8"/>
  <c r="AQ9232" i="8"/>
  <c r="AL9232" i="8"/>
  <c r="CD9231" i="8"/>
  <c r="CC9231" i="8"/>
  <c r="BO9231" i="8"/>
  <c r="BG9231" i="8"/>
  <c r="BF9231" i="8"/>
  <c r="AS9231" i="8"/>
  <c r="AR9231" i="8"/>
  <c r="AQ9231" i="8"/>
  <c r="AL9231" i="8"/>
  <c r="CD9230" i="8"/>
  <c r="CC9230" i="8"/>
  <c r="BO9230" i="8"/>
  <c r="BG9230" i="8"/>
  <c r="BF9230" i="8"/>
  <c r="AS9230" i="8"/>
  <c r="AR9230" i="8"/>
  <c r="AQ9230" i="8"/>
  <c r="AL9230" i="8"/>
  <c r="CD9229" i="8"/>
  <c r="CC9229" i="8"/>
  <c r="BO9229" i="8"/>
  <c r="BG9229" i="8"/>
  <c r="BF9229" i="8"/>
  <c r="AS9229" i="8"/>
  <c r="AR9229" i="8"/>
  <c r="AQ9229" i="8"/>
  <c r="AL9229" i="8"/>
  <c r="CD9228" i="8"/>
  <c r="CC9228" i="8"/>
  <c r="BO9228" i="8"/>
  <c r="BG9228" i="8"/>
  <c r="BF9228" i="8"/>
  <c r="AS9228" i="8"/>
  <c r="AR9228" i="8"/>
  <c r="AQ9228" i="8"/>
  <c r="AL9228" i="8"/>
  <c r="CD9227" i="8"/>
  <c r="CC9227" i="8"/>
  <c r="BO9227" i="8"/>
  <c r="BG9227" i="8"/>
  <c r="BF9227" i="8"/>
  <c r="AS9227" i="8"/>
  <c r="AR9227" i="8"/>
  <c r="AQ9227" i="8"/>
  <c r="AL9227" i="8"/>
  <c r="CD9226" i="8"/>
  <c r="CC9226" i="8"/>
  <c r="BO9226" i="8"/>
  <c r="BG9226" i="8"/>
  <c r="BF9226" i="8"/>
  <c r="AS9226" i="8"/>
  <c r="AR9226" i="8"/>
  <c r="AQ9226" i="8"/>
  <c r="AL9226" i="8"/>
  <c r="CD9225" i="8"/>
  <c r="CC9225" i="8"/>
  <c r="BO9225" i="8"/>
  <c r="BG9225" i="8"/>
  <c r="BF9225" i="8"/>
  <c r="AS9225" i="8"/>
  <c r="AR9225" i="8"/>
  <c r="AQ9225" i="8"/>
  <c r="AL9225" i="8"/>
  <c r="CD9224" i="8"/>
  <c r="CC9224" i="8"/>
  <c r="BO9224" i="8"/>
  <c r="BG9224" i="8"/>
  <c r="BF9224" i="8"/>
  <c r="AS9224" i="8"/>
  <c r="AR9224" i="8"/>
  <c r="AQ9224" i="8"/>
  <c r="AL9224" i="8"/>
  <c r="CD9223" i="8"/>
  <c r="CC9223" i="8"/>
  <c r="BO9223" i="8"/>
  <c r="BG9223" i="8"/>
  <c r="BF9223" i="8"/>
  <c r="AS9223" i="8"/>
  <c r="AR9223" i="8"/>
  <c r="AQ9223" i="8"/>
  <c r="AL9223" i="8"/>
  <c r="CD9222" i="8"/>
  <c r="CC9222" i="8"/>
  <c r="BO9222" i="8"/>
  <c r="BG9222" i="8"/>
  <c r="BF9222" i="8"/>
  <c r="AS9222" i="8"/>
  <c r="AR9222" i="8"/>
  <c r="AQ9222" i="8"/>
  <c r="AL9222" i="8"/>
  <c r="CD9221" i="8"/>
  <c r="CC9221" i="8"/>
  <c r="BO9221" i="8"/>
  <c r="BG9221" i="8"/>
  <c r="BF9221" i="8"/>
  <c r="AS9221" i="8"/>
  <c r="AR9221" i="8"/>
  <c r="AQ9221" i="8"/>
  <c r="AL9221" i="8"/>
  <c r="CD9220" i="8"/>
  <c r="CC9220" i="8"/>
  <c r="BO9220" i="8"/>
  <c r="BG9220" i="8"/>
  <c r="BF9220" i="8"/>
  <c r="AS9220" i="8"/>
  <c r="AR9220" i="8"/>
  <c r="AQ9220" i="8"/>
  <c r="AL9220" i="8"/>
  <c r="CD9219" i="8"/>
  <c r="CC9219" i="8"/>
  <c r="BO9219" i="8"/>
  <c r="BG9219" i="8"/>
  <c r="BF9219" i="8"/>
  <c r="AS9219" i="8"/>
  <c r="AR9219" i="8"/>
  <c r="AQ9219" i="8"/>
  <c r="AL9219" i="8"/>
  <c r="CD9218" i="8"/>
  <c r="CC9218" i="8"/>
  <c r="BO9218" i="8"/>
  <c r="BG9218" i="8"/>
  <c r="BF9218" i="8"/>
  <c r="AS9218" i="8"/>
  <c r="AR9218" i="8"/>
  <c r="AQ9218" i="8"/>
  <c r="AL9218" i="8"/>
  <c r="CD9217" i="8"/>
  <c r="CC9217" i="8"/>
  <c r="BO9217" i="8"/>
  <c r="BG9217" i="8"/>
  <c r="BF9217" i="8"/>
  <c r="AS9217" i="8"/>
  <c r="AR9217" i="8"/>
  <c r="AQ9217" i="8"/>
  <c r="AL9217" i="8"/>
  <c r="CD9216" i="8"/>
  <c r="CC9216" i="8"/>
  <c r="BO9216" i="8"/>
  <c r="BG9216" i="8"/>
  <c r="BF9216" i="8"/>
  <c r="AS9216" i="8"/>
  <c r="AR9216" i="8"/>
  <c r="AQ9216" i="8"/>
  <c r="AL9216" i="8"/>
  <c r="CD9215" i="8"/>
  <c r="CC9215" i="8"/>
  <c r="BO9215" i="8"/>
  <c r="BG9215" i="8"/>
  <c r="BF9215" i="8"/>
  <c r="AS9215" i="8"/>
  <c r="AR9215" i="8"/>
  <c r="AQ9215" i="8"/>
  <c r="AL9215" i="8"/>
  <c r="CD9214" i="8"/>
  <c r="CC9214" i="8"/>
  <c r="BO9214" i="8"/>
  <c r="BG9214" i="8"/>
  <c r="BF9214" i="8"/>
  <c r="AS9214" i="8"/>
  <c r="AR9214" i="8"/>
  <c r="AQ9214" i="8"/>
  <c r="AL9214" i="8"/>
  <c r="CD9213" i="8"/>
  <c r="CC9213" i="8"/>
  <c r="BO9213" i="8"/>
  <c r="BG9213" i="8"/>
  <c r="BF9213" i="8"/>
  <c r="AS9213" i="8"/>
  <c r="AR9213" i="8"/>
  <c r="AQ9213" i="8"/>
  <c r="AL9213" i="8"/>
  <c r="CD9212" i="8"/>
  <c r="CC9212" i="8"/>
  <c r="BO9212" i="8"/>
  <c r="BG9212" i="8"/>
  <c r="BF9212" i="8"/>
  <c r="AS9212" i="8"/>
  <c r="AR9212" i="8"/>
  <c r="AQ9212" i="8"/>
  <c r="AL9212" i="8"/>
  <c r="CD9211" i="8"/>
  <c r="CC9211" i="8"/>
  <c r="BO9211" i="8"/>
  <c r="BG9211" i="8"/>
  <c r="BF9211" i="8"/>
  <c r="AS9211" i="8"/>
  <c r="AR9211" i="8"/>
  <c r="AQ9211" i="8"/>
  <c r="AL9211" i="8"/>
  <c r="CD9210" i="8"/>
  <c r="CC9210" i="8"/>
  <c r="BO9210" i="8"/>
  <c r="BG9210" i="8"/>
  <c r="BF9210" i="8"/>
  <c r="AS9210" i="8"/>
  <c r="AR9210" i="8"/>
  <c r="AQ9210" i="8"/>
  <c r="AL9210" i="8"/>
  <c r="CD9209" i="8"/>
  <c r="CC9209" i="8"/>
  <c r="BO9209" i="8"/>
  <c r="BG9209" i="8"/>
  <c r="BF9209" i="8"/>
  <c r="AS9209" i="8"/>
  <c r="AR9209" i="8"/>
  <c r="AQ9209" i="8"/>
  <c r="AL9209" i="8"/>
  <c r="CD9208" i="8"/>
  <c r="CC9208" i="8"/>
  <c r="BO9208" i="8"/>
  <c r="BG9208" i="8"/>
  <c r="BF9208" i="8"/>
  <c r="AS9208" i="8"/>
  <c r="AR9208" i="8"/>
  <c r="AQ9208" i="8"/>
  <c r="AL9208" i="8"/>
  <c r="CD9207" i="8"/>
  <c r="CC9207" i="8"/>
  <c r="BO9207" i="8"/>
  <c r="BG9207" i="8"/>
  <c r="BF9207" i="8"/>
  <c r="AS9207" i="8"/>
  <c r="AR9207" i="8"/>
  <c r="AQ9207" i="8"/>
  <c r="AL9207" i="8"/>
  <c r="CD9206" i="8"/>
  <c r="CC9206" i="8"/>
  <c r="BO9206" i="8"/>
  <c r="BG9206" i="8"/>
  <c r="BF9206" i="8"/>
  <c r="AS9206" i="8"/>
  <c r="AR9206" i="8"/>
  <c r="AQ9206" i="8"/>
  <c r="AL9206" i="8"/>
  <c r="CD9205" i="8"/>
  <c r="CC9205" i="8"/>
  <c r="BO9205" i="8"/>
  <c r="BG9205" i="8"/>
  <c r="BF9205" i="8"/>
  <c r="AS9205" i="8"/>
  <c r="AR9205" i="8"/>
  <c r="AQ9205" i="8"/>
  <c r="AL9205" i="8"/>
  <c r="CD9204" i="8"/>
  <c r="CC9204" i="8"/>
  <c r="BO9204" i="8"/>
  <c r="BG9204" i="8"/>
  <c r="BF9204" i="8"/>
  <c r="AS9204" i="8"/>
  <c r="AR9204" i="8"/>
  <c r="AQ9204" i="8"/>
  <c r="AL9204" i="8"/>
  <c r="CD9203" i="8"/>
  <c r="CC9203" i="8"/>
  <c r="BO9203" i="8"/>
  <c r="BG9203" i="8"/>
  <c r="BF9203" i="8"/>
  <c r="AS9203" i="8"/>
  <c r="AR9203" i="8"/>
  <c r="AQ9203" i="8"/>
  <c r="AL9203" i="8"/>
  <c r="CD9202" i="8"/>
  <c r="CC9202" i="8"/>
  <c r="BO9202" i="8"/>
  <c r="BG9202" i="8"/>
  <c r="BF9202" i="8"/>
  <c r="AS9202" i="8"/>
  <c r="AR9202" i="8"/>
  <c r="AQ9202" i="8"/>
  <c r="AL9202" i="8"/>
  <c r="CD9201" i="8"/>
  <c r="CC9201" i="8"/>
  <c r="BO9201" i="8"/>
  <c r="BG9201" i="8"/>
  <c r="BF9201" i="8"/>
  <c r="AS9201" i="8"/>
  <c r="AR9201" i="8"/>
  <c r="AQ9201" i="8"/>
  <c r="AL9201" i="8"/>
  <c r="CD9200" i="8"/>
  <c r="CC9200" i="8"/>
  <c r="BO9200" i="8"/>
  <c r="BG9200" i="8"/>
  <c r="BF9200" i="8"/>
  <c r="AS9200" i="8"/>
  <c r="AR9200" i="8"/>
  <c r="AQ9200" i="8"/>
  <c r="AL9200" i="8"/>
  <c r="CD9199" i="8"/>
  <c r="CC9199" i="8"/>
  <c r="BO9199" i="8"/>
  <c r="BG9199" i="8"/>
  <c r="BF9199" i="8"/>
  <c r="AS9199" i="8"/>
  <c r="AR9199" i="8"/>
  <c r="AQ9199" i="8"/>
  <c r="AL9199" i="8"/>
  <c r="CD9198" i="8"/>
  <c r="CC9198" i="8"/>
  <c r="BO9198" i="8"/>
  <c r="BG9198" i="8"/>
  <c r="BF9198" i="8"/>
  <c r="AS9198" i="8"/>
  <c r="AR9198" i="8"/>
  <c r="AQ9198" i="8"/>
  <c r="AL9198" i="8"/>
  <c r="CD9197" i="8"/>
  <c r="CC9197" i="8"/>
  <c r="BO9197" i="8"/>
  <c r="BG9197" i="8"/>
  <c r="BF9197" i="8"/>
  <c r="AS9197" i="8"/>
  <c r="AR9197" i="8"/>
  <c r="AQ9197" i="8"/>
  <c r="AL9197" i="8"/>
  <c r="CD9196" i="8"/>
  <c r="CC9196" i="8"/>
  <c r="BO9196" i="8"/>
  <c r="BG9196" i="8"/>
  <c r="BF9196" i="8"/>
  <c r="AS9196" i="8"/>
  <c r="AR9196" i="8"/>
  <c r="AQ9196" i="8"/>
  <c r="AL9196" i="8"/>
  <c r="CD9195" i="8"/>
  <c r="CC9195" i="8"/>
  <c r="BO9195" i="8"/>
  <c r="BG9195" i="8"/>
  <c r="BF9195" i="8"/>
  <c r="AS9195" i="8"/>
  <c r="AR9195" i="8"/>
  <c r="AQ9195" i="8"/>
  <c r="AL9195" i="8"/>
  <c r="CD9194" i="8"/>
  <c r="CC9194" i="8"/>
  <c r="BO9194" i="8"/>
  <c r="BG9194" i="8"/>
  <c r="BF9194" i="8"/>
  <c r="AS9194" i="8"/>
  <c r="AR9194" i="8"/>
  <c r="AQ9194" i="8"/>
  <c r="AL9194" i="8"/>
  <c r="CD9193" i="8"/>
  <c r="CC9193" i="8"/>
  <c r="BO9193" i="8"/>
  <c r="BG9193" i="8"/>
  <c r="BF9193" i="8"/>
  <c r="AS9193" i="8"/>
  <c r="AR9193" i="8"/>
  <c r="AQ9193" i="8"/>
  <c r="AL9193" i="8"/>
  <c r="CD9192" i="8"/>
  <c r="CC9192" i="8"/>
  <c r="BO9192" i="8"/>
  <c r="BG9192" i="8"/>
  <c r="BF9192" i="8"/>
  <c r="AS9192" i="8"/>
  <c r="AR9192" i="8"/>
  <c r="AQ9192" i="8"/>
  <c r="AL9192" i="8"/>
  <c r="CD9191" i="8"/>
  <c r="CC9191" i="8"/>
  <c r="BO9191" i="8"/>
  <c r="BG9191" i="8"/>
  <c r="BF9191" i="8"/>
  <c r="AS9191" i="8"/>
  <c r="AR9191" i="8"/>
  <c r="AQ9191" i="8"/>
  <c r="AL9191" i="8"/>
  <c r="CD9190" i="8"/>
  <c r="CC9190" i="8"/>
  <c r="BO9190" i="8"/>
  <c r="BG9190" i="8"/>
  <c r="BF9190" i="8"/>
  <c r="AS9190" i="8"/>
  <c r="AR9190" i="8"/>
  <c r="AQ9190" i="8"/>
  <c r="AL9190" i="8"/>
  <c r="CD9189" i="8"/>
  <c r="CC9189" i="8"/>
  <c r="BO9189" i="8"/>
  <c r="BG9189" i="8"/>
  <c r="BF9189" i="8"/>
  <c r="AS9189" i="8"/>
  <c r="AR9189" i="8"/>
  <c r="AQ9189" i="8"/>
  <c r="AL9189" i="8"/>
  <c r="CD9188" i="8"/>
  <c r="CC9188" i="8"/>
  <c r="BO9188" i="8"/>
  <c r="BG9188" i="8"/>
  <c r="BF9188" i="8"/>
  <c r="AS9188" i="8"/>
  <c r="AR9188" i="8"/>
  <c r="AQ9188" i="8"/>
  <c r="AL9188" i="8"/>
  <c r="CD9187" i="8"/>
  <c r="CC9187" i="8"/>
  <c r="BO9187" i="8"/>
  <c r="BG9187" i="8"/>
  <c r="BF9187" i="8"/>
  <c r="AS9187" i="8"/>
  <c r="AR9187" i="8"/>
  <c r="AQ9187" i="8"/>
  <c r="AL9187" i="8"/>
  <c r="CD9186" i="8"/>
  <c r="CC9186" i="8"/>
  <c r="BO9186" i="8"/>
  <c r="BG9186" i="8"/>
  <c r="BF9186" i="8"/>
  <c r="AS9186" i="8"/>
  <c r="AR9186" i="8"/>
  <c r="AQ9186" i="8"/>
  <c r="AL9186" i="8"/>
  <c r="CD9185" i="8"/>
  <c r="CC9185" i="8"/>
  <c r="BO9185" i="8"/>
  <c r="BG9185" i="8"/>
  <c r="BF9185" i="8"/>
  <c r="AS9185" i="8"/>
  <c r="AR9185" i="8"/>
  <c r="AQ9185" i="8"/>
  <c r="AL9185" i="8"/>
  <c r="CD9184" i="8"/>
  <c r="CC9184" i="8"/>
  <c r="BO9184" i="8"/>
  <c r="BG9184" i="8"/>
  <c r="BF9184" i="8"/>
  <c r="AS9184" i="8"/>
  <c r="AR9184" i="8"/>
  <c r="AQ9184" i="8"/>
  <c r="AL9184" i="8"/>
  <c r="CD9183" i="8"/>
  <c r="CC9183" i="8"/>
  <c r="BO9183" i="8"/>
  <c r="BG9183" i="8"/>
  <c r="BF9183" i="8"/>
  <c r="AS9183" i="8"/>
  <c r="AR9183" i="8"/>
  <c r="AQ9183" i="8"/>
  <c r="AL9183" i="8"/>
  <c r="CD9182" i="8"/>
  <c r="CC9182" i="8"/>
  <c r="BO9182" i="8"/>
  <c r="BG9182" i="8"/>
  <c r="BF9182" i="8"/>
  <c r="AS9182" i="8"/>
  <c r="AR9182" i="8"/>
  <c r="AQ9182" i="8"/>
  <c r="AL9182" i="8"/>
  <c r="CD9181" i="8"/>
  <c r="CC9181" i="8"/>
  <c r="BO9181" i="8"/>
  <c r="BG9181" i="8"/>
  <c r="BF9181" i="8"/>
  <c r="AS9181" i="8"/>
  <c r="AR9181" i="8"/>
  <c r="AQ9181" i="8"/>
  <c r="AL9181" i="8"/>
  <c r="CD9180" i="8"/>
  <c r="CC9180" i="8"/>
  <c r="BO9180" i="8"/>
  <c r="BG9180" i="8"/>
  <c r="BF9180" i="8"/>
  <c r="AS9180" i="8"/>
  <c r="AR9180" i="8"/>
  <c r="AQ9180" i="8"/>
  <c r="AL9180" i="8"/>
  <c r="CD9179" i="8"/>
  <c r="CC9179" i="8"/>
  <c r="BO9179" i="8"/>
  <c r="BG9179" i="8"/>
  <c r="BF9179" i="8"/>
  <c r="AS9179" i="8"/>
  <c r="AR9179" i="8"/>
  <c r="AQ9179" i="8"/>
  <c r="AL9179" i="8"/>
  <c r="CD9178" i="8"/>
  <c r="CC9178" i="8"/>
  <c r="BO9178" i="8"/>
  <c r="BG9178" i="8"/>
  <c r="BF9178" i="8"/>
  <c r="AS9178" i="8"/>
  <c r="AR9178" i="8"/>
  <c r="AQ9178" i="8"/>
  <c r="AL9178" i="8"/>
  <c r="CD9177" i="8"/>
  <c r="CC9177" i="8"/>
  <c r="BO9177" i="8"/>
  <c r="BG9177" i="8"/>
  <c r="BF9177" i="8"/>
  <c r="AS9177" i="8"/>
  <c r="AR9177" i="8"/>
  <c r="AQ9177" i="8"/>
  <c r="AL9177" i="8"/>
  <c r="CD9176" i="8"/>
  <c r="CC9176" i="8"/>
  <c r="BO9176" i="8"/>
  <c r="BG9176" i="8"/>
  <c r="BF9176" i="8"/>
  <c r="AS9176" i="8"/>
  <c r="AR9176" i="8"/>
  <c r="AQ9176" i="8"/>
  <c r="AL9176" i="8"/>
  <c r="CD9175" i="8"/>
  <c r="CC9175" i="8"/>
  <c r="BO9175" i="8"/>
  <c r="BG9175" i="8"/>
  <c r="BF9175" i="8"/>
  <c r="AS9175" i="8"/>
  <c r="AR9175" i="8"/>
  <c r="AQ9175" i="8"/>
  <c r="AL9175" i="8"/>
  <c r="CD9174" i="8"/>
  <c r="CC9174" i="8"/>
  <c r="BO9174" i="8"/>
  <c r="BG9174" i="8"/>
  <c r="BF9174" i="8"/>
  <c r="AS9174" i="8"/>
  <c r="AR9174" i="8"/>
  <c r="AQ9174" i="8"/>
  <c r="AL9174" i="8"/>
  <c r="CD9173" i="8"/>
  <c r="CC9173" i="8"/>
  <c r="BO9173" i="8"/>
  <c r="BG9173" i="8"/>
  <c r="BF9173" i="8"/>
  <c r="AS9173" i="8"/>
  <c r="AR9173" i="8"/>
  <c r="AQ9173" i="8"/>
  <c r="AL9173" i="8"/>
  <c r="CD9172" i="8"/>
  <c r="CC9172" i="8"/>
  <c r="BO9172" i="8"/>
  <c r="BG9172" i="8"/>
  <c r="BF9172" i="8"/>
  <c r="AS9172" i="8"/>
  <c r="AR9172" i="8"/>
  <c r="AQ9172" i="8"/>
  <c r="AL9172" i="8"/>
  <c r="CD9171" i="8"/>
  <c r="CC9171" i="8"/>
  <c r="BO9171" i="8"/>
  <c r="BG9171" i="8"/>
  <c r="BF9171" i="8"/>
  <c r="AS9171" i="8"/>
  <c r="AR9171" i="8"/>
  <c r="AQ9171" i="8"/>
  <c r="AL9171" i="8"/>
  <c r="CD9170" i="8"/>
  <c r="CC9170" i="8"/>
  <c r="BO9170" i="8"/>
  <c r="BG9170" i="8"/>
  <c r="BF9170" i="8"/>
  <c r="AS9170" i="8"/>
  <c r="AR9170" i="8"/>
  <c r="AQ9170" i="8"/>
  <c r="AL9170" i="8"/>
  <c r="CD9169" i="8"/>
  <c r="CC9169" i="8"/>
  <c r="BO9169" i="8"/>
  <c r="BG9169" i="8"/>
  <c r="BF9169" i="8"/>
  <c r="AS9169" i="8"/>
  <c r="AR9169" i="8"/>
  <c r="AQ9169" i="8"/>
  <c r="AL9169" i="8"/>
  <c r="CD9168" i="8"/>
  <c r="CC9168" i="8"/>
  <c r="BO9168" i="8"/>
  <c r="BG9168" i="8"/>
  <c r="BF9168" i="8"/>
  <c r="AS9168" i="8"/>
  <c r="AR9168" i="8"/>
  <c r="AQ9168" i="8"/>
  <c r="AL9168" i="8"/>
  <c r="CD9167" i="8"/>
  <c r="CC9167" i="8"/>
  <c r="BO9167" i="8"/>
  <c r="BG9167" i="8"/>
  <c r="BF9167" i="8"/>
  <c r="AS9167" i="8"/>
  <c r="AR9167" i="8"/>
  <c r="AQ9167" i="8"/>
  <c r="AL9167" i="8"/>
  <c r="CD9166" i="8"/>
  <c r="CC9166" i="8"/>
  <c r="BO9166" i="8"/>
  <c r="BG9166" i="8"/>
  <c r="BF9166" i="8"/>
  <c r="AS9166" i="8"/>
  <c r="AR9166" i="8"/>
  <c r="AQ9166" i="8"/>
  <c r="AL9166" i="8"/>
  <c r="CD9165" i="8"/>
  <c r="CC9165" i="8"/>
  <c r="BO9165" i="8"/>
  <c r="BG9165" i="8"/>
  <c r="BF9165" i="8"/>
  <c r="AS9165" i="8"/>
  <c r="AR9165" i="8"/>
  <c r="AQ9165" i="8"/>
  <c r="AL9165" i="8"/>
  <c r="CD9164" i="8"/>
  <c r="CC9164" i="8"/>
  <c r="BO9164" i="8"/>
  <c r="BG9164" i="8"/>
  <c r="BF9164" i="8"/>
  <c r="AS9164" i="8"/>
  <c r="AR9164" i="8"/>
  <c r="AQ9164" i="8"/>
  <c r="AL9164" i="8"/>
  <c r="CD9163" i="8"/>
  <c r="CC9163" i="8"/>
  <c r="BO9163" i="8"/>
  <c r="BG9163" i="8"/>
  <c r="BF9163" i="8"/>
  <c r="AS9163" i="8"/>
  <c r="AR9163" i="8"/>
  <c r="AQ9163" i="8"/>
  <c r="AL9163" i="8"/>
  <c r="CD9162" i="8"/>
  <c r="CC9162" i="8"/>
  <c r="BO9162" i="8"/>
  <c r="BG9162" i="8"/>
  <c r="BF9162" i="8"/>
  <c r="AS9162" i="8"/>
  <c r="AR9162" i="8"/>
  <c r="AQ9162" i="8"/>
  <c r="AL9162" i="8"/>
  <c r="CD9161" i="8"/>
  <c r="CC9161" i="8"/>
  <c r="BO9161" i="8"/>
  <c r="BG9161" i="8"/>
  <c r="BF9161" i="8"/>
  <c r="AS9161" i="8"/>
  <c r="AR9161" i="8"/>
  <c r="AQ9161" i="8"/>
  <c r="AL9161" i="8"/>
  <c r="CD9160" i="8"/>
  <c r="CC9160" i="8"/>
  <c r="BO9160" i="8"/>
  <c r="BG9160" i="8"/>
  <c r="BF9160" i="8"/>
  <c r="AS9160" i="8"/>
  <c r="AR9160" i="8"/>
  <c r="AQ9160" i="8"/>
  <c r="AL9160" i="8"/>
  <c r="CD9159" i="8"/>
  <c r="CC9159" i="8"/>
  <c r="BO9159" i="8"/>
  <c r="BG9159" i="8"/>
  <c r="BF9159" i="8"/>
  <c r="AS9159" i="8"/>
  <c r="AR9159" i="8"/>
  <c r="AQ9159" i="8"/>
  <c r="AL9159" i="8"/>
  <c r="CD9158" i="8"/>
  <c r="CC9158" i="8"/>
  <c r="BO9158" i="8"/>
  <c r="BG9158" i="8"/>
  <c r="BF9158" i="8"/>
  <c r="AS9158" i="8"/>
  <c r="AR9158" i="8"/>
  <c r="AQ9158" i="8"/>
  <c r="AL9158" i="8"/>
  <c r="CD9157" i="8"/>
  <c r="CC9157" i="8"/>
  <c r="BO9157" i="8"/>
  <c r="BG9157" i="8"/>
  <c r="BF9157" i="8"/>
  <c r="AS9157" i="8"/>
  <c r="AR9157" i="8"/>
  <c r="AQ9157" i="8"/>
  <c r="AL9157" i="8"/>
  <c r="CD9156" i="8"/>
  <c r="CC9156" i="8"/>
  <c r="BO9156" i="8"/>
  <c r="BG9156" i="8"/>
  <c r="BF9156" i="8"/>
  <c r="AS9156" i="8"/>
  <c r="AR9156" i="8"/>
  <c r="AQ9156" i="8"/>
  <c r="AL9156" i="8"/>
  <c r="CD9155" i="8"/>
  <c r="CC9155" i="8"/>
  <c r="BO9155" i="8"/>
  <c r="BG9155" i="8"/>
  <c r="BF9155" i="8"/>
  <c r="AS9155" i="8"/>
  <c r="AR9155" i="8"/>
  <c r="AQ9155" i="8"/>
  <c r="AL9155" i="8"/>
  <c r="CD9154" i="8"/>
  <c r="CC9154" i="8"/>
  <c r="BO9154" i="8"/>
  <c r="BG9154" i="8"/>
  <c r="BF9154" i="8"/>
  <c r="AS9154" i="8"/>
  <c r="AR9154" i="8"/>
  <c r="AQ9154" i="8"/>
  <c r="AL9154" i="8"/>
  <c r="CD9153" i="8"/>
  <c r="CC9153" i="8"/>
  <c r="BO9153" i="8"/>
  <c r="BG9153" i="8"/>
  <c r="BF9153" i="8"/>
  <c r="AS9153" i="8"/>
  <c r="AR9153" i="8"/>
  <c r="AQ9153" i="8"/>
  <c r="AL9153" i="8"/>
  <c r="CD9152" i="8"/>
  <c r="CC9152" i="8"/>
  <c r="BO9152" i="8"/>
  <c r="BG9152" i="8"/>
  <c r="BF9152" i="8"/>
  <c r="AS9152" i="8"/>
  <c r="AR9152" i="8"/>
  <c r="AQ9152" i="8"/>
  <c r="AL9152" i="8"/>
  <c r="CD9151" i="8"/>
  <c r="CC9151" i="8"/>
  <c r="BO9151" i="8"/>
  <c r="BG9151" i="8"/>
  <c r="BF9151" i="8"/>
  <c r="AS9151" i="8"/>
  <c r="AR9151" i="8"/>
  <c r="AQ9151" i="8"/>
  <c r="AL9151" i="8"/>
  <c r="CD9150" i="8"/>
  <c r="CC9150" i="8"/>
  <c r="BO9150" i="8"/>
  <c r="BG9150" i="8"/>
  <c r="BF9150" i="8"/>
  <c r="AS9150" i="8"/>
  <c r="AR9150" i="8"/>
  <c r="AQ9150" i="8"/>
  <c r="AL9150" i="8"/>
  <c r="CD9149" i="8"/>
  <c r="CC9149" i="8"/>
  <c r="BO9149" i="8"/>
  <c r="BG9149" i="8"/>
  <c r="BF9149" i="8"/>
  <c r="AS9149" i="8"/>
  <c r="AR9149" i="8"/>
  <c r="AQ9149" i="8"/>
  <c r="AL9149" i="8"/>
  <c r="CD9148" i="8"/>
  <c r="CC9148" i="8"/>
  <c r="BO9148" i="8"/>
  <c r="BG9148" i="8"/>
  <c r="BF9148" i="8"/>
  <c r="AS9148" i="8"/>
  <c r="AR9148" i="8"/>
  <c r="AQ9148" i="8"/>
  <c r="AL9148" i="8"/>
  <c r="CD9147" i="8"/>
  <c r="CC9147" i="8"/>
  <c r="BO9147" i="8"/>
  <c r="BG9147" i="8"/>
  <c r="BF9147" i="8"/>
  <c r="AS9147" i="8"/>
  <c r="AR9147" i="8"/>
  <c r="AQ9147" i="8"/>
  <c r="AL9147" i="8"/>
  <c r="CD9146" i="8"/>
  <c r="CC9146" i="8"/>
  <c r="BO9146" i="8"/>
  <c r="BG9146" i="8"/>
  <c r="BF9146" i="8"/>
  <c r="AS9146" i="8"/>
  <c r="AR9146" i="8"/>
  <c r="AQ9146" i="8"/>
  <c r="AL9146" i="8"/>
  <c r="CD9145" i="8"/>
  <c r="CC9145" i="8"/>
  <c r="BO9145" i="8"/>
  <c r="BG9145" i="8"/>
  <c r="BF9145" i="8"/>
  <c r="AS9145" i="8"/>
  <c r="AR9145" i="8"/>
  <c r="AQ9145" i="8"/>
  <c r="AL9145" i="8"/>
  <c r="CD9144" i="8"/>
  <c r="CC9144" i="8"/>
  <c r="BO9144" i="8"/>
  <c r="BG9144" i="8"/>
  <c r="BF9144" i="8"/>
  <c r="AS9144" i="8"/>
  <c r="AR9144" i="8"/>
  <c r="AQ9144" i="8"/>
  <c r="AL9144" i="8"/>
  <c r="CD9143" i="8"/>
  <c r="CC9143" i="8"/>
  <c r="BO9143" i="8"/>
  <c r="BG9143" i="8"/>
  <c r="BF9143" i="8"/>
  <c r="AS9143" i="8"/>
  <c r="AR9143" i="8"/>
  <c r="AQ9143" i="8"/>
  <c r="AL9143" i="8"/>
  <c r="CD9142" i="8"/>
  <c r="CC9142" i="8"/>
  <c r="BO9142" i="8"/>
  <c r="BG9142" i="8"/>
  <c r="BF9142" i="8"/>
  <c r="AS9142" i="8"/>
  <c r="AR9142" i="8"/>
  <c r="AQ9142" i="8"/>
  <c r="AL9142" i="8"/>
  <c r="CD9141" i="8"/>
  <c r="CC9141" i="8"/>
  <c r="BO9141" i="8"/>
  <c r="BG9141" i="8"/>
  <c r="BF9141" i="8"/>
  <c r="AS9141" i="8"/>
  <c r="AR9141" i="8"/>
  <c r="AQ9141" i="8"/>
  <c r="AL9141" i="8"/>
  <c r="CD9140" i="8"/>
  <c r="CC9140" i="8"/>
  <c r="BO9140" i="8"/>
  <c r="BG9140" i="8"/>
  <c r="BF9140" i="8"/>
  <c r="AS9140" i="8"/>
  <c r="AR9140" i="8"/>
  <c r="AQ9140" i="8"/>
  <c r="AL9140" i="8"/>
  <c r="CD9139" i="8"/>
  <c r="CC9139" i="8"/>
  <c r="BO9139" i="8"/>
  <c r="BG9139" i="8"/>
  <c r="BF9139" i="8"/>
  <c r="AS9139" i="8"/>
  <c r="AR9139" i="8"/>
  <c r="AQ9139" i="8"/>
  <c r="AL9139" i="8"/>
  <c r="CD9138" i="8"/>
  <c r="CC9138" i="8"/>
  <c r="BO9138" i="8"/>
  <c r="BG9138" i="8"/>
  <c r="BF9138" i="8"/>
  <c r="AS9138" i="8"/>
  <c r="AR9138" i="8"/>
  <c r="AQ9138" i="8"/>
  <c r="AL9138" i="8"/>
  <c r="CD9137" i="8"/>
  <c r="CC9137" i="8"/>
  <c r="BO9137" i="8"/>
  <c r="BG9137" i="8"/>
  <c r="BF9137" i="8"/>
  <c r="AS9137" i="8"/>
  <c r="AR9137" i="8"/>
  <c r="AQ9137" i="8"/>
  <c r="AL9137" i="8"/>
  <c r="CD9136" i="8"/>
  <c r="CC9136" i="8"/>
  <c r="BO9136" i="8"/>
  <c r="BG9136" i="8"/>
  <c r="BF9136" i="8"/>
  <c r="AS9136" i="8"/>
  <c r="AR9136" i="8"/>
  <c r="AQ9136" i="8"/>
  <c r="AL9136" i="8"/>
  <c r="CD9135" i="8"/>
  <c r="CC9135" i="8"/>
  <c r="BO9135" i="8"/>
  <c r="BG9135" i="8"/>
  <c r="BF9135" i="8"/>
  <c r="AS9135" i="8"/>
  <c r="AR9135" i="8"/>
  <c r="AQ9135" i="8"/>
  <c r="AL9135" i="8"/>
  <c r="CD9134" i="8"/>
  <c r="CC9134" i="8"/>
  <c r="BO9134" i="8"/>
  <c r="BG9134" i="8"/>
  <c r="BF9134" i="8"/>
  <c r="AS9134" i="8"/>
  <c r="AR9134" i="8"/>
  <c r="AQ9134" i="8"/>
  <c r="AL9134" i="8"/>
  <c r="CD9133" i="8"/>
  <c r="CC9133" i="8"/>
  <c r="BO9133" i="8"/>
  <c r="BG9133" i="8"/>
  <c r="BF9133" i="8"/>
  <c r="AS9133" i="8"/>
  <c r="AR9133" i="8"/>
  <c r="AQ9133" i="8"/>
  <c r="AL9133" i="8"/>
  <c r="CD9132" i="8"/>
  <c r="CC9132" i="8"/>
  <c r="BO9132" i="8"/>
  <c r="BG9132" i="8"/>
  <c r="BF9132" i="8"/>
  <c r="AS9132" i="8"/>
  <c r="AR9132" i="8"/>
  <c r="AQ9132" i="8"/>
  <c r="AL9132" i="8"/>
  <c r="CD9131" i="8"/>
  <c r="CC9131" i="8"/>
  <c r="BO9131" i="8"/>
  <c r="BG9131" i="8"/>
  <c r="BF9131" i="8"/>
  <c r="AS9131" i="8"/>
  <c r="AR9131" i="8"/>
  <c r="AQ9131" i="8"/>
  <c r="AL9131" i="8"/>
  <c r="CD9130" i="8"/>
  <c r="CC9130" i="8"/>
  <c r="BO9130" i="8"/>
  <c r="BG9130" i="8"/>
  <c r="BF9130" i="8"/>
  <c r="AS9130" i="8"/>
  <c r="AR9130" i="8"/>
  <c r="AQ9130" i="8"/>
  <c r="AL9130" i="8"/>
  <c r="CD9129" i="8"/>
  <c r="CC9129" i="8"/>
  <c r="BO9129" i="8"/>
  <c r="BG9129" i="8"/>
  <c r="BF9129" i="8"/>
  <c r="AS9129" i="8"/>
  <c r="AR9129" i="8"/>
  <c r="AQ9129" i="8"/>
  <c r="AL9129" i="8"/>
  <c r="CD9128" i="8"/>
  <c r="CC9128" i="8"/>
  <c r="BO9128" i="8"/>
  <c r="BG9128" i="8"/>
  <c r="BF9128" i="8"/>
  <c r="AS9128" i="8"/>
  <c r="AR9128" i="8"/>
  <c r="AQ9128" i="8"/>
  <c r="AL9128" i="8"/>
  <c r="CD9127" i="8"/>
  <c r="CC9127" i="8"/>
  <c r="BO9127" i="8"/>
  <c r="BG9127" i="8"/>
  <c r="BF9127" i="8"/>
  <c r="AS9127" i="8"/>
  <c r="AR9127" i="8"/>
  <c r="AQ9127" i="8"/>
  <c r="AL9127" i="8"/>
  <c r="CD9126" i="8"/>
  <c r="CC9126" i="8"/>
  <c r="BO9126" i="8"/>
  <c r="BG9126" i="8"/>
  <c r="BF9126" i="8"/>
  <c r="AS9126" i="8"/>
  <c r="AR9126" i="8"/>
  <c r="AQ9126" i="8"/>
  <c r="AL9126" i="8"/>
  <c r="CD9125" i="8"/>
  <c r="CC9125" i="8"/>
  <c r="BO9125" i="8"/>
  <c r="BG9125" i="8"/>
  <c r="BF9125" i="8"/>
  <c r="AS9125" i="8"/>
  <c r="AR9125" i="8"/>
  <c r="AQ9125" i="8"/>
  <c r="AL9125" i="8"/>
  <c r="CD9124" i="8"/>
  <c r="CC9124" i="8"/>
  <c r="BO9124" i="8"/>
  <c r="BG9124" i="8"/>
  <c r="BF9124" i="8"/>
  <c r="AS9124" i="8"/>
  <c r="AR9124" i="8"/>
  <c r="AQ9124" i="8"/>
  <c r="AL9124" i="8"/>
  <c r="CD9123" i="8"/>
  <c r="CC9123" i="8"/>
  <c r="BO9123" i="8"/>
  <c r="BG9123" i="8"/>
  <c r="BF9123" i="8"/>
  <c r="AS9123" i="8"/>
  <c r="AR9123" i="8"/>
  <c r="AQ9123" i="8"/>
  <c r="AL9123" i="8"/>
  <c r="CD9122" i="8"/>
  <c r="CC9122" i="8"/>
  <c r="BO9122" i="8"/>
  <c r="BG9122" i="8"/>
  <c r="BF9122" i="8"/>
  <c r="AS9122" i="8"/>
  <c r="AR9122" i="8"/>
  <c r="AQ9122" i="8"/>
  <c r="AL9122" i="8"/>
  <c r="CD9121" i="8"/>
  <c r="CC9121" i="8"/>
  <c r="BO9121" i="8"/>
  <c r="BG9121" i="8"/>
  <c r="BF9121" i="8"/>
  <c r="AS9121" i="8"/>
  <c r="AR9121" i="8"/>
  <c r="AQ9121" i="8"/>
  <c r="AL9121" i="8"/>
  <c r="CD9120" i="8"/>
  <c r="CC9120" i="8"/>
  <c r="BO9120" i="8"/>
  <c r="BG9120" i="8"/>
  <c r="BF9120" i="8"/>
  <c r="AS9120" i="8"/>
  <c r="AR9120" i="8"/>
  <c r="AQ9120" i="8"/>
  <c r="AL9120" i="8"/>
  <c r="CD9119" i="8"/>
  <c r="CC9119" i="8"/>
  <c r="BO9119" i="8"/>
  <c r="BG9119" i="8"/>
  <c r="BF9119" i="8"/>
  <c r="AS9119" i="8"/>
  <c r="AR9119" i="8"/>
  <c r="AQ9119" i="8"/>
  <c r="AL9119" i="8"/>
  <c r="CD9118" i="8"/>
  <c r="CC9118" i="8"/>
  <c r="BO9118" i="8"/>
  <c r="BG9118" i="8"/>
  <c r="BF9118" i="8"/>
  <c r="AS9118" i="8"/>
  <c r="AR9118" i="8"/>
  <c r="AQ9118" i="8"/>
  <c r="AL9118" i="8"/>
  <c r="CD9117" i="8"/>
  <c r="CC9117" i="8"/>
  <c r="BO9117" i="8"/>
  <c r="BG9117" i="8"/>
  <c r="BF9117" i="8"/>
  <c r="AS9117" i="8"/>
  <c r="AR9117" i="8"/>
  <c r="AQ9117" i="8"/>
  <c r="AL9117" i="8"/>
  <c r="CD9116" i="8"/>
  <c r="CC9116" i="8"/>
  <c r="BO9116" i="8"/>
  <c r="BG9116" i="8"/>
  <c r="BF9116" i="8"/>
  <c r="AS9116" i="8"/>
  <c r="AR9116" i="8"/>
  <c r="AQ9116" i="8"/>
  <c r="AL9116" i="8"/>
  <c r="CD9115" i="8"/>
  <c r="CC9115" i="8"/>
  <c r="BO9115" i="8"/>
  <c r="BG9115" i="8"/>
  <c r="BF9115" i="8"/>
  <c r="AS9115" i="8"/>
  <c r="AR9115" i="8"/>
  <c r="AQ9115" i="8"/>
  <c r="AL9115" i="8"/>
  <c r="CD9114" i="8"/>
  <c r="CC9114" i="8"/>
  <c r="BO9114" i="8"/>
  <c r="BG9114" i="8"/>
  <c r="BF9114" i="8"/>
  <c r="AS9114" i="8"/>
  <c r="AR9114" i="8"/>
  <c r="AQ9114" i="8"/>
  <c r="AL9114" i="8"/>
  <c r="CD9113" i="8"/>
  <c r="CC9113" i="8"/>
  <c r="BO9113" i="8"/>
  <c r="BG9113" i="8"/>
  <c r="BF9113" i="8"/>
  <c r="AS9113" i="8"/>
  <c r="AR9113" i="8"/>
  <c r="AQ9113" i="8"/>
  <c r="AL9113" i="8"/>
  <c r="CD9112" i="8"/>
  <c r="CC9112" i="8"/>
  <c r="BO9112" i="8"/>
  <c r="BG9112" i="8"/>
  <c r="BF9112" i="8"/>
  <c r="AS9112" i="8"/>
  <c r="AR9112" i="8"/>
  <c r="AQ9112" i="8"/>
  <c r="AL9112" i="8"/>
  <c r="CD9111" i="8"/>
  <c r="CC9111" i="8"/>
  <c r="BO9111" i="8"/>
  <c r="BG9111" i="8"/>
  <c r="BF9111" i="8"/>
  <c r="AS9111" i="8"/>
  <c r="AR9111" i="8"/>
  <c r="AQ9111" i="8"/>
  <c r="AL9111" i="8"/>
  <c r="CD9110" i="8"/>
  <c r="CC9110" i="8"/>
  <c r="BO9110" i="8"/>
  <c r="BG9110" i="8"/>
  <c r="BF9110" i="8"/>
  <c r="AS9110" i="8"/>
  <c r="AR9110" i="8"/>
  <c r="AQ9110" i="8"/>
  <c r="AL9110" i="8"/>
  <c r="CD9109" i="8"/>
  <c r="CC9109" i="8"/>
  <c r="BO9109" i="8"/>
  <c r="BG9109" i="8"/>
  <c r="BF9109" i="8"/>
  <c r="AS9109" i="8"/>
  <c r="AR9109" i="8"/>
  <c r="AQ9109" i="8"/>
  <c r="AL9109" i="8"/>
  <c r="CD9108" i="8"/>
  <c r="CC9108" i="8"/>
  <c r="BO9108" i="8"/>
  <c r="BG9108" i="8"/>
  <c r="BF9108" i="8"/>
  <c r="AS9108" i="8"/>
  <c r="AR9108" i="8"/>
  <c r="AQ9108" i="8"/>
  <c r="AL9108" i="8"/>
  <c r="CD9107" i="8"/>
  <c r="CC9107" i="8"/>
  <c r="BO9107" i="8"/>
  <c r="BG9107" i="8"/>
  <c r="BF9107" i="8"/>
  <c r="AS9107" i="8"/>
  <c r="AR9107" i="8"/>
  <c r="AQ9107" i="8"/>
  <c r="AL9107" i="8"/>
  <c r="CD9106" i="8"/>
  <c r="CC9106" i="8"/>
  <c r="BO9106" i="8"/>
  <c r="BG9106" i="8"/>
  <c r="BF9106" i="8"/>
  <c r="AS9106" i="8"/>
  <c r="AR9106" i="8"/>
  <c r="AQ9106" i="8"/>
  <c r="AL9106" i="8"/>
  <c r="CD9105" i="8"/>
  <c r="CC9105" i="8"/>
  <c r="BO9105" i="8"/>
  <c r="BG9105" i="8"/>
  <c r="BF9105" i="8"/>
  <c r="AS9105" i="8"/>
  <c r="AR9105" i="8"/>
  <c r="AQ9105" i="8"/>
  <c r="AL9105" i="8"/>
  <c r="CD9104" i="8"/>
  <c r="CC9104" i="8"/>
  <c r="BO9104" i="8"/>
  <c r="BG9104" i="8"/>
  <c r="BF9104" i="8"/>
  <c r="AS9104" i="8"/>
  <c r="AR9104" i="8"/>
  <c r="AQ9104" i="8"/>
  <c r="AL9104" i="8"/>
  <c r="CD9103" i="8"/>
  <c r="CC9103" i="8"/>
  <c r="BO9103" i="8"/>
  <c r="BG9103" i="8"/>
  <c r="BF9103" i="8"/>
  <c r="AS9103" i="8"/>
  <c r="AR9103" i="8"/>
  <c r="AQ9103" i="8"/>
  <c r="AL9103" i="8"/>
  <c r="CD9102" i="8"/>
  <c r="CC9102" i="8"/>
  <c r="BO9102" i="8"/>
  <c r="BG9102" i="8"/>
  <c r="BF9102" i="8"/>
  <c r="AS9102" i="8"/>
  <c r="AR9102" i="8"/>
  <c r="AQ9102" i="8"/>
  <c r="AL9102" i="8"/>
  <c r="CD9101" i="8"/>
  <c r="CC9101" i="8"/>
  <c r="BO9101" i="8"/>
  <c r="BG9101" i="8"/>
  <c r="BF9101" i="8"/>
  <c r="AS9101" i="8"/>
  <c r="AR9101" i="8"/>
  <c r="AQ9101" i="8"/>
  <c r="AL9101" i="8"/>
  <c r="CD9100" i="8"/>
  <c r="CC9100" i="8"/>
  <c r="BO9100" i="8"/>
  <c r="BG9100" i="8"/>
  <c r="BF9100" i="8"/>
  <c r="AS9100" i="8"/>
  <c r="AR9100" i="8"/>
  <c r="AQ9100" i="8"/>
  <c r="AL9100" i="8"/>
  <c r="CD9099" i="8"/>
  <c r="CC9099" i="8"/>
  <c r="BO9099" i="8"/>
  <c r="BG9099" i="8"/>
  <c r="BF9099" i="8"/>
  <c r="AS9099" i="8"/>
  <c r="AR9099" i="8"/>
  <c r="AQ9099" i="8"/>
  <c r="AL9099" i="8"/>
  <c r="CD9098" i="8"/>
  <c r="CC9098" i="8"/>
  <c r="BO9098" i="8"/>
  <c r="BG9098" i="8"/>
  <c r="BF9098" i="8"/>
  <c r="AS9098" i="8"/>
  <c r="AR9098" i="8"/>
  <c r="AQ9098" i="8"/>
  <c r="AL9098" i="8"/>
  <c r="CD9097" i="8"/>
  <c r="CC9097" i="8"/>
  <c r="BO9097" i="8"/>
  <c r="BG9097" i="8"/>
  <c r="BF9097" i="8"/>
  <c r="AS9097" i="8"/>
  <c r="AR9097" i="8"/>
  <c r="AQ9097" i="8"/>
  <c r="AL9097" i="8"/>
  <c r="CD9096" i="8"/>
  <c r="CC9096" i="8"/>
  <c r="BO9096" i="8"/>
  <c r="BG9096" i="8"/>
  <c r="BF9096" i="8"/>
  <c r="AS9096" i="8"/>
  <c r="AR9096" i="8"/>
  <c r="AQ9096" i="8"/>
  <c r="AL9096" i="8"/>
  <c r="CD9095" i="8"/>
  <c r="CC9095" i="8"/>
  <c r="BO9095" i="8"/>
  <c r="BG9095" i="8"/>
  <c r="BF9095" i="8"/>
  <c r="AS9095" i="8"/>
  <c r="AR9095" i="8"/>
  <c r="AQ9095" i="8"/>
  <c r="AL9095" i="8"/>
  <c r="CD9094" i="8"/>
  <c r="CC9094" i="8"/>
  <c r="BO9094" i="8"/>
  <c r="BG9094" i="8"/>
  <c r="BF9094" i="8"/>
  <c r="AS9094" i="8"/>
  <c r="AR9094" i="8"/>
  <c r="AQ9094" i="8"/>
  <c r="AL9094" i="8"/>
  <c r="CD9093" i="8"/>
  <c r="CC9093" i="8"/>
  <c r="BO9093" i="8"/>
  <c r="BG9093" i="8"/>
  <c r="BF9093" i="8"/>
  <c r="AS9093" i="8"/>
  <c r="AR9093" i="8"/>
  <c r="AQ9093" i="8"/>
  <c r="AL9093" i="8"/>
  <c r="CD9092" i="8"/>
  <c r="CC9092" i="8"/>
  <c r="BO9092" i="8"/>
  <c r="BG9092" i="8"/>
  <c r="BF9092" i="8"/>
  <c r="AS9092" i="8"/>
  <c r="AR9092" i="8"/>
  <c r="AQ9092" i="8"/>
  <c r="AL9092" i="8"/>
  <c r="CD9091" i="8"/>
  <c r="CC9091" i="8"/>
  <c r="BO9091" i="8"/>
  <c r="BG9091" i="8"/>
  <c r="BF9091" i="8"/>
  <c r="AS9091" i="8"/>
  <c r="AR9091" i="8"/>
  <c r="AQ9091" i="8"/>
  <c r="AL9091" i="8"/>
  <c r="CD9090" i="8"/>
  <c r="CC9090" i="8"/>
  <c r="BO9090" i="8"/>
  <c r="BG9090" i="8"/>
  <c r="BF9090" i="8"/>
  <c r="AS9090" i="8"/>
  <c r="AR9090" i="8"/>
  <c r="AQ9090" i="8"/>
  <c r="AL9090" i="8"/>
  <c r="CD9089" i="8"/>
  <c r="CC9089" i="8"/>
  <c r="BO9089" i="8"/>
  <c r="BG9089" i="8"/>
  <c r="BF9089" i="8"/>
  <c r="AS9089" i="8"/>
  <c r="AR9089" i="8"/>
  <c r="AQ9089" i="8"/>
  <c r="AL9089" i="8"/>
  <c r="CD9088" i="8"/>
  <c r="CC9088" i="8"/>
  <c r="BO9088" i="8"/>
  <c r="BG9088" i="8"/>
  <c r="BF9088" i="8"/>
  <c r="AS9088" i="8"/>
  <c r="AR9088" i="8"/>
  <c r="AQ9088" i="8"/>
  <c r="AL9088" i="8"/>
  <c r="CD9087" i="8"/>
  <c r="CC9087" i="8"/>
  <c r="BO9087" i="8"/>
  <c r="BG9087" i="8"/>
  <c r="BF9087" i="8"/>
  <c r="AS9087" i="8"/>
  <c r="AR9087" i="8"/>
  <c r="AQ9087" i="8"/>
  <c r="AL9087" i="8"/>
  <c r="CD9086" i="8"/>
  <c r="CC9086" i="8"/>
  <c r="BO9086" i="8"/>
  <c r="BG9086" i="8"/>
  <c r="BF9086" i="8"/>
  <c r="AS9086" i="8"/>
  <c r="AR9086" i="8"/>
  <c r="AQ9086" i="8"/>
  <c r="AL9086" i="8"/>
  <c r="CD9085" i="8"/>
  <c r="CC9085" i="8"/>
  <c r="BO9085" i="8"/>
  <c r="BG9085" i="8"/>
  <c r="BF9085" i="8"/>
  <c r="AS9085" i="8"/>
  <c r="AR9085" i="8"/>
  <c r="AQ9085" i="8"/>
  <c r="AL9085" i="8"/>
  <c r="CD9084" i="8"/>
  <c r="CC9084" i="8"/>
  <c r="BO9084" i="8"/>
  <c r="BG9084" i="8"/>
  <c r="BF9084" i="8"/>
  <c r="AS9084" i="8"/>
  <c r="AR9084" i="8"/>
  <c r="AQ9084" i="8"/>
  <c r="AL9084" i="8"/>
  <c r="CD9083" i="8"/>
  <c r="CC9083" i="8"/>
  <c r="BO9083" i="8"/>
  <c r="BG9083" i="8"/>
  <c r="BF9083" i="8"/>
  <c r="AS9083" i="8"/>
  <c r="AR9083" i="8"/>
  <c r="AQ9083" i="8"/>
  <c r="AL9083" i="8"/>
  <c r="CD9082" i="8"/>
  <c r="CC9082" i="8"/>
  <c r="BO9082" i="8"/>
  <c r="BG9082" i="8"/>
  <c r="BF9082" i="8"/>
  <c r="AS9082" i="8"/>
  <c r="AR9082" i="8"/>
  <c r="AQ9082" i="8"/>
  <c r="AL9082" i="8"/>
  <c r="CD9081" i="8"/>
  <c r="CC9081" i="8"/>
  <c r="BO9081" i="8"/>
  <c r="BG9081" i="8"/>
  <c r="BF9081" i="8"/>
  <c r="AS9081" i="8"/>
  <c r="AR9081" i="8"/>
  <c r="AQ9081" i="8"/>
  <c r="AL9081" i="8"/>
  <c r="CD9080" i="8"/>
  <c r="CC9080" i="8"/>
  <c r="BO9080" i="8"/>
  <c r="BG9080" i="8"/>
  <c r="BF9080" i="8"/>
  <c r="AS9080" i="8"/>
  <c r="AR9080" i="8"/>
  <c r="AQ9080" i="8"/>
  <c r="AL9080" i="8"/>
  <c r="CD9079" i="8"/>
  <c r="CC9079" i="8"/>
  <c r="BO9079" i="8"/>
  <c r="BG9079" i="8"/>
  <c r="BF9079" i="8"/>
  <c r="AS9079" i="8"/>
  <c r="AR9079" i="8"/>
  <c r="AQ9079" i="8"/>
  <c r="AL9079" i="8"/>
  <c r="CD9078" i="8"/>
  <c r="CC9078" i="8"/>
  <c r="BO9078" i="8"/>
  <c r="BG9078" i="8"/>
  <c r="BF9078" i="8"/>
  <c r="AS9078" i="8"/>
  <c r="AR9078" i="8"/>
  <c r="AQ9078" i="8"/>
  <c r="AL9078" i="8"/>
  <c r="CD9077" i="8"/>
  <c r="CC9077" i="8"/>
  <c r="BO9077" i="8"/>
  <c r="BG9077" i="8"/>
  <c r="BF9077" i="8"/>
  <c r="AS9077" i="8"/>
  <c r="AR9077" i="8"/>
  <c r="AQ9077" i="8"/>
  <c r="AL9077" i="8"/>
  <c r="CD9076" i="8"/>
  <c r="CC9076" i="8"/>
  <c r="BO9076" i="8"/>
  <c r="BG9076" i="8"/>
  <c r="BF9076" i="8"/>
  <c r="AS9076" i="8"/>
  <c r="AR9076" i="8"/>
  <c r="AQ9076" i="8"/>
  <c r="AL9076" i="8"/>
  <c r="CD9075" i="8"/>
  <c r="CC9075" i="8"/>
  <c r="BO9075" i="8"/>
  <c r="BG9075" i="8"/>
  <c r="BF9075" i="8"/>
  <c r="AS9075" i="8"/>
  <c r="AR9075" i="8"/>
  <c r="AQ9075" i="8"/>
  <c r="AL9075" i="8"/>
  <c r="CD9074" i="8"/>
  <c r="CC9074" i="8"/>
  <c r="BO9074" i="8"/>
  <c r="BG9074" i="8"/>
  <c r="BF9074" i="8"/>
  <c r="AS9074" i="8"/>
  <c r="AR9074" i="8"/>
  <c r="AQ9074" i="8"/>
  <c r="AL9074" i="8"/>
  <c r="CD9073" i="8"/>
  <c r="CC9073" i="8"/>
  <c r="BO9073" i="8"/>
  <c r="BG9073" i="8"/>
  <c r="BF9073" i="8"/>
  <c r="AS9073" i="8"/>
  <c r="AR9073" i="8"/>
  <c r="AQ9073" i="8"/>
  <c r="AL9073" i="8"/>
  <c r="CD9072" i="8"/>
  <c r="CC9072" i="8"/>
  <c r="BO9072" i="8"/>
  <c r="BG9072" i="8"/>
  <c r="BF9072" i="8"/>
  <c r="AS9072" i="8"/>
  <c r="AR9072" i="8"/>
  <c r="AQ9072" i="8"/>
  <c r="AL9072" i="8"/>
  <c r="CD9071" i="8"/>
  <c r="CC9071" i="8"/>
  <c r="BO9071" i="8"/>
  <c r="BG9071" i="8"/>
  <c r="BF9071" i="8"/>
  <c r="AS9071" i="8"/>
  <c r="AR9071" i="8"/>
  <c r="AQ9071" i="8"/>
  <c r="AL9071" i="8"/>
  <c r="CD9070" i="8"/>
  <c r="CC9070" i="8"/>
  <c r="BO9070" i="8"/>
  <c r="BG9070" i="8"/>
  <c r="BF9070" i="8"/>
  <c r="AS9070" i="8"/>
  <c r="AR9070" i="8"/>
  <c r="AQ9070" i="8"/>
  <c r="AL9070" i="8"/>
  <c r="CD9069" i="8"/>
  <c r="CC9069" i="8"/>
  <c r="BO9069" i="8"/>
  <c r="BG9069" i="8"/>
  <c r="BF9069" i="8"/>
  <c r="AS9069" i="8"/>
  <c r="AR9069" i="8"/>
  <c r="AQ9069" i="8"/>
  <c r="AL9069" i="8"/>
  <c r="CD9068" i="8"/>
  <c r="CC9068" i="8"/>
  <c r="BO9068" i="8"/>
  <c r="BG9068" i="8"/>
  <c r="BF9068" i="8"/>
  <c r="AS9068" i="8"/>
  <c r="AR9068" i="8"/>
  <c r="AQ9068" i="8"/>
  <c r="AL9068" i="8"/>
  <c r="CD9067" i="8"/>
  <c r="CC9067" i="8"/>
  <c r="BO9067" i="8"/>
  <c r="BG9067" i="8"/>
  <c r="BF9067" i="8"/>
  <c r="AS9067" i="8"/>
  <c r="AR9067" i="8"/>
  <c r="AQ9067" i="8"/>
  <c r="AL9067" i="8"/>
  <c r="CD9066" i="8"/>
  <c r="CC9066" i="8"/>
  <c r="BO9066" i="8"/>
  <c r="BG9066" i="8"/>
  <c r="BF9066" i="8"/>
  <c r="AS9066" i="8"/>
  <c r="AR9066" i="8"/>
  <c r="AQ9066" i="8"/>
  <c r="AL9066" i="8"/>
  <c r="CD9065" i="8"/>
  <c r="CC9065" i="8"/>
  <c r="BO9065" i="8"/>
  <c r="BG9065" i="8"/>
  <c r="BF9065" i="8"/>
  <c r="AS9065" i="8"/>
  <c r="AR9065" i="8"/>
  <c r="AQ9065" i="8"/>
  <c r="AL9065" i="8"/>
  <c r="CD9064" i="8"/>
  <c r="CC9064" i="8"/>
  <c r="BO9064" i="8"/>
  <c r="BG9064" i="8"/>
  <c r="BF9064" i="8"/>
  <c r="AS9064" i="8"/>
  <c r="AR9064" i="8"/>
  <c r="AQ9064" i="8"/>
  <c r="AL9064" i="8"/>
  <c r="CD9063" i="8"/>
  <c r="CC9063" i="8"/>
  <c r="BO9063" i="8"/>
  <c r="BG9063" i="8"/>
  <c r="BF9063" i="8"/>
  <c r="AS9063" i="8"/>
  <c r="AR9063" i="8"/>
  <c r="AQ9063" i="8"/>
  <c r="AL9063" i="8"/>
  <c r="CD9062" i="8"/>
  <c r="CC9062" i="8"/>
  <c r="BO9062" i="8"/>
  <c r="BG9062" i="8"/>
  <c r="BF9062" i="8"/>
  <c r="AS9062" i="8"/>
  <c r="AR9062" i="8"/>
  <c r="AQ9062" i="8"/>
  <c r="AL9062" i="8"/>
  <c r="CD9061" i="8"/>
  <c r="CC9061" i="8"/>
  <c r="BO9061" i="8"/>
  <c r="BG9061" i="8"/>
  <c r="BF9061" i="8"/>
  <c r="AS9061" i="8"/>
  <c r="AR9061" i="8"/>
  <c r="AQ9061" i="8"/>
  <c r="AL9061" i="8"/>
  <c r="CD9060" i="8"/>
  <c r="CC9060" i="8"/>
  <c r="BO9060" i="8"/>
  <c r="BG9060" i="8"/>
  <c r="BF9060" i="8"/>
  <c r="AS9060" i="8"/>
  <c r="AR9060" i="8"/>
  <c r="AQ9060" i="8"/>
  <c r="AL9060" i="8"/>
  <c r="CD9059" i="8"/>
  <c r="CC9059" i="8"/>
  <c r="BO9059" i="8"/>
  <c r="BG9059" i="8"/>
  <c r="BF9059" i="8"/>
  <c r="AS9059" i="8"/>
  <c r="AR9059" i="8"/>
  <c r="AQ9059" i="8"/>
  <c r="AL9059" i="8"/>
  <c r="CD9058" i="8"/>
  <c r="CC9058" i="8"/>
  <c r="BO9058" i="8"/>
  <c r="BG9058" i="8"/>
  <c r="BF9058" i="8"/>
  <c r="AS9058" i="8"/>
  <c r="AR9058" i="8"/>
  <c r="AQ9058" i="8"/>
  <c r="AL9058" i="8"/>
  <c r="CD9057" i="8"/>
  <c r="CC9057" i="8"/>
  <c r="BO9057" i="8"/>
  <c r="BG9057" i="8"/>
  <c r="BF9057" i="8"/>
  <c r="AS9057" i="8"/>
  <c r="AR9057" i="8"/>
  <c r="AQ9057" i="8"/>
  <c r="AL9057" i="8"/>
  <c r="CD9056" i="8"/>
  <c r="CC9056" i="8"/>
  <c r="BO9056" i="8"/>
  <c r="BG9056" i="8"/>
  <c r="BF9056" i="8"/>
  <c r="AS9056" i="8"/>
  <c r="AR9056" i="8"/>
  <c r="AQ9056" i="8"/>
  <c r="AL9056" i="8"/>
  <c r="CD9055" i="8"/>
  <c r="CC9055" i="8"/>
  <c r="BO9055" i="8"/>
  <c r="BG9055" i="8"/>
  <c r="BF9055" i="8"/>
  <c r="AS9055" i="8"/>
  <c r="AR9055" i="8"/>
  <c r="AQ9055" i="8"/>
  <c r="AL9055" i="8"/>
  <c r="CD9054" i="8"/>
  <c r="CC9054" i="8"/>
  <c r="BO9054" i="8"/>
  <c r="BG9054" i="8"/>
  <c r="BF9054" i="8"/>
  <c r="AS9054" i="8"/>
  <c r="AR9054" i="8"/>
  <c r="AQ9054" i="8"/>
  <c r="AL9054" i="8"/>
  <c r="CD9053" i="8"/>
  <c r="CC9053" i="8"/>
  <c r="BO9053" i="8"/>
  <c r="BG9053" i="8"/>
  <c r="BF9053" i="8"/>
  <c r="AS9053" i="8"/>
  <c r="AR9053" i="8"/>
  <c r="AQ9053" i="8"/>
  <c r="AL9053" i="8"/>
  <c r="CD9052" i="8"/>
  <c r="CC9052" i="8"/>
  <c r="BO9052" i="8"/>
  <c r="BG9052" i="8"/>
  <c r="BF9052" i="8"/>
  <c r="AS9052" i="8"/>
  <c r="AR9052" i="8"/>
  <c r="AQ9052" i="8"/>
  <c r="AL9052" i="8"/>
  <c r="CD9051" i="8"/>
  <c r="CC9051" i="8"/>
  <c r="BO9051" i="8"/>
  <c r="BG9051" i="8"/>
  <c r="BF9051" i="8"/>
  <c r="AS9051" i="8"/>
  <c r="AR9051" i="8"/>
  <c r="AQ9051" i="8"/>
  <c r="AL9051" i="8"/>
  <c r="CD9050" i="8"/>
  <c r="CC9050" i="8"/>
  <c r="BO9050" i="8"/>
  <c r="BG9050" i="8"/>
  <c r="BF9050" i="8"/>
  <c r="AS9050" i="8"/>
  <c r="AR9050" i="8"/>
  <c r="AQ9050" i="8"/>
  <c r="AL9050" i="8"/>
  <c r="CD9049" i="8"/>
  <c r="CC9049" i="8"/>
  <c r="BO9049" i="8"/>
  <c r="BG9049" i="8"/>
  <c r="BF9049" i="8"/>
  <c r="AS9049" i="8"/>
  <c r="AR9049" i="8"/>
  <c r="AQ9049" i="8"/>
  <c r="AL9049" i="8"/>
  <c r="CD9048" i="8"/>
  <c r="CC9048" i="8"/>
  <c r="BO9048" i="8"/>
  <c r="BG9048" i="8"/>
  <c r="BF9048" i="8"/>
  <c r="AS9048" i="8"/>
  <c r="AR9048" i="8"/>
  <c r="AQ9048" i="8"/>
  <c r="AL9048" i="8"/>
  <c r="CD9047" i="8"/>
  <c r="CC9047" i="8"/>
  <c r="BO9047" i="8"/>
  <c r="BG9047" i="8"/>
  <c r="BF9047" i="8"/>
  <c r="AS9047" i="8"/>
  <c r="AR9047" i="8"/>
  <c r="AQ9047" i="8"/>
  <c r="AL9047" i="8"/>
  <c r="CD9046" i="8"/>
  <c r="CC9046" i="8"/>
  <c r="BO9046" i="8"/>
  <c r="BG9046" i="8"/>
  <c r="BF9046" i="8"/>
  <c r="AS9046" i="8"/>
  <c r="AR9046" i="8"/>
  <c r="AQ9046" i="8"/>
  <c r="AL9046" i="8"/>
  <c r="CD9045" i="8"/>
  <c r="CC9045" i="8"/>
  <c r="BO9045" i="8"/>
  <c r="BG9045" i="8"/>
  <c r="BF9045" i="8"/>
  <c r="AS9045" i="8"/>
  <c r="AR9045" i="8"/>
  <c r="AQ9045" i="8"/>
  <c r="AL9045" i="8"/>
  <c r="CD9044" i="8"/>
  <c r="CC9044" i="8"/>
  <c r="BO9044" i="8"/>
  <c r="BG9044" i="8"/>
  <c r="BF9044" i="8"/>
  <c r="AS9044" i="8"/>
  <c r="AR9044" i="8"/>
  <c r="AQ9044" i="8"/>
  <c r="AL9044" i="8"/>
  <c r="CD9043" i="8"/>
  <c r="CC9043" i="8"/>
  <c r="BO9043" i="8"/>
  <c r="BG9043" i="8"/>
  <c r="BF9043" i="8"/>
  <c r="AS9043" i="8"/>
  <c r="AR9043" i="8"/>
  <c r="AQ9043" i="8"/>
  <c r="AL9043" i="8"/>
  <c r="CD9042" i="8"/>
  <c r="CC9042" i="8"/>
  <c r="BO9042" i="8"/>
  <c r="BG9042" i="8"/>
  <c r="BF9042" i="8"/>
  <c r="AS9042" i="8"/>
  <c r="AR9042" i="8"/>
  <c r="AQ9042" i="8"/>
  <c r="AL9042" i="8"/>
  <c r="CD9041" i="8"/>
  <c r="CC9041" i="8"/>
  <c r="BO9041" i="8"/>
  <c r="BG9041" i="8"/>
  <c r="BF9041" i="8"/>
  <c r="AS9041" i="8"/>
  <c r="AR9041" i="8"/>
  <c r="AQ9041" i="8"/>
  <c r="AL9041" i="8"/>
  <c r="CD9040" i="8"/>
  <c r="CC9040" i="8"/>
  <c r="BO9040" i="8"/>
  <c r="BG9040" i="8"/>
  <c r="BF9040" i="8"/>
  <c r="AS9040" i="8"/>
  <c r="AR9040" i="8"/>
  <c r="AQ9040" i="8"/>
  <c r="AL9040" i="8"/>
  <c r="CD9039" i="8"/>
  <c r="CC9039" i="8"/>
  <c r="BO9039" i="8"/>
  <c r="BG9039" i="8"/>
  <c r="BF9039" i="8"/>
  <c r="AS9039" i="8"/>
  <c r="AR9039" i="8"/>
  <c r="AQ9039" i="8"/>
  <c r="AL9039" i="8"/>
  <c r="CD9038" i="8"/>
  <c r="CC9038" i="8"/>
  <c r="BO9038" i="8"/>
  <c r="BG9038" i="8"/>
  <c r="BF9038" i="8"/>
  <c r="AS9038" i="8"/>
  <c r="AR9038" i="8"/>
  <c r="AQ9038" i="8"/>
  <c r="AL9038" i="8"/>
  <c r="CD9037" i="8"/>
  <c r="CC9037" i="8"/>
  <c r="BO9037" i="8"/>
  <c r="BG9037" i="8"/>
  <c r="BF9037" i="8"/>
  <c r="AS9037" i="8"/>
  <c r="AR9037" i="8"/>
  <c r="AQ9037" i="8"/>
  <c r="AL9037" i="8"/>
  <c r="CD9036" i="8"/>
  <c r="CC9036" i="8"/>
  <c r="BO9036" i="8"/>
  <c r="BG9036" i="8"/>
  <c r="BF9036" i="8"/>
  <c r="AS9036" i="8"/>
  <c r="AR9036" i="8"/>
  <c r="AQ9036" i="8"/>
  <c r="AL9036" i="8"/>
  <c r="CD9035" i="8"/>
  <c r="CC9035" i="8"/>
  <c r="BO9035" i="8"/>
  <c r="BG9035" i="8"/>
  <c r="BF9035" i="8"/>
  <c r="AS9035" i="8"/>
  <c r="AR9035" i="8"/>
  <c r="AQ9035" i="8"/>
  <c r="AL9035" i="8"/>
  <c r="CD9034" i="8"/>
  <c r="CC9034" i="8"/>
  <c r="BO9034" i="8"/>
  <c r="BG9034" i="8"/>
  <c r="BF9034" i="8"/>
  <c r="AS9034" i="8"/>
  <c r="AR9034" i="8"/>
  <c r="AQ9034" i="8"/>
  <c r="AL9034" i="8"/>
  <c r="CD9033" i="8"/>
  <c r="CC9033" i="8"/>
  <c r="BO9033" i="8"/>
  <c r="BG9033" i="8"/>
  <c r="BF9033" i="8"/>
  <c r="AS9033" i="8"/>
  <c r="AR9033" i="8"/>
  <c r="AQ9033" i="8"/>
  <c r="AL9033" i="8"/>
  <c r="CD9032" i="8"/>
  <c r="CC9032" i="8"/>
  <c r="BO9032" i="8"/>
  <c r="BG9032" i="8"/>
  <c r="BF9032" i="8"/>
  <c r="AS9032" i="8"/>
  <c r="AR9032" i="8"/>
  <c r="AQ9032" i="8"/>
  <c r="AL9032" i="8"/>
  <c r="CD9031" i="8"/>
  <c r="CC9031" i="8"/>
  <c r="BO9031" i="8"/>
  <c r="BG9031" i="8"/>
  <c r="BF9031" i="8"/>
  <c r="AS9031" i="8"/>
  <c r="AR9031" i="8"/>
  <c r="AQ9031" i="8"/>
  <c r="AL9031" i="8"/>
  <c r="CD9030" i="8"/>
  <c r="CC9030" i="8"/>
  <c r="BO9030" i="8"/>
  <c r="BG9030" i="8"/>
  <c r="BF9030" i="8"/>
  <c r="AS9030" i="8"/>
  <c r="AR9030" i="8"/>
  <c r="AQ9030" i="8"/>
  <c r="AL9030" i="8"/>
  <c r="CD9029" i="8"/>
  <c r="CC9029" i="8"/>
  <c r="BO9029" i="8"/>
  <c r="BG9029" i="8"/>
  <c r="BF9029" i="8"/>
  <c r="AS9029" i="8"/>
  <c r="AR9029" i="8"/>
  <c r="AQ9029" i="8"/>
  <c r="AL9029" i="8"/>
  <c r="CD9028" i="8"/>
  <c r="CC9028" i="8"/>
  <c r="BO9028" i="8"/>
  <c r="BG9028" i="8"/>
  <c r="BF9028" i="8"/>
  <c r="AS9028" i="8"/>
  <c r="AR9028" i="8"/>
  <c r="AQ9028" i="8"/>
  <c r="AL9028" i="8"/>
  <c r="CD9027" i="8"/>
  <c r="CC9027" i="8"/>
  <c r="BO9027" i="8"/>
  <c r="BG9027" i="8"/>
  <c r="BF9027" i="8"/>
  <c r="AS9027" i="8"/>
  <c r="AR9027" i="8"/>
  <c r="AQ9027" i="8"/>
  <c r="AL9027" i="8"/>
  <c r="CD9026" i="8"/>
  <c r="CC9026" i="8"/>
  <c r="BO9026" i="8"/>
  <c r="BG9026" i="8"/>
  <c r="BF9026" i="8"/>
  <c r="AS9026" i="8"/>
  <c r="AR9026" i="8"/>
  <c r="AQ9026" i="8"/>
  <c r="AL9026" i="8"/>
  <c r="CD9025" i="8"/>
  <c r="CC9025" i="8"/>
  <c r="BO9025" i="8"/>
  <c r="BG9025" i="8"/>
  <c r="BF9025" i="8"/>
  <c r="AS9025" i="8"/>
  <c r="AR9025" i="8"/>
  <c r="AQ9025" i="8"/>
  <c r="AL9025" i="8"/>
  <c r="CD9024" i="8"/>
  <c r="CC9024" i="8"/>
  <c r="BO9024" i="8"/>
  <c r="BG9024" i="8"/>
  <c r="BF9024" i="8"/>
  <c r="AS9024" i="8"/>
  <c r="AR9024" i="8"/>
  <c r="AQ9024" i="8"/>
  <c r="AL9024" i="8"/>
  <c r="CD9023" i="8"/>
  <c r="CC9023" i="8"/>
  <c r="BO9023" i="8"/>
  <c r="BG9023" i="8"/>
  <c r="BF9023" i="8"/>
  <c r="AS9023" i="8"/>
  <c r="AR9023" i="8"/>
  <c r="AQ9023" i="8"/>
  <c r="AL9023" i="8"/>
  <c r="CD9022" i="8"/>
  <c r="CC9022" i="8"/>
  <c r="BO9022" i="8"/>
  <c r="BG9022" i="8"/>
  <c r="BF9022" i="8"/>
  <c r="AS9022" i="8"/>
  <c r="AR9022" i="8"/>
  <c r="AQ9022" i="8"/>
  <c r="AL9022" i="8"/>
  <c r="CD9021" i="8"/>
  <c r="CC9021" i="8"/>
  <c r="BO9021" i="8"/>
  <c r="BG9021" i="8"/>
  <c r="BF9021" i="8"/>
  <c r="AS9021" i="8"/>
  <c r="AR9021" i="8"/>
  <c r="AQ9021" i="8"/>
  <c r="AL9021" i="8"/>
  <c r="CD9020" i="8"/>
  <c r="CC9020" i="8"/>
  <c r="BO9020" i="8"/>
  <c r="BG9020" i="8"/>
  <c r="BF9020" i="8"/>
  <c r="AS9020" i="8"/>
  <c r="AR9020" i="8"/>
  <c r="AQ9020" i="8"/>
  <c r="AL9020" i="8"/>
  <c r="CD9019" i="8"/>
  <c r="CC9019" i="8"/>
  <c r="BO9019" i="8"/>
  <c r="BG9019" i="8"/>
  <c r="BF9019" i="8"/>
  <c r="AS9019" i="8"/>
  <c r="AR9019" i="8"/>
  <c r="AQ9019" i="8"/>
  <c r="AL9019" i="8"/>
  <c r="CD9018" i="8"/>
  <c r="CC9018" i="8"/>
  <c r="BO9018" i="8"/>
  <c r="BG9018" i="8"/>
  <c r="BF9018" i="8"/>
  <c r="AS9018" i="8"/>
  <c r="AR9018" i="8"/>
  <c r="AQ9018" i="8"/>
  <c r="AL9018" i="8"/>
  <c r="CD9017" i="8"/>
  <c r="CC9017" i="8"/>
  <c r="BO9017" i="8"/>
  <c r="BG9017" i="8"/>
  <c r="BF9017" i="8"/>
  <c r="AS9017" i="8"/>
  <c r="AR9017" i="8"/>
  <c r="AQ9017" i="8"/>
  <c r="AL9017" i="8"/>
  <c r="CD9016" i="8"/>
  <c r="CC9016" i="8"/>
  <c r="BO9016" i="8"/>
  <c r="BG9016" i="8"/>
  <c r="BF9016" i="8"/>
  <c r="AS9016" i="8"/>
  <c r="AR9016" i="8"/>
  <c r="AQ9016" i="8"/>
  <c r="AL9016" i="8"/>
  <c r="CD9015" i="8"/>
  <c r="CC9015" i="8"/>
  <c r="BO9015" i="8"/>
  <c r="BG9015" i="8"/>
  <c r="BF9015" i="8"/>
  <c r="AS9015" i="8"/>
  <c r="AR9015" i="8"/>
  <c r="AQ9015" i="8"/>
  <c r="AL9015" i="8"/>
  <c r="CD9014" i="8"/>
  <c r="CC9014" i="8"/>
  <c r="BO9014" i="8"/>
  <c r="BG9014" i="8"/>
  <c r="BF9014" i="8"/>
  <c r="AS9014" i="8"/>
  <c r="AR9014" i="8"/>
  <c r="AQ9014" i="8"/>
  <c r="AL9014" i="8"/>
  <c r="CD9013" i="8"/>
  <c r="CC9013" i="8"/>
  <c r="BO9013" i="8"/>
  <c r="BG9013" i="8"/>
  <c r="BF9013" i="8"/>
  <c r="AS9013" i="8"/>
  <c r="AR9013" i="8"/>
  <c r="AQ9013" i="8"/>
  <c r="AL9013" i="8"/>
  <c r="CD9012" i="8"/>
  <c r="CC9012" i="8"/>
  <c r="BO9012" i="8"/>
  <c r="BG9012" i="8"/>
  <c r="BF9012" i="8"/>
  <c r="AS9012" i="8"/>
  <c r="AR9012" i="8"/>
  <c r="AQ9012" i="8"/>
  <c r="AL9012" i="8"/>
  <c r="CD9011" i="8"/>
  <c r="CC9011" i="8"/>
  <c r="BO9011" i="8"/>
  <c r="BG9011" i="8"/>
  <c r="BF9011" i="8"/>
  <c r="AS9011" i="8"/>
  <c r="AR9011" i="8"/>
  <c r="AQ9011" i="8"/>
  <c r="AL9011" i="8"/>
  <c r="CD9010" i="8"/>
  <c r="CC9010" i="8"/>
  <c r="BO9010" i="8"/>
  <c r="BG9010" i="8"/>
  <c r="BF9010" i="8"/>
  <c r="AS9010" i="8"/>
  <c r="AR9010" i="8"/>
  <c r="AQ9010" i="8"/>
  <c r="AL9010" i="8"/>
  <c r="CD9009" i="8"/>
  <c r="CC9009" i="8"/>
  <c r="BO9009" i="8"/>
  <c r="BG9009" i="8"/>
  <c r="BF9009" i="8"/>
  <c r="AS9009" i="8"/>
  <c r="AR9009" i="8"/>
  <c r="AQ9009" i="8"/>
  <c r="AL9009" i="8"/>
  <c r="CD9008" i="8"/>
  <c r="CC9008" i="8"/>
  <c r="BO9008" i="8"/>
  <c r="BG9008" i="8"/>
  <c r="BF9008" i="8"/>
  <c r="AS9008" i="8"/>
  <c r="AR9008" i="8"/>
  <c r="AQ9008" i="8"/>
  <c r="AL9008" i="8"/>
  <c r="CD9007" i="8"/>
  <c r="CC9007" i="8"/>
  <c r="BO9007" i="8"/>
  <c r="BG9007" i="8"/>
  <c r="BF9007" i="8"/>
  <c r="AS9007" i="8"/>
  <c r="AR9007" i="8"/>
  <c r="AQ9007" i="8"/>
  <c r="AL9007" i="8"/>
  <c r="CD9006" i="8"/>
  <c r="CC9006" i="8"/>
  <c r="BO9006" i="8"/>
  <c r="BG9006" i="8"/>
  <c r="BF9006" i="8"/>
  <c r="AS9006" i="8"/>
  <c r="AR9006" i="8"/>
  <c r="AQ9006" i="8"/>
  <c r="AL9006" i="8"/>
  <c r="CD9005" i="8"/>
  <c r="CC9005" i="8"/>
  <c r="BO9005" i="8"/>
  <c r="BG9005" i="8"/>
  <c r="BF9005" i="8"/>
  <c r="AS9005" i="8"/>
  <c r="AR9005" i="8"/>
  <c r="AQ9005" i="8"/>
  <c r="AL9005" i="8"/>
  <c r="CD9004" i="8"/>
  <c r="CC9004" i="8"/>
  <c r="BO9004" i="8"/>
  <c r="BG9004" i="8"/>
  <c r="BF9004" i="8"/>
  <c r="AS9004" i="8"/>
  <c r="AR9004" i="8"/>
  <c r="AQ9004" i="8"/>
  <c r="AL9004" i="8"/>
  <c r="CD9003" i="8"/>
  <c r="CC9003" i="8"/>
  <c r="BO9003" i="8"/>
  <c r="BG9003" i="8"/>
  <c r="BF9003" i="8"/>
  <c r="AS9003" i="8"/>
  <c r="AR9003" i="8"/>
  <c r="AQ9003" i="8"/>
  <c r="AL9003" i="8"/>
  <c r="CD9002" i="8"/>
  <c r="CC9002" i="8"/>
  <c r="BO9002" i="8"/>
  <c r="BG9002" i="8"/>
  <c r="BF9002" i="8"/>
  <c r="AS9002" i="8"/>
  <c r="AR9002" i="8"/>
  <c r="AQ9002" i="8"/>
  <c r="AL9002" i="8"/>
  <c r="CD9001" i="8"/>
  <c r="CC9001" i="8"/>
  <c r="BO9001" i="8"/>
  <c r="BG9001" i="8"/>
  <c r="BF9001" i="8"/>
  <c r="AS9001" i="8"/>
  <c r="AR9001" i="8"/>
  <c r="AQ9001" i="8"/>
  <c r="AL9001" i="8"/>
  <c r="CD9000" i="8"/>
  <c r="CC9000" i="8"/>
  <c r="BO9000" i="8"/>
  <c r="BG9000" i="8"/>
  <c r="BF9000" i="8"/>
  <c r="AS9000" i="8"/>
  <c r="AR9000" i="8"/>
  <c r="AQ9000" i="8"/>
  <c r="AL9000" i="8"/>
  <c r="CD8999" i="8"/>
  <c r="CC8999" i="8"/>
  <c r="BO8999" i="8"/>
  <c r="BG8999" i="8"/>
  <c r="BF8999" i="8"/>
  <c r="AS8999" i="8"/>
  <c r="AR8999" i="8"/>
  <c r="AQ8999" i="8"/>
  <c r="AL8999" i="8"/>
  <c r="CD8998" i="8"/>
  <c r="CC8998" i="8"/>
  <c r="BO8998" i="8"/>
  <c r="BG8998" i="8"/>
  <c r="BF8998" i="8"/>
  <c r="AS8998" i="8"/>
  <c r="AR8998" i="8"/>
  <c r="AQ8998" i="8"/>
  <c r="AL8998" i="8"/>
  <c r="CD8997" i="8"/>
  <c r="CC8997" i="8"/>
  <c r="BO8997" i="8"/>
  <c r="BG8997" i="8"/>
  <c r="BF8997" i="8"/>
  <c r="AS8997" i="8"/>
  <c r="AR8997" i="8"/>
  <c r="AQ8997" i="8"/>
  <c r="AL8997" i="8"/>
  <c r="CD8996" i="8"/>
  <c r="CC8996" i="8"/>
  <c r="BO8996" i="8"/>
  <c r="BG8996" i="8"/>
  <c r="BF8996" i="8"/>
  <c r="AS8996" i="8"/>
  <c r="AR8996" i="8"/>
  <c r="AQ8996" i="8"/>
  <c r="AL8996" i="8"/>
  <c r="CD8995" i="8"/>
  <c r="CC8995" i="8"/>
  <c r="BO8995" i="8"/>
  <c r="BG8995" i="8"/>
  <c r="BF8995" i="8"/>
  <c r="AS8995" i="8"/>
  <c r="AR8995" i="8"/>
  <c r="AQ8995" i="8"/>
  <c r="AL8995" i="8"/>
  <c r="CD8994" i="8"/>
  <c r="CC8994" i="8"/>
  <c r="BO8994" i="8"/>
  <c r="BG8994" i="8"/>
  <c r="BF8994" i="8"/>
  <c r="AS8994" i="8"/>
  <c r="AR8994" i="8"/>
  <c r="AQ8994" i="8"/>
  <c r="AL8994" i="8"/>
  <c r="CD8993" i="8"/>
  <c r="CC8993" i="8"/>
  <c r="BO8993" i="8"/>
  <c r="BG8993" i="8"/>
  <c r="BF8993" i="8"/>
  <c r="AS8993" i="8"/>
  <c r="AR8993" i="8"/>
  <c r="AQ8993" i="8"/>
  <c r="AL8993" i="8"/>
  <c r="CD8992" i="8"/>
  <c r="CC8992" i="8"/>
  <c r="BO8992" i="8"/>
  <c r="BG8992" i="8"/>
  <c r="BF8992" i="8"/>
  <c r="AS8992" i="8"/>
  <c r="AR8992" i="8"/>
  <c r="AQ8992" i="8"/>
  <c r="AL8992" i="8"/>
  <c r="CD8991" i="8"/>
  <c r="CC8991" i="8"/>
  <c r="BO8991" i="8"/>
  <c r="BG8991" i="8"/>
  <c r="BF8991" i="8"/>
  <c r="AS8991" i="8"/>
  <c r="AR8991" i="8"/>
  <c r="AQ8991" i="8"/>
  <c r="AL8991" i="8"/>
  <c r="CD8990" i="8"/>
  <c r="CC8990" i="8"/>
  <c r="BO8990" i="8"/>
  <c r="BG8990" i="8"/>
  <c r="BF8990" i="8"/>
  <c r="AS8990" i="8"/>
  <c r="AR8990" i="8"/>
  <c r="AQ8990" i="8"/>
  <c r="AL8990" i="8"/>
  <c r="CD8989" i="8"/>
  <c r="CC8989" i="8"/>
  <c r="BO8989" i="8"/>
  <c r="BG8989" i="8"/>
  <c r="BF8989" i="8"/>
  <c r="AS8989" i="8"/>
  <c r="AR8989" i="8"/>
  <c r="AQ8989" i="8"/>
  <c r="AL8989" i="8"/>
  <c r="CD8988" i="8"/>
  <c r="CC8988" i="8"/>
  <c r="BO8988" i="8"/>
  <c r="BG8988" i="8"/>
  <c r="BF8988" i="8"/>
  <c r="AS8988" i="8"/>
  <c r="AR8988" i="8"/>
  <c r="AQ8988" i="8"/>
  <c r="AL8988" i="8"/>
  <c r="CD8987" i="8"/>
  <c r="CC8987" i="8"/>
  <c r="BO8987" i="8"/>
  <c r="BG8987" i="8"/>
  <c r="BF8987" i="8"/>
  <c r="AS8987" i="8"/>
  <c r="AR8987" i="8"/>
  <c r="AQ8987" i="8"/>
  <c r="AL8987" i="8"/>
  <c r="CD8986" i="8"/>
  <c r="CC8986" i="8"/>
  <c r="BO8986" i="8"/>
  <c r="BG8986" i="8"/>
  <c r="BF8986" i="8"/>
  <c r="AS8986" i="8"/>
  <c r="AR8986" i="8"/>
  <c r="AQ8986" i="8"/>
  <c r="AL8986" i="8"/>
  <c r="CD8985" i="8"/>
  <c r="CC8985" i="8"/>
  <c r="BO8985" i="8"/>
  <c r="BG8985" i="8"/>
  <c r="BF8985" i="8"/>
  <c r="AS8985" i="8"/>
  <c r="AR8985" i="8"/>
  <c r="AQ8985" i="8"/>
  <c r="AL8985" i="8"/>
  <c r="CD8984" i="8"/>
  <c r="CC8984" i="8"/>
  <c r="BO8984" i="8"/>
  <c r="BG8984" i="8"/>
  <c r="BF8984" i="8"/>
  <c r="AS8984" i="8"/>
  <c r="AR8984" i="8"/>
  <c r="AQ8984" i="8"/>
  <c r="AL8984" i="8"/>
  <c r="CD8983" i="8"/>
  <c r="CC8983" i="8"/>
  <c r="BO8983" i="8"/>
  <c r="BG8983" i="8"/>
  <c r="BF8983" i="8"/>
  <c r="AS8983" i="8"/>
  <c r="AR8983" i="8"/>
  <c r="AQ8983" i="8"/>
  <c r="AL8983" i="8"/>
  <c r="CD8982" i="8"/>
  <c r="CC8982" i="8"/>
  <c r="BO8982" i="8"/>
  <c r="BG8982" i="8"/>
  <c r="BF8982" i="8"/>
  <c r="AS8982" i="8"/>
  <c r="AR8982" i="8"/>
  <c r="AQ8982" i="8"/>
  <c r="AL8982" i="8"/>
  <c r="CD8981" i="8"/>
  <c r="CC8981" i="8"/>
  <c r="BO8981" i="8"/>
  <c r="BG8981" i="8"/>
  <c r="BF8981" i="8"/>
  <c r="AS8981" i="8"/>
  <c r="AR8981" i="8"/>
  <c r="AQ8981" i="8"/>
  <c r="AL8981" i="8"/>
  <c r="CD8980" i="8"/>
  <c r="CC8980" i="8"/>
  <c r="BO8980" i="8"/>
  <c r="BG8980" i="8"/>
  <c r="BF8980" i="8"/>
  <c r="AS8980" i="8"/>
  <c r="AR8980" i="8"/>
  <c r="AQ8980" i="8"/>
  <c r="AL8980" i="8"/>
  <c r="CD8979" i="8"/>
  <c r="CC8979" i="8"/>
  <c r="BO8979" i="8"/>
  <c r="BG8979" i="8"/>
  <c r="BF8979" i="8"/>
  <c r="AS8979" i="8"/>
  <c r="AR8979" i="8"/>
  <c r="AQ8979" i="8"/>
  <c r="AL8979" i="8"/>
  <c r="CD8978" i="8"/>
  <c r="CC8978" i="8"/>
  <c r="BO8978" i="8"/>
  <c r="BG8978" i="8"/>
  <c r="BF8978" i="8"/>
  <c r="AS8978" i="8"/>
  <c r="AR8978" i="8"/>
  <c r="AQ8978" i="8"/>
  <c r="AL8978" i="8"/>
  <c r="CD8977" i="8"/>
  <c r="CC8977" i="8"/>
  <c r="BO8977" i="8"/>
  <c r="BG8977" i="8"/>
  <c r="BF8977" i="8"/>
  <c r="AS8977" i="8"/>
  <c r="AR8977" i="8"/>
  <c r="AQ8977" i="8"/>
  <c r="AL8977" i="8"/>
  <c r="CD8976" i="8"/>
  <c r="CC8976" i="8"/>
  <c r="BO8976" i="8"/>
  <c r="BG8976" i="8"/>
  <c r="BF8976" i="8"/>
  <c r="AS8976" i="8"/>
  <c r="AR8976" i="8"/>
  <c r="AQ8976" i="8"/>
  <c r="AL8976" i="8"/>
  <c r="CD8975" i="8"/>
  <c r="CC8975" i="8"/>
  <c r="BO8975" i="8"/>
  <c r="BG8975" i="8"/>
  <c r="BF8975" i="8"/>
  <c r="AS8975" i="8"/>
  <c r="AR8975" i="8"/>
  <c r="AQ8975" i="8"/>
  <c r="AL8975" i="8"/>
  <c r="CD8974" i="8"/>
  <c r="CC8974" i="8"/>
  <c r="BO8974" i="8"/>
  <c r="BG8974" i="8"/>
  <c r="BF8974" i="8"/>
  <c r="AS8974" i="8"/>
  <c r="AR8974" i="8"/>
  <c r="AQ8974" i="8"/>
  <c r="AL8974" i="8"/>
  <c r="CD8973" i="8"/>
  <c r="CC8973" i="8"/>
  <c r="BO8973" i="8"/>
  <c r="BG8973" i="8"/>
  <c r="BF8973" i="8"/>
  <c r="AS8973" i="8"/>
  <c r="AR8973" i="8"/>
  <c r="AQ8973" i="8"/>
  <c r="AL8973" i="8"/>
  <c r="CD8972" i="8"/>
  <c r="CC8972" i="8"/>
  <c r="BO8972" i="8"/>
  <c r="BG8972" i="8"/>
  <c r="BF8972" i="8"/>
  <c r="AS8972" i="8"/>
  <c r="AR8972" i="8"/>
  <c r="AQ8972" i="8"/>
  <c r="AL8972" i="8"/>
  <c r="CD8971" i="8"/>
  <c r="CC8971" i="8"/>
  <c r="BO8971" i="8"/>
  <c r="BG8971" i="8"/>
  <c r="BF8971" i="8"/>
  <c r="AS8971" i="8"/>
  <c r="AR8971" i="8"/>
  <c r="AQ8971" i="8"/>
  <c r="AL8971" i="8"/>
  <c r="CD8970" i="8"/>
  <c r="CC8970" i="8"/>
  <c r="BO8970" i="8"/>
  <c r="BG8970" i="8"/>
  <c r="BF8970" i="8"/>
  <c r="AS8970" i="8"/>
  <c r="AR8970" i="8"/>
  <c r="AQ8970" i="8"/>
  <c r="AL8970" i="8"/>
  <c r="CD8969" i="8"/>
  <c r="CC8969" i="8"/>
  <c r="BO8969" i="8"/>
  <c r="BG8969" i="8"/>
  <c r="BF8969" i="8"/>
  <c r="AS8969" i="8"/>
  <c r="AR8969" i="8"/>
  <c r="AQ8969" i="8"/>
  <c r="AL8969" i="8"/>
  <c r="CD8968" i="8"/>
  <c r="CC8968" i="8"/>
  <c r="BO8968" i="8"/>
  <c r="BG8968" i="8"/>
  <c r="BF8968" i="8"/>
  <c r="AS8968" i="8"/>
  <c r="AR8968" i="8"/>
  <c r="AQ8968" i="8"/>
  <c r="AL8968" i="8"/>
  <c r="CD8967" i="8"/>
  <c r="CC8967" i="8"/>
  <c r="BO8967" i="8"/>
  <c r="BG8967" i="8"/>
  <c r="BF8967" i="8"/>
  <c r="AS8967" i="8"/>
  <c r="AR8967" i="8"/>
  <c r="AQ8967" i="8"/>
  <c r="AL8967" i="8"/>
  <c r="CD8966" i="8"/>
  <c r="CC8966" i="8"/>
  <c r="BO8966" i="8"/>
  <c r="BG8966" i="8"/>
  <c r="BF8966" i="8"/>
  <c r="AS8966" i="8"/>
  <c r="AR8966" i="8"/>
  <c r="AQ8966" i="8"/>
  <c r="AL8966" i="8"/>
  <c r="CD8965" i="8"/>
  <c r="CC8965" i="8"/>
  <c r="BO8965" i="8"/>
  <c r="BG8965" i="8"/>
  <c r="BF8965" i="8"/>
  <c r="AS8965" i="8"/>
  <c r="AR8965" i="8"/>
  <c r="AQ8965" i="8"/>
  <c r="AL8965" i="8"/>
  <c r="CD8964" i="8"/>
  <c r="CC8964" i="8"/>
  <c r="BO8964" i="8"/>
  <c r="BG8964" i="8"/>
  <c r="BF8964" i="8"/>
  <c r="AS8964" i="8"/>
  <c r="AR8964" i="8"/>
  <c r="AQ8964" i="8"/>
  <c r="AL8964" i="8"/>
  <c r="CD8963" i="8"/>
  <c r="CC8963" i="8"/>
  <c r="BO8963" i="8"/>
  <c r="BG8963" i="8"/>
  <c r="BF8963" i="8"/>
  <c r="AS8963" i="8"/>
  <c r="AR8963" i="8"/>
  <c r="AQ8963" i="8"/>
  <c r="AL8963" i="8"/>
  <c r="CD8962" i="8"/>
  <c r="CC8962" i="8"/>
  <c r="BO8962" i="8"/>
  <c r="BG8962" i="8"/>
  <c r="BF8962" i="8"/>
  <c r="AS8962" i="8"/>
  <c r="AR8962" i="8"/>
  <c r="AQ8962" i="8"/>
  <c r="AL8962" i="8"/>
  <c r="CD8961" i="8"/>
  <c r="CC8961" i="8"/>
  <c r="BO8961" i="8"/>
  <c r="BG8961" i="8"/>
  <c r="BF8961" i="8"/>
  <c r="AS8961" i="8"/>
  <c r="AR8961" i="8"/>
  <c r="AQ8961" i="8"/>
  <c r="AL8961" i="8"/>
  <c r="CD8960" i="8"/>
  <c r="CC8960" i="8"/>
  <c r="BO8960" i="8"/>
  <c r="BG8960" i="8"/>
  <c r="BF8960" i="8"/>
  <c r="AS8960" i="8"/>
  <c r="AR8960" i="8"/>
  <c r="AQ8960" i="8"/>
  <c r="AL8960" i="8"/>
  <c r="CD8959" i="8"/>
  <c r="CC8959" i="8"/>
  <c r="BO8959" i="8"/>
  <c r="BG8959" i="8"/>
  <c r="BF8959" i="8"/>
  <c r="AS8959" i="8"/>
  <c r="AR8959" i="8"/>
  <c r="AQ8959" i="8"/>
  <c r="AL8959" i="8"/>
  <c r="CD8958" i="8"/>
  <c r="CC8958" i="8"/>
  <c r="BO8958" i="8"/>
  <c r="BG8958" i="8"/>
  <c r="BF8958" i="8"/>
  <c r="AS8958" i="8"/>
  <c r="AR8958" i="8"/>
  <c r="AQ8958" i="8"/>
  <c r="AL8958" i="8"/>
  <c r="CD8957" i="8"/>
  <c r="CC8957" i="8"/>
  <c r="BO8957" i="8"/>
  <c r="BG8957" i="8"/>
  <c r="BF8957" i="8"/>
  <c r="AS8957" i="8"/>
  <c r="AR8957" i="8"/>
  <c r="AQ8957" i="8"/>
  <c r="AL8957" i="8"/>
  <c r="CD8956" i="8"/>
  <c r="CC8956" i="8"/>
  <c r="BO8956" i="8"/>
  <c r="BG8956" i="8"/>
  <c r="BF8956" i="8"/>
  <c r="AS8956" i="8"/>
  <c r="AR8956" i="8"/>
  <c r="AQ8956" i="8"/>
  <c r="AL8956" i="8"/>
  <c r="CD8955" i="8"/>
  <c r="CC8955" i="8"/>
  <c r="BO8955" i="8"/>
  <c r="BG8955" i="8"/>
  <c r="BF8955" i="8"/>
  <c r="AS8955" i="8"/>
  <c r="AR8955" i="8"/>
  <c r="AQ8955" i="8"/>
  <c r="AL8955" i="8"/>
  <c r="CD8954" i="8"/>
  <c r="CC8954" i="8"/>
  <c r="BO8954" i="8"/>
  <c r="BG8954" i="8"/>
  <c r="BF8954" i="8"/>
  <c r="AS8954" i="8"/>
  <c r="AR8954" i="8"/>
  <c r="AQ8954" i="8"/>
  <c r="AL8954" i="8"/>
  <c r="CD8953" i="8"/>
  <c r="CC8953" i="8"/>
  <c r="BO8953" i="8"/>
  <c r="BG8953" i="8"/>
  <c r="BF8953" i="8"/>
  <c r="AS8953" i="8"/>
  <c r="AR8953" i="8"/>
  <c r="AQ8953" i="8"/>
  <c r="AL8953" i="8"/>
  <c r="CD8952" i="8"/>
  <c r="CC8952" i="8"/>
  <c r="BO8952" i="8"/>
  <c r="BG8952" i="8"/>
  <c r="BF8952" i="8"/>
  <c r="AS8952" i="8"/>
  <c r="AR8952" i="8"/>
  <c r="AQ8952" i="8"/>
  <c r="AL8952" i="8"/>
  <c r="CD8951" i="8"/>
  <c r="CC8951" i="8"/>
  <c r="BO8951" i="8"/>
  <c r="BG8951" i="8"/>
  <c r="BF8951" i="8"/>
  <c r="AS8951" i="8"/>
  <c r="AR8951" i="8"/>
  <c r="AQ8951" i="8"/>
  <c r="AL8951" i="8"/>
  <c r="CD8950" i="8"/>
  <c r="CC8950" i="8"/>
  <c r="BO8950" i="8"/>
  <c r="BG8950" i="8"/>
  <c r="BF8950" i="8"/>
  <c r="AS8950" i="8"/>
  <c r="AR8950" i="8"/>
  <c r="AQ8950" i="8"/>
  <c r="AL8950" i="8"/>
  <c r="CD8949" i="8"/>
  <c r="CC8949" i="8"/>
  <c r="BO8949" i="8"/>
  <c r="BG8949" i="8"/>
  <c r="BF8949" i="8"/>
  <c r="AS8949" i="8"/>
  <c r="AR8949" i="8"/>
  <c r="AQ8949" i="8"/>
  <c r="AL8949" i="8"/>
  <c r="CD8948" i="8"/>
  <c r="CC8948" i="8"/>
  <c r="BO8948" i="8"/>
  <c r="BG8948" i="8"/>
  <c r="BF8948" i="8"/>
  <c r="AS8948" i="8"/>
  <c r="AR8948" i="8"/>
  <c r="AQ8948" i="8"/>
  <c r="AL8948" i="8"/>
  <c r="CD8947" i="8"/>
  <c r="CC8947" i="8"/>
  <c r="BO8947" i="8"/>
  <c r="BG8947" i="8"/>
  <c r="BF8947" i="8"/>
  <c r="AS8947" i="8"/>
  <c r="AR8947" i="8"/>
  <c r="AQ8947" i="8"/>
  <c r="AL8947" i="8"/>
  <c r="CD8946" i="8"/>
  <c r="CC8946" i="8"/>
  <c r="BO8946" i="8"/>
  <c r="BG8946" i="8"/>
  <c r="BF8946" i="8"/>
  <c r="AS8946" i="8"/>
  <c r="AR8946" i="8"/>
  <c r="AQ8946" i="8"/>
  <c r="AL8946" i="8"/>
  <c r="CD8945" i="8"/>
  <c r="CC8945" i="8"/>
  <c r="BO8945" i="8"/>
  <c r="BG8945" i="8"/>
  <c r="BF8945" i="8"/>
  <c r="AS8945" i="8"/>
  <c r="AR8945" i="8"/>
  <c r="AQ8945" i="8"/>
  <c r="AL8945" i="8"/>
  <c r="CD8944" i="8"/>
  <c r="CC8944" i="8"/>
  <c r="BO8944" i="8"/>
  <c r="BG8944" i="8"/>
  <c r="BF8944" i="8"/>
  <c r="AS8944" i="8"/>
  <c r="AR8944" i="8"/>
  <c r="AQ8944" i="8"/>
  <c r="AL8944" i="8"/>
  <c r="CD8943" i="8"/>
  <c r="CC8943" i="8"/>
  <c r="BO8943" i="8"/>
  <c r="BG8943" i="8"/>
  <c r="BF8943" i="8"/>
  <c r="AS8943" i="8"/>
  <c r="AR8943" i="8"/>
  <c r="AQ8943" i="8"/>
  <c r="AL8943" i="8"/>
  <c r="CD8942" i="8"/>
  <c r="CC8942" i="8"/>
  <c r="BO8942" i="8"/>
  <c r="BG8942" i="8"/>
  <c r="BF8942" i="8"/>
  <c r="AS8942" i="8"/>
  <c r="AR8942" i="8"/>
  <c r="AQ8942" i="8"/>
  <c r="AL8942" i="8"/>
  <c r="CD8941" i="8"/>
  <c r="CC8941" i="8"/>
  <c r="BO8941" i="8"/>
  <c r="BG8941" i="8"/>
  <c r="BF8941" i="8"/>
  <c r="AS8941" i="8"/>
  <c r="AR8941" i="8"/>
  <c r="AQ8941" i="8"/>
  <c r="AL8941" i="8"/>
  <c r="CD8940" i="8"/>
  <c r="CC8940" i="8"/>
  <c r="BO8940" i="8"/>
  <c r="BG8940" i="8"/>
  <c r="BF8940" i="8"/>
  <c r="AS8940" i="8"/>
  <c r="AR8940" i="8"/>
  <c r="AQ8940" i="8"/>
  <c r="AL8940" i="8"/>
  <c r="CD8939" i="8"/>
  <c r="CC8939" i="8"/>
  <c r="BO8939" i="8"/>
  <c r="BG8939" i="8"/>
  <c r="BF8939" i="8"/>
  <c r="AS8939" i="8"/>
  <c r="AR8939" i="8"/>
  <c r="AQ8939" i="8"/>
  <c r="AL8939" i="8"/>
  <c r="CD8938" i="8"/>
  <c r="CC8938" i="8"/>
  <c r="BO8938" i="8"/>
  <c r="BG8938" i="8"/>
  <c r="BF8938" i="8"/>
  <c r="AS8938" i="8"/>
  <c r="AR8938" i="8"/>
  <c r="AQ8938" i="8"/>
  <c r="AL8938" i="8"/>
  <c r="CD8937" i="8"/>
  <c r="CC8937" i="8"/>
  <c r="BO8937" i="8"/>
  <c r="BG8937" i="8"/>
  <c r="BF8937" i="8"/>
  <c r="AS8937" i="8"/>
  <c r="AR8937" i="8"/>
  <c r="AQ8937" i="8"/>
  <c r="AL8937" i="8"/>
  <c r="CD8936" i="8"/>
  <c r="CC8936" i="8"/>
  <c r="BO8936" i="8"/>
  <c r="BG8936" i="8"/>
  <c r="BF8936" i="8"/>
  <c r="AS8936" i="8"/>
  <c r="AR8936" i="8"/>
  <c r="AQ8936" i="8"/>
  <c r="AL8936" i="8"/>
  <c r="CD8935" i="8"/>
  <c r="CC8935" i="8"/>
  <c r="BO8935" i="8"/>
  <c r="BG8935" i="8"/>
  <c r="BF8935" i="8"/>
  <c r="AS8935" i="8"/>
  <c r="AR8935" i="8"/>
  <c r="AQ8935" i="8"/>
  <c r="AL8935" i="8"/>
  <c r="CD8934" i="8"/>
  <c r="CC8934" i="8"/>
  <c r="BO8934" i="8"/>
  <c r="BG8934" i="8"/>
  <c r="BF8934" i="8"/>
  <c r="AS8934" i="8"/>
  <c r="AR8934" i="8"/>
  <c r="AQ8934" i="8"/>
  <c r="AL8934" i="8"/>
  <c r="CD8933" i="8"/>
  <c r="CC8933" i="8"/>
  <c r="BO8933" i="8"/>
  <c r="BG8933" i="8"/>
  <c r="BF8933" i="8"/>
  <c r="AS8933" i="8"/>
  <c r="AR8933" i="8"/>
  <c r="AQ8933" i="8"/>
  <c r="AL8933" i="8"/>
  <c r="CD8932" i="8"/>
  <c r="CC8932" i="8"/>
  <c r="BO8932" i="8"/>
  <c r="BG8932" i="8"/>
  <c r="BF8932" i="8"/>
  <c r="AS8932" i="8"/>
  <c r="AR8932" i="8"/>
  <c r="AQ8932" i="8"/>
  <c r="AL8932" i="8"/>
  <c r="CD8931" i="8"/>
  <c r="CC8931" i="8"/>
  <c r="BO8931" i="8"/>
  <c r="BG8931" i="8"/>
  <c r="BF8931" i="8"/>
  <c r="AS8931" i="8"/>
  <c r="AR8931" i="8"/>
  <c r="AQ8931" i="8"/>
  <c r="AL8931" i="8"/>
  <c r="CD8930" i="8"/>
  <c r="CC8930" i="8"/>
  <c r="BO8930" i="8"/>
  <c r="BG8930" i="8"/>
  <c r="BF8930" i="8"/>
  <c r="AS8930" i="8"/>
  <c r="AR8930" i="8"/>
  <c r="AQ8930" i="8"/>
  <c r="AL8930" i="8"/>
  <c r="CD8929" i="8"/>
  <c r="CC8929" i="8"/>
  <c r="BO8929" i="8"/>
  <c r="BG8929" i="8"/>
  <c r="BF8929" i="8"/>
  <c r="AS8929" i="8"/>
  <c r="AR8929" i="8"/>
  <c r="AQ8929" i="8"/>
  <c r="AL8929" i="8"/>
  <c r="CD8928" i="8"/>
  <c r="CC8928" i="8"/>
  <c r="BO8928" i="8"/>
  <c r="BG8928" i="8"/>
  <c r="BF8928" i="8"/>
  <c r="AS8928" i="8"/>
  <c r="AR8928" i="8"/>
  <c r="AQ8928" i="8"/>
  <c r="AL8928" i="8"/>
  <c r="CD8927" i="8"/>
  <c r="CC8927" i="8"/>
  <c r="BO8927" i="8"/>
  <c r="BG8927" i="8"/>
  <c r="BF8927" i="8"/>
  <c r="AS8927" i="8"/>
  <c r="AR8927" i="8"/>
  <c r="AQ8927" i="8"/>
  <c r="AL8927" i="8"/>
  <c r="CD8926" i="8"/>
  <c r="CC8926" i="8"/>
  <c r="BO8926" i="8"/>
  <c r="BG8926" i="8"/>
  <c r="BF8926" i="8"/>
  <c r="AS8926" i="8"/>
  <c r="AR8926" i="8"/>
  <c r="AQ8926" i="8"/>
  <c r="AL8926" i="8"/>
  <c r="CD8925" i="8"/>
  <c r="CC8925" i="8"/>
  <c r="BO8925" i="8"/>
  <c r="BG8925" i="8"/>
  <c r="BF8925" i="8"/>
  <c r="AS8925" i="8"/>
  <c r="AR8925" i="8"/>
  <c r="AQ8925" i="8"/>
  <c r="AL8925" i="8"/>
  <c r="CD8924" i="8"/>
  <c r="CC8924" i="8"/>
  <c r="BO8924" i="8"/>
  <c r="BG8924" i="8"/>
  <c r="BF8924" i="8"/>
  <c r="AS8924" i="8"/>
  <c r="AR8924" i="8"/>
  <c r="AQ8924" i="8"/>
  <c r="AL8924" i="8"/>
  <c r="CD8923" i="8"/>
  <c r="CC8923" i="8"/>
  <c r="BO8923" i="8"/>
  <c r="BG8923" i="8"/>
  <c r="BF8923" i="8"/>
  <c r="AS8923" i="8"/>
  <c r="AR8923" i="8"/>
  <c r="AQ8923" i="8"/>
  <c r="AL8923" i="8"/>
  <c r="CD8922" i="8"/>
  <c r="CC8922" i="8"/>
  <c r="BO8922" i="8"/>
  <c r="BG8922" i="8"/>
  <c r="BF8922" i="8"/>
  <c r="AS8922" i="8"/>
  <c r="AR8922" i="8"/>
  <c r="AQ8922" i="8"/>
  <c r="AL8922" i="8"/>
  <c r="CD8921" i="8"/>
  <c r="CC8921" i="8"/>
  <c r="BO8921" i="8"/>
  <c r="BG8921" i="8"/>
  <c r="BF8921" i="8"/>
  <c r="AS8921" i="8"/>
  <c r="AR8921" i="8"/>
  <c r="AQ8921" i="8"/>
  <c r="AL8921" i="8"/>
  <c r="CD8920" i="8"/>
  <c r="CC8920" i="8"/>
  <c r="BO8920" i="8"/>
  <c r="BG8920" i="8"/>
  <c r="BF8920" i="8"/>
  <c r="AS8920" i="8"/>
  <c r="AR8920" i="8"/>
  <c r="AQ8920" i="8"/>
  <c r="AL8920" i="8"/>
  <c r="CD8919" i="8"/>
  <c r="CC8919" i="8"/>
  <c r="BO8919" i="8"/>
  <c r="BG8919" i="8"/>
  <c r="BF8919" i="8"/>
  <c r="AS8919" i="8"/>
  <c r="AR8919" i="8"/>
  <c r="AQ8919" i="8"/>
  <c r="AL8919" i="8"/>
  <c r="CD8918" i="8"/>
  <c r="CC8918" i="8"/>
  <c r="BO8918" i="8"/>
  <c r="BG8918" i="8"/>
  <c r="BF8918" i="8"/>
  <c r="AS8918" i="8"/>
  <c r="AR8918" i="8"/>
  <c r="AQ8918" i="8"/>
  <c r="AL8918" i="8"/>
  <c r="CD8917" i="8"/>
  <c r="CC8917" i="8"/>
  <c r="BO8917" i="8"/>
  <c r="BG8917" i="8"/>
  <c r="BF8917" i="8"/>
  <c r="AS8917" i="8"/>
  <c r="AR8917" i="8"/>
  <c r="AQ8917" i="8"/>
  <c r="AL8917" i="8"/>
  <c r="CD8916" i="8"/>
  <c r="CC8916" i="8"/>
  <c r="BO8916" i="8"/>
  <c r="BG8916" i="8"/>
  <c r="BF8916" i="8"/>
  <c r="AS8916" i="8"/>
  <c r="AR8916" i="8"/>
  <c r="AQ8916" i="8"/>
  <c r="AL8916" i="8"/>
  <c r="CD8915" i="8"/>
  <c r="CC8915" i="8"/>
  <c r="BO8915" i="8"/>
  <c r="BG8915" i="8"/>
  <c r="BF8915" i="8"/>
  <c r="AS8915" i="8"/>
  <c r="AR8915" i="8"/>
  <c r="AQ8915" i="8"/>
  <c r="AL8915" i="8"/>
  <c r="CD8914" i="8"/>
  <c r="CC8914" i="8"/>
  <c r="BO8914" i="8"/>
  <c r="BG8914" i="8"/>
  <c r="BF8914" i="8"/>
  <c r="AS8914" i="8"/>
  <c r="AR8914" i="8"/>
  <c r="AQ8914" i="8"/>
  <c r="AL8914" i="8"/>
  <c r="CD8913" i="8"/>
  <c r="CC8913" i="8"/>
  <c r="BO8913" i="8"/>
  <c r="BG8913" i="8"/>
  <c r="BF8913" i="8"/>
  <c r="AS8913" i="8"/>
  <c r="AR8913" i="8"/>
  <c r="AQ8913" i="8"/>
  <c r="AL8913" i="8"/>
  <c r="CD8912" i="8"/>
  <c r="CC8912" i="8"/>
  <c r="BO8912" i="8"/>
  <c r="BG8912" i="8"/>
  <c r="BF8912" i="8"/>
  <c r="AS8912" i="8"/>
  <c r="AR8912" i="8"/>
  <c r="AQ8912" i="8"/>
  <c r="AL8912" i="8"/>
  <c r="CD8911" i="8"/>
  <c r="CC8911" i="8"/>
  <c r="BO8911" i="8"/>
  <c r="BG8911" i="8"/>
  <c r="BF8911" i="8"/>
  <c r="AS8911" i="8"/>
  <c r="AR8911" i="8"/>
  <c r="AQ8911" i="8"/>
  <c r="AL8911" i="8"/>
  <c r="CD8910" i="8"/>
  <c r="CC8910" i="8"/>
  <c r="BO8910" i="8"/>
  <c r="BG8910" i="8"/>
  <c r="BF8910" i="8"/>
  <c r="AS8910" i="8"/>
  <c r="AR8910" i="8"/>
  <c r="AQ8910" i="8"/>
  <c r="AL8910" i="8"/>
  <c r="CD8909" i="8"/>
  <c r="CC8909" i="8"/>
  <c r="BO8909" i="8"/>
  <c r="BG8909" i="8"/>
  <c r="BF8909" i="8"/>
  <c r="AS8909" i="8"/>
  <c r="AR8909" i="8"/>
  <c r="AQ8909" i="8"/>
  <c r="AL8909" i="8"/>
  <c r="CD8908" i="8"/>
  <c r="CC8908" i="8"/>
  <c r="BO8908" i="8"/>
  <c r="BG8908" i="8"/>
  <c r="BF8908" i="8"/>
  <c r="AS8908" i="8"/>
  <c r="AR8908" i="8"/>
  <c r="AQ8908" i="8"/>
  <c r="AL8908" i="8"/>
  <c r="CD8907" i="8"/>
  <c r="CC8907" i="8"/>
  <c r="BO8907" i="8"/>
  <c r="BG8907" i="8"/>
  <c r="BF8907" i="8"/>
  <c r="AS8907" i="8"/>
  <c r="AR8907" i="8"/>
  <c r="AQ8907" i="8"/>
  <c r="AL8907" i="8"/>
  <c r="CD8906" i="8"/>
  <c r="CC8906" i="8"/>
  <c r="BO8906" i="8"/>
  <c r="BG8906" i="8"/>
  <c r="BF8906" i="8"/>
  <c r="AS8906" i="8"/>
  <c r="AR8906" i="8"/>
  <c r="AQ8906" i="8"/>
  <c r="AL8906" i="8"/>
  <c r="CD8905" i="8"/>
  <c r="CC8905" i="8"/>
  <c r="BO8905" i="8"/>
  <c r="BG8905" i="8"/>
  <c r="BF8905" i="8"/>
  <c r="AS8905" i="8"/>
  <c r="AR8905" i="8"/>
  <c r="AQ8905" i="8"/>
  <c r="AL8905" i="8"/>
  <c r="CD8904" i="8"/>
  <c r="CC8904" i="8"/>
  <c r="BO8904" i="8"/>
  <c r="BG8904" i="8"/>
  <c r="BF8904" i="8"/>
  <c r="AS8904" i="8"/>
  <c r="AR8904" i="8"/>
  <c r="AQ8904" i="8"/>
  <c r="AL8904" i="8"/>
  <c r="CD8903" i="8"/>
  <c r="CC8903" i="8"/>
  <c r="BO8903" i="8"/>
  <c r="BG8903" i="8"/>
  <c r="BF8903" i="8"/>
  <c r="AS8903" i="8"/>
  <c r="AR8903" i="8"/>
  <c r="AQ8903" i="8"/>
  <c r="AL8903" i="8"/>
  <c r="CD8902" i="8"/>
  <c r="CC8902" i="8"/>
  <c r="BO8902" i="8"/>
  <c r="BG8902" i="8"/>
  <c r="BF8902" i="8"/>
  <c r="AS8902" i="8"/>
  <c r="AR8902" i="8"/>
  <c r="AQ8902" i="8"/>
  <c r="AL8902" i="8"/>
  <c r="CD8901" i="8"/>
  <c r="CC8901" i="8"/>
  <c r="BO8901" i="8"/>
  <c r="BG8901" i="8"/>
  <c r="BF8901" i="8"/>
  <c r="AS8901" i="8"/>
  <c r="AR8901" i="8"/>
  <c r="AQ8901" i="8"/>
  <c r="AL8901" i="8"/>
  <c r="CD8900" i="8"/>
  <c r="CC8900" i="8"/>
  <c r="BO8900" i="8"/>
  <c r="BG8900" i="8"/>
  <c r="BF8900" i="8"/>
  <c r="AS8900" i="8"/>
  <c r="AR8900" i="8"/>
  <c r="AQ8900" i="8"/>
  <c r="AL8900" i="8"/>
  <c r="CD8899" i="8"/>
  <c r="CC8899" i="8"/>
  <c r="BO8899" i="8"/>
  <c r="BG8899" i="8"/>
  <c r="BF8899" i="8"/>
  <c r="AS8899" i="8"/>
  <c r="AR8899" i="8"/>
  <c r="AQ8899" i="8"/>
  <c r="AL8899" i="8"/>
  <c r="CD8898" i="8"/>
  <c r="CC8898" i="8"/>
  <c r="BO8898" i="8"/>
  <c r="BG8898" i="8"/>
  <c r="BF8898" i="8"/>
  <c r="AS8898" i="8"/>
  <c r="AR8898" i="8"/>
  <c r="AQ8898" i="8"/>
  <c r="AL8898" i="8"/>
  <c r="CD8897" i="8"/>
  <c r="CC8897" i="8"/>
  <c r="BO8897" i="8"/>
  <c r="BG8897" i="8"/>
  <c r="BF8897" i="8"/>
  <c r="AS8897" i="8"/>
  <c r="AR8897" i="8"/>
  <c r="AQ8897" i="8"/>
  <c r="AL8897" i="8"/>
  <c r="CD8896" i="8"/>
  <c r="CC8896" i="8"/>
  <c r="BO8896" i="8"/>
  <c r="BG8896" i="8"/>
  <c r="BF8896" i="8"/>
  <c r="AS8896" i="8"/>
  <c r="AR8896" i="8"/>
  <c r="AQ8896" i="8"/>
  <c r="AL8896" i="8"/>
  <c r="CD8895" i="8"/>
  <c r="CC8895" i="8"/>
  <c r="BO8895" i="8"/>
  <c r="BG8895" i="8"/>
  <c r="BF8895" i="8"/>
  <c r="AS8895" i="8"/>
  <c r="AR8895" i="8"/>
  <c r="AQ8895" i="8"/>
  <c r="AL8895" i="8"/>
  <c r="CD8894" i="8"/>
  <c r="CC8894" i="8"/>
  <c r="BO8894" i="8"/>
  <c r="BG8894" i="8"/>
  <c r="BF8894" i="8"/>
  <c r="AS8894" i="8"/>
  <c r="AR8894" i="8"/>
  <c r="AQ8894" i="8"/>
  <c r="AL8894" i="8"/>
  <c r="CD8893" i="8"/>
  <c r="CC8893" i="8"/>
  <c r="BO8893" i="8"/>
  <c r="BG8893" i="8"/>
  <c r="BF8893" i="8"/>
  <c r="AS8893" i="8"/>
  <c r="AR8893" i="8"/>
  <c r="AQ8893" i="8"/>
  <c r="AL8893" i="8"/>
  <c r="CD8892" i="8"/>
  <c r="CC8892" i="8"/>
  <c r="BO8892" i="8"/>
  <c r="BG8892" i="8"/>
  <c r="BF8892" i="8"/>
  <c r="AS8892" i="8"/>
  <c r="AR8892" i="8"/>
  <c r="AQ8892" i="8"/>
  <c r="AL8892" i="8"/>
  <c r="CD8891" i="8"/>
  <c r="CC8891" i="8"/>
  <c r="BO8891" i="8"/>
  <c r="BG8891" i="8"/>
  <c r="BF8891" i="8"/>
  <c r="AS8891" i="8"/>
  <c r="AR8891" i="8"/>
  <c r="AQ8891" i="8"/>
  <c r="AL8891" i="8"/>
  <c r="CD8890" i="8"/>
  <c r="CC8890" i="8"/>
  <c r="BO8890" i="8"/>
  <c r="BG8890" i="8"/>
  <c r="BF8890" i="8"/>
  <c r="AS8890" i="8"/>
  <c r="AR8890" i="8"/>
  <c r="AQ8890" i="8"/>
  <c r="AL8890" i="8"/>
  <c r="CD8889" i="8"/>
  <c r="CC8889" i="8"/>
  <c r="BO8889" i="8"/>
  <c r="BG8889" i="8"/>
  <c r="BF8889" i="8"/>
  <c r="AS8889" i="8"/>
  <c r="AR8889" i="8"/>
  <c r="AQ8889" i="8"/>
  <c r="AL8889" i="8"/>
  <c r="CD8888" i="8"/>
  <c r="CC8888" i="8"/>
  <c r="BO8888" i="8"/>
  <c r="BG8888" i="8"/>
  <c r="BF8888" i="8"/>
  <c r="AS8888" i="8"/>
  <c r="AR8888" i="8"/>
  <c r="AQ8888" i="8"/>
  <c r="AL8888" i="8"/>
  <c r="CD8887" i="8"/>
  <c r="CC8887" i="8"/>
  <c r="BO8887" i="8"/>
  <c r="BG8887" i="8"/>
  <c r="BF8887" i="8"/>
  <c r="AS8887" i="8"/>
  <c r="AR8887" i="8"/>
  <c r="AQ8887" i="8"/>
  <c r="AL8887" i="8"/>
  <c r="CD8886" i="8"/>
  <c r="CC8886" i="8"/>
  <c r="BO8886" i="8"/>
  <c r="BG8886" i="8"/>
  <c r="BF8886" i="8"/>
  <c r="AS8886" i="8"/>
  <c r="AR8886" i="8"/>
  <c r="AQ8886" i="8"/>
  <c r="AL8886" i="8"/>
  <c r="CD8885" i="8"/>
  <c r="CC8885" i="8"/>
  <c r="BO8885" i="8"/>
  <c r="BG8885" i="8"/>
  <c r="BF8885" i="8"/>
  <c r="AS8885" i="8"/>
  <c r="AR8885" i="8"/>
  <c r="AQ8885" i="8"/>
  <c r="AL8885" i="8"/>
  <c r="CD8884" i="8"/>
  <c r="CC8884" i="8"/>
  <c r="BO8884" i="8"/>
  <c r="BG8884" i="8"/>
  <c r="BF8884" i="8"/>
  <c r="AS8884" i="8"/>
  <c r="AR8884" i="8"/>
  <c r="AQ8884" i="8"/>
  <c r="AL8884" i="8"/>
  <c r="CD8883" i="8"/>
  <c r="CC8883" i="8"/>
  <c r="BO8883" i="8"/>
  <c r="BG8883" i="8"/>
  <c r="BF8883" i="8"/>
  <c r="AS8883" i="8"/>
  <c r="AR8883" i="8"/>
  <c r="AQ8883" i="8"/>
  <c r="AL8883" i="8"/>
  <c r="CD8882" i="8"/>
  <c r="CC8882" i="8"/>
  <c r="BO8882" i="8"/>
  <c r="BG8882" i="8"/>
  <c r="BF8882" i="8"/>
  <c r="AS8882" i="8"/>
  <c r="AR8882" i="8"/>
  <c r="AQ8882" i="8"/>
  <c r="AL8882" i="8"/>
  <c r="CD8881" i="8"/>
  <c r="CC8881" i="8"/>
  <c r="BO8881" i="8"/>
  <c r="BG8881" i="8"/>
  <c r="BF8881" i="8"/>
  <c r="AS8881" i="8"/>
  <c r="AR8881" i="8"/>
  <c r="AQ8881" i="8"/>
  <c r="AL8881" i="8"/>
  <c r="CD8880" i="8"/>
  <c r="CC8880" i="8"/>
  <c r="BO8880" i="8"/>
  <c r="BG8880" i="8"/>
  <c r="BF8880" i="8"/>
  <c r="AS8880" i="8"/>
  <c r="AR8880" i="8"/>
  <c r="AQ8880" i="8"/>
  <c r="AL8880" i="8"/>
  <c r="CD8879" i="8"/>
  <c r="CC8879" i="8"/>
  <c r="BO8879" i="8"/>
  <c r="BG8879" i="8"/>
  <c r="BF8879" i="8"/>
  <c r="AS8879" i="8"/>
  <c r="AR8879" i="8"/>
  <c r="AQ8879" i="8"/>
  <c r="AL8879" i="8"/>
  <c r="CD8878" i="8"/>
  <c r="CC8878" i="8"/>
  <c r="BO8878" i="8"/>
  <c r="BG8878" i="8"/>
  <c r="BF8878" i="8"/>
  <c r="AS8878" i="8"/>
  <c r="AR8878" i="8"/>
  <c r="AQ8878" i="8"/>
  <c r="AL8878" i="8"/>
  <c r="CD8877" i="8"/>
  <c r="CC8877" i="8"/>
  <c r="BO8877" i="8"/>
  <c r="BG8877" i="8"/>
  <c r="BF8877" i="8"/>
  <c r="AS8877" i="8"/>
  <c r="AR8877" i="8"/>
  <c r="AQ8877" i="8"/>
  <c r="AL8877" i="8"/>
  <c r="CD8876" i="8"/>
  <c r="CC8876" i="8"/>
  <c r="BO8876" i="8"/>
  <c r="BG8876" i="8"/>
  <c r="BF8876" i="8"/>
  <c r="AS8876" i="8"/>
  <c r="AR8876" i="8"/>
  <c r="AQ8876" i="8"/>
  <c r="AL8876" i="8"/>
  <c r="CD8875" i="8"/>
  <c r="CC8875" i="8"/>
  <c r="BO8875" i="8"/>
  <c r="BG8875" i="8"/>
  <c r="BF8875" i="8"/>
  <c r="AS8875" i="8"/>
  <c r="AR8875" i="8"/>
  <c r="AQ8875" i="8"/>
  <c r="AL8875" i="8"/>
  <c r="CD8874" i="8"/>
  <c r="CC8874" i="8"/>
  <c r="BO8874" i="8"/>
  <c r="BG8874" i="8"/>
  <c r="BF8874" i="8"/>
  <c r="AS8874" i="8"/>
  <c r="AR8874" i="8"/>
  <c r="AQ8874" i="8"/>
  <c r="AL8874" i="8"/>
  <c r="CD8873" i="8"/>
  <c r="CC8873" i="8"/>
  <c r="BO8873" i="8"/>
  <c r="BG8873" i="8"/>
  <c r="BF8873" i="8"/>
  <c r="AS8873" i="8"/>
  <c r="AR8873" i="8"/>
  <c r="AQ8873" i="8"/>
  <c r="AL8873" i="8"/>
  <c r="CD8872" i="8"/>
  <c r="CC8872" i="8"/>
  <c r="BO8872" i="8"/>
  <c r="BG8872" i="8"/>
  <c r="BF8872" i="8"/>
  <c r="AS8872" i="8"/>
  <c r="AR8872" i="8"/>
  <c r="AQ8872" i="8"/>
  <c r="AL8872" i="8"/>
  <c r="CD8871" i="8"/>
  <c r="CC8871" i="8"/>
  <c r="BO8871" i="8"/>
  <c r="BG8871" i="8"/>
  <c r="BF8871" i="8"/>
  <c r="AS8871" i="8"/>
  <c r="AR8871" i="8"/>
  <c r="AQ8871" i="8"/>
  <c r="AL8871" i="8"/>
  <c r="CD8870" i="8"/>
  <c r="CC8870" i="8"/>
  <c r="BO8870" i="8"/>
  <c r="BG8870" i="8"/>
  <c r="BF8870" i="8"/>
  <c r="AS8870" i="8"/>
  <c r="AR8870" i="8"/>
  <c r="AQ8870" i="8"/>
  <c r="AL8870" i="8"/>
  <c r="CD8869" i="8"/>
  <c r="CC8869" i="8"/>
  <c r="BO8869" i="8"/>
  <c r="BG8869" i="8"/>
  <c r="BF8869" i="8"/>
  <c r="AS8869" i="8"/>
  <c r="AR8869" i="8"/>
  <c r="AQ8869" i="8"/>
  <c r="AL8869" i="8"/>
  <c r="CD8868" i="8"/>
  <c r="CC8868" i="8"/>
  <c r="BO8868" i="8"/>
  <c r="BG8868" i="8"/>
  <c r="BF8868" i="8"/>
  <c r="AS8868" i="8"/>
  <c r="AR8868" i="8"/>
  <c r="AQ8868" i="8"/>
  <c r="AL8868" i="8"/>
  <c r="CD8867" i="8"/>
  <c r="CC8867" i="8"/>
  <c r="BO8867" i="8"/>
  <c r="BG8867" i="8"/>
  <c r="BF8867" i="8"/>
  <c r="AS8867" i="8"/>
  <c r="AR8867" i="8"/>
  <c r="AQ8867" i="8"/>
  <c r="AL8867" i="8"/>
  <c r="CD8866" i="8"/>
  <c r="CC8866" i="8"/>
  <c r="BO8866" i="8"/>
  <c r="BG8866" i="8"/>
  <c r="BF8866" i="8"/>
  <c r="AS8866" i="8"/>
  <c r="AR8866" i="8"/>
  <c r="AQ8866" i="8"/>
  <c r="AL8866" i="8"/>
  <c r="CD8865" i="8"/>
  <c r="CC8865" i="8"/>
  <c r="BO8865" i="8"/>
  <c r="BG8865" i="8"/>
  <c r="BF8865" i="8"/>
  <c r="AS8865" i="8"/>
  <c r="AR8865" i="8"/>
  <c r="AQ8865" i="8"/>
  <c r="AL8865" i="8"/>
  <c r="CD8864" i="8"/>
  <c r="CC8864" i="8"/>
  <c r="BO8864" i="8"/>
  <c r="BG8864" i="8"/>
  <c r="BF8864" i="8"/>
  <c r="AS8864" i="8"/>
  <c r="AR8864" i="8"/>
  <c r="AQ8864" i="8"/>
  <c r="AL8864" i="8"/>
  <c r="CD8863" i="8"/>
  <c r="CC8863" i="8"/>
  <c r="BO8863" i="8"/>
  <c r="BG8863" i="8"/>
  <c r="BF8863" i="8"/>
  <c r="AS8863" i="8"/>
  <c r="AR8863" i="8"/>
  <c r="AQ8863" i="8"/>
  <c r="AL8863" i="8"/>
  <c r="CD8862" i="8"/>
  <c r="CC8862" i="8"/>
  <c r="BO8862" i="8"/>
  <c r="BG8862" i="8"/>
  <c r="BF8862" i="8"/>
  <c r="AS8862" i="8"/>
  <c r="AR8862" i="8"/>
  <c r="AQ8862" i="8"/>
  <c r="AL8862" i="8"/>
  <c r="CD8861" i="8"/>
  <c r="CC8861" i="8"/>
  <c r="BO8861" i="8"/>
  <c r="BG8861" i="8"/>
  <c r="BF8861" i="8"/>
  <c r="AS8861" i="8"/>
  <c r="AR8861" i="8"/>
  <c r="AQ8861" i="8"/>
  <c r="AL8861" i="8"/>
  <c r="CD8860" i="8"/>
  <c r="CC8860" i="8"/>
  <c r="BO8860" i="8"/>
  <c r="BG8860" i="8"/>
  <c r="BF8860" i="8"/>
  <c r="AS8860" i="8"/>
  <c r="AR8860" i="8"/>
  <c r="AQ8860" i="8"/>
  <c r="AL8860" i="8"/>
  <c r="CD8859" i="8"/>
  <c r="CC8859" i="8"/>
  <c r="BO8859" i="8"/>
  <c r="BG8859" i="8"/>
  <c r="BF8859" i="8"/>
  <c r="AS8859" i="8"/>
  <c r="AR8859" i="8"/>
  <c r="AQ8859" i="8"/>
  <c r="AL8859" i="8"/>
  <c r="CD8858" i="8"/>
  <c r="CC8858" i="8"/>
  <c r="BO8858" i="8"/>
  <c r="BG8858" i="8"/>
  <c r="BF8858" i="8"/>
  <c r="AS8858" i="8"/>
  <c r="AR8858" i="8"/>
  <c r="AQ8858" i="8"/>
  <c r="AL8858" i="8"/>
  <c r="CD8857" i="8"/>
  <c r="CC8857" i="8"/>
  <c r="BO8857" i="8"/>
  <c r="BG8857" i="8"/>
  <c r="BF8857" i="8"/>
  <c r="AS8857" i="8"/>
  <c r="AR8857" i="8"/>
  <c r="AQ8857" i="8"/>
  <c r="AL8857" i="8"/>
  <c r="CD8856" i="8"/>
  <c r="CC8856" i="8"/>
  <c r="BO8856" i="8"/>
  <c r="BG8856" i="8"/>
  <c r="BF8856" i="8"/>
  <c r="AS8856" i="8"/>
  <c r="AR8856" i="8"/>
  <c r="AQ8856" i="8"/>
  <c r="AL8856" i="8"/>
  <c r="CD8855" i="8"/>
  <c r="CC8855" i="8"/>
  <c r="BO8855" i="8"/>
  <c r="BG8855" i="8"/>
  <c r="BF8855" i="8"/>
  <c r="AS8855" i="8"/>
  <c r="AR8855" i="8"/>
  <c r="AQ8855" i="8"/>
  <c r="AL8855" i="8"/>
  <c r="CD8854" i="8"/>
  <c r="CC8854" i="8"/>
  <c r="BO8854" i="8"/>
  <c r="BG8854" i="8"/>
  <c r="BF8854" i="8"/>
  <c r="AS8854" i="8"/>
  <c r="AR8854" i="8"/>
  <c r="AQ8854" i="8"/>
  <c r="AL8854" i="8"/>
  <c r="CD8853" i="8"/>
  <c r="CC8853" i="8"/>
  <c r="BO8853" i="8"/>
  <c r="BG8853" i="8"/>
  <c r="BF8853" i="8"/>
  <c r="AS8853" i="8"/>
  <c r="AR8853" i="8"/>
  <c r="AQ8853" i="8"/>
  <c r="AL8853" i="8"/>
  <c r="CD8852" i="8"/>
  <c r="CC8852" i="8"/>
  <c r="BO8852" i="8"/>
  <c r="BG8852" i="8"/>
  <c r="BF8852" i="8"/>
  <c r="AS8852" i="8"/>
  <c r="AR8852" i="8"/>
  <c r="AQ8852" i="8"/>
  <c r="AL8852" i="8"/>
  <c r="CD8851" i="8"/>
  <c r="CC8851" i="8"/>
  <c r="BO8851" i="8"/>
  <c r="BG8851" i="8"/>
  <c r="BF8851" i="8"/>
  <c r="AS8851" i="8"/>
  <c r="AR8851" i="8"/>
  <c r="AQ8851" i="8"/>
  <c r="AL8851" i="8"/>
  <c r="CD8850" i="8"/>
  <c r="CC8850" i="8"/>
  <c r="BO8850" i="8"/>
  <c r="BG8850" i="8"/>
  <c r="BF8850" i="8"/>
  <c r="AS8850" i="8"/>
  <c r="AR8850" i="8"/>
  <c r="AQ8850" i="8"/>
  <c r="AL8850" i="8"/>
  <c r="CD8849" i="8"/>
  <c r="CC8849" i="8"/>
  <c r="BO8849" i="8"/>
  <c r="BG8849" i="8"/>
  <c r="BF8849" i="8"/>
  <c r="AS8849" i="8"/>
  <c r="AR8849" i="8"/>
  <c r="AQ8849" i="8"/>
  <c r="AL8849" i="8"/>
  <c r="CD8848" i="8"/>
  <c r="CC8848" i="8"/>
  <c r="BO8848" i="8"/>
  <c r="BG8848" i="8"/>
  <c r="BF8848" i="8"/>
  <c r="AS8848" i="8"/>
  <c r="AR8848" i="8"/>
  <c r="AQ8848" i="8"/>
  <c r="AL8848" i="8"/>
  <c r="CD8847" i="8"/>
  <c r="CC8847" i="8"/>
  <c r="BO8847" i="8"/>
  <c r="BG8847" i="8"/>
  <c r="BF8847" i="8"/>
  <c r="AS8847" i="8"/>
  <c r="AR8847" i="8"/>
  <c r="AQ8847" i="8"/>
  <c r="AL8847" i="8"/>
  <c r="CD8846" i="8"/>
  <c r="CC8846" i="8"/>
  <c r="BO8846" i="8"/>
  <c r="BG8846" i="8"/>
  <c r="BF8846" i="8"/>
  <c r="AS8846" i="8"/>
  <c r="AR8846" i="8"/>
  <c r="AQ8846" i="8"/>
  <c r="AL8846" i="8"/>
  <c r="CD8845" i="8"/>
  <c r="CC8845" i="8"/>
  <c r="BO8845" i="8"/>
  <c r="BG8845" i="8"/>
  <c r="BF8845" i="8"/>
  <c r="AS8845" i="8"/>
  <c r="AR8845" i="8"/>
  <c r="AQ8845" i="8"/>
  <c r="AL8845" i="8"/>
  <c r="CD8844" i="8"/>
  <c r="CC8844" i="8"/>
  <c r="BO8844" i="8"/>
  <c r="BG8844" i="8"/>
  <c r="BF8844" i="8"/>
  <c r="AS8844" i="8"/>
  <c r="AR8844" i="8"/>
  <c r="AQ8844" i="8"/>
  <c r="AL8844" i="8"/>
  <c r="CD8843" i="8"/>
  <c r="CC8843" i="8"/>
  <c r="BO8843" i="8"/>
  <c r="BG8843" i="8"/>
  <c r="BF8843" i="8"/>
  <c r="AS8843" i="8"/>
  <c r="AR8843" i="8"/>
  <c r="AQ8843" i="8"/>
  <c r="AL8843" i="8"/>
  <c r="CD8842" i="8"/>
  <c r="CC8842" i="8"/>
  <c r="BO8842" i="8"/>
  <c r="BG8842" i="8"/>
  <c r="BF8842" i="8"/>
  <c r="AS8842" i="8"/>
  <c r="AR8842" i="8"/>
  <c r="AQ8842" i="8"/>
  <c r="AL8842" i="8"/>
  <c r="CD8841" i="8"/>
  <c r="CC8841" i="8"/>
  <c r="BO8841" i="8"/>
  <c r="BG8841" i="8"/>
  <c r="BF8841" i="8"/>
  <c r="AS8841" i="8"/>
  <c r="AR8841" i="8"/>
  <c r="AQ8841" i="8"/>
  <c r="AL8841" i="8"/>
  <c r="CD8840" i="8"/>
  <c r="CC8840" i="8"/>
  <c r="BO8840" i="8"/>
  <c r="BG8840" i="8"/>
  <c r="BF8840" i="8"/>
  <c r="AS8840" i="8"/>
  <c r="AR8840" i="8"/>
  <c r="AQ8840" i="8"/>
  <c r="AL8840" i="8"/>
  <c r="CD8839" i="8"/>
  <c r="CC8839" i="8"/>
  <c r="BO8839" i="8"/>
  <c r="BG8839" i="8"/>
  <c r="BF8839" i="8"/>
  <c r="AS8839" i="8"/>
  <c r="AR8839" i="8"/>
  <c r="AQ8839" i="8"/>
  <c r="AL8839" i="8"/>
  <c r="CD8838" i="8"/>
  <c r="CC8838" i="8"/>
  <c r="BO8838" i="8"/>
  <c r="BG8838" i="8"/>
  <c r="BF8838" i="8"/>
  <c r="AS8838" i="8"/>
  <c r="AR8838" i="8"/>
  <c r="AQ8838" i="8"/>
  <c r="AL8838" i="8"/>
  <c r="CD8837" i="8"/>
  <c r="CC8837" i="8"/>
  <c r="BO8837" i="8"/>
  <c r="BG8837" i="8"/>
  <c r="BF8837" i="8"/>
  <c r="AS8837" i="8"/>
  <c r="AR8837" i="8"/>
  <c r="AQ8837" i="8"/>
  <c r="AL8837" i="8"/>
  <c r="CD8836" i="8"/>
  <c r="CC8836" i="8"/>
  <c r="BO8836" i="8"/>
  <c r="BG8836" i="8"/>
  <c r="BF8836" i="8"/>
  <c r="AS8836" i="8"/>
  <c r="AR8836" i="8"/>
  <c r="AQ8836" i="8"/>
  <c r="AL8836" i="8"/>
  <c r="CD8835" i="8"/>
  <c r="CC8835" i="8"/>
  <c r="BO8835" i="8"/>
  <c r="BG8835" i="8"/>
  <c r="BF8835" i="8"/>
  <c r="AS8835" i="8"/>
  <c r="AR8835" i="8"/>
  <c r="AQ8835" i="8"/>
  <c r="AL8835" i="8"/>
  <c r="CD8834" i="8"/>
  <c r="CC8834" i="8"/>
  <c r="BO8834" i="8"/>
  <c r="BG8834" i="8"/>
  <c r="BF8834" i="8"/>
  <c r="AS8834" i="8"/>
  <c r="AR8834" i="8"/>
  <c r="AQ8834" i="8"/>
  <c r="AL8834" i="8"/>
  <c r="CD8833" i="8"/>
  <c r="CC8833" i="8"/>
  <c r="BO8833" i="8"/>
  <c r="BG8833" i="8"/>
  <c r="BF8833" i="8"/>
  <c r="AS8833" i="8"/>
  <c r="AR8833" i="8"/>
  <c r="AQ8833" i="8"/>
  <c r="AL8833" i="8"/>
  <c r="CD8832" i="8"/>
  <c r="CC8832" i="8"/>
  <c r="BO8832" i="8"/>
  <c r="BG8832" i="8"/>
  <c r="BF8832" i="8"/>
  <c r="AS8832" i="8"/>
  <c r="AR8832" i="8"/>
  <c r="AQ8832" i="8"/>
  <c r="AL8832" i="8"/>
  <c r="CD8831" i="8"/>
  <c r="CC8831" i="8"/>
  <c r="BO8831" i="8"/>
  <c r="BG8831" i="8"/>
  <c r="BF8831" i="8"/>
  <c r="AS8831" i="8"/>
  <c r="AR8831" i="8"/>
  <c r="AQ8831" i="8"/>
  <c r="AL8831" i="8"/>
  <c r="CD8830" i="8"/>
  <c r="CC8830" i="8"/>
  <c r="BO8830" i="8"/>
  <c r="BG8830" i="8"/>
  <c r="BF8830" i="8"/>
  <c r="AS8830" i="8"/>
  <c r="AR8830" i="8"/>
  <c r="AQ8830" i="8"/>
  <c r="AL8830" i="8"/>
  <c r="CD8829" i="8"/>
  <c r="CC8829" i="8"/>
  <c r="BO8829" i="8"/>
  <c r="BG8829" i="8"/>
  <c r="BF8829" i="8"/>
  <c r="AS8829" i="8"/>
  <c r="AR8829" i="8"/>
  <c r="AQ8829" i="8"/>
  <c r="AL8829" i="8"/>
  <c r="CD8828" i="8"/>
  <c r="CC8828" i="8"/>
  <c r="BO8828" i="8"/>
  <c r="BG8828" i="8"/>
  <c r="BF8828" i="8"/>
  <c r="AS8828" i="8"/>
  <c r="AR8828" i="8"/>
  <c r="AQ8828" i="8"/>
  <c r="AL8828" i="8"/>
  <c r="CD8827" i="8"/>
  <c r="CC8827" i="8"/>
  <c r="BO8827" i="8"/>
  <c r="BG8827" i="8"/>
  <c r="BF8827" i="8"/>
  <c r="AS8827" i="8"/>
  <c r="AR8827" i="8"/>
  <c r="AQ8827" i="8"/>
  <c r="AL8827" i="8"/>
  <c r="CD8826" i="8"/>
  <c r="CC8826" i="8"/>
  <c r="BO8826" i="8"/>
  <c r="BG8826" i="8"/>
  <c r="BF8826" i="8"/>
  <c r="AS8826" i="8"/>
  <c r="AR8826" i="8"/>
  <c r="AQ8826" i="8"/>
  <c r="AL8826" i="8"/>
  <c r="CD8825" i="8"/>
  <c r="CC8825" i="8"/>
  <c r="BO8825" i="8"/>
  <c r="BG8825" i="8"/>
  <c r="BF8825" i="8"/>
  <c r="AS8825" i="8"/>
  <c r="AR8825" i="8"/>
  <c r="AQ8825" i="8"/>
  <c r="AL8825" i="8"/>
  <c r="CD8824" i="8"/>
  <c r="CC8824" i="8"/>
  <c r="BO8824" i="8"/>
  <c r="BG8824" i="8"/>
  <c r="BF8824" i="8"/>
  <c r="AS8824" i="8"/>
  <c r="AR8824" i="8"/>
  <c r="AQ8824" i="8"/>
  <c r="AL8824" i="8"/>
  <c r="CD8823" i="8"/>
  <c r="CC8823" i="8"/>
  <c r="BO8823" i="8"/>
  <c r="BG8823" i="8"/>
  <c r="BF8823" i="8"/>
  <c r="AS8823" i="8"/>
  <c r="AR8823" i="8"/>
  <c r="AQ8823" i="8"/>
  <c r="AL8823" i="8"/>
  <c r="CD8822" i="8"/>
  <c r="CC8822" i="8"/>
  <c r="BO8822" i="8"/>
  <c r="BG8822" i="8"/>
  <c r="BF8822" i="8"/>
  <c r="AS8822" i="8"/>
  <c r="AR8822" i="8"/>
  <c r="AQ8822" i="8"/>
  <c r="AL8822" i="8"/>
  <c r="CD8821" i="8"/>
  <c r="CC8821" i="8"/>
  <c r="BO8821" i="8"/>
  <c r="BG8821" i="8"/>
  <c r="BF8821" i="8"/>
  <c r="AS8821" i="8"/>
  <c r="AR8821" i="8"/>
  <c r="AQ8821" i="8"/>
  <c r="AL8821" i="8"/>
  <c r="CD8820" i="8"/>
  <c r="CC8820" i="8"/>
  <c r="BO8820" i="8"/>
  <c r="BG8820" i="8"/>
  <c r="BF8820" i="8"/>
  <c r="AS8820" i="8"/>
  <c r="AR8820" i="8"/>
  <c r="AQ8820" i="8"/>
  <c r="AL8820" i="8"/>
  <c r="CD8819" i="8"/>
  <c r="CC8819" i="8"/>
  <c r="BO8819" i="8"/>
  <c r="BG8819" i="8"/>
  <c r="BF8819" i="8"/>
  <c r="AS8819" i="8"/>
  <c r="AR8819" i="8"/>
  <c r="AQ8819" i="8"/>
  <c r="AL8819" i="8"/>
  <c r="CD8818" i="8"/>
  <c r="CC8818" i="8"/>
  <c r="BO8818" i="8"/>
  <c r="BG8818" i="8"/>
  <c r="BF8818" i="8"/>
  <c r="AS8818" i="8"/>
  <c r="AR8818" i="8"/>
  <c r="AQ8818" i="8"/>
  <c r="AL8818" i="8"/>
  <c r="CD8817" i="8"/>
  <c r="CC8817" i="8"/>
  <c r="BO8817" i="8"/>
  <c r="BG8817" i="8"/>
  <c r="BF8817" i="8"/>
  <c r="AS8817" i="8"/>
  <c r="AR8817" i="8"/>
  <c r="AQ8817" i="8"/>
  <c r="AL8817" i="8"/>
  <c r="CD8816" i="8"/>
  <c r="CC8816" i="8"/>
  <c r="BO8816" i="8"/>
  <c r="BG8816" i="8"/>
  <c r="BF8816" i="8"/>
  <c r="AS8816" i="8"/>
  <c r="AR8816" i="8"/>
  <c r="AQ8816" i="8"/>
  <c r="AL8816" i="8"/>
  <c r="CD8815" i="8"/>
  <c r="CC8815" i="8"/>
  <c r="BO8815" i="8"/>
  <c r="BG8815" i="8"/>
  <c r="BF8815" i="8"/>
  <c r="AS8815" i="8"/>
  <c r="AR8815" i="8"/>
  <c r="AQ8815" i="8"/>
  <c r="AL8815" i="8"/>
  <c r="CD8814" i="8"/>
  <c r="CC8814" i="8"/>
  <c r="BO8814" i="8"/>
  <c r="BG8814" i="8"/>
  <c r="BF8814" i="8"/>
  <c r="AS8814" i="8"/>
  <c r="AR8814" i="8"/>
  <c r="AQ8814" i="8"/>
  <c r="AL8814" i="8"/>
  <c r="CD8813" i="8"/>
  <c r="CC8813" i="8"/>
  <c r="BO8813" i="8"/>
  <c r="BG8813" i="8"/>
  <c r="BF8813" i="8"/>
  <c r="AS8813" i="8"/>
  <c r="AR8813" i="8"/>
  <c r="AQ8813" i="8"/>
  <c r="AL8813" i="8"/>
  <c r="CD8812" i="8"/>
  <c r="CC8812" i="8"/>
  <c r="BO8812" i="8"/>
  <c r="BG8812" i="8"/>
  <c r="BF8812" i="8"/>
  <c r="AS8812" i="8"/>
  <c r="AR8812" i="8"/>
  <c r="AQ8812" i="8"/>
  <c r="AL8812" i="8"/>
  <c r="CD8811" i="8"/>
  <c r="CC8811" i="8"/>
  <c r="BO8811" i="8"/>
  <c r="BG8811" i="8"/>
  <c r="BF8811" i="8"/>
  <c r="AS8811" i="8"/>
  <c r="AR8811" i="8"/>
  <c r="AQ8811" i="8"/>
  <c r="AL8811" i="8"/>
  <c r="CD8810" i="8"/>
  <c r="CC8810" i="8"/>
  <c r="BO8810" i="8"/>
  <c r="BG8810" i="8"/>
  <c r="BF8810" i="8"/>
  <c r="AS8810" i="8"/>
  <c r="AR8810" i="8"/>
  <c r="AQ8810" i="8"/>
  <c r="AL8810" i="8"/>
  <c r="CD8809" i="8"/>
  <c r="CC8809" i="8"/>
  <c r="BO8809" i="8"/>
  <c r="BG8809" i="8"/>
  <c r="BF8809" i="8"/>
  <c r="AS8809" i="8"/>
  <c r="AR8809" i="8"/>
  <c r="AQ8809" i="8"/>
  <c r="AL8809" i="8"/>
  <c r="CD8808" i="8"/>
  <c r="CC8808" i="8"/>
  <c r="BO8808" i="8"/>
  <c r="BG8808" i="8"/>
  <c r="BF8808" i="8"/>
  <c r="AS8808" i="8"/>
  <c r="AR8808" i="8"/>
  <c r="AQ8808" i="8"/>
  <c r="AL8808" i="8"/>
  <c r="CD8807" i="8"/>
  <c r="CC8807" i="8"/>
  <c r="BO8807" i="8"/>
  <c r="BG8807" i="8"/>
  <c r="BF8807" i="8"/>
  <c r="AS8807" i="8"/>
  <c r="AR8807" i="8"/>
  <c r="AQ8807" i="8"/>
  <c r="AL8807" i="8"/>
  <c r="CD8806" i="8"/>
  <c r="CC8806" i="8"/>
  <c r="BO8806" i="8"/>
  <c r="BG8806" i="8"/>
  <c r="BF8806" i="8"/>
  <c r="AS8806" i="8"/>
  <c r="AR8806" i="8"/>
  <c r="AQ8806" i="8"/>
  <c r="AL8806" i="8"/>
  <c r="CD8805" i="8"/>
  <c r="CC8805" i="8"/>
  <c r="BO8805" i="8"/>
  <c r="BG8805" i="8"/>
  <c r="BF8805" i="8"/>
  <c r="AS8805" i="8"/>
  <c r="AR8805" i="8"/>
  <c r="AQ8805" i="8"/>
  <c r="AL8805" i="8"/>
  <c r="CD8804" i="8"/>
  <c r="CC8804" i="8"/>
  <c r="BO8804" i="8"/>
  <c r="BG8804" i="8"/>
  <c r="BF8804" i="8"/>
  <c r="AS8804" i="8"/>
  <c r="AR8804" i="8"/>
  <c r="AQ8804" i="8"/>
  <c r="AL8804" i="8"/>
  <c r="CD8803" i="8"/>
  <c r="CC8803" i="8"/>
  <c r="BO8803" i="8"/>
  <c r="BG8803" i="8"/>
  <c r="BF8803" i="8"/>
  <c r="AS8803" i="8"/>
  <c r="AR8803" i="8"/>
  <c r="AQ8803" i="8"/>
  <c r="AL8803" i="8"/>
  <c r="CD8802" i="8"/>
  <c r="CC8802" i="8"/>
  <c r="BO8802" i="8"/>
  <c r="BG8802" i="8"/>
  <c r="BF8802" i="8"/>
  <c r="AS8802" i="8"/>
  <c r="AR8802" i="8"/>
  <c r="AQ8802" i="8"/>
  <c r="AL8802" i="8"/>
  <c r="CD8801" i="8"/>
  <c r="CC8801" i="8"/>
  <c r="BO8801" i="8"/>
  <c r="BG8801" i="8"/>
  <c r="BF8801" i="8"/>
  <c r="AS8801" i="8"/>
  <c r="AR8801" i="8"/>
  <c r="AQ8801" i="8"/>
  <c r="AL8801" i="8"/>
  <c r="CD8800" i="8"/>
  <c r="CC8800" i="8"/>
  <c r="BO8800" i="8"/>
  <c r="BG8800" i="8"/>
  <c r="BF8800" i="8"/>
  <c r="AS8800" i="8"/>
  <c r="AR8800" i="8"/>
  <c r="AQ8800" i="8"/>
  <c r="AL8800" i="8"/>
  <c r="CD8799" i="8"/>
  <c r="CC8799" i="8"/>
  <c r="BO8799" i="8"/>
  <c r="BG8799" i="8"/>
  <c r="BF8799" i="8"/>
  <c r="AS8799" i="8"/>
  <c r="AR8799" i="8"/>
  <c r="AQ8799" i="8"/>
  <c r="AL8799" i="8"/>
  <c r="CD8798" i="8"/>
  <c r="CC8798" i="8"/>
  <c r="BO8798" i="8"/>
  <c r="BG8798" i="8"/>
  <c r="BF8798" i="8"/>
  <c r="AS8798" i="8"/>
  <c r="AR8798" i="8"/>
  <c r="AQ8798" i="8"/>
  <c r="AL8798" i="8"/>
  <c r="CD8797" i="8"/>
  <c r="CC8797" i="8"/>
  <c r="BO8797" i="8"/>
  <c r="BG8797" i="8"/>
  <c r="BF8797" i="8"/>
  <c r="AS8797" i="8"/>
  <c r="AR8797" i="8"/>
  <c r="AQ8797" i="8"/>
  <c r="AL8797" i="8"/>
  <c r="CD8796" i="8"/>
  <c r="CC8796" i="8"/>
  <c r="BO8796" i="8"/>
  <c r="BG8796" i="8"/>
  <c r="BF8796" i="8"/>
  <c r="AS8796" i="8"/>
  <c r="AR8796" i="8"/>
  <c r="AQ8796" i="8"/>
  <c r="AL8796" i="8"/>
  <c r="CD8795" i="8"/>
  <c r="CC8795" i="8"/>
  <c r="BO8795" i="8"/>
  <c r="BG8795" i="8"/>
  <c r="BF8795" i="8"/>
  <c r="AS8795" i="8"/>
  <c r="AR8795" i="8"/>
  <c r="AQ8795" i="8"/>
  <c r="AL8795" i="8"/>
  <c r="CD8794" i="8"/>
  <c r="CC8794" i="8"/>
  <c r="BO8794" i="8"/>
  <c r="BG8794" i="8"/>
  <c r="BF8794" i="8"/>
  <c r="AS8794" i="8"/>
  <c r="AR8794" i="8"/>
  <c r="AQ8794" i="8"/>
  <c r="AL8794" i="8"/>
  <c r="CD8793" i="8"/>
  <c r="CC8793" i="8"/>
  <c r="BO8793" i="8"/>
  <c r="BG8793" i="8"/>
  <c r="BF8793" i="8"/>
  <c r="AS8793" i="8"/>
  <c r="AR8793" i="8"/>
  <c r="AQ8793" i="8"/>
  <c r="AL8793" i="8"/>
  <c r="CD8792" i="8"/>
  <c r="CC8792" i="8"/>
  <c r="BO8792" i="8"/>
  <c r="BG8792" i="8"/>
  <c r="BF8792" i="8"/>
  <c r="AS8792" i="8"/>
  <c r="AR8792" i="8"/>
  <c r="AQ8792" i="8"/>
  <c r="AL8792" i="8"/>
  <c r="CD8791" i="8"/>
  <c r="CC8791" i="8"/>
  <c r="BO8791" i="8"/>
  <c r="BG8791" i="8"/>
  <c r="BF8791" i="8"/>
  <c r="AS8791" i="8"/>
  <c r="AR8791" i="8"/>
  <c r="AQ8791" i="8"/>
  <c r="AL8791" i="8"/>
  <c r="CD8790" i="8"/>
  <c r="CC8790" i="8"/>
  <c r="BO8790" i="8"/>
  <c r="BG8790" i="8"/>
  <c r="BF8790" i="8"/>
  <c r="AS8790" i="8"/>
  <c r="AR8790" i="8"/>
  <c r="AQ8790" i="8"/>
  <c r="AL8790" i="8"/>
  <c r="CD8789" i="8"/>
  <c r="CC8789" i="8"/>
  <c r="BO8789" i="8"/>
  <c r="BG8789" i="8"/>
  <c r="BF8789" i="8"/>
  <c r="AS8789" i="8"/>
  <c r="AR8789" i="8"/>
  <c r="AQ8789" i="8"/>
  <c r="AL8789" i="8"/>
  <c r="CD8788" i="8"/>
  <c r="CC8788" i="8"/>
  <c r="BO8788" i="8"/>
  <c r="BG8788" i="8"/>
  <c r="BF8788" i="8"/>
  <c r="AS8788" i="8"/>
  <c r="AR8788" i="8"/>
  <c r="AQ8788" i="8"/>
  <c r="AL8788" i="8"/>
  <c r="CD8787" i="8"/>
  <c r="CC8787" i="8"/>
  <c r="BO8787" i="8"/>
  <c r="BG8787" i="8"/>
  <c r="BF8787" i="8"/>
  <c r="AS8787" i="8"/>
  <c r="AR8787" i="8"/>
  <c r="AQ8787" i="8"/>
  <c r="AL8787" i="8"/>
  <c r="CD8786" i="8"/>
  <c r="CC8786" i="8"/>
  <c r="BO8786" i="8"/>
  <c r="BG8786" i="8"/>
  <c r="BF8786" i="8"/>
  <c r="AS8786" i="8"/>
  <c r="AR8786" i="8"/>
  <c r="AQ8786" i="8"/>
  <c r="AL8786" i="8"/>
  <c r="CD8785" i="8"/>
  <c r="CC8785" i="8"/>
  <c r="BO8785" i="8"/>
  <c r="BG8785" i="8"/>
  <c r="BF8785" i="8"/>
  <c r="AS8785" i="8"/>
  <c r="AR8785" i="8"/>
  <c r="AQ8785" i="8"/>
  <c r="AL8785" i="8"/>
  <c r="CD8784" i="8"/>
  <c r="CC8784" i="8"/>
  <c r="BO8784" i="8"/>
  <c r="BG8784" i="8"/>
  <c r="BF8784" i="8"/>
  <c r="AS8784" i="8"/>
  <c r="AR8784" i="8"/>
  <c r="AQ8784" i="8"/>
  <c r="AL8784" i="8"/>
  <c r="CD8783" i="8"/>
  <c r="CC8783" i="8"/>
  <c r="BO8783" i="8"/>
  <c r="BG8783" i="8"/>
  <c r="BF8783" i="8"/>
  <c r="AS8783" i="8"/>
  <c r="AR8783" i="8"/>
  <c r="AQ8783" i="8"/>
  <c r="AL8783" i="8"/>
  <c r="CD8782" i="8"/>
  <c r="CC8782" i="8"/>
  <c r="BO8782" i="8"/>
  <c r="BG8782" i="8"/>
  <c r="BF8782" i="8"/>
  <c r="AS8782" i="8"/>
  <c r="AR8782" i="8"/>
  <c r="AQ8782" i="8"/>
  <c r="AL8782" i="8"/>
  <c r="CD8781" i="8"/>
  <c r="CC8781" i="8"/>
  <c r="BO8781" i="8"/>
  <c r="BG8781" i="8"/>
  <c r="BF8781" i="8"/>
  <c r="AS8781" i="8"/>
  <c r="AR8781" i="8"/>
  <c r="AQ8781" i="8"/>
  <c r="AL8781" i="8"/>
  <c r="CD8780" i="8"/>
  <c r="CC8780" i="8"/>
  <c r="BO8780" i="8"/>
  <c r="BG8780" i="8"/>
  <c r="BF8780" i="8"/>
  <c r="AS8780" i="8"/>
  <c r="AR8780" i="8"/>
  <c r="AQ8780" i="8"/>
  <c r="AL8780" i="8"/>
  <c r="CD8779" i="8"/>
  <c r="CC8779" i="8"/>
  <c r="BO8779" i="8"/>
  <c r="BG8779" i="8"/>
  <c r="BF8779" i="8"/>
  <c r="AS8779" i="8"/>
  <c r="AR8779" i="8"/>
  <c r="AQ8779" i="8"/>
  <c r="AL8779" i="8"/>
  <c r="CD8778" i="8"/>
  <c r="CC8778" i="8"/>
  <c r="BO8778" i="8"/>
  <c r="BG8778" i="8"/>
  <c r="BF8778" i="8"/>
  <c r="AS8778" i="8"/>
  <c r="AR8778" i="8"/>
  <c r="AQ8778" i="8"/>
  <c r="AL8778" i="8"/>
  <c r="CD8777" i="8"/>
  <c r="CC8777" i="8"/>
  <c r="BO8777" i="8"/>
  <c r="BG8777" i="8"/>
  <c r="BF8777" i="8"/>
  <c r="AS8777" i="8"/>
  <c r="AR8777" i="8"/>
  <c r="AQ8777" i="8"/>
  <c r="AL8777" i="8"/>
  <c r="CD8776" i="8"/>
  <c r="CC8776" i="8"/>
  <c r="BO8776" i="8"/>
  <c r="BG8776" i="8"/>
  <c r="BF8776" i="8"/>
  <c r="AS8776" i="8"/>
  <c r="AR8776" i="8"/>
  <c r="AQ8776" i="8"/>
  <c r="AL8776" i="8"/>
  <c r="CD8775" i="8"/>
  <c r="CC8775" i="8"/>
  <c r="BO8775" i="8"/>
  <c r="BG8775" i="8"/>
  <c r="BF8775" i="8"/>
  <c r="AS8775" i="8"/>
  <c r="AR8775" i="8"/>
  <c r="AQ8775" i="8"/>
  <c r="AL8775" i="8"/>
  <c r="CD8774" i="8"/>
  <c r="CC8774" i="8"/>
  <c r="BO8774" i="8"/>
  <c r="BG8774" i="8"/>
  <c r="BF8774" i="8"/>
  <c r="AS8774" i="8"/>
  <c r="AR8774" i="8"/>
  <c r="AQ8774" i="8"/>
  <c r="AL8774" i="8"/>
  <c r="CD8773" i="8"/>
  <c r="CC8773" i="8"/>
  <c r="BO8773" i="8"/>
  <c r="BG8773" i="8"/>
  <c r="BF8773" i="8"/>
  <c r="AS8773" i="8"/>
  <c r="AR8773" i="8"/>
  <c r="AQ8773" i="8"/>
  <c r="AL8773" i="8"/>
  <c r="CD8772" i="8"/>
  <c r="CC8772" i="8"/>
  <c r="BO8772" i="8"/>
  <c r="BG8772" i="8"/>
  <c r="BF8772" i="8"/>
  <c r="AS8772" i="8"/>
  <c r="AR8772" i="8"/>
  <c r="AQ8772" i="8"/>
  <c r="AL8772" i="8"/>
  <c r="CD8771" i="8"/>
  <c r="CC8771" i="8"/>
  <c r="BO8771" i="8"/>
  <c r="BG8771" i="8"/>
  <c r="BF8771" i="8"/>
  <c r="AS8771" i="8"/>
  <c r="AR8771" i="8"/>
  <c r="AQ8771" i="8"/>
  <c r="AL8771" i="8"/>
  <c r="CD8770" i="8"/>
  <c r="CC8770" i="8"/>
  <c r="BO8770" i="8"/>
  <c r="BG8770" i="8"/>
  <c r="BF8770" i="8"/>
  <c r="AS8770" i="8"/>
  <c r="AR8770" i="8"/>
  <c r="AQ8770" i="8"/>
  <c r="AL8770" i="8"/>
  <c r="CD8769" i="8"/>
  <c r="CC8769" i="8"/>
  <c r="BO8769" i="8"/>
  <c r="BG8769" i="8"/>
  <c r="BF8769" i="8"/>
  <c r="AS8769" i="8"/>
  <c r="AR8769" i="8"/>
  <c r="AQ8769" i="8"/>
  <c r="AL8769" i="8"/>
  <c r="CD8768" i="8"/>
  <c r="CC8768" i="8"/>
  <c r="BO8768" i="8"/>
  <c r="BG8768" i="8"/>
  <c r="BF8768" i="8"/>
  <c r="AS8768" i="8"/>
  <c r="AR8768" i="8"/>
  <c r="AQ8768" i="8"/>
  <c r="AL8768" i="8"/>
  <c r="CD8767" i="8"/>
  <c r="CC8767" i="8"/>
  <c r="BO8767" i="8"/>
  <c r="BG8767" i="8"/>
  <c r="BF8767" i="8"/>
  <c r="AS8767" i="8"/>
  <c r="AR8767" i="8"/>
  <c r="AQ8767" i="8"/>
  <c r="AL8767" i="8"/>
  <c r="CD8766" i="8"/>
  <c r="CC8766" i="8"/>
  <c r="BO8766" i="8"/>
  <c r="BG8766" i="8"/>
  <c r="BF8766" i="8"/>
  <c r="AS8766" i="8"/>
  <c r="AR8766" i="8"/>
  <c r="AQ8766" i="8"/>
  <c r="AL8766" i="8"/>
  <c r="CD8765" i="8"/>
  <c r="CC8765" i="8"/>
  <c r="BO8765" i="8"/>
  <c r="BG8765" i="8"/>
  <c r="BF8765" i="8"/>
  <c r="AS8765" i="8"/>
  <c r="AR8765" i="8"/>
  <c r="AQ8765" i="8"/>
  <c r="AL8765" i="8"/>
  <c r="CD8764" i="8"/>
  <c r="CC8764" i="8"/>
  <c r="BO8764" i="8"/>
  <c r="BG8764" i="8"/>
  <c r="BF8764" i="8"/>
  <c r="AS8764" i="8"/>
  <c r="AR8764" i="8"/>
  <c r="AQ8764" i="8"/>
  <c r="AL8764" i="8"/>
  <c r="CD8763" i="8"/>
  <c r="CC8763" i="8"/>
  <c r="BO8763" i="8"/>
  <c r="BG8763" i="8"/>
  <c r="BF8763" i="8"/>
  <c r="AS8763" i="8"/>
  <c r="AR8763" i="8"/>
  <c r="AQ8763" i="8"/>
  <c r="AL8763" i="8"/>
  <c r="CD8762" i="8"/>
  <c r="CC8762" i="8"/>
  <c r="BO8762" i="8"/>
  <c r="BG8762" i="8"/>
  <c r="BF8762" i="8"/>
  <c r="AS8762" i="8"/>
  <c r="AR8762" i="8"/>
  <c r="AQ8762" i="8"/>
  <c r="AL8762" i="8"/>
  <c r="CD8761" i="8"/>
  <c r="CC8761" i="8"/>
  <c r="BO8761" i="8"/>
  <c r="BG8761" i="8"/>
  <c r="BF8761" i="8"/>
  <c r="AS8761" i="8"/>
  <c r="AR8761" i="8"/>
  <c r="AQ8761" i="8"/>
  <c r="AL8761" i="8"/>
  <c r="CD8760" i="8"/>
  <c r="CC8760" i="8"/>
  <c r="BO8760" i="8"/>
  <c r="BG8760" i="8"/>
  <c r="BF8760" i="8"/>
  <c r="AS8760" i="8"/>
  <c r="AR8760" i="8"/>
  <c r="AQ8760" i="8"/>
  <c r="AL8760" i="8"/>
  <c r="CD8759" i="8"/>
  <c r="CC8759" i="8"/>
  <c r="BO8759" i="8"/>
  <c r="BG8759" i="8"/>
  <c r="BF8759" i="8"/>
  <c r="AS8759" i="8"/>
  <c r="AR8759" i="8"/>
  <c r="AQ8759" i="8"/>
  <c r="AL8759" i="8"/>
  <c r="CD8758" i="8"/>
  <c r="CC8758" i="8"/>
  <c r="BO8758" i="8"/>
  <c r="BG8758" i="8"/>
  <c r="BF8758" i="8"/>
  <c r="AS8758" i="8"/>
  <c r="AR8758" i="8"/>
  <c r="AQ8758" i="8"/>
  <c r="AL8758" i="8"/>
  <c r="CD8757" i="8"/>
  <c r="CC8757" i="8"/>
  <c r="BO8757" i="8"/>
  <c r="BG8757" i="8"/>
  <c r="BF8757" i="8"/>
  <c r="AS8757" i="8"/>
  <c r="AR8757" i="8"/>
  <c r="AQ8757" i="8"/>
  <c r="AL8757" i="8"/>
  <c r="CD8756" i="8"/>
  <c r="CC8756" i="8"/>
  <c r="BO8756" i="8"/>
  <c r="BG8756" i="8"/>
  <c r="BF8756" i="8"/>
  <c r="AS8756" i="8"/>
  <c r="AR8756" i="8"/>
  <c r="AQ8756" i="8"/>
  <c r="AL8756" i="8"/>
  <c r="CD8755" i="8"/>
  <c r="CC8755" i="8"/>
  <c r="BO8755" i="8"/>
  <c r="BG8755" i="8"/>
  <c r="BF8755" i="8"/>
  <c r="AS8755" i="8"/>
  <c r="AR8755" i="8"/>
  <c r="AQ8755" i="8"/>
  <c r="AL8755" i="8"/>
  <c r="CD8754" i="8"/>
  <c r="CC8754" i="8"/>
  <c r="BO8754" i="8"/>
  <c r="BG8754" i="8"/>
  <c r="BF8754" i="8"/>
  <c r="AS8754" i="8"/>
  <c r="AR8754" i="8"/>
  <c r="AQ8754" i="8"/>
  <c r="AL8754" i="8"/>
  <c r="CD8753" i="8"/>
  <c r="CC8753" i="8"/>
  <c r="BO8753" i="8"/>
  <c r="BG8753" i="8"/>
  <c r="BF8753" i="8"/>
  <c r="AS8753" i="8"/>
  <c r="AR8753" i="8"/>
  <c r="AQ8753" i="8"/>
  <c r="AL8753" i="8"/>
  <c r="CD8752" i="8"/>
  <c r="CC8752" i="8"/>
  <c r="BO8752" i="8"/>
  <c r="BG8752" i="8"/>
  <c r="BF8752" i="8"/>
  <c r="AS8752" i="8"/>
  <c r="AR8752" i="8"/>
  <c r="AQ8752" i="8"/>
  <c r="AL8752" i="8"/>
  <c r="CD8751" i="8"/>
  <c r="CC8751" i="8"/>
  <c r="BO8751" i="8"/>
  <c r="BG8751" i="8"/>
  <c r="BF8751" i="8"/>
  <c r="AS8751" i="8"/>
  <c r="AR8751" i="8"/>
  <c r="AQ8751" i="8"/>
  <c r="AL8751" i="8"/>
  <c r="CD8750" i="8"/>
  <c r="CC8750" i="8"/>
  <c r="BO8750" i="8"/>
  <c r="BG8750" i="8"/>
  <c r="BF8750" i="8"/>
  <c r="AS8750" i="8"/>
  <c r="AR8750" i="8"/>
  <c r="AQ8750" i="8"/>
  <c r="AL8750" i="8"/>
  <c r="CD8749" i="8"/>
  <c r="CC8749" i="8"/>
  <c r="BO8749" i="8"/>
  <c r="BG8749" i="8"/>
  <c r="BF8749" i="8"/>
  <c r="AS8749" i="8"/>
  <c r="AR8749" i="8"/>
  <c r="AQ8749" i="8"/>
  <c r="AL8749" i="8"/>
  <c r="CD8748" i="8"/>
  <c r="CC8748" i="8"/>
  <c r="BO8748" i="8"/>
  <c r="BG8748" i="8"/>
  <c r="BF8748" i="8"/>
  <c r="AS8748" i="8"/>
  <c r="AR8748" i="8"/>
  <c r="AQ8748" i="8"/>
  <c r="AL8748" i="8"/>
  <c r="CD8747" i="8"/>
  <c r="CC8747" i="8"/>
  <c r="BO8747" i="8"/>
  <c r="BG8747" i="8"/>
  <c r="BF8747" i="8"/>
  <c r="AS8747" i="8"/>
  <c r="AR8747" i="8"/>
  <c r="AQ8747" i="8"/>
  <c r="AL8747" i="8"/>
  <c r="CD8746" i="8"/>
  <c r="CC8746" i="8"/>
  <c r="BO8746" i="8"/>
  <c r="BG8746" i="8"/>
  <c r="BF8746" i="8"/>
  <c r="AS8746" i="8"/>
  <c r="AR8746" i="8"/>
  <c r="AQ8746" i="8"/>
  <c r="AL8746" i="8"/>
  <c r="CD8745" i="8"/>
  <c r="CC8745" i="8"/>
  <c r="BO8745" i="8"/>
  <c r="BG8745" i="8"/>
  <c r="BF8745" i="8"/>
  <c r="AS8745" i="8"/>
  <c r="AR8745" i="8"/>
  <c r="AQ8745" i="8"/>
  <c r="AL8745" i="8"/>
  <c r="CD8744" i="8"/>
  <c r="CC8744" i="8"/>
  <c r="BO8744" i="8"/>
  <c r="BG8744" i="8"/>
  <c r="BF8744" i="8"/>
  <c r="AS8744" i="8"/>
  <c r="AR8744" i="8"/>
  <c r="AQ8744" i="8"/>
  <c r="AL8744" i="8"/>
  <c r="CD8743" i="8"/>
  <c r="CC8743" i="8"/>
  <c r="BO8743" i="8"/>
  <c r="BG8743" i="8"/>
  <c r="BF8743" i="8"/>
  <c r="AS8743" i="8"/>
  <c r="AR8743" i="8"/>
  <c r="AQ8743" i="8"/>
  <c r="AL8743" i="8"/>
  <c r="CD8742" i="8"/>
  <c r="CC8742" i="8"/>
  <c r="BO8742" i="8"/>
  <c r="BG8742" i="8"/>
  <c r="BF8742" i="8"/>
  <c r="AS8742" i="8"/>
  <c r="AR8742" i="8"/>
  <c r="AQ8742" i="8"/>
  <c r="AL8742" i="8"/>
  <c r="CD8741" i="8"/>
  <c r="CC8741" i="8"/>
  <c r="BO8741" i="8"/>
  <c r="BG8741" i="8"/>
  <c r="BF8741" i="8"/>
  <c r="AS8741" i="8"/>
  <c r="AR8741" i="8"/>
  <c r="AQ8741" i="8"/>
  <c r="AL8741" i="8"/>
  <c r="CD8740" i="8"/>
  <c r="CC8740" i="8"/>
  <c r="BO8740" i="8"/>
  <c r="BG8740" i="8"/>
  <c r="BF8740" i="8"/>
  <c r="AS8740" i="8"/>
  <c r="AR8740" i="8"/>
  <c r="AQ8740" i="8"/>
  <c r="AL8740" i="8"/>
  <c r="CD8739" i="8"/>
  <c r="CC8739" i="8"/>
  <c r="BO8739" i="8"/>
  <c r="BG8739" i="8"/>
  <c r="BF8739" i="8"/>
  <c r="AS8739" i="8"/>
  <c r="AR8739" i="8"/>
  <c r="AQ8739" i="8"/>
  <c r="AL8739" i="8"/>
  <c r="CD8738" i="8"/>
  <c r="CC8738" i="8"/>
  <c r="BO8738" i="8"/>
  <c r="BG8738" i="8"/>
  <c r="BF8738" i="8"/>
  <c r="AS8738" i="8"/>
  <c r="AR8738" i="8"/>
  <c r="AQ8738" i="8"/>
  <c r="AL8738" i="8"/>
  <c r="CD8737" i="8"/>
  <c r="CC8737" i="8"/>
  <c r="BO8737" i="8"/>
  <c r="BG8737" i="8"/>
  <c r="BF8737" i="8"/>
  <c r="AS8737" i="8"/>
  <c r="AR8737" i="8"/>
  <c r="AQ8737" i="8"/>
  <c r="AL8737" i="8"/>
  <c r="CD8736" i="8"/>
  <c r="CC8736" i="8"/>
  <c r="BO8736" i="8"/>
  <c r="BG8736" i="8"/>
  <c r="BF8736" i="8"/>
  <c r="AS8736" i="8"/>
  <c r="AR8736" i="8"/>
  <c r="AQ8736" i="8"/>
  <c r="AL8736" i="8"/>
  <c r="CD8735" i="8"/>
  <c r="CC8735" i="8"/>
  <c r="BO8735" i="8"/>
  <c r="BG8735" i="8"/>
  <c r="BF8735" i="8"/>
  <c r="AS8735" i="8"/>
  <c r="AR8735" i="8"/>
  <c r="AQ8735" i="8"/>
  <c r="AL8735" i="8"/>
  <c r="CD8734" i="8"/>
  <c r="CC8734" i="8"/>
  <c r="BO8734" i="8"/>
  <c r="BG8734" i="8"/>
  <c r="BF8734" i="8"/>
  <c r="AS8734" i="8"/>
  <c r="AR8734" i="8"/>
  <c r="AQ8734" i="8"/>
  <c r="AL8734" i="8"/>
  <c r="CD8733" i="8"/>
  <c r="CC8733" i="8"/>
  <c r="BO8733" i="8"/>
  <c r="BG8733" i="8"/>
  <c r="BF8733" i="8"/>
  <c r="AS8733" i="8"/>
  <c r="AR8733" i="8"/>
  <c r="AQ8733" i="8"/>
  <c r="AL8733" i="8"/>
  <c r="CD8732" i="8"/>
  <c r="CC8732" i="8"/>
  <c r="BO8732" i="8"/>
  <c r="BG8732" i="8"/>
  <c r="BF8732" i="8"/>
  <c r="AS8732" i="8"/>
  <c r="AR8732" i="8"/>
  <c r="AQ8732" i="8"/>
  <c r="AL8732" i="8"/>
  <c r="CD8731" i="8"/>
  <c r="CC8731" i="8"/>
  <c r="BO8731" i="8"/>
  <c r="BG8731" i="8"/>
  <c r="BF8731" i="8"/>
  <c r="AS8731" i="8"/>
  <c r="AR8731" i="8"/>
  <c r="AQ8731" i="8"/>
  <c r="AL8731" i="8"/>
  <c r="CD8730" i="8"/>
  <c r="CC8730" i="8"/>
  <c r="BO8730" i="8"/>
  <c r="BG8730" i="8"/>
  <c r="BF8730" i="8"/>
  <c r="AS8730" i="8"/>
  <c r="AR8730" i="8"/>
  <c r="AQ8730" i="8"/>
  <c r="AL8730" i="8"/>
  <c r="CD8729" i="8"/>
  <c r="CC8729" i="8"/>
  <c r="BO8729" i="8"/>
  <c r="BG8729" i="8"/>
  <c r="BF8729" i="8"/>
  <c r="AS8729" i="8"/>
  <c r="AR8729" i="8"/>
  <c r="AQ8729" i="8"/>
  <c r="AL8729" i="8"/>
  <c r="CD8728" i="8"/>
  <c r="CC8728" i="8"/>
  <c r="BO8728" i="8"/>
  <c r="BG8728" i="8"/>
  <c r="BF8728" i="8"/>
  <c r="AS8728" i="8"/>
  <c r="AR8728" i="8"/>
  <c r="AQ8728" i="8"/>
  <c r="AL8728" i="8"/>
  <c r="CD8727" i="8"/>
  <c r="CC8727" i="8"/>
  <c r="BO8727" i="8"/>
  <c r="BG8727" i="8"/>
  <c r="BF8727" i="8"/>
  <c r="AS8727" i="8"/>
  <c r="AR8727" i="8"/>
  <c r="AQ8727" i="8"/>
  <c r="AL8727" i="8"/>
  <c r="CD8726" i="8"/>
  <c r="CC8726" i="8"/>
  <c r="BO8726" i="8"/>
  <c r="BG8726" i="8"/>
  <c r="BF8726" i="8"/>
  <c r="AS8726" i="8"/>
  <c r="AR8726" i="8"/>
  <c r="AQ8726" i="8"/>
  <c r="AL8726" i="8"/>
  <c r="CD8725" i="8"/>
  <c r="CC8725" i="8"/>
  <c r="BO8725" i="8"/>
  <c r="BG8725" i="8"/>
  <c r="BF8725" i="8"/>
  <c r="AS8725" i="8"/>
  <c r="AR8725" i="8"/>
  <c r="AQ8725" i="8"/>
  <c r="AL8725" i="8"/>
  <c r="CD8724" i="8"/>
  <c r="CC8724" i="8"/>
  <c r="BO8724" i="8"/>
  <c r="BG8724" i="8"/>
  <c r="BF8724" i="8"/>
  <c r="AS8724" i="8"/>
  <c r="AR8724" i="8"/>
  <c r="AQ8724" i="8"/>
  <c r="AL8724" i="8"/>
  <c r="CD8723" i="8"/>
  <c r="CC8723" i="8"/>
  <c r="BO8723" i="8"/>
  <c r="BG8723" i="8"/>
  <c r="BF8723" i="8"/>
  <c r="AS8723" i="8"/>
  <c r="AR8723" i="8"/>
  <c r="AQ8723" i="8"/>
  <c r="AL8723" i="8"/>
  <c r="CD8722" i="8"/>
  <c r="CC8722" i="8"/>
  <c r="BO8722" i="8"/>
  <c r="BG8722" i="8"/>
  <c r="BF8722" i="8"/>
  <c r="AS8722" i="8"/>
  <c r="AR8722" i="8"/>
  <c r="AQ8722" i="8"/>
  <c r="AL8722" i="8"/>
  <c r="CD8721" i="8"/>
  <c r="CC8721" i="8"/>
  <c r="BO8721" i="8"/>
  <c r="BG8721" i="8"/>
  <c r="BF8721" i="8"/>
  <c r="AS8721" i="8"/>
  <c r="AR8721" i="8"/>
  <c r="AQ8721" i="8"/>
  <c r="AL8721" i="8"/>
  <c r="CD8720" i="8"/>
  <c r="CC8720" i="8"/>
  <c r="BO8720" i="8"/>
  <c r="BG8720" i="8"/>
  <c r="BF8720" i="8"/>
  <c r="AS8720" i="8"/>
  <c r="AR8720" i="8"/>
  <c r="AQ8720" i="8"/>
  <c r="AL8720" i="8"/>
  <c r="CD8719" i="8"/>
  <c r="CC8719" i="8"/>
  <c r="BO8719" i="8"/>
  <c r="BG8719" i="8"/>
  <c r="BF8719" i="8"/>
  <c r="AS8719" i="8"/>
  <c r="AR8719" i="8"/>
  <c r="AQ8719" i="8"/>
  <c r="AL8719" i="8"/>
  <c r="CD8718" i="8"/>
  <c r="CC8718" i="8"/>
  <c r="BO8718" i="8"/>
  <c r="BG8718" i="8"/>
  <c r="BF8718" i="8"/>
  <c r="AS8718" i="8"/>
  <c r="AR8718" i="8"/>
  <c r="AQ8718" i="8"/>
  <c r="AL8718" i="8"/>
  <c r="CD8717" i="8"/>
  <c r="CC8717" i="8"/>
  <c r="BO8717" i="8"/>
  <c r="BG8717" i="8"/>
  <c r="BF8717" i="8"/>
  <c r="AS8717" i="8"/>
  <c r="AR8717" i="8"/>
  <c r="AQ8717" i="8"/>
  <c r="AL8717" i="8"/>
  <c r="CD8716" i="8"/>
  <c r="CC8716" i="8"/>
  <c r="BO8716" i="8"/>
  <c r="BG8716" i="8"/>
  <c r="BF8716" i="8"/>
  <c r="AS8716" i="8"/>
  <c r="AR8716" i="8"/>
  <c r="AQ8716" i="8"/>
  <c r="AL8716" i="8"/>
  <c r="CD8715" i="8"/>
  <c r="CC8715" i="8"/>
  <c r="BO8715" i="8"/>
  <c r="BG8715" i="8"/>
  <c r="BF8715" i="8"/>
  <c r="AS8715" i="8"/>
  <c r="AR8715" i="8"/>
  <c r="AQ8715" i="8"/>
  <c r="AL8715" i="8"/>
  <c r="CD8714" i="8"/>
  <c r="CC8714" i="8"/>
  <c r="BO8714" i="8"/>
  <c r="BG8714" i="8"/>
  <c r="BF8714" i="8"/>
  <c r="AS8714" i="8"/>
  <c r="AR8714" i="8"/>
  <c r="AQ8714" i="8"/>
  <c r="AL8714" i="8"/>
  <c r="CD8713" i="8"/>
  <c r="CC8713" i="8"/>
  <c r="BO8713" i="8"/>
  <c r="BG8713" i="8"/>
  <c r="BF8713" i="8"/>
  <c r="AS8713" i="8"/>
  <c r="AR8713" i="8"/>
  <c r="AQ8713" i="8"/>
  <c r="AL8713" i="8"/>
  <c r="CD8712" i="8"/>
  <c r="CC8712" i="8"/>
  <c r="BO8712" i="8"/>
  <c r="BG8712" i="8"/>
  <c r="BF8712" i="8"/>
  <c r="AS8712" i="8"/>
  <c r="AR8712" i="8"/>
  <c r="AQ8712" i="8"/>
  <c r="AL8712" i="8"/>
  <c r="CD8711" i="8"/>
  <c r="CC8711" i="8"/>
  <c r="BO8711" i="8"/>
  <c r="BG8711" i="8"/>
  <c r="BF8711" i="8"/>
  <c r="AS8711" i="8"/>
  <c r="AR8711" i="8"/>
  <c r="AQ8711" i="8"/>
  <c r="AL8711" i="8"/>
  <c r="CD8710" i="8"/>
  <c r="CC8710" i="8"/>
  <c r="BO8710" i="8"/>
  <c r="BG8710" i="8"/>
  <c r="BF8710" i="8"/>
  <c r="AS8710" i="8"/>
  <c r="AR8710" i="8"/>
  <c r="AQ8710" i="8"/>
  <c r="AL8710" i="8"/>
  <c r="CD8709" i="8"/>
  <c r="CC8709" i="8"/>
  <c r="BO8709" i="8"/>
  <c r="BG8709" i="8"/>
  <c r="BF8709" i="8"/>
  <c r="AS8709" i="8"/>
  <c r="AR8709" i="8"/>
  <c r="AQ8709" i="8"/>
  <c r="AL8709" i="8"/>
  <c r="CD8708" i="8"/>
  <c r="CC8708" i="8"/>
  <c r="BO8708" i="8"/>
  <c r="BG8708" i="8"/>
  <c r="BF8708" i="8"/>
  <c r="AS8708" i="8"/>
  <c r="AR8708" i="8"/>
  <c r="AQ8708" i="8"/>
  <c r="AL8708" i="8"/>
  <c r="CD8707" i="8"/>
  <c r="CC8707" i="8"/>
  <c r="BO8707" i="8"/>
  <c r="BG8707" i="8"/>
  <c r="BF8707" i="8"/>
  <c r="AS8707" i="8"/>
  <c r="AR8707" i="8"/>
  <c r="AQ8707" i="8"/>
  <c r="AL8707" i="8"/>
  <c r="CD8706" i="8"/>
  <c r="CC8706" i="8"/>
  <c r="BO8706" i="8"/>
  <c r="BG8706" i="8"/>
  <c r="BF8706" i="8"/>
  <c r="AS8706" i="8"/>
  <c r="AR8706" i="8"/>
  <c r="AQ8706" i="8"/>
  <c r="AL8706" i="8"/>
  <c r="CD8705" i="8"/>
  <c r="CC8705" i="8"/>
  <c r="BO8705" i="8"/>
  <c r="BG8705" i="8"/>
  <c r="BF8705" i="8"/>
  <c r="AS8705" i="8"/>
  <c r="AR8705" i="8"/>
  <c r="AQ8705" i="8"/>
  <c r="AL8705" i="8"/>
  <c r="CD8704" i="8"/>
  <c r="CC8704" i="8"/>
  <c r="BO8704" i="8"/>
  <c r="BG8704" i="8"/>
  <c r="BF8704" i="8"/>
  <c r="AS8704" i="8"/>
  <c r="AR8704" i="8"/>
  <c r="AQ8704" i="8"/>
  <c r="AL8704" i="8"/>
  <c r="CD8703" i="8"/>
  <c r="CC8703" i="8"/>
  <c r="BO8703" i="8"/>
  <c r="BG8703" i="8"/>
  <c r="BF8703" i="8"/>
  <c r="AS8703" i="8"/>
  <c r="AR8703" i="8"/>
  <c r="AQ8703" i="8"/>
  <c r="AL8703" i="8"/>
  <c r="CD8702" i="8"/>
  <c r="CC8702" i="8"/>
  <c r="BO8702" i="8"/>
  <c r="BG8702" i="8"/>
  <c r="BF8702" i="8"/>
  <c r="AS8702" i="8"/>
  <c r="AR8702" i="8"/>
  <c r="AQ8702" i="8"/>
  <c r="AL8702" i="8"/>
  <c r="CD8701" i="8"/>
  <c r="CC8701" i="8"/>
  <c r="BO8701" i="8"/>
  <c r="BG8701" i="8"/>
  <c r="BF8701" i="8"/>
  <c r="AS8701" i="8"/>
  <c r="AR8701" i="8"/>
  <c r="AQ8701" i="8"/>
  <c r="AL8701" i="8"/>
  <c r="CD8700" i="8"/>
  <c r="CC8700" i="8"/>
  <c r="BO8700" i="8"/>
  <c r="BG8700" i="8"/>
  <c r="BF8700" i="8"/>
  <c r="AS8700" i="8"/>
  <c r="AR8700" i="8"/>
  <c r="AQ8700" i="8"/>
  <c r="AL8700" i="8"/>
  <c r="CD8699" i="8"/>
  <c r="CC8699" i="8"/>
  <c r="BO8699" i="8"/>
  <c r="BG8699" i="8"/>
  <c r="BF8699" i="8"/>
  <c r="AS8699" i="8"/>
  <c r="AR8699" i="8"/>
  <c r="AQ8699" i="8"/>
  <c r="AL8699" i="8"/>
  <c r="CD8698" i="8"/>
  <c r="CC8698" i="8"/>
  <c r="BO8698" i="8"/>
  <c r="BG8698" i="8"/>
  <c r="BF8698" i="8"/>
  <c r="AS8698" i="8"/>
  <c r="AR8698" i="8"/>
  <c r="AQ8698" i="8"/>
  <c r="AL8698" i="8"/>
  <c r="CD8697" i="8"/>
  <c r="CC8697" i="8"/>
  <c r="BO8697" i="8"/>
  <c r="BG8697" i="8"/>
  <c r="BF8697" i="8"/>
  <c r="AS8697" i="8"/>
  <c r="AR8697" i="8"/>
  <c r="AQ8697" i="8"/>
  <c r="AL8697" i="8"/>
  <c r="CD8696" i="8"/>
  <c r="CC8696" i="8"/>
  <c r="BO8696" i="8"/>
  <c r="BG8696" i="8"/>
  <c r="BF8696" i="8"/>
  <c r="AS8696" i="8"/>
  <c r="AR8696" i="8"/>
  <c r="AQ8696" i="8"/>
  <c r="AL8696" i="8"/>
  <c r="CD8695" i="8"/>
  <c r="CC8695" i="8"/>
  <c r="BO8695" i="8"/>
  <c r="BG8695" i="8"/>
  <c r="BF8695" i="8"/>
  <c r="AS8695" i="8"/>
  <c r="AR8695" i="8"/>
  <c r="AQ8695" i="8"/>
  <c r="AL8695" i="8"/>
  <c r="CD8694" i="8"/>
  <c r="CC8694" i="8"/>
  <c r="BO8694" i="8"/>
  <c r="BG8694" i="8"/>
  <c r="BF8694" i="8"/>
  <c r="AS8694" i="8"/>
  <c r="AR8694" i="8"/>
  <c r="AQ8694" i="8"/>
  <c r="AL8694" i="8"/>
  <c r="CD8693" i="8"/>
  <c r="CC8693" i="8"/>
  <c r="BO8693" i="8"/>
  <c r="BG8693" i="8"/>
  <c r="BF8693" i="8"/>
  <c r="AS8693" i="8"/>
  <c r="AR8693" i="8"/>
  <c r="AQ8693" i="8"/>
  <c r="AL8693" i="8"/>
  <c r="CD8692" i="8"/>
  <c r="CC8692" i="8"/>
  <c r="BO8692" i="8"/>
  <c r="BG8692" i="8"/>
  <c r="BF8692" i="8"/>
  <c r="AS8692" i="8"/>
  <c r="AR8692" i="8"/>
  <c r="AQ8692" i="8"/>
  <c r="AL8692" i="8"/>
  <c r="CD8691" i="8"/>
  <c r="CC8691" i="8"/>
  <c r="BO8691" i="8"/>
  <c r="BG8691" i="8"/>
  <c r="BF8691" i="8"/>
  <c r="AS8691" i="8"/>
  <c r="AR8691" i="8"/>
  <c r="AQ8691" i="8"/>
  <c r="AL8691" i="8"/>
  <c r="CD8690" i="8"/>
  <c r="CC8690" i="8"/>
  <c r="BO8690" i="8"/>
  <c r="BG8690" i="8"/>
  <c r="BF8690" i="8"/>
  <c r="AS8690" i="8"/>
  <c r="AR8690" i="8"/>
  <c r="AQ8690" i="8"/>
  <c r="AL8690" i="8"/>
  <c r="CD8689" i="8"/>
  <c r="CC8689" i="8"/>
  <c r="BO8689" i="8"/>
  <c r="BG8689" i="8"/>
  <c r="BF8689" i="8"/>
  <c r="AS8689" i="8"/>
  <c r="AR8689" i="8"/>
  <c r="AQ8689" i="8"/>
  <c r="AL8689" i="8"/>
  <c r="CD8688" i="8"/>
  <c r="CC8688" i="8"/>
  <c r="BO8688" i="8"/>
  <c r="BG8688" i="8"/>
  <c r="BF8688" i="8"/>
  <c r="AS8688" i="8"/>
  <c r="AR8688" i="8"/>
  <c r="AQ8688" i="8"/>
  <c r="AL8688" i="8"/>
  <c r="CD8687" i="8"/>
  <c r="CC8687" i="8"/>
  <c r="BO8687" i="8"/>
  <c r="BG8687" i="8"/>
  <c r="BF8687" i="8"/>
  <c r="AS8687" i="8"/>
  <c r="AR8687" i="8"/>
  <c r="AQ8687" i="8"/>
  <c r="AL8687" i="8"/>
  <c r="CD8686" i="8"/>
  <c r="CC8686" i="8"/>
  <c r="BO8686" i="8"/>
  <c r="BG8686" i="8"/>
  <c r="BF8686" i="8"/>
  <c r="AS8686" i="8"/>
  <c r="AR8686" i="8"/>
  <c r="AQ8686" i="8"/>
  <c r="AL8686" i="8"/>
  <c r="CD8685" i="8"/>
  <c r="CC8685" i="8"/>
  <c r="BO8685" i="8"/>
  <c r="BG8685" i="8"/>
  <c r="BF8685" i="8"/>
  <c r="AS8685" i="8"/>
  <c r="AR8685" i="8"/>
  <c r="AQ8685" i="8"/>
  <c r="AL8685" i="8"/>
  <c r="CD8684" i="8"/>
  <c r="CC8684" i="8"/>
  <c r="BO8684" i="8"/>
  <c r="BG8684" i="8"/>
  <c r="BF8684" i="8"/>
  <c r="AS8684" i="8"/>
  <c r="AR8684" i="8"/>
  <c r="AQ8684" i="8"/>
  <c r="AL8684" i="8"/>
  <c r="CD8683" i="8"/>
  <c r="CC8683" i="8"/>
  <c r="BO8683" i="8"/>
  <c r="BG8683" i="8"/>
  <c r="BF8683" i="8"/>
  <c r="AS8683" i="8"/>
  <c r="AR8683" i="8"/>
  <c r="AQ8683" i="8"/>
  <c r="AL8683" i="8"/>
  <c r="CD8682" i="8"/>
  <c r="CC8682" i="8"/>
  <c r="BO8682" i="8"/>
  <c r="BG8682" i="8"/>
  <c r="BF8682" i="8"/>
  <c r="AS8682" i="8"/>
  <c r="AR8682" i="8"/>
  <c r="AQ8682" i="8"/>
  <c r="AL8682" i="8"/>
  <c r="CD8681" i="8"/>
  <c r="CC8681" i="8"/>
  <c r="BO8681" i="8"/>
  <c r="BG8681" i="8"/>
  <c r="BF8681" i="8"/>
  <c r="AS8681" i="8"/>
  <c r="AR8681" i="8"/>
  <c r="AQ8681" i="8"/>
  <c r="AL8681" i="8"/>
  <c r="CD8680" i="8"/>
  <c r="CC8680" i="8"/>
  <c r="BO8680" i="8"/>
  <c r="BG8680" i="8"/>
  <c r="BF8680" i="8"/>
  <c r="AS8680" i="8"/>
  <c r="AR8680" i="8"/>
  <c r="AQ8680" i="8"/>
  <c r="AL8680" i="8"/>
  <c r="CD8679" i="8"/>
  <c r="CC8679" i="8"/>
  <c r="BO8679" i="8"/>
  <c r="BG8679" i="8"/>
  <c r="BF8679" i="8"/>
  <c r="AS8679" i="8"/>
  <c r="AR8679" i="8"/>
  <c r="AQ8679" i="8"/>
  <c r="AL8679" i="8"/>
  <c r="CD8678" i="8"/>
  <c r="CC8678" i="8"/>
  <c r="BO8678" i="8"/>
  <c r="BG8678" i="8"/>
  <c r="BF8678" i="8"/>
  <c r="AS8678" i="8"/>
  <c r="AR8678" i="8"/>
  <c r="AQ8678" i="8"/>
  <c r="AL8678" i="8"/>
  <c r="CD8677" i="8"/>
  <c r="CC8677" i="8"/>
  <c r="BO8677" i="8"/>
  <c r="BG8677" i="8"/>
  <c r="BF8677" i="8"/>
  <c r="AS8677" i="8"/>
  <c r="AR8677" i="8"/>
  <c r="AQ8677" i="8"/>
  <c r="AL8677" i="8"/>
  <c r="CD8676" i="8"/>
  <c r="CC8676" i="8"/>
  <c r="BO8676" i="8"/>
  <c r="BG8676" i="8"/>
  <c r="BF8676" i="8"/>
  <c r="AS8676" i="8"/>
  <c r="AR8676" i="8"/>
  <c r="AQ8676" i="8"/>
  <c r="AL8676" i="8"/>
  <c r="CD8675" i="8"/>
  <c r="CC8675" i="8"/>
  <c r="BO8675" i="8"/>
  <c r="BG8675" i="8"/>
  <c r="BF8675" i="8"/>
  <c r="AS8675" i="8"/>
  <c r="AR8675" i="8"/>
  <c r="AQ8675" i="8"/>
  <c r="AL8675" i="8"/>
  <c r="CD8674" i="8"/>
  <c r="CC8674" i="8"/>
  <c r="BO8674" i="8"/>
  <c r="BG8674" i="8"/>
  <c r="BF8674" i="8"/>
  <c r="AS8674" i="8"/>
  <c r="AR8674" i="8"/>
  <c r="AQ8674" i="8"/>
  <c r="AL8674" i="8"/>
  <c r="CD8673" i="8"/>
  <c r="CC8673" i="8"/>
  <c r="BO8673" i="8"/>
  <c r="BG8673" i="8"/>
  <c r="BF8673" i="8"/>
  <c r="AS8673" i="8"/>
  <c r="AR8673" i="8"/>
  <c r="AQ8673" i="8"/>
  <c r="AL8673" i="8"/>
  <c r="CD8672" i="8"/>
  <c r="CC8672" i="8"/>
  <c r="BO8672" i="8"/>
  <c r="BG8672" i="8"/>
  <c r="BF8672" i="8"/>
  <c r="AS8672" i="8"/>
  <c r="AR8672" i="8"/>
  <c r="AQ8672" i="8"/>
  <c r="AL8672" i="8"/>
  <c r="CD8671" i="8"/>
  <c r="CC8671" i="8"/>
  <c r="BO8671" i="8"/>
  <c r="BG8671" i="8"/>
  <c r="BF8671" i="8"/>
  <c r="AS8671" i="8"/>
  <c r="AR8671" i="8"/>
  <c r="AQ8671" i="8"/>
  <c r="AL8671" i="8"/>
  <c r="CD8670" i="8"/>
  <c r="CC8670" i="8"/>
  <c r="BO8670" i="8"/>
  <c r="BG8670" i="8"/>
  <c r="BF8670" i="8"/>
  <c r="AS8670" i="8"/>
  <c r="AR8670" i="8"/>
  <c r="AQ8670" i="8"/>
  <c r="AL8670" i="8"/>
  <c r="CD8669" i="8"/>
  <c r="CC8669" i="8"/>
  <c r="BO8669" i="8"/>
  <c r="BG8669" i="8"/>
  <c r="BF8669" i="8"/>
  <c r="AS8669" i="8"/>
  <c r="AR8669" i="8"/>
  <c r="AQ8669" i="8"/>
  <c r="AL8669" i="8"/>
  <c r="CD8668" i="8"/>
  <c r="CC8668" i="8"/>
  <c r="BO8668" i="8"/>
  <c r="BG8668" i="8"/>
  <c r="BF8668" i="8"/>
  <c r="AS8668" i="8"/>
  <c r="AR8668" i="8"/>
  <c r="AQ8668" i="8"/>
  <c r="AL8668" i="8"/>
  <c r="CD8667" i="8"/>
  <c r="CC8667" i="8"/>
  <c r="BO8667" i="8"/>
  <c r="BG8667" i="8"/>
  <c r="BF8667" i="8"/>
  <c r="AS8667" i="8"/>
  <c r="AR8667" i="8"/>
  <c r="AQ8667" i="8"/>
  <c r="AL8667" i="8"/>
  <c r="CD8666" i="8"/>
  <c r="CC8666" i="8"/>
  <c r="BO8666" i="8"/>
  <c r="BG8666" i="8"/>
  <c r="BF8666" i="8"/>
  <c r="AS8666" i="8"/>
  <c r="AR8666" i="8"/>
  <c r="AQ8666" i="8"/>
  <c r="AL8666" i="8"/>
  <c r="CD8665" i="8"/>
  <c r="CC8665" i="8"/>
  <c r="BO8665" i="8"/>
  <c r="BG8665" i="8"/>
  <c r="BF8665" i="8"/>
  <c r="AS8665" i="8"/>
  <c r="AR8665" i="8"/>
  <c r="AQ8665" i="8"/>
  <c r="AL8665" i="8"/>
  <c r="CD8664" i="8"/>
  <c r="CC8664" i="8"/>
  <c r="BO8664" i="8"/>
  <c r="BG8664" i="8"/>
  <c r="BF8664" i="8"/>
  <c r="AS8664" i="8"/>
  <c r="AR8664" i="8"/>
  <c r="AQ8664" i="8"/>
  <c r="AL8664" i="8"/>
  <c r="CD8663" i="8"/>
  <c r="CC8663" i="8"/>
  <c r="BO8663" i="8"/>
  <c r="BG8663" i="8"/>
  <c r="BF8663" i="8"/>
  <c r="AS8663" i="8"/>
  <c r="AR8663" i="8"/>
  <c r="AQ8663" i="8"/>
  <c r="AL8663" i="8"/>
  <c r="CD8662" i="8"/>
  <c r="CC8662" i="8"/>
  <c r="BO8662" i="8"/>
  <c r="BG8662" i="8"/>
  <c r="BF8662" i="8"/>
  <c r="AS8662" i="8"/>
  <c r="AR8662" i="8"/>
  <c r="AQ8662" i="8"/>
  <c r="AL8662" i="8"/>
  <c r="CD8661" i="8"/>
  <c r="CC8661" i="8"/>
  <c r="BO8661" i="8"/>
  <c r="BG8661" i="8"/>
  <c r="BF8661" i="8"/>
  <c r="AS8661" i="8"/>
  <c r="AR8661" i="8"/>
  <c r="AQ8661" i="8"/>
  <c r="AL8661" i="8"/>
  <c r="CD8660" i="8"/>
  <c r="CC8660" i="8"/>
  <c r="BO8660" i="8"/>
  <c r="BG8660" i="8"/>
  <c r="BF8660" i="8"/>
  <c r="AS8660" i="8"/>
  <c r="AR8660" i="8"/>
  <c r="AQ8660" i="8"/>
  <c r="AL8660" i="8"/>
  <c r="CD8659" i="8"/>
  <c r="CC8659" i="8"/>
  <c r="BO8659" i="8"/>
  <c r="BG8659" i="8"/>
  <c r="BF8659" i="8"/>
  <c r="AS8659" i="8"/>
  <c r="AR8659" i="8"/>
  <c r="AQ8659" i="8"/>
  <c r="AL8659" i="8"/>
  <c r="CD8658" i="8"/>
  <c r="CC8658" i="8"/>
  <c r="BO8658" i="8"/>
  <c r="BG8658" i="8"/>
  <c r="BF8658" i="8"/>
  <c r="AS8658" i="8"/>
  <c r="AR8658" i="8"/>
  <c r="AQ8658" i="8"/>
  <c r="AL8658" i="8"/>
  <c r="CD8657" i="8"/>
  <c r="CC8657" i="8"/>
  <c r="BO8657" i="8"/>
  <c r="BG8657" i="8"/>
  <c r="BF8657" i="8"/>
  <c r="AS8657" i="8"/>
  <c r="AR8657" i="8"/>
  <c r="AQ8657" i="8"/>
  <c r="AL8657" i="8"/>
  <c r="CD8656" i="8"/>
  <c r="CC8656" i="8"/>
  <c r="BO8656" i="8"/>
  <c r="BG8656" i="8"/>
  <c r="BF8656" i="8"/>
  <c r="AS8656" i="8"/>
  <c r="AR8656" i="8"/>
  <c r="AQ8656" i="8"/>
  <c r="AL8656" i="8"/>
  <c r="CD8655" i="8"/>
  <c r="CC8655" i="8"/>
  <c r="BO8655" i="8"/>
  <c r="BG8655" i="8"/>
  <c r="BF8655" i="8"/>
  <c r="AS8655" i="8"/>
  <c r="AR8655" i="8"/>
  <c r="AQ8655" i="8"/>
  <c r="AL8655" i="8"/>
  <c r="CD8654" i="8"/>
  <c r="CC8654" i="8"/>
  <c r="BO8654" i="8"/>
  <c r="BG8654" i="8"/>
  <c r="BF8654" i="8"/>
  <c r="AS8654" i="8"/>
  <c r="AR8654" i="8"/>
  <c r="AQ8654" i="8"/>
  <c r="AL8654" i="8"/>
  <c r="CD8653" i="8"/>
  <c r="CC8653" i="8"/>
  <c r="BO8653" i="8"/>
  <c r="BG8653" i="8"/>
  <c r="BF8653" i="8"/>
  <c r="AS8653" i="8"/>
  <c r="AR8653" i="8"/>
  <c r="AQ8653" i="8"/>
  <c r="AL8653" i="8"/>
  <c r="CD8652" i="8"/>
  <c r="CC8652" i="8"/>
  <c r="BO8652" i="8"/>
  <c r="BG8652" i="8"/>
  <c r="BF8652" i="8"/>
  <c r="AS8652" i="8"/>
  <c r="AR8652" i="8"/>
  <c r="AQ8652" i="8"/>
  <c r="AL8652" i="8"/>
  <c r="CD8651" i="8"/>
  <c r="CC8651" i="8"/>
  <c r="BO8651" i="8"/>
  <c r="BG8651" i="8"/>
  <c r="BF8651" i="8"/>
  <c r="AS8651" i="8"/>
  <c r="AR8651" i="8"/>
  <c r="AQ8651" i="8"/>
  <c r="AL8651" i="8"/>
  <c r="CD8650" i="8"/>
  <c r="CC8650" i="8"/>
  <c r="BO8650" i="8"/>
  <c r="BG8650" i="8"/>
  <c r="BF8650" i="8"/>
  <c r="AS8650" i="8"/>
  <c r="AR8650" i="8"/>
  <c r="AQ8650" i="8"/>
  <c r="AL8650" i="8"/>
  <c r="CD8649" i="8"/>
  <c r="CC8649" i="8"/>
  <c r="BO8649" i="8"/>
  <c r="BG8649" i="8"/>
  <c r="BF8649" i="8"/>
  <c r="AS8649" i="8"/>
  <c r="AR8649" i="8"/>
  <c r="AQ8649" i="8"/>
  <c r="AL8649" i="8"/>
  <c r="CD8648" i="8"/>
  <c r="CC8648" i="8"/>
  <c r="BO8648" i="8"/>
  <c r="BG8648" i="8"/>
  <c r="BF8648" i="8"/>
  <c r="AS8648" i="8"/>
  <c r="AR8648" i="8"/>
  <c r="AQ8648" i="8"/>
  <c r="AL8648" i="8"/>
  <c r="CD8647" i="8"/>
  <c r="CC8647" i="8"/>
  <c r="BO8647" i="8"/>
  <c r="BG8647" i="8"/>
  <c r="BF8647" i="8"/>
  <c r="AS8647" i="8"/>
  <c r="AR8647" i="8"/>
  <c r="AQ8647" i="8"/>
  <c r="AL8647" i="8"/>
  <c r="CD8646" i="8"/>
  <c r="CC8646" i="8"/>
  <c r="BO8646" i="8"/>
  <c r="BG8646" i="8"/>
  <c r="BF8646" i="8"/>
  <c r="AS8646" i="8"/>
  <c r="AR8646" i="8"/>
  <c r="AQ8646" i="8"/>
  <c r="AL8646" i="8"/>
  <c r="CD8645" i="8"/>
  <c r="CC8645" i="8"/>
  <c r="BO8645" i="8"/>
  <c r="BG8645" i="8"/>
  <c r="BF8645" i="8"/>
  <c r="AS8645" i="8"/>
  <c r="AR8645" i="8"/>
  <c r="AQ8645" i="8"/>
  <c r="AL8645" i="8"/>
  <c r="CD8644" i="8"/>
  <c r="CC8644" i="8"/>
  <c r="BO8644" i="8"/>
  <c r="BG8644" i="8"/>
  <c r="BF8644" i="8"/>
  <c r="AS8644" i="8"/>
  <c r="AR8644" i="8"/>
  <c r="AQ8644" i="8"/>
  <c r="AL8644" i="8"/>
  <c r="CD8643" i="8"/>
  <c r="CC8643" i="8"/>
  <c r="BO8643" i="8"/>
  <c r="BG8643" i="8"/>
  <c r="BF8643" i="8"/>
  <c r="AS8643" i="8"/>
  <c r="AR8643" i="8"/>
  <c r="AQ8643" i="8"/>
  <c r="AL8643" i="8"/>
  <c r="CD8642" i="8"/>
  <c r="CC8642" i="8"/>
  <c r="BO8642" i="8"/>
  <c r="BG8642" i="8"/>
  <c r="BF8642" i="8"/>
  <c r="AS8642" i="8"/>
  <c r="AR8642" i="8"/>
  <c r="AQ8642" i="8"/>
  <c r="AL8642" i="8"/>
  <c r="CD8641" i="8"/>
  <c r="CC8641" i="8"/>
  <c r="BO8641" i="8"/>
  <c r="BG8641" i="8"/>
  <c r="BF8641" i="8"/>
  <c r="AS8641" i="8"/>
  <c r="AR8641" i="8"/>
  <c r="AQ8641" i="8"/>
  <c r="AL8641" i="8"/>
  <c r="CD8640" i="8"/>
  <c r="CC8640" i="8"/>
  <c r="BO8640" i="8"/>
  <c r="BG8640" i="8"/>
  <c r="BF8640" i="8"/>
  <c r="AS8640" i="8"/>
  <c r="AR8640" i="8"/>
  <c r="AQ8640" i="8"/>
  <c r="AL8640" i="8"/>
  <c r="CD8639" i="8"/>
  <c r="CC8639" i="8"/>
  <c r="BO8639" i="8"/>
  <c r="BG8639" i="8"/>
  <c r="BF8639" i="8"/>
  <c r="AS8639" i="8"/>
  <c r="AR8639" i="8"/>
  <c r="AQ8639" i="8"/>
  <c r="AL8639" i="8"/>
  <c r="CD8638" i="8"/>
  <c r="CC8638" i="8"/>
  <c r="BO8638" i="8"/>
  <c r="BG8638" i="8"/>
  <c r="BF8638" i="8"/>
  <c r="AS8638" i="8"/>
  <c r="AR8638" i="8"/>
  <c r="AQ8638" i="8"/>
  <c r="AL8638" i="8"/>
  <c r="CD8637" i="8"/>
  <c r="CC8637" i="8"/>
  <c r="BO8637" i="8"/>
  <c r="BG8637" i="8"/>
  <c r="BF8637" i="8"/>
  <c r="AS8637" i="8"/>
  <c r="AR8637" i="8"/>
  <c r="AQ8637" i="8"/>
  <c r="AL8637" i="8"/>
  <c r="CD8636" i="8"/>
  <c r="CC8636" i="8"/>
  <c r="BO8636" i="8"/>
  <c r="BG8636" i="8"/>
  <c r="BF8636" i="8"/>
  <c r="AS8636" i="8"/>
  <c r="AR8636" i="8"/>
  <c r="AQ8636" i="8"/>
  <c r="AL8636" i="8"/>
  <c r="CD8635" i="8"/>
  <c r="CC8635" i="8"/>
  <c r="BO8635" i="8"/>
  <c r="BG8635" i="8"/>
  <c r="BF8635" i="8"/>
  <c r="AS8635" i="8"/>
  <c r="AR8635" i="8"/>
  <c r="AQ8635" i="8"/>
  <c r="AL8635" i="8"/>
  <c r="CD8634" i="8"/>
  <c r="CC8634" i="8"/>
  <c r="BO8634" i="8"/>
  <c r="BG8634" i="8"/>
  <c r="BF8634" i="8"/>
  <c r="AS8634" i="8"/>
  <c r="AR8634" i="8"/>
  <c r="AQ8634" i="8"/>
  <c r="AL8634" i="8"/>
  <c r="CD8633" i="8"/>
  <c r="CC8633" i="8"/>
  <c r="BO8633" i="8"/>
  <c r="BG8633" i="8"/>
  <c r="BF8633" i="8"/>
  <c r="AS8633" i="8"/>
  <c r="AR8633" i="8"/>
  <c r="AQ8633" i="8"/>
  <c r="AL8633" i="8"/>
  <c r="CD8632" i="8"/>
  <c r="CC8632" i="8"/>
  <c r="BO8632" i="8"/>
  <c r="BG8632" i="8"/>
  <c r="BF8632" i="8"/>
  <c r="AS8632" i="8"/>
  <c r="AR8632" i="8"/>
  <c r="AQ8632" i="8"/>
  <c r="AL8632" i="8"/>
  <c r="CD8631" i="8"/>
  <c r="CC8631" i="8"/>
  <c r="BO8631" i="8"/>
  <c r="BG8631" i="8"/>
  <c r="BF8631" i="8"/>
  <c r="AS8631" i="8"/>
  <c r="AR8631" i="8"/>
  <c r="AQ8631" i="8"/>
  <c r="AL8631" i="8"/>
  <c r="CD8630" i="8"/>
  <c r="CC8630" i="8"/>
  <c r="BO8630" i="8"/>
  <c r="BG8630" i="8"/>
  <c r="BF8630" i="8"/>
  <c r="AS8630" i="8"/>
  <c r="AR8630" i="8"/>
  <c r="AQ8630" i="8"/>
  <c r="AL8630" i="8"/>
  <c r="CD8629" i="8"/>
  <c r="CC8629" i="8"/>
  <c r="BO8629" i="8"/>
  <c r="BG8629" i="8"/>
  <c r="BF8629" i="8"/>
  <c r="AS8629" i="8"/>
  <c r="AR8629" i="8"/>
  <c r="AQ8629" i="8"/>
  <c r="AL8629" i="8"/>
  <c r="CD8628" i="8"/>
  <c r="CC8628" i="8"/>
  <c r="BO8628" i="8"/>
  <c r="BG8628" i="8"/>
  <c r="BF8628" i="8"/>
  <c r="AS8628" i="8"/>
  <c r="AR8628" i="8"/>
  <c r="AQ8628" i="8"/>
  <c r="AL8628" i="8"/>
  <c r="CD8627" i="8"/>
  <c r="CC8627" i="8"/>
  <c r="BO8627" i="8"/>
  <c r="BG8627" i="8"/>
  <c r="BF8627" i="8"/>
  <c r="AS8627" i="8"/>
  <c r="AR8627" i="8"/>
  <c r="AQ8627" i="8"/>
  <c r="AL8627" i="8"/>
  <c r="CD8626" i="8"/>
  <c r="CC8626" i="8"/>
  <c r="BO8626" i="8"/>
  <c r="BG8626" i="8"/>
  <c r="BF8626" i="8"/>
  <c r="AS8626" i="8"/>
  <c r="AR8626" i="8"/>
  <c r="AQ8626" i="8"/>
  <c r="AL8626" i="8"/>
  <c r="CD8625" i="8"/>
  <c r="CC8625" i="8"/>
  <c r="BO8625" i="8"/>
  <c r="BG8625" i="8"/>
  <c r="BF8625" i="8"/>
  <c r="AS8625" i="8"/>
  <c r="AR8625" i="8"/>
  <c r="AQ8625" i="8"/>
  <c r="AL8625" i="8"/>
  <c r="CD8624" i="8"/>
  <c r="CC8624" i="8"/>
  <c r="BO8624" i="8"/>
  <c r="BG8624" i="8"/>
  <c r="BF8624" i="8"/>
  <c r="AS8624" i="8"/>
  <c r="AR8624" i="8"/>
  <c r="AQ8624" i="8"/>
  <c r="AL8624" i="8"/>
  <c r="CD8623" i="8"/>
  <c r="CC8623" i="8"/>
  <c r="BO8623" i="8"/>
  <c r="BG8623" i="8"/>
  <c r="BF8623" i="8"/>
  <c r="AS8623" i="8"/>
  <c r="AR8623" i="8"/>
  <c r="AQ8623" i="8"/>
  <c r="AL8623" i="8"/>
  <c r="CD8622" i="8"/>
  <c r="CC8622" i="8"/>
  <c r="BO8622" i="8"/>
  <c r="BG8622" i="8"/>
  <c r="BF8622" i="8"/>
  <c r="AS8622" i="8"/>
  <c r="AR8622" i="8"/>
  <c r="AQ8622" i="8"/>
  <c r="AL8622" i="8"/>
  <c r="CD8621" i="8"/>
  <c r="CC8621" i="8"/>
  <c r="BO8621" i="8"/>
  <c r="BG8621" i="8"/>
  <c r="BF8621" i="8"/>
  <c r="AS8621" i="8"/>
  <c r="AR8621" i="8"/>
  <c r="AQ8621" i="8"/>
  <c r="AL8621" i="8"/>
  <c r="CD8620" i="8"/>
  <c r="CC8620" i="8"/>
  <c r="BO8620" i="8"/>
  <c r="BG8620" i="8"/>
  <c r="BF8620" i="8"/>
  <c r="AS8620" i="8"/>
  <c r="AR8620" i="8"/>
  <c r="AQ8620" i="8"/>
  <c r="AL8620" i="8"/>
  <c r="CD8619" i="8"/>
  <c r="CC8619" i="8"/>
  <c r="BO8619" i="8"/>
  <c r="BG8619" i="8"/>
  <c r="BF8619" i="8"/>
  <c r="AS8619" i="8"/>
  <c r="AR8619" i="8"/>
  <c r="AQ8619" i="8"/>
  <c r="AL8619" i="8"/>
  <c r="CD8618" i="8"/>
  <c r="CC8618" i="8"/>
  <c r="BO8618" i="8"/>
  <c r="BG8618" i="8"/>
  <c r="BF8618" i="8"/>
  <c r="AS8618" i="8"/>
  <c r="AR8618" i="8"/>
  <c r="AQ8618" i="8"/>
  <c r="AL8618" i="8"/>
  <c r="CD8617" i="8"/>
  <c r="CC8617" i="8"/>
  <c r="BO8617" i="8"/>
  <c r="BG8617" i="8"/>
  <c r="BF8617" i="8"/>
  <c r="AS8617" i="8"/>
  <c r="AR8617" i="8"/>
  <c r="AQ8617" i="8"/>
  <c r="AL8617" i="8"/>
  <c r="CD8616" i="8"/>
  <c r="CC8616" i="8"/>
  <c r="BO8616" i="8"/>
  <c r="BG8616" i="8"/>
  <c r="BF8616" i="8"/>
  <c r="AS8616" i="8"/>
  <c r="AR8616" i="8"/>
  <c r="AQ8616" i="8"/>
  <c r="AL8616" i="8"/>
  <c r="CD8615" i="8"/>
  <c r="CC8615" i="8"/>
  <c r="BO8615" i="8"/>
  <c r="BG8615" i="8"/>
  <c r="BF8615" i="8"/>
  <c r="AS8615" i="8"/>
  <c r="AR8615" i="8"/>
  <c r="AQ8615" i="8"/>
  <c r="AL8615" i="8"/>
  <c r="CD8614" i="8"/>
  <c r="CC8614" i="8"/>
  <c r="BO8614" i="8"/>
  <c r="BG8614" i="8"/>
  <c r="BF8614" i="8"/>
  <c r="AS8614" i="8"/>
  <c r="AR8614" i="8"/>
  <c r="AQ8614" i="8"/>
  <c r="AL8614" i="8"/>
  <c r="CD8613" i="8"/>
  <c r="CC8613" i="8"/>
  <c r="BO8613" i="8"/>
  <c r="BG8613" i="8"/>
  <c r="BF8613" i="8"/>
  <c r="AS8613" i="8"/>
  <c r="AR8613" i="8"/>
  <c r="AQ8613" i="8"/>
  <c r="AL8613" i="8"/>
  <c r="CD8612" i="8"/>
  <c r="CC8612" i="8"/>
  <c r="BO8612" i="8"/>
  <c r="BG8612" i="8"/>
  <c r="BF8612" i="8"/>
  <c r="AS8612" i="8"/>
  <c r="AR8612" i="8"/>
  <c r="AQ8612" i="8"/>
  <c r="AL8612" i="8"/>
  <c r="CD8611" i="8"/>
  <c r="CC8611" i="8"/>
  <c r="BO8611" i="8"/>
  <c r="BG8611" i="8"/>
  <c r="BF8611" i="8"/>
  <c r="AS8611" i="8"/>
  <c r="AR8611" i="8"/>
  <c r="AQ8611" i="8"/>
  <c r="AL8611" i="8"/>
  <c r="CD8610" i="8"/>
  <c r="CC8610" i="8"/>
  <c r="BO8610" i="8"/>
  <c r="BG8610" i="8"/>
  <c r="BF8610" i="8"/>
  <c r="AS8610" i="8"/>
  <c r="AR8610" i="8"/>
  <c r="AQ8610" i="8"/>
  <c r="AL8610" i="8"/>
  <c r="CD8609" i="8"/>
  <c r="CC8609" i="8"/>
  <c r="BO8609" i="8"/>
  <c r="BG8609" i="8"/>
  <c r="BF8609" i="8"/>
  <c r="AS8609" i="8"/>
  <c r="AR8609" i="8"/>
  <c r="AQ8609" i="8"/>
  <c r="AL8609" i="8"/>
  <c r="CD8608" i="8"/>
  <c r="CC8608" i="8"/>
  <c r="BO8608" i="8"/>
  <c r="BG8608" i="8"/>
  <c r="BF8608" i="8"/>
  <c r="AS8608" i="8"/>
  <c r="AR8608" i="8"/>
  <c r="AQ8608" i="8"/>
  <c r="AL8608" i="8"/>
  <c r="CD8607" i="8"/>
  <c r="CC8607" i="8"/>
  <c r="BO8607" i="8"/>
  <c r="BG8607" i="8"/>
  <c r="BF8607" i="8"/>
  <c r="AS8607" i="8"/>
  <c r="AR8607" i="8"/>
  <c r="AQ8607" i="8"/>
  <c r="AL8607" i="8"/>
  <c r="CD8606" i="8"/>
  <c r="CC8606" i="8"/>
  <c r="BO8606" i="8"/>
  <c r="BG8606" i="8"/>
  <c r="BF8606" i="8"/>
  <c r="AS8606" i="8"/>
  <c r="AR8606" i="8"/>
  <c r="AQ8606" i="8"/>
  <c r="AL8606" i="8"/>
  <c r="CD8605" i="8"/>
  <c r="CC8605" i="8"/>
  <c r="BO8605" i="8"/>
  <c r="BG8605" i="8"/>
  <c r="BF8605" i="8"/>
  <c r="AS8605" i="8"/>
  <c r="AR8605" i="8"/>
  <c r="AQ8605" i="8"/>
  <c r="AL8605" i="8"/>
  <c r="CD8604" i="8"/>
  <c r="CC8604" i="8"/>
  <c r="BO8604" i="8"/>
  <c r="BG8604" i="8"/>
  <c r="BF8604" i="8"/>
  <c r="AS8604" i="8"/>
  <c r="AR8604" i="8"/>
  <c r="AQ8604" i="8"/>
  <c r="AL8604" i="8"/>
  <c r="CD8603" i="8"/>
  <c r="CC8603" i="8"/>
  <c r="BO8603" i="8"/>
  <c r="BG8603" i="8"/>
  <c r="BF8603" i="8"/>
  <c r="AS8603" i="8"/>
  <c r="AR8603" i="8"/>
  <c r="AQ8603" i="8"/>
  <c r="AL8603" i="8"/>
  <c r="CD8602" i="8"/>
  <c r="CC8602" i="8"/>
  <c r="BO8602" i="8"/>
  <c r="BG8602" i="8"/>
  <c r="BF8602" i="8"/>
  <c r="AS8602" i="8"/>
  <c r="AR8602" i="8"/>
  <c r="AQ8602" i="8"/>
  <c r="AL8602" i="8"/>
  <c r="CD8601" i="8"/>
  <c r="CC8601" i="8"/>
  <c r="BO8601" i="8"/>
  <c r="BG8601" i="8"/>
  <c r="BF8601" i="8"/>
  <c r="AS8601" i="8"/>
  <c r="AR8601" i="8"/>
  <c r="AQ8601" i="8"/>
  <c r="AL8601" i="8"/>
  <c r="CD8600" i="8"/>
  <c r="CC8600" i="8"/>
  <c r="BO8600" i="8"/>
  <c r="BG8600" i="8"/>
  <c r="BF8600" i="8"/>
  <c r="AS8600" i="8"/>
  <c r="AR8600" i="8"/>
  <c r="AQ8600" i="8"/>
  <c r="AL8600" i="8"/>
  <c r="CD8599" i="8"/>
  <c r="CC8599" i="8"/>
  <c r="BO8599" i="8"/>
  <c r="BG8599" i="8"/>
  <c r="BF8599" i="8"/>
  <c r="AS8599" i="8"/>
  <c r="AR8599" i="8"/>
  <c r="AQ8599" i="8"/>
  <c r="AL8599" i="8"/>
  <c r="CD8598" i="8"/>
  <c r="CC8598" i="8"/>
  <c r="BO8598" i="8"/>
  <c r="BG8598" i="8"/>
  <c r="BF8598" i="8"/>
  <c r="AS8598" i="8"/>
  <c r="AR8598" i="8"/>
  <c r="AQ8598" i="8"/>
  <c r="AL8598" i="8"/>
  <c r="CD8597" i="8"/>
  <c r="CC8597" i="8"/>
  <c r="BO8597" i="8"/>
  <c r="BG8597" i="8"/>
  <c r="BF8597" i="8"/>
  <c r="AS8597" i="8"/>
  <c r="AR8597" i="8"/>
  <c r="AQ8597" i="8"/>
  <c r="AL8597" i="8"/>
  <c r="CD8596" i="8"/>
  <c r="CC8596" i="8"/>
  <c r="BO8596" i="8"/>
  <c r="BG8596" i="8"/>
  <c r="BF8596" i="8"/>
  <c r="AS8596" i="8"/>
  <c r="AR8596" i="8"/>
  <c r="AQ8596" i="8"/>
  <c r="AL8596" i="8"/>
  <c r="CD8595" i="8"/>
  <c r="CC8595" i="8"/>
  <c r="BO8595" i="8"/>
  <c r="BG8595" i="8"/>
  <c r="BF8595" i="8"/>
  <c r="AS8595" i="8"/>
  <c r="AR8595" i="8"/>
  <c r="AQ8595" i="8"/>
  <c r="AL8595" i="8"/>
  <c r="CD8594" i="8"/>
  <c r="CC8594" i="8"/>
  <c r="BO8594" i="8"/>
  <c r="BG8594" i="8"/>
  <c r="BF8594" i="8"/>
  <c r="AS8594" i="8"/>
  <c r="AR8594" i="8"/>
  <c r="AQ8594" i="8"/>
  <c r="AL8594" i="8"/>
  <c r="CD8593" i="8"/>
  <c r="CC8593" i="8"/>
  <c r="BO8593" i="8"/>
  <c r="BG8593" i="8"/>
  <c r="BF8593" i="8"/>
  <c r="AS8593" i="8"/>
  <c r="AR8593" i="8"/>
  <c r="AQ8593" i="8"/>
  <c r="AL8593" i="8"/>
  <c r="CD8592" i="8"/>
  <c r="CC8592" i="8"/>
  <c r="BO8592" i="8"/>
  <c r="BG8592" i="8"/>
  <c r="BF8592" i="8"/>
  <c r="AS8592" i="8"/>
  <c r="AR8592" i="8"/>
  <c r="AQ8592" i="8"/>
  <c r="AL8592" i="8"/>
  <c r="CD8591" i="8"/>
  <c r="CC8591" i="8"/>
  <c r="BO8591" i="8"/>
  <c r="BG8591" i="8"/>
  <c r="BF8591" i="8"/>
  <c r="AS8591" i="8"/>
  <c r="AR8591" i="8"/>
  <c r="AQ8591" i="8"/>
  <c r="AL8591" i="8"/>
  <c r="CD8590" i="8"/>
  <c r="CC8590" i="8"/>
  <c r="BO8590" i="8"/>
  <c r="BG8590" i="8"/>
  <c r="BF8590" i="8"/>
  <c r="AS8590" i="8"/>
  <c r="AR8590" i="8"/>
  <c r="AQ8590" i="8"/>
  <c r="AL8590" i="8"/>
  <c r="CD8589" i="8"/>
  <c r="CC8589" i="8"/>
  <c r="BO8589" i="8"/>
  <c r="BG8589" i="8"/>
  <c r="BF8589" i="8"/>
  <c r="AS8589" i="8"/>
  <c r="AR8589" i="8"/>
  <c r="AQ8589" i="8"/>
  <c r="AL8589" i="8"/>
  <c r="CD8588" i="8"/>
  <c r="CC8588" i="8"/>
  <c r="BO8588" i="8"/>
  <c r="BG8588" i="8"/>
  <c r="BF8588" i="8"/>
  <c r="AS8588" i="8"/>
  <c r="AR8588" i="8"/>
  <c r="AQ8588" i="8"/>
  <c r="AL8588" i="8"/>
  <c r="CD8587" i="8"/>
  <c r="CC8587" i="8"/>
  <c r="BO8587" i="8"/>
  <c r="BG8587" i="8"/>
  <c r="BF8587" i="8"/>
  <c r="AS8587" i="8"/>
  <c r="AR8587" i="8"/>
  <c r="AQ8587" i="8"/>
  <c r="AL8587" i="8"/>
  <c r="CD8586" i="8"/>
  <c r="CC8586" i="8"/>
  <c r="BO8586" i="8"/>
  <c r="BG8586" i="8"/>
  <c r="BF8586" i="8"/>
  <c r="AS8586" i="8"/>
  <c r="AR8586" i="8"/>
  <c r="AQ8586" i="8"/>
  <c r="AL8586" i="8"/>
  <c r="CD8585" i="8"/>
  <c r="CC8585" i="8"/>
  <c r="BO8585" i="8"/>
  <c r="BG8585" i="8"/>
  <c r="BF8585" i="8"/>
  <c r="AS8585" i="8"/>
  <c r="AR8585" i="8"/>
  <c r="AQ8585" i="8"/>
  <c r="AL8585" i="8"/>
  <c r="CD8584" i="8"/>
  <c r="CC8584" i="8"/>
  <c r="BO8584" i="8"/>
  <c r="BG8584" i="8"/>
  <c r="BF8584" i="8"/>
  <c r="AS8584" i="8"/>
  <c r="AR8584" i="8"/>
  <c r="AQ8584" i="8"/>
  <c r="AL8584" i="8"/>
  <c r="CD8583" i="8"/>
  <c r="CC8583" i="8"/>
  <c r="BO8583" i="8"/>
  <c r="BG8583" i="8"/>
  <c r="BF8583" i="8"/>
  <c r="AS8583" i="8"/>
  <c r="AR8583" i="8"/>
  <c r="AQ8583" i="8"/>
  <c r="AL8583" i="8"/>
  <c r="CD8582" i="8"/>
  <c r="CC8582" i="8"/>
  <c r="BO8582" i="8"/>
  <c r="BG8582" i="8"/>
  <c r="BF8582" i="8"/>
  <c r="AS8582" i="8"/>
  <c r="AR8582" i="8"/>
  <c r="AQ8582" i="8"/>
  <c r="AL8582" i="8"/>
  <c r="CD8581" i="8"/>
  <c r="CC8581" i="8"/>
  <c r="BO8581" i="8"/>
  <c r="BG8581" i="8"/>
  <c r="BF8581" i="8"/>
  <c r="AS8581" i="8"/>
  <c r="AR8581" i="8"/>
  <c r="AQ8581" i="8"/>
  <c r="AL8581" i="8"/>
  <c r="CD8580" i="8"/>
  <c r="CC8580" i="8"/>
  <c r="BO8580" i="8"/>
  <c r="BG8580" i="8"/>
  <c r="BF8580" i="8"/>
  <c r="AS8580" i="8"/>
  <c r="AR8580" i="8"/>
  <c r="AQ8580" i="8"/>
  <c r="AL8580" i="8"/>
  <c r="CD8579" i="8"/>
  <c r="CC8579" i="8"/>
  <c r="BO8579" i="8"/>
  <c r="BG8579" i="8"/>
  <c r="BF8579" i="8"/>
  <c r="AS8579" i="8"/>
  <c r="AR8579" i="8"/>
  <c r="AQ8579" i="8"/>
  <c r="AL8579" i="8"/>
  <c r="CD8578" i="8"/>
  <c r="CC8578" i="8"/>
  <c r="BO8578" i="8"/>
  <c r="BG8578" i="8"/>
  <c r="BF8578" i="8"/>
  <c r="AS8578" i="8"/>
  <c r="AR8578" i="8"/>
  <c r="AQ8578" i="8"/>
  <c r="AL8578" i="8"/>
  <c r="CD8577" i="8"/>
  <c r="CC8577" i="8"/>
  <c r="BO8577" i="8"/>
  <c r="BG8577" i="8"/>
  <c r="BF8577" i="8"/>
  <c r="AS8577" i="8"/>
  <c r="AR8577" i="8"/>
  <c r="AQ8577" i="8"/>
  <c r="AL8577" i="8"/>
  <c r="CD8576" i="8"/>
  <c r="CC8576" i="8"/>
  <c r="BO8576" i="8"/>
  <c r="BG8576" i="8"/>
  <c r="BF8576" i="8"/>
  <c r="AS8576" i="8"/>
  <c r="AR8576" i="8"/>
  <c r="AQ8576" i="8"/>
  <c r="AL8576" i="8"/>
  <c r="CD8575" i="8"/>
  <c r="CC8575" i="8"/>
  <c r="BO8575" i="8"/>
  <c r="BG8575" i="8"/>
  <c r="BF8575" i="8"/>
  <c r="AS8575" i="8"/>
  <c r="AR8575" i="8"/>
  <c r="AQ8575" i="8"/>
  <c r="AL8575" i="8"/>
  <c r="CD8574" i="8"/>
  <c r="CC8574" i="8"/>
  <c r="BO8574" i="8"/>
  <c r="BG8574" i="8"/>
  <c r="BF8574" i="8"/>
  <c r="AS8574" i="8"/>
  <c r="AR8574" i="8"/>
  <c r="AQ8574" i="8"/>
  <c r="AL8574" i="8"/>
  <c r="CD8573" i="8"/>
  <c r="CC8573" i="8"/>
  <c r="BO8573" i="8"/>
  <c r="BG8573" i="8"/>
  <c r="BF8573" i="8"/>
  <c r="AS8573" i="8"/>
  <c r="AR8573" i="8"/>
  <c r="AQ8573" i="8"/>
  <c r="AL8573" i="8"/>
  <c r="CD8572" i="8"/>
  <c r="CC8572" i="8"/>
  <c r="BO8572" i="8"/>
  <c r="BG8572" i="8"/>
  <c r="BF8572" i="8"/>
  <c r="AS8572" i="8"/>
  <c r="AR8572" i="8"/>
  <c r="AQ8572" i="8"/>
  <c r="AL8572" i="8"/>
  <c r="CD8571" i="8"/>
  <c r="CC8571" i="8"/>
  <c r="BO8571" i="8"/>
  <c r="BG8571" i="8"/>
  <c r="BF8571" i="8"/>
  <c r="AS8571" i="8"/>
  <c r="AR8571" i="8"/>
  <c r="AQ8571" i="8"/>
  <c r="AL8571" i="8"/>
  <c r="CD8570" i="8"/>
  <c r="CC8570" i="8"/>
  <c r="BO8570" i="8"/>
  <c r="BG8570" i="8"/>
  <c r="BF8570" i="8"/>
  <c r="AS8570" i="8"/>
  <c r="AR8570" i="8"/>
  <c r="AQ8570" i="8"/>
  <c r="AL8570" i="8"/>
  <c r="CD8569" i="8"/>
  <c r="CC8569" i="8"/>
  <c r="BO8569" i="8"/>
  <c r="BG8569" i="8"/>
  <c r="BF8569" i="8"/>
  <c r="AS8569" i="8"/>
  <c r="AR8569" i="8"/>
  <c r="AQ8569" i="8"/>
  <c r="AL8569" i="8"/>
  <c r="CD8568" i="8"/>
  <c r="CC8568" i="8"/>
  <c r="BO8568" i="8"/>
  <c r="BG8568" i="8"/>
  <c r="BF8568" i="8"/>
  <c r="AS8568" i="8"/>
  <c r="AR8568" i="8"/>
  <c r="AQ8568" i="8"/>
  <c r="AL8568" i="8"/>
  <c r="CD8567" i="8"/>
  <c r="CC8567" i="8"/>
  <c r="BO8567" i="8"/>
  <c r="BG8567" i="8"/>
  <c r="BF8567" i="8"/>
  <c r="AS8567" i="8"/>
  <c r="AR8567" i="8"/>
  <c r="AQ8567" i="8"/>
  <c r="AL8567" i="8"/>
  <c r="CD8566" i="8"/>
  <c r="CC8566" i="8"/>
  <c r="BO8566" i="8"/>
  <c r="BG8566" i="8"/>
  <c r="BF8566" i="8"/>
  <c r="AS8566" i="8"/>
  <c r="AR8566" i="8"/>
  <c r="AQ8566" i="8"/>
  <c r="AL8566" i="8"/>
  <c r="CD8565" i="8"/>
  <c r="CC8565" i="8"/>
  <c r="BO8565" i="8"/>
  <c r="BG8565" i="8"/>
  <c r="BF8565" i="8"/>
  <c r="AS8565" i="8"/>
  <c r="AR8565" i="8"/>
  <c r="AQ8565" i="8"/>
  <c r="AL8565" i="8"/>
  <c r="CD8564" i="8"/>
  <c r="CC8564" i="8"/>
  <c r="BO8564" i="8"/>
  <c r="BG8564" i="8"/>
  <c r="BF8564" i="8"/>
  <c r="AS8564" i="8"/>
  <c r="AR8564" i="8"/>
  <c r="AQ8564" i="8"/>
  <c r="AL8564" i="8"/>
  <c r="CD8563" i="8"/>
  <c r="CC8563" i="8"/>
  <c r="BO8563" i="8"/>
  <c r="BG8563" i="8"/>
  <c r="BF8563" i="8"/>
  <c r="AS8563" i="8"/>
  <c r="AR8563" i="8"/>
  <c r="AQ8563" i="8"/>
  <c r="AL8563" i="8"/>
  <c r="CD8562" i="8"/>
  <c r="CC8562" i="8"/>
  <c r="BO8562" i="8"/>
  <c r="BG8562" i="8"/>
  <c r="BF8562" i="8"/>
  <c r="AS8562" i="8"/>
  <c r="AR8562" i="8"/>
  <c r="AQ8562" i="8"/>
  <c r="AL8562" i="8"/>
  <c r="CD8561" i="8"/>
  <c r="CC8561" i="8"/>
  <c r="BO8561" i="8"/>
  <c r="BG8561" i="8"/>
  <c r="BF8561" i="8"/>
  <c r="AS8561" i="8"/>
  <c r="AR8561" i="8"/>
  <c r="AQ8561" i="8"/>
  <c r="AL8561" i="8"/>
  <c r="CD8560" i="8"/>
  <c r="CC8560" i="8"/>
  <c r="BO8560" i="8"/>
  <c r="BG8560" i="8"/>
  <c r="BF8560" i="8"/>
  <c r="AS8560" i="8"/>
  <c r="AR8560" i="8"/>
  <c r="AQ8560" i="8"/>
  <c r="AL8560" i="8"/>
  <c r="CD8559" i="8"/>
  <c r="CC8559" i="8"/>
  <c r="BO8559" i="8"/>
  <c r="BG8559" i="8"/>
  <c r="BF8559" i="8"/>
  <c r="AS8559" i="8"/>
  <c r="AR8559" i="8"/>
  <c r="AQ8559" i="8"/>
  <c r="AL8559" i="8"/>
  <c r="CD8558" i="8"/>
  <c r="CC8558" i="8"/>
  <c r="BO8558" i="8"/>
  <c r="BG8558" i="8"/>
  <c r="BF8558" i="8"/>
  <c r="AS8558" i="8"/>
  <c r="AR8558" i="8"/>
  <c r="AQ8558" i="8"/>
  <c r="AL8558" i="8"/>
  <c r="CD8557" i="8"/>
  <c r="CC8557" i="8"/>
  <c r="BO8557" i="8"/>
  <c r="BG8557" i="8"/>
  <c r="BF8557" i="8"/>
  <c r="AS8557" i="8"/>
  <c r="AR8557" i="8"/>
  <c r="AQ8557" i="8"/>
  <c r="AL8557" i="8"/>
  <c r="CD8556" i="8"/>
  <c r="CC8556" i="8"/>
  <c r="BO8556" i="8"/>
  <c r="BG8556" i="8"/>
  <c r="BF8556" i="8"/>
  <c r="AS8556" i="8"/>
  <c r="AR8556" i="8"/>
  <c r="AQ8556" i="8"/>
  <c r="AL8556" i="8"/>
  <c r="CD8555" i="8"/>
  <c r="CC8555" i="8"/>
  <c r="BO8555" i="8"/>
  <c r="BG8555" i="8"/>
  <c r="BF8555" i="8"/>
  <c r="AS8555" i="8"/>
  <c r="AR8555" i="8"/>
  <c r="AQ8555" i="8"/>
  <c r="AL8555" i="8"/>
  <c r="CD8554" i="8"/>
  <c r="CC8554" i="8"/>
  <c r="BO8554" i="8"/>
  <c r="BG8554" i="8"/>
  <c r="BF8554" i="8"/>
  <c r="AS8554" i="8"/>
  <c r="AR8554" i="8"/>
  <c r="AQ8554" i="8"/>
  <c r="AL8554" i="8"/>
  <c r="CD8553" i="8"/>
  <c r="CC8553" i="8"/>
  <c r="BO8553" i="8"/>
  <c r="BG8553" i="8"/>
  <c r="BF8553" i="8"/>
  <c r="AS8553" i="8"/>
  <c r="AR8553" i="8"/>
  <c r="AQ8553" i="8"/>
  <c r="AL8553" i="8"/>
  <c r="CD8552" i="8"/>
  <c r="CC8552" i="8"/>
  <c r="BO8552" i="8"/>
  <c r="BG8552" i="8"/>
  <c r="BF8552" i="8"/>
  <c r="AS8552" i="8"/>
  <c r="AR8552" i="8"/>
  <c r="AQ8552" i="8"/>
  <c r="AL8552" i="8"/>
  <c r="CD8551" i="8"/>
  <c r="CC8551" i="8"/>
  <c r="BO8551" i="8"/>
  <c r="BG8551" i="8"/>
  <c r="BF8551" i="8"/>
  <c r="AS8551" i="8"/>
  <c r="AR8551" i="8"/>
  <c r="AQ8551" i="8"/>
  <c r="AL8551" i="8"/>
  <c r="CD8550" i="8"/>
  <c r="CC8550" i="8"/>
  <c r="BO8550" i="8"/>
  <c r="BG8550" i="8"/>
  <c r="BF8550" i="8"/>
  <c r="AS8550" i="8"/>
  <c r="AR8550" i="8"/>
  <c r="AQ8550" i="8"/>
  <c r="AL8550" i="8"/>
  <c r="CD8549" i="8"/>
  <c r="CC8549" i="8"/>
  <c r="BO8549" i="8"/>
  <c r="BG8549" i="8"/>
  <c r="BF8549" i="8"/>
  <c r="AS8549" i="8"/>
  <c r="AR8549" i="8"/>
  <c r="AQ8549" i="8"/>
  <c r="AL8549" i="8"/>
  <c r="CD8548" i="8"/>
  <c r="CC8548" i="8"/>
  <c r="BO8548" i="8"/>
  <c r="BG8548" i="8"/>
  <c r="BF8548" i="8"/>
  <c r="AS8548" i="8"/>
  <c r="AR8548" i="8"/>
  <c r="AQ8548" i="8"/>
  <c r="AL8548" i="8"/>
  <c r="CD8547" i="8"/>
  <c r="CC8547" i="8"/>
  <c r="BO8547" i="8"/>
  <c r="BG8547" i="8"/>
  <c r="BF8547" i="8"/>
  <c r="AS8547" i="8"/>
  <c r="AR8547" i="8"/>
  <c r="AQ8547" i="8"/>
  <c r="AL8547" i="8"/>
  <c r="CD8546" i="8"/>
  <c r="CC8546" i="8"/>
  <c r="BO8546" i="8"/>
  <c r="BG8546" i="8"/>
  <c r="BF8546" i="8"/>
  <c r="AS8546" i="8"/>
  <c r="AR8546" i="8"/>
  <c r="AQ8546" i="8"/>
  <c r="AL8546" i="8"/>
  <c r="CD8545" i="8"/>
  <c r="CC8545" i="8"/>
  <c r="BO8545" i="8"/>
  <c r="BG8545" i="8"/>
  <c r="BF8545" i="8"/>
  <c r="AS8545" i="8"/>
  <c r="AR8545" i="8"/>
  <c r="AQ8545" i="8"/>
  <c r="AL8545" i="8"/>
  <c r="CD8544" i="8"/>
  <c r="CC8544" i="8"/>
  <c r="BO8544" i="8"/>
  <c r="BG8544" i="8"/>
  <c r="BF8544" i="8"/>
  <c r="AS8544" i="8"/>
  <c r="AR8544" i="8"/>
  <c r="AQ8544" i="8"/>
  <c r="AL8544" i="8"/>
  <c r="CD8543" i="8"/>
  <c r="CC8543" i="8"/>
  <c r="BO8543" i="8"/>
  <c r="BG8543" i="8"/>
  <c r="BF8543" i="8"/>
  <c r="AS8543" i="8"/>
  <c r="AR8543" i="8"/>
  <c r="AQ8543" i="8"/>
  <c r="AL8543" i="8"/>
  <c r="CD8542" i="8"/>
  <c r="CC8542" i="8"/>
  <c r="BO8542" i="8"/>
  <c r="BG8542" i="8"/>
  <c r="BF8542" i="8"/>
  <c r="AS8542" i="8"/>
  <c r="AR8542" i="8"/>
  <c r="AQ8542" i="8"/>
  <c r="AL8542" i="8"/>
  <c r="CD8541" i="8"/>
  <c r="CC8541" i="8"/>
  <c r="BO8541" i="8"/>
  <c r="BG8541" i="8"/>
  <c r="BF8541" i="8"/>
  <c r="AS8541" i="8"/>
  <c r="AR8541" i="8"/>
  <c r="AQ8541" i="8"/>
  <c r="AL8541" i="8"/>
  <c r="CD8540" i="8"/>
  <c r="CC8540" i="8"/>
  <c r="BO8540" i="8"/>
  <c r="BG8540" i="8"/>
  <c r="BF8540" i="8"/>
  <c r="AS8540" i="8"/>
  <c r="AR8540" i="8"/>
  <c r="AQ8540" i="8"/>
  <c r="AL8540" i="8"/>
  <c r="CD8539" i="8"/>
  <c r="CC8539" i="8"/>
  <c r="BO8539" i="8"/>
  <c r="BG8539" i="8"/>
  <c r="BF8539" i="8"/>
  <c r="AS8539" i="8"/>
  <c r="AR8539" i="8"/>
  <c r="AQ8539" i="8"/>
  <c r="AL8539" i="8"/>
  <c r="CD8538" i="8"/>
  <c r="CC8538" i="8"/>
  <c r="BO8538" i="8"/>
  <c r="BG8538" i="8"/>
  <c r="BF8538" i="8"/>
  <c r="AS8538" i="8"/>
  <c r="AR8538" i="8"/>
  <c r="AQ8538" i="8"/>
  <c r="AL8538" i="8"/>
  <c r="CD8537" i="8"/>
  <c r="CC8537" i="8"/>
  <c r="BO8537" i="8"/>
  <c r="BG8537" i="8"/>
  <c r="BF8537" i="8"/>
  <c r="AS8537" i="8"/>
  <c r="AR8537" i="8"/>
  <c r="AQ8537" i="8"/>
  <c r="AL8537" i="8"/>
  <c r="CD8536" i="8"/>
  <c r="CC8536" i="8"/>
  <c r="BO8536" i="8"/>
  <c r="BG8536" i="8"/>
  <c r="BF8536" i="8"/>
  <c r="AS8536" i="8"/>
  <c r="AR8536" i="8"/>
  <c r="AQ8536" i="8"/>
  <c r="AL8536" i="8"/>
  <c r="CD8535" i="8"/>
  <c r="CC8535" i="8"/>
  <c r="BO8535" i="8"/>
  <c r="BG8535" i="8"/>
  <c r="BF8535" i="8"/>
  <c r="AS8535" i="8"/>
  <c r="AR8535" i="8"/>
  <c r="AQ8535" i="8"/>
  <c r="AL8535" i="8"/>
  <c r="CD8534" i="8"/>
  <c r="CC8534" i="8"/>
  <c r="BO8534" i="8"/>
  <c r="BG8534" i="8"/>
  <c r="BF8534" i="8"/>
  <c r="AS8534" i="8"/>
  <c r="AR8534" i="8"/>
  <c r="AQ8534" i="8"/>
  <c r="AL8534" i="8"/>
  <c r="CD8533" i="8"/>
  <c r="CC8533" i="8"/>
  <c r="BO8533" i="8"/>
  <c r="BG8533" i="8"/>
  <c r="BF8533" i="8"/>
  <c r="AS8533" i="8"/>
  <c r="AR8533" i="8"/>
  <c r="AQ8533" i="8"/>
  <c r="AL8533" i="8"/>
  <c r="CD8532" i="8"/>
  <c r="CC8532" i="8"/>
  <c r="BO8532" i="8"/>
  <c r="BG8532" i="8"/>
  <c r="BF8532" i="8"/>
  <c r="AS8532" i="8"/>
  <c r="AR8532" i="8"/>
  <c r="AQ8532" i="8"/>
  <c r="AL8532" i="8"/>
  <c r="CD8531" i="8"/>
  <c r="CC8531" i="8"/>
  <c r="BO8531" i="8"/>
  <c r="BG8531" i="8"/>
  <c r="BF8531" i="8"/>
  <c r="AS8531" i="8"/>
  <c r="AR8531" i="8"/>
  <c r="AQ8531" i="8"/>
  <c r="AL8531" i="8"/>
  <c r="CD8530" i="8"/>
  <c r="CC8530" i="8"/>
  <c r="BO8530" i="8"/>
  <c r="BG8530" i="8"/>
  <c r="BF8530" i="8"/>
  <c r="AS8530" i="8"/>
  <c r="AR8530" i="8"/>
  <c r="AQ8530" i="8"/>
  <c r="AL8530" i="8"/>
  <c r="CD8529" i="8"/>
  <c r="CC8529" i="8"/>
  <c r="BO8529" i="8"/>
  <c r="BG8529" i="8"/>
  <c r="BF8529" i="8"/>
  <c r="AS8529" i="8"/>
  <c r="AR8529" i="8"/>
  <c r="AQ8529" i="8"/>
  <c r="AL8529" i="8"/>
  <c r="CD8528" i="8"/>
  <c r="CC8528" i="8"/>
  <c r="BO8528" i="8"/>
  <c r="BG8528" i="8"/>
  <c r="BF8528" i="8"/>
  <c r="AS8528" i="8"/>
  <c r="AR8528" i="8"/>
  <c r="AQ8528" i="8"/>
  <c r="AL8528" i="8"/>
  <c r="CD8527" i="8"/>
  <c r="CC8527" i="8"/>
  <c r="BO8527" i="8"/>
  <c r="BG8527" i="8"/>
  <c r="BF8527" i="8"/>
  <c r="AS8527" i="8"/>
  <c r="AR8527" i="8"/>
  <c r="AQ8527" i="8"/>
  <c r="AL8527" i="8"/>
  <c r="CD8526" i="8"/>
  <c r="CC8526" i="8"/>
  <c r="BO8526" i="8"/>
  <c r="BG8526" i="8"/>
  <c r="BF8526" i="8"/>
  <c r="AS8526" i="8"/>
  <c r="AR8526" i="8"/>
  <c r="AQ8526" i="8"/>
  <c r="AL8526" i="8"/>
  <c r="CD8525" i="8"/>
  <c r="CC8525" i="8"/>
  <c r="BO8525" i="8"/>
  <c r="BG8525" i="8"/>
  <c r="BF8525" i="8"/>
  <c r="AS8525" i="8"/>
  <c r="AR8525" i="8"/>
  <c r="AQ8525" i="8"/>
  <c r="AL8525" i="8"/>
  <c r="CD8524" i="8"/>
  <c r="CC8524" i="8"/>
  <c r="BO8524" i="8"/>
  <c r="BG8524" i="8"/>
  <c r="BF8524" i="8"/>
  <c r="AS8524" i="8"/>
  <c r="AR8524" i="8"/>
  <c r="AQ8524" i="8"/>
  <c r="AL8524" i="8"/>
  <c r="CD8523" i="8"/>
  <c r="CC8523" i="8"/>
  <c r="BO8523" i="8"/>
  <c r="BG8523" i="8"/>
  <c r="BF8523" i="8"/>
  <c r="AS8523" i="8"/>
  <c r="AR8523" i="8"/>
  <c r="AQ8523" i="8"/>
  <c r="AL8523" i="8"/>
  <c r="CD8522" i="8"/>
  <c r="CC8522" i="8"/>
  <c r="BO8522" i="8"/>
  <c r="BG8522" i="8"/>
  <c r="BF8522" i="8"/>
  <c r="AS8522" i="8"/>
  <c r="AR8522" i="8"/>
  <c r="AQ8522" i="8"/>
  <c r="AL8522" i="8"/>
  <c r="CD8521" i="8"/>
  <c r="CC8521" i="8"/>
  <c r="BO8521" i="8"/>
  <c r="BG8521" i="8"/>
  <c r="BF8521" i="8"/>
  <c r="AS8521" i="8"/>
  <c r="AR8521" i="8"/>
  <c r="AQ8521" i="8"/>
  <c r="AL8521" i="8"/>
  <c r="CD8520" i="8"/>
  <c r="CC8520" i="8"/>
  <c r="BO8520" i="8"/>
  <c r="BG8520" i="8"/>
  <c r="BF8520" i="8"/>
  <c r="AS8520" i="8"/>
  <c r="AR8520" i="8"/>
  <c r="AQ8520" i="8"/>
  <c r="AL8520" i="8"/>
  <c r="CD8519" i="8"/>
  <c r="CC8519" i="8"/>
  <c r="BO8519" i="8"/>
  <c r="BG8519" i="8"/>
  <c r="BF8519" i="8"/>
  <c r="AS8519" i="8"/>
  <c r="AR8519" i="8"/>
  <c r="AQ8519" i="8"/>
  <c r="AL8519" i="8"/>
  <c r="CD8518" i="8"/>
  <c r="CC8518" i="8"/>
  <c r="BO8518" i="8"/>
  <c r="BG8518" i="8"/>
  <c r="BF8518" i="8"/>
  <c r="AS8518" i="8"/>
  <c r="AR8518" i="8"/>
  <c r="AQ8518" i="8"/>
  <c r="AL8518" i="8"/>
  <c r="CD8517" i="8"/>
  <c r="CC8517" i="8"/>
  <c r="BO8517" i="8"/>
  <c r="BG8517" i="8"/>
  <c r="BF8517" i="8"/>
  <c r="AS8517" i="8"/>
  <c r="AR8517" i="8"/>
  <c r="AQ8517" i="8"/>
  <c r="AL8517" i="8"/>
  <c r="CD8516" i="8"/>
  <c r="CC8516" i="8"/>
  <c r="BO8516" i="8"/>
  <c r="BG8516" i="8"/>
  <c r="BF8516" i="8"/>
  <c r="AS8516" i="8"/>
  <c r="AR8516" i="8"/>
  <c r="AQ8516" i="8"/>
  <c r="AL8516" i="8"/>
  <c r="CD8515" i="8"/>
  <c r="CC8515" i="8"/>
  <c r="BO8515" i="8"/>
  <c r="BG8515" i="8"/>
  <c r="BF8515" i="8"/>
  <c r="AS8515" i="8"/>
  <c r="AR8515" i="8"/>
  <c r="AQ8515" i="8"/>
  <c r="AL8515" i="8"/>
  <c r="CD8514" i="8"/>
  <c r="CC8514" i="8"/>
  <c r="BO8514" i="8"/>
  <c r="BG8514" i="8"/>
  <c r="BF8514" i="8"/>
  <c r="AS8514" i="8"/>
  <c r="AR8514" i="8"/>
  <c r="AQ8514" i="8"/>
  <c r="AL8514" i="8"/>
  <c r="CD8513" i="8"/>
  <c r="CC8513" i="8"/>
  <c r="BO8513" i="8"/>
  <c r="BG8513" i="8"/>
  <c r="BF8513" i="8"/>
  <c r="AS8513" i="8"/>
  <c r="AR8513" i="8"/>
  <c r="AQ8513" i="8"/>
  <c r="AL8513" i="8"/>
  <c r="CD8512" i="8"/>
  <c r="CC8512" i="8"/>
  <c r="BO8512" i="8"/>
  <c r="BG8512" i="8"/>
  <c r="BF8512" i="8"/>
  <c r="AS8512" i="8"/>
  <c r="AR8512" i="8"/>
  <c r="AQ8512" i="8"/>
  <c r="AL8512" i="8"/>
  <c r="CD8511" i="8"/>
  <c r="CC8511" i="8"/>
  <c r="BO8511" i="8"/>
  <c r="BG8511" i="8"/>
  <c r="BF8511" i="8"/>
  <c r="AS8511" i="8"/>
  <c r="AR8511" i="8"/>
  <c r="AQ8511" i="8"/>
  <c r="AL8511" i="8"/>
  <c r="CD8510" i="8"/>
  <c r="CC8510" i="8"/>
  <c r="BO8510" i="8"/>
  <c r="BG8510" i="8"/>
  <c r="BF8510" i="8"/>
  <c r="AS8510" i="8"/>
  <c r="AR8510" i="8"/>
  <c r="AQ8510" i="8"/>
  <c r="AL8510" i="8"/>
  <c r="CD8509" i="8"/>
  <c r="CC8509" i="8"/>
  <c r="BO8509" i="8"/>
  <c r="BG8509" i="8"/>
  <c r="BF8509" i="8"/>
  <c r="AS8509" i="8"/>
  <c r="AR8509" i="8"/>
  <c r="AQ8509" i="8"/>
  <c r="AL8509" i="8"/>
  <c r="CD8508" i="8"/>
  <c r="CC8508" i="8"/>
  <c r="BO8508" i="8"/>
  <c r="BG8508" i="8"/>
  <c r="BF8508" i="8"/>
  <c r="AS8508" i="8"/>
  <c r="AR8508" i="8"/>
  <c r="AQ8508" i="8"/>
  <c r="AL8508" i="8"/>
  <c r="CD8507" i="8"/>
  <c r="CC8507" i="8"/>
  <c r="BO8507" i="8"/>
  <c r="BG8507" i="8"/>
  <c r="BF8507" i="8"/>
  <c r="AS8507" i="8"/>
  <c r="AR8507" i="8"/>
  <c r="AQ8507" i="8"/>
  <c r="AL8507" i="8"/>
  <c r="CD8506" i="8"/>
  <c r="CC8506" i="8"/>
  <c r="BO8506" i="8"/>
  <c r="BG8506" i="8"/>
  <c r="BF8506" i="8"/>
  <c r="AS8506" i="8"/>
  <c r="AR8506" i="8"/>
  <c r="AQ8506" i="8"/>
  <c r="AL8506" i="8"/>
  <c r="CD8505" i="8"/>
  <c r="CC8505" i="8"/>
  <c r="BO8505" i="8"/>
  <c r="BG8505" i="8"/>
  <c r="BF8505" i="8"/>
  <c r="AS8505" i="8"/>
  <c r="AR8505" i="8"/>
  <c r="AQ8505" i="8"/>
  <c r="AL8505" i="8"/>
  <c r="CD8504" i="8"/>
  <c r="CC8504" i="8"/>
  <c r="BO8504" i="8"/>
  <c r="BG8504" i="8"/>
  <c r="BF8504" i="8"/>
  <c r="AS8504" i="8"/>
  <c r="AR8504" i="8"/>
  <c r="AQ8504" i="8"/>
  <c r="AL8504" i="8"/>
  <c r="CD8503" i="8"/>
  <c r="CC8503" i="8"/>
  <c r="BO8503" i="8"/>
  <c r="BG8503" i="8"/>
  <c r="BF8503" i="8"/>
  <c r="AS8503" i="8"/>
  <c r="AR8503" i="8"/>
  <c r="AQ8503" i="8"/>
  <c r="AL8503" i="8"/>
  <c r="CD8502" i="8"/>
  <c r="CC8502" i="8"/>
  <c r="BO8502" i="8"/>
  <c r="BG8502" i="8"/>
  <c r="BF8502" i="8"/>
  <c r="AS8502" i="8"/>
  <c r="AR8502" i="8"/>
  <c r="AQ8502" i="8"/>
  <c r="AL8502" i="8"/>
  <c r="CD8501" i="8"/>
  <c r="CC8501" i="8"/>
  <c r="BO8501" i="8"/>
  <c r="BG8501" i="8"/>
  <c r="BF8501" i="8"/>
  <c r="AS8501" i="8"/>
  <c r="AR8501" i="8"/>
  <c r="AQ8501" i="8"/>
  <c r="AL8501" i="8"/>
  <c r="CD8500" i="8"/>
  <c r="CC8500" i="8"/>
  <c r="BO8500" i="8"/>
  <c r="BG8500" i="8"/>
  <c r="BF8500" i="8"/>
  <c r="AS8500" i="8"/>
  <c r="AR8500" i="8"/>
  <c r="AQ8500" i="8"/>
  <c r="AL8500" i="8"/>
  <c r="CD8499" i="8"/>
  <c r="CC8499" i="8"/>
  <c r="BO8499" i="8"/>
  <c r="BG8499" i="8"/>
  <c r="BF8499" i="8"/>
  <c r="AS8499" i="8"/>
  <c r="AR8499" i="8"/>
  <c r="AQ8499" i="8"/>
  <c r="AL8499" i="8"/>
  <c r="CD8498" i="8"/>
  <c r="CC8498" i="8"/>
  <c r="BO8498" i="8"/>
  <c r="BG8498" i="8"/>
  <c r="BF8498" i="8"/>
  <c r="AS8498" i="8"/>
  <c r="AR8498" i="8"/>
  <c r="AQ8498" i="8"/>
  <c r="AL8498" i="8"/>
  <c r="CD8497" i="8"/>
  <c r="CC8497" i="8"/>
  <c r="BO8497" i="8"/>
  <c r="BG8497" i="8"/>
  <c r="BF8497" i="8"/>
  <c r="AS8497" i="8"/>
  <c r="AR8497" i="8"/>
  <c r="AQ8497" i="8"/>
  <c r="AL8497" i="8"/>
  <c r="CD8496" i="8"/>
  <c r="CC8496" i="8"/>
  <c r="BO8496" i="8"/>
  <c r="BG8496" i="8"/>
  <c r="BF8496" i="8"/>
  <c r="AS8496" i="8"/>
  <c r="AR8496" i="8"/>
  <c r="AQ8496" i="8"/>
  <c r="AL8496" i="8"/>
  <c r="CD8495" i="8"/>
  <c r="CC8495" i="8"/>
  <c r="BO8495" i="8"/>
  <c r="BG8495" i="8"/>
  <c r="BF8495" i="8"/>
  <c r="AS8495" i="8"/>
  <c r="AR8495" i="8"/>
  <c r="AQ8495" i="8"/>
  <c r="AL8495" i="8"/>
  <c r="CD8494" i="8"/>
  <c r="CC8494" i="8"/>
  <c r="BO8494" i="8"/>
  <c r="BG8494" i="8"/>
  <c r="BF8494" i="8"/>
  <c r="AS8494" i="8"/>
  <c r="AR8494" i="8"/>
  <c r="AQ8494" i="8"/>
  <c r="AL8494" i="8"/>
  <c r="CD8493" i="8"/>
  <c r="CC8493" i="8"/>
  <c r="BO8493" i="8"/>
  <c r="BG8493" i="8"/>
  <c r="BF8493" i="8"/>
  <c r="AS8493" i="8"/>
  <c r="AR8493" i="8"/>
  <c r="AQ8493" i="8"/>
  <c r="AL8493" i="8"/>
  <c r="CD8492" i="8"/>
  <c r="CC8492" i="8"/>
  <c r="BO8492" i="8"/>
  <c r="BG8492" i="8"/>
  <c r="BF8492" i="8"/>
  <c r="AS8492" i="8"/>
  <c r="AR8492" i="8"/>
  <c r="AQ8492" i="8"/>
  <c r="AL8492" i="8"/>
  <c r="CD8491" i="8"/>
  <c r="CC8491" i="8"/>
  <c r="BO8491" i="8"/>
  <c r="BG8491" i="8"/>
  <c r="BF8491" i="8"/>
  <c r="AS8491" i="8"/>
  <c r="AR8491" i="8"/>
  <c r="AQ8491" i="8"/>
  <c r="AL8491" i="8"/>
  <c r="CD8490" i="8"/>
  <c r="CC8490" i="8"/>
  <c r="BO8490" i="8"/>
  <c r="BG8490" i="8"/>
  <c r="BF8490" i="8"/>
  <c r="AS8490" i="8"/>
  <c r="AR8490" i="8"/>
  <c r="AQ8490" i="8"/>
  <c r="AL8490" i="8"/>
  <c r="CD8489" i="8"/>
  <c r="CC8489" i="8"/>
  <c r="BO8489" i="8"/>
  <c r="BG8489" i="8"/>
  <c r="BF8489" i="8"/>
  <c r="AS8489" i="8"/>
  <c r="AR8489" i="8"/>
  <c r="AQ8489" i="8"/>
  <c r="AL8489" i="8"/>
  <c r="CD8488" i="8"/>
  <c r="CC8488" i="8"/>
  <c r="BO8488" i="8"/>
  <c r="BG8488" i="8"/>
  <c r="BF8488" i="8"/>
  <c r="AS8488" i="8"/>
  <c r="AR8488" i="8"/>
  <c r="AQ8488" i="8"/>
  <c r="AL8488" i="8"/>
  <c r="CD8487" i="8"/>
  <c r="CC8487" i="8"/>
  <c r="BO8487" i="8"/>
  <c r="BG8487" i="8"/>
  <c r="BF8487" i="8"/>
  <c r="AS8487" i="8"/>
  <c r="AR8487" i="8"/>
  <c r="AQ8487" i="8"/>
  <c r="AL8487" i="8"/>
  <c r="CD8486" i="8"/>
  <c r="CC8486" i="8"/>
  <c r="BO8486" i="8"/>
  <c r="BG8486" i="8"/>
  <c r="BF8486" i="8"/>
  <c r="AS8486" i="8"/>
  <c r="AR8486" i="8"/>
  <c r="AQ8486" i="8"/>
  <c r="AL8486" i="8"/>
  <c r="CD8485" i="8"/>
  <c r="CC8485" i="8"/>
  <c r="BO8485" i="8"/>
  <c r="BG8485" i="8"/>
  <c r="BF8485" i="8"/>
  <c r="AS8485" i="8"/>
  <c r="AR8485" i="8"/>
  <c r="AQ8485" i="8"/>
  <c r="AL8485" i="8"/>
  <c r="CD8484" i="8"/>
  <c r="CC8484" i="8"/>
  <c r="BO8484" i="8"/>
  <c r="BG8484" i="8"/>
  <c r="BF8484" i="8"/>
  <c r="AS8484" i="8"/>
  <c r="AR8484" i="8"/>
  <c r="AQ8484" i="8"/>
  <c r="AL8484" i="8"/>
  <c r="CD8483" i="8"/>
  <c r="CC8483" i="8"/>
  <c r="BO8483" i="8"/>
  <c r="BG8483" i="8"/>
  <c r="BF8483" i="8"/>
  <c r="AS8483" i="8"/>
  <c r="AR8483" i="8"/>
  <c r="AQ8483" i="8"/>
  <c r="AL8483" i="8"/>
  <c r="CD8482" i="8"/>
  <c r="CC8482" i="8"/>
  <c r="BO8482" i="8"/>
  <c r="BG8482" i="8"/>
  <c r="BF8482" i="8"/>
  <c r="AS8482" i="8"/>
  <c r="AR8482" i="8"/>
  <c r="AQ8482" i="8"/>
  <c r="AL8482" i="8"/>
  <c r="CD8481" i="8"/>
  <c r="CC8481" i="8"/>
  <c r="BO8481" i="8"/>
  <c r="BG8481" i="8"/>
  <c r="BF8481" i="8"/>
  <c r="AS8481" i="8"/>
  <c r="AR8481" i="8"/>
  <c r="AQ8481" i="8"/>
  <c r="AL8481" i="8"/>
  <c r="CD8480" i="8"/>
  <c r="CC8480" i="8"/>
  <c r="BO8480" i="8"/>
  <c r="BG8480" i="8"/>
  <c r="BF8480" i="8"/>
  <c r="AS8480" i="8"/>
  <c r="AR8480" i="8"/>
  <c r="AQ8480" i="8"/>
  <c r="AL8480" i="8"/>
  <c r="CD8479" i="8"/>
  <c r="CC8479" i="8"/>
  <c r="BO8479" i="8"/>
  <c r="BG8479" i="8"/>
  <c r="BF8479" i="8"/>
  <c r="AS8479" i="8"/>
  <c r="AR8479" i="8"/>
  <c r="AQ8479" i="8"/>
  <c r="AL8479" i="8"/>
  <c r="CD8478" i="8"/>
  <c r="CC8478" i="8"/>
  <c r="BO8478" i="8"/>
  <c r="BG8478" i="8"/>
  <c r="BF8478" i="8"/>
  <c r="AS8478" i="8"/>
  <c r="AR8478" i="8"/>
  <c r="AQ8478" i="8"/>
  <c r="AL8478" i="8"/>
  <c r="CD8477" i="8"/>
  <c r="CC8477" i="8"/>
  <c r="BO8477" i="8"/>
  <c r="BG8477" i="8"/>
  <c r="BF8477" i="8"/>
  <c r="AS8477" i="8"/>
  <c r="AR8477" i="8"/>
  <c r="AQ8477" i="8"/>
  <c r="AL8477" i="8"/>
  <c r="CD8476" i="8"/>
  <c r="CC8476" i="8"/>
  <c r="BO8476" i="8"/>
  <c r="BG8476" i="8"/>
  <c r="BF8476" i="8"/>
  <c r="AS8476" i="8"/>
  <c r="AR8476" i="8"/>
  <c r="AQ8476" i="8"/>
  <c r="AL8476" i="8"/>
  <c r="CD8475" i="8"/>
  <c r="CC8475" i="8"/>
  <c r="BO8475" i="8"/>
  <c r="BG8475" i="8"/>
  <c r="BF8475" i="8"/>
  <c r="AS8475" i="8"/>
  <c r="AR8475" i="8"/>
  <c r="AQ8475" i="8"/>
  <c r="AL8475" i="8"/>
  <c r="CD8474" i="8"/>
  <c r="CC8474" i="8"/>
  <c r="BO8474" i="8"/>
  <c r="BG8474" i="8"/>
  <c r="BF8474" i="8"/>
  <c r="AS8474" i="8"/>
  <c r="AR8474" i="8"/>
  <c r="AQ8474" i="8"/>
  <c r="AL8474" i="8"/>
  <c r="CD8473" i="8"/>
  <c r="CC8473" i="8"/>
  <c r="BO8473" i="8"/>
  <c r="BG8473" i="8"/>
  <c r="BF8473" i="8"/>
  <c r="AS8473" i="8"/>
  <c r="AR8473" i="8"/>
  <c r="AQ8473" i="8"/>
  <c r="AL8473" i="8"/>
  <c r="CD8472" i="8"/>
  <c r="CC8472" i="8"/>
  <c r="BO8472" i="8"/>
  <c r="BG8472" i="8"/>
  <c r="BF8472" i="8"/>
  <c r="AS8472" i="8"/>
  <c r="AR8472" i="8"/>
  <c r="AQ8472" i="8"/>
  <c r="AL8472" i="8"/>
  <c r="CD8471" i="8"/>
  <c r="CC8471" i="8"/>
  <c r="BO8471" i="8"/>
  <c r="BG8471" i="8"/>
  <c r="BF8471" i="8"/>
  <c r="AS8471" i="8"/>
  <c r="AR8471" i="8"/>
  <c r="AQ8471" i="8"/>
  <c r="AL8471" i="8"/>
  <c r="CD8470" i="8"/>
  <c r="CC8470" i="8"/>
  <c r="BO8470" i="8"/>
  <c r="BG8470" i="8"/>
  <c r="BF8470" i="8"/>
  <c r="AS8470" i="8"/>
  <c r="AR8470" i="8"/>
  <c r="AQ8470" i="8"/>
  <c r="AL8470" i="8"/>
  <c r="CD8469" i="8"/>
  <c r="CC8469" i="8"/>
  <c r="BO8469" i="8"/>
  <c r="BG8469" i="8"/>
  <c r="BF8469" i="8"/>
  <c r="AS8469" i="8"/>
  <c r="AR8469" i="8"/>
  <c r="AQ8469" i="8"/>
  <c r="AL8469" i="8"/>
  <c r="CD8468" i="8"/>
  <c r="CC8468" i="8"/>
  <c r="BO8468" i="8"/>
  <c r="BG8468" i="8"/>
  <c r="BF8468" i="8"/>
  <c r="AS8468" i="8"/>
  <c r="AR8468" i="8"/>
  <c r="AQ8468" i="8"/>
  <c r="AL8468" i="8"/>
  <c r="CD8467" i="8"/>
  <c r="CC8467" i="8"/>
  <c r="BO8467" i="8"/>
  <c r="BG8467" i="8"/>
  <c r="BF8467" i="8"/>
  <c r="AS8467" i="8"/>
  <c r="AR8467" i="8"/>
  <c r="AQ8467" i="8"/>
  <c r="AL8467" i="8"/>
  <c r="CD8466" i="8"/>
  <c r="CC8466" i="8"/>
  <c r="BO8466" i="8"/>
  <c r="BG8466" i="8"/>
  <c r="BF8466" i="8"/>
  <c r="AS8466" i="8"/>
  <c r="AR8466" i="8"/>
  <c r="AQ8466" i="8"/>
  <c r="AL8466" i="8"/>
  <c r="CD8465" i="8"/>
  <c r="CC8465" i="8"/>
  <c r="BO8465" i="8"/>
  <c r="BG8465" i="8"/>
  <c r="BF8465" i="8"/>
  <c r="AS8465" i="8"/>
  <c r="AR8465" i="8"/>
  <c r="AQ8465" i="8"/>
  <c r="AL8465" i="8"/>
  <c r="CD8464" i="8"/>
  <c r="CC8464" i="8"/>
  <c r="BO8464" i="8"/>
  <c r="BG8464" i="8"/>
  <c r="BF8464" i="8"/>
  <c r="AS8464" i="8"/>
  <c r="AR8464" i="8"/>
  <c r="AQ8464" i="8"/>
  <c r="AL8464" i="8"/>
  <c r="CD8463" i="8"/>
  <c r="CC8463" i="8"/>
  <c r="BO8463" i="8"/>
  <c r="BG8463" i="8"/>
  <c r="BF8463" i="8"/>
  <c r="AS8463" i="8"/>
  <c r="AR8463" i="8"/>
  <c r="AQ8463" i="8"/>
  <c r="AL8463" i="8"/>
  <c r="CD8462" i="8"/>
  <c r="CC8462" i="8"/>
  <c r="BO8462" i="8"/>
  <c r="BG8462" i="8"/>
  <c r="BF8462" i="8"/>
  <c r="AS8462" i="8"/>
  <c r="AR8462" i="8"/>
  <c r="AQ8462" i="8"/>
  <c r="AL8462" i="8"/>
  <c r="CD8461" i="8"/>
  <c r="CC8461" i="8"/>
  <c r="BO8461" i="8"/>
  <c r="BG8461" i="8"/>
  <c r="BF8461" i="8"/>
  <c r="AS8461" i="8"/>
  <c r="AR8461" i="8"/>
  <c r="AQ8461" i="8"/>
  <c r="AL8461" i="8"/>
  <c r="CD8460" i="8"/>
  <c r="CC8460" i="8"/>
  <c r="BO8460" i="8"/>
  <c r="BG8460" i="8"/>
  <c r="BF8460" i="8"/>
  <c r="AS8460" i="8"/>
  <c r="AR8460" i="8"/>
  <c r="AQ8460" i="8"/>
  <c r="AL8460" i="8"/>
  <c r="CD8459" i="8"/>
  <c r="CC8459" i="8"/>
  <c r="BO8459" i="8"/>
  <c r="BG8459" i="8"/>
  <c r="BF8459" i="8"/>
  <c r="AS8459" i="8"/>
  <c r="AR8459" i="8"/>
  <c r="AQ8459" i="8"/>
  <c r="AL8459" i="8"/>
  <c r="CD8458" i="8"/>
  <c r="CC8458" i="8"/>
  <c r="BO8458" i="8"/>
  <c r="BG8458" i="8"/>
  <c r="BF8458" i="8"/>
  <c r="AS8458" i="8"/>
  <c r="AR8458" i="8"/>
  <c r="AQ8458" i="8"/>
  <c r="AL8458" i="8"/>
  <c r="CD8457" i="8"/>
  <c r="CC8457" i="8"/>
  <c r="BO8457" i="8"/>
  <c r="BG8457" i="8"/>
  <c r="BF8457" i="8"/>
  <c r="AS8457" i="8"/>
  <c r="AR8457" i="8"/>
  <c r="AQ8457" i="8"/>
  <c r="AL8457" i="8"/>
  <c r="CD8456" i="8"/>
  <c r="CC8456" i="8"/>
  <c r="BO8456" i="8"/>
  <c r="BG8456" i="8"/>
  <c r="BF8456" i="8"/>
  <c r="AS8456" i="8"/>
  <c r="AR8456" i="8"/>
  <c r="AQ8456" i="8"/>
  <c r="AL8456" i="8"/>
  <c r="CD8455" i="8"/>
  <c r="CC8455" i="8"/>
  <c r="BO8455" i="8"/>
  <c r="BG8455" i="8"/>
  <c r="BF8455" i="8"/>
  <c r="AS8455" i="8"/>
  <c r="AR8455" i="8"/>
  <c r="AQ8455" i="8"/>
  <c r="AL8455" i="8"/>
  <c r="CD8454" i="8"/>
  <c r="CC8454" i="8"/>
  <c r="BO8454" i="8"/>
  <c r="BG8454" i="8"/>
  <c r="BF8454" i="8"/>
  <c r="AS8454" i="8"/>
  <c r="AR8454" i="8"/>
  <c r="AQ8454" i="8"/>
  <c r="AL8454" i="8"/>
  <c r="CD8453" i="8"/>
  <c r="CC8453" i="8"/>
  <c r="BO8453" i="8"/>
  <c r="BG8453" i="8"/>
  <c r="BF8453" i="8"/>
  <c r="AS8453" i="8"/>
  <c r="AR8453" i="8"/>
  <c r="AQ8453" i="8"/>
  <c r="AL8453" i="8"/>
  <c r="CD8452" i="8"/>
  <c r="CC8452" i="8"/>
  <c r="BO8452" i="8"/>
  <c r="BG8452" i="8"/>
  <c r="BF8452" i="8"/>
  <c r="AS8452" i="8"/>
  <c r="AR8452" i="8"/>
  <c r="AQ8452" i="8"/>
  <c r="AL8452" i="8"/>
  <c r="CD8451" i="8"/>
  <c r="CC8451" i="8"/>
  <c r="BO8451" i="8"/>
  <c r="BG8451" i="8"/>
  <c r="BF8451" i="8"/>
  <c r="AS8451" i="8"/>
  <c r="AR8451" i="8"/>
  <c r="AQ8451" i="8"/>
  <c r="AL8451" i="8"/>
  <c r="CD8450" i="8"/>
  <c r="CC8450" i="8"/>
  <c r="BO8450" i="8"/>
  <c r="BG8450" i="8"/>
  <c r="BF8450" i="8"/>
  <c r="AS8450" i="8"/>
  <c r="AR8450" i="8"/>
  <c r="AQ8450" i="8"/>
  <c r="AL8450" i="8"/>
  <c r="CD8449" i="8"/>
  <c r="CC8449" i="8"/>
  <c r="BO8449" i="8"/>
  <c r="BG8449" i="8"/>
  <c r="BF8449" i="8"/>
  <c r="AS8449" i="8"/>
  <c r="AR8449" i="8"/>
  <c r="AQ8449" i="8"/>
  <c r="AL8449" i="8"/>
  <c r="CD8448" i="8"/>
  <c r="CC8448" i="8"/>
  <c r="BO8448" i="8"/>
  <c r="BG8448" i="8"/>
  <c r="BF8448" i="8"/>
  <c r="AS8448" i="8"/>
  <c r="AR8448" i="8"/>
  <c r="AQ8448" i="8"/>
  <c r="AL8448" i="8"/>
  <c r="CD8447" i="8"/>
  <c r="CC8447" i="8"/>
  <c r="BO8447" i="8"/>
  <c r="BG8447" i="8"/>
  <c r="BF8447" i="8"/>
  <c r="AS8447" i="8"/>
  <c r="AR8447" i="8"/>
  <c r="AQ8447" i="8"/>
  <c r="AL8447" i="8"/>
  <c r="CD8446" i="8"/>
  <c r="CC8446" i="8"/>
  <c r="BO8446" i="8"/>
  <c r="BG8446" i="8"/>
  <c r="BF8446" i="8"/>
  <c r="AS8446" i="8"/>
  <c r="AR8446" i="8"/>
  <c r="AQ8446" i="8"/>
  <c r="AL8446" i="8"/>
  <c r="CD8445" i="8"/>
  <c r="CC8445" i="8"/>
  <c r="BO8445" i="8"/>
  <c r="BG8445" i="8"/>
  <c r="BF8445" i="8"/>
  <c r="AS8445" i="8"/>
  <c r="AR8445" i="8"/>
  <c r="AQ8445" i="8"/>
  <c r="AL8445" i="8"/>
  <c r="CD8444" i="8"/>
  <c r="CC8444" i="8"/>
  <c r="BO8444" i="8"/>
  <c r="BG8444" i="8"/>
  <c r="BF8444" i="8"/>
  <c r="AS8444" i="8"/>
  <c r="AR8444" i="8"/>
  <c r="AQ8444" i="8"/>
  <c r="AL8444" i="8"/>
  <c r="CD8443" i="8"/>
  <c r="CC8443" i="8"/>
  <c r="BO8443" i="8"/>
  <c r="BG8443" i="8"/>
  <c r="BF8443" i="8"/>
  <c r="AS8443" i="8"/>
  <c r="AR8443" i="8"/>
  <c r="AQ8443" i="8"/>
  <c r="AL8443" i="8"/>
  <c r="CD8442" i="8"/>
  <c r="CC8442" i="8"/>
  <c r="BO8442" i="8"/>
  <c r="BG8442" i="8"/>
  <c r="BF8442" i="8"/>
  <c r="AS8442" i="8"/>
  <c r="AR8442" i="8"/>
  <c r="AQ8442" i="8"/>
  <c r="AL8442" i="8"/>
  <c r="CD8441" i="8"/>
  <c r="CC8441" i="8"/>
  <c r="BO8441" i="8"/>
  <c r="BG8441" i="8"/>
  <c r="BF8441" i="8"/>
  <c r="AS8441" i="8"/>
  <c r="AR8441" i="8"/>
  <c r="AQ8441" i="8"/>
  <c r="AL8441" i="8"/>
  <c r="CD8440" i="8"/>
  <c r="CC8440" i="8"/>
  <c r="BO8440" i="8"/>
  <c r="BG8440" i="8"/>
  <c r="BF8440" i="8"/>
  <c r="AS8440" i="8"/>
  <c r="AR8440" i="8"/>
  <c r="AQ8440" i="8"/>
  <c r="AL8440" i="8"/>
  <c r="CD8439" i="8"/>
  <c r="CC8439" i="8"/>
  <c r="BO8439" i="8"/>
  <c r="BG8439" i="8"/>
  <c r="BF8439" i="8"/>
  <c r="AS8439" i="8"/>
  <c r="AR8439" i="8"/>
  <c r="AQ8439" i="8"/>
  <c r="AL8439" i="8"/>
  <c r="CD8438" i="8"/>
  <c r="CC8438" i="8"/>
  <c r="BO8438" i="8"/>
  <c r="BG8438" i="8"/>
  <c r="BF8438" i="8"/>
  <c r="AS8438" i="8"/>
  <c r="AR8438" i="8"/>
  <c r="AQ8438" i="8"/>
  <c r="AL8438" i="8"/>
  <c r="CD8437" i="8"/>
  <c r="CC8437" i="8"/>
  <c r="BO8437" i="8"/>
  <c r="BG8437" i="8"/>
  <c r="BF8437" i="8"/>
  <c r="AS8437" i="8"/>
  <c r="AR8437" i="8"/>
  <c r="AQ8437" i="8"/>
  <c r="AL8437" i="8"/>
  <c r="CD8436" i="8"/>
  <c r="CC8436" i="8"/>
  <c r="BO8436" i="8"/>
  <c r="BG8436" i="8"/>
  <c r="BF8436" i="8"/>
  <c r="AS8436" i="8"/>
  <c r="AR8436" i="8"/>
  <c r="AQ8436" i="8"/>
  <c r="AL8436" i="8"/>
  <c r="CD8435" i="8"/>
  <c r="CC8435" i="8"/>
  <c r="BO8435" i="8"/>
  <c r="BG8435" i="8"/>
  <c r="BF8435" i="8"/>
  <c r="AS8435" i="8"/>
  <c r="AR8435" i="8"/>
  <c r="AQ8435" i="8"/>
  <c r="AL8435" i="8"/>
  <c r="CD8434" i="8"/>
  <c r="CC8434" i="8"/>
  <c r="BO8434" i="8"/>
  <c r="BG8434" i="8"/>
  <c r="BF8434" i="8"/>
  <c r="AS8434" i="8"/>
  <c r="AR8434" i="8"/>
  <c r="AQ8434" i="8"/>
  <c r="AL8434" i="8"/>
  <c r="CD8433" i="8"/>
  <c r="CC8433" i="8"/>
  <c r="BO8433" i="8"/>
  <c r="BG8433" i="8"/>
  <c r="BF8433" i="8"/>
  <c r="AS8433" i="8"/>
  <c r="AR8433" i="8"/>
  <c r="AQ8433" i="8"/>
  <c r="AL8433" i="8"/>
  <c r="CD8432" i="8"/>
  <c r="CC8432" i="8"/>
  <c r="BO8432" i="8"/>
  <c r="BG8432" i="8"/>
  <c r="BF8432" i="8"/>
  <c r="AS8432" i="8"/>
  <c r="AR8432" i="8"/>
  <c r="AQ8432" i="8"/>
  <c r="AL8432" i="8"/>
  <c r="CD8431" i="8"/>
  <c r="CC8431" i="8"/>
  <c r="BO8431" i="8"/>
  <c r="BG8431" i="8"/>
  <c r="BF8431" i="8"/>
  <c r="AS8431" i="8"/>
  <c r="AR8431" i="8"/>
  <c r="AQ8431" i="8"/>
  <c r="AL8431" i="8"/>
  <c r="CD8430" i="8"/>
  <c r="CC8430" i="8"/>
  <c r="BO8430" i="8"/>
  <c r="BG8430" i="8"/>
  <c r="BF8430" i="8"/>
  <c r="AS8430" i="8"/>
  <c r="AR8430" i="8"/>
  <c r="AQ8430" i="8"/>
  <c r="AL8430" i="8"/>
  <c r="CD8429" i="8"/>
  <c r="CC8429" i="8"/>
  <c r="BO8429" i="8"/>
  <c r="BG8429" i="8"/>
  <c r="BF8429" i="8"/>
  <c r="AS8429" i="8"/>
  <c r="AR8429" i="8"/>
  <c r="AQ8429" i="8"/>
  <c r="AL8429" i="8"/>
  <c r="CD8428" i="8"/>
  <c r="CC8428" i="8"/>
  <c r="BO8428" i="8"/>
  <c r="BG8428" i="8"/>
  <c r="BF8428" i="8"/>
  <c r="AS8428" i="8"/>
  <c r="AR8428" i="8"/>
  <c r="AQ8428" i="8"/>
  <c r="AL8428" i="8"/>
  <c r="CD8427" i="8"/>
  <c r="CC8427" i="8"/>
  <c r="BO8427" i="8"/>
  <c r="BG8427" i="8"/>
  <c r="BF8427" i="8"/>
  <c r="AS8427" i="8"/>
  <c r="AR8427" i="8"/>
  <c r="AQ8427" i="8"/>
  <c r="AL8427" i="8"/>
  <c r="CD8426" i="8"/>
  <c r="CC8426" i="8"/>
  <c r="BO8426" i="8"/>
  <c r="BG8426" i="8"/>
  <c r="BF8426" i="8"/>
  <c r="AS8426" i="8"/>
  <c r="AR8426" i="8"/>
  <c r="AQ8426" i="8"/>
  <c r="AL8426" i="8"/>
  <c r="CD8425" i="8"/>
  <c r="CC8425" i="8"/>
  <c r="BO8425" i="8"/>
  <c r="BG8425" i="8"/>
  <c r="BF8425" i="8"/>
  <c r="AS8425" i="8"/>
  <c r="AR8425" i="8"/>
  <c r="AQ8425" i="8"/>
  <c r="AL8425" i="8"/>
  <c r="CD8424" i="8"/>
  <c r="CC8424" i="8"/>
  <c r="BO8424" i="8"/>
  <c r="BG8424" i="8"/>
  <c r="BF8424" i="8"/>
  <c r="AS8424" i="8"/>
  <c r="AR8424" i="8"/>
  <c r="AQ8424" i="8"/>
  <c r="AL8424" i="8"/>
  <c r="CD8423" i="8"/>
  <c r="CC8423" i="8"/>
  <c r="BO8423" i="8"/>
  <c r="BG8423" i="8"/>
  <c r="BF8423" i="8"/>
  <c r="AS8423" i="8"/>
  <c r="AR8423" i="8"/>
  <c r="AQ8423" i="8"/>
  <c r="AL8423" i="8"/>
  <c r="CD8422" i="8"/>
  <c r="CC8422" i="8"/>
  <c r="BO8422" i="8"/>
  <c r="BG8422" i="8"/>
  <c r="BF8422" i="8"/>
  <c r="AS8422" i="8"/>
  <c r="AR8422" i="8"/>
  <c r="AQ8422" i="8"/>
  <c r="AL8422" i="8"/>
  <c r="CD8421" i="8"/>
  <c r="CC8421" i="8"/>
  <c r="BO8421" i="8"/>
  <c r="BG8421" i="8"/>
  <c r="BF8421" i="8"/>
  <c r="AS8421" i="8"/>
  <c r="AR8421" i="8"/>
  <c r="AQ8421" i="8"/>
  <c r="AL8421" i="8"/>
  <c r="CD8420" i="8"/>
  <c r="CC8420" i="8"/>
  <c r="BO8420" i="8"/>
  <c r="BG8420" i="8"/>
  <c r="BF8420" i="8"/>
  <c r="AS8420" i="8"/>
  <c r="AR8420" i="8"/>
  <c r="AQ8420" i="8"/>
  <c r="AL8420" i="8"/>
  <c r="CD8419" i="8"/>
  <c r="CC8419" i="8"/>
  <c r="BO8419" i="8"/>
  <c r="BG8419" i="8"/>
  <c r="BF8419" i="8"/>
  <c r="AS8419" i="8"/>
  <c r="AR8419" i="8"/>
  <c r="AQ8419" i="8"/>
  <c r="AL8419" i="8"/>
  <c r="CD8418" i="8"/>
  <c r="CC8418" i="8"/>
  <c r="BO8418" i="8"/>
  <c r="BG8418" i="8"/>
  <c r="BF8418" i="8"/>
  <c r="AS8418" i="8"/>
  <c r="AR8418" i="8"/>
  <c r="AQ8418" i="8"/>
  <c r="AL8418" i="8"/>
  <c r="CD8417" i="8"/>
  <c r="CC8417" i="8"/>
  <c r="BO8417" i="8"/>
  <c r="BG8417" i="8"/>
  <c r="BF8417" i="8"/>
  <c r="AS8417" i="8"/>
  <c r="AR8417" i="8"/>
  <c r="AQ8417" i="8"/>
  <c r="AL8417" i="8"/>
  <c r="CD8416" i="8"/>
  <c r="CC8416" i="8"/>
  <c r="BO8416" i="8"/>
  <c r="BG8416" i="8"/>
  <c r="BF8416" i="8"/>
  <c r="AS8416" i="8"/>
  <c r="AR8416" i="8"/>
  <c r="AQ8416" i="8"/>
  <c r="AL8416" i="8"/>
  <c r="CD8415" i="8"/>
  <c r="CC8415" i="8"/>
  <c r="BO8415" i="8"/>
  <c r="BG8415" i="8"/>
  <c r="BF8415" i="8"/>
  <c r="AS8415" i="8"/>
  <c r="AR8415" i="8"/>
  <c r="AQ8415" i="8"/>
  <c r="AL8415" i="8"/>
  <c r="CD8414" i="8"/>
  <c r="CC8414" i="8"/>
  <c r="BO8414" i="8"/>
  <c r="BG8414" i="8"/>
  <c r="BF8414" i="8"/>
  <c r="AS8414" i="8"/>
  <c r="AR8414" i="8"/>
  <c r="AQ8414" i="8"/>
  <c r="AL8414" i="8"/>
  <c r="CD8413" i="8"/>
  <c r="CC8413" i="8"/>
  <c r="BO8413" i="8"/>
  <c r="BG8413" i="8"/>
  <c r="BF8413" i="8"/>
  <c r="AS8413" i="8"/>
  <c r="AR8413" i="8"/>
  <c r="AQ8413" i="8"/>
  <c r="AL8413" i="8"/>
  <c r="CD8412" i="8"/>
  <c r="CC8412" i="8"/>
  <c r="BO8412" i="8"/>
  <c r="BG8412" i="8"/>
  <c r="BF8412" i="8"/>
  <c r="AS8412" i="8"/>
  <c r="AR8412" i="8"/>
  <c r="AQ8412" i="8"/>
  <c r="AL8412" i="8"/>
  <c r="CD8411" i="8"/>
  <c r="CC8411" i="8"/>
  <c r="BO8411" i="8"/>
  <c r="BG8411" i="8"/>
  <c r="BF8411" i="8"/>
  <c r="AS8411" i="8"/>
  <c r="AR8411" i="8"/>
  <c r="AQ8411" i="8"/>
  <c r="AL8411" i="8"/>
  <c r="CD8410" i="8"/>
  <c r="CC8410" i="8"/>
  <c r="BO8410" i="8"/>
  <c r="BG8410" i="8"/>
  <c r="BF8410" i="8"/>
  <c r="AS8410" i="8"/>
  <c r="AR8410" i="8"/>
  <c r="AQ8410" i="8"/>
  <c r="AL8410" i="8"/>
  <c r="CD8409" i="8"/>
  <c r="CC8409" i="8"/>
  <c r="BO8409" i="8"/>
  <c r="BG8409" i="8"/>
  <c r="BF8409" i="8"/>
  <c r="AS8409" i="8"/>
  <c r="AR8409" i="8"/>
  <c r="AQ8409" i="8"/>
  <c r="AL8409" i="8"/>
  <c r="CD8408" i="8"/>
  <c r="CC8408" i="8"/>
  <c r="BO8408" i="8"/>
  <c r="BG8408" i="8"/>
  <c r="BF8408" i="8"/>
  <c r="AS8408" i="8"/>
  <c r="AR8408" i="8"/>
  <c r="AQ8408" i="8"/>
  <c r="AL8408" i="8"/>
  <c r="CD8407" i="8"/>
  <c r="CC8407" i="8"/>
  <c r="BO8407" i="8"/>
  <c r="BG8407" i="8"/>
  <c r="BF8407" i="8"/>
  <c r="AS8407" i="8"/>
  <c r="AR8407" i="8"/>
  <c r="AQ8407" i="8"/>
  <c r="AL8407" i="8"/>
  <c r="CD8406" i="8"/>
  <c r="CC8406" i="8"/>
  <c r="BO8406" i="8"/>
  <c r="BG8406" i="8"/>
  <c r="BF8406" i="8"/>
  <c r="AS8406" i="8"/>
  <c r="AR8406" i="8"/>
  <c r="AQ8406" i="8"/>
  <c r="AL8406" i="8"/>
  <c r="CD8405" i="8"/>
  <c r="CC8405" i="8"/>
  <c r="BO8405" i="8"/>
  <c r="BG8405" i="8"/>
  <c r="BF8405" i="8"/>
  <c r="AS8405" i="8"/>
  <c r="AR8405" i="8"/>
  <c r="AQ8405" i="8"/>
  <c r="AL8405" i="8"/>
  <c r="CD8404" i="8"/>
  <c r="CC8404" i="8"/>
  <c r="BO8404" i="8"/>
  <c r="BG8404" i="8"/>
  <c r="BF8404" i="8"/>
  <c r="AS8404" i="8"/>
  <c r="AR8404" i="8"/>
  <c r="AQ8404" i="8"/>
  <c r="AL8404" i="8"/>
  <c r="CD8403" i="8"/>
  <c r="CC8403" i="8"/>
  <c r="BO8403" i="8"/>
  <c r="BG8403" i="8"/>
  <c r="BF8403" i="8"/>
  <c r="AS8403" i="8"/>
  <c r="AR8403" i="8"/>
  <c r="AQ8403" i="8"/>
  <c r="AL8403" i="8"/>
  <c r="CD8402" i="8"/>
  <c r="CC8402" i="8"/>
  <c r="BO8402" i="8"/>
  <c r="BG8402" i="8"/>
  <c r="BF8402" i="8"/>
  <c r="AS8402" i="8"/>
  <c r="AR8402" i="8"/>
  <c r="AQ8402" i="8"/>
  <c r="AL8402" i="8"/>
  <c r="CD8401" i="8"/>
  <c r="CC8401" i="8"/>
  <c r="BO8401" i="8"/>
  <c r="BG8401" i="8"/>
  <c r="BF8401" i="8"/>
  <c r="AS8401" i="8"/>
  <c r="AR8401" i="8"/>
  <c r="AQ8401" i="8"/>
  <c r="AL8401" i="8"/>
  <c r="CD8400" i="8"/>
  <c r="CC8400" i="8"/>
  <c r="BO8400" i="8"/>
  <c r="BG8400" i="8"/>
  <c r="BF8400" i="8"/>
  <c r="AS8400" i="8"/>
  <c r="AR8400" i="8"/>
  <c r="AQ8400" i="8"/>
  <c r="AL8400" i="8"/>
  <c r="CD8399" i="8"/>
  <c r="CC8399" i="8"/>
  <c r="BO8399" i="8"/>
  <c r="BG8399" i="8"/>
  <c r="BF8399" i="8"/>
  <c r="AS8399" i="8"/>
  <c r="AR8399" i="8"/>
  <c r="AQ8399" i="8"/>
  <c r="AL8399" i="8"/>
  <c r="CD8398" i="8"/>
  <c r="CC8398" i="8"/>
  <c r="BO8398" i="8"/>
  <c r="BG8398" i="8"/>
  <c r="BF8398" i="8"/>
  <c r="AS8398" i="8"/>
  <c r="AR8398" i="8"/>
  <c r="AQ8398" i="8"/>
  <c r="AL8398" i="8"/>
  <c r="CD8397" i="8"/>
  <c r="CC8397" i="8"/>
  <c r="BO8397" i="8"/>
  <c r="BG8397" i="8"/>
  <c r="BF8397" i="8"/>
  <c r="AS8397" i="8"/>
  <c r="AR8397" i="8"/>
  <c r="AQ8397" i="8"/>
  <c r="AL8397" i="8"/>
  <c r="CD8396" i="8"/>
  <c r="CC8396" i="8"/>
  <c r="BO8396" i="8"/>
  <c r="BG8396" i="8"/>
  <c r="BF8396" i="8"/>
  <c r="AS8396" i="8"/>
  <c r="AR8396" i="8"/>
  <c r="AQ8396" i="8"/>
  <c r="AL8396" i="8"/>
  <c r="CD8395" i="8"/>
  <c r="CC8395" i="8"/>
  <c r="BO8395" i="8"/>
  <c r="BG8395" i="8"/>
  <c r="BF8395" i="8"/>
  <c r="AS8395" i="8"/>
  <c r="AR8395" i="8"/>
  <c r="AQ8395" i="8"/>
  <c r="AL8395" i="8"/>
  <c r="CD8394" i="8"/>
  <c r="CC8394" i="8"/>
  <c r="BO8394" i="8"/>
  <c r="BG8394" i="8"/>
  <c r="BF8394" i="8"/>
  <c r="AS8394" i="8"/>
  <c r="AR8394" i="8"/>
  <c r="AQ8394" i="8"/>
  <c r="AL8394" i="8"/>
  <c r="CD8393" i="8"/>
  <c r="CC8393" i="8"/>
  <c r="BO8393" i="8"/>
  <c r="BG8393" i="8"/>
  <c r="BF8393" i="8"/>
  <c r="AS8393" i="8"/>
  <c r="AR8393" i="8"/>
  <c r="AQ8393" i="8"/>
  <c r="AL8393" i="8"/>
  <c r="CD8392" i="8"/>
  <c r="CC8392" i="8"/>
  <c r="BO8392" i="8"/>
  <c r="BG8392" i="8"/>
  <c r="BF8392" i="8"/>
  <c r="AS8392" i="8"/>
  <c r="AR8392" i="8"/>
  <c r="AQ8392" i="8"/>
  <c r="AL8392" i="8"/>
  <c r="CD8391" i="8"/>
  <c r="CC8391" i="8"/>
  <c r="BO8391" i="8"/>
  <c r="BG8391" i="8"/>
  <c r="BF8391" i="8"/>
  <c r="AS8391" i="8"/>
  <c r="AR8391" i="8"/>
  <c r="AQ8391" i="8"/>
  <c r="AL8391" i="8"/>
  <c r="CD8390" i="8"/>
  <c r="CC8390" i="8"/>
  <c r="BO8390" i="8"/>
  <c r="BG8390" i="8"/>
  <c r="BF8390" i="8"/>
  <c r="AS8390" i="8"/>
  <c r="AR8390" i="8"/>
  <c r="AQ8390" i="8"/>
  <c r="AL8390" i="8"/>
  <c r="CD8389" i="8"/>
  <c r="CC8389" i="8"/>
  <c r="BO8389" i="8"/>
  <c r="BG8389" i="8"/>
  <c r="BF8389" i="8"/>
  <c r="AS8389" i="8"/>
  <c r="AR8389" i="8"/>
  <c r="AQ8389" i="8"/>
  <c r="AL8389" i="8"/>
  <c r="CD8388" i="8"/>
  <c r="CC8388" i="8"/>
  <c r="BO8388" i="8"/>
  <c r="BG8388" i="8"/>
  <c r="BF8388" i="8"/>
  <c r="AS8388" i="8"/>
  <c r="AR8388" i="8"/>
  <c r="AQ8388" i="8"/>
  <c r="AL8388" i="8"/>
  <c r="CD8387" i="8"/>
  <c r="CC8387" i="8"/>
  <c r="BO8387" i="8"/>
  <c r="BG8387" i="8"/>
  <c r="BF8387" i="8"/>
  <c r="AS8387" i="8"/>
  <c r="AR8387" i="8"/>
  <c r="AQ8387" i="8"/>
  <c r="AL8387" i="8"/>
  <c r="CD8386" i="8"/>
  <c r="CC8386" i="8"/>
  <c r="BO8386" i="8"/>
  <c r="BG8386" i="8"/>
  <c r="BF8386" i="8"/>
  <c r="AS8386" i="8"/>
  <c r="AR8386" i="8"/>
  <c r="AQ8386" i="8"/>
  <c r="AL8386" i="8"/>
  <c r="CD8385" i="8"/>
  <c r="CC8385" i="8"/>
  <c r="BO8385" i="8"/>
  <c r="BG8385" i="8"/>
  <c r="BF8385" i="8"/>
  <c r="AS8385" i="8"/>
  <c r="AR8385" i="8"/>
  <c r="AQ8385" i="8"/>
  <c r="AL8385" i="8"/>
  <c r="CD8384" i="8"/>
  <c r="CC8384" i="8"/>
  <c r="BO8384" i="8"/>
  <c r="BG8384" i="8"/>
  <c r="BF8384" i="8"/>
  <c r="AS8384" i="8"/>
  <c r="AR8384" i="8"/>
  <c r="AQ8384" i="8"/>
  <c r="AL8384" i="8"/>
  <c r="CD8383" i="8"/>
  <c r="CC8383" i="8"/>
  <c r="BO8383" i="8"/>
  <c r="BG8383" i="8"/>
  <c r="BF8383" i="8"/>
  <c r="AS8383" i="8"/>
  <c r="AR8383" i="8"/>
  <c r="AQ8383" i="8"/>
  <c r="AL8383" i="8"/>
  <c r="CD8382" i="8"/>
  <c r="CC8382" i="8"/>
  <c r="BO8382" i="8"/>
  <c r="BG8382" i="8"/>
  <c r="BF8382" i="8"/>
  <c r="AS8382" i="8"/>
  <c r="AR8382" i="8"/>
  <c r="AQ8382" i="8"/>
  <c r="AL8382" i="8"/>
  <c r="CD8381" i="8"/>
  <c r="CC8381" i="8"/>
  <c r="BO8381" i="8"/>
  <c r="BG8381" i="8"/>
  <c r="BF8381" i="8"/>
  <c r="AS8381" i="8"/>
  <c r="AR8381" i="8"/>
  <c r="AQ8381" i="8"/>
  <c r="AL8381" i="8"/>
  <c r="CD8380" i="8"/>
  <c r="CC8380" i="8"/>
  <c r="BO8380" i="8"/>
  <c r="BG8380" i="8"/>
  <c r="BF8380" i="8"/>
  <c r="AS8380" i="8"/>
  <c r="AR8380" i="8"/>
  <c r="AQ8380" i="8"/>
  <c r="AL8380" i="8"/>
  <c r="CD8379" i="8"/>
  <c r="CC8379" i="8"/>
  <c r="BO8379" i="8"/>
  <c r="BG8379" i="8"/>
  <c r="BF8379" i="8"/>
  <c r="AS8379" i="8"/>
  <c r="AR8379" i="8"/>
  <c r="AQ8379" i="8"/>
  <c r="AL8379" i="8"/>
  <c r="CD8378" i="8"/>
  <c r="CC8378" i="8"/>
  <c r="BO8378" i="8"/>
  <c r="BG8378" i="8"/>
  <c r="BF8378" i="8"/>
  <c r="AS8378" i="8"/>
  <c r="AR8378" i="8"/>
  <c r="AQ8378" i="8"/>
  <c r="AL8378" i="8"/>
  <c r="CD8377" i="8"/>
  <c r="CC8377" i="8"/>
  <c r="BO8377" i="8"/>
  <c r="BG8377" i="8"/>
  <c r="BF8377" i="8"/>
  <c r="AS8377" i="8"/>
  <c r="AR8377" i="8"/>
  <c r="AQ8377" i="8"/>
  <c r="AL8377" i="8"/>
  <c r="CD8376" i="8"/>
  <c r="CC8376" i="8"/>
  <c r="BO8376" i="8"/>
  <c r="BG8376" i="8"/>
  <c r="BF8376" i="8"/>
  <c r="AS8376" i="8"/>
  <c r="AR8376" i="8"/>
  <c r="AQ8376" i="8"/>
  <c r="AL8376" i="8"/>
  <c r="CD8375" i="8"/>
  <c r="CC8375" i="8"/>
  <c r="BO8375" i="8"/>
  <c r="BG8375" i="8"/>
  <c r="BF8375" i="8"/>
  <c r="AS8375" i="8"/>
  <c r="AR8375" i="8"/>
  <c r="AQ8375" i="8"/>
  <c r="AL8375" i="8"/>
  <c r="CD8374" i="8"/>
  <c r="CC8374" i="8"/>
  <c r="BO8374" i="8"/>
  <c r="BG8374" i="8"/>
  <c r="BF8374" i="8"/>
  <c r="AS8374" i="8"/>
  <c r="AR8374" i="8"/>
  <c r="AQ8374" i="8"/>
  <c r="AL8374" i="8"/>
  <c r="CD8373" i="8"/>
  <c r="CC8373" i="8"/>
  <c r="BO8373" i="8"/>
  <c r="BG8373" i="8"/>
  <c r="BF8373" i="8"/>
  <c r="AS8373" i="8"/>
  <c r="AR8373" i="8"/>
  <c r="AQ8373" i="8"/>
  <c r="AL8373" i="8"/>
  <c r="CD8372" i="8"/>
  <c r="CC8372" i="8"/>
  <c r="BO8372" i="8"/>
  <c r="BG8372" i="8"/>
  <c r="BF8372" i="8"/>
  <c r="AS8372" i="8"/>
  <c r="AR8372" i="8"/>
  <c r="AQ8372" i="8"/>
  <c r="AL8372" i="8"/>
  <c r="CD8371" i="8"/>
  <c r="CC8371" i="8"/>
  <c r="BO8371" i="8"/>
  <c r="BG8371" i="8"/>
  <c r="BF8371" i="8"/>
  <c r="AS8371" i="8"/>
  <c r="AR8371" i="8"/>
  <c r="AQ8371" i="8"/>
  <c r="AL8371" i="8"/>
  <c r="CD8370" i="8"/>
  <c r="CC8370" i="8"/>
  <c r="BO8370" i="8"/>
  <c r="BG8370" i="8"/>
  <c r="BF8370" i="8"/>
  <c r="AS8370" i="8"/>
  <c r="AR8370" i="8"/>
  <c r="AQ8370" i="8"/>
  <c r="AL8370" i="8"/>
  <c r="CD8369" i="8"/>
  <c r="CC8369" i="8"/>
  <c r="BO8369" i="8"/>
  <c r="BG8369" i="8"/>
  <c r="BF8369" i="8"/>
  <c r="AS8369" i="8"/>
  <c r="AR8369" i="8"/>
  <c r="AQ8369" i="8"/>
  <c r="AL8369" i="8"/>
  <c r="CD8368" i="8"/>
  <c r="CC8368" i="8"/>
  <c r="BO8368" i="8"/>
  <c r="BG8368" i="8"/>
  <c r="BF8368" i="8"/>
  <c r="AS8368" i="8"/>
  <c r="AR8368" i="8"/>
  <c r="AQ8368" i="8"/>
  <c r="AL8368" i="8"/>
  <c r="CD8367" i="8"/>
  <c r="CC8367" i="8"/>
  <c r="BO8367" i="8"/>
  <c r="BG8367" i="8"/>
  <c r="BF8367" i="8"/>
  <c r="AS8367" i="8"/>
  <c r="AR8367" i="8"/>
  <c r="AQ8367" i="8"/>
  <c r="AL8367" i="8"/>
  <c r="CD8366" i="8"/>
  <c r="CC8366" i="8"/>
  <c r="BO8366" i="8"/>
  <c r="BG8366" i="8"/>
  <c r="BF8366" i="8"/>
  <c r="AS8366" i="8"/>
  <c r="AR8366" i="8"/>
  <c r="AQ8366" i="8"/>
  <c r="AL8366" i="8"/>
  <c r="CD8365" i="8"/>
  <c r="CC8365" i="8"/>
  <c r="BO8365" i="8"/>
  <c r="BG8365" i="8"/>
  <c r="BF8365" i="8"/>
  <c r="AS8365" i="8"/>
  <c r="AR8365" i="8"/>
  <c r="AQ8365" i="8"/>
  <c r="AL8365" i="8"/>
  <c r="CD8364" i="8"/>
  <c r="CC8364" i="8"/>
  <c r="BO8364" i="8"/>
  <c r="BG8364" i="8"/>
  <c r="BF8364" i="8"/>
  <c r="AS8364" i="8"/>
  <c r="AR8364" i="8"/>
  <c r="AQ8364" i="8"/>
  <c r="AL8364" i="8"/>
  <c r="CD8363" i="8"/>
  <c r="CC8363" i="8"/>
  <c r="BO8363" i="8"/>
  <c r="BG8363" i="8"/>
  <c r="BF8363" i="8"/>
  <c r="AS8363" i="8"/>
  <c r="AR8363" i="8"/>
  <c r="AQ8363" i="8"/>
  <c r="AL8363" i="8"/>
  <c r="CD8362" i="8"/>
  <c r="CC8362" i="8"/>
  <c r="BO8362" i="8"/>
  <c r="BG8362" i="8"/>
  <c r="BF8362" i="8"/>
  <c r="AS8362" i="8"/>
  <c r="AR8362" i="8"/>
  <c r="AQ8362" i="8"/>
  <c r="AL8362" i="8"/>
  <c r="CD8361" i="8"/>
  <c r="CC8361" i="8"/>
  <c r="BO8361" i="8"/>
  <c r="BG8361" i="8"/>
  <c r="BF8361" i="8"/>
  <c r="AS8361" i="8"/>
  <c r="AR8361" i="8"/>
  <c r="AQ8361" i="8"/>
  <c r="AL8361" i="8"/>
  <c r="CD8360" i="8"/>
  <c r="CC8360" i="8"/>
  <c r="BO8360" i="8"/>
  <c r="BG8360" i="8"/>
  <c r="BF8360" i="8"/>
  <c r="AS8360" i="8"/>
  <c r="AR8360" i="8"/>
  <c r="AQ8360" i="8"/>
  <c r="AL8360" i="8"/>
  <c r="CD8359" i="8"/>
  <c r="CC8359" i="8"/>
  <c r="BO8359" i="8"/>
  <c r="BG8359" i="8"/>
  <c r="BF8359" i="8"/>
  <c r="AS8359" i="8"/>
  <c r="AR8359" i="8"/>
  <c r="AQ8359" i="8"/>
  <c r="AL8359" i="8"/>
  <c r="CD8358" i="8"/>
  <c r="CC8358" i="8"/>
  <c r="BO8358" i="8"/>
  <c r="BG8358" i="8"/>
  <c r="BF8358" i="8"/>
  <c r="AS8358" i="8"/>
  <c r="AR8358" i="8"/>
  <c r="AQ8358" i="8"/>
  <c r="AL8358" i="8"/>
  <c r="CD8357" i="8"/>
  <c r="CC8357" i="8"/>
  <c r="BO8357" i="8"/>
  <c r="BG8357" i="8"/>
  <c r="BF8357" i="8"/>
  <c r="AS8357" i="8"/>
  <c r="AR8357" i="8"/>
  <c r="AQ8357" i="8"/>
  <c r="AL8357" i="8"/>
  <c r="CD8356" i="8"/>
  <c r="CC8356" i="8"/>
  <c r="BO8356" i="8"/>
  <c r="BG8356" i="8"/>
  <c r="BF8356" i="8"/>
  <c r="AS8356" i="8"/>
  <c r="AR8356" i="8"/>
  <c r="AQ8356" i="8"/>
  <c r="AL8356" i="8"/>
  <c r="CD8355" i="8"/>
  <c r="CC8355" i="8"/>
  <c r="BO8355" i="8"/>
  <c r="BG8355" i="8"/>
  <c r="BF8355" i="8"/>
  <c r="AS8355" i="8"/>
  <c r="AR8355" i="8"/>
  <c r="AQ8355" i="8"/>
  <c r="AL8355" i="8"/>
  <c r="CD8354" i="8"/>
  <c r="CC8354" i="8"/>
  <c r="BO8354" i="8"/>
  <c r="BG8354" i="8"/>
  <c r="BF8354" i="8"/>
  <c r="AS8354" i="8"/>
  <c r="AR8354" i="8"/>
  <c r="AQ8354" i="8"/>
  <c r="AL8354" i="8"/>
  <c r="CD8353" i="8"/>
  <c r="CC8353" i="8"/>
  <c r="BO8353" i="8"/>
  <c r="BG8353" i="8"/>
  <c r="BF8353" i="8"/>
  <c r="AS8353" i="8"/>
  <c r="AR8353" i="8"/>
  <c r="AQ8353" i="8"/>
  <c r="AL8353" i="8"/>
  <c r="CD8352" i="8"/>
  <c r="CC8352" i="8"/>
  <c r="BO8352" i="8"/>
  <c r="BG8352" i="8"/>
  <c r="BF8352" i="8"/>
  <c r="AS8352" i="8"/>
  <c r="AR8352" i="8"/>
  <c r="AQ8352" i="8"/>
  <c r="AL8352" i="8"/>
  <c r="CD8351" i="8"/>
  <c r="CC8351" i="8"/>
  <c r="BO8351" i="8"/>
  <c r="BG8351" i="8"/>
  <c r="BF8351" i="8"/>
  <c r="AS8351" i="8"/>
  <c r="AR8351" i="8"/>
  <c r="AQ8351" i="8"/>
  <c r="AL8351" i="8"/>
  <c r="CD8350" i="8"/>
  <c r="CC8350" i="8"/>
  <c r="BO8350" i="8"/>
  <c r="BG8350" i="8"/>
  <c r="BF8350" i="8"/>
  <c r="AS8350" i="8"/>
  <c r="AR8350" i="8"/>
  <c r="AQ8350" i="8"/>
  <c r="AL8350" i="8"/>
  <c r="CD8349" i="8"/>
  <c r="CC8349" i="8"/>
  <c r="BO8349" i="8"/>
  <c r="BG8349" i="8"/>
  <c r="BF8349" i="8"/>
  <c r="AS8349" i="8"/>
  <c r="AR8349" i="8"/>
  <c r="AQ8349" i="8"/>
  <c r="AL8349" i="8"/>
  <c r="CD8348" i="8"/>
  <c r="CC8348" i="8"/>
  <c r="BO8348" i="8"/>
  <c r="BG8348" i="8"/>
  <c r="BF8348" i="8"/>
  <c r="AS8348" i="8"/>
  <c r="AR8348" i="8"/>
  <c r="AQ8348" i="8"/>
  <c r="AL8348" i="8"/>
  <c r="CD8347" i="8"/>
  <c r="CC8347" i="8"/>
  <c r="BO8347" i="8"/>
  <c r="BG8347" i="8"/>
  <c r="BF8347" i="8"/>
  <c r="AS8347" i="8"/>
  <c r="AR8347" i="8"/>
  <c r="AQ8347" i="8"/>
  <c r="AL8347" i="8"/>
  <c r="CD8346" i="8"/>
  <c r="CC8346" i="8"/>
  <c r="BO8346" i="8"/>
  <c r="BG8346" i="8"/>
  <c r="BF8346" i="8"/>
  <c r="AS8346" i="8"/>
  <c r="AR8346" i="8"/>
  <c r="AQ8346" i="8"/>
  <c r="AL8346" i="8"/>
  <c r="CD8345" i="8"/>
  <c r="CC8345" i="8"/>
  <c r="BO8345" i="8"/>
  <c r="BG8345" i="8"/>
  <c r="BF8345" i="8"/>
  <c r="AS8345" i="8"/>
  <c r="AR8345" i="8"/>
  <c r="AQ8345" i="8"/>
  <c r="AL8345" i="8"/>
  <c r="CD8344" i="8"/>
  <c r="CC8344" i="8"/>
  <c r="BO8344" i="8"/>
  <c r="BG8344" i="8"/>
  <c r="BF8344" i="8"/>
  <c r="AS8344" i="8"/>
  <c r="AR8344" i="8"/>
  <c r="AQ8344" i="8"/>
  <c r="AL8344" i="8"/>
  <c r="CD8343" i="8"/>
  <c r="CC8343" i="8"/>
  <c r="BO8343" i="8"/>
  <c r="BG8343" i="8"/>
  <c r="BF8343" i="8"/>
  <c r="AS8343" i="8"/>
  <c r="AR8343" i="8"/>
  <c r="AQ8343" i="8"/>
  <c r="AL8343" i="8"/>
  <c r="CD8342" i="8"/>
  <c r="CC8342" i="8"/>
  <c r="BO8342" i="8"/>
  <c r="BG8342" i="8"/>
  <c r="BF8342" i="8"/>
  <c r="AS8342" i="8"/>
  <c r="AR8342" i="8"/>
  <c r="AQ8342" i="8"/>
  <c r="AL8342" i="8"/>
  <c r="CD8341" i="8"/>
  <c r="CC8341" i="8"/>
  <c r="BO8341" i="8"/>
  <c r="BG8341" i="8"/>
  <c r="BF8341" i="8"/>
  <c r="AS8341" i="8"/>
  <c r="AR8341" i="8"/>
  <c r="AQ8341" i="8"/>
  <c r="AL8341" i="8"/>
  <c r="CD8340" i="8"/>
  <c r="CC8340" i="8"/>
  <c r="BO8340" i="8"/>
  <c r="BG8340" i="8"/>
  <c r="BF8340" i="8"/>
  <c r="AS8340" i="8"/>
  <c r="AR8340" i="8"/>
  <c r="AQ8340" i="8"/>
  <c r="AL8340" i="8"/>
  <c r="CD8339" i="8"/>
  <c r="CC8339" i="8"/>
  <c r="BO8339" i="8"/>
  <c r="BG8339" i="8"/>
  <c r="BF8339" i="8"/>
  <c r="AS8339" i="8"/>
  <c r="AR8339" i="8"/>
  <c r="AQ8339" i="8"/>
  <c r="AL8339" i="8"/>
  <c r="CD8338" i="8"/>
  <c r="CC8338" i="8"/>
  <c r="BO8338" i="8"/>
  <c r="BG8338" i="8"/>
  <c r="BF8338" i="8"/>
  <c r="AS8338" i="8"/>
  <c r="AR8338" i="8"/>
  <c r="AQ8338" i="8"/>
  <c r="AL8338" i="8"/>
  <c r="CD8337" i="8"/>
  <c r="CC8337" i="8"/>
  <c r="BO8337" i="8"/>
  <c r="BG8337" i="8"/>
  <c r="BF8337" i="8"/>
  <c r="AS8337" i="8"/>
  <c r="AR8337" i="8"/>
  <c r="AQ8337" i="8"/>
  <c r="AL8337" i="8"/>
  <c r="CD8336" i="8"/>
  <c r="CC8336" i="8"/>
  <c r="BO8336" i="8"/>
  <c r="BG8336" i="8"/>
  <c r="BF8336" i="8"/>
  <c r="AS8336" i="8"/>
  <c r="AR8336" i="8"/>
  <c r="AQ8336" i="8"/>
  <c r="AL8336" i="8"/>
  <c r="CD8335" i="8"/>
  <c r="CC8335" i="8"/>
  <c r="BO8335" i="8"/>
  <c r="BG8335" i="8"/>
  <c r="BF8335" i="8"/>
  <c r="AS8335" i="8"/>
  <c r="AR8335" i="8"/>
  <c r="AQ8335" i="8"/>
  <c r="AL8335" i="8"/>
  <c r="CD8334" i="8"/>
  <c r="CC8334" i="8"/>
  <c r="BO8334" i="8"/>
  <c r="BG8334" i="8"/>
  <c r="BF8334" i="8"/>
  <c r="AS8334" i="8"/>
  <c r="AR8334" i="8"/>
  <c r="AQ8334" i="8"/>
  <c r="AL8334" i="8"/>
  <c r="CD8333" i="8"/>
  <c r="CC8333" i="8"/>
  <c r="BO8333" i="8"/>
  <c r="BG8333" i="8"/>
  <c r="BF8333" i="8"/>
  <c r="AS8333" i="8"/>
  <c r="AR8333" i="8"/>
  <c r="AQ8333" i="8"/>
  <c r="AL8333" i="8"/>
  <c r="CD8332" i="8"/>
  <c r="CC8332" i="8"/>
  <c r="BO8332" i="8"/>
  <c r="BG8332" i="8"/>
  <c r="BF8332" i="8"/>
  <c r="AS8332" i="8"/>
  <c r="AR8332" i="8"/>
  <c r="AQ8332" i="8"/>
  <c r="AL8332" i="8"/>
  <c r="CD8331" i="8"/>
  <c r="CC8331" i="8"/>
  <c r="BO8331" i="8"/>
  <c r="BG8331" i="8"/>
  <c r="BF8331" i="8"/>
  <c r="AS8331" i="8"/>
  <c r="AR8331" i="8"/>
  <c r="AQ8331" i="8"/>
  <c r="AL8331" i="8"/>
  <c r="CD8330" i="8"/>
  <c r="CC8330" i="8"/>
  <c r="BO8330" i="8"/>
  <c r="BG8330" i="8"/>
  <c r="BF8330" i="8"/>
  <c r="AS8330" i="8"/>
  <c r="AR8330" i="8"/>
  <c r="AQ8330" i="8"/>
  <c r="AL8330" i="8"/>
  <c r="CD8329" i="8"/>
  <c r="CC8329" i="8"/>
  <c r="BO8329" i="8"/>
  <c r="BG8329" i="8"/>
  <c r="BF8329" i="8"/>
  <c r="AS8329" i="8"/>
  <c r="AR8329" i="8"/>
  <c r="AQ8329" i="8"/>
  <c r="AL8329" i="8"/>
  <c r="CD8328" i="8"/>
  <c r="CC8328" i="8"/>
  <c r="BO8328" i="8"/>
  <c r="BG8328" i="8"/>
  <c r="BF8328" i="8"/>
  <c r="AS8328" i="8"/>
  <c r="AR8328" i="8"/>
  <c r="AQ8328" i="8"/>
  <c r="AL8328" i="8"/>
  <c r="CD8327" i="8"/>
  <c r="CC8327" i="8"/>
  <c r="BO8327" i="8"/>
  <c r="BG8327" i="8"/>
  <c r="BF8327" i="8"/>
  <c r="AS8327" i="8"/>
  <c r="AR8327" i="8"/>
  <c r="AQ8327" i="8"/>
  <c r="AL8327" i="8"/>
  <c r="CD8326" i="8"/>
  <c r="CC8326" i="8"/>
  <c r="BO8326" i="8"/>
  <c r="BG8326" i="8"/>
  <c r="BF8326" i="8"/>
  <c r="AS8326" i="8"/>
  <c r="AR8326" i="8"/>
  <c r="AQ8326" i="8"/>
  <c r="AL8326" i="8"/>
  <c r="CD8325" i="8"/>
  <c r="CC8325" i="8"/>
  <c r="BO8325" i="8"/>
  <c r="BG8325" i="8"/>
  <c r="BF8325" i="8"/>
  <c r="AS8325" i="8"/>
  <c r="AR8325" i="8"/>
  <c r="AQ8325" i="8"/>
  <c r="AL8325" i="8"/>
  <c r="CD8324" i="8"/>
  <c r="CC8324" i="8"/>
  <c r="BO8324" i="8"/>
  <c r="BG8324" i="8"/>
  <c r="BF8324" i="8"/>
  <c r="AS8324" i="8"/>
  <c r="AR8324" i="8"/>
  <c r="AQ8324" i="8"/>
  <c r="AL8324" i="8"/>
  <c r="CD8323" i="8"/>
  <c r="CC8323" i="8"/>
  <c r="BO8323" i="8"/>
  <c r="BG8323" i="8"/>
  <c r="BF8323" i="8"/>
  <c r="AS8323" i="8"/>
  <c r="AR8323" i="8"/>
  <c r="AQ8323" i="8"/>
  <c r="AL8323" i="8"/>
  <c r="CD8322" i="8"/>
  <c r="CC8322" i="8"/>
  <c r="BO8322" i="8"/>
  <c r="BG8322" i="8"/>
  <c r="BF8322" i="8"/>
  <c r="AS8322" i="8"/>
  <c r="AR8322" i="8"/>
  <c r="AQ8322" i="8"/>
  <c r="AL8322" i="8"/>
  <c r="CD8321" i="8"/>
  <c r="CC8321" i="8"/>
  <c r="BO8321" i="8"/>
  <c r="BG8321" i="8"/>
  <c r="BF8321" i="8"/>
  <c r="AS8321" i="8"/>
  <c r="AR8321" i="8"/>
  <c r="AQ8321" i="8"/>
  <c r="AL8321" i="8"/>
  <c r="CD8320" i="8"/>
  <c r="CC8320" i="8"/>
  <c r="BO8320" i="8"/>
  <c r="BG8320" i="8"/>
  <c r="BF8320" i="8"/>
  <c r="AS8320" i="8"/>
  <c r="AR8320" i="8"/>
  <c r="AQ8320" i="8"/>
  <c r="AL8320" i="8"/>
  <c r="CD8319" i="8"/>
  <c r="CC8319" i="8"/>
  <c r="BO8319" i="8"/>
  <c r="BG8319" i="8"/>
  <c r="BF8319" i="8"/>
  <c r="AS8319" i="8"/>
  <c r="AR8319" i="8"/>
  <c r="AQ8319" i="8"/>
  <c r="AL8319" i="8"/>
  <c r="CD8318" i="8"/>
  <c r="CC8318" i="8"/>
  <c r="BO8318" i="8"/>
  <c r="BG8318" i="8"/>
  <c r="BF8318" i="8"/>
  <c r="AS8318" i="8"/>
  <c r="AR8318" i="8"/>
  <c r="AQ8318" i="8"/>
  <c r="AL8318" i="8"/>
  <c r="CD8317" i="8"/>
  <c r="CC8317" i="8"/>
  <c r="BO8317" i="8"/>
  <c r="BG8317" i="8"/>
  <c r="BF8317" i="8"/>
  <c r="AS8317" i="8"/>
  <c r="AR8317" i="8"/>
  <c r="AQ8317" i="8"/>
  <c r="AL8317" i="8"/>
  <c r="CD8316" i="8"/>
  <c r="CC8316" i="8"/>
  <c r="BO8316" i="8"/>
  <c r="BG8316" i="8"/>
  <c r="BF8316" i="8"/>
  <c r="AS8316" i="8"/>
  <c r="AR8316" i="8"/>
  <c r="AQ8316" i="8"/>
  <c r="AL8316" i="8"/>
  <c r="CD8315" i="8"/>
  <c r="CC8315" i="8"/>
  <c r="BO8315" i="8"/>
  <c r="BG8315" i="8"/>
  <c r="BF8315" i="8"/>
  <c r="AS8315" i="8"/>
  <c r="AR8315" i="8"/>
  <c r="AQ8315" i="8"/>
  <c r="AL8315" i="8"/>
  <c r="CD8314" i="8"/>
  <c r="CC8314" i="8"/>
  <c r="BO8314" i="8"/>
  <c r="BG8314" i="8"/>
  <c r="BF8314" i="8"/>
  <c r="AS8314" i="8"/>
  <c r="AR8314" i="8"/>
  <c r="AQ8314" i="8"/>
  <c r="AL8314" i="8"/>
  <c r="CD8313" i="8"/>
  <c r="CC8313" i="8"/>
  <c r="BO8313" i="8"/>
  <c r="BG8313" i="8"/>
  <c r="BF8313" i="8"/>
  <c r="AS8313" i="8"/>
  <c r="AR8313" i="8"/>
  <c r="AQ8313" i="8"/>
  <c r="AL8313" i="8"/>
  <c r="CD8312" i="8"/>
  <c r="CC8312" i="8"/>
  <c r="BO8312" i="8"/>
  <c r="BG8312" i="8"/>
  <c r="BF8312" i="8"/>
  <c r="AS8312" i="8"/>
  <c r="AR8312" i="8"/>
  <c r="AQ8312" i="8"/>
  <c r="AL8312" i="8"/>
  <c r="CD8311" i="8"/>
  <c r="CC8311" i="8"/>
  <c r="BO8311" i="8"/>
  <c r="BG8311" i="8"/>
  <c r="BF8311" i="8"/>
  <c r="AS8311" i="8"/>
  <c r="AR8311" i="8"/>
  <c r="AQ8311" i="8"/>
  <c r="AL8311" i="8"/>
  <c r="CD8310" i="8"/>
  <c r="CC8310" i="8"/>
  <c r="BO8310" i="8"/>
  <c r="BG8310" i="8"/>
  <c r="BF8310" i="8"/>
  <c r="AS8310" i="8"/>
  <c r="AR8310" i="8"/>
  <c r="AQ8310" i="8"/>
  <c r="AL8310" i="8"/>
  <c r="CD8309" i="8"/>
  <c r="CC8309" i="8"/>
  <c r="BO8309" i="8"/>
  <c r="BG8309" i="8"/>
  <c r="BF8309" i="8"/>
  <c r="AS8309" i="8"/>
  <c r="AR8309" i="8"/>
  <c r="AQ8309" i="8"/>
  <c r="AL8309" i="8"/>
  <c r="CD8308" i="8"/>
  <c r="CC8308" i="8"/>
  <c r="BO8308" i="8"/>
  <c r="BG8308" i="8"/>
  <c r="BF8308" i="8"/>
  <c r="AS8308" i="8"/>
  <c r="AR8308" i="8"/>
  <c r="AQ8308" i="8"/>
  <c r="AL8308" i="8"/>
  <c r="CD8307" i="8"/>
  <c r="CC8307" i="8"/>
  <c r="BO8307" i="8"/>
  <c r="BG8307" i="8"/>
  <c r="BF8307" i="8"/>
  <c r="AS8307" i="8"/>
  <c r="AR8307" i="8"/>
  <c r="AQ8307" i="8"/>
  <c r="AL8307" i="8"/>
  <c r="CD8306" i="8"/>
  <c r="CC8306" i="8"/>
  <c r="BO8306" i="8"/>
  <c r="BG8306" i="8"/>
  <c r="BF8306" i="8"/>
  <c r="AS8306" i="8"/>
  <c r="AR8306" i="8"/>
  <c r="AQ8306" i="8"/>
  <c r="AL8306" i="8"/>
  <c r="CD8305" i="8"/>
  <c r="CC8305" i="8"/>
  <c r="BO8305" i="8"/>
  <c r="BG8305" i="8"/>
  <c r="BF8305" i="8"/>
  <c r="AS8305" i="8"/>
  <c r="AR8305" i="8"/>
  <c r="AQ8305" i="8"/>
  <c r="AL8305" i="8"/>
  <c r="CD8304" i="8"/>
  <c r="CC8304" i="8"/>
  <c r="BO8304" i="8"/>
  <c r="BG8304" i="8"/>
  <c r="BF8304" i="8"/>
  <c r="AS8304" i="8"/>
  <c r="AR8304" i="8"/>
  <c r="AQ8304" i="8"/>
  <c r="AL8304" i="8"/>
  <c r="CD8303" i="8"/>
  <c r="CC8303" i="8"/>
  <c r="BO8303" i="8"/>
  <c r="BG8303" i="8"/>
  <c r="BF8303" i="8"/>
  <c r="AS8303" i="8"/>
  <c r="AR8303" i="8"/>
  <c r="AQ8303" i="8"/>
  <c r="AL8303" i="8"/>
  <c r="CD8302" i="8"/>
  <c r="CC8302" i="8"/>
  <c r="BO8302" i="8"/>
  <c r="BG8302" i="8"/>
  <c r="BF8302" i="8"/>
  <c r="AS8302" i="8"/>
  <c r="AR8302" i="8"/>
  <c r="AQ8302" i="8"/>
  <c r="AL8302" i="8"/>
  <c r="CD8301" i="8"/>
  <c r="CC8301" i="8"/>
  <c r="BO8301" i="8"/>
  <c r="BG8301" i="8"/>
  <c r="BF8301" i="8"/>
  <c r="AS8301" i="8"/>
  <c r="AR8301" i="8"/>
  <c r="AQ8301" i="8"/>
  <c r="AL8301" i="8"/>
  <c r="CD8300" i="8"/>
  <c r="CC8300" i="8"/>
  <c r="BO8300" i="8"/>
  <c r="BG8300" i="8"/>
  <c r="BF8300" i="8"/>
  <c r="AS8300" i="8"/>
  <c r="AR8300" i="8"/>
  <c r="AQ8300" i="8"/>
  <c r="AL8300" i="8"/>
  <c r="CD8299" i="8"/>
  <c r="CC8299" i="8"/>
  <c r="BO8299" i="8"/>
  <c r="BG8299" i="8"/>
  <c r="BF8299" i="8"/>
  <c r="AS8299" i="8"/>
  <c r="AR8299" i="8"/>
  <c r="AQ8299" i="8"/>
  <c r="AL8299" i="8"/>
  <c r="CD8298" i="8"/>
  <c r="CC8298" i="8"/>
  <c r="BO8298" i="8"/>
  <c r="BG8298" i="8"/>
  <c r="BF8298" i="8"/>
  <c r="AS8298" i="8"/>
  <c r="AR8298" i="8"/>
  <c r="AQ8298" i="8"/>
  <c r="AL8298" i="8"/>
  <c r="CD8297" i="8"/>
  <c r="CC8297" i="8"/>
  <c r="BO8297" i="8"/>
  <c r="BG8297" i="8"/>
  <c r="BF8297" i="8"/>
  <c r="AS8297" i="8"/>
  <c r="AR8297" i="8"/>
  <c r="AQ8297" i="8"/>
  <c r="AL8297" i="8"/>
  <c r="CD8296" i="8"/>
  <c r="CC8296" i="8"/>
  <c r="BO8296" i="8"/>
  <c r="BG8296" i="8"/>
  <c r="BF8296" i="8"/>
  <c r="AS8296" i="8"/>
  <c r="AR8296" i="8"/>
  <c r="AQ8296" i="8"/>
  <c r="AL8296" i="8"/>
  <c r="CD8295" i="8"/>
  <c r="CC8295" i="8"/>
  <c r="BO8295" i="8"/>
  <c r="BG8295" i="8"/>
  <c r="BF8295" i="8"/>
  <c r="AS8295" i="8"/>
  <c r="AR8295" i="8"/>
  <c r="AQ8295" i="8"/>
  <c r="AL8295" i="8"/>
  <c r="CD8294" i="8"/>
  <c r="CC8294" i="8"/>
  <c r="BO8294" i="8"/>
  <c r="BG8294" i="8"/>
  <c r="BF8294" i="8"/>
  <c r="AS8294" i="8"/>
  <c r="AR8294" i="8"/>
  <c r="AQ8294" i="8"/>
  <c r="AL8294" i="8"/>
  <c r="CD8293" i="8"/>
  <c r="CC8293" i="8"/>
  <c r="BO8293" i="8"/>
  <c r="BG8293" i="8"/>
  <c r="BF8293" i="8"/>
  <c r="AS8293" i="8"/>
  <c r="AR8293" i="8"/>
  <c r="AQ8293" i="8"/>
  <c r="AL8293" i="8"/>
  <c r="CD8292" i="8"/>
  <c r="CC8292" i="8"/>
  <c r="BO8292" i="8"/>
  <c r="BG8292" i="8"/>
  <c r="BF8292" i="8"/>
  <c r="AS8292" i="8"/>
  <c r="AR8292" i="8"/>
  <c r="AQ8292" i="8"/>
  <c r="AL8292" i="8"/>
  <c r="CD8291" i="8"/>
  <c r="CC8291" i="8"/>
  <c r="BO8291" i="8"/>
  <c r="BG8291" i="8"/>
  <c r="BF8291" i="8"/>
  <c r="AS8291" i="8"/>
  <c r="AR8291" i="8"/>
  <c r="AQ8291" i="8"/>
  <c r="AL8291" i="8"/>
  <c r="CD8290" i="8"/>
  <c r="CC8290" i="8"/>
  <c r="BO8290" i="8"/>
  <c r="BG8290" i="8"/>
  <c r="BF8290" i="8"/>
  <c r="AS8290" i="8"/>
  <c r="AR8290" i="8"/>
  <c r="AQ8290" i="8"/>
  <c r="AL8290" i="8"/>
  <c r="CD8289" i="8"/>
  <c r="CC8289" i="8"/>
  <c r="BO8289" i="8"/>
  <c r="BG8289" i="8"/>
  <c r="BF8289" i="8"/>
  <c r="AS8289" i="8"/>
  <c r="AR8289" i="8"/>
  <c r="AQ8289" i="8"/>
  <c r="AL8289" i="8"/>
  <c r="CD8288" i="8"/>
  <c r="CC8288" i="8"/>
  <c r="BO8288" i="8"/>
  <c r="BG8288" i="8"/>
  <c r="BF8288" i="8"/>
  <c r="AS8288" i="8"/>
  <c r="AR8288" i="8"/>
  <c r="AQ8288" i="8"/>
  <c r="AL8288" i="8"/>
  <c r="CD8287" i="8"/>
  <c r="CC8287" i="8"/>
  <c r="BO8287" i="8"/>
  <c r="BG8287" i="8"/>
  <c r="BF8287" i="8"/>
  <c r="AS8287" i="8"/>
  <c r="AR8287" i="8"/>
  <c r="AQ8287" i="8"/>
  <c r="AL8287" i="8"/>
  <c r="CD8286" i="8"/>
  <c r="CC8286" i="8"/>
  <c r="BO8286" i="8"/>
  <c r="BG8286" i="8"/>
  <c r="BF8286" i="8"/>
  <c r="AS8286" i="8"/>
  <c r="AR8286" i="8"/>
  <c r="AQ8286" i="8"/>
  <c r="AL8286" i="8"/>
  <c r="CD8285" i="8"/>
  <c r="CC8285" i="8"/>
  <c r="BO8285" i="8"/>
  <c r="BG8285" i="8"/>
  <c r="BF8285" i="8"/>
  <c r="AS8285" i="8"/>
  <c r="AR8285" i="8"/>
  <c r="AQ8285" i="8"/>
  <c r="AL8285" i="8"/>
  <c r="CD8284" i="8"/>
  <c r="CC8284" i="8"/>
  <c r="BO8284" i="8"/>
  <c r="BG8284" i="8"/>
  <c r="BF8284" i="8"/>
  <c r="AS8284" i="8"/>
  <c r="AR8284" i="8"/>
  <c r="AQ8284" i="8"/>
  <c r="AL8284" i="8"/>
  <c r="CD8283" i="8"/>
  <c r="CC8283" i="8"/>
  <c r="BO8283" i="8"/>
  <c r="BG8283" i="8"/>
  <c r="BF8283" i="8"/>
  <c r="AS8283" i="8"/>
  <c r="AR8283" i="8"/>
  <c r="AQ8283" i="8"/>
  <c r="AL8283" i="8"/>
  <c r="CD8282" i="8"/>
  <c r="CC8282" i="8"/>
  <c r="BO8282" i="8"/>
  <c r="BG8282" i="8"/>
  <c r="BF8282" i="8"/>
  <c r="AS8282" i="8"/>
  <c r="AR8282" i="8"/>
  <c r="AQ8282" i="8"/>
  <c r="AL8282" i="8"/>
  <c r="CD8281" i="8"/>
  <c r="CC8281" i="8"/>
  <c r="BO8281" i="8"/>
  <c r="BG8281" i="8"/>
  <c r="BF8281" i="8"/>
  <c r="AS8281" i="8"/>
  <c r="AR8281" i="8"/>
  <c r="AQ8281" i="8"/>
  <c r="AL8281" i="8"/>
  <c r="CD8280" i="8"/>
  <c r="CC8280" i="8"/>
  <c r="BO8280" i="8"/>
  <c r="BG8280" i="8"/>
  <c r="BF8280" i="8"/>
  <c r="AS8280" i="8"/>
  <c r="AR8280" i="8"/>
  <c r="AQ8280" i="8"/>
  <c r="AL8280" i="8"/>
  <c r="CD8279" i="8"/>
  <c r="CC8279" i="8"/>
  <c r="BO8279" i="8"/>
  <c r="BG8279" i="8"/>
  <c r="BF8279" i="8"/>
  <c r="AS8279" i="8"/>
  <c r="AR8279" i="8"/>
  <c r="AQ8279" i="8"/>
  <c r="AL8279" i="8"/>
  <c r="CD8278" i="8"/>
  <c r="CC8278" i="8"/>
  <c r="BO8278" i="8"/>
  <c r="BG8278" i="8"/>
  <c r="BF8278" i="8"/>
  <c r="AS8278" i="8"/>
  <c r="AR8278" i="8"/>
  <c r="AQ8278" i="8"/>
  <c r="AL8278" i="8"/>
  <c r="CD8277" i="8"/>
  <c r="CC8277" i="8"/>
  <c r="BO8277" i="8"/>
  <c r="BG8277" i="8"/>
  <c r="BF8277" i="8"/>
  <c r="AS8277" i="8"/>
  <c r="AR8277" i="8"/>
  <c r="AQ8277" i="8"/>
  <c r="AL8277" i="8"/>
  <c r="CD8276" i="8"/>
  <c r="CC8276" i="8"/>
  <c r="BO8276" i="8"/>
  <c r="BG8276" i="8"/>
  <c r="BF8276" i="8"/>
  <c r="AS8276" i="8"/>
  <c r="AR8276" i="8"/>
  <c r="AQ8276" i="8"/>
  <c r="AL8276" i="8"/>
  <c r="CD8275" i="8"/>
  <c r="CC8275" i="8"/>
  <c r="BO8275" i="8"/>
  <c r="BG8275" i="8"/>
  <c r="BF8275" i="8"/>
  <c r="AS8275" i="8"/>
  <c r="AR8275" i="8"/>
  <c r="AQ8275" i="8"/>
  <c r="AL8275" i="8"/>
  <c r="CD8274" i="8"/>
  <c r="CC8274" i="8"/>
  <c r="BO8274" i="8"/>
  <c r="BG8274" i="8"/>
  <c r="BF8274" i="8"/>
  <c r="AS8274" i="8"/>
  <c r="AR8274" i="8"/>
  <c r="AQ8274" i="8"/>
  <c r="AL8274" i="8"/>
  <c r="CD8273" i="8"/>
  <c r="CC8273" i="8"/>
  <c r="BO8273" i="8"/>
  <c r="BG8273" i="8"/>
  <c r="BF8273" i="8"/>
  <c r="AS8273" i="8"/>
  <c r="AR8273" i="8"/>
  <c r="AQ8273" i="8"/>
  <c r="AL8273" i="8"/>
  <c r="CD8272" i="8"/>
  <c r="CC8272" i="8"/>
  <c r="BO8272" i="8"/>
  <c r="BG8272" i="8"/>
  <c r="BF8272" i="8"/>
  <c r="AS8272" i="8"/>
  <c r="AR8272" i="8"/>
  <c r="AQ8272" i="8"/>
  <c r="AL8272" i="8"/>
  <c r="CD8271" i="8"/>
  <c r="CC8271" i="8"/>
  <c r="BO8271" i="8"/>
  <c r="BG8271" i="8"/>
  <c r="BF8271" i="8"/>
  <c r="AS8271" i="8"/>
  <c r="AR8271" i="8"/>
  <c r="AQ8271" i="8"/>
  <c r="AL8271" i="8"/>
  <c r="CD8270" i="8"/>
  <c r="CC8270" i="8"/>
  <c r="BO8270" i="8"/>
  <c r="BG8270" i="8"/>
  <c r="BF8270" i="8"/>
  <c r="AS8270" i="8"/>
  <c r="AR8270" i="8"/>
  <c r="AQ8270" i="8"/>
  <c r="AL8270" i="8"/>
  <c r="CD8269" i="8"/>
  <c r="CC8269" i="8"/>
  <c r="BO8269" i="8"/>
  <c r="BG8269" i="8"/>
  <c r="BF8269" i="8"/>
  <c r="AS8269" i="8"/>
  <c r="AR8269" i="8"/>
  <c r="AQ8269" i="8"/>
  <c r="AL8269" i="8"/>
  <c r="CD8268" i="8"/>
  <c r="CC8268" i="8"/>
  <c r="BO8268" i="8"/>
  <c r="BG8268" i="8"/>
  <c r="BF8268" i="8"/>
  <c r="AS8268" i="8"/>
  <c r="AR8268" i="8"/>
  <c r="AQ8268" i="8"/>
  <c r="AL8268" i="8"/>
  <c r="CD8267" i="8"/>
  <c r="CC8267" i="8"/>
  <c r="BO8267" i="8"/>
  <c r="BG8267" i="8"/>
  <c r="BF8267" i="8"/>
  <c r="AS8267" i="8"/>
  <c r="AR8267" i="8"/>
  <c r="AQ8267" i="8"/>
  <c r="AL8267" i="8"/>
  <c r="CD8266" i="8"/>
  <c r="CC8266" i="8"/>
  <c r="BO8266" i="8"/>
  <c r="BG8266" i="8"/>
  <c r="BF8266" i="8"/>
  <c r="AS8266" i="8"/>
  <c r="AR8266" i="8"/>
  <c r="AQ8266" i="8"/>
  <c r="AL8266" i="8"/>
  <c r="CD8265" i="8"/>
  <c r="CC8265" i="8"/>
  <c r="BO8265" i="8"/>
  <c r="BG8265" i="8"/>
  <c r="BF8265" i="8"/>
  <c r="AS8265" i="8"/>
  <c r="AR8265" i="8"/>
  <c r="AQ8265" i="8"/>
  <c r="AL8265" i="8"/>
  <c r="CD8264" i="8"/>
  <c r="CC8264" i="8"/>
  <c r="BO8264" i="8"/>
  <c r="BG8264" i="8"/>
  <c r="BF8264" i="8"/>
  <c r="AS8264" i="8"/>
  <c r="AR8264" i="8"/>
  <c r="AQ8264" i="8"/>
  <c r="AL8264" i="8"/>
  <c r="CD8263" i="8"/>
  <c r="CC8263" i="8"/>
  <c r="BO8263" i="8"/>
  <c r="BG8263" i="8"/>
  <c r="BF8263" i="8"/>
  <c r="AS8263" i="8"/>
  <c r="AR8263" i="8"/>
  <c r="AQ8263" i="8"/>
  <c r="AL8263" i="8"/>
  <c r="CD8262" i="8"/>
  <c r="CC8262" i="8"/>
  <c r="BO8262" i="8"/>
  <c r="BG8262" i="8"/>
  <c r="BF8262" i="8"/>
  <c r="AS8262" i="8"/>
  <c r="AR8262" i="8"/>
  <c r="AQ8262" i="8"/>
  <c r="AL8262" i="8"/>
  <c r="CD8261" i="8"/>
  <c r="CC8261" i="8"/>
  <c r="BO8261" i="8"/>
  <c r="BG8261" i="8"/>
  <c r="BF8261" i="8"/>
  <c r="AS8261" i="8"/>
  <c r="AR8261" i="8"/>
  <c r="AQ8261" i="8"/>
  <c r="AL8261" i="8"/>
  <c r="CD8260" i="8"/>
  <c r="CC8260" i="8"/>
  <c r="BO8260" i="8"/>
  <c r="BG8260" i="8"/>
  <c r="BF8260" i="8"/>
  <c r="AS8260" i="8"/>
  <c r="AR8260" i="8"/>
  <c r="AQ8260" i="8"/>
  <c r="AL8260" i="8"/>
  <c r="CD8259" i="8"/>
  <c r="CC8259" i="8"/>
  <c r="BO8259" i="8"/>
  <c r="BG8259" i="8"/>
  <c r="BF8259" i="8"/>
  <c r="AS8259" i="8"/>
  <c r="AR8259" i="8"/>
  <c r="AQ8259" i="8"/>
  <c r="AL8259" i="8"/>
  <c r="CD8258" i="8"/>
  <c r="CC8258" i="8"/>
  <c r="BO8258" i="8"/>
  <c r="BG8258" i="8"/>
  <c r="BF8258" i="8"/>
  <c r="AS8258" i="8"/>
  <c r="AR8258" i="8"/>
  <c r="AQ8258" i="8"/>
  <c r="AL8258" i="8"/>
  <c r="CD8257" i="8"/>
  <c r="CC8257" i="8"/>
  <c r="BO8257" i="8"/>
  <c r="BG8257" i="8"/>
  <c r="BF8257" i="8"/>
  <c r="AS8257" i="8"/>
  <c r="AR8257" i="8"/>
  <c r="AQ8257" i="8"/>
  <c r="AL8257" i="8"/>
  <c r="CD8256" i="8"/>
  <c r="CC8256" i="8"/>
  <c r="BO8256" i="8"/>
  <c r="BG8256" i="8"/>
  <c r="BF8256" i="8"/>
  <c r="AS8256" i="8"/>
  <c r="AR8256" i="8"/>
  <c r="AQ8256" i="8"/>
  <c r="AL8256" i="8"/>
  <c r="CD8255" i="8"/>
  <c r="CC8255" i="8"/>
  <c r="BO8255" i="8"/>
  <c r="BG8255" i="8"/>
  <c r="BF8255" i="8"/>
  <c r="AS8255" i="8"/>
  <c r="AR8255" i="8"/>
  <c r="AQ8255" i="8"/>
  <c r="AL8255" i="8"/>
  <c r="CD8254" i="8"/>
  <c r="CC8254" i="8"/>
  <c r="BO8254" i="8"/>
  <c r="BG8254" i="8"/>
  <c r="BF8254" i="8"/>
  <c r="AS8254" i="8"/>
  <c r="AR8254" i="8"/>
  <c r="AQ8254" i="8"/>
  <c r="AL8254" i="8"/>
  <c r="CD8253" i="8"/>
  <c r="CC8253" i="8"/>
  <c r="BO8253" i="8"/>
  <c r="BG8253" i="8"/>
  <c r="BF8253" i="8"/>
  <c r="AS8253" i="8"/>
  <c r="AR8253" i="8"/>
  <c r="AQ8253" i="8"/>
  <c r="AL8253" i="8"/>
  <c r="CD8252" i="8"/>
  <c r="CC8252" i="8"/>
  <c r="BO8252" i="8"/>
  <c r="BG8252" i="8"/>
  <c r="BF8252" i="8"/>
  <c r="AS8252" i="8"/>
  <c r="AR8252" i="8"/>
  <c r="AQ8252" i="8"/>
  <c r="AL8252" i="8"/>
  <c r="CD8251" i="8"/>
  <c r="CC8251" i="8"/>
  <c r="BO8251" i="8"/>
  <c r="BG8251" i="8"/>
  <c r="BF8251" i="8"/>
  <c r="AS8251" i="8"/>
  <c r="AR8251" i="8"/>
  <c r="AQ8251" i="8"/>
  <c r="AL8251" i="8"/>
  <c r="CD8250" i="8"/>
  <c r="CC8250" i="8"/>
  <c r="BO8250" i="8"/>
  <c r="BG8250" i="8"/>
  <c r="BF8250" i="8"/>
  <c r="AS8250" i="8"/>
  <c r="AR8250" i="8"/>
  <c r="AQ8250" i="8"/>
  <c r="AL8250" i="8"/>
  <c r="CD8249" i="8"/>
  <c r="CC8249" i="8"/>
  <c r="BO8249" i="8"/>
  <c r="BG8249" i="8"/>
  <c r="BF8249" i="8"/>
  <c r="AS8249" i="8"/>
  <c r="AR8249" i="8"/>
  <c r="AQ8249" i="8"/>
  <c r="AL8249" i="8"/>
  <c r="CD8248" i="8"/>
  <c r="CC8248" i="8"/>
  <c r="BO8248" i="8"/>
  <c r="BG8248" i="8"/>
  <c r="BF8248" i="8"/>
  <c r="AS8248" i="8"/>
  <c r="AR8248" i="8"/>
  <c r="AQ8248" i="8"/>
  <c r="AL8248" i="8"/>
  <c r="CD8247" i="8"/>
  <c r="CC8247" i="8"/>
  <c r="BO8247" i="8"/>
  <c r="BG8247" i="8"/>
  <c r="BF8247" i="8"/>
  <c r="AS8247" i="8"/>
  <c r="AR8247" i="8"/>
  <c r="AQ8247" i="8"/>
  <c r="AL8247" i="8"/>
  <c r="CD8246" i="8"/>
  <c r="CC8246" i="8"/>
  <c r="BO8246" i="8"/>
  <c r="BG8246" i="8"/>
  <c r="BF8246" i="8"/>
  <c r="AS8246" i="8"/>
  <c r="AR8246" i="8"/>
  <c r="AQ8246" i="8"/>
  <c r="AL8246" i="8"/>
  <c r="CD8245" i="8"/>
  <c r="CC8245" i="8"/>
  <c r="BO8245" i="8"/>
  <c r="BG8245" i="8"/>
  <c r="BF8245" i="8"/>
  <c r="AS8245" i="8"/>
  <c r="AR8245" i="8"/>
  <c r="AQ8245" i="8"/>
  <c r="AL8245" i="8"/>
  <c r="CD8244" i="8"/>
  <c r="CC8244" i="8"/>
  <c r="BO8244" i="8"/>
  <c r="BG8244" i="8"/>
  <c r="BF8244" i="8"/>
  <c r="AS8244" i="8"/>
  <c r="AR8244" i="8"/>
  <c r="AQ8244" i="8"/>
  <c r="AL8244" i="8"/>
  <c r="CD8243" i="8"/>
  <c r="CC8243" i="8"/>
  <c r="BO8243" i="8"/>
  <c r="BG8243" i="8"/>
  <c r="BF8243" i="8"/>
  <c r="AS8243" i="8"/>
  <c r="AR8243" i="8"/>
  <c r="AQ8243" i="8"/>
  <c r="AL8243" i="8"/>
  <c r="CD8242" i="8"/>
  <c r="CC8242" i="8"/>
  <c r="BO8242" i="8"/>
  <c r="BG8242" i="8"/>
  <c r="BF8242" i="8"/>
  <c r="AS8242" i="8"/>
  <c r="AR8242" i="8"/>
  <c r="AQ8242" i="8"/>
  <c r="AL8242" i="8"/>
  <c r="CD8241" i="8"/>
  <c r="CC8241" i="8"/>
  <c r="BO8241" i="8"/>
  <c r="BG8241" i="8"/>
  <c r="BF8241" i="8"/>
  <c r="AS8241" i="8"/>
  <c r="AR8241" i="8"/>
  <c r="AQ8241" i="8"/>
  <c r="AL8241" i="8"/>
  <c r="CD8240" i="8"/>
  <c r="CC8240" i="8"/>
  <c r="BO8240" i="8"/>
  <c r="BG8240" i="8"/>
  <c r="BF8240" i="8"/>
  <c r="AS8240" i="8"/>
  <c r="AR8240" i="8"/>
  <c r="AQ8240" i="8"/>
  <c r="AL8240" i="8"/>
  <c r="CD8239" i="8"/>
  <c r="CC8239" i="8"/>
  <c r="BO8239" i="8"/>
  <c r="BG8239" i="8"/>
  <c r="BF8239" i="8"/>
  <c r="AS8239" i="8"/>
  <c r="AR8239" i="8"/>
  <c r="AQ8239" i="8"/>
  <c r="AL8239" i="8"/>
  <c r="CD8238" i="8"/>
  <c r="CC8238" i="8"/>
  <c r="BO8238" i="8"/>
  <c r="BG8238" i="8"/>
  <c r="BF8238" i="8"/>
  <c r="AS8238" i="8"/>
  <c r="AR8238" i="8"/>
  <c r="AQ8238" i="8"/>
  <c r="AL8238" i="8"/>
  <c r="CD8237" i="8"/>
  <c r="CC8237" i="8"/>
  <c r="BO8237" i="8"/>
  <c r="BG8237" i="8"/>
  <c r="BF8237" i="8"/>
  <c r="AS8237" i="8"/>
  <c r="AR8237" i="8"/>
  <c r="AQ8237" i="8"/>
  <c r="AL8237" i="8"/>
  <c r="CD8236" i="8"/>
  <c r="CC8236" i="8"/>
  <c r="BO8236" i="8"/>
  <c r="BG8236" i="8"/>
  <c r="BF8236" i="8"/>
  <c r="AS8236" i="8"/>
  <c r="AR8236" i="8"/>
  <c r="AQ8236" i="8"/>
  <c r="AL8236" i="8"/>
  <c r="CD8235" i="8"/>
  <c r="CC8235" i="8"/>
  <c r="BO8235" i="8"/>
  <c r="BG8235" i="8"/>
  <c r="BF8235" i="8"/>
  <c r="AS8235" i="8"/>
  <c r="AR8235" i="8"/>
  <c r="AQ8235" i="8"/>
  <c r="AL8235" i="8"/>
  <c r="CD8234" i="8"/>
  <c r="CC8234" i="8"/>
  <c r="BO8234" i="8"/>
  <c r="BG8234" i="8"/>
  <c r="BF8234" i="8"/>
  <c r="AS8234" i="8"/>
  <c r="AR8234" i="8"/>
  <c r="AQ8234" i="8"/>
  <c r="AL8234" i="8"/>
  <c r="CD8233" i="8"/>
  <c r="CC8233" i="8"/>
  <c r="BO8233" i="8"/>
  <c r="BG8233" i="8"/>
  <c r="BF8233" i="8"/>
  <c r="AS8233" i="8"/>
  <c r="AR8233" i="8"/>
  <c r="AQ8233" i="8"/>
  <c r="AL8233" i="8"/>
  <c r="CD8232" i="8"/>
  <c r="CC8232" i="8"/>
  <c r="BO8232" i="8"/>
  <c r="BG8232" i="8"/>
  <c r="BF8232" i="8"/>
  <c r="AS8232" i="8"/>
  <c r="AR8232" i="8"/>
  <c r="AQ8232" i="8"/>
  <c r="AL8232" i="8"/>
  <c r="CD8231" i="8"/>
  <c r="CC8231" i="8"/>
  <c r="BO8231" i="8"/>
  <c r="BG8231" i="8"/>
  <c r="BF8231" i="8"/>
  <c r="AS8231" i="8"/>
  <c r="AR8231" i="8"/>
  <c r="AQ8231" i="8"/>
  <c r="AL8231" i="8"/>
  <c r="CD8230" i="8"/>
  <c r="CC8230" i="8"/>
  <c r="BO8230" i="8"/>
  <c r="BG8230" i="8"/>
  <c r="BF8230" i="8"/>
  <c r="AS8230" i="8"/>
  <c r="AR8230" i="8"/>
  <c r="AQ8230" i="8"/>
  <c r="AL8230" i="8"/>
  <c r="CD8229" i="8"/>
  <c r="CC8229" i="8"/>
  <c r="BO8229" i="8"/>
  <c r="BG8229" i="8"/>
  <c r="BF8229" i="8"/>
  <c r="AS8229" i="8"/>
  <c r="AR8229" i="8"/>
  <c r="AQ8229" i="8"/>
  <c r="AL8229" i="8"/>
  <c r="CD8228" i="8"/>
  <c r="CC8228" i="8"/>
  <c r="BO8228" i="8"/>
  <c r="BG8228" i="8"/>
  <c r="BF8228" i="8"/>
  <c r="AS8228" i="8"/>
  <c r="AR8228" i="8"/>
  <c r="AQ8228" i="8"/>
  <c r="AL8228" i="8"/>
  <c r="CD8227" i="8"/>
  <c r="CC8227" i="8"/>
  <c r="BO8227" i="8"/>
  <c r="BG8227" i="8"/>
  <c r="BF8227" i="8"/>
  <c r="AS8227" i="8"/>
  <c r="AR8227" i="8"/>
  <c r="AQ8227" i="8"/>
  <c r="AL8227" i="8"/>
  <c r="CD8226" i="8"/>
  <c r="CC8226" i="8"/>
  <c r="BO8226" i="8"/>
  <c r="BG8226" i="8"/>
  <c r="BF8226" i="8"/>
  <c r="AS8226" i="8"/>
  <c r="AR8226" i="8"/>
  <c r="AQ8226" i="8"/>
  <c r="AL8226" i="8"/>
  <c r="CD8225" i="8"/>
  <c r="CC8225" i="8"/>
  <c r="BO8225" i="8"/>
  <c r="BG8225" i="8"/>
  <c r="BF8225" i="8"/>
  <c r="AS8225" i="8"/>
  <c r="AR8225" i="8"/>
  <c r="AQ8225" i="8"/>
  <c r="AL8225" i="8"/>
  <c r="CD8224" i="8"/>
  <c r="CC8224" i="8"/>
  <c r="BO8224" i="8"/>
  <c r="BG8224" i="8"/>
  <c r="BF8224" i="8"/>
  <c r="AS8224" i="8"/>
  <c r="AR8224" i="8"/>
  <c r="AQ8224" i="8"/>
  <c r="AL8224" i="8"/>
  <c r="CD8223" i="8"/>
  <c r="CC8223" i="8"/>
  <c r="BO8223" i="8"/>
  <c r="BG8223" i="8"/>
  <c r="BF8223" i="8"/>
  <c r="AS8223" i="8"/>
  <c r="AR8223" i="8"/>
  <c r="AQ8223" i="8"/>
  <c r="AL8223" i="8"/>
  <c r="CD8222" i="8"/>
  <c r="CC8222" i="8"/>
  <c r="BO8222" i="8"/>
  <c r="BG8222" i="8"/>
  <c r="BF8222" i="8"/>
  <c r="AS8222" i="8"/>
  <c r="AR8222" i="8"/>
  <c r="AQ8222" i="8"/>
  <c r="AL8222" i="8"/>
  <c r="CD8221" i="8"/>
  <c r="CC8221" i="8"/>
  <c r="BO8221" i="8"/>
  <c r="BG8221" i="8"/>
  <c r="BF8221" i="8"/>
  <c r="AS8221" i="8"/>
  <c r="AR8221" i="8"/>
  <c r="AQ8221" i="8"/>
  <c r="AL8221" i="8"/>
  <c r="CD8220" i="8"/>
  <c r="CC8220" i="8"/>
  <c r="BO8220" i="8"/>
  <c r="BG8220" i="8"/>
  <c r="BF8220" i="8"/>
  <c r="AS8220" i="8"/>
  <c r="AR8220" i="8"/>
  <c r="AQ8220" i="8"/>
  <c r="AL8220" i="8"/>
  <c r="CD8219" i="8"/>
  <c r="CC8219" i="8"/>
  <c r="BO8219" i="8"/>
  <c r="BG8219" i="8"/>
  <c r="BF8219" i="8"/>
  <c r="AS8219" i="8"/>
  <c r="AR8219" i="8"/>
  <c r="AQ8219" i="8"/>
  <c r="AL8219" i="8"/>
  <c r="CD8218" i="8"/>
  <c r="CC8218" i="8"/>
  <c r="BO8218" i="8"/>
  <c r="BG8218" i="8"/>
  <c r="BF8218" i="8"/>
  <c r="AS8218" i="8"/>
  <c r="AR8218" i="8"/>
  <c r="AQ8218" i="8"/>
  <c r="AL8218" i="8"/>
  <c r="CD8217" i="8"/>
  <c r="CC8217" i="8"/>
  <c r="BO8217" i="8"/>
  <c r="BG8217" i="8"/>
  <c r="BF8217" i="8"/>
  <c r="AS8217" i="8"/>
  <c r="AR8217" i="8"/>
  <c r="AQ8217" i="8"/>
  <c r="AL8217" i="8"/>
  <c r="CD8216" i="8"/>
  <c r="CC8216" i="8"/>
  <c r="BO8216" i="8"/>
  <c r="BG8216" i="8"/>
  <c r="BF8216" i="8"/>
  <c r="AS8216" i="8"/>
  <c r="AR8216" i="8"/>
  <c r="AQ8216" i="8"/>
  <c r="AL8216" i="8"/>
  <c r="CD8215" i="8"/>
  <c r="CC8215" i="8"/>
  <c r="BO8215" i="8"/>
  <c r="BG8215" i="8"/>
  <c r="BF8215" i="8"/>
  <c r="AS8215" i="8"/>
  <c r="AR8215" i="8"/>
  <c r="AQ8215" i="8"/>
  <c r="AL8215" i="8"/>
  <c r="CD8214" i="8"/>
  <c r="CC8214" i="8"/>
  <c r="BO8214" i="8"/>
  <c r="BG8214" i="8"/>
  <c r="BF8214" i="8"/>
  <c r="AS8214" i="8"/>
  <c r="AR8214" i="8"/>
  <c r="AQ8214" i="8"/>
  <c r="AL8214" i="8"/>
  <c r="CD8213" i="8"/>
  <c r="CC8213" i="8"/>
  <c r="BO8213" i="8"/>
  <c r="BG8213" i="8"/>
  <c r="BF8213" i="8"/>
  <c r="AS8213" i="8"/>
  <c r="AR8213" i="8"/>
  <c r="AQ8213" i="8"/>
  <c r="AL8213" i="8"/>
  <c r="CD8212" i="8"/>
  <c r="CC8212" i="8"/>
  <c r="BO8212" i="8"/>
  <c r="BG8212" i="8"/>
  <c r="BF8212" i="8"/>
  <c r="AS8212" i="8"/>
  <c r="AR8212" i="8"/>
  <c r="AQ8212" i="8"/>
  <c r="AL8212" i="8"/>
  <c r="CD8211" i="8"/>
  <c r="CC8211" i="8"/>
  <c r="BO8211" i="8"/>
  <c r="BG8211" i="8"/>
  <c r="BF8211" i="8"/>
  <c r="AS8211" i="8"/>
  <c r="AR8211" i="8"/>
  <c r="AQ8211" i="8"/>
  <c r="AL8211" i="8"/>
  <c r="CD8210" i="8"/>
  <c r="CC8210" i="8"/>
  <c r="BO8210" i="8"/>
  <c r="BG8210" i="8"/>
  <c r="BF8210" i="8"/>
  <c r="AS8210" i="8"/>
  <c r="AR8210" i="8"/>
  <c r="AQ8210" i="8"/>
  <c r="AL8210" i="8"/>
  <c r="CD8209" i="8"/>
  <c r="CC8209" i="8"/>
  <c r="BO8209" i="8"/>
  <c r="BG8209" i="8"/>
  <c r="BF8209" i="8"/>
  <c r="AS8209" i="8"/>
  <c r="AR8209" i="8"/>
  <c r="AQ8209" i="8"/>
  <c r="AL8209" i="8"/>
  <c r="CD8208" i="8"/>
  <c r="CC8208" i="8"/>
  <c r="BO8208" i="8"/>
  <c r="BG8208" i="8"/>
  <c r="BF8208" i="8"/>
  <c r="AS8208" i="8"/>
  <c r="AR8208" i="8"/>
  <c r="AQ8208" i="8"/>
  <c r="AL8208" i="8"/>
  <c r="CD8207" i="8"/>
  <c r="CC8207" i="8"/>
  <c r="BO8207" i="8"/>
  <c r="BG8207" i="8"/>
  <c r="BF8207" i="8"/>
  <c r="AS8207" i="8"/>
  <c r="AR8207" i="8"/>
  <c r="AQ8207" i="8"/>
  <c r="AL8207" i="8"/>
  <c r="CD8206" i="8"/>
  <c r="CC8206" i="8"/>
  <c r="BO8206" i="8"/>
  <c r="BG8206" i="8"/>
  <c r="BF8206" i="8"/>
  <c r="AS8206" i="8"/>
  <c r="AR8206" i="8"/>
  <c r="AQ8206" i="8"/>
  <c r="AL8206" i="8"/>
  <c r="CD8205" i="8"/>
  <c r="CC8205" i="8"/>
  <c r="BO8205" i="8"/>
  <c r="BG8205" i="8"/>
  <c r="BF8205" i="8"/>
  <c r="AS8205" i="8"/>
  <c r="AR8205" i="8"/>
  <c r="AQ8205" i="8"/>
  <c r="AL8205" i="8"/>
  <c r="CD8204" i="8"/>
  <c r="CC8204" i="8"/>
  <c r="BO8204" i="8"/>
  <c r="BG8204" i="8"/>
  <c r="BF8204" i="8"/>
  <c r="AS8204" i="8"/>
  <c r="AR8204" i="8"/>
  <c r="AQ8204" i="8"/>
  <c r="AL8204" i="8"/>
  <c r="CD8203" i="8"/>
  <c r="CC8203" i="8"/>
  <c r="BO8203" i="8"/>
  <c r="BG8203" i="8"/>
  <c r="BF8203" i="8"/>
  <c r="AS8203" i="8"/>
  <c r="AR8203" i="8"/>
  <c r="AQ8203" i="8"/>
  <c r="AL8203" i="8"/>
  <c r="CD8202" i="8"/>
  <c r="CC8202" i="8"/>
  <c r="BO8202" i="8"/>
  <c r="BG8202" i="8"/>
  <c r="BF8202" i="8"/>
  <c r="AS8202" i="8"/>
  <c r="AR8202" i="8"/>
  <c r="AQ8202" i="8"/>
  <c r="AL8202" i="8"/>
  <c r="CD8201" i="8"/>
  <c r="CC8201" i="8"/>
  <c r="BO8201" i="8"/>
  <c r="BG8201" i="8"/>
  <c r="BF8201" i="8"/>
  <c r="AS8201" i="8"/>
  <c r="AR8201" i="8"/>
  <c r="AQ8201" i="8"/>
  <c r="AL8201" i="8"/>
  <c r="CD8200" i="8"/>
  <c r="CC8200" i="8"/>
  <c r="BO8200" i="8"/>
  <c r="BG8200" i="8"/>
  <c r="BF8200" i="8"/>
  <c r="AS8200" i="8"/>
  <c r="AR8200" i="8"/>
  <c r="AQ8200" i="8"/>
  <c r="AL8200" i="8"/>
  <c r="CD8199" i="8"/>
  <c r="CC8199" i="8"/>
  <c r="BO8199" i="8"/>
  <c r="BG8199" i="8"/>
  <c r="BF8199" i="8"/>
  <c r="AS8199" i="8"/>
  <c r="AR8199" i="8"/>
  <c r="AQ8199" i="8"/>
  <c r="AL8199" i="8"/>
  <c r="CD8198" i="8"/>
  <c r="CC8198" i="8"/>
  <c r="BO8198" i="8"/>
  <c r="BG8198" i="8"/>
  <c r="BF8198" i="8"/>
  <c r="AS8198" i="8"/>
  <c r="AR8198" i="8"/>
  <c r="AQ8198" i="8"/>
  <c r="AL8198" i="8"/>
  <c r="CD8197" i="8"/>
  <c r="CC8197" i="8"/>
  <c r="BO8197" i="8"/>
  <c r="BG8197" i="8"/>
  <c r="BF8197" i="8"/>
  <c r="AS8197" i="8"/>
  <c r="AR8197" i="8"/>
  <c r="AQ8197" i="8"/>
  <c r="AL8197" i="8"/>
  <c r="CD8196" i="8"/>
  <c r="CC8196" i="8"/>
  <c r="BO8196" i="8"/>
  <c r="BG8196" i="8"/>
  <c r="BF8196" i="8"/>
  <c r="AS8196" i="8"/>
  <c r="AR8196" i="8"/>
  <c r="AQ8196" i="8"/>
  <c r="AL8196" i="8"/>
  <c r="CD8195" i="8"/>
  <c r="CC8195" i="8"/>
  <c r="BO8195" i="8"/>
  <c r="BG8195" i="8"/>
  <c r="BF8195" i="8"/>
  <c r="AS8195" i="8"/>
  <c r="AR8195" i="8"/>
  <c r="AQ8195" i="8"/>
  <c r="AL8195" i="8"/>
  <c r="CD8194" i="8"/>
  <c r="CC8194" i="8"/>
  <c r="BO8194" i="8"/>
  <c r="BG8194" i="8"/>
  <c r="BF8194" i="8"/>
  <c r="AS8194" i="8"/>
  <c r="AR8194" i="8"/>
  <c r="AQ8194" i="8"/>
  <c r="AL8194" i="8"/>
  <c r="CD8193" i="8"/>
  <c r="CC8193" i="8"/>
  <c r="BO8193" i="8"/>
  <c r="BG8193" i="8"/>
  <c r="BF8193" i="8"/>
  <c r="AS8193" i="8"/>
  <c r="AR8193" i="8"/>
  <c r="AQ8193" i="8"/>
  <c r="AL8193" i="8"/>
  <c r="CD8192" i="8"/>
  <c r="CC8192" i="8"/>
  <c r="BO8192" i="8"/>
  <c r="BG8192" i="8"/>
  <c r="BF8192" i="8"/>
  <c r="AS8192" i="8"/>
  <c r="AR8192" i="8"/>
  <c r="AQ8192" i="8"/>
  <c r="AL8192" i="8"/>
  <c r="CD8191" i="8"/>
  <c r="CC8191" i="8"/>
  <c r="BO8191" i="8"/>
  <c r="BG8191" i="8"/>
  <c r="BF8191" i="8"/>
  <c r="AS8191" i="8"/>
  <c r="AR8191" i="8"/>
  <c r="AQ8191" i="8"/>
  <c r="AL8191" i="8"/>
  <c r="CD8190" i="8"/>
  <c r="CC8190" i="8"/>
  <c r="BO8190" i="8"/>
  <c r="BG8190" i="8"/>
  <c r="BF8190" i="8"/>
  <c r="AS8190" i="8"/>
  <c r="AR8190" i="8"/>
  <c r="AQ8190" i="8"/>
  <c r="AL8190" i="8"/>
  <c r="CD8189" i="8"/>
  <c r="CC8189" i="8"/>
  <c r="BO8189" i="8"/>
  <c r="BG8189" i="8"/>
  <c r="BF8189" i="8"/>
  <c r="AS8189" i="8"/>
  <c r="AR8189" i="8"/>
  <c r="AQ8189" i="8"/>
  <c r="AL8189" i="8"/>
  <c r="CD8188" i="8"/>
  <c r="CC8188" i="8"/>
  <c r="BO8188" i="8"/>
  <c r="BG8188" i="8"/>
  <c r="BF8188" i="8"/>
  <c r="AS8188" i="8"/>
  <c r="AR8188" i="8"/>
  <c r="AQ8188" i="8"/>
  <c r="AL8188" i="8"/>
  <c r="CD8187" i="8"/>
  <c r="CC8187" i="8"/>
  <c r="BO8187" i="8"/>
  <c r="BG8187" i="8"/>
  <c r="BF8187" i="8"/>
  <c r="AS8187" i="8"/>
  <c r="AR8187" i="8"/>
  <c r="AQ8187" i="8"/>
  <c r="AL8187" i="8"/>
  <c r="CD8186" i="8"/>
  <c r="CC8186" i="8"/>
  <c r="BO8186" i="8"/>
  <c r="BG8186" i="8"/>
  <c r="BF8186" i="8"/>
  <c r="AS8186" i="8"/>
  <c r="AR8186" i="8"/>
  <c r="AQ8186" i="8"/>
  <c r="AL8186" i="8"/>
  <c r="CD8185" i="8"/>
  <c r="CC8185" i="8"/>
  <c r="BO8185" i="8"/>
  <c r="BG8185" i="8"/>
  <c r="BF8185" i="8"/>
  <c r="AS8185" i="8"/>
  <c r="AR8185" i="8"/>
  <c r="AQ8185" i="8"/>
  <c r="AL8185" i="8"/>
  <c r="CD8184" i="8"/>
  <c r="CC8184" i="8"/>
  <c r="BO8184" i="8"/>
  <c r="BG8184" i="8"/>
  <c r="BF8184" i="8"/>
  <c r="AS8184" i="8"/>
  <c r="AR8184" i="8"/>
  <c r="AQ8184" i="8"/>
  <c r="AL8184" i="8"/>
  <c r="CD8183" i="8"/>
  <c r="CC8183" i="8"/>
  <c r="BO8183" i="8"/>
  <c r="BG8183" i="8"/>
  <c r="BF8183" i="8"/>
  <c r="AS8183" i="8"/>
  <c r="AR8183" i="8"/>
  <c r="AQ8183" i="8"/>
  <c r="AL8183" i="8"/>
  <c r="CD8182" i="8"/>
  <c r="CC8182" i="8"/>
  <c r="BO8182" i="8"/>
  <c r="BG8182" i="8"/>
  <c r="BF8182" i="8"/>
  <c r="AS8182" i="8"/>
  <c r="AR8182" i="8"/>
  <c r="AQ8182" i="8"/>
  <c r="AL8182" i="8"/>
  <c r="CD8181" i="8"/>
  <c r="CC8181" i="8"/>
  <c r="BO8181" i="8"/>
  <c r="BG8181" i="8"/>
  <c r="BF8181" i="8"/>
  <c r="AS8181" i="8"/>
  <c r="AR8181" i="8"/>
  <c r="AQ8181" i="8"/>
  <c r="AL8181" i="8"/>
  <c r="CD8180" i="8"/>
  <c r="CC8180" i="8"/>
  <c r="BO8180" i="8"/>
  <c r="BG8180" i="8"/>
  <c r="BF8180" i="8"/>
  <c r="AS8180" i="8"/>
  <c r="AR8180" i="8"/>
  <c r="AQ8180" i="8"/>
  <c r="AL8180" i="8"/>
  <c r="CD8179" i="8"/>
  <c r="CC8179" i="8"/>
  <c r="BO8179" i="8"/>
  <c r="BG8179" i="8"/>
  <c r="BF8179" i="8"/>
  <c r="AS8179" i="8"/>
  <c r="AR8179" i="8"/>
  <c r="AQ8179" i="8"/>
  <c r="AL8179" i="8"/>
  <c r="CD8178" i="8"/>
  <c r="CC8178" i="8"/>
  <c r="BO8178" i="8"/>
  <c r="BG8178" i="8"/>
  <c r="BF8178" i="8"/>
  <c r="AS8178" i="8"/>
  <c r="AR8178" i="8"/>
  <c r="AQ8178" i="8"/>
  <c r="AL8178" i="8"/>
  <c r="CD8177" i="8"/>
  <c r="CC8177" i="8"/>
  <c r="BO8177" i="8"/>
  <c r="BG8177" i="8"/>
  <c r="BF8177" i="8"/>
  <c r="AS8177" i="8"/>
  <c r="AR8177" i="8"/>
  <c r="AQ8177" i="8"/>
  <c r="AL8177" i="8"/>
  <c r="CD8176" i="8"/>
  <c r="CC8176" i="8"/>
  <c r="BO8176" i="8"/>
  <c r="BG8176" i="8"/>
  <c r="BF8176" i="8"/>
  <c r="AS8176" i="8"/>
  <c r="AR8176" i="8"/>
  <c r="AQ8176" i="8"/>
  <c r="AL8176" i="8"/>
  <c r="CD8175" i="8"/>
  <c r="CC8175" i="8"/>
  <c r="BO8175" i="8"/>
  <c r="BG8175" i="8"/>
  <c r="BF8175" i="8"/>
  <c r="AS8175" i="8"/>
  <c r="AR8175" i="8"/>
  <c r="AQ8175" i="8"/>
  <c r="AL8175" i="8"/>
  <c r="CD8174" i="8"/>
  <c r="CC8174" i="8"/>
  <c r="BO8174" i="8"/>
  <c r="BG8174" i="8"/>
  <c r="BF8174" i="8"/>
  <c r="AS8174" i="8"/>
  <c r="AR8174" i="8"/>
  <c r="AQ8174" i="8"/>
  <c r="AL8174" i="8"/>
  <c r="CD8173" i="8"/>
  <c r="CC8173" i="8"/>
  <c r="BO8173" i="8"/>
  <c r="BG8173" i="8"/>
  <c r="BF8173" i="8"/>
  <c r="AS8173" i="8"/>
  <c r="AR8173" i="8"/>
  <c r="AQ8173" i="8"/>
  <c r="AL8173" i="8"/>
  <c r="CD8172" i="8"/>
  <c r="CC8172" i="8"/>
  <c r="BO8172" i="8"/>
  <c r="BG8172" i="8"/>
  <c r="BF8172" i="8"/>
  <c r="AS8172" i="8"/>
  <c r="AR8172" i="8"/>
  <c r="AQ8172" i="8"/>
  <c r="AL8172" i="8"/>
  <c r="CD8171" i="8"/>
  <c r="CC8171" i="8"/>
  <c r="BO8171" i="8"/>
  <c r="BG8171" i="8"/>
  <c r="BF8171" i="8"/>
  <c r="AS8171" i="8"/>
  <c r="AR8171" i="8"/>
  <c r="AQ8171" i="8"/>
  <c r="AL8171" i="8"/>
  <c r="CD8170" i="8"/>
  <c r="CC8170" i="8"/>
  <c r="BO8170" i="8"/>
  <c r="BG8170" i="8"/>
  <c r="BF8170" i="8"/>
  <c r="AS8170" i="8"/>
  <c r="AR8170" i="8"/>
  <c r="AQ8170" i="8"/>
  <c r="AL8170" i="8"/>
  <c r="CD8169" i="8"/>
  <c r="CC8169" i="8"/>
  <c r="BO8169" i="8"/>
  <c r="BG8169" i="8"/>
  <c r="BF8169" i="8"/>
  <c r="AS8169" i="8"/>
  <c r="AR8169" i="8"/>
  <c r="AQ8169" i="8"/>
  <c r="AL8169" i="8"/>
  <c r="CD8168" i="8"/>
  <c r="CC8168" i="8"/>
  <c r="BO8168" i="8"/>
  <c r="BG8168" i="8"/>
  <c r="BF8168" i="8"/>
  <c r="AS8168" i="8"/>
  <c r="AR8168" i="8"/>
  <c r="AQ8168" i="8"/>
  <c r="AL8168" i="8"/>
  <c r="CD8167" i="8"/>
  <c r="CC8167" i="8"/>
  <c r="BO8167" i="8"/>
  <c r="BG8167" i="8"/>
  <c r="BF8167" i="8"/>
  <c r="AS8167" i="8"/>
  <c r="AR8167" i="8"/>
  <c r="AQ8167" i="8"/>
  <c r="AL8167" i="8"/>
  <c r="CD8166" i="8"/>
  <c r="CC8166" i="8"/>
  <c r="BO8166" i="8"/>
  <c r="BG8166" i="8"/>
  <c r="BF8166" i="8"/>
  <c r="AS8166" i="8"/>
  <c r="AR8166" i="8"/>
  <c r="AQ8166" i="8"/>
  <c r="AL8166" i="8"/>
  <c r="CD8165" i="8"/>
  <c r="CC8165" i="8"/>
  <c r="BO8165" i="8"/>
  <c r="BG8165" i="8"/>
  <c r="BF8165" i="8"/>
  <c r="AS8165" i="8"/>
  <c r="AR8165" i="8"/>
  <c r="AQ8165" i="8"/>
  <c r="AL8165" i="8"/>
  <c r="CD8164" i="8"/>
  <c r="CC8164" i="8"/>
  <c r="BO8164" i="8"/>
  <c r="BG8164" i="8"/>
  <c r="BF8164" i="8"/>
  <c r="AS8164" i="8"/>
  <c r="AR8164" i="8"/>
  <c r="AQ8164" i="8"/>
  <c r="AL8164" i="8"/>
  <c r="CD8163" i="8"/>
  <c r="CC8163" i="8"/>
  <c r="BO8163" i="8"/>
  <c r="BG8163" i="8"/>
  <c r="BF8163" i="8"/>
  <c r="AS8163" i="8"/>
  <c r="AR8163" i="8"/>
  <c r="AQ8163" i="8"/>
  <c r="AL8163" i="8"/>
  <c r="CD8162" i="8"/>
  <c r="CC8162" i="8"/>
  <c r="BO8162" i="8"/>
  <c r="BG8162" i="8"/>
  <c r="BF8162" i="8"/>
  <c r="AS8162" i="8"/>
  <c r="AR8162" i="8"/>
  <c r="AQ8162" i="8"/>
  <c r="AL8162" i="8"/>
  <c r="CD8161" i="8"/>
  <c r="CC8161" i="8"/>
  <c r="BO8161" i="8"/>
  <c r="BG8161" i="8"/>
  <c r="BF8161" i="8"/>
  <c r="AS8161" i="8"/>
  <c r="AR8161" i="8"/>
  <c r="AQ8161" i="8"/>
  <c r="AL8161" i="8"/>
  <c r="CD8160" i="8"/>
  <c r="CC8160" i="8"/>
  <c r="BO8160" i="8"/>
  <c r="BG8160" i="8"/>
  <c r="BF8160" i="8"/>
  <c r="AS8160" i="8"/>
  <c r="AR8160" i="8"/>
  <c r="AQ8160" i="8"/>
  <c r="AL8160" i="8"/>
  <c r="CD8159" i="8"/>
  <c r="CC8159" i="8"/>
  <c r="BO8159" i="8"/>
  <c r="BG8159" i="8"/>
  <c r="BF8159" i="8"/>
  <c r="AS8159" i="8"/>
  <c r="AR8159" i="8"/>
  <c r="AQ8159" i="8"/>
  <c r="AL8159" i="8"/>
  <c r="CD8158" i="8"/>
  <c r="CC8158" i="8"/>
  <c r="BO8158" i="8"/>
  <c r="BG8158" i="8"/>
  <c r="BF8158" i="8"/>
  <c r="AS8158" i="8"/>
  <c r="AR8158" i="8"/>
  <c r="AQ8158" i="8"/>
  <c r="AL8158" i="8"/>
  <c r="CD8157" i="8"/>
  <c r="CC8157" i="8"/>
  <c r="BO8157" i="8"/>
  <c r="BG8157" i="8"/>
  <c r="BF8157" i="8"/>
  <c r="AS8157" i="8"/>
  <c r="AR8157" i="8"/>
  <c r="AQ8157" i="8"/>
  <c r="AL8157" i="8"/>
  <c r="CD8156" i="8"/>
  <c r="CC8156" i="8"/>
  <c r="BO8156" i="8"/>
  <c r="BG8156" i="8"/>
  <c r="BF8156" i="8"/>
  <c r="AS8156" i="8"/>
  <c r="AR8156" i="8"/>
  <c r="AQ8156" i="8"/>
  <c r="AL8156" i="8"/>
  <c r="CD8155" i="8"/>
  <c r="CC8155" i="8"/>
  <c r="BO8155" i="8"/>
  <c r="BG8155" i="8"/>
  <c r="BF8155" i="8"/>
  <c r="AS8155" i="8"/>
  <c r="AR8155" i="8"/>
  <c r="AQ8155" i="8"/>
  <c r="AL8155" i="8"/>
  <c r="CD8154" i="8"/>
  <c r="CC8154" i="8"/>
  <c r="BO8154" i="8"/>
  <c r="BG8154" i="8"/>
  <c r="BF8154" i="8"/>
  <c r="AS8154" i="8"/>
  <c r="AR8154" i="8"/>
  <c r="AQ8154" i="8"/>
  <c r="AL8154" i="8"/>
  <c r="CD8153" i="8"/>
  <c r="CC8153" i="8"/>
  <c r="BO8153" i="8"/>
  <c r="BG8153" i="8"/>
  <c r="BF8153" i="8"/>
  <c r="AS8153" i="8"/>
  <c r="AR8153" i="8"/>
  <c r="AQ8153" i="8"/>
  <c r="AL8153" i="8"/>
  <c r="CD8152" i="8"/>
  <c r="CC8152" i="8"/>
  <c r="BO8152" i="8"/>
  <c r="BG8152" i="8"/>
  <c r="BF8152" i="8"/>
  <c r="AS8152" i="8"/>
  <c r="AR8152" i="8"/>
  <c r="AQ8152" i="8"/>
  <c r="AL8152" i="8"/>
  <c r="CD8151" i="8"/>
  <c r="CC8151" i="8"/>
  <c r="BO8151" i="8"/>
  <c r="BG8151" i="8"/>
  <c r="BF8151" i="8"/>
  <c r="AS8151" i="8"/>
  <c r="AR8151" i="8"/>
  <c r="AQ8151" i="8"/>
  <c r="AL8151" i="8"/>
  <c r="CD8150" i="8"/>
  <c r="CC8150" i="8"/>
  <c r="BO8150" i="8"/>
  <c r="BG8150" i="8"/>
  <c r="BF8150" i="8"/>
  <c r="AS8150" i="8"/>
  <c r="AR8150" i="8"/>
  <c r="AQ8150" i="8"/>
  <c r="AL8150" i="8"/>
  <c r="CD8149" i="8"/>
  <c r="CC8149" i="8"/>
  <c r="BO8149" i="8"/>
  <c r="BG8149" i="8"/>
  <c r="BF8149" i="8"/>
  <c r="AS8149" i="8"/>
  <c r="AR8149" i="8"/>
  <c r="AQ8149" i="8"/>
  <c r="AL8149" i="8"/>
  <c r="CD8148" i="8"/>
  <c r="CC8148" i="8"/>
  <c r="BO8148" i="8"/>
  <c r="BG8148" i="8"/>
  <c r="BF8148" i="8"/>
  <c r="AS8148" i="8"/>
  <c r="AR8148" i="8"/>
  <c r="AQ8148" i="8"/>
  <c r="AL8148" i="8"/>
  <c r="CD8147" i="8"/>
  <c r="CC8147" i="8"/>
  <c r="BO8147" i="8"/>
  <c r="BG8147" i="8"/>
  <c r="BF8147" i="8"/>
  <c r="AS8147" i="8"/>
  <c r="AR8147" i="8"/>
  <c r="AQ8147" i="8"/>
  <c r="AL8147" i="8"/>
  <c r="CD8146" i="8"/>
  <c r="CC8146" i="8"/>
  <c r="BO8146" i="8"/>
  <c r="BG8146" i="8"/>
  <c r="BF8146" i="8"/>
  <c r="AS8146" i="8"/>
  <c r="AR8146" i="8"/>
  <c r="AQ8146" i="8"/>
  <c r="AL8146" i="8"/>
  <c r="CD8145" i="8"/>
  <c r="CC8145" i="8"/>
  <c r="BO8145" i="8"/>
  <c r="BG8145" i="8"/>
  <c r="BF8145" i="8"/>
  <c r="AS8145" i="8"/>
  <c r="AR8145" i="8"/>
  <c r="AQ8145" i="8"/>
  <c r="AL8145" i="8"/>
  <c r="CD8144" i="8"/>
  <c r="CC8144" i="8"/>
  <c r="BO8144" i="8"/>
  <c r="BG8144" i="8"/>
  <c r="BF8144" i="8"/>
  <c r="AS8144" i="8"/>
  <c r="AR8144" i="8"/>
  <c r="AQ8144" i="8"/>
  <c r="AL8144" i="8"/>
  <c r="CD8143" i="8"/>
  <c r="CC8143" i="8"/>
  <c r="BO8143" i="8"/>
  <c r="BG8143" i="8"/>
  <c r="BF8143" i="8"/>
  <c r="AS8143" i="8"/>
  <c r="AR8143" i="8"/>
  <c r="AQ8143" i="8"/>
  <c r="AL8143" i="8"/>
  <c r="CD8142" i="8"/>
  <c r="CC8142" i="8"/>
  <c r="BO8142" i="8"/>
  <c r="BG8142" i="8"/>
  <c r="BF8142" i="8"/>
  <c r="AS8142" i="8"/>
  <c r="AR8142" i="8"/>
  <c r="AQ8142" i="8"/>
  <c r="AL8142" i="8"/>
  <c r="CD8141" i="8"/>
  <c r="CC8141" i="8"/>
  <c r="BO8141" i="8"/>
  <c r="BG8141" i="8"/>
  <c r="BF8141" i="8"/>
  <c r="AS8141" i="8"/>
  <c r="AR8141" i="8"/>
  <c r="AQ8141" i="8"/>
  <c r="AL8141" i="8"/>
  <c r="CD8140" i="8"/>
  <c r="CC8140" i="8"/>
  <c r="BO8140" i="8"/>
  <c r="BG8140" i="8"/>
  <c r="BF8140" i="8"/>
  <c r="AS8140" i="8"/>
  <c r="AR8140" i="8"/>
  <c r="AQ8140" i="8"/>
  <c r="AL8140" i="8"/>
  <c r="CD8139" i="8"/>
  <c r="CC8139" i="8"/>
  <c r="BO8139" i="8"/>
  <c r="BG8139" i="8"/>
  <c r="BF8139" i="8"/>
  <c r="AS8139" i="8"/>
  <c r="AR8139" i="8"/>
  <c r="AQ8139" i="8"/>
  <c r="AL8139" i="8"/>
  <c r="CD8138" i="8"/>
  <c r="CC8138" i="8"/>
  <c r="BO8138" i="8"/>
  <c r="BG8138" i="8"/>
  <c r="BF8138" i="8"/>
  <c r="AS8138" i="8"/>
  <c r="AR8138" i="8"/>
  <c r="AQ8138" i="8"/>
  <c r="AL8138" i="8"/>
  <c r="CD8137" i="8"/>
  <c r="CC8137" i="8"/>
  <c r="BO8137" i="8"/>
  <c r="BG8137" i="8"/>
  <c r="BF8137" i="8"/>
  <c r="AS8137" i="8"/>
  <c r="AR8137" i="8"/>
  <c r="AQ8137" i="8"/>
  <c r="AL8137" i="8"/>
  <c r="CD8136" i="8"/>
  <c r="CC8136" i="8"/>
  <c r="BO8136" i="8"/>
  <c r="BG8136" i="8"/>
  <c r="BF8136" i="8"/>
  <c r="AS8136" i="8"/>
  <c r="AR8136" i="8"/>
  <c r="AQ8136" i="8"/>
  <c r="AL8136" i="8"/>
  <c r="CD8135" i="8"/>
  <c r="CC8135" i="8"/>
  <c r="BO8135" i="8"/>
  <c r="BG8135" i="8"/>
  <c r="BF8135" i="8"/>
  <c r="AS8135" i="8"/>
  <c r="AR8135" i="8"/>
  <c r="AQ8135" i="8"/>
  <c r="AL8135" i="8"/>
  <c r="CD8134" i="8"/>
  <c r="CC8134" i="8"/>
  <c r="BO8134" i="8"/>
  <c r="BG8134" i="8"/>
  <c r="BF8134" i="8"/>
  <c r="AS8134" i="8"/>
  <c r="AR8134" i="8"/>
  <c r="AQ8134" i="8"/>
  <c r="AL8134" i="8"/>
  <c r="CD8133" i="8"/>
  <c r="CC8133" i="8"/>
  <c r="BO8133" i="8"/>
  <c r="BG8133" i="8"/>
  <c r="BF8133" i="8"/>
  <c r="AS8133" i="8"/>
  <c r="AR8133" i="8"/>
  <c r="AQ8133" i="8"/>
  <c r="AL8133" i="8"/>
  <c r="CD8132" i="8"/>
  <c r="CC8132" i="8"/>
  <c r="BO8132" i="8"/>
  <c r="BG8132" i="8"/>
  <c r="BF8132" i="8"/>
  <c r="AS8132" i="8"/>
  <c r="AR8132" i="8"/>
  <c r="AQ8132" i="8"/>
  <c r="AL8132" i="8"/>
  <c r="CD8131" i="8"/>
  <c r="CC8131" i="8"/>
  <c r="BO8131" i="8"/>
  <c r="BG8131" i="8"/>
  <c r="BF8131" i="8"/>
  <c r="AS8131" i="8"/>
  <c r="AR8131" i="8"/>
  <c r="AQ8131" i="8"/>
  <c r="AL8131" i="8"/>
  <c r="CD8130" i="8"/>
  <c r="CC8130" i="8"/>
  <c r="BO8130" i="8"/>
  <c r="BG8130" i="8"/>
  <c r="BF8130" i="8"/>
  <c r="AS8130" i="8"/>
  <c r="AR8130" i="8"/>
  <c r="AQ8130" i="8"/>
  <c r="AL8130" i="8"/>
  <c r="CD8129" i="8"/>
  <c r="CC8129" i="8"/>
  <c r="BO8129" i="8"/>
  <c r="BG8129" i="8"/>
  <c r="BF8129" i="8"/>
  <c r="AS8129" i="8"/>
  <c r="AR8129" i="8"/>
  <c r="AQ8129" i="8"/>
  <c r="AL8129" i="8"/>
  <c r="CD8128" i="8"/>
  <c r="CC8128" i="8"/>
  <c r="BO8128" i="8"/>
  <c r="BG8128" i="8"/>
  <c r="BF8128" i="8"/>
  <c r="AS8128" i="8"/>
  <c r="AR8128" i="8"/>
  <c r="AQ8128" i="8"/>
  <c r="AL8128" i="8"/>
  <c r="CD8127" i="8"/>
  <c r="CC8127" i="8"/>
  <c r="BO8127" i="8"/>
  <c r="BG8127" i="8"/>
  <c r="BF8127" i="8"/>
  <c r="AS8127" i="8"/>
  <c r="AR8127" i="8"/>
  <c r="AQ8127" i="8"/>
  <c r="AL8127" i="8"/>
  <c r="CD8126" i="8"/>
  <c r="CC8126" i="8"/>
  <c r="BO8126" i="8"/>
  <c r="BG8126" i="8"/>
  <c r="BF8126" i="8"/>
  <c r="AS8126" i="8"/>
  <c r="AR8126" i="8"/>
  <c r="AQ8126" i="8"/>
  <c r="AL8126" i="8"/>
  <c r="CD8125" i="8"/>
  <c r="CC8125" i="8"/>
  <c r="BO8125" i="8"/>
  <c r="BG8125" i="8"/>
  <c r="BF8125" i="8"/>
  <c r="AS8125" i="8"/>
  <c r="AR8125" i="8"/>
  <c r="AQ8125" i="8"/>
  <c r="AL8125" i="8"/>
  <c r="CD8124" i="8"/>
  <c r="CC8124" i="8"/>
  <c r="BO8124" i="8"/>
  <c r="BG8124" i="8"/>
  <c r="BF8124" i="8"/>
  <c r="AS8124" i="8"/>
  <c r="AR8124" i="8"/>
  <c r="AQ8124" i="8"/>
  <c r="AL8124" i="8"/>
  <c r="CD8123" i="8"/>
  <c r="CC8123" i="8"/>
  <c r="BO8123" i="8"/>
  <c r="BG8123" i="8"/>
  <c r="BF8123" i="8"/>
  <c r="AS8123" i="8"/>
  <c r="AR8123" i="8"/>
  <c r="AQ8123" i="8"/>
  <c r="AL8123" i="8"/>
  <c r="CD8122" i="8"/>
  <c r="CC8122" i="8"/>
  <c r="BO8122" i="8"/>
  <c r="BG8122" i="8"/>
  <c r="BF8122" i="8"/>
  <c r="AS8122" i="8"/>
  <c r="AR8122" i="8"/>
  <c r="AQ8122" i="8"/>
  <c r="AL8122" i="8"/>
  <c r="CD8121" i="8"/>
  <c r="CC8121" i="8"/>
  <c r="BO8121" i="8"/>
  <c r="BG8121" i="8"/>
  <c r="BF8121" i="8"/>
  <c r="AS8121" i="8"/>
  <c r="AR8121" i="8"/>
  <c r="AQ8121" i="8"/>
  <c r="AL8121" i="8"/>
  <c r="CD8120" i="8"/>
  <c r="CC8120" i="8"/>
  <c r="BO8120" i="8"/>
  <c r="BG8120" i="8"/>
  <c r="BF8120" i="8"/>
  <c r="AS8120" i="8"/>
  <c r="AR8120" i="8"/>
  <c r="AQ8120" i="8"/>
  <c r="AL8120" i="8"/>
  <c r="CD8119" i="8"/>
  <c r="CC8119" i="8"/>
  <c r="BO8119" i="8"/>
  <c r="BG8119" i="8"/>
  <c r="BF8119" i="8"/>
  <c r="AS8119" i="8"/>
  <c r="AR8119" i="8"/>
  <c r="AQ8119" i="8"/>
  <c r="AL8119" i="8"/>
  <c r="CD8118" i="8"/>
  <c r="CC8118" i="8"/>
  <c r="BO8118" i="8"/>
  <c r="BG8118" i="8"/>
  <c r="BF8118" i="8"/>
  <c r="AS8118" i="8"/>
  <c r="AR8118" i="8"/>
  <c r="AQ8118" i="8"/>
  <c r="AL8118" i="8"/>
  <c r="CD8117" i="8"/>
  <c r="CC8117" i="8"/>
  <c r="BO8117" i="8"/>
  <c r="BG8117" i="8"/>
  <c r="BF8117" i="8"/>
  <c r="AS8117" i="8"/>
  <c r="AR8117" i="8"/>
  <c r="AQ8117" i="8"/>
  <c r="AL8117" i="8"/>
  <c r="CD8116" i="8"/>
  <c r="CC8116" i="8"/>
  <c r="BO8116" i="8"/>
  <c r="BG8116" i="8"/>
  <c r="BF8116" i="8"/>
  <c r="AS8116" i="8"/>
  <c r="AR8116" i="8"/>
  <c r="AQ8116" i="8"/>
  <c r="AL8116" i="8"/>
  <c r="CD8115" i="8"/>
  <c r="CC8115" i="8"/>
  <c r="BO8115" i="8"/>
  <c r="BG8115" i="8"/>
  <c r="BF8115" i="8"/>
  <c r="AS8115" i="8"/>
  <c r="AR8115" i="8"/>
  <c r="AQ8115" i="8"/>
  <c r="AL8115" i="8"/>
  <c r="CD8114" i="8"/>
  <c r="CC8114" i="8"/>
  <c r="BO8114" i="8"/>
  <c r="BG8114" i="8"/>
  <c r="BF8114" i="8"/>
  <c r="AS8114" i="8"/>
  <c r="AR8114" i="8"/>
  <c r="AQ8114" i="8"/>
  <c r="AL8114" i="8"/>
  <c r="CD8113" i="8"/>
  <c r="CC8113" i="8"/>
  <c r="BO8113" i="8"/>
  <c r="BG8113" i="8"/>
  <c r="BF8113" i="8"/>
  <c r="AS8113" i="8"/>
  <c r="AR8113" i="8"/>
  <c r="AQ8113" i="8"/>
  <c r="AL8113" i="8"/>
  <c r="CD8112" i="8"/>
  <c r="CC8112" i="8"/>
  <c r="BO8112" i="8"/>
  <c r="BG8112" i="8"/>
  <c r="BF8112" i="8"/>
  <c r="AS8112" i="8"/>
  <c r="AR8112" i="8"/>
  <c r="AQ8112" i="8"/>
  <c r="AL8112" i="8"/>
  <c r="CD8111" i="8"/>
  <c r="CC8111" i="8"/>
  <c r="BO8111" i="8"/>
  <c r="BG8111" i="8"/>
  <c r="BF8111" i="8"/>
  <c r="AS8111" i="8"/>
  <c r="AR8111" i="8"/>
  <c r="AQ8111" i="8"/>
  <c r="AL8111" i="8"/>
  <c r="CD8110" i="8"/>
  <c r="CC8110" i="8"/>
  <c r="BO8110" i="8"/>
  <c r="BG8110" i="8"/>
  <c r="BF8110" i="8"/>
  <c r="AS8110" i="8"/>
  <c r="AR8110" i="8"/>
  <c r="AQ8110" i="8"/>
  <c r="AL8110" i="8"/>
  <c r="CD8109" i="8"/>
  <c r="CC8109" i="8"/>
  <c r="BO8109" i="8"/>
  <c r="BG8109" i="8"/>
  <c r="BF8109" i="8"/>
  <c r="AS8109" i="8"/>
  <c r="AR8109" i="8"/>
  <c r="AQ8109" i="8"/>
  <c r="AL8109" i="8"/>
  <c r="CD8108" i="8"/>
  <c r="CC8108" i="8"/>
  <c r="BO8108" i="8"/>
  <c r="BG8108" i="8"/>
  <c r="BF8108" i="8"/>
  <c r="AS8108" i="8"/>
  <c r="AR8108" i="8"/>
  <c r="AQ8108" i="8"/>
  <c r="AL8108" i="8"/>
  <c r="CD8107" i="8"/>
  <c r="CC8107" i="8"/>
  <c r="BO8107" i="8"/>
  <c r="BG8107" i="8"/>
  <c r="BF8107" i="8"/>
  <c r="AS8107" i="8"/>
  <c r="AR8107" i="8"/>
  <c r="AQ8107" i="8"/>
  <c r="AL8107" i="8"/>
  <c r="CD8106" i="8"/>
  <c r="CC8106" i="8"/>
  <c r="BO8106" i="8"/>
  <c r="BG8106" i="8"/>
  <c r="BF8106" i="8"/>
  <c r="AS8106" i="8"/>
  <c r="AR8106" i="8"/>
  <c r="AQ8106" i="8"/>
  <c r="AL8106" i="8"/>
  <c r="CD8105" i="8"/>
  <c r="CC8105" i="8"/>
  <c r="BO8105" i="8"/>
  <c r="BG8105" i="8"/>
  <c r="BF8105" i="8"/>
  <c r="AS8105" i="8"/>
  <c r="AR8105" i="8"/>
  <c r="AQ8105" i="8"/>
  <c r="AL8105" i="8"/>
  <c r="CD8104" i="8"/>
  <c r="CC8104" i="8"/>
  <c r="BO8104" i="8"/>
  <c r="BG8104" i="8"/>
  <c r="BF8104" i="8"/>
  <c r="AS8104" i="8"/>
  <c r="AR8104" i="8"/>
  <c r="AQ8104" i="8"/>
  <c r="AL8104" i="8"/>
  <c r="CD8103" i="8"/>
  <c r="CC8103" i="8"/>
  <c r="BO8103" i="8"/>
  <c r="BG8103" i="8"/>
  <c r="BF8103" i="8"/>
  <c r="AS8103" i="8"/>
  <c r="AR8103" i="8"/>
  <c r="AQ8103" i="8"/>
  <c r="AL8103" i="8"/>
  <c r="CD8102" i="8"/>
  <c r="CC8102" i="8"/>
  <c r="BO8102" i="8"/>
  <c r="BG8102" i="8"/>
  <c r="BF8102" i="8"/>
  <c r="AS8102" i="8"/>
  <c r="AR8102" i="8"/>
  <c r="AQ8102" i="8"/>
  <c r="AL8102" i="8"/>
  <c r="CD8101" i="8"/>
  <c r="CC8101" i="8"/>
  <c r="BO8101" i="8"/>
  <c r="BG8101" i="8"/>
  <c r="BF8101" i="8"/>
  <c r="AS8101" i="8"/>
  <c r="AR8101" i="8"/>
  <c r="AQ8101" i="8"/>
  <c r="AL8101" i="8"/>
  <c r="CD8100" i="8"/>
  <c r="CC8100" i="8"/>
  <c r="BO8100" i="8"/>
  <c r="BG8100" i="8"/>
  <c r="BF8100" i="8"/>
  <c r="AS8100" i="8"/>
  <c r="AR8100" i="8"/>
  <c r="AQ8100" i="8"/>
  <c r="AL8100" i="8"/>
  <c r="CD8099" i="8"/>
  <c r="CC8099" i="8"/>
  <c r="BO8099" i="8"/>
  <c r="BG8099" i="8"/>
  <c r="BF8099" i="8"/>
  <c r="AS8099" i="8"/>
  <c r="AR8099" i="8"/>
  <c r="AQ8099" i="8"/>
  <c r="AL8099" i="8"/>
  <c r="CD8098" i="8"/>
  <c r="CC8098" i="8"/>
  <c r="BO8098" i="8"/>
  <c r="BG8098" i="8"/>
  <c r="BF8098" i="8"/>
  <c r="AS8098" i="8"/>
  <c r="AR8098" i="8"/>
  <c r="AQ8098" i="8"/>
  <c r="AL8098" i="8"/>
  <c r="CD8097" i="8"/>
  <c r="CC8097" i="8"/>
  <c r="BO8097" i="8"/>
  <c r="BG8097" i="8"/>
  <c r="BF8097" i="8"/>
  <c r="AS8097" i="8"/>
  <c r="AR8097" i="8"/>
  <c r="AQ8097" i="8"/>
  <c r="AL8097" i="8"/>
  <c r="CD8096" i="8"/>
  <c r="CC8096" i="8"/>
  <c r="BO8096" i="8"/>
  <c r="BG8096" i="8"/>
  <c r="BF8096" i="8"/>
  <c r="AS8096" i="8"/>
  <c r="AR8096" i="8"/>
  <c r="AQ8096" i="8"/>
  <c r="AL8096" i="8"/>
  <c r="CD8095" i="8"/>
  <c r="CC8095" i="8"/>
  <c r="BO8095" i="8"/>
  <c r="BG8095" i="8"/>
  <c r="BF8095" i="8"/>
  <c r="AS8095" i="8"/>
  <c r="AR8095" i="8"/>
  <c r="AQ8095" i="8"/>
  <c r="AL8095" i="8"/>
  <c r="CD8094" i="8"/>
  <c r="CC8094" i="8"/>
  <c r="BO8094" i="8"/>
  <c r="BG8094" i="8"/>
  <c r="BF8094" i="8"/>
  <c r="AS8094" i="8"/>
  <c r="AR8094" i="8"/>
  <c r="AQ8094" i="8"/>
  <c r="AL8094" i="8"/>
  <c r="CD8093" i="8"/>
  <c r="CC8093" i="8"/>
  <c r="BO8093" i="8"/>
  <c r="BG8093" i="8"/>
  <c r="BF8093" i="8"/>
  <c r="AS8093" i="8"/>
  <c r="AR8093" i="8"/>
  <c r="AQ8093" i="8"/>
  <c r="AL8093" i="8"/>
  <c r="CD8092" i="8"/>
  <c r="CC8092" i="8"/>
  <c r="BO8092" i="8"/>
  <c r="BG8092" i="8"/>
  <c r="BF8092" i="8"/>
  <c r="AS8092" i="8"/>
  <c r="AR8092" i="8"/>
  <c r="AQ8092" i="8"/>
  <c r="AL8092" i="8"/>
  <c r="CD8091" i="8"/>
  <c r="CC8091" i="8"/>
  <c r="BO8091" i="8"/>
  <c r="BG8091" i="8"/>
  <c r="BF8091" i="8"/>
  <c r="AS8091" i="8"/>
  <c r="AR8091" i="8"/>
  <c r="AQ8091" i="8"/>
  <c r="AL8091" i="8"/>
  <c r="CD8090" i="8"/>
  <c r="CC8090" i="8"/>
  <c r="BO8090" i="8"/>
  <c r="BG8090" i="8"/>
  <c r="BF8090" i="8"/>
  <c r="AS8090" i="8"/>
  <c r="AR8090" i="8"/>
  <c r="AQ8090" i="8"/>
  <c r="AL8090" i="8"/>
  <c r="CD8089" i="8"/>
  <c r="CC8089" i="8"/>
  <c r="BO8089" i="8"/>
  <c r="BG8089" i="8"/>
  <c r="BF8089" i="8"/>
  <c r="AS8089" i="8"/>
  <c r="AR8089" i="8"/>
  <c r="AQ8089" i="8"/>
  <c r="AL8089" i="8"/>
  <c r="CD8088" i="8"/>
  <c r="CC8088" i="8"/>
  <c r="BO8088" i="8"/>
  <c r="BG8088" i="8"/>
  <c r="BF8088" i="8"/>
  <c r="AS8088" i="8"/>
  <c r="AR8088" i="8"/>
  <c r="AQ8088" i="8"/>
  <c r="AL8088" i="8"/>
  <c r="CD8087" i="8"/>
  <c r="CC8087" i="8"/>
  <c r="BO8087" i="8"/>
  <c r="BG8087" i="8"/>
  <c r="BF8087" i="8"/>
  <c r="AS8087" i="8"/>
  <c r="AR8087" i="8"/>
  <c r="AQ8087" i="8"/>
  <c r="AL8087" i="8"/>
  <c r="CD8086" i="8"/>
  <c r="CC8086" i="8"/>
  <c r="BO8086" i="8"/>
  <c r="BG8086" i="8"/>
  <c r="BF8086" i="8"/>
  <c r="AS8086" i="8"/>
  <c r="AR8086" i="8"/>
  <c r="AQ8086" i="8"/>
  <c r="AL8086" i="8"/>
  <c r="CD8085" i="8"/>
  <c r="CC8085" i="8"/>
  <c r="BO8085" i="8"/>
  <c r="BG8085" i="8"/>
  <c r="BF8085" i="8"/>
  <c r="AS8085" i="8"/>
  <c r="AR8085" i="8"/>
  <c r="AQ8085" i="8"/>
  <c r="AL8085" i="8"/>
  <c r="CD8084" i="8"/>
  <c r="CC8084" i="8"/>
  <c r="BO8084" i="8"/>
  <c r="BG8084" i="8"/>
  <c r="BF8084" i="8"/>
  <c r="AS8084" i="8"/>
  <c r="AR8084" i="8"/>
  <c r="AQ8084" i="8"/>
  <c r="AL8084" i="8"/>
  <c r="CD8083" i="8"/>
  <c r="CC8083" i="8"/>
  <c r="BO8083" i="8"/>
  <c r="BG8083" i="8"/>
  <c r="BF8083" i="8"/>
  <c r="AS8083" i="8"/>
  <c r="AR8083" i="8"/>
  <c r="AQ8083" i="8"/>
  <c r="AL8083" i="8"/>
  <c r="CD8082" i="8"/>
  <c r="CC8082" i="8"/>
  <c r="BO8082" i="8"/>
  <c r="BG8082" i="8"/>
  <c r="BF8082" i="8"/>
  <c r="AS8082" i="8"/>
  <c r="AR8082" i="8"/>
  <c r="AQ8082" i="8"/>
  <c r="AL8082" i="8"/>
  <c r="CD8081" i="8"/>
  <c r="CC8081" i="8"/>
  <c r="BO8081" i="8"/>
  <c r="BG8081" i="8"/>
  <c r="BF8081" i="8"/>
  <c r="AS8081" i="8"/>
  <c r="AR8081" i="8"/>
  <c r="AQ8081" i="8"/>
  <c r="AL8081" i="8"/>
  <c r="CD8080" i="8"/>
  <c r="CC8080" i="8"/>
  <c r="BO8080" i="8"/>
  <c r="BG8080" i="8"/>
  <c r="BF8080" i="8"/>
  <c r="AS8080" i="8"/>
  <c r="AR8080" i="8"/>
  <c r="AQ8080" i="8"/>
  <c r="AL8080" i="8"/>
  <c r="CD8079" i="8"/>
  <c r="CC8079" i="8"/>
  <c r="BO8079" i="8"/>
  <c r="BG8079" i="8"/>
  <c r="BF8079" i="8"/>
  <c r="AS8079" i="8"/>
  <c r="AR8079" i="8"/>
  <c r="AQ8079" i="8"/>
  <c r="AL8079" i="8"/>
  <c r="CD8078" i="8"/>
  <c r="CC8078" i="8"/>
  <c r="BO8078" i="8"/>
  <c r="BG8078" i="8"/>
  <c r="BF8078" i="8"/>
  <c r="AS8078" i="8"/>
  <c r="AR8078" i="8"/>
  <c r="AQ8078" i="8"/>
  <c r="AL8078" i="8"/>
  <c r="CD8077" i="8"/>
  <c r="CC8077" i="8"/>
  <c r="BO8077" i="8"/>
  <c r="BG8077" i="8"/>
  <c r="BF8077" i="8"/>
  <c r="AS8077" i="8"/>
  <c r="AR8077" i="8"/>
  <c r="AQ8077" i="8"/>
  <c r="AL8077" i="8"/>
  <c r="CD8076" i="8"/>
  <c r="CC8076" i="8"/>
  <c r="BO8076" i="8"/>
  <c r="BG8076" i="8"/>
  <c r="BF8076" i="8"/>
  <c r="AS8076" i="8"/>
  <c r="AR8076" i="8"/>
  <c r="AQ8076" i="8"/>
  <c r="AL8076" i="8"/>
  <c r="CD8075" i="8"/>
  <c r="CC8075" i="8"/>
  <c r="BO8075" i="8"/>
  <c r="BG8075" i="8"/>
  <c r="BF8075" i="8"/>
  <c r="AS8075" i="8"/>
  <c r="AR8075" i="8"/>
  <c r="AQ8075" i="8"/>
  <c r="AL8075" i="8"/>
  <c r="CD8074" i="8"/>
  <c r="CC8074" i="8"/>
  <c r="BO8074" i="8"/>
  <c r="BG8074" i="8"/>
  <c r="BF8074" i="8"/>
  <c r="AS8074" i="8"/>
  <c r="AR8074" i="8"/>
  <c r="AQ8074" i="8"/>
  <c r="AL8074" i="8"/>
  <c r="CD8073" i="8"/>
  <c r="CC8073" i="8"/>
  <c r="BO8073" i="8"/>
  <c r="BG8073" i="8"/>
  <c r="BF8073" i="8"/>
  <c r="AS8073" i="8"/>
  <c r="AR8073" i="8"/>
  <c r="AQ8073" i="8"/>
  <c r="AL8073" i="8"/>
  <c r="CD8072" i="8"/>
  <c r="CC8072" i="8"/>
  <c r="BO8072" i="8"/>
  <c r="BG8072" i="8"/>
  <c r="BF8072" i="8"/>
  <c r="AS8072" i="8"/>
  <c r="AR8072" i="8"/>
  <c r="AQ8072" i="8"/>
  <c r="AL8072" i="8"/>
  <c r="CD8071" i="8"/>
  <c r="CC8071" i="8"/>
  <c r="BO8071" i="8"/>
  <c r="BG8071" i="8"/>
  <c r="BF8071" i="8"/>
  <c r="AS8071" i="8"/>
  <c r="AR8071" i="8"/>
  <c r="AQ8071" i="8"/>
  <c r="AL8071" i="8"/>
  <c r="CD8070" i="8"/>
  <c r="CC8070" i="8"/>
  <c r="BO8070" i="8"/>
  <c r="BG8070" i="8"/>
  <c r="BF8070" i="8"/>
  <c r="AS8070" i="8"/>
  <c r="AR8070" i="8"/>
  <c r="AQ8070" i="8"/>
  <c r="AL8070" i="8"/>
  <c r="CD8069" i="8"/>
  <c r="CC8069" i="8"/>
  <c r="BO8069" i="8"/>
  <c r="BG8069" i="8"/>
  <c r="BF8069" i="8"/>
  <c r="AS8069" i="8"/>
  <c r="AR8069" i="8"/>
  <c r="AQ8069" i="8"/>
  <c r="AL8069" i="8"/>
  <c r="CD8068" i="8"/>
  <c r="CC8068" i="8"/>
  <c r="BO8068" i="8"/>
  <c r="BG8068" i="8"/>
  <c r="BF8068" i="8"/>
  <c r="AS8068" i="8"/>
  <c r="AR8068" i="8"/>
  <c r="AQ8068" i="8"/>
  <c r="AL8068" i="8"/>
  <c r="CD8067" i="8"/>
  <c r="CC8067" i="8"/>
  <c r="BO8067" i="8"/>
  <c r="BG8067" i="8"/>
  <c r="BF8067" i="8"/>
  <c r="AS8067" i="8"/>
  <c r="AR8067" i="8"/>
  <c r="AQ8067" i="8"/>
  <c r="AL8067" i="8"/>
  <c r="CD8066" i="8"/>
  <c r="CC8066" i="8"/>
  <c r="BO8066" i="8"/>
  <c r="BG8066" i="8"/>
  <c r="BF8066" i="8"/>
  <c r="AS8066" i="8"/>
  <c r="AR8066" i="8"/>
  <c r="AQ8066" i="8"/>
  <c r="AL8066" i="8"/>
  <c r="CD8065" i="8"/>
  <c r="CC8065" i="8"/>
  <c r="BO8065" i="8"/>
  <c r="BG8065" i="8"/>
  <c r="BF8065" i="8"/>
  <c r="AS8065" i="8"/>
  <c r="AR8065" i="8"/>
  <c r="AQ8065" i="8"/>
  <c r="AL8065" i="8"/>
  <c r="CD8064" i="8"/>
  <c r="CC8064" i="8"/>
  <c r="BO8064" i="8"/>
  <c r="BG8064" i="8"/>
  <c r="BF8064" i="8"/>
  <c r="AS8064" i="8"/>
  <c r="AR8064" i="8"/>
  <c r="AQ8064" i="8"/>
  <c r="AL8064" i="8"/>
  <c r="CD8063" i="8"/>
  <c r="CC8063" i="8"/>
  <c r="BO8063" i="8"/>
  <c r="BG8063" i="8"/>
  <c r="BF8063" i="8"/>
  <c r="AS8063" i="8"/>
  <c r="AR8063" i="8"/>
  <c r="AQ8063" i="8"/>
  <c r="AL8063" i="8"/>
  <c r="CD8062" i="8"/>
  <c r="CC8062" i="8"/>
  <c r="BO8062" i="8"/>
  <c r="BG8062" i="8"/>
  <c r="BF8062" i="8"/>
  <c r="AS8062" i="8"/>
  <c r="AR8062" i="8"/>
  <c r="AQ8062" i="8"/>
  <c r="AL8062" i="8"/>
  <c r="CD8061" i="8"/>
  <c r="CC8061" i="8"/>
  <c r="BO8061" i="8"/>
  <c r="BG8061" i="8"/>
  <c r="BF8061" i="8"/>
  <c r="AS8061" i="8"/>
  <c r="AR8061" i="8"/>
  <c r="AQ8061" i="8"/>
  <c r="AL8061" i="8"/>
  <c r="CD8060" i="8"/>
  <c r="CC8060" i="8"/>
  <c r="BO8060" i="8"/>
  <c r="BG8060" i="8"/>
  <c r="BF8060" i="8"/>
  <c r="AS8060" i="8"/>
  <c r="AR8060" i="8"/>
  <c r="AQ8060" i="8"/>
  <c r="AL8060" i="8"/>
  <c r="CD8059" i="8"/>
  <c r="CC8059" i="8"/>
  <c r="BO8059" i="8"/>
  <c r="BG8059" i="8"/>
  <c r="BF8059" i="8"/>
  <c r="AS8059" i="8"/>
  <c r="AR8059" i="8"/>
  <c r="AQ8059" i="8"/>
  <c r="AL8059" i="8"/>
  <c r="CD8058" i="8"/>
  <c r="CC8058" i="8"/>
  <c r="BO8058" i="8"/>
  <c r="BG8058" i="8"/>
  <c r="BF8058" i="8"/>
  <c r="AS8058" i="8"/>
  <c r="AR8058" i="8"/>
  <c r="AQ8058" i="8"/>
  <c r="AL8058" i="8"/>
  <c r="CD8057" i="8"/>
  <c r="CC8057" i="8"/>
  <c r="BO8057" i="8"/>
  <c r="BG8057" i="8"/>
  <c r="BF8057" i="8"/>
  <c r="AS8057" i="8"/>
  <c r="AR8057" i="8"/>
  <c r="AQ8057" i="8"/>
  <c r="AL8057" i="8"/>
  <c r="CD8056" i="8"/>
  <c r="CC8056" i="8"/>
  <c r="BO8056" i="8"/>
  <c r="BG8056" i="8"/>
  <c r="BF8056" i="8"/>
  <c r="AS8056" i="8"/>
  <c r="AR8056" i="8"/>
  <c r="AQ8056" i="8"/>
  <c r="AL8056" i="8"/>
  <c r="CD8055" i="8"/>
  <c r="CC8055" i="8"/>
  <c r="BO8055" i="8"/>
  <c r="BG8055" i="8"/>
  <c r="BF8055" i="8"/>
  <c r="AS8055" i="8"/>
  <c r="AR8055" i="8"/>
  <c r="AQ8055" i="8"/>
  <c r="AL8055" i="8"/>
  <c r="CD8054" i="8"/>
  <c r="CC8054" i="8"/>
  <c r="BO8054" i="8"/>
  <c r="BG8054" i="8"/>
  <c r="BF8054" i="8"/>
  <c r="AS8054" i="8"/>
  <c r="AR8054" i="8"/>
  <c r="AQ8054" i="8"/>
  <c r="AL8054" i="8"/>
  <c r="CD8053" i="8"/>
  <c r="CC8053" i="8"/>
  <c r="BO8053" i="8"/>
  <c r="BG8053" i="8"/>
  <c r="BF8053" i="8"/>
  <c r="AS8053" i="8"/>
  <c r="AR8053" i="8"/>
  <c r="AQ8053" i="8"/>
  <c r="AL8053" i="8"/>
  <c r="CD8052" i="8"/>
  <c r="CC8052" i="8"/>
  <c r="BO8052" i="8"/>
  <c r="BG8052" i="8"/>
  <c r="BF8052" i="8"/>
  <c r="AS8052" i="8"/>
  <c r="AR8052" i="8"/>
  <c r="AQ8052" i="8"/>
  <c r="AL8052" i="8"/>
  <c r="CD8051" i="8"/>
  <c r="CC8051" i="8"/>
  <c r="BO8051" i="8"/>
  <c r="BG8051" i="8"/>
  <c r="BF8051" i="8"/>
  <c r="AS8051" i="8"/>
  <c r="AR8051" i="8"/>
  <c r="AQ8051" i="8"/>
  <c r="AL8051" i="8"/>
  <c r="CD8050" i="8"/>
  <c r="CC8050" i="8"/>
  <c r="BO8050" i="8"/>
  <c r="BG8050" i="8"/>
  <c r="BF8050" i="8"/>
  <c r="AS8050" i="8"/>
  <c r="AR8050" i="8"/>
  <c r="AQ8050" i="8"/>
  <c r="AL8050" i="8"/>
  <c r="CD8049" i="8"/>
  <c r="CC8049" i="8"/>
  <c r="BO8049" i="8"/>
  <c r="BG8049" i="8"/>
  <c r="BF8049" i="8"/>
  <c r="AS8049" i="8"/>
  <c r="AR8049" i="8"/>
  <c r="AQ8049" i="8"/>
  <c r="AL8049" i="8"/>
  <c r="CD8048" i="8"/>
  <c r="CC8048" i="8"/>
  <c r="BO8048" i="8"/>
  <c r="BG8048" i="8"/>
  <c r="BF8048" i="8"/>
  <c r="AS8048" i="8"/>
  <c r="AR8048" i="8"/>
  <c r="AQ8048" i="8"/>
  <c r="AL8048" i="8"/>
  <c r="CD8047" i="8"/>
  <c r="CC8047" i="8"/>
  <c r="BO8047" i="8"/>
  <c r="BG8047" i="8"/>
  <c r="BF8047" i="8"/>
  <c r="AS8047" i="8"/>
  <c r="AR8047" i="8"/>
  <c r="AQ8047" i="8"/>
  <c r="AL8047" i="8"/>
  <c r="CD8046" i="8"/>
  <c r="CC8046" i="8"/>
  <c r="BO8046" i="8"/>
  <c r="BG8046" i="8"/>
  <c r="BF8046" i="8"/>
  <c r="AS8046" i="8"/>
  <c r="AR8046" i="8"/>
  <c r="AQ8046" i="8"/>
  <c r="AL8046" i="8"/>
  <c r="CD8045" i="8"/>
  <c r="CC8045" i="8"/>
  <c r="BO8045" i="8"/>
  <c r="BG8045" i="8"/>
  <c r="BF8045" i="8"/>
  <c r="AS8045" i="8"/>
  <c r="AR8045" i="8"/>
  <c r="AQ8045" i="8"/>
  <c r="AL8045" i="8"/>
  <c r="CD8044" i="8"/>
  <c r="CC8044" i="8"/>
  <c r="BO8044" i="8"/>
  <c r="BG8044" i="8"/>
  <c r="BF8044" i="8"/>
  <c r="AS8044" i="8"/>
  <c r="AR8044" i="8"/>
  <c r="AQ8044" i="8"/>
  <c r="AL8044" i="8"/>
  <c r="CD8043" i="8"/>
  <c r="CC8043" i="8"/>
  <c r="BO8043" i="8"/>
  <c r="BG8043" i="8"/>
  <c r="BF8043" i="8"/>
  <c r="AS8043" i="8"/>
  <c r="AR8043" i="8"/>
  <c r="AQ8043" i="8"/>
  <c r="AL8043" i="8"/>
  <c r="CD8042" i="8"/>
  <c r="CC8042" i="8"/>
  <c r="BO8042" i="8"/>
  <c r="BG8042" i="8"/>
  <c r="BF8042" i="8"/>
  <c r="AS8042" i="8"/>
  <c r="AR8042" i="8"/>
  <c r="AQ8042" i="8"/>
  <c r="AL8042" i="8"/>
  <c r="CD8041" i="8"/>
  <c r="CC8041" i="8"/>
  <c r="BO8041" i="8"/>
  <c r="BG8041" i="8"/>
  <c r="BF8041" i="8"/>
  <c r="AS8041" i="8"/>
  <c r="AR8041" i="8"/>
  <c r="AQ8041" i="8"/>
  <c r="AL8041" i="8"/>
  <c r="CD8040" i="8"/>
  <c r="CC8040" i="8"/>
  <c r="BO8040" i="8"/>
  <c r="BG8040" i="8"/>
  <c r="BF8040" i="8"/>
  <c r="AS8040" i="8"/>
  <c r="AR8040" i="8"/>
  <c r="AQ8040" i="8"/>
  <c r="AL8040" i="8"/>
  <c r="CD8039" i="8"/>
  <c r="CC8039" i="8"/>
  <c r="BO8039" i="8"/>
  <c r="BG8039" i="8"/>
  <c r="BF8039" i="8"/>
  <c r="AS8039" i="8"/>
  <c r="AR8039" i="8"/>
  <c r="AQ8039" i="8"/>
  <c r="AL8039" i="8"/>
  <c r="CD8038" i="8"/>
  <c r="CC8038" i="8"/>
  <c r="BO8038" i="8"/>
  <c r="BG8038" i="8"/>
  <c r="BF8038" i="8"/>
  <c r="AS8038" i="8"/>
  <c r="AR8038" i="8"/>
  <c r="AQ8038" i="8"/>
  <c r="AL8038" i="8"/>
  <c r="CD8037" i="8"/>
  <c r="CC8037" i="8"/>
  <c r="BO8037" i="8"/>
  <c r="BG8037" i="8"/>
  <c r="BF8037" i="8"/>
  <c r="AS8037" i="8"/>
  <c r="AR8037" i="8"/>
  <c r="AQ8037" i="8"/>
  <c r="AL8037" i="8"/>
  <c r="CD8036" i="8"/>
  <c r="CC8036" i="8"/>
  <c r="BO8036" i="8"/>
  <c r="BG8036" i="8"/>
  <c r="BF8036" i="8"/>
  <c r="AS8036" i="8"/>
  <c r="AR8036" i="8"/>
  <c r="AQ8036" i="8"/>
  <c r="AL8036" i="8"/>
  <c r="CD8035" i="8"/>
  <c r="CC8035" i="8"/>
  <c r="BO8035" i="8"/>
  <c r="BG8035" i="8"/>
  <c r="BF8035" i="8"/>
  <c r="AS8035" i="8"/>
  <c r="AR8035" i="8"/>
  <c r="AQ8035" i="8"/>
  <c r="AL8035" i="8"/>
  <c r="CD8034" i="8"/>
  <c r="CC8034" i="8"/>
  <c r="BO8034" i="8"/>
  <c r="BG8034" i="8"/>
  <c r="BF8034" i="8"/>
  <c r="AS8034" i="8"/>
  <c r="AR8034" i="8"/>
  <c r="AQ8034" i="8"/>
  <c r="AL8034" i="8"/>
  <c r="CD8033" i="8"/>
  <c r="CC8033" i="8"/>
  <c r="BO8033" i="8"/>
  <c r="BG8033" i="8"/>
  <c r="BF8033" i="8"/>
  <c r="AS8033" i="8"/>
  <c r="AR8033" i="8"/>
  <c r="AQ8033" i="8"/>
  <c r="AL8033" i="8"/>
  <c r="CD8032" i="8"/>
  <c r="CC8032" i="8"/>
  <c r="BO8032" i="8"/>
  <c r="BG8032" i="8"/>
  <c r="BF8032" i="8"/>
  <c r="AS8032" i="8"/>
  <c r="AR8032" i="8"/>
  <c r="AQ8032" i="8"/>
  <c r="AL8032" i="8"/>
  <c r="CD8031" i="8"/>
  <c r="CC8031" i="8"/>
  <c r="BO8031" i="8"/>
  <c r="BG8031" i="8"/>
  <c r="BF8031" i="8"/>
  <c r="AS8031" i="8"/>
  <c r="AR8031" i="8"/>
  <c r="AQ8031" i="8"/>
  <c r="AL8031" i="8"/>
  <c r="CD8030" i="8"/>
  <c r="CC8030" i="8"/>
  <c r="BO8030" i="8"/>
  <c r="BG8030" i="8"/>
  <c r="BF8030" i="8"/>
  <c r="AS8030" i="8"/>
  <c r="AR8030" i="8"/>
  <c r="AQ8030" i="8"/>
  <c r="AL8030" i="8"/>
  <c r="CD8029" i="8"/>
  <c r="CC8029" i="8"/>
  <c r="BO8029" i="8"/>
  <c r="BG8029" i="8"/>
  <c r="BF8029" i="8"/>
  <c r="AS8029" i="8"/>
  <c r="AR8029" i="8"/>
  <c r="AQ8029" i="8"/>
  <c r="AL8029" i="8"/>
  <c r="CD8028" i="8"/>
  <c r="CC8028" i="8"/>
  <c r="BO8028" i="8"/>
  <c r="BG8028" i="8"/>
  <c r="BF8028" i="8"/>
  <c r="AS8028" i="8"/>
  <c r="AR8028" i="8"/>
  <c r="AQ8028" i="8"/>
  <c r="AL8028" i="8"/>
  <c r="CD8027" i="8"/>
  <c r="CC8027" i="8"/>
  <c r="BO8027" i="8"/>
  <c r="BG8027" i="8"/>
  <c r="BF8027" i="8"/>
  <c r="AS8027" i="8"/>
  <c r="AR8027" i="8"/>
  <c r="AQ8027" i="8"/>
  <c r="AL8027" i="8"/>
  <c r="CD8026" i="8"/>
  <c r="CC8026" i="8"/>
  <c r="BO8026" i="8"/>
  <c r="BG8026" i="8"/>
  <c r="BF8026" i="8"/>
  <c r="AS8026" i="8"/>
  <c r="AR8026" i="8"/>
  <c r="AQ8026" i="8"/>
  <c r="AL8026" i="8"/>
  <c r="CD8025" i="8"/>
  <c r="CC8025" i="8"/>
  <c r="BO8025" i="8"/>
  <c r="BG8025" i="8"/>
  <c r="BF8025" i="8"/>
  <c r="AS8025" i="8"/>
  <c r="AR8025" i="8"/>
  <c r="AQ8025" i="8"/>
  <c r="AL8025" i="8"/>
  <c r="CD8024" i="8"/>
  <c r="CC8024" i="8"/>
  <c r="BO8024" i="8"/>
  <c r="BG8024" i="8"/>
  <c r="BF8024" i="8"/>
  <c r="AS8024" i="8"/>
  <c r="AR8024" i="8"/>
  <c r="AQ8024" i="8"/>
  <c r="AL8024" i="8"/>
  <c r="CD8023" i="8"/>
  <c r="CC8023" i="8"/>
  <c r="BO8023" i="8"/>
  <c r="BG8023" i="8"/>
  <c r="BF8023" i="8"/>
  <c r="AS8023" i="8"/>
  <c r="AR8023" i="8"/>
  <c r="AQ8023" i="8"/>
  <c r="AL8023" i="8"/>
  <c r="CD8022" i="8"/>
  <c r="CC8022" i="8"/>
  <c r="BO8022" i="8"/>
  <c r="BG8022" i="8"/>
  <c r="BF8022" i="8"/>
  <c r="AS8022" i="8"/>
  <c r="AR8022" i="8"/>
  <c r="AQ8022" i="8"/>
  <c r="AL8022" i="8"/>
  <c r="CD8021" i="8"/>
  <c r="CC8021" i="8"/>
  <c r="BO8021" i="8"/>
  <c r="BG8021" i="8"/>
  <c r="BF8021" i="8"/>
  <c r="AS8021" i="8"/>
  <c r="AR8021" i="8"/>
  <c r="AQ8021" i="8"/>
  <c r="AL8021" i="8"/>
  <c r="CD8020" i="8"/>
  <c r="CC8020" i="8"/>
  <c r="BO8020" i="8"/>
  <c r="BG8020" i="8"/>
  <c r="BF8020" i="8"/>
  <c r="AS8020" i="8"/>
  <c r="AR8020" i="8"/>
  <c r="AQ8020" i="8"/>
  <c r="AL8020" i="8"/>
  <c r="CD8019" i="8"/>
  <c r="CC8019" i="8"/>
  <c r="BO8019" i="8"/>
  <c r="BG8019" i="8"/>
  <c r="BF8019" i="8"/>
  <c r="AS8019" i="8"/>
  <c r="AR8019" i="8"/>
  <c r="AQ8019" i="8"/>
  <c r="AL8019" i="8"/>
  <c r="CD8018" i="8"/>
  <c r="CC8018" i="8"/>
  <c r="BO8018" i="8"/>
  <c r="BG8018" i="8"/>
  <c r="BF8018" i="8"/>
  <c r="AS8018" i="8"/>
  <c r="AR8018" i="8"/>
  <c r="AQ8018" i="8"/>
  <c r="AL8018" i="8"/>
  <c r="CD8017" i="8"/>
  <c r="CC8017" i="8"/>
  <c r="BO8017" i="8"/>
  <c r="BG8017" i="8"/>
  <c r="BF8017" i="8"/>
  <c r="AS8017" i="8"/>
  <c r="AR8017" i="8"/>
  <c r="AQ8017" i="8"/>
  <c r="AL8017" i="8"/>
  <c r="CD8016" i="8"/>
  <c r="CC8016" i="8"/>
  <c r="BO8016" i="8"/>
  <c r="BG8016" i="8"/>
  <c r="BF8016" i="8"/>
  <c r="AS8016" i="8"/>
  <c r="AR8016" i="8"/>
  <c r="AQ8016" i="8"/>
  <c r="AL8016" i="8"/>
  <c r="CD8015" i="8"/>
  <c r="CC8015" i="8"/>
  <c r="BO8015" i="8"/>
  <c r="BG8015" i="8"/>
  <c r="BF8015" i="8"/>
  <c r="AS8015" i="8"/>
  <c r="AR8015" i="8"/>
  <c r="AQ8015" i="8"/>
  <c r="AL8015" i="8"/>
  <c r="CD8014" i="8"/>
  <c r="CC8014" i="8"/>
  <c r="BO8014" i="8"/>
  <c r="BG8014" i="8"/>
  <c r="BF8014" i="8"/>
  <c r="AS8014" i="8"/>
  <c r="AR8014" i="8"/>
  <c r="AQ8014" i="8"/>
  <c r="AL8014" i="8"/>
  <c r="CD8013" i="8"/>
  <c r="CC8013" i="8"/>
  <c r="BO8013" i="8"/>
  <c r="BG8013" i="8"/>
  <c r="BF8013" i="8"/>
  <c r="AS8013" i="8"/>
  <c r="AR8013" i="8"/>
  <c r="AQ8013" i="8"/>
  <c r="AL8013" i="8"/>
  <c r="CD8012" i="8"/>
  <c r="CC8012" i="8"/>
  <c r="BO8012" i="8"/>
  <c r="BG8012" i="8"/>
  <c r="BF8012" i="8"/>
  <c r="AS8012" i="8"/>
  <c r="AR8012" i="8"/>
  <c r="AQ8012" i="8"/>
  <c r="AL8012" i="8"/>
  <c r="CD8011" i="8"/>
  <c r="CC8011" i="8"/>
  <c r="BO8011" i="8"/>
  <c r="BG8011" i="8"/>
  <c r="BF8011" i="8"/>
  <c r="AS8011" i="8"/>
  <c r="AR8011" i="8"/>
  <c r="AQ8011" i="8"/>
  <c r="AL8011" i="8"/>
  <c r="CD8010" i="8"/>
  <c r="CC8010" i="8"/>
  <c r="BO8010" i="8"/>
  <c r="BG8010" i="8"/>
  <c r="BF8010" i="8"/>
  <c r="AS8010" i="8"/>
  <c r="AR8010" i="8"/>
  <c r="AQ8010" i="8"/>
  <c r="AL8010" i="8"/>
  <c r="CD8009" i="8"/>
  <c r="CC8009" i="8"/>
  <c r="BO8009" i="8"/>
  <c r="BG8009" i="8"/>
  <c r="BF8009" i="8"/>
  <c r="AS8009" i="8"/>
  <c r="AR8009" i="8"/>
  <c r="AQ8009" i="8"/>
  <c r="AL8009" i="8"/>
  <c r="CD8008" i="8"/>
  <c r="CC8008" i="8"/>
  <c r="BO8008" i="8"/>
  <c r="BG8008" i="8"/>
  <c r="BF8008" i="8"/>
  <c r="AS8008" i="8"/>
  <c r="AR8008" i="8"/>
  <c r="AQ8008" i="8"/>
  <c r="AL8008" i="8"/>
  <c r="CD8007" i="8"/>
  <c r="CC8007" i="8"/>
  <c r="BO8007" i="8"/>
  <c r="BG8007" i="8"/>
  <c r="BF8007" i="8"/>
  <c r="AS8007" i="8"/>
  <c r="AR8007" i="8"/>
  <c r="AQ8007" i="8"/>
  <c r="AL8007" i="8"/>
  <c r="CD8006" i="8"/>
  <c r="CC8006" i="8"/>
  <c r="BO8006" i="8"/>
  <c r="BG8006" i="8"/>
  <c r="BF8006" i="8"/>
  <c r="AS8006" i="8"/>
  <c r="AR8006" i="8"/>
  <c r="AQ8006" i="8"/>
  <c r="AL8006" i="8"/>
  <c r="CD8005" i="8"/>
  <c r="CC8005" i="8"/>
  <c r="BO8005" i="8"/>
  <c r="BG8005" i="8"/>
  <c r="BF8005" i="8"/>
  <c r="AS8005" i="8"/>
  <c r="AR8005" i="8"/>
  <c r="AQ8005" i="8"/>
  <c r="AL8005" i="8"/>
  <c r="CD8004" i="8"/>
  <c r="CC8004" i="8"/>
  <c r="BO8004" i="8"/>
  <c r="BG8004" i="8"/>
  <c r="BF8004" i="8"/>
  <c r="AS8004" i="8"/>
  <c r="AR8004" i="8"/>
  <c r="AQ8004" i="8"/>
  <c r="AL8004" i="8"/>
  <c r="CD8003" i="8"/>
  <c r="CC8003" i="8"/>
  <c r="BO8003" i="8"/>
  <c r="BG8003" i="8"/>
  <c r="BF8003" i="8"/>
  <c r="AS8003" i="8"/>
  <c r="AR8003" i="8"/>
  <c r="AQ8003" i="8"/>
  <c r="AL8003" i="8"/>
  <c r="CD8002" i="8"/>
  <c r="CC8002" i="8"/>
  <c r="BO8002" i="8"/>
  <c r="BG8002" i="8"/>
  <c r="BF8002" i="8"/>
  <c r="AS8002" i="8"/>
  <c r="AR8002" i="8"/>
  <c r="AQ8002" i="8"/>
  <c r="AL8002" i="8"/>
  <c r="CD8001" i="8"/>
  <c r="CC8001" i="8"/>
  <c r="BO8001" i="8"/>
  <c r="BG8001" i="8"/>
  <c r="BF8001" i="8"/>
  <c r="AS8001" i="8"/>
  <c r="AR8001" i="8"/>
  <c r="AQ8001" i="8"/>
  <c r="AL8001" i="8"/>
  <c r="CD8000" i="8"/>
  <c r="CC8000" i="8"/>
  <c r="BO8000" i="8"/>
  <c r="BG8000" i="8"/>
  <c r="BF8000" i="8"/>
  <c r="AS8000" i="8"/>
  <c r="AR8000" i="8"/>
  <c r="AQ8000" i="8"/>
  <c r="AL8000" i="8"/>
  <c r="CD7999" i="8"/>
  <c r="CC7999" i="8"/>
  <c r="BO7999" i="8"/>
  <c r="BG7999" i="8"/>
  <c r="BF7999" i="8"/>
  <c r="AS7999" i="8"/>
  <c r="AR7999" i="8"/>
  <c r="AQ7999" i="8"/>
  <c r="AL7999" i="8"/>
  <c r="CD7998" i="8"/>
  <c r="CC7998" i="8"/>
  <c r="BO7998" i="8"/>
  <c r="BG7998" i="8"/>
  <c r="BF7998" i="8"/>
  <c r="AS7998" i="8"/>
  <c r="AR7998" i="8"/>
  <c r="AQ7998" i="8"/>
  <c r="AL7998" i="8"/>
  <c r="CD7997" i="8"/>
  <c r="CC7997" i="8"/>
  <c r="BO7997" i="8"/>
  <c r="BG7997" i="8"/>
  <c r="BF7997" i="8"/>
  <c r="AS7997" i="8"/>
  <c r="AR7997" i="8"/>
  <c r="AQ7997" i="8"/>
  <c r="AL7997" i="8"/>
  <c r="CD7996" i="8"/>
  <c r="CC7996" i="8"/>
  <c r="BO7996" i="8"/>
  <c r="BG7996" i="8"/>
  <c r="BF7996" i="8"/>
  <c r="AS7996" i="8"/>
  <c r="AR7996" i="8"/>
  <c r="AQ7996" i="8"/>
  <c r="AL7996" i="8"/>
  <c r="CD7995" i="8"/>
  <c r="CC7995" i="8"/>
  <c r="BO7995" i="8"/>
  <c r="BG7995" i="8"/>
  <c r="BF7995" i="8"/>
  <c r="AS7995" i="8"/>
  <c r="AR7995" i="8"/>
  <c r="AQ7995" i="8"/>
  <c r="AL7995" i="8"/>
  <c r="CD7994" i="8"/>
  <c r="CC7994" i="8"/>
  <c r="BO7994" i="8"/>
  <c r="BG7994" i="8"/>
  <c r="BF7994" i="8"/>
  <c r="AS7994" i="8"/>
  <c r="AR7994" i="8"/>
  <c r="AQ7994" i="8"/>
  <c r="AL7994" i="8"/>
  <c r="CD7993" i="8"/>
  <c r="CC7993" i="8"/>
  <c r="BO7993" i="8"/>
  <c r="BG7993" i="8"/>
  <c r="BF7993" i="8"/>
  <c r="AS7993" i="8"/>
  <c r="AR7993" i="8"/>
  <c r="AQ7993" i="8"/>
  <c r="AL7993" i="8"/>
  <c r="CD7992" i="8"/>
  <c r="CC7992" i="8"/>
  <c r="BO7992" i="8"/>
  <c r="BG7992" i="8"/>
  <c r="BF7992" i="8"/>
  <c r="AS7992" i="8"/>
  <c r="AR7992" i="8"/>
  <c r="AQ7992" i="8"/>
  <c r="AL7992" i="8"/>
  <c r="CD7991" i="8"/>
  <c r="CC7991" i="8"/>
  <c r="BO7991" i="8"/>
  <c r="BG7991" i="8"/>
  <c r="BF7991" i="8"/>
  <c r="AS7991" i="8"/>
  <c r="AR7991" i="8"/>
  <c r="AQ7991" i="8"/>
  <c r="AL7991" i="8"/>
  <c r="CD7990" i="8"/>
  <c r="CC7990" i="8"/>
  <c r="BO7990" i="8"/>
  <c r="BG7990" i="8"/>
  <c r="BF7990" i="8"/>
  <c r="AS7990" i="8"/>
  <c r="AR7990" i="8"/>
  <c r="AQ7990" i="8"/>
  <c r="AL7990" i="8"/>
  <c r="CD7989" i="8"/>
  <c r="CC7989" i="8"/>
  <c r="BO7989" i="8"/>
  <c r="BG7989" i="8"/>
  <c r="BF7989" i="8"/>
  <c r="AS7989" i="8"/>
  <c r="AR7989" i="8"/>
  <c r="AQ7989" i="8"/>
  <c r="AL7989" i="8"/>
  <c r="CD7988" i="8"/>
  <c r="CC7988" i="8"/>
  <c r="BO7988" i="8"/>
  <c r="BG7988" i="8"/>
  <c r="BF7988" i="8"/>
  <c r="AS7988" i="8"/>
  <c r="AR7988" i="8"/>
  <c r="AQ7988" i="8"/>
  <c r="AL7988" i="8"/>
  <c r="CD7987" i="8"/>
  <c r="CC7987" i="8"/>
  <c r="BO7987" i="8"/>
  <c r="BG7987" i="8"/>
  <c r="BF7987" i="8"/>
  <c r="AS7987" i="8"/>
  <c r="AR7987" i="8"/>
  <c r="AQ7987" i="8"/>
  <c r="AL7987" i="8"/>
  <c r="CD7986" i="8"/>
  <c r="CC7986" i="8"/>
  <c r="BO7986" i="8"/>
  <c r="BG7986" i="8"/>
  <c r="BF7986" i="8"/>
  <c r="AS7986" i="8"/>
  <c r="AR7986" i="8"/>
  <c r="AQ7986" i="8"/>
  <c r="AL7986" i="8"/>
  <c r="CD7985" i="8"/>
  <c r="CC7985" i="8"/>
  <c r="BO7985" i="8"/>
  <c r="BG7985" i="8"/>
  <c r="BF7985" i="8"/>
  <c r="AS7985" i="8"/>
  <c r="AR7985" i="8"/>
  <c r="AQ7985" i="8"/>
  <c r="AL7985" i="8"/>
  <c r="CD7984" i="8"/>
  <c r="CC7984" i="8"/>
  <c r="BO7984" i="8"/>
  <c r="BG7984" i="8"/>
  <c r="BF7984" i="8"/>
  <c r="AS7984" i="8"/>
  <c r="AR7984" i="8"/>
  <c r="AQ7984" i="8"/>
  <c r="AL7984" i="8"/>
  <c r="CD7983" i="8"/>
  <c r="CC7983" i="8"/>
  <c r="BO7983" i="8"/>
  <c r="BG7983" i="8"/>
  <c r="BF7983" i="8"/>
  <c r="AS7983" i="8"/>
  <c r="AR7983" i="8"/>
  <c r="AQ7983" i="8"/>
  <c r="AL7983" i="8"/>
  <c r="CD7982" i="8"/>
  <c r="CC7982" i="8"/>
  <c r="BO7982" i="8"/>
  <c r="BG7982" i="8"/>
  <c r="BF7982" i="8"/>
  <c r="AS7982" i="8"/>
  <c r="AR7982" i="8"/>
  <c r="AQ7982" i="8"/>
  <c r="AL7982" i="8"/>
  <c r="CD7981" i="8"/>
  <c r="CC7981" i="8"/>
  <c r="BO7981" i="8"/>
  <c r="BG7981" i="8"/>
  <c r="BF7981" i="8"/>
  <c r="AS7981" i="8"/>
  <c r="AR7981" i="8"/>
  <c r="AQ7981" i="8"/>
  <c r="AL7981" i="8"/>
  <c r="CD7980" i="8"/>
  <c r="CC7980" i="8"/>
  <c r="BO7980" i="8"/>
  <c r="BG7980" i="8"/>
  <c r="BF7980" i="8"/>
  <c r="AS7980" i="8"/>
  <c r="AR7980" i="8"/>
  <c r="AQ7980" i="8"/>
  <c r="AL7980" i="8"/>
  <c r="CD7979" i="8"/>
  <c r="CC7979" i="8"/>
  <c r="BO7979" i="8"/>
  <c r="BG7979" i="8"/>
  <c r="BF7979" i="8"/>
  <c r="AS7979" i="8"/>
  <c r="AR7979" i="8"/>
  <c r="AQ7979" i="8"/>
  <c r="AL7979" i="8"/>
  <c r="CD7978" i="8"/>
  <c r="CC7978" i="8"/>
  <c r="BO7978" i="8"/>
  <c r="BG7978" i="8"/>
  <c r="BF7978" i="8"/>
  <c r="AS7978" i="8"/>
  <c r="AR7978" i="8"/>
  <c r="AQ7978" i="8"/>
  <c r="AL7978" i="8"/>
  <c r="CD7977" i="8"/>
  <c r="CC7977" i="8"/>
  <c r="BO7977" i="8"/>
  <c r="BG7977" i="8"/>
  <c r="BF7977" i="8"/>
  <c r="AS7977" i="8"/>
  <c r="AR7977" i="8"/>
  <c r="AQ7977" i="8"/>
  <c r="AL7977" i="8"/>
  <c r="CD7976" i="8"/>
  <c r="CC7976" i="8"/>
  <c r="BO7976" i="8"/>
  <c r="BG7976" i="8"/>
  <c r="BF7976" i="8"/>
  <c r="AS7976" i="8"/>
  <c r="AR7976" i="8"/>
  <c r="AQ7976" i="8"/>
  <c r="AL7976" i="8"/>
  <c r="CD7975" i="8"/>
  <c r="CC7975" i="8"/>
  <c r="BO7975" i="8"/>
  <c r="BG7975" i="8"/>
  <c r="BF7975" i="8"/>
  <c r="AS7975" i="8"/>
  <c r="AR7975" i="8"/>
  <c r="AQ7975" i="8"/>
  <c r="AL7975" i="8"/>
  <c r="CD7974" i="8"/>
  <c r="CC7974" i="8"/>
  <c r="BO7974" i="8"/>
  <c r="BG7974" i="8"/>
  <c r="BF7974" i="8"/>
  <c r="AS7974" i="8"/>
  <c r="AR7974" i="8"/>
  <c r="AQ7974" i="8"/>
  <c r="AL7974" i="8"/>
  <c r="CD7973" i="8"/>
  <c r="CC7973" i="8"/>
  <c r="BO7973" i="8"/>
  <c r="BG7973" i="8"/>
  <c r="BF7973" i="8"/>
  <c r="AS7973" i="8"/>
  <c r="AR7973" i="8"/>
  <c r="AQ7973" i="8"/>
  <c r="AL7973" i="8"/>
  <c r="CD7972" i="8"/>
  <c r="CC7972" i="8"/>
  <c r="BO7972" i="8"/>
  <c r="BG7972" i="8"/>
  <c r="BF7972" i="8"/>
  <c r="AS7972" i="8"/>
  <c r="AR7972" i="8"/>
  <c r="AQ7972" i="8"/>
  <c r="AL7972" i="8"/>
  <c r="CD7971" i="8"/>
  <c r="CC7971" i="8"/>
  <c r="BO7971" i="8"/>
  <c r="BG7971" i="8"/>
  <c r="BF7971" i="8"/>
  <c r="AS7971" i="8"/>
  <c r="AR7971" i="8"/>
  <c r="AQ7971" i="8"/>
  <c r="AL7971" i="8"/>
  <c r="CD7970" i="8"/>
  <c r="CC7970" i="8"/>
  <c r="BO7970" i="8"/>
  <c r="BG7970" i="8"/>
  <c r="BF7970" i="8"/>
  <c r="AS7970" i="8"/>
  <c r="AR7970" i="8"/>
  <c r="AQ7970" i="8"/>
  <c r="AL7970" i="8"/>
  <c r="CD7969" i="8"/>
  <c r="CC7969" i="8"/>
  <c r="BO7969" i="8"/>
  <c r="BG7969" i="8"/>
  <c r="BF7969" i="8"/>
  <c r="AS7969" i="8"/>
  <c r="AR7969" i="8"/>
  <c r="AQ7969" i="8"/>
  <c r="AL7969" i="8"/>
  <c r="CD7968" i="8"/>
  <c r="CC7968" i="8"/>
  <c r="BO7968" i="8"/>
  <c r="BG7968" i="8"/>
  <c r="BF7968" i="8"/>
  <c r="AS7968" i="8"/>
  <c r="AR7968" i="8"/>
  <c r="AQ7968" i="8"/>
  <c r="AL7968" i="8"/>
  <c r="CD7967" i="8"/>
  <c r="CC7967" i="8"/>
  <c r="BO7967" i="8"/>
  <c r="BG7967" i="8"/>
  <c r="BF7967" i="8"/>
  <c r="AS7967" i="8"/>
  <c r="AR7967" i="8"/>
  <c r="AQ7967" i="8"/>
  <c r="AL7967" i="8"/>
  <c r="CD7966" i="8"/>
  <c r="CC7966" i="8"/>
  <c r="BO7966" i="8"/>
  <c r="BG7966" i="8"/>
  <c r="BF7966" i="8"/>
  <c r="AS7966" i="8"/>
  <c r="AR7966" i="8"/>
  <c r="AQ7966" i="8"/>
  <c r="AL7966" i="8"/>
  <c r="CD7965" i="8"/>
  <c r="CC7965" i="8"/>
  <c r="BO7965" i="8"/>
  <c r="BG7965" i="8"/>
  <c r="BF7965" i="8"/>
  <c r="AS7965" i="8"/>
  <c r="AR7965" i="8"/>
  <c r="AQ7965" i="8"/>
  <c r="AL7965" i="8"/>
  <c r="CD7964" i="8"/>
  <c r="CC7964" i="8"/>
  <c r="BO7964" i="8"/>
  <c r="BG7964" i="8"/>
  <c r="BF7964" i="8"/>
  <c r="AS7964" i="8"/>
  <c r="AR7964" i="8"/>
  <c r="AQ7964" i="8"/>
  <c r="AL7964" i="8"/>
  <c r="CD7963" i="8"/>
  <c r="CC7963" i="8"/>
  <c r="BO7963" i="8"/>
  <c r="BG7963" i="8"/>
  <c r="BF7963" i="8"/>
  <c r="AS7963" i="8"/>
  <c r="AR7963" i="8"/>
  <c r="AQ7963" i="8"/>
  <c r="AL7963" i="8"/>
  <c r="CD7962" i="8"/>
  <c r="CC7962" i="8"/>
  <c r="BO7962" i="8"/>
  <c r="BG7962" i="8"/>
  <c r="BF7962" i="8"/>
  <c r="AS7962" i="8"/>
  <c r="AR7962" i="8"/>
  <c r="AQ7962" i="8"/>
  <c r="AL7962" i="8"/>
  <c r="CD7961" i="8"/>
  <c r="CC7961" i="8"/>
  <c r="BO7961" i="8"/>
  <c r="BG7961" i="8"/>
  <c r="BF7961" i="8"/>
  <c r="AS7961" i="8"/>
  <c r="AR7961" i="8"/>
  <c r="AQ7961" i="8"/>
  <c r="AL7961" i="8"/>
  <c r="CD7960" i="8"/>
  <c r="CC7960" i="8"/>
  <c r="BO7960" i="8"/>
  <c r="BG7960" i="8"/>
  <c r="BF7960" i="8"/>
  <c r="AS7960" i="8"/>
  <c r="AR7960" i="8"/>
  <c r="AQ7960" i="8"/>
  <c r="AL7960" i="8"/>
  <c r="CD7959" i="8"/>
  <c r="CC7959" i="8"/>
  <c r="BO7959" i="8"/>
  <c r="BG7959" i="8"/>
  <c r="BF7959" i="8"/>
  <c r="AS7959" i="8"/>
  <c r="AR7959" i="8"/>
  <c r="AQ7959" i="8"/>
  <c r="AL7959" i="8"/>
  <c r="CD7958" i="8"/>
  <c r="CC7958" i="8"/>
  <c r="BO7958" i="8"/>
  <c r="BG7958" i="8"/>
  <c r="BF7958" i="8"/>
  <c r="AS7958" i="8"/>
  <c r="AR7958" i="8"/>
  <c r="AQ7958" i="8"/>
  <c r="AL7958" i="8"/>
  <c r="CD7957" i="8"/>
  <c r="CC7957" i="8"/>
  <c r="BO7957" i="8"/>
  <c r="BG7957" i="8"/>
  <c r="BF7957" i="8"/>
  <c r="AS7957" i="8"/>
  <c r="AR7957" i="8"/>
  <c r="AQ7957" i="8"/>
  <c r="AL7957" i="8"/>
  <c r="CD7956" i="8"/>
  <c r="CC7956" i="8"/>
  <c r="BO7956" i="8"/>
  <c r="BG7956" i="8"/>
  <c r="BF7956" i="8"/>
  <c r="AS7956" i="8"/>
  <c r="AR7956" i="8"/>
  <c r="AQ7956" i="8"/>
  <c r="AL7956" i="8"/>
  <c r="CD7955" i="8"/>
  <c r="CC7955" i="8"/>
  <c r="BO7955" i="8"/>
  <c r="BG7955" i="8"/>
  <c r="BF7955" i="8"/>
  <c r="AS7955" i="8"/>
  <c r="AR7955" i="8"/>
  <c r="AQ7955" i="8"/>
  <c r="AL7955" i="8"/>
  <c r="CD7954" i="8"/>
  <c r="CC7954" i="8"/>
  <c r="BO7954" i="8"/>
  <c r="BG7954" i="8"/>
  <c r="BF7954" i="8"/>
  <c r="AS7954" i="8"/>
  <c r="AR7954" i="8"/>
  <c r="AQ7954" i="8"/>
  <c r="AL7954" i="8"/>
  <c r="CD7953" i="8"/>
  <c r="CC7953" i="8"/>
  <c r="BO7953" i="8"/>
  <c r="BG7953" i="8"/>
  <c r="BF7953" i="8"/>
  <c r="AS7953" i="8"/>
  <c r="AR7953" i="8"/>
  <c r="AQ7953" i="8"/>
  <c r="AL7953" i="8"/>
  <c r="CD7952" i="8"/>
  <c r="CC7952" i="8"/>
  <c r="BO7952" i="8"/>
  <c r="BG7952" i="8"/>
  <c r="BF7952" i="8"/>
  <c r="AS7952" i="8"/>
  <c r="AR7952" i="8"/>
  <c r="AQ7952" i="8"/>
  <c r="AL7952" i="8"/>
  <c r="CD7951" i="8"/>
  <c r="CC7951" i="8"/>
  <c r="BO7951" i="8"/>
  <c r="BG7951" i="8"/>
  <c r="BF7951" i="8"/>
  <c r="AS7951" i="8"/>
  <c r="AR7951" i="8"/>
  <c r="AQ7951" i="8"/>
  <c r="AL7951" i="8"/>
  <c r="CD7950" i="8"/>
  <c r="CC7950" i="8"/>
  <c r="BO7950" i="8"/>
  <c r="BG7950" i="8"/>
  <c r="BF7950" i="8"/>
  <c r="AS7950" i="8"/>
  <c r="AR7950" i="8"/>
  <c r="AQ7950" i="8"/>
  <c r="AL7950" i="8"/>
  <c r="CD7949" i="8"/>
  <c r="CC7949" i="8"/>
  <c r="BO7949" i="8"/>
  <c r="BG7949" i="8"/>
  <c r="BF7949" i="8"/>
  <c r="AS7949" i="8"/>
  <c r="AR7949" i="8"/>
  <c r="AQ7949" i="8"/>
  <c r="AL7949" i="8"/>
  <c r="CD7948" i="8"/>
  <c r="CC7948" i="8"/>
  <c r="BO7948" i="8"/>
  <c r="BG7948" i="8"/>
  <c r="BF7948" i="8"/>
  <c r="AS7948" i="8"/>
  <c r="AR7948" i="8"/>
  <c r="AQ7948" i="8"/>
  <c r="AL7948" i="8"/>
  <c r="CD7947" i="8"/>
  <c r="CC7947" i="8"/>
  <c r="BO7947" i="8"/>
  <c r="BG7947" i="8"/>
  <c r="BF7947" i="8"/>
  <c r="AS7947" i="8"/>
  <c r="AR7947" i="8"/>
  <c r="AQ7947" i="8"/>
  <c r="AL7947" i="8"/>
  <c r="CD7946" i="8"/>
  <c r="CC7946" i="8"/>
  <c r="BO7946" i="8"/>
  <c r="BG7946" i="8"/>
  <c r="BF7946" i="8"/>
  <c r="AS7946" i="8"/>
  <c r="AR7946" i="8"/>
  <c r="AQ7946" i="8"/>
  <c r="AL7946" i="8"/>
  <c r="CD7945" i="8"/>
  <c r="CC7945" i="8"/>
  <c r="BO7945" i="8"/>
  <c r="BG7945" i="8"/>
  <c r="BF7945" i="8"/>
  <c r="AS7945" i="8"/>
  <c r="AR7945" i="8"/>
  <c r="AQ7945" i="8"/>
  <c r="AL7945" i="8"/>
  <c r="CD7944" i="8"/>
  <c r="CC7944" i="8"/>
  <c r="BO7944" i="8"/>
  <c r="BG7944" i="8"/>
  <c r="BF7944" i="8"/>
  <c r="AS7944" i="8"/>
  <c r="AR7944" i="8"/>
  <c r="AQ7944" i="8"/>
  <c r="AL7944" i="8"/>
  <c r="CD7943" i="8"/>
  <c r="CC7943" i="8"/>
  <c r="BO7943" i="8"/>
  <c r="BG7943" i="8"/>
  <c r="BF7943" i="8"/>
  <c r="AS7943" i="8"/>
  <c r="AR7943" i="8"/>
  <c r="AQ7943" i="8"/>
  <c r="AL7943" i="8"/>
  <c r="CD7942" i="8"/>
  <c r="CC7942" i="8"/>
  <c r="BO7942" i="8"/>
  <c r="BG7942" i="8"/>
  <c r="BF7942" i="8"/>
  <c r="AS7942" i="8"/>
  <c r="AR7942" i="8"/>
  <c r="AQ7942" i="8"/>
  <c r="AL7942" i="8"/>
  <c r="CD7941" i="8"/>
  <c r="CC7941" i="8"/>
  <c r="BO7941" i="8"/>
  <c r="BG7941" i="8"/>
  <c r="BF7941" i="8"/>
  <c r="AS7941" i="8"/>
  <c r="AR7941" i="8"/>
  <c r="AQ7941" i="8"/>
  <c r="AL7941" i="8"/>
  <c r="CD7940" i="8"/>
  <c r="CC7940" i="8"/>
  <c r="BO7940" i="8"/>
  <c r="BG7940" i="8"/>
  <c r="BF7940" i="8"/>
  <c r="AS7940" i="8"/>
  <c r="AR7940" i="8"/>
  <c r="AQ7940" i="8"/>
  <c r="AL7940" i="8"/>
  <c r="CD7939" i="8"/>
  <c r="CC7939" i="8"/>
  <c r="BO7939" i="8"/>
  <c r="BG7939" i="8"/>
  <c r="BF7939" i="8"/>
  <c r="AS7939" i="8"/>
  <c r="AR7939" i="8"/>
  <c r="AQ7939" i="8"/>
  <c r="AL7939" i="8"/>
  <c r="CD7938" i="8"/>
  <c r="CC7938" i="8"/>
  <c r="BO7938" i="8"/>
  <c r="BG7938" i="8"/>
  <c r="BF7938" i="8"/>
  <c r="AS7938" i="8"/>
  <c r="AR7938" i="8"/>
  <c r="AQ7938" i="8"/>
  <c r="AL7938" i="8"/>
  <c r="CD7937" i="8"/>
  <c r="CC7937" i="8"/>
  <c r="BO7937" i="8"/>
  <c r="BG7937" i="8"/>
  <c r="BF7937" i="8"/>
  <c r="AS7937" i="8"/>
  <c r="AR7937" i="8"/>
  <c r="AQ7937" i="8"/>
  <c r="AL7937" i="8"/>
  <c r="CD7936" i="8"/>
  <c r="CC7936" i="8"/>
  <c r="BO7936" i="8"/>
  <c r="BG7936" i="8"/>
  <c r="BF7936" i="8"/>
  <c r="AS7936" i="8"/>
  <c r="AR7936" i="8"/>
  <c r="AQ7936" i="8"/>
  <c r="AL7936" i="8"/>
  <c r="CD7935" i="8"/>
  <c r="CC7935" i="8"/>
  <c r="BO7935" i="8"/>
  <c r="BG7935" i="8"/>
  <c r="BF7935" i="8"/>
  <c r="AS7935" i="8"/>
  <c r="AR7935" i="8"/>
  <c r="AQ7935" i="8"/>
  <c r="AL7935" i="8"/>
  <c r="CD7934" i="8"/>
  <c r="CC7934" i="8"/>
  <c r="BO7934" i="8"/>
  <c r="BG7934" i="8"/>
  <c r="BF7934" i="8"/>
  <c r="AS7934" i="8"/>
  <c r="AR7934" i="8"/>
  <c r="AQ7934" i="8"/>
  <c r="AL7934" i="8"/>
  <c r="CD7933" i="8"/>
  <c r="CC7933" i="8"/>
  <c r="BO7933" i="8"/>
  <c r="BG7933" i="8"/>
  <c r="BF7933" i="8"/>
  <c r="AS7933" i="8"/>
  <c r="AR7933" i="8"/>
  <c r="AQ7933" i="8"/>
  <c r="AL7933" i="8"/>
  <c r="CD7932" i="8"/>
  <c r="CC7932" i="8"/>
  <c r="BO7932" i="8"/>
  <c r="BG7932" i="8"/>
  <c r="BF7932" i="8"/>
  <c r="AS7932" i="8"/>
  <c r="AR7932" i="8"/>
  <c r="AQ7932" i="8"/>
  <c r="AL7932" i="8"/>
  <c r="CD7931" i="8"/>
  <c r="CC7931" i="8"/>
  <c r="BO7931" i="8"/>
  <c r="BG7931" i="8"/>
  <c r="BF7931" i="8"/>
  <c r="AS7931" i="8"/>
  <c r="AR7931" i="8"/>
  <c r="AQ7931" i="8"/>
  <c r="AL7931" i="8"/>
  <c r="CD7930" i="8"/>
  <c r="CC7930" i="8"/>
  <c r="BO7930" i="8"/>
  <c r="BG7930" i="8"/>
  <c r="BF7930" i="8"/>
  <c r="AS7930" i="8"/>
  <c r="AR7930" i="8"/>
  <c r="AQ7930" i="8"/>
  <c r="AL7930" i="8"/>
  <c r="CD7929" i="8"/>
  <c r="CC7929" i="8"/>
  <c r="BO7929" i="8"/>
  <c r="BG7929" i="8"/>
  <c r="BF7929" i="8"/>
  <c r="AS7929" i="8"/>
  <c r="AR7929" i="8"/>
  <c r="AQ7929" i="8"/>
  <c r="AL7929" i="8"/>
  <c r="CD7928" i="8"/>
  <c r="CC7928" i="8"/>
  <c r="BO7928" i="8"/>
  <c r="BG7928" i="8"/>
  <c r="BF7928" i="8"/>
  <c r="AS7928" i="8"/>
  <c r="AR7928" i="8"/>
  <c r="AQ7928" i="8"/>
  <c r="AL7928" i="8"/>
  <c r="CD7927" i="8"/>
  <c r="CC7927" i="8"/>
  <c r="BO7927" i="8"/>
  <c r="BG7927" i="8"/>
  <c r="BF7927" i="8"/>
  <c r="AS7927" i="8"/>
  <c r="AR7927" i="8"/>
  <c r="AQ7927" i="8"/>
  <c r="AL7927" i="8"/>
  <c r="CD7926" i="8"/>
  <c r="CC7926" i="8"/>
  <c r="BO7926" i="8"/>
  <c r="BG7926" i="8"/>
  <c r="BF7926" i="8"/>
  <c r="AS7926" i="8"/>
  <c r="AR7926" i="8"/>
  <c r="AQ7926" i="8"/>
  <c r="AL7926" i="8"/>
  <c r="CD7925" i="8"/>
  <c r="CC7925" i="8"/>
  <c r="BO7925" i="8"/>
  <c r="BG7925" i="8"/>
  <c r="BF7925" i="8"/>
  <c r="AS7925" i="8"/>
  <c r="AR7925" i="8"/>
  <c r="AQ7925" i="8"/>
  <c r="AL7925" i="8"/>
  <c r="CD7924" i="8"/>
  <c r="CC7924" i="8"/>
  <c r="BO7924" i="8"/>
  <c r="BG7924" i="8"/>
  <c r="BF7924" i="8"/>
  <c r="AS7924" i="8"/>
  <c r="AR7924" i="8"/>
  <c r="AQ7924" i="8"/>
  <c r="AL7924" i="8"/>
  <c r="CD7923" i="8"/>
  <c r="CC7923" i="8"/>
  <c r="BO7923" i="8"/>
  <c r="BG7923" i="8"/>
  <c r="BF7923" i="8"/>
  <c r="AS7923" i="8"/>
  <c r="AR7923" i="8"/>
  <c r="AQ7923" i="8"/>
  <c r="AL7923" i="8"/>
  <c r="CD7922" i="8"/>
  <c r="CC7922" i="8"/>
  <c r="BO7922" i="8"/>
  <c r="BG7922" i="8"/>
  <c r="BF7922" i="8"/>
  <c r="AS7922" i="8"/>
  <c r="AR7922" i="8"/>
  <c r="AQ7922" i="8"/>
  <c r="AL7922" i="8"/>
  <c r="CD7921" i="8"/>
  <c r="CC7921" i="8"/>
  <c r="BO7921" i="8"/>
  <c r="BG7921" i="8"/>
  <c r="BF7921" i="8"/>
  <c r="AS7921" i="8"/>
  <c r="AR7921" i="8"/>
  <c r="AQ7921" i="8"/>
  <c r="AL7921" i="8"/>
  <c r="CD7920" i="8"/>
  <c r="CC7920" i="8"/>
  <c r="BO7920" i="8"/>
  <c r="BG7920" i="8"/>
  <c r="BF7920" i="8"/>
  <c r="AS7920" i="8"/>
  <c r="AR7920" i="8"/>
  <c r="AQ7920" i="8"/>
  <c r="AL7920" i="8"/>
  <c r="CD7919" i="8"/>
  <c r="CC7919" i="8"/>
  <c r="BO7919" i="8"/>
  <c r="BG7919" i="8"/>
  <c r="BF7919" i="8"/>
  <c r="AS7919" i="8"/>
  <c r="AR7919" i="8"/>
  <c r="AQ7919" i="8"/>
  <c r="AL7919" i="8"/>
  <c r="CD7918" i="8"/>
  <c r="CC7918" i="8"/>
  <c r="BO7918" i="8"/>
  <c r="BG7918" i="8"/>
  <c r="BF7918" i="8"/>
  <c r="AS7918" i="8"/>
  <c r="AR7918" i="8"/>
  <c r="AQ7918" i="8"/>
  <c r="AL7918" i="8"/>
  <c r="CD7917" i="8"/>
  <c r="CC7917" i="8"/>
  <c r="BO7917" i="8"/>
  <c r="BG7917" i="8"/>
  <c r="BF7917" i="8"/>
  <c r="AS7917" i="8"/>
  <c r="AR7917" i="8"/>
  <c r="AQ7917" i="8"/>
  <c r="AL7917" i="8"/>
  <c r="CD7916" i="8"/>
  <c r="CC7916" i="8"/>
  <c r="BO7916" i="8"/>
  <c r="BG7916" i="8"/>
  <c r="BF7916" i="8"/>
  <c r="AS7916" i="8"/>
  <c r="AR7916" i="8"/>
  <c r="AQ7916" i="8"/>
  <c r="AL7916" i="8"/>
  <c r="CD7915" i="8"/>
  <c r="CC7915" i="8"/>
  <c r="BO7915" i="8"/>
  <c r="BG7915" i="8"/>
  <c r="BF7915" i="8"/>
  <c r="AS7915" i="8"/>
  <c r="AR7915" i="8"/>
  <c r="AQ7915" i="8"/>
  <c r="AL7915" i="8"/>
  <c r="CD7914" i="8"/>
  <c r="CC7914" i="8"/>
  <c r="BO7914" i="8"/>
  <c r="BG7914" i="8"/>
  <c r="BF7914" i="8"/>
  <c r="AS7914" i="8"/>
  <c r="AR7914" i="8"/>
  <c r="AQ7914" i="8"/>
  <c r="AL7914" i="8"/>
  <c r="CD7913" i="8"/>
  <c r="CC7913" i="8"/>
  <c r="BO7913" i="8"/>
  <c r="BG7913" i="8"/>
  <c r="BF7913" i="8"/>
  <c r="AS7913" i="8"/>
  <c r="AR7913" i="8"/>
  <c r="AQ7913" i="8"/>
  <c r="AL7913" i="8"/>
  <c r="CD7912" i="8"/>
  <c r="CC7912" i="8"/>
  <c r="BO7912" i="8"/>
  <c r="BG7912" i="8"/>
  <c r="BF7912" i="8"/>
  <c r="AS7912" i="8"/>
  <c r="AR7912" i="8"/>
  <c r="AQ7912" i="8"/>
  <c r="AL7912" i="8"/>
  <c r="CD7911" i="8"/>
  <c r="CC7911" i="8"/>
  <c r="BO7911" i="8"/>
  <c r="BG7911" i="8"/>
  <c r="BF7911" i="8"/>
  <c r="AS7911" i="8"/>
  <c r="AR7911" i="8"/>
  <c r="AQ7911" i="8"/>
  <c r="AL7911" i="8"/>
  <c r="CD7910" i="8"/>
  <c r="CC7910" i="8"/>
  <c r="BO7910" i="8"/>
  <c r="BG7910" i="8"/>
  <c r="BF7910" i="8"/>
  <c r="AS7910" i="8"/>
  <c r="AR7910" i="8"/>
  <c r="AQ7910" i="8"/>
  <c r="AL7910" i="8"/>
  <c r="CD7909" i="8"/>
  <c r="CC7909" i="8"/>
  <c r="BO7909" i="8"/>
  <c r="BG7909" i="8"/>
  <c r="BF7909" i="8"/>
  <c r="AS7909" i="8"/>
  <c r="AR7909" i="8"/>
  <c r="AQ7909" i="8"/>
  <c r="AL7909" i="8"/>
  <c r="CD7908" i="8"/>
  <c r="CC7908" i="8"/>
  <c r="BO7908" i="8"/>
  <c r="BG7908" i="8"/>
  <c r="BF7908" i="8"/>
  <c r="AS7908" i="8"/>
  <c r="AR7908" i="8"/>
  <c r="AQ7908" i="8"/>
  <c r="AL7908" i="8"/>
  <c r="CD7907" i="8"/>
  <c r="CC7907" i="8"/>
  <c r="BO7907" i="8"/>
  <c r="BG7907" i="8"/>
  <c r="BF7907" i="8"/>
  <c r="AS7907" i="8"/>
  <c r="AR7907" i="8"/>
  <c r="AQ7907" i="8"/>
  <c r="AL7907" i="8"/>
  <c r="CD7906" i="8"/>
  <c r="CC7906" i="8"/>
  <c r="BO7906" i="8"/>
  <c r="BG7906" i="8"/>
  <c r="BF7906" i="8"/>
  <c r="AS7906" i="8"/>
  <c r="AR7906" i="8"/>
  <c r="AQ7906" i="8"/>
  <c r="AL7906" i="8"/>
  <c r="CD7905" i="8"/>
  <c r="CC7905" i="8"/>
  <c r="BO7905" i="8"/>
  <c r="BG7905" i="8"/>
  <c r="BF7905" i="8"/>
  <c r="AS7905" i="8"/>
  <c r="AR7905" i="8"/>
  <c r="AQ7905" i="8"/>
  <c r="AL7905" i="8"/>
  <c r="CD7904" i="8"/>
  <c r="CC7904" i="8"/>
  <c r="BO7904" i="8"/>
  <c r="BG7904" i="8"/>
  <c r="BF7904" i="8"/>
  <c r="AS7904" i="8"/>
  <c r="AR7904" i="8"/>
  <c r="AQ7904" i="8"/>
  <c r="AL7904" i="8"/>
  <c r="CD7903" i="8"/>
  <c r="CC7903" i="8"/>
  <c r="BO7903" i="8"/>
  <c r="BG7903" i="8"/>
  <c r="BF7903" i="8"/>
  <c r="AS7903" i="8"/>
  <c r="AR7903" i="8"/>
  <c r="AQ7903" i="8"/>
  <c r="AL7903" i="8"/>
  <c r="CD7902" i="8"/>
  <c r="CC7902" i="8"/>
  <c r="BO7902" i="8"/>
  <c r="BG7902" i="8"/>
  <c r="BF7902" i="8"/>
  <c r="AS7902" i="8"/>
  <c r="AR7902" i="8"/>
  <c r="AQ7902" i="8"/>
  <c r="AL7902" i="8"/>
  <c r="CD7901" i="8"/>
  <c r="CC7901" i="8"/>
  <c r="BO7901" i="8"/>
  <c r="BG7901" i="8"/>
  <c r="BF7901" i="8"/>
  <c r="AS7901" i="8"/>
  <c r="AR7901" i="8"/>
  <c r="AQ7901" i="8"/>
  <c r="AL7901" i="8"/>
  <c r="CD7900" i="8"/>
  <c r="CC7900" i="8"/>
  <c r="BO7900" i="8"/>
  <c r="BG7900" i="8"/>
  <c r="BF7900" i="8"/>
  <c r="AS7900" i="8"/>
  <c r="AR7900" i="8"/>
  <c r="AQ7900" i="8"/>
  <c r="AL7900" i="8"/>
  <c r="CD7899" i="8"/>
  <c r="CC7899" i="8"/>
  <c r="BO7899" i="8"/>
  <c r="BG7899" i="8"/>
  <c r="BF7899" i="8"/>
  <c r="AS7899" i="8"/>
  <c r="AR7899" i="8"/>
  <c r="AQ7899" i="8"/>
  <c r="AL7899" i="8"/>
  <c r="CD7898" i="8"/>
  <c r="CC7898" i="8"/>
  <c r="BO7898" i="8"/>
  <c r="BG7898" i="8"/>
  <c r="BF7898" i="8"/>
  <c r="AS7898" i="8"/>
  <c r="AR7898" i="8"/>
  <c r="AQ7898" i="8"/>
  <c r="AL7898" i="8"/>
  <c r="CD7897" i="8"/>
  <c r="CC7897" i="8"/>
  <c r="BO7897" i="8"/>
  <c r="BG7897" i="8"/>
  <c r="BF7897" i="8"/>
  <c r="AS7897" i="8"/>
  <c r="AR7897" i="8"/>
  <c r="AQ7897" i="8"/>
  <c r="AL7897" i="8"/>
  <c r="CD7896" i="8"/>
  <c r="CC7896" i="8"/>
  <c r="BO7896" i="8"/>
  <c r="BG7896" i="8"/>
  <c r="BF7896" i="8"/>
  <c r="AS7896" i="8"/>
  <c r="AR7896" i="8"/>
  <c r="AQ7896" i="8"/>
  <c r="AL7896" i="8"/>
  <c r="CD7895" i="8"/>
  <c r="CC7895" i="8"/>
  <c r="BO7895" i="8"/>
  <c r="BG7895" i="8"/>
  <c r="BF7895" i="8"/>
  <c r="AS7895" i="8"/>
  <c r="AR7895" i="8"/>
  <c r="AQ7895" i="8"/>
  <c r="AL7895" i="8"/>
  <c r="CD7894" i="8"/>
  <c r="CC7894" i="8"/>
  <c r="BO7894" i="8"/>
  <c r="BG7894" i="8"/>
  <c r="BF7894" i="8"/>
  <c r="AS7894" i="8"/>
  <c r="AR7894" i="8"/>
  <c r="AQ7894" i="8"/>
  <c r="AL7894" i="8"/>
  <c r="CD7893" i="8"/>
  <c r="CC7893" i="8"/>
  <c r="BO7893" i="8"/>
  <c r="BG7893" i="8"/>
  <c r="BF7893" i="8"/>
  <c r="AS7893" i="8"/>
  <c r="AR7893" i="8"/>
  <c r="AQ7893" i="8"/>
  <c r="AL7893" i="8"/>
  <c r="CD7892" i="8"/>
  <c r="CC7892" i="8"/>
  <c r="BO7892" i="8"/>
  <c r="BG7892" i="8"/>
  <c r="BF7892" i="8"/>
  <c r="AS7892" i="8"/>
  <c r="AR7892" i="8"/>
  <c r="AQ7892" i="8"/>
  <c r="AL7892" i="8"/>
  <c r="CD7891" i="8"/>
  <c r="CC7891" i="8"/>
  <c r="BO7891" i="8"/>
  <c r="BG7891" i="8"/>
  <c r="BF7891" i="8"/>
  <c r="AS7891" i="8"/>
  <c r="AR7891" i="8"/>
  <c r="AQ7891" i="8"/>
  <c r="AL7891" i="8"/>
  <c r="CD7890" i="8"/>
  <c r="CC7890" i="8"/>
  <c r="BO7890" i="8"/>
  <c r="BG7890" i="8"/>
  <c r="BF7890" i="8"/>
  <c r="AS7890" i="8"/>
  <c r="AR7890" i="8"/>
  <c r="AQ7890" i="8"/>
  <c r="AL7890" i="8"/>
  <c r="CD7889" i="8"/>
  <c r="CC7889" i="8"/>
  <c r="BO7889" i="8"/>
  <c r="BG7889" i="8"/>
  <c r="BF7889" i="8"/>
  <c r="AS7889" i="8"/>
  <c r="AR7889" i="8"/>
  <c r="AQ7889" i="8"/>
  <c r="AL7889" i="8"/>
  <c r="CD7888" i="8"/>
  <c r="CC7888" i="8"/>
  <c r="BO7888" i="8"/>
  <c r="BG7888" i="8"/>
  <c r="BF7888" i="8"/>
  <c r="AS7888" i="8"/>
  <c r="AR7888" i="8"/>
  <c r="AQ7888" i="8"/>
  <c r="AL7888" i="8"/>
  <c r="CD7887" i="8"/>
  <c r="CC7887" i="8"/>
  <c r="BO7887" i="8"/>
  <c r="BG7887" i="8"/>
  <c r="BF7887" i="8"/>
  <c r="AS7887" i="8"/>
  <c r="AR7887" i="8"/>
  <c r="AQ7887" i="8"/>
  <c r="AL7887" i="8"/>
  <c r="CD7886" i="8"/>
  <c r="CC7886" i="8"/>
  <c r="BO7886" i="8"/>
  <c r="BG7886" i="8"/>
  <c r="BF7886" i="8"/>
  <c r="AS7886" i="8"/>
  <c r="AR7886" i="8"/>
  <c r="AQ7886" i="8"/>
  <c r="AL7886" i="8"/>
  <c r="CD7885" i="8"/>
  <c r="CC7885" i="8"/>
  <c r="BO7885" i="8"/>
  <c r="BG7885" i="8"/>
  <c r="BF7885" i="8"/>
  <c r="AS7885" i="8"/>
  <c r="AR7885" i="8"/>
  <c r="AQ7885" i="8"/>
  <c r="AL7885" i="8"/>
  <c r="CD7884" i="8"/>
  <c r="CC7884" i="8"/>
  <c r="BO7884" i="8"/>
  <c r="BG7884" i="8"/>
  <c r="BF7884" i="8"/>
  <c r="AS7884" i="8"/>
  <c r="AR7884" i="8"/>
  <c r="AQ7884" i="8"/>
  <c r="AL7884" i="8"/>
  <c r="CD7883" i="8"/>
  <c r="CC7883" i="8"/>
  <c r="BO7883" i="8"/>
  <c r="BG7883" i="8"/>
  <c r="BF7883" i="8"/>
  <c r="AS7883" i="8"/>
  <c r="AR7883" i="8"/>
  <c r="AQ7883" i="8"/>
  <c r="AL7883" i="8"/>
  <c r="CD7882" i="8"/>
  <c r="CC7882" i="8"/>
  <c r="BO7882" i="8"/>
  <c r="BG7882" i="8"/>
  <c r="BF7882" i="8"/>
  <c r="AS7882" i="8"/>
  <c r="AR7882" i="8"/>
  <c r="AQ7882" i="8"/>
  <c r="AL7882" i="8"/>
  <c r="CD7881" i="8"/>
  <c r="CC7881" i="8"/>
  <c r="BO7881" i="8"/>
  <c r="BG7881" i="8"/>
  <c r="BF7881" i="8"/>
  <c r="AS7881" i="8"/>
  <c r="AR7881" i="8"/>
  <c r="AQ7881" i="8"/>
  <c r="AL7881" i="8"/>
  <c r="CD7880" i="8"/>
  <c r="CC7880" i="8"/>
  <c r="BO7880" i="8"/>
  <c r="BG7880" i="8"/>
  <c r="BF7880" i="8"/>
  <c r="AS7880" i="8"/>
  <c r="AR7880" i="8"/>
  <c r="AQ7880" i="8"/>
  <c r="AL7880" i="8"/>
  <c r="CD7879" i="8"/>
  <c r="CC7879" i="8"/>
  <c r="BO7879" i="8"/>
  <c r="BG7879" i="8"/>
  <c r="BF7879" i="8"/>
  <c r="AS7879" i="8"/>
  <c r="AR7879" i="8"/>
  <c r="AQ7879" i="8"/>
  <c r="AL7879" i="8"/>
  <c r="CD7878" i="8"/>
  <c r="CC7878" i="8"/>
  <c r="BO7878" i="8"/>
  <c r="BG7878" i="8"/>
  <c r="BF7878" i="8"/>
  <c r="AS7878" i="8"/>
  <c r="AR7878" i="8"/>
  <c r="AQ7878" i="8"/>
  <c r="AL7878" i="8"/>
  <c r="CD7877" i="8"/>
  <c r="CC7877" i="8"/>
  <c r="BO7877" i="8"/>
  <c r="BG7877" i="8"/>
  <c r="BF7877" i="8"/>
  <c r="AS7877" i="8"/>
  <c r="AR7877" i="8"/>
  <c r="AQ7877" i="8"/>
  <c r="AL7877" i="8"/>
  <c r="CD7876" i="8"/>
  <c r="CC7876" i="8"/>
  <c r="BO7876" i="8"/>
  <c r="BG7876" i="8"/>
  <c r="BF7876" i="8"/>
  <c r="AS7876" i="8"/>
  <c r="AR7876" i="8"/>
  <c r="AQ7876" i="8"/>
  <c r="AL7876" i="8"/>
  <c r="CD7875" i="8"/>
  <c r="CC7875" i="8"/>
  <c r="BO7875" i="8"/>
  <c r="BG7875" i="8"/>
  <c r="BF7875" i="8"/>
  <c r="AS7875" i="8"/>
  <c r="AR7875" i="8"/>
  <c r="AQ7875" i="8"/>
  <c r="AL7875" i="8"/>
  <c r="CD7874" i="8"/>
  <c r="CC7874" i="8"/>
  <c r="BO7874" i="8"/>
  <c r="BG7874" i="8"/>
  <c r="BF7874" i="8"/>
  <c r="AS7874" i="8"/>
  <c r="AR7874" i="8"/>
  <c r="AQ7874" i="8"/>
  <c r="AL7874" i="8"/>
  <c r="CD7873" i="8"/>
  <c r="CC7873" i="8"/>
  <c r="BO7873" i="8"/>
  <c r="BG7873" i="8"/>
  <c r="BF7873" i="8"/>
  <c r="AS7873" i="8"/>
  <c r="AR7873" i="8"/>
  <c r="AQ7873" i="8"/>
  <c r="AL7873" i="8"/>
  <c r="CD7872" i="8"/>
  <c r="CC7872" i="8"/>
  <c r="BO7872" i="8"/>
  <c r="BG7872" i="8"/>
  <c r="BF7872" i="8"/>
  <c r="AS7872" i="8"/>
  <c r="AR7872" i="8"/>
  <c r="AQ7872" i="8"/>
  <c r="AL7872" i="8"/>
  <c r="CD7871" i="8"/>
  <c r="CC7871" i="8"/>
  <c r="BO7871" i="8"/>
  <c r="BG7871" i="8"/>
  <c r="BF7871" i="8"/>
  <c r="AS7871" i="8"/>
  <c r="AR7871" i="8"/>
  <c r="AQ7871" i="8"/>
  <c r="AL7871" i="8"/>
  <c r="CD7870" i="8"/>
  <c r="CC7870" i="8"/>
  <c r="BO7870" i="8"/>
  <c r="BG7870" i="8"/>
  <c r="BF7870" i="8"/>
  <c r="AS7870" i="8"/>
  <c r="AR7870" i="8"/>
  <c r="AQ7870" i="8"/>
  <c r="AL7870" i="8"/>
  <c r="CD7869" i="8"/>
  <c r="CC7869" i="8"/>
  <c r="BO7869" i="8"/>
  <c r="BG7869" i="8"/>
  <c r="BF7869" i="8"/>
  <c r="AS7869" i="8"/>
  <c r="AR7869" i="8"/>
  <c r="AQ7869" i="8"/>
  <c r="AL7869" i="8"/>
  <c r="CD7868" i="8"/>
  <c r="CC7868" i="8"/>
  <c r="BO7868" i="8"/>
  <c r="BG7868" i="8"/>
  <c r="BF7868" i="8"/>
  <c r="AS7868" i="8"/>
  <c r="AR7868" i="8"/>
  <c r="AQ7868" i="8"/>
  <c r="AL7868" i="8"/>
  <c r="CD7867" i="8"/>
  <c r="CC7867" i="8"/>
  <c r="BO7867" i="8"/>
  <c r="BG7867" i="8"/>
  <c r="BF7867" i="8"/>
  <c r="AS7867" i="8"/>
  <c r="AR7867" i="8"/>
  <c r="AQ7867" i="8"/>
  <c r="AL7867" i="8"/>
  <c r="CD7866" i="8"/>
  <c r="CC7866" i="8"/>
  <c r="BO7866" i="8"/>
  <c r="BG7866" i="8"/>
  <c r="BF7866" i="8"/>
  <c r="AS7866" i="8"/>
  <c r="AR7866" i="8"/>
  <c r="AQ7866" i="8"/>
  <c r="AL7866" i="8"/>
  <c r="CD7865" i="8"/>
  <c r="CC7865" i="8"/>
  <c r="BO7865" i="8"/>
  <c r="BG7865" i="8"/>
  <c r="BF7865" i="8"/>
  <c r="AS7865" i="8"/>
  <c r="AR7865" i="8"/>
  <c r="AQ7865" i="8"/>
  <c r="AL7865" i="8"/>
  <c r="CD7864" i="8"/>
  <c r="CC7864" i="8"/>
  <c r="BO7864" i="8"/>
  <c r="BG7864" i="8"/>
  <c r="BF7864" i="8"/>
  <c r="AS7864" i="8"/>
  <c r="AR7864" i="8"/>
  <c r="AQ7864" i="8"/>
  <c r="AL7864" i="8"/>
  <c r="CD7863" i="8"/>
  <c r="CC7863" i="8"/>
  <c r="BO7863" i="8"/>
  <c r="BG7863" i="8"/>
  <c r="BF7863" i="8"/>
  <c r="AS7863" i="8"/>
  <c r="AR7863" i="8"/>
  <c r="AQ7863" i="8"/>
  <c r="AL7863" i="8"/>
  <c r="CD7862" i="8"/>
  <c r="CC7862" i="8"/>
  <c r="BO7862" i="8"/>
  <c r="BG7862" i="8"/>
  <c r="BF7862" i="8"/>
  <c r="AS7862" i="8"/>
  <c r="AR7862" i="8"/>
  <c r="AQ7862" i="8"/>
  <c r="AL7862" i="8"/>
  <c r="CD7861" i="8"/>
  <c r="CC7861" i="8"/>
  <c r="BO7861" i="8"/>
  <c r="BG7861" i="8"/>
  <c r="BF7861" i="8"/>
  <c r="AS7861" i="8"/>
  <c r="AR7861" i="8"/>
  <c r="AQ7861" i="8"/>
  <c r="AL7861" i="8"/>
  <c r="CD7860" i="8"/>
  <c r="CC7860" i="8"/>
  <c r="BO7860" i="8"/>
  <c r="BG7860" i="8"/>
  <c r="BF7860" i="8"/>
  <c r="AS7860" i="8"/>
  <c r="AR7860" i="8"/>
  <c r="AQ7860" i="8"/>
  <c r="AL7860" i="8"/>
  <c r="CD7859" i="8"/>
  <c r="CC7859" i="8"/>
  <c r="BO7859" i="8"/>
  <c r="BG7859" i="8"/>
  <c r="BF7859" i="8"/>
  <c r="AS7859" i="8"/>
  <c r="AR7859" i="8"/>
  <c r="AQ7859" i="8"/>
  <c r="AL7859" i="8"/>
  <c r="CD7858" i="8"/>
  <c r="CC7858" i="8"/>
  <c r="BO7858" i="8"/>
  <c r="BG7858" i="8"/>
  <c r="BF7858" i="8"/>
  <c r="AS7858" i="8"/>
  <c r="AR7858" i="8"/>
  <c r="AQ7858" i="8"/>
  <c r="AL7858" i="8"/>
  <c r="CD7857" i="8"/>
  <c r="CC7857" i="8"/>
  <c r="BO7857" i="8"/>
  <c r="BG7857" i="8"/>
  <c r="BF7857" i="8"/>
  <c r="AS7857" i="8"/>
  <c r="AR7857" i="8"/>
  <c r="AQ7857" i="8"/>
  <c r="AL7857" i="8"/>
  <c r="CD7856" i="8"/>
  <c r="CC7856" i="8"/>
  <c r="BO7856" i="8"/>
  <c r="BG7856" i="8"/>
  <c r="BF7856" i="8"/>
  <c r="AS7856" i="8"/>
  <c r="AR7856" i="8"/>
  <c r="AQ7856" i="8"/>
  <c r="AL7856" i="8"/>
  <c r="CD7855" i="8"/>
  <c r="CC7855" i="8"/>
  <c r="BO7855" i="8"/>
  <c r="BG7855" i="8"/>
  <c r="BF7855" i="8"/>
  <c r="AS7855" i="8"/>
  <c r="AR7855" i="8"/>
  <c r="AQ7855" i="8"/>
  <c r="AL7855" i="8"/>
  <c r="CD7854" i="8"/>
  <c r="CC7854" i="8"/>
  <c r="BO7854" i="8"/>
  <c r="BG7854" i="8"/>
  <c r="BF7854" i="8"/>
  <c r="AS7854" i="8"/>
  <c r="AR7854" i="8"/>
  <c r="AQ7854" i="8"/>
  <c r="AL7854" i="8"/>
  <c r="CD7853" i="8"/>
  <c r="CC7853" i="8"/>
  <c r="BO7853" i="8"/>
  <c r="BG7853" i="8"/>
  <c r="BF7853" i="8"/>
  <c r="AS7853" i="8"/>
  <c r="AR7853" i="8"/>
  <c r="AQ7853" i="8"/>
  <c r="AL7853" i="8"/>
  <c r="CD7852" i="8"/>
  <c r="CC7852" i="8"/>
  <c r="BO7852" i="8"/>
  <c r="BG7852" i="8"/>
  <c r="BF7852" i="8"/>
  <c r="AS7852" i="8"/>
  <c r="AR7852" i="8"/>
  <c r="AQ7852" i="8"/>
  <c r="AL7852" i="8"/>
  <c r="CD7851" i="8"/>
  <c r="CC7851" i="8"/>
  <c r="BO7851" i="8"/>
  <c r="BG7851" i="8"/>
  <c r="BF7851" i="8"/>
  <c r="AS7851" i="8"/>
  <c r="AR7851" i="8"/>
  <c r="AQ7851" i="8"/>
  <c r="AL7851" i="8"/>
  <c r="CD7850" i="8"/>
  <c r="CC7850" i="8"/>
  <c r="BO7850" i="8"/>
  <c r="BG7850" i="8"/>
  <c r="BF7850" i="8"/>
  <c r="AS7850" i="8"/>
  <c r="AR7850" i="8"/>
  <c r="AQ7850" i="8"/>
  <c r="AL7850" i="8"/>
  <c r="CD7849" i="8"/>
  <c r="CC7849" i="8"/>
  <c r="BO7849" i="8"/>
  <c r="BG7849" i="8"/>
  <c r="BF7849" i="8"/>
  <c r="AS7849" i="8"/>
  <c r="AR7849" i="8"/>
  <c r="AQ7849" i="8"/>
  <c r="AL7849" i="8"/>
  <c r="CD7848" i="8"/>
  <c r="CC7848" i="8"/>
  <c r="BO7848" i="8"/>
  <c r="BG7848" i="8"/>
  <c r="BF7848" i="8"/>
  <c r="AS7848" i="8"/>
  <c r="AR7848" i="8"/>
  <c r="AQ7848" i="8"/>
  <c r="AL7848" i="8"/>
  <c r="CD7847" i="8"/>
  <c r="CC7847" i="8"/>
  <c r="BO7847" i="8"/>
  <c r="BG7847" i="8"/>
  <c r="BF7847" i="8"/>
  <c r="AS7847" i="8"/>
  <c r="AR7847" i="8"/>
  <c r="AQ7847" i="8"/>
  <c r="AL7847" i="8"/>
  <c r="CD7846" i="8"/>
  <c r="CC7846" i="8"/>
  <c r="BO7846" i="8"/>
  <c r="BG7846" i="8"/>
  <c r="BF7846" i="8"/>
  <c r="AS7846" i="8"/>
  <c r="AR7846" i="8"/>
  <c r="AQ7846" i="8"/>
  <c r="AL7846" i="8"/>
  <c r="CD7845" i="8"/>
  <c r="CC7845" i="8"/>
  <c r="BO7845" i="8"/>
  <c r="BG7845" i="8"/>
  <c r="BF7845" i="8"/>
  <c r="AS7845" i="8"/>
  <c r="AR7845" i="8"/>
  <c r="AQ7845" i="8"/>
  <c r="AL7845" i="8"/>
  <c r="CD7844" i="8"/>
  <c r="CC7844" i="8"/>
  <c r="BO7844" i="8"/>
  <c r="BG7844" i="8"/>
  <c r="BF7844" i="8"/>
  <c r="AS7844" i="8"/>
  <c r="AR7844" i="8"/>
  <c r="AQ7844" i="8"/>
  <c r="AL7844" i="8"/>
  <c r="CD7843" i="8"/>
  <c r="CC7843" i="8"/>
  <c r="BO7843" i="8"/>
  <c r="BG7843" i="8"/>
  <c r="BF7843" i="8"/>
  <c r="AS7843" i="8"/>
  <c r="AR7843" i="8"/>
  <c r="AQ7843" i="8"/>
  <c r="AL7843" i="8"/>
  <c r="CD7842" i="8"/>
  <c r="CC7842" i="8"/>
  <c r="BO7842" i="8"/>
  <c r="BG7842" i="8"/>
  <c r="BF7842" i="8"/>
  <c r="AS7842" i="8"/>
  <c r="AR7842" i="8"/>
  <c r="AQ7842" i="8"/>
  <c r="AL7842" i="8"/>
  <c r="CD7841" i="8"/>
  <c r="CC7841" i="8"/>
  <c r="BO7841" i="8"/>
  <c r="BG7841" i="8"/>
  <c r="BF7841" i="8"/>
  <c r="AS7841" i="8"/>
  <c r="AR7841" i="8"/>
  <c r="AQ7841" i="8"/>
  <c r="AL7841" i="8"/>
  <c r="CD7840" i="8"/>
  <c r="CC7840" i="8"/>
  <c r="BO7840" i="8"/>
  <c r="BG7840" i="8"/>
  <c r="BF7840" i="8"/>
  <c r="AS7840" i="8"/>
  <c r="AR7840" i="8"/>
  <c r="AQ7840" i="8"/>
  <c r="AL7840" i="8"/>
  <c r="CD7839" i="8"/>
  <c r="CC7839" i="8"/>
  <c r="BO7839" i="8"/>
  <c r="BG7839" i="8"/>
  <c r="BF7839" i="8"/>
  <c r="AS7839" i="8"/>
  <c r="AR7839" i="8"/>
  <c r="AQ7839" i="8"/>
  <c r="AL7839" i="8"/>
  <c r="CD7838" i="8"/>
  <c r="CC7838" i="8"/>
  <c r="BO7838" i="8"/>
  <c r="BG7838" i="8"/>
  <c r="BF7838" i="8"/>
  <c r="AS7838" i="8"/>
  <c r="AR7838" i="8"/>
  <c r="AQ7838" i="8"/>
  <c r="AL7838" i="8"/>
  <c r="CD7837" i="8"/>
  <c r="CC7837" i="8"/>
  <c r="BO7837" i="8"/>
  <c r="BG7837" i="8"/>
  <c r="BF7837" i="8"/>
  <c r="AS7837" i="8"/>
  <c r="AR7837" i="8"/>
  <c r="AQ7837" i="8"/>
  <c r="AL7837" i="8"/>
  <c r="CD7836" i="8"/>
  <c r="CC7836" i="8"/>
  <c r="BO7836" i="8"/>
  <c r="BG7836" i="8"/>
  <c r="BF7836" i="8"/>
  <c r="AS7836" i="8"/>
  <c r="AR7836" i="8"/>
  <c r="AQ7836" i="8"/>
  <c r="AL7836" i="8"/>
  <c r="CD7835" i="8"/>
  <c r="CC7835" i="8"/>
  <c r="BO7835" i="8"/>
  <c r="BG7835" i="8"/>
  <c r="BF7835" i="8"/>
  <c r="AS7835" i="8"/>
  <c r="AR7835" i="8"/>
  <c r="AQ7835" i="8"/>
  <c r="AL7835" i="8"/>
  <c r="CD7834" i="8"/>
  <c r="CC7834" i="8"/>
  <c r="BO7834" i="8"/>
  <c r="BG7834" i="8"/>
  <c r="BF7834" i="8"/>
  <c r="AS7834" i="8"/>
  <c r="AR7834" i="8"/>
  <c r="AQ7834" i="8"/>
  <c r="AL7834" i="8"/>
  <c r="CD7833" i="8"/>
  <c r="CC7833" i="8"/>
  <c r="BO7833" i="8"/>
  <c r="BG7833" i="8"/>
  <c r="BF7833" i="8"/>
  <c r="AS7833" i="8"/>
  <c r="AR7833" i="8"/>
  <c r="AQ7833" i="8"/>
  <c r="AL7833" i="8"/>
  <c r="CD7832" i="8"/>
  <c r="CC7832" i="8"/>
  <c r="BO7832" i="8"/>
  <c r="BG7832" i="8"/>
  <c r="BF7832" i="8"/>
  <c r="AS7832" i="8"/>
  <c r="AR7832" i="8"/>
  <c r="AQ7832" i="8"/>
  <c r="AL7832" i="8"/>
  <c r="CD7831" i="8"/>
  <c r="CC7831" i="8"/>
  <c r="BO7831" i="8"/>
  <c r="BG7831" i="8"/>
  <c r="BF7831" i="8"/>
  <c r="AS7831" i="8"/>
  <c r="AR7831" i="8"/>
  <c r="AQ7831" i="8"/>
  <c r="AL7831" i="8"/>
  <c r="CD7830" i="8"/>
  <c r="CC7830" i="8"/>
  <c r="BO7830" i="8"/>
  <c r="BG7830" i="8"/>
  <c r="BF7830" i="8"/>
  <c r="AS7830" i="8"/>
  <c r="AR7830" i="8"/>
  <c r="AQ7830" i="8"/>
  <c r="AL7830" i="8"/>
  <c r="CD7829" i="8"/>
  <c r="CC7829" i="8"/>
  <c r="BO7829" i="8"/>
  <c r="BG7829" i="8"/>
  <c r="BF7829" i="8"/>
  <c r="AS7829" i="8"/>
  <c r="AR7829" i="8"/>
  <c r="AQ7829" i="8"/>
  <c r="AL7829" i="8"/>
  <c r="CD7828" i="8"/>
  <c r="CC7828" i="8"/>
  <c r="BO7828" i="8"/>
  <c r="BG7828" i="8"/>
  <c r="BF7828" i="8"/>
  <c r="AS7828" i="8"/>
  <c r="AR7828" i="8"/>
  <c r="AQ7828" i="8"/>
  <c r="AL7828" i="8"/>
  <c r="CD7827" i="8"/>
  <c r="CC7827" i="8"/>
  <c r="BO7827" i="8"/>
  <c r="BG7827" i="8"/>
  <c r="BF7827" i="8"/>
  <c r="AS7827" i="8"/>
  <c r="AR7827" i="8"/>
  <c r="AQ7827" i="8"/>
  <c r="AL7827" i="8"/>
  <c r="CD7826" i="8"/>
  <c r="CC7826" i="8"/>
  <c r="BO7826" i="8"/>
  <c r="BG7826" i="8"/>
  <c r="BF7826" i="8"/>
  <c r="AS7826" i="8"/>
  <c r="AR7826" i="8"/>
  <c r="AQ7826" i="8"/>
  <c r="AL7826" i="8"/>
  <c r="CD7825" i="8"/>
  <c r="CC7825" i="8"/>
  <c r="BO7825" i="8"/>
  <c r="BG7825" i="8"/>
  <c r="BF7825" i="8"/>
  <c r="AS7825" i="8"/>
  <c r="AR7825" i="8"/>
  <c r="AQ7825" i="8"/>
  <c r="AL7825" i="8"/>
  <c r="CD7824" i="8"/>
  <c r="CC7824" i="8"/>
  <c r="BO7824" i="8"/>
  <c r="BG7824" i="8"/>
  <c r="BF7824" i="8"/>
  <c r="AS7824" i="8"/>
  <c r="AR7824" i="8"/>
  <c r="AQ7824" i="8"/>
  <c r="AL7824" i="8"/>
  <c r="CD7823" i="8"/>
  <c r="CC7823" i="8"/>
  <c r="BO7823" i="8"/>
  <c r="BG7823" i="8"/>
  <c r="BF7823" i="8"/>
  <c r="AS7823" i="8"/>
  <c r="AR7823" i="8"/>
  <c r="AQ7823" i="8"/>
  <c r="AL7823" i="8"/>
  <c r="CD7822" i="8"/>
  <c r="CC7822" i="8"/>
  <c r="BO7822" i="8"/>
  <c r="BG7822" i="8"/>
  <c r="BF7822" i="8"/>
  <c r="AS7822" i="8"/>
  <c r="AR7822" i="8"/>
  <c r="AQ7822" i="8"/>
  <c r="AL7822" i="8"/>
  <c r="CD7821" i="8"/>
  <c r="CC7821" i="8"/>
  <c r="BO7821" i="8"/>
  <c r="BG7821" i="8"/>
  <c r="BF7821" i="8"/>
  <c r="AS7821" i="8"/>
  <c r="AR7821" i="8"/>
  <c r="AQ7821" i="8"/>
  <c r="AL7821" i="8"/>
  <c r="CD7820" i="8"/>
  <c r="CC7820" i="8"/>
  <c r="BO7820" i="8"/>
  <c r="BG7820" i="8"/>
  <c r="BF7820" i="8"/>
  <c r="AS7820" i="8"/>
  <c r="AR7820" i="8"/>
  <c r="AQ7820" i="8"/>
  <c r="AL7820" i="8"/>
  <c r="CD7819" i="8"/>
  <c r="CC7819" i="8"/>
  <c r="BO7819" i="8"/>
  <c r="BG7819" i="8"/>
  <c r="BF7819" i="8"/>
  <c r="AS7819" i="8"/>
  <c r="AR7819" i="8"/>
  <c r="AQ7819" i="8"/>
  <c r="AL7819" i="8"/>
  <c r="CD7818" i="8"/>
  <c r="CC7818" i="8"/>
  <c r="BO7818" i="8"/>
  <c r="BG7818" i="8"/>
  <c r="BF7818" i="8"/>
  <c r="AS7818" i="8"/>
  <c r="AR7818" i="8"/>
  <c r="AQ7818" i="8"/>
  <c r="AL7818" i="8"/>
  <c r="CD7817" i="8"/>
  <c r="CC7817" i="8"/>
  <c r="BO7817" i="8"/>
  <c r="BG7817" i="8"/>
  <c r="BF7817" i="8"/>
  <c r="AS7817" i="8"/>
  <c r="AR7817" i="8"/>
  <c r="AQ7817" i="8"/>
  <c r="AL7817" i="8"/>
  <c r="CD7816" i="8"/>
  <c r="CC7816" i="8"/>
  <c r="BO7816" i="8"/>
  <c r="BG7816" i="8"/>
  <c r="BF7816" i="8"/>
  <c r="AS7816" i="8"/>
  <c r="AR7816" i="8"/>
  <c r="AQ7816" i="8"/>
  <c r="AL7816" i="8"/>
  <c r="CD7815" i="8"/>
  <c r="CC7815" i="8"/>
  <c r="BO7815" i="8"/>
  <c r="BG7815" i="8"/>
  <c r="BF7815" i="8"/>
  <c r="AS7815" i="8"/>
  <c r="AR7815" i="8"/>
  <c r="AQ7815" i="8"/>
  <c r="AL7815" i="8"/>
  <c r="CD7814" i="8"/>
  <c r="CC7814" i="8"/>
  <c r="BO7814" i="8"/>
  <c r="BG7814" i="8"/>
  <c r="BF7814" i="8"/>
  <c r="AS7814" i="8"/>
  <c r="AR7814" i="8"/>
  <c r="AQ7814" i="8"/>
  <c r="AL7814" i="8"/>
  <c r="CD7813" i="8"/>
  <c r="CC7813" i="8"/>
  <c r="BO7813" i="8"/>
  <c r="BG7813" i="8"/>
  <c r="BF7813" i="8"/>
  <c r="AS7813" i="8"/>
  <c r="AR7813" i="8"/>
  <c r="AQ7813" i="8"/>
  <c r="AL7813" i="8"/>
  <c r="CD7812" i="8"/>
  <c r="CC7812" i="8"/>
  <c r="BO7812" i="8"/>
  <c r="BG7812" i="8"/>
  <c r="BF7812" i="8"/>
  <c r="AS7812" i="8"/>
  <c r="AR7812" i="8"/>
  <c r="AQ7812" i="8"/>
  <c r="AL7812" i="8"/>
  <c r="CD7811" i="8"/>
  <c r="CC7811" i="8"/>
  <c r="BO7811" i="8"/>
  <c r="BG7811" i="8"/>
  <c r="BF7811" i="8"/>
  <c r="AS7811" i="8"/>
  <c r="AR7811" i="8"/>
  <c r="AQ7811" i="8"/>
  <c r="AL7811" i="8"/>
  <c r="CD7810" i="8"/>
  <c r="CC7810" i="8"/>
  <c r="BO7810" i="8"/>
  <c r="BG7810" i="8"/>
  <c r="BF7810" i="8"/>
  <c r="AS7810" i="8"/>
  <c r="AR7810" i="8"/>
  <c r="AQ7810" i="8"/>
  <c r="AL7810" i="8"/>
  <c r="CD7809" i="8"/>
  <c r="CC7809" i="8"/>
  <c r="BO7809" i="8"/>
  <c r="BG7809" i="8"/>
  <c r="BF7809" i="8"/>
  <c r="AS7809" i="8"/>
  <c r="AR7809" i="8"/>
  <c r="AQ7809" i="8"/>
  <c r="AL7809" i="8"/>
  <c r="CD7808" i="8"/>
  <c r="CC7808" i="8"/>
  <c r="BO7808" i="8"/>
  <c r="BG7808" i="8"/>
  <c r="BF7808" i="8"/>
  <c r="AS7808" i="8"/>
  <c r="AR7808" i="8"/>
  <c r="AQ7808" i="8"/>
  <c r="AL7808" i="8"/>
  <c r="CD7807" i="8"/>
  <c r="CC7807" i="8"/>
  <c r="BO7807" i="8"/>
  <c r="BG7807" i="8"/>
  <c r="BF7807" i="8"/>
  <c r="AS7807" i="8"/>
  <c r="AR7807" i="8"/>
  <c r="AQ7807" i="8"/>
  <c r="AL7807" i="8"/>
  <c r="CD7806" i="8"/>
  <c r="CC7806" i="8"/>
  <c r="BO7806" i="8"/>
  <c r="BG7806" i="8"/>
  <c r="BF7806" i="8"/>
  <c r="AS7806" i="8"/>
  <c r="AR7806" i="8"/>
  <c r="AQ7806" i="8"/>
  <c r="AL7806" i="8"/>
  <c r="CD7805" i="8"/>
  <c r="CC7805" i="8"/>
  <c r="BO7805" i="8"/>
  <c r="BG7805" i="8"/>
  <c r="BF7805" i="8"/>
  <c r="AS7805" i="8"/>
  <c r="AR7805" i="8"/>
  <c r="AQ7805" i="8"/>
  <c r="AL7805" i="8"/>
  <c r="CD7804" i="8"/>
  <c r="CC7804" i="8"/>
  <c r="BO7804" i="8"/>
  <c r="BG7804" i="8"/>
  <c r="BF7804" i="8"/>
  <c r="AS7804" i="8"/>
  <c r="AR7804" i="8"/>
  <c r="AQ7804" i="8"/>
  <c r="AL7804" i="8"/>
  <c r="CD7803" i="8"/>
  <c r="CC7803" i="8"/>
  <c r="BO7803" i="8"/>
  <c r="BG7803" i="8"/>
  <c r="BF7803" i="8"/>
  <c r="AS7803" i="8"/>
  <c r="AR7803" i="8"/>
  <c r="AQ7803" i="8"/>
  <c r="AL7803" i="8"/>
  <c r="CD7802" i="8"/>
  <c r="CC7802" i="8"/>
  <c r="BO7802" i="8"/>
  <c r="BG7802" i="8"/>
  <c r="BF7802" i="8"/>
  <c r="AS7802" i="8"/>
  <c r="AR7802" i="8"/>
  <c r="AQ7802" i="8"/>
  <c r="AL7802" i="8"/>
  <c r="CD7801" i="8"/>
  <c r="CC7801" i="8"/>
  <c r="BO7801" i="8"/>
  <c r="BG7801" i="8"/>
  <c r="BF7801" i="8"/>
  <c r="AS7801" i="8"/>
  <c r="AR7801" i="8"/>
  <c r="AQ7801" i="8"/>
  <c r="AL7801" i="8"/>
  <c r="CD7800" i="8"/>
  <c r="CC7800" i="8"/>
  <c r="BO7800" i="8"/>
  <c r="BG7800" i="8"/>
  <c r="BF7800" i="8"/>
  <c r="AS7800" i="8"/>
  <c r="AR7800" i="8"/>
  <c r="AQ7800" i="8"/>
  <c r="AL7800" i="8"/>
  <c r="CD7799" i="8"/>
  <c r="CC7799" i="8"/>
  <c r="BO7799" i="8"/>
  <c r="BG7799" i="8"/>
  <c r="BF7799" i="8"/>
  <c r="AS7799" i="8"/>
  <c r="AR7799" i="8"/>
  <c r="AQ7799" i="8"/>
  <c r="AL7799" i="8"/>
  <c r="CD7798" i="8"/>
  <c r="CC7798" i="8"/>
  <c r="BO7798" i="8"/>
  <c r="BG7798" i="8"/>
  <c r="BF7798" i="8"/>
  <c r="AS7798" i="8"/>
  <c r="AR7798" i="8"/>
  <c r="AQ7798" i="8"/>
  <c r="AL7798" i="8"/>
  <c r="CD7797" i="8"/>
  <c r="CC7797" i="8"/>
  <c r="BO7797" i="8"/>
  <c r="BG7797" i="8"/>
  <c r="BF7797" i="8"/>
  <c r="AS7797" i="8"/>
  <c r="AR7797" i="8"/>
  <c r="AQ7797" i="8"/>
  <c r="AL7797" i="8"/>
  <c r="CD7796" i="8"/>
  <c r="CC7796" i="8"/>
  <c r="BO7796" i="8"/>
  <c r="BG7796" i="8"/>
  <c r="BF7796" i="8"/>
  <c r="AS7796" i="8"/>
  <c r="AR7796" i="8"/>
  <c r="AQ7796" i="8"/>
  <c r="AL7796" i="8"/>
  <c r="CD7795" i="8"/>
  <c r="CC7795" i="8"/>
  <c r="BO7795" i="8"/>
  <c r="BG7795" i="8"/>
  <c r="BF7795" i="8"/>
  <c r="AS7795" i="8"/>
  <c r="AR7795" i="8"/>
  <c r="AQ7795" i="8"/>
  <c r="AL7795" i="8"/>
  <c r="CD7794" i="8"/>
  <c r="CC7794" i="8"/>
  <c r="BO7794" i="8"/>
  <c r="BG7794" i="8"/>
  <c r="BF7794" i="8"/>
  <c r="AS7794" i="8"/>
  <c r="AR7794" i="8"/>
  <c r="AQ7794" i="8"/>
  <c r="AL7794" i="8"/>
  <c r="CD7793" i="8"/>
  <c r="CC7793" i="8"/>
  <c r="BO7793" i="8"/>
  <c r="BG7793" i="8"/>
  <c r="BF7793" i="8"/>
  <c r="AS7793" i="8"/>
  <c r="AR7793" i="8"/>
  <c r="AQ7793" i="8"/>
  <c r="AL7793" i="8"/>
  <c r="CD7792" i="8"/>
  <c r="CC7792" i="8"/>
  <c r="BO7792" i="8"/>
  <c r="BG7792" i="8"/>
  <c r="BF7792" i="8"/>
  <c r="AS7792" i="8"/>
  <c r="AR7792" i="8"/>
  <c r="AQ7792" i="8"/>
  <c r="AL7792" i="8"/>
  <c r="CD7791" i="8"/>
  <c r="CC7791" i="8"/>
  <c r="BO7791" i="8"/>
  <c r="BG7791" i="8"/>
  <c r="BF7791" i="8"/>
  <c r="AS7791" i="8"/>
  <c r="AR7791" i="8"/>
  <c r="AQ7791" i="8"/>
  <c r="AL7791" i="8"/>
  <c r="CD7790" i="8"/>
  <c r="CC7790" i="8"/>
  <c r="BO7790" i="8"/>
  <c r="BG7790" i="8"/>
  <c r="BF7790" i="8"/>
  <c r="AS7790" i="8"/>
  <c r="AR7790" i="8"/>
  <c r="AQ7790" i="8"/>
  <c r="AL7790" i="8"/>
  <c r="CD7789" i="8"/>
  <c r="CC7789" i="8"/>
  <c r="BO7789" i="8"/>
  <c r="BG7789" i="8"/>
  <c r="BF7789" i="8"/>
  <c r="AS7789" i="8"/>
  <c r="AR7789" i="8"/>
  <c r="AQ7789" i="8"/>
  <c r="AL7789" i="8"/>
  <c r="CD7788" i="8"/>
  <c r="CC7788" i="8"/>
  <c r="BO7788" i="8"/>
  <c r="BG7788" i="8"/>
  <c r="BF7788" i="8"/>
  <c r="AS7788" i="8"/>
  <c r="AR7788" i="8"/>
  <c r="AQ7788" i="8"/>
  <c r="AL7788" i="8"/>
  <c r="CD7787" i="8"/>
  <c r="CC7787" i="8"/>
  <c r="BO7787" i="8"/>
  <c r="BG7787" i="8"/>
  <c r="BF7787" i="8"/>
  <c r="AS7787" i="8"/>
  <c r="AR7787" i="8"/>
  <c r="AQ7787" i="8"/>
  <c r="AL7787" i="8"/>
  <c r="CD7786" i="8"/>
  <c r="CC7786" i="8"/>
  <c r="BO7786" i="8"/>
  <c r="BG7786" i="8"/>
  <c r="BF7786" i="8"/>
  <c r="AS7786" i="8"/>
  <c r="AR7786" i="8"/>
  <c r="AQ7786" i="8"/>
  <c r="AL7786" i="8"/>
  <c r="CD7785" i="8"/>
  <c r="CC7785" i="8"/>
  <c r="BO7785" i="8"/>
  <c r="BG7785" i="8"/>
  <c r="BF7785" i="8"/>
  <c r="AS7785" i="8"/>
  <c r="AR7785" i="8"/>
  <c r="AQ7785" i="8"/>
  <c r="AL7785" i="8"/>
  <c r="CD7784" i="8"/>
  <c r="CC7784" i="8"/>
  <c r="BO7784" i="8"/>
  <c r="BG7784" i="8"/>
  <c r="BF7784" i="8"/>
  <c r="AS7784" i="8"/>
  <c r="AR7784" i="8"/>
  <c r="AQ7784" i="8"/>
  <c r="AL7784" i="8"/>
  <c r="CD7783" i="8"/>
  <c r="CC7783" i="8"/>
  <c r="BO7783" i="8"/>
  <c r="BG7783" i="8"/>
  <c r="BF7783" i="8"/>
  <c r="AS7783" i="8"/>
  <c r="AR7783" i="8"/>
  <c r="AQ7783" i="8"/>
  <c r="AL7783" i="8"/>
  <c r="CD7782" i="8"/>
  <c r="CC7782" i="8"/>
  <c r="BO7782" i="8"/>
  <c r="BG7782" i="8"/>
  <c r="BF7782" i="8"/>
  <c r="AS7782" i="8"/>
  <c r="AR7782" i="8"/>
  <c r="AQ7782" i="8"/>
  <c r="AL7782" i="8"/>
  <c r="CD7781" i="8"/>
  <c r="CC7781" i="8"/>
  <c r="BO7781" i="8"/>
  <c r="BG7781" i="8"/>
  <c r="BF7781" i="8"/>
  <c r="AS7781" i="8"/>
  <c r="AR7781" i="8"/>
  <c r="AQ7781" i="8"/>
  <c r="AL7781" i="8"/>
  <c r="CD7780" i="8"/>
  <c r="CC7780" i="8"/>
  <c r="BO7780" i="8"/>
  <c r="BG7780" i="8"/>
  <c r="BF7780" i="8"/>
  <c r="AS7780" i="8"/>
  <c r="AR7780" i="8"/>
  <c r="AQ7780" i="8"/>
  <c r="AL7780" i="8"/>
  <c r="CD7779" i="8"/>
  <c r="CC7779" i="8"/>
  <c r="BO7779" i="8"/>
  <c r="BG7779" i="8"/>
  <c r="BF7779" i="8"/>
  <c r="AS7779" i="8"/>
  <c r="AR7779" i="8"/>
  <c r="AQ7779" i="8"/>
  <c r="AL7779" i="8"/>
  <c r="CD7778" i="8"/>
  <c r="CC7778" i="8"/>
  <c r="BO7778" i="8"/>
  <c r="BG7778" i="8"/>
  <c r="BF7778" i="8"/>
  <c r="AS7778" i="8"/>
  <c r="AR7778" i="8"/>
  <c r="AQ7778" i="8"/>
  <c r="AL7778" i="8"/>
  <c r="CD7777" i="8"/>
  <c r="CC7777" i="8"/>
  <c r="BO7777" i="8"/>
  <c r="BG7777" i="8"/>
  <c r="BF7777" i="8"/>
  <c r="AS7777" i="8"/>
  <c r="AR7777" i="8"/>
  <c r="AQ7777" i="8"/>
  <c r="AL7777" i="8"/>
  <c r="CD7776" i="8"/>
  <c r="CC7776" i="8"/>
  <c r="BO7776" i="8"/>
  <c r="BG7776" i="8"/>
  <c r="BF7776" i="8"/>
  <c r="AS7776" i="8"/>
  <c r="AR7776" i="8"/>
  <c r="AQ7776" i="8"/>
  <c r="AL7776" i="8"/>
  <c r="CD7775" i="8"/>
  <c r="CC7775" i="8"/>
  <c r="BO7775" i="8"/>
  <c r="BG7775" i="8"/>
  <c r="BF7775" i="8"/>
  <c r="AS7775" i="8"/>
  <c r="AR7775" i="8"/>
  <c r="AQ7775" i="8"/>
  <c r="AL7775" i="8"/>
  <c r="CD7774" i="8"/>
  <c r="CC7774" i="8"/>
  <c r="BO7774" i="8"/>
  <c r="BG7774" i="8"/>
  <c r="BF7774" i="8"/>
  <c r="AS7774" i="8"/>
  <c r="AR7774" i="8"/>
  <c r="AQ7774" i="8"/>
  <c r="AL7774" i="8"/>
  <c r="CD7773" i="8"/>
  <c r="CC7773" i="8"/>
  <c r="BO7773" i="8"/>
  <c r="BG7773" i="8"/>
  <c r="BF7773" i="8"/>
  <c r="AS7773" i="8"/>
  <c r="AR7773" i="8"/>
  <c r="AQ7773" i="8"/>
  <c r="AL7773" i="8"/>
  <c r="CD7772" i="8"/>
  <c r="CC7772" i="8"/>
  <c r="BO7772" i="8"/>
  <c r="BG7772" i="8"/>
  <c r="BF7772" i="8"/>
  <c r="AS7772" i="8"/>
  <c r="AR7772" i="8"/>
  <c r="AQ7772" i="8"/>
  <c r="AL7772" i="8"/>
  <c r="CD7771" i="8"/>
  <c r="CC7771" i="8"/>
  <c r="BO7771" i="8"/>
  <c r="BG7771" i="8"/>
  <c r="BF7771" i="8"/>
  <c r="AS7771" i="8"/>
  <c r="AR7771" i="8"/>
  <c r="AQ7771" i="8"/>
  <c r="AL7771" i="8"/>
  <c r="CD7770" i="8"/>
  <c r="CC7770" i="8"/>
  <c r="BO7770" i="8"/>
  <c r="BG7770" i="8"/>
  <c r="BF7770" i="8"/>
  <c r="AS7770" i="8"/>
  <c r="AR7770" i="8"/>
  <c r="AQ7770" i="8"/>
  <c r="AL7770" i="8"/>
  <c r="CD7769" i="8"/>
  <c r="CC7769" i="8"/>
  <c r="BO7769" i="8"/>
  <c r="BG7769" i="8"/>
  <c r="BF7769" i="8"/>
  <c r="AS7769" i="8"/>
  <c r="AR7769" i="8"/>
  <c r="AQ7769" i="8"/>
  <c r="AL7769" i="8"/>
  <c r="CD7768" i="8"/>
  <c r="CC7768" i="8"/>
  <c r="BO7768" i="8"/>
  <c r="BG7768" i="8"/>
  <c r="BF7768" i="8"/>
  <c r="AS7768" i="8"/>
  <c r="AR7768" i="8"/>
  <c r="AQ7768" i="8"/>
  <c r="AL7768" i="8"/>
  <c r="CD7767" i="8"/>
  <c r="CC7767" i="8"/>
  <c r="BO7767" i="8"/>
  <c r="BG7767" i="8"/>
  <c r="BF7767" i="8"/>
  <c r="AS7767" i="8"/>
  <c r="AR7767" i="8"/>
  <c r="AQ7767" i="8"/>
  <c r="AL7767" i="8"/>
  <c r="CD7766" i="8"/>
  <c r="CC7766" i="8"/>
  <c r="BO7766" i="8"/>
  <c r="BG7766" i="8"/>
  <c r="BF7766" i="8"/>
  <c r="AS7766" i="8"/>
  <c r="AR7766" i="8"/>
  <c r="AQ7766" i="8"/>
  <c r="AL7766" i="8"/>
  <c r="CD7765" i="8"/>
  <c r="CC7765" i="8"/>
  <c r="BO7765" i="8"/>
  <c r="BG7765" i="8"/>
  <c r="BF7765" i="8"/>
  <c r="AS7765" i="8"/>
  <c r="AR7765" i="8"/>
  <c r="AQ7765" i="8"/>
  <c r="AL7765" i="8"/>
  <c r="CD7764" i="8"/>
  <c r="CC7764" i="8"/>
  <c r="BO7764" i="8"/>
  <c r="BG7764" i="8"/>
  <c r="BF7764" i="8"/>
  <c r="AS7764" i="8"/>
  <c r="AR7764" i="8"/>
  <c r="AQ7764" i="8"/>
  <c r="AL7764" i="8"/>
  <c r="CD7763" i="8"/>
  <c r="CC7763" i="8"/>
  <c r="BO7763" i="8"/>
  <c r="BG7763" i="8"/>
  <c r="BF7763" i="8"/>
  <c r="AS7763" i="8"/>
  <c r="AR7763" i="8"/>
  <c r="AQ7763" i="8"/>
  <c r="AL7763" i="8"/>
  <c r="CD7762" i="8"/>
  <c r="CC7762" i="8"/>
  <c r="BO7762" i="8"/>
  <c r="BG7762" i="8"/>
  <c r="BF7762" i="8"/>
  <c r="AS7762" i="8"/>
  <c r="AR7762" i="8"/>
  <c r="AQ7762" i="8"/>
  <c r="AL7762" i="8"/>
  <c r="CD7761" i="8"/>
  <c r="CC7761" i="8"/>
  <c r="BO7761" i="8"/>
  <c r="BG7761" i="8"/>
  <c r="BF7761" i="8"/>
  <c r="AS7761" i="8"/>
  <c r="AR7761" i="8"/>
  <c r="AQ7761" i="8"/>
  <c r="AL7761" i="8"/>
  <c r="CD7760" i="8"/>
  <c r="CC7760" i="8"/>
  <c r="BO7760" i="8"/>
  <c r="BG7760" i="8"/>
  <c r="BF7760" i="8"/>
  <c r="AS7760" i="8"/>
  <c r="AR7760" i="8"/>
  <c r="AQ7760" i="8"/>
  <c r="AL7760" i="8"/>
  <c r="CD7759" i="8"/>
  <c r="CC7759" i="8"/>
  <c r="BO7759" i="8"/>
  <c r="BG7759" i="8"/>
  <c r="BF7759" i="8"/>
  <c r="AS7759" i="8"/>
  <c r="AR7759" i="8"/>
  <c r="AQ7759" i="8"/>
  <c r="AL7759" i="8"/>
  <c r="CD7758" i="8"/>
  <c r="CC7758" i="8"/>
  <c r="BO7758" i="8"/>
  <c r="BG7758" i="8"/>
  <c r="BF7758" i="8"/>
  <c r="AS7758" i="8"/>
  <c r="AR7758" i="8"/>
  <c r="AQ7758" i="8"/>
  <c r="AL7758" i="8"/>
  <c r="CD7757" i="8"/>
  <c r="CC7757" i="8"/>
  <c r="BO7757" i="8"/>
  <c r="BG7757" i="8"/>
  <c r="BF7757" i="8"/>
  <c r="AS7757" i="8"/>
  <c r="AR7757" i="8"/>
  <c r="AQ7757" i="8"/>
  <c r="AL7757" i="8"/>
  <c r="CD7756" i="8"/>
  <c r="CC7756" i="8"/>
  <c r="BO7756" i="8"/>
  <c r="BG7756" i="8"/>
  <c r="BF7756" i="8"/>
  <c r="AS7756" i="8"/>
  <c r="AR7756" i="8"/>
  <c r="AQ7756" i="8"/>
  <c r="AL7756" i="8"/>
  <c r="CD7755" i="8"/>
  <c r="CC7755" i="8"/>
  <c r="BO7755" i="8"/>
  <c r="BG7755" i="8"/>
  <c r="BF7755" i="8"/>
  <c r="AS7755" i="8"/>
  <c r="AR7755" i="8"/>
  <c r="AQ7755" i="8"/>
  <c r="AL7755" i="8"/>
  <c r="CD7754" i="8"/>
  <c r="CC7754" i="8"/>
  <c r="BO7754" i="8"/>
  <c r="BG7754" i="8"/>
  <c r="BF7754" i="8"/>
  <c r="AS7754" i="8"/>
  <c r="AR7754" i="8"/>
  <c r="AQ7754" i="8"/>
  <c r="AL7754" i="8"/>
  <c r="CD7753" i="8"/>
  <c r="CC7753" i="8"/>
  <c r="BO7753" i="8"/>
  <c r="BG7753" i="8"/>
  <c r="BF7753" i="8"/>
  <c r="AS7753" i="8"/>
  <c r="AR7753" i="8"/>
  <c r="AQ7753" i="8"/>
  <c r="AL7753" i="8"/>
  <c r="CD7752" i="8"/>
  <c r="CC7752" i="8"/>
  <c r="BO7752" i="8"/>
  <c r="BG7752" i="8"/>
  <c r="BF7752" i="8"/>
  <c r="AS7752" i="8"/>
  <c r="AR7752" i="8"/>
  <c r="AQ7752" i="8"/>
  <c r="AL7752" i="8"/>
  <c r="CD7751" i="8"/>
  <c r="CC7751" i="8"/>
  <c r="BO7751" i="8"/>
  <c r="BG7751" i="8"/>
  <c r="BF7751" i="8"/>
  <c r="AS7751" i="8"/>
  <c r="AR7751" i="8"/>
  <c r="AQ7751" i="8"/>
  <c r="AL7751" i="8"/>
  <c r="CD7750" i="8"/>
  <c r="CC7750" i="8"/>
  <c r="BO7750" i="8"/>
  <c r="BG7750" i="8"/>
  <c r="BF7750" i="8"/>
  <c r="AS7750" i="8"/>
  <c r="AR7750" i="8"/>
  <c r="AQ7750" i="8"/>
  <c r="AL7750" i="8"/>
  <c r="CD7749" i="8"/>
  <c r="CC7749" i="8"/>
  <c r="BO7749" i="8"/>
  <c r="BG7749" i="8"/>
  <c r="BF7749" i="8"/>
  <c r="AS7749" i="8"/>
  <c r="AR7749" i="8"/>
  <c r="AQ7749" i="8"/>
  <c r="AL7749" i="8"/>
  <c r="CD7748" i="8"/>
  <c r="CC7748" i="8"/>
  <c r="BO7748" i="8"/>
  <c r="BG7748" i="8"/>
  <c r="BF7748" i="8"/>
  <c r="AS7748" i="8"/>
  <c r="AR7748" i="8"/>
  <c r="AQ7748" i="8"/>
  <c r="AL7748" i="8"/>
  <c r="CD7747" i="8"/>
  <c r="CC7747" i="8"/>
  <c r="BO7747" i="8"/>
  <c r="BG7747" i="8"/>
  <c r="BF7747" i="8"/>
  <c r="AS7747" i="8"/>
  <c r="AR7747" i="8"/>
  <c r="AQ7747" i="8"/>
  <c r="AL7747" i="8"/>
  <c r="CD7746" i="8"/>
  <c r="CC7746" i="8"/>
  <c r="BO7746" i="8"/>
  <c r="BG7746" i="8"/>
  <c r="BF7746" i="8"/>
  <c r="AS7746" i="8"/>
  <c r="AR7746" i="8"/>
  <c r="AQ7746" i="8"/>
  <c r="AL7746" i="8"/>
  <c r="CD7745" i="8"/>
  <c r="CC7745" i="8"/>
  <c r="BO7745" i="8"/>
  <c r="BG7745" i="8"/>
  <c r="BF7745" i="8"/>
  <c r="AS7745" i="8"/>
  <c r="AR7745" i="8"/>
  <c r="AQ7745" i="8"/>
  <c r="AL7745" i="8"/>
  <c r="CD7744" i="8"/>
  <c r="CC7744" i="8"/>
  <c r="BO7744" i="8"/>
  <c r="BG7744" i="8"/>
  <c r="BF7744" i="8"/>
  <c r="AS7744" i="8"/>
  <c r="AR7744" i="8"/>
  <c r="AQ7744" i="8"/>
  <c r="AL7744" i="8"/>
  <c r="CD7743" i="8"/>
  <c r="CC7743" i="8"/>
  <c r="BO7743" i="8"/>
  <c r="BG7743" i="8"/>
  <c r="BF7743" i="8"/>
  <c r="AS7743" i="8"/>
  <c r="AR7743" i="8"/>
  <c r="AQ7743" i="8"/>
  <c r="AL7743" i="8"/>
  <c r="CD7742" i="8"/>
  <c r="CC7742" i="8"/>
  <c r="BO7742" i="8"/>
  <c r="BG7742" i="8"/>
  <c r="BF7742" i="8"/>
  <c r="AS7742" i="8"/>
  <c r="AR7742" i="8"/>
  <c r="AQ7742" i="8"/>
  <c r="AL7742" i="8"/>
  <c r="CD7741" i="8"/>
  <c r="CC7741" i="8"/>
  <c r="BO7741" i="8"/>
  <c r="BG7741" i="8"/>
  <c r="BF7741" i="8"/>
  <c r="AS7741" i="8"/>
  <c r="AR7741" i="8"/>
  <c r="AQ7741" i="8"/>
  <c r="AL7741" i="8"/>
  <c r="CD7740" i="8"/>
  <c r="CC7740" i="8"/>
  <c r="BO7740" i="8"/>
  <c r="BG7740" i="8"/>
  <c r="BF7740" i="8"/>
  <c r="AS7740" i="8"/>
  <c r="AR7740" i="8"/>
  <c r="AQ7740" i="8"/>
  <c r="AL7740" i="8"/>
  <c r="CD7739" i="8"/>
  <c r="CC7739" i="8"/>
  <c r="BO7739" i="8"/>
  <c r="BG7739" i="8"/>
  <c r="BF7739" i="8"/>
  <c r="AS7739" i="8"/>
  <c r="AR7739" i="8"/>
  <c r="AQ7739" i="8"/>
  <c r="AL7739" i="8"/>
  <c r="CD7738" i="8"/>
  <c r="CC7738" i="8"/>
  <c r="BO7738" i="8"/>
  <c r="BG7738" i="8"/>
  <c r="BF7738" i="8"/>
  <c r="AS7738" i="8"/>
  <c r="AR7738" i="8"/>
  <c r="AQ7738" i="8"/>
  <c r="AL7738" i="8"/>
  <c r="CD7737" i="8"/>
  <c r="CC7737" i="8"/>
  <c r="BO7737" i="8"/>
  <c r="BG7737" i="8"/>
  <c r="BF7737" i="8"/>
  <c r="AS7737" i="8"/>
  <c r="AR7737" i="8"/>
  <c r="AQ7737" i="8"/>
  <c r="AL7737" i="8"/>
  <c r="CD7736" i="8"/>
  <c r="CC7736" i="8"/>
  <c r="BO7736" i="8"/>
  <c r="BG7736" i="8"/>
  <c r="BF7736" i="8"/>
  <c r="AS7736" i="8"/>
  <c r="AR7736" i="8"/>
  <c r="AQ7736" i="8"/>
  <c r="AL7736" i="8"/>
  <c r="CD7735" i="8"/>
  <c r="CC7735" i="8"/>
  <c r="BO7735" i="8"/>
  <c r="BG7735" i="8"/>
  <c r="BF7735" i="8"/>
  <c r="AS7735" i="8"/>
  <c r="AR7735" i="8"/>
  <c r="AQ7735" i="8"/>
  <c r="AL7735" i="8"/>
  <c r="CD7734" i="8"/>
  <c r="CC7734" i="8"/>
  <c r="BO7734" i="8"/>
  <c r="BG7734" i="8"/>
  <c r="BF7734" i="8"/>
  <c r="AS7734" i="8"/>
  <c r="AR7734" i="8"/>
  <c r="AQ7734" i="8"/>
  <c r="AL7734" i="8"/>
  <c r="CD7733" i="8"/>
  <c r="CC7733" i="8"/>
  <c r="BO7733" i="8"/>
  <c r="BG7733" i="8"/>
  <c r="BF7733" i="8"/>
  <c r="AS7733" i="8"/>
  <c r="AR7733" i="8"/>
  <c r="AQ7733" i="8"/>
  <c r="AL7733" i="8"/>
  <c r="CD7732" i="8"/>
  <c r="CC7732" i="8"/>
  <c r="BO7732" i="8"/>
  <c r="BG7732" i="8"/>
  <c r="BF7732" i="8"/>
  <c r="AS7732" i="8"/>
  <c r="AR7732" i="8"/>
  <c r="AQ7732" i="8"/>
  <c r="AL7732" i="8"/>
  <c r="CD7731" i="8"/>
  <c r="CC7731" i="8"/>
  <c r="BO7731" i="8"/>
  <c r="BG7731" i="8"/>
  <c r="BF7731" i="8"/>
  <c r="AS7731" i="8"/>
  <c r="AR7731" i="8"/>
  <c r="AQ7731" i="8"/>
  <c r="AL7731" i="8"/>
  <c r="CD7730" i="8"/>
  <c r="CC7730" i="8"/>
  <c r="BO7730" i="8"/>
  <c r="BG7730" i="8"/>
  <c r="BF7730" i="8"/>
  <c r="AS7730" i="8"/>
  <c r="AR7730" i="8"/>
  <c r="AQ7730" i="8"/>
  <c r="AL7730" i="8"/>
  <c r="CD7729" i="8"/>
  <c r="CC7729" i="8"/>
  <c r="BO7729" i="8"/>
  <c r="BG7729" i="8"/>
  <c r="BF7729" i="8"/>
  <c r="AS7729" i="8"/>
  <c r="AR7729" i="8"/>
  <c r="AQ7729" i="8"/>
  <c r="AL7729" i="8"/>
  <c r="CD7728" i="8"/>
  <c r="CC7728" i="8"/>
  <c r="BO7728" i="8"/>
  <c r="BG7728" i="8"/>
  <c r="BF7728" i="8"/>
  <c r="AS7728" i="8"/>
  <c r="AR7728" i="8"/>
  <c r="AQ7728" i="8"/>
  <c r="AL7728" i="8"/>
  <c r="CD7727" i="8"/>
  <c r="CC7727" i="8"/>
  <c r="BO7727" i="8"/>
  <c r="BG7727" i="8"/>
  <c r="BF7727" i="8"/>
  <c r="AS7727" i="8"/>
  <c r="AR7727" i="8"/>
  <c r="AQ7727" i="8"/>
  <c r="AL7727" i="8"/>
  <c r="CD7726" i="8"/>
  <c r="CC7726" i="8"/>
  <c r="BO7726" i="8"/>
  <c r="BG7726" i="8"/>
  <c r="BF7726" i="8"/>
  <c r="AS7726" i="8"/>
  <c r="AR7726" i="8"/>
  <c r="AQ7726" i="8"/>
  <c r="AL7726" i="8"/>
  <c r="CD7725" i="8"/>
  <c r="CC7725" i="8"/>
  <c r="BO7725" i="8"/>
  <c r="BG7725" i="8"/>
  <c r="BF7725" i="8"/>
  <c r="AS7725" i="8"/>
  <c r="AR7725" i="8"/>
  <c r="AQ7725" i="8"/>
  <c r="AL7725" i="8"/>
  <c r="CD7724" i="8"/>
  <c r="CC7724" i="8"/>
  <c r="BO7724" i="8"/>
  <c r="BG7724" i="8"/>
  <c r="BF7724" i="8"/>
  <c r="AS7724" i="8"/>
  <c r="AR7724" i="8"/>
  <c r="AQ7724" i="8"/>
  <c r="AL7724" i="8"/>
  <c r="CD7723" i="8"/>
  <c r="CC7723" i="8"/>
  <c r="BO7723" i="8"/>
  <c r="BG7723" i="8"/>
  <c r="BF7723" i="8"/>
  <c r="AS7723" i="8"/>
  <c r="AR7723" i="8"/>
  <c r="AQ7723" i="8"/>
  <c r="AL7723" i="8"/>
  <c r="CD7722" i="8"/>
  <c r="CC7722" i="8"/>
  <c r="BO7722" i="8"/>
  <c r="BG7722" i="8"/>
  <c r="BF7722" i="8"/>
  <c r="AS7722" i="8"/>
  <c r="AR7722" i="8"/>
  <c r="AQ7722" i="8"/>
  <c r="AL7722" i="8"/>
  <c r="CD7721" i="8"/>
  <c r="CC7721" i="8"/>
  <c r="BO7721" i="8"/>
  <c r="BG7721" i="8"/>
  <c r="BF7721" i="8"/>
  <c r="AS7721" i="8"/>
  <c r="AR7721" i="8"/>
  <c r="AQ7721" i="8"/>
  <c r="AL7721" i="8"/>
  <c r="CD7720" i="8"/>
  <c r="CC7720" i="8"/>
  <c r="BO7720" i="8"/>
  <c r="BG7720" i="8"/>
  <c r="BF7720" i="8"/>
  <c r="AS7720" i="8"/>
  <c r="AR7720" i="8"/>
  <c r="AQ7720" i="8"/>
  <c r="AL7720" i="8"/>
  <c r="CD7719" i="8"/>
  <c r="CC7719" i="8"/>
  <c r="BO7719" i="8"/>
  <c r="BG7719" i="8"/>
  <c r="BF7719" i="8"/>
  <c r="AS7719" i="8"/>
  <c r="AR7719" i="8"/>
  <c r="AQ7719" i="8"/>
  <c r="AL7719" i="8"/>
  <c r="CD7718" i="8"/>
  <c r="CC7718" i="8"/>
  <c r="BO7718" i="8"/>
  <c r="BG7718" i="8"/>
  <c r="BF7718" i="8"/>
  <c r="AS7718" i="8"/>
  <c r="AR7718" i="8"/>
  <c r="AQ7718" i="8"/>
  <c r="AL7718" i="8"/>
  <c r="CD7717" i="8"/>
  <c r="CC7717" i="8"/>
  <c r="BO7717" i="8"/>
  <c r="BG7717" i="8"/>
  <c r="BF7717" i="8"/>
  <c r="AS7717" i="8"/>
  <c r="AR7717" i="8"/>
  <c r="AQ7717" i="8"/>
  <c r="AL7717" i="8"/>
  <c r="CD7716" i="8"/>
  <c r="CC7716" i="8"/>
  <c r="BO7716" i="8"/>
  <c r="BG7716" i="8"/>
  <c r="BF7716" i="8"/>
  <c r="AS7716" i="8"/>
  <c r="AR7716" i="8"/>
  <c r="AQ7716" i="8"/>
  <c r="AL7716" i="8"/>
  <c r="CD7715" i="8"/>
  <c r="CC7715" i="8"/>
  <c r="BO7715" i="8"/>
  <c r="BG7715" i="8"/>
  <c r="BF7715" i="8"/>
  <c r="AS7715" i="8"/>
  <c r="AR7715" i="8"/>
  <c r="AQ7715" i="8"/>
  <c r="AL7715" i="8"/>
  <c r="CD7714" i="8"/>
  <c r="CC7714" i="8"/>
  <c r="BO7714" i="8"/>
  <c r="BG7714" i="8"/>
  <c r="BF7714" i="8"/>
  <c r="AS7714" i="8"/>
  <c r="AR7714" i="8"/>
  <c r="AQ7714" i="8"/>
  <c r="AL7714" i="8"/>
  <c r="CD7713" i="8"/>
  <c r="CC7713" i="8"/>
  <c r="BO7713" i="8"/>
  <c r="BG7713" i="8"/>
  <c r="BF7713" i="8"/>
  <c r="AS7713" i="8"/>
  <c r="AR7713" i="8"/>
  <c r="AQ7713" i="8"/>
  <c r="AL7713" i="8"/>
  <c r="CD7712" i="8"/>
  <c r="CC7712" i="8"/>
  <c r="BO7712" i="8"/>
  <c r="BG7712" i="8"/>
  <c r="BF7712" i="8"/>
  <c r="AS7712" i="8"/>
  <c r="AR7712" i="8"/>
  <c r="AQ7712" i="8"/>
  <c r="AL7712" i="8"/>
  <c r="CD7711" i="8"/>
  <c r="CC7711" i="8"/>
  <c r="BO7711" i="8"/>
  <c r="BG7711" i="8"/>
  <c r="BF7711" i="8"/>
  <c r="AS7711" i="8"/>
  <c r="AR7711" i="8"/>
  <c r="AQ7711" i="8"/>
  <c r="AL7711" i="8"/>
  <c r="CD7710" i="8"/>
  <c r="CC7710" i="8"/>
  <c r="BO7710" i="8"/>
  <c r="BG7710" i="8"/>
  <c r="BF7710" i="8"/>
  <c r="AS7710" i="8"/>
  <c r="AR7710" i="8"/>
  <c r="AQ7710" i="8"/>
  <c r="AL7710" i="8"/>
  <c r="CD7709" i="8"/>
  <c r="CC7709" i="8"/>
  <c r="BO7709" i="8"/>
  <c r="BG7709" i="8"/>
  <c r="BF7709" i="8"/>
  <c r="AS7709" i="8"/>
  <c r="AR7709" i="8"/>
  <c r="AQ7709" i="8"/>
  <c r="AL7709" i="8"/>
  <c r="CD7708" i="8"/>
  <c r="CC7708" i="8"/>
  <c r="BO7708" i="8"/>
  <c r="BG7708" i="8"/>
  <c r="BF7708" i="8"/>
  <c r="AS7708" i="8"/>
  <c r="AR7708" i="8"/>
  <c r="AQ7708" i="8"/>
  <c r="AL7708" i="8"/>
  <c r="CD7707" i="8"/>
  <c r="CC7707" i="8"/>
  <c r="BO7707" i="8"/>
  <c r="BG7707" i="8"/>
  <c r="BF7707" i="8"/>
  <c r="AS7707" i="8"/>
  <c r="AR7707" i="8"/>
  <c r="AQ7707" i="8"/>
  <c r="AL7707" i="8"/>
  <c r="CD7706" i="8"/>
  <c r="CC7706" i="8"/>
  <c r="BO7706" i="8"/>
  <c r="BG7706" i="8"/>
  <c r="BF7706" i="8"/>
  <c r="AS7706" i="8"/>
  <c r="AR7706" i="8"/>
  <c r="AQ7706" i="8"/>
  <c r="AL7706" i="8"/>
  <c r="CD7705" i="8"/>
  <c r="CC7705" i="8"/>
  <c r="BO7705" i="8"/>
  <c r="BG7705" i="8"/>
  <c r="BF7705" i="8"/>
  <c r="AS7705" i="8"/>
  <c r="AR7705" i="8"/>
  <c r="AQ7705" i="8"/>
  <c r="AL7705" i="8"/>
  <c r="CD7704" i="8"/>
  <c r="CC7704" i="8"/>
  <c r="BO7704" i="8"/>
  <c r="BG7704" i="8"/>
  <c r="BF7704" i="8"/>
  <c r="AS7704" i="8"/>
  <c r="AR7704" i="8"/>
  <c r="AQ7704" i="8"/>
  <c r="AL7704" i="8"/>
  <c r="CD7703" i="8"/>
  <c r="CC7703" i="8"/>
  <c r="BO7703" i="8"/>
  <c r="BG7703" i="8"/>
  <c r="BF7703" i="8"/>
  <c r="AS7703" i="8"/>
  <c r="AR7703" i="8"/>
  <c r="AQ7703" i="8"/>
  <c r="AL7703" i="8"/>
  <c r="CD7702" i="8"/>
  <c r="CC7702" i="8"/>
  <c r="BO7702" i="8"/>
  <c r="BG7702" i="8"/>
  <c r="BF7702" i="8"/>
  <c r="AS7702" i="8"/>
  <c r="AR7702" i="8"/>
  <c r="AQ7702" i="8"/>
  <c r="AL7702" i="8"/>
  <c r="CD7701" i="8"/>
  <c r="CC7701" i="8"/>
  <c r="BO7701" i="8"/>
  <c r="BG7701" i="8"/>
  <c r="BF7701" i="8"/>
  <c r="AS7701" i="8"/>
  <c r="AR7701" i="8"/>
  <c r="AQ7701" i="8"/>
  <c r="AL7701" i="8"/>
  <c r="CD7700" i="8"/>
  <c r="CC7700" i="8"/>
  <c r="BO7700" i="8"/>
  <c r="BG7700" i="8"/>
  <c r="BF7700" i="8"/>
  <c r="AS7700" i="8"/>
  <c r="AR7700" i="8"/>
  <c r="AQ7700" i="8"/>
  <c r="AL7700" i="8"/>
  <c r="CD7699" i="8"/>
  <c r="CC7699" i="8"/>
  <c r="BO7699" i="8"/>
  <c r="BG7699" i="8"/>
  <c r="BF7699" i="8"/>
  <c r="AS7699" i="8"/>
  <c r="AR7699" i="8"/>
  <c r="AQ7699" i="8"/>
  <c r="AL7699" i="8"/>
  <c r="CD7698" i="8"/>
  <c r="CC7698" i="8"/>
  <c r="BO7698" i="8"/>
  <c r="BG7698" i="8"/>
  <c r="BF7698" i="8"/>
  <c r="AS7698" i="8"/>
  <c r="AR7698" i="8"/>
  <c r="AQ7698" i="8"/>
  <c r="AL7698" i="8"/>
  <c r="CD7697" i="8"/>
  <c r="CC7697" i="8"/>
  <c r="BO7697" i="8"/>
  <c r="BG7697" i="8"/>
  <c r="BF7697" i="8"/>
  <c r="AS7697" i="8"/>
  <c r="AR7697" i="8"/>
  <c r="AQ7697" i="8"/>
  <c r="AL7697" i="8"/>
  <c r="CD7696" i="8"/>
  <c r="CC7696" i="8"/>
  <c r="BO7696" i="8"/>
  <c r="BG7696" i="8"/>
  <c r="BF7696" i="8"/>
  <c r="AS7696" i="8"/>
  <c r="AR7696" i="8"/>
  <c r="AQ7696" i="8"/>
  <c r="AL7696" i="8"/>
  <c r="CD7695" i="8"/>
  <c r="CC7695" i="8"/>
  <c r="BO7695" i="8"/>
  <c r="BG7695" i="8"/>
  <c r="BF7695" i="8"/>
  <c r="AS7695" i="8"/>
  <c r="AR7695" i="8"/>
  <c r="AQ7695" i="8"/>
  <c r="AL7695" i="8"/>
  <c r="CD7694" i="8"/>
  <c r="CC7694" i="8"/>
  <c r="BO7694" i="8"/>
  <c r="BG7694" i="8"/>
  <c r="BF7694" i="8"/>
  <c r="AS7694" i="8"/>
  <c r="AR7694" i="8"/>
  <c r="AQ7694" i="8"/>
  <c r="AL7694" i="8"/>
  <c r="CD7693" i="8"/>
  <c r="CC7693" i="8"/>
  <c r="BO7693" i="8"/>
  <c r="BG7693" i="8"/>
  <c r="BF7693" i="8"/>
  <c r="AS7693" i="8"/>
  <c r="AR7693" i="8"/>
  <c r="AQ7693" i="8"/>
  <c r="AL7693" i="8"/>
  <c r="CD7692" i="8"/>
  <c r="CC7692" i="8"/>
  <c r="BO7692" i="8"/>
  <c r="BG7692" i="8"/>
  <c r="BF7692" i="8"/>
  <c r="AS7692" i="8"/>
  <c r="AR7692" i="8"/>
  <c r="AQ7692" i="8"/>
  <c r="AL7692" i="8"/>
  <c r="CD7691" i="8"/>
  <c r="CC7691" i="8"/>
  <c r="BO7691" i="8"/>
  <c r="BG7691" i="8"/>
  <c r="BF7691" i="8"/>
  <c r="AS7691" i="8"/>
  <c r="AR7691" i="8"/>
  <c r="AQ7691" i="8"/>
  <c r="AL7691" i="8"/>
  <c r="CD7690" i="8"/>
  <c r="CC7690" i="8"/>
  <c r="BO7690" i="8"/>
  <c r="BG7690" i="8"/>
  <c r="BF7690" i="8"/>
  <c r="AS7690" i="8"/>
  <c r="AR7690" i="8"/>
  <c r="AQ7690" i="8"/>
  <c r="AL7690" i="8"/>
  <c r="CD7689" i="8"/>
  <c r="CC7689" i="8"/>
  <c r="BO7689" i="8"/>
  <c r="BG7689" i="8"/>
  <c r="BF7689" i="8"/>
  <c r="AS7689" i="8"/>
  <c r="AR7689" i="8"/>
  <c r="AQ7689" i="8"/>
  <c r="AL7689" i="8"/>
  <c r="CD7688" i="8"/>
  <c r="CC7688" i="8"/>
  <c r="BO7688" i="8"/>
  <c r="BG7688" i="8"/>
  <c r="BF7688" i="8"/>
  <c r="AS7688" i="8"/>
  <c r="AR7688" i="8"/>
  <c r="AQ7688" i="8"/>
  <c r="AL7688" i="8"/>
  <c r="CD7687" i="8"/>
  <c r="CC7687" i="8"/>
  <c r="BO7687" i="8"/>
  <c r="BG7687" i="8"/>
  <c r="BF7687" i="8"/>
  <c r="AS7687" i="8"/>
  <c r="AR7687" i="8"/>
  <c r="AQ7687" i="8"/>
  <c r="AL7687" i="8"/>
  <c r="CD7686" i="8"/>
  <c r="CC7686" i="8"/>
  <c r="BO7686" i="8"/>
  <c r="BG7686" i="8"/>
  <c r="BF7686" i="8"/>
  <c r="AS7686" i="8"/>
  <c r="AR7686" i="8"/>
  <c r="AQ7686" i="8"/>
  <c r="AL7686" i="8"/>
  <c r="CD7685" i="8"/>
  <c r="CC7685" i="8"/>
  <c r="BO7685" i="8"/>
  <c r="BG7685" i="8"/>
  <c r="BF7685" i="8"/>
  <c r="AS7685" i="8"/>
  <c r="AR7685" i="8"/>
  <c r="AQ7685" i="8"/>
  <c r="AL7685" i="8"/>
  <c r="CD7684" i="8"/>
  <c r="CC7684" i="8"/>
  <c r="BO7684" i="8"/>
  <c r="BG7684" i="8"/>
  <c r="BF7684" i="8"/>
  <c r="AS7684" i="8"/>
  <c r="AR7684" i="8"/>
  <c r="AQ7684" i="8"/>
  <c r="AL7684" i="8"/>
  <c r="CD7683" i="8"/>
  <c r="CC7683" i="8"/>
  <c r="BO7683" i="8"/>
  <c r="BG7683" i="8"/>
  <c r="BF7683" i="8"/>
  <c r="AS7683" i="8"/>
  <c r="AR7683" i="8"/>
  <c r="AQ7683" i="8"/>
  <c r="AL7683" i="8"/>
  <c r="CD7682" i="8"/>
  <c r="CC7682" i="8"/>
  <c r="BO7682" i="8"/>
  <c r="BG7682" i="8"/>
  <c r="BF7682" i="8"/>
  <c r="AS7682" i="8"/>
  <c r="AR7682" i="8"/>
  <c r="AQ7682" i="8"/>
  <c r="AL7682" i="8"/>
  <c r="CD7681" i="8"/>
  <c r="CC7681" i="8"/>
  <c r="BO7681" i="8"/>
  <c r="BG7681" i="8"/>
  <c r="BF7681" i="8"/>
  <c r="AS7681" i="8"/>
  <c r="AR7681" i="8"/>
  <c r="AQ7681" i="8"/>
  <c r="AL7681" i="8"/>
  <c r="CD7680" i="8"/>
  <c r="CC7680" i="8"/>
  <c r="BO7680" i="8"/>
  <c r="BG7680" i="8"/>
  <c r="BF7680" i="8"/>
  <c r="AS7680" i="8"/>
  <c r="AR7680" i="8"/>
  <c r="AQ7680" i="8"/>
  <c r="AL7680" i="8"/>
  <c r="CD7679" i="8"/>
  <c r="CC7679" i="8"/>
  <c r="BO7679" i="8"/>
  <c r="BG7679" i="8"/>
  <c r="BF7679" i="8"/>
  <c r="AS7679" i="8"/>
  <c r="AR7679" i="8"/>
  <c r="AQ7679" i="8"/>
  <c r="AL7679" i="8"/>
  <c r="CD7678" i="8"/>
  <c r="CC7678" i="8"/>
  <c r="BO7678" i="8"/>
  <c r="BG7678" i="8"/>
  <c r="BF7678" i="8"/>
  <c r="AS7678" i="8"/>
  <c r="AR7678" i="8"/>
  <c r="AQ7678" i="8"/>
  <c r="AL7678" i="8"/>
  <c r="CD7677" i="8"/>
  <c r="CC7677" i="8"/>
  <c r="BO7677" i="8"/>
  <c r="BG7677" i="8"/>
  <c r="BF7677" i="8"/>
  <c r="AS7677" i="8"/>
  <c r="AR7677" i="8"/>
  <c r="AQ7677" i="8"/>
  <c r="AL7677" i="8"/>
  <c r="CD7676" i="8"/>
  <c r="CC7676" i="8"/>
  <c r="BO7676" i="8"/>
  <c r="BG7676" i="8"/>
  <c r="BF7676" i="8"/>
  <c r="AS7676" i="8"/>
  <c r="AR7676" i="8"/>
  <c r="AQ7676" i="8"/>
  <c r="AL7676" i="8"/>
  <c r="CD7675" i="8"/>
  <c r="CC7675" i="8"/>
  <c r="BO7675" i="8"/>
  <c r="BG7675" i="8"/>
  <c r="BF7675" i="8"/>
  <c r="AS7675" i="8"/>
  <c r="AR7675" i="8"/>
  <c r="AQ7675" i="8"/>
  <c r="AL7675" i="8"/>
  <c r="CD7674" i="8"/>
  <c r="CC7674" i="8"/>
  <c r="BO7674" i="8"/>
  <c r="BG7674" i="8"/>
  <c r="BF7674" i="8"/>
  <c r="AS7674" i="8"/>
  <c r="AR7674" i="8"/>
  <c r="AQ7674" i="8"/>
  <c r="AL7674" i="8"/>
  <c r="CD7673" i="8"/>
  <c r="CC7673" i="8"/>
  <c r="BO7673" i="8"/>
  <c r="BG7673" i="8"/>
  <c r="BF7673" i="8"/>
  <c r="AS7673" i="8"/>
  <c r="AR7673" i="8"/>
  <c r="AQ7673" i="8"/>
  <c r="AL7673" i="8"/>
  <c r="CD7672" i="8"/>
  <c r="CC7672" i="8"/>
  <c r="BO7672" i="8"/>
  <c r="BG7672" i="8"/>
  <c r="BF7672" i="8"/>
  <c r="AS7672" i="8"/>
  <c r="AR7672" i="8"/>
  <c r="AQ7672" i="8"/>
  <c r="AL7672" i="8"/>
  <c r="CD7671" i="8"/>
  <c r="CC7671" i="8"/>
  <c r="BO7671" i="8"/>
  <c r="BG7671" i="8"/>
  <c r="BF7671" i="8"/>
  <c r="AS7671" i="8"/>
  <c r="AR7671" i="8"/>
  <c r="AQ7671" i="8"/>
  <c r="AL7671" i="8"/>
  <c r="CD7670" i="8"/>
  <c r="CC7670" i="8"/>
  <c r="BO7670" i="8"/>
  <c r="BG7670" i="8"/>
  <c r="BF7670" i="8"/>
  <c r="AS7670" i="8"/>
  <c r="AR7670" i="8"/>
  <c r="AQ7670" i="8"/>
  <c r="AL7670" i="8"/>
  <c r="CD7669" i="8"/>
  <c r="CC7669" i="8"/>
  <c r="BO7669" i="8"/>
  <c r="BG7669" i="8"/>
  <c r="BF7669" i="8"/>
  <c r="AS7669" i="8"/>
  <c r="AR7669" i="8"/>
  <c r="AQ7669" i="8"/>
  <c r="AL7669" i="8"/>
  <c r="CD7668" i="8"/>
  <c r="CC7668" i="8"/>
  <c r="BO7668" i="8"/>
  <c r="BG7668" i="8"/>
  <c r="BF7668" i="8"/>
  <c r="AS7668" i="8"/>
  <c r="AR7668" i="8"/>
  <c r="AQ7668" i="8"/>
  <c r="AL7668" i="8"/>
  <c r="CD7667" i="8"/>
  <c r="CC7667" i="8"/>
  <c r="BO7667" i="8"/>
  <c r="BG7667" i="8"/>
  <c r="BF7667" i="8"/>
  <c r="AS7667" i="8"/>
  <c r="AR7667" i="8"/>
  <c r="AQ7667" i="8"/>
  <c r="AL7667" i="8"/>
  <c r="CD7666" i="8"/>
  <c r="CC7666" i="8"/>
  <c r="BO7666" i="8"/>
  <c r="BG7666" i="8"/>
  <c r="BF7666" i="8"/>
  <c r="AS7666" i="8"/>
  <c r="AR7666" i="8"/>
  <c r="AQ7666" i="8"/>
  <c r="AL7666" i="8"/>
  <c r="CD7665" i="8"/>
  <c r="CC7665" i="8"/>
  <c r="BO7665" i="8"/>
  <c r="BG7665" i="8"/>
  <c r="BF7665" i="8"/>
  <c r="AS7665" i="8"/>
  <c r="AR7665" i="8"/>
  <c r="AQ7665" i="8"/>
  <c r="AL7665" i="8"/>
  <c r="CD7664" i="8"/>
  <c r="CC7664" i="8"/>
  <c r="BO7664" i="8"/>
  <c r="BG7664" i="8"/>
  <c r="BF7664" i="8"/>
  <c r="AS7664" i="8"/>
  <c r="AR7664" i="8"/>
  <c r="AQ7664" i="8"/>
  <c r="AL7664" i="8"/>
  <c r="CD7663" i="8"/>
  <c r="CC7663" i="8"/>
  <c r="BO7663" i="8"/>
  <c r="BG7663" i="8"/>
  <c r="BF7663" i="8"/>
  <c r="AS7663" i="8"/>
  <c r="AR7663" i="8"/>
  <c r="AQ7663" i="8"/>
  <c r="AL7663" i="8"/>
  <c r="CD7662" i="8"/>
  <c r="CC7662" i="8"/>
  <c r="BO7662" i="8"/>
  <c r="BG7662" i="8"/>
  <c r="BF7662" i="8"/>
  <c r="AS7662" i="8"/>
  <c r="AR7662" i="8"/>
  <c r="AQ7662" i="8"/>
  <c r="AL7662" i="8"/>
  <c r="CD7661" i="8"/>
  <c r="CC7661" i="8"/>
  <c r="BO7661" i="8"/>
  <c r="BG7661" i="8"/>
  <c r="BF7661" i="8"/>
  <c r="AS7661" i="8"/>
  <c r="AR7661" i="8"/>
  <c r="AQ7661" i="8"/>
  <c r="AL7661" i="8"/>
  <c r="CD7660" i="8"/>
  <c r="CC7660" i="8"/>
  <c r="BO7660" i="8"/>
  <c r="BG7660" i="8"/>
  <c r="BF7660" i="8"/>
  <c r="AS7660" i="8"/>
  <c r="AR7660" i="8"/>
  <c r="AQ7660" i="8"/>
  <c r="AL7660" i="8"/>
  <c r="CD7659" i="8"/>
  <c r="CC7659" i="8"/>
  <c r="BO7659" i="8"/>
  <c r="BG7659" i="8"/>
  <c r="BF7659" i="8"/>
  <c r="AS7659" i="8"/>
  <c r="AR7659" i="8"/>
  <c r="AQ7659" i="8"/>
  <c r="AL7659" i="8"/>
  <c r="CD7658" i="8"/>
  <c r="CC7658" i="8"/>
  <c r="BO7658" i="8"/>
  <c r="BG7658" i="8"/>
  <c r="BF7658" i="8"/>
  <c r="AS7658" i="8"/>
  <c r="AR7658" i="8"/>
  <c r="AQ7658" i="8"/>
  <c r="AL7658" i="8"/>
  <c r="CD7657" i="8"/>
  <c r="CC7657" i="8"/>
  <c r="BO7657" i="8"/>
  <c r="BG7657" i="8"/>
  <c r="BF7657" i="8"/>
  <c r="AS7657" i="8"/>
  <c r="AR7657" i="8"/>
  <c r="AQ7657" i="8"/>
  <c r="AL7657" i="8"/>
  <c r="CD7656" i="8"/>
  <c r="CC7656" i="8"/>
  <c r="BO7656" i="8"/>
  <c r="BG7656" i="8"/>
  <c r="BF7656" i="8"/>
  <c r="AS7656" i="8"/>
  <c r="AR7656" i="8"/>
  <c r="AQ7656" i="8"/>
  <c r="AL7656" i="8"/>
  <c r="CD7655" i="8"/>
  <c r="CC7655" i="8"/>
  <c r="BO7655" i="8"/>
  <c r="BG7655" i="8"/>
  <c r="BF7655" i="8"/>
  <c r="AS7655" i="8"/>
  <c r="AR7655" i="8"/>
  <c r="AQ7655" i="8"/>
  <c r="AL7655" i="8"/>
  <c r="CD7654" i="8"/>
  <c r="CC7654" i="8"/>
  <c r="BO7654" i="8"/>
  <c r="BG7654" i="8"/>
  <c r="BF7654" i="8"/>
  <c r="AS7654" i="8"/>
  <c r="AR7654" i="8"/>
  <c r="AQ7654" i="8"/>
  <c r="AL7654" i="8"/>
  <c r="CD7653" i="8"/>
  <c r="CC7653" i="8"/>
  <c r="BO7653" i="8"/>
  <c r="BG7653" i="8"/>
  <c r="BF7653" i="8"/>
  <c r="AS7653" i="8"/>
  <c r="AR7653" i="8"/>
  <c r="AQ7653" i="8"/>
  <c r="AL7653" i="8"/>
  <c r="CD7652" i="8"/>
  <c r="CC7652" i="8"/>
  <c r="BO7652" i="8"/>
  <c r="BG7652" i="8"/>
  <c r="BF7652" i="8"/>
  <c r="AS7652" i="8"/>
  <c r="AR7652" i="8"/>
  <c r="AQ7652" i="8"/>
  <c r="AL7652" i="8"/>
  <c r="CD7651" i="8"/>
  <c r="CC7651" i="8"/>
  <c r="BO7651" i="8"/>
  <c r="BG7651" i="8"/>
  <c r="BF7651" i="8"/>
  <c r="AS7651" i="8"/>
  <c r="AR7651" i="8"/>
  <c r="AQ7651" i="8"/>
  <c r="AL7651" i="8"/>
  <c r="CD7650" i="8"/>
  <c r="CC7650" i="8"/>
  <c r="BO7650" i="8"/>
  <c r="BG7650" i="8"/>
  <c r="BF7650" i="8"/>
  <c r="AS7650" i="8"/>
  <c r="AR7650" i="8"/>
  <c r="AQ7650" i="8"/>
  <c r="AL7650" i="8"/>
  <c r="CD7649" i="8"/>
  <c r="CC7649" i="8"/>
  <c r="BO7649" i="8"/>
  <c r="BG7649" i="8"/>
  <c r="BF7649" i="8"/>
  <c r="AS7649" i="8"/>
  <c r="AR7649" i="8"/>
  <c r="AQ7649" i="8"/>
  <c r="AL7649" i="8"/>
  <c r="CD7648" i="8"/>
  <c r="CC7648" i="8"/>
  <c r="BO7648" i="8"/>
  <c r="BG7648" i="8"/>
  <c r="BF7648" i="8"/>
  <c r="AS7648" i="8"/>
  <c r="AR7648" i="8"/>
  <c r="AQ7648" i="8"/>
  <c r="AL7648" i="8"/>
  <c r="CD7647" i="8"/>
  <c r="CC7647" i="8"/>
  <c r="BO7647" i="8"/>
  <c r="BG7647" i="8"/>
  <c r="BF7647" i="8"/>
  <c r="AS7647" i="8"/>
  <c r="AR7647" i="8"/>
  <c r="AQ7647" i="8"/>
  <c r="AL7647" i="8"/>
  <c r="CD7646" i="8"/>
  <c r="CC7646" i="8"/>
  <c r="BO7646" i="8"/>
  <c r="BG7646" i="8"/>
  <c r="BF7646" i="8"/>
  <c r="AS7646" i="8"/>
  <c r="AR7646" i="8"/>
  <c r="AQ7646" i="8"/>
  <c r="AL7646" i="8"/>
  <c r="CD7645" i="8"/>
  <c r="CC7645" i="8"/>
  <c r="BO7645" i="8"/>
  <c r="BG7645" i="8"/>
  <c r="BF7645" i="8"/>
  <c r="AS7645" i="8"/>
  <c r="AR7645" i="8"/>
  <c r="AQ7645" i="8"/>
  <c r="AL7645" i="8"/>
  <c r="CD7644" i="8"/>
  <c r="CC7644" i="8"/>
  <c r="BO7644" i="8"/>
  <c r="BG7644" i="8"/>
  <c r="BF7644" i="8"/>
  <c r="AS7644" i="8"/>
  <c r="AR7644" i="8"/>
  <c r="AQ7644" i="8"/>
  <c r="AL7644" i="8"/>
  <c r="CD7643" i="8"/>
  <c r="CC7643" i="8"/>
  <c r="BO7643" i="8"/>
  <c r="BG7643" i="8"/>
  <c r="BF7643" i="8"/>
  <c r="AS7643" i="8"/>
  <c r="AR7643" i="8"/>
  <c r="AQ7643" i="8"/>
  <c r="AL7643" i="8"/>
  <c r="CD7642" i="8"/>
  <c r="CC7642" i="8"/>
  <c r="BO7642" i="8"/>
  <c r="BG7642" i="8"/>
  <c r="BF7642" i="8"/>
  <c r="AS7642" i="8"/>
  <c r="AR7642" i="8"/>
  <c r="AQ7642" i="8"/>
  <c r="AL7642" i="8"/>
  <c r="CD7641" i="8"/>
  <c r="CC7641" i="8"/>
  <c r="BO7641" i="8"/>
  <c r="BG7641" i="8"/>
  <c r="BF7641" i="8"/>
  <c r="AS7641" i="8"/>
  <c r="AR7641" i="8"/>
  <c r="AQ7641" i="8"/>
  <c r="AL7641" i="8"/>
  <c r="CD7640" i="8"/>
  <c r="CC7640" i="8"/>
  <c r="BO7640" i="8"/>
  <c r="BG7640" i="8"/>
  <c r="BF7640" i="8"/>
  <c r="AS7640" i="8"/>
  <c r="AR7640" i="8"/>
  <c r="AQ7640" i="8"/>
  <c r="AL7640" i="8"/>
  <c r="CD7639" i="8"/>
  <c r="CC7639" i="8"/>
  <c r="BO7639" i="8"/>
  <c r="BG7639" i="8"/>
  <c r="BF7639" i="8"/>
  <c r="AS7639" i="8"/>
  <c r="AR7639" i="8"/>
  <c r="AQ7639" i="8"/>
  <c r="AL7639" i="8"/>
  <c r="CD7638" i="8"/>
  <c r="CC7638" i="8"/>
  <c r="BO7638" i="8"/>
  <c r="BG7638" i="8"/>
  <c r="BF7638" i="8"/>
  <c r="AS7638" i="8"/>
  <c r="AR7638" i="8"/>
  <c r="AQ7638" i="8"/>
  <c r="AL7638" i="8"/>
  <c r="CD7637" i="8"/>
  <c r="CC7637" i="8"/>
  <c r="BO7637" i="8"/>
  <c r="BG7637" i="8"/>
  <c r="BF7637" i="8"/>
  <c r="AS7637" i="8"/>
  <c r="AR7637" i="8"/>
  <c r="AQ7637" i="8"/>
  <c r="AL7637" i="8"/>
  <c r="CD7636" i="8"/>
  <c r="CC7636" i="8"/>
  <c r="BO7636" i="8"/>
  <c r="BG7636" i="8"/>
  <c r="BF7636" i="8"/>
  <c r="AS7636" i="8"/>
  <c r="AR7636" i="8"/>
  <c r="AQ7636" i="8"/>
  <c r="AL7636" i="8"/>
  <c r="CD7635" i="8"/>
  <c r="CC7635" i="8"/>
  <c r="BO7635" i="8"/>
  <c r="BG7635" i="8"/>
  <c r="BF7635" i="8"/>
  <c r="AS7635" i="8"/>
  <c r="AR7635" i="8"/>
  <c r="AQ7635" i="8"/>
  <c r="AL7635" i="8"/>
  <c r="CD7634" i="8"/>
  <c r="CC7634" i="8"/>
  <c r="BO7634" i="8"/>
  <c r="BG7634" i="8"/>
  <c r="BF7634" i="8"/>
  <c r="AS7634" i="8"/>
  <c r="AR7634" i="8"/>
  <c r="AQ7634" i="8"/>
  <c r="AL7634" i="8"/>
  <c r="CD7633" i="8"/>
  <c r="CC7633" i="8"/>
  <c r="BO7633" i="8"/>
  <c r="BG7633" i="8"/>
  <c r="BF7633" i="8"/>
  <c r="AS7633" i="8"/>
  <c r="AR7633" i="8"/>
  <c r="AQ7633" i="8"/>
  <c r="AL7633" i="8"/>
  <c r="CD7632" i="8"/>
  <c r="CC7632" i="8"/>
  <c r="BO7632" i="8"/>
  <c r="BG7632" i="8"/>
  <c r="BF7632" i="8"/>
  <c r="AS7632" i="8"/>
  <c r="AR7632" i="8"/>
  <c r="AQ7632" i="8"/>
  <c r="AL7632" i="8"/>
  <c r="CD7631" i="8"/>
  <c r="CC7631" i="8"/>
  <c r="BO7631" i="8"/>
  <c r="BG7631" i="8"/>
  <c r="BF7631" i="8"/>
  <c r="AS7631" i="8"/>
  <c r="AR7631" i="8"/>
  <c r="AQ7631" i="8"/>
  <c r="AL7631" i="8"/>
  <c r="CD7630" i="8"/>
  <c r="CC7630" i="8"/>
  <c r="BO7630" i="8"/>
  <c r="BG7630" i="8"/>
  <c r="BF7630" i="8"/>
  <c r="AS7630" i="8"/>
  <c r="AR7630" i="8"/>
  <c r="AQ7630" i="8"/>
  <c r="AL7630" i="8"/>
  <c r="CD7629" i="8"/>
  <c r="CC7629" i="8"/>
  <c r="BO7629" i="8"/>
  <c r="BG7629" i="8"/>
  <c r="BF7629" i="8"/>
  <c r="AS7629" i="8"/>
  <c r="AR7629" i="8"/>
  <c r="AQ7629" i="8"/>
  <c r="AL7629" i="8"/>
  <c r="CD7628" i="8"/>
  <c r="CC7628" i="8"/>
  <c r="BO7628" i="8"/>
  <c r="BG7628" i="8"/>
  <c r="BF7628" i="8"/>
  <c r="AS7628" i="8"/>
  <c r="AR7628" i="8"/>
  <c r="AQ7628" i="8"/>
  <c r="AL7628" i="8"/>
  <c r="CD7627" i="8"/>
  <c r="CC7627" i="8"/>
  <c r="BO7627" i="8"/>
  <c r="BG7627" i="8"/>
  <c r="BF7627" i="8"/>
  <c r="AS7627" i="8"/>
  <c r="AR7627" i="8"/>
  <c r="AQ7627" i="8"/>
  <c r="AL7627" i="8"/>
  <c r="CD7626" i="8"/>
  <c r="CC7626" i="8"/>
  <c r="BO7626" i="8"/>
  <c r="BG7626" i="8"/>
  <c r="BF7626" i="8"/>
  <c r="AS7626" i="8"/>
  <c r="AR7626" i="8"/>
  <c r="AQ7626" i="8"/>
  <c r="AL7626" i="8"/>
  <c r="CD7625" i="8"/>
  <c r="CC7625" i="8"/>
  <c r="BO7625" i="8"/>
  <c r="BG7625" i="8"/>
  <c r="BF7625" i="8"/>
  <c r="AS7625" i="8"/>
  <c r="AR7625" i="8"/>
  <c r="AQ7625" i="8"/>
  <c r="AL7625" i="8"/>
  <c r="CD7624" i="8"/>
  <c r="CC7624" i="8"/>
  <c r="BO7624" i="8"/>
  <c r="BG7624" i="8"/>
  <c r="BF7624" i="8"/>
  <c r="AS7624" i="8"/>
  <c r="AR7624" i="8"/>
  <c r="AQ7624" i="8"/>
  <c r="AL7624" i="8"/>
  <c r="CD7623" i="8"/>
  <c r="CC7623" i="8"/>
  <c r="BO7623" i="8"/>
  <c r="BG7623" i="8"/>
  <c r="BF7623" i="8"/>
  <c r="AS7623" i="8"/>
  <c r="AR7623" i="8"/>
  <c r="AQ7623" i="8"/>
  <c r="AL7623" i="8"/>
  <c r="CD7622" i="8"/>
  <c r="CC7622" i="8"/>
  <c r="BO7622" i="8"/>
  <c r="BG7622" i="8"/>
  <c r="BF7622" i="8"/>
  <c r="AS7622" i="8"/>
  <c r="AR7622" i="8"/>
  <c r="AQ7622" i="8"/>
  <c r="AL7622" i="8"/>
  <c r="CD7621" i="8"/>
  <c r="CC7621" i="8"/>
  <c r="BO7621" i="8"/>
  <c r="BG7621" i="8"/>
  <c r="BF7621" i="8"/>
  <c r="AS7621" i="8"/>
  <c r="AR7621" i="8"/>
  <c r="AQ7621" i="8"/>
  <c r="AL7621" i="8"/>
  <c r="CD7620" i="8"/>
  <c r="CC7620" i="8"/>
  <c r="BO7620" i="8"/>
  <c r="BG7620" i="8"/>
  <c r="BF7620" i="8"/>
  <c r="AS7620" i="8"/>
  <c r="AR7620" i="8"/>
  <c r="AQ7620" i="8"/>
  <c r="AL7620" i="8"/>
  <c r="CD7619" i="8"/>
  <c r="CC7619" i="8"/>
  <c r="BO7619" i="8"/>
  <c r="BG7619" i="8"/>
  <c r="BF7619" i="8"/>
  <c r="AS7619" i="8"/>
  <c r="AR7619" i="8"/>
  <c r="AQ7619" i="8"/>
  <c r="AL7619" i="8"/>
  <c r="CD7618" i="8"/>
  <c r="CC7618" i="8"/>
  <c r="BO7618" i="8"/>
  <c r="BG7618" i="8"/>
  <c r="BF7618" i="8"/>
  <c r="AS7618" i="8"/>
  <c r="AR7618" i="8"/>
  <c r="AQ7618" i="8"/>
  <c r="AL7618" i="8"/>
  <c r="CD7617" i="8"/>
  <c r="CC7617" i="8"/>
  <c r="BO7617" i="8"/>
  <c r="BG7617" i="8"/>
  <c r="BF7617" i="8"/>
  <c r="AS7617" i="8"/>
  <c r="AR7617" i="8"/>
  <c r="AQ7617" i="8"/>
  <c r="AL7617" i="8"/>
  <c r="CD7616" i="8"/>
  <c r="CC7616" i="8"/>
  <c r="BO7616" i="8"/>
  <c r="BG7616" i="8"/>
  <c r="BF7616" i="8"/>
  <c r="AS7616" i="8"/>
  <c r="AR7616" i="8"/>
  <c r="AQ7616" i="8"/>
  <c r="AL7616" i="8"/>
  <c r="CD7615" i="8"/>
  <c r="CC7615" i="8"/>
  <c r="BO7615" i="8"/>
  <c r="BG7615" i="8"/>
  <c r="BF7615" i="8"/>
  <c r="AS7615" i="8"/>
  <c r="AR7615" i="8"/>
  <c r="AQ7615" i="8"/>
  <c r="AL7615" i="8"/>
  <c r="CD7614" i="8"/>
  <c r="CC7614" i="8"/>
  <c r="BO7614" i="8"/>
  <c r="BG7614" i="8"/>
  <c r="BF7614" i="8"/>
  <c r="AS7614" i="8"/>
  <c r="AR7614" i="8"/>
  <c r="AQ7614" i="8"/>
  <c r="AL7614" i="8"/>
  <c r="CD7613" i="8"/>
  <c r="CC7613" i="8"/>
  <c r="BO7613" i="8"/>
  <c r="BG7613" i="8"/>
  <c r="BF7613" i="8"/>
  <c r="AS7613" i="8"/>
  <c r="AR7613" i="8"/>
  <c r="AQ7613" i="8"/>
  <c r="AL7613" i="8"/>
  <c r="CD7612" i="8"/>
  <c r="CC7612" i="8"/>
  <c r="BO7612" i="8"/>
  <c r="BG7612" i="8"/>
  <c r="BF7612" i="8"/>
  <c r="AS7612" i="8"/>
  <c r="AR7612" i="8"/>
  <c r="AQ7612" i="8"/>
  <c r="AL7612" i="8"/>
  <c r="CD7611" i="8"/>
  <c r="CC7611" i="8"/>
  <c r="BO7611" i="8"/>
  <c r="BG7611" i="8"/>
  <c r="BF7611" i="8"/>
  <c r="AS7611" i="8"/>
  <c r="AR7611" i="8"/>
  <c r="AQ7611" i="8"/>
  <c r="AL7611" i="8"/>
  <c r="CD7610" i="8"/>
  <c r="CC7610" i="8"/>
  <c r="BO7610" i="8"/>
  <c r="BG7610" i="8"/>
  <c r="BF7610" i="8"/>
  <c r="AS7610" i="8"/>
  <c r="AR7610" i="8"/>
  <c r="AQ7610" i="8"/>
  <c r="AL7610" i="8"/>
  <c r="CD7609" i="8"/>
  <c r="CC7609" i="8"/>
  <c r="BO7609" i="8"/>
  <c r="BG7609" i="8"/>
  <c r="BF7609" i="8"/>
  <c r="AS7609" i="8"/>
  <c r="AR7609" i="8"/>
  <c r="AQ7609" i="8"/>
  <c r="AL7609" i="8"/>
  <c r="CD7608" i="8"/>
  <c r="CC7608" i="8"/>
  <c r="BO7608" i="8"/>
  <c r="BG7608" i="8"/>
  <c r="BF7608" i="8"/>
  <c r="AS7608" i="8"/>
  <c r="AR7608" i="8"/>
  <c r="AQ7608" i="8"/>
  <c r="AL7608" i="8"/>
  <c r="CD7607" i="8"/>
  <c r="CC7607" i="8"/>
  <c r="BO7607" i="8"/>
  <c r="BG7607" i="8"/>
  <c r="BF7607" i="8"/>
  <c r="AS7607" i="8"/>
  <c r="AR7607" i="8"/>
  <c r="AQ7607" i="8"/>
  <c r="AL7607" i="8"/>
  <c r="CD7606" i="8"/>
  <c r="CC7606" i="8"/>
  <c r="BO7606" i="8"/>
  <c r="BG7606" i="8"/>
  <c r="BF7606" i="8"/>
  <c r="AS7606" i="8"/>
  <c r="AR7606" i="8"/>
  <c r="AQ7606" i="8"/>
  <c r="AL7606" i="8"/>
  <c r="CD7605" i="8"/>
  <c r="CC7605" i="8"/>
  <c r="BO7605" i="8"/>
  <c r="BG7605" i="8"/>
  <c r="BF7605" i="8"/>
  <c r="AS7605" i="8"/>
  <c r="AR7605" i="8"/>
  <c r="AQ7605" i="8"/>
  <c r="AL7605" i="8"/>
  <c r="CD7604" i="8"/>
  <c r="CC7604" i="8"/>
  <c r="BO7604" i="8"/>
  <c r="BG7604" i="8"/>
  <c r="BF7604" i="8"/>
  <c r="AS7604" i="8"/>
  <c r="AR7604" i="8"/>
  <c r="AQ7604" i="8"/>
  <c r="AL7604" i="8"/>
  <c r="CD7603" i="8"/>
  <c r="CC7603" i="8"/>
  <c r="BO7603" i="8"/>
  <c r="BG7603" i="8"/>
  <c r="BF7603" i="8"/>
  <c r="AS7603" i="8"/>
  <c r="AR7603" i="8"/>
  <c r="AQ7603" i="8"/>
  <c r="AL7603" i="8"/>
  <c r="CD7602" i="8"/>
  <c r="CC7602" i="8"/>
  <c r="BO7602" i="8"/>
  <c r="BG7602" i="8"/>
  <c r="BF7602" i="8"/>
  <c r="AS7602" i="8"/>
  <c r="AR7602" i="8"/>
  <c r="AQ7602" i="8"/>
  <c r="AL7602" i="8"/>
  <c r="CD7601" i="8"/>
  <c r="CC7601" i="8"/>
  <c r="BO7601" i="8"/>
  <c r="BG7601" i="8"/>
  <c r="BF7601" i="8"/>
  <c r="AS7601" i="8"/>
  <c r="AR7601" i="8"/>
  <c r="AQ7601" i="8"/>
  <c r="AL7601" i="8"/>
  <c r="CD7600" i="8"/>
  <c r="CC7600" i="8"/>
  <c r="BO7600" i="8"/>
  <c r="BG7600" i="8"/>
  <c r="BF7600" i="8"/>
  <c r="AS7600" i="8"/>
  <c r="AR7600" i="8"/>
  <c r="AQ7600" i="8"/>
  <c r="AL7600" i="8"/>
  <c r="CD7599" i="8"/>
  <c r="CC7599" i="8"/>
  <c r="BO7599" i="8"/>
  <c r="BG7599" i="8"/>
  <c r="BF7599" i="8"/>
  <c r="AS7599" i="8"/>
  <c r="AR7599" i="8"/>
  <c r="AQ7599" i="8"/>
  <c r="AL7599" i="8"/>
  <c r="CD7598" i="8"/>
  <c r="CC7598" i="8"/>
  <c r="BO7598" i="8"/>
  <c r="BG7598" i="8"/>
  <c r="BF7598" i="8"/>
  <c r="AS7598" i="8"/>
  <c r="AR7598" i="8"/>
  <c r="AQ7598" i="8"/>
  <c r="AL7598" i="8"/>
  <c r="CD7597" i="8"/>
  <c r="CC7597" i="8"/>
  <c r="BO7597" i="8"/>
  <c r="BG7597" i="8"/>
  <c r="BF7597" i="8"/>
  <c r="AS7597" i="8"/>
  <c r="AR7597" i="8"/>
  <c r="AQ7597" i="8"/>
  <c r="AL7597" i="8"/>
  <c r="CD7596" i="8"/>
  <c r="CC7596" i="8"/>
  <c r="BO7596" i="8"/>
  <c r="BG7596" i="8"/>
  <c r="BF7596" i="8"/>
  <c r="AS7596" i="8"/>
  <c r="AR7596" i="8"/>
  <c r="AQ7596" i="8"/>
  <c r="AL7596" i="8"/>
  <c r="CD7595" i="8"/>
  <c r="CC7595" i="8"/>
  <c r="BO7595" i="8"/>
  <c r="BG7595" i="8"/>
  <c r="BF7595" i="8"/>
  <c r="AS7595" i="8"/>
  <c r="AR7595" i="8"/>
  <c r="AQ7595" i="8"/>
  <c r="AL7595" i="8"/>
  <c r="CD7594" i="8"/>
  <c r="CC7594" i="8"/>
  <c r="BO7594" i="8"/>
  <c r="BG7594" i="8"/>
  <c r="BF7594" i="8"/>
  <c r="AS7594" i="8"/>
  <c r="AR7594" i="8"/>
  <c r="AQ7594" i="8"/>
  <c r="AL7594" i="8"/>
  <c r="CD7593" i="8"/>
  <c r="CC7593" i="8"/>
  <c r="BO7593" i="8"/>
  <c r="BG7593" i="8"/>
  <c r="BF7593" i="8"/>
  <c r="AS7593" i="8"/>
  <c r="AR7593" i="8"/>
  <c r="AQ7593" i="8"/>
  <c r="AL7593" i="8"/>
  <c r="CD7592" i="8"/>
  <c r="CC7592" i="8"/>
  <c r="BO7592" i="8"/>
  <c r="BG7592" i="8"/>
  <c r="BF7592" i="8"/>
  <c r="AS7592" i="8"/>
  <c r="AR7592" i="8"/>
  <c r="AQ7592" i="8"/>
  <c r="AL7592" i="8"/>
  <c r="CD7591" i="8"/>
  <c r="CC7591" i="8"/>
  <c r="BO7591" i="8"/>
  <c r="BG7591" i="8"/>
  <c r="BF7591" i="8"/>
  <c r="AS7591" i="8"/>
  <c r="AR7591" i="8"/>
  <c r="AQ7591" i="8"/>
  <c r="AL7591" i="8"/>
  <c r="CD7590" i="8"/>
  <c r="CC7590" i="8"/>
  <c r="BO7590" i="8"/>
  <c r="BG7590" i="8"/>
  <c r="BF7590" i="8"/>
  <c r="AS7590" i="8"/>
  <c r="AR7590" i="8"/>
  <c r="AQ7590" i="8"/>
  <c r="AL7590" i="8"/>
  <c r="CD7589" i="8"/>
  <c r="CC7589" i="8"/>
  <c r="BO7589" i="8"/>
  <c r="BG7589" i="8"/>
  <c r="BF7589" i="8"/>
  <c r="AS7589" i="8"/>
  <c r="AR7589" i="8"/>
  <c r="AQ7589" i="8"/>
  <c r="AL7589" i="8"/>
  <c r="CD7588" i="8"/>
  <c r="CC7588" i="8"/>
  <c r="BO7588" i="8"/>
  <c r="BG7588" i="8"/>
  <c r="BF7588" i="8"/>
  <c r="AS7588" i="8"/>
  <c r="AR7588" i="8"/>
  <c r="AQ7588" i="8"/>
  <c r="AL7588" i="8"/>
  <c r="CD7587" i="8"/>
  <c r="CC7587" i="8"/>
  <c r="BO7587" i="8"/>
  <c r="BG7587" i="8"/>
  <c r="BF7587" i="8"/>
  <c r="AS7587" i="8"/>
  <c r="AR7587" i="8"/>
  <c r="AQ7587" i="8"/>
  <c r="AL7587" i="8"/>
  <c r="CD7586" i="8"/>
  <c r="CC7586" i="8"/>
  <c r="BO7586" i="8"/>
  <c r="BG7586" i="8"/>
  <c r="BF7586" i="8"/>
  <c r="AS7586" i="8"/>
  <c r="AR7586" i="8"/>
  <c r="AQ7586" i="8"/>
  <c r="AL7586" i="8"/>
  <c r="CD7585" i="8"/>
  <c r="CC7585" i="8"/>
  <c r="BO7585" i="8"/>
  <c r="BG7585" i="8"/>
  <c r="BF7585" i="8"/>
  <c r="AS7585" i="8"/>
  <c r="AR7585" i="8"/>
  <c r="AQ7585" i="8"/>
  <c r="AL7585" i="8"/>
  <c r="CD7584" i="8"/>
  <c r="CC7584" i="8"/>
  <c r="BO7584" i="8"/>
  <c r="BG7584" i="8"/>
  <c r="BF7584" i="8"/>
  <c r="AS7584" i="8"/>
  <c r="AR7584" i="8"/>
  <c r="AQ7584" i="8"/>
  <c r="AL7584" i="8"/>
  <c r="CD7583" i="8"/>
  <c r="CC7583" i="8"/>
  <c r="BO7583" i="8"/>
  <c r="BG7583" i="8"/>
  <c r="BF7583" i="8"/>
  <c r="AS7583" i="8"/>
  <c r="AR7583" i="8"/>
  <c r="AQ7583" i="8"/>
  <c r="AL7583" i="8"/>
  <c r="CD7582" i="8"/>
  <c r="CC7582" i="8"/>
  <c r="BO7582" i="8"/>
  <c r="BG7582" i="8"/>
  <c r="BF7582" i="8"/>
  <c r="AS7582" i="8"/>
  <c r="AR7582" i="8"/>
  <c r="AQ7582" i="8"/>
  <c r="AL7582" i="8"/>
  <c r="CD7581" i="8"/>
  <c r="CC7581" i="8"/>
  <c r="BO7581" i="8"/>
  <c r="BG7581" i="8"/>
  <c r="BF7581" i="8"/>
  <c r="AS7581" i="8"/>
  <c r="AR7581" i="8"/>
  <c r="AQ7581" i="8"/>
  <c r="AL7581" i="8"/>
  <c r="CD7580" i="8"/>
  <c r="CC7580" i="8"/>
  <c r="BO7580" i="8"/>
  <c r="BG7580" i="8"/>
  <c r="BF7580" i="8"/>
  <c r="AS7580" i="8"/>
  <c r="AR7580" i="8"/>
  <c r="AQ7580" i="8"/>
  <c r="AL7580" i="8"/>
  <c r="CD7579" i="8"/>
  <c r="CC7579" i="8"/>
  <c r="BO7579" i="8"/>
  <c r="BG7579" i="8"/>
  <c r="BF7579" i="8"/>
  <c r="AS7579" i="8"/>
  <c r="AR7579" i="8"/>
  <c r="AQ7579" i="8"/>
  <c r="AL7579" i="8"/>
  <c r="CD7578" i="8"/>
  <c r="CC7578" i="8"/>
  <c r="BO7578" i="8"/>
  <c r="BG7578" i="8"/>
  <c r="BF7578" i="8"/>
  <c r="AS7578" i="8"/>
  <c r="AR7578" i="8"/>
  <c r="AQ7578" i="8"/>
  <c r="AL7578" i="8"/>
  <c r="CD7577" i="8"/>
  <c r="CC7577" i="8"/>
  <c r="BO7577" i="8"/>
  <c r="BG7577" i="8"/>
  <c r="BF7577" i="8"/>
  <c r="AS7577" i="8"/>
  <c r="AR7577" i="8"/>
  <c r="AQ7577" i="8"/>
  <c r="AL7577" i="8"/>
  <c r="CD7576" i="8"/>
  <c r="CC7576" i="8"/>
  <c r="BO7576" i="8"/>
  <c r="BG7576" i="8"/>
  <c r="BF7576" i="8"/>
  <c r="AS7576" i="8"/>
  <c r="AR7576" i="8"/>
  <c r="AQ7576" i="8"/>
  <c r="AL7576" i="8"/>
  <c r="CD7575" i="8"/>
  <c r="CC7575" i="8"/>
  <c r="BO7575" i="8"/>
  <c r="BG7575" i="8"/>
  <c r="BF7575" i="8"/>
  <c r="AS7575" i="8"/>
  <c r="AR7575" i="8"/>
  <c r="AQ7575" i="8"/>
  <c r="AL7575" i="8"/>
  <c r="CD7574" i="8"/>
  <c r="CC7574" i="8"/>
  <c r="BO7574" i="8"/>
  <c r="BG7574" i="8"/>
  <c r="BF7574" i="8"/>
  <c r="AS7574" i="8"/>
  <c r="AR7574" i="8"/>
  <c r="AQ7574" i="8"/>
  <c r="AL7574" i="8"/>
  <c r="CD7573" i="8"/>
  <c r="CC7573" i="8"/>
  <c r="BO7573" i="8"/>
  <c r="BG7573" i="8"/>
  <c r="BF7573" i="8"/>
  <c r="AS7573" i="8"/>
  <c r="AR7573" i="8"/>
  <c r="AQ7573" i="8"/>
  <c r="AL7573" i="8"/>
  <c r="CD7572" i="8"/>
  <c r="CC7572" i="8"/>
  <c r="BO7572" i="8"/>
  <c r="BG7572" i="8"/>
  <c r="BF7572" i="8"/>
  <c r="AS7572" i="8"/>
  <c r="AR7572" i="8"/>
  <c r="AQ7572" i="8"/>
  <c r="AL7572" i="8"/>
  <c r="CD7571" i="8"/>
  <c r="CC7571" i="8"/>
  <c r="BO7571" i="8"/>
  <c r="BG7571" i="8"/>
  <c r="BF7571" i="8"/>
  <c r="AS7571" i="8"/>
  <c r="AR7571" i="8"/>
  <c r="AQ7571" i="8"/>
  <c r="AL7571" i="8"/>
  <c r="CD7570" i="8"/>
  <c r="CC7570" i="8"/>
  <c r="BO7570" i="8"/>
  <c r="BG7570" i="8"/>
  <c r="BF7570" i="8"/>
  <c r="AS7570" i="8"/>
  <c r="AR7570" i="8"/>
  <c r="AQ7570" i="8"/>
  <c r="AL7570" i="8"/>
  <c r="CD7569" i="8"/>
  <c r="CC7569" i="8"/>
  <c r="BO7569" i="8"/>
  <c r="BG7569" i="8"/>
  <c r="BF7569" i="8"/>
  <c r="AS7569" i="8"/>
  <c r="AR7569" i="8"/>
  <c r="AQ7569" i="8"/>
  <c r="AL7569" i="8"/>
  <c r="CD7568" i="8"/>
  <c r="CC7568" i="8"/>
  <c r="BO7568" i="8"/>
  <c r="BG7568" i="8"/>
  <c r="BF7568" i="8"/>
  <c r="AS7568" i="8"/>
  <c r="AR7568" i="8"/>
  <c r="AQ7568" i="8"/>
  <c r="AL7568" i="8"/>
  <c r="CD7567" i="8"/>
  <c r="CC7567" i="8"/>
  <c r="BO7567" i="8"/>
  <c r="BG7567" i="8"/>
  <c r="BF7567" i="8"/>
  <c r="AS7567" i="8"/>
  <c r="AR7567" i="8"/>
  <c r="AQ7567" i="8"/>
  <c r="AL7567" i="8"/>
  <c r="CD7566" i="8"/>
  <c r="CC7566" i="8"/>
  <c r="BO7566" i="8"/>
  <c r="BG7566" i="8"/>
  <c r="BF7566" i="8"/>
  <c r="AS7566" i="8"/>
  <c r="AR7566" i="8"/>
  <c r="AQ7566" i="8"/>
  <c r="AL7566" i="8"/>
  <c r="CD7565" i="8"/>
  <c r="CC7565" i="8"/>
  <c r="BO7565" i="8"/>
  <c r="BG7565" i="8"/>
  <c r="BF7565" i="8"/>
  <c r="AS7565" i="8"/>
  <c r="AR7565" i="8"/>
  <c r="AQ7565" i="8"/>
  <c r="AL7565" i="8"/>
  <c r="CD7564" i="8"/>
  <c r="CC7564" i="8"/>
  <c r="BO7564" i="8"/>
  <c r="BG7564" i="8"/>
  <c r="BF7564" i="8"/>
  <c r="AS7564" i="8"/>
  <c r="AR7564" i="8"/>
  <c r="AQ7564" i="8"/>
  <c r="AL7564" i="8"/>
  <c r="CD7563" i="8"/>
  <c r="CC7563" i="8"/>
  <c r="BO7563" i="8"/>
  <c r="BG7563" i="8"/>
  <c r="BF7563" i="8"/>
  <c r="AS7563" i="8"/>
  <c r="AR7563" i="8"/>
  <c r="AQ7563" i="8"/>
  <c r="AL7563" i="8"/>
  <c r="CD7562" i="8"/>
  <c r="CC7562" i="8"/>
  <c r="BO7562" i="8"/>
  <c r="BG7562" i="8"/>
  <c r="BF7562" i="8"/>
  <c r="AS7562" i="8"/>
  <c r="AR7562" i="8"/>
  <c r="AQ7562" i="8"/>
  <c r="AL7562" i="8"/>
  <c r="CD7561" i="8"/>
  <c r="CC7561" i="8"/>
  <c r="BO7561" i="8"/>
  <c r="BG7561" i="8"/>
  <c r="BF7561" i="8"/>
  <c r="AS7561" i="8"/>
  <c r="AR7561" i="8"/>
  <c r="AQ7561" i="8"/>
  <c r="AL7561" i="8"/>
  <c r="CD7560" i="8"/>
  <c r="CC7560" i="8"/>
  <c r="BO7560" i="8"/>
  <c r="BG7560" i="8"/>
  <c r="BF7560" i="8"/>
  <c r="AS7560" i="8"/>
  <c r="AR7560" i="8"/>
  <c r="AQ7560" i="8"/>
  <c r="AL7560" i="8"/>
  <c r="CD7559" i="8"/>
  <c r="CC7559" i="8"/>
  <c r="BO7559" i="8"/>
  <c r="BG7559" i="8"/>
  <c r="BF7559" i="8"/>
  <c r="AS7559" i="8"/>
  <c r="AR7559" i="8"/>
  <c r="AQ7559" i="8"/>
  <c r="AL7559" i="8"/>
  <c r="CD7558" i="8"/>
  <c r="CC7558" i="8"/>
  <c r="BO7558" i="8"/>
  <c r="BG7558" i="8"/>
  <c r="BF7558" i="8"/>
  <c r="AS7558" i="8"/>
  <c r="AR7558" i="8"/>
  <c r="AQ7558" i="8"/>
  <c r="AL7558" i="8"/>
  <c r="CD7557" i="8"/>
  <c r="CC7557" i="8"/>
  <c r="BO7557" i="8"/>
  <c r="BG7557" i="8"/>
  <c r="BF7557" i="8"/>
  <c r="AS7557" i="8"/>
  <c r="AR7557" i="8"/>
  <c r="AQ7557" i="8"/>
  <c r="AL7557" i="8"/>
  <c r="CD7556" i="8"/>
  <c r="CC7556" i="8"/>
  <c r="BO7556" i="8"/>
  <c r="BG7556" i="8"/>
  <c r="BF7556" i="8"/>
  <c r="AS7556" i="8"/>
  <c r="AR7556" i="8"/>
  <c r="AQ7556" i="8"/>
  <c r="AL7556" i="8"/>
  <c r="CD7555" i="8"/>
  <c r="CC7555" i="8"/>
  <c r="BO7555" i="8"/>
  <c r="BG7555" i="8"/>
  <c r="BF7555" i="8"/>
  <c r="AS7555" i="8"/>
  <c r="AR7555" i="8"/>
  <c r="AQ7555" i="8"/>
  <c r="AL7555" i="8"/>
  <c r="CD7554" i="8"/>
  <c r="CC7554" i="8"/>
  <c r="BO7554" i="8"/>
  <c r="BG7554" i="8"/>
  <c r="BF7554" i="8"/>
  <c r="AS7554" i="8"/>
  <c r="AR7554" i="8"/>
  <c r="AQ7554" i="8"/>
  <c r="AL7554" i="8"/>
  <c r="CD7553" i="8"/>
  <c r="CC7553" i="8"/>
  <c r="BO7553" i="8"/>
  <c r="BG7553" i="8"/>
  <c r="BF7553" i="8"/>
  <c r="AS7553" i="8"/>
  <c r="AR7553" i="8"/>
  <c r="AQ7553" i="8"/>
  <c r="AL7553" i="8"/>
  <c r="CD7552" i="8"/>
  <c r="CC7552" i="8"/>
  <c r="BO7552" i="8"/>
  <c r="BG7552" i="8"/>
  <c r="BF7552" i="8"/>
  <c r="AS7552" i="8"/>
  <c r="AR7552" i="8"/>
  <c r="AQ7552" i="8"/>
  <c r="AL7552" i="8"/>
  <c r="CD7551" i="8"/>
  <c r="CC7551" i="8"/>
  <c r="BO7551" i="8"/>
  <c r="BG7551" i="8"/>
  <c r="BF7551" i="8"/>
  <c r="AS7551" i="8"/>
  <c r="AR7551" i="8"/>
  <c r="AQ7551" i="8"/>
  <c r="AL7551" i="8"/>
  <c r="CD7550" i="8"/>
  <c r="CC7550" i="8"/>
  <c r="BO7550" i="8"/>
  <c r="BG7550" i="8"/>
  <c r="BF7550" i="8"/>
  <c r="AS7550" i="8"/>
  <c r="AR7550" i="8"/>
  <c r="AQ7550" i="8"/>
  <c r="AL7550" i="8"/>
  <c r="CD7549" i="8"/>
  <c r="CC7549" i="8"/>
  <c r="BO7549" i="8"/>
  <c r="BG7549" i="8"/>
  <c r="BF7549" i="8"/>
  <c r="AS7549" i="8"/>
  <c r="AR7549" i="8"/>
  <c r="AQ7549" i="8"/>
  <c r="AL7549" i="8"/>
  <c r="CD7548" i="8"/>
  <c r="CC7548" i="8"/>
  <c r="BO7548" i="8"/>
  <c r="BG7548" i="8"/>
  <c r="BF7548" i="8"/>
  <c r="AS7548" i="8"/>
  <c r="AR7548" i="8"/>
  <c r="AQ7548" i="8"/>
  <c r="AL7548" i="8"/>
  <c r="CD7547" i="8"/>
  <c r="CC7547" i="8"/>
  <c r="BO7547" i="8"/>
  <c r="BG7547" i="8"/>
  <c r="BF7547" i="8"/>
  <c r="AS7547" i="8"/>
  <c r="AR7547" i="8"/>
  <c r="AQ7547" i="8"/>
  <c r="AL7547" i="8"/>
  <c r="CD7546" i="8"/>
  <c r="CC7546" i="8"/>
  <c r="BO7546" i="8"/>
  <c r="BG7546" i="8"/>
  <c r="BF7546" i="8"/>
  <c r="AS7546" i="8"/>
  <c r="AR7546" i="8"/>
  <c r="AQ7546" i="8"/>
  <c r="AL7546" i="8"/>
  <c r="CD7545" i="8"/>
  <c r="CC7545" i="8"/>
  <c r="BO7545" i="8"/>
  <c r="BG7545" i="8"/>
  <c r="BF7545" i="8"/>
  <c r="AS7545" i="8"/>
  <c r="AR7545" i="8"/>
  <c r="AQ7545" i="8"/>
  <c r="AL7545" i="8"/>
  <c r="CD7544" i="8"/>
  <c r="CC7544" i="8"/>
  <c r="BO7544" i="8"/>
  <c r="BG7544" i="8"/>
  <c r="BF7544" i="8"/>
  <c r="AS7544" i="8"/>
  <c r="AR7544" i="8"/>
  <c r="AQ7544" i="8"/>
  <c r="AL7544" i="8"/>
  <c r="CD7543" i="8"/>
  <c r="CC7543" i="8"/>
  <c r="BO7543" i="8"/>
  <c r="BG7543" i="8"/>
  <c r="BF7543" i="8"/>
  <c r="AS7543" i="8"/>
  <c r="AR7543" i="8"/>
  <c r="AQ7543" i="8"/>
  <c r="AL7543" i="8"/>
  <c r="CD7542" i="8"/>
  <c r="CC7542" i="8"/>
  <c r="BO7542" i="8"/>
  <c r="BG7542" i="8"/>
  <c r="BF7542" i="8"/>
  <c r="AS7542" i="8"/>
  <c r="AR7542" i="8"/>
  <c r="AQ7542" i="8"/>
  <c r="AL7542" i="8"/>
  <c r="CD7541" i="8"/>
  <c r="CC7541" i="8"/>
  <c r="BO7541" i="8"/>
  <c r="BG7541" i="8"/>
  <c r="BF7541" i="8"/>
  <c r="AS7541" i="8"/>
  <c r="AR7541" i="8"/>
  <c r="AQ7541" i="8"/>
  <c r="AL7541" i="8"/>
  <c r="CD7540" i="8"/>
  <c r="CC7540" i="8"/>
  <c r="BO7540" i="8"/>
  <c r="BG7540" i="8"/>
  <c r="BF7540" i="8"/>
  <c r="AS7540" i="8"/>
  <c r="AR7540" i="8"/>
  <c r="AQ7540" i="8"/>
  <c r="AL7540" i="8"/>
  <c r="CD7539" i="8"/>
  <c r="CC7539" i="8"/>
  <c r="BO7539" i="8"/>
  <c r="BG7539" i="8"/>
  <c r="BF7539" i="8"/>
  <c r="AS7539" i="8"/>
  <c r="AR7539" i="8"/>
  <c r="AQ7539" i="8"/>
  <c r="AL7539" i="8"/>
  <c r="CD7538" i="8"/>
  <c r="CC7538" i="8"/>
  <c r="BO7538" i="8"/>
  <c r="BG7538" i="8"/>
  <c r="BF7538" i="8"/>
  <c r="AS7538" i="8"/>
  <c r="AR7538" i="8"/>
  <c r="AQ7538" i="8"/>
  <c r="AL7538" i="8"/>
  <c r="CD7537" i="8"/>
  <c r="CC7537" i="8"/>
  <c r="BO7537" i="8"/>
  <c r="BG7537" i="8"/>
  <c r="BF7537" i="8"/>
  <c r="AS7537" i="8"/>
  <c r="AR7537" i="8"/>
  <c r="AQ7537" i="8"/>
  <c r="AL7537" i="8"/>
  <c r="CD7536" i="8"/>
  <c r="CC7536" i="8"/>
  <c r="BO7536" i="8"/>
  <c r="BG7536" i="8"/>
  <c r="BF7536" i="8"/>
  <c r="AS7536" i="8"/>
  <c r="AR7536" i="8"/>
  <c r="AQ7536" i="8"/>
  <c r="AL7536" i="8"/>
  <c r="CD7535" i="8"/>
  <c r="CC7535" i="8"/>
  <c r="BO7535" i="8"/>
  <c r="BG7535" i="8"/>
  <c r="BF7535" i="8"/>
  <c r="AS7535" i="8"/>
  <c r="AR7535" i="8"/>
  <c r="AQ7535" i="8"/>
  <c r="AL7535" i="8"/>
  <c r="CD7534" i="8"/>
  <c r="CC7534" i="8"/>
  <c r="BO7534" i="8"/>
  <c r="BG7534" i="8"/>
  <c r="BF7534" i="8"/>
  <c r="AS7534" i="8"/>
  <c r="AR7534" i="8"/>
  <c r="AQ7534" i="8"/>
  <c r="AL7534" i="8"/>
  <c r="CD7533" i="8"/>
  <c r="CC7533" i="8"/>
  <c r="BO7533" i="8"/>
  <c r="BG7533" i="8"/>
  <c r="BF7533" i="8"/>
  <c r="AS7533" i="8"/>
  <c r="AR7533" i="8"/>
  <c r="AQ7533" i="8"/>
  <c r="AL7533" i="8"/>
  <c r="CD7532" i="8"/>
  <c r="CC7532" i="8"/>
  <c r="BO7532" i="8"/>
  <c r="BG7532" i="8"/>
  <c r="BF7532" i="8"/>
  <c r="AS7532" i="8"/>
  <c r="AR7532" i="8"/>
  <c r="AQ7532" i="8"/>
  <c r="AL7532" i="8"/>
  <c r="CD7531" i="8"/>
  <c r="CC7531" i="8"/>
  <c r="BO7531" i="8"/>
  <c r="BG7531" i="8"/>
  <c r="BF7531" i="8"/>
  <c r="AS7531" i="8"/>
  <c r="AR7531" i="8"/>
  <c r="AQ7531" i="8"/>
  <c r="AL7531" i="8"/>
  <c r="CD7530" i="8"/>
  <c r="CC7530" i="8"/>
  <c r="BO7530" i="8"/>
  <c r="BG7530" i="8"/>
  <c r="BF7530" i="8"/>
  <c r="AS7530" i="8"/>
  <c r="AR7530" i="8"/>
  <c r="AQ7530" i="8"/>
  <c r="AL7530" i="8"/>
  <c r="CD7529" i="8"/>
  <c r="CC7529" i="8"/>
  <c r="BO7529" i="8"/>
  <c r="BG7529" i="8"/>
  <c r="BF7529" i="8"/>
  <c r="AS7529" i="8"/>
  <c r="AR7529" i="8"/>
  <c r="AQ7529" i="8"/>
  <c r="AL7529" i="8"/>
  <c r="CD7528" i="8"/>
  <c r="CC7528" i="8"/>
  <c r="BO7528" i="8"/>
  <c r="BG7528" i="8"/>
  <c r="BF7528" i="8"/>
  <c r="AS7528" i="8"/>
  <c r="AR7528" i="8"/>
  <c r="AQ7528" i="8"/>
  <c r="AL7528" i="8"/>
  <c r="CD7527" i="8"/>
  <c r="CC7527" i="8"/>
  <c r="BO7527" i="8"/>
  <c r="BG7527" i="8"/>
  <c r="BF7527" i="8"/>
  <c r="AS7527" i="8"/>
  <c r="AR7527" i="8"/>
  <c r="AQ7527" i="8"/>
  <c r="AL7527" i="8"/>
  <c r="CD7526" i="8"/>
  <c r="CC7526" i="8"/>
  <c r="BO7526" i="8"/>
  <c r="BG7526" i="8"/>
  <c r="BF7526" i="8"/>
  <c r="AS7526" i="8"/>
  <c r="AR7526" i="8"/>
  <c r="AQ7526" i="8"/>
  <c r="AL7526" i="8"/>
  <c r="CD7525" i="8"/>
  <c r="CC7525" i="8"/>
  <c r="BO7525" i="8"/>
  <c r="BG7525" i="8"/>
  <c r="BF7525" i="8"/>
  <c r="AS7525" i="8"/>
  <c r="AR7525" i="8"/>
  <c r="AQ7525" i="8"/>
  <c r="AL7525" i="8"/>
  <c r="CD7524" i="8"/>
  <c r="CC7524" i="8"/>
  <c r="BO7524" i="8"/>
  <c r="BG7524" i="8"/>
  <c r="BF7524" i="8"/>
  <c r="AS7524" i="8"/>
  <c r="AR7524" i="8"/>
  <c r="AQ7524" i="8"/>
  <c r="AL7524" i="8"/>
  <c r="CD7523" i="8"/>
  <c r="CC7523" i="8"/>
  <c r="BO7523" i="8"/>
  <c r="BG7523" i="8"/>
  <c r="BF7523" i="8"/>
  <c r="AS7523" i="8"/>
  <c r="AR7523" i="8"/>
  <c r="AQ7523" i="8"/>
  <c r="AL7523" i="8"/>
  <c r="CD7522" i="8"/>
  <c r="CC7522" i="8"/>
  <c r="BO7522" i="8"/>
  <c r="BG7522" i="8"/>
  <c r="BF7522" i="8"/>
  <c r="AS7522" i="8"/>
  <c r="AR7522" i="8"/>
  <c r="AQ7522" i="8"/>
  <c r="AL7522" i="8"/>
  <c r="CD7521" i="8"/>
  <c r="CC7521" i="8"/>
  <c r="BO7521" i="8"/>
  <c r="BG7521" i="8"/>
  <c r="BF7521" i="8"/>
  <c r="AS7521" i="8"/>
  <c r="AR7521" i="8"/>
  <c r="AQ7521" i="8"/>
  <c r="AL7521" i="8"/>
  <c r="CD7520" i="8"/>
  <c r="CC7520" i="8"/>
  <c r="BO7520" i="8"/>
  <c r="BG7520" i="8"/>
  <c r="BF7520" i="8"/>
  <c r="AS7520" i="8"/>
  <c r="AR7520" i="8"/>
  <c r="AQ7520" i="8"/>
  <c r="AL7520" i="8"/>
  <c r="CD7519" i="8"/>
  <c r="CC7519" i="8"/>
  <c r="BO7519" i="8"/>
  <c r="BG7519" i="8"/>
  <c r="BF7519" i="8"/>
  <c r="AS7519" i="8"/>
  <c r="AR7519" i="8"/>
  <c r="AQ7519" i="8"/>
  <c r="AL7519" i="8"/>
  <c r="CD7518" i="8"/>
  <c r="CC7518" i="8"/>
  <c r="BO7518" i="8"/>
  <c r="BG7518" i="8"/>
  <c r="BF7518" i="8"/>
  <c r="AS7518" i="8"/>
  <c r="AR7518" i="8"/>
  <c r="AQ7518" i="8"/>
  <c r="AL7518" i="8"/>
  <c r="CD7517" i="8"/>
  <c r="CC7517" i="8"/>
  <c r="BO7517" i="8"/>
  <c r="BG7517" i="8"/>
  <c r="BF7517" i="8"/>
  <c r="AS7517" i="8"/>
  <c r="AR7517" i="8"/>
  <c r="AQ7517" i="8"/>
  <c r="AL7517" i="8"/>
  <c r="CD7516" i="8"/>
  <c r="CC7516" i="8"/>
  <c r="BO7516" i="8"/>
  <c r="BG7516" i="8"/>
  <c r="BF7516" i="8"/>
  <c r="AS7516" i="8"/>
  <c r="AR7516" i="8"/>
  <c r="AQ7516" i="8"/>
  <c r="AL7516" i="8"/>
  <c r="CD7515" i="8"/>
  <c r="CC7515" i="8"/>
  <c r="BO7515" i="8"/>
  <c r="BG7515" i="8"/>
  <c r="BF7515" i="8"/>
  <c r="AS7515" i="8"/>
  <c r="AR7515" i="8"/>
  <c r="AQ7515" i="8"/>
  <c r="AL7515" i="8"/>
  <c r="CD7514" i="8"/>
  <c r="CC7514" i="8"/>
  <c r="BO7514" i="8"/>
  <c r="BG7514" i="8"/>
  <c r="BF7514" i="8"/>
  <c r="AS7514" i="8"/>
  <c r="AR7514" i="8"/>
  <c r="AQ7514" i="8"/>
  <c r="AL7514" i="8"/>
  <c r="CD7513" i="8"/>
  <c r="CC7513" i="8"/>
  <c r="BO7513" i="8"/>
  <c r="BG7513" i="8"/>
  <c r="BF7513" i="8"/>
  <c r="AS7513" i="8"/>
  <c r="AR7513" i="8"/>
  <c r="AQ7513" i="8"/>
  <c r="AL7513" i="8"/>
  <c r="CD7512" i="8"/>
  <c r="CC7512" i="8"/>
  <c r="BO7512" i="8"/>
  <c r="BG7512" i="8"/>
  <c r="BF7512" i="8"/>
  <c r="AS7512" i="8"/>
  <c r="AR7512" i="8"/>
  <c r="AQ7512" i="8"/>
  <c r="AL7512" i="8"/>
  <c r="CD7511" i="8"/>
  <c r="CC7511" i="8"/>
  <c r="BO7511" i="8"/>
  <c r="BG7511" i="8"/>
  <c r="BF7511" i="8"/>
  <c r="AS7511" i="8"/>
  <c r="AR7511" i="8"/>
  <c r="AQ7511" i="8"/>
  <c r="AL7511" i="8"/>
  <c r="CD7510" i="8"/>
  <c r="CC7510" i="8"/>
  <c r="BO7510" i="8"/>
  <c r="BG7510" i="8"/>
  <c r="BF7510" i="8"/>
  <c r="AS7510" i="8"/>
  <c r="AR7510" i="8"/>
  <c r="AQ7510" i="8"/>
  <c r="AL7510" i="8"/>
  <c r="CD7509" i="8"/>
  <c r="CC7509" i="8"/>
  <c r="BO7509" i="8"/>
  <c r="BG7509" i="8"/>
  <c r="BF7509" i="8"/>
  <c r="AS7509" i="8"/>
  <c r="AR7509" i="8"/>
  <c r="AQ7509" i="8"/>
  <c r="AL7509" i="8"/>
  <c r="CD7508" i="8"/>
  <c r="CC7508" i="8"/>
  <c r="BO7508" i="8"/>
  <c r="BG7508" i="8"/>
  <c r="BF7508" i="8"/>
  <c r="AS7508" i="8"/>
  <c r="AR7508" i="8"/>
  <c r="AQ7508" i="8"/>
  <c r="AL7508" i="8"/>
  <c r="CD7507" i="8"/>
  <c r="CC7507" i="8"/>
  <c r="BO7507" i="8"/>
  <c r="BG7507" i="8"/>
  <c r="BF7507" i="8"/>
  <c r="AS7507" i="8"/>
  <c r="AR7507" i="8"/>
  <c r="AQ7507" i="8"/>
  <c r="AL7507" i="8"/>
  <c r="CD7506" i="8"/>
  <c r="CC7506" i="8"/>
  <c r="BO7506" i="8"/>
  <c r="BG7506" i="8"/>
  <c r="BF7506" i="8"/>
  <c r="AS7506" i="8"/>
  <c r="AR7506" i="8"/>
  <c r="AQ7506" i="8"/>
  <c r="AL7506" i="8"/>
  <c r="CD7505" i="8"/>
  <c r="CC7505" i="8"/>
  <c r="BO7505" i="8"/>
  <c r="BG7505" i="8"/>
  <c r="BF7505" i="8"/>
  <c r="AS7505" i="8"/>
  <c r="AR7505" i="8"/>
  <c r="AQ7505" i="8"/>
  <c r="AL7505" i="8"/>
  <c r="CD7504" i="8"/>
  <c r="CC7504" i="8"/>
  <c r="BO7504" i="8"/>
  <c r="BG7504" i="8"/>
  <c r="BF7504" i="8"/>
  <c r="AS7504" i="8"/>
  <c r="AR7504" i="8"/>
  <c r="AQ7504" i="8"/>
  <c r="AL7504" i="8"/>
  <c r="CD7503" i="8"/>
  <c r="CC7503" i="8"/>
  <c r="BO7503" i="8"/>
  <c r="BG7503" i="8"/>
  <c r="BF7503" i="8"/>
  <c r="AS7503" i="8"/>
  <c r="AR7503" i="8"/>
  <c r="AQ7503" i="8"/>
  <c r="AL7503" i="8"/>
  <c r="CD7502" i="8"/>
  <c r="CC7502" i="8"/>
  <c r="BO7502" i="8"/>
  <c r="BG7502" i="8"/>
  <c r="BF7502" i="8"/>
  <c r="AS7502" i="8"/>
  <c r="AR7502" i="8"/>
  <c r="AQ7502" i="8"/>
  <c r="AL7502" i="8"/>
  <c r="CD7501" i="8"/>
  <c r="CC7501" i="8"/>
  <c r="BO7501" i="8"/>
  <c r="BG7501" i="8"/>
  <c r="BF7501" i="8"/>
  <c r="AS7501" i="8"/>
  <c r="AR7501" i="8"/>
  <c r="AQ7501" i="8"/>
  <c r="AL7501" i="8"/>
  <c r="CD7500" i="8"/>
  <c r="CC7500" i="8"/>
  <c r="BO7500" i="8"/>
  <c r="BG7500" i="8"/>
  <c r="BF7500" i="8"/>
  <c r="AS7500" i="8"/>
  <c r="AR7500" i="8"/>
  <c r="AQ7500" i="8"/>
  <c r="AL7500" i="8"/>
  <c r="CD7499" i="8"/>
  <c r="CC7499" i="8"/>
  <c r="BO7499" i="8"/>
  <c r="BG7499" i="8"/>
  <c r="BF7499" i="8"/>
  <c r="AS7499" i="8"/>
  <c r="AR7499" i="8"/>
  <c r="AQ7499" i="8"/>
  <c r="AL7499" i="8"/>
  <c r="CD7498" i="8"/>
  <c r="CC7498" i="8"/>
  <c r="BO7498" i="8"/>
  <c r="BG7498" i="8"/>
  <c r="BF7498" i="8"/>
  <c r="AS7498" i="8"/>
  <c r="AR7498" i="8"/>
  <c r="AQ7498" i="8"/>
  <c r="AL7498" i="8"/>
  <c r="CD7497" i="8"/>
  <c r="CC7497" i="8"/>
  <c r="BO7497" i="8"/>
  <c r="BG7497" i="8"/>
  <c r="BF7497" i="8"/>
  <c r="AS7497" i="8"/>
  <c r="AR7497" i="8"/>
  <c r="AQ7497" i="8"/>
  <c r="AL7497" i="8"/>
  <c r="CD7496" i="8"/>
  <c r="CC7496" i="8"/>
  <c r="BO7496" i="8"/>
  <c r="BG7496" i="8"/>
  <c r="BF7496" i="8"/>
  <c r="AS7496" i="8"/>
  <c r="AR7496" i="8"/>
  <c r="AQ7496" i="8"/>
  <c r="AL7496" i="8"/>
  <c r="CD7495" i="8"/>
  <c r="CC7495" i="8"/>
  <c r="BO7495" i="8"/>
  <c r="BG7495" i="8"/>
  <c r="BF7495" i="8"/>
  <c r="AS7495" i="8"/>
  <c r="AR7495" i="8"/>
  <c r="AQ7495" i="8"/>
  <c r="AL7495" i="8"/>
  <c r="CD7494" i="8"/>
  <c r="CC7494" i="8"/>
  <c r="BO7494" i="8"/>
  <c r="BG7494" i="8"/>
  <c r="BF7494" i="8"/>
  <c r="AS7494" i="8"/>
  <c r="AR7494" i="8"/>
  <c r="AQ7494" i="8"/>
  <c r="AL7494" i="8"/>
  <c r="CD7493" i="8"/>
  <c r="CC7493" i="8"/>
  <c r="BO7493" i="8"/>
  <c r="BG7493" i="8"/>
  <c r="BF7493" i="8"/>
  <c r="AS7493" i="8"/>
  <c r="AR7493" i="8"/>
  <c r="AQ7493" i="8"/>
  <c r="AL7493" i="8"/>
  <c r="CD7492" i="8"/>
  <c r="CC7492" i="8"/>
  <c r="BO7492" i="8"/>
  <c r="BG7492" i="8"/>
  <c r="BF7492" i="8"/>
  <c r="AS7492" i="8"/>
  <c r="AR7492" i="8"/>
  <c r="AQ7492" i="8"/>
  <c r="AL7492" i="8"/>
  <c r="CD7491" i="8"/>
  <c r="CC7491" i="8"/>
  <c r="BO7491" i="8"/>
  <c r="BG7491" i="8"/>
  <c r="BF7491" i="8"/>
  <c r="AS7491" i="8"/>
  <c r="AR7491" i="8"/>
  <c r="AQ7491" i="8"/>
  <c r="AL7491" i="8"/>
  <c r="CD7490" i="8"/>
  <c r="CC7490" i="8"/>
  <c r="BO7490" i="8"/>
  <c r="BG7490" i="8"/>
  <c r="BF7490" i="8"/>
  <c r="AS7490" i="8"/>
  <c r="AR7490" i="8"/>
  <c r="AQ7490" i="8"/>
  <c r="AL7490" i="8"/>
  <c r="CD7489" i="8"/>
  <c r="CC7489" i="8"/>
  <c r="BO7489" i="8"/>
  <c r="BG7489" i="8"/>
  <c r="BF7489" i="8"/>
  <c r="AS7489" i="8"/>
  <c r="AR7489" i="8"/>
  <c r="AQ7489" i="8"/>
  <c r="AL7489" i="8"/>
  <c r="CD7488" i="8"/>
  <c r="CC7488" i="8"/>
  <c r="BO7488" i="8"/>
  <c r="BG7488" i="8"/>
  <c r="BF7488" i="8"/>
  <c r="AS7488" i="8"/>
  <c r="AR7488" i="8"/>
  <c r="AQ7488" i="8"/>
  <c r="AL7488" i="8"/>
  <c r="CD7487" i="8"/>
  <c r="CC7487" i="8"/>
  <c r="BO7487" i="8"/>
  <c r="BG7487" i="8"/>
  <c r="BF7487" i="8"/>
  <c r="AS7487" i="8"/>
  <c r="AR7487" i="8"/>
  <c r="AQ7487" i="8"/>
  <c r="AL7487" i="8"/>
  <c r="CD7486" i="8"/>
  <c r="CC7486" i="8"/>
  <c r="BO7486" i="8"/>
  <c r="BG7486" i="8"/>
  <c r="BF7486" i="8"/>
  <c r="AS7486" i="8"/>
  <c r="AR7486" i="8"/>
  <c r="AQ7486" i="8"/>
  <c r="AL7486" i="8"/>
  <c r="CD7485" i="8"/>
  <c r="CC7485" i="8"/>
  <c r="BO7485" i="8"/>
  <c r="BG7485" i="8"/>
  <c r="BF7485" i="8"/>
  <c r="AS7485" i="8"/>
  <c r="AR7485" i="8"/>
  <c r="AQ7485" i="8"/>
  <c r="AL7485" i="8"/>
  <c r="CD7484" i="8"/>
  <c r="CC7484" i="8"/>
  <c r="BO7484" i="8"/>
  <c r="BG7484" i="8"/>
  <c r="BF7484" i="8"/>
  <c r="AS7484" i="8"/>
  <c r="AR7484" i="8"/>
  <c r="AQ7484" i="8"/>
  <c r="AL7484" i="8"/>
  <c r="CD7483" i="8"/>
  <c r="CC7483" i="8"/>
  <c r="BO7483" i="8"/>
  <c r="BG7483" i="8"/>
  <c r="BF7483" i="8"/>
  <c r="AS7483" i="8"/>
  <c r="AR7483" i="8"/>
  <c r="AQ7483" i="8"/>
  <c r="AL7483" i="8"/>
  <c r="CD7482" i="8"/>
  <c r="CC7482" i="8"/>
  <c r="BO7482" i="8"/>
  <c r="BG7482" i="8"/>
  <c r="BF7482" i="8"/>
  <c r="AS7482" i="8"/>
  <c r="AR7482" i="8"/>
  <c r="AQ7482" i="8"/>
  <c r="AL7482" i="8"/>
  <c r="CD7481" i="8"/>
  <c r="CC7481" i="8"/>
  <c r="BO7481" i="8"/>
  <c r="BG7481" i="8"/>
  <c r="BF7481" i="8"/>
  <c r="AS7481" i="8"/>
  <c r="AR7481" i="8"/>
  <c r="AQ7481" i="8"/>
  <c r="AL7481" i="8"/>
  <c r="CD7480" i="8"/>
  <c r="CC7480" i="8"/>
  <c r="BO7480" i="8"/>
  <c r="BG7480" i="8"/>
  <c r="BF7480" i="8"/>
  <c r="AS7480" i="8"/>
  <c r="AR7480" i="8"/>
  <c r="AQ7480" i="8"/>
  <c r="AL7480" i="8"/>
  <c r="CD7479" i="8"/>
  <c r="CC7479" i="8"/>
  <c r="BO7479" i="8"/>
  <c r="BG7479" i="8"/>
  <c r="BF7479" i="8"/>
  <c r="AS7479" i="8"/>
  <c r="AR7479" i="8"/>
  <c r="AQ7479" i="8"/>
  <c r="AL7479" i="8"/>
  <c r="CD7478" i="8"/>
  <c r="CC7478" i="8"/>
  <c r="BO7478" i="8"/>
  <c r="BG7478" i="8"/>
  <c r="BF7478" i="8"/>
  <c r="AS7478" i="8"/>
  <c r="AR7478" i="8"/>
  <c r="AQ7478" i="8"/>
  <c r="AL7478" i="8"/>
  <c r="CD7477" i="8"/>
  <c r="CC7477" i="8"/>
  <c r="BO7477" i="8"/>
  <c r="BG7477" i="8"/>
  <c r="BF7477" i="8"/>
  <c r="AS7477" i="8"/>
  <c r="AR7477" i="8"/>
  <c r="AQ7477" i="8"/>
  <c r="AL7477" i="8"/>
  <c r="CD7476" i="8"/>
  <c r="CC7476" i="8"/>
  <c r="BO7476" i="8"/>
  <c r="BG7476" i="8"/>
  <c r="BF7476" i="8"/>
  <c r="AS7476" i="8"/>
  <c r="AR7476" i="8"/>
  <c r="AQ7476" i="8"/>
  <c r="AL7476" i="8"/>
  <c r="CD7475" i="8"/>
  <c r="CC7475" i="8"/>
  <c r="BO7475" i="8"/>
  <c r="BG7475" i="8"/>
  <c r="BF7475" i="8"/>
  <c r="AS7475" i="8"/>
  <c r="AR7475" i="8"/>
  <c r="AQ7475" i="8"/>
  <c r="AL7475" i="8"/>
  <c r="CD7474" i="8"/>
  <c r="CC7474" i="8"/>
  <c r="BO7474" i="8"/>
  <c r="BG7474" i="8"/>
  <c r="BF7474" i="8"/>
  <c r="AS7474" i="8"/>
  <c r="AR7474" i="8"/>
  <c r="AQ7474" i="8"/>
  <c r="AL7474" i="8"/>
  <c r="CD7473" i="8"/>
  <c r="CC7473" i="8"/>
  <c r="BO7473" i="8"/>
  <c r="BG7473" i="8"/>
  <c r="BF7473" i="8"/>
  <c r="AS7473" i="8"/>
  <c r="AR7473" i="8"/>
  <c r="AQ7473" i="8"/>
  <c r="AL7473" i="8"/>
  <c r="CD7472" i="8"/>
  <c r="CC7472" i="8"/>
  <c r="BO7472" i="8"/>
  <c r="BG7472" i="8"/>
  <c r="BF7472" i="8"/>
  <c r="AS7472" i="8"/>
  <c r="AR7472" i="8"/>
  <c r="AQ7472" i="8"/>
  <c r="AL7472" i="8"/>
  <c r="CD7471" i="8"/>
  <c r="CC7471" i="8"/>
  <c r="BO7471" i="8"/>
  <c r="BG7471" i="8"/>
  <c r="BF7471" i="8"/>
  <c r="AS7471" i="8"/>
  <c r="AR7471" i="8"/>
  <c r="AQ7471" i="8"/>
  <c r="AL7471" i="8"/>
  <c r="CD7470" i="8"/>
  <c r="CC7470" i="8"/>
  <c r="BO7470" i="8"/>
  <c r="BG7470" i="8"/>
  <c r="BF7470" i="8"/>
  <c r="AS7470" i="8"/>
  <c r="AR7470" i="8"/>
  <c r="AQ7470" i="8"/>
  <c r="AL7470" i="8"/>
  <c r="CD7469" i="8"/>
  <c r="CC7469" i="8"/>
  <c r="BO7469" i="8"/>
  <c r="BG7469" i="8"/>
  <c r="BF7469" i="8"/>
  <c r="AS7469" i="8"/>
  <c r="AR7469" i="8"/>
  <c r="AQ7469" i="8"/>
  <c r="AL7469" i="8"/>
  <c r="CD7468" i="8"/>
  <c r="CC7468" i="8"/>
  <c r="BO7468" i="8"/>
  <c r="BG7468" i="8"/>
  <c r="BF7468" i="8"/>
  <c r="AS7468" i="8"/>
  <c r="AR7468" i="8"/>
  <c r="AQ7468" i="8"/>
  <c r="AL7468" i="8"/>
  <c r="CD7467" i="8"/>
  <c r="CC7467" i="8"/>
  <c r="BO7467" i="8"/>
  <c r="BG7467" i="8"/>
  <c r="BF7467" i="8"/>
  <c r="AS7467" i="8"/>
  <c r="AR7467" i="8"/>
  <c r="AQ7467" i="8"/>
  <c r="AL7467" i="8"/>
  <c r="CD7466" i="8"/>
  <c r="CC7466" i="8"/>
  <c r="BO7466" i="8"/>
  <c r="BG7466" i="8"/>
  <c r="BF7466" i="8"/>
  <c r="AS7466" i="8"/>
  <c r="AR7466" i="8"/>
  <c r="AQ7466" i="8"/>
  <c r="AL7466" i="8"/>
  <c r="CD7465" i="8"/>
  <c r="CC7465" i="8"/>
  <c r="BO7465" i="8"/>
  <c r="BG7465" i="8"/>
  <c r="BF7465" i="8"/>
  <c r="AS7465" i="8"/>
  <c r="AR7465" i="8"/>
  <c r="AQ7465" i="8"/>
  <c r="AL7465" i="8"/>
  <c r="CD7464" i="8"/>
  <c r="CC7464" i="8"/>
  <c r="BO7464" i="8"/>
  <c r="BG7464" i="8"/>
  <c r="BF7464" i="8"/>
  <c r="AS7464" i="8"/>
  <c r="AR7464" i="8"/>
  <c r="AQ7464" i="8"/>
  <c r="AL7464" i="8"/>
  <c r="CD7463" i="8"/>
  <c r="CC7463" i="8"/>
  <c r="BO7463" i="8"/>
  <c r="BG7463" i="8"/>
  <c r="BF7463" i="8"/>
  <c r="AS7463" i="8"/>
  <c r="AR7463" i="8"/>
  <c r="AQ7463" i="8"/>
  <c r="AL7463" i="8"/>
  <c r="CD7462" i="8"/>
  <c r="CC7462" i="8"/>
  <c r="BO7462" i="8"/>
  <c r="BG7462" i="8"/>
  <c r="BF7462" i="8"/>
  <c r="AS7462" i="8"/>
  <c r="AR7462" i="8"/>
  <c r="AQ7462" i="8"/>
  <c r="AL7462" i="8"/>
  <c r="CD7461" i="8"/>
  <c r="CC7461" i="8"/>
  <c r="BO7461" i="8"/>
  <c r="BG7461" i="8"/>
  <c r="BF7461" i="8"/>
  <c r="AS7461" i="8"/>
  <c r="AR7461" i="8"/>
  <c r="AQ7461" i="8"/>
  <c r="AL7461" i="8"/>
  <c r="CD7460" i="8"/>
  <c r="CC7460" i="8"/>
  <c r="BO7460" i="8"/>
  <c r="BG7460" i="8"/>
  <c r="BF7460" i="8"/>
  <c r="AS7460" i="8"/>
  <c r="AR7460" i="8"/>
  <c r="AQ7460" i="8"/>
  <c r="AL7460" i="8"/>
  <c r="CD7459" i="8"/>
  <c r="CC7459" i="8"/>
  <c r="BO7459" i="8"/>
  <c r="BG7459" i="8"/>
  <c r="BF7459" i="8"/>
  <c r="AS7459" i="8"/>
  <c r="AR7459" i="8"/>
  <c r="AQ7459" i="8"/>
  <c r="AL7459" i="8"/>
  <c r="CD7458" i="8"/>
  <c r="CC7458" i="8"/>
  <c r="BO7458" i="8"/>
  <c r="BG7458" i="8"/>
  <c r="BF7458" i="8"/>
  <c r="AS7458" i="8"/>
  <c r="AR7458" i="8"/>
  <c r="AQ7458" i="8"/>
  <c r="AL7458" i="8"/>
  <c r="CD7457" i="8"/>
  <c r="CC7457" i="8"/>
  <c r="BO7457" i="8"/>
  <c r="BG7457" i="8"/>
  <c r="BF7457" i="8"/>
  <c r="AS7457" i="8"/>
  <c r="AR7457" i="8"/>
  <c r="AQ7457" i="8"/>
  <c r="AL7457" i="8"/>
  <c r="CD7456" i="8"/>
  <c r="CC7456" i="8"/>
  <c r="BO7456" i="8"/>
  <c r="BG7456" i="8"/>
  <c r="BF7456" i="8"/>
  <c r="AS7456" i="8"/>
  <c r="AR7456" i="8"/>
  <c r="AQ7456" i="8"/>
  <c r="AL7456" i="8"/>
  <c r="CD7455" i="8"/>
  <c r="CC7455" i="8"/>
  <c r="BO7455" i="8"/>
  <c r="BG7455" i="8"/>
  <c r="BF7455" i="8"/>
  <c r="AS7455" i="8"/>
  <c r="AR7455" i="8"/>
  <c r="AQ7455" i="8"/>
  <c r="AL7455" i="8"/>
  <c r="CD7454" i="8"/>
  <c r="CC7454" i="8"/>
  <c r="BO7454" i="8"/>
  <c r="BG7454" i="8"/>
  <c r="BF7454" i="8"/>
  <c r="AS7454" i="8"/>
  <c r="AR7454" i="8"/>
  <c r="AQ7454" i="8"/>
  <c r="AL7454" i="8"/>
  <c r="CD7453" i="8"/>
  <c r="CC7453" i="8"/>
  <c r="BO7453" i="8"/>
  <c r="BG7453" i="8"/>
  <c r="BF7453" i="8"/>
  <c r="AS7453" i="8"/>
  <c r="AR7453" i="8"/>
  <c r="AQ7453" i="8"/>
  <c r="AL7453" i="8"/>
  <c r="CD7452" i="8"/>
  <c r="CC7452" i="8"/>
  <c r="BO7452" i="8"/>
  <c r="BG7452" i="8"/>
  <c r="BF7452" i="8"/>
  <c r="AS7452" i="8"/>
  <c r="AR7452" i="8"/>
  <c r="AQ7452" i="8"/>
  <c r="AL7452" i="8"/>
  <c r="CD7451" i="8"/>
  <c r="CC7451" i="8"/>
  <c r="BO7451" i="8"/>
  <c r="BG7451" i="8"/>
  <c r="BF7451" i="8"/>
  <c r="AS7451" i="8"/>
  <c r="AR7451" i="8"/>
  <c r="AQ7451" i="8"/>
  <c r="AL7451" i="8"/>
  <c r="CD7450" i="8"/>
  <c r="CC7450" i="8"/>
  <c r="BO7450" i="8"/>
  <c r="BG7450" i="8"/>
  <c r="BF7450" i="8"/>
  <c r="AS7450" i="8"/>
  <c r="AR7450" i="8"/>
  <c r="AQ7450" i="8"/>
  <c r="AL7450" i="8"/>
  <c r="CD7449" i="8"/>
  <c r="CC7449" i="8"/>
  <c r="BO7449" i="8"/>
  <c r="BG7449" i="8"/>
  <c r="BF7449" i="8"/>
  <c r="AS7449" i="8"/>
  <c r="AR7449" i="8"/>
  <c r="AQ7449" i="8"/>
  <c r="AL7449" i="8"/>
  <c r="CD7448" i="8"/>
  <c r="CC7448" i="8"/>
  <c r="BO7448" i="8"/>
  <c r="BG7448" i="8"/>
  <c r="BF7448" i="8"/>
  <c r="AS7448" i="8"/>
  <c r="AR7448" i="8"/>
  <c r="AQ7448" i="8"/>
  <c r="AL7448" i="8"/>
  <c r="CD7447" i="8"/>
  <c r="CC7447" i="8"/>
  <c r="BO7447" i="8"/>
  <c r="BG7447" i="8"/>
  <c r="BF7447" i="8"/>
  <c r="AS7447" i="8"/>
  <c r="AR7447" i="8"/>
  <c r="AQ7447" i="8"/>
  <c r="AL7447" i="8"/>
  <c r="CD7446" i="8"/>
  <c r="CC7446" i="8"/>
  <c r="BO7446" i="8"/>
  <c r="BG7446" i="8"/>
  <c r="BF7446" i="8"/>
  <c r="AS7446" i="8"/>
  <c r="AR7446" i="8"/>
  <c r="AQ7446" i="8"/>
  <c r="AL7446" i="8"/>
  <c r="CD7445" i="8"/>
  <c r="CC7445" i="8"/>
  <c r="BO7445" i="8"/>
  <c r="BG7445" i="8"/>
  <c r="BF7445" i="8"/>
  <c r="AS7445" i="8"/>
  <c r="AR7445" i="8"/>
  <c r="AQ7445" i="8"/>
  <c r="AL7445" i="8"/>
  <c r="CD7444" i="8"/>
  <c r="CC7444" i="8"/>
  <c r="BO7444" i="8"/>
  <c r="BG7444" i="8"/>
  <c r="BF7444" i="8"/>
  <c r="AS7444" i="8"/>
  <c r="AR7444" i="8"/>
  <c r="AQ7444" i="8"/>
  <c r="AL7444" i="8"/>
  <c r="CD7443" i="8"/>
  <c r="CC7443" i="8"/>
  <c r="BO7443" i="8"/>
  <c r="BG7443" i="8"/>
  <c r="BF7443" i="8"/>
  <c r="AS7443" i="8"/>
  <c r="AR7443" i="8"/>
  <c r="AQ7443" i="8"/>
  <c r="AL7443" i="8"/>
  <c r="CD7442" i="8"/>
  <c r="CC7442" i="8"/>
  <c r="BO7442" i="8"/>
  <c r="BG7442" i="8"/>
  <c r="BF7442" i="8"/>
  <c r="AS7442" i="8"/>
  <c r="AR7442" i="8"/>
  <c r="AQ7442" i="8"/>
  <c r="AL7442" i="8"/>
  <c r="CD7441" i="8"/>
  <c r="CC7441" i="8"/>
  <c r="BO7441" i="8"/>
  <c r="BG7441" i="8"/>
  <c r="BF7441" i="8"/>
  <c r="AS7441" i="8"/>
  <c r="AR7441" i="8"/>
  <c r="AQ7441" i="8"/>
  <c r="AL7441" i="8"/>
  <c r="CD7440" i="8"/>
  <c r="CC7440" i="8"/>
  <c r="BO7440" i="8"/>
  <c r="BG7440" i="8"/>
  <c r="BF7440" i="8"/>
  <c r="AS7440" i="8"/>
  <c r="AR7440" i="8"/>
  <c r="AQ7440" i="8"/>
  <c r="AL7440" i="8"/>
  <c r="CD7439" i="8"/>
  <c r="CC7439" i="8"/>
  <c r="BO7439" i="8"/>
  <c r="BG7439" i="8"/>
  <c r="BF7439" i="8"/>
  <c r="AS7439" i="8"/>
  <c r="AR7439" i="8"/>
  <c r="AQ7439" i="8"/>
  <c r="AL7439" i="8"/>
  <c r="CD7438" i="8"/>
  <c r="CC7438" i="8"/>
  <c r="BO7438" i="8"/>
  <c r="BG7438" i="8"/>
  <c r="BF7438" i="8"/>
  <c r="AS7438" i="8"/>
  <c r="AR7438" i="8"/>
  <c r="AQ7438" i="8"/>
  <c r="AL7438" i="8"/>
  <c r="CD7437" i="8"/>
  <c r="CC7437" i="8"/>
  <c r="BO7437" i="8"/>
  <c r="BG7437" i="8"/>
  <c r="BF7437" i="8"/>
  <c r="AS7437" i="8"/>
  <c r="AR7437" i="8"/>
  <c r="AQ7437" i="8"/>
  <c r="AL7437" i="8"/>
  <c r="CD7436" i="8"/>
  <c r="CC7436" i="8"/>
  <c r="BO7436" i="8"/>
  <c r="BG7436" i="8"/>
  <c r="BF7436" i="8"/>
  <c r="AS7436" i="8"/>
  <c r="AR7436" i="8"/>
  <c r="AQ7436" i="8"/>
  <c r="AL7436" i="8"/>
  <c r="CD7435" i="8"/>
  <c r="CC7435" i="8"/>
  <c r="BO7435" i="8"/>
  <c r="BG7435" i="8"/>
  <c r="BF7435" i="8"/>
  <c r="AS7435" i="8"/>
  <c r="AR7435" i="8"/>
  <c r="AQ7435" i="8"/>
  <c r="AL7435" i="8"/>
  <c r="CD7434" i="8"/>
  <c r="CC7434" i="8"/>
  <c r="BO7434" i="8"/>
  <c r="BG7434" i="8"/>
  <c r="BF7434" i="8"/>
  <c r="AS7434" i="8"/>
  <c r="AR7434" i="8"/>
  <c r="AQ7434" i="8"/>
  <c r="AL7434" i="8"/>
  <c r="CD7433" i="8"/>
  <c r="CC7433" i="8"/>
  <c r="BO7433" i="8"/>
  <c r="BG7433" i="8"/>
  <c r="BF7433" i="8"/>
  <c r="AS7433" i="8"/>
  <c r="AR7433" i="8"/>
  <c r="AQ7433" i="8"/>
  <c r="AL7433" i="8"/>
  <c r="CD7432" i="8"/>
  <c r="CC7432" i="8"/>
  <c r="BO7432" i="8"/>
  <c r="BG7432" i="8"/>
  <c r="BF7432" i="8"/>
  <c r="AS7432" i="8"/>
  <c r="AR7432" i="8"/>
  <c r="AQ7432" i="8"/>
  <c r="AL7432" i="8"/>
  <c r="CD7431" i="8"/>
  <c r="CC7431" i="8"/>
  <c r="BO7431" i="8"/>
  <c r="BG7431" i="8"/>
  <c r="BF7431" i="8"/>
  <c r="AS7431" i="8"/>
  <c r="AR7431" i="8"/>
  <c r="AQ7431" i="8"/>
  <c r="AL7431" i="8"/>
  <c r="CD7430" i="8"/>
  <c r="CC7430" i="8"/>
  <c r="BO7430" i="8"/>
  <c r="BG7430" i="8"/>
  <c r="BF7430" i="8"/>
  <c r="AS7430" i="8"/>
  <c r="AR7430" i="8"/>
  <c r="AQ7430" i="8"/>
  <c r="AL7430" i="8"/>
  <c r="CD7429" i="8"/>
  <c r="CC7429" i="8"/>
  <c r="BO7429" i="8"/>
  <c r="BG7429" i="8"/>
  <c r="BF7429" i="8"/>
  <c r="AS7429" i="8"/>
  <c r="AR7429" i="8"/>
  <c r="AQ7429" i="8"/>
  <c r="AL7429" i="8"/>
  <c r="CD7428" i="8"/>
  <c r="CC7428" i="8"/>
  <c r="BO7428" i="8"/>
  <c r="BG7428" i="8"/>
  <c r="BF7428" i="8"/>
  <c r="AS7428" i="8"/>
  <c r="AR7428" i="8"/>
  <c r="AQ7428" i="8"/>
  <c r="AL7428" i="8"/>
  <c r="CD7427" i="8"/>
  <c r="CC7427" i="8"/>
  <c r="BO7427" i="8"/>
  <c r="BG7427" i="8"/>
  <c r="BF7427" i="8"/>
  <c r="AS7427" i="8"/>
  <c r="AR7427" i="8"/>
  <c r="AQ7427" i="8"/>
  <c r="AL7427" i="8"/>
  <c r="CD7426" i="8"/>
  <c r="CC7426" i="8"/>
  <c r="BO7426" i="8"/>
  <c r="BG7426" i="8"/>
  <c r="BF7426" i="8"/>
  <c r="AS7426" i="8"/>
  <c r="AR7426" i="8"/>
  <c r="AQ7426" i="8"/>
  <c r="AL7426" i="8"/>
  <c r="CD7425" i="8"/>
  <c r="CC7425" i="8"/>
  <c r="BO7425" i="8"/>
  <c r="BG7425" i="8"/>
  <c r="BF7425" i="8"/>
  <c r="AS7425" i="8"/>
  <c r="AR7425" i="8"/>
  <c r="AQ7425" i="8"/>
  <c r="AL7425" i="8"/>
  <c r="CD7424" i="8"/>
  <c r="CC7424" i="8"/>
  <c r="BO7424" i="8"/>
  <c r="BG7424" i="8"/>
  <c r="BF7424" i="8"/>
  <c r="AS7424" i="8"/>
  <c r="AR7424" i="8"/>
  <c r="AQ7424" i="8"/>
  <c r="AL7424" i="8"/>
  <c r="CD7423" i="8"/>
  <c r="CC7423" i="8"/>
  <c r="BO7423" i="8"/>
  <c r="BG7423" i="8"/>
  <c r="BF7423" i="8"/>
  <c r="AS7423" i="8"/>
  <c r="AR7423" i="8"/>
  <c r="AQ7423" i="8"/>
  <c r="AL7423" i="8"/>
  <c r="CD7422" i="8"/>
  <c r="CC7422" i="8"/>
  <c r="BO7422" i="8"/>
  <c r="BG7422" i="8"/>
  <c r="BF7422" i="8"/>
  <c r="AS7422" i="8"/>
  <c r="AR7422" i="8"/>
  <c r="AQ7422" i="8"/>
  <c r="AL7422" i="8"/>
  <c r="CD7421" i="8"/>
  <c r="CC7421" i="8"/>
  <c r="BO7421" i="8"/>
  <c r="BG7421" i="8"/>
  <c r="BF7421" i="8"/>
  <c r="AS7421" i="8"/>
  <c r="AR7421" i="8"/>
  <c r="AQ7421" i="8"/>
  <c r="AL7421" i="8"/>
  <c r="CD7420" i="8"/>
  <c r="CC7420" i="8"/>
  <c r="BO7420" i="8"/>
  <c r="BG7420" i="8"/>
  <c r="BF7420" i="8"/>
  <c r="AS7420" i="8"/>
  <c r="AR7420" i="8"/>
  <c r="AQ7420" i="8"/>
  <c r="AL7420" i="8"/>
  <c r="CD7419" i="8"/>
  <c r="CC7419" i="8"/>
  <c r="BO7419" i="8"/>
  <c r="BG7419" i="8"/>
  <c r="BF7419" i="8"/>
  <c r="AS7419" i="8"/>
  <c r="AR7419" i="8"/>
  <c r="AQ7419" i="8"/>
  <c r="AL7419" i="8"/>
  <c r="CD7418" i="8"/>
  <c r="CC7418" i="8"/>
  <c r="BO7418" i="8"/>
  <c r="BG7418" i="8"/>
  <c r="BF7418" i="8"/>
  <c r="AS7418" i="8"/>
  <c r="AR7418" i="8"/>
  <c r="AQ7418" i="8"/>
  <c r="AL7418" i="8"/>
  <c r="CD7417" i="8"/>
  <c r="CC7417" i="8"/>
  <c r="BO7417" i="8"/>
  <c r="BG7417" i="8"/>
  <c r="BF7417" i="8"/>
  <c r="AS7417" i="8"/>
  <c r="AR7417" i="8"/>
  <c r="AQ7417" i="8"/>
  <c r="AL7417" i="8"/>
  <c r="CD7416" i="8"/>
  <c r="CC7416" i="8"/>
  <c r="BO7416" i="8"/>
  <c r="BG7416" i="8"/>
  <c r="BF7416" i="8"/>
  <c r="AS7416" i="8"/>
  <c r="AR7416" i="8"/>
  <c r="AQ7416" i="8"/>
  <c r="AL7416" i="8"/>
  <c r="CD7415" i="8"/>
  <c r="CC7415" i="8"/>
  <c r="BO7415" i="8"/>
  <c r="BG7415" i="8"/>
  <c r="BF7415" i="8"/>
  <c r="AS7415" i="8"/>
  <c r="AR7415" i="8"/>
  <c r="AQ7415" i="8"/>
  <c r="AL7415" i="8"/>
  <c r="CD7414" i="8"/>
  <c r="CC7414" i="8"/>
  <c r="BO7414" i="8"/>
  <c r="BG7414" i="8"/>
  <c r="BF7414" i="8"/>
  <c r="AS7414" i="8"/>
  <c r="AR7414" i="8"/>
  <c r="AQ7414" i="8"/>
  <c r="AL7414" i="8"/>
  <c r="CD7413" i="8"/>
  <c r="CC7413" i="8"/>
  <c r="BO7413" i="8"/>
  <c r="BG7413" i="8"/>
  <c r="BF7413" i="8"/>
  <c r="AS7413" i="8"/>
  <c r="AR7413" i="8"/>
  <c r="AQ7413" i="8"/>
  <c r="AL7413" i="8"/>
  <c r="CD7412" i="8"/>
  <c r="CC7412" i="8"/>
  <c r="BO7412" i="8"/>
  <c r="BG7412" i="8"/>
  <c r="BF7412" i="8"/>
  <c r="AS7412" i="8"/>
  <c r="AR7412" i="8"/>
  <c r="AQ7412" i="8"/>
  <c r="AL7412" i="8"/>
  <c r="CD7411" i="8"/>
  <c r="CC7411" i="8"/>
  <c r="BO7411" i="8"/>
  <c r="BG7411" i="8"/>
  <c r="BF7411" i="8"/>
  <c r="AS7411" i="8"/>
  <c r="AR7411" i="8"/>
  <c r="AQ7411" i="8"/>
  <c r="AL7411" i="8"/>
  <c r="CD7410" i="8"/>
  <c r="CC7410" i="8"/>
  <c r="BO7410" i="8"/>
  <c r="BG7410" i="8"/>
  <c r="BF7410" i="8"/>
  <c r="AS7410" i="8"/>
  <c r="AR7410" i="8"/>
  <c r="AQ7410" i="8"/>
  <c r="AL7410" i="8"/>
  <c r="CD7409" i="8"/>
  <c r="CC7409" i="8"/>
  <c r="BO7409" i="8"/>
  <c r="BG7409" i="8"/>
  <c r="BF7409" i="8"/>
  <c r="AS7409" i="8"/>
  <c r="AR7409" i="8"/>
  <c r="AQ7409" i="8"/>
  <c r="AL7409" i="8"/>
  <c r="CD7408" i="8"/>
  <c r="CC7408" i="8"/>
  <c r="BO7408" i="8"/>
  <c r="BG7408" i="8"/>
  <c r="BF7408" i="8"/>
  <c r="AS7408" i="8"/>
  <c r="AR7408" i="8"/>
  <c r="AQ7408" i="8"/>
  <c r="AL7408" i="8"/>
  <c r="CD7407" i="8"/>
  <c r="CC7407" i="8"/>
  <c r="BO7407" i="8"/>
  <c r="BG7407" i="8"/>
  <c r="BF7407" i="8"/>
  <c r="AS7407" i="8"/>
  <c r="AR7407" i="8"/>
  <c r="AQ7407" i="8"/>
  <c r="AL7407" i="8"/>
  <c r="CD7406" i="8"/>
  <c r="CC7406" i="8"/>
  <c r="BO7406" i="8"/>
  <c r="BG7406" i="8"/>
  <c r="BF7406" i="8"/>
  <c r="AS7406" i="8"/>
  <c r="AR7406" i="8"/>
  <c r="AQ7406" i="8"/>
  <c r="AL7406" i="8"/>
  <c r="CD7405" i="8"/>
  <c r="CC7405" i="8"/>
  <c r="BO7405" i="8"/>
  <c r="BG7405" i="8"/>
  <c r="BF7405" i="8"/>
  <c r="AS7405" i="8"/>
  <c r="AR7405" i="8"/>
  <c r="AQ7405" i="8"/>
  <c r="AL7405" i="8"/>
  <c r="CD7404" i="8"/>
  <c r="CC7404" i="8"/>
  <c r="BO7404" i="8"/>
  <c r="BG7404" i="8"/>
  <c r="BF7404" i="8"/>
  <c r="AS7404" i="8"/>
  <c r="AR7404" i="8"/>
  <c r="AQ7404" i="8"/>
  <c r="AL7404" i="8"/>
  <c r="CD7403" i="8"/>
  <c r="CC7403" i="8"/>
  <c r="BO7403" i="8"/>
  <c r="BG7403" i="8"/>
  <c r="BF7403" i="8"/>
  <c r="AS7403" i="8"/>
  <c r="AR7403" i="8"/>
  <c r="AQ7403" i="8"/>
  <c r="AL7403" i="8"/>
  <c r="CD7402" i="8"/>
  <c r="CC7402" i="8"/>
  <c r="BO7402" i="8"/>
  <c r="BG7402" i="8"/>
  <c r="BF7402" i="8"/>
  <c r="AS7402" i="8"/>
  <c r="AR7402" i="8"/>
  <c r="AQ7402" i="8"/>
  <c r="AL7402" i="8"/>
  <c r="CD7401" i="8"/>
  <c r="CC7401" i="8"/>
  <c r="BO7401" i="8"/>
  <c r="BG7401" i="8"/>
  <c r="BF7401" i="8"/>
  <c r="AS7401" i="8"/>
  <c r="AR7401" i="8"/>
  <c r="AQ7401" i="8"/>
  <c r="AL7401" i="8"/>
  <c r="CD7400" i="8"/>
  <c r="CC7400" i="8"/>
  <c r="BO7400" i="8"/>
  <c r="BG7400" i="8"/>
  <c r="BF7400" i="8"/>
  <c r="AS7400" i="8"/>
  <c r="AR7400" i="8"/>
  <c r="AQ7400" i="8"/>
  <c r="AL7400" i="8"/>
  <c r="CD7399" i="8"/>
  <c r="CC7399" i="8"/>
  <c r="BO7399" i="8"/>
  <c r="BG7399" i="8"/>
  <c r="BF7399" i="8"/>
  <c r="AS7399" i="8"/>
  <c r="AR7399" i="8"/>
  <c r="AQ7399" i="8"/>
  <c r="AL7399" i="8"/>
  <c r="CD7398" i="8"/>
  <c r="CC7398" i="8"/>
  <c r="BO7398" i="8"/>
  <c r="BG7398" i="8"/>
  <c r="BF7398" i="8"/>
  <c r="AS7398" i="8"/>
  <c r="AR7398" i="8"/>
  <c r="AQ7398" i="8"/>
  <c r="AL7398" i="8"/>
  <c r="CD7397" i="8"/>
  <c r="CC7397" i="8"/>
  <c r="BO7397" i="8"/>
  <c r="BG7397" i="8"/>
  <c r="BF7397" i="8"/>
  <c r="AS7397" i="8"/>
  <c r="AR7397" i="8"/>
  <c r="AQ7397" i="8"/>
  <c r="AL7397" i="8"/>
  <c r="CD7396" i="8"/>
  <c r="CC7396" i="8"/>
  <c r="BO7396" i="8"/>
  <c r="BG7396" i="8"/>
  <c r="BF7396" i="8"/>
  <c r="AS7396" i="8"/>
  <c r="AR7396" i="8"/>
  <c r="AQ7396" i="8"/>
  <c r="AL7396" i="8"/>
  <c r="CD7395" i="8"/>
  <c r="CC7395" i="8"/>
  <c r="BO7395" i="8"/>
  <c r="BG7395" i="8"/>
  <c r="BF7395" i="8"/>
  <c r="AS7395" i="8"/>
  <c r="AR7395" i="8"/>
  <c r="AQ7395" i="8"/>
  <c r="AL7395" i="8"/>
  <c r="CD7394" i="8"/>
  <c r="CC7394" i="8"/>
  <c r="BO7394" i="8"/>
  <c r="BG7394" i="8"/>
  <c r="BF7394" i="8"/>
  <c r="AS7394" i="8"/>
  <c r="AR7394" i="8"/>
  <c r="AQ7394" i="8"/>
  <c r="AL7394" i="8"/>
  <c r="CD7393" i="8"/>
  <c r="CC7393" i="8"/>
  <c r="BO7393" i="8"/>
  <c r="BG7393" i="8"/>
  <c r="BF7393" i="8"/>
  <c r="AS7393" i="8"/>
  <c r="AR7393" i="8"/>
  <c r="AQ7393" i="8"/>
  <c r="AL7393" i="8"/>
  <c r="CD7392" i="8"/>
  <c r="CC7392" i="8"/>
  <c r="BO7392" i="8"/>
  <c r="BG7392" i="8"/>
  <c r="BF7392" i="8"/>
  <c r="AS7392" i="8"/>
  <c r="AR7392" i="8"/>
  <c r="AQ7392" i="8"/>
  <c r="AL7392" i="8"/>
  <c r="CD7391" i="8"/>
  <c r="CC7391" i="8"/>
  <c r="BO7391" i="8"/>
  <c r="BG7391" i="8"/>
  <c r="BF7391" i="8"/>
  <c r="AS7391" i="8"/>
  <c r="AR7391" i="8"/>
  <c r="AQ7391" i="8"/>
  <c r="AL7391" i="8"/>
  <c r="CD7390" i="8"/>
  <c r="CC7390" i="8"/>
  <c r="BO7390" i="8"/>
  <c r="BG7390" i="8"/>
  <c r="BF7390" i="8"/>
  <c r="AS7390" i="8"/>
  <c r="AR7390" i="8"/>
  <c r="AQ7390" i="8"/>
  <c r="AL7390" i="8"/>
  <c r="CD7389" i="8"/>
  <c r="CC7389" i="8"/>
  <c r="BO7389" i="8"/>
  <c r="BG7389" i="8"/>
  <c r="BF7389" i="8"/>
  <c r="AS7389" i="8"/>
  <c r="AR7389" i="8"/>
  <c r="AQ7389" i="8"/>
  <c r="AL7389" i="8"/>
  <c r="CD7388" i="8"/>
  <c r="CC7388" i="8"/>
  <c r="BO7388" i="8"/>
  <c r="BG7388" i="8"/>
  <c r="BF7388" i="8"/>
  <c r="AS7388" i="8"/>
  <c r="AR7388" i="8"/>
  <c r="AQ7388" i="8"/>
  <c r="AL7388" i="8"/>
  <c r="CD7387" i="8"/>
  <c r="CC7387" i="8"/>
  <c r="BO7387" i="8"/>
  <c r="BG7387" i="8"/>
  <c r="BF7387" i="8"/>
  <c r="AS7387" i="8"/>
  <c r="AR7387" i="8"/>
  <c r="AQ7387" i="8"/>
  <c r="AL7387" i="8"/>
  <c r="CD7386" i="8"/>
  <c r="CC7386" i="8"/>
  <c r="BO7386" i="8"/>
  <c r="BG7386" i="8"/>
  <c r="BF7386" i="8"/>
  <c r="AS7386" i="8"/>
  <c r="AR7386" i="8"/>
  <c r="AQ7386" i="8"/>
  <c r="AL7386" i="8"/>
  <c r="CD7385" i="8"/>
  <c r="CC7385" i="8"/>
  <c r="BO7385" i="8"/>
  <c r="BG7385" i="8"/>
  <c r="BF7385" i="8"/>
  <c r="AS7385" i="8"/>
  <c r="AR7385" i="8"/>
  <c r="AQ7385" i="8"/>
  <c r="AL7385" i="8"/>
  <c r="CD7384" i="8"/>
  <c r="CC7384" i="8"/>
  <c r="BO7384" i="8"/>
  <c r="BG7384" i="8"/>
  <c r="BF7384" i="8"/>
  <c r="AS7384" i="8"/>
  <c r="AR7384" i="8"/>
  <c r="AQ7384" i="8"/>
  <c r="AL7384" i="8"/>
  <c r="CD7383" i="8"/>
  <c r="CC7383" i="8"/>
  <c r="BO7383" i="8"/>
  <c r="BG7383" i="8"/>
  <c r="BF7383" i="8"/>
  <c r="AS7383" i="8"/>
  <c r="AR7383" i="8"/>
  <c r="AQ7383" i="8"/>
  <c r="AL7383" i="8"/>
  <c r="CD7382" i="8"/>
  <c r="CC7382" i="8"/>
  <c r="BO7382" i="8"/>
  <c r="BG7382" i="8"/>
  <c r="BF7382" i="8"/>
  <c r="AS7382" i="8"/>
  <c r="AR7382" i="8"/>
  <c r="AQ7382" i="8"/>
  <c r="AL7382" i="8"/>
  <c r="CD7381" i="8"/>
  <c r="CC7381" i="8"/>
  <c r="BO7381" i="8"/>
  <c r="BG7381" i="8"/>
  <c r="BF7381" i="8"/>
  <c r="AS7381" i="8"/>
  <c r="AR7381" i="8"/>
  <c r="AQ7381" i="8"/>
  <c r="AL7381" i="8"/>
  <c r="CD7380" i="8"/>
  <c r="CC7380" i="8"/>
  <c r="BO7380" i="8"/>
  <c r="BG7380" i="8"/>
  <c r="BF7380" i="8"/>
  <c r="AS7380" i="8"/>
  <c r="AR7380" i="8"/>
  <c r="AQ7380" i="8"/>
  <c r="AL7380" i="8"/>
  <c r="CD7379" i="8"/>
  <c r="CC7379" i="8"/>
  <c r="BO7379" i="8"/>
  <c r="BG7379" i="8"/>
  <c r="BF7379" i="8"/>
  <c r="AS7379" i="8"/>
  <c r="AR7379" i="8"/>
  <c r="AQ7379" i="8"/>
  <c r="AL7379" i="8"/>
  <c r="CD7378" i="8"/>
  <c r="CC7378" i="8"/>
  <c r="BO7378" i="8"/>
  <c r="BG7378" i="8"/>
  <c r="BF7378" i="8"/>
  <c r="AS7378" i="8"/>
  <c r="AR7378" i="8"/>
  <c r="AQ7378" i="8"/>
  <c r="AL7378" i="8"/>
  <c r="CD7377" i="8"/>
  <c r="CC7377" i="8"/>
  <c r="BO7377" i="8"/>
  <c r="BG7377" i="8"/>
  <c r="BF7377" i="8"/>
  <c r="AS7377" i="8"/>
  <c r="AR7377" i="8"/>
  <c r="AQ7377" i="8"/>
  <c r="AL7377" i="8"/>
  <c r="CD7376" i="8"/>
  <c r="CC7376" i="8"/>
  <c r="BO7376" i="8"/>
  <c r="BG7376" i="8"/>
  <c r="BF7376" i="8"/>
  <c r="AS7376" i="8"/>
  <c r="AR7376" i="8"/>
  <c r="AQ7376" i="8"/>
  <c r="AL7376" i="8"/>
  <c r="CD7375" i="8"/>
  <c r="CC7375" i="8"/>
  <c r="BO7375" i="8"/>
  <c r="BG7375" i="8"/>
  <c r="BF7375" i="8"/>
  <c r="AS7375" i="8"/>
  <c r="AR7375" i="8"/>
  <c r="AQ7375" i="8"/>
  <c r="AL7375" i="8"/>
  <c r="CD7374" i="8"/>
  <c r="CC7374" i="8"/>
  <c r="BO7374" i="8"/>
  <c r="BG7374" i="8"/>
  <c r="BF7374" i="8"/>
  <c r="AS7374" i="8"/>
  <c r="AR7374" i="8"/>
  <c r="AQ7374" i="8"/>
  <c r="AL7374" i="8"/>
  <c r="CD7373" i="8"/>
  <c r="CC7373" i="8"/>
  <c r="BO7373" i="8"/>
  <c r="BG7373" i="8"/>
  <c r="BF7373" i="8"/>
  <c r="AS7373" i="8"/>
  <c r="AR7373" i="8"/>
  <c r="AQ7373" i="8"/>
  <c r="AL7373" i="8"/>
  <c r="CD7372" i="8"/>
  <c r="CC7372" i="8"/>
  <c r="BO7372" i="8"/>
  <c r="BG7372" i="8"/>
  <c r="BF7372" i="8"/>
  <c r="AS7372" i="8"/>
  <c r="AR7372" i="8"/>
  <c r="AQ7372" i="8"/>
  <c r="AL7372" i="8"/>
  <c r="CD7371" i="8"/>
  <c r="CC7371" i="8"/>
  <c r="BO7371" i="8"/>
  <c r="BG7371" i="8"/>
  <c r="BF7371" i="8"/>
  <c r="AS7371" i="8"/>
  <c r="AR7371" i="8"/>
  <c r="AQ7371" i="8"/>
  <c r="AL7371" i="8"/>
  <c r="CD7370" i="8"/>
  <c r="CC7370" i="8"/>
  <c r="BO7370" i="8"/>
  <c r="BG7370" i="8"/>
  <c r="BF7370" i="8"/>
  <c r="AS7370" i="8"/>
  <c r="AR7370" i="8"/>
  <c r="AQ7370" i="8"/>
  <c r="AL7370" i="8"/>
  <c r="CD7369" i="8"/>
  <c r="CC7369" i="8"/>
  <c r="BO7369" i="8"/>
  <c r="BG7369" i="8"/>
  <c r="BF7369" i="8"/>
  <c r="AS7369" i="8"/>
  <c r="AR7369" i="8"/>
  <c r="AQ7369" i="8"/>
  <c r="AL7369" i="8"/>
  <c r="CD7368" i="8"/>
  <c r="CC7368" i="8"/>
  <c r="BO7368" i="8"/>
  <c r="BG7368" i="8"/>
  <c r="BF7368" i="8"/>
  <c r="AS7368" i="8"/>
  <c r="AR7368" i="8"/>
  <c r="AQ7368" i="8"/>
  <c r="AL7368" i="8"/>
  <c r="CD7367" i="8"/>
  <c r="CC7367" i="8"/>
  <c r="BO7367" i="8"/>
  <c r="BG7367" i="8"/>
  <c r="BF7367" i="8"/>
  <c r="AS7367" i="8"/>
  <c r="AR7367" i="8"/>
  <c r="AQ7367" i="8"/>
  <c r="AL7367" i="8"/>
  <c r="CD7366" i="8"/>
  <c r="CC7366" i="8"/>
  <c r="BO7366" i="8"/>
  <c r="BG7366" i="8"/>
  <c r="BF7366" i="8"/>
  <c r="AS7366" i="8"/>
  <c r="AR7366" i="8"/>
  <c r="AQ7366" i="8"/>
  <c r="AL7366" i="8"/>
  <c r="CD7365" i="8"/>
  <c r="CC7365" i="8"/>
  <c r="BO7365" i="8"/>
  <c r="BG7365" i="8"/>
  <c r="BF7365" i="8"/>
  <c r="AS7365" i="8"/>
  <c r="AR7365" i="8"/>
  <c r="AQ7365" i="8"/>
  <c r="AL7365" i="8"/>
  <c r="CD7364" i="8"/>
  <c r="CC7364" i="8"/>
  <c r="BO7364" i="8"/>
  <c r="BG7364" i="8"/>
  <c r="BF7364" i="8"/>
  <c r="AS7364" i="8"/>
  <c r="AR7364" i="8"/>
  <c r="AQ7364" i="8"/>
  <c r="AL7364" i="8"/>
  <c r="CD7363" i="8"/>
  <c r="CC7363" i="8"/>
  <c r="BO7363" i="8"/>
  <c r="BG7363" i="8"/>
  <c r="BF7363" i="8"/>
  <c r="AS7363" i="8"/>
  <c r="AR7363" i="8"/>
  <c r="AQ7363" i="8"/>
  <c r="AL7363" i="8"/>
  <c r="CD7362" i="8"/>
  <c r="CC7362" i="8"/>
  <c r="BO7362" i="8"/>
  <c r="BG7362" i="8"/>
  <c r="BF7362" i="8"/>
  <c r="AS7362" i="8"/>
  <c r="AR7362" i="8"/>
  <c r="AQ7362" i="8"/>
  <c r="AL7362" i="8"/>
  <c r="CD7361" i="8"/>
  <c r="CC7361" i="8"/>
  <c r="BO7361" i="8"/>
  <c r="BG7361" i="8"/>
  <c r="BF7361" i="8"/>
  <c r="AS7361" i="8"/>
  <c r="AR7361" i="8"/>
  <c r="AQ7361" i="8"/>
  <c r="AL7361" i="8"/>
  <c r="CD7360" i="8"/>
  <c r="CC7360" i="8"/>
  <c r="BO7360" i="8"/>
  <c r="BG7360" i="8"/>
  <c r="BF7360" i="8"/>
  <c r="AS7360" i="8"/>
  <c r="AR7360" i="8"/>
  <c r="AQ7360" i="8"/>
  <c r="AL7360" i="8"/>
  <c r="CD7359" i="8"/>
  <c r="CC7359" i="8"/>
  <c r="BO7359" i="8"/>
  <c r="BG7359" i="8"/>
  <c r="BF7359" i="8"/>
  <c r="AS7359" i="8"/>
  <c r="AR7359" i="8"/>
  <c r="AQ7359" i="8"/>
  <c r="AL7359" i="8"/>
  <c r="CD7358" i="8"/>
  <c r="CC7358" i="8"/>
  <c r="BO7358" i="8"/>
  <c r="BG7358" i="8"/>
  <c r="BF7358" i="8"/>
  <c r="AS7358" i="8"/>
  <c r="AR7358" i="8"/>
  <c r="AQ7358" i="8"/>
  <c r="AL7358" i="8"/>
  <c r="CD7357" i="8"/>
  <c r="CC7357" i="8"/>
  <c r="BO7357" i="8"/>
  <c r="BG7357" i="8"/>
  <c r="BF7357" i="8"/>
  <c r="AS7357" i="8"/>
  <c r="AR7357" i="8"/>
  <c r="AQ7357" i="8"/>
  <c r="AL7357" i="8"/>
  <c r="CD7356" i="8"/>
  <c r="CC7356" i="8"/>
  <c r="BO7356" i="8"/>
  <c r="BG7356" i="8"/>
  <c r="BF7356" i="8"/>
  <c r="AS7356" i="8"/>
  <c r="AR7356" i="8"/>
  <c r="AQ7356" i="8"/>
  <c r="AL7356" i="8"/>
  <c r="CD7355" i="8"/>
  <c r="CC7355" i="8"/>
  <c r="BO7355" i="8"/>
  <c r="BG7355" i="8"/>
  <c r="BF7355" i="8"/>
  <c r="AS7355" i="8"/>
  <c r="AR7355" i="8"/>
  <c r="AQ7355" i="8"/>
  <c r="AL7355" i="8"/>
  <c r="CD7354" i="8"/>
  <c r="CC7354" i="8"/>
  <c r="BO7354" i="8"/>
  <c r="BG7354" i="8"/>
  <c r="BF7354" i="8"/>
  <c r="AS7354" i="8"/>
  <c r="AR7354" i="8"/>
  <c r="AQ7354" i="8"/>
  <c r="AL7354" i="8"/>
  <c r="CD7353" i="8"/>
  <c r="CC7353" i="8"/>
  <c r="BO7353" i="8"/>
  <c r="BG7353" i="8"/>
  <c r="BF7353" i="8"/>
  <c r="AS7353" i="8"/>
  <c r="AR7353" i="8"/>
  <c r="AQ7353" i="8"/>
  <c r="AL7353" i="8"/>
  <c r="CD7352" i="8"/>
  <c r="CC7352" i="8"/>
  <c r="BO7352" i="8"/>
  <c r="BG7352" i="8"/>
  <c r="BF7352" i="8"/>
  <c r="AS7352" i="8"/>
  <c r="AR7352" i="8"/>
  <c r="AQ7352" i="8"/>
  <c r="AL7352" i="8"/>
  <c r="CD7351" i="8"/>
  <c r="CC7351" i="8"/>
  <c r="BO7351" i="8"/>
  <c r="BG7351" i="8"/>
  <c r="BF7351" i="8"/>
  <c r="AS7351" i="8"/>
  <c r="AR7351" i="8"/>
  <c r="AQ7351" i="8"/>
  <c r="AL7351" i="8"/>
  <c r="CD7350" i="8"/>
  <c r="CC7350" i="8"/>
  <c r="BO7350" i="8"/>
  <c r="BG7350" i="8"/>
  <c r="BF7350" i="8"/>
  <c r="AS7350" i="8"/>
  <c r="AR7350" i="8"/>
  <c r="AQ7350" i="8"/>
  <c r="AL7350" i="8"/>
  <c r="CD7349" i="8"/>
  <c r="CC7349" i="8"/>
  <c r="BO7349" i="8"/>
  <c r="BG7349" i="8"/>
  <c r="BF7349" i="8"/>
  <c r="AS7349" i="8"/>
  <c r="AR7349" i="8"/>
  <c r="AQ7349" i="8"/>
  <c r="AL7349" i="8"/>
  <c r="CD7348" i="8"/>
  <c r="CC7348" i="8"/>
  <c r="BO7348" i="8"/>
  <c r="BG7348" i="8"/>
  <c r="BF7348" i="8"/>
  <c r="AS7348" i="8"/>
  <c r="AR7348" i="8"/>
  <c r="AQ7348" i="8"/>
  <c r="AL7348" i="8"/>
  <c r="CD7347" i="8"/>
  <c r="CC7347" i="8"/>
  <c r="BO7347" i="8"/>
  <c r="BG7347" i="8"/>
  <c r="BF7347" i="8"/>
  <c r="AS7347" i="8"/>
  <c r="AR7347" i="8"/>
  <c r="AQ7347" i="8"/>
  <c r="AL7347" i="8"/>
  <c r="CD7346" i="8"/>
  <c r="CC7346" i="8"/>
  <c r="BO7346" i="8"/>
  <c r="BG7346" i="8"/>
  <c r="BF7346" i="8"/>
  <c r="AS7346" i="8"/>
  <c r="AR7346" i="8"/>
  <c r="AQ7346" i="8"/>
  <c r="AL7346" i="8"/>
  <c r="CD7345" i="8"/>
  <c r="CC7345" i="8"/>
  <c r="BO7345" i="8"/>
  <c r="BG7345" i="8"/>
  <c r="BF7345" i="8"/>
  <c r="AS7345" i="8"/>
  <c r="AR7345" i="8"/>
  <c r="AQ7345" i="8"/>
  <c r="AL7345" i="8"/>
  <c r="CD7344" i="8"/>
  <c r="CC7344" i="8"/>
  <c r="BO7344" i="8"/>
  <c r="BG7344" i="8"/>
  <c r="BF7344" i="8"/>
  <c r="AS7344" i="8"/>
  <c r="AR7344" i="8"/>
  <c r="AQ7344" i="8"/>
  <c r="AL7344" i="8"/>
  <c r="CD7343" i="8"/>
  <c r="CC7343" i="8"/>
  <c r="BO7343" i="8"/>
  <c r="BG7343" i="8"/>
  <c r="BF7343" i="8"/>
  <c r="AS7343" i="8"/>
  <c r="AR7343" i="8"/>
  <c r="AQ7343" i="8"/>
  <c r="AL7343" i="8"/>
  <c r="CD7342" i="8"/>
  <c r="CC7342" i="8"/>
  <c r="BO7342" i="8"/>
  <c r="BG7342" i="8"/>
  <c r="BF7342" i="8"/>
  <c r="AS7342" i="8"/>
  <c r="AR7342" i="8"/>
  <c r="AQ7342" i="8"/>
  <c r="AL7342" i="8"/>
  <c r="CD7341" i="8"/>
  <c r="CC7341" i="8"/>
  <c r="BO7341" i="8"/>
  <c r="BG7341" i="8"/>
  <c r="BF7341" i="8"/>
  <c r="AS7341" i="8"/>
  <c r="AR7341" i="8"/>
  <c r="AQ7341" i="8"/>
  <c r="AL7341" i="8"/>
  <c r="CD7340" i="8"/>
  <c r="CC7340" i="8"/>
  <c r="BO7340" i="8"/>
  <c r="BG7340" i="8"/>
  <c r="BF7340" i="8"/>
  <c r="AS7340" i="8"/>
  <c r="AR7340" i="8"/>
  <c r="AQ7340" i="8"/>
  <c r="AL7340" i="8"/>
  <c r="CD7339" i="8"/>
  <c r="CC7339" i="8"/>
  <c r="BO7339" i="8"/>
  <c r="BG7339" i="8"/>
  <c r="BF7339" i="8"/>
  <c r="AS7339" i="8"/>
  <c r="AR7339" i="8"/>
  <c r="AQ7339" i="8"/>
  <c r="AL7339" i="8"/>
  <c r="CD7338" i="8"/>
  <c r="CC7338" i="8"/>
  <c r="BO7338" i="8"/>
  <c r="BG7338" i="8"/>
  <c r="BF7338" i="8"/>
  <c r="AS7338" i="8"/>
  <c r="AR7338" i="8"/>
  <c r="AQ7338" i="8"/>
  <c r="AL7338" i="8"/>
  <c r="CD7337" i="8"/>
  <c r="CC7337" i="8"/>
  <c r="BO7337" i="8"/>
  <c r="BG7337" i="8"/>
  <c r="BF7337" i="8"/>
  <c r="AS7337" i="8"/>
  <c r="AR7337" i="8"/>
  <c r="AQ7337" i="8"/>
  <c r="AL7337" i="8"/>
  <c r="CD7336" i="8"/>
  <c r="CC7336" i="8"/>
  <c r="BO7336" i="8"/>
  <c r="BG7336" i="8"/>
  <c r="BF7336" i="8"/>
  <c r="AS7336" i="8"/>
  <c r="AR7336" i="8"/>
  <c r="AQ7336" i="8"/>
  <c r="AL7336" i="8"/>
  <c r="CD7335" i="8"/>
  <c r="CC7335" i="8"/>
  <c r="BO7335" i="8"/>
  <c r="BG7335" i="8"/>
  <c r="BF7335" i="8"/>
  <c r="AS7335" i="8"/>
  <c r="AR7335" i="8"/>
  <c r="AQ7335" i="8"/>
  <c r="AL7335" i="8"/>
  <c r="CD7334" i="8"/>
  <c r="CC7334" i="8"/>
  <c r="BO7334" i="8"/>
  <c r="BG7334" i="8"/>
  <c r="BF7334" i="8"/>
  <c r="AS7334" i="8"/>
  <c r="AR7334" i="8"/>
  <c r="AQ7334" i="8"/>
  <c r="AL7334" i="8"/>
  <c r="CD7333" i="8"/>
  <c r="CC7333" i="8"/>
  <c r="BO7333" i="8"/>
  <c r="BG7333" i="8"/>
  <c r="BF7333" i="8"/>
  <c r="AS7333" i="8"/>
  <c r="AR7333" i="8"/>
  <c r="AQ7333" i="8"/>
  <c r="AL7333" i="8"/>
  <c r="CD7332" i="8"/>
  <c r="CC7332" i="8"/>
  <c r="BO7332" i="8"/>
  <c r="BG7332" i="8"/>
  <c r="BF7332" i="8"/>
  <c r="AS7332" i="8"/>
  <c r="AR7332" i="8"/>
  <c r="AQ7332" i="8"/>
  <c r="AL7332" i="8"/>
  <c r="CD7331" i="8"/>
  <c r="CC7331" i="8"/>
  <c r="BO7331" i="8"/>
  <c r="BG7331" i="8"/>
  <c r="BF7331" i="8"/>
  <c r="AS7331" i="8"/>
  <c r="AR7331" i="8"/>
  <c r="AQ7331" i="8"/>
  <c r="AL7331" i="8"/>
  <c r="CD7330" i="8"/>
  <c r="CC7330" i="8"/>
  <c r="BO7330" i="8"/>
  <c r="BG7330" i="8"/>
  <c r="BF7330" i="8"/>
  <c r="AS7330" i="8"/>
  <c r="AR7330" i="8"/>
  <c r="AQ7330" i="8"/>
  <c r="AL7330" i="8"/>
  <c r="CD7329" i="8"/>
  <c r="CC7329" i="8"/>
  <c r="BO7329" i="8"/>
  <c r="BG7329" i="8"/>
  <c r="BF7329" i="8"/>
  <c r="AS7329" i="8"/>
  <c r="AR7329" i="8"/>
  <c r="AQ7329" i="8"/>
  <c r="AL7329" i="8"/>
  <c r="CD7328" i="8"/>
  <c r="CC7328" i="8"/>
  <c r="BO7328" i="8"/>
  <c r="BG7328" i="8"/>
  <c r="BF7328" i="8"/>
  <c r="AS7328" i="8"/>
  <c r="AR7328" i="8"/>
  <c r="AQ7328" i="8"/>
  <c r="AL7328" i="8"/>
  <c r="CD7327" i="8"/>
  <c r="CC7327" i="8"/>
  <c r="BO7327" i="8"/>
  <c r="BG7327" i="8"/>
  <c r="BF7327" i="8"/>
  <c r="AS7327" i="8"/>
  <c r="AR7327" i="8"/>
  <c r="AQ7327" i="8"/>
  <c r="AL7327" i="8"/>
  <c r="CD7326" i="8"/>
  <c r="CC7326" i="8"/>
  <c r="BO7326" i="8"/>
  <c r="BG7326" i="8"/>
  <c r="BF7326" i="8"/>
  <c r="AS7326" i="8"/>
  <c r="AR7326" i="8"/>
  <c r="AQ7326" i="8"/>
  <c r="AL7326" i="8"/>
  <c r="CD7325" i="8"/>
  <c r="CC7325" i="8"/>
  <c r="BO7325" i="8"/>
  <c r="BG7325" i="8"/>
  <c r="BF7325" i="8"/>
  <c r="AS7325" i="8"/>
  <c r="AR7325" i="8"/>
  <c r="AQ7325" i="8"/>
  <c r="AL7325" i="8"/>
  <c r="CD7324" i="8"/>
  <c r="CC7324" i="8"/>
  <c r="BO7324" i="8"/>
  <c r="BG7324" i="8"/>
  <c r="BF7324" i="8"/>
  <c r="AS7324" i="8"/>
  <c r="AR7324" i="8"/>
  <c r="AQ7324" i="8"/>
  <c r="AL7324" i="8"/>
  <c r="CD7323" i="8"/>
  <c r="CC7323" i="8"/>
  <c r="BO7323" i="8"/>
  <c r="BG7323" i="8"/>
  <c r="BF7323" i="8"/>
  <c r="AS7323" i="8"/>
  <c r="AR7323" i="8"/>
  <c r="AQ7323" i="8"/>
  <c r="AL7323" i="8"/>
  <c r="CD7322" i="8"/>
  <c r="CC7322" i="8"/>
  <c r="BO7322" i="8"/>
  <c r="BG7322" i="8"/>
  <c r="BF7322" i="8"/>
  <c r="AS7322" i="8"/>
  <c r="AR7322" i="8"/>
  <c r="AQ7322" i="8"/>
  <c r="AL7322" i="8"/>
  <c r="CD7321" i="8"/>
  <c r="CC7321" i="8"/>
  <c r="BO7321" i="8"/>
  <c r="BG7321" i="8"/>
  <c r="BF7321" i="8"/>
  <c r="AS7321" i="8"/>
  <c r="AR7321" i="8"/>
  <c r="AQ7321" i="8"/>
  <c r="AL7321" i="8"/>
  <c r="CD7320" i="8"/>
  <c r="CC7320" i="8"/>
  <c r="BO7320" i="8"/>
  <c r="BG7320" i="8"/>
  <c r="BF7320" i="8"/>
  <c r="AS7320" i="8"/>
  <c r="AR7320" i="8"/>
  <c r="AQ7320" i="8"/>
  <c r="AL7320" i="8"/>
  <c r="CD7319" i="8"/>
  <c r="CC7319" i="8"/>
  <c r="BO7319" i="8"/>
  <c r="BG7319" i="8"/>
  <c r="BF7319" i="8"/>
  <c r="AS7319" i="8"/>
  <c r="AR7319" i="8"/>
  <c r="AQ7319" i="8"/>
  <c r="AL7319" i="8"/>
  <c r="CD7318" i="8"/>
  <c r="CC7318" i="8"/>
  <c r="BO7318" i="8"/>
  <c r="BG7318" i="8"/>
  <c r="BF7318" i="8"/>
  <c r="AS7318" i="8"/>
  <c r="AR7318" i="8"/>
  <c r="AQ7318" i="8"/>
  <c r="AL7318" i="8"/>
  <c r="CD7317" i="8"/>
  <c r="CC7317" i="8"/>
  <c r="BO7317" i="8"/>
  <c r="BG7317" i="8"/>
  <c r="BF7317" i="8"/>
  <c r="AS7317" i="8"/>
  <c r="AR7317" i="8"/>
  <c r="AQ7317" i="8"/>
  <c r="AL7317" i="8"/>
  <c r="CD7316" i="8"/>
  <c r="CC7316" i="8"/>
  <c r="BO7316" i="8"/>
  <c r="BG7316" i="8"/>
  <c r="BF7316" i="8"/>
  <c r="AS7316" i="8"/>
  <c r="AR7316" i="8"/>
  <c r="AQ7316" i="8"/>
  <c r="AL7316" i="8"/>
  <c r="CD7315" i="8"/>
  <c r="CC7315" i="8"/>
  <c r="BO7315" i="8"/>
  <c r="BG7315" i="8"/>
  <c r="BF7315" i="8"/>
  <c r="AS7315" i="8"/>
  <c r="AR7315" i="8"/>
  <c r="AQ7315" i="8"/>
  <c r="AL7315" i="8"/>
  <c r="CD7314" i="8"/>
  <c r="CC7314" i="8"/>
  <c r="BO7314" i="8"/>
  <c r="BG7314" i="8"/>
  <c r="BF7314" i="8"/>
  <c r="AS7314" i="8"/>
  <c r="AR7314" i="8"/>
  <c r="AQ7314" i="8"/>
  <c r="AL7314" i="8"/>
  <c r="CD7313" i="8"/>
  <c r="CC7313" i="8"/>
  <c r="BO7313" i="8"/>
  <c r="BG7313" i="8"/>
  <c r="BF7313" i="8"/>
  <c r="AS7313" i="8"/>
  <c r="AR7313" i="8"/>
  <c r="AQ7313" i="8"/>
  <c r="AL7313" i="8"/>
  <c r="CD7312" i="8"/>
  <c r="CC7312" i="8"/>
  <c r="BO7312" i="8"/>
  <c r="BG7312" i="8"/>
  <c r="BF7312" i="8"/>
  <c r="AS7312" i="8"/>
  <c r="AR7312" i="8"/>
  <c r="AQ7312" i="8"/>
  <c r="AL7312" i="8"/>
  <c r="CD7311" i="8"/>
  <c r="CC7311" i="8"/>
  <c r="BO7311" i="8"/>
  <c r="BG7311" i="8"/>
  <c r="BF7311" i="8"/>
  <c r="AS7311" i="8"/>
  <c r="AR7311" i="8"/>
  <c r="AQ7311" i="8"/>
  <c r="AL7311" i="8"/>
  <c r="CD7310" i="8"/>
  <c r="CC7310" i="8"/>
  <c r="BO7310" i="8"/>
  <c r="BG7310" i="8"/>
  <c r="BF7310" i="8"/>
  <c r="AS7310" i="8"/>
  <c r="AR7310" i="8"/>
  <c r="AQ7310" i="8"/>
  <c r="AL7310" i="8"/>
  <c r="CD7309" i="8"/>
  <c r="CC7309" i="8"/>
  <c r="BO7309" i="8"/>
  <c r="BG7309" i="8"/>
  <c r="BF7309" i="8"/>
  <c r="AS7309" i="8"/>
  <c r="AR7309" i="8"/>
  <c r="AQ7309" i="8"/>
  <c r="AL7309" i="8"/>
  <c r="CD7308" i="8"/>
  <c r="CC7308" i="8"/>
  <c r="BO7308" i="8"/>
  <c r="BG7308" i="8"/>
  <c r="BF7308" i="8"/>
  <c r="AS7308" i="8"/>
  <c r="AR7308" i="8"/>
  <c r="AQ7308" i="8"/>
  <c r="AL7308" i="8"/>
  <c r="CD7307" i="8"/>
  <c r="CC7307" i="8"/>
  <c r="BO7307" i="8"/>
  <c r="BG7307" i="8"/>
  <c r="BF7307" i="8"/>
  <c r="AS7307" i="8"/>
  <c r="AR7307" i="8"/>
  <c r="AQ7307" i="8"/>
  <c r="AL7307" i="8"/>
  <c r="CD7306" i="8"/>
  <c r="CC7306" i="8"/>
  <c r="BO7306" i="8"/>
  <c r="BG7306" i="8"/>
  <c r="BF7306" i="8"/>
  <c r="AS7306" i="8"/>
  <c r="AR7306" i="8"/>
  <c r="AQ7306" i="8"/>
  <c r="AL7306" i="8"/>
  <c r="CD7305" i="8"/>
  <c r="CC7305" i="8"/>
  <c r="BO7305" i="8"/>
  <c r="BG7305" i="8"/>
  <c r="BF7305" i="8"/>
  <c r="AS7305" i="8"/>
  <c r="AR7305" i="8"/>
  <c r="AQ7305" i="8"/>
  <c r="AL7305" i="8"/>
  <c r="CD7304" i="8"/>
  <c r="CC7304" i="8"/>
  <c r="BO7304" i="8"/>
  <c r="BG7304" i="8"/>
  <c r="BF7304" i="8"/>
  <c r="AS7304" i="8"/>
  <c r="AR7304" i="8"/>
  <c r="AQ7304" i="8"/>
  <c r="AL7304" i="8"/>
  <c r="CD7303" i="8"/>
  <c r="CC7303" i="8"/>
  <c r="BO7303" i="8"/>
  <c r="BG7303" i="8"/>
  <c r="BF7303" i="8"/>
  <c r="AS7303" i="8"/>
  <c r="AR7303" i="8"/>
  <c r="AQ7303" i="8"/>
  <c r="AL7303" i="8"/>
  <c r="CD7302" i="8"/>
  <c r="CC7302" i="8"/>
  <c r="BO7302" i="8"/>
  <c r="BG7302" i="8"/>
  <c r="BF7302" i="8"/>
  <c r="AS7302" i="8"/>
  <c r="AR7302" i="8"/>
  <c r="AQ7302" i="8"/>
  <c r="AL7302" i="8"/>
  <c r="CD7301" i="8"/>
  <c r="CC7301" i="8"/>
  <c r="BO7301" i="8"/>
  <c r="BG7301" i="8"/>
  <c r="BF7301" i="8"/>
  <c r="AS7301" i="8"/>
  <c r="AR7301" i="8"/>
  <c r="AQ7301" i="8"/>
  <c r="AL7301" i="8"/>
  <c r="CD7300" i="8"/>
  <c r="CC7300" i="8"/>
  <c r="BO7300" i="8"/>
  <c r="BG7300" i="8"/>
  <c r="BF7300" i="8"/>
  <c r="AS7300" i="8"/>
  <c r="AR7300" i="8"/>
  <c r="AQ7300" i="8"/>
  <c r="AL7300" i="8"/>
  <c r="CD7299" i="8"/>
  <c r="CC7299" i="8"/>
  <c r="BO7299" i="8"/>
  <c r="BG7299" i="8"/>
  <c r="BF7299" i="8"/>
  <c r="AS7299" i="8"/>
  <c r="AR7299" i="8"/>
  <c r="AQ7299" i="8"/>
  <c r="AL7299" i="8"/>
  <c r="CD7298" i="8"/>
  <c r="CC7298" i="8"/>
  <c r="BO7298" i="8"/>
  <c r="BG7298" i="8"/>
  <c r="BF7298" i="8"/>
  <c r="AS7298" i="8"/>
  <c r="AR7298" i="8"/>
  <c r="AQ7298" i="8"/>
  <c r="AL7298" i="8"/>
  <c r="CD7297" i="8"/>
  <c r="CC7297" i="8"/>
  <c r="BO7297" i="8"/>
  <c r="BG7297" i="8"/>
  <c r="BF7297" i="8"/>
  <c r="AS7297" i="8"/>
  <c r="AR7297" i="8"/>
  <c r="AQ7297" i="8"/>
  <c r="AL7297" i="8"/>
  <c r="CD7296" i="8"/>
  <c r="CC7296" i="8"/>
  <c r="BO7296" i="8"/>
  <c r="BG7296" i="8"/>
  <c r="BF7296" i="8"/>
  <c r="AS7296" i="8"/>
  <c r="AR7296" i="8"/>
  <c r="AQ7296" i="8"/>
  <c r="AL7296" i="8"/>
  <c r="CD7295" i="8"/>
  <c r="CC7295" i="8"/>
  <c r="BO7295" i="8"/>
  <c r="BG7295" i="8"/>
  <c r="BF7295" i="8"/>
  <c r="AS7295" i="8"/>
  <c r="AR7295" i="8"/>
  <c r="AQ7295" i="8"/>
  <c r="AL7295" i="8"/>
  <c r="CD7294" i="8"/>
  <c r="CC7294" i="8"/>
  <c r="BO7294" i="8"/>
  <c r="BG7294" i="8"/>
  <c r="BF7294" i="8"/>
  <c r="AS7294" i="8"/>
  <c r="AR7294" i="8"/>
  <c r="AQ7294" i="8"/>
  <c r="AL7294" i="8"/>
  <c r="CD7293" i="8"/>
  <c r="CC7293" i="8"/>
  <c r="BO7293" i="8"/>
  <c r="BG7293" i="8"/>
  <c r="BF7293" i="8"/>
  <c r="AS7293" i="8"/>
  <c r="AR7293" i="8"/>
  <c r="AQ7293" i="8"/>
  <c r="AL7293" i="8"/>
  <c r="CD7292" i="8"/>
  <c r="CC7292" i="8"/>
  <c r="BO7292" i="8"/>
  <c r="BG7292" i="8"/>
  <c r="BF7292" i="8"/>
  <c r="AS7292" i="8"/>
  <c r="AR7292" i="8"/>
  <c r="AQ7292" i="8"/>
  <c r="AL7292" i="8"/>
  <c r="CD7291" i="8"/>
  <c r="CC7291" i="8"/>
  <c r="BO7291" i="8"/>
  <c r="BG7291" i="8"/>
  <c r="BF7291" i="8"/>
  <c r="AS7291" i="8"/>
  <c r="AR7291" i="8"/>
  <c r="AQ7291" i="8"/>
  <c r="AL7291" i="8"/>
  <c r="CD7290" i="8"/>
  <c r="CC7290" i="8"/>
  <c r="BO7290" i="8"/>
  <c r="BG7290" i="8"/>
  <c r="BF7290" i="8"/>
  <c r="AS7290" i="8"/>
  <c r="AR7290" i="8"/>
  <c r="AQ7290" i="8"/>
  <c r="AL7290" i="8"/>
  <c r="CD7289" i="8"/>
  <c r="CC7289" i="8"/>
  <c r="BO7289" i="8"/>
  <c r="BG7289" i="8"/>
  <c r="BF7289" i="8"/>
  <c r="AS7289" i="8"/>
  <c r="AR7289" i="8"/>
  <c r="AQ7289" i="8"/>
  <c r="AL7289" i="8"/>
  <c r="CD7288" i="8"/>
  <c r="CC7288" i="8"/>
  <c r="BO7288" i="8"/>
  <c r="BG7288" i="8"/>
  <c r="BF7288" i="8"/>
  <c r="AS7288" i="8"/>
  <c r="AR7288" i="8"/>
  <c r="AQ7288" i="8"/>
  <c r="AL7288" i="8"/>
  <c r="CD7287" i="8"/>
  <c r="CC7287" i="8"/>
  <c r="BO7287" i="8"/>
  <c r="BG7287" i="8"/>
  <c r="BF7287" i="8"/>
  <c r="AS7287" i="8"/>
  <c r="AR7287" i="8"/>
  <c r="AQ7287" i="8"/>
  <c r="AL7287" i="8"/>
  <c r="CD7286" i="8"/>
  <c r="CC7286" i="8"/>
  <c r="BO7286" i="8"/>
  <c r="BG7286" i="8"/>
  <c r="BF7286" i="8"/>
  <c r="AS7286" i="8"/>
  <c r="AR7286" i="8"/>
  <c r="AQ7286" i="8"/>
  <c r="AL7286" i="8"/>
  <c r="CD7285" i="8"/>
  <c r="CC7285" i="8"/>
  <c r="BO7285" i="8"/>
  <c r="BG7285" i="8"/>
  <c r="BF7285" i="8"/>
  <c r="AS7285" i="8"/>
  <c r="AR7285" i="8"/>
  <c r="AQ7285" i="8"/>
  <c r="AL7285" i="8"/>
  <c r="CD7284" i="8"/>
  <c r="CC7284" i="8"/>
  <c r="BO7284" i="8"/>
  <c r="BG7284" i="8"/>
  <c r="BF7284" i="8"/>
  <c r="AS7284" i="8"/>
  <c r="AR7284" i="8"/>
  <c r="AQ7284" i="8"/>
  <c r="AL7284" i="8"/>
  <c r="CD7283" i="8"/>
  <c r="CC7283" i="8"/>
  <c r="BO7283" i="8"/>
  <c r="BG7283" i="8"/>
  <c r="BF7283" i="8"/>
  <c r="AS7283" i="8"/>
  <c r="AR7283" i="8"/>
  <c r="AQ7283" i="8"/>
  <c r="AL7283" i="8"/>
  <c r="CD7282" i="8"/>
  <c r="CC7282" i="8"/>
  <c r="BO7282" i="8"/>
  <c r="BG7282" i="8"/>
  <c r="BF7282" i="8"/>
  <c r="AS7282" i="8"/>
  <c r="AR7282" i="8"/>
  <c r="AQ7282" i="8"/>
  <c r="AL7282" i="8"/>
  <c r="CD7281" i="8"/>
  <c r="CC7281" i="8"/>
  <c r="BO7281" i="8"/>
  <c r="BG7281" i="8"/>
  <c r="BF7281" i="8"/>
  <c r="AS7281" i="8"/>
  <c r="AR7281" i="8"/>
  <c r="AQ7281" i="8"/>
  <c r="AL7281" i="8"/>
  <c r="CD7280" i="8"/>
  <c r="CC7280" i="8"/>
  <c r="BO7280" i="8"/>
  <c r="BG7280" i="8"/>
  <c r="BF7280" i="8"/>
  <c r="AS7280" i="8"/>
  <c r="AR7280" i="8"/>
  <c r="AQ7280" i="8"/>
  <c r="AL7280" i="8"/>
  <c r="CD7279" i="8"/>
  <c r="CC7279" i="8"/>
  <c r="BO7279" i="8"/>
  <c r="BG7279" i="8"/>
  <c r="BF7279" i="8"/>
  <c r="AS7279" i="8"/>
  <c r="AR7279" i="8"/>
  <c r="AQ7279" i="8"/>
  <c r="AL7279" i="8"/>
  <c r="CD7278" i="8"/>
  <c r="CC7278" i="8"/>
  <c r="BO7278" i="8"/>
  <c r="BG7278" i="8"/>
  <c r="BF7278" i="8"/>
  <c r="AS7278" i="8"/>
  <c r="AR7278" i="8"/>
  <c r="AQ7278" i="8"/>
  <c r="AL7278" i="8"/>
  <c r="CD7277" i="8"/>
  <c r="CC7277" i="8"/>
  <c r="BO7277" i="8"/>
  <c r="BG7277" i="8"/>
  <c r="BF7277" i="8"/>
  <c r="AS7277" i="8"/>
  <c r="AR7277" i="8"/>
  <c r="AQ7277" i="8"/>
  <c r="AL7277" i="8"/>
  <c r="CD7276" i="8"/>
  <c r="CC7276" i="8"/>
  <c r="BO7276" i="8"/>
  <c r="BG7276" i="8"/>
  <c r="BF7276" i="8"/>
  <c r="AS7276" i="8"/>
  <c r="AR7276" i="8"/>
  <c r="AQ7276" i="8"/>
  <c r="AL7276" i="8"/>
  <c r="CD7275" i="8"/>
  <c r="CC7275" i="8"/>
  <c r="BO7275" i="8"/>
  <c r="BG7275" i="8"/>
  <c r="BF7275" i="8"/>
  <c r="AS7275" i="8"/>
  <c r="AR7275" i="8"/>
  <c r="AQ7275" i="8"/>
  <c r="AL7275" i="8"/>
  <c r="CD7274" i="8"/>
  <c r="CC7274" i="8"/>
  <c r="BO7274" i="8"/>
  <c r="BG7274" i="8"/>
  <c r="BF7274" i="8"/>
  <c r="AS7274" i="8"/>
  <c r="AR7274" i="8"/>
  <c r="AQ7274" i="8"/>
  <c r="AL7274" i="8"/>
  <c r="CD7273" i="8"/>
  <c r="CC7273" i="8"/>
  <c r="BO7273" i="8"/>
  <c r="BG7273" i="8"/>
  <c r="BF7273" i="8"/>
  <c r="AS7273" i="8"/>
  <c r="AR7273" i="8"/>
  <c r="AQ7273" i="8"/>
  <c r="AL7273" i="8"/>
  <c r="CD7272" i="8"/>
  <c r="CC7272" i="8"/>
  <c r="BO7272" i="8"/>
  <c r="BG7272" i="8"/>
  <c r="BF7272" i="8"/>
  <c r="AS7272" i="8"/>
  <c r="AR7272" i="8"/>
  <c r="AQ7272" i="8"/>
  <c r="AL7272" i="8"/>
  <c r="CD7271" i="8"/>
  <c r="CC7271" i="8"/>
  <c r="BO7271" i="8"/>
  <c r="BG7271" i="8"/>
  <c r="BF7271" i="8"/>
  <c r="AS7271" i="8"/>
  <c r="AR7271" i="8"/>
  <c r="AQ7271" i="8"/>
  <c r="AL7271" i="8"/>
  <c r="CD7270" i="8"/>
  <c r="CC7270" i="8"/>
  <c r="BO7270" i="8"/>
  <c r="BG7270" i="8"/>
  <c r="BF7270" i="8"/>
  <c r="AS7270" i="8"/>
  <c r="AR7270" i="8"/>
  <c r="AQ7270" i="8"/>
  <c r="AL7270" i="8"/>
  <c r="CD7269" i="8"/>
  <c r="CC7269" i="8"/>
  <c r="BO7269" i="8"/>
  <c r="BG7269" i="8"/>
  <c r="BF7269" i="8"/>
  <c r="AS7269" i="8"/>
  <c r="AR7269" i="8"/>
  <c r="AQ7269" i="8"/>
  <c r="AL7269" i="8"/>
  <c r="CD7268" i="8"/>
  <c r="CC7268" i="8"/>
  <c r="BO7268" i="8"/>
  <c r="BG7268" i="8"/>
  <c r="BF7268" i="8"/>
  <c r="AS7268" i="8"/>
  <c r="AR7268" i="8"/>
  <c r="AQ7268" i="8"/>
  <c r="AL7268" i="8"/>
  <c r="CD7267" i="8"/>
  <c r="CC7267" i="8"/>
  <c r="BO7267" i="8"/>
  <c r="BG7267" i="8"/>
  <c r="BF7267" i="8"/>
  <c r="AS7267" i="8"/>
  <c r="AR7267" i="8"/>
  <c r="AQ7267" i="8"/>
  <c r="AL7267" i="8"/>
  <c r="CD7266" i="8"/>
  <c r="CC7266" i="8"/>
  <c r="BO7266" i="8"/>
  <c r="BG7266" i="8"/>
  <c r="BF7266" i="8"/>
  <c r="AS7266" i="8"/>
  <c r="AR7266" i="8"/>
  <c r="AQ7266" i="8"/>
  <c r="AL7266" i="8"/>
  <c r="CD7265" i="8"/>
  <c r="CC7265" i="8"/>
  <c r="BO7265" i="8"/>
  <c r="BG7265" i="8"/>
  <c r="BF7265" i="8"/>
  <c r="AS7265" i="8"/>
  <c r="AR7265" i="8"/>
  <c r="AQ7265" i="8"/>
  <c r="AL7265" i="8"/>
  <c r="CD7264" i="8"/>
  <c r="CC7264" i="8"/>
  <c r="BO7264" i="8"/>
  <c r="BG7264" i="8"/>
  <c r="BF7264" i="8"/>
  <c r="AS7264" i="8"/>
  <c r="AR7264" i="8"/>
  <c r="AQ7264" i="8"/>
  <c r="AL7264" i="8"/>
  <c r="CD7263" i="8"/>
  <c r="CC7263" i="8"/>
  <c r="BO7263" i="8"/>
  <c r="BG7263" i="8"/>
  <c r="BF7263" i="8"/>
  <c r="AS7263" i="8"/>
  <c r="AR7263" i="8"/>
  <c r="AQ7263" i="8"/>
  <c r="AL7263" i="8"/>
  <c r="CD7262" i="8"/>
  <c r="CC7262" i="8"/>
  <c r="BO7262" i="8"/>
  <c r="BG7262" i="8"/>
  <c r="BF7262" i="8"/>
  <c r="AS7262" i="8"/>
  <c r="AR7262" i="8"/>
  <c r="AQ7262" i="8"/>
  <c r="AL7262" i="8"/>
  <c r="CD7261" i="8"/>
  <c r="CC7261" i="8"/>
  <c r="BO7261" i="8"/>
  <c r="BG7261" i="8"/>
  <c r="BF7261" i="8"/>
  <c r="AS7261" i="8"/>
  <c r="AR7261" i="8"/>
  <c r="AQ7261" i="8"/>
  <c r="AL7261" i="8"/>
  <c r="CD7260" i="8"/>
  <c r="CC7260" i="8"/>
  <c r="BO7260" i="8"/>
  <c r="BG7260" i="8"/>
  <c r="BF7260" i="8"/>
  <c r="AS7260" i="8"/>
  <c r="AR7260" i="8"/>
  <c r="AQ7260" i="8"/>
  <c r="AL7260" i="8"/>
  <c r="CD7259" i="8"/>
  <c r="CC7259" i="8"/>
  <c r="BO7259" i="8"/>
  <c r="BG7259" i="8"/>
  <c r="BF7259" i="8"/>
  <c r="AS7259" i="8"/>
  <c r="AR7259" i="8"/>
  <c r="AQ7259" i="8"/>
  <c r="AL7259" i="8"/>
  <c r="CD7258" i="8"/>
  <c r="CC7258" i="8"/>
  <c r="BO7258" i="8"/>
  <c r="BG7258" i="8"/>
  <c r="BF7258" i="8"/>
  <c r="AS7258" i="8"/>
  <c r="AR7258" i="8"/>
  <c r="AQ7258" i="8"/>
  <c r="AL7258" i="8"/>
  <c r="CD7257" i="8"/>
  <c r="CC7257" i="8"/>
  <c r="BO7257" i="8"/>
  <c r="BG7257" i="8"/>
  <c r="BF7257" i="8"/>
  <c r="AS7257" i="8"/>
  <c r="AR7257" i="8"/>
  <c r="AQ7257" i="8"/>
  <c r="AL7257" i="8"/>
  <c r="CD7256" i="8"/>
  <c r="CC7256" i="8"/>
  <c r="BO7256" i="8"/>
  <c r="BG7256" i="8"/>
  <c r="BF7256" i="8"/>
  <c r="AS7256" i="8"/>
  <c r="AR7256" i="8"/>
  <c r="AQ7256" i="8"/>
  <c r="AL7256" i="8"/>
  <c r="CD7255" i="8"/>
  <c r="CC7255" i="8"/>
  <c r="BO7255" i="8"/>
  <c r="BG7255" i="8"/>
  <c r="BF7255" i="8"/>
  <c r="AS7255" i="8"/>
  <c r="AR7255" i="8"/>
  <c r="AQ7255" i="8"/>
  <c r="AL7255" i="8"/>
  <c r="CD7254" i="8"/>
  <c r="CC7254" i="8"/>
  <c r="BO7254" i="8"/>
  <c r="BG7254" i="8"/>
  <c r="BF7254" i="8"/>
  <c r="AS7254" i="8"/>
  <c r="AR7254" i="8"/>
  <c r="AQ7254" i="8"/>
  <c r="AL7254" i="8"/>
  <c r="CD7253" i="8"/>
  <c r="CC7253" i="8"/>
  <c r="BO7253" i="8"/>
  <c r="BG7253" i="8"/>
  <c r="BF7253" i="8"/>
  <c r="AS7253" i="8"/>
  <c r="AR7253" i="8"/>
  <c r="AQ7253" i="8"/>
  <c r="AL7253" i="8"/>
  <c r="CD7252" i="8"/>
  <c r="CC7252" i="8"/>
  <c r="BO7252" i="8"/>
  <c r="BG7252" i="8"/>
  <c r="BF7252" i="8"/>
  <c r="AS7252" i="8"/>
  <c r="AR7252" i="8"/>
  <c r="AQ7252" i="8"/>
  <c r="AL7252" i="8"/>
  <c r="CD7251" i="8"/>
  <c r="CC7251" i="8"/>
  <c r="BO7251" i="8"/>
  <c r="BG7251" i="8"/>
  <c r="BF7251" i="8"/>
  <c r="AS7251" i="8"/>
  <c r="AR7251" i="8"/>
  <c r="AQ7251" i="8"/>
  <c r="AL7251" i="8"/>
  <c r="CD7250" i="8"/>
  <c r="CC7250" i="8"/>
  <c r="BO7250" i="8"/>
  <c r="BG7250" i="8"/>
  <c r="BF7250" i="8"/>
  <c r="AS7250" i="8"/>
  <c r="AR7250" i="8"/>
  <c r="AQ7250" i="8"/>
  <c r="AL7250" i="8"/>
  <c r="CD7249" i="8"/>
  <c r="CC7249" i="8"/>
  <c r="BO7249" i="8"/>
  <c r="BG7249" i="8"/>
  <c r="BF7249" i="8"/>
  <c r="AS7249" i="8"/>
  <c r="AR7249" i="8"/>
  <c r="AQ7249" i="8"/>
  <c r="AL7249" i="8"/>
  <c r="CD7248" i="8"/>
  <c r="CC7248" i="8"/>
  <c r="BO7248" i="8"/>
  <c r="BG7248" i="8"/>
  <c r="BF7248" i="8"/>
  <c r="AS7248" i="8"/>
  <c r="AR7248" i="8"/>
  <c r="AQ7248" i="8"/>
  <c r="AL7248" i="8"/>
  <c r="CD7247" i="8"/>
  <c r="CC7247" i="8"/>
  <c r="BO7247" i="8"/>
  <c r="BG7247" i="8"/>
  <c r="BF7247" i="8"/>
  <c r="AS7247" i="8"/>
  <c r="AR7247" i="8"/>
  <c r="AQ7247" i="8"/>
  <c r="AL7247" i="8"/>
  <c r="CD7246" i="8"/>
  <c r="CC7246" i="8"/>
  <c r="BO7246" i="8"/>
  <c r="BG7246" i="8"/>
  <c r="BF7246" i="8"/>
  <c r="AS7246" i="8"/>
  <c r="AR7246" i="8"/>
  <c r="AQ7246" i="8"/>
  <c r="AL7246" i="8"/>
  <c r="CD7245" i="8"/>
  <c r="CC7245" i="8"/>
  <c r="BO7245" i="8"/>
  <c r="BG7245" i="8"/>
  <c r="BF7245" i="8"/>
  <c r="AS7245" i="8"/>
  <c r="AR7245" i="8"/>
  <c r="AQ7245" i="8"/>
  <c r="AL7245" i="8"/>
  <c r="CD7244" i="8"/>
  <c r="CC7244" i="8"/>
  <c r="BO7244" i="8"/>
  <c r="BG7244" i="8"/>
  <c r="BF7244" i="8"/>
  <c r="AS7244" i="8"/>
  <c r="AR7244" i="8"/>
  <c r="AQ7244" i="8"/>
  <c r="AL7244" i="8"/>
  <c r="CD7243" i="8"/>
  <c r="CC7243" i="8"/>
  <c r="BO7243" i="8"/>
  <c r="BG7243" i="8"/>
  <c r="BF7243" i="8"/>
  <c r="AS7243" i="8"/>
  <c r="AR7243" i="8"/>
  <c r="AQ7243" i="8"/>
  <c r="AL7243" i="8"/>
  <c r="CD7242" i="8"/>
  <c r="CC7242" i="8"/>
  <c r="BO7242" i="8"/>
  <c r="BG7242" i="8"/>
  <c r="BF7242" i="8"/>
  <c r="AS7242" i="8"/>
  <c r="AR7242" i="8"/>
  <c r="AQ7242" i="8"/>
  <c r="AL7242" i="8"/>
  <c r="CD7241" i="8"/>
  <c r="CC7241" i="8"/>
  <c r="BO7241" i="8"/>
  <c r="BG7241" i="8"/>
  <c r="BF7241" i="8"/>
  <c r="AS7241" i="8"/>
  <c r="AR7241" i="8"/>
  <c r="AQ7241" i="8"/>
  <c r="AL7241" i="8"/>
  <c r="CD7240" i="8"/>
  <c r="CC7240" i="8"/>
  <c r="BO7240" i="8"/>
  <c r="BG7240" i="8"/>
  <c r="BF7240" i="8"/>
  <c r="AS7240" i="8"/>
  <c r="AR7240" i="8"/>
  <c r="AQ7240" i="8"/>
  <c r="AL7240" i="8"/>
  <c r="CD7239" i="8"/>
  <c r="CC7239" i="8"/>
  <c r="BO7239" i="8"/>
  <c r="BG7239" i="8"/>
  <c r="BF7239" i="8"/>
  <c r="AS7239" i="8"/>
  <c r="AR7239" i="8"/>
  <c r="AQ7239" i="8"/>
  <c r="AL7239" i="8"/>
  <c r="CD7238" i="8"/>
  <c r="CC7238" i="8"/>
  <c r="BO7238" i="8"/>
  <c r="BG7238" i="8"/>
  <c r="BF7238" i="8"/>
  <c r="AS7238" i="8"/>
  <c r="AR7238" i="8"/>
  <c r="AQ7238" i="8"/>
  <c r="AL7238" i="8"/>
  <c r="CD7237" i="8"/>
  <c r="CC7237" i="8"/>
  <c r="BO7237" i="8"/>
  <c r="BG7237" i="8"/>
  <c r="BF7237" i="8"/>
  <c r="AS7237" i="8"/>
  <c r="AR7237" i="8"/>
  <c r="AQ7237" i="8"/>
  <c r="AL7237" i="8"/>
  <c r="CD7236" i="8"/>
  <c r="CC7236" i="8"/>
  <c r="BO7236" i="8"/>
  <c r="BG7236" i="8"/>
  <c r="BF7236" i="8"/>
  <c r="AS7236" i="8"/>
  <c r="AR7236" i="8"/>
  <c r="AQ7236" i="8"/>
  <c r="AL7236" i="8"/>
  <c r="CD7235" i="8"/>
  <c r="CC7235" i="8"/>
  <c r="BO7235" i="8"/>
  <c r="BG7235" i="8"/>
  <c r="BF7235" i="8"/>
  <c r="AS7235" i="8"/>
  <c r="AR7235" i="8"/>
  <c r="AQ7235" i="8"/>
  <c r="AL7235" i="8"/>
  <c r="CD7234" i="8"/>
  <c r="CC7234" i="8"/>
  <c r="BO7234" i="8"/>
  <c r="BG7234" i="8"/>
  <c r="BF7234" i="8"/>
  <c r="AS7234" i="8"/>
  <c r="AR7234" i="8"/>
  <c r="AQ7234" i="8"/>
  <c r="AL7234" i="8"/>
  <c r="CD7233" i="8"/>
  <c r="CC7233" i="8"/>
  <c r="BO7233" i="8"/>
  <c r="BG7233" i="8"/>
  <c r="BF7233" i="8"/>
  <c r="AS7233" i="8"/>
  <c r="AR7233" i="8"/>
  <c r="AQ7233" i="8"/>
  <c r="AL7233" i="8"/>
  <c r="CD7232" i="8"/>
  <c r="CC7232" i="8"/>
  <c r="BO7232" i="8"/>
  <c r="BG7232" i="8"/>
  <c r="BF7232" i="8"/>
  <c r="AS7232" i="8"/>
  <c r="AR7232" i="8"/>
  <c r="AQ7232" i="8"/>
  <c r="AL7232" i="8"/>
  <c r="CD7231" i="8"/>
  <c r="CC7231" i="8"/>
  <c r="BO7231" i="8"/>
  <c r="BG7231" i="8"/>
  <c r="BF7231" i="8"/>
  <c r="AS7231" i="8"/>
  <c r="AR7231" i="8"/>
  <c r="AQ7231" i="8"/>
  <c r="AL7231" i="8"/>
  <c r="CD7230" i="8"/>
  <c r="CC7230" i="8"/>
  <c r="BO7230" i="8"/>
  <c r="BG7230" i="8"/>
  <c r="BF7230" i="8"/>
  <c r="AS7230" i="8"/>
  <c r="AR7230" i="8"/>
  <c r="AQ7230" i="8"/>
  <c r="AL7230" i="8"/>
  <c r="CD7229" i="8"/>
  <c r="CC7229" i="8"/>
  <c r="BO7229" i="8"/>
  <c r="BG7229" i="8"/>
  <c r="BF7229" i="8"/>
  <c r="AS7229" i="8"/>
  <c r="AR7229" i="8"/>
  <c r="AQ7229" i="8"/>
  <c r="AL7229" i="8"/>
  <c r="CD7228" i="8"/>
  <c r="CC7228" i="8"/>
  <c r="BO7228" i="8"/>
  <c r="BG7228" i="8"/>
  <c r="BF7228" i="8"/>
  <c r="AS7228" i="8"/>
  <c r="AR7228" i="8"/>
  <c r="AQ7228" i="8"/>
  <c r="AL7228" i="8"/>
  <c r="CD7227" i="8"/>
  <c r="CC7227" i="8"/>
  <c r="BO7227" i="8"/>
  <c r="BG7227" i="8"/>
  <c r="BF7227" i="8"/>
  <c r="AS7227" i="8"/>
  <c r="AR7227" i="8"/>
  <c r="AQ7227" i="8"/>
  <c r="AL7227" i="8"/>
  <c r="CD7226" i="8"/>
  <c r="CC7226" i="8"/>
  <c r="BO7226" i="8"/>
  <c r="BG7226" i="8"/>
  <c r="BF7226" i="8"/>
  <c r="AS7226" i="8"/>
  <c r="AR7226" i="8"/>
  <c r="AQ7226" i="8"/>
  <c r="AL7226" i="8"/>
  <c r="CD7225" i="8"/>
  <c r="CC7225" i="8"/>
  <c r="BO7225" i="8"/>
  <c r="BG7225" i="8"/>
  <c r="BF7225" i="8"/>
  <c r="AS7225" i="8"/>
  <c r="AR7225" i="8"/>
  <c r="AQ7225" i="8"/>
  <c r="AL7225" i="8"/>
  <c r="CD7224" i="8"/>
  <c r="CC7224" i="8"/>
  <c r="BO7224" i="8"/>
  <c r="BG7224" i="8"/>
  <c r="BF7224" i="8"/>
  <c r="AS7224" i="8"/>
  <c r="AR7224" i="8"/>
  <c r="AQ7224" i="8"/>
  <c r="AL7224" i="8"/>
  <c r="CD7223" i="8"/>
  <c r="CC7223" i="8"/>
  <c r="BO7223" i="8"/>
  <c r="BG7223" i="8"/>
  <c r="BF7223" i="8"/>
  <c r="AS7223" i="8"/>
  <c r="AR7223" i="8"/>
  <c r="AQ7223" i="8"/>
  <c r="AL7223" i="8"/>
  <c r="CD7222" i="8"/>
  <c r="CC7222" i="8"/>
  <c r="BO7222" i="8"/>
  <c r="BG7222" i="8"/>
  <c r="BF7222" i="8"/>
  <c r="AS7222" i="8"/>
  <c r="AR7222" i="8"/>
  <c r="AQ7222" i="8"/>
  <c r="AL7222" i="8"/>
  <c r="CD7221" i="8"/>
  <c r="CC7221" i="8"/>
  <c r="BO7221" i="8"/>
  <c r="BG7221" i="8"/>
  <c r="BF7221" i="8"/>
  <c r="AS7221" i="8"/>
  <c r="AR7221" i="8"/>
  <c r="AQ7221" i="8"/>
  <c r="AL7221" i="8"/>
  <c r="CD7220" i="8"/>
  <c r="CC7220" i="8"/>
  <c r="BO7220" i="8"/>
  <c r="BG7220" i="8"/>
  <c r="BF7220" i="8"/>
  <c r="AS7220" i="8"/>
  <c r="AR7220" i="8"/>
  <c r="AQ7220" i="8"/>
  <c r="AL7220" i="8"/>
  <c r="CD7219" i="8"/>
  <c r="CC7219" i="8"/>
  <c r="BO7219" i="8"/>
  <c r="BG7219" i="8"/>
  <c r="BF7219" i="8"/>
  <c r="AS7219" i="8"/>
  <c r="AR7219" i="8"/>
  <c r="AQ7219" i="8"/>
  <c r="AL7219" i="8"/>
  <c r="CD7218" i="8"/>
  <c r="CC7218" i="8"/>
  <c r="BO7218" i="8"/>
  <c r="BG7218" i="8"/>
  <c r="BF7218" i="8"/>
  <c r="AS7218" i="8"/>
  <c r="AR7218" i="8"/>
  <c r="AQ7218" i="8"/>
  <c r="AL7218" i="8"/>
  <c r="CD7217" i="8"/>
  <c r="CC7217" i="8"/>
  <c r="BO7217" i="8"/>
  <c r="BG7217" i="8"/>
  <c r="BF7217" i="8"/>
  <c r="AS7217" i="8"/>
  <c r="AR7217" i="8"/>
  <c r="AQ7217" i="8"/>
  <c r="AL7217" i="8"/>
  <c r="CD7216" i="8"/>
  <c r="CC7216" i="8"/>
  <c r="BO7216" i="8"/>
  <c r="BG7216" i="8"/>
  <c r="BF7216" i="8"/>
  <c r="AS7216" i="8"/>
  <c r="AR7216" i="8"/>
  <c r="AQ7216" i="8"/>
  <c r="AL7216" i="8"/>
  <c r="CD7215" i="8"/>
  <c r="CC7215" i="8"/>
  <c r="BO7215" i="8"/>
  <c r="BG7215" i="8"/>
  <c r="BF7215" i="8"/>
  <c r="AS7215" i="8"/>
  <c r="AR7215" i="8"/>
  <c r="AQ7215" i="8"/>
  <c r="AL7215" i="8"/>
  <c r="CD7214" i="8"/>
  <c r="CC7214" i="8"/>
  <c r="BO7214" i="8"/>
  <c r="BG7214" i="8"/>
  <c r="BF7214" i="8"/>
  <c r="AS7214" i="8"/>
  <c r="AR7214" i="8"/>
  <c r="AQ7214" i="8"/>
  <c r="AL7214" i="8"/>
  <c r="CD7213" i="8"/>
  <c r="CC7213" i="8"/>
  <c r="BO7213" i="8"/>
  <c r="BG7213" i="8"/>
  <c r="BF7213" i="8"/>
  <c r="AS7213" i="8"/>
  <c r="AR7213" i="8"/>
  <c r="AQ7213" i="8"/>
  <c r="AL7213" i="8"/>
  <c r="CD7212" i="8"/>
  <c r="CC7212" i="8"/>
  <c r="BO7212" i="8"/>
  <c r="BG7212" i="8"/>
  <c r="BF7212" i="8"/>
  <c r="AS7212" i="8"/>
  <c r="AR7212" i="8"/>
  <c r="AQ7212" i="8"/>
  <c r="AL7212" i="8"/>
  <c r="CD7211" i="8"/>
  <c r="CC7211" i="8"/>
  <c r="BO7211" i="8"/>
  <c r="BG7211" i="8"/>
  <c r="BF7211" i="8"/>
  <c r="AS7211" i="8"/>
  <c r="AR7211" i="8"/>
  <c r="AQ7211" i="8"/>
  <c r="AL7211" i="8"/>
  <c r="CD7210" i="8"/>
  <c r="CC7210" i="8"/>
  <c r="BO7210" i="8"/>
  <c r="BG7210" i="8"/>
  <c r="BF7210" i="8"/>
  <c r="AS7210" i="8"/>
  <c r="AR7210" i="8"/>
  <c r="AQ7210" i="8"/>
  <c r="AL7210" i="8"/>
  <c r="CD7209" i="8"/>
  <c r="CC7209" i="8"/>
  <c r="BO7209" i="8"/>
  <c r="BG7209" i="8"/>
  <c r="BF7209" i="8"/>
  <c r="AS7209" i="8"/>
  <c r="AR7209" i="8"/>
  <c r="AQ7209" i="8"/>
  <c r="AL7209" i="8"/>
  <c r="CD7208" i="8"/>
  <c r="CC7208" i="8"/>
  <c r="BO7208" i="8"/>
  <c r="BG7208" i="8"/>
  <c r="BF7208" i="8"/>
  <c r="AS7208" i="8"/>
  <c r="AR7208" i="8"/>
  <c r="AQ7208" i="8"/>
  <c r="AL7208" i="8"/>
  <c r="CD7207" i="8"/>
  <c r="CC7207" i="8"/>
  <c r="BO7207" i="8"/>
  <c r="BG7207" i="8"/>
  <c r="BF7207" i="8"/>
  <c r="AS7207" i="8"/>
  <c r="AR7207" i="8"/>
  <c r="AQ7207" i="8"/>
  <c r="AL7207" i="8"/>
  <c r="CD7206" i="8"/>
  <c r="CC7206" i="8"/>
  <c r="BO7206" i="8"/>
  <c r="BG7206" i="8"/>
  <c r="BF7206" i="8"/>
  <c r="AS7206" i="8"/>
  <c r="AR7206" i="8"/>
  <c r="AQ7206" i="8"/>
  <c r="AL7206" i="8"/>
  <c r="CD7205" i="8"/>
  <c r="CC7205" i="8"/>
  <c r="BO7205" i="8"/>
  <c r="BG7205" i="8"/>
  <c r="BF7205" i="8"/>
  <c r="AS7205" i="8"/>
  <c r="AR7205" i="8"/>
  <c r="AQ7205" i="8"/>
  <c r="AL7205" i="8"/>
  <c r="CD7204" i="8"/>
  <c r="CC7204" i="8"/>
  <c r="BO7204" i="8"/>
  <c r="BG7204" i="8"/>
  <c r="BF7204" i="8"/>
  <c r="AS7204" i="8"/>
  <c r="AR7204" i="8"/>
  <c r="AQ7204" i="8"/>
  <c r="AL7204" i="8"/>
  <c r="CD7203" i="8"/>
  <c r="CC7203" i="8"/>
  <c r="BO7203" i="8"/>
  <c r="BG7203" i="8"/>
  <c r="BF7203" i="8"/>
  <c r="AS7203" i="8"/>
  <c r="AR7203" i="8"/>
  <c r="AQ7203" i="8"/>
  <c r="AL7203" i="8"/>
  <c r="CD7202" i="8"/>
  <c r="CC7202" i="8"/>
  <c r="BO7202" i="8"/>
  <c r="BG7202" i="8"/>
  <c r="BF7202" i="8"/>
  <c r="AS7202" i="8"/>
  <c r="AR7202" i="8"/>
  <c r="AQ7202" i="8"/>
  <c r="AL7202" i="8"/>
  <c r="CD7201" i="8"/>
  <c r="CC7201" i="8"/>
  <c r="BO7201" i="8"/>
  <c r="BG7201" i="8"/>
  <c r="BF7201" i="8"/>
  <c r="AS7201" i="8"/>
  <c r="AR7201" i="8"/>
  <c r="AQ7201" i="8"/>
  <c r="AL7201" i="8"/>
  <c r="CD7200" i="8"/>
  <c r="CC7200" i="8"/>
  <c r="BO7200" i="8"/>
  <c r="BG7200" i="8"/>
  <c r="BF7200" i="8"/>
  <c r="AS7200" i="8"/>
  <c r="AR7200" i="8"/>
  <c r="AQ7200" i="8"/>
  <c r="AL7200" i="8"/>
  <c r="CD7199" i="8"/>
  <c r="CC7199" i="8"/>
  <c r="BO7199" i="8"/>
  <c r="BG7199" i="8"/>
  <c r="BF7199" i="8"/>
  <c r="AS7199" i="8"/>
  <c r="AR7199" i="8"/>
  <c r="AQ7199" i="8"/>
  <c r="AL7199" i="8"/>
  <c r="CD7198" i="8"/>
  <c r="CC7198" i="8"/>
  <c r="BO7198" i="8"/>
  <c r="BG7198" i="8"/>
  <c r="BF7198" i="8"/>
  <c r="AS7198" i="8"/>
  <c r="AR7198" i="8"/>
  <c r="AQ7198" i="8"/>
  <c r="AL7198" i="8"/>
  <c r="CD7197" i="8"/>
  <c r="CC7197" i="8"/>
  <c r="BO7197" i="8"/>
  <c r="BG7197" i="8"/>
  <c r="BF7197" i="8"/>
  <c r="AS7197" i="8"/>
  <c r="AR7197" i="8"/>
  <c r="AQ7197" i="8"/>
  <c r="AL7197" i="8"/>
  <c r="CD7196" i="8"/>
  <c r="CC7196" i="8"/>
  <c r="BO7196" i="8"/>
  <c r="BG7196" i="8"/>
  <c r="BF7196" i="8"/>
  <c r="AS7196" i="8"/>
  <c r="AR7196" i="8"/>
  <c r="AQ7196" i="8"/>
  <c r="AL7196" i="8"/>
  <c r="CD7195" i="8"/>
  <c r="CC7195" i="8"/>
  <c r="BO7195" i="8"/>
  <c r="BG7195" i="8"/>
  <c r="BF7195" i="8"/>
  <c r="AS7195" i="8"/>
  <c r="AR7195" i="8"/>
  <c r="AQ7195" i="8"/>
  <c r="AL7195" i="8"/>
  <c r="CD7194" i="8"/>
  <c r="CC7194" i="8"/>
  <c r="BO7194" i="8"/>
  <c r="BG7194" i="8"/>
  <c r="BF7194" i="8"/>
  <c r="AS7194" i="8"/>
  <c r="AR7194" i="8"/>
  <c r="AQ7194" i="8"/>
  <c r="AL7194" i="8"/>
  <c r="CD7193" i="8"/>
  <c r="CC7193" i="8"/>
  <c r="BO7193" i="8"/>
  <c r="BG7193" i="8"/>
  <c r="BF7193" i="8"/>
  <c r="AS7193" i="8"/>
  <c r="AR7193" i="8"/>
  <c r="AQ7193" i="8"/>
  <c r="AL7193" i="8"/>
  <c r="CD7192" i="8"/>
  <c r="CC7192" i="8"/>
  <c r="BO7192" i="8"/>
  <c r="BG7192" i="8"/>
  <c r="BF7192" i="8"/>
  <c r="AS7192" i="8"/>
  <c r="AR7192" i="8"/>
  <c r="AQ7192" i="8"/>
  <c r="AL7192" i="8"/>
  <c r="CD7191" i="8"/>
  <c r="CC7191" i="8"/>
  <c r="BO7191" i="8"/>
  <c r="BG7191" i="8"/>
  <c r="BF7191" i="8"/>
  <c r="AS7191" i="8"/>
  <c r="AR7191" i="8"/>
  <c r="AQ7191" i="8"/>
  <c r="AL7191" i="8"/>
  <c r="CD7190" i="8"/>
  <c r="CC7190" i="8"/>
  <c r="BO7190" i="8"/>
  <c r="BG7190" i="8"/>
  <c r="BF7190" i="8"/>
  <c r="AS7190" i="8"/>
  <c r="AR7190" i="8"/>
  <c r="AQ7190" i="8"/>
  <c r="AL7190" i="8"/>
  <c r="CD7189" i="8"/>
  <c r="CC7189" i="8"/>
  <c r="BO7189" i="8"/>
  <c r="BG7189" i="8"/>
  <c r="BF7189" i="8"/>
  <c r="AS7189" i="8"/>
  <c r="AR7189" i="8"/>
  <c r="AQ7189" i="8"/>
  <c r="AL7189" i="8"/>
  <c r="CD7188" i="8"/>
  <c r="CC7188" i="8"/>
  <c r="BO7188" i="8"/>
  <c r="BG7188" i="8"/>
  <c r="BF7188" i="8"/>
  <c r="AS7188" i="8"/>
  <c r="AR7188" i="8"/>
  <c r="AQ7188" i="8"/>
  <c r="AL7188" i="8"/>
  <c r="CD7187" i="8"/>
  <c r="CC7187" i="8"/>
  <c r="BO7187" i="8"/>
  <c r="BG7187" i="8"/>
  <c r="BF7187" i="8"/>
  <c r="AS7187" i="8"/>
  <c r="AR7187" i="8"/>
  <c r="AQ7187" i="8"/>
  <c r="AL7187" i="8"/>
  <c r="CD7186" i="8"/>
  <c r="CC7186" i="8"/>
  <c r="BO7186" i="8"/>
  <c r="BG7186" i="8"/>
  <c r="BF7186" i="8"/>
  <c r="AS7186" i="8"/>
  <c r="AR7186" i="8"/>
  <c r="AQ7186" i="8"/>
  <c r="AL7186" i="8"/>
  <c r="CD7185" i="8"/>
  <c r="CC7185" i="8"/>
  <c r="BO7185" i="8"/>
  <c r="BG7185" i="8"/>
  <c r="BF7185" i="8"/>
  <c r="AS7185" i="8"/>
  <c r="AR7185" i="8"/>
  <c r="AQ7185" i="8"/>
  <c r="AL7185" i="8"/>
  <c r="CD7184" i="8"/>
  <c r="CC7184" i="8"/>
  <c r="BO7184" i="8"/>
  <c r="BG7184" i="8"/>
  <c r="BF7184" i="8"/>
  <c r="AS7184" i="8"/>
  <c r="AR7184" i="8"/>
  <c r="AQ7184" i="8"/>
  <c r="AL7184" i="8"/>
  <c r="CD7183" i="8"/>
  <c r="CC7183" i="8"/>
  <c r="BO7183" i="8"/>
  <c r="BG7183" i="8"/>
  <c r="BF7183" i="8"/>
  <c r="AS7183" i="8"/>
  <c r="AR7183" i="8"/>
  <c r="AQ7183" i="8"/>
  <c r="AL7183" i="8"/>
  <c r="CD7182" i="8"/>
  <c r="CC7182" i="8"/>
  <c r="BO7182" i="8"/>
  <c r="BG7182" i="8"/>
  <c r="BF7182" i="8"/>
  <c r="AS7182" i="8"/>
  <c r="AR7182" i="8"/>
  <c r="AQ7182" i="8"/>
  <c r="AL7182" i="8"/>
  <c r="CD7181" i="8"/>
  <c r="CC7181" i="8"/>
  <c r="BO7181" i="8"/>
  <c r="BG7181" i="8"/>
  <c r="BF7181" i="8"/>
  <c r="AS7181" i="8"/>
  <c r="AR7181" i="8"/>
  <c r="AQ7181" i="8"/>
  <c r="AL7181" i="8"/>
  <c r="CD7180" i="8"/>
  <c r="CC7180" i="8"/>
  <c r="BO7180" i="8"/>
  <c r="BG7180" i="8"/>
  <c r="BF7180" i="8"/>
  <c r="AS7180" i="8"/>
  <c r="AR7180" i="8"/>
  <c r="AQ7180" i="8"/>
  <c r="AL7180" i="8"/>
  <c r="CD7179" i="8"/>
  <c r="CC7179" i="8"/>
  <c r="BO7179" i="8"/>
  <c r="BG7179" i="8"/>
  <c r="BF7179" i="8"/>
  <c r="AS7179" i="8"/>
  <c r="AR7179" i="8"/>
  <c r="AQ7179" i="8"/>
  <c r="AL7179" i="8"/>
  <c r="CD7178" i="8"/>
  <c r="CC7178" i="8"/>
  <c r="BO7178" i="8"/>
  <c r="BG7178" i="8"/>
  <c r="BF7178" i="8"/>
  <c r="AS7178" i="8"/>
  <c r="AR7178" i="8"/>
  <c r="AQ7178" i="8"/>
  <c r="AL7178" i="8"/>
  <c r="CD7177" i="8"/>
  <c r="CC7177" i="8"/>
  <c r="BO7177" i="8"/>
  <c r="BG7177" i="8"/>
  <c r="BF7177" i="8"/>
  <c r="AS7177" i="8"/>
  <c r="AR7177" i="8"/>
  <c r="AQ7177" i="8"/>
  <c r="AL7177" i="8"/>
  <c r="CD7176" i="8"/>
  <c r="CC7176" i="8"/>
  <c r="BO7176" i="8"/>
  <c r="BG7176" i="8"/>
  <c r="BF7176" i="8"/>
  <c r="AS7176" i="8"/>
  <c r="AR7176" i="8"/>
  <c r="AQ7176" i="8"/>
  <c r="AL7176" i="8"/>
  <c r="CD7175" i="8"/>
  <c r="CC7175" i="8"/>
  <c r="BO7175" i="8"/>
  <c r="BG7175" i="8"/>
  <c r="BF7175" i="8"/>
  <c r="AS7175" i="8"/>
  <c r="AR7175" i="8"/>
  <c r="AQ7175" i="8"/>
  <c r="AL7175" i="8"/>
  <c r="CD7174" i="8"/>
  <c r="CC7174" i="8"/>
  <c r="BO7174" i="8"/>
  <c r="BG7174" i="8"/>
  <c r="BF7174" i="8"/>
  <c r="AS7174" i="8"/>
  <c r="AR7174" i="8"/>
  <c r="AQ7174" i="8"/>
  <c r="AL7174" i="8"/>
  <c r="CD7173" i="8"/>
  <c r="CC7173" i="8"/>
  <c r="BO7173" i="8"/>
  <c r="BG7173" i="8"/>
  <c r="BF7173" i="8"/>
  <c r="AS7173" i="8"/>
  <c r="AR7173" i="8"/>
  <c r="AQ7173" i="8"/>
  <c r="AL7173" i="8"/>
  <c r="CD7172" i="8"/>
  <c r="CC7172" i="8"/>
  <c r="BO7172" i="8"/>
  <c r="BG7172" i="8"/>
  <c r="BF7172" i="8"/>
  <c r="AS7172" i="8"/>
  <c r="AR7172" i="8"/>
  <c r="AQ7172" i="8"/>
  <c r="AL7172" i="8"/>
  <c r="CD7171" i="8"/>
  <c r="CC7171" i="8"/>
  <c r="BO7171" i="8"/>
  <c r="BG7171" i="8"/>
  <c r="BF7171" i="8"/>
  <c r="AS7171" i="8"/>
  <c r="AR7171" i="8"/>
  <c r="AQ7171" i="8"/>
  <c r="AL7171" i="8"/>
  <c r="CD7170" i="8"/>
  <c r="CC7170" i="8"/>
  <c r="BO7170" i="8"/>
  <c r="BG7170" i="8"/>
  <c r="BF7170" i="8"/>
  <c r="AS7170" i="8"/>
  <c r="AR7170" i="8"/>
  <c r="AQ7170" i="8"/>
  <c r="AL7170" i="8"/>
  <c r="CD7169" i="8"/>
  <c r="CC7169" i="8"/>
  <c r="BO7169" i="8"/>
  <c r="BG7169" i="8"/>
  <c r="BF7169" i="8"/>
  <c r="AS7169" i="8"/>
  <c r="AR7169" i="8"/>
  <c r="AQ7169" i="8"/>
  <c r="AL7169" i="8"/>
  <c r="CD7168" i="8"/>
  <c r="CC7168" i="8"/>
  <c r="BO7168" i="8"/>
  <c r="BG7168" i="8"/>
  <c r="BF7168" i="8"/>
  <c r="AS7168" i="8"/>
  <c r="AR7168" i="8"/>
  <c r="AQ7168" i="8"/>
  <c r="AL7168" i="8"/>
  <c r="CD7167" i="8"/>
  <c r="CC7167" i="8"/>
  <c r="BO7167" i="8"/>
  <c r="BG7167" i="8"/>
  <c r="BF7167" i="8"/>
  <c r="AS7167" i="8"/>
  <c r="AR7167" i="8"/>
  <c r="AQ7167" i="8"/>
  <c r="AL7167" i="8"/>
  <c r="CD7166" i="8"/>
  <c r="CC7166" i="8"/>
  <c r="BO7166" i="8"/>
  <c r="BG7166" i="8"/>
  <c r="BF7166" i="8"/>
  <c r="AS7166" i="8"/>
  <c r="AR7166" i="8"/>
  <c r="AQ7166" i="8"/>
  <c r="AL7166" i="8"/>
  <c r="CD7165" i="8"/>
  <c r="CC7165" i="8"/>
  <c r="BO7165" i="8"/>
  <c r="BG7165" i="8"/>
  <c r="BF7165" i="8"/>
  <c r="AS7165" i="8"/>
  <c r="AR7165" i="8"/>
  <c r="AQ7165" i="8"/>
  <c r="AL7165" i="8"/>
  <c r="CD7164" i="8"/>
  <c r="CC7164" i="8"/>
  <c r="BO7164" i="8"/>
  <c r="BG7164" i="8"/>
  <c r="BF7164" i="8"/>
  <c r="AS7164" i="8"/>
  <c r="AR7164" i="8"/>
  <c r="AQ7164" i="8"/>
  <c r="AL7164" i="8"/>
  <c r="CD7163" i="8"/>
  <c r="CC7163" i="8"/>
  <c r="BO7163" i="8"/>
  <c r="BG7163" i="8"/>
  <c r="BF7163" i="8"/>
  <c r="AS7163" i="8"/>
  <c r="AR7163" i="8"/>
  <c r="AQ7163" i="8"/>
  <c r="AL7163" i="8"/>
  <c r="CD7162" i="8"/>
  <c r="CC7162" i="8"/>
  <c r="BO7162" i="8"/>
  <c r="BG7162" i="8"/>
  <c r="BF7162" i="8"/>
  <c r="AS7162" i="8"/>
  <c r="AR7162" i="8"/>
  <c r="AQ7162" i="8"/>
  <c r="AL7162" i="8"/>
  <c r="CD7161" i="8"/>
  <c r="CC7161" i="8"/>
  <c r="BO7161" i="8"/>
  <c r="BG7161" i="8"/>
  <c r="BF7161" i="8"/>
  <c r="AS7161" i="8"/>
  <c r="AR7161" i="8"/>
  <c r="AQ7161" i="8"/>
  <c r="AL7161" i="8"/>
  <c r="CD7160" i="8"/>
  <c r="CC7160" i="8"/>
  <c r="BO7160" i="8"/>
  <c r="BG7160" i="8"/>
  <c r="BF7160" i="8"/>
  <c r="AS7160" i="8"/>
  <c r="AR7160" i="8"/>
  <c r="AQ7160" i="8"/>
  <c r="AL7160" i="8"/>
  <c r="CD7159" i="8"/>
  <c r="CC7159" i="8"/>
  <c r="BO7159" i="8"/>
  <c r="BG7159" i="8"/>
  <c r="BF7159" i="8"/>
  <c r="AS7159" i="8"/>
  <c r="AR7159" i="8"/>
  <c r="AQ7159" i="8"/>
  <c r="AL7159" i="8"/>
  <c r="CD7158" i="8"/>
  <c r="CC7158" i="8"/>
  <c r="BO7158" i="8"/>
  <c r="BG7158" i="8"/>
  <c r="BF7158" i="8"/>
  <c r="AS7158" i="8"/>
  <c r="AR7158" i="8"/>
  <c r="AQ7158" i="8"/>
  <c r="AL7158" i="8"/>
  <c r="CD7157" i="8"/>
  <c r="CC7157" i="8"/>
  <c r="BO7157" i="8"/>
  <c r="BG7157" i="8"/>
  <c r="BF7157" i="8"/>
  <c r="AS7157" i="8"/>
  <c r="AR7157" i="8"/>
  <c r="AQ7157" i="8"/>
  <c r="AL7157" i="8"/>
  <c r="CD7156" i="8"/>
  <c r="CC7156" i="8"/>
  <c r="BO7156" i="8"/>
  <c r="BG7156" i="8"/>
  <c r="BF7156" i="8"/>
  <c r="AS7156" i="8"/>
  <c r="AR7156" i="8"/>
  <c r="AQ7156" i="8"/>
  <c r="AL7156" i="8"/>
  <c r="CD7155" i="8"/>
  <c r="CC7155" i="8"/>
  <c r="BO7155" i="8"/>
  <c r="BG7155" i="8"/>
  <c r="BF7155" i="8"/>
  <c r="AS7155" i="8"/>
  <c r="AR7155" i="8"/>
  <c r="AQ7155" i="8"/>
  <c r="AL7155" i="8"/>
  <c r="CD7154" i="8"/>
  <c r="CC7154" i="8"/>
  <c r="BO7154" i="8"/>
  <c r="BG7154" i="8"/>
  <c r="BF7154" i="8"/>
  <c r="AS7154" i="8"/>
  <c r="AR7154" i="8"/>
  <c r="AQ7154" i="8"/>
  <c r="AL7154" i="8"/>
  <c r="CD7153" i="8"/>
  <c r="CC7153" i="8"/>
  <c r="BO7153" i="8"/>
  <c r="BG7153" i="8"/>
  <c r="BF7153" i="8"/>
  <c r="AS7153" i="8"/>
  <c r="AR7153" i="8"/>
  <c r="AQ7153" i="8"/>
  <c r="AL7153" i="8"/>
  <c r="CD7152" i="8"/>
  <c r="CC7152" i="8"/>
  <c r="BO7152" i="8"/>
  <c r="BG7152" i="8"/>
  <c r="BF7152" i="8"/>
  <c r="AS7152" i="8"/>
  <c r="AR7152" i="8"/>
  <c r="AQ7152" i="8"/>
  <c r="AL7152" i="8"/>
  <c r="CD7151" i="8"/>
  <c r="CC7151" i="8"/>
  <c r="BO7151" i="8"/>
  <c r="BG7151" i="8"/>
  <c r="BF7151" i="8"/>
  <c r="AS7151" i="8"/>
  <c r="AR7151" i="8"/>
  <c r="AQ7151" i="8"/>
  <c r="AL7151" i="8"/>
  <c r="CD7150" i="8"/>
  <c r="CC7150" i="8"/>
  <c r="BO7150" i="8"/>
  <c r="BG7150" i="8"/>
  <c r="BF7150" i="8"/>
  <c r="AS7150" i="8"/>
  <c r="AR7150" i="8"/>
  <c r="AQ7150" i="8"/>
  <c r="AL7150" i="8"/>
  <c r="CD7149" i="8"/>
  <c r="CC7149" i="8"/>
  <c r="BO7149" i="8"/>
  <c r="BG7149" i="8"/>
  <c r="BF7149" i="8"/>
  <c r="AS7149" i="8"/>
  <c r="AR7149" i="8"/>
  <c r="AQ7149" i="8"/>
  <c r="AL7149" i="8"/>
  <c r="CD7148" i="8"/>
  <c r="CC7148" i="8"/>
  <c r="BO7148" i="8"/>
  <c r="BG7148" i="8"/>
  <c r="BF7148" i="8"/>
  <c r="AS7148" i="8"/>
  <c r="AR7148" i="8"/>
  <c r="AQ7148" i="8"/>
  <c r="AL7148" i="8"/>
  <c r="CD7147" i="8"/>
  <c r="CC7147" i="8"/>
  <c r="BO7147" i="8"/>
  <c r="BG7147" i="8"/>
  <c r="BF7147" i="8"/>
  <c r="AS7147" i="8"/>
  <c r="AR7147" i="8"/>
  <c r="AQ7147" i="8"/>
  <c r="AL7147" i="8"/>
  <c r="CD7146" i="8"/>
  <c r="CC7146" i="8"/>
  <c r="BO7146" i="8"/>
  <c r="BG7146" i="8"/>
  <c r="BF7146" i="8"/>
  <c r="AS7146" i="8"/>
  <c r="AR7146" i="8"/>
  <c r="AQ7146" i="8"/>
  <c r="AL7146" i="8"/>
  <c r="CD7145" i="8"/>
  <c r="CC7145" i="8"/>
  <c r="BO7145" i="8"/>
  <c r="BG7145" i="8"/>
  <c r="BF7145" i="8"/>
  <c r="AS7145" i="8"/>
  <c r="AR7145" i="8"/>
  <c r="AQ7145" i="8"/>
  <c r="AL7145" i="8"/>
  <c r="CD7144" i="8"/>
  <c r="CC7144" i="8"/>
  <c r="BO7144" i="8"/>
  <c r="BG7144" i="8"/>
  <c r="BF7144" i="8"/>
  <c r="AS7144" i="8"/>
  <c r="AR7144" i="8"/>
  <c r="AQ7144" i="8"/>
  <c r="AL7144" i="8"/>
  <c r="CD7143" i="8"/>
  <c r="CC7143" i="8"/>
  <c r="BO7143" i="8"/>
  <c r="BG7143" i="8"/>
  <c r="BF7143" i="8"/>
  <c r="AS7143" i="8"/>
  <c r="AR7143" i="8"/>
  <c r="AQ7143" i="8"/>
  <c r="AL7143" i="8"/>
  <c r="CD7142" i="8"/>
  <c r="CC7142" i="8"/>
  <c r="BO7142" i="8"/>
  <c r="BG7142" i="8"/>
  <c r="BF7142" i="8"/>
  <c r="AS7142" i="8"/>
  <c r="AR7142" i="8"/>
  <c r="AQ7142" i="8"/>
  <c r="AL7142" i="8"/>
  <c r="CD7141" i="8"/>
  <c r="CC7141" i="8"/>
  <c r="BO7141" i="8"/>
  <c r="BG7141" i="8"/>
  <c r="BF7141" i="8"/>
  <c r="AS7141" i="8"/>
  <c r="AR7141" i="8"/>
  <c r="AQ7141" i="8"/>
  <c r="AL7141" i="8"/>
  <c r="CD7140" i="8"/>
  <c r="CC7140" i="8"/>
  <c r="BO7140" i="8"/>
  <c r="BG7140" i="8"/>
  <c r="BF7140" i="8"/>
  <c r="AS7140" i="8"/>
  <c r="AR7140" i="8"/>
  <c r="AQ7140" i="8"/>
  <c r="AL7140" i="8"/>
  <c r="CD7139" i="8"/>
  <c r="CC7139" i="8"/>
  <c r="BO7139" i="8"/>
  <c r="BG7139" i="8"/>
  <c r="BF7139" i="8"/>
  <c r="AS7139" i="8"/>
  <c r="AR7139" i="8"/>
  <c r="AQ7139" i="8"/>
  <c r="AL7139" i="8"/>
  <c r="CD7138" i="8"/>
  <c r="CC7138" i="8"/>
  <c r="BO7138" i="8"/>
  <c r="BG7138" i="8"/>
  <c r="BF7138" i="8"/>
  <c r="AS7138" i="8"/>
  <c r="AR7138" i="8"/>
  <c r="AQ7138" i="8"/>
  <c r="AL7138" i="8"/>
  <c r="CD7137" i="8"/>
  <c r="CC7137" i="8"/>
  <c r="BO7137" i="8"/>
  <c r="BG7137" i="8"/>
  <c r="BF7137" i="8"/>
  <c r="AS7137" i="8"/>
  <c r="AR7137" i="8"/>
  <c r="AQ7137" i="8"/>
  <c r="AL7137" i="8"/>
  <c r="CD7136" i="8"/>
  <c r="CC7136" i="8"/>
  <c r="BO7136" i="8"/>
  <c r="BG7136" i="8"/>
  <c r="BF7136" i="8"/>
  <c r="AS7136" i="8"/>
  <c r="AR7136" i="8"/>
  <c r="AQ7136" i="8"/>
  <c r="AL7136" i="8"/>
  <c r="CD7135" i="8"/>
  <c r="CC7135" i="8"/>
  <c r="BO7135" i="8"/>
  <c r="BG7135" i="8"/>
  <c r="BF7135" i="8"/>
  <c r="AS7135" i="8"/>
  <c r="AR7135" i="8"/>
  <c r="AQ7135" i="8"/>
  <c r="AL7135" i="8"/>
  <c r="CD7134" i="8"/>
  <c r="CC7134" i="8"/>
  <c r="BO7134" i="8"/>
  <c r="BG7134" i="8"/>
  <c r="BF7134" i="8"/>
  <c r="AS7134" i="8"/>
  <c r="AR7134" i="8"/>
  <c r="AQ7134" i="8"/>
  <c r="AL7134" i="8"/>
  <c r="CD7133" i="8"/>
  <c r="CC7133" i="8"/>
  <c r="BO7133" i="8"/>
  <c r="BG7133" i="8"/>
  <c r="BF7133" i="8"/>
  <c r="AS7133" i="8"/>
  <c r="AR7133" i="8"/>
  <c r="AQ7133" i="8"/>
  <c r="AL7133" i="8"/>
  <c r="CD7132" i="8"/>
  <c r="CC7132" i="8"/>
  <c r="BO7132" i="8"/>
  <c r="BG7132" i="8"/>
  <c r="BF7132" i="8"/>
  <c r="AS7132" i="8"/>
  <c r="AR7132" i="8"/>
  <c r="AQ7132" i="8"/>
  <c r="AL7132" i="8"/>
  <c r="CD7131" i="8"/>
  <c r="CC7131" i="8"/>
  <c r="BO7131" i="8"/>
  <c r="BG7131" i="8"/>
  <c r="BF7131" i="8"/>
  <c r="AS7131" i="8"/>
  <c r="AR7131" i="8"/>
  <c r="AQ7131" i="8"/>
  <c r="AL7131" i="8"/>
  <c r="CD7130" i="8"/>
  <c r="CC7130" i="8"/>
  <c r="BO7130" i="8"/>
  <c r="BG7130" i="8"/>
  <c r="BF7130" i="8"/>
  <c r="AS7130" i="8"/>
  <c r="AR7130" i="8"/>
  <c r="AQ7130" i="8"/>
  <c r="AL7130" i="8"/>
  <c r="CD7129" i="8"/>
  <c r="CC7129" i="8"/>
  <c r="BO7129" i="8"/>
  <c r="BG7129" i="8"/>
  <c r="BF7129" i="8"/>
  <c r="AS7129" i="8"/>
  <c r="AR7129" i="8"/>
  <c r="AQ7129" i="8"/>
  <c r="AL7129" i="8"/>
  <c r="CD7128" i="8"/>
  <c r="CC7128" i="8"/>
  <c r="BO7128" i="8"/>
  <c r="BG7128" i="8"/>
  <c r="BF7128" i="8"/>
  <c r="AS7128" i="8"/>
  <c r="AR7128" i="8"/>
  <c r="AQ7128" i="8"/>
  <c r="AL7128" i="8"/>
  <c r="CD7127" i="8"/>
  <c r="CC7127" i="8"/>
  <c r="BO7127" i="8"/>
  <c r="BG7127" i="8"/>
  <c r="BF7127" i="8"/>
  <c r="AS7127" i="8"/>
  <c r="AR7127" i="8"/>
  <c r="AQ7127" i="8"/>
  <c r="AL7127" i="8"/>
  <c r="CD7126" i="8"/>
  <c r="CC7126" i="8"/>
  <c r="BO7126" i="8"/>
  <c r="BG7126" i="8"/>
  <c r="BF7126" i="8"/>
  <c r="AS7126" i="8"/>
  <c r="AR7126" i="8"/>
  <c r="AQ7126" i="8"/>
  <c r="AL7126" i="8"/>
  <c r="CD7125" i="8"/>
  <c r="CC7125" i="8"/>
  <c r="BO7125" i="8"/>
  <c r="BG7125" i="8"/>
  <c r="BF7125" i="8"/>
  <c r="AS7125" i="8"/>
  <c r="AR7125" i="8"/>
  <c r="AQ7125" i="8"/>
  <c r="AL7125" i="8"/>
  <c r="CD7124" i="8"/>
  <c r="CC7124" i="8"/>
  <c r="BO7124" i="8"/>
  <c r="BG7124" i="8"/>
  <c r="BF7124" i="8"/>
  <c r="AS7124" i="8"/>
  <c r="AR7124" i="8"/>
  <c r="AQ7124" i="8"/>
  <c r="AL7124" i="8"/>
  <c r="CD7123" i="8"/>
  <c r="CC7123" i="8"/>
  <c r="BO7123" i="8"/>
  <c r="BG7123" i="8"/>
  <c r="BF7123" i="8"/>
  <c r="AS7123" i="8"/>
  <c r="AR7123" i="8"/>
  <c r="AQ7123" i="8"/>
  <c r="AL7123" i="8"/>
  <c r="CD7122" i="8"/>
  <c r="CC7122" i="8"/>
  <c r="BO7122" i="8"/>
  <c r="BG7122" i="8"/>
  <c r="BF7122" i="8"/>
  <c r="AS7122" i="8"/>
  <c r="AR7122" i="8"/>
  <c r="AQ7122" i="8"/>
  <c r="AL7122" i="8"/>
  <c r="CD7121" i="8"/>
  <c r="CC7121" i="8"/>
  <c r="BO7121" i="8"/>
  <c r="BG7121" i="8"/>
  <c r="BF7121" i="8"/>
  <c r="AS7121" i="8"/>
  <c r="AR7121" i="8"/>
  <c r="AQ7121" i="8"/>
  <c r="AL7121" i="8"/>
  <c r="CD7120" i="8"/>
  <c r="CC7120" i="8"/>
  <c r="BO7120" i="8"/>
  <c r="BG7120" i="8"/>
  <c r="BF7120" i="8"/>
  <c r="AS7120" i="8"/>
  <c r="AR7120" i="8"/>
  <c r="AQ7120" i="8"/>
  <c r="AL7120" i="8"/>
  <c r="CD7119" i="8"/>
  <c r="CC7119" i="8"/>
  <c r="BO7119" i="8"/>
  <c r="BG7119" i="8"/>
  <c r="BF7119" i="8"/>
  <c r="AS7119" i="8"/>
  <c r="AR7119" i="8"/>
  <c r="AQ7119" i="8"/>
  <c r="AL7119" i="8"/>
  <c r="CD7118" i="8"/>
  <c r="CC7118" i="8"/>
  <c r="BO7118" i="8"/>
  <c r="BG7118" i="8"/>
  <c r="BF7118" i="8"/>
  <c r="AS7118" i="8"/>
  <c r="AR7118" i="8"/>
  <c r="AQ7118" i="8"/>
  <c r="AL7118" i="8"/>
  <c r="CD7117" i="8"/>
  <c r="CC7117" i="8"/>
  <c r="BO7117" i="8"/>
  <c r="BG7117" i="8"/>
  <c r="BF7117" i="8"/>
  <c r="AS7117" i="8"/>
  <c r="AR7117" i="8"/>
  <c r="AQ7117" i="8"/>
  <c r="AL7117" i="8"/>
  <c r="CD7116" i="8"/>
  <c r="CC7116" i="8"/>
  <c r="BO7116" i="8"/>
  <c r="BG7116" i="8"/>
  <c r="BF7116" i="8"/>
  <c r="AS7116" i="8"/>
  <c r="AR7116" i="8"/>
  <c r="AQ7116" i="8"/>
  <c r="AL7116" i="8"/>
  <c r="CD7115" i="8"/>
  <c r="CC7115" i="8"/>
  <c r="BO7115" i="8"/>
  <c r="BG7115" i="8"/>
  <c r="BF7115" i="8"/>
  <c r="AS7115" i="8"/>
  <c r="AR7115" i="8"/>
  <c r="AQ7115" i="8"/>
  <c r="AL7115" i="8"/>
  <c r="CD7114" i="8"/>
  <c r="CC7114" i="8"/>
  <c r="BO7114" i="8"/>
  <c r="BG7114" i="8"/>
  <c r="BF7114" i="8"/>
  <c r="AS7114" i="8"/>
  <c r="AR7114" i="8"/>
  <c r="AQ7114" i="8"/>
  <c r="AL7114" i="8"/>
  <c r="CD7113" i="8"/>
  <c r="CC7113" i="8"/>
  <c r="BO7113" i="8"/>
  <c r="BG7113" i="8"/>
  <c r="BF7113" i="8"/>
  <c r="AS7113" i="8"/>
  <c r="AR7113" i="8"/>
  <c r="AQ7113" i="8"/>
  <c r="AL7113" i="8"/>
  <c r="CD7112" i="8"/>
  <c r="CC7112" i="8"/>
  <c r="BO7112" i="8"/>
  <c r="BG7112" i="8"/>
  <c r="BF7112" i="8"/>
  <c r="AS7112" i="8"/>
  <c r="AR7112" i="8"/>
  <c r="AQ7112" i="8"/>
  <c r="AL7112" i="8"/>
  <c r="CD7111" i="8"/>
  <c r="CC7111" i="8"/>
  <c r="BO7111" i="8"/>
  <c r="BG7111" i="8"/>
  <c r="BF7111" i="8"/>
  <c r="AS7111" i="8"/>
  <c r="AR7111" i="8"/>
  <c r="AQ7111" i="8"/>
  <c r="AL7111" i="8"/>
  <c r="CD7110" i="8"/>
  <c r="CC7110" i="8"/>
  <c r="BO7110" i="8"/>
  <c r="BG7110" i="8"/>
  <c r="BF7110" i="8"/>
  <c r="AS7110" i="8"/>
  <c r="AR7110" i="8"/>
  <c r="AQ7110" i="8"/>
  <c r="AL7110" i="8"/>
  <c r="CD7109" i="8"/>
  <c r="CC7109" i="8"/>
  <c r="BO7109" i="8"/>
  <c r="BG7109" i="8"/>
  <c r="BF7109" i="8"/>
  <c r="AS7109" i="8"/>
  <c r="AR7109" i="8"/>
  <c r="AQ7109" i="8"/>
  <c r="AL7109" i="8"/>
  <c r="CD7108" i="8"/>
  <c r="CC7108" i="8"/>
  <c r="BO7108" i="8"/>
  <c r="BG7108" i="8"/>
  <c r="BF7108" i="8"/>
  <c r="AS7108" i="8"/>
  <c r="AR7108" i="8"/>
  <c r="AQ7108" i="8"/>
  <c r="AL7108" i="8"/>
  <c r="CD7107" i="8"/>
  <c r="CC7107" i="8"/>
  <c r="BO7107" i="8"/>
  <c r="BG7107" i="8"/>
  <c r="BF7107" i="8"/>
  <c r="AS7107" i="8"/>
  <c r="AR7107" i="8"/>
  <c r="AQ7107" i="8"/>
  <c r="AL7107" i="8"/>
  <c r="CD7106" i="8"/>
  <c r="CC7106" i="8"/>
  <c r="BO7106" i="8"/>
  <c r="BG7106" i="8"/>
  <c r="BF7106" i="8"/>
  <c r="AS7106" i="8"/>
  <c r="AR7106" i="8"/>
  <c r="AQ7106" i="8"/>
  <c r="AL7106" i="8"/>
  <c r="CD7105" i="8"/>
  <c r="CC7105" i="8"/>
  <c r="BO7105" i="8"/>
  <c r="BG7105" i="8"/>
  <c r="BF7105" i="8"/>
  <c r="AS7105" i="8"/>
  <c r="AR7105" i="8"/>
  <c r="AQ7105" i="8"/>
  <c r="AL7105" i="8"/>
  <c r="CD7104" i="8"/>
  <c r="CC7104" i="8"/>
  <c r="BO7104" i="8"/>
  <c r="BG7104" i="8"/>
  <c r="BF7104" i="8"/>
  <c r="AS7104" i="8"/>
  <c r="AR7104" i="8"/>
  <c r="AQ7104" i="8"/>
  <c r="AL7104" i="8"/>
  <c r="CD7103" i="8"/>
  <c r="CC7103" i="8"/>
  <c r="BO7103" i="8"/>
  <c r="BG7103" i="8"/>
  <c r="BF7103" i="8"/>
  <c r="AS7103" i="8"/>
  <c r="AR7103" i="8"/>
  <c r="AQ7103" i="8"/>
  <c r="AL7103" i="8"/>
  <c r="CD7102" i="8"/>
  <c r="CC7102" i="8"/>
  <c r="BO7102" i="8"/>
  <c r="BG7102" i="8"/>
  <c r="BF7102" i="8"/>
  <c r="AS7102" i="8"/>
  <c r="AR7102" i="8"/>
  <c r="AQ7102" i="8"/>
  <c r="AL7102" i="8"/>
  <c r="CD7101" i="8"/>
  <c r="CC7101" i="8"/>
  <c r="BO7101" i="8"/>
  <c r="BG7101" i="8"/>
  <c r="BF7101" i="8"/>
  <c r="AS7101" i="8"/>
  <c r="AR7101" i="8"/>
  <c r="AQ7101" i="8"/>
  <c r="AL7101" i="8"/>
  <c r="CD7100" i="8"/>
  <c r="CC7100" i="8"/>
  <c r="BO7100" i="8"/>
  <c r="BG7100" i="8"/>
  <c r="BF7100" i="8"/>
  <c r="AS7100" i="8"/>
  <c r="AR7100" i="8"/>
  <c r="AQ7100" i="8"/>
  <c r="AL7100" i="8"/>
  <c r="CD7099" i="8"/>
  <c r="CC7099" i="8"/>
  <c r="BO7099" i="8"/>
  <c r="BG7099" i="8"/>
  <c r="BF7099" i="8"/>
  <c r="AS7099" i="8"/>
  <c r="AR7099" i="8"/>
  <c r="AQ7099" i="8"/>
  <c r="AL7099" i="8"/>
  <c r="CD7098" i="8"/>
  <c r="CC7098" i="8"/>
  <c r="BO7098" i="8"/>
  <c r="BG7098" i="8"/>
  <c r="BF7098" i="8"/>
  <c r="AS7098" i="8"/>
  <c r="AR7098" i="8"/>
  <c r="AQ7098" i="8"/>
  <c r="AL7098" i="8"/>
  <c r="CD7097" i="8"/>
  <c r="CC7097" i="8"/>
  <c r="BO7097" i="8"/>
  <c r="BG7097" i="8"/>
  <c r="BF7097" i="8"/>
  <c r="AS7097" i="8"/>
  <c r="AR7097" i="8"/>
  <c r="AQ7097" i="8"/>
  <c r="AL7097" i="8"/>
  <c r="CD7096" i="8"/>
  <c r="CC7096" i="8"/>
  <c r="BO7096" i="8"/>
  <c r="BG7096" i="8"/>
  <c r="BF7096" i="8"/>
  <c r="AS7096" i="8"/>
  <c r="AR7096" i="8"/>
  <c r="AQ7096" i="8"/>
  <c r="AL7096" i="8"/>
  <c r="CD7095" i="8"/>
  <c r="CC7095" i="8"/>
  <c r="BO7095" i="8"/>
  <c r="BG7095" i="8"/>
  <c r="BF7095" i="8"/>
  <c r="AS7095" i="8"/>
  <c r="AR7095" i="8"/>
  <c r="AQ7095" i="8"/>
  <c r="AL7095" i="8"/>
  <c r="CD7094" i="8"/>
  <c r="CC7094" i="8"/>
  <c r="BO7094" i="8"/>
  <c r="BG7094" i="8"/>
  <c r="BF7094" i="8"/>
  <c r="AS7094" i="8"/>
  <c r="AR7094" i="8"/>
  <c r="AQ7094" i="8"/>
  <c r="AL7094" i="8"/>
  <c r="CD7093" i="8"/>
  <c r="CC7093" i="8"/>
  <c r="BO7093" i="8"/>
  <c r="BG7093" i="8"/>
  <c r="BF7093" i="8"/>
  <c r="AS7093" i="8"/>
  <c r="AR7093" i="8"/>
  <c r="AQ7093" i="8"/>
  <c r="AL7093" i="8"/>
  <c r="CD7092" i="8"/>
  <c r="CC7092" i="8"/>
  <c r="BO7092" i="8"/>
  <c r="BG7092" i="8"/>
  <c r="BF7092" i="8"/>
  <c r="AS7092" i="8"/>
  <c r="AR7092" i="8"/>
  <c r="AQ7092" i="8"/>
  <c r="AL7092" i="8"/>
  <c r="CD7091" i="8"/>
  <c r="CC7091" i="8"/>
  <c r="BO7091" i="8"/>
  <c r="BG7091" i="8"/>
  <c r="BF7091" i="8"/>
  <c r="AS7091" i="8"/>
  <c r="AR7091" i="8"/>
  <c r="AQ7091" i="8"/>
  <c r="AL7091" i="8"/>
  <c r="CD7090" i="8"/>
  <c r="CC7090" i="8"/>
  <c r="BO7090" i="8"/>
  <c r="BG7090" i="8"/>
  <c r="BF7090" i="8"/>
  <c r="AS7090" i="8"/>
  <c r="AR7090" i="8"/>
  <c r="AQ7090" i="8"/>
  <c r="AL7090" i="8"/>
  <c r="CD7089" i="8"/>
  <c r="CC7089" i="8"/>
  <c r="BO7089" i="8"/>
  <c r="BG7089" i="8"/>
  <c r="BF7089" i="8"/>
  <c r="AS7089" i="8"/>
  <c r="AR7089" i="8"/>
  <c r="AQ7089" i="8"/>
  <c r="AL7089" i="8"/>
  <c r="CD7088" i="8"/>
  <c r="CC7088" i="8"/>
  <c r="BO7088" i="8"/>
  <c r="BG7088" i="8"/>
  <c r="BF7088" i="8"/>
  <c r="AS7088" i="8"/>
  <c r="AR7088" i="8"/>
  <c r="AQ7088" i="8"/>
  <c r="AL7088" i="8"/>
  <c r="CD7087" i="8"/>
  <c r="CC7087" i="8"/>
  <c r="BO7087" i="8"/>
  <c r="BG7087" i="8"/>
  <c r="BF7087" i="8"/>
  <c r="AS7087" i="8"/>
  <c r="AR7087" i="8"/>
  <c r="AQ7087" i="8"/>
  <c r="AL7087" i="8"/>
  <c r="CD7086" i="8"/>
  <c r="CC7086" i="8"/>
  <c r="BO7086" i="8"/>
  <c r="BG7086" i="8"/>
  <c r="BF7086" i="8"/>
  <c r="AS7086" i="8"/>
  <c r="AR7086" i="8"/>
  <c r="AQ7086" i="8"/>
  <c r="AL7086" i="8"/>
  <c r="CD7085" i="8"/>
  <c r="CC7085" i="8"/>
  <c r="BO7085" i="8"/>
  <c r="BG7085" i="8"/>
  <c r="BF7085" i="8"/>
  <c r="AS7085" i="8"/>
  <c r="AR7085" i="8"/>
  <c r="AQ7085" i="8"/>
  <c r="AL7085" i="8"/>
  <c r="CD7084" i="8"/>
  <c r="CC7084" i="8"/>
  <c r="BO7084" i="8"/>
  <c r="BG7084" i="8"/>
  <c r="BF7084" i="8"/>
  <c r="AS7084" i="8"/>
  <c r="AR7084" i="8"/>
  <c r="AQ7084" i="8"/>
  <c r="AL7084" i="8"/>
  <c r="CD7083" i="8"/>
  <c r="CC7083" i="8"/>
  <c r="BO7083" i="8"/>
  <c r="BG7083" i="8"/>
  <c r="BF7083" i="8"/>
  <c r="AS7083" i="8"/>
  <c r="AR7083" i="8"/>
  <c r="AQ7083" i="8"/>
  <c r="AL7083" i="8"/>
  <c r="CD7082" i="8"/>
  <c r="CC7082" i="8"/>
  <c r="BO7082" i="8"/>
  <c r="BG7082" i="8"/>
  <c r="BF7082" i="8"/>
  <c r="AS7082" i="8"/>
  <c r="AR7082" i="8"/>
  <c r="AQ7082" i="8"/>
  <c r="AL7082" i="8"/>
  <c r="CD7081" i="8"/>
  <c r="CC7081" i="8"/>
  <c r="BO7081" i="8"/>
  <c r="BG7081" i="8"/>
  <c r="BF7081" i="8"/>
  <c r="AS7081" i="8"/>
  <c r="AR7081" i="8"/>
  <c r="AQ7081" i="8"/>
  <c r="AL7081" i="8"/>
  <c r="CD7080" i="8"/>
  <c r="CC7080" i="8"/>
  <c r="BO7080" i="8"/>
  <c r="BG7080" i="8"/>
  <c r="BF7080" i="8"/>
  <c r="AS7080" i="8"/>
  <c r="AR7080" i="8"/>
  <c r="AQ7080" i="8"/>
  <c r="AL7080" i="8"/>
  <c r="CD7079" i="8"/>
  <c r="CC7079" i="8"/>
  <c r="BO7079" i="8"/>
  <c r="BG7079" i="8"/>
  <c r="BF7079" i="8"/>
  <c r="AS7079" i="8"/>
  <c r="AR7079" i="8"/>
  <c r="AQ7079" i="8"/>
  <c r="AL7079" i="8"/>
  <c r="CD7078" i="8"/>
  <c r="CC7078" i="8"/>
  <c r="BO7078" i="8"/>
  <c r="BG7078" i="8"/>
  <c r="BF7078" i="8"/>
  <c r="AS7078" i="8"/>
  <c r="AR7078" i="8"/>
  <c r="AQ7078" i="8"/>
  <c r="AL7078" i="8"/>
  <c r="CD7077" i="8"/>
  <c r="CC7077" i="8"/>
  <c r="BO7077" i="8"/>
  <c r="BG7077" i="8"/>
  <c r="BF7077" i="8"/>
  <c r="AS7077" i="8"/>
  <c r="AR7077" i="8"/>
  <c r="AQ7077" i="8"/>
  <c r="AL7077" i="8"/>
  <c r="CD7076" i="8"/>
  <c r="CC7076" i="8"/>
  <c r="BO7076" i="8"/>
  <c r="BG7076" i="8"/>
  <c r="BF7076" i="8"/>
  <c r="AS7076" i="8"/>
  <c r="AR7076" i="8"/>
  <c r="AQ7076" i="8"/>
  <c r="AL7076" i="8"/>
  <c r="CD7075" i="8"/>
  <c r="CC7075" i="8"/>
  <c r="BO7075" i="8"/>
  <c r="BG7075" i="8"/>
  <c r="BF7075" i="8"/>
  <c r="AS7075" i="8"/>
  <c r="AR7075" i="8"/>
  <c r="AQ7075" i="8"/>
  <c r="AL7075" i="8"/>
  <c r="CD7074" i="8"/>
  <c r="CC7074" i="8"/>
  <c r="BO7074" i="8"/>
  <c r="BG7074" i="8"/>
  <c r="BF7074" i="8"/>
  <c r="AS7074" i="8"/>
  <c r="AR7074" i="8"/>
  <c r="AQ7074" i="8"/>
  <c r="AL7074" i="8"/>
  <c r="CD7073" i="8"/>
  <c r="CC7073" i="8"/>
  <c r="BO7073" i="8"/>
  <c r="BG7073" i="8"/>
  <c r="BF7073" i="8"/>
  <c r="AS7073" i="8"/>
  <c r="AR7073" i="8"/>
  <c r="AQ7073" i="8"/>
  <c r="AL7073" i="8"/>
  <c r="CD7072" i="8"/>
  <c r="CC7072" i="8"/>
  <c r="BO7072" i="8"/>
  <c r="BG7072" i="8"/>
  <c r="BF7072" i="8"/>
  <c r="AS7072" i="8"/>
  <c r="AR7072" i="8"/>
  <c r="AQ7072" i="8"/>
  <c r="AL7072" i="8"/>
  <c r="CD7071" i="8"/>
  <c r="CC7071" i="8"/>
  <c r="BO7071" i="8"/>
  <c r="BG7071" i="8"/>
  <c r="BF7071" i="8"/>
  <c r="AS7071" i="8"/>
  <c r="AR7071" i="8"/>
  <c r="AQ7071" i="8"/>
  <c r="AL7071" i="8"/>
  <c r="CD7070" i="8"/>
  <c r="CC7070" i="8"/>
  <c r="BO7070" i="8"/>
  <c r="BG7070" i="8"/>
  <c r="BF7070" i="8"/>
  <c r="AS7070" i="8"/>
  <c r="AR7070" i="8"/>
  <c r="AQ7070" i="8"/>
  <c r="AL7070" i="8"/>
  <c r="CD7069" i="8"/>
  <c r="CC7069" i="8"/>
  <c r="BO7069" i="8"/>
  <c r="BG7069" i="8"/>
  <c r="BF7069" i="8"/>
  <c r="AS7069" i="8"/>
  <c r="AR7069" i="8"/>
  <c r="AQ7069" i="8"/>
  <c r="AL7069" i="8"/>
  <c r="CD7068" i="8"/>
  <c r="CC7068" i="8"/>
  <c r="BO7068" i="8"/>
  <c r="BG7068" i="8"/>
  <c r="BF7068" i="8"/>
  <c r="AS7068" i="8"/>
  <c r="AR7068" i="8"/>
  <c r="AQ7068" i="8"/>
  <c r="AL7068" i="8"/>
  <c r="CD7067" i="8"/>
  <c r="CC7067" i="8"/>
  <c r="BO7067" i="8"/>
  <c r="BG7067" i="8"/>
  <c r="BF7067" i="8"/>
  <c r="AS7067" i="8"/>
  <c r="AR7067" i="8"/>
  <c r="AQ7067" i="8"/>
  <c r="AL7067" i="8"/>
  <c r="CD7066" i="8"/>
  <c r="CC7066" i="8"/>
  <c r="BO7066" i="8"/>
  <c r="BG7066" i="8"/>
  <c r="BF7066" i="8"/>
  <c r="AS7066" i="8"/>
  <c r="AR7066" i="8"/>
  <c r="AQ7066" i="8"/>
  <c r="AL7066" i="8"/>
  <c r="CD7065" i="8"/>
  <c r="CC7065" i="8"/>
  <c r="BO7065" i="8"/>
  <c r="BG7065" i="8"/>
  <c r="BF7065" i="8"/>
  <c r="AS7065" i="8"/>
  <c r="AR7065" i="8"/>
  <c r="AQ7065" i="8"/>
  <c r="AL7065" i="8"/>
  <c r="CD7064" i="8"/>
  <c r="CC7064" i="8"/>
  <c r="BO7064" i="8"/>
  <c r="BG7064" i="8"/>
  <c r="BF7064" i="8"/>
  <c r="AS7064" i="8"/>
  <c r="AR7064" i="8"/>
  <c r="AQ7064" i="8"/>
  <c r="AL7064" i="8"/>
  <c r="CD7063" i="8"/>
  <c r="CC7063" i="8"/>
  <c r="BO7063" i="8"/>
  <c r="BG7063" i="8"/>
  <c r="BF7063" i="8"/>
  <c r="AS7063" i="8"/>
  <c r="AR7063" i="8"/>
  <c r="AQ7063" i="8"/>
  <c r="AL7063" i="8"/>
  <c r="CD7062" i="8"/>
  <c r="CC7062" i="8"/>
  <c r="BO7062" i="8"/>
  <c r="BG7062" i="8"/>
  <c r="BF7062" i="8"/>
  <c r="AS7062" i="8"/>
  <c r="AR7062" i="8"/>
  <c r="AQ7062" i="8"/>
  <c r="AL7062" i="8"/>
  <c r="CD7061" i="8"/>
  <c r="CC7061" i="8"/>
  <c r="BO7061" i="8"/>
  <c r="BG7061" i="8"/>
  <c r="BF7061" i="8"/>
  <c r="AS7061" i="8"/>
  <c r="AR7061" i="8"/>
  <c r="AQ7061" i="8"/>
  <c r="AL7061" i="8"/>
  <c r="CD7060" i="8"/>
  <c r="CC7060" i="8"/>
  <c r="BO7060" i="8"/>
  <c r="BG7060" i="8"/>
  <c r="BF7060" i="8"/>
  <c r="AS7060" i="8"/>
  <c r="AR7060" i="8"/>
  <c r="AQ7060" i="8"/>
  <c r="AL7060" i="8"/>
  <c r="CD7059" i="8"/>
  <c r="CC7059" i="8"/>
  <c r="BO7059" i="8"/>
  <c r="BG7059" i="8"/>
  <c r="BF7059" i="8"/>
  <c r="AS7059" i="8"/>
  <c r="AR7059" i="8"/>
  <c r="AQ7059" i="8"/>
  <c r="AL7059" i="8"/>
  <c r="CD7058" i="8"/>
  <c r="CC7058" i="8"/>
  <c r="BO7058" i="8"/>
  <c r="BG7058" i="8"/>
  <c r="BF7058" i="8"/>
  <c r="AS7058" i="8"/>
  <c r="AR7058" i="8"/>
  <c r="AQ7058" i="8"/>
  <c r="AL7058" i="8"/>
  <c r="CD7057" i="8"/>
  <c r="CC7057" i="8"/>
  <c r="BO7057" i="8"/>
  <c r="BG7057" i="8"/>
  <c r="BF7057" i="8"/>
  <c r="AS7057" i="8"/>
  <c r="AR7057" i="8"/>
  <c r="AQ7057" i="8"/>
  <c r="AL7057" i="8"/>
  <c r="CD7056" i="8"/>
  <c r="CC7056" i="8"/>
  <c r="BO7056" i="8"/>
  <c r="BG7056" i="8"/>
  <c r="BF7056" i="8"/>
  <c r="AS7056" i="8"/>
  <c r="AR7056" i="8"/>
  <c r="AQ7056" i="8"/>
  <c r="AL7056" i="8"/>
  <c r="CD7055" i="8"/>
  <c r="CC7055" i="8"/>
  <c r="BO7055" i="8"/>
  <c r="BG7055" i="8"/>
  <c r="BF7055" i="8"/>
  <c r="AS7055" i="8"/>
  <c r="AR7055" i="8"/>
  <c r="AQ7055" i="8"/>
  <c r="AL7055" i="8"/>
  <c r="CD7054" i="8"/>
  <c r="CC7054" i="8"/>
  <c r="BO7054" i="8"/>
  <c r="BG7054" i="8"/>
  <c r="BF7054" i="8"/>
  <c r="AS7054" i="8"/>
  <c r="AR7054" i="8"/>
  <c r="AQ7054" i="8"/>
  <c r="AL7054" i="8"/>
  <c r="CD7053" i="8"/>
  <c r="CC7053" i="8"/>
  <c r="BO7053" i="8"/>
  <c r="BG7053" i="8"/>
  <c r="BF7053" i="8"/>
  <c r="AS7053" i="8"/>
  <c r="AR7053" i="8"/>
  <c r="AQ7053" i="8"/>
  <c r="AL7053" i="8"/>
  <c r="CD7052" i="8"/>
  <c r="CC7052" i="8"/>
  <c r="BO7052" i="8"/>
  <c r="BG7052" i="8"/>
  <c r="BF7052" i="8"/>
  <c r="AS7052" i="8"/>
  <c r="AR7052" i="8"/>
  <c r="AQ7052" i="8"/>
  <c r="AL7052" i="8"/>
  <c r="CD7051" i="8"/>
  <c r="CC7051" i="8"/>
  <c r="BO7051" i="8"/>
  <c r="BG7051" i="8"/>
  <c r="BF7051" i="8"/>
  <c r="AS7051" i="8"/>
  <c r="AR7051" i="8"/>
  <c r="AQ7051" i="8"/>
  <c r="AL7051" i="8"/>
  <c r="CD7050" i="8"/>
  <c r="CC7050" i="8"/>
  <c r="BO7050" i="8"/>
  <c r="BG7050" i="8"/>
  <c r="BF7050" i="8"/>
  <c r="AS7050" i="8"/>
  <c r="AR7050" i="8"/>
  <c r="AQ7050" i="8"/>
  <c r="AL7050" i="8"/>
  <c r="CD7049" i="8"/>
  <c r="CC7049" i="8"/>
  <c r="BO7049" i="8"/>
  <c r="BG7049" i="8"/>
  <c r="BF7049" i="8"/>
  <c r="AS7049" i="8"/>
  <c r="AR7049" i="8"/>
  <c r="AQ7049" i="8"/>
  <c r="AL7049" i="8"/>
  <c r="CD7048" i="8"/>
  <c r="CC7048" i="8"/>
  <c r="BO7048" i="8"/>
  <c r="BG7048" i="8"/>
  <c r="BF7048" i="8"/>
  <c r="AS7048" i="8"/>
  <c r="AR7048" i="8"/>
  <c r="AQ7048" i="8"/>
  <c r="AL7048" i="8"/>
  <c r="CD7047" i="8"/>
  <c r="CC7047" i="8"/>
  <c r="BO7047" i="8"/>
  <c r="BG7047" i="8"/>
  <c r="BF7047" i="8"/>
  <c r="AS7047" i="8"/>
  <c r="AR7047" i="8"/>
  <c r="AQ7047" i="8"/>
  <c r="AL7047" i="8"/>
  <c r="CD7046" i="8"/>
  <c r="CC7046" i="8"/>
  <c r="BO7046" i="8"/>
  <c r="BG7046" i="8"/>
  <c r="BF7046" i="8"/>
  <c r="AS7046" i="8"/>
  <c r="AR7046" i="8"/>
  <c r="AQ7046" i="8"/>
  <c r="AL7046" i="8"/>
  <c r="CD7045" i="8"/>
  <c r="CC7045" i="8"/>
  <c r="BO7045" i="8"/>
  <c r="BG7045" i="8"/>
  <c r="BF7045" i="8"/>
  <c r="AS7045" i="8"/>
  <c r="AR7045" i="8"/>
  <c r="AQ7045" i="8"/>
  <c r="AL7045" i="8"/>
  <c r="CD7044" i="8"/>
  <c r="CC7044" i="8"/>
  <c r="BO7044" i="8"/>
  <c r="BG7044" i="8"/>
  <c r="BF7044" i="8"/>
  <c r="AS7044" i="8"/>
  <c r="AR7044" i="8"/>
  <c r="AQ7044" i="8"/>
  <c r="AL7044" i="8"/>
  <c r="CD7043" i="8"/>
  <c r="CC7043" i="8"/>
  <c r="BO7043" i="8"/>
  <c r="BG7043" i="8"/>
  <c r="BF7043" i="8"/>
  <c r="AS7043" i="8"/>
  <c r="AR7043" i="8"/>
  <c r="AQ7043" i="8"/>
  <c r="AL7043" i="8"/>
  <c r="CD7042" i="8"/>
  <c r="CC7042" i="8"/>
  <c r="BO7042" i="8"/>
  <c r="BG7042" i="8"/>
  <c r="BF7042" i="8"/>
  <c r="AS7042" i="8"/>
  <c r="AR7042" i="8"/>
  <c r="AQ7042" i="8"/>
  <c r="AL7042" i="8"/>
  <c r="CD7041" i="8"/>
  <c r="CC7041" i="8"/>
  <c r="BO7041" i="8"/>
  <c r="BG7041" i="8"/>
  <c r="BF7041" i="8"/>
  <c r="AS7041" i="8"/>
  <c r="AR7041" i="8"/>
  <c r="AQ7041" i="8"/>
  <c r="AL7041" i="8"/>
  <c r="CD7040" i="8"/>
  <c r="CC7040" i="8"/>
  <c r="BO7040" i="8"/>
  <c r="BG7040" i="8"/>
  <c r="BF7040" i="8"/>
  <c r="AS7040" i="8"/>
  <c r="AR7040" i="8"/>
  <c r="AQ7040" i="8"/>
  <c r="AL7040" i="8"/>
  <c r="CD7039" i="8"/>
  <c r="CC7039" i="8"/>
  <c r="BO7039" i="8"/>
  <c r="BG7039" i="8"/>
  <c r="BF7039" i="8"/>
  <c r="AS7039" i="8"/>
  <c r="AR7039" i="8"/>
  <c r="AQ7039" i="8"/>
  <c r="AL7039" i="8"/>
  <c r="CD7038" i="8"/>
  <c r="CC7038" i="8"/>
  <c r="BO7038" i="8"/>
  <c r="BG7038" i="8"/>
  <c r="BF7038" i="8"/>
  <c r="AS7038" i="8"/>
  <c r="AR7038" i="8"/>
  <c r="AQ7038" i="8"/>
  <c r="AL7038" i="8"/>
  <c r="CD7037" i="8"/>
  <c r="CC7037" i="8"/>
  <c r="BO7037" i="8"/>
  <c r="BG7037" i="8"/>
  <c r="BF7037" i="8"/>
  <c r="AS7037" i="8"/>
  <c r="AR7037" i="8"/>
  <c r="AQ7037" i="8"/>
  <c r="AL7037" i="8"/>
  <c r="CD7036" i="8"/>
  <c r="CC7036" i="8"/>
  <c r="BO7036" i="8"/>
  <c r="BG7036" i="8"/>
  <c r="BF7036" i="8"/>
  <c r="AS7036" i="8"/>
  <c r="AR7036" i="8"/>
  <c r="AQ7036" i="8"/>
  <c r="AL7036" i="8"/>
  <c r="CD7035" i="8"/>
  <c r="CC7035" i="8"/>
  <c r="BO7035" i="8"/>
  <c r="BG7035" i="8"/>
  <c r="BF7035" i="8"/>
  <c r="AS7035" i="8"/>
  <c r="AR7035" i="8"/>
  <c r="AQ7035" i="8"/>
  <c r="AL7035" i="8"/>
  <c r="CD7034" i="8"/>
  <c r="CC7034" i="8"/>
  <c r="BO7034" i="8"/>
  <c r="BG7034" i="8"/>
  <c r="BF7034" i="8"/>
  <c r="AS7034" i="8"/>
  <c r="AR7034" i="8"/>
  <c r="AQ7034" i="8"/>
  <c r="AL7034" i="8"/>
  <c r="CD7033" i="8"/>
  <c r="CC7033" i="8"/>
  <c r="BO7033" i="8"/>
  <c r="BG7033" i="8"/>
  <c r="BF7033" i="8"/>
  <c r="AS7033" i="8"/>
  <c r="AR7033" i="8"/>
  <c r="AQ7033" i="8"/>
  <c r="AL7033" i="8"/>
  <c r="CD7032" i="8"/>
  <c r="CC7032" i="8"/>
  <c r="BO7032" i="8"/>
  <c r="BG7032" i="8"/>
  <c r="BF7032" i="8"/>
  <c r="AS7032" i="8"/>
  <c r="AR7032" i="8"/>
  <c r="AQ7032" i="8"/>
  <c r="AL7032" i="8"/>
  <c r="CD7031" i="8"/>
  <c r="CC7031" i="8"/>
  <c r="BO7031" i="8"/>
  <c r="BG7031" i="8"/>
  <c r="BF7031" i="8"/>
  <c r="AS7031" i="8"/>
  <c r="AR7031" i="8"/>
  <c r="AQ7031" i="8"/>
  <c r="AL7031" i="8"/>
  <c r="CD7030" i="8"/>
  <c r="CC7030" i="8"/>
  <c r="BO7030" i="8"/>
  <c r="BG7030" i="8"/>
  <c r="BF7030" i="8"/>
  <c r="AS7030" i="8"/>
  <c r="AR7030" i="8"/>
  <c r="AQ7030" i="8"/>
  <c r="AL7030" i="8"/>
  <c r="CD7029" i="8"/>
  <c r="CC7029" i="8"/>
  <c r="BO7029" i="8"/>
  <c r="BG7029" i="8"/>
  <c r="BF7029" i="8"/>
  <c r="AS7029" i="8"/>
  <c r="AR7029" i="8"/>
  <c r="AQ7029" i="8"/>
  <c r="AL7029" i="8"/>
  <c r="CD7028" i="8"/>
  <c r="CC7028" i="8"/>
  <c r="BO7028" i="8"/>
  <c r="BG7028" i="8"/>
  <c r="BF7028" i="8"/>
  <c r="AS7028" i="8"/>
  <c r="AR7028" i="8"/>
  <c r="AQ7028" i="8"/>
  <c r="AL7028" i="8"/>
  <c r="CD7027" i="8"/>
  <c r="CC7027" i="8"/>
  <c r="BO7027" i="8"/>
  <c r="BG7027" i="8"/>
  <c r="BF7027" i="8"/>
  <c r="AS7027" i="8"/>
  <c r="AR7027" i="8"/>
  <c r="AQ7027" i="8"/>
  <c r="AL7027" i="8"/>
  <c r="CD7026" i="8"/>
  <c r="CC7026" i="8"/>
  <c r="BO7026" i="8"/>
  <c r="BG7026" i="8"/>
  <c r="BF7026" i="8"/>
  <c r="AS7026" i="8"/>
  <c r="AR7026" i="8"/>
  <c r="AQ7026" i="8"/>
  <c r="AL7026" i="8"/>
  <c r="CD7025" i="8"/>
  <c r="CC7025" i="8"/>
  <c r="BO7025" i="8"/>
  <c r="BG7025" i="8"/>
  <c r="BF7025" i="8"/>
  <c r="AS7025" i="8"/>
  <c r="AR7025" i="8"/>
  <c r="AQ7025" i="8"/>
  <c r="AL7025" i="8"/>
  <c r="CD7024" i="8"/>
  <c r="CC7024" i="8"/>
  <c r="BO7024" i="8"/>
  <c r="BG7024" i="8"/>
  <c r="BF7024" i="8"/>
  <c r="AS7024" i="8"/>
  <c r="AR7024" i="8"/>
  <c r="AQ7024" i="8"/>
  <c r="AL7024" i="8"/>
  <c r="CD7023" i="8"/>
  <c r="CC7023" i="8"/>
  <c r="BO7023" i="8"/>
  <c r="BG7023" i="8"/>
  <c r="BF7023" i="8"/>
  <c r="AS7023" i="8"/>
  <c r="AR7023" i="8"/>
  <c r="AQ7023" i="8"/>
  <c r="AL7023" i="8"/>
  <c r="CD7022" i="8"/>
  <c r="CC7022" i="8"/>
  <c r="BO7022" i="8"/>
  <c r="BG7022" i="8"/>
  <c r="BF7022" i="8"/>
  <c r="AS7022" i="8"/>
  <c r="AR7022" i="8"/>
  <c r="AQ7022" i="8"/>
  <c r="AL7022" i="8"/>
  <c r="CD7021" i="8"/>
  <c r="CC7021" i="8"/>
  <c r="BO7021" i="8"/>
  <c r="BG7021" i="8"/>
  <c r="BF7021" i="8"/>
  <c r="AS7021" i="8"/>
  <c r="AR7021" i="8"/>
  <c r="AQ7021" i="8"/>
  <c r="AL7021" i="8"/>
  <c r="CD7020" i="8"/>
  <c r="CC7020" i="8"/>
  <c r="BO7020" i="8"/>
  <c r="BG7020" i="8"/>
  <c r="BF7020" i="8"/>
  <c r="AS7020" i="8"/>
  <c r="AR7020" i="8"/>
  <c r="AQ7020" i="8"/>
  <c r="AL7020" i="8"/>
  <c r="CD7019" i="8"/>
  <c r="CC7019" i="8"/>
  <c r="BO7019" i="8"/>
  <c r="BG7019" i="8"/>
  <c r="BF7019" i="8"/>
  <c r="AS7019" i="8"/>
  <c r="AR7019" i="8"/>
  <c r="AQ7019" i="8"/>
  <c r="AL7019" i="8"/>
  <c r="CD7018" i="8"/>
  <c r="CC7018" i="8"/>
  <c r="BO7018" i="8"/>
  <c r="BG7018" i="8"/>
  <c r="BF7018" i="8"/>
  <c r="AS7018" i="8"/>
  <c r="AR7018" i="8"/>
  <c r="AQ7018" i="8"/>
  <c r="AL7018" i="8"/>
  <c r="CD7017" i="8"/>
  <c r="CC7017" i="8"/>
  <c r="BO7017" i="8"/>
  <c r="BG7017" i="8"/>
  <c r="BF7017" i="8"/>
  <c r="AS7017" i="8"/>
  <c r="AR7017" i="8"/>
  <c r="AQ7017" i="8"/>
  <c r="AL7017" i="8"/>
  <c r="CD7016" i="8"/>
  <c r="CC7016" i="8"/>
  <c r="BO7016" i="8"/>
  <c r="BG7016" i="8"/>
  <c r="BF7016" i="8"/>
  <c r="AS7016" i="8"/>
  <c r="AR7016" i="8"/>
  <c r="AQ7016" i="8"/>
  <c r="AL7016" i="8"/>
  <c r="CD7015" i="8"/>
  <c r="CC7015" i="8"/>
  <c r="BO7015" i="8"/>
  <c r="BG7015" i="8"/>
  <c r="BF7015" i="8"/>
  <c r="AS7015" i="8"/>
  <c r="AR7015" i="8"/>
  <c r="AQ7015" i="8"/>
  <c r="AL7015" i="8"/>
  <c r="CD7014" i="8"/>
  <c r="CC7014" i="8"/>
  <c r="BO7014" i="8"/>
  <c r="BG7014" i="8"/>
  <c r="BF7014" i="8"/>
  <c r="AS7014" i="8"/>
  <c r="AR7014" i="8"/>
  <c r="AQ7014" i="8"/>
  <c r="AL7014" i="8"/>
  <c r="CD7013" i="8"/>
  <c r="CC7013" i="8"/>
  <c r="BO7013" i="8"/>
  <c r="BG7013" i="8"/>
  <c r="BF7013" i="8"/>
  <c r="AS7013" i="8"/>
  <c r="AR7013" i="8"/>
  <c r="AQ7013" i="8"/>
  <c r="AL7013" i="8"/>
  <c r="CD7012" i="8"/>
  <c r="CC7012" i="8"/>
  <c r="BO7012" i="8"/>
  <c r="BG7012" i="8"/>
  <c r="BF7012" i="8"/>
  <c r="AS7012" i="8"/>
  <c r="AR7012" i="8"/>
  <c r="AQ7012" i="8"/>
  <c r="AL7012" i="8"/>
  <c r="CD7011" i="8"/>
  <c r="CC7011" i="8"/>
  <c r="BO7011" i="8"/>
  <c r="BG7011" i="8"/>
  <c r="BF7011" i="8"/>
  <c r="AS7011" i="8"/>
  <c r="AR7011" i="8"/>
  <c r="AQ7011" i="8"/>
  <c r="AL7011" i="8"/>
  <c r="CD7010" i="8"/>
  <c r="CC7010" i="8"/>
  <c r="BO7010" i="8"/>
  <c r="BG7010" i="8"/>
  <c r="BF7010" i="8"/>
  <c r="AS7010" i="8"/>
  <c r="AR7010" i="8"/>
  <c r="AQ7010" i="8"/>
  <c r="AL7010" i="8"/>
  <c r="CD7009" i="8"/>
  <c r="CC7009" i="8"/>
  <c r="BO7009" i="8"/>
  <c r="BG7009" i="8"/>
  <c r="BF7009" i="8"/>
  <c r="AS7009" i="8"/>
  <c r="AR7009" i="8"/>
  <c r="AQ7009" i="8"/>
  <c r="AL7009" i="8"/>
  <c r="CD7008" i="8"/>
  <c r="CC7008" i="8"/>
  <c r="BO7008" i="8"/>
  <c r="BG7008" i="8"/>
  <c r="BF7008" i="8"/>
  <c r="AS7008" i="8"/>
  <c r="AR7008" i="8"/>
  <c r="AQ7008" i="8"/>
  <c r="AL7008" i="8"/>
  <c r="CD7007" i="8"/>
  <c r="CC7007" i="8"/>
  <c r="BO7007" i="8"/>
  <c r="BG7007" i="8"/>
  <c r="BF7007" i="8"/>
  <c r="AS7007" i="8"/>
  <c r="AR7007" i="8"/>
  <c r="AQ7007" i="8"/>
  <c r="AL7007" i="8"/>
  <c r="CD7006" i="8"/>
  <c r="CC7006" i="8"/>
  <c r="BO7006" i="8"/>
  <c r="BG7006" i="8"/>
  <c r="BF7006" i="8"/>
  <c r="AS7006" i="8"/>
  <c r="AR7006" i="8"/>
  <c r="AQ7006" i="8"/>
  <c r="AL7006" i="8"/>
  <c r="CD7005" i="8"/>
  <c r="CC7005" i="8"/>
  <c r="BO7005" i="8"/>
  <c r="BG7005" i="8"/>
  <c r="BF7005" i="8"/>
  <c r="AS7005" i="8"/>
  <c r="AR7005" i="8"/>
  <c r="AQ7005" i="8"/>
  <c r="AL7005" i="8"/>
  <c r="CD7004" i="8"/>
  <c r="CC7004" i="8"/>
  <c r="BO7004" i="8"/>
  <c r="BG7004" i="8"/>
  <c r="BF7004" i="8"/>
  <c r="AS7004" i="8"/>
  <c r="AR7004" i="8"/>
  <c r="AQ7004" i="8"/>
  <c r="AL7004" i="8"/>
  <c r="CD7003" i="8"/>
  <c r="CC7003" i="8"/>
  <c r="BO7003" i="8"/>
  <c r="BG7003" i="8"/>
  <c r="BF7003" i="8"/>
  <c r="AS7003" i="8"/>
  <c r="AR7003" i="8"/>
  <c r="AQ7003" i="8"/>
  <c r="AL7003" i="8"/>
  <c r="CD7002" i="8"/>
  <c r="CC7002" i="8"/>
  <c r="BO7002" i="8"/>
  <c r="BG7002" i="8"/>
  <c r="BF7002" i="8"/>
  <c r="AS7002" i="8"/>
  <c r="AR7002" i="8"/>
  <c r="AQ7002" i="8"/>
  <c r="AL7002" i="8"/>
  <c r="CD7001" i="8"/>
  <c r="CC7001" i="8"/>
  <c r="BO7001" i="8"/>
  <c r="BG7001" i="8"/>
  <c r="BF7001" i="8"/>
  <c r="AS7001" i="8"/>
  <c r="AR7001" i="8"/>
  <c r="AQ7001" i="8"/>
  <c r="AL7001" i="8"/>
  <c r="CD7000" i="8"/>
  <c r="CC7000" i="8"/>
  <c r="BO7000" i="8"/>
  <c r="BG7000" i="8"/>
  <c r="BF7000" i="8"/>
  <c r="AS7000" i="8"/>
  <c r="AR7000" i="8"/>
  <c r="AQ7000" i="8"/>
  <c r="AL7000" i="8"/>
  <c r="CD6999" i="8"/>
  <c r="CC6999" i="8"/>
  <c r="BO6999" i="8"/>
  <c r="BG6999" i="8"/>
  <c r="BF6999" i="8"/>
  <c r="AS6999" i="8"/>
  <c r="AR6999" i="8"/>
  <c r="AQ6999" i="8"/>
  <c r="AL6999" i="8"/>
  <c r="CD6998" i="8"/>
  <c r="CC6998" i="8"/>
  <c r="BO6998" i="8"/>
  <c r="BG6998" i="8"/>
  <c r="BF6998" i="8"/>
  <c r="AS6998" i="8"/>
  <c r="AR6998" i="8"/>
  <c r="AQ6998" i="8"/>
  <c r="AL6998" i="8"/>
  <c r="CD6997" i="8"/>
  <c r="CC6997" i="8"/>
  <c r="BO6997" i="8"/>
  <c r="BG6997" i="8"/>
  <c r="BF6997" i="8"/>
  <c r="AS6997" i="8"/>
  <c r="AR6997" i="8"/>
  <c r="AQ6997" i="8"/>
  <c r="AL6997" i="8"/>
  <c r="CD6996" i="8"/>
  <c r="CC6996" i="8"/>
  <c r="BO6996" i="8"/>
  <c r="BG6996" i="8"/>
  <c r="BF6996" i="8"/>
  <c r="AS6996" i="8"/>
  <c r="AR6996" i="8"/>
  <c r="AQ6996" i="8"/>
  <c r="AL6996" i="8"/>
  <c r="CD6995" i="8"/>
  <c r="CC6995" i="8"/>
  <c r="BO6995" i="8"/>
  <c r="BG6995" i="8"/>
  <c r="BF6995" i="8"/>
  <c r="AS6995" i="8"/>
  <c r="AR6995" i="8"/>
  <c r="AQ6995" i="8"/>
  <c r="AL6995" i="8"/>
  <c r="CD6994" i="8"/>
  <c r="CC6994" i="8"/>
  <c r="BO6994" i="8"/>
  <c r="BG6994" i="8"/>
  <c r="BF6994" i="8"/>
  <c r="AS6994" i="8"/>
  <c r="AR6994" i="8"/>
  <c r="AQ6994" i="8"/>
  <c r="AL6994" i="8"/>
  <c r="CD6993" i="8"/>
  <c r="CC6993" i="8"/>
  <c r="BO6993" i="8"/>
  <c r="BG6993" i="8"/>
  <c r="BF6993" i="8"/>
  <c r="AS6993" i="8"/>
  <c r="AR6993" i="8"/>
  <c r="AQ6993" i="8"/>
  <c r="AL6993" i="8"/>
  <c r="CD6992" i="8"/>
  <c r="CC6992" i="8"/>
  <c r="BO6992" i="8"/>
  <c r="BG6992" i="8"/>
  <c r="BF6992" i="8"/>
  <c r="AS6992" i="8"/>
  <c r="AR6992" i="8"/>
  <c r="AQ6992" i="8"/>
  <c r="AL6992" i="8"/>
  <c r="CD6991" i="8"/>
  <c r="CC6991" i="8"/>
  <c r="BO6991" i="8"/>
  <c r="BG6991" i="8"/>
  <c r="BF6991" i="8"/>
  <c r="AS6991" i="8"/>
  <c r="AR6991" i="8"/>
  <c r="AQ6991" i="8"/>
  <c r="AL6991" i="8"/>
  <c r="CD6990" i="8"/>
  <c r="CC6990" i="8"/>
  <c r="BO6990" i="8"/>
  <c r="BG6990" i="8"/>
  <c r="BF6990" i="8"/>
  <c r="AS6990" i="8"/>
  <c r="AR6990" i="8"/>
  <c r="AQ6990" i="8"/>
  <c r="AL6990" i="8"/>
  <c r="CD6989" i="8"/>
  <c r="CC6989" i="8"/>
  <c r="BO6989" i="8"/>
  <c r="BG6989" i="8"/>
  <c r="BF6989" i="8"/>
  <c r="AS6989" i="8"/>
  <c r="AR6989" i="8"/>
  <c r="AQ6989" i="8"/>
  <c r="AL6989" i="8"/>
  <c r="CD6988" i="8"/>
  <c r="CC6988" i="8"/>
  <c r="BO6988" i="8"/>
  <c r="BG6988" i="8"/>
  <c r="BF6988" i="8"/>
  <c r="AS6988" i="8"/>
  <c r="AR6988" i="8"/>
  <c r="AQ6988" i="8"/>
  <c r="AL6988" i="8"/>
  <c r="CD6987" i="8"/>
  <c r="CC6987" i="8"/>
  <c r="BO6987" i="8"/>
  <c r="BG6987" i="8"/>
  <c r="BF6987" i="8"/>
  <c r="AS6987" i="8"/>
  <c r="AR6987" i="8"/>
  <c r="AQ6987" i="8"/>
  <c r="AL6987" i="8"/>
  <c r="CD6986" i="8"/>
  <c r="CC6986" i="8"/>
  <c r="BO6986" i="8"/>
  <c r="BG6986" i="8"/>
  <c r="BF6986" i="8"/>
  <c r="AS6986" i="8"/>
  <c r="AR6986" i="8"/>
  <c r="AQ6986" i="8"/>
  <c r="AL6986" i="8"/>
  <c r="CD6985" i="8"/>
  <c r="CC6985" i="8"/>
  <c r="BO6985" i="8"/>
  <c r="BG6985" i="8"/>
  <c r="BF6985" i="8"/>
  <c r="AS6985" i="8"/>
  <c r="AR6985" i="8"/>
  <c r="AQ6985" i="8"/>
  <c r="AL6985" i="8"/>
  <c r="CD6984" i="8"/>
  <c r="CC6984" i="8"/>
  <c r="BO6984" i="8"/>
  <c r="BG6984" i="8"/>
  <c r="BF6984" i="8"/>
  <c r="AS6984" i="8"/>
  <c r="AR6984" i="8"/>
  <c r="AQ6984" i="8"/>
  <c r="AL6984" i="8"/>
  <c r="CD6983" i="8"/>
  <c r="CC6983" i="8"/>
  <c r="BO6983" i="8"/>
  <c r="BG6983" i="8"/>
  <c r="BF6983" i="8"/>
  <c r="AS6983" i="8"/>
  <c r="AR6983" i="8"/>
  <c r="AQ6983" i="8"/>
  <c r="AL6983" i="8"/>
  <c r="CD6982" i="8"/>
  <c r="CC6982" i="8"/>
  <c r="BO6982" i="8"/>
  <c r="BG6982" i="8"/>
  <c r="BF6982" i="8"/>
  <c r="AS6982" i="8"/>
  <c r="AR6982" i="8"/>
  <c r="AQ6982" i="8"/>
  <c r="AL6982" i="8"/>
  <c r="CD6981" i="8"/>
  <c r="CC6981" i="8"/>
  <c r="BO6981" i="8"/>
  <c r="BG6981" i="8"/>
  <c r="BF6981" i="8"/>
  <c r="AS6981" i="8"/>
  <c r="AR6981" i="8"/>
  <c r="AQ6981" i="8"/>
  <c r="AL6981" i="8"/>
  <c r="CD6980" i="8"/>
  <c r="CC6980" i="8"/>
  <c r="BO6980" i="8"/>
  <c r="BG6980" i="8"/>
  <c r="BF6980" i="8"/>
  <c r="AS6980" i="8"/>
  <c r="AR6980" i="8"/>
  <c r="AQ6980" i="8"/>
  <c r="AL6980" i="8"/>
  <c r="CD6979" i="8"/>
  <c r="CC6979" i="8"/>
  <c r="BO6979" i="8"/>
  <c r="BG6979" i="8"/>
  <c r="BF6979" i="8"/>
  <c r="AS6979" i="8"/>
  <c r="AR6979" i="8"/>
  <c r="AQ6979" i="8"/>
  <c r="AL6979" i="8"/>
  <c r="CD6978" i="8"/>
  <c r="CC6978" i="8"/>
  <c r="BO6978" i="8"/>
  <c r="BG6978" i="8"/>
  <c r="BF6978" i="8"/>
  <c r="AS6978" i="8"/>
  <c r="AR6978" i="8"/>
  <c r="AQ6978" i="8"/>
  <c r="AL6978" i="8"/>
  <c r="CD6977" i="8"/>
  <c r="CC6977" i="8"/>
  <c r="BO6977" i="8"/>
  <c r="BG6977" i="8"/>
  <c r="BF6977" i="8"/>
  <c r="AS6977" i="8"/>
  <c r="AR6977" i="8"/>
  <c r="AQ6977" i="8"/>
  <c r="AL6977" i="8"/>
  <c r="CD6976" i="8"/>
  <c r="CC6976" i="8"/>
  <c r="BO6976" i="8"/>
  <c r="BG6976" i="8"/>
  <c r="BF6976" i="8"/>
  <c r="AS6976" i="8"/>
  <c r="AR6976" i="8"/>
  <c r="AQ6976" i="8"/>
  <c r="AL6976" i="8"/>
  <c r="CD6975" i="8"/>
  <c r="CC6975" i="8"/>
  <c r="BO6975" i="8"/>
  <c r="BG6975" i="8"/>
  <c r="BF6975" i="8"/>
  <c r="AS6975" i="8"/>
  <c r="AR6975" i="8"/>
  <c r="AQ6975" i="8"/>
  <c r="AL6975" i="8"/>
  <c r="CD6974" i="8"/>
  <c r="CC6974" i="8"/>
  <c r="BO6974" i="8"/>
  <c r="BG6974" i="8"/>
  <c r="BF6974" i="8"/>
  <c r="AS6974" i="8"/>
  <c r="AR6974" i="8"/>
  <c r="AQ6974" i="8"/>
  <c r="AL6974" i="8"/>
  <c r="CD6973" i="8"/>
  <c r="CC6973" i="8"/>
  <c r="BO6973" i="8"/>
  <c r="BG6973" i="8"/>
  <c r="BF6973" i="8"/>
  <c r="AS6973" i="8"/>
  <c r="AR6973" i="8"/>
  <c r="AQ6973" i="8"/>
  <c r="AL6973" i="8"/>
  <c r="CD6972" i="8"/>
  <c r="CC6972" i="8"/>
  <c r="BO6972" i="8"/>
  <c r="BG6972" i="8"/>
  <c r="BF6972" i="8"/>
  <c r="AS6972" i="8"/>
  <c r="AR6972" i="8"/>
  <c r="AQ6972" i="8"/>
  <c r="AL6972" i="8"/>
  <c r="CD6971" i="8"/>
  <c r="CC6971" i="8"/>
  <c r="BO6971" i="8"/>
  <c r="BG6971" i="8"/>
  <c r="BF6971" i="8"/>
  <c r="AS6971" i="8"/>
  <c r="AR6971" i="8"/>
  <c r="AQ6971" i="8"/>
  <c r="AL6971" i="8"/>
  <c r="CD6970" i="8"/>
  <c r="CC6970" i="8"/>
  <c r="BO6970" i="8"/>
  <c r="BG6970" i="8"/>
  <c r="BF6970" i="8"/>
  <c r="AS6970" i="8"/>
  <c r="AR6970" i="8"/>
  <c r="AQ6970" i="8"/>
  <c r="AL6970" i="8"/>
  <c r="CD6969" i="8"/>
  <c r="CC6969" i="8"/>
  <c r="BO6969" i="8"/>
  <c r="BG6969" i="8"/>
  <c r="BF6969" i="8"/>
  <c r="AS6969" i="8"/>
  <c r="AR6969" i="8"/>
  <c r="AQ6969" i="8"/>
  <c r="AL6969" i="8"/>
  <c r="CD6968" i="8"/>
  <c r="CC6968" i="8"/>
  <c r="BO6968" i="8"/>
  <c r="BG6968" i="8"/>
  <c r="BF6968" i="8"/>
  <c r="AS6968" i="8"/>
  <c r="AR6968" i="8"/>
  <c r="AQ6968" i="8"/>
  <c r="AL6968" i="8"/>
  <c r="CD6967" i="8"/>
  <c r="CC6967" i="8"/>
  <c r="BO6967" i="8"/>
  <c r="BG6967" i="8"/>
  <c r="BF6967" i="8"/>
  <c r="AS6967" i="8"/>
  <c r="AR6967" i="8"/>
  <c r="AQ6967" i="8"/>
  <c r="AL6967" i="8"/>
  <c r="CD6966" i="8"/>
  <c r="CC6966" i="8"/>
  <c r="BO6966" i="8"/>
  <c r="BG6966" i="8"/>
  <c r="BF6966" i="8"/>
  <c r="AS6966" i="8"/>
  <c r="AR6966" i="8"/>
  <c r="AQ6966" i="8"/>
  <c r="AL6966" i="8"/>
  <c r="CD6965" i="8"/>
  <c r="CC6965" i="8"/>
  <c r="BO6965" i="8"/>
  <c r="BG6965" i="8"/>
  <c r="BF6965" i="8"/>
  <c r="AS6965" i="8"/>
  <c r="AR6965" i="8"/>
  <c r="AQ6965" i="8"/>
  <c r="AL6965" i="8"/>
  <c r="CD6964" i="8"/>
  <c r="CC6964" i="8"/>
  <c r="BO6964" i="8"/>
  <c r="BG6964" i="8"/>
  <c r="BF6964" i="8"/>
  <c r="AS6964" i="8"/>
  <c r="AR6964" i="8"/>
  <c r="AQ6964" i="8"/>
  <c r="AL6964" i="8"/>
  <c r="CD6963" i="8"/>
  <c r="CC6963" i="8"/>
  <c r="BO6963" i="8"/>
  <c r="BG6963" i="8"/>
  <c r="BF6963" i="8"/>
  <c r="AS6963" i="8"/>
  <c r="AR6963" i="8"/>
  <c r="AQ6963" i="8"/>
  <c r="AL6963" i="8"/>
  <c r="CD6962" i="8"/>
  <c r="CC6962" i="8"/>
  <c r="BO6962" i="8"/>
  <c r="BG6962" i="8"/>
  <c r="BF6962" i="8"/>
  <c r="AS6962" i="8"/>
  <c r="AR6962" i="8"/>
  <c r="AQ6962" i="8"/>
  <c r="AL6962" i="8"/>
  <c r="CD6961" i="8"/>
  <c r="CC6961" i="8"/>
  <c r="BO6961" i="8"/>
  <c r="BG6961" i="8"/>
  <c r="BF6961" i="8"/>
  <c r="AS6961" i="8"/>
  <c r="AR6961" i="8"/>
  <c r="AQ6961" i="8"/>
  <c r="AL6961" i="8"/>
  <c r="CD6960" i="8"/>
  <c r="CC6960" i="8"/>
  <c r="BO6960" i="8"/>
  <c r="BG6960" i="8"/>
  <c r="BF6960" i="8"/>
  <c r="AS6960" i="8"/>
  <c r="AR6960" i="8"/>
  <c r="AQ6960" i="8"/>
  <c r="AL6960" i="8"/>
  <c r="CD6959" i="8"/>
  <c r="CC6959" i="8"/>
  <c r="BO6959" i="8"/>
  <c r="BG6959" i="8"/>
  <c r="BF6959" i="8"/>
  <c r="AS6959" i="8"/>
  <c r="AR6959" i="8"/>
  <c r="AQ6959" i="8"/>
  <c r="AL6959" i="8"/>
  <c r="CD6958" i="8"/>
  <c r="CC6958" i="8"/>
  <c r="BO6958" i="8"/>
  <c r="BG6958" i="8"/>
  <c r="BF6958" i="8"/>
  <c r="AS6958" i="8"/>
  <c r="AR6958" i="8"/>
  <c r="AQ6958" i="8"/>
  <c r="AL6958" i="8"/>
  <c r="CD6957" i="8"/>
  <c r="CC6957" i="8"/>
  <c r="BO6957" i="8"/>
  <c r="BG6957" i="8"/>
  <c r="BF6957" i="8"/>
  <c r="AS6957" i="8"/>
  <c r="AR6957" i="8"/>
  <c r="AQ6957" i="8"/>
  <c r="AL6957" i="8"/>
  <c r="CD6956" i="8"/>
  <c r="CC6956" i="8"/>
  <c r="BO6956" i="8"/>
  <c r="BG6956" i="8"/>
  <c r="BF6956" i="8"/>
  <c r="AS6956" i="8"/>
  <c r="AR6956" i="8"/>
  <c r="AQ6956" i="8"/>
  <c r="AL6956" i="8"/>
  <c r="CD6955" i="8"/>
  <c r="CC6955" i="8"/>
  <c r="BO6955" i="8"/>
  <c r="BG6955" i="8"/>
  <c r="BF6955" i="8"/>
  <c r="AS6955" i="8"/>
  <c r="AR6955" i="8"/>
  <c r="AQ6955" i="8"/>
  <c r="AL6955" i="8"/>
  <c r="CD6954" i="8"/>
  <c r="CC6954" i="8"/>
  <c r="BO6954" i="8"/>
  <c r="BG6954" i="8"/>
  <c r="BF6954" i="8"/>
  <c r="AS6954" i="8"/>
  <c r="AR6954" i="8"/>
  <c r="AQ6954" i="8"/>
  <c r="AL6954" i="8"/>
  <c r="CD6953" i="8"/>
  <c r="CC6953" i="8"/>
  <c r="BO6953" i="8"/>
  <c r="BG6953" i="8"/>
  <c r="BF6953" i="8"/>
  <c r="AS6953" i="8"/>
  <c r="AR6953" i="8"/>
  <c r="AQ6953" i="8"/>
  <c r="AL6953" i="8"/>
  <c r="CD6952" i="8"/>
  <c r="CC6952" i="8"/>
  <c r="BO6952" i="8"/>
  <c r="BG6952" i="8"/>
  <c r="BF6952" i="8"/>
  <c r="AS6952" i="8"/>
  <c r="AR6952" i="8"/>
  <c r="AQ6952" i="8"/>
  <c r="AL6952" i="8"/>
  <c r="CD6951" i="8"/>
  <c r="CC6951" i="8"/>
  <c r="BO6951" i="8"/>
  <c r="BG6951" i="8"/>
  <c r="BF6951" i="8"/>
  <c r="AS6951" i="8"/>
  <c r="AR6951" i="8"/>
  <c r="AQ6951" i="8"/>
  <c r="AL6951" i="8"/>
  <c r="CD6950" i="8"/>
  <c r="CC6950" i="8"/>
  <c r="BO6950" i="8"/>
  <c r="BG6950" i="8"/>
  <c r="BF6950" i="8"/>
  <c r="AS6950" i="8"/>
  <c r="AR6950" i="8"/>
  <c r="AQ6950" i="8"/>
  <c r="AL6950" i="8"/>
  <c r="CD6949" i="8"/>
  <c r="CC6949" i="8"/>
  <c r="BO6949" i="8"/>
  <c r="BG6949" i="8"/>
  <c r="BF6949" i="8"/>
  <c r="AS6949" i="8"/>
  <c r="AR6949" i="8"/>
  <c r="AQ6949" i="8"/>
  <c r="AL6949" i="8"/>
  <c r="CD6948" i="8"/>
  <c r="CC6948" i="8"/>
  <c r="BO6948" i="8"/>
  <c r="BG6948" i="8"/>
  <c r="BF6948" i="8"/>
  <c r="AS6948" i="8"/>
  <c r="AR6948" i="8"/>
  <c r="AQ6948" i="8"/>
  <c r="AL6948" i="8"/>
  <c r="CD6947" i="8"/>
  <c r="CC6947" i="8"/>
  <c r="BO6947" i="8"/>
  <c r="BG6947" i="8"/>
  <c r="BF6947" i="8"/>
  <c r="AS6947" i="8"/>
  <c r="AR6947" i="8"/>
  <c r="AQ6947" i="8"/>
  <c r="AL6947" i="8"/>
  <c r="CD6946" i="8"/>
  <c r="CC6946" i="8"/>
  <c r="BO6946" i="8"/>
  <c r="BG6946" i="8"/>
  <c r="BF6946" i="8"/>
  <c r="AS6946" i="8"/>
  <c r="AR6946" i="8"/>
  <c r="AQ6946" i="8"/>
  <c r="AL6946" i="8"/>
  <c r="CD6945" i="8"/>
  <c r="CC6945" i="8"/>
  <c r="BO6945" i="8"/>
  <c r="BG6945" i="8"/>
  <c r="BF6945" i="8"/>
  <c r="AS6945" i="8"/>
  <c r="AR6945" i="8"/>
  <c r="AQ6945" i="8"/>
  <c r="AL6945" i="8"/>
  <c r="CD6944" i="8"/>
  <c r="CC6944" i="8"/>
  <c r="BO6944" i="8"/>
  <c r="BG6944" i="8"/>
  <c r="BF6944" i="8"/>
  <c r="AS6944" i="8"/>
  <c r="AR6944" i="8"/>
  <c r="AQ6944" i="8"/>
  <c r="AL6944" i="8"/>
  <c r="CD6943" i="8"/>
  <c r="CC6943" i="8"/>
  <c r="BO6943" i="8"/>
  <c r="BG6943" i="8"/>
  <c r="BF6943" i="8"/>
  <c r="AS6943" i="8"/>
  <c r="AR6943" i="8"/>
  <c r="AQ6943" i="8"/>
  <c r="AL6943" i="8"/>
  <c r="CD6942" i="8"/>
  <c r="CC6942" i="8"/>
  <c r="BO6942" i="8"/>
  <c r="BG6942" i="8"/>
  <c r="BF6942" i="8"/>
  <c r="AS6942" i="8"/>
  <c r="AR6942" i="8"/>
  <c r="AQ6942" i="8"/>
  <c r="AL6942" i="8"/>
  <c r="CD6941" i="8"/>
  <c r="CC6941" i="8"/>
  <c r="BO6941" i="8"/>
  <c r="BG6941" i="8"/>
  <c r="BF6941" i="8"/>
  <c r="AS6941" i="8"/>
  <c r="AR6941" i="8"/>
  <c r="AQ6941" i="8"/>
  <c r="AL6941" i="8"/>
  <c r="CD6940" i="8"/>
  <c r="CC6940" i="8"/>
  <c r="BO6940" i="8"/>
  <c r="BG6940" i="8"/>
  <c r="BF6940" i="8"/>
  <c r="AS6940" i="8"/>
  <c r="AR6940" i="8"/>
  <c r="AQ6940" i="8"/>
  <c r="AL6940" i="8"/>
  <c r="CD6939" i="8"/>
  <c r="CC6939" i="8"/>
  <c r="BO6939" i="8"/>
  <c r="BG6939" i="8"/>
  <c r="BF6939" i="8"/>
  <c r="AS6939" i="8"/>
  <c r="AR6939" i="8"/>
  <c r="AQ6939" i="8"/>
  <c r="AL6939" i="8"/>
  <c r="CD6938" i="8"/>
  <c r="CC6938" i="8"/>
  <c r="BO6938" i="8"/>
  <c r="BG6938" i="8"/>
  <c r="BF6938" i="8"/>
  <c r="AS6938" i="8"/>
  <c r="AR6938" i="8"/>
  <c r="AQ6938" i="8"/>
  <c r="AL6938" i="8"/>
  <c r="CD6937" i="8"/>
  <c r="CC6937" i="8"/>
  <c r="BO6937" i="8"/>
  <c r="BG6937" i="8"/>
  <c r="BF6937" i="8"/>
  <c r="AS6937" i="8"/>
  <c r="AR6937" i="8"/>
  <c r="AQ6937" i="8"/>
  <c r="AL6937" i="8"/>
  <c r="CD6936" i="8"/>
  <c r="CC6936" i="8"/>
  <c r="BO6936" i="8"/>
  <c r="BG6936" i="8"/>
  <c r="BF6936" i="8"/>
  <c r="AS6936" i="8"/>
  <c r="AR6936" i="8"/>
  <c r="AQ6936" i="8"/>
  <c r="AL6936" i="8"/>
  <c r="CD6935" i="8"/>
  <c r="CC6935" i="8"/>
  <c r="BO6935" i="8"/>
  <c r="BG6935" i="8"/>
  <c r="BF6935" i="8"/>
  <c r="AS6935" i="8"/>
  <c r="AR6935" i="8"/>
  <c r="AQ6935" i="8"/>
  <c r="AL6935" i="8"/>
  <c r="CD6934" i="8"/>
  <c r="CC6934" i="8"/>
  <c r="BO6934" i="8"/>
  <c r="BG6934" i="8"/>
  <c r="BF6934" i="8"/>
  <c r="AS6934" i="8"/>
  <c r="AR6934" i="8"/>
  <c r="AQ6934" i="8"/>
  <c r="AL6934" i="8"/>
  <c r="CD6933" i="8"/>
  <c r="CC6933" i="8"/>
  <c r="BO6933" i="8"/>
  <c r="BG6933" i="8"/>
  <c r="BF6933" i="8"/>
  <c r="AS6933" i="8"/>
  <c r="AR6933" i="8"/>
  <c r="AQ6933" i="8"/>
  <c r="AL6933" i="8"/>
  <c r="CD6932" i="8"/>
  <c r="CC6932" i="8"/>
  <c r="BO6932" i="8"/>
  <c r="BG6932" i="8"/>
  <c r="BF6932" i="8"/>
  <c r="AS6932" i="8"/>
  <c r="AR6932" i="8"/>
  <c r="AQ6932" i="8"/>
  <c r="AL6932" i="8"/>
  <c r="CD6931" i="8"/>
  <c r="CC6931" i="8"/>
  <c r="BO6931" i="8"/>
  <c r="BG6931" i="8"/>
  <c r="BF6931" i="8"/>
  <c r="AS6931" i="8"/>
  <c r="AR6931" i="8"/>
  <c r="AQ6931" i="8"/>
  <c r="AL6931" i="8"/>
  <c r="CD6930" i="8"/>
  <c r="CC6930" i="8"/>
  <c r="BO6930" i="8"/>
  <c r="BG6930" i="8"/>
  <c r="BF6930" i="8"/>
  <c r="AS6930" i="8"/>
  <c r="AR6930" i="8"/>
  <c r="AQ6930" i="8"/>
  <c r="AL6930" i="8"/>
  <c r="CD6929" i="8"/>
  <c r="CC6929" i="8"/>
  <c r="BO6929" i="8"/>
  <c r="BG6929" i="8"/>
  <c r="BF6929" i="8"/>
  <c r="AS6929" i="8"/>
  <c r="AR6929" i="8"/>
  <c r="AQ6929" i="8"/>
  <c r="AL6929" i="8"/>
  <c r="CD6928" i="8"/>
  <c r="CC6928" i="8"/>
  <c r="BO6928" i="8"/>
  <c r="BG6928" i="8"/>
  <c r="BF6928" i="8"/>
  <c r="AS6928" i="8"/>
  <c r="AR6928" i="8"/>
  <c r="AQ6928" i="8"/>
  <c r="AL6928" i="8"/>
  <c r="CD6927" i="8"/>
  <c r="CC6927" i="8"/>
  <c r="BO6927" i="8"/>
  <c r="BG6927" i="8"/>
  <c r="BF6927" i="8"/>
  <c r="AS6927" i="8"/>
  <c r="AR6927" i="8"/>
  <c r="AQ6927" i="8"/>
  <c r="AL6927" i="8"/>
  <c r="CD6926" i="8"/>
  <c r="CC6926" i="8"/>
  <c r="BO6926" i="8"/>
  <c r="BG6926" i="8"/>
  <c r="BF6926" i="8"/>
  <c r="AS6926" i="8"/>
  <c r="AR6926" i="8"/>
  <c r="AQ6926" i="8"/>
  <c r="AL6926" i="8"/>
  <c r="CD6925" i="8"/>
  <c r="CC6925" i="8"/>
  <c r="BO6925" i="8"/>
  <c r="BG6925" i="8"/>
  <c r="BF6925" i="8"/>
  <c r="AS6925" i="8"/>
  <c r="AR6925" i="8"/>
  <c r="AQ6925" i="8"/>
  <c r="AL6925" i="8"/>
  <c r="CD6924" i="8"/>
  <c r="CC6924" i="8"/>
  <c r="BO6924" i="8"/>
  <c r="BG6924" i="8"/>
  <c r="BF6924" i="8"/>
  <c r="AS6924" i="8"/>
  <c r="AR6924" i="8"/>
  <c r="AQ6924" i="8"/>
  <c r="AL6924" i="8"/>
  <c r="CD6923" i="8"/>
  <c r="CC6923" i="8"/>
  <c r="BO6923" i="8"/>
  <c r="BG6923" i="8"/>
  <c r="BF6923" i="8"/>
  <c r="AS6923" i="8"/>
  <c r="AR6923" i="8"/>
  <c r="AQ6923" i="8"/>
  <c r="AL6923" i="8"/>
  <c r="CD6922" i="8"/>
  <c r="CC6922" i="8"/>
  <c r="BO6922" i="8"/>
  <c r="BG6922" i="8"/>
  <c r="BF6922" i="8"/>
  <c r="AS6922" i="8"/>
  <c r="AR6922" i="8"/>
  <c r="AQ6922" i="8"/>
  <c r="AL6922" i="8"/>
  <c r="CD6921" i="8"/>
  <c r="CC6921" i="8"/>
  <c r="BO6921" i="8"/>
  <c r="BG6921" i="8"/>
  <c r="BF6921" i="8"/>
  <c r="AS6921" i="8"/>
  <c r="AR6921" i="8"/>
  <c r="AQ6921" i="8"/>
  <c r="AL6921" i="8"/>
  <c r="CD6920" i="8"/>
  <c r="CC6920" i="8"/>
  <c r="BO6920" i="8"/>
  <c r="BG6920" i="8"/>
  <c r="BF6920" i="8"/>
  <c r="AS6920" i="8"/>
  <c r="AR6920" i="8"/>
  <c r="AQ6920" i="8"/>
  <c r="AL6920" i="8"/>
  <c r="CD6919" i="8"/>
  <c r="CC6919" i="8"/>
  <c r="BO6919" i="8"/>
  <c r="BG6919" i="8"/>
  <c r="BF6919" i="8"/>
  <c r="AS6919" i="8"/>
  <c r="AR6919" i="8"/>
  <c r="AQ6919" i="8"/>
  <c r="AL6919" i="8"/>
  <c r="CD6918" i="8"/>
  <c r="CC6918" i="8"/>
  <c r="BO6918" i="8"/>
  <c r="BG6918" i="8"/>
  <c r="BF6918" i="8"/>
  <c r="AS6918" i="8"/>
  <c r="AR6918" i="8"/>
  <c r="AQ6918" i="8"/>
  <c r="AL6918" i="8"/>
  <c r="CD6917" i="8"/>
  <c r="CC6917" i="8"/>
  <c r="BO6917" i="8"/>
  <c r="BG6917" i="8"/>
  <c r="BF6917" i="8"/>
  <c r="AS6917" i="8"/>
  <c r="AR6917" i="8"/>
  <c r="AQ6917" i="8"/>
  <c r="AL6917" i="8"/>
  <c r="CD6916" i="8"/>
  <c r="CC6916" i="8"/>
  <c r="BO6916" i="8"/>
  <c r="BG6916" i="8"/>
  <c r="BF6916" i="8"/>
  <c r="AS6916" i="8"/>
  <c r="AR6916" i="8"/>
  <c r="AQ6916" i="8"/>
  <c r="AL6916" i="8"/>
  <c r="CD6915" i="8"/>
  <c r="CC6915" i="8"/>
  <c r="BO6915" i="8"/>
  <c r="BG6915" i="8"/>
  <c r="BF6915" i="8"/>
  <c r="AS6915" i="8"/>
  <c r="AR6915" i="8"/>
  <c r="AQ6915" i="8"/>
  <c r="AL6915" i="8"/>
  <c r="CD6914" i="8"/>
  <c r="CC6914" i="8"/>
  <c r="BO6914" i="8"/>
  <c r="BG6914" i="8"/>
  <c r="BF6914" i="8"/>
  <c r="AS6914" i="8"/>
  <c r="AR6914" i="8"/>
  <c r="AQ6914" i="8"/>
  <c r="AL6914" i="8"/>
  <c r="CD6913" i="8"/>
  <c r="CC6913" i="8"/>
  <c r="BO6913" i="8"/>
  <c r="BG6913" i="8"/>
  <c r="BF6913" i="8"/>
  <c r="AS6913" i="8"/>
  <c r="AR6913" i="8"/>
  <c r="AQ6913" i="8"/>
  <c r="AL6913" i="8"/>
  <c r="CD6912" i="8"/>
  <c r="CC6912" i="8"/>
  <c r="BO6912" i="8"/>
  <c r="BG6912" i="8"/>
  <c r="BF6912" i="8"/>
  <c r="AS6912" i="8"/>
  <c r="AR6912" i="8"/>
  <c r="AQ6912" i="8"/>
  <c r="AL6912" i="8"/>
  <c r="CD6911" i="8"/>
  <c r="CC6911" i="8"/>
  <c r="BO6911" i="8"/>
  <c r="BG6911" i="8"/>
  <c r="BF6911" i="8"/>
  <c r="AS6911" i="8"/>
  <c r="AR6911" i="8"/>
  <c r="AQ6911" i="8"/>
  <c r="AL6911" i="8"/>
  <c r="CD6910" i="8"/>
  <c r="CC6910" i="8"/>
  <c r="BO6910" i="8"/>
  <c r="BG6910" i="8"/>
  <c r="BF6910" i="8"/>
  <c r="AS6910" i="8"/>
  <c r="AR6910" i="8"/>
  <c r="AQ6910" i="8"/>
  <c r="AL6910" i="8"/>
  <c r="CD6909" i="8"/>
  <c r="CC6909" i="8"/>
  <c r="BO6909" i="8"/>
  <c r="BG6909" i="8"/>
  <c r="BF6909" i="8"/>
  <c r="AS6909" i="8"/>
  <c r="AR6909" i="8"/>
  <c r="AQ6909" i="8"/>
  <c r="AL6909" i="8"/>
  <c r="CD6908" i="8"/>
  <c r="CC6908" i="8"/>
  <c r="BO6908" i="8"/>
  <c r="BG6908" i="8"/>
  <c r="BF6908" i="8"/>
  <c r="AS6908" i="8"/>
  <c r="AR6908" i="8"/>
  <c r="AQ6908" i="8"/>
  <c r="AL6908" i="8"/>
  <c r="CD6907" i="8"/>
  <c r="CC6907" i="8"/>
  <c r="BO6907" i="8"/>
  <c r="BG6907" i="8"/>
  <c r="BF6907" i="8"/>
  <c r="AS6907" i="8"/>
  <c r="AR6907" i="8"/>
  <c r="AQ6907" i="8"/>
  <c r="AL6907" i="8"/>
  <c r="CD6906" i="8"/>
  <c r="CC6906" i="8"/>
  <c r="BO6906" i="8"/>
  <c r="BG6906" i="8"/>
  <c r="BF6906" i="8"/>
  <c r="AS6906" i="8"/>
  <c r="AR6906" i="8"/>
  <c r="AQ6906" i="8"/>
  <c r="AL6906" i="8"/>
  <c r="CD6905" i="8"/>
  <c r="CC6905" i="8"/>
  <c r="BO6905" i="8"/>
  <c r="BG6905" i="8"/>
  <c r="BF6905" i="8"/>
  <c r="AS6905" i="8"/>
  <c r="AR6905" i="8"/>
  <c r="AQ6905" i="8"/>
  <c r="AL6905" i="8"/>
  <c r="CD6904" i="8"/>
  <c r="CC6904" i="8"/>
  <c r="BO6904" i="8"/>
  <c r="BG6904" i="8"/>
  <c r="BF6904" i="8"/>
  <c r="AS6904" i="8"/>
  <c r="AR6904" i="8"/>
  <c r="AQ6904" i="8"/>
  <c r="AL6904" i="8"/>
  <c r="CD6903" i="8"/>
  <c r="CC6903" i="8"/>
  <c r="BO6903" i="8"/>
  <c r="BG6903" i="8"/>
  <c r="BF6903" i="8"/>
  <c r="AS6903" i="8"/>
  <c r="AR6903" i="8"/>
  <c r="AQ6903" i="8"/>
  <c r="AL6903" i="8"/>
  <c r="CD6902" i="8"/>
  <c r="CC6902" i="8"/>
  <c r="BO6902" i="8"/>
  <c r="BG6902" i="8"/>
  <c r="BF6902" i="8"/>
  <c r="AS6902" i="8"/>
  <c r="AR6902" i="8"/>
  <c r="AQ6902" i="8"/>
  <c r="AL6902" i="8"/>
  <c r="CD6901" i="8"/>
  <c r="CC6901" i="8"/>
  <c r="BO6901" i="8"/>
  <c r="BG6901" i="8"/>
  <c r="BF6901" i="8"/>
  <c r="AS6901" i="8"/>
  <c r="AR6901" i="8"/>
  <c r="AQ6901" i="8"/>
  <c r="AL6901" i="8"/>
  <c r="CD6900" i="8"/>
  <c r="CC6900" i="8"/>
  <c r="BO6900" i="8"/>
  <c r="BG6900" i="8"/>
  <c r="BF6900" i="8"/>
  <c r="AS6900" i="8"/>
  <c r="AR6900" i="8"/>
  <c r="AQ6900" i="8"/>
  <c r="AL6900" i="8"/>
  <c r="CD6899" i="8"/>
  <c r="CC6899" i="8"/>
  <c r="BO6899" i="8"/>
  <c r="BG6899" i="8"/>
  <c r="BF6899" i="8"/>
  <c r="AS6899" i="8"/>
  <c r="AR6899" i="8"/>
  <c r="AQ6899" i="8"/>
  <c r="AL6899" i="8"/>
  <c r="CD6898" i="8"/>
  <c r="CC6898" i="8"/>
  <c r="BO6898" i="8"/>
  <c r="BG6898" i="8"/>
  <c r="BF6898" i="8"/>
  <c r="AS6898" i="8"/>
  <c r="AR6898" i="8"/>
  <c r="AQ6898" i="8"/>
  <c r="AL6898" i="8"/>
  <c r="CD6897" i="8"/>
  <c r="CC6897" i="8"/>
  <c r="BO6897" i="8"/>
  <c r="BG6897" i="8"/>
  <c r="BF6897" i="8"/>
  <c r="AS6897" i="8"/>
  <c r="AR6897" i="8"/>
  <c r="AQ6897" i="8"/>
  <c r="AL6897" i="8"/>
  <c r="CD6896" i="8"/>
  <c r="CC6896" i="8"/>
  <c r="BO6896" i="8"/>
  <c r="BG6896" i="8"/>
  <c r="BF6896" i="8"/>
  <c r="AS6896" i="8"/>
  <c r="AR6896" i="8"/>
  <c r="AQ6896" i="8"/>
  <c r="AL6896" i="8"/>
  <c r="CD6895" i="8"/>
  <c r="CC6895" i="8"/>
  <c r="BO6895" i="8"/>
  <c r="BG6895" i="8"/>
  <c r="BF6895" i="8"/>
  <c r="AS6895" i="8"/>
  <c r="AR6895" i="8"/>
  <c r="AQ6895" i="8"/>
  <c r="AL6895" i="8"/>
  <c r="CD6894" i="8"/>
  <c r="CC6894" i="8"/>
  <c r="BO6894" i="8"/>
  <c r="BG6894" i="8"/>
  <c r="BF6894" i="8"/>
  <c r="AS6894" i="8"/>
  <c r="AR6894" i="8"/>
  <c r="AQ6894" i="8"/>
  <c r="AL6894" i="8"/>
  <c r="CD6893" i="8"/>
  <c r="CC6893" i="8"/>
  <c r="BO6893" i="8"/>
  <c r="BG6893" i="8"/>
  <c r="BF6893" i="8"/>
  <c r="AS6893" i="8"/>
  <c r="AR6893" i="8"/>
  <c r="AQ6893" i="8"/>
  <c r="AL6893" i="8"/>
  <c r="CD6892" i="8"/>
  <c r="CC6892" i="8"/>
  <c r="BO6892" i="8"/>
  <c r="BG6892" i="8"/>
  <c r="BF6892" i="8"/>
  <c r="AS6892" i="8"/>
  <c r="AR6892" i="8"/>
  <c r="AQ6892" i="8"/>
  <c r="AL6892" i="8"/>
  <c r="CD6891" i="8"/>
  <c r="CC6891" i="8"/>
  <c r="BO6891" i="8"/>
  <c r="BG6891" i="8"/>
  <c r="BF6891" i="8"/>
  <c r="AS6891" i="8"/>
  <c r="AR6891" i="8"/>
  <c r="AQ6891" i="8"/>
  <c r="AL6891" i="8"/>
  <c r="CD6890" i="8"/>
  <c r="CC6890" i="8"/>
  <c r="BO6890" i="8"/>
  <c r="BG6890" i="8"/>
  <c r="BF6890" i="8"/>
  <c r="AS6890" i="8"/>
  <c r="AR6890" i="8"/>
  <c r="AQ6890" i="8"/>
  <c r="AL6890" i="8"/>
  <c r="CD6889" i="8"/>
  <c r="CC6889" i="8"/>
  <c r="BO6889" i="8"/>
  <c r="BG6889" i="8"/>
  <c r="BF6889" i="8"/>
  <c r="AS6889" i="8"/>
  <c r="AR6889" i="8"/>
  <c r="AQ6889" i="8"/>
  <c r="AL6889" i="8"/>
  <c r="CD6888" i="8"/>
  <c r="CC6888" i="8"/>
  <c r="BO6888" i="8"/>
  <c r="BG6888" i="8"/>
  <c r="BF6888" i="8"/>
  <c r="AS6888" i="8"/>
  <c r="AR6888" i="8"/>
  <c r="AQ6888" i="8"/>
  <c r="AL6888" i="8"/>
  <c r="CD6887" i="8"/>
  <c r="CC6887" i="8"/>
  <c r="BO6887" i="8"/>
  <c r="BG6887" i="8"/>
  <c r="BF6887" i="8"/>
  <c r="AS6887" i="8"/>
  <c r="AR6887" i="8"/>
  <c r="AQ6887" i="8"/>
  <c r="AL6887" i="8"/>
  <c r="CD6886" i="8"/>
  <c r="CC6886" i="8"/>
  <c r="BO6886" i="8"/>
  <c r="BG6886" i="8"/>
  <c r="BF6886" i="8"/>
  <c r="AS6886" i="8"/>
  <c r="AR6886" i="8"/>
  <c r="AQ6886" i="8"/>
  <c r="AL6886" i="8"/>
  <c r="CD6885" i="8"/>
  <c r="CC6885" i="8"/>
  <c r="BO6885" i="8"/>
  <c r="BG6885" i="8"/>
  <c r="BF6885" i="8"/>
  <c r="AS6885" i="8"/>
  <c r="AR6885" i="8"/>
  <c r="AQ6885" i="8"/>
  <c r="AL6885" i="8"/>
  <c r="CD6884" i="8"/>
  <c r="CC6884" i="8"/>
  <c r="BO6884" i="8"/>
  <c r="BG6884" i="8"/>
  <c r="BF6884" i="8"/>
  <c r="AS6884" i="8"/>
  <c r="AR6884" i="8"/>
  <c r="AQ6884" i="8"/>
  <c r="AL6884" i="8"/>
  <c r="CD6883" i="8"/>
  <c r="CC6883" i="8"/>
  <c r="BO6883" i="8"/>
  <c r="BG6883" i="8"/>
  <c r="BF6883" i="8"/>
  <c r="AS6883" i="8"/>
  <c r="AR6883" i="8"/>
  <c r="AQ6883" i="8"/>
  <c r="AL6883" i="8"/>
  <c r="CD6882" i="8"/>
  <c r="CC6882" i="8"/>
  <c r="BO6882" i="8"/>
  <c r="BG6882" i="8"/>
  <c r="BF6882" i="8"/>
  <c r="AS6882" i="8"/>
  <c r="AR6882" i="8"/>
  <c r="AQ6882" i="8"/>
  <c r="AL6882" i="8"/>
  <c r="CD6881" i="8"/>
  <c r="CC6881" i="8"/>
  <c r="BO6881" i="8"/>
  <c r="BG6881" i="8"/>
  <c r="BF6881" i="8"/>
  <c r="AS6881" i="8"/>
  <c r="AR6881" i="8"/>
  <c r="AQ6881" i="8"/>
  <c r="AL6881" i="8"/>
  <c r="CD6880" i="8"/>
  <c r="CC6880" i="8"/>
  <c r="BO6880" i="8"/>
  <c r="BG6880" i="8"/>
  <c r="BF6880" i="8"/>
  <c r="AS6880" i="8"/>
  <c r="AR6880" i="8"/>
  <c r="AQ6880" i="8"/>
  <c r="AL6880" i="8"/>
  <c r="CD6879" i="8"/>
  <c r="CC6879" i="8"/>
  <c r="BO6879" i="8"/>
  <c r="BG6879" i="8"/>
  <c r="BF6879" i="8"/>
  <c r="AS6879" i="8"/>
  <c r="AR6879" i="8"/>
  <c r="AQ6879" i="8"/>
  <c r="AL6879" i="8"/>
  <c r="CD6878" i="8"/>
  <c r="CC6878" i="8"/>
  <c r="BO6878" i="8"/>
  <c r="BG6878" i="8"/>
  <c r="BF6878" i="8"/>
  <c r="AS6878" i="8"/>
  <c r="AR6878" i="8"/>
  <c r="AQ6878" i="8"/>
  <c r="AL6878" i="8"/>
  <c r="CD6877" i="8"/>
  <c r="CC6877" i="8"/>
  <c r="BO6877" i="8"/>
  <c r="BG6877" i="8"/>
  <c r="BF6877" i="8"/>
  <c r="AS6877" i="8"/>
  <c r="AR6877" i="8"/>
  <c r="AQ6877" i="8"/>
  <c r="AL6877" i="8"/>
  <c r="CD6876" i="8"/>
  <c r="CC6876" i="8"/>
  <c r="BO6876" i="8"/>
  <c r="BG6876" i="8"/>
  <c r="BF6876" i="8"/>
  <c r="AS6876" i="8"/>
  <c r="AR6876" i="8"/>
  <c r="AQ6876" i="8"/>
  <c r="AL6876" i="8"/>
  <c r="CD6875" i="8"/>
  <c r="CC6875" i="8"/>
  <c r="BO6875" i="8"/>
  <c r="BG6875" i="8"/>
  <c r="BF6875" i="8"/>
  <c r="AS6875" i="8"/>
  <c r="AR6875" i="8"/>
  <c r="AQ6875" i="8"/>
  <c r="AL6875" i="8"/>
  <c r="CD6874" i="8"/>
  <c r="CC6874" i="8"/>
  <c r="BO6874" i="8"/>
  <c r="BG6874" i="8"/>
  <c r="BF6874" i="8"/>
  <c r="AS6874" i="8"/>
  <c r="AR6874" i="8"/>
  <c r="AQ6874" i="8"/>
  <c r="AL6874" i="8"/>
  <c r="CD6873" i="8"/>
  <c r="CC6873" i="8"/>
  <c r="BO6873" i="8"/>
  <c r="BG6873" i="8"/>
  <c r="BF6873" i="8"/>
  <c r="AS6873" i="8"/>
  <c r="AR6873" i="8"/>
  <c r="AQ6873" i="8"/>
  <c r="AL6873" i="8"/>
  <c r="CD6872" i="8"/>
  <c r="CC6872" i="8"/>
  <c r="BO6872" i="8"/>
  <c r="BG6872" i="8"/>
  <c r="BF6872" i="8"/>
  <c r="AS6872" i="8"/>
  <c r="AR6872" i="8"/>
  <c r="AQ6872" i="8"/>
  <c r="AL6872" i="8"/>
  <c r="CD6871" i="8"/>
  <c r="CC6871" i="8"/>
  <c r="BO6871" i="8"/>
  <c r="BG6871" i="8"/>
  <c r="BF6871" i="8"/>
  <c r="AS6871" i="8"/>
  <c r="AR6871" i="8"/>
  <c r="AQ6871" i="8"/>
  <c r="AL6871" i="8"/>
  <c r="CD6870" i="8"/>
  <c r="CC6870" i="8"/>
  <c r="BO6870" i="8"/>
  <c r="BG6870" i="8"/>
  <c r="BF6870" i="8"/>
  <c r="AS6870" i="8"/>
  <c r="AR6870" i="8"/>
  <c r="AQ6870" i="8"/>
  <c r="AL6870" i="8"/>
  <c r="CD6869" i="8"/>
  <c r="CC6869" i="8"/>
  <c r="BO6869" i="8"/>
  <c r="BG6869" i="8"/>
  <c r="BF6869" i="8"/>
  <c r="AS6869" i="8"/>
  <c r="AR6869" i="8"/>
  <c r="AQ6869" i="8"/>
  <c r="AL6869" i="8"/>
  <c r="CD6868" i="8"/>
  <c r="CC6868" i="8"/>
  <c r="BO6868" i="8"/>
  <c r="BG6868" i="8"/>
  <c r="BF6868" i="8"/>
  <c r="AS6868" i="8"/>
  <c r="AR6868" i="8"/>
  <c r="AQ6868" i="8"/>
  <c r="AL6868" i="8"/>
  <c r="CD6867" i="8"/>
  <c r="CC6867" i="8"/>
  <c r="BO6867" i="8"/>
  <c r="BG6867" i="8"/>
  <c r="BF6867" i="8"/>
  <c r="AS6867" i="8"/>
  <c r="AR6867" i="8"/>
  <c r="AQ6867" i="8"/>
  <c r="AL6867" i="8"/>
  <c r="CD6866" i="8"/>
  <c r="CC6866" i="8"/>
  <c r="BO6866" i="8"/>
  <c r="BG6866" i="8"/>
  <c r="BF6866" i="8"/>
  <c r="AS6866" i="8"/>
  <c r="AR6866" i="8"/>
  <c r="AQ6866" i="8"/>
  <c r="AL6866" i="8"/>
  <c r="CD6865" i="8"/>
  <c r="CC6865" i="8"/>
  <c r="BO6865" i="8"/>
  <c r="BG6865" i="8"/>
  <c r="BF6865" i="8"/>
  <c r="AS6865" i="8"/>
  <c r="AR6865" i="8"/>
  <c r="AQ6865" i="8"/>
  <c r="AL6865" i="8"/>
  <c r="CD6864" i="8"/>
  <c r="CC6864" i="8"/>
  <c r="BO6864" i="8"/>
  <c r="BG6864" i="8"/>
  <c r="BF6864" i="8"/>
  <c r="AS6864" i="8"/>
  <c r="AR6864" i="8"/>
  <c r="AQ6864" i="8"/>
  <c r="AL6864" i="8"/>
  <c r="CD6863" i="8"/>
  <c r="CC6863" i="8"/>
  <c r="BO6863" i="8"/>
  <c r="BG6863" i="8"/>
  <c r="BF6863" i="8"/>
  <c r="AS6863" i="8"/>
  <c r="AR6863" i="8"/>
  <c r="AQ6863" i="8"/>
  <c r="AL6863" i="8"/>
  <c r="CD6862" i="8"/>
  <c r="CC6862" i="8"/>
  <c r="BO6862" i="8"/>
  <c r="BG6862" i="8"/>
  <c r="BF6862" i="8"/>
  <c r="AS6862" i="8"/>
  <c r="AR6862" i="8"/>
  <c r="AQ6862" i="8"/>
  <c r="AL6862" i="8"/>
  <c r="CD6861" i="8"/>
  <c r="CC6861" i="8"/>
  <c r="BO6861" i="8"/>
  <c r="BG6861" i="8"/>
  <c r="BF6861" i="8"/>
  <c r="AS6861" i="8"/>
  <c r="AR6861" i="8"/>
  <c r="AQ6861" i="8"/>
  <c r="AL6861" i="8"/>
  <c r="CD6860" i="8"/>
  <c r="CC6860" i="8"/>
  <c r="BO6860" i="8"/>
  <c r="BG6860" i="8"/>
  <c r="BF6860" i="8"/>
  <c r="AS6860" i="8"/>
  <c r="AR6860" i="8"/>
  <c r="AQ6860" i="8"/>
  <c r="AL6860" i="8"/>
  <c r="CD6859" i="8"/>
  <c r="CC6859" i="8"/>
  <c r="BO6859" i="8"/>
  <c r="BG6859" i="8"/>
  <c r="BF6859" i="8"/>
  <c r="AS6859" i="8"/>
  <c r="AR6859" i="8"/>
  <c r="AQ6859" i="8"/>
  <c r="AL6859" i="8"/>
  <c r="CD6858" i="8"/>
  <c r="CC6858" i="8"/>
  <c r="BO6858" i="8"/>
  <c r="BG6858" i="8"/>
  <c r="BF6858" i="8"/>
  <c r="AS6858" i="8"/>
  <c r="AR6858" i="8"/>
  <c r="AQ6858" i="8"/>
  <c r="AL6858" i="8"/>
  <c r="CD6857" i="8"/>
  <c r="CC6857" i="8"/>
  <c r="BO6857" i="8"/>
  <c r="BG6857" i="8"/>
  <c r="BF6857" i="8"/>
  <c r="AS6857" i="8"/>
  <c r="AR6857" i="8"/>
  <c r="AQ6857" i="8"/>
  <c r="AL6857" i="8"/>
  <c r="CD6856" i="8"/>
  <c r="CC6856" i="8"/>
  <c r="BO6856" i="8"/>
  <c r="BG6856" i="8"/>
  <c r="BF6856" i="8"/>
  <c r="AS6856" i="8"/>
  <c r="AR6856" i="8"/>
  <c r="AQ6856" i="8"/>
  <c r="AL6856" i="8"/>
  <c r="CD6855" i="8"/>
  <c r="CC6855" i="8"/>
  <c r="BO6855" i="8"/>
  <c r="BG6855" i="8"/>
  <c r="BF6855" i="8"/>
  <c r="AS6855" i="8"/>
  <c r="AR6855" i="8"/>
  <c r="AQ6855" i="8"/>
  <c r="AL6855" i="8"/>
  <c r="CD6854" i="8"/>
  <c r="CC6854" i="8"/>
  <c r="BO6854" i="8"/>
  <c r="BG6854" i="8"/>
  <c r="BF6854" i="8"/>
  <c r="AS6854" i="8"/>
  <c r="AR6854" i="8"/>
  <c r="AQ6854" i="8"/>
  <c r="AL6854" i="8"/>
  <c r="CD6853" i="8"/>
  <c r="CC6853" i="8"/>
  <c r="BO6853" i="8"/>
  <c r="BG6853" i="8"/>
  <c r="BF6853" i="8"/>
  <c r="AS6853" i="8"/>
  <c r="AR6853" i="8"/>
  <c r="AQ6853" i="8"/>
  <c r="AL6853" i="8"/>
  <c r="CD6852" i="8"/>
  <c r="CC6852" i="8"/>
  <c r="BO6852" i="8"/>
  <c r="BG6852" i="8"/>
  <c r="BF6852" i="8"/>
  <c r="AS6852" i="8"/>
  <c r="AR6852" i="8"/>
  <c r="AQ6852" i="8"/>
  <c r="AL6852" i="8"/>
  <c r="CD6851" i="8"/>
  <c r="CC6851" i="8"/>
  <c r="BO6851" i="8"/>
  <c r="BG6851" i="8"/>
  <c r="BF6851" i="8"/>
  <c r="AS6851" i="8"/>
  <c r="AR6851" i="8"/>
  <c r="AQ6851" i="8"/>
  <c r="AL6851" i="8"/>
  <c r="CD6850" i="8"/>
  <c r="CC6850" i="8"/>
  <c r="BO6850" i="8"/>
  <c r="BG6850" i="8"/>
  <c r="BF6850" i="8"/>
  <c r="AS6850" i="8"/>
  <c r="AR6850" i="8"/>
  <c r="AQ6850" i="8"/>
  <c r="AL6850" i="8"/>
  <c r="CD6849" i="8"/>
  <c r="CC6849" i="8"/>
  <c r="BO6849" i="8"/>
  <c r="BG6849" i="8"/>
  <c r="BF6849" i="8"/>
  <c r="AS6849" i="8"/>
  <c r="AR6849" i="8"/>
  <c r="AQ6849" i="8"/>
  <c r="AL6849" i="8"/>
  <c r="CD6848" i="8"/>
  <c r="CC6848" i="8"/>
  <c r="BO6848" i="8"/>
  <c r="BG6848" i="8"/>
  <c r="BF6848" i="8"/>
  <c r="AS6848" i="8"/>
  <c r="AR6848" i="8"/>
  <c r="AQ6848" i="8"/>
  <c r="AL6848" i="8"/>
  <c r="CD6847" i="8"/>
  <c r="CC6847" i="8"/>
  <c r="BO6847" i="8"/>
  <c r="BG6847" i="8"/>
  <c r="BF6847" i="8"/>
  <c r="AS6847" i="8"/>
  <c r="AR6847" i="8"/>
  <c r="AQ6847" i="8"/>
  <c r="AL6847" i="8"/>
  <c r="CD6846" i="8"/>
  <c r="CC6846" i="8"/>
  <c r="BO6846" i="8"/>
  <c r="BG6846" i="8"/>
  <c r="BF6846" i="8"/>
  <c r="AS6846" i="8"/>
  <c r="AR6846" i="8"/>
  <c r="AQ6846" i="8"/>
  <c r="AL6846" i="8"/>
  <c r="CD6845" i="8"/>
  <c r="CC6845" i="8"/>
  <c r="BO6845" i="8"/>
  <c r="BG6845" i="8"/>
  <c r="BF6845" i="8"/>
  <c r="AS6845" i="8"/>
  <c r="AR6845" i="8"/>
  <c r="AQ6845" i="8"/>
  <c r="AL6845" i="8"/>
  <c r="CD6844" i="8"/>
  <c r="CC6844" i="8"/>
  <c r="BO6844" i="8"/>
  <c r="BG6844" i="8"/>
  <c r="BF6844" i="8"/>
  <c r="AS6844" i="8"/>
  <c r="AR6844" i="8"/>
  <c r="AQ6844" i="8"/>
  <c r="AL6844" i="8"/>
  <c r="CD6843" i="8"/>
  <c r="CC6843" i="8"/>
  <c r="BO6843" i="8"/>
  <c r="BG6843" i="8"/>
  <c r="BF6843" i="8"/>
  <c r="AS6843" i="8"/>
  <c r="AR6843" i="8"/>
  <c r="AQ6843" i="8"/>
  <c r="AL6843" i="8"/>
  <c r="CD6842" i="8"/>
  <c r="CC6842" i="8"/>
  <c r="BO6842" i="8"/>
  <c r="BG6842" i="8"/>
  <c r="BF6842" i="8"/>
  <c r="AS6842" i="8"/>
  <c r="AR6842" i="8"/>
  <c r="AQ6842" i="8"/>
  <c r="AL6842" i="8"/>
  <c r="CD6841" i="8"/>
  <c r="CC6841" i="8"/>
  <c r="BO6841" i="8"/>
  <c r="BG6841" i="8"/>
  <c r="BF6841" i="8"/>
  <c r="AS6841" i="8"/>
  <c r="AR6841" i="8"/>
  <c r="AQ6841" i="8"/>
  <c r="AL6841" i="8"/>
  <c r="CD6840" i="8"/>
  <c r="CC6840" i="8"/>
  <c r="BO6840" i="8"/>
  <c r="BG6840" i="8"/>
  <c r="BF6840" i="8"/>
  <c r="AS6840" i="8"/>
  <c r="AR6840" i="8"/>
  <c r="AQ6840" i="8"/>
  <c r="AL6840" i="8"/>
  <c r="CD6839" i="8"/>
  <c r="CC6839" i="8"/>
  <c r="BO6839" i="8"/>
  <c r="BG6839" i="8"/>
  <c r="BF6839" i="8"/>
  <c r="AS6839" i="8"/>
  <c r="AR6839" i="8"/>
  <c r="AQ6839" i="8"/>
  <c r="AL6839" i="8"/>
  <c r="CD6838" i="8"/>
  <c r="CC6838" i="8"/>
  <c r="BO6838" i="8"/>
  <c r="BG6838" i="8"/>
  <c r="BF6838" i="8"/>
  <c r="AS6838" i="8"/>
  <c r="AR6838" i="8"/>
  <c r="AQ6838" i="8"/>
  <c r="AL6838" i="8"/>
  <c r="CD6837" i="8"/>
  <c r="CC6837" i="8"/>
  <c r="BO6837" i="8"/>
  <c r="BG6837" i="8"/>
  <c r="BF6837" i="8"/>
  <c r="AS6837" i="8"/>
  <c r="AR6837" i="8"/>
  <c r="AQ6837" i="8"/>
  <c r="AL6837" i="8"/>
  <c r="CD6836" i="8"/>
  <c r="CC6836" i="8"/>
  <c r="BO6836" i="8"/>
  <c r="BG6836" i="8"/>
  <c r="BF6836" i="8"/>
  <c r="AS6836" i="8"/>
  <c r="AR6836" i="8"/>
  <c r="AQ6836" i="8"/>
  <c r="AL6836" i="8"/>
  <c r="CD6835" i="8"/>
  <c r="CC6835" i="8"/>
  <c r="BO6835" i="8"/>
  <c r="BG6835" i="8"/>
  <c r="BF6835" i="8"/>
  <c r="AS6835" i="8"/>
  <c r="AR6835" i="8"/>
  <c r="AQ6835" i="8"/>
  <c r="AL6835" i="8"/>
  <c r="CD6834" i="8"/>
  <c r="CC6834" i="8"/>
  <c r="BO6834" i="8"/>
  <c r="BG6834" i="8"/>
  <c r="BF6834" i="8"/>
  <c r="AS6834" i="8"/>
  <c r="AR6834" i="8"/>
  <c r="AQ6834" i="8"/>
  <c r="AL6834" i="8"/>
  <c r="CD6833" i="8"/>
  <c r="CC6833" i="8"/>
  <c r="BO6833" i="8"/>
  <c r="BG6833" i="8"/>
  <c r="BF6833" i="8"/>
  <c r="AS6833" i="8"/>
  <c r="AR6833" i="8"/>
  <c r="AQ6833" i="8"/>
  <c r="AL6833" i="8"/>
  <c r="CD6832" i="8"/>
  <c r="CC6832" i="8"/>
  <c r="BO6832" i="8"/>
  <c r="BG6832" i="8"/>
  <c r="BF6832" i="8"/>
  <c r="AS6832" i="8"/>
  <c r="AR6832" i="8"/>
  <c r="AQ6832" i="8"/>
  <c r="AL6832" i="8"/>
  <c r="CD6831" i="8"/>
  <c r="CC6831" i="8"/>
  <c r="BO6831" i="8"/>
  <c r="BG6831" i="8"/>
  <c r="BF6831" i="8"/>
  <c r="AS6831" i="8"/>
  <c r="AR6831" i="8"/>
  <c r="AQ6831" i="8"/>
  <c r="AL6831" i="8"/>
  <c r="CD6830" i="8"/>
  <c r="CC6830" i="8"/>
  <c r="BO6830" i="8"/>
  <c r="BG6830" i="8"/>
  <c r="BF6830" i="8"/>
  <c r="AS6830" i="8"/>
  <c r="AR6830" i="8"/>
  <c r="AQ6830" i="8"/>
  <c r="AL6830" i="8"/>
  <c r="CD6829" i="8"/>
  <c r="CC6829" i="8"/>
  <c r="BO6829" i="8"/>
  <c r="BG6829" i="8"/>
  <c r="BF6829" i="8"/>
  <c r="AS6829" i="8"/>
  <c r="AR6829" i="8"/>
  <c r="AQ6829" i="8"/>
  <c r="AL6829" i="8"/>
  <c r="CD6828" i="8"/>
  <c r="CC6828" i="8"/>
  <c r="BO6828" i="8"/>
  <c r="BG6828" i="8"/>
  <c r="BF6828" i="8"/>
  <c r="AS6828" i="8"/>
  <c r="AR6828" i="8"/>
  <c r="AQ6828" i="8"/>
  <c r="AL6828" i="8"/>
  <c r="CD6827" i="8"/>
  <c r="CC6827" i="8"/>
  <c r="BO6827" i="8"/>
  <c r="BG6827" i="8"/>
  <c r="BF6827" i="8"/>
  <c r="AS6827" i="8"/>
  <c r="AR6827" i="8"/>
  <c r="AQ6827" i="8"/>
  <c r="AL6827" i="8"/>
  <c r="CD6826" i="8"/>
  <c r="CC6826" i="8"/>
  <c r="BO6826" i="8"/>
  <c r="BG6826" i="8"/>
  <c r="BF6826" i="8"/>
  <c r="AS6826" i="8"/>
  <c r="AR6826" i="8"/>
  <c r="AQ6826" i="8"/>
  <c r="AL6826" i="8"/>
  <c r="CD6825" i="8"/>
  <c r="CC6825" i="8"/>
  <c r="BO6825" i="8"/>
  <c r="BG6825" i="8"/>
  <c r="BF6825" i="8"/>
  <c r="AS6825" i="8"/>
  <c r="AR6825" i="8"/>
  <c r="AQ6825" i="8"/>
  <c r="AL6825" i="8"/>
  <c r="CD6824" i="8"/>
  <c r="CC6824" i="8"/>
  <c r="BO6824" i="8"/>
  <c r="BG6824" i="8"/>
  <c r="BF6824" i="8"/>
  <c r="AS6824" i="8"/>
  <c r="AR6824" i="8"/>
  <c r="AQ6824" i="8"/>
  <c r="AL6824" i="8"/>
  <c r="CD6823" i="8"/>
  <c r="CC6823" i="8"/>
  <c r="BO6823" i="8"/>
  <c r="BG6823" i="8"/>
  <c r="BF6823" i="8"/>
  <c r="AS6823" i="8"/>
  <c r="AR6823" i="8"/>
  <c r="AQ6823" i="8"/>
  <c r="AL6823" i="8"/>
  <c r="CD6822" i="8"/>
  <c r="CC6822" i="8"/>
  <c r="BO6822" i="8"/>
  <c r="BG6822" i="8"/>
  <c r="BF6822" i="8"/>
  <c r="AS6822" i="8"/>
  <c r="AR6822" i="8"/>
  <c r="AQ6822" i="8"/>
  <c r="AL6822" i="8"/>
  <c r="CD6821" i="8"/>
  <c r="CC6821" i="8"/>
  <c r="BO6821" i="8"/>
  <c r="BG6821" i="8"/>
  <c r="BF6821" i="8"/>
  <c r="AS6821" i="8"/>
  <c r="AR6821" i="8"/>
  <c r="AQ6821" i="8"/>
  <c r="AL6821" i="8"/>
  <c r="CD6820" i="8"/>
  <c r="CC6820" i="8"/>
  <c r="BO6820" i="8"/>
  <c r="BG6820" i="8"/>
  <c r="BF6820" i="8"/>
  <c r="AS6820" i="8"/>
  <c r="AR6820" i="8"/>
  <c r="AQ6820" i="8"/>
  <c r="AL6820" i="8"/>
  <c r="CD6819" i="8"/>
  <c r="CC6819" i="8"/>
  <c r="BO6819" i="8"/>
  <c r="BG6819" i="8"/>
  <c r="BF6819" i="8"/>
  <c r="AS6819" i="8"/>
  <c r="AR6819" i="8"/>
  <c r="AQ6819" i="8"/>
  <c r="AL6819" i="8"/>
  <c r="CD6818" i="8"/>
  <c r="CC6818" i="8"/>
  <c r="BO6818" i="8"/>
  <c r="BG6818" i="8"/>
  <c r="BF6818" i="8"/>
  <c r="AS6818" i="8"/>
  <c r="AR6818" i="8"/>
  <c r="AQ6818" i="8"/>
  <c r="AL6818" i="8"/>
  <c r="CD6817" i="8"/>
  <c r="CC6817" i="8"/>
  <c r="BO6817" i="8"/>
  <c r="BG6817" i="8"/>
  <c r="BF6817" i="8"/>
  <c r="AS6817" i="8"/>
  <c r="AR6817" i="8"/>
  <c r="AQ6817" i="8"/>
  <c r="AL6817" i="8"/>
  <c r="CD6816" i="8"/>
  <c r="CC6816" i="8"/>
  <c r="BO6816" i="8"/>
  <c r="BG6816" i="8"/>
  <c r="BF6816" i="8"/>
  <c r="AS6816" i="8"/>
  <c r="AR6816" i="8"/>
  <c r="AQ6816" i="8"/>
  <c r="AL6816" i="8"/>
  <c r="CD6815" i="8"/>
  <c r="CC6815" i="8"/>
  <c r="BO6815" i="8"/>
  <c r="BG6815" i="8"/>
  <c r="BF6815" i="8"/>
  <c r="AS6815" i="8"/>
  <c r="AR6815" i="8"/>
  <c r="AQ6815" i="8"/>
  <c r="AL6815" i="8"/>
  <c r="CD6814" i="8"/>
  <c r="CC6814" i="8"/>
  <c r="BO6814" i="8"/>
  <c r="BG6814" i="8"/>
  <c r="BF6814" i="8"/>
  <c r="AS6814" i="8"/>
  <c r="AR6814" i="8"/>
  <c r="AQ6814" i="8"/>
  <c r="AL6814" i="8"/>
  <c r="CD6813" i="8"/>
  <c r="CC6813" i="8"/>
  <c r="BO6813" i="8"/>
  <c r="BG6813" i="8"/>
  <c r="BF6813" i="8"/>
  <c r="AS6813" i="8"/>
  <c r="AR6813" i="8"/>
  <c r="AQ6813" i="8"/>
  <c r="AL6813" i="8"/>
  <c r="CD6812" i="8"/>
  <c r="CC6812" i="8"/>
  <c r="BO6812" i="8"/>
  <c r="BG6812" i="8"/>
  <c r="BF6812" i="8"/>
  <c r="AS6812" i="8"/>
  <c r="AR6812" i="8"/>
  <c r="AQ6812" i="8"/>
  <c r="AL6812" i="8"/>
  <c r="CD6811" i="8"/>
  <c r="CC6811" i="8"/>
  <c r="BO6811" i="8"/>
  <c r="BG6811" i="8"/>
  <c r="BF6811" i="8"/>
  <c r="AS6811" i="8"/>
  <c r="AR6811" i="8"/>
  <c r="AQ6811" i="8"/>
  <c r="AL6811" i="8"/>
  <c r="CD6810" i="8"/>
  <c r="CC6810" i="8"/>
  <c r="BO6810" i="8"/>
  <c r="BG6810" i="8"/>
  <c r="BF6810" i="8"/>
  <c r="AS6810" i="8"/>
  <c r="AR6810" i="8"/>
  <c r="AQ6810" i="8"/>
  <c r="AL6810" i="8"/>
  <c r="CD6809" i="8"/>
  <c r="CC6809" i="8"/>
  <c r="BO6809" i="8"/>
  <c r="BG6809" i="8"/>
  <c r="BF6809" i="8"/>
  <c r="AS6809" i="8"/>
  <c r="AR6809" i="8"/>
  <c r="AQ6809" i="8"/>
  <c r="AL6809" i="8"/>
  <c r="CD6808" i="8"/>
  <c r="CC6808" i="8"/>
  <c r="BO6808" i="8"/>
  <c r="BG6808" i="8"/>
  <c r="BF6808" i="8"/>
  <c r="AS6808" i="8"/>
  <c r="AR6808" i="8"/>
  <c r="AQ6808" i="8"/>
  <c r="AL6808" i="8"/>
  <c r="CD6807" i="8"/>
  <c r="CC6807" i="8"/>
  <c r="BO6807" i="8"/>
  <c r="BG6807" i="8"/>
  <c r="BF6807" i="8"/>
  <c r="AS6807" i="8"/>
  <c r="AR6807" i="8"/>
  <c r="AQ6807" i="8"/>
  <c r="AL6807" i="8"/>
  <c r="CD6806" i="8"/>
  <c r="CC6806" i="8"/>
  <c r="BO6806" i="8"/>
  <c r="BG6806" i="8"/>
  <c r="BF6806" i="8"/>
  <c r="AS6806" i="8"/>
  <c r="AR6806" i="8"/>
  <c r="AQ6806" i="8"/>
  <c r="AL6806" i="8"/>
  <c r="CD6805" i="8"/>
  <c r="CC6805" i="8"/>
  <c r="BO6805" i="8"/>
  <c r="BG6805" i="8"/>
  <c r="BF6805" i="8"/>
  <c r="AS6805" i="8"/>
  <c r="AR6805" i="8"/>
  <c r="AQ6805" i="8"/>
  <c r="AL6805" i="8"/>
  <c r="CD6804" i="8"/>
  <c r="CC6804" i="8"/>
  <c r="BO6804" i="8"/>
  <c r="BG6804" i="8"/>
  <c r="BF6804" i="8"/>
  <c r="AS6804" i="8"/>
  <c r="AR6804" i="8"/>
  <c r="AQ6804" i="8"/>
  <c r="AL6804" i="8"/>
  <c r="CD6803" i="8"/>
  <c r="CC6803" i="8"/>
  <c r="BO6803" i="8"/>
  <c r="BG6803" i="8"/>
  <c r="BF6803" i="8"/>
  <c r="AS6803" i="8"/>
  <c r="AR6803" i="8"/>
  <c r="AQ6803" i="8"/>
  <c r="AL6803" i="8"/>
  <c r="CD6802" i="8"/>
  <c r="CC6802" i="8"/>
  <c r="BO6802" i="8"/>
  <c r="BG6802" i="8"/>
  <c r="BF6802" i="8"/>
  <c r="AS6802" i="8"/>
  <c r="AR6802" i="8"/>
  <c r="AQ6802" i="8"/>
  <c r="AL6802" i="8"/>
  <c r="CD6801" i="8"/>
  <c r="CC6801" i="8"/>
  <c r="BO6801" i="8"/>
  <c r="BG6801" i="8"/>
  <c r="BF6801" i="8"/>
  <c r="AS6801" i="8"/>
  <c r="AR6801" i="8"/>
  <c r="AQ6801" i="8"/>
  <c r="AL6801" i="8"/>
  <c r="CD6800" i="8"/>
  <c r="CC6800" i="8"/>
  <c r="BO6800" i="8"/>
  <c r="BG6800" i="8"/>
  <c r="BF6800" i="8"/>
  <c r="AS6800" i="8"/>
  <c r="AR6800" i="8"/>
  <c r="AQ6800" i="8"/>
  <c r="AL6800" i="8"/>
  <c r="CD6799" i="8"/>
  <c r="CC6799" i="8"/>
  <c r="BO6799" i="8"/>
  <c r="BG6799" i="8"/>
  <c r="BF6799" i="8"/>
  <c r="AS6799" i="8"/>
  <c r="AR6799" i="8"/>
  <c r="AQ6799" i="8"/>
  <c r="AL6799" i="8"/>
  <c r="CD6798" i="8"/>
  <c r="CC6798" i="8"/>
  <c r="BO6798" i="8"/>
  <c r="BG6798" i="8"/>
  <c r="BF6798" i="8"/>
  <c r="AS6798" i="8"/>
  <c r="AR6798" i="8"/>
  <c r="AQ6798" i="8"/>
  <c r="AL6798" i="8"/>
  <c r="CD6797" i="8"/>
  <c r="CC6797" i="8"/>
  <c r="BO6797" i="8"/>
  <c r="BG6797" i="8"/>
  <c r="BF6797" i="8"/>
  <c r="AS6797" i="8"/>
  <c r="AR6797" i="8"/>
  <c r="AQ6797" i="8"/>
  <c r="AL6797" i="8"/>
  <c r="CD6796" i="8"/>
  <c r="CC6796" i="8"/>
  <c r="BO6796" i="8"/>
  <c r="BG6796" i="8"/>
  <c r="BF6796" i="8"/>
  <c r="AS6796" i="8"/>
  <c r="AR6796" i="8"/>
  <c r="AQ6796" i="8"/>
  <c r="AL6796" i="8"/>
  <c r="CD6795" i="8"/>
  <c r="CC6795" i="8"/>
  <c r="BO6795" i="8"/>
  <c r="BG6795" i="8"/>
  <c r="BF6795" i="8"/>
  <c r="AS6795" i="8"/>
  <c r="AR6795" i="8"/>
  <c r="AQ6795" i="8"/>
  <c r="AL6795" i="8"/>
  <c r="CD6794" i="8"/>
  <c r="CC6794" i="8"/>
  <c r="BO6794" i="8"/>
  <c r="BG6794" i="8"/>
  <c r="BF6794" i="8"/>
  <c r="AS6794" i="8"/>
  <c r="AR6794" i="8"/>
  <c r="AQ6794" i="8"/>
  <c r="AL6794" i="8"/>
  <c r="CD6793" i="8"/>
  <c r="CC6793" i="8"/>
  <c r="BO6793" i="8"/>
  <c r="BG6793" i="8"/>
  <c r="BF6793" i="8"/>
  <c r="AS6793" i="8"/>
  <c r="AR6793" i="8"/>
  <c r="AQ6793" i="8"/>
  <c r="AL6793" i="8"/>
  <c r="CD6792" i="8"/>
  <c r="CC6792" i="8"/>
  <c r="BO6792" i="8"/>
  <c r="BG6792" i="8"/>
  <c r="BF6792" i="8"/>
  <c r="AS6792" i="8"/>
  <c r="AR6792" i="8"/>
  <c r="AQ6792" i="8"/>
  <c r="AL6792" i="8"/>
  <c r="CD6791" i="8"/>
  <c r="CC6791" i="8"/>
  <c r="BO6791" i="8"/>
  <c r="BG6791" i="8"/>
  <c r="BF6791" i="8"/>
  <c r="AS6791" i="8"/>
  <c r="AR6791" i="8"/>
  <c r="AQ6791" i="8"/>
  <c r="AL6791" i="8"/>
  <c r="CD6790" i="8"/>
  <c r="CC6790" i="8"/>
  <c r="BO6790" i="8"/>
  <c r="BG6790" i="8"/>
  <c r="BF6790" i="8"/>
  <c r="AS6790" i="8"/>
  <c r="AR6790" i="8"/>
  <c r="AQ6790" i="8"/>
  <c r="AL6790" i="8"/>
  <c r="CD6789" i="8"/>
  <c r="CC6789" i="8"/>
  <c r="BO6789" i="8"/>
  <c r="BG6789" i="8"/>
  <c r="BF6789" i="8"/>
  <c r="AS6789" i="8"/>
  <c r="AR6789" i="8"/>
  <c r="AQ6789" i="8"/>
  <c r="AL6789" i="8"/>
  <c r="CD6788" i="8"/>
  <c r="CC6788" i="8"/>
  <c r="BO6788" i="8"/>
  <c r="BG6788" i="8"/>
  <c r="BF6788" i="8"/>
  <c r="AS6788" i="8"/>
  <c r="AR6788" i="8"/>
  <c r="AQ6788" i="8"/>
  <c r="AL6788" i="8"/>
  <c r="CD6787" i="8"/>
  <c r="CC6787" i="8"/>
  <c r="BO6787" i="8"/>
  <c r="BG6787" i="8"/>
  <c r="BF6787" i="8"/>
  <c r="AS6787" i="8"/>
  <c r="AR6787" i="8"/>
  <c r="AQ6787" i="8"/>
  <c r="AL6787" i="8"/>
  <c r="CD6786" i="8"/>
  <c r="CC6786" i="8"/>
  <c r="BO6786" i="8"/>
  <c r="BG6786" i="8"/>
  <c r="BF6786" i="8"/>
  <c r="AS6786" i="8"/>
  <c r="AR6786" i="8"/>
  <c r="AQ6786" i="8"/>
  <c r="AL6786" i="8"/>
  <c r="CD6785" i="8"/>
  <c r="CC6785" i="8"/>
  <c r="BO6785" i="8"/>
  <c r="BG6785" i="8"/>
  <c r="BF6785" i="8"/>
  <c r="AS6785" i="8"/>
  <c r="AR6785" i="8"/>
  <c r="AQ6785" i="8"/>
  <c r="AL6785" i="8"/>
  <c r="CD6784" i="8"/>
  <c r="CC6784" i="8"/>
  <c r="BO6784" i="8"/>
  <c r="BG6784" i="8"/>
  <c r="BF6784" i="8"/>
  <c r="AS6784" i="8"/>
  <c r="AR6784" i="8"/>
  <c r="AQ6784" i="8"/>
  <c r="AL6784" i="8"/>
  <c r="CD6783" i="8"/>
  <c r="CC6783" i="8"/>
  <c r="BO6783" i="8"/>
  <c r="BG6783" i="8"/>
  <c r="BF6783" i="8"/>
  <c r="AS6783" i="8"/>
  <c r="AR6783" i="8"/>
  <c r="AQ6783" i="8"/>
  <c r="AL6783" i="8"/>
  <c r="CD6782" i="8"/>
  <c r="CC6782" i="8"/>
  <c r="BO6782" i="8"/>
  <c r="BG6782" i="8"/>
  <c r="BF6782" i="8"/>
  <c r="AS6782" i="8"/>
  <c r="AR6782" i="8"/>
  <c r="AQ6782" i="8"/>
  <c r="AL6782" i="8"/>
  <c r="CD6781" i="8"/>
  <c r="CC6781" i="8"/>
  <c r="BO6781" i="8"/>
  <c r="BG6781" i="8"/>
  <c r="BF6781" i="8"/>
  <c r="AS6781" i="8"/>
  <c r="AR6781" i="8"/>
  <c r="AQ6781" i="8"/>
  <c r="AL6781" i="8"/>
  <c r="CD6780" i="8"/>
  <c r="CC6780" i="8"/>
  <c r="BO6780" i="8"/>
  <c r="BG6780" i="8"/>
  <c r="BF6780" i="8"/>
  <c r="AS6780" i="8"/>
  <c r="AR6780" i="8"/>
  <c r="AQ6780" i="8"/>
  <c r="AL6780" i="8"/>
  <c r="CD6779" i="8"/>
  <c r="CC6779" i="8"/>
  <c r="BO6779" i="8"/>
  <c r="BG6779" i="8"/>
  <c r="BF6779" i="8"/>
  <c r="AS6779" i="8"/>
  <c r="AR6779" i="8"/>
  <c r="AQ6779" i="8"/>
  <c r="AL6779" i="8"/>
  <c r="CD6778" i="8"/>
  <c r="CC6778" i="8"/>
  <c r="BO6778" i="8"/>
  <c r="BG6778" i="8"/>
  <c r="BF6778" i="8"/>
  <c r="AS6778" i="8"/>
  <c r="AR6778" i="8"/>
  <c r="AQ6778" i="8"/>
  <c r="AL6778" i="8"/>
  <c r="CD6777" i="8"/>
  <c r="CC6777" i="8"/>
  <c r="BO6777" i="8"/>
  <c r="BG6777" i="8"/>
  <c r="BF6777" i="8"/>
  <c r="AS6777" i="8"/>
  <c r="AR6777" i="8"/>
  <c r="AQ6777" i="8"/>
  <c r="AL6777" i="8"/>
  <c r="CD6776" i="8"/>
  <c r="CC6776" i="8"/>
  <c r="BO6776" i="8"/>
  <c r="BG6776" i="8"/>
  <c r="BF6776" i="8"/>
  <c r="AS6776" i="8"/>
  <c r="AR6776" i="8"/>
  <c r="AQ6776" i="8"/>
  <c r="AL6776" i="8"/>
  <c r="CD6775" i="8"/>
  <c r="CC6775" i="8"/>
  <c r="BO6775" i="8"/>
  <c r="BG6775" i="8"/>
  <c r="BF6775" i="8"/>
  <c r="AS6775" i="8"/>
  <c r="AR6775" i="8"/>
  <c r="AQ6775" i="8"/>
  <c r="AL6775" i="8"/>
  <c r="CD6774" i="8"/>
  <c r="CC6774" i="8"/>
  <c r="BO6774" i="8"/>
  <c r="BG6774" i="8"/>
  <c r="BF6774" i="8"/>
  <c r="AS6774" i="8"/>
  <c r="AR6774" i="8"/>
  <c r="AQ6774" i="8"/>
  <c r="AL6774" i="8"/>
  <c r="CD6773" i="8"/>
  <c r="CC6773" i="8"/>
  <c r="BO6773" i="8"/>
  <c r="BG6773" i="8"/>
  <c r="BF6773" i="8"/>
  <c r="AS6773" i="8"/>
  <c r="AR6773" i="8"/>
  <c r="AQ6773" i="8"/>
  <c r="AL6773" i="8"/>
  <c r="CD6772" i="8"/>
  <c r="CC6772" i="8"/>
  <c r="BO6772" i="8"/>
  <c r="BG6772" i="8"/>
  <c r="BF6772" i="8"/>
  <c r="AS6772" i="8"/>
  <c r="AR6772" i="8"/>
  <c r="AQ6772" i="8"/>
  <c r="AL6772" i="8"/>
  <c r="CD6771" i="8"/>
  <c r="CC6771" i="8"/>
  <c r="BO6771" i="8"/>
  <c r="BG6771" i="8"/>
  <c r="BF6771" i="8"/>
  <c r="AS6771" i="8"/>
  <c r="AR6771" i="8"/>
  <c r="AQ6771" i="8"/>
  <c r="AL6771" i="8"/>
  <c r="CD6770" i="8"/>
  <c r="CC6770" i="8"/>
  <c r="BO6770" i="8"/>
  <c r="BG6770" i="8"/>
  <c r="BF6770" i="8"/>
  <c r="AS6770" i="8"/>
  <c r="AR6770" i="8"/>
  <c r="AQ6770" i="8"/>
  <c r="AL6770" i="8"/>
  <c r="CD6769" i="8"/>
  <c r="CC6769" i="8"/>
  <c r="BO6769" i="8"/>
  <c r="BG6769" i="8"/>
  <c r="BF6769" i="8"/>
  <c r="AS6769" i="8"/>
  <c r="AR6769" i="8"/>
  <c r="AQ6769" i="8"/>
  <c r="AL6769" i="8"/>
  <c r="CD6768" i="8"/>
  <c r="CC6768" i="8"/>
  <c r="BO6768" i="8"/>
  <c r="BG6768" i="8"/>
  <c r="BF6768" i="8"/>
  <c r="AS6768" i="8"/>
  <c r="AR6768" i="8"/>
  <c r="AQ6768" i="8"/>
  <c r="AL6768" i="8"/>
  <c r="CD6767" i="8"/>
  <c r="CC6767" i="8"/>
  <c r="BO6767" i="8"/>
  <c r="BG6767" i="8"/>
  <c r="BF6767" i="8"/>
  <c r="AS6767" i="8"/>
  <c r="AR6767" i="8"/>
  <c r="AQ6767" i="8"/>
  <c r="AL6767" i="8"/>
  <c r="CD6766" i="8"/>
  <c r="CC6766" i="8"/>
  <c r="BO6766" i="8"/>
  <c r="BG6766" i="8"/>
  <c r="BF6766" i="8"/>
  <c r="AS6766" i="8"/>
  <c r="AR6766" i="8"/>
  <c r="AQ6766" i="8"/>
  <c r="AL6766" i="8"/>
  <c r="CD6765" i="8"/>
  <c r="CC6765" i="8"/>
  <c r="BO6765" i="8"/>
  <c r="BG6765" i="8"/>
  <c r="BF6765" i="8"/>
  <c r="AS6765" i="8"/>
  <c r="AR6765" i="8"/>
  <c r="AQ6765" i="8"/>
  <c r="AL6765" i="8"/>
  <c r="CD6764" i="8"/>
  <c r="CC6764" i="8"/>
  <c r="BO6764" i="8"/>
  <c r="BG6764" i="8"/>
  <c r="BF6764" i="8"/>
  <c r="AS6764" i="8"/>
  <c r="AR6764" i="8"/>
  <c r="AQ6764" i="8"/>
  <c r="AL6764" i="8"/>
  <c r="CD6763" i="8"/>
  <c r="CC6763" i="8"/>
  <c r="BO6763" i="8"/>
  <c r="BG6763" i="8"/>
  <c r="BF6763" i="8"/>
  <c r="AS6763" i="8"/>
  <c r="AR6763" i="8"/>
  <c r="AQ6763" i="8"/>
  <c r="AL6763" i="8"/>
  <c r="CD6762" i="8"/>
  <c r="CC6762" i="8"/>
  <c r="BO6762" i="8"/>
  <c r="BG6762" i="8"/>
  <c r="BF6762" i="8"/>
  <c r="AS6762" i="8"/>
  <c r="AR6762" i="8"/>
  <c r="AQ6762" i="8"/>
  <c r="AL6762" i="8"/>
  <c r="CD6761" i="8"/>
  <c r="CC6761" i="8"/>
  <c r="BO6761" i="8"/>
  <c r="BG6761" i="8"/>
  <c r="BF6761" i="8"/>
  <c r="AS6761" i="8"/>
  <c r="AR6761" i="8"/>
  <c r="AQ6761" i="8"/>
  <c r="AL6761" i="8"/>
  <c r="CD6760" i="8"/>
  <c r="CC6760" i="8"/>
  <c r="BO6760" i="8"/>
  <c r="BG6760" i="8"/>
  <c r="BF6760" i="8"/>
  <c r="AS6760" i="8"/>
  <c r="AR6760" i="8"/>
  <c r="AQ6760" i="8"/>
  <c r="AL6760" i="8"/>
  <c r="CD6759" i="8"/>
  <c r="CC6759" i="8"/>
  <c r="BO6759" i="8"/>
  <c r="BG6759" i="8"/>
  <c r="BF6759" i="8"/>
  <c r="AS6759" i="8"/>
  <c r="AR6759" i="8"/>
  <c r="AQ6759" i="8"/>
  <c r="AL6759" i="8"/>
  <c r="CD6758" i="8"/>
  <c r="CC6758" i="8"/>
  <c r="BO6758" i="8"/>
  <c r="BG6758" i="8"/>
  <c r="BF6758" i="8"/>
  <c r="AS6758" i="8"/>
  <c r="AR6758" i="8"/>
  <c r="AQ6758" i="8"/>
  <c r="AL6758" i="8"/>
  <c r="CD6757" i="8"/>
  <c r="CC6757" i="8"/>
  <c r="BO6757" i="8"/>
  <c r="BG6757" i="8"/>
  <c r="BF6757" i="8"/>
  <c r="AS6757" i="8"/>
  <c r="AR6757" i="8"/>
  <c r="AQ6757" i="8"/>
  <c r="AL6757" i="8"/>
  <c r="CD6756" i="8"/>
  <c r="CC6756" i="8"/>
  <c r="BO6756" i="8"/>
  <c r="BG6756" i="8"/>
  <c r="BF6756" i="8"/>
  <c r="AS6756" i="8"/>
  <c r="AR6756" i="8"/>
  <c r="AQ6756" i="8"/>
  <c r="AL6756" i="8"/>
  <c r="CD6755" i="8"/>
  <c r="CC6755" i="8"/>
  <c r="BO6755" i="8"/>
  <c r="BG6755" i="8"/>
  <c r="BF6755" i="8"/>
  <c r="AS6755" i="8"/>
  <c r="AR6755" i="8"/>
  <c r="AQ6755" i="8"/>
  <c r="AL6755" i="8"/>
  <c r="CD6754" i="8"/>
  <c r="CC6754" i="8"/>
  <c r="BO6754" i="8"/>
  <c r="BG6754" i="8"/>
  <c r="BF6754" i="8"/>
  <c r="AS6754" i="8"/>
  <c r="AR6754" i="8"/>
  <c r="AQ6754" i="8"/>
  <c r="AL6754" i="8"/>
  <c r="CD6753" i="8"/>
  <c r="CC6753" i="8"/>
  <c r="BO6753" i="8"/>
  <c r="BG6753" i="8"/>
  <c r="BF6753" i="8"/>
  <c r="AS6753" i="8"/>
  <c r="AR6753" i="8"/>
  <c r="AQ6753" i="8"/>
  <c r="AL6753" i="8"/>
  <c r="CD6752" i="8"/>
  <c r="CC6752" i="8"/>
  <c r="BO6752" i="8"/>
  <c r="BG6752" i="8"/>
  <c r="BF6752" i="8"/>
  <c r="AS6752" i="8"/>
  <c r="AR6752" i="8"/>
  <c r="AQ6752" i="8"/>
  <c r="AL6752" i="8"/>
  <c r="CD6751" i="8"/>
  <c r="CC6751" i="8"/>
  <c r="BO6751" i="8"/>
  <c r="BG6751" i="8"/>
  <c r="BF6751" i="8"/>
  <c r="AS6751" i="8"/>
  <c r="AR6751" i="8"/>
  <c r="AQ6751" i="8"/>
  <c r="AL6751" i="8"/>
  <c r="CD6750" i="8"/>
  <c r="CC6750" i="8"/>
  <c r="BO6750" i="8"/>
  <c r="BG6750" i="8"/>
  <c r="BF6750" i="8"/>
  <c r="AS6750" i="8"/>
  <c r="AR6750" i="8"/>
  <c r="AQ6750" i="8"/>
  <c r="AL6750" i="8"/>
  <c r="CD6749" i="8"/>
  <c r="CC6749" i="8"/>
  <c r="BO6749" i="8"/>
  <c r="BG6749" i="8"/>
  <c r="BF6749" i="8"/>
  <c r="AS6749" i="8"/>
  <c r="AR6749" i="8"/>
  <c r="AQ6749" i="8"/>
  <c r="AL6749" i="8"/>
  <c r="CD6748" i="8"/>
  <c r="CC6748" i="8"/>
  <c r="BO6748" i="8"/>
  <c r="BG6748" i="8"/>
  <c r="BF6748" i="8"/>
  <c r="AS6748" i="8"/>
  <c r="AR6748" i="8"/>
  <c r="AQ6748" i="8"/>
  <c r="AL6748" i="8"/>
  <c r="CD6747" i="8"/>
  <c r="CC6747" i="8"/>
  <c r="BO6747" i="8"/>
  <c r="BG6747" i="8"/>
  <c r="BF6747" i="8"/>
  <c r="AS6747" i="8"/>
  <c r="AR6747" i="8"/>
  <c r="AQ6747" i="8"/>
  <c r="AL6747" i="8"/>
  <c r="CD6746" i="8"/>
  <c r="CC6746" i="8"/>
  <c r="BO6746" i="8"/>
  <c r="BG6746" i="8"/>
  <c r="BF6746" i="8"/>
  <c r="AS6746" i="8"/>
  <c r="AR6746" i="8"/>
  <c r="AQ6746" i="8"/>
  <c r="AL6746" i="8"/>
  <c r="CD6745" i="8"/>
  <c r="CC6745" i="8"/>
  <c r="BO6745" i="8"/>
  <c r="BG6745" i="8"/>
  <c r="BF6745" i="8"/>
  <c r="AS6745" i="8"/>
  <c r="AR6745" i="8"/>
  <c r="AQ6745" i="8"/>
  <c r="AL6745" i="8"/>
  <c r="CD6744" i="8"/>
  <c r="CC6744" i="8"/>
  <c r="BO6744" i="8"/>
  <c r="BG6744" i="8"/>
  <c r="BF6744" i="8"/>
  <c r="AS6744" i="8"/>
  <c r="AR6744" i="8"/>
  <c r="AQ6744" i="8"/>
  <c r="AL6744" i="8"/>
  <c r="CD6743" i="8"/>
  <c r="CC6743" i="8"/>
  <c r="BO6743" i="8"/>
  <c r="BG6743" i="8"/>
  <c r="BF6743" i="8"/>
  <c r="AS6743" i="8"/>
  <c r="AR6743" i="8"/>
  <c r="AQ6743" i="8"/>
  <c r="AL6743" i="8"/>
  <c r="CD6742" i="8"/>
  <c r="CC6742" i="8"/>
  <c r="BO6742" i="8"/>
  <c r="BG6742" i="8"/>
  <c r="BF6742" i="8"/>
  <c r="AS6742" i="8"/>
  <c r="AR6742" i="8"/>
  <c r="AQ6742" i="8"/>
  <c r="AL6742" i="8"/>
  <c r="CD6741" i="8"/>
  <c r="CC6741" i="8"/>
  <c r="BO6741" i="8"/>
  <c r="BG6741" i="8"/>
  <c r="BF6741" i="8"/>
  <c r="AS6741" i="8"/>
  <c r="AR6741" i="8"/>
  <c r="AQ6741" i="8"/>
  <c r="AL6741" i="8"/>
  <c r="CD6740" i="8"/>
  <c r="CC6740" i="8"/>
  <c r="BO6740" i="8"/>
  <c r="BG6740" i="8"/>
  <c r="BF6740" i="8"/>
  <c r="AS6740" i="8"/>
  <c r="AR6740" i="8"/>
  <c r="AQ6740" i="8"/>
  <c r="AL6740" i="8"/>
  <c r="CD6739" i="8"/>
  <c r="CC6739" i="8"/>
  <c r="BO6739" i="8"/>
  <c r="BG6739" i="8"/>
  <c r="BF6739" i="8"/>
  <c r="AS6739" i="8"/>
  <c r="AR6739" i="8"/>
  <c r="AQ6739" i="8"/>
  <c r="AL6739" i="8"/>
  <c r="CD6738" i="8"/>
  <c r="CC6738" i="8"/>
  <c r="BO6738" i="8"/>
  <c r="BG6738" i="8"/>
  <c r="BF6738" i="8"/>
  <c r="AS6738" i="8"/>
  <c r="AR6738" i="8"/>
  <c r="AQ6738" i="8"/>
  <c r="AL6738" i="8"/>
  <c r="CD6737" i="8"/>
  <c r="CC6737" i="8"/>
  <c r="BO6737" i="8"/>
  <c r="BG6737" i="8"/>
  <c r="BF6737" i="8"/>
  <c r="AS6737" i="8"/>
  <c r="AR6737" i="8"/>
  <c r="AQ6737" i="8"/>
  <c r="AL6737" i="8"/>
  <c r="CD6736" i="8"/>
  <c r="CC6736" i="8"/>
  <c r="BO6736" i="8"/>
  <c r="BG6736" i="8"/>
  <c r="BF6736" i="8"/>
  <c r="AS6736" i="8"/>
  <c r="AR6736" i="8"/>
  <c r="AQ6736" i="8"/>
  <c r="AL6736" i="8"/>
  <c r="CD6735" i="8"/>
  <c r="CC6735" i="8"/>
  <c r="BO6735" i="8"/>
  <c r="BG6735" i="8"/>
  <c r="BF6735" i="8"/>
  <c r="AS6735" i="8"/>
  <c r="AR6735" i="8"/>
  <c r="AQ6735" i="8"/>
  <c r="AL6735" i="8"/>
  <c r="CD6734" i="8"/>
  <c r="CC6734" i="8"/>
  <c r="BO6734" i="8"/>
  <c r="BG6734" i="8"/>
  <c r="BF6734" i="8"/>
  <c r="AS6734" i="8"/>
  <c r="AR6734" i="8"/>
  <c r="AQ6734" i="8"/>
  <c r="AL6734" i="8"/>
  <c r="CD6733" i="8"/>
  <c r="CC6733" i="8"/>
  <c r="BO6733" i="8"/>
  <c r="BG6733" i="8"/>
  <c r="BF6733" i="8"/>
  <c r="AS6733" i="8"/>
  <c r="AR6733" i="8"/>
  <c r="AQ6733" i="8"/>
  <c r="AL6733" i="8"/>
  <c r="CD6732" i="8"/>
  <c r="CC6732" i="8"/>
  <c r="BO6732" i="8"/>
  <c r="BG6732" i="8"/>
  <c r="BF6732" i="8"/>
  <c r="AS6732" i="8"/>
  <c r="AR6732" i="8"/>
  <c r="AQ6732" i="8"/>
  <c r="AL6732" i="8"/>
  <c r="CD6731" i="8"/>
  <c r="CC6731" i="8"/>
  <c r="BO6731" i="8"/>
  <c r="BG6731" i="8"/>
  <c r="BF6731" i="8"/>
  <c r="AS6731" i="8"/>
  <c r="AR6731" i="8"/>
  <c r="AQ6731" i="8"/>
  <c r="AL6731" i="8"/>
  <c r="CD6730" i="8"/>
  <c r="CC6730" i="8"/>
  <c r="BO6730" i="8"/>
  <c r="BG6730" i="8"/>
  <c r="BF6730" i="8"/>
  <c r="AS6730" i="8"/>
  <c r="AR6730" i="8"/>
  <c r="AQ6730" i="8"/>
  <c r="AL6730" i="8"/>
  <c r="CD6729" i="8"/>
  <c r="CC6729" i="8"/>
  <c r="BO6729" i="8"/>
  <c r="BG6729" i="8"/>
  <c r="BF6729" i="8"/>
  <c r="AS6729" i="8"/>
  <c r="AR6729" i="8"/>
  <c r="AQ6729" i="8"/>
  <c r="AL6729" i="8"/>
  <c r="CD6728" i="8"/>
  <c r="CC6728" i="8"/>
  <c r="BO6728" i="8"/>
  <c r="BG6728" i="8"/>
  <c r="BF6728" i="8"/>
  <c r="AS6728" i="8"/>
  <c r="AR6728" i="8"/>
  <c r="AQ6728" i="8"/>
  <c r="AL6728" i="8"/>
  <c r="CD6727" i="8"/>
  <c r="CC6727" i="8"/>
  <c r="BO6727" i="8"/>
  <c r="BG6727" i="8"/>
  <c r="BF6727" i="8"/>
  <c r="AS6727" i="8"/>
  <c r="AR6727" i="8"/>
  <c r="AQ6727" i="8"/>
  <c r="AL6727" i="8"/>
  <c r="CD6726" i="8"/>
  <c r="CC6726" i="8"/>
  <c r="BO6726" i="8"/>
  <c r="BG6726" i="8"/>
  <c r="BF6726" i="8"/>
  <c r="AS6726" i="8"/>
  <c r="AR6726" i="8"/>
  <c r="AQ6726" i="8"/>
  <c r="AL6726" i="8"/>
  <c r="CD6725" i="8"/>
  <c r="CC6725" i="8"/>
  <c r="BO6725" i="8"/>
  <c r="BG6725" i="8"/>
  <c r="BF6725" i="8"/>
  <c r="AS6725" i="8"/>
  <c r="AR6725" i="8"/>
  <c r="AQ6725" i="8"/>
  <c r="AL6725" i="8"/>
  <c r="CD6724" i="8"/>
  <c r="CC6724" i="8"/>
  <c r="BO6724" i="8"/>
  <c r="BG6724" i="8"/>
  <c r="BF6724" i="8"/>
  <c r="AS6724" i="8"/>
  <c r="AR6724" i="8"/>
  <c r="AQ6724" i="8"/>
  <c r="AL6724" i="8"/>
  <c r="CD6723" i="8"/>
  <c r="CC6723" i="8"/>
  <c r="BO6723" i="8"/>
  <c r="BG6723" i="8"/>
  <c r="BF6723" i="8"/>
  <c r="AS6723" i="8"/>
  <c r="AR6723" i="8"/>
  <c r="AQ6723" i="8"/>
  <c r="AL6723" i="8"/>
  <c r="CD6722" i="8"/>
  <c r="CC6722" i="8"/>
  <c r="BO6722" i="8"/>
  <c r="BG6722" i="8"/>
  <c r="BF6722" i="8"/>
  <c r="AS6722" i="8"/>
  <c r="AR6722" i="8"/>
  <c r="AQ6722" i="8"/>
  <c r="AL6722" i="8"/>
  <c r="CD6721" i="8"/>
  <c r="CC6721" i="8"/>
  <c r="BO6721" i="8"/>
  <c r="BG6721" i="8"/>
  <c r="BF6721" i="8"/>
  <c r="AS6721" i="8"/>
  <c r="AR6721" i="8"/>
  <c r="AQ6721" i="8"/>
  <c r="AL6721" i="8"/>
  <c r="CD6720" i="8"/>
  <c r="CC6720" i="8"/>
  <c r="BO6720" i="8"/>
  <c r="BG6720" i="8"/>
  <c r="BF6720" i="8"/>
  <c r="AS6720" i="8"/>
  <c r="AR6720" i="8"/>
  <c r="AQ6720" i="8"/>
  <c r="AL6720" i="8"/>
  <c r="CD6719" i="8"/>
  <c r="CC6719" i="8"/>
  <c r="BO6719" i="8"/>
  <c r="BG6719" i="8"/>
  <c r="BF6719" i="8"/>
  <c r="AS6719" i="8"/>
  <c r="AR6719" i="8"/>
  <c r="AQ6719" i="8"/>
  <c r="AL6719" i="8"/>
  <c r="CD6718" i="8"/>
  <c r="CC6718" i="8"/>
  <c r="BO6718" i="8"/>
  <c r="BG6718" i="8"/>
  <c r="BF6718" i="8"/>
  <c r="AS6718" i="8"/>
  <c r="AR6718" i="8"/>
  <c r="AQ6718" i="8"/>
  <c r="AL6718" i="8"/>
  <c r="CD6717" i="8"/>
  <c r="CC6717" i="8"/>
  <c r="BO6717" i="8"/>
  <c r="BG6717" i="8"/>
  <c r="BF6717" i="8"/>
  <c r="AS6717" i="8"/>
  <c r="AR6717" i="8"/>
  <c r="AQ6717" i="8"/>
  <c r="AL6717" i="8"/>
  <c r="CD6716" i="8"/>
  <c r="CC6716" i="8"/>
  <c r="BO6716" i="8"/>
  <c r="BG6716" i="8"/>
  <c r="BF6716" i="8"/>
  <c r="AS6716" i="8"/>
  <c r="AR6716" i="8"/>
  <c r="AQ6716" i="8"/>
  <c r="AL6716" i="8"/>
  <c r="CD6715" i="8"/>
  <c r="CC6715" i="8"/>
  <c r="BO6715" i="8"/>
  <c r="BG6715" i="8"/>
  <c r="BF6715" i="8"/>
  <c r="AS6715" i="8"/>
  <c r="AR6715" i="8"/>
  <c r="AQ6715" i="8"/>
  <c r="AL6715" i="8"/>
  <c r="CD6714" i="8"/>
  <c r="CC6714" i="8"/>
  <c r="BO6714" i="8"/>
  <c r="BG6714" i="8"/>
  <c r="BF6714" i="8"/>
  <c r="AS6714" i="8"/>
  <c r="AR6714" i="8"/>
  <c r="AQ6714" i="8"/>
  <c r="AL6714" i="8"/>
  <c r="CD6713" i="8"/>
  <c r="CC6713" i="8"/>
  <c r="BO6713" i="8"/>
  <c r="BG6713" i="8"/>
  <c r="BF6713" i="8"/>
  <c r="AS6713" i="8"/>
  <c r="AR6713" i="8"/>
  <c r="AQ6713" i="8"/>
  <c r="AL6713" i="8"/>
  <c r="CD6712" i="8"/>
  <c r="CC6712" i="8"/>
  <c r="BO6712" i="8"/>
  <c r="BG6712" i="8"/>
  <c r="BF6712" i="8"/>
  <c r="AS6712" i="8"/>
  <c r="AR6712" i="8"/>
  <c r="AQ6712" i="8"/>
  <c r="AL6712" i="8"/>
  <c r="CD6711" i="8"/>
  <c r="CC6711" i="8"/>
  <c r="BO6711" i="8"/>
  <c r="BG6711" i="8"/>
  <c r="BF6711" i="8"/>
  <c r="AS6711" i="8"/>
  <c r="AR6711" i="8"/>
  <c r="AQ6711" i="8"/>
  <c r="AL6711" i="8"/>
  <c r="CD6710" i="8"/>
  <c r="CC6710" i="8"/>
  <c r="BO6710" i="8"/>
  <c r="BG6710" i="8"/>
  <c r="BF6710" i="8"/>
  <c r="AS6710" i="8"/>
  <c r="AR6710" i="8"/>
  <c r="AQ6710" i="8"/>
  <c r="AL6710" i="8"/>
  <c r="CD6709" i="8"/>
  <c r="CC6709" i="8"/>
  <c r="BO6709" i="8"/>
  <c r="BG6709" i="8"/>
  <c r="BF6709" i="8"/>
  <c r="AS6709" i="8"/>
  <c r="AR6709" i="8"/>
  <c r="AQ6709" i="8"/>
  <c r="AL6709" i="8"/>
  <c r="CD6708" i="8"/>
  <c r="CC6708" i="8"/>
  <c r="BO6708" i="8"/>
  <c r="BG6708" i="8"/>
  <c r="BF6708" i="8"/>
  <c r="AS6708" i="8"/>
  <c r="AR6708" i="8"/>
  <c r="AQ6708" i="8"/>
  <c r="AL6708" i="8"/>
  <c r="CD6707" i="8"/>
  <c r="CC6707" i="8"/>
  <c r="BO6707" i="8"/>
  <c r="BG6707" i="8"/>
  <c r="BF6707" i="8"/>
  <c r="AS6707" i="8"/>
  <c r="AR6707" i="8"/>
  <c r="AQ6707" i="8"/>
  <c r="AL6707" i="8"/>
  <c r="CD6706" i="8"/>
  <c r="CC6706" i="8"/>
  <c r="BO6706" i="8"/>
  <c r="BG6706" i="8"/>
  <c r="BF6706" i="8"/>
  <c r="AS6706" i="8"/>
  <c r="AR6706" i="8"/>
  <c r="AQ6706" i="8"/>
  <c r="AL6706" i="8"/>
  <c r="CD6705" i="8"/>
  <c r="CC6705" i="8"/>
  <c r="BO6705" i="8"/>
  <c r="BG6705" i="8"/>
  <c r="BF6705" i="8"/>
  <c r="AS6705" i="8"/>
  <c r="AR6705" i="8"/>
  <c r="AQ6705" i="8"/>
  <c r="AL6705" i="8"/>
  <c r="CD6704" i="8"/>
  <c r="CC6704" i="8"/>
  <c r="BO6704" i="8"/>
  <c r="BG6704" i="8"/>
  <c r="BF6704" i="8"/>
  <c r="AS6704" i="8"/>
  <c r="AR6704" i="8"/>
  <c r="AQ6704" i="8"/>
  <c r="AL6704" i="8"/>
  <c r="CD6703" i="8"/>
  <c r="CC6703" i="8"/>
  <c r="BO6703" i="8"/>
  <c r="BG6703" i="8"/>
  <c r="BF6703" i="8"/>
  <c r="AS6703" i="8"/>
  <c r="AR6703" i="8"/>
  <c r="AQ6703" i="8"/>
  <c r="AL6703" i="8"/>
  <c r="CD6702" i="8"/>
  <c r="CC6702" i="8"/>
  <c r="BO6702" i="8"/>
  <c r="BG6702" i="8"/>
  <c r="BF6702" i="8"/>
  <c r="AS6702" i="8"/>
  <c r="AR6702" i="8"/>
  <c r="AQ6702" i="8"/>
  <c r="AL6702" i="8"/>
  <c r="CD6701" i="8"/>
  <c r="CC6701" i="8"/>
  <c r="BO6701" i="8"/>
  <c r="BG6701" i="8"/>
  <c r="BF6701" i="8"/>
  <c r="AS6701" i="8"/>
  <c r="AR6701" i="8"/>
  <c r="AQ6701" i="8"/>
  <c r="AL6701" i="8"/>
  <c r="CD6700" i="8"/>
  <c r="CC6700" i="8"/>
  <c r="BO6700" i="8"/>
  <c r="BG6700" i="8"/>
  <c r="BF6700" i="8"/>
  <c r="AS6700" i="8"/>
  <c r="AR6700" i="8"/>
  <c r="AQ6700" i="8"/>
  <c r="AL6700" i="8"/>
  <c r="CD6699" i="8"/>
  <c r="CC6699" i="8"/>
  <c r="BO6699" i="8"/>
  <c r="BG6699" i="8"/>
  <c r="BF6699" i="8"/>
  <c r="AS6699" i="8"/>
  <c r="AR6699" i="8"/>
  <c r="AQ6699" i="8"/>
  <c r="AL6699" i="8"/>
  <c r="CD6698" i="8"/>
  <c r="CC6698" i="8"/>
  <c r="BO6698" i="8"/>
  <c r="BG6698" i="8"/>
  <c r="BF6698" i="8"/>
  <c r="AS6698" i="8"/>
  <c r="AR6698" i="8"/>
  <c r="AQ6698" i="8"/>
  <c r="AL6698" i="8"/>
  <c r="CD6697" i="8"/>
  <c r="CC6697" i="8"/>
  <c r="BO6697" i="8"/>
  <c r="BG6697" i="8"/>
  <c r="BF6697" i="8"/>
  <c r="AS6697" i="8"/>
  <c r="AR6697" i="8"/>
  <c r="AQ6697" i="8"/>
  <c r="AL6697" i="8"/>
  <c r="CD6696" i="8"/>
  <c r="CC6696" i="8"/>
  <c r="BO6696" i="8"/>
  <c r="BG6696" i="8"/>
  <c r="BF6696" i="8"/>
  <c r="AS6696" i="8"/>
  <c r="AR6696" i="8"/>
  <c r="AQ6696" i="8"/>
  <c r="AL6696" i="8"/>
  <c r="CD6695" i="8"/>
  <c r="CC6695" i="8"/>
  <c r="BO6695" i="8"/>
  <c r="BG6695" i="8"/>
  <c r="BF6695" i="8"/>
  <c r="AS6695" i="8"/>
  <c r="AR6695" i="8"/>
  <c r="AQ6695" i="8"/>
  <c r="AL6695" i="8"/>
  <c r="CD6694" i="8"/>
  <c r="CC6694" i="8"/>
  <c r="BO6694" i="8"/>
  <c r="BG6694" i="8"/>
  <c r="BF6694" i="8"/>
  <c r="AS6694" i="8"/>
  <c r="AR6694" i="8"/>
  <c r="AQ6694" i="8"/>
  <c r="AL6694" i="8"/>
  <c r="CD6693" i="8"/>
  <c r="CC6693" i="8"/>
  <c r="BO6693" i="8"/>
  <c r="BG6693" i="8"/>
  <c r="BF6693" i="8"/>
  <c r="AS6693" i="8"/>
  <c r="AR6693" i="8"/>
  <c r="AQ6693" i="8"/>
  <c r="AL6693" i="8"/>
  <c r="CD6692" i="8"/>
  <c r="CC6692" i="8"/>
  <c r="BO6692" i="8"/>
  <c r="BG6692" i="8"/>
  <c r="BF6692" i="8"/>
  <c r="AS6692" i="8"/>
  <c r="AR6692" i="8"/>
  <c r="AQ6692" i="8"/>
  <c r="AL6692" i="8"/>
  <c r="CD6691" i="8"/>
  <c r="CC6691" i="8"/>
  <c r="BO6691" i="8"/>
  <c r="BG6691" i="8"/>
  <c r="BF6691" i="8"/>
  <c r="AS6691" i="8"/>
  <c r="AR6691" i="8"/>
  <c r="AQ6691" i="8"/>
  <c r="AL6691" i="8"/>
  <c r="CD6690" i="8"/>
  <c r="CC6690" i="8"/>
  <c r="BO6690" i="8"/>
  <c r="BG6690" i="8"/>
  <c r="BF6690" i="8"/>
  <c r="AS6690" i="8"/>
  <c r="AR6690" i="8"/>
  <c r="AQ6690" i="8"/>
  <c r="AL6690" i="8"/>
  <c r="CD6689" i="8"/>
  <c r="CC6689" i="8"/>
  <c r="BO6689" i="8"/>
  <c r="BG6689" i="8"/>
  <c r="BF6689" i="8"/>
  <c r="AS6689" i="8"/>
  <c r="AR6689" i="8"/>
  <c r="AQ6689" i="8"/>
  <c r="AL6689" i="8"/>
  <c r="CD6688" i="8"/>
  <c r="CC6688" i="8"/>
  <c r="BO6688" i="8"/>
  <c r="BG6688" i="8"/>
  <c r="BF6688" i="8"/>
  <c r="AS6688" i="8"/>
  <c r="AR6688" i="8"/>
  <c r="AQ6688" i="8"/>
  <c r="AL6688" i="8"/>
  <c r="CD6687" i="8"/>
  <c r="CC6687" i="8"/>
  <c r="BO6687" i="8"/>
  <c r="BG6687" i="8"/>
  <c r="BF6687" i="8"/>
  <c r="AS6687" i="8"/>
  <c r="AR6687" i="8"/>
  <c r="AQ6687" i="8"/>
  <c r="AL6687" i="8"/>
  <c r="CD6686" i="8"/>
  <c r="CC6686" i="8"/>
  <c r="BO6686" i="8"/>
  <c r="BG6686" i="8"/>
  <c r="BF6686" i="8"/>
  <c r="AS6686" i="8"/>
  <c r="AR6686" i="8"/>
  <c r="AQ6686" i="8"/>
  <c r="AL6686" i="8"/>
  <c r="CD6685" i="8"/>
  <c r="CC6685" i="8"/>
  <c r="BO6685" i="8"/>
  <c r="BG6685" i="8"/>
  <c r="BF6685" i="8"/>
  <c r="AS6685" i="8"/>
  <c r="AR6685" i="8"/>
  <c r="AQ6685" i="8"/>
  <c r="AL6685" i="8"/>
  <c r="CD6684" i="8"/>
  <c r="CC6684" i="8"/>
  <c r="BO6684" i="8"/>
  <c r="BG6684" i="8"/>
  <c r="BF6684" i="8"/>
  <c r="AS6684" i="8"/>
  <c r="AR6684" i="8"/>
  <c r="AQ6684" i="8"/>
  <c r="AL6684" i="8"/>
  <c r="CD6683" i="8"/>
  <c r="CC6683" i="8"/>
  <c r="BO6683" i="8"/>
  <c r="BG6683" i="8"/>
  <c r="BF6683" i="8"/>
  <c r="AS6683" i="8"/>
  <c r="AR6683" i="8"/>
  <c r="AQ6683" i="8"/>
  <c r="AL6683" i="8"/>
  <c r="CD6682" i="8"/>
  <c r="CC6682" i="8"/>
  <c r="BO6682" i="8"/>
  <c r="BG6682" i="8"/>
  <c r="BF6682" i="8"/>
  <c r="AS6682" i="8"/>
  <c r="AR6682" i="8"/>
  <c r="AQ6682" i="8"/>
  <c r="AL6682" i="8"/>
  <c r="CD6681" i="8"/>
  <c r="CC6681" i="8"/>
  <c r="BO6681" i="8"/>
  <c r="BG6681" i="8"/>
  <c r="BF6681" i="8"/>
  <c r="AS6681" i="8"/>
  <c r="AR6681" i="8"/>
  <c r="AQ6681" i="8"/>
  <c r="AL6681" i="8"/>
  <c r="CD6680" i="8"/>
  <c r="CC6680" i="8"/>
  <c r="BO6680" i="8"/>
  <c r="BG6680" i="8"/>
  <c r="BF6680" i="8"/>
  <c r="AS6680" i="8"/>
  <c r="AR6680" i="8"/>
  <c r="AQ6680" i="8"/>
  <c r="AL6680" i="8"/>
  <c r="CD6679" i="8"/>
  <c r="CC6679" i="8"/>
  <c r="BO6679" i="8"/>
  <c r="BG6679" i="8"/>
  <c r="BF6679" i="8"/>
  <c r="AS6679" i="8"/>
  <c r="AR6679" i="8"/>
  <c r="AQ6679" i="8"/>
  <c r="AL6679" i="8"/>
  <c r="CD6678" i="8"/>
  <c r="CC6678" i="8"/>
  <c r="BO6678" i="8"/>
  <c r="BG6678" i="8"/>
  <c r="BF6678" i="8"/>
  <c r="AS6678" i="8"/>
  <c r="AR6678" i="8"/>
  <c r="AQ6678" i="8"/>
  <c r="AL6678" i="8"/>
  <c r="CD6677" i="8"/>
  <c r="CC6677" i="8"/>
  <c r="BO6677" i="8"/>
  <c r="BG6677" i="8"/>
  <c r="BF6677" i="8"/>
  <c r="AS6677" i="8"/>
  <c r="AR6677" i="8"/>
  <c r="AQ6677" i="8"/>
  <c r="AL6677" i="8"/>
  <c r="CD6676" i="8"/>
  <c r="CC6676" i="8"/>
  <c r="BO6676" i="8"/>
  <c r="BG6676" i="8"/>
  <c r="BF6676" i="8"/>
  <c r="AS6676" i="8"/>
  <c r="AR6676" i="8"/>
  <c r="AQ6676" i="8"/>
  <c r="AL6676" i="8"/>
  <c r="CD6675" i="8"/>
  <c r="CC6675" i="8"/>
  <c r="BO6675" i="8"/>
  <c r="BG6675" i="8"/>
  <c r="BF6675" i="8"/>
  <c r="AS6675" i="8"/>
  <c r="AR6675" i="8"/>
  <c r="AQ6675" i="8"/>
  <c r="AL6675" i="8"/>
  <c r="CD6674" i="8"/>
  <c r="CC6674" i="8"/>
  <c r="BO6674" i="8"/>
  <c r="BG6674" i="8"/>
  <c r="BF6674" i="8"/>
  <c r="AS6674" i="8"/>
  <c r="AR6674" i="8"/>
  <c r="AQ6674" i="8"/>
  <c r="AL6674" i="8"/>
  <c r="CD6673" i="8"/>
  <c r="CC6673" i="8"/>
  <c r="BO6673" i="8"/>
  <c r="BG6673" i="8"/>
  <c r="BF6673" i="8"/>
  <c r="AS6673" i="8"/>
  <c r="AR6673" i="8"/>
  <c r="AQ6673" i="8"/>
  <c r="AL6673" i="8"/>
  <c r="CD6672" i="8"/>
  <c r="CC6672" i="8"/>
  <c r="BO6672" i="8"/>
  <c r="BG6672" i="8"/>
  <c r="BF6672" i="8"/>
  <c r="AS6672" i="8"/>
  <c r="AR6672" i="8"/>
  <c r="AQ6672" i="8"/>
  <c r="AL6672" i="8"/>
  <c r="CD6671" i="8"/>
  <c r="CC6671" i="8"/>
  <c r="BO6671" i="8"/>
  <c r="BG6671" i="8"/>
  <c r="BF6671" i="8"/>
  <c r="AS6671" i="8"/>
  <c r="AR6671" i="8"/>
  <c r="AQ6671" i="8"/>
  <c r="AL6671" i="8"/>
  <c r="CD6670" i="8"/>
  <c r="CC6670" i="8"/>
  <c r="BO6670" i="8"/>
  <c r="BG6670" i="8"/>
  <c r="BF6670" i="8"/>
  <c r="AS6670" i="8"/>
  <c r="AR6670" i="8"/>
  <c r="AQ6670" i="8"/>
  <c r="AL6670" i="8"/>
  <c r="CD6669" i="8"/>
  <c r="CC6669" i="8"/>
  <c r="BO6669" i="8"/>
  <c r="BG6669" i="8"/>
  <c r="BF6669" i="8"/>
  <c r="AS6669" i="8"/>
  <c r="AR6669" i="8"/>
  <c r="AQ6669" i="8"/>
  <c r="AL6669" i="8"/>
  <c r="CD6668" i="8"/>
  <c r="CC6668" i="8"/>
  <c r="BO6668" i="8"/>
  <c r="BG6668" i="8"/>
  <c r="BF6668" i="8"/>
  <c r="AS6668" i="8"/>
  <c r="AR6668" i="8"/>
  <c r="AQ6668" i="8"/>
  <c r="AL6668" i="8"/>
  <c r="CD6667" i="8"/>
  <c r="CC6667" i="8"/>
  <c r="BO6667" i="8"/>
  <c r="BG6667" i="8"/>
  <c r="BF6667" i="8"/>
  <c r="AS6667" i="8"/>
  <c r="AR6667" i="8"/>
  <c r="AQ6667" i="8"/>
  <c r="AL6667" i="8"/>
  <c r="CD6666" i="8"/>
  <c r="CC6666" i="8"/>
  <c r="BO6666" i="8"/>
  <c r="BG6666" i="8"/>
  <c r="BF6666" i="8"/>
  <c r="AS6666" i="8"/>
  <c r="AR6666" i="8"/>
  <c r="AQ6666" i="8"/>
  <c r="AL6666" i="8"/>
  <c r="CD6665" i="8"/>
  <c r="CC6665" i="8"/>
  <c r="BO6665" i="8"/>
  <c r="BG6665" i="8"/>
  <c r="BF6665" i="8"/>
  <c r="AS6665" i="8"/>
  <c r="AR6665" i="8"/>
  <c r="AQ6665" i="8"/>
  <c r="AL6665" i="8"/>
  <c r="CD6664" i="8"/>
  <c r="CC6664" i="8"/>
  <c r="BO6664" i="8"/>
  <c r="BG6664" i="8"/>
  <c r="BF6664" i="8"/>
  <c r="AS6664" i="8"/>
  <c r="AR6664" i="8"/>
  <c r="AQ6664" i="8"/>
  <c r="AL6664" i="8"/>
  <c r="CD6663" i="8"/>
  <c r="CC6663" i="8"/>
  <c r="BO6663" i="8"/>
  <c r="BG6663" i="8"/>
  <c r="BF6663" i="8"/>
  <c r="AS6663" i="8"/>
  <c r="AR6663" i="8"/>
  <c r="AQ6663" i="8"/>
  <c r="AL6663" i="8"/>
  <c r="CD6662" i="8"/>
  <c r="CC6662" i="8"/>
  <c r="BO6662" i="8"/>
  <c r="BG6662" i="8"/>
  <c r="BF6662" i="8"/>
  <c r="AS6662" i="8"/>
  <c r="AR6662" i="8"/>
  <c r="AQ6662" i="8"/>
  <c r="AL6662" i="8"/>
  <c r="CD6661" i="8"/>
  <c r="CC6661" i="8"/>
  <c r="BO6661" i="8"/>
  <c r="BG6661" i="8"/>
  <c r="BF6661" i="8"/>
  <c r="AS6661" i="8"/>
  <c r="AR6661" i="8"/>
  <c r="AQ6661" i="8"/>
  <c r="AL6661" i="8"/>
  <c r="CD6660" i="8"/>
  <c r="CC6660" i="8"/>
  <c r="BO6660" i="8"/>
  <c r="BG6660" i="8"/>
  <c r="BF6660" i="8"/>
  <c r="AS6660" i="8"/>
  <c r="AR6660" i="8"/>
  <c r="AQ6660" i="8"/>
  <c r="AL6660" i="8"/>
  <c r="CD6659" i="8"/>
  <c r="CC6659" i="8"/>
  <c r="BO6659" i="8"/>
  <c r="BG6659" i="8"/>
  <c r="BF6659" i="8"/>
  <c r="AS6659" i="8"/>
  <c r="AR6659" i="8"/>
  <c r="AQ6659" i="8"/>
  <c r="AL6659" i="8"/>
  <c r="CD6658" i="8"/>
  <c r="CC6658" i="8"/>
  <c r="BO6658" i="8"/>
  <c r="BG6658" i="8"/>
  <c r="BF6658" i="8"/>
  <c r="AS6658" i="8"/>
  <c r="AR6658" i="8"/>
  <c r="AQ6658" i="8"/>
  <c r="AL6658" i="8"/>
  <c r="CD6657" i="8"/>
  <c r="CC6657" i="8"/>
  <c r="BO6657" i="8"/>
  <c r="BG6657" i="8"/>
  <c r="BF6657" i="8"/>
  <c r="AS6657" i="8"/>
  <c r="AR6657" i="8"/>
  <c r="AQ6657" i="8"/>
  <c r="AL6657" i="8"/>
  <c r="CD6656" i="8"/>
  <c r="CC6656" i="8"/>
  <c r="BO6656" i="8"/>
  <c r="BG6656" i="8"/>
  <c r="BF6656" i="8"/>
  <c r="AS6656" i="8"/>
  <c r="AR6656" i="8"/>
  <c r="AQ6656" i="8"/>
  <c r="AL6656" i="8"/>
  <c r="CD6655" i="8"/>
  <c r="CC6655" i="8"/>
  <c r="BO6655" i="8"/>
  <c r="BG6655" i="8"/>
  <c r="BF6655" i="8"/>
  <c r="AS6655" i="8"/>
  <c r="AR6655" i="8"/>
  <c r="AQ6655" i="8"/>
  <c r="AL6655" i="8"/>
  <c r="CD6654" i="8"/>
  <c r="CC6654" i="8"/>
  <c r="BO6654" i="8"/>
  <c r="BG6654" i="8"/>
  <c r="BF6654" i="8"/>
  <c r="AS6654" i="8"/>
  <c r="AR6654" i="8"/>
  <c r="AQ6654" i="8"/>
  <c r="AL6654" i="8"/>
  <c r="CD6653" i="8"/>
  <c r="CC6653" i="8"/>
  <c r="BO6653" i="8"/>
  <c r="BG6653" i="8"/>
  <c r="BF6653" i="8"/>
  <c r="AS6653" i="8"/>
  <c r="AR6653" i="8"/>
  <c r="AQ6653" i="8"/>
  <c r="AL6653" i="8"/>
  <c r="CD6652" i="8"/>
  <c r="CC6652" i="8"/>
  <c r="BO6652" i="8"/>
  <c r="BG6652" i="8"/>
  <c r="BF6652" i="8"/>
  <c r="AS6652" i="8"/>
  <c r="AR6652" i="8"/>
  <c r="AQ6652" i="8"/>
  <c r="AL6652" i="8"/>
  <c r="CD6651" i="8"/>
  <c r="CC6651" i="8"/>
  <c r="BO6651" i="8"/>
  <c r="BG6651" i="8"/>
  <c r="BF6651" i="8"/>
  <c r="AS6651" i="8"/>
  <c r="AR6651" i="8"/>
  <c r="AQ6651" i="8"/>
  <c r="AL6651" i="8"/>
  <c r="CD6650" i="8"/>
  <c r="CC6650" i="8"/>
  <c r="BO6650" i="8"/>
  <c r="BG6650" i="8"/>
  <c r="BF6650" i="8"/>
  <c r="AS6650" i="8"/>
  <c r="AR6650" i="8"/>
  <c r="AQ6650" i="8"/>
  <c r="AL6650" i="8"/>
  <c r="CD6649" i="8"/>
  <c r="CC6649" i="8"/>
  <c r="BO6649" i="8"/>
  <c r="BG6649" i="8"/>
  <c r="BF6649" i="8"/>
  <c r="AS6649" i="8"/>
  <c r="AR6649" i="8"/>
  <c r="AQ6649" i="8"/>
  <c r="AL6649" i="8"/>
  <c r="CD6648" i="8"/>
  <c r="CC6648" i="8"/>
  <c r="BO6648" i="8"/>
  <c r="BG6648" i="8"/>
  <c r="BF6648" i="8"/>
  <c r="AS6648" i="8"/>
  <c r="AR6648" i="8"/>
  <c r="AQ6648" i="8"/>
  <c r="AL6648" i="8"/>
  <c r="CD6647" i="8"/>
  <c r="CC6647" i="8"/>
  <c r="BO6647" i="8"/>
  <c r="BG6647" i="8"/>
  <c r="BF6647" i="8"/>
  <c r="AS6647" i="8"/>
  <c r="AR6647" i="8"/>
  <c r="AQ6647" i="8"/>
  <c r="AL6647" i="8"/>
  <c r="CD6646" i="8"/>
  <c r="CC6646" i="8"/>
  <c r="BO6646" i="8"/>
  <c r="BG6646" i="8"/>
  <c r="BF6646" i="8"/>
  <c r="AS6646" i="8"/>
  <c r="AR6646" i="8"/>
  <c r="AQ6646" i="8"/>
  <c r="AL6646" i="8"/>
  <c r="CD6645" i="8"/>
  <c r="CC6645" i="8"/>
  <c r="BO6645" i="8"/>
  <c r="BG6645" i="8"/>
  <c r="BF6645" i="8"/>
  <c r="AS6645" i="8"/>
  <c r="AR6645" i="8"/>
  <c r="AQ6645" i="8"/>
  <c r="AL6645" i="8"/>
  <c r="CD6644" i="8"/>
  <c r="CC6644" i="8"/>
  <c r="BO6644" i="8"/>
  <c r="BG6644" i="8"/>
  <c r="BF6644" i="8"/>
  <c r="AS6644" i="8"/>
  <c r="AR6644" i="8"/>
  <c r="AQ6644" i="8"/>
  <c r="AL6644" i="8"/>
  <c r="CD6643" i="8"/>
  <c r="CC6643" i="8"/>
  <c r="BO6643" i="8"/>
  <c r="BG6643" i="8"/>
  <c r="BF6643" i="8"/>
  <c r="AS6643" i="8"/>
  <c r="AR6643" i="8"/>
  <c r="AQ6643" i="8"/>
  <c r="AL6643" i="8"/>
  <c r="CD6642" i="8"/>
  <c r="CC6642" i="8"/>
  <c r="BO6642" i="8"/>
  <c r="BG6642" i="8"/>
  <c r="BF6642" i="8"/>
  <c r="AS6642" i="8"/>
  <c r="AR6642" i="8"/>
  <c r="AQ6642" i="8"/>
  <c r="AL6642" i="8"/>
  <c r="CD6641" i="8"/>
  <c r="CC6641" i="8"/>
  <c r="BO6641" i="8"/>
  <c r="BG6641" i="8"/>
  <c r="BF6641" i="8"/>
  <c r="AS6641" i="8"/>
  <c r="AR6641" i="8"/>
  <c r="AQ6641" i="8"/>
  <c r="AL6641" i="8"/>
  <c r="CD6640" i="8"/>
  <c r="CC6640" i="8"/>
  <c r="BO6640" i="8"/>
  <c r="BG6640" i="8"/>
  <c r="BF6640" i="8"/>
  <c r="AS6640" i="8"/>
  <c r="AR6640" i="8"/>
  <c r="AQ6640" i="8"/>
  <c r="AL6640" i="8"/>
  <c r="CD6639" i="8"/>
  <c r="CC6639" i="8"/>
  <c r="BO6639" i="8"/>
  <c r="BG6639" i="8"/>
  <c r="BF6639" i="8"/>
  <c r="AS6639" i="8"/>
  <c r="AR6639" i="8"/>
  <c r="AQ6639" i="8"/>
  <c r="AL6639" i="8"/>
  <c r="CD6638" i="8"/>
  <c r="CC6638" i="8"/>
  <c r="BO6638" i="8"/>
  <c r="BG6638" i="8"/>
  <c r="BF6638" i="8"/>
  <c r="AS6638" i="8"/>
  <c r="AR6638" i="8"/>
  <c r="AQ6638" i="8"/>
  <c r="AL6638" i="8"/>
  <c r="CD6637" i="8"/>
  <c r="CC6637" i="8"/>
  <c r="BO6637" i="8"/>
  <c r="BG6637" i="8"/>
  <c r="BF6637" i="8"/>
  <c r="AS6637" i="8"/>
  <c r="AR6637" i="8"/>
  <c r="AQ6637" i="8"/>
  <c r="AL6637" i="8"/>
  <c r="CD6636" i="8"/>
  <c r="CC6636" i="8"/>
  <c r="BO6636" i="8"/>
  <c r="BG6636" i="8"/>
  <c r="BF6636" i="8"/>
  <c r="AS6636" i="8"/>
  <c r="AR6636" i="8"/>
  <c r="AQ6636" i="8"/>
  <c r="AL6636" i="8"/>
  <c r="CD6635" i="8"/>
  <c r="CC6635" i="8"/>
  <c r="BO6635" i="8"/>
  <c r="BG6635" i="8"/>
  <c r="BF6635" i="8"/>
  <c r="AS6635" i="8"/>
  <c r="AR6635" i="8"/>
  <c r="AQ6635" i="8"/>
  <c r="AL6635" i="8"/>
  <c r="CD6634" i="8"/>
  <c r="CC6634" i="8"/>
  <c r="BO6634" i="8"/>
  <c r="BG6634" i="8"/>
  <c r="BF6634" i="8"/>
  <c r="AS6634" i="8"/>
  <c r="AR6634" i="8"/>
  <c r="AQ6634" i="8"/>
  <c r="AL6634" i="8"/>
  <c r="CD6633" i="8"/>
  <c r="CC6633" i="8"/>
  <c r="BO6633" i="8"/>
  <c r="BG6633" i="8"/>
  <c r="BF6633" i="8"/>
  <c r="AS6633" i="8"/>
  <c r="AR6633" i="8"/>
  <c r="AQ6633" i="8"/>
  <c r="AL6633" i="8"/>
  <c r="CD6632" i="8"/>
  <c r="CC6632" i="8"/>
  <c r="BO6632" i="8"/>
  <c r="BG6632" i="8"/>
  <c r="BF6632" i="8"/>
  <c r="AS6632" i="8"/>
  <c r="AR6632" i="8"/>
  <c r="AQ6632" i="8"/>
  <c r="AL6632" i="8"/>
  <c r="CD6631" i="8"/>
  <c r="CC6631" i="8"/>
  <c r="BO6631" i="8"/>
  <c r="BG6631" i="8"/>
  <c r="BF6631" i="8"/>
  <c r="AS6631" i="8"/>
  <c r="AR6631" i="8"/>
  <c r="AQ6631" i="8"/>
  <c r="AL6631" i="8"/>
  <c r="CD6630" i="8"/>
  <c r="CC6630" i="8"/>
  <c r="BO6630" i="8"/>
  <c r="BG6630" i="8"/>
  <c r="BF6630" i="8"/>
  <c r="AS6630" i="8"/>
  <c r="AR6630" i="8"/>
  <c r="AQ6630" i="8"/>
  <c r="AL6630" i="8"/>
  <c r="CD6629" i="8"/>
  <c r="CC6629" i="8"/>
  <c r="BO6629" i="8"/>
  <c r="BG6629" i="8"/>
  <c r="BF6629" i="8"/>
  <c r="AS6629" i="8"/>
  <c r="AR6629" i="8"/>
  <c r="AQ6629" i="8"/>
  <c r="AL6629" i="8"/>
  <c r="CD6628" i="8"/>
  <c r="CC6628" i="8"/>
  <c r="BO6628" i="8"/>
  <c r="BG6628" i="8"/>
  <c r="BF6628" i="8"/>
  <c r="AS6628" i="8"/>
  <c r="AR6628" i="8"/>
  <c r="AQ6628" i="8"/>
  <c r="AL6628" i="8"/>
  <c r="CD6627" i="8"/>
  <c r="CC6627" i="8"/>
  <c r="BO6627" i="8"/>
  <c r="BG6627" i="8"/>
  <c r="BF6627" i="8"/>
  <c r="AS6627" i="8"/>
  <c r="AR6627" i="8"/>
  <c r="AQ6627" i="8"/>
  <c r="AL6627" i="8"/>
  <c r="CD6626" i="8"/>
  <c r="CC6626" i="8"/>
  <c r="BO6626" i="8"/>
  <c r="BG6626" i="8"/>
  <c r="BF6626" i="8"/>
  <c r="AS6626" i="8"/>
  <c r="AR6626" i="8"/>
  <c r="AQ6626" i="8"/>
  <c r="AL6626" i="8"/>
  <c r="CD6625" i="8"/>
  <c r="CC6625" i="8"/>
  <c r="BO6625" i="8"/>
  <c r="BG6625" i="8"/>
  <c r="BF6625" i="8"/>
  <c r="AS6625" i="8"/>
  <c r="AR6625" i="8"/>
  <c r="AQ6625" i="8"/>
  <c r="AL6625" i="8"/>
  <c r="CD6624" i="8"/>
  <c r="CC6624" i="8"/>
  <c r="BO6624" i="8"/>
  <c r="BG6624" i="8"/>
  <c r="BF6624" i="8"/>
  <c r="AS6624" i="8"/>
  <c r="AR6624" i="8"/>
  <c r="AQ6624" i="8"/>
  <c r="AL6624" i="8"/>
  <c r="CD6623" i="8"/>
  <c r="CC6623" i="8"/>
  <c r="BO6623" i="8"/>
  <c r="BG6623" i="8"/>
  <c r="BF6623" i="8"/>
  <c r="AS6623" i="8"/>
  <c r="AR6623" i="8"/>
  <c r="AQ6623" i="8"/>
  <c r="AL6623" i="8"/>
  <c r="CD6622" i="8"/>
  <c r="CC6622" i="8"/>
  <c r="BO6622" i="8"/>
  <c r="BG6622" i="8"/>
  <c r="BF6622" i="8"/>
  <c r="AS6622" i="8"/>
  <c r="AR6622" i="8"/>
  <c r="AQ6622" i="8"/>
  <c r="AL6622" i="8"/>
  <c r="CD6621" i="8"/>
  <c r="CC6621" i="8"/>
  <c r="BO6621" i="8"/>
  <c r="BG6621" i="8"/>
  <c r="BF6621" i="8"/>
  <c r="AS6621" i="8"/>
  <c r="AR6621" i="8"/>
  <c r="AQ6621" i="8"/>
  <c r="AL6621" i="8"/>
  <c r="CD6620" i="8"/>
  <c r="CC6620" i="8"/>
  <c r="BO6620" i="8"/>
  <c r="BG6620" i="8"/>
  <c r="BF6620" i="8"/>
  <c r="AS6620" i="8"/>
  <c r="AR6620" i="8"/>
  <c r="AQ6620" i="8"/>
  <c r="AL6620" i="8"/>
  <c r="CD6619" i="8"/>
  <c r="CC6619" i="8"/>
  <c r="BO6619" i="8"/>
  <c r="BG6619" i="8"/>
  <c r="BF6619" i="8"/>
  <c r="AS6619" i="8"/>
  <c r="AR6619" i="8"/>
  <c r="AQ6619" i="8"/>
  <c r="AL6619" i="8"/>
  <c r="CD6618" i="8"/>
  <c r="CC6618" i="8"/>
  <c r="BO6618" i="8"/>
  <c r="BG6618" i="8"/>
  <c r="BF6618" i="8"/>
  <c r="AS6618" i="8"/>
  <c r="AR6618" i="8"/>
  <c r="AQ6618" i="8"/>
  <c r="AL6618" i="8"/>
  <c r="CD6617" i="8"/>
  <c r="CC6617" i="8"/>
  <c r="BO6617" i="8"/>
  <c r="BG6617" i="8"/>
  <c r="BF6617" i="8"/>
  <c r="AS6617" i="8"/>
  <c r="AR6617" i="8"/>
  <c r="AQ6617" i="8"/>
  <c r="AL6617" i="8"/>
  <c r="CD6616" i="8"/>
  <c r="CC6616" i="8"/>
  <c r="BO6616" i="8"/>
  <c r="BG6616" i="8"/>
  <c r="BF6616" i="8"/>
  <c r="AS6616" i="8"/>
  <c r="AR6616" i="8"/>
  <c r="AQ6616" i="8"/>
  <c r="AL6616" i="8"/>
  <c r="CD6615" i="8"/>
  <c r="CC6615" i="8"/>
  <c r="BO6615" i="8"/>
  <c r="BG6615" i="8"/>
  <c r="BF6615" i="8"/>
  <c r="AS6615" i="8"/>
  <c r="AR6615" i="8"/>
  <c r="AQ6615" i="8"/>
  <c r="AL6615" i="8"/>
  <c r="CD6614" i="8"/>
  <c r="CC6614" i="8"/>
  <c r="BO6614" i="8"/>
  <c r="BG6614" i="8"/>
  <c r="BF6614" i="8"/>
  <c r="AS6614" i="8"/>
  <c r="AR6614" i="8"/>
  <c r="AQ6614" i="8"/>
  <c r="AL6614" i="8"/>
  <c r="CD6613" i="8"/>
  <c r="CC6613" i="8"/>
  <c r="BO6613" i="8"/>
  <c r="BG6613" i="8"/>
  <c r="BF6613" i="8"/>
  <c r="AS6613" i="8"/>
  <c r="AR6613" i="8"/>
  <c r="AQ6613" i="8"/>
  <c r="AL6613" i="8"/>
  <c r="CD6612" i="8"/>
  <c r="CC6612" i="8"/>
  <c r="BO6612" i="8"/>
  <c r="BG6612" i="8"/>
  <c r="BF6612" i="8"/>
  <c r="AS6612" i="8"/>
  <c r="AR6612" i="8"/>
  <c r="AQ6612" i="8"/>
  <c r="AL6612" i="8"/>
  <c r="CD6611" i="8"/>
  <c r="CC6611" i="8"/>
  <c r="BO6611" i="8"/>
  <c r="BG6611" i="8"/>
  <c r="BF6611" i="8"/>
  <c r="AS6611" i="8"/>
  <c r="AR6611" i="8"/>
  <c r="AQ6611" i="8"/>
  <c r="AL6611" i="8"/>
  <c r="CD6610" i="8"/>
  <c r="CC6610" i="8"/>
  <c r="BO6610" i="8"/>
  <c r="BG6610" i="8"/>
  <c r="BF6610" i="8"/>
  <c r="AS6610" i="8"/>
  <c r="AR6610" i="8"/>
  <c r="AQ6610" i="8"/>
  <c r="AL6610" i="8"/>
  <c r="CD6609" i="8"/>
  <c r="CC6609" i="8"/>
  <c r="BO6609" i="8"/>
  <c r="BG6609" i="8"/>
  <c r="BF6609" i="8"/>
  <c r="AS6609" i="8"/>
  <c r="AR6609" i="8"/>
  <c r="AQ6609" i="8"/>
  <c r="AL6609" i="8"/>
  <c r="CD6608" i="8"/>
  <c r="CC6608" i="8"/>
  <c r="BO6608" i="8"/>
  <c r="BG6608" i="8"/>
  <c r="BF6608" i="8"/>
  <c r="AS6608" i="8"/>
  <c r="AR6608" i="8"/>
  <c r="AQ6608" i="8"/>
  <c r="AL6608" i="8"/>
  <c r="CD6607" i="8"/>
  <c r="CC6607" i="8"/>
  <c r="BO6607" i="8"/>
  <c r="BG6607" i="8"/>
  <c r="BF6607" i="8"/>
  <c r="AS6607" i="8"/>
  <c r="AR6607" i="8"/>
  <c r="AQ6607" i="8"/>
  <c r="AL6607" i="8"/>
  <c r="CD6606" i="8"/>
  <c r="CC6606" i="8"/>
  <c r="BO6606" i="8"/>
  <c r="BG6606" i="8"/>
  <c r="BF6606" i="8"/>
  <c r="AS6606" i="8"/>
  <c r="AR6606" i="8"/>
  <c r="AQ6606" i="8"/>
  <c r="AL6606" i="8"/>
  <c r="CD6605" i="8"/>
  <c r="CC6605" i="8"/>
  <c r="BO6605" i="8"/>
  <c r="BG6605" i="8"/>
  <c r="BF6605" i="8"/>
  <c r="AS6605" i="8"/>
  <c r="AR6605" i="8"/>
  <c r="AQ6605" i="8"/>
  <c r="AL6605" i="8"/>
  <c r="CD6604" i="8"/>
  <c r="CC6604" i="8"/>
  <c r="BO6604" i="8"/>
  <c r="BG6604" i="8"/>
  <c r="BF6604" i="8"/>
  <c r="AS6604" i="8"/>
  <c r="AR6604" i="8"/>
  <c r="AQ6604" i="8"/>
  <c r="AL6604" i="8"/>
  <c r="CD6603" i="8"/>
  <c r="CC6603" i="8"/>
  <c r="BO6603" i="8"/>
  <c r="BG6603" i="8"/>
  <c r="BF6603" i="8"/>
  <c r="AS6603" i="8"/>
  <c r="AR6603" i="8"/>
  <c r="AQ6603" i="8"/>
  <c r="AL6603" i="8"/>
  <c r="CD6602" i="8"/>
  <c r="CC6602" i="8"/>
  <c r="BO6602" i="8"/>
  <c r="BG6602" i="8"/>
  <c r="BF6602" i="8"/>
  <c r="AS6602" i="8"/>
  <c r="AR6602" i="8"/>
  <c r="AQ6602" i="8"/>
  <c r="AL6602" i="8"/>
  <c r="CD6601" i="8"/>
  <c r="CC6601" i="8"/>
  <c r="BO6601" i="8"/>
  <c r="BG6601" i="8"/>
  <c r="BF6601" i="8"/>
  <c r="AS6601" i="8"/>
  <c r="AR6601" i="8"/>
  <c r="AQ6601" i="8"/>
  <c r="AL6601" i="8"/>
  <c r="CD6600" i="8"/>
  <c r="CC6600" i="8"/>
  <c r="BO6600" i="8"/>
  <c r="BG6600" i="8"/>
  <c r="BF6600" i="8"/>
  <c r="AS6600" i="8"/>
  <c r="AR6600" i="8"/>
  <c r="AQ6600" i="8"/>
  <c r="AL6600" i="8"/>
  <c r="CD6599" i="8"/>
  <c r="CC6599" i="8"/>
  <c r="BO6599" i="8"/>
  <c r="BG6599" i="8"/>
  <c r="BF6599" i="8"/>
  <c r="AS6599" i="8"/>
  <c r="AR6599" i="8"/>
  <c r="AQ6599" i="8"/>
  <c r="AL6599" i="8"/>
  <c r="CD6598" i="8"/>
  <c r="CC6598" i="8"/>
  <c r="BO6598" i="8"/>
  <c r="BG6598" i="8"/>
  <c r="BF6598" i="8"/>
  <c r="AS6598" i="8"/>
  <c r="AR6598" i="8"/>
  <c r="AQ6598" i="8"/>
  <c r="AL6598" i="8"/>
  <c r="CD6597" i="8"/>
  <c r="CC6597" i="8"/>
  <c r="BO6597" i="8"/>
  <c r="BG6597" i="8"/>
  <c r="BF6597" i="8"/>
  <c r="AS6597" i="8"/>
  <c r="AR6597" i="8"/>
  <c r="AQ6597" i="8"/>
  <c r="AL6597" i="8"/>
  <c r="CD6596" i="8"/>
  <c r="CC6596" i="8"/>
  <c r="BO6596" i="8"/>
  <c r="BG6596" i="8"/>
  <c r="BF6596" i="8"/>
  <c r="AS6596" i="8"/>
  <c r="AR6596" i="8"/>
  <c r="AQ6596" i="8"/>
  <c r="AL6596" i="8"/>
  <c r="CD6595" i="8"/>
  <c r="CC6595" i="8"/>
  <c r="BO6595" i="8"/>
  <c r="BG6595" i="8"/>
  <c r="BF6595" i="8"/>
  <c r="AS6595" i="8"/>
  <c r="AR6595" i="8"/>
  <c r="AQ6595" i="8"/>
  <c r="AL6595" i="8"/>
  <c r="CD6594" i="8"/>
  <c r="CC6594" i="8"/>
  <c r="BO6594" i="8"/>
  <c r="BG6594" i="8"/>
  <c r="BF6594" i="8"/>
  <c r="AS6594" i="8"/>
  <c r="AR6594" i="8"/>
  <c r="AQ6594" i="8"/>
  <c r="AL6594" i="8"/>
  <c r="CD6593" i="8"/>
  <c r="CC6593" i="8"/>
  <c r="BO6593" i="8"/>
  <c r="BG6593" i="8"/>
  <c r="BF6593" i="8"/>
  <c r="AS6593" i="8"/>
  <c r="AR6593" i="8"/>
  <c r="AQ6593" i="8"/>
  <c r="AL6593" i="8"/>
  <c r="CD6592" i="8"/>
  <c r="CC6592" i="8"/>
  <c r="BO6592" i="8"/>
  <c r="BG6592" i="8"/>
  <c r="BF6592" i="8"/>
  <c r="AS6592" i="8"/>
  <c r="AR6592" i="8"/>
  <c r="AQ6592" i="8"/>
  <c r="AL6592" i="8"/>
  <c r="CD6591" i="8"/>
  <c r="CC6591" i="8"/>
  <c r="BO6591" i="8"/>
  <c r="BG6591" i="8"/>
  <c r="BF6591" i="8"/>
  <c r="AS6591" i="8"/>
  <c r="AR6591" i="8"/>
  <c r="AQ6591" i="8"/>
  <c r="AL6591" i="8"/>
  <c r="CD6590" i="8"/>
  <c r="CC6590" i="8"/>
  <c r="BO6590" i="8"/>
  <c r="BG6590" i="8"/>
  <c r="BF6590" i="8"/>
  <c r="AS6590" i="8"/>
  <c r="AR6590" i="8"/>
  <c r="AQ6590" i="8"/>
  <c r="AL6590" i="8"/>
  <c r="CD6589" i="8"/>
  <c r="CC6589" i="8"/>
  <c r="BO6589" i="8"/>
  <c r="BG6589" i="8"/>
  <c r="BF6589" i="8"/>
  <c r="AS6589" i="8"/>
  <c r="AR6589" i="8"/>
  <c r="AQ6589" i="8"/>
  <c r="AL6589" i="8"/>
  <c r="CD6588" i="8"/>
  <c r="CC6588" i="8"/>
  <c r="BO6588" i="8"/>
  <c r="BG6588" i="8"/>
  <c r="BF6588" i="8"/>
  <c r="AS6588" i="8"/>
  <c r="AR6588" i="8"/>
  <c r="AQ6588" i="8"/>
  <c r="AL6588" i="8"/>
  <c r="CD6587" i="8"/>
  <c r="CC6587" i="8"/>
  <c r="BO6587" i="8"/>
  <c r="BG6587" i="8"/>
  <c r="BF6587" i="8"/>
  <c r="AS6587" i="8"/>
  <c r="AR6587" i="8"/>
  <c r="AQ6587" i="8"/>
  <c r="AL6587" i="8"/>
  <c r="CD6586" i="8"/>
  <c r="CC6586" i="8"/>
  <c r="BO6586" i="8"/>
  <c r="BG6586" i="8"/>
  <c r="BF6586" i="8"/>
  <c r="AS6586" i="8"/>
  <c r="AR6586" i="8"/>
  <c r="AQ6586" i="8"/>
  <c r="AL6586" i="8"/>
  <c r="CD6585" i="8"/>
  <c r="CC6585" i="8"/>
  <c r="BO6585" i="8"/>
  <c r="BG6585" i="8"/>
  <c r="BF6585" i="8"/>
  <c r="AS6585" i="8"/>
  <c r="AR6585" i="8"/>
  <c r="AQ6585" i="8"/>
  <c r="AL6585" i="8"/>
  <c r="CD6584" i="8"/>
  <c r="CC6584" i="8"/>
  <c r="BO6584" i="8"/>
  <c r="BG6584" i="8"/>
  <c r="BF6584" i="8"/>
  <c r="AS6584" i="8"/>
  <c r="AR6584" i="8"/>
  <c r="AQ6584" i="8"/>
  <c r="AL6584" i="8"/>
  <c r="CD6583" i="8"/>
  <c r="CC6583" i="8"/>
  <c r="BO6583" i="8"/>
  <c r="BG6583" i="8"/>
  <c r="BF6583" i="8"/>
  <c r="AS6583" i="8"/>
  <c r="AR6583" i="8"/>
  <c r="AQ6583" i="8"/>
  <c r="AL6583" i="8"/>
  <c r="CD6582" i="8"/>
  <c r="CC6582" i="8"/>
  <c r="BO6582" i="8"/>
  <c r="BG6582" i="8"/>
  <c r="BF6582" i="8"/>
  <c r="AS6582" i="8"/>
  <c r="AR6582" i="8"/>
  <c r="AQ6582" i="8"/>
  <c r="AL6582" i="8"/>
  <c r="CD6581" i="8"/>
  <c r="CC6581" i="8"/>
  <c r="BO6581" i="8"/>
  <c r="BG6581" i="8"/>
  <c r="BF6581" i="8"/>
  <c r="AS6581" i="8"/>
  <c r="AR6581" i="8"/>
  <c r="AQ6581" i="8"/>
  <c r="AL6581" i="8"/>
  <c r="CD6580" i="8"/>
  <c r="CC6580" i="8"/>
  <c r="BO6580" i="8"/>
  <c r="BG6580" i="8"/>
  <c r="BF6580" i="8"/>
  <c r="AS6580" i="8"/>
  <c r="AR6580" i="8"/>
  <c r="AQ6580" i="8"/>
  <c r="AL6580" i="8"/>
  <c r="CD6579" i="8"/>
  <c r="CC6579" i="8"/>
  <c r="BO6579" i="8"/>
  <c r="BG6579" i="8"/>
  <c r="BF6579" i="8"/>
  <c r="AS6579" i="8"/>
  <c r="AR6579" i="8"/>
  <c r="AQ6579" i="8"/>
  <c r="AL6579" i="8"/>
  <c r="CD6578" i="8"/>
  <c r="CC6578" i="8"/>
  <c r="BO6578" i="8"/>
  <c r="BG6578" i="8"/>
  <c r="BF6578" i="8"/>
  <c r="AS6578" i="8"/>
  <c r="AR6578" i="8"/>
  <c r="AQ6578" i="8"/>
  <c r="AL6578" i="8"/>
  <c r="CD6577" i="8"/>
  <c r="CC6577" i="8"/>
  <c r="BO6577" i="8"/>
  <c r="BG6577" i="8"/>
  <c r="BF6577" i="8"/>
  <c r="AS6577" i="8"/>
  <c r="AR6577" i="8"/>
  <c r="AQ6577" i="8"/>
  <c r="AL6577" i="8"/>
  <c r="CD6576" i="8"/>
  <c r="CC6576" i="8"/>
  <c r="BO6576" i="8"/>
  <c r="BG6576" i="8"/>
  <c r="BF6576" i="8"/>
  <c r="AS6576" i="8"/>
  <c r="AR6576" i="8"/>
  <c r="AQ6576" i="8"/>
  <c r="AL6576" i="8"/>
  <c r="CD6575" i="8"/>
  <c r="CC6575" i="8"/>
  <c r="BO6575" i="8"/>
  <c r="BG6575" i="8"/>
  <c r="BF6575" i="8"/>
  <c r="AS6575" i="8"/>
  <c r="AR6575" i="8"/>
  <c r="AQ6575" i="8"/>
  <c r="AL6575" i="8"/>
  <c r="CD6574" i="8"/>
  <c r="CC6574" i="8"/>
  <c r="BO6574" i="8"/>
  <c r="BG6574" i="8"/>
  <c r="BF6574" i="8"/>
  <c r="AS6574" i="8"/>
  <c r="AR6574" i="8"/>
  <c r="AQ6574" i="8"/>
  <c r="AL6574" i="8"/>
  <c r="CD6573" i="8"/>
  <c r="CC6573" i="8"/>
  <c r="BO6573" i="8"/>
  <c r="BG6573" i="8"/>
  <c r="BF6573" i="8"/>
  <c r="AS6573" i="8"/>
  <c r="AR6573" i="8"/>
  <c r="AQ6573" i="8"/>
  <c r="AL6573" i="8"/>
  <c r="CD6572" i="8"/>
  <c r="CC6572" i="8"/>
  <c r="BO6572" i="8"/>
  <c r="BG6572" i="8"/>
  <c r="BF6572" i="8"/>
  <c r="AS6572" i="8"/>
  <c r="AR6572" i="8"/>
  <c r="AQ6572" i="8"/>
  <c r="AL6572" i="8"/>
  <c r="CD6571" i="8"/>
  <c r="CC6571" i="8"/>
  <c r="BO6571" i="8"/>
  <c r="BG6571" i="8"/>
  <c r="BF6571" i="8"/>
  <c r="AS6571" i="8"/>
  <c r="AR6571" i="8"/>
  <c r="AQ6571" i="8"/>
  <c r="AL6571" i="8"/>
  <c r="CD6570" i="8"/>
  <c r="CC6570" i="8"/>
  <c r="BO6570" i="8"/>
  <c r="BG6570" i="8"/>
  <c r="BF6570" i="8"/>
  <c r="AS6570" i="8"/>
  <c r="AR6570" i="8"/>
  <c r="AQ6570" i="8"/>
  <c r="AL6570" i="8"/>
  <c r="CD6569" i="8"/>
  <c r="CC6569" i="8"/>
  <c r="BO6569" i="8"/>
  <c r="BG6569" i="8"/>
  <c r="BF6569" i="8"/>
  <c r="AS6569" i="8"/>
  <c r="AR6569" i="8"/>
  <c r="AQ6569" i="8"/>
  <c r="AL6569" i="8"/>
  <c r="CD6568" i="8"/>
  <c r="CC6568" i="8"/>
  <c r="BO6568" i="8"/>
  <c r="BG6568" i="8"/>
  <c r="BF6568" i="8"/>
  <c r="AS6568" i="8"/>
  <c r="AR6568" i="8"/>
  <c r="AQ6568" i="8"/>
  <c r="AL6568" i="8"/>
  <c r="CD6567" i="8"/>
  <c r="CC6567" i="8"/>
  <c r="BO6567" i="8"/>
  <c r="BG6567" i="8"/>
  <c r="BF6567" i="8"/>
  <c r="AS6567" i="8"/>
  <c r="AR6567" i="8"/>
  <c r="AQ6567" i="8"/>
  <c r="AL6567" i="8"/>
  <c r="CD6566" i="8"/>
  <c r="CC6566" i="8"/>
  <c r="BO6566" i="8"/>
  <c r="BG6566" i="8"/>
  <c r="BF6566" i="8"/>
  <c r="AS6566" i="8"/>
  <c r="AR6566" i="8"/>
  <c r="AQ6566" i="8"/>
  <c r="AL6566" i="8"/>
  <c r="CD6565" i="8"/>
  <c r="CC6565" i="8"/>
  <c r="BO6565" i="8"/>
  <c r="BG6565" i="8"/>
  <c r="BF6565" i="8"/>
  <c r="AS6565" i="8"/>
  <c r="AR6565" i="8"/>
  <c r="AQ6565" i="8"/>
  <c r="AL6565" i="8"/>
  <c r="CD6564" i="8"/>
  <c r="CC6564" i="8"/>
  <c r="BO6564" i="8"/>
  <c r="BG6564" i="8"/>
  <c r="BF6564" i="8"/>
  <c r="AS6564" i="8"/>
  <c r="AR6564" i="8"/>
  <c r="AQ6564" i="8"/>
  <c r="AL6564" i="8"/>
  <c r="CD6563" i="8"/>
  <c r="CC6563" i="8"/>
  <c r="BO6563" i="8"/>
  <c r="BG6563" i="8"/>
  <c r="BF6563" i="8"/>
  <c r="AS6563" i="8"/>
  <c r="AR6563" i="8"/>
  <c r="AQ6563" i="8"/>
  <c r="AL6563" i="8"/>
  <c r="CD6562" i="8"/>
  <c r="CC6562" i="8"/>
  <c r="BO6562" i="8"/>
  <c r="BG6562" i="8"/>
  <c r="BF6562" i="8"/>
  <c r="AS6562" i="8"/>
  <c r="AR6562" i="8"/>
  <c r="AQ6562" i="8"/>
  <c r="AL6562" i="8"/>
  <c r="CD6561" i="8"/>
  <c r="CC6561" i="8"/>
  <c r="BO6561" i="8"/>
  <c r="BG6561" i="8"/>
  <c r="BF6561" i="8"/>
  <c r="AS6561" i="8"/>
  <c r="AR6561" i="8"/>
  <c r="AQ6561" i="8"/>
  <c r="AL6561" i="8"/>
  <c r="CD6560" i="8"/>
  <c r="CC6560" i="8"/>
  <c r="BO6560" i="8"/>
  <c r="BG6560" i="8"/>
  <c r="BF6560" i="8"/>
  <c r="AS6560" i="8"/>
  <c r="AR6560" i="8"/>
  <c r="AQ6560" i="8"/>
  <c r="AL6560" i="8"/>
  <c r="CD6559" i="8"/>
  <c r="CC6559" i="8"/>
  <c r="BO6559" i="8"/>
  <c r="BG6559" i="8"/>
  <c r="BF6559" i="8"/>
  <c r="AS6559" i="8"/>
  <c r="AR6559" i="8"/>
  <c r="AQ6559" i="8"/>
  <c r="AL6559" i="8"/>
  <c r="CD6558" i="8"/>
  <c r="CC6558" i="8"/>
  <c r="BO6558" i="8"/>
  <c r="BG6558" i="8"/>
  <c r="BF6558" i="8"/>
  <c r="AS6558" i="8"/>
  <c r="AR6558" i="8"/>
  <c r="AQ6558" i="8"/>
  <c r="AL6558" i="8"/>
  <c r="CD6557" i="8"/>
  <c r="CC6557" i="8"/>
  <c r="BO6557" i="8"/>
  <c r="BG6557" i="8"/>
  <c r="BF6557" i="8"/>
  <c r="AS6557" i="8"/>
  <c r="AR6557" i="8"/>
  <c r="AQ6557" i="8"/>
  <c r="AL6557" i="8"/>
  <c r="CD6556" i="8"/>
  <c r="CC6556" i="8"/>
  <c r="BO6556" i="8"/>
  <c r="BG6556" i="8"/>
  <c r="BF6556" i="8"/>
  <c r="AS6556" i="8"/>
  <c r="AR6556" i="8"/>
  <c r="AQ6556" i="8"/>
  <c r="AL6556" i="8"/>
  <c r="CD6555" i="8"/>
  <c r="CC6555" i="8"/>
  <c r="BO6555" i="8"/>
  <c r="BG6555" i="8"/>
  <c r="BF6555" i="8"/>
  <c r="AS6555" i="8"/>
  <c r="AR6555" i="8"/>
  <c r="AQ6555" i="8"/>
  <c r="AL6555" i="8"/>
  <c r="CD6554" i="8"/>
  <c r="CC6554" i="8"/>
  <c r="BO6554" i="8"/>
  <c r="BG6554" i="8"/>
  <c r="BF6554" i="8"/>
  <c r="AS6554" i="8"/>
  <c r="AR6554" i="8"/>
  <c r="AQ6554" i="8"/>
  <c r="AL6554" i="8"/>
  <c r="CD6553" i="8"/>
  <c r="CC6553" i="8"/>
  <c r="BO6553" i="8"/>
  <c r="BG6553" i="8"/>
  <c r="BF6553" i="8"/>
  <c r="AS6553" i="8"/>
  <c r="AR6553" i="8"/>
  <c r="AQ6553" i="8"/>
  <c r="AL6553" i="8"/>
  <c r="CD6552" i="8"/>
  <c r="CC6552" i="8"/>
  <c r="BO6552" i="8"/>
  <c r="BG6552" i="8"/>
  <c r="BF6552" i="8"/>
  <c r="AS6552" i="8"/>
  <c r="AR6552" i="8"/>
  <c r="AQ6552" i="8"/>
  <c r="AL6552" i="8"/>
  <c r="CD6551" i="8"/>
  <c r="CC6551" i="8"/>
  <c r="BO6551" i="8"/>
  <c r="BG6551" i="8"/>
  <c r="BF6551" i="8"/>
  <c r="AS6551" i="8"/>
  <c r="AR6551" i="8"/>
  <c r="AQ6551" i="8"/>
  <c r="AL6551" i="8"/>
  <c r="CD6550" i="8"/>
  <c r="CC6550" i="8"/>
  <c r="BO6550" i="8"/>
  <c r="BG6550" i="8"/>
  <c r="BF6550" i="8"/>
  <c r="AS6550" i="8"/>
  <c r="AR6550" i="8"/>
  <c r="AQ6550" i="8"/>
  <c r="AL6550" i="8"/>
  <c r="CD6549" i="8"/>
  <c r="CC6549" i="8"/>
  <c r="BO6549" i="8"/>
  <c r="BG6549" i="8"/>
  <c r="BF6549" i="8"/>
  <c r="AS6549" i="8"/>
  <c r="AR6549" i="8"/>
  <c r="AQ6549" i="8"/>
  <c r="AL6549" i="8"/>
  <c r="CD6548" i="8"/>
  <c r="CC6548" i="8"/>
  <c r="BO6548" i="8"/>
  <c r="BG6548" i="8"/>
  <c r="BF6548" i="8"/>
  <c r="AS6548" i="8"/>
  <c r="AR6548" i="8"/>
  <c r="AQ6548" i="8"/>
  <c r="AL6548" i="8"/>
  <c r="CD6547" i="8"/>
  <c r="CC6547" i="8"/>
  <c r="BO6547" i="8"/>
  <c r="BG6547" i="8"/>
  <c r="BF6547" i="8"/>
  <c r="AS6547" i="8"/>
  <c r="AR6547" i="8"/>
  <c r="AQ6547" i="8"/>
  <c r="AL6547" i="8"/>
  <c r="CD6546" i="8"/>
  <c r="CC6546" i="8"/>
  <c r="BO6546" i="8"/>
  <c r="BG6546" i="8"/>
  <c r="BF6546" i="8"/>
  <c r="AS6546" i="8"/>
  <c r="AR6546" i="8"/>
  <c r="AQ6546" i="8"/>
  <c r="AL6546" i="8"/>
  <c r="CD6545" i="8"/>
  <c r="CC6545" i="8"/>
  <c r="BO6545" i="8"/>
  <c r="BG6545" i="8"/>
  <c r="BF6545" i="8"/>
  <c r="AS6545" i="8"/>
  <c r="AR6545" i="8"/>
  <c r="AQ6545" i="8"/>
  <c r="AL6545" i="8"/>
  <c r="CD6544" i="8"/>
  <c r="CC6544" i="8"/>
  <c r="BO6544" i="8"/>
  <c r="BG6544" i="8"/>
  <c r="BF6544" i="8"/>
  <c r="AS6544" i="8"/>
  <c r="AR6544" i="8"/>
  <c r="AQ6544" i="8"/>
  <c r="AL6544" i="8"/>
  <c r="CD6543" i="8"/>
  <c r="CC6543" i="8"/>
  <c r="BO6543" i="8"/>
  <c r="BG6543" i="8"/>
  <c r="BF6543" i="8"/>
  <c r="AS6543" i="8"/>
  <c r="AR6543" i="8"/>
  <c r="AQ6543" i="8"/>
  <c r="AL6543" i="8"/>
  <c r="CD6542" i="8"/>
  <c r="CC6542" i="8"/>
  <c r="BO6542" i="8"/>
  <c r="BG6542" i="8"/>
  <c r="BF6542" i="8"/>
  <c r="AS6542" i="8"/>
  <c r="AR6542" i="8"/>
  <c r="AQ6542" i="8"/>
  <c r="AL6542" i="8"/>
  <c r="CD6541" i="8"/>
  <c r="CC6541" i="8"/>
  <c r="BO6541" i="8"/>
  <c r="BG6541" i="8"/>
  <c r="BF6541" i="8"/>
  <c r="AS6541" i="8"/>
  <c r="AR6541" i="8"/>
  <c r="AQ6541" i="8"/>
  <c r="AL6541" i="8"/>
  <c r="CD6540" i="8"/>
  <c r="CC6540" i="8"/>
  <c r="BO6540" i="8"/>
  <c r="BG6540" i="8"/>
  <c r="BF6540" i="8"/>
  <c r="AS6540" i="8"/>
  <c r="AR6540" i="8"/>
  <c r="AQ6540" i="8"/>
  <c r="AL6540" i="8"/>
  <c r="CD6539" i="8"/>
  <c r="CC6539" i="8"/>
  <c r="BO6539" i="8"/>
  <c r="BG6539" i="8"/>
  <c r="BF6539" i="8"/>
  <c r="AS6539" i="8"/>
  <c r="AR6539" i="8"/>
  <c r="AQ6539" i="8"/>
  <c r="AL6539" i="8"/>
  <c r="CD6538" i="8"/>
  <c r="CC6538" i="8"/>
  <c r="BO6538" i="8"/>
  <c r="BG6538" i="8"/>
  <c r="BF6538" i="8"/>
  <c r="AS6538" i="8"/>
  <c r="AR6538" i="8"/>
  <c r="AQ6538" i="8"/>
  <c r="AL6538" i="8"/>
  <c r="CD6537" i="8"/>
  <c r="CC6537" i="8"/>
  <c r="BO6537" i="8"/>
  <c r="BG6537" i="8"/>
  <c r="BF6537" i="8"/>
  <c r="AS6537" i="8"/>
  <c r="AR6537" i="8"/>
  <c r="AQ6537" i="8"/>
  <c r="AL6537" i="8"/>
  <c r="CD6536" i="8"/>
  <c r="CC6536" i="8"/>
  <c r="BO6536" i="8"/>
  <c r="BG6536" i="8"/>
  <c r="BF6536" i="8"/>
  <c r="AS6536" i="8"/>
  <c r="AR6536" i="8"/>
  <c r="AQ6536" i="8"/>
  <c r="AL6536" i="8"/>
  <c r="CD6535" i="8"/>
  <c r="CC6535" i="8"/>
  <c r="BO6535" i="8"/>
  <c r="BG6535" i="8"/>
  <c r="BF6535" i="8"/>
  <c r="AS6535" i="8"/>
  <c r="AR6535" i="8"/>
  <c r="AQ6535" i="8"/>
  <c r="AL6535" i="8"/>
  <c r="CD6534" i="8"/>
  <c r="CC6534" i="8"/>
  <c r="BO6534" i="8"/>
  <c r="BG6534" i="8"/>
  <c r="BF6534" i="8"/>
  <c r="AS6534" i="8"/>
  <c r="AR6534" i="8"/>
  <c r="AQ6534" i="8"/>
  <c r="AL6534" i="8"/>
  <c r="CD6533" i="8"/>
  <c r="CC6533" i="8"/>
  <c r="BO6533" i="8"/>
  <c r="BG6533" i="8"/>
  <c r="BF6533" i="8"/>
  <c r="AS6533" i="8"/>
  <c r="AR6533" i="8"/>
  <c r="AQ6533" i="8"/>
  <c r="AL6533" i="8"/>
  <c r="CD6532" i="8"/>
  <c r="CC6532" i="8"/>
  <c r="BO6532" i="8"/>
  <c r="BG6532" i="8"/>
  <c r="BF6532" i="8"/>
  <c r="AS6532" i="8"/>
  <c r="AR6532" i="8"/>
  <c r="AQ6532" i="8"/>
  <c r="AL6532" i="8"/>
  <c r="CD6531" i="8"/>
  <c r="CC6531" i="8"/>
  <c r="BO6531" i="8"/>
  <c r="BG6531" i="8"/>
  <c r="BF6531" i="8"/>
  <c r="AS6531" i="8"/>
  <c r="AR6531" i="8"/>
  <c r="AQ6531" i="8"/>
  <c r="AL6531" i="8"/>
  <c r="CD6530" i="8"/>
  <c r="CC6530" i="8"/>
  <c r="BO6530" i="8"/>
  <c r="BG6530" i="8"/>
  <c r="BF6530" i="8"/>
  <c r="AS6530" i="8"/>
  <c r="AR6530" i="8"/>
  <c r="AQ6530" i="8"/>
  <c r="AL6530" i="8"/>
  <c r="CD6529" i="8"/>
  <c r="CC6529" i="8"/>
  <c r="BO6529" i="8"/>
  <c r="BG6529" i="8"/>
  <c r="BF6529" i="8"/>
  <c r="AS6529" i="8"/>
  <c r="AR6529" i="8"/>
  <c r="AQ6529" i="8"/>
  <c r="AL6529" i="8"/>
  <c r="CD6528" i="8"/>
  <c r="CC6528" i="8"/>
  <c r="BO6528" i="8"/>
  <c r="BG6528" i="8"/>
  <c r="BF6528" i="8"/>
  <c r="AS6528" i="8"/>
  <c r="AR6528" i="8"/>
  <c r="AQ6528" i="8"/>
  <c r="AL6528" i="8"/>
  <c r="CD6527" i="8"/>
  <c r="CC6527" i="8"/>
  <c r="BO6527" i="8"/>
  <c r="BG6527" i="8"/>
  <c r="BF6527" i="8"/>
  <c r="AS6527" i="8"/>
  <c r="AR6527" i="8"/>
  <c r="AQ6527" i="8"/>
  <c r="AL6527" i="8"/>
  <c r="CD6526" i="8"/>
  <c r="CC6526" i="8"/>
  <c r="BO6526" i="8"/>
  <c r="BG6526" i="8"/>
  <c r="BF6526" i="8"/>
  <c r="AS6526" i="8"/>
  <c r="AR6526" i="8"/>
  <c r="AQ6526" i="8"/>
  <c r="AL6526" i="8"/>
  <c r="CD6525" i="8"/>
  <c r="CC6525" i="8"/>
  <c r="BO6525" i="8"/>
  <c r="BG6525" i="8"/>
  <c r="BF6525" i="8"/>
  <c r="AS6525" i="8"/>
  <c r="AR6525" i="8"/>
  <c r="AQ6525" i="8"/>
  <c r="AL6525" i="8"/>
  <c r="CD6524" i="8"/>
  <c r="CC6524" i="8"/>
  <c r="BO6524" i="8"/>
  <c r="BG6524" i="8"/>
  <c r="BF6524" i="8"/>
  <c r="AS6524" i="8"/>
  <c r="AR6524" i="8"/>
  <c r="AQ6524" i="8"/>
  <c r="AL6524" i="8"/>
  <c r="CD6523" i="8"/>
  <c r="CC6523" i="8"/>
  <c r="BO6523" i="8"/>
  <c r="BG6523" i="8"/>
  <c r="BF6523" i="8"/>
  <c r="AS6523" i="8"/>
  <c r="AR6523" i="8"/>
  <c r="AQ6523" i="8"/>
  <c r="AL6523" i="8"/>
  <c r="CD6522" i="8"/>
  <c r="CC6522" i="8"/>
  <c r="BO6522" i="8"/>
  <c r="BG6522" i="8"/>
  <c r="BF6522" i="8"/>
  <c r="AS6522" i="8"/>
  <c r="AR6522" i="8"/>
  <c r="AQ6522" i="8"/>
  <c r="AL6522" i="8"/>
  <c r="CD6521" i="8"/>
  <c r="CC6521" i="8"/>
  <c r="BO6521" i="8"/>
  <c r="BG6521" i="8"/>
  <c r="BF6521" i="8"/>
  <c r="AS6521" i="8"/>
  <c r="AR6521" i="8"/>
  <c r="AQ6521" i="8"/>
  <c r="AL6521" i="8"/>
  <c r="CD6520" i="8"/>
  <c r="CC6520" i="8"/>
  <c r="BO6520" i="8"/>
  <c r="BG6520" i="8"/>
  <c r="BF6520" i="8"/>
  <c r="AS6520" i="8"/>
  <c r="AR6520" i="8"/>
  <c r="AQ6520" i="8"/>
  <c r="AL6520" i="8"/>
  <c r="CD6519" i="8"/>
  <c r="CC6519" i="8"/>
  <c r="BO6519" i="8"/>
  <c r="BG6519" i="8"/>
  <c r="BF6519" i="8"/>
  <c r="AS6519" i="8"/>
  <c r="AR6519" i="8"/>
  <c r="AQ6519" i="8"/>
  <c r="AL6519" i="8"/>
  <c r="CD6518" i="8"/>
  <c r="CC6518" i="8"/>
  <c r="BO6518" i="8"/>
  <c r="BG6518" i="8"/>
  <c r="BF6518" i="8"/>
  <c r="AS6518" i="8"/>
  <c r="AR6518" i="8"/>
  <c r="AQ6518" i="8"/>
  <c r="AL6518" i="8"/>
  <c r="CD6517" i="8"/>
  <c r="CC6517" i="8"/>
  <c r="BO6517" i="8"/>
  <c r="BG6517" i="8"/>
  <c r="BF6517" i="8"/>
  <c r="AS6517" i="8"/>
  <c r="AR6517" i="8"/>
  <c r="AQ6517" i="8"/>
  <c r="AL6517" i="8"/>
  <c r="CD6516" i="8"/>
  <c r="CC6516" i="8"/>
  <c r="BO6516" i="8"/>
  <c r="BG6516" i="8"/>
  <c r="BF6516" i="8"/>
  <c r="AS6516" i="8"/>
  <c r="AR6516" i="8"/>
  <c r="AQ6516" i="8"/>
  <c r="AL6516" i="8"/>
  <c r="CD6515" i="8"/>
  <c r="CC6515" i="8"/>
  <c r="BO6515" i="8"/>
  <c r="BG6515" i="8"/>
  <c r="BF6515" i="8"/>
  <c r="AS6515" i="8"/>
  <c r="AR6515" i="8"/>
  <c r="AQ6515" i="8"/>
  <c r="AL6515" i="8"/>
  <c r="CD6514" i="8"/>
  <c r="CC6514" i="8"/>
  <c r="BO6514" i="8"/>
  <c r="BG6514" i="8"/>
  <c r="BF6514" i="8"/>
  <c r="AS6514" i="8"/>
  <c r="AR6514" i="8"/>
  <c r="AQ6514" i="8"/>
  <c r="AL6514" i="8"/>
  <c r="CD6513" i="8"/>
  <c r="CC6513" i="8"/>
  <c r="BO6513" i="8"/>
  <c r="BG6513" i="8"/>
  <c r="BF6513" i="8"/>
  <c r="AS6513" i="8"/>
  <c r="AR6513" i="8"/>
  <c r="AQ6513" i="8"/>
  <c r="AL6513" i="8"/>
  <c r="CD6512" i="8"/>
  <c r="CC6512" i="8"/>
  <c r="BO6512" i="8"/>
  <c r="BG6512" i="8"/>
  <c r="BF6512" i="8"/>
  <c r="AS6512" i="8"/>
  <c r="AR6512" i="8"/>
  <c r="AQ6512" i="8"/>
  <c r="AL6512" i="8"/>
  <c r="CD6511" i="8"/>
  <c r="CC6511" i="8"/>
  <c r="BO6511" i="8"/>
  <c r="BG6511" i="8"/>
  <c r="BF6511" i="8"/>
  <c r="AS6511" i="8"/>
  <c r="AR6511" i="8"/>
  <c r="AQ6511" i="8"/>
  <c r="AL6511" i="8"/>
  <c r="CD6510" i="8"/>
  <c r="CC6510" i="8"/>
  <c r="BO6510" i="8"/>
  <c r="BG6510" i="8"/>
  <c r="BF6510" i="8"/>
  <c r="AS6510" i="8"/>
  <c r="AR6510" i="8"/>
  <c r="AQ6510" i="8"/>
  <c r="AL6510" i="8"/>
  <c r="CD6509" i="8"/>
  <c r="CC6509" i="8"/>
  <c r="BO6509" i="8"/>
  <c r="BG6509" i="8"/>
  <c r="BF6509" i="8"/>
  <c r="AS6509" i="8"/>
  <c r="AR6509" i="8"/>
  <c r="AQ6509" i="8"/>
  <c r="AL6509" i="8"/>
  <c r="CD6508" i="8"/>
  <c r="CC6508" i="8"/>
  <c r="BO6508" i="8"/>
  <c r="BG6508" i="8"/>
  <c r="BF6508" i="8"/>
  <c r="AS6508" i="8"/>
  <c r="AR6508" i="8"/>
  <c r="AQ6508" i="8"/>
  <c r="AL6508" i="8"/>
  <c r="CD6507" i="8"/>
  <c r="CC6507" i="8"/>
  <c r="BO6507" i="8"/>
  <c r="BG6507" i="8"/>
  <c r="BF6507" i="8"/>
  <c r="AS6507" i="8"/>
  <c r="AR6507" i="8"/>
  <c r="AQ6507" i="8"/>
  <c r="AL6507" i="8"/>
  <c r="CD6506" i="8"/>
  <c r="CC6506" i="8"/>
  <c r="BO6506" i="8"/>
  <c r="BG6506" i="8"/>
  <c r="BF6506" i="8"/>
  <c r="AS6506" i="8"/>
  <c r="AR6506" i="8"/>
  <c r="AQ6506" i="8"/>
  <c r="AL6506" i="8"/>
  <c r="CD6505" i="8"/>
  <c r="CC6505" i="8"/>
  <c r="BO6505" i="8"/>
  <c r="BG6505" i="8"/>
  <c r="BF6505" i="8"/>
  <c r="AS6505" i="8"/>
  <c r="AR6505" i="8"/>
  <c r="AQ6505" i="8"/>
  <c r="AL6505" i="8"/>
  <c r="CD6504" i="8"/>
  <c r="CC6504" i="8"/>
  <c r="BO6504" i="8"/>
  <c r="BG6504" i="8"/>
  <c r="BF6504" i="8"/>
  <c r="AS6504" i="8"/>
  <c r="AR6504" i="8"/>
  <c r="AQ6504" i="8"/>
  <c r="AL6504" i="8"/>
  <c r="CD6503" i="8"/>
  <c r="CC6503" i="8"/>
  <c r="BO6503" i="8"/>
  <c r="BG6503" i="8"/>
  <c r="BF6503" i="8"/>
  <c r="AS6503" i="8"/>
  <c r="AR6503" i="8"/>
  <c r="AQ6503" i="8"/>
  <c r="AL6503" i="8"/>
  <c r="CD6502" i="8"/>
  <c r="CC6502" i="8"/>
  <c r="BO6502" i="8"/>
  <c r="BG6502" i="8"/>
  <c r="BF6502" i="8"/>
  <c r="AS6502" i="8"/>
  <c r="AR6502" i="8"/>
  <c r="AQ6502" i="8"/>
  <c r="AL6502" i="8"/>
  <c r="CD6501" i="8"/>
  <c r="CC6501" i="8"/>
  <c r="BO6501" i="8"/>
  <c r="BG6501" i="8"/>
  <c r="BF6501" i="8"/>
  <c r="AS6501" i="8"/>
  <c r="AR6501" i="8"/>
  <c r="AQ6501" i="8"/>
  <c r="AL6501" i="8"/>
  <c r="CD6500" i="8"/>
  <c r="CC6500" i="8"/>
  <c r="BO6500" i="8"/>
  <c r="BG6500" i="8"/>
  <c r="BF6500" i="8"/>
  <c r="AS6500" i="8"/>
  <c r="AR6500" i="8"/>
  <c r="AQ6500" i="8"/>
  <c r="AL6500" i="8"/>
  <c r="CD6499" i="8"/>
  <c r="CC6499" i="8"/>
  <c r="BO6499" i="8"/>
  <c r="BG6499" i="8"/>
  <c r="BF6499" i="8"/>
  <c r="AS6499" i="8"/>
  <c r="AR6499" i="8"/>
  <c r="AQ6499" i="8"/>
  <c r="AL6499" i="8"/>
  <c r="CD6498" i="8"/>
  <c r="CC6498" i="8"/>
  <c r="BO6498" i="8"/>
  <c r="BG6498" i="8"/>
  <c r="BF6498" i="8"/>
  <c r="AS6498" i="8"/>
  <c r="AR6498" i="8"/>
  <c r="AQ6498" i="8"/>
  <c r="AL6498" i="8"/>
  <c r="CD6497" i="8"/>
  <c r="CC6497" i="8"/>
  <c r="BO6497" i="8"/>
  <c r="BG6497" i="8"/>
  <c r="BF6497" i="8"/>
  <c r="AS6497" i="8"/>
  <c r="AR6497" i="8"/>
  <c r="AQ6497" i="8"/>
  <c r="AL6497" i="8"/>
  <c r="CD6496" i="8"/>
  <c r="CC6496" i="8"/>
  <c r="BO6496" i="8"/>
  <c r="BG6496" i="8"/>
  <c r="BF6496" i="8"/>
  <c r="AS6496" i="8"/>
  <c r="AR6496" i="8"/>
  <c r="AQ6496" i="8"/>
  <c r="AL6496" i="8"/>
  <c r="CD6495" i="8"/>
  <c r="CC6495" i="8"/>
  <c r="BO6495" i="8"/>
  <c r="BG6495" i="8"/>
  <c r="BF6495" i="8"/>
  <c r="AS6495" i="8"/>
  <c r="AR6495" i="8"/>
  <c r="AQ6495" i="8"/>
  <c r="AL6495" i="8"/>
  <c r="CD6494" i="8"/>
  <c r="CC6494" i="8"/>
  <c r="BO6494" i="8"/>
  <c r="BG6494" i="8"/>
  <c r="BF6494" i="8"/>
  <c r="AS6494" i="8"/>
  <c r="AR6494" i="8"/>
  <c r="AQ6494" i="8"/>
  <c r="AL6494" i="8"/>
  <c r="CD6493" i="8"/>
  <c r="CC6493" i="8"/>
  <c r="BO6493" i="8"/>
  <c r="BG6493" i="8"/>
  <c r="BF6493" i="8"/>
  <c r="AS6493" i="8"/>
  <c r="AR6493" i="8"/>
  <c r="AQ6493" i="8"/>
  <c r="AL6493" i="8"/>
  <c r="CD6492" i="8"/>
  <c r="CC6492" i="8"/>
  <c r="BO6492" i="8"/>
  <c r="BG6492" i="8"/>
  <c r="BF6492" i="8"/>
  <c r="AS6492" i="8"/>
  <c r="AR6492" i="8"/>
  <c r="AQ6492" i="8"/>
  <c r="AL6492" i="8"/>
  <c r="CD6491" i="8"/>
  <c r="CC6491" i="8"/>
  <c r="BO6491" i="8"/>
  <c r="BG6491" i="8"/>
  <c r="BF6491" i="8"/>
  <c r="AS6491" i="8"/>
  <c r="AR6491" i="8"/>
  <c r="AQ6491" i="8"/>
  <c r="AL6491" i="8"/>
  <c r="CD6490" i="8"/>
  <c r="CC6490" i="8"/>
  <c r="BO6490" i="8"/>
  <c r="BG6490" i="8"/>
  <c r="BF6490" i="8"/>
  <c r="AS6490" i="8"/>
  <c r="AR6490" i="8"/>
  <c r="AQ6490" i="8"/>
  <c r="AL6490" i="8"/>
  <c r="CD6489" i="8"/>
  <c r="CC6489" i="8"/>
  <c r="BO6489" i="8"/>
  <c r="BG6489" i="8"/>
  <c r="BF6489" i="8"/>
  <c r="AS6489" i="8"/>
  <c r="AR6489" i="8"/>
  <c r="AQ6489" i="8"/>
  <c r="AL6489" i="8"/>
  <c r="CD6488" i="8"/>
  <c r="CC6488" i="8"/>
  <c r="BO6488" i="8"/>
  <c r="BG6488" i="8"/>
  <c r="BF6488" i="8"/>
  <c r="AS6488" i="8"/>
  <c r="AR6488" i="8"/>
  <c r="AQ6488" i="8"/>
  <c r="AL6488" i="8"/>
  <c r="CD6487" i="8"/>
  <c r="CC6487" i="8"/>
  <c r="BO6487" i="8"/>
  <c r="BG6487" i="8"/>
  <c r="BF6487" i="8"/>
  <c r="AS6487" i="8"/>
  <c r="AR6487" i="8"/>
  <c r="AQ6487" i="8"/>
  <c r="AL6487" i="8"/>
  <c r="CD6486" i="8"/>
  <c r="CC6486" i="8"/>
  <c r="BO6486" i="8"/>
  <c r="BG6486" i="8"/>
  <c r="BF6486" i="8"/>
  <c r="AS6486" i="8"/>
  <c r="AR6486" i="8"/>
  <c r="AQ6486" i="8"/>
  <c r="AL6486" i="8"/>
  <c r="CD6485" i="8"/>
  <c r="CC6485" i="8"/>
  <c r="BO6485" i="8"/>
  <c r="BG6485" i="8"/>
  <c r="BF6485" i="8"/>
  <c r="AS6485" i="8"/>
  <c r="AR6485" i="8"/>
  <c r="AQ6485" i="8"/>
  <c r="AL6485" i="8"/>
  <c r="CD6484" i="8"/>
  <c r="CC6484" i="8"/>
  <c r="BO6484" i="8"/>
  <c r="BG6484" i="8"/>
  <c r="BF6484" i="8"/>
  <c r="AS6484" i="8"/>
  <c r="AR6484" i="8"/>
  <c r="AQ6484" i="8"/>
  <c r="AL6484" i="8"/>
  <c r="CD6483" i="8"/>
  <c r="CC6483" i="8"/>
  <c r="BO6483" i="8"/>
  <c r="BG6483" i="8"/>
  <c r="BF6483" i="8"/>
  <c r="AS6483" i="8"/>
  <c r="AR6483" i="8"/>
  <c r="AQ6483" i="8"/>
  <c r="AL6483" i="8"/>
  <c r="CD6482" i="8"/>
  <c r="CC6482" i="8"/>
  <c r="BO6482" i="8"/>
  <c r="BG6482" i="8"/>
  <c r="BF6482" i="8"/>
  <c r="AS6482" i="8"/>
  <c r="AR6482" i="8"/>
  <c r="AQ6482" i="8"/>
  <c r="AL6482" i="8"/>
  <c r="CD6481" i="8"/>
  <c r="CC6481" i="8"/>
  <c r="BO6481" i="8"/>
  <c r="BG6481" i="8"/>
  <c r="BF6481" i="8"/>
  <c r="AS6481" i="8"/>
  <c r="AR6481" i="8"/>
  <c r="AQ6481" i="8"/>
  <c r="AL6481" i="8"/>
  <c r="CD6480" i="8"/>
  <c r="CC6480" i="8"/>
  <c r="BO6480" i="8"/>
  <c r="BG6480" i="8"/>
  <c r="BF6480" i="8"/>
  <c r="AS6480" i="8"/>
  <c r="AR6480" i="8"/>
  <c r="AQ6480" i="8"/>
  <c r="AL6480" i="8"/>
  <c r="CD6479" i="8"/>
  <c r="CC6479" i="8"/>
  <c r="BO6479" i="8"/>
  <c r="BG6479" i="8"/>
  <c r="BF6479" i="8"/>
  <c r="AS6479" i="8"/>
  <c r="AR6479" i="8"/>
  <c r="AQ6479" i="8"/>
  <c r="AL6479" i="8"/>
  <c r="CD6478" i="8"/>
  <c r="CC6478" i="8"/>
  <c r="BO6478" i="8"/>
  <c r="BG6478" i="8"/>
  <c r="BF6478" i="8"/>
  <c r="AS6478" i="8"/>
  <c r="AR6478" i="8"/>
  <c r="AQ6478" i="8"/>
  <c r="AL6478" i="8"/>
  <c r="CD6477" i="8"/>
  <c r="CC6477" i="8"/>
  <c r="BO6477" i="8"/>
  <c r="BG6477" i="8"/>
  <c r="BF6477" i="8"/>
  <c r="AS6477" i="8"/>
  <c r="AR6477" i="8"/>
  <c r="AQ6477" i="8"/>
  <c r="AL6477" i="8"/>
  <c r="CD6476" i="8"/>
  <c r="CC6476" i="8"/>
  <c r="BO6476" i="8"/>
  <c r="BG6476" i="8"/>
  <c r="BF6476" i="8"/>
  <c r="AS6476" i="8"/>
  <c r="AR6476" i="8"/>
  <c r="AQ6476" i="8"/>
  <c r="AL6476" i="8"/>
  <c r="CD6475" i="8"/>
  <c r="CC6475" i="8"/>
  <c r="BO6475" i="8"/>
  <c r="BG6475" i="8"/>
  <c r="BF6475" i="8"/>
  <c r="AS6475" i="8"/>
  <c r="AR6475" i="8"/>
  <c r="AQ6475" i="8"/>
  <c r="AL6475" i="8"/>
  <c r="CD6474" i="8"/>
  <c r="CC6474" i="8"/>
  <c r="BO6474" i="8"/>
  <c r="BG6474" i="8"/>
  <c r="BF6474" i="8"/>
  <c r="AS6474" i="8"/>
  <c r="AR6474" i="8"/>
  <c r="AQ6474" i="8"/>
  <c r="AL6474" i="8"/>
  <c r="CD6473" i="8"/>
  <c r="CC6473" i="8"/>
  <c r="BO6473" i="8"/>
  <c r="BG6473" i="8"/>
  <c r="BF6473" i="8"/>
  <c r="AS6473" i="8"/>
  <c r="AR6473" i="8"/>
  <c r="AQ6473" i="8"/>
  <c r="AL6473" i="8"/>
  <c r="CD6472" i="8"/>
  <c r="CC6472" i="8"/>
  <c r="BO6472" i="8"/>
  <c r="BG6472" i="8"/>
  <c r="BF6472" i="8"/>
  <c r="AS6472" i="8"/>
  <c r="AR6472" i="8"/>
  <c r="AQ6472" i="8"/>
  <c r="AL6472" i="8"/>
  <c r="CD6471" i="8"/>
  <c r="CC6471" i="8"/>
  <c r="BO6471" i="8"/>
  <c r="BG6471" i="8"/>
  <c r="BF6471" i="8"/>
  <c r="AS6471" i="8"/>
  <c r="AR6471" i="8"/>
  <c r="AQ6471" i="8"/>
  <c r="AL6471" i="8"/>
  <c r="CD6470" i="8"/>
  <c r="CC6470" i="8"/>
  <c r="BO6470" i="8"/>
  <c r="BG6470" i="8"/>
  <c r="BF6470" i="8"/>
  <c r="AS6470" i="8"/>
  <c r="AR6470" i="8"/>
  <c r="AQ6470" i="8"/>
  <c r="AL6470" i="8"/>
  <c r="CD6469" i="8"/>
  <c r="CC6469" i="8"/>
  <c r="BO6469" i="8"/>
  <c r="BG6469" i="8"/>
  <c r="BF6469" i="8"/>
  <c r="AS6469" i="8"/>
  <c r="AR6469" i="8"/>
  <c r="AQ6469" i="8"/>
  <c r="AL6469" i="8"/>
  <c r="CD6468" i="8"/>
  <c r="CC6468" i="8"/>
  <c r="BO6468" i="8"/>
  <c r="BG6468" i="8"/>
  <c r="BF6468" i="8"/>
  <c r="AS6468" i="8"/>
  <c r="AR6468" i="8"/>
  <c r="AQ6468" i="8"/>
  <c r="AL6468" i="8"/>
  <c r="CD6467" i="8"/>
  <c r="CC6467" i="8"/>
  <c r="BO6467" i="8"/>
  <c r="BG6467" i="8"/>
  <c r="BF6467" i="8"/>
  <c r="AS6467" i="8"/>
  <c r="AR6467" i="8"/>
  <c r="AQ6467" i="8"/>
  <c r="AL6467" i="8"/>
  <c r="CD6466" i="8"/>
  <c r="CC6466" i="8"/>
  <c r="BO6466" i="8"/>
  <c r="BG6466" i="8"/>
  <c r="BF6466" i="8"/>
  <c r="AS6466" i="8"/>
  <c r="AR6466" i="8"/>
  <c r="AQ6466" i="8"/>
  <c r="AL6466" i="8"/>
  <c r="CD6465" i="8"/>
  <c r="CC6465" i="8"/>
  <c r="BO6465" i="8"/>
  <c r="BG6465" i="8"/>
  <c r="BF6465" i="8"/>
  <c r="AS6465" i="8"/>
  <c r="AR6465" i="8"/>
  <c r="AQ6465" i="8"/>
  <c r="AL6465" i="8"/>
  <c r="CD6464" i="8"/>
  <c r="CC6464" i="8"/>
  <c r="BO6464" i="8"/>
  <c r="BG6464" i="8"/>
  <c r="BF6464" i="8"/>
  <c r="AS6464" i="8"/>
  <c r="AR6464" i="8"/>
  <c r="AQ6464" i="8"/>
  <c r="AL6464" i="8"/>
  <c r="CD6463" i="8"/>
  <c r="CC6463" i="8"/>
  <c r="BO6463" i="8"/>
  <c r="BG6463" i="8"/>
  <c r="BF6463" i="8"/>
  <c r="AS6463" i="8"/>
  <c r="AR6463" i="8"/>
  <c r="AQ6463" i="8"/>
  <c r="AL6463" i="8"/>
  <c r="CD6462" i="8"/>
  <c r="CC6462" i="8"/>
  <c r="BO6462" i="8"/>
  <c r="BG6462" i="8"/>
  <c r="BF6462" i="8"/>
  <c r="AS6462" i="8"/>
  <c r="AR6462" i="8"/>
  <c r="AQ6462" i="8"/>
  <c r="AL6462" i="8"/>
  <c r="CD6461" i="8"/>
  <c r="CC6461" i="8"/>
  <c r="BO6461" i="8"/>
  <c r="BG6461" i="8"/>
  <c r="BF6461" i="8"/>
  <c r="AS6461" i="8"/>
  <c r="AR6461" i="8"/>
  <c r="AQ6461" i="8"/>
  <c r="AL6461" i="8"/>
  <c r="CD6460" i="8"/>
  <c r="CC6460" i="8"/>
  <c r="BO6460" i="8"/>
  <c r="BG6460" i="8"/>
  <c r="BF6460" i="8"/>
  <c r="AS6460" i="8"/>
  <c r="AR6460" i="8"/>
  <c r="AQ6460" i="8"/>
  <c r="AL6460" i="8"/>
  <c r="CD6459" i="8"/>
  <c r="CC6459" i="8"/>
  <c r="BO6459" i="8"/>
  <c r="BG6459" i="8"/>
  <c r="BF6459" i="8"/>
  <c r="AS6459" i="8"/>
  <c r="AR6459" i="8"/>
  <c r="AQ6459" i="8"/>
  <c r="AL6459" i="8"/>
  <c r="CD6458" i="8"/>
  <c r="CC6458" i="8"/>
  <c r="BO6458" i="8"/>
  <c r="BG6458" i="8"/>
  <c r="BF6458" i="8"/>
  <c r="AS6458" i="8"/>
  <c r="AR6458" i="8"/>
  <c r="AQ6458" i="8"/>
  <c r="AL6458" i="8"/>
  <c r="CD6457" i="8"/>
  <c r="CC6457" i="8"/>
  <c r="BO6457" i="8"/>
  <c r="BG6457" i="8"/>
  <c r="BF6457" i="8"/>
  <c r="AS6457" i="8"/>
  <c r="AR6457" i="8"/>
  <c r="AQ6457" i="8"/>
  <c r="AL6457" i="8"/>
  <c r="CD6456" i="8"/>
  <c r="CC6456" i="8"/>
  <c r="BO6456" i="8"/>
  <c r="BG6456" i="8"/>
  <c r="BF6456" i="8"/>
  <c r="AS6456" i="8"/>
  <c r="AR6456" i="8"/>
  <c r="AQ6456" i="8"/>
  <c r="AL6456" i="8"/>
  <c r="CD6455" i="8"/>
  <c r="CC6455" i="8"/>
  <c r="BO6455" i="8"/>
  <c r="BG6455" i="8"/>
  <c r="BF6455" i="8"/>
  <c r="AS6455" i="8"/>
  <c r="AR6455" i="8"/>
  <c r="AQ6455" i="8"/>
  <c r="AL6455" i="8"/>
  <c r="CD6454" i="8"/>
  <c r="CC6454" i="8"/>
  <c r="BO6454" i="8"/>
  <c r="BG6454" i="8"/>
  <c r="BF6454" i="8"/>
  <c r="AS6454" i="8"/>
  <c r="AR6454" i="8"/>
  <c r="AQ6454" i="8"/>
  <c r="AL6454" i="8"/>
  <c r="CD6453" i="8"/>
  <c r="CC6453" i="8"/>
  <c r="BO6453" i="8"/>
  <c r="BG6453" i="8"/>
  <c r="BF6453" i="8"/>
  <c r="AS6453" i="8"/>
  <c r="AR6453" i="8"/>
  <c r="AQ6453" i="8"/>
  <c r="AL6453" i="8"/>
  <c r="CD6452" i="8"/>
  <c r="CC6452" i="8"/>
  <c r="BO6452" i="8"/>
  <c r="BG6452" i="8"/>
  <c r="BF6452" i="8"/>
  <c r="AS6452" i="8"/>
  <c r="AR6452" i="8"/>
  <c r="AQ6452" i="8"/>
  <c r="AL6452" i="8"/>
  <c r="CD6451" i="8"/>
  <c r="CC6451" i="8"/>
  <c r="BO6451" i="8"/>
  <c r="BG6451" i="8"/>
  <c r="BF6451" i="8"/>
  <c r="AS6451" i="8"/>
  <c r="AR6451" i="8"/>
  <c r="AQ6451" i="8"/>
  <c r="AL6451" i="8"/>
  <c r="CD6450" i="8"/>
  <c r="CC6450" i="8"/>
  <c r="BO6450" i="8"/>
  <c r="BG6450" i="8"/>
  <c r="BF6450" i="8"/>
  <c r="AS6450" i="8"/>
  <c r="AR6450" i="8"/>
  <c r="AQ6450" i="8"/>
  <c r="AL6450" i="8"/>
  <c r="CD6449" i="8"/>
  <c r="CC6449" i="8"/>
  <c r="BO6449" i="8"/>
  <c r="BG6449" i="8"/>
  <c r="BF6449" i="8"/>
  <c r="AS6449" i="8"/>
  <c r="AR6449" i="8"/>
  <c r="AQ6449" i="8"/>
  <c r="AL6449" i="8"/>
  <c r="CD6448" i="8"/>
  <c r="CC6448" i="8"/>
  <c r="BO6448" i="8"/>
  <c r="BG6448" i="8"/>
  <c r="BF6448" i="8"/>
  <c r="AS6448" i="8"/>
  <c r="AR6448" i="8"/>
  <c r="AQ6448" i="8"/>
  <c r="AL6448" i="8"/>
  <c r="CD6447" i="8"/>
  <c r="CC6447" i="8"/>
  <c r="BO6447" i="8"/>
  <c r="BG6447" i="8"/>
  <c r="BF6447" i="8"/>
  <c r="AS6447" i="8"/>
  <c r="AR6447" i="8"/>
  <c r="AQ6447" i="8"/>
  <c r="AL6447" i="8"/>
  <c r="CD6446" i="8"/>
  <c r="CC6446" i="8"/>
  <c r="BO6446" i="8"/>
  <c r="BG6446" i="8"/>
  <c r="BF6446" i="8"/>
  <c r="AS6446" i="8"/>
  <c r="AR6446" i="8"/>
  <c r="AQ6446" i="8"/>
  <c r="AL6446" i="8"/>
  <c r="CD6445" i="8"/>
  <c r="CC6445" i="8"/>
  <c r="BO6445" i="8"/>
  <c r="BG6445" i="8"/>
  <c r="BF6445" i="8"/>
  <c r="AS6445" i="8"/>
  <c r="AR6445" i="8"/>
  <c r="AQ6445" i="8"/>
  <c r="AL6445" i="8"/>
  <c r="CD6444" i="8"/>
  <c r="CC6444" i="8"/>
  <c r="BO6444" i="8"/>
  <c r="BG6444" i="8"/>
  <c r="BF6444" i="8"/>
  <c r="AS6444" i="8"/>
  <c r="AR6444" i="8"/>
  <c r="AQ6444" i="8"/>
  <c r="AL6444" i="8"/>
  <c r="CD6443" i="8"/>
  <c r="CC6443" i="8"/>
  <c r="BO6443" i="8"/>
  <c r="BG6443" i="8"/>
  <c r="BF6443" i="8"/>
  <c r="AS6443" i="8"/>
  <c r="AR6443" i="8"/>
  <c r="AQ6443" i="8"/>
  <c r="AL6443" i="8"/>
  <c r="CD6442" i="8"/>
  <c r="CC6442" i="8"/>
  <c r="BO6442" i="8"/>
  <c r="BG6442" i="8"/>
  <c r="BF6442" i="8"/>
  <c r="AS6442" i="8"/>
  <c r="AR6442" i="8"/>
  <c r="AQ6442" i="8"/>
  <c r="AL6442" i="8"/>
  <c r="CD6441" i="8"/>
  <c r="CC6441" i="8"/>
  <c r="BO6441" i="8"/>
  <c r="BG6441" i="8"/>
  <c r="BF6441" i="8"/>
  <c r="AS6441" i="8"/>
  <c r="AR6441" i="8"/>
  <c r="AQ6441" i="8"/>
  <c r="AL6441" i="8"/>
  <c r="CD6440" i="8"/>
  <c r="CC6440" i="8"/>
  <c r="BO6440" i="8"/>
  <c r="BG6440" i="8"/>
  <c r="BF6440" i="8"/>
  <c r="AS6440" i="8"/>
  <c r="AR6440" i="8"/>
  <c r="AQ6440" i="8"/>
  <c r="AL6440" i="8"/>
  <c r="CD6439" i="8"/>
  <c r="CC6439" i="8"/>
  <c r="BO6439" i="8"/>
  <c r="BG6439" i="8"/>
  <c r="BF6439" i="8"/>
  <c r="AS6439" i="8"/>
  <c r="AR6439" i="8"/>
  <c r="AQ6439" i="8"/>
  <c r="AL6439" i="8"/>
  <c r="CD6438" i="8"/>
  <c r="CC6438" i="8"/>
  <c r="BO6438" i="8"/>
  <c r="BG6438" i="8"/>
  <c r="BF6438" i="8"/>
  <c r="AS6438" i="8"/>
  <c r="AR6438" i="8"/>
  <c r="AQ6438" i="8"/>
  <c r="AL6438" i="8"/>
  <c r="CD6437" i="8"/>
  <c r="CC6437" i="8"/>
  <c r="BO6437" i="8"/>
  <c r="BG6437" i="8"/>
  <c r="BF6437" i="8"/>
  <c r="AS6437" i="8"/>
  <c r="AR6437" i="8"/>
  <c r="AQ6437" i="8"/>
  <c r="AL6437" i="8"/>
  <c r="CD6436" i="8"/>
  <c r="CC6436" i="8"/>
  <c r="BO6436" i="8"/>
  <c r="BG6436" i="8"/>
  <c r="BF6436" i="8"/>
  <c r="AS6436" i="8"/>
  <c r="AR6436" i="8"/>
  <c r="AQ6436" i="8"/>
  <c r="AL6436" i="8"/>
  <c r="CD6435" i="8"/>
  <c r="CC6435" i="8"/>
  <c r="BO6435" i="8"/>
  <c r="BG6435" i="8"/>
  <c r="BF6435" i="8"/>
  <c r="AS6435" i="8"/>
  <c r="AR6435" i="8"/>
  <c r="AQ6435" i="8"/>
  <c r="AL6435" i="8"/>
  <c r="CD6434" i="8"/>
  <c r="CC6434" i="8"/>
  <c r="BO6434" i="8"/>
  <c r="BG6434" i="8"/>
  <c r="BF6434" i="8"/>
  <c r="AS6434" i="8"/>
  <c r="AR6434" i="8"/>
  <c r="AQ6434" i="8"/>
  <c r="AL6434" i="8"/>
  <c r="CD6433" i="8"/>
  <c r="CC6433" i="8"/>
  <c r="BO6433" i="8"/>
  <c r="BG6433" i="8"/>
  <c r="BF6433" i="8"/>
  <c r="AS6433" i="8"/>
  <c r="AR6433" i="8"/>
  <c r="AQ6433" i="8"/>
  <c r="AL6433" i="8"/>
  <c r="CD6432" i="8"/>
  <c r="CC6432" i="8"/>
  <c r="BO6432" i="8"/>
  <c r="BG6432" i="8"/>
  <c r="BF6432" i="8"/>
  <c r="AS6432" i="8"/>
  <c r="AR6432" i="8"/>
  <c r="AQ6432" i="8"/>
  <c r="AL6432" i="8"/>
  <c r="CD6431" i="8"/>
  <c r="CC6431" i="8"/>
  <c r="BO6431" i="8"/>
  <c r="BG6431" i="8"/>
  <c r="BF6431" i="8"/>
  <c r="AS6431" i="8"/>
  <c r="AR6431" i="8"/>
  <c r="AQ6431" i="8"/>
  <c r="AL6431" i="8"/>
  <c r="CD6430" i="8"/>
  <c r="CC6430" i="8"/>
  <c r="BO6430" i="8"/>
  <c r="BG6430" i="8"/>
  <c r="BF6430" i="8"/>
  <c r="AS6430" i="8"/>
  <c r="AR6430" i="8"/>
  <c r="AQ6430" i="8"/>
  <c r="AL6430" i="8"/>
  <c r="CD6429" i="8"/>
  <c r="CC6429" i="8"/>
  <c r="BO6429" i="8"/>
  <c r="BG6429" i="8"/>
  <c r="BF6429" i="8"/>
  <c r="AS6429" i="8"/>
  <c r="AR6429" i="8"/>
  <c r="AQ6429" i="8"/>
  <c r="AL6429" i="8"/>
  <c r="CD6428" i="8"/>
  <c r="CC6428" i="8"/>
  <c r="BO6428" i="8"/>
  <c r="BG6428" i="8"/>
  <c r="BF6428" i="8"/>
  <c r="AS6428" i="8"/>
  <c r="AR6428" i="8"/>
  <c r="AQ6428" i="8"/>
  <c r="AL6428" i="8"/>
  <c r="CD6427" i="8"/>
  <c r="CC6427" i="8"/>
  <c r="BO6427" i="8"/>
  <c r="BG6427" i="8"/>
  <c r="BF6427" i="8"/>
  <c r="AS6427" i="8"/>
  <c r="AR6427" i="8"/>
  <c r="AQ6427" i="8"/>
  <c r="AL6427" i="8"/>
  <c r="CD6426" i="8"/>
  <c r="CC6426" i="8"/>
  <c r="BO6426" i="8"/>
  <c r="BG6426" i="8"/>
  <c r="BF6426" i="8"/>
  <c r="AS6426" i="8"/>
  <c r="AR6426" i="8"/>
  <c r="AQ6426" i="8"/>
  <c r="AL6426" i="8"/>
  <c r="CD6425" i="8"/>
  <c r="CC6425" i="8"/>
  <c r="BO6425" i="8"/>
  <c r="BG6425" i="8"/>
  <c r="BF6425" i="8"/>
  <c r="AS6425" i="8"/>
  <c r="AR6425" i="8"/>
  <c r="AQ6425" i="8"/>
  <c r="AL6425" i="8"/>
  <c r="CD6424" i="8"/>
  <c r="CC6424" i="8"/>
  <c r="BO6424" i="8"/>
  <c r="BG6424" i="8"/>
  <c r="BF6424" i="8"/>
  <c r="AS6424" i="8"/>
  <c r="AR6424" i="8"/>
  <c r="AQ6424" i="8"/>
  <c r="AL6424" i="8"/>
  <c r="CD6423" i="8"/>
  <c r="CC6423" i="8"/>
  <c r="BO6423" i="8"/>
  <c r="BG6423" i="8"/>
  <c r="BF6423" i="8"/>
  <c r="AS6423" i="8"/>
  <c r="AR6423" i="8"/>
  <c r="AQ6423" i="8"/>
  <c r="AL6423" i="8"/>
  <c r="CD6422" i="8"/>
  <c r="CC6422" i="8"/>
  <c r="BO6422" i="8"/>
  <c r="BG6422" i="8"/>
  <c r="BF6422" i="8"/>
  <c r="AS6422" i="8"/>
  <c r="AR6422" i="8"/>
  <c r="AQ6422" i="8"/>
  <c r="AL6422" i="8"/>
  <c r="CD6421" i="8"/>
  <c r="CC6421" i="8"/>
  <c r="BO6421" i="8"/>
  <c r="BG6421" i="8"/>
  <c r="BF6421" i="8"/>
  <c r="AS6421" i="8"/>
  <c r="AR6421" i="8"/>
  <c r="AQ6421" i="8"/>
  <c r="AL6421" i="8"/>
  <c r="CD6420" i="8"/>
  <c r="CC6420" i="8"/>
  <c r="BO6420" i="8"/>
  <c r="BG6420" i="8"/>
  <c r="BF6420" i="8"/>
  <c r="AS6420" i="8"/>
  <c r="AR6420" i="8"/>
  <c r="AQ6420" i="8"/>
  <c r="AL6420" i="8"/>
  <c r="CD6419" i="8"/>
  <c r="CC6419" i="8"/>
  <c r="BO6419" i="8"/>
  <c r="BG6419" i="8"/>
  <c r="BF6419" i="8"/>
  <c r="AS6419" i="8"/>
  <c r="AR6419" i="8"/>
  <c r="AQ6419" i="8"/>
  <c r="AL6419" i="8"/>
  <c r="CD6418" i="8"/>
  <c r="CC6418" i="8"/>
  <c r="BO6418" i="8"/>
  <c r="BG6418" i="8"/>
  <c r="BF6418" i="8"/>
  <c r="AS6418" i="8"/>
  <c r="AR6418" i="8"/>
  <c r="AQ6418" i="8"/>
  <c r="AL6418" i="8"/>
  <c r="CD6417" i="8"/>
  <c r="CC6417" i="8"/>
  <c r="BO6417" i="8"/>
  <c r="BG6417" i="8"/>
  <c r="BF6417" i="8"/>
  <c r="AS6417" i="8"/>
  <c r="AR6417" i="8"/>
  <c r="AQ6417" i="8"/>
  <c r="AL6417" i="8"/>
  <c r="CD6416" i="8"/>
  <c r="CC6416" i="8"/>
  <c r="BO6416" i="8"/>
  <c r="BG6416" i="8"/>
  <c r="BF6416" i="8"/>
  <c r="AS6416" i="8"/>
  <c r="AR6416" i="8"/>
  <c r="AQ6416" i="8"/>
  <c r="AL6416" i="8"/>
  <c r="CD6415" i="8"/>
  <c r="CC6415" i="8"/>
  <c r="BO6415" i="8"/>
  <c r="BG6415" i="8"/>
  <c r="BF6415" i="8"/>
  <c r="AS6415" i="8"/>
  <c r="AR6415" i="8"/>
  <c r="AQ6415" i="8"/>
  <c r="AL6415" i="8"/>
  <c r="CD6414" i="8"/>
  <c r="CC6414" i="8"/>
  <c r="BO6414" i="8"/>
  <c r="BG6414" i="8"/>
  <c r="BF6414" i="8"/>
  <c r="AS6414" i="8"/>
  <c r="AR6414" i="8"/>
  <c r="AQ6414" i="8"/>
  <c r="AL6414" i="8"/>
  <c r="CD6413" i="8"/>
  <c r="CC6413" i="8"/>
  <c r="BO6413" i="8"/>
  <c r="BG6413" i="8"/>
  <c r="BF6413" i="8"/>
  <c r="AS6413" i="8"/>
  <c r="AR6413" i="8"/>
  <c r="AQ6413" i="8"/>
  <c r="AL6413" i="8"/>
  <c r="CD6412" i="8"/>
  <c r="CC6412" i="8"/>
  <c r="BO6412" i="8"/>
  <c r="BG6412" i="8"/>
  <c r="BF6412" i="8"/>
  <c r="AS6412" i="8"/>
  <c r="AR6412" i="8"/>
  <c r="AQ6412" i="8"/>
  <c r="AL6412" i="8"/>
  <c r="CD6411" i="8"/>
  <c r="CC6411" i="8"/>
  <c r="BO6411" i="8"/>
  <c r="BG6411" i="8"/>
  <c r="BF6411" i="8"/>
  <c r="AS6411" i="8"/>
  <c r="AR6411" i="8"/>
  <c r="AQ6411" i="8"/>
  <c r="AL6411" i="8"/>
  <c r="CD6410" i="8"/>
  <c r="CC6410" i="8"/>
  <c r="BO6410" i="8"/>
  <c r="BG6410" i="8"/>
  <c r="BF6410" i="8"/>
  <c r="AS6410" i="8"/>
  <c r="AR6410" i="8"/>
  <c r="AQ6410" i="8"/>
  <c r="AL6410" i="8"/>
  <c r="CD6409" i="8"/>
  <c r="CC6409" i="8"/>
  <c r="BO6409" i="8"/>
  <c r="BG6409" i="8"/>
  <c r="BF6409" i="8"/>
  <c r="AS6409" i="8"/>
  <c r="AR6409" i="8"/>
  <c r="AQ6409" i="8"/>
  <c r="AL6409" i="8"/>
  <c r="CD6408" i="8"/>
  <c r="CC6408" i="8"/>
  <c r="BO6408" i="8"/>
  <c r="BG6408" i="8"/>
  <c r="BF6408" i="8"/>
  <c r="AS6408" i="8"/>
  <c r="AR6408" i="8"/>
  <c r="AQ6408" i="8"/>
  <c r="AL6408" i="8"/>
  <c r="CD6407" i="8"/>
  <c r="CC6407" i="8"/>
  <c r="BO6407" i="8"/>
  <c r="BG6407" i="8"/>
  <c r="BF6407" i="8"/>
  <c r="AS6407" i="8"/>
  <c r="AR6407" i="8"/>
  <c r="AQ6407" i="8"/>
  <c r="AL6407" i="8"/>
  <c r="CD6406" i="8"/>
  <c r="CC6406" i="8"/>
  <c r="BO6406" i="8"/>
  <c r="BG6406" i="8"/>
  <c r="BF6406" i="8"/>
  <c r="AS6406" i="8"/>
  <c r="AR6406" i="8"/>
  <c r="AQ6406" i="8"/>
  <c r="AL6406" i="8"/>
  <c r="CD6405" i="8"/>
  <c r="CC6405" i="8"/>
  <c r="BO6405" i="8"/>
  <c r="BG6405" i="8"/>
  <c r="BF6405" i="8"/>
  <c r="AS6405" i="8"/>
  <c r="AR6405" i="8"/>
  <c r="AQ6405" i="8"/>
  <c r="AL6405" i="8"/>
  <c r="CD6404" i="8"/>
  <c r="CC6404" i="8"/>
  <c r="BO6404" i="8"/>
  <c r="BG6404" i="8"/>
  <c r="BF6404" i="8"/>
  <c r="AS6404" i="8"/>
  <c r="AR6404" i="8"/>
  <c r="AQ6404" i="8"/>
  <c r="AL6404" i="8"/>
  <c r="CD6403" i="8"/>
  <c r="CC6403" i="8"/>
  <c r="BO6403" i="8"/>
  <c r="BG6403" i="8"/>
  <c r="BF6403" i="8"/>
  <c r="AS6403" i="8"/>
  <c r="AR6403" i="8"/>
  <c r="AQ6403" i="8"/>
  <c r="AL6403" i="8"/>
  <c r="CD6402" i="8"/>
  <c r="CC6402" i="8"/>
  <c r="BO6402" i="8"/>
  <c r="BG6402" i="8"/>
  <c r="BF6402" i="8"/>
  <c r="AS6402" i="8"/>
  <c r="AR6402" i="8"/>
  <c r="AQ6402" i="8"/>
  <c r="AL6402" i="8"/>
  <c r="CD6401" i="8"/>
  <c r="CC6401" i="8"/>
  <c r="BO6401" i="8"/>
  <c r="BG6401" i="8"/>
  <c r="BF6401" i="8"/>
  <c r="AS6401" i="8"/>
  <c r="AR6401" i="8"/>
  <c r="AQ6401" i="8"/>
  <c r="AL6401" i="8"/>
  <c r="CD6400" i="8"/>
  <c r="CC6400" i="8"/>
  <c r="BO6400" i="8"/>
  <c r="BG6400" i="8"/>
  <c r="BF6400" i="8"/>
  <c r="AS6400" i="8"/>
  <c r="AR6400" i="8"/>
  <c r="AQ6400" i="8"/>
  <c r="AL6400" i="8"/>
  <c r="CD6399" i="8"/>
  <c r="CC6399" i="8"/>
  <c r="BO6399" i="8"/>
  <c r="BG6399" i="8"/>
  <c r="BF6399" i="8"/>
  <c r="AS6399" i="8"/>
  <c r="AR6399" i="8"/>
  <c r="AQ6399" i="8"/>
  <c r="AL6399" i="8"/>
  <c r="CD6398" i="8"/>
  <c r="CC6398" i="8"/>
  <c r="BO6398" i="8"/>
  <c r="BG6398" i="8"/>
  <c r="BF6398" i="8"/>
  <c r="AS6398" i="8"/>
  <c r="AR6398" i="8"/>
  <c r="AQ6398" i="8"/>
  <c r="AL6398" i="8"/>
  <c r="CD6397" i="8"/>
  <c r="CC6397" i="8"/>
  <c r="BO6397" i="8"/>
  <c r="BG6397" i="8"/>
  <c r="BF6397" i="8"/>
  <c r="AS6397" i="8"/>
  <c r="AR6397" i="8"/>
  <c r="AQ6397" i="8"/>
  <c r="AL6397" i="8"/>
  <c r="CD6396" i="8"/>
  <c r="CC6396" i="8"/>
  <c r="BO6396" i="8"/>
  <c r="BG6396" i="8"/>
  <c r="BF6396" i="8"/>
  <c r="AS6396" i="8"/>
  <c r="AR6396" i="8"/>
  <c r="AQ6396" i="8"/>
  <c r="AL6396" i="8"/>
  <c r="CD6395" i="8"/>
  <c r="CC6395" i="8"/>
  <c r="BO6395" i="8"/>
  <c r="BG6395" i="8"/>
  <c r="BF6395" i="8"/>
  <c r="AS6395" i="8"/>
  <c r="AR6395" i="8"/>
  <c r="AQ6395" i="8"/>
  <c r="AL6395" i="8"/>
  <c r="CD6394" i="8"/>
  <c r="CC6394" i="8"/>
  <c r="BO6394" i="8"/>
  <c r="BG6394" i="8"/>
  <c r="BF6394" i="8"/>
  <c r="AS6394" i="8"/>
  <c r="AR6394" i="8"/>
  <c r="AQ6394" i="8"/>
  <c r="AL6394" i="8"/>
  <c r="CD6393" i="8"/>
  <c r="CC6393" i="8"/>
  <c r="BO6393" i="8"/>
  <c r="BG6393" i="8"/>
  <c r="BF6393" i="8"/>
  <c r="AS6393" i="8"/>
  <c r="AR6393" i="8"/>
  <c r="AQ6393" i="8"/>
  <c r="AL6393" i="8"/>
  <c r="CD6392" i="8"/>
  <c r="CC6392" i="8"/>
  <c r="BO6392" i="8"/>
  <c r="BG6392" i="8"/>
  <c r="BF6392" i="8"/>
  <c r="AS6392" i="8"/>
  <c r="AR6392" i="8"/>
  <c r="AQ6392" i="8"/>
  <c r="AL6392" i="8"/>
  <c r="CD6391" i="8"/>
  <c r="CC6391" i="8"/>
  <c r="BO6391" i="8"/>
  <c r="BG6391" i="8"/>
  <c r="BF6391" i="8"/>
  <c r="AS6391" i="8"/>
  <c r="AR6391" i="8"/>
  <c r="AQ6391" i="8"/>
  <c r="AL6391" i="8"/>
  <c r="CD6390" i="8"/>
  <c r="CC6390" i="8"/>
  <c r="BO6390" i="8"/>
  <c r="BG6390" i="8"/>
  <c r="BF6390" i="8"/>
  <c r="AS6390" i="8"/>
  <c r="AR6390" i="8"/>
  <c r="AQ6390" i="8"/>
  <c r="AL6390" i="8"/>
  <c r="CD6389" i="8"/>
  <c r="CC6389" i="8"/>
  <c r="BO6389" i="8"/>
  <c r="BG6389" i="8"/>
  <c r="BF6389" i="8"/>
  <c r="AS6389" i="8"/>
  <c r="AR6389" i="8"/>
  <c r="AQ6389" i="8"/>
  <c r="AL6389" i="8"/>
  <c r="CD6388" i="8"/>
  <c r="CC6388" i="8"/>
  <c r="BO6388" i="8"/>
  <c r="BG6388" i="8"/>
  <c r="BF6388" i="8"/>
  <c r="AS6388" i="8"/>
  <c r="AR6388" i="8"/>
  <c r="AQ6388" i="8"/>
  <c r="AL6388" i="8"/>
  <c r="CD6387" i="8"/>
  <c r="CC6387" i="8"/>
  <c r="BO6387" i="8"/>
  <c r="BG6387" i="8"/>
  <c r="BF6387" i="8"/>
  <c r="AS6387" i="8"/>
  <c r="AR6387" i="8"/>
  <c r="AQ6387" i="8"/>
  <c r="AL6387" i="8"/>
  <c r="CD6386" i="8"/>
  <c r="CC6386" i="8"/>
  <c r="BO6386" i="8"/>
  <c r="BG6386" i="8"/>
  <c r="BF6386" i="8"/>
  <c r="AS6386" i="8"/>
  <c r="AR6386" i="8"/>
  <c r="AQ6386" i="8"/>
  <c r="AL6386" i="8"/>
  <c r="CD6385" i="8"/>
  <c r="CC6385" i="8"/>
  <c r="BO6385" i="8"/>
  <c r="BG6385" i="8"/>
  <c r="BF6385" i="8"/>
  <c r="AS6385" i="8"/>
  <c r="AR6385" i="8"/>
  <c r="AQ6385" i="8"/>
  <c r="AL6385" i="8"/>
  <c r="CD6384" i="8"/>
  <c r="CC6384" i="8"/>
  <c r="BO6384" i="8"/>
  <c r="BG6384" i="8"/>
  <c r="BF6384" i="8"/>
  <c r="AS6384" i="8"/>
  <c r="AR6384" i="8"/>
  <c r="AQ6384" i="8"/>
  <c r="AL6384" i="8"/>
  <c r="CD6383" i="8"/>
  <c r="CC6383" i="8"/>
  <c r="BO6383" i="8"/>
  <c r="BG6383" i="8"/>
  <c r="BF6383" i="8"/>
  <c r="AS6383" i="8"/>
  <c r="AR6383" i="8"/>
  <c r="AQ6383" i="8"/>
  <c r="AL6383" i="8"/>
  <c r="CD6382" i="8"/>
  <c r="CC6382" i="8"/>
  <c r="BO6382" i="8"/>
  <c r="BG6382" i="8"/>
  <c r="BF6382" i="8"/>
  <c r="AS6382" i="8"/>
  <c r="AR6382" i="8"/>
  <c r="AQ6382" i="8"/>
  <c r="AL6382" i="8"/>
  <c r="CD6381" i="8"/>
  <c r="CC6381" i="8"/>
  <c r="BO6381" i="8"/>
  <c r="BG6381" i="8"/>
  <c r="BF6381" i="8"/>
  <c r="AS6381" i="8"/>
  <c r="AR6381" i="8"/>
  <c r="AQ6381" i="8"/>
  <c r="AL6381" i="8"/>
  <c r="CD6380" i="8"/>
  <c r="CC6380" i="8"/>
  <c r="BO6380" i="8"/>
  <c r="BG6380" i="8"/>
  <c r="BF6380" i="8"/>
  <c r="AS6380" i="8"/>
  <c r="AR6380" i="8"/>
  <c r="AQ6380" i="8"/>
  <c r="AL6380" i="8"/>
  <c r="CD6379" i="8"/>
  <c r="CC6379" i="8"/>
  <c r="BO6379" i="8"/>
  <c r="BG6379" i="8"/>
  <c r="BF6379" i="8"/>
  <c r="AS6379" i="8"/>
  <c r="AR6379" i="8"/>
  <c r="AQ6379" i="8"/>
  <c r="AL6379" i="8"/>
  <c r="CD6378" i="8"/>
  <c r="CC6378" i="8"/>
  <c r="BO6378" i="8"/>
  <c r="BG6378" i="8"/>
  <c r="BF6378" i="8"/>
  <c r="AS6378" i="8"/>
  <c r="AR6378" i="8"/>
  <c r="AQ6378" i="8"/>
  <c r="AL6378" i="8"/>
  <c r="CD6377" i="8"/>
  <c r="CC6377" i="8"/>
  <c r="BO6377" i="8"/>
  <c r="BG6377" i="8"/>
  <c r="BF6377" i="8"/>
  <c r="AS6377" i="8"/>
  <c r="AR6377" i="8"/>
  <c r="AQ6377" i="8"/>
  <c r="AL6377" i="8"/>
  <c r="CD6376" i="8"/>
  <c r="CC6376" i="8"/>
  <c r="BO6376" i="8"/>
  <c r="BG6376" i="8"/>
  <c r="BF6376" i="8"/>
  <c r="AS6376" i="8"/>
  <c r="AR6376" i="8"/>
  <c r="AQ6376" i="8"/>
  <c r="AL6376" i="8"/>
  <c r="CD6375" i="8"/>
  <c r="CC6375" i="8"/>
  <c r="BO6375" i="8"/>
  <c r="BG6375" i="8"/>
  <c r="BF6375" i="8"/>
  <c r="AS6375" i="8"/>
  <c r="AR6375" i="8"/>
  <c r="AQ6375" i="8"/>
  <c r="AL6375" i="8"/>
  <c r="CD6374" i="8"/>
  <c r="CC6374" i="8"/>
  <c r="BO6374" i="8"/>
  <c r="BG6374" i="8"/>
  <c r="BF6374" i="8"/>
  <c r="AS6374" i="8"/>
  <c r="AR6374" i="8"/>
  <c r="AQ6374" i="8"/>
  <c r="AL6374" i="8"/>
  <c r="CD6373" i="8"/>
  <c r="CC6373" i="8"/>
  <c r="BO6373" i="8"/>
  <c r="BG6373" i="8"/>
  <c r="BF6373" i="8"/>
  <c r="AS6373" i="8"/>
  <c r="AR6373" i="8"/>
  <c r="AQ6373" i="8"/>
  <c r="AL6373" i="8"/>
  <c r="CD6372" i="8"/>
  <c r="CC6372" i="8"/>
  <c r="BO6372" i="8"/>
  <c r="BG6372" i="8"/>
  <c r="BF6372" i="8"/>
  <c r="AS6372" i="8"/>
  <c r="AR6372" i="8"/>
  <c r="AQ6372" i="8"/>
  <c r="AL6372" i="8"/>
  <c r="CD6371" i="8"/>
  <c r="CC6371" i="8"/>
  <c r="BO6371" i="8"/>
  <c r="BG6371" i="8"/>
  <c r="BF6371" i="8"/>
  <c r="AS6371" i="8"/>
  <c r="AR6371" i="8"/>
  <c r="AQ6371" i="8"/>
  <c r="AL6371" i="8"/>
  <c r="CD6370" i="8"/>
  <c r="CC6370" i="8"/>
  <c r="BO6370" i="8"/>
  <c r="BG6370" i="8"/>
  <c r="BF6370" i="8"/>
  <c r="AS6370" i="8"/>
  <c r="AR6370" i="8"/>
  <c r="AQ6370" i="8"/>
  <c r="AL6370" i="8"/>
  <c r="CD6369" i="8"/>
  <c r="CC6369" i="8"/>
  <c r="BO6369" i="8"/>
  <c r="BG6369" i="8"/>
  <c r="BF6369" i="8"/>
  <c r="AS6369" i="8"/>
  <c r="AR6369" i="8"/>
  <c r="AQ6369" i="8"/>
  <c r="AL6369" i="8"/>
  <c r="CD6368" i="8"/>
  <c r="CC6368" i="8"/>
  <c r="BO6368" i="8"/>
  <c r="BG6368" i="8"/>
  <c r="BF6368" i="8"/>
  <c r="AS6368" i="8"/>
  <c r="AR6368" i="8"/>
  <c r="AQ6368" i="8"/>
  <c r="AL6368" i="8"/>
  <c r="CD6367" i="8"/>
  <c r="CC6367" i="8"/>
  <c r="BO6367" i="8"/>
  <c r="BG6367" i="8"/>
  <c r="BF6367" i="8"/>
  <c r="AS6367" i="8"/>
  <c r="AR6367" i="8"/>
  <c r="AQ6367" i="8"/>
  <c r="AL6367" i="8"/>
  <c r="CD6366" i="8"/>
  <c r="CC6366" i="8"/>
  <c r="BO6366" i="8"/>
  <c r="BG6366" i="8"/>
  <c r="BF6366" i="8"/>
  <c r="AS6366" i="8"/>
  <c r="AR6366" i="8"/>
  <c r="AQ6366" i="8"/>
  <c r="AL6366" i="8"/>
  <c r="CD6365" i="8"/>
  <c r="CC6365" i="8"/>
  <c r="BO6365" i="8"/>
  <c r="BG6365" i="8"/>
  <c r="BF6365" i="8"/>
  <c r="AS6365" i="8"/>
  <c r="AR6365" i="8"/>
  <c r="AQ6365" i="8"/>
  <c r="AL6365" i="8"/>
  <c r="CD6364" i="8"/>
  <c r="CC6364" i="8"/>
  <c r="BO6364" i="8"/>
  <c r="BG6364" i="8"/>
  <c r="BF6364" i="8"/>
  <c r="AS6364" i="8"/>
  <c r="AR6364" i="8"/>
  <c r="AQ6364" i="8"/>
  <c r="AL6364" i="8"/>
  <c r="CD6363" i="8"/>
  <c r="CC6363" i="8"/>
  <c r="BO6363" i="8"/>
  <c r="BG6363" i="8"/>
  <c r="BF6363" i="8"/>
  <c r="AS6363" i="8"/>
  <c r="AR6363" i="8"/>
  <c r="AQ6363" i="8"/>
  <c r="AL6363" i="8"/>
  <c r="CD6362" i="8"/>
  <c r="CC6362" i="8"/>
  <c r="BO6362" i="8"/>
  <c r="BG6362" i="8"/>
  <c r="BF6362" i="8"/>
  <c r="AS6362" i="8"/>
  <c r="AR6362" i="8"/>
  <c r="AQ6362" i="8"/>
  <c r="AL6362" i="8"/>
  <c r="CD6361" i="8"/>
  <c r="CC6361" i="8"/>
  <c r="BO6361" i="8"/>
  <c r="BG6361" i="8"/>
  <c r="BF6361" i="8"/>
  <c r="AS6361" i="8"/>
  <c r="AR6361" i="8"/>
  <c r="AQ6361" i="8"/>
  <c r="AL6361" i="8"/>
  <c r="CD6360" i="8"/>
  <c r="CC6360" i="8"/>
  <c r="BO6360" i="8"/>
  <c r="BG6360" i="8"/>
  <c r="BF6360" i="8"/>
  <c r="AS6360" i="8"/>
  <c r="AR6360" i="8"/>
  <c r="AQ6360" i="8"/>
  <c r="AL6360" i="8"/>
  <c r="CD6359" i="8"/>
  <c r="CC6359" i="8"/>
  <c r="BO6359" i="8"/>
  <c r="BG6359" i="8"/>
  <c r="BF6359" i="8"/>
  <c r="AS6359" i="8"/>
  <c r="AR6359" i="8"/>
  <c r="AQ6359" i="8"/>
  <c r="AL6359" i="8"/>
  <c r="CD6358" i="8"/>
  <c r="CC6358" i="8"/>
  <c r="BO6358" i="8"/>
  <c r="BG6358" i="8"/>
  <c r="BF6358" i="8"/>
  <c r="AS6358" i="8"/>
  <c r="AR6358" i="8"/>
  <c r="AQ6358" i="8"/>
  <c r="AL6358" i="8"/>
  <c r="CD6357" i="8"/>
  <c r="CC6357" i="8"/>
  <c r="BO6357" i="8"/>
  <c r="BG6357" i="8"/>
  <c r="BF6357" i="8"/>
  <c r="AS6357" i="8"/>
  <c r="AR6357" i="8"/>
  <c r="AQ6357" i="8"/>
  <c r="AL6357" i="8"/>
  <c r="CD6356" i="8"/>
  <c r="CC6356" i="8"/>
  <c r="BO6356" i="8"/>
  <c r="BG6356" i="8"/>
  <c r="BF6356" i="8"/>
  <c r="AS6356" i="8"/>
  <c r="AR6356" i="8"/>
  <c r="AQ6356" i="8"/>
  <c r="AL6356" i="8"/>
  <c r="CD6355" i="8"/>
  <c r="CC6355" i="8"/>
  <c r="BO6355" i="8"/>
  <c r="BG6355" i="8"/>
  <c r="BF6355" i="8"/>
  <c r="AS6355" i="8"/>
  <c r="AR6355" i="8"/>
  <c r="AQ6355" i="8"/>
  <c r="AL6355" i="8"/>
  <c r="CD6354" i="8"/>
  <c r="CC6354" i="8"/>
  <c r="BO6354" i="8"/>
  <c r="BG6354" i="8"/>
  <c r="BF6354" i="8"/>
  <c r="AS6354" i="8"/>
  <c r="AR6354" i="8"/>
  <c r="AQ6354" i="8"/>
  <c r="AL6354" i="8"/>
  <c r="CD6353" i="8"/>
  <c r="CC6353" i="8"/>
  <c r="BO6353" i="8"/>
  <c r="BG6353" i="8"/>
  <c r="BF6353" i="8"/>
  <c r="AS6353" i="8"/>
  <c r="AR6353" i="8"/>
  <c r="AQ6353" i="8"/>
  <c r="AL6353" i="8"/>
  <c r="CD6352" i="8"/>
  <c r="CC6352" i="8"/>
  <c r="BO6352" i="8"/>
  <c r="BG6352" i="8"/>
  <c r="BF6352" i="8"/>
  <c r="AS6352" i="8"/>
  <c r="AR6352" i="8"/>
  <c r="AQ6352" i="8"/>
  <c r="AL6352" i="8"/>
  <c r="CD6351" i="8"/>
  <c r="CC6351" i="8"/>
  <c r="BO6351" i="8"/>
  <c r="BG6351" i="8"/>
  <c r="BF6351" i="8"/>
  <c r="AS6351" i="8"/>
  <c r="AR6351" i="8"/>
  <c r="AQ6351" i="8"/>
  <c r="AL6351" i="8"/>
  <c r="CD6350" i="8"/>
  <c r="CC6350" i="8"/>
  <c r="BO6350" i="8"/>
  <c r="BG6350" i="8"/>
  <c r="BF6350" i="8"/>
  <c r="AS6350" i="8"/>
  <c r="AR6350" i="8"/>
  <c r="AQ6350" i="8"/>
  <c r="AL6350" i="8"/>
  <c r="CD6349" i="8"/>
  <c r="CC6349" i="8"/>
  <c r="BO6349" i="8"/>
  <c r="BG6349" i="8"/>
  <c r="BF6349" i="8"/>
  <c r="AS6349" i="8"/>
  <c r="AR6349" i="8"/>
  <c r="AQ6349" i="8"/>
  <c r="AL6349" i="8"/>
  <c r="CD6348" i="8"/>
  <c r="CC6348" i="8"/>
  <c r="BO6348" i="8"/>
  <c r="BG6348" i="8"/>
  <c r="BF6348" i="8"/>
  <c r="AS6348" i="8"/>
  <c r="AR6348" i="8"/>
  <c r="AQ6348" i="8"/>
  <c r="AL6348" i="8"/>
  <c r="CD6347" i="8"/>
  <c r="CC6347" i="8"/>
  <c r="BO6347" i="8"/>
  <c r="BG6347" i="8"/>
  <c r="BF6347" i="8"/>
  <c r="AS6347" i="8"/>
  <c r="AR6347" i="8"/>
  <c r="AQ6347" i="8"/>
  <c r="AL6347" i="8"/>
  <c r="CD6346" i="8"/>
  <c r="CC6346" i="8"/>
  <c r="BO6346" i="8"/>
  <c r="BG6346" i="8"/>
  <c r="BF6346" i="8"/>
  <c r="AS6346" i="8"/>
  <c r="AR6346" i="8"/>
  <c r="AQ6346" i="8"/>
  <c r="AL6346" i="8"/>
  <c r="CD6345" i="8"/>
  <c r="CC6345" i="8"/>
  <c r="BO6345" i="8"/>
  <c r="BG6345" i="8"/>
  <c r="BF6345" i="8"/>
  <c r="AS6345" i="8"/>
  <c r="AR6345" i="8"/>
  <c r="AQ6345" i="8"/>
  <c r="AL6345" i="8"/>
  <c r="CD6344" i="8"/>
  <c r="CC6344" i="8"/>
  <c r="BO6344" i="8"/>
  <c r="BG6344" i="8"/>
  <c r="BF6344" i="8"/>
  <c r="AS6344" i="8"/>
  <c r="AR6344" i="8"/>
  <c r="AQ6344" i="8"/>
  <c r="AL6344" i="8"/>
  <c r="CD6343" i="8"/>
  <c r="CC6343" i="8"/>
  <c r="BO6343" i="8"/>
  <c r="BG6343" i="8"/>
  <c r="BF6343" i="8"/>
  <c r="AS6343" i="8"/>
  <c r="AR6343" i="8"/>
  <c r="AQ6343" i="8"/>
  <c r="AL6343" i="8"/>
  <c r="CD6342" i="8"/>
  <c r="CC6342" i="8"/>
  <c r="BO6342" i="8"/>
  <c r="BG6342" i="8"/>
  <c r="BF6342" i="8"/>
  <c r="AS6342" i="8"/>
  <c r="AR6342" i="8"/>
  <c r="AQ6342" i="8"/>
  <c r="AL6342" i="8"/>
  <c r="CD6341" i="8"/>
  <c r="CC6341" i="8"/>
  <c r="BO6341" i="8"/>
  <c r="BG6341" i="8"/>
  <c r="BF6341" i="8"/>
  <c r="AS6341" i="8"/>
  <c r="AR6341" i="8"/>
  <c r="AQ6341" i="8"/>
  <c r="AL6341" i="8"/>
  <c r="CD6340" i="8"/>
  <c r="CC6340" i="8"/>
  <c r="BO6340" i="8"/>
  <c r="BG6340" i="8"/>
  <c r="BF6340" i="8"/>
  <c r="AS6340" i="8"/>
  <c r="AR6340" i="8"/>
  <c r="AQ6340" i="8"/>
  <c r="AL6340" i="8"/>
  <c r="CD6339" i="8"/>
  <c r="CC6339" i="8"/>
  <c r="BO6339" i="8"/>
  <c r="BG6339" i="8"/>
  <c r="BF6339" i="8"/>
  <c r="AS6339" i="8"/>
  <c r="AR6339" i="8"/>
  <c r="AQ6339" i="8"/>
  <c r="AL6339" i="8"/>
  <c r="CD6338" i="8"/>
  <c r="CC6338" i="8"/>
  <c r="BO6338" i="8"/>
  <c r="BG6338" i="8"/>
  <c r="BF6338" i="8"/>
  <c r="AS6338" i="8"/>
  <c r="AR6338" i="8"/>
  <c r="AQ6338" i="8"/>
  <c r="AL6338" i="8"/>
  <c r="CD6337" i="8"/>
  <c r="CC6337" i="8"/>
  <c r="BO6337" i="8"/>
  <c r="BG6337" i="8"/>
  <c r="BF6337" i="8"/>
  <c r="AS6337" i="8"/>
  <c r="AR6337" i="8"/>
  <c r="AQ6337" i="8"/>
  <c r="AL6337" i="8"/>
  <c r="CD6336" i="8"/>
  <c r="CC6336" i="8"/>
  <c r="BO6336" i="8"/>
  <c r="BG6336" i="8"/>
  <c r="BF6336" i="8"/>
  <c r="AS6336" i="8"/>
  <c r="AR6336" i="8"/>
  <c r="AQ6336" i="8"/>
  <c r="AL6336" i="8"/>
  <c r="CD6335" i="8"/>
  <c r="CC6335" i="8"/>
  <c r="BO6335" i="8"/>
  <c r="BG6335" i="8"/>
  <c r="BF6335" i="8"/>
  <c r="AS6335" i="8"/>
  <c r="AR6335" i="8"/>
  <c r="AQ6335" i="8"/>
  <c r="AL6335" i="8"/>
  <c r="CD6334" i="8"/>
  <c r="CC6334" i="8"/>
  <c r="BO6334" i="8"/>
  <c r="BG6334" i="8"/>
  <c r="BF6334" i="8"/>
  <c r="AS6334" i="8"/>
  <c r="AR6334" i="8"/>
  <c r="AQ6334" i="8"/>
  <c r="AL6334" i="8"/>
  <c r="CD6333" i="8"/>
  <c r="CC6333" i="8"/>
  <c r="BO6333" i="8"/>
  <c r="BG6333" i="8"/>
  <c r="BF6333" i="8"/>
  <c r="AS6333" i="8"/>
  <c r="AR6333" i="8"/>
  <c r="AQ6333" i="8"/>
  <c r="AL6333" i="8"/>
  <c r="CD6332" i="8"/>
  <c r="CC6332" i="8"/>
  <c r="BO6332" i="8"/>
  <c r="BG6332" i="8"/>
  <c r="BF6332" i="8"/>
  <c r="AS6332" i="8"/>
  <c r="AR6332" i="8"/>
  <c r="AQ6332" i="8"/>
  <c r="AL6332" i="8"/>
  <c r="CD6331" i="8"/>
  <c r="CC6331" i="8"/>
  <c r="BO6331" i="8"/>
  <c r="BG6331" i="8"/>
  <c r="BF6331" i="8"/>
  <c r="AS6331" i="8"/>
  <c r="AR6331" i="8"/>
  <c r="AQ6331" i="8"/>
  <c r="AL6331" i="8"/>
  <c r="CD6330" i="8"/>
  <c r="CC6330" i="8"/>
  <c r="BO6330" i="8"/>
  <c r="BG6330" i="8"/>
  <c r="BF6330" i="8"/>
  <c r="AS6330" i="8"/>
  <c r="AR6330" i="8"/>
  <c r="AQ6330" i="8"/>
  <c r="AL6330" i="8"/>
  <c r="CD6329" i="8"/>
  <c r="CC6329" i="8"/>
  <c r="BO6329" i="8"/>
  <c r="BG6329" i="8"/>
  <c r="BF6329" i="8"/>
  <c r="AS6329" i="8"/>
  <c r="AR6329" i="8"/>
  <c r="AQ6329" i="8"/>
  <c r="AL6329" i="8"/>
  <c r="CD6328" i="8"/>
  <c r="CC6328" i="8"/>
  <c r="BO6328" i="8"/>
  <c r="BG6328" i="8"/>
  <c r="BF6328" i="8"/>
  <c r="AS6328" i="8"/>
  <c r="AR6328" i="8"/>
  <c r="AQ6328" i="8"/>
  <c r="AL6328" i="8"/>
  <c r="CD6327" i="8"/>
  <c r="CC6327" i="8"/>
  <c r="BO6327" i="8"/>
  <c r="BG6327" i="8"/>
  <c r="BF6327" i="8"/>
  <c r="AS6327" i="8"/>
  <c r="AR6327" i="8"/>
  <c r="AQ6327" i="8"/>
  <c r="AL6327" i="8"/>
  <c r="CD6326" i="8"/>
  <c r="CC6326" i="8"/>
  <c r="BO6326" i="8"/>
  <c r="BG6326" i="8"/>
  <c r="BF6326" i="8"/>
  <c r="AS6326" i="8"/>
  <c r="AR6326" i="8"/>
  <c r="AQ6326" i="8"/>
  <c r="AL6326" i="8"/>
  <c r="CD6325" i="8"/>
  <c r="CC6325" i="8"/>
  <c r="BO6325" i="8"/>
  <c r="BG6325" i="8"/>
  <c r="BF6325" i="8"/>
  <c r="AS6325" i="8"/>
  <c r="AR6325" i="8"/>
  <c r="AQ6325" i="8"/>
  <c r="AL6325" i="8"/>
  <c r="CD6324" i="8"/>
  <c r="CC6324" i="8"/>
  <c r="BO6324" i="8"/>
  <c r="BG6324" i="8"/>
  <c r="BF6324" i="8"/>
  <c r="AS6324" i="8"/>
  <c r="AR6324" i="8"/>
  <c r="AQ6324" i="8"/>
  <c r="AL6324" i="8"/>
  <c r="CD6323" i="8"/>
  <c r="CC6323" i="8"/>
  <c r="BO6323" i="8"/>
  <c r="BG6323" i="8"/>
  <c r="BF6323" i="8"/>
  <c r="AS6323" i="8"/>
  <c r="AR6323" i="8"/>
  <c r="AQ6323" i="8"/>
  <c r="AL6323" i="8"/>
  <c r="CD6322" i="8"/>
  <c r="CC6322" i="8"/>
  <c r="BO6322" i="8"/>
  <c r="BG6322" i="8"/>
  <c r="BF6322" i="8"/>
  <c r="AS6322" i="8"/>
  <c r="AR6322" i="8"/>
  <c r="AQ6322" i="8"/>
  <c r="AL6322" i="8"/>
  <c r="CD6321" i="8"/>
  <c r="CC6321" i="8"/>
  <c r="BO6321" i="8"/>
  <c r="BG6321" i="8"/>
  <c r="BF6321" i="8"/>
  <c r="AS6321" i="8"/>
  <c r="AR6321" i="8"/>
  <c r="AQ6321" i="8"/>
  <c r="AL6321" i="8"/>
  <c r="CD6320" i="8"/>
  <c r="CC6320" i="8"/>
  <c r="BO6320" i="8"/>
  <c r="BG6320" i="8"/>
  <c r="BF6320" i="8"/>
  <c r="AS6320" i="8"/>
  <c r="AR6320" i="8"/>
  <c r="AQ6320" i="8"/>
  <c r="AL6320" i="8"/>
  <c r="CD6319" i="8"/>
  <c r="CC6319" i="8"/>
  <c r="BO6319" i="8"/>
  <c r="BG6319" i="8"/>
  <c r="BF6319" i="8"/>
  <c r="AS6319" i="8"/>
  <c r="AR6319" i="8"/>
  <c r="AQ6319" i="8"/>
  <c r="AL6319" i="8"/>
  <c r="CD6318" i="8"/>
  <c r="CC6318" i="8"/>
  <c r="BO6318" i="8"/>
  <c r="BG6318" i="8"/>
  <c r="BF6318" i="8"/>
  <c r="AS6318" i="8"/>
  <c r="AR6318" i="8"/>
  <c r="AQ6318" i="8"/>
  <c r="AL6318" i="8"/>
  <c r="CD6317" i="8"/>
  <c r="CC6317" i="8"/>
  <c r="BO6317" i="8"/>
  <c r="BG6317" i="8"/>
  <c r="BF6317" i="8"/>
  <c r="AS6317" i="8"/>
  <c r="AR6317" i="8"/>
  <c r="AQ6317" i="8"/>
  <c r="AL6317" i="8"/>
  <c r="CD6316" i="8"/>
  <c r="CC6316" i="8"/>
  <c r="BO6316" i="8"/>
  <c r="BG6316" i="8"/>
  <c r="BF6316" i="8"/>
  <c r="AS6316" i="8"/>
  <c r="AR6316" i="8"/>
  <c r="AQ6316" i="8"/>
  <c r="AL6316" i="8"/>
  <c r="CD6315" i="8"/>
  <c r="CC6315" i="8"/>
  <c r="BO6315" i="8"/>
  <c r="BG6315" i="8"/>
  <c r="BF6315" i="8"/>
  <c r="AS6315" i="8"/>
  <c r="AR6315" i="8"/>
  <c r="AQ6315" i="8"/>
  <c r="AL6315" i="8"/>
  <c r="CD6314" i="8"/>
  <c r="CC6314" i="8"/>
  <c r="BO6314" i="8"/>
  <c r="BG6314" i="8"/>
  <c r="BF6314" i="8"/>
  <c r="AS6314" i="8"/>
  <c r="AR6314" i="8"/>
  <c r="AQ6314" i="8"/>
  <c r="AL6314" i="8"/>
  <c r="CD6313" i="8"/>
  <c r="CC6313" i="8"/>
  <c r="BO6313" i="8"/>
  <c r="BG6313" i="8"/>
  <c r="BF6313" i="8"/>
  <c r="AS6313" i="8"/>
  <c r="AR6313" i="8"/>
  <c r="AQ6313" i="8"/>
  <c r="AL6313" i="8"/>
  <c r="CD6312" i="8"/>
  <c r="CC6312" i="8"/>
  <c r="BO6312" i="8"/>
  <c r="BG6312" i="8"/>
  <c r="BF6312" i="8"/>
  <c r="AS6312" i="8"/>
  <c r="AR6312" i="8"/>
  <c r="AQ6312" i="8"/>
  <c r="AL6312" i="8"/>
  <c r="CD6311" i="8"/>
  <c r="CC6311" i="8"/>
  <c r="BO6311" i="8"/>
  <c r="BG6311" i="8"/>
  <c r="BF6311" i="8"/>
  <c r="AS6311" i="8"/>
  <c r="AR6311" i="8"/>
  <c r="AQ6311" i="8"/>
  <c r="AL6311" i="8"/>
  <c r="CD6310" i="8"/>
  <c r="CC6310" i="8"/>
  <c r="BO6310" i="8"/>
  <c r="BG6310" i="8"/>
  <c r="BF6310" i="8"/>
  <c r="AS6310" i="8"/>
  <c r="AR6310" i="8"/>
  <c r="AQ6310" i="8"/>
  <c r="AL6310" i="8"/>
  <c r="CD6309" i="8"/>
  <c r="CC6309" i="8"/>
  <c r="BO6309" i="8"/>
  <c r="BG6309" i="8"/>
  <c r="BF6309" i="8"/>
  <c r="AS6309" i="8"/>
  <c r="AR6309" i="8"/>
  <c r="AQ6309" i="8"/>
  <c r="AL6309" i="8"/>
  <c r="CD6308" i="8"/>
  <c r="CC6308" i="8"/>
  <c r="BO6308" i="8"/>
  <c r="BG6308" i="8"/>
  <c r="BF6308" i="8"/>
  <c r="AS6308" i="8"/>
  <c r="AR6308" i="8"/>
  <c r="AQ6308" i="8"/>
  <c r="AL6308" i="8"/>
  <c r="CD6307" i="8"/>
  <c r="CC6307" i="8"/>
  <c r="BO6307" i="8"/>
  <c r="BG6307" i="8"/>
  <c r="BF6307" i="8"/>
  <c r="AS6307" i="8"/>
  <c r="AR6307" i="8"/>
  <c r="AQ6307" i="8"/>
  <c r="AL6307" i="8"/>
  <c r="CD6306" i="8"/>
  <c r="CC6306" i="8"/>
  <c r="BO6306" i="8"/>
  <c r="BG6306" i="8"/>
  <c r="BF6306" i="8"/>
  <c r="AS6306" i="8"/>
  <c r="AR6306" i="8"/>
  <c r="AQ6306" i="8"/>
  <c r="AL6306" i="8"/>
  <c r="CD6305" i="8"/>
  <c r="CC6305" i="8"/>
  <c r="BO6305" i="8"/>
  <c r="BG6305" i="8"/>
  <c r="BF6305" i="8"/>
  <c r="AS6305" i="8"/>
  <c r="AR6305" i="8"/>
  <c r="AQ6305" i="8"/>
  <c r="AL6305" i="8"/>
  <c r="CD6304" i="8"/>
  <c r="CC6304" i="8"/>
  <c r="BO6304" i="8"/>
  <c r="BG6304" i="8"/>
  <c r="BF6304" i="8"/>
  <c r="AS6304" i="8"/>
  <c r="AR6304" i="8"/>
  <c r="AQ6304" i="8"/>
  <c r="AL6304" i="8"/>
  <c r="CD6303" i="8"/>
  <c r="CC6303" i="8"/>
  <c r="BO6303" i="8"/>
  <c r="BG6303" i="8"/>
  <c r="BF6303" i="8"/>
  <c r="AS6303" i="8"/>
  <c r="AR6303" i="8"/>
  <c r="AQ6303" i="8"/>
  <c r="AL6303" i="8"/>
  <c r="CD6302" i="8"/>
  <c r="CC6302" i="8"/>
  <c r="BO6302" i="8"/>
  <c r="BG6302" i="8"/>
  <c r="BF6302" i="8"/>
  <c r="AS6302" i="8"/>
  <c r="AR6302" i="8"/>
  <c r="AQ6302" i="8"/>
  <c r="AL6302" i="8"/>
  <c r="CD6301" i="8"/>
  <c r="CC6301" i="8"/>
  <c r="BO6301" i="8"/>
  <c r="BG6301" i="8"/>
  <c r="BF6301" i="8"/>
  <c r="AS6301" i="8"/>
  <c r="AR6301" i="8"/>
  <c r="AQ6301" i="8"/>
  <c r="AL6301" i="8"/>
  <c r="CD6300" i="8"/>
  <c r="CC6300" i="8"/>
  <c r="BO6300" i="8"/>
  <c r="BG6300" i="8"/>
  <c r="BF6300" i="8"/>
  <c r="AS6300" i="8"/>
  <c r="AR6300" i="8"/>
  <c r="AQ6300" i="8"/>
  <c r="AL6300" i="8"/>
  <c r="CD6299" i="8"/>
  <c r="CC6299" i="8"/>
  <c r="BO6299" i="8"/>
  <c r="BG6299" i="8"/>
  <c r="BF6299" i="8"/>
  <c r="AS6299" i="8"/>
  <c r="AR6299" i="8"/>
  <c r="AQ6299" i="8"/>
  <c r="AL6299" i="8"/>
  <c r="CD6298" i="8"/>
  <c r="CC6298" i="8"/>
  <c r="BO6298" i="8"/>
  <c r="BG6298" i="8"/>
  <c r="BF6298" i="8"/>
  <c r="AS6298" i="8"/>
  <c r="AR6298" i="8"/>
  <c r="AQ6298" i="8"/>
  <c r="AL6298" i="8"/>
  <c r="CD6297" i="8"/>
  <c r="CC6297" i="8"/>
  <c r="BO6297" i="8"/>
  <c r="BG6297" i="8"/>
  <c r="BF6297" i="8"/>
  <c r="AS6297" i="8"/>
  <c r="AR6297" i="8"/>
  <c r="AQ6297" i="8"/>
  <c r="AL6297" i="8"/>
  <c r="CD6296" i="8"/>
  <c r="CC6296" i="8"/>
  <c r="BO6296" i="8"/>
  <c r="BG6296" i="8"/>
  <c r="BF6296" i="8"/>
  <c r="AS6296" i="8"/>
  <c r="AR6296" i="8"/>
  <c r="AQ6296" i="8"/>
  <c r="AL6296" i="8"/>
  <c r="CD6295" i="8"/>
  <c r="CC6295" i="8"/>
  <c r="BO6295" i="8"/>
  <c r="BG6295" i="8"/>
  <c r="BF6295" i="8"/>
  <c r="AS6295" i="8"/>
  <c r="AR6295" i="8"/>
  <c r="AQ6295" i="8"/>
  <c r="AL6295" i="8"/>
  <c r="CD6294" i="8"/>
  <c r="CC6294" i="8"/>
  <c r="BO6294" i="8"/>
  <c r="BG6294" i="8"/>
  <c r="BF6294" i="8"/>
  <c r="AS6294" i="8"/>
  <c r="AR6294" i="8"/>
  <c r="AQ6294" i="8"/>
  <c r="AL6294" i="8"/>
  <c r="CD6293" i="8"/>
  <c r="CC6293" i="8"/>
  <c r="BO6293" i="8"/>
  <c r="BG6293" i="8"/>
  <c r="BF6293" i="8"/>
  <c r="AS6293" i="8"/>
  <c r="AR6293" i="8"/>
  <c r="AQ6293" i="8"/>
  <c r="AL6293" i="8"/>
  <c r="CD6292" i="8"/>
  <c r="CC6292" i="8"/>
  <c r="BO6292" i="8"/>
  <c r="BG6292" i="8"/>
  <c r="BF6292" i="8"/>
  <c r="AS6292" i="8"/>
  <c r="AR6292" i="8"/>
  <c r="AQ6292" i="8"/>
  <c r="AL6292" i="8"/>
  <c r="CD6291" i="8"/>
  <c r="CC6291" i="8"/>
  <c r="BO6291" i="8"/>
  <c r="BG6291" i="8"/>
  <c r="BF6291" i="8"/>
  <c r="AS6291" i="8"/>
  <c r="AR6291" i="8"/>
  <c r="AQ6291" i="8"/>
  <c r="AL6291" i="8"/>
  <c r="CD6290" i="8"/>
  <c r="CC6290" i="8"/>
  <c r="BO6290" i="8"/>
  <c r="BG6290" i="8"/>
  <c r="BF6290" i="8"/>
  <c r="AS6290" i="8"/>
  <c r="AR6290" i="8"/>
  <c r="AQ6290" i="8"/>
  <c r="AL6290" i="8"/>
  <c r="CD6289" i="8"/>
  <c r="CC6289" i="8"/>
  <c r="BO6289" i="8"/>
  <c r="BG6289" i="8"/>
  <c r="BF6289" i="8"/>
  <c r="AS6289" i="8"/>
  <c r="AR6289" i="8"/>
  <c r="AQ6289" i="8"/>
  <c r="AL6289" i="8"/>
  <c r="CD6288" i="8"/>
  <c r="CC6288" i="8"/>
  <c r="BO6288" i="8"/>
  <c r="BG6288" i="8"/>
  <c r="BF6288" i="8"/>
  <c r="AS6288" i="8"/>
  <c r="AR6288" i="8"/>
  <c r="AQ6288" i="8"/>
  <c r="AL6288" i="8"/>
  <c r="CD6287" i="8"/>
  <c r="CC6287" i="8"/>
  <c r="BO6287" i="8"/>
  <c r="BG6287" i="8"/>
  <c r="BF6287" i="8"/>
  <c r="AS6287" i="8"/>
  <c r="AR6287" i="8"/>
  <c r="AQ6287" i="8"/>
  <c r="AL6287" i="8"/>
  <c r="CD6286" i="8"/>
  <c r="CC6286" i="8"/>
  <c r="BO6286" i="8"/>
  <c r="BG6286" i="8"/>
  <c r="BF6286" i="8"/>
  <c r="AS6286" i="8"/>
  <c r="AR6286" i="8"/>
  <c r="AQ6286" i="8"/>
  <c r="AL6286" i="8"/>
  <c r="CD6285" i="8"/>
  <c r="CC6285" i="8"/>
  <c r="BO6285" i="8"/>
  <c r="BG6285" i="8"/>
  <c r="BF6285" i="8"/>
  <c r="AS6285" i="8"/>
  <c r="AR6285" i="8"/>
  <c r="AQ6285" i="8"/>
  <c r="AL6285" i="8"/>
  <c r="CD6284" i="8"/>
  <c r="CC6284" i="8"/>
  <c r="BO6284" i="8"/>
  <c r="BG6284" i="8"/>
  <c r="BF6284" i="8"/>
  <c r="AS6284" i="8"/>
  <c r="AR6284" i="8"/>
  <c r="AQ6284" i="8"/>
  <c r="AL6284" i="8"/>
  <c r="CD6283" i="8"/>
  <c r="CC6283" i="8"/>
  <c r="BO6283" i="8"/>
  <c r="BG6283" i="8"/>
  <c r="BF6283" i="8"/>
  <c r="AS6283" i="8"/>
  <c r="AR6283" i="8"/>
  <c r="AQ6283" i="8"/>
  <c r="AL6283" i="8"/>
  <c r="CD6282" i="8"/>
  <c r="CC6282" i="8"/>
  <c r="BO6282" i="8"/>
  <c r="BG6282" i="8"/>
  <c r="BF6282" i="8"/>
  <c r="AS6282" i="8"/>
  <c r="AR6282" i="8"/>
  <c r="AQ6282" i="8"/>
  <c r="AL6282" i="8"/>
  <c r="CD6281" i="8"/>
  <c r="CC6281" i="8"/>
  <c r="BO6281" i="8"/>
  <c r="BG6281" i="8"/>
  <c r="BF6281" i="8"/>
  <c r="AS6281" i="8"/>
  <c r="AR6281" i="8"/>
  <c r="AQ6281" i="8"/>
  <c r="AL6281" i="8"/>
  <c r="CD6280" i="8"/>
  <c r="CC6280" i="8"/>
  <c r="BO6280" i="8"/>
  <c r="BG6280" i="8"/>
  <c r="BF6280" i="8"/>
  <c r="AS6280" i="8"/>
  <c r="AR6280" i="8"/>
  <c r="AQ6280" i="8"/>
  <c r="AL6280" i="8"/>
  <c r="CD6279" i="8"/>
  <c r="CC6279" i="8"/>
  <c r="BO6279" i="8"/>
  <c r="BG6279" i="8"/>
  <c r="BF6279" i="8"/>
  <c r="AS6279" i="8"/>
  <c r="AR6279" i="8"/>
  <c r="AQ6279" i="8"/>
  <c r="AL6279" i="8"/>
  <c r="CD6278" i="8"/>
  <c r="CC6278" i="8"/>
  <c r="BO6278" i="8"/>
  <c r="BG6278" i="8"/>
  <c r="BF6278" i="8"/>
  <c r="AS6278" i="8"/>
  <c r="AR6278" i="8"/>
  <c r="AQ6278" i="8"/>
  <c r="AL6278" i="8"/>
  <c r="CD6277" i="8"/>
  <c r="CC6277" i="8"/>
  <c r="BO6277" i="8"/>
  <c r="BG6277" i="8"/>
  <c r="BF6277" i="8"/>
  <c r="AS6277" i="8"/>
  <c r="AR6277" i="8"/>
  <c r="AQ6277" i="8"/>
  <c r="AL6277" i="8"/>
  <c r="CD6276" i="8"/>
  <c r="CC6276" i="8"/>
  <c r="BO6276" i="8"/>
  <c r="BG6276" i="8"/>
  <c r="BF6276" i="8"/>
  <c r="AS6276" i="8"/>
  <c r="AR6276" i="8"/>
  <c r="AQ6276" i="8"/>
  <c r="AL6276" i="8"/>
  <c r="CD6275" i="8"/>
  <c r="CC6275" i="8"/>
  <c r="BO6275" i="8"/>
  <c r="BG6275" i="8"/>
  <c r="BF6275" i="8"/>
  <c r="AS6275" i="8"/>
  <c r="AR6275" i="8"/>
  <c r="AQ6275" i="8"/>
  <c r="AL6275" i="8"/>
  <c r="CD6274" i="8"/>
  <c r="CC6274" i="8"/>
  <c r="BO6274" i="8"/>
  <c r="BG6274" i="8"/>
  <c r="BF6274" i="8"/>
  <c r="AS6274" i="8"/>
  <c r="AR6274" i="8"/>
  <c r="AQ6274" i="8"/>
  <c r="AL6274" i="8"/>
  <c r="CD6273" i="8"/>
  <c r="CC6273" i="8"/>
  <c r="BO6273" i="8"/>
  <c r="BG6273" i="8"/>
  <c r="BF6273" i="8"/>
  <c r="AS6273" i="8"/>
  <c r="AR6273" i="8"/>
  <c r="AQ6273" i="8"/>
  <c r="AL6273" i="8"/>
  <c r="CD6272" i="8"/>
  <c r="CC6272" i="8"/>
  <c r="BO6272" i="8"/>
  <c r="BG6272" i="8"/>
  <c r="BF6272" i="8"/>
  <c r="AS6272" i="8"/>
  <c r="AR6272" i="8"/>
  <c r="AQ6272" i="8"/>
  <c r="AL6272" i="8"/>
  <c r="CD6271" i="8"/>
  <c r="CC6271" i="8"/>
  <c r="BO6271" i="8"/>
  <c r="BG6271" i="8"/>
  <c r="BF6271" i="8"/>
  <c r="AS6271" i="8"/>
  <c r="AR6271" i="8"/>
  <c r="AQ6271" i="8"/>
  <c r="AL6271" i="8"/>
  <c r="CD6270" i="8"/>
  <c r="CC6270" i="8"/>
  <c r="BO6270" i="8"/>
  <c r="BG6270" i="8"/>
  <c r="BF6270" i="8"/>
  <c r="AS6270" i="8"/>
  <c r="AR6270" i="8"/>
  <c r="AQ6270" i="8"/>
  <c r="AL6270" i="8"/>
  <c r="CD6269" i="8"/>
  <c r="CC6269" i="8"/>
  <c r="BO6269" i="8"/>
  <c r="BG6269" i="8"/>
  <c r="BF6269" i="8"/>
  <c r="AS6269" i="8"/>
  <c r="AR6269" i="8"/>
  <c r="AQ6269" i="8"/>
  <c r="AL6269" i="8"/>
  <c r="CD6268" i="8"/>
  <c r="CC6268" i="8"/>
  <c r="BO6268" i="8"/>
  <c r="BG6268" i="8"/>
  <c r="BF6268" i="8"/>
  <c r="AS6268" i="8"/>
  <c r="AR6268" i="8"/>
  <c r="AQ6268" i="8"/>
  <c r="AL6268" i="8"/>
  <c r="CD6267" i="8"/>
  <c r="CC6267" i="8"/>
  <c r="BO6267" i="8"/>
  <c r="BG6267" i="8"/>
  <c r="BF6267" i="8"/>
  <c r="AS6267" i="8"/>
  <c r="AR6267" i="8"/>
  <c r="AQ6267" i="8"/>
  <c r="AL6267" i="8"/>
  <c r="CD6266" i="8"/>
  <c r="CC6266" i="8"/>
  <c r="BO6266" i="8"/>
  <c r="BG6266" i="8"/>
  <c r="BF6266" i="8"/>
  <c r="AS6266" i="8"/>
  <c r="AR6266" i="8"/>
  <c r="AQ6266" i="8"/>
  <c r="AL6266" i="8"/>
  <c r="CD6265" i="8"/>
  <c r="CC6265" i="8"/>
  <c r="BO6265" i="8"/>
  <c r="BG6265" i="8"/>
  <c r="BF6265" i="8"/>
  <c r="AS6265" i="8"/>
  <c r="AR6265" i="8"/>
  <c r="AQ6265" i="8"/>
  <c r="AL6265" i="8"/>
  <c r="CD6264" i="8"/>
  <c r="CC6264" i="8"/>
  <c r="BO6264" i="8"/>
  <c r="BG6264" i="8"/>
  <c r="BF6264" i="8"/>
  <c r="AS6264" i="8"/>
  <c r="AR6264" i="8"/>
  <c r="AQ6264" i="8"/>
  <c r="AL6264" i="8"/>
  <c r="CD6263" i="8"/>
  <c r="CC6263" i="8"/>
  <c r="BO6263" i="8"/>
  <c r="BG6263" i="8"/>
  <c r="BF6263" i="8"/>
  <c r="AS6263" i="8"/>
  <c r="AR6263" i="8"/>
  <c r="AQ6263" i="8"/>
  <c r="AL6263" i="8"/>
  <c r="CD6262" i="8"/>
  <c r="CC6262" i="8"/>
  <c r="BO6262" i="8"/>
  <c r="BG6262" i="8"/>
  <c r="BF6262" i="8"/>
  <c r="AS6262" i="8"/>
  <c r="AR6262" i="8"/>
  <c r="AQ6262" i="8"/>
  <c r="AL6262" i="8"/>
  <c r="CD6261" i="8"/>
  <c r="CC6261" i="8"/>
  <c r="BO6261" i="8"/>
  <c r="BG6261" i="8"/>
  <c r="BF6261" i="8"/>
  <c r="AS6261" i="8"/>
  <c r="AR6261" i="8"/>
  <c r="AQ6261" i="8"/>
  <c r="AL6261" i="8"/>
  <c r="CD6260" i="8"/>
  <c r="CC6260" i="8"/>
  <c r="BO6260" i="8"/>
  <c r="BG6260" i="8"/>
  <c r="BF6260" i="8"/>
  <c r="AS6260" i="8"/>
  <c r="AR6260" i="8"/>
  <c r="AQ6260" i="8"/>
  <c r="AL6260" i="8"/>
  <c r="CD6259" i="8"/>
  <c r="CC6259" i="8"/>
  <c r="BO6259" i="8"/>
  <c r="BG6259" i="8"/>
  <c r="BF6259" i="8"/>
  <c r="AS6259" i="8"/>
  <c r="AR6259" i="8"/>
  <c r="AQ6259" i="8"/>
  <c r="AL6259" i="8"/>
  <c r="CD6258" i="8"/>
  <c r="CC6258" i="8"/>
  <c r="BO6258" i="8"/>
  <c r="BG6258" i="8"/>
  <c r="BF6258" i="8"/>
  <c r="AS6258" i="8"/>
  <c r="AR6258" i="8"/>
  <c r="AQ6258" i="8"/>
  <c r="AL6258" i="8"/>
  <c r="CD6257" i="8"/>
  <c r="CC6257" i="8"/>
  <c r="BO6257" i="8"/>
  <c r="BG6257" i="8"/>
  <c r="BF6257" i="8"/>
  <c r="AS6257" i="8"/>
  <c r="AR6257" i="8"/>
  <c r="AQ6257" i="8"/>
  <c r="AL6257" i="8"/>
  <c r="CD6256" i="8"/>
  <c r="CC6256" i="8"/>
  <c r="BO6256" i="8"/>
  <c r="BG6256" i="8"/>
  <c r="BF6256" i="8"/>
  <c r="AS6256" i="8"/>
  <c r="AR6256" i="8"/>
  <c r="AQ6256" i="8"/>
  <c r="AL6256" i="8"/>
  <c r="CD6255" i="8"/>
  <c r="CC6255" i="8"/>
  <c r="BO6255" i="8"/>
  <c r="BG6255" i="8"/>
  <c r="BF6255" i="8"/>
  <c r="AS6255" i="8"/>
  <c r="AR6255" i="8"/>
  <c r="AQ6255" i="8"/>
  <c r="AL6255" i="8"/>
  <c r="CD6254" i="8"/>
  <c r="CC6254" i="8"/>
  <c r="BO6254" i="8"/>
  <c r="BG6254" i="8"/>
  <c r="BF6254" i="8"/>
  <c r="AS6254" i="8"/>
  <c r="AR6254" i="8"/>
  <c r="AQ6254" i="8"/>
  <c r="AL6254" i="8"/>
  <c r="CD6253" i="8"/>
  <c r="CC6253" i="8"/>
  <c r="BO6253" i="8"/>
  <c r="BG6253" i="8"/>
  <c r="BF6253" i="8"/>
  <c r="AS6253" i="8"/>
  <c r="AR6253" i="8"/>
  <c r="AQ6253" i="8"/>
  <c r="AL6253" i="8"/>
  <c r="CD6252" i="8"/>
  <c r="CC6252" i="8"/>
  <c r="BO6252" i="8"/>
  <c r="BG6252" i="8"/>
  <c r="BF6252" i="8"/>
  <c r="AS6252" i="8"/>
  <c r="AR6252" i="8"/>
  <c r="AQ6252" i="8"/>
  <c r="AL6252" i="8"/>
  <c r="CD6251" i="8"/>
  <c r="CC6251" i="8"/>
  <c r="BO6251" i="8"/>
  <c r="BG6251" i="8"/>
  <c r="BF6251" i="8"/>
  <c r="AS6251" i="8"/>
  <c r="AR6251" i="8"/>
  <c r="AQ6251" i="8"/>
  <c r="AL6251" i="8"/>
  <c r="CD6250" i="8"/>
  <c r="CC6250" i="8"/>
  <c r="BO6250" i="8"/>
  <c r="BG6250" i="8"/>
  <c r="BF6250" i="8"/>
  <c r="AS6250" i="8"/>
  <c r="AR6250" i="8"/>
  <c r="AQ6250" i="8"/>
  <c r="AL6250" i="8"/>
  <c r="CD6249" i="8"/>
  <c r="CC6249" i="8"/>
  <c r="BO6249" i="8"/>
  <c r="BG6249" i="8"/>
  <c r="BF6249" i="8"/>
  <c r="AS6249" i="8"/>
  <c r="AR6249" i="8"/>
  <c r="AQ6249" i="8"/>
  <c r="AL6249" i="8"/>
  <c r="CD6248" i="8"/>
  <c r="CC6248" i="8"/>
  <c r="BO6248" i="8"/>
  <c r="BG6248" i="8"/>
  <c r="BF6248" i="8"/>
  <c r="AS6248" i="8"/>
  <c r="AR6248" i="8"/>
  <c r="AQ6248" i="8"/>
  <c r="AL6248" i="8"/>
  <c r="CD6247" i="8"/>
  <c r="CC6247" i="8"/>
  <c r="BO6247" i="8"/>
  <c r="BG6247" i="8"/>
  <c r="BF6247" i="8"/>
  <c r="AS6247" i="8"/>
  <c r="AR6247" i="8"/>
  <c r="AQ6247" i="8"/>
  <c r="AL6247" i="8"/>
  <c r="CD6246" i="8"/>
  <c r="CC6246" i="8"/>
  <c r="BO6246" i="8"/>
  <c r="BG6246" i="8"/>
  <c r="BF6246" i="8"/>
  <c r="AS6246" i="8"/>
  <c r="AR6246" i="8"/>
  <c r="AQ6246" i="8"/>
  <c r="AL6246" i="8"/>
  <c r="CD6245" i="8"/>
  <c r="CC6245" i="8"/>
  <c r="BO6245" i="8"/>
  <c r="BG6245" i="8"/>
  <c r="BF6245" i="8"/>
  <c r="AS6245" i="8"/>
  <c r="AR6245" i="8"/>
  <c r="AQ6245" i="8"/>
  <c r="AL6245" i="8"/>
  <c r="CD6244" i="8"/>
  <c r="CC6244" i="8"/>
  <c r="BO6244" i="8"/>
  <c r="BG6244" i="8"/>
  <c r="BF6244" i="8"/>
  <c r="AS6244" i="8"/>
  <c r="AR6244" i="8"/>
  <c r="AQ6244" i="8"/>
  <c r="AL6244" i="8"/>
  <c r="CD6243" i="8"/>
  <c r="CC6243" i="8"/>
  <c r="BO6243" i="8"/>
  <c r="BG6243" i="8"/>
  <c r="BF6243" i="8"/>
  <c r="AS6243" i="8"/>
  <c r="AR6243" i="8"/>
  <c r="AQ6243" i="8"/>
  <c r="AL6243" i="8"/>
  <c r="CD6242" i="8"/>
  <c r="CC6242" i="8"/>
  <c r="BO6242" i="8"/>
  <c r="BG6242" i="8"/>
  <c r="BF6242" i="8"/>
  <c r="AS6242" i="8"/>
  <c r="AR6242" i="8"/>
  <c r="AQ6242" i="8"/>
  <c r="AL6242" i="8"/>
  <c r="CD6241" i="8"/>
  <c r="CC6241" i="8"/>
  <c r="BO6241" i="8"/>
  <c r="BG6241" i="8"/>
  <c r="BF6241" i="8"/>
  <c r="AS6241" i="8"/>
  <c r="AR6241" i="8"/>
  <c r="AQ6241" i="8"/>
  <c r="AL6241" i="8"/>
  <c r="CD6240" i="8"/>
  <c r="CC6240" i="8"/>
  <c r="BO6240" i="8"/>
  <c r="BG6240" i="8"/>
  <c r="BF6240" i="8"/>
  <c r="AS6240" i="8"/>
  <c r="AR6240" i="8"/>
  <c r="AQ6240" i="8"/>
  <c r="AL6240" i="8"/>
  <c r="CD6239" i="8"/>
  <c r="CC6239" i="8"/>
  <c r="BO6239" i="8"/>
  <c r="BG6239" i="8"/>
  <c r="BF6239" i="8"/>
  <c r="AS6239" i="8"/>
  <c r="AR6239" i="8"/>
  <c r="AQ6239" i="8"/>
  <c r="AL6239" i="8"/>
  <c r="CD6238" i="8"/>
  <c r="CC6238" i="8"/>
  <c r="BO6238" i="8"/>
  <c r="BG6238" i="8"/>
  <c r="BF6238" i="8"/>
  <c r="AS6238" i="8"/>
  <c r="AR6238" i="8"/>
  <c r="AQ6238" i="8"/>
  <c r="AL6238" i="8"/>
  <c r="CD6237" i="8"/>
  <c r="CC6237" i="8"/>
  <c r="BO6237" i="8"/>
  <c r="BG6237" i="8"/>
  <c r="BF6237" i="8"/>
  <c r="AS6237" i="8"/>
  <c r="AR6237" i="8"/>
  <c r="AQ6237" i="8"/>
  <c r="AL6237" i="8"/>
  <c r="CD6236" i="8"/>
  <c r="CC6236" i="8"/>
  <c r="BO6236" i="8"/>
  <c r="BG6236" i="8"/>
  <c r="BF6236" i="8"/>
  <c r="AS6236" i="8"/>
  <c r="AR6236" i="8"/>
  <c r="AQ6236" i="8"/>
  <c r="AL6236" i="8"/>
  <c r="CD6235" i="8"/>
  <c r="CC6235" i="8"/>
  <c r="BO6235" i="8"/>
  <c r="BG6235" i="8"/>
  <c r="BF6235" i="8"/>
  <c r="AS6235" i="8"/>
  <c r="AR6235" i="8"/>
  <c r="AQ6235" i="8"/>
  <c r="AL6235" i="8"/>
  <c r="CD6234" i="8"/>
  <c r="CC6234" i="8"/>
  <c r="BO6234" i="8"/>
  <c r="BG6234" i="8"/>
  <c r="BF6234" i="8"/>
  <c r="AS6234" i="8"/>
  <c r="AR6234" i="8"/>
  <c r="AQ6234" i="8"/>
  <c r="AL6234" i="8"/>
  <c r="CD6233" i="8"/>
  <c r="CC6233" i="8"/>
  <c r="BO6233" i="8"/>
  <c r="BG6233" i="8"/>
  <c r="BF6233" i="8"/>
  <c r="AS6233" i="8"/>
  <c r="AR6233" i="8"/>
  <c r="AQ6233" i="8"/>
  <c r="AL6233" i="8"/>
  <c r="CD6232" i="8"/>
  <c r="CC6232" i="8"/>
  <c r="BO6232" i="8"/>
  <c r="BG6232" i="8"/>
  <c r="BF6232" i="8"/>
  <c r="AS6232" i="8"/>
  <c r="AR6232" i="8"/>
  <c r="AQ6232" i="8"/>
  <c r="AL6232" i="8"/>
  <c r="CD6231" i="8"/>
  <c r="CC6231" i="8"/>
  <c r="BO6231" i="8"/>
  <c r="BG6231" i="8"/>
  <c r="BF6231" i="8"/>
  <c r="AS6231" i="8"/>
  <c r="AR6231" i="8"/>
  <c r="AQ6231" i="8"/>
  <c r="AL6231" i="8"/>
  <c r="CD6230" i="8"/>
  <c r="CC6230" i="8"/>
  <c r="BO6230" i="8"/>
  <c r="BG6230" i="8"/>
  <c r="BF6230" i="8"/>
  <c r="AS6230" i="8"/>
  <c r="AR6230" i="8"/>
  <c r="AQ6230" i="8"/>
  <c r="AL6230" i="8"/>
  <c r="CD6229" i="8"/>
  <c r="CC6229" i="8"/>
  <c r="BO6229" i="8"/>
  <c r="BG6229" i="8"/>
  <c r="BF6229" i="8"/>
  <c r="AS6229" i="8"/>
  <c r="AR6229" i="8"/>
  <c r="AQ6229" i="8"/>
  <c r="AL6229" i="8"/>
  <c r="CD6228" i="8"/>
  <c r="CC6228" i="8"/>
  <c r="BO6228" i="8"/>
  <c r="BG6228" i="8"/>
  <c r="BF6228" i="8"/>
  <c r="AS6228" i="8"/>
  <c r="AR6228" i="8"/>
  <c r="AQ6228" i="8"/>
  <c r="AL6228" i="8"/>
  <c r="CD6227" i="8"/>
  <c r="CC6227" i="8"/>
  <c r="BO6227" i="8"/>
  <c r="BG6227" i="8"/>
  <c r="BF6227" i="8"/>
  <c r="AS6227" i="8"/>
  <c r="AR6227" i="8"/>
  <c r="AQ6227" i="8"/>
  <c r="AL6227" i="8"/>
  <c r="CD6226" i="8"/>
  <c r="CC6226" i="8"/>
  <c r="BO6226" i="8"/>
  <c r="BG6226" i="8"/>
  <c r="BF6226" i="8"/>
  <c r="AS6226" i="8"/>
  <c r="AR6226" i="8"/>
  <c r="AQ6226" i="8"/>
  <c r="AL6226" i="8"/>
  <c r="CD6225" i="8"/>
  <c r="CC6225" i="8"/>
  <c r="BO6225" i="8"/>
  <c r="BG6225" i="8"/>
  <c r="BF6225" i="8"/>
  <c r="AS6225" i="8"/>
  <c r="AR6225" i="8"/>
  <c r="AQ6225" i="8"/>
  <c r="AL6225" i="8"/>
  <c r="CD6224" i="8"/>
  <c r="CC6224" i="8"/>
  <c r="BO6224" i="8"/>
  <c r="BG6224" i="8"/>
  <c r="BF6224" i="8"/>
  <c r="AS6224" i="8"/>
  <c r="AR6224" i="8"/>
  <c r="AQ6224" i="8"/>
  <c r="AL6224" i="8"/>
  <c r="CD6223" i="8"/>
  <c r="CC6223" i="8"/>
  <c r="BO6223" i="8"/>
  <c r="BG6223" i="8"/>
  <c r="BF6223" i="8"/>
  <c r="AS6223" i="8"/>
  <c r="AR6223" i="8"/>
  <c r="AQ6223" i="8"/>
  <c r="AL6223" i="8"/>
  <c r="CD6222" i="8"/>
  <c r="CC6222" i="8"/>
  <c r="BO6222" i="8"/>
  <c r="BG6222" i="8"/>
  <c r="BF6222" i="8"/>
  <c r="AS6222" i="8"/>
  <c r="AR6222" i="8"/>
  <c r="AQ6222" i="8"/>
  <c r="AL6222" i="8"/>
  <c r="CD6221" i="8"/>
  <c r="CC6221" i="8"/>
  <c r="BO6221" i="8"/>
  <c r="BG6221" i="8"/>
  <c r="BF6221" i="8"/>
  <c r="AS6221" i="8"/>
  <c r="AR6221" i="8"/>
  <c r="AQ6221" i="8"/>
  <c r="AL6221" i="8"/>
  <c r="CD6220" i="8"/>
  <c r="CC6220" i="8"/>
  <c r="BO6220" i="8"/>
  <c r="BG6220" i="8"/>
  <c r="BF6220" i="8"/>
  <c r="AS6220" i="8"/>
  <c r="AR6220" i="8"/>
  <c r="AQ6220" i="8"/>
  <c r="AL6220" i="8"/>
  <c r="CD6219" i="8"/>
  <c r="CC6219" i="8"/>
  <c r="BO6219" i="8"/>
  <c r="BG6219" i="8"/>
  <c r="BF6219" i="8"/>
  <c r="AS6219" i="8"/>
  <c r="AR6219" i="8"/>
  <c r="AQ6219" i="8"/>
  <c r="AL6219" i="8"/>
  <c r="CD6218" i="8"/>
  <c r="CC6218" i="8"/>
  <c r="BO6218" i="8"/>
  <c r="BG6218" i="8"/>
  <c r="BF6218" i="8"/>
  <c r="AS6218" i="8"/>
  <c r="AR6218" i="8"/>
  <c r="AQ6218" i="8"/>
  <c r="AL6218" i="8"/>
  <c r="CD6217" i="8"/>
  <c r="CC6217" i="8"/>
  <c r="BO6217" i="8"/>
  <c r="BG6217" i="8"/>
  <c r="BF6217" i="8"/>
  <c r="AS6217" i="8"/>
  <c r="AR6217" i="8"/>
  <c r="AQ6217" i="8"/>
  <c r="AL6217" i="8"/>
  <c r="CD6216" i="8"/>
  <c r="CC6216" i="8"/>
  <c r="BO6216" i="8"/>
  <c r="BG6216" i="8"/>
  <c r="BF6216" i="8"/>
  <c r="AS6216" i="8"/>
  <c r="AR6216" i="8"/>
  <c r="AQ6216" i="8"/>
  <c r="AL6216" i="8"/>
  <c r="CD6215" i="8"/>
  <c r="CC6215" i="8"/>
  <c r="BO6215" i="8"/>
  <c r="BG6215" i="8"/>
  <c r="BF6215" i="8"/>
  <c r="AS6215" i="8"/>
  <c r="AR6215" i="8"/>
  <c r="AQ6215" i="8"/>
  <c r="AL6215" i="8"/>
  <c r="CD6214" i="8"/>
  <c r="CC6214" i="8"/>
  <c r="BO6214" i="8"/>
  <c r="BG6214" i="8"/>
  <c r="BF6214" i="8"/>
  <c r="AS6214" i="8"/>
  <c r="AR6214" i="8"/>
  <c r="AQ6214" i="8"/>
  <c r="AL6214" i="8"/>
  <c r="CD6213" i="8"/>
  <c r="CC6213" i="8"/>
  <c r="BO6213" i="8"/>
  <c r="BG6213" i="8"/>
  <c r="BF6213" i="8"/>
  <c r="AS6213" i="8"/>
  <c r="AR6213" i="8"/>
  <c r="AQ6213" i="8"/>
  <c r="AL6213" i="8"/>
  <c r="CD6212" i="8"/>
  <c r="CC6212" i="8"/>
  <c r="BO6212" i="8"/>
  <c r="BG6212" i="8"/>
  <c r="BF6212" i="8"/>
  <c r="AS6212" i="8"/>
  <c r="AR6212" i="8"/>
  <c r="AQ6212" i="8"/>
  <c r="AL6212" i="8"/>
  <c r="CD6211" i="8"/>
  <c r="CC6211" i="8"/>
  <c r="BO6211" i="8"/>
  <c r="BG6211" i="8"/>
  <c r="BF6211" i="8"/>
  <c r="AS6211" i="8"/>
  <c r="AR6211" i="8"/>
  <c r="AQ6211" i="8"/>
  <c r="AL6211" i="8"/>
  <c r="CD6210" i="8"/>
  <c r="CC6210" i="8"/>
  <c r="BO6210" i="8"/>
  <c r="BG6210" i="8"/>
  <c r="BF6210" i="8"/>
  <c r="AS6210" i="8"/>
  <c r="AR6210" i="8"/>
  <c r="AQ6210" i="8"/>
  <c r="AL6210" i="8"/>
  <c r="CD6209" i="8"/>
  <c r="CC6209" i="8"/>
  <c r="BO6209" i="8"/>
  <c r="BG6209" i="8"/>
  <c r="BF6209" i="8"/>
  <c r="AS6209" i="8"/>
  <c r="AR6209" i="8"/>
  <c r="AQ6209" i="8"/>
  <c r="AL6209" i="8"/>
  <c r="CD6208" i="8"/>
  <c r="CC6208" i="8"/>
  <c r="BO6208" i="8"/>
  <c r="BG6208" i="8"/>
  <c r="BF6208" i="8"/>
  <c r="AS6208" i="8"/>
  <c r="AR6208" i="8"/>
  <c r="AQ6208" i="8"/>
  <c r="AL6208" i="8"/>
  <c r="CD6207" i="8"/>
  <c r="CC6207" i="8"/>
  <c r="BO6207" i="8"/>
  <c r="BG6207" i="8"/>
  <c r="BF6207" i="8"/>
  <c r="AS6207" i="8"/>
  <c r="AR6207" i="8"/>
  <c r="AQ6207" i="8"/>
  <c r="AL6207" i="8"/>
  <c r="CD6206" i="8"/>
  <c r="CC6206" i="8"/>
  <c r="BO6206" i="8"/>
  <c r="BG6206" i="8"/>
  <c r="BF6206" i="8"/>
  <c r="AS6206" i="8"/>
  <c r="AR6206" i="8"/>
  <c r="AQ6206" i="8"/>
  <c r="AL6206" i="8"/>
  <c r="CD6205" i="8"/>
  <c r="CC6205" i="8"/>
  <c r="BO6205" i="8"/>
  <c r="BG6205" i="8"/>
  <c r="BF6205" i="8"/>
  <c r="AS6205" i="8"/>
  <c r="AR6205" i="8"/>
  <c r="AQ6205" i="8"/>
  <c r="AL6205" i="8"/>
  <c r="CD6204" i="8"/>
  <c r="CC6204" i="8"/>
  <c r="BO6204" i="8"/>
  <c r="BG6204" i="8"/>
  <c r="BF6204" i="8"/>
  <c r="AS6204" i="8"/>
  <c r="AR6204" i="8"/>
  <c r="AQ6204" i="8"/>
  <c r="AL6204" i="8"/>
  <c r="CD6203" i="8"/>
  <c r="CC6203" i="8"/>
  <c r="BO6203" i="8"/>
  <c r="BG6203" i="8"/>
  <c r="BF6203" i="8"/>
  <c r="AS6203" i="8"/>
  <c r="AR6203" i="8"/>
  <c r="AQ6203" i="8"/>
  <c r="AL6203" i="8"/>
  <c r="CD6202" i="8"/>
  <c r="CC6202" i="8"/>
  <c r="BO6202" i="8"/>
  <c r="BG6202" i="8"/>
  <c r="BF6202" i="8"/>
  <c r="AS6202" i="8"/>
  <c r="AR6202" i="8"/>
  <c r="AQ6202" i="8"/>
  <c r="AL6202" i="8"/>
  <c r="CD6201" i="8"/>
  <c r="CC6201" i="8"/>
  <c r="BO6201" i="8"/>
  <c r="BG6201" i="8"/>
  <c r="BF6201" i="8"/>
  <c r="AS6201" i="8"/>
  <c r="AR6201" i="8"/>
  <c r="AQ6201" i="8"/>
  <c r="AL6201" i="8"/>
  <c r="CD6200" i="8"/>
  <c r="CC6200" i="8"/>
  <c r="BO6200" i="8"/>
  <c r="BG6200" i="8"/>
  <c r="BF6200" i="8"/>
  <c r="AS6200" i="8"/>
  <c r="AR6200" i="8"/>
  <c r="AQ6200" i="8"/>
  <c r="AL6200" i="8"/>
  <c r="CD6199" i="8"/>
  <c r="CC6199" i="8"/>
  <c r="BO6199" i="8"/>
  <c r="BG6199" i="8"/>
  <c r="BF6199" i="8"/>
  <c r="AS6199" i="8"/>
  <c r="AR6199" i="8"/>
  <c r="AQ6199" i="8"/>
  <c r="AL6199" i="8"/>
  <c r="CD6198" i="8"/>
  <c r="CC6198" i="8"/>
  <c r="BO6198" i="8"/>
  <c r="BG6198" i="8"/>
  <c r="BF6198" i="8"/>
  <c r="AS6198" i="8"/>
  <c r="AR6198" i="8"/>
  <c r="AQ6198" i="8"/>
  <c r="AL6198" i="8"/>
  <c r="CD6197" i="8"/>
  <c r="CC6197" i="8"/>
  <c r="BO6197" i="8"/>
  <c r="BG6197" i="8"/>
  <c r="BF6197" i="8"/>
  <c r="AS6197" i="8"/>
  <c r="AR6197" i="8"/>
  <c r="AQ6197" i="8"/>
  <c r="AL6197" i="8"/>
  <c r="CD6196" i="8"/>
  <c r="CC6196" i="8"/>
  <c r="BO6196" i="8"/>
  <c r="BG6196" i="8"/>
  <c r="BF6196" i="8"/>
  <c r="AS6196" i="8"/>
  <c r="AR6196" i="8"/>
  <c r="AQ6196" i="8"/>
  <c r="AL6196" i="8"/>
  <c r="CD6195" i="8"/>
  <c r="CC6195" i="8"/>
  <c r="BO6195" i="8"/>
  <c r="BG6195" i="8"/>
  <c r="BF6195" i="8"/>
  <c r="AS6195" i="8"/>
  <c r="AR6195" i="8"/>
  <c r="AQ6195" i="8"/>
  <c r="AL6195" i="8"/>
  <c r="CD6194" i="8"/>
  <c r="CC6194" i="8"/>
  <c r="BO6194" i="8"/>
  <c r="BG6194" i="8"/>
  <c r="BF6194" i="8"/>
  <c r="AS6194" i="8"/>
  <c r="AR6194" i="8"/>
  <c r="AQ6194" i="8"/>
  <c r="AL6194" i="8"/>
  <c r="CD6193" i="8"/>
  <c r="CC6193" i="8"/>
  <c r="BO6193" i="8"/>
  <c r="BG6193" i="8"/>
  <c r="BF6193" i="8"/>
  <c r="AS6193" i="8"/>
  <c r="AR6193" i="8"/>
  <c r="AQ6193" i="8"/>
  <c r="AL6193" i="8"/>
  <c r="CD6192" i="8"/>
  <c r="CC6192" i="8"/>
  <c r="BO6192" i="8"/>
  <c r="BG6192" i="8"/>
  <c r="BF6192" i="8"/>
  <c r="AS6192" i="8"/>
  <c r="AR6192" i="8"/>
  <c r="AQ6192" i="8"/>
  <c r="AL6192" i="8"/>
  <c r="CD6191" i="8"/>
  <c r="CC6191" i="8"/>
  <c r="BO6191" i="8"/>
  <c r="BG6191" i="8"/>
  <c r="BF6191" i="8"/>
  <c r="AS6191" i="8"/>
  <c r="AR6191" i="8"/>
  <c r="AQ6191" i="8"/>
  <c r="AL6191" i="8"/>
  <c r="CD6190" i="8"/>
  <c r="CC6190" i="8"/>
  <c r="BO6190" i="8"/>
  <c r="BG6190" i="8"/>
  <c r="BF6190" i="8"/>
  <c r="AS6190" i="8"/>
  <c r="AR6190" i="8"/>
  <c r="AQ6190" i="8"/>
  <c r="AL6190" i="8"/>
  <c r="CD6189" i="8"/>
  <c r="CC6189" i="8"/>
  <c r="BO6189" i="8"/>
  <c r="BG6189" i="8"/>
  <c r="BF6189" i="8"/>
  <c r="AS6189" i="8"/>
  <c r="AR6189" i="8"/>
  <c r="AQ6189" i="8"/>
  <c r="AL6189" i="8"/>
  <c r="CD6188" i="8"/>
  <c r="CC6188" i="8"/>
  <c r="BO6188" i="8"/>
  <c r="BG6188" i="8"/>
  <c r="BF6188" i="8"/>
  <c r="AS6188" i="8"/>
  <c r="AR6188" i="8"/>
  <c r="AQ6188" i="8"/>
  <c r="AL6188" i="8"/>
  <c r="CD6187" i="8"/>
  <c r="CC6187" i="8"/>
  <c r="BO6187" i="8"/>
  <c r="BG6187" i="8"/>
  <c r="BF6187" i="8"/>
  <c r="AS6187" i="8"/>
  <c r="AR6187" i="8"/>
  <c r="AQ6187" i="8"/>
  <c r="AL6187" i="8"/>
  <c r="CD6186" i="8"/>
  <c r="CC6186" i="8"/>
  <c r="BO6186" i="8"/>
  <c r="BG6186" i="8"/>
  <c r="BF6186" i="8"/>
  <c r="AS6186" i="8"/>
  <c r="AR6186" i="8"/>
  <c r="AQ6186" i="8"/>
  <c r="AL6186" i="8"/>
  <c r="CD6185" i="8"/>
  <c r="CC6185" i="8"/>
  <c r="BO6185" i="8"/>
  <c r="BG6185" i="8"/>
  <c r="BF6185" i="8"/>
  <c r="AS6185" i="8"/>
  <c r="AR6185" i="8"/>
  <c r="AQ6185" i="8"/>
  <c r="AL6185" i="8"/>
  <c r="CD6184" i="8"/>
  <c r="CC6184" i="8"/>
  <c r="BO6184" i="8"/>
  <c r="BG6184" i="8"/>
  <c r="BF6184" i="8"/>
  <c r="AS6184" i="8"/>
  <c r="AR6184" i="8"/>
  <c r="AQ6184" i="8"/>
  <c r="AL6184" i="8"/>
  <c r="CD6183" i="8"/>
  <c r="CC6183" i="8"/>
  <c r="BO6183" i="8"/>
  <c r="BG6183" i="8"/>
  <c r="BF6183" i="8"/>
  <c r="AS6183" i="8"/>
  <c r="AR6183" i="8"/>
  <c r="AQ6183" i="8"/>
  <c r="AL6183" i="8"/>
  <c r="CD6182" i="8"/>
  <c r="CC6182" i="8"/>
  <c r="BO6182" i="8"/>
  <c r="BG6182" i="8"/>
  <c r="BF6182" i="8"/>
  <c r="AS6182" i="8"/>
  <c r="AR6182" i="8"/>
  <c r="AQ6182" i="8"/>
  <c r="AL6182" i="8"/>
  <c r="CD6181" i="8"/>
  <c r="CC6181" i="8"/>
  <c r="BO6181" i="8"/>
  <c r="BG6181" i="8"/>
  <c r="BF6181" i="8"/>
  <c r="AS6181" i="8"/>
  <c r="AR6181" i="8"/>
  <c r="AQ6181" i="8"/>
  <c r="AL6181" i="8"/>
  <c r="CD6180" i="8"/>
  <c r="CC6180" i="8"/>
  <c r="BO6180" i="8"/>
  <c r="BG6180" i="8"/>
  <c r="BF6180" i="8"/>
  <c r="AS6180" i="8"/>
  <c r="AR6180" i="8"/>
  <c r="AQ6180" i="8"/>
  <c r="AL6180" i="8"/>
  <c r="CD6179" i="8"/>
  <c r="CC6179" i="8"/>
  <c r="BO6179" i="8"/>
  <c r="BG6179" i="8"/>
  <c r="BF6179" i="8"/>
  <c r="AS6179" i="8"/>
  <c r="AR6179" i="8"/>
  <c r="AQ6179" i="8"/>
  <c r="AL6179" i="8"/>
  <c r="CD6178" i="8"/>
  <c r="CC6178" i="8"/>
  <c r="BO6178" i="8"/>
  <c r="BG6178" i="8"/>
  <c r="BF6178" i="8"/>
  <c r="AS6178" i="8"/>
  <c r="AR6178" i="8"/>
  <c r="AQ6178" i="8"/>
  <c r="AL6178" i="8"/>
  <c r="CD6177" i="8"/>
  <c r="CC6177" i="8"/>
  <c r="BO6177" i="8"/>
  <c r="BG6177" i="8"/>
  <c r="BF6177" i="8"/>
  <c r="AS6177" i="8"/>
  <c r="AR6177" i="8"/>
  <c r="AQ6177" i="8"/>
  <c r="AL6177" i="8"/>
  <c r="CD6176" i="8"/>
  <c r="CC6176" i="8"/>
  <c r="BO6176" i="8"/>
  <c r="BG6176" i="8"/>
  <c r="BF6176" i="8"/>
  <c r="AS6176" i="8"/>
  <c r="AR6176" i="8"/>
  <c r="AQ6176" i="8"/>
  <c r="AL6176" i="8"/>
  <c r="CD6175" i="8"/>
  <c r="CC6175" i="8"/>
  <c r="BO6175" i="8"/>
  <c r="BG6175" i="8"/>
  <c r="BF6175" i="8"/>
  <c r="AS6175" i="8"/>
  <c r="AR6175" i="8"/>
  <c r="AQ6175" i="8"/>
  <c r="AL6175" i="8"/>
  <c r="CD6174" i="8"/>
  <c r="CC6174" i="8"/>
  <c r="BO6174" i="8"/>
  <c r="BG6174" i="8"/>
  <c r="BF6174" i="8"/>
  <c r="AS6174" i="8"/>
  <c r="AR6174" i="8"/>
  <c r="AQ6174" i="8"/>
  <c r="AL6174" i="8"/>
  <c r="CD6173" i="8"/>
  <c r="CC6173" i="8"/>
  <c r="BO6173" i="8"/>
  <c r="BG6173" i="8"/>
  <c r="BF6173" i="8"/>
  <c r="AS6173" i="8"/>
  <c r="AR6173" i="8"/>
  <c r="AQ6173" i="8"/>
  <c r="AL6173" i="8"/>
  <c r="CD6172" i="8"/>
  <c r="CC6172" i="8"/>
  <c r="BO6172" i="8"/>
  <c r="BG6172" i="8"/>
  <c r="BF6172" i="8"/>
  <c r="AS6172" i="8"/>
  <c r="AR6172" i="8"/>
  <c r="AQ6172" i="8"/>
  <c r="AL6172" i="8"/>
  <c r="CD6171" i="8"/>
  <c r="CC6171" i="8"/>
  <c r="BO6171" i="8"/>
  <c r="BG6171" i="8"/>
  <c r="BF6171" i="8"/>
  <c r="AS6171" i="8"/>
  <c r="AR6171" i="8"/>
  <c r="AQ6171" i="8"/>
  <c r="AL6171" i="8"/>
  <c r="CD6170" i="8"/>
  <c r="CC6170" i="8"/>
  <c r="BO6170" i="8"/>
  <c r="BG6170" i="8"/>
  <c r="BF6170" i="8"/>
  <c r="AS6170" i="8"/>
  <c r="AR6170" i="8"/>
  <c r="AQ6170" i="8"/>
  <c r="AL6170" i="8"/>
  <c r="CD6169" i="8"/>
  <c r="CC6169" i="8"/>
  <c r="BO6169" i="8"/>
  <c r="BG6169" i="8"/>
  <c r="BF6169" i="8"/>
  <c r="AS6169" i="8"/>
  <c r="AR6169" i="8"/>
  <c r="AQ6169" i="8"/>
  <c r="AL6169" i="8"/>
  <c r="CD6168" i="8"/>
  <c r="CC6168" i="8"/>
  <c r="BO6168" i="8"/>
  <c r="BG6168" i="8"/>
  <c r="BF6168" i="8"/>
  <c r="AS6168" i="8"/>
  <c r="AR6168" i="8"/>
  <c r="AQ6168" i="8"/>
  <c r="AL6168" i="8"/>
  <c r="CD6167" i="8"/>
  <c r="CC6167" i="8"/>
  <c r="BO6167" i="8"/>
  <c r="BG6167" i="8"/>
  <c r="BF6167" i="8"/>
  <c r="AS6167" i="8"/>
  <c r="AR6167" i="8"/>
  <c r="AQ6167" i="8"/>
  <c r="AL6167" i="8"/>
  <c r="CD6166" i="8"/>
  <c r="CC6166" i="8"/>
  <c r="BO6166" i="8"/>
  <c r="BG6166" i="8"/>
  <c r="BF6166" i="8"/>
  <c r="AS6166" i="8"/>
  <c r="AR6166" i="8"/>
  <c r="AQ6166" i="8"/>
  <c r="AL6166" i="8"/>
  <c r="CD6165" i="8"/>
  <c r="CC6165" i="8"/>
  <c r="BO6165" i="8"/>
  <c r="BG6165" i="8"/>
  <c r="BF6165" i="8"/>
  <c r="AS6165" i="8"/>
  <c r="AR6165" i="8"/>
  <c r="AQ6165" i="8"/>
  <c r="AL6165" i="8"/>
  <c r="CD6164" i="8"/>
  <c r="CC6164" i="8"/>
  <c r="BO6164" i="8"/>
  <c r="BG6164" i="8"/>
  <c r="BF6164" i="8"/>
  <c r="AS6164" i="8"/>
  <c r="AR6164" i="8"/>
  <c r="AQ6164" i="8"/>
  <c r="AL6164" i="8"/>
  <c r="CD6163" i="8"/>
  <c r="CC6163" i="8"/>
  <c r="BO6163" i="8"/>
  <c r="BG6163" i="8"/>
  <c r="BF6163" i="8"/>
  <c r="AS6163" i="8"/>
  <c r="AR6163" i="8"/>
  <c r="AQ6163" i="8"/>
  <c r="AL6163" i="8"/>
  <c r="CD6162" i="8"/>
  <c r="CC6162" i="8"/>
  <c r="BO6162" i="8"/>
  <c r="BG6162" i="8"/>
  <c r="BF6162" i="8"/>
  <c r="AS6162" i="8"/>
  <c r="AR6162" i="8"/>
  <c r="AQ6162" i="8"/>
  <c r="AL6162" i="8"/>
  <c r="CD6161" i="8"/>
  <c r="CC6161" i="8"/>
  <c r="BO6161" i="8"/>
  <c r="BG6161" i="8"/>
  <c r="BF6161" i="8"/>
  <c r="AS6161" i="8"/>
  <c r="AR6161" i="8"/>
  <c r="AQ6161" i="8"/>
  <c r="AL6161" i="8"/>
  <c r="CD6160" i="8"/>
  <c r="CC6160" i="8"/>
  <c r="BO6160" i="8"/>
  <c r="BG6160" i="8"/>
  <c r="BF6160" i="8"/>
  <c r="AS6160" i="8"/>
  <c r="AR6160" i="8"/>
  <c r="AQ6160" i="8"/>
  <c r="AL6160" i="8"/>
  <c r="CD6159" i="8"/>
  <c r="CC6159" i="8"/>
  <c r="BO6159" i="8"/>
  <c r="BG6159" i="8"/>
  <c r="BF6159" i="8"/>
  <c r="AS6159" i="8"/>
  <c r="AR6159" i="8"/>
  <c r="AQ6159" i="8"/>
  <c r="AL6159" i="8"/>
  <c r="CD6158" i="8"/>
  <c r="CC6158" i="8"/>
  <c r="BO6158" i="8"/>
  <c r="BG6158" i="8"/>
  <c r="BF6158" i="8"/>
  <c r="AS6158" i="8"/>
  <c r="AR6158" i="8"/>
  <c r="AQ6158" i="8"/>
  <c r="AL6158" i="8"/>
  <c r="CD6157" i="8"/>
  <c r="CC6157" i="8"/>
  <c r="BO6157" i="8"/>
  <c r="BG6157" i="8"/>
  <c r="BF6157" i="8"/>
  <c r="AS6157" i="8"/>
  <c r="AR6157" i="8"/>
  <c r="AQ6157" i="8"/>
  <c r="AL6157" i="8"/>
  <c r="CD6156" i="8"/>
  <c r="CC6156" i="8"/>
  <c r="BO6156" i="8"/>
  <c r="BG6156" i="8"/>
  <c r="BF6156" i="8"/>
  <c r="AS6156" i="8"/>
  <c r="AR6156" i="8"/>
  <c r="AQ6156" i="8"/>
  <c r="AL6156" i="8"/>
  <c r="CD6155" i="8"/>
  <c r="CC6155" i="8"/>
  <c r="BO6155" i="8"/>
  <c r="BG6155" i="8"/>
  <c r="BF6155" i="8"/>
  <c r="AS6155" i="8"/>
  <c r="AR6155" i="8"/>
  <c r="AQ6155" i="8"/>
  <c r="AL6155" i="8"/>
  <c r="CD6154" i="8"/>
  <c r="CC6154" i="8"/>
  <c r="BO6154" i="8"/>
  <c r="BG6154" i="8"/>
  <c r="BF6154" i="8"/>
  <c r="AS6154" i="8"/>
  <c r="AR6154" i="8"/>
  <c r="AQ6154" i="8"/>
  <c r="AL6154" i="8"/>
  <c r="CD6153" i="8"/>
  <c r="CC6153" i="8"/>
  <c r="BO6153" i="8"/>
  <c r="BG6153" i="8"/>
  <c r="BF6153" i="8"/>
  <c r="AS6153" i="8"/>
  <c r="AR6153" i="8"/>
  <c r="AQ6153" i="8"/>
  <c r="AL6153" i="8"/>
  <c r="CD6152" i="8"/>
  <c r="CC6152" i="8"/>
  <c r="BO6152" i="8"/>
  <c r="BG6152" i="8"/>
  <c r="BF6152" i="8"/>
  <c r="AS6152" i="8"/>
  <c r="AR6152" i="8"/>
  <c r="AQ6152" i="8"/>
  <c r="AL6152" i="8"/>
  <c r="CD6151" i="8"/>
  <c r="CC6151" i="8"/>
  <c r="BO6151" i="8"/>
  <c r="BG6151" i="8"/>
  <c r="BF6151" i="8"/>
  <c r="AS6151" i="8"/>
  <c r="AR6151" i="8"/>
  <c r="AQ6151" i="8"/>
  <c r="AL6151" i="8"/>
  <c r="CD6150" i="8"/>
  <c r="CC6150" i="8"/>
  <c r="BO6150" i="8"/>
  <c r="BG6150" i="8"/>
  <c r="BF6150" i="8"/>
  <c r="AS6150" i="8"/>
  <c r="AR6150" i="8"/>
  <c r="AQ6150" i="8"/>
  <c r="AL6150" i="8"/>
  <c r="CD6149" i="8"/>
  <c r="CC6149" i="8"/>
  <c r="BO6149" i="8"/>
  <c r="BG6149" i="8"/>
  <c r="BF6149" i="8"/>
  <c r="AS6149" i="8"/>
  <c r="AR6149" i="8"/>
  <c r="AQ6149" i="8"/>
  <c r="AL6149" i="8"/>
  <c r="CD6148" i="8"/>
  <c r="CC6148" i="8"/>
  <c r="BO6148" i="8"/>
  <c r="BG6148" i="8"/>
  <c r="BF6148" i="8"/>
  <c r="AS6148" i="8"/>
  <c r="AR6148" i="8"/>
  <c r="AQ6148" i="8"/>
  <c r="AL6148" i="8"/>
  <c r="CD6147" i="8"/>
  <c r="CC6147" i="8"/>
  <c r="BO6147" i="8"/>
  <c r="BG6147" i="8"/>
  <c r="BF6147" i="8"/>
  <c r="AS6147" i="8"/>
  <c r="AR6147" i="8"/>
  <c r="AQ6147" i="8"/>
  <c r="AL6147" i="8"/>
  <c r="CD6146" i="8"/>
  <c r="CC6146" i="8"/>
  <c r="BO6146" i="8"/>
  <c r="BG6146" i="8"/>
  <c r="BF6146" i="8"/>
  <c r="AS6146" i="8"/>
  <c r="AR6146" i="8"/>
  <c r="AQ6146" i="8"/>
  <c r="AL6146" i="8"/>
  <c r="CD6145" i="8"/>
  <c r="CC6145" i="8"/>
  <c r="BO6145" i="8"/>
  <c r="BG6145" i="8"/>
  <c r="BF6145" i="8"/>
  <c r="AS6145" i="8"/>
  <c r="AR6145" i="8"/>
  <c r="AQ6145" i="8"/>
  <c r="AL6145" i="8"/>
  <c r="CD6144" i="8"/>
  <c r="CC6144" i="8"/>
  <c r="BO6144" i="8"/>
  <c r="BG6144" i="8"/>
  <c r="BF6144" i="8"/>
  <c r="AS6144" i="8"/>
  <c r="AR6144" i="8"/>
  <c r="AQ6144" i="8"/>
  <c r="AL6144" i="8"/>
  <c r="CD6143" i="8"/>
  <c r="CC6143" i="8"/>
  <c r="BO6143" i="8"/>
  <c r="BG6143" i="8"/>
  <c r="BF6143" i="8"/>
  <c r="AS6143" i="8"/>
  <c r="AR6143" i="8"/>
  <c r="AQ6143" i="8"/>
  <c r="AL6143" i="8"/>
  <c r="CD6142" i="8"/>
  <c r="CC6142" i="8"/>
  <c r="BO6142" i="8"/>
  <c r="BG6142" i="8"/>
  <c r="BF6142" i="8"/>
  <c r="AS6142" i="8"/>
  <c r="AR6142" i="8"/>
  <c r="AQ6142" i="8"/>
  <c r="AL6142" i="8"/>
  <c r="CD6141" i="8"/>
  <c r="CC6141" i="8"/>
  <c r="BO6141" i="8"/>
  <c r="BG6141" i="8"/>
  <c r="BF6141" i="8"/>
  <c r="AS6141" i="8"/>
  <c r="AR6141" i="8"/>
  <c r="AQ6141" i="8"/>
  <c r="AL6141" i="8"/>
  <c r="CD6140" i="8"/>
  <c r="CC6140" i="8"/>
  <c r="BO6140" i="8"/>
  <c r="BG6140" i="8"/>
  <c r="BF6140" i="8"/>
  <c r="AS6140" i="8"/>
  <c r="AR6140" i="8"/>
  <c r="AQ6140" i="8"/>
  <c r="AL6140" i="8"/>
  <c r="CD6139" i="8"/>
  <c r="CC6139" i="8"/>
  <c r="BO6139" i="8"/>
  <c r="BG6139" i="8"/>
  <c r="BF6139" i="8"/>
  <c r="AS6139" i="8"/>
  <c r="AR6139" i="8"/>
  <c r="AQ6139" i="8"/>
  <c r="AL6139" i="8"/>
  <c r="CD6138" i="8"/>
  <c r="CC6138" i="8"/>
  <c r="BO6138" i="8"/>
  <c r="BG6138" i="8"/>
  <c r="BF6138" i="8"/>
  <c r="AS6138" i="8"/>
  <c r="AR6138" i="8"/>
  <c r="AQ6138" i="8"/>
  <c r="AL6138" i="8"/>
  <c r="CD6137" i="8"/>
  <c r="CC6137" i="8"/>
  <c r="BO6137" i="8"/>
  <c r="BG6137" i="8"/>
  <c r="BF6137" i="8"/>
  <c r="AS6137" i="8"/>
  <c r="AR6137" i="8"/>
  <c r="AQ6137" i="8"/>
  <c r="AL6137" i="8"/>
  <c r="CD6136" i="8"/>
  <c r="CC6136" i="8"/>
  <c r="BO6136" i="8"/>
  <c r="BG6136" i="8"/>
  <c r="BF6136" i="8"/>
  <c r="AS6136" i="8"/>
  <c r="AR6136" i="8"/>
  <c r="AQ6136" i="8"/>
  <c r="AL6136" i="8"/>
  <c r="CD6135" i="8"/>
  <c r="CC6135" i="8"/>
  <c r="BO6135" i="8"/>
  <c r="BG6135" i="8"/>
  <c r="BF6135" i="8"/>
  <c r="AS6135" i="8"/>
  <c r="AR6135" i="8"/>
  <c r="AQ6135" i="8"/>
  <c r="AL6135" i="8"/>
  <c r="CD6134" i="8"/>
  <c r="CC6134" i="8"/>
  <c r="BO6134" i="8"/>
  <c r="BG6134" i="8"/>
  <c r="BF6134" i="8"/>
  <c r="AS6134" i="8"/>
  <c r="AR6134" i="8"/>
  <c r="AQ6134" i="8"/>
  <c r="AL6134" i="8"/>
  <c r="CD6133" i="8"/>
  <c r="CC6133" i="8"/>
  <c r="BO6133" i="8"/>
  <c r="BG6133" i="8"/>
  <c r="BF6133" i="8"/>
  <c r="AS6133" i="8"/>
  <c r="AR6133" i="8"/>
  <c r="AQ6133" i="8"/>
  <c r="AL6133" i="8"/>
  <c r="CD6132" i="8"/>
  <c r="CC6132" i="8"/>
  <c r="BO6132" i="8"/>
  <c r="BG6132" i="8"/>
  <c r="BF6132" i="8"/>
  <c r="AS6132" i="8"/>
  <c r="AR6132" i="8"/>
  <c r="AQ6132" i="8"/>
  <c r="AL6132" i="8"/>
  <c r="CD6131" i="8"/>
  <c r="CC6131" i="8"/>
  <c r="BO6131" i="8"/>
  <c r="BG6131" i="8"/>
  <c r="BF6131" i="8"/>
  <c r="AS6131" i="8"/>
  <c r="AR6131" i="8"/>
  <c r="AQ6131" i="8"/>
  <c r="AL6131" i="8"/>
  <c r="CD6130" i="8"/>
  <c r="CC6130" i="8"/>
  <c r="BO6130" i="8"/>
  <c r="BG6130" i="8"/>
  <c r="BF6130" i="8"/>
  <c r="AS6130" i="8"/>
  <c r="AR6130" i="8"/>
  <c r="AQ6130" i="8"/>
  <c r="AL6130" i="8"/>
  <c r="CD6129" i="8"/>
  <c r="CC6129" i="8"/>
  <c r="BO6129" i="8"/>
  <c r="BG6129" i="8"/>
  <c r="BF6129" i="8"/>
  <c r="AS6129" i="8"/>
  <c r="AR6129" i="8"/>
  <c r="AQ6129" i="8"/>
  <c r="AL6129" i="8"/>
  <c r="CD6128" i="8"/>
  <c r="CC6128" i="8"/>
  <c r="BO6128" i="8"/>
  <c r="BG6128" i="8"/>
  <c r="BF6128" i="8"/>
  <c r="AS6128" i="8"/>
  <c r="AR6128" i="8"/>
  <c r="AQ6128" i="8"/>
  <c r="AL6128" i="8"/>
  <c r="CD6127" i="8"/>
  <c r="CC6127" i="8"/>
  <c r="BO6127" i="8"/>
  <c r="BG6127" i="8"/>
  <c r="BF6127" i="8"/>
  <c r="AS6127" i="8"/>
  <c r="AR6127" i="8"/>
  <c r="AQ6127" i="8"/>
  <c r="AL6127" i="8"/>
  <c r="CD6126" i="8"/>
  <c r="CC6126" i="8"/>
  <c r="BO6126" i="8"/>
  <c r="BG6126" i="8"/>
  <c r="BF6126" i="8"/>
  <c r="AS6126" i="8"/>
  <c r="AR6126" i="8"/>
  <c r="AQ6126" i="8"/>
  <c r="AL6126" i="8"/>
  <c r="CD6125" i="8"/>
  <c r="CC6125" i="8"/>
  <c r="BO6125" i="8"/>
  <c r="BG6125" i="8"/>
  <c r="BF6125" i="8"/>
  <c r="AS6125" i="8"/>
  <c r="AR6125" i="8"/>
  <c r="AQ6125" i="8"/>
  <c r="AL6125" i="8"/>
  <c r="CD6124" i="8"/>
  <c r="CC6124" i="8"/>
  <c r="BO6124" i="8"/>
  <c r="BG6124" i="8"/>
  <c r="BF6124" i="8"/>
  <c r="AS6124" i="8"/>
  <c r="AR6124" i="8"/>
  <c r="AQ6124" i="8"/>
  <c r="AL6124" i="8"/>
  <c r="CD6123" i="8"/>
  <c r="CC6123" i="8"/>
  <c r="BO6123" i="8"/>
  <c r="BG6123" i="8"/>
  <c r="BF6123" i="8"/>
  <c r="AS6123" i="8"/>
  <c r="AR6123" i="8"/>
  <c r="AQ6123" i="8"/>
  <c r="AL6123" i="8"/>
  <c r="CD6122" i="8"/>
  <c r="CC6122" i="8"/>
  <c r="BO6122" i="8"/>
  <c r="BG6122" i="8"/>
  <c r="BF6122" i="8"/>
  <c r="AS6122" i="8"/>
  <c r="AR6122" i="8"/>
  <c r="AQ6122" i="8"/>
  <c r="AL6122" i="8"/>
  <c r="CD6121" i="8"/>
  <c r="CC6121" i="8"/>
  <c r="BO6121" i="8"/>
  <c r="BG6121" i="8"/>
  <c r="BF6121" i="8"/>
  <c r="AS6121" i="8"/>
  <c r="AR6121" i="8"/>
  <c r="AQ6121" i="8"/>
  <c r="AL6121" i="8"/>
  <c r="CD6120" i="8"/>
  <c r="CC6120" i="8"/>
  <c r="BO6120" i="8"/>
  <c r="BG6120" i="8"/>
  <c r="BF6120" i="8"/>
  <c r="AS6120" i="8"/>
  <c r="AR6120" i="8"/>
  <c r="AQ6120" i="8"/>
  <c r="AL6120" i="8"/>
  <c r="CD6119" i="8"/>
  <c r="CC6119" i="8"/>
  <c r="BO6119" i="8"/>
  <c r="BG6119" i="8"/>
  <c r="BF6119" i="8"/>
  <c r="AS6119" i="8"/>
  <c r="AR6119" i="8"/>
  <c r="AQ6119" i="8"/>
  <c r="AL6119" i="8"/>
  <c r="CD6118" i="8"/>
  <c r="CC6118" i="8"/>
  <c r="BO6118" i="8"/>
  <c r="BG6118" i="8"/>
  <c r="BF6118" i="8"/>
  <c r="AS6118" i="8"/>
  <c r="AR6118" i="8"/>
  <c r="AQ6118" i="8"/>
  <c r="AL6118" i="8"/>
  <c r="CD6117" i="8"/>
  <c r="CC6117" i="8"/>
  <c r="BO6117" i="8"/>
  <c r="BG6117" i="8"/>
  <c r="BF6117" i="8"/>
  <c r="AS6117" i="8"/>
  <c r="AR6117" i="8"/>
  <c r="AQ6117" i="8"/>
  <c r="AL6117" i="8"/>
  <c r="CD6116" i="8"/>
  <c r="CC6116" i="8"/>
  <c r="BO6116" i="8"/>
  <c r="BG6116" i="8"/>
  <c r="BF6116" i="8"/>
  <c r="AS6116" i="8"/>
  <c r="AR6116" i="8"/>
  <c r="AQ6116" i="8"/>
  <c r="AL6116" i="8"/>
  <c r="CD6115" i="8"/>
  <c r="CC6115" i="8"/>
  <c r="BO6115" i="8"/>
  <c r="BG6115" i="8"/>
  <c r="BF6115" i="8"/>
  <c r="AS6115" i="8"/>
  <c r="AR6115" i="8"/>
  <c r="AQ6115" i="8"/>
  <c r="AL6115" i="8"/>
  <c r="CD6114" i="8"/>
  <c r="CC6114" i="8"/>
  <c r="BO6114" i="8"/>
  <c r="BG6114" i="8"/>
  <c r="BF6114" i="8"/>
  <c r="AS6114" i="8"/>
  <c r="AR6114" i="8"/>
  <c r="AQ6114" i="8"/>
  <c r="AL6114" i="8"/>
  <c r="CD6113" i="8"/>
  <c r="CC6113" i="8"/>
  <c r="BO6113" i="8"/>
  <c r="BG6113" i="8"/>
  <c r="BF6113" i="8"/>
  <c r="AS6113" i="8"/>
  <c r="AR6113" i="8"/>
  <c r="AQ6113" i="8"/>
  <c r="AL6113" i="8"/>
  <c r="CD6112" i="8"/>
  <c r="CC6112" i="8"/>
  <c r="BO6112" i="8"/>
  <c r="BG6112" i="8"/>
  <c r="BF6112" i="8"/>
  <c r="AS6112" i="8"/>
  <c r="AR6112" i="8"/>
  <c r="AQ6112" i="8"/>
  <c r="AL6112" i="8"/>
  <c r="CD6111" i="8"/>
  <c r="CC6111" i="8"/>
  <c r="BO6111" i="8"/>
  <c r="BG6111" i="8"/>
  <c r="BF6111" i="8"/>
  <c r="AS6111" i="8"/>
  <c r="AR6111" i="8"/>
  <c r="AQ6111" i="8"/>
  <c r="AL6111" i="8"/>
  <c r="CD6110" i="8"/>
  <c r="CC6110" i="8"/>
  <c r="BO6110" i="8"/>
  <c r="BG6110" i="8"/>
  <c r="BF6110" i="8"/>
  <c r="AS6110" i="8"/>
  <c r="AR6110" i="8"/>
  <c r="AQ6110" i="8"/>
  <c r="AL6110" i="8"/>
  <c r="CD6109" i="8"/>
  <c r="CC6109" i="8"/>
  <c r="BO6109" i="8"/>
  <c r="BG6109" i="8"/>
  <c r="BF6109" i="8"/>
  <c r="AS6109" i="8"/>
  <c r="AR6109" i="8"/>
  <c r="AQ6109" i="8"/>
  <c r="AL6109" i="8"/>
  <c r="CD6108" i="8"/>
  <c r="CC6108" i="8"/>
  <c r="BO6108" i="8"/>
  <c r="BG6108" i="8"/>
  <c r="BF6108" i="8"/>
  <c r="AS6108" i="8"/>
  <c r="AR6108" i="8"/>
  <c r="AQ6108" i="8"/>
  <c r="AL6108" i="8"/>
  <c r="CD6107" i="8"/>
  <c r="CC6107" i="8"/>
  <c r="BO6107" i="8"/>
  <c r="BG6107" i="8"/>
  <c r="BF6107" i="8"/>
  <c r="AS6107" i="8"/>
  <c r="AR6107" i="8"/>
  <c r="AQ6107" i="8"/>
  <c r="AL6107" i="8"/>
  <c r="CD6106" i="8"/>
  <c r="CC6106" i="8"/>
  <c r="BO6106" i="8"/>
  <c r="BG6106" i="8"/>
  <c r="BF6106" i="8"/>
  <c r="AS6106" i="8"/>
  <c r="AR6106" i="8"/>
  <c r="AQ6106" i="8"/>
  <c r="AL6106" i="8"/>
  <c r="CD6105" i="8"/>
  <c r="CC6105" i="8"/>
  <c r="BO6105" i="8"/>
  <c r="BG6105" i="8"/>
  <c r="BF6105" i="8"/>
  <c r="AS6105" i="8"/>
  <c r="AR6105" i="8"/>
  <c r="AQ6105" i="8"/>
  <c r="AL6105" i="8"/>
  <c r="CD6104" i="8"/>
  <c r="CC6104" i="8"/>
  <c r="BO6104" i="8"/>
  <c r="BG6104" i="8"/>
  <c r="BF6104" i="8"/>
  <c r="AS6104" i="8"/>
  <c r="AR6104" i="8"/>
  <c r="AQ6104" i="8"/>
  <c r="AL6104" i="8"/>
  <c r="CD6103" i="8"/>
  <c r="CC6103" i="8"/>
  <c r="BO6103" i="8"/>
  <c r="BG6103" i="8"/>
  <c r="BF6103" i="8"/>
  <c r="AS6103" i="8"/>
  <c r="AR6103" i="8"/>
  <c r="AQ6103" i="8"/>
  <c r="AL6103" i="8"/>
  <c r="CD6102" i="8"/>
  <c r="CC6102" i="8"/>
  <c r="BO6102" i="8"/>
  <c r="BG6102" i="8"/>
  <c r="BF6102" i="8"/>
  <c r="AS6102" i="8"/>
  <c r="AR6102" i="8"/>
  <c r="AQ6102" i="8"/>
  <c r="AL6102" i="8"/>
  <c r="CD6101" i="8"/>
  <c r="CC6101" i="8"/>
  <c r="BO6101" i="8"/>
  <c r="BG6101" i="8"/>
  <c r="BF6101" i="8"/>
  <c r="AS6101" i="8"/>
  <c r="AR6101" i="8"/>
  <c r="AQ6101" i="8"/>
  <c r="AL6101" i="8"/>
  <c r="CD6100" i="8"/>
  <c r="CC6100" i="8"/>
  <c r="BO6100" i="8"/>
  <c r="BG6100" i="8"/>
  <c r="BF6100" i="8"/>
  <c r="AS6100" i="8"/>
  <c r="AR6100" i="8"/>
  <c r="AQ6100" i="8"/>
  <c r="AL6100" i="8"/>
  <c r="CD6099" i="8"/>
  <c r="CC6099" i="8"/>
  <c r="BO6099" i="8"/>
  <c r="BG6099" i="8"/>
  <c r="BF6099" i="8"/>
  <c r="AS6099" i="8"/>
  <c r="AR6099" i="8"/>
  <c r="AQ6099" i="8"/>
  <c r="AL6099" i="8"/>
  <c r="CD6098" i="8"/>
  <c r="CC6098" i="8"/>
  <c r="BO6098" i="8"/>
  <c r="BG6098" i="8"/>
  <c r="BF6098" i="8"/>
  <c r="AS6098" i="8"/>
  <c r="AR6098" i="8"/>
  <c r="AQ6098" i="8"/>
  <c r="AL6098" i="8"/>
  <c r="CD6097" i="8"/>
  <c r="CC6097" i="8"/>
  <c r="BO6097" i="8"/>
  <c r="BG6097" i="8"/>
  <c r="BF6097" i="8"/>
  <c r="AS6097" i="8"/>
  <c r="AR6097" i="8"/>
  <c r="AQ6097" i="8"/>
  <c r="AL6097" i="8"/>
  <c r="CD6096" i="8"/>
  <c r="CC6096" i="8"/>
  <c r="BO6096" i="8"/>
  <c r="BG6096" i="8"/>
  <c r="BF6096" i="8"/>
  <c r="AS6096" i="8"/>
  <c r="AR6096" i="8"/>
  <c r="AQ6096" i="8"/>
  <c r="AL6096" i="8"/>
  <c r="CD6095" i="8"/>
  <c r="CC6095" i="8"/>
  <c r="BO6095" i="8"/>
  <c r="BG6095" i="8"/>
  <c r="BF6095" i="8"/>
  <c r="AS6095" i="8"/>
  <c r="AR6095" i="8"/>
  <c r="AQ6095" i="8"/>
  <c r="AL6095" i="8"/>
  <c r="CD6094" i="8"/>
  <c r="CC6094" i="8"/>
  <c r="BO6094" i="8"/>
  <c r="BG6094" i="8"/>
  <c r="BF6094" i="8"/>
  <c r="AS6094" i="8"/>
  <c r="AR6094" i="8"/>
  <c r="AQ6094" i="8"/>
  <c r="AL6094" i="8"/>
  <c r="CD6093" i="8"/>
  <c r="CC6093" i="8"/>
  <c r="BO6093" i="8"/>
  <c r="BG6093" i="8"/>
  <c r="BF6093" i="8"/>
  <c r="AS6093" i="8"/>
  <c r="AR6093" i="8"/>
  <c r="AQ6093" i="8"/>
  <c r="AL6093" i="8"/>
  <c r="CD6092" i="8"/>
  <c r="CC6092" i="8"/>
  <c r="BO6092" i="8"/>
  <c r="BG6092" i="8"/>
  <c r="BF6092" i="8"/>
  <c r="AS6092" i="8"/>
  <c r="AR6092" i="8"/>
  <c r="AQ6092" i="8"/>
  <c r="AL6092" i="8"/>
  <c r="CD6091" i="8"/>
  <c r="CC6091" i="8"/>
  <c r="BO6091" i="8"/>
  <c r="BG6091" i="8"/>
  <c r="BF6091" i="8"/>
  <c r="AS6091" i="8"/>
  <c r="AR6091" i="8"/>
  <c r="AQ6091" i="8"/>
  <c r="AL6091" i="8"/>
  <c r="CD6090" i="8"/>
  <c r="CC6090" i="8"/>
  <c r="BO6090" i="8"/>
  <c r="BG6090" i="8"/>
  <c r="BF6090" i="8"/>
  <c r="AS6090" i="8"/>
  <c r="AR6090" i="8"/>
  <c r="AQ6090" i="8"/>
  <c r="AL6090" i="8"/>
  <c r="CD6089" i="8"/>
  <c r="CC6089" i="8"/>
  <c r="BO6089" i="8"/>
  <c r="BG6089" i="8"/>
  <c r="BF6089" i="8"/>
  <c r="AS6089" i="8"/>
  <c r="AR6089" i="8"/>
  <c r="AQ6089" i="8"/>
  <c r="AL6089" i="8"/>
  <c r="CD6088" i="8"/>
  <c r="CC6088" i="8"/>
  <c r="BO6088" i="8"/>
  <c r="BG6088" i="8"/>
  <c r="BF6088" i="8"/>
  <c r="AS6088" i="8"/>
  <c r="AR6088" i="8"/>
  <c r="AQ6088" i="8"/>
  <c r="AL6088" i="8"/>
  <c r="CD6087" i="8"/>
  <c r="CC6087" i="8"/>
  <c r="BO6087" i="8"/>
  <c r="BG6087" i="8"/>
  <c r="BF6087" i="8"/>
  <c r="AS6087" i="8"/>
  <c r="AR6087" i="8"/>
  <c r="AQ6087" i="8"/>
  <c r="AL6087" i="8"/>
  <c r="CD6086" i="8"/>
  <c r="CC6086" i="8"/>
  <c r="BO6086" i="8"/>
  <c r="BG6086" i="8"/>
  <c r="BF6086" i="8"/>
  <c r="AS6086" i="8"/>
  <c r="AR6086" i="8"/>
  <c r="AQ6086" i="8"/>
  <c r="AL6086" i="8"/>
  <c r="CD6085" i="8"/>
  <c r="CC6085" i="8"/>
  <c r="BO6085" i="8"/>
  <c r="BG6085" i="8"/>
  <c r="BF6085" i="8"/>
  <c r="AS6085" i="8"/>
  <c r="AR6085" i="8"/>
  <c r="AQ6085" i="8"/>
  <c r="AL6085" i="8"/>
  <c r="CD6084" i="8"/>
  <c r="CC6084" i="8"/>
  <c r="BO6084" i="8"/>
  <c r="BG6084" i="8"/>
  <c r="BF6084" i="8"/>
  <c r="AS6084" i="8"/>
  <c r="AR6084" i="8"/>
  <c r="AQ6084" i="8"/>
  <c r="AL6084" i="8"/>
  <c r="CD6083" i="8"/>
  <c r="CC6083" i="8"/>
  <c r="BO6083" i="8"/>
  <c r="BG6083" i="8"/>
  <c r="BF6083" i="8"/>
  <c r="AS6083" i="8"/>
  <c r="AR6083" i="8"/>
  <c r="AQ6083" i="8"/>
  <c r="AL6083" i="8"/>
  <c r="CD6082" i="8"/>
  <c r="CC6082" i="8"/>
  <c r="BO6082" i="8"/>
  <c r="BG6082" i="8"/>
  <c r="BF6082" i="8"/>
  <c r="AS6082" i="8"/>
  <c r="AR6082" i="8"/>
  <c r="AQ6082" i="8"/>
  <c r="AL6082" i="8"/>
  <c r="CD6081" i="8"/>
  <c r="CC6081" i="8"/>
  <c r="BO6081" i="8"/>
  <c r="BG6081" i="8"/>
  <c r="BF6081" i="8"/>
  <c r="AS6081" i="8"/>
  <c r="AR6081" i="8"/>
  <c r="AQ6081" i="8"/>
  <c r="AL6081" i="8"/>
  <c r="CD6080" i="8"/>
  <c r="CC6080" i="8"/>
  <c r="BO6080" i="8"/>
  <c r="BG6080" i="8"/>
  <c r="BF6080" i="8"/>
  <c r="AS6080" i="8"/>
  <c r="AR6080" i="8"/>
  <c r="AQ6080" i="8"/>
  <c r="AL6080" i="8"/>
  <c r="CD6079" i="8"/>
  <c r="CC6079" i="8"/>
  <c r="BO6079" i="8"/>
  <c r="BG6079" i="8"/>
  <c r="BF6079" i="8"/>
  <c r="AS6079" i="8"/>
  <c r="AR6079" i="8"/>
  <c r="AQ6079" i="8"/>
  <c r="AL6079" i="8"/>
  <c r="CD6078" i="8"/>
  <c r="CC6078" i="8"/>
  <c r="BO6078" i="8"/>
  <c r="BG6078" i="8"/>
  <c r="BF6078" i="8"/>
  <c r="AS6078" i="8"/>
  <c r="AR6078" i="8"/>
  <c r="AQ6078" i="8"/>
  <c r="AL6078" i="8"/>
  <c r="CD6077" i="8"/>
  <c r="CC6077" i="8"/>
  <c r="BO6077" i="8"/>
  <c r="BG6077" i="8"/>
  <c r="BF6077" i="8"/>
  <c r="AS6077" i="8"/>
  <c r="AR6077" i="8"/>
  <c r="AQ6077" i="8"/>
  <c r="AL6077" i="8"/>
  <c r="CD6076" i="8"/>
  <c r="CC6076" i="8"/>
  <c r="BO6076" i="8"/>
  <c r="BG6076" i="8"/>
  <c r="BF6076" i="8"/>
  <c r="AS6076" i="8"/>
  <c r="AR6076" i="8"/>
  <c r="AQ6076" i="8"/>
  <c r="AL6076" i="8"/>
  <c r="CD6075" i="8"/>
  <c r="CC6075" i="8"/>
  <c r="BO6075" i="8"/>
  <c r="BG6075" i="8"/>
  <c r="BF6075" i="8"/>
  <c r="AS6075" i="8"/>
  <c r="AR6075" i="8"/>
  <c r="AQ6075" i="8"/>
  <c r="AL6075" i="8"/>
  <c r="CD6074" i="8"/>
  <c r="CC6074" i="8"/>
  <c r="BO6074" i="8"/>
  <c r="BG6074" i="8"/>
  <c r="BF6074" i="8"/>
  <c r="AS6074" i="8"/>
  <c r="AR6074" i="8"/>
  <c r="AQ6074" i="8"/>
  <c r="AL6074" i="8"/>
  <c r="CD6073" i="8"/>
  <c r="CC6073" i="8"/>
  <c r="BO6073" i="8"/>
  <c r="BG6073" i="8"/>
  <c r="BF6073" i="8"/>
  <c r="AS6073" i="8"/>
  <c r="AR6073" i="8"/>
  <c r="AQ6073" i="8"/>
  <c r="AL6073" i="8"/>
  <c r="CD6072" i="8"/>
  <c r="CC6072" i="8"/>
  <c r="BO6072" i="8"/>
  <c r="BG6072" i="8"/>
  <c r="BF6072" i="8"/>
  <c r="AS6072" i="8"/>
  <c r="AR6072" i="8"/>
  <c r="AQ6072" i="8"/>
  <c r="AL6072" i="8"/>
  <c r="CD6071" i="8"/>
  <c r="CC6071" i="8"/>
  <c r="BO6071" i="8"/>
  <c r="BG6071" i="8"/>
  <c r="BF6071" i="8"/>
  <c r="AS6071" i="8"/>
  <c r="AR6071" i="8"/>
  <c r="AQ6071" i="8"/>
  <c r="AL6071" i="8"/>
  <c r="CD6070" i="8"/>
  <c r="CC6070" i="8"/>
  <c r="BO6070" i="8"/>
  <c r="BG6070" i="8"/>
  <c r="BF6070" i="8"/>
  <c r="AS6070" i="8"/>
  <c r="AR6070" i="8"/>
  <c r="AQ6070" i="8"/>
  <c r="AL6070" i="8"/>
  <c r="CD6069" i="8"/>
  <c r="CC6069" i="8"/>
  <c r="BO6069" i="8"/>
  <c r="BG6069" i="8"/>
  <c r="BF6069" i="8"/>
  <c r="AS6069" i="8"/>
  <c r="AR6069" i="8"/>
  <c r="AQ6069" i="8"/>
  <c r="AL6069" i="8"/>
  <c r="CD6068" i="8"/>
  <c r="CC6068" i="8"/>
  <c r="BO6068" i="8"/>
  <c r="BG6068" i="8"/>
  <c r="BF6068" i="8"/>
  <c r="AS6068" i="8"/>
  <c r="AR6068" i="8"/>
  <c r="AQ6068" i="8"/>
  <c r="AL6068" i="8"/>
  <c r="CD6067" i="8"/>
  <c r="CC6067" i="8"/>
  <c r="BO6067" i="8"/>
  <c r="BG6067" i="8"/>
  <c r="BF6067" i="8"/>
  <c r="AS6067" i="8"/>
  <c r="AR6067" i="8"/>
  <c r="AQ6067" i="8"/>
  <c r="AL6067" i="8"/>
  <c r="CD6066" i="8"/>
  <c r="CC6066" i="8"/>
  <c r="BO6066" i="8"/>
  <c r="BG6066" i="8"/>
  <c r="BF6066" i="8"/>
  <c r="AS6066" i="8"/>
  <c r="AR6066" i="8"/>
  <c r="AQ6066" i="8"/>
  <c r="AL6066" i="8"/>
  <c r="CD6065" i="8"/>
  <c r="CC6065" i="8"/>
  <c r="BO6065" i="8"/>
  <c r="BG6065" i="8"/>
  <c r="BF6065" i="8"/>
  <c r="AS6065" i="8"/>
  <c r="AR6065" i="8"/>
  <c r="AQ6065" i="8"/>
  <c r="AL6065" i="8"/>
  <c r="CD6064" i="8"/>
  <c r="CC6064" i="8"/>
  <c r="BO6064" i="8"/>
  <c r="BG6064" i="8"/>
  <c r="BF6064" i="8"/>
  <c r="AS6064" i="8"/>
  <c r="AR6064" i="8"/>
  <c r="AQ6064" i="8"/>
  <c r="AL6064" i="8"/>
  <c r="CD6063" i="8"/>
  <c r="CC6063" i="8"/>
  <c r="BO6063" i="8"/>
  <c r="BG6063" i="8"/>
  <c r="BF6063" i="8"/>
  <c r="AS6063" i="8"/>
  <c r="AR6063" i="8"/>
  <c r="AQ6063" i="8"/>
  <c r="AL6063" i="8"/>
  <c r="CD6062" i="8"/>
  <c r="CC6062" i="8"/>
  <c r="BO6062" i="8"/>
  <c r="BG6062" i="8"/>
  <c r="BF6062" i="8"/>
  <c r="AS6062" i="8"/>
  <c r="AR6062" i="8"/>
  <c r="AQ6062" i="8"/>
  <c r="AL6062" i="8"/>
  <c r="CD6061" i="8"/>
  <c r="CC6061" i="8"/>
  <c r="BO6061" i="8"/>
  <c r="BG6061" i="8"/>
  <c r="BF6061" i="8"/>
  <c r="AS6061" i="8"/>
  <c r="AR6061" i="8"/>
  <c r="AQ6061" i="8"/>
  <c r="AL6061" i="8"/>
  <c r="CD6060" i="8"/>
  <c r="CC6060" i="8"/>
  <c r="BO6060" i="8"/>
  <c r="BG6060" i="8"/>
  <c r="BF6060" i="8"/>
  <c r="AS6060" i="8"/>
  <c r="AR6060" i="8"/>
  <c r="AQ6060" i="8"/>
  <c r="AL6060" i="8"/>
  <c r="CD6059" i="8"/>
  <c r="CC6059" i="8"/>
  <c r="BO6059" i="8"/>
  <c r="BG6059" i="8"/>
  <c r="BF6059" i="8"/>
  <c r="AS6059" i="8"/>
  <c r="AR6059" i="8"/>
  <c r="AQ6059" i="8"/>
  <c r="AL6059" i="8"/>
  <c r="CD6058" i="8"/>
  <c r="CC6058" i="8"/>
  <c r="BO6058" i="8"/>
  <c r="BG6058" i="8"/>
  <c r="BF6058" i="8"/>
  <c r="AS6058" i="8"/>
  <c r="AR6058" i="8"/>
  <c r="AQ6058" i="8"/>
  <c r="AL6058" i="8"/>
  <c r="CD6057" i="8"/>
  <c r="CC6057" i="8"/>
  <c r="BO6057" i="8"/>
  <c r="BG6057" i="8"/>
  <c r="BF6057" i="8"/>
  <c r="AS6057" i="8"/>
  <c r="AR6057" i="8"/>
  <c r="AQ6057" i="8"/>
  <c r="AL6057" i="8"/>
  <c r="CD6056" i="8"/>
  <c r="CC6056" i="8"/>
  <c r="BO6056" i="8"/>
  <c r="BG6056" i="8"/>
  <c r="BF6056" i="8"/>
  <c r="AS6056" i="8"/>
  <c r="AR6056" i="8"/>
  <c r="AQ6056" i="8"/>
  <c r="AL6056" i="8"/>
  <c r="CD6055" i="8"/>
  <c r="CC6055" i="8"/>
  <c r="BO6055" i="8"/>
  <c r="BG6055" i="8"/>
  <c r="BF6055" i="8"/>
  <c r="AS6055" i="8"/>
  <c r="AR6055" i="8"/>
  <c r="AQ6055" i="8"/>
  <c r="AL6055" i="8"/>
  <c r="CD6054" i="8"/>
  <c r="CC6054" i="8"/>
  <c r="BO6054" i="8"/>
  <c r="BG6054" i="8"/>
  <c r="BF6054" i="8"/>
  <c r="AS6054" i="8"/>
  <c r="AR6054" i="8"/>
  <c r="AQ6054" i="8"/>
  <c r="AL6054" i="8"/>
  <c r="CD6053" i="8"/>
  <c r="CC6053" i="8"/>
  <c r="BO6053" i="8"/>
  <c r="BG6053" i="8"/>
  <c r="BF6053" i="8"/>
  <c r="AS6053" i="8"/>
  <c r="AR6053" i="8"/>
  <c r="AQ6053" i="8"/>
  <c r="AL6053" i="8"/>
  <c r="CD6052" i="8"/>
  <c r="CC6052" i="8"/>
  <c r="BO6052" i="8"/>
  <c r="BG6052" i="8"/>
  <c r="BF6052" i="8"/>
  <c r="AS6052" i="8"/>
  <c r="AR6052" i="8"/>
  <c r="AQ6052" i="8"/>
  <c r="AL6052" i="8"/>
  <c r="CD6051" i="8"/>
  <c r="CC6051" i="8"/>
  <c r="BO6051" i="8"/>
  <c r="BG6051" i="8"/>
  <c r="BF6051" i="8"/>
  <c r="AS6051" i="8"/>
  <c r="AR6051" i="8"/>
  <c r="AQ6051" i="8"/>
  <c r="AL6051" i="8"/>
  <c r="CD6050" i="8"/>
  <c r="CC6050" i="8"/>
  <c r="BO6050" i="8"/>
  <c r="BG6050" i="8"/>
  <c r="BF6050" i="8"/>
  <c r="AS6050" i="8"/>
  <c r="AR6050" i="8"/>
  <c r="AQ6050" i="8"/>
  <c r="AL6050" i="8"/>
  <c r="CD6049" i="8"/>
  <c r="CC6049" i="8"/>
  <c r="BO6049" i="8"/>
  <c r="BG6049" i="8"/>
  <c r="BF6049" i="8"/>
  <c r="AS6049" i="8"/>
  <c r="AR6049" i="8"/>
  <c r="AQ6049" i="8"/>
  <c r="AL6049" i="8"/>
  <c r="CD6048" i="8"/>
  <c r="CC6048" i="8"/>
  <c r="BO6048" i="8"/>
  <c r="BG6048" i="8"/>
  <c r="BF6048" i="8"/>
  <c r="AS6048" i="8"/>
  <c r="AR6048" i="8"/>
  <c r="AQ6048" i="8"/>
  <c r="AL6048" i="8"/>
  <c r="CD6047" i="8"/>
  <c r="CC6047" i="8"/>
  <c r="BO6047" i="8"/>
  <c r="BG6047" i="8"/>
  <c r="BF6047" i="8"/>
  <c r="AS6047" i="8"/>
  <c r="AR6047" i="8"/>
  <c r="AQ6047" i="8"/>
  <c r="AL6047" i="8"/>
  <c r="CD6046" i="8"/>
  <c r="CC6046" i="8"/>
  <c r="BO6046" i="8"/>
  <c r="BG6046" i="8"/>
  <c r="BF6046" i="8"/>
  <c r="AS6046" i="8"/>
  <c r="AR6046" i="8"/>
  <c r="AQ6046" i="8"/>
  <c r="AL6046" i="8"/>
  <c r="CD6045" i="8"/>
  <c r="CC6045" i="8"/>
  <c r="BO6045" i="8"/>
  <c r="BG6045" i="8"/>
  <c r="BF6045" i="8"/>
  <c r="AS6045" i="8"/>
  <c r="AR6045" i="8"/>
  <c r="AQ6045" i="8"/>
  <c r="AL6045" i="8"/>
  <c r="CD6044" i="8"/>
  <c r="CC6044" i="8"/>
  <c r="BO6044" i="8"/>
  <c r="BG6044" i="8"/>
  <c r="BF6044" i="8"/>
  <c r="AS6044" i="8"/>
  <c r="AR6044" i="8"/>
  <c r="AQ6044" i="8"/>
  <c r="AL6044" i="8"/>
  <c r="CD6043" i="8"/>
  <c r="CC6043" i="8"/>
  <c r="BO6043" i="8"/>
  <c r="BG6043" i="8"/>
  <c r="BF6043" i="8"/>
  <c r="AS6043" i="8"/>
  <c r="AR6043" i="8"/>
  <c r="AQ6043" i="8"/>
  <c r="AL6043" i="8"/>
  <c r="CD6042" i="8"/>
  <c r="CC6042" i="8"/>
  <c r="BO6042" i="8"/>
  <c r="BG6042" i="8"/>
  <c r="BF6042" i="8"/>
  <c r="AS6042" i="8"/>
  <c r="AR6042" i="8"/>
  <c r="AQ6042" i="8"/>
  <c r="AL6042" i="8"/>
  <c r="CD6041" i="8"/>
  <c r="CC6041" i="8"/>
  <c r="BO6041" i="8"/>
  <c r="BG6041" i="8"/>
  <c r="BF6041" i="8"/>
  <c r="AS6041" i="8"/>
  <c r="AR6041" i="8"/>
  <c r="AQ6041" i="8"/>
  <c r="AL6041" i="8"/>
  <c r="CD6040" i="8"/>
  <c r="CC6040" i="8"/>
  <c r="BO6040" i="8"/>
  <c r="BG6040" i="8"/>
  <c r="BF6040" i="8"/>
  <c r="AS6040" i="8"/>
  <c r="AR6040" i="8"/>
  <c r="AQ6040" i="8"/>
  <c r="AL6040" i="8"/>
  <c r="CD6039" i="8"/>
  <c r="CC6039" i="8"/>
  <c r="BO6039" i="8"/>
  <c r="BG6039" i="8"/>
  <c r="BF6039" i="8"/>
  <c r="AS6039" i="8"/>
  <c r="AR6039" i="8"/>
  <c r="AQ6039" i="8"/>
  <c r="AL6039" i="8"/>
  <c r="CD6038" i="8"/>
  <c r="CC6038" i="8"/>
  <c r="BO6038" i="8"/>
  <c r="BG6038" i="8"/>
  <c r="BF6038" i="8"/>
  <c r="AS6038" i="8"/>
  <c r="AR6038" i="8"/>
  <c r="AQ6038" i="8"/>
  <c r="AL6038" i="8"/>
  <c r="CD6037" i="8"/>
  <c r="CC6037" i="8"/>
  <c r="BO6037" i="8"/>
  <c r="BG6037" i="8"/>
  <c r="BF6037" i="8"/>
  <c r="AS6037" i="8"/>
  <c r="AR6037" i="8"/>
  <c r="AQ6037" i="8"/>
  <c r="AL6037" i="8"/>
  <c r="CD6036" i="8"/>
  <c r="CC6036" i="8"/>
  <c r="BO6036" i="8"/>
  <c r="BG6036" i="8"/>
  <c r="BF6036" i="8"/>
  <c r="AS6036" i="8"/>
  <c r="AR6036" i="8"/>
  <c r="AQ6036" i="8"/>
  <c r="AL6036" i="8"/>
  <c r="CD6035" i="8"/>
  <c r="CC6035" i="8"/>
  <c r="BO6035" i="8"/>
  <c r="BG6035" i="8"/>
  <c r="BF6035" i="8"/>
  <c r="AS6035" i="8"/>
  <c r="AR6035" i="8"/>
  <c r="AQ6035" i="8"/>
  <c r="AL6035" i="8"/>
  <c r="CD6034" i="8"/>
  <c r="CC6034" i="8"/>
  <c r="BO6034" i="8"/>
  <c r="BG6034" i="8"/>
  <c r="BF6034" i="8"/>
  <c r="AS6034" i="8"/>
  <c r="AR6034" i="8"/>
  <c r="AQ6034" i="8"/>
  <c r="AL6034" i="8"/>
  <c r="CD6033" i="8"/>
  <c r="CC6033" i="8"/>
  <c r="BO6033" i="8"/>
  <c r="BG6033" i="8"/>
  <c r="BF6033" i="8"/>
  <c r="AS6033" i="8"/>
  <c r="AR6033" i="8"/>
  <c r="AQ6033" i="8"/>
  <c r="AL6033" i="8"/>
  <c r="CD6032" i="8"/>
  <c r="CC6032" i="8"/>
  <c r="BO6032" i="8"/>
  <c r="BG6032" i="8"/>
  <c r="BF6032" i="8"/>
  <c r="AS6032" i="8"/>
  <c r="AR6032" i="8"/>
  <c r="AQ6032" i="8"/>
  <c r="AL6032" i="8"/>
  <c r="CD6031" i="8"/>
  <c r="CC6031" i="8"/>
  <c r="BO6031" i="8"/>
  <c r="BG6031" i="8"/>
  <c r="BF6031" i="8"/>
  <c r="AS6031" i="8"/>
  <c r="AR6031" i="8"/>
  <c r="AQ6031" i="8"/>
  <c r="AL6031" i="8"/>
  <c r="CD6030" i="8"/>
  <c r="CC6030" i="8"/>
  <c r="BO6030" i="8"/>
  <c r="BG6030" i="8"/>
  <c r="BF6030" i="8"/>
  <c r="AS6030" i="8"/>
  <c r="AR6030" i="8"/>
  <c r="AQ6030" i="8"/>
  <c r="AL6030" i="8"/>
  <c r="CD6029" i="8"/>
  <c r="CC6029" i="8"/>
  <c r="BO6029" i="8"/>
  <c r="BG6029" i="8"/>
  <c r="BF6029" i="8"/>
  <c r="AS6029" i="8"/>
  <c r="AR6029" i="8"/>
  <c r="AQ6029" i="8"/>
  <c r="AL6029" i="8"/>
  <c r="CD6028" i="8"/>
  <c r="CC6028" i="8"/>
  <c r="BO6028" i="8"/>
  <c r="BG6028" i="8"/>
  <c r="BF6028" i="8"/>
  <c r="AS6028" i="8"/>
  <c r="AR6028" i="8"/>
  <c r="AQ6028" i="8"/>
  <c r="AL6028" i="8"/>
  <c r="CD6027" i="8"/>
  <c r="CC6027" i="8"/>
  <c r="BO6027" i="8"/>
  <c r="BG6027" i="8"/>
  <c r="BF6027" i="8"/>
  <c r="AS6027" i="8"/>
  <c r="AR6027" i="8"/>
  <c r="AQ6027" i="8"/>
  <c r="AL6027" i="8"/>
  <c r="CD6026" i="8"/>
  <c r="CC6026" i="8"/>
  <c r="BO6026" i="8"/>
  <c r="BG6026" i="8"/>
  <c r="BF6026" i="8"/>
  <c r="AS6026" i="8"/>
  <c r="AR6026" i="8"/>
  <c r="AQ6026" i="8"/>
  <c r="AL6026" i="8"/>
  <c r="CD6025" i="8"/>
  <c r="CC6025" i="8"/>
  <c r="BO6025" i="8"/>
  <c r="BG6025" i="8"/>
  <c r="BF6025" i="8"/>
  <c r="AS6025" i="8"/>
  <c r="AR6025" i="8"/>
  <c r="AQ6025" i="8"/>
  <c r="AL6025" i="8"/>
  <c r="CD6024" i="8"/>
  <c r="CC6024" i="8"/>
  <c r="BO6024" i="8"/>
  <c r="BG6024" i="8"/>
  <c r="BF6024" i="8"/>
  <c r="AS6024" i="8"/>
  <c r="AR6024" i="8"/>
  <c r="AQ6024" i="8"/>
  <c r="AL6024" i="8"/>
  <c r="CD6023" i="8"/>
  <c r="CC6023" i="8"/>
  <c r="BO6023" i="8"/>
  <c r="BG6023" i="8"/>
  <c r="BF6023" i="8"/>
  <c r="AS6023" i="8"/>
  <c r="AR6023" i="8"/>
  <c r="AQ6023" i="8"/>
  <c r="AL6023" i="8"/>
  <c r="CD6022" i="8"/>
  <c r="CC6022" i="8"/>
  <c r="BO6022" i="8"/>
  <c r="BG6022" i="8"/>
  <c r="BF6022" i="8"/>
  <c r="AS6022" i="8"/>
  <c r="AR6022" i="8"/>
  <c r="AQ6022" i="8"/>
  <c r="AL6022" i="8"/>
  <c r="CD6021" i="8"/>
  <c r="CC6021" i="8"/>
  <c r="BO6021" i="8"/>
  <c r="BG6021" i="8"/>
  <c r="BF6021" i="8"/>
  <c r="AS6021" i="8"/>
  <c r="AR6021" i="8"/>
  <c r="AQ6021" i="8"/>
  <c r="AL6021" i="8"/>
  <c r="CD6020" i="8"/>
  <c r="CC6020" i="8"/>
  <c r="BO6020" i="8"/>
  <c r="BG6020" i="8"/>
  <c r="BF6020" i="8"/>
  <c r="AS6020" i="8"/>
  <c r="AR6020" i="8"/>
  <c r="AQ6020" i="8"/>
  <c r="AL6020" i="8"/>
  <c r="CD6019" i="8"/>
  <c r="CC6019" i="8"/>
  <c r="BO6019" i="8"/>
  <c r="BG6019" i="8"/>
  <c r="BF6019" i="8"/>
  <c r="AS6019" i="8"/>
  <c r="AR6019" i="8"/>
  <c r="AQ6019" i="8"/>
  <c r="AL6019" i="8"/>
  <c r="CD6018" i="8"/>
  <c r="CC6018" i="8"/>
  <c r="BO6018" i="8"/>
  <c r="BG6018" i="8"/>
  <c r="BF6018" i="8"/>
  <c r="AS6018" i="8"/>
  <c r="AR6018" i="8"/>
  <c r="AQ6018" i="8"/>
  <c r="AL6018" i="8"/>
  <c r="CD6017" i="8"/>
  <c r="CC6017" i="8"/>
  <c r="BO6017" i="8"/>
  <c r="BG6017" i="8"/>
  <c r="BF6017" i="8"/>
  <c r="AS6017" i="8"/>
  <c r="AR6017" i="8"/>
  <c r="AQ6017" i="8"/>
  <c r="AL6017" i="8"/>
  <c r="CD6016" i="8"/>
  <c r="CC6016" i="8"/>
  <c r="BO6016" i="8"/>
  <c r="BG6016" i="8"/>
  <c r="BF6016" i="8"/>
  <c r="AS6016" i="8"/>
  <c r="AR6016" i="8"/>
  <c r="AQ6016" i="8"/>
  <c r="AL6016" i="8"/>
  <c r="CD6015" i="8"/>
  <c r="CC6015" i="8"/>
  <c r="BO6015" i="8"/>
  <c r="BG6015" i="8"/>
  <c r="BF6015" i="8"/>
  <c r="AS6015" i="8"/>
  <c r="AR6015" i="8"/>
  <c r="AQ6015" i="8"/>
  <c r="AL6015" i="8"/>
  <c r="CD6014" i="8"/>
  <c r="CC6014" i="8"/>
  <c r="BO6014" i="8"/>
  <c r="BG6014" i="8"/>
  <c r="BF6014" i="8"/>
  <c r="AS6014" i="8"/>
  <c r="AR6014" i="8"/>
  <c r="AQ6014" i="8"/>
  <c r="AL6014" i="8"/>
  <c r="CD6013" i="8"/>
  <c r="CC6013" i="8"/>
  <c r="BO6013" i="8"/>
  <c r="BG6013" i="8"/>
  <c r="BF6013" i="8"/>
  <c r="AS6013" i="8"/>
  <c r="AR6013" i="8"/>
  <c r="AQ6013" i="8"/>
  <c r="AL6013" i="8"/>
  <c r="CD6012" i="8"/>
  <c r="CC6012" i="8"/>
  <c r="BO6012" i="8"/>
  <c r="BG6012" i="8"/>
  <c r="BF6012" i="8"/>
  <c r="AS6012" i="8"/>
  <c r="AR6012" i="8"/>
  <c r="AQ6012" i="8"/>
  <c r="AL6012" i="8"/>
  <c r="CD6011" i="8"/>
  <c r="CC6011" i="8"/>
  <c r="BO6011" i="8"/>
  <c r="BG6011" i="8"/>
  <c r="BF6011" i="8"/>
  <c r="AS6011" i="8"/>
  <c r="AR6011" i="8"/>
  <c r="AQ6011" i="8"/>
  <c r="AL6011" i="8"/>
  <c r="CD6010" i="8"/>
  <c r="CC6010" i="8"/>
  <c r="BO6010" i="8"/>
  <c r="BG6010" i="8"/>
  <c r="BF6010" i="8"/>
  <c r="AS6010" i="8"/>
  <c r="AR6010" i="8"/>
  <c r="AQ6010" i="8"/>
  <c r="AL6010" i="8"/>
  <c r="CD6009" i="8"/>
  <c r="CC6009" i="8"/>
  <c r="BO6009" i="8"/>
  <c r="BG6009" i="8"/>
  <c r="BF6009" i="8"/>
  <c r="AS6009" i="8"/>
  <c r="AR6009" i="8"/>
  <c r="AQ6009" i="8"/>
  <c r="AL6009" i="8"/>
  <c r="CD6008" i="8"/>
  <c r="CC6008" i="8"/>
  <c r="BO6008" i="8"/>
  <c r="BG6008" i="8"/>
  <c r="BF6008" i="8"/>
  <c r="AS6008" i="8"/>
  <c r="AR6008" i="8"/>
  <c r="AQ6008" i="8"/>
  <c r="AL6008" i="8"/>
  <c r="CD6007" i="8"/>
  <c r="CC6007" i="8"/>
  <c r="BO6007" i="8"/>
  <c r="BG6007" i="8"/>
  <c r="BF6007" i="8"/>
  <c r="AS6007" i="8"/>
  <c r="AR6007" i="8"/>
  <c r="AQ6007" i="8"/>
  <c r="AL6007" i="8"/>
  <c r="CD6006" i="8"/>
  <c r="CC6006" i="8"/>
  <c r="BO6006" i="8"/>
  <c r="BG6006" i="8"/>
  <c r="BF6006" i="8"/>
  <c r="AS6006" i="8"/>
  <c r="AR6006" i="8"/>
  <c r="AQ6006" i="8"/>
  <c r="AL6006" i="8"/>
  <c r="CD6005" i="8"/>
  <c r="CC6005" i="8"/>
  <c r="BO6005" i="8"/>
  <c r="BG6005" i="8"/>
  <c r="BF6005" i="8"/>
  <c r="AS6005" i="8"/>
  <c r="AR6005" i="8"/>
  <c r="AQ6005" i="8"/>
  <c r="AL6005" i="8"/>
  <c r="CD6004" i="8"/>
  <c r="CC6004" i="8"/>
  <c r="BO6004" i="8"/>
  <c r="BG6004" i="8"/>
  <c r="BF6004" i="8"/>
  <c r="AS6004" i="8"/>
  <c r="AR6004" i="8"/>
  <c r="AQ6004" i="8"/>
  <c r="AL6004" i="8"/>
  <c r="CD6003" i="8"/>
  <c r="CC6003" i="8"/>
  <c r="BO6003" i="8"/>
  <c r="BG6003" i="8"/>
  <c r="BF6003" i="8"/>
  <c r="AS6003" i="8"/>
  <c r="AR6003" i="8"/>
  <c r="AQ6003" i="8"/>
  <c r="AL6003" i="8"/>
  <c r="CD6002" i="8"/>
  <c r="CC6002" i="8"/>
  <c r="BO6002" i="8"/>
  <c r="BG6002" i="8"/>
  <c r="BF6002" i="8"/>
  <c r="AS6002" i="8"/>
  <c r="AR6002" i="8"/>
  <c r="AQ6002" i="8"/>
  <c r="AL6002" i="8"/>
  <c r="CD6001" i="8"/>
  <c r="CC6001" i="8"/>
  <c r="BO6001" i="8"/>
  <c r="BG6001" i="8"/>
  <c r="BF6001" i="8"/>
  <c r="AS6001" i="8"/>
  <c r="AR6001" i="8"/>
  <c r="AQ6001" i="8"/>
  <c r="AL6001" i="8"/>
  <c r="CD6000" i="8"/>
  <c r="CC6000" i="8"/>
  <c r="BO6000" i="8"/>
  <c r="BG6000" i="8"/>
  <c r="BF6000" i="8"/>
  <c r="AS6000" i="8"/>
  <c r="AR6000" i="8"/>
  <c r="AQ6000" i="8"/>
  <c r="AL6000" i="8"/>
  <c r="CD5999" i="8"/>
  <c r="CC5999" i="8"/>
  <c r="BO5999" i="8"/>
  <c r="BG5999" i="8"/>
  <c r="BF5999" i="8"/>
  <c r="AS5999" i="8"/>
  <c r="AR5999" i="8"/>
  <c r="AQ5999" i="8"/>
  <c r="AL5999" i="8"/>
  <c r="CD5998" i="8"/>
  <c r="CC5998" i="8"/>
  <c r="BO5998" i="8"/>
  <c r="BG5998" i="8"/>
  <c r="BF5998" i="8"/>
  <c r="AS5998" i="8"/>
  <c r="AR5998" i="8"/>
  <c r="AQ5998" i="8"/>
  <c r="AL5998" i="8"/>
  <c r="CD5997" i="8"/>
  <c r="CC5997" i="8"/>
  <c r="BO5997" i="8"/>
  <c r="BG5997" i="8"/>
  <c r="BF5997" i="8"/>
  <c r="AS5997" i="8"/>
  <c r="AR5997" i="8"/>
  <c r="AQ5997" i="8"/>
  <c r="AL5997" i="8"/>
  <c r="CD5996" i="8"/>
  <c r="CC5996" i="8"/>
  <c r="BO5996" i="8"/>
  <c r="BG5996" i="8"/>
  <c r="BF5996" i="8"/>
  <c r="AS5996" i="8"/>
  <c r="AR5996" i="8"/>
  <c r="AQ5996" i="8"/>
  <c r="AL5996" i="8"/>
  <c r="CD5995" i="8"/>
  <c r="CC5995" i="8"/>
  <c r="BO5995" i="8"/>
  <c r="BG5995" i="8"/>
  <c r="BF5995" i="8"/>
  <c r="AS5995" i="8"/>
  <c r="AR5995" i="8"/>
  <c r="AQ5995" i="8"/>
  <c r="AL5995" i="8"/>
  <c r="CD5994" i="8"/>
  <c r="CC5994" i="8"/>
  <c r="BO5994" i="8"/>
  <c r="BG5994" i="8"/>
  <c r="BF5994" i="8"/>
  <c r="AS5994" i="8"/>
  <c r="AR5994" i="8"/>
  <c r="AQ5994" i="8"/>
  <c r="AL5994" i="8"/>
  <c r="CD5993" i="8"/>
  <c r="CC5993" i="8"/>
  <c r="BO5993" i="8"/>
  <c r="BG5993" i="8"/>
  <c r="BF5993" i="8"/>
  <c r="AS5993" i="8"/>
  <c r="AR5993" i="8"/>
  <c r="AQ5993" i="8"/>
  <c r="AL5993" i="8"/>
  <c r="CD5992" i="8"/>
  <c r="CC5992" i="8"/>
  <c r="BO5992" i="8"/>
  <c r="BG5992" i="8"/>
  <c r="BF5992" i="8"/>
  <c r="AS5992" i="8"/>
  <c r="AR5992" i="8"/>
  <c r="AQ5992" i="8"/>
  <c r="AL5992" i="8"/>
  <c r="CD5991" i="8"/>
  <c r="CC5991" i="8"/>
  <c r="BO5991" i="8"/>
  <c r="BG5991" i="8"/>
  <c r="BF5991" i="8"/>
  <c r="AS5991" i="8"/>
  <c r="AR5991" i="8"/>
  <c r="AQ5991" i="8"/>
  <c r="AL5991" i="8"/>
  <c r="CD5990" i="8"/>
  <c r="CC5990" i="8"/>
  <c r="BO5990" i="8"/>
  <c r="BG5990" i="8"/>
  <c r="BF5990" i="8"/>
  <c r="AS5990" i="8"/>
  <c r="AR5990" i="8"/>
  <c r="AQ5990" i="8"/>
  <c r="AL5990" i="8"/>
  <c r="CD5989" i="8"/>
  <c r="CC5989" i="8"/>
  <c r="BO5989" i="8"/>
  <c r="BG5989" i="8"/>
  <c r="BF5989" i="8"/>
  <c r="AS5989" i="8"/>
  <c r="AR5989" i="8"/>
  <c r="AQ5989" i="8"/>
  <c r="AL5989" i="8"/>
  <c r="CD5988" i="8"/>
  <c r="CC5988" i="8"/>
  <c r="BO5988" i="8"/>
  <c r="BG5988" i="8"/>
  <c r="BF5988" i="8"/>
  <c r="AS5988" i="8"/>
  <c r="AR5988" i="8"/>
  <c r="AQ5988" i="8"/>
  <c r="AL5988" i="8"/>
  <c r="CD5987" i="8"/>
  <c r="CC5987" i="8"/>
  <c r="BO5987" i="8"/>
  <c r="BG5987" i="8"/>
  <c r="BF5987" i="8"/>
  <c r="AS5987" i="8"/>
  <c r="AR5987" i="8"/>
  <c r="AQ5987" i="8"/>
  <c r="AL5987" i="8"/>
  <c r="CD5986" i="8"/>
  <c r="CC5986" i="8"/>
  <c r="BO5986" i="8"/>
  <c r="BG5986" i="8"/>
  <c r="BF5986" i="8"/>
  <c r="AS5986" i="8"/>
  <c r="AR5986" i="8"/>
  <c r="AQ5986" i="8"/>
  <c r="AL5986" i="8"/>
  <c r="CD5985" i="8"/>
  <c r="CC5985" i="8"/>
  <c r="BO5985" i="8"/>
  <c r="BG5985" i="8"/>
  <c r="BF5985" i="8"/>
  <c r="AS5985" i="8"/>
  <c r="AR5985" i="8"/>
  <c r="AQ5985" i="8"/>
  <c r="AL5985" i="8"/>
  <c r="CD5984" i="8"/>
  <c r="CC5984" i="8"/>
  <c r="BO5984" i="8"/>
  <c r="BG5984" i="8"/>
  <c r="BF5984" i="8"/>
  <c r="AS5984" i="8"/>
  <c r="AR5984" i="8"/>
  <c r="AQ5984" i="8"/>
  <c r="AL5984" i="8"/>
  <c r="CD5983" i="8"/>
  <c r="CC5983" i="8"/>
  <c r="BO5983" i="8"/>
  <c r="BG5983" i="8"/>
  <c r="BF5983" i="8"/>
  <c r="AS5983" i="8"/>
  <c r="AR5983" i="8"/>
  <c r="AQ5983" i="8"/>
  <c r="AL5983" i="8"/>
  <c r="CD5982" i="8"/>
  <c r="CC5982" i="8"/>
  <c r="BO5982" i="8"/>
  <c r="BG5982" i="8"/>
  <c r="BF5982" i="8"/>
  <c r="AS5982" i="8"/>
  <c r="AR5982" i="8"/>
  <c r="AQ5982" i="8"/>
  <c r="AL5982" i="8"/>
  <c r="CD5981" i="8"/>
  <c r="CC5981" i="8"/>
  <c r="BO5981" i="8"/>
  <c r="BG5981" i="8"/>
  <c r="BF5981" i="8"/>
  <c r="AS5981" i="8"/>
  <c r="AR5981" i="8"/>
  <c r="AQ5981" i="8"/>
  <c r="AL5981" i="8"/>
  <c r="CD5980" i="8"/>
  <c r="CC5980" i="8"/>
  <c r="BO5980" i="8"/>
  <c r="BG5980" i="8"/>
  <c r="BF5980" i="8"/>
  <c r="AS5980" i="8"/>
  <c r="AR5980" i="8"/>
  <c r="AQ5980" i="8"/>
  <c r="AL5980" i="8"/>
  <c r="CD5979" i="8"/>
  <c r="CC5979" i="8"/>
  <c r="BO5979" i="8"/>
  <c r="BG5979" i="8"/>
  <c r="BF5979" i="8"/>
  <c r="AS5979" i="8"/>
  <c r="AR5979" i="8"/>
  <c r="AQ5979" i="8"/>
  <c r="AL5979" i="8"/>
  <c r="CD5978" i="8"/>
  <c r="CC5978" i="8"/>
  <c r="BO5978" i="8"/>
  <c r="BG5978" i="8"/>
  <c r="BF5978" i="8"/>
  <c r="AS5978" i="8"/>
  <c r="AR5978" i="8"/>
  <c r="AQ5978" i="8"/>
  <c r="AL5978" i="8"/>
  <c r="CD5977" i="8"/>
  <c r="CC5977" i="8"/>
  <c r="BO5977" i="8"/>
  <c r="BG5977" i="8"/>
  <c r="BF5977" i="8"/>
  <c r="AS5977" i="8"/>
  <c r="AR5977" i="8"/>
  <c r="AQ5977" i="8"/>
  <c r="AL5977" i="8"/>
  <c r="CD5976" i="8"/>
  <c r="CC5976" i="8"/>
  <c r="BO5976" i="8"/>
  <c r="BG5976" i="8"/>
  <c r="BF5976" i="8"/>
  <c r="AS5976" i="8"/>
  <c r="AR5976" i="8"/>
  <c r="AQ5976" i="8"/>
  <c r="AL5976" i="8"/>
  <c r="CD5975" i="8"/>
  <c r="CC5975" i="8"/>
  <c r="BO5975" i="8"/>
  <c r="BG5975" i="8"/>
  <c r="BF5975" i="8"/>
  <c r="AS5975" i="8"/>
  <c r="AR5975" i="8"/>
  <c r="AQ5975" i="8"/>
  <c r="AL5975" i="8"/>
  <c r="CD5974" i="8"/>
  <c r="CC5974" i="8"/>
  <c r="BO5974" i="8"/>
  <c r="BG5974" i="8"/>
  <c r="BF5974" i="8"/>
  <c r="AS5974" i="8"/>
  <c r="AR5974" i="8"/>
  <c r="AQ5974" i="8"/>
  <c r="AL5974" i="8"/>
  <c r="CD5973" i="8"/>
  <c r="CC5973" i="8"/>
  <c r="BO5973" i="8"/>
  <c r="BG5973" i="8"/>
  <c r="BF5973" i="8"/>
  <c r="AS5973" i="8"/>
  <c r="AR5973" i="8"/>
  <c r="AQ5973" i="8"/>
  <c r="AL5973" i="8"/>
  <c r="CD5972" i="8"/>
  <c r="CC5972" i="8"/>
  <c r="BO5972" i="8"/>
  <c r="BG5972" i="8"/>
  <c r="BF5972" i="8"/>
  <c r="AS5972" i="8"/>
  <c r="AR5972" i="8"/>
  <c r="AQ5972" i="8"/>
  <c r="AL5972" i="8"/>
  <c r="CD5971" i="8"/>
  <c r="CC5971" i="8"/>
  <c r="BO5971" i="8"/>
  <c r="BG5971" i="8"/>
  <c r="BF5971" i="8"/>
  <c r="AS5971" i="8"/>
  <c r="AR5971" i="8"/>
  <c r="AQ5971" i="8"/>
  <c r="AL5971" i="8"/>
  <c r="CD5970" i="8"/>
  <c r="CC5970" i="8"/>
  <c r="BO5970" i="8"/>
  <c r="BG5970" i="8"/>
  <c r="BF5970" i="8"/>
  <c r="AS5970" i="8"/>
  <c r="AR5970" i="8"/>
  <c r="AQ5970" i="8"/>
  <c r="AL5970" i="8"/>
  <c r="CD5969" i="8"/>
  <c r="CC5969" i="8"/>
  <c r="BO5969" i="8"/>
  <c r="BG5969" i="8"/>
  <c r="BF5969" i="8"/>
  <c r="AS5969" i="8"/>
  <c r="AR5969" i="8"/>
  <c r="AQ5969" i="8"/>
  <c r="AL5969" i="8"/>
  <c r="CD5968" i="8"/>
  <c r="CC5968" i="8"/>
  <c r="BO5968" i="8"/>
  <c r="BG5968" i="8"/>
  <c r="BF5968" i="8"/>
  <c r="AS5968" i="8"/>
  <c r="AR5968" i="8"/>
  <c r="AQ5968" i="8"/>
  <c r="AL5968" i="8"/>
  <c r="CD5967" i="8"/>
  <c r="CC5967" i="8"/>
  <c r="BO5967" i="8"/>
  <c r="BG5967" i="8"/>
  <c r="BF5967" i="8"/>
  <c r="AS5967" i="8"/>
  <c r="AR5967" i="8"/>
  <c r="AQ5967" i="8"/>
  <c r="AL5967" i="8"/>
  <c r="CD5966" i="8"/>
  <c r="CC5966" i="8"/>
  <c r="BO5966" i="8"/>
  <c r="BG5966" i="8"/>
  <c r="BF5966" i="8"/>
  <c r="AS5966" i="8"/>
  <c r="AR5966" i="8"/>
  <c r="AQ5966" i="8"/>
  <c r="AL5966" i="8"/>
  <c r="CD5965" i="8"/>
  <c r="CC5965" i="8"/>
  <c r="BO5965" i="8"/>
  <c r="BG5965" i="8"/>
  <c r="BF5965" i="8"/>
  <c r="AS5965" i="8"/>
  <c r="AR5965" i="8"/>
  <c r="AQ5965" i="8"/>
  <c r="AL5965" i="8"/>
  <c r="CD5964" i="8"/>
  <c r="CC5964" i="8"/>
  <c r="BO5964" i="8"/>
  <c r="BG5964" i="8"/>
  <c r="BF5964" i="8"/>
  <c r="AS5964" i="8"/>
  <c r="AR5964" i="8"/>
  <c r="AQ5964" i="8"/>
  <c r="AL5964" i="8"/>
  <c r="CD5963" i="8"/>
  <c r="CC5963" i="8"/>
  <c r="BO5963" i="8"/>
  <c r="BG5963" i="8"/>
  <c r="BF5963" i="8"/>
  <c r="AS5963" i="8"/>
  <c r="AR5963" i="8"/>
  <c r="AQ5963" i="8"/>
  <c r="AL5963" i="8"/>
  <c r="CD5962" i="8"/>
  <c r="CC5962" i="8"/>
  <c r="BO5962" i="8"/>
  <c r="BG5962" i="8"/>
  <c r="BF5962" i="8"/>
  <c r="AS5962" i="8"/>
  <c r="AR5962" i="8"/>
  <c r="AQ5962" i="8"/>
  <c r="AL5962" i="8"/>
  <c r="CD5961" i="8"/>
  <c r="CC5961" i="8"/>
  <c r="BO5961" i="8"/>
  <c r="BG5961" i="8"/>
  <c r="BF5961" i="8"/>
  <c r="AS5961" i="8"/>
  <c r="AR5961" i="8"/>
  <c r="AQ5961" i="8"/>
  <c r="AL5961" i="8"/>
  <c r="CD5960" i="8"/>
  <c r="CC5960" i="8"/>
  <c r="BO5960" i="8"/>
  <c r="BG5960" i="8"/>
  <c r="BF5960" i="8"/>
  <c r="AS5960" i="8"/>
  <c r="AR5960" i="8"/>
  <c r="AQ5960" i="8"/>
  <c r="AL5960" i="8"/>
  <c r="CD5959" i="8"/>
  <c r="CC5959" i="8"/>
  <c r="BO5959" i="8"/>
  <c r="BG5959" i="8"/>
  <c r="BF5959" i="8"/>
  <c r="AS5959" i="8"/>
  <c r="AR5959" i="8"/>
  <c r="AQ5959" i="8"/>
  <c r="AL5959" i="8"/>
  <c r="CD5958" i="8"/>
  <c r="CC5958" i="8"/>
  <c r="BO5958" i="8"/>
  <c r="BG5958" i="8"/>
  <c r="BF5958" i="8"/>
  <c r="AS5958" i="8"/>
  <c r="AR5958" i="8"/>
  <c r="AQ5958" i="8"/>
  <c r="AL5958" i="8"/>
  <c r="CD5957" i="8"/>
  <c r="CC5957" i="8"/>
  <c r="BO5957" i="8"/>
  <c r="BG5957" i="8"/>
  <c r="BF5957" i="8"/>
  <c r="AS5957" i="8"/>
  <c r="AR5957" i="8"/>
  <c r="AQ5957" i="8"/>
  <c r="AL5957" i="8"/>
  <c r="CD5956" i="8"/>
  <c r="CC5956" i="8"/>
  <c r="BO5956" i="8"/>
  <c r="BG5956" i="8"/>
  <c r="BF5956" i="8"/>
  <c r="AS5956" i="8"/>
  <c r="AR5956" i="8"/>
  <c r="AQ5956" i="8"/>
  <c r="AL5956" i="8"/>
  <c r="CD5955" i="8"/>
  <c r="CC5955" i="8"/>
  <c r="BO5955" i="8"/>
  <c r="BG5955" i="8"/>
  <c r="BF5955" i="8"/>
  <c r="AS5955" i="8"/>
  <c r="AR5955" i="8"/>
  <c r="AQ5955" i="8"/>
  <c r="AL5955" i="8"/>
  <c r="CD5954" i="8"/>
  <c r="CC5954" i="8"/>
  <c r="BO5954" i="8"/>
  <c r="BG5954" i="8"/>
  <c r="BF5954" i="8"/>
  <c r="AS5954" i="8"/>
  <c r="AR5954" i="8"/>
  <c r="AQ5954" i="8"/>
  <c r="AL5954" i="8"/>
  <c r="CD5953" i="8"/>
  <c r="CC5953" i="8"/>
  <c r="BO5953" i="8"/>
  <c r="BG5953" i="8"/>
  <c r="BF5953" i="8"/>
  <c r="AS5953" i="8"/>
  <c r="AR5953" i="8"/>
  <c r="AQ5953" i="8"/>
  <c r="AL5953" i="8"/>
  <c r="CD5952" i="8"/>
  <c r="CC5952" i="8"/>
  <c r="BO5952" i="8"/>
  <c r="BG5952" i="8"/>
  <c r="BF5952" i="8"/>
  <c r="AS5952" i="8"/>
  <c r="AR5952" i="8"/>
  <c r="AQ5952" i="8"/>
  <c r="AL5952" i="8"/>
  <c r="CD5951" i="8"/>
  <c r="CC5951" i="8"/>
  <c r="BO5951" i="8"/>
  <c r="BG5951" i="8"/>
  <c r="BF5951" i="8"/>
  <c r="AS5951" i="8"/>
  <c r="AR5951" i="8"/>
  <c r="AQ5951" i="8"/>
  <c r="AL5951" i="8"/>
  <c r="CD5950" i="8"/>
  <c r="CC5950" i="8"/>
  <c r="BO5950" i="8"/>
  <c r="BG5950" i="8"/>
  <c r="BF5950" i="8"/>
  <c r="AS5950" i="8"/>
  <c r="AR5950" i="8"/>
  <c r="AQ5950" i="8"/>
  <c r="AL5950" i="8"/>
  <c r="CD5949" i="8"/>
  <c r="CC5949" i="8"/>
  <c r="BO5949" i="8"/>
  <c r="BG5949" i="8"/>
  <c r="BF5949" i="8"/>
  <c r="AS5949" i="8"/>
  <c r="AR5949" i="8"/>
  <c r="AQ5949" i="8"/>
  <c r="AL5949" i="8"/>
  <c r="CD5948" i="8"/>
  <c r="CC5948" i="8"/>
  <c r="BO5948" i="8"/>
  <c r="BG5948" i="8"/>
  <c r="BF5948" i="8"/>
  <c r="AS5948" i="8"/>
  <c r="AR5948" i="8"/>
  <c r="AQ5948" i="8"/>
  <c r="AL5948" i="8"/>
  <c r="CD5947" i="8"/>
  <c r="CC5947" i="8"/>
  <c r="BO5947" i="8"/>
  <c r="BG5947" i="8"/>
  <c r="BF5947" i="8"/>
  <c r="AS5947" i="8"/>
  <c r="AR5947" i="8"/>
  <c r="AQ5947" i="8"/>
  <c r="AL5947" i="8"/>
  <c r="CD5946" i="8"/>
  <c r="CC5946" i="8"/>
  <c r="BO5946" i="8"/>
  <c r="BG5946" i="8"/>
  <c r="BF5946" i="8"/>
  <c r="AS5946" i="8"/>
  <c r="AR5946" i="8"/>
  <c r="AQ5946" i="8"/>
  <c r="AL5946" i="8"/>
  <c r="CD5945" i="8"/>
  <c r="CC5945" i="8"/>
  <c r="BO5945" i="8"/>
  <c r="BG5945" i="8"/>
  <c r="BF5945" i="8"/>
  <c r="AS5945" i="8"/>
  <c r="AR5945" i="8"/>
  <c r="AQ5945" i="8"/>
  <c r="AL5945" i="8"/>
  <c r="CD5944" i="8"/>
  <c r="CC5944" i="8"/>
  <c r="BO5944" i="8"/>
  <c r="BG5944" i="8"/>
  <c r="BF5944" i="8"/>
  <c r="AS5944" i="8"/>
  <c r="AR5944" i="8"/>
  <c r="AQ5944" i="8"/>
  <c r="AL5944" i="8"/>
  <c r="CD5943" i="8"/>
  <c r="CC5943" i="8"/>
  <c r="BO5943" i="8"/>
  <c r="BG5943" i="8"/>
  <c r="BF5943" i="8"/>
  <c r="AS5943" i="8"/>
  <c r="AR5943" i="8"/>
  <c r="AQ5943" i="8"/>
  <c r="AL5943" i="8"/>
  <c r="CD5942" i="8"/>
  <c r="CC5942" i="8"/>
  <c r="BO5942" i="8"/>
  <c r="BG5942" i="8"/>
  <c r="BF5942" i="8"/>
  <c r="AS5942" i="8"/>
  <c r="AR5942" i="8"/>
  <c r="AQ5942" i="8"/>
  <c r="AL5942" i="8"/>
  <c r="CD5941" i="8"/>
  <c r="CC5941" i="8"/>
  <c r="BO5941" i="8"/>
  <c r="BG5941" i="8"/>
  <c r="BF5941" i="8"/>
  <c r="AS5941" i="8"/>
  <c r="AR5941" i="8"/>
  <c r="AQ5941" i="8"/>
  <c r="AL5941" i="8"/>
  <c r="CD5940" i="8"/>
  <c r="CC5940" i="8"/>
  <c r="BO5940" i="8"/>
  <c r="BG5940" i="8"/>
  <c r="BF5940" i="8"/>
  <c r="AS5940" i="8"/>
  <c r="AR5940" i="8"/>
  <c r="AQ5940" i="8"/>
  <c r="AL5940" i="8"/>
  <c r="CD5939" i="8"/>
  <c r="CC5939" i="8"/>
  <c r="BO5939" i="8"/>
  <c r="BG5939" i="8"/>
  <c r="BF5939" i="8"/>
  <c r="AS5939" i="8"/>
  <c r="AR5939" i="8"/>
  <c r="AQ5939" i="8"/>
  <c r="AL5939" i="8"/>
  <c r="CD5938" i="8"/>
  <c r="CC5938" i="8"/>
  <c r="BO5938" i="8"/>
  <c r="BG5938" i="8"/>
  <c r="BF5938" i="8"/>
  <c r="AS5938" i="8"/>
  <c r="AR5938" i="8"/>
  <c r="AQ5938" i="8"/>
  <c r="AL5938" i="8"/>
  <c r="CD5937" i="8"/>
  <c r="CC5937" i="8"/>
  <c r="BO5937" i="8"/>
  <c r="BG5937" i="8"/>
  <c r="BF5937" i="8"/>
  <c r="AS5937" i="8"/>
  <c r="AR5937" i="8"/>
  <c r="AQ5937" i="8"/>
  <c r="AL5937" i="8"/>
  <c r="CD5936" i="8"/>
  <c r="CC5936" i="8"/>
  <c r="BO5936" i="8"/>
  <c r="BG5936" i="8"/>
  <c r="BF5936" i="8"/>
  <c r="AS5936" i="8"/>
  <c r="AR5936" i="8"/>
  <c r="AQ5936" i="8"/>
  <c r="AL5936" i="8"/>
  <c r="CD5935" i="8"/>
  <c r="CC5935" i="8"/>
  <c r="BO5935" i="8"/>
  <c r="BG5935" i="8"/>
  <c r="BF5935" i="8"/>
  <c r="AS5935" i="8"/>
  <c r="AR5935" i="8"/>
  <c r="AQ5935" i="8"/>
  <c r="AL5935" i="8"/>
  <c r="CD5934" i="8"/>
  <c r="CC5934" i="8"/>
  <c r="BO5934" i="8"/>
  <c r="BG5934" i="8"/>
  <c r="BF5934" i="8"/>
  <c r="AS5934" i="8"/>
  <c r="AR5934" i="8"/>
  <c r="AQ5934" i="8"/>
  <c r="AL5934" i="8"/>
  <c r="CD5933" i="8"/>
  <c r="CC5933" i="8"/>
  <c r="BO5933" i="8"/>
  <c r="BG5933" i="8"/>
  <c r="BF5933" i="8"/>
  <c r="AS5933" i="8"/>
  <c r="AR5933" i="8"/>
  <c r="AQ5933" i="8"/>
  <c r="AL5933" i="8"/>
  <c r="CD5932" i="8"/>
  <c r="CC5932" i="8"/>
  <c r="BO5932" i="8"/>
  <c r="BG5932" i="8"/>
  <c r="BF5932" i="8"/>
  <c r="AS5932" i="8"/>
  <c r="AR5932" i="8"/>
  <c r="AQ5932" i="8"/>
  <c r="AL5932" i="8"/>
  <c r="CD5931" i="8"/>
  <c r="CC5931" i="8"/>
  <c r="BO5931" i="8"/>
  <c r="BG5931" i="8"/>
  <c r="BF5931" i="8"/>
  <c r="AS5931" i="8"/>
  <c r="AR5931" i="8"/>
  <c r="AQ5931" i="8"/>
  <c r="AL5931" i="8"/>
  <c r="CD5930" i="8"/>
  <c r="CC5930" i="8"/>
  <c r="BO5930" i="8"/>
  <c r="BG5930" i="8"/>
  <c r="BF5930" i="8"/>
  <c r="AS5930" i="8"/>
  <c r="AR5930" i="8"/>
  <c r="AQ5930" i="8"/>
  <c r="AL5930" i="8"/>
  <c r="CD5929" i="8"/>
  <c r="CC5929" i="8"/>
  <c r="BO5929" i="8"/>
  <c r="BG5929" i="8"/>
  <c r="BF5929" i="8"/>
  <c r="AS5929" i="8"/>
  <c r="AR5929" i="8"/>
  <c r="AQ5929" i="8"/>
  <c r="AL5929" i="8"/>
  <c r="CD5928" i="8"/>
  <c r="CC5928" i="8"/>
  <c r="BO5928" i="8"/>
  <c r="BG5928" i="8"/>
  <c r="BF5928" i="8"/>
  <c r="AS5928" i="8"/>
  <c r="AR5928" i="8"/>
  <c r="AQ5928" i="8"/>
  <c r="AL5928" i="8"/>
  <c r="CD5927" i="8"/>
  <c r="CC5927" i="8"/>
  <c r="BO5927" i="8"/>
  <c r="BG5927" i="8"/>
  <c r="BF5927" i="8"/>
  <c r="AS5927" i="8"/>
  <c r="AR5927" i="8"/>
  <c r="AQ5927" i="8"/>
  <c r="AL5927" i="8"/>
  <c r="CD5926" i="8"/>
  <c r="CC5926" i="8"/>
  <c r="BO5926" i="8"/>
  <c r="BG5926" i="8"/>
  <c r="BF5926" i="8"/>
  <c r="AS5926" i="8"/>
  <c r="AR5926" i="8"/>
  <c r="AQ5926" i="8"/>
  <c r="AL5926" i="8"/>
  <c r="CD5925" i="8"/>
  <c r="CC5925" i="8"/>
  <c r="BO5925" i="8"/>
  <c r="BG5925" i="8"/>
  <c r="BF5925" i="8"/>
  <c r="AS5925" i="8"/>
  <c r="AR5925" i="8"/>
  <c r="AQ5925" i="8"/>
  <c r="AL5925" i="8"/>
  <c r="CD5924" i="8"/>
  <c r="CC5924" i="8"/>
  <c r="BO5924" i="8"/>
  <c r="BG5924" i="8"/>
  <c r="BF5924" i="8"/>
  <c r="AS5924" i="8"/>
  <c r="AR5924" i="8"/>
  <c r="AQ5924" i="8"/>
  <c r="AL5924" i="8"/>
  <c r="CD5923" i="8"/>
  <c r="CC5923" i="8"/>
  <c r="BO5923" i="8"/>
  <c r="BG5923" i="8"/>
  <c r="BF5923" i="8"/>
  <c r="AS5923" i="8"/>
  <c r="AR5923" i="8"/>
  <c r="AQ5923" i="8"/>
  <c r="AL5923" i="8"/>
  <c r="CD5922" i="8"/>
  <c r="CC5922" i="8"/>
  <c r="BO5922" i="8"/>
  <c r="BG5922" i="8"/>
  <c r="BF5922" i="8"/>
  <c r="AS5922" i="8"/>
  <c r="AR5922" i="8"/>
  <c r="AQ5922" i="8"/>
  <c r="AL5922" i="8"/>
  <c r="CD5921" i="8"/>
  <c r="CC5921" i="8"/>
  <c r="BO5921" i="8"/>
  <c r="BG5921" i="8"/>
  <c r="BF5921" i="8"/>
  <c r="AS5921" i="8"/>
  <c r="AR5921" i="8"/>
  <c r="AQ5921" i="8"/>
  <c r="AL5921" i="8"/>
  <c r="CD5920" i="8"/>
  <c r="CC5920" i="8"/>
  <c r="BO5920" i="8"/>
  <c r="BG5920" i="8"/>
  <c r="BF5920" i="8"/>
  <c r="AS5920" i="8"/>
  <c r="AR5920" i="8"/>
  <c r="AQ5920" i="8"/>
  <c r="AL5920" i="8"/>
  <c r="CD5919" i="8"/>
  <c r="CC5919" i="8"/>
  <c r="BO5919" i="8"/>
  <c r="BG5919" i="8"/>
  <c r="BF5919" i="8"/>
  <c r="AS5919" i="8"/>
  <c r="AR5919" i="8"/>
  <c r="AQ5919" i="8"/>
  <c r="AL5919" i="8"/>
  <c r="CD5918" i="8"/>
  <c r="CC5918" i="8"/>
  <c r="BO5918" i="8"/>
  <c r="BG5918" i="8"/>
  <c r="BF5918" i="8"/>
  <c r="AS5918" i="8"/>
  <c r="AR5918" i="8"/>
  <c r="AQ5918" i="8"/>
  <c r="AL5918" i="8"/>
  <c r="CD5917" i="8"/>
  <c r="CC5917" i="8"/>
  <c r="BO5917" i="8"/>
  <c r="BG5917" i="8"/>
  <c r="BF5917" i="8"/>
  <c r="AS5917" i="8"/>
  <c r="AR5917" i="8"/>
  <c r="AQ5917" i="8"/>
  <c r="AL5917" i="8"/>
  <c r="CD5916" i="8"/>
  <c r="CC5916" i="8"/>
  <c r="BO5916" i="8"/>
  <c r="BG5916" i="8"/>
  <c r="BF5916" i="8"/>
  <c r="AS5916" i="8"/>
  <c r="AR5916" i="8"/>
  <c r="AQ5916" i="8"/>
  <c r="AL5916" i="8"/>
  <c r="CD5915" i="8"/>
  <c r="CC5915" i="8"/>
  <c r="BO5915" i="8"/>
  <c r="BG5915" i="8"/>
  <c r="BF5915" i="8"/>
  <c r="AS5915" i="8"/>
  <c r="AR5915" i="8"/>
  <c r="AQ5915" i="8"/>
  <c r="AL5915" i="8"/>
  <c r="CD5914" i="8"/>
  <c r="CC5914" i="8"/>
  <c r="BO5914" i="8"/>
  <c r="BG5914" i="8"/>
  <c r="BF5914" i="8"/>
  <c r="AS5914" i="8"/>
  <c r="AR5914" i="8"/>
  <c r="AQ5914" i="8"/>
  <c r="AL5914" i="8"/>
  <c r="CD5913" i="8"/>
  <c r="CC5913" i="8"/>
  <c r="BO5913" i="8"/>
  <c r="BG5913" i="8"/>
  <c r="BF5913" i="8"/>
  <c r="AS5913" i="8"/>
  <c r="AR5913" i="8"/>
  <c r="AQ5913" i="8"/>
  <c r="AL5913" i="8"/>
  <c r="CD5912" i="8"/>
  <c r="CC5912" i="8"/>
  <c r="BO5912" i="8"/>
  <c r="BG5912" i="8"/>
  <c r="BF5912" i="8"/>
  <c r="AS5912" i="8"/>
  <c r="AR5912" i="8"/>
  <c r="AQ5912" i="8"/>
  <c r="AL5912" i="8"/>
  <c r="CD5911" i="8"/>
  <c r="CC5911" i="8"/>
  <c r="BO5911" i="8"/>
  <c r="BG5911" i="8"/>
  <c r="BF5911" i="8"/>
  <c r="AS5911" i="8"/>
  <c r="AR5911" i="8"/>
  <c r="AQ5911" i="8"/>
  <c r="AL5911" i="8"/>
  <c r="CD5910" i="8"/>
  <c r="CC5910" i="8"/>
  <c r="BO5910" i="8"/>
  <c r="BG5910" i="8"/>
  <c r="BF5910" i="8"/>
  <c r="AS5910" i="8"/>
  <c r="AR5910" i="8"/>
  <c r="AQ5910" i="8"/>
  <c r="AL5910" i="8"/>
  <c r="CD5909" i="8"/>
  <c r="CC5909" i="8"/>
  <c r="BO5909" i="8"/>
  <c r="BG5909" i="8"/>
  <c r="BF5909" i="8"/>
  <c r="AS5909" i="8"/>
  <c r="AR5909" i="8"/>
  <c r="AQ5909" i="8"/>
  <c r="AL5909" i="8"/>
  <c r="CD5908" i="8"/>
  <c r="CC5908" i="8"/>
  <c r="BO5908" i="8"/>
  <c r="BG5908" i="8"/>
  <c r="BF5908" i="8"/>
  <c r="AS5908" i="8"/>
  <c r="AR5908" i="8"/>
  <c r="AQ5908" i="8"/>
  <c r="AL5908" i="8"/>
  <c r="CD5907" i="8"/>
  <c r="CC5907" i="8"/>
  <c r="BO5907" i="8"/>
  <c r="BG5907" i="8"/>
  <c r="BF5907" i="8"/>
  <c r="AS5907" i="8"/>
  <c r="AR5907" i="8"/>
  <c r="AQ5907" i="8"/>
  <c r="AL5907" i="8"/>
  <c r="CD5906" i="8"/>
  <c r="CC5906" i="8"/>
  <c r="BO5906" i="8"/>
  <c r="BG5906" i="8"/>
  <c r="BF5906" i="8"/>
  <c r="AS5906" i="8"/>
  <c r="AR5906" i="8"/>
  <c r="AQ5906" i="8"/>
  <c r="AL5906" i="8"/>
  <c r="CD5905" i="8"/>
  <c r="CC5905" i="8"/>
  <c r="BO5905" i="8"/>
  <c r="BG5905" i="8"/>
  <c r="BF5905" i="8"/>
  <c r="AS5905" i="8"/>
  <c r="AR5905" i="8"/>
  <c r="AQ5905" i="8"/>
  <c r="AL5905" i="8"/>
  <c r="CD5904" i="8"/>
  <c r="CC5904" i="8"/>
  <c r="BO5904" i="8"/>
  <c r="BG5904" i="8"/>
  <c r="BF5904" i="8"/>
  <c r="AS5904" i="8"/>
  <c r="AR5904" i="8"/>
  <c r="AQ5904" i="8"/>
  <c r="AL5904" i="8"/>
  <c r="CD5903" i="8"/>
  <c r="CC5903" i="8"/>
  <c r="BO5903" i="8"/>
  <c r="BG5903" i="8"/>
  <c r="BF5903" i="8"/>
  <c r="AS5903" i="8"/>
  <c r="AR5903" i="8"/>
  <c r="AQ5903" i="8"/>
  <c r="AL5903" i="8"/>
  <c r="CD5902" i="8"/>
  <c r="CC5902" i="8"/>
  <c r="BO5902" i="8"/>
  <c r="BG5902" i="8"/>
  <c r="BF5902" i="8"/>
  <c r="AS5902" i="8"/>
  <c r="AR5902" i="8"/>
  <c r="AQ5902" i="8"/>
  <c r="AL5902" i="8"/>
  <c r="CD5901" i="8"/>
  <c r="CC5901" i="8"/>
  <c r="BO5901" i="8"/>
  <c r="BG5901" i="8"/>
  <c r="BF5901" i="8"/>
  <c r="AS5901" i="8"/>
  <c r="AR5901" i="8"/>
  <c r="AQ5901" i="8"/>
  <c r="AL5901" i="8"/>
  <c r="CD5900" i="8"/>
  <c r="CC5900" i="8"/>
  <c r="BO5900" i="8"/>
  <c r="BG5900" i="8"/>
  <c r="BF5900" i="8"/>
  <c r="AS5900" i="8"/>
  <c r="AR5900" i="8"/>
  <c r="AQ5900" i="8"/>
  <c r="AL5900" i="8"/>
  <c r="CD5899" i="8"/>
  <c r="CC5899" i="8"/>
  <c r="BO5899" i="8"/>
  <c r="BG5899" i="8"/>
  <c r="BF5899" i="8"/>
  <c r="AS5899" i="8"/>
  <c r="AR5899" i="8"/>
  <c r="AQ5899" i="8"/>
  <c r="AL5899" i="8"/>
  <c r="CD5898" i="8"/>
  <c r="CC5898" i="8"/>
  <c r="BO5898" i="8"/>
  <c r="BG5898" i="8"/>
  <c r="BF5898" i="8"/>
  <c r="AS5898" i="8"/>
  <c r="AR5898" i="8"/>
  <c r="AQ5898" i="8"/>
  <c r="AL5898" i="8"/>
  <c r="CD5897" i="8"/>
  <c r="CC5897" i="8"/>
  <c r="BO5897" i="8"/>
  <c r="BG5897" i="8"/>
  <c r="BF5897" i="8"/>
  <c r="AS5897" i="8"/>
  <c r="AR5897" i="8"/>
  <c r="AQ5897" i="8"/>
  <c r="AL5897" i="8"/>
  <c r="CD5896" i="8"/>
  <c r="CC5896" i="8"/>
  <c r="BO5896" i="8"/>
  <c r="BG5896" i="8"/>
  <c r="BF5896" i="8"/>
  <c r="AS5896" i="8"/>
  <c r="AR5896" i="8"/>
  <c r="AQ5896" i="8"/>
  <c r="AL5896" i="8"/>
  <c r="CD5895" i="8"/>
  <c r="CC5895" i="8"/>
  <c r="BO5895" i="8"/>
  <c r="BG5895" i="8"/>
  <c r="BF5895" i="8"/>
  <c r="AS5895" i="8"/>
  <c r="AR5895" i="8"/>
  <c r="AQ5895" i="8"/>
  <c r="AL5895" i="8"/>
  <c r="CD5894" i="8"/>
  <c r="CC5894" i="8"/>
  <c r="BO5894" i="8"/>
  <c r="BG5894" i="8"/>
  <c r="BF5894" i="8"/>
  <c r="AS5894" i="8"/>
  <c r="AR5894" i="8"/>
  <c r="AQ5894" i="8"/>
  <c r="AL5894" i="8"/>
  <c r="CD5893" i="8"/>
  <c r="CC5893" i="8"/>
  <c r="BO5893" i="8"/>
  <c r="BG5893" i="8"/>
  <c r="BF5893" i="8"/>
  <c r="AS5893" i="8"/>
  <c r="AR5893" i="8"/>
  <c r="AQ5893" i="8"/>
  <c r="AL5893" i="8"/>
  <c r="CD5892" i="8"/>
  <c r="CC5892" i="8"/>
  <c r="BO5892" i="8"/>
  <c r="BG5892" i="8"/>
  <c r="BF5892" i="8"/>
  <c r="AS5892" i="8"/>
  <c r="AR5892" i="8"/>
  <c r="AQ5892" i="8"/>
  <c r="AL5892" i="8"/>
  <c r="CD5891" i="8"/>
  <c r="CC5891" i="8"/>
  <c r="BO5891" i="8"/>
  <c r="BG5891" i="8"/>
  <c r="BF5891" i="8"/>
  <c r="AS5891" i="8"/>
  <c r="AR5891" i="8"/>
  <c r="AQ5891" i="8"/>
  <c r="AL5891" i="8"/>
  <c r="CD5890" i="8"/>
  <c r="CC5890" i="8"/>
  <c r="BO5890" i="8"/>
  <c r="BG5890" i="8"/>
  <c r="BF5890" i="8"/>
  <c r="AS5890" i="8"/>
  <c r="AR5890" i="8"/>
  <c r="AQ5890" i="8"/>
  <c r="AL5890" i="8"/>
  <c r="CD5889" i="8"/>
  <c r="CC5889" i="8"/>
  <c r="BO5889" i="8"/>
  <c r="BG5889" i="8"/>
  <c r="BF5889" i="8"/>
  <c r="AS5889" i="8"/>
  <c r="AR5889" i="8"/>
  <c r="AQ5889" i="8"/>
  <c r="AL5889" i="8"/>
  <c r="CD5888" i="8"/>
  <c r="CC5888" i="8"/>
  <c r="BO5888" i="8"/>
  <c r="BG5888" i="8"/>
  <c r="BF5888" i="8"/>
  <c r="AS5888" i="8"/>
  <c r="AR5888" i="8"/>
  <c r="AQ5888" i="8"/>
  <c r="AL5888" i="8"/>
  <c r="CD5887" i="8"/>
  <c r="CC5887" i="8"/>
  <c r="BO5887" i="8"/>
  <c r="BG5887" i="8"/>
  <c r="BF5887" i="8"/>
  <c r="AS5887" i="8"/>
  <c r="AR5887" i="8"/>
  <c r="AQ5887" i="8"/>
  <c r="AL5887" i="8"/>
  <c r="CD5886" i="8"/>
  <c r="CC5886" i="8"/>
  <c r="BO5886" i="8"/>
  <c r="BG5886" i="8"/>
  <c r="BF5886" i="8"/>
  <c r="AS5886" i="8"/>
  <c r="AR5886" i="8"/>
  <c r="AQ5886" i="8"/>
  <c r="AL5886" i="8"/>
  <c r="CD5885" i="8"/>
  <c r="CC5885" i="8"/>
  <c r="BO5885" i="8"/>
  <c r="BG5885" i="8"/>
  <c r="BF5885" i="8"/>
  <c r="AS5885" i="8"/>
  <c r="AR5885" i="8"/>
  <c r="AQ5885" i="8"/>
  <c r="AL5885" i="8"/>
  <c r="CD5884" i="8"/>
  <c r="CC5884" i="8"/>
  <c r="BO5884" i="8"/>
  <c r="BG5884" i="8"/>
  <c r="BF5884" i="8"/>
  <c r="AS5884" i="8"/>
  <c r="AR5884" i="8"/>
  <c r="AQ5884" i="8"/>
  <c r="AL5884" i="8"/>
  <c r="CD5883" i="8"/>
  <c r="CC5883" i="8"/>
  <c r="BO5883" i="8"/>
  <c r="BG5883" i="8"/>
  <c r="BF5883" i="8"/>
  <c r="AS5883" i="8"/>
  <c r="AR5883" i="8"/>
  <c r="AQ5883" i="8"/>
  <c r="AL5883" i="8"/>
  <c r="CD5882" i="8"/>
  <c r="CC5882" i="8"/>
  <c r="BO5882" i="8"/>
  <c r="BG5882" i="8"/>
  <c r="BF5882" i="8"/>
  <c r="AS5882" i="8"/>
  <c r="AR5882" i="8"/>
  <c r="AQ5882" i="8"/>
  <c r="AL5882" i="8"/>
  <c r="CD5881" i="8"/>
  <c r="CC5881" i="8"/>
  <c r="BO5881" i="8"/>
  <c r="BG5881" i="8"/>
  <c r="BF5881" i="8"/>
  <c r="AS5881" i="8"/>
  <c r="AR5881" i="8"/>
  <c r="AQ5881" i="8"/>
  <c r="AL5881" i="8"/>
  <c r="CD5880" i="8"/>
  <c r="CC5880" i="8"/>
  <c r="BO5880" i="8"/>
  <c r="BG5880" i="8"/>
  <c r="BF5880" i="8"/>
  <c r="AS5880" i="8"/>
  <c r="AR5880" i="8"/>
  <c r="AQ5880" i="8"/>
  <c r="AL5880" i="8"/>
  <c r="CD5879" i="8"/>
  <c r="CC5879" i="8"/>
  <c r="BO5879" i="8"/>
  <c r="BG5879" i="8"/>
  <c r="BF5879" i="8"/>
  <c r="AS5879" i="8"/>
  <c r="AR5879" i="8"/>
  <c r="AQ5879" i="8"/>
  <c r="AL5879" i="8"/>
  <c r="CD5878" i="8"/>
  <c r="CC5878" i="8"/>
  <c r="BO5878" i="8"/>
  <c r="BG5878" i="8"/>
  <c r="BF5878" i="8"/>
  <c r="AS5878" i="8"/>
  <c r="AR5878" i="8"/>
  <c r="AQ5878" i="8"/>
  <c r="AL5878" i="8"/>
  <c r="CD5877" i="8"/>
  <c r="CC5877" i="8"/>
  <c r="BO5877" i="8"/>
  <c r="BG5877" i="8"/>
  <c r="BF5877" i="8"/>
  <c r="AS5877" i="8"/>
  <c r="AR5877" i="8"/>
  <c r="AQ5877" i="8"/>
  <c r="AL5877" i="8"/>
  <c r="CD5876" i="8"/>
  <c r="CC5876" i="8"/>
  <c r="BO5876" i="8"/>
  <c r="BG5876" i="8"/>
  <c r="BF5876" i="8"/>
  <c r="AS5876" i="8"/>
  <c r="AR5876" i="8"/>
  <c r="AQ5876" i="8"/>
  <c r="AL5876" i="8"/>
  <c r="CD5875" i="8"/>
  <c r="CC5875" i="8"/>
  <c r="BO5875" i="8"/>
  <c r="BG5875" i="8"/>
  <c r="BF5875" i="8"/>
  <c r="AS5875" i="8"/>
  <c r="AR5875" i="8"/>
  <c r="AQ5875" i="8"/>
  <c r="AL5875" i="8"/>
  <c r="CD5874" i="8"/>
  <c r="CC5874" i="8"/>
  <c r="BO5874" i="8"/>
  <c r="BG5874" i="8"/>
  <c r="BF5874" i="8"/>
  <c r="AS5874" i="8"/>
  <c r="AR5874" i="8"/>
  <c r="AQ5874" i="8"/>
  <c r="AL5874" i="8"/>
  <c r="CD5873" i="8"/>
  <c r="CC5873" i="8"/>
  <c r="BO5873" i="8"/>
  <c r="BG5873" i="8"/>
  <c r="BF5873" i="8"/>
  <c r="AS5873" i="8"/>
  <c r="AR5873" i="8"/>
  <c r="AQ5873" i="8"/>
  <c r="AL5873" i="8"/>
  <c r="CD5872" i="8"/>
  <c r="CC5872" i="8"/>
  <c r="BO5872" i="8"/>
  <c r="BG5872" i="8"/>
  <c r="BF5872" i="8"/>
  <c r="AS5872" i="8"/>
  <c r="AR5872" i="8"/>
  <c r="AQ5872" i="8"/>
  <c r="AL5872" i="8"/>
  <c r="CD5871" i="8"/>
  <c r="CC5871" i="8"/>
  <c r="BO5871" i="8"/>
  <c r="BG5871" i="8"/>
  <c r="BF5871" i="8"/>
  <c r="AS5871" i="8"/>
  <c r="AR5871" i="8"/>
  <c r="AQ5871" i="8"/>
  <c r="AL5871" i="8"/>
  <c r="CD5870" i="8"/>
  <c r="CC5870" i="8"/>
  <c r="BO5870" i="8"/>
  <c r="BG5870" i="8"/>
  <c r="BF5870" i="8"/>
  <c r="AS5870" i="8"/>
  <c r="AR5870" i="8"/>
  <c r="AQ5870" i="8"/>
  <c r="AL5870" i="8"/>
  <c r="CD5869" i="8"/>
  <c r="CC5869" i="8"/>
  <c r="BO5869" i="8"/>
  <c r="BG5869" i="8"/>
  <c r="BF5869" i="8"/>
  <c r="AS5869" i="8"/>
  <c r="AR5869" i="8"/>
  <c r="AQ5869" i="8"/>
  <c r="AL5869" i="8"/>
  <c r="CD5868" i="8"/>
  <c r="CC5868" i="8"/>
  <c r="BO5868" i="8"/>
  <c r="BG5868" i="8"/>
  <c r="BF5868" i="8"/>
  <c r="AS5868" i="8"/>
  <c r="AR5868" i="8"/>
  <c r="AQ5868" i="8"/>
  <c r="AL5868" i="8"/>
  <c r="CD5867" i="8"/>
  <c r="CC5867" i="8"/>
  <c r="BO5867" i="8"/>
  <c r="BG5867" i="8"/>
  <c r="BF5867" i="8"/>
  <c r="AS5867" i="8"/>
  <c r="AR5867" i="8"/>
  <c r="AQ5867" i="8"/>
  <c r="AL5867" i="8"/>
  <c r="CD5866" i="8"/>
  <c r="CC5866" i="8"/>
  <c r="BO5866" i="8"/>
  <c r="BG5866" i="8"/>
  <c r="BF5866" i="8"/>
  <c r="AS5866" i="8"/>
  <c r="AR5866" i="8"/>
  <c r="AQ5866" i="8"/>
  <c r="AL5866" i="8"/>
  <c r="CD5865" i="8"/>
  <c r="CC5865" i="8"/>
  <c r="BO5865" i="8"/>
  <c r="BG5865" i="8"/>
  <c r="BF5865" i="8"/>
  <c r="AS5865" i="8"/>
  <c r="AR5865" i="8"/>
  <c r="AQ5865" i="8"/>
  <c r="AL5865" i="8"/>
  <c r="CD5864" i="8"/>
  <c r="CC5864" i="8"/>
  <c r="BO5864" i="8"/>
  <c r="BG5864" i="8"/>
  <c r="BF5864" i="8"/>
  <c r="AS5864" i="8"/>
  <c r="AR5864" i="8"/>
  <c r="AQ5864" i="8"/>
  <c r="AL5864" i="8"/>
  <c r="CD5863" i="8"/>
  <c r="CC5863" i="8"/>
  <c r="BO5863" i="8"/>
  <c r="BG5863" i="8"/>
  <c r="BF5863" i="8"/>
  <c r="AS5863" i="8"/>
  <c r="AR5863" i="8"/>
  <c r="AQ5863" i="8"/>
  <c r="AL5863" i="8"/>
  <c r="CD5862" i="8"/>
  <c r="CC5862" i="8"/>
  <c r="BO5862" i="8"/>
  <c r="BG5862" i="8"/>
  <c r="BF5862" i="8"/>
  <c r="AS5862" i="8"/>
  <c r="AR5862" i="8"/>
  <c r="AQ5862" i="8"/>
  <c r="AL5862" i="8"/>
  <c r="CD5861" i="8"/>
  <c r="CC5861" i="8"/>
  <c r="BO5861" i="8"/>
  <c r="BG5861" i="8"/>
  <c r="BF5861" i="8"/>
  <c r="AS5861" i="8"/>
  <c r="AR5861" i="8"/>
  <c r="AQ5861" i="8"/>
  <c r="AL5861" i="8"/>
  <c r="CD5860" i="8"/>
  <c r="CC5860" i="8"/>
  <c r="BO5860" i="8"/>
  <c r="BG5860" i="8"/>
  <c r="BF5860" i="8"/>
  <c r="AS5860" i="8"/>
  <c r="AR5860" i="8"/>
  <c r="AQ5860" i="8"/>
  <c r="AL5860" i="8"/>
  <c r="CD5859" i="8"/>
  <c r="CC5859" i="8"/>
  <c r="BO5859" i="8"/>
  <c r="BG5859" i="8"/>
  <c r="BF5859" i="8"/>
  <c r="AS5859" i="8"/>
  <c r="AR5859" i="8"/>
  <c r="AQ5859" i="8"/>
  <c r="AL5859" i="8"/>
  <c r="CD5858" i="8"/>
  <c r="CC5858" i="8"/>
  <c r="BO5858" i="8"/>
  <c r="BG5858" i="8"/>
  <c r="BF5858" i="8"/>
  <c r="AS5858" i="8"/>
  <c r="AR5858" i="8"/>
  <c r="AQ5858" i="8"/>
  <c r="AL5858" i="8"/>
  <c r="CD5857" i="8"/>
  <c r="CC5857" i="8"/>
  <c r="BO5857" i="8"/>
  <c r="BG5857" i="8"/>
  <c r="BF5857" i="8"/>
  <c r="AS5857" i="8"/>
  <c r="AR5857" i="8"/>
  <c r="AQ5857" i="8"/>
  <c r="AL5857" i="8"/>
  <c r="CD5856" i="8"/>
  <c r="CC5856" i="8"/>
  <c r="BO5856" i="8"/>
  <c r="BG5856" i="8"/>
  <c r="BF5856" i="8"/>
  <c r="AS5856" i="8"/>
  <c r="AR5856" i="8"/>
  <c r="AQ5856" i="8"/>
  <c r="AL5856" i="8"/>
  <c r="CD5855" i="8"/>
  <c r="CC5855" i="8"/>
  <c r="BO5855" i="8"/>
  <c r="BG5855" i="8"/>
  <c r="BF5855" i="8"/>
  <c r="AS5855" i="8"/>
  <c r="AR5855" i="8"/>
  <c r="AQ5855" i="8"/>
  <c r="AL5855" i="8"/>
  <c r="CD5854" i="8"/>
  <c r="CC5854" i="8"/>
  <c r="BO5854" i="8"/>
  <c r="BG5854" i="8"/>
  <c r="BF5854" i="8"/>
  <c r="AS5854" i="8"/>
  <c r="AR5854" i="8"/>
  <c r="AQ5854" i="8"/>
  <c r="AL5854" i="8"/>
  <c r="CD5853" i="8"/>
  <c r="CC5853" i="8"/>
  <c r="BO5853" i="8"/>
  <c r="BG5853" i="8"/>
  <c r="BF5853" i="8"/>
  <c r="AS5853" i="8"/>
  <c r="AR5853" i="8"/>
  <c r="AQ5853" i="8"/>
  <c r="AL5853" i="8"/>
  <c r="CD5852" i="8"/>
  <c r="CC5852" i="8"/>
  <c r="BO5852" i="8"/>
  <c r="BG5852" i="8"/>
  <c r="BF5852" i="8"/>
  <c r="AS5852" i="8"/>
  <c r="AR5852" i="8"/>
  <c r="AQ5852" i="8"/>
  <c r="AL5852" i="8"/>
  <c r="CD5851" i="8"/>
  <c r="CC5851" i="8"/>
  <c r="BO5851" i="8"/>
  <c r="BG5851" i="8"/>
  <c r="BF5851" i="8"/>
  <c r="AS5851" i="8"/>
  <c r="AR5851" i="8"/>
  <c r="AQ5851" i="8"/>
  <c r="AL5851" i="8"/>
  <c r="CD5850" i="8"/>
  <c r="CC5850" i="8"/>
  <c r="BO5850" i="8"/>
  <c r="BG5850" i="8"/>
  <c r="BF5850" i="8"/>
  <c r="AS5850" i="8"/>
  <c r="AR5850" i="8"/>
  <c r="AQ5850" i="8"/>
  <c r="AL5850" i="8"/>
  <c r="CD5849" i="8"/>
  <c r="CC5849" i="8"/>
  <c r="BO5849" i="8"/>
  <c r="BG5849" i="8"/>
  <c r="BF5849" i="8"/>
  <c r="AS5849" i="8"/>
  <c r="AR5849" i="8"/>
  <c r="AQ5849" i="8"/>
  <c r="AL5849" i="8"/>
  <c r="CD5848" i="8"/>
  <c r="CC5848" i="8"/>
  <c r="BO5848" i="8"/>
  <c r="BG5848" i="8"/>
  <c r="BF5848" i="8"/>
  <c r="AS5848" i="8"/>
  <c r="AR5848" i="8"/>
  <c r="AQ5848" i="8"/>
  <c r="AL5848" i="8"/>
  <c r="CD5847" i="8"/>
  <c r="CC5847" i="8"/>
  <c r="BO5847" i="8"/>
  <c r="BG5847" i="8"/>
  <c r="BF5847" i="8"/>
  <c r="AS5847" i="8"/>
  <c r="AR5847" i="8"/>
  <c r="AQ5847" i="8"/>
  <c r="AL5847" i="8"/>
  <c r="CD5846" i="8"/>
  <c r="CC5846" i="8"/>
  <c r="BO5846" i="8"/>
  <c r="BG5846" i="8"/>
  <c r="BF5846" i="8"/>
  <c r="AS5846" i="8"/>
  <c r="AR5846" i="8"/>
  <c r="AQ5846" i="8"/>
  <c r="AL5846" i="8"/>
  <c r="CD5845" i="8"/>
  <c r="CC5845" i="8"/>
  <c r="BO5845" i="8"/>
  <c r="BG5845" i="8"/>
  <c r="BF5845" i="8"/>
  <c r="AS5845" i="8"/>
  <c r="AR5845" i="8"/>
  <c r="AQ5845" i="8"/>
  <c r="AL5845" i="8"/>
  <c r="CD5844" i="8"/>
  <c r="CC5844" i="8"/>
  <c r="BO5844" i="8"/>
  <c r="BG5844" i="8"/>
  <c r="BF5844" i="8"/>
  <c r="AS5844" i="8"/>
  <c r="AR5844" i="8"/>
  <c r="AQ5844" i="8"/>
  <c r="AL5844" i="8"/>
  <c r="CD5843" i="8"/>
  <c r="CC5843" i="8"/>
  <c r="BO5843" i="8"/>
  <c r="BG5843" i="8"/>
  <c r="BF5843" i="8"/>
  <c r="AS5843" i="8"/>
  <c r="AR5843" i="8"/>
  <c r="AQ5843" i="8"/>
  <c r="AL5843" i="8"/>
  <c r="CD5842" i="8"/>
  <c r="CC5842" i="8"/>
  <c r="BO5842" i="8"/>
  <c r="BG5842" i="8"/>
  <c r="BF5842" i="8"/>
  <c r="AS5842" i="8"/>
  <c r="AR5842" i="8"/>
  <c r="AQ5842" i="8"/>
  <c r="AL5842" i="8"/>
  <c r="CD5841" i="8"/>
  <c r="CC5841" i="8"/>
  <c r="BO5841" i="8"/>
  <c r="BG5841" i="8"/>
  <c r="BF5841" i="8"/>
  <c r="AS5841" i="8"/>
  <c r="AR5841" i="8"/>
  <c r="AQ5841" i="8"/>
  <c r="AL5841" i="8"/>
  <c r="CD5840" i="8"/>
  <c r="CC5840" i="8"/>
  <c r="BO5840" i="8"/>
  <c r="BG5840" i="8"/>
  <c r="BF5840" i="8"/>
  <c r="AS5840" i="8"/>
  <c r="AR5840" i="8"/>
  <c r="AQ5840" i="8"/>
  <c r="AL5840" i="8"/>
  <c r="CD5839" i="8"/>
  <c r="CC5839" i="8"/>
  <c r="BO5839" i="8"/>
  <c r="BG5839" i="8"/>
  <c r="BF5839" i="8"/>
  <c r="AS5839" i="8"/>
  <c r="AR5839" i="8"/>
  <c r="AQ5839" i="8"/>
  <c r="AL5839" i="8"/>
  <c r="CD5838" i="8"/>
  <c r="CC5838" i="8"/>
  <c r="BO5838" i="8"/>
  <c r="BG5838" i="8"/>
  <c r="BF5838" i="8"/>
  <c r="AS5838" i="8"/>
  <c r="AR5838" i="8"/>
  <c r="AQ5838" i="8"/>
  <c r="AL5838" i="8"/>
  <c r="CD5837" i="8"/>
  <c r="CC5837" i="8"/>
  <c r="BO5837" i="8"/>
  <c r="BG5837" i="8"/>
  <c r="BF5837" i="8"/>
  <c r="AS5837" i="8"/>
  <c r="AR5837" i="8"/>
  <c r="AQ5837" i="8"/>
  <c r="AL5837" i="8"/>
  <c r="CD5836" i="8"/>
  <c r="CC5836" i="8"/>
  <c r="BO5836" i="8"/>
  <c r="BG5836" i="8"/>
  <c r="BF5836" i="8"/>
  <c r="AS5836" i="8"/>
  <c r="AR5836" i="8"/>
  <c r="AQ5836" i="8"/>
  <c r="AL5836" i="8"/>
  <c r="CD5835" i="8"/>
  <c r="CC5835" i="8"/>
  <c r="BO5835" i="8"/>
  <c r="BG5835" i="8"/>
  <c r="BF5835" i="8"/>
  <c r="AS5835" i="8"/>
  <c r="AR5835" i="8"/>
  <c r="AQ5835" i="8"/>
  <c r="AL5835" i="8"/>
  <c r="CD5834" i="8"/>
  <c r="CC5834" i="8"/>
  <c r="BO5834" i="8"/>
  <c r="BG5834" i="8"/>
  <c r="BF5834" i="8"/>
  <c r="AS5834" i="8"/>
  <c r="AR5834" i="8"/>
  <c r="AQ5834" i="8"/>
  <c r="AL5834" i="8"/>
  <c r="CD5833" i="8"/>
  <c r="CC5833" i="8"/>
  <c r="BO5833" i="8"/>
  <c r="BG5833" i="8"/>
  <c r="BF5833" i="8"/>
  <c r="AS5833" i="8"/>
  <c r="AR5833" i="8"/>
  <c r="AQ5833" i="8"/>
  <c r="AL5833" i="8"/>
  <c r="CD5832" i="8"/>
  <c r="CC5832" i="8"/>
  <c r="BO5832" i="8"/>
  <c r="BG5832" i="8"/>
  <c r="BF5832" i="8"/>
  <c r="AS5832" i="8"/>
  <c r="AR5832" i="8"/>
  <c r="AQ5832" i="8"/>
  <c r="AL5832" i="8"/>
  <c r="CD5831" i="8"/>
  <c r="CC5831" i="8"/>
  <c r="BO5831" i="8"/>
  <c r="BG5831" i="8"/>
  <c r="BF5831" i="8"/>
  <c r="AS5831" i="8"/>
  <c r="AR5831" i="8"/>
  <c r="AQ5831" i="8"/>
  <c r="AL5831" i="8"/>
  <c r="CD5830" i="8"/>
  <c r="CC5830" i="8"/>
  <c r="BO5830" i="8"/>
  <c r="BG5830" i="8"/>
  <c r="BF5830" i="8"/>
  <c r="AS5830" i="8"/>
  <c r="AR5830" i="8"/>
  <c r="AQ5830" i="8"/>
  <c r="AL5830" i="8"/>
  <c r="CD5829" i="8"/>
  <c r="CC5829" i="8"/>
  <c r="BO5829" i="8"/>
  <c r="BG5829" i="8"/>
  <c r="BF5829" i="8"/>
  <c r="AS5829" i="8"/>
  <c r="AR5829" i="8"/>
  <c r="AQ5829" i="8"/>
  <c r="AL5829" i="8"/>
  <c r="CD5828" i="8"/>
  <c r="CC5828" i="8"/>
  <c r="BO5828" i="8"/>
  <c r="BG5828" i="8"/>
  <c r="BF5828" i="8"/>
  <c r="AS5828" i="8"/>
  <c r="AR5828" i="8"/>
  <c r="AQ5828" i="8"/>
  <c r="AL5828" i="8"/>
  <c r="CD5827" i="8"/>
  <c r="CC5827" i="8"/>
  <c r="BO5827" i="8"/>
  <c r="BG5827" i="8"/>
  <c r="BF5827" i="8"/>
  <c r="AS5827" i="8"/>
  <c r="AR5827" i="8"/>
  <c r="AQ5827" i="8"/>
  <c r="AL5827" i="8"/>
  <c r="CD5826" i="8"/>
  <c r="CC5826" i="8"/>
  <c r="BO5826" i="8"/>
  <c r="BG5826" i="8"/>
  <c r="BF5826" i="8"/>
  <c r="AS5826" i="8"/>
  <c r="AR5826" i="8"/>
  <c r="AQ5826" i="8"/>
  <c r="AL5826" i="8"/>
  <c r="CD5825" i="8"/>
  <c r="CC5825" i="8"/>
  <c r="BO5825" i="8"/>
  <c r="BG5825" i="8"/>
  <c r="BF5825" i="8"/>
  <c r="AS5825" i="8"/>
  <c r="AR5825" i="8"/>
  <c r="AQ5825" i="8"/>
  <c r="AL5825" i="8"/>
  <c r="CD5824" i="8"/>
  <c r="CC5824" i="8"/>
  <c r="BO5824" i="8"/>
  <c r="BG5824" i="8"/>
  <c r="BF5824" i="8"/>
  <c r="AS5824" i="8"/>
  <c r="AR5824" i="8"/>
  <c r="AQ5824" i="8"/>
  <c r="AL5824" i="8"/>
  <c r="CD5823" i="8"/>
  <c r="CC5823" i="8"/>
  <c r="BO5823" i="8"/>
  <c r="BG5823" i="8"/>
  <c r="BF5823" i="8"/>
  <c r="AS5823" i="8"/>
  <c r="AR5823" i="8"/>
  <c r="AQ5823" i="8"/>
  <c r="AL5823" i="8"/>
  <c r="CD5822" i="8"/>
  <c r="CC5822" i="8"/>
  <c r="BO5822" i="8"/>
  <c r="BG5822" i="8"/>
  <c r="BF5822" i="8"/>
  <c r="AS5822" i="8"/>
  <c r="AR5822" i="8"/>
  <c r="AQ5822" i="8"/>
  <c r="AL5822" i="8"/>
  <c r="CD5821" i="8"/>
  <c r="CC5821" i="8"/>
  <c r="BO5821" i="8"/>
  <c r="BG5821" i="8"/>
  <c r="BF5821" i="8"/>
  <c r="AS5821" i="8"/>
  <c r="AR5821" i="8"/>
  <c r="AQ5821" i="8"/>
  <c r="AL5821" i="8"/>
  <c r="CD5820" i="8"/>
  <c r="CC5820" i="8"/>
  <c r="BO5820" i="8"/>
  <c r="BG5820" i="8"/>
  <c r="BF5820" i="8"/>
  <c r="AS5820" i="8"/>
  <c r="AR5820" i="8"/>
  <c r="AQ5820" i="8"/>
  <c r="AL5820" i="8"/>
  <c r="CD5819" i="8"/>
  <c r="CC5819" i="8"/>
  <c r="BO5819" i="8"/>
  <c r="BG5819" i="8"/>
  <c r="BF5819" i="8"/>
  <c r="AS5819" i="8"/>
  <c r="AR5819" i="8"/>
  <c r="AQ5819" i="8"/>
  <c r="AL5819" i="8"/>
  <c r="CD5818" i="8"/>
  <c r="CC5818" i="8"/>
  <c r="BO5818" i="8"/>
  <c r="BG5818" i="8"/>
  <c r="BF5818" i="8"/>
  <c r="AS5818" i="8"/>
  <c r="AR5818" i="8"/>
  <c r="AQ5818" i="8"/>
  <c r="AL5818" i="8"/>
  <c r="CD5817" i="8"/>
  <c r="CC5817" i="8"/>
  <c r="BO5817" i="8"/>
  <c r="BG5817" i="8"/>
  <c r="BF5817" i="8"/>
  <c r="AS5817" i="8"/>
  <c r="AR5817" i="8"/>
  <c r="AQ5817" i="8"/>
  <c r="AL5817" i="8"/>
  <c r="CD5816" i="8"/>
  <c r="CC5816" i="8"/>
  <c r="BO5816" i="8"/>
  <c r="BG5816" i="8"/>
  <c r="BF5816" i="8"/>
  <c r="AS5816" i="8"/>
  <c r="AR5816" i="8"/>
  <c r="AQ5816" i="8"/>
  <c r="AL5816" i="8"/>
  <c r="CD5815" i="8"/>
  <c r="CC5815" i="8"/>
  <c r="BO5815" i="8"/>
  <c r="BG5815" i="8"/>
  <c r="BF5815" i="8"/>
  <c r="AS5815" i="8"/>
  <c r="AR5815" i="8"/>
  <c r="AQ5815" i="8"/>
  <c r="AL5815" i="8"/>
  <c r="CD5814" i="8"/>
  <c r="CC5814" i="8"/>
  <c r="BO5814" i="8"/>
  <c r="BG5814" i="8"/>
  <c r="BF5814" i="8"/>
  <c r="AS5814" i="8"/>
  <c r="AR5814" i="8"/>
  <c r="AQ5814" i="8"/>
  <c r="AL5814" i="8"/>
  <c r="CD5813" i="8"/>
  <c r="CC5813" i="8"/>
  <c r="BO5813" i="8"/>
  <c r="BG5813" i="8"/>
  <c r="BF5813" i="8"/>
  <c r="AS5813" i="8"/>
  <c r="AR5813" i="8"/>
  <c r="AQ5813" i="8"/>
  <c r="AL5813" i="8"/>
  <c r="CD5812" i="8"/>
  <c r="CC5812" i="8"/>
  <c r="BO5812" i="8"/>
  <c r="BG5812" i="8"/>
  <c r="BF5812" i="8"/>
  <c r="AS5812" i="8"/>
  <c r="AR5812" i="8"/>
  <c r="AQ5812" i="8"/>
  <c r="AL5812" i="8"/>
  <c r="CD5811" i="8"/>
  <c r="CC5811" i="8"/>
  <c r="BO5811" i="8"/>
  <c r="BG5811" i="8"/>
  <c r="BF5811" i="8"/>
  <c r="AS5811" i="8"/>
  <c r="AR5811" i="8"/>
  <c r="AQ5811" i="8"/>
  <c r="AL5811" i="8"/>
  <c r="CD5810" i="8"/>
  <c r="CC5810" i="8"/>
  <c r="BO5810" i="8"/>
  <c r="BG5810" i="8"/>
  <c r="BF5810" i="8"/>
  <c r="AS5810" i="8"/>
  <c r="AR5810" i="8"/>
  <c r="AQ5810" i="8"/>
  <c r="AL5810" i="8"/>
  <c r="CD5809" i="8"/>
  <c r="CC5809" i="8"/>
  <c r="BO5809" i="8"/>
  <c r="BG5809" i="8"/>
  <c r="BF5809" i="8"/>
  <c r="AS5809" i="8"/>
  <c r="AR5809" i="8"/>
  <c r="AQ5809" i="8"/>
  <c r="AL5809" i="8"/>
  <c r="CD5808" i="8"/>
  <c r="CC5808" i="8"/>
  <c r="BO5808" i="8"/>
  <c r="BG5808" i="8"/>
  <c r="BF5808" i="8"/>
  <c r="AS5808" i="8"/>
  <c r="AR5808" i="8"/>
  <c r="AQ5808" i="8"/>
  <c r="AL5808" i="8"/>
  <c r="CD5807" i="8"/>
  <c r="CC5807" i="8"/>
  <c r="BO5807" i="8"/>
  <c r="BG5807" i="8"/>
  <c r="BF5807" i="8"/>
  <c r="AS5807" i="8"/>
  <c r="AR5807" i="8"/>
  <c r="AQ5807" i="8"/>
  <c r="AL5807" i="8"/>
  <c r="CD5806" i="8"/>
  <c r="CC5806" i="8"/>
  <c r="BO5806" i="8"/>
  <c r="BG5806" i="8"/>
  <c r="BF5806" i="8"/>
  <c r="AS5806" i="8"/>
  <c r="AR5806" i="8"/>
  <c r="AQ5806" i="8"/>
  <c r="AL5806" i="8"/>
  <c r="CD5805" i="8"/>
  <c r="CC5805" i="8"/>
  <c r="BO5805" i="8"/>
  <c r="BG5805" i="8"/>
  <c r="BF5805" i="8"/>
  <c r="AS5805" i="8"/>
  <c r="AR5805" i="8"/>
  <c r="AQ5805" i="8"/>
  <c r="AL5805" i="8"/>
  <c r="CD5804" i="8"/>
  <c r="CC5804" i="8"/>
  <c r="BO5804" i="8"/>
  <c r="BG5804" i="8"/>
  <c r="BF5804" i="8"/>
  <c r="AS5804" i="8"/>
  <c r="AR5804" i="8"/>
  <c r="AQ5804" i="8"/>
  <c r="AL5804" i="8"/>
  <c r="CD5803" i="8"/>
  <c r="CC5803" i="8"/>
  <c r="BO5803" i="8"/>
  <c r="BG5803" i="8"/>
  <c r="BF5803" i="8"/>
  <c r="AS5803" i="8"/>
  <c r="AR5803" i="8"/>
  <c r="AQ5803" i="8"/>
  <c r="AL5803" i="8"/>
  <c r="CD5802" i="8"/>
  <c r="CC5802" i="8"/>
  <c r="BO5802" i="8"/>
  <c r="BG5802" i="8"/>
  <c r="BF5802" i="8"/>
  <c r="AS5802" i="8"/>
  <c r="AR5802" i="8"/>
  <c r="AQ5802" i="8"/>
  <c r="AL5802" i="8"/>
  <c r="CD5801" i="8"/>
  <c r="CC5801" i="8"/>
  <c r="BO5801" i="8"/>
  <c r="BG5801" i="8"/>
  <c r="BF5801" i="8"/>
  <c r="AS5801" i="8"/>
  <c r="AR5801" i="8"/>
  <c r="AQ5801" i="8"/>
  <c r="AL5801" i="8"/>
  <c r="CD5800" i="8"/>
  <c r="CC5800" i="8"/>
  <c r="BO5800" i="8"/>
  <c r="BG5800" i="8"/>
  <c r="BF5800" i="8"/>
  <c r="AS5800" i="8"/>
  <c r="AR5800" i="8"/>
  <c r="AQ5800" i="8"/>
  <c r="AL5800" i="8"/>
  <c r="CD5799" i="8"/>
  <c r="CC5799" i="8"/>
  <c r="BO5799" i="8"/>
  <c r="BG5799" i="8"/>
  <c r="BF5799" i="8"/>
  <c r="AS5799" i="8"/>
  <c r="AR5799" i="8"/>
  <c r="AQ5799" i="8"/>
  <c r="AL5799" i="8"/>
  <c r="CD5798" i="8"/>
  <c r="CC5798" i="8"/>
  <c r="BO5798" i="8"/>
  <c r="BG5798" i="8"/>
  <c r="BF5798" i="8"/>
  <c r="AS5798" i="8"/>
  <c r="AR5798" i="8"/>
  <c r="AQ5798" i="8"/>
  <c r="AL5798" i="8"/>
  <c r="CD5797" i="8"/>
  <c r="CC5797" i="8"/>
  <c r="BO5797" i="8"/>
  <c r="BG5797" i="8"/>
  <c r="BF5797" i="8"/>
  <c r="AS5797" i="8"/>
  <c r="AR5797" i="8"/>
  <c r="AQ5797" i="8"/>
  <c r="AL5797" i="8"/>
  <c r="CD5796" i="8"/>
  <c r="CC5796" i="8"/>
  <c r="BO5796" i="8"/>
  <c r="BG5796" i="8"/>
  <c r="BF5796" i="8"/>
  <c r="AS5796" i="8"/>
  <c r="AR5796" i="8"/>
  <c r="AQ5796" i="8"/>
  <c r="AL5796" i="8"/>
  <c r="CD5795" i="8"/>
  <c r="CC5795" i="8"/>
  <c r="BO5795" i="8"/>
  <c r="BG5795" i="8"/>
  <c r="BF5795" i="8"/>
  <c r="AS5795" i="8"/>
  <c r="AR5795" i="8"/>
  <c r="AQ5795" i="8"/>
  <c r="AL5795" i="8"/>
  <c r="CD5794" i="8"/>
  <c r="CC5794" i="8"/>
  <c r="BO5794" i="8"/>
  <c r="BG5794" i="8"/>
  <c r="BF5794" i="8"/>
  <c r="AS5794" i="8"/>
  <c r="AR5794" i="8"/>
  <c r="AQ5794" i="8"/>
  <c r="AL5794" i="8"/>
  <c r="CD5793" i="8"/>
  <c r="CC5793" i="8"/>
  <c r="BO5793" i="8"/>
  <c r="BG5793" i="8"/>
  <c r="BF5793" i="8"/>
  <c r="AS5793" i="8"/>
  <c r="AR5793" i="8"/>
  <c r="AQ5793" i="8"/>
  <c r="AL5793" i="8"/>
  <c r="CD5792" i="8"/>
  <c r="CC5792" i="8"/>
  <c r="BO5792" i="8"/>
  <c r="BG5792" i="8"/>
  <c r="BF5792" i="8"/>
  <c r="AS5792" i="8"/>
  <c r="AR5792" i="8"/>
  <c r="AQ5792" i="8"/>
  <c r="AL5792" i="8"/>
  <c r="CD5791" i="8"/>
  <c r="CC5791" i="8"/>
  <c r="BO5791" i="8"/>
  <c r="BG5791" i="8"/>
  <c r="BF5791" i="8"/>
  <c r="AS5791" i="8"/>
  <c r="AR5791" i="8"/>
  <c r="AQ5791" i="8"/>
  <c r="AL5791" i="8"/>
  <c r="CD5790" i="8"/>
  <c r="CC5790" i="8"/>
  <c r="BO5790" i="8"/>
  <c r="BG5790" i="8"/>
  <c r="BF5790" i="8"/>
  <c r="AS5790" i="8"/>
  <c r="AR5790" i="8"/>
  <c r="AQ5790" i="8"/>
  <c r="AL5790" i="8"/>
  <c r="CD5789" i="8"/>
  <c r="CC5789" i="8"/>
  <c r="BO5789" i="8"/>
  <c r="BG5789" i="8"/>
  <c r="BF5789" i="8"/>
  <c r="AS5789" i="8"/>
  <c r="AR5789" i="8"/>
  <c r="AQ5789" i="8"/>
  <c r="AL5789" i="8"/>
  <c r="CD5788" i="8"/>
  <c r="CC5788" i="8"/>
  <c r="BO5788" i="8"/>
  <c r="BG5788" i="8"/>
  <c r="BF5788" i="8"/>
  <c r="AS5788" i="8"/>
  <c r="AR5788" i="8"/>
  <c r="AQ5788" i="8"/>
  <c r="AL5788" i="8"/>
  <c r="CD5787" i="8"/>
  <c r="CC5787" i="8"/>
  <c r="BO5787" i="8"/>
  <c r="BG5787" i="8"/>
  <c r="BF5787" i="8"/>
  <c r="AS5787" i="8"/>
  <c r="AR5787" i="8"/>
  <c r="AQ5787" i="8"/>
  <c r="AL5787" i="8"/>
  <c r="CD5786" i="8"/>
  <c r="CC5786" i="8"/>
  <c r="BO5786" i="8"/>
  <c r="BG5786" i="8"/>
  <c r="BF5786" i="8"/>
  <c r="AS5786" i="8"/>
  <c r="AR5786" i="8"/>
  <c r="AQ5786" i="8"/>
  <c r="AL5786" i="8"/>
  <c r="CD5785" i="8"/>
  <c r="CC5785" i="8"/>
  <c r="BO5785" i="8"/>
  <c r="BG5785" i="8"/>
  <c r="BF5785" i="8"/>
  <c r="AS5785" i="8"/>
  <c r="AR5785" i="8"/>
  <c r="AQ5785" i="8"/>
  <c r="AL5785" i="8"/>
  <c r="CD5784" i="8"/>
  <c r="CC5784" i="8"/>
  <c r="BO5784" i="8"/>
  <c r="BG5784" i="8"/>
  <c r="BF5784" i="8"/>
  <c r="AS5784" i="8"/>
  <c r="AR5784" i="8"/>
  <c r="AQ5784" i="8"/>
  <c r="AL5784" i="8"/>
  <c r="CD5783" i="8"/>
  <c r="CC5783" i="8"/>
  <c r="BO5783" i="8"/>
  <c r="BG5783" i="8"/>
  <c r="BF5783" i="8"/>
  <c r="AS5783" i="8"/>
  <c r="AR5783" i="8"/>
  <c r="AQ5783" i="8"/>
  <c r="AL5783" i="8"/>
  <c r="CD5782" i="8"/>
  <c r="CC5782" i="8"/>
  <c r="BO5782" i="8"/>
  <c r="BG5782" i="8"/>
  <c r="BF5782" i="8"/>
  <c r="AS5782" i="8"/>
  <c r="AR5782" i="8"/>
  <c r="AQ5782" i="8"/>
  <c r="AL5782" i="8"/>
  <c r="CD5781" i="8"/>
  <c r="CC5781" i="8"/>
  <c r="BO5781" i="8"/>
  <c r="BG5781" i="8"/>
  <c r="BF5781" i="8"/>
  <c r="AS5781" i="8"/>
  <c r="AR5781" i="8"/>
  <c r="AQ5781" i="8"/>
  <c r="AL5781" i="8"/>
  <c r="CD5780" i="8"/>
  <c r="CC5780" i="8"/>
  <c r="BO5780" i="8"/>
  <c r="BG5780" i="8"/>
  <c r="BF5780" i="8"/>
  <c r="AS5780" i="8"/>
  <c r="AR5780" i="8"/>
  <c r="AQ5780" i="8"/>
  <c r="AL5780" i="8"/>
  <c r="CD5779" i="8"/>
  <c r="CC5779" i="8"/>
  <c r="BO5779" i="8"/>
  <c r="BG5779" i="8"/>
  <c r="BF5779" i="8"/>
  <c r="AS5779" i="8"/>
  <c r="AR5779" i="8"/>
  <c r="AQ5779" i="8"/>
  <c r="AL5779" i="8"/>
  <c r="CD5778" i="8"/>
  <c r="CC5778" i="8"/>
  <c r="BO5778" i="8"/>
  <c r="BG5778" i="8"/>
  <c r="BF5778" i="8"/>
  <c r="AS5778" i="8"/>
  <c r="AR5778" i="8"/>
  <c r="AQ5778" i="8"/>
  <c r="AL5778" i="8"/>
  <c r="CD5777" i="8"/>
  <c r="CC5777" i="8"/>
  <c r="BO5777" i="8"/>
  <c r="BG5777" i="8"/>
  <c r="BF5777" i="8"/>
  <c r="AS5777" i="8"/>
  <c r="AR5777" i="8"/>
  <c r="AQ5777" i="8"/>
  <c r="AL5777" i="8"/>
  <c r="CD5776" i="8"/>
  <c r="CC5776" i="8"/>
  <c r="BO5776" i="8"/>
  <c r="BG5776" i="8"/>
  <c r="BF5776" i="8"/>
  <c r="AS5776" i="8"/>
  <c r="AR5776" i="8"/>
  <c r="AQ5776" i="8"/>
  <c r="AL5776" i="8"/>
  <c r="CD5775" i="8"/>
  <c r="CC5775" i="8"/>
  <c r="BO5775" i="8"/>
  <c r="BG5775" i="8"/>
  <c r="BF5775" i="8"/>
  <c r="AS5775" i="8"/>
  <c r="AR5775" i="8"/>
  <c r="AQ5775" i="8"/>
  <c r="AL5775" i="8"/>
  <c r="CD5774" i="8"/>
  <c r="CC5774" i="8"/>
  <c r="BO5774" i="8"/>
  <c r="BG5774" i="8"/>
  <c r="BF5774" i="8"/>
  <c r="AS5774" i="8"/>
  <c r="AR5774" i="8"/>
  <c r="AQ5774" i="8"/>
  <c r="AL5774" i="8"/>
  <c r="CD5773" i="8"/>
  <c r="CC5773" i="8"/>
  <c r="BO5773" i="8"/>
  <c r="BG5773" i="8"/>
  <c r="BF5773" i="8"/>
  <c r="AS5773" i="8"/>
  <c r="AR5773" i="8"/>
  <c r="AQ5773" i="8"/>
  <c r="AL5773" i="8"/>
  <c r="CD5772" i="8"/>
  <c r="CC5772" i="8"/>
  <c r="BO5772" i="8"/>
  <c r="BG5772" i="8"/>
  <c r="BF5772" i="8"/>
  <c r="AS5772" i="8"/>
  <c r="AR5772" i="8"/>
  <c r="AQ5772" i="8"/>
  <c r="AL5772" i="8"/>
  <c r="CD5771" i="8"/>
  <c r="CC5771" i="8"/>
  <c r="BO5771" i="8"/>
  <c r="BG5771" i="8"/>
  <c r="BF5771" i="8"/>
  <c r="AS5771" i="8"/>
  <c r="AR5771" i="8"/>
  <c r="AQ5771" i="8"/>
  <c r="AL5771" i="8"/>
  <c r="CD5770" i="8"/>
  <c r="CC5770" i="8"/>
  <c r="BO5770" i="8"/>
  <c r="BG5770" i="8"/>
  <c r="BF5770" i="8"/>
  <c r="AS5770" i="8"/>
  <c r="AR5770" i="8"/>
  <c r="AQ5770" i="8"/>
  <c r="AL5770" i="8"/>
  <c r="CD5769" i="8"/>
  <c r="CC5769" i="8"/>
  <c r="BO5769" i="8"/>
  <c r="BG5769" i="8"/>
  <c r="BF5769" i="8"/>
  <c r="AS5769" i="8"/>
  <c r="AR5769" i="8"/>
  <c r="AQ5769" i="8"/>
  <c r="AL5769" i="8"/>
  <c r="CD5768" i="8"/>
  <c r="CC5768" i="8"/>
  <c r="BO5768" i="8"/>
  <c r="BG5768" i="8"/>
  <c r="BF5768" i="8"/>
  <c r="AS5768" i="8"/>
  <c r="AR5768" i="8"/>
  <c r="AQ5768" i="8"/>
  <c r="AL5768" i="8"/>
  <c r="CD5767" i="8"/>
  <c r="CC5767" i="8"/>
  <c r="BO5767" i="8"/>
  <c r="BG5767" i="8"/>
  <c r="BF5767" i="8"/>
  <c r="AS5767" i="8"/>
  <c r="AR5767" i="8"/>
  <c r="AQ5767" i="8"/>
  <c r="AL5767" i="8"/>
  <c r="CD5766" i="8"/>
  <c r="CC5766" i="8"/>
  <c r="BO5766" i="8"/>
  <c r="BG5766" i="8"/>
  <c r="BF5766" i="8"/>
  <c r="AS5766" i="8"/>
  <c r="AR5766" i="8"/>
  <c r="AQ5766" i="8"/>
  <c r="AL5766" i="8"/>
  <c r="CD5765" i="8"/>
  <c r="CC5765" i="8"/>
  <c r="BO5765" i="8"/>
  <c r="BG5765" i="8"/>
  <c r="BF5765" i="8"/>
  <c r="AS5765" i="8"/>
  <c r="AR5765" i="8"/>
  <c r="AQ5765" i="8"/>
  <c r="AL5765" i="8"/>
  <c r="CD5764" i="8"/>
  <c r="CC5764" i="8"/>
  <c r="BO5764" i="8"/>
  <c r="BG5764" i="8"/>
  <c r="BF5764" i="8"/>
  <c r="AS5764" i="8"/>
  <c r="AR5764" i="8"/>
  <c r="AQ5764" i="8"/>
  <c r="AL5764" i="8"/>
  <c r="CD5763" i="8"/>
  <c r="CC5763" i="8"/>
  <c r="BO5763" i="8"/>
  <c r="BG5763" i="8"/>
  <c r="BF5763" i="8"/>
  <c r="AS5763" i="8"/>
  <c r="AR5763" i="8"/>
  <c r="AQ5763" i="8"/>
  <c r="AL5763" i="8"/>
  <c r="CD5762" i="8"/>
  <c r="CC5762" i="8"/>
  <c r="BO5762" i="8"/>
  <c r="BG5762" i="8"/>
  <c r="BF5762" i="8"/>
  <c r="AS5762" i="8"/>
  <c r="AR5762" i="8"/>
  <c r="AQ5762" i="8"/>
  <c r="AL5762" i="8"/>
  <c r="CD5761" i="8"/>
  <c r="CC5761" i="8"/>
  <c r="BO5761" i="8"/>
  <c r="BG5761" i="8"/>
  <c r="BF5761" i="8"/>
  <c r="AS5761" i="8"/>
  <c r="AR5761" i="8"/>
  <c r="AQ5761" i="8"/>
  <c r="AL5761" i="8"/>
  <c r="CD5760" i="8"/>
  <c r="CC5760" i="8"/>
  <c r="BO5760" i="8"/>
  <c r="BG5760" i="8"/>
  <c r="BF5760" i="8"/>
  <c r="AS5760" i="8"/>
  <c r="AR5760" i="8"/>
  <c r="AQ5760" i="8"/>
  <c r="AL5760" i="8"/>
  <c r="CD5759" i="8"/>
  <c r="CC5759" i="8"/>
  <c r="BO5759" i="8"/>
  <c r="BG5759" i="8"/>
  <c r="BF5759" i="8"/>
  <c r="AS5759" i="8"/>
  <c r="AR5759" i="8"/>
  <c r="AQ5759" i="8"/>
  <c r="AL5759" i="8"/>
  <c r="CD5758" i="8"/>
  <c r="CC5758" i="8"/>
  <c r="BO5758" i="8"/>
  <c r="BG5758" i="8"/>
  <c r="BF5758" i="8"/>
  <c r="AS5758" i="8"/>
  <c r="AR5758" i="8"/>
  <c r="AQ5758" i="8"/>
  <c r="AL5758" i="8"/>
  <c r="CD5757" i="8"/>
  <c r="CC5757" i="8"/>
  <c r="BO5757" i="8"/>
  <c r="BG5757" i="8"/>
  <c r="BF5757" i="8"/>
  <c r="AS5757" i="8"/>
  <c r="AR5757" i="8"/>
  <c r="AQ5757" i="8"/>
  <c r="AL5757" i="8"/>
  <c r="CD5756" i="8"/>
  <c r="CC5756" i="8"/>
  <c r="BO5756" i="8"/>
  <c r="BG5756" i="8"/>
  <c r="BF5756" i="8"/>
  <c r="AS5756" i="8"/>
  <c r="AR5756" i="8"/>
  <c r="AQ5756" i="8"/>
  <c r="AL5756" i="8"/>
  <c r="CD5755" i="8"/>
  <c r="CC5755" i="8"/>
  <c r="BO5755" i="8"/>
  <c r="BG5755" i="8"/>
  <c r="BF5755" i="8"/>
  <c r="AS5755" i="8"/>
  <c r="AR5755" i="8"/>
  <c r="AQ5755" i="8"/>
  <c r="AL5755" i="8"/>
  <c r="CD5754" i="8"/>
  <c r="CC5754" i="8"/>
  <c r="BO5754" i="8"/>
  <c r="BG5754" i="8"/>
  <c r="BF5754" i="8"/>
  <c r="AS5754" i="8"/>
  <c r="AR5754" i="8"/>
  <c r="AQ5754" i="8"/>
  <c r="AL5754" i="8"/>
  <c r="CD5753" i="8"/>
  <c r="CC5753" i="8"/>
  <c r="BO5753" i="8"/>
  <c r="BG5753" i="8"/>
  <c r="BF5753" i="8"/>
  <c r="AS5753" i="8"/>
  <c r="AR5753" i="8"/>
  <c r="AQ5753" i="8"/>
  <c r="AL5753" i="8"/>
  <c r="CD5752" i="8"/>
  <c r="CC5752" i="8"/>
  <c r="BO5752" i="8"/>
  <c r="BG5752" i="8"/>
  <c r="BF5752" i="8"/>
  <c r="AS5752" i="8"/>
  <c r="AR5752" i="8"/>
  <c r="AQ5752" i="8"/>
  <c r="AL5752" i="8"/>
  <c r="CD5751" i="8"/>
  <c r="CC5751" i="8"/>
  <c r="BO5751" i="8"/>
  <c r="BG5751" i="8"/>
  <c r="BF5751" i="8"/>
  <c r="AS5751" i="8"/>
  <c r="AR5751" i="8"/>
  <c r="AQ5751" i="8"/>
  <c r="AL5751" i="8"/>
  <c r="CD5750" i="8"/>
  <c r="CC5750" i="8"/>
  <c r="BO5750" i="8"/>
  <c r="BG5750" i="8"/>
  <c r="BF5750" i="8"/>
  <c r="AS5750" i="8"/>
  <c r="AR5750" i="8"/>
  <c r="AQ5750" i="8"/>
  <c r="AL5750" i="8"/>
  <c r="CD5749" i="8"/>
  <c r="CC5749" i="8"/>
  <c r="BO5749" i="8"/>
  <c r="BG5749" i="8"/>
  <c r="BF5749" i="8"/>
  <c r="AS5749" i="8"/>
  <c r="AR5749" i="8"/>
  <c r="AQ5749" i="8"/>
  <c r="AL5749" i="8"/>
  <c r="CD5748" i="8"/>
  <c r="CC5748" i="8"/>
  <c r="BO5748" i="8"/>
  <c r="BG5748" i="8"/>
  <c r="BF5748" i="8"/>
  <c r="AS5748" i="8"/>
  <c r="AR5748" i="8"/>
  <c r="AQ5748" i="8"/>
  <c r="AL5748" i="8"/>
  <c r="CD5747" i="8"/>
  <c r="CC5747" i="8"/>
  <c r="BO5747" i="8"/>
  <c r="BG5747" i="8"/>
  <c r="BF5747" i="8"/>
  <c r="AS5747" i="8"/>
  <c r="AR5747" i="8"/>
  <c r="AQ5747" i="8"/>
  <c r="AL5747" i="8"/>
  <c r="CD5746" i="8"/>
  <c r="CC5746" i="8"/>
  <c r="BO5746" i="8"/>
  <c r="BG5746" i="8"/>
  <c r="BF5746" i="8"/>
  <c r="AS5746" i="8"/>
  <c r="AR5746" i="8"/>
  <c r="AQ5746" i="8"/>
  <c r="AL5746" i="8"/>
  <c r="CD5745" i="8"/>
  <c r="CC5745" i="8"/>
  <c r="BO5745" i="8"/>
  <c r="BG5745" i="8"/>
  <c r="BF5745" i="8"/>
  <c r="AS5745" i="8"/>
  <c r="AR5745" i="8"/>
  <c r="AQ5745" i="8"/>
  <c r="AL5745" i="8"/>
  <c r="CD5744" i="8"/>
  <c r="CC5744" i="8"/>
  <c r="BO5744" i="8"/>
  <c r="BG5744" i="8"/>
  <c r="BF5744" i="8"/>
  <c r="AS5744" i="8"/>
  <c r="AR5744" i="8"/>
  <c r="AQ5744" i="8"/>
  <c r="AL5744" i="8"/>
  <c r="CD5743" i="8"/>
  <c r="CC5743" i="8"/>
  <c r="BO5743" i="8"/>
  <c r="BG5743" i="8"/>
  <c r="BF5743" i="8"/>
  <c r="AS5743" i="8"/>
  <c r="AR5743" i="8"/>
  <c r="AQ5743" i="8"/>
  <c r="AL5743" i="8"/>
  <c r="CD5742" i="8"/>
  <c r="CC5742" i="8"/>
  <c r="BO5742" i="8"/>
  <c r="BG5742" i="8"/>
  <c r="BF5742" i="8"/>
  <c r="AS5742" i="8"/>
  <c r="AR5742" i="8"/>
  <c r="AQ5742" i="8"/>
  <c r="AL5742" i="8"/>
  <c r="CD5741" i="8"/>
  <c r="CC5741" i="8"/>
  <c r="BO5741" i="8"/>
  <c r="BG5741" i="8"/>
  <c r="BF5741" i="8"/>
  <c r="AS5741" i="8"/>
  <c r="AR5741" i="8"/>
  <c r="AQ5741" i="8"/>
  <c r="AL5741" i="8"/>
  <c r="CD5740" i="8"/>
  <c r="CC5740" i="8"/>
  <c r="BO5740" i="8"/>
  <c r="BG5740" i="8"/>
  <c r="BF5740" i="8"/>
  <c r="AS5740" i="8"/>
  <c r="AR5740" i="8"/>
  <c r="AQ5740" i="8"/>
  <c r="AL5740" i="8"/>
  <c r="CD5739" i="8"/>
  <c r="CC5739" i="8"/>
  <c r="BO5739" i="8"/>
  <c r="BG5739" i="8"/>
  <c r="BF5739" i="8"/>
  <c r="AS5739" i="8"/>
  <c r="AR5739" i="8"/>
  <c r="AQ5739" i="8"/>
  <c r="AL5739" i="8"/>
  <c r="CD5738" i="8"/>
  <c r="CC5738" i="8"/>
  <c r="BO5738" i="8"/>
  <c r="BG5738" i="8"/>
  <c r="BF5738" i="8"/>
  <c r="AS5738" i="8"/>
  <c r="AR5738" i="8"/>
  <c r="AQ5738" i="8"/>
  <c r="AL5738" i="8"/>
  <c r="CD5737" i="8"/>
  <c r="CC5737" i="8"/>
  <c r="BO5737" i="8"/>
  <c r="BG5737" i="8"/>
  <c r="BF5737" i="8"/>
  <c r="AS5737" i="8"/>
  <c r="AR5737" i="8"/>
  <c r="AQ5737" i="8"/>
  <c r="AL5737" i="8"/>
  <c r="CD5736" i="8"/>
  <c r="CC5736" i="8"/>
  <c r="BO5736" i="8"/>
  <c r="BG5736" i="8"/>
  <c r="BF5736" i="8"/>
  <c r="AS5736" i="8"/>
  <c r="AR5736" i="8"/>
  <c r="AQ5736" i="8"/>
  <c r="AL5736" i="8"/>
  <c r="CD5735" i="8"/>
  <c r="CC5735" i="8"/>
  <c r="BO5735" i="8"/>
  <c r="BG5735" i="8"/>
  <c r="BF5735" i="8"/>
  <c r="AS5735" i="8"/>
  <c r="AR5735" i="8"/>
  <c r="AQ5735" i="8"/>
  <c r="AL5735" i="8"/>
  <c r="CD5734" i="8"/>
  <c r="CC5734" i="8"/>
  <c r="BO5734" i="8"/>
  <c r="BG5734" i="8"/>
  <c r="BF5734" i="8"/>
  <c r="AS5734" i="8"/>
  <c r="AR5734" i="8"/>
  <c r="AQ5734" i="8"/>
  <c r="AL5734" i="8"/>
  <c r="CD5733" i="8"/>
  <c r="CC5733" i="8"/>
  <c r="BO5733" i="8"/>
  <c r="BG5733" i="8"/>
  <c r="BF5733" i="8"/>
  <c r="AS5733" i="8"/>
  <c r="AR5733" i="8"/>
  <c r="AQ5733" i="8"/>
  <c r="AL5733" i="8"/>
  <c r="CD5732" i="8"/>
  <c r="CC5732" i="8"/>
  <c r="BO5732" i="8"/>
  <c r="BG5732" i="8"/>
  <c r="BF5732" i="8"/>
  <c r="AS5732" i="8"/>
  <c r="AR5732" i="8"/>
  <c r="AQ5732" i="8"/>
  <c r="AL5732" i="8"/>
  <c r="CD5731" i="8"/>
  <c r="CC5731" i="8"/>
  <c r="BO5731" i="8"/>
  <c r="BG5731" i="8"/>
  <c r="BF5731" i="8"/>
  <c r="AS5731" i="8"/>
  <c r="AR5731" i="8"/>
  <c r="AQ5731" i="8"/>
  <c r="AL5731" i="8"/>
  <c r="CD5730" i="8"/>
  <c r="CC5730" i="8"/>
  <c r="BO5730" i="8"/>
  <c r="BG5730" i="8"/>
  <c r="BF5730" i="8"/>
  <c r="AS5730" i="8"/>
  <c r="AR5730" i="8"/>
  <c r="AQ5730" i="8"/>
  <c r="AL5730" i="8"/>
  <c r="CD5729" i="8"/>
  <c r="CC5729" i="8"/>
  <c r="BO5729" i="8"/>
  <c r="BG5729" i="8"/>
  <c r="BF5729" i="8"/>
  <c r="AS5729" i="8"/>
  <c r="AR5729" i="8"/>
  <c r="AQ5729" i="8"/>
  <c r="AL5729" i="8"/>
  <c r="CD5728" i="8"/>
  <c r="CC5728" i="8"/>
  <c r="BO5728" i="8"/>
  <c r="BG5728" i="8"/>
  <c r="BF5728" i="8"/>
  <c r="AS5728" i="8"/>
  <c r="AR5728" i="8"/>
  <c r="AQ5728" i="8"/>
  <c r="AL5728" i="8"/>
  <c r="CD5727" i="8"/>
  <c r="CC5727" i="8"/>
  <c r="BO5727" i="8"/>
  <c r="BG5727" i="8"/>
  <c r="BF5727" i="8"/>
  <c r="AS5727" i="8"/>
  <c r="AR5727" i="8"/>
  <c r="AQ5727" i="8"/>
  <c r="AL5727" i="8"/>
  <c r="CD5726" i="8"/>
  <c r="CC5726" i="8"/>
  <c r="BO5726" i="8"/>
  <c r="BG5726" i="8"/>
  <c r="BF5726" i="8"/>
  <c r="AS5726" i="8"/>
  <c r="AR5726" i="8"/>
  <c r="AQ5726" i="8"/>
  <c r="AL5726" i="8"/>
  <c r="CD5725" i="8"/>
  <c r="CC5725" i="8"/>
  <c r="BO5725" i="8"/>
  <c r="BG5725" i="8"/>
  <c r="BF5725" i="8"/>
  <c r="AS5725" i="8"/>
  <c r="AR5725" i="8"/>
  <c r="AQ5725" i="8"/>
  <c r="AL5725" i="8"/>
  <c r="CD5724" i="8"/>
  <c r="CC5724" i="8"/>
  <c r="BO5724" i="8"/>
  <c r="BG5724" i="8"/>
  <c r="BF5724" i="8"/>
  <c r="AS5724" i="8"/>
  <c r="AR5724" i="8"/>
  <c r="AQ5724" i="8"/>
  <c r="AL5724" i="8"/>
  <c r="CD5723" i="8"/>
  <c r="CC5723" i="8"/>
  <c r="BO5723" i="8"/>
  <c r="BG5723" i="8"/>
  <c r="BF5723" i="8"/>
  <c r="AS5723" i="8"/>
  <c r="AR5723" i="8"/>
  <c r="AQ5723" i="8"/>
  <c r="AL5723" i="8"/>
  <c r="CD5722" i="8"/>
  <c r="CC5722" i="8"/>
  <c r="BO5722" i="8"/>
  <c r="BG5722" i="8"/>
  <c r="BF5722" i="8"/>
  <c r="AS5722" i="8"/>
  <c r="AR5722" i="8"/>
  <c r="AQ5722" i="8"/>
  <c r="AL5722" i="8"/>
  <c r="CD5721" i="8"/>
  <c r="CC5721" i="8"/>
  <c r="BO5721" i="8"/>
  <c r="BG5721" i="8"/>
  <c r="BF5721" i="8"/>
  <c r="AS5721" i="8"/>
  <c r="AR5721" i="8"/>
  <c r="AQ5721" i="8"/>
  <c r="AL5721" i="8"/>
  <c r="CD5720" i="8"/>
  <c r="CC5720" i="8"/>
  <c r="BO5720" i="8"/>
  <c r="BG5720" i="8"/>
  <c r="BF5720" i="8"/>
  <c r="AS5720" i="8"/>
  <c r="AR5720" i="8"/>
  <c r="AQ5720" i="8"/>
  <c r="AL5720" i="8"/>
  <c r="CD5719" i="8"/>
  <c r="CC5719" i="8"/>
  <c r="BO5719" i="8"/>
  <c r="BG5719" i="8"/>
  <c r="BF5719" i="8"/>
  <c r="AS5719" i="8"/>
  <c r="AR5719" i="8"/>
  <c r="AQ5719" i="8"/>
  <c r="AL5719" i="8"/>
  <c r="CD5718" i="8"/>
  <c r="CC5718" i="8"/>
  <c r="BO5718" i="8"/>
  <c r="BG5718" i="8"/>
  <c r="BF5718" i="8"/>
  <c r="AS5718" i="8"/>
  <c r="AR5718" i="8"/>
  <c r="AQ5718" i="8"/>
  <c r="AL5718" i="8"/>
  <c r="CD5717" i="8"/>
  <c r="CC5717" i="8"/>
  <c r="BO5717" i="8"/>
  <c r="BG5717" i="8"/>
  <c r="BF5717" i="8"/>
  <c r="AS5717" i="8"/>
  <c r="AR5717" i="8"/>
  <c r="AQ5717" i="8"/>
  <c r="AL5717" i="8"/>
  <c r="CD5716" i="8"/>
  <c r="CC5716" i="8"/>
  <c r="BO5716" i="8"/>
  <c r="BG5716" i="8"/>
  <c r="BF5716" i="8"/>
  <c r="AS5716" i="8"/>
  <c r="AR5716" i="8"/>
  <c r="AQ5716" i="8"/>
  <c r="AL5716" i="8"/>
  <c r="CD5715" i="8"/>
  <c r="CC5715" i="8"/>
  <c r="BO5715" i="8"/>
  <c r="BG5715" i="8"/>
  <c r="BF5715" i="8"/>
  <c r="AS5715" i="8"/>
  <c r="AR5715" i="8"/>
  <c r="AQ5715" i="8"/>
  <c r="AL5715" i="8"/>
  <c r="CD5714" i="8"/>
  <c r="CC5714" i="8"/>
  <c r="BO5714" i="8"/>
  <c r="BG5714" i="8"/>
  <c r="BF5714" i="8"/>
  <c r="AS5714" i="8"/>
  <c r="AR5714" i="8"/>
  <c r="AQ5714" i="8"/>
  <c r="AL5714" i="8"/>
  <c r="CD5713" i="8"/>
  <c r="CC5713" i="8"/>
  <c r="BO5713" i="8"/>
  <c r="BG5713" i="8"/>
  <c r="BF5713" i="8"/>
  <c r="AS5713" i="8"/>
  <c r="AR5713" i="8"/>
  <c r="AQ5713" i="8"/>
  <c r="AL5713" i="8"/>
  <c r="CD5712" i="8"/>
  <c r="CC5712" i="8"/>
  <c r="BO5712" i="8"/>
  <c r="BG5712" i="8"/>
  <c r="BF5712" i="8"/>
  <c r="AS5712" i="8"/>
  <c r="AR5712" i="8"/>
  <c r="AQ5712" i="8"/>
  <c r="AL5712" i="8"/>
  <c r="CD5711" i="8"/>
  <c r="CC5711" i="8"/>
  <c r="BO5711" i="8"/>
  <c r="BG5711" i="8"/>
  <c r="BF5711" i="8"/>
  <c r="AS5711" i="8"/>
  <c r="AR5711" i="8"/>
  <c r="AQ5711" i="8"/>
  <c r="AL5711" i="8"/>
  <c r="CD5710" i="8"/>
  <c r="CC5710" i="8"/>
  <c r="BO5710" i="8"/>
  <c r="BG5710" i="8"/>
  <c r="BF5710" i="8"/>
  <c r="AS5710" i="8"/>
  <c r="AR5710" i="8"/>
  <c r="AQ5710" i="8"/>
  <c r="AL5710" i="8"/>
  <c r="CD5709" i="8"/>
  <c r="CC5709" i="8"/>
  <c r="BO5709" i="8"/>
  <c r="BG5709" i="8"/>
  <c r="BF5709" i="8"/>
  <c r="AS5709" i="8"/>
  <c r="AR5709" i="8"/>
  <c r="AQ5709" i="8"/>
  <c r="AL5709" i="8"/>
  <c r="CD5708" i="8"/>
  <c r="CC5708" i="8"/>
  <c r="BO5708" i="8"/>
  <c r="BG5708" i="8"/>
  <c r="BF5708" i="8"/>
  <c r="AS5708" i="8"/>
  <c r="AR5708" i="8"/>
  <c r="AQ5708" i="8"/>
  <c r="AL5708" i="8"/>
  <c r="CD5707" i="8"/>
  <c r="CC5707" i="8"/>
  <c r="BO5707" i="8"/>
  <c r="BG5707" i="8"/>
  <c r="BF5707" i="8"/>
  <c r="AS5707" i="8"/>
  <c r="AR5707" i="8"/>
  <c r="AQ5707" i="8"/>
  <c r="AL5707" i="8"/>
  <c r="CD5706" i="8"/>
  <c r="CC5706" i="8"/>
  <c r="BO5706" i="8"/>
  <c r="BG5706" i="8"/>
  <c r="BF5706" i="8"/>
  <c r="AS5706" i="8"/>
  <c r="AR5706" i="8"/>
  <c r="AQ5706" i="8"/>
  <c r="AL5706" i="8"/>
  <c r="CD5705" i="8"/>
  <c r="CC5705" i="8"/>
  <c r="BO5705" i="8"/>
  <c r="BG5705" i="8"/>
  <c r="BF5705" i="8"/>
  <c r="AS5705" i="8"/>
  <c r="AR5705" i="8"/>
  <c r="AQ5705" i="8"/>
  <c r="AL5705" i="8"/>
  <c r="CD5704" i="8"/>
  <c r="CC5704" i="8"/>
  <c r="BO5704" i="8"/>
  <c r="BG5704" i="8"/>
  <c r="BF5704" i="8"/>
  <c r="AS5704" i="8"/>
  <c r="AR5704" i="8"/>
  <c r="AQ5704" i="8"/>
  <c r="AL5704" i="8"/>
  <c r="CD5703" i="8"/>
  <c r="CC5703" i="8"/>
  <c r="BO5703" i="8"/>
  <c r="BG5703" i="8"/>
  <c r="BF5703" i="8"/>
  <c r="AS5703" i="8"/>
  <c r="AR5703" i="8"/>
  <c r="AQ5703" i="8"/>
  <c r="AL5703" i="8"/>
  <c r="CD5702" i="8"/>
  <c r="CC5702" i="8"/>
  <c r="BO5702" i="8"/>
  <c r="BG5702" i="8"/>
  <c r="BF5702" i="8"/>
  <c r="AS5702" i="8"/>
  <c r="AR5702" i="8"/>
  <c r="AQ5702" i="8"/>
  <c r="AL5702" i="8"/>
  <c r="CD5701" i="8"/>
  <c r="CC5701" i="8"/>
  <c r="BO5701" i="8"/>
  <c r="BG5701" i="8"/>
  <c r="BF5701" i="8"/>
  <c r="AS5701" i="8"/>
  <c r="AR5701" i="8"/>
  <c r="AQ5701" i="8"/>
  <c r="AL5701" i="8"/>
  <c r="CD5700" i="8"/>
  <c r="CC5700" i="8"/>
  <c r="BO5700" i="8"/>
  <c r="BG5700" i="8"/>
  <c r="BF5700" i="8"/>
  <c r="AS5700" i="8"/>
  <c r="AR5700" i="8"/>
  <c r="AQ5700" i="8"/>
  <c r="AL5700" i="8"/>
  <c r="CD5699" i="8"/>
  <c r="CC5699" i="8"/>
  <c r="BO5699" i="8"/>
  <c r="BG5699" i="8"/>
  <c r="BF5699" i="8"/>
  <c r="AS5699" i="8"/>
  <c r="AR5699" i="8"/>
  <c r="AQ5699" i="8"/>
  <c r="AL5699" i="8"/>
  <c r="CD5698" i="8"/>
  <c r="CC5698" i="8"/>
  <c r="BO5698" i="8"/>
  <c r="BG5698" i="8"/>
  <c r="BF5698" i="8"/>
  <c r="AS5698" i="8"/>
  <c r="AR5698" i="8"/>
  <c r="AQ5698" i="8"/>
  <c r="AL5698" i="8"/>
  <c r="CD5697" i="8"/>
  <c r="CC5697" i="8"/>
  <c r="BO5697" i="8"/>
  <c r="BG5697" i="8"/>
  <c r="BF5697" i="8"/>
  <c r="AS5697" i="8"/>
  <c r="AR5697" i="8"/>
  <c r="AQ5697" i="8"/>
  <c r="AL5697" i="8"/>
  <c r="CD5696" i="8"/>
  <c r="CC5696" i="8"/>
  <c r="BO5696" i="8"/>
  <c r="BG5696" i="8"/>
  <c r="BF5696" i="8"/>
  <c r="AS5696" i="8"/>
  <c r="AR5696" i="8"/>
  <c r="AQ5696" i="8"/>
  <c r="AL5696" i="8"/>
  <c r="CD5695" i="8"/>
  <c r="CC5695" i="8"/>
  <c r="BO5695" i="8"/>
  <c r="BG5695" i="8"/>
  <c r="BF5695" i="8"/>
  <c r="AS5695" i="8"/>
  <c r="AR5695" i="8"/>
  <c r="AQ5695" i="8"/>
  <c r="AL5695" i="8"/>
  <c r="CD5694" i="8"/>
  <c r="CC5694" i="8"/>
  <c r="BO5694" i="8"/>
  <c r="BG5694" i="8"/>
  <c r="BF5694" i="8"/>
  <c r="AS5694" i="8"/>
  <c r="AR5694" i="8"/>
  <c r="AQ5694" i="8"/>
  <c r="AL5694" i="8"/>
  <c r="CD5693" i="8"/>
  <c r="CC5693" i="8"/>
  <c r="BO5693" i="8"/>
  <c r="BG5693" i="8"/>
  <c r="BF5693" i="8"/>
  <c r="AS5693" i="8"/>
  <c r="AR5693" i="8"/>
  <c r="AQ5693" i="8"/>
  <c r="AL5693" i="8"/>
  <c r="CD5692" i="8"/>
  <c r="CC5692" i="8"/>
  <c r="BO5692" i="8"/>
  <c r="BG5692" i="8"/>
  <c r="BF5692" i="8"/>
  <c r="AS5692" i="8"/>
  <c r="AR5692" i="8"/>
  <c r="AQ5692" i="8"/>
  <c r="AL5692" i="8"/>
  <c r="CD5691" i="8"/>
  <c r="CC5691" i="8"/>
  <c r="BO5691" i="8"/>
  <c r="BG5691" i="8"/>
  <c r="BF5691" i="8"/>
  <c r="AS5691" i="8"/>
  <c r="AR5691" i="8"/>
  <c r="AQ5691" i="8"/>
  <c r="AL5691" i="8"/>
  <c r="CD5690" i="8"/>
  <c r="CC5690" i="8"/>
  <c r="BO5690" i="8"/>
  <c r="BG5690" i="8"/>
  <c r="BF5690" i="8"/>
  <c r="AS5690" i="8"/>
  <c r="AR5690" i="8"/>
  <c r="AQ5690" i="8"/>
  <c r="AL5690" i="8"/>
  <c r="CD5689" i="8"/>
  <c r="CC5689" i="8"/>
  <c r="BO5689" i="8"/>
  <c r="BG5689" i="8"/>
  <c r="BF5689" i="8"/>
  <c r="AS5689" i="8"/>
  <c r="AR5689" i="8"/>
  <c r="AQ5689" i="8"/>
  <c r="AL5689" i="8"/>
  <c r="CD5688" i="8"/>
  <c r="CC5688" i="8"/>
  <c r="BO5688" i="8"/>
  <c r="BG5688" i="8"/>
  <c r="BF5688" i="8"/>
  <c r="AS5688" i="8"/>
  <c r="AR5688" i="8"/>
  <c r="AQ5688" i="8"/>
  <c r="AL5688" i="8"/>
  <c r="CD5687" i="8"/>
  <c r="CC5687" i="8"/>
  <c r="BO5687" i="8"/>
  <c r="BG5687" i="8"/>
  <c r="BF5687" i="8"/>
  <c r="AS5687" i="8"/>
  <c r="AR5687" i="8"/>
  <c r="AQ5687" i="8"/>
  <c r="AL5687" i="8"/>
  <c r="CD5686" i="8"/>
  <c r="CC5686" i="8"/>
  <c r="BO5686" i="8"/>
  <c r="BG5686" i="8"/>
  <c r="BF5686" i="8"/>
  <c r="AS5686" i="8"/>
  <c r="AR5686" i="8"/>
  <c r="AQ5686" i="8"/>
  <c r="AL5686" i="8"/>
  <c r="CD5685" i="8"/>
  <c r="CC5685" i="8"/>
  <c r="BO5685" i="8"/>
  <c r="BG5685" i="8"/>
  <c r="BF5685" i="8"/>
  <c r="AS5685" i="8"/>
  <c r="AR5685" i="8"/>
  <c r="AQ5685" i="8"/>
  <c r="AL5685" i="8"/>
  <c r="CD5684" i="8"/>
  <c r="CC5684" i="8"/>
  <c r="BO5684" i="8"/>
  <c r="BG5684" i="8"/>
  <c r="BF5684" i="8"/>
  <c r="AS5684" i="8"/>
  <c r="AR5684" i="8"/>
  <c r="AQ5684" i="8"/>
  <c r="AL5684" i="8"/>
  <c r="CD5683" i="8"/>
  <c r="CC5683" i="8"/>
  <c r="BO5683" i="8"/>
  <c r="BG5683" i="8"/>
  <c r="BF5683" i="8"/>
  <c r="AS5683" i="8"/>
  <c r="AR5683" i="8"/>
  <c r="AQ5683" i="8"/>
  <c r="AL5683" i="8"/>
  <c r="CD5682" i="8"/>
  <c r="CC5682" i="8"/>
  <c r="BO5682" i="8"/>
  <c r="BG5682" i="8"/>
  <c r="BF5682" i="8"/>
  <c r="AS5682" i="8"/>
  <c r="AR5682" i="8"/>
  <c r="AQ5682" i="8"/>
  <c r="AL5682" i="8"/>
  <c r="CD5681" i="8"/>
  <c r="CC5681" i="8"/>
  <c r="BO5681" i="8"/>
  <c r="BG5681" i="8"/>
  <c r="BF5681" i="8"/>
  <c r="AS5681" i="8"/>
  <c r="AR5681" i="8"/>
  <c r="AQ5681" i="8"/>
  <c r="AL5681" i="8"/>
  <c r="CD5680" i="8"/>
  <c r="CC5680" i="8"/>
  <c r="BO5680" i="8"/>
  <c r="BG5680" i="8"/>
  <c r="BF5680" i="8"/>
  <c r="AS5680" i="8"/>
  <c r="AR5680" i="8"/>
  <c r="AQ5680" i="8"/>
  <c r="AL5680" i="8"/>
  <c r="CD5679" i="8"/>
  <c r="CC5679" i="8"/>
  <c r="BO5679" i="8"/>
  <c r="BG5679" i="8"/>
  <c r="BF5679" i="8"/>
  <c r="AS5679" i="8"/>
  <c r="AR5679" i="8"/>
  <c r="AQ5679" i="8"/>
  <c r="AL5679" i="8"/>
  <c r="CD5678" i="8"/>
  <c r="CC5678" i="8"/>
  <c r="BO5678" i="8"/>
  <c r="BG5678" i="8"/>
  <c r="BF5678" i="8"/>
  <c r="AS5678" i="8"/>
  <c r="AR5678" i="8"/>
  <c r="AQ5678" i="8"/>
  <c r="AL5678" i="8"/>
  <c r="CD5677" i="8"/>
  <c r="CC5677" i="8"/>
  <c r="BO5677" i="8"/>
  <c r="BG5677" i="8"/>
  <c r="BF5677" i="8"/>
  <c r="AS5677" i="8"/>
  <c r="AR5677" i="8"/>
  <c r="AQ5677" i="8"/>
  <c r="AL5677" i="8"/>
  <c r="CD5676" i="8"/>
  <c r="CC5676" i="8"/>
  <c r="BO5676" i="8"/>
  <c r="BG5676" i="8"/>
  <c r="BF5676" i="8"/>
  <c r="AS5676" i="8"/>
  <c r="AR5676" i="8"/>
  <c r="AQ5676" i="8"/>
  <c r="AL5676" i="8"/>
  <c r="CD5675" i="8"/>
  <c r="CC5675" i="8"/>
  <c r="BO5675" i="8"/>
  <c r="BG5675" i="8"/>
  <c r="BF5675" i="8"/>
  <c r="AS5675" i="8"/>
  <c r="AR5675" i="8"/>
  <c r="AQ5675" i="8"/>
  <c r="AL5675" i="8"/>
  <c r="CD5674" i="8"/>
  <c r="CC5674" i="8"/>
  <c r="BO5674" i="8"/>
  <c r="BG5674" i="8"/>
  <c r="BF5674" i="8"/>
  <c r="AS5674" i="8"/>
  <c r="AR5674" i="8"/>
  <c r="AQ5674" i="8"/>
  <c r="AL5674" i="8"/>
  <c r="CD5673" i="8"/>
  <c r="CC5673" i="8"/>
  <c r="BO5673" i="8"/>
  <c r="BG5673" i="8"/>
  <c r="BF5673" i="8"/>
  <c r="AS5673" i="8"/>
  <c r="AR5673" i="8"/>
  <c r="AQ5673" i="8"/>
  <c r="AL5673" i="8"/>
  <c r="CD5672" i="8"/>
  <c r="CC5672" i="8"/>
  <c r="BO5672" i="8"/>
  <c r="BG5672" i="8"/>
  <c r="BF5672" i="8"/>
  <c r="AS5672" i="8"/>
  <c r="AR5672" i="8"/>
  <c r="AQ5672" i="8"/>
  <c r="AL5672" i="8"/>
  <c r="CD5671" i="8"/>
  <c r="CC5671" i="8"/>
  <c r="BO5671" i="8"/>
  <c r="BG5671" i="8"/>
  <c r="BF5671" i="8"/>
  <c r="AS5671" i="8"/>
  <c r="AR5671" i="8"/>
  <c r="AQ5671" i="8"/>
  <c r="AL5671" i="8"/>
  <c r="CD5670" i="8"/>
  <c r="CC5670" i="8"/>
  <c r="BO5670" i="8"/>
  <c r="BG5670" i="8"/>
  <c r="BF5670" i="8"/>
  <c r="AS5670" i="8"/>
  <c r="AR5670" i="8"/>
  <c r="AQ5670" i="8"/>
  <c r="AL5670" i="8"/>
  <c r="CD5669" i="8"/>
  <c r="CC5669" i="8"/>
  <c r="BO5669" i="8"/>
  <c r="BG5669" i="8"/>
  <c r="BF5669" i="8"/>
  <c r="AS5669" i="8"/>
  <c r="AR5669" i="8"/>
  <c r="AQ5669" i="8"/>
  <c r="AL5669" i="8"/>
  <c r="CD5668" i="8"/>
  <c r="CC5668" i="8"/>
  <c r="BO5668" i="8"/>
  <c r="BG5668" i="8"/>
  <c r="BF5668" i="8"/>
  <c r="AS5668" i="8"/>
  <c r="AR5668" i="8"/>
  <c r="AQ5668" i="8"/>
  <c r="AL5668" i="8"/>
  <c r="CD5667" i="8"/>
  <c r="CC5667" i="8"/>
  <c r="BO5667" i="8"/>
  <c r="BG5667" i="8"/>
  <c r="BF5667" i="8"/>
  <c r="AS5667" i="8"/>
  <c r="AR5667" i="8"/>
  <c r="AQ5667" i="8"/>
  <c r="AL5667" i="8"/>
  <c r="CD5666" i="8"/>
  <c r="CC5666" i="8"/>
  <c r="BO5666" i="8"/>
  <c r="BG5666" i="8"/>
  <c r="BF5666" i="8"/>
  <c r="AS5666" i="8"/>
  <c r="AR5666" i="8"/>
  <c r="AQ5666" i="8"/>
  <c r="AL5666" i="8"/>
  <c r="CD5665" i="8"/>
  <c r="CC5665" i="8"/>
  <c r="BO5665" i="8"/>
  <c r="BG5665" i="8"/>
  <c r="BF5665" i="8"/>
  <c r="AS5665" i="8"/>
  <c r="AR5665" i="8"/>
  <c r="AQ5665" i="8"/>
  <c r="AL5665" i="8"/>
  <c r="CD5664" i="8"/>
  <c r="CC5664" i="8"/>
  <c r="BO5664" i="8"/>
  <c r="BG5664" i="8"/>
  <c r="BF5664" i="8"/>
  <c r="AS5664" i="8"/>
  <c r="AR5664" i="8"/>
  <c r="AQ5664" i="8"/>
  <c r="AL5664" i="8"/>
  <c r="CD5663" i="8"/>
  <c r="CC5663" i="8"/>
  <c r="BO5663" i="8"/>
  <c r="BG5663" i="8"/>
  <c r="BF5663" i="8"/>
  <c r="AS5663" i="8"/>
  <c r="AR5663" i="8"/>
  <c r="AQ5663" i="8"/>
  <c r="AL5663" i="8"/>
  <c r="CD5662" i="8"/>
  <c r="CC5662" i="8"/>
  <c r="BO5662" i="8"/>
  <c r="BG5662" i="8"/>
  <c r="BF5662" i="8"/>
  <c r="AS5662" i="8"/>
  <c r="AR5662" i="8"/>
  <c r="AQ5662" i="8"/>
  <c r="AL5662" i="8"/>
  <c r="CD5661" i="8"/>
  <c r="CC5661" i="8"/>
  <c r="BO5661" i="8"/>
  <c r="BG5661" i="8"/>
  <c r="BF5661" i="8"/>
  <c r="AS5661" i="8"/>
  <c r="AR5661" i="8"/>
  <c r="AQ5661" i="8"/>
  <c r="AL5661" i="8"/>
  <c r="CD5660" i="8"/>
  <c r="CC5660" i="8"/>
  <c r="BO5660" i="8"/>
  <c r="BG5660" i="8"/>
  <c r="BF5660" i="8"/>
  <c r="AS5660" i="8"/>
  <c r="AR5660" i="8"/>
  <c r="AQ5660" i="8"/>
  <c r="AL5660" i="8"/>
  <c r="CD5659" i="8"/>
  <c r="CC5659" i="8"/>
  <c r="BO5659" i="8"/>
  <c r="BG5659" i="8"/>
  <c r="BF5659" i="8"/>
  <c r="AS5659" i="8"/>
  <c r="AR5659" i="8"/>
  <c r="AQ5659" i="8"/>
  <c r="AL5659" i="8"/>
  <c r="CD5658" i="8"/>
  <c r="CC5658" i="8"/>
  <c r="BO5658" i="8"/>
  <c r="BG5658" i="8"/>
  <c r="BF5658" i="8"/>
  <c r="AS5658" i="8"/>
  <c r="AR5658" i="8"/>
  <c r="AQ5658" i="8"/>
  <c r="AL5658" i="8"/>
  <c r="CD5657" i="8"/>
  <c r="CC5657" i="8"/>
  <c r="BO5657" i="8"/>
  <c r="BG5657" i="8"/>
  <c r="BF5657" i="8"/>
  <c r="AS5657" i="8"/>
  <c r="AR5657" i="8"/>
  <c r="AQ5657" i="8"/>
  <c r="AL5657" i="8"/>
  <c r="CD5656" i="8"/>
  <c r="CC5656" i="8"/>
  <c r="BO5656" i="8"/>
  <c r="BG5656" i="8"/>
  <c r="BF5656" i="8"/>
  <c r="AS5656" i="8"/>
  <c r="AR5656" i="8"/>
  <c r="AQ5656" i="8"/>
  <c r="AL5656" i="8"/>
  <c r="CD5655" i="8"/>
  <c r="CC5655" i="8"/>
  <c r="BO5655" i="8"/>
  <c r="BG5655" i="8"/>
  <c r="BF5655" i="8"/>
  <c r="AS5655" i="8"/>
  <c r="AR5655" i="8"/>
  <c r="AQ5655" i="8"/>
  <c r="AL5655" i="8"/>
  <c r="CD5654" i="8"/>
  <c r="CC5654" i="8"/>
  <c r="BO5654" i="8"/>
  <c r="BG5654" i="8"/>
  <c r="BF5654" i="8"/>
  <c r="AS5654" i="8"/>
  <c r="AR5654" i="8"/>
  <c r="AQ5654" i="8"/>
  <c r="AL5654" i="8"/>
  <c r="CD5653" i="8"/>
  <c r="CC5653" i="8"/>
  <c r="BO5653" i="8"/>
  <c r="BG5653" i="8"/>
  <c r="BF5653" i="8"/>
  <c r="AS5653" i="8"/>
  <c r="AR5653" i="8"/>
  <c r="AQ5653" i="8"/>
  <c r="AL5653" i="8"/>
  <c r="CD5652" i="8"/>
  <c r="CC5652" i="8"/>
  <c r="BO5652" i="8"/>
  <c r="BG5652" i="8"/>
  <c r="BF5652" i="8"/>
  <c r="AS5652" i="8"/>
  <c r="AR5652" i="8"/>
  <c r="AQ5652" i="8"/>
  <c r="AL5652" i="8"/>
  <c r="CD5651" i="8"/>
  <c r="CC5651" i="8"/>
  <c r="BO5651" i="8"/>
  <c r="BG5651" i="8"/>
  <c r="BF5651" i="8"/>
  <c r="AS5651" i="8"/>
  <c r="AR5651" i="8"/>
  <c r="AQ5651" i="8"/>
  <c r="AL5651" i="8"/>
  <c r="CD5650" i="8"/>
  <c r="CC5650" i="8"/>
  <c r="BO5650" i="8"/>
  <c r="BG5650" i="8"/>
  <c r="BF5650" i="8"/>
  <c r="AS5650" i="8"/>
  <c r="AR5650" i="8"/>
  <c r="AQ5650" i="8"/>
  <c r="AL5650" i="8"/>
  <c r="CD5649" i="8"/>
  <c r="CC5649" i="8"/>
  <c r="BO5649" i="8"/>
  <c r="BG5649" i="8"/>
  <c r="BF5649" i="8"/>
  <c r="AS5649" i="8"/>
  <c r="AR5649" i="8"/>
  <c r="AQ5649" i="8"/>
  <c r="AL5649" i="8"/>
  <c r="CD5648" i="8"/>
  <c r="CC5648" i="8"/>
  <c r="BO5648" i="8"/>
  <c r="BG5648" i="8"/>
  <c r="BF5648" i="8"/>
  <c r="AS5648" i="8"/>
  <c r="AR5648" i="8"/>
  <c r="AQ5648" i="8"/>
  <c r="AL5648" i="8"/>
  <c r="CD5647" i="8"/>
  <c r="CC5647" i="8"/>
  <c r="BO5647" i="8"/>
  <c r="BG5647" i="8"/>
  <c r="BF5647" i="8"/>
  <c r="AS5647" i="8"/>
  <c r="AR5647" i="8"/>
  <c r="AQ5647" i="8"/>
  <c r="AL5647" i="8"/>
  <c r="CD5646" i="8"/>
  <c r="CC5646" i="8"/>
  <c r="BO5646" i="8"/>
  <c r="BG5646" i="8"/>
  <c r="BF5646" i="8"/>
  <c r="AS5646" i="8"/>
  <c r="AR5646" i="8"/>
  <c r="AQ5646" i="8"/>
  <c r="AL5646" i="8"/>
  <c r="CD5645" i="8"/>
  <c r="CC5645" i="8"/>
  <c r="BO5645" i="8"/>
  <c r="BG5645" i="8"/>
  <c r="BF5645" i="8"/>
  <c r="AS5645" i="8"/>
  <c r="AR5645" i="8"/>
  <c r="AQ5645" i="8"/>
  <c r="AL5645" i="8"/>
  <c r="CD5644" i="8"/>
  <c r="CC5644" i="8"/>
  <c r="BO5644" i="8"/>
  <c r="BG5644" i="8"/>
  <c r="BF5644" i="8"/>
  <c r="AS5644" i="8"/>
  <c r="AR5644" i="8"/>
  <c r="AQ5644" i="8"/>
  <c r="AL5644" i="8"/>
  <c r="CD5643" i="8"/>
  <c r="CC5643" i="8"/>
  <c r="BO5643" i="8"/>
  <c r="BG5643" i="8"/>
  <c r="BF5643" i="8"/>
  <c r="AS5643" i="8"/>
  <c r="AR5643" i="8"/>
  <c r="AQ5643" i="8"/>
  <c r="AL5643" i="8"/>
  <c r="CD5642" i="8"/>
  <c r="CC5642" i="8"/>
  <c r="BO5642" i="8"/>
  <c r="BG5642" i="8"/>
  <c r="BF5642" i="8"/>
  <c r="AS5642" i="8"/>
  <c r="AR5642" i="8"/>
  <c r="AQ5642" i="8"/>
  <c r="AL5642" i="8"/>
  <c r="CD5641" i="8"/>
  <c r="CC5641" i="8"/>
  <c r="BO5641" i="8"/>
  <c r="BG5641" i="8"/>
  <c r="BF5641" i="8"/>
  <c r="AS5641" i="8"/>
  <c r="AR5641" i="8"/>
  <c r="AQ5641" i="8"/>
  <c r="AL5641" i="8"/>
  <c r="CD5640" i="8"/>
  <c r="CC5640" i="8"/>
  <c r="BO5640" i="8"/>
  <c r="BG5640" i="8"/>
  <c r="BF5640" i="8"/>
  <c r="AS5640" i="8"/>
  <c r="AR5640" i="8"/>
  <c r="AQ5640" i="8"/>
  <c r="AL5640" i="8"/>
  <c r="CD5639" i="8"/>
  <c r="CC5639" i="8"/>
  <c r="BO5639" i="8"/>
  <c r="BG5639" i="8"/>
  <c r="BF5639" i="8"/>
  <c r="AS5639" i="8"/>
  <c r="AR5639" i="8"/>
  <c r="AQ5639" i="8"/>
  <c r="AL5639" i="8"/>
  <c r="CD5638" i="8"/>
  <c r="CC5638" i="8"/>
  <c r="BO5638" i="8"/>
  <c r="BG5638" i="8"/>
  <c r="BF5638" i="8"/>
  <c r="AS5638" i="8"/>
  <c r="AR5638" i="8"/>
  <c r="AQ5638" i="8"/>
  <c r="AL5638" i="8"/>
  <c r="CD5637" i="8"/>
  <c r="CC5637" i="8"/>
  <c r="BO5637" i="8"/>
  <c r="BG5637" i="8"/>
  <c r="BF5637" i="8"/>
  <c r="AS5637" i="8"/>
  <c r="AR5637" i="8"/>
  <c r="AQ5637" i="8"/>
  <c r="AL5637" i="8"/>
  <c r="CD5636" i="8"/>
  <c r="CC5636" i="8"/>
  <c r="BO5636" i="8"/>
  <c r="BG5636" i="8"/>
  <c r="BF5636" i="8"/>
  <c r="AS5636" i="8"/>
  <c r="AR5636" i="8"/>
  <c r="AQ5636" i="8"/>
  <c r="AL5636" i="8"/>
  <c r="CD5635" i="8"/>
  <c r="CC5635" i="8"/>
  <c r="BO5635" i="8"/>
  <c r="BG5635" i="8"/>
  <c r="BF5635" i="8"/>
  <c r="AS5635" i="8"/>
  <c r="AR5635" i="8"/>
  <c r="AQ5635" i="8"/>
  <c r="AL5635" i="8"/>
  <c r="CD5634" i="8"/>
  <c r="CC5634" i="8"/>
  <c r="BO5634" i="8"/>
  <c r="BG5634" i="8"/>
  <c r="BF5634" i="8"/>
  <c r="AS5634" i="8"/>
  <c r="AR5634" i="8"/>
  <c r="AQ5634" i="8"/>
  <c r="AL5634" i="8"/>
  <c r="CD5633" i="8"/>
  <c r="CC5633" i="8"/>
  <c r="BO5633" i="8"/>
  <c r="BG5633" i="8"/>
  <c r="BF5633" i="8"/>
  <c r="AS5633" i="8"/>
  <c r="AR5633" i="8"/>
  <c r="AQ5633" i="8"/>
  <c r="AL5633" i="8"/>
  <c r="CD5632" i="8"/>
  <c r="CC5632" i="8"/>
  <c r="BO5632" i="8"/>
  <c r="BG5632" i="8"/>
  <c r="BF5632" i="8"/>
  <c r="AS5632" i="8"/>
  <c r="AR5632" i="8"/>
  <c r="AQ5632" i="8"/>
  <c r="AL5632" i="8"/>
  <c r="CD5631" i="8"/>
  <c r="CC5631" i="8"/>
  <c r="BO5631" i="8"/>
  <c r="BG5631" i="8"/>
  <c r="BF5631" i="8"/>
  <c r="AS5631" i="8"/>
  <c r="AR5631" i="8"/>
  <c r="AQ5631" i="8"/>
  <c r="AL5631" i="8"/>
  <c r="CD5630" i="8"/>
  <c r="CC5630" i="8"/>
  <c r="BO5630" i="8"/>
  <c r="BG5630" i="8"/>
  <c r="BF5630" i="8"/>
  <c r="AS5630" i="8"/>
  <c r="AR5630" i="8"/>
  <c r="AQ5630" i="8"/>
  <c r="AL5630" i="8"/>
  <c r="CD5629" i="8"/>
  <c r="CC5629" i="8"/>
  <c r="BO5629" i="8"/>
  <c r="BG5629" i="8"/>
  <c r="BF5629" i="8"/>
  <c r="AS5629" i="8"/>
  <c r="AR5629" i="8"/>
  <c r="AQ5629" i="8"/>
  <c r="AL5629" i="8"/>
  <c r="CD5628" i="8"/>
  <c r="CC5628" i="8"/>
  <c r="BO5628" i="8"/>
  <c r="BG5628" i="8"/>
  <c r="BF5628" i="8"/>
  <c r="AS5628" i="8"/>
  <c r="AR5628" i="8"/>
  <c r="AQ5628" i="8"/>
  <c r="AL5628" i="8"/>
  <c r="CD5627" i="8"/>
  <c r="CC5627" i="8"/>
  <c r="BO5627" i="8"/>
  <c r="BG5627" i="8"/>
  <c r="BF5627" i="8"/>
  <c r="AS5627" i="8"/>
  <c r="AR5627" i="8"/>
  <c r="AQ5627" i="8"/>
  <c r="AL5627" i="8"/>
  <c r="CD5626" i="8"/>
  <c r="CC5626" i="8"/>
  <c r="BO5626" i="8"/>
  <c r="BG5626" i="8"/>
  <c r="BF5626" i="8"/>
  <c r="AS5626" i="8"/>
  <c r="AR5626" i="8"/>
  <c r="AQ5626" i="8"/>
  <c r="AL5626" i="8"/>
  <c r="CD5625" i="8"/>
  <c r="CC5625" i="8"/>
  <c r="BO5625" i="8"/>
  <c r="BG5625" i="8"/>
  <c r="BF5625" i="8"/>
  <c r="AS5625" i="8"/>
  <c r="AR5625" i="8"/>
  <c r="AQ5625" i="8"/>
  <c r="AL5625" i="8"/>
  <c r="CD5624" i="8"/>
  <c r="CC5624" i="8"/>
  <c r="BO5624" i="8"/>
  <c r="BG5624" i="8"/>
  <c r="BF5624" i="8"/>
  <c r="AS5624" i="8"/>
  <c r="AR5624" i="8"/>
  <c r="AQ5624" i="8"/>
  <c r="AL5624" i="8"/>
  <c r="CD5623" i="8"/>
  <c r="CC5623" i="8"/>
  <c r="BO5623" i="8"/>
  <c r="BG5623" i="8"/>
  <c r="BF5623" i="8"/>
  <c r="AS5623" i="8"/>
  <c r="AR5623" i="8"/>
  <c r="AQ5623" i="8"/>
  <c r="AL5623" i="8"/>
  <c r="CD5622" i="8"/>
  <c r="CC5622" i="8"/>
  <c r="BO5622" i="8"/>
  <c r="BG5622" i="8"/>
  <c r="BF5622" i="8"/>
  <c r="AS5622" i="8"/>
  <c r="AR5622" i="8"/>
  <c r="AQ5622" i="8"/>
  <c r="AL5622" i="8"/>
  <c r="CD5621" i="8"/>
  <c r="CC5621" i="8"/>
  <c r="BO5621" i="8"/>
  <c r="BG5621" i="8"/>
  <c r="BF5621" i="8"/>
  <c r="AS5621" i="8"/>
  <c r="AR5621" i="8"/>
  <c r="AQ5621" i="8"/>
  <c r="AL5621" i="8"/>
  <c r="CD5620" i="8"/>
  <c r="CC5620" i="8"/>
  <c r="BO5620" i="8"/>
  <c r="BG5620" i="8"/>
  <c r="BF5620" i="8"/>
  <c r="AS5620" i="8"/>
  <c r="AR5620" i="8"/>
  <c r="AQ5620" i="8"/>
  <c r="AL5620" i="8"/>
  <c r="CD5619" i="8"/>
  <c r="CC5619" i="8"/>
  <c r="BO5619" i="8"/>
  <c r="BG5619" i="8"/>
  <c r="BF5619" i="8"/>
  <c r="AS5619" i="8"/>
  <c r="AR5619" i="8"/>
  <c r="AQ5619" i="8"/>
  <c r="AL5619" i="8"/>
  <c r="CD5618" i="8"/>
  <c r="CC5618" i="8"/>
  <c r="BO5618" i="8"/>
  <c r="BG5618" i="8"/>
  <c r="BF5618" i="8"/>
  <c r="AS5618" i="8"/>
  <c r="AR5618" i="8"/>
  <c r="AQ5618" i="8"/>
  <c r="AL5618" i="8"/>
  <c r="CD5617" i="8"/>
  <c r="CC5617" i="8"/>
  <c r="BO5617" i="8"/>
  <c r="BG5617" i="8"/>
  <c r="BF5617" i="8"/>
  <c r="AS5617" i="8"/>
  <c r="AR5617" i="8"/>
  <c r="AQ5617" i="8"/>
  <c r="AL5617" i="8"/>
  <c r="CD5616" i="8"/>
  <c r="CC5616" i="8"/>
  <c r="BO5616" i="8"/>
  <c r="BG5616" i="8"/>
  <c r="BF5616" i="8"/>
  <c r="AS5616" i="8"/>
  <c r="AR5616" i="8"/>
  <c r="AQ5616" i="8"/>
  <c r="AL5616" i="8"/>
  <c r="CD5615" i="8"/>
  <c r="CC5615" i="8"/>
  <c r="BO5615" i="8"/>
  <c r="BG5615" i="8"/>
  <c r="BF5615" i="8"/>
  <c r="AS5615" i="8"/>
  <c r="AR5615" i="8"/>
  <c r="AQ5615" i="8"/>
  <c r="AL5615" i="8"/>
  <c r="CD5614" i="8"/>
  <c r="CC5614" i="8"/>
  <c r="BO5614" i="8"/>
  <c r="BG5614" i="8"/>
  <c r="BF5614" i="8"/>
  <c r="AS5614" i="8"/>
  <c r="AR5614" i="8"/>
  <c r="AQ5614" i="8"/>
  <c r="AL5614" i="8"/>
  <c r="CD5613" i="8"/>
  <c r="CC5613" i="8"/>
  <c r="BO5613" i="8"/>
  <c r="BG5613" i="8"/>
  <c r="BF5613" i="8"/>
  <c r="AS5613" i="8"/>
  <c r="AR5613" i="8"/>
  <c r="AQ5613" i="8"/>
  <c r="AL5613" i="8"/>
  <c r="CD5612" i="8"/>
  <c r="CC5612" i="8"/>
  <c r="BO5612" i="8"/>
  <c r="BG5612" i="8"/>
  <c r="BF5612" i="8"/>
  <c r="AS5612" i="8"/>
  <c r="AR5612" i="8"/>
  <c r="AQ5612" i="8"/>
  <c r="AL5612" i="8"/>
  <c r="CD5611" i="8"/>
  <c r="CC5611" i="8"/>
  <c r="BO5611" i="8"/>
  <c r="BG5611" i="8"/>
  <c r="BF5611" i="8"/>
  <c r="AS5611" i="8"/>
  <c r="AR5611" i="8"/>
  <c r="AQ5611" i="8"/>
  <c r="AL5611" i="8"/>
  <c r="CD5610" i="8"/>
  <c r="CC5610" i="8"/>
  <c r="BO5610" i="8"/>
  <c r="BG5610" i="8"/>
  <c r="BF5610" i="8"/>
  <c r="AS5610" i="8"/>
  <c r="AR5610" i="8"/>
  <c r="AQ5610" i="8"/>
  <c r="AL5610" i="8"/>
  <c r="CD5609" i="8"/>
  <c r="CC5609" i="8"/>
  <c r="BO5609" i="8"/>
  <c r="BG5609" i="8"/>
  <c r="BF5609" i="8"/>
  <c r="AS5609" i="8"/>
  <c r="AR5609" i="8"/>
  <c r="AQ5609" i="8"/>
  <c r="AL5609" i="8"/>
  <c r="CD5608" i="8"/>
  <c r="CC5608" i="8"/>
  <c r="BO5608" i="8"/>
  <c r="BG5608" i="8"/>
  <c r="BF5608" i="8"/>
  <c r="AS5608" i="8"/>
  <c r="AR5608" i="8"/>
  <c r="AQ5608" i="8"/>
  <c r="AL5608" i="8"/>
  <c r="CD5607" i="8"/>
  <c r="CC5607" i="8"/>
  <c r="BO5607" i="8"/>
  <c r="BG5607" i="8"/>
  <c r="BF5607" i="8"/>
  <c r="AS5607" i="8"/>
  <c r="AR5607" i="8"/>
  <c r="AQ5607" i="8"/>
  <c r="AL5607" i="8"/>
  <c r="CD5606" i="8"/>
  <c r="CC5606" i="8"/>
  <c r="BO5606" i="8"/>
  <c r="BG5606" i="8"/>
  <c r="BF5606" i="8"/>
  <c r="AS5606" i="8"/>
  <c r="AR5606" i="8"/>
  <c r="AQ5606" i="8"/>
  <c r="AL5606" i="8"/>
  <c r="CD5605" i="8"/>
  <c r="CC5605" i="8"/>
  <c r="BO5605" i="8"/>
  <c r="BG5605" i="8"/>
  <c r="BF5605" i="8"/>
  <c r="AS5605" i="8"/>
  <c r="AR5605" i="8"/>
  <c r="AQ5605" i="8"/>
  <c r="AL5605" i="8"/>
  <c r="CD5604" i="8"/>
  <c r="CC5604" i="8"/>
  <c r="BO5604" i="8"/>
  <c r="BG5604" i="8"/>
  <c r="BF5604" i="8"/>
  <c r="AS5604" i="8"/>
  <c r="AR5604" i="8"/>
  <c r="AQ5604" i="8"/>
  <c r="AL5604" i="8"/>
  <c r="CD5603" i="8"/>
  <c r="CC5603" i="8"/>
  <c r="BO5603" i="8"/>
  <c r="BG5603" i="8"/>
  <c r="BF5603" i="8"/>
  <c r="AS5603" i="8"/>
  <c r="AR5603" i="8"/>
  <c r="AQ5603" i="8"/>
  <c r="AL5603" i="8"/>
  <c r="CD5602" i="8"/>
  <c r="CC5602" i="8"/>
  <c r="BO5602" i="8"/>
  <c r="BG5602" i="8"/>
  <c r="BF5602" i="8"/>
  <c r="AS5602" i="8"/>
  <c r="AR5602" i="8"/>
  <c r="AQ5602" i="8"/>
  <c r="AL5602" i="8"/>
  <c r="CD5601" i="8"/>
  <c r="CC5601" i="8"/>
  <c r="BO5601" i="8"/>
  <c r="BG5601" i="8"/>
  <c r="BF5601" i="8"/>
  <c r="AS5601" i="8"/>
  <c r="AR5601" i="8"/>
  <c r="AQ5601" i="8"/>
  <c r="AL5601" i="8"/>
  <c r="CD5600" i="8"/>
  <c r="CC5600" i="8"/>
  <c r="BO5600" i="8"/>
  <c r="BG5600" i="8"/>
  <c r="BF5600" i="8"/>
  <c r="AS5600" i="8"/>
  <c r="AR5600" i="8"/>
  <c r="AQ5600" i="8"/>
  <c r="AL5600" i="8"/>
  <c r="CD5599" i="8"/>
  <c r="CC5599" i="8"/>
  <c r="BO5599" i="8"/>
  <c r="BG5599" i="8"/>
  <c r="BF5599" i="8"/>
  <c r="AS5599" i="8"/>
  <c r="AR5599" i="8"/>
  <c r="AQ5599" i="8"/>
  <c r="AL5599" i="8"/>
  <c r="CD5598" i="8"/>
  <c r="CC5598" i="8"/>
  <c r="BO5598" i="8"/>
  <c r="BG5598" i="8"/>
  <c r="BF5598" i="8"/>
  <c r="AS5598" i="8"/>
  <c r="AR5598" i="8"/>
  <c r="AQ5598" i="8"/>
  <c r="AL5598" i="8"/>
  <c r="CD5597" i="8"/>
  <c r="CC5597" i="8"/>
  <c r="BO5597" i="8"/>
  <c r="BG5597" i="8"/>
  <c r="BF5597" i="8"/>
  <c r="AS5597" i="8"/>
  <c r="AR5597" i="8"/>
  <c r="AQ5597" i="8"/>
  <c r="AL5597" i="8"/>
  <c r="CD5596" i="8"/>
  <c r="CC5596" i="8"/>
  <c r="BO5596" i="8"/>
  <c r="BG5596" i="8"/>
  <c r="BF5596" i="8"/>
  <c r="AS5596" i="8"/>
  <c r="AR5596" i="8"/>
  <c r="AQ5596" i="8"/>
  <c r="AL5596" i="8"/>
  <c r="CD5595" i="8"/>
  <c r="CC5595" i="8"/>
  <c r="BO5595" i="8"/>
  <c r="BG5595" i="8"/>
  <c r="BF5595" i="8"/>
  <c r="AS5595" i="8"/>
  <c r="AR5595" i="8"/>
  <c r="AQ5595" i="8"/>
  <c r="AL5595" i="8"/>
  <c r="CD5594" i="8"/>
  <c r="CC5594" i="8"/>
  <c r="BO5594" i="8"/>
  <c r="BG5594" i="8"/>
  <c r="BF5594" i="8"/>
  <c r="AS5594" i="8"/>
  <c r="AR5594" i="8"/>
  <c r="AQ5594" i="8"/>
  <c r="AL5594" i="8"/>
  <c r="CD5593" i="8"/>
  <c r="CC5593" i="8"/>
  <c r="BO5593" i="8"/>
  <c r="BG5593" i="8"/>
  <c r="BF5593" i="8"/>
  <c r="AS5593" i="8"/>
  <c r="AR5593" i="8"/>
  <c r="AQ5593" i="8"/>
  <c r="AL5593" i="8"/>
  <c r="CD5592" i="8"/>
  <c r="CC5592" i="8"/>
  <c r="BO5592" i="8"/>
  <c r="BG5592" i="8"/>
  <c r="BF5592" i="8"/>
  <c r="AS5592" i="8"/>
  <c r="AR5592" i="8"/>
  <c r="AQ5592" i="8"/>
  <c r="AL5592" i="8"/>
  <c r="CD5591" i="8"/>
  <c r="CC5591" i="8"/>
  <c r="BO5591" i="8"/>
  <c r="BG5591" i="8"/>
  <c r="BF5591" i="8"/>
  <c r="AS5591" i="8"/>
  <c r="AR5591" i="8"/>
  <c r="AQ5591" i="8"/>
  <c r="AL5591" i="8"/>
  <c r="CD5590" i="8"/>
  <c r="CC5590" i="8"/>
  <c r="BO5590" i="8"/>
  <c r="BG5590" i="8"/>
  <c r="BF5590" i="8"/>
  <c r="AS5590" i="8"/>
  <c r="AR5590" i="8"/>
  <c r="AQ5590" i="8"/>
  <c r="AL5590" i="8"/>
  <c r="CD5589" i="8"/>
  <c r="CC5589" i="8"/>
  <c r="BO5589" i="8"/>
  <c r="BG5589" i="8"/>
  <c r="BF5589" i="8"/>
  <c r="AS5589" i="8"/>
  <c r="AR5589" i="8"/>
  <c r="AQ5589" i="8"/>
  <c r="AL5589" i="8"/>
  <c r="CD5588" i="8"/>
  <c r="CC5588" i="8"/>
  <c r="BO5588" i="8"/>
  <c r="BG5588" i="8"/>
  <c r="BF5588" i="8"/>
  <c r="AS5588" i="8"/>
  <c r="AR5588" i="8"/>
  <c r="AQ5588" i="8"/>
  <c r="AL5588" i="8"/>
  <c r="CD5587" i="8"/>
  <c r="CC5587" i="8"/>
  <c r="BO5587" i="8"/>
  <c r="BG5587" i="8"/>
  <c r="BF5587" i="8"/>
  <c r="AS5587" i="8"/>
  <c r="AR5587" i="8"/>
  <c r="AQ5587" i="8"/>
  <c r="AL5587" i="8"/>
  <c r="CD5586" i="8"/>
  <c r="CC5586" i="8"/>
  <c r="BO5586" i="8"/>
  <c r="BG5586" i="8"/>
  <c r="BF5586" i="8"/>
  <c r="AS5586" i="8"/>
  <c r="AR5586" i="8"/>
  <c r="AQ5586" i="8"/>
  <c r="AL5586" i="8"/>
  <c r="CD5585" i="8"/>
  <c r="CC5585" i="8"/>
  <c r="BO5585" i="8"/>
  <c r="BG5585" i="8"/>
  <c r="BF5585" i="8"/>
  <c r="AS5585" i="8"/>
  <c r="AR5585" i="8"/>
  <c r="AQ5585" i="8"/>
  <c r="AL5585" i="8"/>
  <c r="CD5584" i="8"/>
  <c r="CC5584" i="8"/>
  <c r="BO5584" i="8"/>
  <c r="BG5584" i="8"/>
  <c r="BF5584" i="8"/>
  <c r="AS5584" i="8"/>
  <c r="AR5584" i="8"/>
  <c r="AQ5584" i="8"/>
  <c r="AL5584" i="8"/>
  <c r="CD5583" i="8"/>
  <c r="CC5583" i="8"/>
  <c r="BO5583" i="8"/>
  <c r="BG5583" i="8"/>
  <c r="BF5583" i="8"/>
  <c r="AS5583" i="8"/>
  <c r="AR5583" i="8"/>
  <c r="AQ5583" i="8"/>
  <c r="AL5583" i="8"/>
  <c r="CD5582" i="8"/>
  <c r="CC5582" i="8"/>
  <c r="BO5582" i="8"/>
  <c r="BG5582" i="8"/>
  <c r="BF5582" i="8"/>
  <c r="AS5582" i="8"/>
  <c r="AR5582" i="8"/>
  <c r="AQ5582" i="8"/>
  <c r="AL5582" i="8"/>
  <c r="CD5581" i="8"/>
  <c r="CC5581" i="8"/>
  <c r="BO5581" i="8"/>
  <c r="BG5581" i="8"/>
  <c r="BF5581" i="8"/>
  <c r="AS5581" i="8"/>
  <c r="AR5581" i="8"/>
  <c r="AQ5581" i="8"/>
  <c r="AL5581" i="8"/>
  <c r="CD5580" i="8"/>
  <c r="CC5580" i="8"/>
  <c r="BO5580" i="8"/>
  <c r="BG5580" i="8"/>
  <c r="BF5580" i="8"/>
  <c r="AS5580" i="8"/>
  <c r="AR5580" i="8"/>
  <c r="AQ5580" i="8"/>
  <c r="AL5580" i="8"/>
  <c r="CD5579" i="8"/>
  <c r="CC5579" i="8"/>
  <c r="BO5579" i="8"/>
  <c r="BG5579" i="8"/>
  <c r="BF5579" i="8"/>
  <c r="AS5579" i="8"/>
  <c r="AR5579" i="8"/>
  <c r="AQ5579" i="8"/>
  <c r="AL5579" i="8"/>
  <c r="CD5578" i="8"/>
  <c r="CC5578" i="8"/>
  <c r="BO5578" i="8"/>
  <c r="BG5578" i="8"/>
  <c r="BF5578" i="8"/>
  <c r="AS5578" i="8"/>
  <c r="AR5578" i="8"/>
  <c r="AQ5578" i="8"/>
  <c r="AL5578" i="8"/>
  <c r="CD5577" i="8"/>
  <c r="CC5577" i="8"/>
  <c r="BO5577" i="8"/>
  <c r="BG5577" i="8"/>
  <c r="BF5577" i="8"/>
  <c r="AS5577" i="8"/>
  <c r="AR5577" i="8"/>
  <c r="AQ5577" i="8"/>
  <c r="AL5577" i="8"/>
  <c r="CD5576" i="8"/>
  <c r="CC5576" i="8"/>
  <c r="BO5576" i="8"/>
  <c r="BG5576" i="8"/>
  <c r="BF5576" i="8"/>
  <c r="AS5576" i="8"/>
  <c r="AR5576" i="8"/>
  <c r="AQ5576" i="8"/>
  <c r="AL5576" i="8"/>
  <c r="CD5575" i="8"/>
  <c r="CC5575" i="8"/>
  <c r="BO5575" i="8"/>
  <c r="BG5575" i="8"/>
  <c r="BF5575" i="8"/>
  <c r="AS5575" i="8"/>
  <c r="AR5575" i="8"/>
  <c r="AQ5575" i="8"/>
  <c r="AL5575" i="8"/>
  <c r="CD5574" i="8"/>
  <c r="CC5574" i="8"/>
  <c r="BO5574" i="8"/>
  <c r="BG5574" i="8"/>
  <c r="BF5574" i="8"/>
  <c r="AS5574" i="8"/>
  <c r="AR5574" i="8"/>
  <c r="AQ5574" i="8"/>
  <c r="AL5574" i="8"/>
  <c r="CD5573" i="8"/>
  <c r="CC5573" i="8"/>
  <c r="BO5573" i="8"/>
  <c r="BG5573" i="8"/>
  <c r="BF5573" i="8"/>
  <c r="AS5573" i="8"/>
  <c r="AR5573" i="8"/>
  <c r="AQ5573" i="8"/>
  <c r="AL5573" i="8"/>
  <c r="CD5572" i="8"/>
  <c r="CC5572" i="8"/>
  <c r="BO5572" i="8"/>
  <c r="BG5572" i="8"/>
  <c r="BF5572" i="8"/>
  <c r="AS5572" i="8"/>
  <c r="AR5572" i="8"/>
  <c r="AQ5572" i="8"/>
  <c r="AL5572" i="8"/>
  <c r="CD5571" i="8"/>
  <c r="CC5571" i="8"/>
  <c r="BO5571" i="8"/>
  <c r="BG5571" i="8"/>
  <c r="BF5571" i="8"/>
  <c r="AS5571" i="8"/>
  <c r="AR5571" i="8"/>
  <c r="AQ5571" i="8"/>
  <c r="AL5571" i="8"/>
  <c r="CD5570" i="8"/>
  <c r="CC5570" i="8"/>
  <c r="BO5570" i="8"/>
  <c r="BG5570" i="8"/>
  <c r="BF5570" i="8"/>
  <c r="AS5570" i="8"/>
  <c r="AR5570" i="8"/>
  <c r="AQ5570" i="8"/>
  <c r="AL5570" i="8"/>
  <c r="CD5569" i="8"/>
  <c r="CC5569" i="8"/>
  <c r="BO5569" i="8"/>
  <c r="BG5569" i="8"/>
  <c r="BF5569" i="8"/>
  <c r="AS5569" i="8"/>
  <c r="AR5569" i="8"/>
  <c r="AQ5569" i="8"/>
  <c r="AL5569" i="8"/>
  <c r="CD5568" i="8"/>
  <c r="CC5568" i="8"/>
  <c r="BO5568" i="8"/>
  <c r="BG5568" i="8"/>
  <c r="BF5568" i="8"/>
  <c r="AS5568" i="8"/>
  <c r="AR5568" i="8"/>
  <c r="AQ5568" i="8"/>
  <c r="AL5568" i="8"/>
  <c r="CD5567" i="8"/>
  <c r="CC5567" i="8"/>
  <c r="BO5567" i="8"/>
  <c r="BG5567" i="8"/>
  <c r="BF5567" i="8"/>
  <c r="AS5567" i="8"/>
  <c r="AR5567" i="8"/>
  <c r="AQ5567" i="8"/>
  <c r="AL5567" i="8"/>
  <c r="CD5566" i="8"/>
  <c r="CC5566" i="8"/>
  <c r="BO5566" i="8"/>
  <c r="BG5566" i="8"/>
  <c r="BF5566" i="8"/>
  <c r="AS5566" i="8"/>
  <c r="AR5566" i="8"/>
  <c r="AQ5566" i="8"/>
  <c r="AL5566" i="8"/>
  <c r="CD5565" i="8"/>
  <c r="CC5565" i="8"/>
  <c r="BO5565" i="8"/>
  <c r="BG5565" i="8"/>
  <c r="BF5565" i="8"/>
  <c r="AS5565" i="8"/>
  <c r="AR5565" i="8"/>
  <c r="AQ5565" i="8"/>
  <c r="AL5565" i="8"/>
  <c r="CD5564" i="8"/>
  <c r="CC5564" i="8"/>
  <c r="BO5564" i="8"/>
  <c r="BG5564" i="8"/>
  <c r="BF5564" i="8"/>
  <c r="AS5564" i="8"/>
  <c r="AR5564" i="8"/>
  <c r="AQ5564" i="8"/>
  <c r="AL5564" i="8"/>
  <c r="CD5563" i="8"/>
  <c r="CC5563" i="8"/>
  <c r="BO5563" i="8"/>
  <c r="BG5563" i="8"/>
  <c r="BF5563" i="8"/>
  <c r="AS5563" i="8"/>
  <c r="AR5563" i="8"/>
  <c r="AQ5563" i="8"/>
  <c r="AL5563" i="8"/>
  <c r="CD5562" i="8"/>
  <c r="CC5562" i="8"/>
  <c r="BO5562" i="8"/>
  <c r="BG5562" i="8"/>
  <c r="BF5562" i="8"/>
  <c r="AS5562" i="8"/>
  <c r="AR5562" i="8"/>
  <c r="AQ5562" i="8"/>
  <c r="AL5562" i="8"/>
  <c r="CD5561" i="8"/>
  <c r="CC5561" i="8"/>
  <c r="BO5561" i="8"/>
  <c r="BG5561" i="8"/>
  <c r="BF5561" i="8"/>
  <c r="AS5561" i="8"/>
  <c r="AR5561" i="8"/>
  <c r="AQ5561" i="8"/>
  <c r="AL5561" i="8"/>
  <c r="CD5560" i="8"/>
  <c r="CC5560" i="8"/>
  <c r="BO5560" i="8"/>
  <c r="BG5560" i="8"/>
  <c r="BF5560" i="8"/>
  <c r="AS5560" i="8"/>
  <c r="AR5560" i="8"/>
  <c r="AQ5560" i="8"/>
  <c r="AL5560" i="8"/>
  <c r="CD5559" i="8"/>
  <c r="CC5559" i="8"/>
  <c r="BO5559" i="8"/>
  <c r="BG5559" i="8"/>
  <c r="BF5559" i="8"/>
  <c r="AS5559" i="8"/>
  <c r="AR5559" i="8"/>
  <c r="AQ5559" i="8"/>
  <c r="AL5559" i="8"/>
  <c r="CD5558" i="8"/>
  <c r="CC5558" i="8"/>
  <c r="BO5558" i="8"/>
  <c r="BG5558" i="8"/>
  <c r="BF5558" i="8"/>
  <c r="AS5558" i="8"/>
  <c r="AR5558" i="8"/>
  <c r="AQ5558" i="8"/>
  <c r="AL5558" i="8"/>
  <c r="CD5557" i="8"/>
  <c r="CC5557" i="8"/>
  <c r="BO5557" i="8"/>
  <c r="BG5557" i="8"/>
  <c r="BF5557" i="8"/>
  <c r="AS5557" i="8"/>
  <c r="AR5557" i="8"/>
  <c r="AQ5557" i="8"/>
  <c r="AL5557" i="8"/>
  <c r="CD5556" i="8"/>
  <c r="CC5556" i="8"/>
  <c r="BO5556" i="8"/>
  <c r="BG5556" i="8"/>
  <c r="BF5556" i="8"/>
  <c r="AS5556" i="8"/>
  <c r="AR5556" i="8"/>
  <c r="AQ5556" i="8"/>
  <c r="AL5556" i="8"/>
  <c r="CD5555" i="8"/>
  <c r="CC5555" i="8"/>
  <c r="BO5555" i="8"/>
  <c r="BG5555" i="8"/>
  <c r="BF5555" i="8"/>
  <c r="AS5555" i="8"/>
  <c r="AR5555" i="8"/>
  <c r="AQ5555" i="8"/>
  <c r="AL5555" i="8"/>
  <c r="CD5554" i="8"/>
  <c r="CC5554" i="8"/>
  <c r="BO5554" i="8"/>
  <c r="BG5554" i="8"/>
  <c r="BF5554" i="8"/>
  <c r="AS5554" i="8"/>
  <c r="AR5554" i="8"/>
  <c r="AQ5554" i="8"/>
  <c r="AL5554" i="8"/>
  <c r="CD5553" i="8"/>
  <c r="CC5553" i="8"/>
  <c r="BO5553" i="8"/>
  <c r="BG5553" i="8"/>
  <c r="BF5553" i="8"/>
  <c r="AS5553" i="8"/>
  <c r="AR5553" i="8"/>
  <c r="AQ5553" i="8"/>
  <c r="AL5553" i="8"/>
  <c r="CD5552" i="8"/>
  <c r="CC5552" i="8"/>
  <c r="BO5552" i="8"/>
  <c r="BG5552" i="8"/>
  <c r="BF5552" i="8"/>
  <c r="AS5552" i="8"/>
  <c r="AR5552" i="8"/>
  <c r="AQ5552" i="8"/>
  <c r="AL5552" i="8"/>
  <c r="CD5551" i="8"/>
  <c r="CC5551" i="8"/>
  <c r="BO5551" i="8"/>
  <c r="BG5551" i="8"/>
  <c r="BF5551" i="8"/>
  <c r="AS5551" i="8"/>
  <c r="AR5551" i="8"/>
  <c r="AQ5551" i="8"/>
  <c r="AL5551" i="8"/>
  <c r="CD5550" i="8"/>
  <c r="CC5550" i="8"/>
  <c r="BO5550" i="8"/>
  <c r="BG5550" i="8"/>
  <c r="BF5550" i="8"/>
  <c r="AS5550" i="8"/>
  <c r="AR5550" i="8"/>
  <c r="AQ5550" i="8"/>
  <c r="AL5550" i="8"/>
  <c r="CD5549" i="8"/>
  <c r="CC5549" i="8"/>
  <c r="BO5549" i="8"/>
  <c r="BG5549" i="8"/>
  <c r="BF5549" i="8"/>
  <c r="AS5549" i="8"/>
  <c r="AR5549" i="8"/>
  <c r="AQ5549" i="8"/>
  <c r="AL5549" i="8"/>
  <c r="CD5548" i="8"/>
  <c r="CC5548" i="8"/>
  <c r="BO5548" i="8"/>
  <c r="BG5548" i="8"/>
  <c r="BF5548" i="8"/>
  <c r="AS5548" i="8"/>
  <c r="AR5548" i="8"/>
  <c r="AQ5548" i="8"/>
  <c r="AL5548" i="8"/>
  <c r="CD5547" i="8"/>
  <c r="CC5547" i="8"/>
  <c r="BO5547" i="8"/>
  <c r="BG5547" i="8"/>
  <c r="BF5547" i="8"/>
  <c r="AS5547" i="8"/>
  <c r="AR5547" i="8"/>
  <c r="AQ5547" i="8"/>
  <c r="AL5547" i="8"/>
  <c r="CD5546" i="8"/>
  <c r="CC5546" i="8"/>
  <c r="BO5546" i="8"/>
  <c r="BG5546" i="8"/>
  <c r="BF5546" i="8"/>
  <c r="AS5546" i="8"/>
  <c r="AR5546" i="8"/>
  <c r="AQ5546" i="8"/>
  <c r="AL5546" i="8"/>
  <c r="CD5545" i="8"/>
  <c r="CC5545" i="8"/>
  <c r="BO5545" i="8"/>
  <c r="BG5545" i="8"/>
  <c r="BF5545" i="8"/>
  <c r="AS5545" i="8"/>
  <c r="AR5545" i="8"/>
  <c r="AQ5545" i="8"/>
  <c r="AL5545" i="8"/>
  <c r="CD5544" i="8"/>
  <c r="CC5544" i="8"/>
  <c r="BO5544" i="8"/>
  <c r="BG5544" i="8"/>
  <c r="BF5544" i="8"/>
  <c r="AS5544" i="8"/>
  <c r="AR5544" i="8"/>
  <c r="AQ5544" i="8"/>
  <c r="AL5544" i="8"/>
  <c r="CD5543" i="8"/>
  <c r="CC5543" i="8"/>
  <c r="BO5543" i="8"/>
  <c r="BG5543" i="8"/>
  <c r="BF5543" i="8"/>
  <c r="AS5543" i="8"/>
  <c r="AR5543" i="8"/>
  <c r="AQ5543" i="8"/>
  <c r="AL5543" i="8"/>
  <c r="CD5542" i="8"/>
  <c r="CC5542" i="8"/>
  <c r="BO5542" i="8"/>
  <c r="BG5542" i="8"/>
  <c r="BF5542" i="8"/>
  <c r="AS5542" i="8"/>
  <c r="AR5542" i="8"/>
  <c r="AQ5542" i="8"/>
  <c r="AL5542" i="8"/>
  <c r="CD5541" i="8"/>
  <c r="CC5541" i="8"/>
  <c r="BO5541" i="8"/>
  <c r="BG5541" i="8"/>
  <c r="BF5541" i="8"/>
  <c r="AS5541" i="8"/>
  <c r="AR5541" i="8"/>
  <c r="AQ5541" i="8"/>
  <c r="AL5541" i="8"/>
  <c r="CD5540" i="8"/>
  <c r="CC5540" i="8"/>
  <c r="BO5540" i="8"/>
  <c r="BG5540" i="8"/>
  <c r="BF5540" i="8"/>
  <c r="AS5540" i="8"/>
  <c r="AR5540" i="8"/>
  <c r="AQ5540" i="8"/>
  <c r="AL5540" i="8"/>
  <c r="CD5539" i="8"/>
  <c r="CC5539" i="8"/>
  <c r="BO5539" i="8"/>
  <c r="BG5539" i="8"/>
  <c r="BF5539" i="8"/>
  <c r="AS5539" i="8"/>
  <c r="AR5539" i="8"/>
  <c r="AQ5539" i="8"/>
  <c r="AL5539" i="8"/>
  <c r="CD5538" i="8"/>
  <c r="CC5538" i="8"/>
  <c r="BO5538" i="8"/>
  <c r="BG5538" i="8"/>
  <c r="BF5538" i="8"/>
  <c r="AS5538" i="8"/>
  <c r="AR5538" i="8"/>
  <c r="AQ5538" i="8"/>
  <c r="AL5538" i="8"/>
  <c r="CD5537" i="8"/>
  <c r="CC5537" i="8"/>
  <c r="BO5537" i="8"/>
  <c r="BG5537" i="8"/>
  <c r="BF5537" i="8"/>
  <c r="AS5537" i="8"/>
  <c r="AR5537" i="8"/>
  <c r="AQ5537" i="8"/>
  <c r="AL5537" i="8"/>
  <c r="CD5536" i="8"/>
  <c r="CC5536" i="8"/>
  <c r="BO5536" i="8"/>
  <c r="BG5536" i="8"/>
  <c r="BF5536" i="8"/>
  <c r="AS5536" i="8"/>
  <c r="AR5536" i="8"/>
  <c r="AQ5536" i="8"/>
  <c r="AL5536" i="8"/>
  <c r="CD5535" i="8"/>
  <c r="CC5535" i="8"/>
  <c r="BO5535" i="8"/>
  <c r="BG5535" i="8"/>
  <c r="BF5535" i="8"/>
  <c r="AS5535" i="8"/>
  <c r="AR5535" i="8"/>
  <c r="AQ5535" i="8"/>
  <c r="AL5535" i="8"/>
  <c r="CD5534" i="8"/>
  <c r="CC5534" i="8"/>
  <c r="BO5534" i="8"/>
  <c r="BG5534" i="8"/>
  <c r="BF5534" i="8"/>
  <c r="AS5534" i="8"/>
  <c r="AR5534" i="8"/>
  <c r="AQ5534" i="8"/>
  <c r="AL5534" i="8"/>
  <c r="CD5533" i="8"/>
  <c r="CC5533" i="8"/>
  <c r="BO5533" i="8"/>
  <c r="BG5533" i="8"/>
  <c r="BF5533" i="8"/>
  <c r="AS5533" i="8"/>
  <c r="AR5533" i="8"/>
  <c r="AQ5533" i="8"/>
  <c r="AL5533" i="8"/>
  <c r="CD5532" i="8"/>
  <c r="CC5532" i="8"/>
  <c r="BO5532" i="8"/>
  <c r="BG5532" i="8"/>
  <c r="BF5532" i="8"/>
  <c r="AS5532" i="8"/>
  <c r="AR5532" i="8"/>
  <c r="AQ5532" i="8"/>
  <c r="AL5532" i="8"/>
  <c r="CD5531" i="8"/>
  <c r="CC5531" i="8"/>
  <c r="BO5531" i="8"/>
  <c r="BG5531" i="8"/>
  <c r="BF5531" i="8"/>
  <c r="AS5531" i="8"/>
  <c r="AR5531" i="8"/>
  <c r="AQ5531" i="8"/>
  <c r="AL5531" i="8"/>
  <c r="CD5530" i="8"/>
  <c r="CC5530" i="8"/>
  <c r="BO5530" i="8"/>
  <c r="BG5530" i="8"/>
  <c r="BF5530" i="8"/>
  <c r="AS5530" i="8"/>
  <c r="AR5530" i="8"/>
  <c r="AQ5530" i="8"/>
  <c r="AL5530" i="8"/>
  <c r="CD5529" i="8"/>
  <c r="CC5529" i="8"/>
  <c r="BO5529" i="8"/>
  <c r="BG5529" i="8"/>
  <c r="BF5529" i="8"/>
  <c r="AS5529" i="8"/>
  <c r="AR5529" i="8"/>
  <c r="AQ5529" i="8"/>
  <c r="AL5529" i="8"/>
  <c r="CD5528" i="8"/>
  <c r="CC5528" i="8"/>
  <c r="BO5528" i="8"/>
  <c r="BG5528" i="8"/>
  <c r="BF5528" i="8"/>
  <c r="AS5528" i="8"/>
  <c r="AR5528" i="8"/>
  <c r="AQ5528" i="8"/>
  <c r="AL5528" i="8"/>
  <c r="CD5527" i="8"/>
  <c r="CC5527" i="8"/>
  <c r="BO5527" i="8"/>
  <c r="BG5527" i="8"/>
  <c r="BF5527" i="8"/>
  <c r="AS5527" i="8"/>
  <c r="AR5527" i="8"/>
  <c r="AQ5527" i="8"/>
  <c r="AL5527" i="8"/>
  <c r="CD5526" i="8"/>
  <c r="CC5526" i="8"/>
  <c r="BO5526" i="8"/>
  <c r="BG5526" i="8"/>
  <c r="BF5526" i="8"/>
  <c r="AS5526" i="8"/>
  <c r="AR5526" i="8"/>
  <c r="AQ5526" i="8"/>
  <c r="AL5526" i="8"/>
  <c r="CD5525" i="8"/>
  <c r="CC5525" i="8"/>
  <c r="BO5525" i="8"/>
  <c r="BG5525" i="8"/>
  <c r="BF5525" i="8"/>
  <c r="AS5525" i="8"/>
  <c r="AR5525" i="8"/>
  <c r="AQ5525" i="8"/>
  <c r="AL5525" i="8"/>
  <c r="CD5524" i="8"/>
  <c r="CC5524" i="8"/>
  <c r="BO5524" i="8"/>
  <c r="BG5524" i="8"/>
  <c r="BF5524" i="8"/>
  <c r="AS5524" i="8"/>
  <c r="AR5524" i="8"/>
  <c r="AQ5524" i="8"/>
  <c r="AL5524" i="8"/>
  <c r="CD5523" i="8"/>
  <c r="CC5523" i="8"/>
  <c r="BO5523" i="8"/>
  <c r="BG5523" i="8"/>
  <c r="BF5523" i="8"/>
  <c r="AS5523" i="8"/>
  <c r="AR5523" i="8"/>
  <c r="AQ5523" i="8"/>
  <c r="AL5523" i="8"/>
  <c r="CD5522" i="8"/>
  <c r="CC5522" i="8"/>
  <c r="BO5522" i="8"/>
  <c r="BG5522" i="8"/>
  <c r="BF5522" i="8"/>
  <c r="AS5522" i="8"/>
  <c r="AR5522" i="8"/>
  <c r="AQ5522" i="8"/>
  <c r="AL5522" i="8"/>
  <c r="CD5521" i="8"/>
  <c r="CC5521" i="8"/>
  <c r="BO5521" i="8"/>
  <c r="BG5521" i="8"/>
  <c r="BF5521" i="8"/>
  <c r="AS5521" i="8"/>
  <c r="AR5521" i="8"/>
  <c r="AQ5521" i="8"/>
  <c r="AL5521" i="8"/>
  <c r="CD5520" i="8"/>
  <c r="CC5520" i="8"/>
  <c r="BO5520" i="8"/>
  <c r="BG5520" i="8"/>
  <c r="BF5520" i="8"/>
  <c r="AS5520" i="8"/>
  <c r="AR5520" i="8"/>
  <c r="AQ5520" i="8"/>
  <c r="AL5520" i="8"/>
  <c r="CD5519" i="8"/>
  <c r="CC5519" i="8"/>
  <c r="BO5519" i="8"/>
  <c r="BG5519" i="8"/>
  <c r="BF5519" i="8"/>
  <c r="AS5519" i="8"/>
  <c r="AR5519" i="8"/>
  <c r="AQ5519" i="8"/>
  <c r="AL5519" i="8"/>
  <c r="CD5518" i="8"/>
  <c r="CC5518" i="8"/>
  <c r="BO5518" i="8"/>
  <c r="BG5518" i="8"/>
  <c r="BF5518" i="8"/>
  <c r="AS5518" i="8"/>
  <c r="AR5518" i="8"/>
  <c r="AQ5518" i="8"/>
  <c r="AL5518" i="8"/>
  <c r="CD5517" i="8"/>
  <c r="CC5517" i="8"/>
  <c r="BO5517" i="8"/>
  <c r="BG5517" i="8"/>
  <c r="BF5517" i="8"/>
  <c r="AS5517" i="8"/>
  <c r="AR5517" i="8"/>
  <c r="AQ5517" i="8"/>
  <c r="AL5517" i="8"/>
  <c r="CD5516" i="8"/>
  <c r="CC5516" i="8"/>
  <c r="BO5516" i="8"/>
  <c r="BG5516" i="8"/>
  <c r="BF5516" i="8"/>
  <c r="AS5516" i="8"/>
  <c r="AR5516" i="8"/>
  <c r="AQ5516" i="8"/>
  <c r="AL5516" i="8"/>
  <c r="CD5515" i="8"/>
  <c r="CC5515" i="8"/>
  <c r="BO5515" i="8"/>
  <c r="BG5515" i="8"/>
  <c r="BF5515" i="8"/>
  <c r="AS5515" i="8"/>
  <c r="AR5515" i="8"/>
  <c r="AQ5515" i="8"/>
  <c r="AL5515" i="8"/>
  <c r="CD5514" i="8"/>
  <c r="CC5514" i="8"/>
  <c r="BO5514" i="8"/>
  <c r="BG5514" i="8"/>
  <c r="BF5514" i="8"/>
  <c r="AS5514" i="8"/>
  <c r="AR5514" i="8"/>
  <c r="AQ5514" i="8"/>
  <c r="AL5514" i="8"/>
  <c r="CD5513" i="8"/>
  <c r="CC5513" i="8"/>
  <c r="BO5513" i="8"/>
  <c r="BG5513" i="8"/>
  <c r="BF5513" i="8"/>
  <c r="AS5513" i="8"/>
  <c r="AR5513" i="8"/>
  <c r="AQ5513" i="8"/>
  <c r="AL5513" i="8"/>
  <c r="CD5512" i="8"/>
  <c r="CC5512" i="8"/>
  <c r="BO5512" i="8"/>
  <c r="BG5512" i="8"/>
  <c r="BF5512" i="8"/>
  <c r="AS5512" i="8"/>
  <c r="AR5512" i="8"/>
  <c r="AQ5512" i="8"/>
  <c r="AL5512" i="8"/>
  <c r="CD5511" i="8"/>
  <c r="CC5511" i="8"/>
  <c r="BO5511" i="8"/>
  <c r="BG5511" i="8"/>
  <c r="BF5511" i="8"/>
  <c r="AS5511" i="8"/>
  <c r="AR5511" i="8"/>
  <c r="AQ5511" i="8"/>
  <c r="AL5511" i="8"/>
  <c r="CD5510" i="8"/>
  <c r="CC5510" i="8"/>
  <c r="BO5510" i="8"/>
  <c r="BG5510" i="8"/>
  <c r="BF5510" i="8"/>
  <c r="AS5510" i="8"/>
  <c r="AR5510" i="8"/>
  <c r="AQ5510" i="8"/>
  <c r="AL5510" i="8"/>
  <c r="CD5509" i="8"/>
  <c r="CC5509" i="8"/>
  <c r="BO5509" i="8"/>
  <c r="BG5509" i="8"/>
  <c r="BF5509" i="8"/>
  <c r="AS5509" i="8"/>
  <c r="AR5509" i="8"/>
  <c r="AQ5509" i="8"/>
  <c r="AL5509" i="8"/>
  <c r="CD5508" i="8"/>
  <c r="CC5508" i="8"/>
  <c r="BO5508" i="8"/>
  <c r="BG5508" i="8"/>
  <c r="BF5508" i="8"/>
  <c r="AS5508" i="8"/>
  <c r="AR5508" i="8"/>
  <c r="AQ5508" i="8"/>
  <c r="AL5508" i="8"/>
  <c r="CD5507" i="8"/>
  <c r="CC5507" i="8"/>
  <c r="BO5507" i="8"/>
  <c r="BG5507" i="8"/>
  <c r="BF5507" i="8"/>
  <c r="AS5507" i="8"/>
  <c r="AR5507" i="8"/>
  <c r="AQ5507" i="8"/>
  <c r="AL5507" i="8"/>
  <c r="CD5506" i="8"/>
  <c r="CC5506" i="8"/>
  <c r="BO5506" i="8"/>
  <c r="BG5506" i="8"/>
  <c r="BF5506" i="8"/>
  <c r="AS5506" i="8"/>
  <c r="AR5506" i="8"/>
  <c r="AQ5506" i="8"/>
  <c r="AL5506" i="8"/>
  <c r="CD5505" i="8"/>
  <c r="CC5505" i="8"/>
  <c r="BO5505" i="8"/>
  <c r="BG5505" i="8"/>
  <c r="BF5505" i="8"/>
  <c r="AS5505" i="8"/>
  <c r="AR5505" i="8"/>
  <c r="AQ5505" i="8"/>
  <c r="AL5505" i="8"/>
  <c r="CD5504" i="8"/>
  <c r="CC5504" i="8"/>
  <c r="BO5504" i="8"/>
  <c r="BG5504" i="8"/>
  <c r="BF5504" i="8"/>
  <c r="AS5504" i="8"/>
  <c r="AR5504" i="8"/>
  <c r="AQ5504" i="8"/>
  <c r="AL5504" i="8"/>
  <c r="CD5503" i="8"/>
  <c r="CC5503" i="8"/>
  <c r="BO5503" i="8"/>
  <c r="BG5503" i="8"/>
  <c r="BF5503" i="8"/>
  <c r="AS5503" i="8"/>
  <c r="AR5503" i="8"/>
  <c r="AQ5503" i="8"/>
  <c r="AL5503" i="8"/>
  <c r="CD5502" i="8"/>
  <c r="CC5502" i="8"/>
  <c r="BO5502" i="8"/>
  <c r="BG5502" i="8"/>
  <c r="BF5502" i="8"/>
  <c r="AS5502" i="8"/>
  <c r="AR5502" i="8"/>
  <c r="AQ5502" i="8"/>
  <c r="AL5502" i="8"/>
  <c r="CD5501" i="8"/>
  <c r="CC5501" i="8"/>
  <c r="BO5501" i="8"/>
  <c r="BG5501" i="8"/>
  <c r="BF5501" i="8"/>
  <c r="AS5501" i="8"/>
  <c r="AR5501" i="8"/>
  <c r="AQ5501" i="8"/>
  <c r="AL5501" i="8"/>
  <c r="CD5500" i="8"/>
  <c r="CC5500" i="8"/>
  <c r="BO5500" i="8"/>
  <c r="BG5500" i="8"/>
  <c r="BF5500" i="8"/>
  <c r="AS5500" i="8"/>
  <c r="AR5500" i="8"/>
  <c r="AQ5500" i="8"/>
  <c r="AL5500" i="8"/>
  <c r="CD5499" i="8"/>
  <c r="CC5499" i="8"/>
  <c r="BO5499" i="8"/>
  <c r="BG5499" i="8"/>
  <c r="BF5499" i="8"/>
  <c r="AS5499" i="8"/>
  <c r="AR5499" i="8"/>
  <c r="AQ5499" i="8"/>
  <c r="AL5499" i="8"/>
  <c r="CD5498" i="8"/>
  <c r="CC5498" i="8"/>
  <c r="BO5498" i="8"/>
  <c r="BG5498" i="8"/>
  <c r="BF5498" i="8"/>
  <c r="AS5498" i="8"/>
  <c r="AR5498" i="8"/>
  <c r="AQ5498" i="8"/>
  <c r="AL5498" i="8"/>
  <c r="CD5497" i="8"/>
  <c r="CC5497" i="8"/>
  <c r="BO5497" i="8"/>
  <c r="BG5497" i="8"/>
  <c r="BF5497" i="8"/>
  <c r="AS5497" i="8"/>
  <c r="AR5497" i="8"/>
  <c r="AQ5497" i="8"/>
  <c r="AL5497" i="8"/>
  <c r="CD5496" i="8"/>
  <c r="CC5496" i="8"/>
  <c r="BO5496" i="8"/>
  <c r="BG5496" i="8"/>
  <c r="BF5496" i="8"/>
  <c r="AS5496" i="8"/>
  <c r="AR5496" i="8"/>
  <c r="AQ5496" i="8"/>
  <c r="AL5496" i="8"/>
  <c r="CD5495" i="8"/>
  <c r="CC5495" i="8"/>
  <c r="BO5495" i="8"/>
  <c r="BG5495" i="8"/>
  <c r="BF5495" i="8"/>
  <c r="AS5495" i="8"/>
  <c r="AR5495" i="8"/>
  <c r="AQ5495" i="8"/>
  <c r="AL5495" i="8"/>
  <c r="CD5494" i="8"/>
  <c r="CC5494" i="8"/>
  <c r="BO5494" i="8"/>
  <c r="BG5494" i="8"/>
  <c r="BF5494" i="8"/>
  <c r="AS5494" i="8"/>
  <c r="AR5494" i="8"/>
  <c r="AQ5494" i="8"/>
  <c r="AL5494" i="8"/>
  <c r="CD5493" i="8"/>
  <c r="CC5493" i="8"/>
  <c r="BO5493" i="8"/>
  <c r="BG5493" i="8"/>
  <c r="BF5493" i="8"/>
  <c r="AS5493" i="8"/>
  <c r="AR5493" i="8"/>
  <c r="AQ5493" i="8"/>
  <c r="AL5493" i="8"/>
  <c r="CD5492" i="8"/>
  <c r="CC5492" i="8"/>
  <c r="BO5492" i="8"/>
  <c r="BG5492" i="8"/>
  <c r="BF5492" i="8"/>
  <c r="AS5492" i="8"/>
  <c r="AR5492" i="8"/>
  <c r="AQ5492" i="8"/>
  <c r="AL5492" i="8"/>
  <c r="CD5491" i="8"/>
  <c r="CC5491" i="8"/>
  <c r="BO5491" i="8"/>
  <c r="BG5491" i="8"/>
  <c r="BF5491" i="8"/>
  <c r="AS5491" i="8"/>
  <c r="AR5491" i="8"/>
  <c r="AQ5491" i="8"/>
  <c r="AL5491" i="8"/>
  <c r="CD5490" i="8"/>
  <c r="CC5490" i="8"/>
  <c r="BO5490" i="8"/>
  <c r="BG5490" i="8"/>
  <c r="BF5490" i="8"/>
  <c r="AS5490" i="8"/>
  <c r="AR5490" i="8"/>
  <c r="AQ5490" i="8"/>
  <c r="AL5490" i="8"/>
  <c r="CD5489" i="8"/>
  <c r="CC5489" i="8"/>
  <c r="BO5489" i="8"/>
  <c r="BG5489" i="8"/>
  <c r="BF5489" i="8"/>
  <c r="AS5489" i="8"/>
  <c r="AR5489" i="8"/>
  <c r="AQ5489" i="8"/>
  <c r="AL5489" i="8"/>
  <c r="CD5488" i="8"/>
  <c r="CC5488" i="8"/>
  <c r="BO5488" i="8"/>
  <c r="BG5488" i="8"/>
  <c r="BF5488" i="8"/>
  <c r="AS5488" i="8"/>
  <c r="AR5488" i="8"/>
  <c r="AQ5488" i="8"/>
  <c r="AL5488" i="8"/>
  <c r="CD5487" i="8"/>
  <c r="CC5487" i="8"/>
  <c r="BO5487" i="8"/>
  <c r="BG5487" i="8"/>
  <c r="BF5487" i="8"/>
  <c r="AS5487" i="8"/>
  <c r="AR5487" i="8"/>
  <c r="AQ5487" i="8"/>
  <c r="AL5487" i="8"/>
  <c r="CD5486" i="8"/>
  <c r="CC5486" i="8"/>
  <c r="BO5486" i="8"/>
  <c r="BG5486" i="8"/>
  <c r="BF5486" i="8"/>
  <c r="AS5486" i="8"/>
  <c r="AR5486" i="8"/>
  <c r="AQ5486" i="8"/>
  <c r="AL5486" i="8"/>
  <c r="CD5485" i="8"/>
  <c r="CC5485" i="8"/>
  <c r="BO5485" i="8"/>
  <c r="BG5485" i="8"/>
  <c r="BF5485" i="8"/>
  <c r="AS5485" i="8"/>
  <c r="AR5485" i="8"/>
  <c r="AQ5485" i="8"/>
  <c r="AL5485" i="8"/>
  <c r="CD5484" i="8"/>
  <c r="CC5484" i="8"/>
  <c r="BO5484" i="8"/>
  <c r="BG5484" i="8"/>
  <c r="BF5484" i="8"/>
  <c r="AS5484" i="8"/>
  <c r="AR5484" i="8"/>
  <c r="AQ5484" i="8"/>
  <c r="AL5484" i="8"/>
  <c r="CD5483" i="8"/>
  <c r="CC5483" i="8"/>
  <c r="BO5483" i="8"/>
  <c r="BG5483" i="8"/>
  <c r="BF5483" i="8"/>
  <c r="AS5483" i="8"/>
  <c r="AR5483" i="8"/>
  <c r="AQ5483" i="8"/>
  <c r="AL5483" i="8"/>
  <c r="CD5482" i="8"/>
  <c r="CC5482" i="8"/>
  <c r="BO5482" i="8"/>
  <c r="BG5482" i="8"/>
  <c r="BF5482" i="8"/>
  <c r="AS5482" i="8"/>
  <c r="AR5482" i="8"/>
  <c r="AQ5482" i="8"/>
  <c r="AL5482" i="8"/>
  <c r="CD5481" i="8"/>
  <c r="CC5481" i="8"/>
  <c r="BO5481" i="8"/>
  <c r="BG5481" i="8"/>
  <c r="BF5481" i="8"/>
  <c r="AS5481" i="8"/>
  <c r="AR5481" i="8"/>
  <c r="AQ5481" i="8"/>
  <c r="AL5481" i="8"/>
  <c r="CD5480" i="8"/>
  <c r="CC5480" i="8"/>
  <c r="BO5480" i="8"/>
  <c r="BG5480" i="8"/>
  <c r="BF5480" i="8"/>
  <c r="AS5480" i="8"/>
  <c r="AR5480" i="8"/>
  <c r="AQ5480" i="8"/>
  <c r="AL5480" i="8"/>
  <c r="CD5479" i="8"/>
  <c r="CC5479" i="8"/>
  <c r="BO5479" i="8"/>
  <c r="BG5479" i="8"/>
  <c r="BF5479" i="8"/>
  <c r="AS5479" i="8"/>
  <c r="AR5479" i="8"/>
  <c r="AQ5479" i="8"/>
  <c r="AL5479" i="8"/>
  <c r="CD5478" i="8"/>
  <c r="CC5478" i="8"/>
  <c r="BO5478" i="8"/>
  <c r="BG5478" i="8"/>
  <c r="BF5478" i="8"/>
  <c r="AS5478" i="8"/>
  <c r="AR5478" i="8"/>
  <c r="AQ5478" i="8"/>
  <c r="AL5478" i="8"/>
  <c r="CD5477" i="8"/>
  <c r="CC5477" i="8"/>
  <c r="BO5477" i="8"/>
  <c r="BG5477" i="8"/>
  <c r="BF5477" i="8"/>
  <c r="AS5477" i="8"/>
  <c r="AR5477" i="8"/>
  <c r="AQ5477" i="8"/>
  <c r="AL5477" i="8"/>
  <c r="CD5476" i="8"/>
  <c r="CC5476" i="8"/>
  <c r="BO5476" i="8"/>
  <c r="BG5476" i="8"/>
  <c r="BF5476" i="8"/>
  <c r="AS5476" i="8"/>
  <c r="AR5476" i="8"/>
  <c r="AQ5476" i="8"/>
  <c r="AL5476" i="8"/>
  <c r="CD5475" i="8"/>
  <c r="CC5475" i="8"/>
  <c r="BO5475" i="8"/>
  <c r="BG5475" i="8"/>
  <c r="BF5475" i="8"/>
  <c r="AS5475" i="8"/>
  <c r="AR5475" i="8"/>
  <c r="AQ5475" i="8"/>
  <c r="AL5475" i="8"/>
  <c r="CD5474" i="8"/>
  <c r="CC5474" i="8"/>
  <c r="BO5474" i="8"/>
  <c r="BG5474" i="8"/>
  <c r="BF5474" i="8"/>
  <c r="AS5474" i="8"/>
  <c r="AR5474" i="8"/>
  <c r="AQ5474" i="8"/>
  <c r="AL5474" i="8"/>
  <c r="CD5473" i="8"/>
  <c r="CC5473" i="8"/>
  <c r="BO5473" i="8"/>
  <c r="BG5473" i="8"/>
  <c r="BF5473" i="8"/>
  <c r="AS5473" i="8"/>
  <c r="AR5473" i="8"/>
  <c r="AQ5473" i="8"/>
  <c r="AL5473" i="8"/>
  <c r="CD5472" i="8"/>
  <c r="CC5472" i="8"/>
  <c r="BO5472" i="8"/>
  <c r="BG5472" i="8"/>
  <c r="BF5472" i="8"/>
  <c r="AS5472" i="8"/>
  <c r="AR5472" i="8"/>
  <c r="AQ5472" i="8"/>
  <c r="AL5472" i="8"/>
  <c r="CD5471" i="8"/>
  <c r="CC5471" i="8"/>
  <c r="BO5471" i="8"/>
  <c r="BG5471" i="8"/>
  <c r="BF5471" i="8"/>
  <c r="AS5471" i="8"/>
  <c r="AR5471" i="8"/>
  <c r="AQ5471" i="8"/>
  <c r="AL5471" i="8"/>
  <c r="CD5470" i="8"/>
  <c r="CC5470" i="8"/>
  <c r="BO5470" i="8"/>
  <c r="BG5470" i="8"/>
  <c r="BF5470" i="8"/>
  <c r="AS5470" i="8"/>
  <c r="AR5470" i="8"/>
  <c r="AQ5470" i="8"/>
  <c r="AL5470" i="8"/>
  <c r="CD5469" i="8"/>
  <c r="CC5469" i="8"/>
  <c r="BO5469" i="8"/>
  <c r="BG5469" i="8"/>
  <c r="BF5469" i="8"/>
  <c r="AS5469" i="8"/>
  <c r="AR5469" i="8"/>
  <c r="AQ5469" i="8"/>
  <c r="AL5469" i="8"/>
  <c r="CD5468" i="8"/>
  <c r="CC5468" i="8"/>
  <c r="BO5468" i="8"/>
  <c r="BG5468" i="8"/>
  <c r="BF5468" i="8"/>
  <c r="AS5468" i="8"/>
  <c r="AR5468" i="8"/>
  <c r="AQ5468" i="8"/>
  <c r="AL5468" i="8"/>
  <c r="CD5467" i="8"/>
  <c r="CC5467" i="8"/>
  <c r="BO5467" i="8"/>
  <c r="BG5467" i="8"/>
  <c r="BF5467" i="8"/>
  <c r="AS5467" i="8"/>
  <c r="AR5467" i="8"/>
  <c r="AQ5467" i="8"/>
  <c r="AL5467" i="8"/>
  <c r="CD5466" i="8"/>
  <c r="CC5466" i="8"/>
  <c r="BO5466" i="8"/>
  <c r="BG5466" i="8"/>
  <c r="BF5466" i="8"/>
  <c r="AS5466" i="8"/>
  <c r="AR5466" i="8"/>
  <c r="AQ5466" i="8"/>
  <c r="AL5466" i="8"/>
  <c r="CD5465" i="8"/>
  <c r="CC5465" i="8"/>
  <c r="BO5465" i="8"/>
  <c r="BG5465" i="8"/>
  <c r="BF5465" i="8"/>
  <c r="AS5465" i="8"/>
  <c r="AR5465" i="8"/>
  <c r="AQ5465" i="8"/>
  <c r="AL5465" i="8"/>
  <c r="CD5464" i="8"/>
  <c r="CC5464" i="8"/>
  <c r="BO5464" i="8"/>
  <c r="BG5464" i="8"/>
  <c r="BF5464" i="8"/>
  <c r="AS5464" i="8"/>
  <c r="AR5464" i="8"/>
  <c r="AQ5464" i="8"/>
  <c r="AL5464" i="8"/>
  <c r="CD5463" i="8"/>
  <c r="CC5463" i="8"/>
  <c r="BO5463" i="8"/>
  <c r="BG5463" i="8"/>
  <c r="BF5463" i="8"/>
  <c r="AS5463" i="8"/>
  <c r="AR5463" i="8"/>
  <c r="AQ5463" i="8"/>
  <c r="AL5463" i="8"/>
  <c r="CD5462" i="8"/>
  <c r="CC5462" i="8"/>
  <c r="BO5462" i="8"/>
  <c r="BG5462" i="8"/>
  <c r="BF5462" i="8"/>
  <c r="AS5462" i="8"/>
  <c r="AR5462" i="8"/>
  <c r="AQ5462" i="8"/>
  <c r="AL5462" i="8"/>
  <c r="CD5461" i="8"/>
  <c r="CC5461" i="8"/>
  <c r="BO5461" i="8"/>
  <c r="BG5461" i="8"/>
  <c r="BF5461" i="8"/>
  <c r="AS5461" i="8"/>
  <c r="AR5461" i="8"/>
  <c r="AQ5461" i="8"/>
  <c r="AL5461" i="8"/>
  <c r="CD5460" i="8"/>
  <c r="CC5460" i="8"/>
  <c r="BO5460" i="8"/>
  <c r="BG5460" i="8"/>
  <c r="BF5460" i="8"/>
  <c r="AS5460" i="8"/>
  <c r="AR5460" i="8"/>
  <c r="AQ5460" i="8"/>
  <c r="AL5460" i="8"/>
  <c r="CD5459" i="8"/>
  <c r="CC5459" i="8"/>
  <c r="BO5459" i="8"/>
  <c r="BG5459" i="8"/>
  <c r="BF5459" i="8"/>
  <c r="AS5459" i="8"/>
  <c r="AR5459" i="8"/>
  <c r="AQ5459" i="8"/>
  <c r="AL5459" i="8"/>
  <c r="CD5458" i="8"/>
  <c r="CC5458" i="8"/>
  <c r="BO5458" i="8"/>
  <c r="BG5458" i="8"/>
  <c r="BF5458" i="8"/>
  <c r="AS5458" i="8"/>
  <c r="AR5458" i="8"/>
  <c r="AQ5458" i="8"/>
  <c r="AL5458" i="8"/>
  <c r="CD5457" i="8"/>
  <c r="CC5457" i="8"/>
  <c r="BO5457" i="8"/>
  <c r="BG5457" i="8"/>
  <c r="BF5457" i="8"/>
  <c r="AS5457" i="8"/>
  <c r="AR5457" i="8"/>
  <c r="AQ5457" i="8"/>
  <c r="AL5457" i="8"/>
  <c r="CD5456" i="8"/>
  <c r="CC5456" i="8"/>
  <c r="BO5456" i="8"/>
  <c r="BG5456" i="8"/>
  <c r="BF5456" i="8"/>
  <c r="AS5456" i="8"/>
  <c r="AR5456" i="8"/>
  <c r="AQ5456" i="8"/>
  <c r="AL5456" i="8"/>
  <c r="CD5455" i="8"/>
  <c r="CC5455" i="8"/>
  <c r="BO5455" i="8"/>
  <c r="BG5455" i="8"/>
  <c r="BF5455" i="8"/>
  <c r="AS5455" i="8"/>
  <c r="AR5455" i="8"/>
  <c r="AQ5455" i="8"/>
  <c r="AL5455" i="8"/>
  <c r="CD5454" i="8"/>
  <c r="CC5454" i="8"/>
  <c r="BO5454" i="8"/>
  <c r="BG5454" i="8"/>
  <c r="BF5454" i="8"/>
  <c r="AS5454" i="8"/>
  <c r="AR5454" i="8"/>
  <c r="AQ5454" i="8"/>
  <c r="AL5454" i="8"/>
  <c r="CD5453" i="8"/>
  <c r="CC5453" i="8"/>
  <c r="BO5453" i="8"/>
  <c r="BG5453" i="8"/>
  <c r="BF5453" i="8"/>
  <c r="AS5453" i="8"/>
  <c r="AR5453" i="8"/>
  <c r="AQ5453" i="8"/>
  <c r="AL5453" i="8"/>
  <c r="CD5452" i="8"/>
  <c r="CC5452" i="8"/>
  <c r="BO5452" i="8"/>
  <c r="BG5452" i="8"/>
  <c r="BF5452" i="8"/>
  <c r="AS5452" i="8"/>
  <c r="AR5452" i="8"/>
  <c r="AQ5452" i="8"/>
  <c r="AL5452" i="8"/>
  <c r="CD5451" i="8"/>
  <c r="CC5451" i="8"/>
  <c r="BO5451" i="8"/>
  <c r="BG5451" i="8"/>
  <c r="BF5451" i="8"/>
  <c r="AS5451" i="8"/>
  <c r="AR5451" i="8"/>
  <c r="AQ5451" i="8"/>
  <c r="AL5451" i="8"/>
  <c r="CD5450" i="8"/>
  <c r="CC5450" i="8"/>
  <c r="BO5450" i="8"/>
  <c r="BG5450" i="8"/>
  <c r="BF5450" i="8"/>
  <c r="AS5450" i="8"/>
  <c r="AR5450" i="8"/>
  <c r="AQ5450" i="8"/>
  <c r="AL5450" i="8"/>
  <c r="CD5449" i="8"/>
  <c r="CC5449" i="8"/>
  <c r="BO5449" i="8"/>
  <c r="BG5449" i="8"/>
  <c r="BF5449" i="8"/>
  <c r="AS5449" i="8"/>
  <c r="AR5449" i="8"/>
  <c r="AQ5449" i="8"/>
  <c r="AL5449" i="8"/>
  <c r="CD5448" i="8"/>
  <c r="CC5448" i="8"/>
  <c r="BO5448" i="8"/>
  <c r="BG5448" i="8"/>
  <c r="BF5448" i="8"/>
  <c r="AS5448" i="8"/>
  <c r="AR5448" i="8"/>
  <c r="AQ5448" i="8"/>
  <c r="AL5448" i="8"/>
  <c r="CD5447" i="8"/>
  <c r="CC5447" i="8"/>
  <c r="BO5447" i="8"/>
  <c r="BG5447" i="8"/>
  <c r="BF5447" i="8"/>
  <c r="AS5447" i="8"/>
  <c r="AR5447" i="8"/>
  <c r="AQ5447" i="8"/>
  <c r="AL5447" i="8"/>
  <c r="CD5446" i="8"/>
  <c r="CC5446" i="8"/>
  <c r="BO5446" i="8"/>
  <c r="BG5446" i="8"/>
  <c r="BF5446" i="8"/>
  <c r="AS5446" i="8"/>
  <c r="AR5446" i="8"/>
  <c r="AQ5446" i="8"/>
  <c r="AL5446" i="8"/>
  <c r="CD5445" i="8"/>
  <c r="CC5445" i="8"/>
  <c r="BO5445" i="8"/>
  <c r="BG5445" i="8"/>
  <c r="BF5445" i="8"/>
  <c r="AS5445" i="8"/>
  <c r="AR5445" i="8"/>
  <c r="AQ5445" i="8"/>
  <c r="AL5445" i="8"/>
  <c r="CD5444" i="8"/>
  <c r="CC5444" i="8"/>
  <c r="BO5444" i="8"/>
  <c r="BG5444" i="8"/>
  <c r="BF5444" i="8"/>
  <c r="AS5444" i="8"/>
  <c r="AR5444" i="8"/>
  <c r="AQ5444" i="8"/>
  <c r="AL5444" i="8"/>
  <c r="CD5443" i="8"/>
  <c r="CC5443" i="8"/>
  <c r="BO5443" i="8"/>
  <c r="BG5443" i="8"/>
  <c r="BF5443" i="8"/>
  <c r="AS5443" i="8"/>
  <c r="AR5443" i="8"/>
  <c r="AQ5443" i="8"/>
  <c r="AL5443" i="8"/>
  <c r="CD5442" i="8"/>
  <c r="CC5442" i="8"/>
  <c r="BO5442" i="8"/>
  <c r="BG5442" i="8"/>
  <c r="BF5442" i="8"/>
  <c r="AS5442" i="8"/>
  <c r="AR5442" i="8"/>
  <c r="AQ5442" i="8"/>
  <c r="AL5442" i="8"/>
  <c r="CD5441" i="8"/>
  <c r="CC5441" i="8"/>
  <c r="BO5441" i="8"/>
  <c r="BG5441" i="8"/>
  <c r="BF5441" i="8"/>
  <c r="AS5441" i="8"/>
  <c r="AR5441" i="8"/>
  <c r="AQ5441" i="8"/>
  <c r="AL5441" i="8"/>
  <c r="CD5440" i="8"/>
  <c r="CC5440" i="8"/>
  <c r="BO5440" i="8"/>
  <c r="BG5440" i="8"/>
  <c r="BF5440" i="8"/>
  <c r="AS5440" i="8"/>
  <c r="AR5440" i="8"/>
  <c r="AQ5440" i="8"/>
  <c r="AL5440" i="8"/>
  <c r="CD5439" i="8"/>
  <c r="CC5439" i="8"/>
  <c r="BO5439" i="8"/>
  <c r="BG5439" i="8"/>
  <c r="BF5439" i="8"/>
  <c r="AS5439" i="8"/>
  <c r="AR5439" i="8"/>
  <c r="AQ5439" i="8"/>
  <c r="AL5439" i="8"/>
  <c r="CD5438" i="8"/>
  <c r="CC5438" i="8"/>
  <c r="BO5438" i="8"/>
  <c r="BG5438" i="8"/>
  <c r="BF5438" i="8"/>
  <c r="AS5438" i="8"/>
  <c r="AR5438" i="8"/>
  <c r="AQ5438" i="8"/>
  <c r="AL5438" i="8"/>
  <c r="CD5437" i="8"/>
  <c r="CC5437" i="8"/>
  <c r="BO5437" i="8"/>
  <c r="BG5437" i="8"/>
  <c r="BF5437" i="8"/>
  <c r="AS5437" i="8"/>
  <c r="AR5437" i="8"/>
  <c r="AQ5437" i="8"/>
  <c r="AL5437" i="8"/>
  <c r="CD5436" i="8"/>
  <c r="CC5436" i="8"/>
  <c r="BO5436" i="8"/>
  <c r="BG5436" i="8"/>
  <c r="BF5436" i="8"/>
  <c r="AS5436" i="8"/>
  <c r="AR5436" i="8"/>
  <c r="AQ5436" i="8"/>
  <c r="AL5436" i="8"/>
  <c r="CD5435" i="8"/>
  <c r="CC5435" i="8"/>
  <c r="BO5435" i="8"/>
  <c r="BG5435" i="8"/>
  <c r="BF5435" i="8"/>
  <c r="AS5435" i="8"/>
  <c r="AR5435" i="8"/>
  <c r="AQ5435" i="8"/>
  <c r="AL5435" i="8"/>
  <c r="CD5434" i="8"/>
  <c r="CC5434" i="8"/>
  <c r="BO5434" i="8"/>
  <c r="BG5434" i="8"/>
  <c r="BF5434" i="8"/>
  <c r="AS5434" i="8"/>
  <c r="AR5434" i="8"/>
  <c r="AQ5434" i="8"/>
  <c r="AL5434" i="8"/>
  <c r="CD5433" i="8"/>
  <c r="CC5433" i="8"/>
  <c r="BO5433" i="8"/>
  <c r="BG5433" i="8"/>
  <c r="BF5433" i="8"/>
  <c r="AS5433" i="8"/>
  <c r="AR5433" i="8"/>
  <c r="AQ5433" i="8"/>
  <c r="AL5433" i="8"/>
  <c r="CD5432" i="8"/>
  <c r="CC5432" i="8"/>
  <c r="BO5432" i="8"/>
  <c r="BG5432" i="8"/>
  <c r="BF5432" i="8"/>
  <c r="AS5432" i="8"/>
  <c r="AR5432" i="8"/>
  <c r="AQ5432" i="8"/>
  <c r="AL5432" i="8"/>
  <c r="CD5431" i="8"/>
  <c r="CC5431" i="8"/>
  <c r="BO5431" i="8"/>
  <c r="BG5431" i="8"/>
  <c r="BF5431" i="8"/>
  <c r="AS5431" i="8"/>
  <c r="AR5431" i="8"/>
  <c r="AQ5431" i="8"/>
  <c r="AL5431" i="8"/>
  <c r="CD5430" i="8"/>
  <c r="CC5430" i="8"/>
  <c r="BO5430" i="8"/>
  <c r="BG5430" i="8"/>
  <c r="BF5430" i="8"/>
  <c r="AS5430" i="8"/>
  <c r="AR5430" i="8"/>
  <c r="AQ5430" i="8"/>
  <c r="AL5430" i="8"/>
  <c r="CD5429" i="8"/>
  <c r="CC5429" i="8"/>
  <c r="BO5429" i="8"/>
  <c r="BG5429" i="8"/>
  <c r="BF5429" i="8"/>
  <c r="AS5429" i="8"/>
  <c r="AR5429" i="8"/>
  <c r="AQ5429" i="8"/>
  <c r="AL5429" i="8"/>
  <c r="CD5428" i="8"/>
  <c r="CC5428" i="8"/>
  <c r="BO5428" i="8"/>
  <c r="BG5428" i="8"/>
  <c r="BF5428" i="8"/>
  <c r="AS5428" i="8"/>
  <c r="AR5428" i="8"/>
  <c r="AQ5428" i="8"/>
  <c r="AL5428" i="8"/>
  <c r="CD5427" i="8"/>
  <c r="CC5427" i="8"/>
  <c r="BO5427" i="8"/>
  <c r="BG5427" i="8"/>
  <c r="BF5427" i="8"/>
  <c r="AS5427" i="8"/>
  <c r="AR5427" i="8"/>
  <c r="AQ5427" i="8"/>
  <c r="AL5427" i="8"/>
  <c r="CD5426" i="8"/>
  <c r="CC5426" i="8"/>
  <c r="BO5426" i="8"/>
  <c r="BG5426" i="8"/>
  <c r="BF5426" i="8"/>
  <c r="AS5426" i="8"/>
  <c r="AR5426" i="8"/>
  <c r="AQ5426" i="8"/>
  <c r="AL5426" i="8"/>
  <c r="CD5425" i="8"/>
  <c r="CC5425" i="8"/>
  <c r="BO5425" i="8"/>
  <c r="BG5425" i="8"/>
  <c r="BF5425" i="8"/>
  <c r="AS5425" i="8"/>
  <c r="AR5425" i="8"/>
  <c r="AQ5425" i="8"/>
  <c r="AL5425" i="8"/>
  <c r="CD5424" i="8"/>
  <c r="CC5424" i="8"/>
  <c r="BO5424" i="8"/>
  <c r="BG5424" i="8"/>
  <c r="BF5424" i="8"/>
  <c r="AS5424" i="8"/>
  <c r="AR5424" i="8"/>
  <c r="AQ5424" i="8"/>
  <c r="AL5424" i="8"/>
  <c r="CD5423" i="8"/>
  <c r="CC5423" i="8"/>
  <c r="BO5423" i="8"/>
  <c r="BG5423" i="8"/>
  <c r="BF5423" i="8"/>
  <c r="AS5423" i="8"/>
  <c r="AR5423" i="8"/>
  <c r="AQ5423" i="8"/>
  <c r="AL5423" i="8"/>
  <c r="CD5422" i="8"/>
  <c r="CC5422" i="8"/>
  <c r="BO5422" i="8"/>
  <c r="BG5422" i="8"/>
  <c r="BF5422" i="8"/>
  <c r="AS5422" i="8"/>
  <c r="AR5422" i="8"/>
  <c r="AQ5422" i="8"/>
  <c r="AL5422" i="8"/>
  <c r="CD5421" i="8"/>
  <c r="CC5421" i="8"/>
  <c r="BO5421" i="8"/>
  <c r="BG5421" i="8"/>
  <c r="BF5421" i="8"/>
  <c r="AS5421" i="8"/>
  <c r="AR5421" i="8"/>
  <c r="AQ5421" i="8"/>
  <c r="AL5421" i="8"/>
  <c r="CD5420" i="8"/>
  <c r="CC5420" i="8"/>
  <c r="BO5420" i="8"/>
  <c r="BG5420" i="8"/>
  <c r="BF5420" i="8"/>
  <c r="AS5420" i="8"/>
  <c r="AR5420" i="8"/>
  <c r="AQ5420" i="8"/>
  <c r="AL5420" i="8"/>
  <c r="CD5419" i="8"/>
  <c r="CC5419" i="8"/>
  <c r="BO5419" i="8"/>
  <c r="BG5419" i="8"/>
  <c r="BF5419" i="8"/>
  <c r="AS5419" i="8"/>
  <c r="AR5419" i="8"/>
  <c r="AQ5419" i="8"/>
  <c r="AL5419" i="8"/>
  <c r="CD5418" i="8"/>
  <c r="CC5418" i="8"/>
  <c r="BO5418" i="8"/>
  <c r="BG5418" i="8"/>
  <c r="BF5418" i="8"/>
  <c r="AS5418" i="8"/>
  <c r="AR5418" i="8"/>
  <c r="AQ5418" i="8"/>
  <c r="AL5418" i="8"/>
  <c r="CD5417" i="8"/>
  <c r="CC5417" i="8"/>
  <c r="BO5417" i="8"/>
  <c r="BG5417" i="8"/>
  <c r="BF5417" i="8"/>
  <c r="AS5417" i="8"/>
  <c r="AR5417" i="8"/>
  <c r="AQ5417" i="8"/>
  <c r="AL5417" i="8"/>
  <c r="CD5416" i="8"/>
  <c r="CC5416" i="8"/>
  <c r="BO5416" i="8"/>
  <c r="BG5416" i="8"/>
  <c r="BF5416" i="8"/>
  <c r="AS5416" i="8"/>
  <c r="AR5416" i="8"/>
  <c r="AQ5416" i="8"/>
  <c r="AL5416" i="8"/>
  <c r="CD5415" i="8"/>
  <c r="CC5415" i="8"/>
  <c r="BO5415" i="8"/>
  <c r="BG5415" i="8"/>
  <c r="BF5415" i="8"/>
  <c r="AS5415" i="8"/>
  <c r="AR5415" i="8"/>
  <c r="AQ5415" i="8"/>
  <c r="AL5415" i="8"/>
  <c r="CD5414" i="8"/>
  <c r="CC5414" i="8"/>
  <c r="BO5414" i="8"/>
  <c r="BG5414" i="8"/>
  <c r="BF5414" i="8"/>
  <c r="AS5414" i="8"/>
  <c r="AR5414" i="8"/>
  <c r="AQ5414" i="8"/>
  <c r="AL5414" i="8"/>
  <c r="CD5413" i="8"/>
  <c r="CC5413" i="8"/>
  <c r="BO5413" i="8"/>
  <c r="BG5413" i="8"/>
  <c r="BF5413" i="8"/>
  <c r="AS5413" i="8"/>
  <c r="AR5413" i="8"/>
  <c r="AQ5413" i="8"/>
  <c r="AL5413" i="8"/>
  <c r="CD5412" i="8"/>
  <c r="CC5412" i="8"/>
  <c r="BO5412" i="8"/>
  <c r="BG5412" i="8"/>
  <c r="BF5412" i="8"/>
  <c r="AS5412" i="8"/>
  <c r="AR5412" i="8"/>
  <c r="AQ5412" i="8"/>
  <c r="AL5412" i="8"/>
  <c r="CD5411" i="8"/>
  <c r="CC5411" i="8"/>
  <c r="BO5411" i="8"/>
  <c r="BG5411" i="8"/>
  <c r="BF5411" i="8"/>
  <c r="AS5411" i="8"/>
  <c r="AR5411" i="8"/>
  <c r="AQ5411" i="8"/>
  <c r="AL5411" i="8"/>
  <c r="CD5410" i="8"/>
  <c r="CC5410" i="8"/>
  <c r="BO5410" i="8"/>
  <c r="BG5410" i="8"/>
  <c r="BF5410" i="8"/>
  <c r="AS5410" i="8"/>
  <c r="AR5410" i="8"/>
  <c r="AQ5410" i="8"/>
  <c r="AL5410" i="8"/>
  <c r="CD5409" i="8"/>
  <c r="CC5409" i="8"/>
  <c r="BO5409" i="8"/>
  <c r="BG5409" i="8"/>
  <c r="BF5409" i="8"/>
  <c r="AS5409" i="8"/>
  <c r="AR5409" i="8"/>
  <c r="AQ5409" i="8"/>
  <c r="AL5409" i="8"/>
  <c r="CD5408" i="8"/>
  <c r="CC5408" i="8"/>
  <c r="BO5408" i="8"/>
  <c r="BG5408" i="8"/>
  <c r="BF5408" i="8"/>
  <c r="AS5408" i="8"/>
  <c r="AR5408" i="8"/>
  <c r="AQ5408" i="8"/>
  <c r="AL5408" i="8"/>
  <c r="CD5407" i="8"/>
  <c r="CC5407" i="8"/>
  <c r="BO5407" i="8"/>
  <c r="BG5407" i="8"/>
  <c r="BF5407" i="8"/>
  <c r="AS5407" i="8"/>
  <c r="AR5407" i="8"/>
  <c r="AQ5407" i="8"/>
  <c r="AL5407" i="8"/>
  <c r="CD5406" i="8"/>
  <c r="CC5406" i="8"/>
  <c r="BO5406" i="8"/>
  <c r="BG5406" i="8"/>
  <c r="BF5406" i="8"/>
  <c r="AS5406" i="8"/>
  <c r="AR5406" i="8"/>
  <c r="AQ5406" i="8"/>
  <c r="AL5406" i="8"/>
  <c r="CD5405" i="8"/>
  <c r="CC5405" i="8"/>
  <c r="BO5405" i="8"/>
  <c r="BG5405" i="8"/>
  <c r="BF5405" i="8"/>
  <c r="AS5405" i="8"/>
  <c r="AR5405" i="8"/>
  <c r="AQ5405" i="8"/>
  <c r="AL5405" i="8"/>
  <c r="CD5404" i="8"/>
  <c r="CC5404" i="8"/>
  <c r="BO5404" i="8"/>
  <c r="BG5404" i="8"/>
  <c r="BF5404" i="8"/>
  <c r="AS5404" i="8"/>
  <c r="AR5404" i="8"/>
  <c r="AQ5404" i="8"/>
  <c r="AL5404" i="8"/>
  <c r="CD5403" i="8"/>
  <c r="CC5403" i="8"/>
  <c r="BO5403" i="8"/>
  <c r="BG5403" i="8"/>
  <c r="BF5403" i="8"/>
  <c r="AS5403" i="8"/>
  <c r="AR5403" i="8"/>
  <c r="AQ5403" i="8"/>
  <c r="AL5403" i="8"/>
  <c r="CD5402" i="8"/>
  <c r="CC5402" i="8"/>
  <c r="BO5402" i="8"/>
  <c r="BG5402" i="8"/>
  <c r="BF5402" i="8"/>
  <c r="AS5402" i="8"/>
  <c r="AR5402" i="8"/>
  <c r="AQ5402" i="8"/>
  <c r="AL5402" i="8"/>
  <c r="CD5401" i="8"/>
  <c r="CC5401" i="8"/>
  <c r="BO5401" i="8"/>
  <c r="BG5401" i="8"/>
  <c r="BF5401" i="8"/>
  <c r="AS5401" i="8"/>
  <c r="AR5401" i="8"/>
  <c r="AQ5401" i="8"/>
  <c r="AL5401" i="8"/>
  <c r="CD5400" i="8"/>
  <c r="CC5400" i="8"/>
  <c r="BO5400" i="8"/>
  <c r="BG5400" i="8"/>
  <c r="BF5400" i="8"/>
  <c r="AS5400" i="8"/>
  <c r="AR5400" i="8"/>
  <c r="AQ5400" i="8"/>
  <c r="AL5400" i="8"/>
  <c r="CD5399" i="8"/>
  <c r="CC5399" i="8"/>
  <c r="BO5399" i="8"/>
  <c r="BG5399" i="8"/>
  <c r="BF5399" i="8"/>
  <c r="AS5399" i="8"/>
  <c r="AR5399" i="8"/>
  <c r="AQ5399" i="8"/>
  <c r="AL5399" i="8"/>
  <c r="CD5398" i="8"/>
  <c r="CC5398" i="8"/>
  <c r="BO5398" i="8"/>
  <c r="BG5398" i="8"/>
  <c r="BF5398" i="8"/>
  <c r="AS5398" i="8"/>
  <c r="AR5398" i="8"/>
  <c r="AQ5398" i="8"/>
  <c r="AL5398" i="8"/>
  <c r="CD5397" i="8"/>
  <c r="CC5397" i="8"/>
  <c r="BO5397" i="8"/>
  <c r="BG5397" i="8"/>
  <c r="BF5397" i="8"/>
  <c r="AS5397" i="8"/>
  <c r="AR5397" i="8"/>
  <c r="AQ5397" i="8"/>
  <c r="AL5397" i="8"/>
  <c r="CD5396" i="8"/>
  <c r="CC5396" i="8"/>
  <c r="BO5396" i="8"/>
  <c r="BG5396" i="8"/>
  <c r="BF5396" i="8"/>
  <c r="AS5396" i="8"/>
  <c r="AR5396" i="8"/>
  <c r="AQ5396" i="8"/>
  <c r="AL5396" i="8"/>
  <c r="CD5395" i="8"/>
  <c r="CC5395" i="8"/>
  <c r="BO5395" i="8"/>
  <c r="BG5395" i="8"/>
  <c r="BF5395" i="8"/>
  <c r="AS5395" i="8"/>
  <c r="AR5395" i="8"/>
  <c r="AQ5395" i="8"/>
  <c r="AL5395" i="8"/>
  <c r="CD5394" i="8"/>
  <c r="CC5394" i="8"/>
  <c r="BO5394" i="8"/>
  <c r="BG5394" i="8"/>
  <c r="BF5394" i="8"/>
  <c r="AS5394" i="8"/>
  <c r="AR5394" i="8"/>
  <c r="AQ5394" i="8"/>
  <c r="AL5394" i="8"/>
  <c r="CD5393" i="8"/>
  <c r="CC5393" i="8"/>
  <c r="BO5393" i="8"/>
  <c r="BG5393" i="8"/>
  <c r="BF5393" i="8"/>
  <c r="AS5393" i="8"/>
  <c r="AR5393" i="8"/>
  <c r="AQ5393" i="8"/>
  <c r="AL5393" i="8"/>
  <c r="CD5392" i="8"/>
  <c r="CC5392" i="8"/>
  <c r="BO5392" i="8"/>
  <c r="BG5392" i="8"/>
  <c r="BF5392" i="8"/>
  <c r="AS5392" i="8"/>
  <c r="AR5392" i="8"/>
  <c r="AQ5392" i="8"/>
  <c r="AL5392" i="8"/>
  <c r="CD5391" i="8"/>
  <c r="CC5391" i="8"/>
  <c r="BO5391" i="8"/>
  <c r="BG5391" i="8"/>
  <c r="BF5391" i="8"/>
  <c r="AS5391" i="8"/>
  <c r="AR5391" i="8"/>
  <c r="AQ5391" i="8"/>
  <c r="AL5391" i="8"/>
  <c r="CD5390" i="8"/>
  <c r="CC5390" i="8"/>
  <c r="BO5390" i="8"/>
  <c r="BG5390" i="8"/>
  <c r="BF5390" i="8"/>
  <c r="AS5390" i="8"/>
  <c r="AR5390" i="8"/>
  <c r="AQ5390" i="8"/>
  <c r="AL5390" i="8"/>
  <c r="CD5389" i="8"/>
  <c r="CC5389" i="8"/>
  <c r="BO5389" i="8"/>
  <c r="BG5389" i="8"/>
  <c r="BF5389" i="8"/>
  <c r="AS5389" i="8"/>
  <c r="AR5389" i="8"/>
  <c r="AQ5389" i="8"/>
  <c r="AL5389" i="8"/>
  <c r="CD5388" i="8"/>
  <c r="CC5388" i="8"/>
  <c r="BO5388" i="8"/>
  <c r="BG5388" i="8"/>
  <c r="BF5388" i="8"/>
  <c r="AS5388" i="8"/>
  <c r="AR5388" i="8"/>
  <c r="AQ5388" i="8"/>
  <c r="AL5388" i="8"/>
  <c r="CD5387" i="8"/>
  <c r="CC5387" i="8"/>
  <c r="BO5387" i="8"/>
  <c r="BG5387" i="8"/>
  <c r="BF5387" i="8"/>
  <c r="AS5387" i="8"/>
  <c r="AR5387" i="8"/>
  <c r="AQ5387" i="8"/>
  <c r="AL5387" i="8"/>
  <c r="CD5386" i="8"/>
  <c r="CC5386" i="8"/>
  <c r="BO5386" i="8"/>
  <c r="BG5386" i="8"/>
  <c r="BF5386" i="8"/>
  <c r="AS5386" i="8"/>
  <c r="AR5386" i="8"/>
  <c r="AQ5386" i="8"/>
  <c r="AL5386" i="8"/>
  <c r="CD5385" i="8"/>
  <c r="CC5385" i="8"/>
  <c r="BO5385" i="8"/>
  <c r="BG5385" i="8"/>
  <c r="BF5385" i="8"/>
  <c r="AS5385" i="8"/>
  <c r="AR5385" i="8"/>
  <c r="AQ5385" i="8"/>
  <c r="AL5385" i="8"/>
  <c r="CD5384" i="8"/>
  <c r="CC5384" i="8"/>
  <c r="BO5384" i="8"/>
  <c r="BG5384" i="8"/>
  <c r="BF5384" i="8"/>
  <c r="AS5384" i="8"/>
  <c r="AR5384" i="8"/>
  <c r="AQ5384" i="8"/>
  <c r="AL5384" i="8"/>
  <c r="CD5383" i="8"/>
  <c r="CC5383" i="8"/>
  <c r="BO5383" i="8"/>
  <c r="BG5383" i="8"/>
  <c r="BF5383" i="8"/>
  <c r="AS5383" i="8"/>
  <c r="AR5383" i="8"/>
  <c r="AQ5383" i="8"/>
  <c r="AL5383" i="8"/>
  <c r="CD5382" i="8"/>
  <c r="CC5382" i="8"/>
  <c r="BO5382" i="8"/>
  <c r="BG5382" i="8"/>
  <c r="BF5382" i="8"/>
  <c r="AS5382" i="8"/>
  <c r="AR5382" i="8"/>
  <c r="AQ5382" i="8"/>
  <c r="AL5382" i="8"/>
  <c r="CD5381" i="8"/>
  <c r="CC5381" i="8"/>
  <c r="BO5381" i="8"/>
  <c r="BG5381" i="8"/>
  <c r="BF5381" i="8"/>
  <c r="AS5381" i="8"/>
  <c r="AR5381" i="8"/>
  <c r="AQ5381" i="8"/>
  <c r="AL5381" i="8"/>
  <c r="CD5380" i="8"/>
  <c r="CC5380" i="8"/>
  <c r="BO5380" i="8"/>
  <c r="BG5380" i="8"/>
  <c r="BF5380" i="8"/>
  <c r="AS5380" i="8"/>
  <c r="AR5380" i="8"/>
  <c r="AQ5380" i="8"/>
  <c r="AL5380" i="8"/>
  <c r="CD5379" i="8"/>
  <c r="CC5379" i="8"/>
  <c r="BO5379" i="8"/>
  <c r="BG5379" i="8"/>
  <c r="BF5379" i="8"/>
  <c r="AS5379" i="8"/>
  <c r="AR5379" i="8"/>
  <c r="AQ5379" i="8"/>
  <c r="AL5379" i="8"/>
  <c r="CD5378" i="8"/>
  <c r="CC5378" i="8"/>
  <c r="BO5378" i="8"/>
  <c r="BG5378" i="8"/>
  <c r="BF5378" i="8"/>
  <c r="AS5378" i="8"/>
  <c r="AR5378" i="8"/>
  <c r="AQ5378" i="8"/>
  <c r="AL5378" i="8"/>
  <c r="CD5377" i="8"/>
  <c r="CC5377" i="8"/>
  <c r="BO5377" i="8"/>
  <c r="BG5377" i="8"/>
  <c r="BF5377" i="8"/>
  <c r="AS5377" i="8"/>
  <c r="AR5377" i="8"/>
  <c r="AQ5377" i="8"/>
  <c r="AL5377" i="8"/>
  <c r="CD5376" i="8"/>
  <c r="CC5376" i="8"/>
  <c r="BO5376" i="8"/>
  <c r="BG5376" i="8"/>
  <c r="BF5376" i="8"/>
  <c r="AS5376" i="8"/>
  <c r="AR5376" i="8"/>
  <c r="AQ5376" i="8"/>
  <c r="AL5376" i="8"/>
  <c r="CD5375" i="8"/>
  <c r="CC5375" i="8"/>
  <c r="BO5375" i="8"/>
  <c r="BG5375" i="8"/>
  <c r="BF5375" i="8"/>
  <c r="AS5375" i="8"/>
  <c r="AR5375" i="8"/>
  <c r="AQ5375" i="8"/>
  <c r="AL5375" i="8"/>
  <c r="CD5374" i="8"/>
  <c r="CC5374" i="8"/>
  <c r="BO5374" i="8"/>
  <c r="BG5374" i="8"/>
  <c r="BF5374" i="8"/>
  <c r="AS5374" i="8"/>
  <c r="AR5374" i="8"/>
  <c r="AQ5374" i="8"/>
  <c r="AL5374" i="8"/>
  <c r="CD5373" i="8"/>
  <c r="CC5373" i="8"/>
  <c r="BO5373" i="8"/>
  <c r="BG5373" i="8"/>
  <c r="BF5373" i="8"/>
  <c r="AS5373" i="8"/>
  <c r="AR5373" i="8"/>
  <c r="AQ5373" i="8"/>
  <c r="AL5373" i="8"/>
  <c r="CD5372" i="8"/>
  <c r="CC5372" i="8"/>
  <c r="BO5372" i="8"/>
  <c r="BG5372" i="8"/>
  <c r="BF5372" i="8"/>
  <c r="AS5372" i="8"/>
  <c r="AR5372" i="8"/>
  <c r="AQ5372" i="8"/>
  <c r="AL5372" i="8"/>
  <c r="CD5371" i="8"/>
  <c r="CC5371" i="8"/>
  <c r="BO5371" i="8"/>
  <c r="BG5371" i="8"/>
  <c r="BF5371" i="8"/>
  <c r="AS5371" i="8"/>
  <c r="AR5371" i="8"/>
  <c r="AQ5371" i="8"/>
  <c r="AL5371" i="8"/>
  <c r="CD5370" i="8"/>
  <c r="CC5370" i="8"/>
  <c r="BO5370" i="8"/>
  <c r="BG5370" i="8"/>
  <c r="BF5370" i="8"/>
  <c r="AS5370" i="8"/>
  <c r="AR5370" i="8"/>
  <c r="AQ5370" i="8"/>
  <c r="AL5370" i="8"/>
  <c r="CD5369" i="8"/>
  <c r="CC5369" i="8"/>
  <c r="BO5369" i="8"/>
  <c r="BG5369" i="8"/>
  <c r="BF5369" i="8"/>
  <c r="AS5369" i="8"/>
  <c r="AR5369" i="8"/>
  <c r="AQ5369" i="8"/>
  <c r="AL5369" i="8"/>
  <c r="CD5368" i="8"/>
  <c r="CC5368" i="8"/>
  <c r="BO5368" i="8"/>
  <c r="BG5368" i="8"/>
  <c r="BF5368" i="8"/>
  <c r="AS5368" i="8"/>
  <c r="AR5368" i="8"/>
  <c r="AQ5368" i="8"/>
  <c r="AL5368" i="8"/>
  <c r="CD5367" i="8"/>
  <c r="CC5367" i="8"/>
  <c r="BO5367" i="8"/>
  <c r="BG5367" i="8"/>
  <c r="BF5367" i="8"/>
  <c r="AS5367" i="8"/>
  <c r="AR5367" i="8"/>
  <c r="AQ5367" i="8"/>
  <c r="AL5367" i="8"/>
  <c r="CD5366" i="8"/>
  <c r="CC5366" i="8"/>
  <c r="BO5366" i="8"/>
  <c r="BG5366" i="8"/>
  <c r="BF5366" i="8"/>
  <c r="AS5366" i="8"/>
  <c r="AR5366" i="8"/>
  <c r="AQ5366" i="8"/>
  <c r="AL5366" i="8"/>
  <c r="CD5365" i="8"/>
  <c r="CC5365" i="8"/>
  <c r="BO5365" i="8"/>
  <c r="BG5365" i="8"/>
  <c r="BF5365" i="8"/>
  <c r="AS5365" i="8"/>
  <c r="AR5365" i="8"/>
  <c r="AQ5365" i="8"/>
  <c r="AL5365" i="8"/>
  <c r="CD5364" i="8"/>
  <c r="CC5364" i="8"/>
  <c r="BO5364" i="8"/>
  <c r="BG5364" i="8"/>
  <c r="BF5364" i="8"/>
  <c r="AS5364" i="8"/>
  <c r="AR5364" i="8"/>
  <c r="AQ5364" i="8"/>
  <c r="AL5364" i="8"/>
  <c r="CD5363" i="8"/>
  <c r="CC5363" i="8"/>
  <c r="BO5363" i="8"/>
  <c r="BG5363" i="8"/>
  <c r="BF5363" i="8"/>
  <c r="AS5363" i="8"/>
  <c r="AR5363" i="8"/>
  <c r="AQ5363" i="8"/>
  <c r="AL5363" i="8"/>
  <c r="CD5362" i="8"/>
  <c r="CC5362" i="8"/>
  <c r="BO5362" i="8"/>
  <c r="BG5362" i="8"/>
  <c r="BF5362" i="8"/>
  <c r="AS5362" i="8"/>
  <c r="AR5362" i="8"/>
  <c r="AQ5362" i="8"/>
  <c r="AL5362" i="8"/>
  <c r="CD5361" i="8"/>
  <c r="CC5361" i="8"/>
  <c r="BO5361" i="8"/>
  <c r="BG5361" i="8"/>
  <c r="BF5361" i="8"/>
  <c r="AS5361" i="8"/>
  <c r="AR5361" i="8"/>
  <c r="AQ5361" i="8"/>
  <c r="AL5361" i="8"/>
  <c r="CD5360" i="8"/>
  <c r="CC5360" i="8"/>
  <c r="BO5360" i="8"/>
  <c r="BG5360" i="8"/>
  <c r="BF5360" i="8"/>
  <c r="AS5360" i="8"/>
  <c r="AR5360" i="8"/>
  <c r="AQ5360" i="8"/>
  <c r="AL5360" i="8"/>
  <c r="CD5359" i="8"/>
  <c r="CC5359" i="8"/>
  <c r="BO5359" i="8"/>
  <c r="BG5359" i="8"/>
  <c r="BF5359" i="8"/>
  <c r="AS5359" i="8"/>
  <c r="AR5359" i="8"/>
  <c r="AQ5359" i="8"/>
  <c r="AL5359" i="8"/>
  <c r="CD5358" i="8"/>
  <c r="CC5358" i="8"/>
  <c r="BO5358" i="8"/>
  <c r="BG5358" i="8"/>
  <c r="BF5358" i="8"/>
  <c r="AS5358" i="8"/>
  <c r="AR5358" i="8"/>
  <c r="AQ5358" i="8"/>
  <c r="AL5358" i="8"/>
  <c r="CD5357" i="8"/>
  <c r="CC5357" i="8"/>
  <c r="BO5357" i="8"/>
  <c r="BG5357" i="8"/>
  <c r="BF5357" i="8"/>
  <c r="AS5357" i="8"/>
  <c r="AR5357" i="8"/>
  <c r="AQ5357" i="8"/>
  <c r="AL5357" i="8"/>
  <c r="CD5356" i="8"/>
  <c r="CC5356" i="8"/>
  <c r="BO5356" i="8"/>
  <c r="BG5356" i="8"/>
  <c r="BF5356" i="8"/>
  <c r="AS5356" i="8"/>
  <c r="AR5356" i="8"/>
  <c r="AQ5356" i="8"/>
  <c r="AL5356" i="8"/>
  <c r="CD5355" i="8"/>
  <c r="CC5355" i="8"/>
  <c r="BO5355" i="8"/>
  <c r="BG5355" i="8"/>
  <c r="BF5355" i="8"/>
  <c r="AS5355" i="8"/>
  <c r="AR5355" i="8"/>
  <c r="AQ5355" i="8"/>
  <c r="AL5355" i="8"/>
  <c r="CD5354" i="8"/>
  <c r="CC5354" i="8"/>
  <c r="BO5354" i="8"/>
  <c r="BG5354" i="8"/>
  <c r="BF5354" i="8"/>
  <c r="AS5354" i="8"/>
  <c r="AR5354" i="8"/>
  <c r="AQ5354" i="8"/>
  <c r="AL5354" i="8"/>
  <c r="CD5353" i="8"/>
  <c r="CC5353" i="8"/>
  <c r="BO5353" i="8"/>
  <c r="BG5353" i="8"/>
  <c r="BF5353" i="8"/>
  <c r="AS5353" i="8"/>
  <c r="AR5353" i="8"/>
  <c r="AQ5353" i="8"/>
  <c r="AL5353" i="8"/>
  <c r="CD5352" i="8"/>
  <c r="CC5352" i="8"/>
  <c r="BO5352" i="8"/>
  <c r="BG5352" i="8"/>
  <c r="BF5352" i="8"/>
  <c r="AS5352" i="8"/>
  <c r="AR5352" i="8"/>
  <c r="AQ5352" i="8"/>
  <c r="AL5352" i="8"/>
  <c r="CD5351" i="8"/>
  <c r="CC5351" i="8"/>
  <c r="BO5351" i="8"/>
  <c r="BG5351" i="8"/>
  <c r="BF5351" i="8"/>
  <c r="AS5351" i="8"/>
  <c r="AR5351" i="8"/>
  <c r="AQ5351" i="8"/>
  <c r="AL5351" i="8"/>
  <c r="CD5350" i="8"/>
  <c r="CC5350" i="8"/>
  <c r="BO5350" i="8"/>
  <c r="BG5350" i="8"/>
  <c r="BF5350" i="8"/>
  <c r="AS5350" i="8"/>
  <c r="AR5350" i="8"/>
  <c r="AQ5350" i="8"/>
  <c r="AL5350" i="8"/>
  <c r="CD5349" i="8"/>
  <c r="CC5349" i="8"/>
  <c r="BO5349" i="8"/>
  <c r="BG5349" i="8"/>
  <c r="BF5349" i="8"/>
  <c r="AS5349" i="8"/>
  <c r="AR5349" i="8"/>
  <c r="AQ5349" i="8"/>
  <c r="AL5349" i="8"/>
  <c r="CD5348" i="8"/>
  <c r="CC5348" i="8"/>
  <c r="BO5348" i="8"/>
  <c r="BG5348" i="8"/>
  <c r="BF5348" i="8"/>
  <c r="AS5348" i="8"/>
  <c r="AR5348" i="8"/>
  <c r="AQ5348" i="8"/>
  <c r="AL5348" i="8"/>
  <c r="CD5347" i="8"/>
  <c r="CC5347" i="8"/>
  <c r="BO5347" i="8"/>
  <c r="BG5347" i="8"/>
  <c r="BF5347" i="8"/>
  <c r="AS5347" i="8"/>
  <c r="AR5347" i="8"/>
  <c r="AQ5347" i="8"/>
  <c r="AL5347" i="8"/>
  <c r="CD5346" i="8"/>
  <c r="CC5346" i="8"/>
  <c r="BO5346" i="8"/>
  <c r="BG5346" i="8"/>
  <c r="BF5346" i="8"/>
  <c r="AS5346" i="8"/>
  <c r="AR5346" i="8"/>
  <c r="AQ5346" i="8"/>
  <c r="AL5346" i="8"/>
  <c r="CD5345" i="8"/>
  <c r="CC5345" i="8"/>
  <c r="BO5345" i="8"/>
  <c r="BG5345" i="8"/>
  <c r="BF5345" i="8"/>
  <c r="AS5345" i="8"/>
  <c r="AR5345" i="8"/>
  <c r="AQ5345" i="8"/>
  <c r="AL5345" i="8"/>
  <c r="CD5344" i="8"/>
  <c r="CC5344" i="8"/>
  <c r="BO5344" i="8"/>
  <c r="BG5344" i="8"/>
  <c r="BF5344" i="8"/>
  <c r="AS5344" i="8"/>
  <c r="AR5344" i="8"/>
  <c r="AQ5344" i="8"/>
  <c r="AL5344" i="8"/>
  <c r="CD5343" i="8"/>
  <c r="CC5343" i="8"/>
  <c r="BO5343" i="8"/>
  <c r="BG5343" i="8"/>
  <c r="BF5343" i="8"/>
  <c r="AS5343" i="8"/>
  <c r="AR5343" i="8"/>
  <c r="AQ5343" i="8"/>
  <c r="AL5343" i="8"/>
  <c r="CD5342" i="8"/>
  <c r="CC5342" i="8"/>
  <c r="BO5342" i="8"/>
  <c r="BG5342" i="8"/>
  <c r="BF5342" i="8"/>
  <c r="AS5342" i="8"/>
  <c r="AR5342" i="8"/>
  <c r="AQ5342" i="8"/>
  <c r="AL5342" i="8"/>
  <c r="CD5341" i="8"/>
  <c r="CC5341" i="8"/>
  <c r="BO5341" i="8"/>
  <c r="BG5341" i="8"/>
  <c r="BF5341" i="8"/>
  <c r="AS5341" i="8"/>
  <c r="AR5341" i="8"/>
  <c r="AQ5341" i="8"/>
  <c r="AL5341" i="8"/>
  <c r="CD5340" i="8"/>
  <c r="CC5340" i="8"/>
  <c r="BO5340" i="8"/>
  <c r="BG5340" i="8"/>
  <c r="BF5340" i="8"/>
  <c r="AS5340" i="8"/>
  <c r="AR5340" i="8"/>
  <c r="AQ5340" i="8"/>
  <c r="AL5340" i="8"/>
  <c r="CD5339" i="8"/>
  <c r="CC5339" i="8"/>
  <c r="BO5339" i="8"/>
  <c r="BG5339" i="8"/>
  <c r="BF5339" i="8"/>
  <c r="AS5339" i="8"/>
  <c r="AR5339" i="8"/>
  <c r="AQ5339" i="8"/>
  <c r="AL5339" i="8"/>
  <c r="CD5338" i="8"/>
  <c r="CC5338" i="8"/>
  <c r="BO5338" i="8"/>
  <c r="BG5338" i="8"/>
  <c r="BF5338" i="8"/>
  <c r="AS5338" i="8"/>
  <c r="AR5338" i="8"/>
  <c r="AQ5338" i="8"/>
  <c r="AL5338" i="8"/>
  <c r="CD5337" i="8"/>
  <c r="CC5337" i="8"/>
  <c r="BO5337" i="8"/>
  <c r="BG5337" i="8"/>
  <c r="BF5337" i="8"/>
  <c r="AS5337" i="8"/>
  <c r="AR5337" i="8"/>
  <c r="AQ5337" i="8"/>
  <c r="AL5337" i="8"/>
  <c r="CD5336" i="8"/>
  <c r="CC5336" i="8"/>
  <c r="BO5336" i="8"/>
  <c r="BG5336" i="8"/>
  <c r="BF5336" i="8"/>
  <c r="AS5336" i="8"/>
  <c r="AR5336" i="8"/>
  <c r="AQ5336" i="8"/>
  <c r="AL5336" i="8"/>
  <c r="CD5335" i="8"/>
  <c r="CC5335" i="8"/>
  <c r="BO5335" i="8"/>
  <c r="BG5335" i="8"/>
  <c r="BF5335" i="8"/>
  <c r="AS5335" i="8"/>
  <c r="AR5335" i="8"/>
  <c r="AQ5335" i="8"/>
  <c r="AL5335" i="8"/>
  <c r="CD5334" i="8"/>
  <c r="CC5334" i="8"/>
  <c r="BO5334" i="8"/>
  <c r="BG5334" i="8"/>
  <c r="BF5334" i="8"/>
  <c r="AS5334" i="8"/>
  <c r="AR5334" i="8"/>
  <c r="AQ5334" i="8"/>
  <c r="AL5334" i="8"/>
  <c r="CD5333" i="8"/>
  <c r="CC5333" i="8"/>
  <c r="BO5333" i="8"/>
  <c r="BG5333" i="8"/>
  <c r="BF5333" i="8"/>
  <c r="AS5333" i="8"/>
  <c r="AR5333" i="8"/>
  <c r="AQ5333" i="8"/>
  <c r="AL5333" i="8"/>
  <c r="CD5332" i="8"/>
  <c r="CC5332" i="8"/>
  <c r="BO5332" i="8"/>
  <c r="BG5332" i="8"/>
  <c r="BF5332" i="8"/>
  <c r="AS5332" i="8"/>
  <c r="AR5332" i="8"/>
  <c r="AQ5332" i="8"/>
  <c r="AL5332" i="8"/>
  <c r="CD5331" i="8"/>
  <c r="CC5331" i="8"/>
  <c r="BO5331" i="8"/>
  <c r="BG5331" i="8"/>
  <c r="BF5331" i="8"/>
  <c r="AS5331" i="8"/>
  <c r="AR5331" i="8"/>
  <c r="AQ5331" i="8"/>
  <c r="AL5331" i="8"/>
  <c r="CD5330" i="8"/>
  <c r="CC5330" i="8"/>
  <c r="BO5330" i="8"/>
  <c r="BG5330" i="8"/>
  <c r="BF5330" i="8"/>
  <c r="AS5330" i="8"/>
  <c r="AR5330" i="8"/>
  <c r="AQ5330" i="8"/>
  <c r="AL5330" i="8"/>
  <c r="CD5329" i="8"/>
  <c r="CC5329" i="8"/>
  <c r="BO5329" i="8"/>
  <c r="BG5329" i="8"/>
  <c r="BF5329" i="8"/>
  <c r="AS5329" i="8"/>
  <c r="AR5329" i="8"/>
  <c r="AQ5329" i="8"/>
  <c r="AL5329" i="8"/>
  <c r="CD5328" i="8"/>
  <c r="CC5328" i="8"/>
  <c r="BO5328" i="8"/>
  <c r="BG5328" i="8"/>
  <c r="BF5328" i="8"/>
  <c r="AS5328" i="8"/>
  <c r="AR5328" i="8"/>
  <c r="AQ5328" i="8"/>
  <c r="AL5328" i="8"/>
  <c r="CD5327" i="8"/>
  <c r="CC5327" i="8"/>
  <c r="BO5327" i="8"/>
  <c r="BG5327" i="8"/>
  <c r="BF5327" i="8"/>
  <c r="AS5327" i="8"/>
  <c r="AR5327" i="8"/>
  <c r="AQ5327" i="8"/>
  <c r="AL5327" i="8"/>
  <c r="CD5326" i="8"/>
  <c r="CC5326" i="8"/>
  <c r="BO5326" i="8"/>
  <c r="BG5326" i="8"/>
  <c r="BF5326" i="8"/>
  <c r="AS5326" i="8"/>
  <c r="AR5326" i="8"/>
  <c r="AQ5326" i="8"/>
  <c r="AL5326" i="8"/>
  <c r="CD5325" i="8"/>
  <c r="CC5325" i="8"/>
  <c r="BO5325" i="8"/>
  <c r="BG5325" i="8"/>
  <c r="BF5325" i="8"/>
  <c r="AS5325" i="8"/>
  <c r="AR5325" i="8"/>
  <c r="AQ5325" i="8"/>
  <c r="AL5325" i="8"/>
  <c r="CD5324" i="8"/>
  <c r="CC5324" i="8"/>
  <c r="BO5324" i="8"/>
  <c r="BG5324" i="8"/>
  <c r="BF5324" i="8"/>
  <c r="AS5324" i="8"/>
  <c r="AR5324" i="8"/>
  <c r="AQ5324" i="8"/>
  <c r="AL5324" i="8"/>
  <c r="CD5323" i="8"/>
  <c r="CC5323" i="8"/>
  <c r="BO5323" i="8"/>
  <c r="BG5323" i="8"/>
  <c r="BF5323" i="8"/>
  <c r="AS5323" i="8"/>
  <c r="AR5323" i="8"/>
  <c r="AQ5323" i="8"/>
  <c r="AL5323" i="8"/>
  <c r="CD5322" i="8"/>
  <c r="CC5322" i="8"/>
  <c r="BO5322" i="8"/>
  <c r="BG5322" i="8"/>
  <c r="BF5322" i="8"/>
  <c r="AS5322" i="8"/>
  <c r="AR5322" i="8"/>
  <c r="AQ5322" i="8"/>
  <c r="AL5322" i="8"/>
  <c r="CD5321" i="8"/>
  <c r="CC5321" i="8"/>
  <c r="BO5321" i="8"/>
  <c r="BG5321" i="8"/>
  <c r="BF5321" i="8"/>
  <c r="AS5321" i="8"/>
  <c r="AR5321" i="8"/>
  <c r="AQ5321" i="8"/>
  <c r="AL5321" i="8"/>
  <c r="CD5320" i="8"/>
  <c r="CC5320" i="8"/>
  <c r="BO5320" i="8"/>
  <c r="BG5320" i="8"/>
  <c r="BF5320" i="8"/>
  <c r="AS5320" i="8"/>
  <c r="AR5320" i="8"/>
  <c r="AQ5320" i="8"/>
  <c r="AL5320" i="8"/>
  <c r="CD5319" i="8"/>
  <c r="CC5319" i="8"/>
  <c r="BO5319" i="8"/>
  <c r="BG5319" i="8"/>
  <c r="BF5319" i="8"/>
  <c r="AS5319" i="8"/>
  <c r="AR5319" i="8"/>
  <c r="AQ5319" i="8"/>
  <c r="AL5319" i="8"/>
  <c r="CD5318" i="8"/>
  <c r="CC5318" i="8"/>
  <c r="BO5318" i="8"/>
  <c r="BG5318" i="8"/>
  <c r="BF5318" i="8"/>
  <c r="AS5318" i="8"/>
  <c r="AR5318" i="8"/>
  <c r="AQ5318" i="8"/>
  <c r="AL5318" i="8"/>
  <c r="CD5317" i="8"/>
  <c r="CC5317" i="8"/>
  <c r="BO5317" i="8"/>
  <c r="BG5317" i="8"/>
  <c r="BF5317" i="8"/>
  <c r="AS5317" i="8"/>
  <c r="AR5317" i="8"/>
  <c r="AQ5317" i="8"/>
  <c r="AL5317" i="8"/>
  <c r="CD5316" i="8"/>
  <c r="CC5316" i="8"/>
  <c r="BO5316" i="8"/>
  <c r="BG5316" i="8"/>
  <c r="BF5316" i="8"/>
  <c r="AS5316" i="8"/>
  <c r="AR5316" i="8"/>
  <c r="AQ5316" i="8"/>
  <c r="AL5316" i="8"/>
  <c r="CD5315" i="8"/>
  <c r="CC5315" i="8"/>
  <c r="BO5315" i="8"/>
  <c r="BG5315" i="8"/>
  <c r="BF5315" i="8"/>
  <c r="AS5315" i="8"/>
  <c r="AR5315" i="8"/>
  <c r="AQ5315" i="8"/>
  <c r="AL5315" i="8"/>
  <c r="CD5314" i="8"/>
  <c r="CC5314" i="8"/>
  <c r="BO5314" i="8"/>
  <c r="BG5314" i="8"/>
  <c r="BF5314" i="8"/>
  <c r="AS5314" i="8"/>
  <c r="AR5314" i="8"/>
  <c r="AQ5314" i="8"/>
  <c r="AL5314" i="8"/>
  <c r="CD5313" i="8"/>
  <c r="CC5313" i="8"/>
  <c r="BO5313" i="8"/>
  <c r="BG5313" i="8"/>
  <c r="BF5313" i="8"/>
  <c r="AS5313" i="8"/>
  <c r="AR5313" i="8"/>
  <c r="AQ5313" i="8"/>
  <c r="AL5313" i="8"/>
  <c r="CD5312" i="8"/>
  <c r="CC5312" i="8"/>
  <c r="BO5312" i="8"/>
  <c r="BG5312" i="8"/>
  <c r="BF5312" i="8"/>
  <c r="AS5312" i="8"/>
  <c r="AR5312" i="8"/>
  <c r="AQ5312" i="8"/>
  <c r="AL5312" i="8"/>
  <c r="CD5311" i="8"/>
  <c r="CC5311" i="8"/>
  <c r="BO5311" i="8"/>
  <c r="BG5311" i="8"/>
  <c r="BF5311" i="8"/>
  <c r="AS5311" i="8"/>
  <c r="AR5311" i="8"/>
  <c r="AQ5311" i="8"/>
  <c r="AL5311" i="8"/>
  <c r="CD5310" i="8"/>
  <c r="CC5310" i="8"/>
  <c r="BO5310" i="8"/>
  <c r="BG5310" i="8"/>
  <c r="BF5310" i="8"/>
  <c r="AS5310" i="8"/>
  <c r="AR5310" i="8"/>
  <c r="AQ5310" i="8"/>
  <c r="AL5310" i="8"/>
  <c r="CD5309" i="8"/>
  <c r="CC5309" i="8"/>
  <c r="BO5309" i="8"/>
  <c r="BG5309" i="8"/>
  <c r="BF5309" i="8"/>
  <c r="AS5309" i="8"/>
  <c r="AR5309" i="8"/>
  <c r="AQ5309" i="8"/>
  <c r="AL5309" i="8"/>
  <c r="CD5308" i="8"/>
  <c r="CC5308" i="8"/>
  <c r="BO5308" i="8"/>
  <c r="BG5308" i="8"/>
  <c r="BF5308" i="8"/>
  <c r="AS5308" i="8"/>
  <c r="AR5308" i="8"/>
  <c r="AQ5308" i="8"/>
  <c r="AL5308" i="8"/>
  <c r="CD5307" i="8"/>
  <c r="CC5307" i="8"/>
  <c r="BO5307" i="8"/>
  <c r="BG5307" i="8"/>
  <c r="BF5307" i="8"/>
  <c r="AS5307" i="8"/>
  <c r="AR5307" i="8"/>
  <c r="AQ5307" i="8"/>
  <c r="AL5307" i="8"/>
  <c r="CD5306" i="8"/>
  <c r="CC5306" i="8"/>
  <c r="BO5306" i="8"/>
  <c r="BG5306" i="8"/>
  <c r="BF5306" i="8"/>
  <c r="AS5306" i="8"/>
  <c r="AR5306" i="8"/>
  <c r="AQ5306" i="8"/>
  <c r="AL5306" i="8"/>
  <c r="CD5305" i="8"/>
  <c r="CC5305" i="8"/>
  <c r="BO5305" i="8"/>
  <c r="BG5305" i="8"/>
  <c r="BF5305" i="8"/>
  <c r="AS5305" i="8"/>
  <c r="AR5305" i="8"/>
  <c r="AQ5305" i="8"/>
  <c r="AL5305" i="8"/>
  <c r="CD5304" i="8"/>
  <c r="CC5304" i="8"/>
  <c r="BO5304" i="8"/>
  <c r="BG5304" i="8"/>
  <c r="BF5304" i="8"/>
  <c r="AS5304" i="8"/>
  <c r="AR5304" i="8"/>
  <c r="AQ5304" i="8"/>
  <c r="AL5304" i="8"/>
  <c r="CD5303" i="8"/>
  <c r="CC5303" i="8"/>
  <c r="BO5303" i="8"/>
  <c r="BG5303" i="8"/>
  <c r="BF5303" i="8"/>
  <c r="AS5303" i="8"/>
  <c r="AR5303" i="8"/>
  <c r="AQ5303" i="8"/>
  <c r="AL5303" i="8"/>
  <c r="CD5302" i="8"/>
  <c r="CC5302" i="8"/>
  <c r="BO5302" i="8"/>
  <c r="BG5302" i="8"/>
  <c r="BF5302" i="8"/>
  <c r="AS5302" i="8"/>
  <c r="AR5302" i="8"/>
  <c r="AQ5302" i="8"/>
  <c r="AL5302" i="8"/>
  <c r="CD5301" i="8"/>
  <c r="CC5301" i="8"/>
  <c r="BO5301" i="8"/>
  <c r="BG5301" i="8"/>
  <c r="BF5301" i="8"/>
  <c r="AS5301" i="8"/>
  <c r="AR5301" i="8"/>
  <c r="AQ5301" i="8"/>
  <c r="AL5301" i="8"/>
  <c r="CD5300" i="8"/>
  <c r="CC5300" i="8"/>
  <c r="BO5300" i="8"/>
  <c r="BG5300" i="8"/>
  <c r="BF5300" i="8"/>
  <c r="AS5300" i="8"/>
  <c r="AR5300" i="8"/>
  <c r="AQ5300" i="8"/>
  <c r="AL5300" i="8"/>
  <c r="CD5299" i="8"/>
  <c r="CC5299" i="8"/>
  <c r="BO5299" i="8"/>
  <c r="BG5299" i="8"/>
  <c r="BF5299" i="8"/>
  <c r="AS5299" i="8"/>
  <c r="AR5299" i="8"/>
  <c r="AQ5299" i="8"/>
  <c r="AL5299" i="8"/>
  <c r="CD5298" i="8"/>
  <c r="CC5298" i="8"/>
  <c r="BO5298" i="8"/>
  <c r="BG5298" i="8"/>
  <c r="BF5298" i="8"/>
  <c r="AS5298" i="8"/>
  <c r="AR5298" i="8"/>
  <c r="AQ5298" i="8"/>
  <c r="AL5298" i="8"/>
  <c r="CD5297" i="8"/>
  <c r="CC5297" i="8"/>
  <c r="BO5297" i="8"/>
  <c r="BG5297" i="8"/>
  <c r="BF5297" i="8"/>
  <c r="AS5297" i="8"/>
  <c r="AR5297" i="8"/>
  <c r="AQ5297" i="8"/>
  <c r="AL5297" i="8"/>
  <c r="CD5296" i="8"/>
  <c r="CC5296" i="8"/>
  <c r="BO5296" i="8"/>
  <c r="BG5296" i="8"/>
  <c r="BF5296" i="8"/>
  <c r="AS5296" i="8"/>
  <c r="AR5296" i="8"/>
  <c r="AQ5296" i="8"/>
  <c r="AL5296" i="8"/>
  <c r="CD5295" i="8"/>
  <c r="CC5295" i="8"/>
  <c r="BO5295" i="8"/>
  <c r="BG5295" i="8"/>
  <c r="BF5295" i="8"/>
  <c r="AS5295" i="8"/>
  <c r="AR5295" i="8"/>
  <c r="AQ5295" i="8"/>
  <c r="AL5295" i="8"/>
  <c r="CD5294" i="8"/>
  <c r="CC5294" i="8"/>
  <c r="BO5294" i="8"/>
  <c r="BG5294" i="8"/>
  <c r="BF5294" i="8"/>
  <c r="AS5294" i="8"/>
  <c r="AR5294" i="8"/>
  <c r="AQ5294" i="8"/>
  <c r="AL5294" i="8"/>
  <c r="CD5293" i="8"/>
  <c r="CC5293" i="8"/>
  <c r="BO5293" i="8"/>
  <c r="BG5293" i="8"/>
  <c r="BF5293" i="8"/>
  <c r="AS5293" i="8"/>
  <c r="AR5293" i="8"/>
  <c r="AQ5293" i="8"/>
  <c r="AL5293" i="8"/>
  <c r="CD5292" i="8"/>
  <c r="CC5292" i="8"/>
  <c r="BO5292" i="8"/>
  <c r="BG5292" i="8"/>
  <c r="BF5292" i="8"/>
  <c r="AS5292" i="8"/>
  <c r="AR5292" i="8"/>
  <c r="AQ5292" i="8"/>
  <c r="AL5292" i="8"/>
  <c r="CD5291" i="8"/>
  <c r="CC5291" i="8"/>
  <c r="BO5291" i="8"/>
  <c r="BG5291" i="8"/>
  <c r="BF5291" i="8"/>
  <c r="AS5291" i="8"/>
  <c r="AR5291" i="8"/>
  <c r="AQ5291" i="8"/>
  <c r="AL5291" i="8"/>
  <c r="CD5290" i="8"/>
  <c r="CC5290" i="8"/>
  <c r="BO5290" i="8"/>
  <c r="BG5290" i="8"/>
  <c r="BF5290" i="8"/>
  <c r="AS5290" i="8"/>
  <c r="AR5290" i="8"/>
  <c r="AQ5290" i="8"/>
  <c r="AL5290" i="8"/>
  <c r="CD5289" i="8"/>
  <c r="CC5289" i="8"/>
  <c r="BO5289" i="8"/>
  <c r="BG5289" i="8"/>
  <c r="BF5289" i="8"/>
  <c r="AS5289" i="8"/>
  <c r="AR5289" i="8"/>
  <c r="AQ5289" i="8"/>
  <c r="AL5289" i="8"/>
  <c r="CD5288" i="8"/>
  <c r="CC5288" i="8"/>
  <c r="BO5288" i="8"/>
  <c r="BG5288" i="8"/>
  <c r="BF5288" i="8"/>
  <c r="AS5288" i="8"/>
  <c r="AR5288" i="8"/>
  <c r="AQ5288" i="8"/>
  <c r="AL5288" i="8"/>
  <c r="CD5287" i="8"/>
  <c r="CC5287" i="8"/>
  <c r="BO5287" i="8"/>
  <c r="BG5287" i="8"/>
  <c r="BF5287" i="8"/>
  <c r="AS5287" i="8"/>
  <c r="AR5287" i="8"/>
  <c r="AQ5287" i="8"/>
  <c r="AL5287" i="8"/>
  <c r="CD5286" i="8"/>
  <c r="CC5286" i="8"/>
  <c r="BO5286" i="8"/>
  <c r="BG5286" i="8"/>
  <c r="BF5286" i="8"/>
  <c r="AS5286" i="8"/>
  <c r="AR5286" i="8"/>
  <c r="AQ5286" i="8"/>
  <c r="AL5286" i="8"/>
  <c r="CD5285" i="8"/>
  <c r="CC5285" i="8"/>
  <c r="BO5285" i="8"/>
  <c r="BG5285" i="8"/>
  <c r="BF5285" i="8"/>
  <c r="AS5285" i="8"/>
  <c r="AR5285" i="8"/>
  <c r="AQ5285" i="8"/>
  <c r="AL5285" i="8"/>
  <c r="CD5284" i="8"/>
  <c r="CC5284" i="8"/>
  <c r="BO5284" i="8"/>
  <c r="BG5284" i="8"/>
  <c r="BF5284" i="8"/>
  <c r="AS5284" i="8"/>
  <c r="AR5284" i="8"/>
  <c r="AQ5284" i="8"/>
  <c r="AL5284" i="8"/>
  <c r="CD5283" i="8"/>
  <c r="CC5283" i="8"/>
  <c r="BO5283" i="8"/>
  <c r="BG5283" i="8"/>
  <c r="BF5283" i="8"/>
  <c r="AS5283" i="8"/>
  <c r="AR5283" i="8"/>
  <c r="AQ5283" i="8"/>
  <c r="AL5283" i="8"/>
  <c r="CD5282" i="8"/>
  <c r="CC5282" i="8"/>
  <c r="BO5282" i="8"/>
  <c r="BG5282" i="8"/>
  <c r="BF5282" i="8"/>
  <c r="AS5282" i="8"/>
  <c r="AR5282" i="8"/>
  <c r="AQ5282" i="8"/>
  <c r="AL5282" i="8"/>
  <c r="CD5281" i="8"/>
  <c r="CC5281" i="8"/>
  <c r="BO5281" i="8"/>
  <c r="BG5281" i="8"/>
  <c r="BF5281" i="8"/>
  <c r="AS5281" i="8"/>
  <c r="AR5281" i="8"/>
  <c r="AQ5281" i="8"/>
  <c r="AL5281" i="8"/>
  <c r="CD5280" i="8"/>
  <c r="CC5280" i="8"/>
  <c r="BO5280" i="8"/>
  <c r="BG5280" i="8"/>
  <c r="BF5280" i="8"/>
  <c r="AS5280" i="8"/>
  <c r="AR5280" i="8"/>
  <c r="AQ5280" i="8"/>
  <c r="AL5280" i="8"/>
  <c r="CD5279" i="8"/>
  <c r="CC5279" i="8"/>
  <c r="BO5279" i="8"/>
  <c r="BG5279" i="8"/>
  <c r="BF5279" i="8"/>
  <c r="AS5279" i="8"/>
  <c r="AR5279" i="8"/>
  <c r="AQ5279" i="8"/>
  <c r="AL5279" i="8"/>
  <c r="CD5278" i="8"/>
  <c r="CC5278" i="8"/>
  <c r="BO5278" i="8"/>
  <c r="BG5278" i="8"/>
  <c r="BF5278" i="8"/>
  <c r="AS5278" i="8"/>
  <c r="AR5278" i="8"/>
  <c r="AQ5278" i="8"/>
  <c r="AL5278" i="8"/>
  <c r="CD5277" i="8"/>
  <c r="CC5277" i="8"/>
  <c r="BO5277" i="8"/>
  <c r="BG5277" i="8"/>
  <c r="BF5277" i="8"/>
  <c r="AS5277" i="8"/>
  <c r="AR5277" i="8"/>
  <c r="AQ5277" i="8"/>
  <c r="AL5277" i="8"/>
  <c r="CD5276" i="8"/>
  <c r="CC5276" i="8"/>
  <c r="BO5276" i="8"/>
  <c r="BG5276" i="8"/>
  <c r="BF5276" i="8"/>
  <c r="AS5276" i="8"/>
  <c r="AR5276" i="8"/>
  <c r="AQ5276" i="8"/>
  <c r="AL5276" i="8"/>
  <c r="CD5275" i="8"/>
  <c r="CC5275" i="8"/>
  <c r="BO5275" i="8"/>
  <c r="BG5275" i="8"/>
  <c r="BF5275" i="8"/>
  <c r="AS5275" i="8"/>
  <c r="AR5275" i="8"/>
  <c r="AQ5275" i="8"/>
  <c r="AL5275" i="8"/>
  <c r="CD5274" i="8"/>
  <c r="CC5274" i="8"/>
  <c r="BO5274" i="8"/>
  <c r="BG5274" i="8"/>
  <c r="BF5274" i="8"/>
  <c r="AS5274" i="8"/>
  <c r="AR5274" i="8"/>
  <c r="AQ5274" i="8"/>
  <c r="AL5274" i="8"/>
  <c r="CD5273" i="8"/>
  <c r="CC5273" i="8"/>
  <c r="BO5273" i="8"/>
  <c r="BG5273" i="8"/>
  <c r="BF5273" i="8"/>
  <c r="AS5273" i="8"/>
  <c r="AR5273" i="8"/>
  <c r="AQ5273" i="8"/>
  <c r="AL5273" i="8"/>
  <c r="CD5272" i="8"/>
  <c r="CC5272" i="8"/>
  <c r="BO5272" i="8"/>
  <c r="BG5272" i="8"/>
  <c r="BF5272" i="8"/>
  <c r="AS5272" i="8"/>
  <c r="AR5272" i="8"/>
  <c r="AQ5272" i="8"/>
  <c r="AL5272" i="8"/>
  <c r="CD5271" i="8"/>
  <c r="CC5271" i="8"/>
  <c r="BO5271" i="8"/>
  <c r="BG5271" i="8"/>
  <c r="BF5271" i="8"/>
  <c r="AS5271" i="8"/>
  <c r="AR5271" i="8"/>
  <c r="AQ5271" i="8"/>
  <c r="AL5271" i="8"/>
  <c r="CD5270" i="8"/>
  <c r="CC5270" i="8"/>
  <c r="BO5270" i="8"/>
  <c r="BG5270" i="8"/>
  <c r="BF5270" i="8"/>
  <c r="AS5270" i="8"/>
  <c r="AR5270" i="8"/>
  <c r="AQ5270" i="8"/>
  <c r="AL5270" i="8"/>
  <c r="CD5269" i="8"/>
  <c r="CC5269" i="8"/>
  <c r="BO5269" i="8"/>
  <c r="BG5269" i="8"/>
  <c r="BF5269" i="8"/>
  <c r="AS5269" i="8"/>
  <c r="AR5269" i="8"/>
  <c r="AQ5269" i="8"/>
  <c r="AL5269" i="8"/>
  <c r="CD5268" i="8"/>
  <c r="CC5268" i="8"/>
  <c r="BO5268" i="8"/>
  <c r="BG5268" i="8"/>
  <c r="BF5268" i="8"/>
  <c r="AS5268" i="8"/>
  <c r="AR5268" i="8"/>
  <c r="AQ5268" i="8"/>
  <c r="AL5268" i="8"/>
  <c r="CD5267" i="8"/>
  <c r="CC5267" i="8"/>
  <c r="BO5267" i="8"/>
  <c r="BG5267" i="8"/>
  <c r="BF5267" i="8"/>
  <c r="AS5267" i="8"/>
  <c r="AR5267" i="8"/>
  <c r="AQ5267" i="8"/>
  <c r="AL5267" i="8"/>
  <c r="CD5266" i="8"/>
  <c r="CC5266" i="8"/>
  <c r="BO5266" i="8"/>
  <c r="BG5266" i="8"/>
  <c r="BF5266" i="8"/>
  <c r="AS5266" i="8"/>
  <c r="AR5266" i="8"/>
  <c r="AQ5266" i="8"/>
  <c r="AL5266" i="8"/>
  <c r="CD5265" i="8"/>
  <c r="CC5265" i="8"/>
  <c r="BO5265" i="8"/>
  <c r="BG5265" i="8"/>
  <c r="BF5265" i="8"/>
  <c r="AS5265" i="8"/>
  <c r="AR5265" i="8"/>
  <c r="AQ5265" i="8"/>
  <c r="AL5265" i="8"/>
  <c r="CD5264" i="8"/>
  <c r="CC5264" i="8"/>
  <c r="BO5264" i="8"/>
  <c r="BG5264" i="8"/>
  <c r="BF5264" i="8"/>
  <c r="AS5264" i="8"/>
  <c r="AR5264" i="8"/>
  <c r="AQ5264" i="8"/>
  <c r="AL5264" i="8"/>
  <c r="CD5263" i="8"/>
  <c r="CC5263" i="8"/>
  <c r="BO5263" i="8"/>
  <c r="BG5263" i="8"/>
  <c r="BF5263" i="8"/>
  <c r="AS5263" i="8"/>
  <c r="AR5263" i="8"/>
  <c r="AQ5263" i="8"/>
  <c r="AL5263" i="8"/>
  <c r="CD5262" i="8"/>
  <c r="CC5262" i="8"/>
  <c r="BO5262" i="8"/>
  <c r="BG5262" i="8"/>
  <c r="BF5262" i="8"/>
  <c r="AS5262" i="8"/>
  <c r="AR5262" i="8"/>
  <c r="AQ5262" i="8"/>
  <c r="AL5262" i="8"/>
  <c r="CD5261" i="8"/>
  <c r="CC5261" i="8"/>
  <c r="BO5261" i="8"/>
  <c r="BG5261" i="8"/>
  <c r="BF5261" i="8"/>
  <c r="AS5261" i="8"/>
  <c r="AR5261" i="8"/>
  <c r="AQ5261" i="8"/>
  <c r="AL5261" i="8"/>
  <c r="CD5260" i="8"/>
  <c r="CC5260" i="8"/>
  <c r="BO5260" i="8"/>
  <c r="BG5260" i="8"/>
  <c r="BF5260" i="8"/>
  <c r="AS5260" i="8"/>
  <c r="AR5260" i="8"/>
  <c r="AQ5260" i="8"/>
  <c r="AL5260" i="8"/>
  <c r="CD5259" i="8"/>
  <c r="CC5259" i="8"/>
  <c r="BO5259" i="8"/>
  <c r="BG5259" i="8"/>
  <c r="BF5259" i="8"/>
  <c r="AS5259" i="8"/>
  <c r="AR5259" i="8"/>
  <c r="AQ5259" i="8"/>
  <c r="AL5259" i="8"/>
  <c r="CD5258" i="8"/>
  <c r="CC5258" i="8"/>
  <c r="BO5258" i="8"/>
  <c r="BG5258" i="8"/>
  <c r="BF5258" i="8"/>
  <c r="AS5258" i="8"/>
  <c r="AR5258" i="8"/>
  <c r="AQ5258" i="8"/>
  <c r="AL5258" i="8"/>
  <c r="CD5257" i="8"/>
  <c r="CC5257" i="8"/>
  <c r="BO5257" i="8"/>
  <c r="BG5257" i="8"/>
  <c r="BF5257" i="8"/>
  <c r="AS5257" i="8"/>
  <c r="AR5257" i="8"/>
  <c r="AQ5257" i="8"/>
  <c r="AL5257" i="8"/>
  <c r="CD5256" i="8"/>
  <c r="CC5256" i="8"/>
  <c r="BO5256" i="8"/>
  <c r="BG5256" i="8"/>
  <c r="BF5256" i="8"/>
  <c r="AS5256" i="8"/>
  <c r="AR5256" i="8"/>
  <c r="AQ5256" i="8"/>
  <c r="AL5256" i="8"/>
  <c r="CD5255" i="8"/>
  <c r="CC5255" i="8"/>
  <c r="BO5255" i="8"/>
  <c r="BG5255" i="8"/>
  <c r="BF5255" i="8"/>
  <c r="AS5255" i="8"/>
  <c r="AR5255" i="8"/>
  <c r="AQ5255" i="8"/>
  <c r="AL5255" i="8"/>
  <c r="CD5254" i="8"/>
  <c r="CC5254" i="8"/>
  <c r="BO5254" i="8"/>
  <c r="BG5254" i="8"/>
  <c r="BF5254" i="8"/>
  <c r="AS5254" i="8"/>
  <c r="AR5254" i="8"/>
  <c r="AQ5254" i="8"/>
  <c r="AL5254" i="8"/>
  <c r="CD5253" i="8"/>
  <c r="CC5253" i="8"/>
  <c r="BO5253" i="8"/>
  <c r="BG5253" i="8"/>
  <c r="BF5253" i="8"/>
  <c r="AS5253" i="8"/>
  <c r="AR5253" i="8"/>
  <c r="AQ5253" i="8"/>
  <c r="AL5253" i="8"/>
  <c r="CD5252" i="8"/>
  <c r="CC5252" i="8"/>
  <c r="BO5252" i="8"/>
  <c r="BG5252" i="8"/>
  <c r="BF5252" i="8"/>
  <c r="AS5252" i="8"/>
  <c r="AR5252" i="8"/>
  <c r="AQ5252" i="8"/>
  <c r="AL5252" i="8"/>
  <c r="CD5251" i="8"/>
  <c r="CC5251" i="8"/>
  <c r="BO5251" i="8"/>
  <c r="BG5251" i="8"/>
  <c r="BF5251" i="8"/>
  <c r="AS5251" i="8"/>
  <c r="AR5251" i="8"/>
  <c r="AQ5251" i="8"/>
  <c r="AL5251" i="8"/>
  <c r="CD5250" i="8"/>
  <c r="CC5250" i="8"/>
  <c r="BO5250" i="8"/>
  <c r="BG5250" i="8"/>
  <c r="BF5250" i="8"/>
  <c r="AS5250" i="8"/>
  <c r="AR5250" i="8"/>
  <c r="AQ5250" i="8"/>
  <c r="AL5250" i="8"/>
  <c r="CD5249" i="8"/>
  <c r="CC5249" i="8"/>
  <c r="BO5249" i="8"/>
  <c r="BG5249" i="8"/>
  <c r="BF5249" i="8"/>
  <c r="AS5249" i="8"/>
  <c r="AR5249" i="8"/>
  <c r="AQ5249" i="8"/>
  <c r="AL5249" i="8"/>
  <c r="CD5248" i="8"/>
  <c r="CC5248" i="8"/>
  <c r="BO5248" i="8"/>
  <c r="BG5248" i="8"/>
  <c r="BF5248" i="8"/>
  <c r="AS5248" i="8"/>
  <c r="AR5248" i="8"/>
  <c r="AQ5248" i="8"/>
  <c r="AL5248" i="8"/>
  <c r="CD5247" i="8"/>
  <c r="CC5247" i="8"/>
  <c r="BO5247" i="8"/>
  <c r="BG5247" i="8"/>
  <c r="BF5247" i="8"/>
  <c r="AS5247" i="8"/>
  <c r="AR5247" i="8"/>
  <c r="AQ5247" i="8"/>
  <c r="AL5247" i="8"/>
  <c r="CD5246" i="8"/>
  <c r="CC5246" i="8"/>
  <c r="BO5246" i="8"/>
  <c r="BG5246" i="8"/>
  <c r="BF5246" i="8"/>
  <c r="AS5246" i="8"/>
  <c r="AR5246" i="8"/>
  <c r="AQ5246" i="8"/>
  <c r="AL5246" i="8"/>
  <c r="CD5245" i="8"/>
  <c r="CC5245" i="8"/>
  <c r="BO5245" i="8"/>
  <c r="BG5245" i="8"/>
  <c r="BF5245" i="8"/>
  <c r="AS5245" i="8"/>
  <c r="AR5245" i="8"/>
  <c r="AQ5245" i="8"/>
  <c r="AL5245" i="8"/>
  <c r="CD5244" i="8"/>
  <c r="CC5244" i="8"/>
  <c r="BO5244" i="8"/>
  <c r="BG5244" i="8"/>
  <c r="BF5244" i="8"/>
  <c r="AS5244" i="8"/>
  <c r="AR5244" i="8"/>
  <c r="AQ5244" i="8"/>
  <c r="AL5244" i="8"/>
  <c r="CD5243" i="8"/>
  <c r="CC5243" i="8"/>
  <c r="BO5243" i="8"/>
  <c r="BG5243" i="8"/>
  <c r="BF5243" i="8"/>
  <c r="AS5243" i="8"/>
  <c r="AR5243" i="8"/>
  <c r="AQ5243" i="8"/>
  <c r="AL5243" i="8"/>
  <c r="CD5242" i="8"/>
  <c r="CC5242" i="8"/>
  <c r="BO5242" i="8"/>
  <c r="BG5242" i="8"/>
  <c r="BF5242" i="8"/>
  <c r="AS5242" i="8"/>
  <c r="AR5242" i="8"/>
  <c r="AQ5242" i="8"/>
  <c r="AL5242" i="8"/>
  <c r="CD5241" i="8"/>
  <c r="CC5241" i="8"/>
  <c r="BO5241" i="8"/>
  <c r="BG5241" i="8"/>
  <c r="BF5241" i="8"/>
  <c r="AS5241" i="8"/>
  <c r="AR5241" i="8"/>
  <c r="AQ5241" i="8"/>
  <c r="AL5241" i="8"/>
  <c r="CD5240" i="8"/>
  <c r="CC5240" i="8"/>
  <c r="BO5240" i="8"/>
  <c r="BG5240" i="8"/>
  <c r="BF5240" i="8"/>
  <c r="AS5240" i="8"/>
  <c r="AR5240" i="8"/>
  <c r="AQ5240" i="8"/>
  <c r="AL5240" i="8"/>
  <c r="CD5239" i="8"/>
  <c r="CC5239" i="8"/>
  <c r="BO5239" i="8"/>
  <c r="BG5239" i="8"/>
  <c r="BF5239" i="8"/>
  <c r="AS5239" i="8"/>
  <c r="AR5239" i="8"/>
  <c r="AQ5239" i="8"/>
  <c r="AL5239" i="8"/>
  <c r="CD5238" i="8"/>
  <c r="CC5238" i="8"/>
  <c r="BO5238" i="8"/>
  <c r="BG5238" i="8"/>
  <c r="BF5238" i="8"/>
  <c r="AS5238" i="8"/>
  <c r="AR5238" i="8"/>
  <c r="AQ5238" i="8"/>
  <c r="AL5238" i="8"/>
  <c r="CD5237" i="8"/>
  <c r="CC5237" i="8"/>
  <c r="BO5237" i="8"/>
  <c r="BG5237" i="8"/>
  <c r="BF5237" i="8"/>
  <c r="AS5237" i="8"/>
  <c r="AR5237" i="8"/>
  <c r="AQ5237" i="8"/>
  <c r="AL5237" i="8"/>
  <c r="CD5236" i="8"/>
  <c r="CC5236" i="8"/>
  <c r="BO5236" i="8"/>
  <c r="BG5236" i="8"/>
  <c r="BF5236" i="8"/>
  <c r="AS5236" i="8"/>
  <c r="AR5236" i="8"/>
  <c r="AQ5236" i="8"/>
  <c r="AL5236" i="8"/>
  <c r="CD5235" i="8"/>
  <c r="CC5235" i="8"/>
  <c r="BO5235" i="8"/>
  <c r="BG5235" i="8"/>
  <c r="BF5235" i="8"/>
  <c r="AS5235" i="8"/>
  <c r="AR5235" i="8"/>
  <c r="AQ5235" i="8"/>
  <c r="AL5235" i="8"/>
  <c r="CD5234" i="8"/>
  <c r="CC5234" i="8"/>
  <c r="BO5234" i="8"/>
  <c r="BG5234" i="8"/>
  <c r="BF5234" i="8"/>
  <c r="AS5234" i="8"/>
  <c r="AR5234" i="8"/>
  <c r="AQ5234" i="8"/>
  <c r="AL5234" i="8"/>
  <c r="CD5233" i="8"/>
  <c r="CC5233" i="8"/>
  <c r="BO5233" i="8"/>
  <c r="BG5233" i="8"/>
  <c r="BF5233" i="8"/>
  <c r="AS5233" i="8"/>
  <c r="AR5233" i="8"/>
  <c r="AQ5233" i="8"/>
  <c r="AL5233" i="8"/>
  <c r="CD5232" i="8"/>
  <c r="CC5232" i="8"/>
  <c r="BO5232" i="8"/>
  <c r="BG5232" i="8"/>
  <c r="BF5232" i="8"/>
  <c r="AS5232" i="8"/>
  <c r="AR5232" i="8"/>
  <c r="AQ5232" i="8"/>
  <c r="AL5232" i="8"/>
  <c r="CD5231" i="8"/>
  <c r="CC5231" i="8"/>
  <c r="BO5231" i="8"/>
  <c r="BG5231" i="8"/>
  <c r="BF5231" i="8"/>
  <c r="AS5231" i="8"/>
  <c r="AR5231" i="8"/>
  <c r="AQ5231" i="8"/>
  <c r="AL5231" i="8"/>
  <c r="CD5230" i="8"/>
  <c r="CC5230" i="8"/>
  <c r="BO5230" i="8"/>
  <c r="BG5230" i="8"/>
  <c r="BF5230" i="8"/>
  <c r="AS5230" i="8"/>
  <c r="AR5230" i="8"/>
  <c r="AQ5230" i="8"/>
  <c r="AL5230" i="8"/>
  <c r="CD5229" i="8"/>
  <c r="CC5229" i="8"/>
  <c r="BO5229" i="8"/>
  <c r="BG5229" i="8"/>
  <c r="BF5229" i="8"/>
  <c r="AS5229" i="8"/>
  <c r="AR5229" i="8"/>
  <c r="AQ5229" i="8"/>
  <c r="AL5229" i="8"/>
  <c r="CD5228" i="8"/>
  <c r="CC5228" i="8"/>
  <c r="BO5228" i="8"/>
  <c r="BG5228" i="8"/>
  <c r="BF5228" i="8"/>
  <c r="AS5228" i="8"/>
  <c r="AR5228" i="8"/>
  <c r="AQ5228" i="8"/>
  <c r="AL5228" i="8"/>
  <c r="CD5227" i="8"/>
  <c r="CC5227" i="8"/>
  <c r="BO5227" i="8"/>
  <c r="BG5227" i="8"/>
  <c r="BF5227" i="8"/>
  <c r="AS5227" i="8"/>
  <c r="AR5227" i="8"/>
  <c r="AQ5227" i="8"/>
  <c r="AL5227" i="8"/>
  <c r="CD5226" i="8"/>
  <c r="CC5226" i="8"/>
  <c r="BO5226" i="8"/>
  <c r="BG5226" i="8"/>
  <c r="BF5226" i="8"/>
  <c r="AS5226" i="8"/>
  <c r="AR5226" i="8"/>
  <c r="AQ5226" i="8"/>
  <c r="AL5226" i="8"/>
  <c r="CD5225" i="8"/>
  <c r="CC5225" i="8"/>
  <c r="BO5225" i="8"/>
  <c r="BG5225" i="8"/>
  <c r="BF5225" i="8"/>
  <c r="AS5225" i="8"/>
  <c r="AR5225" i="8"/>
  <c r="AQ5225" i="8"/>
  <c r="AL5225" i="8"/>
  <c r="CD5224" i="8"/>
  <c r="CC5224" i="8"/>
  <c r="BO5224" i="8"/>
  <c r="BG5224" i="8"/>
  <c r="BF5224" i="8"/>
  <c r="AS5224" i="8"/>
  <c r="AR5224" i="8"/>
  <c r="AQ5224" i="8"/>
  <c r="AL5224" i="8"/>
  <c r="CD5223" i="8"/>
  <c r="CC5223" i="8"/>
  <c r="BO5223" i="8"/>
  <c r="BG5223" i="8"/>
  <c r="BF5223" i="8"/>
  <c r="AS5223" i="8"/>
  <c r="AR5223" i="8"/>
  <c r="AQ5223" i="8"/>
  <c r="AL5223" i="8"/>
  <c r="CD5222" i="8"/>
  <c r="CC5222" i="8"/>
  <c r="BO5222" i="8"/>
  <c r="BG5222" i="8"/>
  <c r="BF5222" i="8"/>
  <c r="AS5222" i="8"/>
  <c r="AR5222" i="8"/>
  <c r="AQ5222" i="8"/>
  <c r="AL5222" i="8"/>
  <c r="CD5221" i="8"/>
  <c r="CC5221" i="8"/>
  <c r="BO5221" i="8"/>
  <c r="BG5221" i="8"/>
  <c r="BF5221" i="8"/>
  <c r="AS5221" i="8"/>
  <c r="AR5221" i="8"/>
  <c r="AQ5221" i="8"/>
  <c r="AL5221" i="8"/>
  <c r="CD5220" i="8"/>
  <c r="CC5220" i="8"/>
  <c r="BO5220" i="8"/>
  <c r="BG5220" i="8"/>
  <c r="BF5220" i="8"/>
  <c r="AS5220" i="8"/>
  <c r="AR5220" i="8"/>
  <c r="AQ5220" i="8"/>
  <c r="AL5220" i="8"/>
  <c r="CD5219" i="8"/>
  <c r="CC5219" i="8"/>
  <c r="BO5219" i="8"/>
  <c r="BG5219" i="8"/>
  <c r="BF5219" i="8"/>
  <c r="AS5219" i="8"/>
  <c r="AR5219" i="8"/>
  <c r="AQ5219" i="8"/>
  <c r="AL5219" i="8"/>
  <c r="CD5218" i="8"/>
  <c r="CC5218" i="8"/>
  <c r="BO5218" i="8"/>
  <c r="BG5218" i="8"/>
  <c r="BF5218" i="8"/>
  <c r="AS5218" i="8"/>
  <c r="AR5218" i="8"/>
  <c r="AQ5218" i="8"/>
  <c r="AL5218" i="8"/>
  <c r="CD5217" i="8"/>
  <c r="CC5217" i="8"/>
  <c r="BO5217" i="8"/>
  <c r="BG5217" i="8"/>
  <c r="BF5217" i="8"/>
  <c r="AS5217" i="8"/>
  <c r="AR5217" i="8"/>
  <c r="AQ5217" i="8"/>
  <c r="AL5217" i="8"/>
  <c r="CD5216" i="8"/>
  <c r="CC5216" i="8"/>
  <c r="BO5216" i="8"/>
  <c r="BG5216" i="8"/>
  <c r="BF5216" i="8"/>
  <c r="AS5216" i="8"/>
  <c r="AR5216" i="8"/>
  <c r="AQ5216" i="8"/>
  <c r="AL5216" i="8"/>
  <c r="CD5215" i="8"/>
  <c r="CC5215" i="8"/>
  <c r="BO5215" i="8"/>
  <c r="BG5215" i="8"/>
  <c r="BF5215" i="8"/>
  <c r="AS5215" i="8"/>
  <c r="AR5215" i="8"/>
  <c r="AQ5215" i="8"/>
  <c r="AL5215" i="8"/>
  <c r="CD5214" i="8"/>
  <c r="CC5214" i="8"/>
  <c r="BO5214" i="8"/>
  <c r="BG5214" i="8"/>
  <c r="BF5214" i="8"/>
  <c r="AS5214" i="8"/>
  <c r="AR5214" i="8"/>
  <c r="AQ5214" i="8"/>
  <c r="AL5214" i="8"/>
  <c r="CD5213" i="8"/>
  <c r="CC5213" i="8"/>
  <c r="BO5213" i="8"/>
  <c r="BG5213" i="8"/>
  <c r="BF5213" i="8"/>
  <c r="AS5213" i="8"/>
  <c r="AR5213" i="8"/>
  <c r="AQ5213" i="8"/>
  <c r="AL5213" i="8"/>
  <c r="CD5212" i="8"/>
  <c r="CC5212" i="8"/>
  <c r="BO5212" i="8"/>
  <c r="BG5212" i="8"/>
  <c r="BF5212" i="8"/>
  <c r="AS5212" i="8"/>
  <c r="AR5212" i="8"/>
  <c r="AQ5212" i="8"/>
  <c r="AL5212" i="8"/>
  <c r="CD5211" i="8"/>
  <c r="CC5211" i="8"/>
  <c r="BO5211" i="8"/>
  <c r="BG5211" i="8"/>
  <c r="BF5211" i="8"/>
  <c r="AS5211" i="8"/>
  <c r="AR5211" i="8"/>
  <c r="AQ5211" i="8"/>
  <c r="AL5211" i="8"/>
  <c r="CD5210" i="8"/>
  <c r="CC5210" i="8"/>
  <c r="BO5210" i="8"/>
  <c r="BG5210" i="8"/>
  <c r="BF5210" i="8"/>
  <c r="AS5210" i="8"/>
  <c r="AR5210" i="8"/>
  <c r="AQ5210" i="8"/>
  <c r="AL5210" i="8"/>
  <c r="CD5209" i="8"/>
  <c r="CC5209" i="8"/>
  <c r="BO5209" i="8"/>
  <c r="BG5209" i="8"/>
  <c r="BF5209" i="8"/>
  <c r="AS5209" i="8"/>
  <c r="AR5209" i="8"/>
  <c r="AQ5209" i="8"/>
  <c r="AL5209" i="8"/>
  <c r="CD5208" i="8"/>
  <c r="CC5208" i="8"/>
  <c r="BO5208" i="8"/>
  <c r="BG5208" i="8"/>
  <c r="BF5208" i="8"/>
  <c r="AS5208" i="8"/>
  <c r="AR5208" i="8"/>
  <c r="AQ5208" i="8"/>
  <c r="AL5208" i="8"/>
  <c r="CD5207" i="8"/>
  <c r="CC5207" i="8"/>
  <c r="BO5207" i="8"/>
  <c r="BG5207" i="8"/>
  <c r="BF5207" i="8"/>
  <c r="AS5207" i="8"/>
  <c r="AR5207" i="8"/>
  <c r="AQ5207" i="8"/>
  <c r="AL5207" i="8"/>
  <c r="CD5206" i="8"/>
  <c r="CC5206" i="8"/>
  <c r="BO5206" i="8"/>
  <c r="BG5206" i="8"/>
  <c r="BF5206" i="8"/>
  <c r="AS5206" i="8"/>
  <c r="AR5206" i="8"/>
  <c r="AQ5206" i="8"/>
  <c r="AL5206" i="8"/>
  <c r="CD5205" i="8"/>
  <c r="CC5205" i="8"/>
  <c r="BO5205" i="8"/>
  <c r="BG5205" i="8"/>
  <c r="BF5205" i="8"/>
  <c r="AS5205" i="8"/>
  <c r="AR5205" i="8"/>
  <c r="AQ5205" i="8"/>
  <c r="AL5205" i="8"/>
  <c r="CD5204" i="8"/>
  <c r="CC5204" i="8"/>
  <c r="BO5204" i="8"/>
  <c r="BG5204" i="8"/>
  <c r="BF5204" i="8"/>
  <c r="AS5204" i="8"/>
  <c r="AR5204" i="8"/>
  <c r="AQ5204" i="8"/>
  <c r="AL5204" i="8"/>
  <c r="CD5203" i="8"/>
  <c r="CC5203" i="8"/>
  <c r="BO5203" i="8"/>
  <c r="BG5203" i="8"/>
  <c r="BF5203" i="8"/>
  <c r="AS5203" i="8"/>
  <c r="AR5203" i="8"/>
  <c r="AQ5203" i="8"/>
  <c r="AL5203" i="8"/>
  <c r="CD5202" i="8"/>
  <c r="CC5202" i="8"/>
  <c r="BO5202" i="8"/>
  <c r="BG5202" i="8"/>
  <c r="BF5202" i="8"/>
  <c r="AS5202" i="8"/>
  <c r="AR5202" i="8"/>
  <c r="AQ5202" i="8"/>
  <c r="AL5202" i="8"/>
  <c r="CD5201" i="8"/>
  <c r="CC5201" i="8"/>
  <c r="BO5201" i="8"/>
  <c r="BG5201" i="8"/>
  <c r="BF5201" i="8"/>
  <c r="AS5201" i="8"/>
  <c r="AR5201" i="8"/>
  <c r="AQ5201" i="8"/>
  <c r="AL5201" i="8"/>
  <c r="CD5200" i="8"/>
  <c r="CC5200" i="8"/>
  <c r="BO5200" i="8"/>
  <c r="BG5200" i="8"/>
  <c r="BF5200" i="8"/>
  <c r="AS5200" i="8"/>
  <c r="AR5200" i="8"/>
  <c r="AQ5200" i="8"/>
  <c r="AL5200" i="8"/>
  <c r="CD5199" i="8"/>
  <c r="CC5199" i="8"/>
  <c r="BO5199" i="8"/>
  <c r="BG5199" i="8"/>
  <c r="BF5199" i="8"/>
  <c r="AS5199" i="8"/>
  <c r="AR5199" i="8"/>
  <c r="AQ5199" i="8"/>
  <c r="AL5199" i="8"/>
  <c r="CD5198" i="8"/>
  <c r="CC5198" i="8"/>
  <c r="BO5198" i="8"/>
  <c r="BG5198" i="8"/>
  <c r="BF5198" i="8"/>
  <c r="AS5198" i="8"/>
  <c r="AR5198" i="8"/>
  <c r="AQ5198" i="8"/>
  <c r="AL5198" i="8"/>
  <c r="CD5197" i="8"/>
  <c r="CC5197" i="8"/>
  <c r="BO5197" i="8"/>
  <c r="BG5197" i="8"/>
  <c r="BF5197" i="8"/>
  <c r="AS5197" i="8"/>
  <c r="AR5197" i="8"/>
  <c r="AQ5197" i="8"/>
  <c r="AL5197" i="8"/>
  <c r="CD5196" i="8"/>
  <c r="CC5196" i="8"/>
  <c r="BO5196" i="8"/>
  <c r="BG5196" i="8"/>
  <c r="BF5196" i="8"/>
  <c r="AS5196" i="8"/>
  <c r="AR5196" i="8"/>
  <c r="AQ5196" i="8"/>
  <c r="AL5196" i="8"/>
  <c r="CD5195" i="8"/>
  <c r="CC5195" i="8"/>
  <c r="BO5195" i="8"/>
  <c r="BG5195" i="8"/>
  <c r="BF5195" i="8"/>
  <c r="AS5195" i="8"/>
  <c r="AR5195" i="8"/>
  <c r="AQ5195" i="8"/>
  <c r="AL5195" i="8"/>
  <c r="CD5194" i="8"/>
  <c r="CC5194" i="8"/>
  <c r="BO5194" i="8"/>
  <c r="BG5194" i="8"/>
  <c r="BF5194" i="8"/>
  <c r="AS5194" i="8"/>
  <c r="AR5194" i="8"/>
  <c r="AQ5194" i="8"/>
  <c r="AL5194" i="8"/>
  <c r="CD5193" i="8"/>
  <c r="CC5193" i="8"/>
  <c r="BO5193" i="8"/>
  <c r="BG5193" i="8"/>
  <c r="BF5193" i="8"/>
  <c r="AS5193" i="8"/>
  <c r="AR5193" i="8"/>
  <c r="AQ5193" i="8"/>
  <c r="AL5193" i="8"/>
  <c r="CD5192" i="8"/>
  <c r="CC5192" i="8"/>
  <c r="BO5192" i="8"/>
  <c r="BG5192" i="8"/>
  <c r="BF5192" i="8"/>
  <c r="AS5192" i="8"/>
  <c r="AR5192" i="8"/>
  <c r="AQ5192" i="8"/>
  <c r="AL5192" i="8"/>
  <c r="CD5191" i="8"/>
  <c r="CC5191" i="8"/>
  <c r="BO5191" i="8"/>
  <c r="BG5191" i="8"/>
  <c r="BF5191" i="8"/>
  <c r="AS5191" i="8"/>
  <c r="AR5191" i="8"/>
  <c r="AQ5191" i="8"/>
  <c r="AL5191" i="8"/>
  <c r="CD5190" i="8"/>
  <c r="CC5190" i="8"/>
  <c r="BO5190" i="8"/>
  <c r="BG5190" i="8"/>
  <c r="BF5190" i="8"/>
  <c r="AS5190" i="8"/>
  <c r="AR5190" i="8"/>
  <c r="AQ5190" i="8"/>
  <c r="AL5190" i="8"/>
  <c r="CD5189" i="8"/>
  <c r="CC5189" i="8"/>
  <c r="BO5189" i="8"/>
  <c r="BG5189" i="8"/>
  <c r="BF5189" i="8"/>
  <c r="AS5189" i="8"/>
  <c r="AR5189" i="8"/>
  <c r="AQ5189" i="8"/>
  <c r="AL5189" i="8"/>
  <c r="CD5188" i="8"/>
  <c r="CC5188" i="8"/>
  <c r="BO5188" i="8"/>
  <c r="BG5188" i="8"/>
  <c r="BF5188" i="8"/>
  <c r="AS5188" i="8"/>
  <c r="AR5188" i="8"/>
  <c r="AQ5188" i="8"/>
  <c r="AL5188" i="8"/>
  <c r="CD5187" i="8"/>
  <c r="CC5187" i="8"/>
  <c r="BO5187" i="8"/>
  <c r="BG5187" i="8"/>
  <c r="BF5187" i="8"/>
  <c r="AS5187" i="8"/>
  <c r="AR5187" i="8"/>
  <c r="AQ5187" i="8"/>
  <c r="AL5187" i="8"/>
  <c r="CD5186" i="8"/>
  <c r="CC5186" i="8"/>
  <c r="BO5186" i="8"/>
  <c r="BG5186" i="8"/>
  <c r="BF5186" i="8"/>
  <c r="AS5186" i="8"/>
  <c r="AR5186" i="8"/>
  <c r="AQ5186" i="8"/>
  <c r="AL5186" i="8"/>
  <c r="CD5185" i="8"/>
  <c r="CC5185" i="8"/>
  <c r="BO5185" i="8"/>
  <c r="BG5185" i="8"/>
  <c r="BF5185" i="8"/>
  <c r="AS5185" i="8"/>
  <c r="AR5185" i="8"/>
  <c r="AQ5185" i="8"/>
  <c r="AL5185" i="8"/>
  <c r="CD5184" i="8"/>
  <c r="CC5184" i="8"/>
  <c r="BO5184" i="8"/>
  <c r="BG5184" i="8"/>
  <c r="BF5184" i="8"/>
  <c r="AS5184" i="8"/>
  <c r="AR5184" i="8"/>
  <c r="AQ5184" i="8"/>
  <c r="AL5184" i="8"/>
  <c r="CD5183" i="8"/>
  <c r="CC5183" i="8"/>
  <c r="BO5183" i="8"/>
  <c r="BG5183" i="8"/>
  <c r="BF5183" i="8"/>
  <c r="AS5183" i="8"/>
  <c r="AR5183" i="8"/>
  <c r="AQ5183" i="8"/>
  <c r="AL5183" i="8"/>
  <c r="CD5182" i="8"/>
  <c r="CC5182" i="8"/>
  <c r="BO5182" i="8"/>
  <c r="BG5182" i="8"/>
  <c r="BF5182" i="8"/>
  <c r="AS5182" i="8"/>
  <c r="AR5182" i="8"/>
  <c r="AQ5182" i="8"/>
  <c r="AL5182" i="8"/>
  <c r="CD5181" i="8"/>
  <c r="CC5181" i="8"/>
  <c r="BO5181" i="8"/>
  <c r="BG5181" i="8"/>
  <c r="BF5181" i="8"/>
  <c r="AS5181" i="8"/>
  <c r="AR5181" i="8"/>
  <c r="AQ5181" i="8"/>
  <c r="AL5181" i="8"/>
  <c r="CD5180" i="8"/>
  <c r="CC5180" i="8"/>
  <c r="BO5180" i="8"/>
  <c r="BG5180" i="8"/>
  <c r="BF5180" i="8"/>
  <c r="AS5180" i="8"/>
  <c r="AR5180" i="8"/>
  <c r="AQ5180" i="8"/>
  <c r="AL5180" i="8"/>
  <c r="CD5179" i="8"/>
  <c r="CC5179" i="8"/>
  <c r="BO5179" i="8"/>
  <c r="BG5179" i="8"/>
  <c r="BF5179" i="8"/>
  <c r="AS5179" i="8"/>
  <c r="AR5179" i="8"/>
  <c r="AQ5179" i="8"/>
  <c r="AL5179" i="8"/>
  <c r="CD5178" i="8"/>
  <c r="CC5178" i="8"/>
  <c r="BO5178" i="8"/>
  <c r="BG5178" i="8"/>
  <c r="BF5178" i="8"/>
  <c r="AS5178" i="8"/>
  <c r="AR5178" i="8"/>
  <c r="AQ5178" i="8"/>
  <c r="AL5178" i="8"/>
  <c r="CD5177" i="8"/>
  <c r="CC5177" i="8"/>
  <c r="BO5177" i="8"/>
  <c r="BG5177" i="8"/>
  <c r="BF5177" i="8"/>
  <c r="AS5177" i="8"/>
  <c r="AR5177" i="8"/>
  <c r="AQ5177" i="8"/>
  <c r="AL5177" i="8"/>
  <c r="CD5176" i="8"/>
  <c r="CC5176" i="8"/>
  <c r="BO5176" i="8"/>
  <c r="BG5176" i="8"/>
  <c r="BF5176" i="8"/>
  <c r="AS5176" i="8"/>
  <c r="AR5176" i="8"/>
  <c r="AQ5176" i="8"/>
  <c r="AL5176" i="8"/>
  <c r="CD5175" i="8"/>
  <c r="CC5175" i="8"/>
  <c r="BO5175" i="8"/>
  <c r="BG5175" i="8"/>
  <c r="BF5175" i="8"/>
  <c r="AS5175" i="8"/>
  <c r="AR5175" i="8"/>
  <c r="AQ5175" i="8"/>
  <c r="AL5175" i="8"/>
  <c r="CD5174" i="8"/>
  <c r="CC5174" i="8"/>
  <c r="BO5174" i="8"/>
  <c r="BG5174" i="8"/>
  <c r="BF5174" i="8"/>
  <c r="AS5174" i="8"/>
  <c r="AR5174" i="8"/>
  <c r="AQ5174" i="8"/>
  <c r="AL5174" i="8"/>
  <c r="CD5173" i="8"/>
  <c r="CC5173" i="8"/>
  <c r="BO5173" i="8"/>
  <c r="BG5173" i="8"/>
  <c r="BF5173" i="8"/>
  <c r="AS5173" i="8"/>
  <c r="AR5173" i="8"/>
  <c r="AQ5173" i="8"/>
  <c r="AL5173" i="8"/>
  <c r="CD5172" i="8"/>
  <c r="CC5172" i="8"/>
  <c r="BO5172" i="8"/>
  <c r="BG5172" i="8"/>
  <c r="BF5172" i="8"/>
  <c r="AS5172" i="8"/>
  <c r="AR5172" i="8"/>
  <c r="AQ5172" i="8"/>
  <c r="AL5172" i="8"/>
  <c r="CD5171" i="8"/>
  <c r="CC5171" i="8"/>
  <c r="BO5171" i="8"/>
  <c r="BG5171" i="8"/>
  <c r="BF5171" i="8"/>
  <c r="AS5171" i="8"/>
  <c r="AR5171" i="8"/>
  <c r="AQ5171" i="8"/>
  <c r="AL5171" i="8"/>
  <c r="CD5170" i="8"/>
  <c r="CC5170" i="8"/>
  <c r="BO5170" i="8"/>
  <c r="BG5170" i="8"/>
  <c r="BF5170" i="8"/>
  <c r="AS5170" i="8"/>
  <c r="AR5170" i="8"/>
  <c r="AQ5170" i="8"/>
  <c r="AL5170" i="8"/>
  <c r="CD5169" i="8"/>
  <c r="CC5169" i="8"/>
  <c r="BO5169" i="8"/>
  <c r="BG5169" i="8"/>
  <c r="BF5169" i="8"/>
  <c r="AS5169" i="8"/>
  <c r="AR5169" i="8"/>
  <c r="AQ5169" i="8"/>
  <c r="AL5169" i="8"/>
  <c r="CD5168" i="8"/>
  <c r="CC5168" i="8"/>
  <c r="BO5168" i="8"/>
  <c r="BG5168" i="8"/>
  <c r="BF5168" i="8"/>
  <c r="AS5168" i="8"/>
  <c r="AR5168" i="8"/>
  <c r="AQ5168" i="8"/>
  <c r="AL5168" i="8"/>
  <c r="CD5167" i="8"/>
  <c r="CC5167" i="8"/>
  <c r="BO5167" i="8"/>
  <c r="BG5167" i="8"/>
  <c r="BF5167" i="8"/>
  <c r="AS5167" i="8"/>
  <c r="AR5167" i="8"/>
  <c r="AQ5167" i="8"/>
  <c r="AL5167" i="8"/>
  <c r="CD5166" i="8"/>
  <c r="CC5166" i="8"/>
  <c r="BO5166" i="8"/>
  <c r="BG5166" i="8"/>
  <c r="BF5166" i="8"/>
  <c r="AS5166" i="8"/>
  <c r="AR5166" i="8"/>
  <c r="AQ5166" i="8"/>
  <c r="AL5166" i="8"/>
  <c r="CD5165" i="8"/>
  <c r="CC5165" i="8"/>
  <c r="BO5165" i="8"/>
  <c r="BG5165" i="8"/>
  <c r="BF5165" i="8"/>
  <c r="AS5165" i="8"/>
  <c r="AR5165" i="8"/>
  <c r="AQ5165" i="8"/>
  <c r="AL5165" i="8"/>
  <c r="CD5164" i="8"/>
  <c r="CC5164" i="8"/>
  <c r="BO5164" i="8"/>
  <c r="BG5164" i="8"/>
  <c r="BF5164" i="8"/>
  <c r="AS5164" i="8"/>
  <c r="AR5164" i="8"/>
  <c r="AQ5164" i="8"/>
  <c r="AL5164" i="8"/>
  <c r="CD5163" i="8"/>
  <c r="CC5163" i="8"/>
  <c r="BO5163" i="8"/>
  <c r="BG5163" i="8"/>
  <c r="BF5163" i="8"/>
  <c r="AS5163" i="8"/>
  <c r="AR5163" i="8"/>
  <c r="AQ5163" i="8"/>
  <c r="AL5163" i="8"/>
  <c r="CD5162" i="8"/>
  <c r="CC5162" i="8"/>
  <c r="BO5162" i="8"/>
  <c r="BG5162" i="8"/>
  <c r="BF5162" i="8"/>
  <c r="AS5162" i="8"/>
  <c r="AR5162" i="8"/>
  <c r="AQ5162" i="8"/>
  <c r="AL5162" i="8"/>
  <c r="CD5161" i="8"/>
  <c r="CC5161" i="8"/>
  <c r="BO5161" i="8"/>
  <c r="BG5161" i="8"/>
  <c r="BF5161" i="8"/>
  <c r="AS5161" i="8"/>
  <c r="AR5161" i="8"/>
  <c r="AQ5161" i="8"/>
  <c r="AL5161" i="8"/>
  <c r="CD5160" i="8"/>
  <c r="CC5160" i="8"/>
  <c r="BO5160" i="8"/>
  <c r="BG5160" i="8"/>
  <c r="BF5160" i="8"/>
  <c r="AS5160" i="8"/>
  <c r="AR5160" i="8"/>
  <c r="AQ5160" i="8"/>
  <c r="AL5160" i="8"/>
  <c r="CD5159" i="8"/>
  <c r="CC5159" i="8"/>
  <c r="BO5159" i="8"/>
  <c r="BG5159" i="8"/>
  <c r="BF5159" i="8"/>
  <c r="AS5159" i="8"/>
  <c r="AR5159" i="8"/>
  <c r="AQ5159" i="8"/>
  <c r="AL5159" i="8"/>
  <c r="CD5158" i="8"/>
  <c r="CC5158" i="8"/>
  <c r="BO5158" i="8"/>
  <c r="BG5158" i="8"/>
  <c r="BF5158" i="8"/>
  <c r="AS5158" i="8"/>
  <c r="AR5158" i="8"/>
  <c r="AQ5158" i="8"/>
  <c r="AL5158" i="8"/>
  <c r="CD5157" i="8"/>
  <c r="CC5157" i="8"/>
  <c r="BO5157" i="8"/>
  <c r="BG5157" i="8"/>
  <c r="BF5157" i="8"/>
  <c r="AS5157" i="8"/>
  <c r="AR5157" i="8"/>
  <c r="AQ5157" i="8"/>
  <c r="AL5157" i="8"/>
  <c r="CD5156" i="8"/>
  <c r="CC5156" i="8"/>
  <c r="BO5156" i="8"/>
  <c r="BG5156" i="8"/>
  <c r="BF5156" i="8"/>
  <c r="AS5156" i="8"/>
  <c r="AR5156" i="8"/>
  <c r="AQ5156" i="8"/>
  <c r="AL5156" i="8"/>
  <c r="CD5155" i="8"/>
  <c r="CC5155" i="8"/>
  <c r="BO5155" i="8"/>
  <c r="BG5155" i="8"/>
  <c r="BF5155" i="8"/>
  <c r="AS5155" i="8"/>
  <c r="AR5155" i="8"/>
  <c r="AQ5155" i="8"/>
  <c r="AL5155" i="8"/>
  <c r="CD5154" i="8"/>
  <c r="CC5154" i="8"/>
  <c r="BO5154" i="8"/>
  <c r="BG5154" i="8"/>
  <c r="BF5154" i="8"/>
  <c r="AS5154" i="8"/>
  <c r="AR5154" i="8"/>
  <c r="AQ5154" i="8"/>
  <c r="AL5154" i="8"/>
  <c r="CD5153" i="8"/>
  <c r="CC5153" i="8"/>
  <c r="BO5153" i="8"/>
  <c r="BG5153" i="8"/>
  <c r="BF5153" i="8"/>
  <c r="AS5153" i="8"/>
  <c r="AR5153" i="8"/>
  <c r="AQ5153" i="8"/>
  <c r="AL5153" i="8"/>
  <c r="CD5152" i="8"/>
  <c r="CC5152" i="8"/>
  <c r="BO5152" i="8"/>
  <c r="BG5152" i="8"/>
  <c r="BF5152" i="8"/>
  <c r="AS5152" i="8"/>
  <c r="AR5152" i="8"/>
  <c r="AQ5152" i="8"/>
  <c r="AL5152" i="8"/>
  <c r="CD5151" i="8"/>
  <c r="CC5151" i="8"/>
  <c r="BO5151" i="8"/>
  <c r="BG5151" i="8"/>
  <c r="BF5151" i="8"/>
  <c r="AS5151" i="8"/>
  <c r="AR5151" i="8"/>
  <c r="AQ5151" i="8"/>
  <c r="AL5151" i="8"/>
  <c r="CD5150" i="8"/>
  <c r="CC5150" i="8"/>
  <c r="BO5150" i="8"/>
  <c r="BG5150" i="8"/>
  <c r="BF5150" i="8"/>
  <c r="AS5150" i="8"/>
  <c r="AR5150" i="8"/>
  <c r="AQ5150" i="8"/>
  <c r="AL5150" i="8"/>
  <c r="CD5149" i="8"/>
  <c r="CC5149" i="8"/>
  <c r="BO5149" i="8"/>
  <c r="BG5149" i="8"/>
  <c r="BF5149" i="8"/>
  <c r="AS5149" i="8"/>
  <c r="AR5149" i="8"/>
  <c r="AQ5149" i="8"/>
  <c r="AL5149" i="8"/>
  <c r="CD5148" i="8"/>
  <c r="CC5148" i="8"/>
  <c r="BO5148" i="8"/>
  <c r="BG5148" i="8"/>
  <c r="BF5148" i="8"/>
  <c r="AS5148" i="8"/>
  <c r="AR5148" i="8"/>
  <c r="AQ5148" i="8"/>
  <c r="AL5148" i="8"/>
  <c r="CD5147" i="8"/>
  <c r="CC5147" i="8"/>
  <c r="BO5147" i="8"/>
  <c r="BG5147" i="8"/>
  <c r="BF5147" i="8"/>
  <c r="AS5147" i="8"/>
  <c r="AR5147" i="8"/>
  <c r="AQ5147" i="8"/>
  <c r="AL5147" i="8"/>
  <c r="CD5146" i="8"/>
  <c r="CC5146" i="8"/>
  <c r="BO5146" i="8"/>
  <c r="BG5146" i="8"/>
  <c r="BF5146" i="8"/>
  <c r="AS5146" i="8"/>
  <c r="AR5146" i="8"/>
  <c r="AQ5146" i="8"/>
  <c r="AL5146" i="8"/>
  <c r="CD5145" i="8"/>
  <c r="CC5145" i="8"/>
  <c r="BO5145" i="8"/>
  <c r="BG5145" i="8"/>
  <c r="BF5145" i="8"/>
  <c r="AS5145" i="8"/>
  <c r="AR5145" i="8"/>
  <c r="AQ5145" i="8"/>
  <c r="AL5145" i="8"/>
  <c r="CD5144" i="8"/>
  <c r="CC5144" i="8"/>
  <c r="BO5144" i="8"/>
  <c r="BG5144" i="8"/>
  <c r="BF5144" i="8"/>
  <c r="AS5144" i="8"/>
  <c r="AR5144" i="8"/>
  <c r="AQ5144" i="8"/>
  <c r="AL5144" i="8"/>
  <c r="CD5143" i="8"/>
  <c r="CC5143" i="8"/>
  <c r="BO5143" i="8"/>
  <c r="BG5143" i="8"/>
  <c r="BF5143" i="8"/>
  <c r="AS5143" i="8"/>
  <c r="AR5143" i="8"/>
  <c r="AQ5143" i="8"/>
  <c r="AL5143" i="8"/>
  <c r="CD5142" i="8"/>
  <c r="CC5142" i="8"/>
  <c r="BO5142" i="8"/>
  <c r="BG5142" i="8"/>
  <c r="BF5142" i="8"/>
  <c r="AS5142" i="8"/>
  <c r="AR5142" i="8"/>
  <c r="AQ5142" i="8"/>
  <c r="AL5142" i="8"/>
  <c r="CD5141" i="8"/>
  <c r="CC5141" i="8"/>
  <c r="BO5141" i="8"/>
  <c r="BG5141" i="8"/>
  <c r="BF5141" i="8"/>
  <c r="AS5141" i="8"/>
  <c r="AR5141" i="8"/>
  <c r="AQ5141" i="8"/>
  <c r="AL5141" i="8"/>
  <c r="CD5140" i="8"/>
  <c r="CC5140" i="8"/>
  <c r="BO5140" i="8"/>
  <c r="BG5140" i="8"/>
  <c r="BF5140" i="8"/>
  <c r="AS5140" i="8"/>
  <c r="AR5140" i="8"/>
  <c r="AQ5140" i="8"/>
  <c r="AL5140" i="8"/>
  <c r="CD5139" i="8"/>
  <c r="CC5139" i="8"/>
  <c r="BO5139" i="8"/>
  <c r="BG5139" i="8"/>
  <c r="BF5139" i="8"/>
  <c r="AS5139" i="8"/>
  <c r="AR5139" i="8"/>
  <c r="AQ5139" i="8"/>
  <c r="AL5139" i="8"/>
  <c r="CD5138" i="8"/>
  <c r="CC5138" i="8"/>
  <c r="BO5138" i="8"/>
  <c r="BG5138" i="8"/>
  <c r="BF5138" i="8"/>
  <c r="AS5138" i="8"/>
  <c r="AR5138" i="8"/>
  <c r="AQ5138" i="8"/>
  <c r="AL5138" i="8"/>
  <c r="CD5137" i="8"/>
  <c r="CC5137" i="8"/>
  <c r="BO5137" i="8"/>
  <c r="BG5137" i="8"/>
  <c r="BF5137" i="8"/>
  <c r="AS5137" i="8"/>
  <c r="AR5137" i="8"/>
  <c r="AQ5137" i="8"/>
  <c r="AL5137" i="8"/>
  <c r="CD5136" i="8"/>
  <c r="CC5136" i="8"/>
  <c r="BO5136" i="8"/>
  <c r="BG5136" i="8"/>
  <c r="BF5136" i="8"/>
  <c r="AS5136" i="8"/>
  <c r="AR5136" i="8"/>
  <c r="AQ5136" i="8"/>
  <c r="AL5136" i="8"/>
  <c r="CD5135" i="8"/>
  <c r="CC5135" i="8"/>
  <c r="BO5135" i="8"/>
  <c r="BG5135" i="8"/>
  <c r="BF5135" i="8"/>
  <c r="AS5135" i="8"/>
  <c r="AR5135" i="8"/>
  <c r="AQ5135" i="8"/>
  <c r="AL5135" i="8"/>
  <c r="CD5134" i="8"/>
  <c r="CC5134" i="8"/>
  <c r="BO5134" i="8"/>
  <c r="BG5134" i="8"/>
  <c r="BF5134" i="8"/>
  <c r="AS5134" i="8"/>
  <c r="AR5134" i="8"/>
  <c r="AQ5134" i="8"/>
  <c r="AL5134" i="8"/>
  <c r="CD5133" i="8"/>
  <c r="CC5133" i="8"/>
  <c r="BO5133" i="8"/>
  <c r="BG5133" i="8"/>
  <c r="BF5133" i="8"/>
  <c r="AS5133" i="8"/>
  <c r="AR5133" i="8"/>
  <c r="AQ5133" i="8"/>
  <c r="AL5133" i="8"/>
  <c r="CD5132" i="8"/>
  <c r="CC5132" i="8"/>
  <c r="BO5132" i="8"/>
  <c r="BG5132" i="8"/>
  <c r="BF5132" i="8"/>
  <c r="AS5132" i="8"/>
  <c r="AR5132" i="8"/>
  <c r="AQ5132" i="8"/>
  <c r="AL5132" i="8"/>
  <c r="CD5131" i="8"/>
  <c r="CC5131" i="8"/>
  <c r="BO5131" i="8"/>
  <c r="BG5131" i="8"/>
  <c r="BF5131" i="8"/>
  <c r="AS5131" i="8"/>
  <c r="AR5131" i="8"/>
  <c r="AQ5131" i="8"/>
  <c r="AL5131" i="8"/>
  <c r="CD5130" i="8"/>
  <c r="CC5130" i="8"/>
  <c r="BO5130" i="8"/>
  <c r="BG5130" i="8"/>
  <c r="BF5130" i="8"/>
  <c r="AS5130" i="8"/>
  <c r="AR5130" i="8"/>
  <c r="AQ5130" i="8"/>
  <c r="AL5130" i="8"/>
  <c r="CD5129" i="8"/>
  <c r="CC5129" i="8"/>
  <c r="BO5129" i="8"/>
  <c r="BG5129" i="8"/>
  <c r="BF5129" i="8"/>
  <c r="AS5129" i="8"/>
  <c r="AR5129" i="8"/>
  <c r="AQ5129" i="8"/>
  <c r="AL5129" i="8"/>
  <c r="CD5128" i="8"/>
  <c r="CC5128" i="8"/>
  <c r="BO5128" i="8"/>
  <c r="BG5128" i="8"/>
  <c r="BF5128" i="8"/>
  <c r="AS5128" i="8"/>
  <c r="AR5128" i="8"/>
  <c r="AQ5128" i="8"/>
  <c r="AL5128" i="8"/>
  <c r="CD5127" i="8"/>
  <c r="CC5127" i="8"/>
  <c r="BO5127" i="8"/>
  <c r="BG5127" i="8"/>
  <c r="BF5127" i="8"/>
  <c r="AS5127" i="8"/>
  <c r="AR5127" i="8"/>
  <c r="AQ5127" i="8"/>
  <c r="AL5127" i="8"/>
  <c r="CD5126" i="8"/>
  <c r="CC5126" i="8"/>
  <c r="BO5126" i="8"/>
  <c r="BG5126" i="8"/>
  <c r="BF5126" i="8"/>
  <c r="AS5126" i="8"/>
  <c r="AR5126" i="8"/>
  <c r="AQ5126" i="8"/>
  <c r="AL5126" i="8"/>
  <c r="CD5125" i="8"/>
  <c r="CC5125" i="8"/>
  <c r="BO5125" i="8"/>
  <c r="BG5125" i="8"/>
  <c r="BF5125" i="8"/>
  <c r="AS5125" i="8"/>
  <c r="AR5125" i="8"/>
  <c r="AQ5125" i="8"/>
  <c r="AL5125" i="8"/>
  <c r="CD5124" i="8"/>
  <c r="CC5124" i="8"/>
  <c r="BO5124" i="8"/>
  <c r="BG5124" i="8"/>
  <c r="BF5124" i="8"/>
  <c r="AS5124" i="8"/>
  <c r="AR5124" i="8"/>
  <c r="AQ5124" i="8"/>
  <c r="AL5124" i="8"/>
  <c r="CD5123" i="8"/>
  <c r="CC5123" i="8"/>
  <c r="BO5123" i="8"/>
  <c r="BG5123" i="8"/>
  <c r="BF5123" i="8"/>
  <c r="AS5123" i="8"/>
  <c r="AR5123" i="8"/>
  <c r="AQ5123" i="8"/>
  <c r="AL5123" i="8"/>
  <c r="CD5122" i="8"/>
  <c r="CC5122" i="8"/>
  <c r="BO5122" i="8"/>
  <c r="BG5122" i="8"/>
  <c r="BF5122" i="8"/>
  <c r="AS5122" i="8"/>
  <c r="AR5122" i="8"/>
  <c r="AQ5122" i="8"/>
  <c r="AL5122" i="8"/>
  <c r="CD5121" i="8"/>
  <c r="CC5121" i="8"/>
  <c r="BO5121" i="8"/>
  <c r="BG5121" i="8"/>
  <c r="BF5121" i="8"/>
  <c r="AS5121" i="8"/>
  <c r="AR5121" i="8"/>
  <c r="AQ5121" i="8"/>
  <c r="AL5121" i="8"/>
  <c r="CD5120" i="8"/>
  <c r="CC5120" i="8"/>
  <c r="BO5120" i="8"/>
  <c r="BG5120" i="8"/>
  <c r="BF5120" i="8"/>
  <c r="AS5120" i="8"/>
  <c r="AR5120" i="8"/>
  <c r="AQ5120" i="8"/>
  <c r="AL5120" i="8"/>
  <c r="CD5119" i="8"/>
  <c r="CC5119" i="8"/>
  <c r="BO5119" i="8"/>
  <c r="BG5119" i="8"/>
  <c r="BF5119" i="8"/>
  <c r="AS5119" i="8"/>
  <c r="AR5119" i="8"/>
  <c r="AQ5119" i="8"/>
  <c r="AL5119" i="8"/>
  <c r="CD5118" i="8"/>
  <c r="CC5118" i="8"/>
  <c r="BO5118" i="8"/>
  <c r="BG5118" i="8"/>
  <c r="BF5118" i="8"/>
  <c r="AS5118" i="8"/>
  <c r="AR5118" i="8"/>
  <c r="AQ5118" i="8"/>
  <c r="AL5118" i="8"/>
  <c r="CD5117" i="8"/>
  <c r="CC5117" i="8"/>
  <c r="BO5117" i="8"/>
  <c r="BG5117" i="8"/>
  <c r="BF5117" i="8"/>
  <c r="AS5117" i="8"/>
  <c r="AR5117" i="8"/>
  <c r="AQ5117" i="8"/>
  <c r="AL5117" i="8"/>
  <c r="CD5116" i="8"/>
  <c r="CC5116" i="8"/>
  <c r="BO5116" i="8"/>
  <c r="BG5116" i="8"/>
  <c r="BF5116" i="8"/>
  <c r="AS5116" i="8"/>
  <c r="AR5116" i="8"/>
  <c r="AQ5116" i="8"/>
  <c r="AL5116" i="8"/>
  <c r="CD5115" i="8"/>
  <c r="CC5115" i="8"/>
  <c r="BO5115" i="8"/>
  <c r="BG5115" i="8"/>
  <c r="BF5115" i="8"/>
  <c r="AS5115" i="8"/>
  <c r="AR5115" i="8"/>
  <c r="AQ5115" i="8"/>
  <c r="AL5115" i="8"/>
  <c r="CD5114" i="8"/>
  <c r="CC5114" i="8"/>
  <c r="BO5114" i="8"/>
  <c r="BG5114" i="8"/>
  <c r="BF5114" i="8"/>
  <c r="AS5114" i="8"/>
  <c r="AR5114" i="8"/>
  <c r="AQ5114" i="8"/>
  <c r="AL5114" i="8"/>
  <c r="CD5113" i="8"/>
  <c r="CC5113" i="8"/>
  <c r="BO5113" i="8"/>
  <c r="BG5113" i="8"/>
  <c r="BF5113" i="8"/>
  <c r="AS5113" i="8"/>
  <c r="AR5113" i="8"/>
  <c r="AQ5113" i="8"/>
  <c r="AL5113" i="8"/>
  <c r="CD5112" i="8"/>
  <c r="CC5112" i="8"/>
  <c r="BO5112" i="8"/>
  <c r="BG5112" i="8"/>
  <c r="BF5112" i="8"/>
  <c r="AS5112" i="8"/>
  <c r="AR5112" i="8"/>
  <c r="AQ5112" i="8"/>
  <c r="AL5112" i="8"/>
  <c r="CD5111" i="8"/>
  <c r="CC5111" i="8"/>
  <c r="BO5111" i="8"/>
  <c r="BG5111" i="8"/>
  <c r="BF5111" i="8"/>
  <c r="AS5111" i="8"/>
  <c r="AR5111" i="8"/>
  <c r="AQ5111" i="8"/>
  <c r="AL5111" i="8"/>
  <c r="CD5110" i="8"/>
  <c r="CC5110" i="8"/>
  <c r="BO5110" i="8"/>
  <c r="BG5110" i="8"/>
  <c r="BF5110" i="8"/>
  <c r="AS5110" i="8"/>
  <c r="AR5110" i="8"/>
  <c r="AQ5110" i="8"/>
  <c r="AL5110" i="8"/>
  <c r="CD5109" i="8"/>
  <c r="CC5109" i="8"/>
  <c r="BO5109" i="8"/>
  <c r="BG5109" i="8"/>
  <c r="BF5109" i="8"/>
  <c r="AS5109" i="8"/>
  <c r="AR5109" i="8"/>
  <c r="AQ5109" i="8"/>
  <c r="AL5109" i="8"/>
  <c r="CD5108" i="8"/>
  <c r="CC5108" i="8"/>
  <c r="BO5108" i="8"/>
  <c r="BG5108" i="8"/>
  <c r="BF5108" i="8"/>
  <c r="AS5108" i="8"/>
  <c r="AR5108" i="8"/>
  <c r="AQ5108" i="8"/>
  <c r="AL5108" i="8"/>
  <c r="CD5107" i="8"/>
  <c r="CC5107" i="8"/>
  <c r="BO5107" i="8"/>
  <c r="BG5107" i="8"/>
  <c r="BF5107" i="8"/>
  <c r="AS5107" i="8"/>
  <c r="AR5107" i="8"/>
  <c r="AQ5107" i="8"/>
  <c r="AL5107" i="8"/>
  <c r="CD5106" i="8"/>
  <c r="CC5106" i="8"/>
  <c r="BO5106" i="8"/>
  <c r="BG5106" i="8"/>
  <c r="BF5106" i="8"/>
  <c r="AS5106" i="8"/>
  <c r="AR5106" i="8"/>
  <c r="AQ5106" i="8"/>
  <c r="AL5106" i="8"/>
  <c r="CD5105" i="8"/>
  <c r="CC5105" i="8"/>
  <c r="BO5105" i="8"/>
  <c r="BG5105" i="8"/>
  <c r="BF5105" i="8"/>
  <c r="AS5105" i="8"/>
  <c r="AR5105" i="8"/>
  <c r="AQ5105" i="8"/>
  <c r="AL5105" i="8"/>
  <c r="CD5104" i="8"/>
  <c r="CC5104" i="8"/>
  <c r="BO5104" i="8"/>
  <c r="BG5104" i="8"/>
  <c r="BF5104" i="8"/>
  <c r="AS5104" i="8"/>
  <c r="AR5104" i="8"/>
  <c r="AQ5104" i="8"/>
  <c r="AL5104" i="8"/>
  <c r="CD5103" i="8"/>
  <c r="CC5103" i="8"/>
  <c r="BO5103" i="8"/>
  <c r="BG5103" i="8"/>
  <c r="BF5103" i="8"/>
  <c r="AS5103" i="8"/>
  <c r="AR5103" i="8"/>
  <c r="AQ5103" i="8"/>
  <c r="AL5103" i="8"/>
  <c r="CD5102" i="8"/>
  <c r="CC5102" i="8"/>
  <c r="BO5102" i="8"/>
  <c r="BG5102" i="8"/>
  <c r="BF5102" i="8"/>
  <c r="AS5102" i="8"/>
  <c r="AR5102" i="8"/>
  <c r="AQ5102" i="8"/>
  <c r="AL5102" i="8"/>
  <c r="CD5101" i="8"/>
  <c r="CC5101" i="8"/>
  <c r="BO5101" i="8"/>
  <c r="BG5101" i="8"/>
  <c r="BF5101" i="8"/>
  <c r="AS5101" i="8"/>
  <c r="AR5101" i="8"/>
  <c r="AQ5101" i="8"/>
  <c r="AL5101" i="8"/>
  <c r="CD5100" i="8"/>
  <c r="CC5100" i="8"/>
  <c r="BO5100" i="8"/>
  <c r="BG5100" i="8"/>
  <c r="BF5100" i="8"/>
  <c r="AS5100" i="8"/>
  <c r="AR5100" i="8"/>
  <c r="AQ5100" i="8"/>
  <c r="AL5100" i="8"/>
  <c r="CD5099" i="8"/>
  <c r="CC5099" i="8"/>
  <c r="BO5099" i="8"/>
  <c r="BG5099" i="8"/>
  <c r="BF5099" i="8"/>
  <c r="AS5099" i="8"/>
  <c r="AR5099" i="8"/>
  <c r="AQ5099" i="8"/>
  <c r="AL5099" i="8"/>
  <c r="CD5098" i="8"/>
  <c r="CC5098" i="8"/>
  <c r="BO5098" i="8"/>
  <c r="BG5098" i="8"/>
  <c r="BF5098" i="8"/>
  <c r="AS5098" i="8"/>
  <c r="AR5098" i="8"/>
  <c r="AQ5098" i="8"/>
  <c r="AL5098" i="8"/>
  <c r="CD5097" i="8"/>
  <c r="CC5097" i="8"/>
  <c r="BO5097" i="8"/>
  <c r="BG5097" i="8"/>
  <c r="BF5097" i="8"/>
  <c r="AS5097" i="8"/>
  <c r="AR5097" i="8"/>
  <c r="AQ5097" i="8"/>
  <c r="AL5097" i="8"/>
  <c r="CD5096" i="8"/>
  <c r="CC5096" i="8"/>
  <c r="BO5096" i="8"/>
  <c r="BG5096" i="8"/>
  <c r="BF5096" i="8"/>
  <c r="AS5096" i="8"/>
  <c r="AR5096" i="8"/>
  <c r="AQ5096" i="8"/>
  <c r="AL5096" i="8"/>
  <c r="CD5095" i="8"/>
  <c r="CC5095" i="8"/>
  <c r="BO5095" i="8"/>
  <c r="BG5095" i="8"/>
  <c r="BF5095" i="8"/>
  <c r="AS5095" i="8"/>
  <c r="AR5095" i="8"/>
  <c r="AQ5095" i="8"/>
  <c r="AL5095" i="8"/>
  <c r="CD5094" i="8"/>
  <c r="CC5094" i="8"/>
  <c r="BO5094" i="8"/>
  <c r="BG5094" i="8"/>
  <c r="BF5094" i="8"/>
  <c r="AS5094" i="8"/>
  <c r="AR5094" i="8"/>
  <c r="AQ5094" i="8"/>
  <c r="AL5094" i="8"/>
  <c r="CD5093" i="8"/>
  <c r="CC5093" i="8"/>
  <c r="BO5093" i="8"/>
  <c r="BG5093" i="8"/>
  <c r="BF5093" i="8"/>
  <c r="AS5093" i="8"/>
  <c r="AR5093" i="8"/>
  <c r="AQ5093" i="8"/>
  <c r="AL5093" i="8"/>
  <c r="CD5092" i="8"/>
  <c r="CC5092" i="8"/>
  <c r="BO5092" i="8"/>
  <c r="BG5092" i="8"/>
  <c r="BF5092" i="8"/>
  <c r="AS5092" i="8"/>
  <c r="AR5092" i="8"/>
  <c r="AQ5092" i="8"/>
  <c r="AL5092" i="8"/>
  <c r="CD5091" i="8"/>
  <c r="CC5091" i="8"/>
  <c r="BO5091" i="8"/>
  <c r="BG5091" i="8"/>
  <c r="BF5091" i="8"/>
  <c r="AS5091" i="8"/>
  <c r="AR5091" i="8"/>
  <c r="AQ5091" i="8"/>
  <c r="AL5091" i="8"/>
  <c r="CD5090" i="8"/>
  <c r="CC5090" i="8"/>
  <c r="BO5090" i="8"/>
  <c r="BG5090" i="8"/>
  <c r="BF5090" i="8"/>
  <c r="AS5090" i="8"/>
  <c r="AR5090" i="8"/>
  <c r="AQ5090" i="8"/>
  <c r="AL5090" i="8"/>
  <c r="CD5089" i="8"/>
  <c r="CC5089" i="8"/>
  <c r="BO5089" i="8"/>
  <c r="BG5089" i="8"/>
  <c r="BF5089" i="8"/>
  <c r="AS5089" i="8"/>
  <c r="AR5089" i="8"/>
  <c r="AQ5089" i="8"/>
  <c r="AL5089" i="8"/>
  <c r="CD5088" i="8"/>
  <c r="CC5088" i="8"/>
  <c r="BO5088" i="8"/>
  <c r="BG5088" i="8"/>
  <c r="BF5088" i="8"/>
  <c r="AS5088" i="8"/>
  <c r="AR5088" i="8"/>
  <c r="AQ5088" i="8"/>
  <c r="AL5088" i="8"/>
  <c r="CD5087" i="8"/>
  <c r="CC5087" i="8"/>
  <c r="BO5087" i="8"/>
  <c r="BG5087" i="8"/>
  <c r="BF5087" i="8"/>
  <c r="AS5087" i="8"/>
  <c r="AR5087" i="8"/>
  <c r="AQ5087" i="8"/>
  <c r="AL5087" i="8"/>
  <c r="CD5086" i="8"/>
  <c r="CC5086" i="8"/>
  <c r="BO5086" i="8"/>
  <c r="BG5086" i="8"/>
  <c r="BF5086" i="8"/>
  <c r="AS5086" i="8"/>
  <c r="AR5086" i="8"/>
  <c r="AQ5086" i="8"/>
  <c r="AL5086" i="8"/>
  <c r="CD5085" i="8"/>
  <c r="CC5085" i="8"/>
  <c r="BO5085" i="8"/>
  <c r="BG5085" i="8"/>
  <c r="BF5085" i="8"/>
  <c r="AS5085" i="8"/>
  <c r="AR5085" i="8"/>
  <c r="AQ5085" i="8"/>
  <c r="AL5085" i="8"/>
  <c r="CD5084" i="8"/>
  <c r="CC5084" i="8"/>
  <c r="BO5084" i="8"/>
  <c r="BG5084" i="8"/>
  <c r="BF5084" i="8"/>
  <c r="AS5084" i="8"/>
  <c r="AR5084" i="8"/>
  <c r="AQ5084" i="8"/>
  <c r="AL5084" i="8"/>
  <c r="CD5083" i="8"/>
  <c r="CC5083" i="8"/>
  <c r="BO5083" i="8"/>
  <c r="BG5083" i="8"/>
  <c r="BF5083" i="8"/>
  <c r="AS5083" i="8"/>
  <c r="AR5083" i="8"/>
  <c r="AQ5083" i="8"/>
  <c r="AL5083" i="8"/>
  <c r="CD5082" i="8"/>
  <c r="CC5082" i="8"/>
  <c r="BO5082" i="8"/>
  <c r="BG5082" i="8"/>
  <c r="BF5082" i="8"/>
  <c r="AS5082" i="8"/>
  <c r="AR5082" i="8"/>
  <c r="AQ5082" i="8"/>
  <c r="AL5082" i="8"/>
  <c r="CD5081" i="8"/>
  <c r="CC5081" i="8"/>
  <c r="BO5081" i="8"/>
  <c r="BG5081" i="8"/>
  <c r="BF5081" i="8"/>
  <c r="AS5081" i="8"/>
  <c r="AR5081" i="8"/>
  <c r="AQ5081" i="8"/>
  <c r="AL5081" i="8"/>
  <c r="CD5080" i="8"/>
  <c r="CC5080" i="8"/>
  <c r="BO5080" i="8"/>
  <c r="BG5080" i="8"/>
  <c r="BF5080" i="8"/>
  <c r="AS5080" i="8"/>
  <c r="AR5080" i="8"/>
  <c r="AQ5080" i="8"/>
  <c r="AL5080" i="8"/>
  <c r="CD5079" i="8"/>
  <c r="CC5079" i="8"/>
  <c r="BO5079" i="8"/>
  <c r="BG5079" i="8"/>
  <c r="BF5079" i="8"/>
  <c r="AS5079" i="8"/>
  <c r="AR5079" i="8"/>
  <c r="AQ5079" i="8"/>
  <c r="AL5079" i="8"/>
  <c r="CD5078" i="8"/>
  <c r="CC5078" i="8"/>
  <c r="BO5078" i="8"/>
  <c r="BG5078" i="8"/>
  <c r="BF5078" i="8"/>
  <c r="AS5078" i="8"/>
  <c r="AR5078" i="8"/>
  <c r="AQ5078" i="8"/>
  <c r="AL5078" i="8"/>
  <c r="CD5077" i="8"/>
  <c r="CC5077" i="8"/>
  <c r="BO5077" i="8"/>
  <c r="BG5077" i="8"/>
  <c r="BF5077" i="8"/>
  <c r="AS5077" i="8"/>
  <c r="AR5077" i="8"/>
  <c r="AQ5077" i="8"/>
  <c r="AL5077" i="8"/>
  <c r="CD5076" i="8"/>
  <c r="CC5076" i="8"/>
  <c r="BO5076" i="8"/>
  <c r="BG5076" i="8"/>
  <c r="BF5076" i="8"/>
  <c r="AS5076" i="8"/>
  <c r="AR5076" i="8"/>
  <c r="AQ5076" i="8"/>
  <c r="AL5076" i="8"/>
  <c r="CD5075" i="8"/>
  <c r="CC5075" i="8"/>
  <c r="BO5075" i="8"/>
  <c r="BG5075" i="8"/>
  <c r="BF5075" i="8"/>
  <c r="AS5075" i="8"/>
  <c r="AR5075" i="8"/>
  <c r="AQ5075" i="8"/>
  <c r="AL5075" i="8"/>
  <c r="CD5074" i="8"/>
  <c r="CC5074" i="8"/>
  <c r="BO5074" i="8"/>
  <c r="BG5074" i="8"/>
  <c r="BF5074" i="8"/>
  <c r="AS5074" i="8"/>
  <c r="AR5074" i="8"/>
  <c r="AQ5074" i="8"/>
  <c r="AL5074" i="8"/>
  <c r="CD5073" i="8"/>
  <c r="CC5073" i="8"/>
  <c r="BO5073" i="8"/>
  <c r="BG5073" i="8"/>
  <c r="BF5073" i="8"/>
  <c r="AS5073" i="8"/>
  <c r="AR5073" i="8"/>
  <c r="AQ5073" i="8"/>
  <c r="AL5073" i="8"/>
  <c r="CD5072" i="8"/>
  <c r="CC5072" i="8"/>
  <c r="BO5072" i="8"/>
  <c r="BG5072" i="8"/>
  <c r="BF5072" i="8"/>
  <c r="AS5072" i="8"/>
  <c r="AR5072" i="8"/>
  <c r="AQ5072" i="8"/>
  <c r="AL5072" i="8"/>
  <c r="CD5071" i="8"/>
  <c r="CC5071" i="8"/>
  <c r="BO5071" i="8"/>
  <c r="BG5071" i="8"/>
  <c r="BF5071" i="8"/>
  <c r="AS5071" i="8"/>
  <c r="AR5071" i="8"/>
  <c r="AQ5071" i="8"/>
  <c r="AL5071" i="8"/>
  <c r="CD5070" i="8"/>
  <c r="CC5070" i="8"/>
  <c r="BO5070" i="8"/>
  <c r="BG5070" i="8"/>
  <c r="BF5070" i="8"/>
  <c r="AS5070" i="8"/>
  <c r="AR5070" i="8"/>
  <c r="AQ5070" i="8"/>
  <c r="AL5070" i="8"/>
  <c r="CD5069" i="8"/>
  <c r="CC5069" i="8"/>
  <c r="BO5069" i="8"/>
  <c r="BG5069" i="8"/>
  <c r="BF5069" i="8"/>
  <c r="AS5069" i="8"/>
  <c r="AR5069" i="8"/>
  <c r="AQ5069" i="8"/>
  <c r="AL5069" i="8"/>
  <c r="CD5068" i="8"/>
  <c r="CC5068" i="8"/>
  <c r="BO5068" i="8"/>
  <c r="BG5068" i="8"/>
  <c r="BF5068" i="8"/>
  <c r="AS5068" i="8"/>
  <c r="AR5068" i="8"/>
  <c r="AQ5068" i="8"/>
  <c r="AL5068" i="8"/>
  <c r="CD5067" i="8"/>
  <c r="CC5067" i="8"/>
  <c r="BO5067" i="8"/>
  <c r="BG5067" i="8"/>
  <c r="BF5067" i="8"/>
  <c r="AS5067" i="8"/>
  <c r="AR5067" i="8"/>
  <c r="AQ5067" i="8"/>
  <c r="AL5067" i="8"/>
  <c r="CD5066" i="8"/>
  <c r="CC5066" i="8"/>
  <c r="BO5066" i="8"/>
  <c r="BG5066" i="8"/>
  <c r="BF5066" i="8"/>
  <c r="AS5066" i="8"/>
  <c r="AR5066" i="8"/>
  <c r="AQ5066" i="8"/>
  <c r="AL5066" i="8"/>
  <c r="CD5065" i="8"/>
  <c r="CC5065" i="8"/>
  <c r="BO5065" i="8"/>
  <c r="BG5065" i="8"/>
  <c r="BF5065" i="8"/>
  <c r="AS5065" i="8"/>
  <c r="AR5065" i="8"/>
  <c r="AQ5065" i="8"/>
  <c r="AL5065" i="8"/>
  <c r="CD5064" i="8"/>
  <c r="CC5064" i="8"/>
  <c r="BO5064" i="8"/>
  <c r="BG5064" i="8"/>
  <c r="BF5064" i="8"/>
  <c r="AS5064" i="8"/>
  <c r="AR5064" i="8"/>
  <c r="AQ5064" i="8"/>
  <c r="AL5064" i="8"/>
  <c r="CD5063" i="8"/>
  <c r="CC5063" i="8"/>
  <c r="BO5063" i="8"/>
  <c r="BG5063" i="8"/>
  <c r="BF5063" i="8"/>
  <c r="AS5063" i="8"/>
  <c r="AR5063" i="8"/>
  <c r="AQ5063" i="8"/>
  <c r="AL5063" i="8"/>
  <c r="CD5062" i="8"/>
  <c r="CC5062" i="8"/>
  <c r="BO5062" i="8"/>
  <c r="BG5062" i="8"/>
  <c r="BF5062" i="8"/>
  <c r="AS5062" i="8"/>
  <c r="AR5062" i="8"/>
  <c r="AQ5062" i="8"/>
  <c r="AL5062" i="8"/>
  <c r="CD5061" i="8"/>
  <c r="CC5061" i="8"/>
  <c r="BO5061" i="8"/>
  <c r="BG5061" i="8"/>
  <c r="BF5061" i="8"/>
  <c r="AS5061" i="8"/>
  <c r="AR5061" i="8"/>
  <c r="AQ5061" i="8"/>
  <c r="AL5061" i="8"/>
  <c r="CD5060" i="8"/>
  <c r="CC5060" i="8"/>
  <c r="BO5060" i="8"/>
  <c r="BG5060" i="8"/>
  <c r="BF5060" i="8"/>
  <c r="AS5060" i="8"/>
  <c r="AR5060" i="8"/>
  <c r="AQ5060" i="8"/>
  <c r="AL5060" i="8"/>
  <c r="CD5059" i="8"/>
  <c r="CC5059" i="8"/>
  <c r="BO5059" i="8"/>
  <c r="BG5059" i="8"/>
  <c r="BF5059" i="8"/>
  <c r="AS5059" i="8"/>
  <c r="AR5059" i="8"/>
  <c r="AQ5059" i="8"/>
  <c r="AL5059" i="8"/>
  <c r="CD5058" i="8"/>
  <c r="CC5058" i="8"/>
  <c r="BO5058" i="8"/>
  <c r="BG5058" i="8"/>
  <c r="BF5058" i="8"/>
  <c r="AS5058" i="8"/>
  <c r="AR5058" i="8"/>
  <c r="AQ5058" i="8"/>
  <c r="AL5058" i="8"/>
  <c r="CD5057" i="8"/>
  <c r="CC5057" i="8"/>
  <c r="BO5057" i="8"/>
  <c r="BG5057" i="8"/>
  <c r="BF5057" i="8"/>
  <c r="AS5057" i="8"/>
  <c r="AR5057" i="8"/>
  <c r="AQ5057" i="8"/>
  <c r="AL5057" i="8"/>
  <c r="CD5056" i="8"/>
  <c r="CC5056" i="8"/>
  <c r="BO5056" i="8"/>
  <c r="BG5056" i="8"/>
  <c r="BF5056" i="8"/>
  <c r="AS5056" i="8"/>
  <c r="AR5056" i="8"/>
  <c r="AQ5056" i="8"/>
  <c r="AL5056" i="8"/>
  <c r="CD5055" i="8"/>
  <c r="CC5055" i="8"/>
  <c r="BO5055" i="8"/>
  <c r="BG5055" i="8"/>
  <c r="BF5055" i="8"/>
  <c r="AS5055" i="8"/>
  <c r="AR5055" i="8"/>
  <c r="AQ5055" i="8"/>
  <c r="AL5055" i="8"/>
  <c r="CD5054" i="8"/>
  <c r="CC5054" i="8"/>
  <c r="BO5054" i="8"/>
  <c r="BG5054" i="8"/>
  <c r="BF5054" i="8"/>
  <c r="AS5054" i="8"/>
  <c r="AR5054" i="8"/>
  <c r="AQ5054" i="8"/>
  <c r="AL5054" i="8"/>
  <c r="CD5053" i="8"/>
  <c r="CC5053" i="8"/>
  <c r="BO5053" i="8"/>
  <c r="BG5053" i="8"/>
  <c r="BF5053" i="8"/>
  <c r="AS5053" i="8"/>
  <c r="AR5053" i="8"/>
  <c r="AQ5053" i="8"/>
  <c r="AL5053" i="8"/>
  <c r="CD5052" i="8"/>
  <c r="CC5052" i="8"/>
  <c r="BO5052" i="8"/>
  <c r="BG5052" i="8"/>
  <c r="BF5052" i="8"/>
  <c r="AS5052" i="8"/>
  <c r="AR5052" i="8"/>
  <c r="AQ5052" i="8"/>
  <c r="AL5052" i="8"/>
  <c r="CD5051" i="8"/>
  <c r="CC5051" i="8"/>
  <c r="BO5051" i="8"/>
  <c r="BG5051" i="8"/>
  <c r="BF5051" i="8"/>
  <c r="AS5051" i="8"/>
  <c r="AR5051" i="8"/>
  <c r="AQ5051" i="8"/>
  <c r="AL5051" i="8"/>
  <c r="CD5050" i="8"/>
  <c r="CC5050" i="8"/>
  <c r="BO5050" i="8"/>
  <c r="BG5050" i="8"/>
  <c r="BF5050" i="8"/>
  <c r="AS5050" i="8"/>
  <c r="AR5050" i="8"/>
  <c r="AQ5050" i="8"/>
  <c r="AL5050" i="8"/>
  <c r="CD5049" i="8"/>
  <c r="CC5049" i="8"/>
  <c r="BO5049" i="8"/>
  <c r="BG5049" i="8"/>
  <c r="BF5049" i="8"/>
  <c r="AS5049" i="8"/>
  <c r="AR5049" i="8"/>
  <c r="AQ5049" i="8"/>
  <c r="AL5049" i="8"/>
  <c r="CD5048" i="8"/>
  <c r="CC5048" i="8"/>
  <c r="BO5048" i="8"/>
  <c r="BG5048" i="8"/>
  <c r="BF5048" i="8"/>
  <c r="AS5048" i="8"/>
  <c r="AR5048" i="8"/>
  <c r="AQ5048" i="8"/>
  <c r="AL5048" i="8"/>
  <c r="CD5047" i="8"/>
  <c r="CC5047" i="8"/>
  <c r="BO5047" i="8"/>
  <c r="BG5047" i="8"/>
  <c r="BF5047" i="8"/>
  <c r="AS5047" i="8"/>
  <c r="AR5047" i="8"/>
  <c r="AQ5047" i="8"/>
  <c r="AL5047" i="8"/>
  <c r="CD5046" i="8"/>
  <c r="CC5046" i="8"/>
  <c r="BO5046" i="8"/>
  <c r="BG5046" i="8"/>
  <c r="BF5046" i="8"/>
  <c r="AS5046" i="8"/>
  <c r="AR5046" i="8"/>
  <c r="AQ5046" i="8"/>
  <c r="AL5046" i="8"/>
  <c r="CD5045" i="8"/>
  <c r="CC5045" i="8"/>
  <c r="BO5045" i="8"/>
  <c r="BG5045" i="8"/>
  <c r="BF5045" i="8"/>
  <c r="AS5045" i="8"/>
  <c r="AR5045" i="8"/>
  <c r="AQ5045" i="8"/>
  <c r="AL5045" i="8"/>
  <c r="CD5044" i="8"/>
  <c r="CC5044" i="8"/>
  <c r="BO5044" i="8"/>
  <c r="BG5044" i="8"/>
  <c r="BF5044" i="8"/>
  <c r="AS5044" i="8"/>
  <c r="AR5044" i="8"/>
  <c r="AQ5044" i="8"/>
  <c r="AL5044" i="8"/>
  <c r="CD5043" i="8"/>
  <c r="CC5043" i="8"/>
  <c r="BO5043" i="8"/>
  <c r="BG5043" i="8"/>
  <c r="BF5043" i="8"/>
  <c r="AS5043" i="8"/>
  <c r="AR5043" i="8"/>
  <c r="AQ5043" i="8"/>
  <c r="AL5043" i="8"/>
  <c r="CD5042" i="8"/>
  <c r="CC5042" i="8"/>
  <c r="BO5042" i="8"/>
  <c r="BG5042" i="8"/>
  <c r="BF5042" i="8"/>
  <c r="AS5042" i="8"/>
  <c r="AR5042" i="8"/>
  <c r="AQ5042" i="8"/>
  <c r="AL5042" i="8"/>
  <c r="CD5041" i="8"/>
  <c r="CC5041" i="8"/>
  <c r="BO5041" i="8"/>
  <c r="BG5041" i="8"/>
  <c r="BF5041" i="8"/>
  <c r="AS5041" i="8"/>
  <c r="AR5041" i="8"/>
  <c r="AQ5041" i="8"/>
  <c r="AL5041" i="8"/>
  <c r="CD5040" i="8"/>
  <c r="CC5040" i="8"/>
  <c r="BO5040" i="8"/>
  <c r="BG5040" i="8"/>
  <c r="BF5040" i="8"/>
  <c r="AS5040" i="8"/>
  <c r="AR5040" i="8"/>
  <c r="AQ5040" i="8"/>
  <c r="AL5040" i="8"/>
  <c r="CD5039" i="8"/>
  <c r="CC5039" i="8"/>
  <c r="BO5039" i="8"/>
  <c r="BG5039" i="8"/>
  <c r="BF5039" i="8"/>
  <c r="AS5039" i="8"/>
  <c r="AR5039" i="8"/>
  <c r="AQ5039" i="8"/>
  <c r="AL5039" i="8"/>
  <c r="CD5038" i="8"/>
  <c r="CC5038" i="8"/>
  <c r="BO5038" i="8"/>
  <c r="BG5038" i="8"/>
  <c r="BF5038" i="8"/>
  <c r="AS5038" i="8"/>
  <c r="AR5038" i="8"/>
  <c r="AQ5038" i="8"/>
  <c r="AL5038" i="8"/>
  <c r="CD5037" i="8"/>
  <c r="CC5037" i="8"/>
  <c r="BO5037" i="8"/>
  <c r="BG5037" i="8"/>
  <c r="BF5037" i="8"/>
  <c r="AS5037" i="8"/>
  <c r="AR5037" i="8"/>
  <c r="AQ5037" i="8"/>
  <c r="AL5037" i="8"/>
  <c r="CD5036" i="8"/>
  <c r="CC5036" i="8"/>
  <c r="BO5036" i="8"/>
  <c r="BG5036" i="8"/>
  <c r="BF5036" i="8"/>
  <c r="AS5036" i="8"/>
  <c r="AR5036" i="8"/>
  <c r="AQ5036" i="8"/>
  <c r="AL5036" i="8"/>
  <c r="CD5035" i="8"/>
  <c r="CC5035" i="8"/>
  <c r="BO5035" i="8"/>
  <c r="BG5035" i="8"/>
  <c r="BF5035" i="8"/>
  <c r="AS5035" i="8"/>
  <c r="AR5035" i="8"/>
  <c r="AQ5035" i="8"/>
  <c r="AL5035" i="8"/>
  <c r="CD5034" i="8"/>
  <c r="CC5034" i="8"/>
  <c r="BO5034" i="8"/>
  <c r="BG5034" i="8"/>
  <c r="BF5034" i="8"/>
  <c r="AS5034" i="8"/>
  <c r="AR5034" i="8"/>
  <c r="AQ5034" i="8"/>
  <c r="AL5034" i="8"/>
  <c r="CD5033" i="8"/>
  <c r="CC5033" i="8"/>
  <c r="BO5033" i="8"/>
  <c r="BG5033" i="8"/>
  <c r="BF5033" i="8"/>
  <c r="AS5033" i="8"/>
  <c r="AR5033" i="8"/>
  <c r="AQ5033" i="8"/>
  <c r="AL5033" i="8"/>
  <c r="CD5032" i="8"/>
  <c r="CC5032" i="8"/>
  <c r="BO5032" i="8"/>
  <c r="BG5032" i="8"/>
  <c r="BF5032" i="8"/>
  <c r="AS5032" i="8"/>
  <c r="AR5032" i="8"/>
  <c r="AQ5032" i="8"/>
  <c r="AL5032" i="8"/>
  <c r="CD5031" i="8"/>
  <c r="CC5031" i="8"/>
  <c r="BO5031" i="8"/>
  <c r="BG5031" i="8"/>
  <c r="BF5031" i="8"/>
  <c r="AS5031" i="8"/>
  <c r="AR5031" i="8"/>
  <c r="AQ5031" i="8"/>
  <c r="AL5031" i="8"/>
  <c r="CD5030" i="8"/>
  <c r="CC5030" i="8"/>
  <c r="BO5030" i="8"/>
  <c r="BG5030" i="8"/>
  <c r="BF5030" i="8"/>
  <c r="AS5030" i="8"/>
  <c r="AR5030" i="8"/>
  <c r="AQ5030" i="8"/>
  <c r="AL5030" i="8"/>
  <c r="CD5029" i="8"/>
  <c r="CC5029" i="8"/>
  <c r="BO5029" i="8"/>
  <c r="BG5029" i="8"/>
  <c r="BF5029" i="8"/>
  <c r="AS5029" i="8"/>
  <c r="AR5029" i="8"/>
  <c r="AQ5029" i="8"/>
  <c r="AL5029" i="8"/>
  <c r="CD5028" i="8"/>
  <c r="CC5028" i="8"/>
  <c r="BO5028" i="8"/>
  <c r="BG5028" i="8"/>
  <c r="BF5028" i="8"/>
  <c r="AS5028" i="8"/>
  <c r="AR5028" i="8"/>
  <c r="AQ5028" i="8"/>
  <c r="AL5028" i="8"/>
  <c r="CD5027" i="8"/>
  <c r="CC5027" i="8"/>
  <c r="BO5027" i="8"/>
  <c r="BG5027" i="8"/>
  <c r="BF5027" i="8"/>
  <c r="AS5027" i="8"/>
  <c r="AR5027" i="8"/>
  <c r="AQ5027" i="8"/>
  <c r="AL5027" i="8"/>
  <c r="CD5026" i="8"/>
  <c r="CC5026" i="8"/>
  <c r="BO5026" i="8"/>
  <c r="BG5026" i="8"/>
  <c r="BF5026" i="8"/>
  <c r="AS5026" i="8"/>
  <c r="AR5026" i="8"/>
  <c r="AQ5026" i="8"/>
  <c r="AL5026" i="8"/>
  <c r="CD5025" i="8"/>
  <c r="CC5025" i="8"/>
  <c r="BO5025" i="8"/>
  <c r="BG5025" i="8"/>
  <c r="BF5025" i="8"/>
  <c r="AS5025" i="8"/>
  <c r="AR5025" i="8"/>
  <c r="AQ5025" i="8"/>
  <c r="AL5025" i="8"/>
  <c r="CD5024" i="8"/>
  <c r="CC5024" i="8"/>
  <c r="BO5024" i="8"/>
  <c r="BG5024" i="8"/>
  <c r="BF5024" i="8"/>
  <c r="AS5024" i="8"/>
  <c r="AR5024" i="8"/>
  <c r="AQ5024" i="8"/>
  <c r="AL5024" i="8"/>
  <c r="CD5023" i="8"/>
  <c r="CC5023" i="8"/>
  <c r="BO5023" i="8"/>
  <c r="BG5023" i="8"/>
  <c r="BF5023" i="8"/>
  <c r="AS5023" i="8"/>
  <c r="AR5023" i="8"/>
  <c r="AQ5023" i="8"/>
  <c r="AL5023" i="8"/>
  <c r="CD5022" i="8"/>
  <c r="CC5022" i="8"/>
  <c r="BO5022" i="8"/>
  <c r="BG5022" i="8"/>
  <c r="BF5022" i="8"/>
  <c r="AS5022" i="8"/>
  <c r="AR5022" i="8"/>
  <c r="AQ5022" i="8"/>
  <c r="AL5022" i="8"/>
  <c r="CD5021" i="8"/>
  <c r="CC5021" i="8"/>
  <c r="BO5021" i="8"/>
  <c r="BG5021" i="8"/>
  <c r="BF5021" i="8"/>
  <c r="AS5021" i="8"/>
  <c r="AR5021" i="8"/>
  <c r="AQ5021" i="8"/>
  <c r="AL5021" i="8"/>
  <c r="CD5020" i="8"/>
  <c r="CC5020" i="8"/>
  <c r="BO5020" i="8"/>
  <c r="BG5020" i="8"/>
  <c r="BF5020" i="8"/>
  <c r="AS5020" i="8"/>
  <c r="AR5020" i="8"/>
  <c r="AQ5020" i="8"/>
  <c r="AL5020" i="8"/>
  <c r="CD5019" i="8"/>
  <c r="CC5019" i="8"/>
  <c r="BO5019" i="8"/>
  <c r="BG5019" i="8"/>
  <c r="BF5019" i="8"/>
  <c r="AS5019" i="8"/>
  <c r="AR5019" i="8"/>
  <c r="AQ5019" i="8"/>
  <c r="AL5019" i="8"/>
  <c r="CD5018" i="8"/>
  <c r="CC5018" i="8"/>
  <c r="BO5018" i="8"/>
  <c r="BG5018" i="8"/>
  <c r="BF5018" i="8"/>
  <c r="AS5018" i="8"/>
  <c r="AR5018" i="8"/>
  <c r="AQ5018" i="8"/>
  <c r="AL5018" i="8"/>
  <c r="CD5017" i="8"/>
  <c r="CC5017" i="8"/>
  <c r="BO5017" i="8"/>
  <c r="BG5017" i="8"/>
  <c r="BF5017" i="8"/>
  <c r="AS5017" i="8"/>
  <c r="AR5017" i="8"/>
  <c r="AQ5017" i="8"/>
  <c r="AL5017" i="8"/>
  <c r="CD5016" i="8"/>
  <c r="CC5016" i="8"/>
  <c r="BO5016" i="8"/>
  <c r="BG5016" i="8"/>
  <c r="BF5016" i="8"/>
  <c r="AS5016" i="8"/>
  <c r="AR5016" i="8"/>
  <c r="AQ5016" i="8"/>
  <c r="AL5016" i="8"/>
  <c r="CD5015" i="8"/>
  <c r="CC5015" i="8"/>
  <c r="BO5015" i="8"/>
  <c r="BG5015" i="8"/>
  <c r="BF5015" i="8"/>
  <c r="AS5015" i="8"/>
  <c r="AR5015" i="8"/>
  <c r="AQ5015" i="8"/>
  <c r="AL5015" i="8"/>
  <c r="CD5014" i="8"/>
  <c r="CC5014" i="8"/>
  <c r="BO5014" i="8"/>
  <c r="BG5014" i="8"/>
  <c r="BF5014" i="8"/>
  <c r="AS5014" i="8"/>
  <c r="AR5014" i="8"/>
  <c r="AQ5014" i="8"/>
  <c r="AL5014" i="8"/>
  <c r="CD5013" i="8"/>
  <c r="CC5013" i="8"/>
  <c r="BO5013" i="8"/>
  <c r="BG5013" i="8"/>
  <c r="BF5013" i="8"/>
  <c r="AS5013" i="8"/>
  <c r="AR5013" i="8"/>
  <c r="AQ5013" i="8"/>
  <c r="AL5013" i="8"/>
  <c r="CD5012" i="8"/>
  <c r="CC5012" i="8"/>
  <c r="BO5012" i="8"/>
  <c r="BG5012" i="8"/>
  <c r="BF5012" i="8"/>
  <c r="AS5012" i="8"/>
  <c r="AR5012" i="8"/>
  <c r="AQ5012" i="8"/>
  <c r="AL5012" i="8"/>
  <c r="CD5011" i="8"/>
  <c r="CC5011" i="8"/>
  <c r="BO5011" i="8"/>
  <c r="BG5011" i="8"/>
  <c r="BF5011" i="8"/>
  <c r="AS5011" i="8"/>
  <c r="AR5011" i="8"/>
  <c r="AQ5011" i="8"/>
  <c r="AL5011" i="8"/>
  <c r="CD5010" i="8"/>
  <c r="CC5010" i="8"/>
  <c r="BO5010" i="8"/>
  <c r="BG5010" i="8"/>
  <c r="BF5010" i="8"/>
  <c r="AS5010" i="8"/>
  <c r="AR5010" i="8"/>
  <c r="AQ5010" i="8"/>
  <c r="AL5010" i="8"/>
  <c r="CD5009" i="8"/>
  <c r="CC5009" i="8"/>
  <c r="BO5009" i="8"/>
  <c r="BG5009" i="8"/>
  <c r="BF5009" i="8"/>
  <c r="AS5009" i="8"/>
  <c r="AR5009" i="8"/>
  <c r="AQ5009" i="8"/>
  <c r="AL5009" i="8"/>
  <c r="CD5008" i="8"/>
  <c r="CC5008" i="8"/>
  <c r="BO5008" i="8"/>
  <c r="BG5008" i="8"/>
  <c r="BF5008" i="8"/>
  <c r="AS5008" i="8"/>
  <c r="AR5008" i="8"/>
  <c r="AQ5008" i="8"/>
  <c r="AL5008" i="8"/>
  <c r="CD5007" i="8"/>
  <c r="CC5007" i="8"/>
  <c r="BO5007" i="8"/>
  <c r="BG5007" i="8"/>
  <c r="BF5007" i="8"/>
  <c r="AS5007" i="8"/>
  <c r="AR5007" i="8"/>
  <c r="AQ5007" i="8"/>
  <c r="AL5007" i="8"/>
  <c r="CD5006" i="8"/>
  <c r="CC5006" i="8"/>
  <c r="BO5006" i="8"/>
  <c r="BG5006" i="8"/>
  <c r="BF5006" i="8"/>
  <c r="AS5006" i="8"/>
  <c r="AR5006" i="8"/>
  <c r="AQ5006" i="8"/>
  <c r="AL5006" i="8"/>
  <c r="CD5005" i="8"/>
  <c r="CC5005" i="8"/>
  <c r="BO5005" i="8"/>
  <c r="BG5005" i="8"/>
  <c r="BF5005" i="8"/>
  <c r="AS5005" i="8"/>
  <c r="AR5005" i="8"/>
  <c r="AQ5005" i="8"/>
  <c r="AL5005" i="8"/>
  <c r="CD5004" i="8"/>
  <c r="CC5004" i="8"/>
  <c r="BO5004" i="8"/>
  <c r="BG5004" i="8"/>
  <c r="BF5004" i="8"/>
  <c r="AS5004" i="8"/>
  <c r="AR5004" i="8"/>
  <c r="AQ5004" i="8"/>
  <c r="AL5004" i="8"/>
  <c r="CD5003" i="8"/>
  <c r="CC5003" i="8"/>
  <c r="BO5003" i="8"/>
  <c r="BG5003" i="8"/>
  <c r="BF5003" i="8"/>
  <c r="AS5003" i="8"/>
  <c r="AR5003" i="8"/>
  <c r="AQ5003" i="8"/>
  <c r="AL5003" i="8"/>
  <c r="CD5002" i="8"/>
  <c r="CC5002" i="8"/>
  <c r="BO5002" i="8"/>
  <c r="BG5002" i="8"/>
  <c r="BF5002" i="8"/>
  <c r="AS5002" i="8"/>
  <c r="AR5002" i="8"/>
  <c r="AQ5002" i="8"/>
  <c r="AL5002" i="8"/>
  <c r="CD5001" i="8"/>
  <c r="CC5001" i="8"/>
  <c r="BO5001" i="8"/>
  <c r="BG5001" i="8"/>
  <c r="BF5001" i="8"/>
  <c r="AS5001" i="8"/>
  <c r="AR5001" i="8"/>
  <c r="AQ5001" i="8"/>
  <c r="AL5001" i="8"/>
  <c r="CD5000" i="8"/>
  <c r="CC5000" i="8"/>
  <c r="BO5000" i="8"/>
  <c r="BG5000" i="8"/>
  <c r="BF5000" i="8"/>
  <c r="AS5000" i="8"/>
  <c r="AR5000" i="8"/>
  <c r="AQ5000" i="8"/>
  <c r="AL5000" i="8"/>
  <c r="CD4999" i="8"/>
  <c r="CC4999" i="8"/>
  <c r="BO4999" i="8"/>
  <c r="BG4999" i="8"/>
  <c r="BF4999" i="8"/>
  <c r="AS4999" i="8"/>
  <c r="AR4999" i="8"/>
  <c r="AQ4999" i="8"/>
  <c r="AL4999" i="8"/>
  <c r="CD4998" i="8"/>
  <c r="CC4998" i="8"/>
  <c r="BO4998" i="8"/>
  <c r="BG4998" i="8"/>
  <c r="BF4998" i="8"/>
  <c r="AS4998" i="8"/>
  <c r="AR4998" i="8"/>
  <c r="AQ4998" i="8"/>
  <c r="AL4998" i="8"/>
  <c r="CD4997" i="8"/>
  <c r="CC4997" i="8"/>
  <c r="BO4997" i="8"/>
  <c r="BG4997" i="8"/>
  <c r="BF4997" i="8"/>
  <c r="AS4997" i="8"/>
  <c r="AR4997" i="8"/>
  <c r="AQ4997" i="8"/>
  <c r="AL4997" i="8"/>
  <c r="CD4996" i="8"/>
  <c r="CC4996" i="8"/>
  <c r="BO4996" i="8"/>
  <c r="BG4996" i="8"/>
  <c r="BF4996" i="8"/>
  <c r="AS4996" i="8"/>
  <c r="AR4996" i="8"/>
  <c r="AQ4996" i="8"/>
  <c r="AL4996" i="8"/>
  <c r="CD4995" i="8"/>
  <c r="CC4995" i="8"/>
  <c r="BO4995" i="8"/>
  <c r="BG4995" i="8"/>
  <c r="BF4995" i="8"/>
  <c r="AS4995" i="8"/>
  <c r="AR4995" i="8"/>
  <c r="AQ4995" i="8"/>
  <c r="AL4995" i="8"/>
  <c r="CD4994" i="8"/>
  <c r="CC4994" i="8"/>
  <c r="BO4994" i="8"/>
  <c r="BG4994" i="8"/>
  <c r="BF4994" i="8"/>
  <c r="AS4994" i="8"/>
  <c r="AR4994" i="8"/>
  <c r="AQ4994" i="8"/>
  <c r="AL4994" i="8"/>
  <c r="CD4993" i="8"/>
  <c r="CC4993" i="8"/>
  <c r="BO4993" i="8"/>
  <c r="BG4993" i="8"/>
  <c r="BF4993" i="8"/>
  <c r="AS4993" i="8"/>
  <c r="AR4993" i="8"/>
  <c r="AQ4993" i="8"/>
  <c r="AL4993" i="8"/>
  <c r="CD4992" i="8"/>
  <c r="CC4992" i="8"/>
  <c r="BO4992" i="8"/>
  <c r="BG4992" i="8"/>
  <c r="BF4992" i="8"/>
  <c r="AS4992" i="8"/>
  <c r="AR4992" i="8"/>
  <c r="AQ4992" i="8"/>
  <c r="AL4992" i="8"/>
  <c r="CD4991" i="8"/>
  <c r="CC4991" i="8"/>
  <c r="BO4991" i="8"/>
  <c r="BG4991" i="8"/>
  <c r="BF4991" i="8"/>
  <c r="AS4991" i="8"/>
  <c r="AR4991" i="8"/>
  <c r="AQ4991" i="8"/>
  <c r="AL4991" i="8"/>
  <c r="CD4990" i="8"/>
  <c r="CC4990" i="8"/>
  <c r="BO4990" i="8"/>
  <c r="BG4990" i="8"/>
  <c r="BF4990" i="8"/>
  <c r="AS4990" i="8"/>
  <c r="AR4990" i="8"/>
  <c r="AQ4990" i="8"/>
  <c r="AL4990" i="8"/>
  <c r="CD4989" i="8"/>
  <c r="CC4989" i="8"/>
  <c r="BO4989" i="8"/>
  <c r="BG4989" i="8"/>
  <c r="BF4989" i="8"/>
  <c r="AS4989" i="8"/>
  <c r="AR4989" i="8"/>
  <c r="AQ4989" i="8"/>
  <c r="AL4989" i="8"/>
  <c r="CD4988" i="8"/>
  <c r="CC4988" i="8"/>
  <c r="BO4988" i="8"/>
  <c r="BG4988" i="8"/>
  <c r="BF4988" i="8"/>
  <c r="AS4988" i="8"/>
  <c r="AR4988" i="8"/>
  <c r="AQ4988" i="8"/>
  <c r="AL4988" i="8"/>
  <c r="CD4987" i="8"/>
  <c r="CC4987" i="8"/>
  <c r="BO4987" i="8"/>
  <c r="BG4987" i="8"/>
  <c r="BF4987" i="8"/>
  <c r="AS4987" i="8"/>
  <c r="AR4987" i="8"/>
  <c r="AQ4987" i="8"/>
  <c r="AL4987" i="8"/>
  <c r="CD4986" i="8"/>
  <c r="CC4986" i="8"/>
  <c r="BO4986" i="8"/>
  <c r="BG4986" i="8"/>
  <c r="BF4986" i="8"/>
  <c r="AS4986" i="8"/>
  <c r="AR4986" i="8"/>
  <c r="AQ4986" i="8"/>
  <c r="AL4986" i="8"/>
  <c r="CD4985" i="8"/>
  <c r="CC4985" i="8"/>
  <c r="BO4985" i="8"/>
  <c r="BG4985" i="8"/>
  <c r="BF4985" i="8"/>
  <c r="AS4985" i="8"/>
  <c r="AR4985" i="8"/>
  <c r="AQ4985" i="8"/>
  <c r="AL4985" i="8"/>
  <c r="CD4984" i="8"/>
  <c r="CC4984" i="8"/>
  <c r="BO4984" i="8"/>
  <c r="BG4984" i="8"/>
  <c r="BF4984" i="8"/>
  <c r="AS4984" i="8"/>
  <c r="AR4984" i="8"/>
  <c r="AQ4984" i="8"/>
  <c r="AL4984" i="8"/>
  <c r="CD4983" i="8"/>
  <c r="CC4983" i="8"/>
  <c r="BO4983" i="8"/>
  <c r="BG4983" i="8"/>
  <c r="BF4983" i="8"/>
  <c r="AS4983" i="8"/>
  <c r="AR4983" i="8"/>
  <c r="AQ4983" i="8"/>
  <c r="AL4983" i="8"/>
  <c r="CD4982" i="8"/>
  <c r="CC4982" i="8"/>
  <c r="BO4982" i="8"/>
  <c r="BG4982" i="8"/>
  <c r="BF4982" i="8"/>
  <c r="AS4982" i="8"/>
  <c r="AR4982" i="8"/>
  <c r="AQ4982" i="8"/>
  <c r="AL4982" i="8"/>
  <c r="CD4981" i="8"/>
  <c r="CC4981" i="8"/>
  <c r="BO4981" i="8"/>
  <c r="BG4981" i="8"/>
  <c r="BF4981" i="8"/>
  <c r="AS4981" i="8"/>
  <c r="AR4981" i="8"/>
  <c r="AQ4981" i="8"/>
  <c r="AL4981" i="8"/>
  <c r="CD4980" i="8"/>
  <c r="CC4980" i="8"/>
  <c r="BO4980" i="8"/>
  <c r="BG4980" i="8"/>
  <c r="BF4980" i="8"/>
  <c r="AS4980" i="8"/>
  <c r="AR4980" i="8"/>
  <c r="AQ4980" i="8"/>
  <c r="AL4980" i="8"/>
  <c r="CD4979" i="8"/>
  <c r="CC4979" i="8"/>
  <c r="BO4979" i="8"/>
  <c r="BG4979" i="8"/>
  <c r="BF4979" i="8"/>
  <c r="AS4979" i="8"/>
  <c r="AR4979" i="8"/>
  <c r="AQ4979" i="8"/>
  <c r="AL4979" i="8"/>
  <c r="CD4978" i="8"/>
  <c r="CC4978" i="8"/>
  <c r="BO4978" i="8"/>
  <c r="BG4978" i="8"/>
  <c r="BF4978" i="8"/>
  <c r="AS4978" i="8"/>
  <c r="AR4978" i="8"/>
  <c r="AQ4978" i="8"/>
  <c r="AL4978" i="8"/>
  <c r="CD4977" i="8"/>
  <c r="CC4977" i="8"/>
  <c r="BO4977" i="8"/>
  <c r="BG4977" i="8"/>
  <c r="BF4977" i="8"/>
  <c r="AS4977" i="8"/>
  <c r="AR4977" i="8"/>
  <c r="AQ4977" i="8"/>
  <c r="AL4977" i="8"/>
  <c r="CD4976" i="8"/>
  <c r="CC4976" i="8"/>
  <c r="BO4976" i="8"/>
  <c r="BG4976" i="8"/>
  <c r="BF4976" i="8"/>
  <c r="AS4976" i="8"/>
  <c r="AR4976" i="8"/>
  <c r="AQ4976" i="8"/>
  <c r="AL4976" i="8"/>
  <c r="CD4975" i="8"/>
  <c r="CC4975" i="8"/>
  <c r="BO4975" i="8"/>
  <c r="BG4975" i="8"/>
  <c r="BF4975" i="8"/>
  <c r="AS4975" i="8"/>
  <c r="AR4975" i="8"/>
  <c r="AQ4975" i="8"/>
  <c r="AL4975" i="8"/>
  <c r="CD4974" i="8"/>
  <c r="CC4974" i="8"/>
  <c r="BO4974" i="8"/>
  <c r="BG4974" i="8"/>
  <c r="BF4974" i="8"/>
  <c r="AS4974" i="8"/>
  <c r="AR4974" i="8"/>
  <c r="AQ4974" i="8"/>
  <c r="AL4974" i="8"/>
  <c r="CD4973" i="8"/>
  <c r="CC4973" i="8"/>
  <c r="BO4973" i="8"/>
  <c r="BG4973" i="8"/>
  <c r="BF4973" i="8"/>
  <c r="AS4973" i="8"/>
  <c r="AR4973" i="8"/>
  <c r="AQ4973" i="8"/>
  <c r="AL4973" i="8"/>
  <c r="CD4972" i="8"/>
  <c r="CC4972" i="8"/>
  <c r="BO4972" i="8"/>
  <c r="BG4972" i="8"/>
  <c r="BF4972" i="8"/>
  <c r="AS4972" i="8"/>
  <c r="AR4972" i="8"/>
  <c r="AQ4972" i="8"/>
  <c r="AL4972" i="8"/>
  <c r="CD4971" i="8"/>
  <c r="CC4971" i="8"/>
  <c r="BO4971" i="8"/>
  <c r="BG4971" i="8"/>
  <c r="BF4971" i="8"/>
  <c r="AS4971" i="8"/>
  <c r="AR4971" i="8"/>
  <c r="AQ4971" i="8"/>
  <c r="AL4971" i="8"/>
  <c r="CD4970" i="8"/>
  <c r="CC4970" i="8"/>
  <c r="BO4970" i="8"/>
  <c r="BG4970" i="8"/>
  <c r="BF4970" i="8"/>
  <c r="AS4970" i="8"/>
  <c r="AR4970" i="8"/>
  <c r="AQ4970" i="8"/>
  <c r="AL4970" i="8"/>
  <c r="CD4969" i="8"/>
  <c r="CC4969" i="8"/>
  <c r="BO4969" i="8"/>
  <c r="BG4969" i="8"/>
  <c r="BF4969" i="8"/>
  <c r="AS4969" i="8"/>
  <c r="AR4969" i="8"/>
  <c r="AQ4969" i="8"/>
  <c r="AL4969" i="8"/>
  <c r="CD4968" i="8"/>
  <c r="CC4968" i="8"/>
  <c r="BO4968" i="8"/>
  <c r="BG4968" i="8"/>
  <c r="BF4968" i="8"/>
  <c r="AS4968" i="8"/>
  <c r="AR4968" i="8"/>
  <c r="AQ4968" i="8"/>
  <c r="AL4968" i="8"/>
  <c r="CD4967" i="8"/>
  <c r="CC4967" i="8"/>
  <c r="BO4967" i="8"/>
  <c r="BG4967" i="8"/>
  <c r="BF4967" i="8"/>
  <c r="AS4967" i="8"/>
  <c r="AR4967" i="8"/>
  <c r="AQ4967" i="8"/>
  <c r="AL4967" i="8"/>
  <c r="CD4966" i="8"/>
  <c r="CC4966" i="8"/>
  <c r="BO4966" i="8"/>
  <c r="BG4966" i="8"/>
  <c r="BF4966" i="8"/>
  <c r="AS4966" i="8"/>
  <c r="AR4966" i="8"/>
  <c r="AQ4966" i="8"/>
  <c r="AL4966" i="8"/>
  <c r="CD4965" i="8"/>
  <c r="CC4965" i="8"/>
  <c r="BO4965" i="8"/>
  <c r="BG4965" i="8"/>
  <c r="BF4965" i="8"/>
  <c r="AS4965" i="8"/>
  <c r="AR4965" i="8"/>
  <c r="AQ4965" i="8"/>
  <c r="AL4965" i="8"/>
  <c r="CD4964" i="8"/>
  <c r="CC4964" i="8"/>
  <c r="BO4964" i="8"/>
  <c r="BG4964" i="8"/>
  <c r="BF4964" i="8"/>
  <c r="AS4964" i="8"/>
  <c r="AR4964" i="8"/>
  <c r="AQ4964" i="8"/>
  <c r="AL4964" i="8"/>
  <c r="CD4963" i="8"/>
  <c r="CC4963" i="8"/>
  <c r="BO4963" i="8"/>
  <c r="BG4963" i="8"/>
  <c r="BF4963" i="8"/>
  <c r="AS4963" i="8"/>
  <c r="AR4963" i="8"/>
  <c r="AQ4963" i="8"/>
  <c r="AL4963" i="8"/>
  <c r="CD4962" i="8"/>
  <c r="CC4962" i="8"/>
  <c r="BO4962" i="8"/>
  <c r="BG4962" i="8"/>
  <c r="BF4962" i="8"/>
  <c r="AS4962" i="8"/>
  <c r="AR4962" i="8"/>
  <c r="AQ4962" i="8"/>
  <c r="AL4962" i="8"/>
  <c r="CD4961" i="8"/>
  <c r="CC4961" i="8"/>
  <c r="BO4961" i="8"/>
  <c r="BG4961" i="8"/>
  <c r="BF4961" i="8"/>
  <c r="AS4961" i="8"/>
  <c r="AR4961" i="8"/>
  <c r="AQ4961" i="8"/>
  <c r="AL4961" i="8"/>
  <c r="CD4960" i="8"/>
  <c r="CC4960" i="8"/>
  <c r="BO4960" i="8"/>
  <c r="BG4960" i="8"/>
  <c r="BF4960" i="8"/>
  <c r="AS4960" i="8"/>
  <c r="AR4960" i="8"/>
  <c r="AQ4960" i="8"/>
  <c r="AL4960" i="8"/>
  <c r="CD4959" i="8"/>
  <c r="CC4959" i="8"/>
  <c r="BO4959" i="8"/>
  <c r="BG4959" i="8"/>
  <c r="BF4959" i="8"/>
  <c r="AS4959" i="8"/>
  <c r="AR4959" i="8"/>
  <c r="AQ4959" i="8"/>
  <c r="AL4959" i="8"/>
  <c r="CD4958" i="8"/>
  <c r="CC4958" i="8"/>
  <c r="BO4958" i="8"/>
  <c r="BG4958" i="8"/>
  <c r="BF4958" i="8"/>
  <c r="AS4958" i="8"/>
  <c r="AR4958" i="8"/>
  <c r="AQ4958" i="8"/>
  <c r="AL4958" i="8"/>
  <c r="CD4957" i="8"/>
  <c r="CC4957" i="8"/>
  <c r="BO4957" i="8"/>
  <c r="BG4957" i="8"/>
  <c r="BF4957" i="8"/>
  <c r="AS4957" i="8"/>
  <c r="AR4957" i="8"/>
  <c r="AQ4957" i="8"/>
  <c r="AL4957" i="8"/>
  <c r="CD4956" i="8"/>
  <c r="CC4956" i="8"/>
  <c r="BO4956" i="8"/>
  <c r="BG4956" i="8"/>
  <c r="BF4956" i="8"/>
  <c r="AS4956" i="8"/>
  <c r="AR4956" i="8"/>
  <c r="AQ4956" i="8"/>
  <c r="AL4956" i="8"/>
  <c r="CD4955" i="8"/>
  <c r="CC4955" i="8"/>
  <c r="BO4955" i="8"/>
  <c r="BG4955" i="8"/>
  <c r="BF4955" i="8"/>
  <c r="AS4955" i="8"/>
  <c r="AR4955" i="8"/>
  <c r="AQ4955" i="8"/>
  <c r="AL4955" i="8"/>
  <c r="CD4954" i="8"/>
  <c r="CC4954" i="8"/>
  <c r="BO4954" i="8"/>
  <c r="BG4954" i="8"/>
  <c r="BF4954" i="8"/>
  <c r="AS4954" i="8"/>
  <c r="AR4954" i="8"/>
  <c r="AQ4954" i="8"/>
  <c r="AL4954" i="8"/>
  <c r="CD4953" i="8"/>
  <c r="CC4953" i="8"/>
  <c r="BO4953" i="8"/>
  <c r="BG4953" i="8"/>
  <c r="BF4953" i="8"/>
  <c r="AS4953" i="8"/>
  <c r="AR4953" i="8"/>
  <c r="AQ4953" i="8"/>
  <c r="AL4953" i="8"/>
  <c r="CD4952" i="8"/>
  <c r="CC4952" i="8"/>
  <c r="BO4952" i="8"/>
  <c r="BG4952" i="8"/>
  <c r="BF4952" i="8"/>
  <c r="AS4952" i="8"/>
  <c r="AR4952" i="8"/>
  <c r="AQ4952" i="8"/>
  <c r="AL4952" i="8"/>
  <c r="CD4951" i="8"/>
  <c r="CC4951" i="8"/>
  <c r="BO4951" i="8"/>
  <c r="BG4951" i="8"/>
  <c r="BF4951" i="8"/>
  <c r="AS4951" i="8"/>
  <c r="AR4951" i="8"/>
  <c r="AQ4951" i="8"/>
  <c r="AL4951" i="8"/>
  <c r="CD4950" i="8"/>
  <c r="CC4950" i="8"/>
  <c r="BO4950" i="8"/>
  <c r="BG4950" i="8"/>
  <c r="BF4950" i="8"/>
  <c r="AS4950" i="8"/>
  <c r="AR4950" i="8"/>
  <c r="AQ4950" i="8"/>
  <c r="AL4950" i="8"/>
  <c r="CD4949" i="8"/>
  <c r="CC4949" i="8"/>
  <c r="BO4949" i="8"/>
  <c r="BG4949" i="8"/>
  <c r="BF4949" i="8"/>
  <c r="AS4949" i="8"/>
  <c r="AR4949" i="8"/>
  <c r="AQ4949" i="8"/>
  <c r="AL4949" i="8"/>
  <c r="CD4948" i="8"/>
  <c r="CC4948" i="8"/>
  <c r="BO4948" i="8"/>
  <c r="BG4948" i="8"/>
  <c r="BF4948" i="8"/>
  <c r="AS4948" i="8"/>
  <c r="AR4948" i="8"/>
  <c r="AQ4948" i="8"/>
  <c r="AL4948" i="8"/>
  <c r="CD4947" i="8"/>
  <c r="CC4947" i="8"/>
  <c r="BO4947" i="8"/>
  <c r="BG4947" i="8"/>
  <c r="BF4947" i="8"/>
  <c r="AS4947" i="8"/>
  <c r="AR4947" i="8"/>
  <c r="AQ4947" i="8"/>
  <c r="AL4947" i="8"/>
  <c r="CD4946" i="8"/>
  <c r="CC4946" i="8"/>
  <c r="BO4946" i="8"/>
  <c r="BG4946" i="8"/>
  <c r="BF4946" i="8"/>
  <c r="AS4946" i="8"/>
  <c r="AR4946" i="8"/>
  <c r="AQ4946" i="8"/>
  <c r="AL4946" i="8"/>
  <c r="CD4945" i="8"/>
  <c r="CC4945" i="8"/>
  <c r="BO4945" i="8"/>
  <c r="BG4945" i="8"/>
  <c r="BF4945" i="8"/>
  <c r="AS4945" i="8"/>
  <c r="AR4945" i="8"/>
  <c r="AQ4945" i="8"/>
  <c r="AL4945" i="8"/>
  <c r="CD4944" i="8"/>
  <c r="CC4944" i="8"/>
  <c r="BO4944" i="8"/>
  <c r="BG4944" i="8"/>
  <c r="BF4944" i="8"/>
  <c r="AS4944" i="8"/>
  <c r="AR4944" i="8"/>
  <c r="AQ4944" i="8"/>
  <c r="AL4944" i="8"/>
  <c r="CD4943" i="8"/>
  <c r="CC4943" i="8"/>
  <c r="BO4943" i="8"/>
  <c r="BG4943" i="8"/>
  <c r="BF4943" i="8"/>
  <c r="AS4943" i="8"/>
  <c r="AR4943" i="8"/>
  <c r="AQ4943" i="8"/>
  <c r="AL4943" i="8"/>
  <c r="CD4942" i="8"/>
  <c r="CC4942" i="8"/>
  <c r="BO4942" i="8"/>
  <c r="BG4942" i="8"/>
  <c r="BF4942" i="8"/>
  <c r="AS4942" i="8"/>
  <c r="AR4942" i="8"/>
  <c r="AQ4942" i="8"/>
  <c r="AL4942" i="8"/>
  <c r="CD4941" i="8"/>
  <c r="CC4941" i="8"/>
  <c r="BO4941" i="8"/>
  <c r="BG4941" i="8"/>
  <c r="BF4941" i="8"/>
  <c r="AS4941" i="8"/>
  <c r="AR4941" i="8"/>
  <c r="AQ4941" i="8"/>
  <c r="AL4941" i="8"/>
  <c r="CD4940" i="8"/>
  <c r="CC4940" i="8"/>
  <c r="BO4940" i="8"/>
  <c r="BG4940" i="8"/>
  <c r="BF4940" i="8"/>
  <c r="AS4940" i="8"/>
  <c r="AR4940" i="8"/>
  <c r="AQ4940" i="8"/>
  <c r="AL4940" i="8"/>
  <c r="CD4939" i="8"/>
  <c r="CC4939" i="8"/>
  <c r="BO4939" i="8"/>
  <c r="BG4939" i="8"/>
  <c r="BF4939" i="8"/>
  <c r="AS4939" i="8"/>
  <c r="AR4939" i="8"/>
  <c r="AQ4939" i="8"/>
  <c r="AL4939" i="8"/>
  <c r="CD4938" i="8"/>
  <c r="CC4938" i="8"/>
  <c r="BO4938" i="8"/>
  <c r="BG4938" i="8"/>
  <c r="BF4938" i="8"/>
  <c r="AS4938" i="8"/>
  <c r="AR4938" i="8"/>
  <c r="AQ4938" i="8"/>
  <c r="AL4938" i="8"/>
  <c r="CD4937" i="8"/>
  <c r="CC4937" i="8"/>
  <c r="BO4937" i="8"/>
  <c r="BG4937" i="8"/>
  <c r="BF4937" i="8"/>
  <c r="AS4937" i="8"/>
  <c r="AR4937" i="8"/>
  <c r="AQ4937" i="8"/>
  <c r="AL4937" i="8"/>
  <c r="CD4936" i="8"/>
  <c r="CC4936" i="8"/>
  <c r="BO4936" i="8"/>
  <c r="BG4936" i="8"/>
  <c r="BF4936" i="8"/>
  <c r="AS4936" i="8"/>
  <c r="AR4936" i="8"/>
  <c r="AQ4936" i="8"/>
  <c r="AL4936" i="8"/>
  <c r="CD4935" i="8"/>
  <c r="CC4935" i="8"/>
  <c r="BO4935" i="8"/>
  <c r="BG4935" i="8"/>
  <c r="BF4935" i="8"/>
  <c r="AS4935" i="8"/>
  <c r="AR4935" i="8"/>
  <c r="AQ4935" i="8"/>
  <c r="AL4935" i="8"/>
  <c r="CD4934" i="8"/>
  <c r="CC4934" i="8"/>
  <c r="BO4934" i="8"/>
  <c r="BG4934" i="8"/>
  <c r="BF4934" i="8"/>
  <c r="AS4934" i="8"/>
  <c r="AR4934" i="8"/>
  <c r="AQ4934" i="8"/>
  <c r="AL4934" i="8"/>
  <c r="CD4933" i="8"/>
  <c r="CC4933" i="8"/>
  <c r="BO4933" i="8"/>
  <c r="BG4933" i="8"/>
  <c r="BF4933" i="8"/>
  <c r="AS4933" i="8"/>
  <c r="AR4933" i="8"/>
  <c r="AQ4933" i="8"/>
  <c r="AL4933" i="8"/>
  <c r="CD4932" i="8"/>
  <c r="CC4932" i="8"/>
  <c r="BO4932" i="8"/>
  <c r="BG4932" i="8"/>
  <c r="BF4932" i="8"/>
  <c r="AS4932" i="8"/>
  <c r="AR4932" i="8"/>
  <c r="AQ4932" i="8"/>
  <c r="AL4932" i="8"/>
  <c r="CD4931" i="8"/>
  <c r="CC4931" i="8"/>
  <c r="BO4931" i="8"/>
  <c r="BG4931" i="8"/>
  <c r="BF4931" i="8"/>
  <c r="AS4931" i="8"/>
  <c r="AR4931" i="8"/>
  <c r="AQ4931" i="8"/>
  <c r="AL4931" i="8"/>
  <c r="CD4930" i="8"/>
  <c r="CC4930" i="8"/>
  <c r="BO4930" i="8"/>
  <c r="BG4930" i="8"/>
  <c r="BF4930" i="8"/>
  <c r="AS4930" i="8"/>
  <c r="AR4930" i="8"/>
  <c r="AQ4930" i="8"/>
  <c r="AL4930" i="8"/>
  <c r="CD4929" i="8"/>
  <c r="CC4929" i="8"/>
  <c r="BO4929" i="8"/>
  <c r="BG4929" i="8"/>
  <c r="BF4929" i="8"/>
  <c r="AS4929" i="8"/>
  <c r="AR4929" i="8"/>
  <c r="AQ4929" i="8"/>
  <c r="AL4929" i="8"/>
  <c r="CD4928" i="8"/>
  <c r="CC4928" i="8"/>
  <c r="BO4928" i="8"/>
  <c r="BG4928" i="8"/>
  <c r="BF4928" i="8"/>
  <c r="AS4928" i="8"/>
  <c r="AR4928" i="8"/>
  <c r="AQ4928" i="8"/>
  <c r="AL4928" i="8"/>
  <c r="CD4927" i="8"/>
  <c r="CC4927" i="8"/>
  <c r="BO4927" i="8"/>
  <c r="BG4927" i="8"/>
  <c r="BF4927" i="8"/>
  <c r="AS4927" i="8"/>
  <c r="AR4927" i="8"/>
  <c r="AQ4927" i="8"/>
  <c r="AL4927" i="8"/>
  <c r="CD4926" i="8"/>
  <c r="CC4926" i="8"/>
  <c r="BO4926" i="8"/>
  <c r="BG4926" i="8"/>
  <c r="BF4926" i="8"/>
  <c r="AS4926" i="8"/>
  <c r="AR4926" i="8"/>
  <c r="AQ4926" i="8"/>
  <c r="AL4926" i="8"/>
  <c r="CD4925" i="8"/>
  <c r="CC4925" i="8"/>
  <c r="BO4925" i="8"/>
  <c r="BG4925" i="8"/>
  <c r="BF4925" i="8"/>
  <c r="AS4925" i="8"/>
  <c r="AR4925" i="8"/>
  <c r="AQ4925" i="8"/>
  <c r="AL4925" i="8"/>
  <c r="CD4924" i="8"/>
  <c r="CC4924" i="8"/>
  <c r="BO4924" i="8"/>
  <c r="BG4924" i="8"/>
  <c r="BF4924" i="8"/>
  <c r="AS4924" i="8"/>
  <c r="AR4924" i="8"/>
  <c r="AQ4924" i="8"/>
  <c r="AL4924" i="8"/>
  <c r="CD4923" i="8"/>
  <c r="CC4923" i="8"/>
  <c r="BO4923" i="8"/>
  <c r="BG4923" i="8"/>
  <c r="BF4923" i="8"/>
  <c r="AS4923" i="8"/>
  <c r="AR4923" i="8"/>
  <c r="AQ4923" i="8"/>
  <c r="AL4923" i="8"/>
  <c r="CD4922" i="8"/>
  <c r="CC4922" i="8"/>
  <c r="BO4922" i="8"/>
  <c r="BG4922" i="8"/>
  <c r="BF4922" i="8"/>
  <c r="AS4922" i="8"/>
  <c r="AR4922" i="8"/>
  <c r="AQ4922" i="8"/>
  <c r="AL4922" i="8"/>
  <c r="CD4921" i="8"/>
  <c r="CC4921" i="8"/>
  <c r="BO4921" i="8"/>
  <c r="BG4921" i="8"/>
  <c r="BF4921" i="8"/>
  <c r="AS4921" i="8"/>
  <c r="AR4921" i="8"/>
  <c r="AQ4921" i="8"/>
  <c r="AL4921" i="8"/>
  <c r="CD4920" i="8"/>
  <c r="CC4920" i="8"/>
  <c r="BO4920" i="8"/>
  <c r="BG4920" i="8"/>
  <c r="BF4920" i="8"/>
  <c r="AS4920" i="8"/>
  <c r="AR4920" i="8"/>
  <c r="AQ4920" i="8"/>
  <c r="AL4920" i="8"/>
  <c r="CD4919" i="8"/>
  <c r="CC4919" i="8"/>
  <c r="BO4919" i="8"/>
  <c r="BG4919" i="8"/>
  <c r="BF4919" i="8"/>
  <c r="AS4919" i="8"/>
  <c r="AR4919" i="8"/>
  <c r="AQ4919" i="8"/>
  <c r="AL4919" i="8"/>
  <c r="CD4918" i="8"/>
  <c r="CC4918" i="8"/>
  <c r="BO4918" i="8"/>
  <c r="BG4918" i="8"/>
  <c r="BF4918" i="8"/>
  <c r="AS4918" i="8"/>
  <c r="AR4918" i="8"/>
  <c r="AQ4918" i="8"/>
  <c r="AL4918" i="8"/>
  <c r="CD4917" i="8"/>
  <c r="CC4917" i="8"/>
  <c r="BO4917" i="8"/>
  <c r="BG4917" i="8"/>
  <c r="BF4917" i="8"/>
  <c r="AS4917" i="8"/>
  <c r="AR4917" i="8"/>
  <c r="AQ4917" i="8"/>
  <c r="AL4917" i="8"/>
  <c r="CD4916" i="8"/>
  <c r="CC4916" i="8"/>
  <c r="BO4916" i="8"/>
  <c r="BG4916" i="8"/>
  <c r="BF4916" i="8"/>
  <c r="AS4916" i="8"/>
  <c r="AR4916" i="8"/>
  <c r="AQ4916" i="8"/>
  <c r="AL4916" i="8"/>
  <c r="CD4915" i="8"/>
  <c r="CC4915" i="8"/>
  <c r="BO4915" i="8"/>
  <c r="BG4915" i="8"/>
  <c r="BF4915" i="8"/>
  <c r="AS4915" i="8"/>
  <c r="AR4915" i="8"/>
  <c r="AQ4915" i="8"/>
  <c r="AL4915" i="8"/>
  <c r="CD4914" i="8"/>
  <c r="CC4914" i="8"/>
  <c r="BO4914" i="8"/>
  <c r="BG4914" i="8"/>
  <c r="BF4914" i="8"/>
  <c r="AS4914" i="8"/>
  <c r="AR4914" i="8"/>
  <c r="AQ4914" i="8"/>
  <c r="AL4914" i="8"/>
  <c r="CD4913" i="8"/>
  <c r="CC4913" i="8"/>
  <c r="BO4913" i="8"/>
  <c r="BG4913" i="8"/>
  <c r="BF4913" i="8"/>
  <c r="AS4913" i="8"/>
  <c r="AR4913" i="8"/>
  <c r="AQ4913" i="8"/>
  <c r="AL4913" i="8"/>
  <c r="CD4912" i="8"/>
  <c r="CC4912" i="8"/>
  <c r="BO4912" i="8"/>
  <c r="BG4912" i="8"/>
  <c r="BF4912" i="8"/>
  <c r="AS4912" i="8"/>
  <c r="AR4912" i="8"/>
  <c r="AQ4912" i="8"/>
  <c r="AL4912" i="8"/>
  <c r="CD4911" i="8"/>
  <c r="CC4911" i="8"/>
  <c r="BO4911" i="8"/>
  <c r="BG4911" i="8"/>
  <c r="BF4911" i="8"/>
  <c r="AS4911" i="8"/>
  <c r="AR4911" i="8"/>
  <c r="AQ4911" i="8"/>
  <c r="AL4911" i="8"/>
  <c r="CD4910" i="8"/>
  <c r="CC4910" i="8"/>
  <c r="BO4910" i="8"/>
  <c r="BG4910" i="8"/>
  <c r="BF4910" i="8"/>
  <c r="AS4910" i="8"/>
  <c r="AR4910" i="8"/>
  <c r="AQ4910" i="8"/>
  <c r="AL4910" i="8"/>
  <c r="CD4909" i="8"/>
  <c r="CC4909" i="8"/>
  <c r="BO4909" i="8"/>
  <c r="BG4909" i="8"/>
  <c r="BF4909" i="8"/>
  <c r="AS4909" i="8"/>
  <c r="AR4909" i="8"/>
  <c r="AQ4909" i="8"/>
  <c r="AL4909" i="8"/>
  <c r="CD4908" i="8"/>
  <c r="CC4908" i="8"/>
  <c r="BO4908" i="8"/>
  <c r="BG4908" i="8"/>
  <c r="BF4908" i="8"/>
  <c r="AS4908" i="8"/>
  <c r="AR4908" i="8"/>
  <c r="AQ4908" i="8"/>
  <c r="AL4908" i="8"/>
  <c r="CD4907" i="8"/>
  <c r="CC4907" i="8"/>
  <c r="BO4907" i="8"/>
  <c r="BG4907" i="8"/>
  <c r="BF4907" i="8"/>
  <c r="AS4907" i="8"/>
  <c r="AR4907" i="8"/>
  <c r="AQ4907" i="8"/>
  <c r="AL4907" i="8"/>
  <c r="CD4906" i="8"/>
  <c r="CC4906" i="8"/>
  <c r="BO4906" i="8"/>
  <c r="BG4906" i="8"/>
  <c r="BF4906" i="8"/>
  <c r="AS4906" i="8"/>
  <c r="AR4906" i="8"/>
  <c r="AQ4906" i="8"/>
  <c r="AL4906" i="8"/>
  <c r="CD4905" i="8"/>
  <c r="CC4905" i="8"/>
  <c r="BO4905" i="8"/>
  <c r="BG4905" i="8"/>
  <c r="BF4905" i="8"/>
  <c r="AS4905" i="8"/>
  <c r="AR4905" i="8"/>
  <c r="AQ4905" i="8"/>
  <c r="AL4905" i="8"/>
  <c r="CD4904" i="8"/>
  <c r="CC4904" i="8"/>
  <c r="BO4904" i="8"/>
  <c r="BG4904" i="8"/>
  <c r="BF4904" i="8"/>
  <c r="AS4904" i="8"/>
  <c r="AR4904" i="8"/>
  <c r="AQ4904" i="8"/>
  <c r="AL4904" i="8"/>
  <c r="CD4903" i="8"/>
  <c r="CC4903" i="8"/>
  <c r="BO4903" i="8"/>
  <c r="BG4903" i="8"/>
  <c r="BF4903" i="8"/>
  <c r="AS4903" i="8"/>
  <c r="AR4903" i="8"/>
  <c r="AQ4903" i="8"/>
  <c r="AL4903" i="8"/>
  <c r="CD4902" i="8"/>
  <c r="CC4902" i="8"/>
  <c r="BO4902" i="8"/>
  <c r="BG4902" i="8"/>
  <c r="BF4902" i="8"/>
  <c r="AS4902" i="8"/>
  <c r="AR4902" i="8"/>
  <c r="AQ4902" i="8"/>
  <c r="AL4902" i="8"/>
  <c r="CD4901" i="8"/>
  <c r="CC4901" i="8"/>
  <c r="BO4901" i="8"/>
  <c r="BG4901" i="8"/>
  <c r="BF4901" i="8"/>
  <c r="AS4901" i="8"/>
  <c r="AR4901" i="8"/>
  <c r="AQ4901" i="8"/>
  <c r="AL4901" i="8"/>
  <c r="CD4900" i="8"/>
  <c r="CC4900" i="8"/>
  <c r="BO4900" i="8"/>
  <c r="BG4900" i="8"/>
  <c r="BF4900" i="8"/>
  <c r="AS4900" i="8"/>
  <c r="AR4900" i="8"/>
  <c r="AQ4900" i="8"/>
  <c r="AL4900" i="8"/>
  <c r="CD4899" i="8"/>
  <c r="CC4899" i="8"/>
  <c r="BO4899" i="8"/>
  <c r="BG4899" i="8"/>
  <c r="BF4899" i="8"/>
  <c r="AS4899" i="8"/>
  <c r="AR4899" i="8"/>
  <c r="AQ4899" i="8"/>
  <c r="AL4899" i="8"/>
  <c r="CD4898" i="8"/>
  <c r="CC4898" i="8"/>
  <c r="BO4898" i="8"/>
  <c r="BG4898" i="8"/>
  <c r="BF4898" i="8"/>
  <c r="AS4898" i="8"/>
  <c r="AR4898" i="8"/>
  <c r="AQ4898" i="8"/>
  <c r="AL4898" i="8"/>
  <c r="CD4897" i="8"/>
  <c r="CC4897" i="8"/>
  <c r="BO4897" i="8"/>
  <c r="BG4897" i="8"/>
  <c r="BF4897" i="8"/>
  <c r="AS4897" i="8"/>
  <c r="AR4897" i="8"/>
  <c r="AQ4897" i="8"/>
  <c r="AL4897" i="8"/>
  <c r="CD4896" i="8"/>
  <c r="CC4896" i="8"/>
  <c r="BO4896" i="8"/>
  <c r="BG4896" i="8"/>
  <c r="BF4896" i="8"/>
  <c r="AS4896" i="8"/>
  <c r="AR4896" i="8"/>
  <c r="AQ4896" i="8"/>
  <c r="AL4896" i="8"/>
  <c r="CD4895" i="8"/>
  <c r="CC4895" i="8"/>
  <c r="BO4895" i="8"/>
  <c r="BG4895" i="8"/>
  <c r="BF4895" i="8"/>
  <c r="AS4895" i="8"/>
  <c r="AR4895" i="8"/>
  <c r="AQ4895" i="8"/>
  <c r="AL4895" i="8"/>
  <c r="CD4894" i="8"/>
  <c r="CC4894" i="8"/>
  <c r="BO4894" i="8"/>
  <c r="BG4894" i="8"/>
  <c r="BF4894" i="8"/>
  <c r="AS4894" i="8"/>
  <c r="AR4894" i="8"/>
  <c r="AQ4894" i="8"/>
  <c r="AL4894" i="8"/>
  <c r="CD4893" i="8"/>
  <c r="CC4893" i="8"/>
  <c r="BO4893" i="8"/>
  <c r="BG4893" i="8"/>
  <c r="BF4893" i="8"/>
  <c r="AS4893" i="8"/>
  <c r="AR4893" i="8"/>
  <c r="AQ4893" i="8"/>
  <c r="AL4893" i="8"/>
  <c r="CD4892" i="8"/>
  <c r="CC4892" i="8"/>
  <c r="BO4892" i="8"/>
  <c r="BG4892" i="8"/>
  <c r="BF4892" i="8"/>
  <c r="AS4892" i="8"/>
  <c r="AR4892" i="8"/>
  <c r="AQ4892" i="8"/>
  <c r="AL4892" i="8"/>
  <c r="CD4891" i="8"/>
  <c r="CC4891" i="8"/>
  <c r="BO4891" i="8"/>
  <c r="BG4891" i="8"/>
  <c r="BF4891" i="8"/>
  <c r="AS4891" i="8"/>
  <c r="AR4891" i="8"/>
  <c r="AQ4891" i="8"/>
  <c r="AL4891" i="8"/>
  <c r="CD4890" i="8"/>
  <c r="CC4890" i="8"/>
  <c r="BO4890" i="8"/>
  <c r="BG4890" i="8"/>
  <c r="BF4890" i="8"/>
  <c r="AS4890" i="8"/>
  <c r="AR4890" i="8"/>
  <c r="AQ4890" i="8"/>
  <c r="AL4890" i="8"/>
  <c r="CD4889" i="8"/>
  <c r="CC4889" i="8"/>
  <c r="BO4889" i="8"/>
  <c r="BG4889" i="8"/>
  <c r="BF4889" i="8"/>
  <c r="AS4889" i="8"/>
  <c r="AR4889" i="8"/>
  <c r="AQ4889" i="8"/>
  <c r="AL4889" i="8"/>
  <c r="CD4888" i="8"/>
  <c r="CC4888" i="8"/>
  <c r="BO4888" i="8"/>
  <c r="BG4888" i="8"/>
  <c r="BF4888" i="8"/>
  <c r="AS4888" i="8"/>
  <c r="AR4888" i="8"/>
  <c r="AQ4888" i="8"/>
  <c r="AL4888" i="8"/>
  <c r="CD4887" i="8"/>
  <c r="CC4887" i="8"/>
  <c r="BO4887" i="8"/>
  <c r="BG4887" i="8"/>
  <c r="BF4887" i="8"/>
  <c r="AS4887" i="8"/>
  <c r="AR4887" i="8"/>
  <c r="AQ4887" i="8"/>
  <c r="AL4887" i="8"/>
  <c r="CD4886" i="8"/>
  <c r="CC4886" i="8"/>
  <c r="BO4886" i="8"/>
  <c r="BG4886" i="8"/>
  <c r="BF4886" i="8"/>
  <c r="AS4886" i="8"/>
  <c r="AR4886" i="8"/>
  <c r="AQ4886" i="8"/>
  <c r="AL4886" i="8"/>
  <c r="CD4885" i="8"/>
  <c r="CC4885" i="8"/>
  <c r="BO4885" i="8"/>
  <c r="BG4885" i="8"/>
  <c r="BF4885" i="8"/>
  <c r="AS4885" i="8"/>
  <c r="AR4885" i="8"/>
  <c r="AQ4885" i="8"/>
  <c r="AL4885" i="8"/>
  <c r="CD4884" i="8"/>
  <c r="CC4884" i="8"/>
  <c r="BO4884" i="8"/>
  <c r="BG4884" i="8"/>
  <c r="BF4884" i="8"/>
  <c r="AS4884" i="8"/>
  <c r="AR4884" i="8"/>
  <c r="AQ4884" i="8"/>
  <c r="AL4884" i="8"/>
  <c r="CD4883" i="8"/>
  <c r="CC4883" i="8"/>
  <c r="BO4883" i="8"/>
  <c r="BG4883" i="8"/>
  <c r="BF4883" i="8"/>
  <c r="AS4883" i="8"/>
  <c r="AR4883" i="8"/>
  <c r="AQ4883" i="8"/>
  <c r="AL4883" i="8"/>
  <c r="CD4882" i="8"/>
  <c r="CC4882" i="8"/>
  <c r="BO4882" i="8"/>
  <c r="BG4882" i="8"/>
  <c r="BF4882" i="8"/>
  <c r="AS4882" i="8"/>
  <c r="AR4882" i="8"/>
  <c r="AQ4882" i="8"/>
  <c r="AL4882" i="8"/>
  <c r="CD4881" i="8"/>
  <c r="CC4881" i="8"/>
  <c r="BO4881" i="8"/>
  <c r="BG4881" i="8"/>
  <c r="BF4881" i="8"/>
  <c r="AS4881" i="8"/>
  <c r="AR4881" i="8"/>
  <c r="AQ4881" i="8"/>
  <c r="AL4881" i="8"/>
  <c r="CD4880" i="8"/>
  <c r="CC4880" i="8"/>
  <c r="BO4880" i="8"/>
  <c r="BG4880" i="8"/>
  <c r="BF4880" i="8"/>
  <c r="AS4880" i="8"/>
  <c r="AR4880" i="8"/>
  <c r="AQ4880" i="8"/>
  <c r="AL4880" i="8"/>
  <c r="CD4879" i="8"/>
  <c r="CC4879" i="8"/>
  <c r="BO4879" i="8"/>
  <c r="BG4879" i="8"/>
  <c r="BF4879" i="8"/>
  <c r="AS4879" i="8"/>
  <c r="AR4879" i="8"/>
  <c r="AQ4879" i="8"/>
  <c r="AL4879" i="8"/>
  <c r="CD4878" i="8"/>
  <c r="CC4878" i="8"/>
  <c r="BO4878" i="8"/>
  <c r="BG4878" i="8"/>
  <c r="BF4878" i="8"/>
  <c r="AS4878" i="8"/>
  <c r="AR4878" i="8"/>
  <c r="AQ4878" i="8"/>
  <c r="AL4878" i="8"/>
  <c r="CD4877" i="8"/>
  <c r="CC4877" i="8"/>
  <c r="BO4877" i="8"/>
  <c r="BG4877" i="8"/>
  <c r="BF4877" i="8"/>
  <c r="AS4877" i="8"/>
  <c r="AR4877" i="8"/>
  <c r="AQ4877" i="8"/>
  <c r="AL4877" i="8"/>
  <c r="CD4876" i="8"/>
  <c r="CC4876" i="8"/>
  <c r="BO4876" i="8"/>
  <c r="BG4876" i="8"/>
  <c r="BF4876" i="8"/>
  <c r="AS4876" i="8"/>
  <c r="AR4876" i="8"/>
  <c r="AQ4876" i="8"/>
  <c r="AL4876" i="8"/>
  <c r="CD4875" i="8"/>
  <c r="CC4875" i="8"/>
  <c r="BO4875" i="8"/>
  <c r="BG4875" i="8"/>
  <c r="BF4875" i="8"/>
  <c r="AS4875" i="8"/>
  <c r="AR4875" i="8"/>
  <c r="AQ4875" i="8"/>
  <c r="AL4875" i="8"/>
  <c r="CD4874" i="8"/>
  <c r="CC4874" i="8"/>
  <c r="BO4874" i="8"/>
  <c r="BG4874" i="8"/>
  <c r="BF4874" i="8"/>
  <c r="AS4874" i="8"/>
  <c r="AR4874" i="8"/>
  <c r="AQ4874" i="8"/>
  <c r="AL4874" i="8"/>
  <c r="CD4873" i="8"/>
  <c r="CC4873" i="8"/>
  <c r="BO4873" i="8"/>
  <c r="BG4873" i="8"/>
  <c r="BF4873" i="8"/>
  <c r="AS4873" i="8"/>
  <c r="AR4873" i="8"/>
  <c r="AQ4873" i="8"/>
  <c r="AL4873" i="8"/>
  <c r="CD4872" i="8"/>
  <c r="CC4872" i="8"/>
  <c r="BO4872" i="8"/>
  <c r="BG4872" i="8"/>
  <c r="BF4872" i="8"/>
  <c r="AS4872" i="8"/>
  <c r="AR4872" i="8"/>
  <c r="AQ4872" i="8"/>
  <c r="AL4872" i="8"/>
  <c r="CD4871" i="8"/>
  <c r="CC4871" i="8"/>
  <c r="BO4871" i="8"/>
  <c r="BG4871" i="8"/>
  <c r="BF4871" i="8"/>
  <c r="AS4871" i="8"/>
  <c r="AR4871" i="8"/>
  <c r="AQ4871" i="8"/>
  <c r="AL4871" i="8"/>
  <c r="CD4870" i="8"/>
  <c r="CC4870" i="8"/>
  <c r="BO4870" i="8"/>
  <c r="BG4870" i="8"/>
  <c r="BF4870" i="8"/>
  <c r="AS4870" i="8"/>
  <c r="AR4870" i="8"/>
  <c r="AQ4870" i="8"/>
  <c r="AL4870" i="8"/>
  <c r="CD4869" i="8"/>
  <c r="CC4869" i="8"/>
  <c r="BO4869" i="8"/>
  <c r="BG4869" i="8"/>
  <c r="BF4869" i="8"/>
  <c r="AS4869" i="8"/>
  <c r="AR4869" i="8"/>
  <c r="AQ4869" i="8"/>
  <c r="AL4869" i="8"/>
  <c r="CD4868" i="8"/>
  <c r="CC4868" i="8"/>
  <c r="BO4868" i="8"/>
  <c r="BG4868" i="8"/>
  <c r="BF4868" i="8"/>
  <c r="AS4868" i="8"/>
  <c r="AR4868" i="8"/>
  <c r="AQ4868" i="8"/>
  <c r="AL4868" i="8"/>
  <c r="CD4867" i="8"/>
  <c r="CC4867" i="8"/>
  <c r="BO4867" i="8"/>
  <c r="BG4867" i="8"/>
  <c r="BF4867" i="8"/>
  <c r="AS4867" i="8"/>
  <c r="AR4867" i="8"/>
  <c r="AQ4867" i="8"/>
  <c r="AL4867" i="8"/>
  <c r="CD4866" i="8"/>
  <c r="CC4866" i="8"/>
  <c r="BO4866" i="8"/>
  <c r="BG4866" i="8"/>
  <c r="BF4866" i="8"/>
  <c r="AS4866" i="8"/>
  <c r="AR4866" i="8"/>
  <c r="AQ4866" i="8"/>
  <c r="AL4866" i="8"/>
  <c r="CD4865" i="8"/>
  <c r="CC4865" i="8"/>
  <c r="BO4865" i="8"/>
  <c r="BG4865" i="8"/>
  <c r="BF4865" i="8"/>
  <c r="AS4865" i="8"/>
  <c r="AR4865" i="8"/>
  <c r="AQ4865" i="8"/>
  <c r="AL4865" i="8"/>
  <c r="CD4864" i="8"/>
  <c r="CC4864" i="8"/>
  <c r="BO4864" i="8"/>
  <c r="BG4864" i="8"/>
  <c r="BF4864" i="8"/>
  <c r="AS4864" i="8"/>
  <c r="AR4864" i="8"/>
  <c r="AQ4864" i="8"/>
  <c r="AL4864" i="8"/>
  <c r="CD4863" i="8"/>
  <c r="CC4863" i="8"/>
  <c r="BO4863" i="8"/>
  <c r="BG4863" i="8"/>
  <c r="BF4863" i="8"/>
  <c r="AS4863" i="8"/>
  <c r="AR4863" i="8"/>
  <c r="AQ4863" i="8"/>
  <c r="AL4863" i="8"/>
  <c r="CD4862" i="8"/>
  <c r="CC4862" i="8"/>
  <c r="BO4862" i="8"/>
  <c r="BG4862" i="8"/>
  <c r="BF4862" i="8"/>
  <c r="AS4862" i="8"/>
  <c r="AR4862" i="8"/>
  <c r="AQ4862" i="8"/>
  <c r="AL4862" i="8"/>
  <c r="CD4861" i="8"/>
  <c r="CC4861" i="8"/>
  <c r="BO4861" i="8"/>
  <c r="BG4861" i="8"/>
  <c r="BF4861" i="8"/>
  <c r="AS4861" i="8"/>
  <c r="AR4861" i="8"/>
  <c r="AQ4861" i="8"/>
  <c r="AL4861" i="8"/>
  <c r="CD4860" i="8"/>
  <c r="CC4860" i="8"/>
  <c r="BO4860" i="8"/>
  <c r="BG4860" i="8"/>
  <c r="BF4860" i="8"/>
  <c r="AS4860" i="8"/>
  <c r="AR4860" i="8"/>
  <c r="AQ4860" i="8"/>
  <c r="AL4860" i="8"/>
  <c r="CD4859" i="8"/>
  <c r="CC4859" i="8"/>
  <c r="BO4859" i="8"/>
  <c r="BG4859" i="8"/>
  <c r="BF4859" i="8"/>
  <c r="AS4859" i="8"/>
  <c r="AR4859" i="8"/>
  <c r="AQ4859" i="8"/>
  <c r="AL4859" i="8"/>
  <c r="CD4858" i="8"/>
  <c r="CC4858" i="8"/>
  <c r="BO4858" i="8"/>
  <c r="BG4858" i="8"/>
  <c r="BF4858" i="8"/>
  <c r="AS4858" i="8"/>
  <c r="AR4858" i="8"/>
  <c r="AQ4858" i="8"/>
  <c r="AL4858" i="8"/>
  <c r="CD4857" i="8"/>
  <c r="CC4857" i="8"/>
  <c r="BO4857" i="8"/>
  <c r="BG4857" i="8"/>
  <c r="BF4857" i="8"/>
  <c r="AS4857" i="8"/>
  <c r="AR4857" i="8"/>
  <c r="AQ4857" i="8"/>
  <c r="AL4857" i="8"/>
  <c r="CD4856" i="8"/>
  <c r="CC4856" i="8"/>
  <c r="BO4856" i="8"/>
  <c r="BG4856" i="8"/>
  <c r="BF4856" i="8"/>
  <c r="AS4856" i="8"/>
  <c r="AR4856" i="8"/>
  <c r="AQ4856" i="8"/>
  <c r="AL4856" i="8"/>
  <c r="CD4855" i="8"/>
  <c r="CC4855" i="8"/>
  <c r="BO4855" i="8"/>
  <c r="BG4855" i="8"/>
  <c r="BF4855" i="8"/>
  <c r="AS4855" i="8"/>
  <c r="AR4855" i="8"/>
  <c r="AQ4855" i="8"/>
  <c r="AL4855" i="8"/>
  <c r="CD4854" i="8"/>
  <c r="CC4854" i="8"/>
  <c r="BO4854" i="8"/>
  <c r="BG4854" i="8"/>
  <c r="BF4854" i="8"/>
  <c r="AS4854" i="8"/>
  <c r="AR4854" i="8"/>
  <c r="AQ4854" i="8"/>
  <c r="AL4854" i="8"/>
  <c r="CD4853" i="8"/>
  <c r="CC4853" i="8"/>
  <c r="BO4853" i="8"/>
  <c r="BG4853" i="8"/>
  <c r="BF4853" i="8"/>
  <c r="AS4853" i="8"/>
  <c r="AR4853" i="8"/>
  <c r="AQ4853" i="8"/>
  <c r="AL4853" i="8"/>
  <c r="CD4852" i="8"/>
  <c r="CC4852" i="8"/>
  <c r="BO4852" i="8"/>
  <c r="BG4852" i="8"/>
  <c r="BF4852" i="8"/>
  <c r="AS4852" i="8"/>
  <c r="AR4852" i="8"/>
  <c r="AQ4852" i="8"/>
  <c r="AL4852" i="8"/>
  <c r="CD4851" i="8"/>
  <c r="CC4851" i="8"/>
  <c r="BO4851" i="8"/>
  <c r="BG4851" i="8"/>
  <c r="BF4851" i="8"/>
  <c r="AS4851" i="8"/>
  <c r="AR4851" i="8"/>
  <c r="AQ4851" i="8"/>
  <c r="AL4851" i="8"/>
  <c r="CD4850" i="8"/>
  <c r="CC4850" i="8"/>
  <c r="BO4850" i="8"/>
  <c r="BG4850" i="8"/>
  <c r="BF4850" i="8"/>
  <c r="AS4850" i="8"/>
  <c r="AR4850" i="8"/>
  <c r="AQ4850" i="8"/>
  <c r="AL4850" i="8"/>
  <c r="CD4849" i="8"/>
  <c r="CC4849" i="8"/>
  <c r="BO4849" i="8"/>
  <c r="BG4849" i="8"/>
  <c r="BF4849" i="8"/>
  <c r="AS4849" i="8"/>
  <c r="AR4849" i="8"/>
  <c r="AQ4849" i="8"/>
  <c r="AL4849" i="8"/>
  <c r="CD4848" i="8"/>
  <c r="CC4848" i="8"/>
  <c r="BO4848" i="8"/>
  <c r="BG4848" i="8"/>
  <c r="BF4848" i="8"/>
  <c r="AS4848" i="8"/>
  <c r="AR4848" i="8"/>
  <c r="AQ4848" i="8"/>
  <c r="AL4848" i="8"/>
  <c r="CD4847" i="8"/>
  <c r="CC4847" i="8"/>
  <c r="BO4847" i="8"/>
  <c r="BG4847" i="8"/>
  <c r="BF4847" i="8"/>
  <c r="AS4847" i="8"/>
  <c r="AR4847" i="8"/>
  <c r="AQ4847" i="8"/>
  <c r="AL4847" i="8"/>
  <c r="CD4846" i="8"/>
  <c r="CC4846" i="8"/>
  <c r="BO4846" i="8"/>
  <c r="BG4846" i="8"/>
  <c r="BF4846" i="8"/>
  <c r="AS4846" i="8"/>
  <c r="AR4846" i="8"/>
  <c r="AQ4846" i="8"/>
  <c r="AL4846" i="8"/>
  <c r="CD4845" i="8"/>
  <c r="CC4845" i="8"/>
  <c r="BO4845" i="8"/>
  <c r="BG4845" i="8"/>
  <c r="BF4845" i="8"/>
  <c r="AS4845" i="8"/>
  <c r="AR4845" i="8"/>
  <c r="AQ4845" i="8"/>
  <c r="AL4845" i="8"/>
  <c r="CD4844" i="8"/>
  <c r="CC4844" i="8"/>
  <c r="BO4844" i="8"/>
  <c r="BG4844" i="8"/>
  <c r="BF4844" i="8"/>
  <c r="AS4844" i="8"/>
  <c r="AR4844" i="8"/>
  <c r="AQ4844" i="8"/>
  <c r="AL4844" i="8"/>
  <c r="CD4843" i="8"/>
  <c r="CC4843" i="8"/>
  <c r="BO4843" i="8"/>
  <c r="BG4843" i="8"/>
  <c r="BF4843" i="8"/>
  <c r="AS4843" i="8"/>
  <c r="AR4843" i="8"/>
  <c r="AQ4843" i="8"/>
  <c r="AL4843" i="8"/>
  <c r="CD4842" i="8"/>
  <c r="CC4842" i="8"/>
  <c r="BO4842" i="8"/>
  <c r="BG4842" i="8"/>
  <c r="BF4842" i="8"/>
  <c r="AS4842" i="8"/>
  <c r="AR4842" i="8"/>
  <c r="AQ4842" i="8"/>
  <c r="AL4842" i="8"/>
  <c r="CD4841" i="8"/>
  <c r="CC4841" i="8"/>
  <c r="BO4841" i="8"/>
  <c r="BG4841" i="8"/>
  <c r="BF4841" i="8"/>
  <c r="AS4841" i="8"/>
  <c r="AR4841" i="8"/>
  <c r="AQ4841" i="8"/>
  <c r="AL4841" i="8"/>
  <c r="CD4840" i="8"/>
  <c r="CC4840" i="8"/>
  <c r="BO4840" i="8"/>
  <c r="BG4840" i="8"/>
  <c r="BF4840" i="8"/>
  <c r="AS4840" i="8"/>
  <c r="AR4840" i="8"/>
  <c r="AQ4840" i="8"/>
  <c r="AL4840" i="8"/>
  <c r="CD4839" i="8"/>
  <c r="CC4839" i="8"/>
  <c r="BO4839" i="8"/>
  <c r="BG4839" i="8"/>
  <c r="BF4839" i="8"/>
  <c r="AS4839" i="8"/>
  <c r="AR4839" i="8"/>
  <c r="AQ4839" i="8"/>
  <c r="AL4839" i="8"/>
  <c r="CD4838" i="8"/>
  <c r="CC4838" i="8"/>
  <c r="BO4838" i="8"/>
  <c r="BG4838" i="8"/>
  <c r="BF4838" i="8"/>
  <c r="AS4838" i="8"/>
  <c r="AR4838" i="8"/>
  <c r="AQ4838" i="8"/>
  <c r="AL4838" i="8"/>
  <c r="CD4837" i="8"/>
  <c r="CC4837" i="8"/>
  <c r="BO4837" i="8"/>
  <c r="BG4837" i="8"/>
  <c r="BF4837" i="8"/>
  <c r="AS4837" i="8"/>
  <c r="AR4837" i="8"/>
  <c r="AQ4837" i="8"/>
  <c r="AL4837" i="8"/>
  <c r="CD4836" i="8"/>
  <c r="CC4836" i="8"/>
  <c r="BO4836" i="8"/>
  <c r="BG4836" i="8"/>
  <c r="BF4836" i="8"/>
  <c r="AS4836" i="8"/>
  <c r="AR4836" i="8"/>
  <c r="AQ4836" i="8"/>
  <c r="AL4836" i="8"/>
  <c r="CD4835" i="8"/>
  <c r="CC4835" i="8"/>
  <c r="BO4835" i="8"/>
  <c r="BG4835" i="8"/>
  <c r="BF4835" i="8"/>
  <c r="AS4835" i="8"/>
  <c r="AR4835" i="8"/>
  <c r="AQ4835" i="8"/>
  <c r="AL4835" i="8"/>
  <c r="CD4834" i="8"/>
  <c r="CC4834" i="8"/>
  <c r="BO4834" i="8"/>
  <c r="BG4834" i="8"/>
  <c r="BF4834" i="8"/>
  <c r="AS4834" i="8"/>
  <c r="AR4834" i="8"/>
  <c r="AQ4834" i="8"/>
  <c r="AL4834" i="8"/>
  <c r="CD4833" i="8"/>
  <c r="CC4833" i="8"/>
  <c r="BO4833" i="8"/>
  <c r="BG4833" i="8"/>
  <c r="BF4833" i="8"/>
  <c r="AS4833" i="8"/>
  <c r="AR4833" i="8"/>
  <c r="AQ4833" i="8"/>
  <c r="AL4833" i="8"/>
  <c r="CD4832" i="8"/>
  <c r="CC4832" i="8"/>
  <c r="BO4832" i="8"/>
  <c r="BG4832" i="8"/>
  <c r="BF4832" i="8"/>
  <c r="AS4832" i="8"/>
  <c r="AR4832" i="8"/>
  <c r="AQ4832" i="8"/>
  <c r="AL4832" i="8"/>
  <c r="CD4831" i="8"/>
  <c r="CC4831" i="8"/>
  <c r="BO4831" i="8"/>
  <c r="BG4831" i="8"/>
  <c r="BF4831" i="8"/>
  <c r="AS4831" i="8"/>
  <c r="AR4831" i="8"/>
  <c r="AQ4831" i="8"/>
  <c r="AL4831" i="8"/>
  <c r="CD4830" i="8"/>
  <c r="CC4830" i="8"/>
  <c r="BO4830" i="8"/>
  <c r="BG4830" i="8"/>
  <c r="BF4830" i="8"/>
  <c r="AS4830" i="8"/>
  <c r="AR4830" i="8"/>
  <c r="AQ4830" i="8"/>
  <c r="AL4830" i="8"/>
  <c r="CD4829" i="8"/>
  <c r="CC4829" i="8"/>
  <c r="BO4829" i="8"/>
  <c r="BG4829" i="8"/>
  <c r="BF4829" i="8"/>
  <c r="AS4829" i="8"/>
  <c r="AR4829" i="8"/>
  <c r="AQ4829" i="8"/>
  <c r="AL4829" i="8"/>
  <c r="CD4828" i="8"/>
  <c r="CC4828" i="8"/>
  <c r="BO4828" i="8"/>
  <c r="BG4828" i="8"/>
  <c r="BF4828" i="8"/>
  <c r="AS4828" i="8"/>
  <c r="AR4828" i="8"/>
  <c r="AQ4828" i="8"/>
  <c r="AL4828" i="8"/>
  <c r="CD4827" i="8"/>
  <c r="CC4827" i="8"/>
  <c r="BO4827" i="8"/>
  <c r="BG4827" i="8"/>
  <c r="BF4827" i="8"/>
  <c r="AS4827" i="8"/>
  <c r="AR4827" i="8"/>
  <c r="AQ4827" i="8"/>
  <c r="AL4827" i="8"/>
  <c r="CD4826" i="8"/>
  <c r="CC4826" i="8"/>
  <c r="BO4826" i="8"/>
  <c r="BG4826" i="8"/>
  <c r="BF4826" i="8"/>
  <c r="AS4826" i="8"/>
  <c r="AR4826" i="8"/>
  <c r="AQ4826" i="8"/>
  <c r="AL4826" i="8"/>
  <c r="CD4825" i="8"/>
  <c r="CC4825" i="8"/>
  <c r="BO4825" i="8"/>
  <c r="BG4825" i="8"/>
  <c r="BF4825" i="8"/>
  <c r="AS4825" i="8"/>
  <c r="AR4825" i="8"/>
  <c r="AQ4825" i="8"/>
  <c r="AL4825" i="8"/>
  <c r="CD4824" i="8"/>
  <c r="CC4824" i="8"/>
  <c r="BO4824" i="8"/>
  <c r="BG4824" i="8"/>
  <c r="BF4824" i="8"/>
  <c r="AS4824" i="8"/>
  <c r="AR4824" i="8"/>
  <c r="AQ4824" i="8"/>
  <c r="AL4824" i="8"/>
  <c r="CD4823" i="8"/>
  <c r="CC4823" i="8"/>
  <c r="BO4823" i="8"/>
  <c r="BG4823" i="8"/>
  <c r="BF4823" i="8"/>
  <c r="AS4823" i="8"/>
  <c r="AR4823" i="8"/>
  <c r="AQ4823" i="8"/>
  <c r="AL4823" i="8"/>
  <c r="CD4822" i="8"/>
  <c r="CC4822" i="8"/>
  <c r="BO4822" i="8"/>
  <c r="BG4822" i="8"/>
  <c r="BF4822" i="8"/>
  <c r="AS4822" i="8"/>
  <c r="AR4822" i="8"/>
  <c r="AQ4822" i="8"/>
  <c r="AL4822" i="8"/>
  <c r="CD4821" i="8"/>
  <c r="CC4821" i="8"/>
  <c r="BO4821" i="8"/>
  <c r="BG4821" i="8"/>
  <c r="BF4821" i="8"/>
  <c r="AS4821" i="8"/>
  <c r="AR4821" i="8"/>
  <c r="AQ4821" i="8"/>
  <c r="AL4821" i="8"/>
  <c r="CD4820" i="8"/>
  <c r="CC4820" i="8"/>
  <c r="BO4820" i="8"/>
  <c r="BG4820" i="8"/>
  <c r="BF4820" i="8"/>
  <c r="AS4820" i="8"/>
  <c r="AR4820" i="8"/>
  <c r="AQ4820" i="8"/>
  <c r="AL4820" i="8"/>
  <c r="CD4819" i="8"/>
  <c r="CC4819" i="8"/>
  <c r="BO4819" i="8"/>
  <c r="BG4819" i="8"/>
  <c r="BF4819" i="8"/>
  <c r="AS4819" i="8"/>
  <c r="AR4819" i="8"/>
  <c r="AQ4819" i="8"/>
  <c r="AL4819" i="8"/>
  <c r="CD4818" i="8"/>
  <c r="CC4818" i="8"/>
  <c r="BO4818" i="8"/>
  <c r="BG4818" i="8"/>
  <c r="BF4818" i="8"/>
  <c r="AS4818" i="8"/>
  <c r="AR4818" i="8"/>
  <c r="AQ4818" i="8"/>
  <c r="AL4818" i="8"/>
  <c r="CD4817" i="8"/>
  <c r="CC4817" i="8"/>
  <c r="BO4817" i="8"/>
  <c r="BG4817" i="8"/>
  <c r="BF4817" i="8"/>
  <c r="AS4817" i="8"/>
  <c r="AR4817" i="8"/>
  <c r="AQ4817" i="8"/>
  <c r="AL4817" i="8"/>
  <c r="CD4816" i="8"/>
  <c r="CC4816" i="8"/>
  <c r="BO4816" i="8"/>
  <c r="BG4816" i="8"/>
  <c r="BF4816" i="8"/>
  <c r="AS4816" i="8"/>
  <c r="AR4816" i="8"/>
  <c r="AQ4816" i="8"/>
  <c r="AL4816" i="8"/>
  <c r="CD4815" i="8"/>
  <c r="CC4815" i="8"/>
  <c r="BO4815" i="8"/>
  <c r="BG4815" i="8"/>
  <c r="BF4815" i="8"/>
  <c r="AS4815" i="8"/>
  <c r="AR4815" i="8"/>
  <c r="AQ4815" i="8"/>
  <c r="AL4815" i="8"/>
  <c r="CD4814" i="8"/>
  <c r="CC4814" i="8"/>
  <c r="BO4814" i="8"/>
  <c r="BG4814" i="8"/>
  <c r="BF4814" i="8"/>
  <c r="AS4814" i="8"/>
  <c r="AR4814" i="8"/>
  <c r="AQ4814" i="8"/>
  <c r="AL4814" i="8"/>
  <c r="CD4813" i="8"/>
  <c r="CC4813" i="8"/>
  <c r="BO4813" i="8"/>
  <c r="BG4813" i="8"/>
  <c r="BF4813" i="8"/>
  <c r="AS4813" i="8"/>
  <c r="AR4813" i="8"/>
  <c r="AQ4813" i="8"/>
  <c r="AL4813" i="8"/>
  <c r="CD4812" i="8"/>
  <c r="CC4812" i="8"/>
  <c r="BO4812" i="8"/>
  <c r="BG4812" i="8"/>
  <c r="BF4812" i="8"/>
  <c r="AS4812" i="8"/>
  <c r="AR4812" i="8"/>
  <c r="AQ4812" i="8"/>
  <c r="AL4812" i="8"/>
  <c r="CD4811" i="8"/>
  <c r="CC4811" i="8"/>
  <c r="BO4811" i="8"/>
  <c r="BG4811" i="8"/>
  <c r="BF4811" i="8"/>
  <c r="AS4811" i="8"/>
  <c r="AR4811" i="8"/>
  <c r="AQ4811" i="8"/>
  <c r="AL4811" i="8"/>
  <c r="CD4810" i="8"/>
  <c r="CC4810" i="8"/>
  <c r="BO4810" i="8"/>
  <c r="BG4810" i="8"/>
  <c r="BF4810" i="8"/>
  <c r="AS4810" i="8"/>
  <c r="AR4810" i="8"/>
  <c r="AQ4810" i="8"/>
  <c r="AL4810" i="8"/>
  <c r="CD4809" i="8"/>
  <c r="CC4809" i="8"/>
  <c r="BO4809" i="8"/>
  <c r="BG4809" i="8"/>
  <c r="BF4809" i="8"/>
  <c r="AS4809" i="8"/>
  <c r="AR4809" i="8"/>
  <c r="AQ4809" i="8"/>
  <c r="AL4809" i="8"/>
  <c r="CD4808" i="8"/>
  <c r="CC4808" i="8"/>
  <c r="BO4808" i="8"/>
  <c r="BG4808" i="8"/>
  <c r="BF4808" i="8"/>
  <c r="AS4808" i="8"/>
  <c r="AR4808" i="8"/>
  <c r="AQ4808" i="8"/>
  <c r="AL4808" i="8"/>
  <c r="CD4807" i="8"/>
  <c r="CC4807" i="8"/>
  <c r="BO4807" i="8"/>
  <c r="BG4807" i="8"/>
  <c r="BF4807" i="8"/>
  <c r="AS4807" i="8"/>
  <c r="AR4807" i="8"/>
  <c r="AQ4807" i="8"/>
  <c r="AL4807" i="8"/>
  <c r="CD4806" i="8"/>
  <c r="CC4806" i="8"/>
  <c r="BO4806" i="8"/>
  <c r="BG4806" i="8"/>
  <c r="BF4806" i="8"/>
  <c r="AS4806" i="8"/>
  <c r="AR4806" i="8"/>
  <c r="AQ4806" i="8"/>
  <c r="AL4806" i="8"/>
  <c r="CD4805" i="8"/>
  <c r="CC4805" i="8"/>
  <c r="BO4805" i="8"/>
  <c r="BG4805" i="8"/>
  <c r="BF4805" i="8"/>
  <c r="AS4805" i="8"/>
  <c r="AR4805" i="8"/>
  <c r="AQ4805" i="8"/>
  <c r="AL4805" i="8"/>
  <c r="CD4804" i="8"/>
  <c r="CC4804" i="8"/>
  <c r="BO4804" i="8"/>
  <c r="BG4804" i="8"/>
  <c r="BF4804" i="8"/>
  <c r="AS4804" i="8"/>
  <c r="AR4804" i="8"/>
  <c r="AQ4804" i="8"/>
  <c r="AL4804" i="8"/>
  <c r="CD4803" i="8"/>
  <c r="CC4803" i="8"/>
  <c r="BO4803" i="8"/>
  <c r="BG4803" i="8"/>
  <c r="BF4803" i="8"/>
  <c r="AS4803" i="8"/>
  <c r="AR4803" i="8"/>
  <c r="AQ4803" i="8"/>
  <c r="AL4803" i="8"/>
  <c r="CD4802" i="8"/>
  <c r="CC4802" i="8"/>
  <c r="BO4802" i="8"/>
  <c r="BG4802" i="8"/>
  <c r="BF4802" i="8"/>
  <c r="AS4802" i="8"/>
  <c r="AR4802" i="8"/>
  <c r="AQ4802" i="8"/>
  <c r="AL4802" i="8"/>
  <c r="CD4801" i="8"/>
  <c r="CC4801" i="8"/>
  <c r="BO4801" i="8"/>
  <c r="BG4801" i="8"/>
  <c r="BF4801" i="8"/>
  <c r="AS4801" i="8"/>
  <c r="AR4801" i="8"/>
  <c r="AQ4801" i="8"/>
  <c r="AL4801" i="8"/>
  <c r="CD4800" i="8"/>
  <c r="CC4800" i="8"/>
  <c r="BO4800" i="8"/>
  <c r="BG4800" i="8"/>
  <c r="BF4800" i="8"/>
  <c r="AS4800" i="8"/>
  <c r="AR4800" i="8"/>
  <c r="AQ4800" i="8"/>
  <c r="AL4800" i="8"/>
  <c r="CD4799" i="8"/>
  <c r="CC4799" i="8"/>
  <c r="BO4799" i="8"/>
  <c r="BG4799" i="8"/>
  <c r="BF4799" i="8"/>
  <c r="AS4799" i="8"/>
  <c r="AR4799" i="8"/>
  <c r="AQ4799" i="8"/>
  <c r="AL4799" i="8"/>
  <c r="CD4798" i="8"/>
  <c r="CC4798" i="8"/>
  <c r="BO4798" i="8"/>
  <c r="BG4798" i="8"/>
  <c r="BF4798" i="8"/>
  <c r="AS4798" i="8"/>
  <c r="AR4798" i="8"/>
  <c r="AQ4798" i="8"/>
  <c r="AL4798" i="8"/>
  <c r="CD4797" i="8"/>
  <c r="CC4797" i="8"/>
  <c r="BO4797" i="8"/>
  <c r="BG4797" i="8"/>
  <c r="BF4797" i="8"/>
  <c r="AS4797" i="8"/>
  <c r="AR4797" i="8"/>
  <c r="AQ4797" i="8"/>
  <c r="AL4797" i="8"/>
  <c r="CD4796" i="8"/>
  <c r="CC4796" i="8"/>
  <c r="BO4796" i="8"/>
  <c r="BG4796" i="8"/>
  <c r="BF4796" i="8"/>
  <c r="AS4796" i="8"/>
  <c r="AR4796" i="8"/>
  <c r="AQ4796" i="8"/>
  <c r="AL4796" i="8"/>
  <c r="CD4795" i="8"/>
  <c r="CC4795" i="8"/>
  <c r="BO4795" i="8"/>
  <c r="BG4795" i="8"/>
  <c r="BF4795" i="8"/>
  <c r="AS4795" i="8"/>
  <c r="AR4795" i="8"/>
  <c r="AQ4795" i="8"/>
  <c r="AL4795" i="8"/>
  <c r="CD4794" i="8"/>
  <c r="CC4794" i="8"/>
  <c r="BO4794" i="8"/>
  <c r="BG4794" i="8"/>
  <c r="BF4794" i="8"/>
  <c r="AS4794" i="8"/>
  <c r="AR4794" i="8"/>
  <c r="AQ4794" i="8"/>
  <c r="AL4794" i="8"/>
  <c r="CD4793" i="8"/>
  <c r="CC4793" i="8"/>
  <c r="BO4793" i="8"/>
  <c r="BG4793" i="8"/>
  <c r="BF4793" i="8"/>
  <c r="AS4793" i="8"/>
  <c r="AR4793" i="8"/>
  <c r="AQ4793" i="8"/>
  <c r="AL4793" i="8"/>
  <c r="CD4792" i="8"/>
  <c r="CC4792" i="8"/>
  <c r="BO4792" i="8"/>
  <c r="BG4792" i="8"/>
  <c r="BF4792" i="8"/>
  <c r="AS4792" i="8"/>
  <c r="AR4792" i="8"/>
  <c r="AQ4792" i="8"/>
  <c r="AL4792" i="8"/>
  <c r="CD4791" i="8"/>
  <c r="CC4791" i="8"/>
  <c r="BO4791" i="8"/>
  <c r="BG4791" i="8"/>
  <c r="BF4791" i="8"/>
  <c r="AS4791" i="8"/>
  <c r="AR4791" i="8"/>
  <c r="AQ4791" i="8"/>
  <c r="AL4791" i="8"/>
  <c r="CD4790" i="8"/>
  <c r="CC4790" i="8"/>
  <c r="BO4790" i="8"/>
  <c r="BG4790" i="8"/>
  <c r="BF4790" i="8"/>
  <c r="AS4790" i="8"/>
  <c r="AR4790" i="8"/>
  <c r="AQ4790" i="8"/>
  <c r="AL4790" i="8"/>
  <c r="CD4789" i="8"/>
  <c r="CC4789" i="8"/>
  <c r="BO4789" i="8"/>
  <c r="BG4789" i="8"/>
  <c r="BF4789" i="8"/>
  <c r="AS4789" i="8"/>
  <c r="AR4789" i="8"/>
  <c r="AQ4789" i="8"/>
  <c r="AL4789" i="8"/>
  <c r="CD4788" i="8"/>
  <c r="CC4788" i="8"/>
  <c r="BO4788" i="8"/>
  <c r="BG4788" i="8"/>
  <c r="BF4788" i="8"/>
  <c r="AS4788" i="8"/>
  <c r="AR4788" i="8"/>
  <c r="AQ4788" i="8"/>
  <c r="AL4788" i="8"/>
  <c r="CD4787" i="8"/>
  <c r="CC4787" i="8"/>
  <c r="BO4787" i="8"/>
  <c r="BG4787" i="8"/>
  <c r="BF4787" i="8"/>
  <c r="AS4787" i="8"/>
  <c r="AR4787" i="8"/>
  <c r="AQ4787" i="8"/>
  <c r="AL4787" i="8"/>
  <c r="CD4786" i="8"/>
  <c r="CC4786" i="8"/>
  <c r="BO4786" i="8"/>
  <c r="BG4786" i="8"/>
  <c r="BF4786" i="8"/>
  <c r="AS4786" i="8"/>
  <c r="AR4786" i="8"/>
  <c r="AQ4786" i="8"/>
  <c r="AL4786" i="8"/>
  <c r="CD4785" i="8"/>
  <c r="CC4785" i="8"/>
  <c r="BO4785" i="8"/>
  <c r="BG4785" i="8"/>
  <c r="BF4785" i="8"/>
  <c r="AS4785" i="8"/>
  <c r="AR4785" i="8"/>
  <c r="AQ4785" i="8"/>
  <c r="AL4785" i="8"/>
  <c r="CD4784" i="8"/>
  <c r="CC4784" i="8"/>
  <c r="BO4784" i="8"/>
  <c r="BG4784" i="8"/>
  <c r="BF4784" i="8"/>
  <c r="AS4784" i="8"/>
  <c r="AR4784" i="8"/>
  <c r="AQ4784" i="8"/>
  <c r="AL4784" i="8"/>
  <c r="CD4783" i="8"/>
  <c r="CC4783" i="8"/>
  <c r="BO4783" i="8"/>
  <c r="BG4783" i="8"/>
  <c r="BF4783" i="8"/>
  <c r="AS4783" i="8"/>
  <c r="AR4783" i="8"/>
  <c r="AQ4783" i="8"/>
  <c r="AL4783" i="8"/>
  <c r="CD4782" i="8"/>
  <c r="CC4782" i="8"/>
  <c r="BO4782" i="8"/>
  <c r="BG4782" i="8"/>
  <c r="BF4782" i="8"/>
  <c r="AS4782" i="8"/>
  <c r="AR4782" i="8"/>
  <c r="AQ4782" i="8"/>
  <c r="AL4782" i="8"/>
  <c r="CD4781" i="8"/>
  <c r="CC4781" i="8"/>
  <c r="BO4781" i="8"/>
  <c r="BG4781" i="8"/>
  <c r="BF4781" i="8"/>
  <c r="AS4781" i="8"/>
  <c r="AR4781" i="8"/>
  <c r="AQ4781" i="8"/>
  <c r="AL4781" i="8"/>
  <c r="CD4780" i="8"/>
  <c r="CC4780" i="8"/>
  <c r="BO4780" i="8"/>
  <c r="BG4780" i="8"/>
  <c r="BF4780" i="8"/>
  <c r="AS4780" i="8"/>
  <c r="AR4780" i="8"/>
  <c r="AQ4780" i="8"/>
  <c r="AL4780" i="8"/>
  <c r="CD4779" i="8"/>
  <c r="CC4779" i="8"/>
  <c r="BO4779" i="8"/>
  <c r="BG4779" i="8"/>
  <c r="BF4779" i="8"/>
  <c r="AS4779" i="8"/>
  <c r="AR4779" i="8"/>
  <c r="AQ4779" i="8"/>
  <c r="AL4779" i="8"/>
  <c r="CD4778" i="8"/>
  <c r="CC4778" i="8"/>
  <c r="BO4778" i="8"/>
  <c r="BG4778" i="8"/>
  <c r="BF4778" i="8"/>
  <c r="AS4778" i="8"/>
  <c r="AR4778" i="8"/>
  <c r="AQ4778" i="8"/>
  <c r="AL4778" i="8"/>
  <c r="CD4777" i="8"/>
  <c r="CC4777" i="8"/>
  <c r="BO4777" i="8"/>
  <c r="BG4777" i="8"/>
  <c r="BF4777" i="8"/>
  <c r="AS4777" i="8"/>
  <c r="AR4777" i="8"/>
  <c r="AQ4777" i="8"/>
  <c r="AL4777" i="8"/>
  <c r="CD4776" i="8"/>
  <c r="CC4776" i="8"/>
  <c r="BO4776" i="8"/>
  <c r="BG4776" i="8"/>
  <c r="BF4776" i="8"/>
  <c r="AS4776" i="8"/>
  <c r="AR4776" i="8"/>
  <c r="AQ4776" i="8"/>
  <c r="AL4776" i="8"/>
  <c r="CD4775" i="8"/>
  <c r="CC4775" i="8"/>
  <c r="BO4775" i="8"/>
  <c r="BG4775" i="8"/>
  <c r="BF4775" i="8"/>
  <c r="AS4775" i="8"/>
  <c r="AR4775" i="8"/>
  <c r="AQ4775" i="8"/>
  <c r="AL4775" i="8"/>
  <c r="CD4774" i="8"/>
  <c r="CC4774" i="8"/>
  <c r="BO4774" i="8"/>
  <c r="BG4774" i="8"/>
  <c r="BF4774" i="8"/>
  <c r="AS4774" i="8"/>
  <c r="AR4774" i="8"/>
  <c r="AQ4774" i="8"/>
  <c r="AL4774" i="8"/>
  <c r="CD4773" i="8"/>
  <c r="CC4773" i="8"/>
  <c r="BO4773" i="8"/>
  <c r="BG4773" i="8"/>
  <c r="BF4773" i="8"/>
  <c r="AS4773" i="8"/>
  <c r="AR4773" i="8"/>
  <c r="AQ4773" i="8"/>
  <c r="AL4773" i="8"/>
  <c r="CD4772" i="8"/>
  <c r="CC4772" i="8"/>
  <c r="BO4772" i="8"/>
  <c r="BG4772" i="8"/>
  <c r="BF4772" i="8"/>
  <c r="AS4772" i="8"/>
  <c r="AR4772" i="8"/>
  <c r="AQ4772" i="8"/>
  <c r="AL4772" i="8"/>
  <c r="CD4771" i="8"/>
  <c r="CC4771" i="8"/>
  <c r="BO4771" i="8"/>
  <c r="BG4771" i="8"/>
  <c r="BF4771" i="8"/>
  <c r="AS4771" i="8"/>
  <c r="AR4771" i="8"/>
  <c r="AQ4771" i="8"/>
  <c r="AL4771" i="8"/>
  <c r="CD4770" i="8"/>
  <c r="CC4770" i="8"/>
  <c r="BO4770" i="8"/>
  <c r="BG4770" i="8"/>
  <c r="BF4770" i="8"/>
  <c r="AS4770" i="8"/>
  <c r="AR4770" i="8"/>
  <c r="AQ4770" i="8"/>
  <c r="AL4770" i="8"/>
  <c r="CD4769" i="8"/>
  <c r="CC4769" i="8"/>
  <c r="BO4769" i="8"/>
  <c r="BG4769" i="8"/>
  <c r="BF4769" i="8"/>
  <c r="AS4769" i="8"/>
  <c r="AR4769" i="8"/>
  <c r="AQ4769" i="8"/>
  <c r="AL4769" i="8"/>
  <c r="CD4768" i="8"/>
  <c r="CC4768" i="8"/>
  <c r="BO4768" i="8"/>
  <c r="BG4768" i="8"/>
  <c r="BF4768" i="8"/>
  <c r="AS4768" i="8"/>
  <c r="AR4768" i="8"/>
  <c r="AQ4768" i="8"/>
  <c r="AL4768" i="8"/>
  <c r="CD4767" i="8"/>
  <c r="CC4767" i="8"/>
  <c r="BO4767" i="8"/>
  <c r="BG4767" i="8"/>
  <c r="BF4767" i="8"/>
  <c r="AS4767" i="8"/>
  <c r="AR4767" i="8"/>
  <c r="AQ4767" i="8"/>
  <c r="AL4767" i="8"/>
  <c r="CD4766" i="8"/>
  <c r="CC4766" i="8"/>
  <c r="BO4766" i="8"/>
  <c r="BG4766" i="8"/>
  <c r="BF4766" i="8"/>
  <c r="AS4766" i="8"/>
  <c r="AR4766" i="8"/>
  <c r="AQ4766" i="8"/>
  <c r="AL4766" i="8"/>
  <c r="CD4765" i="8"/>
  <c r="CC4765" i="8"/>
  <c r="BO4765" i="8"/>
  <c r="BG4765" i="8"/>
  <c r="BF4765" i="8"/>
  <c r="AS4765" i="8"/>
  <c r="AR4765" i="8"/>
  <c r="AQ4765" i="8"/>
  <c r="AL4765" i="8"/>
  <c r="CD4764" i="8"/>
  <c r="CC4764" i="8"/>
  <c r="BO4764" i="8"/>
  <c r="BG4764" i="8"/>
  <c r="BF4764" i="8"/>
  <c r="AS4764" i="8"/>
  <c r="AR4764" i="8"/>
  <c r="AQ4764" i="8"/>
  <c r="AL4764" i="8"/>
  <c r="CD4763" i="8"/>
  <c r="CC4763" i="8"/>
  <c r="BO4763" i="8"/>
  <c r="BG4763" i="8"/>
  <c r="BF4763" i="8"/>
  <c r="AS4763" i="8"/>
  <c r="AR4763" i="8"/>
  <c r="AQ4763" i="8"/>
  <c r="AL4763" i="8"/>
  <c r="CD4762" i="8"/>
  <c r="CC4762" i="8"/>
  <c r="BO4762" i="8"/>
  <c r="BG4762" i="8"/>
  <c r="BF4762" i="8"/>
  <c r="AS4762" i="8"/>
  <c r="AR4762" i="8"/>
  <c r="AQ4762" i="8"/>
  <c r="AL4762" i="8"/>
  <c r="CD4761" i="8"/>
  <c r="CC4761" i="8"/>
  <c r="BO4761" i="8"/>
  <c r="BG4761" i="8"/>
  <c r="BF4761" i="8"/>
  <c r="AS4761" i="8"/>
  <c r="AR4761" i="8"/>
  <c r="AQ4761" i="8"/>
  <c r="AL4761" i="8"/>
  <c r="CD4760" i="8"/>
  <c r="CC4760" i="8"/>
  <c r="BO4760" i="8"/>
  <c r="BG4760" i="8"/>
  <c r="BF4760" i="8"/>
  <c r="AS4760" i="8"/>
  <c r="AR4760" i="8"/>
  <c r="AQ4760" i="8"/>
  <c r="AL4760" i="8"/>
  <c r="CD4759" i="8"/>
  <c r="CC4759" i="8"/>
  <c r="BO4759" i="8"/>
  <c r="BG4759" i="8"/>
  <c r="BF4759" i="8"/>
  <c r="AS4759" i="8"/>
  <c r="AR4759" i="8"/>
  <c r="AQ4759" i="8"/>
  <c r="AL4759" i="8"/>
  <c r="CD4758" i="8"/>
  <c r="CC4758" i="8"/>
  <c r="BO4758" i="8"/>
  <c r="BG4758" i="8"/>
  <c r="BF4758" i="8"/>
  <c r="AS4758" i="8"/>
  <c r="AR4758" i="8"/>
  <c r="AQ4758" i="8"/>
  <c r="AL4758" i="8"/>
  <c r="CD4757" i="8"/>
  <c r="CC4757" i="8"/>
  <c r="BO4757" i="8"/>
  <c r="BG4757" i="8"/>
  <c r="BF4757" i="8"/>
  <c r="AS4757" i="8"/>
  <c r="AR4757" i="8"/>
  <c r="AQ4757" i="8"/>
  <c r="AL4757" i="8"/>
  <c r="CD4756" i="8"/>
  <c r="CC4756" i="8"/>
  <c r="BO4756" i="8"/>
  <c r="BG4756" i="8"/>
  <c r="BF4756" i="8"/>
  <c r="AS4756" i="8"/>
  <c r="AR4756" i="8"/>
  <c r="AQ4756" i="8"/>
  <c r="AL4756" i="8"/>
  <c r="CD4755" i="8"/>
  <c r="CC4755" i="8"/>
  <c r="BO4755" i="8"/>
  <c r="BG4755" i="8"/>
  <c r="BF4755" i="8"/>
  <c r="AS4755" i="8"/>
  <c r="AR4755" i="8"/>
  <c r="AQ4755" i="8"/>
  <c r="AL4755" i="8"/>
  <c r="CD4754" i="8"/>
  <c r="CC4754" i="8"/>
  <c r="BO4754" i="8"/>
  <c r="BG4754" i="8"/>
  <c r="BF4754" i="8"/>
  <c r="AS4754" i="8"/>
  <c r="AR4754" i="8"/>
  <c r="AQ4754" i="8"/>
  <c r="AL4754" i="8"/>
  <c r="CD4753" i="8"/>
  <c r="CC4753" i="8"/>
  <c r="BO4753" i="8"/>
  <c r="BG4753" i="8"/>
  <c r="BF4753" i="8"/>
  <c r="AS4753" i="8"/>
  <c r="AR4753" i="8"/>
  <c r="AQ4753" i="8"/>
  <c r="AL4753" i="8"/>
  <c r="CD4752" i="8"/>
  <c r="CC4752" i="8"/>
  <c r="BO4752" i="8"/>
  <c r="BG4752" i="8"/>
  <c r="BF4752" i="8"/>
  <c r="AS4752" i="8"/>
  <c r="AR4752" i="8"/>
  <c r="AQ4752" i="8"/>
  <c r="AL4752" i="8"/>
  <c r="CD4751" i="8"/>
  <c r="CC4751" i="8"/>
  <c r="BO4751" i="8"/>
  <c r="BG4751" i="8"/>
  <c r="BF4751" i="8"/>
  <c r="AS4751" i="8"/>
  <c r="AR4751" i="8"/>
  <c r="AQ4751" i="8"/>
  <c r="AL4751" i="8"/>
  <c r="CD4750" i="8"/>
  <c r="CC4750" i="8"/>
  <c r="BO4750" i="8"/>
  <c r="BG4750" i="8"/>
  <c r="BF4750" i="8"/>
  <c r="AS4750" i="8"/>
  <c r="AR4750" i="8"/>
  <c r="AQ4750" i="8"/>
  <c r="AL4750" i="8"/>
  <c r="CD4749" i="8"/>
  <c r="CC4749" i="8"/>
  <c r="BO4749" i="8"/>
  <c r="BG4749" i="8"/>
  <c r="BF4749" i="8"/>
  <c r="AS4749" i="8"/>
  <c r="AR4749" i="8"/>
  <c r="AQ4749" i="8"/>
  <c r="AL4749" i="8"/>
  <c r="CD4748" i="8"/>
  <c r="CC4748" i="8"/>
  <c r="BO4748" i="8"/>
  <c r="BG4748" i="8"/>
  <c r="BF4748" i="8"/>
  <c r="AS4748" i="8"/>
  <c r="AR4748" i="8"/>
  <c r="AQ4748" i="8"/>
  <c r="AL4748" i="8"/>
  <c r="CD4747" i="8"/>
  <c r="CC4747" i="8"/>
  <c r="BO4747" i="8"/>
  <c r="BG4747" i="8"/>
  <c r="BF4747" i="8"/>
  <c r="AS4747" i="8"/>
  <c r="AR4747" i="8"/>
  <c r="AQ4747" i="8"/>
  <c r="AL4747" i="8"/>
  <c r="CD4746" i="8"/>
  <c r="CC4746" i="8"/>
  <c r="BO4746" i="8"/>
  <c r="BG4746" i="8"/>
  <c r="BF4746" i="8"/>
  <c r="AS4746" i="8"/>
  <c r="AR4746" i="8"/>
  <c r="AQ4746" i="8"/>
  <c r="AL4746" i="8"/>
  <c r="CD4745" i="8"/>
  <c r="CC4745" i="8"/>
  <c r="BO4745" i="8"/>
  <c r="BG4745" i="8"/>
  <c r="BF4745" i="8"/>
  <c r="AS4745" i="8"/>
  <c r="AR4745" i="8"/>
  <c r="AQ4745" i="8"/>
  <c r="AL4745" i="8"/>
  <c r="CD4744" i="8"/>
  <c r="CC4744" i="8"/>
  <c r="BO4744" i="8"/>
  <c r="BG4744" i="8"/>
  <c r="BF4744" i="8"/>
  <c r="AS4744" i="8"/>
  <c r="AR4744" i="8"/>
  <c r="AQ4744" i="8"/>
  <c r="AL4744" i="8"/>
  <c r="CD4743" i="8"/>
  <c r="CC4743" i="8"/>
  <c r="BO4743" i="8"/>
  <c r="BG4743" i="8"/>
  <c r="BF4743" i="8"/>
  <c r="AS4743" i="8"/>
  <c r="AR4743" i="8"/>
  <c r="AQ4743" i="8"/>
  <c r="AL4743" i="8"/>
  <c r="CD4742" i="8"/>
  <c r="CC4742" i="8"/>
  <c r="BO4742" i="8"/>
  <c r="BG4742" i="8"/>
  <c r="BF4742" i="8"/>
  <c r="AS4742" i="8"/>
  <c r="AR4742" i="8"/>
  <c r="AQ4742" i="8"/>
  <c r="AL4742" i="8"/>
  <c r="CD4741" i="8"/>
  <c r="CC4741" i="8"/>
  <c r="BO4741" i="8"/>
  <c r="BG4741" i="8"/>
  <c r="BF4741" i="8"/>
  <c r="AS4741" i="8"/>
  <c r="AR4741" i="8"/>
  <c r="AQ4741" i="8"/>
  <c r="AL4741" i="8"/>
  <c r="CD4740" i="8"/>
  <c r="CC4740" i="8"/>
  <c r="BO4740" i="8"/>
  <c r="BG4740" i="8"/>
  <c r="BF4740" i="8"/>
  <c r="AS4740" i="8"/>
  <c r="AR4740" i="8"/>
  <c r="AQ4740" i="8"/>
  <c r="AL4740" i="8"/>
  <c r="CD4739" i="8"/>
  <c r="CC4739" i="8"/>
  <c r="BO4739" i="8"/>
  <c r="BG4739" i="8"/>
  <c r="BF4739" i="8"/>
  <c r="AS4739" i="8"/>
  <c r="AR4739" i="8"/>
  <c r="AQ4739" i="8"/>
  <c r="AL4739" i="8"/>
  <c r="CD4738" i="8"/>
  <c r="CC4738" i="8"/>
  <c r="BO4738" i="8"/>
  <c r="BG4738" i="8"/>
  <c r="BF4738" i="8"/>
  <c r="AS4738" i="8"/>
  <c r="AR4738" i="8"/>
  <c r="AQ4738" i="8"/>
  <c r="AL4738" i="8"/>
  <c r="CD4737" i="8"/>
  <c r="CC4737" i="8"/>
  <c r="BO4737" i="8"/>
  <c r="BG4737" i="8"/>
  <c r="BF4737" i="8"/>
  <c r="AS4737" i="8"/>
  <c r="AR4737" i="8"/>
  <c r="AQ4737" i="8"/>
  <c r="AL4737" i="8"/>
  <c r="CD4736" i="8"/>
  <c r="CC4736" i="8"/>
  <c r="BO4736" i="8"/>
  <c r="BG4736" i="8"/>
  <c r="BF4736" i="8"/>
  <c r="AS4736" i="8"/>
  <c r="AR4736" i="8"/>
  <c r="AQ4736" i="8"/>
  <c r="AL4736" i="8"/>
  <c r="CD4735" i="8"/>
  <c r="CC4735" i="8"/>
  <c r="BO4735" i="8"/>
  <c r="BG4735" i="8"/>
  <c r="BF4735" i="8"/>
  <c r="AS4735" i="8"/>
  <c r="AR4735" i="8"/>
  <c r="AQ4735" i="8"/>
  <c r="AL4735" i="8"/>
  <c r="CD4734" i="8"/>
  <c r="CC4734" i="8"/>
  <c r="BO4734" i="8"/>
  <c r="BG4734" i="8"/>
  <c r="BF4734" i="8"/>
  <c r="AS4734" i="8"/>
  <c r="AR4734" i="8"/>
  <c r="AQ4734" i="8"/>
  <c r="AL4734" i="8"/>
  <c r="CD4733" i="8"/>
  <c r="CC4733" i="8"/>
  <c r="BO4733" i="8"/>
  <c r="BG4733" i="8"/>
  <c r="BF4733" i="8"/>
  <c r="AS4733" i="8"/>
  <c r="AR4733" i="8"/>
  <c r="AQ4733" i="8"/>
  <c r="AL4733" i="8"/>
  <c r="CD4732" i="8"/>
  <c r="CC4732" i="8"/>
  <c r="BO4732" i="8"/>
  <c r="BG4732" i="8"/>
  <c r="BF4732" i="8"/>
  <c r="AS4732" i="8"/>
  <c r="AR4732" i="8"/>
  <c r="AQ4732" i="8"/>
  <c r="AL4732" i="8"/>
  <c r="CD4731" i="8"/>
  <c r="CC4731" i="8"/>
  <c r="BO4731" i="8"/>
  <c r="BG4731" i="8"/>
  <c r="BF4731" i="8"/>
  <c r="AS4731" i="8"/>
  <c r="AR4731" i="8"/>
  <c r="AQ4731" i="8"/>
  <c r="AL4731" i="8"/>
  <c r="CD4730" i="8"/>
  <c r="CC4730" i="8"/>
  <c r="BO4730" i="8"/>
  <c r="BG4730" i="8"/>
  <c r="BF4730" i="8"/>
  <c r="AS4730" i="8"/>
  <c r="AR4730" i="8"/>
  <c r="AQ4730" i="8"/>
  <c r="AL4730" i="8"/>
  <c r="CD4729" i="8"/>
  <c r="CC4729" i="8"/>
  <c r="BO4729" i="8"/>
  <c r="BG4729" i="8"/>
  <c r="BF4729" i="8"/>
  <c r="AS4729" i="8"/>
  <c r="AR4729" i="8"/>
  <c r="AQ4729" i="8"/>
  <c r="AL4729" i="8"/>
  <c r="CD4728" i="8"/>
  <c r="CC4728" i="8"/>
  <c r="BO4728" i="8"/>
  <c r="BG4728" i="8"/>
  <c r="BF4728" i="8"/>
  <c r="AS4728" i="8"/>
  <c r="AR4728" i="8"/>
  <c r="AQ4728" i="8"/>
  <c r="AL4728" i="8"/>
  <c r="CD4727" i="8"/>
  <c r="CC4727" i="8"/>
  <c r="BO4727" i="8"/>
  <c r="BG4727" i="8"/>
  <c r="BF4727" i="8"/>
  <c r="AS4727" i="8"/>
  <c r="AR4727" i="8"/>
  <c r="AQ4727" i="8"/>
  <c r="AL4727" i="8"/>
  <c r="CD4726" i="8"/>
  <c r="CC4726" i="8"/>
  <c r="BO4726" i="8"/>
  <c r="BG4726" i="8"/>
  <c r="BF4726" i="8"/>
  <c r="AS4726" i="8"/>
  <c r="AR4726" i="8"/>
  <c r="AQ4726" i="8"/>
  <c r="AL4726" i="8"/>
  <c r="CD4725" i="8"/>
  <c r="CC4725" i="8"/>
  <c r="BO4725" i="8"/>
  <c r="BG4725" i="8"/>
  <c r="BF4725" i="8"/>
  <c r="AS4725" i="8"/>
  <c r="AR4725" i="8"/>
  <c r="AQ4725" i="8"/>
  <c r="AL4725" i="8"/>
  <c r="CD4724" i="8"/>
  <c r="CC4724" i="8"/>
  <c r="BO4724" i="8"/>
  <c r="BG4724" i="8"/>
  <c r="BF4724" i="8"/>
  <c r="AS4724" i="8"/>
  <c r="AR4724" i="8"/>
  <c r="AQ4724" i="8"/>
  <c r="AL4724" i="8"/>
  <c r="CD4723" i="8"/>
  <c r="CC4723" i="8"/>
  <c r="BO4723" i="8"/>
  <c r="BG4723" i="8"/>
  <c r="BF4723" i="8"/>
  <c r="AS4723" i="8"/>
  <c r="AR4723" i="8"/>
  <c r="AQ4723" i="8"/>
  <c r="AL4723" i="8"/>
  <c r="CD4722" i="8"/>
  <c r="CC4722" i="8"/>
  <c r="BO4722" i="8"/>
  <c r="BG4722" i="8"/>
  <c r="BF4722" i="8"/>
  <c r="AS4722" i="8"/>
  <c r="AR4722" i="8"/>
  <c r="AQ4722" i="8"/>
  <c r="AL4722" i="8"/>
  <c r="CD4721" i="8"/>
  <c r="CC4721" i="8"/>
  <c r="BO4721" i="8"/>
  <c r="BG4721" i="8"/>
  <c r="BF4721" i="8"/>
  <c r="AS4721" i="8"/>
  <c r="AR4721" i="8"/>
  <c r="AQ4721" i="8"/>
  <c r="AL4721" i="8"/>
  <c r="CD4720" i="8"/>
  <c r="CC4720" i="8"/>
  <c r="BO4720" i="8"/>
  <c r="BG4720" i="8"/>
  <c r="BF4720" i="8"/>
  <c r="AS4720" i="8"/>
  <c r="AR4720" i="8"/>
  <c r="AQ4720" i="8"/>
  <c r="AL4720" i="8"/>
  <c r="CD4719" i="8"/>
  <c r="CC4719" i="8"/>
  <c r="BO4719" i="8"/>
  <c r="BG4719" i="8"/>
  <c r="BF4719" i="8"/>
  <c r="AS4719" i="8"/>
  <c r="AR4719" i="8"/>
  <c r="AQ4719" i="8"/>
  <c r="AL4719" i="8"/>
  <c r="CD4718" i="8"/>
  <c r="CC4718" i="8"/>
  <c r="BO4718" i="8"/>
  <c r="BG4718" i="8"/>
  <c r="BF4718" i="8"/>
  <c r="AS4718" i="8"/>
  <c r="AR4718" i="8"/>
  <c r="AQ4718" i="8"/>
  <c r="AL4718" i="8"/>
  <c r="CD4717" i="8"/>
  <c r="CC4717" i="8"/>
  <c r="BO4717" i="8"/>
  <c r="BG4717" i="8"/>
  <c r="BF4717" i="8"/>
  <c r="AS4717" i="8"/>
  <c r="AR4717" i="8"/>
  <c r="AQ4717" i="8"/>
  <c r="AL4717" i="8"/>
  <c r="CD4716" i="8"/>
  <c r="CC4716" i="8"/>
  <c r="BO4716" i="8"/>
  <c r="BG4716" i="8"/>
  <c r="BF4716" i="8"/>
  <c r="AS4716" i="8"/>
  <c r="AR4716" i="8"/>
  <c r="AQ4716" i="8"/>
  <c r="AL4716" i="8"/>
  <c r="CD4715" i="8"/>
  <c r="CC4715" i="8"/>
  <c r="BO4715" i="8"/>
  <c r="BG4715" i="8"/>
  <c r="BF4715" i="8"/>
  <c r="AS4715" i="8"/>
  <c r="AR4715" i="8"/>
  <c r="AQ4715" i="8"/>
  <c r="AL4715" i="8"/>
  <c r="CD4714" i="8"/>
  <c r="CC4714" i="8"/>
  <c r="BO4714" i="8"/>
  <c r="BG4714" i="8"/>
  <c r="BF4714" i="8"/>
  <c r="AS4714" i="8"/>
  <c r="AR4714" i="8"/>
  <c r="AQ4714" i="8"/>
  <c r="AL4714" i="8"/>
  <c r="CD4713" i="8"/>
  <c r="CC4713" i="8"/>
  <c r="BO4713" i="8"/>
  <c r="BG4713" i="8"/>
  <c r="BF4713" i="8"/>
  <c r="AS4713" i="8"/>
  <c r="AR4713" i="8"/>
  <c r="AQ4713" i="8"/>
  <c r="AL4713" i="8"/>
  <c r="CD4712" i="8"/>
  <c r="CC4712" i="8"/>
  <c r="BO4712" i="8"/>
  <c r="BG4712" i="8"/>
  <c r="BF4712" i="8"/>
  <c r="AS4712" i="8"/>
  <c r="AR4712" i="8"/>
  <c r="AQ4712" i="8"/>
  <c r="AL4712" i="8"/>
  <c r="CD4711" i="8"/>
  <c r="CC4711" i="8"/>
  <c r="BO4711" i="8"/>
  <c r="BG4711" i="8"/>
  <c r="BF4711" i="8"/>
  <c r="AS4711" i="8"/>
  <c r="AR4711" i="8"/>
  <c r="AQ4711" i="8"/>
  <c r="AL4711" i="8"/>
  <c r="CD4710" i="8"/>
  <c r="CC4710" i="8"/>
  <c r="BO4710" i="8"/>
  <c r="BG4710" i="8"/>
  <c r="BF4710" i="8"/>
  <c r="AS4710" i="8"/>
  <c r="AR4710" i="8"/>
  <c r="AQ4710" i="8"/>
  <c r="AL4710" i="8"/>
  <c r="CD4709" i="8"/>
  <c r="CC4709" i="8"/>
  <c r="BO4709" i="8"/>
  <c r="BG4709" i="8"/>
  <c r="BF4709" i="8"/>
  <c r="AS4709" i="8"/>
  <c r="AR4709" i="8"/>
  <c r="AQ4709" i="8"/>
  <c r="AL4709" i="8"/>
  <c r="CD4708" i="8"/>
  <c r="CC4708" i="8"/>
  <c r="BO4708" i="8"/>
  <c r="BG4708" i="8"/>
  <c r="BF4708" i="8"/>
  <c r="AS4708" i="8"/>
  <c r="AR4708" i="8"/>
  <c r="AQ4708" i="8"/>
  <c r="AL4708" i="8"/>
  <c r="CD4707" i="8"/>
  <c r="CC4707" i="8"/>
  <c r="BO4707" i="8"/>
  <c r="BG4707" i="8"/>
  <c r="BF4707" i="8"/>
  <c r="AS4707" i="8"/>
  <c r="AR4707" i="8"/>
  <c r="AQ4707" i="8"/>
  <c r="AL4707" i="8"/>
  <c r="CD4706" i="8"/>
  <c r="CC4706" i="8"/>
  <c r="BO4706" i="8"/>
  <c r="BG4706" i="8"/>
  <c r="BF4706" i="8"/>
  <c r="AS4706" i="8"/>
  <c r="AR4706" i="8"/>
  <c r="AQ4706" i="8"/>
  <c r="AL4706" i="8"/>
  <c r="CD4705" i="8"/>
  <c r="CC4705" i="8"/>
  <c r="BO4705" i="8"/>
  <c r="BG4705" i="8"/>
  <c r="BF4705" i="8"/>
  <c r="AS4705" i="8"/>
  <c r="AR4705" i="8"/>
  <c r="AQ4705" i="8"/>
  <c r="AL4705" i="8"/>
  <c r="CD4704" i="8"/>
  <c r="CC4704" i="8"/>
  <c r="BO4704" i="8"/>
  <c r="BG4704" i="8"/>
  <c r="BF4704" i="8"/>
  <c r="AS4704" i="8"/>
  <c r="AR4704" i="8"/>
  <c r="AQ4704" i="8"/>
  <c r="AL4704" i="8"/>
  <c r="CD4703" i="8"/>
  <c r="CC4703" i="8"/>
  <c r="BO4703" i="8"/>
  <c r="BG4703" i="8"/>
  <c r="BF4703" i="8"/>
  <c r="AS4703" i="8"/>
  <c r="AR4703" i="8"/>
  <c r="AQ4703" i="8"/>
  <c r="AL4703" i="8"/>
  <c r="CD4702" i="8"/>
  <c r="CC4702" i="8"/>
  <c r="BO4702" i="8"/>
  <c r="BG4702" i="8"/>
  <c r="BF4702" i="8"/>
  <c r="AS4702" i="8"/>
  <c r="AR4702" i="8"/>
  <c r="AQ4702" i="8"/>
  <c r="AL4702" i="8"/>
  <c r="CD4701" i="8"/>
  <c r="CC4701" i="8"/>
  <c r="BO4701" i="8"/>
  <c r="BG4701" i="8"/>
  <c r="BF4701" i="8"/>
  <c r="AS4701" i="8"/>
  <c r="AR4701" i="8"/>
  <c r="AQ4701" i="8"/>
  <c r="AL4701" i="8"/>
  <c r="CD4700" i="8"/>
  <c r="CC4700" i="8"/>
  <c r="BO4700" i="8"/>
  <c r="BG4700" i="8"/>
  <c r="BF4700" i="8"/>
  <c r="AS4700" i="8"/>
  <c r="AR4700" i="8"/>
  <c r="AQ4700" i="8"/>
  <c r="AL4700" i="8"/>
  <c r="CD4699" i="8"/>
  <c r="CC4699" i="8"/>
  <c r="BO4699" i="8"/>
  <c r="BG4699" i="8"/>
  <c r="BF4699" i="8"/>
  <c r="AS4699" i="8"/>
  <c r="AR4699" i="8"/>
  <c r="AQ4699" i="8"/>
  <c r="AL4699" i="8"/>
  <c r="CD4698" i="8"/>
  <c r="CC4698" i="8"/>
  <c r="BO4698" i="8"/>
  <c r="BG4698" i="8"/>
  <c r="BF4698" i="8"/>
  <c r="AS4698" i="8"/>
  <c r="AR4698" i="8"/>
  <c r="AQ4698" i="8"/>
  <c r="AL4698" i="8"/>
  <c r="CD4697" i="8"/>
  <c r="CC4697" i="8"/>
  <c r="BO4697" i="8"/>
  <c r="BG4697" i="8"/>
  <c r="BF4697" i="8"/>
  <c r="AS4697" i="8"/>
  <c r="AR4697" i="8"/>
  <c r="AQ4697" i="8"/>
  <c r="AL4697" i="8"/>
  <c r="CD4696" i="8"/>
  <c r="CC4696" i="8"/>
  <c r="BO4696" i="8"/>
  <c r="BG4696" i="8"/>
  <c r="BF4696" i="8"/>
  <c r="AS4696" i="8"/>
  <c r="AR4696" i="8"/>
  <c r="AQ4696" i="8"/>
  <c r="AL4696" i="8"/>
  <c r="CD4695" i="8"/>
  <c r="CC4695" i="8"/>
  <c r="BO4695" i="8"/>
  <c r="BG4695" i="8"/>
  <c r="BF4695" i="8"/>
  <c r="AS4695" i="8"/>
  <c r="AR4695" i="8"/>
  <c r="AQ4695" i="8"/>
  <c r="AL4695" i="8"/>
  <c r="CD4694" i="8"/>
  <c r="CC4694" i="8"/>
  <c r="BO4694" i="8"/>
  <c r="BG4694" i="8"/>
  <c r="BF4694" i="8"/>
  <c r="AS4694" i="8"/>
  <c r="AR4694" i="8"/>
  <c r="AQ4694" i="8"/>
  <c r="AL4694" i="8"/>
  <c r="CD4693" i="8"/>
  <c r="CC4693" i="8"/>
  <c r="BO4693" i="8"/>
  <c r="BG4693" i="8"/>
  <c r="BF4693" i="8"/>
  <c r="AS4693" i="8"/>
  <c r="AR4693" i="8"/>
  <c r="AQ4693" i="8"/>
  <c r="AL4693" i="8"/>
  <c r="CD4692" i="8"/>
  <c r="CC4692" i="8"/>
  <c r="BO4692" i="8"/>
  <c r="BG4692" i="8"/>
  <c r="BF4692" i="8"/>
  <c r="AS4692" i="8"/>
  <c r="AR4692" i="8"/>
  <c r="AQ4692" i="8"/>
  <c r="AL4692" i="8"/>
  <c r="CD4691" i="8"/>
  <c r="CC4691" i="8"/>
  <c r="BO4691" i="8"/>
  <c r="BG4691" i="8"/>
  <c r="BF4691" i="8"/>
  <c r="AS4691" i="8"/>
  <c r="AR4691" i="8"/>
  <c r="AQ4691" i="8"/>
  <c r="AL4691" i="8"/>
  <c r="CD4690" i="8"/>
  <c r="CC4690" i="8"/>
  <c r="BO4690" i="8"/>
  <c r="BG4690" i="8"/>
  <c r="BF4690" i="8"/>
  <c r="AS4690" i="8"/>
  <c r="AR4690" i="8"/>
  <c r="AQ4690" i="8"/>
  <c r="AL4690" i="8"/>
  <c r="CD4689" i="8"/>
  <c r="CC4689" i="8"/>
  <c r="BO4689" i="8"/>
  <c r="BG4689" i="8"/>
  <c r="BF4689" i="8"/>
  <c r="AS4689" i="8"/>
  <c r="AR4689" i="8"/>
  <c r="AQ4689" i="8"/>
  <c r="AL4689" i="8"/>
  <c r="CD4688" i="8"/>
  <c r="CC4688" i="8"/>
  <c r="BO4688" i="8"/>
  <c r="BG4688" i="8"/>
  <c r="BF4688" i="8"/>
  <c r="AS4688" i="8"/>
  <c r="AR4688" i="8"/>
  <c r="AQ4688" i="8"/>
  <c r="AL4688" i="8"/>
  <c r="CD4687" i="8"/>
  <c r="CC4687" i="8"/>
  <c r="BO4687" i="8"/>
  <c r="BG4687" i="8"/>
  <c r="BF4687" i="8"/>
  <c r="AS4687" i="8"/>
  <c r="AR4687" i="8"/>
  <c r="AQ4687" i="8"/>
  <c r="AL4687" i="8"/>
  <c r="CD4686" i="8"/>
  <c r="CC4686" i="8"/>
  <c r="BO4686" i="8"/>
  <c r="BG4686" i="8"/>
  <c r="BF4686" i="8"/>
  <c r="AS4686" i="8"/>
  <c r="AR4686" i="8"/>
  <c r="AQ4686" i="8"/>
  <c r="AL4686" i="8"/>
  <c r="CD4685" i="8"/>
  <c r="CC4685" i="8"/>
  <c r="BO4685" i="8"/>
  <c r="BG4685" i="8"/>
  <c r="BF4685" i="8"/>
  <c r="AS4685" i="8"/>
  <c r="AR4685" i="8"/>
  <c r="AQ4685" i="8"/>
  <c r="AL4685" i="8"/>
  <c r="CD4684" i="8"/>
  <c r="CC4684" i="8"/>
  <c r="BO4684" i="8"/>
  <c r="BG4684" i="8"/>
  <c r="BF4684" i="8"/>
  <c r="AS4684" i="8"/>
  <c r="AR4684" i="8"/>
  <c r="AQ4684" i="8"/>
  <c r="AL4684" i="8"/>
  <c r="CD4683" i="8"/>
  <c r="CC4683" i="8"/>
  <c r="BO4683" i="8"/>
  <c r="BG4683" i="8"/>
  <c r="BF4683" i="8"/>
  <c r="AS4683" i="8"/>
  <c r="AR4683" i="8"/>
  <c r="AQ4683" i="8"/>
  <c r="AL4683" i="8"/>
  <c r="CD4682" i="8"/>
  <c r="CC4682" i="8"/>
  <c r="BO4682" i="8"/>
  <c r="BG4682" i="8"/>
  <c r="BF4682" i="8"/>
  <c r="AS4682" i="8"/>
  <c r="AR4682" i="8"/>
  <c r="AQ4682" i="8"/>
  <c r="AL4682" i="8"/>
  <c r="CD4681" i="8"/>
  <c r="CC4681" i="8"/>
  <c r="BO4681" i="8"/>
  <c r="BG4681" i="8"/>
  <c r="BF4681" i="8"/>
  <c r="AS4681" i="8"/>
  <c r="AR4681" i="8"/>
  <c r="AQ4681" i="8"/>
  <c r="AL4681" i="8"/>
  <c r="CD4680" i="8"/>
  <c r="CC4680" i="8"/>
  <c r="BO4680" i="8"/>
  <c r="BG4680" i="8"/>
  <c r="BF4680" i="8"/>
  <c r="AS4680" i="8"/>
  <c r="AR4680" i="8"/>
  <c r="AQ4680" i="8"/>
  <c r="AL4680" i="8"/>
  <c r="CD4679" i="8"/>
  <c r="CC4679" i="8"/>
  <c r="BO4679" i="8"/>
  <c r="BG4679" i="8"/>
  <c r="BF4679" i="8"/>
  <c r="AS4679" i="8"/>
  <c r="AR4679" i="8"/>
  <c r="AQ4679" i="8"/>
  <c r="AL4679" i="8"/>
  <c r="CD4678" i="8"/>
  <c r="CC4678" i="8"/>
  <c r="BO4678" i="8"/>
  <c r="BG4678" i="8"/>
  <c r="BF4678" i="8"/>
  <c r="AS4678" i="8"/>
  <c r="AR4678" i="8"/>
  <c r="AQ4678" i="8"/>
  <c r="AL4678" i="8"/>
  <c r="CD4677" i="8"/>
  <c r="CC4677" i="8"/>
  <c r="BO4677" i="8"/>
  <c r="BG4677" i="8"/>
  <c r="BF4677" i="8"/>
  <c r="AS4677" i="8"/>
  <c r="AR4677" i="8"/>
  <c r="AQ4677" i="8"/>
  <c r="AL4677" i="8"/>
  <c r="CD4676" i="8"/>
  <c r="CC4676" i="8"/>
  <c r="BO4676" i="8"/>
  <c r="BG4676" i="8"/>
  <c r="BF4676" i="8"/>
  <c r="AS4676" i="8"/>
  <c r="AR4676" i="8"/>
  <c r="AQ4676" i="8"/>
  <c r="AL4676" i="8"/>
  <c r="CD4675" i="8"/>
  <c r="CC4675" i="8"/>
  <c r="BO4675" i="8"/>
  <c r="BG4675" i="8"/>
  <c r="BF4675" i="8"/>
  <c r="AS4675" i="8"/>
  <c r="AR4675" i="8"/>
  <c r="AQ4675" i="8"/>
  <c r="AL4675" i="8"/>
  <c r="CD4674" i="8"/>
  <c r="CC4674" i="8"/>
  <c r="BO4674" i="8"/>
  <c r="BG4674" i="8"/>
  <c r="BF4674" i="8"/>
  <c r="AS4674" i="8"/>
  <c r="AR4674" i="8"/>
  <c r="AQ4674" i="8"/>
  <c r="AL4674" i="8"/>
  <c r="CD4673" i="8"/>
  <c r="CC4673" i="8"/>
  <c r="BO4673" i="8"/>
  <c r="BG4673" i="8"/>
  <c r="BF4673" i="8"/>
  <c r="AS4673" i="8"/>
  <c r="AR4673" i="8"/>
  <c r="AQ4673" i="8"/>
  <c r="AL4673" i="8"/>
  <c r="CD4672" i="8"/>
  <c r="CC4672" i="8"/>
  <c r="BO4672" i="8"/>
  <c r="BG4672" i="8"/>
  <c r="BF4672" i="8"/>
  <c r="AS4672" i="8"/>
  <c r="AR4672" i="8"/>
  <c r="AQ4672" i="8"/>
  <c r="AL4672" i="8"/>
  <c r="CD4671" i="8"/>
  <c r="CC4671" i="8"/>
  <c r="BO4671" i="8"/>
  <c r="BG4671" i="8"/>
  <c r="BF4671" i="8"/>
  <c r="AS4671" i="8"/>
  <c r="AR4671" i="8"/>
  <c r="AQ4671" i="8"/>
  <c r="AL4671" i="8"/>
  <c r="CD4670" i="8"/>
  <c r="CC4670" i="8"/>
  <c r="BO4670" i="8"/>
  <c r="BG4670" i="8"/>
  <c r="BF4670" i="8"/>
  <c r="AS4670" i="8"/>
  <c r="AR4670" i="8"/>
  <c r="AQ4670" i="8"/>
  <c r="AL4670" i="8"/>
  <c r="CD4669" i="8"/>
  <c r="CC4669" i="8"/>
  <c r="BO4669" i="8"/>
  <c r="BG4669" i="8"/>
  <c r="BF4669" i="8"/>
  <c r="AS4669" i="8"/>
  <c r="AR4669" i="8"/>
  <c r="AQ4669" i="8"/>
  <c r="AL4669" i="8"/>
  <c r="CD4668" i="8"/>
  <c r="CC4668" i="8"/>
  <c r="BO4668" i="8"/>
  <c r="BG4668" i="8"/>
  <c r="BF4668" i="8"/>
  <c r="AS4668" i="8"/>
  <c r="AR4668" i="8"/>
  <c r="AQ4668" i="8"/>
  <c r="AL4668" i="8"/>
  <c r="CD4667" i="8"/>
  <c r="CC4667" i="8"/>
  <c r="BO4667" i="8"/>
  <c r="BG4667" i="8"/>
  <c r="BF4667" i="8"/>
  <c r="AS4667" i="8"/>
  <c r="AR4667" i="8"/>
  <c r="AQ4667" i="8"/>
  <c r="AL4667" i="8"/>
  <c r="CD4666" i="8"/>
  <c r="CC4666" i="8"/>
  <c r="BO4666" i="8"/>
  <c r="BG4666" i="8"/>
  <c r="BF4666" i="8"/>
  <c r="AS4666" i="8"/>
  <c r="AR4666" i="8"/>
  <c r="AQ4666" i="8"/>
  <c r="AL4666" i="8"/>
  <c r="CD4665" i="8"/>
  <c r="CC4665" i="8"/>
  <c r="BO4665" i="8"/>
  <c r="BG4665" i="8"/>
  <c r="BF4665" i="8"/>
  <c r="AS4665" i="8"/>
  <c r="AR4665" i="8"/>
  <c r="AQ4665" i="8"/>
  <c r="AL4665" i="8"/>
  <c r="CD4664" i="8"/>
  <c r="CC4664" i="8"/>
  <c r="BO4664" i="8"/>
  <c r="BG4664" i="8"/>
  <c r="BF4664" i="8"/>
  <c r="AS4664" i="8"/>
  <c r="AR4664" i="8"/>
  <c r="AQ4664" i="8"/>
  <c r="AL4664" i="8"/>
  <c r="CD4663" i="8"/>
  <c r="CC4663" i="8"/>
  <c r="BO4663" i="8"/>
  <c r="BG4663" i="8"/>
  <c r="BF4663" i="8"/>
  <c r="AS4663" i="8"/>
  <c r="AR4663" i="8"/>
  <c r="AQ4663" i="8"/>
  <c r="AL4663" i="8"/>
  <c r="CD4662" i="8"/>
  <c r="CC4662" i="8"/>
  <c r="BO4662" i="8"/>
  <c r="BG4662" i="8"/>
  <c r="BF4662" i="8"/>
  <c r="AS4662" i="8"/>
  <c r="AR4662" i="8"/>
  <c r="AQ4662" i="8"/>
  <c r="AL4662" i="8"/>
  <c r="CD4661" i="8"/>
  <c r="CC4661" i="8"/>
  <c r="BO4661" i="8"/>
  <c r="BG4661" i="8"/>
  <c r="BF4661" i="8"/>
  <c r="AS4661" i="8"/>
  <c r="AR4661" i="8"/>
  <c r="AQ4661" i="8"/>
  <c r="AL4661" i="8"/>
  <c r="CD4660" i="8"/>
  <c r="CC4660" i="8"/>
  <c r="BO4660" i="8"/>
  <c r="BG4660" i="8"/>
  <c r="BF4660" i="8"/>
  <c r="AS4660" i="8"/>
  <c r="AR4660" i="8"/>
  <c r="AQ4660" i="8"/>
  <c r="AL4660" i="8"/>
  <c r="CD4659" i="8"/>
  <c r="CC4659" i="8"/>
  <c r="BO4659" i="8"/>
  <c r="BG4659" i="8"/>
  <c r="BF4659" i="8"/>
  <c r="AS4659" i="8"/>
  <c r="AR4659" i="8"/>
  <c r="AQ4659" i="8"/>
  <c r="AL4659" i="8"/>
  <c r="CD4658" i="8"/>
  <c r="CC4658" i="8"/>
  <c r="BO4658" i="8"/>
  <c r="BG4658" i="8"/>
  <c r="BF4658" i="8"/>
  <c r="AS4658" i="8"/>
  <c r="AR4658" i="8"/>
  <c r="AQ4658" i="8"/>
  <c r="AL4658" i="8"/>
  <c r="CD4657" i="8"/>
  <c r="CC4657" i="8"/>
  <c r="BO4657" i="8"/>
  <c r="BG4657" i="8"/>
  <c r="BF4657" i="8"/>
  <c r="AS4657" i="8"/>
  <c r="AR4657" i="8"/>
  <c r="AQ4657" i="8"/>
  <c r="AL4657" i="8"/>
  <c r="CD4656" i="8"/>
  <c r="CC4656" i="8"/>
  <c r="BO4656" i="8"/>
  <c r="BG4656" i="8"/>
  <c r="BF4656" i="8"/>
  <c r="AS4656" i="8"/>
  <c r="AR4656" i="8"/>
  <c r="AQ4656" i="8"/>
  <c r="AL4656" i="8"/>
  <c r="CD4655" i="8"/>
  <c r="CC4655" i="8"/>
  <c r="BO4655" i="8"/>
  <c r="BG4655" i="8"/>
  <c r="BF4655" i="8"/>
  <c r="AS4655" i="8"/>
  <c r="AR4655" i="8"/>
  <c r="AQ4655" i="8"/>
  <c r="AL4655" i="8"/>
  <c r="CD4654" i="8"/>
  <c r="CC4654" i="8"/>
  <c r="BO4654" i="8"/>
  <c r="BG4654" i="8"/>
  <c r="BF4654" i="8"/>
  <c r="AS4654" i="8"/>
  <c r="AR4654" i="8"/>
  <c r="AQ4654" i="8"/>
  <c r="AL4654" i="8"/>
  <c r="CD4653" i="8"/>
  <c r="CC4653" i="8"/>
  <c r="BO4653" i="8"/>
  <c r="BG4653" i="8"/>
  <c r="BF4653" i="8"/>
  <c r="AS4653" i="8"/>
  <c r="AR4653" i="8"/>
  <c r="AQ4653" i="8"/>
  <c r="AL4653" i="8"/>
  <c r="CD4652" i="8"/>
  <c r="CC4652" i="8"/>
  <c r="BO4652" i="8"/>
  <c r="BG4652" i="8"/>
  <c r="BF4652" i="8"/>
  <c r="AS4652" i="8"/>
  <c r="AR4652" i="8"/>
  <c r="AQ4652" i="8"/>
  <c r="AL4652" i="8"/>
  <c r="CD4651" i="8"/>
  <c r="CC4651" i="8"/>
  <c r="BO4651" i="8"/>
  <c r="BG4651" i="8"/>
  <c r="BF4651" i="8"/>
  <c r="AS4651" i="8"/>
  <c r="AR4651" i="8"/>
  <c r="AQ4651" i="8"/>
  <c r="AL4651" i="8"/>
  <c r="CD4650" i="8"/>
  <c r="CC4650" i="8"/>
  <c r="BO4650" i="8"/>
  <c r="BG4650" i="8"/>
  <c r="BF4650" i="8"/>
  <c r="AS4650" i="8"/>
  <c r="AR4650" i="8"/>
  <c r="AQ4650" i="8"/>
  <c r="AL4650" i="8"/>
  <c r="CD4649" i="8"/>
  <c r="CC4649" i="8"/>
  <c r="BO4649" i="8"/>
  <c r="BG4649" i="8"/>
  <c r="BF4649" i="8"/>
  <c r="AS4649" i="8"/>
  <c r="AR4649" i="8"/>
  <c r="AQ4649" i="8"/>
  <c r="AL4649" i="8"/>
  <c r="CD4648" i="8"/>
  <c r="CC4648" i="8"/>
  <c r="BO4648" i="8"/>
  <c r="BG4648" i="8"/>
  <c r="BF4648" i="8"/>
  <c r="AS4648" i="8"/>
  <c r="AR4648" i="8"/>
  <c r="AQ4648" i="8"/>
  <c r="AL4648" i="8"/>
  <c r="CD4647" i="8"/>
  <c r="CC4647" i="8"/>
  <c r="BO4647" i="8"/>
  <c r="BG4647" i="8"/>
  <c r="BF4647" i="8"/>
  <c r="AS4647" i="8"/>
  <c r="AR4647" i="8"/>
  <c r="AQ4647" i="8"/>
  <c r="AL4647" i="8"/>
  <c r="CD4646" i="8"/>
  <c r="CC4646" i="8"/>
  <c r="BO4646" i="8"/>
  <c r="BG4646" i="8"/>
  <c r="BF4646" i="8"/>
  <c r="AS4646" i="8"/>
  <c r="AR4646" i="8"/>
  <c r="AQ4646" i="8"/>
  <c r="AL4646" i="8"/>
  <c r="CD4645" i="8"/>
  <c r="CC4645" i="8"/>
  <c r="BO4645" i="8"/>
  <c r="BG4645" i="8"/>
  <c r="BF4645" i="8"/>
  <c r="AS4645" i="8"/>
  <c r="AR4645" i="8"/>
  <c r="AQ4645" i="8"/>
  <c r="AL4645" i="8"/>
  <c r="CD4644" i="8"/>
  <c r="CC4644" i="8"/>
  <c r="BO4644" i="8"/>
  <c r="BG4644" i="8"/>
  <c r="BF4644" i="8"/>
  <c r="AS4644" i="8"/>
  <c r="AR4644" i="8"/>
  <c r="AQ4644" i="8"/>
  <c r="AL4644" i="8"/>
  <c r="CD4643" i="8"/>
  <c r="CC4643" i="8"/>
  <c r="BO4643" i="8"/>
  <c r="BG4643" i="8"/>
  <c r="BF4643" i="8"/>
  <c r="AS4643" i="8"/>
  <c r="AR4643" i="8"/>
  <c r="AQ4643" i="8"/>
  <c r="AL4643" i="8"/>
  <c r="CD4642" i="8"/>
  <c r="CC4642" i="8"/>
  <c r="BO4642" i="8"/>
  <c r="BG4642" i="8"/>
  <c r="BF4642" i="8"/>
  <c r="AS4642" i="8"/>
  <c r="AR4642" i="8"/>
  <c r="AQ4642" i="8"/>
  <c r="AL4642" i="8"/>
  <c r="CD4641" i="8"/>
  <c r="CC4641" i="8"/>
  <c r="BO4641" i="8"/>
  <c r="BG4641" i="8"/>
  <c r="BF4641" i="8"/>
  <c r="AS4641" i="8"/>
  <c r="AR4641" i="8"/>
  <c r="AQ4641" i="8"/>
  <c r="AL4641" i="8"/>
  <c r="CD4640" i="8"/>
  <c r="CC4640" i="8"/>
  <c r="BO4640" i="8"/>
  <c r="BG4640" i="8"/>
  <c r="BF4640" i="8"/>
  <c r="AS4640" i="8"/>
  <c r="AR4640" i="8"/>
  <c r="AQ4640" i="8"/>
  <c r="AL4640" i="8"/>
  <c r="CD4639" i="8"/>
  <c r="CC4639" i="8"/>
  <c r="BO4639" i="8"/>
  <c r="BG4639" i="8"/>
  <c r="BF4639" i="8"/>
  <c r="AS4639" i="8"/>
  <c r="AR4639" i="8"/>
  <c r="AQ4639" i="8"/>
  <c r="AL4639" i="8"/>
  <c r="CD4638" i="8"/>
  <c r="CC4638" i="8"/>
  <c r="BO4638" i="8"/>
  <c r="BG4638" i="8"/>
  <c r="BF4638" i="8"/>
  <c r="AS4638" i="8"/>
  <c r="AR4638" i="8"/>
  <c r="AQ4638" i="8"/>
  <c r="AL4638" i="8"/>
  <c r="CD4637" i="8"/>
  <c r="CC4637" i="8"/>
  <c r="BO4637" i="8"/>
  <c r="BG4637" i="8"/>
  <c r="BF4637" i="8"/>
  <c r="AS4637" i="8"/>
  <c r="AR4637" i="8"/>
  <c r="AQ4637" i="8"/>
  <c r="AL4637" i="8"/>
  <c r="CD4636" i="8"/>
  <c r="CC4636" i="8"/>
  <c r="BO4636" i="8"/>
  <c r="BG4636" i="8"/>
  <c r="BF4636" i="8"/>
  <c r="AS4636" i="8"/>
  <c r="AR4636" i="8"/>
  <c r="AQ4636" i="8"/>
  <c r="AL4636" i="8"/>
  <c r="CD4635" i="8"/>
  <c r="CC4635" i="8"/>
  <c r="BO4635" i="8"/>
  <c r="BG4635" i="8"/>
  <c r="BF4635" i="8"/>
  <c r="AS4635" i="8"/>
  <c r="AR4635" i="8"/>
  <c r="AQ4635" i="8"/>
  <c r="AL4635" i="8"/>
  <c r="CD4634" i="8"/>
  <c r="CC4634" i="8"/>
  <c r="BO4634" i="8"/>
  <c r="BG4634" i="8"/>
  <c r="BF4634" i="8"/>
  <c r="AS4634" i="8"/>
  <c r="AR4634" i="8"/>
  <c r="AQ4634" i="8"/>
  <c r="AL4634" i="8"/>
  <c r="CD4633" i="8"/>
  <c r="CC4633" i="8"/>
  <c r="BO4633" i="8"/>
  <c r="BG4633" i="8"/>
  <c r="BF4633" i="8"/>
  <c r="AS4633" i="8"/>
  <c r="AR4633" i="8"/>
  <c r="AQ4633" i="8"/>
  <c r="AL4633" i="8"/>
  <c r="CD4632" i="8"/>
  <c r="CC4632" i="8"/>
  <c r="BO4632" i="8"/>
  <c r="BG4632" i="8"/>
  <c r="BF4632" i="8"/>
  <c r="AS4632" i="8"/>
  <c r="AR4632" i="8"/>
  <c r="AQ4632" i="8"/>
  <c r="AL4632" i="8"/>
  <c r="CD4631" i="8"/>
  <c r="CC4631" i="8"/>
  <c r="BO4631" i="8"/>
  <c r="BG4631" i="8"/>
  <c r="BF4631" i="8"/>
  <c r="AS4631" i="8"/>
  <c r="AR4631" i="8"/>
  <c r="AQ4631" i="8"/>
  <c r="AL4631" i="8"/>
  <c r="CD4630" i="8"/>
  <c r="CC4630" i="8"/>
  <c r="BO4630" i="8"/>
  <c r="BG4630" i="8"/>
  <c r="BF4630" i="8"/>
  <c r="AS4630" i="8"/>
  <c r="AR4630" i="8"/>
  <c r="AQ4630" i="8"/>
  <c r="AL4630" i="8"/>
  <c r="CD4629" i="8"/>
  <c r="CC4629" i="8"/>
  <c r="BO4629" i="8"/>
  <c r="BG4629" i="8"/>
  <c r="BF4629" i="8"/>
  <c r="AS4629" i="8"/>
  <c r="AR4629" i="8"/>
  <c r="AQ4629" i="8"/>
  <c r="AL4629" i="8"/>
  <c r="CD4628" i="8"/>
  <c r="CC4628" i="8"/>
  <c r="BO4628" i="8"/>
  <c r="BG4628" i="8"/>
  <c r="BF4628" i="8"/>
  <c r="AS4628" i="8"/>
  <c r="AR4628" i="8"/>
  <c r="AQ4628" i="8"/>
  <c r="AL4628" i="8"/>
  <c r="CD4627" i="8"/>
  <c r="CC4627" i="8"/>
  <c r="BO4627" i="8"/>
  <c r="BG4627" i="8"/>
  <c r="BF4627" i="8"/>
  <c r="AS4627" i="8"/>
  <c r="AR4627" i="8"/>
  <c r="AQ4627" i="8"/>
  <c r="AL4627" i="8"/>
  <c r="CD4626" i="8"/>
  <c r="CC4626" i="8"/>
  <c r="BO4626" i="8"/>
  <c r="BG4626" i="8"/>
  <c r="BF4626" i="8"/>
  <c r="AS4626" i="8"/>
  <c r="AR4626" i="8"/>
  <c r="AQ4626" i="8"/>
  <c r="AL4626" i="8"/>
  <c r="CD4625" i="8"/>
  <c r="CC4625" i="8"/>
  <c r="BO4625" i="8"/>
  <c r="BG4625" i="8"/>
  <c r="BF4625" i="8"/>
  <c r="AS4625" i="8"/>
  <c r="AR4625" i="8"/>
  <c r="AQ4625" i="8"/>
  <c r="AL4625" i="8"/>
  <c r="CD4624" i="8"/>
  <c r="CC4624" i="8"/>
  <c r="BO4624" i="8"/>
  <c r="BG4624" i="8"/>
  <c r="BF4624" i="8"/>
  <c r="AS4624" i="8"/>
  <c r="AR4624" i="8"/>
  <c r="AQ4624" i="8"/>
  <c r="AL4624" i="8"/>
  <c r="CD4623" i="8"/>
  <c r="CC4623" i="8"/>
  <c r="BO4623" i="8"/>
  <c r="BG4623" i="8"/>
  <c r="BF4623" i="8"/>
  <c r="AS4623" i="8"/>
  <c r="AR4623" i="8"/>
  <c r="AQ4623" i="8"/>
  <c r="AL4623" i="8"/>
  <c r="CD4622" i="8"/>
  <c r="CC4622" i="8"/>
  <c r="BO4622" i="8"/>
  <c r="BG4622" i="8"/>
  <c r="BF4622" i="8"/>
  <c r="AS4622" i="8"/>
  <c r="AR4622" i="8"/>
  <c r="AQ4622" i="8"/>
  <c r="AL4622" i="8"/>
  <c r="CD4621" i="8"/>
  <c r="CC4621" i="8"/>
  <c r="BO4621" i="8"/>
  <c r="BG4621" i="8"/>
  <c r="BF4621" i="8"/>
  <c r="AS4621" i="8"/>
  <c r="AR4621" i="8"/>
  <c r="AQ4621" i="8"/>
  <c r="AL4621" i="8"/>
  <c r="CD4620" i="8"/>
  <c r="CC4620" i="8"/>
  <c r="BO4620" i="8"/>
  <c r="BG4620" i="8"/>
  <c r="BF4620" i="8"/>
  <c r="AS4620" i="8"/>
  <c r="AR4620" i="8"/>
  <c r="AQ4620" i="8"/>
  <c r="AL4620" i="8"/>
  <c r="CD4619" i="8"/>
  <c r="CC4619" i="8"/>
  <c r="BO4619" i="8"/>
  <c r="BG4619" i="8"/>
  <c r="BF4619" i="8"/>
  <c r="AS4619" i="8"/>
  <c r="AR4619" i="8"/>
  <c r="AQ4619" i="8"/>
  <c r="AL4619" i="8"/>
  <c r="CD4618" i="8"/>
  <c r="CC4618" i="8"/>
  <c r="BO4618" i="8"/>
  <c r="BG4618" i="8"/>
  <c r="BF4618" i="8"/>
  <c r="AS4618" i="8"/>
  <c r="AR4618" i="8"/>
  <c r="AQ4618" i="8"/>
  <c r="AL4618" i="8"/>
  <c r="CD4617" i="8"/>
  <c r="CC4617" i="8"/>
  <c r="BO4617" i="8"/>
  <c r="BG4617" i="8"/>
  <c r="BF4617" i="8"/>
  <c r="AS4617" i="8"/>
  <c r="AR4617" i="8"/>
  <c r="AQ4617" i="8"/>
  <c r="AL4617" i="8"/>
  <c r="CD4616" i="8"/>
  <c r="CC4616" i="8"/>
  <c r="BO4616" i="8"/>
  <c r="BG4616" i="8"/>
  <c r="BF4616" i="8"/>
  <c r="AS4616" i="8"/>
  <c r="AR4616" i="8"/>
  <c r="AQ4616" i="8"/>
  <c r="AL4616" i="8"/>
  <c r="CD4615" i="8"/>
  <c r="CC4615" i="8"/>
  <c r="BO4615" i="8"/>
  <c r="BG4615" i="8"/>
  <c r="BF4615" i="8"/>
  <c r="AS4615" i="8"/>
  <c r="AR4615" i="8"/>
  <c r="AQ4615" i="8"/>
  <c r="AL4615" i="8"/>
  <c r="CD4614" i="8"/>
  <c r="CC4614" i="8"/>
  <c r="BO4614" i="8"/>
  <c r="BG4614" i="8"/>
  <c r="BF4614" i="8"/>
  <c r="AS4614" i="8"/>
  <c r="AR4614" i="8"/>
  <c r="AQ4614" i="8"/>
  <c r="AL4614" i="8"/>
  <c r="CD4613" i="8"/>
  <c r="CC4613" i="8"/>
  <c r="BO4613" i="8"/>
  <c r="BG4613" i="8"/>
  <c r="BF4613" i="8"/>
  <c r="AS4613" i="8"/>
  <c r="AR4613" i="8"/>
  <c r="AQ4613" i="8"/>
  <c r="AL4613" i="8"/>
  <c r="CD4612" i="8"/>
  <c r="CC4612" i="8"/>
  <c r="BO4612" i="8"/>
  <c r="BG4612" i="8"/>
  <c r="BF4612" i="8"/>
  <c r="AS4612" i="8"/>
  <c r="AR4612" i="8"/>
  <c r="AQ4612" i="8"/>
  <c r="AL4612" i="8"/>
  <c r="CD4611" i="8"/>
  <c r="CC4611" i="8"/>
  <c r="BO4611" i="8"/>
  <c r="BG4611" i="8"/>
  <c r="BF4611" i="8"/>
  <c r="AS4611" i="8"/>
  <c r="AR4611" i="8"/>
  <c r="AQ4611" i="8"/>
  <c r="AL4611" i="8"/>
  <c r="CD4610" i="8"/>
  <c r="CC4610" i="8"/>
  <c r="BO4610" i="8"/>
  <c r="BG4610" i="8"/>
  <c r="BF4610" i="8"/>
  <c r="AS4610" i="8"/>
  <c r="AR4610" i="8"/>
  <c r="AQ4610" i="8"/>
  <c r="AL4610" i="8"/>
  <c r="CD4609" i="8"/>
  <c r="CC4609" i="8"/>
  <c r="BO4609" i="8"/>
  <c r="BG4609" i="8"/>
  <c r="BF4609" i="8"/>
  <c r="AS4609" i="8"/>
  <c r="AR4609" i="8"/>
  <c r="AQ4609" i="8"/>
  <c r="AL4609" i="8"/>
  <c r="CD4608" i="8"/>
  <c r="CC4608" i="8"/>
  <c r="BO4608" i="8"/>
  <c r="BG4608" i="8"/>
  <c r="BF4608" i="8"/>
  <c r="AS4608" i="8"/>
  <c r="AR4608" i="8"/>
  <c r="AQ4608" i="8"/>
  <c r="AL4608" i="8"/>
  <c r="CD4607" i="8"/>
  <c r="CC4607" i="8"/>
  <c r="BO4607" i="8"/>
  <c r="BG4607" i="8"/>
  <c r="BF4607" i="8"/>
  <c r="AS4607" i="8"/>
  <c r="AR4607" i="8"/>
  <c r="AQ4607" i="8"/>
  <c r="AL4607" i="8"/>
  <c r="CD4606" i="8"/>
  <c r="CC4606" i="8"/>
  <c r="BO4606" i="8"/>
  <c r="BG4606" i="8"/>
  <c r="BF4606" i="8"/>
  <c r="AS4606" i="8"/>
  <c r="AR4606" i="8"/>
  <c r="AQ4606" i="8"/>
  <c r="AL4606" i="8"/>
  <c r="CD4605" i="8"/>
  <c r="CC4605" i="8"/>
  <c r="BO4605" i="8"/>
  <c r="BG4605" i="8"/>
  <c r="BF4605" i="8"/>
  <c r="AS4605" i="8"/>
  <c r="AR4605" i="8"/>
  <c r="AQ4605" i="8"/>
  <c r="AL4605" i="8"/>
  <c r="CD4604" i="8"/>
  <c r="CC4604" i="8"/>
  <c r="BO4604" i="8"/>
  <c r="BG4604" i="8"/>
  <c r="BF4604" i="8"/>
  <c r="AS4604" i="8"/>
  <c r="AR4604" i="8"/>
  <c r="AQ4604" i="8"/>
  <c r="AL4604" i="8"/>
  <c r="CD4603" i="8"/>
  <c r="CC4603" i="8"/>
  <c r="BO4603" i="8"/>
  <c r="BG4603" i="8"/>
  <c r="BF4603" i="8"/>
  <c r="AS4603" i="8"/>
  <c r="AR4603" i="8"/>
  <c r="AQ4603" i="8"/>
  <c r="AL4603" i="8"/>
  <c r="CD4602" i="8"/>
  <c r="CC4602" i="8"/>
  <c r="BO4602" i="8"/>
  <c r="BG4602" i="8"/>
  <c r="BF4602" i="8"/>
  <c r="AS4602" i="8"/>
  <c r="AR4602" i="8"/>
  <c r="AQ4602" i="8"/>
  <c r="AL4602" i="8"/>
  <c r="CD4601" i="8"/>
  <c r="CC4601" i="8"/>
  <c r="BO4601" i="8"/>
  <c r="BG4601" i="8"/>
  <c r="BF4601" i="8"/>
  <c r="AS4601" i="8"/>
  <c r="AR4601" i="8"/>
  <c r="AQ4601" i="8"/>
  <c r="AL4601" i="8"/>
  <c r="CD4600" i="8"/>
  <c r="CC4600" i="8"/>
  <c r="BO4600" i="8"/>
  <c r="BG4600" i="8"/>
  <c r="BF4600" i="8"/>
  <c r="AS4600" i="8"/>
  <c r="AR4600" i="8"/>
  <c r="AQ4600" i="8"/>
  <c r="AL4600" i="8"/>
  <c r="CD4599" i="8"/>
  <c r="CC4599" i="8"/>
  <c r="BO4599" i="8"/>
  <c r="BG4599" i="8"/>
  <c r="BF4599" i="8"/>
  <c r="AS4599" i="8"/>
  <c r="AR4599" i="8"/>
  <c r="AQ4599" i="8"/>
  <c r="AL4599" i="8"/>
  <c r="CD4598" i="8"/>
  <c r="CC4598" i="8"/>
  <c r="BO4598" i="8"/>
  <c r="BG4598" i="8"/>
  <c r="BF4598" i="8"/>
  <c r="AS4598" i="8"/>
  <c r="AR4598" i="8"/>
  <c r="AQ4598" i="8"/>
  <c r="AL4598" i="8"/>
  <c r="CD4597" i="8"/>
  <c r="CC4597" i="8"/>
  <c r="BO4597" i="8"/>
  <c r="BG4597" i="8"/>
  <c r="BF4597" i="8"/>
  <c r="AS4597" i="8"/>
  <c r="AR4597" i="8"/>
  <c r="AQ4597" i="8"/>
  <c r="AL4597" i="8"/>
  <c r="CD4596" i="8"/>
  <c r="CC4596" i="8"/>
  <c r="BO4596" i="8"/>
  <c r="BG4596" i="8"/>
  <c r="BF4596" i="8"/>
  <c r="AS4596" i="8"/>
  <c r="AR4596" i="8"/>
  <c r="AQ4596" i="8"/>
  <c r="AL4596" i="8"/>
  <c r="CD4595" i="8"/>
  <c r="CC4595" i="8"/>
  <c r="BO4595" i="8"/>
  <c r="BG4595" i="8"/>
  <c r="BF4595" i="8"/>
  <c r="AS4595" i="8"/>
  <c r="AR4595" i="8"/>
  <c r="AQ4595" i="8"/>
  <c r="AL4595" i="8"/>
  <c r="CD4594" i="8"/>
  <c r="CC4594" i="8"/>
  <c r="BO4594" i="8"/>
  <c r="BG4594" i="8"/>
  <c r="BF4594" i="8"/>
  <c r="AS4594" i="8"/>
  <c r="AR4594" i="8"/>
  <c r="AQ4594" i="8"/>
  <c r="AL4594" i="8"/>
  <c r="CD4593" i="8"/>
  <c r="CC4593" i="8"/>
  <c r="BO4593" i="8"/>
  <c r="BG4593" i="8"/>
  <c r="BF4593" i="8"/>
  <c r="AS4593" i="8"/>
  <c r="AR4593" i="8"/>
  <c r="AQ4593" i="8"/>
  <c r="AL4593" i="8"/>
  <c r="CD4592" i="8"/>
  <c r="CC4592" i="8"/>
  <c r="BO4592" i="8"/>
  <c r="BG4592" i="8"/>
  <c r="BF4592" i="8"/>
  <c r="AS4592" i="8"/>
  <c r="AR4592" i="8"/>
  <c r="AQ4592" i="8"/>
  <c r="AL4592" i="8"/>
  <c r="CD4591" i="8"/>
  <c r="CC4591" i="8"/>
  <c r="BO4591" i="8"/>
  <c r="BG4591" i="8"/>
  <c r="BF4591" i="8"/>
  <c r="AS4591" i="8"/>
  <c r="AR4591" i="8"/>
  <c r="AQ4591" i="8"/>
  <c r="AL4591" i="8"/>
  <c r="CD4590" i="8"/>
  <c r="CC4590" i="8"/>
  <c r="BO4590" i="8"/>
  <c r="BG4590" i="8"/>
  <c r="BF4590" i="8"/>
  <c r="AS4590" i="8"/>
  <c r="AR4590" i="8"/>
  <c r="AQ4590" i="8"/>
  <c r="AL4590" i="8"/>
  <c r="CD4589" i="8"/>
  <c r="CC4589" i="8"/>
  <c r="BO4589" i="8"/>
  <c r="BG4589" i="8"/>
  <c r="BF4589" i="8"/>
  <c r="AS4589" i="8"/>
  <c r="AR4589" i="8"/>
  <c r="AQ4589" i="8"/>
  <c r="AL4589" i="8"/>
  <c r="CD4588" i="8"/>
  <c r="CC4588" i="8"/>
  <c r="BO4588" i="8"/>
  <c r="BG4588" i="8"/>
  <c r="BF4588" i="8"/>
  <c r="AS4588" i="8"/>
  <c r="AR4588" i="8"/>
  <c r="AQ4588" i="8"/>
  <c r="AL4588" i="8"/>
  <c r="CD4587" i="8"/>
  <c r="CC4587" i="8"/>
  <c r="BO4587" i="8"/>
  <c r="BG4587" i="8"/>
  <c r="BF4587" i="8"/>
  <c r="AS4587" i="8"/>
  <c r="AR4587" i="8"/>
  <c r="AQ4587" i="8"/>
  <c r="AL4587" i="8"/>
  <c r="CD4586" i="8"/>
  <c r="CC4586" i="8"/>
  <c r="BO4586" i="8"/>
  <c r="BG4586" i="8"/>
  <c r="BF4586" i="8"/>
  <c r="AS4586" i="8"/>
  <c r="AR4586" i="8"/>
  <c r="AQ4586" i="8"/>
  <c r="AL4586" i="8"/>
  <c r="CD4585" i="8"/>
  <c r="CC4585" i="8"/>
  <c r="BO4585" i="8"/>
  <c r="BG4585" i="8"/>
  <c r="BF4585" i="8"/>
  <c r="AS4585" i="8"/>
  <c r="AR4585" i="8"/>
  <c r="AQ4585" i="8"/>
  <c r="AL4585" i="8"/>
  <c r="CD4584" i="8"/>
  <c r="CC4584" i="8"/>
  <c r="BO4584" i="8"/>
  <c r="BG4584" i="8"/>
  <c r="BF4584" i="8"/>
  <c r="AS4584" i="8"/>
  <c r="AR4584" i="8"/>
  <c r="AQ4584" i="8"/>
  <c r="AL4584" i="8"/>
  <c r="CD4583" i="8"/>
  <c r="CC4583" i="8"/>
  <c r="BO4583" i="8"/>
  <c r="BG4583" i="8"/>
  <c r="BF4583" i="8"/>
  <c r="AS4583" i="8"/>
  <c r="AR4583" i="8"/>
  <c r="AQ4583" i="8"/>
  <c r="AL4583" i="8"/>
  <c r="CD4582" i="8"/>
  <c r="CC4582" i="8"/>
  <c r="BO4582" i="8"/>
  <c r="BG4582" i="8"/>
  <c r="BF4582" i="8"/>
  <c r="AS4582" i="8"/>
  <c r="AR4582" i="8"/>
  <c r="AQ4582" i="8"/>
  <c r="AL4582" i="8"/>
  <c r="CD4581" i="8"/>
  <c r="CC4581" i="8"/>
  <c r="BO4581" i="8"/>
  <c r="BG4581" i="8"/>
  <c r="BF4581" i="8"/>
  <c r="AS4581" i="8"/>
  <c r="AR4581" i="8"/>
  <c r="AQ4581" i="8"/>
  <c r="AL4581" i="8"/>
  <c r="CD4580" i="8"/>
  <c r="CC4580" i="8"/>
  <c r="BO4580" i="8"/>
  <c r="BG4580" i="8"/>
  <c r="BF4580" i="8"/>
  <c r="AS4580" i="8"/>
  <c r="AR4580" i="8"/>
  <c r="AQ4580" i="8"/>
  <c r="AL4580" i="8"/>
  <c r="CD4579" i="8"/>
  <c r="CC4579" i="8"/>
  <c r="BO4579" i="8"/>
  <c r="BG4579" i="8"/>
  <c r="BF4579" i="8"/>
  <c r="AS4579" i="8"/>
  <c r="AR4579" i="8"/>
  <c r="AQ4579" i="8"/>
  <c r="AL4579" i="8"/>
  <c r="CD4578" i="8"/>
  <c r="CC4578" i="8"/>
  <c r="BO4578" i="8"/>
  <c r="BG4578" i="8"/>
  <c r="BF4578" i="8"/>
  <c r="AS4578" i="8"/>
  <c r="AR4578" i="8"/>
  <c r="AQ4578" i="8"/>
  <c r="AL4578" i="8"/>
  <c r="CD4577" i="8"/>
  <c r="CC4577" i="8"/>
  <c r="BO4577" i="8"/>
  <c r="BG4577" i="8"/>
  <c r="BF4577" i="8"/>
  <c r="AS4577" i="8"/>
  <c r="AR4577" i="8"/>
  <c r="AQ4577" i="8"/>
  <c r="AL4577" i="8"/>
  <c r="CD4576" i="8"/>
  <c r="CC4576" i="8"/>
  <c r="BO4576" i="8"/>
  <c r="BG4576" i="8"/>
  <c r="BF4576" i="8"/>
  <c r="AS4576" i="8"/>
  <c r="AR4576" i="8"/>
  <c r="AQ4576" i="8"/>
  <c r="AL4576" i="8"/>
  <c r="CD4575" i="8"/>
  <c r="CC4575" i="8"/>
  <c r="BO4575" i="8"/>
  <c r="BG4575" i="8"/>
  <c r="BF4575" i="8"/>
  <c r="AS4575" i="8"/>
  <c r="AR4575" i="8"/>
  <c r="AQ4575" i="8"/>
  <c r="AL4575" i="8"/>
  <c r="CD4574" i="8"/>
  <c r="CC4574" i="8"/>
  <c r="BO4574" i="8"/>
  <c r="BG4574" i="8"/>
  <c r="BF4574" i="8"/>
  <c r="AS4574" i="8"/>
  <c r="AR4574" i="8"/>
  <c r="AQ4574" i="8"/>
  <c r="AL4574" i="8"/>
  <c r="CD4573" i="8"/>
  <c r="CC4573" i="8"/>
  <c r="BO4573" i="8"/>
  <c r="BG4573" i="8"/>
  <c r="BF4573" i="8"/>
  <c r="AS4573" i="8"/>
  <c r="AR4573" i="8"/>
  <c r="AQ4573" i="8"/>
  <c r="AL4573" i="8"/>
  <c r="CD4572" i="8"/>
  <c r="CC4572" i="8"/>
  <c r="BO4572" i="8"/>
  <c r="BG4572" i="8"/>
  <c r="BF4572" i="8"/>
  <c r="AS4572" i="8"/>
  <c r="AR4572" i="8"/>
  <c r="AQ4572" i="8"/>
  <c r="AL4572" i="8"/>
  <c r="CD4571" i="8"/>
  <c r="CC4571" i="8"/>
  <c r="BO4571" i="8"/>
  <c r="BG4571" i="8"/>
  <c r="BF4571" i="8"/>
  <c r="AS4571" i="8"/>
  <c r="AR4571" i="8"/>
  <c r="AQ4571" i="8"/>
  <c r="AL4571" i="8"/>
  <c r="CD4570" i="8"/>
  <c r="CC4570" i="8"/>
  <c r="BO4570" i="8"/>
  <c r="BG4570" i="8"/>
  <c r="BF4570" i="8"/>
  <c r="AS4570" i="8"/>
  <c r="AR4570" i="8"/>
  <c r="AQ4570" i="8"/>
  <c r="AL4570" i="8"/>
  <c r="CD4569" i="8"/>
  <c r="CC4569" i="8"/>
  <c r="BO4569" i="8"/>
  <c r="BG4569" i="8"/>
  <c r="BF4569" i="8"/>
  <c r="AS4569" i="8"/>
  <c r="AR4569" i="8"/>
  <c r="AQ4569" i="8"/>
  <c r="AL4569" i="8"/>
  <c r="CD4568" i="8"/>
  <c r="CC4568" i="8"/>
  <c r="BO4568" i="8"/>
  <c r="BG4568" i="8"/>
  <c r="BF4568" i="8"/>
  <c r="AS4568" i="8"/>
  <c r="AR4568" i="8"/>
  <c r="AQ4568" i="8"/>
  <c r="AL4568" i="8"/>
  <c r="CD4567" i="8"/>
  <c r="CC4567" i="8"/>
  <c r="BO4567" i="8"/>
  <c r="BG4567" i="8"/>
  <c r="BF4567" i="8"/>
  <c r="AS4567" i="8"/>
  <c r="AR4567" i="8"/>
  <c r="AQ4567" i="8"/>
  <c r="AL4567" i="8"/>
  <c r="CD4566" i="8"/>
  <c r="CC4566" i="8"/>
  <c r="BO4566" i="8"/>
  <c r="BG4566" i="8"/>
  <c r="BF4566" i="8"/>
  <c r="AS4566" i="8"/>
  <c r="AR4566" i="8"/>
  <c r="AQ4566" i="8"/>
  <c r="AL4566" i="8"/>
  <c r="CD4565" i="8"/>
  <c r="CC4565" i="8"/>
  <c r="BO4565" i="8"/>
  <c r="BG4565" i="8"/>
  <c r="BF4565" i="8"/>
  <c r="AS4565" i="8"/>
  <c r="AR4565" i="8"/>
  <c r="AQ4565" i="8"/>
  <c r="AL4565" i="8"/>
  <c r="CD4564" i="8"/>
  <c r="CC4564" i="8"/>
  <c r="BO4564" i="8"/>
  <c r="BG4564" i="8"/>
  <c r="BF4564" i="8"/>
  <c r="AS4564" i="8"/>
  <c r="AR4564" i="8"/>
  <c r="AQ4564" i="8"/>
  <c r="AL4564" i="8"/>
  <c r="CD4563" i="8"/>
  <c r="CC4563" i="8"/>
  <c r="BO4563" i="8"/>
  <c r="BG4563" i="8"/>
  <c r="BF4563" i="8"/>
  <c r="AS4563" i="8"/>
  <c r="AR4563" i="8"/>
  <c r="AQ4563" i="8"/>
  <c r="AL4563" i="8"/>
  <c r="CD4562" i="8"/>
  <c r="CC4562" i="8"/>
  <c r="BO4562" i="8"/>
  <c r="BG4562" i="8"/>
  <c r="BF4562" i="8"/>
  <c r="AS4562" i="8"/>
  <c r="AR4562" i="8"/>
  <c r="AQ4562" i="8"/>
  <c r="AL4562" i="8"/>
  <c r="CD4561" i="8"/>
  <c r="CC4561" i="8"/>
  <c r="BO4561" i="8"/>
  <c r="BG4561" i="8"/>
  <c r="BF4561" i="8"/>
  <c r="AS4561" i="8"/>
  <c r="AR4561" i="8"/>
  <c r="AQ4561" i="8"/>
  <c r="AL4561" i="8"/>
  <c r="CD4560" i="8"/>
  <c r="CC4560" i="8"/>
  <c r="BO4560" i="8"/>
  <c r="BG4560" i="8"/>
  <c r="BF4560" i="8"/>
  <c r="AS4560" i="8"/>
  <c r="AR4560" i="8"/>
  <c r="AQ4560" i="8"/>
  <c r="AL4560" i="8"/>
  <c r="CD4559" i="8"/>
  <c r="CC4559" i="8"/>
  <c r="BO4559" i="8"/>
  <c r="BG4559" i="8"/>
  <c r="BF4559" i="8"/>
  <c r="AS4559" i="8"/>
  <c r="AR4559" i="8"/>
  <c r="AQ4559" i="8"/>
  <c r="AL4559" i="8"/>
  <c r="CD4558" i="8"/>
  <c r="CC4558" i="8"/>
  <c r="BO4558" i="8"/>
  <c r="BG4558" i="8"/>
  <c r="BF4558" i="8"/>
  <c r="AS4558" i="8"/>
  <c r="AR4558" i="8"/>
  <c r="AQ4558" i="8"/>
  <c r="AL4558" i="8"/>
  <c r="CD4557" i="8"/>
  <c r="CC4557" i="8"/>
  <c r="BO4557" i="8"/>
  <c r="BG4557" i="8"/>
  <c r="BF4557" i="8"/>
  <c r="AS4557" i="8"/>
  <c r="AR4557" i="8"/>
  <c r="AQ4557" i="8"/>
  <c r="AL4557" i="8"/>
  <c r="CD4556" i="8"/>
  <c r="CC4556" i="8"/>
  <c r="BO4556" i="8"/>
  <c r="BG4556" i="8"/>
  <c r="BF4556" i="8"/>
  <c r="AS4556" i="8"/>
  <c r="AR4556" i="8"/>
  <c r="AQ4556" i="8"/>
  <c r="AL4556" i="8"/>
  <c r="CD4555" i="8"/>
  <c r="CC4555" i="8"/>
  <c r="BO4555" i="8"/>
  <c r="BG4555" i="8"/>
  <c r="BF4555" i="8"/>
  <c r="AS4555" i="8"/>
  <c r="AR4555" i="8"/>
  <c r="AQ4555" i="8"/>
  <c r="AL4555" i="8"/>
  <c r="CD4554" i="8"/>
  <c r="CC4554" i="8"/>
  <c r="BO4554" i="8"/>
  <c r="BG4554" i="8"/>
  <c r="BF4554" i="8"/>
  <c r="AS4554" i="8"/>
  <c r="AR4554" i="8"/>
  <c r="AQ4554" i="8"/>
  <c r="AL4554" i="8"/>
  <c r="CD4553" i="8"/>
  <c r="CC4553" i="8"/>
  <c r="BO4553" i="8"/>
  <c r="BG4553" i="8"/>
  <c r="BF4553" i="8"/>
  <c r="AS4553" i="8"/>
  <c r="AR4553" i="8"/>
  <c r="AQ4553" i="8"/>
  <c r="AL4553" i="8"/>
  <c r="CD4552" i="8"/>
  <c r="CC4552" i="8"/>
  <c r="BO4552" i="8"/>
  <c r="BG4552" i="8"/>
  <c r="BF4552" i="8"/>
  <c r="AS4552" i="8"/>
  <c r="AR4552" i="8"/>
  <c r="AQ4552" i="8"/>
  <c r="AL4552" i="8"/>
  <c r="CD4551" i="8"/>
  <c r="CC4551" i="8"/>
  <c r="BO4551" i="8"/>
  <c r="BG4551" i="8"/>
  <c r="BF4551" i="8"/>
  <c r="AS4551" i="8"/>
  <c r="AR4551" i="8"/>
  <c r="AQ4551" i="8"/>
  <c r="AL4551" i="8"/>
  <c r="CD4550" i="8"/>
  <c r="CC4550" i="8"/>
  <c r="BO4550" i="8"/>
  <c r="BG4550" i="8"/>
  <c r="BF4550" i="8"/>
  <c r="AS4550" i="8"/>
  <c r="AR4550" i="8"/>
  <c r="AQ4550" i="8"/>
  <c r="AL4550" i="8"/>
  <c r="CD4549" i="8"/>
  <c r="CC4549" i="8"/>
  <c r="BO4549" i="8"/>
  <c r="BG4549" i="8"/>
  <c r="BF4549" i="8"/>
  <c r="AS4549" i="8"/>
  <c r="AR4549" i="8"/>
  <c r="AQ4549" i="8"/>
  <c r="AL4549" i="8"/>
  <c r="CD4548" i="8"/>
  <c r="CC4548" i="8"/>
  <c r="BO4548" i="8"/>
  <c r="BG4548" i="8"/>
  <c r="BF4548" i="8"/>
  <c r="AS4548" i="8"/>
  <c r="AR4548" i="8"/>
  <c r="AQ4548" i="8"/>
  <c r="AL4548" i="8"/>
  <c r="CD4547" i="8"/>
  <c r="CC4547" i="8"/>
  <c r="BO4547" i="8"/>
  <c r="BG4547" i="8"/>
  <c r="BF4547" i="8"/>
  <c r="AS4547" i="8"/>
  <c r="AR4547" i="8"/>
  <c r="AQ4547" i="8"/>
  <c r="AL4547" i="8"/>
  <c r="CD4546" i="8"/>
  <c r="CC4546" i="8"/>
  <c r="BO4546" i="8"/>
  <c r="BG4546" i="8"/>
  <c r="BF4546" i="8"/>
  <c r="AS4546" i="8"/>
  <c r="AR4546" i="8"/>
  <c r="AQ4546" i="8"/>
  <c r="AL4546" i="8"/>
  <c r="CD4545" i="8"/>
  <c r="CC4545" i="8"/>
  <c r="BO4545" i="8"/>
  <c r="BG4545" i="8"/>
  <c r="BF4545" i="8"/>
  <c r="AS4545" i="8"/>
  <c r="AR4545" i="8"/>
  <c r="AQ4545" i="8"/>
  <c r="AL4545" i="8"/>
  <c r="CD4544" i="8"/>
  <c r="CC4544" i="8"/>
  <c r="BO4544" i="8"/>
  <c r="BG4544" i="8"/>
  <c r="BF4544" i="8"/>
  <c r="AS4544" i="8"/>
  <c r="AR4544" i="8"/>
  <c r="AQ4544" i="8"/>
  <c r="AL4544" i="8"/>
  <c r="CD4543" i="8"/>
  <c r="CC4543" i="8"/>
  <c r="BO4543" i="8"/>
  <c r="BG4543" i="8"/>
  <c r="BF4543" i="8"/>
  <c r="AS4543" i="8"/>
  <c r="AR4543" i="8"/>
  <c r="AQ4543" i="8"/>
  <c r="AL4543" i="8"/>
  <c r="CD4542" i="8"/>
  <c r="CC4542" i="8"/>
  <c r="BO4542" i="8"/>
  <c r="BG4542" i="8"/>
  <c r="BF4542" i="8"/>
  <c r="AS4542" i="8"/>
  <c r="AR4542" i="8"/>
  <c r="AQ4542" i="8"/>
  <c r="AL4542" i="8"/>
  <c r="CD4541" i="8"/>
  <c r="CC4541" i="8"/>
  <c r="BO4541" i="8"/>
  <c r="BG4541" i="8"/>
  <c r="BF4541" i="8"/>
  <c r="AS4541" i="8"/>
  <c r="AR4541" i="8"/>
  <c r="AQ4541" i="8"/>
  <c r="AL4541" i="8"/>
  <c r="CD4540" i="8"/>
  <c r="CC4540" i="8"/>
  <c r="BO4540" i="8"/>
  <c r="BG4540" i="8"/>
  <c r="BF4540" i="8"/>
  <c r="AS4540" i="8"/>
  <c r="AR4540" i="8"/>
  <c r="AQ4540" i="8"/>
  <c r="AL4540" i="8"/>
  <c r="CD4539" i="8"/>
  <c r="CC4539" i="8"/>
  <c r="BO4539" i="8"/>
  <c r="BG4539" i="8"/>
  <c r="BF4539" i="8"/>
  <c r="AS4539" i="8"/>
  <c r="AR4539" i="8"/>
  <c r="AQ4539" i="8"/>
  <c r="AL4539" i="8"/>
  <c r="CD4538" i="8"/>
  <c r="CC4538" i="8"/>
  <c r="BO4538" i="8"/>
  <c r="BG4538" i="8"/>
  <c r="BF4538" i="8"/>
  <c r="AS4538" i="8"/>
  <c r="AR4538" i="8"/>
  <c r="AQ4538" i="8"/>
  <c r="AL4538" i="8"/>
  <c r="CD4537" i="8"/>
  <c r="CC4537" i="8"/>
  <c r="BO4537" i="8"/>
  <c r="BG4537" i="8"/>
  <c r="BF4537" i="8"/>
  <c r="AS4537" i="8"/>
  <c r="AR4537" i="8"/>
  <c r="AQ4537" i="8"/>
  <c r="AL4537" i="8"/>
  <c r="CD4536" i="8"/>
  <c r="CC4536" i="8"/>
  <c r="BO4536" i="8"/>
  <c r="BG4536" i="8"/>
  <c r="BF4536" i="8"/>
  <c r="AS4536" i="8"/>
  <c r="AR4536" i="8"/>
  <c r="AQ4536" i="8"/>
  <c r="AL4536" i="8"/>
  <c r="CD4535" i="8"/>
  <c r="CC4535" i="8"/>
  <c r="BO4535" i="8"/>
  <c r="BG4535" i="8"/>
  <c r="BF4535" i="8"/>
  <c r="AS4535" i="8"/>
  <c r="AR4535" i="8"/>
  <c r="AQ4535" i="8"/>
  <c r="AL4535" i="8"/>
  <c r="CD4534" i="8"/>
  <c r="CC4534" i="8"/>
  <c r="BO4534" i="8"/>
  <c r="BG4534" i="8"/>
  <c r="BF4534" i="8"/>
  <c r="AS4534" i="8"/>
  <c r="AR4534" i="8"/>
  <c r="AQ4534" i="8"/>
  <c r="AL4534" i="8"/>
  <c r="CD4533" i="8"/>
  <c r="CC4533" i="8"/>
  <c r="BO4533" i="8"/>
  <c r="BG4533" i="8"/>
  <c r="BF4533" i="8"/>
  <c r="AS4533" i="8"/>
  <c r="AR4533" i="8"/>
  <c r="AQ4533" i="8"/>
  <c r="AL4533" i="8"/>
  <c r="CD4532" i="8"/>
  <c r="CC4532" i="8"/>
  <c r="BO4532" i="8"/>
  <c r="BG4532" i="8"/>
  <c r="BF4532" i="8"/>
  <c r="AS4532" i="8"/>
  <c r="AR4532" i="8"/>
  <c r="AQ4532" i="8"/>
  <c r="AL4532" i="8"/>
  <c r="CD4531" i="8"/>
  <c r="CC4531" i="8"/>
  <c r="BO4531" i="8"/>
  <c r="BG4531" i="8"/>
  <c r="BF4531" i="8"/>
  <c r="AS4531" i="8"/>
  <c r="AR4531" i="8"/>
  <c r="AQ4531" i="8"/>
  <c r="AL4531" i="8"/>
  <c r="CD4530" i="8"/>
  <c r="CC4530" i="8"/>
  <c r="BO4530" i="8"/>
  <c r="BG4530" i="8"/>
  <c r="BF4530" i="8"/>
  <c r="AS4530" i="8"/>
  <c r="AR4530" i="8"/>
  <c r="AQ4530" i="8"/>
  <c r="AL4530" i="8"/>
  <c r="CD4529" i="8"/>
  <c r="CC4529" i="8"/>
  <c r="BO4529" i="8"/>
  <c r="BG4529" i="8"/>
  <c r="BF4529" i="8"/>
  <c r="AS4529" i="8"/>
  <c r="AR4529" i="8"/>
  <c r="AQ4529" i="8"/>
  <c r="AL4529" i="8"/>
  <c r="CD4528" i="8"/>
  <c r="CC4528" i="8"/>
  <c r="BO4528" i="8"/>
  <c r="BG4528" i="8"/>
  <c r="BF4528" i="8"/>
  <c r="AS4528" i="8"/>
  <c r="AR4528" i="8"/>
  <c r="AQ4528" i="8"/>
  <c r="AL4528" i="8"/>
  <c r="CD4527" i="8"/>
  <c r="CC4527" i="8"/>
  <c r="BO4527" i="8"/>
  <c r="BG4527" i="8"/>
  <c r="BF4527" i="8"/>
  <c r="AS4527" i="8"/>
  <c r="AR4527" i="8"/>
  <c r="AQ4527" i="8"/>
  <c r="AL4527" i="8"/>
  <c r="CD4526" i="8"/>
  <c r="CC4526" i="8"/>
  <c r="BO4526" i="8"/>
  <c r="BG4526" i="8"/>
  <c r="BF4526" i="8"/>
  <c r="AS4526" i="8"/>
  <c r="AR4526" i="8"/>
  <c r="AQ4526" i="8"/>
  <c r="AL4526" i="8"/>
  <c r="CD4525" i="8"/>
  <c r="CC4525" i="8"/>
  <c r="BO4525" i="8"/>
  <c r="BG4525" i="8"/>
  <c r="BF4525" i="8"/>
  <c r="AS4525" i="8"/>
  <c r="AR4525" i="8"/>
  <c r="AQ4525" i="8"/>
  <c r="AL4525" i="8"/>
  <c r="CD4524" i="8"/>
  <c r="CC4524" i="8"/>
  <c r="BO4524" i="8"/>
  <c r="BG4524" i="8"/>
  <c r="BF4524" i="8"/>
  <c r="AS4524" i="8"/>
  <c r="AR4524" i="8"/>
  <c r="AQ4524" i="8"/>
  <c r="AL4524" i="8"/>
  <c r="CD4523" i="8"/>
  <c r="CC4523" i="8"/>
  <c r="BO4523" i="8"/>
  <c r="BG4523" i="8"/>
  <c r="BF4523" i="8"/>
  <c r="AS4523" i="8"/>
  <c r="AR4523" i="8"/>
  <c r="AQ4523" i="8"/>
  <c r="AL4523" i="8"/>
  <c r="CD4522" i="8"/>
  <c r="CC4522" i="8"/>
  <c r="BO4522" i="8"/>
  <c r="BG4522" i="8"/>
  <c r="BF4522" i="8"/>
  <c r="AS4522" i="8"/>
  <c r="AR4522" i="8"/>
  <c r="AQ4522" i="8"/>
  <c r="AL4522" i="8"/>
  <c r="CD4521" i="8"/>
  <c r="CC4521" i="8"/>
  <c r="BO4521" i="8"/>
  <c r="BG4521" i="8"/>
  <c r="BF4521" i="8"/>
  <c r="AS4521" i="8"/>
  <c r="AR4521" i="8"/>
  <c r="AQ4521" i="8"/>
  <c r="AL4521" i="8"/>
  <c r="CD4520" i="8"/>
  <c r="CC4520" i="8"/>
  <c r="BO4520" i="8"/>
  <c r="BG4520" i="8"/>
  <c r="BF4520" i="8"/>
  <c r="AS4520" i="8"/>
  <c r="AR4520" i="8"/>
  <c r="AQ4520" i="8"/>
  <c r="AL4520" i="8"/>
  <c r="CD4519" i="8"/>
  <c r="CC4519" i="8"/>
  <c r="BO4519" i="8"/>
  <c r="BG4519" i="8"/>
  <c r="BF4519" i="8"/>
  <c r="AS4519" i="8"/>
  <c r="AR4519" i="8"/>
  <c r="AQ4519" i="8"/>
  <c r="AL4519" i="8"/>
  <c r="CD4518" i="8"/>
  <c r="CC4518" i="8"/>
  <c r="BO4518" i="8"/>
  <c r="BG4518" i="8"/>
  <c r="BF4518" i="8"/>
  <c r="AS4518" i="8"/>
  <c r="AR4518" i="8"/>
  <c r="AQ4518" i="8"/>
  <c r="AL4518" i="8"/>
  <c r="CD4517" i="8"/>
  <c r="CC4517" i="8"/>
  <c r="BO4517" i="8"/>
  <c r="BG4517" i="8"/>
  <c r="BF4517" i="8"/>
  <c r="AS4517" i="8"/>
  <c r="AR4517" i="8"/>
  <c r="AQ4517" i="8"/>
  <c r="AL4517" i="8"/>
  <c r="CD4516" i="8"/>
  <c r="CC4516" i="8"/>
  <c r="BO4516" i="8"/>
  <c r="BG4516" i="8"/>
  <c r="BF4516" i="8"/>
  <c r="AS4516" i="8"/>
  <c r="AR4516" i="8"/>
  <c r="AQ4516" i="8"/>
  <c r="AL4516" i="8"/>
  <c r="CD4515" i="8"/>
  <c r="CC4515" i="8"/>
  <c r="BO4515" i="8"/>
  <c r="BG4515" i="8"/>
  <c r="BF4515" i="8"/>
  <c r="AS4515" i="8"/>
  <c r="AR4515" i="8"/>
  <c r="AQ4515" i="8"/>
  <c r="AL4515" i="8"/>
  <c r="CD4514" i="8"/>
  <c r="CC4514" i="8"/>
  <c r="BO4514" i="8"/>
  <c r="BG4514" i="8"/>
  <c r="BF4514" i="8"/>
  <c r="AS4514" i="8"/>
  <c r="AR4514" i="8"/>
  <c r="AQ4514" i="8"/>
  <c r="AL4514" i="8"/>
  <c r="CD4513" i="8"/>
  <c r="CC4513" i="8"/>
  <c r="BO4513" i="8"/>
  <c r="BG4513" i="8"/>
  <c r="BF4513" i="8"/>
  <c r="AS4513" i="8"/>
  <c r="AR4513" i="8"/>
  <c r="AQ4513" i="8"/>
  <c r="AL4513" i="8"/>
  <c r="CD4512" i="8"/>
  <c r="CC4512" i="8"/>
  <c r="BO4512" i="8"/>
  <c r="BG4512" i="8"/>
  <c r="BF4512" i="8"/>
  <c r="AS4512" i="8"/>
  <c r="AR4512" i="8"/>
  <c r="AQ4512" i="8"/>
  <c r="AL4512" i="8"/>
  <c r="CD4511" i="8"/>
  <c r="CC4511" i="8"/>
  <c r="BO4511" i="8"/>
  <c r="BG4511" i="8"/>
  <c r="BF4511" i="8"/>
  <c r="AS4511" i="8"/>
  <c r="AR4511" i="8"/>
  <c r="AQ4511" i="8"/>
  <c r="AL4511" i="8"/>
  <c r="CD4510" i="8"/>
  <c r="CC4510" i="8"/>
  <c r="BO4510" i="8"/>
  <c r="BG4510" i="8"/>
  <c r="BF4510" i="8"/>
  <c r="AS4510" i="8"/>
  <c r="AR4510" i="8"/>
  <c r="AQ4510" i="8"/>
  <c r="AL4510" i="8"/>
  <c r="CD4509" i="8"/>
  <c r="CC4509" i="8"/>
  <c r="BO4509" i="8"/>
  <c r="BG4509" i="8"/>
  <c r="BF4509" i="8"/>
  <c r="AS4509" i="8"/>
  <c r="AR4509" i="8"/>
  <c r="AQ4509" i="8"/>
  <c r="AL4509" i="8"/>
  <c r="CD4508" i="8"/>
  <c r="CC4508" i="8"/>
  <c r="BO4508" i="8"/>
  <c r="BG4508" i="8"/>
  <c r="BF4508" i="8"/>
  <c r="AS4508" i="8"/>
  <c r="AR4508" i="8"/>
  <c r="AQ4508" i="8"/>
  <c r="AL4508" i="8"/>
  <c r="CD4507" i="8"/>
  <c r="CC4507" i="8"/>
  <c r="BO4507" i="8"/>
  <c r="BG4507" i="8"/>
  <c r="BF4507" i="8"/>
  <c r="AS4507" i="8"/>
  <c r="AR4507" i="8"/>
  <c r="AQ4507" i="8"/>
  <c r="AL4507" i="8"/>
  <c r="CD4506" i="8"/>
  <c r="CC4506" i="8"/>
  <c r="BO4506" i="8"/>
  <c r="BG4506" i="8"/>
  <c r="BF4506" i="8"/>
  <c r="AS4506" i="8"/>
  <c r="AR4506" i="8"/>
  <c r="AQ4506" i="8"/>
  <c r="AL4506" i="8"/>
  <c r="CD4505" i="8"/>
  <c r="CC4505" i="8"/>
  <c r="BO4505" i="8"/>
  <c r="BG4505" i="8"/>
  <c r="BF4505" i="8"/>
  <c r="AS4505" i="8"/>
  <c r="AR4505" i="8"/>
  <c r="AQ4505" i="8"/>
  <c r="AL4505" i="8"/>
  <c r="CD4504" i="8"/>
  <c r="CC4504" i="8"/>
  <c r="BO4504" i="8"/>
  <c r="BG4504" i="8"/>
  <c r="BF4504" i="8"/>
  <c r="AS4504" i="8"/>
  <c r="AR4504" i="8"/>
  <c r="AQ4504" i="8"/>
  <c r="AL4504" i="8"/>
  <c r="CD4503" i="8"/>
  <c r="CC4503" i="8"/>
  <c r="BO4503" i="8"/>
  <c r="BG4503" i="8"/>
  <c r="BF4503" i="8"/>
  <c r="AS4503" i="8"/>
  <c r="AR4503" i="8"/>
  <c r="AQ4503" i="8"/>
  <c r="AL4503" i="8"/>
  <c r="CD4502" i="8"/>
  <c r="CC4502" i="8"/>
  <c r="BO4502" i="8"/>
  <c r="BG4502" i="8"/>
  <c r="BF4502" i="8"/>
  <c r="AS4502" i="8"/>
  <c r="AR4502" i="8"/>
  <c r="AQ4502" i="8"/>
  <c r="AL4502" i="8"/>
  <c r="CD4501" i="8"/>
  <c r="CC4501" i="8"/>
  <c r="BO4501" i="8"/>
  <c r="BG4501" i="8"/>
  <c r="BF4501" i="8"/>
  <c r="AS4501" i="8"/>
  <c r="AR4501" i="8"/>
  <c r="AQ4501" i="8"/>
  <c r="AL4501" i="8"/>
  <c r="CD4500" i="8"/>
  <c r="CC4500" i="8"/>
  <c r="BO4500" i="8"/>
  <c r="BG4500" i="8"/>
  <c r="BF4500" i="8"/>
  <c r="AS4500" i="8"/>
  <c r="AR4500" i="8"/>
  <c r="AQ4500" i="8"/>
  <c r="AL4500" i="8"/>
  <c r="CD4499" i="8"/>
  <c r="CC4499" i="8"/>
  <c r="BO4499" i="8"/>
  <c r="BG4499" i="8"/>
  <c r="BF4499" i="8"/>
  <c r="AS4499" i="8"/>
  <c r="AR4499" i="8"/>
  <c r="AQ4499" i="8"/>
  <c r="AL4499" i="8"/>
  <c r="CD4498" i="8"/>
  <c r="CC4498" i="8"/>
  <c r="BO4498" i="8"/>
  <c r="BG4498" i="8"/>
  <c r="BF4498" i="8"/>
  <c r="AS4498" i="8"/>
  <c r="AR4498" i="8"/>
  <c r="AQ4498" i="8"/>
  <c r="AL4498" i="8"/>
  <c r="CD4497" i="8"/>
  <c r="CC4497" i="8"/>
  <c r="BO4497" i="8"/>
  <c r="BG4497" i="8"/>
  <c r="BF4497" i="8"/>
  <c r="AS4497" i="8"/>
  <c r="AR4497" i="8"/>
  <c r="AQ4497" i="8"/>
  <c r="AL4497" i="8"/>
  <c r="CD4496" i="8"/>
  <c r="CC4496" i="8"/>
  <c r="BO4496" i="8"/>
  <c r="BG4496" i="8"/>
  <c r="BF4496" i="8"/>
  <c r="AS4496" i="8"/>
  <c r="AR4496" i="8"/>
  <c r="AQ4496" i="8"/>
  <c r="AL4496" i="8"/>
  <c r="CD4495" i="8"/>
  <c r="CC4495" i="8"/>
  <c r="BO4495" i="8"/>
  <c r="BG4495" i="8"/>
  <c r="BF4495" i="8"/>
  <c r="AS4495" i="8"/>
  <c r="AR4495" i="8"/>
  <c r="AQ4495" i="8"/>
  <c r="AL4495" i="8"/>
  <c r="CD4494" i="8"/>
  <c r="CC4494" i="8"/>
  <c r="BO4494" i="8"/>
  <c r="BG4494" i="8"/>
  <c r="BF4494" i="8"/>
  <c r="AS4494" i="8"/>
  <c r="AR4494" i="8"/>
  <c r="AQ4494" i="8"/>
  <c r="AL4494" i="8"/>
  <c r="CD4493" i="8"/>
  <c r="CC4493" i="8"/>
  <c r="BO4493" i="8"/>
  <c r="BG4493" i="8"/>
  <c r="BF4493" i="8"/>
  <c r="AS4493" i="8"/>
  <c r="AR4493" i="8"/>
  <c r="AQ4493" i="8"/>
  <c r="AL4493" i="8"/>
  <c r="CD4492" i="8"/>
  <c r="CC4492" i="8"/>
  <c r="BO4492" i="8"/>
  <c r="BG4492" i="8"/>
  <c r="BF4492" i="8"/>
  <c r="AS4492" i="8"/>
  <c r="AR4492" i="8"/>
  <c r="AQ4492" i="8"/>
  <c r="AL4492" i="8"/>
  <c r="CD4491" i="8"/>
  <c r="CC4491" i="8"/>
  <c r="BO4491" i="8"/>
  <c r="BG4491" i="8"/>
  <c r="BF4491" i="8"/>
  <c r="AS4491" i="8"/>
  <c r="AR4491" i="8"/>
  <c r="AQ4491" i="8"/>
  <c r="AL4491" i="8"/>
  <c r="CD4490" i="8"/>
  <c r="CC4490" i="8"/>
  <c r="BO4490" i="8"/>
  <c r="BG4490" i="8"/>
  <c r="BF4490" i="8"/>
  <c r="AS4490" i="8"/>
  <c r="AR4490" i="8"/>
  <c r="AQ4490" i="8"/>
  <c r="AL4490" i="8"/>
  <c r="CD4489" i="8"/>
  <c r="CC4489" i="8"/>
  <c r="BO4489" i="8"/>
  <c r="BG4489" i="8"/>
  <c r="BF4489" i="8"/>
  <c r="AS4489" i="8"/>
  <c r="AR4489" i="8"/>
  <c r="AQ4489" i="8"/>
  <c r="AL4489" i="8"/>
  <c r="CD4488" i="8"/>
  <c r="CC4488" i="8"/>
  <c r="BO4488" i="8"/>
  <c r="BG4488" i="8"/>
  <c r="BF4488" i="8"/>
  <c r="AS4488" i="8"/>
  <c r="AR4488" i="8"/>
  <c r="AQ4488" i="8"/>
  <c r="AL4488" i="8"/>
  <c r="CD4487" i="8"/>
  <c r="CC4487" i="8"/>
  <c r="BO4487" i="8"/>
  <c r="BG4487" i="8"/>
  <c r="BF4487" i="8"/>
  <c r="AS4487" i="8"/>
  <c r="AR4487" i="8"/>
  <c r="AQ4487" i="8"/>
  <c r="AL4487" i="8"/>
  <c r="CD4486" i="8"/>
  <c r="CC4486" i="8"/>
  <c r="BO4486" i="8"/>
  <c r="BG4486" i="8"/>
  <c r="BF4486" i="8"/>
  <c r="AS4486" i="8"/>
  <c r="AR4486" i="8"/>
  <c r="AQ4486" i="8"/>
  <c r="AL4486" i="8"/>
  <c r="CD4485" i="8"/>
  <c r="CC4485" i="8"/>
  <c r="BO4485" i="8"/>
  <c r="BG4485" i="8"/>
  <c r="BF4485" i="8"/>
  <c r="AS4485" i="8"/>
  <c r="AR4485" i="8"/>
  <c r="AQ4485" i="8"/>
  <c r="AL4485" i="8"/>
  <c r="CD4484" i="8"/>
  <c r="CC4484" i="8"/>
  <c r="BO4484" i="8"/>
  <c r="BG4484" i="8"/>
  <c r="BF4484" i="8"/>
  <c r="AS4484" i="8"/>
  <c r="AR4484" i="8"/>
  <c r="AQ4484" i="8"/>
  <c r="AL4484" i="8"/>
  <c r="CD4483" i="8"/>
  <c r="CC4483" i="8"/>
  <c r="BO4483" i="8"/>
  <c r="BG4483" i="8"/>
  <c r="BF4483" i="8"/>
  <c r="AS4483" i="8"/>
  <c r="AR4483" i="8"/>
  <c r="AQ4483" i="8"/>
  <c r="AL4483" i="8"/>
  <c r="CD4482" i="8"/>
  <c r="CC4482" i="8"/>
  <c r="BO4482" i="8"/>
  <c r="BG4482" i="8"/>
  <c r="BF4482" i="8"/>
  <c r="AS4482" i="8"/>
  <c r="AR4482" i="8"/>
  <c r="AQ4482" i="8"/>
  <c r="AL4482" i="8"/>
  <c r="CD4481" i="8"/>
  <c r="CC4481" i="8"/>
  <c r="BO4481" i="8"/>
  <c r="BG4481" i="8"/>
  <c r="BF4481" i="8"/>
  <c r="AS4481" i="8"/>
  <c r="AR4481" i="8"/>
  <c r="AQ4481" i="8"/>
  <c r="AL4481" i="8"/>
  <c r="CD4480" i="8"/>
  <c r="CC4480" i="8"/>
  <c r="BO4480" i="8"/>
  <c r="BG4480" i="8"/>
  <c r="BF4480" i="8"/>
  <c r="AS4480" i="8"/>
  <c r="AR4480" i="8"/>
  <c r="AQ4480" i="8"/>
  <c r="AL4480" i="8"/>
  <c r="CD4479" i="8"/>
  <c r="CC4479" i="8"/>
  <c r="BO4479" i="8"/>
  <c r="BG4479" i="8"/>
  <c r="BF4479" i="8"/>
  <c r="AS4479" i="8"/>
  <c r="AR4479" i="8"/>
  <c r="AQ4479" i="8"/>
  <c r="AL4479" i="8"/>
  <c r="CD4478" i="8"/>
  <c r="CC4478" i="8"/>
  <c r="BO4478" i="8"/>
  <c r="BG4478" i="8"/>
  <c r="BF4478" i="8"/>
  <c r="AS4478" i="8"/>
  <c r="AR4478" i="8"/>
  <c r="AQ4478" i="8"/>
  <c r="AL4478" i="8"/>
  <c r="CD4477" i="8"/>
  <c r="CC4477" i="8"/>
  <c r="BO4477" i="8"/>
  <c r="BG4477" i="8"/>
  <c r="BF4477" i="8"/>
  <c r="AS4477" i="8"/>
  <c r="AR4477" i="8"/>
  <c r="AQ4477" i="8"/>
  <c r="AL4477" i="8"/>
  <c r="CD4476" i="8"/>
  <c r="CC4476" i="8"/>
  <c r="BO4476" i="8"/>
  <c r="BG4476" i="8"/>
  <c r="BF4476" i="8"/>
  <c r="AS4476" i="8"/>
  <c r="AR4476" i="8"/>
  <c r="AQ4476" i="8"/>
  <c r="AL4476" i="8"/>
  <c r="CD4475" i="8"/>
  <c r="CC4475" i="8"/>
  <c r="BO4475" i="8"/>
  <c r="BG4475" i="8"/>
  <c r="BF4475" i="8"/>
  <c r="AS4475" i="8"/>
  <c r="AR4475" i="8"/>
  <c r="AQ4475" i="8"/>
  <c r="AL4475" i="8"/>
  <c r="CD4474" i="8"/>
  <c r="CC4474" i="8"/>
  <c r="BO4474" i="8"/>
  <c r="BG4474" i="8"/>
  <c r="BF4474" i="8"/>
  <c r="AS4474" i="8"/>
  <c r="AR4474" i="8"/>
  <c r="AQ4474" i="8"/>
  <c r="AL4474" i="8"/>
  <c r="CD4473" i="8"/>
  <c r="CC4473" i="8"/>
  <c r="BO4473" i="8"/>
  <c r="BG4473" i="8"/>
  <c r="BF4473" i="8"/>
  <c r="AS4473" i="8"/>
  <c r="AR4473" i="8"/>
  <c r="AQ4473" i="8"/>
  <c r="AL4473" i="8"/>
  <c r="CD4472" i="8"/>
  <c r="CC4472" i="8"/>
  <c r="BO4472" i="8"/>
  <c r="BG4472" i="8"/>
  <c r="BF4472" i="8"/>
  <c r="AS4472" i="8"/>
  <c r="AR4472" i="8"/>
  <c r="AQ4472" i="8"/>
  <c r="AL4472" i="8"/>
  <c r="CD4471" i="8"/>
  <c r="CC4471" i="8"/>
  <c r="BO4471" i="8"/>
  <c r="BG4471" i="8"/>
  <c r="BF4471" i="8"/>
  <c r="AS4471" i="8"/>
  <c r="AR4471" i="8"/>
  <c r="AQ4471" i="8"/>
  <c r="AL4471" i="8"/>
  <c r="CD4470" i="8"/>
  <c r="CC4470" i="8"/>
  <c r="BO4470" i="8"/>
  <c r="BG4470" i="8"/>
  <c r="BF4470" i="8"/>
  <c r="AS4470" i="8"/>
  <c r="AR4470" i="8"/>
  <c r="AQ4470" i="8"/>
  <c r="AL4470" i="8"/>
  <c r="CD4469" i="8"/>
  <c r="CC4469" i="8"/>
  <c r="BO4469" i="8"/>
  <c r="BG4469" i="8"/>
  <c r="BF4469" i="8"/>
  <c r="AS4469" i="8"/>
  <c r="AR4469" i="8"/>
  <c r="AQ4469" i="8"/>
  <c r="AL4469" i="8"/>
  <c r="CD4468" i="8"/>
  <c r="CC4468" i="8"/>
  <c r="BO4468" i="8"/>
  <c r="BG4468" i="8"/>
  <c r="BF4468" i="8"/>
  <c r="AS4468" i="8"/>
  <c r="AR4468" i="8"/>
  <c r="AQ4468" i="8"/>
  <c r="AL4468" i="8"/>
  <c r="CD4467" i="8"/>
  <c r="CC4467" i="8"/>
  <c r="BO4467" i="8"/>
  <c r="BG4467" i="8"/>
  <c r="BF4467" i="8"/>
  <c r="AS4467" i="8"/>
  <c r="AR4467" i="8"/>
  <c r="AQ4467" i="8"/>
  <c r="AL4467" i="8"/>
  <c r="CD4466" i="8"/>
  <c r="CC4466" i="8"/>
  <c r="BO4466" i="8"/>
  <c r="BG4466" i="8"/>
  <c r="BF4466" i="8"/>
  <c r="AS4466" i="8"/>
  <c r="AR4466" i="8"/>
  <c r="AQ4466" i="8"/>
  <c r="AL4466" i="8"/>
  <c r="CD4465" i="8"/>
  <c r="CC4465" i="8"/>
  <c r="BO4465" i="8"/>
  <c r="BG4465" i="8"/>
  <c r="BF4465" i="8"/>
  <c r="AS4465" i="8"/>
  <c r="AR4465" i="8"/>
  <c r="AQ4465" i="8"/>
  <c r="AL4465" i="8"/>
  <c r="CD4464" i="8"/>
  <c r="CC4464" i="8"/>
  <c r="BO4464" i="8"/>
  <c r="BG4464" i="8"/>
  <c r="BF4464" i="8"/>
  <c r="AS4464" i="8"/>
  <c r="AR4464" i="8"/>
  <c r="AQ4464" i="8"/>
  <c r="AL4464" i="8"/>
  <c r="CD4463" i="8"/>
  <c r="CC4463" i="8"/>
  <c r="BO4463" i="8"/>
  <c r="BG4463" i="8"/>
  <c r="BF4463" i="8"/>
  <c r="AS4463" i="8"/>
  <c r="AR4463" i="8"/>
  <c r="AQ4463" i="8"/>
  <c r="AL4463" i="8"/>
  <c r="CD4462" i="8"/>
  <c r="CC4462" i="8"/>
  <c r="BO4462" i="8"/>
  <c r="BG4462" i="8"/>
  <c r="BF4462" i="8"/>
  <c r="AS4462" i="8"/>
  <c r="AR4462" i="8"/>
  <c r="AQ4462" i="8"/>
  <c r="AL4462" i="8"/>
  <c r="CD4461" i="8"/>
  <c r="CC4461" i="8"/>
  <c r="BO4461" i="8"/>
  <c r="BG4461" i="8"/>
  <c r="BF4461" i="8"/>
  <c r="AS4461" i="8"/>
  <c r="AR4461" i="8"/>
  <c r="AQ4461" i="8"/>
  <c r="AL4461" i="8"/>
  <c r="CD4460" i="8"/>
  <c r="CC4460" i="8"/>
  <c r="BO4460" i="8"/>
  <c r="BG4460" i="8"/>
  <c r="BF4460" i="8"/>
  <c r="AS4460" i="8"/>
  <c r="AR4460" i="8"/>
  <c r="AQ4460" i="8"/>
  <c r="AL4460" i="8"/>
  <c r="CD4459" i="8"/>
  <c r="CC4459" i="8"/>
  <c r="BO4459" i="8"/>
  <c r="BG4459" i="8"/>
  <c r="BF4459" i="8"/>
  <c r="AS4459" i="8"/>
  <c r="AR4459" i="8"/>
  <c r="AQ4459" i="8"/>
  <c r="AL4459" i="8"/>
  <c r="CD4458" i="8"/>
  <c r="CC4458" i="8"/>
  <c r="BO4458" i="8"/>
  <c r="BG4458" i="8"/>
  <c r="BF4458" i="8"/>
  <c r="AS4458" i="8"/>
  <c r="AR4458" i="8"/>
  <c r="AQ4458" i="8"/>
  <c r="AL4458" i="8"/>
  <c r="CD4457" i="8"/>
  <c r="CC4457" i="8"/>
  <c r="BO4457" i="8"/>
  <c r="BG4457" i="8"/>
  <c r="BF4457" i="8"/>
  <c r="AS4457" i="8"/>
  <c r="AR4457" i="8"/>
  <c r="AQ4457" i="8"/>
  <c r="AL4457" i="8"/>
  <c r="CD4456" i="8"/>
  <c r="CC4456" i="8"/>
  <c r="BO4456" i="8"/>
  <c r="BG4456" i="8"/>
  <c r="BF4456" i="8"/>
  <c r="AS4456" i="8"/>
  <c r="AR4456" i="8"/>
  <c r="AQ4456" i="8"/>
  <c r="AL4456" i="8"/>
  <c r="CD4455" i="8"/>
  <c r="CC4455" i="8"/>
  <c r="BO4455" i="8"/>
  <c r="BG4455" i="8"/>
  <c r="BF4455" i="8"/>
  <c r="AS4455" i="8"/>
  <c r="AR4455" i="8"/>
  <c r="AQ4455" i="8"/>
  <c r="AL4455" i="8"/>
  <c r="CD4454" i="8"/>
  <c r="CC4454" i="8"/>
  <c r="BO4454" i="8"/>
  <c r="BG4454" i="8"/>
  <c r="BF4454" i="8"/>
  <c r="AS4454" i="8"/>
  <c r="AR4454" i="8"/>
  <c r="AQ4454" i="8"/>
  <c r="AL4454" i="8"/>
  <c r="CD4453" i="8"/>
  <c r="CC4453" i="8"/>
  <c r="BO4453" i="8"/>
  <c r="BG4453" i="8"/>
  <c r="BF4453" i="8"/>
  <c r="AS4453" i="8"/>
  <c r="AR4453" i="8"/>
  <c r="AQ4453" i="8"/>
  <c r="AL4453" i="8"/>
  <c r="CD4452" i="8"/>
  <c r="CC4452" i="8"/>
  <c r="BO4452" i="8"/>
  <c r="BG4452" i="8"/>
  <c r="BF4452" i="8"/>
  <c r="AS4452" i="8"/>
  <c r="AR4452" i="8"/>
  <c r="AQ4452" i="8"/>
  <c r="AL4452" i="8"/>
  <c r="CD4451" i="8"/>
  <c r="CC4451" i="8"/>
  <c r="BO4451" i="8"/>
  <c r="BG4451" i="8"/>
  <c r="BF4451" i="8"/>
  <c r="AS4451" i="8"/>
  <c r="AR4451" i="8"/>
  <c r="AQ4451" i="8"/>
  <c r="AL4451" i="8"/>
  <c r="CD4450" i="8"/>
  <c r="CC4450" i="8"/>
  <c r="BO4450" i="8"/>
  <c r="BG4450" i="8"/>
  <c r="BF4450" i="8"/>
  <c r="AS4450" i="8"/>
  <c r="AR4450" i="8"/>
  <c r="AQ4450" i="8"/>
  <c r="AL4450" i="8"/>
  <c r="CD4449" i="8"/>
  <c r="CC4449" i="8"/>
  <c r="BO4449" i="8"/>
  <c r="BG4449" i="8"/>
  <c r="BF4449" i="8"/>
  <c r="AS4449" i="8"/>
  <c r="AR4449" i="8"/>
  <c r="AQ4449" i="8"/>
  <c r="AL4449" i="8"/>
  <c r="CD4448" i="8"/>
  <c r="CC4448" i="8"/>
  <c r="BO4448" i="8"/>
  <c r="BG4448" i="8"/>
  <c r="BF4448" i="8"/>
  <c r="AS4448" i="8"/>
  <c r="AR4448" i="8"/>
  <c r="AQ4448" i="8"/>
  <c r="AL4448" i="8"/>
  <c r="CD4447" i="8"/>
  <c r="CC4447" i="8"/>
  <c r="BO4447" i="8"/>
  <c r="BG4447" i="8"/>
  <c r="BF4447" i="8"/>
  <c r="AS4447" i="8"/>
  <c r="AR4447" i="8"/>
  <c r="AQ4447" i="8"/>
  <c r="AL4447" i="8"/>
  <c r="CD4446" i="8"/>
  <c r="CC4446" i="8"/>
  <c r="BO4446" i="8"/>
  <c r="BG4446" i="8"/>
  <c r="BF4446" i="8"/>
  <c r="AS4446" i="8"/>
  <c r="AR4446" i="8"/>
  <c r="AQ4446" i="8"/>
  <c r="AL4446" i="8"/>
  <c r="CD4445" i="8"/>
  <c r="CC4445" i="8"/>
  <c r="BO4445" i="8"/>
  <c r="BG4445" i="8"/>
  <c r="BF4445" i="8"/>
  <c r="AS4445" i="8"/>
  <c r="AR4445" i="8"/>
  <c r="AQ4445" i="8"/>
  <c r="AL4445" i="8"/>
  <c r="CD4444" i="8"/>
  <c r="CC4444" i="8"/>
  <c r="BO4444" i="8"/>
  <c r="BG4444" i="8"/>
  <c r="BF4444" i="8"/>
  <c r="AS4444" i="8"/>
  <c r="AR4444" i="8"/>
  <c r="AQ4444" i="8"/>
  <c r="AL4444" i="8"/>
  <c r="CD4443" i="8"/>
  <c r="CC4443" i="8"/>
  <c r="BO4443" i="8"/>
  <c r="BG4443" i="8"/>
  <c r="BF4443" i="8"/>
  <c r="AS4443" i="8"/>
  <c r="AR4443" i="8"/>
  <c r="AQ4443" i="8"/>
  <c r="AL4443" i="8"/>
  <c r="CD4442" i="8"/>
  <c r="CC4442" i="8"/>
  <c r="BO4442" i="8"/>
  <c r="BG4442" i="8"/>
  <c r="BF4442" i="8"/>
  <c r="AS4442" i="8"/>
  <c r="AR4442" i="8"/>
  <c r="AQ4442" i="8"/>
  <c r="AL4442" i="8"/>
  <c r="CD4441" i="8"/>
  <c r="CC4441" i="8"/>
  <c r="BO4441" i="8"/>
  <c r="BG4441" i="8"/>
  <c r="BF4441" i="8"/>
  <c r="AS4441" i="8"/>
  <c r="AR4441" i="8"/>
  <c r="AQ4441" i="8"/>
  <c r="AL4441" i="8"/>
  <c r="CD4440" i="8"/>
  <c r="CC4440" i="8"/>
  <c r="BO4440" i="8"/>
  <c r="BG4440" i="8"/>
  <c r="BF4440" i="8"/>
  <c r="AS4440" i="8"/>
  <c r="AR4440" i="8"/>
  <c r="AQ4440" i="8"/>
  <c r="AL4440" i="8"/>
  <c r="CD4439" i="8"/>
  <c r="CC4439" i="8"/>
  <c r="BO4439" i="8"/>
  <c r="BG4439" i="8"/>
  <c r="BF4439" i="8"/>
  <c r="AS4439" i="8"/>
  <c r="AR4439" i="8"/>
  <c r="AQ4439" i="8"/>
  <c r="AL4439" i="8"/>
  <c r="CD4438" i="8"/>
  <c r="CC4438" i="8"/>
  <c r="BO4438" i="8"/>
  <c r="BG4438" i="8"/>
  <c r="BF4438" i="8"/>
  <c r="AS4438" i="8"/>
  <c r="AR4438" i="8"/>
  <c r="AQ4438" i="8"/>
  <c r="AL4438" i="8"/>
  <c r="CD4437" i="8"/>
  <c r="CC4437" i="8"/>
  <c r="BO4437" i="8"/>
  <c r="BG4437" i="8"/>
  <c r="BF4437" i="8"/>
  <c r="AS4437" i="8"/>
  <c r="AR4437" i="8"/>
  <c r="AQ4437" i="8"/>
  <c r="AL4437" i="8"/>
  <c r="CD4436" i="8"/>
  <c r="CC4436" i="8"/>
  <c r="BO4436" i="8"/>
  <c r="BG4436" i="8"/>
  <c r="BF4436" i="8"/>
  <c r="AS4436" i="8"/>
  <c r="AR4436" i="8"/>
  <c r="AQ4436" i="8"/>
  <c r="AL4436" i="8"/>
  <c r="CD4435" i="8"/>
  <c r="CC4435" i="8"/>
  <c r="BO4435" i="8"/>
  <c r="BG4435" i="8"/>
  <c r="BF4435" i="8"/>
  <c r="AS4435" i="8"/>
  <c r="AR4435" i="8"/>
  <c r="AQ4435" i="8"/>
  <c r="AL4435" i="8"/>
  <c r="CD4434" i="8"/>
  <c r="CC4434" i="8"/>
  <c r="BO4434" i="8"/>
  <c r="BG4434" i="8"/>
  <c r="BF4434" i="8"/>
  <c r="AS4434" i="8"/>
  <c r="AR4434" i="8"/>
  <c r="AQ4434" i="8"/>
  <c r="AL4434" i="8"/>
  <c r="CD4433" i="8"/>
  <c r="CC4433" i="8"/>
  <c r="BO4433" i="8"/>
  <c r="BG4433" i="8"/>
  <c r="BF4433" i="8"/>
  <c r="AS4433" i="8"/>
  <c r="AR4433" i="8"/>
  <c r="AQ4433" i="8"/>
  <c r="AL4433" i="8"/>
  <c r="CD4432" i="8"/>
  <c r="CC4432" i="8"/>
  <c r="BO4432" i="8"/>
  <c r="BG4432" i="8"/>
  <c r="BF4432" i="8"/>
  <c r="AS4432" i="8"/>
  <c r="AR4432" i="8"/>
  <c r="AQ4432" i="8"/>
  <c r="AL4432" i="8"/>
  <c r="CD4431" i="8"/>
  <c r="CC4431" i="8"/>
  <c r="BO4431" i="8"/>
  <c r="BG4431" i="8"/>
  <c r="BF4431" i="8"/>
  <c r="AS4431" i="8"/>
  <c r="AR4431" i="8"/>
  <c r="AQ4431" i="8"/>
  <c r="AL4431" i="8"/>
  <c r="CD4430" i="8"/>
  <c r="CC4430" i="8"/>
  <c r="BO4430" i="8"/>
  <c r="BG4430" i="8"/>
  <c r="BF4430" i="8"/>
  <c r="AS4430" i="8"/>
  <c r="AR4430" i="8"/>
  <c r="AQ4430" i="8"/>
  <c r="AL4430" i="8"/>
  <c r="CD4429" i="8"/>
  <c r="CC4429" i="8"/>
  <c r="BO4429" i="8"/>
  <c r="BG4429" i="8"/>
  <c r="BF4429" i="8"/>
  <c r="AS4429" i="8"/>
  <c r="AR4429" i="8"/>
  <c r="AQ4429" i="8"/>
  <c r="AL4429" i="8"/>
  <c r="CD4428" i="8"/>
  <c r="CC4428" i="8"/>
  <c r="BO4428" i="8"/>
  <c r="BG4428" i="8"/>
  <c r="BF4428" i="8"/>
  <c r="AS4428" i="8"/>
  <c r="AR4428" i="8"/>
  <c r="AQ4428" i="8"/>
  <c r="AL4428" i="8"/>
  <c r="CD4427" i="8"/>
  <c r="CC4427" i="8"/>
  <c r="BO4427" i="8"/>
  <c r="BG4427" i="8"/>
  <c r="BF4427" i="8"/>
  <c r="AS4427" i="8"/>
  <c r="AR4427" i="8"/>
  <c r="AQ4427" i="8"/>
  <c r="AL4427" i="8"/>
  <c r="CD4426" i="8"/>
  <c r="CC4426" i="8"/>
  <c r="BO4426" i="8"/>
  <c r="BG4426" i="8"/>
  <c r="BF4426" i="8"/>
  <c r="AS4426" i="8"/>
  <c r="AR4426" i="8"/>
  <c r="AQ4426" i="8"/>
  <c r="AL4426" i="8"/>
  <c r="CD4425" i="8"/>
  <c r="CC4425" i="8"/>
  <c r="BO4425" i="8"/>
  <c r="BG4425" i="8"/>
  <c r="BF4425" i="8"/>
  <c r="AS4425" i="8"/>
  <c r="AR4425" i="8"/>
  <c r="AQ4425" i="8"/>
  <c r="AL4425" i="8"/>
  <c r="CD4424" i="8"/>
  <c r="CC4424" i="8"/>
  <c r="BO4424" i="8"/>
  <c r="BG4424" i="8"/>
  <c r="BF4424" i="8"/>
  <c r="AS4424" i="8"/>
  <c r="AR4424" i="8"/>
  <c r="AQ4424" i="8"/>
  <c r="AL4424" i="8"/>
  <c r="CD4423" i="8"/>
  <c r="CC4423" i="8"/>
  <c r="BO4423" i="8"/>
  <c r="BG4423" i="8"/>
  <c r="BF4423" i="8"/>
  <c r="AS4423" i="8"/>
  <c r="AR4423" i="8"/>
  <c r="AQ4423" i="8"/>
  <c r="AL4423" i="8"/>
  <c r="CD4422" i="8"/>
  <c r="CC4422" i="8"/>
  <c r="BO4422" i="8"/>
  <c r="BG4422" i="8"/>
  <c r="BF4422" i="8"/>
  <c r="AS4422" i="8"/>
  <c r="AR4422" i="8"/>
  <c r="AQ4422" i="8"/>
  <c r="AL4422" i="8"/>
  <c r="CD4421" i="8"/>
  <c r="CC4421" i="8"/>
  <c r="BO4421" i="8"/>
  <c r="BG4421" i="8"/>
  <c r="BF4421" i="8"/>
  <c r="AS4421" i="8"/>
  <c r="AR4421" i="8"/>
  <c r="AQ4421" i="8"/>
  <c r="AL4421" i="8"/>
  <c r="CD4420" i="8"/>
  <c r="CC4420" i="8"/>
  <c r="BO4420" i="8"/>
  <c r="BG4420" i="8"/>
  <c r="BF4420" i="8"/>
  <c r="AS4420" i="8"/>
  <c r="AR4420" i="8"/>
  <c r="AQ4420" i="8"/>
  <c r="AL4420" i="8"/>
  <c r="CD4419" i="8"/>
  <c r="CC4419" i="8"/>
  <c r="BO4419" i="8"/>
  <c r="BG4419" i="8"/>
  <c r="BF4419" i="8"/>
  <c r="AS4419" i="8"/>
  <c r="AR4419" i="8"/>
  <c r="AQ4419" i="8"/>
  <c r="AL4419" i="8"/>
  <c r="CD4418" i="8"/>
  <c r="CC4418" i="8"/>
  <c r="BO4418" i="8"/>
  <c r="BG4418" i="8"/>
  <c r="BF4418" i="8"/>
  <c r="AS4418" i="8"/>
  <c r="AR4418" i="8"/>
  <c r="AQ4418" i="8"/>
  <c r="AL4418" i="8"/>
  <c r="CD4417" i="8"/>
  <c r="CC4417" i="8"/>
  <c r="BO4417" i="8"/>
  <c r="BG4417" i="8"/>
  <c r="BF4417" i="8"/>
  <c r="AS4417" i="8"/>
  <c r="AR4417" i="8"/>
  <c r="AQ4417" i="8"/>
  <c r="AL4417" i="8"/>
  <c r="CD4416" i="8"/>
  <c r="CC4416" i="8"/>
  <c r="BO4416" i="8"/>
  <c r="BG4416" i="8"/>
  <c r="BF4416" i="8"/>
  <c r="AS4416" i="8"/>
  <c r="AR4416" i="8"/>
  <c r="AQ4416" i="8"/>
  <c r="AL4416" i="8"/>
  <c r="CD4415" i="8"/>
  <c r="CC4415" i="8"/>
  <c r="BO4415" i="8"/>
  <c r="BG4415" i="8"/>
  <c r="BF4415" i="8"/>
  <c r="AS4415" i="8"/>
  <c r="AR4415" i="8"/>
  <c r="AQ4415" i="8"/>
  <c r="AL4415" i="8"/>
  <c r="CD4414" i="8"/>
  <c r="CC4414" i="8"/>
  <c r="BO4414" i="8"/>
  <c r="BG4414" i="8"/>
  <c r="BF4414" i="8"/>
  <c r="AS4414" i="8"/>
  <c r="AR4414" i="8"/>
  <c r="AQ4414" i="8"/>
  <c r="AL4414" i="8"/>
  <c r="CD4413" i="8"/>
  <c r="CC4413" i="8"/>
  <c r="BO4413" i="8"/>
  <c r="BG4413" i="8"/>
  <c r="BF4413" i="8"/>
  <c r="AS4413" i="8"/>
  <c r="AR4413" i="8"/>
  <c r="AQ4413" i="8"/>
  <c r="AL4413" i="8"/>
  <c r="CD4412" i="8"/>
  <c r="CC4412" i="8"/>
  <c r="BO4412" i="8"/>
  <c r="BG4412" i="8"/>
  <c r="BF4412" i="8"/>
  <c r="AS4412" i="8"/>
  <c r="AR4412" i="8"/>
  <c r="AQ4412" i="8"/>
  <c r="AL4412" i="8"/>
  <c r="CD4411" i="8"/>
  <c r="CC4411" i="8"/>
  <c r="BO4411" i="8"/>
  <c r="BG4411" i="8"/>
  <c r="BF4411" i="8"/>
  <c r="AS4411" i="8"/>
  <c r="AR4411" i="8"/>
  <c r="AQ4411" i="8"/>
  <c r="AL4411" i="8"/>
  <c r="CD4410" i="8"/>
  <c r="CC4410" i="8"/>
  <c r="BO4410" i="8"/>
  <c r="BG4410" i="8"/>
  <c r="BF4410" i="8"/>
  <c r="AS4410" i="8"/>
  <c r="AR4410" i="8"/>
  <c r="AQ4410" i="8"/>
  <c r="AL4410" i="8"/>
  <c r="CD4409" i="8"/>
  <c r="CC4409" i="8"/>
  <c r="BO4409" i="8"/>
  <c r="BG4409" i="8"/>
  <c r="BF4409" i="8"/>
  <c r="AS4409" i="8"/>
  <c r="AR4409" i="8"/>
  <c r="AQ4409" i="8"/>
  <c r="AL4409" i="8"/>
  <c r="CD4408" i="8"/>
  <c r="CC4408" i="8"/>
  <c r="BO4408" i="8"/>
  <c r="BG4408" i="8"/>
  <c r="BF4408" i="8"/>
  <c r="AS4408" i="8"/>
  <c r="AR4408" i="8"/>
  <c r="AQ4408" i="8"/>
  <c r="AL4408" i="8"/>
  <c r="CD4407" i="8"/>
  <c r="CC4407" i="8"/>
  <c r="BO4407" i="8"/>
  <c r="BG4407" i="8"/>
  <c r="BF4407" i="8"/>
  <c r="AS4407" i="8"/>
  <c r="AR4407" i="8"/>
  <c r="AQ4407" i="8"/>
  <c r="AL4407" i="8"/>
  <c r="CD4406" i="8"/>
  <c r="CC4406" i="8"/>
  <c r="BO4406" i="8"/>
  <c r="BG4406" i="8"/>
  <c r="BF4406" i="8"/>
  <c r="AS4406" i="8"/>
  <c r="AR4406" i="8"/>
  <c r="AQ4406" i="8"/>
  <c r="AL4406" i="8"/>
  <c r="CD4405" i="8"/>
  <c r="CC4405" i="8"/>
  <c r="BO4405" i="8"/>
  <c r="BG4405" i="8"/>
  <c r="BF4405" i="8"/>
  <c r="AS4405" i="8"/>
  <c r="AR4405" i="8"/>
  <c r="AQ4405" i="8"/>
  <c r="AL4405" i="8"/>
  <c r="CD4404" i="8"/>
  <c r="CC4404" i="8"/>
  <c r="BO4404" i="8"/>
  <c r="BG4404" i="8"/>
  <c r="BF4404" i="8"/>
  <c r="AS4404" i="8"/>
  <c r="AR4404" i="8"/>
  <c r="AQ4404" i="8"/>
  <c r="AL4404" i="8"/>
  <c r="CD4403" i="8"/>
  <c r="CC4403" i="8"/>
  <c r="BO4403" i="8"/>
  <c r="BG4403" i="8"/>
  <c r="BF4403" i="8"/>
  <c r="AS4403" i="8"/>
  <c r="AR4403" i="8"/>
  <c r="AQ4403" i="8"/>
  <c r="AL4403" i="8"/>
  <c r="CD4402" i="8"/>
  <c r="CC4402" i="8"/>
  <c r="BO4402" i="8"/>
  <c r="BG4402" i="8"/>
  <c r="BF4402" i="8"/>
  <c r="AS4402" i="8"/>
  <c r="AR4402" i="8"/>
  <c r="AQ4402" i="8"/>
  <c r="AL4402" i="8"/>
  <c r="CD4401" i="8"/>
  <c r="CC4401" i="8"/>
  <c r="BO4401" i="8"/>
  <c r="BG4401" i="8"/>
  <c r="BF4401" i="8"/>
  <c r="AS4401" i="8"/>
  <c r="AR4401" i="8"/>
  <c r="AQ4401" i="8"/>
  <c r="AL4401" i="8"/>
  <c r="CD4400" i="8"/>
  <c r="CC4400" i="8"/>
  <c r="BO4400" i="8"/>
  <c r="BG4400" i="8"/>
  <c r="BF4400" i="8"/>
  <c r="AS4400" i="8"/>
  <c r="AR4400" i="8"/>
  <c r="AQ4400" i="8"/>
  <c r="AL4400" i="8"/>
  <c r="CD4399" i="8"/>
  <c r="CC4399" i="8"/>
  <c r="BO4399" i="8"/>
  <c r="BG4399" i="8"/>
  <c r="BF4399" i="8"/>
  <c r="AS4399" i="8"/>
  <c r="AR4399" i="8"/>
  <c r="AQ4399" i="8"/>
  <c r="AL4399" i="8"/>
  <c r="CD4398" i="8"/>
  <c r="CC4398" i="8"/>
  <c r="BO4398" i="8"/>
  <c r="BG4398" i="8"/>
  <c r="BF4398" i="8"/>
  <c r="AS4398" i="8"/>
  <c r="AR4398" i="8"/>
  <c r="AQ4398" i="8"/>
  <c r="AL4398" i="8"/>
  <c r="CD4397" i="8"/>
  <c r="CC4397" i="8"/>
  <c r="BO4397" i="8"/>
  <c r="BG4397" i="8"/>
  <c r="BF4397" i="8"/>
  <c r="AS4397" i="8"/>
  <c r="AR4397" i="8"/>
  <c r="AQ4397" i="8"/>
  <c r="AL4397" i="8"/>
  <c r="CD4396" i="8"/>
  <c r="CC4396" i="8"/>
  <c r="BO4396" i="8"/>
  <c r="BG4396" i="8"/>
  <c r="BF4396" i="8"/>
  <c r="AS4396" i="8"/>
  <c r="AR4396" i="8"/>
  <c r="AQ4396" i="8"/>
  <c r="AL4396" i="8"/>
  <c r="CD4395" i="8"/>
  <c r="CC4395" i="8"/>
  <c r="BO4395" i="8"/>
  <c r="BG4395" i="8"/>
  <c r="BF4395" i="8"/>
  <c r="AS4395" i="8"/>
  <c r="AR4395" i="8"/>
  <c r="AQ4395" i="8"/>
  <c r="AL4395" i="8"/>
  <c r="CD4394" i="8"/>
  <c r="CC4394" i="8"/>
  <c r="BO4394" i="8"/>
  <c r="BG4394" i="8"/>
  <c r="BF4394" i="8"/>
  <c r="AS4394" i="8"/>
  <c r="AR4394" i="8"/>
  <c r="AQ4394" i="8"/>
  <c r="AL4394" i="8"/>
  <c r="CD4393" i="8"/>
  <c r="CC4393" i="8"/>
  <c r="BO4393" i="8"/>
  <c r="BG4393" i="8"/>
  <c r="BF4393" i="8"/>
  <c r="AS4393" i="8"/>
  <c r="AR4393" i="8"/>
  <c r="AQ4393" i="8"/>
  <c r="AL4393" i="8"/>
  <c r="CD4392" i="8"/>
  <c r="CC4392" i="8"/>
  <c r="BO4392" i="8"/>
  <c r="BG4392" i="8"/>
  <c r="BF4392" i="8"/>
  <c r="AS4392" i="8"/>
  <c r="AR4392" i="8"/>
  <c r="AQ4392" i="8"/>
  <c r="AL4392" i="8"/>
  <c r="CD4391" i="8"/>
  <c r="CC4391" i="8"/>
  <c r="BO4391" i="8"/>
  <c r="BG4391" i="8"/>
  <c r="BF4391" i="8"/>
  <c r="AS4391" i="8"/>
  <c r="AR4391" i="8"/>
  <c r="AQ4391" i="8"/>
  <c r="AL4391" i="8"/>
  <c r="CD4390" i="8"/>
  <c r="CC4390" i="8"/>
  <c r="BO4390" i="8"/>
  <c r="BG4390" i="8"/>
  <c r="BF4390" i="8"/>
  <c r="AS4390" i="8"/>
  <c r="AR4390" i="8"/>
  <c r="AQ4390" i="8"/>
  <c r="AL4390" i="8"/>
  <c r="CD4389" i="8"/>
  <c r="CC4389" i="8"/>
  <c r="BO4389" i="8"/>
  <c r="BG4389" i="8"/>
  <c r="BF4389" i="8"/>
  <c r="AS4389" i="8"/>
  <c r="AR4389" i="8"/>
  <c r="AQ4389" i="8"/>
  <c r="AL4389" i="8"/>
  <c r="CD4388" i="8"/>
  <c r="CC4388" i="8"/>
  <c r="BO4388" i="8"/>
  <c r="BG4388" i="8"/>
  <c r="BF4388" i="8"/>
  <c r="AS4388" i="8"/>
  <c r="AR4388" i="8"/>
  <c r="AQ4388" i="8"/>
  <c r="AL4388" i="8"/>
  <c r="CD4387" i="8"/>
  <c r="CC4387" i="8"/>
  <c r="BO4387" i="8"/>
  <c r="BG4387" i="8"/>
  <c r="BF4387" i="8"/>
  <c r="AS4387" i="8"/>
  <c r="AR4387" i="8"/>
  <c r="AQ4387" i="8"/>
  <c r="AL4387" i="8"/>
  <c r="CD4386" i="8"/>
  <c r="CC4386" i="8"/>
  <c r="BO4386" i="8"/>
  <c r="BG4386" i="8"/>
  <c r="BF4386" i="8"/>
  <c r="AS4386" i="8"/>
  <c r="AR4386" i="8"/>
  <c r="AQ4386" i="8"/>
  <c r="AL4386" i="8"/>
  <c r="CD4385" i="8"/>
  <c r="CC4385" i="8"/>
  <c r="BO4385" i="8"/>
  <c r="BG4385" i="8"/>
  <c r="BF4385" i="8"/>
  <c r="AS4385" i="8"/>
  <c r="AR4385" i="8"/>
  <c r="AQ4385" i="8"/>
  <c r="AL4385" i="8"/>
  <c r="CD4384" i="8"/>
  <c r="CC4384" i="8"/>
  <c r="BO4384" i="8"/>
  <c r="BG4384" i="8"/>
  <c r="BF4384" i="8"/>
  <c r="AS4384" i="8"/>
  <c r="AR4384" i="8"/>
  <c r="AQ4384" i="8"/>
  <c r="AL4384" i="8"/>
  <c r="CD4383" i="8"/>
  <c r="CC4383" i="8"/>
  <c r="BO4383" i="8"/>
  <c r="BG4383" i="8"/>
  <c r="BF4383" i="8"/>
  <c r="AS4383" i="8"/>
  <c r="AR4383" i="8"/>
  <c r="AQ4383" i="8"/>
  <c r="AL4383" i="8"/>
  <c r="CD4382" i="8"/>
  <c r="CC4382" i="8"/>
  <c r="BO4382" i="8"/>
  <c r="BG4382" i="8"/>
  <c r="BF4382" i="8"/>
  <c r="AS4382" i="8"/>
  <c r="AR4382" i="8"/>
  <c r="AQ4382" i="8"/>
  <c r="AL4382" i="8"/>
  <c r="CD4381" i="8"/>
  <c r="CC4381" i="8"/>
  <c r="BO4381" i="8"/>
  <c r="BG4381" i="8"/>
  <c r="BF4381" i="8"/>
  <c r="AS4381" i="8"/>
  <c r="AR4381" i="8"/>
  <c r="AQ4381" i="8"/>
  <c r="AL4381" i="8"/>
  <c r="CD4380" i="8"/>
  <c r="CC4380" i="8"/>
  <c r="BO4380" i="8"/>
  <c r="BG4380" i="8"/>
  <c r="BF4380" i="8"/>
  <c r="AS4380" i="8"/>
  <c r="AR4380" i="8"/>
  <c r="AQ4380" i="8"/>
  <c r="AL4380" i="8"/>
  <c r="CD4379" i="8"/>
  <c r="CC4379" i="8"/>
  <c r="BO4379" i="8"/>
  <c r="BG4379" i="8"/>
  <c r="BF4379" i="8"/>
  <c r="AS4379" i="8"/>
  <c r="AR4379" i="8"/>
  <c r="AQ4379" i="8"/>
  <c r="AL4379" i="8"/>
  <c r="CD4378" i="8"/>
  <c r="CC4378" i="8"/>
  <c r="BO4378" i="8"/>
  <c r="BG4378" i="8"/>
  <c r="BF4378" i="8"/>
  <c r="AS4378" i="8"/>
  <c r="AR4378" i="8"/>
  <c r="AQ4378" i="8"/>
  <c r="AL4378" i="8"/>
  <c r="CD4377" i="8"/>
  <c r="CC4377" i="8"/>
  <c r="BO4377" i="8"/>
  <c r="BG4377" i="8"/>
  <c r="BF4377" i="8"/>
  <c r="AS4377" i="8"/>
  <c r="AR4377" i="8"/>
  <c r="AQ4377" i="8"/>
  <c r="AL4377" i="8"/>
  <c r="CD4376" i="8"/>
  <c r="CC4376" i="8"/>
  <c r="BO4376" i="8"/>
  <c r="BG4376" i="8"/>
  <c r="BF4376" i="8"/>
  <c r="AS4376" i="8"/>
  <c r="AR4376" i="8"/>
  <c r="AQ4376" i="8"/>
  <c r="AL4376" i="8"/>
  <c r="CD4375" i="8"/>
  <c r="CC4375" i="8"/>
  <c r="BO4375" i="8"/>
  <c r="BG4375" i="8"/>
  <c r="BF4375" i="8"/>
  <c r="AS4375" i="8"/>
  <c r="AR4375" i="8"/>
  <c r="AQ4375" i="8"/>
  <c r="AL4375" i="8"/>
  <c r="CD4374" i="8"/>
  <c r="CC4374" i="8"/>
  <c r="BO4374" i="8"/>
  <c r="BG4374" i="8"/>
  <c r="BF4374" i="8"/>
  <c r="AS4374" i="8"/>
  <c r="AR4374" i="8"/>
  <c r="AQ4374" i="8"/>
  <c r="AL4374" i="8"/>
  <c r="CD4373" i="8"/>
  <c r="CC4373" i="8"/>
  <c r="BO4373" i="8"/>
  <c r="BG4373" i="8"/>
  <c r="BF4373" i="8"/>
  <c r="AS4373" i="8"/>
  <c r="AR4373" i="8"/>
  <c r="AQ4373" i="8"/>
  <c r="AL4373" i="8"/>
  <c r="CD4372" i="8"/>
  <c r="CC4372" i="8"/>
  <c r="BO4372" i="8"/>
  <c r="BG4372" i="8"/>
  <c r="BF4372" i="8"/>
  <c r="AS4372" i="8"/>
  <c r="AR4372" i="8"/>
  <c r="AQ4372" i="8"/>
  <c r="AL4372" i="8"/>
  <c r="CD4371" i="8"/>
  <c r="CC4371" i="8"/>
  <c r="BO4371" i="8"/>
  <c r="BG4371" i="8"/>
  <c r="BF4371" i="8"/>
  <c r="AS4371" i="8"/>
  <c r="AR4371" i="8"/>
  <c r="AQ4371" i="8"/>
  <c r="AL4371" i="8"/>
  <c r="CD4370" i="8"/>
  <c r="CC4370" i="8"/>
  <c r="BO4370" i="8"/>
  <c r="BG4370" i="8"/>
  <c r="BF4370" i="8"/>
  <c r="AS4370" i="8"/>
  <c r="AR4370" i="8"/>
  <c r="AQ4370" i="8"/>
  <c r="AL4370" i="8"/>
  <c r="CD4369" i="8"/>
  <c r="CC4369" i="8"/>
  <c r="BO4369" i="8"/>
  <c r="BG4369" i="8"/>
  <c r="BF4369" i="8"/>
  <c r="AS4369" i="8"/>
  <c r="AR4369" i="8"/>
  <c r="AQ4369" i="8"/>
  <c r="AL4369" i="8"/>
  <c r="CD4368" i="8"/>
  <c r="CC4368" i="8"/>
  <c r="BO4368" i="8"/>
  <c r="BG4368" i="8"/>
  <c r="BF4368" i="8"/>
  <c r="AS4368" i="8"/>
  <c r="AR4368" i="8"/>
  <c r="AQ4368" i="8"/>
  <c r="AL4368" i="8"/>
  <c r="CD4367" i="8"/>
  <c r="CC4367" i="8"/>
  <c r="BO4367" i="8"/>
  <c r="BG4367" i="8"/>
  <c r="BF4367" i="8"/>
  <c r="AS4367" i="8"/>
  <c r="AR4367" i="8"/>
  <c r="AQ4367" i="8"/>
  <c r="AL4367" i="8"/>
  <c r="CD4366" i="8"/>
  <c r="CC4366" i="8"/>
  <c r="BO4366" i="8"/>
  <c r="BG4366" i="8"/>
  <c r="BF4366" i="8"/>
  <c r="AS4366" i="8"/>
  <c r="AR4366" i="8"/>
  <c r="AQ4366" i="8"/>
  <c r="AL4366" i="8"/>
  <c r="CD4365" i="8"/>
  <c r="CC4365" i="8"/>
  <c r="BO4365" i="8"/>
  <c r="BG4365" i="8"/>
  <c r="BF4365" i="8"/>
  <c r="AS4365" i="8"/>
  <c r="AR4365" i="8"/>
  <c r="AQ4365" i="8"/>
  <c r="AL4365" i="8"/>
  <c r="CD4364" i="8"/>
  <c r="CC4364" i="8"/>
  <c r="BO4364" i="8"/>
  <c r="BG4364" i="8"/>
  <c r="BF4364" i="8"/>
  <c r="AS4364" i="8"/>
  <c r="AR4364" i="8"/>
  <c r="AQ4364" i="8"/>
  <c r="AL4364" i="8"/>
  <c r="CD4363" i="8"/>
  <c r="CC4363" i="8"/>
  <c r="BO4363" i="8"/>
  <c r="BG4363" i="8"/>
  <c r="BF4363" i="8"/>
  <c r="AS4363" i="8"/>
  <c r="AR4363" i="8"/>
  <c r="AQ4363" i="8"/>
  <c r="AL4363" i="8"/>
  <c r="CD4362" i="8"/>
  <c r="CC4362" i="8"/>
  <c r="BO4362" i="8"/>
  <c r="BG4362" i="8"/>
  <c r="BF4362" i="8"/>
  <c r="AS4362" i="8"/>
  <c r="AR4362" i="8"/>
  <c r="AQ4362" i="8"/>
  <c r="AL4362" i="8"/>
  <c r="CD4361" i="8"/>
  <c r="CC4361" i="8"/>
  <c r="BO4361" i="8"/>
  <c r="BG4361" i="8"/>
  <c r="BF4361" i="8"/>
  <c r="AS4361" i="8"/>
  <c r="AR4361" i="8"/>
  <c r="AQ4361" i="8"/>
  <c r="AL4361" i="8"/>
  <c r="CD4360" i="8"/>
  <c r="CC4360" i="8"/>
  <c r="BO4360" i="8"/>
  <c r="BG4360" i="8"/>
  <c r="BF4360" i="8"/>
  <c r="AS4360" i="8"/>
  <c r="AR4360" i="8"/>
  <c r="AQ4360" i="8"/>
  <c r="AL4360" i="8"/>
  <c r="CD4359" i="8"/>
  <c r="CC4359" i="8"/>
  <c r="BO4359" i="8"/>
  <c r="BG4359" i="8"/>
  <c r="BF4359" i="8"/>
  <c r="AS4359" i="8"/>
  <c r="AR4359" i="8"/>
  <c r="AQ4359" i="8"/>
  <c r="AL4359" i="8"/>
  <c r="CD4358" i="8"/>
  <c r="CC4358" i="8"/>
  <c r="BO4358" i="8"/>
  <c r="BG4358" i="8"/>
  <c r="BF4358" i="8"/>
  <c r="AS4358" i="8"/>
  <c r="AR4358" i="8"/>
  <c r="AQ4358" i="8"/>
  <c r="AL4358" i="8"/>
  <c r="CD4357" i="8"/>
  <c r="CC4357" i="8"/>
  <c r="BO4357" i="8"/>
  <c r="BG4357" i="8"/>
  <c r="BF4357" i="8"/>
  <c r="AS4357" i="8"/>
  <c r="AR4357" i="8"/>
  <c r="AQ4357" i="8"/>
  <c r="AL4357" i="8"/>
  <c r="CD4356" i="8"/>
  <c r="CC4356" i="8"/>
  <c r="BO4356" i="8"/>
  <c r="BG4356" i="8"/>
  <c r="BF4356" i="8"/>
  <c r="AS4356" i="8"/>
  <c r="AR4356" i="8"/>
  <c r="AQ4356" i="8"/>
  <c r="AL4356" i="8"/>
  <c r="CD4355" i="8"/>
  <c r="CC4355" i="8"/>
  <c r="BO4355" i="8"/>
  <c r="BG4355" i="8"/>
  <c r="BF4355" i="8"/>
  <c r="AS4355" i="8"/>
  <c r="AR4355" i="8"/>
  <c r="AQ4355" i="8"/>
  <c r="AL4355" i="8"/>
  <c r="CD4354" i="8"/>
  <c r="CC4354" i="8"/>
  <c r="BO4354" i="8"/>
  <c r="BG4354" i="8"/>
  <c r="BF4354" i="8"/>
  <c r="AS4354" i="8"/>
  <c r="AR4354" i="8"/>
  <c r="AQ4354" i="8"/>
  <c r="AL4354" i="8"/>
  <c r="CD4353" i="8"/>
  <c r="CC4353" i="8"/>
  <c r="BO4353" i="8"/>
  <c r="BG4353" i="8"/>
  <c r="BF4353" i="8"/>
  <c r="AS4353" i="8"/>
  <c r="AR4353" i="8"/>
  <c r="AQ4353" i="8"/>
  <c r="AL4353" i="8"/>
  <c r="CD4352" i="8"/>
  <c r="CC4352" i="8"/>
  <c r="BO4352" i="8"/>
  <c r="BG4352" i="8"/>
  <c r="BF4352" i="8"/>
  <c r="AS4352" i="8"/>
  <c r="AR4352" i="8"/>
  <c r="AQ4352" i="8"/>
  <c r="AL4352" i="8"/>
  <c r="CD4351" i="8"/>
  <c r="CC4351" i="8"/>
  <c r="BO4351" i="8"/>
  <c r="BG4351" i="8"/>
  <c r="BF4351" i="8"/>
  <c r="AS4351" i="8"/>
  <c r="AR4351" i="8"/>
  <c r="AQ4351" i="8"/>
  <c r="AL4351" i="8"/>
  <c r="CD4350" i="8"/>
  <c r="CC4350" i="8"/>
  <c r="BO4350" i="8"/>
  <c r="BG4350" i="8"/>
  <c r="BF4350" i="8"/>
  <c r="AS4350" i="8"/>
  <c r="AR4350" i="8"/>
  <c r="AQ4350" i="8"/>
  <c r="AL4350" i="8"/>
  <c r="CD4349" i="8"/>
  <c r="CC4349" i="8"/>
  <c r="BO4349" i="8"/>
  <c r="BG4349" i="8"/>
  <c r="BF4349" i="8"/>
  <c r="AS4349" i="8"/>
  <c r="AR4349" i="8"/>
  <c r="AQ4349" i="8"/>
  <c r="AL4349" i="8"/>
  <c r="CD4348" i="8"/>
  <c r="CC4348" i="8"/>
  <c r="BO4348" i="8"/>
  <c r="BG4348" i="8"/>
  <c r="BF4348" i="8"/>
  <c r="AS4348" i="8"/>
  <c r="AR4348" i="8"/>
  <c r="AQ4348" i="8"/>
  <c r="AL4348" i="8"/>
  <c r="CD4347" i="8"/>
  <c r="CC4347" i="8"/>
  <c r="BO4347" i="8"/>
  <c r="BG4347" i="8"/>
  <c r="BF4347" i="8"/>
  <c r="AS4347" i="8"/>
  <c r="AR4347" i="8"/>
  <c r="AQ4347" i="8"/>
  <c r="AL4347" i="8"/>
  <c r="CD4346" i="8"/>
  <c r="CC4346" i="8"/>
  <c r="BO4346" i="8"/>
  <c r="BG4346" i="8"/>
  <c r="BF4346" i="8"/>
  <c r="AS4346" i="8"/>
  <c r="AR4346" i="8"/>
  <c r="AQ4346" i="8"/>
  <c r="AL4346" i="8"/>
  <c r="CD4345" i="8"/>
  <c r="CC4345" i="8"/>
  <c r="BO4345" i="8"/>
  <c r="BG4345" i="8"/>
  <c r="BF4345" i="8"/>
  <c r="AS4345" i="8"/>
  <c r="AR4345" i="8"/>
  <c r="AQ4345" i="8"/>
  <c r="AL4345" i="8"/>
  <c r="CD4344" i="8"/>
  <c r="CC4344" i="8"/>
  <c r="BO4344" i="8"/>
  <c r="BG4344" i="8"/>
  <c r="BF4344" i="8"/>
  <c r="AS4344" i="8"/>
  <c r="AR4344" i="8"/>
  <c r="AQ4344" i="8"/>
  <c r="AL4344" i="8"/>
  <c r="CD4343" i="8"/>
  <c r="CC4343" i="8"/>
  <c r="BO4343" i="8"/>
  <c r="BG4343" i="8"/>
  <c r="BF4343" i="8"/>
  <c r="AS4343" i="8"/>
  <c r="AR4343" i="8"/>
  <c r="AQ4343" i="8"/>
  <c r="AL4343" i="8"/>
  <c r="CD4342" i="8"/>
  <c r="CC4342" i="8"/>
  <c r="BO4342" i="8"/>
  <c r="BG4342" i="8"/>
  <c r="BF4342" i="8"/>
  <c r="AS4342" i="8"/>
  <c r="AR4342" i="8"/>
  <c r="AQ4342" i="8"/>
  <c r="AL4342" i="8"/>
  <c r="CD4341" i="8"/>
  <c r="CC4341" i="8"/>
  <c r="BO4341" i="8"/>
  <c r="BG4341" i="8"/>
  <c r="BF4341" i="8"/>
  <c r="AS4341" i="8"/>
  <c r="AR4341" i="8"/>
  <c r="AQ4341" i="8"/>
  <c r="AL4341" i="8"/>
  <c r="CD4340" i="8"/>
  <c r="CC4340" i="8"/>
  <c r="BO4340" i="8"/>
  <c r="BG4340" i="8"/>
  <c r="BF4340" i="8"/>
  <c r="AS4340" i="8"/>
  <c r="AR4340" i="8"/>
  <c r="AQ4340" i="8"/>
  <c r="AL4340" i="8"/>
  <c r="CD4339" i="8"/>
  <c r="CC4339" i="8"/>
  <c r="BO4339" i="8"/>
  <c r="BG4339" i="8"/>
  <c r="BF4339" i="8"/>
  <c r="AS4339" i="8"/>
  <c r="AR4339" i="8"/>
  <c r="AQ4339" i="8"/>
  <c r="AL4339" i="8"/>
  <c r="CD4338" i="8"/>
  <c r="CC4338" i="8"/>
  <c r="BO4338" i="8"/>
  <c r="BG4338" i="8"/>
  <c r="BF4338" i="8"/>
  <c r="AS4338" i="8"/>
  <c r="AR4338" i="8"/>
  <c r="AQ4338" i="8"/>
  <c r="AL4338" i="8"/>
  <c r="CD4337" i="8"/>
  <c r="CC4337" i="8"/>
  <c r="BO4337" i="8"/>
  <c r="BG4337" i="8"/>
  <c r="BF4337" i="8"/>
  <c r="AS4337" i="8"/>
  <c r="AR4337" i="8"/>
  <c r="AQ4337" i="8"/>
  <c r="AL4337" i="8"/>
  <c r="CD4336" i="8"/>
  <c r="CC4336" i="8"/>
  <c r="BO4336" i="8"/>
  <c r="BG4336" i="8"/>
  <c r="BF4336" i="8"/>
  <c r="AS4336" i="8"/>
  <c r="AR4336" i="8"/>
  <c r="AQ4336" i="8"/>
  <c r="AL4336" i="8"/>
  <c r="CD4335" i="8"/>
  <c r="CC4335" i="8"/>
  <c r="BO4335" i="8"/>
  <c r="BG4335" i="8"/>
  <c r="BF4335" i="8"/>
  <c r="AS4335" i="8"/>
  <c r="AR4335" i="8"/>
  <c r="AQ4335" i="8"/>
  <c r="AL4335" i="8"/>
  <c r="CD4334" i="8"/>
  <c r="CC4334" i="8"/>
  <c r="BO4334" i="8"/>
  <c r="BG4334" i="8"/>
  <c r="BF4334" i="8"/>
  <c r="AS4334" i="8"/>
  <c r="AR4334" i="8"/>
  <c r="AQ4334" i="8"/>
  <c r="AL4334" i="8"/>
  <c r="CD4333" i="8"/>
  <c r="CC4333" i="8"/>
  <c r="BO4333" i="8"/>
  <c r="BG4333" i="8"/>
  <c r="BF4333" i="8"/>
  <c r="AS4333" i="8"/>
  <c r="AR4333" i="8"/>
  <c r="AQ4333" i="8"/>
  <c r="AL4333" i="8"/>
  <c r="CD4332" i="8"/>
  <c r="CC4332" i="8"/>
  <c r="BO4332" i="8"/>
  <c r="BG4332" i="8"/>
  <c r="BF4332" i="8"/>
  <c r="AS4332" i="8"/>
  <c r="AR4332" i="8"/>
  <c r="AQ4332" i="8"/>
  <c r="AL4332" i="8"/>
  <c r="CD4331" i="8"/>
  <c r="CC4331" i="8"/>
  <c r="BO4331" i="8"/>
  <c r="BG4331" i="8"/>
  <c r="BF4331" i="8"/>
  <c r="AS4331" i="8"/>
  <c r="AR4331" i="8"/>
  <c r="AQ4331" i="8"/>
  <c r="AL4331" i="8"/>
  <c r="CD4330" i="8"/>
  <c r="CC4330" i="8"/>
  <c r="BO4330" i="8"/>
  <c r="BG4330" i="8"/>
  <c r="BF4330" i="8"/>
  <c r="AS4330" i="8"/>
  <c r="AR4330" i="8"/>
  <c r="AQ4330" i="8"/>
  <c r="AL4330" i="8"/>
  <c r="CD4329" i="8"/>
  <c r="CC4329" i="8"/>
  <c r="BO4329" i="8"/>
  <c r="BG4329" i="8"/>
  <c r="BF4329" i="8"/>
  <c r="AS4329" i="8"/>
  <c r="AR4329" i="8"/>
  <c r="AQ4329" i="8"/>
  <c r="AL4329" i="8"/>
  <c r="CD4328" i="8"/>
  <c r="CC4328" i="8"/>
  <c r="BO4328" i="8"/>
  <c r="BG4328" i="8"/>
  <c r="BF4328" i="8"/>
  <c r="AS4328" i="8"/>
  <c r="AR4328" i="8"/>
  <c r="AQ4328" i="8"/>
  <c r="AL4328" i="8"/>
  <c r="CD4327" i="8"/>
  <c r="CC4327" i="8"/>
  <c r="BO4327" i="8"/>
  <c r="BG4327" i="8"/>
  <c r="BF4327" i="8"/>
  <c r="AS4327" i="8"/>
  <c r="AR4327" i="8"/>
  <c r="AQ4327" i="8"/>
  <c r="AL4327" i="8"/>
  <c r="CD4326" i="8"/>
  <c r="CC4326" i="8"/>
  <c r="BO4326" i="8"/>
  <c r="BG4326" i="8"/>
  <c r="BF4326" i="8"/>
  <c r="AS4326" i="8"/>
  <c r="AR4326" i="8"/>
  <c r="AQ4326" i="8"/>
  <c r="AL4326" i="8"/>
  <c r="CD4325" i="8"/>
  <c r="CC4325" i="8"/>
  <c r="BO4325" i="8"/>
  <c r="BG4325" i="8"/>
  <c r="BF4325" i="8"/>
  <c r="AS4325" i="8"/>
  <c r="AR4325" i="8"/>
  <c r="AQ4325" i="8"/>
  <c r="AL4325" i="8"/>
  <c r="CD4324" i="8"/>
  <c r="CC4324" i="8"/>
  <c r="BO4324" i="8"/>
  <c r="BG4324" i="8"/>
  <c r="BF4324" i="8"/>
  <c r="AS4324" i="8"/>
  <c r="AR4324" i="8"/>
  <c r="AQ4324" i="8"/>
  <c r="AL4324" i="8"/>
  <c r="CD4323" i="8"/>
  <c r="CC4323" i="8"/>
  <c r="BO4323" i="8"/>
  <c r="BG4323" i="8"/>
  <c r="BF4323" i="8"/>
  <c r="AS4323" i="8"/>
  <c r="AR4323" i="8"/>
  <c r="AQ4323" i="8"/>
  <c r="AL4323" i="8"/>
  <c r="CD4322" i="8"/>
  <c r="CC4322" i="8"/>
  <c r="BO4322" i="8"/>
  <c r="BG4322" i="8"/>
  <c r="BF4322" i="8"/>
  <c r="AS4322" i="8"/>
  <c r="AR4322" i="8"/>
  <c r="AQ4322" i="8"/>
  <c r="AL4322" i="8"/>
  <c r="CD4321" i="8"/>
  <c r="CC4321" i="8"/>
  <c r="BO4321" i="8"/>
  <c r="BG4321" i="8"/>
  <c r="BF4321" i="8"/>
  <c r="AS4321" i="8"/>
  <c r="AR4321" i="8"/>
  <c r="AQ4321" i="8"/>
  <c r="AL4321" i="8"/>
  <c r="CD4320" i="8"/>
  <c r="CC4320" i="8"/>
  <c r="BO4320" i="8"/>
  <c r="BG4320" i="8"/>
  <c r="BF4320" i="8"/>
  <c r="AS4320" i="8"/>
  <c r="AR4320" i="8"/>
  <c r="AQ4320" i="8"/>
  <c r="AL4320" i="8"/>
  <c r="CD4319" i="8"/>
  <c r="CC4319" i="8"/>
  <c r="BO4319" i="8"/>
  <c r="BG4319" i="8"/>
  <c r="BF4319" i="8"/>
  <c r="AS4319" i="8"/>
  <c r="AR4319" i="8"/>
  <c r="AQ4319" i="8"/>
  <c r="AL4319" i="8"/>
  <c r="CD4318" i="8"/>
  <c r="CC4318" i="8"/>
  <c r="BO4318" i="8"/>
  <c r="BG4318" i="8"/>
  <c r="BF4318" i="8"/>
  <c r="AS4318" i="8"/>
  <c r="AR4318" i="8"/>
  <c r="AQ4318" i="8"/>
  <c r="AL4318" i="8"/>
  <c r="CD4317" i="8"/>
  <c r="CC4317" i="8"/>
  <c r="BO4317" i="8"/>
  <c r="BG4317" i="8"/>
  <c r="BF4317" i="8"/>
  <c r="AS4317" i="8"/>
  <c r="AR4317" i="8"/>
  <c r="AQ4317" i="8"/>
  <c r="AL4317" i="8"/>
  <c r="CD4316" i="8"/>
  <c r="CC4316" i="8"/>
  <c r="BO4316" i="8"/>
  <c r="BG4316" i="8"/>
  <c r="BF4316" i="8"/>
  <c r="AS4316" i="8"/>
  <c r="AR4316" i="8"/>
  <c r="AQ4316" i="8"/>
  <c r="AL4316" i="8"/>
  <c r="CD4315" i="8"/>
  <c r="CC4315" i="8"/>
  <c r="BO4315" i="8"/>
  <c r="BG4315" i="8"/>
  <c r="BF4315" i="8"/>
  <c r="AS4315" i="8"/>
  <c r="AR4315" i="8"/>
  <c r="AQ4315" i="8"/>
  <c r="AL4315" i="8"/>
  <c r="CD4314" i="8"/>
  <c r="CC4314" i="8"/>
  <c r="BO4314" i="8"/>
  <c r="BG4314" i="8"/>
  <c r="BF4314" i="8"/>
  <c r="AS4314" i="8"/>
  <c r="AR4314" i="8"/>
  <c r="AQ4314" i="8"/>
  <c r="AL4314" i="8"/>
  <c r="CD4313" i="8"/>
  <c r="CC4313" i="8"/>
  <c r="BO4313" i="8"/>
  <c r="BG4313" i="8"/>
  <c r="BF4313" i="8"/>
  <c r="AS4313" i="8"/>
  <c r="AR4313" i="8"/>
  <c r="AQ4313" i="8"/>
  <c r="AL4313" i="8"/>
  <c r="CD4312" i="8"/>
  <c r="CC4312" i="8"/>
  <c r="BO4312" i="8"/>
  <c r="BG4312" i="8"/>
  <c r="BF4312" i="8"/>
  <c r="AS4312" i="8"/>
  <c r="AR4312" i="8"/>
  <c r="AQ4312" i="8"/>
  <c r="AL4312" i="8"/>
  <c r="CD4311" i="8"/>
  <c r="CC4311" i="8"/>
  <c r="BO4311" i="8"/>
  <c r="BG4311" i="8"/>
  <c r="BF4311" i="8"/>
  <c r="AS4311" i="8"/>
  <c r="AR4311" i="8"/>
  <c r="AQ4311" i="8"/>
  <c r="AL4311" i="8"/>
  <c r="CD4310" i="8"/>
  <c r="CC4310" i="8"/>
  <c r="BO4310" i="8"/>
  <c r="BG4310" i="8"/>
  <c r="BF4310" i="8"/>
  <c r="AS4310" i="8"/>
  <c r="AR4310" i="8"/>
  <c r="AQ4310" i="8"/>
  <c r="AL4310" i="8"/>
  <c r="CD4309" i="8"/>
  <c r="CC4309" i="8"/>
  <c r="BO4309" i="8"/>
  <c r="BG4309" i="8"/>
  <c r="BF4309" i="8"/>
  <c r="AS4309" i="8"/>
  <c r="AR4309" i="8"/>
  <c r="AQ4309" i="8"/>
  <c r="AL4309" i="8"/>
  <c r="CD4308" i="8"/>
  <c r="CC4308" i="8"/>
  <c r="BO4308" i="8"/>
  <c r="BG4308" i="8"/>
  <c r="BF4308" i="8"/>
  <c r="AS4308" i="8"/>
  <c r="AR4308" i="8"/>
  <c r="AQ4308" i="8"/>
  <c r="AL4308" i="8"/>
  <c r="CD4307" i="8"/>
  <c r="CC4307" i="8"/>
  <c r="BO4307" i="8"/>
  <c r="BG4307" i="8"/>
  <c r="BF4307" i="8"/>
  <c r="AS4307" i="8"/>
  <c r="AR4307" i="8"/>
  <c r="AQ4307" i="8"/>
  <c r="AL4307" i="8"/>
  <c r="CD4306" i="8"/>
  <c r="CC4306" i="8"/>
  <c r="BO4306" i="8"/>
  <c r="BG4306" i="8"/>
  <c r="BF4306" i="8"/>
  <c r="AS4306" i="8"/>
  <c r="AR4306" i="8"/>
  <c r="AQ4306" i="8"/>
  <c r="AL4306" i="8"/>
  <c r="CD4305" i="8"/>
  <c r="CC4305" i="8"/>
  <c r="BO4305" i="8"/>
  <c r="BG4305" i="8"/>
  <c r="BF4305" i="8"/>
  <c r="AS4305" i="8"/>
  <c r="AR4305" i="8"/>
  <c r="AQ4305" i="8"/>
  <c r="AL4305" i="8"/>
  <c r="CD4304" i="8"/>
  <c r="CC4304" i="8"/>
  <c r="BO4304" i="8"/>
  <c r="BG4304" i="8"/>
  <c r="BF4304" i="8"/>
  <c r="AS4304" i="8"/>
  <c r="AR4304" i="8"/>
  <c r="AQ4304" i="8"/>
  <c r="AL4304" i="8"/>
  <c r="CD4303" i="8"/>
  <c r="CC4303" i="8"/>
  <c r="BO4303" i="8"/>
  <c r="BG4303" i="8"/>
  <c r="BF4303" i="8"/>
  <c r="AS4303" i="8"/>
  <c r="AR4303" i="8"/>
  <c r="AQ4303" i="8"/>
  <c r="AL4303" i="8"/>
  <c r="CD4302" i="8"/>
  <c r="CC4302" i="8"/>
  <c r="BO4302" i="8"/>
  <c r="BG4302" i="8"/>
  <c r="BF4302" i="8"/>
  <c r="AS4302" i="8"/>
  <c r="AR4302" i="8"/>
  <c r="AQ4302" i="8"/>
  <c r="AL4302" i="8"/>
  <c r="CD4301" i="8"/>
  <c r="CC4301" i="8"/>
  <c r="BO4301" i="8"/>
  <c r="BG4301" i="8"/>
  <c r="BF4301" i="8"/>
  <c r="AS4301" i="8"/>
  <c r="AR4301" i="8"/>
  <c r="AQ4301" i="8"/>
  <c r="AL4301" i="8"/>
  <c r="CD4300" i="8"/>
  <c r="CC4300" i="8"/>
  <c r="BO4300" i="8"/>
  <c r="BG4300" i="8"/>
  <c r="BF4300" i="8"/>
  <c r="AS4300" i="8"/>
  <c r="AR4300" i="8"/>
  <c r="AQ4300" i="8"/>
  <c r="AL4300" i="8"/>
  <c r="CD4299" i="8"/>
  <c r="CC4299" i="8"/>
  <c r="BO4299" i="8"/>
  <c r="BG4299" i="8"/>
  <c r="BF4299" i="8"/>
  <c r="AS4299" i="8"/>
  <c r="AR4299" i="8"/>
  <c r="AQ4299" i="8"/>
  <c r="AL4299" i="8"/>
  <c r="CD4298" i="8"/>
  <c r="CC4298" i="8"/>
  <c r="BO4298" i="8"/>
  <c r="BG4298" i="8"/>
  <c r="BF4298" i="8"/>
  <c r="AS4298" i="8"/>
  <c r="AR4298" i="8"/>
  <c r="AQ4298" i="8"/>
  <c r="AL4298" i="8"/>
  <c r="CD4297" i="8"/>
  <c r="CC4297" i="8"/>
  <c r="BO4297" i="8"/>
  <c r="BG4297" i="8"/>
  <c r="BF4297" i="8"/>
  <c r="AS4297" i="8"/>
  <c r="AR4297" i="8"/>
  <c r="AQ4297" i="8"/>
  <c r="AL4297" i="8"/>
  <c r="CD4296" i="8"/>
  <c r="CC4296" i="8"/>
  <c r="BO4296" i="8"/>
  <c r="BG4296" i="8"/>
  <c r="BF4296" i="8"/>
  <c r="AS4296" i="8"/>
  <c r="AR4296" i="8"/>
  <c r="AQ4296" i="8"/>
  <c r="AL4296" i="8"/>
  <c r="CD4295" i="8"/>
  <c r="CC4295" i="8"/>
  <c r="BO4295" i="8"/>
  <c r="BG4295" i="8"/>
  <c r="BF4295" i="8"/>
  <c r="AS4295" i="8"/>
  <c r="AR4295" i="8"/>
  <c r="AQ4295" i="8"/>
  <c r="AL4295" i="8"/>
  <c r="CD4294" i="8"/>
  <c r="CC4294" i="8"/>
  <c r="BO4294" i="8"/>
  <c r="BG4294" i="8"/>
  <c r="BF4294" i="8"/>
  <c r="AS4294" i="8"/>
  <c r="AR4294" i="8"/>
  <c r="AQ4294" i="8"/>
  <c r="AL4294" i="8"/>
  <c r="CD4293" i="8"/>
  <c r="CC4293" i="8"/>
  <c r="BO4293" i="8"/>
  <c r="BG4293" i="8"/>
  <c r="BF4293" i="8"/>
  <c r="AS4293" i="8"/>
  <c r="AR4293" i="8"/>
  <c r="AQ4293" i="8"/>
  <c r="AL4293" i="8"/>
  <c r="CD4292" i="8"/>
  <c r="CC4292" i="8"/>
  <c r="BO4292" i="8"/>
  <c r="BG4292" i="8"/>
  <c r="BF4292" i="8"/>
  <c r="AS4292" i="8"/>
  <c r="AR4292" i="8"/>
  <c r="AQ4292" i="8"/>
  <c r="AL4292" i="8"/>
  <c r="CD4291" i="8"/>
  <c r="CC4291" i="8"/>
  <c r="BO4291" i="8"/>
  <c r="BG4291" i="8"/>
  <c r="BF4291" i="8"/>
  <c r="AS4291" i="8"/>
  <c r="AR4291" i="8"/>
  <c r="AQ4291" i="8"/>
  <c r="AL4291" i="8"/>
  <c r="CD4290" i="8"/>
  <c r="CC4290" i="8"/>
  <c r="BO4290" i="8"/>
  <c r="BG4290" i="8"/>
  <c r="BF4290" i="8"/>
  <c r="AS4290" i="8"/>
  <c r="AR4290" i="8"/>
  <c r="AQ4290" i="8"/>
  <c r="AL4290" i="8"/>
  <c r="CD4289" i="8"/>
  <c r="CC4289" i="8"/>
  <c r="BO4289" i="8"/>
  <c r="BG4289" i="8"/>
  <c r="BF4289" i="8"/>
  <c r="AS4289" i="8"/>
  <c r="AR4289" i="8"/>
  <c r="AQ4289" i="8"/>
  <c r="AL4289" i="8"/>
  <c r="CD4288" i="8"/>
  <c r="CC4288" i="8"/>
  <c r="BO4288" i="8"/>
  <c r="BG4288" i="8"/>
  <c r="BF4288" i="8"/>
  <c r="AS4288" i="8"/>
  <c r="AR4288" i="8"/>
  <c r="AQ4288" i="8"/>
  <c r="AL4288" i="8"/>
  <c r="CD4287" i="8"/>
  <c r="CC4287" i="8"/>
  <c r="BO4287" i="8"/>
  <c r="BG4287" i="8"/>
  <c r="BF4287" i="8"/>
  <c r="AS4287" i="8"/>
  <c r="AR4287" i="8"/>
  <c r="AQ4287" i="8"/>
  <c r="AL4287" i="8"/>
  <c r="CD4286" i="8"/>
  <c r="CC4286" i="8"/>
  <c r="BO4286" i="8"/>
  <c r="BG4286" i="8"/>
  <c r="BF4286" i="8"/>
  <c r="AS4286" i="8"/>
  <c r="AR4286" i="8"/>
  <c r="AQ4286" i="8"/>
  <c r="AL4286" i="8"/>
  <c r="CD4285" i="8"/>
  <c r="CC4285" i="8"/>
  <c r="BO4285" i="8"/>
  <c r="BG4285" i="8"/>
  <c r="BF4285" i="8"/>
  <c r="AS4285" i="8"/>
  <c r="AR4285" i="8"/>
  <c r="AQ4285" i="8"/>
  <c r="AL4285" i="8"/>
  <c r="CD4284" i="8"/>
  <c r="CC4284" i="8"/>
  <c r="BO4284" i="8"/>
  <c r="BG4284" i="8"/>
  <c r="BF4284" i="8"/>
  <c r="AS4284" i="8"/>
  <c r="AR4284" i="8"/>
  <c r="AQ4284" i="8"/>
  <c r="AL4284" i="8"/>
  <c r="CD4283" i="8"/>
  <c r="CC4283" i="8"/>
  <c r="BO4283" i="8"/>
  <c r="BG4283" i="8"/>
  <c r="BF4283" i="8"/>
  <c r="AS4283" i="8"/>
  <c r="AR4283" i="8"/>
  <c r="AQ4283" i="8"/>
  <c r="AL4283" i="8"/>
  <c r="CD4282" i="8"/>
  <c r="CC4282" i="8"/>
  <c r="BO4282" i="8"/>
  <c r="BG4282" i="8"/>
  <c r="BF4282" i="8"/>
  <c r="AS4282" i="8"/>
  <c r="AR4282" i="8"/>
  <c r="AQ4282" i="8"/>
  <c r="AL4282" i="8"/>
  <c r="CD4281" i="8"/>
  <c r="CC4281" i="8"/>
  <c r="BO4281" i="8"/>
  <c r="BG4281" i="8"/>
  <c r="BF4281" i="8"/>
  <c r="AS4281" i="8"/>
  <c r="AR4281" i="8"/>
  <c r="AQ4281" i="8"/>
  <c r="AL4281" i="8"/>
  <c r="CD4280" i="8"/>
  <c r="CC4280" i="8"/>
  <c r="BO4280" i="8"/>
  <c r="BG4280" i="8"/>
  <c r="BF4280" i="8"/>
  <c r="AS4280" i="8"/>
  <c r="AR4280" i="8"/>
  <c r="AQ4280" i="8"/>
  <c r="AL4280" i="8"/>
  <c r="CD4279" i="8"/>
  <c r="CC4279" i="8"/>
  <c r="BO4279" i="8"/>
  <c r="BG4279" i="8"/>
  <c r="BF4279" i="8"/>
  <c r="AS4279" i="8"/>
  <c r="AR4279" i="8"/>
  <c r="AQ4279" i="8"/>
  <c r="AL4279" i="8"/>
  <c r="CD4278" i="8"/>
  <c r="CC4278" i="8"/>
  <c r="BO4278" i="8"/>
  <c r="BG4278" i="8"/>
  <c r="BF4278" i="8"/>
  <c r="AS4278" i="8"/>
  <c r="AR4278" i="8"/>
  <c r="AQ4278" i="8"/>
  <c r="AL4278" i="8"/>
  <c r="CD4277" i="8"/>
  <c r="CC4277" i="8"/>
  <c r="BO4277" i="8"/>
  <c r="BG4277" i="8"/>
  <c r="BF4277" i="8"/>
  <c r="AS4277" i="8"/>
  <c r="AR4277" i="8"/>
  <c r="AQ4277" i="8"/>
  <c r="AL4277" i="8"/>
  <c r="CD4276" i="8"/>
  <c r="CC4276" i="8"/>
  <c r="BO4276" i="8"/>
  <c r="BG4276" i="8"/>
  <c r="BF4276" i="8"/>
  <c r="AS4276" i="8"/>
  <c r="AR4276" i="8"/>
  <c r="AQ4276" i="8"/>
  <c r="AL4276" i="8"/>
  <c r="CD4275" i="8"/>
  <c r="CC4275" i="8"/>
  <c r="BO4275" i="8"/>
  <c r="BG4275" i="8"/>
  <c r="BF4275" i="8"/>
  <c r="AS4275" i="8"/>
  <c r="AR4275" i="8"/>
  <c r="AQ4275" i="8"/>
  <c r="AL4275" i="8"/>
  <c r="CD4274" i="8"/>
  <c r="CC4274" i="8"/>
  <c r="BO4274" i="8"/>
  <c r="BG4274" i="8"/>
  <c r="BF4274" i="8"/>
  <c r="AS4274" i="8"/>
  <c r="AR4274" i="8"/>
  <c r="AQ4274" i="8"/>
  <c r="AL4274" i="8"/>
  <c r="CD4273" i="8"/>
  <c r="CC4273" i="8"/>
  <c r="BO4273" i="8"/>
  <c r="BG4273" i="8"/>
  <c r="BF4273" i="8"/>
  <c r="AS4273" i="8"/>
  <c r="AR4273" i="8"/>
  <c r="AQ4273" i="8"/>
  <c r="AL4273" i="8"/>
  <c r="CD4272" i="8"/>
  <c r="CC4272" i="8"/>
  <c r="BO4272" i="8"/>
  <c r="BG4272" i="8"/>
  <c r="BF4272" i="8"/>
  <c r="AS4272" i="8"/>
  <c r="AR4272" i="8"/>
  <c r="AQ4272" i="8"/>
  <c r="AL4272" i="8"/>
  <c r="CD4271" i="8"/>
  <c r="CC4271" i="8"/>
  <c r="BO4271" i="8"/>
  <c r="BG4271" i="8"/>
  <c r="BF4271" i="8"/>
  <c r="AS4271" i="8"/>
  <c r="AR4271" i="8"/>
  <c r="AQ4271" i="8"/>
  <c r="AL4271" i="8"/>
  <c r="CD4270" i="8"/>
  <c r="CC4270" i="8"/>
  <c r="BO4270" i="8"/>
  <c r="BG4270" i="8"/>
  <c r="BF4270" i="8"/>
  <c r="AS4270" i="8"/>
  <c r="AR4270" i="8"/>
  <c r="AQ4270" i="8"/>
  <c r="AL4270" i="8"/>
  <c r="CD4269" i="8"/>
  <c r="CC4269" i="8"/>
  <c r="BO4269" i="8"/>
  <c r="BG4269" i="8"/>
  <c r="BF4269" i="8"/>
  <c r="AS4269" i="8"/>
  <c r="AR4269" i="8"/>
  <c r="AQ4269" i="8"/>
  <c r="AL4269" i="8"/>
  <c r="CD4268" i="8"/>
  <c r="CC4268" i="8"/>
  <c r="BO4268" i="8"/>
  <c r="BG4268" i="8"/>
  <c r="BF4268" i="8"/>
  <c r="AS4268" i="8"/>
  <c r="AR4268" i="8"/>
  <c r="AQ4268" i="8"/>
  <c r="AL4268" i="8"/>
  <c r="CD4267" i="8"/>
  <c r="CC4267" i="8"/>
  <c r="BO4267" i="8"/>
  <c r="BG4267" i="8"/>
  <c r="BF4267" i="8"/>
  <c r="AS4267" i="8"/>
  <c r="AR4267" i="8"/>
  <c r="AQ4267" i="8"/>
  <c r="AL4267" i="8"/>
  <c r="CD4266" i="8"/>
  <c r="CC4266" i="8"/>
  <c r="BO4266" i="8"/>
  <c r="BG4266" i="8"/>
  <c r="BF4266" i="8"/>
  <c r="AS4266" i="8"/>
  <c r="AR4266" i="8"/>
  <c r="AQ4266" i="8"/>
  <c r="AL4266" i="8"/>
  <c r="CD4265" i="8"/>
  <c r="CC4265" i="8"/>
  <c r="BO4265" i="8"/>
  <c r="BG4265" i="8"/>
  <c r="BF4265" i="8"/>
  <c r="AS4265" i="8"/>
  <c r="AR4265" i="8"/>
  <c r="AQ4265" i="8"/>
  <c r="AL4265" i="8"/>
  <c r="CD4264" i="8"/>
  <c r="CC4264" i="8"/>
  <c r="BO4264" i="8"/>
  <c r="BG4264" i="8"/>
  <c r="BF4264" i="8"/>
  <c r="AS4264" i="8"/>
  <c r="AR4264" i="8"/>
  <c r="AQ4264" i="8"/>
  <c r="AL4264" i="8"/>
  <c r="CD4263" i="8"/>
  <c r="CC4263" i="8"/>
  <c r="BO4263" i="8"/>
  <c r="BG4263" i="8"/>
  <c r="BF4263" i="8"/>
  <c r="AS4263" i="8"/>
  <c r="AR4263" i="8"/>
  <c r="AQ4263" i="8"/>
  <c r="AL4263" i="8"/>
  <c r="CD4262" i="8"/>
  <c r="CC4262" i="8"/>
  <c r="BO4262" i="8"/>
  <c r="BG4262" i="8"/>
  <c r="BF4262" i="8"/>
  <c r="AS4262" i="8"/>
  <c r="AR4262" i="8"/>
  <c r="AQ4262" i="8"/>
  <c r="AL4262" i="8"/>
  <c r="CD4261" i="8"/>
  <c r="CC4261" i="8"/>
  <c r="BO4261" i="8"/>
  <c r="BG4261" i="8"/>
  <c r="BF4261" i="8"/>
  <c r="AS4261" i="8"/>
  <c r="AR4261" i="8"/>
  <c r="AQ4261" i="8"/>
  <c r="AL4261" i="8"/>
  <c r="CD4260" i="8"/>
  <c r="CC4260" i="8"/>
  <c r="BO4260" i="8"/>
  <c r="BG4260" i="8"/>
  <c r="BF4260" i="8"/>
  <c r="AS4260" i="8"/>
  <c r="AR4260" i="8"/>
  <c r="AQ4260" i="8"/>
  <c r="AL4260" i="8"/>
  <c r="CD4259" i="8"/>
  <c r="CC4259" i="8"/>
  <c r="BO4259" i="8"/>
  <c r="BG4259" i="8"/>
  <c r="BF4259" i="8"/>
  <c r="AS4259" i="8"/>
  <c r="AR4259" i="8"/>
  <c r="AQ4259" i="8"/>
  <c r="AL4259" i="8"/>
  <c r="CD4258" i="8"/>
  <c r="CC4258" i="8"/>
  <c r="BO4258" i="8"/>
  <c r="BG4258" i="8"/>
  <c r="BF4258" i="8"/>
  <c r="AS4258" i="8"/>
  <c r="AR4258" i="8"/>
  <c r="AQ4258" i="8"/>
  <c r="AL4258" i="8"/>
  <c r="CD4257" i="8"/>
  <c r="CC4257" i="8"/>
  <c r="BO4257" i="8"/>
  <c r="BG4257" i="8"/>
  <c r="BF4257" i="8"/>
  <c r="AS4257" i="8"/>
  <c r="AR4257" i="8"/>
  <c r="AQ4257" i="8"/>
  <c r="AL4257" i="8"/>
  <c r="CD4256" i="8"/>
  <c r="CC4256" i="8"/>
  <c r="BO4256" i="8"/>
  <c r="BG4256" i="8"/>
  <c r="BF4256" i="8"/>
  <c r="AS4256" i="8"/>
  <c r="AR4256" i="8"/>
  <c r="AQ4256" i="8"/>
  <c r="AL4256" i="8"/>
  <c r="CD4255" i="8"/>
  <c r="CC4255" i="8"/>
  <c r="BO4255" i="8"/>
  <c r="BG4255" i="8"/>
  <c r="BF4255" i="8"/>
  <c r="AS4255" i="8"/>
  <c r="AR4255" i="8"/>
  <c r="AQ4255" i="8"/>
  <c r="AL4255" i="8"/>
  <c r="CD4254" i="8"/>
  <c r="CC4254" i="8"/>
  <c r="BO4254" i="8"/>
  <c r="BG4254" i="8"/>
  <c r="BF4254" i="8"/>
  <c r="AS4254" i="8"/>
  <c r="AR4254" i="8"/>
  <c r="AQ4254" i="8"/>
  <c r="AL4254" i="8"/>
  <c r="CD4253" i="8"/>
  <c r="CC4253" i="8"/>
  <c r="BO4253" i="8"/>
  <c r="BG4253" i="8"/>
  <c r="BF4253" i="8"/>
  <c r="AS4253" i="8"/>
  <c r="AR4253" i="8"/>
  <c r="AQ4253" i="8"/>
  <c r="AL4253" i="8"/>
  <c r="CD4252" i="8"/>
  <c r="CC4252" i="8"/>
  <c r="BO4252" i="8"/>
  <c r="BG4252" i="8"/>
  <c r="BF4252" i="8"/>
  <c r="AS4252" i="8"/>
  <c r="AR4252" i="8"/>
  <c r="AQ4252" i="8"/>
  <c r="AL4252" i="8"/>
  <c r="CD4251" i="8"/>
  <c r="CC4251" i="8"/>
  <c r="BO4251" i="8"/>
  <c r="BG4251" i="8"/>
  <c r="BF4251" i="8"/>
  <c r="AS4251" i="8"/>
  <c r="AR4251" i="8"/>
  <c r="AQ4251" i="8"/>
  <c r="AL4251" i="8"/>
  <c r="CD4250" i="8"/>
  <c r="CC4250" i="8"/>
  <c r="BO4250" i="8"/>
  <c r="BG4250" i="8"/>
  <c r="BF4250" i="8"/>
  <c r="AS4250" i="8"/>
  <c r="AR4250" i="8"/>
  <c r="AQ4250" i="8"/>
  <c r="AL4250" i="8"/>
  <c r="CD4249" i="8"/>
  <c r="CC4249" i="8"/>
  <c r="BO4249" i="8"/>
  <c r="BG4249" i="8"/>
  <c r="BF4249" i="8"/>
  <c r="AS4249" i="8"/>
  <c r="AR4249" i="8"/>
  <c r="AQ4249" i="8"/>
  <c r="AL4249" i="8"/>
  <c r="CD4248" i="8"/>
  <c r="CC4248" i="8"/>
  <c r="BO4248" i="8"/>
  <c r="BG4248" i="8"/>
  <c r="BF4248" i="8"/>
  <c r="AS4248" i="8"/>
  <c r="AR4248" i="8"/>
  <c r="AQ4248" i="8"/>
  <c r="AL4248" i="8"/>
  <c r="CD4247" i="8"/>
  <c r="CC4247" i="8"/>
  <c r="BO4247" i="8"/>
  <c r="BG4247" i="8"/>
  <c r="BF4247" i="8"/>
  <c r="AS4247" i="8"/>
  <c r="AR4247" i="8"/>
  <c r="AQ4247" i="8"/>
  <c r="AL4247" i="8"/>
  <c r="CD4246" i="8"/>
  <c r="CC4246" i="8"/>
  <c r="BO4246" i="8"/>
  <c r="BG4246" i="8"/>
  <c r="BF4246" i="8"/>
  <c r="AS4246" i="8"/>
  <c r="AR4246" i="8"/>
  <c r="AQ4246" i="8"/>
  <c r="AL4246" i="8"/>
  <c r="CD4245" i="8"/>
  <c r="CC4245" i="8"/>
  <c r="BO4245" i="8"/>
  <c r="BG4245" i="8"/>
  <c r="BF4245" i="8"/>
  <c r="AS4245" i="8"/>
  <c r="AR4245" i="8"/>
  <c r="AQ4245" i="8"/>
  <c r="AL4245" i="8"/>
  <c r="CD4244" i="8"/>
  <c r="CC4244" i="8"/>
  <c r="BO4244" i="8"/>
  <c r="BG4244" i="8"/>
  <c r="BF4244" i="8"/>
  <c r="AS4244" i="8"/>
  <c r="AR4244" i="8"/>
  <c r="AQ4244" i="8"/>
  <c r="AL4244" i="8"/>
  <c r="CD4243" i="8"/>
  <c r="CC4243" i="8"/>
  <c r="BO4243" i="8"/>
  <c r="BG4243" i="8"/>
  <c r="BF4243" i="8"/>
  <c r="AS4243" i="8"/>
  <c r="AR4243" i="8"/>
  <c r="AQ4243" i="8"/>
  <c r="AL4243" i="8"/>
  <c r="CD4242" i="8"/>
  <c r="CC4242" i="8"/>
  <c r="BO4242" i="8"/>
  <c r="BG4242" i="8"/>
  <c r="BF4242" i="8"/>
  <c r="AS4242" i="8"/>
  <c r="AR4242" i="8"/>
  <c r="AQ4242" i="8"/>
  <c r="AL4242" i="8"/>
  <c r="CD4241" i="8"/>
  <c r="CC4241" i="8"/>
  <c r="BO4241" i="8"/>
  <c r="BG4241" i="8"/>
  <c r="BF4241" i="8"/>
  <c r="AS4241" i="8"/>
  <c r="AR4241" i="8"/>
  <c r="AQ4241" i="8"/>
  <c r="AL4241" i="8"/>
  <c r="CD4240" i="8"/>
  <c r="CC4240" i="8"/>
  <c r="BO4240" i="8"/>
  <c r="BG4240" i="8"/>
  <c r="BF4240" i="8"/>
  <c r="AS4240" i="8"/>
  <c r="AR4240" i="8"/>
  <c r="AQ4240" i="8"/>
  <c r="AL4240" i="8"/>
  <c r="CD4239" i="8"/>
  <c r="CC4239" i="8"/>
  <c r="BO4239" i="8"/>
  <c r="BG4239" i="8"/>
  <c r="BF4239" i="8"/>
  <c r="AS4239" i="8"/>
  <c r="AR4239" i="8"/>
  <c r="AQ4239" i="8"/>
  <c r="AL4239" i="8"/>
  <c r="CD4238" i="8"/>
  <c r="CC4238" i="8"/>
  <c r="BO4238" i="8"/>
  <c r="BG4238" i="8"/>
  <c r="BF4238" i="8"/>
  <c r="AS4238" i="8"/>
  <c r="AR4238" i="8"/>
  <c r="AQ4238" i="8"/>
  <c r="AL4238" i="8"/>
  <c r="CD4237" i="8"/>
  <c r="CC4237" i="8"/>
  <c r="BO4237" i="8"/>
  <c r="BG4237" i="8"/>
  <c r="BF4237" i="8"/>
  <c r="AS4237" i="8"/>
  <c r="AR4237" i="8"/>
  <c r="AQ4237" i="8"/>
  <c r="AL4237" i="8"/>
  <c r="CD4236" i="8"/>
  <c r="CC4236" i="8"/>
  <c r="BO4236" i="8"/>
  <c r="BG4236" i="8"/>
  <c r="BF4236" i="8"/>
  <c r="AS4236" i="8"/>
  <c r="AR4236" i="8"/>
  <c r="AQ4236" i="8"/>
  <c r="AL4236" i="8"/>
  <c r="CD4235" i="8"/>
  <c r="CC4235" i="8"/>
  <c r="BO4235" i="8"/>
  <c r="BG4235" i="8"/>
  <c r="BF4235" i="8"/>
  <c r="AS4235" i="8"/>
  <c r="AR4235" i="8"/>
  <c r="AQ4235" i="8"/>
  <c r="AL4235" i="8"/>
  <c r="CD4234" i="8"/>
  <c r="CC4234" i="8"/>
  <c r="BO4234" i="8"/>
  <c r="BG4234" i="8"/>
  <c r="BF4234" i="8"/>
  <c r="AS4234" i="8"/>
  <c r="AR4234" i="8"/>
  <c r="AQ4234" i="8"/>
  <c r="AL4234" i="8"/>
  <c r="CD4233" i="8"/>
  <c r="CC4233" i="8"/>
  <c r="BO4233" i="8"/>
  <c r="BG4233" i="8"/>
  <c r="BF4233" i="8"/>
  <c r="AS4233" i="8"/>
  <c r="AR4233" i="8"/>
  <c r="AQ4233" i="8"/>
  <c r="AL4233" i="8"/>
  <c r="CD4232" i="8"/>
  <c r="CC4232" i="8"/>
  <c r="BO4232" i="8"/>
  <c r="BG4232" i="8"/>
  <c r="BF4232" i="8"/>
  <c r="AS4232" i="8"/>
  <c r="AR4232" i="8"/>
  <c r="AQ4232" i="8"/>
  <c r="AL4232" i="8"/>
  <c r="CD4231" i="8"/>
  <c r="CC4231" i="8"/>
  <c r="BO4231" i="8"/>
  <c r="BG4231" i="8"/>
  <c r="BF4231" i="8"/>
  <c r="AS4231" i="8"/>
  <c r="AR4231" i="8"/>
  <c r="AQ4231" i="8"/>
  <c r="AL4231" i="8"/>
  <c r="CD4230" i="8"/>
  <c r="CC4230" i="8"/>
  <c r="BO4230" i="8"/>
  <c r="BG4230" i="8"/>
  <c r="BF4230" i="8"/>
  <c r="AS4230" i="8"/>
  <c r="AR4230" i="8"/>
  <c r="AQ4230" i="8"/>
  <c r="AL4230" i="8"/>
  <c r="CD4229" i="8"/>
  <c r="CC4229" i="8"/>
  <c r="BO4229" i="8"/>
  <c r="BG4229" i="8"/>
  <c r="BF4229" i="8"/>
  <c r="AS4229" i="8"/>
  <c r="AR4229" i="8"/>
  <c r="AQ4229" i="8"/>
  <c r="AL4229" i="8"/>
  <c r="CD4228" i="8"/>
  <c r="CC4228" i="8"/>
  <c r="BO4228" i="8"/>
  <c r="BG4228" i="8"/>
  <c r="BF4228" i="8"/>
  <c r="AS4228" i="8"/>
  <c r="AR4228" i="8"/>
  <c r="AQ4228" i="8"/>
  <c r="AL4228" i="8"/>
  <c r="CD4227" i="8"/>
  <c r="CC4227" i="8"/>
  <c r="BO4227" i="8"/>
  <c r="BG4227" i="8"/>
  <c r="BF4227" i="8"/>
  <c r="AS4227" i="8"/>
  <c r="AR4227" i="8"/>
  <c r="AQ4227" i="8"/>
  <c r="AL4227" i="8"/>
  <c r="CD4226" i="8"/>
  <c r="CC4226" i="8"/>
  <c r="BO4226" i="8"/>
  <c r="BG4226" i="8"/>
  <c r="BF4226" i="8"/>
  <c r="AS4226" i="8"/>
  <c r="AR4226" i="8"/>
  <c r="AQ4226" i="8"/>
  <c r="AL4226" i="8"/>
  <c r="CD4225" i="8"/>
  <c r="CC4225" i="8"/>
  <c r="BO4225" i="8"/>
  <c r="BG4225" i="8"/>
  <c r="BF4225" i="8"/>
  <c r="AS4225" i="8"/>
  <c r="AR4225" i="8"/>
  <c r="AQ4225" i="8"/>
  <c r="AL4225" i="8"/>
  <c r="CD4224" i="8"/>
  <c r="CC4224" i="8"/>
  <c r="BO4224" i="8"/>
  <c r="BG4224" i="8"/>
  <c r="BF4224" i="8"/>
  <c r="AS4224" i="8"/>
  <c r="AR4224" i="8"/>
  <c r="AQ4224" i="8"/>
  <c r="AL4224" i="8"/>
  <c r="CD4223" i="8"/>
  <c r="CC4223" i="8"/>
  <c r="BO4223" i="8"/>
  <c r="BG4223" i="8"/>
  <c r="BF4223" i="8"/>
  <c r="AS4223" i="8"/>
  <c r="AR4223" i="8"/>
  <c r="AQ4223" i="8"/>
  <c r="AL4223" i="8"/>
  <c r="CD4222" i="8"/>
  <c r="CC4222" i="8"/>
  <c r="BO4222" i="8"/>
  <c r="BG4222" i="8"/>
  <c r="BF4222" i="8"/>
  <c r="AS4222" i="8"/>
  <c r="AR4222" i="8"/>
  <c r="AQ4222" i="8"/>
  <c r="AL4222" i="8"/>
  <c r="CD4221" i="8"/>
  <c r="CC4221" i="8"/>
  <c r="BO4221" i="8"/>
  <c r="BG4221" i="8"/>
  <c r="BF4221" i="8"/>
  <c r="AS4221" i="8"/>
  <c r="AR4221" i="8"/>
  <c r="AQ4221" i="8"/>
  <c r="AL4221" i="8"/>
  <c r="CD4220" i="8"/>
  <c r="CC4220" i="8"/>
  <c r="BO4220" i="8"/>
  <c r="BG4220" i="8"/>
  <c r="BF4220" i="8"/>
  <c r="AS4220" i="8"/>
  <c r="AR4220" i="8"/>
  <c r="AQ4220" i="8"/>
  <c r="AL4220" i="8"/>
  <c r="CD4219" i="8"/>
  <c r="CC4219" i="8"/>
  <c r="BO4219" i="8"/>
  <c r="BG4219" i="8"/>
  <c r="BF4219" i="8"/>
  <c r="AS4219" i="8"/>
  <c r="AR4219" i="8"/>
  <c r="AQ4219" i="8"/>
  <c r="AL4219" i="8"/>
  <c r="CD4218" i="8"/>
  <c r="CC4218" i="8"/>
  <c r="BO4218" i="8"/>
  <c r="BG4218" i="8"/>
  <c r="BF4218" i="8"/>
  <c r="AS4218" i="8"/>
  <c r="AR4218" i="8"/>
  <c r="AQ4218" i="8"/>
  <c r="AL4218" i="8"/>
  <c r="CD4217" i="8"/>
  <c r="CC4217" i="8"/>
  <c r="BO4217" i="8"/>
  <c r="BG4217" i="8"/>
  <c r="BF4217" i="8"/>
  <c r="AS4217" i="8"/>
  <c r="AR4217" i="8"/>
  <c r="AQ4217" i="8"/>
  <c r="AL4217" i="8"/>
  <c r="CD4216" i="8"/>
  <c r="CC4216" i="8"/>
  <c r="BO4216" i="8"/>
  <c r="BG4216" i="8"/>
  <c r="BF4216" i="8"/>
  <c r="AS4216" i="8"/>
  <c r="AR4216" i="8"/>
  <c r="AQ4216" i="8"/>
  <c r="AL4216" i="8"/>
  <c r="CD4215" i="8"/>
  <c r="CC4215" i="8"/>
  <c r="BO4215" i="8"/>
  <c r="BG4215" i="8"/>
  <c r="BF4215" i="8"/>
  <c r="AS4215" i="8"/>
  <c r="AR4215" i="8"/>
  <c r="AQ4215" i="8"/>
  <c r="AL4215" i="8"/>
  <c r="CD4214" i="8"/>
  <c r="CC4214" i="8"/>
  <c r="BO4214" i="8"/>
  <c r="BG4214" i="8"/>
  <c r="BF4214" i="8"/>
  <c r="AS4214" i="8"/>
  <c r="AR4214" i="8"/>
  <c r="AQ4214" i="8"/>
  <c r="AL4214" i="8"/>
  <c r="CD4213" i="8"/>
  <c r="CC4213" i="8"/>
  <c r="BO4213" i="8"/>
  <c r="BG4213" i="8"/>
  <c r="BF4213" i="8"/>
  <c r="AS4213" i="8"/>
  <c r="AR4213" i="8"/>
  <c r="AQ4213" i="8"/>
  <c r="AL4213" i="8"/>
  <c r="CD4212" i="8"/>
  <c r="CC4212" i="8"/>
  <c r="BO4212" i="8"/>
  <c r="BG4212" i="8"/>
  <c r="BF4212" i="8"/>
  <c r="AS4212" i="8"/>
  <c r="AR4212" i="8"/>
  <c r="AQ4212" i="8"/>
  <c r="AL4212" i="8"/>
  <c r="CD4211" i="8"/>
  <c r="CC4211" i="8"/>
  <c r="BO4211" i="8"/>
  <c r="BG4211" i="8"/>
  <c r="BF4211" i="8"/>
  <c r="AS4211" i="8"/>
  <c r="AR4211" i="8"/>
  <c r="AQ4211" i="8"/>
  <c r="AL4211" i="8"/>
  <c r="CD4210" i="8"/>
  <c r="CC4210" i="8"/>
  <c r="BO4210" i="8"/>
  <c r="BG4210" i="8"/>
  <c r="BF4210" i="8"/>
  <c r="AS4210" i="8"/>
  <c r="AR4210" i="8"/>
  <c r="AQ4210" i="8"/>
  <c r="AL4210" i="8"/>
  <c r="CD4209" i="8"/>
  <c r="CC4209" i="8"/>
  <c r="BO4209" i="8"/>
  <c r="BG4209" i="8"/>
  <c r="BF4209" i="8"/>
  <c r="AS4209" i="8"/>
  <c r="AR4209" i="8"/>
  <c r="AQ4209" i="8"/>
  <c r="AL4209" i="8"/>
  <c r="CD4208" i="8"/>
  <c r="CC4208" i="8"/>
  <c r="BO4208" i="8"/>
  <c r="BG4208" i="8"/>
  <c r="BF4208" i="8"/>
  <c r="AS4208" i="8"/>
  <c r="AR4208" i="8"/>
  <c r="AQ4208" i="8"/>
  <c r="AL4208" i="8"/>
  <c r="CD4207" i="8"/>
  <c r="CC4207" i="8"/>
  <c r="BO4207" i="8"/>
  <c r="BG4207" i="8"/>
  <c r="BF4207" i="8"/>
  <c r="AS4207" i="8"/>
  <c r="AR4207" i="8"/>
  <c r="AQ4207" i="8"/>
  <c r="AL4207" i="8"/>
  <c r="CD4206" i="8"/>
  <c r="CC4206" i="8"/>
  <c r="BO4206" i="8"/>
  <c r="BG4206" i="8"/>
  <c r="BF4206" i="8"/>
  <c r="AS4206" i="8"/>
  <c r="AR4206" i="8"/>
  <c r="AQ4206" i="8"/>
  <c r="AL4206" i="8"/>
  <c r="CD4205" i="8"/>
  <c r="CC4205" i="8"/>
  <c r="BO4205" i="8"/>
  <c r="BG4205" i="8"/>
  <c r="BF4205" i="8"/>
  <c r="AS4205" i="8"/>
  <c r="AR4205" i="8"/>
  <c r="AQ4205" i="8"/>
  <c r="AL4205" i="8"/>
  <c r="CD4204" i="8"/>
  <c r="CC4204" i="8"/>
  <c r="BO4204" i="8"/>
  <c r="BG4204" i="8"/>
  <c r="BF4204" i="8"/>
  <c r="AS4204" i="8"/>
  <c r="AR4204" i="8"/>
  <c r="AQ4204" i="8"/>
  <c r="AL4204" i="8"/>
  <c r="CD4203" i="8"/>
  <c r="CC4203" i="8"/>
  <c r="BO4203" i="8"/>
  <c r="BG4203" i="8"/>
  <c r="BF4203" i="8"/>
  <c r="AS4203" i="8"/>
  <c r="AR4203" i="8"/>
  <c r="AQ4203" i="8"/>
  <c r="AL4203" i="8"/>
  <c r="CD4202" i="8"/>
  <c r="CC4202" i="8"/>
  <c r="BO4202" i="8"/>
  <c r="BG4202" i="8"/>
  <c r="BF4202" i="8"/>
  <c r="AS4202" i="8"/>
  <c r="AR4202" i="8"/>
  <c r="AQ4202" i="8"/>
  <c r="AL4202" i="8"/>
  <c r="CD4201" i="8"/>
  <c r="CC4201" i="8"/>
  <c r="BO4201" i="8"/>
  <c r="BG4201" i="8"/>
  <c r="BF4201" i="8"/>
  <c r="AS4201" i="8"/>
  <c r="AR4201" i="8"/>
  <c r="AQ4201" i="8"/>
  <c r="AL4201" i="8"/>
  <c r="CD4200" i="8"/>
  <c r="CC4200" i="8"/>
  <c r="BO4200" i="8"/>
  <c r="BG4200" i="8"/>
  <c r="BF4200" i="8"/>
  <c r="AS4200" i="8"/>
  <c r="AR4200" i="8"/>
  <c r="AQ4200" i="8"/>
  <c r="AL4200" i="8"/>
  <c r="CD4199" i="8"/>
  <c r="CC4199" i="8"/>
  <c r="BO4199" i="8"/>
  <c r="BG4199" i="8"/>
  <c r="BF4199" i="8"/>
  <c r="AS4199" i="8"/>
  <c r="AR4199" i="8"/>
  <c r="AQ4199" i="8"/>
  <c r="AL4199" i="8"/>
  <c r="CD4198" i="8"/>
  <c r="CC4198" i="8"/>
  <c r="BO4198" i="8"/>
  <c r="BG4198" i="8"/>
  <c r="BF4198" i="8"/>
  <c r="AS4198" i="8"/>
  <c r="AR4198" i="8"/>
  <c r="AQ4198" i="8"/>
  <c r="AL4198" i="8"/>
  <c r="CD4197" i="8"/>
  <c r="CC4197" i="8"/>
  <c r="BO4197" i="8"/>
  <c r="BG4197" i="8"/>
  <c r="BF4197" i="8"/>
  <c r="AS4197" i="8"/>
  <c r="AR4197" i="8"/>
  <c r="AQ4197" i="8"/>
  <c r="AL4197" i="8"/>
  <c r="CD4196" i="8"/>
  <c r="CC4196" i="8"/>
  <c r="BO4196" i="8"/>
  <c r="BG4196" i="8"/>
  <c r="BF4196" i="8"/>
  <c r="AS4196" i="8"/>
  <c r="AR4196" i="8"/>
  <c r="AQ4196" i="8"/>
  <c r="AL4196" i="8"/>
  <c r="CD4195" i="8"/>
  <c r="CC4195" i="8"/>
  <c r="BO4195" i="8"/>
  <c r="BG4195" i="8"/>
  <c r="BF4195" i="8"/>
  <c r="AS4195" i="8"/>
  <c r="AR4195" i="8"/>
  <c r="AQ4195" i="8"/>
  <c r="AL4195" i="8"/>
  <c r="CD4194" i="8"/>
  <c r="CC4194" i="8"/>
  <c r="BO4194" i="8"/>
  <c r="BG4194" i="8"/>
  <c r="BF4194" i="8"/>
  <c r="AS4194" i="8"/>
  <c r="AR4194" i="8"/>
  <c r="AQ4194" i="8"/>
  <c r="AL4194" i="8"/>
  <c r="CD4193" i="8"/>
  <c r="CC4193" i="8"/>
  <c r="BO4193" i="8"/>
  <c r="BG4193" i="8"/>
  <c r="BF4193" i="8"/>
  <c r="AS4193" i="8"/>
  <c r="AR4193" i="8"/>
  <c r="AQ4193" i="8"/>
  <c r="AL4193" i="8"/>
  <c r="CD4192" i="8"/>
  <c r="CC4192" i="8"/>
  <c r="BO4192" i="8"/>
  <c r="BG4192" i="8"/>
  <c r="BF4192" i="8"/>
  <c r="AS4192" i="8"/>
  <c r="AR4192" i="8"/>
  <c r="AQ4192" i="8"/>
  <c r="AL4192" i="8"/>
  <c r="CD4191" i="8"/>
  <c r="CC4191" i="8"/>
  <c r="BO4191" i="8"/>
  <c r="BG4191" i="8"/>
  <c r="BF4191" i="8"/>
  <c r="AS4191" i="8"/>
  <c r="AR4191" i="8"/>
  <c r="AQ4191" i="8"/>
  <c r="AL4191" i="8"/>
  <c r="CD4190" i="8"/>
  <c r="CC4190" i="8"/>
  <c r="BO4190" i="8"/>
  <c r="BG4190" i="8"/>
  <c r="BF4190" i="8"/>
  <c r="AS4190" i="8"/>
  <c r="AR4190" i="8"/>
  <c r="AQ4190" i="8"/>
  <c r="AL4190" i="8"/>
  <c r="CD4189" i="8"/>
  <c r="CC4189" i="8"/>
  <c r="BO4189" i="8"/>
  <c r="BG4189" i="8"/>
  <c r="BF4189" i="8"/>
  <c r="AS4189" i="8"/>
  <c r="AR4189" i="8"/>
  <c r="AQ4189" i="8"/>
  <c r="AL4189" i="8"/>
  <c r="CD4188" i="8"/>
  <c r="CC4188" i="8"/>
  <c r="BO4188" i="8"/>
  <c r="BG4188" i="8"/>
  <c r="BF4188" i="8"/>
  <c r="AS4188" i="8"/>
  <c r="AR4188" i="8"/>
  <c r="AQ4188" i="8"/>
  <c r="AL4188" i="8"/>
  <c r="CD4187" i="8"/>
  <c r="CC4187" i="8"/>
  <c r="BO4187" i="8"/>
  <c r="BG4187" i="8"/>
  <c r="BF4187" i="8"/>
  <c r="AS4187" i="8"/>
  <c r="AR4187" i="8"/>
  <c r="AQ4187" i="8"/>
  <c r="AL4187" i="8"/>
  <c r="CD4186" i="8"/>
  <c r="CC4186" i="8"/>
  <c r="BO4186" i="8"/>
  <c r="BG4186" i="8"/>
  <c r="BF4186" i="8"/>
  <c r="AS4186" i="8"/>
  <c r="AR4186" i="8"/>
  <c r="AQ4186" i="8"/>
  <c r="AL4186" i="8"/>
  <c r="CD4185" i="8"/>
  <c r="CC4185" i="8"/>
  <c r="BO4185" i="8"/>
  <c r="BG4185" i="8"/>
  <c r="BF4185" i="8"/>
  <c r="AS4185" i="8"/>
  <c r="AR4185" i="8"/>
  <c r="AQ4185" i="8"/>
  <c r="AL4185" i="8"/>
  <c r="CD4184" i="8"/>
  <c r="CC4184" i="8"/>
  <c r="BO4184" i="8"/>
  <c r="BG4184" i="8"/>
  <c r="BF4184" i="8"/>
  <c r="AS4184" i="8"/>
  <c r="AR4184" i="8"/>
  <c r="AQ4184" i="8"/>
  <c r="AL4184" i="8"/>
  <c r="CD4183" i="8"/>
  <c r="CC4183" i="8"/>
  <c r="BO4183" i="8"/>
  <c r="BG4183" i="8"/>
  <c r="BF4183" i="8"/>
  <c r="AS4183" i="8"/>
  <c r="AR4183" i="8"/>
  <c r="AQ4183" i="8"/>
  <c r="AL4183" i="8"/>
  <c r="CD4182" i="8"/>
  <c r="CC4182" i="8"/>
  <c r="BO4182" i="8"/>
  <c r="BG4182" i="8"/>
  <c r="BF4182" i="8"/>
  <c r="AS4182" i="8"/>
  <c r="AR4182" i="8"/>
  <c r="AQ4182" i="8"/>
  <c r="AL4182" i="8"/>
  <c r="CD4181" i="8"/>
  <c r="CC4181" i="8"/>
  <c r="BO4181" i="8"/>
  <c r="BG4181" i="8"/>
  <c r="BF4181" i="8"/>
  <c r="AS4181" i="8"/>
  <c r="AR4181" i="8"/>
  <c r="AQ4181" i="8"/>
  <c r="AL4181" i="8"/>
  <c r="CD4180" i="8"/>
  <c r="CC4180" i="8"/>
  <c r="BO4180" i="8"/>
  <c r="BG4180" i="8"/>
  <c r="BF4180" i="8"/>
  <c r="AS4180" i="8"/>
  <c r="AR4180" i="8"/>
  <c r="AQ4180" i="8"/>
  <c r="AL4180" i="8"/>
  <c r="CD4179" i="8"/>
  <c r="CC4179" i="8"/>
  <c r="BO4179" i="8"/>
  <c r="BG4179" i="8"/>
  <c r="BF4179" i="8"/>
  <c r="AS4179" i="8"/>
  <c r="AR4179" i="8"/>
  <c r="AQ4179" i="8"/>
  <c r="AL4179" i="8"/>
  <c r="CD4178" i="8"/>
  <c r="CC4178" i="8"/>
  <c r="BO4178" i="8"/>
  <c r="BG4178" i="8"/>
  <c r="BF4178" i="8"/>
  <c r="AS4178" i="8"/>
  <c r="AR4178" i="8"/>
  <c r="AQ4178" i="8"/>
  <c r="AL4178" i="8"/>
  <c r="CD4177" i="8"/>
  <c r="CC4177" i="8"/>
  <c r="BO4177" i="8"/>
  <c r="BG4177" i="8"/>
  <c r="BF4177" i="8"/>
  <c r="AS4177" i="8"/>
  <c r="AR4177" i="8"/>
  <c r="AQ4177" i="8"/>
  <c r="AL4177" i="8"/>
  <c r="CD4176" i="8"/>
  <c r="CC4176" i="8"/>
  <c r="BO4176" i="8"/>
  <c r="BG4176" i="8"/>
  <c r="BF4176" i="8"/>
  <c r="AS4176" i="8"/>
  <c r="AR4176" i="8"/>
  <c r="AQ4176" i="8"/>
  <c r="AL4176" i="8"/>
  <c r="CD4175" i="8"/>
  <c r="CC4175" i="8"/>
  <c r="BO4175" i="8"/>
  <c r="BG4175" i="8"/>
  <c r="BF4175" i="8"/>
  <c r="AS4175" i="8"/>
  <c r="AR4175" i="8"/>
  <c r="AQ4175" i="8"/>
  <c r="AL4175" i="8"/>
  <c r="CD4174" i="8"/>
  <c r="CC4174" i="8"/>
  <c r="BO4174" i="8"/>
  <c r="BG4174" i="8"/>
  <c r="BF4174" i="8"/>
  <c r="AS4174" i="8"/>
  <c r="AR4174" i="8"/>
  <c r="AQ4174" i="8"/>
  <c r="AL4174" i="8"/>
  <c r="CD4173" i="8"/>
  <c r="CC4173" i="8"/>
  <c r="BO4173" i="8"/>
  <c r="BG4173" i="8"/>
  <c r="BF4173" i="8"/>
  <c r="AS4173" i="8"/>
  <c r="AR4173" i="8"/>
  <c r="AQ4173" i="8"/>
  <c r="AL4173" i="8"/>
  <c r="CD4172" i="8"/>
  <c r="CC4172" i="8"/>
  <c r="BO4172" i="8"/>
  <c r="BG4172" i="8"/>
  <c r="BF4172" i="8"/>
  <c r="AS4172" i="8"/>
  <c r="AR4172" i="8"/>
  <c r="AQ4172" i="8"/>
  <c r="AL4172" i="8"/>
  <c r="CD4171" i="8"/>
  <c r="CC4171" i="8"/>
  <c r="BO4171" i="8"/>
  <c r="BG4171" i="8"/>
  <c r="BF4171" i="8"/>
  <c r="AS4171" i="8"/>
  <c r="AR4171" i="8"/>
  <c r="AQ4171" i="8"/>
  <c r="AL4171" i="8"/>
  <c r="CD4170" i="8"/>
  <c r="CC4170" i="8"/>
  <c r="BO4170" i="8"/>
  <c r="BG4170" i="8"/>
  <c r="BF4170" i="8"/>
  <c r="AS4170" i="8"/>
  <c r="AR4170" i="8"/>
  <c r="AQ4170" i="8"/>
  <c r="AL4170" i="8"/>
  <c r="CD4169" i="8"/>
  <c r="CC4169" i="8"/>
  <c r="BO4169" i="8"/>
  <c r="BG4169" i="8"/>
  <c r="BF4169" i="8"/>
  <c r="AS4169" i="8"/>
  <c r="AR4169" i="8"/>
  <c r="AQ4169" i="8"/>
  <c r="AL4169" i="8"/>
  <c r="CD4168" i="8"/>
  <c r="CC4168" i="8"/>
  <c r="BO4168" i="8"/>
  <c r="BG4168" i="8"/>
  <c r="BF4168" i="8"/>
  <c r="AS4168" i="8"/>
  <c r="AR4168" i="8"/>
  <c r="AQ4168" i="8"/>
  <c r="AL4168" i="8"/>
  <c r="CD4167" i="8"/>
  <c r="CC4167" i="8"/>
  <c r="BO4167" i="8"/>
  <c r="BG4167" i="8"/>
  <c r="BF4167" i="8"/>
  <c r="AS4167" i="8"/>
  <c r="AR4167" i="8"/>
  <c r="AQ4167" i="8"/>
  <c r="AL4167" i="8"/>
  <c r="CD4166" i="8"/>
  <c r="CC4166" i="8"/>
  <c r="BO4166" i="8"/>
  <c r="BG4166" i="8"/>
  <c r="BF4166" i="8"/>
  <c r="AS4166" i="8"/>
  <c r="AR4166" i="8"/>
  <c r="AQ4166" i="8"/>
  <c r="AL4166" i="8"/>
  <c r="CD4165" i="8"/>
  <c r="CC4165" i="8"/>
  <c r="BO4165" i="8"/>
  <c r="BG4165" i="8"/>
  <c r="BF4165" i="8"/>
  <c r="AS4165" i="8"/>
  <c r="AR4165" i="8"/>
  <c r="AQ4165" i="8"/>
  <c r="AL4165" i="8"/>
  <c r="CD4164" i="8"/>
  <c r="CC4164" i="8"/>
  <c r="BO4164" i="8"/>
  <c r="BG4164" i="8"/>
  <c r="BF4164" i="8"/>
  <c r="AS4164" i="8"/>
  <c r="AR4164" i="8"/>
  <c r="AQ4164" i="8"/>
  <c r="AL4164" i="8"/>
  <c r="CD4163" i="8"/>
  <c r="CC4163" i="8"/>
  <c r="BO4163" i="8"/>
  <c r="BG4163" i="8"/>
  <c r="BF4163" i="8"/>
  <c r="AS4163" i="8"/>
  <c r="AR4163" i="8"/>
  <c r="AQ4163" i="8"/>
  <c r="AL4163" i="8"/>
  <c r="CD4162" i="8"/>
  <c r="CC4162" i="8"/>
  <c r="BO4162" i="8"/>
  <c r="BG4162" i="8"/>
  <c r="BF4162" i="8"/>
  <c r="AS4162" i="8"/>
  <c r="AR4162" i="8"/>
  <c r="AQ4162" i="8"/>
  <c r="AL4162" i="8"/>
  <c r="CD4161" i="8"/>
  <c r="CC4161" i="8"/>
  <c r="BO4161" i="8"/>
  <c r="BG4161" i="8"/>
  <c r="BF4161" i="8"/>
  <c r="AS4161" i="8"/>
  <c r="AR4161" i="8"/>
  <c r="AQ4161" i="8"/>
  <c r="AL4161" i="8"/>
  <c r="CD4160" i="8"/>
  <c r="CC4160" i="8"/>
  <c r="BO4160" i="8"/>
  <c r="BG4160" i="8"/>
  <c r="BF4160" i="8"/>
  <c r="AS4160" i="8"/>
  <c r="AR4160" i="8"/>
  <c r="AQ4160" i="8"/>
  <c r="AL4160" i="8"/>
  <c r="CD4159" i="8"/>
  <c r="CC4159" i="8"/>
  <c r="BO4159" i="8"/>
  <c r="BG4159" i="8"/>
  <c r="BF4159" i="8"/>
  <c r="AS4159" i="8"/>
  <c r="AR4159" i="8"/>
  <c r="AQ4159" i="8"/>
  <c r="AL4159" i="8"/>
  <c r="CD4158" i="8"/>
  <c r="CC4158" i="8"/>
  <c r="BO4158" i="8"/>
  <c r="BG4158" i="8"/>
  <c r="BF4158" i="8"/>
  <c r="AS4158" i="8"/>
  <c r="AR4158" i="8"/>
  <c r="AQ4158" i="8"/>
  <c r="AL4158" i="8"/>
  <c r="CD4157" i="8"/>
  <c r="CC4157" i="8"/>
  <c r="BO4157" i="8"/>
  <c r="BG4157" i="8"/>
  <c r="BF4157" i="8"/>
  <c r="AS4157" i="8"/>
  <c r="AR4157" i="8"/>
  <c r="AQ4157" i="8"/>
  <c r="AL4157" i="8"/>
  <c r="CD4156" i="8"/>
  <c r="CC4156" i="8"/>
  <c r="BO4156" i="8"/>
  <c r="BG4156" i="8"/>
  <c r="BF4156" i="8"/>
  <c r="AS4156" i="8"/>
  <c r="AR4156" i="8"/>
  <c r="AQ4156" i="8"/>
  <c r="AL4156" i="8"/>
  <c r="CD4155" i="8"/>
  <c r="CC4155" i="8"/>
  <c r="BO4155" i="8"/>
  <c r="BG4155" i="8"/>
  <c r="BF4155" i="8"/>
  <c r="AS4155" i="8"/>
  <c r="AR4155" i="8"/>
  <c r="AQ4155" i="8"/>
  <c r="AL4155" i="8"/>
  <c r="CD4154" i="8"/>
  <c r="CC4154" i="8"/>
  <c r="BO4154" i="8"/>
  <c r="BG4154" i="8"/>
  <c r="BF4154" i="8"/>
  <c r="AS4154" i="8"/>
  <c r="AR4154" i="8"/>
  <c r="AQ4154" i="8"/>
  <c r="AL4154" i="8"/>
  <c r="CD4153" i="8"/>
  <c r="CC4153" i="8"/>
  <c r="BO4153" i="8"/>
  <c r="BG4153" i="8"/>
  <c r="BF4153" i="8"/>
  <c r="AS4153" i="8"/>
  <c r="AR4153" i="8"/>
  <c r="AQ4153" i="8"/>
  <c r="AL4153" i="8"/>
  <c r="CD4152" i="8"/>
  <c r="CC4152" i="8"/>
  <c r="BO4152" i="8"/>
  <c r="BG4152" i="8"/>
  <c r="BF4152" i="8"/>
  <c r="AS4152" i="8"/>
  <c r="AR4152" i="8"/>
  <c r="AQ4152" i="8"/>
  <c r="AL4152" i="8"/>
  <c r="CD4151" i="8"/>
  <c r="CC4151" i="8"/>
  <c r="BO4151" i="8"/>
  <c r="BG4151" i="8"/>
  <c r="BF4151" i="8"/>
  <c r="AS4151" i="8"/>
  <c r="AR4151" i="8"/>
  <c r="AQ4151" i="8"/>
  <c r="AL4151" i="8"/>
  <c r="CD4150" i="8"/>
  <c r="CC4150" i="8"/>
  <c r="BO4150" i="8"/>
  <c r="BG4150" i="8"/>
  <c r="BF4150" i="8"/>
  <c r="AS4150" i="8"/>
  <c r="AR4150" i="8"/>
  <c r="AQ4150" i="8"/>
  <c r="AL4150" i="8"/>
  <c r="CD4149" i="8"/>
  <c r="CC4149" i="8"/>
  <c r="BO4149" i="8"/>
  <c r="BG4149" i="8"/>
  <c r="BF4149" i="8"/>
  <c r="AS4149" i="8"/>
  <c r="AR4149" i="8"/>
  <c r="AQ4149" i="8"/>
  <c r="AL4149" i="8"/>
  <c r="CD4148" i="8"/>
  <c r="CC4148" i="8"/>
  <c r="BO4148" i="8"/>
  <c r="BG4148" i="8"/>
  <c r="BF4148" i="8"/>
  <c r="AS4148" i="8"/>
  <c r="AR4148" i="8"/>
  <c r="AQ4148" i="8"/>
  <c r="AL4148" i="8"/>
  <c r="CD4147" i="8"/>
  <c r="CC4147" i="8"/>
  <c r="BO4147" i="8"/>
  <c r="BG4147" i="8"/>
  <c r="BF4147" i="8"/>
  <c r="AS4147" i="8"/>
  <c r="AR4147" i="8"/>
  <c r="AQ4147" i="8"/>
  <c r="AL4147" i="8"/>
  <c r="CD4146" i="8"/>
  <c r="CC4146" i="8"/>
  <c r="BO4146" i="8"/>
  <c r="BG4146" i="8"/>
  <c r="BF4146" i="8"/>
  <c r="AS4146" i="8"/>
  <c r="AR4146" i="8"/>
  <c r="AQ4146" i="8"/>
  <c r="AL4146" i="8"/>
  <c r="CD4145" i="8"/>
  <c r="CC4145" i="8"/>
  <c r="BO4145" i="8"/>
  <c r="BG4145" i="8"/>
  <c r="BF4145" i="8"/>
  <c r="AS4145" i="8"/>
  <c r="AR4145" i="8"/>
  <c r="AQ4145" i="8"/>
  <c r="AL4145" i="8"/>
  <c r="CD4144" i="8"/>
  <c r="CC4144" i="8"/>
  <c r="BO4144" i="8"/>
  <c r="BG4144" i="8"/>
  <c r="BF4144" i="8"/>
  <c r="AS4144" i="8"/>
  <c r="AR4144" i="8"/>
  <c r="AQ4144" i="8"/>
  <c r="AL4144" i="8"/>
  <c r="CD4143" i="8"/>
  <c r="CC4143" i="8"/>
  <c r="BO4143" i="8"/>
  <c r="BG4143" i="8"/>
  <c r="BF4143" i="8"/>
  <c r="AS4143" i="8"/>
  <c r="AR4143" i="8"/>
  <c r="AQ4143" i="8"/>
  <c r="AL4143" i="8"/>
  <c r="CD4142" i="8"/>
  <c r="CC4142" i="8"/>
  <c r="BO4142" i="8"/>
  <c r="BG4142" i="8"/>
  <c r="BF4142" i="8"/>
  <c r="AS4142" i="8"/>
  <c r="AR4142" i="8"/>
  <c r="AQ4142" i="8"/>
  <c r="AL4142" i="8"/>
  <c r="CD4141" i="8"/>
  <c r="CC4141" i="8"/>
  <c r="BO4141" i="8"/>
  <c r="BG4141" i="8"/>
  <c r="BF4141" i="8"/>
  <c r="AS4141" i="8"/>
  <c r="AR4141" i="8"/>
  <c r="AQ4141" i="8"/>
  <c r="AL4141" i="8"/>
  <c r="CD4140" i="8"/>
  <c r="CC4140" i="8"/>
  <c r="BO4140" i="8"/>
  <c r="BG4140" i="8"/>
  <c r="BF4140" i="8"/>
  <c r="AS4140" i="8"/>
  <c r="AR4140" i="8"/>
  <c r="AQ4140" i="8"/>
  <c r="AL4140" i="8"/>
  <c r="CD4139" i="8"/>
  <c r="CC4139" i="8"/>
  <c r="BO4139" i="8"/>
  <c r="BG4139" i="8"/>
  <c r="BF4139" i="8"/>
  <c r="AS4139" i="8"/>
  <c r="AR4139" i="8"/>
  <c r="AQ4139" i="8"/>
  <c r="AL4139" i="8"/>
  <c r="CD4138" i="8"/>
  <c r="CC4138" i="8"/>
  <c r="BO4138" i="8"/>
  <c r="BG4138" i="8"/>
  <c r="BF4138" i="8"/>
  <c r="AS4138" i="8"/>
  <c r="AR4138" i="8"/>
  <c r="AQ4138" i="8"/>
  <c r="AL4138" i="8"/>
  <c r="CD4137" i="8"/>
  <c r="CC4137" i="8"/>
  <c r="BO4137" i="8"/>
  <c r="BG4137" i="8"/>
  <c r="BF4137" i="8"/>
  <c r="AS4137" i="8"/>
  <c r="AR4137" i="8"/>
  <c r="AQ4137" i="8"/>
  <c r="AL4137" i="8"/>
  <c r="CD4136" i="8"/>
  <c r="CC4136" i="8"/>
  <c r="BO4136" i="8"/>
  <c r="BG4136" i="8"/>
  <c r="BF4136" i="8"/>
  <c r="AS4136" i="8"/>
  <c r="AR4136" i="8"/>
  <c r="AQ4136" i="8"/>
  <c r="AL4136" i="8"/>
  <c r="CD4135" i="8"/>
  <c r="CC4135" i="8"/>
  <c r="BO4135" i="8"/>
  <c r="BG4135" i="8"/>
  <c r="BF4135" i="8"/>
  <c r="AS4135" i="8"/>
  <c r="AR4135" i="8"/>
  <c r="AQ4135" i="8"/>
  <c r="AL4135" i="8"/>
  <c r="CD4134" i="8"/>
  <c r="CC4134" i="8"/>
  <c r="BO4134" i="8"/>
  <c r="BG4134" i="8"/>
  <c r="BF4134" i="8"/>
  <c r="AS4134" i="8"/>
  <c r="AR4134" i="8"/>
  <c r="AQ4134" i="8"/>
  <c r="AL4134" i="8"/>
  <c r="CD4133" i="8"/>
  <c r="CC4133" i="8"/>
  <c r="BO4133" i="8"/>
  <c r="BG4133" i="8"/>
  <c r="BF4133" i="8"/>
  <c r="AS4133" i="8"/>
  <c r="AR4133" i="8"/>
  <c r="AQ4133" i="8"/>
  <c r="AL4133" i="8"/>
  <c r="CD4132" i="8"/>
  <c r="CC4132" i="8"/>
  <c r="BO4132" i="8"/>
  <c r="BG4132" i="8"/>
  <c r="BF4132" i="8"/>
  <c r="AS4132" i="8"/>
  <c r="AR4132" i="8"/>
  <c r="AQ4132" i="8"/>
  <c r="AL4132" i="8"/>
  <c r="CD4131" i="8"/>
  <c r="CC4131" i="8"/>
  <c r="BO4131" i="8"/>
  <c r="BG4131" i="8"/>
  <c r="BF4131" i="8"/>
  <c r="AS4131" i="8"/>
  <c r="AR4131" i="8"/>
  <c r="AQ4131" i="8"/>
  <c r="AL4131" i="8"/>
  <c r="CD4130" i="8"/>
  <c r="CC4130" i="8"/>
  <c r="BO4130" i="8"/>
  <c r="BG4130" i="8"/>
  <c r="BF4130" i="8"/>
  <c r="AS4130" i="8"/>
  <c r="AR4130" i="8"/>
  <c r="AQ4130" i="8"/>
  <c r="AL4130" i="8"/>
  <c r="CD4129" i="8"/>
  <c r="CC4129" i="8"/>
  <c r="BO4129" i="8"/>
  <c r="BG4129" i="8"/>
  <c r="BF4129" i="8"/>
  <c r="AS4129" i="8"/>
  <c r="AR4129" i="8"/>
  <c r="AQ4129" i="8"/>
  <c r="AL4129" i="8"/>
  <c r="CD4128" i="8"/>
  <c r="CC4128" i="8"/>
  <c r="BO4128" i="8"/>
  <c r="BG4128" i="8"/>
  <c r="BF4128" i="8"/>
  <c r="AS4128" i="8"/>
  <c r="AR4128" i="8"/>
  <c r="AQ4128" i="8"/>
  <c r="AL4128" i="8"/>
  <c r="CD4127" i="8"/>
  <c r="CC4127" i="8"/>
  <c r="BO4127" i="8"/>
  <c r="BG4127" i="8"/>
  <c r="BF4127" i="8"/>
  <c r="AS4127" i="8"/>
  <c r="AR4127" i="8"/>
  <c r="AQ4127" i="8"/>
  <c r="AL4127" i="8"/>
  <c r="CD4126" i="8"/>
  <c r="CC4126" i="8"/>
  <c r="BO4126" i="8"/>
  <c r="BG4126" i="8"/>
  <c r="BF4126" i="8"/>
  <c r="AS4126" i="8"/>
  <c r="AR4126" i="8"/>
  <c r="AQ4126" i="8"/>
  <c r="AL4126" i="8"/>
  <c r="CD4125" i="8"/>
  <c r="CC4125" i="8"/>
  <c r="BO4125" i="8"/>
  <c r="BG4125" i="8"/>
  <c r="BF4125" i="8"/>
  <c r="AS4125" i="8"/>
  <c r="AR4125" i="8"/>
  <c r="AQ4125" i="8"/>
  <c r="AL4125" i="8"/>
  <c r="CD4124" i="8"/>
  <c r="CC4124" i="8"/>
  <c r="BO4124" i="8"/>
  <c r="BG4124" i="8"/>
  <c r="BF4124" i="8"/>
  <c r="AS4124" i="8"/>
  <c r="AR4124" i="8"/>
  <c r="AQ4124" i="8"/>
  <c r="AL4124" i="8"/>
  <c r="CD4123" i="8"/>
  <c r="CC4123" i="8"/>
  <c r="BO4123" i="8"/>
  <c r="BG4123" i="8"/>
  <c r="BF4123" i="8"/>
  <c r="AS4123" i="8"/>
  <c r="AR4123" i="8"/>
  <c r="AQ4123" i="8"/>
  <c r="AL4123" i="8"/>
  <c r="CD4122" i="8"/>
  <c r="CC4122" i="8"/>
  <c r="BO4122" i="8"/>
  <c r="BG4122" i="8"/>
  <c r="BF4122" i="8"/>
  <c r="AS4122" i="8"/>
  <c r="AR4122" i="8"/>
  <c r="AQ4122" i="8"/>
  <c r="AL4122" i="8"/>
  <c r="CD4121" i="8"/>
  <c r="CC4121" i="8"/>
  <c r="BO4121" i="8"/>
  <c r="BG4121" i="8"/>
  <c r="BF4121" i="8"/>
  <c r="AS4121" i="8"/>
  <c r="AR4121" i="8"/>
  <c r="AQ4121" i="8"/>
  <c r="AL4121" i="8"/>
  <c r="CD4120" i="8"/>
  <c r="CC4120" i="8"/>
  <c r="BO4120" i="8"/>
  <c r="BG4120" i="8"/>
  <c r="BF4120" i="8"/>
  <c r="AS4120" i="8"/>
  <c r="AR4120" i="8"/>
  <c r="AQ4120" i="8"/>
  <c r="AL4120" i="8"/>
  <c r="CD4119" i="8"/>
  <c r="CC4119" i="8"/>
  <c r="BO4119" i="8"/>
  <c r="BG4119" i="8"/>
  <c r="BF4119" i="8"/>
  <c r="AS4119" i="8"/>
  <c r="AR4119" i="8"/>
  <c r="AQ4119" i="8"/>
  <c r="AL4119" i="8"/>
  <c r="CD4118" i="8"/>
  <c r="CC4118" i="8"/>
  <c r="BO4118" i="8"/>
  <c r="BG4118" i="8"/>
  <c r="BF4118" i="8"/>
  <c r="AS4118" i="8"/>
  <c r="AR4118" i="8"/>
  <c r="AQ4118" i="8"/>
  <c r="AL4118" i="8"/>
  <c r="CD4117" i="8"/>
  <c r="CC4117" i="8"/>
  <c r="BO4117" i="8"/>
  <c r="BG4117" i="8"/>
  <c r="BF4117" i="8"/>
  <c r="AS4117" i="8"/>
  <c r="AR4117" i="8"/>
  <c r="AQ4117" i="8"/>
  <c r="AL4117" i="8"/>
  <c r="CD4116" i="8"/>
  <c r="CC4116" i="8"/>
  <c r="BO4116" i="8"/>
  <c r="BG4116" i="8"/>
  <c r="BF4116" i="8"/>
  <c r="AS4116" i="8"/>
  <c r="AR4116" i="8"/>
  <c r="AQ4116" i="8"/>
  <c r="AL4116" i="8"/>
  <c r="CD4115" i="8"/>
  <c r="CC4115" i="8"/>
  <c r="BO4115" i="8"/>
  <c r="BG4115" i="8"/>
  <c r="BF4115" i="8"/>
  <c r="AS4115" i="8"/>
  <c r="AR4115" i="8"/>
  <c r="AQ4115" i="8"/>
  <c r="AL4115" i="8"/>
  <c r="CD4114" i="8"/>
  <c r="CC4114" i="8"/>
  <c r="BO4114" i="8"/>
  <c r="BG4114" i="8"/>
  <c r="BF4114" i="8"/>
  <c r="AS4114" i="8"/>
  <c r="AR4114" i="8"/>
  <c r="AQ4114" i="8"/>
  <c r="AL4114" i="8"/>
  <c r="CD4113" i="8"/>
  <c r="CC4113" i="8"/>
  <c r="BO4113" i="8"/>
  <c r="BG4113" i="8"/>
  <c r="BF4113" i="8"/>
  <c r="AS4113" i="8"/>
  <c r="AR4113" i="8"/>
  <c r="AQ4113" i="8"/>
  <c r="AL4113" i="8"/>
  <c r="CD4112" i="8"/>
  <c r="CC4112" i="8"/>
  <c r="BO4112" i="8"/>
  <c r="BG4112" i="8"/>
  <c r="BF4112" i="8"/>
  <c r="AS4112" i="8"/>
  <c r="AR4112" i="8"/>
  <c r="AQ4112" i="8"/>
  <c r="AL4112" i="8"/>
  <c r="CD4111" i="8"/>
  <c r="CC4111" i="8"/>
  <c r="BO4111" i="8"/>
  <c r="BG4111" i="8"/>
  <c r="BF4111" i="8"/>
  <c r="AS4111" i="8"/>
  <c r="AR4111" i="8"/>
  <c r="AQ4111" i="8"/>
  <c r="AL4111" i="8"/>
  <c r="CD4110" i="8"/>
  <c r="CC4110" i="8"/>
  <c r="BO4110" i="8"/>
  <c r="BG4110" i="8"/>
  <c r="BF4110" i="8"/>
  <c r="AS4110" i="8"/>
  <c r="AR4110" i="8"/>
  <c r="AQ4110" i="8"/>
  <c r="AL4110" i="8"/>
  <c r="CD4109" i="8"/>
  <c r="CC4109" i="8"/>
  <c r="BO4109" i="8"/>
  <c r="BG4109" i="8"/>
  <c r="BF4109" i="8"/>
  <c r="AS4109" i="8"/>
  <c r="AR4109" i="8"/>
  <c r="AQ4109" i="8"/>
  <c r="AL4109" i="8"/>
  <c r="CD4108" i="8"/>
  <c r="CC4108" i="8"/>
  <c r="BO4108" i="8"/>
  <c r="BG4108" i="8"/>
  <c r="BF4108" i="8"/>
  <c r="AS4108" i="8"/>
  <c r="AR4108" i="8"/>
  <c r="AQ4108" i="8"/>
  <c r="AL4108" i="8"/>
  <c r="CD4107" i="8"/>
  <c r="CC4107" i="8"/>
  <c r="BO4107" i="8"/>
  <c r="BG4107" i="8"/>
  <c r="BF4107" i="8"/>
  <c r="AS4107" i="8"/>
  <c r="AR4107" i="8"/>
  <c r="AQ4107" i="8"/>
  <c r="AL4107" i="8"/>
  <c r="CD4106" i="8"/>
  <c r="CC4106" i="8"/>
  <c r="BO4106" i="8"/>
  <c r="BG4106" i="8"/>
  <c r="BF4106" i="8"/>
  <c r="AS4106" i="8"/>
  <c r="AR4106" i="8"/>
  <c r="AQ4106" i="8"/>
  <c r="AL4106" i="8"/>
  <c r="CD4105" i="8"/>
  <c r="CC4105" i="8"/>
  <c r="BO4105" i="8"/>
  <c r="BG4105" i="8"/>
  <c r="BF4105" i="8"/>
  <c r="AS4105" i="8"/>
  <c r="AR4105" i="8"/>
  <c r="AQ4105" i="8"/>
  <c r="AL4105" i="8"/>
  <c r="CD4104" i="8"/>
  <c r="CC4104" i="8"/>
  <c r="BO4104" i="8"/>
  <c r="BG4104" i="8"/>
  <c r="BF4104" i="8"/>
  <c r="AS4104" i="8"/>
  <c r="AR4104" i="8"/>
  <c r="AQ4104" i="8"/>
  <c r="AL4104" i="8"/>
  <c r="CD4103" i="8"/>
  <c r="CC4103" i="8"/>
  <c r="BO4103" i="8"/>
  <c r="BG4103" i="8"/>
  <c r="BF4103" i="8"/>
  <c r="AS4103" i="8"/>
  <c r="AR4103" i="8"/>
  <c r="AQ4103" i="8"/>
  <c r="AL4103" i="8"/>
  <c r="CD4102" i="8"/>
  <c r="CC4102" i="8"/>
  <c r="BO4102" i="8"/>
  <c r="BG4102" i="8"/>
  <c r="BF4102" i="8"/>
  <c r="AS4102" i="8"/>
  <c r="AR4102" i="8"/>
  <c r="AQ4102" i="8"/>
  <c r="AL4102" i="8"/>
  <c r="CD4101" i="8"/>
  <c r="CC4101" i="8"/>
  <c r="BO4101" i="8"/>
  <c r="BG4101" i="8"/>
  <c r="BF4101" i="8"/>
  <c r="AS4101" i="8"/>
  <c r="AR4101" i="8"/>
  <c r="AQ4101" i="8"/>
  <c r="AL4101" i="8"/>
  <c r="CD4100" i="8"/>
  <c r="CC4100" i="8"/>
  <c r="BO4100" i="8"/>
  <c r="BG4100" i="8"/>
  <c r="BF4100" i="8"/>
  <c r="AS4100" i="8"/>
  <c r="AR4100" i="8"/>
  <c r="AQ4100" i="8"/>
  <c r="AL4100" i="8"/>
  <c r="CD4099" i="8"/>
  <c r="CC4099" i="8"/>
  <c r="BO4099" i="8"/>
  <c r="BG4099" i="8"/>
  <c r="BF4099" i="8"/>
  <c r="AS4099" i="8"/>
  <c r="AR4099" i="8"/>
  <c r="AQ4099" i="8"/>
  <c r="AL4099" i="8"/>
  <c r="CD4098" i="8"/>
  <c r="CC4098" i="8"/>
  <c r="BO4098" i="8"/>
  <c r="BG4098" i="8"/>
  <c r="BF4098" i="8"/>
  <c r="AS4098" i="8"/>
  <c r="AR4098" i="8"/>
  <c r="AQ4098" i="8"/>
  <c r="AL4098" i="8"/>
  <c r="CD4097" i="8"/>
  <c r="CC4097" i="8"/>
  <c r="BO4097" i="8"/>
  <c r="BG4097" i="8"/>
  <c r="BF4097" i="8"/>
  <c r="AS4097" i="8"/>
  <c r="AR4097" i="8"/>
  <c r="AQ4097" i="8"/>
  <c r="AL4097" i="8"/>
  <c r="CD4096" i="8"/>
  <c r="CC4096" i="8"/>
  <c r="BO4096" i="8"/>
  <c r="BG4096" i="8"/>
  <c r="BF4096" i="8"/>
  <c r="AS4096" i="8"/>
  <c r="AR4096" i="8"/>
  <c r="AQ4096" i="8"/>
  <c r="AL4096" i="8"/>
  <c r="CD4095" i="8"/>
  <c r="CC4095" i="8"/>
  <c r="BO4095" i="8"/>
  <c r="BG4095" i="8"/>
  <c r="BF4095" i="8"/>
  <c r="AS4095" i="8"/>
  <c r="AR4095" i="8"/>
  <c r="AQ4095" i="8"/>
  <c r="AL4095" i="8"/>
  <c r="CD4094" i="8"/>
  <c r="CC4094" i="8"/>
  <c r="BO4094" i="8"/>
  <c r="BG4094" i="8"/>
  <c r="BF4094" i="8"/>
  <c r="AS4094" i="8"/>
  <c r="AR4094" i="8"/>
  <c r="AQ4094" i="8"/>
  <c r="AL4094" i="8"/>
  <c r="CD4093" i="8"/>
  <c r="CC4093" i="8"/>
  <c r="BO4093" i="8"/>
  <c r="BG4093" i="8"/>
  <c r="BF4093" i="8"/>
  <c r="AS4093" i="8"/>
  <c r="AR4093" i="8"/>
  <c r="AQ4093" i="8"/>
  <c r="AL4093" i="8"/>
  <c r="CD4092" i="8"/>
  <c r="CC4092" i="8"/>
  <c r="BO4092" i="8"/>
  <c r="BG4092" i="8"/>
  <c r="BF4092" i="8"/>
  <c r="AS4092" i="8"/>
  <c r="AR4092" i="8"/>
  <c r="AQ4092" i="8"/>
  <c r="AL4092" i="8"/>
  <c r="CD4091" i="8"/>
  <c r="CC4091" i="8"/>
  <c r="BO4091" i="8"/>
  <c r="BG4091" i="8"/>
  <c r="BF4091" i="8"/>
  <c r="AS4091" i="8"/>
  <c r="AR4091" i="8"/>
  <c r="AQ4091" i="8"/>
  <c r="AL4091" i="8"/>
  <c r="CD4090" i="8"/>
  <c r="CC4090" i="8"/>
  <c r="BO4090" i="8"/>
  <c r="BG4090" i="8"/>
  <c r="BF4090" i="8"/>
  <c r="AS4090" i="8"/>
  <c r="AR4090" i="8"/>
  <c r="AQ4090" i="8"/>
  <c r="AL4090" i="8"/>
  <c r="CD4089" i="8"/>
  <c r="CC4089" i="8"/>
  <c r="BO4089" i="8"/>
  <c r="BG4089" i="8"/>
  <c r="BF4089" i="8"/>
  <c r="AS4089" i="8"/>
  <c r="AR4089" i="8"/>
  <c r="AQ4089" i="8"/>
  <c r="AL4089" i="8"/>
  <c r="CD4088" i="8"/>
  <c r="CC4088" i="8"/>
  <c r="BO4088" i="8"/>
  <c r="BG4088" i="8"/>
  <c r="BF4088" i="8"/>
  <c r="AS4088" i="8"/>
  <c r="AR4088" i="8"/>
  <c r="AQ4088" i="8"/>
  <c r="AL4088" i="8"/>
  <c r="CD4087" i="8"/>
  <c r="CC4087" i="8"/>
  <c r="BO4087" i="8"/>
  <c r="BG4087" i="8"/>
  <c r="BF4087" i="8"/>
  <c r="AS4087" i="8"/>
  <c r="AR4087" i="8"/>
  <c r="AQ4087" i="8"/>
  <c r="AL4087" i="8"/>
  <c r="CD4086" i="8"/>
  <c r="CC4086" i="8"/>
  <c r="BO4086" i="8"/>
  <c r="BG4086" i="8"/>
  <c r="BF4086" i="8"/>
  <c r="AS4086" i="8"/>
  <c r="AR4086" i="8"/>
  <c r="AQ4086" i="8"/>
  <c r="AL4086" i="8"/>
  <c r="CD4085" i="8"/>
  <c r="CC4085" i="8"/>
  <c r="BO4085" i="8"/>
  <c r="BG4085" i="8"/>
  <c r="BF4085" i="8"/>
  <c r="AS4085" i="8"/>
  <c r="AR4085" i="8"/>
  <c r="AQ4085" i="8"/>
  <c r="AL4085" i="8"/>
  <c r="CD4084" i="8"/>
  <c r="CC4084" i="8"/>
  <c r="BO4084" i="8"/>
  <c r="BG4084" i="8"/>
  <c r="BF4084" i="8"/>
  <c r="AS4084" i="8"/>
  <c r="AR4084" i="8"/>
  <c r="AQ4084" i="8"/>
  <c r="AL4084" i="8"/>
  <c r="CD4083" i="8"/>
  <c r="CC4083" i="8"/>
  <c r="BO4083" i="8"/>
  <c r="BG4083" i="8"/>
  <c r="BF4083" i="8"/>
  <c r="AS4083" i="8"/>
  <c r="AR4083" i="8"/>
  <c r="AQ4083" i="8"/>
  <c r="AL4083" i="8"/>
  <c r="CD4082" i="8"/>
  <c r="CC4082" i="8"/>
  <c r="BO4082" i="8"/>
  <c r="BG4082" i="8"/>
  <c r="BF4082" i="8"/>
  <c r="AS4082" i="8"/>
  <c r="AR4082" i="8"/>
  <c r="AQ4082" i="8"/>
  <c r="AL4082" i="8"/>
  <c r="CD4081" i="8"/>
  <c r="CC4081" i="8"/>
  <c r="BO4081" i="8"/>
  <c r="BG4081" i="8"/>
  <c r="BF4081" i="8"/>
  <c r="AS4081" i="8"/>
  <c r="AR4081" i="8"/>
  <c r="AQ4081" i="8"/>
  <c r="AL4081" i="8"/>
  <c r="CD4080" i="8"/>
  <c r="CC4080" i="8"/>
  <c r="BO4080" i="8"/>
  <c r="BG4080" i="8"/>
  <c r="BF4080" i="8"/>
  <c r="AS4080" i="8"/>
  <c r="AR4080" i="8"/>
  <c r="AQ4080" i="8"/>
  <c r="AL4080" i="8"/>
  <c r="CD4079" i="8"/>
  <c r="CC4079" i="8"/>
  <c r="BO4079" i="8"/>
  <c r="BG4079" i="8"/>
  <c r="BF4079" i="8"/>
  <c r="AS4079" i="8"/>
  <c r="AR4079" i="8"/>
  <c r="AQ4079" i="8"/>
  <c r="AL4079" i="8"/>
  <c r="CD4078" i="8"/>
  <c r="CC4078" i="8"/>
  <c r="BO4078" i="8"/>
  <c r="BG4078" i="8"/>
  <c r="BF4078" i="8"/>
  <c r="AS4078" i="8"/>
  <c r="AR4078" i="8"/>
  <c r="AQ4078" i="8"/>
  <c r="AL4078" i="8"/>
  <c r="CD4077" i="8"/>
  <c r="CC4077" i="8"/>
  <c r="BO4077" i="8"/>
  <c r="BG4077" i="8"/>
  <c r="BF4077" i="8"/>
  <c r="AS4077" i="8"/>
  <c r="AR4077" i="8"/>
  <c r="AQ4077" i="8"/>
  <c r="AL4077" i="8"/>
  <c r="CD4076" i="8"/>
  <c r="CC4076" i="8"/>
  <c r="BO4076" i="8"/>
  <c r="BG4076" i="8"/>
  <c r="BF4076" i="8"/>
  <c r="AS4076" i="8"/>
  <c r="AR4076" i="8"/>
  <c r="AQ4076" i="8"/>
  <c r="AL4076" i="8"/>
  <c r="CD4075" i="8"/>
  <c r="CC4075" i="8"/>
  <c r="BO4075" i="8"/>
  <c r="BG4075" i="8"/>
  <c r="BF4075" i="8"/>
  <c r="AS4075" i="8"/>
  <c r="AR4075" i="8"/>
  <c r="AQ4075" i="8"/>
  <c r="AL4075" i="8"/>
  <c r="CD4074" i="8"/>
  <c r="CC4074" i="8"/>
  <c r="BO4074" i="8"/>
  <c r="BG4074" i="8"/>
  <c r="BF4074" i="8"/>
  <c r="AS4074" i="8"/>
  <c r="AR4074" i="8"/>
  <c r="AQ4074" i="8"/>
  <c r="AL4074" i="8"/>
  <c r="CD4073" i="8"/>
  <c r="CC4073" i="8"/>
  <c r="BO4073" i="8"/>
  <c r="BG4073" i="8"/>
  <c r="BF4073" i="8"/>
  <c r="AS4073" i="8"/>
  <c r="AR4073" i="8"/>
  <c r="AQ4073" i="8"/>
  <c r="AL4073" i="8"/>
  <c r="CD4072" i="8"/>
  <c r="CC4072" i="8"/>
  <c r="BO4072" i="8"/>
  <c r="BG4072" i="8"/>
  <c r="BF4072" i="8"/>
  <c r="AS4072" i="8"/>
  <c r="AR4072" i="8"/>
  <c r="AQ4072" i="8"/>
  <c r="AL4072" i="8"/>
  <c r="CD4071" i="8"/>
  <c r="CC4071" i="8"/>
  <c r="BO4071" i="8"/>
  <c r="BG4071" i="8"/>
  <c r="BF4071" i="8"/>
  <c r="AS4071" i="8"/>
  <c r="AR4071" i="8"/>
  <c r="AQ4071" i="8"/>
  <c r="AL4071" i="8"/>
  <c r="CD4070" i="8"/>
  <c r="CC4070" i="8"/>
  <c r="BO4070" i="8"/>
  <c r="BG4070" i="8"/>
  <c r="BF4070" i="8"/>
  <c r="AS4070" i="8"/>
  <c r="AR4070" i="8"/>
  <c r="AQ4070" i="8"/>
  <c r="AL4070" i="8"/>
  <c r="CD4069" i="8"/>
  <c r="CC4069" i="8"/>
  <c r="BO4069" i="8"/>
  <c r="BG4069" i="8"/>
  <c r="BF4069" i="8"/>
  <c r="AS4069" i="8"/>
  <c r="AR4069" i="8"/>
  <c r="AQ4069" i="8"/>
  <c r="AL4069" i="8"/>
  <c r="CD4068" i="8"/>
  <c r="CC4068" i="8"/>
  <c r="BO4068" i="8"/>
  <c r="BG4068" i="8"/>
  <c r="BF4068" i="8"/>
  <c r="AS4068" i="8"/>
  <c r="AR4068" i="8"/>
  <c r="AQ4068" i="8"/>
  <c r="AL4068" i="8"/>
  <c r="CD4067" i="8"/>
  <c r="CC4067" i="8"/>
  <c r="BO4067" i="8"/>
  <c r="BG4067" i="8"/>
  <c r="BF4067" i="8"/>
  <c r="AS4067" i="8"/>
  <c r="AR4067" i="8"/>
  <c r="AQ4067" i="8"/>
  <c r="AL4067" i="8"/>
  <c r="CD4066" i="8"/>
  <c r="CC4066" i="8"/>
  <c r="BO4066" i="8"/>
  <c r="BG4066" i="8"/>
  <c r="BF4066" i="8"/>
  <c r="AS4066" i="8"/>
  <c r="AR4066" i="8"/>
  <c r="AQ4066" i="8"/>
  <c r="AL4066" i="8"/>
  <c r="CD4065" i="8"/>
  <c r="CC4065" i="8"/>
  <c r="BO4065" i="8"/>
  <c r="BG4065" i="8"/>
  <c r="BF4065" i="8"/>
  <c r="AS4065" i="8"/>
  <c r="AR4065" i="8"/>
  <c r="AQ4065" i="8"/>
  <c r="AL4065" i="8"/>
  <c r="CD4064" i="8"/>
  <c r="CC4064" i="8"/>
  <c r="BO4064" i="8"/>
  <c r="BG4064" i="8"/>
  <c r="BF4064" i="8"/>
  <c r="AS4064" i="8"/>
  <c r="AR4064" i="8"/>
  <c r="AQ4064" i="8"/>
  <c r="AL4064" i="8"/>
  <c r="CD4063" i="8"/>
  <c r="CC4063" i="8"/>
  <c r="BO4063" i="8"/>
  <c r="BG4063" i="8"/>
  <c r="BF4063" i="8"/>
  <c r="AS4063" i="8"/>
  <c r="AR4063" i="8"/>
  <c r="AQ4063" i="8"/>
  <c r="AL4063" i="8"/>
  <c r="CD4062" i="8"/>
  <c r="CC4062" i="8"/>
  <c r="BO4062" i="8"/>
  <c r="BG4062" i="8"/>
  <c r="BF4062" i="8"/>
  <c r="AS4062" i="8"/>
  <c r="AR4062" i="8"/>
  <c r="AQ4062" i="8"/>
  <c r="AL4062" i="8"/>
  <c r="CD4061" i="8"/>
  <c r="CC4061" i="8"/>
  <c r="BO4061" i="8"/>
  <c r="BG4061" i="8"/>
  <c r="BF4061" i="8"/>
  <c r="AS4061" i="8"/>
  <c r="AR4061" i="8"/>
  <c r="AQ4061" i="8"/>
  <c r="AL4061" i="8"/>
  <c r="CD4060" i="8"/>
  <c r="CC4060" i="8"/>
  <c r="BO4060" i="8"/>
  <c r="BG4060" i="8"/>
  <c r="BF4060" i="8"/>
  <c r="AS4060" i="8"/>
  <c r="AR4060" i="8"/>
  <c r="AQ4060" i="8"/>
  <c r="AL4060" i="8"/>
  <c r="CD4059" i="8"/>
  <c r="CC4059" i="8"/>
  <c r="BO4059" i="8"/>
  <c r="BG4059" i="8"/>
  <c r="BF4059" i="8"/>
  <c r="AS4059" i="8"/>
  <c r="AR4059" i="8"/>
  <c r="AQ4059" i="8"/>
  <c r="AL4059" i="8"/>
  <c r="CD4058" i="8"/>
  <c r="CC4058" i="8"/>
  <c r="BO4058" i="8"/>
  <c r="BG4058" i="8"/>
  <c r="BF4058" i="8"/>
  <c r="AS4058" i="8"/>
  <c r="AR4058" i="8"/>
  <c r="AQ4058" i="8"/>
  <c r="AL4058" i="8"/>
  <c r="CD4057" i="8"/>
  <c r="CC4057" i="8"/>
  <c r="BO4057" i="8"/>
  <c r="BG4057" i="8"/>
  <c r="BF4057" i="8"/>
  <c r="AS4057" i="8"/>
  <c r="AR4057" i="8"/>
  <c r="AQ4057" i="8"/>
  <c r="AL4057" i="8"/>
  <c r="CD4056" i="8"/>
  <c r="CC4056" i="8"/>
  <c r="BO4056" i="8"/>
  <c r="BG4056" i="8"/>
  <c r="BF4056" i="8"/>
  <c r="AS4056" i="8"/>
  <c r="AR4056" i="8"/>
  <c r="AQ4056" i="8"/>
  <c r="AL4056" i="8"/>
  <c r="CD4055" i="8"/>
  <c r="CC4055" i="8"/>
  <c r="BO4055" i="8"/>
  <c r="BG4055" i="8"/>
  <c r="BF4055" i="8"/>
  <c r="AS4055" i="8"/>
  <c r="AR4055" i="8"/>
  <c r="AQ4055" i="8"/>
  <c r="AL4055" i="8"/>
  <c r="CD4054" i="8"/>
  <c r="CC4054" i="8"/>
  <c r="BO4054" i="8"/>
  <c r="BG4054" i="8"/>
  <c r="BF4054" i="8"/>
  <c r="AS4054" i="8"/>
  <c r="AR4054" i="8"/>
  <c r="AQ4054" i="8"/>
  <c r="AL4054" i="8"/>
  <c r="CD4053" i="8"/>
  <c r="CC4053" i="8"/>
  <c r="BO4053" i="8"/>
  <c r="BG4053" i="8"/>
  <c r="BF4053" i="8"/>
  <c r="AS4053" i="8"/>
  <c r="AR4053" i="8"/>
  <c r="AQ4053" i="8"/>
  <c r="AL4053" i="8"/>
  <c r="CD4052" i="8"/>
  <c r="CC4052" i="8"/>
  <c r="BO4052" i="8"/>
  <c r="BG4052" i="8"/>
  <c r="BF4052" i="8"/>
  <c r="AS4052" i="8"/>
  <c r="AR4052" i="8"/>
  <c r="AQ4052" i="8"/>
  <c r="AL4052" i="8"/>
  <c r="CD4051" i="8"/>
  <c r="CC4051" i="8"/>
  <c r="BO4051" i="8"/>
  <c r="BG4051" i="8"/>
  <c r="BF4051" i="8"/>
  <c r="AS4051" i="8"/>
  <c r="AR4051" i="8"/>
  <c r="AQ4051" i="8"/>
  <c r="AL4051" i="8"/>
  <c r="CD4050" i="8"/>
  <c r="CC4050" i="8"/>
  <c r="BO4050" i="8"/>
  <c r="BG4050" i="8"/>
  <c r="BF4050" i="8"/>
  <c r="AS4050" i="8"/>
  <c r="AR4050" i="8"/>
  <c r="AQ4050" i="8"/>
  <c r="AL4050" i="8"/>
  <c r="CD4049" i="8"/>
  <c r="CC4049" i="8"/>
  <c r="BO4049" i="8"/>
  <c r="BG4049" i="8"/>
  <c r="BF4049" i="8"/>
  <c r="AS4049" i="8"/>
  <c r="AR4049" i="8"/>
  <c r="AQ4049" i="8"/>
  <c r="AL4049" i="8"/>
  <c r="CD4048" i="8"/>
  <c r="CC4048" i="8"/>
  <c r="BO4048" i="8"/>
  <c r="BG4048" i="8"/>
  <c r="BF4048" i="8"/>
  <c r="AS4048" i="8"/>
  <c r="AR4048" i="8"/>
  <c r="AQ4048" i="8"/>
  <c r="AL4048" i="8"/>
  <c r="CD4047" i="8"/>
  <c r="CC4047" i="8"/>
  <c r="BO4047" i="8"/>
  <c r="BG4047" i="8"/>
  <c r="BF4047" i="8"/>
  <c r="AS4047" i="8"/>
  <c r="AR4047" i="8"/>
  <c r="AQ4047" i="8"/>
  <c r="AL4047" i="8"/>
  <c r="CD4046" i="8"/>
  <c r="CC4046" i="8"/>
  <c r="BO4046" i="8"/>
  <c r="BG4046" i="8"/>
  <c r="BF4046" i="8"/>
  <c r="AS4046" i="8"/>
  <c r="AR4046" i="8"/>
  <c r="AQ4046" i="8"/>
  <c r="AL4046" i="8"/>
  <c r="CD4045" i="8"/>
  <c r="CC4045" i="8"/>
  <c r="BO4045" i="8"/>
  <c r="BG4045" i="8"/>
  <c r="BF4045" i="8"/>
  <c r="AS4045" i="8"/>
  <c r="AR4045" i="8"/>
  <c r="AQ4045" i="8"/>
  <c r="AL4045" i="8"/>
  <c r="CD4044" i="8"/>
  <c r="CC4044" i="8"/>
  <c r="BO4044" i="8"/>
  <c r="BG4044" i="8"/>
  <c r="BF4044" i="8"/>
  <c r="AS4044" i="8"/>
  <c r="AR4044" i="8"/>
  <c r="AQ4044" i="8"/>
  <c r="AL4044" i="8"/>
  <c r="CD4043" i="8"/>
  <c r="CC4043" i="8"/>
  <c r="BO4043" i="8"/>
  <c r="BG4043" i="8"/>
  <c r="BF4043" i="8"/>
  <c r="AS4043" i="8"/>
  <c r="AR4043" i="8"/>
  <c r="AQ4043" i="8"/>
  <c r="AL4043" i="8"/>
  <c r="CD4042" i="8"/>
  <c r="CC4042" i="8"/>
  <c r="BO4042" i="8"/>
  <c r="BG4042" i="8"/>
  <c r="BF4042" i="8"/>
  <c r="AS4042" i="8"/>
  <c r="AR4042" i="8"/>
  <c r="AQ4042" i="8"/>
  <c r="AL4042" i="8"/>
  <c r="CD4041" i="8"/>
  <c r="CC4041" i="8"/>
  <c r="BO4041" i="8"/>
  <c r="BG4041" i="8"/>
  <c r="BF4041" i="8"/>
  <c r="AS4041" i="8"/>
  <c r="AR4041" i="8"/>
  <c r="AQ4041" i="8"/>
  <c r="AL4041" i="8"/>
  <c r="CD4040" i="8"/>
  <c r="CC4040" i="8"/>
  <c r="BO4040" i="8"/>
  <c r="BG4040" i="8"/>
  <c r="BF4040" i="8"/>
  <c r="AS4040" i="8"/>
  <c r="AR4040" i="8"/>
  <c r="AQ4040" i="8"/>
  <c r="AL4040" i="8"/>
  <c r="CD4039" i="8"/>
  <c r="CC4039" i="8"/>
  <c r="BO4039" i="8"/>
  <c r="BG4039" i="8"/>
  <c r="BF4039" i="8"/>
  <c r="AS4039" i="8"/>
  <c r="AR4039" i="8"/>
  <c r="AQ4039" i="8"/>
  <c r="AL4039" i="8"/>
  <c r="CD4038" i="8"/>
  <c r="CC4038" i="8"/>
  <c r="BO4038" i="8"/>
  <c r="BG4038" i="8"/>
  <c r="BF4038" i="8"/>
  <c r="AS4038" i="8"/>
  <c r="AR4038" i="8"/>
  <c r="AQ4038" i="8"/>
  <c r="AL4038" i="8"/>
  <c r="CD4037" i="8"/>
  <c r="CC4037" i="8"/>
  <c r="BO4037" i="8"/>
  <c r="BG4037" i="8"/>
  <c r="BF4037" i="8"/>
  <c r="AS4037" i="8"/>
  <c r="AR4037" i="8"/>
  <c r="AQ4037" i="8"/>
  <c r="AL4037" i="8"/>
  <c r="CD4036" i="8"/>
  <c r="CC4036" i="8"/>
  <c r="BO4036" i="8"/>
  <c r="BG4036" i="8"/>
  <c r="BF4036" i="8"/>
  <c r="AS4036" i="8"/>
  <c r="AR4036" i="8"/>
  <c r="AQ4036" i="8"/>
  <c r="AL4036" i="8"/>
  <c r="CD4035" i="8"/>
  <c r="CC4035" i="8"/>
  <c r="BO4035" i="8"/>
  <c r="BG4035" i="8"/>
  <c r="BF4035" i="8"/>
  <c r="AS4035" i="8"/>
  <c r="AR4035" i="8"/>
  <c r="AQ4035" i="8"/>
  <c r="AL4035" i="8"/>
  <c r="CD4034" i="8"/>
  <c r="CC4034" i="8"/>
  <c r="BO4034" i="8"/>
  <c r="BG4034" i="8"/>
  <c r="BF4034" i="8"/>
  <c r="AS4034" i="8"/>
  <c r="AR4034" i="8"/>
  <c r="AQ4034" i="8"/>
  <c r="AL4034" i="8"/>
  <c r="CD4033" i="8"/>
  <c r="CC4033" i="8"/>
  <c r="BO4033" i="8"/>
  <c r="BG4033" i="8"/>
  <c r="BF4033" i="8"/>
  <c r="AS4033" i="8"/>
  <c r="AR4033" i="8"/>
  <c r="AQ4033" i="8"/>
  <c r="AL4033" i="8"/>
  <c r="CD4032" i="8"/>
  <c r="CC4032" i="8"/>
  <c r="BO4032" i="8"/>
  <c r="BG4032" i="8"/>
  <c r="BF4032" i="8"/>
  <c r="AS4032" i="8"/>
  <c r="AR4032" i="8"/>
  <c r="AQ4032" i="8"/>
  <c r="AL4032" i="8"/>
  <c r="CD4031" i="8"/>
  <c r="CC4031" i="8"/>
  <c r="BO4031" i="8"/>
  <c r="BG4031" i="8"/>
  <c r="BF4031" i="8"/>
  <c r="AS4031" i="8"/>
  <c r="AR4031" i="8"/>
  <c r="AQ4031" i="8"/>
  <c r="AL4031" i="8"/>
  <c r="CD4030" i="8"/>
  <c r="CC4030" i="8"/>
  <c r="BO4030" i="8"/>
  <c r="BG4030" i="8"/>
  <c r="BF4030" i="8"/>
  <c r="AS4030" i="8"/>
  <c r="AR4030" i="8"/>
  <c r="AQ4030" i="8"/>
  <c r="AL4030" i="8"/>
  <c r="CD4029" i="8"/>
  <c r="CC4029" i="8"/>
  <c r="BO4029" i="8"/>
  <c r="BG4029" i="8"/>
  <c r="BF4029" i="8"/>
  <c r="AS4029" i="8"/>
  <c r="AR4029" i="8"/>
  <c r="AQ4029" i="8"/>
  <c r="AL4029" i="8"/>
  <c r="CD4028" i="8"/>
  <c r="CC4028" i="8"/>
  <c r="BO4028" i="8"/>
  <c r="BG4028" i="8"/>
  <c r="BF4028" i="8"/>
  <c r="AS4028" i="8"/>
  <c r="AR4028" i="8"/>
  <c r="AQ4028" i="8"/>
  <c r="AL4028" i="8"/>
  <c r="CD4027" i="8"/>
  <c r="CC4027" i="8"/>
  <c r="BO4027" i="8"/>
  <c r="BG4027" i="8"/>
  <c r="BF4027" i="8"/>
  <c r="AS4027" i="8"/>
  <c r="AR4027" i="8"/>
  <c r="AQ4027" i="8"/>
  <c r="AL4027" i="8"/>
  <c r="CD4026" i="8"/>
  <c r="CC4026" i="8"/>
  <c r="BO4026" i="8"/>
  <c r="BG4026" i="8"/>
  <c r="BF4026" i="8"/>
  <c r="AS4026" i="8"/>
  <c r="AR4026" i="8"/>
  <c r="AQ4026" i="8"/>
  <c r="AL4026" i="8"/>
  <c r="CD4025" i="8"/>
  <c r="CC4025" i="8"/>
  <c r="BO4025" i="8"/>
  <c r="BG4025" i="8"/>
  <c r="BF4025" i="8"/>
  <c r="AS4025" i="8"/>
  <c r="AR4025" i="8"/>
  <c r="AQ4025" i="8"/>
  <c r="AL4025" i="8"/>
  <c r="CD4024" i="8"/>
  <c r="CC4024" i="8"/>
  <c r="BO4024" i="8"/>
  <c r="BG4024" i="8"/>
  <c r="BF4024" i="8"/>
  <c r="AS4024" i="8"/>
  <c r="AR4024" i="8"/>
  <c r="AQ4024" i="8"/>
  <c r="AL4024" i="8"/>
  <c r="CD4023" i="8"/>
  <c r="CC4023" i="8"/>
  <c r="BO4023" i="8"/>
  <c r="BG4023" i="8"/>
  <c r="BF4023" i="8"/>
  <c r="AS4023" i="8"/>
  <c r="AR4023" i="8"/>
  <c r="AQ4023" i="8"/>
  <c r="AL4023" i="8"/>
  <c r="CD4022" i="8"/>
  <c r="CC4022" i="8"/>
  <c r="BO4022" i="8"/>
  <c r="BG4022" i="8"/>
  <c r="BF4022" i="8"/>
  <c r="AS4022" i="8"/>
  <c r="AR4022" i="8"/>
  <c r="AQ4022" i="8"/>
  <c r="AL4022" i="8"/>
  <c r="CD4021" i="8"/>
  <c r="CC4021" i="8"/>
  <c r="BO4021" i="8"/>
  <c r="BG4021" i="8"/>
  <c r="BF4021" i="8"/>
  <c r="AS4021" i="8"/>
  <c r="AR4021" i="8"/>
  <c r="AQ4021" i="8"/>
  <c r="AL4021" i="8"/>
  <c r="CD4020" i="8"/>
  <c r="CC4020" i="8"/>
  <c r="BO4020" i="8"/>
  <c r="BG4020" i="8"/>
  <c r="BF4020" i="8"/>
  <c r="AS4020" i="8"/>
  <c r="AR4020" i="8"/>
  <c r="AQ4020" i="8"/>
  <c r="AL4020" i="8"/>
  <c r="CD4019" i="8"/>
  <c r="CC4019" i="8"/>
  <c r="BO4019" i="8"/>
  <c r="BG4019" i="8"/>
  <c r="BF4019" i="8"/>
  <c r="AS4019" i="8"/>
  <c r="AR4019" i="8"/>
  <c r="AQ4019" i="8"/>
  <c r="AL4019" i="8"/>
  <c r="CD4018" i="8"/>
  <c r="CC4018" i="8"/>
  <c r="BO4018" i="8"/>
  <c r="BG4018" i="8"/>
  <c r="BF4018" i="8"/>
  <c r="AS4018" i="8"/>
  <c r="AR4018" i="8"/>
  <c r="AQ4018" i="8"/>
  <c r="AL4018" i="8"/>
  <c r="CD4017" i="8"/>
  <c r="CC4017" i="8"/>
  <c r="BO4017" i="8"/>
  <c r="BG4017" i="8"/>
  <c r="BF4017" i="8"/>
  <c r="AS4017" i="8"/>
  <c r="AR4017" i="8"/>
  <c r="AQ4017" i="8"/>
  <c r="AL4017" i="8"/>
  <c r="CD4016" i="8"/>
  <c r="CC4016" i="8"/>
  <c r="BO4016" i="8"/>
  <c r="BG4016" i="8"/>
  <c r="BF4016" i="8"/>
  <c r="AS4016" i="8"/>
  <c r="AR4016" i="8"/>
  <c r="AQ4016" i="8"/>
  <c r="AL4016" i="8"/>
  <c r="CD4015" i="8"/>
  <c r="CC4015" i="8"/>
  <c r="BO4015" i="8"/>
  <c r="BG4015" i="8"/>
  <c r="BF4015" i="8"/>
  <c r="AS4015" i="8"/>
  <c r="AR4015" i="8"/>
  <c r="AQ4015" i="8"/>
  <c r="AL4015" i="8"/>
  <c r="CD4014" i="8"/>
  <c r="CC4014" i="8"/>
  <c r="BO4014" i="8"/>
  <c r="BG4014" i="8"/>
  <c r="BF4014" i="8"/>
  <c r="AS4014" i="8"/>
  <c r="AR4014" i="8"/>
  <c r="AQ4014" i="8"/>
  <c r="AL4014" i="8"/>
  <c r="CD4013" i="8"/>
  <c r="CC4013" i="8"/>
  <c r="BO4013" i="8"/>
  <c r="BG4013" i="8"/>
  <c r="BF4013" i="8"/>
  <c r="AS4013" i="8"/>
  <c r="AR4013" i="8"/>
  <c r="AQ4013" i="8"/>
  <c r="AL4013" i="8"/>
  <c r="CD4012" i="8"/>
  <c r="CC4012" i="8"/>
  <c r="BO4012" i="8"/>
  <c r="BG4012" i="8"/>
  <c r="BF4012" i="8"/>
  <c r="AS4012" i="8"/>
  <c r="AR4012" i="8"/>
  <c r="AQ4012" i="8"/>
  <c r="AL4012" i="8"/>
  <c r="CD4011" i="8"/>
  <c r="CC4011" i="8"/>
  <c r="BO4011" i="8"/>
  <c r="BG4011" i="8"/>
  <c r="BF4011" i="8"/>
  <c r="AS4011" i="8"/>
  <c r="AR4011" i="8"/>
  <c r="AQ4011" i="8"/>
  <c r="AL4011" i="8"/>
  <c r="CD4010" i="8"/>
  <c r="CC4010" i="8"/>
  <c r="BO4010" i="8"/>
  <c r="BG4010" i="8"/>
  <c r="BF4010" i="8"/>
  <c r="AS4010" i="8"/>
  <c r="AR4010" i="8"/>
  <c r="AQ4010" i="8"/>
  <c r="AL4010" i="8"/>
  <c r="CD4009" i="8"/>
  <c r="CC4009" i="8"/>
  <c r="BO4009" i="8"/>
  <c r="BG4009" i="8"/>
  <c r="BF4009" i="8"/>
  <c r="AS4009" i="8"/>
  <c r="AR4009" i="8"/>
  <c r="AQ4009" i="8"/>
  <c r="AL4009" i="8"/>
  <c r="CD4008" i="8"/>
  <c r="CC4008" i="8"/>
  <c r="BO4008" i="8"/>
  <c r="BG4008" i="8"/>
  <c r="BF4008" i="8"/>
  <c r="AS4008" i="8"/>
  <c r="AR4008" i="8"/>
  <c r="AQ4008" i="8"/>
  <c r="AL4008" i="8"/>
  <c r="CD4007" i="8"/>
  <c r="CC4007" i="8"/>
  <c r="BO4007" i="8"/>
  <c r="BG4007" i="8"/>
  <c r="BF4007" i="8"/>
  <c r="AS4007" i="8"/>
  <c r="AR4007" i="8"/>
  <c r="AQ4007" i="8"/>
  <c r="AL4007" i="8"/>
  <c r="CD4006" i="8"/>
  <c r="CC4006" i="8"/>
  <c r="BO4006" i="8"/>
  <c r="BG4006" i="8"/>
  <c r="BF4006" i="8"/>
  <c r="AS4006" i="8"/>
  <c r="AR4006" i="8"/>
  <c r="AQ4006" i="8"/>
  <c r="AL4006" i="8"/>
  <c r="CD4005" i="8"/>
  <c r="CC4005" i="8"/>
  <c r="BO4005" i="8"/>
  <c r="BG4005" i="8"/>
  <c r="BF4005" i="8"/>
  <c r="AS4005" i="8"/>
  <c r="AR4005" i="8"/>
  <c r="AQ4005" i="8"/>
  <c r="AL4005" i="8"/>
  <c r="CD4004" i="8"/>
  <c r="CC4004" i="8"/>
  <c r="BO4004" i="8"/>
  <c r="BG4004" i="8"/>
  <c r="BF4004" i="8"/>
  <c r="AS4004" i="8"/>
  <c r="AR4004" i="8"/>
  <c r="AQ4004" i="8"/>
  <c r="AL4004" i="8"/>
  <c r="CD4003" i="8"/>
  <c r="CC4003" i="8"/>
  <c r="BO4003" i="8"/>
  <c r="BG4003" i="8"/>
  <c r="BF4003" i="8"/>
  <c r="AS4003" i="8"/>
  <c r="AR4003" i="8"/>
  <c r="AQ4003" i="8"/>
  <c r="AL4003" i="8"/>
  <c r="CD4002" i="8"/>
  <c r="CC4002" i="8"/>
  <c r="BO4002" i="8"/>
  <c r="BG4002" i="8"/>
  <c r="BF4002" i="8"/>
  <c r="AS4002" i="8"/>
  <c r="AR4002" i="8"/>
  <c r="AQ4002" i="8"/>
  <c r="AL4002" i="8"/>
  <c r="CD4001" i="8"/>
  <c r="CC4001" i="8"/>
  <c r="BO4001" i="8"/>
  <c r="BG4001" i="8"/>
  <c r="BF4001" i="8"/>
  <c r="AS4001" i="8"/>
  <c r="AR4001" i="8"/>
  <c r="AQ4001" i="8"/>
  <c r="AL4001" i="8"/>
  <c r="CD4000" i="8"/>
  <c r="CC4000" i="8"/>
  <c r="BO4000" i="8"/>
  <c r="BG4000" i="8"/>
  <c r="BF4000" i="8"/>
  <c r="AS4000" i="8"/>
  <c r="AR4000" i="8"/>
  <c r="AQ4000" i="8"/>
  <c r="AL4000" i="8"/>
  <c r="CD3999" i="8"/>
  <c r="CC3999" i="8"/>
  <c r="BO3999" i="8"/>
  <c r="BG3999" i="8"/>
  <c r="BF3999" i="8"/>
  <c r="AS3999" i="8"/>
  <c r="AR3999" i="8"/>
  <c r="AQ3999" i="8"/>
  <c r="AL3999" i="8"/>
  <c r="CD3998" i="8"/>
  <c r="CC3998" i="8"/>
  <c r="BO3998" i="8"/>
  <c r="BG3998" i="8"/>
  <c r="BF3998" i="8"/>
  <c r="AS3998" i="8"/>
  <c r="AR3998" i="8"/>
  <c r="AQ3998" i="8"/>
  <c r="AL3998" i="8"/>
  <c r="CD3997" i="8"/>
  <c r="CC3997" i="8"/>
  <c r="BO3997" i="8"/>
  <c r="BG3997" i="8"/>
  <c r="BF3997" i="8"/>
  <c r="AS3997" i="8"/>
  <c r="AR3997" i="8"/>
  <c r="AQ3997" i="8"/>
  <c r="AL3997" i="8"/>
  <c r="CD3996" i="8"/>
  <c r="CC3996" i="8"/>
  <c r="BO3996" i="8"/>
  <c r="BG3996" i="8"/>
  <c r="BF3996" i="8"/>
  <c r="AS3996" i="8"/>
  <c r="AR3996" i="8"/>
  <c r="AQ3996" i="8"/>
  <c r="AL3996" i="8"/>
  <c r="CD3995" i="8"/>
  <c r="CC3995" i="8"/>
  <c r="BO3995" i="8"/>
  <c r="BG3995" i="8"/>
  <c r="BF3995" i="8"/>
  <c r="AS3995" i="8"/>
  <c r="AR3995" i="8"/>
  <c r="AQ3995" i="8"/>
  <c r="AL3995" i="8"/>
  <c r="CD3994" i="8"/>
  <c r="CC3994" i="8"/>
  <c r="BO3994" i="8"/>
  <c r="BG3994" i="8"/>
  <c r="BF3994" i="8"/>
  <c r="AS3994" i="8"/>
  <c r="AR3994" i="8"/>
  <c r="AQ3994" i="8"/>
  <c r="AL3994" i="8"/>
  <c r="CD3993" i="8"/>
  <c r="CC3993" i="8"/>
  <c r="BO3993" i="8"/>
  <c r="BG3993" i="8"/>
  <c r="BF3993" i="8"/>
  <c r="AS3993" i="8"/>
  <c r="AR3993" i="8"/>
  <c r="AQ3993" i="8"/>
  <c r="AL3993" i="8"/>
  <c r="CD3992" i="8"/>
  <c r="CC3992" i="8"/>
  <c r="BO3992" i="8"/>
  <c r="BG3992" i="8"/>
  <c r="BF3992" i="8"/>
  <c r="AS3992" i="8"/>
  <c r="AR3992" i="8"/>
  <c r="AQ3992" i="8"/>
  <c r="AL3992" i="8"/>
  <c r="CD3991" i="8"/>
  <c r="CC3991" i="8"/>
  <c r="BO3991" i="8"/>
  <c r="BG3991" i="8"/>
  <c r="BF3991" i="8"/>
  <c r="AS3991" i="8"/>
  <c r="AR3991" i="8"/>
  <c r="AQ3991" i="8"/>
  <c r="AL3991" i="8"/>
  <c r="CD3990" i="8"/>
  <c r="CC3990" i="8"/>
  <c r="BO3990" i="8"/>
  <c r="BG3990" i="8"/>
  <c r="BF3990" i="8"/>
  <c r="AS3990" i="8"/>
  <c r="AR3990" i="8"/>
  <c r="AQ3990" i="8"/>
  <c r="AL3990" i="8"/>
  <c r="CD3989" i="8"/>
  <c r="CC3989" i="8"/>
  <c r="BO3989" i="8"/>
  <c r="BG3989" i="8"/>
  <c r="BF3989" i="8"/>
  <c r="AS3989" i="8"/>
  <c r="AR3989" i="8"/>
  <c r="AQ3989" i="8"/>
  <c r="AL3989" i="8"/>
  <c r="CD3988" i="8"/>
  <c r="CC3988" i="8"/>
  <c r="BO3988" i="8"/>
  <c r="BG3988" i="8"/>
  <c r="BF3988" i="8"/>
  <c r="AS3988" i="8"/>
  <c r="AR3988" i="8"/>
  <c r="AQ3988" i="8"/>
  <c r="AL3988" i="8"/>
  <c r="CD3987" i="8"/>
  <c r="CC3987" i="8"/>
  <c r="BO3987" i="8"/>
  <c r="BG3987" i="8"/>
  <c r="BF3987" i="8"/>
  <c r="AS3987" i="8"/>
  <c r="AR3987" i="8"/>
  <c r="AQ3987" i="8"/>
  <c r="AL3987" i="8"/>
  <c r="CD3986" i="8"/>
  <c r="CC3986" i="8"/>
  <c r="BO3986" i="8"/>
  <c r="BG3986" i="8"/>
  <c r="BF3986" i="8"/>
  <c r="AS3986" i="8"/>
  <c r="AR3986" i="8"/>
  <c r="AQ3986" i="8"/>
  <c r="AL3986" i="8"/>
  <c r="CD3985" i="8"/>
  <c r="CC3985" i="8"/>
  <c r="BO3985" i="8"/>
  <c r="BG3985" i="8"/>
  <c r="BF3985" i="8"/>
  <c r="AS3985" i="8"/>
  <c r="AR3985" i="8"/>
  <c r="AQ3985" i="8"/>
  <c r="AL3985" i="8"/>
  <c r="CD3984" i="8"/>
  <c r="CC3984" i="8"/>
  <c r="BO3984" i="8"/>
  <c r="BG3984" i="8"/>
  <c r="BF3984" i="8"/>
  <c r="AS3984" i="8"/>
  <c r="AR3984" i="8"/>
  <c r="AQ3984" i="8"/>
  <c r="AL3984" i="8"/>
  <c r="CD3983" i="8"/>
  <c r="CC3983" i="8"/>
  <c r="BO3983" i="8"/>
  <c r="BG3983" i="8"/>
  <c r="BF3983" i="8"/>
  <c r="AS3983" i="8"/>
  <c r="AR3983" i="8"/>
  <c r="AQ3983" i="8"/>
  <c r="AL3983" i="8"/>
  <c r="CD3982" i="8"/>
  <c r="CC3982" i="8"/>
  <c r="BO3982" i="8"/>
  <c r="BG3982" i="8"/>
  <c r="BF3982" i="8"/>
  <c r="AS3982" i="8"/>
  <c r="AR3982" i="8"/>
  <c r="AQ3982" i="8"/>
  <c r="AL3982" i="8"/>
  <c r="CD3981" i="8"/>
  <c r="CC3981" i="8"/>
  <c r="BO3981" i="8"/>
  <c r="BG3981" i="8"/>
  <c r="BF3981" i="8"/>
  <c r="AS3981" i="8"/>
  <c r="AR3981" i="8"/>
  <c r="AQ3981" i="8"/>
  <c r="AL3981" i="8"/>
  <c r="CD3980" i="8"/>
  <c r="CC3980" i="8"/>
  <c r="BO3980" i="8"/>
  <c r="BG3980" i="8"/>
  <c r="BF3980" i="8"/>
  <c r="AS3980" i="8"/>
  <c r="AR3980" i="8"/>
  <c r="AQ3980" i="8"/>
  <c r="AL3980" i="8"/>
  <c r="CD3979" i="8"/>
  <c r="CC3979" i="8"/>
  <c r="BO3979" i="8"/>
  <c r="BG3979" i="8"/>
  <c r="BF3979" i="8"/>
  <c r="AS3979" i="8"/>
  <c r="AR3979" i="8"/>
  <c r="AQ3979" i="8"/>
  <c r="AL3979" i="8"/>
  <c r="CD3978" i="8"/>
  <c r="CC3978" i="8"/>
  <c r="BO3978" i="8"/>
  <c r="BG3978" i="8"/>
  <c r="BF3978" i="8"/>
  <c r="AS3978" i="8"/>
  <c r="AR3978" i="8"/>
  <c r="AQ3978" i="8"/>
  <c r="AL3978" i="8"/>
  <c r="CD3977" i="8"/>
  <c r="CC3977" i="8"/>
  <c r="BO3977" i="8"/>
  <c r="BG3977" i="8"/>
  <c r="BF3977" i="8"/>
  <c r="AS3977" i="8"/>
  <c r="AR3977" i="8"/>
  <c r="AQ3977" i="8"/>
  <c r="AL3977" i="8"/>
  <c r="CD3976" i="8"/>
  <c r="CC3976" i="8"/>
  <c r="BO3976" i="8"/>
  <c r="BG3976" i="8"/>
  <c r="BF3976" i="8"/>
  <c r="AS3976" i="8"/>
  <c r="AR3976" i="8"/>
  <c r="AQ3976" i="8"/>
  <c r="AL3976" i="8"/>
  <c r="CD3975" i="8"/>
  <c r="CC3975" i="8"/>
  <c r="BO3975" i="8"/>
  <c r="BG3975" i="8"/>
  <c r="BF3975" i="8"/>
  <c r="AS3975" i="8"/>
  <c r="AR3975" i="8"/>
  <c r="AQ3975" i="8"/>
  <c r="AL3975" i="8"/>
  <c r="CD3974" i="8"/>
  <c r="CC3974" i="8"/>
  <c r="BO3974" i="8"/>
  <c r="BG3974" i="8"/>
  <c r="BF3974" i="8"/>
  <c r="AS3974" i="8"/>
  <c r="AR3974" i="8"/>
  <c r="AQ3974" i="8"/>
  <c r="AL3974" i="8"/>
  <c r="CD3973" i="8"/>
  <c r="CC3973" i="8"/>
  <c r="BO3973" i="8"/>
  <c r="BG3973" i="8"/>
  <c r="BF3973" i="8"/>
  <c r="AS3973" i="8"/>
  <c r="AR3973" i="8"/>
  <c r="AQ3973" i="8"/>
  <c r="AL3973" i="8"/>
  <c r="CD3972" i="8"/>
  <c r="CC3972" i="8"/>
  <c r="BO3972" i="8"/>
  <c r="BG3972" i="8"/>
  <c r="BF3972" i="8"/>
  <c r="AS3972" i="8"/>
  <c r="AR3972" i="8"/>
  <c r="AQ3972" i="8"/>
  <c r="AL3972" i="8"/>
  <c r="CD3971" i="8"/>
  <c r="CC3971" i="8"/>
  <c r="BO3971" i="8"/>
  <c r="BG3971" i="8"/>
  <c r="BF3971" i="8"/>
  <c r="AS3971" i="8"/>
  <c r="AR3971" i="8"/>
  <c r="AQ3971" i="8"/>
  <c r="AL3971" i="8"/>
  <c r="CD3970" i="8"/>
  <c r="CC3970" i="8"/>
  <c r="BO3970" i="8"/>
  <c r="BG3970" i="8"/>
  <c r="BF3970" i="8"/>
  <c r="AS3970" i="8"/>
  <c r="AR3970" i="8"/>
  <c r="AQ3970" i="8"/>
  <c r="AL3970" i="8"/>
  <c r="CD3969" i="8"/>
  <c r="CC3969" i="8"/>
  <c r="BO3969" i="8"/>
  <c r="BG3969" i="8"/>
  <c r="BF3969" i="8"/>
  <c r="AS3969" i="8"/>
  <c r="AR3969" i="8"/>
  <c r="AQ3969" i="8"/>
  <c r="AL3969" i="8"/>
  <c r="CD3968" i="8"/>
  <c r="CC3968" i="8"/>
  <c r="BO3968" i="8"/>
  <c r="BG3968" i="8"/>
  <c r="BF3968" i="8"/>
  <c r="AS3968" i="8"/>
  <c r="AR3968" i="8"/>
  <c r="AQ3968" i="8"/>
  <c r="AL3968" i="8"/>
  <c r="CD3967" i="8"/>
  <c r="CC3967" i="8"/>
  <c r="BO3967" i="8"/>
  <c r="BG3967" i="8"/>
  <c r="BF3967" i="8"/>
  <c r="AS3967" i="8"/>
  <c r="AR3967" i="8"/>
  <c r="AQ3967" i="8"/>
  <c r="AL3967" i="8"/>
  <c r="CD3966" i="8"/>
  <c r="CC3966" i="8"/>
  <c r="BO3966" i="8"/>
  <c r="BG3966" i="8"/>
  <c r="BF3966" i="8"/>
  <c r="AS3966" i="8"/>
  <c r="AR3966" i="8"/>
  <c r="AQ3966" i="8"/>
  <c r="AL3966" i="8"/>
  <c r="CD3965" i="8"/>
  <c r="CC3965" i="8"/>
  <c r="BO3965" i="8"/>
  <c r="BG3965" i="8"/>
  <c r="BF3965" i="8"/>
  <c r="AS3965" i="8"/>
  <c r="AR3965" i="8"/>
  <c r="AQ3965" i="8"/>
  <c r="AL3965" i="8"/>
  <c r="CD3964" i="8"/>
  <c r="CC3964" i="8"/>
  <c r="BO3964" i="8"/>
  <c r="BG3964" i="8"/>
  <c r="BF3964" i="8"/>
  <c r="AS3964" i="8"/>
  <c r="AR3964" i="8"/>
  <c r="AQ3964" i="8"/>
  <c r="AL3964" i="8"/>
  <c r="CD3963" i="8"/>
  <c r="CC3963" i="8"/>
  <c r="BO3963" i="8"/>
  <c r="BG3963" i="8"/>
  <c r="BF3963" i="8"/>
  <c r="AS3963" i="8"/>
  <c r="AR3963" i="8"/>
  <c r="AQ3963" i="8"/>
  <c r="AL3963" i="8"/>
  <c r="CD3962" i="8"/>
  <c r="CC3962" i="8"/>
  <c r="BO3962" i="8"/>
  <c r="BG3962" i="8"/>
  <c r="BF3962" i="8"/>
  <c r="AS3962" i="8"/>
  <c r="AR3962" i="8"/>
  <c r="AQ3962" i="8"/>
  <c r="AL3962" i="8"/>
  <c r="CD3961" i="8"/>
  <c r="CC3961" i="8"/>
  <c r="BO3961" i="8"/>
  <c r="BG3961" i="8"/>
  <c r="BF3961" i="8"/>
  <c r="AS3961" i="8"/>
  <c r="AR3961" i="8"/>
  <c r="AQ3961" i="8"/>
  <c r="AL3961" i="8"/>
  <c r="CD3960" i="8"/>
  <c r="CC3960" i="8"/>
  <c r="BO3960" i="8"/>
  <c r="BG3960" i="8"/>
  <c r="BF3960" i="8"/>
  <c r="AS3960" i="8"/>
  <c r="AR3960" i="8"/>
  <c r="AQ3960" i="8"/>
  <c r="AL3960" i="8"/>
  <c r="CD3959" i="8"/>
  <c r="CC3959" i="8"/>
  <c r="BO3959" i="8"/>
  <c r="BG3959" i="8"/>
  <c r="BF3959" i="8"/>
  <c r="AS3959" i="8"/>
  <c r="AR3959" i="8"/>
  <c r="AQ3959" i="8"/>
  <c r="AL3959" i="8"/>
  <c r="CD3958" i="8"/>
  <c r="CC3958" i="8"/>
  <c r="BO3958" i="8"/>
  <c r="BG3958" i="8"/>
  <c r="BF3958" i="8"/>
  <c r="AS3958" i="8"/>
  <c r="AR3958" i="8"/>
  <c r="AQ3958" i="8"/>
  <c r="AL3958" i="8"/>
  <c r="CD3957" i="8"/>
  <c r="CC3957" i="8"/>
  <c r="BO3957" i="8"/>
  <c r="BG3957" i="8"/>
  <c r="BF3957" i="8"/>
  <c r="AS3957" i="8"/>
  <c r="AR3957" i="8"/>
  <c r="AQ3957" i="8"/>
  <c r="AL3957" i="8"/>
  <c r="CD3956" i="8"/>
  <c r="CC3956" i="8"/>
  <c r="BO3956" i="8"/>
  <c r="BG3956" i="8"/>
  <c r="BF3956" i="8"/>
  <c r="AS3956" i="8"/>
  <c r="AR3956" i="8"/>
  <c r="AQ3956" i="8"/>
  <c r="AL3956" i="8"/>
  <c r="CD3955" i="8"/>
  <c r="CC3955" i="8"/>
  <c r="BO3955" i="8"/>
  <c r="BG3955" i="8"/>
  <c r="BF3955" i="8"/>
  <c r="AS3955" i="8"/>
  <c r="AR3955" i="8"/>
  <c r="AQ3955" i="8"/>
  <c r="AL3955" i="8"/>
  <c r="CD3954" i="8"/>
  <c r="CC3954" i="8"/>
  <c r="BO3954" i="8"/>
  <c r="BG3954" i="8"/>
  <c r="BF3954" i="8"/>
  <c r="AS3954" i="8"/>
  <c r="AR3954" i="8"/>
  <c r="AQ3954" i="8"/>
  <c r="AL3954" i="8"/>
  <c r="CD3953" i="8"/>
  <c r="CC3953" i="8"/>
  <c r="BO3953" i="8"/>
  <c r="BG3953" i="8"/>
  <c r="BF3953" i="8"/>
  <c r="AS3953" i="8"/>
  <c r="AR3953" i="8"/>
  <c r="AQ3953" i="8"/>
  <c r="AL3953" i="8"/>
  <c r="CD3952" i="8"/>
  <c r="CC3952" i="8"/>
  <c r="BO3952" i="8"/>
  <c r="BG3952" i="8"/>
  <c r="BF3952" i="8"/>
  <c r="AS3952" i="8"/>
  <c r="AR3952" i="8"/>
  <c r="AQ3952" i="8"/>
  <c r="AL3952" i="8"/>
  <c r="CD3951" i="8"/>
  <c r="CC3951" i="8"/>
  <c r="BO3951" i="8"/>
  <c r="BG3951" i="8"/>
  <c r="BF3951" i="8"/>
  <c r="AS3951" i="8"/>
  <c r="AR3951" i="8"/>
  <c r="AQ3951" i="8"/>
  <c r="AL3951" i="8"/>
  <c r="CD3950" i="8"/>
  <c r="CC3950" i="8"/>
  <c r="BO3950" i="8"/>
  <c r="BG3950" i="8"/>
  <c r="BF3950" i="8"/>
  <c r="AS3950" i="8"/>
  <c r="AR3950" i="8"/>
  <c r="AQ3950" i="8"/>
  <c r="AL3950" i="8"/>
  <c r="CD3949" i="8"/>
  <c r="CC3949" i="8"/>
  <c r="BO3949" i="8"/>
  <c r="BG3949" i="8"/>
  <c r="BF3949" i="8"/>
  <c r="AS3949" i="8"/>
  <c r="AR3949" i="8"/>
  <c r="AQ3949" i="8"/>
  <c r="AL3949" i="8"/>
  <c r="CD3948" i="8"/>
  <c r="CC3948" i="8"/>
  <c r="BO3948" i="8"/>
  <c r="BG3948" i="8"/>
  <c r="BF3948" i="8"/>
  <c r="AS3948" i="8"/>
  <c r="AR3948" i="8"/>
  <c r="AQ3948" i="8"/>
  <c r="AL3948" i="8"/>
  <c r="CD3947" i="8"/>
  <c r="CC3947" i="8"/>
  <c r="BO3947" i="8"/>
  <c r="BG3947" i="8"/>
  <c r="BF3947" i="8"/>
  <c r="AS3947" i="8"/>
  <c r="AR3947" i="8"/>
  <c r="AQ3947" i="8"/>
  <c r="AL3947" i="8"/>
  <c r="CD3946" i="8"/>
  <c r="CC3946" i="8"/>
  <c r="BO3946" i="8"/>
  <c r="BG3946" i="8"/>
  <c r="BF3946" i="8"/>
  <c r="AS3946" i="8"/>
  <c r="AR3946" i="8"/>
  <c r="AQ3946" i="8"/>
  <c r="AL3946" i="8"/>
  <c r="CD3945" i="8"/>
  <c r="CC3945" i="8"/>
  <c r="BO3945" i="8"/>
  <c r="BG3945" i="8"/>
  <c r="BF3945" i="8"/>
  <c r="AS3945" i="8"/>
  <c r="AR3945" i="8"/>
  <c r="AQ3945" i="8"/>
  <c r="AL3945" i="8"/>
  <c r="CD3944" i="8"/>
  <c r="CC3944" i="8"/>
  <c r="BO3944" i="8"/>
  <c r="BG3944" i="8"/>
  <c r="BF3944" i="8"/>
  <c r="AS3944" i="8"/>
  <c r="AR3944" i="8"/>
  <c r="AQ3944" i="8"/>
  <c r="AL3944" i="8"/>
  <c r="CD3943" i="8"/>
  <c r="CC3943" i="8"/>
  <c r="BO3943" i="8"/>
  <c r="BG3943" i="8"/>
  <c r="BF3943" i="8"/>
  <c r="AS3943" i="8"/>
  <c r="AR3943" i="8"/>
  <c r="AQ3943" i="8"/>
  <c r="AL3943" i="8"/>
  <c r="CD3942" i="8"/>
  <c r="CC3942" i="8"/>
  <c r="BO3942" i="8"/>
  <c r="BG3942" i="8"/>
  <c r="BF3942" i="8"/>
  <c r="AS3942" i="8"/>
  <c r="AR3942" i="8"/>
  <c r="AQ3942" i="8"/>
  <c r="AL3942" i="8"/>
  <c r="CD3941" i="8"/>
  <c r="CC3941" i="8"/>
  <c r="BO3941" i="8"/>
  <c r="BG3941" i="8"/>
  <c r="BF3941" i="8"/>
  <c r="AS3941" i="8"/>
  <c r="AR3941" i="8"/>
  <c r="AQ3941" i="8"/>
  <c r="AL3941" i="8"/>
  <c r="CD3940" i="8"/>
  <c r="CC3940" i="8"/>
  <c r="BO3940" i="8"/>
  <c r="BG3940" i="8"/>
  <c r="BF3940" i="8"/>
  <c r="AS3940" i="8"/>
  <c r="AR3940" i="8"/>
  <c r="AQ3940" i="8"/>
  <c r="AL3940" i="8"/>
  <c r="CD3939" i="8"/>
  <c r="CC3939" i="8"/>
  <c r="BO3939" i="8"/>
  <c r="BG3939" i="8"/>
  <c r="BF3939" i="8"/>
  <c r="AS3939" i="8"/>
  <c r="AR3939" i="8"/>
  <c r="AQ3939" i="8"/>
  <c r="AL3939" i="8"/>
  <c r="CD3938" i="8"/>
  <c r="CC3938" i="8"/>
  <c r="BO3938" i="8"/>
  <c r="BG3938" i="8"/>
  <c r="BF3938" i="8"/>
  <c r="AS3938" i="8"/>
  <c r="AR3938" i="8"/>
  <c r="AQ3938" i="8"/>
  <c r="AL3938" i="8"/>
  <c r="CD3937" i="8"/>
  <c r="CC3937" i="8"/>
  <c r="BO3937" i="8"/>
  <c r="BG3937" i="8"/>
  <c r="BF3937" i="8"/>
  <c r="AS3937" i="8"/>
  <c r="AR3937" i="8"/>
  <c r="AQ3937" i="8"/>
  <c r="AL3937" i="8"/>
  <c r="CD3936" i="8"/>
  <c r="CC3936" i="8"/>
  <c r="BO3936" i="8"/>
  <c r="BG3936" i="8"/>
  <c r="BF3936" i="8"/>
  <c r="AS3936" i="8"/>
  <c r="AR3936" i="8"/>
  <c r="AQ3936" i="8"/>
  <c r="AL3936" i="8"/>
  <c r="CD3935" i="8"/>
  <c r="CC3935" i="8"/>
  <c r="BO3935" i="8"/>
  <c r="BG3935" i="8"/>
  <c r="BF3935" i="8"/>
  <c r="AS3935" i="8"/>
  <c r="AR3935" i="8"/>
  <c r="AQ3935" i="8"/>
  <c r="AL3935" i="8"/>
  <c r="CD3934" i="8"/>
  <c r="CC3934" i="8"/>
  <c r="BO3934" i="8"/>
  <c r="BG3934" i="8"/>
  <c r="BF3934" i="8"/>
  <c r="AS3934" i="8"/>
  <c r="AR3934" i="8"/>
  <c r="AQ3934" i="8"/>
  <c r="AL3934" i="8"/>
  <c r="CD3933" i="8"/>
  <c r="CC3933" i="8"/>
  <c r="BO3933" i="8"/>
  <c r="BG3933" i="8"/>
  <c r="BF3933" i="8"/>
  <c r="AS3933" i="8"/>
  <c r="AR3933" i="8"/>
  <c r="AQ3933" i="8"/>
  <c r="AL3933" i="8"/>
  <c r="CD3932" i="8"/>
  <c r="CC3932" i="8"/>
  <c r="BO3932" i="8"/>
  <c r="BG3932" i="8"/>
  <c r="BF3932" i="8"/>
  <c r="AS3932" i="8"/>
  <c r="AR3932" i="8"/>
  <c r="AQ3932" i="8"/>
  <c r="AL3932" i="8"/>
  <c r="CD3931" i="8"/>
  <c r="CC3931" i="8"/>
  <c r="BO3931" i="8"/>
  <c r="BG3931" i="8"/>
  <c r="BF3931" i="8"/>
  <c r="AS3931" i="8"/>
  <c r="AR3931" i="8"/>
  <c r="AQ3931" i="8"/>
  <c r="AL3931" i="8"/>
  <c r="CD3930" i="8"/>
  <c r="CC3930" i="8"/>
  <c r="BO3930" i="8"/>
  <c r="BG3930" i="8"/>
  <c r="BF3930" i="8"/>
  <c r="AS3930" i="8"/>
  <c r="AR3930" i="8"/>
  <c r="AQ3930" i="8"/>
  <c r="AL3930" i="8"/>
  <c r="CD3929" i="8"/>
  <c r="CC3929" i="8"/>
  <c r="BO3929" i="8"/>
  <c r="BG3929" i="8"/>
  <c r="BF3929" i="8"/>
  <c r="AS3929" i="8"/>
  <c r="AR3929" i="8"/>
  <c r="AQ3929" i="8"/>
  <c r="AL3929" i="8"/>
  <c r="CD3928" i="8"/>
  <c r="CC3928" i="8"/>
  <c r="BO3928" i="8"/>
  <c r="BG3928" i="8"/>
  <c r="BF3928" i="8"/>
  <c r="AS3928" i="8"/>
  <c r="AR3928" i="8"/>
  <c r="AQ3928" i="8"/>
  <c r="AL3928" i="8"/>
  <c r="CD3927" i="8"/>
  <c r="CC3927" i="8"/>
  <c r="BO3927" i="8"/>
  <c r="BG3927" i="8"/>
  <c r="BF3927" i="8"/>
  <c r="AS3927" i="8"/>
  <c r="AR3927" i="8"/>
  <c r="AQ3927" i="8"/>
  <c r="AL3927" i="8"/>
  <c r="CD3926" i="8"/>
  <c r="CC3926" i="8"/>
  <c r="BO3926" i="8"/>
  <c r="BG3926" i="8"/>
  <c r="BF3926" i="8"/>
  <c r="AS3926" i="8"/>
  <c r="AR3926" i="8"/>
  <c r="AQ3926" i="8"/>
  <c r="AL3926" i="8"/>
  <c r="CD3925" i="8"/>
  <c r="CC3925" i="8"/>
  <c r="BO3925" i="8"/>
  <c r="BG3925" i="8"/>
  <c r="BF3925" i="8"/>
  <c r="AS3925" i="8"/>
  <c r="AR3925" i="8"/>
  <c r="AQ3925" i="8"/>
  <c r="AL3925" i="8"/>
  <c r="CD3924" i="8"/>
  <c r="CC3924" i="8"/>
  <c r="BO3924" i="8"/>
  <c r="BG3924" i="8"/>
  <c r="BF3924" i="8"/>
  <c r="AS3924" i="8"/>
  <c r="AR3924" i="8"/>
  <c r="AQ3924" i="8"/>
  <c r="AL3924" i="8"/>
  <c r="CD3923" i="8"/>
  <c r="CC3923" i="8"/>
  <c r="BO3923" i="8"/>
  <c r="BG3923" i="8"/>
  <c r="BF3923" i="8"/>
  <c r="AS3923" i="8"/>
  <c r="AR3923" i="8"/>
  <c r="AQ3923" i="8"/>
  <c r="AL3923" i="8"/>
  <c r="CD3922" i="8"/>
  <c r="CC3922" i="8"/>
  <c r="BO3922" i="8"/>
  <c r="BG3922" i="8"/>
  <c r="BF3922" i="8"/>
  <c r="AS3922" i="8"/>
  <c r="AR3922" i="8"/>
  <c r="AQ3922" i="8"/>
  <c r="AL3922" i="8"/>
  <c r="CD3921" i="8"/>
  <c r="CC3921" i="8"/>
  <c r="BO3921" i="8"/>
  <c r="BG3921" i="8"/>
  <c r="BF3921" i="8"/>
  <c r="AS3921" i="8"/>
  <c r="AR3921" i="8"/>
  <c r="AQ3921" i="8"/>
  <c r="AL3921" i="8"/>
  <c r="CD3920" i="8"/>
  <c r="CC3920" i="8"/>
  <c r="BO3920" i="8"/>
  <c r="BG3920" i="8"/>
  <c r="BF3920" i="8"/>
  <c r="AS3920" i="8"/>
  <c r="AR3920" i="8"/>
  <c r="AQ3920" i="8"/>
  <c r="AL3920" i="8"/>
  <c r="CD3919" i="8"/>
  <c r="CC3919" i="8"/>
  <c r="BO3919" i="8"/>
  <c r="BG3919" i="8"/>
  <c r="BF3919" i="8"/>
  <c r="AS3919" i="8"/>
  <c r="AR3919" i="8"/>
  <c r="AQ3919" i="8"/>
  <c r="AL3919" i="8"/>
  <c r="CD3918" i="8"/>
  <c r="CC3918" i="8"/>
  <c r="BO3918" i="8"/>
  <c r="BG3918" i="8"/>
  <c r="BF3918" i="8"/>
  <c r="AS3918" i="8"/>
  <c r="AR3918" i="8"/>
  <c r="AQ3918" i="8"/>
  <c r="AL3918" i="8"/>
  <c r="CD3917" i="8"/>
  <c r="CC3917" i="8"/>
  <c r="BO3917" i="8"/>
  <c r="BG3917" i="8"/>
  <c r="BF3917" i="8"/>
  <c r="AS3917" i="8"/>
  <c r="AR3917" i="8"/>
  <c r="AQ3917" i="8"/>
  <c r="AL3917" i="8"/>
  <c r="CD3916" i="8"/>
  <c r="CC3916" i="8"/>
  <c r="BO3916" i="8"/>
  <c r="BG3916" i="8"/>
  <c r="BF3916" i="8"/>
  <c r="AS3916" i="8"/>
  <c r="AR3916" i="8"/>
  <c r="AQ3916" i="8"/>
  <c r="AL3916" i="8"/>
  <c r="CD3915" i="8"/>
  <c r="CC3915" i="8"/>
  <c r="BO3915" i="8"/>
  <c r="BG3915" i="8"/>
  <c r="BF3915" i="8"/>
  <c r="AS3915" i="8"/>
  <c r="AR3915" i="8"/>
  <c r="AQ3915" i="8"/>
  <c r="AL3915" i="8"/>
  <c r="CD3914" i="8"/>
  <c r="CC3914" i="8"/>
  <c r="BO3914" i="8"/>
  <c r="BG3914" i="8"/>
  <c r="BF3914" i="8"/>
  <c r="AS3914" i="8"/>
  <c r="AR3914" i="8"/>
  <c r="AQ3914" i="8"/>
  <c r="AL3914" i="8"/>
  <c r="CD3913" i="8"/>
  <c r="CC3913" i="8"/>
  <c r="BO3913" i="8"/>
  <c r="BG3913" i="8"/>
  <c r="BF3913" i="8"/>
  <c r="AS3913" i="8"/>
  <c r="AR3913" i="8"/>
  <c r="AQ3913" i="8"/>
  <c r="AL3913" i="8"/>
  <c r="CD3912" i="8"/>
  <c r="CC3912" i="8"/>
  <c r="BO3912" i="8"/>
  <c r="BG3912" i="8"/>
  <c r="BF3912" i="8"/>
  <c r="AS3912" i="8"/>
  <c r="AR3912" i="8"/>
  <c r="AQ3912" i="8"/>
  <c r="AL3912" i="8"/>
  <c r="CD3911" i="8"/>
  <c r="CC3911" i="8"/>
  <c r="BO3911" i="8"/>
  <c r="BG3911" i="8"/>
  <c r="BF3911" i="8"/>
  <c r="AS3911" i="8"/>
  <c r="AR3911" i="8"/>
  <c r="AQ3911" i="8"/>
  <c r="AL3911" i="8"/>
  <c r="CD3910" i="8"/>
  <c r="CC3910" i="8"/>
  <c r="BO3910" i="8"/>
  <c r="BG3910" i="8"/>
  <c r="BF3910" i="8"/>
  <c r="AS3910" i="8"/>
  <c r="AR3910" i="8"/>
  <c r="AQ3910" i="8"/>
  <c r="AL3910" i="8"/>
  <c r="CD3909" i="8"/>
  <c r="CC3909" i="8"/>
  <c r="BO3909" i="8"/>
  <c r="BG3909" i="8"/>
  <c r="BF3909" i="8"/>
  <c r="AS3909" i="8"/>
  <c r="AR3909" i="8"/>
  <c r="AQ3909" i="8"/>
  <c r="AL3909" i="8"/>
  <c r="CD3908" i="8"/>
  <c r="CC3908" i="8"/>
  <c r="BO3908" i="8"/>
  <c r="BG3908" i="8"/>
  <c r="BF3908" i="8"/>
  <c r="AS3908" i="8"/>
  <c r="AR3908" i="8"/>
  <c r="AQ3908" i="8"/>
  <c r="AL3908" i="8"/>
  <c r="CD3907" i="8"/>
  <c r="CC3907" i="8"/>
  <c r="BO3907" i="8"/>
  <c r="BG3907" i="8"/>
  <c r="BF3907" i="8"/>
  <c r="AS3907" i="8"/>
  <c r="AR3907" i="8"/>
  <c r="AQ3907" i="8"/>
  <c r="AL3907" i="8"/>
  <c r="CD3906" i="8"/>
  <c r="CC3906" i="8"/>
  <c r="BO3906" i="8"/>
  <c r="BG3906" i="8"/>
  <c r="BF3906" i="8"/>
  <c r="AS3906" i="8"/>
  <c r="AR3906" i="8"/>
  <c r="AQ3906" i="8"/>
  <c r="AL3906" i="8"/>
  <c r="CD3905" i="8"/>
  <c r="CC3905" i="8"/>
  <c r="BO3905" i="8"/>
  <c r="BG3905" i="8"/>
  <c r="BF3905" i="8"/>
  <c r="AS3905" i="8"/>
  <c r="AR3905" i="8"/>
  <c r="AQ3905" i="8"/>
  <c r="AL3905" i="8"/>
  <c r="CD3904" i="8"/>
  <c r="CC3904" i="8"/>
  <c r="BO3904" i="8"/>
  <c r="BG3904" i="8"/>
  <c r="BF3904" i="8"/>
  <c r="AS3904" i="8"/>
  <c r="AR3904" i="8"/>
  <c r="AQ3904" i="8"/>
  <c r="AL3904" i="8"/>
  <c r="CD3903" i="8"/>
  <c r="CC3903" i="8"/>
  <c r="BO3903" i="8"/>
  <c r="BG3903" i="8"/>
  <c r="BF3903" i="8"/>
  <c r="AS3903" i="8"/>
  <c r="AR3903" i="8"/>
  <c r="AQ3903" i="8"/>
  <c r="AL3903" i="8"/>
  <c r="CD3902" i="8"/>
  <c r="CC3902" i="8"/>
  <c r="BO3902" i="8"/>
  <c r="BG3902" i="8"/>
  <c r="BF3902" i="8"/>
  <c r="AS3902" i="8"/>
  <c r="AR3902" i="8"/>
  <c r="AQ3902" i="8"/>
  <c r="AL3902" i="8"/>
  <c r="CD3901" i="8"/>
  <c r="CC3901" i="8"/>
  <c r="BO3901" i="8"/>
  <c r="BG3901" i="8"/>
  <c r="BF3901" i="8"/>
  <c r="AS3901" i="8"/>
  <c r="AR3901" i="8"/>
  <c r="AQ3901" i="8"/>
  <c r="AL3901" i="8"/>
  <c r="CD3900" i="8"/>
  <c r="CC3900" i="8"/>
  <c r="BO3900" i="8"/>
  <c r="BG3900" i="8"/>
  <c r="BF3900" i="8"/>
  <c r="AS3900" i="8"/>
  <c r="AR3900" i="8"/>
  <c r="AQ3900" i="8"/>
  <c r="AL3900" i="8"/>
  <c r="CD3899" i="8"/>
  <c r="CC3899" i="8"/>
  <c r="BO3899" i="8"/>
  <c r="BG3899" i="8"/>
  <c r="BF3899" i="8"/>
  <c r="AS3899" i="8"/>
  <c r="AR3899" i="8"/>
  <c r="AQ3899" i="8"/>
  <c r="AL3899" i="8"/>
  <c r="CD3898" i="8"/>
  <c r="CC3898" i="8"/>
  <c r="BO3898" i="8"/>
  <c r="BG3898" i="8"/>
  <c r="BF3898" i="8"/>
  <c r="AS3898" i="8"/>
  <c r="AR3898" i="8"/>
  <c r="AQ3898" i="8"/>
  <c r="AL3898" i="8"/>
  <c r="CD3897" i="8"/>
  <c r="CC3897" i="8"/>
  <c r="BO3897" i="8"/>
  <c r="BG3897" i="8"/>
  <c r="BF3897" i="8"/>
  <c r="AS3897" i="8"/>
  <c r="AR3897" i="8"/>
  <c r="AQ3897" i="8"/>
  <c r="AL3897" i="8"/>
  <c r="CD3896" i="8"/>
  <c r="CC3896" i="8"/>
  <c r="BO3896" i="8"/>
  <c r="BG3896" i="8"/>
  <c r="BF3896" i="8"/>
  <c r="AS3896" i="8"/>
  <c r="AR3896" i="8"/>
  <c r="AQ3896" i="8"/>
  <c r="AL3896" i="8"/>
  <c r="CD3895" i="8"/>
  <c r="CC3895" i="8"/>
  <c r="BO3895" i="8"/>
  <c r="BG3895" i="8"/>
  <c r="BF3895" i="8"/>
  <c r="AS3895" i="8"/>
  <c r="AR3895" i="8"/>
  <c r="AQ3895" i="8"/>
  <c r="AL3895" i="8"/>
  <c r="CD3894" i="8"/>
  <c r="CC3894" i="8"/>
  <c r="BO3894" i="8"/>
  <c r="BG3894" i="8"/>
  <c r="BF3894" i="8"/>
  <c r="AS3894" i="8"/>
  <c r="AR3894" i="8"/>
  <c r="AQ3894" i="8"/>
  <c r="AL3894" i="8"/>
  <c r="CD3893" i="8"/>
  <c r="CC3893" i="8"/>
  <c r="BO3893" i="8"/>
  <c r="BG3893" i="8"/>
  <c r="BF3893" i="8"/>
  <c r="AS3893" i="8"/>
  <c r="AR3893" i="8"/>
  <c r="AQ3893" i="8"/>
  <c r="AL3893" i="8"/>
  <c r="CD3892" i="8"/>
  <c r="CC3892" i="8"/>
  <c r="BO3892" i="8"/>
  <c r="BG3892" i="8"/>
  <c r="BF3892" i="8"/>
  <c r="AS3892" i="8"/>
  <c r="AR3892" i="8"/>
  <c r="AQ3892" i="8"/>
  <c r="AL3892" i="8"/>
  <c r="CD3891" i="8"/>
  <c r="CC3891" i="8"/>
  <c r="BO3891" i="8"/>
  <c r="BG3891" i="8"/>
  <c r="BF3891" i="8"/>
  <c r="AS3891" i="8"/>
  <c r="AR3891" i="8"/>
  <c r="AQ3891" i="8"/>
  <c r="AL3891" i="8"/>
  <c r="CD3890" i="8"/>
  <c r="CC3890" i="8"/>
  <c r="BO3890" i="8"/>
  <c r="BG3890" i="8"/>
  <c r="BF3890" i="8"/>
  <c r="AS3890" i="8"/>
  <c r="AR3890" i="8"/>
  <c r="AQ3890" i="8"/>
  <c r="AL3890" i="8"/>
  <c r="CD3889" i="8"/>
  <c r="CC3889" i="8"/>
  <c r="BO3889" i="8"/>
  <c r="BG3889" i="8"/>
  <c r="BF3889" i="8"/>
  <c r="AS3889" i="8"/>
  <c r="AR3889" i="8"/>
  <c r="AQ3889" i="8"/>
  <c r="AL3889" i="8"/>
  <c r="CD3888" i="8"/>
  <c r="CC3888" i="8"/>
  <c r="BO3888" i="8"/>
  <c r="BG3888" i="8"/>
  <c r="BF3888" i="8"/>
  <c r="AS3888" i="8"/>
  <c r="AR3888" i="8"/>
  <c r="AQ3888" i="8"/>
  <c r="AL3888" i="8"/>
  <c r="CD3887" i="8"/>
  <c r="CC3887" i="8"/>
  <c r="BO3887" i="8"/>
  <c r="BG3887" i="8"/>
  <c r="BF3887" i="8"/>
  <c r="AS3887" i="8"/>
  <c r="AR3887" i="8"/>
  <c r="AQ3887" i="8"/>
  <c r="AL3887" i="8"/>
  <c r="CD3886" i="8"/>
  <c r="CC3886" i="8"/>
  <c r="BO3886" i="8"/>
  <c r="BG3886" i="8"/>
  <c r="BF3886" i="8"/>
  <c r="AS3886" i="8"/>
  <c r="AR3886" i="8"/>
  <c r="AQ3886" i="8"/>
  <c r="AL3886" i="8"/>
  <c r="CD3885" i="8"/>
  <c r="CC3885" i="8"/>
  <c r="BO3885" i="8"/>
  <c r="BG3885" i="8"/>
  <c r="BF3885" i="8"/>
  <c r="AS3885" i="8"/>
  <c r="AR3885" i="8"/>
  <c r="AQ3885" i="8"/>
  <c r="AL3885" i="8"/>
  <c r="CD3884" i="8"/>
  <c r="CC3884" i="8"/>
  <c r="BO3884" i="8"/>
  <c r="BG3884" i="8"/>
  <c r="BF3884" i="8"/>
  <c r="AS3884" i="8"/>
  <c r="AR3884" i="8"/>
  <c r="AQ3884" i="8"/>
  <c r="AL3884" i="8"/>
  <c r="CD3883" i="8"/>
  <c r="CC3883" i="8"/>
  <c r="BO3883" i="8"/>
  <c r="BG3883" i="8"/>
  <c r="BF3883" i="8"/>
  <c r="AS3883" i="8"/>
  <c r="AR3883" i="8"/>
  <c r="AQ3883" i="8"/>
  <c r="AL3883" i="8"/>
  <c r="CD3882" i="8"/>
  <c r="CC3882" i="8"/>
  <c r="BO3882" i="8"/>
  <c r="BG3882" i="8"/>
  <c r="BF3882" i="8"/>
  <c r="AS3882" i="8"/>
  <c r="AR3882" i="8"/>
  <c r="AQ3882" i="8"/>
  <c r="AL3882" i="8"/>
  <c r="CD3881" i="8"/>
  <c r="CC3881" i="8"/>
  <c r="BO3881" i="8"/>
  <c r="BG3881" i="8"/>
  <c r="BF3881" i="8"/>
  <c r="AS3881" i="8"/>
  <c r="AR3881" i="8"/>
  <c r="AQ3881" i="8"/>
  <c r="AL3881" i="8"/>
  <c r="CD3880" i="8"/>
  <c r="CC3880" i="8"/>
  <c r="BO3880" i="8"/>
  <c r="BG3880" i="8"/>
  <c r="BF3880" i="8"/>
  <c r="AS3880" i="8"/>
  <c r="AR3880" i="8"/>
  <c r="AQ3880" i="8"/>
  <c r="AL3880" i="8"/>
  <c r="CD3879" i="8"/>
  <c r="CC3879" i="8"/>
  <c r="BO3879" i="8"/>
  <c r="BG3879" i="8"/>
  <c r="BF3879" i="8"/>
  <c r="AS3879" i="8"/>
  <c r="AR3879" i="8"/>
  <c r="AQ3879" i="8"/>
  <c r="AL3879" i="8"/>
  <c r="CD3878" i="8"/>
  <c r="CC3878" i="8"/>
  <c r="BO3878" i="8"/>
  <c r="BG3878" i="8"/>
  <c r="BF3878" i="8"/>
  <c r="AS3878" i="8"/>
  <c r="AR3878" i="8"/>
  <c r="AQ3878" i="8"/>
  <c r="AL3878" i="8"/>
  <c r="CD3877" i="8"/>
  <c r="CC3877" i="8"/>
  <c r="BO3877" i="8"/>
  <c r="BG3877" i="8"/>
  <c r="BF3877" i="8"/>
  <c r="AS3877" i="8"/>
  <c r="AR3877" i="8"/>
  <c r="AQ3877" i="8"/>
  <c r="AL3877" i="8"/>
  <c r="CD3876" i="8"/>
  <c r="CC3876" i="8"/>
  <c r="BO3876" i="8"/>
  <c r="BG3876" i="8"/>
  <c r="BF3876" i="8"/>
  <c r="AS3876" i="8"/>
  <c r="AR3876" i="8"/>
  <c r="AQ3876" i="8"/>
  <c r="AL3876" i="8"/>
  <c r="CD3875" i="8"/>
  <c r="CC3875" i="8"/>
  <c r="BO3875" i="8"/>
  <c r="BG3875" i="8"/>
  <c r="BF3875" i="8"/>
  <c r="AS3875" i="8"/>
  <c r="AR3875" i="8"/>
  <c r="AQ3875" i="8"/>
  <c r="AL3875" i="8"/>
  <c r="CD3874" i="8"/>
  <c r="CC3874" i="8"/>
  <c r="BO3874" i="8"/>
  <c r="BG3874" i="8"/>
  <c r="BF3874" i="8"/>
  <c r="AS3874" i="8"/>
  <c r="AR3874" i="8"/>
  <c r="AQ3874" i="8"/>
  <c r="AL3874" i="8"/>
  <c r="CD3873" i="8"/>
  <c r="CC3873" i="8"/>
  <c r="BO3873" i="8"/>
  <c r="BG3873" i="8"/>
  <c r="BF3873" i="8"/>
  <c r="AS3873" i="8"/>
  <c r="AR3873" i="8"/>
  <c r="AQ3873" i="8"/>
  <c r="AL3873" i="8"/>
  <c r="CD3872" i="8"/>
  <c r="CC3872" i="8"/>
  <c r="BO3872" i="8"/>
  <c r="BG3872" i="8"/>
  <c r="BF3872" i="8"/>
  <c r="AS3872" i="8"/>
  <c r="AR3872" i="8"/>
  <c r="AQ3872" i="8"/>
  <c r="AL3872" i="8"/>
  <c r="CD3871" i="8"/>
  <c r="CC3871" i="8"/>
  <c r="BO3871" i="8"/>
  <c r="BG3871" i="8"/>
  <c r="BF3871" i="8"/>
  <c r="AS3871" i="8"/>
  <c r="AR3871" i="8"/>
  <c r="AQ3871" i="8"/>
  <c r="AL3871" i="8"/>
  <c r="CD3870" i="8"/>
  <c r="CC3870" i="8"/>
  <c r="BO3870" i="8"/>
  <c r="BG3870" i="8"/>
  <c r="BF3870" i="8"/>
  <c r="AS3870" i="8"/>
  <c r="AR3870" i="8"/>
  <c r="AQ3870" i="8"/>
  <c r="AL3870" i="8"/>
  <c r="CD3869" i="8"/>
  <c r="CC3869" i="8"/>
  <c r="BO3869" i="8"/>
  <c r="BG3869" i="8"/>
  <c r="BF3869" i="8"/>
  <c r="AS3869" i="8"/>
  <c r="AR3869" i="8"/>
  <c r="AQ3869" i="8"/>
  <c r="AL3869" i="8"/>
  <c r="CD3868" i="8"/>
  <c r="CC3868" i="8"/>
  <c r="BO3868" i="8"/>
  <c r="BG3868" i="8"/>
  <c r="BF3868" i="8"/>
  <c r="AS3868" i="8"/>
  <c r="AR3868" i="8"/>
  <c r="AQ3868" i="8"/>
  <c r="AL3868" i="8"/>
  <c r="CD3867" i="8"/>
  <c r="CC3867" i="8"/>
  <c r="BO3867" i="8"/>
  <c r="BG3867" i="8"/>
  <c r="BF3867" i="8"/>
  <c r="AS3867" i="8"/>
  <c r="AR3867" i="8"/>
  <c r="AQ3867" i="8"/>
  <c r="AL3867" i="8"/>
  <c r="CD3866" i="8"/>
  <c r="CC3866" i="8"/>
  <c r="BO3866" i="8"/>
  <c r="BG3866" i="8"/>
  <c r="BF3866" i="8"/>
  <c r="AS3866" i="8"/>
  <c r="AR3866" i="8"/>
  <c r="AQ3866" i="8"/>
  <c r="AL3866" i="8"/>
  <c r="CD3865" i="8"/>
  <c r="CC3865" i="8"/>
  <c r="BO3865" i="8"/>
  <c r="BG3865" i="8"/>
  <c r="BF3865" i="8"/>
  <c r="AS3865" i="8"/>
  <c r="AR3865" i="8"/>
  <c r="AQ3865" i="8"/>
  <c r="AL3865" i="8"/>
  <c r="CD3864" i="8"/>
  <c r="CC3864" i="8"/>
  <c r="BO3864" i="8"/>
  <c r="BG3864" i="8"/>
  <c r="BF3864" i="8"/>
  <c r="AS3864" i="8"/>
  <c r="AR3864" i="8"/>
  <c r="AQ3864" i="8"/>
  <c r="AL3864" i="8"/>
  <c r="CD3863" i="8"/>
  <c r="CC3863" i="8"/>
  <c r="BO3863" i="8"/>
  <c r="BG3863" i="8"/>
  <c r="BF3863" i="8"/>
  <c r="AS3863" i="8"/>
  <c r="AR3863" i="8"/>
  <c r="AQ3863" i="8"/>
  <c r="AL3863" i="8"/>
  <c r="CD3862" i="8"/>
  <c r="CC3862" i="8"/>
  <c r="BO3862" i="8"/>
  <c r="BG3862" i="8"/>
  <c r="BF3862" i="8"/>
  <c r="AS3862" i="8"/>
  <c r="AR3862" i="8"/>
  <c r="AQ3862" i="8"/>
  <c r="AL3862" i="8"/>
  <c r="CD3861" i="8"/>
  <c r="CC3861" i="8"/>
  <c r="BO3861" i="8"/>
  <c r="BG3861" i="8"/>
  <c r="BF3861" i="8"/>
  <c r="AS3861" i="8"/>
  <c r="AR3861" i="8"/>
  <c r="AQ3861" i="8"/>
  <c r="AL3861" i="8"/>
  <c r="CD3860" i="8"/>
  <c r="CC3860" i="8"/>
  <c r="BO3860" i="8"/>
  <c r="BG3860" i="8"/>
  <c r="BF3860" i="8"/>
  <c r="AS3860" i="8"/>
  <c r="AR3860" i="8"/>
  <c r="AQ3860" i="8"/>
  <c r="AL3860" i="8"/>
  <c r="CD3859" i="8"/>
  <c r="CC3859" i="8"/>
  <c r="BO3859" i="8"/>
  <c r="BG3859" i="8"/>
  <c r="BF3859" i="8"/>
  <c r="AS3859" i="8"/>
  <c r="AR3859" i="8"/>
  <c r="AQ3859" i="8"/>
  <c r="AL3859" i="8"/>
  <c r="CD3858" i="8"/>
  <c r="CC3858" i="8"/>
  <c r="BO3858" i="8"/>
  <c r="BG3858" i="8"/>
  <c r="BF3858" i="8"/>
  <c r="AS3858" i="8"/>
  <c r="AR3858" i="8"/>
  <c r="AQ3858" i="8"/>
  <c r="AL3858" i="8"/>
  <c r="CD3857" i="8"/>
  <c r="CC3857" i="8"/>
  <c r="BO3857" i="8"/>
  <c r="BG3857" i="8"/>
  <c r="BF3857" i="8"/>
  <c r="AS3857" i="8"/>
  <c r="AR3857" i="8"/>
  <c r="AQ3857" i="8"/>
  <c r="AL3857" i="8"/>
  <c r="CD3856" i="8"/>
  <c r="CC3856" i="8"/>
  <c r="BO3856" i="8"/>
  <c r="BG3856" i="8"/>
  <c r="BF3856" i="8"/>
  <c r="AS3856" i="8"/>
  <c r="AR3856" i="8"/>
  <c r="AQ3856" i="8"/>
  <c r="AL3856" i="8"/>
  <c r="CD3855" i="8"/>
  <c r="CC3855" i="8"/>
  <c r="BO3855" i="8"/>
  <c r="BG3855" i="8"/>
  <c r="BF3855" i="8"/>
  <c r="AS3855" i="8"/>
  <c r="AR3855" i="8"/>
  <c r="AQ3855" i="8"/>
  <c r="AL3855" i="8"/>
  <c r="CD3854" i="8"/>
  <c r="CC3854" i="8"/>
  <c r="BO3854" i="8"/>
  <c r="BG3854" i="8"/>
  <c r="BF3854" i="8"/>
  <c r="AS3854" i="8"/>
  <c r="AR3854" i="8"/>
  <c r="AQ3854" i="8"/>
  <c r="AL3854" i="8"/>
  <c r="CD3853" i="8"/>
  <c r="CC3853" i="8"/>
  <c r="BO3853" i="8"/>
  <c r="BG3853" i="8"/>
  <c r="BF3853" i="8"/>
  <c r="AS3853" i="8"/>
  <c r="AR3853" i="8"/>
  <c r="AQ3853" i="8"/>
  <c r="AL3853" i="8"/>
  <c r="CD3852" i="8"/>
  <c r="CC3852" i="8"/>
  <c r="BO3852" i="8"/>
  <c r="BG3852" i="8"/>
  <c r="BF3852" i="8"/>
  <c r="AS3852" i="8"/>
  <c r="AR3852" i="8"/>
  <c r="AQ3852" i="8"/>
  <c r="AL3852" i="8"/>
  <c r="CD3851" i="8"/>
  <c r="CC3851" i="8"/>
  <c r="BO3851" i="8"/>
  <c r="BG3851" i="8"/>
  <c r="BF3851" i="8"/>
  <c r="AS3851" i="8"/>
  <c r="AR3851" i="8"/>
  <c r="AQ3851" i="8"/>
  <c r="AL3851" i="8"/>
  <c r="CD3850" i="8"/>
  <c r="CC3850" i="8"/>
  <c r="BO3850" i="8"/>
  <c r="BG3850" i="8"/>
  <c r="BF3850" i="8"/>
  <c r="AS3850" i="8"/>
  <c r="AR3850" i="8"/>
  <c r="AQ3850" i="8"/>
  <c r="AL3850" i="8"/>
  <c r="CD3849" i="8"/>
  <c r="CC3849" i="8"/>
  <c r="BO3849" i="8"/>
  <c r="BG3849" i="8"/>
  <c r="BF3849" i="8"/>
  <c r="AS3849" i="8"/>
  <c r="AR3849" i="8"/>
  <c r="AQ3849" i="8"/>
  <c r="AL3849" i="8"/>
  <c r="CD3848" i="8"/>
  <c r="CC3848" i="8"/>
  <c r="BO3848" i="8"/>
  <c r="BG3848" i="8"/>
  <c r="BF3848" i="8"/>
  <c r="AS3848" i="8"/>
  <c r="AR3848" i="8"/>
  <c r="AQ3848" i="8"/>
  <c r="AL3848" i="8"/>
  <c r="CD3847" i="8"/>
  <c r="CC3847" i="8"/>
  <c r="BO3847" i="8"/>
  <c r="BG3847" i="8"/>
  <c r="BF3847" i="8"/>
  <c r="AS3847" i="8"/>
  <c r="AR3847" i="8"/>
  <c r="AQ3847" i="8"/>
  <c r="AL3847" i="8"/>
  <c r="CD3846" i="8"/>
  <c r="CC3846" i="8"/>
  <c r="BO3846" i="8"/>
  <c r="BG3846" i="8"/>
  <c r="BF3846" i="8"/>
  <c r="AS3846" i="8"/>
  <c r="AR3846" i="8"/>
  <c r="AQ3846" i="8"/>
  <c r="AL3846" i="8"/>
  <c r="CD3845" i="8"/>
  <c r="CC3845" i="8"/>
  <c r="BO3845" i="8"/>
  <c r="BG3845" i="8"/>
  <c r="BF3845" i="8"/>
  <c r="AS3845" i="8"/>
  <c r="AR3845" i="8"/>
  <c r="AQ3845" i="8"/>
  <c r="AL3845" i="8"/>
  <c r="CD3844" i="8"/>
  <c r="CC3844" i="8"/>
  <c r="BO3844" i="8"/>
  <c r="BG3844" i="8"/>
  <c r="BF3844" i="8"/>
  <c r="AS3844" i="8"/>
  <c r="AR3844" i="8"/>
  <c r="AQ3844" i="8"/>
  <c r="AL3844" i="8"/>
  <c r="CD3843" i="8"/>
  <c r="CC3843" i="8"/>
  <c r="BO3843" i="8"/>
  <c r="BG3843" i="8"/>
  <c r="BF3843" i="8"/>
  <c r="AS3843" i="8"/>
  <c r="AR3843" i="8"/>
  <c r="AQ3843" i="8"/>
  <c r="AL3843" i="8"/>
  <c r="CD3842" i="8"/>
  <c r="CC3842" i="8"/>
  <c r="BO3842" i="8"/>
  <c r="BG3842" i="8"/>
  <c r="BF3842" i="8"/>
  <c r="AS3842" i="8"/>
  <c r="AR3842" i="8"/>
  <c r="AQ3842" i="8"/>
  <c r="AL3842" i="8"/>
  <c r="CD3841" i="8"/>
  <c r="CC3841" i="8"/>
  <c r="BO3841" i="8"/>
  <c r="BG3841" i="8"/>
  <c r="BF3841" i="8"/>
  <c r="AS3841" i="8"/>
  <c r="AR3841" i="8"/>
  <c r="AQ3841" i="8"/>
  <c r="AL3841" i="8"/>
  <c r="CD3840" i="8"/>
  <c r="CC3840" i="8"/>
  <c r="BO3840" i="8"/>
  <c r="BG3840" i="8"/>
  <c r="BF3840" i="8"/>
  <c r="AS3840" i="8"/>
  <c r="AR3840" i="8"/>
  <c r="AQ3840" i="8"/>
  <c r="AL3840" i="8"/>
  <c r="CD3839" i="8"/>
  <c r="CC3839" i="8"/>
  <c r="BO3839" i="8"/>
  <c r="BG3839" i="8"/>
  <c r="BF3839" i="8"/>
  <c r="AS3839" i="8"/>
  <c r="AR3839" i="8"/>
  <c r="AQ3839" i="8"/>
  <c r="AL3839" i="8"/>
  <c r="CD3838" i="8"/>
  <c r="CC3838" i="8"/>
  <c r="BO3838" i="8"/>
  <c r="BG3838" i="8"/>
  <c r="BF3838" i="8"/>
  <c r="AS3838" i="8"/>
  <c r="AR3838" i="8"/>
  <c r="AQ3838" i="8"/>
  <c r="AL3838" i="8"/>
  <c r="CD3837" i="8"/>
  <c r="CC3837" i="8"/>
  <c r="BO3837" i="8"/>
  <c r="BG3837" i="8"/>
  <c r="BF3837" i="8"/>
  <c r="AS3837" i="8"/>
  <c r="AR3837" i="8"/>
  <c r="AQ3837" i="8"/>
  <c r="AL3837" i="8"/>
  <c r="CD3836" i="8"/>
  <c r="CC3836" i="8"/>
  <c r="BO3836" i="8"/>
  <c r="BG3836" i="8"/>
  <c r="BF3836" i="8"/>
  <c r="AS3836" i="8"/>
  <c r="AR3836" i="8"/>
  <c r="AQ3836" i="8"/>
  <c r="AL3836" i="8"/>
  <c r="CD3835" i="8"/>
  <c r="CC3835" i="8"/>
  <c r="BO3835" i="8"/>
  <c r="BG3835" i="8"/>
  <c r="BF3835" i="8"/>
  <c r="AS3835" i="8"/>
  <c r="AR3835" i="8"/>
  <c r="AQ3835" i="8"/>
  <c r="AL3835" i="8"/>
  <c r="CD3834" i="8"/>
  <c r="CC3834" i="8"/>
  <c r="BO3834" i="8"/>
  <c r="BG3834" i="8"/>
  <c r="BF3834" i="8"/>
  <c r="AS3834" i="8"/>
  <c r="AR3834" i="8"/>
  <c r="AQ3834" i="8"/>
  <c r="AL3834" i="8"/>
  <c r="CD3833" i="8"/>
  <c r="CC3833" i="8"/>
  <c r="BO3833" i="8"/>
  <c r="BG3833" i="8"/>
  <c r="BF3833" i="8"/>
  <c r="AS3833" i="8"/>
  <c r="AR3833" i="8"/>
  <c r="AQ3833" i="8"/>
  <c r="AL3833" i="8"/>
  <c r="CD3832" i="8"/>
  <c r="CC3832" i="8"/>
  <c r="BO3832" i="8"/>
  <c r="BG3832" i="8"/>
  <c r="BF3832" i="8"/>
  <c r="AS3832" i="8"/>
  <c r="AR3832" i="8"/>
  <c r="AQ3832" i="8"/>
  <c r="AL3832" i="8"/>
  <c r="CD3831" i="8"/>
  <c r="CC3831" i="8"/>
  <c r="BO3831" i="8"/>
  <c r="BG3831" i="8"/>
  <c r="BF3831" i="8"/>
  <c r="AS3831" i="8"/>
  <c r="AR3831" i="8"/>
  <c r="AQ3831" i="8"/>
  <c r="AL3831" i="8"/>
  <c r="CD3830" i="8"/>
  <c r="CC3830" i="8"/>
  <c r="BO3830" i="8"/>
  <c r="BG3830" i="8"/>
  <c r="BF3830" i="8"/>
  <c r="AS3830" i="8"/>
  <c r="AR3830" i="8"/>
  <c r="AQ3830" i="8"/>
  <c r="AL3830" i="8"/>
  <c r="CD3829" i="8"/>
  <c r="CC3829" i="8"/>
  <c r="BO3829" i="8"/>
  <c r="BG3829" i="8"/>
  <c r="BF3829" i="8"/>
  <c r="AS3829" i="8"/>
  <c r="AR3829" i="8"/>
  <c r="AQ3829" i="8"/>
  <c r="AL3829" i="8"/>
  <c r="CD3828" i="8"/>
  <c r="CC3828" i="8"/>
  <c r="BO3828" i="8"/>
  <c r="BG3828" i="8"/>
  <c r="BF3828" i="8"/>
  <c r="AS3828" i="8"/>
  <c r="AR3828" i="8"/>
  <c r="AQ3828" i="8"/>
  <c r="AL3828" i="8"/>
  <c r="CD3827" i="8"/>
  <c r="CC3827" i="8"/>
  <c r="BO3827" i="8"/>
  <c r="BG3827" i="8"/>
  <c r="BF3827" i="8"/>
  <c r="AS3827" i="8"/>
  <c r="AR3827" i="8"/>
  <c r="AQ3827" i="8"/>
  <c r="AL3827" i="8"/>
  <c r="CD3826" i="8"/>
  <c r="CC3826" i="8"/>
  <c r="BO3826" i="8"/>
  <c r="BG3826" i="8"/>
  <c r="BF3826" i="8"/>
  <c r="AS3826" i="8"/>
  <c r="AR3826" i="8"/>
  <c r="AQ3826" i="8"/>
  <c r="AL3826" i="8"/>
  <c r="CD3825" i="8"/>
  <c r="CC3825" i="8"/>
  <c r="BO3825" i="8"/>
  <c r="BG3825" i="8"/>
  <c r="BF3825" i="8"/>
  <c r="AS3825" i="8"/>
  <c r="AR3825" i="8"/>
  <c r="AQ3825" i="8"/>
  <c r="AL3825" i="8"/>
  <c r="CD3824" i="8"/>
  <c r="CC3824" i="8"/>
  <c r="BO3824" i="8"/>
  <c r="BG3824" i="8"/>
  <c r="BF3824" i="8"/>
  <c r="AS3824" i="8"/>
  <c r="AR3824" i="8"/>
  <c r="AQ3824" i="8"/>
  <c r="AL3824" i="8"/>
  <c r="CD3823" i="8"/>
  <c r="CC3823" i="8"/>
  <c r="BO3823" i="8"/>
  <c r="BG3823" i="8"/>
  <c r="BF3823" i="8"/>
  <c r="AS3823" i="8"/>
  <c r="AR3823" i="8"/>
  <c r="AQ3823" i="8"/>
  <c r="AL3823" i="8"/>
  <c r="CD3822" i="8"/>
  <c r="CC3822" i="8"/>
  <c r="BO3822" i="8"/>
  <c r="BG3822" i="8"/>
  <c r="BF3822" i="8"/>
  <c r="AS3822" i="8"/>
  <c r="AR3822" i="8"/>
  <c r="AQ3822" i="8"/>
  <c r="AL3822" i="8"/>
  <c r="CD3821" i="8"/>
  <c r="CC3821" i="8"/>
  <c r="BO3821" i="8"/>
  <c r="BG3821" i="8"/>
  <c r="BF3821" i="8"/>
  <c r="AS3821" i="8"/>
  <c r="AR3821" i="8"/>
  <c r="AQ3821" i="8"/>
  <c r="AL3821" i="8"/>
  <c r="CD3820" i="8"/>
  <c r="CC3820" i="8"/>
  <c r="BO3820" i="8"/>
  <c r="BG3820" i="8"/>
  <c r="BF3820" i="8"/>
  <c r="AS3820" i="8"/>
  <c r="AR3820" i="8"/>
  <c r="AQ3820" i="8"/>
  <c r="AL3820" i="8"/>
  <c r="CD3819" i="8"/>
  <c r="CC3819" i="8"/>
  <c r="BO3819" i="8"/>
  <c r="BG3819" i="8"/>
  <c r="BF3819" i="8"/>
  <c r="AS3819" i="8"/>
  <c r="AR3819" i="8"/>
  <c r="AQ3819" i="8"/>
  <c r="AL3819" i="8"/>
  <c r="CD3818" i="8"/>
  <c r="CC3818" i="8"/>
  <c r="BO3818" i="8"/>
  <c r="BG3818" i="8"/>
  <c r="BF3818" i="8"/>
  <c r="AS3818" i="8"/>
  <c r="AR3818" i="8"/>
  <c r="AQ3818" i="8"/>
  <c r="AL3818" i="8"/>
  <c r="CD3817" i="8"/>
  <c r="CC3817" i="8"/>
  <c r="BO3817" i="8"/>
  <c r="BG3817" i="8"/>
  <c r="BF3817" i="8"/>
  <c r="AS3817" i="8"/>
  <c r="AR3817" i="8"/>
  <c r="AQ3817" i="8"/>
  <c r="AL3817" i="8"/>
  <c r="CD3816" i="8"/>
  <c r="CC3816" i="8"/>
  <c r="BO3816" i="8"/>
  <c r="BG3816" i="8"/>
  <c r="BF3816" i="8"/>
  <c r="AS3816" i="8"/>
  <c r="AR3816" i="8"/>
  <c r="AQ3816" i="8"/>
  <c r="AL3816" i="8"/>
  <c r="CD3815" i="8"/>
  <c r="CC3815" i="8"/>
  <c r="BO3815" i="8"/>
  <c r="BG3815" i="8"/>
  <c r="BF3815" i="8"/>
  <c r="AS3815" i="8"/>
  <c r="AR3815" i="8"/>
  <c r="AQ3815" i="8"/>
  <c r="AL3815" i="8"/>
  <c r="CD3814" i="8"/>
  <c r="CC3814" i="8"/>
  <c r="BO3814" i="8"/>
  <c r="BG3814" i="8"/>
  <c r="BF3814" i="8"/>
  <c r="AS3814" i="8"/>
  <c r="AR3814" i="8"/>
  <c r="AQ3814" i="8"/>
  <c r="AL3814" i="8"/>
  <c r="CD3813" i="8"/>
  <c r="CC3813" i="8"/>
  <c r="BO3813" i="8"/>
  <c r="BG3813" i="8"/>
  <c r="BF3813" i="8"/>
  <c r="AS3813" i="8"/>
  <c r="AR3813" i="8"/>
  <c r="AQ3813" i="8"/>
  <c r="AL3813" i="8"/>
  <c r="CD3812" i="8"/>
  <c r="CC3812" i="8"/>
  <c r="BO3812" i="8"/>
  <c r="BG3812" i="8"/>
  <c r="BF3812" i="8"/>
  <c r="AS3812" i="8"/>
  <c r="AR3812" i="8"/>
  <c r="AQ3812" i="8"/>
  <c r="AL3812" i="8"/>
  <c r="CD3811" i="8"/>
  <c r="CC3811" i="8"/>
  <c r="BO3811" i="8"/>
  <c r="BG3811" i="8"/>
  <c r="BF3811" i="8"/>
  <c r="AS3811" i="8"/>
  <c r="AR3811" i="8"/>
  <c r="AQ3811" i="8"/>
  <c r="AL3811" i="8"/>
  <c r="CD3810" i="8"/>
  <c r="CC3810" i="8"/>
  <c r="BO3810" i="8"/>
  <c r="BG3810" i="8"/>
  <c r="BF3810" i="8"/>
  <c r="AS3810" i="8"/>
  <c r="AR3810" i="8"/>
  <c r="AQ3810" i="8"/>
  <c r="AL3810" i="8"/>
  <c r="CD3809" i="8"/>
  <c r="CC3809" i="8"/>
  <c r="BO3809" i="8"/>
  <c r="BG3809" i="8"/>
  <c r="BF3809" i="8"/>
  <c r="AS3809" i="8"/>
  <c r="AR3809" i="8"/>
  <c r="AQ3809" i="8"/>
  <c r="AL3809" i="8"/>
  <c r="CD3808" i="8"/>
  <c r="CC3808" i="8"/>
  <c r="BO3808" i="8"/>
  <c r="BG3808" i="8"/>
  <c r="BF3808" i="8"/>
  <c r="AS3808" i="8"/>
  <c r="AR3808" i="8"/>
  <c r="AQ3808" i="8"/>
  <c r="AL3808" i="8"/>
  <c r="CD3807" i="8"/>
  <c r="CC3807" i="8"/>
  <c r="BO3807" i="8"/>
  <c r="BG3807" i="8"/>
  <c r="BF3807" i="8"/>
  <c r="AS3807" i="8"/>
  <c r="AR3807" i="8"/>
  <c r="AQ3807" i="8"/>
  <c r="AL3807" i="8"/>
  <c r="CD3806" i="8"/>
  <c r="CC3806" i="8"/>
  <c r="BO3806" i="8"/>
  <c r="BG3806" i="8"/>
  <c r="BF3806" i="8"/>
  <c r="AS3806" i="8"/>
  <c r="AR3806" i="8"/>
  <c r="AQ3806" i="8"/>
  <c r="AL3806" i="8"/>
  <c r="CD3805" i="8"/>
  <c r="CC3805" i="8"/>
  <c r="BO3805" i="8"/>
  <c r="BG3805" i="8"/>
  <c r="BF3805" i="8"/>
  <c r="AS3805" i="8"/>
  <c r="AR3805" i="8"/>
  <c r="AQ3805" i="8"/>
  <c r="AL3805" i="8"/>
  <c r="CD3804" i="8"/>
  <c r="CC3804" i="8"/>
  <c r="BO3804" i="8"/>
  <c r="BG3804" i="8"/>
  <c r="BF3804" i="8"/>
  <c r="AS3804" i="8"/>
  <c r="AR3804" i="8"/>
  <c r="AQ3804" i="8"/>
  <c r="AL3804" i="8"/>
  <c r="CD3803" i="8"/>
  <c r="CC3803" i="8"/>
  <c r="BO3803" i="8"/>
  <c r="BG3803" i="8"/>
  <c r="BF3803" i="8"/>
  <c r="AS3803" i="8"/>
  <c r="AR3803" i="8"/>
  <c r="AQ3803" i="8"/>
  <c r="AL3803" i="8"/>
  <c r="CD3802" i="8"/>
  <c r="CC3802" i="8"/>
  <c r="BO3802" i="8"/>
  <c r="BG3802" i="8"/>
  <c r="BF3802" i="8"/>
  <c r="AS3802" i="8"/>
  <c r="AR3802" i="8"/>
  <c r="AQ3802" i="8"/>
  <c r="AL3802" i="8"/>
  <c r="CD3801" i="8"/>
  <c r="CC3801" i="8"/>
  <c r="BO3801" i="8"/>
  <c r="BG3801" i="8"/>
  <c r="BF3801" i="8"/>
  <c r="AS3801" i="8"/>
  <c r="AR3801" i="8"/>
  <c r="AQ3801" i="8"/>
  <c r="AL3801" i="8"/>
  <c r="CD3800" i="8"/>
  <c r="CC3800" i="8"/>
  <c r="BO3800" i="8"/>
  <c r="BG3800" i="8"/>
  <c r="BF3800" i="8"/>
  <c r="AS3800" i="8"/>
  <c r="AR3800" i="8"/>
  <c r="AQ3800" i="8"/>
  <c r="AL3800" i="8"/>
  <c r="CD3799" i="8"/>
  <c r="CC3799" i="8"/>
  <c r="BO3799" i="8"/>
  <c r="BG3799" i="8"/>
  <c r="BF3799" i="8"/>
  <c r="AS3799" i="8"/>
  <c r="AR3799" i="8"/>
  <c r="AQ3799" i="8"/>
  <c r="AL3799" i="8"/>
  <c r="CD3798" i="8"/>
  <c r="CC3798" i="8"/>
  <c r="BO3798" i="8"/>
  <c r="BG3798" i="8"/>
  <c r="BF3798" i="8"/>
  <c r="AS3798" i="8"/>
  <c r="AR3798" i="8"/>
  <c r="AQ3798" i="8"/>
  <c r="AL3798" i="8"/>
  <c r="CD3797" i="8"/>
  <c r="CC3797" i="8"/>
  <c r="BO3797" i="8"/>
  <c r="BG3797" i="8"/>
  <c r="BF3797" i="8"/>
  <c r="AS3797" i="8"/>
  <c r="AR3797" i="8"/>
  <c r="AQ3797" i="8"/>
  <c r="AL3797" i="8"/>
  <c r="CD3796" i="8"/>
  <c r="CC3796" i="8"/>
  <c r="BO3796" i="8"/>
  <c r="BG3796" i="8"/>
  <c r="BF3796" i="8"/>
  <c r="AS3796" i="8"/>
  <c r="AR3796" i="8"/>
  <c r="AQ3796" i="8"/>
  <c r="AL3796" i="8"/>
  <c r="CD3795" i="8"/>
  <c r="CC3795" i="8"/>
  <c r="BO3795" i="8"/>
  <c r="BG3795" i="8"/>
  <c r="BF3795" i="8"/>
  <c r="AS3795" i="8"/>
  <c r="AR3795" i="8"/>
  <c r="AQ3795" i="8"/>
  <c r="AL3795" i="8"/>
  <c r="CD3794" i="8"/>
  <c r="CC3794" i="8"/>
  <c r="BO3794" i="8"/>
  <c r="BG3794" i="8"/>
  <c r="BF3794" i="8"/>
  <c r="AS3794" i="8"/>
  <c r="AR3794" i="8"/>
  <c r="AQ3794" i="8"/>
  <c r="AL3794" i="8"/>
  <c r="CD3793" i="8"/>
  <c r="CC3793" i="8"/>
  <c r="BO3793" i="8"/>
  <c r="BG3793" i="8"/>
  <c r="BF3793" i="8"/>
  <c r="AS3793" i="8"/>
  <c r="AR3793" i="8"/>
  <c r="AQ3793" i="8"/>
  <c r="AL3793" i="8"/>
  <c r="CD3792" i="8"/>
  <c r="CC3792" i="8"/>
  <c r="BO3792" i="8"/>
  <c r="BG3792" i="8"/>
  <c r="BF3792" i="8"/>
  <c r="AS3792" i="8"/>
  <c r="AR3792" i="8"/>
  <c r="AQ3792" i="8"/>
  <c r="AL3792" i="8"/>
  <c r="CD3791" i="8"/>
  <c r="CC3791" i="8"/>
  <c r="BO3791" i="8"/>
  <c r="BG3791" i="8"/>
  <c r="BF3791" i="8"/>
  <c r="AS3791" i="8"/>
  <c r="AR3791" i="8"/>
  <c r="AQ3791" i="8"/>
  <c r="AL3791" i="8"/>
  <c r="CD3790" i="8"/>
  <c r="CC3790" i="8"/>
  <c r="BO3790" i="8"/>
  <c r="BG3790" i="8"/>
  <c r="BF3790" i="8"/>
  <c r="AS3790" i="8"/>
  <c r="AR3790" i="8"/>
  <c r="AQ3790" i="8"/>
  <c r="AL3790" i="8"/>
  <c r="CD3789" i="8"/>
  <c r="CC3789" i="8"/>
  <c r="BO3789" i="8"/>
  <c r="BG3789" i="8"/>
  <c r="BF3789" i="8"/>
  <c r="AS3789" i="8"/>
  <c r="AR3789" i="8"/>
  <c r="AQ3789" i="8"/>
  <c r="AL3789" i="8"/>
  <c r="CD3788" i="8"/>
  <c r="CC3788" i="8"/>
  <c r="BO3788" i="8"/>
  <c r="BG3788" i="8"/>
  <c r="BF3788" i="8"/>
  <c r="AS3788" i="8"/>
  <c r="AR3788" i="8"/>
  <c r="AQ3788" i="8"/>
  <c r="AL3788" i="8"/>
  <c r="CD3787" i="8"/>
  <c r="CC3787" i="8"/>
  <c r="BO3787" i="8"/>
  <c r="BG3787" i="8"/>
  <c r="BF3787" i="8"/>
  <c r="AS3787" i="8"/>
  <c r="AR3787" i="8"/>
  <c r="AQ3787" i="8"/>
  <c r="AL3787" i="8"/>
  <c r="CD3786" i="8"/>
  <c r="CC3786" i="8"/>
  <c r="BO3786" i="8"/>
  <c r="BG3786" i="8"/>
  <c r="BF3786" i="8"/>
  <c r="AS3786" i="8"/>
  <c r="AR3786" i="8"/>
  <c r="AQ3786" i="8"/>
  <c r="AL3786" i="8"/>
  <c r="CD3785" i="8"/>
  <c r="CC3785" i="8"/>
  <c r="BO3785" i="8"/>
  <c r="BG3785" i="8"/>
  <c r="BF3785" i="8"/>
  <c r="AS3785" i="8"/>
  <c r="AR3785" i="8"/>
  <c r="AQ3785" i="8"/>
  <c r="AL3785" i="8"/>
  <c r="CD3784" i="8"/>
  <c r="CC3784" i="8"/>
  <c r="BO3784" i="8"/>
  <c r="BG3784" i="8"/>
  <c r="BF3784" i="8"/>
  <c r="AS3784" i="8"/>
  <c r="AR3784" i="8"/>
  <c r="AQ3784" i="8"/>
  <c r="AL3784" i="8"/>
  <c r="CD3783" i="8"/>
  <c r="CC3783" i="8"/>
  <c r="BO3783" i="8"/>
  <c r="BG3783" i="8"/>
  <c r="BF3783" i="8"/>
  <c r="AS3783" i="8"/>
  <c r="AR3783" i="8"/>
  <c r="AQ3783" i="8"/>
  <c r="AL3783" i="8"/>
  <c r="CD3782" i="8"/>
  <c r="CC3782" i="8"/>
  <c r="BO3782" i="8"/>
  <c r="BG3782" i="8"/>
  <c r="BF3782" i="8"/>
  <c r="AS3782" i="8"/>
  <c r="AR3782" i="8"/>
  <c r="AQ3782" i="8"/>
  <c r="AL3782" i="8"/>
  <c r="CD3781" i="8"/>
  <c r="CC3781" i="8"/>
  <c r="BO3781" i="8"/>
  <c r="BG3781" i="8"/>
  <c r="BF3781" i="8"/>
  <c r="AS3781" i="8"/>
  <c r="AR3781" i="8"/>
  <c r="AQ3781" i="8"/>
  <c r="AL3781" i="8"/>
  <c r="CD3780" i="8"/>
  <c r="CC3780" i="8"/>
  <c r="BO3780" i="8"/>
  <c r="BG3780" i="8"/>
  <c r="BF3780" i="8"/>
  <c r="AS3780" i="8"/>
  <c r="AR3780" i="8"/>
  <c r="AQ3780" i="8"/>
  <c r="AL3780" i="8"/>
  <c r="CD3779" i="8"/>
  <c r="CC3779" i="8"/>
  <c r="BO3779" i="8"/>
  <c r="BG3779" i="8"/>
  <c r="BF3779" i="8"/>
  <c r="AS3779" i="8"/>
  <c r="AR3779" i="8"/>
  <c r="AQ3779" i="8"/>
  <c r="AL3779" i="8"/>
  <c r="CD3778" i="8"/>
  <c r="CC3778" i="8"/>
  <c r="BO3778" i="8"/>
  <c r="BG3778" i="8"/>
  <c r="BF3778" i="8"/>
  <c r="AS3778" i="8"/>
  <c r="AR3778" i="8"/>
  <c r="AQ3778" i="8"/>
  <c r="AL3778" i="8"/>
  <c r="CD3777" i="8"/>
  <c r="CC3777" i="8"/>
  <c r="BO3777" i="8"/>
  <c r="BG3777" i="8"/>
  <c r="BF3777" i="8"/>
  <c r="AS3777" i="8"/>
  <c r="AR3777" i="8"/>
  <c r="AQ3777" i="8"/>
  <c r="AL3777" i="8"/>
  <c r="CD3776" i="8"/>
  <c r="CC3776" i="8"/>
  <c r="BO3776" i="8"/>
  <c r="BG3776" i="8"/>
  <c r="BF3776" i="8"/>
  <c r="AS3776" i="8"/>
  <c r="AR3776" i="8"/>
  <c r="AQ3776" i="8"/>
  <c r="AL3776" i="8"/>
  <c r="CD3775" i="8"/>
  <c r="CC3775" i="8"/>
  <c r="BO3775" i="8"/>
  <c r="BG3775" i="8"/>
  <c r="BF3775" i="8"/>
  <c r="AS3775" i="8"/>
  <c r="AR3775" i="8"/>
  <c r="AQ3775" i="8"/>
  <c r="AL3775" i="8"/>
  <c r="CD3774" i="8"/>
  <c r="CC3774" i="8"/>
  <c r="BO3774" i="8"/>
  <c r="BG3774" i="8"/>
  <c r="BF3774" i="8"/>
  <c r="AS3774" i="8"/>
  <c r="AR3774" i="8"/>
  <c r="AQ3774" i="8"/>
  <c r="AL3774" i="8"/>
  <c r="CD3773" i="8"/>
  <c r="CC3773" i="8"/>
  <c r="BO3773" i="8"/>
  <c r="BG3773" i="8"/>
  <c r="BF3773" i="8"/>
  <c r="AS3773" i="8"/>
  <c r="AR3773" i="8"/>
  <c r="AQ3773" i="8"/>
  <c r="AL3773" i="8"/>
  <c r="CD3772" i="8"/>
  <c r="CC3772" i="8"/>
  <c r="BO3772" i="8"/>
  <c r="BG3772" i="8"/>
  <c r="BF3772" i="8"/>
  <c r="AS3772" i="8"/>
  <c r="AR3772" i="8"/>
  <c r="AQ3772" i="8"/>
  <c r="AL3772" i="8"/>
  <c r="CD3771" i="8"/>
  <c r="CC3771" i="8"/>
  <c r="BO3771" i="8"/>
  <c r="BG3771" i="8"/>
  <c r="BF3771" i="8"/>
  <c r="AS3771" i="8"/>
  <c r="AR3771" i="8"/>
  <c r="AQ3771" i="8"/>
  <c r="AL3771" i="8"/>
  <c r="CD3770" i="8"/>
  <c r="CC3770" i="8"/>
  <c r="BO3770" i="8"/>
  <c r="BG3770" i="8"/>
  <c r="BF3770" i="8"/>
  <c r="AS3770" i="8"/>
  <c r="AR3770" i="8"/>
  <c r="AQ3770" i="8"/>
  <c r="AL3770" i="8"/>
  <c r="CD3769" i="8"/>
  <c r="CC3769" i="8"/>
  <c r="BO3769" i="8"/>
  <c r="BG3769" i="8"/>
  <c r="BF3769" i="8"/>
  <c r="AS3769" i="8"/>
  <c r="AR3769" i="8"/>
  <c r="AQ3769" i="8"/>
  <c r="AL3769" i="8"/>
  <c r="CD3768" i="8"/>
  <c r="CC3768" i="8"/>
  <c r="BO3768" i="8"/>
  <c r="BG3768" i="8"/>
  <c r="BF3768" i="8"/>
  <c r="AS3768" i="8"/>
  <c r="AR3768" i="8"/>
  <c r="AQ3768" i="8"/>
  <c r="AL3768" i="8"/>
  <c r="CD3767" i="8"/>
  <c r="CC3767" i="8"/>
  <c r="BO3767" i="8"/>
  <c r="BG3767" i="8"/>
  <c r="BF3767" i="8"/>
  <c r="AS3767" i="8"/>
  <c r="AR3767" i="8"/>
  <c r="AQ3767" i="8"/>
  <c r="AL3767" i="8"/>
  <c r="CD3766" i="8"/>
  <c r="CC3766" i="8"/>
  <c r="BO3766" i="8"/>
  <c r="BG3766" i="8"/>
  <c r="BF3766" i="8"/>
  <c r="AS3766" i="8"/>
  <c r="AR3766" i="8"/>
  <c r="AQ3766" i="8"/>
  <c r="AL3766" i="8"/>
  <c r="CD3765" i="8"/>
  <c r="CC3765" i="8"/>
  <c r="BO3765" i="8"/>
  <c r="BG3765" i="8"/>
  <c r="BF3765" i="8"/>
  <c r="AS3765" i="8"/>
  <c r="AR3765" i="8"/>
  <c r="AQ3765" i="8"/>
  <c r="AL3765" i="8"/>
  <c r="CD3764" i="8"/>
  <c r="CC3764" i="8"/>
  <c r="BO3764" i="8"/>
  <c r="BG3764" i="8"/>
  <c r="BF3764" i="8"/>
  <c r="AS3764" i="8"/>
  <c r="AR3764" i="8"/>
  <c r="AQ3764" i="8"/>
  <c r="AL3764" i="8"/>
  <c r="CD3763" i="8"/>
  <c r="CC3763" i="8"/>
  <c r="BO3763" i="8"/>
  <c r="BG3763" i="8"/>
  <c r="BF3763" i="8"/>
  <c r="AS3763" i="8"/>
  <c r="AR3763" i="8"/>
  <c r="AQ3763" i="8"/>
  <c r="AL3763" i="8"/>
  <c r="CD3762" i="8"/>
  <c r="CC3762" i="8"/>
  <c r="BO3762" i="8"/>
  <c r="BG3762" i="8"/>
  <c r="BF3762" i="8"/>
  <c r="AS3762" i="8"/>
  <c r="AR3762" i="8"/>
  <c r="AQ3762" i="8"/>
  <c r="AL3762" i="8"/>
  <c r="CD3761" i="8"/>
  <c r="CC3761" i="8"/>
  <c r="BO3761" i="8"/>
  <c r="BG3761" i="8"/>
  <c r="BF3761" i="8"/>
  <c r="AS3761" i="8"/>
  <c r="AR3761" i="8"/>
  <c r="AQ3761" i="8"/>
  <c r="AL3761" i="8"/>
  <c r="CD3760" i="8"/>
  <c r="CC3760" i="8"/>
  <c r="BO3760" i="8"/>
  <c r="BG3760" i="8"/>
  <c r="BF3760" i="8"/>
  <c r="AS3760" i="8"/>
  <c r="AR3760" i="8"/>
  <c r="AQ3760" i="8"/>
  <c r="AL3760" i="8"/>
  <c r="CD3759" i="8"/>
  <c r="CC3759" i="8"/>
  <c r="BO3759" i="8"/>
  <c r="BG3759" i="8"/>
  <c r="BF3759" i="8"/>
  <c r="AS3759" i="8"/>
  <c r="AR3759" i="8"/>
  <c r="AQ3759" i="8"/>
  <c r="AL3759" i="8"/>
  <c r="CD3758" i="8"/>
  <c r="CC3758" i="8"/>
  <c r="BO3758" i="8"/>
  <c r="BG3758" i="8"/>
  <c r="BF3758" i="8"/>
  <c r="AS3758" i="8"/>
  <c r="AR3758" i="8"/>
  <c r="AQ3758" i="8"/>
  <c r="AL3758" i="8"/>
  <c r="CD3757" i="8"/>
  <c r="CC3757" i="8"/>
  <c r="BO3757" i="8"/>
  <c r="BG3757" i="8"/>
  <c r="BF3757" i="8"/>
  <c r="AS3757" i="8"/>
  <c r="AR3757" i="8"/>
  <c r="AQ3757" i="8"/>
  <c r="AL3757" i="8"/>
  <c r="CD3756" i="8"/>
  <c r="CC3756" i="8"/>
  <c r="BO3756" i="8"/>
  <c r="BG3756" i="8"/>
  <c r="BF3756" i="8"/>
  <c r="AS3756" i="8"/>
  <c r="AR3756" i="8"/>
  <c r="AQ3756" i="8"/>
  <c r="AL3756" i="8"/>
  <c r="CD3755" i="8"/>
  <c r="CC3755" i="8"/>
  <c r="BO3755" i="8"/>
  <c r="BG3755" i="8"/>
  <c r="BF3755" i="8"/>
  <c r="AS3755" i="8"/>
  <c r="AR3755" i="8"/>
  <c r="AQ3755" i="8"/>
  <c r="AL3755" i="8"/>
  <c r="CD3754" i="8"/>
  <c r="CC3754" i="8"/>
  <c r="BO3754" i="8"/>
  <c r="BG3754" i="8"/>
  <c r="BF3754" i="8"/>
  <c r="AS3754" i="8"/>
  <c r="AR3754" i="8"/>
  <c r="AQ3754" i="8"/>
  <c r="AL3754" i="8"/>
  <c r="CD3753" i="8"/>
  <c r="CC3753" i="8"/>
  <c r="BO3753" i="8"/>
  <c r="BG3753" i="8"/>
  <c r="BF3753" i="8"/>
  <c r="AS3753" i="8"/>
  <c r="AR3753" i="8"/>
  <c r="AQ3753" i="8"/>
  <c r="AL3753" i="8"/>
  <c r="CD3752" i="8"/>
  <c r="CC3752" i="8"/>
  <c r="BO3752" i="8"/>
  <c r="BG3752" i="8"/>
  <c r="BF3752" i="8"/>
  <c r="AS3752" i="8"/>
  <c r="AR3752" i="8"/>
  <c r="AQ3752" i="8"/>
  <c r="AL3752" i="8"/>
  <c r="CD3751" i="8"/>
  <c r="CC3751" i="8"/>
  <c r="BO3751" i="8"/>
  <c r="BG3751" i="8"/>
  <c r="BF3751" i="8"/>
  <c r="AS3751" i="8"/>
  <c r="AR3751" i="8"/>
  <c r="AQ3751" i="8"/>
  <c r="AL3751" i="8"/>
  <c r="CD3750" i="8"/>
  <c r="CC3750" i="8"/>
  <c r="BO3750" i="8"/>
  <c r="BG3750" i="8"/>
  <c r="BF3750" i="8"/>
  <c r="AS3750" i="8"/>
  <c r="AR3750" i="8"/>
  <c r="AQ3750" i="8"/>
  <c r="AL3750" i="8"/>
  <c r="CD3749" i="8"/>
  <c r="CC3749" i="8"/>
  <c r="BO3749" i="8"/>
  <c r="BG3749" i="8"/>
  <c r="BF3749" i="8"/>
  <c r="AS3749" i="8"/>
  <c r="AR3749" i="8"/>
  <c r="AQ3749" i="8"/>
  <c r="AL3749" i="8"/>
  <c r="CD3748" i="8"/>
  <c r="CC3748" i="8"/>
  <c r="BO3748" i="8"/>
  <c r="BG3748" i="8"/>
  <c r="BF3748" i="8"/>
  <c r="AS3748" i="8"/>
  <c r="AR3748" i="8"/>
  <c r="AQ3748" i="8"/>
  <c r="AL3748" i="8"/>
  <c r="CD3747" i="8"/>
  <c r="CC3747" i="8"/>
  <c r="BO3747" i="8"/>
  <c r="BG3747" i="8"/>
  <c r="BF3747" i="8"/>
  <c r="AS3747" i="8"/>
  <c r="AR3747" i="8"/>
  <c r="AQ3747" i="8"/>
  <c r="AL3747" i="8"/>
  <c r="CD3746" i="8"/>
  <c r="CC3746" i="8"/>
  <c r="BO3746" i="8"/>
  <c r="BG3746" i="8"/>
  <c r="BF3746" i="8"/>
  <c r="AS3746" i="8"/>
  <c r="AR3746" i="8"/>
  <c r="AQ3746" i="8"/>
  <c r="AL3746" i="8"/>
  <c r="CD3745" i="8"/>
  <c r="CC3745" i="8"/>
  <c r="BO3745" i="8"/>
  <c r="BG3745" i="8"/>
  <c r="BF3745" i="8"/>
  <c r="AS3745" i="8"/>
  <c r="AR3745" i="8"/>
  <c r="AQ3745" i="8"/>
  <c r="AL3745" i="8"/>
  <c r="CD3744" i="8"/>
  <c r="CC3744" i="8"/>
  <c r="BO3744" i="8"/>
  <c r="BG3744" i="8"/>
  <c r="BF3744" i="8"/>
  <c r="AS3744" i="8"/>
  <c r="AR3744" i="8"/>
  <c r="AQ3744" i="8"/>
  <c r="AL3744" i="8"/>
  <c r="CD3743" i="8"/>
  <c r="CC3743" i="8"/>
  <c r="BO3743" i="8"/>
  <c r="BG3743" i="8"/>
  <c r="BF3743" i="8"/>
  <c r="AS3743" i="8"/>
  <c r="AR3743" i="8"/>
  <c r="AQ3743" i="8"/>
  <c r="AL3743" i="8"/>
  <c r="CD3742" i="8"/>
  <c r="CC3742" i="8"/>
  <c r="BO3742" i="8"/>
  <c r="BG3742" i="8"/>
  <c r="BF3742" i="8"/>
  <c r="AS3742" i="8"/>
  <c r="AR3742" i="8"/>
  <c r="AQ3742" i="8"/>
  <c r="AL3742" i="8"/>
  <c r="CD3741" i="8"/>
  <c r="CC3741" i="8"/>
  <c r="BO3741" i="8"/>
  <c r="BG3741" i="8"/>
  <c r="BF3741" i="8"/>
  <c r="AS3741" i="8"/>
  <c r="AR3741" i="8"/>
  <c r="AQ3741" i="8"/>
  <c r="AL3741" i="8"/>
  <c r="CD3740" i="8"/>
  <c r="CC3740" i="8"/>
  <c r="BO3740" i="8"/>
  <c r="BG3740" i="8"/>
  <c r="BF3740" i="8"/>
  <c r="AS3740" i="8"/>
  <c r="AR3740" i="8"/>
  <c r="AQ3740" i="8"/>
  <c r="AL3740" i="8"/>
  <c r="CD3739" i="8"/>
  <c r="CC3739" i="8"/>
  <c r="BO3739" i="8"/>
  <c r="BG3739" i="8"/>
  <c r="BF3739" i="8"/>
  <c r="AS3739" i="8"/>
  <c r="AR3739" i="8"/>
  <c r="AQ3739" i="8"/>
  <c r="AL3739" i="8"/>
  <c r="CD3738" i="8"/>
  <c r="CC3738" i="8"/>
  <c r="BO3738" i="8"/>
  <c r="BG3738" i="8"/>
  <c r="BF3738" i="8"/>
  <c r="AS3738" i="8"/>
  <c r="AR3738" i="8"/>
  <c r="AQ3738" i="8"/>
  <c r="AL3738" i="8"/>
  <c r="CD3737" i="8"/>
  <c r="CC3737" i="8"/>
  <c r="BO3737" i="8"/>
  <c r="BG3737" i="8"/>
  <c r="BF3737" i="8"/>
  <c r="AS3737" i="8"/>
  <c r="AR3737" i="8"/>
  <c r="AQ3737" i="8"/>
  <c r="AL3737" i="8"/>
  <c r="CD3736" i="8"/>
  <c r="CC3736" i="8"/>
  <c r="BO3736" i="8"/>
  <c r="BG3736" i="8"/>
  <c r="BF3736" i="8"/>
  <c r="AS3736" i="8"/>
  <c r="AR3736" i="8"/>
  <c r="AQ3736" i="8"/>
  <c r="AL3736" i="8"/>
  <c r="CD3735" i="8"/>
  <c r="CC3735" i="8"/>
  <c r="BO3735" i="8"/>
  <c r="BG3735" i="8"/>
  <c r="BF3735" i="8"/>
  <c r="AS3735" i="8"/>
  <c r="AR3735" i="8"/>
  <c r="AQ3735" i="8"/>
  <c r="AL3735" i="8"/>
  <c r="CD3734" i="8"/>
  <c r="CC3734" i="8"/>
  <c r="BO3734" i="8"/>
  <c r="BG3734" i="8"/>
  <c r="BF3734" i="8"/>
  <c r="AS3734" i="8"/>
  <c r="AR3734" i="8"/>
  <c r="AQ3734" i="8"/>
  <c r="AL3734" i="8"/>
  <c r="CD3733" i="8"/>
  <c r="CC3733" i="8"/>
  <c r="BO3733" i="8"/>
  <c r="BG3733" i="8"/>
  <c r="BF3733" i="8"/>
  <c r="AS3733" i="8"/>
  <c r="AR3733" i="8"/>
  <c r="AQ3733" i="8"/>
  <c r="AL3733" i="8"/>
  <c r="CD3732" i="8"/>
  <c r="CC3732" i="8"/>
  <c r="BO3732" i="8"/>
  <c r="BG3732" i="8"/>
  <c r="BF3732" i="8"/>
  <c r="AS3732" i="8"/>
  <c r="AR3732" i="8"/>
  <c r="AQ3732" i="8"/>
  <c r="AL3732" i="8"/>
  <c r="CD3731" i="8"/>
  <c r="CC3731" i="8"/>
  <c r="BO3731" i="8"/>
  <c r="BG3731" i="8"/>
  <c r="BF3731" i="8"/>
  <c r="AS3731" i="8"/>
  <c r="AR3731" i="8"/>
  <c r="AQ3731" i="8"/>
  <c r="AL3731" i="8"/>
  <c r="CD3730" i="8"/>
  <c r="CC3730" i="8"/>
  <c r="BO3730" i="8"/>
  <c r="BG3730" i="8"/>
  <c r="BF3730" i="8"/>
  <c r="AS3730" i="8"/>
  <c r="AR3730" i="8"/>
  <c r="AQ3730" i="8"/>
  <c r="AL3730" i="8"/>
  <c r="CD3729" i="8"/>
  <c r="CC3729" i="8"/>
  <c r="BO3729" i="8"/>
  <c r="BG3729" i="8"/>
  <c r="BF3729" i="8"/>
  <c r="AS3729" i="8"/>
  <c r="AR3729" i="8"/>
  <c r="AQ3729" i="8"/>
  <c r="AL3729" i="8"/>
  <c r="CD3728" i="8"/>
  <c r="CC3728" i="8"/>
  <c r="BO3728" i="8"/>
  <c r="BG3728" i="8"/>
  <c r="BF3728" i="8"/>
  <c r="AS3728" i="8"/>
  <c r="AR3728" i="8"/>
  <c r="AQ3728" i="8"/>
  <c r="AL3728" i="8"/>
  <c r="CD3727" i="8"/>
  <c r="CC3727" i="8"/>
  <c r="BO3727" i="8"/>
  <c r="BG3727" i="8"/>
  <c r="BF3727" i="8"/>
  <c r="AS3727" i="8"/>
  <c r="AR3727" i="8"/>
  <c r="AQ3727" i="8"/>
  <c r="AL3727" i="8"/>
  <c r="CD3726" i="8"/>
  <c r="CC3726" i="8"/>
  <c r="BO3726" i="8"/>
  <c r="BG3726" i="8"/>
  <c r="BF3726" i="8"/>
  <c r="AS3726" i="8"/>
  <c r="AR3726" i="8"/>
  <c r="AQ3726" i="8"/>
  <c r="AL3726" i="8"/>
  <c r="CD3725" i="8"/>
  <c r="CC3725" i="8"/>
  <c r="BO3725" i="8"/>
  <c r="BG3725" i="8"/>
  <c r="BF3725" i="8"/>
  <c r="AS3725" i="8"/>
  <c r="AR3725" i="8"/>
  <c r="AQ3725" i="8"/>
  <c r="AL3725" i="8"/>
  <c r="CD3724" i="8"/>
  <c r="CC3724" i="8"/>
  <c r="BO3724" i="8"/>
  <c r="BG3724" i="8"/>
  <c r="BF3724" i="8"/>
  <c r="AS3724" i="8"/>
  <c r="AR3724" i="8"/>
  <c r="AQ3724" i="8"/>
  <c r="AL3724" i="8"/>
  <c r="CD3723" i="8"/>
  <c r="CC3723" i="8"/>
  <c r="BO3723" i="8"/>
  <c r="BG3723" i="8"/>
  <c r="BF3723" i="8"/>
  <c r="AS3723" i="8"/>
  <c r="AR3723" i="8"/>
  <c r="AQ3723" i="8"/>
  <c r="AL3723" i="8"/>
  <c r="CD3722" i="8"/>
  <c r="CC3722" i="8"/>
  <c r="BO3722" i="8"/>
  <c r="BG3722" i="8"/>
  <c r="BF3722" i="8"/>
  <c r="AS3722" i="8"/>
  <c r="AR3722" i="8"/>
  <c r="AQ3722" i="8"/>
  <c r="AL3722" i="8"/>
  <c r="CD3721" i="8"/>
  <c r="CC3721" i="8"/>
  <c r="BO3721" i="8"/>
  <c r="BG3721" i="8"/>
  <c r="BF3721" i="8"/>
  <c r="AS3721" i="8"/>
  <c r="AR3721" i="8"/>
  <c r="AQ3721" i="8"/>
  <c r="AL3721" i="8"/>
  <c r="CD3720" i="8"/>
  <c r="CC3720" i="8"/>
  <c r="BO3720" i="8"/>
  <c r="BG3720" i="8"/>
  <c r="BF3720" i="8"/>
  <c r="AS3720" i="8"/>
  <c r="AR3720" i="8"/>
  <c r="AQ3720" i="8"/>
  <c r="AL3720" i="8"/>
  <c r="CD3719" i="8"/>
  <c r="CC3719" i="8"/>
  <c r="BO3719" i="8"/>
  <c r="BG3719" i="8"/>
  <c r="BF3719" i="8"/>
  <c r="AS3719" i="8"/>
  <c r="AR3719" i="8"/>
  <c r="AQ3719" i="8"/>
  <c r="AL3719" i="8"/>
  <c r="CD3718" i="8"/>
  <c r="CC3718" i="8"/>
  <c r="BO3718" i="8"/>
  <c r="BG3718" i="8"/>
  <c r="BF3718" i="8"/>
  <c r="AS3718" i="8"/>
  <c r="AR3718" i="8"/>
  <c r="AQ3718" i="8"/>
  <c r="AL3718" i="8"/>
  <c r="CD3717" i="8"/>
  <c r="CC3717" i="8"/>
  <c r="BO3717" i="8"/>
  <c r="BG3717" i="8"/>
  <c r="BF3717" i="8"/>
  <c r="AS3717" i="8"/>
  <c r="AR3717" i="8"/>
  <c r="AQ3717" i="8"/>
  <c r="AL3717" i="8"/>
  <c r="CD3716" i="8"/>
  <c r="CC3716" i="8"/>
  <c r="BO3716" i="8"/>
  <c r="BG3716" i="8"/>
  <c r="BF3716" i="8"/>
  <c r="AS3716" i="8"/>
  <c r="AR3716" i="8"/>
  <c r="AQ3716" i="8"/>
  <c r="AL3716" i="8"/>
  <c r="CD3715" i="8"/>
  <c r="CC3715" i="8"/>
  <c r="BO3715" i="8"/>
  <c r="BG3715" i="8"/>
  <c r="BF3715" i="8"/>
  <c r="AS3715" i="8"/>
  <c r="AR3715" i="8"/>
  <c r="AQ3715" i="8"/>
  <c r="AL3715" i="8"/>
  <c r="CD3714" i="8"/>
  <c r="CC3714" i="8"/>
  <c r="BO3714" i="8"/>
  <c r="BG3714" i="8"/>
  <c r="BF3714" i="8"/>
  <c r="AS3714" i="8"/>
  <c r="AR3714" i="8"/>
  <c r="AQ3714" i="8"/>
  <c r="AL3714" i="8"/>
  <c r="CD3713" i="8"/>
  <c r="CC3713" i="8"/>
  <c r="BO3713" i="8"/>
  <c r="BG3713" i="8"/>
  <c r="BF3713" i="8"/>
  <c r="AS3713" i="8"/>
  <c r="AR3713" i="8"/>
  <c r="AQ3713" i="8"/>
  <c r="AL3713" i="8"/>
  <c r="CD3712" i="8"/>
  <c r="CC3712" i="8"/>
  <c r="BO3712" i="8"/>
  <c r="BG3712" i="8"/>
  <c r="BF3712" i="8"/>
  <c r="AS3712" i="8"/>
  <c r="AR3712" i="8"/>
  <c r="AQ3712" i="8"/>
  <c r="AL3712" i="8"/>
  <c r="CD3711" i="8"/>
  <c r="CC3711" i="8"/>
  <c r="BO3711" i="8"/>
  <c r="BG3711" i="8"/>
  <c r="BF3711" i="8"/>
  <c r="AS3711" i="8"/>
  <c r="AR3711" i="8"/>
  <c r="AQ3711" i="8"/>
  <c r="AL3711" i="8"/>
  <c r="CD3710" i="8"/>
  <c r="CC3710" i="8"/>
  <c r="BO3710" i="8"/>
  <c r="BG3710" i="8"/>
  <c r="BF3710" i="8"/>
  <c r="AS3710" i="8"/>
  <c r="AR3710" i="8"/>
  <c r="AQ3710" i="8"/>
  <c r="AL3710" i="8"/>
  <c r="CD3709" i="8"/>
  <c r="CC3709" i="8"/>
  <c r="BO3709" i="8"/>
  <c r="BG3709" i="8"/>
  <c r="BF3709" i="8"/>
  <c r="AS3709" i="8"/>
  <c r="AR3709" i="8"/>
  <c r="AQ3709" i="8"/>
  <c r="AL3709" i="8"/>
  <c r="CD3708" i="8"/>
  <c r="CC3708" i="8"/>
  <c r="BO3708" i="8"/>
  <c r="BG3708" i="8"/>
  <c r="BF3708" i="8"/>
  <c r="AS3708" i="8"/>
  <c r="AR3708" i="8"/>
  <c r="AQ3708" i="8"/>
  <c r="AL3708" i="8"/>
  <c r="CD3707" i="8"/>
  <c r="CC3707" i="8"/>
  <c r="BO3707" i="8"/>
  <c r="BG3707" i="8"/>
  <c r="BF3707" i="8"/>
  <c r="AS3707" i="8"/>
  <c r="AR3707" i="8"/>
  <c r="AQ3707" i="8"/>
  <c r="AL3707" i="8"/>
  <c r="CD3706" i="8"/>
  <c r="CC3706" i="8"/>
  <c r="BO3706" i="8"/>
  <c r="BG3706" i="8"/>
  <c r="BF3706" i="8"/>
  <c r="AS3706" i="8"/>
  <c r="AR3706" i="8"/>
  <c r="AQ3706" i="8"/>
  <c r="AL3706" i="8"/>
  <c r="CD3705" i="8"/>
  <c r="CC3705" i="8"/>
  <c r="BO3705" i="8"/>
  <c r="BG3705" i="8"/>
  <c r="BF3705" i="8"/>
  <c r="AS3705" i="8"/>
  <c r="AR3705" i="8"/>
  <c r="AQ3705" i="8"/>
  <c r="AL3705" i="8"/>
  <c r="CD3704" i="8"/>
  <c r="CC3704" i="8"/>
  <c r="BO3704" i="8"/>
  <c r="BG3704" i="8"/>
  <c r="BF3704" i="8"/>
  <c r="AS3704" i="8"/>
  <c r="AR3704" i="8"/>
  <c r="AQ3704" i="8"/>
  <c r="AL3704" i="8"/>
  <c r="CD3703" i="8"/>
  <c r="CC3703" i="8"/>
  <c r="BO3703" i="8"/>
  <c r="BG3703" i="8"/>
  <c r="BF3703" i="8"/>
  <c r="AS3703" i="8"/>
  <c r="AR3703" i="8"/>
  <c r="AQ3703" i="8"/>
  <c r="AL3703" i="8"/>
  <c r="CD3702" i="8"/>
  <c r="CC3702" i="8"/>
  <c r="BO3702" i="8"/>
  <c r="BG3702" i="8"/>
  <c r="BF3702" i="8"/>
  <c r="AS3702" i="8"/>
  <c r="AR3702" i="8"/>
  <c r="AQ3702" i="8"/>
  <c r="AL3702" i="8"/>
  <c r="CD3701" i="8"/>
  <c r="CC3701" i="8"/>
  <c r="BO3701" i="8"/>
  <c r="BG3701" i="8"/>
  <c r="BF3701" i="8"/>
  <c r="AS3701" i="8"/>
  <c r="AR3701" i="8"/>
  <c r="AQ3701" i="8"/>
  <c r="AL3701" i="8"/>
  <c r="CD3700" i="8"/>
  <c r="CC3700" i="8"/>
  <c r="BO3700" i="8"/>
  <c r="BG3700" i="8"/>
  <c r="BF3700" i="8"/>
  <c r="AS3700" i="8"/>
  <c r="AR3700" i="8"/>
  <c r="AQ3700" i="8"/>
  <c r="AL3700" i="8"/>
  <c r="CD3699" i="8"/>
  <c r="CC3699" i="8"/>
  <c r="BO3699" i="8"/>
  <c r="BG3699" i="8"/>
  <c r="BF3699" i="8"/>
  <c r="AS3699" i="8"/>
  <c r="AR3699" i="8"/>
  <c r="AQ3699" i="8"/>
  <c r="AL3699" i="8"/>
  <c r="CD3698" i="8"/>
  <c r="CC3698" i="8"/>
  <c r="BO3698" i="8"/>
  <c r="BG3698" i="8"/>
  <c r="BF3698" i="8"/>
  <c r="AS3698" i="8"/>
  <c r="AR3698" i="8"/>
  <c r="AQ3698" i="8"/>
  <c r="AL3698" i="8"/>
  <c r="CD3697" i="8"/>
  <c r="CC3697" i="8"/>
  <c r="BO3697" i="8"/>
  <c r="BG3697" i="8"/>
  <c r="BF3697" i="8"/>
  <c r="AS3697" i="8"/>
  <c r="AR3697" i="8"/>
  <c r="AQ3697" i="8"/>
  <c r="AL3697" i="8"/>
  <c r="CD3696" i="8"/>
  <c r="CC3696" i="8"/>
  <c r="BO3696" i="8"/>
  <c r="BG3696" i="8"/>
  <c r="BF3696" i="8"/>
  <c r="AS3696" i="8"/>
  <c r="AR3696" i="8"/>
  <c r="AQ3696" i="8"/>
  <c r="AL3696" i="8"/>
  <c r="CD3695" i="8"/>
  <c r="CC3695" i="8"/>
  <c r="BO3695" i="8"/>
  <c r="BG3695" i="8"/>
  <c r="BF3695" i="8"/>
  <c r="AS3695" i="8"/>
  <c r="AR3695" i="8"/>
  <c r="AQ3695" i="8"/>
  <c r="AL3695" i="8"/>
  <c r="CD3694" i="8"/>
  <c r="CC3694" i="8"/>
  <c r="BO3694" i="8"/>
  <c r="BG3694" i="8"/>
  <c r="BF3694" i="8"/>
  <c r="AS3694" i="8"/>
  <c r="AR3694" i="8"/>
  <c r="AQ3694" i="8"/>
  <c r="AL3694" i="8"/>
  <c r="CD3693" i="8"/>
  <c r="CC3693" i="8"/>
  <c r="BO3693" i="8"/>
  <c r="BG3693" i="8"/>
  <c r="BF3693" i="8"/>
  <c r="AS3693" i="8"/>
  <c r="AR3693" i="8"/>
  <c r="AQ3693" i="8"/>
  <c r="AL3693" i="8"/>
  <c r="CD3692" i="8"/>
  <c r="CC3692" i="8"/>
  <c r="BO3692" i="8"/>
  <c r="BG3692" i="8"/>
  <c r="BF3692" i="8"/>
  <c r="AS3692" i="8"/>
  <c r="AR3692" i="8"/>
  <c r="AQ3692" i="8"/>
  <c r="AL3692" i="8"/>
  <c r="CD3691" i="8"/>
  <c r="CC3691" i="8"/>
  <c r="BO3691" i="8"/>
  <c r="BG3691" i="8"/>
  <c r="BF3691" i="8"/>
  <c r="AS3691" i="8"/>
  <c r="AR3691" i="8"/>
  <c r="AQ3691" i="8"/>
  <c r="AL3691" i="8"/>
  <c r="CD3690" i="8"/>
  <c r="CC3690" i="8"/>
  <c r="BO3690" i="8"/>
  <c r="BG3690" i="8"/>
  <c r="BF3690" i="8"/>
  <c r="AS3690" i="8"/>
  <c r="AR3690" i="8"/>
  <c r="AQ3690" i="8"/>
  <c r="AL3690" i="8"/>
  <c r="CD3689" i="8"/>
  <c r="CC3689" i="8"/>
  <c r="BO3689" i="8"/>
  <c r="BG3689" i="8"/>
  <c r="BF3689" i="8"/>
  <c r="AS3689" i="8"/>
  <c r="AR3689" i="8"/>
  <c r="AQ3689" i="8"/>
  <c r="AL3689" i="8"/>
  <c r="CD3688" i="8"/>
  <c r="CC3688" i="8"/>
  <c r="BO3688" i="8"/>
  <c r="BG3688" i="8"/>
  <c r="BF3688" i="8"/>
  <c r="AS3688" i="8"/>
  <c r="AR3688" i="8"/>
  <c r="AQ3688" i="8"/>
  <c r="AL3688" i="8"/>
  <c r="CD3687" i="8"/>
  <c r="CC3687" i="8"/>
  <c r="BO3687" i="8"/>
  <c r="BG3687" i="8"/>
  <c r="BF3687" i="8"/>
  <c r="AS3687" i="8"/>
  <c r="AR3687" i="8"/>
  <c r="AQ3687" i="8"/>
  <c r="AL3687" i="8"/>
  <c r="CD3686" i="8"/>
  <c r="CC3686" i="8"/>
  <c r="BO3686" i="8"/>
  <c r="BG3686" i="8"/>
  <c r="BF3686" i="8"/>
  <c r="AS3686" i="8"/>
  <c r="AR3686" i="8"/>
  <c r="AQ3686" i="8"/>
  <c r="AL3686" i="8"/>
  <c r="CD3685" i="8"/>
  <c r="CC3685" i="8"/>
  <c r="BO3685" i="8"/>
  <c r="BG3685" i="8"/>
  <c r="BF3685" i="8"/>
  <c r="AS3685" i="8"/>
  <c r="AR3685" i="8"/>
  <c r="AQ3685" i="8"/>
  <c r="AL3685" i="8"/>
  <c r="CD3684" i="8"/>
  <c r="CC3684" i="8"/>
  <c r="BO3684" i="8"/>
  <c r="BG3684" i="8"/>
  <c r="BF3684" i="8"/>
  <c r="AS3684" i="8"/>
  <c r="AR3684" i="8"/>
  <c r="AQ3684" i="8"/>
  <c r="AL3684" i="8"/>
  <c r="CD3683" i="8"/>
  <c r="CC3683" i="8"/>
  <c r="BO3683" i="8"/>
  <c r="BG3683" i="8"/>
  <c r="BF3683" i="8"/>
  <c r="AS3683" i="8"/>
  <c r="AR3683" i="8"/>
  <c r="AQ3683" i="8"/>
  <c r="AL3683" i="8"/>
  <c r="CD3682" i="8"/>
  <c r="CC3682" i="8"/>
  <c r="BO3682" i="8"/>
  <c r="BG3682" i="8"/>
  <c r="BF3682" i="8"/>
  <c r="AS3682" i="8"/>
  <c r="AR3682" i="8"/>
  <c r="AQ3682" i="8"/>
  <c r="AL3682" i="8"/>
  <c r="CD3681" i="8"/>
  <c r="CC3681" i="8"/>
  <c r="BO3681" i="8"/>
  <c r="BG3681" i="8"/>
  <c r="BF3681" i="8"/>
  <c r="AS3681" i="8"/>
  <c r="AR3681" i="8"/>
  <c r="AQ3681" i="8"/>
  <c r="AL3681" i="8"/>
  <c r="CD3680" i="8"/>
  <c r="CC3680" i="8"/>
  <c r="BO3680" i="8"/>
  <c r="BG3680" i="8"/>
  <c r="BF3680" i="8"/>
  <c r="AS3680" i="8"/>
  <c r="AR3680" i="8"/>
  <c r="AQ3680" i="8"/>
  <c r="AL3680" i="8"/>
  <c r="CD3679" i="8"/>
  <c r="CC3679" i="8"/>
  <c r="BO3679" i="8"/>
  <c r="BG3679" i="8"/>
  <c r="BF3679" i="8"/>
  <c r="AS3679" i="8"/>
  <c r="AR3679" i="8"/>
  <c r="AQ3679" i="8"/>
  <c r="AL3679" i="8"/>
  <c r="CD3678" i="8"/>
  <c r="CC3678" i="8"/>
  <c r="BO3678" i="8"/>
  <c r="BG3678" i="8"/>
  <c r="BF3678" i="8"/>
  <c r="AS3678" i="8"/>
  <c r="AR3678" i="8"/>
  <c r="AQ3678" i="8"/>
  <c r="AL3678" i="8"/>
  <c r="CD3677" i="8"/>
  <c r="CC3677" i="8"/>
  <c r="BO3677" i="8"/>
  <c r="BG3677" i="8"/>
  <c r="BF3677" i="8"/>
  <c r="AS3677" i="8"/>
  <c r="AR3677" i="8"/>
  <c r="AQ3677" i="8"/>
  <c r="AL3677" i="8"/>
  <c r="CD3676" i="8"/>
  <c r="CC3676" i="8"/>
  <c r="BO3676" i="8"/>
  <c r="BG3676" i="8"/>
  <c r="BF3676" i="8"/>
  <c r="AS3676" i="8"/>
  <c r="AR3676" i="8"/>
  <c r="AQ3676" i="8"/>
  <c r="AL3676" i="8"/>
  <c r="CD3675" i="8"/>
  <c r="CC3675" i="8"/>
  <c r="BO3675" i="8"/>
  <c r="BG3675" i="8"/>
  <c r="BF3675" i="8"/>
  <c r="AS3675" i="8"/>
  <c r="AR3675" i="8"/>
  <c r="AQ3675" i="8"/>
  <c r="AL3675" i="8"/>
  <c r="CD3674" i="8"/>
  <c r="CC3674" i="8"/>
  <c r="BO3674" i="8"/>
  <c r="BG3674" i="8"/>
  <c r="BF3674" i="8"/>
  <c r="AS3674" i="8"/>
  <c r="AR3674" i="8"/>
  <c r="AQ3674" i="8"/>
  <c r="AL3674" i="8"/>
  <c r="CD3673" i="8"/>
  <c r="CC3673" i="8"/>
  <c r="BO3673" i="8"/>
  <c r="BG3673" i="8"/>
  <c r="BF3673" i="8"/>
  <c r="AS3673" i="8"/>
  <c r="AR3673" i="8"/>
  <c r="AQ3673" i="8"/>
  <c r="AL3673" i="8"/>
  <c r="CD3672" i="8"/>
  <c r="CC3672" i="8"/>
  <c r="BO3672" i="8"/>
  <c r="BG3672" i="8"/>
  <c r="BF3672" i="8"/>
  <c r="AS3672" i="8"/>
  <c r="AR3672" i="8"/>
  <c r="AQ3672" i="8"/>
  <c r="AL3672" i="8"/>
  <c r="CD3671" i="8"/>
  <c r="CC3671" i="8"/>
  <c r="BO3671" i="8"/>
  <c r="BG3671" i="8"/>
  <c r="BF3671" i="8"/>
  <c r="AS3671" i="8"/>
  <c r="AR3671" i="8"/>
  <c r="AQ3671" i="8"/>
  <c r="AL3671" i="8"/>
  <c r="CD3670" i="8"/>
  <c r="CC3670" i="8"/>
  <c r="BO3670" i="8"/>
  <c r="BG3670" i="8"/>
  <c r="BF3670" i="8"/>
  <c r="AS3670" i="8"/>
  <c r="AR3670" i="8"/>
  <c r="AQ3670" i="8"/>
  <c r="AL3670" i="8"/>
  <c r="CD3669" i="8"/>
  <c r="CC3669" i="8"/>
  <c r="BO3669" i="8"/>
  <c r="BG3669" i="8"/>
  <c r="BF3669" i="8"/>
  <c r="AS3669" i="8"/>
  <c r="AR3669" i="8"/>
  <c r="AQ3669" i="8"/>
  <c r="AL3669" i="8"/>
  <c r="CD3668" i="8"/>
  <c r="CC3668" i="8"/>
  <c r="BO3668" i="8"/>
  <c r="BG3668" i="8"/>
  <c r="BF3668" i="8"/>
  <c r="AS3668" i="8"/>
  <c r="AR3668" i="8"/>
  <c r="AQ3668" i="8"/>
  <c r="AL3668" i="8"/>
  <c r="CD3667" i="8"/>
  <c r="CC3667" i="8"/>
  <c r="BO3667" i="8"/>
  <c r="BG3667" i="8"/>
  <c r="BF3667" i="8"/>
  <c r="AS3667" i="8"/>
  <c r="AR3667" i="8"/>
  <c r="AQ3667" i="8"/>
  <c r="AL3667" i="8"/>
  <c r="CD3666" i="8"/>
  <c r="CC3666" i="8"/>
  <c r="BO3666" i="8"/>
  <c r="BG3666" i="8"/>
  <c r="BF3666" i="8"/>
  <c r="AS3666" i="8"/>
  <c r="AR3666" i="8"/>
  <c r="AQ3666" i="8"/>
  <c r="AL3666" i="8"/>
  <c r="CD3665" i="8"/>
  <c r="CC3665" i="8"/>
  <c r="BO3665" i="8"/>
  <c r="BG3665" i="8"/>
  <c r="BF3665" i="8"/>
  <c r="AS3665" i="8"/>
  <c r="AR3665" i="8"/>
  <c r="AQ3665" i="8"/>
  <c r="AL3665" i="8"/>
  <c r="CD3664" i="8"/>
  <c r="CC3664" i="8"/>
  <c r="BO3664" i="8"/>
  <c r="BG3664" i="8"/>
  <c r="BF3664" i="8"/>
  <c r="AS3664" i="8"/>
  <c r="AR3664" i="8"/>
  <c r="AQ3664" i="8"/>
  <c r="AL3664" i="8"/>
  <c r="CD3663" i="8"/>
  <c r="CC3663" i="8"/>
  <c r="BO3663" i="8"/>
  <c r="BG3663" i="8"/>
  <c r="BF3663" i="8"/>
  <c r="AS3663" i="8"/>
  <c r="AR3663" i="8"/>
  <c r="AQ3663" i="8"/>
  <c r="AL3663" i="8"/>
  <c r="CD3662" i="8"/>
  <c r="CC3662" i="8"/>
  <c r="BO3662" i="8"/>
  <c r="BG3662" i="8"/>
  <c r="BF3662" i="8"/>
  <c r="AS3662" i="8"/>
  <c r="AR3662" i="8"/>
  <c r="AQ3662" i="8"/>
  <c r="AL3662" i="8"/>
  <c r="CD3661" i="8"/>
  <c r="CC3661" i="8"/>
  <c r="BO3661" i="8"/>
  <c r="BG3661" i="8"/>
  <c r="BF3661" i="8"/>
  <c r="AS3661" i="8"/>
  <c r="AR3661" i="8"/>
  <c r="AQ3661" i="8"/>
  <c r="AL3661" i="8"/>
  <c r="CD3660" i="8"/>
  <c r="CC3660" i="8"/>
  <c r="BO3660" i="8"/>
  <c r="BG3660" i="8"/>
  <c r="BF3660" i="8"/>
  <c r="AS3660" i="8"/>
  <c r="AR3660" i="8"/>
  <c r="AQ3660" i="8"/>
  <c r="AL3660" i="8"/>
  <c r="CD3659" i="8"/>
  <c r="CC3659" i="8"/>
  <c r="BO3659" i="8"/>
  <c r="BG3659" i="8"/>
  <c r="BF3659" i="8"/>
  <c r="AS3659" i="8"/>
  <c r="AR3659" i="8"/>
  <c r="AQ3659" i="8"/>
  <c r="AL3659" i="8"/>
  <c r="CD3658" i="8"/>
  <c r="CC3658" i="8"/>
  <c r="BO3658" i="8"/>
  <c r="BG3658" i="8"/>
  <c r="BF3658" i="8"/>
  <c r="AS3658" i="8"/>
  <c r="AR3658" i="8"/>
  <c r="AQ3658" i="8"/>
  <c r="AL3658" i="8"/>
  <c r="CD3657" i="8"/>
  <c r="CC3657" i="8"/>
  <c r="BO3657" i="8"/>
  <c r="BG3657" i="8"/>
  <c r="BF3657" i="8"/>
  <c r="AS3657" i="8"/>
  <c r="AR3657" i="8"/>
  <c r="AQ3657" i="8"/>
  <c r="AL3657" i="8"/>
  <c r="CD3656" i="8"/>
  <c r="CC3656" i="8"/>
  <c r="BO3656" i="8"/>
  <c r="BG3656" i="8"/>
  <c r="BF3656" i="8"/>
  <c r="AS3656" i="8"/>
  <c r="AR3656" i="8"/>
  <c r="AQ3656" i="8"/>
  <c r="AL3656" i="8"/>
  <c r="CD3655" i="8"/>
  <c r="CC3655" i="8"/>
  <c r="BO3655" i="8"/>
  <c r="BG3655" i="8"/>
  <c r="BF3655" i="8"/>
  <c r="AS3655" i="8"/>
  <c r="AR3655" i="8"/>
  <c r="AQ3655" i="8"/>
  <c r="AL3655" i="8"/>
  <c r="CD3654" i="8"/>
  <c r="CC3654" i="8"/>
  <c r="BO3654" i="8"/>
  <c r="BG3654" i="8"/>
  <c r="BF3654" i="8"/>
  <c r="AS3654" i="8"/>
  <c r="AR3654" i="8"/>
  <c r="AQ3654" i="8"/>
  <c r="AL3654" i="8"/>
  <c r="CD3653" i="8"/>
  <c r="CC3653" i="8"/>
  <c r="BO3653" i="8"/>
  <c r="BG3653" i="8"/>
  <c r="BF3653" i="8"/>
  <c r="AS3653" i="8"/>
  <c r="AR3653" i="8"/>
  <c r="AQ3653" i="8"/>
  <c r="AL3653" i="8"/>
  <c r="CD3652" i="8"/>
  <c r="CC3652" i="8"/>
  <c r="BO3652" i="8"/>
  <c r="BG3652" i="8"/>
  <c r="BF3652" i="8"/>
  <c r="AS3652" i="8"/>
  <c r="AR3652" i="8"/>
  <c r="AQ3652" i="8"/>
  <c r="AL3652" i="8"/>
  <c r="CD3651" i="8"/>
  <c r="CC3651" i="8"/>
  <c r="BO3651" i="8"/>
  <c r="BG3651" i="8"/>
  <c r="BF3651" i="8"/>
  <c r="AS3651" i="8"/>
  <c r="AR3651" i="8"/>
  <c r="AQ3651" i="8"/>
  <c r="AL3651" i="8"/>
  <c r="CD3650" i="8"/>
  <c r="CC3650" i="8"/>
  <c r="BO3650" i="8"/>
  <c r="BG3650" i="8"/>
  <c r="BF3650" i="8"/>
  <c r="AS3650" i="8"/>
  <c r="AR3650" i="8"/>
  <c r="AQ3650" i="8"/>
  <c r="AL3650" i="8"/>
  <c r="CD3649" i="8"/>
  <c r="CC3649" i="8"/>
  <c r="BO3649" i="8"/>
  <c r="BG3649" i="8"/>
  <c r="BF3649" i="8"/>
  <c r="AS3649" i="8"/>
  <c r="AR3649" i="8"/>
  <c r="AQ3649" i="8"/>
  <c r="AL3649" i="8"/>
  <c r="CD3648" i="8"/>
  <c r="CC3648" i="8"/>
  <c r="BO3648" i="8"/>
  <c r="BG3648" i="8"/>
  <c r="BF3648" i="8"/>
  <c r="AS3648" i="8"/>
  <c r="AR3648" i="8"/>
  <c r="AQ3648" i="8"/>
  <c r="AL3648" i="8"/>
  <c r="CD3647" i="8"/>
  <c r="CC3647" i="8"/>
  <c r="BO3647" i="8"/>
  <c r="BG3647" i="8"/>
  <c r="BF3647" i="8"/>
  <c r="AS3647" i="8"/>
  <c r="AR3647" i="8"/>
  <c r="AQ3647" i="8"/>
  <c r="AL3647" i="8"/>
  <c r="CD3646" i="8"/>
  <c r="CC3646" i="8"/>
  <c r="BO3646" i="8"/>
  <c r="BG3646" i="8"/>
  <c r="BF3646" i="8"/>
  <c r="AS3646" i="8"/>
  <c r="AR3646" i="8"/>
  <c r="AQ3646" i="8"/>
  <c r="AL3646" i="8"/>
  <c r="CD3645" i="8"/>
  <c r="CC3645" i="8"/>
  <c r="BO3645" i="8"/>
  <c r="BG3645" i="8"/>
  <c r="BF3645" i="8"/>
  <c r="AS3645" i="8"/>
  <c r="AR3645" i="8"/>
  <c r="AQ3645" i="8"/>
  <c r="AL3645" i="8"/>
  <c r="CD3644" i="8"/>
  <c r="CC3644" i="8"/>
  <c r="BO3644" i="8"/>
  <c r="BG3644" i="8"/>
  <c r="BF3644" i="8"/>
  <c r="AS3644" i="8"/>
  <c r="AR3644" i="8"/>
  <c r="AQ3644" i="8"/>
  <c r="AL3644" i="8"/>
  <c r="CD3643" i="8"/>
  <c r="CC3643" i="8"/>
  <c r="BO3643" i="8"/>
  <c r="BG3643" i="8"/>
  <c r="BF3643" i="8"/>
  <c r="AS3643" i="8"/>
  <c r="AR3643" i="8"/>
  <c r="AQ3643" i="8"/>
  <c r="AL3643" i="8"/>
  <c r="CD3642" i="8"/>
  <c r="CC3642" i="8"/>
  <c r="BO3642" i="8"/>
  <c r="BG3642" i="8"/>
  <c r="BF3642" i="8"/>
  <c r="AS3642" i="8"/>
  <c r="AR3642" i="8"/>
  <c r="AQ3642" i="8"/>
  <c r="AL3642" i="8"/>
  <c r="CD3641" i="8"/>
  <c r="CC3641" i="8"/>
  <c r="BO3641" i="8"/>
  <c r="BG3641" i="8"/>
  <c r="BF3641" i="8"/>
  <c r="AS3641" i="8"/>
  <c r="AR3641" i="8"/>
  <c r="AQ3641" i="8"/>
  <c r="AL3641" i="8"/>
  <c r="CD3640" i="8"/>
  <c r="CC3640" i="8"/>
  <c r="BO3640" i="8"/>
  <c r="BG3640" i="8"/>
  <c r="BF3640" i="8"/>
  <c r="AS3640" i="8"/>
  <c r="AR3640" i="8"/>
  <c r="AQ3640" i="8"/>
  <c r="AL3640" i="8"/>
  <c r="CD3639" i="8"/>
  <c r="CC3639" i="8"/>
  <c r="BO3639" i="8"/>
  <c r="BG3639" i="8"/>
  <c r="BF3639" i="8"/>
  <c r="AS3639" i="8"/>
  <c r="AR3639" i="8"/>
  <c r="AQ3639" i="8"/>
  <c r="AL3639" i="8"/>
  <c r="CD3638" i="8"/>
  <c r="CC3638" i="8"/>
  <c r="BO3638" i="8"/>
  <c r="BG3638" i="8"/>
  <c r="BF3638" i="8"/>
  <c r="AS3638" i="8"/>
  <c r="AR3638" i="8"/>
  <c r="AQ3638" i="8"/>
  <c r="AL3638" i="8"/>
  <c r="CD3637" i="8"/>
  <c r="CC3637" i="8"/>
  <c r="BO3637" i="8"/>
  <c r="BG3637" i="8"/>
  <c r="BF3637" i="8"/>
  <c r="AS3637" i="8"/>
  <c r="AR3637" i="8"/>
  <c r="AQ3637" i="8"/>
  <c r="AL3637" i="8"/>
  <c r="CD3636" i="8"/>
  <c r="CC3636" i="8"/>
  <c r="BO3636" i="8"/>
  <c r="BG3636" i="8"/>
  <c r="BF3636" i="8"/>
  <c r="AS3636" i="8"/>
  <c r="AR3636" i="8"/>
  <c r="AQ3636" i="8"/>
  <c r="AL3636" i="8"/>
  <c r="CD3635" i="8"/>
  <c r="CC3635" i="8"/>
  <c r="BO3635" i="8"/>
  <c r="BG3635" i="8"/>
  <c r="BF3635" i="8"/>
  <c r="AS3635" i="8"/>
  <c r="AR3635" i="8"/>
  <c r="AQ3635" i="8"/>
  <c r="AL3635" i="8"/>
  <c r="CD3634" i="8"/>
  <c r="CC3634" i="8"/>
  <c r="BO3634" i="8"/>
  <c r="BG3634" i="8"/>
  <c r="BF3634" i="8"/>
  <c r="AS3634" i="8"/>
  <c r="AR3634" i="8"/>
  <c r="AQ3634" i="8"/>
  <c r="AL3634" i="8"/>
  <c r="CD3633" i="8"/>
  <c r="CC3633" i="8"/>
  <c r="BO3633" i="8"/>
  <c r="BG3633" i="8"/>
  <c r="BF3633" i="8"/>
  <c r="AS3633" i="8"/>
  <c r="AR3633" i="8"/>
  <c r="AQ3633" i="8"/>
  <c r="AL3633" i="8"/>
  <c r="CD3632" i="8"/>
  <c r="CC3632" i="8"/>
  <c r="BO3632" i="8"/>
  <c r="BG3632" i="8"/>
  <c r="BF3632" i="8"/>
  <c r="AS3632" i="8"/>
  <c r="AR3632" i="8"/>
  <c r="AQ3632" i="8"/>
  <c r="AL3632" i="8"/>
  <c r="CD3631" i="8"/>
  <c r="CC3631" i="8"/>
  <c r="BO3631" i="8"/>
  <c r="BG3631" i="8"/>
  <c r="BF3631" i="8"/>
  <c r="AS3631" i="8"/>
  <c r="AR3631" i="8"/>
  <c r="AQ3631" i="8"/>
  <c r="AL3631" i="8"/>
  <c r="CD3630" i="8"/>
  <c r="CC3630" i="8"/>
  <c r="BO3630" i="8"/>
  <c r="BG3630" i="8"/>
  <c r="BF3630" i="8"/>
  <c r="AS3630" i="8"/>
  <c r="AR3630" i="8"/>
  <c r="AQ3630" i="8"/>
  <c r="AL3630" i="8"/>
  <c r="CD3629" i="8"/>
  <c r="CC3629" i="8"/>
  <c r="BO3629" i="8"/>
  <c r="BG3629" i="8"/>
  <c r="BF3629" i="8"/>
  <c r="AS3629" i="8"/>
  <c r="AR3629" i="8"/>
  <c r="AQ3629" i="8"/>
  <c r="AL3629" i="8"/>
  <c r="CD3628" i="8"/>
  <c r="CC3628" i="8"/>
  <c r="BO3628" i="8"/>
  <c r="BG3628" i="8"/>
  <c r="BF3628" i="8"/>
  <c r="AS3628" i="8"/>
  <c r="AR3628" i="8"/>
  <c r="AQ3628" i="8"/>
  <c r="AL3628" i="8"/>
  <c r="CD3627" i="8"/>
  <c r="CC3627" i="8"/>
  <c r="BO3627" i="8"/>
  <c r="BG3627" i="8"/>
  <c r="BF3627" i="8"/>
  <c r="AS3627" i="8"/>
  <c r="AR3627" i="8"/>
  <c r="AQ3627" i="8"/>
  <c r="AL3627" i="8"/>
  <c r="CD3626" i="8"/>
  <c r="CC3626" i="8"/>
  <c r="BO3626" i="8"/>
  <c r="BG3626" i="8"/>
  <c r="BF3626" i="8"/>
  <c r="AS3626" i="8"/>
  <c r="AR3626" i="8"/>
  <c r="AQ3626" i="8"/>
  <c r="AL3626" i="8"/>
  <c r="CD3625" i="8"/>
  <c r="CC3625" i="8"/>
  <c r="BO3625" i="8"/>
  <c r="BG3625" i="8"/>
  <c r="BF3625" i="8"/>
  <c r="AS3625" i="8"/>
  <c r="AR3625" i="8"/>
  <c r="AQ3625" i="8"/>
  <c r="AL3625" i="8"/>
  <c r="CD3624" i="8"/>
  <c r="CC3624" i="8"/>
  <c r="BO3624" i="8"/>
  <c r="BG3624" i="8"/>
  <c r="BF3624" i="8"/>
  <c r="AS3624" i="8"/>
  <c r="AR3624" i="8"/>
  <c r="AQ3624" i="8"/>
  <c r="AL3624" i="8"/>
  <c r="CD3623" i="8"/>
  <c r="CC3623" i="8"/>
  <c r="BO3623" i="8"/>
  <c r="BG3623" i="8"/>
  <c r="BF3623" i="8"/>
  <c r="AS3623" i="8"/>
  <c r="AR3623" i="8"/>
  <c r="AQ3623" i="8"/>
  <c r="AL3623" i="8"/>
  <c r="CD3622" i="8"/>
  <c r="CC3622" i="8"/>
  <c r="BO3622" i="8"/>
  <c r="BG3622" i="8"/>
  <c r="BF3622" i="8"/>
  <c r="AS3622" i="8"/>
  <c r="AR3622" i="8"/>
  <c r="AQ3622" i="8"/>
  <c r="AL3622" i="8"/>
  <c r="CD3621" i="8"/>
  <c r="CC3621" i="8"/>
  <c r="BO3621" i="8"/>
  <c r="BG3621" i="8"/>
  <c r="BF3621" i="8"/>
  <c r="AS3621" i="8"/>
  <c r="AR3621" i="8"/>
  <c r="AQ3621" i="8"/>
  <c r="AL3621" i="8"/>
  <c r="CD3620" i="8"/>
  <c r="CC3620" i="8"/>
  <c r="BO3620" i="8"/>
  <c r="BG3620" i="8"/>
  <c r="BF3620" i="8"/>
  <c r="AS3620" i="8"/>
  <c r="AR3620" i="8"/>
  <c r="AQ3620" i="8"/>
  <c r="AL3620" i="8"/>
  <c r="CD3619" i="8"/>
  <c r="CC3619" i="8"/>
  <c r="BO3619" i="8"/>
  <c r="BG3619" i="8"/>
  <c r="BF3619" i="8"/>
  <c r="AS3619" i="8"/>
  <c r="AR3619" i="8"/>
  <c r="AQ3619" i="8"/>
  <c r="AL3619" i="8"/>
  <c r="CD3618" i="8"/>
  <c r="CC3618" i="8"/>
  <c r="BO3618" i="8"/>
  <c r="BG3618" i="8"/>
  <c r="BF3618" i="8"/>
  <c r="AS3618" i="8"/>
  <c r="AR3618" i="8"/>
  <c r="AQ3618" i="8"/>
  <c r="AL3618" i="8"/>
  <c r="CD3617" i="8"/>
  <c r="CC3617" i="8"/>
  <c r="BO3617" i="8"/>
  <c r="BG3617" i="8"/>
  <c r="BF3617" i="8"/>
  <c r="AS3617" i="8"/>
  <c r="AR3617" i="8"/>
  <c r="AQ3617" i="8"/>
  <c r="AL3617" i="8"/>
  <c r="CD3616" i="8"/>
  <c r="CC3616" i="8"/>
  <c r="BO3616" i="8"/>
  <c r="BG3616" i="8"/>
  <c r="BF3616" i="8"/>
  <c r="AS3616" i="8"/>
  <c r="AR3616" i="8"/>
  <c r="AQ3616" i="8"/>
  <c r="AL3616" i="8"/>
  <c r="CD3615" i="8"/>
  <c r="CC3615" i="8"/>
  <c r="BO3615" i="8"/>
  <c r="BG3615" i="8"/>
  <c r="BF3615" i="8"/>
  <c r="AS3615" i="8"/>
  <c r="AR3615" i="8"/>
  <c r="AQ3615" i="8"/>
  <c r="AL3615" i="8"/>
  <c r="CD3614" i="8"/>
  <c r="CC3614" i="8"/>
  <c r="BO3614" i="8"/>
  <c r="BG3614" i="8"/>
  <c r="BF3614" i="8"/>
  <c r="AS3614" i="8"/>
  <c r="AR3614" i="8"/>
  <c r="AQ3614" i="8"/>
  <c r="AL3614" i="8"/>
  <c r="CD3613" i="8"/>
  <c r="CC3613" i="8"/>
  <c r="BO3613" i="8"/>
  <c r="BG3613" i="8"/>
  <c r="BF3613" i="8"/>
  <c r="AS3613" i="8"/>
  <c r="AR3613" i="8"/>
  <c r="AQ3613" i="8"/>
  <c r="AL3613" i="8"/>
  <c r="CD3612" i="8"/>
  <c r="CC3612" i="8"/>
  <c r="BO3612" i="8"/>
  <c r="BG3612" i="8"/>
  <c r="BF3612" i="8"/>
  <c r="AS3612" i="8"/>
  <c r="AR3612" i="8"/>
  <c r="AQ3612" i="8"/>
  <c r="AL3612" i="8"/>
  <c r="CD3611" i="8"/>
  <c r="CC3611" i="8"/>
  <c r="BO3611" i="8"/>
  <c r="BG3611" i="8"/>
  <c r="BF3611" i="8"/>
  <c r="AS3611" i="8"/>
  <c r="AR3611" i="8"/>
  <c r="AQ3611" i="8"/>
  <c r="AL3611" i="8"/>
  <c r="CD3610" i="8"/>
  <c r="CC3610" i="8"/>
  <c r="BO3610" i="8"/>
  <c r="BG3610" i="8"/>
  <c r="BF3610" i="8"/>
  <c r="AS3610" i="8"/>
  <c r="AR3610" i="8"/>
  <c r="AQ3610" i="8"/>
  <c r="AL3610" i="8"/>
  <c r="CD3609" i="8"/>
  <c r="CC3609" i="8"/>
  <c r="BO3609" i="8"/>
  <c r="BG3609" i="8"/>
  <c r="BF3609" i="8"/>
  <c r="AS3609" i="8"/>
  <c r="AR3609" i="8"/>
  <c r="AQ3609" i="8"/>
  <c r="AL3609" i="8"/>
  <c r="CD3608" i="8"/>
  <c r="CC3608" i="8"/>
  <c r="BO3608" i="8"/>
  <c r="BG3608" i="8"/>
  <c r="BF3608" i="8"/>
  <c r="AS3608" i="8"/>
  <c r="AR3608" i="8"/>
  <c r="AQ3608" i="8"/>
  <c r="AL3608" i="8"/>
  <c r="CD3607" i="8"/>
  <c r="CC3607" i="8"/>
  <c r="BO3607" i="8"/>
  <c r="BG3607" i="8"/>
  <c r="BF3607" i="8"/>
  <c r="AS3607" i="8"/>
  <c r="AR3607" i="8"/>
  <c r="AQ3607" i="8"/>
  <c r="AL3607" i="8"/>
  <c r="CD3606" i="8"/>
  <c r="CC3606" i="8"/>
  <c r="BO3606" i="8"/>
  <c r="BG3606" i="8"/>
  <c r="BF3606" i="8"/>
  <c r="AS3606" i="8"/>
  <c r="AR3606" i="8"/>
  <c r="AQ3606" i="8"/>
  <c r="AL3606" i="8"/>
  <c r="CD3605" i="8"/>
  <c r="CC3605" i="8"/>
  <c r="BO3605" i="8"/>
  <c r="BG3605" i="8"/>
  <c r="BF3605" i="8"/>
  <c r="AS3605" i="8"/>
  <c r="AR3605" i="8"/>
  <c r="AQ3605" i="8"/>
  <c r="AL3605" i="8"/>
  <c r="CD3604" i="8"/>
  <c r="CC3604" i="8"/>
  <c r="BO3604" i="8"/>
  <c r="BG3604" i="8"/>
  <c r="BF3604" i="8"/>
  <c r="AS3604" i="8"/>
  <c r="AR3604" i="8"/>
  <c r="AQ3604" i="8"/>
  <c r="AL3604" i="8"/>
  <c r="CD3603" i="8"/>
  <c r="CC3603" i="8"/>
  <c r="BO3603" i="8"/>
  <c r="BG3603" i="8"/>
  <c r="BF3603" i="8"/>
  <c r="AS3603" i="8"/>
  <c r="AR3603" i="8"/>
  <c r="AQ3603" i="8"/>
  <c r="AL3603" i="8"/>
  <c r="CD3602" i="8"/>
  <c r="CC3602" i="8"/>
  <c r="BO3602" i="8"/>
  <c r="BG3602" i="8"/>
  <c r="BF3602" i="8"/>
  <c r="AS3602" i="8"/>
  <c r="AR3602" i="8"/>
  <c r="AQ3602" i="8"/>
  <c r="AL3602" i="8"/>
  <c r="CD3601" i="8"/>
  <c r="CC3601" i="8"/>
  <c r="BO3601" i="8"/>
  <c r="BG3601" i="8"/>
  <c r="BF3601" i="8"/>
  <c r="AS3601" i="8"/>
  <c r="AR3601" i="8"/>
  <c r="AQ3601" i="8"/>
  <c r="AL3601" i="8"/>
  <c r="CD3600" i="8"/>
  <c r="CC3600" i="8"/>
  <c r="BO3600" i="8"/>
  <c r="BG3600" i="8"/>
  <c r="BF3600" i="8"/>
  <c r="AS3600" i="8"/>
  <c r="AR3600" i="8"/>
  <c r="AQ3600" i="8"/>
  <c r="AL3600" i="8"/>
  <c r="CD3599" i="8"/>
  <c r="CC3599" i="8"/>
  <c r="BO3599" i="8"/>
  <c r="BG3599" i="8"/>
  <c r="BF3599" i="8"/>
  <c r="AS3599" i="8"/>
  <c r="AR3599" i="8"/>
  <c r="AQ3599" i="8"/>
  <c r="AL3599" i="8"/>
  <c r="CD3598" i="8"/>
  <c r="CC3598" i="8"/>
  <c r="BO3598" i="8"/>
  <c r="BG3598" i="8"/>
  <c r="BF3598" i="8"/>
  <c r="AS3598" i="8"/>
  <c r="AR3598" i="8"/>
  <c r="AQ3598" i="8"/>
  <c r="AL3598" i="8"/>
  <c r="CD3597" i="8"/>
  <c r="CC3597" i="8"/>
  <c r="BO3597" i="8"/>
  <c r="BG3597" i="8"/>
  <c r="BF3597" i="8"/>
  <c r="AS3597" i="8"/>
  <c r="AR3597" i="8"/>
  <c r="AQ3597" i="8"/>
  <c r="AL3597" i="8"/>
  <c r="CD3596" i="8"/>
  <c r="CC3596" i="8"/>
  <c r="BO3596" i="8"/>
  <c r="BG3596" i="8"/>
  <c r="BF3596" i="8"/>
  <c r="AS3596" i="8"/>
  <c r="AR3596" i="8"/>
  <c r="AQ3596" i="8"/>
  <c r="AL3596" i="8"/>
  <c r="CD3595" i="8"/>
  <c r="CC3595" i="8"/>
  <c r="BO3595" i="8"/>
  <c r="BG3595" i="8"/>
  <c r="BF3595" i="8"/>
  <c r="AS3595" i="8"/>
  <c r="AR3595" i="8"/>
  <c r="AQ3595" i="8"/>
  <c r="AL3595" i="8"/>
  <c r="CD3594" i="8"/>
  <c r="CC3594" i="8"/>
  <c r="BO3594" i="8"/>
  <c r="BG3594" i="8"/>
  <c r="BF3594" i="8"/>
  <c r="AS3594" i="8"/>
  <c r="AR3594" i="8"/>
  <c r="AQ3594" i="8"/>
  <c r="AL3594" i="8"/>
  <c r="CD3593" i="8"/>
  <c r="CC3593" i="8"/>
  <c r="BO3593" i="8"/>
  <c r="BG3593" i="8"/>
  <c r="BF3593" i="8"/>
  <c r="AS3593" i="8"/>
  <c r="AR3593" i="8"/>
  <c r="AQ3593" i="8"/>
  <c r="AL3593" i="8"/>
  <c r="CD3592" i="8"/>
  <c r="CC3592" i="8"/>
  <c r="BO3592" i="8"/>
  <c r="BG3592" i="8"/>
  <c r="BF3592" i="8"/>
  <c r="AS3592" i="8"/>
  <c r="AR3592" i="8"/>
  <c r="AQ3592" i="8"/>
  <c r="AL3592" i="8"/>
  <c r="CD3591" i="8"/>
  <c r="CC3591" i="8"/>
  <c r="BO3591" i="8"/>
  <c r="BG3591" i="8"/>
  <c r="BF3591" i="8"/>
  <c r="AS3591" i="8"/>
  <c r="AR3591" i="8"/>
  <c r="AQ3591" i="8"/>
  <c r="AL3591" i="8"/>
  <c r="CD3590" i="8"/>
  <c r="CC3590" i="8"/>
  <c r="BO3590" i="8"/>
  <c r="BG3590" i="8"/>
  <c r="BF3590" i="8"/>
  <c r="AS3590" i="8"/>
  <c r="AR3590" i="8"/>
  <c r="AQ3590" i="8"/>
  <c r="AL3590" i="8"/>
  <c r="CD3589" i="8"/>
  <c r="CC3589" i="8"/>
  <c r="BO3589" i="8"/>
  <c r="BG3589" i="8"/>
  <c r="BF3589" i="8"/>
  <c r="AS3589" i="8"/>
  <c r="AR3589" i="8"/>
  <c r="AQ3589" i="8"/>
  <c r="AL3589" i="8"/>
  <c r="CD3588" i="8"/>
  <c r="CC3588" i="8"/>
  <c r="BO3588" i="8"/>
  <c r="BG3588" i="8"/>
  <c r="BF3588" i="8"/>
  <c r="AS3588" i="8"/>
  <c r="AR3588" i="8"/>
  <c r="AQ3588" i="8"/>
  <c r="AL3588" i="8"/>
  <c r="CD3587" i="8"/>
  <c r="CC3587" i="8"/>
  <c r="BO3587" i="8"/>
  <c r="BG3587" i="8"/>
  <c r="BF3587" i="8"/>
  <c r="AS3587" i="8"/>
  <c r="AR3587" i="8"/>
  <c r="AQ3587" i="8"/>
  <c r="AL3587" i="8"/>
  <c r="CD3586" i="8"/>
  <c r="CC3586" i="8"/>
  <c r="BO3586" i="8"/>
  <c r="BG3586" i="8"/>
  <c r="BF3586" i="8"/>
  <c r="AS3586" i="8"/>
  <c r="AR3586" i="8"/>
  <c r="AQ3586" i="8"/>
  <c r="AL3586" i="8"/>
  <c r="CD3585" i="8"/>
  <c r="CC3585" i="8"/>
  <c r="BO3585" i="8"/>
  <c r="BG3585" i="8"/>
  <c r="BF3585" i="8"/>
  <c r="AS3585" i="8"/>
  <c r="AR3585" i="8"/>
  <c r="AQ3585" i="8"/>
  <c r="AL3585" i="8"/>
  <c r="CD3584" i="8"/>
  <c r="CC3584" i="8"/>
  <c r="BO3584" i="8"/>
  <c r="BG3584" i="8"/>
  <c r="BF3584" i="8"/>
  <c r="AS3584" i="8"/>
  <c r="AR3584" i="8"/>
  <c r="AQ3584" i="8"/>
  <c r="AL3584" i="8"/>
  <c r="CD3583" i="8"/>
  <c r="CC3583" i="8"/>
  <c r="BO3583" i="8"/>
  <c r="BG3583" i="8"/>
  <c r="BF3583" i="8"/>
  <c r="AS3583" i="8"/>
  <c r="AR3583" i="8"/>
  <c r="AQ3583" i="8"/>
  <c r="AL3583" i="8"/>
  <c r="CD3582" i="8"/>
  <c r="CC3582" i="8"/>
  <c r="BO3582" i="8"/>
  <c r="BG3582" i="8"/>
  <c r="BF3582" i="8"/>
  <c r="AS3582" i="8"/>
  <c r="AR3582" i="8"/>
  <c r="AQ3582" i="8"/>
  <c r="AL3582" i="8"/>
  <c r="CD3581" i="8"/>
  <c r="CC3581" i="8"/>
  <c r="BO3581" i="8"/>
  <c r="BG3581" i="8"/>
  <c r="BF3581" i="8"/>
  <c r="AS3581" i="8"/>
  <c r="AR3581" i="8"/>
  <c r="AQ3581" i="8"/>
  <c r="AL3581" i="8"/>
  <c r="CD3580" i="8"/>
  <c r="CC3580" i="8"/>
  <c r="BO3580" i="8"/>
  <c r="BG3580" i="8"/>
  <c r="BF3580" i="8"/>
  <c r="AS3580" i="8"/>
  <c r="AR3580" i="8"/>
  <c r="AQ3580" i="8"/>
  <c r="AL3580" i="8"/>
  <c r="CD3579" i="8"/>
  <c r="CC3579" i="8"/>
  <c r="BO3579" i="8"/>
  <c r="BG3579" i="8"/>
  <c r="BF3579" i="8"/>
  <c r="AS3579" i="8"/>
  <c r="AR3579" i="8"/>
  <c r="AQ3579" i="8"/>
  <c r="AL3579" i="8"/>
  <c r="CD3578" i="8"/>
  <c r="CC3578" i="8"/>
  <c r="BO3578" i="8"/>
  <c r="BG3578" i="8"/>
  <c r="BF3578" i="8"/>
  <c r="AS3578" i="8"/>
  <c r="AR3578" i="8"/>
  <c r="AQ3578" i="8"/>
  <c r="AL3578" i="8"/>
  <c r="CD3577" i="8"/>
  <c r="CC3577" i="8"/>
  <c r="BO3577" i="8"/>
  <c r="BG3577" i="8"/>
  <c r="BF3577" i="8"/>
  <c r="AS3577" i="8"/>
  <c r="AR3577" i="8"/>
  <c r="AQ3577" i="8"/>
  <c r="AL3577" i="8"/>
  <c r="CD3576" i="8"/>
  <c r="CC3576" i="8"/>
  <c r="BO3576" i="8"/>
  <c r="BG3576" i="8"/>
  <c r="BF3576" i="8"/>
  <c r="AS3576" i="8"/>
  <c r="AR3576" i="8"/>
  <c r="AQ3576" i="8"/>
  <c r="AL3576" i="8"/>
  <c r="CD3575" i="8"/>
  <c r="CC3575" i="8"/>
  <c r="BO3575" i="8"/>
  <c r="BG3575" i="8"/>
  <c r="BF3575" i="8"/>
  <c r="AS3575" i="8"/>
  <c r="AR3575" i="8"/>
  <c r="AQ3575" i="8"/>
  <c r="AL3575" i="8"/>
  <c r="CD3574" i="8"/>
  <c r="CC3574" i="8"/>
  <c r="BO3574" i="8"/>
  <c r="BG3574" i="8"/>
  <c r="BF3574" i="8"/>
  <c r="AS3574" i="8"/>
  <c r="AR3574" i="8"/>
  <c r="AQ3574" i="8"/>
  <c r="AL3574" i="8"/>
  <c r="CD3573" i="8"/>
  <c r="CC3573" i="8"/>
  <c r="BO3573" i="8"/>
  <c r="BG3573" i="8"/>
  <c r="BF3573" i="8"/>
  <c r="AS3573" i="8"/>
  <c r="AR3573" i="8"/>
  <c r="AQ3573" i="8"/>
  <c r="AL3573" i="8"/>
  <c r="CD3572" i="8"/>
  <c r="CC3572" i="8"/>
  <c r="BO3572" i="8"/>
  <c r="BG3572" i="8"/>
  <c r="BF3572" i="8"/>
  <c r="AS3572" i="8"/>
  <c r="AR3572" i="8"/>
  <c r="AQ3572" i="8"/>
  <c r="AL3572" i="8"/>
  <c r="CD3571" i="8"/>
  <c r="CC3571" i="8"/>
  <c r="BO3571" i="8"/>
  <c r="BG3571" i="8"/>
  <c r="BF3571" i="8"/>
  <c r="AS3571" i="8"/>
  <c r="AR3571" i="8"/>
  <c r="AQ3571" i="8"/>
  <c r="AL3571" i="8"/>
  <c r="CD3570" i="8"/>
  <c r="CC3570" i="8"/>
  <c r="BO3570" i="8"/>
  <c r="BG3570" i="8"/>
  <c r="BF3570" i="8"/>
  <c r="AS3570" i="8"/>
  <c r="AR3570" i="8"/>
  <c r="AQ3570" i="8"/>
  <c r="AL3570" i="8"/>
  <c r="CD3569" i="8"/>
  <c r="CC3569" i="8"/>
  <c r="BO3569" i="8"/>
  <c r="BG3569" i="8"/>
  <c r="BF3569" i="8"/>
  <c r="AS3569" i="8"/>
  <c r="AR3569" i="8"/>
  <c r="AQ3569" i="8"/>
  <c r="AL3569" i="8"/>
  <c r="CD3568" i="8"/>
  <c r="CC3568" i="8"/>
  <c r="BO3568" i="8"/>
  <c r="BG3568" i="8"/>
  <c r="BF3568" i="8"/>
  <c r="AS3568" i="8"/>
  <c r="AR3568" i="8"/>
  <c r="AQ3568" i="8"/>
  <c r="AL3568" i="8"/>
  <c r="CD3567" i="8"/>
  <c r="CC3567" i="8"/>
  <c r="BO3567" i="8"/>
  <c r="BG3567" i="8"/>
  <c r="BF3567" i="8"/>
  <c r="AS3567" i="8"/>
  <c r="AR3567" i="8"/>
  <c r="AQ3567" i="8"/>
  <c r="AL3567" i="8"/>
  <c r="CD3566" i="8"/>
  <c r="CC3566" i="8"/>
  <c r="BO3566" i="8"/>
  <c r="BG3566" i="8"/>
  <c r="BF3566" i="8"/>
  <c r="AS3566" i="8"/>
  <c r="AR3566" i="8"/>
  <c r="AQ3566" i="8"/>
  <c r="AL3566" i="8"/>
  <c r="CD3565" i="8"/>
  <c r="CC3565" i="8"/>
  <c r="BO3565" i="8"/>
  <c r="BG3565" i="8"/>
  <c r="BF3565" i="8"/>
  <c r="AS3565" i="8"/>
  <c r="AR3565" i="8"/>
  <c r="AQ3565" i="8"/>
  <c r="AL3565" i="8"/>
  <c r="CD3564" i="8"/>
  <c r="CC3564" i="8"/>
  <c r="BO3564" i="8"/>
  <c r="BG3564" i="8"/>
  <c r="BF3564" i="8"/>
  <c r="AS3564" i="8"/>
  <c r="AR3564" i="8"/>
  <c r="AQ3564" i="8"/>
  <c r="AL3564" i="8"/>
  <c r="CD3563" i="8"/>
  <c r="CC3563" i="8"/>
  <c r="BO3563" i="8"/>
  <c r="BG3563" i="8"/>
  <c r="BF3563" i="8"/>
  <c r="AS3563" i="8"/>
  <c r="AR3563" i="8"/>
  <c r="AQ3563" i="8"/>
  <c r="AL3563" i="8"/>
  <c r="CD3562" i="8"/>
  <c r="CC3562" i="8"/>
  <c r="BO3562" i="8"/>
  <c r="BG3562" i="8"/>
  <c r="BF3562" i="8"/>
  <c r="AS3562" i="8"/>
  <c r="AR3562" i="8"/>
  <c r="AQ3562" i="8"/>
  <c r="AL3562" i="8"/>
  <c r="CD3561" i="8"/>
  <c r="CC3561" i="8"/>
  <c r="BO3561" i="8"/>
  <c r="BG3561" i="8"/>
  <c r="BF3561" i="8"/>
  <c r="AS3561" i="8"/>
  <c r="AR3561" i="8"/>
  <c r="AQ3561" i="8"/>
  <c r="AL3561" i="8"/>
  <c r="CD3560" i="8"/>
  <c r="CC3560" i="8"/>
  <c r="BO3560" i="8"/>
  <c r="BG3560" i="8"/>
  <c r="BF3560" i="8"/>
  <c r="AS3560" i="8"/>
  <c r="AR3560" i="8"/>
  <c r="AQ3560" i="8"/>
  <c r="AL3560" i="8"/>
  <c r="CD3559" i="8"/>
  <c r="CC3559" i="8"/>
  <c r="BO3559" i="8"/>
  <c r="BG3559" i="8"/>
  <c r="BF3559" i="8"/>
  <c r="AS3559" i="8"/>
  <c r="AR3559" i="8"/>
  <c r="AQ3559" i="8"/>
  <c r="AL3559" i="8"/>
  <c r="CD3558" i="8"/>
  <c r="CC3558" i="8"/>
  <c r="BO3558" i="8"/>
  <c r="BG3558" i="8"/>
  <c r="BF3558" i="8"/>
  <c r="AS3558" i="8"/>
  <c r="AR3558" i="8"/>
  <c r="AQ3558" i="8"/>
  <c r="AL3558" i="8"/>
  <c r="CD3557" i="8"/>
  <c r="CC3557" i="8"/>
  <c r="BO3557" i="8"/>
  <c r="BG3557" i="8"/>
  <c r="BF3557" i="8"/>
  <c r="AS3557" i="8"/>
  <c r="AR3557" i="8"/>
  <c r="AQ3557" i="8"/>
  <c r="AL3557" i="8"/>
  <c r="CD3556" i="8"/>
  <c r="CC3556" i="8"/>
  <c r="BO3556" i="8"/>
  <c r="BG3556" i="8"/>
  <c r="BF3556" i="8"/>
  <c r="AS3556" i="8"/>
  <c r="AR3556" i="8"/>
  <c r="AQ3556" i="8"/>
  <c r="AL3556" i="8"/>
  <c r="CD3555" i="8"/>
  <c r="CC3555" i="8"/>
  <c r="BO3555" i="8"/>
  <c r="BG3555" i="8"/>
  <c r="BF3555" i="8"/>
  <c r="AS3555" i="8"/>
  <c r="AR3555" i="8"/>
  <c r="AQ3555" i="8"/>
  <c r="AL3555" i="8"/>
  <c r="CD3554" i="8"/>
  <c r="CC3554" i="8"/>
  <c r="BO3554" i="8"/>
  <c r="BG3554" i="8"/>
  <c r="BF3554" i="8"/>
  <c r="AS3554" i="8"/>
  <c r="AR3554" i="8"/>
  <c r="AQ3554" i="8"/>
  <c r="AL3554" i="8"/>
  <c r="CD3553" i="8"/>
  <c r="CC3553" i="8"/>
  <c r="BO3553" i="8"/>
  <c r="BG3553" i="8"/>
  <c r="BF3553" i="8"/>
  <c r="AS3553" i="8"/>
  <c r="AR3553" i="8"/>
  <c r="AQ3553" i="8"/>
  <c r="AL3553" i="8"/>
  <c r="CD3552" i="8"/>
  <c r="CC3552" i="8"/>
  <c r="BO3552" i="8"/>
  <c r="BG3552" i="8"/>
  <c r="BF3552" i="8"/>
  <c r="AS3552" i="8"/>
  <c r="AR3552" i="8"/>
  <c r="AQ3552" i="8"/>
  <c r="AL3552" i="8"/>
  <c r="CD3551" i="8"/>
  <c r="CC3551" i="8"/>
  <c r="BO3551" i="8"/>
  <c r="BG3551" i="8"/>
  <c r="BF3551" i="8"/>
  <c r="AS3551" i="8"/>
  <c r="AR3551" i="8"/>
  <c r="AQ3551" i="8"/>
  <c r="AL3551" i="8"/>
  <c r="CD3550" i="8"/>
  <c r="CC3550" i="8"/>
  <c r="BO3550" i="8"/>
  <c r="BG3550" i="8"/>
  <c r="BF3550" i="8"/>
  <c r="AS3550" i="8"/>
  <c r="AR3550" i="8"/>
  <c r="AQ3550" i="8"/>
  <c r="AL3550" i="8"/>
  <c r="CD3549" i="8"/>
  <c r="CC3549" i="8"/>
  <c r="BO3549" i="8"/>
  <c r="BG3549" i="8"/>
  <c r="BF3549" i="8"/>
  <c r="AS3549" i="8"/>
  <c r="AR3549" i="8"/>
  <c r="AQ3549" i="8"/>
  <c r="AL3549" i="8"/>
  <c r="CD3548" i="8"/>
  <c r="CC3548" i="8"/>
  <c r="BO3548" i="8"/>
  <c r="BG3548" i="8"/>
  <c r="BF3548" i="8"/>
  <c r="AS3548" i="8"/>
  <c r="AR3548" i="8"/>
  <c r="AQ3548" i="8"/>
  <c r="AL3548" i="8"/>
  <c r="CD3547" i="8"/>
  <c r="CC3547" i="8"/>
  <c r="BO3547" i="8"/>
  <c r="BG3547" i="8"/>
  <c r="BF3547" i="8"/>
  <c r="AS3547" i="8"/>
  <c r="AR3547" i="8"/>
  <c r="AQ3547" i="8"/>
  <c r="AL3547" i="8"/>
  <c r="CD3546" i="8"/>
  <c r="CC3546" i="8"/>
  <c r="BO3546" i="8"/>
  <c r="BG3546" i="8"/>
  <c r="BF3546" i="8"/>
  <c r="AS3546" i="8"/>
  <c r="AR3546" i="8"/>
  <c r="AQ3546" i="8"/>
  <c r="AL3546" i="8"/>
  <c r="CD3545" i="8"/>
  <c r="CC3545" i="8"/>
  <c r="BO3545" i="8"/>
  <c r="BG3545" i="8"/>
  <c r="BF3545" i="8"/>
  <c r="AS3545" i="8"/>
  <c r="AR3545" i="8"/>
  <c r="AQ3545" i="8"/>
  <c r="AL3545" i="8"/>
  <c r="CD3544" i="8"/>
  <c r="CC3544" i="8"/>
  <c r="BO3544" i="8"/>
  <c r="BG3544" i="8"/>
  <c r="BF3544" i="8"/>
  <c r="AS3544" i="8"/>
  <c r="AR3544" i="8"/>
  <c r="AQ3544" i="8"/>
  <c r="AL3544" i="8"/>
  <c r="CD3543" i="8"/>
  <c r="CC3543" i="8"/>
  <c r="BO3543" i="8"/>
  <c r="BG3543" i="8"/>
  <c r="BF3543" i="8"/>
  <c r="AS3543" i="8"/>
  <c r="AR3543" i="8"/>
  <c r="AQ3543" i="8"/>
  <c r="AL3543" i="8"/>
  <c r="CD3542" i="8"/>
  <c r="CC3542" i="8"/>
  <c r="BO3542" i="8"/>
  <c r="BG3542" i="8"/>
  <c r="BF3542" i="8"/>
  <c r="AS3542" i="8"/>
  <c r="AR3542" i="8"/>
  <c r="AQ3542" i="8"/>
  <c r="AL3542" i="8"/>
  <c r="CD3541" i="8"/>
  <c r="CC3541" i="8"/>
  <c r="BO3541" i="8"/>
  <c r="BG3541" i="8"/>
  <c r="BF3541" i="8"/>
  <c r="AS3541" i="8"/>
  <c r="AR3541" i="8"/>
  <c r="AQ3541" i="8"/>
  <c r="AL3541" i="8"/>
  <c r="CD3540" i="8"/>
  <c r="CC3540" i="8"/>
  <c r="BO3540" i="8"/>
  <c r="BG3540" i="8"/>
  <c r="BF3540" i="8"/>
  <c r="AS3540" i="8"/>
  <c r="AR3540" i="8"/>
  <c r="AQ3540" i="8"/>
  <c r="AL3540" i="8"/>
  <c r="CD3539" i="8"/>
  <c r="CC3539" i="8"/>
  <c r="BO3539" i="8"/>
  <c r="BG3539" i="8"/>
  <c r="BF3539" i="8"/>
  <c r="AS3539" i="8"/>
  <c r="AR3539" i="8"/>
  <c r="AQ3539" i="8"/>
  <c r="AL3539" i="8"/>
  <c r="CD3538" i="8"/>
  <c r="CC3538" i="8"/>
  <c r="BO3538" i="8"/>
  <c r="BG3538" i="8"/>
  <c r="BF3538" i="8"/>
  <c r="AS3538" i="8"/>
  <c r="AR3538" i="8"/>
  <c r="AQ3538" i="8"/>
  <c r="AL3538" i="8"/>
  <c r="CD3537" i="8"/>
  <c r="CC3537" i="8"/>
  <c r="BO3537" i="8"/>
  <c r="BG3537" i="8"/>
  <c r="BF3537" i="8"/>
  <c r="AS3537" i="8"/>
  <c r="AR3537" i="8"/>
  <c r="AQ3537" i="8"/>
  <c r="AL3537" i="8"/>
  <c r="CD3536" i="8"/>
  <c r="CC3536" i="8"/>
  <c r="BO3536" i="8"/>
  <c r="BG3536" i="8"/>
  <c r="BF3536" i="8"/>
  <c r="AS3536" i="8"/>
  <c r="AR3536" i="8"/>
  <c r="AQ3536" i="8"/>
  <c r="AL3536" i="8"/>
  <c r="CD3535" i="8"/>
  <c r="CC3535" i="8"/>
  <c r="BO3535" i="8"/>
  <c r="BG3535" i="8"/>
  <c r="BF3535" i="8"/>
  <c r="AS3535" i="8"/>
  <c r="AR3535" i="8"/>
  <c r="AQ3535" i="8"/>
  <c r="AL3535" i="8"/>
  <c r="CD3534" i="8"/>
  <c r="CC3534" i="8"/>
  <c r="BO3534" i="8"/>
  <c r="BG3534" i="8"/>
  <c r="BF3534" i="8"/>
  <c r="AS3534" i="8"/>
  <c r="AR3534" i="8"/>
  <c r="AQ3534" i="8"/>
  <c r="AL3534" i="8"/>
  <c r="CD3533" i="8"/>
  <c r="CC3533" i="8"/>
  <c r="BO3533" i="8"/>
  <c r="BG3533" i="8"/>
  <c r="BF3533" i="8"/>
  <c r="AS3533" i="8"/>
  <c r="AR3533" i="8"/>
  <c r="AQ3533" i="8"/>
  <c r="AL3533" i="8"/>
  <c r="CD3532" i="8"/>
  <c r="CC3532" i="8"/>
  <c r="BO3532" i="8"/>
  <c r="BG3532" i="8"/>
  <c r="BF3532" i="8"/>
  <c r="AS3532" i="8"/>
  <c r="AR3532" i="8"/>
  <c r="AQ3532" i="8"/>
  <c r="AL3532" i="8"/>
  <c r="CD3531" i="8"/>
  <c r="CC3531" i="8"/>
  <c r="BO3531" i="8"/>
  <c r="BG3531" i="8"/>
  <c r="BF3531" i="8"/>
  <c r="AS3531" i="8"/>
  <c r="AR3531" i="8"/>
  <c r="AQ3531" i="8"/>
  <c r="AL3531" i="8"/>
  <c r="CD3530" i="8"/>
  <c r="CC3530" i="8"/>
  <c r="BO3530" i="8"/>
  <c r="BG3530" i="8"/>
  <c r="BF3530" i="8"/>
  <c r="AS3530" i="8"/>
  <c r="AR3530" i="8"/>
  <c r="AQ3530" i="8"/>
  <c r="AL3530" i="8"/>
  <c r="CD3529" i="8"/>
  <c r="CC3529" i="8"/>
  <c r="BO3529" i="8"/>
  <c r="BG3529" i="8"/>
  <c r="BF3529" i="8"/>
  <c r="AS3529" i="8"/>
  <c r="AR3529" i="8"/>
  <c r="AQ3529" i="8"/>
  <c r="AL3529" i="8"/>
  <c r="CD3528" i="8"/>
  <c r="CC3528" i="8"/>
  <c r="BO3528" i="8"/>
  <c r="BG3528" i="8"/>
  <c r="BF3528" i="8"/>
  <c r="AS3528" i="8"/>
  <c r="AR3528" i="8"/>
  <c r="AQ3528" i="8"/>
  <c r="AL3528" i="8"/>
  <c r="CD3527" i="8"/>
  <c r="CC3527" i="8"/>
  <c r="BO3527" i="8"/>
  <c r="BG3527" i="8"/>
  <c r="BF3527" i="8"/>
  <c r="AS3527" i="8"/>
  <c r="AR3527" i="8"/>
  <c r="AQ3527" i="8"/>
  <c r="AL3527" i="8"/>
  <c r="CD3526" i="8"/>
  <c r="CC3526" i="8"/>
  <c r="BO3526" i="8"/>
  <c r="BG3526" i="8"/>
  <c r="BF3526" i="8"/>
  <c r="AS3526" i="8"/>
  <c r="AR3526" i="8"/>
  <c r="AQ3526" i="8"/>
  <c r="AL3526" i="8"/>
  <c r="CD3525" i="8"/>
  <c r="CC3525" i="8"/>
  <c r="BO3525" i="8"/>
  <c r="BG3525" i="8"/>
  <c r="BF3525" i="8"/>
  <c r="AS3525" i="8"/>
  <c r="AR3525" i="8"/>
  <c r="AQ3525" i="8"/>
  <c r="AL3525" i="8"/>
  <c r="CD3524" i="8"/>
  <c r="CC3524" i="8"/>
  <c r="BO3524" i="8"/>
  <c r="BG3524" i="8"/>
  <c r="BF3524" i="8"/>
  <c r="AS3524" i="8"/>
  <c r="AR3524" i="8"/>
  <c r="AQ3524" i="8"/>
  <c r="AL3524" i="8"/>
  <c r="CD3523" i="8"/>
  <c r="CC3523" i="8"/>
  <c r="BO3523" i="8"/>
  <c r="BG3523" i="8"/>
  <c r="BF3523" i="8"/>
  <c r="AS3523" i="8"/>
  <c r="AR3523" i="8"/>
  <c r="AQ3523" i="8"/>
  <c r="AL3523" i="8"/>
  <c r="CD3522" i="8"/>
  <c r="CC3522" i="8"/>
  <c r="BO3522" i="8"/>
  <c r="BG3522" i="8"/>
  <c r="BF3522" i="8"/>
  <c r="AS3522" i="8"/>
  <c r="AR3522" i="8"/>
  <c r="AQ3522" i="8"/>
  <c r="AL3522" i="8"/>
  <c r="CD3521" i="8"/>
  <c r="CC3521" i="8"/>
  <c r="BO3521" i="8"/>
  <c r="BG3521" i="8"/>
  <c r="BF3521" i="8"/>
  <c r="AS3521" i="8"/>
  <c r="AR3521" i="8"/>
  <c r="AQ3521" i="8"/>
  <c r="AL3521" i="8"/>
  <c r="CD3520" i="8"/>
  <c r="CC3520" i="8"/>
  <c r="BO3520" i="8"/>
  <c r="BG3520" i="8"/>
  <c r="BF3520" i="8"/>
  <c r="AS3520" i="8"/>
  <c r="AR3520" i="8"/>
  <c r="AQ3520" i="8"/>
  <c r="AL3520" i="8"/>
  <c r="CD3519" i="8"/>
  <c r="CC3519" i="8"/>
  <c r="BO3519" i="8"/>
  <c r="BG3519" i="8"/>
  <c r="BF3519" i="8"/>
  <c r="AS3519" i="8"/>
  <c r="AR3519" i="8"/>
  <c r="AQ3519" i="8"/>
  <c r="AL3519" i="8"/>
  <c r="CD3518" i="8"/>
  <c r="CC3518" i="8"/>
  <c r="BO3518" i="8"/>
  <c r="BG3518" i="8"/>
  <c r="BF3518" i="8"/>
  <c r="AS3518" i="8"/>
  <c r="AR3518" i="8"/>
  <c r="AQ3518" i="8"/>
  <c r="AL3518" i="8"/>
  <c r="CD3517" i="8"/>
  <c r="CC3517" i="8"/>
  <c r="BO3517" i="8"/>
  <c r="BG3517" i="8"/>
  <c r="BF3517" i="8"/>
  <c r="AS3517" i="8"/>
  <c r="AR3517" i="8"/>
  <c r="AQ3517" i="8"/>
  <c r="AL3517" i="8"/>
  <c r="CD3516" i="8"/>
  <c r="CC3516" i="8"/>
  <c r="BO3516" i="8"/>
  <c r="BG3516" i="8"/>
  <c r="BF3516" i="8"/>
  <c r="AS3516" i="8"/>
  <c r="AR3516" i="8"/>
  <c r="AQ3516" i="8"/>
  <c r="AL3516" i="8"/>
  <c r="CD3515" i="8"/>
  <c r="CC3515" i="8"/>
  <c r="BO3515" i="8"/>
  <c r="BG3515" i="8"/>
  <c r="BF3515" i="8"/>
  <c r="AS3515" i="8"/>
  <c r="AR3515" i="8"/>
  <c r="AQ3515" i="8"/>
  <c r="AL3515" i="8"/>
  <c r="CD3514" i="8"/>
  <c r="CC3514" i="8"/>
  <c r="BO3514" i="8"/>
  <c r="BG3514" i="8"/>
  <c r="BF3514" i="8"/>
  <c r="AS3514" i="8"/>
  <c r="AR3514" i="8"/>
  <c r="AQ3514" i="8"/>
  <c r="AL3514" i="8"/>
  <c r="CD3513" i="8"/>
  <c r="CC3513" i="8"/>
  <c r="BO3513" i="8"/>
  <c r="BG3513" i="8"/>
  <c r="BF3513" i="8"/>
  <c r="AS3513" i="8"/>
  <c r="AR3513" i="8"/>
  <c r="AQ3513" i="8"/>
  <c r="AL3513" i="8"/>
  <c r="CD3512" i="8"/>
  <c r="CC3512" i="8"/>
  <c r="BO3512" i="8"/>
  <c r="BG3512" i="8"/>
  <c r="BF3512" i="8"/>
  <c r="AS3512" i="8"/>
  <c r="AR3512" i="8"/>
  <c r="AQ3512" i="8"/>
  <c r="AL3512" i="8"/>
  <c r="CD3511" i="8"/>
  <c r="CC3511" i="8"/>
  <c r="BO3511" i="8"/>
  <c r="BG3511" i="8"/>
  <c r="BF3511" i="8"/>
  <c r="AS3511" i="8"/>
  <c r="AR3511" i="8"/>
  <c r="AQ3511" i="8"/>
  <c r="AL3511" i="8"/>
  <c r="CD3510" i="8"/>
  <c r="CC3510" i="8"/>
  <c r="BO3510" i="8"/>
  <c r="BG3510" i="8"/>
  <c r="BF3510" i="8"/>
  <c r="AS3510" i="8"/>
  <c r="AR3510" i="8"/>
  <c r="AQ3510" i="8"/>
  <c r="AL3510" i="8"/>
  <c r="CD3509" i="8"/>
  <c r="CC3509" i="8"/>
  <c r="BO3509" i="8"/>
  <c r="BG3509" i="8"/>
  <c r="BF3509" i="8"/>
  <c r="AS3509" i="8"/>
  <c r="AR3509" i="8"/>
  <c r="AQ3509" i="8"/>
  <c r="AL3509" i="8"/>
  <c r="CD3508" i="8"/>
  <c r="CC3508" i="8"/>
  <c r="BO3508" i="8"/>
  <c r="BG3508" i="8"/>
  <c r="BF3508" i="8"/>
  <c r="AS3508" i="8"/>
  <c r="AR3508" i="8"/>
  <c r="AQ3508" i="8"/>
  <c r="AL3508" i="8"/>
  <c r="CD3507" i="8"/>
  <c r="CC3507" i="8"/>
  <c r="BO3507" i="8"/>
  <c r="BG3507" i="8"/>
  <c r="BF3507" i="8"/>
  <c r="AS3507" i="8"/>
  <c r="AR3507" i="8"/>
  <c r="AQ3507" i="8"/>
  <c r="AL3507" i="8"/>
  <c r="CD3506" i="8"/>
  <c r="CC3506" i="8"/>
  <c r="BO3506" i="8"/>
  <c r="BG3506" i="8"/>
  <c r="BF3506" i="8"/>
  <c r="AS3506" i="8"/>
  <c r="AR3506" i="8"/>
  <c r="AQ3506" i="8"/>
  <c r="AL3506" i="8"/>
  <c r="CD3505" i="8"/>
  <c r="CC3505" i="8"/>
  <c r="BO3505" i="8"/>
  <c r="BG3505" i="8"/>
  <c r="BF3505" i="8"/>
  <c r="AS3505" i="8"/>
  <c r="AR3505" i="8"/>
  <c r="AQ3505" i="8"/>
  <c r="AL3505" i="8"/>
  <c r="CD3504" i="8"/>
  <c r="CC3504" i="8"/>
  <c r="BO3504" i="8"/>
  <c r="BG3504" i="8"/>
  <c r="BF3504" i="8"/>
  <c r="AS3504" i="8"/>
  <c r="AR3504" i="8"/>
  <c r="AQ3504" i="8"/>
  <c r="AL3504" i="8"/>
  <c r="CD3503" i="8"/>
  <c r="CC3503" i="8"/>
  <c r="BO3503" i="8"/>
  <c r="BG3503" i="8"/>
  <c r="BF3503" i="8"/>
  <c r="AS3503" i="8"/>
  <c r="AR3503" i="8"/>
  <c r="AQ3503" i="8"/>
  <c r="AL3503" i="8"/>
  <c r="CD3502" i="8"/>
  <c r="CC3502" i="8"/>
  <c r="BO3502" i="8"/>
  <c r="BG3502" i="8"/>
  <c r="BF3502" i="8"/>
  <c r="AS3502" i="8"/>
  <c r="AR3502" i="8"/>
  <c r="AQ3502" i="8"/>
  <c r="AL3502" i="8"/>
  <c r="CD3501" i="8"/>
  <c r="CC3501" i="8"/>
  <c r="BO3501" i="8"/>
  <c r="BG3501" i="8"/>
  <c r="BF3501" i="8"/>
  <c r="AS3501" i="8"/>
  <c r="AR3501" i="8"/>
  <c r="AQ3501" i="8"/>
  <c r="AL3501" i="8"/>
  <c r="CD3500" i="8"/>
  <c r="CC3500" i="8"/>
  <c r="BO3500" i="8"/>
  <c r="BG3500" i="8"/>
  <c r="BF3500" i="8"/>
  <c r="AS3500" i="8"/>
  <c r="AR3500" i="8"/>
  <c r="AQ3500" i="8"/>
  <c r="AL3500" i="8"/>
  <c r="CD3499" i="8"/>
  <c r="CC3499" i="8"/>
  <c r="BO3499" i="8"/>
  <c r="BG3499" i="8"/>
  <c r="BF3499" i="8"/>
  <c r="AS3499" i="8"/>
  <c r="AR3499" i="8"/>
  <c r="AQ3499" i="8"/>
  <c r="AL3499" i="8"/>
  <c r="CD3498" i="8"/>
  <c r="CC3498" i="8"/>
  <c r="BO3498" i="8"/>
  <c r="BG3498" i="8"/>
  <c r="BF3498" i="8"/>
  <c r="AS3498" i="8"/>
  <c r="AR3498" i="8"/>
  <c r="AQ3498" i="8"/>
  <c r="AL3498" i="8"/>
  <c r="CD3497" i="8"/>
  <c r="CC3497" i="8"/>
  <c r="BO3497" i="8"/>
  <c r="BG3497" i="8"/>
  <c r="BF3497" i="8"/>
  <c r="AS3497" i="8"/>
  <c r="AR3497" i="8"/>
  <c r="AQ3497" i="8"/>
  <c r="AL3497" i="8"/>
  <c r="CD3496" i="8"/>
  <c r="CC3496" i="8"/>
  <c r="BO3496" i="8"/>
  <c r="BG3496" i="8"/>
  <c r="BF3496" i="8"/>
  <c r="AS3496" i="8"/>
  <c r="AR3496" i="8"/>
  <c r="AQ3496" i="8"/>
  <c r="AL3496" i="8"/>
  <c r="CD3495" i="8"/>
  <c r="CC3495" i="8"/>
  <c r="BO3495" i="8"/>
  <c r="BG3495" i="8"/>
  <c r="BF3495" i="8"/>
  <c r="AS3495" i="8"/>
  <c r="AR3495" i="8"/>
  <c r="AQ3495" i="8"/>
  <c r="AL3495" i="8"/>
  <c r="CD3494" i="8"/>
  <c r="CC3494" i="8"/>
  <c r="BO3494" i="8"/>
  <c r="BG3494" i="8"/>
  <c r="BF3494" i="8"/>
  <c r="AS3494" i="8"/>
  <c r="AR3494" i="8"/>
  <c r="AQ3494" i="8"/>
  <c r="AL3494" i="8"/>
  <c r="CD3493" i="8"/>
  <c r="CC3493" i="8"/>
  <c r="BO3493" i="8"/>
  <c r="BG3493" i="8"/>
  <c r="BF3493" i="8"/>
  <c r="AS3493" i="8"/>
  <c r="AR3493" i="8"/>
  <c r="AQ3493" i="8"/>
  <c r="AL3493" i="8"/>
  <c r="CD3492" i="8"/>
  <c r="CC3492" i="8"/>
  <c r="BO3492" i="8"/>
  <c r="BG3492" i="8"/>
  <c r="BF3492" i="8"/>
  <c r="AS3492" i="8"/>
  <c r="AR3492" i="8"/>
  <c r="AQ3492" i="8"/>
  <c r="AL3492" i="8"/>
  <c r="CD3491" i="8"/>
  <c r="CC3491" i="8"/>
  <c r="BO3491" i="8"/>
  <c r="BG3491" i="8"/>
  <c r="BF3491" i="8"/>
  <c r="AS3491" i="8"/>
  <c r="AR3491" i="8"/>
  <c r="AQ3491" i="8"/>
  <c r="AL3491" i="8"/>
  <c r="CD3490" i="8"/>
  <c r="CC3490" i="8"/>
  <c r="BO3490" i="8"/>
  <c r="BG3490" i="8"/>
  <c r="BF3490" i="8"/>
  <c r="AS3490" i="8"/>
  <c r="AR3490" i="8"/>
  <c r="AQ3490" i="8"/>
  <c r="AL3490" i="8"/>
  <c r="CD3489" i="8"/>
  <c r="CC3489" i="8"/>
  <c r="BO3489" i="8"/>
  <c r="BG3489" i="8"/>
  <c r="BF3489" i="8"/>
  <c r="AS3489" i="8"/>
  <c r="AR3489" i="8"/>
  <c r="AQ3489" i="8"/>
  <c r="AL3489" i="8"/>
  <c r="CD3488" i="8"/>
  <c r="CC3488" i="8"/>
  <c r="BO3488" i="8"/>
  <c r="BG3488" i="8"/>
  <c r="BF3488" i="8"/>
  <c r="AS3488" i="8"/>
  <c r="AR3488" i="8"/>
  <c r="AQ3488" i="8"/>
  <c r="AL3488" i="8"/>
  <c r="CD3487" i="8"/>
  <c r="CC3487" i="8"/>
  <c r="BO3487" i="8"/>
  <c r="BG3487" i="8"/>
  <c r="BF3487" i="8"/>
  <c r="AS3487" i="8"/>
  <c r="AR3487" i="8"/>
  <c r="AQ3487" i="8"/>
  <c r="AL3487" i="8"/>
  <c r="CD3486" i="8"/>
  <c r="CC3486" i="8"/>
  <c r="BO3486" i="8"/>
  <c r="BG3486" i="8"/>
  <c r="BF3486" i="8"/>
  <c r="AS3486" i="8"/>
  <c r="AR3486" i="8"/>
  <c r="AQ3486" i="8"/>
  <c r="AL3486" i="8"/>
  <c r="CD3485" i="8"/>
  <c r="CC3485" i="8"/>
  <c r="BO3485" i="8"/>
  <c r="BG3485" i="8"/>
  <c r="BF3485" i="8"/>
  <c r="AS3485" i="8"/>
  <c r="AR3485" i="8"/>
  <c r="AQ3485" i="8"/>
  <c r="AL3485" i="8"/>
  <c r="CD3484" i="8"/>
  <c r="CC3484" i="8"/>
  <c r="BO3484" i="8"/>
  <c r="BG3484" i="8"/>
  <c r="BF3484" i="8"/>
  <c r="AS3484" i="8"/>
  <c r="AR3484" i="8"/>
  <c r="AQ3484" i="8"/>
  <c r="AL3484" i="8"/>
  <c r="CD3483" i="8"/>
  <c r="CC3483" i="8"/>
  <c r="BO3483" i="8"/>
  <c r="BG3483" i="8"/>
  <c r="BF3483" i="8"/>
  <c r="AS3483" i="8"/>
  <c r="AR3483" i="8"/>
  <c r="AQ3483" i="8"/>
  <c r="AL3483" i="8"/>
  <c r="CD3482" i="8"/>
  <c r="CC3482" i="8"/>
  <c r="BO3482" i="8"/>
  <c r="BG3482" i="8"/>
  <c r="BF3482" i="8"/>
  <c r="AS3482" i="8"/>
  <c r="AR3482" i="8"/>
  <c r="AQ3482" i="8"/>
  <c r="AL3482" i="8"/>
  <c r="CD3481" i="8"/>
  <c r="CC3481" i="8"/>
  <c r="BO3481" i="8"/>
  <c r="BG3481" i="8"/>
  <c r="BF3481" i="8"/>
  <c r="AS3481" i="8"/>
  <c r="AR3481" i="8"/>
  <c r="AQ3481" i="8"/>
  <c r="AL3481" i="8"/>
  <c r="CD3480" i="8"/>
  <c r="CC3480" i="8"/>
  <c r="BO3480" i="8"/>
  <c r="BG3480" i="8"/>
  <c r="BF3480" i="8"/>
  <c r="AS3480" i="8"/>
  <c r="AR3480" i="8"/>
  <c r="AQ3480" i="8"/>
  <c r="AL3480" i="8"/>
  <c r="CD3479" i="8"/>
  <c r="CC3479" i="8"/>
  <c r="BO3479" i="8"/>
  <c r="BG3479" i="8"/>
  <c r="BF3479" i="8"/>
  <c r="AS3479" i="8"/>
  <c r="AR3479" i="8"/>
  <c r="AQ3479" i="8"/>
  <c r="AL3479" i="8"/>
  <c r="CD3478" i="8"/>
  <c r="CC3478" i="8"/>
  <c r="BO3478" i="8"/>
  <c r="BG3478" i="8"/>
  <c r="BF3478" i="8"/>
  <c r="AS3478" i="8"/>
  <c r="AR3478" i="8"/>
  <c r="AQ3478" i="8"/>
  <c r="AL3478" i="8"/>
  <c r="CD3477" i="8"/>
  <c r="CC3477" i="8"/>
  <c r="BO3477" i="8"/>
  <c r="BG3477" i="8"/>
  <c r="BF3477" i="8"/>
  <c r="AS3477" i="8"/>
  <c r="AR3477" i="8"/>
  <c r="AQ3477" i="8"/>
  <c r="AL3477" i="8"/>
  <c r="CD3476" i="8"/>
  <c r="CC3476" i="8"/>
  <c r="BO3476" i="8"/>
  <c r="BG3476" i="8"/>
  <c r="BF3476" i="8"/>
  <c r="AS3476" i="8"/>
  <c r="AR3476" i="8"/>
  <c r="AQ3476" i="8"/>
  <c r="AL3476" i="8"/>
  <c r="CD3475" i="8"/>
  <c r="CC3475" i="8"/>
  <c r="BO3475" i="8"/>
  <c r="BG3475" i="8"/>
  <c r="BF3475" i="8"/>
  <c r="AS3475" i="8"/>
  <c r="AR3475" i="8"/>
  <c r="AQ3475" i="8"/>
  <c r="AL3475" i="8"/>
  <c r="CD3474" i="8"/>
  <c r="CC3474" i="8"/>
  <c r="BO3474" i="8"/>
  <c r="BG3474" i="8"/>
  <c r="BF3474" i="8"/>
  <c r="AS3474" i="8"/>
  <c r="AR3474" i="8"/>
  <c r="AQ3474" i="8"/>
  <c r="AL3474" i="8"/>
  <c r="CD3473" i="8"/>
  <c r="CC3473" i="8"/>
  <c r="BO3473" i="8"/>
  <c r="BG3473" i="8"/>
  <c r="BF3473" i="8"/>
  <c r="AS3473" i="8"/>
  <c r="AR3473" i="8"/>
  <c r="AQ3473" i="8"/>
  <c r="AL3473" i="8"/>
  <c r="CD3472" i="8"/>
  <c r="CC3472" i="8"/>
  <c r="BO3472" i="8"/>
  <c r="BG3472" i="8"/>
  <c r="BF3472" i="8"/>
  <c r="AS3472" i="8"/>
  <c r="AR3472" i="8"/>
  <c r="AQ3472" i="8"/>
  <c r="AL3472" i="8"/>
  <c r="CD3471" i="8"/>
  <c r="CC3471" i="8"/>
  <c r="BO3471" i="8"/>
  <c r="BG3471" i="8"/>
  <c r="BF3471" i="8"/>
  <c r="AS3471" i="8"/>
  <c r="AR3471" i="8"/>
  <c r="AQ3471" i="8"/>
  <c r="AL3471" i="8"/>
  <c r="CD3470" i="8"/>
  <c r="CC3470" i="8"/>
  <c r="BO3470" i="8"/>
  <c r="BG3470" i="8"/>
  <c r="BF3470" i="8"/>
  <c r="AS3470" i="8"/>
  <c r="AR3470" i="8"/>
  <c r="AQ3470" i="8"/>
  <c r="AL3470" i="8"/>
  <c r="CD3469" i="8"/>
  <c r="CC3469" i="8"/>
  <c r="BO3469" i="8"/>
  <c r="BG3469" i="8"/>
  <c r="BF3469" i="8"/>
  <c r="AS3469" i="8"/>
  <c r="AR3469" i="8"/>
  <c r="AQ3469" i="8"/>
  <c r="AL3469" i="8"/>
  <c r="CD3468" i="8"/>
  <c r="CC3468" i="8"/>
  <c r="BO3468" i="8"/>
  <c r="BG3468" i="8"/>
  <c r="BF3468" i="8"/>
  <c r="AS3468" i="8"/>
  <c r="AR3468" i="8"/>
  <c r="AQ3468" i="8"/>
  <c r="AL3468" i="8"/>
  <c r="CD3467" i="8"/>
  <c r="CC3467" i="8"/>
  <c r="BO3467" i="8"/>
  <c r="BG3467" i="8"/>
  <c r="BF3467" i="8"/>
  <c r="AS3467" i="8"/>
  <c r="AR3467" i="8"/>
  <c r="AQ3467" i="8"/>
  <c r="AL3467" i="8"/>
  <c r="CD3466" i="8"/>
  <c r="CC3466" i="8"/>
  <c r="BO3466" i="8"/>
  <c r="BG3466" i="8"/>
  <c r="BF3466" i="8"/>
  <c r="AS3466" i="8"/>
  <c r="AR3466" i="8"/>
  <c r="AQ3466" i="8"/>
  <c r="AL3466" i="8"/>
  <c r="CD3465" i="8"/>
  <c r="CC3465" i="8"/>
  <c r="BO3465" i="8"/>
  <c r="BG3465" i="8"/>
  <c r="BF3465" i="8"/>
  <c r="AS3465" i="8"/>
  <c r="AR3465" i="8"/>
  <c r="AQ3465" i="8"/>
  <c r="AL3465" i="8"/>
  <c r="CD3464" i="8"/>
  <c r="CC3464" i="8"/>
  <c r="BO3464" i="8"/>
  <c r="BG3464" i="8"/>
  <c r="BF3464" i="8"/>
  <c r="AS3464" i="8"/>
  <c r="AR3464" i="8"/>
  <c r="AQ3464" i="8"/>
  <c r="AL3464" i="8"/>
  <c r="CD3463" i="8"/>
  <c r="CC3463" i="8"/>
  <c r="BO3463" i="8"/>
  <c r="BG3463" i="8"/>
  <c r="BF3463" i="8"/>
  <c r="AS3463" i="8"/>
  <c r="AR3463" i="8"/>
  <c r="AQ3463" i="8"/>
  <c r="AL3463" i="8"/>
  <c r="CD3462" i="8"/>
  <c r="CC3462" i="8"/>
  <c r="BO3462" i="8"/>
  <c r="BG3462" i="8"/>
  <c r="BF3462" i="8"/>
  <c r="AS3462" i="8"/>
  <c r="AR3462" i="8"/>
  <c r="AQ3462" i="8"/>
  <c r="AL3462" i="8"/>
  <c r="CD3461" i="8"/>
  <c r="CC3461" i="8"/>
  <c r="BO3461" i="8"/>
  <c r="BG3461" i="8"/>
  <c r="BF3461" i="8"/>
  <c r="AS3461" i="8"/>
  <c r="AR3461" i="8"/>
  <c r="AQ3461" i="8"/>
  <c r="AL3461" i="8"/>
  <c r="CD3460" i="8"/>
  <c r="CC3460" i="8"/>
  <c r="BO3460" i="8"/>
  <c r="BG3460" i="8"/>
  <c r="BF3460" i="8"/>
  <c r="AS3460" i="8"/>
  <c r="AR3460" i="8"/>
  <c r="AQ3460" i="8"/>
  <c r="AL3460" i="8"/>
  <c r="CD3459" i="8"/>
  <c r="CC3459" i="8"/>
  <c r="BO3459" i="8"/>
  <c r="BG3459" i="8"/>
  <c r="BF3459" i="8"/>
  <c r="AS3459" i="8"/>
  <c r="AR3459" i="8"/>
  <c r="AQ3459" i="8"/>
  <c r="AL3459" i="8"/>
  <c r="CD3458" i="8"/>
  <c r="CC3458" i="8"/>
  <c r="BO3458" i="8"/>
  <c r="BG3458" i="8"/>
  <c r="BF3458" i="8"/>
  <c r="AS3458" i="8"/>
  <c r="AR3458" i="8"/>
  <c r="AQ3458" i="8"/>
  <c r="AL3458" i="8"/>
  <c r="CD3457" i="8"/>
  <c r="CC3457" i="8"/>
  <c r="BO3457" i="8"/>
  <c r="BG3457" i="8"/>
  <c r="BF3457" i="8"/>
  <c r="AS3457" i="8"/>
  <c r="AR3457" i="8"/>
  <c r="AQ3457" i="8"/>
  <c r="AL3457" i="8"/>
  <c r="CD3456" i="8"/>
  <c r="CC3456" i="8"/>
  <c r="BO3456" i="8"/>
  <c r="BG3456" i="8"/>
  <c r="BF3456" i="8"/>
  <c r="AS3456" i="8"/>
  <c r="AR3456" i="8"/>
  <c r="AQ3456" i="8"/>
  <c r="AL3456" i="8"/>
  <c r="CD3455" i="8"/>
  <c r="CC3455" i="8"/>
  <c r="BO3455" i="8"/>
  <c r="BG3455" i="8"/>
  <c r="BF3455" i="8"/>
  <c r="AS3455" i="8"/>
  <c r="AR3455" i="8"/>
  <c r="AQ3455" i="8"/>
  <c r="AL3455" i="8"/>
  <c r="CD3454" i="8"/>
  <c r="CC3454" i="8"/>
  <c r="BO3454" i="8"/>
  <c r="BG3454" i="8"/>
  <c r="BF3454" i="8"/>
  <c r="AS3454" i="8"/>
  <c r="AR3454" i="8"/>
  <c r="AQ3454" i="8"/>
  <c r="AL3454" i="8"/>
  <c r="CD3453" i="8"/>
  <c r="CC3453" i="8"/>
  <c r="BO3453" i="8"/>
  <c r="BG3453" i="8"/>
  <c r="BF3453" i="8"/>
  <c r="AS3453" i="8"/>
  <c r="AR3453" i="8"/>
  <c r="AQ3453" i="8"/>
  <c r="AL3453" i="8"/>
  <c r="CD3452" i="8"/>
  <c r="CC3452" i="8"/>
  <c r="BO3452" i="8"/>
  <c r="BG3452" i="8"/>
  <c r="BF3452" i="8"/>
  <c r="AS3452" i="8"/>
  <c r="AR3452" i="8"/>
  <c r="AQ3452" i="8"/>
  <c r="AL3452" i="8"/>
  <c r="CD3451" i="8"/>
  <c r="CC3451" i="8"/>
  <c r="BO3451" i="8"/>
  <c r="BG3451" i="8"/>
  <c r="BF3451" i="8"/>
  <c r="AS3451" i="8"/>
  <c r="AR3451" i="8"/>
  <c r="AQ3451" i="8"/>
  <c r="AL3451" i="8"/>
  <c r="CD3450" i="8"/>
  <c r="CC3450" i="8"/>
  <c r="BO3450" i="8"/>
  <c r="BG3450" i="8"/>
  <c r="BF3450" i="8"/>
  <c r="AS3450" i="8"/>
  <c r="AR3450" i="8"/>
  <c r="AQ3450" i="8"/>
  <c r="AL3450" i="8"/>
  <c r="CD3449" i="8"/>
  <c r="CC3449" i="8"/>
  <c r="BO3449" i="8"/>
  <c r="BG3449" i="8"/>
  <c r="BF3449" i="8"/>
  <c r="AS3449" i="8"/>
  <c r="AR3449" i="8"/>
  <c r="AQ3449" i="8"/>
  <c r="AL3449" i="8"/>
  <c r="CD3448" i="8"/>
  <c r="CC3448" i="8"/>
  <c r="BO3448" i="8"/>
  <c r="BG3448" i="8"/>
  <c r="BF3448" i="8"/>
  <c r="AS3448" i="8"/>
  <c r="AR3448" i="8"/>
  <c r="AQ3448" i="8"/>
  <c r="AL3448" i="8"/>
  <c r="CD3447" i="8"/>
  <c r="CC3447" i="8"/>
  <c r="BO3447" i="8"/>
  <c r="BG3447" i="8"/>
  <c r="BF3447" i="8"/>
  <c r="AS3447" i="8"/>
  <c r="AR3447" i="8"/>
  <c r="AQ3447" i="8"/>
  <c r="AL3447" i="8"/>
  <c r="CD3446" i="8"/>
  <c r="CC3446" i="8"/>
  <c r="BO3446" i="8"/>
  <c r="BG3446" i="8"/>
  <c r="BF3446" i="8"/>
  <c r="AS3446" i="8"/>
  <c r="AR3446" i="8"/>
  <c r="AQ3446" i="8"/>
  <c r="AL3446" i="8"/>
  <c r="CD3445" i="8"/>
  <c r="CC3445" i="8"/>
  <c r="BO3445" i="8"/>
  <c r="BG3445" i="8"/>
  <c r="BF3445" i="8"/>
  <c r="AS3445" i="8"/>
  <c r="AR3445" i="8"/>
  <c r="AQ3445" i="8"/>
  <c r="AL3445" i="8"/>
  <c r="CD3444" i="8"/>
  <c r="CC3444" i="8"/>
  <c r="BO3444" i="8"/>
  <c r="BG3444" i="8"/>
  <c r="BF3444" i="8"/>
  <c r="AS3444" i="8"/>
  <c r="AR3444" i="8"/>
  <c r="AQ3444" i="8"/>
  <c r="AL3444" i="8"/>
  <c r="CD3443" i="8"/>
  <c r="CC3443" i="8"/>
  <c r="BO3443" i="8"/>
  <c r="BG3443" i="8"/>
  <c r="BF3443" i="8"/>
  <c r="AS3443" i="8"/>
  <c r="AR3443" i="8"/>
  <c r="AQ3443" i="8"/>
  <c r="AL3443" i="8"/>
  <c r="CD3442" i="8"/>
  <c r="CC3442" i="8"/>
  <c r="BO3442" i="8"/>
  <c r="BG3442" i="8"/>
  <c r="BF3442" i="8"/>
  <c r="AS3442" i="8"/>
  <c r="AR3442" i="8"/>
  <c r="AQ3442" i="8"/>
  <c r="AL3442" i="8"/>
  <c r="CD3441" i="8"/>
  <c r="CC3441" i="8"/>
  <c r="BO3441" i="8"/>
  <c r="BG3441" i="8"/>
  <c r="BF3441" i="8"/>
  <c r="AS3441" i="8"/>
  <c r="AR3441" i="8"/>
  <c r="AQ3441" i="8"/>
  <c r="AL3441" i="8"/>
  <c r="CD3440" i="8"/>
  <c r="CC3440" i="8"/>
  <c r="BO3440" i="8"/>
  <c r="BG3440" i="8"/>
  <c r="BF3440" i="8"/>
  <c r="AS3440" i="8"/>
  <c r="AR3440" i="8"/>
  <c r="AQ3440" i="8"/>
  <c r="AL3440" i="8"/>
  <c r="CD3439" i="8"/>
  <c r="CC3439" i="8"/>
  <c r="BO3439" i="8"/>
  <c r="BG3439" i="8"/>
  <c r="BF3439" i="8"/>
  <c r="AS3439" i="8"/>
  <c r="AR3439" i="8"/>
  <c r="AQ3439" i="8"/>
  <c r="AL3439" i="8"/>
  <c r="CD3438" i="8"/>
  <c r="CC3438" i="8"/>
  <c r="BO3438" i="8"/>
  <c r="BG3438" i="8"/>
  <c r="BF3438" i="8"/>
  <c r="AS3438" i="8"/>
  <c r="AR3438" i="8"/>
  <c r="AQ3438" i="8"/>
  <c r="AL3438" i="8"/>
  <c r="CD3437" i="8"/>
  <c r="CC3437" i="8"/>
  <c r="BO3437" i="8"/>
  <c r="BG3437" i="8"/>
  <c r="BF3437" i="8"/>
  <c r="AS3437" i="8"/>
  <c r="AR3437" i="8"/>
  <c r="AQ3437" i="8"/>
  <c r="AL3437" i="8"/>
  <c r="CD3436" i="8"/>
  <c r="CC3436" i="8"/>
  <c r="BO3436" i="8"/>
  <c r="BG3436" i="8"/>
  <c r="BF3436" i="8"/>
  <c r="AS3436" i="8"/>
  <c r="AR3436" i="8"/>
  <c r="AQ3436" i="8"/>
  <c r="AL3436" i="8"/>
  <c r="CD3435" i="8"/>
  <c r="CC3435" i="8"/>
  <c r="BO3435" i="8"/>
  <c r="BG3435" i="8"/>
  <c r="BF3435" i="8"/>
  <c r="AS3435" i="8"/>
  <c r="AR3435" i="8"/>
  <c r="AQ3435" i="8"/>
  <c r="AL3435" i="8"/>
  <c r="CD3434" i="8"/>
  <c r="CC3434" i="8"/>
  <c r="BO3434" i="8"/>
  <c r="BG3434" i="8"/>
  <c r="BF3434" i="8"/>
  <c r="AS3434" i="8"/>
  <c r="AR3434" i="8"/>
  <c r="AQ3434" i="8"/>
  <c r="AL3434" i="8"/>
  <c r="CD3433" i="8"/>
  <c r="CC3433" i="8"/>
  <c r="BO3433" i="8"/>
  <c r="BG3433" i="8"/>
  <c r="BF3433" i="8"/>
  <c r="AS3433" i="8"/>
  <c r="AR3433" i="8"/>
  <c r="AQ3433" i="8"/>
  <c r="AL3433" i="8"/>
  <c r="CD3432" i="8"/>
  <c r="CC3432" i="8"/>
  <c r="BO3432" i="8"/>
  <c r="BG3432" i="8"/>
  <c r="BF3432" i="8"/>
  <c r="AS3432" i="8"/>
  <c r="AR3432" i="8"/>
  <c r="AQ3432" i="8"/>
  <c r="AL3432" i="8"/>
  <c r="CD3431" i="8"/>
  <c r="CC3431" i="8"/>
  <c r="BO3431" i="8"/>
  <c r="BG3431" i="8"/>
  <c r="BF3431" i="8"/>
  <c r="AS3431" i="8"/>
  <c r="AR3431" i="8"/>
  <c r="AQ3431" i="8"/>
  <c r="AL3431" i="8"/>
  <c r="CD3430" i="8"/>
  <c r="CC3430" i="8"/>
  <c r="BO3430" i="8"/>
  <c r="BG3430" i="8"/>
  <c r="BF3430" i="8"/>
  <c r="AS3430" i="8"/>
  <c r="AR3430" i="8"/>
  <c r="AQ3430" i="8"/>
  <c r="AL3430" i="8"/>
  <c r="CD3429" i="8"/>
  <c r="CC3429" i="8"/>
  <c r="BO3429" i="8"/>
  <c r="BG3429" i="8"/>
  <c r="BF3429" i="8"/>
  <c r="AS3429" i="8"/>
  <c r="AR3429" i="8"/>
  <c r="AQ3429" i="8"/>
  <c r="AL3429" i="8"/>
  <c r="CD3428" i="8"/>
  <c r="CC3428" i="8"/>
  <c r="BO3428" i="8"/>
  <c r="BG3428" i="8"/>
  <c r="BF3428" i="8"/>
  <c r="AS3428" i="8"/>
  <c r="AR3428" i="8"/>
  <c r="AQ3428" i="8"/>
  <c r="AL3428" i="8"/>
  <c r="CD3427" i="8"/>
  <c r="CC3427" i="8"/>
  <c r="BO3427" i="8"/>
  <c r="BG3427" i="8"/>
  <c r="BF3427" i="8"/>
  <c r="AS3427" i="8"/>
  <c r="AR3427" i="8"/>
  <c r="AQ3427" i="8"/>
  <c r="AL3427" i="8"/>
  <c r="CD3426" i="8"/>
  <c r="CC3426" i="8"/>
  <c r="BO3426" i="8"/>
  <c r="BG3426" i="8"/>
  <c r="BF3426" i="8"/>
  <c r="AS3426" i="8"/>
  <c r="AR3426" i="8"/>
  <c r="AQ3426" i="8"/>
  <c r="AL3426" i="8"/>
  <c r="CD3425" i="8"/>
  <c r="CC3425" i="8"/>
  <c r="BO3425" i="8"/>
  <c r="BG3425" i="8"/>
  <c r="BF3425" i="8"/>
  <c r="AS3425" i="8"/>
  <c r="AR3425" i="8"/>
  <c r="AQ3425" i="8"/>
  <c r="AL3425" i="8"/>
  <c r="CD3424" i="8"/>
  <c r="CC3424" i="8"/>
  <c r="BO3424" i="8"/>
  <c r="BG3424" i="8"/>
  <c r="BF3424" i="8"/>
  <c r="AS3424" i="8"/>
  <c r="AR3424" i="8"/>
  <c r="AQ3424" i="8"/>
  <c r="AL3424" i="8"/>
  <c r="CD3423" i="8"/>
  <c r="CC3423" i="8"/>
  <c r="BO3423" i="8"/>
  <c r="BG3423" i="8"/>
  <c r="BF3423" i="8"/>
  <c r="AS3423" i="8"/>
  <c r="AR3423" i="8"/>
  <c r="AQ3423" i="8"/>
  <c r="AL3423" i="8"/>
  <c r="CD3422" i="8"/>
  <c r="CC3422" i="8"/>
  <c r="BO3422" i="8"/>
  <c r="BG3422" i="8"/>
  <c r="BF3422" i="8"/>
  <c r="AS3422" i="8"/>
  <c r="AR3422" i="8"/>
  <c r="AQ3422" i="8"/>
  <c r="AL3422" i="8"/>
  <c r="CD3421" i="8"/>
  <c r="CC3421" i="8"/>
  <c r="BO3421" i="8"/>
  <c r="BG3421" i="8"/>
  <c r="BF3421" i="8"/>
  <c r="AS3421" i="8"/>
  <c r="AR3421" i="8"/>
  <c r="AQ3421" i="8"/>
  <c r="AL3421" i="8"/>
  <c r="CD3420" i="8"/>
  <c r="CC3420" i="8"/>
  <c r="BO3420" i="8"/>
  <c r="BG3420" i="8"/>
  <c r="BF3420" i="8"/>
  <c r="AS3420" i="8"/>
  <c r="AR3420" i="8"/>
  <c r="AQ3420" i="8"/>
  <c r="AL3420" i="8"/>
  <c r="CD3419" i="8"/>
  <c r="CC3419" i="8"/>
  <c r="BO3419" i="8"/>
  <c r="BG3419" i="8"/>
  <c r="BF3419" i="8"/>
  <c r="AS3419" i="8"/>
  <c r="AR3419" i="8"/>
  <c r="AQ3419" i="8"/>
  <c r="AL3419" i="8"/>
  <c r="CD3418" i="8"/>
  <c r="CC3418" i="8"/>
  <c r="BO3418" i="8"/>
  <c r="BG3418" i="8"/>
  <c r="BF3418" i="8"/>
  <c r="AS3418" i="8"/>
  <c r="AR3418" i="8"/>
  <c r="AQ3418" i="8"/>
  <c r="AL3418" i="8"/>
  <c r="CD3417" i="8"/>
  <c r="CC3417" i="8"/>
  <c r="BO3417" i="8"/>
  <c r="BG3417" i="8"/>
  <c r="BF3417" i="8"/>
  <c r="AS3417" i="8"/>
  <c r="AR3417" i="8"/>
  <c r="AQ3417" i="8"/>
  <c r="AL3417" i="8"/>
  <c r="CD3416" i="8"/>
  <c r="CC3416" i="8"/>
  <c r="BO3416" i="8"/>
  <c r="BG3416" i="8"/>
  <c r="BF3416" i="8"/>
  <c r="AS3416" i="8"/>
  <c r="AR3416" i="8"/>
  <c r="AQ3416" i="8"/>
  <c r="AL3416" i="8"/>
  <c r="CD3415" i="8"/>
  <c r="CC3415" i="8"/>
  <c r="BO3415" i="8"/>
  <c r="BG3415" i="8"/>
  <c r="BF3415" i="8"/>
  <c r="AS3415" i="8"/>
  <c r="AR3415" i="8"/>
  <c r="AQ3415" i="8"/>
  <c r="AL3415" i="8"/>
  <c r="CD3414" i="8"/>
  <c r="CC3414" i="8"/>
  <c r="BO3414" i="8"/>
  <c r="BG3414" i="8"/>
  <c r="BF3414" i="8"/>
  <c r="AS3414" i="8"/>
  <c r="AR3414" i="8"/>
  <c r="AQ3414" i="8"/>
  <c r="AL3414" i="8"/>
  <c r="CD3413" i="8"/>
  <c r="CC3413" i="8"/>
  <c r="BO3413" i="8"/>
  <c r="BG3413" i="8"/>
  <c r="BF3413" i="8"/>
  <c r="AS3413" i="8"/>
  <c r="AR3413" i="8"/>
  <c r="AQ3413" i="8"/>
  <c r="AL3413" i="8"/>
  <c r="CD3412" i="8"/>
  <c r="CC3412" i="8"/>
  <c r="BO3412" i="8"/>
  <c r="BG3412" i="8"/>
  <c r="BF3412" i="8"/>
  <c r="AS3412" i="8"/>
  <c r="AR3412" i="8"/>
  <c r="AQ3412" i="8"/>
  <c r="AL3412" i="8"/>
  <c r="CD3411" i="8"/>
  <c r="CC3411" i="8"/>
  <c r="BO3411" i="8"/>
  <c r="BG3411" i="8"/>
  <c r="BF3411" i="8"/>
  <c r="AS3411" i="8"/>
  <c r="AR3411" i="8"/>
  <c r="AQ3411" i="8"/>
  <c r="AL3411" i="8"/>
  <c r="CD3410" i="8"/>
  <c r="CC3410" i="8"/>
  <c r="BO3410" i="8"/>
  <c r="BG3410" i="8"/>
  <c r="BF3410" i="8"/>
  <c r="AS3410" i="8"/>
  <c r="AR3410" i="8"/>
  <c r="AQ3410" i="8"/>
  <c r="AL3410" i="8"/>
  <c r="CD3409" i="8"/>
  <c r="CC3409" i="8"/>
  <c r="BO3409" i="8"/>
  <c r="BG3409" i="8"/>
  <c r="BF3409" i="8"/>
  <c r="AS3409" i="8"/>
  <c r="AR3409" i="8"/>
  <c r="AQ3409" i="8"/>
  <c r="AL3409" i="8"/>
  <c r="CD3408" i="8"/>
  <c r="CC3408" i="8"/>
  <c r="BO3408" i="8"/>
  <c r="BG3408" i="8"/>
  <c r="BF3408" i="8"/>
  <c r="AS3408" i="8"/>
  <c r="AR3408" i="8"/>
  <c r="AQ3408" i="8"/>
  <c r="AL3408" i="8"/>
  <c r="CD3407" i="8"/>
  <c r="CC3407" i="8"/>
  <c r="BO3407" i="8"/>
  <c r="BG3407" i="8"/>
  <c r="BF3407" i="8"/>
  <c r="AS3407" i="8"/>
  <c r="AR3407" i="8"/>
  <c r="AQ3407" i="8"/>
  <c r="AL3407" i="8"/>
  <c r="CD3406" i="8"/>
  <c r="CC3406" i="8"/>
  <c r="BO3406" i="8"/>
  <c r="BG3406" i="8"/>
  <c r="BF3406" i="8"/>
  <c r="AS3406" i="8"/>
  <c r="AR3406" i="8"/>
  <c r="AQ3406" i="8"/>
  <c r="AL3406" i="8"/>
  <c r="CD3405" i="8"/>
  <c r="CC3405" i="8"/>
  <c r="BO3405" i="8"/>
  <c r="BG3405" i="8"/>
  <c r="BF3405" i="8"/>
  <c r="AS3405" i="8"/>
  <c r="AR3405" i="8"/>
  <c r="AQ3405" i="8"/>
  <c r="AL3405" i="8"/>
  <c r="CD3404" i="8"/>
  <c r="CC3404" i="8"/>
  <c r="BO3404" i="8"/>
  <c r="BG3404" i="8"/>
  <c r="BF3404" i="8"/>
  <c r="AS3404" i="8"/>
  <c r="AR3404" i="8"/>
  <c r="AQ3404" i="8"/>
  <c r="AL3404" i="8"/>
  <c r="CD3403" i="8"/>
  <c r="CC3403" i="8"/>
  <c r="BO3403" i="8"/>
  <c r="BG3403" i="8"/>
  <c r="BF3403" i="8"/>
  <c r="AS3403" i="8"/>
  <c r="AR3403" i="8"/>
  <c r="AQ3403" i="8"/>
  <c r="AL3403" i="8"/>
  <c r="CD3402" i="8"/>
  <c r="CC3402" i="8"/>
  <c r="BO3402" i="8"/>
  <c r="BG3402" i="8"/>
  <c r="BF3402" i="8"/>
  <c r="AS3402" i="8"/>
  <c r="AR3402" i="8"/>
  <c r="AQ3402" i="8"/>
  <c r="AL3402" i="8"/>
  <c r="CD3401" i="8"/>
  <c r="CC3401" i="8"/>
  <c r="BO3401" i="8"/>
  <c r="BG3401" i="8"/>
  <c r="BF3401" i="8"/>
  <c r="AS3401" i="8"/>
  <c r="AR3401" i="8"/>
  <c r="AQ3401" i="8"/>
  <c r="AL3401" i="8"/>
  <c r="CD3400" i="8"/>
  <c r="CC3400" i="8"/>
  <c r="BO3400" i="8"/>
  <c r="BG3400" i="8"/>
  <c r="BF3400" i="8"/>
  <c r="AS3400" i="8"/>
  <c r="AR3400" i="8"/>
  <c r="AQ3400" i="8"/>
  <c r="AL3400" i="8"/>
  <c r="CD3399" i="8"/>
  <c r="CC3399" i="8"/>
  <c r="BO3399" i="8"/>
  <c r="BG3399" i="8"/>
  <c r="BF3399" i="8"/>
  <c r="AS3399" i="8"/>
  <c r="AR3399" i="8"/>
  <c r="AQ3399" i="8"/>
  <c r="AL3399" i="8"/>
  <c r="CD3398" i="8"/>
  <c r="CC3398" i="8"/>
  <c r="BO3398" i="8"/>
  <c r="BG3398" i="8"/>
  <c r="BF3398" i="8"/>
  <c r="AS3398" i="8"/>
  <c r="AR3398" i="8"/>
  <c r="AQ3398" i="8"/>
  <c r="AL3398" i="8"/>
  <c r="CD3397" i="8"/>
  <c r="CC3397" i="8"/>
  <c r="BO3397" i="8"/>
  <c r="BG3397" i="8"/>
  <c r="BF3397" i="8"/>
  <c r="AS3397" i="8"/>
  <c r="AR3397" i="8"/>
  <c r="AQ3397" i="8"/>
  <c r="AL3397" i="8"/>
  <c r="CD3396" i="8"/>
  <c r="CC3396" i="8"/>
  <c r="BO3396" i="8"/>
  <c r="BG3396" i="8"/>
  <c r="BF3396" i="8"/>
  <c r="AS3396" i="8"/>
  <c r="AR3396" i="8"/>
  <c r="AQ3396" i="8"/>
  <c r="AL3396" i="8"/>
  <c r="CD3395" i="8"/>
  <c r="CC3395" i="8"/>
  <c r="BO3395" i="8"/>
  <c r="BG3395" i="8"/>
  <c r="BF3395" i="8"/>
  <c r="AS3395" i="8"/>
  <c r="AR3395" i="8"/>
  <c r="AQ3395" i="8"/>
  <c r="AL3395" i="8"/>
  <c r="CD3394" i="8"/>
  <c r="CC3394" i="8"/>
  <c r="BO3394" i="8"/>
  <c r="BG3394" i="8"/>
  <c r="BF3394" i="8"/>
  <c r="AS3394" i="8"/>
  <c r="AR3394" i="8"/>
  <c r="AQ3394" i="8"/>
  <c r="AL3394" i="8"/>
  <c r="CD3393" i="8"/>
  <c r="CC3393" i="8"/>
  <c r="BO3393" i="8"/>
  <c r="BG3393" i="8"/>
  <c r="BF3393" i="8"/>
  <c r="AS3393" i="8"/>
  <c r="AR3393" i="8"/>
  <c r="AQ3393" i="8"/>
  <c r="AL3393" i="8"/>
  <c r="CD3392" i="8"/>
  <c r="CC3392" i="8"/>
  <c r="BO3392" i="8"/>
  <c r="BG3392" i="8"/>
  <c r="BF3392" i="8"/>
  <c r="AS3392" i="8"/>
  <c r="AR3392" i="8"/>
  <c r="AQ3392" i="8"/>
  <c r="AL3392" i="8"/>
  <c r="CD3391" i="8"/>
  <c r="CC3391" i="8"/>
  <c r="BO3391" i="8"/>
  <c r="BG3391" i="8"/>
  <c r="BF3391" i="8"/>
  <c r="AS3391" i="8"/>
  <c r="AR3391" i="8"/>
  <c r="AQ3391" i="8"/>
  <c r="AL3391" i="8"/>
  <c r="CD3390" i="8"/>
  <c r="CC3390" i="8"/>
  <c r="BO3390" i="8"/>
  <c r="BG3390" i="8"/>
  <c r="BF3390" i="8"/>
  <c r="AS3390" i="8"/>
  <c r="AR3390" i="8"/>
  <c r="AQ3390" i="8"/>
  <c r="AL3390" i="8"/>
  <c r="CD3389" i="8"/>
  <c r="CC3389" i="8"/>
  <c r="BO3389" i="8"/>
  <c r="BG3389" i="8"/>
  <c r="BF3389" i="8"/>
  <c r="AS3389" i="8"/>
  <c r="AR3389" i="8"/>
  <c r="AQ3389" i="8"/>
  <c r="AL3389" i="8"/>
  <c r="CD3388" i="8"/>
  <c r="CC3388" i="8"/>
  <c r="BO3388" i="8"/>
  <c r="BG3388" i="8"/>
  <c r="BF3388" i="8"/>
  <c r="AS3388" i="8"/>
  <c r="AR3388" i="8"/>
  <c r="AQ3388" i="8"/>
  <c r="AL3388" i="8"/>
  <c r="CD3387" i="8"/>
  <c r="CC3387" i="8"/>
  <c r="BO3387" i="8"/>
  <c r="BG3387" i="8"/>
  <c r="BF3387" i="8"/>
  <c r="AS3387" i="8"/>
  <c r="AR3387" i="8"/>
  <c r="AQ3387" i="8"/>
  <c r="AL3387" i="8"/>
  <c r="CD3386" i="8"/>
  <c r="CC3386" i="8"/>
  <c r="BO3386" i="8"/>
  <c r="BG3386" i="8"/>
  <c r="BF3386" i="8"/>
  <c r="AS3386" i="8"/>
  <c r="AR3386" i="8"/>
  <c r="AQ3386" i="8"/>
  <c r="AL3386" i="8"/>
  <c r="CD3385" i="8"/>
  <c r="CC3385" i="8"/>
  <c r="BO3385" i="8"/>
  <c r="BG3385" i="8"/>
  <c r="BF3385" i="8"/>
  <c r="AS3385" i="8"/>
  <c r="AR3385" i="8"/>
  <c r="AQ3385" i="8"/>
  <c r="AL3385" i="8"/>
  <c r="CD3384" i="8"/>
  <c r="CC3384" i="8"/>
  <c r="BO3384" i="8"/>
  <c r="BG3384" i="8"/>
  <c r="BF3384" i="8"/>
  <c r="AS3384" i="8"/>
  <c r="AR3384" i="8"/>
  <c r="AQ3384" i="8"/>
  <c r="AL3384" i="8"/>
  <c r="CD3383" i="8"/>
  <c r="CC3383" i="8"/>
  <c r="BO3383" i="8"/>
  <c r="BG3383" i="8"/>
  <c r="BF3383" i="8"/>
  <c r="AS3383" i="8"/>
  <c r="AR3383" i="8"/>
  <c r="AQ3383" i="8"/>
  <c r="AL3383" i="8"/>
  <c r="CD3382" i="8"/>
  <c r="CC3382" i="8"/>
  <c r="BO3382" i="8"/>
  <c r="BG3382" i="8"/>
  <c r="BF3382" i="8"/>
  <c r="AS3382" i="8"/>
  <c r="AR3382" i="8"/>
  <c r="AQ3382" i="8"/>
  <c r="AL3382" i="8"/>
  <c r="CD3381" i="8"/>
  <c r="CC3381" i="8"/>
  <c r="BO3381" i="8"/>
  <c r="BG3381" i="8"/>
  <c r="BF3381" i="8"/>
  <c r="AS3381" i="8"/>
  <c r="AR3381" i="8"/>
  <c r="AQ3381" i="8"/>
  <c r="AL3381" i="8"/>
  <c r="CD3380" i="8"/>
  <c r="CC3380" i="8"/>
  <c r="BO3380" i="8"/>
  <c r="BG3380" i="8"/>
  <c r="BF3380" i="8"/>
  <c r="AS3380" i="8"/>
  <c r="AR3380" i="8"/>
  <c r="AQ3380" i="8"/>
  <c r="AL3380" i="8"/>
  <c r="CD3379" i="8"/>
  <c r="CC3379" i="8"/>
  <c r="BO3379" i="8"/>
  <c r="BG3379" i="8"/>
  <c r="BF3379" i="8"/>
  <c r="AS3379" i="8"/>
  <c r="AR3379" i="8"/>
  <c r="AQ3379" i="8"/>
  <c r="AL3379" i="8"/>
  <c r="CD3378" i="8"/>
  <c r="CC3378" i="8"/>
  <c r="BO3378" i="8"/>
  <c r="BG3378" i="8"/>
  <c r="BF3378" i="8"/>
  <c r="AS3378" i="8"/>
  <c r="AR3378" i="8"/>
  <c r="AQ3378" i="8"/>
  <c r="AL3378" i="8"/>
  <c r="CD3377" i="8"/>
  <c r="CC3377" i="8"/>
  <c r="BO3377" i="8"/>
  <c r="BG3377" i="8"/>
  <c r="BF3377" i="8"/>
  <c r="AS3377" i="8"/>
  <c r="AR3377" i="8"/>
  <c r="AQ3377" i="8"/>
  <c r="AL3377" i="8"/>
  <c r="CD3376" i="8"/>
  <c r="CC3376" i="8"/>
  <c r="BO3376" i="8"/>
  <c r="BG3376" i="8"/>
  <c r="BF3376" i="8"/>
  <c r="AS3376" i="8"/>
  <c r="AR3376" i="8"/>
  <c r="AQ3376" i="8"/>
  <c r="AL3376" i="8"/>
  <c r="CD3375" i="8"/>
  <c r="CC3375" i="8"/>
  <c r="BO3375" i="8"/>
  <c r="BG3375" i="8"/>
  <c r="BF3375" i="8"/>
  <c r="AS3375" i="8"/>
  <c r="AR3375" i="8"/>
  <c r="AQ3375" i="8"/>
  <c r="AL3375" i="8"/>
  <c r="CD3374" i="8"/>
  <c r="CC3374" i="8"/>
  <c r="BO3374" i="8"/>
  <c r="BG3374" i="8"/>
  <c r="BF3374" i="8"/>
  <c r="AS3374" i="8"/>
  <c r="AR3374" i="8"/>
  <c r="AQ3374" i="8"/>
  <c r="AL3374" i="8"/>
  <c r="CD3373" i="8"/>
  <c r="CC3373" i="8"/>
  <c r="BO3373" i="8"/>
  <c r="BG3373" i="8"/>
  <c r="BF3373" i="8"/>
  <c r="AS3373" i="8"/>
  <c r="AR3373" i="8"/>
  <c r="AQ3373" i="8"/>
  <c r="AL3373" i="8"/>
  <c r="CD3372" i="8"/>
  <c r="CC3372" i="8"/>
  <c r="BO3372" i="8"/>
  <c r="BG3372" i="8"/>
  <c r="BF3372" i="8"/>
  <c r="AS3372" i="8"/>
  <c r="AR3372" i="8"/>
  <c r="AQ3372" i="8"/>
  <c r="AL3372" i="8"/>
  <c r="CD3371" i="8"/>
  <c r="CC3371" i="8"/>
  <c r="BO3371" i="8"/>
  <c r="BG3371" i="8"/>
  <c r="BF3371" i="8"/>
  <c r="AS3371" i="8"/>
  <c r="AR3371" i="8"/>
  <c r="AQ3371" i="8"/>
  <c r="AL3371" i="8"/>
  <c r="CD3370" i="8"/>
  <c r="CC3370" i="8"/>
  <c r="BO3370" i="8"/>
  <c r="BG3370" i="8"/>
  <c r="BF3370" i="8"/>
  <c r="AS3370" i="8"/>
  <c r="AR3370" i="8"/>
  <c r="AQ3370" i="8"/>
  <c r="AL3370" i="8"/>
  <c r="CD3369" i="8"/>
  <c r="CC3369" i="8"/>
  <c r="BO3369" i="8"/>
  <c r="BG3369" i="8"/>
  <c r="BF3369" i="8"/>
  <c r="AS3369" i="8"/>
  <c r="AR3369" i="8"/>
  <c r="AQ3369" i="8"/>
  <c r="AL3369" i="8"/>
  <c r="CD3368" i="8"/>
  <c r="CC3368" i="8"/>
  <c r="BO3368" i="8"/>
  <c r="BG3368" i="8"/>
  <c r="BF3368" i="8"/>
  <c r="AS3368" i="8"/>
  <c r="AR3368" i="8"/>
  <c r="AQ3368" i="8"/>
  <c r="AL3368" i="8"/>
  <c r="CD3367" i="8"/>
  <c r="CC3367" i="8"/>
  <c r="BO3367" i="8"/>
  <c r="BG3367" i="8"/>
  <c r="BF3367" i="8"/>
  <c r="AS3367" i="8"/>
  <c r="AR3367" i="8"/>
  <c r="AQ3367" i="8"/>
  <c r="AL3367" i="8"/>
  <c r="CD3366" i="8"/>
  <c r="CC3366" i="8"/>
  <c r="BO3366" i="8"/>
  <c r="BG3366" i="8"/>
  <c r="BF3366" i="8"/>
  <c r="AS3366" i="8"/>
  <c r="AR3366" i="8"/>
  <c r="AQ3366" i="8"/>
  <c r="AL3366" i="8"/>
  <c r="CD3365" i="8"/>
  <c r="CC3365" i="8"/>
  <c r="BO3365" i="8"/>
  <c r="BG3365" i="8"/>
  <c r="BF3365" i="8"/>
  <c r="AS3365" i="8"/>
  <c r="AR3365" i="8"/>
  <c r="AQ3365" i="8"/>
  <c r="AL3365" i="8"/>
  <c r="CD3364" i="8"/>
  <c r="CC3364" i="8"/>
  <c r="BO3364" i="8"/>
  <c r="BG3364" i="8"/>
  <c r="BF3364" i="8"/>
  <c r="AS3364" i="8"/>
  <c r="AR3364" i="8"/>
  <c r="AQ3364" i="8"/>
  <c r="AL3364" i="8"/>
  <c r="CD3363" i="8"/>
  <c r="CC3363" i="8"/>
  <c r="BO3363" i="8"/>
  <c r="BG3363" i="8"/>
  <c r="BF3363" i="8"/>
  <c r="AS3363" i="8"/>
  <c r="AR3363" i="8"/>
  <c r="AQ3363" i="8"/>
  <c r="AL3363" i="8"/>
  <c r="CD3362" i="8"/>
  <c r="CC3362" i="8"/>
  <c r="BO3362" i="8"/>
  <c r="BG3362" i="8"/>
  <c r="BF3362" i="8"/>
  <c r="AS3362" i="8"/>
  <c r="AR3362" i="8"/>
  <c r="AQ3362" i="8"/>
  <c r="AL3362" i="8"/>
  <c r="CD3361" i="8"/>
  <c r="CC3361" i="8"/>
  <c r="BO3361" i="8"/>
  <c r="BG3361" i="8"/>
  <c r="BF3361" i="8"/>
  <c r="AS3361" i="8"/>
  <c r="AR3361" i="8"/>
  <c r="AQ3361" i="8"/>
  <c r="AL3361" i="8"/>
  <c r="CD3360" i="8"/>
  <c r="CC3360" i="8"/>
  <c r="BO3360" i="8"/>
  <c r="BG3360" i="8"/>
  <c r="BF3360" i="8"/>
  <c r="AS3360" i="8"/>
  <c r="AR3360" i="8"/>
  <c r="AQ3360" i="8"/>
  <c r="AL3360" i="8"/>
  <c r="CD3359" i="8"/>
  <c r="CC3359" i="8"/>
  <c r="BO3359" i="8"/>
  <c r="BG3359" i="8"/>
  <c r="BF3359" i="8"/>
  <c r="AS3359" i="8"/>
  <c r="AR3359" i="8"/>
  <c r="AQ3359" i="8"/>
  <c r="AL3359" i="8"/>
  <c r="CD3358" i="8"/>
  <c r="CC3358" i="8"/>
  <c r="BO3358" i="8"/>
  <c r="BG3358" i="8"/>
  <c r="BF3358" i="8"/>
  <c r="AS3358" i="8"/>
  <c r="AR3358" i="8"/>
  <c r="AQ3358" i="8"/>
  <c r="AL3358" i="8"/>
  <c r="CD3357" i="8"/>
  <c r="CC3357" i="8"/>
  <c r="BO3357" i="8"/>
  <c r="BG3357" i="8"/>
  <c r="BF3357" i="8"/>
  <c r="AS3357" i="8"/>
  <c r="AR3357" i="8"/>
  <c r="AQ3357" i="8"/>
  <c r="AL3357" i="8"/>
  <c r="CD3356" i="8"/>
  <c r="CC3356" i="8"/>
  <c r="BO3356" i="8"/>
  <c r="BG3356" i="8"/>
  <c r="BF3356" i="8"/>
  <c r="AS3356" i="8"/>
  <c r="AR3356" i="8"/>
  <c r="AQ3356" i="8"/>
  <c r="AL3356" i="8"/>
  <c r="CD3355" i="8"/>
  <c r="CC3355" i="8"/>
  <c r="BO3355" i="8"/>
  <c r="BG3355" i="8"/>
  <c r="BF3355" i="8"/>
  <c r="AS3355" i="8"/>
  <c r="AR3355" i="8"/>
  <c r="AQ3355" i="8"/>
  <c r="AL3355" i="8"/>
  <c r="CD3354" i="8"/>
  <c r="CC3354" i="8"/>
  <c r="BO3354" i="8"/>
  <c r="BG3354" i="8"/>
  <c r="BF3354" i="8"/>
  <c r="AS3354" i="8"/>
  <c r="AR3354" i="8"/>
  <c r="AQ3354" i="8"/>
  <c r="AL3354" i="8"/>
  <c r="CD3353" i="8"/>
  <c r="CC3353" i="8"/>
  <c r="BO3353" i="8"/>
  <c r="BG3353" i="8"/>
  <c r="BF3353" i="8"/>
  <c r="AS3353" i="8"/>
  <c r="AR3353" i="8"/>
  <c r="AQ3353" i="8"/>
  <c r="AL3353" i="8"/>
  <c r="CD3352" i="8"/>
  <c r="CC3352" i="8"/>
  <c r="BO3352" i="8"/>
  <c r="BG3352" i="8"/>
  <c r="BF3352" i="8"/>
  <c r="AS3352" i="8"/>
  <c r="AR3352" i="8"/>
  <c r="AQ3352" i="8"/>
  <c r="AL3352" i="8"/>
  <c r="CD3351" i="8"/>
  <c r="CC3351" i="8"/>
  <c r="BO3351" i="8"/>
  <c r="BG3351" i="8"/>
  <c r="BF3351" i="8"/>
  <c r="AS3351" i="8"/>
  <c r="AR3351" i="8"/>
  <c r="AQ3351" i="8"/>
  <c r="AL3351" i="8"/>
  <c r="CD3350" i="8"/>
  <c r="CC3350" i="8"/>
  <c r="BO3350" i="8"/>
  <c r="BG3350" i="8"/>
  <c r="BF3350" i="8"/>
  <c r="AS3350" i="8"/>
  <c r="AR3350" i="8"/>
  <c r="AQ3350" i="8"/>
  <c r="AL3350" i="8"/>
  <c r="CD3349" i="8"/>
  <c r="CC3349" i="8"/>
  <c r="BO3349" i="8"/>
  <c r="BG3349" i="8"/>
  <c r="BF3349" i="8"/>
  <c r="AS3349" i="8"/>
  <c r="AR3349" i="8"/>
  <c r="AQ3349" i="8"/>
  <c r="AL3349" i="8"/>
  <c r="CD3348" i="8"/>
  <c r="CC3348" i="8"/>
  <c r="BO3348" i="8"/>
  <c r="BG3348" i="8"/>
  <c r="BF3348" i="8"/>
  <c r="AS3348" i="8"/>
  <c r="AR3348" i="8"/>
  <c r="AQ3348" i="8"/>
  <c r="AL3348" i="8"/>
  <c r="CD3347" i="8"/>
  <c r="CC3347" i="8"/>
  <c r="BO3347" i="8"/>
  <c r="BG3347" i="8"/>
  <c r="BF3347" i="8"/>
  <c r="AS3347" i="8"/>
  <c r="AR3347" i="8"/>
  <c r="AQ3347" i="8"/>
  <c r="AL3347" i="8"/>
  <c r="CD3346" i="8"/>
  <c r="CC3346" i="8"/>
  <c r="BO3346" i="8"/>
  <c r="BG3346" i="8"/>
  <c r="BF3346" i="8"/>
  <c r="AS3346" i="8"/>
  <c r="AR3346" i="8"/>
  <c r="AQ3346" i="8"/>
  <c r="AL3346" i="8"/>
  <c r="CD3345" i="8"/>
  <c r="CC3345" i="8"/>
  <c r="BO3345" i="8"/>
  <c r="BG3345" i="8"/>
  <c r="BF3345" i="8"/>
  <c r="AS3345" i="8"/>
  <c r="AR3345" i="8"/>
  <c r="AQ3345" i="8"/>
  <c r="AL3345" i="8"/>
  <c r="CD3344" i="8"/>
  <c r="CC3344" i="8"/>
  <c r="BO3344" i="8"/>
  <c r="BG3344" i="8"/>
  <c r="BF3344" i="8"/>
  <c r="AS3344" i="8"/>
  <c r="AR3344" i="8"/>
  <c r="AQ3344" i="8"/>
  <c r="AL3344" i="8"/>
  <c r="CD3343" i="8"/>
  <c r="CC3343" i="8"/>
  <c r="BO3343" i="8"/>
  <c r="BG3343" i="8"/>
  <c r="BF3343" i="8"/>
  <c r="AS3343" i="8"/>
  <c r="AR3343" i="8"/>
  <c r="AQ3343" i="8"/>
  <c r="AL3343" i="8"/>
  <c r="CD3342" i="8"/>
  <c r="CC3342" i="8"/>
  <c r="BO3342" i="8"/>
  <c r="BG3342" i="8"/>
  <c r="BF3342" i="8"/>
  <c r="AS3342" i="8"/>
  <c r="AR3342" i="8"/>
  <c r="AQ3342" i="8"/>
  <c r="AL3342" i="8"/>
  <c r="CD3341" i="8"/>
  <c r="CC3341" i="8"/>
  <c r="BO3341" i="8"/>
  <c r="BG3341" i="8"/>
  <c r="BF3341" i="8"/>
  <c r="AS3341" i="8"/>
  <c r="AR3341" i="8"/>
  <c r="AQ3341" i="8"/>
  <c r="AL3341" i="8"/>
  <c r="CD3340" i="8"/>
  <c r="CC3340" i="8"/>
  <c r="BO3340" i="8"/>
  <c r="BG3340" i="8"/>
  <c r="BF3340" i="8"/>
  <c r="AS3340" i="8"/>
  <c r="AR3340" i="8"/>
  <c r="AQ3340" i="8"/>
  <c r="AL3340" i="8"/>
  <c r="CD3339" i="8"/>
  <c r="CC3339" i="8"/>
  <c r="BO3339" i="8"/>
  <c r="BG3339" i="8"/>
  <c r="BF3339" i="8"/>
  <c r="AS3339" i="8"/>
  <c r="AR3339" i="8"/>
  <c r="AQ3339" i="8"/>
  <c r="AL3339" i="8"/>
  <c r="CD3338" i="8"/>
  <c r="CC3338" i="8"/>
  <c r="BO3338" i="8"/>
  <c r="BG3338" i="8"/>
  <c r="BF3338" i="8"/>
  <c r="AS3338" i="8"/>
  <c r="AR3338" i="8"/>
  <c r="AQ3338" i="8"/>
  <c r="AL3338" i="8"/>
  <c r="CD3337" i="8"/>
  <c r="CC3337" i="8"/>
  <c r="BO3337" i="8"/>
  <c r="BG3337" i="8"/>
  <c r="BF3337" i="8"/>
  <c r="AS3337" i="8"/>
  <c r="AR3337" i="8"/>
  <c r="AQ3337" i="8"/>
  <c r="AL3337" i="8"/>
  <c r="CD3336" i="8"/>
  <c r="CC3336" i="8"/>
  <c r="BO3336" i="8"/>
  <c r="BG3336" i="8"/>
  <c r="BF3336" i="8"/>
  <c r="AS3336" i="8"/>
  <c r="AR3336" i="8"/>
  <c r="AQ3336" i="8"/>
  <c r="AL3336" i="8"/>
  <c r="CD3335" i="8"/>
  <c r="CC3335" i="8"/>
  <c r="BO3335" i="8"/>
  <c r="BG3335" i="8"/>
  <c r="BF3335" i="8"/>
  <c r="AS3335" i="8"/>
  <c r="AR3335" i="8"/>
  <c r="AQ3335" i="8"/>
  <c r="AL3335" i="8"/>
  <c r="CD3334" i="8"/>
  <c r="CC3334" i="8"/>
  <c r="BO3334" i="8"/>
  <c r="BG3334" i="8"/>
  <c r="BF3334" i="8"/>
  <c r="AS3334" i="8"/>
  <c r="AR3334" i="8"/>
  <c r="AQ3334" i="8"/>
  <c r="AL3334" i="8"/>
  <c r="CD3333" i="8"/>
  <c r="CC3333" i="8"/>
  <c r="BO3333" i="8"/>
  <c r="BG3333" i="8"/>
  <c r="BF3333" i="8"/>
  <c r="AS3333" i="8"/>
  <c r="AR3333" i="8"/>
  <c r="AQ3333" i="8"/>
  <c r="AL3333" i="8"/>
  <c r="CD3332" i="8"/>
  <c r="CC3332" i="8"/>
  <c r="BO3332" i="8"/>
  <c r="BG3332" i="8"/>
  <c r="BF3332" i="8"/>
  <c r="AS3332" i="8"/>
  <c r="AR3332" i="8"/>
  <c r="AQ3332" i="8"/>
  <c r="AL3332" i="8"/>
  <c r="CD3331" i="8"/>
  <c r="CC3331" i="8"/>
  <c r="BO3331" i="8"/>
  <c r="BG3331" i="8"/>
  <c r="BF3331" i="8"/>
  <c r="AS3331" i="8"/>
  <c r="AR3331" i="8"/>
  <c r="AQ3331" i="8"/>
  <c r="AL3331" i="8"/>
  <c r="CD3330" i="8"/>
  <c r="CC3330" i="8"/>
  <c r="BO3330" i="8"/>
  <c r="BG3330" i="8"/>
  <c r="BF3330" i="8"/>
  <c r="AS3330" i="8"/>
  <c r="AR3330" i="8"/>
  <c r="AQ3330" i="8"/>
  <c r="AL3330" i="8"/>
  <c r="CD3329" i="8"/>
  <c r="CC3329" i="8"/>
  <c r="BO3329" i="8"/>
  <c r="BG3329" i="8"/>
  <c r="BF3329" i="8"/>
  <c r="AS3329" i="8"/>
  <c r="AR3329" i="8"/>
  <c r="AQ3329" i="8"/>
  <c r="AL3329" i="8"/>
  <c r="CD3328" i="8"/>
  <c r="CC3328" i="8"/>
  <c r="BO3328" i="8"/>
  <c r="BG3328" i="8"/>
  <c r="BF3328" i="8"/>
  <c r="AS3328" i="8"/>
  <c r="AR3328" i="8"/>
  <c r="AQ3328" i="8"/>
  <c r="AL3328" i="8"/>
  <c r="CD3327" i="8"/>
  <c r="CC3327" i="8"/>
  <c r="BO3327" i="8"/>
  <c r="BG3327" i="8"/>
  <c r="BF3327" i="8"/>
  <c r="AS3327" i="8"/>
  <c r="AR3327" i="8"/>
  <c r="AQ3327" i="8"/>
  <c r="AL3327" i="8"/>
  <c r="CD3326" i="8"/>
  <c r="CC3326" i="8"/>
  <c r="BO3326" i="8"/>
  <c r="BG3326" i="8"/>
  <c r="BF3326" i="8"/>
  <c r="AS3326" i="8"/>
  <c r="AR3326" i="8"/>
  <c r="AQ3326" i="8"/>
  <c r="AL3326" i="8"/>
  <c r="CD3325" i="8"/>
  <c r="CC3325" i="8"/>
  <c r="BO3325" i="8"/>
  <c r="BG3325" i="8"/>
  <c r="BF3325" i="8"/>
  <c r="AS3325" i="8"/>
  <c r="AR3325" i="8"/>
  <c r="AQ3325" i="8"/>
  <c r="AL3325" i="8"/>
  <c r="CD3324" i="8"/>
  <c r="CC3324" i="8"/>
  <c r="BO3324" i="8"/>
  <c r="BG3324" i="8"/>
  <c r="BF3324" i="8"/>
  <c r="AS3324" i="8"/>
  <c r="AR3324" i="8"/>
  <c r="AQ3324" i="8"/>
  <c r="AL3324" i="8"/>
  <c r="CD3323" i="8"/>
  <c r="CC3323" i="8"/>
  <c r="BO3323" i="8"/>
  <c r="BG3323" i="8"/>
  <c r="BF3323" i="8"/>
  <c r="AS3323" i="8"/>
  <c r="AR3323" i="8"/>
  <c r="AQ3323" i="8"/>
  <c r="AL3323" i="8"/>
  <c r="CD3322" i="8"/>
  <c r="CC3322" i="8"/>
  <c r="BO3322" i="8"/>
  <c r="BG3322" i="8"/>
  <c r="BF3322" i="8"/>
  <c r="AS3322" i="8"/>
  <c r="AR3322" i="8"/>
  <c r="AQ3322" i="8"/>
  <c r="AL3322" i="8"/>
  <c r="CD3321" i="8"/>
  <c r="CC3321" i="8"/>
  <c r="BO3321" i="8"/>
  <c r="BG3321" i="8"/>
  <c r="BF3321" i="8"/>
  <c r="AS3321" i="8"/>
  <c r="AR3321" i="8"/>
  <c r="AQ3321" i="8"/>
  <c r="AL3321" i="8"/>
  <c r="CD3320" i="8"/>
  <c r="CC3320" i="8"/>
  <c r="BO3320" i="8"/>
  <c r="BG3320" i="8"/>
  <c r="BF3320" i="8"/>
  <c r="AS3320" i="8"/>
  <c r="AR3320" i="8"/>
  <c r="AQ3320" i="8"/>
  <c r="AL3320" i="8"/>
  <c r="CD3319" i="8"/>
  <c r="CC3319" i="8"/>
  <c r="BO3319" i="8"/>
  <c r="BG3319" i="8"/>
  <c r="BF3319" i="8"/>
  <c r="AS3319" i="8"/>
  <c r="AR3319" i="8"/>
  <c r="AQ3319" i="8"/>
  <c r="AL3319" i="8"/>
  <c r="CD3318" i="8"/>
  <c r="CC3318" i="8"/>
  <c r="BO3318" i="8"/>
  <c r="BG3318" i="8"/>
  <c r="BF3318" i="8"/>
  <c r="AS3318" i="8"/>
  <c r="AR3318" i="8"/>
  <c r="AQ3318" i="8"/>
  <c r="AL3318" i="8"/>
  <c r="CD3317" i="8"/>
  <c r="CC3317" i="8"/>
  <c r="BO3317" i="8"/>
  <c r="BG3317" i="8"/>
  <c r="BF3317" i="8"/>
  <c r="AS3317" i="8"/>
  <c r="AR3317" i="8"/>
  <c r="AQ3317" i="8"/>
  <c r="AL3317" i="8"/>
  <c r="CD3316" i="8"/>
  <c r="CC3316" i="8"/>
  <c r="BO3316" i="8"/>
  <c r="BG3316" i="8"/>
  <c r="BF3316" i="8"/>
  <c r="AS3316" i="8"/>
  <c r="AR3316" i="8"/>
  <c r="AQ3316" i="8"/>
  <c r="AL3316" i="8"/>
  <c r="CD3315" i="8"/>
  <c r="CC3315" i="8"/>
  <c r="BO3315" i="8"/>
  <c r="BG3315" i="8"/>
  <c r="BF3315" i="8"/>
  <c r="AS3315" i="8"/>
  <c r="AR3315" i="8"/>
  <c r="AQ3315" i="8"/>
  <c r="AL3315" i="8"/>
  <c r="CD3314" i="8"/>
  <c r="CC3314" i="8"/>
  <c r="BO3314" i="8"/>
  <c r="BG3314" i="8"/>
  <c r="BF3314" i="8"/>
  <c r="AS3314" i="8"/>
  <c r="AR3314" i="8"/>
  <c r="AQ3314" i="8"/>
  <c r="AL3314" i="8"/>
  <c r="CD3313" i="8"/>
  <c r="CC3313" i="8"/>
  <c r="BO3313" i="8"/>
  <c r="BG3313" i="8"/>
  <c r="BF3313" i="8"/>
  <c r="AS3313" i="8"/>
  <c r="AR3313" i="8"/>
  <c r="AQ3313" i="8"/>
  <c r="AL3313" i="8"/>
  <c r="CD3312" i="8"/>
  <c r="CC3312" i="8"/>
  <c r="BO3312" i="8"/>
  <c r="BG3312" i="8"/>
  <c r="BF3312" i="8"/>
  <c r="AS3312" i="8"/>
  <c r="AR3312" i="8"/>
  <c r="AQ3312" i="8"/>
  <c r="AL3312" i="8"/>
  <c r="CD3311" i="8"/>
  <c r="CC3311" i="8"/>
  <c r="BO3311" i="8"/>
  <c r="BG3311" i="8"/>
  <c r="BF3311" i="8"/>
  <c r="AS3311" i="8"/>
  <c r="AR3311" i="8"/>
  <c r="AQ3311" i="8"/>
  <c r="AL3311" i="8"/>
  <c r="CD3310" i="8"/>
  <c r="CC3310" i="8"/>
  <c r="BO3310" i="8"/>
  <c r="BG3310" i="8"/>
  <c r="BF3310" i="8"/>
  <c r="AS3310" i="8"/>
  <c r="AR3310" i="8"/>
  <c r="AQ3310" i="8"/>
  <c r="AL3310" i="8"/>
  <c r="CD3309" i="8"/>
  <c r="CC3309" i="8"/>
  <c r="BO3309" i="8"/>
  <c r="BG3309" i="8"/>
  <c r="BF3309" i="8"/>
  <c r="AS3309" i="8"/>
  <c r="AR3309" i="8"/>
  <c r="AQ3309" i="8"/>
  <c r="AL3309" i="8"/>
  <c r="CD3308" i="8"/>
  <c r="CC3308" i="8"/>
  <c r="BO3308" i="8"/>
  <c r="BG3308" i="8"/>
  <c r="BF3308" i="8"/>
  <c r="AS3308" i="8"/>
  <c r="AR3308" i="8"/>
  <c r="AQ3308" i="8"/>
  <c r="AL3308" i="8"/>
  <c r="CD3307" i="8"/>
  <c r="CC3307" i="8"/>
  <c r="BO3307" i="8"/>
  <c r="BG3307" i="8"/>
  <c r="BF3307" i="8"/>
  <c r="AS3307" i="8"/>
  <c r="AR3307" i="8"/>
  <c r="AQ3307" i="8"/>
  <c r="AL3307" i="8"/>
  <c r="CD3306" i="8"/>
  <c r="CC3306" i="8"/>
  <c r="BO3306" i="8"/>
  <c r="BG3306" i="8"/>
  <c r="BF3306" i="8"/>
  <c r="AS3306" i="8"/>
  <c r="AR3306" i="8"/>
  <c r="AQ3306" i="8"/>
  <c r="AL3306" i="8"/>
  <c r="CD3305" i="8"/>
  <c r="CC3305" i="8"/>
  <c r="BO3305" i="8"/>
  <c r="BG3305" i="8"/>
  <c r="BF3305" i="8"/>
  <c r="AS3305" i="8"/>
  <c r="AR3305" i="8"/>
  <c r="AQ3305" i="8"/>
  <c r="AL3305" i="8"/>
  <c r="CD3304" i="8"/>
  <c r="CC3304" i="8"/>
  <c r="BO3304" i="8"/>
  <c r="BG3304" i="8"/>
  <c r="BF3304" i="8"/>
  <c r="AS3304" i="8"/>
  <c r="AR3304" i="8"/>
  <c r="AQ3304" i="8"/>
  <c r="AL3304" i="8"/>
  <c r="CD3303" i="8"/>
  <c r="CC3303" i="8"/>
  <c r="BO3303" i="8"/>
  <c r="BG3303" i="8"/>
  <c r="BF3303" i="8"/>
  <c r="AS3303" i="8"/>
  <c r="AR3303" i="8"/>
  <c r="AQ3303" i="8"/>
  <c r="AL3303" i="8"/>
  <c r="CD3302" i="8"/>
  <c r="CC3302" i="8"/>
  <c r="BO3302" i="8"/>
  <c r="BG3302" i="8"/>
  <c r="BF3302" i="8"/>
  <c r="AS3302" i="8"/>
  <c r="AR3302" i="8"/>
  <c r="AQ3302" i="8"/>
  <c r="AL3302" i="8"/>
  <c r="CD3301" i="8"/>
  <c r="CC3301" i="8"/>
  <c r="BO3301" i="8"/>
  <c r="BG3301" i="8"/>
  <c r="BF3301" i="8"/>
  <c r="AS3301" i="8"/>
  <c r="AR3301" i="8"/>
  <c r="AQ3301" i="8"/>
  <c r="AL3301" i="8"/>
  <c r="CD3300" i="8"/>
  <c r="CC3300" i="8"/>
  <c r="BO3300" i="8"/>
  <c r="BG3300" i="8"/>
  <c r="BF3300" i="8"/>
  <c r="AS3300" i="8"/>
  <c r="AR3300" i="8"/>
  <c r="AQ3300" i="8"/>
  <c r="AL3300" i="8"/>
  <c r="CD3299" i="8"/>
  <c r="CC3299" i="8"/>
  <c r="BO3299" i="8"/>
  <c r="BG3299" i="8"/>
  <c r="BF3299" i="8"/>
  <c r="AS3299" i="8"/>
  <c r="AR3299" i="8"/>
  <c r="AQ3299" i="8"/>
  <c r="AL3299" i="8"/>
  <c r="CD3298" i="8"/>
  <c r="CC3298" i="8"/>
  <c r="BO3298" i="8"/>
  <c r="BG3298" i="8"/>
  <c r="BF3298" i="8"/>
  <c r="AS3298" i="8"/>
  <c r="AR3298" i="8"/>
  <c r="AQ3298" i="8"/>
  <c r="AL3298" i="8"/>
  <c r="CD3297" i="8"/>
  <c r="CC3297" i="8"/>
  <c r="BO3297" i="8"/>
  <c r="BG3297" i="8"/>
  <c r="BF3297" i="8"/>
  <c r="AS3297" i="8"/>
  <c r="AR3297" i="8"/>
  <c r="AQ3297" i="8"/>
  <c r="AL3297" i="8"/>
  <c r="CD3296" i="8"/>
  <c r="CC3296" i="8"/>
  <c r="BO3296" i="8"/>
  <c r="BG3296" i="8"/>
  <c r="BF3296" i="8"/>
  <c r="AS3296" i="8"/>
  <c r="AR3296" i="8"/>
  <c r="AQ3296" i="8"/>
  <c r="AL3296" i="8"/>
  <c r="CD3295" i="8"/>
  <c r="CC3295" i="8"/>
  <c r="BO3295" i="8"/>
  <c r="BG3295" i="8"/>
  <c r="BF3295" i="8"/>
  <c r="AS3295" i="8"/>
  <c r="AR3295" i="8"/>
  <c r="AQ3295" i="8"/>
  <c r="AL3295" i="8"/>
  <c r="CD3294" i="8"/>
  <c r="CC3294" i="8"/>
  <c r="BO3294" i="8"/>
  <c r="BG3294" i="8"/>
  <c r="BF3294" i="8"/>
  <c r="AS3294" i="8"/>
  <c r="AR3294" i="8"/>
  <c r="AQ3294" i="8"/>
  <c r="AL3294" i="8"/>
  <c r="CD3293" i="8"/>
  <c r="CC3293" i="8"/>
  <c r="BO3293" i="8"/>
  <c r="BG3293" i="8"/>
  <c r="BF3293" i="8"/>
  <c r="AS3293" i="8"/>
  <c r="AR3293" i="8"/>
  <c r="AQ3293" i="8"/>
  <c r="AL3293" i="8"/>
  <c r="CD3292" i="8"/>
  <c r="CC3292" i="8"/>
  <c r="BO3292" i="8"/>
  <c r="BG3292" i="8"/>
  <c r="BF3292" i="8"/>
  <c r="AS3292" i="8"/>
  <c r="AR3292" i="8"/>
  <c r="AQ3292" i="8"/>
  <c r="AL3292" i="8"/>
  <c r="CD3291" i="8"/>
  <c r="CC3291" i="8"/>
  <c r="BO3291" i="8"/>
  <c r="BG3291" i="8"/>
  <c r="BF3291" i="8"/>
  <c r="AS3291" i="8"/>
  <c r="AR3291" i="8"/>
  <c r="AQ3291" i="8"/>
  <c r="AL3291" i="8"/>
  <c r="CD3290" i="8"/>
  <c r="CC3290" i="8"/>
  <c r="BO3290" i="8"/>
  <c r="BG3290" i="8"/>
  <c r="BF3290" i="8"/>
  <c r="AS3290" i="8"/>
  <c r="AR3290" i="8"/>
  <c r="AQ3290" i="8"/>
  <c r="AL3290" i="8"/>
  <c r="CD3289" i="8"/>
  <c r="CC3289" i="8"/>
  <c r="BO3289" i="8"/>
  <c r="BG3289" i="8"/>
  <c r="BF3289" i="8"/>
  <c r="AS3289" i="8"/>
  <c r="AR3289" i="8"/>
  <c r="AQ3289" i="8"/>
  <c r="AL3289" i="8"/>
  <c r="CD3288" i="8"/>
  <c r="CC3288" i="8"/>
  <c r="BO3288" i="8"/>
  <c r="BG3288" i="8"/>
  <c r="BF3288" i="8"/>
  <c r="AS3288" i="8"/>
  <c r="AR3288" i="8"/>
  <c r="AQ3288" i="8"/>
  <c r="AL3288" i="8"/>
  <c r="CD3287" i="8"/>
  <c r="CC3287" i="8"/>
  <c r="BO3287" i="8"/>
  <c r="BG3287" i="8"/>
  <c r="BF3287" i="8"/>
  <c r="AS3287" i="8"/>
  <c r="AR3287" i="8"/>
  <c r="AQ3287" i="8"/>
  <c r="AL3287" i="8"/>
  <c r="CD3286" i="8"/>
  <c r="CC3286" i="8"/>
  <c r="BO3286" i="8"/>
  <c r="BG3286" i="8"/>
  <c r="BF3286" i="8"/>
  <c r="AS3286" i="8"/>
  <c r="AR3286" i="8"/>
  <c r="AQ3286" i="8"/>
  <c r="AL3286" i="8"/>
  <c r="CD3285" i="8"/>
  <c r="CC3285" i="8"/>
  <c r="BO3285" i="8"/>
  <c r="BG3285" i="8"/>
  <c r="BF3285" i="8"/>
  <c r="AS3285" i="8"/>
  <c r="AR3285" i="8"/>
  <c r="AQ3285" i="8"/>
  <c r="AL3285" i="8"/>
  <c r="CD3284" i="8"/>
  <c r="CC3284" i="8"/>
  <c r="BO3284" i="8"/>
  <c r="BG3284" i="8"/>
  <c r="BF3284" i="8"/>
  <c r="AS3284" i="8"/>
  <c r="AR3284" i="8"/>
  <c r="AQ3284" i="8"/>
  <c r="AL3284" i="8"/>
  <c r="CD3283" i="8"/>
  <c r="CC3283" i="8"/>
  <c r="BO3283" i="8"/>
  <c r="BG3283" i="8"/>
  <c r="BF3283" i="8"/>
  <c r="AS3283" i="8"/>
  <c r="AR3283" i="8"/>
  <c r="AQ3283" i="8"/>
  <c r="AL3283" i="8"/>
  <c r="CD3282" i="8"/>
  <c r="CC3282" i="8"/>
  <c r="BO3282" i="8"/>
  <c r="BG3282" i="8"/>
  <c r="BF3282" i="8"/>
  <c r="AS3282" i="8"/>
  <c r="AR3282" i="8"/>
  <c r="AQ3282" i="8"/>
  <c r="AL3282" i="8"/>
  <c r="CD3281" i="8"/>
  <c r="CC3281" i="8"/>
  <c r="BO3281" i="8"/>
  <c r="BG3281" i="8"/>
  <c r="BF3281" i="8"/>
  <c r="AS3281" i="8"/>
  <c r="AR3281" i="8"/>
  <c r="AQ3281" i="8"/>
  <c r="AL3281" i="8"/>
  <c r="CD3280" i="8"/>
  <c r="CC3280" i="8"/>
  <c r="BO3280" i="8"/>
  <c r="BG3280" i="8"/>
  <c r="BF3280" i="8"/>
  <c r="AS3280" i="8"/>
  <c r="AR3280" i="8"/>
  <c r="AQ3280" i="8"/>
  <c r="AL3280" i="8"/>
  <c r="CD3279" i="8"/>
  <c r="CC3279" i="8"/>
  <c r="BO3279" i="8"/>
  <c r="BG3279" i="8"/>
  <c r="BF3279" i="8"/>
  <c r="AS3279" i="8"/>
  <c r="AR3279" i="8"/>
  <c r="AQ3279" i="8"/>
  <c r="AL3279" i="8"/>
  <c r="CD3278" i="8"/>
  <c r="CC3278" i="8"/>
  <c r="BO3278" i="8"/>
  <c r="BG3278" i="8"/>
  <c r="BF3278" i="8"/>
  <c r="AS3278" i="8"/>
  <c r="AR3278" i="8"/>
  <c r="AQ3278" i="8"/>
  <c r="AL3278" i="8"/>
  <c r="CD3277" i="8"/>
  <c r="CC3277" i="8"/>
  <c r="BO3277" i="8"/>
  <c r="BG3277" i="8"/>
  <c r="BF3277" i="8"/>
  <c r="AS3277" i="8"/>
  <c r="AR3277" i="8"/>
  <c r="AQ3277" i="8"/>
  <c r="AL3277" i="8"/>
  <c r="CD3276" i="8"/>
  <c r="CC3276" i="8"/>
  <c r="BO3276" i="8"/>
  <c r="BG3276" i="8"/>
  <c r="BF3276" i="8"/>
  <c r="AS3276" i="8"/>
  <c r="AR3276" i="8"/>
  <c r="AQ3276" i="8"/>
  <c r="AL3276" i="8"/>
  <c r="CD3275" i="8"/>
  <c r="CC3275" i="8"/>
  <c r="BO3275" i="8"/>
  <c r="BG3275" i="8"/>
  <c r="BF3275" i="8"/>
  <c r="AS3275" i="8"/>
  <c r="AR3275" i="8"/>
  <c r="AQ3275" i="8"/>
  <c r="AL3275" i="8"/>
  <c r="CD3274" i="8"/>
  <c r="CC3274" i="8"/>
  <c r="BO3274" i="8"/>
  <c r="BG3274" i="8"/>
  <c r="BF3274" i="8"/>
  <c r="AS3274" i="8"/>
  <c r="AR3274" i="8"/>
  <c r="AQ3274" i="8"/>
  <c r="AL3274" i="8"/>
  <c r="CD3273" i="8"/>
  <c r="CC3273" i="8"/>
  <c r="BO3273" i="8"/>
  <c r="BG3273" i="8"/>
  <c r="BF3273" i="8"/>
  <c r="AS3273" i="8"/>
  <c r="AR3273" i="8"/>
  <c r="AQ3273" i="8"/>
  <c r="AL3273" i="8"/>
  <c r="CD3272" i="8"/>
  <c r="CC3272" i="8"/>
  <c r="BO3272" i="8"/>
  <c r="BG3272" i="8"/>
  <c r="BF3272" i="8"/>
  <c r="AS3272" i="8"/>
  <c r="AR3272" i="8"/>
  <c r="AQ3272" i="8"/>
  <c r="AL3272" i="8"/>
  <c r="CD3271" i="8"/>
  <c r="CC3271" i="8"/>
  <c r="BO3271" i="8"/>
  <c r="BG3271" i="8"/>
  <c r="BF3271" i="8"/>
  <c r="AS3271" i="8"/>
  <c r="AR3271" i="8"/>
  <c r="AQ3271" i="8"/>
  <c r="AL3271" i="8"/>
  <c r="CD3270" i="8"/>
  <c r="CC3270" i="8"/>
  <c r="BO3270" i="8"/>
  <c r="BG3270" i="8"/>
  <c r="BF3270" i="8"/>
  <c r="AS3270" i="8"/>
  <c r="AR3270" i="8"/>
  <c r="AQ3270" i="8"/>
  <c r="AL3270" i="8"/>
  <c r="CD3269" i="8"/>
  <c r="CC3269" i="8"/>
  <c r="BO3269" i="8"/>
  <c r="BG3269" i="8"/>
  <c r="BF3269" i="8"/>
  <c r="AS3269" i="8"/>
  <c r="AR3269" i="8"/>
  <c r="AQ3269" i="8"/>
  <c r="AL3269" i="8"/>
  <c r="CD3268" i="8"/>
  <c r="CC3268" i="8"/>
  <c r="BO3268" i="8"/>
  <c r="BG3268" i="8"/>
  <c r="BF3268" i="8"/>
  <c r="AS3268" i="8"/>
  <c r="AR3268" i="8"/>
  <c r="AQ3268" i="8"/>
  <c r="AL3268" i="8"/>
  <c r="CD3267" i="8"/>
  <c r="CC3267" i="8"/>
  <c r="BO3267" i="8"/>
  <c r="BG3267" i="8"/>
  <c r="BF3267" i="8"/>
  <c r="AS3267" i="8"/>
  <c r="AR3267" i="8"/>
  <c r="AQ3267" i="8"/>
  <c r="AL3267" i="8"/>
  <c r="CD3266" i="8"/>
  <c r="CC3266" i="8"/>
  <c r="BO3266" i="8"/>
  <c r="BG3266" i="8"/>
  <c r="BF3266" i="8"/>
  <c r="AS3266" i="8"/>
  <c r="AR3266" i="8"/>
  <c r="AQ3266" i="8"/>
  <c r="AL3266" i="8"/>
  <c r="CD3265" i="8"/>
  <c r="CC3265" i="8"/>
  <c r="BO3265" i="8"/>
  <c r="BG3265" i="8"/>
  <c r="BF3265" i="8"/>
  <c r="AS3265" i="8"/>
  <c r="AR3265" i="8"/>
  <c r="AQ3265" i="8"/>
  <c r="AL3265" i="8"/>
  <c r="CD3264" i="8"/>
  <c r="CC3264" i="8"/>
  <c r="BO3264" i="8"/>
  <c r="BG3264" i="8"/>
  <c r="BF3264" i="8"/>
  <c r="AS3264" i="8"/>
  <c r="AR3264" i="8"/>
  <c r="AQ3264" i="8"/>
  <c r="AL3264" i="8"/>
  <c r="CD3263" i="8"/>
  <c r="CC3263" i="8"/>
  <c r="BO3263" i="8"/>
  <c r="BG3263" i="8"/>
  <c r="BF3263" i="8"/>
  <c r="AS3263" i="8"/>
  <c r="AR3263" i="8"/>
  <c r="AQ3263" i="8"/>
  <c r="AL3263" i="8"/>
  <c r="CD3262" i="8"/>
  <c r="CC3262" i="8"/>
  <c r="BO3262" i="8"/>
  <c r="BG3262" i="8"/>
  <c r="BF3262" i="8"/>
  <c r="AS3262" i="8"/>
  <c r="AR3262" i="8"/>
  <c r="AQ3262" i="8"/>
  <c r="AL3262" i="8"/>
  <c r="CD3261" i="8"/>
  <c r="CC3261" i="8"/>
  <c r="BO3261" i="8"/>
  <c r="BG3261" i="8"/>
  <c r="BF3261" i="8"/>
  <c r="AS3261" i="8"/>
  <c r="AR3261" i="8"/>
  <c r="AQ3261" i="8"/>
  <c r="AL3261" i="8"/>
  <c r="CD3260" i="8"/>
  <c r="CC3260" i="8"/>
  <c r="BO3260" i="8"/>
  <c r="BG3260" i="8"/>
  <c r="BF3260" i="8"/>
  <c r="AS3260" i="8"/>
  <c r="AR3260" i="8"/>
  <c r="AQ3260" i="8"/>
  <c r="AL3260" i="8"/>
  <c r="CD3259" i="8"/>
  <c r="CC3259" i="8"/>
  <c r="BO3259" i="8"/>
  <c r="BG3259" i="8"/>
  <c r="BF3259" i="8"/>
  <c r="AS3259" i="8"/>
  <c r="AR3259" i="8"/>
  <c r="AQ3259" i="8"/>
  <c r="AL3259" i="8"/>
  <c r="CD3258" i="8"/>
  <c r="CC3258" i="8"/>
  <c r="BO3258" i="8"/>
  <c r="BG3258" i="8"/>
  <c r="BF3258" i="8"/>
  <c r="AS3258" i="8"/>
  <c r="AR3258" i="8"/>
  <c r="AQ3258" i="8"/>
  <c r="AL3258" i="8"/>
  <c r="CD3257" i="8"/>
  <c r="CC3257" i="8"/>
  <c r="BO3257" i="8"/>
  <c r="BG3257" i="8"/>
  <c r="BF3257" i="8"/>
  <c r="AS3257" i="8"/>
  <c r="AR3257" i="8"/>
  <c r="AQ3257" i="8"/>
  <c r="AL3257" i="8"/>
  <c r="CD3256" i="8"/>
  <c r="CC3256" i="8"/>
  <c r="BO3256" i="8"/>
  <c r="BG3256" i="8"/>
  <c r="BF3256" i="8"/>
  <c r="AS3256" i="8"/>
  <c r="AR3256" i="8"/>
  <c r="AQ3256" i="8"/>
  <c r="AL3256" i="8"/>
  <c r="CD3255" i="8"/>
  <c r="CC3255" i="8"/>
  <c r="BO3255" i="8"/>
  <c r="BG3255" i="8"/>
  <c r="BF3255" i="8"/>
  <c r="AS3255" i="8"/>
  <c r="AR3255" i="8"/>
  <c r="AQ3255" i="8"/>
  <c r="AL3255" i="8"/>
  <c r="CD3254" i="8"/>
  <c r="CC3254" i="8"/>
  <c r="BO3254" i="8"/>
  <c r="BG3254" i="8"/>
  <c r="BF3254" i="8"/>
  <c r="AS3254" i="8"/>
  <c r="AR3254" i="8"/>
  <c r="AQ3254" i="8"/>
  <c r="AL3254" i="8"/>
  <c r="CD3253" i="8"/>
  <c r="CC3253" i="8"/>
  <c r="BO3253" i="8"/>
  <c r="BG3253" i="8"/>
  <c r="BF3253" i="8"/>
  <c r="AS3253" i="8"/>
  <c r="AR3253" i="8"/>
  <c r="AQ3253" i="8"/>
  <c r="AL3253" i="8"/>
  <c r="CD3252" i="8"/>
  <c r="CC3252" i="8"/>
  <c r="BO3252" i="8"/>
  <c r="BG3252" i="8"/>
  <c r="BF3252" i="8"/>
  <c r="AS3252" i="8"/>
  <c r="AR3252" i="8"/>
  <c r="AQ3252" i="8"/>
  <c r="AL3252" i="8"/>
  <c r="CD3251" i="8"/>
  <c r="CC3251" i="8"/>
  <c r="BO3251" i="8"/>
  <c r="BG3251" i="8"/>
  <c r="BF3251" i="8"/>
  <c r="AS3251" i="8"/>
  <c r="AR3251" i="8"/>
  <c r="AQ3251" i="8"/>
  <c r="AL3251" i="8"/>
  <c r="CD3250" i="8"/>
  <c r="CC3250" i="8"/>
  <c r="BO3250" i="8"/>
  <c r="BG3250" i="8"/>
  <c r="BF3250" i="8"/>
  <c r="AS3250" i="8"/>
  <c r="AR3250" i="8"/>
  <c r="AQ3250" i="8"/>
  <c r="AL3250" i="8"/>
  <c r="CD3249" i="8"/>
  <c r="CC3249" i="8"/>
  <c r="BO3249" i="8"/>
  <c r="BG3249" i="8"/>
  <c r="BF3249" i="8"/>
  <c r="AS3249" i="8"/>
  <c r="AR3249" i="8"/>
  <c r="AQ3249" i="8"/>
  <c r="AL3249" i="8"/>
  <c r="CD3248" i="8"/>
  <c r="CC3248" i="8"/>
  <c r="BO3248" i="8"/>
  <c r="BG3248" i="8"/>
  <c r="BF3248" i="8"/>
  <c r="AS3248" i="8"/>
  <c r="AR3248" i="8"/>
  <c r="AQ3248" i="8"/>
  <c r="AL3248" i="8"/>
  <c r="CD3247" i="8"/>
  <c r="CC3247" i="8"/>
  <c r="BO3247" i="8"/>
  <c r="BG3247" i="8"/>
  <c r="BF3247" i="8"/>
  <c r="AS3247" i="8"/>
  <c r="AR3247" i="8"/>
  <c r="AQ3247" i="8"/>
  <c r="AL3247" i="8"/>
  <c r="CD3246" i="8"/>
  <c r="CC3246" i="8"/>
  <c r="BO3246" i="8"/>
  <c r="BG3246" i="8"/>
  <c r="BF3246" i="8"/>
  <c r="AS3246" i="8"/>
  <c r="AR3246" i="8"/>
  <c r="AQ3246" i="8"/>
  <c r="AL3246" i="8"/>
  <c r="CD3245" i="8"/>
  <c r="CC3245" i="8"/>
  <c r="BO3245" i="8"/>
  <c r="BG3245" i="8"/>
  <c r="BF3245" i="8"/>
  <c r="AS3245" i="8"/>
  <c r="AR3245" i="8"/>
  <c r="AQ3245" i="8"/>
  <c r="AL3245" i="8"/>
  <c r="CD3244" i="8"/>
  <c r="CC3244" i="8"/>
  <c r="BO3244" i="8"/>
  <c r="BG3244" i="8"/>
  <c r="BF3244" i="8"/>
  <c r="AS3244" i="8"/>
  <c r="AR3244" i="8"/>
  <c r="AQ3244" i="8"/>
  <c r="AL3244" i="8"/>
  <c r="CD3243" i="8"/>
  <c r="CC3243" i="8"/>
  <c r="BO3243" i="8"/>
  <c r="BG3243" i="8"/>
  <c r="BF3243" i="8"/>
  <c r="AS3243" i="8"/>
  <c r="AR3243" i="8"/>
  <c r="AQ3243" i="8"/>
  <c r="AL3243" i="8"/>
  <c r="CD3242" i="8"/>
  <c r="CC3242" i="8"/>
  <c r="BO3242" i="8"/>
  <c r="BG3242" i="8"/>
  <c r="BF3242" i="8"/>
  <c r="AS3242" i="8"/>
  <c r="AR3242" i="8"/>
  <c r="AQ3242" i="8"/>
  <c r="AL3242" i="8"/>
  <c r="CD3241" i="8"/>
  <c r="CC3241" i="8"/>
  <c r="BO3241" i="8"/>
  <c r="BG3241" i="8"/>
  <c r="BF3241" i="8"/>
  <c r="AS3241" i="8"/>
  <c r="AR3241" i="8"/>
  <c r="AQ3241" i="8"/>
  <c r="AL3241" i="8"/>
  <c r="CD3240" i="8"/>
  <c r="CC3240" i="8"/>
  <c r="BO3240" i="8"/>
  <c r="BG3240" i="8"/>
  <c r="BF3240" i="8"/>
  <c r="AS3240" i="8"/>
  <c r="AR3240" i="8"/>
  <c r="AQ3240" i="8"/>
  <c r="AL3240" i="8"/>
  <c r="CD3239" i="8"/>
  <c r="CC3239" i="8"/>
  <c r="BO3239" i="8"/>
  <c r="BG3239" i="8"/>
  <c r="BF3239" i="8"/>
  <c r="AS3239" i="8"/>
  <c r="AR3239" i="8"/>
  <c r="AQ3239" i="8"/>
  <c r="AL3239" i="8"/>
  <c r="CD3238" i="8"/>
  <c r="CC3238" i="8"/>
  <c r="BO3238" i="8"/>
  <c r="BG3238" i="8"/>
  <c r="BF3238" i="8"/>
  <c r="AS3238" i="8"/>
  <c r="AR3238" i="8"/>
  <c r="AQ3238" i="8"/>
  <c r="AL3238" i="8"/>
  <c r="CD3237" i="8"/>
  <c r="CC3237" i="8"/>
  <c r="BO3237" i="8"/>
  <c r="BG3237" i="8"/>
  <c r="BF3237" i="8"/>
  <c r="AS3237" i="8"/>
  <c r="AR3237" i="8"/>
  <c r="AQ3237" i="8"/>
  <c r="AL3237" i="8"/>
  <c r="CD3236" i="8"/>
  <c r="CC3236" i="8"/>
  <c r="BO3236" i="8"/>
  <c r="BG3236" i="8"/>
  <c r="BF3236" i="8"/>
  <c r="AS3236" i="8"/>
  <c r="AR3236" i="8"/>
  <c r="AQ3236" i="8"/>
  <c r="AL3236" i="8"/>
  <c r="CD3235" i="8"/>
  <c r="CC3235" i="8"/>
  <c r="BO3235" i="8"/>
  <c r="BG3235" i="8"/>
  <c r="BF3235" i="8"/>
  <c r="AS3235" i="8"/>
  <c r="AR3235" i="8"/>
  <c r="AQ3235" i="8"/>
  <c r="AL3235" i="8"/>
  <c r="CD3234" i="8"/>
  <c r="CC3234" i="8"/>
  <c r="BO3234" i="8"/>
  <c r="BG3234" i="8"/>
  <c r="BF3234" i="8"/>
  <c r="AS3234" i="8"/>
  <c r="AR3234" i="8"/>
  <c r="AQ3234" i="8"/>
  <c r="AL3234" i="8"/>
  <c r="CD3233" i="8"/>
  <c r="CC3233" i="8"/>
  <c r="BO3233" i="8"/>
  <c r="BG3233" i="8"/>
  <c r="BF3233" i="8"/>
  <c r="AS3233" i="8"/>
  <c r="AR3233" i="8"/>
  <c r="AQ3233" i="8"/>
  <c r="AL3233" i="8"/>
  <c r="CD3232" i="8"/>
  <c r="CC3232" i="8"/>
  <c r="BO3232" i="8"/>
  <c r="BG3232" i="8"/>
  <c r="BF3232" i="8"/>
  <c r="AS3232" i="8"/>
  <c r="AR3232" i="8"/>
  <c r="AQ3232" i="8"/>
  <c r="AL3232" i="8"/>
  <c r="CD3231" i="8"/>
  <c r="CC3231" i="8"/>
  <c r="BO3231" i="8"/>
  <c r="BG3231" i="8"/>
  <c r="BF3231" i="8"/>
  <c r="AS3231" i="8"/>
  <c r="AR3231" i="8"/>
  <c r="AQ3231" i="8"/>
  <c r="AL3231" i="8"/>
  <c r="CD3230" i="8"/>
  <c r="CC3230" i="8"/>
  <c r="BO3230" i="8"/>
  <c r="BG3230" i="8"/>
  <c r="BF3230" i="8"/>
  <c r="AS3230" i="8"/>
  <c r="AR3230" i="8"/>
  <c r="AQ3230" i="8"/>
  <c r="AL3230" i="8"/>
  <c r="CD3229" i="8"/>
  <c r="CC3229" i="8"/>
  <c r="BO3229" i="8"/>
  <c r="BG3229" i="8"/>
  <c r="BF3229" i="8"/>
  <c r="AS3229" i="8"/>
  <c r="AR3229" i="8"/>
  <c r="AQ3229" i="8"/>
  <c r="AL3229" i="8"/>
  <c r="CD3228" i="8"/>
  <c r="CC3228" i="8"/>
  <c r="BO3228" i="8"/>
  <c r="BG3228" i="8"/>
  <c r="BF3228" i="8"/>
  <c r="AS3228" i="8"/>
  <c r="AR3228" i="8"/>
  <c r="AQ3228" i="8"/>
  <c r="AL3228" i="8"/>
  <c r="CD3227" i="8"/>
  <c r="CC3227" i="8"/>
  <c r="BO3227" i="8"/>
  <c r="BG3227" i="8"/>
  <c r="BF3227" i="8"/>
  <c r="AS3227" i="8"/>
  <c r="AR3227" i="8"/>
  <c r="AQ3227" i="8"/>
  <c r="AL3227" i="8"/>
  <c r="CD3226" i="8"/>
  <c r="CC3226" i="8"/>
  <c r="BO3226" i="8"/>
  <c r="BG3226" i="8"/>
  <c r="BF3226" i="8"/>
  <c r="AS3226" i="8"/>
  <c r="AR3226" i="8"/>
  <c r="AQ3226" i="8"/>
  <c r="AL3226" i="8"/>
  <c r="CD3225" i="8"/>
  <c r="CC3225" i="8"/>
  <c r="BO3225" i="8"/>
  <c r="BG3225" i="8"/>
  <c r="BF3225" i="8"/>
  <c r="AS3225" i="8"/>
  <c r="AR3225" i="8"/>
  <c r="AQ3225" i="8"/>
  <c r="AL3225" i="8"/>
  <c r="CD3224" i="8"/>
  <c r="CC3224" i="8"/>
  <c r="BO3224" i="8"/>
  <c r="BG3224" i="8"/>
  <c r="BF3224" i="8"/>
  <c r="AS3224" i="8"/>
  <c r="AR3224" i="8"/>
  <c r="AQ3224" i="8"/>
  <c r="AL3224" i="8"/>
  <c r="CD3223" i="8"/>
  <c r="CC3223" i="8"/>
  <c r="BO3223" i="8"/>
  <c r="BG3223" i="8"/>
  <c r="BF3223" i="8"/>
  <c r="AS3223" i="8"/>
  <c r="AR3223" i="8"/>
  <c r="AQ3223" i="8"/>
  <c r="AL3223" i="8"/>
  <c r="CD3222" i="8"/>
  <c r="CC3222" i="8"/>
  <c r="BO3222" i="8"/>
  <c r="BG3222" i="8"/>
  <c r="BF3222" i="8"/>
  <c r="AS3222" i="8"/>
  <c r="AR3222" i="8"/>
  <c r="AQ3222" i="8"/>
  <c r="AL3222" i="8"/>
  <c r="CD3221" i="8"/>
  <c r="CC3221" i="8"/>
  <c r="BO3221" i="8"/>
  <c r="BG3221" i="8"/>
  <c r="BF3221" i="8"/>
  <c r="AS3221" i="8"/>
  <c r="AR3221" i="8"/>
  <c r="AQ3221" i="8"/>
  <c r="AL3221" i="8"/>
  <c r="CD3220" i="8"/>
  <c r="CC3220" i="8"/>
  <c r="BO3220" i="8"/>
  <c r="BG3220" i="8"/>
  <c r="BF3220" i="8"/>
  <c r="AS3220" i="8"/>
  <c r="AR3220" i="8"/>
  <c r="AQ3220" i="8"/>
  <c r="AL3220" i="8"/>
  <c r="CD3219" i="8"/>
  <c r="CC3219" i="8"/>
  <c r="BO3219" i="8"/>
  <c r="BG3219" i="8"/>
  <c r="BF3219" i="8"/>
  <c r="AS3219" i="8"/>
  <c r="AR3219" i="8"/>
  <c r="AQ3219" i="8"/>
  <c r="AL3219" i="8"/>
  <c r="CD3218" i="8"/>
  <c r="CC3218" i="8"/>
  <c r="BO3218" i="8"/>
  <c r="BG3218" i="8"/>
  <c r="BF3218" i="8"/>
  <c r="AS3218" i="8"/>
  <c r="AR3218" i="8"/>
  <c r="AQ3218" i="8"/>
  <c r="AL3218" i="8"/>
  <c r="CD3217" i="8"/>
  <c r="CC3217" i="8"/>
  <c r="BO3217" i="8"/>
  <c r="BG3217" i="8"/>
  <c r="BF3217" i="8"/>
  <c r="AS3217" i="8"/>
  <c r="AR3217" i="8"/>
  <c r="AQ3217" i="8"/>
  <c r="AL3217" i="8"/>
  <c r="CD3216" i="8"/>
  <c r="CC3216" i="8"/>
  <c r="BO3216" i="8"/>
  <c r="BG3216" i="8"/>
  <c r="BF3216" i="8"/>
  <c r="AS3216" i="8"/>
  <c r="AR3216" i="8"/>
  <c r="AQ3216" i="8"/>
  <c r="AL3216" i="8"/>
  <c r="CD3215" i="8"/>
  <c r="CC3215" i="8"/>
  <c r="BO3215" i="8"/>
  <c r="BG3215" i="8"/>
  <c r="BF3215" i="8"/>
  <c r="AS3215" i="8"/>
  <c r="AR3215" i="8"/>
  <c r="AQ3215" i="8"/>
  <c r="AL3215" i="8"/>
  <c r="CD3214" i="8"/>
  <c r="CC3214" i="8"/>
  <c r="BO3214" i="8"/>
  <c r="BG3214" i="8"/>
  <c r="BF3214" i="8"/>
  <c r="AS3214" i="8"/>
  <c r="AR3214" i="8"/>
  <c r="AQ3214" i="8"/>
  <c r="AL3214" i="8"/>
  <c r="CD3213" i="8"/>
  <c r="CC3213" i="8"/>
  <c r="BO3213" i="8"/>
  <c r="BG3213" i="8"/>
  <c r="BF3213" i="8"/>
  <c r="AS3213" i="8"/>
  <c r="AR3213" i="8"/>
  <c r="AQ3213" i="8"/>
  <c r="AL3213" i="8"/>
  <c r="CD3212" i="8"/>
  <c r="CC3212" i="8"/>
  <c r="BO3212" i="8"/>
  <c r="BG3212" i="8"/>
  <c r="BF3212" i="8"/>
  <c r="AS3212" i="8"/>
  <c r="AR3212" i="8"/>
  <c r="AQ3212" i="8"/>
  <c r="AL3212" i="8"/>
  <c r="CD3211" i="8"/>
  <c r="CC3211" i="8"/>
  <c r="BO3211" i="8"/>
  <c r="BG3211" i="8"/>
  <c r="BF3211" i="8"/>
  <c r="AS3211" i="8"/>
  <c r="AR3211" i="8"/>
  <c r="AQ3211" i="8"/>
  <c r="AL3211" i="8"/>
  <c r="CD3210" i="8"/>
  <c r="CC3210" i="8"/>
  <c r="BO3210" i="8"/>
  <c r="BG3210" i="8"/>
  <c r="BF3210" i="8"/>
  <c r="AS3210" i="8"/>
  <c r="AR3210" i="8"/>
  <c r="AQ3210" i="8"/>
  <c r="AL3210" i="8"/>
  <c r="CD3209" i="8"/>
  <c r="CC3209" i="8"/>
  <c r="BO3209" i="8"/>
  <c r="BG3209" i="8"/>
  <c r="BF3209" i="8"/>
  <c r="AS3209" i="8"/>
  <c r="AR3209" i="8"/>
  <c r="AQ3209" i="8"/>
  <c r="AL3209" i="8"/>
  <c r="CD3208" i="8"/>
  <c r="CC3208" i="8"/>
  <c r="BO3208" i="8"/>
  <c r="BG3208" i="8"/>
  <c r="BF3208" i="8"/>
  <c r="AS3208" i="8"/>
  <c r="AR3208" i="8"/>
  <c r="AQ3208" i="8"/>
  <c r="AL3208" i="8"/>
  <c r="CD3207" i="8"/>
  <c r="CC3207" i="8"/>
  <c r="BO3207" i="8"/>
  <c r="BG3207" i="8"/>
  <c r="BF3207" i="8"/>
  <c r="AS3207" i="8"/>
  <c r="AR3207" i="8"/>
  <c r="AQ3207" i="8"/>
  <c r="AL3207" i="8"/>
  <c r="CD3206" i="8"/>
  <c r="CC3206" i="8"/>
  <c r="BO3206" i="8"/>
  <c r="BG3206" i="8"/>
  <c r="BF3206" i="8"/>
  <c r="AS3206" i="8"/>
  <c r="AR3206" i="8"/>
  <c r="AQ3206" i="8"/>
  <c r="AL3206" i="8"/>
  <c r="CD3205" i="8"/>
  <c r="CC3205" i="8"/>
  <c r="BO3205" i="8"/>
  <c r="BG3205" i="8"/>
  <c r="BF3205" i="8"/>
  <c r="AS3205" i="8"/>
  <c r="AR3205" i="8"/>
  <c r="AQ3205" i="8"/>
  <c r="AL3205" i="8"/>
  <c r="CD3204" i="8"/>
  <c r="CC3204" i="8"/>
  <c r="BO3204" i="8"/>
  <c r="BG3204" i="8"/>
  <c r="BF3204" i="8"/>
  <c r="AS3204" i="8"/>
  <c r="AR3204" i="8"/>
  <c r="AQ3204" i="8"/>
  <c r="AL3204" i="8"/>
  <c r="CD3203" i="8"/>
  <c r="CC3203" i="8"/>
  <c r="BO3203" i="8"/>
  <c r="BG3203" i="8"/>
  <c r="BF3203" i="8"/>
  <c r="AS3203" i="8"/>
  <c r="AR3203" i="8"/>
  <c r="AQ3203" i="8"/>
  <c r="AL3203" i="8"/>
  <c r="CD3202" i="8"/>
  <c r="CC3202" i="8"/>
  <c r="BO3202" i="8"/>
  <c r="BG3202" i="8"/>
  <c r="BF3202" i="8"/>
  <c r="AS3202" i="8"/>
  <c r="AR3202" i="8"/>
  <c r="AQ3202" i="8"/>
  <c r="AL3202" i="8"/>
  <c r="CD3201" i="8"/>
  <c r="CC3201" i="8"/>
  <c r="BO3201" i="8"/>
  <c r="BG3201" i="8"/>
  <c r="BF3201" i="8"/>
  <c r="AS3201" i="8"/>
  <c r="AR3201" i="8"/>
  <c r="AQ3201" i="8"/>
  <c r="AL3201" i="8"/>
  <c r="CD3200" i="8"/>
  <c r="CC3200" i="8"/>
  <c r="BO3200" i="8"/>
  <c r="BG3200" i="8"/>
  <c r="BF3200" i="8"/>
  <c r="AS3200" i="8"/>
  <c r="AR3200" i="8"/>
  <c r="AQ3200" i="8"/>
  <c r="AL3200" i="8"/>
  <c r="CD3199" i="8"/>
  <c r="CC3199" i="8"/>
  <c r="BO3199" i="8"/>
  <c r="BG3199" i="8"/>
  <c r="BF3199" i="8"/>
  <c r="AS3199" i="8"/>
  <c r="AR3199" i="8"/>
  <c r="AQ3199" i="8"/>
  <c r="AL3199" i="8"/>
  <c r="CD3198" i="8"/>
  <c r="CC3198" i="8"/>
  <c r="BO3198" i="8"/>
  <c r="BG3198" i="8"/>
  <c r="BF3198" i="8"/>
  <c r="AS3198" i="8"/>
  <c r="AR3198" i="8"/>
  <c r="AQ3198" i="8"/>
  <c r="AL3198" i="8"/>
  <c r="CD3197" i="8"/>
  <c r="CC3197" i="8"/>
  <c r="BO3197" i="8"/>
  <c r="BG3197" i="8"/>
  <c r="BF3197" i="8"/>
  <c r="AS3197" i="8"/>
  <c r="AR3197" i="8"/>
  <c r="AQ3197" i="8"/>
  <c r="AL3197" i="8"/>
  <c r="CD3196" i="8"/>
  <c r="CC3196" i="8"/>
  <c r="BO3196" i="8"/>
  <c r="BG3196" i="8"/>
  <c r="BF3196" i="8"/>
  <c r="AS3196" i="8"/>
  <c r="AR3196" i="8"/>
  <c r="AQ3196" i="8"/>
  <c r="AL3196" i="8"/>
  <c r="CD3195" i="8"/>
  <c r="CC3195" i="8"/>
  <c r="BO3195" i="8"/>
  <c r="BG3195" i="8"/>
  <c r="BF3195" i="8"/>
  <c r="AS3195" i="8"/>
  <c r="AR3195" i="8"/>
  <c r="AQ3195" i="8"/>
  <c r="AL3195" i="8"/>
  <c r="CD3194" i="8"/>
  <c r="CC3194" i="8"/>
  <c r="BO3194" i="8"/>
  <c r="BG3194" i="8"/>
  <c r="BF3194" i="8"/>
  <c r="AS3194" i="8"/>
  <c r="AR3194" i="8"/>
  <c r="AQ3194" i="8"/>
  <c r="AL3194" i="8"/>
  <c r="CD3193" i="8"/>
  <c r="CC3193" i="8"/>
  <c r="BO3193" i="8"/>
  <c r="BG3193" i="8"/>
  <c r="BF3193" i="8"/>
  <c r="AS3193" i="8"/>
  <c r="AR3193" i="8"/>
  <c r="AQ3193" i="8"/>
  <c r="AL3193" i="8"/>
  <c r="CD3192" i="8"/>
  <c r="CC3192" i="8"/>
  <c r="BO3192" i="8"/>
  <c r="BG3192" i="8"/>
  <c r="BF3192" i="8"/>
  <c r="AS3192" i="8"/>
  <c r="AR3192" i="8"/>
  <c r="AQ3192" i="8"/>
  <c r="AL3192" i="8"/>
  <c r="CD3191" i="8"/>
  <c r="CC3191" i="8"/>
  <c r="BO3191" i="8"/>
  <c r="BG3191" i="8"/>
  <c r="BF3191" i="8"/>
  <c r="AS3191" i="8"/>
  <c r="AR3191" i="8"/>
  <c r="AQ3191" i="8"/>
  <c r="AL3191" i="8"/>
  <c r="CD3190" i="8"/>
  <c r="CC3190" i="8"/>
  <c r="BO3190" i="8"/>
  <c r="BG3190" i="8"/>
  <c r="BF3190" i="8"/>
  <c r="AS3190" i="8"/>
  <c r="AR3190" i="8"/>
  <c r="AQ3190" i="8"/>
  <c r="AL3190" i="8"/>
  <c r="CD3189" i="8"/>
  <c r="CC3189" i="8"/>
  <c r="BO3189" i="8"/>
  <c r="BG3189" i="8"/>
  <c r="BF3189" i="8"/>
  <c r="AS3189" i="8"/>
  <c r="AR3189" i="8"/>
  <c r="AQ3189" i="8"/>
  <c r="AL3189" i="8"/>
  <c r="CD3188" i="8"/>
  <c r="CC3188" i="8"/>
  <c r="BO3188" i="8"/>
  <c r="BG3188" i="8"/>
  <c r="BF3188" i="8"/>
  <c r="AS3188" i="8"/>
  <c r="AR3188" i="8"/>
  <c r="AQ3188" i="8"/>
  <c r="AL3188" i="8"/>
  <c r="CD3187" i="8"/>
  <c r="CC3187" i="8"/>
  <c r="BO3187" i="8"/>
  <c r="BG3187" i="8"/>
  <c r="BF3187" i="8"/>
  <c r="AS3187" i="8"/>
  <c r="AR3187" i="8"/>
  <c r="AQ3187" i="8"/>
  <c r="AL3187" i="8"/>
  <c r="CD3186" i="8"/>
  <c r="CC3186" i="8"/>
  <c r="BO3186" i="8"/>
  <c r="BG3186" i="8"/>
  <c r="BF3186" i="8"/>
  <c r="AS3186" i="8"/>
  <c r="AR3186" i="8"/>
  <c r="AQ3186" i="8"/>
  <c r="AL3186" i="8"/>
  <c r="CD3185" i="8"/>
  <c r="CC3185" i="8"/>
  <c r="BO3185" i="8"/>
  <c r="BG3185" i="8"/>
  <c r="BF3185" i="8"/>
  <c r="AS3185" i="8"/>
  <c r="AR3185" i="8"/>
  <c r="AQ3185" i="8"/>
  <c r="AL3185" i="8"/>
  <c r="CD3184" i="8"/>
  <c r="CC3184" i="8"/>
  <c r="BO3184" i="8"/>
  <c r="BG3184" i="8"/>
  <c r="BF3184" i="8"/>
  <c r="AS3184" i="8"/>
  <c r="AR3184" i="8"/>
  <c r="AQ3184" i="8"/>
  <c r="AL3184" i="8"/>
  <c r="CD3183" i="8"/>
  <c r="CC3183" i="8"/>
  <c r="BO3183" i="8"/>
  <c r="BG3183" i="8"/>
  <c r="BF3183" i="8"/>
  <c r="AS3183" i="8"/>
  <c r="AR3183" i="8"/>
  <c r="AQ3183" i="8"/>
  <c r="AL3183" i="8"/>
  <c r="CD3182" i="8"/>
  <c r="CC3182" i="8"/>
  <c r="BO3182" i="8"/>
  <c r="BG3182" i="8"/>
  <c r="BF3182" i="8"/>
  <c r="AS3182" i="8"/>
  <c r="AR3182" i="8"/>
  <c r="AQ3182" i="8"/>
  <c r="AL3182" i="8"/>
  <c r="CD3181" i="8"/>
  <c r="CC3181" i="8"/>
  <c r="BO3181" i="8"/>
  <c r="BG3181" i="8"/>
  <c r="BF3181" i="8"/>
  <c r="AS3181" i="8"/>
  <c r="AR3181" i="8"/>
  <c r="AQ3181" i="8"/>
  <c r="AL3181" i="8"/>
  <c r="CD3180" i="8"/>
  <c r="CC3180" i="8"/>
  <c r="BO3180" i="8"/>
  <c r="BG3180" i="8"/>
  <c r="BF3180" i="8"/>
  <c r="AS3180" i="8"/>
  <c r="AR3180" i="8"/>
  <c r="AQ3180" i="8"/>
  <c r="AL3180" i="8"/>
  <c r="CD3179" i="8"/>
  <c r="CC3179" i="8"/>
  <c r="BO3179" i="8"/>
  <c r="BG3179" i="8"/>
  <c r="BF3179" i="8"/>
  <c r="AS3179" i="8"/>
  <c r="AR3179" i="8"/>
  <c r="AQ3179" i="8"/>
  <c r="AL3179" i="8"/>
  <c r="CD3178" i="8"/>
  <c r="CC3178" i="8"/>
  <c r="BO3178" i="8"/>
  <c r="BG3178" i="8"/>
  <c r="BF3178" i="8"/>
  <c r="AS3178" i="8"/>
  <c r="AR3178" i="8"/>
  <c r="AQ3178" i="8"/>
  <c r="AL3178" i="8"/>
  <c r="CD3177" i="8"/>
  <c r="CC3177" i="8"/>
  <c r="BO3177" i="8"/>
  <c r="BG3177" i="8"/>
  <c r="BF3177" i="8"/>
  <c r="AS3177" i="8"/>
  <c r="AR3177" i="8"/>
  <c r="AQ3177" i="8"/>
  <c r="AL3177" i="8"/>
  <c r="CD3176" i="8"/>
  <c r="CC3176" i="8"/>
  <c r="BO3176" i="8"/>
  <c r="BG3176" i="8"/>
  <c r="BF3176" i="8"/>
  <c r="AS3176" i="8"/>
  <c r="AR3176" i="8"/>
  <c r="AQ3176" i="8"/>
  <c r="AL3176" i="8"/>
  <c r="CD3175" i="8"/>
  <c r="CC3175" i="8"/>
  <c r="BO3175" i="8"/>
  <c r="BG3175" i="8"/>
  <c r="BF3175" i="8"/>
  <c r="AS3175" i="8"/>
  <c r="AR3175" i="8"/>
  <c r="AQ3175" i="8"/>
  <c r="AL3175" i="8"/>
  <c r="CD3174" i="8"/>
  <c r="CC3174" i="8"/>
  <c r="BO3174" i="8"/>
  <c r="BG3174" i="8"/>
  <c r="BF3174" i="8"/>
  <c r="AS3174" i="8"/>
  <c r="AR3174" i="8"/>
  <c r="AQ3174" i="8"/>
  <c r="AL3174" i="8"/>
  <c r="CD3173" i="8"/>
  <c r="CC3173" i="8"/>
  <c r="BO3173" i="8"/>
  <c r="BG3173" i="8"/>
  <c r="BF3173" i="8"/>
  <c r="AS3173" i="8"/>
  <c r="AR3173" i="8"/>
  <c r="AQ3173" i="8"/>
  <c r="AL3173" i="8"/>
  <c r="CD3172" i="8"/>
  <c r="CC3172" i="8"/>
  <c r="BO3172" i="8"/>
  <c r="BG3172" i="8"/>
  <c r="BF3172" i="8"/>
  <c r="AS3172" i="8"/>
  <c r="AR3172" i="8"/>
  <c r="AQ3172" i="8"/>
  <c r="AL3172" i="8"/>
  <c r="CD3171" i="8"/>
  <c r="CC3171" i="8"/>
  <c r="BO3171" i="8"/>
  <c r="BG3171" i="8"/>
  <c r="BF3171" i="8"/>
  <c r="AS3171" i="8"/>
  <c r="AR3171" i="8"/>
  <c r="AQ3171" i="8"/>
  <c r="AL3171" i="8"/>
  <c r="CD3170" i="8"/>
  <c r="CC3170" i="8"/>
  <c r="BO3170" i="8"/>
  <c r="BG3170" i="8"/>
  <c r="BF3170" i="8"/>
  <c r="AS3170" i="8"/>
  <c r="AR3170" i="8"/>
  <c r="AQ3170" i="8"/>
  <c r="AL3170" i="8"/>
  <c r="CD3169" i="8"/>
  <c r="CC3169" i="8"/>
  <c r="BO3169" i="8"/>
  <c r="BG3169" i="8"/>
  <c r="BF3169" i="8"/>
  <c r="AS3169" i="8"/>
  <c r="AR3169" i="8"/>
  <c r="AQ3169" i="8"/>
  <c r="AL3169" i="8"/>
  <c r="CD3168" i="8"/>
  <c r="CC3168" i="8"/>
  <c r="BO3168" i="8"/>
  <c r="BG3168" i="8"/>
  <c r="BF3168" i="8"/>
  <c r="AS3168" i="8"/>
  <c r="AR3168" i="8"/>
  <c r="AQ3168" i="8"/>
  <c r="AL3168" i="8"/>
  <c r="CD3167" i="8"/>
  <c r="CC3167" i="8"/>
  <c r="BO3167" i="8"/>
  <c r="BG3167" i="8"/>
  <c r="BF3167" i="8"/>
  <c r="AS3167" i="8"/>
  <c r="AR3167" i="8"/>
  <c r="AQ3167" i="8"/>
  <c r="AL3167" i="8"/>
  <c r="CD3166" i="8"/>
  <c r="CC3166" i="8"/>
  <c r="BO3166" i="8"/>
  <c r="BG3166" i="8"/>
  <c r="BF3166" i="8"/>
  <c r="AS3166" i="8"/>
  <c r="AR3166" i="8"/>
  <c r="AQ3166" i="8"/>
  <c r="AL3166" i="8"/>
  <c r="CD3165" i="8"/>
  <c r="CC3165" i="8"/>
  <c r="BO3165" i="8"/>
  <c r="BG3165" i="8"/>
  <c r="BF3165" i="8"/>
  <c r="AS3165" i="8"/>
  <c r="AR3165" i="8"/>
  <c r="AQ3165" i="8"/>
  <c r="AL3165" i="8"/>
  <c r="CD3164" i="8"/>
  <c r="CC3164" i="8"/>
  <c r="BO3164" i="8"/>
  <c r="BG3164" i="8"/>
  <c r="BF3164" i="8"/>
  <c r="AS3164" i="8"/>
  <c r="AR3164" i="8"/>
  <c r="AQ3164" i="8"/>
  <c r="AL3164" i="8"/>
  <c r="CD3163" i="8"/>
  <c r="CC3163" i="8"/>
  <c r="BO3163" i="8"/>
  <c r="BG3163" i="8"/>
  <c r="BF3163" i="8"/>
  <c r="AS3163" i="8"/>
  <c r="AR3163" i="8"/>
  <c r="AQ3163" i="8"/>
  <c r="AL3163" i="8"/>
  <c r="CD3162" i="8"/>
  <c r="CC3162" i="8"/>
  <c r="BO3162" i="8"/>
  <c r="BG3162" i="8"/>
  <c r="BF3162" i="8"/>
  <c r="AS3162" i="8"/>
  <c r="AR3162" i="8"/>
  <c r="AQ3162" i="8"/>
  <c r="AL3162" i="8"/>
  <c r="CD3161" i="8"/>
  <c r="CC3161" i="8"/>
  <c r="BO3161" i="8"/>
  <c r="BG3161" i="8"/>
  <c r="BF3161" i="8"/>
  <c r="AS3161" i="8"/>
  <c r="AR3161" i="8"/>
  <c r="AQ3161" i="8"/>
  <c r="AL3161" i="8"/>
  <c r="CD3160" i="8"/>
  <c r="CC3160" i="8"/>
  <c r="BO3160" i="8"/>
  <c r="BG3160" i="8"/>
  <c r="BF3160" i="8"/>
  <c r="AS3160" i="8"/>
  <c r="AR3160" i="8"/>
  <c r="AQ3160" i="8"/>
  <c r="AL3160" i="8"/>
  <c r="CD3159" i="8"/>
  <c r="CC3159" i="8"/>
  <c r="BO3159" i="8"/>
  <c r="BG3159" i="8"/>
  <c r="BF3159" i="8"/>
  <c r="AS3159" i="8"/>
  <c r="AR3159" i="8"/>
  <c r="AQ3159" i="8"/>
  <c r="AL3159" i="8"/>
  <c r="CD3158" i="8"/>
  <c r="CC3158" i="8"/>
  <c r="BO3158" i="8"/>
  <c r="BG3158" i="8"/>
  <c r="BF3158" i="8"/>
  <c r="AS3158" i="8"/>
  <c r="AR3158" i="8"/>
  <c r="AQ3158" i="8"/>
  <c r="AL3158" i="8"/>
  <c r="CD3157" i="8"/>
  <c r="CC3157" i="8"/>
  <c r="BO3157" i="8"/>
  <c r="BG3157" i="8"/>
  <c r="BF3157" i="8"/>
  <c r="AS3157" i="8"/>
  <c r="AR3157" i="8"/>
  <c r="AQ3157" i="8"/>
  <c r="AL3157" i="8"/>
  <c r="CD3156" i="8"/>
  <c r="CC3156" i="8"/>
  <c r="BO3156" i="8"/>
  <c r="BG3156" i="8"/>
  <c r="BF3156" i="8"/>
  <c r="AS3156" i="8"/>
  <c r="AR3156" i="8"/>
  <c r="AQ3156" i="8"/>
  <c r="AL3156" i="8"/>
  <c r="CD3155" i="8"/>
  <c r="CC3155" i="8"/>
  <c r="BO3155" i="8"/>
  <c r="BG3155" i="8"/>
  <c r="BF3155" i="8"/>
  <c r="AS3155" i="8"/>
  <c r="AR3155" i="8"/>
  <c r="AQ3155" i="8"/>
  <c r="AL3155" i="8"/>
  <c r="CD3154" i="8"/>
  <c r="CC3154" i="8"/>
  <c r="BO3154" i="8"/>
  <c r="BG3154" i="8"/>
  <c r="BF3154" i="8"/>
  <c r="AS3154" i="8"/>
  <c r="AR3154" i="8"/>
  <c r="AQ3154" i="8"/>
  <c r="AL3154" i="8"/>
  <c r="CD3153" i="8"/>
  <c r="CC3153" i="8"/>
  <c r="BO3153" i="8"/>
  <c r="BG3153" i="8"/>
  <c r="BF3153" i="8"/>
  <c r="AS3153" i="8"/>
  <c r="AR3153" i="8"/>
  <c r="AQ3153" i="8"/>
  <c r="AL3153" i="8"/>
  <c r="CD3152" i="8"/>
  <c r="CC3152" i="8"/>
  <c r="BO3152" i="8"/>
  <c r="BG3152" i="8"/>
  <c r="BF3152" i="8"/>
  <c r="AS3152" i="8"/>
  <c r="AR3152" i="8"/>
  <c r="AQ3152" i="8"/>
  <c r="AL3152" i="8"/>
  <c r="CD3151" i="8"/>
  <c r="CC3151" i="8"/>
  <c r="BO3151" i="8"/>
  <c r="BG3151" i="8"/>
  <c r="BF3151" i="8"/>
  <c r="AS3151" i="8"/>
  <c r="AR3151" i="8"/>
  <c r="AQ3151" i="8"/>
  <c r="AL3151" i="8"/>
  <c r="CD3150" i="8"/>
  <c r="CC3150" i="8"/>
  <c r="BO3150" i="8"/>
  <c r="BG3150" i="8"/>
  <c r="BF3150" i="8"/>
  <c r="AS3150" i="8"/>
  <c r="AR3150" i="8"/>
  <c r="AQ3150" i="8"/>
  <c r="AL3150" i="8"/>
  <c r="CD3149" i="8"/>
  <c r="CC3149" i="8"/>
  <c r="BO3149" i="8"/>
  <c r="BG3149" i="8"/>
  <c r="BF3149" i="8"/>
  <c r="AS3149" i="8"/>
  <c r="AR3149" i="8"/>
  <c r="AQ3149" i="8"/>
  <c r="AL3149" i="8"/>
  <c r="CD3148" i="8"/>
  <c r="CC3148" i="8"/>
  <c r="BO3148" i="8"/>
  <c r="BG3148" i="8"/>
  <c r="BF3148" i="8"/>
  <c r="AS3148" i="8"/>
  <c r="AR3148" i="8"/>
  <c r="AQ3148" i="8"/>
  <c r="AL3148" i="8"/>
  <c r="CD3147" i="8"/>
  <c r="CC3147" i="8"/>
  <c r="BO3147" i="8"/>
  <c r="BG3147" i="8"/>
  <c r="BF3147" i="8"/>
  <c r="AS3147" i="8"/>
  <c r="AR3147" i="8"/>
  <c r="AQ3147" i="8"/>
  <c r="AL3147" i="8"/>
  <c r="CD3146" i="8"/>
  <c r="CC3146" i="8"/>
  <c r="BO3146" i="8"/>
  <c r="BG3146" i="8"/>
  <c r="BF3146" i="8"/>
  <c r="AS3146" i="8"/>
  <c r="AR3146" i="8"/>
  <c r="AQ3146" i="8"/>
  <c r="AL3146" i="8"/>
  <c r="CD3145" i="8"/>
  <c r="CC3145" i="8"/>
  <c r="BO3145" i="8"/>
  <c r="BG3145" i="8"/>
  <c r="BF3145" i="8"/>
  <c r="AS3145" i="8"/>
  <c r="AR3145" i="8"/>
  <c r="AQ3145" i="8"/>
  <c r="AL3145" i="8"/>
  <c r="CD3144" i="8"/>
  <c r="CC3144" i="8"/>
  <c r="BO3144" i="8"/>
  <c r="BG3144" i="8"/>
  <c r="BF3144" i="8"/>
  <c r="AS3144" i="8"/>
  <c r="AR3144" i="8"/>
  <c r="AQ3144" i="8"/>
  <c r="AL3144" i="8"/>
  <c r="CD3143" i="8"/>
  <c r="CC3143" i="8"/>
  <c r="BO3143" i="8"/>
  <c r="BG3143" i="8"/>
  <c r="BF3143" i="8"/>
  <c r="AS3143" i="8"/>
  <c r="AR3143" i="8"/>
  <c r="AQ3143" i="8"/>
  <c r="AL3143" i="8"/>
  <c r="CD3142" i="8"/>
  <c r="CC3142" i="8"/>
  <c r="BO3142" i="8"/>
  <c r="BG3142" i="8"/>
  <c r="BF3142" i="8"/>
  <c r="AS3142" i="8"/>
  <c r="AR3142" i="8"/>
  <c r="AQ3142" i="8"/>
  <c r="AL3142" i="8"/>
  <c r="CD3141" i="8"/>
  <c r="CC3141" i="8"/>
  <c r="BO3141" i="8"/>
  <c r="BG3141" i="8"/>
  <c r="BF3141" i="8"/>
  <c r="AS3141" i="8"/>
  <c r="AR3141" i="8"/>
  <c r="AQ3141" i="8"/>
  <c r="AL3141" i="8"/>
  <c r="CD3140" i="8"/>
  <c r="CC3140" i="8"/>
  <c r="BO3140" i="8"/>
  <c r="BG3140" i="8"/>
  <c r="BF3140" i="8"/>
  <c r="AS3140" i="8"/>
  <c r="AR3140" i="8"/>
  <c r="AQ3140" i="8"/>
  <c r="AL3140" i="8"/>
  <c r="CD3139" i="8"/>
  <c r="CC3139" i="8"/>
  <c r="BO3139" i="8"/>
  <c r="BG3139" i="8"/>
  <c r="BF3139" i="8"/>
  <c r="AS3139" i="8"/>
  <c r="AR3139" i="8"/>
  <c r="AQ3139" i="8"/>
  <c r="AL3139" i="8"/>
  <c r="CD3138" i="8"/>
  <c r="CC3138" i="8"/>
  <c r="BO3138" i="8"/>
  <c r="BG3138" i="8"/>
  <c r="BF3138" i="8"/>
  <c r="AS3138" i="8"/>
  <c r="AR3138" i="8"/>
  <c r="AQ3138" i="8"/>
  <c r="AL3138" i="8"/>
  <c r="CD3137" i="8"/>
  <c r="CC3137" i="8"/>
  <c r="BO3137" i="8"/>
  <c r="BG3137" i="8"/>
  <c r="BF3137" i="8"/>
  <c r="AS3137" i="8"/>
  <c r="AR3137" i="8"/>
  <c r="AQ3137" i="8"/>
  <c r="AL3137" i="8"/>
  <c r="CD3136" i="8"/>
  <c r="CC3136" i="8"/>
  <c r="BO3136" i="8"/>
  <c r="BG3136" i="8"/>
  <c r="BF3136" i="8"/>
  <c r="AS3136" i="8"/>
  <c r="AR3136" i="8"/>
  <c r="AQ3136" i="8"/>
  <c r="AL3136" i="8"/>
  <c r="CD3135" i="8"/>
  <c r="CC3135" i="8"/>
  <c r="BO3135" i="8"/>
  <c r="BG3135" i="8"/>
  <c r="BF3135" i="8"/>
  <c r="AS3135" i="8"/>
  <c r="AR3135" i="8"/>
  <c r="AQ3135" i="8"/>
  <c r="AL3135" i="8"/>
  <c r="CD3134" i="8"/>
  <c r="CC3134" i="8"/>
  <c r="BO3134" i="8"/>
  <c r="BG3134" i="8"/>
  <c r="BF3134" i="8"/>
  <c r="AS3134" i="8"/>
  <c r="AR3134" i="8"/>
  <c r="AQ3134" i="8"/>
  <c r="AL3134" i="8"/>
  <c r="CD3133" i="8"/>
  <c r="CC3133" i="8"/>
  <c r="BO3133" i="8"/>
  <c r="BG3133" i="8"/>
  <c r="BF3133" i="8"/>
  <c r="AS3133" i="8"/>
  <c r="AR3133" i="8"/>
  <c r="AQ3133" i="8"/>
  <c r="AL3133" i="8"/>
  <c r="CD3132" i="8"/>
  <c r="CC3132" i="8"/>
  <c r="BO3132" i="8"/>
  <c r="BG3132" i="8"/>
  <c r="BF3132" i="8"/>
  <c r="AS3132" i="8"/>
  <c r="AR3132" i="8"/>
  <c r="AQ3132" i="8"/>
  <c r="AL3132" i="8"/>
  <c r="CD3131" i="8"/>
  <c r="CC3131" i="8"/>
  <c r="BO3131" i="8"/>
  <c r="BG3131" i="8"/>
  <c r="BF3131" i="8"/>
  <c r="AS3131" i="8"/>
  <c r="AR3131" i="8"/>
  <c r="AQ3131" i="8"/>
  <c r="AL3131" i="8"/>
  <c r="CD3130" i="8"/>
  <c r="CC3130" i="8"/>
  <c r="BO3130" i="8"/>
  <c r="BG3130" i="8"/>
  <c r="BF3130" i="8"/>
  <c r="AS3130" i="8"/>
  <c r="AR3130" i="8"/>
  <c r="AQ3130" i="8"/>
  <c r="AL3130" i="8"/>
  <c r="CD3129" i="8"/>
  <c r="CC3129" i="8"/>
  <c r="BO3129" i="8"/>
  <c r="BG3129" i="8"/>
  <c r="BF3129" i="8"/>
  <c r="AS3129" i="8"/>
  <c r="AR3129" i="8"/>
  <c r="AQ3129" i="8"/>
  <c r="AL3129" i="8"/>
  <c r="CD3128" i="8"/>
  <c r="CC3128" i="8"/>
  <c r="BO3128" i="8"/>
  <c r="BG3128" i="8"/>
  <c r="BF3128" i="8"/>
  <c r="AS3128" i="8"/>
  <c r="AR3128" i="8"/>
  <c r="AQ3128" i="8"/>
  <c r="AL3128" i="8"/>
  <c r="CD3127" i="8"/>
  <c r="CC3127" i="8"/>
  <c r="BO3127" i="8"/>
  <c r="BG3127" i="8"/>
  <c r="BF3127" i="8"/>
  <c r="AS3127" i="8"/>
  <c r="AR3127" i="8"/>
  <c r="AQ3127" i="8"/>
  <c r="AL3127" i="8"/>
  <c r="CD3126" i="8"/>
  <c r="CC3126" i="8"/>
  <c r="BO3126" i="8"/>
  <c r="BG3126" i="8"/>
  <c r="BF3126" i="8"/>
  <c r="AS3126" i="8"/>
  <c r="AR3126" i="8"/>
  <c r="AQ3126" i="8"/>
  <c r="AL3126" i="8"/>
  <c r="CD3125" i="8"/>
  <c r="CC3125" i="8"/>
  <c r="BO3125" i="8"/>
  <c r="BG3125" i="8"/>
  <c r="BF3125" i="8"/>
  <c r="AS3125" i="8"/>
  <c r="AR3125" i="8"/>
  <c r="AQ3125" i="8"/>
  <c r="AL3125" i="8"/>
  <c r="CD3124" i="8"/>
  <c r="CC3124" i="8"/>
  <c r="BO3124" i="8"/>
  <c r="BG3124" i="8"/>
  <c r="BF3124" i="8"/>
  <c r="AS3124" i="8"/>
  <c r="AR3124" i="8"/>
  <c r="AQ3124" i="8"/>
  <c r="AL3124" i="8"/>
  <c r="CD3123" i="8"/>
  <c r="CC3123" i="8"/>
  <c r="BO3123" i="8"/>
  <c r="BG3123" i="8"/>
  <c r="BF3123" i="8"/>
  <c r="AS3123" i="8"/>
  <c r="AR3123" i="8"/>
  <c r="AQ3123" i="8"/>
  <c r="AL3123" i="8"/>
  <c r="CD3122" i="8"/>
  <c r="CC3122" i="8"/>
  <c r="BO3122" i="8"/>
  <c r="BG3122" i="8"/>
  <c r="BF3122" i="8"/>
  <c r="AS3122" i="8"/>
  <c r="AR3122" i="8"/>
  <c r="AQ3122" i="8"/>
  <c r="AL3122" i="8"/>
  <c r="CD3121" i="8"/>
  <c r="CC3121" i="8"/>
  <c r="BO3121" i="8"/>
  <c r="BG3121" i="8"/>
  <c r="BF3121" i="8"/>
  <c r="AS3121" i="8"/>
  <c r="AR3121" i="8"/>
  <c r="AQ3121" i="8"/>
  <c r="AL3121" i="8"/>
  <c r="CD3120" i="8"/>
  <c r="CC3120" i="8"/>
  <c r="BO3120" i="8"/>
  <c r="BG3120" i="8"/>
  <c r="BF3120" i="8"/>
  <c r="AS3120" i="8"/>
  <c r="AR3120" i="8"/>
  <c r="AQ3120" i="8"/>
  <c r="AL3120" i="8"/>
  <c r="CD3119" i="8"/>
  <c r="CC3119" i="8"/>
  <c r="BO3119" i="8"/>
  <c r="BG3119" i="8"/>
  <c r="BF3119" i="8"/>
  <c r="AS3119" i="8"/>
  <c r="AR3119" i="8"/>
  <c r="AQ3119" i="8"/>
  <c r="AL3119" i="8"/>
  <c r="CD3118" i="8"/>
  <c r="CC3118" i="8"/>
  <c r="BO3118" i="8"/>
  <c r="BG3118" i="8"/>
  <c r="BF3118" i="8"/>
  <c r="AS3118" i="8"/>
  <c r="AR3118" i="8"/>
  <c r="AQ3118" i="8"/>
  <c r="AL3118" i="8"/>
  <c r="CD3117" i="8"/>
  <c r="CC3117" i="8"/>
  <c r="BO3117" i="8"/>
  <c r="BG3117" i="8"/>
  <c r="BF3117" i="8"/>
  <c r="AS3117" i="8"/>
  <c r="AR3117" i="8"/>
  <c r="AQ3117" i="8"/>
  <c r="AL3117" i="8"/>
  <c r="CD3116" i="8"/>
  <c r="CC3116" i="8"/>
  <c r="BO3116" i="8"/>
  <c r="BG3116" i="8"/>
  <c r="BF3116" i="8"/>
  <c r="AS3116" i="8"/>
  <c r="AR3116" i="8"/>
  <c r="AQ3116" i="8"/>
  <c r="AL3116" i="8"/>
  <c r="CD3115" i="8"/>
  <c r="CC3115" i="8"/>
  <c r="BO3115" i="8"/>
  <c r="BG3115" i="8"/>
  <c r="BF3115" i="8"/>
  <c r="AS3115" i="8"/>
  <c r="AR3115" i="8"/>
  <c r="AQ3115" i="8"/>
  <c r="AL3115" i="8"/>
  <c r="CD3114" i="8"/>
  <c r="CC3114" i="8"/>
  <c r="BO3114" i="8"/>
  <c r="BG3114" i="8"/>
  <c r="BF3114" i="8"/>
  <c r="AS3114" i="8"/>
  <c r="AR3114" i="8"/>
  <c r="AQ3114" i="8"/>
  <c r="AL3114" i="8"/>
  <c r="CD3113" i="8"/>
  <c r="CC3113" i="8"/>
  <c r="BO3113" i="8"/>
  <c r="BG3113" i="8"/>
  <c r="BF3113" i="8"/>
  <c r="AS3113" i="8"/>
  <c r="AR3113" i="8"/>
  <c r="AQ3113" i="8"/>
  <c r="AL3113" i="8"/>
  <c r="CD3112" i="8"/>
  <c r="CC3112" i="8"/>
  <c r="BO3112" i="8"/>
  <c r="BG3112" i="8"/>
  <c r="BF3112" i="8"/>
  <c r="AS3112" i="8"/>
  <c r="AR3112" i="8"/>
  <c r="AQ3112" i="8"/>
  <c r="AL3112" i="8"/>
  <c r="CD3111" i="8"/>
  <c r="CC3111" i="8"/>
  <c r="BO3111" i="8"/>
  <c r="BG3111" i="8"/>
  <c r="BF3111" i="8"/>
  <c r="AS3111" i="8"/>
  <c r="AR3111" i="8"/>
  <c r="AQ3111" i="8"/>
  <c r="AL3111" i="8"/>
  <c r="CD3110" i="8"/>
  <c r="CC3110" i="8"/>
  <c r="BO3110" i="8"/>
  <c r="BG3110" i="8"/>
  <c r="BF3110" i="8"/>
  <c r="AS3110" i="8"/>
  <c r="AR3110" i="8"/>
  <c r="AQ3110" i="8"/>
  <c r="AL3110" i="8"/>
  <c r="CD3109" i="8"/>
  <c r="CC3109" i="8"/>
  <c r="BO3109" i="8"/>
  <c r="BG3109" i="8"/>
  <c r="BF3109" i="8"/>
  <c r="AS3109" i="8"/>
  <c r="AR3109" i="8"/>
  <c r="AQ3109" i="8"/>
  <c r="AL3109" i="8"/>
  <c r="CD3108" i="8"/>
  <c r="CC3108" i="8"/>
  <c r="BO3108" i="8"/>
  <c r="BG3108" i="8"/>
  <c r="BF3108" i="8"/>
  <c r="AS3108" i="8"/>
  <c r="AR3108" i="8"/>
  <c r="AQ3108" i="8"/>
  <c r="AL3108" i="8"/>
  <c r="CD3107" i="8"/>
  <c r="CC3107" i="8"/>
  <c r="BO3107" i="8"/>
  <c r="BG3107" i="8"/>
  <c r="BF3107" i="8"/>
  <c r="AS3107" i="8"/>
  <c r="AR3107" i="8"/>
  <c r="AQ3107" i="8"/>
  <c r="AL3107" i="8"/>
  <c r="CD3106" i="8"/>
  <c r="CC3106" i="8"/>
  <c r="BO3106" i="8"/>
  <c r="BG3106" i="8"/>
  <c r="BF3106" i="8"/>
  <c r="AS3106" i="8"/>
  <c r="AR3106" i="8"/>
  <c r="AQ3106" i="8"/>
  <c r="AL3106" i="8"/>
  <c r="CD3105" i="8"/>
  <c r="CC3105" i="8"/>
  <c r="BO3105" i="8"/>
  <c r="BG3105" i="8"/>
  <c r="BF3105" i="8"/>
  <c r="AS3105" i="8"/>
  <c r="AR3105" i="8"/>
  <c r="AQ3105" i="8"/>
  <c r="AL3105" i="8"/>
  <c r="CD3104" i="8"/>
  <c r="CC3104" i="8"/>
  <c r="BO3104" i="8"/>
  <c r="BG3104" i="8"/>
  <c r="BF3104" i="8"/>
  <c r="AS3104" i="8"/>
  <c r="AR3104" i="8"/>
  <c r="AQ3104" i="8"/>
  <c r="AL3104" i="8"/>
  <c r="CD3103" i="8"/>
  <c r="CC3103" i="8"/>
  <c r="BO3103" i="8"/>
  <c r="BG3103" i="8"/>
  <c r="BF3103" i="8"/>
  <c r="AS3103" i="8"/>
  <c r="AR3103" i="8"/>
  <c r="AQ3103" i="8"/>
  <c r="AL3103" i="8"/>
  <c r="CD3102" i="8"/>
  <c r="CC3102" i="8"/>
  <c r="BO3102" i="8"/>
  <c r="BG3102" i="8"/>
  <c r="BF3102" i="8"/>
  <c r="AS3102" i="8"/>
  <c r="AR3102" i="8"/>
  <c r="AQ3102" i="8"/>
  <c r="AL3102" i="8"/>
  <c r="CD3101" i="8"/>
  <c r="CC3101" i="8"/>
  <c r="BO3101" i="8"/>
  <c r="BG3101" i="8"/>
  <c r="BF3101" i="8"/>
  <c r="AS3101" i="8"/>
  <c r="AR3101" i="8"/>
  <c r="AQ3101" i="8"/>
  <c r="AL3101" i="8"/>
  <c r="CD3100" i="8"/>
  <c r="CC3100" i="8"/>
  <c r="BO3100" i="8"/>
  <c r="BG3100" i="8"/>
  <c r="BF3100" i="8"/>
  <c r="AS3100" i="8"/>
  <c r="AR3100" i="8"/>
  <c r="AQ3100" i="8"/>
  <c r="AL3100" i="8"/>
  <c r="CD3099" i="8"/>
  <c r="CC3099" i="8"/>
  <c r="BO3099" i="8"/>
  <c r="BG3099" i="8"/>
  <c r="BF3099" i="8"/>
  <c r="AS3099" i="8"/>
  <c r="AR3099" i="8"/>
  <c r="AQ3099" i="8"/>
  <c r="AL3099" i="8"/>
  <c r="CD3098" i="8"/>
  <c r="CC3098" i="8"/>
  <c r="BO3098" i="8"/>
  <c r="BG3098" i="8"/>
  <c r="BF3098" i="8"/>
  <c r="AS3098" i="8"/>
  <c r="AR3098" i="8"/>
  <c r="AQ3098" i="8"/>
  <c r="AL3098" i="8"/>
  <c r="CD3097" i="8"/>
  <c r="CC3097" i="8"/>
  <c r="BO3097" i="8"/>
  <c r="BG3097" i="8"/>
  <c r="BF3097" i="8"/>
  <c r="AS3097" i="8"/>
  <c r="AR3097" i="8"/>
  <c r="AQ3097" i="8"/>
  <c r="AL3097" i="8"/>
  <c r="CD3096" i="8"/>
  <c r="CC3096" i="8"/>
  <c r="BO3096" i="8"/>
  <c r="BG3096" i="8"/>
  <c r="BF3096" i="8"/>
  <c r="AS3096" i="8"/>
  <c r="AR3096" i="8"/>
  <c r="AQ3096" i="8"/>
  <c r="AL3096" i="8"/>
  <c r="CD3095" i="8"/>
  <c r="CC3095" i="8"/>
  <c r="BO3095" i="8"/>
  <c r="BG3095" i="8"/>
  <c r="BF3095" i="8"/>
  <c r="AS3095" i="8"/>
  <c r="AR3095" i="8"/>
  <c r="AQ3095" i="8"/>
  <c r="AL3095" i="8"/>
  <c r="CD3094" i="8"/>
  <c r="CC3094" i="8"/>
  <c r="BO3094" i="8"/>
  <c r="BG3094" i="8"/>
  <c r="BF3094" i="8"/>
  <c r="AS3094" i="8"/>
  <c r="AR3094" i="8"/>
  <c r="AQ3094" i="8"/>
  <c r="AL3094" i="8"/>
  <c r="CD3093" i="8"/>
  <c r="CC3093" i="8"/>
  <c r="BO3093" i="8"/>
  <c r="BG3093" i="8"/>
  <c r="BF3093" i="8"/>
  <c r="AS3093" i="8"/>
  <c r="AR3093" i="8"/>
  <c r="AQ3093" i="8"/>
  <c r="AL3093" i="8"/>
  <c r="CD3092" i="8"/>
  <c r="CC3092" i="8"/>
  <c r="BO3092" i="8"/>
  <c r="BG3092" i="8"/>
  <c r="BF3092" i="8"/>
  <c r="AS3092" i="8"/>
  <c r="AR3092" i="8"/>
  <c r="AQ3092" i="8"/>
  <c r="AL3092" i="8"/>
  <c r="CD3091" i="8"/>
  <c r="CC3091" i="8"/>
  <c r="BO3091" i="8"/>
  <c r="BG3091" i="8"/>
  <c r="BF3091" i="8"/>
  <c r="AS3091" i="8"/>
  <c r="AR3091" i="8"/>
  <c r="AQ3091" i="8"/>
  <c r="AL3091" i="8"/>
  <c r="CD3090" i="8"/>
  <c r="CC3090" i="8"/>
  <c r="BO3090" i="8"/>
  <c r="BG3090" i="8"/>
  <c r="BF3090" i="8"/>
  <c r="AS3090" i="8"/>
  <c r="AR3090" i="8"/>
  <c r="AQ3090" i="8"/>
  <c r="AL3090" i="8"/>
  <c r="CD3089" i="8"/>
  <c r="CC3089" i="8"/>
  <c r="BO3089" i="8"/>
  <c r="BG3089" i="8"/>
  <c r="BF3089" i="8"/>
  <c r="AS3089" i="8"/>
  <c r="AR3089" i="8"/>
  <c r="AQ3089" i="8"/>
  <c r="AL3089" i="8"/>
  <c r="CD3088" i="8"/>
  <c r="CC3088" i="8"/>
  <c r="BO3088" i="8"/>
  <c r="BG3088" i="8"/>
  <c r="BF3088" i="8"/>
  <c r="AS3088" i="8"/>
  <c r="AR3088" i="8"/>
  <c r="AQ3088" i="8"/>
  <c r="AL3088" i="8"/>
  <c r="CD3087" i="8"/>
  <c r="CC3087" i="8"/>
  <c r="BO3087" i="8"/>
  <c r="BG3087" i="8"/>
  <c r="BF3087" i="8"/>
  <c r="AS3087" i="8"/>
  <c r="AR3087" i="8"/>
  <c r="AQ3087" i="8"/>
  <c r="AL3087" i="8"/>
  <c r="CD3086" i="8"/>
  <c r="CC3086" i="8"/>
  <c r="BO3086" i="8"/>
  <c r="BG3086" i="8"/>
  <c r="BF3086" i="8"/>
  <c r="AS3086" i="8"/>
  <c r="AR3086" i="8"/>
  <c r="AQ3086" i="8"/>
  <c r="AL3086" i="8"/>
  <c r="CD3085" i="8"/>
  <c r="CC3085" i="8"/>
  <c r="BO3085" i="8"/>
  <c r="BG3085" i="8"/>
  <c r="BF3085" i="8"/>
  <c r="AS3085" i="8"/>
  <c r="AR3085" i="8"/>
  <c r="AQ3085" i="8"/>
  <c r="AL3085" i="8"/>
  <c r="CD3084" i="8"/>
  <c r="CC3084" i="8"/>
  <c r="BO3084" i="8"/>
  <c r="BG3084" i="8"/>
  <c r="BF3084" i="8"/>
  <c r="AS3084" i="8"/>
  <c r="AR3084" i="8"/>
  <c r="AQ3084" i="8"/>
  <c r="AL3084" i="8"/>
  <c r="CD3083" i="8"/>
  <c r="CC3083" i="8"/>
  <c r="BO3083" i="8"/>
  <c r="BG3083" i="8"/>
  <c r="BF3083" i="8"/>
  <c r="AS3083" i="8"/>
  <c r="AR3083" i="8"/>
  <c r="AQ3083" i="8"/>
  <c r="AL3083" i="8"/>
  <c r="CD3082" i="8"/>
  <c r="CC3082" i="8"/>
  <c r="BO3082" i="8"/>
  <c r="BG3082" i="8"/>
  <c r="BF3082" i="8"/>
  <c r="AS3082" i="8"/>
  <c r="AR3082" i="8"/>
  <c r="AQ3082" i="8"/>
  <c r="AL3082" i="8"/>
  <c r="CD3081" i="8"/>
  <c r="CC3081" i="8"/>
  <c r="BO3081" i="8"/>
  <c r="BG3081" i="8"/>
  <c r="BF3081" i="8"/>
  <c r="AS3081" i="8"/>
  <c r="AR3081" i="8"/>
  <c r="AQ3081" i="8"/>
  <c r="AL3081" i="8"/>
  <c r="CD3080" i="8"/>
  <c r="CC3080" i="8"/>
  <c r="BO3080" i="8"/>
  <c r="BG3080" i="8"/>
  <c r="BF3080" i="8"/>
  <c r="AS3080" i="8"/>
  <c r="AR3080" i="8"/>
  <c r="AQ3080" i="8"/>
  <c r="AL3080" i="8"/>
  <c r="CD3079" i="8"/>
  <c r="CC3079" i="8"/>
  <c r="BO3079" i="8"/>
  <c r="BG3079" i="8"/>
  <c r="BF3079" i="8"/>
  <c r="AS3079" i="8"/>
  <c r="AR3079" i="8"/>
  <c r="AQ3079" i="8"/>
  <c r="AL3079" i="8"/>
  <c r="CD3078" i="8"/>
  <c r="CC3078" i="8"/>
  <c r="BO3078" i="8"/>
  <c r="BG3078" i="8"/>
  <c r="BF3078" i="8"/>
  <c r="AS3078" i="8"/>
  <c r="AR3078" i="8"/>
  <c r="AQ3078" i="8"/>
  <c r="AL3078" i="8"/>
  <c r="CD3077" i="8"/>
  <c r="CC3077" i="8"/>
  <c r="BO3077" i="8"/>
  <c r="BG3077" i="8"/>
  <c r="BF3077" i="8"/>
  <c r="AS3077" i="8"/>
  <c r="AR3077" i="8"/>
  <c r="AQ3077" i="8"/>
  <c r="AL3077" i="8"/>
  <c r="CD3076" i="8"/>
  <c r="CC3076" i="8"/>
  <c r="BO3076" i="8"/>
  <c r="BG3076" i="8"/>
  <c r="BF3076" i="8"/>
  <c r="AS3076" i="8"/>
  <c r="AR3076" i="8"/>
  <c r="AQ3076" i="8"/>
  <c r="AL3076" i="8"/>
  <c r="CD3075" i="8"/>
  <c r="CC3075" i="8"/>
  <c r="BO3075" i="8"/>
  <c r="BG3075" i="8"/>
  <c r="BF3075" i="8"/>
  <c r="AS3075" i="8"/>
  <c r="AR3075" i="8"/>
  <c r="AQ3075" i="8"/>
  <c r="AL3075" i="8"/>
  <c r="CD3074" i="8"/>
  <c r="CC3074" i="8"/>
  <c r="BO3074" i="8"/>
  <c r="BG3074" i="8"/>
  <c r="BF3074" i="8"/>
  <c r="AS3074" i="8"/>
  <c r="AR3074" i="8"/>
  <c r="AQ3074" i="8"/>
  <c r="AL3074" i="8"/>
  <c r="CD3073" i="8"/>
  <c r="CC3073" i="8"/>
  <c r="BO3073" i="8"/>
  <c r="BG3073" i="8"/>
  <c r="BF3073" i="8"/>
  <c r="AS3073" i="8"/>
  <c r="AR3073" i="8"/>
  <c r="AQ3073" i="8"/>
  <c r="AL3073" i="8"/>
  <c r="CD3072" i="8"/>
  <c r="CC3072" i="8"/>
  <c r="BO3072" i="8"/>
  <c r="BG3072" i="8"/>
  <c r="BF3072" i="8"/>
  <c r="AS3072" i="8"/>
  <c r="AR3072" i="8"/>
  <c r="AQ3072" i="8"/>
  <c r="AL3072" i="8"/>
  <c r="CD3071" i="8"/>
  <c r="CC3071" i="8"/>
  <c r="BO3071" i="8"/>
  <c r="BG3071" i="8"/>
  <c r="BF3071" i="8"/>
  <c r="AS3071" i="8"/>
  <c r="AR3071" i="8"/>
  <c r="AQ3071" i="8"/>
  <c r="AL3071" i="8"/>
  <c r="CD3070" i="8"/>
  <c r="CC3070" i="8"/>
  <c r="BO3070" i="8"/>
  <c r="BG3070" i="8"/>
  <c r="BF3070" i="8"/>
  <c r="AS3070" i="8"/>
  <c r="AR3070" i="8"/>
  <c r="AQ3070" i="8"/>
  <c r="AL3070" i="8"/>
  <c r="CD3069" i="8"/>
  <c r="CC3069" i="8"/>
  <c r="BO3069" i="8"/>
  <c r="BG3069" i="8"/>
  <c r="BF3069" i="8"/>
  <c r="AS3069" i="8"/>
  <c r="AR3069" i="8"/>
  <c r="AQ3069" i="8"/>
  <c r="AL3069" i="8"/>
  <c r="CD3068" i="8"/>
  <c r="CC3068" i="8"/>
  <c r="BO3068" i="8"/>
  <c r="BG3068" i="8"/>
  <c r="BF3068" i="8"/>
  <c r="AS3068" i="8"/>
  <c r="AR3068" i="8"/>
  <c r="AQ3068" i="8"/>
  <c r="AL3068" i="8"/>
  <c r="CD3067" i="8"/>
  <c r="CC3067" i="8"/>
  <c r="BO3067" i="8"/>
  <c r="BG3067" i="8"/>
  <c r="BF3067" i="8"/>
  <c r="AS3067" i="8"/>
  <c r="AR3067" i="8"/>
  <c r="AQ3067" i="8"/>
  <c r="AL3067" i="8"/>
  <c r="CD3066" i="8"/>
  <c r="CC3066" i="8"/>
  <c r="BO3066" i="8"/>
  <c r="BG3066" i="8"/>
  <c r="BF3066" i="8"/>
  <c r="AS3066" i="8"/>
  <c r="AR3066" i="8"/>
  <c r="AQ3066" i="8"/>
  <c r="AL3066" i="8"/>
  <c r="CD3065" i="8"/>
  <c r="CC3065" i="8"/>
  <c r="BO3065" i="8"/>
  <c r="BG3065" i="8"/>
  <c r="BF3065" i="8"/>
  <c r="AS3065" i="8"/>
  <c r="AR3065" i="8"/>
  <c r="AQ3065" i="8"/>
  <c r="AL3065" i="8"/>
  <c r="CD3064" i="8"/>
  <c r="CC3064" i="8"/>
  <c r="BO3064" i="8"/>
  <c r="BG3064" i="8"/>
  <c r="BF3064" i="8"/>
  <c r="AS3064" i="8"/>
  <c r="AR3064" i="8"/>
  <c r="AQ3064" i="8"/>
  <c r="AL3064" i="8"/>
  <c r="CD3063" i="8"/>
  <c r="CC3063" i="8"/>
  <c r="BO3063" i="8"/>
  <c r="BG3063" i="8"/>
  <c r="BF3063" i="8"/>
  <c r="AS3063" i="8"/>
  <c r="AR3063" i="8"/>
  <c r="AQ3063" i="8"/>
  <c r="AL3063" i="8"/>
  <c r="CD3062" i="8"/>
  <c r="CC3062" i="8"/>
  <c r="BO3062" i="8"/>
  <c r="BG3062" i="8"/>
  <c r="BF3062" i="8"/>
  <c r="AS3062" i="8"/>
  <c r="AR3062" i="8"/>
  <c r="AQ3062" i="8"/>
  <c r="AL3062" i="8"/>
  <c r="CD3061" i="8"/>
  <c r="CC3061" i="8"/>
  <c r="BO3061" i="8"/>
  <c r="BG3061" i="8"/>
  <c r="BF3061" i="8"/>
  <c r="AS3061" i="8"/>
  <c r="AR3061" i="8"/>
  <c r="AQ3061" i="8"/>
  <c r="AL3061" i="8"/>
  <c r="CD3060" i="8"/>
  <c r="CC3060" i="8"/>
  <c r="BO3060" i="8"/>
  <c r="BG3060" i="8"/>
  <c r="BF3060" i="8"/>
  <c r="AS3060" i="8"/>
  <c r="AR3060" i="8"/>
  <c r="AQ3060" i="8"/>
  <c r="AL3060" i="8"/>
  <c r="CD3059" i="8"/>
  <c r="CC3059" i="8"/>
  <c r="BO3059" i="8"/>
  <c r="BG3059" i="8"/>
  <c r="BF3059" i="8"/>
  <c r="AS3059" i="8"/>
  <c r="AR3059" i="8"/>
  <c r="AQ3059" i="8"/>
  <c r="AL3059" i="8"/>
  <c r="CD3058" i="8"/>
  <c r="CC3058" i="8"/>
  <c r="BO3058" i="8"/>
  <c r="BG3058" i="8"/>
  <c r="BF3058" i="8"/>
  <c r="AS3058" i="8"/>
  <c r="AR3058" i="8"/>
  <c r="AQ3058" i="8"/>
  <c r="AL3058" i="8"/>
  <c r="CD3057" i="8"/>
  <c r="CC3057" i="8"/>
  <c r="BO3057" i="8"/>
  <c r="BG3057" i="8"/>
  <c r="BF3057" i="8"/>
  <c r="AS3057" i="8"/>
  <c r="AR3057" i="8"/>
  <c r="AQ3057" i="8"/>
  <c r="AL3057" i="8"/>
  <c r="CD3056" i="8"/>
  <c r="CC3056" i="8"/>
  <c r="BO3056" i="8"/>
  <c r="BG3056" i="8"/>
  <c r="BF3056" i="8"/>
  <c r="AS3056" i="8"/>
  <c r="AR3056" i="8"/>
  <c r="AQ3056" i="8"/>
  <c r="AL3056" i="8"/>
  <c r="CD3055" i="8"/>
  <c r="CC3055" i="8"/>
  <c r="BO3055" i="8"/>
  <c r="BG3055" i="8"/>
  <c r="BF3055" i="8"/>
  <c r="AS3055" i="8"/>
  <c r="AR3055" i="8"/>
  <c r="AQ3055" i="8"/>
  <c r="AL3055" i="8"/>
  <c r="CD3054" i="8"/>
  <c r="CC3054" i="8"/>
  <c r="BO3054" i="8"/>
  <c r="BG3054" i="8"/>
  <c r="BF3054" i="8"/>
  <c r="AS3054" i="8"/>
  <c r="AR3054" i="8"/>
  <c r="AQ3054" i="8"/>
  <c r="AL3054" i="8"/>
  <c r="CD3053" i="8"/>
  <c r="CC3053" i="8"/>
  <c r="BO3053" i="8"/>
  <c r="BG3053" i="8"/>
  <c r="BF3053" i="8"/>
  <c r="AS3053" i="8"/>
  <c r="AR3053" i="8"/>
  <c r="AQ3053" i="8"/>
  <c r="AL3053" i="8"/>
  <c r="CD3052" i="8"/>
  <c r="CC3052" i="8"/>
  <c r="BO3052" i="8"/>
  <c r="BG3052" i="8"/>
  <c r="BF3052" i="8"/>
  <c r="AS3052" i="8"/>
  <c r="AR3052" i="8"/>
  <c r="AQ3052" i="8"/>
  <c r="AL3052" i="8"/>
  <c r="CD3051" i="8"/>
  <c r="CC3051" i="8"/>
  <c r="BO3051" i="8"/>
  <c r="BG3051" i="8"/>
  <c r="BF3051" i="8"/>
  <c r="AS3051" i="8"/>
  <c r="AR3051" i="8"/>
  <c r="AQ3051" i="8"/>
  <c r="AL3051" i="8"/>
  <c r="CD3050" i="8"/>
  <c r="CC3050" i="8"/>
  <c r="BO3050" i="8"/>
  <c r="BG3050" i="8"/>
  <c r="BF3050" i="8"/>
  <c r="AS3050" i="8"/>
  <c r="AR3050" i="8"/>
  <c r="AQ3050" i="8"/>
  <c r="AL3050" i="8"/>
  <c r="CD3049" i="8"/>
  <c r="CC3049" i="8"/>
  <c r="BO3049" i="8"/>
  <c r="BG3049" i="8"/>
  <c r="BF3049" i="8"/>
  <c r="AS3049" i="8"/>
  <c r="AR3049" i="8"/>
  <c r="AQ3049" i="8"/>
  <c r="AL3049" i="8"/>
  <c r="CD3048" i="8"/>
  <c r="CC3048" i="8"/>
  <c r="BO3048" i="8"/>
  <c r="BG3048" i="8"/>
  <c r="BF3048" i="8"/>
  <c r="AS3048" i="8"/>
  <c r="AR3048" i="8"/>
  <c r="AQ3048" i="8"/>
  <c r="AL3048" i="8"/>
  <c r="CD3047" i="8"/>
  <c r="CC3047" i="8"/>
  <c r="BO3047" i="8"/>
  <c r="BG3047" i="8"/>
  <c r="BF3047" i="8"/>
  <c r="AS3047" i="8"/>
  <c r="AR3047" i="8"/>
  <c r="AQ3047" i="8"/>
  <c r="AL3047" i="8"/>
  <c r="CD3046" i="8"/>
  <c r="CC3046" i="8"/>
  <c r="BO3046" i="8"/>
  <c r="BG3046" i="8"/>
  <c r="BF3046" i="8"/>
  <c r="AS3046" i="8"/>
  <c r="AR3046" i="8"/>
  <c r="AQ3046" i="8"/>
  <c r="AL3046" i="8"/>
  <c r="CD3045" i="8"/>
  <c r="CC3045" i="8"/>
  <c r="BO3045" i="8"/>
  <c r="BG3045" i="8"/>
  <c r="BF3045" i="8"/>
  <c r="AS3045" i="8"/>
  <c r="AR3045" i="8"/>
  <c r="AQ3045" i="8"/>
  <c r="AL3045" i="8"/>
  <c r="CD3044" i="8"/>
  <c r="CC3044" i="8"/>
  <c r="BO3044" i="8"/>
  <c r="BG3044" i="8"/>
  <c r="BF3044" i="8"/>
  <c r="AS3044" i="8"/>
  <c r="AR3044" i="8"/>
  <c r="AQ3044" i="8"/>
  <c r="AL3044" i="8"/>
  <c r="CD3043" i="8"/>
  <c r="CC3043" i="8"/>
  <c r="BO3043" i="8"/>
  <c r="BG3043" i="8"/>
  <c r="BF3043" i="8"/>
  <c r="AS3043" i="8"/>
  <c r="AR3043" i="8"/>
  <c r="AQ3043" i="8"/>
  <c r="AL3043" i="8"/>
  <c r="CD3042" i="8"/>
  <c r="CC3042" i="8"/>
  <c r="BO3042" i="8"/>
  <c r="BG3042" i="8"/>
  <c r="BF3042" i="8"/>
  <c r="AS3042" i="8"/>
  <c r="AR3042" i="8"/>
  <c r="AQ3042" i="8"/>
  <c r="AL3042" i="8"/>
  <c r="CD3041" i="8"/>
  <c r="CC3041" i="8"/>
  <c r="BO3041" i="8"/>
  <c r="BG3041" i="8"/>
  <c r="BF3041" i="8"/>
  <c r="AS3041" i="8"/>
  <c r="AR3041" i="8"/>
  <c r="AQ3041" i="8"/>
  <c r="AL3041" i="8"/>
  <c r="CD3040" i="8"/>
  <c r="CC3040" i="8"/>
  <c r="BO3040" i="8"/>
  <c r="BG3040" i="8"/>
  <c r="BF3040" i="8"/>
  <c r="AS3040" i="8"/>
  <c r="AR3040" i="8"/>
  <c r="AQ3040" i="8"/>
  <c r="AL3040" i="8"/>
  <c r="CD3039" i="8"/>
  <c r="CC3039" i="8"/>
  <c r="BO3039" i="8"/>
  <c r="BG3039" i="8"/>
  <c r="BF3039" i="8"/>
  <c r="AS3039" i="8"/>
  <c r="AR3039" i="8"/>
  <c r="AQ3039" i="8"/>
  <c r="AL3039" i="8"/>
  <c r="CD3038" i="8"/>
  <c r="CC3038" i="8"/>
  <c r="BO3038" i="8"/>
  <c r="BG3038" i="8"/>
  <c r="BF3038" i="8"/>
  <c r="AS3038" i="8"/>
  <c r="AR3038" i="8"/>
  <c r="AQ3038" i="8"/>
  <c r="AL3038" i="8"/>
  <c r="CD3037" i="8"/>
  <c r="CC3037" i="8"/>
  <c r="BO3037" i="8"/>
  <c r="BG3037" i="8"/>
  <c r="BF3037" i="8"/>
  <c r="AS3037" i="8"/>
  <c r="AR3037" i="8"/>
  <c r="AQ3037" i="8"/>
  <c r="AL3037" i="8"/>
  <c r="CD3036" i="8"/>
  <c r="CC3036" i="8"/>
  <c r="BO3036" i="8"/>
  <c r="BG3036" i="8"/>
  <c r="BF3036" i="8"/>
  <c r="AS3036" i="8"/>
  <c r="AR3036" i="8"/>
  <c r="AQ3036" i="8"/>
  <c r="AL3036" i="8"/>
  <c r="CD3035" i="8"/>
  <c r="CC3035" i="8"/>
  <c r="BO3035" i="8"/>
  <c r="BG3035" i="8"/>
  <c r="BF3035" i="8"/>
  <c r="AS3035" i="8"/>
  <c r="AR3035" i="8"/>
  <c r="AQ3035" i="8"/>
  <c r="AL3035" i="8"/>
  <c r="CD3034" i="8"/>
  <c r="CC3034" i="8"/>
  <c r="BO3034" i="8"/>
  <c r="BG3034" i="8"/>
  <c r="BF3034" i="8"/>
  <c r="AS3034" i="8"/>
  <c r="AR3034" i="8"/>
  <c r="AQ3034" i="8"/>
  <c r="AL3034" i="8"/>
  <c r="CD3033" i="8"/>
  <c r="CC3033" i="8"/>
  <c r="BO3033" i="8"/>
  <c r="BG3033" i="8"/>
  <c r="BF3033" i="8"/>
  <c r="AS3033" i="8"/>
  <c r="AR3033" i="8"/>
  <c r="AQ3033" i="8"/>
  <c r="AL3033" i="8"/>
  <c r="CD3032" i="8"/>
  <c r="CC3032" i="8"/>
  <c r="BO3032" i="8"/>
  <c r="BG3032" i="8"/>
  <c r="BF3032" i="8"/>
  <c r="AS3032" i="8"/>
  <c r="AR3032" i="8"/>
  <c r="AQ3032" i="8"/>
  <c r="AL3032" i="8"/>
  <c r="CD3031" i="8"/>
  <c r="CC3031" i="8"/>
  <c r="BO3031" i="8"/>
  <c r="BG3031" i="8"/>
  <c r="BF3031" i="8"/>
  <c r="AS3031" i="8"/>
  <c r="AR3031" i="8"/>
  <c r="AQ3031" i="8"/>
  <c r="AL3031" i="8"/>
  <c r="CD3030" i="8"/>
  <c r="CC3030" i="8"/>
  <c r="BO3030" i="8"/>
  <c r="BG3030" i="8"/>
  <c r="BF3030" i="8"/>
  <c r="AS3030" i="8"/>
  <c r="AR3030" i="8"/>
  <c r="AQ3030" i="8"/>
  <c r="AL3030" i="8"/>
  <c r="CD3029" i="8"/>
  <c r="CC3029" i="8"/>
  <c r="BO3029" i="8"/>
  <c r="BG3029" i="8"/>
  <c r="BF3029" i="8"/>
  <c r="AS3029" i="8"/>
  <c r="AR3029" i="8"/>
  <c r="AQ3029" i="8"/>
  <c r="AL3029" i="8"/>
  <c r="CD3028" i="8"/>
  <c r="CC3028" i="8"/>
  <c r="BO3028" i="8"/>
  <c r="BG3028" i="8"/>
  <c r="BF3028" i="8"/>
  <c r="AS3028" i="8"/>
  <c r="AR3028" i="8"/>
  <c r="AQ3028" i="8"/>
  <c r="AL3028" i="8"/>
  <c r="CD3027" i="8"/>
  <c r="CC3027" i="8"/>
  <c r="BO3027" i="8"/>
  <c r="BG3027" i="8"/>
  <c r="BF3027" i="8"/>
  <c r="AS3027" i="8"/>
  <c r="AR3027" i="8"/>
  <c r="AQ3027" i="8"/>
  <c r="AL3027" i="8"/>
  <c r="CD3026" i="8"/>
  <c r="CC3026" i="8"/>
  <c r="BO3026" i="8"/>
  <c r="BG3026" i="8"/>
  <c r="BF3026" i="8"/>
  <c r="AS3026" i="8"/>
  <c r="AR3026" i="8"/>
  <c r="AQ3026" i="8"/>
  <c r="AL3026" i="8"/>
  <c r="CD3025" i="8"/>
  <c r="CC3025" i="8"/>
  <c r="BO3025" i="8"/>
  <c r="BG3025" i="8"/>
  <c r="BF3025" i="8"/>
  <c r="AS3025" i="8"/>
  <c r="AR3025" i="8"/>
  <c r="AQ3025" i="8"/>
  <c r="AL3025" i="8"/>
  <c r="CD3024" i="8"/>
  <c r="CC3024" i="8"/>
  <c r="BO3024" i="8"/>
  <c r="BG3024" i="8"/>
  <c r="BF3024" i="8"/>
  <c r="AS3024" i="8"/>
  <c r="AR3024" i="8"/>
  <c r="AQ3024" i="8"/>
  <c r="AL3024" i="8"/>
  <c r="CD3023" i="8"/>
  <c r="CC3023" i="8"/>
  <c r="BO3023" i="8"/>
  <c r="BG3023" i="8"/>
  <c r="BF3023" i="8"/>
  <c r="AS3023" i="8"/>
  <c r="AR3023" i="8"/>
  <c r="AQ3023" i="8"/>
  <c r="AL3023" i="8"/>
  <c r="CD3022" i="8"/>
  <c r="CC3022" i="8"/>
  <c r="BO3022" i="8"/>
  <c r="BG3022" i="8"/>
  <c r="BF3022" i="8"/>
  <c r="AS3022" i="8"/>
  <c r="AR3022" i="8"/>
  <c r="AQ3022" i="8"/>
  <c r="AL3022" i="8"/>
  <c r="CD3021" i="8"/>
  <c r="CC3021" i="8"/>
  <c r="BO3021" i="8"/>
  <c r="BG3021" i="8"/>
  <c r="BF3021" i="8"/>
  <c r="AS3021" i="8"/>
  <c r="AR3021" i="8"/>
  <c r="AQ3021" i="8"/>
  <c r="AL3021" i="8"/>
  <c r="CD3020" i="8"/>
  <c r="CC3020" i="8"/>
  <c r="BO3020" i="8"/>
  <c r="BG3020" i="8"/>
  <c r="BF3020" i="8"/>
  <c r="AS3020" i="8"/>
  <c r="AR3020" i="8"/>
  <c r="AQ3020" i="8"/>
  <c r="AL3020" i="8"/>
  <c r="CD3019" i="8"/>
  <c r="CC3019" i="8"/>
  <c r="BO3019" i="8"/>
  <c r="BG3019" i="8"/>
  <c r="BF3019" i="8"/>
  <c r="AS3019" i="8"/>
  <c r="AR3019" i="8"/>
  <c r="AQ3019" i="8"/>
  <c r="AL3019" i="8"/>
  <c r="CD3018" i="8"/>
  <c r="CC3018" i="8"/>
  <c r="BO3018" i="8"/>
  <c r="BG3018" i="8"/>
  <c r="BF3018" i="8"/>
  <c r="AS3018" i="8"/>
  <c r="AR3018" i="8"/>
  <c r="AQ3018" i="8"/>
  <c r="AL3018" i="8"/>
  <c r="CD3017" i="8"/>
  <c r="CC3017" i="8"/>
  <c r="BO3017" i="8"/>
  <c r="BG3017" i="8"/>
  <c r="BF3017" i="8"/>
  <c r="AS3017" i="8"/>
  <c r="AR3017" i="8"/>
  <c r="AQ3017" i="8"/>
  <c r="AL3017" i="8"/>
  <c r="CD3016" i="8"/>
  <c r="CC3016" i="8"/>
  <c r="BO3016" i="8"/>
  <c r="BG3016" i="8"/>
  <c r="BF3016" i="8"/>
  <c r="AS3016" i="8"/>
  <c r="AR3016" i="8"/>
  <c r="AQ3016" i="8"/>
  <c r="AL3016" i="8"/>
  <c r="CD3015" i="8"/>
  <c r="CC3015" i="8"/>
  <c r="BO3015" i="8"/>
  <c r="BG3015" i="8"/>
  <c r="BF3015" i="8"/>
  <c r="AS3015" i="8"/>
  <c r="AR3015" i="8"/>
  <c r="AQ3015" i="8"/>
  <c r="AL3015" i="8"/>
  <c r="CD3014" i="8"/>
  <c r="CC3014" i="8"/>
  <c r="BO3014" i="8"/>
  <c r="BG3014" i="8"/>
  <c r="BF3014" i="8"/>
  <c r="AS3014" i="8"/>
  <c r="AR3014" i="8"/>
  <c r="AQ3014" i="8"/>
  <c r="AL3014" i="8"/>
  <c r="CD3013" i="8"/>
  <c r="CC3013" i="8"/>
  <c r="BO3013" i="8"/>
  <c r="BG3013" i="8"/>
  <c r="BF3013" i="8"/>
  <c r="AS3013" i="8"/>
  <c r="AR3013" i="8"/>
  <c r="AQ3013" i="8"/>
  <c r="AL3013" i="8"/>
  <c r="CD3012" i="8"/>
  <c r="CC3012" i="8"/>
  <c r="BO3012" i="8"/>
  <c r="BG3012" i="8"/>
  <c r="BF3012" i="8"/>
  <c r="AS3012" i="8"/>
  <c r="AR3012" i="8"/>
  <c r="AQ3012" i="8"/>
  <c r="AL3012" i="8"/>
  <c r="CD3011" i="8"/>
  <c r="CC3011" i="8"/>
  <c r="BO3011" i="8"/>
  <c r="BG3011" i="8"/>
  <c r="BF3011" i="8"/>
  <c r="AS3011" i="8"/>
  <c r="AR3011" i="8"/>
  <c r="AQ3011" i="8"/>
  <c r="AL3011" i="8"/>
  <c r="CD3010" i="8"/>
  <c r="CC3010" i="8"/>
  <c r="BO3010" i="8"/>
  <c r="BG3010" i="8"/>
  <c r="BF3010" i="8"/>
  <c r="AS3010" i="8"/>
  <c r="AR3010" i="8"/>
  <c r="AQ3010" i="8"/>
  <c r="AL3010" i="8"/>
  <c r="CD3009" i="8"/>
  <c r="CC3009" i="8"/>
  <c r="BO3009" i="8"/>
  <c r="BG3009" i="8"/>
  <c r="BF3009" i="8"/>
  <c r="AS3009" i="8"/>
  <c r="AR3009" i="8"/>
  <c r="AQ3009" i="8"/>
  <c r="AL3009" i="8"/>
  <c r="CD3008" i="8"/>
  <c r="CC3008" i="8"/>
  <c r="BO3008" i="8"/>
  <c r="BG3008" i="8"/>
  <c r="BF3008" i="8"/>
  <c r="AS3008" i="8"/>
  <c r="AR3008" i="8"/>
  <c r="AQ3008" i="8"/>
  <c r="AL3008" i="8"/>
  <c r="CD3007" i="8"/>
  <c r="CC3007" i="8"/>
  <c r="BO3007" i="8"/>
  <c r="BG3007" i="8"/>
  <c r="BF3007" i="8"/>
  <c r="AS3007" i="8"/>
  <c r="AR3007" i="8"/>
  <c r="AQ3007" i="8"/>
  <c r="AL3007" i="8"/>
  <c r="CD3006" i="8"/>
  <c r="CC3006" i="8"/>
  <c r="BO3006" i="8"/>
  <c r="BG3006" i="8"/>
  <c r="BF3006" i="8"/>
  <c r="AS3006" i="8"/>
  <c r="AR3006" i="8"/>
  <c r="AQ3006" i="8"/>
  <c r="AL3006" i="8"/>
  <c r="CD3005" i="8"/>
  <c r="CC3005" i="8"/>
  <c r="BO3005" i="8"/>
  <c r="BG3005" i="8"/>
  <c r="BF3005" i="8"/>
  <c r="AS3005" i="8"/>
  <c r="AR3005" i="8"/>
  <c r="AQ3005" i="8"/>
  <c r="AL3005" i="8"/>
  <c r="CD3004" i="8"/>
  <c r="CC3004" i="8"/>
  <c r="BO3004" i="8"/>
  <c r="BG3004" i="8"/>
  <c r="BF3004" i="8"/>
  <c r="AS3004" i="8"/>
  <c r="AR3004" i="8"/>
  <c r="AQ3004" i="8"/>
  <c r="AL3004" i="8"/>
  <c r="CD3003" i="8"/>
  <c r="CC3003" i="8"/>
  <c r="BO3003" i="8"/>
  <c r="BG3003" i="8"/>
  <c r="BF3003" i="8"/>
  <c r="AS3003" i="8"/>
  <c r="AR3003" i="8"/>
  <c r="AQ3003" i="8"/>
  <c r="AL3003" i="8"/>
  <c r="CD3002" i="8"/>
  <c r="CC3002" i="8"/>
  <c r="BO3002" i="8"/>
  <c r="BG3002" i="8"/>
  <c r="BF3002" i="8"/>
  <c r="AS3002" i="8"/>
  <c r="AR3002" i="8"/>
  <c r="AQ3002" i="8"/>
  <c r="AL3002" i="8"/>
  <c r="CD3001" i="8"/>
  <c r="CC3001" i="8"/>
  <c r="BO3001" i="8"/>
  <c r="BG3001" i="8"/>
  <c r="BF3001" i="8"/>
  <c r="AS3001" i="8"/>
  <c r="AR3001" i="8"/>
  <c r="AQ3001" i="8"/>
  <c r="AL3001" i="8"/>
  <c r="CD3000" i="8"/>
  <c r="CC3000" i="8"/>
  <c r="BO3000" i="8"/>
  <c r="BG3000" i="8"/>
  <c r="BF3000" i="8"/>
  <c r="AS3000" i="8"/>
  <c r="AR3000" i="8"/>
  <c r="AQ3000" i="8"/>
  <c r="AL3000" i="8"/>
  <c r="CD2999" i="8"/>
  <c r="CC2999" i="8"/>
  <c r="BO2999" i="8"/>
  <c r="BG2999" i="8"/>
  <c r="BF2999" i="8"/>
  <c r="AS2999" i="8"/>
  <c r="AR2999" i="8"/>
  <c r="AQ2999" i="8"/>
  <c r="AL2999" i="8"/>
  <c r="CD2998" i="8"/>
  <c r="CC2998" i="8"/>
  <c r="BO2998" i="8"/>
  <c r="BG2998" i="8"/>
  <c r="BF2998" i="8"/>
  <c r="AS2998" i="8"/>
  <c r="AR2998" i="8"/>
  <c r="AQ2998" i="8"/>
  <c r="AL2998" i="8"/>
  <c r="CD2997" i="8"/>
  <c r="CC2997" i="8"/>
  <c r="BO2997" i="8"/>
  <c r="BG2997" i="8"/>
  <c r="BF2997" i="8"/>
  <c r="AS2997" i="8"/>
  <c r="AR2997" i="8"/>
  <c r="AQ2997" i="8"/>
  <c r="AL2997" i="8"/>
  <c r="CD2996" i="8"/>
  <c r="CC2996" i="8"/>
  <c r="BO2996" i="8"/>
  <c r="BG2996" i="8"/>
  <c r="BF2996" i="8"/>
  <c r="AS2996" i="8"/>
  <c r="AR2996" i="8"/>
  <c r="AQ2996" i="8"/>
  <c r="AL2996" i="8"/>
  <c r="CD2995" i="8"/>
  <c r="CC2995" i="8"/>
  <c r="BO2995" i="8"/>
  <c r="BG2995" i="8"/>
  <c r="BF2995" i="8"/>
  <c r="AS2995" i="8"/>
  <c r="AR2995" i="8"/>
  <c r="AQ2995" i="8"/>
  <c r="AL2995" i="8"/>
  <c r="CD2994" i="8"/>
  <c r="CC2994" i="8"/>
  <c r="BO2994" i="8"/>
  <c r="BG2994" i="8"/>
  <c r="BF2994" i="8"/>
  <c r="AS2994" i="8"/>
  <c r="AR2994" i="8"/>
  <c r="AQ2994" i="8"/>
  <c r="AL2994" i="8"/>
  <c r="CD2993" i="8"/>
  <c r="CC2993" i="8"/>
  <c r="BO2993" i="8"/>
  <c r="BG2993" i="8"/>
  <c r="BF2993" i="8"/>
  <c r="AS2993" i="8"/>
  <c r="AR2993" i="8"/>
  <c r="AQ2993" i="8"/>
  <c r="AL2993" i="8"/>
  <c r="CD2992" i="8"/>
  <c r="CC2992" i="8"/>
  <c r="BO2992" i="8"/>
  <c r="BG2992" i="8"/>
  <c r="BF2992" i="8"/>
  <c r="AS2992" i="8"/>
  <c r="AR2992" i="8"/>
  <c r="AQ2992" i="8"/>
  <c r="AL2992" i="8"/>
  <c r="CD2991" i="8"/>
  <c r="CC2991" i="8"/>
  <c r="BO2991" i="8"/>
  <c r="BG2991" i="8"/>
  <c r="BF2991" i="8"/>
  <c r="AS2991" i="8"/>
  <c r="AR2991" i="8"/>
  <c r="AQ2991" i="8"/>
  <c r="AL2991" i="8"/>
  <c r="CD2990" i="8"/>
  <c r="CC2990" i="8"/>
  <c r="BO2990" i="8"/>
  <c r="BG2990" i="8"/>
  <c r="BF2990" i="8"/>
  <c r="AS2990" i="8"/>
  <c r="AR2990" i="8"/>
  <c r="AQ2990" i="8"/>
  <c r="AL2990" i="8"/>
  <c r="CD2989" i="8"/>
  <c r="CC2989" i="8"/>
  <c r="BO2989" i="8"/>
  <c r="BG2989" i="8"/>
  <c r="BF2989" i="8"/>
  <c r="AS2989" i="8"/>
  <c r="AR2989" i="8"/>
  <c r="AQ2989" i="8"/>
  <c r="AL2989" i="8"/>
  <c r="CD2988" i="8"/>
  <c r="CC2988" i="8"/>
  <c r="BO2988" i="8"/>
  <c r="BG2988" i="8"/>
  <c r="BF2988" i="8"/>
  <c r="AS2988" i="8"/>
  <c r="AR2988" i="8"/>
  <c r="AQ2988" i="8"/>
  <c r="AL2988" i="8"/>
  <c r="CD2987" i="8"/>
  <c r="CC2987" i="8"/>
  <c r="BO2987" i="8"/>
  <c r="BG2987" i="8"/>
  <c r="BF2987" i="8"/>
  <c r="AS2987" i="8"/>
  <c r="AR2987" i="8"/>
  <c r="AQ2987" i="8"/>
  <c r="AL2987" i="8"/>
  <c r="CD2986" i="8"/>
  <c r="CC2986" i="8"/>
  <c r="BO2986" i="8"/>
  <c r="BG2986" i="8"/>
  <c r="BF2986" i="8"/>
  <c r="AS2986" i="8"/>
  <c r="AR2986" i="8"/>
  <c r="AQ2986" i="8"/>
  <c r="AL2986" i="8"/>
  <c r="CD2985" i="8"/>
  <c r="CC2985" i="8"/>
  <c r="BO2985" i="8"/>
  <c r="BG2985" i="8"/>
  <c r="BF2985" i="8"/>
  <c r="AS2985" i="8"/>
  <c r="AR2985" i="8"/>
  <c r="AQ2985" i="8"/>
  <c r="AL2985" i="8"/>
  <c r="CD2984" i="8"/>
  <c r="CC2984" i="8"/>
  <c r="BO2984" i="8"/>
  <c r="BG2984" i="8"/>
  <c r="BF2984" i="8"/>
  <c r="AS2984" i="8"/>
  <c r="AR2984" i="8"/>
  <c r="AQ2984" i="8"/>
  <c r="AL2984" i="8"/>
  <c r="CD2983" i="8"/>
  <c r="CC2983" i="8"/>
  <c r="BO2983" i="8"/>
  <c r="BG2983" i="8"/>
  <c r="BF2983" i="8"/>
  <c r="AS2983" i="8"/>
  <c r="AR2983" i="8"/>
  <c r="AQ2983" i="8"/>
  <c r="AL2983" i="8"/>
  <c r="CD2982" i="8"/>
  <c r="CC2982" i="8"/>
  <c r="BO2982" i="8"/>
  <c r="BG2982" i="8"/>
  <c r="BF2982" i="8"/>
  <c r="AS2982" i="8"/>
  <c r="AR2982" i="8"/>
  <c r="AQ2982" i="8"/>
  <c r="AL2982" i="8"/>
  <c r="CD2981" i="8"/>
  <c r="CC2981" i="8"/>
  <c r="BO2981" i="8"/>
  <c r="BG2981" i="8"/>
  <c r="BF2981" i="8"/>
  <c r="AS2981" i="8"/>
  <c r="AR2981" i="8"/>
  <c r="AQ2981" i="8"/>
  <c r="AL2981" i="8"/>
  <c r="CD2980" i="8"/>
  <c r="CC2980" i="8"/>
  <c r="BO2980" i="8"/>
  <c r="BG2980" i="8"/>
  <c r="BF2980" i="8"/>
  <c r="AS2980" i="8"/>
  <c r="AR2980" i="8"/>
  <c r="AQ2980" i="8"/>
  <c r="AL2980" i="8"/>
  <c r="CD2979" i="8"/>
  <c r="CC2979" i="8"/>
  <c r="BO2979" i="8"/>
  <c r="BG2979" i="8"/>
  <c r="BF2979" i="8"/>
  <c r="AS2979" i="8"/>
  <c r="AR2979" i="8"/>
  <c r="AQ2979" i="8"/>
  <c r="AL2979" i="8"/>
  <c r="CD2978" i="8"/>
  <c r="CC2978" i="8"/>
  <c r="BO2978" i="8"/>
  <c r="BG2978" i="8"/>
  <c r="BF2978" i="8"/>
  <c r="AS2978" i="8"/>
  <c r="AR2978" i="8"/>
  <c r="AQ2978" i="8"/>
  <c r="AL2978" i="8"/>
  <c r="CD2977" i="8"/>
  <c r="CC2977" i="8"/>
  <c r="BO2977" i="8"/>
  <c r="BG2977" i="8"/>
  <c r="BF2977" i="8"/>
  <c r="AS2977" i="8"/>
  <c r="AR2977" i="8"/>
  <c r="AQ2977" i="8"/>
  <c r="AL2977" i="8"/>
  <c r="CD2976" i="8"/>
  <c r="CC2976" i="8"/>
  <c r="BO2976" i="8"/>
  <c r="BG2976" i="8"/>
  <c r="BF2976" i="8"/>
  <c r="AS2976" i="8"/>
  <c r="AR2976" i="8"/>
  <c r="AQ2976" i="8"/>
  <c r="AL2976" i="8"/>
  <c r="CD2975" i="8"/>
  <c r="CC2975" i="8"/>
  <c r="BO2975" i="8"/>
  <c r="BG2975" i="8"/>
  <c r="BF2975" i="8"/>
  <c r="AS2975" i="8"/>
  <c r="AR2975" i="8"/>
  <c r="AQ2975" i="8"/>
  <c r="AL2975" i="8"/>
  <c r="CD2974" i="8"/>
  <c r="CC2974" i="8"/>
  <c r="BO2974" i="8"/>
  <c r="BG2974" i="8"/>
  <c r="BF2974" i="8"/>
  <c r="AS2974" i="8"/>
  <c r="AR2974" i="8"/>
  <c r="AQ2974" i="8"/>
  <c r="AL2974" i="8"/>
  <c r="CD2973" i="8"/>
  <c r="CC2973" i="8"/>
  <c r="BO2973" i="8"/>
  <c r="BG2973" i="8"/>
  <c r="BF2973" i="8"/>
  <c r="AS2973" i="8"/>
  <c r="AR2973" i="8"/>
  <c r="AQ2973" i="8"/>
  <c r="AL2973" i="8"/>
  <c r="CD2972" i="8"/>
  <c r="CC2972" i="8"/>
  <c r="BO2972" i="8"/>
  <c r="BG2972" i="8"/>
  <c r="BF2972" i="8"/>
  <c r="AS2972" i="8"/>
  <c r="AR2972" i="8"/>
  <c r="AQ2972" i="8"/>
  <c r="AL2972" i="8"/>
  <c r="CD2971" i="8"/>
  <c r="CC2971" i="8"/>
  <c r="BO2971" i="8"/>
  <c r="BG2971" i="8"/>
  <c r="BF2971" i="8"/>
  <c r="AS2971" i="8"/>
  <c r="AR2971" i="8"/>
  <c r="AQ2971" i="8"/>
  <c r="AL2971" i="8"/>
  <c r="CD2970" i="8"/>
  <c r="CC2970" i="8"/>
  <c r="BO2970" i="8"/>
  <c r="BG2970" i="8"/>
  <c r="BF2970" i="8"/>
  <c r="AS2970" i="8"/>
  <c r="AR2970" i="8"/>
  <c r="AQ2970" i="8"/>
  <c r="AL2970" i="8"/>
  <c r="CD2969" i="8"/>
  <c r="CC2969" i="8"/>
  <c r="BO2969" i="8"/>
  <c r="BG2969" i="8"/>
  <c r="BF2969" i="8"/>
  <c r="AS2969" i="8"/>
  <c r="AR2969" i="8"/>
  <c r="AQ2969" i="8"/>
  <c r="AL2969" i="8"/>
  <c r="CD2968" i="8"/>
  <c r="CC2968" i="8"/>
  <c r="BO2968" i="8"/>
  <c r="BG2968" i="8"/>
  <c r="BF2968" i="8"/>
  <c r="AS2968" i="8"/>
  <c r="AR2968" i="8"/>
  <c r="AQ2968" i="8"/>
  <c r="AL2968" i="8"/>
  <c r="CD2967" i="8"/>
  <c r="CC2967" i="8"/>
  <c r="BO2967" i="8"/>
  <c r="BG2967" i="8"/>
  <c r="BF2967" i="8"/>
  <c r="AS2967" i="8"/>
  <c r="AR2967" i="8"/>
  <c r="AQ2967" i="8"/>
  <c r="AL2967" i="8"/>
  <c r="CD2966" i="8"/>
  <c r="CC2966" i="8"/>
  <c r="BO2966" i="8"/>
  <c r="BG2966" i="8"/>
  <c r="BF2966" i="8"/>
  <c r="AS2966" i="8"/>
  <c r="AR2966" i="8"/>
  <c r="AQ2966" i="8"/>
  <c r="AL2966" i="8"/>
  <c r="CD2965" i="8"/>
  <c r="CC2965" i="8"/>
  <c r="BO2965" i="8"/>
  <c r="BG2965" i="8"/>
  <c r="BF2965" i="8"/>
  <c r="AS2965" i="8"/>
  <c r="AR2965" i="8"/>
  <c r="AQ2965" i="8"/>
  <c r="AL2965" i="8"/>
  <c r="CD2964" i="8"/>
  <c r="CC2964" i="8"/>
  <c r="BO2964" i="8"/>
  <c r="BG2964" i="8"/>
  <c r="BF2964" i="8"/>
  <c r="AS2964" i="8"/>
  <c r="AR2964" i="8"/>
  <c r="AQ2964" i="8"/>
  <c r="AL2964" i="8"/>
  <c r="CD2963" i="8"/>
  <c r="CC2963" i="8"/>
  <c r="BO2963" i="8"/>
  <c r="BG2963" i="8"/>
  <c r="BF2963" i="8"/>
  <c r="AS2963" i="8"/>
  <c r="AR2963" i="8"/>
  <c r="AQ2963" i="8"/>
  <c r="AL2963" i="8"/>
  <c r="CD2962" i="8"/>
  <c r="CC2962" i="8"/>
  <c r="BO2962" i="8"/>
  <c r="BG2962" i="8"/>
  <c r="BF2962" i="8"/>
  <c r="AS2962" i="8"/>
  <c r="AR2962" i="8"/>
  <c r="AQ2962" i="8"/>
  <c r="AL2962" i="8"/>
  <c r="CD2961" i="8"/>
  <c r="CC2961" i="8"/>
  <c r="BO2961" i="8"/>
  <c r="BG2961" i="8"/>
  <c r="BF2961" i="8"/>
  <c r="AS2961" i="8"/>
  <c r="AR2961" i="8"/>
  <c r="AQ2961" i="8"/>
  <c r="AL2961" i="8"/>
  <c r="CD2960" i="8"/>
  <c r="CC2960" i="8"/>
  <c r="BO2960" i="8"/>
  <c r="BG2960" i="8"/>
  <c r="BF2960" i="8"/>
  <c r="AS2960" i="8"/>
  <c r="AR2960" i="8"/>
  <c r="AQ2960" i="8"/>
  <c r="AL2960" i="8"/>
  <c r="CD2959" i="8"/>
  <c r="CC2959" i="8"/>
  <c r="BO2959" i="8"/>
  <c r="BG2959" i="8"/>
  <c r="BF2959" i="8"/>
  <c r="AS2959" i="8"/>
  <c r="AR2959" i="8"/>
  <c r="AQ2959" i="8"/>
  <c r="AL2959" i="8"/>
  <c r="CD2958" i="8"/>
  <c r="CC2958" i="8"/>
  <c r="BO2958" i="8"/>
  <c r="BG2958" i="8"/>
  <c r="BF2958" i="8"/>
  <c r="AS2958" i="8"/>
  <c r="AR2958" i="8"/>
  <c r="AQ2958" i="8"/>
  <c r="AL2958" i="8"/>
  <c r="CD2957" i="8"/>
  <c r="CC2957" i="8"/>
  <c r="BO2957" i="8"/>
  <c r="BG2957" i="8"/>
  <c r="BF2957" i="8"/>
  <c r="AS2957" i="8"/>
  <c r="AR2957" i="8"/>
  <c r="AQ2957" i="8"/>
  <c r="AL2957" i="8"/>
  <c r="CD2956" i="8"/>
  <c r="CC2956" i="8"/>
  <c r="BO2956" i="8"/>
  <c r="BG2956" i="8"/>
  <c r="BF2956" i="8"/>
  <c r="AS2956" i="8"/>
  <c r="AR2956" i="8"/>
  <c r="AQ2956" i="8"/>
  <c r="AL2956" i="8"/>
  <c r="CD2955" i="8"/>
  <c r="CC2955" i="8"/>
  <c r="BO2955" i="8"/>
  <c r="BG2955" i="8"/>
  <c r="BF2955" i="8"/>
  <c r="AS2955" i="8"/>
  <c r="AR2955" i="8"/>
  <c r="AQ2955" i="8"/>
  <c r="AL2955" i="8"/>
  <c r="CD2954" i="8"/>
  <c r="CC2954" i="8"/>
  <c r="BO2954" i="8"/>
  <c r="BG2954" i="8"/>
  <c r="BF2954" i="8"/>
  <c r="AS2954" i="8"/>
  <c r="AR2954" i="8"/>
  <c r="AQ2954" i="8"/>
  <c r="AL2954" i="8"/>
  <c r="CD2953" i="8"/>
  <c r="CC2953" i="8"/>
  <c r="BO2953" i="8"/>
  <c r="BG2953" i="8"/>
  <c r="BF2953" i="8"/>
  <c r="AS2953" i="8"/>
  <c r="AR2953" i="8"/>
  <c r="AQ2953" i="8"/>
  <c r="AL2953" i="8"/>
  <c r="CD2952" i="8"/>
  <c r="CC2952" i="8"/>
  <c r="BO2952" i="8"/>
  <c r="BG2952" i="8"/>
  <c r="BF2952" i="8"/>
  <c r="AS2952" i="8"/>
  <c r="AR2952" i="8"/>
  <c r="AQ2952" i="8"/>
  <c r="AL2952" i="8"/>
  <c r="CD2951" i="8"/>
  <c r="CC2951" i="8"/>
  <c r="BO2951" i="8"/>
  <c r="BG2951" i="8"/>
  <c r="BF2951" i="8"/>
  <c r="AS2951" i="8"/>
  <c r="AR2951" i="8"/>
  <c r="AQ2951" i="8"/>
  <c r="AL2951" i="8"/>
  <c r="CD2950" i="8"/>
  <c r="CC2950" i="8"/>
  <c r="BO2950" i="8"/>
  <c r="BG2950" i="8"/>
  <c r="BF2950" i="8"/>
  <c r="AS2950" i="8"/>
  <c r="AR2950" i="8"/>
  <c r="AQ2950" i="8"/>
  <c r="AL2950" i="8"/>
  <c r="CD2949" i="8"/>
  <c r="CC2949" i="8"/>
  <c r="BO2949" i="8"/>
  <c r="BG2949" i="8"/>
  <c r="BF2949" i="8"/>
  <c r="AS2949" i="8"/>
  <c r="AR2949" i="8"/>
  <c r="AQ2949" i="8"/>
  <c r="AL2949" i="8"/>
  <c r="CD2948" i="8"/>
  <c r="CC2948" i="8"/>
  <c r="BO2948" i="8"/>
  <c r="BG2948" i="8"/>
  <c r="BF2948" i="8"/>
  <c r="AS2948" i="8"/>
  <c r="AR2948" i="8"/>
  <c r="AQ2948" i="8"/>
  <c r="AL2948" i="8"/>
  <c r="CD2947" i="8"/>
  <c r="CC2947" i="8"/>
  <c r="BO2947" i="8"/>
  <c r="BG2947" i="8"/>
  <c r="BF2947" i="8"/>
  <c r="AS2947" i="8"/>
  <c r="AR2947" i="8"/>
  <c r="AQ2947" i="8"/>
  <c r="AL2947" i="8"/>
  <c r="CD2946" i="8"/>
  <c r="CC2946" i="8"/>
  <c r="BO2946" i="8"/>
  <c r="BG2946" i="8"/>
  <c r="BF2946" i="8"/>
  <c r="AS2946" i="8"/>
  <c r="AR2946" i="8"/>
  <c r="AQ2946" i="8"/>
  <c r="AL2946" i="8"/>
  <c r="CD2945" i="8"/>
  <c r="CC2945" i="8"/>
  <c r="BO2945" i="8"/>
  <c r="BG2945" i="8"/>
  <c r="BF2945" i="8"/>
  <c r="AS2945" i="8"/>
  <c r="AR2945" i="8"/>
  <c r="AQ2945" i="8"/>
  <c r="AL2945" i="8"/>
  <c r="CD2944" i="8"/>
  <c r="CC2944" i="8"/>
  <c r="BO2944" i="8"/>
  <c r="BG2944" i="8"/>
  <c r="BF2944" i="8"/>
  <c r="AS2944" i="8"/>
  <c r="AR2944" i="8"/>
  <c r="AQ2944" i="8"/>
  <c r="AL2944" i="8"/>
  <c r="CD2943" i="8"/>
  <c r="CC2943" i="8"/>
  <c r="BO2943" i="8"/>
  <c r="BG2943" i="8"/>
  <c r="BF2943" i="8"/>
  <c r="AS2943" i="8"/>
  <c r="AR2943" i="8"/>
  <c r="AQ2943" i="8"/>
  <c r="AL2943" i="8"/>
  <c r="CD2942" i="8"/>
  <c r="CC2942" i="8"/>
  <c r="BO2942" i="8"/>
  <c r="BG2942" i="8"/>
  <c r="BF2942" i="8"/>
  <c r="AS2942" i="8"/>
  <c r="AR2942" i="8"/>
  <c r="AQ2942" i="8"/>
  <c r="AL2942" i="8"/>
  <c r="CD2941" i="8"/>
  <c r="CC2941" i="8"/>
  <c r="BO2941" i="8"/>
  <c r="BG2941" i="8"/>
  <c r="BF2941" i="8"/>
  <c r="AS2941" i="8"/>
  <c r="AR2941" i="8"/>
  <c r="AQ2941" i="8"/>
  <c r="AL2941" i="8"/>
  <c r="CD2940" i="8"/>
  <c r="CC2940" i="8"/>
  <c r="BO2940" i="8"/>
  <c r="BG2940" i="8"/>
  <c r="BF2940" i="8"/>
  <c r="AS2940" i="8"/>
  <c r="AR2940" i="8"/>
  <c r="AQ2940" i="8"/>
  <c r="AL2940" i="8"/>
  <c r="CD2939" i="8"/>
  <c r="CC2939" i="8"/>
  <c r="BO2939" i="8"/>
  <c r="BG2939" i="8"/>
  <c r="BF2939" i="8"/>
  <c r="AS2939" i="8"/>
  <c r="AR2939" i="8"/>
  <c r="AQ2939" i="8"/>
  <c r="AL2939" i="8"/>
  <c r="CD2938" i="8"/>
  <c r="CC2938" i="8"/>
  <c r="BO2938" i="8"/>
  <c r="BG2938" i="8"/>
  <c r="BF2938" i="8"/>
  <c r="AS2938" i="8"/>
  <c r="AR2938" i="8"/>
  <c r="AQ2938" i="8"/>
  <c r="AL2938" i="8"/>
  <c r="CD2937" i="8"/>
  <c r="CC2937" i="8"/>
  <c r="BO2937" i="8"/>
  <c r="BG2937" i="8"/>
  <c r="BF2937" i="8"/>
  <c r="AS2937" i="8"/>
  <c r="AR2937" i="8"/>
  <c r="AQ2937" i="8"/>
  <c r="AL2937" i="8"/>
  <c r="CD2936" i="8"/>
  <c r="CC2936" i="8"/>
  <c r="BO2936" i="8"/>
  <c r="BG2936" i="8"/>
  <c r="BF2936" i="8"/>
  <c r="AS2936" i="8"/>
  <c r="AR2936" i="8"/>
  <c r="AQ2936" i="8"/>
  <c r="AL2936" i="8"/>
  <c r="CD2935" i="8"/>
  <c r="CC2935" i="8"/>
  <c r="BO2935" i="8"/>
  <c r="BG2935" i="8"/>
  <c r="BF2935" i="8"/>
  <c r="AS2935" i="8"/>
  <c r="AR2935" i="8"/>
  <c r="AQ2935" i="8"/>
  <c r="AL2935" i="8"/>
  <c r="CD2934" i="8"/>
  <c r="CC2934" i="8"/>
  <c r="BO2934" i="8"/>
  <c r="BG2934" i="8"/>
  <c r="BF2934" i="8"/>
  <c r="AS2934" i="8"/>
  <c r="AR2934" i="8"/>
  <c r="AQ2934" i="8"/>
  <c r="AL2934" i="8"/>
  <c r="CD2933" i="8"/>
  <c r="CC2933" i="8"/>
  <c r="BO2933" i="8"/>
  <c r="BG2933" i="8"/>
  <c r="BF2933" i="8"/>
  <c r="AS2933" i="8"/>
  <c r="AR2933" i="8"/>
  <c r="AQ2933" i="8"/>
  <c r="AL2933" i="8"/>
  <c r="CD2932" i="8"/>
  <c r="CC2932" i="8"/>
  <c r="BO2932" i="8"/>
  <c r="BG2932" i="8"/>
  <c r="BF2932" i="8"/>
  <c r="AS2932" i="8"/>
  <c r="AR2932" i="8"/>
  <c r="AQ2932" i="8"/>
  <c r="AL2932" i="8"/>
  <c r="CD2931" i="8"/>
  <c r="CC2931" i="8"/>
  <c r="BO2931" i="8"/>
  <c r="BG2931" i="8"/>
  <c r="BF2931" i="8"/>
  <c r="AS2931" i="8"/>
  <c r="AR2931" i="8"/>
  <c r="AQ2931" i="8"/>
  <c r="AL2931" i="8"/>
  <c r="CD2930" i="8"/>
  <c r="CC2930" i="8"/>
  <c r="BO2930" i="8"/>
  <c r="BG2930" i="8"/>
  <c r="BF2930" i="8"/>
  <c r="AS2930" i="8"/>
  <c r="AR2930" i="8"/>
  <c r="AQ2930" i="8"/>
  <c r="AL2930" i="8"/>
  <c r="CD2929" i="8"/>
  <c r="CC2929" i="8"/>
  <c r="BO2929" i="8"/>
  <c r="BG2929" i="8"/>
  <c r="BF2929" i="8"/>
  <c r="AS2929" i="8"/>
  <c r="AR2929" i="8"/>
  <c r="AQ2929" i="8"/>
  <c r="AL2929" i="8"/>
  <c r="CD2928" i="8"/>
  <c r="CC2928" i="8"/>
  <c r="BO2928" i="8"/>
  <c r="BG2928" i="8"/>
  <c r="BF2928" i="8"/>
  <c r="AS2928" i="8"/>
  <c r="AR2928" i="8"/>
  <c r="AQ2928" i="8"/>
  <c r="AL2928" i="8"/>
  <c r="CD2927" i="8"/>
  <c r="CC2927" i="8"/>
  <c r="BO2927" i="8"/>
  <c r="BG2927" i="8"/>
  <c r="BF2927" i="8"/>
  <c r="AS2927" i="8"/>
  <c r="AR2927" i="8"/>
  <c r="AQ2927" i="8"/>
  <c r="AL2927" i="8"/>
  <c r="CD2926" i="8"/>
  <c r="CC2926" i="8"/>
  <c r="BO2926" i="8"/>
  <c r="BG2926" i="8"/>
  <c r="BF2926" i="8"/>
  <c r="AS2926" i="8"/>
  <c r="AR2926" i="8"/>
  <c r="AQ2926" i="8"/>
  <c r="AL2926" i="8"/>
  <c r="CD2925" i="8"/>
  <c r="CC2925" i="8"/>
  <c r="BO2925" i="8"/>
  <c r="BG2925" i="8"/>
  <c r="BF2925" i="8"/>
  <c r="AS2925" i="8"/>
  <c r="AR2925" i="8"/>
  <c r="AQ2925" i="8"/>
  <c r="AL2925" i="8"/>
  <c r="CD2924" i="8"/>
  <c r="CC2924" i="8"/>
  <c r="BO2924" i="8"/>
  <c r="BG2924" i="8"/>
  <c r="BF2924" i="8"/>
  <c r="AS2924" i="8"/>
  <c r="AR2924" i="8"/>
  <c r="AQ2924" i="8"/>
  <c r="AL2924" i="8"/>
  <c r="CD2923" i="8"/>
  <c r="CC2923" i="8"/>
  <c r="BO2923" i="8"/>
  <c r="BG2923" i="8"/>
  <c r="BF2923" i="8"/>
  <c r="AS2923" i="8"/>
  <c r="AR2923" i="8"/>
  <c r="AQ2923" i="8"/>
  <c r="AL2923" i="8"/>
  <c r="CD2922" i="8"/>
  <c r="CC2922" i="8"/>
  <c r="BO2922" i="8"/>
  <c r="BG2922" i="8"/>
  <c r="BF2922" i="8"/>
  <c r="AS2922" i="8"/>
  <c r="AR2922" i="8"/>
  <c r="AQ2922" i="8"/>
  <c r="AL2922" i="8"/>
  <c r="CD2921" i="8"/>
  <c r="CC2921" i="8"/>
  <c r="BO2921" i="8"/>
  <c r="BG2921" i="8"/>
  <c r="BF2921" i="8"/>
  <c r="AS2921" i="8"/>
  <c r="AR2921" i="8"/>
  <c r="AQ2921" i="8"/>
  <c r="AL2921" i="8"/>
  <c r="CD2920" i="8"/>
  <c r="CC2920" i="8"/>
  <c r="BO2920" i="8"/>
  <c r="BG2920" i="8"/>
  <c r="BF2920" i="8"/>
  <c r="AS2920" i="8"/>
  <c r="AR2920" i="8"/>
  <c r="AQ2920" i="8"/>
  <c r="AL2920" i="8"/>
  <c r="CD2919" i="8"/>
  <c r="CC2919" i="8"/>
  <c r="BO2919" i="8"/>
  <c r="BG2919" i="8"/>
  <c r="BF2919" i="8"/>
  <c r="AS2919" i="8"/>
  <c r="AR2919" i="8"/>
  <c r="AQ2919" i="8"/>
  <c r="AL2919" i="8"/>
  <c r="CD2918" i="8"/>
  <c r="CC2918" i="8"/>
  <c r="BO2918" i="8"/>
  <c r="BG2918" i="8"/>
  <c r="BF2918" i="8"/>
  <c r="AS2918" i="8"/>
  <c r="AR2918" i="8"/>
  <c r="AQ2918" i="8"/>
  <c r="AL2918" i="8"/>
  <c r="CD2917" i="8"/>
  <c r="CC2917" i="8"/>
  <c r="BO2917" i="8"/>
  <c r="BG2917" i="8"/>
  <c r="BF2917" i="8"/>
  <c r="AS2917" i="8"/>
  <c r="AR2917" i="8"/>
  <c r="AQ2917" i="8"/>
  <c r="AL2917" i="8"/>
  <c r="CD2916" i="8"/>
  <c r="CC2916" i="8"/>
  <c r="BO2916" i="8"/>
  <c r="BG2916" i="8"/>
  <c r="BF2916" i="8"/>
  <c r="AS2916" i="8"/>
  <c r="AR2916" i="8"/>
  <c r="AQ2916" i="8"/>
  <c r="AL2916" i="8"/>
  <c r="CD2915" i="8"/>
  <c r="CC2915" i="8"/>
  <c r="BO2915" i="8"/>
  <c r="BG2915" i="8"/>
  <c r="BF2915" i="8"/>
  <c r="AS2915" i="8"/>
  <c r="AR2915" i="8"/>
  <c r="AQ2915" i="8"/>
  <c r="AL2915" i="8"/>
  <c r="CD2914" i="8"/>
  <c r="CC2914" i="8"/>
  <c r="BO2914" i="8"/>
  <c r="BG2914" i="8"/>
  <c r="BF2914" i="8"/>
  <c r="AS2914" i="8"/>
  <c r="AR2914" i="8"/>
  <c r="AQ2914" i="8"/>
  <c r="AL2914" i="8"/>
  <c r="CD2913" i="8"/>
  <c r="CC2913" i="8"/>
  <c r="BO2913" i="8"/>
  <c r="BG2913" i="8"/>
  <c r="BF2913" i="8"/>
  <c r="AS2913" i="8"/>
  <c r="AR2913" i="8"/>
  <c r="AQ2913" i="8"/>
  <c r="AL2913" i="8"/>
  <c r="CD2912" i="8"/>
  <c r="CC2912" i="8"/>
  <c r="BO2912" i="8"/>
  <c r="BG2912" i="8"/>
  <c r="BF2912" i="8"/>
  <c r="AS2912" i="8"/>
  <c r="AR2912" i="8"/>
  <c r="AQ2912" i="8"/>
  <c r="AL2912" i="8"/>
  <c r="CD2911" i="8"/>
  <c r="CC2911" i="8"/>
  <c r="BO2911" i="8"/>
  <c r="BG2911" i="8"/>
  <c r="BF2911" i="8"/>
  <c r="AS2911" i="8"/>
  <c r="AR2911" i="8"/>
  <c r="AQ2911" i="8"/>
  <c r="AL2911" i="8"/>
  <c r="CD2910" i="8"/>
  <c r="CC2910" i="8"/>
  <c r="BO2910" i="8"/>
  <c r="BG2910" i="8"/>
  <c r="BF2910" i="8"/>
  <c r="AS2910" i="8"/>
  <c r="AR2910" i="8"/>
  <c r="AQ2910" i="8"/>
  <c r="AL2910" i="8"/>
  <c r="CD2909" i="8"/>
  <c r="CC2909" i="8"/>
  <c r="BO2909" i="8"/>
  <c r="BG2909" i="8"/>
  <c r="BF2909" i="8"/>
  <c r="AS2909" i="8"/>
  <c r="AR2909" i="8"/>
  <c r="AQ2909" i="8"/>
  <c r="AL2909" i="8"/>
  <c r="CD2908" i="8"/>
  <c r="CC2908" i="8"/>
  <c r="BO2908" i="8"/>
  <c r="BG2908" i="8"/>
  <c r="BF2908" i="8"/>
  <c r="AS2908" i="8"/>
  <c r="AR2908" i="8"/>
  <c r="AQ2908" i="8"/>
  <c r="AL2908" i="8"/>
  <c r="CD2907" i="8"/>
  <c r="CC2907" i="8"/>
  <c r="BO2907" i="8"/>
  <c r="BG2907" i="8"/>
  <c r="BF2907" i="8"/>
  <c r="AS2907" i="8"/>
  <c r="AR2907" i="8"/>
  <c r="AQ2907" i="8"/>
  <c r="AL2907" i="8"/>
  <c r="CD2906" i="8"/>
  <c r="CC2906" i="8"/>
  <c r="BO2906" i="8"/>
  <c r="BG2906" i="8"/>
  <c r="BF2906" i="8"/>
  <c r="AS2906" i="8"/>
  <c r="AR2906" i="8"/>
  <c r="AQ2906" i="8"/>
  <c r="AL2906" i="8"/>
  <c r="CD2905" i="8"/>
  <c r="CC2905" i="8"/>
  <c r="BO2905" i="8"/>
  <c r="BG2905" i="8"/>
  <c r="BF2905" i="8"/>
  <c r="AS2905" i="8"/>
  <c r="AR2905" i="8"/>
  <c r="AQ2905" i="8"/>
  <c r="AL2905" i="8"/>
  <c r="CD2904" i="8"/>
  <c r="CC2904" i="8"/>
  <c r="BO2904" i="8"/>
  <c r="BG2904" i="8"/>
  <c r="BF2904" i="8"/>
  <c r="AS2904" i="8"/>
  <c r="AR2904" i="8"/>
  <c r="AQ2904" i="8"/>
  <c r="AL2904" i="8"/>
  <c r="CD2903" i="8"/>
  <c r="CC2903" i="8"/>
  <c r="BO2903" i="8"/>
  <c r="BG2903" i="8"/>
  <c r="BF2903" i="8"/>
  <c r="AS2903" i="8"/>
  <c r="AR2903" i="8"/>
  <c r="AQ2903" i="8"/>
  <c r="AL2903" i="8"/>
  <c r="CD2902" i="8"/>
  <c r="CC2902" i="8"/>
  <c r="BO2902" i="8"/>
  <c r="BG2902" i="8"/>
  <c r="BF2902" i="8"/>
  <c r="AS2902" i="8"/>
  <c r="AR2902" i="8"/>
  <c r="AQ2902" i="8"/>
  <c r="AL2902" i="8"/>
  <c r="CD2901" i="8"/>
  <c r="CC2901" i="8"/>
  <c r="BO2901" i="8"/>
  <c r="BG2901" i="8"/>
  <c r="BF2901" i="8"/>
  <c r="AS2901" i="8"/>
  <c r="AR2901" i="8"/>
  <c r="AQ2901" i="8"/>
  <c r="AL2901" i="8"/>
  <c r="CD2900" i="8"/>
  <c r="CC2900" i="8"/>
  <c r="BO2900" i="8"/>
  <c r="BG2900" i="8"/>
  <c r="BF2900" i="8"/>
  <c r="AS2900" i="8"/>
  <c r="AR2900" i="8"/>
  <c r="AQ2900" i="8"/>
  <c r="AL2900" i="8"/>
  <c r="CD2899" i="8"/>
  <c r="CC2899" i="8"/>
  <c r="BO2899" i="8"/>
  <c r="BG2899" i="8"/>
  <c r="BF2899" i="8"/>
  <c r="AS2899" i="8"/>
  <c r="AR2899" i="8"/>
  <c r="AQ2899" i="8"/>
  <c r="AL2899" i="8"/>
  <c r="CD2898" i="8"/>
  <c r="CC2898" i="8"/>
  <c r="BO2898" i="8"/>
  <c r="BG2898" i="8"/>
  <c r="BF2898" i="8"/>
  <c r="AS2898" i="8"/>
  <c r="AR2898" i="8"/>
  <c r="AQ2898" i="8"/>
  <c r="AL2898" i="8"/>
  <c r="CD2897" i="8"/>
  <c r="CC2897" i="8"/>
  <c r="BO2897" i="8"/>
  <c r="BG2897" i="8"/>
  <c r="BF2897" i="8"/>
  <c r="AS2897" i="8"/>
  <c r="AR2897" i="8"/>
  <c r="AQ2897" i="8"/>
  <c r="AL2897" i="8"/>
  <c r="CD2896" i="8"/>
  <c r="CC2896" i="8"/>
  <c r="BO2896" i="8"/>
  <c r="BG2896" i="8"/>
  <c r="BF2896" i="8"/>
  <c r="AS2896" i="8"/>
  <c r="AR2896" i="8"/>
  <c r="AQ2896" i="8"/>
  <c r="AL2896" i="8"/>
  <c r="CD2895" i="8"/>
  <c r="CC2895" i="8"/>
  <c r="BO2895" i="8"/>
  <c r="BG2895" i="8"/>
  <c r="BF2895" i="8"/>
  <c r="AS2895" i="8"/>
  <c r="AR2895" i="8"/>
  <c r="AQ2895" i="8"/>
  <c r="AL2895" i="8"/>
  <c r="CD2894" i="8"/>
  <c r="CC2894" i="8"/>
  <c r="BO2894" i="8"/>
  <c r="BG2894" i="8"/>
  <c r="BF2894" i="8"/>
  <c r="AS2894" i="8"/>
  <c r="AR2894" i="8"/>
  <c r="AQ2894" i="8"/>
  <c r="AL2894" i="8"/>
  <c r="CD2893" i="8"/>
  <c r="CC2893" i="8"/>
  <c r="BO2893" i="8"/>
  <c r="BG2893" i="8"/>
  <c r="BF2893" i="8"/>
  <c r="AS2893" i="8"/>
  <c r="AR2893" i="8"/>
  <c r="AQ2893" i="8"/>
  <c r="AL2893" i="8"/>
  <c r="CD2892" i="8"/>
  <c r="CC2892" i="8"/>
  <c r="BO2892" i="8"/>
  <c r="BG2892" i="8"/>
  <c r="BF2892" i="8"/>
  <c r="AS2892" i="8"/>
  <c r="AR2892" i="8"/>
  <c r="AQ2892" i="8"/>
  <c r="AL2892" i="8"/>
  <c r="CD2891" i="8"/>
  <c r="CC2891" i="8"/>
  <c r="BO2891" i="8"/>
  <c r="BG2891" i="8"/>
  <c r="BF2891" i="8"/>
  <c r="AS2891" i="8"/>
  <c r="AR2891" i="8"/>
  <c r="AQ2891" i="8"/>
  <c r="AL2891" i="8"/>
  <c r="CD2890" i="8"/>
  <c r="CC2890" i="8"/>
  <c r="BO2890" i="8"/>
  <c r="BG2890" i="8"/>
  <c r="BF2890" i="8"/>
  <c r="AS2890" i="8"/>
  <c r="AR2890" i="8"/>
  <c r="AQ2890" i="8"/>
  <c r="AL2890" i="8"/>
  <c r="CD2889" i="8"/>
  <c r="CC2889" i="8"/>
  <c r="BO2889" i="8"/>
  <c r="BG2889" i="8"/>
  <c r="BF2889" i="8"/>
  <c r="AS2889" i="8"/>
  <c r="AR2889" i="8"/>
  <c r="AQ2889" i="8"/>
  <c r="AL2889" i="8"/>
  <c r="CD2888" i="8"/>
  <c r="CC2888" i="8"/>
  <c r="BO2888" i="8"/>
  <c r="BG2888" i="8"/>
  <c r="BF2888" i="8"/>
  <c r="AS2888" i="8"/>
  <c r="AR2888" i="8"/>
  <c r="AQ2888" i="8"/>
  <c r="AL2888" i="8"/>
  <c r="CD2887" i="8"/>
  <c r="CC2887" i="8"/>
  <c r="BO2887" i="8"/>
  <c r="BG2887" i="8"/>
  <c r="BF2887" i="8"/>
  <c r="AS2887" i="8"/>
  <c r="AR2887" i="8"/>
  <c r="AQ2887" i="8"/>
  <c r="AL2887" i="8"/>
  <c r="CD2886" i="8"/>
  <c r="CC2886" i="8"/>
  <c r="BO2886" i="8"/>
  <c r="BG2886" i="8"/>
  <c r="BF2886" i="8"/>
  <c r="AS2886" i="8"/>
  <c r="AR2886" i="8"/>
  <c r="AQ2886" i="8"/>
  <c r="AL2886" i="8"/>
  <c r="CD2885" i="8"/>
  <c r="CC2885" i="8"/>
  <c r="BO2885" i="8"/>
  <c r="BG2885" i="8"/>
  <c r="BF2885" i="8"/>
  <c r="AS2885" i="8"/>
  <c r="AR2885" i="8"/>
  <c r="AQ2885" i="8"/>
  <c r="AL2885" i="8"/>
  <c r="CD2884" i="8"/>
  <c r="CC2884" i="8"/>
  <c r="BO2884" i="8"/>
  <c r="BG2884" i="8"/>
  <c r="BF2884" i="8"/>
  <c r="AS2884" i="8"/>
  <c r="AR2884" i="8"/>
  <c r="AQ2884" i="8"/>
  <c r="AL2884" i="8"/>
  <c r="CD2883" i="8"/>
  <c r="CC2883" i="8"/>
  <c r="BO2883" i="8"/>
  <c r="BG2883" i="8"/>
  <c r="BF2883" i="8"/>
  <c r="AS2883" i="8"/>
  <c r="AR2883" i="8"/>
  <c r="AQ2883" i="8"/>
  <c r="AL2883" i="8"/>
  <c r="CD2882" i="8"/>
  <c r="CC2882" i="8"/>
  <c r="BO2882" i="8"/>
  <c r="BG2882" i="8"/>
  <c r="BF2882" i="8"/>
  <c r="AS2882" i="8"/>
  <c r="AR2882" i="8"/>
  <c r="AQ2882" i="8"/>
  <c r="AL2882" i="8"/>
  <c r="CD2881" i="8"/>
  <c r="CC2881" i="8"/>
  <c r="BO2881" i="8"/>
  <c r="BG2881" i="8"/>
  <c r="BF2881" i="8"/>
  <c r="AS2881" i="8"/>
  <c r="AR2881" i="8"/>
  <c r="AQ2881" i="8"/>
  <c r="AL2881" i="8"/>
  <c r="CD2880" i="8"/>
  <c r="CC2880" i="8"/>
  <c r="BO2880" i="8"/>
  <c r="BG2880" i="8"/>
  <c r="BF2880" i="8"/>
  <c r="AS2880" i="8"/>
  <c r="AR2880" i="8"/>
  <c r="AQ2880" i="8"/>
  <c r="AL2880" i="8"/>
  <c r="CD2879" i="8"/>
  <c r="CC2879" i="8"/>
  <c r="BO2879" i="8"/>
  <c r="BG2879" i="8"/>
  <c r="BF2879" i="8"/>
  <c r="AS2879" i="8"/>
  <c r="AR2879" i="8"/>
  <c r="AQ2879" i="8"/>
  <c r="AL2879" i="8"/>
  <c r="CD2878" i="8"/>
  <c r="CC2878" i="8"/>
  <c r="BO2878" i="8"/>
  <c r="BG2878" i="8"/>
  <c r="BF2878" i="8"/>
  <c r="AS2878" i="8"/>
  <c r="AR2878" i="8"/>
  <c r="AQ2878" i="8"/>
  <c r="AL2878" i="8"/>
  <c r="CD2877" i="8"/>
  <c r="CC2877" i="8"/>
  <c r="BO2877" i="8"/>
  <c r="BG2877" i="8"/>
  <c r="BF2877" i="8"/>
  <c r="AS2877" i="8"/>
  <c r="AR2877" i="8"/>
  <c r="AQ2877" i="8"/>
  <c r="AL2877" i="8"/>
  <c r="CD2876" i="8"/>
  <c r="CC2876" i="8"/>
  <c r="BO2876" i="8"/>
  <c r="BG2876" i="8"/>
  <c r="BF2876" i="8"/>
  <c r="AS2876" i="8"/>
  <c r="AR2876" i="8"/>
  <c r="AQ2876" i="8"/>
  <c r="AL2876" i="8"/>
  <c r="CD2875" i="8"/>
  <c r="CC2875" i="8"/>
  <c r="BO2875" i="8"/>
  <c r="BG2875" i="8"/>
  <c r="BF2875" i="8"/>
  <c r="AS2875" i="8"/>
  <c r="AR2875" i="8"/>
  <c r="AQ2875" i="8"/>
  <c r="AL2875" i="8"/>
  <c r="CD2874" i="8"/>
  <c r="CC2874" i="8"/>
  <c r="BO2874" i="8"/>
  <c r="BG2874" i="8"/>
  <c r="BF2874" i="8"/>
  <c r="AS2874" i="8"/>
  <c r="AR2874" i="8"/>
  <c r="AQ2874" i="8"/>
  <c r="AL2874" i="8"/>
  <c r="CD2873" i="8"/>
  <c r="CC2873" i="8"/>
  <c r="BO2873" i="8"/>
  <c r="BG2873" i="8"/>
  <c r="BF2873" i="8"/>
  <c r="AS2873" i="8"/>
  <c r="AR2873" i="8"/>
  <c r="AQ2873" i="8"/>
  <c r="AL2873" i="8"/>
  <c r="CD2872" i="8"/>
  <c r="CC2872" i="8"/>
  <c r="BO2872" i="8"/>
  <c r="BG2872" i="8"/>
  <c r="BF2872" i="8"/>
  <c r="AS2872" i="8"/>
  <c r="AR2872" i="8"/>
  <c r="AQ2872" i="8"/>
  <c r="AL2872" i="8"/>
  <c r="CD2871" i="8"/>
  <c r="CC2871" i="8"/>
  <c r="BO2871" i="8"/>
  <c r="BG2871" i="8"/>
  <c r="BF2871" i="8"/>
  <c r="AS2871" i="8"/>
  <c r="AR2871" i="8"/>
  <c r="AQ2871" i="8"/>
  <c r="AL2871" i="8"/>
  <c r="CD2870" i="8"/>
  <c r="CC2870" i="8"/>
  <c r="BO2870" i="8"/>
  <c r="BG2870" i="8"/>
  <c r="BF2870" i="8"/>
  <c r="AS2870" i="8"/>
  <c r="AR2870" i="8"/>
  <c r="AQ2870" i="8"/>
  <c r="AL2870" i="8"/>
  <c r="CD2869" i="8"/>
  <c r="CC2869" i="8"/>
  <c r="BO2869" i="8"/>
  <c r="BG2869" i="8"/>
  <c r="BF2869" i="8"/>
  <c r="AS2869" i="8"/>
  <c r="AR2869" i="8"/>
  <c r="AQ2869" i="8"/>
  <c r="AL2869" i="8"/>
  <c r="CD2868" i="8"/>
  <c r="CC2868" i="8"/>
  <c r="BO2868" i="8"/>
  <c r="BG2868" i="8"/>
  <c r="BF2868" i="8"/>
  <c r="AS2868" i="8"/>
  <c r="AR2868" i="8"/>
  <c r="AQ2868" i="8"/>
  <c r="AL2868" i="8"/>
  <c r="CD2867" i="8"/>
  <c r="CC2867" i="8"/>
  <c r="BO2867" i="8"/>
  <c r="BG2867" i="8"/>
  <c r="BF2867" i="8"/>
  <c r="AS2867" i="8"/>
  <c r="AR2867" i="8"/>
  <c r="AQ2867" i="8"/>
  <c r="AL2867" i="8"/>
  <c r="CD2866" i="8"/>
  <c r="CC2866" i="8"/>
  <c r="BO2866" i="8"/>
  <c r="BG2866" i="8"/>
  <c r="BF2866" i="8"/>
  <c r="AS2866" i="8"/>
  <c r="AR2866" i="8"/>
  <c r="AQ2866" i="8"/>
  <c r="AL2866" i="8"/>
  <c r="CD2865" i="8"/>
  <c r="CC2865" i="8"/>
  <c r="BO2865" i="8"/>
  <c r="BG2865" i="8"/>
  <c r="BF2865" i="8"/>
  <c r="AS2865" i="8"/>
  <c r="AR2865" i="8"/>
  <c r="AQ2865" i="8"/>
  <c r="AL2865" i="8"/>
  <c r="CD2864" i="8"/>
  <c r="CC2864" i="8"/>
  <c r="BO2864" i="8"/>
  <c r="BG2864" i="8"/>
  <c r="BF2864" i="8"/>
  <c r="AS2864" i="8"/>
  <c r="AR2864" i="8"/>
  <c r="AQ2864" i="8"/>
  <c r="AL2864" i="8"/>
  <c r="CD2863" i="8"/>
  <c r="CC2863" i="8"/>
  <c r="BO2863" i="8"/>
  <c r="BG2863" i="8"/>
  <c r="BF2863" i="8"/>
  <c r="AS2863" i="8"/>
  <c r="AR2863" i="8"/>
  <c r="AQ2863" i="8"/>
  <c r="AL2863" i="8"/>
  <c r="CD2862" i="8"/>
  <c r="CC2862" i="8"/>
  <c r="BO2862" i="8"/>
  <c r="BG2862" i="8"/>
  <c r="BF2862" i="8"/>
  <c r="AS2862" i="8"/>
  <c r="AR2862" i="8"/>
  <c r="AQ2862" i="8"/>
  <c r="AL2862" i="8"/>
  <c r="CD2861" i="8"/>
  <c r="CC2861" i="8"/>
  <c r="BO2861" i="8"/>
  <c r="BG2861" i="8"/>
  <c r="BF2861" i="8"/>
  <c r="AS2861" i="8"/>
  <c r="AR2861" i="8"/>
  <c r="AQ2861" i="8"/>
  <c r="AL2861" i="8"/>
  <c r="CD2860" i="8"/>
  <c r="CC2860" i="8"/>
  <c r="BO2860" i="8"/>
  <c r="BG2860" i="8"/>
  <c r="BF2860" i="8"/>
  <c r="AS2860" i="8"/>
  <c r="AR2860" i="8"/>
  <c r="AQ2860" i="8"/>
  <c r="AL2860" i="8"/>
  <c r="CD2859" i="8"/>
  <c r="CC2859" i="8"/>
  <c r="BO2859" i="8"/>
  <c r="BG2859" i="8"/>
  <c r="BF2859" i="8"/>
  <c r="AS2859" i="8"/>
  <c r="AR2859" i="8"/>
  <c r="AQ2859" i="8"/>
  <c r="AL2859" i="8"/>
  <c r="CD2858" i="8"/>
  <c r="CC2858" i="8"/>
  <c r="BO2858" i="8"/>
  <c r="BG2858" i="8"/>
  <c r="BF2858" i="8"/>
  <c r="AS2858" i="8"/>
  <c r="AR2858" i="8"/>
  <c r="AQ2858" i="8"/>
  <c r="AL2858" i="8"/>
  <c r="CD2857" i="8"/>
  <c r="CC2857" i="8"/>
  <c r="BO2857" i="8"/>
  <c r="BG2857" i="8"/>
  <c r="BF2857" i="8"/>
  <c r="AS2857" i="8"/>
  <c r="AR2857" i="8"/>
  <c r="AQ2857" i="8"/>
  <c r="AL2857" i="8"/>
  <c r="CD2856" i="8"/>
  <c r="CC2856" i="8"/>
  <c r="BO2856" i="8"/>
  <c r="BG2856" i="8"/>
  <c r="BF2856" i="8"/>
  <c r="AS2856" i="8"/>
  <c r="AR2856" i="8"/>
  <c r="AQ2856" i="8"/>
  <c r="AL2856" i="8"/>
  <c r="CD2855" i="8"/>
  <c r="CC2855" i="8"/>
  <c r="BO2855" i="8"/>
  <c r="BG2855" i="8"/>
  <c r="BF2855" i="8"/>
  <c r="AS2855" i="8"/>
  <c r="AR2855" i="8"/>
  <c r="AQ2855" i="8"/>
  <c r="AL2855" i="8"/>
  <c r="CD2854" i="8"/>
  <c r="CC2854" i="8"/>
  <c r="BO2854" i="8"/>
  <c r="BG2854" i="8"/>
  <c r="BF2854" i="8"/>
  <c r="AS2854" i="8"/>
  <c r="AR2854" i="8"/>
  <c r="AQ2854" i="8"/>
  <c r="AL2854" i="8"/>
  <c r="CD2853" i="8"/>
  <c r="CC2853" i="8"/>
  <c r="BO2853" i="8"/>
  <c r="BG2853" i="8"/>
  <c r="BF2853" i="8"/>
  <c r="AS2853" i="8"/>
  <c r="AR2853" i="8"/>
  <c r="AQ2853" i="8"/>
  <c r="AL2853" i="8"/>
  <c r="CD2852" i="8"/>
  <c r="CC2852" i="8"/>
  <c r="BO2852" i="8"/>
  <c r="BG2852" i="8"/>
  <c r="BF2852" i="8"/>
  <c r="AS2852" i="8"/>
  <c r="AR2852" i="8"/>
  <c r="AQ2852" i="8"/>
  <c r="AL2852" i="8"/>
  <c r="CD2851" i="8"/>
  <c r="CC2851" i="8"/>
  <c r="BO2851" i="8"/>
  <c r="BG2851" i="8"/>
  <c r="BF2851" i="8"/>
  <c r="AS2851" i="8"/>
  <c r="AR2851" i="8"/>
  <c r="AQ2851" i="8"/>
  <c r="AL2851" i="8"/>
  <c r="CD2850" i="8"/>
  <c r="CC2850" i="8"/>
  <c r="BO2850" i="8"/>
  <c r="BG2850" i="8"/>
  <c r="BF2850" i="8"/>
  <c r="AS2850" i="8"/>
  <c r="AR2850" i="8"/>
  <c r="AQ2850" i="8"/>
  <c r="AL2850" i="8"/>
  <c r="CD2849" i="8"/>
  <c r="CC2849" i="8"/>
  <c r="BO2849" i="8"/>
  <c r="BG2849" i="8"/>
  <c r="BF2849" i="8"/>
  <c r="AS2849" i="8"/>
  <c r="AR2849" i="8"/>
  <c r="AQ2849" i="8"/>
  <c r="AL2849" i="8"/>
  <c r="CD2848" i="8"/>
  <c r="CC2848" i="8"/>
  <c r="BO2848" i="8"/>
  <c r="BG2848" i="8"/>
  <c r="BF2848" i="8"/>
  <c r="AS2848" i="8"/>
  <c r="AR2848" i="8"/>
  <c r="AQ2848" i="8"/>
  <c r="AL2848" i="8"/>
  <c r="CD2847" i="8"/>
  <c r="CC2847" i="8"/>
  <c r="BO2847" i="8"/>
  <c r="BG2847" i="8"/>
  <c r="BF2847" i="8"/>
  <c r="AS2847" i="8"/>
  <c r="AR2847" i="8"/>
  <c r="AQ2847" i="8"/>
  <c r="AL2847" i="8"/>
  <c r="CD2846" i="8"/>
  <c r="CC2846" i="8"/>
  <c r="BO2846" i="8"/>
  <c r="BG2846" i="8"/>
  <c r="BF2846" i="8"/>
  <c r="AS2846" i="8"/>
  <c r="AR2846" i="8"/>
  <c r="AQ2846" i="8"/>
  <c r="AL2846" i="8"/>
  <c r="CD2845" i="8"/>
  <c r="CC2845" i="8"/>
  <c r="BO2845" i="8"/>
  <c r="BG2845" i="8"/>
  <c r="BF2845" i="8"/>
  <c r="AS2845" i="8"/>
  <c r="AR2845" i="8"/>
  <c r="AQ2845" i="8"/>
  <c r="AL2845" i="8"/>
  <c r="CD2844" i="8"/>
  <c r="CC2844" i="8"/>
  <c r="BO2844" i="8"/>
  <c r="BG2844" i="8"/>
  <c r="BF2844" i="8"/>
  <c r="AS2844" i="8"/>
  <c r="AR2844" i="8"/>
  <c r="AQ2844" i="8"/>
  <c r="AL2844" i="8"/>
  <c r="CD2843" i="8"/>
  <c r="CC2843" i="8"/>
  <c r="BO2843" i="8"/>
  <c r="BG2843" i="8"/>
  <c r="BF2843" i="8"/>
  <c r="AS2843" i="8"/>
  <c r="AR2843" i="8"/>
  <c r="AQ2843" i="8"/>
  <c r="AL2843" i="8"/>
  <c r="CD2842" i="8"/>
  <c r="CC2842" i="8"/>
  <c r="BO2842" i="8"/>
  <c r="BG2842" i="8"/>
  <c r="BF2842" i="8"/>
  <c r="AS2842" i="8"/>
  <c r="AR2842" i="8"/>
  <c r="AQ2842" i="8"/>
  <c r="AL2842" i="8"/>
  <c r="CD2841" i="8"/>
  <c r="CC2841" i="8"/>
  <c r="BO2841" i="8"/>
  <c r="BG2841" i="8"/>
  <c r="BF2841" i="8"/>
  <c r="AS2841" i="8"/>
  <c r="AR2841" i="8"/>
  <c r="AQ2841" i="8"/>
  <c r="AL2841" i="8"/>
  <c r="CD2840" i="8"/>
  <c r="CC2840" i="8"/>
  <c r="BO2840" i="8"/>
  <c r="BG2840" i="8"/>
  <c r="BF2840" i="8"/>
  <c r="AS2840" i="8"/>
  <c r="AR2840" i="8"/>
  <c r="AQ2840" i="8"/>
  <c r="AL2840" i="8"/>
  <c r="CD2839" i="8"/>
  <c r="CC2839" i="8"/>
  <c r="BO2839" i="8"/>
  <c r="BG2839" i="8"/>
  <c r="BF2839" i="8"/>
  <c r="AS2839" i="8"/>
  <c r="AR2839" i="8"/>
  <c r="AQ2839" i="8"/>
  <c r="AL2839" i="8"/>
  <c r="CD2838" i="8"/>
  <c r="CC2838" i="8"/>
  <c r="BO2838" i="8"/>
  <c r="BG2838" i="8"/>
  <c r="BF2838" i="8"/>
  <c r="AS2838" i="8"/>
  <c r="AR2838" i="8"/>
  <c r="AQ2838" i="8"/>
  <c r="AL2838" i="8"/>
  <c r="CD2837" i="8"/>
  <c r="CC2837" i="8"/>
  <c r="BO2837" i="8"/>
  <c r="BG2837" i="8"/>
  <c r="BF2837" i="8"/>
  <c r="AS2837" i="8"/>
  <c r="AR2837" i="8"/>
  <c r="AQ2837" i="8"/>
  <c r="AL2837" i="8"/>
  <c r="CD2836" i="8"/>
  <c r="CC2836" i="8"/>
  <c r="BO2836" i="8"/>
  <c r="BG2836" i="8"/>
  <c r="BF2836" i="8"/>
  <c r="AS2836" i="8"/>
  <c r="AR2836" i="8"/>
  <c r="AQ2836" i="8"/>
  <c r="AL2836" i="8"/>
  <c r="CD2835" i="8"/>
  <c r="CC2835" i="8"/>
  <c r="BO2835" i="8"/>
  <c r="BG2835" i="8"/>
  <c r="BF2835" i="8"/>
  <c r="AS2835" i="8"/>
  <c r="AR2835" i="8"/>
  <c r="AQ2835" i="8"/>
  <c r="AL2835" i="8"/>
  <c r="CD2834" i="8"/>
  <c r="CC2834" i="8"/>
  <c r="BO2834" i="8"/>
  <c r="BG2834" i="8"/>
  <c r="BF2834" i="8"/>
  <c r="AS2834" i="8"/>
  <c r="AR2834" i="8"/>
  <c r="AQ2834" i="8"/>
  <c r="AL2834" i="8"/>
  <c r="CD2833" i="8"/>
  <c r="CC2833" i="8"/>
  <c r="BO2833" i="8"/>
  <c r="BG2833" i="8"/>
  <c r="BF2833" i="8"/>
  <c r="AS2833" i="8"/>
  <c r="AR2833" i="8"/>
  <c r="AQ2833" i="8"/>
  <c r="AL2833" i="8"/>
  <c r="CD2832" i="8"/>
  <c r="CC2832" i="8"/>
  <c r="BO2832" i="8"/>
  <c r="BG2832" i="8"/>
  <c r="BF2832" i="8"/>
  <c r="AS2832" i="8"/>
  <c r="AR2832" i="8"/>
  <c r="AQ2832" i="8"/>
  <c r="AL2832" i="8"/>
  <c r="CD2831" i="8"/>
  <c r="CC2831" i="8"/>
  <c r="BO2831" i="8"/>
  <c r="BG2831" i="8"/>
  <c r="BF2831" i="8"/>
  <c r="AS2831" i="8"/>
  <c r="AR2831" i="8"/>
  <c r="AQ2831" i="8"/>
  <c r="AL2831" i="8"/>
  <c r="CD2830" i="8"/>
  <c r="CC2830" i="8"/>
  <c r="BO2830" i="8"/>
  <c r="BG2830" i="8"/>
  <c r="BF2830" i="8"/>
  <c r="AS2830" i="8"/>
  <c r="AR2830" i="8"/>
  <c r="AQ2830" i="8"/>
  <c r="AL2830" i="8"/>
  <c r="CD2829" i="8"/>
  <c r="CC2829" i="8"/>
  <c r="BO2829" i="8"/>
  <c r="BG2829" i="8"/>
  <c r="BF2829" i="8"/>
  <c r="AS2829" i="8"/>
  <c r="AR2829" i="8"/>
  <c r="AQ2829" i="8"/>
  <c r="AL2829" i="8"/>
  <c r="CD2828" i="8"/>
  <c r="CC2828" i="8"/>
  <c r="BO2828" i="8"/>
  <c r="BG2828" i="8"/>
  <c r="BF2828" i="8"/>
  <c r="AS2828" i="8"/>
  <c r="AR2828" i="8"/>
  <c r="AQ2828" i="8"/>
  <c r="AL2828" i="8"/>
  <c r="CD2827" i="8"/>
  <c r="CC2827" i="8"/>
  <c r="BO2827" i="8"/>
  <c r="BG2827" i="8"/>
  <c r="BF2827" i="8"/>
  <c r="AS2827" i="8"/>
  <c r="AR2827" i="8"/>
  <c r="AQ2827" i="8"/>
  <c r="AL2827" i="8"/>
  <c r="CD2826" i="8"/>
  <c r="CC2826" i="8"/>
  <c r="BO2826" i="8"/>
  <c r="BG2826" i="8"/>
  <c r="BF2826" i="8"/>
  <c r="AS2826" i="8"/>
  <c r="AR2826" i="8"/>
  <c r="AQ2826" i="8"/>
  <c r="AL2826" i="8"/>
  <c r="CD2825" i="8"/>
  <c r="CC2825" i="8"/>
  <c r="BO2825" i="8"/>
  <c r="BG2825" i="8"/>
  <c r="BF2825" i="8"/>
  <c r="AS2825" i="8"/>
  <c r="AR2825" i="8"/>
  <c r="AQ2825" i="8"/>
  <c r="AL2825" i="8"/>
  <c r="CD2824" i="8"/>
  <c r="CC2824" i="8"/>
  <c r="BO2824" i="8"/>
  <c r="BG2824" i="8"/>
  <c r="BF2824" i="8"/>
  <c r="AS2824" i="8"/>
  <c r="AR2824" i="8"/>
  <c r="AQ2824" i="8"/>
  <c r="AL2824" i="8"/>
  <c r="CD2823" i="8"/>
  <c r="CC2823" i="8"/>
  <c r="BO2823" i="8"/>
  <c r="BG2823" i="8"/>
  <c r="BF2823" i="8"/>
  <c r="AS2823" i="8"/>
  <c r="AR2823" i="8"/>
  <c r="AQ2823" i="8"/>
  <c r="AL2823" i="8"/>
  <c r="CD2822" i="8"/>
  <c r="CC2822" i="8"/>
  <c r="BO2822" i="8"/>
  <c r="BG2822" i="8"/>
  <c r="BF2822" i="8"/>
  <c r="AS2822" i="8"/>
  <c r="AR2822" i="8"/>
  <c r="AQ2822" i="8"/>
  <c r="AL2822" i="8"/>
  <c r="CD2821" i="8"/>
  <c r="CC2821" i="8"/>
  <c r="BO2821" i="8"/>
  <c r="BG2821" i="8"/>
  <c r="BF2821" i="8"/>
  <c r="AS2821" i="8"/>
  <c r="AR2821" i="8"/>
  <c r="AQ2821" i="8"/>
  <c r="AL2821" i="8"/>
  <c r="CD2820" i="8"/>
  <c r="CC2820" i="8"/>
  <c r="BO2820" i="8"/>
  <c r="BG2820" i="8"/>
  <c r="BF2820" i="8"/>
  <c r="AS2820" i="8"/>
  <c r="AR2820" i="8"/>
  <c r="AQ2820" i="8"/>
  <c r="AL2820" i="8"/>
  <c r="CD2819" i="8"/>
  <c r="CC2819" i="8"/>
  <c r="BO2819" i="8"/>
  <c r="BG2819" i="8"/>
  <c r="BF2819" i="8"/>
  <c r="AS2819" i="8"/>
  <c r="AR2819" i="8"/>
  <c r="AQ2819" i="8"/>
  <c r="AL2819" i="8"/>
  <c r="CD2818" i="8"/>
  <c r="CC2818" i="8"/>
  <c r="BO2818" i="8"/>
  <c r="BG2818" i="8"/>
  <c r="BF2818" i="8"/>
  <c r="AS2818" i="8"/>
  <c r="AR2818" i="8"/>
  <c r="AQ2818" i="8"/>
  <c r="AL2818" i="8"/>
  <c r="CD2817" i="8"/>
  <c r="CC2817" i="8"/>
  <c r="BO2817" i="8"/>
  <c r="BG2817" i="8"/>
  <c r="BF2817" i="8"/>
  <c r="AS2817" i="8"/>
  <c r="AR2817" i="8"/>
  <c r="AQ2817" i="8"/>
  <c r="AL2817" i="8"/>
  <c r="CD2816" i="8"/>
  <c r="CC2816" i="8"/>
  <c r="BO2816" i="8"/>
  <c r="BG2816" i="8"/>
  <c r="BF2816" i="8"/>
  <c r="AS2816" i="8"/>
  <c r="AR2816" i="8"/>
  <c r="AQ2816" i="8"/>
  <c r="AL2816" i="8"/>
  <c r="CD2815" i="8"/>
  <c r="CC2815" i="8"/>
  <c r="BO2815" i="8"/>
  <c r="BG2815" i="8"/>
  <c r="BF2815" i="8"/>
  <c r="AS2815" i="8"/>
  <c r="AR2815" i="8"/>
  <c r="AQ2815" i="8"/>
  <c r="AL2815" i="8"/>
  <c r="CD2814" i="8"/>
  <c r="CC2814" i="8"/>
  <c r="BO2814" i="8"/>
  <c r="BG2814" i="8"/>
  <c r="BF2814" i="8"/>
  <c r="AS2814" i="8"/>
  <c r="AR2814" i="8"/>
  <c r="AQ2814" i="8"/>
  <c r="AL2814" i="8"/>
  <c r="CD2813" i="8"/>
  <c r="CC2813" i="8"/>
  <c r="BO2813" i="8"/>
  <c r="BG2813" i="8"/>
  <c r="BF2813" i="8"/>
  <c r="AS2813" i="8"/>
  <c r="AR2813" i="8"/>
  <c r="AQ2813" i="8"/>
  <c r="AL2813" i="8"/>
  <c r="CD2812" i="8"/>
  <c r="CC2812" i="8"/>
  <c r="BO2812" i="8"/>
  <c r="BG2812" i="8"/>
  <c r="BF2812" i="8"/>
  <c r="AS2812" i="8"/>
  <c r="AR2812" i="8"/>
  <c r="AQ2812" i="8"/>
  <c r="AL2812" i="8"/>
  <c r="CD2811" i="8"/>
  <c r="CC2811" i="8"/>
  <c r="BO2811" i="8"/>
  <c r="BG2811" i="8"/>
  <c r="BF2811" i="8"/>
  <c r="AS2811" i="8"/>
  <c r="AR2811" i="8"/>
  <c r="AQ2811" i="8"/>
  <c r="AL2811" i="8"/>
  <c r="CD2810" i="8"/>
  <c r="CC2810" i="8"/>
  <c r="BO2810" i="8"/>
  <c r="BG2810" i="8"/>
  <c r="BF2810" i="8"/>
  <c r="AS2810" i="8"/>
  <c r="AR2810" i="8"/>
  <c r="AQ2810" i="8"/>
  <c r="AL2810" i="8"/>
  <c r="CD2809" i="8"/>
  <c r="CC2809" i="8"/>
  <c r="BO2809" i="8"/>
  <c r="BG2809" i="8"/>
  <c r="BF2809" i="8"/>
  <c r="AS2809" i="8"/>
  <c r="AR2809" i="8"/>
  <c r="AQ2809" i="8"/>
  <c r="AL2809" i="8"/>
  <c r="CD2808" i="8"/>
  <c r="CC2808" i="8"/>
  <c r="BO2808" i="8"/>
  <c r="BG2808" i="8"/>
  <c r="BF2808" i="8"/>
  <c r="AS2808" i="8"/>
  <c r="AR2808" i="8"/>
  <c r="AQ2808" i="8"/>
  <c r="AL2808" i="8"/>
  <c r="CD2807" i="8"/>
  <c r="CC2807" i="8"/>
  <c r="BO2807" i="8"/>
  <c r="BG2807" i="8"/>
  <c r="BF2807" i="8"/>
  <c r="AS2807" i="8"/>
  <c r="AR2807" i="8"/>
  <c r="AQ2807" i="8"/>
  <c r="AL2807" i="8"/>
  <c r="CD2806" i="8"/>
  <c r="CC2806" i="8"/>
  <c r="BO2806" i="8"/>
  <c r="BG2806" i="8"/>
  <c r="BF2806" i="8"/>
  <c r="AS2806" i="8"/>
  <c r="AR2806" i="8"/>
  <c r="AQ2806" i="8"/>
  <c r="AL2806" i="8"/>
  <c r="CD2805" i="8"/>
  <c r="CC2805" i="8"/>
  <c r="BO2805" i="8"/>
  <c r="BG2805" i="8"/>
  <c r="BF2805" i="8"/>
  <c r="AS2805" i="8"/>
  <c r="AR2805" i="8"/>
  <c r="AQ2805" i="8"/>
  <c r="AL2805" i="8"/>
  <c r="CD2804" i="8"/>
  <c r="CC2804" i="8"/>
  <c r="BO2804" i="8"/>
  <c r="BG2804" i="8"/>
  <c r="BF2804" i="8"/>
  <c r="AS2804" i="8"/>
  <c r="AR2804" i="8"/>
  <c r="AQ2804" i="8"/>
  <c r="AL2804" i="8"/>
  <c r="CD2803" i="8"/>
  <c r="CC2803" i="8"/>
  <c r="BO2803" i="8"/>
  <c r="BG2803" i="8"/>
  <c r="BF2803" i="8"/>
  <c r="AS2803" i="8"/>
  <c r="AR2803" i="8"/>
  <c r="AQ2803" i="8"/>
  <c r="AL2803" i="8"/>
  <c r="CD2802" i="8"/>
  <c r="CC2802" i="8"/>
  <c r="BO2802" i="8"/>
  <c r="BG2802" i="8"/>
  <c r="BF2802" i="8"/>
  <c r="AS2802" i="8"/>
  <c r="AR2802" i="8"/>
  <c r="AQ2802" i="8"/>
  <c r="AL2802" i="8"/>
  <c r="CD2801" i="8"/>
  <c r="CC2801" i="8"/>
  <c r="BO2801" i="8"/>
  <c r="BG2801" i="8"/>
  <c r="BF2801" i="8"/>
  <c r="AS2801" i="8"/>
  <c r="AR2801" i="8"/>
  <c r="AQ2801" i="8"/>
  <c r="AL2801" i="8"/>
  <c r="CD2800" i="8"/>
  <c r="CC2800" i="8"/>
  <c r="BO2800" i="8"/>
  <c r="BG2800" i="8"/>
  <c r="BF2800" i="8"/>
  <c r="AS2800" i="8"/>
  <c r="AR2800" i="8"/>
  <c r="AQ2800" i="8"/>
  <c r="AL2800" i="8"/>
  <c r="CD2799" i="8"/>
  <c r="CC2799" i="8"/>
  <c r="BO2799" i="8"/>
  <c r="BG2799" i="8"/>
  <c r="BF2799" i="8"/>
  <c r="AS2799" i="8"/>
  <c r="AR2799" i="8"/>
  <c r="AQ2799" i="8"/>
  <c r="AL2799" i="8"/>
  <c r="CD2798" i="8"/>
  <c r="CC2798" i="8"/>
  <c r="BO2798" i="8"/>
  <c r="BG2798" i="8"/>
  <c r="BF2798" i="8"/>
  <c r="AS2798" i="8"/>
  <c r="AR2798" i="8"/>
  <c r="AQ2798" i="8"/>
  <c r="AL2798" i="8"/>
  <c r="CD2797" i="8"/>
  <c r="CC2797" i="8"/>
  <c r="BO2797" i="8"/>
  <c r="BG2797" i="8"/>
  <c r="BF2797" i="8"/>
  <c r="AS2797" i="8"/>
  <c r="AR2797" i="8"/>
  <c r="AQ2797" i="8"/>
  <c r="AL2797" i="8"/>
  <c r="CD2796" i="8"/>
  <c r="CC2796" i="8"/>
  <c r="BO2796" i="8"/>
  <c r="BG2796" i="8"/>
  <c r="BF2796" i="8"/>
  <c r="AS2796" i="8"/>
  <c r="AR2796" i="8"/>
  <c r="AQ2796" i="8"/>
  <c r="AL2796" i="8"/>
  <c r="CD2795" i="8"/>
  <c r="CC2795" i="8"/>
  <c r="BO2795" i="8"/>
  <c r="BG2795" i="8"/>
  <c r="BF2795" i="8"/>
  <c r="AS2795" i="8"/>
  <c r="AR2795" i="8"/>
  <c r="AQ2795" i="8"/>
  <c r="AL2795" i="8"/>
  <c r="CD2794" i="8"/>
  <c r="CC2794" i="8"/>
  <c r="BO2794" i="8"/>
  <c r="BG2794" i="8"/>
  <c r="BF2794" i="8"/>
  <c r="AS2794" i="8"/>
  <c r="AR2794" i="8"/>
  <c r="AQ2794" i="8"/>
  <c r="AL2794" i="8"/>
  <c r="CD2793" i="8"/>
  <c r="CC2793" i="8"/>
  <c r="BO2793" i="8"/>
  <c r="BG2793" i="8"/>
  <c r="BF2793" i="8"/>
  <c r="AS2793" i="8"/>
  <c r="AR2793" i="8"/>
  <c r="AQ2793" i="8"/>
  <c r="AL2793" i="8"/>
  <c r="CD2792" i="8"/>
  <c r="CC2792" i="8"/>
  <c r="BO2792" i="8"/>
  <c r="BG2792" i="8"/>
  <c r="BF2792" i="8"/>
  <c r="AS2792" i="8"/>
  <c r="AR2792" i="8"/>
  <c r="AQ2792" i="8"/>
  <c r="AL2792" i="8"/>
  <c r="CD2791" i="8"/>
  <c r="CC2791" i="8"/>
  <c r="BO2791" i="8"/>
  <c r="BG2791" i="8"/>
  <c r="BF2791" i="8"/>
  <c r="AS2791" i="8"/>
  <c r="AR2791" i="8"/>
  <c r="AQ2791" i="8"/>
  <c r="AL2791" i="8"/>
  <c r="CD2790" i="8"/>
  <c r="CC2790" i="8"/>
  <c r="BO2790" i="8"/>
  <c r="BG2790" i="8"/>
  <c r="BF2790" i="8"/>
  <c r="AS2790" i="8"/>
  <c r="AR2790" i="8"/>
  <c r="AQ2790" i="8"/>
  <c r="AL2790" i="8"/>
  <c r="CD2789" i="8"/>
  <c r="CC2789" i="8"/>
  <c r="BO2789" i="8"/>
  <c r="BG2789" i="8"/>
  <c r="BF2789" i="8"/>
  <c r="AS2789" i="8"/>
  <c r="AR2789" i="8"/>
  <c r="AQ2789" i="8"/>
  <c r="AL2789" i="8"/>
  <c r="CD2788" i="8"/>
  <c r="CC2788" i="8"/>
  <c r="BO2788" i="8"/>
  <c r="BG2788" i="8"/>
  <c r="BF2788" i="8"/>
  <c r="AS2788" i="8"/>
  <c r="AR2788" i="8"/>
  <c r="AQ2788" i="8"/>
  <c r="AL2788" i="8"/>
  <c r="CD2787" i="8"/>
  <c r="CC2787" i="8"/>
  <c r="BO2787" i="8"/>
  <c r="BG2787" i="8"/>
  <c r="BF2787" i="8"/>
  <c r="AS2787" i="8"/>
  <c r="AR2787" i="8"/>
  <c r="AQ2787" i="8"/>
  <c r="AL2787" i="8"/>
  <c r="CD2786" i="8"/>
  <c r="CC2786" i="8"/>
  <c r="BO2786" i="8"/>
  <c r="BG2786" i="8"/>
  <c r="BF2786" i="8"/>
  <c r="AS2786" i="8"/>
  <c r="AR2786" i="8"/>
  <c r="AQ2786" i="8"/>
  <c r="AL2786" i="8"/>
  <c r="CD2785" i="8"/>
  <c r="CC2785" i="8"/>
  <c r="BO2785" i="8"/>
  <c r="BG2785" i="8"/>
  <c r="BF2785" i="8"/>
  <c r="AS2785" i="8"/>
  <c r="AR2785" i="8"/>
  <c r="AQ2785" i="8"/>
  <c r="AL2785" i="8"/>
  <c r="CD2784" i="8"/>
  <c r="CC2784" i="8"/>
  <c r="BO2784" i="8"/>
  <c r="BG2784" i="8"/>
  <c r="BF2784" i="8"/>
  <c r="AS2784" i="8"/>
  <c r="AR2784" i="8"/>
  <c r="AQ2784" i="8"/>
  <c r="AL2784" i="8"/>
  <c r="CD2783" i="8"/>
  <c r="CC2783" i="8"/>
  <c r="BO2783" i="8"/>
  <c r="BG2783" i="8"/>
  <c r="BF2783" i="8"/>
  <c r="AS2783" i="8"/>
  <c r="AR2783" i="8"/>
  <c r="AQ2783" i="8"/>
  <c r="AL2783" i="8"/>
  <c r="CD2782" i="8"/>
  <c r="CC2782" i="8"/>
  <c r="BO2782" i="8"/>
  <c r="BG2782" i="8"/>
  <c r="BF2782" i="8"/>
  <c r="AS2782" i="8"/>
  <c r="AR2782" i="8"/>
  <c r="AQ2782" i="8"/>
  <c r="AL2782" i="8"/>
  <c r="CD2781" i="8"/>
  <c r="CC2781" i="8"/>
  <c r="BO2781" i="8"/>
  <c r="BG2781" i="8"/>
  <c r="BF2781" i="8"/>
  <c r="AS2781" i="8"/>
  <c r="AR2781" i="8"/>
  <c r="AQ2781" i="8"/>
  <c r="AL2781" i="8"/>
  <c r="CD2780" i="8"/>
  <c r="CC2780" i="8"/>
  <c r="BO2780" i="8"/>
  <c r="BG2780" i="8"/>
  <c r="BF2780" i="8"/>
  <c r="AS2780" i="8"/>
  <c r="AR2780" i="8"/>
  <c r="AQ2780" i="8"/>
  <c r="AL2780" i="8"/>
  <c r="CD2779" i="8"/>
  <c r="CC2779" i="8"/>
  <c r="BO2779" i="8"/>
  <c r="BG2779" i="8"/>
  <c r="BF2779" i="8"/>
  <c r="AS2779" i="8"/>
  <c r="AR2779" i="8"/>
  <c r="AQ2779" i="8"/>
  <c r="AL2779" i="8"/>
  <c r="CD2778" i="8"/>
  <c r="CC2778" i="8"/>
  <c r="BO2778" i="8"/>
  <c r="BG2778" i="8"/>
  <c r="BF2778" i="8"/>
  <c r="AS2778" i="8"/>
  <c r="AR2778" i="8"/>
  <c r="AQ2778" i="8"/>
  <c r="AL2778" i="8"/>
  <c r="CD2777" i="8"/>
  <c r="CC2777" i="8"/>
  <c r="BO2777" i="8"/>
  <c r="BG2777" i="8"/>
  <c r="BF2777" i="8"/>
  <c r="AS2777" i="8"/>
  <c r="AR2777" i="8"/>
  <c r="AQ2777" i="8"/>
  <c r="AL2777" i="8"/>
  <c r="CD2776" i="8"/>
  <c r="CC2776" i="8"/>
  <c r="BO2776" i="8"/>
  <c r="BG2776" i="8"/>
  <c r="BF2776" i="8"/>
  <c r="AS2776" i="8"/>
  <c r="AR2776" i="8"/>
  <c r="AQ2776" i="8"/>
  <c r="AL2776" i="8"/>
  <c r="CD2775" i="8"/>
  <c r="CC2775" i="8"/>
  <c r="BO2775" i="8"/>
  <c r="BG2775" i="8"/>
  <c r="BF2775" i="8"/>
  <c r="AS2775" i="8"/>
  <c r="AR2775" i="8"/>
  <c r="AQ2775" i="8"/>
  <c r="AL2775" i="8"/>
  <c r="CD2774" i="8"/>
  <c r="CC2774" i="8"/>
  <c r="BO2774" i="8"/>
  <c r="BG2774" i="8"/>
  <c r="BF2774" i="8"/>
  <c r="AS2774" i="8"/>
  <c r="AR2774" i="8"/>
  <c r="AQ2774" i="8"/>
  <c r="AL2774" i="8"/>
  <c r="CD2773" i="8"/>
  <c r="CC2773" i="8"/>
  <c r="BO2773" i="8"/>
  <c r="BG2773" i="8"/>
  <c r="BF2773" i="8"/>
  <c r="AS2773" i="8"/>
  <c r="AR2773" i="8"/>
  <c r="AQ2773" i="8"/>
  <c r="AL2773" i="8"/>
  <c r="CD2772" i="8"/>
  <c r="CC2772" i="8"/>
  <c r="BO2772" i="8"/>
  <c r="BG2772" i="8"/>
  <c r="BF2772" i="8"/>
  <c r="AS2772" i="8"/>
  <c r="AR2772" i="8"/>
  <c r="AQ2772" i="8"/>
  <c r="AL2772" i="8"/>
  <c r="CD2771" i="8"/>
  <c r="CC2771" i="8"/>
  <c r="BO2771" i="8"/>
  <c r="BG2771" i="8"/>
  <c r="BF2771" i="8"/>
  <c r="AS2771" i="8"/>
  <c r="AR2771" i="8"/>
  <c r="AQ2771" i="8"/>
  <c r="AL2771" i="8"/>
  <c r="CD2770" i="8"/>
  <c r="CC2770" i="8"/>
  <c r="BO2770" i="8"/>
  <c r="BG2770" i="8"/>
  <c r="BF2770" i="8"/>
  <c r="AS2770" i="8"/>
  <c r="AR2770" i="8"/>
  <c r="AQ2770" i="8"/>
  <c r="AL2770" i="8"/>
  <c r="CD2769" i="8"/>
  <c r="CC2769" i="8"/>
  <c r="BO2769" i="8"/>
  <c r="BG2769" i="8"/>
  <c r="BF2769" i="8"/>
  <c r="AS2769" i="8"/>
  <c r="AR2769" i="8"/>
  <c r="AQ2769" i="8"/>
  <c r="AL2769" i="8"/>
  <c r="CD2768" i="8"/>
  <c r="CC2768" i="8"/>
  <c r="BO2768" i="8"/>
  <c r="BG2768" i="8"/>
  <c r="BF2768" i="8"/>
  <c r="AS2768" i="8"/>
  <c r="AR2768" i="8"/>
  <c r="AQ2768" i="8"/>
  <c r="AL2768" i="8"/>
  <c r="CD2767" i="8"/>
  <c r="CC2767" i="8"/>
  <c r="BO2767" i="8"/>
  <c r="BG2767" i="8"/>
  <c r="BF2767" i="8"/>
  <c r="AS2767" i="8"/>
  <c r="AR2767" i="8"/>
  <c r="AQ2767" i="8"/>
  <c r="AL2767" i="8"/>
  <c r="CD2766" i="8"/>
  <c r="CC2766" i="8"/>
  <c r="BO2766" i="8"/>
  <c r="BG2766" i="8"/>
  <c r="BF2766" i="8"/>
  <c r="AS2766" i="8"/>
  <c r="AR2766" i="8"/>
  <c r="AQ2766" i="8"/>
  <c r="AL2766" i="8"/>
  <c r="CD2765" i="8"/>
  <c r="CC2765" i="8"/>
  <c r="BO2765" i="8"/>
  <c r="BG2765" i="8"/>
  <c r="BF2765" i="8"/>
  <c r="AS2765" i="8"/>
  <c r="AR2765" i="8"/>
  <c r="AQ2765" i="8"/>
  <c r="AL2765" i="8"/>
  <c r="CD2764" i="8"/>
  <c r="CC2764" i="8"/>
  <c r="BO2764" i="8"/>
  <c r="BG2764" i="8"/>
  <c r="BF2764" i="8"/>
  <c r="AS2764" i="8"/>
  <c r="AR2764" i="8"/>
  <c r="AQ2764" i="8"/>
  <c r="AL2764" i="8"/>
  <c r="CD2763" i="8"/>
  <c r="CC2763" i="8"/>
  <c r="BO2763" i="8"/>
  <c r="BG2763" i="8"/>
  <c r="BF2763" i="8"/>
  <c r="AS2763" i="8"/>
  <c r="AR2763" i="8"/>
  <c r="AQ2763" i="8"/>
  <c r="AL2763" i="8"/>
  <c r="CD2762" i="8"/>
  <c r="CC2762" i="8"/>
  <c r="BO2762" i="8"/>
  <c r="BG2762" i="8"/>
  <c r="BF2762" i="8"/>
  <c r="AS2762" i="8"/>
  <c r="AR2762" i="8"/>
  <c r="AQ2762" i="8"/>
  <c r="AL2762" i="8"/>
  <c r="CD2761" i="8"/>
  <c r="CC2761" i="8"/>
  <c r="BO2761" i="8"/>
  <c r="BG2761" i="8"/>
  <c r="BF2761" i="8"/>
  <c r="AS2761" i="8"/>
  <c r="AR2761" i="8"/>
  <c r="AQ2761" i="8"/>
  <c r="AL2761" i="8"/>
  <c r="CD2760" i="8"/>
  <c r="CC2760" i="8"/>
  <c r="BO2760" i="8"/>
  <c r="BG2760" i="8"/>
  <c r="BF2760" i="8"/>
  <c r="AS2760" i="8"/>
  <c r="AR2760" i="8"/>
  <c r="AQ2760" i="8"/>
  <c r="AL2760" i="8"/>
  <c r="CD2759" i="8"/>
  <c r="CC2759" i="8"/>
  <c r="BO2759" i="8"/>
  <c r="BG2759" i="8"/>
  <c r="BF2759" i="8"/>
  <c r="AS2759" i="8"/>
  <c r="AR2759" i="8"/>
  <c r="AQ2759" i="8"/>
  <c r="AL2759" i="8"/>
  <c r="CD2758" i="8"/>
  <c r="CC2758" i="8"/>
  <c r="BO2758" i="8"/>
  <c r="BG2758" i="8"/>
  <c r="BF2758" i="8"/>
  <c r="AS2758" i="8"/>
  <c r="AR2758" i="8"/>
  <c r="AQ2758" i="8"/>
  <c r="AL2758" i="8"/>
  <c r="CD2757" i="8"/>
  <c r="CC2757" i="8"/>
  <c r="BO2757" i="8"/>
  <c r="BG2757" i="8"/>
  <c r="BF2757" i="8"/>
  <c r="AS2757" i="8"/>
  <c r="AR2757" i="8"/>
  <c r="AQ2757" i="8"/>
  <c r="AL2757" i="8"/>
  <c r="CD2756" i="8"/>
  <c r="CC2756" i="8"/>
  <c r="BO2756" i="8"/>
  <c r="BG2756" i="8"/>
  <c r="BF2756" i="8"/>
  <c r="AS2756" i="8"/>
  <c r="AR2756" i="8"/>
  <c r="AQ2756" i="8"/>
  <c r="AL2756" i="8"/>
  <c r="CD2755" i="8"/>
  <c r="CC2755" i="8"/>
  <c r="BO2755" i="8"/>
  <c r="BG2755" i="8"/>
  <c r="BF2755" i="8"/>
  <c r="AS2755" i="8"/>
  <c r="AR2755" i="8"/>
  <c r="AQ2755" i="8"/>
  <c r="AL2755" i="8"/>
  <c r="CD2754" i="8"/>
  <c r="CC2754" i="8"/>
  <c r="BO2754" i="8"/>
  <c r="BG2754" i="8"/>
  <c r="BF2754" i="8"/>
  <c r="AS2754" i="8"/>
  <c r="AR2754" i="8"/>
  <c r="AQ2754" i="8"/>
  <c r="AL2754" i="8"/>
  <c r="CD2753" i="8"/>
  <c r="CC2753" i="8"/>
  <c r="BO2753" i="8"/>
  <c r="BG2753" i="8"/>
  <c r="BF2753" i="8"/>
  <c r="AS2753" i="8"/>
  <c r="AR2753" i="8"/>
  <c r="AQ2753" i="8"/>
  <c r="AL2753" i="8"/>
  <c r="CD2752" i="8"/>
  <c r="CC2752" i="8"/>
  <c r="BO2752" i="8"/>
  <c r="BG2752" i="8"/>
  <c r="BF2752" i="8"/>
  <c r="AS2752" i="8"/>
  <c r="AR2752" i="8"/>
  <c r="AQ2752" i="8"/>
  <c r="AL2752" i="8"/>
  <c r="CD2751" i="8"/>
  <c r="CC2751" i="8"/>
  <c r="BO2751" i="8"/>
  <c r="BG2751" i="8"/>
  <c r="BF2751" i="8"/>
  <c r="AS2751" i="8"/>
  <c r="AR2751" i="8"/>
  <c r="AQ2751" i="8"/>
  <c r="AL2751" i="8"/>
  <c r="CD2750" i="8"/>
  <c r="CC2750" i="8"/>
  <c r="BO2750" i="8"/>
  <c r="BG2750" i="8"/>
  <c r="BF2750" i="8"/>
  <c r="AS2750" i="8"/>
  <c r="AR2750" i="8"/>
  <c r="AQ2750" i="8"/>
  <c r="AL2750" i="8"/>
  <c r="CD2749" i="8"/>
  <c r="CC2749" i="8"/>
  <c r="BO2749" i="8"/>
  <c r="BG2749" i="8"/>
  <c r="BF2749" i="8"/>
  <c r="AS2749" i="8"/>
  <c r="AR2749" i="8"/>
  <c r="AQ2749" i="8"/>
  <c r="AL2749" i="8"/>
  <c r="CD2748" i="8"/>
  <c r="CC2748" i="8"/>
  <c r="BO2748" i="8"/>
  <c r="BG2748" i="8"/>
  <c r="BF2748" i="8"/>
  <c r="AS2748" i="8"/>
  <c r="AR2748" i="8"/>
  <c r="AQ2748" i="8"/>
  <c r="AL2748" i="8"/>
  <c r="CD2747" i="8"/>
  <c r="CC2747" i="8"/>
  <c r="BO2747" i="8"/>
  <c r="BG2747" i="8"/>
  <c r="BF2747" i="8"/>
  <c r="AS2747" i="8"/>
  <c r="AR2747" i="8"/>
  <c r="AQ2747" i="8"/>
  <c r="AL2747" i="8"/>
  <c r="CD2746" i="8"/>
  <c r="CC2746" i="8"/>
  <c r="BO2746" i="8"/>
  <c r="BG2746" i="8"/>
  <c r="BF2746" i="8"/>
  <c r="AS2746" i="8"/>
  <c r="AR2746" i="8"/>
  <c r="AQ2746" i="8"/>
  <c r="AL2746" i="8"/>
  <c r="CD2745" i="8"/>
  <c r="CC2745" i="8"/>
  <c r="BO2745" i="8"/>
  <c r="BG2745" i="8"/>
  <c r="BF2745" i="8"/>
  <c r="AS2745" i="8"/>
  <c r="AR2745" i="8"/>
  <c r="AQ2745" i="8"/>
  <c r="AL2745" i="8"/>
  <c r="CD2744" i="8"/>
  <c r="CC2744" i="8"/>
  <c r="BO2744" i="8"/>
  <c r="BG2744" i="8"/>
  <c r="BF2744" i="8"/>
  <c r="AS2744" i="8"/>
  <c r="AR2744" i="8"/>
  <c r="AQ2744" i="8"/>
  <c r="AL2744" i="8"/>
  <c r="CD2743" i="8"/>
  <c r="CC2743" i="8"/>
  <c r="BO2743" i="8"/>
  <c r="BG2743" i="8"/>
  <c r="BF2743" i="8"/>
  <c r="AS2743" i="8"/>
  <c r="AR2743" i="8"/>
  <c r="AQ2743" i="8"/>
  <c r="AL2743" i="8"/>
  <c r="CD2742" i="8"/>
  <c r="CC2742" i="8"/>
  <c r="BO2742" i="8"/>
  <c r="BG2742" i="8"/>
  <c r="BF2742" i="8"/>
  <c r="AS2742" i="8"/>
  <c r="AR2742" i="8"/>
  <c r="AQ2742" i="8"/>
  <c r="AL2742" i="8"/>
  <c r="CD2741" i="8"/>
  <c r="CC2741" i="8"/>
  <c r="BO2741" i="8"/>
  <c r="BG2741" i="8"/>
  <c r="BF2741" i="8"/>
  <c r="AS2741" i="8"/>
  <c r="AR2741" i="8"/>
  <c r="AQ2741" i="8"/>
  <c r="AL2741" i="8"/>
  <c r="CD2740" i="8"/>
  <c r="CC2740" i="8"/>
  <c r="BO2740" i="8"/>
  <c r="BG2740" i="8"/>
  <c r="BF2740" i="8"/>
  <c r="AS2740" i="8"/>
  <c r="AR2740" i="8"/>
  <c r="AQ2740" i="8"/>
  <c r="AL2740" i="8"/>
  <c r="CD2739" i="8"/>
  <c r="CC2739" i="8"/>
  <c r="BO2739" i="8"/>
  <c r="BG2739" i="8"/>
  <c r="BF2739" i="8"/>
  <c r="AS2739" i="8"/>
  <c r="AR2739" i="8"/>
  <c r="AQ2739" i="8"/>
  <c r="AL2739" i="8"/>
  <c r="CD2738" i="8"/>
  <c r="CC2738" i="8"/>
  <c r="BO2738" i="8"/>
  <c r="BG2738" i="8"/>
  <c r="BF2738" i="8"/>
  <c r="AS2738" i="8"/>
  <c r="AR2738" i="8"/>
  <c r="AQ2738" i="8"/>
  <c r="AL2738" i="8"/>
  <c r="CD2737" i="8"/>
  <c r="CC2737" i="8"/>
  <c r="BO2737" i="8"/>
  <c r="BG2737" i="8"/>
  <c r="BF2737" i="8"/>
  <c r="AS2737" i="8"/>
  <c r="AR2737" i="8"/>
  <c r="AQ2737" i="8"/>
  <c r="AL2737" i="8"/>
  <c r="CD2736" i="8"/>
  <c r="CC2736" i="8"/>
  <c r="BO2736" i="8"/>
  <c r="BG2736" i="8"/>
  <c r="BF2736" i="8"/>
  <c r="AS2736" i="8"/>
  <c r="AR2736" i="8"/>
  <c r="AQ2736" i="8"/>
  <c r="AL2736" i="8"/>
  <c r="CD2735" i="8"/>
  <c r="CC2735" i="8"/>
  <c r="BO2735" i="8"/>
  <c r="BG2735" i="8"/>
  <c r="BF2735" i="8"/>
  <c r="AS2735" i="8"/>
  <c r="AR2735" i="8"/>
  <c r="AQ2735" i="8"/>
  <c r="AL2735" i="8"/>
  <c r="CD2734" i="8"/>
  <c r="CC2734" i="8"/>
  <c r="BO2734" i="8"/>
  <c r="BG2734" i="8"/>
  <c r="BF2734" i="8"/>
  <c r="AS2734" i="8"/>
  <c r="AR2734" i="8"/>
  <c r="AQ2734" i="8"/>
  <c r="AL2734" i="8"/>
  <c r="CD2733" i="8"/>
  <c r="CC2733" i="8"/>
  <c r="BO2733" i="8"/>
  <c r="BG2733" i="8"/>
  <c r="BF2733" i="8"/>
  <c r="AS2733" i="8"/>
  <c r="AR2733" i="8"/>
  <c r="AQ2733" i="8"/>
  <c r="AL2733" i="8"/>
  <c r="CD2732" i="8"/>
  <c r="CC2732" i="8"/>
  <c r="BO2732" i="8"/>
  <c r="BG2732" i="8"/>
  <c r="BF2732" i="8"/>
  <c r="AS2732" i="8"/>
  <c r="AR2732" i="8"/>
  <c r="AQ2732" i="8"/>
  <c r="AL2732" i="8"/>
  <c r="CD2731" i="8"/>
  <c r="CC2731" i="8"/>
  <c r="BO2731" i="8"/>
  <c r="BG2731" i="8"/>
  <c r="BF2731" i="8"/>
  <c r="AS2731" i="8"/>
  <c r="AR2731" i="8"/>
  <c r="AQ2731" i="8"/>
  <c r="AL2731" i="8"/>
  <c r="CD2730" i="8"/>
  <c r="CC2730" i="8"/>
  <c r="BO2730" i="8"/>
  <c r="BG2730" i="8"/>
  <c r="BF2730" i="8"/>
  <c r="AS2730" i="8"/>
  <c r="AR2730" i="8"/>
  <c r="AQ2730" i="8"/>
  <c r="AL2730" i="8"/>
  <c r="CD2729" i="8"/>
  <c r="CC2729" i="8"/>
  <c r="BO2729" i="8"/>
  <c r="BG2729" i="8"/>
  <c r="BF2729" i="8"/>
  <c r="AS2729" i="8"/>
  <c r="AR2729" i="8"/>
  <c r="AQ2729" i="8"/>
  <c r="AL2729" i="8"/>
  <c r="CD2728" i="8"/>
  <c r="CC2728" i="8"/>
  <c r="BO2728" i="8"/>
  <c r="BG2728" i="8"/>
  <c r="BF2728" i="8"/>
  <c r="AS2728" i="8"/>
  <c r="AR2728" i="8"/>
  <c r="AQ2728" i="8"/>
  <c r="AL2728" i="8"/>
  <c r="CD2727" i="8"/>
  <c r="CC2727" i="8"/>
  <c r="BO2727" i="8"/>
  <c r="BG2727" i="8"/>
  <c r="BF2727" i="8"/>
  <c r="AS2727" i="8"/>
  <c r="AR2727" i="8"/>
  <c r="AQ2727" i="8"/>
  <c r="AL2727" i="8"/>
  <c r="CD2726" i="8"/>
  <c r="CC2726" i="8"/>
  <c r="BO2726" i="8"/>
  <c r="BG2726" i="8"/>
  <c r="BF2726" i="8"/>
  <c r="AS2726" i="8"/>
  <c r="AR2726" i="8"/>
  <c r="AQ2726" i="8"/>
  <c r="AL2726" i="8"/>
  <c r="CD2725" i="8"/>
  <c r="CC2725" i="8"/>
  <c r="BO2725" i="8"/>
  <c r="BG2725" i="8"/>
  <c r="BF2725" i="8"/>
  <c r="AS2725" i="8"/>
  <c r="AR2725" i="8"/>
  <c r="AQ2725" i="8"/>
  <c r="AL2725" i="8"/>
  <c r="CD2724" i="8"/>
  <c r="CC2724" i="8"/>
  <c r="BO2724" i="8"/>
  <c r="BG2724" i="8"/>
  <c r="BF2724" i="8"/>
  <c r="AS2724" i="8"/>
  <c r="AR2724" i="8"/>
  <c r="AQ2724" i="8"/>
  <c r="AL2724" i="8"/>
  <c r="CD2723" i="8"/>
  <c r="CC2723" i="8"/>
  <c r="BO2723" i="8"/>
  <c r="BG2723" i="8"/>
  <c r="BF2723" i="8"/>
  <c r="AS2723" i="8"/>
  <c r="AR2723" i="8"/>
  <c r="AQ2723" i="8"/>
  <c r="AL2723" i="8"/>
  <c r="CD2722" i="8"/>
  <c r="CC2722" i="8"/>
  <c r="BO2722" i="8"/>
  <c r="BG2722" i="8"/>
  <c r="BF2722" i="8"/>
  <c r="AS2722" i="8"/>
  <c r="AR2722" i="8"/>
  <c r="AQ2722" i="8"/>
  <c r="AL2722" i="8"/>
  <c r="CD2721" i="8"/>
  <c r="CC2721" i="8"/>
  <c r="BO2721" i="8"/>
  <c r="BG2721" i="8"/>
  <c r="BF2721" i="8"/>
  <c r="AS2721" i="8"/>
  <c r="AR2721" i="8"/>
  <c r="AQ2721" i="8"/>
  <c r="AL2721" i="8"/>
  <c r="CD2720" i="8"/>
  <c r="CC2720" i="8"/>
  <c r="BO2720" i="8"/>
  <c r="BG2720" i="8"/>
  <c r="BF2720" i="8"/>
  <c r="AS2720" i="8"/>
  <c r="AR2720" i="8"/>
  <c r="AQ2720" i="8"/>
  <c r="AL2720" i="8"/>
  <c r="CD2719" i="8"/>
  <c r="CC2719" i="8"/>
  <c r="BO2719" i="8"/>
  <c r="BG2719" i="8"/>
  <c r="BF2719" i="8"/>
  <c r="AS2719" i="8"/>
  <c r="AR2719" i="8"/>
  <c r="AQ2719" i="8"/>
  <c r="AL2719" i="8"/>
  <c r="CD2718" i="8"/>
  <c r="CC2718" i="8"/>
  <c r="BO2718" i="8"/>
  <c r="BG2718" i="8"/>
  <c r="BF2718" i="8"/>
  <c r="AS2718" i="8"/>
  <c r="AR2718" i="8"/>
  <c r="AQ2718" i="8"/>
  <c r="AL2718" i="8"/>
  <c r="CD2717" i="8"/>
  <c r="CC2717" i="8"/>
  <c r="BO2717" i="8"/>
  <c r="BG2717" i="8"/>
  <c r="BF2717" i="8"/>
  <c r="AS2717" i="8"/>
  <c r="AR2717" i="8"/>
  <c r="AQ2717" i="8"/>
  <c r="AL2717" i="8"/>
  <c r="CD2716" i="8"/>
  <c r="CC2716" i="8"/>
  <c r="BO2716" i="8"/>
  <c r="BG2716" i="8"/>
  <c r="BF2716" i="8"/>
  <c r="AS2716" i="8"/>
  <c r="AR2716" i="8"/>
  <c r="AQ2716" i="8"/>
  <c r="AL2716" i="8"/>
  <c r="CD2715" i="8"/>
  <c r="CC2715" i="8"/>
  <c r="BO2715" i="8"/>
  <c r="BG2715" i="8"/>
  <c r="BF2715" i="8"/>
  <c r="AS2715" i="8"/>
  <c r="AR2715" i="8"/>
  <c r="AQ2715" i="8"/>
  <c r="AL2715" i="8"/>
  <c r="CD2714" i="8"/>
  <c r="CC2714" i="8"/>
  <c r="BO2714" i="8"/>
  <c r="BG2714" i="8"/>
  <c r="BF2714" i="8"/>
  <c r="AS2714" i="8"/>
  <c r="AR2714" i="8"/>
  <c r="AQ2714" i="8"/>
  <c r="AL2714" i="8"/>
  <c r="CD2713" i="8"/>
  <c r="CC2713" i="8"/>
  <c r="BO2713" i="8"/>
  <c r="BG2713" i="8"/>
  <c r="BF2713" i="8"/>
  <c r="AS2713" i="8"/>
  <c r="AR2713" i="8"/>
  <c r="AQ2713" i="8"/>
  <c r="AL2713" i="8"/>
  <c r="CD2712" i="8"/>
  <c r="CC2712" i="8"/>
  <c r="BO2712" i="8"/>
  <c r="BG2712" i="8"/>
  <c r="BF2712" i="8"/>
  <c r="AS2712" i="8"/>
  <c r="AR2712" i="8"/>
  <c r="AQ2712" i="8"/>
  <c r="AL2712" i="8"/>
  <c r="CD2711" i="8"/>
  <c r="CC2711" i="8"/>
  <c r="BO2711" i="8"/>
  <c r="BG2711" i="8"/>
  <c r="BF2711" i="8"/>
  <c r="AS2711" i="8"/>
  <c r="AR2711" i="8"/>
  <c r="AQ2711" i="8"/>
  <c r="AL2711" i="8"/>
  <c r="CD2710" i="8"/>
  <c r="CC2710" i="8"/>
  <c r="BO2710" i="8"/>
  <c r="BG2710" i="8"/>
  <c r="BF2710" i="8"/>
  <c r="AS2710" i="8"/>
  <c r="AR2710" i="8"/>
  <c r="AQ2710" i="8"/>
  <c r="AL2710" i="8"/>
  <c r="CD2709" i="8"/>
  <c r="CC2709" i="8"/>
  <c r="BO2709" i="8"/>
  <c r="BG2709" i="8"/>
  <c r="BF2709" i="8"/>
  <c r="AS2709" i="8"/>
  <c r="AR2709" i="8"/>
  <c r="AQ2709" i="8"/>
  <c r="AL2709" i="8"/>
  <c r="CD2708" i="8"/>
  <c r="CC2708" i="8"/>
  <c r="BO2708" i="8"/>
  <c r="BG2708" i="8"/>
  <c r="BF2708" i="8"/>
  <c r="AS2708" i="8"/>
  <c r="AR2708" i="8"/>
  <c r="AQ2708" i="8"/>
  <c r="AL2708" i="8"/>
  <c r="CD2707" i="8"/>
  <c r="CC2707" i="8"/>
  <c r="BO2707" i="8"/>
  <c r="BG2707" i="8"/>
  <c r="BF2707" i="8"/>
  <c r="AS2707" i="8"/>
  <c r="AR2707" i="8"/>
  <c r="AQ2707" i="8"/>
  <c r="AL2707" i="8"/>
  <c r="CD2706" i="8"/>
  <c r="CC2706" i="8"/>
  <c r="BO2706" i="8"/>
  <c r="BG2706" i="8"/>
  <c r="BF2706" i="8"/>
  <c r="AS2706" i="8"/>
  <c r="AR2706" i="8"/>
  <c r="AQ2706" i="8"/>
  <c r="AL2706" i="8"/>
  <c r="CD2705" i="8"/>
  <c r="CC2705" i="8"/>
  <c r="BO2705" i="8"/>
  <c r="BG2705" i="8"/>
  <c r="BF2705" i="8"/>
  <c r="AS2705" i="8"/>
  <c r="AR2705" i="8"/>
  <c r="AQ2705" i="8"/>
  <c r="AL2705" i="8"/>
  <c r="CD2704" i="8"/>
  <c r="CC2704" i="8"/>
  <c r="BO2704" i="8"/>
  <c r="BG2704" i="8"/>
  <c r="BF2704" i="8"/>
  <c r="AS2704" i="8"/>
  <c r="AR2704" i="8"/>
  <c r="AQ2704" i="8"/>
  <c r="AL2704" i="8"/>
  <c r="CD2703" i="8"/>
  <c r="CC2703" i="8"/>
  <c r="BO2703" i="8"/>
  <c r="BG2703" i="8"/>
  <c r="BF2703" i="8"/>
  <c r="AS2703" i="8"/>
  <c r="AR2703" i="8"/>
  <c r="AQ2703" i="8"/>
  <c r="AL2703" i="8"/>
  <c r="CD2702" i="8"/>
  <c r="CC2702" i="8"/>
  <c r="BO2702" i="8"/>
  <c r="BG2702" i="8"/>
  <c r="BF2702" i="8"/>
  <c r="AS2702" i="8"/>
  <c r="AR2702" i="8"/>
  <c r="AQ2702" i="8"/>
  <c r="AL2702" i="8"/>
  <c r="CD2701" i="8"/>
  <c r="CC2701" i="8"/>
  <c r="BO2701" i="8"/>
  <c r="BG2701" i="8"/>
  <c r="BF2701" i="8"/>
  <c r="AS2701" i="8"/>
  <c r="AR2701" i="8"/>
  <c r="AQ2701" i="8"/>
  <c r="AL2701" i="8"/>
  <c r="CD2700" i="8"/>
  <c r="CC2700" i="8"/>
  <c r="BO2700" i="8"/>
  <c r="BG2700" i="8"/>
  <c r="BF2700" i="8"/>
  <c r="AS2700" i="8"/>
  <c r="AR2700" i="8"/>
  <c r="AQ2700" i="8"/>
  <c r="AL2700" i="8"/>
  <c r="CD2699" i="8"/>
  <c r="CC2699" i="8"/>
  <c r="BO2699" i="8"/>
  <c r="BG2699" i="8"/>
  <c r="BF2699" i="8"/>
  <c r="AS2699" i="8"/>
  <c r="AR2699" i="8"/>
  <c r="AQ2699" i="8"/>
  <c r="AL2699" i="8"/>
  <c r="CD2698" i="8"/>
  <c r="CC2698" i="8"/>
  <c r="BO2698" i="8"/>
  <c r="BG2698" i="8"/>
  <c r="BF2698" i="8"/>
  <c r="AS2698" i="8"/>
  <c r="AR2698" i="8"/>
  <c r="AQ2698" i="8"/>
  <c r="AL2698" i="8"/>
  <c r="CD2697" i="8"/>
  <c r="CC2697" i="8"/>
  <c r="BO2697" i="8"/>
  <c r="BG2697" i="8"/>
  <c r="BF2697" i="8"/>
  <c r="AS2697" i="8"/>
  <c r="AR2697" i="8"/>
  <c r="AQ2697" i="8"/>
  <c r="AL2697" i="8"/>
  <c r="CD2696" i="8"/>
  <c r="CC2696" i="8"/>
  <c r="BO2696" i="8"/>
  <c r="BG2696" i="8"/>
  <c r="BF2696" i="8"/>
  <c r="AS2696" i="8"/>
  <c r="AR2696" i="8"/>
  <c r="AQ2696" i="8"/>
  <c r="AL2696" i="8"/>
  <c r="CD2695" i="8"/>
  <c r="CC2695" i="8"/>
  <c r="BO2695" i="8"/>
  <c r="BG2695" i="8"/>
  <c r="BF2695" i="8"/>
  <c r="AS2695" i="8"/>
  <c r="AR2695" i="8"/>
  <c r="AQ2695" i="8"/>
  <c r="AL2695" i="8"/>
  <c r="CD2694" i="8"/>
  <c r="CC2694" i="8"/>
  <c r="BO2694" i="8"/>
  <c r="BG2694" i="8"/>
  <c r="BF2694" i="8"/>
  <c r="AS2694" i="8"/>
  <c r="AR2694" i="8"/>
  <c r="AQ2694" i="8"/>
  <c r="AL2694" i="8"/>
  <c r="CD2693" i="8"/>
  <c r="CC2693" i="8"/>
  <c r="BO2693" i="8"/>
  <c r="BG2693" i="8"/>
  <c r="BF2693" i="8"/>
  <c r="AS2693" i="8"/>
  <c r="AR2693" i="8"/>
  <c r="AQ2693" i="8"/>
  <c r="AL2693" i="8"/>
  <c r="CD2692" i="8"/>
  <c r="CC2692" i="8"/>
  <c r="BO2692" i="8"/>
  <c r="BG2692" i="8"/>
  <c r="BF2692" i="8"/>
  <c r="AS2692" i="8"/>
  <c r="AR2692" i="8"/>
  <c r="AQ2692" i="8"/>
  <c r="AL2692" i="8"/>
  <c r="CD2691" i="8"/>
  <c r="CC2691" i="8"/>
  <c r="BO2691" i="8"/>
  <c r="BG2691" i="8"/>
  <c r="BF2691" i="8"/>
  <c r="AS2691" i="8"/>
  <c r="AR2691" i="8"/>
  <c r="AQ2691" i="8"/>
  <c r="AL2691" i="8"/>
  <c r="CD2690" i="8"/>
  <c r="CC2690" i="8"/>
  <c r="BO2690" i="8"/>
  <c r="BG2690" i="8"/>
  <c r="BF2690" i="8"/>
  <c r="AS2690" i="8"/>
  <c r="AR2690" i="8"/>
  <c r="AQ2690" i="8"/>
  <c r="AL2690" i="8"/>
  <c r="CD2689" i="8"/>
  <c r="CC2689" i="8"/>
  <c r="BO2689" i="8"/>
  <c r="BG2689" i="8"/>
  <c r="BF2689" i="8"/>
  <c r="AS2689" i="8"/>
  <c r="AR2689" i="8"/>
  <c r="AQ2689" i="8"/>
  <c r="AL2689" i="8"/>
  <c r="CD2688" i="8"/>
  <c r="CC2688" i="8"/>
  <c r="BO2688" i="8"/>
  <c r="BG2688" i="8"/>
  <c r="BF2688" i="8"/>
  <c r="AS2688" i="8"/>
  <c r="AR2688" i="8"/>
  <c r="AQ2688" i="8"/>
  <c r="AL2688" i="8"/>
  <c r="CD2687" i="8"/>
  <c r="CC2687" i="8"/>
  <c r="BO2687" i="8"/>
  <c r="BG2687" i="8"/>
  <c r="BF2687" i="8"/>
  <c r="AS2687" i="8"/>
  <c r="AR2687" i="8"/>
  <c r="AQ2687" i="8"/>
  <c r="AL2687" i="8"/>
  <c r="CD2686" i="8"/>
  <c r="CC2686" i="8"/>
  <c r="BO2686" i="8"/>
  <c r="BG2686" i="8"/>
  <c r="BF2686" i="8"/>
  <c r="AS2686" i="8"/>
  <c r="AR2686" i="8"/>
  <c r="AQ2686" i="8"/>
  <c r="AL2686" i="8"/>
  <c r="CD2685" i="8"/>
  <c r="CC2685" i="8"/>
  <c r="BO2685" i="8"/>
  <c r="BG2685" i="8"/>
  <c r="BF2685" i="8"/>
  <c r="AS2685" i="8"/>
  <c r="AR2685" i="8"/>
  <c r="AQ2685" i="8"/>
  <c r="AL2685" i="8"/>
  <c r="CD2684" i="8"/>
  <c r="CC2684" i="8"/>
  <c r="BO2684" i="8"/>
  <c r="BG2684" i="8"/>
  <c r="BF2684" i="8"/>
  <c r="AS2684" i="8"/>
  <c r="AR2684" i="8"/>
  <c r="AQ2684" i="8"/>
  <c r="AL2684" i="8"/>
  <c r="CD2683" i="8"/>
  <c r="CC2683" i="8"/>
  <c r="BO2683" i="8"/>
  <c r="BG2683" i="8"/>
  <c r="BF2683" i="8"/>
  <c r="AS2683" i="8"/>
  <c r="AR2683" i="8"/>
  <c r="AQ2683" i="8"/>
  <c r="AL2683" i="8"/>
  <c r="CD2682" i="8"/>
  <c r="CC2682" i="8"/>
  <c r="BO2682" i="8"/>
  <c r="BG2682" i="8"/>
  <c r="BF2682" i="8"/>
  <c r="AS2682" i="8"/>
  <c r="AR2682" i="8"/>
  <c r="AQ2682" i="8"/>
  <c r="AL2682" i="8"/>
  <c r="CD2681" i="8"/>
  <c r="CC2681" i="8"/>
  <c r="BO2681" i="8"/>
  <c r="BG2681" i="8"/>
  <c r="BF2681" i="8"/>
  <c r="AS2681" i="8"/>
  <c r="AR2681" i="8"/>
  <c r="AQ2681" i="8"/>
  <c r="AL2681" i="8"/>
  <c r="CD2680" i="8"/>
  <c r="CC2680" i="8"/>
  <c r="BO2680" i="8"/>
  <c r="BG2680" i="8"/>
  <c r="BF2680" i="8"/>
  <c r="AS2680" i="8"/>
  <c r="AR2680" i="8"/>
  <c r="AQ2680" i="8"/>
  <c r="AL2680" i="8"/>
  <c r="CD2679" i="8"/>
  <c r="CC2679" i="8"/>
  <c r="BO2679" i="8"/>
  <c r="BG2679" i="8"/>
  <c r="BF2679" i="8"/>
  <c r="AS2679" i="8"/>
  <c r="AR2679" i="8"/>
  <c r="AQ2679" i="8"/>
  <c r="AL2679" i="8"/>
  <c r="CD2678" i="8"/>
  <c r="CC2678" i="8"/>
  <c r="BO2678" i="8"/>
  <c r="BG2678" i="8"/>
  <c r="BF2678" i="8"/>
  <c r="AS2678" i="8"/>
  <c r="AR2678" i="8"/>
  <c r="AQ2678" i="8"/>
  <c r="AL2678" i="8"/>
  <c r="CD2677" i="8"/>
  <c r="CC2677" i="8"/>
  <c r="BO2677" i="8"/>
  <c r="BG2677" i="8"/>
  <c r="BF2677" i="8"/>
  <c r="AS2677" i="8"/>
  <c r="AR2677" i="8"/>
  <c r="AQ2677" i="8"/>
  <c r="AL2677" i="8"/>
  <c r="CD2676" i="8"/>
  <c r="CC2676" i="8"/>
  <c r="BO2676" i="8"/>
  <c r="BG2676" i="8"/>
  <c r="BF2676" i="8"/>
  <c r="AS2676" i="8"/>
  <c r="AR2676" i="8"/>
  <c r="AQ2676" i="8"/>
  <c r="AL2676" i="8"/>
  <c r="CD2675" i="8"/>
  <c r="CC2675" i="8"/>
  <c r="BO2675" i="8"/>
  <c r="BG2675" i="8"/>
  <c r="BF2675" i="8"/>
  <c r="AS2675" i="8"/>
  <c r="AR2675" i="8"/>
  <c r="AQ2675" i="8"/>
  <c r="AL2675" i="8"/>
  <c r="CD2674" i="8"/>
  <c r="CC2674" i="8"/>
  <c r="BO2674" i="8"/>
  <c r="BG2674" i="8"/>
  <c r="BF2674" i="8"/>
  <c r="AS2674" i="8"/>
  <c r="AR2674" i="8"/>
  <c r="AQ2674" i="8"/>
  <c r="AL2674" i="8"/>
  <c r="CD2673" i="8"/>
  <c r="CC2673" i="8"/>
  <c r="BO2673" i="8"/>
  <c r="BG2673" i="8"/>
  <c r="BF2673" i="8"/>
  <c r="AS2673" i="8"/>
  <c r="AR2673" i="8"/>
  <c r="AQ2673" i="8"/>
  <c r="AL2673" i="8"/>
  <c r="CD2672" i="8"/>
  <c r="CC2672" i="8"/>
  <c r="BO2672" i="8"/>
  <c r="BG2672" i="8"/>
  <c r="BF2672" i="8"/>
  <c r="AS2672" i="8"/>
  <c r="AR2672" i="8"/>
  <c r="AQ2672" i="8"/>
  <c r="AL2672" i="8"/>
  <c r="CD2671" i="8"/>
  <c r="CC2671" i="8"/>
  <c r="BO2671" i="8"/>
  <c r="BG2671" i="8"/>
  <c r="BF2671" i="8"/>
  <c r="AS2671" i="8"/>
  <c r="AR2671" i="8"/>
  <c r="AQ2671" i="8"/>
  <c r="AL2671" i="8"/>
  <c r="CD2670" i="8"/>
  <c r="CC2670" i="8"/>
  <c r="BO2670" i="8"/>
  <c r="BG2670" i="8"/>
  <c r="BF2670" i="8"/>
  <c r="AS2670" i="8"/>
  <c r="AR2670" i="8"/>
  <c r="AQ2670" i="8"/>
  <c r="AL2670" i="8"/>
  <c r="CD2669" i="8"/>
  <c r="CC2669" i="8"/>
  <c r="BO2669" i="8"/>
  <c r="BG2669" i="8"/>
  <c r="BF2669" i="8"/>
  <c r="AS2669" i="8"/>
  <c r="AR2669" i="8"/>
  <c r="AQ2669" i="8"/>
  <c r="AL2669" i="8"/>
  <c r="CD2668" i="8"/>
  <c r="CC2668" i="8"/>
  <c r="BO2668" i="8"/>
  <c r="BG2668" i="8"/>
  <c r="BF2668" i="8"/>
  <c r="AS2668" i="8"/>
  <c r="AR2668" i="8"/>
  <c r="AQ2668" i="8"/>
  <c r="AL2668" i="8"/>
  <c r="CD2667" i="8"/>
  <c r="CC2667" i="8"/>
  <c r="BO2667" i="8"/>
  <c r="BG2667" i="8"/>
  <c r="BF2667" i="8"/>
  <c r="AS2667" i="8"/>
  <c r="AR2667" i="8"/>
  <c r="AQ2667" i="8"/>
  <c r="AL2667" i="8"/>
  <c r="CD2666" i="8"/>
  <c r="CC2666" i="8"/>
  <c r="BO2666" i="8"/>
  <c r="BG2666" i="8"/>
  <c r="BF2666" i="8"/>
  <c r="AS2666" i="8"/>
  <c r="AR2666" i="8"/>
  <c r="AQ2666" i="8"/>
  <c r="AL2666" i="8"/>
  <c r="CD2665" i="8"/>
  <c r="CC2665" i="8"/>
  <c r="BO2665" i="8"/>
  <c r="BG2665" i="8"/>
  <c r="BF2665" i="8"/>
  <c r="AS2665" i="8"/>
  <c r="AR2665" i="8"/>
  <c r="AQ2665" i="8"/>
  <c r="AL2665" i="8"/>
  <c r="CD2664" i="8"/>
  <c r="CC2664" i="8"/>
  <c r="BO2664" i="8"/>
  <c r="BG2664" i="8"/>
  <c r="BF2664" i="8"/>
  <c r="AS2664" i="8"/>
  <c r="AR2664" i="8"/>
  <c r="AQ2664" i="8"/>
  <c r="AL2664" i="8"/>
  <c r="CD2663" i="8"/>
  <c r="CC2663" i="8"/>
  <c r="BO2663" i="8"/>
  <c r="BG2663" i="8"/>
  <c r="BF2663" i="8"/>
  <c r="AS2663" i="8"/>
  <c r="AR2663" i="8"/>
  <c r="AQ2663" i="8"/>
  <c r="AL2663" i="8"/>
  <c r="CD2662" i="8"/>
  <c r="CC2662" i="8"/>
  <c r="BO2662" i="8"/>
  <c r="BG2662" i="8"/>
  <c r="BF2662" i="8"/>
  <c r="AS2662" i="8"/>
  <c r="AR2662" i="8"/>
  <c r="AQ2662" i="8"/>
  <c r="AL2662" i="8"/>
  <c r="CD2661" i="8"/>
  <c r="CC2661" i="8"/>
  <c r="BO2661" i="8"/>
  <c r="BG2661" i="8"/>
  <c r="BF2661" i="8"/>
  <c r="AS2661" i="8"/>
  <c r="AR2661" i="8"/>
  <c r="AQ2661" i="8"/>
  <c r="AL2661" i="8"/>
  <c r="CD2660" i="8"/>
  <c r="CC2660" i="8"/>
  <c r="BO2660" i="8"/>
  <c r="BG2660" i="8"/>
  <c r="BF2660" i="8"/>
  <c r="AS2660" i="8"/>
  <c r="AR2660" i="8"/>
  <c r="AQ2660" i="8"/>
  <c r="AL2660" i="8"/>
  <c r="CD2659" i="8"/>
  <c r="CC2659" i="8"/>
  <c r="BO2659" i="8"/>
  <c r="BG2659" i="8"/>
  <c r="BF2659" i="8"/>
  <c r="AS2659" i="8"/>
  <c r="AR2659" i="8"/>
  <c r="AQ2659" i="8"/>
  <c r="AL2659" i="8"/>
  <c r="CD2658" i="8"/>
  <c r="CC2658" i="8"/>
  <c r="BO2658" i="8"/>
  <c r="BG2658" i="8"/>
  <c r="BF2658" i="8"/>
  <c r="AS2658" i="8"/>
  <c r="AR2658" i="8"/>
  <c r="AQ2658" i="8"/>
  <c r="AL2658" i="8"/>
  <c r="CD2657" i="8"/>
  <c r="CC2657" i="8"/>
  <c r="BO2657" i="8"/>
  <c r="BG2657" i="8"/>
  <c r="BF2657" i="8"/>
  <c r="AS2657" i="8"/>
  <c r="AR2657" i="8"/>
  <c r="AQ2657" i="8"/>
  <c r="AL2657" i="8"/>
  <c r="CD2656" i="8"/>
  <c r="CC2656" i="8"/>
  <c r="BO2656" i="8"/>
  <c r="BG2656" i="8"/>
  <c r="BF2656" i="8"/>
  <c r="AS2656" i="8"/>
  <c r="AR2656" i="8"/>
  <c r="AQ2656" i="8"/>
  <c r="AL2656" i="8"/>
  <c r="CD2655" i="8"/>
  <c r="CC2655" i="8"/>
  <c r="BO2655" i="8"/>
  <c r="BG2655" i="8"/>
  <c r="BF2655" i="8"/>
  <c r="AS2655" i="8"/>
  <c r="AR2655" i="8"/>
  <c r="AQ2655" i="8"/>
  <c r="AL2655" i="8"/>
  <c r="CD2654" i="8"/>
  <c r="CC2654" i="8"/>
  <c r="BO2654" i="8"/>
  <c r="BG2654" i="8"/>
  <c r="BF2654" i="8"/>
  <c r="AS2654" i="8"/>
  <c r="AR2654" i="8"/>
  <c r="AQ2654" i="8"/>
  <c r="AL2654" i="8"/>
  <c r="CD2653" i="8"/>
  <c r="CC2653" i="8"/>
  <c r="BO2653" i="8"/>
  <c r="BG2653" i="8"/>
  <c r="BF2653" i="8"/>
  <c r="AS2653" i="8"/>
  <c r="AR2653" i="8"/>
  <c r="AQ2653" i="8"/>
  <c r="AL2653" i="8"/>
  <c r="CD2652" i="8"/>
  <c r="CC2652" i="8"/>
  <c r="BO2652" i="8"/>
  <c r="BG2652" i="8"/>
  <c r="BF2652" i="8"/>
  <c r="AS2652" i="8"/>
  <c r="AR2652" i="8"/>
  <c r="AQ2652" i="8"/>
  <c r="AL2652" i="8"/>
  <c r="CD2651" i="8"/>
  <c r="CC2651" i="8"/>
  <c r="BO2651" i="8"/>
  <c r="BG2651" i="8"/>
  <c r="BF2651" i="8"/>
  <c r="AS2651" i="8"/>
  <c r="AR2651" i="8"/>
  <c r="AQ2651" i="8"/>
  <c r="AL2651" i="8"/>
  <c r="CD2650" i="8"/>
  <c r="CC2650" i="8"/>
  <c r="BO2650" i="8"/>
  <c r="BG2650" i="8"/>
  <c r="BF2650" i="8"/>
  <c r="AS2650" i="8"/>
  <c r="AR2650" i="8"/>
  <c r="AQ2650" i="8"/>
  <c r="AL2650" i="8"/>
  <c r="CD2649" i="8"/>
  <c r="CC2649" i="8"/>
  <c r="BO2649" i="8"/>
  <c r="BG2649" i="8"/>
  <c r="BF2649" i="8"/>
  <c r="AS2649" i="8"/>
  <c r="AR2649" i="8"/>
  <c r="AQ2649" i="8"/>
  <c r="AL2649" i="8"/>
  <c r="CD2648" i="8"/>
  <c r="CC2648" i="8"/>
  <c r="BO2648" i="8"/>
  <c r="BG2648" i="8"/>
  <c r="BF2648" i="8"/>
  <c r="AS2648" i="8"/>
  <c r="AR2648" i="8"/>
  <c r="AQ2648" i="8"/>
  <c r="AL2648" i="8"/>
  <c r="CD2647" i="8"/>
  <c r="CC2647" i="8"/>
  <c r="BO2647" i="8"/>
  <c r="BG2647" i="8"/>
  <c r="BF2647" i="8"/>
  <c r="AS2647" i="8"/>
  <c r="AR2647" i="8"/>
  <c r="AQ2647" i="8"/>
  <c r="AL2647" i="8"/>
  <c r="CD2646" i="8"/>
  <c r="CC2646" i="8"/>
  <c r="BO2646" i="8"/>
  <c r="BG2646" i="8"/>
  <c r="BF2646" i="8"/>
  <c r="AS2646" i="8"/>
  <c r="AR2646" i="8"/>
  <c r="AQ2646" i="8"/>
  <c r="AL2646" i="8"/>
  <c r="CD2645" i="8"/>
  <c r="CC2645" i="8"/>
  <c r="BO2645" i="8"/>
  <c r="BG2645" i="8"/>
  <c r="BF2645" i="8"/>
  <c r="AS2645" i="8"/>
  <c r="AR2645" i="8"/>
  <c r="AQ2645" i="8"/>
  <c r="AL2645" i="8"/>
  <c r="CD2644" i="8"/>
  <c r="CC2644" i="8"/>
  <c r="BO2644" i="8"/>
  <c r="BG2644" i="8"/>
  <c r="BF2644" i="8"/>
  <c r="AS2644" i="8"/>
  <c r="AR2644" i="8"/>
  <c r="AQ2644" i="8"/>
  <c r="AL2644" i="8"/>
  <c r="CD2643" i="8"/>
  <c r="CC2643" i="8"/>
  <c r="BO2643" i="8"/>
  <c r="BG2643" i="8"/>
  <c r="BF2643" i="8"/>
  <c r="AS2643" i="8"/>
  <c r="AR2643" i="8"/>
  <c r="AQ2643" i="8"/>
  <c r="AL2643" i="8"/>
  <c r="CD2642" i="8"/>
  <c r="CC2642" i="8"/>
  <c r="BO2642" i="8"/>
  <c r="BG2642" i="8"/>
  <c r="BF2642" i="8"/>
  <c r="AS2642" i="8"/>
  <c r="AR2642" i="8"/>
  <c r="AQ2642" i="8"/>
  <c r="AL2642" i="8"/>
  <c r="CD2641" i="8"/>
  <c r="CC2641" i="8"/>
  <c r="BO2641" i="8"/>
  <c r="BG2641" i="8"/>
  <c r="BF2641" i="8"/>
  <c r="AS2641" i="8"/>
  <c r="AR2641" i="8"/>
  <c r="AQ2641" i="8"/>
  <c r="AL2641" i="8"/>
  <c r="CD2640" i="8"/>
  <c r="CC2640" i="8"/>
  <c r="BO2640" i="8"/>
  <c r="BG2640" i="8"/>
  <c r="BF2640" i="8"/>
  <c r="AS2640" i="8"/>
  <c r="AR2640" i="8"/>
  <c r="AQ2640" i="8"/>
  <c r="AL2640" i="8"/>
  <c r="CD2639" i="8"/>
  <c r="CC2639" i="8"/>
  <c r="BO2639" i="8"/>
  <c r="BG2639" i="8"/>
  <c r="BF2639" i="8"/>
  <c r="AS2639" i="8"/>
  <c r="AR2639" i="8"/>
  <c r="AQ2639" i="8"/>
  <c r="AL2639" i="8"/>
  <c r="CD2638" i="8"/>
  <c r="CC2638" i="8"/>
  <c r="BO2638" i="8"/>
  <c r="BG2638" i="8"/>
  <c r="BF2638" i="8"/>
  <c r="AS2638" i="8"/>
  <c r="AR2638" i="8"/>
  <c r="AQ2638" i="8"/>
  <c r="AL2638" i="8"/>
  <c r="CD2637" i="8"/>
  <c r="CC2637" i="8"/>
  <c r="BO2637" i="8"/>
  <c r="BG2637" i="8"/>
  <c r="BF2637" i="8"/>
  <c r="AS2637" i="8"/>
  <c r="AR2637" i="8"/>
  <c r="AQ2637" i="8"/>
  <c r="AL2637" i="8"/>
  <c r="CD2636" i="8"/>
  <c r="CC2636" i="8"/>
  <c r="BO2636" i="8"/>
  <c r="BG2636" i="8"/>
  <c r="BF2636" i="8"/>
  <c r="AS2636" i="8"/>
  <c r="AR2636" i="8"/>
  <c r="AQ2636" i="8"/>
  <c r="AL2636" i="8"/>
  <c r="CD2635" i="8"/>
  <c r="CC2635" i="8"/>
  <c r="BO2635" i="8"/>
  <c r="BG2635" i="8"/>
  <c r="BF2635" i="8"/>
  <c r="AS2635" i="8"/>
  <c r="AR2635" i="8"/>
  <c r="AQ2635" i="8"/>
  <c r="AL2635" i="8"/>
  <c r="CD2634" i="8"/>
  <c r="CC2634" i="8"/>
  <c r="BO2634" i="8"/>
  <c r="BG2634" i="8"/>
  <c r="BF2634" i="8"/>
  <c r="AS2634" i="8"/>
  <c r="AR2634" i="8"/>
  <c r="AQ2634" i="8"/>
  <c r="AL2634" i="8"/>
  <c r="CD2633" i="8"/>
  <c r="CC2633" i="8"/>
  <c r="BO2633" i="8"/>
  <c r="BG2633" i="8"/>
  <c r="BF2633" i="8"/>
  <c r="AS2633" i="8"/>
  <c r="AR2633" i="8"/>
  <c r="AQ2633" i="8"/>
  <c r="AL2633" i="8"/>
  <c r="CD2632" i="8"/>
  <c r="CC2632" i="8"/>
  <c r="BO2632" i="8"/>
  <c r="BG2632" i="8"/>
  <c r="BF2632" i="8"/>
  <c r="AS2632" i="8"/>
  <c r="AR2632" i="8"/>
  <c r="AQ2632" i="8"/>
  <c r="AL2632" i="8"/>
  <c r="CD2631" i="8"/>
  <c r="CC2631" i="8"/>
  <c r="BO2631" i="8"/>
  <c r="BG2631" i="8"/>
  <c r="BF2631" i="8"/>
  <c r="AS2631" i="8"/>
  <c r="AR2631" i="8"/>
  <c r="AQ2631" i="8"/>
  <c r="AL2631" i="8"/>
  <c r="CD2630" i="8"/>
  <c r="CC2630" i="8"/>
  <c r="BO2630" i="8"/>
  <c r="BG2630" i="8"/>
  <c r="BF2630" i="8"/>
  <c r="AS2630" i="8"/>
  <c r="AR2630" i="8"/>
  <c r="AQ2630" i="8"/>
  <c r="AL2630" i="8"/>
  <c r="CD2629" i="8"/>
  <c r="CC2629" i="8"/>
  <c r="BO2629" i="8"/>
  <c r="BG2629" i="8"/>
  <c r="BF2629" i="8"/>
  <c r="AS2629" i="8"/>
  <c r="AR2629" i="8"/>
  <c r="AQ2629" i="8"/>
  <c r="AL2629" i="8"/>
  <c r="CD2628" i="8"/>
  <c r="CC2628" i="8"/>
  <c r="BO2628" i="8"/>
  <c r="BG2628" i="8"/>
  <c r="BF2628" i="8"/>
  <c r="AS2628" i="8"/>
  <c r="AR2628" i="8"/>
  <c r="AQ2628" i="8"/>
  <c r="AL2628" i="8"/>
  <c r="CD2627" i="8"/>
  <c r="CC2627" i="8"/>
  <c r="BO2627" i="8"/>
  <c r="BG2627" i="8"/>
  <c r="BF2627" i="8"/>
  <c r="AS2627" i="8"/>
  <c r="AR2627" i="8"/>
  <c r="AQ2627" i="8"/>
  <c r="AL2627" i="8"/>
  <c r="CD2626" i="8"/>
  <c r="CC2626" i="8"/>
  <c r="BO2626" i="8"/>
  <c r="BG2626" i="8"/>
  <c r="BF2626" i="8"/>
  <c r="AS2626" i="8"/>
  <c r="AR2626" i="8"/>
  <c r="AQ2626" i="8"/>
  <c r="AL2626" i="8"/>
  <c r="CD2625" i="8"/>
  <c r="CC2625" i="8"/>
  <c r="BO2625" i="8"/>
  <c r="BG2625" i="8"/>
  <c r="BF2625" i="8"/>
  <c r="AS2625" i="8"/>
  <c r="AR2625" i="8"/>
  <c r="AQ2625" i="8"/>
  <c r="AL2625" i="8"/>
  <c r="CD2624" i="8"/>
  <c r="CC2624" i="8"/>
  <c r="BO2624" i="8"/>
  <c r="BG2624" i="8"/>
  <c r="BF2624" i="8"/>
  <c r="AS2624" i="8"/>
  <c r="AR2624" i="8"/>
  <c r="AQ2624" i="8"/>
  <c r="AL2624" i="8"/>
  <c r="CD2623" i="8"/>
  <c r="CC2623" i="8"/>
  <c r="BO2623" i="8"/>
  <c r="BG2623" i="8"/>
  <c r="BF2623" i="8"/>
  <c r="AS2623" i="8"/>
  <c r="AR2623" i="8"/>
  <c r="AQ2623" i="8"/>
  <c r="AL2623" i="8"/>
  <c r="CD2622" i="8"/>
  <c r="CC2622" i="8"/>
  <c r="BO2622" i="8"/>
  <c r="BG2622" i="8"/>
  <c r="BF2622" i="8"/>
  <c r="AS2622" i="8"/>
  <c r="AR2622" i="8"/>
  <c r="AQ2622" i="8"/>
  <c r="AL2622" i="8"/>
  <c r="CD2621" i="8"/>
  <c r="CC2621" i="8"/>
  <c r="BO2621" i="8"/>
  <c r="BG2621" i="8"/>
  <c r="BF2621" i="8"/>
  <c r="AS2621" i="8"/>
  <c r="AR2621" i="8"/>
  <c r="AQ2621" i="8"/>
  <c r="AL2621" i="8"/>
  <c r="CD2620" i="8"/>
  <c r="CC2620" i="8"/>
  <c r="BO2620" i="8"/>
  <c r="BG2620" i="8"/>
  <c r="BF2620" i="8"/>
  <c r="AS2620" i="8"/>
  <c r="AR2620" i="8"/>
  <c r="AQ2620" i="8"/>
  <c r="AL2620" i="8"/>
  <c r="CD2619" i="8"/>
  <c r="CC2619" i="8"/>
  <c r="BO2619" i="8"/>
  <c r="BG2619" i="8"/>
  <c r="BF2619" i="8"/>
  <c r="AS2619" i="8"/>
  <c r="AR2619" i="8"/>
  <c r="AQ2619" i="8"/>
  <c r="AL2619" i="8"/>
  <c r="CD2618" i="8"/>
  <c r="CC2618" i="8"/>
  <c r="BO2618" i="8"/>
  <c r="BG2618" i="8"/>
  <c r="BF2618" i="8"/>
  <c r="AS2618" i="8"/>
  <c r="AR2618" i="8"/>
  <c r="AQ2618" i="8"/>
  <c r="AL2618" i="8"/>
  <c r="CD2617" i="8"/>
  <c r="CC2617" i="8"/>
  <c r="BO2617" i="8"/>
  <c r="BG2617" i="8"/>
  <c r="BF2617" i="8"/>
  <c r="AS2617" i="8"/>
  <c r="AR2617" i="8"/>
  <c r="AQ2617" i="8"/>
  <c r="AL2617" i="8"/>
  <c r="CD2616" i="8"/>
  <c r="CC2616" i="8"/>
  <c r="BO2616" i="8"/>
  <c r="BG2616" i="8"/>
  <c r="BF2616" i="8"/>
  <c r="AS2616" i="8"/>
  <c r="AR2616" i="8"/>
  <c r="AQ2616" i="8"/>
  <c r="AL2616" i="8"/>
  <c r="CD2615" i="8"/>
  <c r="CC2615" i="8"/>
  <c r="BO2615" i="8"/>
  <c r="BG2615" i="8"/>
  <c r="BF2615" i="8"/>
  <c r="AS2615" i="8"/>
  <c r="AR2615" i="8"/>
  <c r="AQ2615" i="8"/>
  <c r="AL2615" i="8"/>
  <c r="CD2614" i="8"/>
  <c r="CC2614" i="8"/>
  <c r="BO2614" i="8"/>
  <c r="BG2614" i="8"/>
  <c r="BF2614" i="8"/>
  <c r="AS2614" i="8"/>
  <c r="AR2614" i="8"/>
  <c r="AQ2614" i="8"/>
  <c r="AL2614" i="8"/>
  <c r="CD2613" i="8"/>
  <c r="CC2613" i="8"/>
  <c r="BO2613" i="8"/>
  <c r="BG2613" i="8"/>
  <c r="BF2613" i="8"/>
  <c r="AS2613" i="8"/>
  <c r="AR2613" i="8"/>
  <c r="AQ2613" i="8"/>
  <c r="AL2613" i="8"/>
  <c r="CD2612" i="8"/>
  <c r="CC2612" i="8"/>
  <c r="BO2612" i="8"/>
  <c r="BG2612" i="8"/>
  <c r="BF2612" i="8"/>
  <c r="AS2612" i="8"/>
  <c r="AR2612" i="8"/>
  <c r="AQ2612" i="8"/>
  <c r="AL2612" i="8"/>
  <c r="CD2611" i="8"/>
  <c r="CC2611" i="8"/>
  <c r="BO2611" i="8"/>
  <c r="BG2611" i="8"/>
  <c r="BF2611" i="8"/>
  <c r="AS2611" i="8"/>
  <c r="AR2611" i="8"/>
  <c r="AQ2611" i="8"/>
  <c r="AL2611" i="8"/>
  <c r="CD2610" i="8"/>
  <c r="CC2610" i="8"/>
  <c r="BO2610" i="8"/>
  <c r="BG2610" i="8"/>
  <c r="BF2610" i="8"/>
  <c r="AS2610" i="8"/>
  <c r="AR2610" i="8"/>
  <c r="AQ2610" i="8"/>
  <c r="AL2610" i="8"/>
  <c r="CD2609" i="8"/>
  <c r="CC2609" i="8"/>
  <c r="BO2609" i="8"/>
  <c r="BG2609" i="8"/>
  <c r="BF2609" i="8"/>
  <c r="AS2609" i="8"/>
  <c r="AR2609" i="8"/>
  <c r="AQ2609" i="8"/>
  <c r="AL2609" i="8"/>
  <c r="CD2608" i="8"/>
  <c r="CC2608" i="8"/>
  <c r="BO2608" i="8"/>
  <c r="BG2608" i="8"/>
  <c r="BF2608" i="8"/>
  <c r="AS2608" i="8"/>
  <c r="AR2608" i="8"/>
  <c r="AQ2608" i="8"/>
  <c r="AL2608" i="8"/>
  <c r="CD2607" i="8"/>
  <c r="CC2607" i="8"/>
  <c r="BO2607" i="8"/>
  <c r="BG2607" i="8"/>
  <c r="BF2607" i="8"/>
  <c r="AS2607" i="8"/>
  <c r="AR2607" i="8"/>
  <c r="AQ2607" i="8"/>
  <c r="AL2607" i="8"/>
  <c r="CD2606" i="8"/>
  <c r="CC2606" i="8"/>
  <c r="BO2606" i="8"/>
  <c r="BG2606" i="8"/>
  <c r="BF2606" i="8"/>
  <c r="AS2606" i="8"/>
  <c r="AR2606" i="8"/>
  <c r="AQ2606" i="8"/>
  <c r="AL2606" i="8"/>
  <c r="CD2605" i="8"/>
  <c r="CC2605" i="8"/>
  <c r="BO2605" i="8"/>
  <c r="BG2605" i="8"/>
  <c r="BF2605" i="8"/>
  <c r="AS2605" i="8"/>
  <c r="AR2605" i="8"/>
  <c r="AQ2605" i="8"/>
  <c r="AL2605" i="8"/>
  <c r="CD2604" i="8"/>
  <c r="CC2604" i="8"/>
  <c r="BO2604" i="8"/>
  <c r="BG2604" i="8"/>
  <c r="BF2604" i="8"/>
  <c r="AS2604" i="8"/>
  <c r="AR2604" i="8"/>
  <c r="AQ2604" i="8"/>
  <c r="AL2604" i="8"/>
  <c r="CD2603" i="8"/>
  <c r="CC2603" i="8"/>
  <c r="BO2603" i="8"/>
  <c r="BG2603" i="8"/>
  <c r="BF2603" i="8"/>
  <c r="AS2603" i="8"/>
  <c r="AR2603" i="8"/>
  <c r="AQ2603" i="8"/>
  <c r="AL2603" i="8"/>
  <c r="CD2602" i="8"/>
  <c r="CC2602" i="8"/>
  <c r="BO2602" i="8"/>
  <c r="BG2602" i="8"/>
  <c r="BF2602" i="8"/>
  <c r="AS2602" i="8"/>
  <c r="AR2602" i="8"/>
  <c r="AQ2602" i="8"/>
  <c r="AL2602" i="8"/>
  <c r="CD2601" i="8"/>
  <c r="CC2601" i="8"/>
  <c r="BO2601" i="8"/>
  <c r="BG2601" i="8"/>
  <c r="BF2601" i="8"/>
  <c r="AS2601" i="8"/>
  <c r="AR2601" i="8"/>
  <c r="AQ2601" i="8"/>
  <c r="AL2601" i="8"/>
  <c r="CD2600" i="8"/>
  <c r="CC2600" i="8"/>
  <c r="BO2600" i="8"/>
  <c r="BG2600" i="8"/>
  <c r="BF2600" i="8"/>
  <c r="AS2600" i="8"/>
  <c r="AR2600" i="8"/>
  <c r="AQ2600" i="8"/>
  <c r="AL2600" i="8"/>
  <c r="CD2599" i="8"/>
  <c r="CC2599" i="8"/>
  <c r="BO2599" i="8"/>
  <c r="BG2599" i="8"/>
  <c r="BF2599" i="8"/>
  <c r="AS2599" i="8"/>
  <c r="AR2599" i="8"/>
  <c r="AQ2599" i="8"/>
  <c r="AL2599" i="8"/>
  <c r="CD2598" i="8"/>
  <c r="CC2598" i="8"/>
  <c r="BO2598" i="8"/>
  <c r="BG2598" i="8"/>
  <c r="BF2598" i="8"/>
  <c r="AS2598" i="8"/>
  <c r="AR2598" i="8"/>
  <c r="AQ2598" i="8"/>
  <c r="AL2598" i="8"/>
  <c r="CD2597" i="8"/>
  <c r="CC2597" i="8"/>
  <c r="BO2597" i="8"/>
  <c r="BG2597" i="8"/>
  <c r="BF2597" i="8"/>
  <c r="AS2597" i="8"/>
  <c r="AR2597" i="8"/>
  <c r="AQ2597" i="8"/>
  <c r="AL2597" i="8"/>
  <c r="CD2596" i="8"/>
  <c r="CC2596" i="8"/>
  <c r="BO2596" i="8"/>
  <c r="BG2596" i="8"/>
  <c r="BF2596" i="8"/>
  <c r="AS2596" i="8"/>
  <c r="AR2596" i="8"/>
  <c r="AQ2596" i="8"/>
  <c r="AL2596" i="8"/>
  <c r="CD2595" i="8"/>
  <c r="CC2595" i="8"/>
  <c r="BO2595" i="8"/>
  <c r="BG2595" i="8"/>
  <c r="BF2595" i="8"/>
  <c r="AS2595" i="8"/>
  <c r="AR2595" i="8"/>
  <c r="AQ2595" i="8"/>
  <c r="AL2595" i="8"/>
  <c r="CD2594" i="8"/>
  <c r="CC2594" i="8"/>
  <c r="BO2594" i="8"/>
  <c r="BG2594" i="8"/>
  <c r="BF2594" i="8"/>
  <c r="AS2594" i="8"/>
  <c r="AR2594" i="8"/>
  <c r="AQ2594" i="8"/>
  <c r="AL2594" i="8"/>
  <c r="CD2593" i="8"/>
  <c r="CC2593" i="8"/>
  <c r="BO2593" i="8"/>
  <c r="BG2593" i="8"/>
  <c r="BF2593" i="8"/>
  <c r="AS2593" i="8"/>
  <c r="AR2593" i="8"/>
  <c r="AQ2593" i="8"/>
  <c r="AL2593" i="8"/>
  <c r="CD2592" i="8"/>
  <c r="CC2592" i="8"/>
  <c r="BO2592" i="8"/>
  <c r="BG2592" i="8"/>
  <c r="BF2592" i="8"/>
  <c r="AS2592" i="8"/>
  <c r="AR2592" i="8"/>
  <c r="AQ2592" i="8"/>
  <c r="AL2592" i="8"/>
  <c r="CD2591" i="8"/>
  <c r="CC2591" i="8"/>
  <c r="BO2591" i="8"/>
  <c r="BG2591" i="8"/>
  <c r="BF2591" i="8"/>
  <c r="AS2591" i="8"/>
  <c r="AR2591" i="8"/>
  <c r="AQ2591" i="8"/>
  <c r="AL2591" i="8"/>
  <c r="CD2590" i="8"/>
  <c r="CC2590" i="8"/>
  <c r="BO2590" i="8"/>
  <c r="BG2590" i="8"/>
  <c r="BF2590" i="8"/>
  <c r="AS2590" i="8"/>
  <c r="AR2590" i="8"/>
  <c r="AQ2590" i="8"/>
  <c r="AL2590" i="8"/>
  <c r="CD2589" i="8"/>
  <c r="CC2589" i="8"/>
  <c r="BO2589" i="8"/>
  <c r="BG2589" i="8"/>
  <c r="BF2589" i="8"/>
  <c r="AS2589" i="8"/>
  <c r="AR2589" i="8"/>
  <c r="AQ2589" i="8"/>
  <c r="AL2589" i="8"/>
  <c r="CD2588" i="8"/>
  <c r="CC2588" i="8"/>
  <c r="BO2588" i="8"/>
  <c r="BG2588" i="8"/>
  <c r="BF2588" i="8"/>
  <c r="AS2588" i="8"/>
  <c r="AR2588" i="8"/>
  <c r="AQ2588" i="8"/>
  <c r="AL2588" i="8"/>
  <c r="CD2587" i="8"/>
  <c r="CC2587" i="8"/>
  <c r="BO2587" i="8"/>
  <c r="BG2587" i="8"/>
  <c r="BF2587" i="8"/>
  <c r="AS2587" i="8"/>
  <c r="AR2587" i="8"/>
  <c r="AQ2587" i="8"/>
  <c r="AL2587" i="8"/>
  <c r="CD2586" i="8"/>
  <c r="CC2586" i="8"/>
  <c r="BO2586" i="8"/>
  <c r="BG2586" i="8"/>
  <c r="BF2586" i="8"/>
  <c r="AS2586" i="8"/>
  <c r="AR2586" i="8"/>
  <c r="AQ2586" i="8"/>
  <c r="AL2586" i="8"/>
  <c r="CD2585" i="8"/>
  <c r="CC2585" i="8"/>
  <c r="BO2585" i="8"/>
  <c r="BG2585" i="8"/>
  <c r="BF2585" i="8"/>
  <c r="AS2585" i="8"/>
  <c r="AR2585" i="8"/>
  <c r="AQ2585" i="8"/>
  <c r="AL2585" i="8"/>
  <c r="CD2584" i="8"/>
  <c r="CC2584" i="8"/>
  <c r="BO2584" i="8"/>
  <c r="BG2584" i="8"/>
  <c r="BF2584" i="8"/>
  <c r="AS2584" i="8"/>
  <c r="AR2584" i="8"/>
  <c r="AQ2584" i="8"/>
  <c r="AL2584" i="8"/>
  <c r="CD2583" i="8"/>
  <c r="CC2583" i="8"/>
  <c r="BO2583" i="8"/>
  <c r="BG2583" i="8"/>
  <c r="BF2583" i="8"/>
  <c r="AS2583" i="8"/>
  <c r="AR2583" i="8"/>
  <c r="AQ2583" i="8"/>
  <c r="AL2583" i="8"/>
  <c r="CD2582" i="8"/>
  <c r="CC2582" i="8"/>
  <c r="BO2582" i="8"/>
  <c r="BG2582" i="8"/>
  <c r="BF2582" i="8"/>
  <c r="AS2582" i="8"/>
  <c r="AR2582" i="8"/>
  <c r="AQ2582" i="8"/>
  <c r="AL2582" i="8"/>
  <c r="CD2581" i="8"/>
  <c r="CC2581" i="8"/>
  <c r="BO2581" i="8"/>
  <c r="BG2581" i="8"/>
  <c r="BF2581" i="8"/>
  <c r="AS2581" i="8"/>
  <c r="AR2581" i="8"/>
  <c r="AQ2581" i="8"/>
  <c r="AL2581" i="8"/>
  <c r="CD2580" i="8"/>
  <c r="CC2580" i="8"/>
  <c r="BO2580" i="8"/>
  <c r="BG2580" i="8"/>
  <c r="BF2580" i="8"/>
  <c r="AS2580" i="8"/>
  <c r="AR2580" i="8"/>
  <c r="AQ2580" i="8"/>
  <c r="AL2580" i="8"/>
  <c r="CD2579" i="8"/>
  <c r="CC2579" i="8"/>
  <c r="BO2579" i="8"/>
  <c r="BG2579" i="8"/>
  <c r="BF2579" i="8"/>
  <c r="AS2579" i="8"/>
  <c r="AR2579" i="8"/>
  <c r="AQ2579" i="8"/>
  <c r="AL2579" i="8"/>
  <c r="CD2578" i="8"/>
  <c r="CC2578" i="8"/>
  <c r="BO2578" i="8"/>
  <c r="BG2578" i="8"/>
  <c r="BF2578" i="8"/>
  <c r="AS2578" i="8"/>
  <c r="AR2578" i="8"/>
  <c r="AQ2578" i="8"/>
  <c r="AL2578" i="8"/>
  <c r="CD2577" i="8"/>
  <c r="CC2577" i="8"/>
  <c r="BO2577" i="8"/>
  <c r="BG2577" i="8"/>
  <c r="BF2577" i="8"/>
  <c r="AS2577" i="8"/>
  <c r="AR2577" i="8"/>
  <c r="AQ2577" i="8"/>
  <c r="AL2577" i="8"/>
  <c r="CD2576" i="8"/>
  <c r="CC2576" i="8"/>
  <c r="BO2576" i="8"/>
  <c r="BG2576" i="8"/>
  <c r="BF2576" i="8"/>
  <c r="AS2576" i="8"/>
  <c r="AR2576" i="8"/>
  <c r="AQ2576" i="8"/>
  <c r="AL2576" i="8"/>
  <c r="CD2575" i="8"/>
  <c r="CC2575" i="8"/>
  <c r="BO2575" i="8"/>
  <c r="BG2575" i="8"/>
  <c r="BF2575" i="8"/>
  <c r="AS2575" i="8"/>
  <c r="AR2575" i="8"/>
  <c r="AQ2575" i="8"/>
  <c r="AL2575" i="8"/>
  <c r="CD2574" i="8"/>
  <c r="CC2574" i="8"/>
  <c r="BO2574" i="8"/>
  <c r="BG2574" i="8"/>
  <c r="BF2574" i="8"/>
  <c r="AS2574" i="8"/>
  <c r="AR2574" i="8"/>
  <c r="AQ2574" i="8"/>
  <c r="AL2574" i="8"/>
  <c r="CD2573" i="8"/>
  <c r="CC2573" i="8"/>
  <c r="BO2573" i="8"/>
  <c r="BG2573" i="8"/>
  <c r="BF2573" i="8"/>
  <c r="AS2573" i="8"/>
  <c r="AR2573" i="8"/>
  <c r="AQ2573" i="8"/>
  <c r="AL2573" i="8"/>
  <c r="CD2572" i="8"/>
  <c r="CC2572" i="8"/>
  <c r="BO2572" i="8"/>
  <c r="BG2572" i="8"/>
  <c r="BF2572" i="8"/>
  <c r="AS2572" i="8"/>
  <c r="AR2572" i="8"/>
  <c r="AQ2572" i="8"/>
  <c r="AL2572" i="8"/>
  <c r="CD2571" i="8"/>
  <c r="CC2571" i="8"/>
  <c r="BO2571" i="8"/>
  <c r="BG2571" i="8"/>
  <c r="BF2571" i="8"/>
  <c r="AS2571" i="8"/>
  <c r="AR2571" i="8"/>
  <c r="AQ2571" i="8"/>
  <c r="AL2571" i="8"/>
  <c r="CD2570" i="8"/>
  <c r="CC2570" i="8"/>
  <c r="BO2570" i="8"/>
  <c r="BG2570" i="8"/>
  <c r="BF2570" i="8"/>
  <c r="AS2570" i="8"/>
  <c r="AR2570" i="8"/>
  <c r="AQ2570" i="8"/>
  <c r="AL2570" i="8"/>
  <c r="CD2569" i="8"/>
  <c r="CC2569" i="8"/>
  <c r="BO2569" i="8"/>
  <c r="BG2569" i="8"/>
  <c r="BF2569" i="8"/>
  <c r="AS2569" i="8"/>
  <c r="AR2569" i="8"/>
  <c r="AQ2569" i="8"/>
  <c r="AL2569" i="8"/>
  <c r="CD2568" i="8"/>
  <c r="CC2568" i="8"/>
  <c r="BO2568" i="8"/>
  <c r="BG2568" i="8"/>
  <c r="BF2568" i="8"/>
  <c r="AS2568" i="8"/>
  <c r="AR2568" i="8"/>
  <c r="AQ2568" i="8"/>
  <c r="AL2568" i="8"/>
  <c r="CD2567" i="8"/>
  <c r="CC2567" i="8"/>
  <c r="BO2567" i="8"/>
  <c r="BG2567" i="8"/>
  <c r="BF2567" i="8"/>
  <c r="AS2567" i="8"/>
  <c r="AR2567" i="8"/>
  <c r="AQ2567" i="8"/>
  <c r="AL2567" i="8"/>
  <c r="CD2566" i="8"/>
  <c r="CC2566" i="8"/>
  <c r="BO2566" i="8"/>
  <c r="BG2566" i="8"/>
  <c r="BF2566" i="8"/>
  <c r="AS2566" i="8"/>
  <c r="AR2566" i="8"/>
  <c r="AQ2566" i="8"/>
  <c r="AL2566" i="8"/>
  <c r="CD2565" i="8"/>
  <c r="CC2565" i="8"/>
  <c r="BO2565" i="8"/>
  <c r="BG2565" i="8"/>
  <c r="BF2565" i="8"/>
  <c r="AS2565" i="8"/>
  <c r="AR2565" i="8"/>
  <c r="AQ2565" i="8"/>
  <c r="AL2565" i="8"/>
  <c r="CD2564" i="8"/>
  <c r="CC2564" i="8"/>
  <c r="BO2564" i="8"/>
  <c r="BG2564" i="8"/>
  <c r="BF2564" i="8"/>
  <c r="AS2564" i="8"/>
  <c r="AR2564" i="8"/>
  <c r="AQ2564" i="8"/>
  <c r="AL2564" i="8"/>
  <c r="CD2563" i="8"/>
  <c r="CC2563" i="8"/>
  <c r="BO2563" i="8"/>
  <c r="BG2563" i="8"/>
  <c r="BF2563" i="8"/>
  <c r="AS2563" i="8"/>
  <c r="AR2563" i="8"/>
  <c r="AQ2563" i="8"/>
  <c r="AL2563" i="8"/>
  <c r="CD2562" i="8"/>
  <c r="CC2562" i="8"/>
  <c r="BO2562" i="8"/>
  <c r="BG2562" i="8"/>
  <c r="BF2562" i="8"/>
  <c r="AS2562" i="8"/>
  <c r="AR2562" i="8"/>
  <c r="AQ2562" i="8"/>
  <c r="AL2562" i="8"/>
  <c r="CD2561" i="8"/>
  <c r="CC2561" i="8"/>
  <c r="BO2561" i="8"/>
  <c r="BG2561" i="8"/>
  <c r="BF2561" i="8"/>
  <c r="AS2561" i="8"/>
  <c r="AR2561" i="8"/>
  <c r="AQ2561" i="8"/>
  <c r="AL2561" i="8"/>
  <c r="CD2560" i="8"/>
  <c r="CC2560" i="8"/>
  <c r="BO2560" i="8"/>
  <c r="BG2560" i="8"/>
  <c r="BF2560" i="8"/>
  <c r="AS2560" i="8"/>
  <c r="AR2560" i="8"/>
  <c r="AQ2560" i="8"/>
  <c r="AL2560" i="8"/>
  <c r="CD2559" i="8"/>
  <c r="CC2559" i="8"/>
  <c r="BO2559" i="8"/>
  <c r="BG2559" i="8"/>
  <c r="BF2559" i="8"/>
  <c r="AS2559" i="8"/>
  <c r="AR2559" i="8"/>
  <c r="AQ2559" i="8"/>
  <c r="AL2559" i="8"/>
  <c r="CD2558" i="8"/>
  <c r="CC2558" i="8"/>
  <c r="BO2558" i="8"/>
  <c r="BG2558" i="8"/>
  <c r="BF2558" i="8"/>
  <c r="AS2558" i="8"/>
  <c r="AR2558" i="8"/>
  <c r="AQ2558" i="8"/>
  <c r="AL2558" i="8"/>
  <c r="CD2557" i="8"/>
  <c r="CC2557" i="8"/>
  <c r="BO2557" i="8"/>
  <c r="BG2557" i="8"/>
  <c r="BF2557" i="8"/>
  <c r="AS2557" i="8"/>
  <c r="AR2557" i="8"/>
  <c r="AQ2557" i="8"/>
  <c r="AL2557" i="8"/>
  <c r="CD2556" i="8"/>
  <c r="CC2556" i="8"/>
  <c r="BO2556" i="8"/>
  <c r="BG2556" i="8"/>
  <c r="BF2556" i="8"/>
  <c r="AS2556" i="8"/>
  <c r="AR2556" i="8"/>
  <c r="AQ2556" i="8"/>
  <c r="AL2556" i="8"/>
  <c r="CD2555" i="8"/>
  <c r="CC2555" i="8"/>
  <c r="BO2555" i="8"/>
  <c r="BG2555" i="8"/>
  <c r="BF2555" i="8"/>
  <c r="AS2555" i="8"/>
  <c r="AR2555" i="8"/>
  <c r="AQ2555" i="8"/>
  <c r="AL2555" i="8"/>
  <c r="CD2554" i="8"/>
  <c r="CC2554" i="8"/>
  <c r="BO2554" i="8"/>
  <c r="BG2554" i="8"/>
  <c r="BF2554" i="8"/>
  <c r="AS2554" i="8"/>
  <c r="AR2554" i="8"/>
  <c r="AQ2554" i="8"/>
  <c r="AL2554" i="8"/>
  <c r="CD2553" i="8"/>
  <c r="CC2553" i="8"/>
  <c r="BO2553" i="8"/>
  <c r="BG2553" i="8"/>
  <c r="BF2553" i="8"/>
  <c r="AS2553" i="8"/>
  <c r="AR2553" i="8"/>
  <c r="AQ2553" i="8"/>
  <c r="AL2553" i="8"/>
  <c r="CD2552" i="8"/>
  <c r="CC2552" i="8"/>
  <c r="BO2552" i="8"/>
  <c r="BG2552" i="8"/>
  <c r="BF2552" i="8"/>
  <c r="AS2552" i="8"/>
  <c r="AR2552" i="8"/>
  <c r="AQ2552" i="8"/>
  <c r="AL2552" i="8"/>
  <c r="CD2551" i="8"/>
  <c r="CC2551" i="8"/>
  <c r="BO2551" i="8"/>
  <c r="BG2551" i="8"/>
  <c r="BF2551" i="8"/>
  <c r="AS2551" i="8"/>
  <c r="AR2551" i="8"/>
  <c r="AQ2551" i="8"/>
  <c r="AL2551" i="8"/>
  <c r="CD2550" i="8"/>
  <c r="CC2550" i="8"/>
  <c r="BO2550" i="8"/>
  <c r="BG2550" i="8"/>
  <c r="BF2550" i="8"/>
  <c r="AS2550" i="8"/>
  <c r="AR2550" i="8"/>
  <c r="AQ2550" i="8"/>
  <c r="AL2550" i="8"/>
  <c r="CD2549" i="8"/>
  <c r="CC2549" i="8"/>
  <c r="BO2549" i="8"/>
  <c r="BG2549" i="8"/>
  <c r="BF2549" i="8"/>
  <c r="AS2549" i="8"/>
  <c r="AR2549" i="8"/>
  <c r="AQ2549" i="8"/>
  <c r="AL2549" i="8"/>
  <c r="CD2548" i="8"/>
  <c r="CC2548" i="8"/>
  <c r="BO2548" i="8"/>
  <c r="BG2548" i="8"/>
  <c r="BF2548" i="8"/>
  <c r="AS2548" i="8"/>
  <c r="AR2548" i="8"/>
  <c r="AQ2548" i="8"/>
  <c r="AL2548" i="8"/>
  <c r="CD2547" i="8"/>
  <c r="CC2547" i="8"/>
  <c r="BO2547" i="8"/>
  <c r="BG2547" i="8"/>
  <c r="BF2547" i="8"/>
  <c r="AS2547" i="8"/>
  <c r="AR2547" i="8"/>
  <c r="AQ2547" i="8"/>
  <c r="AL2547" i="8"/>
  <c r="CD2546" i="8"/>
  <c r="CC2546" i="8"/>
  <c r="BO2546" i="8"/>
  <c r="BG2546" i="8"/>
  <c r="BF2546" i="8"/>
  <c r="AS2546" i="8"/>
  <c r="AR2546" i="8"/>
  <c r="AQ2546" i="8"/>
  <c r="AL2546" i="8"/>
  <c r="CD2545" i="8"/>
  <c r="CC2545" i="8"/>
  <c r="BO2545" i="8"/>
  <c r="BG2545" i="8"/>
  <c r="BF2545" i="8"/>
  <c r="AS2545" i="8"/>
  <c r="AR2545" i="8"/>
  <c r="AQ2545" i="8"/>
  <c r="AL2545" i="8"/>
  <c r="CD2544" i="8"/>
  <c r="CC2544" i="8"/>
  <c r="BO2544" i="8"/>
  <c r="BG2544" i="8"/>
  <c r="BF2544" i="8"/>
  <c r="AS2544" i="8"/>
  <c r="AR2544" i="8"/>
  <c r="AQ2544" i="8"/>
  <c r="AL2544" i="8"/>
  <c r="CD2543" i="8"/>
  <c r="CC2543" i="8"/>
  <c r="BO2543" i="8"/>
  <c r="BG2543" i="8"/>
  <c r="BF2543" i="8"/>
  <c r="AS2543" i="8"/>
  <c r="AR2543" i="8"/>
  <c r="AQ2543" i="8"/>
  <c r="AL2543" i="8"/>
  <c r="CD2542" i="8"/>
  <c r="CC2542" i="8"/>
  <c r="BO2542" i="8"/>
  <c r="BG2542" i="8"/>
  <c r="BF2542" i="8"/>
  <c r="AS2542" i="8"/>
  <c r="AR2542" i="8"/>
  <c r="AQ2542" i="8"/>
  <c r="AL2542" i="8"/>
  <c r="CD2541" i="8"/>
  <c r="CC2541" i="8"/>
  <c r="BO2541" i="8"/>
  <c r="BG2541" i="8"/>
  <c r="BF2541" i="8"/>
  <c r="AS2541" i="8"/>
  <c r="AR2541" i="8"/>
  <c r="AQ2541" i="8"/>
  <c r="AL2541" i="8"/>
  <c r="CD2540" i="8"/>
  <c r="CC2540" i="8"/>
  <c r="BO2540" i="8"/>
  <c r="BG2540" i="8"/>
  <c r="BF2540" i="8"/>
  <c r="AS2540" i="8"/>
  <c r="AR2540" i="8"/>
  <c r="AQ2540" i="8"/>
  <c r="AL2540" i="8"/>
  <c r="CD2539" i="8"/>
  <c r="CC2539" i="8"/>
  <c r="BO2539" i="8"/>
  <c r="BG2539" i="8"/>
  <c r="BF2539" i="8"/>
  <c r="AS2539" i="8"/>
  <c r="AR2539" i="8"/>
  <c r="AQ2539" i="8"/>
  <c r="AL2539" i="8"/>
  <c r="CD2538" i="8"/>
  <c r="CC2538" i="8"/>
  <c r="BO2538" i="8"/>
  <c r="BG2538" i="8"/>
  <c r="BF2538" i="8"/>
  <c r="AS2538" i="8"/>
  <c r="AR2538" i="8"/>
  <c r="AQ2538" i="8"/>
  <c r="AL2538" i="8"/>
  <c r="CD2537" i="8"/>
  <c r="CC2537" i="8"/>
  <c r="BO2537" i="8"/>
  <c r="BG2537" i="8"/>
  <c r="BF2537" i="8"/>
  <c r="AS2537" i="8"/>
  <c r="AR2537" i="8"/>
  <c r="AQ2537" i="8"/>
  <c r="AL2537" i="8"/>
  <c r="CD2536" i="8"/>
  <c r="CC2536" i="8"/>
  <c r="BO2536" i="8"/>
  <c r="BG2536" i="8"/>
  <c r="BF2536" i="8"/>
  <c r="AS2536" i="8"/>
  <c r="AR2536" i="8"/>
  <c r="AQ2536" i="8"/>
  <c r="AL2536" i="8"/>
  <c r="CD2535" i="8"/>
  <c r="CC2535" i="8"/>
  <c r="BO2535" i="8"/>
  <c r="BG2535" i="8"/>
  <c r="BF2535" i="8"/>
  <c r="AS2535" i="8"/>
  <c r="AR2535" i="8"/>
  <c r="AQ2535" i="8"/>
  <c r="AL2535" i="8"/>
  <c r="CD2534" i="8"/>
  <c r="CC2534" i="8"/>
  <c r="BO2534" i="8"/>
  <c r="BG2534" i="8"/>
  <c r="BF2534" i="8"/>
  <c r="AS2534" i="8"/>
  <c r="AR2534" i="8"/>
  <c r="AQ2534" i="8"/>
  <c r="AL2534" i="8"/>
  <c r="CD2533" i="8"/>
  <c r="CC2533" i="8"/>
  <c r="BO2533" i="8"/>
  <c r="BG2533" i="8"/>
  <c r="BF2533" i="8"/>
  <c r="AS2533" i="8"/>
  <c r="AR2533" i="8"/>
  <c r="AQ2533" i="8"/>
  <c r="AL2533" i="8"/>
  <c r="CD2532" i="8"/>
  <c r="CC2532" i="8"/>
  <c r="BO2532" i="8"/>
  <c r="BG2532" i="8"/>
  <c r="BF2532" i="8"/>
  <c r="AS2532" i="8"/>
  <c r="AR2532" i="8"/>
  <c r="AQ2532" i="8"/>
  <c r="AL2532" i="8"/>
  <c r="CD2531" i="8"/>
  <c r="CC2531" i="8"/>
  <c r="BO2531" i="8"/>
  <c r="BG2531" i="8"/>
  <c r="BF2531" i="8"/>
  <c r="AS2531" i="8"/>
  <c r="AR2531" i="8"/>
  <c r="AQ2531" i="8"/>
  <c r="AL2531" i="8"/>
  <c r="CD2530" i="8"/>
  <c r="CC2530" i="8"/>
  <c r="BO2530" i="8"/>
  <c r="BG2530" i="8"/>
  <c r="BF2530" i="8"/>
  <c r="AS2530" i="8"/>
  <c r="AR2530" i="8"/>
  <c r="AQ2530" i="8"/>
  <c r="AL2530" i="8"/>
  <c r="CD2529" i="8"/>
  <c r="CC2529" i="8"/>
  <c r="BO2529" i="8"/>
  <c r="BG2529" i="8"/>
  <c r="BF2529" i="8"/>
  <c r="AS2529" i="8"/>
  <c r="AR2529" i="8"/>
  <c r="AQ2529" i="8"/>
  <c r="AL2529" i="8"/>
  <c r="CD2528" i="8"/>
  <c r="CC2528" i="8"/>
  <c r="BO2528" i="8"/>
  <c r="BG2528" i="8"/>
  <c r="BF2528" i="8"/>
  <c r="AS2528" i="8"/>
  <c r="AR2528" i="8"/>
  <c r="AQ2528" i="8"/>
  <c r="AL2528" i="8"/>
  <c r="CD2527" i="8"/>
  <c r="CC2527" i="8"/>
  <c r="BO2527" i="8"/>
  <c r="BG2527" i="8"/>
  <c r="BF2527" i="8"/>
  <c r="AS2527" i="8"/>
  <c r="AR2527" i="8"/>
  <c r="AQ2527" i="8"/>
  <c r="AL2527" i="8"/>
  <c r="CD2526" i="8"/>
  <c r="CC2526" i="8"/>
  <c r="BO2526" i="8"/>
  <c r="BG2526" i="8"/>
  <c r="BF2526" i="8"/>
  <c r="AS2526" i="8"/>
  <c r="AR2526" i="8"/>
  <c r="AQ2526" i="8"/>
  <c r="AL2526" i="8"/>
  <c r="CD2525" i="8"/>
  <c r="CC2525" i="8"/>
  <c r="BO2525" i="8"/>
  <c r="BG2525" i="8"/>
  <c r="BF2525" i="8"/>
  <c r="AS2525" i="8"/>
  <c r="AR2525" i="8"/>
  <c r="AQ2525" i="8"/>
  <c r="AL2525" i="8"/>
  <c r="CD2524" i="8"/>
  <c r="CC2524" i="8"/>
  <c r="BO2524" i="8"/>
  <c r="BG2524" i="8"/>
  <c r="BF2524" i="8"/>
  <c r="AS2524" i="8"/>
  <c r="AR2524" i="8"/>
  <c r="AQ2524" i="8"/>
  <c r="AL2524" i="8"/>
  <c r="CD2523" i="8"/>
  <c r="CC2523" i="8"/>
  <c r="BO2523" i="8"/>
  <c r="BG2523" i="8"/>
  <c r="BF2523" i="8"/>
  <c r="AS2523" i="8"/>
  <c r="AR2523" i="8"/>
  <c r="AQ2523" i="8"/>
  <c r="AL2523" i="8"/>
  <c r="CD2522" i="8"/>
  <c r="CC2522" i="8"/>
  <c r="BO2522" i="8"/>
  <c r="BG2522" i="8"/>
  <c r="BF2522" i="8"/>
  <c r="AS2522" i="8"/>
  <c r="AR2522" i="8"/>
  <c r="AQ2522" i="8"/>
  <c r="AL2522" i="8"/>
  <c r="CD2521" i="8"/>
  <c r="CC2521" i="8"/>
  <c r="BO2521" i="8"/>
  <c r="BG2521" i="8"/>
  <c r="BF2521" i="8"/>
  <c r="AS2521" i="8"/>
  <c r="AR2521" i="8"/>
  <c r="AQ2521" i="8"/>
  <c r="AL2521" i="8"/>
  <c r="CD2520" i="8"/>
  <c r="CC2520" i="8"/>
  <c r="BO2520" i="8"/>
  <c r="BG2520" i="8"/>
  <c r="BF2520" i="8"/>
  <c r="AS2520" i="8"/>
  <c r="AR2520" i="8"/>
  <c r="AQ2520" i="8"/>
  <c r="AL2520" i="8"/>
  <c r="CD2519" i="8"/>
  <c r="CC2519" i="8"/>
  <c r="BO2519" i="8"/>
  <c r="BG2519" i="8"/>
  <c r="BF2519" i="8"/>
  <c r="AS2519" i="8"/>
  <c r="AR2519" i="8"/>
  <c r="AQ2519" i="8"/>
  <c r="AL2519" i="8"/>
  <c r="CD2518" i="8"/>
  <c r="CC2518" i="8"/>
  <c r="BO2518" i="8"/>
  <c r="BG2518" i="8"/>
  <c r="BF2518" i="8"/>
  <c r="AS2518" i="8"/>
  <c r="AR2518" i="8"/>
  <c r="AQ2518" i="8"/>
  <c r="AL2518" i="8"/>
  <c r="CD2517" i="8"/>
  <c r="CC2517" i="8"/>
  <c r="BO2517" i="8"/>
  <c r="BG2517" i="8"/>
  <c r="BF2517" i="8"/>
  <c r="AS2517" i="8"/>
  <c r="AR2517" i="8"/>
  <c r="AQ2517" i="8"/>
  <c r="AL2517" i="8"/>
  <c r="CD2516" i="8"/>
  <c r="CC2516" i="8"/>
  <c r="BO2516" i="8"/>
  <c r="BG2516" i="8"/>
  <c r="BF2516" i="8"/>
  <c r="AS2516" i="8"/>
  <c r="AR2516" i="8"/>
  <c r="AQ2516" i="8"/>
  <c r="AL2516" i="8"/>
  <c r="CD2515" i="8"/>
  <c r="CC2515" i="8"/>
  <c r="BO2515" i="8"/>
  <c r="BG2515" i="8"/>
  <c r="BF2515" i="8"/>
  <c r="AS2515" i="8"/>
  <c r="AR2515" i="8"/>
  <c r="AQ2515" i="8"/>
  <c r="AL2515" i="8"/>
  <c r="CD2514" i="8"/>
  <c r="CC2514" i="8"/>
  <c r="BO2514" i="8"/>
  <c r="BG2514" i="8"/>
  <c r="BF2514" i="8"/>
  <c r="AS2514" i="8"/>
  <c r="AR2514" i="8"/>
  <c r="AQ2514" i="8"/>
  <c r="AL2514" i="8"/>
  <c r="CD2513" i="8"/>
  <c r="CC2513" i="8"/>
  <c r="BO2513" i="8"/>
  <c r="BG2513" i="8"/>
  <c r="BF2513" i="8"/>
  <c r="AS2513" i="8"/>
  <c r="AR2513" i="8"/>
  <c r="AQ2513" i="8"/>
  <c r="AL2513" i="8"/>
  <c r="CD2512" i="8"/>
  <c r="CC2512" i="8"/>
  <c r="BO2512" i="8"/>
  <c r="BG2512" i="8"/>
  <c r="BF2512" i="8"/>
  <c r="AS2512" i="8"/>
  <c r="AR2512" i="8"/>
  <c r="AQ2512" i="8"/>
  <c r="AL2512" i="8"/>
  <c r="CD2511" i="8"/>
  <c r="CC2511" i="8"/>
  <c r="BO2511" i="8"/>
  <c r="BG2511" i="8"/>
  <c r="BF2511" i="8"/>
  <c r="AS2511" i="8"/>
  <c r="AR2511" i="8"/>
  <c r="AQ2511" i="8"/>
  <c r="AL2511" i="8"/>
  <c r="CD2510" i="8"/>
  <c r="CC2510" i="8"/>
  <c r="BO2510" i="8"/>
  <c r="BG2510" i="8"/>
  <c r="BF2510" i="8"/>
  <c r="AS2510" i="8"/>
  <c r="AR2510" i="8"/>
  <c r="AQ2510" i="8"/>
  <c r="AL2510" i="8"/>
  <c r="CD2509" i="8"/>
  <c r="CC2509" i="8"/>
  <c r="BO2509" i="8"/>
  <c r="BG2509" i="8"/>
  <c r="BF2509" i="8"/>
  <c r="AS2509" i="8"/>
  <c r="AR2509" i="8"/>
  <c r="AQ2509" i="8"/>
  <c r="AL2509" i="8"/>
  <c r="CD2508" i="8"/>
  <c r="CC2508" i="8"/>
  <c r="BO2508" i="8"/>
  <c r="BG2508" i="8"/>
  <c r="BF2508" i="8"/>
  <c r="AS2508" i="8"/>
  <c r="AR2508" i="8"/>
  <c r="AQ2508" i="8"/>
  <c r="AL2508" i="8"/>
  <c r="CD2507" i="8"/>
  <c r="CC2507" i="8"/>
  <c r="BO2507" i="8"/>
  <c r="BG2507" i="8"/>
  <c r="BF2507" i="8"/>
  <c r="AS2507" i="8"/>
  <c r="AR2507" i="8"/>
  <c r="AQ2507" i="8"/>
  <c r="AL2507" i="8"/>
  <c r="CD2506" i="8"/>
  <c r="CC2506" i="8"/>
  <c r="BO2506" i="8"/>
  <c r="BG2506" i="8"/>
  <c r="BF2506" i="8"/>
  <c r="AS2506" i="8"/>
  <c r="AR2506" i="8"/>
  <c r="AQ2506" i="8"/>
  <c r="AL2506" i="8"/>
  <c r="CD2505" i="8"/>
  <c r="CC2505" i="8"/>
  <c r="BO2505" i="8"/>
  <c r="BG2505" i="8"/>
  <c r="BF2505" i="8"/>
  <c r="AS2505" i="8"/>
  <c r="AR2505" i="8"/>
  <c r="AQ2505" i="8"/>
  <c r="AL2505" i="8"/>
  <c r="CD2504" i="8"/>
  <c r="CC2504" i="8"/>
  <c r="BO2504" i="8"/>
  <c r="BG2504" i="8"/>
  <c r="BF2504" i="8"/>
  <c r="AS2504" i="8"/>
  <c r="AR2504" i="8"/>
  <c r="AQ2504" i="8"/>
  <c r="AL2504" i="8"/>
  <c r="CD2503" i="8"/>
  <c r="CC2503" i="8"/>
  <c r="BO2503" i="8"/>
  <c r="BG2503" i="8"/>
  <c r="BF2503" i="8"/>
  <c r="AS2503" i="8"/>
  <c r="AR2503" i="8"/>
  <c r="AQ2503" i="8"/>
  <c r="AL2503" i="8"/>
  <c r="CD2502" i="8"/>
  <c r="CC2502" i="8"/>
  <c r="BO2502" i="8"/>
  <c r="BG2502" i="8"/>
  <c r="BF2502" i="8"/>
  <c r="AS2502" i="8"/>
  <c r="AR2502" i="8"/>
  <c r="AQ2502" i="8"/>
  <c r="AL2502" i="8"/>
  <c r="CD2501" i="8"/>
  <c r="CC2501" i="8"/>
  <c r="BO2501" i="8"/>
  <c r="BG2501" i="8"/>
  <c r="BF2501" i="8"/>
  <c r="AS2501" i="8"/>
  <c r="AR2501" i="8"/>
  <c r="AQ2501" i="8"/>
  <c r="AL2501" i="8"/>
  <c r="CD2500" i="8"/>
  <c r="CC2500" i="8"/>
  <c r="BO2500" i="8"/>
  <c r="BG2500" i="8"/>
  <c r="BF2500" i="8"/>
  <c r="AS2500" i="8"/>
  <c r="AR2500" i="8"/>
  <c r="AQ2500" i="8"/>
  <c r="AL2500" i="8"/>
  <c r="CD2499" i="8"/>
  <c r="CC2499" i="8"/>
  <c r="BO2499" i="8"/>
  <c r="BG2499" i="8"/>
  <c r="BF2499" i="8"/>
  <c r="AS2499" i="8"/>
  <c r="AR2499" i="8"/>
  <c r="AQ2499" i="8"/>
  <c r="AL2499" i="8"/>
  <c r="CD2498" i="8"/>
  <c r="CC2498" i="8"/>
  <c r="BO2498" i="8"/>
  <c r="BG2498" i="8"/>
  <c r="BF2498" i="8"/>
  <c r="AS2498" i="8"/>
  <c r="AR2498" i="8"/>
  <c r="AQ2498" i="8"/>
  <c r="AL2498" i="8"/>
  <c r="CD2497" i="8"/>
  <c r="CC2497" i="8"/>
  <c r="BO2497" i="8"/>
  <c r="BG2497" i="8"/>
  <c r="BF2497" i="8"/>
  <c r="AS2497" i="8"/>
  <c r="AR2497" i="8"/>
  <c r="AQ2497" i="8"/>
  <c r="AL2497" i="8"/>
  <c r="CD2496" i="8"/>
  <c r="CC2496" i="8"/>
  <c r="BO2496" i="8"/>
  <c r="BG2496" i="8"/>
  <c r="BF2496" i="8"/>
  <c r="AS2496" i="8"/>
  <c r="AR2496" i="8"/>
  <c r="AQ2496" i="8"/>
  <c r="AL2496" i="8"/>
  <c r="CD2495" i="8"/>
  <c r="CC2495" i="8"/>
  <c r="BO2495" i="8"/>
  <c r="BG2495" i="8"/>
  <c r="BF2495" i="8"/>
  <c r="AS2495" i="8"/>
  <c r="AR2495" i="8"/>
  <c r="AQ2495" i="8"/>
  <c r="AL2495" i="8"/>
  <c r="CD2494" i="8"/>
  <c r="CC2494" i="8"/>
  <c r="BO2494" i="8"/>
  <c r="BG2494" i="8"/>
  <c r="BF2494" i="8"/>
  <c r="AS2494" i="8"/>
  <c r="AR2494" i="8"/>
  <c r="AQ2494" i="8"/>
  <c r="AL2494" i="8"/>
  <c r="CD2493" i="8"/>
  <c r="CC2493" i="8"/>
  <c r="BO2493" i="8"/>
  <c r="BG2493" i="8"/>
  <c r="BF2493" i="8"/>
  <c r="AS2493" i="8"/>
  <c r="AR2493" i="8"/>
  <c r="AQ2493" i="8"/>
  <c r="AL2493" i="8"/>
  <c r="CD2492" i="8"/>
  <c r="CC2492" i="8"/>
  <c r="BO2492" i="8"/>
  <c r="BG2492" i="8"/>
  <c r="BF2492" i="8"/>
  <c r="AS2492" i="8"/>
  <c r="AR2492" i="8"/>
  <c r="AQ2492" i="8"/>
  <c r="AL2492" i="8"/>
  <c r="CD2491" i="8"/>
  <c r="CC2491" i="8"/>
  <c r="BO2491" i="8"/>
  <c r="BG2491" i="8"/>
  <c r="BF2491" i="8"/>
  <c r="AS2491" i="8"/>
  <c r="AR2491" i="8"/>
  <c r="AQ2491" i="8"/>
  <c r="AL2491" i="8"/>
  <c r="CD2490" i="8"/>
  <c r="CC2490" i="8"/>
  <c r="BO2490" i="8"/>
  <c r="BG2490" i="8"/>
  <c r="BF2490" i="8"/>
  <c r="AS2490" i="8"/>
  <c r="AR2490" i="8"/>
  <c r="AQ2490" i="8"/>
  <c r="AL2490" i="8"/>
  <c r="CD2489" i="8"/>
  <c r="CC2489" i="8"/>
  <c r="BO2489" i="8"/>
  <c r="BG2489" i="8"/>
  <c r="BF2489" i="8"/>
  <c r="AS2489" i="8"/>
  <c r="AR2489" i="8"/>
  <c r="AQ2489" i="8"/>
  <c r="AL2489" i="8"/>
  <c r="CD2488" i="8"/>
  <c r="CC2488" i="8"/>
  <c r="BO2488" i="8"/>
  <c r="BG2488" i="8"/>
  <c r="BF2488" i="8"/>
  <c r="AS2488" i="8"/>
  <c r="AR2488" i="8"/>
  <c r="AQ2488" i="8"/>
  <c r="AL2488" i="8"/>
  <c r="CD2487" i="8"/>
  <c r="CC2487" i="8"/>
  <c r="BO2487" i="8"/>
  <c r="BG2487" i="8"/>
  <c r="BF2487" i="8"/>
  <c r="AS2487" i="8"/>
  <c r="AR2487" i="8"/>
  <c r="AQ2487" i="8"/>
  <c r="AL2487" i="8"/>
  <c r="CD2486" i="8"/>
  <c r="CC2486" i="8"/>
  <c r="BO2486" i="8"/>
  <c r="BG2486" i="8"/>
  <c r="BF2486" i="8"/>
  <c r="AS2486" i="8"/>
  <c r="AR2486" i="8"/>
  <c r="AQ2486" i="8"/>
  <c r="AL2486" i="8"/>
  <c r="CD2485" i="8"/>
  <c r="CC2485" i="8"/>
  <c r="BO2485" i="8"/>
  <c r="BG2485" i="8"/>
  <c r="BF2485" i="8"/>
  <c r="AS2485" i="8"/>
  <c r="AR2485" i="8"/>
  <c r="AQ2485" i="8"/>
  <c r="AL2485" i="8"/>
  <c r="CD2484" i="8"/>
  <c r="CC2484" i="8"/>
  <c r="BO2484" i="8"/>
  <c r="BG2484" i="8"/>
  <c r="BF2484" i="8"/>
  <c r="AS2484" i="8"/>
  <c r="AR2484" i="8"/>
  <c r="AQ2484" i="8"/>
  <c r="AL2484" i="8"/>
  <c r="CD2483" i="8"/>
  <c r="CC2483" i="8"/>
  <c r="BO2483" i="8"/>
  <c r="BG2483" i="8"/>
  <c r="BF2483" i="8"/>
  <c r="AS2483" i="8"/>
  <c r="AR2483" i="8"/>
  <c r="AQ2483" i="8"/>
  <c r="AL2483" i="8"/>
  <c r="CD2482" i="8"/>
  <c r="CC2482" i="8"/>
  <c r="BO2482" i="8"/>
  <c r="BG2482" i="8"/>
  <c r="BF2482" i="8"/>
  <c r="AS2482" i="8"/>
  <c r="AR2482" i="8"/>
  <c r="AQ2482" i="8"/>
  <c r="AL2482" i="8"/>
  <c r="CD2481" i="8"/>
  <c r="CC2481" i="8"/>
  <c r="BO2481" i="8"/>
  <c r="BG2481" i="8"/>
  <c r="BF2481" i="8"/>
  <c r="AS2481" i="8"/>
  <c r="AR2481" i="8"/>
  <c r="AQ2481" i="8"/>
  <c r="AL2481" i="8"/>
  <c r="CD2480" i="8"/>
  <c r="CC2480" i="8"/>
  <c r="BO2480" i="8"/>
  <c r="BG2480" i="8"/>
  <c r="BF2480" i="8"/>
  <c r="AS2480" i="8"/>
  <c r="AR2480" i="8"/>
  <c r="AQ2480" i="8"/>
  <c r="AL2480" i="8"/>
  <c r="CD2479" i="8"/>
  <c r="CC2479" i="8"/>
  <c r="BO2479" i="8"/>
  <c r="BG2479" i="8"/>
  <c r="BF2479" i="8"/>
  <c r="AS2479" i="8"/>
  <c r="AR2479" i="8"/>
  <c r="AQ2479" i="8"/>
  <c r="AL2479" i="8"/>
  <c r="CD2478" i="8"/>
  <c r="CC2478" i="8"/>
  <c r="BO2478" i="8"/>
  <c r="BG2478" i="8"/>
  <c r="BF2478" i="8"/>
  <c r="AS2478" i="8"/>
  <c r="AR2478" i="8"/>
  <c r="AQ2478" i="8"/>
  <c r="AL2478" i="8"/>
  <c r="CD2477" i="8"/>
  <c r="CC2477" i="8"/>
  <c r="BO2477" i="8"/>
  <c r="BG2477" i="8"/>
  <c r="BF2477" i="8"/>
  <c r="AS2477" i="8"/>
  <c r="AR2477" i="8"/>
  <c r="AQ2477" i="8"/>
  <c r="AL2477" i="8"/>
  <c r="CD2476" i="8"/>
  <c r="CC2476" i="8"/>
  <c r="BO2476" i="8"/>
  <c r="BG2476" i="8"/>
  <c r="BF2476" i="8"/>
  <c r="AS2476" i="8"/>
  <c r="AR2476" i="8"/>
  <c r="AQ2476" i="8"/>
  <c r="AL2476" i="8"/>
  <c r="CD2475" i="8"/>
  <c r="CC2475" i="8"/>
  <c r="BO2475" i="8"/>
  <c r="BG2475" i="8"/>
  <c r="BF2475" i="8"/>
  <c r="AS2475" i="8"/>
  <c r="AR2475" i="8"/>
  <c r="AQ2475" i="8"/>
  <c r="AL2475" i="8"/>
  <c r="CD2474" i="8"/>
  <c r="CC2474" i="8"/>
  <c r="BO2474" i="8"/>
  <c r="BG2474" i="8"/>
  <c r="BF2474" i="8"/>
  <c r="AS2474" i="8"/>
  <c r="AR2474" i="8"/>
  <c r="AQ2474" i="8"/>
  <c r="AL2474" i="8"/>
  <c r="CD2473" i="8"/>
  <c r="CC2473" i="8"/>
  <c r="BO2473" i="8"/>
  <c r="BG2473" i="8"/>
  <c r="BF2473" i="8"/>
  <c r="AS2473" i="8"/>
  <c r="AR2473" i="8"/>
  <c r="AQ2473" i="8"/>
  <c r="AL2473" i="8"/>
  <c r="CD2472" i="8"/>
  <c r="CC2472" i="8"/>
  <c r="BO2472" i="8"/>
  <c r="BG2472" i="8"/>
  <c r="BF2472" i="8"/>
  <c r="AS2472" i="8"/>
  <c r="AR2472" i="8"/>
  <c r="AQ2472" i="8"/>
  <c r="AL2472" i="8"/>
  <c r="CD2471" i="8"/>
  <c r="CC2471" i="8"/>
  <c r="BO2471" i="8"/>
  <c r="BG2471" i="8"/>
  <c r="BF2471" i="8"/>
  <c r="AS2471" i="8"/>
  <c r="AR2471" i="8"/>
  <c r="AQ2471" i="8"/>
  <c r="AL2471" i="8"/>
  <c r="CD2470" i="8"/>
  <c r="CC2470" i="8"/>
  <c r="BO2470" i="8"/>
  <c r="BG2470" i="8"/>
  <c r="BF2470" i="8"/>
  <c r="AS2470" i="8"/>
  <c r="AR2470" i="8"/>
  <c r="AQ2470" i="8"/>
  <c r="AL2470" i="8"/>
  <c r="CD2469" i="8"/>
  <c r="CC2469" i="8"/>
  <c r="BO2469" i="8"/>
  <c r="BG2469" i="8"/>
  <c r="BF2469" i="8"/>
  <c r="AS2469" i="8"/>
  <c r="AR2469" i="8"/>
  <c r="AQ2469" i="8"/>
  <c r="AL2469" i="8"/>
  <c r="CD2468" i="8"/>
  <c r="CC2468" i="8"/>
  <c r="BO2468" i="8"/>
  <c r="BG2468" i="8"/>
  <c r="BF2468" i="8"/>
  <c r="AS2468" i="8"/>
  <c r="AR2468" i="8"/>
  <c r="AQ2468" i="8"/>
  <c r="AL2468" i="8"/>
  <c r="CD2467" i="8"/>
  <c r="CC2467" i="8"/>
  <c r="BO2467" i="8"/>
  <c r="BG2467" i="8"/>
  <c r="BF2467" i="8"/>
  <c r="AS2467" i="8"/>
  <c r="AR2467" i="8"/>
  <c r="AQ2467" i="8"/>
  <c r="AL2467" i="8"/>
  <c r="CD2466" i="8"/>
  <c r="CC2466" i="8"/>
  <c r="BO2466" i="8"/>
  <c r="BG2466" i="8"/>
  <c r="BF2466" i="8"/>
  <c r="AS2466" i="8"/>
  <c r="AR2466" i="8"/>
  <c r="AQ2466" i="8"/>
  <c r="AL2466" i="8"/>
  <c r="CD2465" i="8"/>
  <c r="CC2465" i="8"/>
  <c r="BO2465" i="8"/>
  <c r="BG2465" i="8"/>
  <c r="BF2465" i="8"/>
  <c r="AS2465" i="8"/>
  <c r="AR2465" i="8"/>
  <c r="AQ2465" i="8"/>
  <c r="AL2465" i="8"/>
  <c r="CD2464" i="8"/>
  <c r="CC2464" i="8"/>
  <c r="BO2464" i="8"/>
  <c r="BG2464" i="8"/>
  <c r="BF2464" i="8"/>
  <c r="AS2464" i="8"/>
  <c r="AR2464" i="8"/>
  <c r="AQ2464" i="8"/>
  <c r="AL2464" i="8"/>
  <c r="CD2463" i="8"/>
  <c r="CC2463" i="8"/>
  <c r="BO2463" i="8"/>
  <c r="BG2463" i="8"/>
  <c r="BF2463" i="8"/>
  <c r="AS2463" i="8"/>
  <c r="AR2463" i="8"/>
  <c r="AQ2463" i="8"/>
  <c r="AL2463" i="8"/>
  <c r="CD2462" i="8"/>
  <c r="CC2462" i="8"/>
  <c r="BO2462" i="8"/>
  <c r="BG2462" i="8"/>
  <c r="BF2462" i="8"/>
  <c r="AS2462" i="8"/>
  <c r="AR2462" i="8"/>
  <c r="AQ2462" i="8"/>
  <c r="AL2462" i="8"/>
  <c r="CD2461" i="8"/>
  <c r="CC2461" i="8"/>
  <c r="BO2461" i="8"/>
  <c r="BG2461" i="8"/>
  <c r="BF2461" i="8"/>
  <c r="AS2461" i="8"/>
  <c r="AR2461" i="8"/>
  <c r="AQ2461" i="8"/>
  <c r="AL2461" i="8"/>
  <c r="CD2460" i="8"/>
  <c r="CC2460" i="8"/>
  <c r="BO2460" i="8"/>
  <c r="BG2460" i="8"/>
  <c r="BF2460" i="8"/>
  <c r="AS2460" i="8"/>
  <c r="AR2460" i="8"/>
  <c r="AQ2460" i="8"/>
  <c r="AL2460" i="8"/>
  <c r="CD2459" i="8"/>
  <c r="CC2459" i="8"/>
  <c r="BO2459" i="8"/>
  <c r="BG2459" i="8"/>
  <c r="BF2459" i="8"/>
  <c r="AS2459" i="8"/>
  <c r="AR2459" i="8"/>
  <c r="AQ2459" i="8"/>
  <c r="AL2459" i="8"/>
  <c r="CD2458" i="8"/>
  <c r="CC2458" i="8"/>
  <c r="BO2458" i="8"/>
  <c r="BG2458" i="8"/>
  <c r="BF2458" i="8"/>
  <c r="AS2458" i="8"/>
  <c r="AR2458" i="8"/>
  <c r="AQ2458" i="8"/>
  <c r="AL2458" i="8"/>
  <c r="CD2457" i="8"/>
  <c r="CC2457" i="8"/>
  <c r="BO2457" i="8"/>
  <c r="BG2457" i="8"/>
  <c r="BF2457" i="8"/>
  <c r="AS2457" i="8"/>
  <c r="AR2457" i="8"/>
  <c r="AQ2457" i="8"/>
  <c r="AL2457" i="8"/>
  <c r="CD2456" i="8"/>
  <c r="CC2456" i="8"/>
  <c r="BO2456" i="8"/>
  <c r="BG2456" i="8"/>
  <c r="BF2456" i="8"/>
  <c r="AS2456" i="8"/>
  <c r="AR2456" i="8"/>
  <c r="AQ2456" i="8"/>
  <c r="AL2456" i="8"/>
  <c r="CD2455" i="8"/>
  <c r="CC2455" i="8"/>
  <c r="BO2455" i="8"/>
  <c r="BG2455" i="8"/>
  <c r="BF2455" i="8"/>
  <c r="AS2455" i="8"/>
  <c r="AR2455" i="8"/>
  <c r="AQ2455" i="8"/>
  <c r="AL2455" i="8"/>
  <c r="CD2454" i="8"/>
  <c r="CC2454" i="8"/>
  <c r="BO2454" i="8"/>
  <c r="BG2454" i="8"/>
  <c r="BF2454" i="8"/>
  <c r="AS2454" i="8"/>
  <c r="AR2454" i="8"/>
  <c r="AQ2454" i="8"/>
  <c r="AL2454" i="8"/>
  <c r="CD2453" i="8"/>
  <c r="CC2453" i="8"/>
  <c r="BO2453" i="8"/>
  <c r="BG2453" i="8"/>
  <c r="BF2453" i="8"/>
  <c r="AS2453" i="8"/>
  <c r="AR2453" i="8"/>
  <c r="AQ2453" i="8"/>
  <c r="AL2453" i="8"/>
  <c r="CD2452" i="8"/>
  <c r="CC2452" i="8"/>
  <c r="BO2452" i="8"/>
  <c r="BG2452" i="8"/>
  <c r="BF2452" i="8"/>
  <c r="AS2452" i="8"/>
  <c r="AR2452" i="8"/>
  <c r="AQ2452" i="8"/>
  <c r="AL2452" i="8"/>
  <c r="CD2451" i="8"/>
  <c r="CC2451" i="8"/>
  <c r="BO2451" i="8"/>
  <c r="BG2451" i="8"/>
  <c r="BF2451" i="8"/>
  <c r="AS2451" i="8"/>
  <c r="AR2451" i="8"/>
  <c r="AQ2451" i="8"/>
  <c r="AL2451" i="8"/>
  <c r="CD2450" i="8"/>
  <c r="CC2450" i="8"/>
  <c r="BO2450" i="8"/>
  <c r="BG2450" i="8"/>
  <c r="BF2450" i="8"/>
  <c r="AS2450" i="8"/>
  <c r="AR2450" i="8"/>
  <c r="AQ2450" i="8"/>
  <c r="AL2450" i="8"/>
  <c r="CD2449" i="8"/>
  <c r="CC2449" i="8"/>
  <c r="BO2449" i="8"/>
  <c r="BG2449" i="8"/>
  <c r="BF2449" i="8"/>
  <c r="AS2449" i="8"/>
  <c r="AR2449" i="8"/>
  <c r="AQ2449" i="8"/>
  <c r="AL2449" i="8"/>
  <c r="CD2448" i="8"/>
  <c r="CC2448" i="8"/>
  <c r="BO2448" i="8"/>
  <c r="BG2448" i="8"/>
  <c r="BF2448" i="8"/>
  <c r="AS2448" i="8"/>
  <c r="AR2448" i="8"/>
  <c r="AQ2448" i="8"/>
  <c r="AL2448" i="8"/>
  <c r="CD2447" i="8"/>
  <c r="CC2447" i="8"/>
  <c r="BO2447" i="8"/>
  <c r="BG2447" i="8"/>
  <c r="BF2447" i="8"/>
  <c r="AS2447" i="8"/>
  <c r="AR2447" i="8"/>
  <c r="AQ2447" i="8"/>
  <c r="AL2447" i="8"/>
  <c r="CD2446" i="8"/>
  <c r="CC2446" i="8"/>
  <c r="BO2446" i="8"/>
  <c r="BG2446" i="8"/>
  <c r="BF2446" i="8"/>
  <c r="AS2446" i="8"/>
  <c r="AR2446" i="8"/>
  <c r="AQ2446" i="8"/>
  <c r="AL2446" i="8"/>
  <c r="CD2445" i="8"/>
  <c r="CC2445" i="8"/>
  <c r="BO2445" i="8"/>
  <c r="BG2445" i="8"/>
  <c r="BF2445" i="8"/>
  <c r="AS2445" i="8"/>
  <c r="AR2445" i="8"/>
  <c r="AQ2445" i="8"/>
  <c r="AL2445" i="8"/>
  <c r="CD2444" i="8"/>
  <c r="CC2444" i="8"/>
  <c r="BO2444" i="8"/>
  <c r="BG2444" i="8"/>
  <c r="BF2444" i="8"/>
  <c r="AS2444" i="8"/>
  <c r="AR2444" i="8"/>
  <c r="AQ2444" i="8"/>
  <c r="AL2444" i="8"/>
  <c r="CD2443" i="8"/>
  <c r="CC2443" i="8"/>
  <c r="BO2443" i="8"/>
  <c r="BG2443" i="8"/>
  <c r="BF2443" i="8"/>
  <c r="AS2443" i="8"/>
  <c r="AR2443" i="8"/>
  <c r="AQ2443" i="8"/>
  <c r="AL2443" i="8"/>
  <c r="CD2442" i="8"/>
  <c r="CC2442" i="8"/>
  <c r="BO2442" i="8"/>
  <c r="BG2442" i="8"/>
  <c r="BF2442" i="8"/>
  <c r="AS2442" i="8"/>
  <c r="AR2442" i="8"/>
  <c r="AQ2442" i="8"/>
  <c r="AL2442" i="8"/>
  <c r="CD2441" i="8"/>
  <c r="CC2441" i="8"/>
  <c r="BO2441" i="8"/>
  <c r="BG2441" i="8"/>
  <c r="BF2441" i="8"/>
  <c r="AS2441" i="8"/>
  <c r="AR2441" i="8"/>
  <c r="AQ2441" i="8"/>
  <c r="AL2441" i="8"/>
  <c r="CD2440" i="8"/>
  <c r="CC2440" i="8"/>
  <c r="BO2440" i="8"/>
  <c r="BG2440" i="8"/>
  <c r="BF2440" i="8"/>
  <c r="AS2440" i="8"/>
  <c r="AR2440" i="8"/>
  <c r="AQ2440" i="8"/>
  <c r="AL2440" i="8"/>
  <c r="CD2439" i="8"/>
  <c r="CC2439" i="8"/>
  <c r="BO2439" i="8"/>
  <c r="BG2439" i="8"/>
  <c r="BF2439" i="8"/>
  <c r="AS2439" i="8"/>
  <c r="AR2439" i="8"/>
  <c r="AQ2439" i="8"/>
  <c r="AL2439" i="8"/>
  <c r="CD2438" i="8"/>
  <c r="CC2438" i="8"/>
  <c r="BO2438" i="8"/>
  <c r="BG2438" i="8"/>
  <c r="BF2438" i="8"/>
  <c r="AS2438" i="8"/>
  <c r="AR2438" i="8"/>
  <c r="AQ2438" i="8"/>
  <c r="AL2438" i="8"/>
  <c r="CD2437" i="8"/>
  <c r="CC2437" i="8"/>
  <c r="BO2437" i="8"/>
  <c r="BG2437" i="8"/>
  <c r="BF2437" i="8"/>
  <c r="AS2437" i="8"/>
  <c r="AR2437" i="8"/>
  <c r="AQ2437" i="8"/>
  <c r="AL2437" i="8"/>
  <c r="CD2436" i="8"/>
  <c r="CC2436" i="8"/>
  <c r="BO2436" i="8"/>
  <c r="BG2436" i="8"/>
  <c r="BF2436" i="8"/>
  <c r="AS2436" i="8"/>
  <c r="AR2436" i="8"/>
  <c r="AQ2436" i="8"/>
  <c r="AL2436" i="8"/>
  <c r="CD2435" i="8"/>
  <c r="CC2435" i="8"/>
  <c r="BO2435" i="8"/>
  <c r="BG2435" i="8"/>
  <c r="BF2435" i="8"/>
  <c r="AS2435" i="8"/>
  <c r="AR2435" i="8"/>
  <c r="AQ2435" i="8"/>
  <c r="AL2435" i="8"/>
  <c r="CD2434" i="8"/>
  <c r="CC2434" i="8"/>
  <c r="BO2434" i="8"/>
  <c r="BG2434" i="8"/>
  <c r="BF2434" i="8"/>
  <c r="AS2434" i="8"/>
  <c r="AR2434" i="8"/>
  <c r="AQ2434" i="8"/>
  <c r="AL2434" i="8"/>
  <c r="CD2433" i="8"/>
  <c r="CC2433" i="8"/>
  <c r="BO2433" i="8"/>
  <c r="BG2433" i="8"/>
  <c r="BF2433" i="8"/>
  <c r="AS2433" i="8"/>
  <c r="AR2433" i="8"/>
  <c r="AQ2433" i="8"/>
  <c r="AL2433" i="8"/>
  <c r="CD2432" i="8"/>
  <c r="CC2432" i="8"/>
  <c r="BO2432" i="8"/>
  <c r="BG2432" i="8"/>
  <c r="BF2432" i="8"/>
  <c r="AS2432" i="8"/>
  <c r="AR2432" i="8"/>
  <c r="AQ2432" i="8"/>
  <c r="AL2432" i="8"/>
  <c r="CD2431" i="8"/>
  <c r="CC2431" i="8"/>
  <c r="BO2431" i="8"/>
  <c r="BG2431" i="8"/>
  <c r="BF2431" i="8"/>
  <c r="AS2431" i="8"/>
  <c r="AR2431" i="8"/>
  <c r="AQ2431" i="8"/>
  <c r="AL2431" i="8"/>
  <c r="CD2430" i="8"/>
  <c r="CC2430" i="8"/>
  <c r="BO2430" i="8"/>
  <c r="BG2430" i="8"/>
  <c r="BF2430" i="8"/>
  <c r="AS2430" i="8"/>
  <c r="AR2430" i="8"/>
  <c r="AQ2430" i="8"/>
  <c r="AL2430" i="8"/>
  <c r="CD2429" i="8"/>
  <c r="CC2429" i="8"/>
  <c r="BO2429" i="8"/>
  <c r="BG2429" i="8"/>
  <c r="BF2429" i="8"/>
  <c r="AS2429" i="8"/>
  <c r="AR2429" i="8"/>
  <c r="AQ2429" i="8"/>
  <c r="AL2429" i="8"/>
  <c r="CD2428" i="8"/>
  <c r="CC2428" i="8"/>
  <c r="BO2428" i="8"/>
  <c r="BG2428" i="8"/>
  <c r="BF2428" i="8"/>
  <c r="AS2428" i="8"/>
  <c r="AR2428" i="8"/>
  <c r="AQ2428" i="8"/>
  <c r="AL2428" i="8"/>
  <c r="CD2427" i="8"/>
  <c r="CC2427" i="8"/>
  <c r="BO2427" i="8"/>
  <c r="BG2427" i="8"/>
  <c r="BF2427" i="8"/>
  <c r="AS2427" i="8"/>
  <c r="AR2427" i="8"/>
  <c r="AQ2427" i="8"/>
  <c r="AL2427" i="8"/>
  <c r="CD2426" i="8"/>
  <c r="CC2426" i="8"/>
  <c r="BO2426" i="8"/>
  <c r="BG2426" i="8"/>
  <c r="BF2426" i="8"/>
  <c r="AS2426" i="8"/>
  <c r="AR2426" i="8"/>
  <c r="AQ2426" i="8"/>
  <c r="AL2426" i="8"/>
  <c r="CD2425" i="8"/>
  <c r="CC2425" i="8"/>
  <c r="BO2425" i="8"/>
  <c r="BG2425" i="8"/>
  <c r="BF2425" i="8"/>
  <c r="AS2425" i="8"/>
  <c r="AR2425" i="8"/>
  <c r="AQ2425" i="8"/>
  <c r="AL2425" i="8"/>
  <c r="CD2424" i="8"/>
  <c r="CC2424" i="8"/>
  <c r="BO2424" i="8"/>
  <c r="BG2424" i="8"/>
  <c r="BF2424" i="8"/>
  <c r="AS2424" i="8"/>
  <c r="AR2424" i="8"/>
  <c r="AQ2424" i="8"/>
  <c r="AL2424" i="8"/>
  <c r="CD2423" i="8"/>
  <c r="CC2423" i="8"/>
  <c r="BO2423" i="8"/>
  <c r="BG2423" i="8"/>
  <c r="BF2423" i="8"/>
  <c r="AS2423" i="8"/>
  <c r="AR2423" i="8"/>
  <c r="AQ2423" i="8"/>
  <c r="AL2423" i="8"/>
  <c r="CD2422" i="8"/>
  <c r="CC2422" i="8"/>
  <c r="BO2422" i="8"/>
  <c r="BG2422" i="8"/>
  <c r="BF2422" i="8"/>
  <c r="AS2422" i="8"/>
  <c r="AR2422" i="8"/>
  <c r="AQ2422" i="8"/>
  <c r="AL2422" i="8"/>
  <c r="CD2421" i="8"/>
  <c r="CC2421" i="8"/>
  <c r="BO2421" i="8"/>
  <c r="BG2421" i="8"/>
  <c r="BF2421" i="8"/>
  <c r="AS2421" i="8"/>
  <c r="AR2421" i="8"/>
  <c r="AQ2421" i="8"/>
  <c r="AL2421" i="8"/>
  <c r="CD2420" i="8"/>
  <c r="CC2420" i="8"/>
  <c r="BO2420" i="8"/>
  <c r="BG2420" i="8"/>
  <c r="BF2420" i="8"/>
  <c r="AS2420" i="8"/>
  <c r="AR2420" i="8"/>
  <c r="AQ2420" i="8"/>
  <c r="AL2420" i="8"/>
  <c r="CD2419" i="8"/>
  <c r="CC2419" i="8"/>
  <c r="BO2419" i="8"/>
  <c r="BG2419" i="8"/>
  <c r="BF2419" i="8"/>
  <c r="AS2419" i="8"/>
  <c r="AR2419" i="8"/>
  <c r="AQ2419" i="8"/>
  <c r="AL2419" i="8"/>
  <c r="CD2418" i="8"/>
  <c r="CC2418" i="8"/>
  <c r="BO2418" i="8"/>
  <c r="BG2418" i="8"/>
  <c r="BF2418" i="8"/>
  <c r="AS2418" i="8"/>
  <c r="AR2418" i="8"/>
  <c r="AQ2418" i="8"/>
  <c r="AL2418" i="8"/>
  <c r="CD2417" i="8"/>
  <c r="CC2417" i="8"/>
  <c r="BO2417" i="8"/>
  <c r="BG2417" i="8"/>
  <c r="BF2417" i="8"/>
  <c r="AS2417" i="8"/>
  <c r="AR2417" i="8"/>
  <c r="AQ2417" i="8"/>
  <c r="AL2417" i="8"/>
  <c r="CD2416" i="8"/>
  <c r="CC2416" i="8"/>
  <c r="BO2416" i="8"/>
  <c r="BG2416" i="8"/>
  <c r="BF2416" i="8"/>
  <c r="AS2416" i="8"/>
  <c r="AR2416" i="8"/>
  <c r="AQ2416" i="8"/>
  <c r="AL2416" i="8"/>
  <c r="CD2415" i="8"/>
  <c r="CC2415" i="8"/>
  <c r="BO2415" i="8"/>
  <c r="BG2415" i="8"/>
  <c r="BF2415" i="8"/>
  <c r="AS2415" i="8"/>
  <c r="AR2415" i="8"/>
  <c r="AQ2415" i="8"/>
  <c r="AL2415" i="8"/>
  <c r="CD2414" i="8"/>
  <c r="CC2414" i="8"/>
  <c r="BO2414" i="8"/>
  <c r="BG2414" i="8"/>
  <c r="BF2414" i="8"/>
  <c r="AS2414" i="8"/>
  <c r="AR2414" i="8"/>
  <c r="AQ2414" i="8"/>
  <c r="AL2414" i="8"/>
  <c r="CD2413" i="8"/>
  <c r="CC2413" i="8"/>
  <c r="BO2413" i="8"/>
  <c r="BG2413" i="8"/>
  <c r="BF2413" i="8"/>
  <c r="AS2413" i="8"/>
  <c r="AR2413" i="8"/>
  <c r="AQ2413" i="8"/>
  <c r="AL2413" i="8"/>
  <c r="CD2412" i="8"/>
  <c r="CC2412" i="8"/>
  <c r="BO2412" i="8"/>
  <c r="BG2412" i="8"/>
  <c r="BF2412" i="8"/>
  <c r="AS2412" i="8"/>
  <c r="AR2412" i="8"/>
  <c r="AQ2412" i="8"/>
  <c r="AL2412" i="8"/>
  <c r="CD2411" i="8"/>
  <c r="CC2411" i="8"/>
  <c r="BO2411" i="8"/>
  <c r="BG2411" i="8"/>
  <c r="BF2411" i="8"/>
  <c r="AS2411" i="8"/>
  <c r="AR2411" i="8"/>
  <c r="AQ2411" i="8"/>
  <c r="AL2411" i="8"/>
  <c r="CD2410" i="8"/>
  <c r="CC2410" i="8"/>
  <c r="BO2410" i="8"/>
  <c r="BG2410" i="8"/>
  <c r="BF2410" i="8"/>
  <c r="AS2410" i="8"/>
  <c r="AR2410" i="8"/>
  <c r="AQ2410" i="8"/>
  <c r="AL2410" i="8"/>
  <c r="CD2409" i="8"/>
  <c r="CC2409" i="8"/>
  <c r="BO2409" i="8"/>
  <c r="BG2409" i="8"/>
  <c r="BF2409" i="8"/>
  <c r="AS2409" i="8"/>
  <c r="AR2409" i="8"/>
  <c r="AQ2409" i="8"/>
  <c r="AL2409" i="8"/>
  <c r="CD2408" i="8"/>
  <c r="CC2408" i="8"/>
  <c r="BO2408" i="8"/>
  <c r="BG2408" i="8"/>
  <c r="BF2408" i="8"/>
  <c r="AS2408" i="8"/>
  <c r="AR2408" i="8"/>
  <c r="AQ2408" i="8"/>
  <c r="AL2408" i="8"/>
  <c r="CD2407" i="8"/>
  <c r="CC2407" i="8"/>
  <c r="BO2407" i="8"/>
  <c r="BG2407" i="8"/>
  <c r="BF2407" i="8"/>
  <c r="AS2407" i="8"/>
  <c r="AR2407" i="8"/>
  <c r="AQ2407" i="8"/>
  <c r="AL2407" i="8"/>
  <c r="CD2406" i="8"/>
  <c r="CC2406" i="8"/>
  <c r="BO2406" i="8"/>
  <c r="BG2406" i="8"/>
  <c r="BF2406" i="8"/>
  <c r="AS2406" i="8"/>
  <c r="AR2406" i="8"/>
  <c r="AQ2406" i="8"/>
  <c r="AL2406" i="8"/>
  <c r="CD2405" i="8"/>
  <c r="CC2405" i="8"/>
  <c r="BO2405" i="8"/>
  <c r="BG2405" i="8"/>
  <c r="BF2405" i="8"/>
  <c r="AS2405" i="8"/>
  <c r="AR2405" i="8"/>
  <c r="AQ2405" i="8"/>
  <c r="AL2405" i="8"/>
  <c r="CD2404" i="8"/>
  <c r="CC2404" i="8"/>
  <c r="BO2404" i="8"/>
  <c r="BG2404" i="8"/>
  <c r="BF2404" i="8"/>
  <c r="AS2404" i="8"/>
  <c r="AR2404" i="8"/>
  <c r="AQ2404" i="8"/>
  <c r="AL2404" i="8"/>
  <c r="CD2403" i="8"/>
  <c r="CC2403" i="8"/>
  <c r="BO2403" i="8"/>
  <c r="BG2403" i="8"/>
  <c r="BF2403" i="8"/>
  <c r="AS2403" i="8"/>
  <c r="AR2403" i="8"/>
  <c r="AQ2403" i="8"/>
  <c r="AL2403" i="8"/>
  <c r="CD2402" i="8"/>
  <c r="CC2402" i="8"/>
  <c r="BO2402" i="8"/>
  <c r="BG2402" i="8"/>
  <c r="BF2402" i="8"/>
  <c r="AS2402" i="8"/>
  <c r="AR2402" i="8"/>
  <c r="AQ2402" i="8"/>
  <c r="AL2402" i="8"/>
  <c r="CD2401" i="8"/>
  <c r="CC2401" i="8"/>
  <c r="BO2401" i="8"/>
  <c r="BG2401" i="8"/>
  <c r="BF2401" i="8"/>
  <c r="AS2401" i="8"/>
  <c r="AR2401" i="8"/>
  <c r="AQ2401" i="8"/>
  <c r="AL2401" i="8"/>
  <c r="CD2400" i="8"/>
  <c r="CC2400" i="8"/>
  <c r="BO2400" i="8"/>
  <c r="BG2400" i="8"/>
  <c r="BF2400" i="8"/>
  <c r="AS2400" i="8"/>
  <c r="AR2400" i="8"/>
  <c r="AQ2400" i="8"/>
  <c r="AL2400" i="8"/>
  <c r="CD2399" i="8"/>
  <c r="CC2399" i="8"/>
  <c r="BO2399" i="8"/>
  <c r="BG2399" i="8"/>
  <c r="BF2399" i="8"/>
  <c r="AS2399" i="8"/>
  <c r="AR2399" i="8"/>
  <c r="AQ2399" i="8"/>
  <c r="AL2399" i="8"/>
  <c r="CD2398" i="8"/>
  <c r="CC2398" i="8"/>
  <c r="BO2398" i="8"/>
  <c r="BG2398" i="8"/>
  <c r="BF2398" i="8"/>
  <c r="AS2398" i="8"/>
  <c r="AR2398" i="8"/>
  <c r="AQ2398" i="8"/>
  <c r="AL2398" i="8"/>
  <c r="CD2397" i="8"/>
  <c r="CC2397" i="8"/>
  <c r="BO2397" i="8"/>
  <c r="BG2397" i="8"/>
  <c r="BF2397" i="8"/>
  <c r="AS2397" i="8"/>
  <c r="AR2397" i="8"/>
  <c r="AQ2397" i="8"/>
  <c r="AL2397" i="8"/>
  <c r="CD2396" i="8"/>
  <c r="CC2396" i="8"/>
  <c r="BO2396" i="8"/>
  <c r="BG2396" i="8"/>
  <c r="BF2396" i="8"/>
  <c r="AS2396" i="8"/>
  <c r="AR2396" i="8"/>
  <c r="AQ2396" i="8"/>
  <c r="AL2396" i="8"/>
  <c r="CD2395" i="8"/>
  <c r="CC2395" i="8"/>
  <c r="BO2395" i="8"/>
  <c r="BG2395" i="8"/>
  <c r="BF2395" i="8"/>
  <c r="AS2395" i="8"/>
  <c r="AR2395" i="8"/>
  <c r="AQ2395" i="8"/>
  <c r="AL2395" i="8"/>
  <c r="CD2394" i="8"/>
  <c r="CC2394" i="8"/>
  <c r="BO2394" i="8"/>
  <c r="BG2394" i="8"/>
  <c r="BF2394" i="8"/>
  <c r="AS2394" i="8"/>
  <c r="AR2394" i="8"/>
  <c r="AQ2394" i="8"/>
  <c r="AL2394" i="8"/>
  <c r="CD2393" i="8"/>
  <c r="CC2393" i="8"/>
  <c r="BO2393" i="8"/>
  <c r="BG2393" i="8"/>
  <c r="BF2393" i="8"/>
  <c r="AS2393" i="8"/>
  <c r="AR2393" i="8"/>
  <c r="AQ2393" i="8"/>
  <c r="AL2393" i="8"/>
  <c r="CD2392" i="8"/>
  <c r="CC2392" i="8"/>
  <c r="BO2392" i="8"/>
  <c r="BG2392" i="8"/>
  <c r="BF2392" i="8"/>
  <c r="AS2392" i="8"/>
  <c r="AR2392" i="8"/>
  <c r="AQ2392" i="8"/>
  <c r="AL2392" i="8"/>
  <c r="CD2391" i="8"/>
  <c r="CC2391" i="8"/>
  <c r="BO2391" i="8"/>
  <c r="BG2391" i="8"/>
  <c r="BF2391" i="8"/>
  <c r="AS2391" i="8"/>
  <c r="AR2391" i="8"/>
  <c r="AQ2391" i="8"/>
  <c r="AL2391" i="8"/>
  <c r="CD2390" i="8"/>
  <c r="CC2390" i="8"/>
  <c r="BO2390" i="8"/>
  <c r="BG2390" i="8"/>
  <c r="BF2390" i="8"/>
  <c r="AS2390" i="8"/>
  <c r="AR2390" i="8"/>
  <c r="AQ2390" i="8"/>
  <c r="AL2390" i="8"/>
  <c r="CD2389" i="8"/>
  <c r="CC2389" i="8"/>
  <c r="BO2389" i="8"/>
  <c r="BG2389" i="8"/>
  <c r="BF2389" i="8"/>
  <c r="AS2389" i="8"/>
  <c r="AR2389" i="8"/>
  <c r="AQ2389" i="8"/>
  <c r="AL2389" i="8"/>
  <c r="CD2388" i="8"/>
  <c r="CC2388" i="8"/>
  <c r="BO2388" i="8"/>
  <c r="BG2388" i="8"/>
  <c r="BF2388" i="8"/>
  <c r="AS2388" i="8"/>
  <c r="AR2388" i="8"/>
  <c r="AQ2388" i="8"/>
  <c r="AL2388" i="8"/>
  <c r="CD2387" i="8"/>
  <c r="CC2387" i="8"/>
  <c r="BO2387" i="8"/>
  <c r="BG2387" i="8"/>
  <c r="BF2387" i="8"/>
  <c r="AS2387" i="8"/>
  <c r="AR2387" i="8"/>
  <c r="AQ2387" i="8"/>
  <c r="AL2387" i="8"/>
  <c r="CD2386" i="8"/>
  <c r="CC2386" i="8"/>
  <c r="BO2386" i="8"/>
  <c r="BG2386" i="8"/>
  <c r="BF2386" i="8"/>
  <c r="AS2386" i="8"/>
  <c r="AR2386" i="8"/>
  <c r="AQ2386" i="8"/>
  <c r="AL2386" i="8"/>
  <c r="CD2385" i="8"/>
  <c r="CC2385" i="8"/>
  <c r="BO2385" i="8"/>
  <c r="BG2385" i="8"/>
  <c r="BF2385" i="8"/>
  <c r="AS2385" i="8"/>
  <c r="AR2385" i="8"/>
  <c r="AQ2385" i="8"/>
  <c r="AL2385" i="8"/>
  <c r="CD2384" i="8"/>
  <c r="CC2384" i="8"/>
  <c r="BO2384" i="8"/>
  <c r="BG2384" i="8"/>
  <c r="BF2384" i="8"/>
  <c r="AS2384" i="8"/>
  <c r="AR2384" i="8"/>
  <c r="AQ2384" i="8"/>
  <c r="AL2384" i="8"/>
  <c r="CD2383" i="8"/>
  <c r="CC2383" i="8"/>
  <c r="BO2383" i="8"/>
  <c r="BG2383" i="8"/>
  <c r="BF2383" i="8"/>
  <c r="AS2383" i="8"/>
  <c r="AR2383" i="8"/>
  <c r="AQ2383" i="8"/>
  <c r="AL2383" i="8"/>
  <c r="CD2382" i="8"/>
  <c r="CC2382" i="8"/>
  <c r="BO2382" i="8"/>
  <c r="BG2382" i="8"/>
  <c r="BF2382" i="8"/>
  <c r="AS2382" i="8"/>
  <c r="AR2382" i="8"/>
  <c r="AQ2382" i="8"/>
  <c r="AL2382" i="8"/>
  <c r="CD2381" i="8"/>
  <c r="CC2381" i="8"/>
  <c r="BO2381" i="8"/>
  <c r="BG2381" i="8"/>
  <c r="BF2381" i="8"/>
  <c r="AS2381" i="8"/>
  <c r="AR2381" i="8"/>
  <c r="AQ2381" i="8"/>
  <c r="AL2381" i="8"/>
  <c r="CD2380" i="8"/>
  <c r="CC2380" i="8"/>
  <c r="BO2380" i="8"/>
  <c r="BG2380" i="8"/>
  <c r="BF2380" i="8"/>
  <c r="AS2380" i="8"/>
  <c r="AR2380" i="8"/>
  <c r="AQ2380" i="8"/>
  <c r="AL2380" i="8"/>
  <c r="CD2379" i="8"/>
  <c r="CC2379" i="8"/>
  <c r="BO2379" i="8"/>
  <c r="BG2379" i="8"/>
  <c r="BF2379" i="8"/>
  <c r="AS2379" i="8"/>
  <c r="AR2379" i="8"/>
  <c r="AQ2379" i="8"/>
  <c r="AL2379" i="8"/>
  <c r="CD2378" i="8"/>
  <c r="CC2378" i="8"/>
  <c r="BO2378" i="8"/>
  <c r="BG2378" i="8"/>
  <c r="BF2378" i="8"/>
  <c r="AS2378" i="8"/>
  <c r="AR2378" i="8"/>
  <c r="AQ2378" i="8"/>
  <c r="AL2378" i="8"/>
  <c r="CD2377" i="8"/>
  <c r="CC2377" i="8"/>
  <c r="BO2377" i="8"/>
  <c r="BG2377" i="8"/>
  <c r="BF2377" i="8"/>
  <c r="AS2377" i="8"/>
  <c r="AR2377" i="8"/>
  <c r="AQ2377" i="8"/>
  <c r="AL2377" i="8"/>
  <c r="CD2376" i="8"/>
  <c r="CC2376" i="8"/>
  <c r="BO2376" i="8"/>
  <c r="BG2376" i="8"/>
  <c r="BF2376" i="8"/>
  <c r="AS2376" i="8"/>
  <c r="AR2376" i="8"/>
  <c r="AQ2376" i="8"/>
  <c r="AL2376" i="8"/>
  <c r="CD2375" i="8"/>
  <c r="CC2375" i="8"/>
  <c r="BO2375" i="8"/>
  <c r="BG2375" i="8"/>
  <c r="BF2375" i="8"/>
  <c r="AS2375" i="8"/>
  <c r="AR2375" i="8"/>
  <c r="AQ2375" i="8"/>
  <c r="AL2375" i="8"/>
  <c r="CD2374" i="8"/>
  <c r="CC2374" i="8"/>
  <c r="BO2374" i="8"/>
  <c r="BG2374" i="8"/>
  <c r="BF2374" i="8"/>
  <c r="AS2374" i="8"/>
  <c r="AR2374" i="8"/>
  <c r="AQ2374" i="8"/>
  <c r="AL2374" i="8"/>
  <c r="CD2373" i="8"/>
  <c r="CC2373" i="8"/>
  <c r="BO2373" i="8"/>
  <c r="BG2373" i="8"/>
  <c r="BF2373" i="8"/>
  <c r="AS2373" i="8"/>
  <c r="AR2373" i="8"/>
  <c r="AQ2373" i="8"/>
  <c r="AL2373" i="8"/>
  <c r="CD2372" i="8"/>
  <c r="CC2372" i="8"/>
  <c r="BO2372" i="8"/>
  <c r="BG2372" i="8"/>
  <c r="BF2372" i="8"/>
  <c r="AS2372" i="8"/>
  <c r="AR2372" i="8"/>
  <c r="AQ2372" i="8"/>
  <c r="AL2372" i="8"/>
  <c r="CD2371" i="8"/>
  <c r="CC2371" i="8"/>
  <c r="BO2371" i="8"/>
  <c r="BG2371" i="8"/>
  <c r="BF2371" i="8"/>
  <c r="AS2371" i="8"/>
  <c r="AR2371" i="8"/>
  <c r="AQ2371" i="8"/>
  <c r="AL2371" i="8"/>
  <c r="CD2370" i="8"/>
  <c r="CC2370" i="8"/>
  <c r="BO2370" i="8"/>
  <c r="BG2370" i="8"/>
  <c r="BF2370" i="8"/>
  <c r="AS2370" i="8"/>
  <c r="AR2370" i="8"/>
  <c r="AQ2370" i="8"/>
  <c r="AL2370" i="8"/>
  <c r="CD2369" i="8"/>
  <c r="CC2369" i="8"/>
  <c r="BO2369" i="8"/>
  <c r="BG2369" i="8"/>
  <c r="BF2369" i="8"/>
  <c r="AS2369" i="8"/>
  <c r="AR2369" i="8"/>
  <c r="AQ2369" i="8"/>
  <c r="AL2369" i="8"/>
  <c r="CD2368" i="8"/>
  <c r="CC2368" i="8"/>
  <c r="BO2368" i="8"/>
  <c r="BG2368" i="8"/>
  <c r="BF2368" i="8"/>
  <c r="AS2368" i="8"/>
  <c r="AR2368" i="8"/>
  <c r="AQ2368" i="8"/>
  <c r="AL2368" i="8"/>
  <c r="CD2367" i="8"/>
  <c r="CC2367" i="8"/>
  <c r="BO2367" i="8"/>
  <c r="BG2367" i="8"/>
  <c r="BF2367" i="8"/>
  <c r="AS2367" i="8"/>
  <c r="AR2367" i="8"/>
  <c r="AQ2367" i="8"/>
  <c r="AL2367" i="8"/>
  <c r="CD2366" i="8"/>
  <c r="CC2366" i="8"/>
  <c r="BO2366" i="8"/>
  <c r="BG2366" i="8"/>
  <c r="BF2366" i="8"/>
  <c r="AS2366" i="8"/>
  <c r="AR2366" i="8"/>
  <c r="AQ2366" i="8"/>
  <c r="AL2366" i="8"/>
  <c r="CD2365" i="8"/>
  <c r="CC2365" i="8"/>
  <c r="BO2365" i="8"/>
  <c r="BG2365" i="8"/>
  <c r="BF2365" i="8"/>
  <c r="AS2365" i="8"/>
  <c r="AR2365" i="8"/>
  <c r="AQ2365" i="8"/>
  <c r="AL2365" i="8"/>
  <c r="CD2364" i="8"/>
  <c r="CC2364" i="8"/>
  <c r="BO2364" i="8"/>
  <c r="BG2364" i="8"/>
  <c r="BF2364" i="8"/>
  <c r="AS2364" i="8"/>
  <c r="AR2364" i="8"/>
  <c r="AQ2364" i="8"/>
  <c r="AL2364" i="8"/>
  <c r="CD2363" i="8"/>
  <c r="CC2363" i="8"/>
  <c r="BO2363" i="8"/>
  <c r="BG2363" i="8"/>
  <c r="BF2363" i="8"/>
  <c r="AS2363" i="8"/>
  <c r="AR2363" i="8"/>
  <c r="AQ2363" i="8"/>
  <c r="AL2363" i="8"/>
  <c r="CD2362" i="8"/>
  <c r="CC2362" i="8"/>
  <c r="BO2362" i="8"/>
  <c r="BG2362" i="8"/>
  <c r="BF2362" i="8"/>
  <c r="AS2362" i="8"/>
  <c r="AR2362" i="8"/>
  <c r="AQ2362" i="8"/>
  <c r="AL2362" i="8"/>
  <c r="CD2361" i="8"/>
  <c r="CC2361" i="8"/>
  <c r="BO2361" i="8"/>
  <c r="BG2361" i="8"/>
  <c r="BF2361" i="8"/>
  <c r="AS2361" i="8"/>
  <c r="AR2361" i="8"/>
  <c r="AQ2361" i="8"/>
  <c r="AL2361" i="8"/>
  <c r="CD2360" i="8"/>
  <c r="CC2360" i="8"/>
  <c r="BO2360" i="8"/>
  <c r="BG2360" i="8"/>
  <c r="BF2360" i="8"/>
  <c r="AS2360" i="8"/>
  <c r="AR2360" i="8"/>
  <c r="AQ2360" i="8"/>
  <c r="AL2360" i="8"/>
  <c r="CD2359" i="8"/>
  <c r="CC2359" i="8"/>
  <c r="BO2359" i="8"/>
  <c r="BG2359" i="8"/>
  <c r="BF2359" i="8"/>
  <c r="AS2359" i="8"/>
  <c r="AR2359" i="8"/>
  <c r="AQ2359" i="8"/>
  <c r="AL2359" i="8"/>
  <c r="CD2358" i="8"/>
  <c r="CC2358" i="8"/>
  <c r="BO2358" i="8"/>
  <c r="BG2358" i="8"/>
  <c r="BF2358" i="8"/>
  <c r="AS2358" i="8"/>
  <c r="AR2358" i="8"/>
  <c r="AQ2358" i="8"/>
  <c r="AL2358" i="8"/>
  <c r="CD2357" i="8"/>
  <c r="CC2357" i="8"/>
  <c r="BO2357" i="8"/>
  <c r="BG2357" i="8"/>
  <c r="BF2357" i="8"/>
  <c r="AS2357" i="8"/>
  <c r="AR2357" i="8"/>
  <c r="AQ2357" i="8"/>
  <c r="AL2357" i="8"/>
  <c r="CD2356" i="8"/>
  <c r="CC2356" i="8"/>
  <c r="BO2356" i="8"/>
  <c r="BG2356" i="8"/>
  <c r="BF2356" i="8"/>
  <c r="AS2356" i="8"/>
  <c r="AR2356" i="8"/>
  <c r="AQ2356" i="8"/>
  <c r="AL2356" i="8"/>
  <c r="CD2355" i="8"/>
  <c r="CC2355" i="8"/>
  <c r="BO2355" i="8"/>
  <c r="BG2355" i="8"/>
  <c r="BF2355" i="8"/>
  <c r="AS2355" i="8"/>
  <c r="AR2355" i="8"/>
  <c r="AQ2355" i="8"/>
  <c r="AL2355" i="8"/>
  <c r="CD2354" i="8"/>
  <c r="CC2354" i="8"/>
  <c r="BO2354" i="8"/>
  <c r="BG2354" i="8"/>
  <c r="BF2354" i="8"/>
  <c r="AS2354" i="8"/>
  <c r="AR2354" i="8"/>
  <c r="AQ2354" i="8"/>
  <c r="AL2354" i="8"/>
  <c r="CD2353" i="8"/>
  <c r="CC2353" i="8"/>
  <c r="BO2353" i="8"/>
  <c r="BG2353" i="8"/>
  <c r="BF2353" i="8"/>
  <c r="AS2353" i="8"/>
  <c r="AR2353" i="8"/>
  <c r="AQ2353" i="8"/>
  <c r="AL2353" i="8"/>
  <c r="CD2352" i="8"/>
  <c r="CC2352" i="8"/>
  <c r="BO2352" i="8"/>
  <c r="BG2352" i="8"/>
  <c r="BF2352" i="8"/>
  <c r="AS2352" i="8"/>
  <c r="AR2352" i="8"/>
  <c r="AQ2352" i="8"/>
  <c r="AL2352" i="8"/>
  <c r="CD2351" i="8"/>
  <c r="CC2351" i="8"/>
  <c r="BO2351" i="8"/>
  <c r="BG2351" i="8"/>
  <c r="BF2351" i="8"/>
  <c r="AS2351" i="8"/>
  <c r="AR2351" i="8"/>
  <c r="AQ2351" i="8"/>
  <c r="AL2351" i="8"/>
  <c r="CD2350" i="8"/>
  <c r="CC2350" i="8"/>
  <c r="BO2350" i="8"/>
  <c r="BG2350" i="8"/>
  <c r="BF2350" i="8"/>
  <c r="AS2350" i="8"/>
  <c r="AR2350" i="8"/>
  <c r="AQ2350" i="8"/>
  <c r="AL2350" i="8"/>
  <c r="CD2349" i="8"/>
  <c r="CC2349" i="8"/>
  <c r="BO2349" i="8"/>
  <c r="BG2349" i="8"/>
  <c r="BF2349" i="8"/>
  <c r="AS2349" i="8"/>
  <c r="AR2349" i="8"/>
  <c r="AQ2349" i="8"/>
  <c r="AL2349" i="8"/>
  <c r="CD2348" i="8"/>
  <c r="CC2348" i="8"/>
  <c r="BO2348" i="8"/>
  <c r="BG2348" i="8"/>
  <c r="BF2348" i="8"/>
  <c r="AS2348" i="8"/>
  <c r="AR2348" i="8"/>
  <c r="AQ2348" i="8"/>
  <c r="AL2348" i="8"/>
  <c r="CD2347" i="8"/>
  <c r="CC2347" i="8"/>
  <c r="BO2347" i="8"/>
  <c r="BG2347" i="8"/>
  <c r="BF2347" i="8"/>
  <c r="AS2347" i="8"/>
  <c r="AR2347" i="8"/>
  <c r="AQ2347" i="8"/>
  <c r="AL2347" i="8"/>
  <c r="CD2346" i="8"/>
  <c r="CC2346" i="8"/>
  <c r="BO2346" i="8"/>
  <c r="BG2346" i="8"/>
  <c r="BF2346" i="8"/>
  <c r="AS2346" i="8"/>
  <c r="AR2346" i="8"/>
  <c r="AQ2346" i="8"/>
  <c r="AL2346" i="8"/>
  <c r="CD2345" i="8"/>
  <c r="CC2345" i="8"/>
  <c r="BO2345" i="8"/>
  <c r="BG2345" i="8"/>
  <c r="BF2345" i="8"/>
  <c r="AS2345" i="8"/>
  <c r="AR2345" i="8"/>
  <c r="AQ2345" i="8"/>
  <c r="AL2345" i="8"/>
  <c r="CD2344" i="8"/>
  <c r="CC2344" i="8"/>
  <c r="BO2344" i="8"/>
  <c r="BG2344" i="8"/>
  <c r="BF2344" i="8"/>
  <c r="AS2344" i="8"/>
  <c r="AR2344" i="8"/>
  <c r="AQ2344" i="8"/>
  <c r="AL2344" i="8"/>
  <c r="CD2343" i="8"/>
  <c r="CC2343" i="8"/>
  <c r="BO2343" i="8"/>
  <c r="BG2343" i="8"/>
  <c r="BF2343" i="8"/>
  <c r="AS2343" i="8"/>
  <c r="AR2343" i="8"/>
  <c r="AQ2343" i="8"/>
  <c r="AL2343" i="8"/>
  <c r="CD2342" i="8"/>
  <c r="CC2342" i="8"/>
  <c r="BO2342" i="8"/>
  <c r="BG2342" i="8"/>
  <c r="BF2342" i="8"/>
  <c r="AS2342" i="8"/>
  <c r="AR2342" i="8"/>
  <c r="AQ2342" i="8"/>
  <c r="AL2342" i="8"/>
  <c r="CD2341" i="8"/>
  <c r="CC2341" i="8"/>
  <c r="BO2341" i="8"/>
  <c r="BG2341" i="8"/>
  <c r="BF2341" i="8"/>
  <c r="AS2341" i="8"/>
  <c r="AR2341" i="8"/>
  <c r="AQ2341" i="8"/>
  <c r="AL2341" i="8"/>
  <c r="CD2340" i="8"/>
  <c r="CC2340" i="8"/>
  <c r="BO2340" i="8"/>
  <c r="BG2340" i="8"/>
  <c r="BF2340" i="8"/>
  <c r="AS2340" i="8"/>
  <c r="AR2340" i="8"/>
  <c r="AQ2340" i="8"/>
  <c r="AL2340" i="8"/>
  <c r="CD2339" i="8"/>
  <c r="CC2339" i="8"/>
  <c r="BO2339" i="8"/>
  <c r="BG2339" i="8"/>
  <c r="BF2339" i="8"/>
  <c r="AS2339" i="8"/>
  <c r="AR2339" i="8"/>
  <c r="AQ2339" i="8"/>
  <c r="AL2339" i="8"/>
  <c r="CD2338" i="8"/>
  <c r="CC2338" i="8"/>
  <c r="BO2338" i="8"/>
  <c r="BG2338" i="8"/>
  <c r="BF2338" i="8"/>
  <c r="AS2338" i="8"/>
  <c r="AR2338" i="8"/>
  <c r="AQ2338" i="8"/>
  <c r="AL2338" i="8"/>
  <c r="CD2337" i="8"/>
  <c r="CC2337" i="8"/>
  <c r="BO2337" i="8"/>
  <c r="BG2337" i="8"/>
  <c r="BF2337" i="8"/>
  <c r="AS2337" i="8"/>
  <c r="AR2337" i="8"/>
  <c r="AQ2337" i="8"/>
  <c r="AL2337" i="8"/>
  <c r="CD2336" i="8"/>
  <c r="CC2336" i="8"/>
  <c r="BO2336" i="8"/>
  <c r="BG2336" i="8"/>
  <c r="BF2336" i="8"/>
  <c r="AS2336" i="8"/>
  <c r="AR2336" i="8"/>
  <c r="AQ2336" i="8"/>
  <c r="AL2336" i="8"/>
  <c r="CD2335" i="8"/>
  <c r="CC2335" i="8"/>
  <c r="BO2335" i="8"/>
  <c r="BG2335" i="8"/>
  <c r="BF2335" i="8"/>
  <c r="AS2335" i="8"/>
  <c r="AR2335" i="8"/>
  <c r="AQ2335" i="8"/>
  <c r="AL2335" i="8"/>
  <c r="CD2334" i="8"/>
  <c r="CC2334" i="8"/>
  <c r="BO2334" i="8"/>
  <c r="BG2334" i="8"/>
  <c r="BF2334" i="8"/>
  <c r="AS2334" i="8"/>
  <c r="AR2334" i="8"/>
  <c r="AQ2334" i="8"/>
  <c r="AL2334" i="8"/>
  <c r="CD2333" i="8"/>
  <c r="CC2333" i="8"/>
  <c r="BO2333" i="8"/>
  <c r="BG2333" i="8"/>
  <c r="BF2333" i="8"/>
  <c r="AS2333" i="8"/>
  <c r="AR2333" i="8"/>
  <c r="AQ2333" i="8"/>
  <c r="AL2333" i="8"/>
  <c r="CD2332" i="8"/>
  <c r="CC2332" i="8"/>
  <c r="BO2332" i="8"/>
  <c r="BG2332" i="8"/>
  <c r="BF2332" i="8"/>
  <c r="AS2332" i="8"/>
  <c r="AR2332" i="8"/>
  <c r="AQ2332" i="8"/>
  <c r="AL2332" i="8"/>
  <c r="CD2331" i="8"/>
  <c r="CC2331" i="8"/>
  <c r="BO2331" i="8"/>
  <c r="BG2331" i="8"/>
  <c r="BF2331" i="8"/>
  <c r="AS2331" i="8"/>
  <c r="AR2331" i="8"/>
  <c r="AQ2331" i="8"/>
  <c r="AL2331" i="8"/>
  <c r="CD2330" i="8"/>
  <c r="CC2330" i="8"/>
  <c r="BO2330" i="8"/>
  <c r="BG2330" i="8"/>
  <c r="BF2330" i="8"/>
  <c r="AS2330" i="8"/>
  <c r="AR2330" i="8"/>
  <c r="AQ2330" i="8"/>
  <c r="AL2330" i="8"/>
  <c r="CD2329" i="8"/>
  <c r="CC2329" i="8"/>
  <c r="BO2329" i="8"/>
  <c r="BG2329" i="8"/>
  <c r="BF2329" i="8"/>
  <c r="AS2329" i="8"/>
  <c r="AR2329" i="8"/>
  <c r="AQ2329" i="8"/>
  <c r="AL2329" i="8"/>
  <c r="CD2328" i="8"/>
  <c r="CC2328" i="8"/>
  <c r="BO2328" i="8"/>
  <c r="BG2328" i="8"/>
  <c r="BF2328" i="8"/>
  <c r="AS2328" i="8"/>
  <c r="AR2328" i="8"/>
  <c r="AQ2328" i="8"/>
  <c r="AL2328" i="8"/>
  <c r="CD2327" i="8"/>
  <c r="CC2327" i="8"/>
  <c r="BO2327" i="8"/>
  <c r="BG2327" i="8"/>
  <c r="BF2327" i="8"/>
  <c r="AS2327" i="8"/>
  <c r="AR2327" i="8"/>
  <c r="AQ2327" i="8"/>
  <c r="AL2327" i="8"/>
  <c r="CD2326" i="8"/>
  <c r="CC2326" i="8"/>
  <c r="BO2326" i="8"/>
  <c r="BG2326" i="8"/>
  <c r="BF2326" i="8"/>
  <c r="AS2326" i="8"/>
  <c r="AR2326" i="8"/>
  <c r="AQ2326" i="8"/>
  <c r="AL2326" i="8"/>
  <c r="CD2325" i="8"/>
  <c r="CC2325" i="8"/>
  <c r="BO2325" i="8"/>
  <c r="BG2325" i="8"/>
  <c r="BF2325" i="8"/>
  <c r="AS2325" i="8"/>
  <c r="AR2325" i="8"/>
  <c r="AQ2325" i="8"/>
  <c r="AL2325" i="8"/>
  <c r="CD2324" i="8"/>
  <c r="CC2324" i="8"/>
  <c r="BO2324" i="8"/>
  <c r="BG2324" i="8"/>
  <c r="BF2324" i="8"/>
  <c r="AS2324" i="8"/>
  <c r="AR2324" i="8"/>
  <c r="AQ2324" i="8"/>
  <c r="AL2324" i="8"/>
  <c r="CD2323" i="8"/>
  <c r="CC2323" i="8"/>
  <c r="BO2323" i="8"/>
  <c r="BG2323" i="8"/>
  <c r="BF2323" i="8"/>
  <c r="AS2323" i="8"/>
  <c r="AR2323" i="8"/>
  <c r="AQ2323" i="8"/>
  <c r="AL2323" i="8"/>
  <c r="CD2322" i="8"/>
  <c r="CC2322" i="8"/>
  <c r="BO2322" i="8"/>
  <c r="BG2322" i="8"/>
  <c r="BF2322" i="8"/>
  <c r="AS2322" i="8"/>
  <c r="AR2322" i="8"/>
  <c r="AQ2322" i="8"/>
  <c r="AL2322" i="8"/>
  <c r="CD2321" i="8"/>
  <c r="CC2321" i="8"/>
  <c r="BO2321" i="8"/>
  <c r="BG2321" i="8"/>
  <c r="BF2321" i="8"/>
  <c r="AS2321" i="8"/>
  <c r="AR2321" i="8"/>
  <c r="AQ2321" i="8"/>
  <c r="AL2321" i="8"/>
  <c r="CD2320" i="8"/>
  <c r="CC2320" i="8"/>
  <c r="BO2320" i="8"/>
  <c r="BG2320" i="8"/>
  <c r="BF2320" i="8"/>
  <c r="AS2320" i="8"/>
  <c r="AR2320" i="8"/>
  <c r="AQ2320" i="8"/>
  <c r="AL2320" i="8"/>
  <c r="CD2319" i="8"/>
  <c r="CC2319" i="8"/>
  <c r="BO2319" i="8"/>
  <c r="BG2319" i="8"/>
  <c r="BF2319" i="8"/>
  <c r="AS2319" i="8"/>
  <c r="AR2319" i="8"/>
  <c r="AQ2319" i="8"/>
  <c r="AL2319" i="8"/>
  <c r="CD2318" i="8"/>
  <c r="CC2318" i="8"/>
  <c r="BO2318" i="8"/>
  <c r="BG2318" i="8"/>
  <c r="BF2318" i="8"/>
  <c r="AS2318" i="8"/>
  <c r="AR2318" i="8"/>
  <c r="AQ2318" i="8"/>
  <c r="AL2318" i="8"/>
  <c r="CD2317" i="8"/>
  <c r="CC2317" i="8"/>
  <c r="BO2317" i="8"/>
  <c r="BG2317" i="8"/>
  <c r="BF2317" i="8"/>
  <c r="AS2317" i="8"/>
  <c r="AR2317" i="8"/>
  <c r="AQ2317" i="8"/>
  <c r="AL2317" i="8"/>
  <c r="CD2316" i="8"/>
  <c r="CC2316" i="8"/>
  <c r="BO2316" i="8"/>
  <c r="BG2316" i="8"/>
  <c r="BF2316" i="8"/>
  <c r="AS2316" i="8"/>
  <c r="AR2316" i="8"/>
  <c r="AQ2316" i="8"/>
  <c r="AL2316" i="8"/>
  <c r="CD2315" i="8"/>
  <c r="CC2315" i="8"/>
  <c r="BO2315" i="8"/>
  <c r="BG2315" i="8"/>
  <c r="BF2315" i="8"/>
  <c r="AS2315" i="8"/>
  <c r="AR2315" i="8"/>
  <c r="AQ2315" i="8"/>
  <c r="AL2315" i="8"/>
  <c r="CD2314" i="8"/>
  <c r="CC2314" i="8"/>
  <c r="BO2314" i="8"/>
  <c r="BG2314" i="8"/>
  <c r="BF2314" i="8"/>
  <c r="AS2314" i="8"/>
  <c r="AR2314" i="8"/>
  <c r="AQ2314" i="8"/>
  <c r="AL2314" i="8"/>
  <c r="CD2313" i="8"/>
  <c r="CC2313" i="8"/>
  <c r="BO2313" i="8"/>
  <c r="BG2313" i="8"/>
  <c r="BF2313" i="8"/>
  <c r="AS2313" i="8"/>
  <c r="AR2313" i="8"/>
  <c r="AQ2313" i="8"/>
  <c r="AL2313" i="8"/>
  <c r="CD2312" i="8"/>
  <c r="CC2312" i="8"/>
  <c r="BO2312" i="8"/>
  <c r="BG2312" i="8"/>
  <c r="BF2312" i="8"/>
  <c r="AS2312" i="8"/>
  <c r="AR2312" i="8"/>
  <c r="AQ2312" i="8"/>
  <c r="AL2312" i="8"/>
  <c r="CD2311" i="8"/>
  <c r="CC2311" i="8"/>
  <c r="BO2311" i="8"/>
  <c r="BG2311" i="8"/>
  <c r="BF2311" i="8"/>
  <c r="AS2311" i="8"/>
  <c r="AR2311" i="8"/>
  <c r="AQ2311" i="8"/>
  <c r="AL2311" i="8"/>
  <c r="CD2310" i="8"/>
  <c r="CC2310" i="8"/>
  <c r="BO2310" i="8"/>
  <c r="BG2310" i="8"/>
  <c r="BF2310" i="8"/>
  <c r="AS2310" i="8"/>
  <c r="AR2310" i="8"/>
  <c r="AQ2310" i="8"/>
  <c r="AL2310" i="8"/>
  <c r="CD2309" i="8"/>
  <c r="CC2309" i="8"/>
  <c r="BO2309" i="8"/>
  <c r="BG2309" i="8"/>
  <c r="BF2309" i="8"/>
  <c r="AS2309" i="8"/>
  <c r="AR2309" i="8"/>
  <c r="AQ2309" i="8"/>
  <c r="AL2309" i="8"/>
  <c r="CD2308" i="8"/>
  <c r="CC2308" i="8"/>
  <c r="BO2308" i="8"/>
  <c r="BG2308" i="8"/>
  <c r="BF2308" i="8"/>
  <c r="AS2308" i="8"/>
  <c r="AR2308" i="8"/>
  <c r="AQ2308" i="8"/>
  <c r="AL2308" i="8"/>
  <c r="CD2307" i="8"/>
  <c r="CC2307" i="8"/>
  <c r="BO2307" i="8"/>
  <c r="BG2307" i="8"/>
  <c r="BF2307" i="8"/>
  <c r="AS2307" i="8"/>
  <c r="AR2307" i="8"/>
  <c r="AQ2307" i="8"/>
  <c r="AL2307" i="8"/>
  <c r="CD2306" i="8"/>
  <c r="CC2306" i="8"/>
  <c r="BO2306" i="8"/>
  <c r="BG2306" i="8"/>
  <c r="BF2306" i="8"/>
  <c r="AS2306" i="8"/>
  <c r="AR2306" i="8"/>
  <c r="AQ2306" i="8"/>
  <c r="AL2306" i="8"/>
  <c r="CD2305" i="8"/>
  <c r="CC2305" i="8"/>
  <c r="BO2305" i="8"/>
  <c r="BG2305" i="8"/>
  <c r="BF2305" i="8"/>
  <c r="AS2305" i="8"/>
  <c r="AR2305" i="8"/>
  <c r="AQ2305" i="8"/>
  <c r="AL2305" i="8"/>
  <c r="CD2304" i="8"/>
  <c r="CC2304" i="8"/>
  <c r="BO2304" i="8"/>
  <c r="BG2304" i="8"/>
  <c r="BF2304" i="8"/>
  <c r="AS2304" i="8"/>
  <c r="AR2304" i="8"/>
  <c r="AQ2304" i="8"/>
  <c r="AL2304" i="8"/>
  <c r="CD2303" i="8"/>
  <c r="CC2303" i="8"/>
  <c r="BO2303" i="8"/>
  <c r="BG2303" i="8"/>
  <c r="BF2303" i="8"/>
  <c r="AS2303" i="8"/>
  <c r="AR2303" i="8"/>
  <c r="AQ2303" i="8"/>
  <c r="AL2303" i="8"/>
  <c r="CD2302" i="8"/>
  <c r="CC2302" i="8"/>
  <c r="BO2302" i="8"/>
  <c r="BG2302" i="8"/>
  <c r="BF2302" i="8"/>
  <c r="AS2302" i="8"/>
  <c r="AR2302" i="8"/>
  <c r="AQ2302" i="8"/>
  <c r="AL2302" i="8"/>
  <c r="CD2301" i="8"/>
  <c r="CC2301" i="8"/>
  <c r="BO2301" i="8"/>
  <c r="BG2301" i="8"/>
  <c r="BF2301" i="8"/>
  <c r="AS2301" i="8"/>
  <c r="AR2301" i="8"/>
  <c r="AQ2301" i="8"/>
  <c r="AL2301" i="8"/>
  <c r="CD2300" i="8"/>
  <c r="CC2300" i="8"/>
  <c r="BO2300" i="8"/>
  <c r="BG2300" i="8"/>
  <c r="BF2300" i="8"/>
  <c r="AS2300" i="8"/>
  <c r="AR2300" i="8"/>
  <c r="AQ2300" i="8"/>
  <c r="AL2300" i="8"/>
  <c r="CD2299" i="8"/>
  <c r="CC2299" i="8"/>
  <c r="BO2299" i="8"/>
  <c r="BG2299" i="8"/>
  <c r="BF2299" i="8"/>
  <c r="AS2299" i="8"/>
  <c r="AR2299" i="8"/>
  <c r="AQ2299" i="8"/>
  <c r="AL2299" i="8"/>
  <c r="CD2298" i="8"/>
  <c r="CC2298" i="8"/>
  <c r="BO2298" i="8"/>
  <c r="BG2298" i="8"/>
  <c r="BF2298" i="8"/>
  <c r="AS2298" i="8"/>
  <c r="AR2298" i="8"/>
  <c r="AQ2298" i="8"/>
  <c r="AL2298" i="8"/>
  <c r="CD2297" i="8"/>
  <c r="CC2297" i="8"/>
  <c r="BO2297" i="8"/>
  <c r="BG2297" i="8"/>
  <c r="BF2297" i="8"/>
  <c r="AS2297" i="8"/>
  <c r="AR2297" i="8"/>
  <c r="AQ2297" i="8"/>
  <c r="AL2297" i="8"/>
  <c r="CD2296" i="8"/>
  <c r="CC2296" i="8"/>
  <c r="BO2296" i="8"/>
  <c r="BG2296" i="8"/>
  <c r="BF2296" i="8"/>
  <c r="AS2296" i="8"/>
  <c r="AR2296" i="8"/>
  <c r="AQ2296" i="8"/>
  <c r="AL2296" i="8"/>
  <c r="CD2295" i="8"/>
  <c r="CC2295" i="8"/>
  <c r="BO2295" i="8"/>
  <c r="BG2295" i="8"/>
  <c r="BF2295" i="8"/>
  <c r="AS2295" i="8"/>
  <c r="AR2295" i="8"/>
  <c r="AQ2295" i="8"/>
  <c r="AL2295" i="8"/>
  <c r="CD2294" i="8"/>
  <c r="CC2294" i="8"/>
  <c r="BO2294" i="8"/>
  <c r="BG2294" i="8"/>
  <c r="BF2294" i="8"/>
  <c r="AS2294" i="8"/>
  <c r="AR2294" i="8"/>
  <c r="AQ2294" i="8"/>
  <c r="AL2294" i="8"/>
  <c r="CD2293" i="8"/>
  <c r="CC2293" i="8"/>
  <c r="BO2293" i="8"/>
  <c r="BG2293" i="8"/>
  <c r="BF2293" i="8"/>
  <c r="AS2293" i="8"/>
  <c r="AR2293" i="8"/>
  <c r="AQ2293" i="8"/>
  <c r="AL2293" i="8"/>
  <c r="CD2292" i="8"/>
  <c r="CC2292" i="8"/>
  <c r="BO2292" i="8"/>
  <c r="BG2292" i="8"/>
  <c r="BF2292" i="8"/>
  <c r="AS2292" i="8"/>
  <c r="AR2292" i="8"/>
  <c r="AQ2292" i="8"/>
  <c r="AL2292" i="8"/>
  <c r="CD2291" i="8"/>
  <c r="CC2291" i="8"/>
  <c r="BO2291" i="8"/>
  <c r="BG2291" i="8"/>
  <c r="BF2291" i="8"/>
  <c r="AS2291" i="8"/>
  <c r="AR2291" i="8"/>
  <c r="AQ2291" i="8"/>
  <c r="AL2291" i="8"/>
  <c r="CD2290" i="8"/>
  <c r="CC2290" i="8"/>
  <c r="BO2290" i="8"/>
  <c r="BG2290" i="8"/>
  <c r="BF2290" i="8"/>
  <c r="AS2290" i="8"/>
  <c r="AR2290" i="8"/>
  <c r="AQ2290" i="8"/>
  <c r="AL2290" i="8"/>
  <c r="CD2289" i="8"/>
  <c r="CC2289" i="8"/>
  <c r="BO2289" i="8"/>
  <c r="BG2289" i="8"/>
  <c r="BF2289" i="8"/>
  <c r="AS2289" i="8"/>
  <c r="AR2289" i="8"/>
  <c r="AQ2289" i="8"/>
  <c r="AL2289" i="8"/>
  <c r="CD2288" i="8"/>
  <c r="CC2288" i="8"/>
  <c r="BO2288" i="8"/>
  <c r="BG2288" i="8"/>
  <c r="BF2288" i="8"/>
  <c r="AS2288" i="8"/>
  <c r="AR2288" i="8"/>
  <c r="AQ2288" i="8"/>
  <c r="AL2288" i="8"/>
  <c r="CD2287" i="8"/>
  <c r="CC2287" i="8"/>
  <c r="BO2287" i="8"/>
  <c r="BG2287" i="8"/>
  <c r="BF2287" i="8"/>
  <c r="AS2287" i="8"/>
  <c r="AR2287" i="8"/>
  <c r="AQ2287" i="8"/>
  <c r="AL2287" i="8"/>
  <c r="CD2286" i="8"/>
  <c r="CC2286" i="8"/>
  <c r="BO2286" i="8"/>
  <c r="BG2286" i="8"/>
  <c r="BF2286" i="8"/>
  <c r="AS2286" i="8"/>
  <c r="AR2286" i="8"/>
  <c r="AQ2286" i="8"/>
  <c r="AL2286" i="8"/>
  <c r="CD2285" i="8"/>
  <c r="CC2285" i="8"/>
  <c r="BO2285" i="8"/>
  <c r="BG2285" i="8"/>
  <c r="BF2285" i="8"/>
  <c r="AS2285" i="8"/>
  <c r="AR2285" i="8"/>
  <c r="AQ2285" i="8"/>
  <c r="AL2285" i="8"/>
  <c r="CD2284" i="8"/>
  <c r="CC2284" i="8"/>
  <c r="BO2284" i="8"/>
  <c r="BG2284" i="8"/>
  <c r="BF2284" i="8"/>
  <c r="AS2284" i="8"/>
  <c r="AR2284" i="8"/>
  <c r="AQ2284" i="8"/>
  <c r="AL2284" i="8"/>
  <c r="CD2283" i="8"/>
  <c r="CC2283" i="8"/>
  <c r="BO2283" i="8"/>
  <c r="BG2283" i="8"/>
  <c r="BF2283" i="8"/>
  <c r="AS2283" i="8"/>
  <c r="AR2283" i="8"/>
  <c r="AQ2283" i="8"/>
  <c r="AL2283" i="8"/>
  <c r="CD2282" i="8"/>
  <c r="CC2282" i="8"/>
  <c r="BO2282" i="8"/>
  <c r="BG2282" i="8"/>
  <c r="BF2282" i="8"/>
  <c r="AS2282" i="8"/>
  <c r="AR2282" i="8"/>
  <c r="AQ2282" i="8"/>
  <c r="AL2282" i="8"/>
  <c r="CD2281" i="8"/>
  <c r="CC2281" i="8"/>
  <c r="BO2281" i="8"/>
  <c r="BG2281" i="8"/>
  <c r="BF2281" i="8"/>
  <c r="AS2281" i="8"/>
  <c r="AR2281" i="8"/>
  <c r="AQ2281" i="8"/>
  <c r="AL2281" i="8"/>
  <c r="CD2280" i="8"/>
  <c r="CC2280" i="8"/>
  <c r="BO2280" i="8"/>
  <c r="BG2280" i="8"/>
  <c r="BF2280" i="8"/>
  <c r="AS2280" i="8"/>
  <c r="AR2280" i="8"/>
  <c r="AQ2280" i="8"/>
  <c r="AL2280" i="8"/>
  <c r="CD2279" i="8"/>
  <c r="CC2279" i="8"/>
  <c r="BO2279" i="8"/>
  <c r="BG2279" i="8"/>
  <c r="BF2279" i="8"/>
  <c r="AS2279" i="8"/>
  <c r="AR2279" i="8"/>
  <c r="AQ2279" i="8"/>
  <c r="AL2279" i="8"/>
  <c r="CD2278" i="8"/>
  <c r="CC2278" i="8"/>
  <c r="BO2278" i="8"/>
  <c r="BG2278" i="8"/>
  <c r="BF2278" i="8"/>
  <c r="AS2278" i="8"/>
  <c r="AR2278" i="8"/>
  <c r="AQ2278" i="8"/>
  <c r="AL2278" i="8"/>
  <c r="CD2277" i="8"/>
  <c r="CC2277" i="8"/>
  <c r="BO2277" i="8"/>
  <c r="BG2277" i="8"/>
  <c r="BF2277" i="8"/>
  <c r="AS2277" i="8"/>
  <c r="AR2277" i="8"/>
  <c r="AQ2277" i="8"/>
  <c r="AL2277" i="8"/>
  <c r="CD2276" i="8"/>
  <c r="CC2276" i="8"/>
  <c r="BO2276" i="8"/>
  <c r="BG2276" i="8"/>
  <c r="BF2276" i="8"/>
  <c r="AS2276" i="8"/>
  <c r="AR2276" i="8"/>
  <c r="AQ2276" i="8"/>
  <c r="AL2276" i="8"/>
  <c r="CD2275" i="8"/>
  <c r="CC2275" i="8"/>
  <c r="BO2275" i="8"/>
  <c r="BG2275" i="8"/>
  <c r="BF2275" i="8"/>
  <c r="AS2275" i="8"/>
  <c r="AR2275" i="8"/>
  <c r="AQ2275" i="8"/>
  <c r="AL2275" i="8"/>
  <c r="CD2274" i="8"/>
  <c r="CC2274" i="8"/>
  <c r="BO2274" i="8"/>
  <c r="BG2274" i="8"/>
  <c r="BF2274" i="8"/>
  <c r="AS2274" i="8"/>
  <c r="AR2274" i="8"/>
  <c r="AQ2274" i="8"/>
  <c r="AL2274" i="8"/>
  <c r="CD2273" i="8"/>
  <c r="CC2273" i="8"/>
  <c r="BO2273" i="8"/>
  <c r="BG2273" i="8"/>
  <c r="BF2273" i="8"/>
  <c r="AS2273" i="8"/>
  <c r="AR2273" i="8"/>
  <c r="AQ2273" i="8"/>
  <c r="AL2273" i="8"/>
  <c r="CD2272" i="8"/>
  <c r="CC2272" i="8"/>
  <c r="BO2272" i="8"/>
  <c r="BG2272" i="8"/>
  <c r="BF2272" i="8"/>
  <c r="AS2272" i="8"/>
  <c r="AR2272" i="8"/>
  <c r="AQ2272" i="8"/>
  <c r="AL2272" i="8"/>
  <c r="CD2271" i="8"/>
  <c r="CC2271" i="8"/>
  <c r="BO2271" i="8"/>
  <c r="BG2271" i="8"/>
  <c r="BF2271" i="8"/>
  <c r="AS2271" i="8"/>
  <c r="AR2271" i="8"/>
  <c r="AQ2271" i="8"/>
  <c r="AL2271" i="8"/>
  <c r="CD2270" i="8"/>
  <c r="CC2270" i="8"/>
  <c r="BO2270" i="8"/>
  <c r="BG2270" i="8"/>
  <c r="BF2270" i="8"/>
  <c r="AS2270" i="8"/>
  <c r="AR2270" i="8"/>
  <c r="AQ2270" i="8"/>
  <c r="AL2270" i="8"/>
  <c r="CD2269" i="8"/>
  <c r="CC2269" i="8"/>
  <c r="BO2269" i="8"/>
  <c r="BG2269" i="8"/>
  <c r="BF2269" i="8"/>
  <c r="AS2269" i="8"/>
  <c r="AR2269" i="8"/>
  <c r="AQ2269" i="8"/>
  <c r="AL2269" i="8"/>
  <c r="CD2268" i="8"/>
  <c r="CC2268" i="8"/>
  <c r="BO2268" i="8"/>
  <c r="BG2268" i="8"/>
  <c r="BF2268" i="8"/>
  <c r="AS2268" i="8"/>
  <c r="AR2268" i="8"/>
  <c r="AQ2268" i="8"/>
  <c r="AL2268" i="8"/>
  <c r="CD2267" i="8"/>
  <c r="CC2267" i="8"/>
  <c r="BO2267" i="8"/>
  <c r="BG2267" i="8"/>
  <c r="BF2267" i="8"/>
  <c r="AS2267" i="8"/>
  <c r="AR2267" i="8"/>
  <c r="AQ2267" i="8"/>
  <c r="AL2267" i="8"/>
  <c r="CD2266" i="8"/>
  <c r="CC2266" i="8"/>
  <c r="BO2266" i="8"/>
  <c r="BG2266" i="8"/>
  <c r="BF2266" i="8"/>
  <c r="AS2266" i="8"/>
  <c r="AR2266" i="8"/>
  <c r="AQ2266" i="8"/>
  <c r="AL2266" i="8"/>
  <c r="CD2265" i="8"/>
  <c r="CC2265" i="8"/>
  <c r="BO2265" i="8"/>
  <c r="BG2265" i="8"/>
  <c r="BF2265" i="8"/>
  <c r="AS2265" i="8"/>
  <c r="AR2265" i="8"/>
  <c r="AQ2265" i="8"/>
  <c r="AL2265" i="8"/>
  <c r="CD2264" i="8"/>
  <c r="CC2264" i="8"/>
  <c r="BO2264" i="8"/>
  <c r="BG2264" i="8"/>
  <c r="BF2264" i="8"/>
  <c r="AS2264" i="8"/>
  <c r="AR2264" i="8"/>
  <c r="AQ2264" i="8"/>
  <c r="AL2264" i="8"/>
  <c r="CD2263" i="8"/>
  <c r="CC2263" i="8"/>
  <c r="BO2263" i="8"/>
  <c r="BG2263" i="8"/>
  <c r="BF2263" i="8"/>
  <c r="AS2263" i="8"/>
  <c r="AR2263" i="8"/>
  <c r="AQ2263" i="8"/>
  <c r="AL2263" i="8"/>
  <c r="CD2262" i="8"/>
  <c r="CC2262" i="8"/>
  <c r="BO2262" i="8"/>
  <c r="BG2262" i="8"/>
  <c r="BF2262" i="8"/>
  <c r="AS2262" i="8"/>
  <c r="AR2262" i="8"/>
  <c r="AQ2262" i="8"/>
  <c r="AL2262" i="8"/>
  <c r="CD2261" i="8"/>
  <c r="CC2261" i="8"/>
  <c r="BO2261" i="8"/>
  <c r="BG2261" i="8"/>
  <c r="BF2261" i="8"/>
  <c r="AS2261" i="8"/>
  <c r="AR2261" i="8"/>
  <c r="AQ2261" i="8"/>
  <c r="AL2261" i="8"/>
  <c r="CD2260" i="8"/>
  <c r="CC2260" i="8"/>
  <c r="BO2260" i="8"/>
  <c r="BG2260" i="8"/>
  <c r="BF2260" i="8"/>
  <c r="AS2260" i="8"/>
  <c r="AR2260" i="8"/>
  <c r="AQ2260" i="8"/>
  <c r="AL2260" i="8"/>
  <c r="CD2259" i="8"/>
  <c r="CC2259" i="8"/>
  <c r="BO2259" i="8"/>
  <c r="BG2259" i="8"/>
  <c r="BF2259" i="8"/>
  <c r="AS2259" i="8"/>
  <c r="AR2259" i="8"/>
  <c r="AQ2259" i="8"/>
  <c r="AL2259" i="8"/>
  <c r="CD2258" i="8"/>
  <c r="CC2258" i="8"/>
  <c r="BO2258" i="8"/>
  <c r="BG2258" i="8"/>
  <c r="BF2258" i="8"/>
  <c r="AS2258" i="8"/>
  <c r="AR2258" i="8"/>
  <c r="AQ2258" i="8"/>
  <c r="AL2258" i="8"/>
  <c r="CD2257" i="8"/>
  <c r="CC2257" i="8"/>
  <c r="BO2257" i="8"/>
  <c r="BG2257" i="8"/>
  <c r="BF2257" i="8"/>
  <c r="AS2257" i="8"/>
  <c r="AR2257" i="8"/>
  <c r="AQ2257" i="8"/>
  <c r="AL2257" i="8"/>
  <c r="CD2256" i="8"/>
  <c r="CC2256" i="8"/>
  <c r="BO2256" i="8"/>
  <c r="BG2256" i="8"/>
  <c r="BF2256" i="8"/>
  <c r="AS2256" i="8"/>
  <c r="AR2256" i="8"/>
  <c r="AQ2256" i="8"/>
  <c r="AL2256" i="8"/>
  <c r="CD2255" i="8"/>
  <c r="CC2255" i="8"/>
  <c r="BO2255" i="8"/>
  <c r="BG2255" i="8"/>
  <c r="BF2255" i="8"/>
  <c r="AS2255" i="8"/>
  <c r="AR2255" i="8"/>
  <c r="AQ2255" i="8"/>
  <c r="AL2255" i="8"/>
  <c r="CD2254" i="8"/>
  <c r="CC2254" i="8"/>
  <c r="BO2254" i="8"/>
  <c r="BG2254" i="8"/>
  <c r="BF2254" i="8"/>
  <c r="AS2254" i="8"/>
  <c r="AR2254" i="8"/>
  <c r="AQ2254" i="8"/>
  <c r="AL2254" i="8"/>
  <c r="CD2253" i="8"/>
  <c r="CC2253" i="8"/>
  <c r="BO2253" i="8"/>
  <c r="BG2253" i="8"/>
  <c r="BF2253" i="8"/>
  <c r="AS2253" i="8"/>
  <c r="AR2253" i="8"/>
  <c r="AQ2253" i="8"/>
  <c r="AL2253" i="8"/>
  <c r="CD2252" i="8"/>
  <c r="CC2252" i="8"/>
  <c r="BO2252" i="8"/>
  <c r="BG2252" i="8"/>
  <c r="BF2252" i="8"/>
  <c r="AS2252" i="8"/>
  <c r="AR2252" i="8"/>
  <c r="AQ2252" i="8"/>
  <c r="AL2252" i="8"/>
  <c r="CD2251" i="8"/>
  <c r="CC2251" i="8"/>
  <c r="BO2251" i="8"/>
  <c r="BG2251" i="8"/>
  <c r="BF2251" i="8"/>
  <c r="AS2251" i="8"/>
  <c r="AR2251" i="8"/>
  <c r="AQ2251" i="8"/>
  <c r="AL2251" i="8"/>
  <c r="CD2250" i="8"/>
  <c r="CC2250" i="8"/>
  <c r="BO2250" i="8"/>
  <c r="BG2250" i="8"/>
  <c r="BF2250" i="8"/>
  <c r="AS2250" i="8"/>
  <c r="AR2250" i="8"/>
  <c r="AQ2250" i="8"/>
  <c r="AL2250" i="8"/>
  <c r="CD2249" i="8"/>
  <c r="CC2249" i="8"/>
  <c r="BO2249" i="8"/>
  <c r="BG2249" i="8"/>
  <c r="BF2249" i="8"/>
  <c r="AS2249" i="8"/>
  <c r="AR2249" i="8"/>
  <c r="AQ2249" i="8"/>
  <c r="AL2249" i="8"/>
  <c r="CD2248" i="8"/>
  <c r="CC2248" i="8"/>
  <c r="BO2248" i="8"/>
  <c r="BG2248" i="8"/>
  <c r="BF2248" i="8"/>
  <c r="AS2248" i="8"/>
  <c r="AR2248" i="8"/>
  <c r="AQ2248" i="8"/>
  <c r="AL2248" i="8"/>
  <c r="CD2247" i="8"/>
  <c r="CC2247" i="8"/>
  <c r="BO2247" i="8"/>
  <c r="BG2247" i="8"/>
  <c r="BF2247" i="8"/>
  <c r="AS2247" i="8"/>
  <c r="AR2247" i="8"/>
  <c r="AQ2247" i="8"/>
  <c r="AL2247" i="8"/>
  <c r="CD2246" i="8"/>
  <c r="CC2246" i="8"/>
  <c r="BO2246" i="8"/>
  <c r="BG2246" i="8"/>
  <c r="BF2246" i="8"/>
  <c r="AS2246" i="8"/>
  <c r="AR2246" i="8"/>
  <c r="AQ2246" i="8"/>
  <c r="AL2246" i="8"/>
  <c r="CD2245" i="8"/>
  <c r="CC2245" i="8"/>
  <c r="BO2245" i="8"/>
  <c r="BG2245" i="8"/>
  <c r="BF2245" i="8"/>
  <c r="AS2245" i="8"/>
  <c r="AR2245" i="8"/>
  <c r="AQ2245" i="8"/>
  <c r="AL2245" i="8"/>
  <c r="CD2244" i="8"/>
  <c r="CC2244" i="8"/>
  <c r="BO2244" i="8"/>
  <c r="BG2244" i="8"/>
  <c r="BF2244" i="8"/>
  <c r="AS2244" i="8"/>
  <c r="AR2244" i="8"/>
  <c r="AQ2244" i="8"/>
  <c r="AL2244" i="8"/>
  <c r="CD2243" i="8"/>
  <c r="CC2243" i="8"/>
  <c r="BO2243" i="8"/>
  <c r="BG2243" i="8"/>
  <c r="BF2243" i="8"/>
  <c r="AS2243" i="8"/>
  <c r="AR2243" i="8"/>
  <c r="AQ2243" i="8"/>
  <c r="AL2243" i="8"/>
  <c r="CD2242" i="8"/>
  <c r="CC2242" i="8"/>
  <c r="BO2242" i="8"/>
  <c r="BG2242" i="8"/>
  <c r="BF2242" i="8"/>
  <c r="AS2242" i="8"/>
  <c r="AR2242" i="8"/>
  <c r="AQ2242" i="8"/>
  <c r="AL2242" i="8"/>
  <c r="CD2241" i="8"/>
  <c r="CC2241" i="8"/>
  <c r="BO2241" i="8"/>
  <c r="BG2241" i="8"/>
  <c r="BF2241" i="8"/>
  <c r="AS2241" i="8"/>
  <c r="AR2241" i="8"/>
  <c r="AQ2241" i="8"/>
  <c r="AL2241" i="8"/>
  <c r="CD2240" i="8"/>
  <c r="CC2240" i="8"/>
  <c r="BO2240" i="8"/>
  <c r="BG2240" i="8"/>
  <c r="BF2240" i="8"/>
  <c r="AS2240" i="8"/>
  <c r="AR2240" i="8"/>
  <c r="AQ2240" i="8"/>
  <c r="AL2240" i="8"/>
  <c r="CD2239" i="8"/>
  <c r="CC2239" i="8"/>
  <c r="BO2239" i="8"/>
  <c r="BG2239" i="8"/>
  <c r="BF2239" i="8"/>
  <c r="AS2239" i="8"/>
  <c r="AR2239" i="8"/>
  <c r="AQ2239" i="8"/>
  <c r="AL2239" i="8"/>
  <c r="CD2238" i="8"/>
  <c r="CC2238" i="8"/>
  <c r="BO2238" i="8"/>
  <c r="BG2238" i="8"/>
  <c r="BF2238" i="8"/>
  <c r="AS2238" i="8"/>
  <c r="AR2238" i="8"/>
  <c r="AQ2238" i="8"/>
  <c r="AL2238" i="8"/>
  <c r="CD2237" i="8"/>
  <c r="CC2237" i="8"/>
  <c r="BO2237" i="8"/>
  <c r="BG2237" i="8"/>
  <c r="BF2237" i="8"/>
  <c r="AS2237" i="8"/>
  <c r="AR2237" i="8"/>
  <c r="AQ2237" i="8"/>
  <c r="AL2237" i="8"/>
  <c r="CD2236" i="8"/>
  <c r="CC2236" i="8"/>
  <c r="BO2236" i="8"/>
  <c r="BG2236" i="8"/>
  <c r="BF2236" i="8"/>
  <c r="AS2236" i="8"/>
  <c r="AR2236" i="8"/>
  <c r="AQ2236" i="8"/>
  <c r="AL2236" i="8"/>
  <c r="CD2235" i="8"/>
  <c r="CC2235" i="8"/>
  <c r="BO2235" i="8"/>
  <c r="BG2235" i="8"/>
  <c r="BF2235" i="8"/>
  <c r="AS2235" i="8"/>
  <c r="AR2235" i="8"/>
  <c r="AQ2235" i="8"/>
  <c r="AL2235" i="8"/>
  <c r="CD2234" i="8"/>
  <c r="CC2234" i="8"/>
  <c r="BO2234" i="8"/>
  <c r="BG2234" i="8"/>
  <c r="BF2234" i="8"/>
  <c r="AS2234" i="8"/>
  <c r="AR2234" i="8"/>
  <c r="AQ2234" i="8"/>
  <c r="AL2234" i="8"/>
  <c r="CD2233" i="8"/>
  <c r="CC2233" i="8"/>
  <c r="BO2233" i="8"/>
  <c r="BG2233" i="8"/>
  <c r="BF2233" i="8"/>
  <c r="AS2233" i="8"/>
  <c r="AR2233" i="8"/>
  <c r="AQ2233" i="8"/>
  <c r="AL2233" i="8"/>
  <c r="CD2232" i="8"/>
  <c r="CC2232" i="8"/>
  <c r="BO2232" i="8"/>
  <c r="BG2232" i="8"/>
  <c r="BF2232" i="8"/>
  <c r="AS2232" i="8"/>
  <c r="AR2232" i="8"/>
  <c r="AQ2232" i="8"/>
  <c r="AL2232" i="8"/>
  <c r="CD2231" i="8"/>
  <c r="CC2231" i="8"/>
  <c r="BO2231" i="8"/>
  <c r="BG2231" i="8"/>
  <c r="BF2231" i="8"/>
  <c r="AS2231" i="8"/>
  <c r="AR2231" i="8"/>
  <c r="AQ2231" i="8"/>
  <c r="AL2231" i="8"/>
  <c r="CD2230" i="8"/>
  <c r="CC2230" i="8"/>
  <c r="BO2230" i="8"/>
  <c r="BG2230" i="8"/>
  <c r="BF2230" i="8"/>
  <c r="AS2230" i="8"/>
  <c r="AR2230" i="8"/>
  <c r="AQ2230" i="8"/>
  <c r="AL2230" i="8"/>
  <c r="CD2229" i="8"/>
  <c r="CC2229" i="8"/>
  <c r="BO2229" i="8"/>
  <c r="BG2229" i="8"/>
  <c r="BF2229" i="8"/>
  <c r="AS2229" i="8"/>
  <c r="AR2229" i="8"/>
  <c r="AQ2229" i="8"/>
  <c r="AL2229" i="8"/>
  <c r="CD2228" i="8"/>
  <c r="CC2228" i="8"/>
  <c r="BO2228" i="8"/>
  <c r="BG2228" i="8"/>
  <c r="BF2228" i="8"/>
  <c r="AS2228" i="8"/>
  <c r="AR2228" i="8"/>
  <c r="AQ2228" i="8"/>
  <c r="AL2228" i="8"/>
  <c r="CD2227" i="8"/>
  <c r="CC2227" i="8"/>
  <c r="BO2227" i="8"/>
  <c r="BG2227" i="8"/>
  <c r="BF2227" i="8"/>
  <c r="AS2227" i="8"/>
  <c r="AR2227" i="8"/>
  <c r="AQ2227" i="8"/>
  <c r="AL2227" i="8"/>
  <c r="CD2226" i="8"/>
  <c r="CC2226" i="8"/>
  <c r="BO2226" i="8"/>
  <c r="BG2226" i="8"/>
  <c r="BF2226" i="8"/>
  <c r="AS2226" i="8"/>
  <c r="AR2226" i="8"/>
  <c r="AQ2226" i="8"/>
  <c r="AL2226" i="8"/>
  <c r="CD2225" i="8"/>
  <c r="CC2225" i="8"/>
  <c r="BO2225" i="8"/>
  <c r="BG2225" i="8"/>
  <c r="BF2225" i="8"/>
  <c r="AS2225" i="8"/>
  <c r="AR2225" i="8"/>
  <c r="AQ2225" i="8"/>
  <c r="AL2225" i="8"/>
  <c r="CD2224" i="8"/>
  <c r="CC2224" i="8"/>
  <c r="BO2224" i="8"/>
  <c r="BG2224" i="8"/>
  <c r="BF2224" i="8"/>
  <c r="AS2224" i="8"/>
  <c r="AR2224" i="8"/>
  <c r="AQ2224" i="8"/>
  <c r="AL2224" i="8"/>
  <c r="CD2223" i="8"/>
  <c r="CC2223" i="8"/>
  <c r="BO2223" i="8"/>
  <c r="BG2223" i="8"/>
  <c r="BF2223" i="8"/>
  <c r="AS2223" i="8"/>
  <c r="AR2223" i="8"/>
  <c r="AQ2223" i="8"/>
  <c r="AL2223" i="8"/>
  <c r="CD2222" i="8"/>
  <c r="CC2222" i="8"/>
  <c r="BO2222" i="8"/>
  <c r="BG2222" i="8"/>
  <c r="BF2222" i="8"/>
  <c r="AS2222" i="8"/>
  <c r="AR2222" i="8"/>
  <c r="AQ2222" i="8"/>
  <c r="AL2222" i="8"/>
  <c r="CD2221" i="8"/>
  <c r="CC2221" i="8"/>
  <c r="BO2221" i="8"/>
  <c r="BG2221" i="8"/>
  <c r="BF2221" i="8"/>
  <c r="AS2221" i="8"/>
  <c r="AR2221" i="8"/>
  <c r="AQ2221" i="8"/>
  <c r="AL2221" i="8"/>
  <c r="CD2220" i="8"/>
  <c r="CC2220" i="8"/>
  <c r="BO2220" i="8"/>
  <c r="BG2220" i="8"/>
  <c r="BF2220" i="8"/>
  <c r="AS2220" i="8"/>
  <c r="AR2220" i="8"/>
  <c r="AQ2220" i="8"/>
  <c r="AL2220" i="8"/>
  <c r="CD2219" i="8"/>
  <c r="CC2219" i="8"/>
  <c r="BO2219" i="8"/>
  <c r="BG2219" i="8"/>
  <c r="BF2219" i="8"/>
  <c r="AS2219" i="8"/>
  <c r="AR2219" i="8"/>
  <c r="AQ2219" i="8"/>
  <c r="AL2219" i="8"/>
  <c r="CD2218" i="8"/>
  <c r="CC2218" i="8"/>
  <c r="BO2218" i="8"/>
  <c r="BG2218" i="8"/>
  <c r="BF2218" i="8"/>
  <c r="AS2218" i="8"/>
  <c r="AR2218" i="8"/>
  <c r="AQ2218" i="8"/>
  <c r="AL2218" i="8"/>
  <c r="CD2217" i="8"/>
  <c r="CC2217" i="8"/>
  <c r="BO2217" i="8"/>
  <c r="BG2217" i="8"/>
  <c r="BF2217" i="8"/>
  <c r="AS2217" i="8"/>
  <c r="AR2217" i="8"/>
  <c r="AQ2217" i="8"/>
  <c r="AL2217" i="8"/>
  <c r="CD2216" i="8"/>
  <c r="CC2216" i="8"/>
  <c r="BO2216" i="8"/>
  <c r="BG2216" i="8"/>
  <c r="BF2216" i="8"/>
  <c r="AS2216" i="8"/>
  <c r="AR2216" i="8"/>
  <c r="AQ2216" i="8"/>
  <c r="AL2216" i="8"/>
  <c r="CD2215" i="8"/>
  <c r="CC2215" i="8"/>
  <c r="BO2215" i="8"/>
  <c r="BG2215" i="8"/>
  <c r="BF2215" i="8"/>
  <c r="AS2215" i="8"/>
  <c r="AR2215" i="8"/>
  <c r="AQ2215" i="8"/>
  <c r="AL2215" i="8"/>
  <c r="CD2214" i="8"/>
  <c r="CC2214" i="8"/>
  <c r="BO2214" i="8"/>
  <c r="BG2214" i="8"/>
  <c r="BF2214" i="8"/>
  <c r="AS2214" i="8"/>
  <c r="AR2214" i="8"/>
  <c r="AQ2214" i="8"/>
  <c r="AL2214" i="8"/>
  <c r="CD2213" i="8"/>
  <c r="CC2213" i="8"/>
  <c r="BO2213" i="8"/>
  <c r="BG2213" i="8"/>
  <c r="BF2213" i="8"/>
  <c r="AS2213" i="8"/>
  <c r="AR2213" i="8"/>
  <c r="AQ2213" i="8"/>
  <c r="AL2213" i="8"/>
  <c r="CD2212" i="8"/>
  <c r="CC2212" i="8"/>
  <c r="BO2212" i="8"/>
  <c r="BG2212" i="8"/>
  <c r="BF2212" i="8"/>
  <c r="AS2212" i="8"/>
  <c r="AR2212" i="8"/>
  <c r="AQ2212" i="8"/>
  <c r="AL2212" i="8"/>
  <c r="CD2211" i="8"/>
  <c r="CC2211" i="8"/>
  <c r="BO2211" i="8"/>
  <c r="BG2211" i="8"/>
  <c r="BF2211" i="8"/>
  <c r="AS2211" i="8"/>
  <c r="AR2211" i="8"/>
  <c r="AQ2211" i="8"/>
  <c r="AL2211" i="8"/>
  <c r="CD2210" i="8"/>
  <c r="CC2210" i="8"/>
  <c r="BO2210" i="8"/>
  <c r="BG2210" i="8"/>
  <c r="BF2210" i="8"/>
  <c r="AS2210" i="8"/>
  <c r="AR2210" i="8"/>
  <c r="AQ2210" i="8"/>
  <c r="AL2210" i="8"/>
  <c r="CD2209" i="8"/>
  <c r="CC2209" i="8"/>
  <c r="BO2209" i="8"/>
  <c r="BG2209" i="8"/>
  <c r="BF2209" i="8"/>
  <c r="AS2209" i="8"/>
  <c r="AR2209" i="8"/>
  <c r="AQ2209" i="8"/>
  <c r="AL2209" i="8"/>
  <c r="CD2208" i="8"/>
  <c r="CC2208" i="8"/>
  <c r="BO2208" i="8"/>
  <c r="BG2208" i="8"/>
  <c r="BF2208" i="8"/>
  <c r="AS2208" i="8"/>
  <c r="AR2208" i="8"/>
  <c r="AQ2208" i="8"/>
  <c r="AL2208" i="8"/>
  <c r="CD2207" i="8"/>
  <c r="CC2207" i="8"/>
  <c r="BO2207" i="8"/>
  <c r="BG2207" i="8"/>
  <c r="BF2207" i="8"/>
  <c r="AS2207" i="8"/>
  <c r="AR2207" i="8"/>
  <c r="AQ2207" i="8"/>
  <c r="AL2207" i="8"/>
  <c r="CD2206" i="8"/>
  <c r="CC2206" i="8"/>
  <c r="BO2206" i="8"/>
  <c r="BG2206" i="8"/>
  <c r="BF2206" i="8"/>
  <c r="AS2206" i="8"/>
  <c r="AR2206" i="8"/>
  <c r="AQ2206" i="8"/>
  <c r="AL2206" i="8"/>
  <c r="CD2205" i="8"/>
  <c r="CC2205" i="8"/>
  <c r="BO2205" i="8"/>
  <c r="BG2205" i="8"/>
  <c r="BF2205" i="8"/>
  <c r="AS2205" i="8"/>
  <c r="AR2205" i="8"/>
  <c r="AQ2205" i="8"/>
  <c r="AL2205" i="8"/>
  <c r="CD2204" i="8"/>
  <c r="CC2204" i="8"/>
  <c r="BO2204" i="8"/>
  <c r="BG2204" i="8"/>
  <c r="BF2204" i="8"/>
  <c r="AS2204" i="8"/>
  <c r="AR2204" i="8"/>
  <c r="AQ2204" i="8"/>
  <c r="AL2204" i="8"/>
  <c r="CD2203" i="8"/>
  <c r="CC2203" i="8"/>
  <c r="BO2203" i="8"/>
  <c r="BG2203" i="8"/>
  <c r="BF2203" i="8"/>
  <c r="AS2203" i="8"/>
  <c r="AR2203" i="8"/>
  <c r="AQ2203" i="8"/>
  <c r="AL2203" i="8"/>
  <c r="CD2202" i="8"/>
  <c r="CC2202" i="8"/>
  <c r="BO2202" i="8"/>
  <c r="BG2202" i="8"/>
  <c r="BF2202" i="8"/>
  <c r="AS2202" i="8"/>
  <c r="AR2202" i="8"/>
  <c r="AQ2202" i="8"/>
  <c r="AL2202" i="8"/>
  <c r="CD2201" i="8"/>
  <c r="CC2201" i="8"/>
  <c r="BO2201" i="8"/>
  <c r="BG2201" i="8"/>
  <c r="BF2201" i="8"/>
  <c r="AS2201" i="8"/>
  <c r="AR2201" i="8"/>
  <c r="AQ2201" i="8"/>
  <c r="AL2201" i="8"/>
  <c r="CD2200" i="8"/>
  <c r="CC2200" i="8"/>
  <c r="BO2200" i="8"/>
  <c r="BG2200" i="8"/>
  <c r="BF2200" i="8"/>
  <c r="AS2200" i="8"/>
  <c r="AR2200" i="8"/>
  <c r="AQ2200" i="8"/>
  <c r="AL2200" i="8"/>
  <c r="CD2199" i="8"/>
  <c r="CC2199" i="8"/>
  <c r="BO2199" i="8"/>
  <c r="BG2199" i="8"/>
  <c r="BF2199" i="8"/>
  <c r="AS2199" i="8"/>
  <c r="AR2199" i="8"/>
  <c r="AQ2199" i="8"/>
  <c r="AL2199" i="8"/>
  <c r="CD2198" i="8"/>
  <c r="CC2198" i="8"/>
  <c r="BO2198" i="8"/>
  <c r="BG2198" i="8"/>
  <c r="BF2198" i="8"/>
  <c r="AS2198" i="8"/>
  <c r="AR2198" i="8"/>
  <c r="AQ2198" i="8"/>
  <c r="AL2198" i="8"/>
  <c r="CD2197" i="8"/>
  <c r="CC2197" i="8"/>
  <c r="BO2197" i="8"/>
  <c r="BG2197" i="8"/>
  <c r="BF2197" i="8"/>
  <c r="AS2197" i="8"/>
  <c r="AR2197" i="8"/>
  <c r="AQ2197" i="8"/>
  <c r="AL2197" i="8"/>
  <c r="CD2196" i="8"/>
  <c r="CC2196" i="8"/>
  <c r="BO2196" i="8"/>
  <c r="BG2196" i="8"/>
  <c r="BF2196" i="8"/>
  <c r="AS2196" i="8"/>
  <c r="AR2196" i="8"/>
  <c r="AQ2196" i="8"/>
  <c r="AL2196" i="8"/>
  <c r="CD2195" i="8"/>
  <c r="CC2195" i="8"/>
  <c r="BO2195" i="8"/>
  <c r="BG2195" i="8"/>
  <c r="BF2195" i="8"/>
  <c r="AS2195" i="8"/>
  <c r="AR2195" i="8"/>
  <c r="AQ2195" i="8"/>
  <c r="AL2195" i="8"/>
  <c r="CD2194" i="8"/>
  <c r="CC2194" i="8"/>
  <c r="BO2194" i="8"/>
  <c r="BG2194" i="8"/>
  <c r="BF2194" i="8"/>
  <c r="AS2194" i="8"/>
  <c r="AR2194" i="8"/>
  <c r="AQ2194" i="8"/>
  <c r="AL2194" i="8"/>
  <c r="CD2193" i="8"/>
  <c r="CC2193" i="8"/>
  <c r="BO2193" i="8"/>
  <c r="BG2193" i="8"/>
  <c r="BF2193" i="8"/>
  <c r="AS2193" i="8"/>
  <c r="AR2193" i="8"/>
  <c r="AQ2193" i="8"/>
  <c r="AL2193" i="8"/>
  <c r="CD2192" i="8"/>
  <c r="CC2192" i="8"/>
  <c r="BO2192" i="8"/>
  <c r="BG2192" i="8"/>
  <c r="BF2192" i="8"/>
  <c r="AS2192" i="8"/>
  <c r="AR2192" i="8"/>
  <c r="AQ2192" i="8"/>
  <c r="AL2192" i="8"/>
  <c r="CD2191" i="8"/>
  <c r="CC2191" i="8"/>
  <c r="BO2191" i="8"/>
  <c r="BG2191" i="8"/>
  <c r="BF2191" i="8"/>
  <c r="AS2191" i="8"/>
  <c r="AR2191" i="8"/>
  <c r="AQ2191" i="8"/>
  <c r="AL2191" i="8"/>
  <c r="CD2190" i="8"/>
  <c r="CC2190" i="8"/>
  <c r="BO2190" i="8"/>
  <c r="BG2190" i="8"/>
  <c r="BF2190" i="8"/>
  <c r="AS2190" i="8"/>
  <c r="AR2190" i="8"/>
  <c r="AQ2190" i="8"/>
  <c r="AL2190" i="8"/>
  <c r="CD2189" i="8"/>
  <c r="CC2189" i="8"/>
  <c r="BO2189" i="8"/>
  <c r="BG2189" i="8"/>
  <c r="BF2189" i="8"/>
  <c r="AS2189" i="8"/>
  <c r="AR2189" i="8"/>
  <c r="AQ2189" i="8"/>
  <c r="AL2189" i="8"/>
  <c r="CD2188" i="8"/>
  <c r="CC2188" i="8"/>
  <c r="BO2188" i="8"/>
  <c r="BG2188" i="8"/>
  <c r="BF2188" i="8"/>
  <c r="AS2188" i="8"/>
  <c r="AR2188" i="8"/>
  <c r="AQ2188" i="8"/>
  <c r="AL2188" i="8"/>
  <c r="CD2187" i="8"/>
  <c r="CC2187" i="8"/>
  <c r="BO2187" i="8"/>
  <c r="BG2187" i="8"/>
  <c r="BF2187" i="8"/>
  <c r="AS2187" i="8"/>
  <c r="AR2187" i="8"/>
  <c r="AQ2187" i="8"/>
  <c r="AL2187" i="8"/>
  <c r="CD2186" i="8"/>
  <c r="CC2186" i="8"/>
  <c r="BO2186" i="8"/>
  <c r="BG2186" i="8"/>
  <c r="BF2186" i="8"/>
  <c r="AS2186" i="8"/>
  <c r="AR2186" i="8"/>
  <c r="AQ2186" i="8"/>
  <c r="AL2186" i="8"/>
  <c r="CD2185" i="8"/>
  <c r="CC2185" i="8"/>
  <c r="BO2185" i="8"/>
  <c r="BG2185" i="8"/>
  <c r="BF2185" i="8"/>
  <c r="AS2185" i="8"/>
  <c r="AR2185" i="8"/>
  <c r="AQ2185" i="8"/>
  <c r="AL2185" i="8"/>
  <c r="CD2184" i="8"/>
  <c r="CC2184" i="8"/>
  <c r="BO2184" i="8"/>
  <c r="BG2184" i="8"/>
  <c r="BF2184" i="8"/>
  <c r="AS2184" i="8"/>
  <c r="AR2184" i="8"/>
  <c r="AQ2184" i="8"/>
  <c r="AL2184" i="8"/>
  <c r="CD2183" i="8"/>
  <c r="CC2183" i="8"/>
  <c r="BO2183" i="8"/>
  <c r="BG2183" i="8"/>
  <c r="BF2183" i="8"/>
  <c r="AS2183" i="8"/>
  <c r="AR2183" i="8"/>
  <c r="AQ2183" i="8"/>
  <c r="AL2183" i="8"/>
  <c r="CD2182" i="8"/>
  <c r="CC2182" i="8"/>
  <c r="BO2182" i="8"/>
  <c r="BG2182" i="8"/>
  <c r="BF2182" i="8"/>
  <c r="AS2182" i="8"/>
  <c r="AR2182" i="8"/>
  <c r="AQ2182" i="8"/>
  <c r="AL2182" i="8"/>
  <c r="CD2181" i="8"/>
  <c r="CC2181" i="8"/>
  <c r="BO2181" i="8"/>
  <c r="BG2181" i="8"/>
  <c r="BF2181" i="8"/>
  <c r="AS2181" i="8"/>
  <c r="AR2181" i="8"/>
  <c r="AQ2181" i="8"/>
  <c r="AL2181" i="8"/>
  <c r="CD2180" i="8"/>
  <c r="CC2180" i="8"/>
  <c r="BO2180" i="8"/>
  <c r="BG2180" i="8"/>
  <c r="BF2180" i="8"/>
  <c r="AS2180" i="8"/>
  <c r="AR2180" i="8"/>
  <c r="AQ2180" i="8"/>
  <c r="AL2180" i="8"/>
  <c r="CD2179" i="8"/>
  <c r="CC2179" i="8"/>
  <c r="BO2179" i="8"/>
  <c r="BG2179" i="8"/>
  <c r="BF2179" i="8"/>
  <c r="AS2179" i="8"/>
  <c r="AR2179" i="8"/>
  <c r="AQ2179" i="8"/>
  <c r="AL2179" i="8"/>
  <c r="CD2178" i="8"/>
  <c r="CC2178" i="8"/>
  <c r="BO2178" i="8"/>
  <c r="BG2178" i="8"/>
  <c r="BF2178" i="8"/>
  <c r="AS2178" i="8"/>
  <c r="AR2178" i="8"/>
  <c r="AQ2178" i="8"/>
  <c r="AL2178" i="8"/>
  <c r="CD2177" i="8"/>
  <c r="CC2177" i="8"/>
  <c r="BO2177" i="8"/>
  <c r="BG2177" i="8"/>
  <c r="BF2177" i="8"/>
  <c r="AS2177" i="8"/>
  <c r="AR2177" i="8"/>
  <c r="AQ2177" i="8"/>
  <c r="AL2177" i="8"/>
  <c r="CD2176" i="8"/>
  <c r="CC2176" i="8"/>
  <c r="BO2176" i="8"/>
  <c r="BG2176" i="8"/>
  <c r="BF2176" i="8"/>
  <c r="AS2176" i="8"/>
  <c r="AR2176" i="8"/>
  <c r="AQ2176" i="8"/>
  <c r="AL2176" i="8"/>
  <c r="CD2175" i="8"/>
  <c r="CC2175" i="8"/>
  <c r="BO2175" i="8"/>
  <c r="BG2175" i="8"/>
  <c r="BF2175" i="8"/>
  <c r="AS2175" i="8"/>
  <c r="AR2175" i="8"/>
  <c r="AQ2175" i="8"/>
  <c r="AL2175" i="8"/>
  <c r="CD2174" i="8"/>
  <c r="CC2174" i="8"/>
  <c r="BO2174" i="8"/>
  <c r="BG2174" i="8"/>
  <c r="BF2174" i="8"/>
  <c r="AS2174" i="8"/>
  <c r="AR2174" i="8"/>
  <c r="AQ2174" i="8"/>
  <c r="AL2174" i="8"/>
  <c r="CD2173" i="8"/>
  <c r="CC2173" i="8"/>
  <c r="BO2173" i="8"/>
  <c r="BG2173" i="8"/>
  <c r="BF2173" i="8"/>
  <c r="AS2173" i="8"/>
  <c r="AR2173" i="8"/>
  <c r="AQ2173" i="8"/>
  <c r="AL2173" i="8"/>
  <c r="CD2172" i="8"/>
  <c r="CC2172" i="8"/>
  <c r="BO2172" i="8"/>
  <c r="BG2172" i="8"/>
  <c r="BF2172" i="8"/>
  <c r="AS2172" i="8"/>
  <c r="AR2172" i="8"/>
  <c r="AQ2172" i="8"/>
  <c r="AL2172" i="8"/>
  <c r="CD2171" i="8"/>
  <c r="CC2171" i="8"/>
  <c r="BO2171" i="8"/>
  <c r="BG2171" i="8"/>
  <c r="BF2171" i="8"/>
  <c r="AS2171" i="8"/>
  <c r="AR2171" i="8"/>
  <c r="AQ2171" i="8"/>
  <c r="AL2171" i="8"/>
  <c r="CD2170" i="8"/>
  <c r="CC2170" i="8"/>
  <c r="BO2170" i="8"/>
  <c r="BG2170" i="8"/>
  <c r="BF2170" i="8"/>
  <c r="AS2170" i="8"/>
  <c r="AR2170" i="8"/>
  <c r="AQ2170" i="8"/>
  <c r="AL2170" i="8"/>
  <c r="CD2169" i="8"/>
  <c r="CC2169" i="8"/>
  <c r="BO2169" i="8"/>
  <c r="BG2169" i="8"/>
  <c r="BF2169" i="8"/>
  <c r="AS2169" i="8"/>
  <c r="AR2169" i="8"/>
  <c r="AQ2169" i="8"/>
  <c r="AL2169" i="8"/>
  <c r="CD2168" i="8"/>
  <c r="CC2168" i="8"/>
  <c r="BO2168" i="8"/>
  <c r="BG2168" i="8"/>
  <c r="BF2168" i="8"/>
  <c r="AS2168" i="8"/>
  <c r="AR2168" i="8"/>
  <c r="AQ2168" i="8"/>
  <c r="AL2168" i="8"/>
  <c r="CD2167" i="8"/>
  <c r="CC2167" i="8"/>
  <c r="BO2167" i="8"/>
  <c r="BG2167" i="8"/>
  <c r="BF2167" i="8"/>
  <c r="AS2167" i="8"/>
  <c r="AR2167" i="8"/>
  <c r="AQ2167" i="8"/>
  <c r="AL2167" i="8"/>
  <c r="CD2166" i="8"/>
  <c r="CC2166" i="8"/>
  <c r="BO2166" i="8"/>
  <c r="BG2166" i="8"/>
  <c r="BF2166" i="8"/>
  <c r="AS2166" i="8"/>
  <c r="AR2166" i="8"/>
  <c r="AQ2166" i="8"/>
  <c r="AL2166" i="8"/>
  <c r="CD2165" i="8"/>
  <c r="CC2165" i="8"/>
  <c r="BO2165" i="8"/>
  <c r="BG2165" i="8"/>
  <c r="BF2165" i="8"/>
  <c r="AS2165" i="8"/>
  <c r="AR2165" i="8"/>
  <c r="AQ2165" i="8"/>
  <c r="AL2165" i="8"/>
  <c r="CD2164" i="8"/>
  <c r="CC2164" i="8"/>
  <c r="BO2164" i="8"/>
  <c r="BG2164" i="8"/>
  <c r="BF2164" i="8"/>
  <c r="AS2164" i="8"/>
  <c r="AR2164" i="8"/>
  <c r="AQ2164" i="8"/>
  <c r="AL2164" i="8"/>
  <c r="CD2163" i="8"/>
  <c r="CC2163" i="8"/>
  <c r="BO2163" i="8"/>
  <c r="BG2163" i="8"/>
  <c r="BF2163" i="8"/>
  <c r="AS2163" i="8"/>
  <c r="AR2163" i="8"/>
  <c r="AQ2163" i="8"/>
  <c r="AL2163" i="8"/>
  <c r="CD2162" i="8"/>
  <c r="CC2162" i="8"/>
  <c r="BO2162" i="8"/>
  <c r="BG2162" i="8"/>
  <c r="BF2162" i="8"/>
  <c r="AS2162" i="8"/>
  <c r="AR2162" i="8"/>
  <c r="AQ2162" i="8"/>
  <c r="AL2162" i="8"/>
  <c r="CD2161" i="8"/>
  <c r="CC2161" i="8"/>
  <c r="BO2161" i="8"/>
  <c r="BG2161" i="8"/>
  <c r="BF2161" i="8"/>
  <c r="AS2161" i="8"/>
  <c r="AR2161" i="8"/>
  <c r="AQ2161" i="8"/>
  <c r="AL2161" i="8"/>
  <c r="CD2160" i="8"/>
  <c r="CC2160" i="8"/>
  <c r="BO2160" i="8"/>
  <c r="BG2160" i="8"/>
  <c r="BF2160" i="8"/>
  <c r="AS2160" i="8"/>
  <c r="AR2160" i="8"/>
  <c r="AQ2160" i="8"/>
  <c r="AL2160" i="8"/>
  <c r="CD2159" i="8"/>
  <c r="CC2159" i="8"/>
  <c r="BO2159" i="8"/>
  <c r="BG2159" i="8"/>
  <c r="BF2159" i="8"/>
  <c r="AS2159" i="8"/>
  <c r="AR2159" i="8"/>
  <c r="AQ2159" i="8"/>
  <c r="AL2159" i="8"/>
  <c r="CD2158" i="8"/>
  <c r="CC2158" i="8"/>
  <c r="BO2158" i="8"/>
  <c r="BG2158" i="8"/>
  <c r="BF2158" i="8"/>
  <c r="AS2158" i="8"/>
  <c r="AR2158" i="8"/>
  <c r="AQ2158" i="8"/>
  <c r="AL2158" i="8"/>
  <c r="CD2157" i="8"/>
  <c r="CC2157" i="8"/>
  <c r="BO2157" i="8"/>
  <c r="BG2157" i="8"/>
  <c r="BF2157" i="8"/>
  <c r="AS2157" i="8"/>
  <c r="AR2157" i="8"/>
  <c r="AQ2157" i="8"/>
  <c r="AL2157" i="8"/>
  <c r="CD2156" i="8"/>
  <c r="CC2156" i="8"/>
  <c r="BO2156" i="8"/>
  <c r="BG2156" i="8"/>
  <c r="BF2156" i="8"/>
  <c r="AS2156" i="8"/>
  <c r="AR2156" i="8"/>
  <c r="AQ2156" i="8"/>
  <c r="AL2156" i="8"/>
  <c r="CD2155" i="8"/>
  <c r="CC2155" i="8"/>
  <c r="BO2155" i="8"/>
  <c r="BG2155" i="8"/>
  <c r="BF2155" i="8"/>
  <c r="AS2155" i="8"/>
  <c r="AR2155" i="8"/>
  <c r="AQ2155" i="8"/>
  <c r="AL2155" i="8"/>
  <c r="CD2154" i="8"/>
  <c r="CC2154" i="8"/>
  <c r="BO2154" i="8"/>
  <c r="BG2154" i="8"/>
  <c r="BF2154" i="8"/>
  <c r="AS2154" i="8"/>
  <c r="AR2154" i="8"/>
  <c r="AQ2154" i="8"/>
  <c r="AL2154" i="8"/>
  <c r="CD2153" i="8"/>
  <c r="CC2153" i="8"/>
  <c r="BO2153" i="8"/>
  <c r="BG2153" i="8"/>
  <c r="BF2153" i="8"/>
  <c r="AS2153" i="8"/>
  <c r="AR2153" i="8"/>
  <c r="AQ2153" i="8"/>
  <c r="AL2153" i="8"/>
  <c r="CD2152" i="8"/>
  <c r="CC2152" i="8"/>
  <c r="BO2152" i="8"/>
  <c r="BG2152" i="8"/>
  <c r="BF2152" i="8"/>
  <c r="AS2152" i="8"/>
  <c r="AR2152" i="8"/>
  <c r="AQ2152" i="8"/>
  <c r="AL2152" i="8"/>
  <c r="CD2151" i="8"/>
  <c r="CC2151" i="8"/>
  <c r="BO2151" i="8"/>
  <c r="BG2151" i="8"/>
  <c r="BF2151" i="8"/>
  <c r="AS2151" i="8"/>
  <c r="AR2151" i="8"/>
  <c r="AQ2151" i="8"/>
  <c r="AL2151" i="8"/>
  <c r="CD2150" i="8"/>
  <c r="CC2150" i="8"/>
  <c r="BO2150" i="8"/>
  <c r="BG2150" i="8"/>
  <c r="BF2150" i="8"/>
  <c r="AS2150" i="8"/>
  <c r="AR2150" i="8"/>
  <c r="AQ2150" i="8"/>
  <c r="AL2150" i="8"/>
  <c r="CD2149" i="8"/>
  <c r="CC2149" i="8"/>
  <c r="BO2149" i="8"/>
  <c r="BG2149" i="8"/>
  <c r="BF2149" i="8"/>
  <c r="AS2149" i="8"/>
  <c r="AR2149" i="8"/>
  <c r="AQ2149" i="8"/>
  <c r="AL2149" i="8"/>
  <c r="CD2148" i="8"/>
  <c r="CC2148" i="8"/>
  <c r="BO2148" i="8"/>
  <c r="BG2148" i="8"/>
  <c r="BF2148" i="8"/>
  <c r="AS2148" i="8"/>
  <c r="AR2148" i="8"/>
  <c r="AQ2148" i="8"/>
  <c r="AL2148" i="8"/>
  <c r="CD2147" i="8"/>
  <c r="CC2147" i="8"/>
  <c r="BO2147" i="8"/>
  <c r="BG2147" i="8"/>
  <c r="BF2147" i="8"/>
  <c r="AS2147" i="8"/>
  <c r="AR2147" i="8"/>
  <c r="AQ2147" i="8"/>
  <c r="AL2147" i="8"/>
  <c r="CD2146" i="8"/>
  <c r="CC2146" i="8"/>
  <c r="BO2146" i="8"/>
  <c r="BG2146" i="8"/>
  <c r="BF2146" i="8"/>
  <c r="AS2146" i="8"/>
  <c r="AR2146" i="8"/>
  <c r="AQ2146" i="8"/>
  <c r="AL2146" i="8"/>
  <c r="CD2145" i="8"/>
  <c r="CC2145" i="8"/>
  <c r="BO2145" i="8"/>
  <c r="BG2145" i="8"/>
  <c r="BF2145" i="8"/>
  <c r="AS2145" i="8"/>
  <c r="AR2145" i="8"/>
  <c r="AQ2145" i="8"/>
  <c r="AL2145" i="8"/>
  <c r="CD2144" i="8"/>
  <c r="CC2144" i="8"/>
  <c r="BO2144" i="8"/>
  <c r="BG2144" i="8"/>
  <c r="BF2144" i="8"/>
  <c r="AS2144" i="8"/>
  <c r="AR2144" i="8"/>
  <c r="AQ2144" i="8"/>
  <c r="AL2144" i="8"/>
  <c r="CD2143" i="8"/>
  <c r="CC2143" i="8"/>
  <c r="BO2143" i="8"/>
  <c r="BG2143" i="8"/>
  <c r="BF2143" i="8"/>
  <c r="AS2143" i="8"/>
  <c r="AR2143" i="8"/>
  <c r="AQ2143" i="8"/>
  <c r="AL2143" i="8"/>
  <c r="CD2142" i="8"/>
  <c r="CC2142" i="8"/>
  <c r="BO2142" i="8"/>
  <c r="BG2142" i="8"/>
  <c r="BF2142" i="8"/>
  <c r="AS2142" i="8"/>
  <c r="AR2142" i="8"/>
  <c r="AQ2142" i="8"/>
  <c r="AL2142" i="8"/>
  <c r="CD2141" i="8"/>
  <c r="CC2141" i="8"/>
  <c r="BO2141" i="8"/>
  <c r="BG2141" i="8"/>
  <c r="BF2141" i="8"/>
  <c r="AS2141" i="8"/>
  <c r="AR2141" i="8"/>
  <c r="AQ2141" i="8"/>
  <c r="AL2141" i="8"/>
  <c r="CD2140" i="8"/>
  <c r="CC2140" i="8"/>
  <c r="BO2140" i="8"/>
  <c r="BG2140" i="8"/>
  <c r="BF2140" i="8"/>
  <c r="AS2140" i="8"/>
  <c r="AR2140" i="8"/>
  <c r="AQ2140" i="8"/>
  <c r="AL2140" i="8"/>
  <c r="CD2139" i="8"/>
  <c r="CC2139" i="8"/>
  <c r="BO2139" i="8"/>
  <c r="BG2139" i="8"/>
  <c r="BF2139" i="8"/>
  <c r="AS2139" i="8"/>
  <c r="AR2139" i="8"/>
  <c r="AQ2139" i="8"/>
  <c r="AL2139" i="8"/>
  <c r="CD2138" i="8"/>
  <c r="CC2138" i="8"/>
  <c r="BO2138" i="8"/>
  <c r="BG2138" i="8"/>
  <c r="BF2138" i="8"/>
  <c r="AS2138" i="8"/>
  <c r="AR2138" i="8"/>
  <c r="AQ2138" i="8"/>
  <c r="AL2138" i="8"/>
  <c r="CD2137" i="8"/>
  <c r="CC2137" i="8"/>
  <c r="BO2137" i="8"/>
  <c r="BG2137" i="8"/>
  <c r="BF2137" i="8"/>
  <c r="AS2137" i="8"/>
  <c r="AR2137" i="8"/>
  <c r="AQ2137" i="8"/>
  <c r="AL2137" i="8"/>
  <c r="CD2136" i="8"/>
  <c r="CC2136" i="8"/>
  <c r="BO2136" i="8"/>
  <c r="BG2136" i="8"/>
  <c r="BF2136" i="8"/>
  <c r="AS2136" i="8"/>
  <c r="AR2136" i="8"/>
  <c r="AQ2136" i="8"/>
  <c r="AL2136" i="8"/>
  <c r="CD2135" i="8"/>
  <c r="CC2135" i="8"/>
  <c r="BO2135" i="8"/>
  <c r="BG2135" i="8"/>
  <c r="BF2135" i="8"/>
  <c r="AS2135" i="8"/>
  <c r="AR2135" i="8"/>
  <c r="AQ2135" i="8"/>
  <c r="AL2135" i="8"/>
  <c r="CD2134" i="8"/>
  <c r="CC2134" i="8"/>
  <c r="BO2134" i="8"/>
  <c r="BG2134" i="8"/>
  <c r="BF2134" i="8"/>
  <c r="AS2134" i="8"/>
  <c r="AR2134" i="8"/>
  <c r="AQ2134" i="8"/>
  <c r="AL2134" i="8"/>
  <c r="CD2133" i="8"/>
  <c r="CC2133" i="8"/>
  <c r="BO2133" i="8"/>
  <c r="BG2133" i="8"/>
  <c r="BF2133" i="8"/>
  <c r="AS2133" i="8"/>
  <c r="AR2133" i="8"/>
  <c r="AQ2133" i="8"/>
  <c r="AL2133" i="8"/>
  <c r="CD2132" i="8"/>
  <c r="CC2132" i="8"/>
  <c r="BO2132" i="8"/>
  <c r="BG2132" i="8"/>
  <c r="BF2132" i="8"/>
  <c r="AS2132" i="8"/>
  <c r="AR2132" i="8"/>
  <c r="AQ2132" i="8"/>
  <c r="AL2132" i="8"/>
  <c r="CD2131" i="8"/>
  <c r="CC2131" i="8"/>
  <c r="BO2131" i="8"/>
  <c r="BG2131" i="8"/>
  <c r="BF2131" i="8"/>
  <c r="AS2131" i="8"/>
  <c r="AR2131" i="8"/>
  <c r="AQ2131" i="8"/>
  <c r="AL2131" i="8"/>
  <c r="CD2130" i="8"/>
  <c r="CC2130" i="8"/>
  <c r="BO2130" i="8"/>
  <c r="BG2130" i="8"/>
  <c r="BF2130" i="8"/>
  <c r="AS2130" i="8"/>
  <c r="AR2130" i="8"/>
  <c r="AQ2130" i="8"/>
  <c r="AL2130" i="8"/>
  <c r="CD2129" i="8"/>
  <c r="CC2129" i="8"/>
  <c r="BO2129" i="8"/>
  <c r="BG2129" i="8"/>
  <c r="BF2129" i="8"/>
  <c r="AS2129" i="8"/>
  <c r="AR2129" i="8"/>
  <c r="AQ2129" i="8"/>
  <c r="AL2129" i="8"/>
  <c r="CD2128" i="8"/>
  <c r="CC2128" i="8"/>
  <c r="BO2128" i="8"/>
  <c r="BG2128" i="8"/>
  <c r="BF2128" i="8"/>
  <c r="AS2128" i="8"/>
  <c r="AR2128" i="8"/>
  <c r="AQ2128" i="8"/>
  <c r="AL2128" i="8"/>
  <c r="CD2127" i="8"/>
  <c r="CC2127" i="8"/>
  <c r="BO2127" i="8"/>
  <c r="BG2127" i="8"/>
  <c r="BF2127" i="8"/>
  <c r="AS2127" i="8"/>
  <c r="AR2127" i="8"/>
  <c r="AQ2127" i="8"/>
  <c r="AL2127" i="8"/>
  <c r="CD2126" i="8"/>
  <c r="CC2126" i="8"/>
  <c r="BO2126" i="8"/>
  <c r="BG2126" i="8"/>
  <c r="BF2126" i="8"/>
  <c r="AS2126" i="8"/>
  <c r="AR2126" i="8"/>
  <c r="AQ2126" i="8"/>
  <c r="AL2126" i="8"/>
  <c r="CD2125" i="8"/>
  <c r="CC2125" i="8"/>
  <c r="BO2125" i="8"/>
  <c r="BG2125" i="8"/>
  <c r="BF2125" i="8"/>
  <c r="AS2125" i="8"/>
  <c r="AR2125" i="8"/>
  <c r="AQ2125" i="8"/>
  <c r="AL2125" i="8"/>
  <c r="CD2124" i="8"/>
  <c r="CC2124" i="8"/>
  <c r="BO2124" i="8"/>
  <c r="BG2124" i="8"/>
  <c r="BF2124" i="8"/>
  <c r="AS2124" i="8"/>
  <c r="AR2124" i="8"/>
  <c r="AQ2124" i="8"/>
  <c r="AL2124" i="8"/>
  <c r="CD2123" i="8"/>
  <c r="CC2123" i="8"/>
  <c r="BO2123" i="8"/>
  <c r="BG2123" i="8"/>
  <c r="BF2123" i="8"/>
  <c r="AS2123" i="8"/>
  <c r="AR2123" i="8"/>
  <c r="AQ2123" i="8"/>
  <c r="AL2123" i="8"/>
  <c r="CD2122" i="8"/>
  <c r="CC2122" i="8"/>
  <c r="BO2122" i="8"/>
  <c r="BG2122" i="8"/>
  <c r="BF2122" i="8"/>
  <c r="AS2122" i="8"/>
  <c r="AR2122" i="8"/>
  <c r="AQ2122" i="8"/>
  <c r="AL2122" i="8"/>
  <c r="CD2121" i="8"/>
  <c r="CC2121" i="8"/>
  <c r="BO2121" i="8"/>
  <c r="BG2121" i="8"/>
  <c r="BF2121" i="8"/>
  <c r="AS2121" i="8"/>
  <c r="AR2121" i="8"/>
  <c r="AQ2121" i="8"/>
  <c r="AL2121" i="8"/>
  <c r="CD2120" i="8"/>
  <c r="CC2120" i="8"/>
  <c r="BO2120" i="8"/>
  <c r="BG2120" i="8"/>
  <c r="BF2120" i="8"/>
  <c r="AS2120" i="8"/>
  <c r="AR2120" i="8"/>
  <c r="AQ2120" i="8"/>
  <c r="AL2120" i="8"/>
  <c r="CD2119" i="8"/>
  <c r="CC2119" i="8"/>
  <c r="BO2119" i="8"/>
  <c r="BG2119" i="8"/>
  <c r="BF2119" i="8"/>
  <c r="AS2119" i="8"/>
  <c r="AR2119" i="8"/>
  <c r="AQ2119" i="8"/>
  <c r="AL2119" i="8"/>
  <c r="CD2118" i="8"/>
  <c r="CC2118" i="8"/>
  <c r="BO2118" i="8"/>
  <c r="BG2118" i="8"/>
  <c r="BF2118" i="8"/>
  <c r="AS2118" i="8"/>
  <c r="AR2118" i="8"/>
  <c r="AQ2118" i="8"/>
  <c r="AL2118" i="8"/>
  <c r="CD2117" i="8"/>
  <c r="CC2117" i="8"/>
  <c r="BO2117" i="8"/>
  <c r="BG2117" i="8"/>
  <c r="BF2117" i="8"/>
  <c r="AS2117" i="8"/>
  <c r="AR2117" i="8"/>
  <c r="AQ2117" i="8"/>
  <c r="AL2117" i="8"/>
  <c r="CD2116" i="8"/>
  <c r="CC2116" i="8"/>
  <c r="BO2116" i="8"/>
  <c r="BG2116" i="8"/>
  <c r="BF2116" i="8"/>
  <c r="AS2116" i="8"/>
  <c r="AR2116" i="8"/>
  <c r="AQ2116" i="8"/>
  <c r="AL2116" i="8"/>
  <c r="CD2115" i="8"/>
  <c r="CC2115" i="8"/>
  <c r="BO2115" i="8"/>
  <c r="BG2115" i="8"/>
  <c r="BF2115" i="8"/>
  <c r="AS2115" i="8"/>
  <c r="AR2115" i="8"/>
  <c r="AQ2115" i="8"/>
  <c r="AL2115" i="8"/>
  <c r="CD2114" i="8"/>
  <c r="CC2114" i="8"/>
  <c r="BO2114" i="8"/>
  <c r="BG2114" i="8"/>
  <c r="BF2114" i="8"/>
  <c r="AS2114" i="8"/>
  <c r="AR2114" i="8"/>
  <c r="AQ2114" i="8"/>
  <c r="AL2114" i="8"/>
  <c r="CD2113" i="8"/>
  <c r="CC2113" i="8"/>
  <c r="BO2113" i="8"/>
  <c r="BG2113" i="8"/>
  <c r="BF2113" i="8"/>
  <c r="AS2113" i="8"/>
  <c r="AR2113" i="8"/>
  <c r="AQ2113" i="8"/>
  <c r="AL2113" i="8"/>
  <c r="CD2112" i="8"/>
  <c r="CC2112" i="8"/>
  <c r="BO2112" i="8"/>
  <c r="BG2112" i="8"/>
  <c r="BF2112" i="8"/>
  <c r="AS2112" i="8"/>
  <c r="AR2112" i="8"/>
  <c r="AQ2112" i="8"/>
  <c r="AL2112" i="8"/>
  <c r="CD2111" i="8"/>
  <c r="CC2111" i="8"/>
  <c r="BO2111" i="8"/>
  <c r="BG2111" i="8"/>
  <c r="BF2111" i="8"/>
  <c r="AS2111" i="8"/>
  <c r="AR2111" i="8"/>
  <c r="AQ2111" i="8"/>
  <c r="AL2111" i="8"/>
  <c r="CD2110" i="8"/>
  <c r="CC2110" i="8"/>
  <c r="BO2110" i="8"/>
  <c r="BG2110" i="8"/>
  <c r="BF2110" i="8"/>
  <c r="AS2110" i="8"/>
  <c r="AR2110" i="8"/>
  <c r="AQ2110" i="8"/>
  <c r="AL2110" i="8"/>
  <c r="CD2109" i="8"/>
  <c r="CC2109" i="8"/>
  <c r="BO2109" i="8"/>
  <c r="BG2109" i="8"/>
  <c r="BF2109" i="8"/>
  <c r="AS2109" i="8"/>
  <c r="AR2109" i="8"/>
  <c r="AQ2109" i="8"/>
  <c r="AL2109" i="8"/>
  <c r="CD2108" i="8"/>
  <c r="CC2108" i="8"/>
  <c r="BO2108" i="8"/>
  <c r="BG2108" i="8"/>
  <c r="BF2108" i="8"/>
  <c r="AS2108" i="8"/>
  <c r="AR2108" i="8"/>
  <c r="AQ2108" i="8"/>
  <c r="AL2108" i="8"/>
  <c r="CD2107" i="8"/>
  <c r="CC2107" i="8"/>
  <c r="BO2107" i="8"/>
  <c r="BG2107" i="8"/>
  <c r="BF2107" i="8"/>
  <c r="AS2107" i="8"/>
  <c r="AR2107" i="8"/>
  <c r="AQ2107" i="8"/>
  <c r="AL2107" i="8"/>
  <c r="CD2106" i="8"/>
  <c r="CC2106" i="8"/>
  <c r="BO2106" i="8"/>
  <c r="BG2106" i="8"/>
  <c r="BF2106" i="8"/>
  <c r="AS2106" i="8"/>
  <c r="AR2106" i="8"/>
  <c r="AQ2106" i="8"/>
  <c r="AL2106" i="8"/>
  <c r="CD2105" i="8"/>
  <c r="CC2105" i="8"/>
  <c r="BO2105" i="8"/>
  <c r="BG2105" i="8"/>
  <c r="BF2105" i="8"/>
  <c r="AS2105" i="8"/>
  <c r="AR2105" i="8"/>
  <c r="AQ2105" i="8"/>
  <c r="AL2105" i="8"/>
  <c r="CD2104" i="8"/>
  <c r="CC2104" i="8"/>
  <c r="BO2104" i="8"/>
  <c r="BG2104" i="8"/>
  <c r="BF2104" i="8"/>
  <c r="AS2104" i="8"/>
  <c r="AR2104" i="8"/>
  <c r="AQ2104" i="8"/>
  <c r="AL2104" i="8"/>
  <c r="CD2103" i="8"/>
  <c r="CC2103" i="8"/>
  <c r="BO2103" i="8"/>
  <c r="BG2103" i="8"/>
  <c r="BF2103" i="8"/>
  <c r="AS2103" i="8"/>
  <c r="AR2103" i="8"/>
  <c r="AQ2103" i="8"/>
  <c r="AL2103" i="8"/>
  <c r="CD2102" i="8"/>
  <c r="CC2102" i="8"/>
  <c r="BO2102" i="8"/>
  <c r="BG2102" i="8"/>
  <c r="BF2102" i="8"/>
  <c r="AS2102" i="8"/>
  <c r="AR2102" i="8"/>
  <c r="AQ2102" i="8"/>
  <c r="AL2102" i="8"/>
  <c r="CD2101" i="8"/>
  <c r="CC2101" i="8"/>
  <c r="BO2101" i="8"/>
  <c r="BG2101" i="8"/>
  <c r="BF2101" i="8"/>
  <c r="AS2101" i="8"/>
  <c r="AR2101" i="8"/>
  <c r="AQ2101" i="8"/>
  <c r="AL2101" i="8"/>
  <c r="CD2100" i="8"/>
  <c r="CC2100" i="8"/>
  <c r="BO2100" i="8"/>
  <c r="BG2100" i="8"/>
  <c r="BF2100" i="8"/>
  <c r="AS2100" i="8"/>
  <c r="AR2100" i="8"/>
  <c r="AQ2100" i="8"/>
  <c r="AL2100" i="8"/>
  <c r="CD2099" i="8"/>
  <c r="CC2099" i="8"/>
  <c r="BO2099" i="8"/>
  <c r="BG2099" i="8"/>
  <c r="BF2099" i="8"/>
  <c r="AS2099" i="8"/>
  <c r="AR2099" i="8"/>
  <c r="AQ2099" i="8"/>
  <c r="AL2099" i="8"/>
  <c r="CD2098" i="8"/>
  <c r="CC2098" i="8"/>
  <c r="BO2098" i="8"/>
  <c r="BG2098" i="8"/>
  <c r="BF2098" i="8"/>
  <c r="AS2098" i="8"/>
  <c r="AR2098" i="8"/>
  <c r="AQ2098" i="8"/>
  <c r="AL2098" i="8"/>
  <c r="CD2097" i="8"/>
  <c r="CC2097" i="8"/>
  <c r="BO2097" i="8"/>
  <c r="BG2097" i="8"/>
  <c r="BF2097" i="8"/>
  <c r="AS2097" i="8"/>
  <c r="AR2097" i="8"/>
  <c r="AQ2097" i="8"/>
  <c r="AL2097" i="8"/>
  <c r="CD2096" i="8"/>
  <c r="CC2096" i="8"/>
  <c r="BO2096" i="8"/>
  <c r="BG2096" i="8"/>
  <c r="BF2096" i="8"/>
  <c r="AS2096" i="8"/>
  <c r="AR2096" i="8"/>
  <c r="AQ2096" i="8"/>
  <c r="AL2096" i="8"/>
  <c r="CD2095" i="8"/>
  <c r="CC2095" i="8"/>
  <c r="BO2095" i="8"/>
  <c r="BG2095" i="8"/>
  <c r="BF2095" i="8"/>
  <c r="AS2095" i="8"/>
  <c r="AR2095" i="8"/>
  <c r="AQ2095" i="8"/>
  <c r="AL2095" i="8"/>
  <c r="CD2094" i="8"/>
  <c r="CC2094" i="8"/>
  <c r="BO2094" i="8"/>
  <c r="BG2094" i="8"/>
  <c r="BF2094" i="8"/>
  <c r="AS2094" i="8"/>
  <c r="AR2094" i="8"/>
  <c r="AQ2094" i="8"/>
  <c r="AL2094" i="8"/>
  <c r="CD2093" i="8"/>
  <c r="CC2093" i="8"/>
  <c r="BO2093" i="8"/>
  <c r="BG2093" i="8"/>
  <c r="BF2093" i="8"/>
  <c r="AS2093" i="8"/>
  <c r="AR2093" i="8"/>
  <c r="AQ2093" i="8"/>
  <c r="AL2093" i="8"/>
  <c r="CD2092" i="8"/>
  <c r="CC2092" i="8"/>
  <c r="BO2092" i="8"/>
  <c r="BG2092" i="8"/>
  <c r="BF2092" i="8"/>
  <c r="AS2092" i="8"/>
  <c r="AR2092" i="8"/>
  <c r="AQ2092" i="8"/>
  <c r="AL2092" i="8"/>
  <c r="CD2091" i="8"/>
  <c r="CC2091" i="8"/>
  <c r="BO2091" i="8"/>
  <c r="BG2091" i="8"/>
  <c r="BF2091" i="8"/>
  <c r="AS2091" i="8"/>
  <c r="AR2091" i="8"/>
  <c r="AQ2091" i="8"/>
  <c r="AL2091" i="8"/>
  <c r="CD2090" i="8"/>
  <c r="CC2090" i="8"/>
  <c r="BO2090" i="8"/>
  <c r="BG2090" i="8"/>
  <c r="BF2090" i="8"/>
  <c r="AS2090" i="8"/>
  <c r="AR2090" i="8"/>
  <c r="AQ2090" i="8"/>
  <c r="AL2090" i="8"/>
  <c r="CD2089" i="8"/>
  <c r="CC2089" i="8"/>
  <c r="BO2089" i="8"/>
  <c r="BG2089" i="8"/>
  <c r="BF2089" i="8"/>
  <c r="AS2089" i="8"/>
  <c r="AR2089" i="8"/>
  <c r="AQ2089" i="8"/>
  <c r="AL2089" i="8"/>
  <c r="CD2088" i="8"/>
  <c r="CC2088" i="8"/>
  <c r="BO2088" i="8"/>
  <c r="BG2088" i="8"/>
  <c r="BF2088" i="8"/>
  <c r="AS2088" i="8"/>
  <c r="AR2088" i="8"/>
  <c r="AQ2088" i="8"/>
  <c r="AL2088" i="8"/>
  <c r="CD2087" i="8"/>
  <c r="CC2087" i="8"/>
  <c r="BO2087" i="8"/>
  <c r="BG2087" i="8"/>
  <c r="BF2087" i="8"/>
  <c r="AS2087" i="8"/>
  <c r="AR2087" i="8"/>
  <c r="AQ2087" i="8"/>
  <c r="AL2087" i="8"/>
  <c r="CD2086" i="8"/>
  <c r="CC2086" i="8"/>
  <c r="BO2086" i="8"/>
  <c r="BG2086" i="8"/>
  <c r="BF2086" i="8"/>
  <c r="AS2086" i="8"/>
  <c r="AR2086" i="8"/>
  <c r="AQ2086" i="8"/>
  <c r="AL2086" i="8"/>
  <c r="CD2085" i="8"/>
  <c r="CC2085" i="8"/>
  <c r="BO2085" i="8"/>
  <c r="BG2085" i="8"/>
  <c r="BF2085" i="8"/>
  <c r="AS2085" i="8"/>
  <c r="AR2085" i="8"/>
  <c r="AQ2085" i="8"/>
  <c r="AL2085" i="8"/>
  <c r="CD2084" i="8"/>
  <c r="CC2084" i="8"/>
  <c r="BO2084" i="8"/>
  <c r="BG2084" i="8"/>
  <c r="BF2084" i="8"/>
  <c r="AS2084" i="8"/>
  <c r="AR2084" i="8"/>
  <c r="AQ2084" i="8"/>
  <c r="AL2084" i="8"/>
  <c r="CD2083" i="8"/>
  <c r="CC2083" i="8"/>
  <c r="BO2083" i="8"/>
  <c r="BG2083" i="8"/>
  <c r="BF2083" i="8"/>
  <c r="AS2083" i="8"/>
  <c r="AR2083" i="8"/>
  <c r="AQ2083" i="8"/>
  <c r="AL2083" i="8"/>
  <c r="CD2082" i="8"/>
  <c r="CC2082" i="8"/>
  <c r="BO2082" i="8"/>
  <c r="BG2082" i="8"/>
  <c r="BF2082" i="8"/>
  <c r="AS2082" i="8"/>
  <c r="AR2082" i="8"/>
  <c r="AQ2082" i="8"/>
  <c r="AL2082" i="8"/>
  <c r="CD2081" i="8"/>
  <c r="CC2081" i="8"/>
  <c r="BO2081" i="8"/>
  <c r="BG2081" i="8"/>
  <c r="BF2081" i="8"/>
  <c r="AS2081" i="8"/>
  <c r="AR2081" i="8"/>
  <c r="AQ2081" i="8"/>
  <c r="AL2081" i="8"/>
  <c r="CD2080" i="8"/>
  <c r="CC2080" i="8"/>
  <c r="BO2080" i="8"/>
  <c r="BG2080" i="8"/>
  <c r="BF2080" i="8"/>
  <c r="AS2080" i="8"/>
  <c r="AR2080" i="8"/>
  <c r="AQ2080" i="8"/>
  <c r="AL2080" i="8"/>
  <c r="CD2079" i="8"/>
  <c r="CC2079" i="8"/>
  <c r="BO2079" i="8"/>
  <c r="BG2079" i="8"/>
  <c r="BF2079" i="8"/>
  <c r="AS2079" i="8"/>
  <c r="AR2079" i="8"/>
  <c r="AQ2079" i="8"/>
  <c r="AL2079" i="8"/>
  <c r="CD2078" i="8"/>
  <c r="CC2078" i="8"/>
  <c r="BO2078" i="8"/>
  <c r="BG2078" i="8"/>
  <c r="BF2078" i="8"/>
  <c r="AS2078" i="8"/>
  <c r="AR2078" i="8"/>
  <c r="AQ2078" i="8"/>
  <c r="AL2078" i="8"/>
  <c r="CD2077" i="8"/>
  <c r="CC2077" i="8"/>
  <c r="BO2077" i="8"/>
  <c r="BG2077" i="8"/>
  <c r="BF2077" i="8"/>
  <c r="AS2077" i="8"/>
  <c r="AR2077" i="8"/>
  <c r="AQ2077" i="8"/>
  <c r="AL2077" i="8"/>
  <c r="CD2076" i="8"/>
  <c r="CC2076" i="8"/>
  <c r="BO2076" i="8"/>
  <c r="BG2076" i="8"/>
  <c r="BF2076" i="8"/>
  <c r="AS2076" i="8"/>
  <c r="AR2076" i="8"/>
  <c r="AQ2076" i="8"/>
  <c r="AL2076" i="8"/>
  <c r="CD2075" i="8"/>
  <c r="CC2075" i="8"/>
  <c r="BO2075" i="8"/>
  <c r="BG2075" i="8"/>
  <c r="BF2075" i="8"/>
  <c r="AS2075" i="8"/>
  <c r="AR2075" i="8"/>
  <c r="AQ2075" i="8"/>
  <c r="AL2075" i="8"/>
  <c r="CD2074" i="8"/>
  <c r="CC2074" i="8"/>
  <c r="BO2074" i="8"/>
  <c r="BG2074" i="8"/>
  <c r="BF2074" i="8"/>
  <c r="AS2074" i="8"/>
  <c r="AR2074" i="8"/>
  <c r="AQ2074" i="8"/>
  <c r="AL2074" i="8"/>
  <c r="CD2073" i="8"/>
  <c r="CC2073" i="8"/>
  <c r="BO2073" i="8"/>
  <c r="BG2073" i="8"/>
  <c r="BF2073" i="8"/>
  <c r="AS2073" i="8"/>
  <c r="AR2073" i="8"/>
  <c r="AQ2073" i="8"/>
  <c r="AL2073" i="8"/>
  <c r="CD2072" i="8"/>
  <c r="CC2072" i="8"/>
  <c r="BO2072" i="8"/>
  <c r="BG2072" i="8"/>
  <c r="BF2072" i="8"/>
  <c r="AS2072" i="8"/>
  <c r="AR2072" i="8"/>
  <c r="AQ2072" i="8"/>
  <c r="AL2072" i="8"/>
  <c r="CD2071" i="8"/>
  <c r="CC2071" i="8"/>
  <c r="BO2071" i="8"/>
  <c r="BG2071" i="8"/>
  <c r="BF2071" i="8"/>
  <c r="AS2071" i="8"/>
  <c r="AR2071" i="8"/>
  <c r="AQ2071" i="8"/>
  <c r="AL2071" i="8"/>
  <c r="CD2070" i="8"/>
  <c r="CC2070" i="8"/>
  <c r="BO2070" i="8"/>
  <c r="BG2070" i="8"/>
  <c r="BF2070" i="8"/>
  <c r="AS2070" i="8"/>
  <c r="AR2070" i="8"/>
  <c r="AQ2070" i="8"/>
  <c r="AL2070" i="8"/>
  <c r="CD2069" i="8"/>
  <c r="CC2069" i="8"/>
  <c r="BO2069" i="8"/>
  <c r="BG2069" i="8"/>
  <c r="BF2069" i="8"/>
  <c r="AS2069" i="8"/>
  <c r="AR2069" i="8"/>
  <c r="AQ2069" i="8"/>
  <c r="AL2069" i="8"/>
  <c r="CD2068" i="8"/>
  <c r="CC2068" i="8"/>
  <c r="BO2068" i="8"/>
  <c r="BG2068" i="8"/>
  <c r="BF2068" i="8"/>
  <c r="AS2068" i="8"/>
  <c r="AR2068" i="8"/>
  <c r="AQ2068" i="8"/>
  <c r="AL2068" i="8"/>
  <c r="CD2067" i="8"/>
  <c r="CC2067" i="8"/>
  <c r="BO2067" i="8"/>
  <c r="BG2067" i="8"/>
  <c r="BF2067" i="8"/>
  <c r="AS2067" i="8"/>
  <c r="AR2067" i="8"/>
  <c r="AQ2067" i="8"/>
  <c r="AL2067" i="8"/>
  <c r="CD2066" i="8"/>
  <c r="CC2066" i="8"/>
  <c r="BO2066" i="8"/>
  <c r="BG2066" i="8"/>
  <c r="BF2066" i="8"/>
  <c r="AS2066" i="8"/>
  <c r="AR2066" i="8"/>
  <c r="AQ2066" i="8"/>
  <c r="AL2066" i="8"/>
  <c r="CD2065" i="8"/>
  <c r="CC2065" i="8"/>
  <c r="BO2065" i="8"/>
  <c r="BG2065" i="8"/>
  <c r="BF2065" i="8"/>
  <c r="AS2065" i="8"/>
  <c r="AR2065" i="8"/>
  <c r="AQ2065" i="8"/>
  <c r="AL2065" i="8"/>
  <c r="CD2064" i="8"/>
  <c r="CC2064" i="8"/>
  <c r="BO2064" i="8"/>
  <c r="BG2064" i="8"/>
  <c r="BF2064" i="8"/>
  <c r="AS2064" i="8"/>
  <c r="AR2064" i="8"/>
  <c r="AQ2064" i="8"/>
  <c r="AL2064" i="8"/>
  <c r="CD2063" i="8"/>
  <c r="CC2063" i="8"/>
  <c r="BO2063" i="8"/>
  <c r="BG2063" i="8"/>
  <c r="BF2063" i="8"/>
  <c r="AS2063" i="8"/>
  <c r="AR2063" i="8"/>
  <c r="AQ2063" i="8"/>
  <c r="AL2063" i="8"/>
  <c r="CD2062" i="8"/>
  <c r="CC2062" i="8"/>
  <c r="BO2062" i="8"/>
  <c r="BG2062" i="8"/>
  <c r="BF2062" i="8"/>
  <c r="AS2062" i="8"/>
  <c r="AR2062" i="8"/>
  <c r="AQ2062" i="8"/>
  <c r="AL2062" i="8"/>
  <c r="CD2061" i="8"/>
  <c r="CC2061" i="8"/>
  <c r="BO2061" i="8"/>
  <c r="BG2061" i="8"/>
  <c r="BF2061" i="8"/>
  <c r="AS2061" i="8"/>
  <c r="AR2061" i="8"/>
  <c r="AQ2061" i="8"/>
  <c r="AL2061" i="8"/>
  <c r="CD2060" i="8"/>
  <c r="CC2060" i="8"/>
  <c r="BO2060" i="8"/>
  <c r="BG2060" i="8"/>
  <c r="BF2060" i="8"/>
  <c r="AS2060" i="8"/>
  <c r="AR2060" i="8"/>
  <c r="AQ2060" i="8"/>
  <c r="AL2060" i="8"/>
  <c r="CD2059" i="8"/>
  <c r="CC2059" i="8"/>
  <c r="BO2059" i="8"/>
  <c r="BG2059" i="8"/>
  <c r="BF2059" i="8"/>
  <c r="AS2059" i="8"/>
  <c r="AR2059" i="8"/>
  <c r="AQ2059" i="8"/>
  <c r="AL2059" i="8"/>
  <c r="CD2058" i="8"/>
  <c r="CC2058" i="8"/>
  <c r="BO2058" i="8"/>
  <c r="BG2058" i="8"/>
  <c r="BF2058" i="8"/>
  <c r="AS2058" i="8"/>
  <c r="AR2058" i="8"/>
  <c r="AQ2058" i="8"/>
  <c r="AL2058" i="8"/>
  <c r="CD2057" i="8"/>
  <c r="CC2057" i="8"/>
  <c r="BO2057" i="8"/>
  <c r="BG2057" i="8"/>
  <c r="BF2057" i="8"/>
  <c r="AS2057" i="8"/>
  <c r="AR2057" i="8"/>
  <c r="AQ2057" i="8"/>
  <c r="AL2057" i="8"/>
  <c r="CD2056" i="8"/>
  <c r="CC2056" i="8"/>
  <c r="BO2056" i="8"/>
  <c r="BG2056" i="8"/>
  <c r="BF2056" i="8"/>
  <c r="AS2056" i="8"/>
  <c r="AR2056" i="8"/>
  <c r="AQ2056" i="8"/>
  <c r="AL2056" i="8"/>
  <c r="CD2055" i="8"/>
  <c r="CC2055" i="8"/>
  <c r="BO2055" i="8"/>
  <c r="BG2055" i="8"/>
  <c r="BF2055" i="8"/>
  <c r="AS2055" i="8"/>
  <c r="AR2055" i="8"/>
  <c r="AQ2055" i="8"/>
  <c r="AL2055" i="8"/>
  <c r="CD2054" i="8"/>
  <c r="CC2054" i="8"/>
  <c r="BO2054" i="8"/>
  <c r="BG2054" i="8"/>
  <c r="BF2054" i="8"/>
  <c r="AS2054" i="8"/>
  <c r="AR2054" i="8"/>
  <c r="AQ2054" i="8"/>
  <c r="AL2054" i="8"/>
  <c r="CD2053" i="8"/>
  <c r="CC2053" i="8"/>
  <c r="BO2053" i="8"/>
  <c r="BG2053" i="8"/>
  <c r="BF2053" i="8"/>
  <c r="AS2053" i="8"/>
  <c r="AR2053" i="8"/>
  <c r="AQ2053" i="8"/>
  <c r="AL2053" i="8"/>
  <c r="CD2052" i="8"/>
  <c r="CC2052" i="8"/>
  <c r="BO2052" i="8"/>
  <c r="BG2052" i="8"/>
  <c r="BF2052" i="8"/>
  <c r="AS2052" i="8"/>
  <c r="AR2052" i="8"/>
  <c r="AQ2052" i="8"/>
  <c r="AL2052" i="8"/>
  <c r="CD2051" i="8"/>
  <c r="CC2051" i="8"/>
  <c r="BO2051" i="8"/>
  <c r="BG2051" i="8"/>
  <c r="BF2051" i="8"/>
  <c r="AS2051" i="8"/>
  <c r="AR2051" i="8"/>
  <c r="AQ2051" i="8"/>
  <c r="AL2051" i="8"/>
  <c r="CD2050" i="8"/>
  <c r="CC2050" i="8"/>
  <c r="BO2050" i="8"/>
  <c r="BG2050" i="8"/>
  <c r="BF2050" i="8"/>
  <c r="AS2050" i="8"/>
  <c r="AR2050" i="8"/>
  <c r="AQ2050" i="8"/>
  <c r="AL2050" i="8"/>
  <c r="CD2049" i="8"/>
  <c r="CC2049" i="8"/>
  <c r="BO2049" i="8"/>
  <c r="BG2049" i="8"/>
  <c r="BF2049" i="8"/>
  <c r="AS2049" i="8"/>
  <c r="AR2049" i="8"/>
  <c r="AQ2049" i="8"/>
  <c r="AL2049" i="8"/>
  <c r="CD2048" i="8"/>
  <c r="CC2048" i="8"/>
  <c r="BO2048" i="8"/>
  <c r="BG2048" i="8"/>
  <c r="BF2048" i="8"/>
  <c r="AS2048" i="8"/>
  <c r="AR2048" i="8"/>
  <c r="AQ2048" i="8"/>
  <c r="AL2048" i="8"/>
  <c r="CD2047" i="8"/>
  <c r="CC2047" i="8"/>
  <c r="BO2047" i="8"/>
  <c r="BG2047" i="8"/>
  <c r="BF2047" i="8"/>
  <c r="AS2047" i="8"/>
  <c r="AR2047" i="8"/>
  <c r="AQ2047" i="8"/>
  <c r="AL2047" i="8"/>
  <c r="CD2046" i="8"/>
  <c r="CC2046" i="8"/>
  <c r="BO2046" i="8"/>
  <c r="BG2046" i="8"/>
  <c r="BF2046" i="8"/>
  <c r="AS2046" i="8"/>
  <c r="AR2046" i="8"/>
  <c r="AQ2046" i="8"/>
  <c r="AL2046" i="8"/>
  <c r="CD2045" i="8"/>
  <c r="CC2045" i="8"/>
  <c r="BO2045" i="8"/>
  <c r="BG2045" i="8"/>
  <c r="BF2045" i="8"/>
  <c r="AS2045" i="8"/>
  <c r="AR2045" i="8"/>
  <c r="AQ2045" i="8"/>
  <c r="AL2045" i="8"/>
  <c r="CD2044" i="8"/>
  <c r="CC2044" i="8"/>
  <c r="BO2044" i="8"/>
  <c r="BG2044" i="8"/>
  <c r="BF2044" i="8"/>
  <c r="AS2044" i="8"/>
  <c r="AR2044" i="8"/>
  <c r="AQ2044" i="8"/>
  <c r="AL2044" i="8"/>
  <c r="CD2043" i="8"/>
  <c r="CC2043" i="8"/>
  <c r="BO2043" i="8"/>
  <c r="BG2043" i="8"/>
  <c r="BF2043" i="8"/>
  <c r="AS2043" i="8"/>
  <c r="AR2043" i="8"/>
  <c r="AQ2043" i="8"/>
  <c r="AL2043" i="8"/>
  <c r="CD2042" i="8"/>
  <c r="CC2042" i="8"/>
  <c r="BO2042" i="8"/>
  <c r="BG2042" i="8"/>
  <c r="BF2042" i="8"/>
  <c r="AS2042" i="8"/>
  <c r="AR2042" i="8"/>
  <c r="AQ2042" i="8"/>
  <c r="AL2042" i="8"/>
  <c r="CD2041" i="8"/>
  <c r="CC2041" i="8"/>
  <c r="BO2041" i="8"/>
  <c r="BG2041" i="8"/>
  <c r="BF2041" i="8"/>
  <c r="AS2041" i="8"/>
  <c r="AR2041" i="8"/>
  <c r="AQ2041" i="8"/>
  <c r="AL2041" i="8"/>
  <c r="CD2040" i="8"/>
  <c r="CC2040" i="8"/>
  <c r="BO2040" i="8"/>
  <c r="BG2040" i="8"/>
  <c r="BF2040" i="8"/>
  <c r="AS2040" i="8"/>
  <c r="AR2040" i="8"/>
  <c r="AQ2040" i="8"/>
  <c r="AL2040" i="8"/>
  <c r="CD2039" i="8"/>
  <c r="CC2039" i="8"/>
  <c r="BO2039" i="8"/>
  <c r="BG2039" i="8"/>
  <c r="BF2039" i="8"/>
  <c r="AS2039" i="8"/>
  <c r="AR2039" i="8"/>
  <c r="AQ2039" i="8"/>
  <c r="AL2039" i="8"/>
  <c r="CD2038" i="8"/>
  <c r="CC2038" i="8"/>
  <c r="BO2038" i="8"/>
  <c r="BG2038" i="8"/>
  <c r="BF2038" i="8"/>
  <c r="AS2038" i="8"/>
  <c r="AR2038" i="8"/>
  <c r="AQ2038" i="8"/>
  <c r="AL2038" i="8"/>
  <c r="CD2037" i="8"/>
  <c r="CC2037" i="8"/>
  <c r="BO2037" i="8"/>
  <c r="BG2037" i="8"/>
  <c r="BF2037" i="8"/>
  <c r="AS2037" i="8"/>
  <c r="AR2037" i="8"/>
  <c r="AQ2037" i="8"/>
  <c r="AL2037" i="8"/>
  <c r="CD2036" i="8"/>
  <c r="CC2036" i="8"/>
  <c r="BO2036" i="8"/>
  <c r="BG2036" i="8"/>
  <c r="BF2036" i="8"/>
  <c r="AS2036" i="8"/>
  <c r="AR2036" i="8"/>
  <c r="AQ2036" i="8"/>
  <c r="AL2036" i="8"/>
  <c r="CD2035" i="8"/>
  <c r="CC2035" i="8"/>
  <c r="BO2035" i="8"/>
  <c r="BG2035" i="8"/>
  <c r="BF2035" i="8"/>
  <c r="AS2035" i="8"/>
  <c r="AR2035" i="8"/>
  <c r="AQ2035" i="8"/>
  <c r="AL2035" i="8"/>
  <c r="CD2034" i="8"/>
  <c r="CC2034" i="8"/>
  <c r="BO2034" i="8"/>
  <c r="BG2034" i="8"/>
  <c r="BF2034" i="8"/>
  <c r="AS2034" i="8"/>
  <c r="AR2034" i="8"/>
  <c r="AQ2034" i="8"/>
  <c r="AL2034" i="8"/>
  <c r="CD2033" i="8"/>
  <c r="CC2033" i="8"/>
  <c r="BO2033" i="8"/>
  <c r="BG2033" i="8"/>
  <c r="BF2033" i="8"/>
  <c r="AS2033" i="8"/>
  <c r="AR2033" i="8"/>
  <c r="AQ2033" i="8"/>
  <c r="AL2033" i="8"/>
  <c r="CD2032" i="8"/>
  <c r="CC2032" i="8"/>
  <c r="BO2032" i="8"/>
  <c r="BG2032" i="8"/>
  <c r="BF2032" i="8"/>
  <c r="AS2032" i="8"/>
  <c r="AR2032" i="8"/>
  <c r="AQ2032" i="8"/>
  <c r="AL2032" i="8"/>
  <c r="CD2031" i="8"/>
  <c r="CC2031" i="8"/>
  <c r="BO2031" i="8"/>
  <c r="BG2031" i="8"/>
  <c r="BF2031" i="8"/>
  <c r="AS2031" i="8"/>
  <c r="AR2031" i="8"/>
  <c r="AQ2031" i="8"/>
  <c r="AL2031" i="8"/>
  <c r="CD2030" i="8"/>
  <c r="CC2030" i="8"/>
  <c r="BO2030" i="8"/>
  <c r="BG2030" i="8"/>
  <c r="BF2030" i="8"/>
  <c r="AS2030" i="8"/>
  <c r="AR2030" i="8"/>
  <c r="AQ2030" i="8"/>
  <c r="AL2030" i="8"/>
  <c r="CD2029" i="8"/>
  <c r="CC2029" i="8"/>
  <c r="BO2029" i="8"/>
  <c r="BG2029" i="8"/>
  <c r="BF2029" i="8"/>
  <c r="AS2029" i="8"/>
  <c r="AR2029" i="8"/>
  <c r="AQ2029" i="8"/>
  <c r="AL2029" i="8"/>
  <c r="CD2028" i="8"/>
  <c r="CC2028" i="8"/>
  <c r="BO2028" i="8"/>
  <c r="BG2028" i="8"/>
  <c r="BF2028" i="8"/>
  <c r="AS2028" i="8"/>
  <c r="AR2028" i="8"/>
  <c r="AQ2028" i="8"/>
  <c r="AL2028" i="8"/>
  <c r="CD2027" i="8"/>
  <c r="CC2027" i="8"/>
  <c r="BO2027" i="8"/>
  <c r="BG2027" i="8"/>
  <c r="BF2027" i="8"/>
  <c r="AS2027" i="8"/>
  <c r="AR2027" i="8"/>
  <c r="AQ2027" i="8"/>
  <c r="AL2027" i="8"/>
  <c r="CD2026" i="8"/>
  <c r="CC2026" i="8"/>
  <c r="BO2026" i="8"/>
  <c r="BG2026" i="8"/>
  <c r="BF2026" i="8"/>
  <c r="AS2026" i="8"/>
  <c r="AR2026" i="8"/>
  <c r="AQ2026" i="8"/>
  <c r="AL2026" i="8"/>
  <c r="CD2025" i="8"/>
  <c r="CC2025" i="8"/>
  <c r="BO2025" i="8"/>
  <c r="BG2025" i="8"/>
  <c r="BF2025" i="8"/>
  <c r="AS2025" i="8"/>
  <c r="AR2025" i="8"/>
  <c r="AQ2025" i="8"/>
  <c r="AL2025" i="8"/>
  <c r="CD2024" i="8"/>
  <c r="CC2024" i="8"/>
  <c r="BO2024" i="8"/>
  <c r="BG2024" i="8"/>
  <c r="BF2024" i="8"/>
  <c r="AS2024" i="8"/>
  <c r="AR2024" i="8"/>
  <c r="AQ2024" i="8"/>
  <c r="AL2024" i="8"/>
  <c r="CD2023" i="8"/>
  <c r="CC2023" i="8"/>
  <c r="BO2023" i="8"/>
  <c r="BG2023" i="8"/>
  <c r="BF2023" i="8"/>
  <c r="AS2023" i="8"/>
  <c r="AR2023" i="8"/>
  <c r="AQ2023" i="8"/>
  <c r="AL2023" i="8"/>
  <c r="CD2022" i="8"/>
  <c r="CC2022" i="8"/>
  <c r="BO2022" i="8"/>
  <c r="BG2022" i="8"/>
  <c r="BF2022" i="8"/>
  <c r="AS2022" i="8"/>
  <c r="AR2022" i="8"/>
  <c r="AQ2022" i="8"/>
  <c r="AL2022" i="8"/>
  <c r="CD2021" i="8"/>
  <c r="CC2021" i="8"/>
  <c r="BO2021" i="8"/>
  <c r="BG2021" i="8"/>
  <c r="BF2021" i="8"/>
  <c r="AS2021" i="8"/>
  <c r="AR2021" i="8"/>
  <c r="AQ2021" i="8"/>
  <c r="AL2021" i="8"/>
  <c r="CD2020" i="8"/>
  <c r="CC2020" i="8"/>
  <c r="BO2020" i="8"/>
  <c r="BG2020" i="8"/>
  <c r="BF2020" i="8"/>
  <c r="AS2020" i="8"/>
  <c r="AR2020" i="8"/>
  <c r="AQ2020" i="8"/>
  <c r="AL2020" i="8"/>
  <c r="CD2019" i="8"/>
  <c r="CC2019" i="8"/>
  <c r="BO2019" i="8"/>
  <c r="BG2019" i="8"/>
  <c r="BF2019" i="8"/>
  <c r="AS2019" i="8"/>
  <c r="AR2019" i="8"/>
  <c r="AQ2019" i="8"/>
  <c r="AL2019" i="8"/>
  <c r="CD2018" i="8"/>
  <c r="CC2018" i="8"/>
  <c r="BO2018" i="8"/>
  <c r="BG2018" i="8"/>
  <c r="BF2018" i="8"/>
  <c r="AS2018" i="8"/>
  <c r="AR2018" i="8"/>
  <c r="AQ2018" i="8"/>
  <c r="AL2018" i="8"/>
  <c r="CD2017" i="8"/>
  <c r="CC2017" i="8"/>
  <c r="BO2017" i="8"/>
  <c r="BG2017" i="8"/>
  <c r="BF2017" i="8"/>
  <c r="AS2017" i="8"/>
  <c r="AR2017" i="8"/>
  <c r="AQ2017" i="8"/>
  <c r="AL2017" i="8"/>
  <c r="CD2016" i="8"/>
  <c r="CC2016" i="8"/>
  <c r="BO2016" i="8"/>
  <c r="BG2016" i="8"/>
  <c r="BF2016" i="8"/>
  <c r="AS2016" i="8"/>
  <c r="AR2016" i="8"/>
  <c r="AQ2016" i="8"/>
  <c r="AL2016" i="8"/>
  <c r="CD2015" i="8"/>
  <c r="CC2015" i="8"/>
  <c r="BO2015" i="8"/>
  <c r="BG2015" i="8"/>
  <c r="BF2015" i="8"/>
  <c r="AS2015" i="8"/>
  <c r="AR2015" i="8"/>
  <c r="AQ2015" i="8"/>
  <c r="AL2015" i="8"/>
  <c r="CD2014" i="8"/>
  <c r="CC2014" i="8"/>
  <c r="BO2014" i="8"/>
  <c r="BG2014" i="8"/>
  <c r="BF2014" i="8"/>
  <c r="AS2014" i="8"/>
  <c r="AR2014" i="8"/>
  <c r="AQ2014" i="8"/>
  <c r="AL2014" i="8"/>
  <c r="CD2013" i="8"/>
  <c r="CC2013" i="8"/>
  <c r="BO2013" i="8"/>
  <c r="BG2013" i="8"/>
  <c r="BF2013" i="8"/>
  <c r="AS2013" i="8"/>
  <c r="AR2013" i="8"/>
  <c r="AQ2013" i="8"/>
  <c r="AL2013" i="8"/>
  <c r="CD2012" i="8"/>
  <c r="CC2012" i="8"/>
  <c r="BO2012" i="8"/>
  <c r="BG2012" i="8"/>
  <c r="BF2012" i="8"/>
  <c r="AS2012" i="8"/>
  <c r="AR2012" i="8"/>
  <c r="AQ2012" i="8"/>
  <c r="AL2012" i="8"/>
  <c r="CD2011" i="8"/>
  <c r="CC2011" i="8"/>
  <c r="BO2011" i="8"/>
  <c r="BG2011" i="8"/>
  <c r="BF2011" i="8"/>
  <c r="AS2011" i="8"/>
  <c r="AR2011" i="8"/>
  <c r="AQ2011" i="8"/>
  <c r="AL2011" i="8"/>
  <c r="CD2010" i="8"/>
  <c r="CC2010" i="8"/>
  <c r="BO2010" i="8"/>
  <c r="BG2010" i="8"/>
  <c r="BF2010" i="8"/>
  <c r="AS2010" i="8"/>
  <c r="AR2010" i="8"/>
  <c r="AQ2010" i="8"/>
  <c r="AL2010" i="8"/>
  <c r="CD2009" i="8"/>
  <c r="CC2009" i="8"/>
  <c r="BO2009" i="8"/>
  <c r="BG2009" i="8"/>
  <c r="BF2009" i="8"/>
  <c r="AS2009" i="8"/>
  <c r="AR2009" i="8"/>
  <c r="AQ2009" i="8"/>
  <c r="AL2009" i="8"/>
  <c r="CD2008" i="8"/>
  <c r="CC2008" i="8"/>
  <c r="BO2008" i="8"/>
  <c r="BG2008" i="8"/>
  <c r="BF2008" i="8"/>
  <c r="AS2008" i="8"/>
  <c r="AR2008" i="8"/>
  <c r="AQ2008" i="8"/>
  <c r="AL2008" i="8"/>
  <c r="CD2007" i="8"/>
  <c r="CC2007" i="8"/>
  <c r="BO2007" i="8"/>
  <c r="BG2007" i="8"/>
  <c r="BF2007" i="8"/>
  <c r="AS2007" i="8"/>
  <c r="AR2007" i="8"/>
  <c r="AQ2007" i="8"/>
  <c r="AL2007" i="8"/>
  <c r="CD2006" i="8"/>
  <c r="CC2006" i="8"/>
  <c r="BO2006" i="8"/>
  <c r="BG2006" i="8"/>
  <c r="BF2006" i="8"/>
  <c r="AS2006" i="8"/>
  <c r="AR2006" i="8"/>
  <c r="AQ2006" i="8"/>
  <c r="AL2006" i="8"/>
  <c r="CD2005" i="8"/>
  <c r="CC2005" i="8"/>
  <c r="BO2005" i="8"/>
  <c r="BG2005" i="8"/>
  <c r="BF2005" i="8"/>
  <c r="AS2005" i="8"/>
  <c r="AR2005" i="8"/>
  <c r="AQ2005" i="8"/>
  <c r="AL2005" i="8"/>
  <c r="CD2004" i="8"/>
  <c r="CC2004" i="8"/>
  <c r="BO2004" i="8"/>
  <c r="BG2004" i="8"/>
  <c r="BF2004" i="8"/>
  <c r="AS2004" i="8"/>
  <c r="AR2004" i="8"/>
  <c r="AQ2004" i="8"/>
  <c r="AL2004" i="8"/>
  <c r="CD2003" i="8"/>
  <c r="CC2003" i="8"/>
  <c r="BO2003" i="8"/>
  <c r="BG2003" i="8"/>
  <c r="BF2003" i="8"/>
  <c r="AS2003" i="8"/>
  <c r="AR2003" i="8"/>
  <c r="AQ2003" i="8"/>
  <c r="AL2003" i="8"/>
  <c r="CD2002" i="8"/>
  <c r="CC2002" i="8"/>
  <c r="BO2002" i="8"/>
  <c r="BG2002" i="8"/>
  <c r="BF2002" i="8"/>
  <c r="AS2002" i="8"/>
  <c r="AR2002" i="8"/>
  <c r="AQ2002" i="8"/>
  <c r="AL2002" i="8"/>
  <c r="CD2001" i="8"/>
  <c r="CC2001" i="8"/>
  <c r="BO2001" i="8"/>
  <c r="BG2001" i="8"/>
  <c r="BF2001" i="8"/>
  <c r="AS2001" i="8"/>
  <c r="AR2001" i="8"/>
  <c r="AQ2001" i="8"/>
  <c r="AL2001" i="8"/>
  <c r="CD2000" i="8"/>
  <c r="CC2000" i="8"/>
  <c r="BO2000" i="8"/>
  <c r="BG2000" i="8"/>
  <c r="BF2000" i="8"/>
  <c r="AS2000" i="8"/>
  <c r="AR2000" i="8"/>
  <c r="AQ2000" i="8"/>
  <c r="AL2000" i="8"/>
  <c r="CD1999" i="8"/>
  <c r="CC1999" i="8"/>
  <c r="BO1999" i="8"/>
  <c r="BG1999" i="8"/>
  <c r="BF1999" i="8"/>
  <c r="AS1999" i="8"/>
  <c r="AR1999" i="8"/>
  <c r="AQ1999" i="8"/>
  <c r="AL1999" i="8"/>
  <c r="CD1998" i="8"/>
  <c r="CC1998" i="8"/>
  <c r="BO1998" i="8"/>
  <c r="BG1998" i="8"/>
  <c r="BF1998" i="8"/>
  <c r="AS1998" i="8"/>
  <c r="AR1998" i="8"/>
  <c r="AQ1998" i="8"/>
  <c r="AL1998" i="8"/>
  <c r="CD1997" i="8"/>
  <c r="CC1997" i="8"/>
  <c r="BO1997" i="8"/>
  <c r="BG1997" i="8"/>
  <c r="BF1997" i="8"/>
  <c r="AS1997" i="8"/>
  <c r="AR1997" i="8"/>
  <c r="AQ1997" i="8"/>
  <c r="AL1997" i="8"/>
  <c r="CD1996" i="8"/>
  <c r="CC1996" i="8"/>
  <c r="BO1996" i="8"/>
  <c r="BG1996" i="8"/>
  <c r="BF1996" i="8"/>
  <c r="AS1996" i="8"/>
  <c r="AR1996" i="8"/>
  <c r="AQ1996" i="8"/>
  <c r="AL1996" i="8"/>
  <c r="CD1995" i="8"/>
  <c r="CC1995" i="8"/>
  <c r="BO1995" i="8"/>
  <c r="BG1995" i="8"/>
  <c r="BF1995" i="8"/>
  <c r="AS1995" i="8"/>
  <c r="AR1995" i="8"/>
  <c r="AQ1995" i="8"/>
  <c r="AL1995" i="8"/>
  <c r="CD1994" i="8"/>
  <c r="CC1994" i="8"/>
  <c r="BO1994" i="8"/>
  <c r="BG1994" i="8"/>
  <c r="BF1994" i="8"/>
  <c r="AS1994" i="8"/>
  <c r="AR1994" i="8"/>
  <c r="AQ1994" i="8"/>
  <c r="AL1994" i="8"/>
  <c r="CD1993" i="8"/>
  <c r="CC1993" i="8"/>
  <c r="BO1993" i="8"/>
  <c r="BG1993" i="8"/>
  <c r="BF1993" i="8"/>
  <c r="AS1993" i="8"/>
  <c r="AR1993" i="8"/>
  <c r="AQ1993" i="8"/>
  <c r="AL1993" i="8"/>
  <c r="CD1992" i="8"/>
  <c r="CC1992" i="8"/>
  <c r="BO1992" i="8"/>
  <c r="BG1992" i="8"/>
  <c r="BF1992" i="8"/>
  <c r="AS1992" i="8"/>
  <c r="AR1992" i="8"/>
  <c r="AQ1992" i="8"/>
  <c r="AL1992" i="8"/>
  <c r="CD1991" i="8"/>
  <c r="CC1991" i="8"/>
  <c r="BO1991" i="8"/>
  <c r="BG1991" i="8"/>
  <c r="BF1991" i="8"/>
  <c r="AS1991" i="8"/>
  <c r="AR1991" i="8"/>
  <c r="AQ1991" i="8"/>
  <c r="AL1991" i="8"/>
  <c r="CD1990" i="8"/>
  <c r="CC1990" i="8"/>
  <c r="BO1990" i="8"/>
  <c r="BG1990" i="8"/>
  <c r="BF1990" i="8"/>
  <c r="AS1990" i="8"/>
  <c r="AR1990" i="8"/>
  <c r="AQ1990" i="8"/>
  <c r="AL1990" i="8"/>
  <c r="CD1989" i="8"/>
  <c r="CC1989" i="8"/>
  <c r="BO1989" i="8"/>
  <c r="BG1989" i="8"/>
  <c r="BF1989" i="8"/>
  <c r="AS1989" i="8"/>
  <c r="AR1989" i="8"/>
  <c r="AQ1989" i="8"/>
  <c r="AL1989" i="8"/>
  <c r="CD1988" i="8"/>
  <c r="CC1988" i="8"/>
  <c r="BO1988" i="8"/>
  <c r="BG1988" i="8"/>
  <c r="BF1988" i="8"/>
  <c r="AS1988" i="8"/>
  <c r="AR1988" i="8"/>
  <c r="AQ1988" i="8"/>
  <c r="AL1988" i="8"/>
  <c r="CD1987" i="8"/>
  <c r="CC1987" i="8"/>
  <c r="BO1987" i="8"/>
  <c r="BG1987" i="8"/>
  <c r="BF1987" i="8"/>
  <c r="AS1987" i="8"/>
  <c r="AR1987" i="8"/>
  <c r="AQ1987" i="8"/>
  <c r="AL1987" i="8"/>
  <c r="CD1986" i="8"/>
  <c r="CC1986" i="8"/>
  <c r="BO1986" i="8"/>
  <c r="BG1986" i="8"/>
  <c r="BF1986" i="8"/>
  <c r="AS1986" i="8"/>
  <c r="AR1986" i="8"/>
  <c r="AQ1986" i="8"/>
  <c r="AL1986" i="8"/>
  <c r="CD1985" i="8"/>
  <c r="CC1985" i="8"/>
  <c r="BO1985" i="8"/>
  <c r="BG1985" i="8"/>
  <c r="BF1985" i="8"/>
  <c r="AS1985" i="8"/>
  <c r="AR1985" i="8"/>
  <c r="AQ1985" i="8"/>
  <c r="AL1985" i="8"/>
  <c r="CD1984" i="8"/>
  <c r="CC1984" i="8"/>
  <c r="BO1984" i="8"/>
  <c r="BG1984" i="8"/>
  <c r="BF1984" i="8"/>
  <c r="AS1984" i="8"/>
  <c r="AR1984" i="8"/>
  <c r="AQ1984" i="8"/>
  <c r="AL1984" i="8"/>
  <c r="CD1983" i="8"/>
  <c r="CC1983" i="8"/>
  <c r="BO1983" i="8"/>
  <c r="BG1983" i="8"/>
  <c r="BF1983" i="8"/>
  <c r="AS1983" i="8"/>
  <c r="AR1983" i="8"/>
  <c r="AQ1983" i="8"/>
  <c r="AL1983" i="8"/>
  <c r="CD1982" i="8"/>
  <c r="CC1982" i="8"/>
  <c r="BO1982" i="8"/>
  <c r="BG1982" i="8"/>
  <c r="BF1982" i="8"/>
  <c r="AS1982" i="8"/>
  <c r="AR1982" i="8"/>
  <c r="AQ1982" i="8"/>
  <c r="AL1982" i="8"/>
  <c r="CD1981" i="8"/>
  <c r="CC1981" i="8"/>
  <c r="BO1981" i="8"/>
  <c r="BG1981" i="8"/>
  <c r="BF1981" i="8"/>
  <c r="AS1981" i="8"/>
  <c r="AR1981" i="8"/>
  <c r="AQ1981" i="8"/>
  <c r="AL1981" i="8"/>
  <c r="CD1980" i="8"/>
  <c r="CC1980" i="8"/>
  <c r="BO1980" i="8"/>
  <c r="BG1980" i="8"/>
  <c r="BF1980" i="8"/>
  <c r="AS1980" i="8"/>
  <c r="AR1980" i="8"/>
  <c r="AQ1980" i="8"/>
  <c r="AL1980" i="8"/>
  <c r="CD1979" i="8"/>
  <c r="CC1979" i="8"/>
  <c r="BO1979" i="8"/>
  <c r="BG1979" i="8"/>
  <c r="BF1979" i="8"/>
  <c r="AS1979" i="8"/>
  <c r="AR1979" i="8"/>
  <c r="AQ1979" i="8"/>
  <c r="AL1979" i="8"/>
  <c r="CD1978" i="8"/>
  <c r="CC1978" i="8"/>
  <c r="BO1978" i="8"/>
  <c r="BG1978" i="8"/>
  <c r="BF1978" i="8"/>
  <c r="AS1978" i="8"/>
  <c r="AR1978" i="8"/>
  <c r="AQ1978" i="8"/>
  <c r="AL1978" i="8"/>
  <c r="CD1977" i="8"/>
  <c r="CC1977" i="8"/>
  <c r="BO1977" i="8"/>
  <c r="BG1977" i="8"/>
  <c r="BF1977" i="8"/>
  <c r="AS1977" i="8"/>
  <c r="AR1977" i="8"/>
  <c r="AQ1977" i="8"/>
  <c r="AL1977" i="8"/>
  <c r="CD1976" i="8"/>
  <c r="CC1976" i="8"/>
  <c r="BO1976" i="8"/>
  <c r="BG1976" i="8"/>
  <c r="BF1976" i="8"/>
  <c r="AS1976" i="8"/>
  <c r="AR1976" i="8"/>
  <c r="AQ1976" i="8"/>
  <c r="AL1976" i="8"/>
  <c r="CD1975" i="8"/>
  <c r="CC1975" i="8"/>
  <c r="BO1975" i="8"/>
  <c r="BG1975" i="8"/>
  <c r="BF1975" i="8"/>
  <c r="AS1975" i="8"/>
  <c r="AR1975" i="8"/>
  <c r="AQ1975" i="8"/>
  <c r="AL1975" i="8"/>
  <c r="CD1974" i="8"/>
  <c r="CC1974" i="8"/>
  <c r="BO1974" i="8"/>
  <c r="BG1974" i="8"/>
  <c r="BF1974" i="8"/>
  <c r="AS1974" i="8"/>
  <c r="AR1974" i="8"/>
  <c r="AQ1974" i="8"/>
  <c r="AL1974" i="8"/>
  <c r="CD1973" i="8"/>
  <c r="CC1973" i="8"/>
  <c r="BO1973" i="8"/>
  <c r="BG1973" i="8"/>
  <c r="BF1973" i="8"/>
  <c r="AS1973" i="8"/>
  <c r="AR1973" i="8"/>
  <c r="AQ1973" i="8"/>
  <c r="AL1973" i="8"/>
  <c r="CD1972" i="8"/>
  <c r="CC1972" i="8"/>
  <c r="BO1972" i="8"/>
  <c r="BG1972" i="8"/>
  <c r="BF1972" i="8"/>
  <c r="AS1972" i="8"/>
  <c r="AR1972" i="8"/>
  <c r="AQ1972" i="8"/>
  <c r="AL1972" i="8"/>
  <c r="CD1971" i="8"/>
  <c r="CC1971" i="8"/>
  <c r="BO1971" i="8"/>
  <c r="BG1971" i="8"/>
  <c r="BF1971" i="8"/>
  <c r="AS1971" i="8"/>
  <c r="AR1971" i="8"/>
  <c r="AQ1971" i="8"/>
  <c r="AL1971" i="8"/>
  <c r="CD1970" i="8"/>
  <c r="CC1970" i="8"/>
  <c r="BO1970" i="8"/>
  <c r="BG1970" i="8"/>
  <c r="BF1970" i="8"/>
  <c r="AS1970" i="8"/>
  <c r="AR1970" i="8"/>
  <c r="AQ1970" i="8"/>
  <c r="AL1970" i="8"/>
  <c r="CD1969" i="8"/>
  <c r="CC1969" i="8"/>
  <c r="BO1969" i="8"/>
  <c r="BG1969" i="8"/>
  <c r="BF1969" i="8"/>
  <c r="AS1969" i="8"/>
  <c r="AR1969" i="8"/>
  <c r="AQ1969" i="8"/>
  <c r="AL1969" i="8"/>
  <c r="CD1968" i="8"/>
  <c r="CC1968" i="8"/>
  <c r="BO1968" i="8"/>
  <c r="BG1968" i="8"/>
  <c r="BF1968" i="8"/>
  <c r="AS1968" i="8"/>
  <c r="AR1968" i="8"/>
  <c r="AQ1968" i="8"/>
  <c r="AL1968" i="8"/>
  <c r="CD1967" i="8"/>
  <c r="CC1967" i="8"/>
  <c r="BO1967" i="8"/>
  <c r="BG1967" i="8"/>
  <c r="BF1967" i="8"/>
  <c r="AS1967" i="8"/>
  <c r="AR1967" i="8"/>
  <c r="AQ1967" i="8"/>
  <c r="AL1967" i="8"/>
  <c r="CD1966" i="8"/>
  <c r="CC1966" i="8"/>
  <c r="BO1966" i="8"/>
  <c r="BG1966" i="8"/>
  <c r="BF1966" i="8"/>
  <c r="AS1966" i="8"/>
  <c r="AR1966" i="8"/>
  <c r="AQ1966" i="8"/>
  <c r="AL1966" i="8"/>
  <c r="CD1965" i="8"/>
  <c r="CC1965" i="8"/>
  <c r="BO1965" i="8"/>
  <c r="BG1965" i="8"/>
  <c r="BF1965" i="8"/>
  <c r="AS1965" i="8"/>
  <c r="AR1965" i="8"/>
  <c r="AQ1965" i="8"/>
  <c r="AL1965" i="8"/>
  <c r="CD1964" i="8"/>
  <c r="CC1964" i="8"/>
  <c r="BO1964" i="8"/>
  <c r="BG1964" i="8"/>
  <c r="BF1964" i="8"/>
  <c r="AS1964" i="8"/>
  <c r="AR1964" i="8"/>
  <c r="AQ1964" i="8"/>
  <c r="AL1964" i="8"/>
  <c r="CD1963" i="8"/>
  <c r="CC1963" i="8"/>
  <c r="BO1963" i="8"/>
  <c r="BG1963" i="8"/>
  <c r="BF1963" i="8"/>
  <c r="AS1963" i="8"/>
  <c r="AR1963" i="8"/>
  <c r="AQ1963" i="8"/>
  <c r="AL1963" i="8"/>
  <c r="CD1962" i="8"/>
  <c r="CC1962" i="8"/>
  <c r="BO1962" i="8"/>
  <c r="BG1962" i="8"/>
  <c r="BF1962" i="8"/>
  <c r="AS1962" i="8"/>
  <c r="AR1962" i="8"/>
  <c r="AQ1962" i="8"/>
  <c r="AL1962" i="8"/>
  <c r="CD1961" i="8"/>
  <c r="CC1961" i="8"/>
  <c r="BO1961" i="8"/>
  <c r="BG1961" i="8"/>
  <c r="BF1961" i="8"/>
  <c r="AS1961" i="8"/>
  <c r="AR1961" i="8"/>
  <c r="AQ1961" i="8"/>
  <c r="AL1961" i="8"/>
  <c r="CD1960" i="8"/>
  <c r="CC1960" i="8"/>
  <c r="BO1960" i="8"/>
  <c r="BG1960" i="8"/>
  <c r="BF1960" i="8"/>
  <c r="AS1960" i="8"/>
  <c r="AR1960" i="8"/>
  <c r="AQ1960" i="8"/>
  <c r="AL1960" i="8"/>
  <c r="CD1959" i="8"/>
  <c r="CC1959" i="8"/>
  <c r="BO1959" i="8"/>
  <c r="BG1959" i="8"/>
  <c r="BF1959" i="8"/>
  <c r="AS1959" i="8"/>
  <c r="AR1959" i="8"/>
  <c r="AQ1959" i="8"/>
  <c r="AL1959" i="8"/>
  <c r="CD1958" i="8"/>
  <c r="CC1958" i="8"/>
  <c r="BO1958" i="8"/>
  <c r="BG1958" i="8"/>
  <c r="BF1958" i="8"/>
  <c r="AS1958" i="8"/>
  <c r="AR1958" i="8"/>
  <c r="AQ1958" i="8"/>
  <c r="AL1958" i="8"/>
  <c r="CD1957" i="8"/>
  <c r="CC1957" i="8"/>
  <c r="BO1957" i="8"/>
  <c r="BG1957" i="8"/>
  <c r="BF1957" i="8"/>
  <c r="AS1957" i="8"/>
  <c r="AR1957" i="8"/>
  <c r="AQ1957" i="8"/>
  <c r="AL1957" i="8"/>
  <c r="CD1956" i="8"/>
  <c r="CC1956" i="8"/>
  <c r="BO1956" i="8"/>
  <c r="BG1956" i="8"/>
  <c r="BF1956" i="8"/>
  <c r="AS1956" i="8"/>
  <c r="AR1956" i="8"/>
  <c r="AQ1956" i="8"/>
  <c r="AL1956" i="8"/>
  <c r="CD1955" i="8"/>
  <c r="CC1955" i="8"/>
  <c r="BO1955" i="8"/>
  <c r="BG1955" i="8"/>
  <c r="BF1955" i="8"/>
  <c r="AS1955" i="8"/>
  <c r="AR1955" i="8"/>
  <c r="AQ1955" i="8"/>
  <c r="AL1955" i="8"/>
  <c r="CD1954" i="8"/>
  <c r="CC1954" i="8"/>
  <c r="BO1954" i="8"/>
  <c r="BG1954" i="8"/>
  <c r="BF1954" i="8"/>
  <c r="AS1954" i="8"/>
  <c r="AR1954" i="8"/>
  <c r="AQ1954" i="8"/>
  <c r="AL1954" i="8"/>
  <c r="CD1953" i="8"/>
  <c r="CC1953" i="8"/>
  <c r="BO1953" i="8"/>
  <c r="BG1953" i="8"/>
  <c r="BF1953" i="8"/>
  <c r="AS1953" i="8"/>
  <c r="AR1953" i="8"/>
  <c r="AQ1953" i="8"/>
  <c r="AL1953" i="8"/>
  <c r="CD1952" i="8"/>
  <c r="CC1952" i="8"/>
  <c r="BO1952" i="8"/>
  <c r="BG1952" i="8"/>
  <c r="BF1952" i="8"/>
  <c r="AS1952" i="8"/>
  <c r="AR1952" i="8"/>
  <c r="AQ1952" i="8"/>
  <c r="AL1952" i="8"/>
  <c r="CD1951" i="8"/>
  <c r="CC1951" i="8"/>
  <c r="BO1951" i="8"/>
  <c r="BG1951" i="8"/>
  <c r="BF1951" i="8"/>
  <c r="AS1951" i="8"/>
  <c r="AR1951" i="8"/>
  <c r="AQ1951" i="8"/>
  <c r="AL1951" i="8"/>
  <c r="CD1950" i="8"/>
  <c r="CC1950" i="8"/>
  <c r="BO1950" i="8"/>
  <c r="BG1950" i="8"/>
  <c r="BF1950" i="8"/>
  <c r="AS1950" i="8"/>
  <c r="AR1950" i="8"/>
  <c r="AQ1950" i="8"/>
  <c r="AL1950" i="8"/>
  <c r="CD1949" i="8"/>
  <c r="CC1949" i="8"/>
  <c r="BO1949" i="8"/>
  <c r="BG1949" i="8"/>
  <c r="BF1949" i="8"/>
  <c r="AS1949" i="8"/>
  <c r="AR1949" i="8"/>
  <c r="AQ1949" i="8"/>
  <c r="AL1949" i="8"/>
  <c r="CD1948" i="8"/>
  <c r="CC1948" i="8"/>
  <c r="BO1948" i="8"/>
  <c r="BG1948" i="8"/>
  <c r="BF1948" i="8"/>
  <c r="AS1948" i="8"/>
  <c r="AR1948" i="8"/>
  <c r="AQ1948" i="8"/>
  <c r="AL1948" i="8"/>
  <c r="CD1947" i="8"/>
  <c r="CC1947" i="8"/>
  <c r="BO1947" i="8"/>
  <c r="BG1947" i="8"/>
  <c r="BF1947" i="8"/>
  <c r="AS1947" i="8"/>
  <c r="AR1947" i="8"/>
  <c r="AQ1947" i="8"/>
  <c r="AL1947" i="8"/>
  <c r="CD1946" i="8"/>
  <c r="CC1946" i="8"/>
  <c r="BO1946" i="8"/>
  <c r="BG1946" i="8"/>
  <c r="BF1946" i="8"/>
  <c r="AS1946" i="8"/>
  <c r="AR1946" i="8"/>
  <c r="AQ1946" i="8"/>
  <c r="AL1946" i="8"/>
  <c r="CD1945" i="8"/>
  <c r="CC1945" i="8"/>
  <c r="BO1945" i="8"/>
  <c r="BG1945" i="8"/>
  <c r="BF1945" i="8"/>
  <c r="AS1945" i="8"/>
  <c r="AR1945" i="8"/>
  <c r="AQ1945" i="8"/>
  <c r="AL1945" i="8"/>
  <c r="CD1944" i="8"/>
  <c r="CC1944" i="8"/>
  <c r="BO1944" i="8"/>
  <c r="BG1944" i="8"/>
  <c r="BF1944" i="8"/>
  <c r="AS1944" i="8"/>
  <c r="AR1944" i="8"/>
  <c r="AQ1944" i="8"/>
  <c r="AL1944" i="8"/>
  <c r="CD1943" i="8"/>
  <c r="CC1943" i="8"/>
  <c r="BO1943" i="8"/>
  <c r="BG1943" i="8"/>
  <c r="BF1943" i="8"/>
  <c r="AS1943" i="8"/>
  <c r="AR1943" i="8"/>
  <c r="AQ1943" i="8"/>
  <c r="AL1943" i="8"/>
  <c r="CD1942" i="8"/>
  <c r="CC1942" i="8"/>
  <c r="BO1942" i="8"/>
  <c r="BG1942" i="8"/>
  <c r="BF1942" i="8"/>
  <c r="AS1942" i="8"/>
  <c r="AR1942" i="8"/>
  <c r="AQ1942" i="8"/>
  <c r="AL1942" i="8"/>
  <c r="CD1941" i="8"/>
  <c r="CC1941" i="8"/>
  <c r="BO1941" i="8"/>
  <c r="BG1941" i="8"/>
  <c r="BF1941" i="8"/>
  <c r="AS1941" i="8"/>
  <c r="AR1941" i="8"/>
  <c r="AQ1941" i="8"/>
  <c r="AL1941" i="8"/>
  <c r="CD1940" i="8"/>
  <c r="CC1940" i="8"/>
  <c r="BO1940" i="8"/>
  <c r="BG1940" i="8"/>
  <c r="BF1940" i="8"/>
  <c r="AS1940" i="8"/>
  <c r="AR1940" i="8"/>
  <c r="AQ1940" i="8"/>
  <c r="AL1940" i="8"/>
  <c r="CD1939" i="8"/>
  <c r="CC1939" i="8"/>
  <c r="BO1939" i="8"/>
  <c r="BG1939" i="8"/>
  <c r="BF1939" i="8"/>
  <c r="AS1939" i="8"/>
  <c r="AR1939" i="8"/>
  <c r="AQ1939" i="8"/>
  <c r="AL1939" i="8"/>
  <c r="CD1938" i="8"/>
  <c r="CC1938" i="8"/>
  <c r="BO1938" i="8"/>
  <c r="BG1938" i="8"/>
  <c r="BF1938" i="8"/>
  <c r="AS1938" i="8"/>
  <c r="AR1938" i="8"/>
  <c r="AQ1938" i="8"/>
  <c r="AL1938" i="8"/>
  <c r="CD1937" i="8"/>
  <c r="CC1937" i="8"/>
  <c r="BO1937" i="8"/>
  <c r="BG1937" i="8"/>
  <c r="BF1937" i="8"/>
  <c r="AS1937" i="8"/>
  <c r="AR1937" i="8"/>
  <c r="AQ1937" i="8"/>
  <c r="AL1937" i="8"/>
  <c r="CD1936" i="8"/>
  <c r="CC1936" i="8"/>
  <c r="BO1936" i="8"/>
  <c r="BG1936" i="8"/>
  <c r="BF1936" i="8"/>
  <c r="AS1936" i="8"/>
  <c r="AR1936" i="8"/>
  <c r="AQ1936" i="8"/>
  <c r="AL1936" i="8"/>
  <c r="CD1935" i="8"/>
  <c r="CC1935" i="8"/>
  <c r="BO1935" i="8"/>
  <c r="BG1935" i="8"/>
  <c r="BF1935" i="8"/>
  <c r="AS1935" i="8"/>
  <c r="AR1935" i="8"/>
  <c r="AQ1935" i="8"/>
  <c r="AL1935" i="8"/>
  <c r="CD1934" i="8"/>
  <c r="CC1934" i="8"/>
  <c r="BO1934" i="8"/>
  <c r="BG1934" i="8"/>
  <c r="BF1934" i="8"/>
  <c r="AS1934" i="8"/>
  <c r="AR1934" i="8"/>
  <c r="AQ1934" i="8"/>
  <c r="AL1934" i="8"/>
  <c r="CD1933" i="8"/>
  <c r="CC1933" i="8"/>
  <c r="BO1933" i="8"/>
  <c r="BG1933" i="8"/>
  <c r="BF1933" i="8"/>
  <c r="AS1933" i="8"/>
  <c r="AR1933" i="8"/>
  <c r="AQ1933" i="8"/>
  <c r="AL1933" i="8"/>
  <c r="CD1932" i="8"/>
  <c r="CC1932" i="8"/>
  <c r="BO1932" i="8"/>
  <c r="BG1932" i="8"/>
  <c r="BF1932" i="8"/>
  <c r="AS1932" i="8"/>
  <c r="AR1932" i="8"/>
  <c r="AQ1932" i="8"/>
  <c r="AL1932" i="8"/>
  <c r="CD1931" i="8"/>
  <c r="CC1931" i="8"/>
  <c r="BO1931" i="8"/>
  <c r="BG1931" i="8"/>
  <c r="BF1931" i="8"/>
  <c r="AS1931" i="8"/>
  <c r="AR1931" i="8"/>
  <c r="AQ1931" i="8"/>
  <c r="AL1931" i="8"/>
  <c r="CD1930" i="8"/>
  <c r="CC1930" i="8"/>
  <c r="BO1930" i="8"/>
  <c r="BG1930" i="8"/>
  <c r="BF1930" i="8"/>
  <c r="AS1930" i="8"/>
  <c r="AR1930" i="8"/>
  <c r="AQ1930" i="8"/>
  <c r="AL1930" i="8"/>
  <c r="CD1929" i="8"/>
  <c r="CC1929" i="8"/>
  <c r="BO1929" i="8"/>
  <c r="BG1929" i="8"/>
  <c r="BF1929" i="8"/>
  <c r="AS1929" i="8"/>
  <c r="AR1929" i="8"/>
  <c r="AQ1929" i="8"/>
  <c r="AL1929" i="8"/>
  <c r="CD1928" i="8"/>
  <c r="CC1928" i="8"/>
  <c r="BO1928" i="8"/>
  <c r="BG1928" i="8"/>
  <c r="BF1928" i="8"/>
  <c r="AS1928" i="8"/>
  <c r="AR1928" i="8"/>
  <c r="AQ1928" i="8"/>
  <c r="AL1928" i="8"/>
  <c r="CD1927" i="8"/>
  <c r="CC1927" i="8"/>
  <c r="BO1927" i="8"/>
  <c r="BG1927" i="8"/>
  <c r="BF1927" i="8"/>
  <c r="AS1927" i="8"/>
  <c r="AR1927" i="8"/>
  <c r="AQ1927" i="8"/>
  <c r="AL1927" i="8"/>
  <c r="CD1926" i="8"/>
  <c r="CC1926" i="8"/>
  <c r="BO1926" i="8"/>
  <c r="BG1926" i="8"/>
  <c r="BF1926" i="8"/>
  <c r="AS1926" i="8"/>
  <c r="AR1926" i="8"/>
  <c r="AQ1926" i="8"/>
  <c r="AL1926" i="8"/>
  <c r="CD1925" i="8"/>
  <c r="CC1925" i="8"/>
  <c r="BO1925" i="8"/>
  <c r="BG1925" i="8"/>
  <c r="BF1925" i="8"/>
  <c r="AS1925" i="8"/>
  <c r="AR1925" i="8"/>
  <c r="AQ1925" i="8"/>
  <c r="AL1925" i="8"/>
  <c r="CD1924" i="8"/>
  <c r="CC1924" i="8"/>
  <c r="BO1924" i="8"/>
  <c r="BG1924" i="8"/>
  <c r="BF1924" i="8"/>
  <c r="AS1924" i="8"/>
  <c r="AR1924" i="8"/>
  <c r="AQ1924" i="8"/>
  <c r="AL1924" i="8"/>
  <c r="CD1923" i="8"/>
  <c r="CC1923" i="8"/>
  <c r="BO1923" i="8"/>
  <c r="BG1923" i="8"/>
  <c r="BF1923" i="8"/>
  <c r="AS1923" i="8"/>
  <c r="AR1923" i="8"/>
  <c r="AQ1923" i="8"/>
  <c r="AL1923" i="8"/>
  <c r="CD1922" i="8"/>
  <c r="CC1922" i="8"/>
  <c r="BO1922" i="8"/>
  <c r="BG1922" i="8"/>
  <c r="BF1922" i="8"/>
  <c r="AS1922" i="8"/>
  <c r="AR1922" i="8"/>
  <c r="AQ1922" i="8"/>
  <c r="AL1922" i="8"/>
  <c r="CD1921" i="8"/>
  <c r="CC1921" i="8"/>
  <c r="BO1921" i="8"/>
  <c r="BG1921" i="8"/>
  <c r="BF1921" i="8"/>
  <c r="AS1921" i="8"/>
  <c r="AR1921" i="8"/>
  <c r="AQ1921" i="8"/>
  <c r="AL1921" i="8"/>
  <c r="CD1920" i="8"/>
  <c r="CC1920" i="8"/>
  <c r="BO1920" i="8"/>
  <c r="BG1920" i="8"/>
  <c r="BF1920" i="8"/>
  <c r="AS1920" i="8"/>
  <c r="AR1920" i="8"/>
  <c r="AQ1920" i="8"/>
  <c r="AL1920" i="8"/>
  <c r="CD1919" i="8"/>
  <c r="CC1919" i="8"/>
  <c r="BO1919" i="8"/>
  <c r="BG1919" i="8"/>
  <c r="BF1919" i="8"/>
  <c r="AS1919" i="8"/>
  <c r="AR1919" i="8"/>
  <c r="AQ1919" i="8"/>
  <c r="AL1919" i="8"/>
  <c r="CD1918" i="8"/>
  <c r="CC1918" i="8"/>
  <c r="BO1918" i="8"/>
  <c r="BG1918" i="8"/>
  <c r="BF1918" i="8"/>
  <c r="AS1918" i="8"/>
  <c r="AR1918" i="8"/>
  <c r="AQ1918" i="8"/>
  <c r="AL1918" i="8"/>
  <c r="CD1917" i="8"/>
  <c r="CC1917" i="8"/>
  <c r="BO1917" i="8"/>
  <c r="BG1917" i="8"/>
  <c r="BF1917" i="8"/>
  <c r="AS1917" i="8"/>
  <c r="AR1917" i="8"/>
  <c r="AQ1917" i="8"/>
  <c r="AL1917" i="8"/>
  <c r="CD1916" i="8"/>
  <c r="CC1916" i="8"/>
  <c r="BO1916" i="8"/>
  <c r="BG1916" i="8"/>
  <c r="BF1916" i="8"/>
  <c r="AS1916" i="8"/>
  <c r="AR1916" i="8"/>
  <c r="AQ1916" i="8"/>
  <c r="AL1916" i="8"/>
  <c r="CD1915" i="8"/>
  <c r="CC1915" i="8"/>
  <c r="BO1915" i="8"/>
  <c r="BG1915" i="8"/>
  <c r="BF1915" i="8"/>
  <c r="AS1915" i="8"/>
  <c r="AR1915" i="8"/>
  <c r="AQ1915" i="8"/>
  <c r="AL1915" i="8"/>
  <c r="CD1914" i="8"/>
  <c r="CC1914" i="8"/>
  <c r="BO1914" i="8"/>
  <c r="BG1914" i="8"/>
  <c r="BF1914" i="8"/>
  <c r="AS1914" i="8"/>
  <c r="AR1914" i="8"/>
  <c r="AQ1914" i="8"/>
  <c r="AL1914" i="8"/>
  <c r="CD1913" i="8"/>
  <c r="CC1913" i="8"/>
  <c r="BO1913" i="8"/>
  <c r="BG1913" i="8"/>
  <c r="BF1913" i="8"/>
  <c r="AS1913" i="8"/>
  <c r="AR1913" i="8"/>
  <c r="AQ1913" i="8"/>
  <c r="AL1913" i="8"/>
  <c r="CD1912" i="8"/>
  <c r="CC1912" i="8"/>
  <c r="BO1912" i="8"/>
  <c r="BG1912" i="8"/>
  <c r="BF1912" i="8"/>
  <c r="AS1912" i="8"/>
  <c r="AR1912" i="8"/>
  <c r="AQ1912" i="8"/>
  <c r="AL1912" i="8"/>
  <c r="CD1911" i="8"/>
  <c r="CC1911" i="8"/>
  <c r="BO1911" i="8"/>
  <c r="BG1911" i="8"/>
  <c r="BF1911" i="8"/>
  <c r="AS1911" i="8"/>
  <c r="AR1911" i="8"/>
  <c r="AQ1911" i="8"/>
  <c r="AL1911" i="8"/>
  <c r="CD1910" i="8"/>
  <c r="CC1910" i="8"/>
  <c r="BO1910" i="8"/>
  <c r="BG1910" i="8"/>
  <c r="BF1910" i="8"/>
  <c r="AS1910" i="8"/>
  <c r="AR1910" i="8"/>
  <c r="AQ1910" i="8"/>
  <c r="AL1910" i="8"/>
  <c r="CD1909" i="8"/>
  <c r="CC1909" i="8"/>
  <c r="BO1909" i="8"/>
  <c r="BG1909" i="8"/>
  <c r="BF1909" i="8"/>
  <c r="AS1909" i="8"/>
  <c r="AR1909" i="8"/>
  <c r="AQ1909" i="8"/>
  <c r="AL1909" i="8"/>
  <c r="CD1908" i="8"/>
  <c r="CC1908" i="8"/>
  <c r="BO1908" i="8"/>
  <c r="BG1908" i="8"/>
  <c r="BF1908" i="8"/>
  <c r="AS1908" i="8"/>
  <c r="AR1908" i="8"/>
  <c r="AQ1908" i="8"/>
  <c r="AL1908" i="8"/>
  <c r="CD1907" i="8"/>
  <c r="CC1907" i="8"/>
  <c r="BO1907" i="8"/>
  <c r="BG1907" i="8"/>
  <c r="BF1907" i="8"/>
  <c r="AS1907" i="8"/>
  <c r="AR1907" i="8"/>
  <c r="AQ1907" i="8"/>
  <c r="AL1907" i="8"/>
  <c r="CD1906" i="8"/>
  <c r="CC1906" i="8"/>
  <c r="BO1906" i="8"/>
  <c r="BG1906" i="8"/>
  <c r="BF1906" i="8"/>
  <c r="AS1906" i="8"/>
  <c r="AR1906" i="8"/>
  <c r="AQ1906" i="8"/>
  <c r="AL1906" i="8"/>
  <c r="CD1905" i="8"/>
  <c r="CC1905" i="8"/>
  <c r="BO1905" i="8"/>
  <c r="BG1905" i="8"/>
  <c r="BF1905" i="8"/>
  <c r="AS1905" i="8"/>
  <c r="AR1905" i="8"/>
  <c r="AQ1905" i="8"/>
  <c r="AL1905" i="8"/>
  <c r="CD1904" i="8"/>
  <c r="CC1904" i="8"/>
  <c r="BO1904" i="8"/>
  <c r="BG1904" i="8"/>
  <c r="BF1904" i="8"/>
  <c r="AS1904" i="8"/>
  <c r="AR1904" i="8"/>
  <c r="AQ1904" i="8"/>
  <c r="AL1904" i="8"/>
  <c r="CD1903" i="8"/>
  <c r="CC1903" i="8"/>
  <c r="BO1903" i="8"/>
  <c r="BG1903" i="8"/>
  <c r="BF1903" i="8"/>
  <c r="AS1903" i="8"/>
  <c r="AR1903" i="8"/>
  <c r="AQ1903" i="8"/>
  <c r="AL1903" i="8"/>
  <c r="CD1902" i="8"/>
  <c r="CC1902" i="8"/>
  <c r="BO1902" i="8"/>
  <c r="BG1902" i="8"/>
  <c r="BF1902" i="8"/>
  <c r="AS1902" i="8"/>
  <c r="AR1902" i="8"/>
  <c r="AQ1902" i="8"/>
  <c r="AL1902" i="8"/>
  <c r="CD1901" i="8"/>
  <c r="CC1901" i="8"/>
  <c r="BO1901" i="8"/>
  <c r="BG1901" i="8"/>
  <c r="BF1901" i="8"/>
  <c r="AS1901" i="8"/>
  <c r="AR1901" i="8"/>
  <c r="AQ1901" i="8"/>
  <c r="AL1901" i="8"/>
  <c r="CD1900" i="8"/>
  <c r="CC1900" i="8"/>
  <c r="BO1900" i="8"/>
  <c r="BG1900" i="8"/>
  <c r="BF1900" i="8"/>
  <c r="AS1900" i="8"/>
  <c r="AR1900" i="8"/>
  <c r="AQ1900" i="8"/>
  <c r="AL1900" i="8"/>
  <c r="CD1899" i="8"/>
  <c r="CC1899" i="8"/>
  <c r="BO1899" i="8"/>
  <c r="BG1899" i="8"/>
  <c r="BF1899" i="8"/>
  <c r="AS1899" i="8"/>
  <c r="AR1899" i="8"/>
  <c r="AQ1899" i="8"/>
  <c r="AL1899" i="8"/>
  <c r="CD1898" i="8"/>
  <c r="CC1898" i="8"/>
  <c r="BO1898" i="8"/>
  <c r="BG1898" i="8"/>
  <c r="BF1898" i="8"/>
  <c r="AS1898" i="8"/>
  <c r="AR1898" i="8"/>
  <c r="AQ1898" i="8"/>
  <c r="AL1898" i="8"/>
  <c r="CD1897" i="8"/>
  <c r="CC1897" i="8"/>
  <c r="BO1897" i="8"/>
  <c r="BG1897" i="8"/>
  <c r="BF1897" i="8"/>
  <c r="AS1897" i="8"/>
  <c r="AR1897" i="8"/>
  <c r="AQ1897" i="8"/>
  <c r="AL1897" i="8"/>
  <c r="CD1896" i="8"/>
  <c r="CC1896" i="8"/>
  <c r="BO1896" i="8"/>
  <c r="BG1896" i="8"/>
  <c r="BF1896" i="8"/>
  <c r="AS1896" i="8"/>
  <c r="AR1896" i="8"/>
  <c r="AQ1896" i="8"/>
  <c r="AL1896" i="8"/>
  <c r="CD1895" i="8"/>
  <c r="CC1895" i="8"/>
  <c r="BO1895" i="8"/>
  <c r="BG1895" i="8"/>
  <c r="BF1895" i="8"/>
  <c r="AS1895" i="8"/>
  <c r="AR1895" i="8"/>
  <c r="AQ1895" i="8"/>
  <c r="AL1895" i="8"/>
  <c r="CD1894" i="8"/>
  <c r="CC1894" i="8"/>
  <c r="BO1894" i="8"/>
  <c r="BG1894" i="8"/>
  <c r="BF1894" i="8"/>
  <c r="AS1894" i="8"/>
  <c r="AR1894" i="8"/>
  <c r="AQ1894" i="8"/>
  <c r="AL1894" i="8"/>
  <c r="CD1893" i="8"/>
  <c r="CC1893" i="8"/>
  <c r="BO1893" i="8"/>
  <c r="BG1893" i="8"/>
  <c r="BF1893" i="8"/>
  <c r="AS1893" i="8"/>
  <c r="AR1893" i="8"/>
  <c r="AQ1893" i="8"/>
  <c r="AL1893" i="8"/>
  <c r="CD1892" i="8"/>
  <c r="CC1892" i="8"/>
  <c r="BO1892" i="8"/>
  <c r="BG1892" i="8"/>
  <c r="BF1892" i="8"/>
  <c r="AS1892" i="8"/>
  <c r="AR1892" i="8"/>
  <c r="AQ1892" i="8"/>
  <c r="AL1892" i="8"/>
  <c r="CD1891" i="8"/>
  <c r="CC1891" i="8"/>
  <c r="BO1891" i="8"/>
  <c r="BG1891" i="8"/>
  <c r="BF1891" i="8"/>
  <c r="AS1891" i="8"/>
  <c r="AR1891" i="8"/>
  <c r="AQ1891" i="8"/>
  <c r="AL1891" i="8"/>
  <c r="CD1890" i="8"/>
  <c r="CC1890" i="8"/>
  <c r="BO1890" i="8"/>
  <c r="BG1890" i="8"/>
  <c r="BF1890" i="8"/>
  <c r="AS1890" i="8"/>
  <c r="AR1890" i="8"/>
  <c r="AQ1890" i="8"/>
  <c r="AL1890" i="8"/>
  <c r="CD1889" i="8"/>
  <c r="CC1889" i="8"/>
  <c r="BO1889" i="8"/>
  <c r="BG1889" i="8"/>
  <c r="BF1889" i="8"/>
  <c r="AS1889" i="8"/>
  <c r="AR1889" i="8"/>
  <c r="AQ1889" i="8"/>
  <c r="AL1889" i="8"/>
  <c r="CD1888" i="8"/>
  <c r="CC1888" i="8"/>
  <c r="BO1888" i="8"/>
  <c r="BG1888" i="8"/>
  <c r="BF1888" i="8"/>
  <c r="AS1888" i="8"/>
  <c r="AR1888" i="8"/>
  <c r="AQ1888" i="8"/>
  <c r="AL1888" i="8"/>
  <c r="CD1887" i="8"/>
  <c r="CC1887" i="8"/>
  <c r="BO1887" i="8"/>
  <c r="BG1887" i="8"/>
  <c r="BF1887" i="8"/>
  <c r="AS1887" i="8"/>
  <c r="AR1887" i="8"/>
  <c r="AQ1887" i="8"/>
  <c r="AL1887" i="8"/>
  <c r="CD1886" i="8"/>
  <c r="CC1886" i="8"/>
  <c r="BO1886" i="8"/>
  <c r="BG1886" i="8"/>
  <c r="BF1886" i="8"/>
  <c r="AS1886" i="8"/>
  <c r="AR1886" i="8"/>
  <c r="AQ1886" i="8"/>
  <c r="AL1886" i="8"/>
  <c r="CD1885" i="8"/>
  <c r="CC1885" i="8"/>
  <c r="BO1885" i="8"/>
  <c r="BG1885" i="8"/>
  <c r="BF1885" i="8"/>
  <c r="AS1885" i="8"/>
  <c r="AR1885" i="8"/>
  <c r="AQ1885" i="8"/>
  <c r="AL1885" i="8"/>
  <c r="CD1884" i="8"/>
  <c r="CC1884" i="8"/>
  <c r="BO1884" i="8"/>
  <c r="BG1884" i="8"/>
  <c r="BF1884" i="8"/>
  <c r="AS1884" i="8"/>
  <c r="AR1884" i="8"/>
  <c r="AQ1884" i="8"/>
  <c r="AL1884" i="8"/>
  <c r="CD1883" i="8"/>
  <c r="CC1883" i="8"/>
  <c r="BO1883" i="8"/>
  <c r="BG1883" i="8"/>
  <c r="BF1883" i="8"/>
  <c r="AS1883" i="8"/>
  <c r="AR1883" i="8"/>
  <c r="AQ1883" i="8"/>
  <c r="AL1883" i="8"/>
  <c r="CD1882" i="8"/>
  <c r="CC1882" i="8"/>
  <c r="BO1882" i="8"/>
  <c r="BG1882" i="8"/>
  <c r="BF1882" i="8"/>
  <c r="AS1882" i="8"/>
  <c r="AR1882" i="8"/>
  <c r="AQ1882" i="8"/>
  <c r="AL1882" i="8"/>
  <c r="CD1881" i="8"/>
  <c r="CC1881" i="8"/>
  <c r="BO1881" i="8"/>
  <c r="BG1881" i="8"/>
  <c r="BF1881" i="8"/>
  <c r="AS1881" i="8"/>
  <c r="AR1881" i="8"/>
  <c r="AQ1881" i="8"/>
  <c r="AL1881" i="8"/>
  <c r="CD1880" i="8"/>
  <c r="CC1880" i="8"/>
  <c r="BO1880" i="8"/>
  <c r="BG1880" i="8"/>
  <c r="BF1880" i="8"/>
  <c r="AS1880" i="8"/>
  <c r="AR1880" i="8"/>
  <c r="AQ1880" i="8"/>
  <c r="AL1880" i="8"/>
  <c r="CD1879" i="8"/>
  <c r="CC1879" i="8"/>
  <c r="BO1879" i="8"/>
  <c r="BG1879" i="8"/>
  <c r="BF1879" i="8"/>
  <c r="AS1879" i="8"/>
  <c r="AR1879" i="8"/>
  <c r="AQ1879" i="8"/>
  <c r="AL1879" i="8"/>
  <c r="CD1878" i="8"/>
  <c r="CC1878" i="8"/>
  <c r="BO1878" i="8"/>
  <c r="BG1878" i="8"/>
  <c r="BF1878" i="8"/>
  <c r="AS1878" i="8"/>
  <c r="AR1878" i="8"/>
  <c r="AQ1878" i="8"/>
  <c r="AL1878" i="8"/>
  <c r="CD1877" i="8"/>
  <c r="CC1877" i="8"/>
  <c r="BO1877" i="8"/>
  <c r="BG1877" i="8"/>
  <c r="BF1877" i="8"/>
  <c r="AS1877" i="8"/>
  <c r="AR1877" i="8"/>
  <c r="AQ1877" i="8"/>
  <c r="AL1877" i="8"/>
  <c r="CD1876" i="8"/>
  <c r="CC1876" i="8"/>
  <c r="BO1876" i="8"/>
  <c r="BG1876" i="8"/>
  <c r="BF1876" i="8"/>
  <c r="AS1876" i="8"/>
  <c r="AR1876" i="8"/>
  <c r="AQ1876" i="8"/>
  <c r="AL1876" i="8"/>
  <c r="CD1875" i="8"/>
  <c r="CC1875" i="8"/>
  <c r="BO1875" i="8"/>
  <c r="BG1875" i="8"/>
  <c r="BF1875" i="8"/>
  <c r="AS1875" i="8"/>
  <c r="AR1875" i="8"/>
  <c r="AQ1875" i="8"/>
  <c r="AL1875" i="8"/>
  <c r="CD1874" i="8"/>
  <c r="CC1874" i="8"/>
  <c r="BO1874" i="8"/>
  <c r="BG1874" i="8"/>
  <c r="BF1874" i="8"/>
  <c r="AS1874" i="8"/>
  <c r="AR1874" i="8"/>
  <c r="AQ1874" i="8"/>
  <c r="AL1874" i="8"/>
  <c r="CD1873" i="8"/>
  <c r="CC1873" i="8"/>
  <c r="BO1873" i="8"/>
  <c r="BG1873" i="8"/>
  <c r="BF1873" i="8"/>
  <c r="AS1873" i="8"/>
  <c r="AR1873" i="8"/>
  <c r="AQ1873" i="8"/>
  <c r="AL1873" i="8"/>
  <c r="CD1872" i="8"/>
  <c r="CC1872" i="8"/>
  <c r="BO1872" i="8"/>
  <c r="BG1872" i="8"/>
  <c r="BF1872" i="8"/>
  <c r="AS1872" i="8"/>
  <c r="AR1872" i="8"/>
  <c r="AQ1872" i="8"/>
  <c r="AL1872" i="8"/>
  <c r="CD1871" i="8"/>
  <c r="CC1871" i="8"/>
  <c r="BO1871" i="8"/>
  <c r="BG1871" i="8"/>
  <c r="BF1871" i="8"/>
  <c r="AS1871" i="8"/>
  <c r="AR1871" i="8"/>
  <c r="AQ1871" i="8"/>
  <c r="AL1871" i="8"/>
  <c r="CD1870" i="8"/>
  <c r="CC1870" i="8"/>
  <c r="BO1870" i="8"/>
  <c r="BG1870" i="8"/>
  <c r="BF1870" i="8"/>
  <c r="AS1870" i="8"/>
  <c r="AR1870" i="8"/>
  <c r="AQ1870" i="8"/>
  <c r="AL1870" i="8"/>
  <c r="CD1869" i="8"/>
  <c r="CC1869" i="8"/>
  <c r="BO1869" i="8"/>
  <c r="BG1869" i="8"/>
  <c r="BF1869" i="8"/>
  <c r="AS1869" i="8"/>
  <c r="AR1869" i="8"/>
  <c r="AQ1869" i="8"/>
  <c r="AL1869" i="8"/>
  <c r="CD1868" i="8"/>
  <c r="CC1868" i="8"/>
  <c r="BO1868" i="8"/>
  <c r="BG1868" i="8"/>
  <c r="BF1868" i="8"/>
  <c r="AS1868" i="8"/>
  <c r="AR1868" i="8"/>
  <c r="AQ1868" i="8"/>
  <c r="AL1868" i="8"/>
  <c r="CD1867" i="8"/>
  <c r="CC1867" i="8"/>
  <c r="BO1867" i="8"/>
  <c r="BG1867" i="8"/>
  <c r="BF1867" i="8"/>
  <c r="AS1867" i="8"/>
  <c r="AR1867" i="8"/>
  <c r="AQ1867" i="8"/>
  <c r="AL1867" i="8"/>
  <c r="CD1866" i="8"/>
  <c r="CC1866" i="8"/>
  <c r="BO1866" i="8"/>
  <c r="BG1866" i="8"/>
  <c r="BF1866" i="8"/>
  <c r="AS1866" i="8"/>
  <c r="AR1866" i="8"/>
  <c r="AQ1866" i="8"/>
  <c r="AL1866" i="8"/>
  <c r="CD1865" i="8"/>
  <c r="CC1865" i="8"/>
  <c r="BO1865" i="8"/>
  <c r="BG1865" i="8"/>
  <c r="BF1865" i="8"/>
  <c r="AS1865" i="8"/>
  <c r="AR1865" i="8"/>
  <c r="AQ1865" i="8"/>
  <c r="AL1865" i="8"/>
  <c r="CD1864" i="8"/>
  <c r="CC1864" i="8"/>
  <c r="BO1864" i="8"/>
  <c r="BG1864" i="8"/>
  <c r="BF1864" i="8"/>
  <c r="AS1864" i="8"/>
  <c r="AR1864" i="8"/>
  <c r="AQ1864" i="8"/>
  <c r="AL1864" i="8"/>
  <c r="CD1863" i="8"/>
  <c r="CC1863" i="8"/>
  <c r="BO1863" i="8"/>
  <c r="BG1863" i="8"/>
  <c r="BF1863" i="8"/>
  <c r="AS1863" i="8"/>
  <c r="AR1863" i="8"/>
  <c r="AQ1863" i="8"/>
  <c r="AL1863" i="8"/>
  <c r="CD1862" i="8"/>
  <c r="CC1862" i="8"/>
  <c r="BO1862" i="8"/>
  <c r="BG1862" i="8"/>
  <c r="BF1862" i="8"/>
  <c r="AS1862" i="8"/>
  <c r="AR1862" i="8"/>
  <c r="AQ1862" i="8"/>
  <c r="AL1862" i="8"/>
  <c r="CD1861" i="8"/>
  <c r="CC1861" i="8"/>
  <c r="BO1861" i="8"/>
  <c r="BG1861" i="8"/>
  <c r="BF1861" i="8"/>
  <c r="AS1861" i="8"/>
  <c r="AR1861" i="8"/>
  <c r="AQ1861" i="8"/>
  <c r="AL1861" i="8"/>
  <c r="CD1860" i="8"/>
  <c r="CC1860" i="8"/>
  <c r="BO1860" i="8"/>
  <c r="BG1860" i="8"/>
  <c r="BF1860" i="8"/>
  <c r="AS1860" i="8"/>
  <c r="AR1860" i="8"/>
  <c r="AQ1860" i="8"/>
  <c r="AL1860" i="8"/>
  <c r="CD1859" i="8"/>
  <c r="CC1859" i="8"/>
  <c r="BO1859" i="8"/>
  <c r="BG1859" i="8"/>
  <c r="BF1859" i="8"/>
  <c r="AS1859" i="8"/>
  <c r="AR1859" i="8"/>
  <c r="AQ1859" i="8"/>
  <c r="AL1859" i="8"/>
  <c r="CD1858" i="8"/>
  <c r="CC1858" i="8"/>
  <c r="BO1858" i="8"/>
  <c r="BG1858" i="8"/>
  <c r="BF1858" i="8"/>
  <c r="AS1858" i="8"/>
  <c r="AR1858" i="8"/>
  <c r="AQ1858" i="8"/>
  <c r="AL1858" i="8"/>
  <c r="CD1857" i="8"/>
  <c r="CC1857" i="8"/>
  <c r="BO1857" i="8"/>
  <c r="BG1857" i="8"/>
  <c r="BF1857" i="8"/>
  <c r="AS1857" i="8"/>
  <c r="AR1857" i="8"/>
  <c r="AQ1857" i="8"/>
  <c r="AL1857" i="8"/>
  <c r="CD1856" i="8"/>
  <c r="CC1856" i="8"/>
  <c r="BO1856" i="8"/>
  <c r="BG1856" i="8"/>
  <c r="BF1856" i="8"/>
  <c r="AS1856" i="8"/>
  <c r="AR1856" i="8"/>
  <c r="AQ1856" i="8"/>
  <c r="AL1856" i="8"/>
  <c r="CD1855" i="8"/>
  <c r="CC1855" i="8"/>
  <c r="BO1855" i="8"/>
  <c r="BG1855" i="8"/>
  <c r="BF1855" i="8"/>
  <c r="AS1855" i="8"/>
  <c r="AR1855" i="8"/>
  <c r="AQ1855" i="8"/>
  <c r="AL1855" i="8"/>
  <c r="CD1854" i="8"/>
  <c r="CC1854" i="8"/>
  <c r="BO1854" i="8"/>
  <c r="BG1854" i="8"/>
  <c r="BF1854" i="8"/>
  <c r="AS1854" i="8"/>
  <c r="AR1854" i="8"/>
  <c r="AQ1854" i="8"/>
  <c r="AL1854" i="8"/>
  <c r="CD1853" i="8"/>
  <c r="CC1853" i="8"/>
  <c r="BO1853" i="8"/>
  <c r="BG1853" i="8"/>
  <c r="BF1853" i="8"/>
  <c r="AS1853" i="8"/>
  <c r="AR1853" i="8"/>
  <c r="AQ1853" i="8"/>
  <c r="AL1853" i="8"/>
  <c r="CD1852" i="8"/>
  <c r="CC1852" i="8"/>
  <c r="BO1852" i="8"/>
  <c r="BG1852" i="8"/>
  <c r="BF1852" i="8"/>
  <c r="AS1852" i="8"/>
  <c r="AR1852" i="8"/>
  <c r="AQ1852" i="8"/>
  <c r="AL1852" i="8"/>
  <c r="CD1851" i="8"/>
  <c r="CC1851" i="8"/>
  <c r="BO1851" i="8"/>
  <c r="BG1851" i="8"/>
  <c r="BF1851" i="8"/>
  <c r="AS1851" i="8"/>
  <c r="AR1851" i="8"/>
  <c r="AQ1851" i="8"/>
  <c r="AL1851" i="8"/>
  <c r="CD1850" i="8"/>
  <c r="CC1850" i="8"/>
  <c r="BO1850" i="8"/>
  <c r="BG1850" i="8"/>
  <c r="BF1850" i="8"/>
  <c r="AS1850" i="8"/>
  <c r="AR1850" i="8"/>
  <c r="AQ1850" i="8"/>
  <c r="AL1850" i="8"/>
  <c r="CD1849" i="8"/>
  <c r="CC1849" i="8"/>
  <c r="BO1849" i="8"/>
  <c r="BG1849" i="8"/>
  <c r="BF1849" i="8"/>
  <c r="AS1849" i="8"/>
  <c r="AR1849" i="8"/>
  <c r="AQ1849" i="8"/>
  <c r="AL1849" i="8"/>
  <c r="CD1848" i="8"/>
  <c r="CC1848" i="8"/>
  <c r="BO1848" i="8"/>
  <c r="BG1848" i="8"/>
  <c r="BF1848" i="8"/>
  <c r="AS1848" i="8"/>
  <c r="AR1848" i="8"/>
  <c r="AQ1848" i="8"/>
  <c r="AL1848" i="8"/>
  <c r="CD1847" i="8"/>
  <c r="CC1847" i="8"/>
  <c r="BO1847" i="8"/>
  <c r="BG1847" i="8"/>
  <c r="BF1847" i="8"/>
  <c r="AS1847" i="8"/>
  <c r="AR1847" i="8"/>
  <c r="AQ1847" i="8"/>
  <c r="AL1847" i="8"/>
  <c r="CD1846" i="8"/>
  <c r="CC1846" i="8"/>
  <c r="BO1846" i="8"/>
  <c r="BG1846" i="8"/>
  <c r="BF1846" i="8"/>
  <c r="AS1846" i="8"/>
  <c r="AR1846" i="8"/>
  <c r="AQ1846" i="8"/>
  <c r="AL1846" i="8"/>
  <c r="CD1845" i="8"/>
  <c r="CC1845" i="8"/>
  <c r="BO1845" i="8"/>
  <c r="BG1845" i="8"/>
  <c r="BF1845" i="8"/>
  <c r="AS1845" i="8"/>
  <c r="AR1845" i="8"/>
  <c r="AQ1845" i="8"/>
  <c r="AL1845" i="8"/>
  <c r="CD1844" i="8"/>
  <c r="CC1844" i="8"/>
  <c r="BO1844" i="8"/>
  <c r="BG1844" i="8"/>
  <c r="BF1844" i="8"/>
  <c r="AS1844" i="8"/>
  <c r="AR1844" i="8"/>
  <c r="AQ1844" i="8"/>
  <c r="AL1844" i="8"/>
  <c r="CD1843" i="8"/>
  <c r="CC1843" i="8"/>
  <c r="BO1843" i="8"/>
  <c r="BG1843" i="8"/>
  <c r="BF1843" i="8"/>
  <c r="AS1843" i="8"/>
  <c r="AR1843" i="8"/>
  <c r="AQ1843" i="8"/>
  <c r="AL1843" i="8"/>
  <c r="CD1842" i="8"/>
  <c r="CC1842" i="8"/>
  <c r="BO1842" i="8"/>
  <c r="BG1842" i="8"/>
  <c r="BF1842" i="8"/>
  <c r="AS1842" i="8"/>
  <c r="AR1842" i="8"/>
  <c r="AQ1842" i="8"/>
  <c r="AL1842" i="8"/>
  <c r="CD1841" i="8"/>
  <c r="CC1841" i="8"/>
  <c r="BO1841" i="8"/>
  <c r="BG1841" i="8"/>
  <c r="BF1841" i="8"/>
  <c r="AS1841" i="8"/>
  <c r="AR1841" i="8"/>
  <c r="AQ1841" i="8"/>
  <c r="AL1841" i="8"/>
  <c r="CD1840" i="8"/>
  <c r="CC1840" i="8"/>
  <c r="BO1840" i="8"/>
  <c r="BG1840" i="8"/>
  <c r="BF1840" i="8"/>
  <c r="AS1840" i="8"/>
  <c r="AR1840" i="8"/>
  <c r="AQ1840" i="8"/>
  <c r="AL1840" i="8"/>
  <c r="CD1839" i="8"/>
  <c r="CC1839" i="8"/>
  <c r="BO1839" i="8"/>
  <c r="BG1839" i="8"/>
  <c r="BF1839" i="8"/>
  <c r="AS1839" i="8"/>
  <c r="AR1839" i="8"/>
  <c r="AQ1839" i="8"/>
  <c r="AL1839" i="8"/>
  <c r="CD1838" i="8"/>
  <c r="CC1838" i="8"/>
  <c r="BO1838" i="8"/>
  <c r="BG1838" i="8"/>
  <c r="BF1838" i="8"/>
  <c r="AS1838" i="8"/>
  <c r="AR1838" i="8"/>
  <c r="AQ1838" i="8"/>
  <c r="AL1838" i="8"/>
  <c r="CD1837" i="8"/>
  <c r="CC1837" i="8"/>
  <c r="BO1837" i="8"/>
  <c r="BG1837" i="8"/>
  <c r="BF1837" i="8"/>
  <c r="AS1837" i="8"/>
  <c r="AR1837" i="8"/>
  <c r="AQ1837" i="8"/>
  <c r="AL1837" i="8"/>
  <c r="CD1836" i="8"/>
  <c r="CC1836" i="8"/>
  <c r="BO1836" i="8"/>
  <c r="BG1836" i="8"/>
  <c r="BF1836" i="8"/>
  <c r="AS1836" i="8"/>
  <c r="AR1836" i="8"/>
  <c r="AQ1836" i="8"/>
  <c r="AL1836" i="8"/>
  <c r="CD1835" i="8"/>
  <c r="CC1835" i="8"/>
  <c r="BO1835" i="8"/>
  <c r="BG1835" i="8"/>
  <c r="BF1835" i="8"/>
  <c r="AS1835" i="8"/>
  <c r="AR1835" i="8"/>
  <c r="AQ1835" i="8"/>
  <c r="AL1835" i="8"/>
  <c r="CD1834" i="8"/>
  <c r="CC1834" i="8"/>
  <c r="BO1834" i="8"/>
  <c r="BG1834" i="8"/>
  <c r="BF1834" i="8"/>
  <c r="AS1834" i="8"/>
  <c r="AR1834" i="8"/>
  <c r="AQ1834" i="8"/>
  <c r="AL1834" i="8"/>
  <c r="CD1833" i="8"/>
  <c r="CC1833" i="8"/>
  <c r="BO1833" i="8"/>
  <c r="BG1833" i="8"/>
  <c r="BF1833" i="8"/>
  <c r="AS1833" i="8"/>
  <c r="AR1833" i="8"/>
  <c r="AQ1833" i="8"/>
  <c r="AL1833" i="8"/>
  <c r="CD1832" i="8"/>
  <c r="CC1832" i="8"/>
  <c r="BO1832" i="8"/>
  <c r="BG1832" i="8"/>
  <c r="BF1832" i="8"/>
  <c r="AS1832" i="8"/>
  <c r="AR1832" i="8"/>
  <c r="AQ1832" i="8"/>
  <c r="AL1832" i="8"/>
  <c r="CD1831" i="8"/>
  <c r="CC1831" i="8"/>
  <c r="BO1831" i="8"/>
  <c r="BG1831" i="8"/>
  <c r="BF1831" i="8"/>
  <c r="AS1831" i="8"/>
  <c r="AR1831" i="8"/>
  <c r="AQ1831" i="8"/>
  <c r="AL1831" i="8"/>
  <c r="CD1830" i="8"/>
  <c r="CC1830" i="8"/>
  <c r="BO1830" i="8"/>
  <c r="BG1830" i="8"/>
  <c r="BF1830" i="8"/>
  <c r="AS1830" i="8"/>
  <c r="AR1830" i="8"/>
  <c r="AQ1830" i="8"/>
  <c r="AL1830" i="8"/>
  <c r="CD1829" i="8"/>
  <c r="CC1829" i="8"/>
  <c r="BO1829" i="8"/>
  <c r="BG1829" i="8"/>
  <c r="BF1829" i="8"/>
  <c r="AS1829" i="8"/>
  <c r="AR1829" i="8"/>
  <c r="AQ1829" i="8"/>
  <c r="AL1829" i="8"/>
  <c r="CD1828" i="8"/>
  <c r="CC1828" i="8"/>
  <c r="BO1828" i="8"/>
  <c r="BG1828" i="8"/>
  <c r="BF1828" i="8"/>
  <c r="AS1828" i="8"/>
  <c r="AR1828" i="8"/>
  <c r="AQ1828" i="8"/>
  <c r="AL1828" i="8"/>
  <c r="CD1827" i="8"/>
  <c r="CC1827" i="8"/>
  <c r="BO1827" i="8"/>
  <c r="BG1827" i="8"/>
  <c r="BF1827" i="8"/>
  <c r="AS1827" i="8"/>
  <c r="AR1827" i="8"/>
  <c r="AQ1827" i="8"/>
  <c r="AL1827" i="8"/>
  <c r="CD1826" i="8"/>
  <c r="CC1826" i="8"/>
  <c r="BO1826" i="8"/>
  <c r="BG1826" i="8"/>
  <c r="BF1826" i="8"/>
  <c r="AS1826" i="8"/>
  <c r="AR1826" i="8"/>
  <c r="AQ1826" i="8"/>
  <c r="AL1826" i="8"/>
  <c r="CD1825" i="8"/>
  <c r="CC1825" i="8"/>
  <c r="BO1825" i="8"/>
  <c r="BG1825" i="8"/>
  <c r="BF1825" i="8"/>
  <c r="AS1825" i="8"/>
  <c r="AR1825" i="8"/>
  <c r="AQ1825" i="8"/>
  <c r="AL1825" i="8"/>
  <c r="CD1824" i="8"/>
  <c r="CC1824" i="8"/>
  <c r="BO1824" i="8"/>
  <c r="BG1824" i="8"/>
  <c r="BF1824" i="8"/>
  <c r="AS1824" i="8"/>
  <c r="AR1824" i="8"/>
  <c r="AQ1824" i="8"/>
  <c r="AL1824" i="8"/>
  <c r="CD1823" i="8"/>
  <c r="CC1823" i="8"/>
  <c r="BO1823" i="8"/>
  <c r="BG1823" i="8"/>
  <c r="BF1823" i="8"/>
  <c r="AS1823" i="8"/>
  <c r="AR1823" i="8"/>
  <c r="AQ1823" i="8"/>
  <c r="AL1823" i="8"/>
  <c r="CD1822" i="8"/>
  <c r="CC1822" i="8"/>
  <c r="BO1822" i="8"/>
  <c r="BG1822" i="8"/>
  <c r="BF1822" i="8"/>
  <c r="AS1822" i="8"/>
  <c r="AR1822" i="8"/>
  <c r="AQ1822" i="8"/>
  <c r="AL1822" i="8"/>
  <c r="CD1821" i="8"/>
  <c r="CC1821" i="8"/>
  <c r="BO1821" i="8"/>
  <c r="BG1821" i="8"/>
  <c r="BF1821" i="8"/>
  <c r="AS1821" i="8"/>
  <c r="AR1821" i="8"/>
  <c r="AQ1821" i="8"/>
  <c r="AL1821" i="8"/>
  <c r="CD1820" i="8"/>
  <c r="CC1820" i="8"/>
  <c r="BO1820" i="8"/>
  <c r="BG1820" i="8"/>
  <c r="BF1820" i="8"/>
  <c r="AS1820" i="8"/>
  <c r="AR1820" i="8"/>
  <c r="AQ1820" i="8"/>
  <c r="AL1820" i="8"/>
  <c r="CD1819" i="8"/>
  <c r="CC1819" i="8"/>
  <c r="BO1819" i="8"/>
  <c r="BG1819" i="8"/>
  <c r="BF1819" i="8"/>
  <c r="AS1819" i="8"/>
  <c r="AR1819" i="8"/>
  <c r="AQ1819" i="8"/>
  <c r="AL1819" i="8"/>
  <c r="CD1818" i="8"/>
  <c r="CC1818" i="8"/>
  <c r="BO1818" i="8"/>
  <c r="BG1818" i="8"/>
  <c r="BF1818" i="8"/>
  <c r="AS1818" i="8"/>
  <c r="AR1818" i="8"/>
  <c r="AQ1818" i="8"/>
  <c r="AL1818" i="8"/>
  <c r="CD1817" i="8"/>
  <c r="CC1817" i="8"/>
  <c r="BO1817" i="8"/>
  <c r="BG1817" i="8"/>
  <c r="BF1817" i="8"/>
  <c r="AS1817" i="8"/>
  <c r="AR1817" i="8"/>
  <c r="AQ1817" i="8"/>
  <c r="AL1817" i="8"/>
  <c r="CD1816" i="8"/>
  <c r="CC1816" i="8"/>
  <c r="BO1816" i="8"/>
  <c r="BG1816" i="8"/>
  <c r="BF1816" i="8"/>
  <c r="AS1816" i="8"/>
  <c r="AR1816" i="8"/>
  <c r="AQ1816" i="8"/>
  <c r="AL1816" i="8"/>
  <c r="CD1815" i="8"/>
  <c r="CC1815" i="8"/>
  <c r="BO1815" i="8"/>
  <c r="BG1815" i="8"/>
  <c r="BF1815" i="8"/>
  <c r="AS1815" i="8"/>
  <c r="AR1815" i="8"/>
  <c r="AQ1815" i="8"/>
  <c r="AL1815" i="8"/>
  <c r="CD1814" i="8"/>
  <c r="CC1814" i="8"/>
  <c r="BO1814" i="8"/>
  <c r="BG1814" i="8"/>
  <c r="BF1814" i="8"/>
  <c r="AS1814" i="8"/>
  <c r="AR1814" i="8"/>
  <c r="AQ1814" i="8"/>
  <c r="AL1814" i="8"/>
  <c r="CD1813" i="8"/>
  <c r="CC1813" i="8"/>
  <c r="BO1813" i="8"/>
  <c r="BG1813" i="8"/>
  <c r="BF1813" i="8"/>
  <c r="AS1813" i="8"/>
  <c r="AR1813" i="8"/>
  <c r="AQ1813" i="8"/>
  <c r="AL1813" i="8"/>
  <c r="CD1812" i="8"/>
  <c r="CC1812" i="8"/>
  <c r="BO1812" i="8"/>
  <c r="BG1812" i="8"/>
  <c r="BF1812" i="8"/>
  <c r="AS1812" i="8"/>
  <c r="AR1812" i="8"/>
  <c r="AQ1812" i="8"/>
  <c r="AL1812" i="8"/>
  <c r="CD1811" i="8"/>
  <c r="CC1811" i="8"/>
  <c r="BO1811" i="8"/>
  <c r="BG1811" i="8"/>
  <c r="BF1811" i="8"/>
  <c r="AS1811" i="8"/>
  <c r="AR1811" i="8"/>
  <c r="AQ1811" i="8"/>
  <c r="AL1811" i="8"/>
  <c r="CD1810" i="8"/>
  <c r="CC1810" i="8"/>
  <c r="BO1810" i="8"/>
  <c r="BG1810" i="8"/>
  <c r="BF1810" i="8"/>
  <c r="AS1810" i="8"/>
  <c r="AR1810" i="8"/>
  <c r="AQ1810" i="8"/>
  <c r="AL1810" i="8"/>
  <c r="CD1809" i="8"/>
  <c r="CC1809" i="8"/>
  <c r="BO1809" i="8"/>
  <c r="BG1809" i="8"/>
  <c r="BF1809" i="8"/>
  <c r="AS1809" i="8"/>
  <c r="AR1809" i="8"/>
  <c r="AQ1809" i="8"/>
  <c r="AL1809" i="8"/>
  <c r="CD1808" i="8"/>
  <c r="CC1808" i="8"/>
  <c r="BO1808" i="8"/>
  <c r="BG1808" i="8"/>
  <c r="BF1808" i="8"/>
  <c r="AS1808" i="8"/>
  <c r="AR1808" i="8"/>
  <c r="AQ1808" i="8"/>
  <c r="AL1808" i="8"/>
  <c r="CD1807" i="8"/>
  <c r="CC1807" i="8"/>
  <c r="BO1807" i="8"/>
  <c r="BG1807" i="8"/>
  <c r="BF1807" i="8"/>
  <c r="AS1807" i="8"/>
  <c r="AR1807" i="8"/>
  <c r="AQ1807" i="8"/>
  <c r="AL1807" i="8"/>
  <c r="CD1806" i="8"/>
  <c r="CC1806" i="8"/>
  <c r="BO1806" i="8"/>
  <c r="BG1806" i="8"/>
  <c r="BF1806" i="8"/>
  <c r="AS1806" i="8"/>
  <c r="AR1806" i="8"/>
  <c r="AQ1806" i="8"/>
  <c r="AL1806" i="8"/>
  <c r="CD1805" i="8"/>
  <c r="CC1805" i="8"/>
  <c r="BO1805" i="8"/>
  <c r="BG1805" i="8"/>
  <c r="BF1805" i="8"/>
  <c r="AS1805" i="8"/>
  <c r="AR1805" i="8"/>
  <c r="AQ1805" i="8"/>
  <c r="AL1805" i="8"/>
  <c r="CD1804" i="8"/>
  <c r="CC1804" i="8"/>
  <c r="BO1804" i="8"/>
  <c r="BG1804" i="8"/>
  <c r="BF1804" i="8"/>
  <c r="AS1804" i="8"/>
  <c r="AR1804" i="8"/>
  <c r="AQ1804" i="8"/>
  <c r="AL1804" i="8"/>
  <c r="CD1803" i="8"/>
  <c r="CC1803" i="8"/>
  <c r="BO1803" i="8"/>
  <c r="BG1803" i="8"/>
  <c r="BF1803" i="8"/>
  <c r="AS1803" i="8"/>
  <c r="AR1803" i="8"/>
  <c r="AQ1803" i="8"/>
  <c r="AL1803" i="8"/>
  <c r="CD1802" i="8"/>
  <c r="CC1802" i="8"/>
  <c r="BO1802" i="8"/>
  <c r="BG1802" i="8"/>
  <c r="BF1802" i="8"/>
  <c r="AS1802" i="8"/>
  <c r="AR1802" i="8"/>
  <c r="AQ1802" i="8"/>
  <c r="AL1802" i="8"/>
  <c r="CD1801" i="8"/>
  <c r="CC1801" i="8"/>
  <c r="BO1801" i="8"/>
  <c r="BG1801" i="8"/>
  <c r="BF1801" i="8"/>
  <c r="AS1801" i="8"/>
  <c r="AR1801" i="8"/>
  <c r="AQ1801" i="8"/>
  <c r="AL1801" i="8"/>
  <c r="CD1800" i="8"/>
  <c r="CC1800" i="8"/>
  <c r="BO1800" i="8"/>
  <c r="BG1800" i="8"/>
  <c r="BF1800" i="8"/>
  <c r="AS1800" i="8"/>
  <c r="AR1800" i="8"/>
  <c r="AQ1800" i="8"/>
  <c r="AL1800" i="8"/>
  <c r="CD1799" i="8"/>
  <c r="CC1799" i="8"/>
  <c r="BO1799" i="8"/>
  <c r="BG1799" i="8"/>
  <c r="BF1799" i="8"/>
  <c r="AS1799" i="8"/>
  <c r="AR1799" i="8"/>
  <c r="AQ1799" i="8"/>
  <c r="AL1799" i="8"/>
  <c r="CD1798" i="8"/>
  <c r="CC1798" i="8"/>
  <c r="BO1798" i="8"/>
  <c r="BG1798" i="8"/>
  <c r="BF1798" i="8"/>
  <c r="AS1798" i="8"/>
  <c r="AR1798" i="8"/>
  <c r="AQ1798" i="8"/>
  <c r="AL1798" i="8"/>
  <c r="CD1797" i="8"/>
  <c r="CC1797" i="8"/>
  <c r="BO1797" i="8"/>
  <c r="BG1797" i="8"/>
  <c r="BF1797" i="8"/>
  <c r="AS1797" i="8"/>
  <c r="AR1797" i="8"/>
  <c r="AQ1797" i="8"/>
  <c r="AL1797" i="8"/>
  <c r="CD1796" i="8"/>
  <c r="CC1796" i="8"/>
  <c r="BO1796" i="8"/>
  <c r="BG1796" i="8"/>
  <c r="BF1796" i="8"/>
  <c r="AS1796" i="8"/>
  <c r="AR1796" i="8"/>
  <c r="AQ1796" i="8"/>
  <c r="AL1796" i="8"/>
  <c r="CD1795" i="8"/>
  <c r="CC1795" i="8"/>
  <c r="BO1795" i="8"/>
  <c r="BG1795" i="8"/>
  <c r="BF1795" i="8"/>
  <c r="AS1795" i="8"/>
  <c r="AR1795" i="8"/>
  <c r="AQ1795" i="8"/>
  <c r="AL1795" i="8"/>
  <c r="CD1794" i="8"/>
  <c r="CC1794" i="8"/>
  <c r="BO1794" i="8"/>
  <c r="BG1794" i="8"/>
  <c r="BF1794" i="8"/>
  <c r="AS1794" i="8"/>
  <c r="AR1794" i="8"/>
  <c r="AQ1794" i="8"/>
  <c r="AL1794" i="8"/>
  <c r="CD1793" i="8"/>
  <c r="CC1793" i="8"/>
  <c r="BO1793" i="8"/>
  <c r="BG1793" i="8"/>
  <c r="BF1793" i="8"/>
  <c r="AS1793" i="8"/>
  <c r="AR1793" i="8"/>
  <c r="AQ1793" i="8"/>
  <c r="AL1793" i="8"/>
  <c r="CD1792" i="8"/>
  <c r="CC1792" i="8"/>
  <c r="BO1792" i="8"/>
  <c r="BG1792" i="8"/>
  <c r="BF1792" i="8"/>
  <c r="AS1792" i="8"/>
  <c r="AR1792" i="8"/>
  <c r="AQ1792" i="8"/>
  <c r="AL1792" i="8"/>
  <c r="CD1791" i="8"/>
  <c r="CC1791" i="8"/>
  <c r="BO1791" i="8"/>
  <c r="BG1791" i="8"/>
  <c r="BF1791" i="8"/>
  <c r="AS1791" i="8"/>
  <c r="AR1791" i="8"/>
  <c r="AQ1791" i="8"/>
  <c r="AL1791" i="8"/>
  <c r="CD1790" i="8"/>
  <c r="CC1790" i="8"/>
  <c r="BO1790" i="8"/>
  <c r="BG1790" i="8"/>
  <c r="BF1790" i="8"/>
  <c r="AS1790" i="8"/>
  <c r="AR1790" i="8"/>
  <c r="AQ1790" i="8"/>
  <c r="AL1790" i="8"/>
  <c r="CD1789" i="8"/>
  <c r="CC1789" i="8"/>
  <c r="BO1789" i="8"/>
  <c r="BG1789" i="8"/>
  <c r="BF1789" i="8"/>
  <c r="AS1789" i="8"/>
  <c r="AR1789" i="8"/>
  <c r="AQ1789" i="8"/>
  <c r="AL1789" i="8"/>
  <c r="CD1788" i="8"/>
  <c r="CC1788" i="8"/>
  <c r="BO1788" i="8"/>
  <c r="BG1788" i="8"/>
  <c r="BF1788" i="8"/>
  <c r="AS1788" i="8"/>
  <c r="AR1788" i="8"/>
  <c r="AQ1788" i="8"/>
  <c r="AL1788" i="8"/>
  <c r="CD1787" i="8"/>
  <c r="CC1787" i="8"/>
  <c r="BO1787" i="8"/>
  <c r="BG1787" i="8"/>
  <c r="BF1787" i="8"/>
  <c r="AS1787" i="8"/>
  <c r="AR1787" i="8"/>
  <c r="AQ1787" i="8"/>
  <c r="AL1787" i="8"/>
  <c r="CD1786" i="8"/>
  <c r="CC1786" i="8"/>
  <c r="BO1786" i="8"/>
  <c r="BG1786" i="8"/>
  <c r="BF1786" i="8"/>
  <c r="AS1786" i="8"/>
  <c r="AR1786" i="8"/>
  <c r="AQ1786" i="8"/>
  <c r="AL1786" i="8"/>
  <c r="CD1785" i="8"/>
  <c r="CC1785" i="8"/>
  <c r="BO1785" i="8"/>
  <c r="BG1785" i="8"/>
  <c r="BF1785" i="8"/>
  <c r="AS1785" i="8"/>
  <c r="AR1785" i="8"/>
  <c r="AQ1785" i="8"/>
  <c r="AL1785" i="8"/>
  <c r="CD1784" i="8"/>
  <c r="CC1784" i="8"/>
  <c r="BO1784" i="8"/>
  <c r="BG1784" i="8"/>
  <c r="BF1784" i="8"/>
  <c r="AS1784" i="8"/>
  <c r="AR1784" i="8"/>
  <c r="AQ1784" i="8"/>
  <c r="AL1784" i="8"/>
  <c r="CD1783" i="8"/>
  <c r="CC1783" i="8"/>
  <c r="BO1783" i="8"/>
  <c r="BG1783" i="8"/>
  <c r="BF1783" i="8"/>
  <c r="AS1783" i="8"/>
  <c r="AR1783" i="8"/>
  <c r="AQ1783" i="8"/>
  <c r="AL1783" i="8"/>
  <c r="CD1782" i="8"/>
  <c r="CC1782" i="8"/>
  <c r="BO1782" i="8"/>
  <c r="BG1782" i="8"/>
  <c r="BF1782" i="8"/>
  <c r="AS1782" i="8"/>
  <c r="AR1782" i="8"/>
  <c r="AQ1782" i="8"/>
  <c r="AL1782" i="8"/>
  <c r="CD1781" i="8"/>
  <c r="CC1781" i="8"/>
  <c r="BO1781" i="8"/>
  <c r="BG1781" i="8"/>
  <c r="BF1781" i="8"/>
  <c r="AS1781" i="8"/>
  <c r="AR1781" i="8"/>
  <c r="AQ1781" i="8"/>
  <c r="AL1781" i="8"/>
  <c r="CD1780" i="8"/>
  <c r="CC1780" i="8"/>
  <c r="BO1780" i="8"/>
  <c r="BG1780" i="8"/>
  <c r="BF1780" i="8"/>
  <c r="AS1780" i="8"/>
  <c r="AR1780" i="8"/>
  <c r="AQ1780" i="8"/>
  <c r="AL1780" i="8"/>
  <c r="CD1779" i="8"/>
  <c r="CC1779" i="8"/>
  <c r="BO1779" i="8"/>
  <c r="BG1779" i="8"/>
  <c r="BF1779" i="8"/>
  <c r="AS1779" i="8"/>
  <c r="AR1779" i="8"/>
  <c r="AQ1779" i="8"/>
  <c r="AL1779" i="8"/>
  <c r="CD1778" i="8"/>
  <c r="CC1778" i="8"/>
  <c r="BO1778" i="8"/>
  <c r="BG1778" i="8"/>
  <c r="BF1778" i="8"/>
  <c r="AS1778" i="8"/>
  <c r="AR1778" i="8"/>
  <c r="AQ1778" i="8"/>
  <c r="AL1778" i="8"/>
  <c r="CD1777" i="8"/>
  <c r="CC1777" i="8"/>
  <c r="BO1777" i="8"/>
  <c r="BG1777" i="8"/>
  <c r="BF1777" i="8"/>
  <c r="AS1777" i="8"/>
  <c r="AR1777" i="8"/>
  <c r="AQ1777" i="8"/>
  <c r="AL1777" i="8"/>
  <c r="CD1776" i="8"/>
  <c r="CC1776" i="8"/>
  <c r="BO1776" i="8"/>
  <c r="BG1776" i="8"/>
  <c r="BF1776" i="8"/>
  <c r="AS1776" i="8"/>
  <c r="AR1776" i="8"/>
  <c r="AQ1776" i="8"/>
  <c r="AL1776" i="8"/>
  <c r="CD1775" i="8"/>
  <c r="CC1775" i="8"/>
  <c r="BO1775" i="8"/>
  <c r="BG1775" i="8"/>
  <c r="BF1775" i="8"/>
  <c r="AS1775" i="8"/>
  <c r="AR1775" i="8"/>
  <c r="AQ1775" i="8"/>
  <c r="AL1775" i="8"/>
  <c r="CD1774" i="8"/>
  <c r="CC1774" i="8"/>
  <c r="BO1774" i="8"/>
  <c r="BG1774" i="8"/>
  <c r="BF1774" i="8"/>
  <c r="AS1774" i="8"/>
  <c r="AR1774" i="8"/>
  <c r="AQ1774" i="8"/>
  <c r="AL1774" i="8"/>
  <c r="CD1773" i="8"/>
  <c r="CC1773" i="8"/>
  <c r="BO1773" i="8"/>
  <c r="BG1773" i="8"/>
  <c r="BF1773" i="8"/>
  <c r="AS1773" i="8"/>
  <c r="AR1773" i="8"/>
  <c r="AQ1773" i="8"/>
  <c r="AL1773" i="8"/>
  <c r="CD1772" i="8"/>
  <c r="CC1772" i="8"/>
  <c r="BO1772" i="8"/>
  <c r="BG1772" i="8"/>
  <c r="BF1772" i="8"/>
  <c r="AS1772" i="8"/>
  <c r="AR1772" i="8"/>
  <c r="AQ1772" i="8"/>
  <c r="AL1772" i="8"/>
  <c r="CD1771" i="8"/>
  <c r="CC1771" i="8"/>
  <c r="BO1771" i="8"/>
  <c r="BG1771" i="8"/>
  <c r="BF1771" i="8"/>
  <c r="AS1771" i="8"/>
  <c r="AR1771" i="8"/>
  <c r="AQ1771" i="8"/>
  <c r="AL1771" i="8"/>
  <c r="CD1770" i="8"/>
  <c r="CC1770" i="8"/>
  <c r="BO1770" i="8"/>
  <c r="BG1770" i="8"/>
  <c r="BF1770" i="8"/>
  <c r="AS1770" i="8"/>
  <c r="AR1770" i="8"/>
  <c r="AQ1770" i="8"/>
  <c r="AL1770" i="8"/>
  <c r="CD1769" i="8"/>
  <c r="CC1769" i="8"/>
  <c r="BO1769" i="8"/>
  <c r="BG1769" i="8"/>
  <c r="BF1769" i="8"/>
  <c r="AS1769" i="8"/>
  <c r="AR1769" i="8"/>
  <c r="AQ1769" i="8"/>
  <c r="AL1769" i="8"/>
  <c r="CD1768" i="8"/>
  <c r="CC1768" i="8"/>
  <c r="BO1768" i="8"/>
  <c r="BG1768" i="8"/>
  <c r="BF1768" i="8"/>
  <c r="AS1768" i="8"/>
  <c r="AR1768" i="8"/>
  <c r="AQ1768" i="8"/>
  <c r="AL1768" i="8"/>
  <c r="CD1767" i="8"/>
  <c r="CC1767" i="8"/>
  <c r="BO1767" i="8"/>
  <c r="BG1767" i="8"/>
  <c r="BF1767" i="8"/>
  <c r="AS1767" i="8"/>
  <c r="AR1767" i="8"/>
  <c r="AQ1767" i="8"/>
  <c r="AL1767" i="8"/>
  <c r="CD1766" i="8"/>
  <c r="CC1766" i="8"/>
  <c r="BO1766" i="8"/>
  <c r="BG1766" i="8"/>
  <c r="BF1766" i="8"/>
  <c r="AS1766" i="8"/>
  <c r="AR1766" i="8"/>
  <c r="AQ1766" i="8"/>
  <c r="AL1766" i="8"/>
  <c r="CD1765" i="8"/>
  <c r="CC1765" i="8"/>
  <c r="BO1765" i="8"/>
  <c r="BG1765" i="8"/>
  <c r="BF1765" i="8"/>
  <c r="AS1765" i="8"/>
  <c r="AR1765" i="8"/>
  <c r="AQ1765" i="8"/>
  <c r="AL1765" i="8"/>
  <c r="CD1764" i="8"/>
  <c r="CC1764" i="8"/>
  <c r="BO1764" i="8"/>
  <c r="BG1764" i="8"/>
  <c r="BF1764" i="8"/>
  <c r="AS1764" i="8"/>
  <c r="AR1764" i="8"/>
  <c r="AQ1764" i="8"/>
  <c r="AL1764" i="8"/>
  <c r="CD1763" i="8"/>
  <c r="CC1763" i="8"/>
  <c r="BO1763" i="8"/>
  <c r="BG1763" i="8"/>
  <c r="BF1763" i="8"/>
  <c r="AS1763" i="8"/>
  <c r="AR1763" i="8"/>
  <c r="AQ1763" i="8"/>
  <c r="AL1763" i="8"/>
  <c r="CD1762" i="8"/>
  <c r="CC1762" i="8"/>
  <c r="BO1762" i="8"/>
  <c r="BG1762" i="8"/>
  <c r="BF1762" i="8"/>
  <c r="AS1762" i="8"/>
  <c r="AR1762" i="8"/>
  <c r="AQ1762" i="8"/>
  <c r="AL1762" i="8"/>
  <c r="CD1761" i="8"/>
  <c r="CC1761" i="8"/>
  <c r="BO1761" i="8"/>
  <c r="BG1761" i="8"/>
  <c r="BF1761" i="8"/>
  <c r="AS1761" i="8"/>
  <c r="AR1761" i="8"/>
  <c r="AQ1761" i="8"/>
  <c r="AL1761" i="8"/>
  <c r="CD1760" i="8"/>
  <c r="CC1760" i="8"/>
  <c r="BO1760" i="8"/>
  <c r="BG1760" i="8"/>
  <c r="BF1760" i="8"/>
  <c r="AS1760" i="8"/>
  <c r="AR1760" i="8"/>
  <c r="AQ1760" i="8"/>
  <c r="AL1760" i="8"/>
  <c r="CD1759" i="8"/>
  <c r="CC1759" i="8"/>
  <c r="BO1759" i="8"/>
  <c r="BG1759" i="8"/>
  <c r="BF1759" i="8"/>
  <c r="AS1759" i="8"/>
  <c r="AR1759" i="8"/>
  <c r="AQ1759" i="8"/>
  <c r="AL1759" i="8"/>
  <c r="CD1758" i="8"/>
  <c r="CC1758" i="8"/>
  <c r="BO1758" i="8"/>
  <c r="BG1758" i="8"/>
  <c r="BF1758" i="8"/>
  <c r="AS1758" i="8"/>
  <c r="AR1758" i="8"/>
  <c r="AQ1758" i="8"/>
  <c r="AL1758" i="8"/>
  <c r="CD1757" i="8"/>
  <c r="CC1757" i="8"/>
  <c r="BO1757" i="8"/>
  <c r="BG1757" i="8"/>
  <c r="BF1757" i="8"/>
  <c r="AS1757" i="8"/>
  <c r="AR1757" i="8"/>
  <c r="AQ1757" i="8"/>
  <c r="AL1757" i="8"/>
  <c r="CD1756" i="8"/>
  <c r="CC1756" i="8"/>
  <c r="BO1756" i="8"/>
  <c r="BG1756" i="8"/>
  <c r="BF1756" i="8"/>
  <c r="AS1756" i="8"/>
  <c r="AR1756" i="8"/>
  <c r="AQ1756" i="8"/>
  <c r="AL1756" i="8"/>
  <c r="CD1755" i="8"/>
  <c r="CC1755" i="8"/>
  <c r="BO1755" i="8"/>
  <c r="BG1755" i="8"/>
  <c r="BF1755" i="8"/>
  <c r="AS1755" i="8"/>
  <c r="AR1755" i="8"/>
  <c r="AQ1755" i="8"/>
  <c r="AL1755" i="8"/>
  <c r="CD1754" i="8"/>
  <c r="CC1754" i="8"/>
  <c r="BO1754" i="8"/>
  <c r="BG1754" i="8"/>
  <c r="BF1754" i="8"/>
  <c r="AS1754" i="8"/>
  <c r="AR1754" i="8"/>
  <c r="AQ1754" i="8"/>
  <c r="AL1754" i="8"/>
  <c r="CD1753" i="8"/>
  <c r="CC1753" i="8"/>
  <c r="BO1753" i="8"/>
  <c r="BG1753" i="8"/>
  <c r="BF1753" i="8"/>
  <c r="AS1753" i="8"/>
  <c r="AR1753" i="8"/>
  <c r="AQ1753" i="8"/>
  <c r="AL1753" i="8"/>
  <c r="CD1752" i="8"/>
  <c r="CC1752" i="8"/>
  <c r="BO1752" i="8"/>
  <c r="BG1752" i="8"/>
  <c r="BF1752" i="8"/>
  <c r="AS1752" i="8"/>
  <c r="AR1752" i="8"/>
  <c r="AQ1752" i="8"/>
  <c r="AL1752" i="8"/>
  <c r="CD1751" i="8"/>
  <c r="CC1751" i="8"/>
  <c r="BO1751" i="8"/>
  <c r="BG1751" i="8"/>
  <c r="BF1751" i="8"/>
  <c r="AS1751" i="8"/>
  <c r="AR1751" i="8"/>
  <c r="AQ1751" i="8"/>
  <c r="AL1751" i="8"/>
  <c r="CD1750" i="8"/>
  <c r="CC1750" i="8"/>
  <c r="BO1750" i="8"/>
  <c r="BG1750" i="8"/>
  <c r="BF1750" i="8"/>
  <c r="AS1750" i="8"/>
  <c r="AR1750" i="8"/>
  <c r="AQ1750" i="8"/>
  <c r="AL1750" i="8"/>
  <c r="CD1749" i="8"/>
  <c r="CC1749" i="8"/>
  <c r="BO1749" i="8"/>
  <c r="BG1749" i="8"/>
  <c r="BF1749" i="8"/>
  <c r="AS1749" i="8"/>
  <c r="AR1749" i="8"/>
  <c r="AQ1749" i="8"/>
  <c r="AL1749" i="8"/>
  <c r="CD1748" i="8"/>
  <c r="CC1748" i="8"/>
  <c r="BO1748" i="8"/>
  <c r="BG1748" i="8"/>
  <c r="BF1748" i="8"/>
  <c r="AS1748" i="8"/>
  <c r="AR1748" i="8"/>
  <c r="AQ1748" i="8"/>
  <c r="AL1748" i="8"/>
  <c r="CD1747" i="8"/>
  <c r="CC1747" i="8"/>
  <c r="BO1747" i="8"/>
  <c r="BG1747" i="8"/>
  <c r="BF1747" i="8"/>
  <c r="AS1747" i="8"/>
  <c r="AR1747" i="8"/>
  <c r="AQ1747" i="8"/>
  <c r="AL1747" i="8"/>
  <c r="CD1746" i="8"/>
  <c r="CC1746" i="8"/>
  <c r="BO1746" i="8"/>
  <c r="BG1746" i="8"/>
  <c r="BF1746" i="8"/>
  <c r="AS1746" i="8"/>
  <c r="AR1746" i="8"/>
  <c r="AQ1746" i="8"/>
  <c r="AL1746" i="8"/>
  <c r="CD1745" i="8"/>
  <c r="CC1745" i="8"/>
  <c r="BO1745" i="8"/>
  <c r="BG1745" i="8"/>
  <c r="BF1745" i="8"/>
  <c r="AS1745" i="8"/>
  <c r="AR1745" i="8"/>
  <c r="AQ1745" i="8"/>
  <c r="AL1745" i="8"/>
  <c r="CD1744" i="8"/>
  <c r="CC1744" i="8"/>
  <c r="BO1744" i="8"/>
  <c r="BG1744" i="8"/>
  <c r="BF1744" i="8"/>
  <c r="AS1744" i="8"/>
  <c r="AR1744" i="8"/>
  <c r="AQ1744" i="8"/>
  <c r="AL1744" i="8"/>
  <c r="CD1743" i="8"/>
  <c r="CC1743" i="8"/>
  <c r="BO1743" i="8"/>
  <c r="BG1743" i="8"/>
  <c r="BF1743" i="8"/>
  <c r="AS1743" i="8"/>
  <c r="AR1743" i="8"/>
  <c r="AQ1743" i="8"/>
  <c r="AL1743" i="8"/>
  <c r="CD1742" i="8"/>
  <c r="CC1742" i="8"/>
  <c r="BO1742" i="8"/>
  <c r="BG1742" i="8"/>
  <c r="BF1742" i="8"/>
  <c r="AS1742" i="8"/>
  <c r="AR1742" i="8"/>
  <c r="AQ1742" i="8"/>
  <c r="AL1742" i="8"/>
  <c r="CD1741" i="8"/>
  <c r="CC1741" i="8"/>
  <c r="BO1741" i="8"/>
  <c r="BG1741" i="8"/>
  <c r="BF1741" i="8"/>
  <c r="AS1741" i="8"/>
  <c r="AR1741" i="8"/>
  <c r="AQ1741" i="8"/>
  <c r="AL1741" i="8"/>
  <c r="CD1740" i="8"/>
  <c r="CC1740" i="8"/>
  <c r="BO1740" i="8"/>
  <c r="BG1740" i="8"/>
  <c r="BF1740" i="8"/>
  <c r="AS1740" i="8"/>
  <c r="AR1740" i="8"/>
  <c r="AQ1740" i="8"/>
  <c r="AL1740" i="8"/>
  <c r="CD1739" i="8"/>
  <c r="CC1739" i="8"/>
  <c r="BO1739" i="8"/>
  <c r="BG1739" i="8"/>
  <c r="BF1739" i="8"/>
  <c r="AS1739" i="8"/>
  <c r="AR1739" i="8"/>
  <c r="AQ1739" i="8"/>
  <c r="AL1739" i="8"/>
  <c r="CD1738" i="8"/>
  <c r="CC1738" i="8"/>
  <c r="BO1738" i="8"/>
  <c r="BG1738" i="8"/>
  <c r="BF1738" i="8"/>
  <c r="AS1738" i="8"/>
  <c r="AR1738" i="8"/>
  <c r="AQ1738" i="8"/>
  <c r="AL1738" i="8"/>
  <c r="CD1737" i="8"/>
  <c r="CC1737" i="8"/>
  <c r="BO1737" i="8"/>
  <c r="BG1737" i="8"/>
  <c r="BF1737" i="8"/>
  <c r="AS1737" i="8"/>
  <c r="AR1737" i="8"/>
  <c r="AQ1737" i="8"/>
  <c r="AL1737" i="8"/>
  <c r="CD1736" i="8"/>
  <c r="CC1736" i="8"/>
  <c r="BO1736" i="8"/>
  <c r="BG1736" i="8"/>
  <c r="BF1736" i="8"/>
  <c r="AS1736" i="8"/>
  <c r="AR1736" i="8"/>
  <c r="AQ1736" i="8"/>
  <c r="AL1736" i="8"/>
  <c r="CD1735" i="8"/>
  <c r="CC1735" i="8"/>
  <c r="BO1735" i="8"/>
  <c r="BG1735" i="8"/>
  <c r="BF1735" i="8"/>
  <c r="AS1735" i="8"/>
  <c r="AR1735" i="8"/>
  <c r="AQ1735" i="8"/>
  <c r="AL1735" i="8"/>
  <c r="CD1734" i="8"/>
  <c r="CC1734" i="8"/>
  <c r="BO1734" i="8"/>
  <c r="BG1734" i="8"/>
  <c r="BF1734" i="8"/>
  <c r="AS1734" i="8"/>
  <c r="AR1734" i="8"/>
  <c r="AQ1734" i="8"/>
  <c r="AL1734" i="8"/>
  <c r="CD1733" i="8"/>
  <c r="CC1733" i="8"/>
  <c r="BO1733" i="8"/>
  <c r="BG1733" i="8"/>
  <c r="BF1733" i="8"/>
  <c r="AS1733" i="8"/>
  <c r="AR1733" i="8"/>
  <c r="AQ1733" i="8"/>
  <c r="AL1733" i="8"/>
  <c r="CD1732" i="8"/>
  <c r="CC1732" i="8"/>
  <c r="BO1732" i="8"/>
  <c r="BG1732" i="8"/>
  <c r="BF1732" i="8"/>
  <c r="AS1732" i="8"/>
  <c r="AR1732" i="8"/>
  <c r="AQ1732" i="8"/>
  <c r="AL1732" i="8"/>
  <c r="CD1731" i="8"/>
  <c r="CC1731" i="8"/>
  <c r="BO1731" i="8"/>
  <c r="BG1731" i="8"/>
  <c r="BF1731" i="8"/>
  <c r="AS1731" i="8"/>
  <c r="AR1731" i="8"/>
  <c r="AQ1731" i="8"/>
  <c r="AL1731" i="8"/>
  <c r="CD1730" i="8"/>
  <c r="CC1730" i="8"/>
  <c r="BO1730" i="8"/>
  <c r="BG1730" i="8"/>
  <c r="BF1730" i="8"/>
  <c r="AS1730" i="8"/>
  <c r="AR1730" i="8"/>
  <c r="AQ1730" i="8"/>
  <c r="AL1730" i="8"/>
  <c r="CD1729" i="8"/>
  <c r="CC1729" i="8"/>
  <c r="BO1729" i="8"/>
  <c r="BG1729" i="8"/>
  <c r="BF1729" i="8"/>
  <c r="AS1729" i="8"/>
  <c r="AR1729" i="8"/>
  <c r="AQ1729" i="8"/>
  <c r="AL1729" i="8"/>
  <c r="CD1728" i="8"/>
  <c r="CC1728" i="8"/>
  <c r="BO1728" i="8"/>
  <c r="BG1728" i="8"/>
  <c r="BF1728" i="8"/>
  <c r="AS1728" i="8"/>
  <c r="AR1728" i="8"/>
  <c r="AQ1728" i="8"/>
  <c r="AL1728" i="8"/>
  <c r="CD1727" i="8"/>
  <c r="CC1727" i="8"/>
  <c r="BO1727" i="8"/>
  <c r="BG1727" i="8"/>
  <c r="BF1727" i="8"/>
  <c r="AS1727" i="8"/>
  <c r="AR1727" i="8"/>
  <c r="AQ1727" i="8"/>
  <c r="AL1727" i="8"/>
  <c r="CD1726" i="8"/>
  <c r="CC1726" i="8"/>
  <c r="BO1726" i="8"/>
  <c r="BG1726" i="8"/>
  <c r="BF1726" i="8"/>
  <c r="AS1726" i="8"/>
  <c r="AR1726" i="8"/>
  <c r="AQ1726" i="8"/>
  <c r="AL1726" i="8"/>
  <c r="CD1725" i="8"/>
  <c r="CC1725" i="8"/>
  <c r="BO1725" i="8"/>
  <c r="BG1725" i="8"/>
  <c r="BF1725" i="8"/>
  <c r="AS1725" i="8"/>
  <c r="AR1725" i="8"/>
  <c r="AQ1725" i="8"/>
  <c r="AL1725" i="8"/>
  <c r="CD1724" i="8"/>
  <c r="CC1724" i="8"/>
  <c r="BO1724" i="8"/>
  <c r="BG1724" i="8"/>
  <c r="BF1724" i="8"/>
  <c r="AS1724" i="8"/>
  <c r="AR1724" i="8"/>
  <c r="AQ1724" i="8"/>
  <c r="AL1724" i="8"/>
  <c r="CD1723" i="8"/>
  <c r="CC1723" i="8"/>
  <c r="BO1723" i="8"/>
  <c r="BG1723" i="8"/>
  <c r="BF1723" i="8"/>
  <c r="AS1723" i="8"/>
  <c r="AR1723" i="8"/>
  <c r="AQ1723" i="8"/>
  <c r="AL1723" i="8"/>
  <c r="CD1722" i="8"/>
  <c r="CC1722" i="8"/>
  <c r="BO1722" i="8"/>
  <c r="BG1722" i="8"/>
  <c r="BF1722" i="8"/>
  <c r="AS1722" i="8"/>
  <c r="AR1722" i="8"/>
  <c r="AQ1722" i="8"/>
  <c r="AL1722" i="8"/>
  <c r="CD1721" i="8"/>
  <c r="CC1721" i="8"/>
  <c r="BO1721" i="8"/>
  <c r="BG1721" i="8"/>
  <c r="BF1721" i="8"/>
  <c r="AS1721" i="8"/>
  <c r="AR1721" i="8"/>
  <c r="AQ1721" i="8"/>
  <c r="AL1721" i="8"/>
  <c r="CD1720" i="8"/>
  <c r="CC1720" i="8"/>
  <c r="BO1720" i="8"/>
  <c r="BG1720" i="8"/>
  <c r="BF1720" i="8"/>
  <c r="AS1720" i="8"/>
  <c r="AR1720" i="8"/>
  <c r="AQ1720" i="8"/>
  <c r="AL1720" i="8"/>
  <c r="CD1719" i="8"/>
  <c r="CC1719" i="8"/>
  <c r="BO1719" i="8"/>
  <c r="BG1719" i="8"/>
  <c r="BF1719" i="8"/>
  <c r="AS1719" i="8"/>
  <c r="AR1719" i="8"/>
  <c r="AQ1719" i="8"/>
  <c r="AL1719" i="8"/>
  <c r="CD1718" i="8"/>
  <c r="CC1718" i="8"/>
  <c r="BO1718" i="8"/>
  <c r="BG1718" i="8"/>
  <c r="BF1718" i="8"/>
  <c r="AS1718" i="8"/>
  <c r="AR1718" i="8"/>
  <c r="AQ1718" i="8"/>
  <c r="AL1718" i="8"/>
  <c r="CD1717" i="8"/>
  <c r="CC1717" i="8"/>
  <c r="BO1717" i="8"/>
  <c r="BG1717" i="8"/>
  <c r="BF1717" i="8"/>
  <c r="AS1717" i="8"/>
  <c r="AR1717" i="8"/>
  <c r="AQ1717" i="8"/>
  <c r="AL1717" i="8"/>
  <c r="CD1716" i="8"/>
  <c r="CC1716" i="8"/>
  <c r="BO1716" i="8"/>
  <c r="BG1716" i="8"/>
  <c r="BF1716" i="8"/>
  <c r="AS1716" i="8"/>
  <c r="AR1716" i="8"/>
  <c r="AQ1716" i="8"/>
  <c r="AL1716" i="8"/>
  <c r="CD1715" i="8"/>
  <c r="CC1715" i="8"/>
  <c r="BO1715" i="8"/>
  <c r="BG1715" i="8"/>
  <c r="BF1715" i="8"/>
  <c r="AS1715" i="8"/>
  <c r="AR1715" i="8"/>
  <c r="AQ1715" i="8"/>
  <c r="AL1715" i="8"/>
  <c r="CD1714" i="8"/>
  <c r="CC1714" i="8"/>
  <c r="BO1714" i="8"/>
  <c r="BG1714" i="8"/>
  <c r="BF1714" i="8"/>
  <c r="AS1714" i="8"/>
  <c r="AR1714" i="8"/>
  <c r="AQ1714" i="8"/>
  <c r="AL1714" i="8"/>
  <c r="CD1713" i="8"/>
  <c r="CC1713" i="8"/>
  <c r="BO1713" i="8"/>
  <c r="BG1713" i="8"/>
  <c r="BF1713" i="8"/>
  <c r="AS1713" i="8"/>
  <c r="AR1713" i="8"/>
  <c r="AQ1713" i="8"/>
  <c r="AL1713" i="8"/>
  <c r="CD1712" i="8"/>
  <c r="CC1712" i="8"/>
  <c r="BO1712" i="8"/>
  <c r="BG1712" i="8"/>
  <c r="BF1712" i="8"/>
  <c r="AS1712" i="8"/>
  <c r="AR1712" i="8"/>
  <c r="AQ1712" i="8"/>
  <c r="AL1712" i="8"/>
  <c r="CD1711" i="8"/>
  <c r="CC1711" i="8"/>
  <c r="BO1711" i="8"/>
  <c r="BG1711" i="8"/>
  <c r="BF1711" i="8"/>
  <c r="AS1711" i="8"/>
  <c r="AR1711" i="8"/>
  <c r="AQ1711" i="8"/>
  <c r="AL1711" i="8"/>
  <c r="CD1710" i="8"/>
  <c r="CC1710" i="8"/>
  <c r="BO1710" i="8"/>
  <c r="BG1710" i="8"/>
  <c r="BF1710" i="8"/>
  <c r="AS1710" i="8"/>
  <c r="AR1710" i="8"/>
  <c r="AQ1710" i="8"/>
  <c r="AL1710" i="8"/>
  <c r="CD1709" i="8"/>
  <c r="CC1709" i="8"/>
  <c r="BO1709" i="8"/>
  <c r="BG1709" i="8"/>
  <c r="BF1709" i="8"/>
  <c r="AS1709" i="8"/>
  <c r="AR1709" i="8"/>
  <c r="AQ1709" i="8"/>
  <c r="AL1709" i="8"/>
  <c r="CD1708" i="8"/>
  <c r="CC1708" i="8"/>
  <c r="BO1708" i="8"/>
  <c r="BG1708" i="8"/>
  <c r="BF1708" i="8"/>
  <c r="AS1708" i="8"/>
  <c r="AR1708" i="8"/>
  <c r="AQ1708" i="8"/>
  <c r="AL1708" i="8"/>
  <c r="CD1707" i="8"/>
  <c r="CC1707" i="8"/>
  <c r="BO1707" i="8"/>
  <c r="BG1707" i="8"/>
  <c r="BF1707" i="8"/>
  <c r="AS1707" i="8"/>
  <c r="AR1707" i="8"/>
  <c r="AQ1707" i="8"/>
  <c r="AL1707" i="8"/>
  <c r="CD1706" i="8"/>
  <c r="CC1706" i="8"/>
  <c r="BO1706" i="8"/>
  <c r="BG1706" i="8"/>
  <c r="BF1706" i="8"/>
  <c r="AS1706" i="8"/>
  <c r="AR1706" i="8"/>
  <c r="AQ1706" i="8"/>
  <c r="AL1706" i="8"/>
  <c r="CD1705" i="8"/>
  <c r="CC1705" i="8"/>
  <c r="BO1705" i="8"/>
  <c r="BG1705" i="8"/>
  <c r="BF1705" i="8"/>
  <c r="AS1705" i="8"/>
  <c r="AR1705" i="8"/>
  <c r="AQ1705" i="8"/>
  <c r="AL1705" i="8"/>
  <c r="CD1704" i="8"/>
  <c r="CC1704" i="8"/>
  <c r="BO1704" i="8"/>
  <c r="BG1704" i="8"/>
  <c r="BF1704" i="8"/>
  <c r="AS1704" i="8"/>
  <c r="AR1704" i="8"/>
  <c r="AQ1704" i="8"/>
  <c r="AL1704" i="8"/>
  <c r="CD1703" i="8"/>
  <c r="CC1703" i="8"/>
  <c r="BO1703" i="8"/>
  <c r="BG1703" i="8"/>
  <c r="BF1703" i="8"/>
  <c r="AS1703" i="8"/>
  <c r="AR1703" i="8"/>
  <c r="AQ1703" i="8"/>
  <c r="AL1703" i="8"/>
  <c r="CD1702" i="8"/>
  <c r="CC1702" i="8"/>
  <c r="BO1702" i="8"/>
  <c r="BG1702" i="8"/>
  <c r="BF1702" i="8"/>
  <c r="AS1702" i="8"/>
  <c r="AR1702" i="8"/>
  <c r="AQ1702" i="8"/>
  <c r="AL1702" i="8"/>
  <c r="CD1701" i="8"/>
  <c r="CC1701" i="8"/>
  <c r="BO1701" i="8"/>
  <c r="BG1701" i="8"/>
  <c r="BF1701" i="8"/>
  <c r="AS1701" i="8"/>
  <c r="AR1701" i="8"/>
  <c r="AQ1701" i="8"/>
  <c r="AL1701" i="8"/>
  <c r="CD1700" i="8"/>
  <c r="CC1700" i="8"/>
  <c r="BO1700" i="8"/>
  <c r="BG1700" i="8"/>
  <c r="BF1700" i="8"/>
  <c r="AS1700" i="8"/>
  <c r="AR1700" i="8"/>
  <c r="AQ1700" i="8"/>
  <c r="AL1700" i="8"/>
  <c r="CD1699" i="8"/>
  <c r="CC1699" i="8"/>
  <c r="BO1699" i="8"/>
  <c r="BG1699" i="8"/>
  <c r="BF1699" i="8"/>
  <c r="AS1699" i="8"/>
  <c r="AR1699" i="8"/>
  <c r="AQ1699" i="8"/>
  <c r="AL1699" i="8"/>
  <c r="CD1698" i="8"/>
  <c r="CC1698" i="8"/>
  <c r="BO1698" i="8"/>
  <c r="BG1698" i="8"/>
  <c r="BF1698" i="8"/>
  <c r="AS1698" i="8"/>
  <c r="AR1698" i="8"/>
  <c r="AQ1698" i="8"/>
  <c r="AL1698" i="8"/>
  <c r="CD1697" i="8"/>
  <c r="CC1697" i="8"/>
  <c r="BO1697" i="8"/>
  <c r="BG1697" i="8"/>
  <c r="BF1697" i="8"/>
  <c r="AS1697" i="8"/>
  <c r="AR1697" i="8"/>
  <c r="AQ1697" i="8"/>
  <c r="AL1697" i="8"/>
  <c r="CD1696" i="8"/>
  <c r="CC1696" i="8"/>
  <c r="BO1696" i="8"/>
  <c r="BG1696" i="8"/>
  <c r="BF1696" i="8"/>
  <c r="AS1696" i="8"/>
  <c r="AR1696" i="8"/>
  <c r="AQ1696" i="8"/>
  <c r="AL1696" i="8"/>
  <c r="CD1695" i="8"/>
  <c r="CC1695" i="8"/>
  <c r="BO1695" i="8"/>
  <c r="BG1695" i="8"/>
  <c r="BF1695" i="8"/>
  <c r="AS1695" i="8"/>
  <c r="AR1695" i="8"/>
  <c r="AQ1695" i="8"/>
  <c r="AL1695" i="8"/>
  <c r="CD1694" i="8"/>
  <c r="CC1694" i="8"/>
  <c r="BO1694" i="8"/>
  <c r="BG1694" i="8"/>
  <c r="BF1694" i="8"/>
  <c r="AS1694" i="8"/>
  <c r="AR1694" i="8"/>
  <c r="AQ1694" i="8"/>
  <c r="AL1694" i="8"/>
  <c r="CD1693" i="8"/>
  <c r="CC1693" i="8"/>
  <c r="BO1693" i="8"/>
  <c r="BG1693" i="8"/>
  <c r="BF1693" i="8"/>
  <c r="AS1693" i="8"/>
  <c r="AR1693" i="8"/>
  <c r="AQ1693" i="8"/>
  <c r="AL1693" i="8"/>
  <c r="CD1692" i="8"/>
  <c r="CC1692" i="8"/>
  <c r="BO1692" i="8"/>
  <c r="BG1692" i="8"/>
  <c r="BF1692" i="8"/>
  <c r="AS1692" i="8"/>
  <c r="AR1692" i="8"/>
  <c r="AQ1692" i="8"/>
  <c r="AL1692" i="8"/>
  <c r="CD1691" i="8"/>
  <c r="CC1691" i="8"/>
  <c r="BO1691" i="8"/>
  <c r="BG1691" i="8"/>
  <c r="BF1691" i="8"/>
  <c r="AS1691" i="8"/>
  <c r="AR1691" i="8"/>
  <c r="AQ1691" i="8"/>
  <c r="AL1691" i="8"/>
  <c r="CD1690" i="8"/>
  <c r="CC1690" i="8"/>
  <c r="BO1690" i="8"/>
  <c r="BG1690" i="8"/>
  <c r="BF1690" i="8"/>
  <c r="AS1690" i="8"/>
  <c r="AR1690" i="8"/>
  <c r="AQ1690" i="8"/>
  <c r="AL1690" i="8"/>
  <c r="CD1689" i="8"/>
  <c r="CC1689" i="8"/>
  <c r="BO1689" i="8"/>
  <c r="BG1689" i="8"/>
  <c r="BF1689" i="8"/>
  <c r="AS1689" i="8"/>
  <c r="AR1689" i="8"/>
  <c r="AQ1689" i="8"/>
  <c r="AL1689" i="8"/>
  <c r="CD1688" i="8"/>
  <c r="CC1688" i="8"/>
  <c r="BO1688" i="8"/>
  <c r="BG1688" i="8"/>
  <c r="BF1688" i="8"/>
  <c r="AS1688" i="8"/>
  <c r="AR1688" i="8"/>
  <c r="AQ1688" i="8"/>
  <c r="AL1688" i="8"/>
  <c r="CD1687" i="8"/>
  <c r="CC1687" i="8"/>
  <c r="BO1687" i="8"/>
  <c r="BG1687" i="8"/>
  <c r="BF1687" i="8"/>
  <c r="AS1687" i="8"/>
  <c r="AR1687" i="8"/>
  <c r="AQ1687" i="8"/>
  <c r="AL1687" i="8"/>
  <c r="CD1686" i="8"/>
  <c r="CC1686" i="8"/>
  <c r="BO1686" i="8"/>
  <c r="BG1686" i="8"/>
  <c r="BF1686" i="8"/>
  <c r="AS1686" i="8"/>
  <c r="AR1686" i="8"/>
  <c r="AQ1686" i="8"/>
  <c r="AL1686" i="8"/>
  <c r="CD1685" i="8"/>
  <c r="CC1685" i="8"/>
  <c r="BO1685" i="8"/>
  <c r="BG1685" i="8"/>
  <c r="BF1685" i="8"/>
  <c r="AS1685" i="8"/>
  <c r="AR1685" i="8"/>
  <c r="AQ1685" i="8"/>
  <c r="AL1685" i="8"/>
  <c r="CD1684" i="8"/>
  <c r="CC1684" i="8"/>
  <c r="BO1684" i="8"/>
  <c r="BG1684" i="8"/>
  <c r="BF1684" i="8"/>
  <c r="AS1684" i="8"/>
  <c r="AR1684" i="8"/>
  <c r="AQ1684" i="8"/>
  <c r="AL1684" i="8"/>
  <c r="CD1683" i="8"/>
  <c r="CC1683" i="8"/>
  <c r="BO1683" i="8"/>
  <c r="BG1683" i="8"/>
  <c r="BF1683" i="8"/>
  <c r="AS1683" i="8"/>
  <c r="AR1683" i="8"/>
  <c r="AQ1683" i="8"/>
  <c r="AL1683" i="8"/>
  <c r="CD1682" i="8"/>
  <c r="CC1682" i="8"/>
  <c r="BO1682" i="8"/>
  <c r="BG1682" i="8"/>
  <c r="BF1682" i="8"/>
  <c r="AS1682" i="8"/>
  <c r="AR1682" i="8"/>
  <c r="AQ1682" i="8"/>
  <c r="AL1682" i="8"/>
  <c r="CD1681" i="8"/>
  <c r="CC1681" i="8"/>
  <c r="BO1681" i="8"/>
  <c r="BG1681" i="8"/>
  <c r="BF1681" i="8"/>
  <c r="AS1681" i="8"/>
  <c r="AR1681" i="8"/>
  <c r="AQ1681" i="8"/>
  <c r="AL1681" i="8"/>
  <c r="CD1680" i="8"/>
  <c r="CC1680" i="8"/>
  <c r="BO1680" i="8"/>
  <c r="BG1680" i="8"/>
  <c r="BF1680" i="8"/>
  <c r="AS1680" i="8"/>
  <c r="AR1680" i="8"/>
  <c r="AQ1680" i="8"/>
  <c r="AL1680" i="8"/>
  <c r="CD1679" i="8"/>
  <c r="CC1679" i="8"/>
  <c r="BO1679" i="8"/>
  <c r="BG1679" i="8"/>
  <c r="BF1679" i="8"/>
  <c r="AS1679" i="8"/>
  <c r="AR1679" i="8"/>
  <c r="AQ1679" i="8"/>
  <c r="AL1679" i="8"/>
  <c r="CD1678" i="8"/>
  <c r="CC1678" i="8"/>
  <c r="BO1678" i="8"/>
  <c r="BG1678" i="8"/>
  <c r="BF1678" i="8"/>
  <c r="AS1678" i="8"/>
  <c r="AR1678" i="8"/>
  <c r="AQ1678" i="8"/>
  <c r="AL1678" i="8"/>
  <c r="CD1677" i="8"/>
  <c r="CC1677" i="8"/>
  <c r="BO1677" i="8"/>
  <c r="BG1677" i="8"/>
  <c r="BF1677" i="8"/>
  <c r="AS1677" i="8"/>
  <c r="AR1677" i="8"/>
  <c r="AQ1677" i="8"/>
  <c r="AL1677" i="8"/>
  <c r="CD1676" i="8"/>
  <c r="CC1676" i="8"/>
  <c r="BO1676" i="8"/>
  <c r="BG1676" i="8"/>
  <c r="BF1676" i="8"/>
  <c r="AS1676" i="8"/>
  <c r="AR1676" i="8"/>
  <c r="AQ1676" i="8"/>
  <c r="AL1676" i="8"/>
  <c r="CD1675" i="8"/>
  <c r="CC1675" i="8"/>
  <c r="BO1675" i="8"/>
  <c r="BG1675" i="8"/>
  <c r="BF1675" i="8"/>
  <c r="AS1675" i="8"/>
  <c r="AR1675" i="8"/>
  <c r="AQ1675" i="8"/>
  <c r="AL1675" i="8"/>
  <c r="CD1674" i="8"/>
  <c r="CC1674" i="8"/>
  <c r="BO1674" i="8"/>
  <c r="BG1674" i="8"/>
  <c r="BF1674" i="8"/>
  <c r="AS1674" i="8"/>
  <c r="AR1674" i="8"/>
  <c r="AQ1674" i="8"/>
  <c r="AL1674" i="8"/>
  <c r="CD1673" i="8"/>
  <c r="CC1673" i="8"/>
  <c r="BO1673" i="8"/>
  <c r="BG1673" i="8"/>
  <c r="BF1673" i="8"/>
  <c r="AS1673" i="8"/>
  <c r="AR1673" i="8"/>
  <c r="AQ1673" i="8"/>
  <c r="AL1673" i="8"/>
  <c r="CD1672" i="8"/>
  <c r="CC1672" i="8"/>
  <c r="BO1672" i="8"/>
  <c r="BG1672" i="8"/>
  <c r="BF1672" i="8"/>
  <c r="AS1672" i="8"/>
  <c r="AR1672" i="8"/>
  <c r="AQ1672" i="8"/>
  <c r="AL1672" i="8"/>
  <c r="CD1671" i="8"/>
  <c r="CC1671" i="8"/>
  <c r="BO1671" i="8"/>
  <c r="BG1671" i="8"/>
  <c r="BF1671" i="8"/>
  <c r="AS1671" i="8"/>
  <c r="AR1671" i="8"/>
  <c r="AQ1671" i="8"/>
  <c r="AL1671" i="8"/>
  <c r="CD1670" i="8"/>
  <c r="CC1670" i="8"/>
  <c r="BO1670" i="8"/>
  <c r="BG1670" i="8"/>
  <c r="BF1670" i="8"/>
  <c r="AS1670" i="8"/>
  <c r="AR1670" i="8"/>
  <c r="AQ1670" i="8"/>
  <c r="AL1670" i="8"/>
  <c r="CD1669" i="8"/>
  <c r="CC1669" i="8"/>
  <c r="BO1669" i="8"/>
  <c r="BG1669" i="8"/>
  <c r="BF1669" i="8"/>
  <c r="AS1669" i="8"/>
  <c r="AR1669" i="8"/>
  <c r="AQ1669" i="8"/>
  <c r="AL1669" i="8"/>
  <c r="CD1668" i="8"/>
  <c r="CC1668" i="8"/>
  <c r="BO1668" i="8"/>
  <c r="BG1668" i="8"/>
  <c r="BF1668" i="8"/>
  <c r="AS1668" i="8"/>
  <c r="AR1668" i="8"/>
  <c r="AQ1668" i="8"/>
  <c r="AL1668" i="8"/>
  <c r="CD1667" i="8"/>
  <c r="CC1667" i="8"/>
  <c r="BO1667" i="8"/>
  <c r="BG1667" i="8"/>
  <c r="BF1667" i="8"/>
  <c r="AS1667" i="8"/>
  <c r="AR1667" i="8"/>
  <c r="AQ1667" i="8"/>
  <c r="AL1667" i="8"/>
  <c r="CD1666" i="8"/>
  <c r="CC1666" i="8"/>
  <c r="BO1666" i="8"/>
  <c r="BG1666" i="8"/>
  <c r="BF1666" i="8"/>
  <c r="AS1666" i="8"/>
  <c r="AR1666" i="8"/>
  <c r="AQ1666" i="8"/>
  <c r="AL1666" i="8"/>
  <c r="CD1665" i="8"/>
  <c r="CC1665" i="8"/>
  <c r="BO1665" i="8"/>
  <c r="BG1665" i="8"/>
  <c r="BF1665" i="8"/>
  <c r="AS1665" i="8"/>
  <c r="AR1665" i="8"/>
  <c r="AQ1665" i="8"/>
  <c r="AL1665" i="8"/>
  <c r="CD1664" i="8"/>
  <c r="CC1664" i="8"/>
  <c r="BO1664" i="8"/>
  <c r="BG1664" i="8"/>
  <c r="BF1664" i="8"/>
  <c r="AS1664" i="8"/>
  <c r="AR1664" i="8"/>
  <c r="AQ1664" i="8"/>
  <c r="AL1664" i="8"/>
  <c r="CD1663" i="8"/>
  <c r="CC1663" i="8"/>
  <c r="BO1663" i="8"/>
  <c r="BG1663" i="8"/>
  <c r="BF1663" i="8"/>
  <c r="AS1663" i="8"/>
  <c r="AR1663" i="8"/>
  <c r="AQ1663" i="8"/>
  <c r="AL1663" i="8"/>
  <c r="CD1662" i="8"/>
  <c r="CC1662" i="8"/>
  <c r="BO1662" i="8"/>
  <c r="BG1662" i="8"/>
  <c r="BF1662" i="8"/>
  <c r="AS1662" i="8"/>
  <c r="AR1662" i="8"/>
  <c r="AQ1662" i="8"/>
  <c r="AL1662" i="8"/>
  <c r="CD1661" i="8"/>
  <c r="CC1661" i="8"/>
  <c r="BO1661" i="8"/>
  <c r="BG1661" i="8"/>
  <c r="BF1661" i="8"/>
  <c r="AS1661" i="8"/>
  <c r="AR1661" i="8"/>
  <c r="AQ1661" i="8"/>
  <c r="AL1661" i="8"/>
  <c r="CD1660" i="8"/>
  <c r="CC1660" i="8"/>
  <c r="BO1660" i="8"/>
  <c r="BG1660" i="8"/>
  <c r="BF1660" i="8"/>
  <c r="AS1660" i="8"/>
  <c r="AR1660" i="8"/>
  <c r="AQ1660" i="8"/>
  <c r="AL1660" i="8"/>
  <c r="CD1659" i="8"/>
  <c r="CC1659" i="8"/>
  <c r="BO1659" i="8"/>
  <c r="BG1659" i="8"/>
  <c r="BF1659" i="8"/>
  <c r="AS1659" i="8"/>
  <c r="AR1659" i="8"/>
  <c r="AQ1659" i="8"/>
  <c r="AL1659" i="8"/>
  <c r="CD1658" i="8"/>
  <c r="CC1658" i="8"/>
  <c r="BO1658" i="8"/>
  <c r="BG1658" i="8"/>
  <c r="BF1658" i="8"/>
  <c r="AS1658" i="8"/>
  <c r="AR1658" i="8"/>
  <c r="AQ1658" i="8"/>
  <c r="AL1658" i="8"/>
  <c r="CD1657" i="8"/>
  <c r="CC1657" i="8"/>
  <c r="BO1657" i="8"/>
  <c r="BG1657" i="8"/>
  <c r="BF1657" i="8"/>
  <c r="AS1657" i="8"/>
  <c r="AR1657" i="8"/>
  <c r="AQ1657" i="8"/>
  <c r="AL1657" i="8"/>
  <c r="CD1656" i="8"/>
  <c r="CC1656" i="8"/>
  <c r="BO1656" i="8"/>
  <c r="BG1656" i="8"/>
  <c r="BF1656" i="8"/>
  <c r="AS1656" i="8"/>
  <c r="AR1656" i="8"/>
  <c r="AQ1656" i="8"/>
  <c r="AL1656" i="8"/>
  <c r="CD1655" i="8"/>
  <c r="CC1655" i="8"/>
  <c r="BO1655" i="8"/>
  <c r="BG1655" i="8"/>
  <c r="BF1655" i="8"/>
  <c r="AS1655" i="8"/>
  <c r="AR1655" i="8"/>
  <c r="AQ1655" i="8"/>
  <c r="AL1655" i="8"/>
  <c r="CD1654" i="8"/>
  <c r="CC1654" i="8"/>
  <c r="BO1654" i="8"/>
  <c r="BG1654" i="8"/>
  <c r="BF1654" i="8"/>
  <c r="AS1654" i="8"/>
  <c r="AR1654" i="8"/>
  <c r="AQ1654" i="8"/>
  <c r="AL1654" i="8"/>
  <c r="CD1653" i="8"/>
  <c r="CC1653" i="8"/>
  <c r="BO1653" i="8"/>
  <c r="BG1653" i="8"/>
  <c r="BF1653" i="8"/>
  <c r="AS1653" i="8"/>
  <c r="AR1653" i="8"/>
  <c r="AQ1653" i="8"/>
  <c r="AL1653" i="8"/>
  <c r="CD1652" i="8"/>
  <c r="CC1652" i="8"/>
  <c r="BO1652" i="8"/>
  <c r="BG1652" i="8"/>
  <c r="BF1652" i="8"/>
  <c r="AS1652" i="8"/>
  <c r="AR1652" i="8"/>
  <c r="AQ1652" i="8"/>
  <c r="AL1652" i="8"/>
  <c r="CD1651" i="8"/>
  <c r="CC1651" i="8"/>
  <c r="BO1651" i="8"/>
  <c r="BG1651" i="8"/>
  <c r="BF1651" i="8"/>
  <c r="AS1651" i="8"/>
  <c r="AR1651" i="8"/>
  <c r="AQ1651" i="8"/>
  <c r="AL1651" i="8"/>
  <c r="CD1650" i="8"/>
  <c r="CC1650" i="8"/>
  <c r="BO1650" i="8"/>
  <c r="BG1650" i="8"/>
  <c r="BF1650" i="8"/>
  <c r="AS1650" i="8"/>
  <c r="AR1650" i="8"/>
  <c r="AQ1650" i="8"/>
  <c r="AL1650" i="8"/>
  <c r="CD1649" i="8"/>
  <c r="CC1649" i="8"/>
  <c r="BO1649" i="8"/>
  <c r="BG1649" i="8"/>
  <c r="BF1649" i="8"/>
  <c r="AS1649" i="8"/>
  <c r="AR1649" i="8"/>
  <c r="AQ1649" i="8"/>
  <c r="AL1649" i="8"/>
  <c r="CD1648" i="8"/>
  <c r="CC1648" i="8"/>
  <c r="BO1648" i="8"/>
  <c r="BG1648" i="8"/>
  <c r="BF1648" i="8"/>
  <c r="AS1648" i="8"/>
  <c r="AR1648" i="8"/>
  <c r="AQ1648" i="8"/>
  <c r="AL1648" i="8"/>
  <c r="CD1647" i="8"/>
  <c r="CC1647" i="8"/>
  <c r="BO1647" i="8"/>
  <c r="BG1647" i="8"/>
  <c r="BF1647" i="8"/>
  <c r="AS1647" i="8"/>
  <c r="AR1647" i="8"/>
  <c r="AQ1647" i="8"/>
  <c r="AL1647" i="8"/>
  <c r="CD1646" i="8"/>
  <c r="CC1646" i="8"/>
  <c r="BO1646" i="8"/>
  <c r="BG1646" i="8"/>
  <c r="BF1646" i="8"/>
  <c r="AS1646" i="8"/>
  <c r="AR1646" i="8"/>
  <c r="AQ1646" i="8"/>
  <c r="AL1646" i="8"/>
  <c r="CD1645" i="8"/>
  <c r="CC1645" i="8"/>
  <c r="BO1645" i="8"/>
  <c r="BG1645" i="8"/>
  <c r="BF1645" i="8"/>
  <c r="AS1645" i="8"/>
  <c r="AR1645" i="8"/>
  <c r="AQ1645" i="8"/>
  <c r="AL1645" i="8"/>
  <c r="CD1644" i="8"/>
  <c r="CC1644" i="8"/>
  <c r="BO1644" i="8"/>
  <c r="BG1644" i="8"/>
  <c r="BF1644" i="8"/>
  <c r="AS1644" i="8"/>
  <c r="AR1644" i="8"/>
  <c r="AQ1644" i="8"/>
  <c r="AL1644" i="8"/>
  <c r="CD1643" i="8"/>
  <c r="CC1643" i="8"/>
  <c r="BO1643" i="8"/>
  <c r="BG1643" i="8"/>
  <c r="BF1643" i="8"/>
  <c r="AS1643" i="8"/>
  <c r="AR1643" i="8"/>
  <c r="AQ1643" i="8"/>
  <c r="AL1643" i="8"/>
  <c r="CD1642" i="8"/>
  <c r="CC1642" i="8"/>
  <c r="BO1642" i="8"/>
  <c r="BG1642" i="8"/>
  <c r="BF1642" i="8"/>
  <c r="AS1642" i="8"/>
  <c r="AR1642" i="8"/>
  <c r="AQ1642" i="8"/>
  <c r="AL1642" i="8"/>
  <c r="CD1641" i="8"/>
  <c r="CC1641" i="8"/>
  <c r="BO1641" i="8"/>
  <c r="BG1641" i="8"/>
  <c r="BF1641" i="8"/>
  <c r="AS1641" i="8"/>
  <c r="AR1641" i="8"/>
  <c r="AQ1641" i="8"/>
  <c r="AL1641" i="8"/>
  <c r="CD1640" i="8"/>
  <c r="CC1640" i="8"/>
  <c r="BO1640" i="8"/>
  <c r="BG1640" i="8"/>
  <c r="BF1640" i="8"/>
  <c r="AS1640" i="8"/>
  <c r="AR1640" i="8"/>
  <c r="AQ1640" i="8"/>
  <c r="AL1640" i="8"/>
  <c r="CD1639" i="8"/>
  <c r="CC1639" i="8"/>
  <c r="BO1639" i="8"/>
  <c r="BG1639" i="8"/>
  <c r="BF1639" i="8"/>
  <c r="AS1639" i="8"/>
  <c r="AR1639" i="8"/>
  <c r="AQ1639" i="8"/>
  <c r="AL1639" i="8"/>
  <c r="CD1638" i="8"/>
  <c r="CC1638" i="8"/>
  <c r="BO1638" i="8"/>
  <c r="BG1638" i="8"/>
  <c r="BF1638" i="8"/>
  <c r="AS1638" i="8"/>
  <c r="AR1638" i="8"/>
  <c r="AQ1638" i="8"/>
  <c r="AL1638" i="8"/>
  <c r="CD1637" i="8"/>
  <c r="CC1637" i="8"/>
  <c r="BO1637" i="8"/>
  <c r="BG1637" i="8"/>
  <c r="BF1637" i="8"/>
  <c r="AS1637" i="8"/>
  <c r="AR1637" i="8"/>
  <c r="AQ1637" i="8"/>
  <c r="AL1637" i="8"/>
  <c r="CD1636" i="8"/>
  <c r="CC1636" i="8"/>
  <c r="BO1636" i="8"/>
  <c r="BG1636" i="8"/>
  <c r="BF1636" i="8"/>
  <c r="AS1636" i="8"/>
  <c r="AR1636" i="8"/>
  <c r="AQ1636" i="8"/>
  <c r="AL1636" i="8"/>
  <c r="CD1635" i="8"/>
  <c r="CC1635" i="8"/>
  <c r="BO1635" i="8"/>
  <c r="BG1635" i="8"/>
  <c r="BF1635" i="8"/>
  <c r="AS1635" i="8"/>
  <c r="AR1635" i="8"/>
  <c r="AQ1635" i="8"/>
  <c r="AL1635" i="8"/>
  <c r="CD1634" i="8"/>
  <c r="CC1634" i="8"/>
  <c r="BO1634" i="8"/>
  <c r="BG1634" i="8"/>
  <c r="BF1634" i="8"/>
  <c r="AS1634" i="8"/>
  <c r="AR1634" i="8"/>
  <c r="AQ1634" i="8"/>
  <c r="AL1634" i="8"/>
  <c r="CD1633" i="8"/>
  <c r="CC1633" i="8"/>
  <c r="BO1633" i="8"/>
  <c r="BG1633" i="8"/>
  <c r="BF1633" i="8"/>
  <c r="AS1633" i="8"/>
  <c r="AR1633" i="8"/>
  <c r="AQ1633" i="8"/>
  <c r="AL1633" i="8"/>
  <c r="CD1632" i="8"/>
  <c r="CC1632" i="8"/>
  <c r="BO1632" i="8"/>
  <c r="BG1632" i="8"/>
  <c r="BF1632" i="8"/>
  <c r="AS1632" i="8"/>
  <c r="AR1632" i="8"/>
  <c r="AQ1632" i="8"/>
  <c r="AL1632" i="8"/>
  <c r="CD1631" i="8"/>
  <c r="CC1631" i="8"/>
  <c r="BO1631" i="8"/>
  <c r="BG1631" i="8"/>
  <c r="BF1631" i="8"/>
  <c r="AS1631" i="8"/>
  <c r="AR1631" i="8"/>
  <c r="AQ1631" i="8"/>
  <c r="AL1631" i="8"/>
  <c r="CD1630" i="8"/>
  <c r="CC1630" i="8"/>
  <c r="BO1630" i="8"/>
  <c r="BG1630" i="8"/>
  <c r="BF1630" i="8"/>
  <c r="AS1630" i="8"/>
  <c r="AR1630" i="8"/>
  <c r="AQ1630" i="8"/>
  <c r="AL1630" i="8"/>
  <c r="CD1629" i="8"/>
  <c r="CC1629" i="8"/>
  <c r="BO1629" i="8"/>
  <c r="BG1629" i="8"/>
  <c r="BF1629" i="8"/>
  <c r="AS1629" i="8"/>
  <c r="AR1629" i="8"/>
  <c r="AQ1629" i="8"/>
  <c r="AL1629" i="8"/>
  <c r="CD1628" i="8"/>
  <c r="CC1628" i="8"/>
  <c r="BO1628" i="8"/>
  <c r="BG1628" i="8"/>
  <c r="BF1628" i="8"/>
  <c r="AS1628" i="8"/>
  <c r="AR1628" i="8"/>
  <c r="AQ1628" i="8"/>
  <c r="AL1628" i="8"/>
  <c r="CD1627" i="8"/>
  <c r="CC1627" i="8"/>
  <c r="BO1627" i="8"/>
  <c r="BG1627" i="8"/>
  <c r="BF1627" i="8"/>
  <c r="AS1627" i="8"/>
  <c r="AR1627" i="8"/>
  <c r="AQ1627" i="8"/>
  <c r="AL1627" i="8"/>
  <c r="CD1626" i="8"/>
  <c r="CC1626" i="8"/>
  <c r="BO1626" i="8"/>
  <c r="BG1626" i="8"/>
  <c r="BF1626" i="8"/>
  <c r="AS1626" i="8"/>
  <c r="AR1626" i="8"/>
  <c r="AQ1626" i="8"/>
  <c r="AL1626" i="8"/>
  <c r="CD1625" i="8"/>
  <c r="CC1625" i="8"/>
  <c r="BO1625" i="8"/>
  <c r="BG1625" i="8"/>
  <c r="BF1625" i="8"/>
  <c r="AS1625" i="8"/>
  <c r="AR1625" i="8"/>
  <c r="AQ1625" i="8"/>
  <c r="AL1625" i="8"/>
  <c r="CD1624" i="8"/>
  <c r="CC1624" i="8"/>
  <c r="BO1624" i="8"/>
  <c r="BG1624" i="8"/>
  <c r="BF1624" i="8"/>
  <c r="AS1624" i="8"/>
  <c r="AR1624" i="8"/>
  <c r="AQ1624" i="8"/>
  <c r="AL1624" i="8"/>
  <c r="CD1623" i="8"/>
  <c r="CC1623" i="8"/>
  <c r="BO1623" i="8"/>
  <c r="BG1623" i="8"/>
  <c r="BF1623" i="8"/>
  <c r="AS1623" i="8"/>
  <c r="AR1623" i="8"/>
  <c r="AQ1623" i="8"/>
  <c r="AL1623" i="8"/>
  <c r="CD1622" i="8"/>
  <c r="CC1622" i="8"/>
  <c r="BO1622" i="8"/>
  <c r="BG1622" i="8"/>
  <c r="BF1622" i="8"/>
  <c r="AS1622" i="8"/>
  <c r="AR1622" i="8"/>
  <c r="AQ1622" i="8"/>
  <c r="AL1622" i="8"/>
  <c r="CD1621" i="8"/>
  <c r="CC1621" i="8"/>
  <c r="BO1621" i="8"/>
  <c r="BG1621" i="8"/>
  <c r="BF1621" i="8"/>
  <c r="AS1621" i="8"/>
  <c r="AR1621" i="8"/>
  <c r="AQ1621" i="8"/>
  <c r="AL1621" i="8"/>
  <c r="CD1620" i="8"/>
  <c r="CC1620" i="8"/>
  <c r="BO1620" i="8"/>
  <c r="BG1620" i="8"/>
  <c r="BF1620" i="8"/>
  <c r="AS1620" i="8"/>
  <c r="AR1620" i="8"/>
  <c r="AQ1620" i="8"/>
  <c r="AL1620" i="8"/>
  <c r="CD1619" i="8"/>
  <c r="CC1619" i="8"/>
  <c r="BO1619" i="8"/>
  <c r="BG1619" i="8"/>
  <c r="BF1619" i="8"/>
  <c r="AS1619" i="8"/>
  <c r="AR1619" i="8"/>
  <c r="AQ1619" i="8"/>
  <c r="AL1619" i="8"/>
  <c r="CD1618" i="8"/>
  <c r="CC1618" i="8"/>
  <c r="BO1618" i="8"/>
  <c r="BG1618" i="8"/>
  <c r="BF1618" i="8"/>
  <c r="AS1618" i="8"/>
  <c r="AR1618" i="8"/>
  <c r="AQ1618" i="8"/>
  <c r="AL1618" i="8"/>
  <c r="CD1617" i="8"/>
  <c r="CC1617" i="8"/>
  <c r="BO1617" i="8"/>
  <c r="BG1617" i="8"/>
  <c r="BF1617" i="8"/>
  <c r="AS1617" i="8"/>
  <c r="AR1617" i="8"/>
  <c r="AQ1617" i="8"/>
  <c r="AL1617" i="8"/>
  <c r="CD1616" i="8"/>
  <c r="CC1616" i="8"/>
  <c r="BO1616" i="8"/>
  <c r="BG1616" i="8"/>
  <c r="BF1616" i="8"/>
  <c r="AS1616" i="8"/>
  <c r="AR1616" i="8"/>
  <c r="AQ1616" i="8"/>
  <c r="AL1616" i="8"/>
  <c r="CD1615" i="8"/>
  <c r="CC1615" i="8"/>
  <c r="BO1615" i="8"/>
  <c r="BG1615" i="8"/>
  <c r="BF1615" i="8"/>
  <c r="AS1615" i="8"/>
  <c r="AR1615" i="8"/>
  <c r="AQ1615" i="8"/>
  <c r="AL1615" i="8"/>
  <c r="CD1614" i="8"/>
  <c r="CC1614" i="8"/>
  <c r="BO1614" i="8"/>
  <c r="BG1614" i="8"/>
  <c r="BF1614" i="8"/>
  <c r="AS1614" i="8"/>
  <c r="AR1614" i="8"/>
  <c r="AQ1614" i="8"/>
  <c r="AL1614" i="8"/>
  <c r="CD1613" i="8"/>
  <c r="CC1613" i="8"/>
  <c r="BO1613" i="8"/>
  <c r="BG1613" i="8"/>
  <c r="BF1613" i="8"/>
  <c r="AS1613" i="8"/>
  <c r="AR1613" i="8"/>
  <c r="AQ1613" i="8"/>
  <c r="AL1613" i="8"/>
  <c r="CD1612" i="8"/>
  <c r="CC1612" i="8"/>
  <c r="BO1612" i="8"/>
  <c r="BG1612" i="8"/>
  <c r="BF1612" i="8"/>
  <c r="AS1612" i="8"/>
  <c r="AR1612" i="8"/>
  <c r="AQ1612" i="8"/>
  <c r="AL1612" i="8"/>
  <c r="CD1611" i="8"/>
  <c r="CC1611" i="8"/>
  <c r="BO1611" i="8"/>
  <c r="BG1611" i="8"/>
  <c r="BF1611" i="8"/>
  <c r="AS1611" i="8"/>
  <c r="AR1611" i="8"/>
  <c r="AQ1611" i="8"/>
  <c r="AL1611" i="8"/>
  <c r="CD1610" i="8"/>
  <c r="CC1610" i="8"/>
  <c r="BO1610" i="8"/>
  <c r="BG1610" i="8"/>
  <c r="BF1610" i="8"/>
  <c r="AS1610" i="8"/>
  <c r="AR1610" i="8"/>
  <c r="AQ1610" i="8"/>
  <c r="AL1610" i="8"/>
  <c r="CD1609" i="8"/>
  <c r="CC1609" i="8"/>
  <c r="BO1609" i="8"/>
  <c r="BG1609" i="8"/>
  <c r="BF1609" i="8"/>
  <c r="AS1609" i="8"/>
  <c r="AR1609" i="8"/>
  <c r="AQ1609" i="8"/>
  <c r="AL1609" i="8"/>
  <c r="CD1608" i="8"/>
  <c r="CC1608" i="8"/>
  <c r="BO1608" i="8"/>
  <c r="BG1608" i="8"/>
  <c r="BF1608" i="8"/>
  <c r="AS1608" i="8"/>
  <c r="AR1608" i="8"/>
  <c r="AQ1608" i="8"/>
  <c r="AL1608" i="8"/>
  <c r="CD1607" i="8"/>
  <c r="CC1607" i="8"/>
  <c r="BO1607" i="8"/>
  <c r="BG1607" i="8"/>
  <c r="BF1607" i="8"/>
  <c r="AS1607" i="8"/>
  <c r="AR1607" i="8"/>
  <c r="AQ1607" i="8"/>
  <c r="AL1607" i="8"/>
  <c r="CD1606" i="8"/>
  <c r="CC1606" i="8"/>
  <c r="BO1606" i="8"/>
  <c r="BG1606" i="8"/>
  <c r="BF1606" i="8"/>
  <c r="AS1606" i="8"/>
  <c r="AR1606" i="8"/>
  <c r="AQ1606" i="8"/>
  <c r="AL1606" i="8"/>
  <c r="CD1605" i="8"/>
  <c r="CC1605" i="8"/>
  <c r="BO1605" i="8"/>
  <c r="BG1605" i="8"/>
  <c r="BF1605" i="8"/>
  <c r="AS1605" i="8"/>
  <c r="AR1605" i="8"/>
  <c r="AQ1605" i="8"/>
  <c r="AL1605" i="8"/>
  <c r="CD1604" i="8"/>
  <c r="CC1604" i="8"/>
  <c r="BO1604" i="8"/>
  <c r="BG1604" i="8"/>
  <c r="BF1604" i="8"/>
  <c r="AS1604" i="8"/>
  <c r="AR1604" i="8"/>
  <c r="AQ1604" i="8"/>
  <c r="AL1604" i="8"/>
  <c r="CD1603" i="8"/>
  <c r="CC1603" i="8"/>
  <c r="BO1603" i="8"/>
  <c r="BG1603" i="8"/>
  <c r="BF1603" i="8"/>
  <c r="AS1603" i="8"/>
  <c r="AR1603" i="8"/>
  <c r="AQ1603" i="8"/>
  <c r="AL1603" i="8"/>
  <c r="CD1602" i="8"/>
  <c r="CC1602" i="8"/>
  <c r="BO1602" i="8"/>
  <c r="BG1602" i="8"/>
  <c r="BF1602" i="8"/>
  <c r="AS1602" i="8"/>
  <c r="AR1602" i="8"/>
  <c r="AQ1602" i="8"/>
  <c r="AL1602" i="8"/>
  <c r="CD1601" i="8"/>
  <c r="CC1601" i="8"/>
  <c r="BO1601" i="8"/>
  <c r="BG1601" i="8"/>
  <c r="BF1601" i="8"/>
  <c r="AS1601" i="8"/>
  <c r="AR1601" i="8"/>
  <c r="AQ1601" i="8"/>
  <c r="AL1601" i="8"/>
  <c r="CD1600" i="8"/>
  <c r="CC1600" i="8"/>
  <c r="BO1600" i="8"/>
  <c r="BG1600" i="8"/>
  <c r="BF1600" i="8"/>
  <c r="AS1600" i="8"/>
  <c r="AR1600" i="8"/>
  <c r="AQ1600" i="8"/>
  <c r="AL1600" i="8"/>
  <c r="CD1599" i="8"/>
  <c r="CC1599" i="8"/>
  <c r="BO1599" i="8"/>
  <c r="BG1599" i="8"/>
  <c r="BF1599" i="8"/>
  <c r="AS1599" i="8"/>
  <c r="AR1599" i="8"/>
  <c r="AQ1599" i="8"/>
  <c r="AL1599" i="8"/>
  <c r="CD1598" i="8"/>
  <c r="CC1598" i="8"/>
  <c r="BO1598" i="8"/>
  <c r="BG1598" i="8"/>
  <c r="BF1598" i="8"/>
  <c r="AS1598" i="8"/>
  <c r="AR1598" i="8"/>
  <c r="AQ1598" i="8"/>
  <c r="AL1598" i="8"/>
  <c r="CD1597" i="8"/>
  <c r="CC1597" i="8"/>
  <c r="BO1597" i="8"/>
  <c r="BG1597" i="8"/>
  <c r="BF1597" i="8"/>
  <c r="AS1597" i="8"/>
  <c r="AR1597" i="8"/>
  <c r="AQ1597" i="8"/>
  <c r="AL1597" i="8"/>
  <c r="CD1596" i="8"/>
  <c r="CC1596" i="8"/>
  <c r="BO1596" i="8"/>
  <c r="BG1596" i="8"/>
  <c r="BF1596" i="8"/>
  <c r="AS1596" i="8"/>
  <c r="AR1596" i="8"/>
  <c r="AQ1596" i="8"/>
  <c r="AL1596" i="8"/>
  <c r="CD1595" i="8"/>
  <c r="CC1595" i="8"/>
  <c r="BO1595" i="8"/>
  <c r="BG1595" i="8"/>
  <c r="BF1595" i="8"/>
  <c r="AS1595" i="8"/>
  <c r="AR1595" i="8"/>
  <c r="AQ1595" i="8"/>
  <c r="AL1595" i="8"/>
  <c r="CD1594" i="8"/>
  <c r="CC1594" i="8"/>
  <c r="BO1594" i="8"/>
  <c r="BG1594" i="8"/>
  <c r="BF1594" i="8"/>
  <c r="AS1594" i="8"/>
  <c r="AR1594" i="8"/>
  <c r="AQ1594" i="8"/>
  <c r="AL1594" i="8"/>
  <c r="CD1593" i="8"/>
  <c r="CC1593" i="8"/>
  <c r="BO1593" i="8"/>
  <c r="BG1593" i="8"/>
  <c r="BF1593" i="8"/>
  <c r="AS1593" i="8"/>
  <c r="AR1593" i="8"/>
  <c r="AQ1593" i="8"/>
  <c r="AL1593" i="8"/>
  <c r="CD1592" i="8"/>
  <c r="CC1592" i="8"/>
  <c r="BO1592" i="8"/>
  <c r="BG1592" i="8"/>
  <c r="BF1592" i="8"/>
  <c r="AS1592" i="8"/>
  <c r="AR1592" i="8"/>
  <c r="AQ1592" i="8"/>
  <c r="AL1592" i="8"/>
  <c r="CD1591" i="8"/>
  <c r="CC1591" i="8"/>
  <c r="BO1591" i="8"/>
  <c r="BG1591" i="8"/>
  <c r="BF1591" i="8"/>
  <c r="AS1591" i="8"/>
  <c r="AR1591" i="8"/>
  <c r="AQ1591" i="8"/>
  <c r="AL1591" i="8"/>
  <c r="CD1590" i="8"/>
  <c r="CC1590" i="8"/>
  <c r="BO1590" i="8"/>
  <c r="BG1590" i="8"/>
  <c r="BF1590" i="8"/>
  <c r="AS1590" i="8"/>
  <c r="AR1590" i="8"/>
  <c r="AQ1590" i="8"/>
  <c r="AL1590" i="8"/>
  <c r="CD1589" i="8"/>
  <c r="CC1589" i="8"/>
  <c r="BO1589" i="8"/>
  <c r="BG1589" i="8"/>
  <c r="BF1589" i="8"/>
  <c r="AS1589" i="8"/>
  <c r="AR1589" i="8"/>
  <c r="AQ1589" i="8"/>
  <c r="AL1589" i="8"/>
  <c r="CD1588" i="8"/>
  <c r="CC1588" i="8"/>
  <c r="BO1588" i="8"/>
  <c r="BG1588" i="8"/>
  <c r="BF1588" i="8"/>
  <c r="AS1588" i="8"/>
  <c r="AR1588" i="8"/>
  <c r="AQ1588" i="8"/>
  <c r="AL1588" i="8"/>
  <c r="CD1587" i="8"/>
  <c r="CC1587" i="8"/>
  <c r="BO1587" i="8"/>
  <c r="BG1587" i="8"/>
  <c r="BF1587" i="8"/>
  <c r="AS1587" i="8"/>
  <c r="AR1587" i="8"/>
  <c r="AQ1587" i="8"/>
  <c r="AL1587" i="8"/>
  <c r="CD1586" i="8"/>
  <c r="CC1586" i="8"/>
  <c r="BO1586" i="8"/>
  <c r="BG1586" i="8"/>
  <c r="BF1586" i="8"/>
  <c r="AS1586" i="8"/>
  <c r="AR1586" i="8"/>
  <c r="AQ1586" i="8"/>
  <c r="AL1586" i="8"/>
  <c r="CD1585" i="8"/>
  <c r="CC1585" i="8"/>
  <c r="BO1585" i="8"/>
  <c r="BG1585" i="8"/>
  <c r="BF1585" i="8"/>
  <c r="AS1585" i="8"/>
  <c r="AR1585" i="8"/>
  <c r="AQ1585" i="8"/>
  <c r="AL1585" i="8"/>
  <c r="CD1584" i="8"/>
  <c r="CC1584" i="8"/>
  <c r="BO1584" i="8"/>
  <c r="BG1584" i="8"/>
  <c r="BF1584" i="8"/>
  <c r="AS1584" i="8"/>
  <c r="AR1584" i="8"/>
  <c r="AQ1584" i="8"/>
  <c r="AL1584" i="8"/>
  <c r="CD1583" i="8"/>
  <c r="CC1583" i="8"/>
  <c r="BO1583" i="8"/>
  <c r="BG1583" i="8"/>
  <c r="BF1583" i="8"/>
  <c r="AS1583" i="8"/>
  <c r="AR1583" i="8"/>
  <c r="AQ1583" i="8"/>
  <c r="AL1583" i="8"/>
  <c r="CD1582" i="8"/>
  <c r="CC1582" i="8"/>
  <c r="BO1582" i="8"/>
  <c r="BG1582" i="8"/>
  <c r="BF1582" i="8"/>
  <c r="AS1582" i="8"/>
  <c r="AR1582" i="8"/>
  <c r="AQ1582" i="8"/>
  <c r="AL1582" i="8"/>
  <c r="CD1581" i="8"/>
  <c r="CC1581" i="8"/>
  <c r="BO1581" i="8"/>
  <c r="BG1581" i="8"/>
  <c r="BF1581" i="8"/>
  <c r="AS1581" i="8"/>
  <c r="AR1581" i="8"/>
  <c r="AQ1581" i="8"/>
  <c r="AL1581" i="8"/>
  <c r="CD1580" i="8"/>
  <c r="CC1580" i="8"/>
  <c r="BO1580" i="8"/>
  <c r="BG1580" i="8"/>
  <c r="BF1580" i="8"/>
  <c r="AS1580" i="8"/>
  <c r="AR1580" i="8"/>
  <c r="AQ1580" i="8"/>
  <c r="AL1580" i="8"/>
  <c r="CD1579" i="8"/>
  <c r="CC1579" i="8"/>
  <c r="BO1579" i="8"/>
  <c r="BG1579" i="8"/>
  <c r="BF1579" i="8"/>
  <c r="AS1579" i="8"/>
  <c r="AR1579" i="8"/>
  <c r="AQ1579" i="8"/>
  <c r="AL1579" i="8"/>
  <c r="CD1578" i="8"/>
  <c r="CC1578" i="8"/>
  <c r="BO1578" i="8"/>
  <c r="BG1578" i="8"/>
  <c r="BF1578" i="8"/>
  <c r="AS1578" i="8"/>
  <c r="AR1578" i="8"/>
  <c r="AQ1578" i="8"/>
  <c r="AL1578" i="8"/>
  <c r="CD1577" i="8"/>
  <c r="CC1577" i="8"/>
  <c r="BO1577" i="8"/>
  <c r="BG1577" i="8"/>
  <c r="BF1577" i="8"/>
  <c r="AS1577" i="8"/>
  <c r="AR1577" i="8"/>
  <c r="AQ1577" i="8"/>
  <c r="AL1577" i="8"/>
  <c r="CD1576" i="8"/>
  <c r="CC1576" i="8"/>
  <c r="BO1576" i="8"/>
  <c r="BG1576" i="8"/>
  <c r="BF1576" i="8"/>
  <c r="AS1576" i="8"/>
  <c r="AR1576" i="8"/>
  <c r="AQ1576" i="8"/>
  <c r="AL1576" i="8"/>
  <c r="CD1575" i="8"/>
  <c r="CC1575" i="8"/>
  <c r="BO1575" i="8"/>
  <c r="BG1575" i="8"/>
  <c r="BF1575" i="8"/>
  <c r="AS1575" i="8"/>
  <c r="AR1575" i="8"/>
  <c r="AQ1575" i="8"/>
  <c r="AL1575" i="8"/>
  <c r="CD1574" i="8"/>
  <c r="CC1574" i="8"/>
  <c r="BO1574" i="8"/>
  <c r="BG1574" i="8"/>
  <c r="BF1574" i="8"/>
  <c r="AS1574" i="8"/>
  <c r="AR1574" i="8"/>
  <c r="AQ1574" i="8"/>
  <c r="AL1574" i="8"/>
  <c r="CD1573" i="8"/>
  <c r="CC1573" i="8"/>
  <c r="BO1573" i="8"/>
  <c r="BG1573" i="8"/>
  <c r="BF1573" i="8"/>
  <c r="AS1573" i="8"/>
  <c r="AR1573" i="8"/>
  <c r="AQ1573" i="8"/>
  <c r="AL1573" i="8"/>
  <c r="CD1572" i="8"/>
  <c r="CC1572" i="8"/>
  <c r="BO1572" i="8"/>
  <c r="BG1572" i="8"/>
  <c r="BF1572" i="8"/>
  <c r="AS1572" i="8"/>
  <c r="AR1572" i="8"/>
  <c r="AQ1572" i="8"/>
  <c r="AL1572" i="8"/>
  <c r="CD1571" i="8"/>
  <c r="CC1571" i="8"/>
  <c r="BO1571" i="8"/>
  <c r="BG1571" i="8"/>
  <c r="BF1571" i="8"/>
  <c r="AS1571" i="8"/>
  <c r="AR1571" i="8"/>
  <c r="AQ1571" i="8"/>
  <c r="AL1571" i="8"/>
  <c r="CD1570" i="8"/>
  <c r="CC1570" i="8"/>
  <c r="BO1570" i="8"/>
  <c r="BG1570" i="8"/>
  <c r="BF1570" i="8"/>
  <c r="AS1570" i="8"/>
  <c r="AR1570" i="8"/>
  <c r="AQ1570" i="8"/>
  <c r="AL1570" i="8"/>
  <c r="CD1569" i="8"/>
  <c r="CC1569" i="8"/>
  <c r="BO1569" i="8"/>
  <c r="BG1569" i="8"/>
  <c r="BF1569" i="8"/>
  <c r="AS1569" i="8"/>
  <c r="AR1569" i="8"/>
  <c r="AQ1569" i="8"/>
  <c r="AL1569" i="8"/>
  <c r="CD1568" i="8"/>
  <c r="CC1568" i="8"/>
  <c r="BO1568" i="8"/>
  <c r="BG1568" i="8"/>
  <c r="BF1568" i="8"/>
  <c r="AS1568" i="8"/>
  <c r="AR1568" i="8"/>
  <c r="AQ1568" i="8"/>
  <c r="AL1568" i="8"/>
  <c r="CD1567" i="8"/>
  <c r="CC1567" i="8"/>
  <c r="BO1567" i="8"/>
  <c r="BG1567" i="8"/>
  <c r="BF1567" i="8"/>
  <c r="AS1567" i="8"/>
  <c r="AR1567" i="8"/>
  <c r="AQ1567" i="8"/>
  <c r="AL1567" i="8"/>
  <c r="CD1566" i="8"/>
  <c r="CC1566" i="8"/>
  <c r="BO1566" i="8"/>
  <c r="BG1566" i="8"/>
  <c r="BF1566" i="8"/>
  <c r="AS1566" i="8"/>
  <c r="AR1566" i="8"/>
  <c r="AQ1566" i="8"/>
  <c r="AL1566" i="8"/>
  <c r="CD1565" i="8"/>
  <c r="CC1565" i="8"/>
  <c r="BO1565" i="8"/>
  <c r="BG1565" i="8"/>
  <c r="BF1565" i="8"/>
  <c r="AS1565" i="8"/>
  <c r="AR1565" i="8"/>
  <c r="AQ1565" i="8"/>
  <c r="AL1565" i="8"/>
  <c r="CD1564" i="8"/>
  <c r="CC1564" i="8"/>
  <c r="BO1564" i="8"/>
  <c r="BG1564" i="8"/>
  <c r="BF1564" i="8"/>
  <c r="AS1564" i="8"/>
  <c r="AR1564" i="8"/>
  <c r="AQ1564" i="8"/>
  <c r="AL1564" i="8"/>
  <c r="CD1563" i="8"/>
  <c r="CC1563" i="8"/>
  <c r="BO1563" i="8"/>
  <c r="BG1563" i="8"/>
  <c r="BF1563" i="8"/>
  <c r="AS1563" i="8"/>
  <c r="AR1563" i="8"/>
  <c r="AQ1563" i="8"/>
  <c r="AL1563" i="8"/>
  <c r="CD1562" i="8"/>
  <c r="CC1562" i="8"/>
  <c r="BO1562" i="8"/>
  <c r="BG1562" i="8"/>
  <c r="BF1562" i="8"/>
  <c r="AS1562" i="8"/>
  <c r="AR1562" i="8"/>
  <c r="AQ1562" i="8"/>
  <c r="AL1562" i="8"/>
  <c r="CD1561" i="8"/>
  <c r="CC1561" i="8"/>
  <c r="BO1561" i="8"/>
  <c r="BG1561" i="8"/>
  <c r="BF1561" i="8"/>
  <c r="AS1561" i="8"/>
  <c r="AR1561" i="8"/>
  <c r="AQ1561" i="8"/>
  <c r="AL1561" i="8"/>
  <c r="CD1560" i="8"/>
  <c r="CC1560" i="8"/>
  <c r="BO1560" i="8"/>
  <c r="BG1560" i="8"/>
  <c r="BF1560" i="8"/>
  <c r="AS1560" i="8"/>
  <c r="AR1560" i="8"/>
  <c r="AQ1560" i="8"/>
  <c r="AL1560" i="8"/>
  <c r="CD1559" i="8"/>
  <c r="CC1559" i="8"/>
  <c r="BO1559" i="8"/>
  <c r="BG1559" i="8"/>
  <c r="BF1559" i="8"/>
  <c r="AS1559" i="8"/>
  <c r="AR1559" i="8"/>
  <c r="AQ1559" i="8"/>
  <c r="AL1559" i="8"/>
  <c r="CD1558" i="8"/>
  <c r="CC1558" i="8"/>
  <c r="BO1558" i="8"/>
  <c r="BG1558" i="8"/>
  <c r="BF1558" i="8"/>
  <c r="AS1558" i="8"/>
  <c r="AR1558" i="8"/>
  <c r="AQ1558" i="8"/>
  <c r="AL1558" i="8"/>
  <c r="CD1557" i="8"/>
  <c r="CC1557" i="8"/>
  <c r="BO1557" i="8"/>
  <c r="BG1557" i="8"/>
  <c r="BF1557" i="8"/>
  <c r="AS1557" i="8"/>
  <c r="AR1557" i="8"/>
  <c r="AQ1557" i="8"/>
  <c r="AL1557" i="8"/>
  <c r="CD1556" i="8"/>
  <c r="CC1556" i="8"/>
  <c r="BO1556" i="8"/>
  <c r="BG1556" i="8"/>
  <c r="BF1556" i="8"/>
  <c r="AS1556" i="8"/>
  <c r="AR1556" i="8"/>
  <c r="AQ1556" i="8"/>
  <c r="AL1556" i="8"/>
  <c r="CD1555" i="8"/>
  <c r="CC1555" i="8"/>
  <c r="BO1555" i="8"/>
  <c r="BG1555" i="8"/>
  <c r="BF1555" i="8"/>
  <c r="AS1555" i="8"/>
  <c r="AR1555" i="8"/>
  <c r="AQ1555" i="8"/>
  <c r="AL1555" i="8"/>
  <c r="CD1554" i="8"/>
  <c r="CC1554" i="8"/>
  <c r="BO1554" i="8"/>
  <c r="BG1554" i="8"/>
  <c r="BF1554" i="8"/>
  <c r="AS1554" i="8"/>
  <c r="AR1554" i="8"/>
  <c r="AQ1554" i="8"/>
  <c r="AL1554" i="8"/>
  <c r="CD1553" i="8"/>
  <c r="CC1553" i="8"/>
  <c r="BO1553" i="8"/>
  <c r="BG1553" i="8"/>
  <c r="BF1553" i="8"/>
  <c r="AS1553" i="8"/>
  <c r="AR1553" i="8"/>
  <c r="AQ1553" i="8"/>
  <c r="AL1553" i="8"/>
  <c r="CD1552" i="8"/>
  <c r="CC1552" i="8"/>
  <c r="BO1552" i="8"/>
  <c r="BG1552" i="8"/>
  <c r="BF1552" i="8"/>
  <c r="AS1552" i="8"/>
  <c r="AR1552" i="8"/>
  <c r="AQ1552" i="8"/>
  <c r="AL1552" i="8"/>
  <c r="CD1551" i="8"/>
  <c r="CC1551" i="8"/>
  <c r="BO1551" i="8"/>
  <c r="BG1551" i="8"/>
  <c r="BF1551" i="8"/>
  <c r="AS1551" i="8"/>
  <c r="AR1551" i="8"/>
  <c r="AQ1551" i="8"/>
  <c r="AL1551" i="8"/>
  <c r="CD1550" i="8"/>
  <c r="CC1550" i="8"/>
  <c r="BO1550" i="8"/>
  <c r="BG1550" i="8"/>
  <c r="BF1550" i="8"/>
  <c r="AS1550" i="8"/>
  <c r="AR1550" i="8"/>
  <c r="AQ1550" i="8"/>
  <c r="AL1550" i="8"/>
  <c r="CD1549" i="8"/>
  <c r="CC1549" i="8"/>
  <c r="BO1549" i="8"/>
  <c r="BG1549" i="8"/>
  <c r="BF1549" i="8"/>
  <c r="AS1549" i="8"/>
  <c r="AR1549" i="8"/>
  <c r="AQ1549" i="8"/>
  <c r="AL1549" i="8"/>
  <c r="CD1548" i="8"/>
  <c r="CC1548" i="8"/>
  <c r="BO1548" i="8"/>
  <c r="BG1548" i="8"/>
  <c r="BF1548" i="8"/>
  <c r="AS1548" i="8"/>
  <c r="AR1548" i="8"/>
  <c r="AQ1548" i="8"/>
  <c r="AL1548" i="8"/>
  <c r="CD1547" i="8"/>
  <c r="CC1547" i="8"/>
  <c r="BO1547" i="8"/>
  <c r="BG1547" i="8"/>
  <c r="BF1547" i="8"/>
  <c r="AS1547" i="8"/>
  <c r="AR1547" i="8"/>
  <c r="AQ1547" i="8"/>
  <c r="AL1547" i="8"/>
  <c r="CD1546" i="8"/>
  <c r="CC1546" i="8"/>
  <c r="BO1546" i="8"/>
  <c r="BG1546" i="8"/>
  <c r="BF1546" i="8"/>
  <c r="AS1546" i="8"/>
  <c r="AR1546" i="8"/>
  <c r="AQ1546" i="8"/>
  <c r="AL1546" i="8"/>
  <c r="CD1545" i="8"/>
  <c r="CC1545" i="8"/>
  <c r="BO1545" i="8"/>
  <c r="BG1545" i="8"/>
  <c r="BF1545" i="8"/>
  <c r="AS1545" i="8"/>
  <c r="AR1545" i="8"/>
  <c r="AQ1545" i="8"/>
  <c r="AL1545" i="8"/>
  <c r="CD1544" i="8"/>
  <c r="CC1544" i="8"/>
  <c r="BO1544" i="8"/>
  <c r="BG1544" i="8"/>
  <c r="BF1544" i="8"/>
  <c r="AS1544" i="8"/>
  <c r="AR1544" i="8"/>
  <c r="AQ1544" i="8"/>
  <c r="AL1544" i="8"/>
  <c r="CD1543" i="8"/>
  <c r="CC1543" i="8"/>
  <c r="BO1543" i="8"/>
  <c r="BG1543" i="8"/>
  <c r="BF1543" i="8"/>
  <c r="AS1543" i="8"/>
  <c r="AR1543" i="8"/>
  <c r="AQ1543" i="8"/>
  <c r="AL1543" i="8"/>
  <c r="CD1542" i="8"/>
  <c r="CC1542" i="8"/>
  <c r="BO1542" i="8"/>
  <c r="BG1542" i="8"/>
  <c r="BF1542" i="8"/>
  <c r="AS1542" i="8"/>
  <c r="AR1542" i="8"/>
  <c r="AQ1542" i="8"/>
  <c r="AL1542" i="8"/>
  <c r="CD1541" i="8"/>
  <c r="CC1541" i="8"/>
  <c r="BO1541" i="8"/>
  <c r="BG1541" i="8"/>
  <c r="BF1541" i="8"/>
  <c r="AS1541" i="8"/>
  <c r="AR1541" i="8"/>
  <c r="AQ1541" i="8"/>
  <c r="AL1541" i="8"/>
  <c r="CD1540" i="8"/>
  <c r="CC1540" i="8"/>
  <c r="BO1540" i="8"/>
  <c r="BG1540" i="8"/>
  <c r="BF1540" i="8"/>
  <c r="AS1540" i="8"/>
  <c r="AR1540" i="8"/>
  <c r="AQ1540" i="8"/>
  <c r="AL1540" i="8"/>
  <c r="CD1539" i="8"/>
  <c r="CC1539" i="8"/>
  <c r="BO1539" i="8"/>
  <c r="BG1539" i="8"/>
  <c r="BF1539" i="8"/>
  <c r="AS1539" i="8"/>
  <c r="AR1539" i="8"/>
  <c r="AQ1539" i="8"/>
  <c r="AL1539" i="8"/>
  <c r="CD1538" i="8"/>
  <c r="CC1538" i="8"/>
  <c r="BO1538" i="8"/>
  <c r="BG1538" i="8"/>
  <c r="BF1538" i="8"/>
  <c r="AS1538" i="8"/>
  <c r="AR1538" i="8"/>
  <c r="AQ1538" i="8"/>
  <c r="AL1538" i="8"/>
  <c r="CD1537" i="8"/>
  <c r="CC1537" i="8"/>
  <c r="BO1537" i="8"/>
  <c r="BG1537" i="8"/>
  <c r="BF1537" i="8"/>
  <c r="AS1537" i="8"/>
  <c r="AR1537" i="8"/>
  <c r="AQ1537" i="8"/>
  <c r="AL1537" i="8"/>
  <c r="CD1536" i="8"/>
  <c r="CC1536" i="8"/>
  <c r="BO1536" i="8"/>
  <c r="BG1536" i="8"/>
  <c r="BF1536" i="8"/>
  <c r="AS1536" i="8"/>
  <c r="AR1536" i="8"/>
  <c r="AQ1536" i="8"/>
  <c r="AL1536" i="8"/>
  <c r="CD1535" i="8"/>
  <c r="CC1535" i="8"/>
  <c r="BO1535" i="8"/>
  <c r="BG1535" i="8"/>
  <c r="BF1535" i="8"/>
  <c r="AS1535" i="8"/>
  <c r="AR1535" i="8"/>
  <c r="AQ1535" i="8"/>
  <c r="AL1535" i="8"/>
  <c r="CD1534" i="8"/>
  <c r="CC1534" i="8"/>
  <c r="BO1534" i="8"/>
  <c r="BG1534" i="8"/>
  <c r="BF1534" i="8"/>
  <c r="AS1534" i="8"/>
  <c r="AR1534" i="8"/>
  <c r="AQ1534" i="8"/>
  <c r="AL1534" i="8"/>
  <c r="CD1533" i="8"/>
  <c r="CC1533" i="8"/>
  <c r="BO1533" i="8"/>
  <c r="BG1533" i="8"/>
  <c r="BF1533" i="8"/>
  <c r="AS1533" i="8"/>
  <c r="AR1533" i="8"/>
  <c r="AQ1533" i="8"/>
  <c r="AL1533" i="8"/>
  <c r="CD1532" i="8"/>
  <c r="CC1532" i="8"/>
  <c r="BO1532" i="8"/>
  <c r="BG1532" i="8"/>
  <c r="BF1532" i="8"/>
  <c r="AS1532" i="8"/>
  <c r="AR1532" i="8"/>
  <c r="AQ1532" i="8"/>
  <c r="AL1532" i="8"/>
  <c r="CD1531" i="8"/>
  <c r="CC1531" i="8"/>
  <c r="BO1531" i="8"/>
  <c r="BG1531" i="8"/>
  <c r="BF1531" i="8"/>
  <c r="AS1531" i="8"/>
  <c r="AR1531" i="8"/>
  <c r="AQ1531" i="8"/>
  <c r="AL1531" i="8"/>
  <c r="CD1530" i="8"/>
  <c r="CC1530" i="8"/>
  <c r="BO1530" i="8"/>
  <c r="BG1530" i="8"/>
  <c r="BF1530" i="8"/>
  <c r="AS1530" i="8"/>
  <c r="AR1530" i="8"/>
  <c r="AQ1530" i="8"/>
  <c r="AL1530" i="8"/>
  <c r="CD1529" i="8"/>
  <c r="CC1529" i="8"/>
  <c r="BO1529" i="8"/>
  <c r="BG1529" i="8"/>
  <c r="BF1529" i="8"/>
  <c r="AS1529" i="8"/>
  <c r="AR1529" i="8"/>
  <c r="AQ1529" i="8"/>
  <c r="AL1529" i="8"/>
  <c r="CD1528" i="8"/>
  <c r="CC1528" i="8"/>
  <c r="BO1528" i="8"/>
  <c r="BG1528" i="8"/>
  <c r="BF1528" i="8"/>
  <c r="AS1528" i="8"/>
  <c r="AR1528" i="8"/>
  <c r="AQ1528" i="8"/>
  <c r="AL1528" i="8"/>
  <c r="CD1527" i="8"/>
  <c r="CC1527" i="8"/>
  <c r="BO1527" i="8"/>
  <c r="BG1527" i="8"/>
  <c r="BF1527" i="8"/>
  <c r="AS1527" i="8"/>
  <c r="AR1527" i="8"/>
  <c r="AQ1527" i="8"/>
  <c r="AL1527" i="8"/>
  <c r="CD1526" i="8"/>
  <c r="CC1526" i="8"/>
  <c r="BO1526" i="8"/>
  <c r="BG1526" i="8"/>
  <c r="BF1526" i="8"/>
  <c r="AS1526" i="8"/>
  <c r="AR1526" i="8"/>
  <c r="AQ1526" i="8"/>
  <c r="AL1526" i="8"/>
  <c r="CD1525" i="8"/>
  <c r="CC1525" i="8"/>
  <c r="BO1525" i="8"/>
  <c r="BG1525" i="8"/>
  <c r="BF1525" i="8"/>
  <c r="AS1525" i="8"/>
  <c r="AR1525" i="8"/>
  <c r="AQ1525" i="8"/>
  <c r="AL1525" i="8"/>
  <c r="CD1524" i="8"/>
  <c r="CC1524" i="8"/>
  <c r="BO1524" i="8"/>
  <c r="BG1524" i="8"/>
  <c r="BF1524" i="8"/>
  <c r="AS1524" i="8"/>
  <c r="AR1524" i="8"/>
  <c r="AQ1524" i="8"/>
  <c r="AL1524" i="8"/>
  <c r="CD1523" i="8"/>
  <c r="CC1523" i="8"/>
  <c r="BO1523" i="8"/>
  <c r="BG1523" i="8"/>
  <c r="BF1523" i="8"/>
  <c r="AS1523" i="8"/>
  <c r="AR1523" i="8"/>
  <c r="AQ1523" i="8"/>
  <c r="AL1523" i="8"/>
  <c r="CD1522" i="8"/>
  <c r="CC1522" i="8"/>
  <c r="BO1522" i="8"/>
  <c r="BG1522" i="8"/>
  <c r="BF1522" i="8"/>
  <c r="AS1522" i="8"/>
  <c r="AR1522" i="8"/>
  <c r="AQ1522" i="8"/>
  <c r="AL1522" i="8"/>
  <c r="CD1521" i="8"/>
  <c r="CC1521" i="8"/>
  <c r="BO1521" i="8"/>
  <c r="BG1521" i="8"/>
  <c r="BF1521" i="8"/>
  <c r="AS1521" i="8"/>
  <c r="AR1521" i="8"/>
  <c r="AQ1521" i="8"/>
  <c r="AL1521" i="8"/>
  <c r="CD1520" i="8"/>
  <c r="CC1520" i="8"/>
  <c r="BO1520" i="8"/>
  <c r="BG1520" i="8"/>
  <c r="BF1520" i="8"/>
  <c r="AS1520" i="8"/>
  <c r="AR1520" i="8"/>
  <c r="AQ1520" i="8"/>
  <c r="AL1520" i="8"/>
  <c r="CD1519" i="8"/>
  <c r="CC1519" i="8"/>
  <c r="BO1519" i="8"/>
  <c r="BG1519" i="8"/>
  <c r="BF1519" i="8"/>
  <c r="AS1519" i="8"/>
  <c r="AR1519" i="8"/>
  <c r="AQ1519" i="8"/>
  <c r="AL1519" i="8"/>
  <c r="CD1518" i="8"/>
  <c r="CC1518" i="8"/>
  <c r="BO1518" i="8"/>
  <c r="BG1518" i="8"/>
  <c r="BF1518" i="8"/>
  <c r="AS1518" i="8"/>
  <c r="AR1518" i="8"/>
  <c r="AQ1518" i="8"/>
  <c r="AL1518" i="8"/>
  <c r="CD1517" i="8"/>
  <c r="CC1517" i="8"/>
  <c r="BO1517" i="8"/>
  <c r="BG1517" i="8"/>
  <c r="BF1517" i="8"/>
  <c r="AS1517" i="8"/>
  <c r="AR1517" i="8"/>
  <c r="AQ1517" i="8"/>
  <c r="AL1517" i="8"/>
  <c r="CD1516" i="8"/>
  <c r="CC1516" i="8"/>
  <c r="BO1516" i="8"/>
  <c r="BG1516" i="8"/>
  <c r="BF1516" i="8"/>
  <c r="AS1516" i="8"/>
  <c r="AR1516" i="8"/>
  <c r="AQ1516" i="8"/>
  <c r="AL1516" i="8"/>
  <c r="CD1515" i="8"/>
  <c r="CC1515" i="8"/>
  <c r="BO1515" i="8"/>
  <c r="BG1515" i="8"/>
  <c r="BF1515" i="8"/>
  <c r="AS1515" i="8"/>
  <c r="AR1515" i="8"/>
  <c r="AQ1515" i="8"/>
  <c r="AL1515" i="8"/>
  <c r="CD1514" i="8"/>
  <c r="CC1514" i="8"/>
  <c r="BO1514" i="8"/>
  <c r="BG1514" i="8"/>
  <c r="BF1514" i="8"/>
  <c r="AS1514" i="8"/>
  <c r="AR1514" i="8"/>
  <c r="AQ1514" i="8"/>
  <c r="AL1514" i="8"/>
  <c r="CD1513" i="8"/>
  <c r="CC1513" i="8"/>
  <c r="BO1513" i="8"/>
  <c r="BG1513" i="8"/>
  <c r="BF1513" i="8"/>
  <c r="AS1513" i="8"/>
  <c r="AR1513" i="8"/>
  <c r="AQ1513" i="8"/>
  <c r="AL1513" i="8"/>
  <c r="CD1512" i="8"/>
  <c r="CC1512" i="8"/>
  <c r="BO1512" i="8"/>
  <c r="BG1512" i="8"/>
  <c r="BF1512" i="8"/>
  <c r="AS1512" i="8"/>
  <c r="AR1512" i="8"/>
  <c r="AQ1512" i="8"/>
  <c r="AL1512" i="8"/>
  <c r="CD1511" i="8"/>
  <c r="CC1511" i="8"/>
  <c r="BO1511" i="8"/>
  <c r="BG1511" i="8"/>
  <c r="BF1511" i="8"/>
  <c r="AS1511" i="8"/>
  <c r="AR1511" i="8"/>
  <c r="AQ1511" i="8"/>
  <c r="AL1511" i="8"/>
  <c r="CD1510" i="8"/>
  <c r="CC1510" i="8"/>
  <c r="BO1510" i="8"/>
  <c r="BG1510" i="8"/>
  <c r="BF1510" i="8"/>
  <c r="AS1510" i="8"/>
  <c r="AR1510" i="8"/>
  <c r="AQ1510" i="8"/>
  <c r="AL1510" i="8"/>
  <c r="CD1509" i="8"/>
  <c r="CC1509" i="8"/>
  <c r="BO1509" i="8"/>
  <c r="BG1509" i="8"/>
  <c r="BF1509" i="8"/>
  <c r="AS1509" i="8"/>
  <c r="AR1509" i="8"/>
  <c r="AQ1509" i="8"/>
  <c r="AL1509" i="8"/>
  <c r="CD1508" i="8"/>
  <c r="CC1508" i="8"/>
  <c r="BO1508" i="8"/>
  <c r="BG1508" i="8"/>
  <c r="BF1508" i="8"/>
  <c r="AS1508" i="8"/>
  <c r="AR1508" i="8"/>
  <c r="AQ1508" i="8"/>
  <c r="AL1508" i="8"/>
  <c r="CD1507" i="8"/>
  <c r="CC1507" i="8"/>
  <c r="BO1507" i="8"/>
  <c r="BG1507" i="8"/>
  <c r="BF1507" i="8"/>
  <c r="AS1507" i="8"/>
  <c r="AR1507" i="8"/>
  <c r="AQ1507" i="8"/>
  <c r="AL1507" i="8"/>
  <c r="CD1506" i="8"/>
  <c r="CC1506" i="8"/>
  <c r="BO1506" i="8"/>
  <c r="BG1506" i="8"/>
  <c r="BF1506" i="8"/>
  <c r="AS1506" i="8"/>
  <c r="AR1506" i="8"/>
  <c r="AQ1506" i="8"/>
  <c r="AL1506" i="8"/>
  <c r="CD1505" i="8"/>
  <c r="CC1505" i="8"/>
  <c r="BO1505" i="8"/>
  <c r="BG1505" i="8"/>
  <c r="BF1505" i="8"/>
  <c r="AS1505" i="8"/>
  <c r="AR1505" i="8"/>
  <c r="AQ1505" i="8"/>
  <c r="AL1505" i="8"/>
  <c r="CD1504" i="8"/>
  <c r="CC1504" i="8"/>
  <c r="BO1504" i="8"/>
  <c r="BG1504" i="8"/>
  <c r="BF1504" i="8"/>
  <c r="AS1504" i="8"/>
  <c r="AR1504" i="8"/>
  <c r="AQ1504" i="8"/>
  <c r="AL1504" i="8"/>
  <c r="CD1503" i="8"/>
  <c r="CC1503" i="8"/>
  <c r="BO1503" i="8"/>
  <c r="BG1503" i="8"/>
  <c r="BF1503" i="8"/>
  <c r="AS1503" i="8"/>
  <c r="AR1503" i="8"/>
  <c r="AQ1503" i="8"/>
  <c r="AL1503" i="8"/>
  <c r="CD1502" i="8"/>
  <c r="CC1502" i="8"/>
  <c r="BO1502" i="8"/>
  <c r="BG1502" i="8"/>
  <c r="BF1502" i="8"/>
  <c r="AS1502" i="8"/>
  <c r="AR1502" i="8"/>
  <c r="AQ1502" i="8"/>
  <c r="AL1502" i="8"/>
  <c r="CD1501" i="8"/>
  <c r="CC1501" i="8"/>
  <c r="BO1501" i="8"/>
  <c r="BG1501" i="8"/>
  <c r="BF1501" i="8"/>
  <c r="AS1501" i="8"/>
  <c r="AR1501" i="8"/>
  <c r="AQ1501" i="8"/>
  <c r="AL1501" i="8"/>
  <c r="CD1500" i="8"/>
  <c r="CC1500" i="8"/>
  <c r="BO1500" i="8"/>
  <c r="BG1500" i="8"/>
  <c r="BF1500" i="8"/>
  <c r="AS1500" i="8"/>
  <c r="AR1500" i="8"/>
  <c r="AQ1500" i="8"/>
  <c r="AL1500" i="8"/>
  <c r="CD1499" i="8"/>
  <c r="CC1499" i="8"/>
  <c r="BO1499" i="8"/>
  <c r="BG1499" i="8"/>
  <c r="BF1499" i="8"/>
  <c r="AS1499" i="8"/>
  <c r="AR1499" i="8"/>
  <c r="AQ1499" i="8"/>
  <c r="AL1499" i="8"/>
  <c r="CD1498" i="8"/>
  <c r="CC1498" i="8"/>
  <c r="BO1498" i="8"/>
  <c r="BG1498" i="8"/>
  <c r="BF1498" i="8"/>
  <c r="AS1498" i="8"/>
  <c r="AR1498" i="8"/>
  <c r="AQ1498" i="8"/>
  <c r="AL1498" i="8"/>
  <c r="CD1497" i="8"/>
  <c r="CC1497" i="8"/>
  <c r="BO1497" i="8"/>
  <c r="BG1497" i="8"/>
  <c r="BF1497" i="8"/>
  <c r="AS1497" i="8"/>
  <c r="AR1497" i="8"/>
  <c r="AQ1497" i="8"/>
  <c r="AL1497" i="8"/>
  <c r="CD1496" i="8"/>
  <c r="CC1496" i="8"/>
  <c r="BO1496" i="8"/>
  <c r="BG1496" i="8"/>
  <c r="BF1496" i="8"/>
  <c r="AS1496" i="8"/>
  <c r="AR1496" i="8"/>
  <c r="AQ1496" i="8"/>
  <c r="AL1496" i="8"/>
  <c r="CD1495" i="8"/>
  <c r="CC1495" i="8"/>
  <c r="BO1495" i="8"/>
  <c r="BG1495" i="8"/>
  <c r="BF1495" i="8"/>
  <c r="AS1495" i="8"/>
  <c r="AR1495" i="8"/>
  <c r="AQ1495" i="8"/>
  <c r="AL1495" i="8"/>
  <c r="CD1494" i="8"/>
  <c r="CC1494" i="8"/>
  <c r="BO1494" i="8"/>
  <c r="BG1494" i="8"/>
  <c r="BF1494" i="8"/>
  <c r="AS1494" i="8"/>
  <c r="AR1494" i="8"/>
  <c r="AQ1494" i="8"/>
  <c r="AL1494" i="8"/>
  <c r="CD1493" i="8"/>
  <c r="CC1493" i="8"/>
  <c r="BO1493" i="8"/>
  <c r="BG1493" i="8"/>
  <c r="BF1493" i="8"/>
  <c r="AS1493" i="8"/>
  <c r="AR1493" i="8"/>
  <c r="AQ1493" i="8"/>
  <c r="AL1493" i="8"/>
  <c r="CD1492" i="8"/>
  <c r="CC1492" i="8"/>
  <c r="BO1492" i="8"/>
  <c r="BG1492" i="8"/>
  <c r="BF1492" i="8"/>
  <c r="AS1492" i="8"/>
  <c r="AR1492" i="8"/>
  <c r="AQ1492" i="8"/>
  <c r="AL1492" i="8"/>
  <c r="CD1491" i="8"/>
  <c r="CC1491" i="8"/>
  <c r="BO1491" i="8"/>
  <c r="BG1491" i="8"/>
  <c r="BF1491" i="8"/>
  <c r="AS1491" i="8"/>
  <c r="AR1491" i="8"/>
  <c r="AQ1491" i="8"/>
  <c r="AL1491" i="8"/>
  <c r="CD1490" i="8"/>
  <c r="CC1490" i="8"/>
  <c r="BO1490" i="8"/>
  <c r="BG1490" i="8"/>
  <c r="BF1490" i="8"/>
  <c r="AS1490" i="8"/>
  <c r="AR1490" i="8"/>
  <c r="AQ1490" i="8"/>
  <c r="AL1490" i="8"/>
  <c r="CD1489" i="8"/>
  <c r="CC1489" i="8"/>
  <c r="BO1489" i="8"/>
  <c r="BG1489" i="8"/>
  <c r="BF1489" i="8"/>
  <c r="AS1489" i="8"/>
  <c r="AR1489" i="8"/>
  <c r="AQ1489" i="8"/>
  <c r="AL1489" i="8"/>
  <c r="CD1488" i="8"/>
  <c r="CC1488" i="8"/>
  <c r="BO1488" i="8"/>
  <c r="BG1488" i="8"/>
  <c r="BF1488" i="8"/>
  <c r="AS1488" i="8"/>
  <c r="AR1488" i="8"/>
  <c r="AQ1488" i="8"/>
  <c r="AL1488" i="8"/>
  <c r="CD1487" i="8"/>
  <c r="CC1487" i="8"/>
  <c r="BO1487" i="8"/>
  <c r="BG1487" i="8"/>
  <c r="BF1487" i="8"/>
  <c r="AS1487" i="8"/>
  <c r="AR1487" i="8"/>
  <c r="AQ1487" i="8"/>
  <c r="AL1487" i="8"/>
  <c r="CD1486" i="8"/>
  <c r="CC1486" i="8"/>
  <c r="BO1486" i="8"/>
  <c r="BG1486" i="8"/>
  <c r="BF1486" i="8"/>
  <c r="AS1486" i="8"/>
  <c r="AR1486" i="8"/>
  <c r="AQ1486" i="8"/>
  <c r="AL1486" i="8"/>
  <c r="CD1485" i="8"/>
  <c r="CC1485" i="8"/>
  <c r="BO1485" i="8"/>
  <c r="BG1485" i="8"/>
  <c r="BF1485" i="8"/>
  <c r="AS1485" i="8"/>
  <c r="AR1485" i="8"/>
  <c r="AQ1485" i="8"/>
  <c r="AL1485" i="8"/>
  <c r="CD1484" i="8"/>
  <c r="CC1484" i="8"/>
  <c r="BO1484" i="8"/>
  <c r="BG1484" i="8"/>
  <c r="BF1484" i="8"/>
  <c r="AS1484" i="8"/>
  <c r="AR1484" i="8"/>
  <c r="AQ1484" i="8"/>
  <c r="AL1484" i="8"/>
  <c r="CD1483" i="8"/>
  <c r="CC1483" i="8"/>
  <c r="BO1483" i="8"/>
  <c r="BG1483" i="8"/>
  <c r="BF1483" i="8"/>
  <c r="AS1483" i="8"/>
  <c r="AR1483" i="8"/>
  <c r="AQ1483" i="8"/>
  <c r="AL1483" i="8"/>
  <c r="CD1482" i="8"/>
  <c r="CC1482" i="8"/>
  <c r="BO1482" i="8"/>
  <c r="BG1482" i="8"/>
  <c r="BF1482" i="8"/>
  <c r="AS1482" i="8"/>
  <c r="AR1482" i="8"/>
  <c r="AQ1482" i="8"/>
  <c r="AL1482" i="8"/>
  <c r="CD1481" i="8"/>
  <c r="CC1481" i="8"/>
  <c r="BO1481" i="8"/>
  <c r="BG1481" i="8"/>
  <c r="BF1481" i="8"/>
  <c r="AS1481" i="8"/>
  <c r="AR1481" i="8"/>
  <c r="AQ1481" i="8"/>
  <c r="AL1481" i="8"/>
  <c r="CD1480" i="8"/>
  <c r="CC1480" i="8"/>
  <c r="BO1480" i="8"/>
  <c r="BG1480" i="8"/>
  <c r="BF1480" i="8"/>
  <c r="AS1480" i="8"/>
  <c r="AR1480" i="8"/>
  <c r="AQ1480" i="8"/>
  <c r="AL1480" i="8"/>
  <c r="CD1479" i="8"/>
  <c r="CC1479" i="8"/>
  <c r="BO1479" i="8"/>
  <c r="BG1479" i="8"/>
  <c r="BF1479" i="8"/>
  <c r="AS1479" i="8"/>
  <c r="AR1479" i="8"/>
  <c r="AQ1479" i="8"/>
  <c r="AL1479" i="8"/>
  <c r="CD1478" i="8"/>
  <c r="CC1478" i="8"/>
  <c r="BO1478" i="8"/>
  <c r="BG1478" i="8"/>
  <c r="BF1478" i="8"/>
  <c r="AS1478" i="8"/>
  <c r="AR1478" i="8"/>
  <c r="AQ1478" i="8"/>
  <c r="AL1478" i="8"/>
  <c r="CD1477" i="8"/>
  <c r="CC1477" i="8"/>
  <c r="BO1477" i="8"/>
  <c r="BG1477" i="8"/>
  <c r="BF1477" i="8"/>
  <c r="AS1477" i="8"/>
  <c r="AR1477" i="8"/>
  <c r="AQ1477" i="8"/>
  <c r="AL1477" i="8"/>
  <c r="CD1476" i="8"/>
  <c r="CC1476" i="8"/>
  <c r="BO1476" i="8"/>
  <c r="BG1476" i="8"/>
  <c r="BF1476" i="8"/>
  <c r="AS1476" i="8"/>
  <c r="AR1476" i="8"/>
  <c r="AQ1476" i="8"/>
  <c r="AL1476" i="8"/>
  <c r="CD1475" i="8"/>
  <c r="CC1475" i="8"/>
  <c r="BO1475" i="8"/>
  <c r="BG1475" i="8"/>
  <c r="BF1475" i="8"/>
  <c r="AS1475" i="8"/>
  <c r="AR1475" i="8"/>
  <c r="AQ1475" i="8"/>
  <c r="AL1475" i="8"/>
  <c r="CD1474" i="8"/>
  <c r="CC1474" i="8"/>
  <c r="BO1474" i="8"/>
  <c r="BG1474" i="8"/>
  <c r="BF1474" i="8"/>
  <c r="AS1474" i="8"/>
  <c r="AR1474" i="8"/>
  <c r="AQ1474" i="8"/>
  <c r="AL1474" i="8"/>
  <c r="CD1473" i="8"/>
  <c r="CC1473" i="8"/>
  <c r="BO1473" i="8"/>
  <c r="BG1473" i="8"/>
  <c r="BF1473" i="8"/>
  <c r="AS1473" i="8"/>
  <c r="AR1473" i="8"/>
  <c r="AQ1473" i="8"/>
  <c r="AL1473" i="8"/>
  <c r="CD1472" i="8"/>
  <c r="CC1472" i="8"/>
  <c r="BO1472" i="8"/>
  <c r="BG1472" i="8"/>
  <c r="BF1472" i="8"/>
  <c r="AS1472" i="8"/>
  <c r="AR1472" i="8"/>
  <c r="AQ1472" i="8"/>
  <c r="AL1472" i="8"/>
  <c r="CD1471" i="8"/>
  <c r="CC1471" i="8"/>
  <c r="BO1471" i="8"/>
  <c r="BG1471" i="8"/>
  <c r="BF1471" i="8"/>
  <c r="AS1471" i="8"/>
  <c r="AR1471" i="8"/>
  <c r="AQ1471" i="8"/>
  <c r="AL1471" i="8"/>
  <c r="CD1470" i="8"/>
  <c r="CC1470" i="8"/>
  <c r="BO1470" i="8"/>
  <c r="BG1470" i="8"/>
  <c r="BF1470" i="8"/>
  <c r="AS1470" i="8"/>
  <c r="AR1470" i="8"/>
  <c r="AQ1470" i="8"/>
  <c r="AL1470" i="8"/>
  <c r="CD1469" i="8"/>
  <c r="CC1469" i="8"/>
  <c r="BO1469" i="8"/>
  <c r="BG1469" i="8"/>
  <c r="BF1469" i="8"/>
  <c r="AS1469" i="8"/>
  <c r="AR1469" i="8"/>
  <c r="AQ1469" i="8"/>
  <c r="AL1469" i="8"/>
  <c r="CD1468" i="8"/>
  <c r="CC1468" i="8"/>
  <c r="BO1468" i="8"/>
  <c r="BG1468" i="8"/>
  <c r="BF1468" i="8"/>
  <c r="AS1468" i="8"/>
  <c r="AR1468" i="8"/>
  <c r="AQ1468" i="8"/>
  <c r="AL1468" i="8"/>
  <c r="CD1467" i="8"/>
  <c r="CC1467" i="8"/>
  <c r="BO1467" i="8"/>
  <c r="BG1467" i="8"/>
  <c r="BF1467" i="8"/>
  <c r="AS1467" i="8"/>
  <c r="AR1467" i="8"/>
  <c r="AQ1467" i="8"/>
  <c r="AL1467" i="8"/>
  <c r="CD1466" i="8"/>
  <c r="CC1466" i="8"/>
  <c r="BO1466" i="8"/>
  <c r="BG1466" i="8"/>
  <c r="BF1466" i="8"/>
  <c r="AS1466" i="8"/>
  <c r="AR1466" i="8"/>
  <c r="AQ1466" i="8"/>
  <c r="AL1466" i="8"/>
  <c r="CD1465" i="8"/>
  <c r="CC1465" i="8"/>
  <c r="BO1465" i="8"/>
  <c r="BG1465" i="8"/>
  <c r="BF1465" i="8"/>
  <c r="AS1465" i="8"/>
  <c r="AR1465" i="8"/>
  <c r="AQ1465" i="8"/>
  <c r="AL1465" i="8"/>
  <c r="CD1464" i="8"/>
  <c r="CC1464" i="8"/>
  <c r="BO1464" i="8"/>
  <c r="BG1464" i="8"/>
  <c r="BF1464" i="8"/>
  <c r="AS1464" i="8"/>
  <c r="AR1464" i="8"/>
  <c r="AQ1464" i="8"/>
  <c r="AL1464" i="8"/>
  <c r="CD1463" i="8"/>
  <c r="CC1463" i="8"/>
  <c r="BO1463" i="8"/>
  <c r="BG1463" i="8"/>
  <c r="BF1463" i="8"/>
  <c r="AS1463" i="8"/>
  <c r="AR1463" i="8"/>
  <c r="AQ1463" i="8"/>
  <c r="AL1463" i="8"/>
  <c r="CD1462" i="8"/>
  <c r="CC1462" i="8"/>
  <c r="BO1462" i="8"/>
  <c r="BG1462" i="8"/>
  <c r="BF1462" i="8"/>
  <c r="AS1462" i="8"/>
  <c r="AR1462" i="8"/>
  <c r="AQ1462" i="8"/>
  <c r="AL1462" i="8"/>
  <c r="CD1461" i="8"/>
  <c r="CC1461" i="8"/>
  <c r="BO1461" i="8"/>
  <c r="BG1461" i="8"/>
  <c r="BF1461" i="8"/>
  <c r="AS1461" i="8"/>
  <c r="AR1461" i="8"/>
  <c r="AQ1461" i="8"/>
  <c r="AL1461" i="8"/>
  <c r="CD1460" i="8"/>
  <c r="CC1460" i="8"/>
  <c r="BO1460" i="8"/>
  <c r="BG1460" i="8"/>
  <c r="BF1460" i="8"/>
  <c r="AS1460" i="8"/>
  <c r="AR1460" i="8"/>
  <c r="AQ1460" i="8"/>
  <c r="AL1460" i="8"/>
  <c r="CD1459" i="8"/>
  <c r="CC1459" i="8"/>
  <c r="BO1459" i="8"/>
  <c r="BG1459" i="8"/>
  <c r="BF1459" i="8"/>
  <c r="AS1459" i="8"/>
  <c r="AR1459" i="8"/>
  <c r="AQ1459" i="8"/>
  <c r="AL1459" i="8"/>
  <c r="CD1458" i="8"/>
  <c r="CC1458" i="8"/>
  <c r="BO1458" i="8"/>
  <c r="BG1458" i="8"/>
  <c r="BF1458" i="8"/>
  <c r="AS1458" i="8"/>
  <c r="AR1458" i="8"/>
  <c r="AQ1458" i="8"/>
  <c r="AL1458" i="8"/>
  <c r="CD1457" i="8"/>
  <c r="CC1457" i="8"/>
  <c r="BO1457" i="8"/>
  <c r="BG1457" i="8"/>
  <c r="BF1457" i="8"/>
  <c r="AS1457" i="8"/>
  <c r="AR1457" i="8"/>
  <c r="AQ1457" i="8"/>
  <c r="AL1457" i="8"/>
  <c r="CD1456" i="8"/>
  <c r="CC1456" i="8"/>
  <c r="BO1456" i="8"/>
  <c r="BG1456" i="8"/>
  <c r="BF1456" i="8"/>
  <c r="AS1456" i="8"/>
  <c r="AR1456" i="8"/>
  <c r="AQ1456" i="8"/>
  <c r="AL1456" i="8"/>
  <c r="CD1455" i="8"/>
  <c r="CC1455" i="8"/>
  <c r="BO1455" i="8"/>
  <c r="BG1455" i="8"/>
  <c r="BF1455" i="8"/>
  <c r="AS1455" i="8"/>
  <c r="AR1455" i="8"/>
  <c r="AQ1455" i="8"/>
  <c r="AL1455" i="8"/>
  <c r="CD1454" i="8"/>
  <c r="CC1454" i="8"/>
  <c r="BO1454" i="8"/>
  <c r="BG1454" i="8"/>
  <c r="BF1454" i="8"/>
  <c r="AS1454" i="8"/>
  <c r="AR1454" i="8"/>
  <c r="AQ1454" i="8"/>
  <c r="AL1454" i="8"/>
  <c r="CD1453" i="8"/>
  <c r="CC1453" i="8"/>
  <c r="BO1453" i="8"/>
  <c r="BG1453" i="8"/>
  <c r="BF1453" i="8"/>
  <c r="AS1453" i="8"/>
  <c r="AR1453" i="8"/>
  <c r="AQ1453" i="8"/>
  <c r="AL1453" i="8"/>
  <c r="CD1452" i="8"/>
  <c r="CC1452" i="8"/>
  <c r="BO1452" i="8"/>
  <c r="BG1452" i="8"/>
  <c r="BF1452" i="8"/>
  <c r="AS1452" i="8"/>
  <c r="AR1452" i="8"/>
  <c r="AQ1452" i="8"/>
  <c r="AL1452" i="8"/>
  <c r="CD1451" i="8"/>
  <c r="CC1451" i="8"/>
  <c r="BO1451" i="8"/>
  <c r="BG1451" i="8"/>
  <c r="BF1451" i="8"/>
  <c r="AS1451" i="8"/>
  <c r="AR1451" i="8"/>
  <c r="AQ1451" i="8"/>
  <c r="AL1451" i="8"/>
  <c r="CD1450" i="8"/>
  <c r="CC1450" i="8"/>
  <c r="BO1450" i="8"/>
  <c r="BG1450" i="8"/>
  <c r="BF1450" i="8"/>
  <c r="AS1450" i="8"/>
  <c r="AR1450" i="8"/>
  <c r="AQ1450" i="8"/>
  <c r="AL1450" i="8"/>
  <c r="CD1449" i="8"/>
  <c r="CC1449" i="8"/>
  <c r="BO1449" i="8"/>
  <c r="BG1449" i="8"/>
  <c r="BF1449" i="8"/>
  <c r="AS1449" i="8"/>
  <c r="AR1449" i="8"/>
  <c r="AQ1449" i="8"/>
  <c r="AL1449" i="8"/>
  <c r="CD1448" i="8"/>
  <c r="CC1448" i="8"/>
  <c r="BO1448" i="8"/>
  <c r="BG1448" i="8"/>
  <c r="BF1448" i="8"/>
  <c r="AS1448" i="8"/>
  <c r="AR1448" i="8"/>
  <c r="AQ1448" i="8"/>
  <c r="AL1448" i="8"/>
  <c r="CD1447" i="8"/>
  <c r="CC1447" i="8"/>
  <c r="BO1447" i="8"/>
  <c r="BG1447" i="8"/>
  <c r="BF1447" i="8"/>
  <c r="AS1447" i="8"/>
  <c r="AR1447" i="8"/>
  <c r="AQ1447" i="8"/>
  <c r="AL1447" i="8"/>
  <c r="CD1446" i="8"/>
  <c r="CC1446" i="8"/>
  <c r="BO1446" i="8"/>
  <c r="BG1446" i="8"/>
  <c r="BF1446" i="8"/>
  <c r="AS1446" i="8"/>
  <c r="AR1446" i="8"/>
  <c r="AQ1446" i="8"/>
  <c r="AL1446" i="8"/>
  <c r="CD1445" i="8"/>
  <c r="CC1445" i="8"/>
  <c r="BO1445" i="8"/>
  <c r="BG1445" i="8"/>
  <c r="BF1445" i="8"/>
  <c r="AS1445" i="8"/>
  <c r="AR1445" i="8"/>
  <c r="AQ1445" i="8"/>
  <c r="AL1445" i="8"/>
  <c r="CD1444" i="8"/>
  <c r="CC1444" i="8"/>
  <c r="BO1444" i="8"/>
  <c r="BG1444" i="8"/>
  <c r="BF1444" i="8"/>
  <c r="AS1444" i="8"/>
  <c r="AR1444" i="8"/>
  <c r="AQ1444" i="8"/>
  <c r="AL1444" i="8"/>
  <c r="CD1443" i="8"/>
  <c r="CC1443" i="8"/>
  <c r="BO1443" i="8"/>
  <c r="BG1443" i="8"/>
  <c r="BF1443" i="8"/>
  <c r="AS1443" i="8"/>
  <c r="AR1443" i="8"/>
  <c r="AQ1443" i="8"/>
  <c r="AL1443" i="8"/>
  <c r="CD1442" i="8"/>
  <c r="CC1442" i="8"/>
  <c r="BO1442" i="8"/>
  <c r="BG1442" i="8"/>
  <c r="BF1442" i="8"/>
  <c r="AS1442" i="8"/>
  <c r="AR1442" i="8"/>
  <c r="AQ1442" i="8"/>
  <c r="AL1442" i="8"/>
  <c r="CD1441" i="8"/>
  <c r="CC1441" i="8"/>
  <c r="BO1441" i="8"/>
  <c r="BG1441" i="8"/>
  <c r="BF1441" i="8"/>
  <c r="AS1441" i="8"/>
  <c r="AR1441" i="8"/>
  <c r="AQ1441" i="8"/>
  <c r="AL1441" i="8"/>
  <c r="CD1440" i="8"/>
  <c r="CC1440" i="8"/>
  <c r="BO1440" i="8"/>
  <c r="BG1440" i="8"/>
  <c r="BF1440" i="8"/>
  <c r="AS1440" i="8"/>
  <c r="AR1440" i="8"/>
  <c r="AQ1440" i="8"/>
  <c r="AL1440" i="8"/>
  <c r="CD1439" i="8"/>
  <c r="CC1439" i="8"/>
  <c r="BO1439" i="8"/>
  <c r="BG1439" i="8"/>
  <c r="BF1439" i="8"/>
  <c r="AS1439" i="8"/>
  <c r="AR1439" i="8"/>
  <c r="AQ1439" i="8"/>
  <c r="AL1439" i="8"/>
  <c r="CD1438" i="8"/>
  <c r="CC1438" i="8"/>
  <c r="BO1438" i="8"/>
  <c r="BG1438" i="8"/>
  <c r="BF1438" i="8"/>
  <c r="AS1438" i="8"/>
  <c r="AR1438" i="8"/>
  <c r="AQ1438" i="8"/>
  <c r="AL1438" i="8"/>
  <c r="CD1437" i="8"/>
  <c r="CC1437" i="8"/>
  <c r="BO1437" i="8"/>
  <c r="BG1437" i="8"/>
  <c r="BF1437" i="8"/>
  <c r="AS1437" i="8"/>
  <c r="AR1437" i="8"/>
  <c r="AQ1437" i="8"/>
  <c r="AL1437" i="8"/>
  <c r="CD1436" i="8"/>
  <c r="CC1436" i="8"/>
  <c r="BO1436" i="8"/>
  <c r="BG1436" i="8"/>
  <c r="BF1436" i="8"/>
  <c r="AS1436" i="8"/>
  <c r="AR1436" i="8"/>
  <c r="AQ1436" i="8"/>
  <c r="AL1436" i="8"/>
  <c r="CD1435" i="8"/>
  <c r="CC1435" i="8"/>
  <c r="BO1435" i="8"/>
  <c r="BG1435" i="8"/>
  <c r="BF1435" i="8"/>
  <c r="AS1435" i="8"/>
  <c r="AR1435" i="8"/>
  <c r="AQ1435" i="8"/>
  <c r="AL1435" i="8"/>
  <c r="CD1434" i="8"/>
  <c r="CC1434" i="8"/>
  <c r="BO1434" i="8"/>
  <c r="BG1434" i="8"/>
  <c r="BF1434" i="8"/>
  <c r="AS1434" i="8"/>
  <c r="AR1434" i="8"/>
  <c r="AQ1434" i="8"/>
  <c r="AL1434" i="8"/>
  <c r="CD1433" i="8"/>
  <c r="CC1433" i="8"/>
  <c r="BO1433" i="8"/>
  <c r="BG1433" i="8"/>
  <c r="BF1433" i="8"/>
  <c r="AS1433" i="8"/>
  <c r="AR1433" i="8"/>
  <c r="AQ1433" i="8"/>
  <c r="AL1433" i="8"/>
  <c r="CD1432" i="8"/>
  <c r="CC1432" i="8"/>
  <c r="BO1432" i="8"/>
  <c r="BG1432" i="8"/>
  <c r="BF1432" i="8"/>
  <c r="AS1432" i="8"/>
  <c r="AR1432" i="8"/>
  <c r="AQ1432" i="8"/>
  <c r="AL1432" i="8"/>
  <c r="CD1431" i="8"/>
  <c r="CC1431" i="8"/>
  <c r="BO1431" i="8"/>
  <c r="BG1431" i="8"/>
  <c r="BF1431" i="8"/>
  <c r="AS1431" i="8"/>
  <c r="AR1431" i="8"/>
  <c r="AQ1431" i="8"/>
  <c r="AL1431" i="8"/>
  <c r="CD1430" i="8"/>
  <c r="CC1430" i="8"/>
  <c r="BO1430" i="8"/>
  <c r="BG1430" i="8"/>
  <c r="BF1430" i="8"/>
  <c r="AS1430" i="8"/>
  <c r="AR1430" i="8"/>
  <c r="AQ1430" i="8"/>
  <c r="AL1430" i="8"/>
  <c r="CD1429" i="8"/>
  <c r="CC1429" i="8"/>
  <c r="BO1429" i="8"/>
  <c r="BG1429" i="8"/>
  <c r="BF1429" i="8"/>
  <c r="AS1429" i="8"/>
  <c r="AR1429" i="8"/>
  <c r="AQ1429" i="8"/>
  <c r="AL1429" i="8"/>
  <c r="CD1428" i="8"/>
  <c r="CC1428" i="8"/>
  <c r="BO1428" i="8"/>
  <c r="BG1428" i="8"/>
  <c r="BF1428" i="8"/>
  <c r="AS1428" i="8"/>
  <c r="AR1428" i="8"/>
  <c r="AQ1428" i="8"/>
  <c r="AL1428" i="8"/>
  <c r="CD1427" i="8"/>
  <c r="CC1427" i="8"/>
  <c r="BO1427" i="8"/>
  <c r="BG1427" i="8"/>
  <c r="BF1427" i="8"/>
  <c r="AS1427" i="8"/>
  <c r="AR1427" i="8"/>
  <c r="AQ1427" i="8"/>
  <c r="AL1427" i="8"/>
  <c r="CD1426" i="8"/>
  <c r="CC1426" i="8"/>
  <c r="BO1426" i="8"/>
  <c r="BG1426" i="8"/>
  <c r="BF1426" i="8"/>
  <c r="AS1426" i="8"/>
  <c r="AR1426" i="8"/>
  <c r="AQ1426" i="8"/>
  <c r="AL1426" i="8"/>
  <c r="CD1425" i="8"/>
  <c r="CC1425" i="8"/>
  <c r="BO1425" i="8"/>
  <c r="BG1425" i="8"/>
  <c r="BF1425" i="8"/>
  <c r="AS1425" i="8"/>
  <c r="AR1425" i="8"/>
  <c r="AQ1425" i="8"/>
  <c r="AL1425" i="8"/>
  <c r="CD1424" i="8"/>
  <c r="CC1424" i="8"/>
  <c r="BO1424" i="8"/>
  <c r="BG1424" i="8"/>
  <c r="BF1424" i="8"/>
  <c r="AS1424" i="8"/>
  <c r="AR1424" i="8"/>
  <c r="AQ1424" i="8"/>
  <c r="AL1424" i="8"/>
  <c r="CD1423" i="8"/>
  <c r="CC1423" i="8"/>
  <c r="BO1423" i="8"/>
  <c r="BG1423" i="8"/>
  <c r="BF1423" i="8"/>
  <c r="AS1423" i="8"/>
  <c r="AR1423" i="8"/>
  <c r="AQ1423" i="8"/>
  <c r="AL1423" i="8"/>
  <c r="CD1422" i="8"/>
  <c r="CC1422" i="8"/>
  <c r="BO1422" i="8"/>
  <c r="BG1422" i="8"/>
  <c r="BF1422" i="8"/>
  <c r="AS1422" i="8"/>
  <c r="AR1422" i="8"/>
  <c r="AQ1422" i="8"/>
  <c r="AL1422" i="8"/>
  <c r="CD1421" i="8"/>
  <c r="CC1421" i="8"/>
  <c r="BO1421" i="8"/>
  <c r="BG1421" i="8"/>
  <c r="BF1421" i="8"/>
  <c r="AS1421" i="8"/>
  <c r="AR1421" i="8"/>
  <c r="AQ1421" i="8"/>
  <c r="AL1421" i="8"/>
  <c r="CD1420" i="8"/>
  <c r="CC1420" i="8"/>
  <c r="BO1420" i="8"/>
  <c r="BG1420" i="8"/>
  <c r="BF1420" i="8"/>
  <c r="AS1420" i="8"/>
  <c r="AR1420" i="8"/>
  <c r="AQ1420" i="8"/>
  <c r="AL1420" i="8"/>
  <c r="CD1419" i="8"/>
  <c r="CC1419" i="8"/>
  <c r="BO1419" i="8"/>
  <c r="BG1419" i="8"/>
  <c r="BF1419" i="8"/>
  <c r="AS1419" i="8"/>
  <c r="AR1419" i="8"/>
  <c r="AQ1419" i="8"/>
  <c r="AL1419" i="8"/>
  <c r="CD1418" i="8"/>
  <c r="CC1418" i="8"/>
  <c r="BO1418" i="8"/>
  <c r="BG1418" i="8"/>
  <c r="BF1418" i="8"/>
  <c r="AS1418" i="8"/>
  <c r="AR1418" i="8"/>
  <c r="AQ1418" i="8"/>
  <c r="AL1418" i="8"/>
  <c r="CD1417" i="8"/>
  <c r="CC1417" i="8"/>
  <c r="BO1417" i="8"/>
  <c r="BG1417" i="8"/>
  <c r="BF1417" i="8"/>
  <c r="AS1417" i="8"/>
  <c r="AR1417" i="8"/>
  <c r="AQ1417" i="8"/>
  <c r="AL1417" i="8"/>
  <c r="CD1416" i="8"/>
  <c r="CC1416" i="8"/>
  <c r="BO1416" i="8"/>
  <c r="BG1416" i="8"/>
  <c r="BF1416" i="8"/>
  <c r="AS1416" i="8"/>
  <c r="AR1416" i="8"/>
  <c r="AQ1416" i="8"/>
  <c r="AL1416" i="8"/>
  <c r="CD1415" i="8"/>
  <c r="CC1415" i="8"/>
  <c r="BO1415" i="8"/>
  <c r="BG1415" i="8"/>
  <c r="BF1415" i="8"/>
  <c r="AS1415" i="8"/>
  <c r="AR1415" i="8"/>
  <c r="AQ1415" i="8"/>
  <c r="AL1415" i="8"/>
  <c r="CD1414" i="8"/>
  <c r="CC1414" i="8"/>
  <c r="BO1414" i="8"/>
  <c r="BG1414" i="8"/>
  <c r="BF1414" i="8"/>
  <c r="AS1414" i="8"/>
  <c r="AR1414" i="8"/>
  <c r="AQ1414" i="8"/>
  <c r="AL1414" i="8"/>
  <c r="CD1413" i="8"/>
  <c r="CC1413" i="8"/>
  <c r="BO1413" i="8"/>
  <c r="BG1413" i="8"/>
  <c r="BF1413" i="8"/>
  <c r="AS1413" i="8"/>
  <c r="AR1413" i="8"/>
  <c r="AQ1413" i="8"/>
  <c r="AL1413" i="8"/>
  <c r="CD1412" i="8"/>
  <c r="CC1412" i="8"/>
  <c r="BO1412" i="8"/>
  <c r="BG1412" i="8"/>
  <c r="BF1412" i="8"/>
  <c r="AS1412" i="8"/>
  <c r="AR1412" i="8"/>
  <c r="AQ1412" i="8"/>
  <c r="AL1412" i="8"/>
  <c r="CD1411" i="8"/>
  <c r="CC1411" i="8"/>
  <c r="BO1411" i="8"/>
  <c r="BG1411" i="8"/>
  <c r="BF1411" i="8"/>
  <c r="AS1411" i="8"/>
  <c r="AR1411" i="8"/>
  <c r="AQ1411" i="8"/>
  <c r="AL1411" i="8"/>
  <c r="CD1410" i="8"/>
  <c r="CC1410" i="8"/>
  <c r="BO1410" i="8"/>
  <c r="BG1410" i="8"/>
  <c r="BF1410" i="8"/>
  <c r="AS1410" i="8"/>
  <c r="AR1410" i="8"/>
  <c r="AQ1410" i="8"/>
  <c r="AL1410" i="8"/>
  <c r="CD1409" i="8"/>
  <c r="CC1409" i="8"/>
  <c r="BO1409" i="8"/>
  <c r="BG1409" i="8"/>
  <c r="BF1409" i="8"/>
  <c r="AS1409" i="8"/>
  <c r="AR1409" i="8"/>
  <c r="AQ1409" i="8"/>
  <c r="AL1409" i="8"/>
  <c r="CD1408" i="8"/>
  <c r="CC1408" i="8"/>
  <c r="BO1408" i="8"/>
  <c r="BG1408" i="8"/>
  <c r="BF1408" i="8"/>
  <c r="AS1408" i="8"/>
  <c r="AR1408" i="8"/>
  <c r="AQ1408" i="8"/>
  <c r="AL1408" i="8"/>
  <c r="CD1407" i="8"/>
  <c r="CC1407" i="8"/>
  <c r="BO1407" i="8"/>
  <c r="BG1407" i="8"/>
  <c r="BF1407" i="8"/>
  <c r="AS1407" i="8"/>
  <c r="AR1407" i="8"/>
  <c r="AQ1407" i="8"/>
  <c r="AL1407" i="8"/>
  <c r="CD1406" i="8"/>
  <c r="CC1406" i="8"/>
  <c r="BO1406" i="8"/>
  <c r="BG1406" i="8"/>
  <c r="BF1406" i="8"/>
  <c r="AS1406" i="8"/>
  <c r="AR1406" i="8"/>
  <c r="AQ1406" i="8"/>
  <c r="AL1406" i="8"/>
  <c r="CD1405" i="8"/>
  <c r="CC1405" i="8"/>
  <c r="BO1405" i="8"/>
  <c r="BG1405" i="8"/>
  <c r="BF1405" i="8"/>
  <c r="AS1405" i="8"/>
  <c r="AR1405" i="8"/>
  <c r="AQ1405" i="8"/>
  <c r="AL1405" i="8"/>
  <c r="CD1404" i="8"/>
  <c r="CC1404" i="8"/>
  <c r="BO1404" i="8"/>
  <c r="BG1404" i="8"/>
  <c r="BF1404" i="8"/>
  <c r="AS1404" i="8"/>
  <c r="AR1404" i="8"/>
  <c r="AQ1404" i="8"/>
  <c r="AL1404" i="8"/>
  <c r="CD1403" i="8"/>
  <c r="CC1403" i="8"/>
  <c r="BO1403" i="8"/>
  <c r="BG1403" i="8"/>
  <c r="BF1403" i="8"/>
  <c r="AS1403" i="8"/>
  <c r="AR1403" i="8"/>
  <c r="AQ1403" i="8"/>
  <c r="AL1403" i="8"/>
  <c r="CD1402" i="8"/>
  <c r="CC1402" i="8"/>
  <c r="BO1402" i="8"/>
  <c r="BG1402" i="8"/>
  <c r="BF1402" i="8"/>
  <c r="AS1402" i="8"/>
  <c r="AR1402" i="8"/>
  <c r="AQ1402" i="8"/>
  <c r="AL1402" i="8"/>
  <c r="CD1401" i="8"/>
  <c r="CC1401" i="8"/>
  <c r="BO1401" i="8"/>
  <c r="BG1401" i="8"/>
  <c r="BF1401" i="8"/>
  <c r="AS1401" i="8"/>
  <c r="AR1401" i="8"/>
  <c r="AQ1401" i="8"/>
  <c r="AL1401" i="8"/>
  <c r="CD1400" i="8"/>
  <c r="CC1400" i="8"/>
  <c r="BO1400" i="8"/>
  <c r="BG1400" i="8"/>
  <c r="BF1400" i="8"/>
  <c r="AS1400" i="8"/>
  <c r="AR1400" i="8"/>
  <c r="AQ1400" i="8"/>
  <c r="AL1400" i="8"/>
  <c r="CD1399" i="8"/>
  <c r="CC1399" i="8"/>
  <c r="BO1399" i="8"/>
  <c r="BG1399" i="8"/>
  <c r="BF1399" i="8"/>
  <c r="AS1399" i="8"/>
  <c r="AR1399" i="8"/>
  <c r="AQ1399" i="8"/>
  <c r="AL1399" i="8"/>
  <c r="CD1398" i="8"/>
  <c r="CC1398" i="8"/>
  <c r="BO1398" i="8"/>
  <c r="BG1398" i="8"/>
  <c r="BF1398" i="8"/>
  <c r="AS1398" i="8"/>
  <c r="AR1398" i="8"/>
  <c r="AQ1398" i="8"/>
  <c r="AL1398" i="8"/>
  <c r="CD1397" i="8"/>
  <c r="CC1397" i="8"/>
  <c r="BO1397" i="8"/>
  <c r="BG1397" i="8"/>
  <c r="BF1397" i="8"/>
  <c r="AS1397" i="8"/>
  <c r="AR1397" i="8"/>
  <c r="AQ1397" i="8"/>
  <c r="AL1397" i="8"/>
  <c r="CD1396" i="8"/>
  <c r="CC1396" i="8"/>
  <c r="BO1396" i="8"/>
  <c r="BG1396" i="8"/>
  <c r="BF1396" i="8"/>
  <c r="AS1396" i="8"/>
  <c r="AR1396" i="8"/>
  <c r="AQ1396" i="8"/>
  <c r="AL1396" i="8"/>
  <c r="CD1395" i="8"/>
  <c r="CC1395" i="8"/>
  <c r="BO1395" i="8"/>
  <c r="BG1395" i="8"/>
  <c r="BF1395" i="8"/>
  <c r="AS1395" i="8"/>
  <c r="AR1395" i="8"/>
  <c r="AQ1395" i="8"/>
  <c r="AL1395" i="8"/>
  <c r="CD1394" i="8"/>
  <c r="CC1394" i="8"/>
  <c r="BO1394" i="8"/>
  <c r="BG1394" i="8"/>
  <c r="BF1394" i="8"/>
  <c r="AS1394" i="8"/>
  <c r="AR1394" i="8"/>
  <c r="AQ1394" i="8"/>
  <c r="AL1394" i="8"/>
  <c r="CD1393" i="8"/>
  <c r="CC1393" i="8"/>
  <c r="BO1393" i="8"/>
  <c r="BG1393" i="8"/>
  <c r="BF1393" i="8"/>
  <c r="AS1393" i="8"/>
  <c r="AR1393" i="8"/>
  <c r="AQ1393" i="8"/>
  <c r="AL1393" i="8"/>
  <c r="CD1392" i="8"/>
  <c r="CC1392" i="8"/>
  <c r="BO1392" i="8"/>
  <c r="BG1392" i="8"/>
  <c r="BF1392" i="8"/>
  <c r="AS1392" i="8"/>
  <c r="AR1392" i="8"/>
  <c r="AQ1392" i="8"/>
  <c r="AL1392" i="8"/>
  <c r="CD1391" i="8"/>
  <c r="CC1391" i="8"/>
  <c r="BO1391" i="8"/>
  <c r="BG1391" i="8"/>
  <c r="BF1391" i="8"/>
  <c r="AS1391" i="8"/>
  <c r="AR1391" i="8"/>
  <c r="AQ1391" i="8"/>
  <c r="AL1391" i="8"/>
  <c r="CD1390" i="8"/>
  <c r="CC1390" i="8"/>
  <c r="BO1390" i="8"/>
  <c r="BG1390" i="8"/>
  <c r="BF1390" i="8"/>
  <c r="AS1390" i="8"/>
  <c r="AR1390" i="8"/>
  <c r="AQ1390" i="8"/>
  <c r="AL1390" i="8"/>
  <c r="CD1389" i="8"/>
  <c r="CC1389" i="8"/>
  <c r="BO1389" i="8"/>
  <c r="BG1389" i="8"/>
  <c r="BF1389" i="8"/>
  <c r="AS1389" i="8"/>
  <c r="AR1389" i="8"/>
  <c r="AQ1389" i="8"/>
  <c r="AL1389" i="8"/>
  <c r="CD1388" i="8"/>
  <c r="CC1388" i="8"/>
  <c r="BO1388" i="8"/>
  <c r="BG1388" i="8"/>
  <c r="BF1388" i="8"/>
  <c r="AS1388" i="8"/>
  <c r="AR1388" i="8"/>
  <c r="AQ1388" i="8"/>
  <c r="AL1388" i="8"/>
  <c r="CD1387" i="8"/>
  <c r="CC1387" i="8"/>
  <c r="BO1387" i="8"/>
  <c r="BG1387" i="8"/>
  <c r="BF1387" i="8"/>
  <c r="AS1387" i="8"/>
  <c r="AR1387" i="8"/>
  <c r="AQ1387" i="8"/>
  <c r="AL1387" i="8"/>
  <c r="CD1386" i="8"/>
  <c r="CC1386" i="8"/>
  <c r="BO1386" i="8"/>
  <c r="BG1386" i="8"/>
  <c r="BF1386" i="8"/>
  <c r="AS1386" i="8"/>
  <c r="AR1386" i="8"/>
  <c r="AQ1386" i="8"/>
  <c r="AL1386" i="8"/>
  <c r="CD1385" i="8"/>
  <c r="CC1385" i="8"/>
  <c r="BO1385" i="8"/>
  <c r="BG1385" i="8"/>
  <c r="BF1385" i="8"/>
  <c r="AS1385" i="8"/>
  <c r="AR1385" i="8"/>
  <c r="AQ1385" i="8"/>
  <c r="AL1385" i="8"/>
  <c r="CD1384" i="8"/>
  <c r="CC1384" i="8"/>
  <c r="BO1384" i="8"/>
  <c r="BG1384" i="8"/>
  <c r="BF1384" i="8"/>
  <c r="AS1384" i="8"/>
  <c r="AR1384" i="8"/>
  <c r="AQ1384" i="8"/>
  <c r="AL1384" i="8"/>
  <c r="CD1383" i="8"/>
  <c r="CC1383" i="8"/>
  <c r="BO1383" i="8"/>
  <c r="BG1383" i="8"/>
  <c r="BF1383" i="8"/>
  <c r="AS1383" i="8"/>
  <c r="AR1383" i="8"/>
  <c r="AQ1383" i="8"/>
  <c r="AL1383" i="8"/>
  <c r="CD1382" i="8"/>
  <c r="CC1382" i="8"/>
  <c r="BO1382" i="8"/>
  <c r="BG1382" i="8"/>
  <c r="BF1382" i="8"/>
  <c r="AS1382" i="8"/>
  <c r="AR1382" i="8"/>
  <c r="AQ1382" i="8"/>
  <c r="AL1382" i="8"/>
  <c r="CD1381" i="8"/>
  <c r="CC1381" i="8"/>
  <c r="BO1381" i="8"/>
  <c r="BG1381" i="8"/>
  <c r="BF1381" i="8"/>
  <c r="AS1381" i="8"/>
  <c r="AR1381" i="8"/>
  <c r="AQ1381" i="8"/>
  <c r="AL1381" i="8"/>
  <c r="CD1380" i="8"/>
  <c r="CC1380" i="8"/>
  <c r="BO1380" i="8"/>
  <c r="BG1380" i="8"/>
  <c r="BF1380" i="8"/>
  <c r="AS1380" i="8"/>
  <c r="AR1380" i="8"/>
  <c r="AQ1380" i="8"/>
  <c r="AL1380" i="8"/>
  <c r="CD1379" i="8"/>
  <c r="CC1379" i="8"/>
  <c r="BO1379" i="8"/>
  <c r="BG1379" i="8"/>
  <c r="BF1379" i="8"/>
  <c r="AS1379" i="8"/>
  <c r="AR1379" i="8"/>
  <c r="AQ1379" i="8"/>
  <c r="AL1379" i="8"/>
  <c r="CD1378" i="8"/>
  <c r="CC1378" i="8"/>
  <c r="BO1378" i="8"/>
  <c r="BG1378" i="8"/>
  <c r="BF1378" i="8"/>
  <c r="AS1378" i="8"/>
  <c r="AR1378" i="8"/>
  <c r="AQ1378" i="8"/>
  <c r="AL1378" i="8"/>
  <c r="CD1377" i="8"/>
  <c r="CC1377" i="8"/>
  <c r="BO1377" i="8"/>
  <c r="BG1377" i="8"/>
  <c r="BF1377" i="8"/>
  <c r="AS1377" i="8"/>
  <c r="AR1377" i="8"/>
  <c r="AQ1377" i="8"/>
  <c r="AL1377" i="8"/>
  <c r="CD1376" i="8"/>
  <c r="CC1376" i="8"/>
  <c r="BO1376" i="8"/>
  <c r="BG1376" i="8"/>
  <c r="BF1376" i="8"/>
  <c r="AS1376" i="8"/>
  <c r="AR1376" i="8"/>
  <c r="AQ1376" i="8"/>
  <c r="AL1376" i="8"/>
  <c r="CD1375" i="8"/>
  <c r="CC1375" i="8"/>
  <c r="BO1375" i="8"/>
  <c r="BG1375" i="8"/>
  <c r="BF1375" i="8"/>
  <c r="AS1375" i="8"/>
  <c r="AR1375" i="8"/>
  <c r="AQ1375" i="8"/>
  <c r="AL1375" i="8"/>
  <c r="CD1374" i="8"/>
  <c r="CC1374" i="8"/>
  <c r="BO1374" i="8"/>
  <c r="BG1374" i="8"/>
  <c r="BF1374" i="8"/>
  <c r="AS1374" i="8"/>
  <c r="AR1374" i="8"/>
  <c r="AQ1374" i="8"/>
  <c r="AL1374" i="8"/>
  <c r="CD1373" i="8"/>
  <c r="CC1373" i="8"/>
  <c r="BO1373" i="8"/>
  <c r="BG1373" i="8"/>
  <c r="BF1373" i="8"/>
  <c r="AS1373" i="8"/>
  <c r="AR1373" i="8"/>
  <c r="AQ1373" i="8"/>
  <c r="AL1373" i="8"/>
  <c r="CD1372" i="8"/>
  <c r="CC1372" i="8"/>
  <c r="BO1372" i="8"/>
  <c r="BG1372" i="8"/>
  <c r="BF1372" i="8"/>
  <c r="AS1372" i="8"/>
  <c r="AR1372" i="8"/>
  <c r="AQ1372" i="8"/>
  <c r="AL1372" i="8"/>
  <c r="CD1371" i="8"/>
  <c r="CC1371" i="8"/>
  <c r="BO1371" i="8"/>
  <c r="BG1371" i="8"/>
  <c r="BF1371" i="8"/>
  <c r="AS1371" i="8"/>
  <c r="AR1371" i="8"/>
  <c r="AQ1371" i="8"/>
  <c r="AL1371" i="8"/>
  <c r="CD1370" i="8"/>
  <c r="CC1370" i="8"/>
  <c r="BO1370" i="8"/>
  <c r="BG1370" i="8"/>
  <c r="BF1370" i="8"/>
  <c r="AS1370" i="8"/>
  <c r="AR1370" i="8"/>
  <c r="AQ1370" i="8"/>
  <c r="AL1370" i="8"/>
  <c r="CD1369" i="8"/>
  <c r="CC1369" i="8"/>
  <c r="BO1369" i="8"/>
  <c r="BG1369" i="8"/>
  <c r="BF1369" i="8"/>
  <c r="AS1369" i="8"/>
  <c r="AR1369" i="8"/>
  <c r="AQ1369" i="8"/>
  <c r="AL1369" i="8"/>
  <c r="CD1368" i="8"/>
  <c r="CC1368" i="8"/>
  <c r="BO1368" i="8"/>
  <c r="BG1368" i="8"/>
  <c r="BF1368" i="8"/>
  <c r="AS1368" i="8"/>
  <c r="AR1368" i="8"/>
  <c r="AQ1368" i="8"/>
  <c r="AL1368" i="8"/>
  <c r="CD1367" i="8"/>
  <c r="CC1367" i="8"/>
  <c r="BO1367" i="8"/>
  <c r="BG1367" i="8"/>
  <c r="BF1367" i="8"/>
  <c r="AS1367" i="8"/>
  <c r="AR1367" i="8"/>
  <c r="AQ1367" i="8"/>
  <c r="AL1367" i="8"/>
  <c r="CD1366" i="8"/>
  <c r="CC1366" i="8"/>
  <c r="BO1366" i="8"/>
  <c r="BG1366" i="8"/>
  <c r="BF1366" i="8"/>
  <c r="AS1366" i="8"/>
  <c r="AR1366" i="8"/>
  <c r="AQ1366" i="8"/>
  <c r="AL1366" i="8"/>
  <c r="CD1365" i="8"/>
  <c r="CC1365" i="8"/>
  <c r="BO1365" i="8"/>
  <c r="BG1365" i="8"/>
  <c r="BF1365" i="8"/>
  <c r="AS1365" i="8"/>
  <c r="AR1365" i="8"/>
  <c r="AQ1365" i="8"/>
  <c r="AL1365" i="8"/>
  <c r="CD1364" i="8"/>
  <c r="CC1364" i="8"/>
  <c r="BO1364" i="8"/>
  <c r="BG1364" i="8"/>
  <c r="BF1364" i="8"/>
  <c r="AS1364" i="8"/>
  <c r="AR1364" i="8"/>
  <c r="AQ1364" i="8"/>
  <c r="AL1364" i="8"/>
  <c r="CD1363" i="8"/>
  <c r="CC1363" i="8"/>
  <c r="BO1363" i="8"/>
  <c r="BG1363" i="8"/>
  <c r="BF1363" i="8"/>
  <c r="AS1363" i="8"/>
  <c r="AR1363" i="8"/>
  <c r="AQ1363" i="8"/>
  <c r="AL1363" i="8"/>
  <c r="CD1362" i="8"/>
  <c r="CC1362" i="8"/>
  <c r="BO1362" i="8"/>
  <c r="BG1362" i="8"/>
  <c r="BF1362" i="8"/>
  <c r="AS1362" i="8"/>
  <c r="AR1362" i="8"/>
  <c r="AQ1362" i="8"/>
  <c r="AL1362" i="8"/>
  <c r="CD1361" i="8"/>
  <c r="CC1361" i="8"/>
  <c r="BO1361" i="8"/>
  <c r="BG1361" i="8"/>
  <c r="BF1361" i="8"/>
  <c r="AS1361" i="8"/>
  <c r="AR1361" i="8"/>
  <c r="AQ1361" i="8"/>
  <c r="AL1361" i="8"/>
  <c r="CD1360" i="8"/>
  <c r="CC1360" i="8"/>
  <c r="BO1360" i="8"/>
  <c r="BG1360" i="8"/>
  <c r="BF1360" i="8"/>
  <c r="AS1360" i="8"/>
  <c r="AR1360" i="8"/>
  <c r="AQ1360" i="8"/>
  <c r="AL1360" i="8"/>
  <c r="CD1359" i="8"/>
  <c r="CC1359" i="8"/>
  <c r="BO1359" i="8"/>
  <c r="BG1359" i="8"/>
  <c r="BF1359" i="8"/>
  <c r="AS1359" i="8"/>
  <c r="AR1359" i="8"/>
  <c r="AQ1359" i="8"/>
  <c r="AL1359" i="8"/>
  <c r="CD1358" i="8"/>
  <c r="CC1358" i="8"/>
  <c r="BO1358" i="8"/>
  <c r="BG1358" i="8"/>
  <c r="BF1358" i="8"/>
  <c r="AS1358" i="8"/>
  <c r="AR1358" i="8"/>
  <c r="AQ1358" i="8"/>
  <c r="AL1358" i="8"/>
  <c r="CD1357" i="8"/>
  <c r="CC1357" i="8"/>
  <c r="BO1357" i="8"/>
  <c r="BG1357" i="8"/>
  <c r="BF1357" i="8"/>
  <c r="AS1357" i="8"/>
  <c r="AR1357" i="8"/>
  <c r="AQ1357" i="8"/>
  <c r="AL1357" i="8"/>
  <c r="CD1356" i="8"/>
  <c r="CC1356" i="8"/>
  <c r="BO1356" i="8"/>
  <c r="BG1356" i="8"/>
  <c r="BF1356" i="8"/>
  <c r="AS1356" i="8"/>
  <c r="AR1356" i="8"/>
  <c r="AQ1356" i="8"/>
  <c r="AL1356" i="8"/>
  <c r="CD1355" i="8"/>
  <c r="CC1355" i="8"/>
  <c r="BO1355" i="8"/>
  <c r="BG1355" i="8"/>
  <c r="BF1355" i="8"/>
  <c r="AS1355" i="8"/>
  <c r="AR1355" i="8"/>
  <c r="AQ1355" i="8"/>
  <c r="AL1355" i="8"/>
  <c r="CD1354" i="8"/>
  <c r="CC1354" i="8"/>
  <c r="BO1354" i="8"/>
  <c r="BG1354" i="8"/>
  <c r="BF1354" i="8"/>
  <c r="AS1354" i="8"/>
  <c r="AR1354" i="8"/>
  <c r="AQ1354" i="8"/>
  <c r="AL1354" i="8"/>
  <c r="CD1353" i="8"/>
  <c r="CC1353" i="8"/>
  <c r="BO1353" i="8"/>
  <c r="BG1353" i="8"/>
  <c r="BF1353" i="8"/>
  <c r="AS1353" i="8"/>
  <c r="AR1353" i="8"/>
  <c r="AQ1353" i="8"/>
  <c r="AL1353" i="8"/>
  <c r="CD1352" i="8"/>
  <c r="CC1352" i="8"/>
  <c r="BO1352" i="8"/>
  <c r="BG1352" i="8"/>
  <c r="BF1352" i="8"/>
  <c r="AS1352" i="8"/>
  <c r="AR1352" i="8"/>
  <c r="AQ1352" i="8"/>
  <c r="AL1352" i="8"/>
  <c r="CD1351" i="8"/>
  <c r="CC1351" i="8"/>
  <c r="BO1351" i="8"/>
  <c r="BG1351" i="8"/>
  <c r="BF1351" i="8"/>
  <c r="AS1351" i="8"/>
  <c r="AR1351" i="8"/>
  <c r="AQ1351" i="8"/>
  <c r="AL1351" i="8"/>
  <c r="CD1350" i="8"/>
  <c r="CC1350" i="8"/>
  <c r="BO1350" i="8"/>
  <c r="BG1350" i="8"/>
  <c r="BF1350" i="8"/>
  <c r="AS1350" i="8"/>
  <c r="AR1350" i="8"/>
  <c r="AQ1350" i="8"/>
  <c r="AL1350" i="8"/>
  <c r="CD1349" i="8"/>
  <c r="CC1349" i="8"/>
  <c r="BO1349" i="8"/>
  <c r="BG1349" i="8"/>
  <c r="BF1349" i="8"/>
  <c r="AS1349" i="8"/>
  <c r="AR1349" i="8"/>
  <c r="AQ1349" i="8"/>
  <c r="AL1349" i="8"/>
  <c r="CD1348" i="8"/>
  <c r="CC1348" i="8"/>
  <c r="BO1348" i="8"/>
  <c r="BG1348" i="8"/>
  <c r="BF1348" i="8"/>
  <c r="AS1348" i="8"/>
  <c r="AR1348" i="8"/>
  <c r="AQ1348" i="8"/>
  <c r="AL1348" i="8"/>
  <c r="CD1347" i="8"/>
  <c r="CC1347" i="8"/>
  <c r="BO1347" i="8"/>
  <c r="BG1347" i="8"/>
  <c r="BF1347" i="8"/>
  <c r="AS1347" i="8"/>
  <c r="AR1347" i="8"/>
  <c r="AQ1347" i="8"/>
  <c r="AL1347" i="8"/>
  <c r="CD1346" i="8"/>
  <c r="CC1346" i="8"/>
  <c r="BO1346" i="8"/>
  <c r="BG1346" i="8"/>
  <c r="BF1346" i="8"/>
  <c r="AS1346" i="8"/>
  <c r="AR1346" i="8"/>
  <c r="AQ1346" i="8"/>
  <c r="AL1346" i="8"/>
  <c r="CD1345" i="8"/>
  <c r="CC1345" i="8"/>
  <c r="BO1345" i="8"/>
  <c r="BG1345" i="8"/>
  <c r="BF1345" i="8"/>
  <c r="AS1345" i="8"/>
  <c r="AR1345" i="8"/>
  <c r="AQ1345" i="8"/>
  <c r="AL1345" i="8"/>
  <c r="CD1344" i="8"/>
  <c r="CC1344" i="8"/>
  <c r="BO1344" i="8"/>
  <c r="BG1344" i="8"/>
  <c r="BF1344" i="8"/>
  <c r="AS1344" i="8"/>
  <c r="AR1344" i="8"/>
  <c r="AQ1344" i="8"/>
  <c r="AL1344" i="8"/>
  <c r="CD1343" i="8"/>
  <c r="CC1343" i="8"/>
  <c r="BO1343" i="8"/>
  <c r="BG1343" i="8"/>
  <c r="BF1343" i="8"/>
  <c r="AS1343" i="8"/>
  <c r="AR1343" i="8"/>
  <c r="AQ1343" i="8"/>
  <c r="AL1343" i="8"/>
  <c r="CD1342" i="8"/>
  <c r="CC1342" i="8"/>
  <c r="BO1342" i="8"/>
  <c r="BG1342" i="8"/>
  <c r="BF1342" i="8"/>
  <c r="AS1342" i="8"/>
  <c r="AR1342" i="8"/>
  <c r="AQ1342" i="8"/>
  <c r="AL1342" i="8"/>
  <c r="CD1341" i="8"/>
  <c r="CC1341" i="8"/>
  <c r="BO1341" i="8"/>
  <c r="BG1341" i="8"/>
  <c r="BF1341" i="8"/>
  <c r="AS1341" i="8"/>
  <c r="AR1341" i="8"/>
  <c r="AQ1341" i="8"/>
  <c r="AL1341" i="8"/>
  <c r="CD1340" i="8"/>
  <c r="CC1340" i="8"/>
  <c r="BO1340" i="8"/>
  <c r="BG1340" i="8"/>
  <c r="BF1340" i="8"/>
  <c r="AS1340" i="8"/>
  <c r="AR1340" i="8"/>
  <c r="AQ1340" i="8"/>
  <c r="AL1340" i="8"/>
  <c r="CD1339" i="8"/>
  <c r="CC1339" i="8"/>
  <c r="BO1339" i="8"/>
  <c r="BG1339" i="8"/>
  <c r="BF1339" i="8"/>
  <c r="AS1339" i="8"/>
  <c r="AR1339" i="8"/>
  <c r="AQ1339" i="8"/>
  <c r="AL1339" i="8"/>
  <c r="CD1338" i="8"/>
  <c r="CC1338" i="8"/>
  <c r="BO1338" i="8"/>
  <c r="BG1338" i="8"/>
  <c r="BF1338" i="8"/>
  <c r="AS1338" i="8"/>
  <c r="AR1338" i="8"/>
  <c r="AQ1338" i="8"/>
  <c r="AL1338" i="8"/>
  <c r="CD1337" i="8"/>
  <c r="CC1337" i="8"/>
  <c r="BO1337" i="8"/>
  <c r="BG1337" i="8"/>
  <c r="BF1337" i="8"/>
  <c r="AS1337" i="8"/>
  <c r="AR1337" i="8"/>
  <c r="AQ1337" i="8"/>
  <c r="AL1337" i="8"/>
  <c r="CD1336" i="8"/>
  <c r="CC1336" i="8"/>
  <c r="BO1336" i="8"/>
  <c r="BG1336" i="8"/>
  <c r="BF1336" i="8"/>
  <c r="AS1336" i="8"/>
  <c r="AR1336" i="8"/>
  <c r="AQ1336" i="8"/>
  <c r="AL1336" i="8"/>
  <c r="CD1335" i="8"/>
  <c r="CC1335" i="8"/>
  <c r="BO1335" i="8"/>
  <c r="BG1335" i="8"/>
  <c r="BF1335" i="8"/>
  <c r="AS1335" i="8"/>
  <c r="AR1335" i="8"/>
  <c r="AQ1335" i="8"/>
  <c r="AL1335" i="8"/>
  <c r="CD1334" i="8"/>
  <c r="CC1334" i="8"/>
  <c r="BO1334" i="8"/>
  <c r="BG1334" i="8"/>
  <c r="BF1334" i="8"/>
  <c r="AS1334" i="8"/>
  <c r="AR1334" i="8"/>
  <c r="AQ1334" i="8"/>
  <c r="AL1334" i="8"/>
  <c r="CD1333" i="8"/>
  <c r="CC1333" i="8"/>
  <c r="BO1333" i="8"/>
  <c r="BG1333" i="8"/>
  <c r="BF1333" i="8"/>
  <c r="AS1333" i="8"/>
  <c r="AR1333" i="8"/>
  <c r="AQ1333" i="8"/>
  <c r="AL1333" i="8"/>
  <c r="CD1332" i="8"/>
  <c r="CC1332" i="8"/>
  <c r="BO1332" i="8"/>
  <c r="BG1332" i="8"/>
  <c r="BF1332" i="8"/>
  <c r="AS1332" i="8"/>
  <c r="AR1332" i="8"/>
  <c r="AQ1332" i="8"/>
  <c r="AL1332" i="8"/>
  <c r="CD1331" i="8"/>
  <c r="CC1331" i="8"/>
  <c r="BO1331" i="8"/>
  <c r="BG1331" i="8"/>
  <c r="BF1331" i="8"/>
  <c r="AS1331" i="8"/>
  <c r="AR1331" i="8"/>
  <c r="AQ1331" i="8"/>
  <c r="AL1331" i="8"/>
  <c r="CD1330" i="8"/>
  <c r="CC1330" i="8"/>
  <c r="BO1330" i="8"/>
  <c r="BG1330" i="8"/>
  <c r="BF1330" i="8"/>
  <c r="AS1330" i="8"/>
  <c r="AR1330" i="8"/>
  <c r="AQ1330" i="8"/>
  <c r="AL1330" i="8"/>
  <c r="CD1329" i="8"/>
  <c r="CC1329" i="8"/>
  <c r="BO1329" i="8"/>
  <c r="BG1329" i="8"/>
  <c r="BF1329" i="8"/>
  <c r="AS1329" i="8"/>
  <c r="AR1329" i="8"/>
  <c r="AQ1329" i="8"/>
  <c r="AL1329" i="8"/>
  <c r="CD1328" i="8"/>
  <c r="CC1328" i="8"/>
  <c r="BO1328" i="8"/>
  <c r="BG1328" i="8"/>
  <c r="BF1328" i="8"/>
  <c r="AS1328" i="8"/>
  <c r="AR1328" i="8"/>
  <c r="AQ1328" i="8"/>
  <c r="AL1328" i="8"/>
  <c r="CD1327" i="8"/>
  <c r="CC1327" i="8"/>
  <c r="BO1327" i="8"/>
  <c r="BG1327" i="8"/>
  <c r="BF1327" i="8"/>
  <c r="AS1327" i="8"/>
  <c r="AR1327" i="8"/>
  <c r="AQ1327" i="8"/>
  <c r="AL1327" i="8"/>
  <c r="CD1326" i="8"/>
  <c r="CC1326" i="8"/>
  <c r="BO1326" i="8"/>
  <c r="BG1326" i="8"/>
  <c r="BF1326" i="8"/>
  <c r="AS1326" i="8"/>
  <c r="AR1326" i="8"/>
  <c r="AQ1326" i="8"/>
  <c r="AL1326" i="8"/>
  <c r="CD1325" i="8"/>
  <c r="CC1325" i="8"/>
  <c r="BO1325" i="8"/>
  <c r="BG1325" i="8"/>
  <c r="BF1325" i="8"/>
  <c r="AS1325" i="8"/>
  <c r="AR1325" i="8"/>
  <c r="AQ1325" i="8"/>
  <c r="AL1325" i="8"/>
  <c r="CD1324" i="8"/>
  <c r="CC1324" i="8"/>
  <c r="BO1324" i="8"/>
  <c r="BG1324" i="8"/>
  <c r="BF1324" i="8"/>
  <c r="AS1324" i="8"/>
  <c r="AR1324" i="8"/>
  <c r="AQ1324" i="8"/>
  <c r="AL1324" i="8"/>
  <c r="CD1323" i="8"/>
  <c r="CC1323" i="8"/>
  <c r="BO1323" i="8"/>
  <c r="BG1323" i="8"/>
  <c r="BF1323" i="8"/>
  <c r="AS1323" i="8"/>
  <c r="AR1323" i="8"/>
  <c r="AQ1323" i="8"/>
  <c r="AL1323" i="8"/>
  <c r="CD1322" i="8"/>
  <c r="CC1322" i="8"/>
  <c r="BO1322" i="8"/>
  <c r="BG1322" i="8"/>
  <c r="BF1322" i="8"/>
  <c r="AS1322" i="8"/>
  <c r="AR1322" i="8"/>
  <c r="AQ1322" i="8"/>
  <c r="AL1322" i="8"/>
  <c r="CD1321" i="8"/>
  <c r="CC1321" i="8"/>
  <c r="BO1321" i="8"/>
  <c r="BG1321" i="8"/>
  <c r="BF1321" i="8"/>
  <c r="AS1321" i="8"/>
  <c r="AR1321" i="8"/>
  <c r="AQ1321" i="8"/>
  <c r="AL1321" i="8"/>
  <c r="CD1320" i="8"/>
  <c r="CC1320" i="8"/>
  <c r="BO1320" i="8"/>
  <c r="BG1320" i="8"/>
  <c r="BF1320" i="8"/>
  <c r="AS1320" i="8"/>
  <c r="AR1320" i="8"/>
  <c r="AQ1320" i="8"/>
  <c r="AL1320" i="8"/>
  <c r="CD1319" i="8"/>
  <c r="CC1319" i="8"/>
  <c r="BO1319" i="8"/>
  <c r="BG1319" i="8"/>
  <c r="BF1319" i="8"/>
  <c r="AS1319" i="8"/>
  <c r="AR1319" i="8"/>
  <c r="AQ1319" i="8"/>
  <c r="AL1319" i="8"/>
  <c r="CD1318" i="8"/>
  <c r="CC1318" i="8"/>
  <c r="BO1318" i="8"/>
  <c r="BG1318" i="8"/>
  <c r="BF1318" i="8"/>
  <c r="AS1318" i="8"/>
  <c r="AR1318" i="8"/>
  <c r="AQ1318" i="8"/>
  <c r="AL1318" i="8"/>
  <c r="CD1317" i="8"/>
  <c r="CC1317" i="8"/>
  <c r="BO1317" i="8"/>
  <c r="BG1317" i="8"/>
  <c r="BF1317" i="8"/>
  <c r="AS1317" i="8"/>
  <c r="AR1317" i="8"/>
  <c r="AQ1317" i="8"/>
  <c r="AL1317" i="8"/>
  <c r="CD1316" i="8"/>
  <c r="CC1316" i="8"/>
  <c r="BO1316" i="8"/>
  <c r="BG1316" i="8"/>
  <c r="BF1316" i="8"/>
  <c r="AS1316" i="8"/>
  <c r="AR1316" i="8"/>
  <c r="AQ1316" i="8"/>
  <c r="AL1316" i="8"/>
  <c r="CD1315" i="8"/>
  <c r="CC1315" i="8"/>
  <c r="BO1315" i="8"/>
  <c r="BG1315" i="8"/>
  <c r="BF1315" i="8"/>
  <c r="AS1315" i="8"/>
  <c r="AR1315" i="8"/>
  <c r="AQ1315" i="8"/>
  <c r="AL1315" i="8"/>
  <c r="CD1314" i="8"/>
  <c r="CC1314" i="8"/>
  <c r="BO1314" i="8"/>
  <c r="BG1314" i="8"/>
  <c r="BF1314" i="8"/>
  <c r="AS1314" i="8"/>
  <c r="AR1314" i="8"/>
  <c r="AQ1314" i="8"/>
  <c r="AL1314" i="8"/>
  <c r="CD1313" i="8"/>
  <c r="CC1313" i="8"/>
  <c r="BO1313" i="8"/>
  <c r="BG1313" i="8"/>
  <c r="BF1313" i="8"/>
  <c r="AS1313" i="8"/>
  <c r="AR1313" i="8"/>
  <c r="AQ1313" i="8"/>
  <c r="AL1313" i="8"/>
  <c r="CD1312" i="8"/>
  <c r="CC1312" i="8"/>
  <c r="BO1312" i="8"/>
  <c r="BG1312" i="8"/>
  <c r="BF1312" i="8"/>
  <c r="AS1312" i="8"/>
  <c r="AR1312" i="8"/>
  <c r="AQ1312" i="8"/>
  <c r="AL1312" i="8"/>
  <c r="CD1311" i="8"/>
  <c r="CC1311" i="8"/>
  <c r="BO1311" i="8"/>
  <c r="BG1311" i="8"/>
  <c r="BF1311" i="8"/>
  <c r="AS1311" i="8"/>
  <c r="AR1311" i="8"/>
  <c r="AQ1311" i="8"/>
  <c r="AL1311" i="8"/>
  <c r="CD1310" i="8"/>
  <c r="CC1310" i="8"/>
  <c r="BO1310" i="8"/>
  <c r="BG1310" i="8"/>
  <c r="BF1310" i="8"/>
  <c r="AS1310" i="8"/>
  <c r="AR1310" i="8"/>
  <c r="AQ1310" i="8"/>
  <c r="AL1310" i="8"/>
  <c r="CD1309" i="8"/>
  <c r="CC1309" i="8"/>
  <c r="BO1309" i="8"/>
  <c r="BG1309" i="8"/>
  <c r="BF1309" i="8"/>
  <c r="AS1309" i="8"/>
  <c r="AR1309" i="8"/>
  <c r="AQ1309" i="8"/>
  <c r="AL1309" i="8"/>
  <c r="CD1308" i="8"/>
  <c r="CC1308" i="8"/>
  <c r="BO1308" i="8"/>
  <c r="BG1308" i="8"/>
  <c r="BF1308" i="8"/>
  <c r="AS1308" i="8"/>
  <c r="AR1308" i="8"/>
  <c r="AQ1308" i="8"/>
  <c r="AL1308" i="8"/>
  <c r="CD1307" i="8"/>
  <c r="CC1307" i="8"/>
  <c r="BO1307" i="8"/>
  <c r="BG1307" i="8"/>
  <c r="BF1307" i="8"/>
  <c r="AS1307" i="8"/>
  <c r="AR1307" i="8"/>
  <c r="AQ1307" i="8"/>
  <c r="AL1307" i="8"/>
  <c r="CD1306" i="8"/>
  <c r="CC1306" i="8"/>
  <c r="BO1306" i="8"/>
  <c r="BG1306" i="8"/>
  <c r="BF1306" i="8"/>
  <c r="AS1306" i="8"/>
  <c r="AR1306" i="8"/>
  <c r="AQ1306" i="8"/>
  <c r="AL1306" i="8"/>
  <c r="CD1305" i="8"/>
  <c r="CC1305" i="8"/>
  <c r="BO1305" i="8"/>
  <c r="BG1305" i="8"/>
  <c r="BF1305" i="8"/>
  <c r="AS1305" i="8"/>
  <c r="AR1305" i="8"/>
  <c r="AQ1305" i="8"/>
  <c r="AL1305" i="8"/>
  <c r="CD1304" i="8"/>
  <c r="CC1304" i="8"/>
  <c r="BO1304" i="8"/>
  <c r="BG1304" i="8"/>
  <c r="BF1304" i="8"/>
  <c r="AS1304" i="8"/>
  <c r="AR1304" i="8"/>
  <c r="AQ1304" i="8"/>
  <c r="AL1304" i="8"/>
  <c r="CD1303" i="8"/>
  <c r="CC1303" i="8"/>
  <c r="BO1303" i="8"/>
  <c r="BG1303" i="8"/>
  <c r="BF1303" i="8"/>
  <c r="AS1303" i="8"/>
  <c r="AR1303" i="8"/>
  <c r="AQ1303" i="8"/>
  <c r="AL1303" i="8"/>
  <c r="CD1302" i="8"/>
  <c r="CC1302" i="8"/>
  <c r="BO1302" i="8"/>
  <c r="BG1302" i="8"/>
  <c r="BF1302" i="8"/>
  <c r="AS1302" i="8"/>
  <c r="AR1302" i="8"/>
  <c r="AQ1302" i="8"/>
  <c r="AL1302" i="8"/>
  <c r="CD1301" i="8"/>
  <c r="CC1301" i="8"/>
  <c r="BO1301" i="8"/>
  <c r="BG1301" i="8"/>
  <c r="BF1301" i="8"/>
  <c r="AS1301" i="8"/>
  <c r="AR1301" i="8"/>
  <c r="AQ1301" i="8"/>
  <c r="AL1301" i="8"/>
  <c r="CD1300" i="8"/>
  <c r="CC1300" i="8"/>
  <c r="BO1300" i="8"/>
  <c r="BG1300" i="8"/>
  <c r="BF1300" i="8"/>
  <c r="AS1300" i="8"/>
  <c r="AR1300" i="8"/>
  <c r="AQ1300" i="8"/>
  <c r="AL1300" i="8"/>
  <c r="CD1299" i="8"/>
  <c r="CC1299" i="8"/>
  <c r="BO1299" i="8"/>
  <c r="BG1299" i="8"/>
  <c r="BF1299" i="8"/>
  <c r="AS1299" i="8"/>
  <c r="AR1299" i="8"/>
  <c r="AQ1299" i="8"/>
  <c r="AL1299" i="8"/>
  <c r="CD1298" i="8"/>
  <c r="CC1298" i="8"/>
  <c r="BO1298" i="8"/>
  <c r="BG1298" i="8"/>
  <c r="BF1298" i="8"/>
  <c r="AS1298" i="8"/>
  <c r="AR1298" i="8"/>
  <c r="AQ1298" i="8"/>
  <c r="AL1298" i="8"/>
  <c r="CD1297" i="8"/>
  <c r="CC1297" i="8"/>
  <c r="BO1297" i="8"/>
  <c r="BG1297" i="8"/>
  <c r="BF1297" i="8"/>
  <c r="AS1297" i="8"/>
  <c r="AR1297" i="8"/>
  <c r="AQ1297" i="8"/>
  <c r="AL1297" i="8"/>
  <c r="CD1296" i="8"/>
  <c r="CC1296" i="8"/>
  <c r="BO1296" i="8"/>
  <c r="BG1296" i="8"/>
  <c r="BF1296" i="8"/>
  <c r="AS1296" i="8"/>
  <c r="AR1296" i="8"/>
  <c r="AQ1296" i="8"/>
  <c r="AL1296" i="8"/>
  <c r="CD1295" i="8"/>
  <c r="CC1295" i="8"/>
  <c r="BO1295" i="8"/>
  <c r="BG1295" i="8"/>
  <c r="BF1295" i="8"/>
  <c r="AS1295" i="8"/>
  <c r="AR1295" i="8"/>
  <c r="AQ1295" i="8"/>
  <c r="AL1295" i="8"/>
  <c r="CD1294" i="8"/>
  <c r="CC1294" i="8"/>
  <c r="BO1294" i="8"/>
  <c r="BG1294" i="8"/>
  <c r="BF1294" i="8"/>
  <c r="AS1294" i="8"/>
  <c r="AR1294" i="8"/>
  <c r="AQ1294" i="8"/>
  <c r="AL1294" i="8"/>
  <c r="CD1293" i="8"/>
  <c r="CC1293" i="8"/>
  <c r="BO1293" i="8"/>
  <c r="BG1293" i="8"/>
  <c r="BF1293" i="8"/>
  <c r="AS1293" i="8"/>
  <c r="AR1293" i="8"/>
  <c r="AQ1293" i="8"/>
  <c r="AL1293" i="8"/>
  <c r="CD1292" i="8"/>
  <c r="CC1292" i="8"/>
  <c r="BO1292" i="8"/>
  <c r="BG1292" i="8"/>
  <c r="BF1292" i="8"/>
  <c r="AS1292" i="8"/>
  <c r="AR1292" i="8"/>
  <c r="AQ1292" i="8"/>
  <c r="AL1292" i="8"/>
  <c r="CD1291" i="8"/>
  <c r="CC1291" i="8"/>
  <c r="BO1291" i="8"/>
  <c r="BG1291" i="8"/>
  <c r="BF1291" i="8"/>
  <c r="AS1291" i="8"/>
  <c r="AR1291" i="8"/>
  <c r="AQ1291" i="8"/>
  <c r="AL1291" i="8"/>
  <c r="CD1290" i="8"/>
  <c r="CC1290" i="8"/>
  <c r="BO1290" i="8"/>
  <c r="BG1290" i="8"/>
  <c r="BF1290" i="8"/>
  <c r="AS1290" i="8"/>
  <c r="AR1290" i="8"/>
  <c r="AQ1290" i="8"/>
  <c r="AL1290" i="8"/>
  <c r="CD1289" i="8"/>
  <c r="CC1289" i="8"/>
  <c r="BO1289" i="8"/>
  <c r="BG1289" i="8"/>
  <c r="BF1289" i="8"/>
  <c r="AS1289" i="8"/>
  <c r="AR1289" i="8"/>
  <c r="AQ1289" i="8"/>
  <c r="AL1289" i="8"/>
  <c r="CD1288" i="8"/>
  <c r="CC1288" i="8"/>
  <c r="BO1288" i="8"/>
  <c r="BG1288" i="8"/>
  <c r="BF1288" i="8"/>
  <c r="AS1288" i="8"/>
  <c r="AR1288" i="8"/>
  <c r="AQ1288" i="8"/>
  <c r="AL1288" i="8"/>
  <c r="CD1287" i="8"/>
  <c r="CC1287" i="8"/>
  <c r="BO1287" i="8"/>
  <c r="BG1287" i="8"/>
  <c r="BF1287" i="8"/>
  <c r="AS1287" i="8"/>
  <c r="AR1287" i="8"/>
  <c r="AQ1287" i="8"/>
  <c r="AL1287" i="8"/>
  <c r="CD1286" i="8"/>
  <c r="CC1286" i="8"/>
  <c r="BO1286" i="8"/>
  <c r="BG1286" i="8"/>
  <c r="BF1286" i="8"/>
  <c r="AS1286" i="8"/>
  <c r="AR1286" i="8"/>
  <c r="AQ1286" i="8"/>
  <c r="AL1286" i="8"/>
  <c r="CD1285" i="8"/>
  <c r="CC1285" i="8"/>
  <c r="BO1285" i="8"/>
  <c r="BG1285" i="8"/>
  <c r="BF1285" i="8"/>
  <c r="AS1285" i="8"/>
  <c r="AR1285" i="8"/>
  <c r="AQ1285" i="8"/>
  <c r="AL1285" i="8"/>
  <c r="CD1284" i="8"/>
  <c r="CC1284" i="8"/>
  <c r="BO1284" i="8"/>
  <c r="BG1284" i="8"/>
  <c r="BF1284" i="8"/>
  <c r="AS1284" i="8"/>
  <c r="AR1284" i="8"/>
  <c r="AQ1284" i="8"/>
  <c r="AL1284" i="8"/>
  <c r="CD1283" i="8"/>
  <c r="CC1283" i="8"/>
  <c r="BO1283" i="8"/>
  <c r="BG1283" i="8"/>
  <c r="BF1283" i="8"/>
  <c r="AS1283" i="8"/>
  <c r="AR1283" i="8"/>
  <c r="AQ1283" i="8"/>
  <c r="AL1283" i="8"/>
  <c r="CD1282" i="8"/>
  <c r="CC1282" i="8"/>
  <c r="BO1282" i="8"/>
  <c r="BG1282" i="8"/>
  <c r="BF1282" i="8"/>
  <c r="AS1282" i="8"/>
  <c r="AR1282" i="8"/>
  <c r="AQ1282" i="8"/>
  <c r="AL1282" i="8"/>
  <c r="CD1281" i="8"/>
  <c r="CC1281" i="8"/>
  <c r="BO1281" i="8"/>
  <c r="BG1281" i="8"/>
  <c r="BF1281" i="8"/>
  <c r="AS1281" i="8"/>
  <c r="AR1281" i="8"/>
  <c r="AQ1281" i="8"/>
  <c r="AL1281" i="8"/>
  <c r="CD1280" i="8"/>
  <c r="CC1280" i="8"/>
  <c r="BO1280" i="8"/>
  <c r="BG1280" i="8"/>
  <c r="BF1280" i="8"/>
  <c r="AS1280" i="8"/>
  <c r="AR1280" i="8"/>
  <c r="AQ1280" i="8"/>
  <c r="AL1280" i="8"/>
  <c r="CD1279" i="8"/>
  <c r="CC1279" i="8"/>
  <c r="BO1279" i="8"/>
  <c r="BG1279" i="8"/>
  <c r="BF1279" i="8"/>
  <c r="AS1279" i="8"/>
  <c r="AR1279" i="8"/>
  <c r="AQ1279" i="8"/>
  <c r="AL1279" i="8"/>
  <c r="CD1278" i="8"/>
  <c r="CC1278" i="8"/>
  <c r="BO1278" i="8"/>
  <c r="BG1278" i="8"/>
  <c r="BF1278" i="8"/>
  <c r="AS1278" i="8"/>
  <c r="AR1278" i="8"/>
  <c r="AQ1278" i="8"/>
  <c r="AL1278" i="8"/>
  <c r="CD1277" i="8"/>
  <c r="CC1277" i="8"/>
  <c r="BO1277" i="8"/>
  <c r="BG1277" i="8"/>
  <c r="BF1277" i="8"/>
  <c r="AS1277" i="8"/>
  <c r="AR1277" i="8"/>
  <c r="AQ1277" i="8"/>
  <c r="AL1277" i="8"/>
  <c r="CD1276" i="8"/>
  <c r="CC1276" i="8"/>
  <c r="BO1276" i="8"/>
  <c r="BG1276" i="8"/>
  <c r="BF1276" i="8"/>
  <c r="AS1276" i="8"/>
  <c r="AR1276" i="8"/>
  <c r="AQ1276" i="8"/>
  <c r="AL1276" i="8"/>
  <c r="CD1275" i="8"/>
  <c r="CC1275" i="8"/>
  <c r="BO1275" i="8"/>
  <c r="BG1275" i="8"/>
  <c r="BF1275" i="8"/>
  <c r="AS1275" i="8"/>
  <c r="AR1275" i="8"/>
  <c r="AQ1275" i="8"/>
  <c r="AL1275" i="8"/>
  <c r="CD1274" i="8"/>
  <c r="CC1274" i="8"/>
  <c r="BO1274" i="8"/>
  <c r="BG1274" i="8"/>
  <c r="BF1274" i="8"/>
  <c r="AS1274" i="8"/>
  <c r="AR1274" i="8"/>
  <c r="AQ1274" i="8"/>
  <c r="AL1274" i="8"/>
  <c r="CD1273" i="8"/>
  <c r="CC1273" i="8"/>
  <c r="BO1273" i="8"/>
  <c r="BG1273" i="8"/>
  <c r="BF1273" i="8"/>
  <c r="AS1273" i="8"/>
  <c r="AR1273" i="8"/>
  <c r="AQ1273" i="8"/>
  <c r="AL1273" i="8"/>
  <c r="CD1272" i="8"/>
  <c r="CC1272" i="8"/>
  <c r="BO1272" i="8"/>
  <c r="BG1272" i="8"/>
  <c r="BF1272" i="8"/>
  <c r="AS1272" i="8"/>
  <c r="AR1272" i="8"/>
  <c r="AQ1272" i="8"/>
  <c r="AL1272" i="8"/>
  <c r="CD1271" i="8"/>
  <c r="CC1271" i="8"/>
  <c r="BO1271" i="8"/>
  <c r="BG1271" i="8"/>
  <c r="BF1271" i="8"/>
  <c r="AS1271" i="8"/>
  <c r="AR1271" i="8"/>
  <c r="AQ1271" i="8"/>
  <c r="AL1271" i="8"/>
  <c r="CD1270" i="8"/>
  <c r="CC1270" i="8"/>
  <c r="BO1270" i="8"/>
  <c r="BG1270" i="8"/>
  <c r="BF1270" i="8"/>
  <c r="AS1270" i="8"/>
  <c r="AR1270" i="8"/>
  <c r="AQ1270" i="8"/>
  <c r="AL1270" i="8"/>
  <c r="CD1269" i="8"/>
  <c r="CC1269" i="8"/>
  <c r="BO1269" i="8"/>
  <c r="BG1269" i="8"/>
  <c r="BF1269" i="8"/>
  <c r="AS1269" i="8"/>
  <c r="AR1269" i="8"/>
  <c r="AQ1269" i="8"/>
  <c r="AL1269" i="8"/>
  <c r="CD1268" i="8"/>
  <c r="CC1268" i="8"/>
  <c r="BO1268" i="8"/>
  <c r="BG1268" i="8"/>
  <c r="BF1268" i="8"/>
  <c r="AS1268" i="8"/>
  <c r="AR1268" i="8"/>
  <c r="AQ1268" i="8"/>
  <c r="AL1268" i="8"/>
  <c r="CD1267" i="8"/>
  <c r="CC1267" i="8"/>
  <c r="BO1267" i="8"/>
  <c r="BG1267" i="8"/>
  <c r="BF1267" i="8"/>
  <c r="AS1267" i="8"/>
  <c r="AR1267" i="8"/>
  <c r="AQ1267" i="8"/>
  <c r="AL1267" i="8"/>
  <c r="CD1266" i="8"/>
  <c r="CC1266" i="8"/>
  <c r="BO1266" i="8"/>
  <c r="BG1266" i="8"/>
  <c r="BF1266" i="8"/>
  <c r="AS1266" i="8"/>
  <c r="AR1266" i="8"/>
  <c r="AQ1266" i="8"/>
  <c r="AL1266" i="8"/>
  <c r="CD1265" i="8"/>
  <c r="CC1265" i="8"/>
  <c r="BO1265" i="8"/>
  <c r="BG1265" i="8"/>
  <c r="BF1265" i="8"/>
  <c r="AS1265" i="8"/>
  <c r="AR1265" i="8"/>
  <c r="AQ1265" i="8"/>
  <c r="AL1265" i="8"/>
  <c r="CD1264" i="8"/>
  <c r="CC1264" i="8"/>
  <c r="BO1264" i="8"/>
  <c r="BG1264" i="8"/>
  <c r="BF1264" i="8"/>
  <c r="AS1264" i="8"/>
  <c r="AR1264" i="8"/>
  <c r="AQ1264" i="8"/>
  <c r="AL1264" i="8"/>
  <c r="CD1263" i="8"/>
  <c r="CC1263" i="8"/>
  <c r="BO1263" i="8"/>
  <c r="BG1263" i="8"/>
  <c r="BF1263" i="8"/>
  <c r="AS1263" i="8"/>
  <c r="AR1263" i="8"/>
  <c r="AQ1263" i="8"/>
  <c r="AL1263" i="8"/>
  <c r="CD1262" i="8"/>
  <c r="CC1262" i="8"/>
  <c r="BO1262" i="8"/>
  <c r="BG1262" i="8"/>
  <c r="BF1262" i="8"/>
  <c r="AS1262" i="8"/>
  <c r="AR1262" i="8"/>
  <c r="AQ1262" i="8"/>
  <c r="AL1262" i="8"/>
  <c r="CD1261" i="8"/>
  <c r="CC1261" i="8"/>
  <c r="BO1261" i="8"/>
  <c r="BG1261" i="8"/>
  <c r="BF1261" i="8"/>
  <c r="AS1261" i="8"/>
  <c r="AR1261" i="8"/>
  <c r="AQ1261" i="8"/>
  <c r="AL1261" i="8"/>
  <c r="CD1260" i="8"/>
  <c r="CC1260" i="8"/>
  <c r="BO1260" i="8"/>
  <c r="BG1260" i="8"/>
  <c r="BF1260" i="8"/>
  <c r="AS1260" i="8"/>
  <c r="AR1260" i="8"/>
  <c r="AQ1260" i="8"/>
  <c r="AL1260" i="8"/>
  <c r="CD1259" i="8"/>
  <c r="CC1259" i="8"/>
  <c r="BO1259" i="8"/>
  <c r="BG1259" i="8"/>
  <c r="BF1259" i="8"/>
  <c r="AS1259" i="8"/>
  <c r="AR1259" i="8"/>
  <c r="AQ1259" i="8"/>
  <c r="AL1259" i="8"/>
  <c r="CD1258" i="8"/>
  <c r="CC1258" i="8"/>
  <c r="BO1258" i="8"/>
  <c r="BG1258" i="8"/>
  <c r="BF1258" i="8"/>
  <c r="AS1258" i="8"/>
  <c r="AR1258" i="8"/>
  <c r="AQ1258" i="8"/>
  <c r="AL1258" i="8"/>
  <c r="CD1257" i="8"/>
  <c r="CC1257" i="8"/>
  <c r="BO1257" i="8"/>
  <c r="BG1257" i="8"/>
  <c r="BF1257" i="8"/>
  <c r="AS1257" i="8"/>
  <c r="AR1257" i="8"/>
  <c r="AQ1257" i="8"/>
  <c r="AL1257" i="8"/>
  <c r="CD1256" i="8"/>
  <c r="CC1256" i="8"/>
  <c r="BO1256" i="8"/>
  <c r="BG1256" i="8"/>
  <c r="BF1256" i="8"/>
  <c r="AS1256" i="8"/>
  <c r="AR1256" i="8"/>
  <c r="AQ1256" i="8"/>
  <c r="AL1256" i="8"/>
  <c r="CD1255" i="8"/>
  <c r="CC1255" i="8"/>
  <c r="BO1255" i="8"/>
  <c r="BG1255" i="8"/>
  <c r="BF1255" i="8"/>
  <c r="AS1255" i="8"/>
  <c r="AR1255" i="8"/>
  <c r="AQ1255" i="8"/>
  <c r="AL1255" i="8"/>
  <c r="CD1254" i="8"/>
  <c r="CC1254" i="8"/>
  <c r="BO1254" i="8"/>
  <c r="BG1254" i="8"/>
  <c r="BF1254" i="8"/>
  <c r="AS1254" i="8"/>
  <c r="AR1254" i="8"/>
  <c r="AQ1254" i="8"/>
  <c r="AL1254" i="8"/>
  <c r="CD1253" i="8"/>
  <c r="CC1253" i="8"/>
  <c r="BO1253" i="8"/>
  <c r="BG1253" i="8"/>
  <c r="BF1253" i="8"/>
  <c r="AS1253" i="8"/>
  <c r="AR1253" i="8"/>
  <c r="AQ1253" i="8"/>
  <c r="AL1253" i="8"/>
  <c r="CD1252" i="8"/>
  <c r="CC1252" i="8"/>
  <c r="BO1252" i="8"/>
  <c r="BG1252" i="8"/>
  <c r="BF1252" i="8"/>
  <c r="AS1252" i="8"/>
  <c r="AR1252" i="8"/>
  <c r="AQ1252" i="8"/>
  <c r="AL1252" i="8"/>
  <c r="CD1251" i="8"/>
  <c r="CC1251" i="8"/>
  <c r="BO1251" i="8"/>
  <c r="BG1251" i="8"/>
  <c r="BF1251" i="8"/>
  <c r="AS1251" i="8"/>
  <c r="AR1251" i="8"/>
  <c r="AQ1251" i="8"/>
  <c r="AL1251" i="8"/>
  <c r="CD1250" i="8"/>
  <c r="CC1250" i="8"/>
  <c r="BO1250" i="8"/>
  <c r="BG1250" i="8"/>
  <c r="BF1250" i="8"/>
  <c r="AS1250" i="8"/>
  <c r="AR1250" i="8"/>
  <c r="AQ1250" i="8"/>
  <c r="AL1250" i="8"/>
  <c r="CD1249" i="8"/>
  <c r="CC1249" i="8"/>
  <c r="BO1249" i="8"/>
  <c r="BG1249" i="8"/>
  <c r="BF1249" i="8"/>
  <c r="AS1249" i="8"/>
  <c r="AR1249" i="8"/>
  <c r="AQ1249" i="8"/>
  <c r="AL1249" i="8"/>
  <c r="CD1248" i="8"/>
  <c r="CC1248" i="8"/>
  <c r="BO1248" i="8"/>
  <c r="BG1248" i="8"/>
  <c r="BF1248" i="8"/>
  <c r="AS1248" i="8"/>
  <c r="AR1248" i="8"/>
  <c r="AQ1248" i="8"/>
  <c r="AL1248" i="8"/>
  <c r="CD1247" i="8"/>
  <c r="CC1247" i="8"/>
  <c r="BO1247" i="8"/>
  <c r="BG1247" i="8"/>
  <c r="BF1247" i="8"/>
  <c r="AS1247" i="8"/>
  <c r="AR1247" i="8"/>
  <c r="AQ1247" i="8"/>
  <c r="AL1247" i="8"/>
  <c r="CD1246" i="8"/>
  <c r="CC1246" i="8"/>
  <c r="BO1246" i="8"/>
  <c r="BG1246" i="8"/>
  <c r="BF1246" i="8"/>
  <c r="AS1246" i="8"/>
  <c r="AR1246" i="8"/>
  <c r="AQ1246" i="8"/>
  <c r="AL1246" i="8"/>
  <c r="CD1245" i="8"/>
  <c r="CC1245" i="8"/>
  <c r="BO1245" i="8"/>
  <c r="BG1245" i="8"/>
  <c r="BF1245" i="8"/>
  <c r="AS1245" i="8"/>
  <c r="AR1245" i="8"/>
  <c r="AQ1245" i="8"/>
  <c r="AL1245" i="8"/>
  <c r="CD1244" i="8"/>
  <c r="CC1244" i="8"/>
  <c r="BO1244" i="8"/>
  <c r="BG1244" i="8"/>
  <c r="BF1244" i="8"/>
  <c r="AS1244" i="8"/>
  <c r="AR1244" i="8"/>
  <c r="AQ1244" i="8"/>
  <c r="AL1244" i="8"/>
  <c r="CD1243" i="8"/>
  <c r="CC1243" i="8"/>
  <c r="BO1243" i="8"/>
  <c r="BG1243" i="8"/>
  <c r="BF1243" i="8"/>
  <c r="AS1243" i="8"/>
  <c r="AR1243" i="8"/>
  <c r="AQ1243" i="8"/>
  <c r="AL1243" i="8"/>
  <c r="CD1242" i="8"/>
  <c r="CC1242" i="8"/>
  <c r="BO1242" i="8"/>
  <c r="BG1242" i="8"/>
  <c r="BF1242" i="8"/>
  <c r="AS1242" i="8"/>
  <c r="AR1242" i="8"/>
  <c r="AQ1242" i="8"/>
  <c r="AL1242" i="8"/>
  <c r="CD1241" i="8"/>
  <c r="CC1241" i="8"/>
  <c r="BO1241" i="8"/>
  <c r="BG1241" i="8"/>
  <c r="BF1241" i="8"/>
  <c r="AS1241" i="8"/>
  <c r="AR1241" i="8"/>
  <c r="AQ1241" i="8"/>
  <c r="AL1241" i="8"/>
  <c r="CD1240" i="8"/>
  <c r="CC1240" i="8"/>
  <c r="BO1240" i="8"/>
  <c r="BG1240" i="8"/>
  <c r="BF1240" i="8"/>
  <c r="AS1240" i="8"/>
  <c r="AR1240" i="8"/>
  <c r="AQ1240" i="8"/>
  <c r="AL1240" i="8"/>
  <c r="CD1239" i="8"/>
  <c r="CC1239" i="8"/>
  <c r="BO1239" i="8"/>
  <c r="BG1239" i="8"/>
  <c r="BF1239" i="8"/>
  <c r="AS1239" i="8"/>
  <c r="AR1239" i="8"/>
  <c r="AQ1239" i="8"/>
  <c r="AL1239" i="8"/>
  <c r="CD1238" i="8"/>
  <c r="CC1238" i="8"/>
  <c r="BO1238" i="8"/>
  <c r="BG1238" i="8"/>
  <c r="BF1238" i="8"/>
  <c r="AS1238" i="8"/>
  <c r="AR1238" i="8"/>
  <c r="AQ1238" i="8"/>
  <c r="AL1238" i="8"/>
  <c r="CD1237" i="8"/>
  <c r="CC1237" i="8"/>
  <c r="BO1237" i="8"/>
  <c r="BG1237" i="8"/>
  <c r="BF1237" i="8"/>
  <c r="AS1237" i="8"/>
  <c r="AR1237" i="8"/>
  <c r="AQ1237" i="8"/>
  <c r="AL1237" i="8"/>
  <c r="CD1236" i="8"/>
  <c r="CC1236" i="8"/>
  <c r="BO1236" i="8"/>
  <c r="BG1236" i="8"/>
  <c r="BF1236" i="8"/>
  <c r="AS1236" i="8"/>
  <c r="AR1236" i="8"/>
  <c r="AQ1236" i="8"/>
  <c r="AL1236" i="8"/>
  <c r="CD1235" i="8"/>
  <c r="CC1235" i="8"/>
  <c r="BO1235" i="8"/>
  <c r="BG1235" i="8"/>
  <c r="BF1235" i="8"/>
  <c r="AS1235" i="8"/>
  <c r="AR1235" i="8"/>
  <c r="AQ1235" i="8"/>
  <c r="AL1235" i="8"/>
  <c r="CD1234" i="8"/>
  <c r="CC1234" i="8"/>
  <c r="BO1234" i="8"/>
  <c r="BG1234" i="8"/>
  <c r="BF1234" i="8"/>
  <c r="AS1234" i="8"/>
  <c r="AR1234" i="8"/>
  <c r="AQ1234" i="8"/>
  <c r="AL1234" i="8"/>
  <c r="CD1233" i="8"/>
  <c r="CC1233" i="8"/>
  <c r="BO1233" i="8"/>
  <c r="BG1233" i="8"/>
  <c r="BF1233" i="8"/>
  <c r="AS1233" i="8"/>
  <c r="AR1233" i="8"/>
  <c r="AQ1233" i="8"/>
  <c r="AL1233" i="8"/>
  <c r="CD1232" i="8"/>
  <c r="CC1232" i="8"/>
  <c r="BO1232" i="8"/>
  <c r="BG1232" i="8"/>
  <c r="BF1232" i="8"/>
  <c r="AS1232" i="8"/>
  <c r="AR1232" i="8"/>
  <c r="AQ1232" i="8"/>
  <c r="AL1232" i="8"/>
  <c r="CD1231" i="8"/>
  <c r="CC1231" i="8"/>
  <c r="BO1231" i="8"/>
  <c r="BG1231" i="8"/>
  <c r="BF1231" i="8"/>
  <c r="AS1231" i="8"/>
  <c r="AR1231" i="8"/>
  <c r="AQ1231" i="8"/>
  <c r="AL1231" i="8"/>
  <c r="CD1230" i="8"/>
  <c r="CC1230" i="8"/>
  <c r="BO1230" i="8"/>
  <c r="BG1230" i="8"/>
  <c r="BF1230" i="8"/>
  <c r="AS1230" i="8"/>
  <c r="AR1230" i="8"/>
  <c r="AQ1230" i="8"/>
  <c r="AL1230" i="8"/>
  <c r="CD1229" i="8"/>
  <c r="CC1229" i="8"/>
  <c r="BO1229" i="8"/>
  <c r="BG1229" i="8"/>
  <c r="BF1229" i="8"/>
  <c r="AS1229" i="8"/>
  <c r="AR1229" i="8"/>
  <c r="AQ1229" i="8"/>
  <c r="AL1229" i="8"/>
  <c r="CD1228" i="8"/>
  <c r="CC1228" i="8"/>
  <c r="BO1228" i="8"/>
  <c r="BG1228" i="8"/>
  <c r="BF1228" i="8"/>
  <c r="AS1228" i="8"/>
  <c r="AR1228" i="8"/>
  <c r="AQ1228" i="8"/>
  <c r="AL1228" i="8"/>
  <c r="CD1227" i="8"/>
  <c r="CC1227" i="8"/>
  <c r="BO1227" i="8"/>
  <c r="BG1227" i="8"/>
  <c r="BF1227" i="8"/>
  <c r="AS1227" i="8"/>
  <c r="AR1227" i="8"/>
  <c r="AQ1227" i="8"/>
  <c r="AL1227" i="8"/>
  <c r="CD1226" i="8"/>
  <c r="CC1226" i="8"/>
  <c r="BO1226" i="8"/>
  <c r="BG1226" i="8"/>
  <c r="BF1226" i="8"/>
  <c r="AS1226" i="8"/>
  <c r="AR1226" i="8"/>
  <c r="AQ1226" i="8"/>
  <c r="AL1226" i="8"/>
  <c r="CD1225" i="8"/>
  <c r="CC1225" i="8"/>
  <c r="BO1225" i="8"/>
  <c r="BG1225" i="8"/>
  <c r="BF1225" i="8"/>
  <c r="AS1225" i="8"/>
  <c r="AR1225" i="8"/>
  <c r="AQ1225" i="8"/>
  <c r="AL1225" i="8"/>
  <c r="CD1224" i="8"/>
  <c r="CC1224" i="8"/>
  <c r="BO1224" i="8"/>
  <c r="BG1224" i="8"/>
  <c r="BF1224" i="8"/>
  <c r="AS1224" i="8"/>
  <c r="AR1224" i="8"/>
  <c r="AQ1224" i="8"/>
  <c r="AL1224" i="8"/>
  <c r="CD1223" i="8"/>
  <c r="CC1223" i="8"/>
  <c r="BO1223" i="8"/>
  <c r="BG1223" i="8"/>
  <c r="BF1223" i="8"/>
  <c r="AS1223" i="8"/>
  <c r="AR1223" i="8"/>
  <c r="AQ1223" i="8"/>
  <c r="AL1223" i="8"/>
  <c r="CD1222" i="8"/>
  <c r="CC1222" i="8"/>
  <c r="BO1222" i="8"/>
  <c r="BG1222" i="8"/>
  <c r="BF1222" i="8"/>
  <c r="AS1222" i="8"/>
  <c r="AR1222" i="8"/>
  <c r="AQ1222" i="8"/>
  <c r="AL1222" i="8"/>
  <c r="CD1221" i="8"/>
  <c r="CC1221" i="8"/>
  <c r="BO1221" i="8"/>
  <c r="BG1221" i="8"/>
  <c r="BF1221" i="8"/>
  <c r="AS1221" i="8"/>
  <c r="AR1221" i="8"/>
  <c r="AQ1221" i="8"/>
  <c r="AL1221" i="8"/>
  <c r="CD1220" i="8"/>
  <c r="CC1220" i="8"/>
  <c r="BO1220" i="8"/>
  <c r="BG1220" i="8"/>
  <c r="BF1220" i="8"/>
  <c r="AS1220" i="8"/>
  <c r="AR1220" i="8"/>
  <c r="AQ1220" i="8"/>
  <c r="AL1220" i="8"/>
  <c r="CD1219" i="8"/>
  <c r="CC1219" i="8"/>
  <c r="BO1219" i="8"/>
  <c r="BG1219" i="8"/>
  <c r="BF1219" i="8"/>
  <c r="AS1219" i="8"/>
  <c r="AR1219" i="8"/>
  <c r="AQ1219" i="8"/>
  <c r="AL1219" i="8"/>
  <c r="CD1218" i="8"/>
  <c r="CC1218" i="8"/>
  <c r="BO1218" i="8"/>
  <c r="BG1218" i="8"/>
  <c r="BF1218" i="8"/>
  <c r="AS1218" i="8"/>
  <c r="AR1218" i="8"/>
  <c r="AQ1218" i="8"/>
  <c r="AL1218" i="8"/>
  <c r="CD1217" i="8"/>
  <c r="CC1217" i="8"/>
  <c r="BO1217" i="8"/>
  <c r="BG1217" i="8"/>
  <c r="BF1217" i="8"/>
  <c r="AS1217" i="8"/>
  <c r="AR1217" i="8"/>
  <c r="AQ1217" i="8"/>
  <c r="AL1217" i="8"/>
  <c r="CD1216" i="8"/>
  <c r="CC1216" i="8"/>
  <c r="BO1216" i="8"/>
  <c r="BG1216" i="8"/>
  <c r="BF1216" i="8"/>
  <c r="AS1216" i="8"/>
  <c r="AR1216" i="8"/>
  <c r="AQ1216" i="8"/>
  <c r="AL1216" i="8"/>
  <c r="CD1215" i="8"/>
  <c r="CC1215" i="8"/>
  <c r="BO1215" i="8"/>
  <c r="BG1215" i="8"/>
  <c r="BF1215" i="8"/>
  <c r="AS1215" i="8"/>
  <c r="AR1215" i="8"/>
  <c r="AQ1215" i="8"/>
  <c r="AL1215" i="8"/>
  <c r="CD1214" i="8"/>
  <c r="CC1214" i="8"/>
  <c r="BO1214" i="8"/>
  <c r="BG1214" i="8"/>
  <c r="BF1214" i="8"/>
  <c r="AS1214" i="8"/>
  <c r="AR1214" i="8"/>
  <c r="AQ1214" i="8"/>
  <c r="AL1214" i="8"/>
  <c r="CD1213" i="8"/>
  <c r="CC1213" i="8"/>
  <c r="BO1213" i="8"/>
  <c r="BG1213" i="8"/>
  <c r="BF1213" i="8"/>
  <c r="AS1213" i="8"/>
  <c r="AR1213" i="8"/>
  <c r="AQ1213" i="8"/>
  <c r="AL1213" i="8"/>
  <c r="CD1212" i="8"/>
  <c r="CC1212" i="8"/>
  <c r="BO1212" i="8"/>
  <c r="BG1212" i="8"/>
  <c r="BF1212" i="8"/>
  <c r="AS1212" i="8"/>
  <c r="AR1212" i="8"/>
  <c r="AQ1212" i="8"/>
  <c r="AL1212" i="8"/>
  <c r="CD1211" i="8"/>
  <c r="CC1211" i="8"/>
  <c r="BO1211" i="8"/>
  <c r="BG1211" i="8"/>
  <c r="BF1211" i="8"/>
  <c r="AS1211" i="8"/>
  <c r="AR1211" i="8"/>
  <c r="AQ1211" i="8"/>
  <c r="AL1211" i="8"/>
  <c r="CD1210" i="8"/>
  <c r="CC1210" i="8"/>
  <c r="BO1210" i="8"/>
  <c r="BG1210" i="8"/>
  <c r="BF1210" i="8"/>
  <c r="AS1210" i="8"/>
  <c r="AR1210" i="8"/>
  <c r="AQ1210" i="8"/>
  <c r="AL1210" i="8"/>
  <c r="CD1209" i="8"/>
  <c r="CC1209" i="8"/>
  <c r="BO1209" i="8"/>
  <c r="BG1209" i="8"/>
  <c r="BF1209" i="8"/>
  <c r="AS1209" i="8"/>
  <c r="AR1209" i="8"/>
  <c r="AQ1209" i="8"/>
  <c r="AL1209" i="8"/>
  <c r="CD1208" i="8"/>
  <c r="CC1208" i="8"/>
  <c r="BO1208" i="8"/>
  <c r="BG1208" i="8"/>
  <c r="BF1208" i="8"/>
  <c r="AS1208" i="8"/>
  <c r="AR1208" i="8"/>
  <c r="AQ1208" i="8"/>
  <c r="AL1208" i="8"/>
  <c r="CD1207" i="8"/>
  <c r="CC1207" i="8"/>
  <c r="BO1207" i="8"/>
  <c r="BG1207" i="8"/>
  <c r="BF1207" i="8"/>
  <c r="AS1207" i="8"/>
  <c r="AR1207" i="8"/>
  <c r="AQ1207" i="8"/>
  <c r="AL1207" i="8"/>
  <c r="CD1206" i="8"/>
  <c r="CC1206" i="8"/>
  <c r="BO1206" i="8"/>
  <c r="BG1206" i="8"/>
  <c r="BF1206" i="8"/>
  <c r="AS1206" i="8"/>
  <c r="AR1206" i="8"/>
  <c r="AQ1206" i="8"/>
  <c r="AL1206" i="8"/>
  <c r="CD1205" i="8"/>
  <c r="CC1205" i="8"/>
  <c r="BO1205" i="8"/>
  <c r="BG1205" i="8"/>
  <c r="BF1205" i="8"/>
  <c r="AS1205" i="8"/>
  <c r="AR1205" i="8"/>
  <c r="AQ1205" i="8"/>
  <c r="AL1205" i="8"/>
  <c r="CD1204" i="8"/>
  <c r="CC1204" i="8"/>
  <c r="BO1204" i="8"/>
  <c r="BG1204" i="8"/>
  <c r="BF1204" i="8"/>
  <c r="AS1204" i="8"/>
  <c r="AR1204" i="8"/>
  <c r="AQ1204" i="8"/>
  <c r="AL1204" i="8"/>
  <c r="CD1203" i="8"/>
  <c r="CC1203" i="8"/>
  <c r="BO1203" i="8"/>
  <c r="BG1203" i="8"/>
  <c r="BF1203" i="8"/>
  <c r="AS1203" i="8"/>
  <c r="AR1203" i="8"/>
  <c r="AQ1203" i="8"/>
  <c r="AL1203" i="8"/>
  <c r="CD1202" i="8"/>
  <c r="CC1202" i="8"/>
  <c r="BO1202" i="8"/>
  <c r="BG1202" i="8"/>
  <c r="BF1202" i="8"/>
  <c r="AS1202" i="8"/>
  <c r="AR1202" i="8"/>
  <c r="AQ1202" i="8"/>
  <c r="AL1202" i="8"/>
  <c r="CD1201" i="8"/>
  <c r="CC1201" i="8"/>
  <c r="BO1201" i="8"/>
  <c r="BG1201" i="8"/>
  <c r="BF1201" i="8"/>
  <c r="AS1201" i="8"/>
  <c r="AR1201" i="8"/>
  <c r="AQ1201" i="8"/>
  <c r="AL1201" i="8"/>
  <c r="CD1200" i="8"/>
  <c r="CC1200" i="8"/>
  <c r="BO1200" i="8"/>
  <c r="BG1200" i="8"/>
  <c r="BF1200" i="8"/>
  <c r="AS1200" i="8"/>
  <c r="AR1200" i="8"/>
  <c r="AQ1200" i="8"/>
  <c r="AL1200" i="8"/>
  <c r="CD1199" i="8"/>
  <c r="CC1199" i="8"/>
  <c r="BO1199" i="8"/>
  <c r="BG1199" i="8"/>
  <c r="BF1199" i="8"/>
  <c r="AS1199" i="8"/>
  <c r="AR1199" i="8"/>
  <c r="AQ1199" i="8"/>
  <c r="AL1199" i="8"/>
  <c r="CD1198" i="8"/>
  <c r="CC1198" i="8"/>
  <c r="BO1198" i="8"/>
  <c r="BG1198" i="8"/>
  <c r="BF1198" i="8"/>
  <c r="AS1198" i="8"/>
  <c r="AR1198" i="8"/>
  <c r="AQ1198" i="8"/>
  <c r="AL1198" i="8"/>
  <c r="CD1197" i="8"/>
  <c r="CC1197" i="8"/>
  <c r="BO1197" i="8"/>
  <c r="BG1197" i="8"/>
  <c r="BF1197" i="8"/>
  <c r="AS1197" i="8"/>
  <c r="AR1197" i="8"/>
  <c r="AQ1197" i="8"/>
  <c r="AL1197" i="8"/>
  <c r="CD1196" i="8"/>
  <c r="CC1196" i="8"/>
  <c r="BO1196" i="8"/>
  <c r="BG1196" i="8"/>
  <c r="BF1196" i="8"/>
  <c r="AS1196" i="8"/>
  <c r="AR1196" i="8"/>
  <c r="AQ1196" i="8"/>
  <c r="AL1196" i="8"/>
  <c r="CD1195" i="8"/>
  <c r="CC1195" i="8"/>
  <c r="BO1195" i="8"/>
  <c r="BG1195" i="8"/>
  <c r="BF1195" i="8"/>
  <c r="AS1195" i="8"/>
  <c r="AR1195" i="8"/>
  <c r="AQ1195" i="8"/>
  <c r="AL1195" i="8"/>
  <c r="CD1194" i="8"/>
  <c r="CC1194" i="8"/>
  <c r="BO1194" i="8"/>
  <c r="BG1194" i="8"/>
  <c r="BF1194" i="8"/>
  <c r="AS1194" i="8"/>
  <c r="AR1194" i="8"/>
  <c r="AQ1194" i="8"/>
  <c r="AL1194" i="8"/>
  <c r="CD1193" i="8"/>
  <c r="CC1193" i="8"/>
  <c r="BO1193" i="8"/>
  <c r="BG1193" i="8"/>
  <c r="BF1193" i="8"/>
  <c r="AS1193" i="8"/>
  <c r="AR1193" i="8"/>
  <c r="AQ1193" i="8"/>
  <c r="AL1193" i="8"/>
  <c r="CD1192" i="8"/>
  <c r="CC1192" i="8"/>
  <c r="BO1192" i="8"/>
  <c r="BG1192" i="8"/>
  <c r="BF1192" i="8"/>
  <c r="AS1192" i="8"/>
  <c r="AR1192" i="8"/>
  <c r="AQ1192" i="8"/>
  <c r="AL1192" i="8"/>
  <c r="CD1191" i="8"/>
  <c r="CC1191" i="8"/>
  <c r="BO1191" i="8"/>
  <c r="BG1191" i="8"/>
  <c r="BF1191" i="8"/>
  <c r="AS1191" i="8"/>
  <c r="AR1191" i="8"/>
  <c r="AQ1191" i="8"/>
  <c r="AL1191" i="8"/>
  <c r="CD1190" i="8"/>
  <c r="CC1190" i="8"/>
  <c r="BO1190" i="8"/>
  <c r="BG1190" i="8"/>
  <c r="BF1190" i="8"/>
  <c r="AS1190" i="8"/>
  <c r="AR1190" i="8"/>
  <c r="AQ1190" i="8"/>
  <c r="AL1190" i="8"/>
  <c r="CD1189" i="8"/>
  <c r="CC1189" i="8"/>
  <c r="BO1189" i="8"/>
  <c r="BG1189" i="8"/>
  <c r="BF1189" i="8"/>
  <c r="AS1189" i="8"/>
  <c r="AR1189" i="8"/>
  <c r="AQ1189" i="8"/>
  <c r="AL1189" i="8"/>
  <c r="CD1188" i="8"/>
  <c r="CC1188" i="8"/>
  <c r="BO1188" i="8"/>
  <c r="BG1188" i="8"/>
  <c r="BF1188" i="8"/>
  <c r="AS1188" i="8"/>
  <c r="AR1188" i="8"/>
  <c r="AQ1188" i="8"/>
  <c r="AL1188" i="8"/>
  <c r="CD1187" i="8"/>
  <c r="CC1187" i="8"/>
  <c r="BO1187" i="8"/>
  <c r="BG1187" i="8"/>
  <c r="BF1187" i="8"/>
  <c r="AS1187" i="8"/>
  <c r="AR1187" i="8"/>
  <c r="AQ1187" i="8"/>
  <c r="AL1187" i="8"/>
  <c r="CD1186" i="8"/>
  <c r="CC1186" i="8"/>
  <c r="BO1186" i="8"/>
  <c r="BG1186" i="8"/>
  <c r="BF1186" i="8"/>
  <c r="AS1186" i="8"/>
  <c r="AR1186" i="8"/>
  <c r="AQ1186" i="8"/>
  <c r="AL1186" i="8"/>
  <c r="CD1185" i="8"/>
  <c r="CC1185" i="8"/>
  <c r="BO1185" i="8"/>
  <c r="BG1185" i="8"/>
  <c r="BF1185" i="8"/>
  <c r="AS1185" i="8"/>
  <c r="AR1185" i="8"/>
  <c r="AQ1185" i="8"/>
  <c r="AL1185" i="8"/>
  <c r="CD1184" i="8"/>
  <c r="CC1184" i="8"/>
  <c r="BO1184" i="8"/>
  <c r="BG1184" i="8"/>
  <c r="BF1184" i="8"/>
  <c r="AS1184" i="8"/>
  <c r="AR1184" i="8"/>
  <c r="AQ1184" i="8"/>
  <c r="AL1184" i="8"/>
  <c r="CD1183" i="8"/>
  <c r="CC1183" i="8"/>
  <c r="BO1183" i="8"/>
  <c r="BG1183" i="8"/>
  <c r="BF1183" i="8"/>
  <c r="AS1183" i="8"/>
  <c r="AR1183" i="8"/>
  <c r="AQ1183" i="8"/>
  <c r="AL1183" i="8"/>
  <c r="CD1182" i="8"/>
  <c r="CC1182" i="8"/>
  <c r="BO1182" i="8"/>
  <c r="BG1182" i="8"/>
  <c r="BF1182" i="8"/>
  <c r="AS1182" i="8"/>
  <c r="AR1182" i="8"/>
  <c r="AQ1182" i="8"/>
  <c r="AL1182" i="8"/>
  <c r="CD1181" i="8"/>
  <c r="CC1181" i="8"/>
  <c r="BO1181" i="8"/>
  <c r="BG1181" i="8"/>
  <c r="BF1181" i="8"/>
  <c r="AS1181" i="8"/>
  <c r="AR1181" i="8"/>
  <c r="AQ1181" i="8"/>
  <c r="AL1181" i="8"/>
  <c r="CD1180" i="8"/>
  <c r="CC1180" i="8"/>
  <c r="BO1180" i="8"/>
  <c r="BG1180" i="8"/>
  <c r="BF1180" i="8"/>
  <c r="AS1180" i="8"/>
  <c r="AR1180" i="8"/>
  <c r="AQ1180" i="8"/>
  <c r="AL1180" i="8"/>
  <c r="CD1179" i="8"/>
  <c r="CC1179" i="8"/>
  <c r="BO1179" i="8"/>
  <c r="BG1179" i="8"/>
  <c r="BF1179" i="8"/>
  <c r="AS1179" i="8"/>
  <c r="AR1179" i="8"/>
  <c r="AQ1179" i="8"/>
  <c r="AL1179" i="8"/>
  <c r="CD1178" i="8"/>
  <c r="CC1178" i="8"/>
  <c r="BO1178" i="8"/>
  <c r="BG1178" i="8"/>
  <c r="BF1178" i="8"/>
  <c r="AS1178" i="8"/>
  <c r="AR1178" i="8"/>
  <c r="AQ1178" i="8"/>
  <c r="AL1178" i="8"/>
  <c r="CD1177" i="8"/>
  <c r="CC1177" i="8"/>
  <c r="BO1177" i="8"/>
  <c r="BG1177" i="8"/>
  <c r="BF1177" i="8"/>
  <c r="AS1177" i="8"/>
  <c r="AR1177" i="8"/>
  <c r="AQ1177" i="8"/>
  <c r="AL1177" i="8"/>
  <c r="CD1176" i="8"/>
  <c r="CC1176" i="8"/>
  <c r="BO1176" i="8"/>
  <c r="BG1176" i="8"/>
  <c r="BF1176" i="8"/>
  <c r="AS1176" i="8"/>
  <c r="AR1176" i="8"/>
  <c r="AQ1176" i="8"/>
  <c r="AL1176" i="8"/>
  <c r="CD1175" i="8"/>
  <c r="CC1175" i="8"/>
  <c r="BO1175" i="8"/>
  <c r="BG1175" i="8"/>
  <c r="BF1175" i="8"/>
  <c r="AS1175" i="8"/>
  <c r="AR1175" i="8"/>
  <c r="AQ1175" i="8"/>
  <c r="AL1175" i="8"/>
  <c r="CD1174" i="8"/>
  <c r="CC1174" i="8"/>
  <c r="BO1174" i="8"/>
  <c r="BG1174" i="8"/>
  <c r="BF1174" i="8"/>
  <c r="AS1174" i="8"/>
  <c r="AR1174" i="8"/>
  <c r="AQ1174" i="8"/>
  <c r="AL1174" i="8"/>
  <c r="CD1173" i="8"/>
  <c r="CC1173" i="8"/>
  <c r="BO1173" i="8"/>
  <c r="BG1173" i="8"/>
  <c r="BF1173" i="8"/>
  <c r="AS1173" i="8"/>
  <c r="AR1173" i="8"/>
  <c r="AQ1173" i="8"/>
  <c r="AL1173" i="8"/>
  <c r="CD1172" i="8"/>
  <c r="CC1172" i="8"/>
  <c r="BO1172" i="8"/>
  <c r="BG1172" i="8"/>
  <c r="BF1172" i="8"/>
  <c r="AS1172" i="8"/>
  <c r="AR1172" i="8"/>
  <c r="AQ1172" i="8"/>
  <c r="AL1172" i="8"/>
  <c r="CD1171" i="8"/>
  <c r="CC1171" i="8"/>
  <c r="BO1171" i="8"/>
  <c r="BG1171" i="8"/>
  <c r="BF1171" i="8"/>
  <c r="AS1171" i="8"/>
  <c r="AR1171" i="8"/>
  <c r="AQ1171" i="8"/>
  <c r="AL1171" i="8"/>
  <c r="CD1170" i="8"/>
  <c r="CC1170" i="8"/>
  <c r="BO1170" i="8"/>
  <c r="BG1170" i="8"/>
  <c r="BF1170" i="8"/>
  <c r="AS1170" i="8"/>
  <c r="AR1170" i="8"/>
  <c r="AQ1170" i="8"/>
  <c r="AL1170" i="8"/>
  <c r="CD1169" i="8"/>
  <c r="CC1169" i="8"/>
  <c r="BO1169" i="8"/>
  <c r="BG1169" i="8"/>
  <c r="BF1169" i="8"/>
  <c r="AS1169" i="8"/>
  <c r="AR1169" i="8"/>
  <c r="AQ1169" i="8"/>
  <c r="AL1169" i="8"/>
  <c r="CD1168" i="8"/>
  <c r="CC1168" i="8"/>
  <c r="BO1168" i="8"/>
  <c r="BG1168" i="8"/>
  <c r="BF1168" i="8"/>
  <c r="AS1168" i="8"/>
  <c r="AR1168" i="8"/>
  <c r="AQ1168" i="8"/>
  <c r="AL1168" i="8"/>
  <c r="CD1167" i="8"/>
  <c r="CC1167" i="8"/>
  <c r="BO1167" i="8"/>
  <c r="BG1167" i="8"/>
  <c r="BF1167" i="8"/>
  <c r="AS1167" i="8"/>
  <c r="AR1167" i="8"/>
  <c r="AQ1167" i="8"/>
  <c r="AL1167" i="8"/>
  <c r="CD1166" i="8"/>
  <c r="CC1166" i="8"/>
  <c r="BO1166" i="8"/>
  <c r="BG1166" i="8"/>
  <c r="BF1166" i="8"/>
  <c r="AS1166" i="8"/>
  <c r="AR1166" i="8"/>
  <c r="AQ1166" i="8"/>
  <c r="AL1166" i="8"/>
  <c r="CD1165" i="8"/>
  <c r="CC1165" i="8"/>
  <c r="BO1165" i="8"/>
  <c r="BG1165" i="8"/>
  <c r="BF1165" i="8"/>
  <c r="AS1165" i="8"/>
  <c r="AR1165" i="8"/>
  <c r="AQ1165" i="8"/>
  <c r="AL1165" i="8"/>
  <c r="CD1164" i="8"/>
  <c r="CC1164" i="8"/>
  <c r="BO1164" i="8"/>
  <c r="BG1164" i="8"/>
  <c r="BF1164" i="8"/>
  <c r="AS1164" i="8"/>
  <c r="AR1164" i="8"/>
  <c r="AQ1164" i="8"/>
  <c r="AL1164" i="8"/>
  <c r="CD1163" i="8"/>
  <c r="CC1163" i="8"/>
  <c r="BO1163" i="8"/>
  <c r="BG1163" i="8"/>
  <c r="BF1163" i="8"/>
  <c r="AS1163" i="8"/>
  <c r="AR1163" i="8"/>
  <c r="AQ1163" i="8"/>
  <c r="AL1163" i="8"/>
  <c r="CD1162" i="8"/>
  <c r="CC1162" i="8"/>
  <c r="BO1162" i="8"/>
  <c r="BG1162" i="8"/>
  <c r="BF1162" i="8"/>
  <c r="AS1162" i="8"/>
  <c r="AR1162" i="8"/>
  <c r="AQ1162" i="8"/>
  <c r="AL1162" i="8"/>
  <c r="CD1161" i="8"/>
  <c r="CC1161" i="8"/>
  <c r="BO1161" i="8"/>
  <c r="BG1161" i="8"/>
  <c r="BF1161" i="8"/>
  <c r="AS1161" i="8"/>
  <c r="AR1161" i="8"/>
  <c r="AQ1161" i="8"/>
  <c r="AL1161" i="8"/>
  <c r="CD1160" i="8"/>
  <c r="CC1160" i="8"/>
  <c r="BO1160" i="8"/>
  <c r="BG1160" i="8"/>
  <c r="BF1160" i="8"/>
  <c r="AS1160" i="8"/>
  <c r="AR1160" i="8"/>
  <c r="AQ1160" i="8"/>
  <c r="AL1160" i="8"/>
  <c r="CD1159" i="8"/>
  <c r="CC1159" i="8"/>
  <c r="BO1159" i="8"/>
  <c r="BG1159" i="8"/>
  <c r="BF1159" i="8"/>
  <c r="AS1159" i="8"/>
  <c r="AR1159" i="8"/>
  <c r="AQ1159" i="8"/>
  <c r="AL1159" i="8"/>
  <c r="CD1158" i="8"/>
  <c r="CC1158" i="8"/>
  <c r="BO1158" i="8"/>
  <c r="BG1158" i="8"/>
  <c r="BF1158" i="8"/>
  <c r="AS1158" i="8"/>
  <c r="AR1158" i="8"/>
  <c r="AQ1158" i="8"/>
  <c r="AL1158" i="8"/>
  <c r="CD1157" i="8"/>
  <c r="CC1157" i="8"/>
  <c r="BO1157" i="8"/>
  <c r="BG1157" i="8"/>
  <c r="BF1157" i="8"/>
  <c r="AS1157" i="8"/>
  <c r="AR1157" i="8"/>
  <c r="AQ1157" i="8"/>
  <c r="AL1157" i="8"/>
  <c r="CD1156" i="8"/>
  <c r="CC1156" i="8"/>
  <c r="BO1156" i="8"/>
  <c r="BG1156" i="8"/>
  <c r="BF1156" i="8"/>
  <c r="AS1156" i="8"/>
  <c r="AR1156" i="8"/>
  <c r="AQ1156" i="8"/>
  <c r="AL1156" i="8"/>
  <c r="CD1155" i="8"/>
  <c r="CC1155" i="8"/>
  <c r="BO1155" i="8"/>
  <c r="BG1155" i="8"/>
  <c r="BF1155" i="8"/>
  <c r="AS1155" i="8"/>
  <c r="AR1155" i="8"/>
  <c r="AQ1155" i="8"/>
  <c r="AL1155" i="8"/>
  <c r="CD1154" i="8"/>
  <c r="CC1154" i="8"/>
  <c r="BO1154" i="8"/>
  <c r="BG1154" i="8"/>
  <c r="BF1154" i="8"/>
  <c r="AS1154" i="8"/>
  <c r="AR1154" i="8"/>
  <c r="AQ1154" i="8"/>
  <c r="AL1154" i="8"/>
  <c r="CD1153" i="8"/>
  <c r="CC1153" i="8"/>
  <c r="BO1153" i="8"/>
  <c r="BG1153" i="8"/>
  <c r="BF1153" i="8"/>
  <c r="AS1153" i="8"/>
  <c r="AR1153" i="8"/>
  <c r="AQ1153" i="8"/>
  <c r="AL1153" i="8"/>
  <c r="CD1152" i="8"/>
  <c r="CC1152" i="8"/>
  <c r="BO1152" i="8"/>
  <c r="BG1152" i="8"/>
  <c r="BF1152" i="8"/>
  <c r="AS1152" i="8"/>
  <c r="AR1152" i="8"/>
  <c r="AQ1152" i="8"/>
  <c r="AL1152" i="8"/>
  <c r="CD1151" i="8"/>
  <c r="CC1151" i="8"/>
  <c r="BO1151" i="8"/>
  <c r="BG1151" i="8"/>
  <c r="BF1151" i="8"/>
  <c r="AS1151" i="8"/>
  <c r="AR1151" i="8"/>
  <c r="AQ1151" i="8"/>
  <c r="AL1151" i="8"/>
  <c r="CD1150" i="8"/>
  <c r="CC1150" i="8"/>
  <c r="BO1150" i="8"/>
  <c r="BG1150" i="8"/>
  <c r="BF1150" i="8"/>
  <c r="AS1150" i="8"/>
  <c r="AR1150" i="8"/>
  <c r="AQ1150" i="8"/>
  <c r="AL1150" i="8"/>
  <c r="CD1149" i="8"/>
  <c r="CC1149" i="8"/>
  <c r="BO1149" i="8"/>
  <c r="BG1149" i="8"/>
  <c r="BF1149" i="8"/>
  <c r="AS1149" i="8"/>
  <c r="AR1149" i="8"/>
  <c r="AQ1149" i="8"/>
  <c r="AL1149" i="8"/>
  <c r="CD1148" i="8"/>
  <c r="CC1148" i="8"/>
  <c r="BO1148" i="8"/>
  <c r="BG1148" i="8"/>
  <c r="BF1148" i="8"/>
  <c r="AS1148" i="8"/>
  <c r="AR1148" i="8"/>
  <c r="AQ1148" i="8"/>
  <c r="AL1148" i="8"/>
  <c r="CD1147" i="8"/>
  <c r="CC1147" i="8"/>
  <c r="BO1147" i="8"/>
  <c r="BG1147" i="8"/>
  <c r="BF1147" i="8"/>
  <c r="AS1147" i="8"/>
  <c r="AR1147" i="8"/>
  <c r="AQ1147" i="8"/>
  <c r="AL1147" i="8"/>
  <c r="CD1146" i="8"/>
  <c r="CC1146" i="8"/>
  <c r="BO1146" i="8"/>
  <c r="BG1146" i="8"/>
  <c r="BF1146" i="8"/>
  <c r="AS1146" i="8"/>
  <c r="AR1146" i="8"/>
  <c r="AQ1146" i="8"/>
  <c r="AL1146" i="8"/>
  <c r="CD1145" i="8"/>
  <c r="CC1145" i="8"/>
  <c r="BO1145" i="8"/>
  <c r="BG1145" i="8"/>
  <c r="BF1145" i="8"/>
  <c r="AS1145" i="8"/>
  <c r="AR1145" i="8"/>
  <c r="AQ1145" i="8"/>
  <c r="AL1145" i="8"/>
  <c r="CD1144" i="8"/>
  <c r="CC1144" i="8"/>
  <c r="BO1144" i="8"/>
  <c r="BG1144" i="8"/>
  <c r="BF1144" i="8"/>
  <c r="AS1144" i="8"/>
  <c r="AR1144" i="8"/>
  <c r="AQ1144" i="8"/>
  <c r="AL1144" i="8"/>
  <c r="CD1143" i="8"/>
  <c r="CC1143" i="8"/>
  <c r="BO1143" i="8"/>
  <c r="BG1143" i="8"/>
  <c r="BF1143" i="8"/>
  <c r="AS1143" i="8"/>
  <c r="AR1143" i="8"/>
  <c r="AQ1143" i="8"/>
  <c r="AL1143" i="8"/>
  <c r="CD1142" i="8"/>
  <c r="CC1142" i="8"/>
  <c r="BO1142" i="8"/>
  <c r="BG1142" i="8"/>
  <c r="BF1142" i="8"/>
  <c r="AS1142" i="8"/>
  <c r="AR1142" i="8"/>
  <c r="AQ1142" i="8"/>
  <c r="AL1142" i="8"/>
  <c r="CD1141" i="8"/>
  <c r="CC1141" i="8"/>
  <c r="BO1141" i="8"/>
  <c r="BG1141" i="8"/>
  <c r="BF1141" i="8"/>
  <c r="AS1141" i="8"/>
  <c r="AR1141" i="8"/>
  <c r="AQ1141" i="8"/>
  <c r="AL1141" i="8"/>
  <c r="CD1140" i="8"/>
  <c r="CC1140" i="8"/>
  <c r="BO1140" i="8"/>
  <c r="BG1140" i="8"/>
  <c r="BF1140" i="8"/>
  <c r="AS1140" i="8"/>
  <c r="AR1140" i="8"/>
  <c r="AQ1140" i="8"/>
  <c r="AL1140" i="8"/>
  <c r="CD1139" i="8"/>
  <c r="CC1139" i="8"/>
  <c r="BO1139" i="8"/>
  <c r="BG1139" i="8"/>
  <c r="BF1139" i="8"/>
  <c r="AS1139" i="8"/>
  <c r="AR1139" i="8"/>
  <c r="AQ1139" i="8"/>
  <c r="AL1139" i="8"/>
  <c r="CD1138" i="8"/>
  <c r="CC1138" i="8"/>
  <c r="BO1138" i="8"/>
  <c r="BG1138" i="8"/>
  <c r="BF1138" i="8"/>
  <c r="AS1138" i="8"/>
  <c r="AR1138" i="8"/>
  <c r="AQ1138" i="8"/>
  <c r="AL1138" i="8"/>
  <c r="CD1137" i="8"/>
  <c r="CC1137" i="8"/>
  <c r="BO1137" i="8"/>
  <c r="BG1137" i="8"/>
  <c r="BF1137" i="8"/>
  <c r="AS1137" i="8"/>
  <c r="AR1137" i="8"/>
  <c r="AQ1137" i="8"/>
  <c r="AL1137" i="8"/>
  <c r="CD1136" i="8"/>
  <c r="CC1136" i="8"/>
  <c r="BO1136" i="8"/>
  <c r="BG1136" i="8"/>
  <c r="BF1136" i="8"/>
  <c r="AS1136" i="8"/>
  <c r="AR1136" i="8"/>
  <c r="AQ1136" i="8"/>
  <c r="AL1136" i="8"/>
  <c r="CD1135" i="8"/>
  <c r="CC1135" i="8"/>
  <c r="BO1135" i="8"/>
  <c r="BG1135" i="8"/>
  <c r="BF1135" i="8"/>
  <c r="AS1135" i="8"/>
  <c r="AR1135" i="8"/>
  <c r="AQ1135" i="8"/>
  <c r="AL1135" i="8"/>
  <c r="CD1134" i="8"/>
  <c r="CC1134" i="8"/>
  <c r="BO1134" i="8"/>
  <c r="BG1134" i="8"/>
  <c r="BF1134" i="8"/>
  <c r="AS1134" i="8"/>
  <c r="AR1134" i="8"/>
  <c r="AQ1134" i="8"/>
  <c r="AL1134" i="8"/>
  <c r="CD1133" i="8"/>
  <c r="CC1133" i="8"/>
  <c r="BO1133" i="8"/>
  <c r="BG1133" i="8"/>
  <c r="BF1133" i="8"/>
  <c r="AS1133" i="8"/>
  <c r="AR1133" i="8"/>
  <c r="AQ1133" i="8"/>
  <c r="AL1133" i="8"/>
  <c r="CD1132" i="8"/>
  <c r="CC1132" i="8"/>
  <c r="BO1132" i="8"/>
  <c r="BG1132" i="8"/>
  <c r="BF1132" i="8"/>
  <c r="AS1132" i="8"/>
  <c r="AR1132" i="8"/>
  <c r="AQ1132" i="8"/>
  <c r="AL1132" i="8"/>
  <c r="CD1131" i="8"/>
  <c r="CC1131" i="8"/>
  <c r="BO1131" i="8"/>
  <c r="BG1131" i="8"/>
  <c r="BF1131" i="8"/>
  <c r="AS1131" i="8"/>
  <c r="AR1131" i="8"/>
  <c r="AQ1131" i="8"/>
  <c r="AL1131" i="8"/>
  <c r="CD1130" i="8"/>
  <c r="CC1130" i="8"/>
  <c r="BO1130" i="8"/>
  <c r="BG1130" i="8"/>
  <c r="BF1130" i="8"/>
  <c r="AS1130" i="8"/>
  <c r="AR1130" i="8"/>
  <c r="AQ1130" i="8"/>
  <c r="AL1130" i="8"/>
  <c r="CD1129" i="8"/>
  <c r="CC1129" i="8"/>
  <c r="BO1129" i="8"/>
  <c r="BG1129" i="8"/>
  <c r="BF1129" i="8"/>
  <c r="AS1129" i="8"/>
  <c r="AR1129" i="8"/>
  <c r="AQ1129" i="8"/>
  <c r="AL1129" i="8"/>
  <c r="CD1128" i="8"/>
  <c r="CC1128" i="8"/>
  <c r="BO1128" i="8"/>
  <c r="BG1128" i="8"/>
  <c r="BF1128" i="8"/>
  <c r="AS1128" i="8"/>
  <c r="AR1128" i="8"/>
  <c r="AQ1128" i="8"/>
  <c r="AL1128" i="8"/>
  <c r="CD1127" i="8"/>
  <c r="CC1127" i="8"/>
  <c r="BO1127" i="8"/>
  <c r="BG1127" i="8"/>
  <c r="BF1127" i="8"/>
  <c r="AS1127" i="8"/>
  <c r="AR1127" i="8"/>
  <c r="AQ1127" i="8"/>
  <c r="AL1127" i="8"/>
  <c r="CD1126" i="8"/>
  <c r="CC1126" i="8"/>
  <c r="BO1126" i="8"/>
  <c r="BG1126" i="8"/>
  <c r="BF1126" i="8"/>
  <c r="AS1126" i="8"/>
  <c r="AR1126" i="8"/>
  <c r="AQ1126" i="8"/>
  <c r="AL1126" i="8"/>
  <c r="CD1125" i="8"/>
  <c r="CC1125" i="8"/>
  <c r="BO1125" i="8"/>
  <c r="BG1125" i="8"/>
  <c r="BF1125" i="8"/>
  <c r="AS1125" i="8"/>
  <c r="AR1125" i="8"/>
  <c r="AQ1125" i="8"/>
  <c r="AL1125" i="8"/>
  <c r="CD1124" i="8"/>
  <c r="CC1124" i="8"/>
  <c r="BO1124" i="8"/>
  <c r="BG1124" i="8"/>
  <c r="BF1124" i="8"/>
  <c r="AS1124" i="8"/>
  <c r="AR1124" i="8"/>
  <c r="AQ1124" i="8"/>
  <c r="AL1124" i="8"/>
  <c r="CD1123" i="8"/>
  <c r="CC1123" i="8"/>
  <c r="BO1123" i="8"/>
  <c r="BG1123" i="8"/>
  <c r="BF1123" i="8"/>
  <c r="AS1123" i="8"/>
  <c r="AR1123" i="8"/>
  <c r="AQ1123" i="8"/>
  <c r="AL1123" i="8"/>
  <c r="CD1122" i="8"/>
  <c r="CC1122" i="8"/>
  <c r="BO1122" i="8"/>
  <c r="BG1122" i="8"/>
  <c r="BF1122" i="8"/>
  <c r="AS1122" i="8"/>
  <c r="AR1122" i="8"/>
  <c r="AQ1122" i="8"/>
  <c r="AL1122" i="8"/>
  <c r="CD1121" i="8"/>
  <c r="CC1121" i="8"/>
  <c r="BO1121" i="8"/>
  <c r="BG1121" i="8"/>
  <c r="BF1121" i="8"/>
  <c r="AS1121" i="8"/>
  <c r="AR1121" i="8"/>
  <c r="AQ1121" i="8"/>
  <c r="AL1121" i="8"/>
  <c r="CD1120" i="8"/>
  <c r="CC1120" i="8"/>
  <c r="BO1120" i="8"/>
  <c r="BG1120" i="8"/>
  <c r="BF1120" i="8"/>
  <c r="AS1120" i="8"/>
  <c r="AR1120" i="8"/>
  <c r="AQ1120" i="8"/>
  <c r="AL1120" i="8"/>
  <c r="CD1119" i="8"/>
  <c r="CC1119" i="8"/>
  <c r="BO1119" i="8"/>
  <c r="BG1119" i="8"/>
  <c r="BF1119" i="8"/>
  <c r="AS1119" i="8"/>
  <c r="AR1119" i="8"/>
  <c r="AQ1119" i="8"/>
  <c r="AL1119" i="8"/>
  <c r="CD1118" i="8"/>
  <c r="CC1118" i="8"/>
  <c r="BO1118" i="8"/>
  <c r="BG1118" i="8"/>
  <c r="BF1118" i="8"/>
  <c r="AS1118" i="8"/>
  <c r="AR1118" i="8"/>
  <c r="AQ1118" i="8"/>
  <c r="AL1118" i="8"/>
  <c r="CD1117" i="8"/>
  <c r="CC1117" i="8"/>
  <c r="BO1117" i="8"/>
  <c r="BG1117" i="8"/>
  <c r="BF1117" i="8"/>
  <c r="AS1117" i="8"/>
  <c r="AR1117" i="8"/>
  <c r="AQ1117" i="8"/>
  <c r="AL1117" i="8"/>
  <c r="CD1116" i="8"/>
  <c r="CC1116" i="8"/>
  <c r="BO1116" i="8"/>
  <c r="BG1116" i="8"/>
  <c r="BF1116" i="8"/>
  <c r="AS1116" i="8"/>
  <c r="AR1116" i="8"/>
  <c r="AQ1116" i="8"/>
  <c r="AL1116" i="8"/>
  <c r="CD1115" i="8"/>
  <c r="CC1115" i="8"/>
  <c r="BO1115" i="8"/>
  <c r="BG1115" i="8"/>
  <c r="BF1115" i="8"/>
  <c r="AS1115" i="8"/>
  <c r="AR1115" i="8"/>
  <c r="AQ1115" i="8"/>
  <c r="AL1115" i="8"/>
  <c r="CD1114" i="8"/>
  <c r="CC1114" i="8"/>
  <c r="BO1114" i="8"/>
  <c r="BG1114" i="8"/>
  <c r="BF1114" i="8"/>
  <c r="AS1114" i="8"/>
  <c r="AR1114" i="8"/>
  <c r="AQ1114" i="8"/>
  <c r="AL1114" i="8"/>
  <c r="CD1113" i="8"/>
  <c r="CC1113" i="8"/>
  <c r="BO1113" i="8"/>
  <c r="BG1113" i="8"/>
  <c r="BF1113" i="8"/>
  <c r="AS1113" i="8"/>
  <c r="AR1113" i="8"/>
  <c r="AQ1113" i="8"/>
  <c r="AL1113" i="8"/>
  <c r="CD1112" i="8"/>
  <c r="CC1112" i="8"/>
  <c r="BO1112" i="8"/>
  <c r="BG1112" i="8"/>
  <c r="BF1112" i="8"/>
  <c r="AS1112" i="8"/>
  <c r="AR1112" i="8"/>
  <c r="AQ1112" i="8"/>
  <c r="AL1112" i="8"/>
  <c r="CD1111" i="8"/>
  <c r="CC1111" i="8"/>
  <c r="BO1111" i="8"/>
  <c r="BG1111" i="8"/>
  <c r="BF1111" i="8"/>
  <c r="AS1111" i="8"/>
  <c r="AR1111" i="8"/>
  <c r="AQ1111" i="8"/>
  <c r="AL1111" i="8"/>
  <c r="CD1110" i="8"/>
  <c r="CC1110" i="8"/>
  <c r="BO1110" i="8"/>
  <c r="BG1110" i="8"/>
  <c r="BF1110" i="8"/>
  <c r="AS1110" i="8"/>
  <c r="AR1110" i="8"/>
  <c r="AQ1110" i="8"/>
  <c r="AL1110" i="8"/>
  <c r="CD1109" i="8"/>
  <c r="CC1109" i="8"/>
  <c r="BO1109" i="8"/>
  <c r="BG1109" i="8"/>
  <c r="BF1109" i="8"/>
  <c r="AS1109" i="8"/>
  <c r="AR1109" i="8"/>
  <c r="AQ1109" i="8"/>
  <c r="AL1109" i="8"/>
  <c r="CD1108" i="8"/>
  <c r="CC1108" i="8"/>
  <c r="BO1108" i="8"/>
  <c r="BG1108" i="8"/>
  <c r="BF1108" i="8"/>
  <c r="AS1108" i="8"/>
  <c r="AR1108" i="8"/>
  <c r="AQ1108" i="8"/>
  <c r="AL1108" i="8"/>
  <c r="CD1107" i="8"/>
  <c r="CC1107" i="8"/>
  <c r="BO1107" i="8"/>
  <c r="BG1107" i="8"/>
  <c r="BF1107" i="8"/>
  <c r="AS1107" i="8"/>
  <c r="AR1107" i="8"/>
  <c r="AQ1107" i="8"/>
  <c r="AL1107" i="8"/>
  <c r="CD1106" i="8"/>
  <c r="CC1106" i="8"/>
  <c r="BO1106" i="8"/>
  <c r="BG1106" i="8"/>
  <c r="BF1106" i="8"/>
  <c r="AS1106" i="8"/>
  <c r="AR1106" i="8"/>
  <c r="AQ1106" i="8"/>
  <c r="AL1106" i="8"/>
  <c r="CD1105" i="8"/>
  <c r="CC1105" i="8"/>
  <c r="BO1105" i="8"/>
  <c r="BG1105" i="8"/>
  <c r="BF1105" i="8"/>
  <c r="AS1105" i="8"/>
  <c r="AR1105" i="8"/>
  <c r="AQ1105" i="8"/>
  <c r="AL1105" i="8"/>
  <c r="CD1104" i="8"/>
  <c r="CC1104" i="8"/>
  <c r="BO1104" i="8"/>
  <c r="BG1104" i="8"/>
  <c r="BF1104" i="8"/>
  <c r="AS1104" i="8"/>
  <c r="AR1104" i="8"/>
  <c r="AQ1104" i="8"/>
  <c r="AL1104" i="8"/>
  <c r="CD1103" i="8"/>
  <c r="CC1103" i="8"/>
  <c r="BO1103" i="8"/>
  <c r="BG1103" i="8"/>
  <c r="BF1103" i="8"/>
  <c r="AS1103" i="8"/>
  <c r="AR1103" i="8"/>
  <c r="AQ1103" i="8"/>
  <c r="AL1103" i="8"/>
  <c r="CD1102" i="8"/>
  <c r="CC1102" i="8"/>
  <c r="BO1102" i="8"/>
  <c r="BG1102" i="8"/>
  <c r="BF1102" i="8"/>
  <c r="AS1102" i="8"/>
  <c r="AR1102" i="8"/>
  <c r="AQ1102" i="8"/>
  <c r="AL1102" i="8"/>
  <c r="CD1101" i="8"/>
  <c r="CC1101" i="8"/>
  <c r="BO1101" i="8"/>
  <c r="BG1101" i="8"/>
  <c r="BF1101" i="8"/>
  <c r="AS1101" i="8"/>
  <c r="AR1101" i="8"/>
  <c r="AQ1101" i="8"/>
  <c r="AL1101" i="8"/>
  <c r="CD1100" i="8"/>
  <c r="CC1100" i="8"/>
  <c r="BO1100" i="8"/>
  <c r="BG1100" i="8"/>
  <c r="BF1100" i="8"/>
  <c r="AS1100" i="8"/>
  <c r="AR1100" i="8"/>
  <c r="AQ1100" i="8"/>
  <c r="AL1100" i="8"/>
  <c r="CD1099" i="8"/>
  <c r="CC1099" i="8"/>
  <c r="BO1099" i="8"/>
  <c r="BG1099" i="8"/>
  <c r="BF1099" i="8"/>
  <c r="AS1099" i="8"/>
  <c r="AR1099" i="8"/>
  <c r="AQ1099" i="8"/>
  <c r="AL1099" i="8"/>
  <c r="CD1098" i="8"/>
  <c r="CC1098" i="8"/>
  <c r="BO1098" i="8"/>
  <c r="BG1098" i="8"/>
  <c r="BF1098" i="8"/>
  <c r="AS1098" i="8"/>
  <c r="AR1098" i="8"/>
  <c r="AQ1098" i="8"/>
  <c r="AL1098" i="8"/>
  <c r="CD1097" i="8"/>
  <c r="CC1097" i="8"/>
  <c r="BO1097" i="8"/>
  <c r="BG1097" i="8"/>
  <c r="BF1097" i="8"/>
  <c r="AS1097" i="8"/>
  <c r="AR1097" i="8"/>
  <c r="AQ1097" i="8"/>
  <c r="AL1097" i="8"/>
  <c r="CD1096" i="8"/>
  <c r="CC1096" i="8"/>
  <c r="BO1096" i="8"/>
  <c r="BG1096" i="8"/>
  <c r="BF1096" i="8"/>
  <c r="AS1096" i="8"/>
  <c r="AR1096" i="8"/>
  <c r="AQ1096" i="8"/>
  <c r="AL1096" i="8"/>
  <c r="CD1095" i="8"/>
  <c r="CC1095" i="8"/>
  <c r="BO1095" i="8"/>
  <c r="BG1095" i="8"/>
  <c r="BF1095" i="8"/>
  <c r="AS1095" i="8"/>
  <c r="AR1095" i="8"/>
  <c r="AQ1095" i="8"/>
  <c r="AL1095" i="8"/>
  <c r="CD1094" i="8"/>
  <c r="CC1094" i="8"/>
  <c r="BO1094" i="8"/>
  <c r="BG1094" i="8"/>
  <c r="BF1094" i="8"/>
  <c r="AS1094" i="8"/>
  <c r="AR1094" i="8"/>
  <c r="AQ1094" i="8"/>
  <c r="AL1094" i="8"/>
  <c r="CD1093" i="8"/>
  <c r="CC1093" i="8"/>
  <c r="BO1093" i="8"/>
  <c r="BG1093" i="8"/>
  <c r="BF1093" i="8"/>
  <c r="AS1093" i="8"/>
  <c r="AR1093" i="8"/>
  <c r="AQ1093" i="8"/>
  <c r="AL1093" i="8"/>
  <c r="CD1092" i="8"/>
  <c r="CC1092" i="8"/>
  <c r="BO1092" i="8"/>
  <c r="BG1092" i="8"/>
  <c r="BF1092" i="8"/>
  <c r="AS1092" i="8"/>
  <c r="AR1092" i="8"/>
  <c r="AQ1092" i="8"/>
  <c r="AL1092" i="8"/>
  <c r="CD1091" i="8"/>
  <c r="CC1091" i="8"/>
  <c r="BO1091" i="8"/>
  <c r="BG1091" i="8"/>
  <c r="BF1091" i="8"/>
  <c r="AS1091" i="8"/>
  <c r="AR1091" i="8"/>
  <c r="AQ1091" i="8"/>
  <c r="AL1091" i="8"/>
  <c r="CD1090" i="8"/>
  <c r="CC1090" i="8"/>
  <c r="BO1090" i="8"/>
  <c r="BG1090" i="8"/>
  <c r="BF1090" i="8"/>
  <c r="AS1090" i="8"/>
  <c r="AR1090" i="8"/>
  <c r="AQ1090" i="8"/>
  <c r="AL1090" i="8"/>
  <c r="CD1089" i="8"/>
  <c r="CC1089" i="8"/>
  <c r="BO1089" i="8"/>
  <c r="BG1089" i="8"/>
  <c r="BF1089" i="8"/>
  <c r="AS1089" i="8"/>
  <c r="AR1089" i="8"/>
  <c r="AQ1089" i="8"/>
  <c r="AL1089" i="8"/>
  <c r="CD1088" i="8"/>
  <c r="CC1088" i="8"/>
  <c r="BO1088" i="8"/>
  <c r="BG1088" i="8"/>
  <c r="BF1088" i="8"/>
  <c r="AS1088" i="8"/>
  <c r="AR1088" i="8"/>
  <c r="AQ1088" i="8"/>
  <c r="AL1088" i="8"/>
  <c r="CD1087" i="8"/>
  <c r="CC1087" i="8"/>
  <c r="BO1087" i="8"/>
  <c r="BG1087" i="8"/>
  <c r="BF1087" i="8"/>
  <c r="AS1087" i="8"/>
  <c r="AR1087" i="8"/>
  <c r="AQ1087" i="8"/>
  <c r="AL1087" i="8"/>
  <c r="CD1086" i="8"/>
  <c r="CC1086" i="8"/>
  <c r="BO1086" i="8"/>
  <c r="BG1086" i="8"/>
  <c r="BF1086" i="8"/>
  <c r="AS1086" i="8"/>
  <c r="AR1086" i="8"/>
  <c r="AQ1086" i="8"/>
  <c r="AL1086" i="8"/>
  <c r="CD1085" i="8"/>
  <c r="CC1085" i="8"/>
  <c r="BO1085" i="8"/>
  <c r="BG1085" i="8"/>
  <c r="BF1085" i="8"/>
  <c r="AS1085" i="8"/>
  <c r="AR1085" i="8"/>
  <c r="AQ1085" i="8"/>
  <c r="AL1085" i="8"/>
  <c r="CD1084" i="8"/>
  <c r="CC1084" i="8"/>
  <c r="BO1084" i="8"/>
  <c r="BG1084" i="8"/>
  <c r="BF1084" i="8"/>
  <c r="AS1084" i="8"/>
  <c r="AR1084" i="8"/>
  <c r="AQ1084" i="8"/>
  <c r="AL1084" i="8"/>
  <c r="CD1083" i="8"/>
  <c r="CC1083" i="8"/>
  <c r="BO1083" i="8"/>
  <c r="BG1083" i="8"/>
  <c r="BF1083" i="8"/>
  <c r="AS1083" i="8"/>
  <c r="AR1083" i="8"/>
  <c r="AQ1083" i="8"/>
  <c r="AL1083" i="8"/>
  <c r="CD1082" i="8"/>
  <c r="CC1082" i="8"/>
  <c r="BO1082" i="8"/>
  <c r="BG1082" i="8"/>
  <c r="BF1082" i="8"/>
  <c r="AS1082" i="8"/>
  <c r="AR1082" i="8"/>
  <c r="AQ1082" i="8"/>
  <c r="AL1082" i="8"/>
  <c r="CD1081" i="8"/>
  <c r="CC1081" i="8"/>
  <c r="BO1081" i="8"/>
  <c r="BG1081" i="8"/>
  <c r="BF1081" i="8"/>
  <c r="AS1081" i="8"/>
  <c r="AR1081" i="8"/>
  <c r="AQ1081" i="8"/>
  <c r="AL1081" i="8"/>
  <c r="CD1080" i="8"/>
  <c r="CC1080" i="8"/>
  <c r="BO1080" i="8"/>
  <c r="BG1080" i="8"/>
  <c r="BF1080" i="8"/>
  <c r="AS1080" i="8"/>
  <c r="AR1080" i="8"/>
  <c r="AQ1080" i="8"/>
  <c r="AL1080" i="8"/>
  <c r="CD1079" i="8"/>
  <c r="CC1079" i="8"/>
  <c r="BO1079" i="8"/>
  <c r="BG1079" i="8"/>
  <c r="BF1079" i="8"/>
  <c r="AS1079" i="8"/>
  <c r="AR1079" i="8"/>
  <c r="AQ1079" i="8"/>
  <c r="AL1079" i="8"/>
  <c r="CD1078" i="8"/>
  <c r="CC1078" i="8"/>
  <c r="BO1078" i="8"/>
  <c r="BG1078" i="8"/>
  <c r="BF1078" i="8"/>
  <c r="AS1078" i="8"/>
  <c r="AR1078" i="8"/>
  <c r="AQ1078" i="8"/>
  <c r="AL1078" i="8"/>
  <c r="CD1077" i="8"/>
  <c r="CC1077" i="8"/>
  <c r="BO1077" i="8"/>
  <c r="BG1077" i="8"/>
  <c r="BF1077" i="8"/>
  <c r="AS1077" i="8"/>
  <c r="AR1077" i="8"/>
  <c r="AQ1077" i="8"/>
  <c r="AL1077" i="8"/>
  <c r="CD1076" i="8"/>
  <c r="CC1076" i="8"/>
  <c r="BO1076" i="8"/>
  <c r="BG1076" i="8"/>
  <c r="BF1076" i="8"/>
  <c r="AS1076" i="8"/>
  <c r="AR1076" i="8"/>
  <c r="AQ1076" i="8"/>
  <c r="AL1076" i="8"/>
  <c r="CD1075" i="8"/>
  <c r="CC1075" i="8"/>
  <c r="BO1075" i="8"/>
  <c r="BG1075" i="8"/>
  <c r="BF1075" i="8"/>
  <c r="AS1075" i="8"/>
  <c r="AR1075" i="8"/>
  <c r="AQ1075" i="8"/>
  <c r="AL1075" i="8"/>
  <c r="CD1074" i="8"/>
  <c r="CC1074" i="8"/>
  <c r="BO1074" i="8"/>
  <c r="BG1074" i="8"/>
  <c r="BF1074" i="8"/>
  <c r="AS1074" i="8"/>
  <c r="AR1074" i="8"/>
  <c r="AQ1074" i="8"/>
  <c r="AL1074" i="8"/>
  <c r="CD1073" i="8"/>
  <c r="CC1073" i="8"/>
  <c r="BO1073" i="8"/>
  <c r="BG1073" i="8"/>
  <c r="BF1073" i="8"/>
  <c r="AS1073" i="8"/>
  <c r="AR1073" i="8"/>
  <c r="AQ1073" i="8"/>
  <c r="AL1073" i="8"/>
  <c r="CD1072" i="8"/>
  <c r="CC1072" i="8"/>
  <c r="BO1072" i="8"/>
  <c r="BG1072" i="8"/>
  <c r="BF1072" i="8"/>
  <c r="AS1072" i="8"/>
  <c r="AR1072" i="8"/>
  <c r="AQ1072" i="8"/>
  <c r="AL1072" i="8"/>
  <c r="CD1071" i="8"/>
  <c r="CC1071" i="8"/>
  <c r="BO1071" i="8"/>
  <c r="BG1071" i="8"/>
  <c r="BF1071" i="8"/>
  <c r="AS1071" i="8"/>
  <c r="AR1071" i="8"/>
  <c r="AQ1071" i="8"/>
  <c r="AL1071" i="8"/>
  <c r="CD1070" i="8"/>
  <c r="CC1070" i="8"/>
  <c r="BO1070" i="8"/>
  <c r="BG1070" i="8"/>
  <c r="BF1070" i="8"/>
  <c r="AS1070" i="8"/>
  <c r="AR1070" i="8"/>
  <c r="AQ1070" i="8"/>
  <c r="AL1070" i="8"/>
  <c r="CD1069" i="8"/>
  <c r="CC1069" i="8"/>
  <c r="BO1069" i="8"/>
  <c r="BG1069" i="8"/>
  <c r="BF1069" i="8"/>
  <c r="AS1069" i="8"/>
  <c r="AR1069" i="8"/>
  <c r="AQ1069" i="8"/>
  <c r="AL1069" i="8"/>
  <c r="CD1068" i="8"/>
  <c r="CC1068" i="8"/>
  <c r="BO1068" i="8"/>
  <c r="BG1068" i="8"/>
  <c r="BF1068" i="8"/>
  <c r="AS1068" i="8"/>
  <c r="AR1068" i="8"/>
  <c r="AQ1068" i="8"/>
  <c r="AL1068" i="8"/>
  <c r="CD1067" i="8"/>
  <c r="CC1067" i="8"/>
  <c r="BO1067" i="8"/>
  <c r="BG1067" i="8"/>
  <c r="BF1067" i="8"/>
  <c r="AS1067" i="8"/>
  <c r="AR1067" i="8"/>
  <c r="AQ1067" i="8"/>
  <c r="AL1067" i="8"/>
  <c r="CD1066" i="8"/>
  <c r="CC1066" i="8"/>
  <c r="BO1066" i="8"/>
  <c r="BG1066" i="8"/>
  <c r="BF1066" i="8"/>
  <c r="AS1066" i="8"/>
  <c r="AR1066" i="8"/>
  <c r="AQ1066" i="8"/>
  <c r="AL1066" i="8"/>
  <c r="CD1065" i="8"/>
  <c r="CC1065" i="8"/>
  <c r="BO1065" i="8"/>
  <c r="BG1065" i="8"/>
  <c r="BF1065" i="8"/>
  <c r="AS1065" i="8"/>
  <c r="AR1065" i="8"/>
  <c r="AQ1065" i="8"/>
  <c r="AL1065" i="8"/>
  <c r="CD1064" i="8"/>
  <c r="CC1064" i="8"/>
  <c r="BO1064" i="8"/>
  <c r="BG1064" i="8"/>
  <c r="BF1064" i="8"/>
  <c r="AS1064" i="8"/>
  <c r="AR1064" i="8"/>
  <c r="AQ1064" i="8"/>
  <c r="AL1064" i="8"/>
  <c r="CD1063" i="8"/>
  <c r="CC1063" i="8"/>
  <c r="BO1063" i="8"/>
  <c r="BG1063" i="8"/>
  <c r="BF1063" i="8"/>
  <c r="AS1063" i="8"/>
  <c r="AR1063" i="8"/>
  <c r="AQ1063" i="8"/>
  <c r="AL1063" i="8"/>
  <c r="CD1062" i="8"/>
  <c r="CC1062" i="8"/>
  <c r="BO1062" i="8"/>
  <c r="BG1062" i="8"/>
  <c r="BF1062" i="8"/>
  <c r="AS1062" i="8"/>
  <c r="AR1062" i="8"/>
  <c r="AQ1062" i="8"/>
  <c r="AL1062" i="8"/>
  <c r="CD1061" i="8"/>
  <c r="CC1061" i="8"/>
  <c r="BO1061" i="8"/>
  <c r="BG1061" i="8"/>
  <c r="BF1061" i="8"/>
  <c r="AS1061" i="8"/>
  <c r="AR1061" i="8"/>
  <c r="AQ1061" i="8"/>
  <c r="AL1061" i="8"/>
  <c r="CD1060" i="8"/>
  <c r="CC1060" i="8"/>
  <c r="BO1060" i="8"/>
  <c r="BG1060" i="8"/>
  <c r="BF1060" i="8"/>
  <c r="AS1060" i="8"/>
  <c r="AR1060" i="8"/>
  <c r="AQ1060" i="8"/>
  <c r="AL1060" i="8"/>
  <c r="CD1059" i="8"/>
  <c r="CC1059" i="8"/>
  <c r="BO1059" i="8"/>
  <c r="BG1059" i="8"/>
  <c r="BF1059" i="8"/>
  <c r="AS1059" i="8"/>
  <c r="AR1059" i="8"/>
  <c r="AQ1059" i="8"/>
  <c r="AL1059" i="8"/>
  <c r="CD1058" i="8"/>
  <c r="CC1058" i="8"/>
  <c r="BO1058" i="8"/>
  <c r="BG1058" i="8"/>
  <c r="BF1058" i="8"/>
  <c r="AS1058" i="8"/>
  <c r="AR1058" i="8"/>
  <c r="AQ1058" i="8"/>
  <c r="AL1058" i="8"/>
  <c r="CD1057" i="8"/>
  <c r="CC1057" i="8"/>
  <c r="BO1057" i="8"/>
  <c r="BG1057" i="8"/>
  <c r="BF1057" i="8"/>
  <c r="AS1057" i="8"/>
  <c r="AR1057" i="8"/>
  <c r="AQ1057" i="8"/>
  <c r="AL1057" i="8"/>
  <c r="CD1056" i="8"/>
  <c r="CC1056" i="8"/>
  <c r="BO1056" i="8"/>
  <c r="BG1056" i="8"/>
  <c r="BF1056" i="8"/>
  <c r="AS1056" i="8"/>
  <c r="AR1056" i="8"/>
  <c r="AQ1056" i="8"/>
  <c r="AL1056" i="8"/>
  <c r="CD1055" i="8"/>
  <c r="CC1055" i="8"/>
  <c r="BO1055" i="8"/>
  <c r="BG1055" i="8"/>
  <c r="BF1055" i="8"/>
  <c r="AS1055" i="8"/>
  <c r="AR1055" i="8"/>
  <c r="AQ1055" i="8"/>
  <c r="AL1055" i="8"/>
  <c r="CD1054" i="8"/>
  <c r="CC1054" i="8"/>
  <c r="BO1054" i="8"/>
  <c r="BG1054" i="8"/>
  <c r="BF1054" i="8"/>
  <c r="AS1054" i="8"/>
  <c r="AR1054" i="8"/>
  <c r="AQ1054" i="8"/>
  <c r="AL1054" i="8"/>
  <c r="CD1053" i="8"/>
  <c r="CC1053" i="8"/>
  <c r="BO1053" i="8"/>
  <c r="BG1053" i="8"/>
  <c r="BF1053" i="8"/>
  <c r="AS1053" i="8"/>
  <c r="AR1053" i="8"/>
  <c r="AQ1053" i="8"/>
  <c r="AL1053" i="8"/>
  <c r="CD1052" i="8"/>
  <c r="CC1052" i="8"/>
  <c r="BO1052" i="8"/>
  <c r="BG1052" i="8"/>
  <c r="BF1052" i="8"/>
  <c r="AS1052" i="8"/>
  <c r="AR1052" i="8"/>
  <c r="AQ1052" i="8"/>
  <c r="AL1052" i="8"/>
  <c r="CD1051" i="8"/>
  <c r="CC1051" i="8"/>
  <c r="BO1051" i="8"/>
  <c r="BG1051" i="8"/>
  <c r="BF1051" i="8"/>
  <c r="AS1051" i="8"/>
  <c r="AR1051" i="8"/>
  <c r="AQ1051" i="8"/>
  <c r="AL1051" i="8"/>
  <c r="CD1050" i="8"/>
  <c r="CC1050" i="8"/>
  <c r="BO1050" i="8"/>
  <c r="BG1050" i="8"/>
  <c r="BF1050" i="8"/>
  <c r="AS1050" i="8"/>
  <c r="AR1050" i="8"/>
  <c r="AQ1050" i="8"/>
  <c r="AL1050" i="8"/>
  <c r="CD1049" i="8"/>
  <c r="CC1049" i="8"/>
  <c r="BO1049" i="8"/>
  <c r="BG1049" i="8"/>
  <c r="BF1049" i="8"/>
  <c r="AS1049" i="8"/>
  <c r="AR1049" i="8"/>
  <c r="AQ1049" i="8"/>
  <c r="AL1049" i="8"/>
  <c r="CD1048" i="8"/>
  <c r="CC1048" i="8"/>
  <c r="BO1048" i="8"/>
  <c r="BG1048" i="8"/>
  <c r="BF1048" i="8"/>
  <c r="AS1048" i="8"/>
  <c r="AR1048" i="8"/>
  <c r="AQ1048" i="8"/>
  <c r="AL1048" i="8"/>
  <c r="CD1047" i="8"/>
  <c r="CC1047" i="8"/>
  <c r="BO1047" i="8"/>
  <c r="BG1047" i="8"/>
  <c r="BF1047" i="8"/>
  <c r="AS1047" i="8"/>
  <c r="AR1047" i="8"/>
  <c r="AQ1047" i="8"/>
  <c r="AL1047" i="8"/>
  <c r="CD1046" i="8"/>
  <c r="CC1046" i="8"/>
  <c r="BO1046" i="8"/>
  <c r="BG1046" i="8"/>
  <c r="BF1046" i="8"/>
  <c r="AS1046" i="8"/>
  <c r="AR1046" i="8"/>
  <c r="AQ1046" i="8"/>
  <c r="AL1046" i="8"/>
  <c r="CD1045" i="8"/>
  <c r="CC1045" i="8"/>
  <c r="BO1045" i="8"/>
  <c r="BG1045" i="8"/>
  <c r="BF1045" i="8"/>
  <c r="AS1045" i="8"/>
  <c r="AR1045" i="8"/>
  <c r="AQ1045" i="8"/>
  <c r="AL1045" i="8"/>
  <c r="CD1044" i="8"/>
  <c r="CC1044" i="8"/>
  <c r="BO1044" i="8"/>
  <c r="BG1044" i="8"/>
  <c r="BF1044" i="8"/>
  <c r="AS1044" i="8"/>
  <c r="AR1044" i="8"/>
  <c r="AQ1044" i="8"/>
  <c r="AL1044" i="8"/>
  <c r="CD1043" i="8"/>
  <c r="CC1043" i="8"/>
  <c r="BO1043" i="8"/>
  <c r="BG1043" i="8"/>
  <c r="BF1043" i="8"/>
  <c r="AS1043" i="8"/>
  <c r="AR1043" i="8"/>
  <c r="AQ1043" i="8"/>
  <c r="AL1043" i="8"/>
  <c r="CD1042" i="8"/>
  <c r="CC1042" i="8"/>
  <c r="BO1042" i="8"/>
  <c r="BG1042" i="8"/>
  <c r="BF1042" i="8"/>
  <c r="AS1042" i="8"/>
  <c r="AR1042" i="8"/>
  <c r="AQ1042" i="8"/>
  <c r="AL1042" i="8"/>
  <c r="CD1041" i="8"/>
  <c r="CC1041" i="8"/>
  <c r="BO1041" i="8"/>
  <c r="BG1041" i="8"/>
  <c r="BF1041" i="8"/>
  <c r="AS1041" i="8"/>
  <c r="AR1041" i="8"/>
  <c r="AQ1041" i="8"/>
  <c r="AL1041" i="8"/>
  <c r="CD1040" i="8"/>
  <c r="CC1040" i="8"/>
  <c r="BO1040" i="8"/>
  <c r="BG1040" i="8"/>
  <c r="BF1040" i="8"/>
  <c r="AS1040" i="8"/>
  <c r="AR1040" i="8"/>
  <c r="AQ1040" i="8"/>
  <c r="AL1040" i="8"/>
  <c r="CD1039" i="8"/>
  <c r="CC1039" i="8"/>
  <c r="BO1039" i="8"/>
  <c r="BG1039" i="8"/>
  <c r="BF1039" i="8"/>
  <c r="AS1039" i="8"/>
  <c r="AR1039" i="8"/>
  <c r="AQ1039" i="8"/>
  <c r="AL1039" i="8"/>
  <c r="CD1038" i="8"/>
  <c r="CC1038" i="8"/>
  <c r="BO1038" i="8"/>
  <c r="BG1038" i="8"/>
  <c r="BF1038" i="8"/>
  <c r="AS1038" i="8"/>
  <c r="AR1038" i="8"/>
  <c r="AQ1038" i="8"/>
  <c r="AL1038" i="8"/>
  <c r="CD1037" i="8"/>
  <c r="CC1037" i="8"/>
  <c r="BO1037" i="8"/>
  <c r="BG1037" i="8"/>
  <c r="BF1037" i="8"/>
  <c r="AS1037" i="8"/>
  <c r="AR1037" i="8"/>
  <c r="AQ1037" i="8"/>
  <c r="AL1037" i="8"/>
  <c r="CD1036" i="8"/>
  <c r="CC1036" i="8"/>
  <c r="BO1036" i="8"/>
  <c r="BG1036" i="8"/>
  <c r="BF1036" i="8"/>
  <c r="AS1036" i="8"/>
  <c r="AR1036" i="8"/>
  <c r="AQ1036" i="8"/>
  <c r="AL1036" i="8"/>
  <c r="CD1035" i="8"/>
  <c r="CC1035" i="8"/>
  <c r="BO1035" i="8"/>
  <c r="BG1035" i="8"/>
  <c r="BF1035" i="8"/>
  <c r="AS1035" i="8"/>
  <c r="AR1035" i="8"/>
  <c r="AQ1035" i="8"/>
  <c r="AL1035" i="8"/>
  <c r="CD1034" i="8"/>
  <c r="CC1034" i="8"/>
  <c r="BO1034" i="8"/>
  <c r="BG1034" i="8"/>
  <c r="BF1034" i="8"/>
  <c r="AS1034" i="8"/>
  <c r="AR1034" i="8"/>
  <c r="AQ1034" i="8"/>
  <c r="AL1034" i="8"/>
  <c r="CD1033" i="8"/>
  <c r="CC1033" i="8"/>
  <c r="BO1033" i="8"/>
  <c r="BG1033" i="8"/>
  <c r="BF1033" i="8"/>
  <c r="AS1033" i="8"/>
  <c r="AR1033" i="8"/>
  <c r="AQ1033" i="8"/>
  <c r="AL1033" i="8"/>
  <c r="CD1032" i="8"/>
  <c r="CC1032" i="8"/>
  <c r="BO1032" i="8"/>
  <c r="BG1032" i="8"/>
  <c r="BF1032" i="8"/>
  <c r="AS1032" i="8"/>
  <c r="AR1032" i="8"/>
  <c r="AQ1032" i="8"/>
  <c r="AL1032" i="8"/>
  <c r="CD1031" i="8"/>
  <c r="CC1031" i="8"/>
  <c r="BO1031" i="8"/>
  <c r="BG1031" i="8"/>
  <c r="BF1031" i="8"/>
  <c r="AS1031" i="8"/>
  <c r="AR1031" i="8"/>
  <c r="AQ1031" i="8"/>
  <c r="AL1031" i="8"/>
  <c r="CD1030" i="8"/>
  <c r="CC1030" i="8"/>
  <c r="BO1030" i="8"/>
  <c r="BG1030" i="8"/>
  <c r="BF1030" i="8"/>
  <c r="AS1030" i="8"/>
  <c r="AR1030" i="8"/>
  <c r="AQ1030" i="8"/>
  <c r="AL1030" i="8"/>
  <c r="CD1029" i="8"/>
  <c r="CC1029" i="8"/>
  <c r="BO1029" i="8"/>
  <c r="BG1029" i="8"/>
  <c r="BF1029" i="8"/>
  <c r="AS1029" i="8"/>
  <c r="AR1029" i="8"/>
  <c r="AQ1029" i="8"/>
  <c r="AL1029" i="8"/>
  <c r="CD1028" i="8"/>
  <c r="CC1028" i="8"/>
  <c r="BO1028" i="8"/>
  <c r="BG1028" i="8"/>
  <c r="BF1028" i="8"/>
  <c r="AS1028" i="8"/>
  <c r="AR1028" i="8"/>
  <c r="AQ1028" i="8"/>
  <c r="AL1028" i="8"/>
  <c r="CD1027" i="8"/>
  <c r="CC1027" i="8"/>
  <c r="BO1027" i="8"/>
  <c r="BG1027" i="8"/>
  <c r="BF1027" i="8"/>
  <c r="AS1027" i="8"/>
  <c r="AR1027" i="8"/>
  <c r="AQ1027" i="8"/>
  <c r="AL1027" i="8"/>
  <c r="CD1026" i="8"/>
  <c r="CC1026" i="8"/>
  <c r="BO1026" i="8"/>
  <c r="BG1026" i="8"/>
  <c r="BF1026" i="8"/>
  <c r="AS1026" i="8"/>
  <c r="AR1026" i="8"/>
  <c r="AQ1026" i="8"/>
  <c r="AL1026" i="8"/>
  <c r="CD1025" i="8"/>
  <c r="CC1025" i="8"/>
  <c r="BO1025" i="8"/>
  <c r="BG1025" i="8"/>
  <c r="BF1025" i="8"/>
  <c r="AS1025" i="8"/>
  <c r="AR1025" i="8"/>
  <c r="AQ1025" i="8"/>
  <c r="AL1025" i="8"/>
  <c r="CD1024" i="8"/>
  <c r="CC1024" i="8"/>
  <c r="BO1024" i="8"/>
  <c r="BG1024" i="8"/>
  <c r="BF1024" i="8"/>
  <c r="AS1024" i="8"/>
  <c r="AR1024" i="8"/>
  <c r="AQ1024" i="8"/>
  <c r="AL1024" i="8"/>
  <c r="CD1023" i="8"/>
  <c r="CC1023" i="8"/>
  <c r="BO1023" i="8"/>
  <c r="BG1023" i="8"/>
  <c r="BF1023" i="8"/>
  <c r="AS1023" i="8"/>
  <c r="AR1023" i="8"/>
  <c r="AQ1023" i="8"/>
  <c r="AL1023" i="8"/>
  <c r="CD1022" i="8"/>
  <c r="CC1022" i="8"/>
  <c r="BO1022" i="8"/>
  <c r="BG1022" i="8"/>
  <c r="BF1022" i="8"/>
  <c r="AS1022" i="8"/>
  <c r="AR1022" i="8"/>
  <c r="AQ1022" i="8"/>
  <c r="AL1022" i="8"/>
  <c r="CD1021" i="8"/>
  <c r="CC1021" i="8"/>
  <c r="BO1021" i="8"/>
  <c r="BG1021" i="8"/>
  <c r="BF1021" i="8"/>
  <c r="AS1021" i="8"/>
  <c r="AR1021" i="8"/>
  <c r="AQ1021" i="8"/>
  <c r="AL1021" i="8"/>
  <c r="CD1020" i="8"/>
  <c r="CC1020" i="8"/>
  <c r="BO1020" i="8"/>
  <c r="BG1020" i="8"/>
  <c r="BF1020" i="8"/>
  <c r="AS1020" i="8"/>
  <c r="AR1020" i="8"/>
  <c r="AQ1020" i="8"/>
  <c r="AL1020" i="8"/>
  <c r="CD1019" i="8"/>
  <c r="CC1019" i="8"/>
  <c r="BO1019" i="8"/>
  <c r="BG1019" i="8"/>
  <c r="BF1019" i="8"/>
  <c r="AS1019" i="8"/>
  <c r="AR1019" i="8"/>
  <c r="AQ1019" i="8"/>
  <c r="AL1019" i="8"/>
  <c r="CD1018" i="8"/>
  <c r="CC1018" i="8"/>
  <c r="BO1018" i="8"/>
  <c r="BG1018" i="8"/>
  <c r="BF1018" i="8"/>
  <c r="AS1018" i="8"/>
  <c r="AR1018" i="8"/>
  <c r="AQ1018" i="8"/>
  <c r="AL1018" i="8"/>
  <c r="CD1017" i="8"/>
  <c r="CC1017" i="8"/>
  <c r="BO1017" i="8"/>
  <c r="BG1017" i="8"/>
  <c r="BF1017" i="8"/>
  <c r="AS1017" i="8"/>
  <c r="AR1017" i="8"/>
  <c r="AQ1017" i="8"/>
  <c r="AL1017" i="8"/>
  <c r="CD1016" i="8"/>
  <c r="CC1016" i="8"/>
  <c r="BO1016" i="8"/>
  <c r="BG1016" i="8"/>
  <c r="BF1016" i="8"/>
  <c r="AS1016" i="8"/>
  <c r="AR1016" i="8"/>
  <c r="AQ1016" i="8"/>
  <c r="AL1016" i="8"/>
  <c r="CD1015" i="8"/>
  <c r="CC1015" i="8"/>
  <c r="BO1015" i="8"/>
  <c r="BG1015" i="8"/>
  <c r="BF1015" i="8"/>
  <c r="AS1015" i="8"/>
  <c r="AR1015" i="8"/>
  <c r="AQ1015" i="8"/>
  <c r="AL1015" i="8"/>
  <c r="CD1014" i="8"/>
  <c r="CC1014" i="8"/>
  <c r="BO1014" i="8"/>
  <c r="BG1014" i="8"/>
  <c r="BF1014" i="8"/>
  <c r="AS1014" i="8"/>
  <c r="AR1014" i="8"/>
  <c r="AQ1014" i="8"/>
  <c r="AL1014" i="8"/>
  <c r="CD1013" i="8"/>
  <c r="CC1013" i="8"/>
  <c r="BO1013" i="8"/>
  <c r="BG1013" i="8"/>
  <c r="BF1013" i="8"/>
  <c r="AS1013" i="8"/>
  <c r="AR1013" i="8"/>
  <c r="AQ1013" i="8"/>
  <c r="AL1013" i="8"/>
  <c r="CD1012" i="8"/>
  <c r="CC1012" i="8"/>
  <c r="BO1012" i="8"/>
  <c r="BG1012" i="8"/>
  <c r="BF1012" i="8"/>
  <c r="AS1012" i="8"/>
  <c r="AR1012" i="8"/>
  <c r="AQ1012" i="8"/>
  <c r="AL1012" i="8"/>
  <c r="CD1011" i="8"/>
  <c r="CC1011" i="8"/>
  <c r="BO1011" i="8"/>
  <c r="BG1011" i="8"/>
  <c r="BF1011" i="8"/>
  <c r="AS1011" i="8"/>
  <c r="AR1011" i="8"/>
  <c r="AQ1011" i="8"/>
  <c r="AL1011" i="8"/>
  <c r="CD1010" i="8"/>
  <c r="CC1010" i="8"/>
  <c r="BO1010" i="8"/>
  <c r="BG1010" i="8"/>
  <c r="BF1010" i="8"/>
  <c r="AS1010" i="8"/>
  <c r="AR1010" i="8"/>
  <c r="AQ1010" i="8"/>
  <c r="AL1010" i="8"/>
  <c r="CD1009" i="8"/>
  <c r="CC1009" i="8"/>
  <c r="BO1009" i="8"/>
  <c r="BG1009" i="8"/>
  <c r="BF1009" i="8"/>
  <c r="AS1009" i="8"/>
  <c r="AR1009" i="8"/>
  <c r="AQ1009" i="8"/>
  <c r="AL1009" i="8"/>
  <c r="CD1008" i="8"/>
  <c r="CC1008" i="8"/>
  <c r="BO1008" i="8"/>
  <c r="BG1008" i="8"/>
  <c r="BF1008" i="8"/>
  <c r="AS1008" i="8"/>
  <c r="AR1008" i="8"/>
  <c r="AQ1008" i="8"/>
  <c r="AL1008" i="8"/>
  <c r="CD1007" i="8"/>
  <c r="CC1007" i="8"/>
  <c r="BO1007" i="8"/>
  <c r="BG1007" i="8"/>
  <c r="BF1007" i="8"/>
  <c r="AS1007" i="8"/>
  <c r="AR1007" i="8"/>
  <c r="AQ1007" i="8"/>
  <c r="AL1007" i="8"/>
  <c r="CD1006" i="8"/>
  <c r="CC1006" i="8"/>
  <c r="BO1006" i="8"/>
  <c r="BG1006" i="8"/>
  <c r="BF1006" i="8"/>
  <c r="AS1006" i="8"/>
  <c r="AR1006" i="8"/>
  <c r="AQ1006" i="8"/>
  <c r="AL1006" i="8"/>
  <c r="CD1005" i="8"/>
  <c r="CC1005" i="8"/>
  <c r="BO1005" i="8"/>
  <c r="BG1005" i="8"/>
  <c r="BF1005" i="8"/>
  <c r="AS1005" i="8"/>
  <c r="AR1005" i="8"/>
  <c r="AQ1005" i="8"/>
  <c r="AL1005" i="8"/>
  <c r="CD1004" i="8"/>
  <c r="CC1004" i="8"/>
  <c r="BO1004" i="8"/>
  <c r="BG1004" i="8"/>
  <c r="BF1004" i="8"/>
  <c r="AS1004" i="8"/>
  <c r="AR1004" i="8"/>
  <c r="AQ1004" i="8"/>
  <c r="AL1004" i="8"/>
  <c r="CD1003" i="8"/>
  <c r="CC1003" i="8"/>
  <c r="BO1003" i="8"/>
  <c r="BG1003" i="8"/>
  <c r="BF1003" i="8"/>
  <c r="AS1003" i="8"/>
  <c r="AR1003" i="8"/>
  <c r="AQ1003" i="8"/>
  <c r="AL1003" i="8"/>
  <c r="CD1002" i="8"/>
  <c r="CC1002" i="8"/>
  <c r="BO1002" i="8"/>
  <c r="BG1002" i="8"/>
  <c r="BF1002" i="8"/>
  <c r="AS1002" i="8"/>
  <c r="AR1002" i="8"/>
  <c r="AQ1002" i="8"/>
  <c r="AL1002" i="8"/>
  <c r="CD1001" i="8"/>
  <c r="CC1001" i="8"/>
  <c r="BO1001" i="8"/>
  <c r="BG1001" i="8"/>
  <c r="BF1001" i="8"/>
  <c r="AS1001" i="8"/>
  <c r="AR1001" i="8"/>
  <c r="AQ1001" i="8"/>
  <c r="AL1001" i="8"/>
  <c r="CD1000" i="8"/>
  <c r="CC1000" i="8"/>
  <c r="BO1000" i="8"/>
  <c r="BG1000" i="8"/>
  <c r="BF1000" i="8"/>
  <c r="AS1000" i="8"/>
  <c r="AR1000" i="8"/>
  <c r="AQ1000" i="8"/>
  <c r="AL1000" i="8"/>
  <c r="CD999" i="8"/>
  <c r="CC999" i="8"/>
  <c r="BO999" i="8"/>
  <c r="BG999" i="8"/>
  <c r="BF999" i="8"/>
  <c r="AS999" i="8"/>
  <c r="AR999" i="8"/>
  <c r="AQ999" i="8"/>
  <c r="AL999" i="8"/>
  <c r="CD998" i="8"/>
  <c r="CC998" i="8"/>
  <c r="BO998" i="8"/>
  <c r="BG998" i="8"/>
  <c r="BF998" i="8"/>
  <c r="AS998" i="8"/>
  <c r="AR998" i="8"/>
  <c r="AQ998" i="8"/>
  <c r="AL998" i="8"/>
  <c r="CD997" i="8"/>
  <c r="CC997" i="8"/>
  <c r="BO997" i="8"/>
  <c r="BG997" i="8"/>
  <c r="BF997" i="8"/>
  <c r="AS997" i="8"/>
  <c r="AR997" i="8"/>
  <c r="AQ997" i="8"/>
  <c r="AL997" i="8"/>
  <c r="CD996" i="8"/>
  <c r="CC996" i="8"/>
  <c r="BO996" i="8"/>
  <c r="BG996" i="8"/>
  <c r="BF996" i="8"/>
  <c r="AS996" i="8"/>
  <c r="AR996" i="8"/>
  <c r="AQ996" i="8"/>
  <c r="AL996" i="8"/>
  <c r="CD995" i="8"/>
  <c r="CC995" i="8"/>
  <c r="BO995" i="8"/>
  <c r="BG995" i="8"/>
  <c r="BF995" i="8"/>
  <c r="AS995" i="8"/>
  <c r="AR995" i="8"/>
  <c r="AQ995" i="8"/>
  <c r="AL995" i="8"/>
  <c r="CD994" i="8"/>
  <c r="CC994" i="8"/>
  <c r="BO994" i="8"/>
  <c r="BG994" i="8"/>
  <c r="BF994" i="8"/>
  <c r="AS994" i="8"/>
  <c r="AR994" i="8"/>
  <c r="AQ994" i="8"/>
  <c r="AL994" i="8"/>
  <c r="CD993" i="8"/>
  <c r="CC993" i="8"/>
  <c r="BO993" i="8"/>
  <c r="BG993" i="8"/>
  <c r="BF993" i="8"/>
  <c r="AS993" i="8"/>
  <c r="AR993" i="8"/>
  <c r="AQ993" i="8"/>
  <c r="AL993" i="8"/>
  <c r="CD992" i="8"/>
  <c r="CC992" i="8"/>
  <c r="BO992" i="8"/>
  <c r="BG992" i="8"/>
  <c r="BF992" i="8"/>
  <c r="AS992" i="8"/>
  <c r="AR992" i="8"/>
  <c r="AQ992" i="8"/>
  <c r="AL992" i="8"/>
  <c r="CD991" i="8"/>
  <c r="CC991" i="8"/>
  <c r="BO991" i="8"/>
  <c r="BG991" i="8"/>
  <c r="BF991" i="8"/>
  <c r="AS991" i="8"/>
  <c r="AR991" i="8"/>
  <c r="AQ991" i="8"/>
  <c r="AL991" i="8"/>
  <c r="CD990" i="8"/>
  <c r="CC990" i="8"/>
  <c r="BO990" i="8"/>
  <c r="BG990" i="8"/>
  <c r="BF990" i="8"/>
  <c r="AS990" i="8"/>
  <c r="AR990" i="8"/>
  <c r="AQ990" i="8"/>
  <c r="AL990" i="8"/>
  <c r="CD989" i="8"/>
  <c r="CC989" i="8"/>
  <c r="BO989" i="8"/>
  <c r="BG989" i="8"/>
  <c r="BF989" i="8"/>
  <c r="AS989" i="8"/>
  <c r="AR989" i="8"/>
  <c r="AQ989" i="8"/>
  <c r="AL989" i="8"/>
  <c r="CD988" i="8"/>
  <c r="CC988" i="8"/>
  <c r="BO988" i="8"/>
  <c r="BG988" i="8"/>
  <c r="BF988" i="8"/>
  <c r="AS988" i="8"/>
  <c r="AR988" i="8"/>
  <c r="AQ988" i="8"/>
  <c r="AL988" i="8"/>
  <c r="CD987" i="8"/>
  <c r="CC987" i="8"/>
  <c r="BO987" i="8"/>
  <c r="BG987" i="8"/>
  <c r="BF987" i="8"/>
  <c r="AS987" i="8"/>
  <c r="AR987" i="8"/>
  <c r="AQ987" i="8"/>
  <c r="AL987" i="8"/>
  <c r="CD986" i="8"/>
  <c r="CC986" i="8"/>
  <c r="BO986" i="8"/>
  <c r="BG986" i="8"/>
  <c r="BF986" i="8"/>
  <c r="AS986" i="8"/>
  <c r="AR986" i="8"/>
  <c r="AQ986" i="8"/>
  <c r="AL986" i="8"/>
  <c r="CD985" i="8"/>
  <c r="CC985" i="8"/>
  <c r="BO985" i="8"/>
  <c r="BG985" i="8"/>
  <c r="BF985" i="8"/>
  <c r="AS985" i="8"/>
  <c r="AR985" i="8"/>
  <c r="AQ985" i="8"/>
  <c r="AL985" i="8"/>
  <c r="CD984" i="8"/>
  <c r="CC984" i="8"/>
  <c r="BO984" i="8"/>
  <c r="BG984" i="8"/>
  <c r="BF984" i="8"/>
  <c r="AS984" i="8"/>
  <c r="AR984" i="8"/>
  <c r="AQ984" i="8"/>
  <c r="AL984" i="8"/>
  <c r="CD983" i="8"/>
  <c r="CC983" i="8"/>
  <c r="BO983" i="8"/>
  <c r="BG983" i="8"/>
  <c r="BF983" i="8"/>
  <c r="AS983" i="8"/>
  <c r="AR983" i="8"/>
  <c r="AQ983" i="8"/>
  <c r="AL983" i="8"/>
  <c r="CD982" i="8"/>
  <c r="CC982" i="8"/>
  <c r="BO982" i="8"/>
  <c r="BG982" i="8"/>
  <c r="BF982" i="8"/>
  <c r="AS982" i="8"/>
  <c r="AR982" i="8"/>
  <c r="AQ982" i="8"/>
  <c r="AL982" i="8"/>
  <c r="CD981" i="8"/>
  <c r="CC981" i="8"/>
  <c r="BO981" i="8"/>
  <c r="BG981" i="8"/>
  <c r="BF981" i="8"/>
  <c r="AS981" i="8"/>
  <c r="AR981" i="8"/>
  <c r="AQ981" i="8"/>
  <c r="AL981" i="8"/>
  <c r="CD980" i="8"/>
  <c r="CC980" i="8"/>
  <c r="BO980" i="8"/>
  <c r="BG980" i="8"/>
  <c r="BF980" i="8"/>
  <c r="AS980" i="8"/>
  <c r="AR980" i="8"/>
  <c r="AQ980" i="8"/>
  <c r="AL980" i="8"/>
  <c r="CD979" i="8"/>
  <c r="CC979" i="8"/>
  <c r="BO979" i="8"/>
  <c r="BG979" i="8"/>
  <c r="BF979" i="8"/>
  <c r="AS979" i="8"/>
  <c r="AR979" i="8"/>
  <c r="AQ979" i="8"/>
  <c r="AL979" i="8"/>
  <c r="CD978" i="8"/>
  <c r="CC978" i="8"/>
  <c r="BO978" i="8"/>
  <c r="BG978" i="8"/>
  <c r="BF978" i="8"/>
  <c r="AS978" i="8"/>
  <c r="AR978" i="8"/>
  <c r="AQ978" i="8"/>
  <c r="AL978" i="8"/>
  <c r="CD977" i="8"/>
  <c r="CC977" i="8"/>
  <c r="BO977" i="8"/>
  <c r="BG977" i="8"/>
  <c r="BF977" i="8"/>
  <c r="AS977" i="8"/>
  <c r="AR977" i="8"/>
  <c r="AQ977" i="8"/>
  <c r="AL977" i="8"/>
  <c r="CD976" i="8"/>
  <c r="CC976" i="8"/>
  <c r="BO976" i="8"/>
  <c r="BG976" i="8"/>
  <c r="BF976" i="8"/>
  <c r="AS976" i="8"/>
  <c r="AR976" i="8"/>
  <c r="AQ976" i="8"/>
  <c r="AL976" i="8"/>
  <c r="CD975" i="8"/>
  <c r="CC975" i="8"/>
  <c r="BO975" i="8"/>
  <c r="BG975" i="8"/>
  <c r="BF975" i="8"/>
  <c r="AS975" i="8"/>
  <c r="AR975" i="8"/>
  <c r="AQ975" i="8"/>
  <c r="AL975" i="8"/>
  <c r="CD974" i="8"/>
  <c r="CC974" i="8"/>
  <c r="BO974" i="8"/>
  <c r="BG974" i="8"/>
  <c r="BF974" i="8"/>
  <c r="AS974" i="8"/>
  <c r="AR974" i="8"/>
  <c r="AQ974" i="8"/>
  <c r="AL974" i="8"/>
  <c r="CD973" i="8"/>
  <c r="CC973" i="8"/>
  <c r="BO973" i="8"/>
  <c r="BG973" i="8"/>
  <c r="BF973" i="8"/>
  <c r="AS973" i="8"/>
  <c r="AR973" i="8"/>
  <c r="AQ973" i="8"/>
  <c r="AL973" i="8"/>
  <c r="CD972" i="8"/>
  <c r="CC972" i="8"/>
  <c r="BO972" i="8"/>
  <c r="BG972" i="8"/>
  <c r="BF972" i="8"/>
  <c r="AS972" i="8"/>
  <c r="AR972" i="8"/>
  <c r="AQ972" i="8"/>
  <c r="AL972" i="8"/>
  <c r="CD971" i="8"/>
  <c r="CC971" i="8"/>
  <c r="BO971" i="8"/>
  <c r="BG971" i="8"/>
  <c r="BF971" i="8"/>
  <c r="AS971" i="8"/>
  <c r="AR971" i="8"/>
  <c r="AQ971" i="8"/>
  <c r="AL971" i="8"/>
  <c r="CD970" i="8"/>
  <c r="CC970" i="8"/>
  <c r="BO970" i="8"/>
  <c r="BG970" i="8"/>
  <c r="BF970" i="8"/>
  <c r="AS970" i="8"/>
  <c r="AR970" i="8"/>
  <c r="AQ970" i="8"/>
  <c r="AL970" i="8"/>
  <c r="CD969" i="8"/>
  <c r="CC969" i="8"/>
  <c r="BO969" i="8"/>
  <c r="BG969" i="8"/>
  <c r="BF969" i="8"/>
  <c r="AS969" i="8"/>
  <c r="AR969" i="8"/>
  <c r="AQ969" i="8"/>
  <c r="AL969" i="8"/>
  <c r="CD968" i="8"/>
  <c r="CC968" i="8"/>
  <c r="BO968" i="8"/>
  <c r="BG968" i="8"/>
  <c r="BF968" i="8"/>
  <c r="AS968" i="8"/>
  <c r="AR968" i="8"/>
  <c r="AQ968" i="8"/>
  <c r="AL968" i="8"/>
  <c r="CD967" i="8"/>
  <c r="CC967" i="8"/>
  <c r="BO967" i="8"/>
  <c r="BG967" i="8"/>
  <c r="BF967" i="8"/>
  <c r="AS967" i="8"/>
  <c r="AR967" i="8"/>
  <c r="AQ967" i="8"/>
  <c r="AL967" i="8"/>
  <c r="CD966" i="8"/>
  <c r="CC966" i="8"/>
  <c r="BO966" i="8"/>
  <c r="BG966" i="8"/>
  <c r="BF966" i="8"/>
  <c r="AS966" i="8"/>
  <c r="AR966" i="8"/>
  <c r="AQ966" i="8"/>
  <c r="AL966" i="8"/>
  <c r="CD965" i="8"/>
  <c r="CC965" i="8"/>
  <c r="BO965" i="8"/>
  <c r="BG965" i="8"/>
  <c r="BF965" i="8"/>
  <c r="AS965" i="8"/>
  <c r="AR965" i="8"/>
  <c r="AQ965" i="8"/>
  <c r="AL965" i="8"/>
  <c r="CD964" i="8"/>
  <c r="CC964" i="8"/>
  <c r="BO964" i="8"/>
  <c r="BG964" i="8"/>
  <c r="BF964" i="8"/>
  <c r="AS964" i="8"/>
  <c r="AR964" i="8"/>
  <c r="AQ964" i="8"/>
  <c r="AL964" i="8"/>
  <c r="CD963" i="8"/>
  <c r="CC963" i="8"/>
  <c r="BO963" i="8"/>
  <c r="BG963" i="8"/>
  <c r="BF963" i="8"/>
  <c r="AS963" i="8"/>
  <c r="AR963" i="8"/>
  <c r="AQ963" i="8"/>
  <c r="AL963" i="8"/>
  <c r="CD962" i="8"/>
  <c r="CC962" i="8"/>
  <c r="BO962" i="8"/>
  <c r="BG962" i="8"/>
  <c r="BF962" i="8"/>
  <c r="AS962" i="8"/>
  <c r="AR962" i="8"/>
  <c r="AQ962" i="8"/>
  <c r="AL962" i="8"/>
  <c r="CD961" i="8"/>
  <c r="CC961" i="8"/>
  <c r="BO961" i="8"/>
  <c r="BG961" i="8"/>
  <c r="BF961" i="8"/>
  <c r="AS961" i="8"/>
  <c r="AR961" i="8"/>
  <c r="AQ961" i="8"/>
  <c r="AL961" i="8"/>
  <c r="CD960" i="8"/>
  <c r="CC960" i="8"/>
  <c r="BO960" i="8"/>
  <c r="BG960" i="8"/>
  <c r="BF960" i="8"/>
  <c r="AS960" i="8"/>
  <c r="AR960" i="8"/>
  <c r="AQ960" i="8"/>
  <c r="AL960" i="8"/>
  <c r="CD959" i="8"/>
  <c r="CC959" i="8"/>
  <c r="BO959" i="8"/>
  <c r="BG959" i="8"/>
  <c r="BF959" i="8"/>
  <c r="AS959" i="8"/>
  <c r="AR959" i="8"/>
  <c r="AQ959" i="8"/>
  <c r="AL959" i="8"/>
  <c r="CD958" i="8"/>
  <c r="CC958" i="8"/>
  <c r="BO958" i="8"/>
  <c r="BG958" i="8"/>
  <c r="BF958" i="8"/>
  <c r="AS958" i="8"/>
  <c r="AR958" i="8"/>
  <c r="AQ958" i="8"/>
  <c r="AL958" i="8"/>
  <c r="CD957" i="8"/>
  <c r="CC957" i="8"/>
  <c r="BO957" i="8"/>
  <c r="BG957" i="8"/>
  <c r="BF957" i="8"/>
  <c r="AS957" i="8"/>
  <c r="AR957" i="8"/>
  <c r="AQ957" i="8"/>
  <c r="AL957" i="8"/>
  <c r="CD956" i="8"/>
  <c r="CC956" i="8"/>
  <c r="BO956" i="8"/>
  <c r="BG956" i="8"/>
  <c r="BF956" i="8"/>
  <c r="AS956" i="8"/>
  <c r="AR956" i="8"/>
  <c r="AQ956" i="8"/>
  <c r="AL956" i="8"/>
  <c r="CD955" i="8"/>
  <c r="CC955" i="8"/>
  <c r="BO955" i="8"/>
  <c r="BG955" i="8"/>
  <c r="BF955" i="8"/>
  <c r="AS955" i="8"/>
  <c r="AR955" i="8"/>
  <c r="AQ955" i="8"/>
  <c r="AL955" i="8"/>
  <c r="CD954" i="8"/>
  <c r="CC954" i="8"/>
  <c r="BO954" i="8"/>
  <c r="BG954" i="8"/>
  <c r="BF954" i="8"/>
  <c r="AS954" i="8"/>
  <c r="AR954" i="8"/>
  <c r="AQ954" i="8"/>
  <c r="AL954" i="8"/>
  <c r="CD953" i="8"/>
  <c r="CC953" i="8"/>
  <c r="BO953" i="8"/>
  <c r="BG953" i="8"/>
  <c r="BF953" i="8"/>
  <c r="AS953" i="8"/>
  <c r="AR953" i="8"/>
  <c r="AQ953" i="8"/>
  <c r="AL953" i="8"/>
  <c r="CD952" i="8"/>
  <c r="CC952" i="8"/>
  <c r="BO952" i="8"/>
  <c r="BG952" i="8"/>
  <c r="BF952" i="8"/>
  <c r="AS952" i="8"/>
  <c r="AR952" i="8"/>
  <c r="AQ952" i="8"/>
  <c r="AL952" i="8"/>
  <c r="CD951" i="8"/>
  <c r="CC951" i="8"/>
  <c r="BO951" i="8"/>
  <c r="BG951" i="8"/>
  <c r="BF951" i="8"/>
  <c r="AS951" i="8"/>
  <c r="AR951" i="8"/>
  <c r="AQ951" i="8"/>
  <c r="AL951" i="8"/>
  <c r="CD950" i="8"/>
  <c r="CC950" i="8"/>
  <c r="BO950" i="8"/>
  <c r="BG950" i="8"/>
  <c r="BF950" i="8"/>
  <c r="AS950" i="8"/>
  <c r="AR950" i="8"/>
  <c r="AQ950" i="8"/>
  <c r="AL950" i="8"/>
  <c r="CD949" i="8"/>
  <c r="CC949" i="8"/>
  <c r="BO949" i="8"/>
  <c r="BG949" i="8"/>
  <c r="BF949" i="8"/>
  <c r="AS949" i="8"/>
  <c r="AR949" i="8"/>
  <c r="AQ949" i="8"/>
  <c r="AL949" i="8"/>
  <c r="CD948" i="8"/>
  <c r="CC948" i="8"/>
  <c r="BO948" i="8"/>
  <c r="BG948" i="8"/>
  <c r="BF948" i="8"/>
  <c r="AS948" i="8"/>
  <c r="AR948" i="8"/>
  <c r="AQ948" i="8"/>
  <c r="AL948" i="8"/>
  <c r="CD947" i="8"/>
  <c r="CC947" i="8"/>
  <c r="BO947" i="8"/>
  <c r="BG947" i="8"/>
  <c r="BF947" i="8"/>
  <c r="AS947" i="8"/>
  <c r="AR947" i="8"/>
  <c r="AQ947" i="8"/>
  <c r="AL947" i="8"/>
  <c r="CD946" i="8"/>
  <c r="CC946" i="8"/>
  <c r="BO946" i="8"/>
  <c r="BG946" i="8"/>
  <c r="BF946" i="8"/>
  <c r="AS946" i="8"/>
  <c r="AR946" i="8"/>
  <c r="AQ946" i="8"/>
  <c r="AL946" i="8"/>
  <c r="CD945" i="8"/>
  <c r="CC945" i="8"/>
  <c r="BO945" i="8"/>
  <c r="BG945" i="8"/>
  <c r="BF945" i="8"/>
  <c r="AS945" i="8"/>
  <c r="AR945" i="8"/>
  <c r="AQ945" i="8"/>
  <c r="AL945" i="8"/>
  <c r="CD944" i="8"/>
  <c r="CC944" i="8"/>
  <c r="BO944" i="8"/>
  <c r="BG944" i="8"/>
  <c r="BF944" i="8"/>
  <c r="AS944" i="8"/>
  <c r="AR944" i="8"/>
  <c r="AQ944" i="8"/>
  <c r="AL944" i="8"/>
  <c r="CD943" i="8"/>
  <c r="CC943" i="8"/>
  <c r="BO943" i="8"/>
  <c r="BG943" i="8"/>
  <c r="BF943" i="8"/>
  <c r="AS943" i="8"/>
  <c r="AR943" i="8"/>
  <c r="AQ943" i="8"/>
  <c r="AL943" i="8"/>
  <c r="CD942" i="8"/>
  <c r="CC942" i="8"/>
  <c r="BO942" i="8"/>
  <c r="BG942" i="8"/>
  <c r="BF942" i="8"/>
  <c r="AS942" i="8"/>
  <c r="AR942" i="8"/>
  <c r="AQ942" i="8"/>
  <c r="AL942" i="8"/>
  <c r="CD941" i="8"/>
  <c r="CC941" i="8"/>
  <c r="BO941" i="8"/>
  <c r="BG941" i="8"/>
  <c r="BF941" i="8"/>
  <c r="AS941" i="8"/>
  <c r="AR941" i="8"/>
  <c r="AQ941" i="8"/>
  <c r="AL941" i="8"/>
  <c r="CD940" i="8"/>
  <c r="CC940" i="8"/>
  <c r="BO940" i="8"/>
  <c r="BG940" i="8"/>
  <c r="BF940" i="8"/>
  <c r="AS940" i="8"/>
  <c r="AR940" i="8"/>
  <c r="AQ940" i="8"/>
  <c r="AL940" i="8"/>
  <c r="CD939" i="8"/>
  <c r="CC939" i="8"/>
  <c r="BO939" i="8"/>
  <c r="BG939" i="8"/>
  <c r="BF939" i="8"/>
  <c r="AS939" i="8"/>
  <c r="AR939" i="8"/>
  <c r="AQ939" i="8"/>
  <c r="AL939" i="8"/>
  <c r="CD938" i="8"/>
  <c r="CC938" i="8"/>
  <c r="BO938" i="8"/>
  <c r="BG938" i="8"/>
  <c r="BF938" i="8"/>
  <c r="AS938" i="8"/>
  <c r="AR938" i="8"/>
  <c r="AQ938" i="8"/>
  <c r="AL938" i="8"/>
  <c r="CD937" i="8"/>
  <c r="CC937" i="8"/>
  <c r="BO937" i="8"/>
  <c r="BG937" i="8"/>
  <c r="BF937" i="8"/>
  <c r="AS937" i="8"/>
  <c r="AR937" i="8"/>
  <c r="AQ937" i="8"/>
  <c r="AL937" i="8"/>
  <c r="CD936" i="8"/>
  <c r="CC936" i="8"/>
  <c r="BO936" i="8"/>
  <c r="BG936" i="8"/>
  <c r="BF936" i="8"/>
  <c r="AS936" i="8"/>
  <c r="AR936" i="8"/>
  <c r="AQ936" i="8"/>
  <c r="AL936" i="8"/>
  <c r="CD935" i="8"/>
  <c r="CC935" i="8"/>
  <c r="BO935" i="8"/>
  <c r="BG935" i="8"/>
  <c r="BF935" i="8"/>
  <c r="AS935" i="8"/>
  <c r="AR935" i="8"/>
  <c r="AQ935" i="8"/>
  <c r="AL935" i="8"/>
  <c r="CD934" i="8"/>
  <c r="CC934" i="8"/>
  <c r="BO934" i="8"/>
  <c r="BG934" i="8"/>
  <c r="BF934" i="8"/>
  <c r="AS934" i="8"/>
  <c r="AR934" i="8"/>
  <c r="AQ934" i="8"/>
  <c r="AL934" i="8"/>
  <c r="CD933" i="8"/>
  <c r="CC933" i="8"/>
  <c r="BO933" i="8"/>
  <c r="BG933" i="8"/>
  <c r="BF933" i="8"/>
  <c r="AS933" i="8"/>
  <c r="AR933" i="8"/>
  <c r="AQ933" i="8"/>
  <c r="AL933" i="8"/>
  <c r="CD932" i="8"/>
  <c r="CC932" i="8"/>
  <c r="BO932" i="8"/>
  <c r="BG932" i="8"/>
  <c r="BF932" i="8"/>
  <c r="AS932" i="8"/>
  <c r="AR932" i="8"/>
  <c r="AQ932" i="8"/>
  <c r="AL932" i="8"/>
  <c r="CD931" i="8"/>
  <c r="CC931" i="8"/>
  <c r="BO931" i="8"/>
  <c r="BG931" i="8"/>
  <c r="BF931" i="8"/>
  <c r="AS931" i="8"/>
  <c r="AR931" i="8"/>
  <c r="AQ931" i="8"/>
  <c r="AL931" i="8"/>
  <c r="CD930" i="8"/>
  <c r="CC930" i="8"/>
  <c r="BO930" i="8"/>
  <c r="BG930" i="8"/>
  <c r="BF930" i="8"/>
  <c r="AS930" i="8"/>
  <c r="AR930" i="8"/>
  <c r="AQ930" i="8"/>
  <c r="AL930" i="8"/>
  <c r="CD929" i="8"/>
  <c r="CC929" i="8"/>
  <c r="BO929" i="8"/>
  <c r="BG929" i="8"/>
  <c r="BF929" i="8"/>
  <c r="AS929" i="8"/>
  <c r="AR929" i="8"/>
  <c r="AQ929" i="8"/>
  <c r="AL929" i="8"/>
  <c r="CD928" i="8"/>
  <c r="CC928" i="8"/>
  <c r="BO928" i="8"/>
  <c r="BG928" i="8"/>
  <c r="BF928" i="8"/>
  <c r="AS928" i="8"/>
  <c r="AR928" i="8"/>
  <c r="AQ928" i="8"/>
  <c r="AL928" i="8"/>
  <c r="CD927" i="8"/>
  <c r="CC927" i="8"/>
  <c r="BO927" i="8"/>
  <c r="BG927" i="8"/>
  <c r="BF927" i="8"/>
  <c r="AS927" i="8"/>
  <c r="AR927" i="8"/>
  <c r="AQ927" i="8"/>
  <c r="AL927" i="8"/>
  <c r="CD926" i="8"/>
  <c r="CC926" i="8"/>
  <c r="BO926" i="8"/>
  <c r="BG926" i="8"/>
  <c r="BF926" i="8"/>
  <c r="AS926" i="8"/>
  <c r="AR926" i="8"/>
  <c r="AQ926" i="8"/>
  <c r="AL926" i="8"/>
  <c r="CD925" i="8"/>
  <c r="CC925" i="8"/>
  <c r="BO925" i="8"/>
  <c r="BG925" i="8"/>
  <c r="BF925" i="8"/>
  <c r="AS925" i="8"/>
  <c r="AR925" i="8"/>
  <c r="AQ925" i="8"/>
  <c r="AL925" i="8"/>
  <c r="CD924" i="8"/>
  <c r="CC924" i="8"/>
  <c r="BO924" i="8"/>
  <c r="BG924" i="8"/>
  <c r="BF924" i="8"/>
  <c r="AS924" i="8"/>
  <c r="AR924" i="8"/>
  <c r="AQ924" i="8"/>
  <c r="AL924" i="8"/>
  <c r="CD923" i="8"/>
  <c r="CC923" i="8"/>
  <c r="BO923" i="8"/>
  <c r="BG923" i="8"/>
  <c r="BF923" i="8"/>
  <c r="AS923" i="8"/>
  <c r="AR923" i="8"/>
  <c r="AQ923" i="8"/>
  <c r="AL923" i="8"/>
  <c r="CD922" i="8"/>
  <c r="CC922" i="8"/>
  <c r="BO922" i="8"/>
  <c r="BG922" i="8"/>
  <c r="BF922" i="8"/>
  <c r="AS922" i="8"/>
  <c r="AR922" i="8"/>
  <c r="AQ922" i="8"/>
  <c r="AL922" i="8"/>
  <c r="CD921" i="8"/>
  <c r="CC921" i="8"/>
  <c r="BO921" i="8"/>
  <c r="BG921" i="8"/>
  <c r="BF921" i="8"/>
  <c r="AS921" i="8"/>
  <c r="AR921" i="8"/>
  <c r="AQ921" i="8"/>
  <c r="AL921" i="8"/>
  <c r="CD920" i="8"/>
  <c r="CC920" i="8"/>
  <c r="BO920" i="8"/>
  <c r="BG920" i="8"/>
  <c r="BF920" i="8"/>
  <c r="AS920" i="8"/>
  <c r="AR920" i="8"/>
  <c r="AQ920" i="8"/>
  <c r="AL920" i="8"/>
  <c r="CD919" i="8"/>
  <c r="CC919" i="8"/>
  <c r="BO919" i="8"/>
  <c r="BG919" i="8"/>
  <c r="BF919" i="8"/>
  <c r="AS919" i="8"/>
  <c r="AR919" i="8"/>
  <c r="AQ919" i="8"/>
  <c r="AL919" i="8"/>
  <c r="CD918" i="8"/>
  <c r="CC918" i="8"/>
  <c r="BO918" i="8"/>
  <c r="BG918" i="8"/>
  <c r="BF918" i="8"/>
  <c r="AS918" i="8"/>
  <c r="AR918" i="8"/>
  <c r="AQ918" i="8"/>
  <c r="AL918" i="8"/>
  <c r="CD917" i="8"/>
  <c r="CC917" i="8"/>
  <c r="BO917" i="8"/>
  <c r="BG917" i="8"/>
  <c r="BF917" i="8"/>
  <c r="AS917" i="8"/>
  <c r="AR917" i="8"/>
  <c r="AQ917" i="8"/>
  <c r="AL917" i="8"/>
  <c r="CD916" i="8"/>
  <c r="CC916" i="8"/>
  <c r="BO916" i="8"/>
  <c r="BG916" i="8"/>
  <c r="BF916" i="8"/>
  <c r="AS916" i="8"/>
  <c r="AR916" i="8"/>
  <c r="AQ916" i="8"/>
  <c r="AL916" i="8"/>
  <c r="CD915" i="8"/>
  <c r="CC915" i="8"/>
  <c r="BO915" i="8"/>
  <c r="BG915" i="8"/>
  <c r="BF915" i="8"/>
  <c r="AS915" i="8"/>
  <c r="AR915" i="8"/>
  <c r="AQ915" i="8"/>
  <c r="AL915" i="8"/>
  <c r="CD914" i="8"/>
  <c r="CC914" i="8"/>
  <c r="BO914" i="8"/>
  <c r="BG914" i="8"/>
  <c r="BF914" i="8"/>
  <c r="AS914" i="8"/>
  <c r="AR914" i="8"/>
  <c r="AQ914" i="8"/>
  <c r="AL914" i="8"/>
  <c r="CD913" i="8"/>
  <c r="CC913" i="8"/>
  <c r="BO913" i="8"/>
  <c r="BG913" i="8"/>
  <c r="BF913" i="8"/>
  <c r="AS913" i="8"/>
  <c r="AR913" i="8"/>
  <c r="AQ913" i="8"/>
  <c r="AL913" i="8"/>
  <c r="CD912" i="8"/>
  <c r="CC912" i="8"/>
  <c r="BO912" i="8"/>
  <c r="BG912" i="8"/>
  <c r="BF912" i="8"/>
  <c r="AS912" i="8"/>
  <c r="AR912" i="8"/>
  <c r="AQ912" i="8"/>
  <c r="AL912" i="8"/>
  <c r="CD911" i="8"/>
  <c r="CC911" i="8"/>
  <c r="BO911" i="8"/>
  <c r="BG911" i="8"/>
  <c r="BF911" i="8"/>
  <c r="AS911" i="8"/>
  <c r="AR911" i="8"/>
  <c r="AQ911" i="8"/>
  <c r="AL911" i="8"/>
  <c r="CD910" i="8"/>
  <c r="CC910" i="8"/>
  <c r="BO910" i="8"/>
  <c r="BG910" i="8"/>
  <c r="BF910" i="8"/>
  <c r="AS910" i="8"/>
  <c r="AR910" i="8"/>
  <c r="AQ910" i="8"/>
  <c r="AL910" i="8"/>
  <c r="CD909" i="8"/>
  <c r="CC909" i="8"/>
  <c r="BO909" i="8"/>
  <c r="BG909" i="8"/>
  <c r="BF909" i="8"/>
  <c r="AS909" i="8"/>
  <c r="AR909" i="8"/>
  <c r="AQ909" i="8"/>
  <c r="AL909" i="8"/>
  <c r="CD908" i="8"/>
  <c r="CC908" i="8"/>
  <c r="BO908" i="8"/>
  <c r="BG908" i="8"/>
  <c r="BF908" i="8"/>
  <c r="AS908" i="8"/>
  <c r="AR908" i="8"/>
  <c r="AQ908" i="8"/>
  <c r="AL908" i="8"/>
  <c r="CD907" i="8"/>
  <c r="CC907" i="8"/>
  <c r="BO907" i="8"/>
  <c r="BG907" i="8"/>
  <c r="BF907" i="8"/>
  <c r="AS907" i="8"/>
  <c r="AR907" i="8"/>
  <c r="AQ907" i="8"/>
  <c r="AL907" i="8"/>
  <c r="CD906" i="8"/>
  <c r="CC906" i="8"/>
  <c r="BO906" i="8"/>
  <c r="BG906" i="8"/>
  <c r="BF906" i="8"/>
  <c r="AS906" i="8"/>
  <c r="AR906" i="8"/>
  <c r="AQ906" i="8"/>
  <c r="AL906" i="8"/>
  <c r="CD905" i="8"/>
  <c r="CC905" i="8"/>
  <c r="BO905" i="8"/>
  <c r="BG905" i="8"/>
  <c r="BF905" i="8"/>
  <c r="AS905" i="8"/>
  <c r="AR905" i="8"/>
  <c r="AQ905" i="8"/>
  <c r="AL905" i="8"/>
  <c r="CD904" i="8"/>
  <c r="CC904" i="8"/>
  <c r="BO904" i="8"/>
  <c r="BG904" i="8"/>
  <c r="BF904" i="8"/>
  <c r="AS904" i="8"/>
  <c r="AR904" i="8"/>
  <c r="AQ904" i="8"/>
  <c r="AL904" i="8"/>
  <c r="CD903" i="8"/>
  <c r="CC903" i="8"/>
  <c r="BO903" i="8"/>
  <c r="BG903" i="8"/>
  <c r="BF903" i="8"/>
  <c r="AS903" i="8"/>
  <c r="AR903" i="8"/>
  <c r="AQ903" i="8"/>
  <c r="AL903" i="8"/>
  <c r="CD902" i="8"/>
  <c r="CC902" i="8"/>
  <c r="BO902" i="8"/>
  <c r="BG902" i="8"/>
  <c r="BF902" i="8"/>
  <c r="AS902" i="8"/>
  <c r="AR902" i="8"/>
  <c r="AQ902" i="8"/>
  <c r="AL902" i="8"/>
  <c r="CD901" i="8"/>
  <c r="CC901" i="8"/>
  <c r="BO901" i="8"/>
  <c r="BG901" i="8"/>
  <c r="BF901" i="8"/>
  <c r="AS901" i="8"/>
  <c r="AR901" i="8"/>
  <c r="AQ901" i="8"/>
  <c r="AL901" i="8"/>
  <c r="CD900" i="8"/>
  <c r="CC900" i="8"/>
  <c r="BO900" i="8"/>
  <c r="BG900" i="8"/>
  <c r="BF900" i="8"/>
  <c r="AS900" i="8"/>
  <c r="AR900" i="8"/>
  <c r="AQ900" i="8"/>
  <c r="AL900" i="8"/>
  <c r="CD899" i="8"/>
  <c r="CC899" i="8"/>
  <c r="BO899" i="8"/>
  <c r="BG899" i="8"/>
  <c r="BF899" i="8"/>
  <c r="AS899" i="8"/>
  <c r="AR899" i="8"/>
  <c r="AQ899" i="8"/>
  <c r="AL899" i="8"/>
  <c r="CD898" i="8"/>
  <c r="CC898" i="8"/>
  <c r="BO898" i="8"/>
  <c r="BG898" i="8"/>
  <c r="BF898" i="8"/>
  <c r="AS898" i="8"/>
  <c r="AR898" i="8"/>
  <c r="AQ898" i="8"/>
  <c r="AL898" i="8"/>
  <c r="CD897" i="8"/>
  <c r="CC897" i="8"/>
  <c r="BO897" i="8"/>
  <c r="BG897" i="8"/>
  <c r="BF897" i="8"/>
  <c r="AS897" i="8"/>
  <c r="AR897" i="8"/>
  <c r="AQ897" i="8"/>
  <c r="AL897" i="8"/>
  <c r="CD896" i="8"/>
  <c r="CC896" i="8"/>
  <c r="BO896" i="8"/>
  <c r="BG896" i="8"/>
  <c r="BF896" i="8"/>
  <c r="AS896" i="8"/>
  <c r="AR896" i="8"/>
  <c r="AQ896" i="8"/>
  <c r="AL896" i="8"/>
  <c r="CD895" i="8"/>
  <c r="CC895" i="8"/>
  <c r="BO895" i="8"/>
  <c r="BG895" i="8"/>
  <c r="BF895" i="8"/>
  <c r="AS895" i="8"/>
  <c r="AR895" i="8"/>
  <c r="AQ895" i="8"/>
  <c r="AL895" i="8"/>
  <c r="CD894" i="8"/>
  <c r="CC894" i="8"/>
  <c r="BO894" i="8"/>
  <c r="BG894" i="8"/>
  <c r="BF894" i="8"/>
  <c r="AS894" i="8"/>
  <c r="AR894" i="8"/>
  <c r="AQ894" i="8"/>
  <c r="AL894" i="8"/>
  <c r="CD893" i="8"/>
  <c r="CC893" i="8"/>
  <c r="BO893" i="8"/>
  <c r="BG893" i="8"/>
  <c r="BF893" i="8"/>
  <c r="AS893" i="8"/>
  <c r="AR893" i="8"/>
  <c r="AQ893" i="8"/>
  <c r="AL893" i="8"/>
  <c r="CD892" i="8"/>
  <c r="CC892" i="8"/>
  <c r="BO892" i="8"/>
  <c r="BG892" i="8"/>
  <c r="BF892" i="8"/>
  <c r="AS892" i="8"/>
  <c r="AR892" i="8"/>
  <c r="AQ892" i="8"/>
  <c r="AL892" i="8"/>
  <c r="CD891" i="8"/>
  <c r="CC891" i="8"/>
  <c r="BO891" i="8"/>
  <c r="BG891" i="8"/>
  <c r="BF891" i="8"/>
  <c r="AS891" i="8"/>
  <c r="AR891" i="8"/>
  <c r="AQ891" i="8"/>
  <c r="AL891" i="8"/>
  <c r="CD890" i="8"/>
  <c r="CC890" i="8"/>
  <c r="BO890" i="8"/>
  <c r="BG890" i="8"/>
  <c r="BF890" i="8"/>
  <c r="AS890" i="8"/>
  <c r="AR890" i="8"/>
  <c r="AQ890" i="8"/>
  <c r="AL890" i="8"/>
  <c r="CD889" i="8"/>
  <c r="CC889" i="8"/>
  <c r="BO889" i="8"/>
  <c r="BG889" i="8"/>
  <c r="BF889" i="8"/>
  <c r="AS889" i="8"/>
  <c r="AR889" i="8"/>
  <c r="AQ889" i="8"/>
  <c r="AL889" i="8"/>
  <c r="CD888" i="8"/>
  <c r="CC888" i="8"/>
  <c r="BO888" i="8"/>
  <c r="BG888" i="8"/>
  <c r="BF888" i="8"/>
  <c r="AS888" i="8"/>
  <c r="AR888" i="8"/>
  <c r="AQ888" i="8"/>
  <c r="AL888" i="8"/>
  <c r="CD887" i="8"/>
  <c r="CC887" i="8"/>
  <c r="BO887" i="8"/>
  <c r="BG887" i="8"/>
  <c r="BF887" i="8"/>
  <c r="AS887" i="8"/>
  <c r="AR887" i="8"/>
  <c r="AQ887" i="8"/>
  <c r="AL887" i="8"/>
  <c r="CD886" i="8"/>
  <c r="CC886" i="8"/>
  <c r="BO886" i="8"/>
  <c r="BG886" i="8"/>
  <c r="BF886" i="8"/>
  <c r="AS886" i="8"/>
  <c r="AR886" i="8"/>
  <c r="AQ886" i="8"/>
  <c r="AL886" i="8"/>
  <c r="CD885" i="8"/>
  <c r="CC885" i="8"/>
  <c r="BO885" i="8"/>
  <c r="BG885" i="8"/>
  <c r="BF885" i="8"/>
  <c r="AS885" i="8"/>
  <c r="AR885" i="8"/>
  <c r="AQ885" i="8"/>
  <c r="AL885" i="8"/>
  <c r="CD884" i="8"/>
  <c r="CC884" i="8"/>
  <c r="BO884" i="8"/>
  <c r="BG884" i="8"/>
  <c r="BF884" i="8"/>
  <c r="AS884" i="8"/>
  <c r="AR884" i="8"/>
  <c r="AQ884" i="8"/>
  <c r="AL884" i="8"/>
  <c r="CD883" i="8"/>
  <c r="CC883" i="8"/>
  <c r="BO883" i="8"/>
  <c r="BG883" i="8"/>
  <c r="BF883" i="8"/>
  <c r="AS883" i="8"/>
  <c r="AR883" i="8"/>
  <c r="AQ883" i="8"/>
  <c r="AL883" i="8"/>
  <c r="CD882" i="8"/>
  <c r="CC882" i="8"/>
  <c r="BO882" i="8"/>
  <c r="BG882" i="8"/>
  <c r="BF882" i="8"/>
  <c r="AS882" i="8"/>
  <c r="AR882" i="8"/>
  <c r="AQ882" i="8"/>
  <c r="AL882" i="8"/>
  <c r="CD881" i="8"/>
  <c r="CC881" i="8"/>
  <c r="BO881" i="8"/>
  <c r="BG881" i="8"/>
  <c r="BF881" i="8"/>
  <c r="AS881" i="8"/>
  <c r="AR881" i="8"/>
  <c r="AQ881" i="8"/>
  <c r="AL881" i="8"/>
  <c r="CD880" i="8"/>
  <c r="CC880" i="8"/>
  <c r="BO880" i="8"/>
  <c r="BG880" i="8"/>
  <c r="BF880" i="8"/>
  <c r="AS880" i="8"/>
  <c r="AR880" i="8"/>
  <c r="AQ880" i="8"/>
  <c r="AL880" i="8"/>
  <c r="CD879" i="8"/>
  <c r="CC879" i="8"/>
  <c r="BO879" i="8"/>
  <c r="BG879" i="8"/>
  <c r="BF879" i="8"/>
  <c r="AS879" i="8"/>
  <c r="AR879" i="8"/>
  <c r="AQ879" i="8"/>
  <c r="AL879" i="8"/>
  <c r="CD878" i="8"/>
  <c r="CC878" i="8"/>
  <c r="BO878" i="8"/>
  <c r="BG878" i="8"/>
  <c r="BF878" i="8"/>
  <c r="AS878" i="8"/>
  <c r="AR878" i="8"/>
  <c r="AQ878" i="8"/>
  <c r="AL878" i="8"/>
  <c r="CD877" i="8"/>
  <c r="CC877" i="8"/>
  <c r="BO877" i="8"/>
  <c r="BG877" i="8"/>
  <c r="BF877" i="8"/>
  <c r="AS877" i="8"/>
  <c r="AR877" i="8"/>
  <c r="AQ877" i="8"/>
  <c r="AL877" i="8"/>
  <c r="CD876" i="8"/>
  <c r="CC876" i="8"/>
  <c r="BO876" i="8"/>
  <c r="BG876" i="8"/>
  <c r="BF876" i="8"/>
  <c r="AS876" i="8"/>
  <c r="AR876" i="8"/>
  <c r="AQ876" i="8"/>
  <c r="AL876" i="8"/>
  <c r="CD875" i="8"/>
  <c r="CC875" i="8"/>
  <c r="BO875" i="8"/>
  <c r="BG875" i="8"/>
  <c r="BF875" i="8"/>
  <c r="AS875" i="8"/>
  <c r="AR875" i="8"/>
  <c r="AQ875" i="8"/>
  <c r="AL875" i="8"/>
  <c r="CD874" i="8"/>
  <c r="CC874" i="8"/>
  <c r="BO874" i="8"/>
  <c r="BG874" i="8"/>
  <c r="BF874" i="8"/>
  <c r="AS874" i="8"/>
  <c r="AR874" i="8"/>
  <c r="AQ874" i="8"/>
  <c r="AL874" i="8"/>
  <c r="CD873" i="8"/>
  <c r="CC873" i="8"/>
  <c r="BO873" i="8"/>
  <c r="BG873" i="8"/>
  <c r="BF873" i="8"/>
  <c r="AS873" i="8"/>
  <c r="AR873" i="8"/>
  <c r="AQ873" i="8"/>
  <c r="AL873" i="8"/>
  <c r="CD872" i="8"/>
  <c r="CC872" i="8"/>
  <c r="BO872" i="8"/>
  <c r="BG872" i="8"/>
  <c r="BF872" i="8"/>
  <c r="AS872" i="8"/>
  <c r="AR872" i="8"/>
  <c r="AQ872" i="8"/>
  <c r="AL872" i="8"/>
  <c r="CD871" i="8"/>
  <c r="CC871" i="8"/>
  <c r="BO871" i="8"/>
  <c r="BG871" i="8"/>
  <c r="BF871" i="8"/>
  <c r="AS871" i="8"/>
  <c r="AR871" i="8"/>
  <c r="AQ871" i="8"/>
  <c r="AL871" i="8"/>
  <c r="CD870" i="8"/>
  <c r="CC870" i="8"/>
  <c r="BO870" i="8"/>
  <c r="BG870" i="8"/>
  <c r="BF870" i="8"/>
  <c r="AS870" i="8"/>
  <c r="AR870" i="8"/>
  <c r="AQ870" i="8"/>
  <c r="AL870" i="8"/>
  <c r="CD869" i="8"/>
  <c r="CC869" i="8"/>
  <c r="BO869" i="8"/>
  <c r="BG869" i="8"/>
  <c r="BF869" i="8"/>
  <c r="AS869" i="8"/>
  <c r="AR869" i="8"/>
  <c r="AQ869" i="8"/>
  <c r="AL869" i="8"/>
  <c r="CD868" i="8"/>
  <c r="CC868" i="8"/>
  <c r="BO868" i="8"/>
  <c r="BG868" i="8"/>
  <c r="BF868" i="8"/>
  <c r="AS868" i="8"/>
  <c r="AR868" i="8"/>
  <c r="AQ868" i="8"/>
  <c r="AL868" i="8"/>
  <c r="CD867" i="8"/>
  <c r="CC867" i="8"/>
  <c r="BO867" i="8"/>
  <c r="BG867" i="8"/>
  <c r="BF867" i="8"/>
  <c r="AS867" i="8"/>
  <c r="AR867" i="8"/>
  <c r="AQ867" i="8"/>
  <c r="AL867" i="8"/>
  <c r="CD866" i="8"/>
  <c r="CC866" i="8"/>
  <c r="BO866" i="8"/>
  <c r="BG866" i="8"/>
  <c r="BF866" i="8"/>
  <c r="AS866" i="8"/>
  <c r="AR866" i="8"/>
  <c r="AQ866" i="8"/>
  <c r="AL866" i="8"/>
  <c r="CD865" i="8"/>
  <c r="CC865" i="8"/>
  <c r="BO865" i="8"/>
  <c r="BG865" i="8"/>
  <c r="BF865" i="8"/>
  <c r="AS865" i="8"/>
  <c r="AR865" i="8"/>
  <c r="AQ865" i="8"/>
  <c r="AL865" i="8"/>
  <c r="CD864" i="8"/>
  <c r="CC864" i="8"/>
  <c r="BO864" i="8"/>
  <c r="BG864" i="8"/>
  <c r="BF864" i="8"/>
  <c r="AS864" i="8"/>
  <c r="AR864" i="8"/>
  <c r="AQ864" i="8"/>
  <c r="AL864" i="8"/>
  <c r="CD863" i="8"/>
  <c r="CC863" i="8"/>
  <c r="BO863" i="8"/>
  <c r="BG863" i="8"/>
  <c r="BF863" i="8"/>
  <c r="AS863" i="8"/>
  <c r="AR863" i="8"/>
  <c r="AQ863" i="8"/>
  <c r="AL863" i="8"/>
  <c r="CD862" i="8"/>
  <c r="CC862" i="8"/>
  <c r="BO862" i="8"/>
  <c r="BG862" i="8"/>
  <c r="BF862" i="8"/>
  <c r="AS862" i="8"/>
  <c r="AR862" i="8"/>
  <c r="AQ862" i="8"/>
  <c r="AL862" i="8"/>
  <c r="CD861" i="8"/>
  <c r="CC861" i="8"/>
  <c r="BO861" i="8"/>
  <c r="BG861" i="8"/>
  <c r="BF861" i="8"/>
  <c r="AS861" i="8"/>
  <c r="AR861" i="8"/>
  <c r="AQ861" i="8"/>
  <c r="AL861" i="8"/>
  <c r="CD860" i="8"/>
  <c r="CC860" i="8"/>
  <c r="BO860" i="8"/>
  <c r="BG860" i="8"/>
  <c r="BF860" i="8"/>
  <c r="AS860" i="8"/>
  <c r="AR860" i="8"/>
  <c r="AQ860" i="8"/>
  <c r="AL860" i="8"/>
  <c r="CD859" i="8"/>
  <c r="CC859" i="8"/>
  <c r="BO859" i="8"/>
  <c r="BG859" i="8"/>
  <c r="BF859" i="8"/>
  <c r="AS859" i="8"/>
  <c r="AR859" i="8"/>
  <c r="AQ859" i="8"/>
  <c r="AL859" i="8"/>
  <c r="CD858" i="8"/>
  <c r="CC858" i="8"/>
  <c r="BO858" i="8"/>
  <c r="BG858" i="8"/>
  <c r="BF858" i="8"/>
  <c r="AS858" i="8"/>
  <c r="AR858" i="8"/>
  <c r="AQ858" i="8"/>
  <c r="AL858" i="8"/>
  <c r="CD857" i="8"/>
  <c r="CC857" i="8"/>
  <c r="BO857" i="8"/>
  <c r="BG857" i="8"/>
  <c r="BF857" i="8"/>
  <c r="AS857" i="8"/>
  <c r="AR857" i="8"/>
  <c r="AQ857" i="8"/>
  <c r="AL857" i="8"/>
  <c r="CD856" i="8"/>
  <c r="CC856" i="8"/>
  <c r="BO856" i="8"/>
  <c r="BG856" i="8"/>
  <c r="BF856" i="8"/>
  <c r="AS856" i="8"/>
  <c r="AR856" i="8"/>
  <c r="AQ856" i="8"/>
  <c r="AL856" i="8"/>
  <c r="CD855" i="8"/>
  <c r="CC855" i="8"/>
  <c r="BO855" i="8"/>
  <c r="BG855" i="8"/>
  <c r="BF855" i="8"/>
  <c r="AS855" i="8"/>
  <c r="AR855" i="8"/>
  <c r="AQ855" i="8"/>
  <c r="AL855" i="8"/>
  <c r="CD854" i="8"/>
  <c r="CC854" i="8"/>
  <c r="BO854" i="8"/>
  <c r="BG854" i="8"/>
  <c r="BF854" i="8"/>
  <c r="AS854" i="8"/>
  <c r="AR854" i="8"/>
  <c r="AQ854" i="8"/>
  <c r="AL854" i="8"/>
  <c r="CD853" i="8"/>
  <c r="CC853" i="8"/>
  <c r="BO853" i="8"/>
  <c r="BG853" i="8"/>
  <c r="BF853" i="8"/>
  <c r="AS853" i="8"/>
  <c r="AR853" i="8"/>
  <c r="AQ853" i="8"/>
  <c r="AL853" i="8"/>
  <c r="CD852" i="8"/>
  <c r="CC852" i="8"/>
  <c r="BO852" i="8"/>
  <c r="BG852" i="8"/>
  <c r="BF852" i="8"/>
  <c r="AS852" i="8"/>
  <c r="AR852" i="8"/>
  <c r="AQ852" i="8"/>
  <c r="AL852" i="8"/>
  <c r="CD851" i="8"/>
  <c r="CC851" i="8"/>
  <c r="BO851" i="8"/>
  <c r="BG851" i="8"/>
  <c r="BF851" i="8"/>
  <c r="AS851" i="8"/>
  <c r="AR851" i="8"/>
  <c r="AQ851" i="8"/>
  <c r="AL851" i="8"/>
  <c r="CD850" i="8"/>
  <c r="CC850" i="8"/>
  <c r="BO850" i="8"/>
  <c r="BG850" i="8"/>
  <c r="BF850" i="8"/>
  <c r="AS850" i="8"/>
  <c r="AR850" i="8"/>
  <c r="AQ850" i="8"/>
  <c r="AL850" i="8"/>
  <c r="CD849" i="8"/>
  <c r="CC849" i="8"/>
  <c r="BO849" i="8"/>
  <c r="BG849" i="8"/>
  <c r="BF849" i="8"/>
  <c r="AS849" i="8"/>
  <c r="AR849" i="8"/>
  <c r="AQ849" i="8"/>
  <c r="AL849" i="8"/>
  <c r="CD848" i="8"/>
  <c r="CC848" i="8"/>
  <c r="BO848" i="8"/>
  <c r="BG848" i="8"/>
  <c r="BF848" i="8"/>
  <c r="AS848" i="8"/>
  <c r="AR848" i="8"/>
  <c r="AQ848" i="8"/>
  <c r="AL848" i="8"/>
  <c r="CD847" i="8"/>
  <c r="CC847" i="8"/>
  <c r="BO847" i="8"/>
  <c r="BG847" i="8"/>
  <c r="BF847" i="8"/>
  <c r="AS847" i="8"/>
  <c r="AR847" i="8"/>
  <c r="AQ847" i="8"/>
  <c r="AL847" i="8"/>
  <c r="CD846" i="8"/>
  <c r="CC846" i="8"/>
  <c r="BO846" i="8"/>
  <c r="BG846" i="8"/>
  <c r="BF846" i="8"/>
  <c r="AS846" i="8"/>
  <c r="AR846" i="8"/>
  <c r="AQ846" i="8"/>
  <c r="AL846" i="8"/>
  <c r="CD845" i="8"/>
  <c r="CC845" i="8"/>
  <c r="BO845" i="8"/>
  <c r="BG845" i="8"/>
  <c r="BF845" i="8"/>
  <c r="AS845" i="8"/>
  <c r="AR845" i="8"/>
  <c r="AQ845" i="8"/>
  <c r="AL845" i="8"/>
  <c r="CD844" i="8"/>
  <c r="CC844" i="8"/>
  <c r="BO844" i="8"/>
  <c r="BG844" i="8"/>
  <c r="BF844" i="8"/>
  <c r="AS844" i="8"/>
  <c r="AR844" i="8"/>
  <c r="AQ844" i="8"/>
  <c r="AL844" i="8"/>
  <c r="CD843" i="8"/>
  <c r="CC843" i="8"/>
  <c r="BO843" i="8"/>
  <c r="BG843" i="8"/>
  <c r="BF843" i="8"/>
  <c r="AS843" i="8"/>
  <c r="AR843" i="8"/>
  <c r="AQ843" i="8"/>
  <c r="AL843" i="8"/>
  <c r="CD842" i="8"/>
  <c r="CC842" i="8"/>
  <c r="BO842" i="8"/>
  <c r="BG842" i="8"/>
  <c r="BF842" i="8"/>
  <c r="AS842" i="8"/>
  <c r="AR842" i="8"/>
  <c r="AQ842" i="8"/>
  <c r="AL842" i="8"/>
  <c r="CD841" i="8"/>
  <c r="CC841" i="8"/>
  <c r="BO841" i="8"/>
  <c r="BG841" i="8"/>
  <c r="BF841" i="8"/>
  <c r="AS841" i="8"/>
  <c r="AR841" i="8"/>
  <c r="AQ841" i="8"/>
  <c r="AL841" i="8"/>
  <c r="CD840" i="8"/>
  <c r="CC840" i="8"/>
  <c r="BO840" i="8"/>
  <c r="BG840" i="8"/>
  <c r="BF840" i="8"/>
  <c r="AS840" i="8"/>
  <c r="AR840" i="8"/>
  <c r="AQ840" i="8"/>
  <c r="AL840" i="8"/>
  <c r="CD839" i="8"/>
  <c r="CC839" i="8"/>
  <c r="BO839" i="8"/>
  <c r="BG839" i="8"/>
  <c r="BF839" i="8"/>
  <c r="AS839" i="8"/>
  <c r="AR839" i="8"/>
  <c r="AQ839" i="8"/>
  <c r="AL839" i="8"/>
  <c r="CD838" i="8"/>
  <c r="CC838" i="8"/>
  <c r="BO838" i="8"/>
  <c r="BG838" i="8"/>
  <c r="BF838" i="8"/>
  <c r="AS838" i="8"/>
  <c r="AR838" i="8"/>
  <c r="AQ838" i="8"/>
  <c r="AL838" i="8"/>
  <c r="CD837" i="8"/>
  <c r="CC837" i="8"/>
  <c r="BO837" i="8"/>
  <c r="BG837" i="8"/>
  <c r="BF837" i="8"/>
  <c r="AS837" i="8"/>
  <c r="AR837" i="8"/>
  <c r="AQ837" i="8"/>
  <c r="AL837" i="8"/>
  <c r="CD836" i="8"/>
  <c r="CC836" i="8"/>
  <c r="BO836" i="8"/>
  <c r="BG836" i="8"/>
  <c r="BF836" i="8"/>
  <c r="AS836" i="8"/>
  <c r="AR836" i="8"/>
  <c r="AQ836" i="8"/>
  <c r="AL836" i="8"/>
  <c r="CD835" i="8"/>
  <c r="CC835" i="8"/>
  <c r="BO835" i="8"/>
  <c r="BG835" i="8"/>
  <c r="BF835" i="8"/>
  <c r="AS835" i="8"/>
  <c r="AR835" i="8"/>
  <c r="AQ835" i="8"/>
  <c r="AL835" i="8"/>
  <c r="CD834" i="8"/>
  <c r="CC834" i="8"/>
  <c r="BO834" i="8"/>
  <c r="BG834" i="8"/>
  <c r="BF834" i="8"/>
  <c r="AS834" i="8"/>
  <c r="AR834" i="8"/>
  <c r="AQ834" i="8"/>
  <c r="AL834" i="8"/>
  <c r="CD833" i="8"/>
  <c r="CC833" i="8"/>
  <c r="BO833" i="8"/>
  <c r="BG833" i="8"/>
  <c r="BF833" i="8"/>
  <c r="AS833" i="8"/>
  <c r="AR833" i="8"/>
  <c r="AQ833" i="8"/>
  <c r="AL833" i="8"/>
  <c r="CD832" i="8"/>
  <c r="CC832" i="8"/>
  <c r="BO832" i="8"/>
  <c r="BG832" i="8"/>
  <c r="BF832" i="8"/>
  <c r="AS832" i="8"/>
  <c r="AR832" i="8"/>
  <c r="AQ832" i="8"/>
  <c r="AL832" i="8"/>
  <c r="CD831" i="8"/>
  <c r="CC831" i="8"/>
  <c r="BO831" i="8"/>
  <c r="BG831" i="8"/>
  <c r="BF831" i="8"/>
  <c r="AS831" i="8"/>
  <c r="AR831" i="8"/>
  <c r="AQ831" i="8"/>
  <c r="AL831" i="8"/>
  <c r="CD830" i="8"/>
  <c r="CC830" i="8"/>
  <c r="BO830" i="8"/>
  <c r="BG830" i="8"/>
  <c r="BF830" i="8"/>
  <c r="AS830" i="8"/>
  <c r="AR830" i="8"/>
  <c r="AQ830" i="8"/>
  <c r="AL830" i="8"/>
  <c r="CD829" i="8"/>
  <c r="CC829" i="8"/>
  <c r="BO829" i="8"/>
  <c r="BG829" i="8"/>
  <c r="BF829" i="8"/>
  <c r="AS829" i="8"/>
  <c r="AR829" i="8"/>
  <c r="AQ829" i="8"/>
  <c r="AL829" i="8"/>
  <c r="CD828" i="8"/>
  <c r="CC828" i="8"/>
  <c r="BO828" i="8"/>
  <c r="BG828" i="8"/>
  <c r="BF828" i="8"/>
  <c r="AS828" i="8"/>
  <c r="AR828" i="8"/>
  <c r="AQ828" i="8"/>
  <c r="AL828" i="8"/>
  <c r="CD827" i="8"/>
  <c r="CC827" i="8"/>
  <c r="BO827" i="8"/>
  <c r="BG827" i="8"/>
  <c r="BF827" i="8"/>
  <c r="AS827" i="8"/>
  <c r="AR827" i="8"/>
  <c r="AQ827" i="8"/>
  <c r="AL827" i="8"/>
  <c r="CD826" i="8"/>
  <c r="CC826" i="8"/>
  <c r="BO826" i="8"/>
  <c r="BG826" i="8"/>
  <c r="BF826" i="8"/>
  <c r="AS826" i="8"/>
  <c r="AR826" i="8"/>
  <c r="AQ826" i="8"/>
  <c r="AL826" i="8"/>
  <c r="CD825" i="8"/>
  <c r="CC825" i="8"/>
  <c r="BO825" i="8"/>
  <c r="BG825" i="8"/>
  <c r="BF825" i="8"/>
  <c r="AS825" i="8"/>
  <c r="AR825" i="8"/>
  <c r="AQ825" i="8"/>
  <c r="AL825" i="8"/>
  <c r="CD824" i="8"/>
  <c r="CC824" i="8"/>
  <c r="BO824" i="8"/>
  <c r="BG824" i="8"/>
  <c r="BF824" i="8"/>
  <c r="AS824" i="8"/>
  <c r="AR824" i="8"/>
  <c r="AQ824" i="8"/>
  <c r="AL824" i="8"/>
  <c r="CD823" i="8"/>
  <c r="CC823" i="8"/>
  <c r="BO823" i="8"/>
  <c r="BG823" i="8"/>
  <c r="BF823" i="8"/>
  <c r="AS823" i="8"/>
  <c r="AR823" i="8"/>
  <c r="AQ823" i="8"/>
  <c r="AL823" i="8"/>
  <c r="CD822" i="8"/>
  <c r="CC822" i="8"/>
  <c r="BO822" i="8"/>
  <c r="BG822" i="8"/>
  <c r="BF822" i="8"/>
  <c r="AS822" i="8"/>
  <c r="AR822" i="8"/>
  <c r="AQ822" i="8"/>
  <c r="AL822" i="8"/>
  <c r="CD821" i="8"/>
  <c r="CC821" i="8"/>
  <c r="BO821" i="8"/>
  <c r="BG821" i="8"/>
  <c r="BF821" i="8"/>
  <c r="AS821" i="8"/>
  <c r="AR821" i="8"/>
  <c r="AQ821" i="8"/>
  <c r="AL821" i="8"/>
  <c r="CD820" i="8"/>
  <c r="CC820" i="8"/>
  <c r="BO820" i="8"/>
  <c r="BG820" i="8"/>
  <c r="BF820" i="8"/>
  <c r="AS820" i="8"/>
  <c r="AR820" i="8"/>
  <c r="AQ820" i="8"/>
  <c r="AL820" i="8"/>
  <c r="CD819" i="8"/>
  <c r="CC819" i="8"/>
  <c r="BO819" i="8"/>
  <c r="BG819" i="8"/>
  <c r="BF819" i="8"/>
  <c r="AS819" i="8"/>
  <c r="AR819" i="8"/>
  <c r="AQ819" i="8"/>
  <c r="AL819" i="8"/>
  <c r="CD818" i="8"/>
  <c r="CC818" i="8"/>
  <c r="BO818" i="8"/>
  <c r="BG818" i="8"/>
  <c r="BF818" i="8"/>
  <c r="AS818" i="8"/>
  <c r="AR818" i="8"/>
  <c r="AQ818" i="8"/>
  <c r="AL818" i="8"/>
  <c r="CD817" i="8"/>
  <c r="CC817" i="8"/>
  <c r="BO817" i="8"/>
  <c r="BG817" i="8"/>
  <c r="BF817" i="8"/>
  <c r="AS817" i="8"/>
  <c r="AR817" i="8"/>
  <c r="AQ817" i="8"/>
  <c r="AL817" i="8"/>
  <c r="CD816" i="8"/>
  <c r="CC816" i="8"/>
  <c r="BO816" i="8"/>
  <c r="BG816" i="8"/>
  <c r="BF816" i="8"/>
  <c r="AS816" i="8"/>
  <c r="AR816" i="8"/>
  <c r="AQ816" i="8"/>
  <c r="AL816" i="8"/>
  <c r="CD815" i="8"/>
  <c r="CC815" i="8"/>
  <c r="BO815" i="8"/>
  <c r="BG815" i="8"/>
  <c r="BF815" i="8"/>
  <c r="AS815" i="8"/>
  <c r="AR815" i="8"/>
  <c r="AQ815" i="8"/>
  <c r="AL815" i="8"/>
  <c r="CD814" i="8"/>
  <c r="CC814" i="8"/>
  <c r="BO814" i="8"/>
  <c r="BG814" i="8"/>
  <c r="BF814" i="8"/>
  <c r="AS814" i="8"/>
  <c r="AR814" i="8"/>
  <c r="AQ814" i="8"/>
  <c r="AL814" i="8"/>
  <c r="CD813" i="8"/>
  <c r="CC813" i="8"/>
  <c r="BO813" i="8"/>
  <c r="BG813" i="8"/>
  <c r="BF813" i="8"/>
  <c r="AS813" i="8"/>
  <c r="AR813" i="8"/>
  <c r="AQ813" i="8"/>
  <c r="AL813" i="8"/>
  <c r="CD812" i="8"/>
  <c r="CC812" i="8"/>
  <c r="BO812" i="8"/>
  <c r="BG812" i="8"/>
  <c r="BF812" i="8"/>
  <c r="AS812" i="8"/>
  <c r="AR812" i="8"/>
  <c r="AQ812" i="8"/>
  <c r="AL812" i="8"/>
  <c r="CD811" i="8"/>
  <c r="CC811" i="8"/>
  <c r="BO811" i="8"/>
  <c r="BG811" i="8"/>
  <c r="BF811" i="8"/>
  <c r="AS811" i="8"/>
  <c r="AR811" i="8"/>
  <c r="AQ811" i="8"/>
  <c r="AL811" i="8"/>
  <c r="CD810" i="8"/>
  <c r="CC810" i="8"/>
  <c r="BO810" i="8"/>
  <c r="BG810" i="8"/>
  <c r="BF810" i="8"/>
  <c r="AS810" i="8"/>
  <c r="AR810" i="8"/>
  <c r="AQ810" i="8"/>
  <c r="AL810" i="8"/>
  <c r="CD809" i="8"/>
  <c r="CC809" i="8"/>
  <c r="BO809" i="8"/>
  <c r="BG809" i="8"/>
  <c r="BF809" i="8"/>
  <c r="AS809" i="8"/>
  <c r="AR809" i="8"/>
  <c r="AQ809" i="8"/>
  <c r="AL809" i="8"/>
  <c r="CD808" i="8"/>
  <c r="CC808" i="8"/>
  <c r="BO808" i="8"/>
  <c r="BG808" i="8"/>
  <c r="BF808" i="8"/>
  <c r="AS808" i="8"/>
  <c r="AR808" i="8"/>
  <c r="AQ808" i="8"/>
  <c r="AL808" i="8"/>
  <c r="CD807" i="8"/>
  <c r="CC807" i="8"/>
  <c r="BO807" i="8"/>
  <c r="BG807" i="8"/>
  <c r="BF807" i="8"/>
  <c r="AS807" i="8"/>
  <c r="AR807" i="8"/>
  <c r="AQ807" i="8"/>
  <c r="AL807" i="8"/>
  <c r="CD806" i="8"/>
  <c r="CC806" i="8"/>
  <c r="BO806" i="8"/>
  <c r="BG806" i="8"/>
  <c r="BF806" i="8"/>
  <c r="AS806" i="8"/>
  <c r="AR806" i="8"/>
  <c r="AQ806" i="8"/>
  <c r="AL806" i="8"/>
  <c r="CD805" i="8"/>
  <c r="CC805" i="8"/>
  <c r="BO805" i="8"/>
  <c r="BG805" i="8"/>
  <c r="BF805" i="8"/>
  <c r="AS805" i="8"/>
  <c r="AR805" i="8"/>
  <c r="AQ805" i="8"/>
  <c r="AL805" i="8"/>
  <c r="CD804" i="8"/>
  <c r="CC804" i="8"/>
  <c r="BO804" i="8"/>
  <c r="BG804" i="8"/>
  <c r="BF804" i="8"/>
  <c r="AS804" i="8"/>
  <c r="AR804" i="8"/>
  <c r="AQ804" i="8"/>
  <c r="AL804" i="8"/>
  <c r="CD803" i="8"/>
  <c r="CC803" i="8"/>
  <c r="BO803" i="8"/>
  <c r="BG803" i="8"/>
  <c r="BF803" i="8"/>
  <c r="AS803" i="8"/>
  <c r="AR803" i="8"/>
  <c r="AQ803" i="8"/>
  <c r="AL803" i="8"/>
  <c r="CD802" i="8"/>
  <c r="CC802" i="8"/>
  <c r="BO802" i="8"/>
  <c r="BG802" i="8"/>
  <c r="BF802" i="8"/>
  <c r="AS802" i="8"/>
  <c r="AR802" i="8"/>
  <c r="AQ802" i="8"/>
  <c r="AL802" i="8"/>
  <c r="CD801" i="8"/>
  <c r="CC801" i="8"/>
  <c r="BO801" i="8"/>
  <c r="BG801" i="8"/>
  <c r="BF801" i="8"/>
  <c r="AS801" i="8"/>
  <c r="AR801" i="8"/>
  <c r="AQ801" i="8"/>
  <c r="AL801" i="8"/>
  <c r="CD800" i="8"/>
  <c r="CC800" i="8"/>
  <c r="BO800" i="8"/>
  <c r="BG800" i="8"/>
  <c r="BF800" i="8"/>
  <c r="AS800" i="8"/>
  <c r="AR800" i="8"/>
  <c r="AQ800" i="8"/>
  <c r="AL800" i="8"/>
  <c r="CD799" i="8"/>
  <c r="CC799" i="8"/>
  <c r="BO799" i="8"/>
  <c r="BG799" i="8"/>
  <c r="BF799" i="8"/>
  <c r="AS799" i="8"/>
  <c r="AR799" i="8"/>
  <c r="AQ799" i="8"/>
  <c r="AL799" i="8"/>
  <c r="CD798" i="8"/>
  <c r="CC798" i="8"/>
  <c r="BO798" i="8"/>
  <c r="BG798" i="8"/>
  <c r="BF798" i="8"/>
  <c r="AS798" i="8"/>
  <c r="AR798" i="8"/>
  <c r="AQ798" i="8"/>
  <c r="AL798" i="8"/>
  <c r="CD797" i="8"/>
  <c r="CC797" i="8"/>
  <c r="BO797" i="8"/>
  <c r="BG797" i="8"/>
  <c r="BF797" i="8"/>
  <c r="AS797" i="8"/>
  <c r="AR797" i="8"/>
  <c r="AQ797" i="8"/>
  <c r="AL797" i="8"/>
  <c r="CD796" i="8"/>
  <c r="CC796" i="8"/>
  <c r="BO796" i="8"/>
  <c r="BG796" i="8"/>
  <c r="BF796" i="8"/>
  <c r="AS796" i="8"/>
  <c r="AR796" i="8"/>
  <c r="AQ796" i="8"/>
  <c r="AL796" i="8"/>
  <c r="CD795" i="8"/>
  <c r="CC795" i="8"/>
  <c r="BO795" i="8"/>
  <c r="BG795" i="8"/>
  <c r="BF795" i="8"/>
  <c r="AS795" i="8"/>
  <c r="AR795" i="8"/>
  <c r="AQ795" i="8"/>
  <c r="AL795" i="8"/>
  <c r="CD794" i="8"/>
  <c r="CC794" i="8"/>
  <c r="BO794" i="8"/>
  <c r="BG794" i="8"/>
  <c r="BF794" i="8"/>
  <c r="AS794" i="8"/>
  <c r="AR794" i="8"/>
  <c r="AQ794" i="8"/>
  <c r="AL794" i="8"/>
  <c r="CD793" i="8"/>
  <c r="CC793" i="8"/>
  <c r="BO793" i="8"/>
  <c r="BG793" i="8"/>
  <c r="BF793" i="8"/>
  <c r="AS793" i="8"/>
  <c r="AR793" i="8"/>
  <c r="AQ793" i="8"/>
  <c r="AL793" i="8"/>
  <c r="CD792" i="8"/>
  <c r="CC792" i="8"/>
  <c r="BO792" i="8"/>
  <c r="BG792" i="8"/>
  <c r="BF792" i="8"/>
  <c r="AS792" i="8"/>
  <c r="AR792" i="8"/>
  <c r="AQ792" i="8"/>
  <c r="AL792" i="8"/>
  <c r="CD791" i="8"/>
  <c r="CC791" i="8"/>
  <c r="BO791" i="8"/>
  <c r="BG791" i="8"/>
  <c r="BF791" i="8"/>
  <c r="AS791" i="8"/>
  <c r="AR791" i="8"/>
  <c r="AQ791" i="8"/>
  <c r="AL791" i="8"/>
  <c r="CD790" i="8"/>
  <c r="CC790" i="8"/>
  <c r="BO790" i="8"/>
  <c r="BG790" i="8"/>
  <c r="BF790" i="8"/>
  <c r="AS790" i="8"/>
  <c r="AR790" i="8"/>
  <c r="AQ790" i="8"/>
  <c r="AL790" i="8"/>
  <c r="CD789" i="8"/>
  <c r="CC789" i="8"/>
  <c r="BO789" i="8"/>
  <c r="BG789" i="8"/>
  <c r="BF789" i="8"/>
  <c r="AS789" i="8"/>
  <c r="AR789" i="8"/>
  <c r="AQ789" i="8"/>
  <c r="AL789" i="8"/>
  <c r="CD788" i="8"/>
  <c r="CC788" i="8"/>
  <c r="BO788" i="8"/>
  <c r="BG788" i="8"/>
  <c r="BF788" i="8"/>
  <c r="AS788" i="8"/>
  <c r="AR788" i="8"/>
  <c r="AQ788" i="8"/>
  <c r="AL788" i="8"/>
  <c r="CD787" i="8"/>
  <c r="CC787" i="8"/>
  <c r="BO787" i="8"/>
  <c r="BG787" i="8"/>
  <c r="BF787" i="8"/>
  <c r="AS787" i="8"/>
  <c r="AR787" i="8"/>
  <c r="AQ787" i="8"/>
  <c r="AL787" i="8"/>
  <c r="CD786" i="8"/>
  <c r="CC786" i="8"/>
  <c r="BO786" i="8"/>
  <c r="BG786" i="8"/>
  <c r="BF786" i="8"/>
  <c r="AS786" i="8"/>
  <c r="AR786" i="8"/>
  <c r="AQ786" i="8"/>
  <c r="AL786" i="8"/>
  <c r="CD785" i="8"/>
  <c r="CC785" i="8"/>
  <c r="BO785" i="8"/>
  <c r="BG785" i="8"/>
  <c r="BF785" i="8"/>
  <c r="AS785" i="8"/>
  <c r="AR785" i="8"/>
  <c r="AQ785" i="8"/>
  <c r="AL785" i="8"/>
  <c r="CD784" i="8"/>
  <c r="CC784" i="8"/>
  <c r="BO784" i="8"/>
  <c r="BG784" i="8"/>
  <c r="BF784" i="8"/>
  <c r="AS784" i="8"/>
  <c r="AR784" i="8"/>
  <c r="AQ784" i="8"/>
  <c r="AL784" i="8"/>
  <c r="CD783" i="8"/>
  <c r="CC783" i="8"/>
  <c r="BO783" i="8"/>
  <c r="BG783" i="8"/>
  <c r="BF783" i="8"/>
  <c r="AS783" i="8"/>
  <c r="AR783" i="8"/>
  <c r="AQ783" i="8"/>
  <c r="AL783" i="8"/>
  <c r="CD782" i="8"/>
  <c r="CC782" i="8"/>
  <c r="BO782" i="8"/>
  <c r="BG782" i="8"/>
  <c r="BF782" i="8"/>
  <c r="AS782" i="8"/>
  <c r="AR782" i="8"/>
  <c r="AQ782" i="8"/>
  <c r="AL782" i="8"/>
  <c r="CD781" i="8"/>
  <c r="CC781" i="8"/>
  <c r="BO781" i="8"/>
  <c r="BG781" i="8"/>
  <c r="BF781" i="8"/>
  <c r="AS781" i="8"/>
  <c r="AR781" i="8"/>
  <c r="AQ781" i="8"/>
  <c r="AL781" i="8"/>
  <c r="CD780" i="8"/>
  <c r="CC780" i="8"/>
  <c r="BO780" i="8"/>
  <c r="BG780" i="8"/>
  <c r="BF780" i="8"/>
  <c r="AS780" i="8"/>
  <c r="AR780" i="8"/>
  <c r="AQ780" i="8"/>
  <c r="AL780" i="8"/>
  <c r="CD779" i="8"/>
  <c r="CC779" i="8"/>
  <c r="BO779" i="8"/>
  <c r="BG779" i="8"/>
  <c r="BF779" i="8"/>
  <c r="AS779" i="8"/>
  <c r="AR779" i="8"/>
  <c r="AQ779" i="8"/>
  <c r="AL779" i="8"/>
  <c r="CD778" i="8"/>
  <c r="CC778" i="8"/>
  <c r="BO778" i="8"/>
  <c r="BG778" i="8"/>
  <c r="BF778" i="8"/>
  <c r="AS778" i="8"/>
  <c r="AR778" i="8"/>
  <c r="AQ778" i="8"/>
  <c r="AL778" i="8"/>
  <c r="CD777" i="8"/>
  <c r="CC777" i="8"/>
  <c r="BO777" i="8"/>
  <c r="BG777" i="8"/>
  <c r="BF777" i="8"/>
  <c r="AS777" i="8"/>
  <c r="AR777" i="8"/>
  <c r="AQ777" i="8"/>
  <c r="AL777" i="8"/>
  <c r="CD776" i="8"/>
  <c r="CC776" i="8"/>
  <c r="BO776" i="8"/>
  <c r="BG776" i="8"/>
  <c r="BF776" i="8"/>
  <c r="AS776" i="8"/>
  <c r="AR776" i="8"/>
  <c r="AQ776" i="8"/>
  <c r="AL776" i="8"/>
  <c r="CD775" i="8"/>
  <c r="CC775" i="8"/>
  <c r="BO775" i="8"/>
  <c r="BG775" i="8"/>
  <c r="BF775" i="8"/>
  <c r="AS775" i="8"/>
  <c r="AR775" i="8"/>
  <c r="AQ775" i="8"/>
  <c r="AL775" i="8"/>
  <c r="CD774" i="8"/>
  <c r="CC774" i="8"/>
  <c r="BO774" i="8"/>
  <c r="BG774" i="8"/>
  <c r="BF774" i="8"/>
  <c r="AS774" i="8"/>
  <c r="AR774" i="8"/>
  <c r="AQ774" i="8"/>
  <c r="AL774" i="8"/>
  <c r="CD773" i="8"/>
  <c r="CC773" i="8"/>
  <c r="BO773" i="8"/>
  <c r="BG773" i="8"/>
  <c r="BF773" i="8"/>
  <c r="AS773" i="8"/>
  <c r="AR773" i="8"/>
  <c r="AQ773" i="8"/>
  <c r="AL773" i="8"/>
  <c r="CD772" i="8"/>
  <c r="CC772" i="8"/>
  <c r="BO772" i="8"/>
  <c r="BG772" i="8"/>
  <c r="BF772" i="8"/>
  <c r="AS772" i="8"/>
  <c r="AR772" i="8"/>
  <c r="AQ772" i="8"/>
  <c r="AL772" i="8"/>
  <c r="CD771" i="8"/>
  <c r="CC771" i="8"/>
  <c r="BO771" i="8"/>
  <c r="BG771" i="8"/>
  <c r="BF771" i="8"/>
  <c r="AS771" i="8"/>
  <c r="AR771" i="8"/>
  <c r="AQ771" i="8"/>
  <c r="AL771" i="8"/>
  <c r="CD770" i="8"/>
  <c r="CC770" i="8"/>
  <c r="BO770" i="8"/>
  <c r="BG770" i="8"/>
  <c r="BF770" i="8"/>
  <c r="AS770" i="8"/>
  <c r="AR770" i="8"/>
  <c r="AQ770" i="8"/>
  <c r="AL770" i="8"/>
  <c r="CD769" i="8"/>
  <c r="CC769" i="8"/>
  <c r="BO769" i="8"/>
  <c r="BG769" i="8"/>
  <c r="BF769" i="8"/>
  <c r="AS769" i="8"/>
  <c r="AR769" i="8"/>
  <c r="AQ769" i="8"/>
  <c r="AL769" i="8"/>
  <c r="CD768" i="8"/>
  <c r="CC768" i="8"/>
  <c r="BO768" i="8"/>
  <c r="BG768" i="8"/>
  <c r="BF768" i="8"/>
  <c r="AS768" i="8"/>
  <c r="AR768" i="8"/>
  <c r="AQ768" i="8"/>
  <c r="AL768" i="8"/>
  <c r="CD767" i="8"/>
  <c r="CC767" i="8"/>
  <c r="BO767" i="8"/>
  <c r="BG767" i="8"/>
  <c r="BF767" i="8"/>
  <c r="AS767" i="8"/>
  <c r="AR767" i="8"/>
  <c r="AQ767" i="8"/>
  <c r="AL767" i="8"/>
  <c r="CD766" i="8"/>
  <c r="CC766" i="8"/>
  <c r="BO766" i="8"/>
  <c r="BG766" i="8"/>
  <c r="BF766" i="8"/>
  <c r="AS766" i="8"/>
  <c r="AR766" i="8"/>
  <c r="AQ766" i="8"/>
  <c r="AL766" i="8"/>
  <c r="CD765" i="8"/>
  <c r="CC765" i="8"/>
  <c r="BO765" i="8"/>
  <c r="BG765" i="8"/>
  <c r="BF765" i="8"/>
  <c r="AS765" i="8"/>
  <c r="AR765" i="8"/>
  <c r="AQ765" i="8"/>
  <c r="AL765" i="8"/>
  <c r="CD764" i="8"/>
  <c r="CC764" i="8"/>
  <c r="BO764" i="8"/>
  <c r="BG764" i="8"/>
  <c r="BF764" i="8"/>
  <c r="AS764" i="8"/>
  <c r="AR764" i="8"/>
  <c r="AQ764" i="8"/>
  <c r="AL764" i="8"/>
  <c r="CD763" i="8"/>
  <c r="CC763" i="8"/>
  <c r="BO763" i="8"/>
  <c r="BG763" i="8"/>
  <c r="BF763" i="8"/>
  <c r="AS763" i="8"/>
  <c r="AR763" i="8"/>
  <c r="AQ763" i="8"/>
  <c r="AL763" i="8"/>
  <c r="CD762" i="8"/>
  <c r="CC762" i="8"/>
  <c r="BO762" i="8"/>
  <c r="BG762" i="8"/>
  <c r="BF762" i="8"/>
  <c r="AS762" i="8"/>
  <c r="AR762" i="8"/>
  <c r="AQ762" i="8"/>
  <c r="AL762" i="8"/>
  <c r="CD761" i="8"/>
  <c r="CC761" i="8"/>
  <c r="BO761" i="8"/>
  <c r="BG761" i="8"/>
  <c r="BF761" i="8"/>
  <c r="AS761" i="8"/>
  <c r="AR761" i="8"/>
  <c r="AQ761" i="8"/>
  <c r="AL761" i="8"/>
  <c r="CD760" i="8"/>
  <c r="CC760" i="8"/>
  <c r="BO760" i="8"/>
  <c r="BG760" i="8"/>
  <c r="BF760" i="8"/>
  <c r="AS760" i="8"/>
  <c r="AR760" i="8"/>
  <c r="AQ760" i="8"/>
  <c r="AL760" i="8"/>
  <c r="CD759" i="8"/>
  <c r="CC759" i="8"/>
  <c r="BO759" i="8"/>
  <c r="BG759" i="8"/>
  <c r="BF759" i="8"/>
  <c r="AS759" i="8"/>
  <c r="AR759" i="8"/>
  <c r="AQ759" i="8"/>
  <c r="AL759" i="8"/>
  <c r="CD758" i="8"/>
  <c r="CC758" i="8"/>
  <c r="BO758" i="8"/>
  <c r="BG758" i="8"/>
  <c r="BF758" i="8"/>
  <c r="AS758" i="8"/>
  <c r="AR758" i="8"/>
  <c r="AQ758" i="8"/>
  <c r="AL758" i="8"/>
  <c r="CD757" i="8"/>
  <c r="CC757" i="8"/>
  <c r="BO757" i="8"/>
  <c r="BG757" i="8"/>
  <c r="BF757" i="8"/>
  <c r="AS757" i="8"/>
  <c r="AR757" i="8"/>
  <c r="AQ757" i="8"/>
  <c r="AL757" i="8"/>
  <c r="CD756" i="8"/>
  <c r="CC756" i="8"/>
  <c r="BO756" i="8"/>
  <c r="BG756" i="8"/>
  <c r="BF756" i="8"/>
  <c r="AS756" i="8"/>
  <c r="AR756" i="8"/>
  <c r="AQ756" i="8"/>
  <c r="AL756" i="8"/>
  <c r="CD755" i="8"/>
  <c r="CC755" i="8"/>
  <c r="BO755" i="8"/>
  <c r="BG755" i="8"/>
  <c r="BF755" i="8"/>
  <c r="AS755" i="8"/>
  <c r="AR755" i="8"/>
  <c r="AQ755" i="8"/>
  <c r="AL755" i="8"/>
  <c r="CD754" i="8"/>
  <c r="CC754" i="8"/>
  <c r="BO754" i="8"/>
  <c r="BG754" i="8"/>
  <c r="BF754" i="8"/>
  <c r="AS754" i="8"/>
  <c r="AR754" i="8"/>
  <c r="AQ754" i="8"/>
  <c r="AL754" i="8"/>
  <c r="CD753" i="8"/>
  <c r="CC753" i="8"/>
  <c r="BO753" i="8"/>
  <c r="BG753" i="8"/>
  <c r="BF753" i="8"/>
  <c r="AS753" i="8"/>
  <c r="AR753" i="8"/>
  <c r="AQ753" i="8"/>
  <c r="AL753" i="8"/>
  <c r="CD752" i="8"/>
  <c r="CC752" i="8"/>
  <c r="BO752" i="8"/>
  <c r="BG752" i="8"/>
  <c r="BF752" i="8"/>
  <c r="AS752" i="8"/>
  <c r="AR752" i="8"/>
  <c r="AQ752" i="8"/>
  <c r="AL752" i="8"/>
  <c r="CD751" i="8"/>
  <c r="CC751" i="8"/>
  <c r="BO751" i="8"/>
  <c r="BG751" i="8"/>
  <c r="BF751" i="8"/>
  <c r="AS751" i="8"/>
  <c r="AR751" i="8"/>
  <c r="AQ751" i="8"/>
  <c r="AL751" i="8"/>
  <c r="CD750" i="8"/>
  <c r="CC750" i="8"/>
  <c r="BO750" i="8"/>
  <c r="BG750" i="8"/>
  <c r="BF750" i="8"/>
  <c r="AS750" i="8"/>
  <c r="AR750" i="8"/>
  <c r="AQ750" i="8"/>
  <c r="AL750" i="8"/>
  <c r="CD749" i="8"/>
  <c r="CC749" i="8"/>
  <c r="BO749" i="8"/>
  <c r="BG749" i="8"/>
  <c r="BF749" i="8"/>
  <c r="AS749" i="8"/>
  <c r="AR749" i="8"/>
  <c r="AQ749" i="8"/>
  <c r="AL749" i="8"/>
  <c r="CD748" i="8"/>
  <c r="CC748" i="8"/>
  <c r="BO748" i="8"/>
  <c r="BG748" i="8"/>
  <c r="BF748" i="8"/>
  <c r="AS748" i="8"/>
  <c r="AR748" i="8"/>
  <c r="AQ748" i="8"/>
  <c r="AL748" i="8"/>
  <c r="CD747" i="8"/>
  <c r="CC747" i="8"/>
  <c r="BO747" i="8"/>
  <c r="BG747" i="8"/>
  <c r="BF747" i="8"/>
  <c r="AS747" i="8"/>
  <c r="AR747" i="8"/>
  <c r="AQ747" i="8"/>
  <c r="AL747" i="8"/>
  <c r="CD746" i="8"/>
  <c r="CC746" i="8"/>
  <c r="BO746" i="8"/>
  <c r="BG746" i="8"/>
  <c r="BF746" i="8"/>
  <c r="AS746" i="8"/>
  <c r="AR746" i="8"/>
  <c r="AQ746" i="8"/>
  <c r="AL746" i="8"/>
  <c r="CD745" i="8"/>
  <c r="CC745" i="8"/>
  <c r="BO745" i="8"/>
  <c r="BG745" i="8"/>
  <c r="BF745" i="8"/>
  <c r="AS745" i="8"/>
  <c r="AR745" i="8"/>
  <c r="AQ745" i="8"/>
  <c r="AL745" i="8"/>
  <c r="CD744" i="8"/>
  <c r="CC744" i="8"/>
  <c r="BO744" i="8"/>
  <c r="BG744" i="8"/>
  <c r="BF744" i="8"/>
  <c r="AS744" i="8"/>
  <c r="AR744" i="8"/>
  <c r="AQ744" i="8"/>
  <c r="AL744" i="8"/>
  <c r="CD743" i="8"/>
  <c r="CC743" i="8"/>
  <c r="BO743" i="8"/>
  <c r="BG743" i="8"/>
  <c r="BF743" i="8"/>
  <c r="AS743" i="8"/>
  <c r="AR743" i="8"/>
  <c r="AQ743" i="8"/>
  <c r="AL743" i="8"/>
  <c r="CD742" i="8"/>
  <c r="CC742" i="8"/>
  <c r="BO742" i="8"/>
  <c r="BG742" i="8"/>
  <c r="BF742" i="8"/>
  <c r="AS742" i="8"/>
  <c r="AR742" i="8"/>
  <c r="AQ742" i="8"/>
  <c r="AL742" i="8"/>
  <c r="CD741" i="8"/>
  <c r="CC741" i="8"/>
  <c r="BO741" i="8"/>
  <c r="BG741" i="8"/>
  <c r="BF741" i="8"/>
  <c r="AS741" i="8"/>
  <c r="AR741" i="8"/>
  <c r="AQ741" i="8"/>
  <c r="AL741" i="8"/>
  <c r="CD740" i="8"/>
  <c r="CC740" i="8"/>
  <c r="BO740" i="8"/>
  <c r="BG740" i="8"/>
  <c r="BF740" i="8"/>
  <c r="AS740" i="8"/>
  <c r="AR740" i="8"/>
  <c r="AQ740" i="8"/>
  <c r="AL740" i="8"/>
  <c r="CD739" i="8"/>
  <c r="CC739" i="8"/>
  <c r="BO739" i="8"/>
  <c r="BG739" i="8"/>
  <c r="BF739" i="8"/>
  <c r="AS739" i="8"/>
  <c r="AR739" i="8"/>
  <c r="AQ739" i="8"/>
  <c r="AL739" i="8"/>
  <c r="CD738" i="8"/>
  <c r="CC738" i="8"/>
  <c r="BO738" i="8"/>
  <c r="BG738" i="8"/>
  <c r="BF738" i="8"/>
  <c r="AS738" i="8"/>
  <c r="AR738" i="8"/>
  <c r="AQ738" i="8"/>
  <c r="AL738" i="8"/>
  <c r="CD737" i="8"/>
  <c r="CC737" i="8"/>
  <c r="BO737" i="8"/>
  <c r="BG737" i="8"/>
  <c r="BF737" i="8"/>
  <c r="AS737" i="8"/>
  <c r="AR737" i="8"/>
  <c r="AQ737" i="8"/>
  <c r="AL737" i="8"/>
  <c r="CD736" i="8"/>
  <c r="CC736" i="8"/>
  <c r="BO736" i="8"/>
  <c r="BG736" i="8"/>
  <c r="BF736" i="8"/>
  <c r="AS736" i="8"/>
  <c r="AR736" i="8"/>
  <c r="AQ736" i="8"/>
  <c r="AL736" i="8"/>
  <c r="CD735" i="8"/>
  <c r="CC735" i="8"/>
  <c r="BO735" i="8"/>
  <c r="BG735" i="8"/>
  <c r="BF735" i="8"/>
  <c r="AS735" i="8"/>
  <c r="AR735" i="8"/>
  <c r="AQ735" i="8"/>
  <c r="AL735" i="8"/>
  <c r="CD734" i="8"/>
  <c r="CC734" i="8"/>
  <c r="BO734" i="8"/>
  <c r="BG734" i="8"/>
  <c r="BF734" i="8"/>
  <c r="AS734" i="8"/>
  <c r="AR734" i="8"/>
  <c r="AQ734" i="8"/>
  <c r="AL734" i="8"/>
  <c r="CD733" i="8"/>
  <c r="CC733" i="8"/>
  <c r="BO733" i="8"/>
  <c r="BG733" i="8"/>
  <c r="BF733" i="8"/>
  <c r="AS733" i="8"/>
  <c r="AR733" i="8"/>
  <c r="AQ733" i="8"/>
  <c r="AL733" i="8"/>
  <c r="CD732" i="8"/>
  <c r="CC732" i="8"/>
  <c r="BO732" i="8"/>
  <c r="BG732" i="8"/>
  <c r="BF732" i="8"/>
  <c r="AS732" i="8"/>
  <c r="AR732" i="8"/>
  <c r="AQ732" i="8"/>
  <c r="AL732" i="8"/>
  <c r="CD731" i="8"/>
  <c r="CC731" i="8"/>
  <c r="BO731" i="8"/>
  <c r="BG731" i="8"/>
  <c r="BF731" i="8"/>
  <c r="AS731" i="8"/>
  <c r="AR731" i="8"/>
  <c r="AQ731" i="8"/>
  <c r="AL731" i="8"/>
  <c r="CD730" i="8"/>
  <c r="CC730" i="8"/>
  <c r="BO730" i="8"/>
  <c r="BG730" i="8"/>
  <c r="BF730" i="8"/>
  <c r="AS730" i="8"/>
  <c r="AR730" i="8"/>
  <c r="AQ730" i="8"/>
  <c r="AL730" i="8"/>
  <c r="CD729" i="8"/>
  <c r="CC729" i="8"/>
  <c r="BO729" i="8"/>
  <c r="BG729" i="8"/>
  <c r="BF729" i="8"/>
  <c r="AS729" i="8"/>
  <c r="AR729" i="8"/>
  <c r="AQ729" i="8"/>
  <c r="AL729" i="8"/>
  <c r="CD728" i="8"/>
  <c r="CC728" i="8"/>
  <c r="BO728" i="8"/>
  <c r="BG728" i="8"/>
  <c r="BF728" i="8"/>
  <c r="AS728" i="8"/>
  <c r="AR728" i="8"/>
  <c r="AQ728" i="8"/>
  <c r="AL728" i="8"/>
  <c r="CD727" i="8"/>
  <c r="CC727" i="8"/>
  <c r="BO727" i="8"/>
  <c r="BG727" i="8"/>
  <c r="BF727" i="8"/>
  <c r="AS727" i="8"/>
  <c r="AR727" i="8"/>
  <c r="AQ727" i="8"/>
  <c r="AL727" i="8"/>
  <c r="CD726" i="8"/>
  <c r="CC726" i="8"/>
  <c r="BO726" i="8"/>
  <c r="BG726" i="8"/>
  <c r="BF726" i="8"/>
  <c r="AS726" i="8"/>
  <c r="AR726" i="8"/>
  <c r="AQ726" i="8"/>
  <c r="AL726" i="8"/>
  <c r="CD725" i="8"/>
  <c r="CC725" i="8"/>
  <c r="BO725" i="8"/>
  <c r="BG725" i="8"/>
  <c r="BF725" i="8"/>
  <c r="AS725" i="8"/>
  <c r="AR725" i="8"/>
  <c r="AQ725" i="8"/>
  <c r="AL725" i="8"/>
  <c r="CD724" i="8"/>
  <c r="CC724" i="8"/>
  <c r="BO724" i="8"/>
  <c r="BG724" i="8"/>
  <c r="BF724" i="8"/>
  <c r="AS724" i="8"/>
  <c r="AR724" i="8"/>
  <c r="AQ724" i="8"/>
  <c r="AL724" i="8"/>
  <c r="CD723" i="8"/>
  <c r="CC723" i="8"/>
  <c r="BO723" i="8"/>
  <c r="BG723" i="8"/>
  <c r="BF723" i="8"/>
  <c r="AS723" i="8"/>
  <c r="AR723" i="8"/>
  <c r="AQ723" i="8"/>
  <c r="AL723" i="8"/>
  <c r="CD722" i="8"/>
  <c r="CC722" i="8"/>
  <c r="BO722" i="8"/>
  <c r="BG722" i="8"/>
  <c r="BF722" i="8"/>
  <c r="AS722" i="8"/>
  <c r="AR722" i="8"/>
  <c r="AQ722" i="8"/>
  <c r="AL722" i="8"/>
  <c r="CD721" i="8"/>
  <c r="CC721" i="8"/>
  <c r="BO721" i="8"/>
  <c r="BG721" i="8"/>
  <c r="BF721" i="8"/>
  <c r="AS721" i="8"/>
  <c r="AR721" i="8"/>
  <c r="AQ721" i="8"/>
  <c r="AL721" i="8"/>
  <c r="CD720" i="8"/>
  <c r="CC720" i="8"/>
  <c r="BO720" i="8"/>
  <c r="BG720" i="8"/>
  <c r="BF720" i="8"/>
  <c r="AS720" i="8"/>
  <c r="AR720" i="8"/>
  <c r="AQ720" i="8"/>
  <c r="AL720" i="8"/>
  <c r="CD719" i="8"/>
  <c r="CC719" i="8"/>
  <c r="BO719" i="8"/>
  <c r="BG719" i="8"/>
  <c r="BF719" i="8"/>
  <c r="AS719" i="8"/>
  <c r="AR719" i="8"/>
  <c r="AQ719" i="8"/>
  <c r="AL719" i="8"/>
  <c r="CD718" i="8"/>
  <c r="CC718" i="8"/>
  <c r="BO718" i="8"/>
  <c r="BG718" i="8"/>
  <c r="BF718" i="8"/>
  <c r="AS718" i="8"/>
  <c r="AR718" i="8"/>
  <c r="AQ718" i="8"/>
  <c r="AL718" i="8"/>
  <c r="CD717" i="8"/>
  <c r="CC717" i="8"/>
  <c r="BO717" i="8"/>
  <c r="BG717" i="8"/>
  <c r="BF717" i="8"/>
  <c r="AS717" i="8"/>
  <c r="AR717" i="8"/>
  <c r="AQ717" i="8"/>
  <c r="AL717" i="8"/>
  <c r="CD716" i="8"/>
  <c r="CC716" i="8"/>
  <c r="BO716" i="8"/>
  <c r="BG716" i="8"/>
  <c r="BF716" i="8"/>
  <c r="AS716" i="8"/>
  <c r="AR716" i="8"/>
  <c r="AQ716" i="8"/>
  <c r="AL716" i="8"/>
  <c r="CD715" i="8"/>
  <c r="CC715" i="8"/>
  <c r="BO715" i="8"/>
  <c r="BG715" i="8"/>
  <c r="BF715" i="8"/>
  <c r="AS715" i="8"/>
  <c r="AR715" i="8"/>
  <c r="AQ715" i="8"/>
  <c r="AL715" i="8"/>
  <c r="CD714" i="8"/>
  <c r="CC714" i="8"/>
  <c r="BO714" i="8"/>
  <c r="BG714" i="8"/>
  <c r="BF714" i="8"/>
  <c r="AS714" i="8"/>
  <c r="AR714" i="8"/>
  <c r="AQ714" i="8"/>
  <c r="AL714" i="8"/>
  <c r="CD713" i="8"/>
  <c r="CC713" i="8"/>
  <c r="BO713" i="8"/>
  <c r="BG713" i="8"/>
  <c r="BF713" i="8"/>
  <c r="AS713" i="8"/>
  <c r="AR713" i="8"/>
  <c r="AQ713" i="8"/>
  <c r="AL713" i="8"/>
  <c r="CD712" i="8"/>
  <c r="CC712" i="8"/>
  <c r="BO712" i="8"/>
  <c r="BG712" i="8"/>
  <c r="BF712" i="8"/>
  <c r="AS712" i="8"/>
  <c r="AR712" i="8"/>
  <c r="AQ712" i="8"/>
  <c r="AL712" i="8"/>
  <c r="CD711" i="8"/>
  <c r="CC711" i="8"/>
  <c r="BO711" i="8"/>
  <c r="BG711" i="8"/>
  <c r="BF711" i="8"/>
  <c r="AS711" i="8"/>
  <c r="AR711" i="8"/>
  <c r="AQ711" i="8"/>
  <c r="AL711" i="8"/>
  <c r="CD710" i="8"/>
  <c r="CC710" i="8"/>
  <c r="BO710" i="8"/>
  <c r="BG710" i="8"/>
  <c r="BF710" i="8"/>
  <c r="AS710" i="8"/>
  <c r="AR710" i="8"/>
  <c r="AQ710" i="8"/>
  <c r="AL710" i="8"/>
  <c r="CD709" i="8"/>
  <c r="CC709" i="8"/>
  <c r="BO709" i="8"/>
  <c r="BG709" i="8"/>
  <c r="BF709" i="8"/>
  <c r="AS709" i="8"/>
  <c r="AR709" i="8"/>
  <c r="AQ709" i="8"/>
  <c r="AL709" i="8"/>
  <c r="CD708" i="8"/>
  <c r="CC708" i="8"/>
  <c r="BO708" i="8"/>
  <c r="BG708" i="8"/>
  <c r="BF708" i="8"/>
  <c r="AS708" i="8"/>
  <c r="AR708" i="8"/>
  <c r="AQ708" i="8"/>
  <c r="AL708" i="8"/>
  <c r="CD707" i="8"/>
  <c r="CC707" i="8"/>
  <c r="BO707" i="8"/>
  <c r="BG707" i="8"/>
  <c r="BF707" i="8"/>
  <c r="AS707" i="8"/>
  <c r="AR707" i="8"/>
  <c r="AQ707" i="8"/>
  <c r="AL707" i="8"/>
  <c r="CD706" i="8"/>
  <c r="CC706" i="8"/>
  <c r="BO706" i="8"/>
  <c r="BG706" i="8"/>
  <c r="BF706" i="8"/>
  <c r="AS706" i="8"/>
  <c r="AR706" i="8"/>
  <c r="AQ706" i="8"/>
  <c r="AL706" i="8"/>
  <c r="CD705" i="8"/>
  <c r="CC705" i="8"/>
  <c r="BO705" i="8"/>
  <c r="BG705" i="8"/>
  <c r="BF705" i="8"/>
  <c r="AS705" i="8"/>
  <c r="AR705" i="8"/>
  <c r="AQ705" i="8"/>
  <c r="AL705" i="8"/>
  <c r="CD704" i="8"/>
  <c r="CC704" i="8"/>
  <c r="BO704" i="8"/>
  <c r="BG704" i="8"/>
  <c r="BF704" i="8"/>
  <c r="AS704" i="8"/>
  <c r="AR704" i="8"/>
  <c r="AQ704" i="8"/>
  <c r="AL704" i="8"/>
  <c r="CD703" i="8"/>
  <c r="CC703" i="8"/>
  <c r="BO703" i="8"/>
  <c r="BG703" i="8"/>
  <c r="BF703" i="8"/>
  <c r="AS703" i="8"/>
  <c r="AR703" i="8"/>
  <c r="AQ703" i="8"/>
  <c r="AL703" i="8"/>
  <c r="CD702" i="8"/>
  <c r="CC702" i="8"/>
  <c r="BO702" i="8"/>
  <c r="BG702" i="8"/>
  <c r="BF702" i="8"/>
  <c r="AS702" i="8"/>
  <c r="AR702" i="8"/>
  <c r="AQ702" i="8"/>
  <c r="AL702" i="8"/>
  <c r="CD701" i="8"/>
  <c r="CC701" i="8"/>
  <c r="BO701" i="8"/>
  <c r="BG701" i="8"/>
  <c r="BF701" i="8"/>
  <c r="AS701" i="8"/>
  <c r="AR701" i="8"/>
  <c r="AQ701" i="8"/>
  <c r="AL701" i="8"/>
  <c r="CD700" i="8"/>
  <c r="CC700" i="8"/>
  <c r="BO700" i="8"/>
  <c r="BG700" i="8"/>
  <c r="BF700" i="8"/>
  <c r="AS700" i="8"/>
  <c r="AR700" i="8"/>
  <c r="AQ700" i="8"/>
  <c r="AL700" i="8"/>
  <c r="CD699" i="8"/>
  <c r="CC699" i="8"/>
  <c r="BO699" i="8"/>
  <c r="BG699" i="8"/>
  <c r="BF699" i="8"/>
  <c r="AS699" i="8"/>
  <c r="AR699" i="8"/>
  <c r="AQ699" i="8"/>
  <c r="AL699" i="8"/>
  <c r="CD698" i="8"/>
  <c r="CC698" i="8"/>
  <c r="BO698" i="8"/>
  <c r="BG698" i="8"/>
  <c r="BF698" i="8"/>
  <c r="AS698" i="8"/>
  <c r="AR698" i="8"/>
  <c r="AQ698" i="8"/>
  <c r="AL698" i="8"/>
  <c r="CD697" i="8"/>
  <c r="CC697" i="8"/>
  <c r="BO697" i="8"/>
  <c r="BG697" i="8"/>
  <c r="BF697" i="8"/>
  <c r="AS697" i="8"/>
  <c r="AR697" i="8"/>
  <c r="AQ697" i="8"/>
  <c r="AL697" i="8"/>
  <c r="CD696" i="8"/>
  <c r="CC696" i="8"/>
  <c r="BO696" i="8"/>
  <c r="BG696" i="8"/>
  <c r="BF696" i="8"/>
  <c r="AS696" i="8"/>
  <c r="AR696" i="8"/>
  <c r="AQ696" i="8"/>
  <c r="AL696" i="8"/>
  <c r="CD695" i="8"/>
  <c r="CC695" i="8"/>
  <c r="BO695" i="8"/>
  <c r="BG695" i="8"/>
  <c r="BF695" i="8"/>
  <c r="AS695" i="8"/>
  <c r="AR695" i="8"/>
  <c r="AQ695" i="8"/>
  <c r="AL695" i="8"/>
  <c r="CD694" i="8"/>
  <c r="CC694" i="8"/>
  <c r="BO694" i="8"/>
  <c r="BG694" i="8"/>
  <c r="BF694" i="8"/>
  <c r="AS694" i="8"/>
  <c r="AR694" i="8"/>
  <c r="AQ694" i="8"/>
  <c r="AL694" i="8"/>
  <c r="CD693" i="8"/>
  <c r="CC693" i="8"/>
  <c r="BO693" i="8"/>
  <c r="BG693" i="8"/>
  <c r="BF693" i="8"/>
  <c r="AS693" i="8"/>
  <c r="AR693" i="8"/>
  <c r="AQ693" i="8"/>
  <c r="AL693" i="8"/>
  <c r="CD692" i="8"/>
  <c r="CC692" i="8"/>
  <c r="BO692" i="8"/>
  <c r="BG692" i="8"/>
  <c r="BF692" i="8"/>
  <c r="AS692" i="8"/>
  <c r="AR692" i="8"/>
  <c r="AQ692" i="8"/>
  <c r="AL692" i="8"/>
  <c r="CD691" i="8"/>
  <c r="CC691" i="8"/>
  <c r="BO691" i="8"/>
  <c r="BG691" i="8"/>
  <c r="BF691" i="8"/>
  <c r="AS691" i="8"/>
  <c r="AR691" i="8"/>
  <c r="AQ691" i="8"/>
  <c r="AL691" i="8"/>
  <c r="CD690" i="8"/>
  <c r="CC690" i="8"/>
  <c r="BO690" i="8"/>
  <c r="BG690" i="8"/>
  <c r="BF690" i="8"/>
  <c r="AS690" i="8"/>
  <c r="AR690" i="8"/>
  <c r="AQ690" i="8"/>
  <c r="AL690" i="8"/>
  <c r="CD689" i="8"/>
  <c r="CC689" i="8"/>
  <c r="BO689" i="8"/>
  <c r="BG689" i="8"/>
  <c r="BF689" i="8"/>
  <c r="AS689" i="8"/>
  <c r="AR689" i="8"/>
  <c r="AQ689" i="8"/>
  <c r="AL689" i="8"/>
  <c r="CD688" i="8"/>
  <c r="CC688" i="8"/>
  <c r="BO688" i="8"/>
  <c r="BG688" i="8"/>
  <c r="BF688" i="8"/>
  <c r="AS688" i="8"/>
  <c r="AR688" i="8"/>
  <c r="AQ688" i="8"/>
  <c r="AL688" i="8"/>
  <c r="CD687" i="8"/>
  <c r="CC687" i="8"/>
  <c r="BO687" i="8"/>
  <c r="BG687" i="8"/>
  <c r="BF687" i="8"/>
  <c r="AS687" i="8"/>
  <c r="AR687" i="8"/>
  <c r="AQ687" i="8"/>
  <c r="AL687" i="8"/>
  <c r="CD686" i="8"/>
  <c r="CC686" i="8"/>
  <c r="BO686" i="8"/>
  <c r="BG686" i="8"/>
  <c r="BF686" i="8"/>
  <c r="AS686" i="8"/>
  <c r="AR686" i="8"/>
  <c r="AQ686" i="8"/>
  <c r="AL686" i="8"/>
  <c r="CD685" i="8"/>
  <c r="CC685" i="8"/>
  <c r="BO685" i="8"/>
  <c r="BG685" i="8"/>
  <c r="BF685" i="8"/>
  <c r="AS685" i="8"/>
  <c r="AR685" i="8"/>
  <c r="AQ685" i="8"/>
  <c r="AL685" i="8"/>
  <c r="CD684" i="8"/>
  <c r="CC684" i="8"/>
  <c r="BO684" i="8"/>
  <c r="BG684" i="8"/>
  <c r="BF684" i="8"/>
  <c r="AS684" i="8"/>
  <c r="AR684" i="8"/>
  <c r="AQ684" i="8"/>
  <c r="AL684" i="8"/>
  <c r="CD683" i="8"/>
  <c r="CC683" i="8"/>
  <c r="BO683" i="8"/>
  <c r="BG683" i="8"/>
  <c r="BF683" i="8"/>
  <c r="AS683" i="8"/>
  <c r="AR683" i="8"/>
  <c r="AQ683" i="8"/>
  <c r="AL683" i="8"/>
  <c r="CD682" i="8"/>
  <c r="CC682" i="8"/>
  <c r="BO682" i="8"/>
  <c r="BG682" i="8"/>
  <c r="BF682" i="8"/>
  <c r="AS682" i="8"/>
  <c r="AR682" i="8"/>
  <c r="AQ682" i="8"/>
  <c r="AL682" i="8"/>
  <c r="CD681" i="8"/>
  <c r="CC681" i="8"/>
  <c r="BO681" i="8"/>
  <c r="BG681" i="8"/>
  <c r="BF681" i="8"/>
  <c r="AS681" i="8"/>
  <c r="AR681" i="8"/>
  <c r="AQ681" i="8"/>
  <c r="AL681" i="8"/>
  <c r="CD680" i="8"/>
  <c r="CC680" i="8"/>
  <c r="BO680" i="8"/>
  <c r="BG680" i="8"/>
  <c r="BF680" i="8"/>
  <c r="AS680" i="8"/>
  <c r="AR680" i="8"/>
  <c r="AQ680" i="8"/>
  <c r="AL680" i="8"/>
  <c r="CD679" i="8"/>
  <c r="CC679" i="8"/>
  <c r="BO679" i="8"/>
  <c r="BG679" i="8"/>
  <c r="BF679" i="8"/>
  <c r="AS679" i="8"/>
  <c r="AR679" i="8"/>
  <c r="AQ679" i="8"/>
  <c r="AL679" i="8"/>
  <c r="CD678" i="8"/>
  <c r="CC678" i="8"/>
  <c r="BO678" i="8"/>
  <c r="BG678" i="8"/>
  <c r="BF678" i="8"/>
  <c r="AS678" i="8"/>
  <c r="AR678" i="8"/>
  <c r="AQ678" i="8"/>
  <c r="AL678" i="8"/>
  <c r="CD677" i="8"/>
  <c r="CC677" i="8"/>
  <c r="BO677" i="8"/>
  <c r="BG677" i="8"/>
  <c r="BF677" i="8"/>
  <c r="AS677" i="8"/>
  <c r="AR677" i="8"/>
  <c r="AQ677" i="8"/>
  <c r="AL677" i="8"/>
  <c r="CD676" i="8"/>
  <c r="CC676" i="8"/>
  <c r="BO676" i="8"/>
  <c r="BG676" i="8"/>
  <c r="BF676" i="8"/>
  <c r="AS676" i="8"/>
  <c r="AR676" i="8"/>
  <c r="AQ676" i="8"/>
  <c r="AL676" i="8"/>
  <c r="CD675" i="8"/>
  <c r="CC675" i="8"/>
  <c r="BO675" i="8"/>
  <c r="BG675" i="8"/>
  <c r="BF675" i="8"/>
  <c r="AS675" i="8"/>
  <c r="AR675" i="8"/>
  <c r="AQ675" i="8"/>
  <c r="AL675" i="8"/>
  <c r="CD674" i="8"/>
  <c r="CC674" i="8"/>
  <c r="BO674" i="8"/>
  <c r="BG674" i="8"/>
  <c r="BF674" i="8"/>
  <c r="AS674" i="8"/>
  <c r="AR674" i="8"/>
  <c r="AQ674" i="8"/>
  <c r="AL674" i="8"/>
  <c r="CD673" i="8"/>
  <c r="CC673" i="8"/>
  <c r="BO673" i="8"/>
  <c r="BG673" i="8"/>
  <c r="BF673" i="8"/>
  <c r="AS673" i="8"/>
  <c r="AR673" i="8"/>
  <c r="AQ673" i="8"/>
  <c r="AL673" i="8"/>
  <c r="CD672" i="8"/>
  <c r="CC672" i="8"/>
  <c r="BO672" i="8"/>
  <c r="BG672" i="8"/>
  <c r="BF672" i="8"/>
  <c r="AS672" i="8"/>
  <c r="AR672" i="8"/>
  <c r="AQ672" i="8"/>
  <c r="AL672" i="8"/>
  <c r="CD671" i="8"/>
  <c r="CC671" i="8"/>
  <c r="BO671" i="8"/>
  <c r="BG671" i="8"/>
  <c r="BF671" i="8"/>
  <c r="AS671" i="8"/>
  <c r="AR671" i="8"/>
  <c r="AQ671" i="8"/>
  <c r="AL671" i="8"/>
  <c r="CD670" i="8"/>
  <c r="CC670" i="8"/>
  <c r="BO670" i="8"/>
  <c r="BG670" i="8"/>
  <c r="BF670" i="8"/>
  <c r="AS670" i="8"/>
  <c r="AR670" i="8"/>
  <c r="AQ670" i="8"/>
  <c r="AL670" i="8"/>
  <c r="CD669" i="8"/>
  <c r="CC669" i="8"/>
  <c r="BO669" i="8"/>
  <c r="BG669" i="8"/>
  <c r="BF669" i="8"/>
  <c r="AS669" i="8"/>
  <c r="AR669" i="8"/>
  <c r="AQ669" i="8"/>
  <c r="AL669" i="8"/>
  <c r="CD668" i="8"/>
  <c r="CC668" i="8"/>
  <c r="BO668" i="8"/>
  <c r="BG668" i="8"/>
  <c r="BF668" i="8"/>
  <c r="AS668" i="8"/>
  <c r="AR668" i="8"/>
  <c r="AQ668" i="8"/>
  <c r="AL668" i="8"/>
  <c r="CD667" i="8"/>
  <c r="CC667" i="8"/>
  <c r="BO667" i="8"/>
  <c r="BG667" i="8"/>
  <c r="BF667" i="8"/>
  <c r="AS667" i="8"/>
  <c r="AR667" i="8"/>
  <c r="AQ667" i="8"/>
  <c r="AL667" i="8"/>
  <c r="CD666" i="8"/>
  <c r="CC666" i="8"/>
  <c r="BO666" i="8"/>
  <c r="BG666" i="8"/>
  <c r="BF666" i="8"/>
  <c r="AS666" i="8"/>
  <c r="AR666" i="8"/>
  <c r="AQ666" i="8"/>
  <c r="AL666" i="8"/>
  <c r="CD665" i="8"/>
  <c r="CC665" i="8"/>
  <c r="BO665" i="8"/>
  <c r="BG665" i="8"/>
  <c r="BF665" i="8"/>
  <c r="AS665" i="8"/>
  <c r="AR665" i="8"/>
  <c r="AQ665" i="8"/>
  <c r="AL665" i="8"/>
  <c r="CD664" i="8"/>
  <c r="CC664" i="8"/>
  <c r="BO664" i="8"/>
  <c r="BG664" i="8"/>
  <c r="BF664" i="8"/>
  <c r="AS664" i="8"/>
  <c r="AR664" i="8"/>
  <c r="AQ664" i="8"/>
  <c r="AL664" i="8"/>
  <c r="CD663" i="8"/>
  <c r="CC663" i="8"/>
  <c r="BO663" i="8"/>
  <c r="BG663" i="8"/>
  <c r="BF663" i="8"/>
  <c r="AS663" i="8"/>
  <c r="AR663" i="8"/>
  <c r="AQ663" i="8"/>
  <c r="AL663" i="8"/>
  <c r="CD662" i="8"/>
  <c r="CC662" i="8"/>
  <c r="BO662" i="8"/>
  <c r="BG662" i="8"/>
  <c r="BF662" i="8"/>
  <c r="AS662" i="8"/>
  <c r="AR662" i="8"/>
  <c r="AQ662" i="8"/>
  <c r="AL662" i="8"/>
  <c r="CD661" i="8"/>
  <c r="CC661" i="8"/>
  <c r="BO661" i="8"/>
  <c r="BG661" i="8"/>
  <c r="BF661" i="8"/>
  <c r="AS661" i="8"/>
  <c r="AR661" i="8"/>
  <c r="AQ661" i="8"/>
  <c r="AL661" i="8"/>
  <c r="CD660" i="8"/>
  <c r="CC660" i="8"/>
  <c r="BO660" i="8"/>
  <c r="BG660" i="8"/>
  <c r="BF660" i="8"/>
  <c r="AS660" i="8"/>
  <c r="AR660" i="8"/>
  <c r="AQ660" i="8"/>
  <c r="AL660" i="8"/>
  <c r="CD659" i="8"/>
  <c r="CC659" i="8"/>
  <c r="BO659" i="8"/>
  <c r="BG659" i="8"/>
  <c r="BF659" i="8"/>
  <c r="AS659" i="8"/>
  <c r="AR659" i="8"/>
  <c r="AQ659" i="8"/>
  <c r="AL659" i="8"/>
  <c r="CD658" i="8"/>
  <c r="CC658" i="8"/>
  <c r="BO658" i="8"/>
  <c r="BG658" i="8"/>
  <c r="BF658" i="8"/>
  <c r="AS658" i="8"/>
  <c r="AR658" i="8"/>
  <c r="AQ658" i="8"/>
  <c r="AL658" i="8"/>
  <c r="CD657" i="8"/>
  <c r="CC657" i="8"/>
  <c r="BO657" i="8"/>
  <c r="BG657" i="8"/>
  <c r="BF657" i="8"/>
  <c r="AS657" i="8"/>
  <c r="AR657" i="8"/>
  <c r="AQ657" i="8"/>
  <c r="AL657" i="8"/>
  <c r="CD656" i="8"/>
  <c r="CC656" i="8"/>
  <c r="BO656" i="8"/>
  <c r="BG656" i="8"/>
  <c r="BF656" i="8"/>
  <c r="AS656" i="8"/>
  <c r="AR656" i="8"/>
  <c r="AQ656" i="8"/>
  <c r="AL656" i="8"/>
  <c r="CD655" i="8"/>
  <c r="CC655" i="8"/>
  <c r="BO655" i="8"/>
  <c r="BG655" i="8"/>
  <c r="BF655" i="8"/>
  <c r="AS655" i="8"/>
  <c r="AR655" i="8"/>
  <c r="AQ655" i="8"/>
  <c r="AL655" i="8"/>
  <c r="CD654" i="8"/>
  <c r="CC654" i="8"/>
  <c r="BO654" i="8"/>
  <c r="BG654" i="8"/>
  <c r="BF654" i="8"/>
  <c r="AS654" i="8"/>
  <c r="AR654" i="8"/>
  <c r="AQ654" i="8"/>
  <c r="AL654" i="8"/>
  <c r="CD653" i="8"/>
  <c r="CC653" i="8"/>
  <c r="BO653" i="8"/>
  <c r="BG653" i="8"/>
  <c r="BF653" i="8"/>
  <c r="AS653" i="8"/>
  <c r="AR653" i="8"/>
  <c r="AQ653" i="8"/>
  <c r="AL653" i="8"/>
  <c r="CD652" i="8"/>
  <c r="CC652" i="8"/>
  <c r="BO652" i="8"/>
  <c r="BG652" i="8"/>
  <c r="BF652" i="8"/>
  <c r="AS652" i="8"/>
  <c r="AR652" i="8"/>
  <c r="AQ652" i="8"/>
  <c r="AL652" i="8"/>
  <c r="CD651" i="8"/>
  <c r="CC651" i="8"/>
  <c r="BO651" i="8"/>
  <c r="BG651" i="8"/>
  <c r="BF651" i="8"/>
  <c r="AS651" i="8"/>
  <c r="AR651" i="8"/>
  <c r="AQ651" i="8"/>
  <c r="AL651" i="8"/>
  <c r="CD650" i="8"/>
  <c r="CC650" i="8"/>
  <c r="BO650" i="8"/>
  <c r="BG650" i="8"/>
  <c r="BF650" i="8"/>
  <c r="AS650" i="8"/>
  <c r="AR650" i="8"/>
  <c r="AQ650" i="8"/>
  <c r="AL650" i="8"/>
  <c r="CD649" i="8"/>
  <c r="CC649" i="8"/>
  <c r="BO649" i="8"/>
  <c r="BG649" i="8"/>
  <c r="BF649" i="8"/>
  <c r="AS649" i="8"/>
  <c r="AR649" i="8"/>
  <c r="AQ649" i="8"/>
  <c r="AL649" i="8"/>
  <c r="CD648" i="8"/>
  <c r="CC648" i="8"/>
  <c r="BO648" i="8"/>
  <c r="BG648" i="8"/>
  <c r="BF648" i="8"/>
  <c r="AS648" i="8"/>
  <c r="AR648" i="8"/>
  <c r="AQ648" i="8"/>
  <c r="AL648" i="8"/>
  <c r="CD647" i="8"/>
  <c r="CC647" i="8"/>
  <c r="BO647" i="8"/>
  <c r="BG647" i="8"/>
  <c r="BF647" i="8"/>
  <c r="AS647" i="8"/>
  <c r="AR647" i="8"/>
  <c r="AQ647" i="8"/>
  <c r="AL647" i="8"/>
  <c r="CD646" i="8"/>
  <c r="CC646" i="8"/>
  <c r="BO646" i="8"/>
  <c r="BG646" i="8"/>
  <c r="BF646" i="8"/>
  <c r="AS646" i="8"/>
  <c r="AR646" i="8"/>
  <c r="AQ646" i="8"/>
  <c r="AL646" i="8"/>
  <c r="CD645" i="8"/>
  <c r="CC645" i="8"/>
  <c r="BO645" i="8"/>
  <c r="BG645" i="8"/>
  <c r="BF645" i="8"/>
  <c r="AS645" i="8"/>
  <c r="AR645" i="8"/>
  <c r="AQ645" i="8"/>
  <c r="AL645" i="8"/>
  <c r="CD644" i="8"/>
  <c r="CC644" i="8"/>
  <c r="BO644" i="8"/>
  <c r="BG644" i="8"/>
  <c r="BF644" i="8"/>
  <c r="AS644" i="8"/>
  <c r="AR644" i="8"/>
  <c r="AQ644" i="8"/>
  <c r="AL644" i="8"/>
  <c r="CD643" i="8"/>
  <c r="CC643" i="8"/>
  <c r="BO643" i="8"/>
  <c r="BG643" i="8"/>
  <c r="BF643" i="8"/>
  <c r="AS643" i="8"/>
  <c r="AR643" i="8"/>
  <c r="AQ643" i="8"/>
  <c r="AL643" i="8"/>
  <c r="CD642" i="8"/>
  <c r="CC642" i="8"/>
  <c r="BO642" i="8"/>
  <c r="BG642" i="8"/>
  <c r="BF642" i="8"/>
  <c r="AS642" i="8"/>
  <c r="AR642" i="8"/>
  <c r="AQ642" i="8"/>
  <c r="AL642" i="8"/>
  <c r="CD641" i="8"/>
  <c r="CC641" i="8"/>
  <c r="BO641" i="8"/>
  <c r="BG641" i="8"/>
  <c r="BF641" i="8"/>
  <c r="AS641" i="8"/>
  <c r="AR641" i="8"/>
  <c r="AQ641" i="8"/>
  <c r="AL641" i="8"/>
  <c r="CD640" i="8"/>
  <c r="CC640" i="8"/>
  <c r="BO640" i="8"/>
  <c r="BG640" i="8"/>
  <c r="BF640" i="8"/>
  <c r="AS640" i="8"/>
  <c r="AR640" i="8"/>
  <c r="AQ640" i="8"/>
  <c r="AL640" i="8"/>
  <c r="CD639" i="8"/>
  <c r="CC639" i="8"/>
  <c r="BO639" i="8"/>
  <c r="BG639" i="8"/>
  <c r="BF639" i="8"/>
  <c r="AS639" i="8"/>
  <c r="AR639" i="8"/>
  <c r="AQ639" i="8"/>
  <c r="AL639" i="8"/>
  <c r="CD638" i="8"/>
  <c r="CC638" i="8"/>
  <c r="BO638" i="8"/>
  <c r="BG638" i="8"/>
  <c r="BF638" i="8"/>
  <c r="AS638" i="8"/>
  <c r="AR638" i="8"/>
  <c r="AQ638" i="8"/>
  <c r="AL638" i="8"/>
  <c r="CD637" i="8"/>
  <c r="CC637" i="8"/>
  <c r="BO637" i="8"/>
  <c r="BG637" i="8"/>
  <c r="BF637" i="8"/>
  <c r="AS637" i="8"/>
  <c r="AR637" i="8"/>
  <c r="AQ637" i="8"/>
  <c r="AL637" i="8"/>
  <c r="CD636" i="8"/>
  <c r="CC636" i="8"/>
  <c r="BO636" i="8"/>
  <c r="BG636" i="8"/>
  <c r="BF636" i="8"/>
  <c r="AS636" i="8"/>
  <c r="AR636" i="8"/>
  <c r="AQ636" i="8"/>
  <c r="AL636" i="8"/>
  <c r="CD635" i="8"/>
  <c r="CC635" i="8"/>
  <c r="BO635" i="8"/>
  <c r="BG635" i="8"/>
  <c r="BF635" i="8"/>
  <c r="AS635" i="8"/>
  <c r="AR635" i="8"/>
  <c r="AQ635" i="8"/>
  <c r="AL635" i="8"/>
  <c r="CD634" i="8"/>
  <c r="CC634" i="8"/>
  <c r="BO634" i="8"/>
  <c r="BG634" i="8"/>
  <c r="BF634" i="8"/>
  <c r="AS634" i="8"/>
  <c r="AR634" i="8"/>
  <c r="AQ634" i="8"/>
  <c r="AL634" i="8"/>
  <c r="CD633" i="8"/>
  <c r="CC633" i="8"/>
  <c r="BO633" i="8"/>
  <c r="BG633" i="8"/>
  <c r="BF633" i="8"/>
  <c r="AS633" i="8"/>
  <c r="AR633" i="8"/>
  <c r="AQ633" i="8"/>
  <c r="AL633" i="8"/>
  <c r="CD632" i="8"/>
  <c r="CC632" i="8"/>
  <c r="BO632" i="8"/>
  <c r="BG632" i="8"/>
  <c r="BF632" i="8"/>
  <c r="AS632" i="8"/>
  <c r="AR632" i="8"/>
  <c r="AQ632" i="8"/>
  <c r="AL632" i="8"/>
  <c r="CD631" i="8"/>
  <c r="CC631" i="8"/>
  <c r="BO631" i="8"/>
  <c r="BG631" i="8"/>
  <c r="BF631" i="8"/>
  <c r="AS631" i="8"/>
  <c r="AR631" i="8"/>
  <c r="AQ631" i="8"/>
  <c r="AL631" i="8"/>
  <c r="CD630" i="8"/>
  <c r="CC630" i="8"/>
  <c r="BO630" i="8"/>
  <c r="BG630" i="8"/>
  <c r="BF630" i="8"/>
  <c r="AS630" i="8"/>
  <c r="AR630" i="8"/>
  <c r="AQ630" i="8"/>
  <c r="AL630" i="8"/>
  <c r="CD629" i="8"/>
  <c r="CC629" i="8"/>
  <c r="BO629" i="8"/>
  <c r="BG629" i="8"/>
  <c r="BF629" i="8"/>
  <c r="AS629" i="8"/>
  <c r="AR629" i="8"/>
  <c r="AQ629" i="8"/>
  <c r="AL629" i="8"/>
  <c r="CD628" i="8"/>
  <c r="CC628" i="8"/>
  <c r="BO628" i="8"/>
  <c r="BG628" i="8"/>
  <c r="BF628" i="8"/>
  <c r="AS628" i="8"/>
  <c r="AR628" i="8"/>
  <c r="AQ628" i="8"/>
  <c r="AL628" i="8"/>
  <c r="CD627" i="8"/>
  <c r="CC627" i="8"/>
  <c r="BO627" i="8"/>
  <c r="BG627" i="8"/>
  <c r="BF627" i="8"/>
  <c r="AS627" i="8"/>
  <c r="AR627" i="8"/>
  <c r="AQ627" i="8"/>
  <c r="AL627" i="8"/>
  <c r="CD626" i="8"/>
  <c r="CC626" i="8"/>
  <c r="BO626" i="8"/>
  <c r="BG626" i="8"/>
  <c r="BF626" i="8"/>
  <c r="AS626" i="8"/>
  <c r="AR626" i="8"/>
  <c r="AQ626" i="8"/>
  <c r="AL626" i="8"/>
  <c r="CD625" i="8"/>
  <c r="CC625" i="8"/>
  <c r="BO625" i="8"/>
  <c r="BG625" i="8"/>
  <c r="BF625" i="8"/>
  <c r="AS625" i="8"/>
  <c r="AR625" i="8"/>
  <c r="AQ625" i="8"/>
  <c r="AL625" i="8"/>
  <c r="CD624" i="8"/>
  <c r="CC624" i="8"/>
  <c r="BO624" i="8"/>
  <c r="BG624" i="8"/>
  <c r="BF624" i="8"/>
  <c r="AS624" i="8"/>
  <c r="AR624" i="8"/>
  <c r="AQ624" i="8"/>
  <c r="AL624" i="8"/>
  <c r="CD623" i="8"/>
  <c r="CC623" i="8"/>
  <c r="BO623" i="8"/>
  <c r="BG623" i="8"/>
  <c r="BF623" i="8"/>
  <c r="AS623" i="8"/>
  <c r="AR623" i="8"/>
  <c r="AQ623" i="8"/>
  <c r="AL623" i="8"/>
  <c r="CD622" i="8"/>
  <c r="CC622" i="8"/>
  <c r="BO622" i="8"/>
  <c r="BG622" i="8"/>
  <c r="BF622" i="8"/>
  <c r="AS622" i="8"/>
  <c r="AR622" i="8"/>
  <c r="AQ622" i="8"/>
  <c r="AL622" i="8"/>
  <c r="CD621" i="8"/>
  <c r="CC621" i="8"/>
  <c r="BO621" i="8"/>
  <c r="BG621" i="8"/>
  <c r="BF621" i="8"/>
  <c r="AS621" i="8"/>
  <c r="AR621" i="8"/>
  <c r="AQ621" i="8"/>
  <c r="AL621" i="8"/>
  <c r="CD620" i="8"/>
  <c r="CC620" i="8"/>
  <c r="BO620" i="8"/>
  <c r="BG620" i="8"/>
  <c r="BF620" i="8"/>
  <c r="AS620" i="8"/>
  <c r="AR620" i="8"/>
  <c r="AQ620" i="8"/>
  <c r="AL620" i="8"/>
  <c r="CD619" i="8"/>
  <c r="CC619" i="8"/>
  <c r="BO619" i="8"/>
  <c r="BG619" i="8"/>
  <c r="BF619" i="8"/>
  <c r="AS619" i="8"/>
  <c r="AR619" i="8"/>
  <c r="AQ619" i="8"/>
  <c r="AL619" i="8"/>
  <c r="CD618" i="8"/>
  <c r="CC618" i="8"/>
  <c r="BO618" i="8"/>
  <c r="BG618" i="8"/>
  <c r="BF618" i="8"/>
  <c r="AS618" i="8"/>
  <c r="AR618" i="8"/>
  <c r="AQ618" i="8"/>
  <c r="AL618" i="8"/>
  <c r="CD617" i="8"/>
  <c r="CC617" i="8"/>
  <c r="BO617" i="8"/>
  <c r="BG617" i="8"/>
  <c r="BF617" i="8"/>
  <c r="AS617" i="8"/>
  <c r="AR617" i="8"/>
  <c r="AQ617" i="8"/>
  <c r="AL617" i="8"/>
  <c r="CD616" i="8"/>
  <c r="CC616" i="8"/>
  <c r="BO616" i="8"/>
  <c r="BG616" i="8"/>
  <c r="BF616" i="8"/>
  <c r="AS616" i="8"/>
  <c r="AR616" i="8"/>
  <c r="AQ616" i="8"/>
  <c r="AL616" i="8"/>
  <c r="CD615" i="8"/>
  <c r="CC615" i="8"/>
  <c r="BO615" i="8"/>
  <c r="BG615" i="8"/>
  <c r="BF615" i="8"/>
  <c r="AS615" i="8"/>
  <c r="AR615" i="8"/>
  <c r="AQ615" i="8"/>
  <c r="AL615" i="8"/>
  <c r="CD614" i="8"/>
  <c r="CC614" i="8"/>
  <c r="BO614" i="8"/>
  <c r="BG614" i="8"/>
  <c r="BF614" i="8"/>
  <c r="AS614" i="8"/>
  <c r="AR614" i="8"/>
  <c r="AQ614" i="8"/>
  <c r="AL614" i="8"/>
  <c r="CD613" i="8"/>
  <c r="CC613" i="8"/>
  <c r="BO613" i="8"/>
  <c r="BG613" i="8"/>
  <c r="BF613" i="8"/>
  <c r="AS613" i="8"/>
  <c r="AR613" i="8"/>
  <c r="AQ613" i="8"/>
  <c r="AL613" i="8"/>
  <c r="CD612" i="8"/>
  <c r="CC612" i="8"/>
  <c r="BO612" i="8"/>
  <c r="BG612" i="8"/>
  <c r="BF612" i="8"/>
  <c r="AS612" i="8"/>
  <c r="AR612" i="8"/>
  <c r="AQ612" i="8"/>
  <c r="AL612" i="8"/>
  <c r="CD611" i="8"/>
  <c r="CC611" i="8"/>
  <c r="BO611" i="8"/>
  <c r="BG611" i="8"/>
  <c r="BF611" i="8"/>
  <c r="AS611" i="8"/>
  <c r="AR611" i="8"/>
  <c r="AQ611" i="8"/>
  <c r="AL611" i="8"/>
  <c r="CD610" i="8"/>
  <c r="CC610" i="8"/>
  <c r="BO610" i="8"/>
  <c r="BG610" i="8"/>
  <c r="BF610" i="8"/>
  <c r="AS610" i="8"/>
  <c r="AR610" i="8"/>
  <c r="AQ610" i="8"/>
  <c r="AL610" i="8"/>
  <c r="CD609" i="8"/>
  <c r="CC609" i="8"/>
  <c r="BO609" i="8"/>
  <c r="BG609" i="8"/>
  <c r="BF609" i="8"/>
  <c r="AS609" i="8"/>
  <c r="AR609" i="8"/>
  <c r="AQ609" i="8"/>
  <c r="AL609" i="8"/>
  <c r="CD608" i="8"/>
  <c r="CC608" i="8"/>
  <c r="BO608" i="8"/>
  <c r="BG608" i="8"/>
  <c r="BF608" i="8"/>
  <c r="AS608" i="8"/>
  <c r="AR608" i="8"/>
  <c r="AQ608" i="8"/>
  <c r="AL608" i="8"/>
  <c r="CD607" i="8"/>
  <c r="CC607" i="8"/>
  <c r="BO607" i="8"/>
  <c r="BG607" i="8"/>
  <c r="BF607" i="8"/>
  <c r="AS607" i="8"/>
  <c r="AR607" i="8"/>
  <c r="AQ607" i="8"/>
  <c r="AL607" i="8"/>
  <c r="CD606" i="8"/>
  <c r="CC606" i="8"/>
  <c r="BO606" i="8"/>
  <c r="BG606" i="8"/>
  <c r="BF606" i="8"/>
  <c r="AS606" i="8"/>
  <c r="AR606" i="8"/>
  <c r="AQ606" i="8"/>
  <c r="AL606" i="8"/>
  <c r="CD605" i="8"/>
  <c r="CC605" i="8"/>
  <c r="BO605" i="8"/>
  <c r="BG605" i="8"/>
  <c r="BF605" i="8"/>
  <c r="AS605" i="8"/>
  <c r="AR605" i="8"/>
  <c r="AQ605" i="8"/>
  <c r="AL605" i="8"/>
  <c r="CD604" i="8"/>
  <c r="CC604" i="8"/>
  <c r="BO604" i="8"/>
  <c r="BG604" i="8"/>
  <c r="BF604" i="8"/>
  <c r="AS604" i="8"/>
  <c r="AR604" i="8"/>
  <c r="AQ604" i="8"/>
  <c r="AL604" i="8"/>
  <c r="CD603" i="8"/>
  <c r="CC603" i="8"/>
  <c r="BO603" i="8"/>
  <c r="BG603" i="8"/>
  <c r="BF603" i="8"/>
  <c r="AS603" i="8"/>
  <c r="AR603" i="8"/>
  <c r="AQ603" i="8"/>
  <c r="AL603" i="8"/>
  <c r="CD602" i="8"/>
  <c r="CC602" i="8"/>
  <c r="BO602" i="8"/>
  <c r="BG602" i="8"/>
  <c r="BF602" i="8"/>
  <c r="AS602" i="8"/>
  <c r="AR602" i="8"/>
  <c r="AQ602" i="8"/>
  <c r="AL602" i="8"/>
  <c r="CD601" i="8"/>
  <c r="CC601" i="8"/>
  <c r="BO601" i="8"/>
  <c r="BG601" i="8"/>
  <c r="BF601" i="8"/>
  <c r="AS601" i="8"/>
  <c r="AR601" i="8"/>
  <c r="AQ601" i="8"/>
  <c r="AL601" i="8"/>
  <c r="CD600" i="8"/>
  <c r="CC600" i="8"/>
  <c r="BO600" i="8"/>
  <c r="BG600" i="8"/>
  <c r="BF600" i="8"/>
  <c r="AS600" i="8"/>
  <c r="AR600" i="8"/>
  <c r="AQ600" i="8"/>
  <c r="AL600" i="8"/>
  <c r="CD599" i="8"/>
  <c r="CC599" i="8"/>
  <c r="BO599" i="8"/>
  <c r="BG599" i="8"/>
  <c r="BF599" i="8"/>
  <c r="AS599" i="8"/>
  <c r="AR599" i="8"/>
  <c r="AQ599" i="8"/>
  <c r="AL599" i="8"/>
  <c r="CD598" i="8"/>
  <c r="CC598" i="8"/>
  <c r="BO598" i="8"/>
  <c r="BG598" i="8"/>
  <c r="BF598" i="8"/>
  <c r="AS598" i="8"/>
  <c r="AR598" i="8"/>
  <c r="AQ598" i="8"/>
  <c r="AL598" i="8"/>
  <c r="CD597" i="8"/>
  <c r="CC597" i="8"/>
  <c r="BO597" i="8"/>
  <c r="BG597" i="8"/>
  <c r="BF597" i="8"/>
  <c r="AS597" i="8"/>
  <c r="AR597" i="8"/>
  <c r="AQ597" i="8"/>
  <c r="AL597" i="8"/>
  <c r="CD596" i="8"/>
  <c r="CC596" i="8"/>
  <c r="BO596" i="8"/>
  <c r="BG596" i="8"/>
  <c r="BF596" i="8"/>
  <c r="AS596" i="8"/>
  <c r="AR596" i="8"/>
  <c r="AQ596" i="8"/>
  <c r="AL596" i="8"/>
  <c r="CD595" i="8"/>
  <c r="CC595" i="8"/>
  <c r="BO595" i="8"/>
  <c r="BG595" i="8"/>
  <c r="BF595" i="8"/>
  <c r="AS595" i="8"/>
  <c r="AR595" i="8"/>
  <c r="AQ595" i="8"/>
  <c r="AL595" i="8"/>
  <c r="CD594" i="8"/>
  <c r="CC594" i="8"/>
  <c r="BO594" i="8"/>
  <c r="BG594" i="8"/>
  <c r="BF594" i="8"/>
  <c r="AS594" i="8"/>
  <c r="AR594" i="8"/>
  <c r="AQ594" i="8"/>
  <c r="AL594" i="8"/>
  <c r="CD593" i="8"/>
  <c r="CC593" i="8"/>
  <c r="BO593" i="8"/>
  <c r="BG593" i="8"/>
  <c r="BF593" i="8"/>
  <c r="AS593" i="8"/>
  <c r="AR593" i="8"/>
  <c r="AQ593" i="8"/>
  <c r="AL593" i="8"/>
  <c r="CD592" i="8"/>
  <c r="CC592" i="8"/>
  <c r="BO592" i="8"/>
  <c r="BG592" i="8"/>
  <c r="BF592" i="8"/>
  <c r="AS592" i="8"/>
  <c r="AR592" i="8"/>
  <c r="AQ592" i="8"/>
  <c r="AL592" i="8"/>
  <c r="CD591" i="8"/>
  <c r="CC591" i="8"/>
  <c r="BO591" i="8"/>
  <c r="BG591" i="8"/>
  <c r="BF591" i="8"/>
  <c r="AS591" i="8"/>
  <c r="AR591" i="8"/>
  <c r="AQ591" i="8"/>
  <c r="AL591" i="8"/>
  <c r="CD590" i="8"/>
  <c r="CC590" i="8"/>
  <c r="BO590" i="8"/>
  <c r="BG590" i="8"/>
  <c r="BF590" i="8"/>
  <c r="AS590" i="8"/>
  <c r="AR590" i="8"/>
  <c r="AQ590" i="8"/>
  <c r="AL590" i="8"/>
  <c r="CD589" i="8"/>
  <c r="CC589" i="8"/>
  <c r="BO589" i="8"/>
  <c r="BG589" i="8"/>
  <c r="BF589" i="8"/>
  <c r="AS589" i="8"/>
  <c r="AR589" i="8"/>
  <c r="AQ589" i="8"/>
  <c r="AL589" i="8"/>
  <c r="CD588" i="8"/>
  <c r="CC588" i="8"/>
  <c r="BO588" i="8"/>
  <c r="BG588" i="8"/>
  <c r="BF588" i="8"/>
  <c r="AS588" i="8"/>
  <c r="AR588" i="8"/>
  <c r="AQ588" i="8"/>
  <c r="AL588" i="8"/>
  <c r="CD587" i="8"/>
  <c r="CC587" i="8"/>
  <c r="BO587" i="8"/>
  <c r="BG587" i="8"/>
  <c r="BF587" i="8"/>
  <c r="AS587" i="8"/>
  <c r="AR587" i="8"/>
  <c r="AQ587" i="8"/>
  <c r="AL587" i="8"/>
  <c r="CD586" i="8"/>
  <c r="CC586" i="8"/>
  <c r="BO586" i="8"/>
  <c r="BG586" i="8"/>
  <c r="BF586" i="8"/>
  <c r="AS586" i="8"/>
  <c r="AR586" i="8"/>
  <c r="AQ586" i="8"/>
  <c r="AL586" i="8"/>
  <c r="CD585" i="8"/>
  <c r="CC585" i="8"/>
  <c r="BO585" i="8"/>
  <c r="BG585" i="8"/>
  <c r="BF585" i="8"/>
  <c r="AS585" i="8"/>
  <c r="AR585" i="8"/>
  <c r="AQ585" i="8"/>
  <c r="AL585" i="8"/>
  <c r="CD584" i="8"/>
  <c r="CC584" i="8"/>
  <c r="BO584" i="8"/>
  <c r="BG584" i="8"/>
  <c r="BF584" i="8"/>
  <c r="AS584" i="8"/>
  <c r="AR584" i="8"/>
  <c r="AQ584" i="8"/>
  <c r="AL584" i="8"/>
  <c r="CD583" i="8"/>
  <c r="CC583" i="8"/>
  <c r="BO583" i="8"/>
  <c r="BG583" i="8"/>
  <c r="BF583" i="8"/>
  <c r="AS583" i="8"/>
  <c r="AR583" i="8"/>
  <c r="AQ583" i="8"/>
  <c r="AL583" i="8"/>
  <c r="CD582" i="8"/>
  <c r="CC582" i="8"/>
  <c r="BO582" i="8"/>
  <c r="BG582" i="8"/>
  <c r="BF582" i="8"/>
  <c r="AS582" i="8"/>
  <c r="AR582" i="8"/>
  <c r="AQ582" i="8"/>
  <c r="AL582" i="8"/>
  <c r="CD581" i="8"/>
  <c r="CC581" i="8"/>
  <c r="BO581" i="8"/>
  <c r="BG581" i="8"/>
  <c r="BF581" i="8"/>
  <c r="AS581" i="8"/>
  <c r="AR581" i="8"/>
  <c r="AQ581" i="8"/>
  <c r="AL581" i="8"/>
  <c r="CD580" i="8"/>
  <c r="CC580" i="8"/>
  <c r="BO580" i="8"/>
  <c r="BG580" i="8"/>
  <c r="BF580" i="8"/>
  <c r="AS580" i="8"/>
  <c r="AR580" i="8"/>
  <c r="AQ580" i="8"/>
  <c r="AL580" i="8"/>
  <c r="CD579" i="8"/>
  <c r="CC579" i="8"/>
  <c r="BO579" i="8"/>
  <c r="BG579" i="8"/>
  <c r="BF579" i="8"/>
  <c r="AS579" i="8"/>
  <c r="AR579" i="8"/>
  <c r="AQ579" i="8"/>
  <c r="AL579" i="8"/>
  <c r="CD578" i="8"/>
  <c r="CC578" i="8"/>
  <c r="BO578" i="8"/>
  <c r="BG578" i="8"/>
  <c r="BF578" i="8"/>
  <c r="AS578" i="8"/>
  <c r="AR578" i="8"/>
  <c r="AQ578" i="8"/>
  <c r="AL578" i="8"/>
  <c r="CD577" i="8"/>
  <c r="CC577" i="8"/>
  <c r="BO577" i="8"/>
  <c r="BG577" i="8"/>
  <c r="BF577" i="8"/>
  <c r="AS577" i="8"/>
  <c r="AR577" i="8"/>
  <c r="AQ577" i="8"/>
  <c r="AL577" i="8"/>
  <c r="CD576" i="8"/>
  <c r="CC576" i="8"/>
  <c r="BO576" i="8"/>
  <c r="BG576" i="8"/>
  <c r="BF576" i="8"/>
  <c r="AS576" i="8"/>
  <c r="AR576" i="8"/>
  <c r="AQ576" i="8"/>
  <c r="AL576" i="8"/>
  <c r="CD575" i="8"/>
  <c r="CC575" i="8"/>
  <c r="BO575" i="8"/>
  <c r="BG575" i="8"/>
  <c r="BF575" i="8"/>
  <c r="AS575" i="8"/>
  <c r="AR575" i="8"/>
  <c r="AQ575" i="8"/>
  <c r="AL575" i="8"/>
  <c r="CD574" i="8"/>
  <c r="CC574" i="8"/>
  <c r="BO574" i="8"/>
  <c r="BG574" i="8"/>
  <c r="BF574" i="8"/>
  <c r="AS574" i="8"/>
  <c r="AR574" i="8"/>
  <c r="AQ574" i="8"/>
  <c r="AL574" i="8"/>
  <c r="CD573" i="8"/>
  <c r="CC573" i="8"/>
  <c r="BO573" i="8"/>
  <c r="BG573" i="8"/>
  <c r="BF573" i="8"/>
  <c r="AS573" i="8"/>
  <c r="AR573" i="8"/>
  <c r="AQ573" i="8"/>
  <c r="AL573" i="8"/>
  <c r="CD572" i="8"/>
  <c r="CC572" i="8"/>
  <c r="BO572" i="8"/>
  <c r="BG572" i="8"/>
  <c r="BF572" i="8"/>
  <c r="AS572" i="8"/>
  <c r="AR572" i="8"/>
  <c r="AQ572" i="8"/>
  <c r="AL572" i="8"/>
  <c r="CD571" i="8"/>
  <c r="CC571" i="8"/>
  <c r="BO571" i="8"/>
  <c r="BG571" i="8"/>
  <c r="BF571" i="8"/>
  <c r="AS571" i="8"/>
  <c r="AR571" i="8"/>
  <c r="AQ571" i="8"/>
  <c r="AL571" i="8"/>
  <c r="CD570" i="8"/>
  <c r="CC570" i="8"/>
  <c r="BO570" i="8"/>
  <c r="BG570" i="8"/>
  <c r="BF570" i="8"/>
  <c r="AS570" i="8"/>
  <c r="AR570" i="8"/>
  <c r="AQ570" i="8"/>
  <c r="AL570" i="8"/>
  <c r="CD569" i="8"/>
  <c r="CC569" i="8"/>
  <c r="BO569" i="8"/>
  <c r="BG569" i="8"/>
  <c r="BF569" i="8"/>
  <c r="AS569" i="8"/>
  <c r="AR569" i="8"/>
  <c r="AQ569" i="8"/>
  <c r="AL569" i="8"/>
  <c r="CD568" i="8"/>
  <c r="CC568" i="8"/>
  <c r="BO568" i="8"/>
  <c r="BG568" i="8"/>
  <c r="BF568" i="8"/>
  <c r="AS568" i="8"/>
  <c r="AR568" i="8"/>
  <c r="AQ568" i="8"/>
  <c r="AL568" i="8"/>
  <c r="CD567" i="8"/>
  <c r="CC567" i="8"/>
  <c r="BO567" i="8"/>
  <c r="BG567" i="8"/>
  <c r="BF567" i="8"/>
  <c r="AS567" i="8"/>
  <c r="AR567" i="8"/>
  <c r="AQ567" i="8"/>
  <c r="AL567" i="8"/>
  <c r="CD566" i="8"/>
  <c r="CC566" i="8"/>
  <c r="BO566" i="8"/>
  <c r="BG566" i="8"/>
  <c r="BF566" i="8"/>
  <c r="AS566" i="8"/>
  <c r="AR566" i="8"/>
  <c r="AQ566" i="8"/>
  <c r="AL566" i="8"/>
  <c r="CD565" i="8"/>
  <c r="CC565" i="8"/>
  <c r="BO565" i="8"/>
  <c r="BG565" i="8"/>
  <c r="BF565" i="8"/>
  <c r="AS565" i="8"/>
  <c r="AR565" i="8"/>
  <c r="AQ565" i="8"/>
  <c r="AL565" i="8"/>
  <c r="CD564" i="8"/>
  <c r="CC564" i="8"/>
  <c r="BO564" i="8"/>
  <c r="BG564" i="8"/>
  <c r="BF564" i="8"/>
  <c r="AS564" i="8"/>
  <c r="AR564" i="8"/>
  <c r="AQ564" i="8"/>
  <c r="AL564" i="8"/>
  <c r="CD563" i="8"/>
  <c r="CC563" i="8"/>
  <c r="BO563" i="8"/>
  <c r="BG563" i="8"/>
  <c r="BF563" i="8"/>
  <c r="AS563" i="8"/>
  <c r="AR563" i="8"/>
  <c r="AQ563" i="8"/>
  <c r="AL563" i="8"/>
  <c r="CD562" i="8"/>
  <c r="CC562" i="8"/>
  <c r="BO562" i="8"/>
  <c r="BG562" i="8"/>
  <c r="BF562" i="8"/>
  <c r="AS562" i="8"/>
  <c r="AR562" i="8"/>
  <c r="AQ562" i="8"/>
  <c r="AL562" i="8"/>
  <c r="CD561" i="8"/>
  <c r="CC561" i="8"/>
  <c r="BO561" i="8"/>
  <c r="BG561" i="8"/>
  <c r="BF561" i="8"/>
  <c r="AS561" i="8"/>
  <c r="AR561" i="8"/>
  <c r="AQ561" i="8"/>
  <c r="AL561" i="8"/>
  <c r="CD560" i="8"/>
  <c r="CC560" i="8"/>
  <c r="BO560" i="8"/>
  <c r="BG560" i="8"/>
  <c r="BF560" i="8"/>
  <c r="AS560" i="8"/>
  <c r="AR560" i="8"/>
  <c r="AQ560" i="8"/>
  <c r="AL560" i="8"/>
  <c r="CD559" i="8"/>
  <c r="CC559" i="8"/>
  <c r="BO559" i="8"/>
  <c r="BG559" i="8"/>
  <c r="BF559" i="8"/>
  <c r="AS559" i="8"/>
  <c r="AR559" i="8"/>
  <c r="AQ559" i="8"/>
  <c r="AL559" i="8"/>
  <c r="CD558" i="8"/>
  <c r="CC558" i="8"/>
  <c r="BO558" i="8"/>
  <c r="BG558" i="8"/>
  <c r="BF558" i="8"/>
  <c r="AS558" i="8"/>
  <c r="AR558" i="8"/>
  <c r="AQ558" i="8"/>
  <c r="AL558" i="8"/>
  <c r="CD557" i="8"/>
  <c r="CC557" i="8"/>
  <c r="BO557" i="8"/>
  <c r="BG557" i="8"/>
  <c r="BF557" i="8"/>
  <c r="AS557" i="8"/>
  <c r="AR557" i="8"/>
  <c r="AQ557" i="8"/>
  <c r="AL557" i="8"/>
  <c r="CD556" i="8"/>
  <c r="CC556" i="8"/>
  <c r="BO556" i="8"/>
  <c r="BG556" i="8"/>
  <c r="BF556" i="8"/>
  <c r="AS556" i="8"/>
  <c r="AR556" i="8"/>
  <c r="AQ556" i="8"/>
  <c r="AL556" i="8"/>
  <c r="CD555" i="8"/>
  <c r="CC555" i="8"/>
  <c r="BO555" i="8"/>
  <c r="BG555" i="8"/>
  <c r="BF555" i="8"/>
  <c r="AS555" i="8"/>
  <c r="AR555" i="8"/>
  <c r="AQ555" i="8"/>
  <c r="AL555" i="8"/>
  <c r="CD554" i="8"/>
  <c r="CC554" i="8"/>
  <c r="BO554" i="8"/>
  <c r="BG554" i="8"/>
  <c r="BF554" i="8"/>
  <c r="AS554" i="8"/>
  <c r="AR554" i="8"/>
  <c r="AQ554" i="8"/>
  <c r="AL554" i="8"/>
  <c r="CD553" i="8"/>
  <c r="CC553" i="8"/>
  <c r="BO553" i="8"/>
  <c r="BG553" i="8"/>
  <c r="BF553" i="8"/>
  <c r="AS553" i="8"/>
  <c r="AR553" i="8"/>
  <c r="AQ553" i="8"/>
  <c r="AL553" i="8"/>
  <c r="CD552" i="8"/>
  <c r="CC552" i="8"/>
  <c r="BO552" i="8"/>
  <c r="BG552" i="8"/>
  <c r="BF552" i="8"/>
  <c r="AS552" i="8"/>
  <c r="AR552" i="8"/>
  <c r="AQ552" i="8"/>
  <c r="AL552" i="8"/>
  <c r="CD551" i="8"/>
  <c r="CC551" i="8"/>
  <c r="BO551" i="8"/>
  <c r="BG551" i="8"/>
  <c r="BF551" i="8"/>
  <c r="AS551" i="8"/>
  <c r="AR551" i="8"/>
  <c r="AQ551" i="8"/>
  <c r="AL551" i="8"/>
  <c r="CD550" i="8"/>
  <c r="CC550" i="8"/>
  <c r="BO550" i="8"/>
  <c r="BG550" i="8"/>
  <c r="BF550" i="8"/>
  <c r="AS550" i="8"/>
  <c r="AR550" i="8"/>
  <c r="AQ550" i="8"/>
  <c r="AL550" i="8"/>
  <c r="CD549" i="8"/>
  <c r="CC549" i="8"/>
  <c r="BO549" i="8"/>
  <c r="BG549" i="8"/>
  <c r="BF549" i="8"/>
  <c r="AS549" i="8"/>
  <c r="AR549" i="8"/>
  <c r="AQ549" i="8"/>
  <c r="AL549" i="8"/>
  <c r="CD548" i="8"/>
  <c r="CC548" i="8"/>
  <c r="BO548" i="8"/>
  <c r="BG548" i="8"/>
  <c r="BF548" i="8"/>
  <c r="AS548" i="8"/>
  <c r="AR548" i="8"/>
  <c r="AQ548" i="8"/>
  <c r="AL548" i="8"/>
  <c r="CD547" i="8"/>
  <c r="CC547" i="8"/>
  <c r="BO547" i="8"/>
  <c r="BG547" i="8"/>
  <c r="BF547" i="8"/>
  <c r="AS547" i="8"/>
  <c r="AR547" i="8"/>
  <c r="AQ547" i="8"/>
  <c r="AL547" i="8"/>
  <c r="CD546" i="8"/>
  <c r="CC546" i="8"/>
  <c r="BO546" i="8"/>
  <c r="BG546" i="8"/>
  <c r="BF546" i="8"/>
  <c r="AS546" i="8"/>
  <c r="AR546" i="8"/>
  <c r="AQ546" i="8"/>
  <c r="AL546" i="8"/>
  <c r="CD545" i="8"/>
  <c r="CC545" i="8"/>
  <c r="BO545" i="8"/>
  <c r="BG545" i="8"/>
  <c r="BF545" i="8"/>
  <c r="AS545" i="8"/>
  <c r="AR545" i="8"/>
  <c r="AQ545" i="8"/>
  <c r="AL545" i="8"/>
  <c r="CD544" i="8"/>
  <c r="CC544" i="8"/>
  <c r="BO544" i="8"/>
  <c r="BG544" i="8"/>
  <c r="BF544" i="8"/>
  <c r="AS544" i="8"/>
  <c r="AR544" i="8"/>
  <c r="AQ544" i="8"/>
  <c r="AL544" i="8"/>
  <c r="CD543" i="8"/>
  <c r="CC543" i="8"/>
  <c r="BO543" i="8"/>
  <c r="BG543" i="8"/>
  <c r="BF543" i="8"/>
  <c r="AS543" i="8"/>
  <c r="AR543" i="8"/>
  <c r="AQ543" i="8"/>
  <c r="AL543" i="8"/>
  <c r="CD542" i="8"/>
  <c r="CC542" i="8"/>
  <c r="BO542" i="8"/>
  <c r="BG542" i="8"/>
  <c r="BF542" i="8"/>
  <c r="AS542" i="8"/>
  <c r="AR542" i="8"/>
  <c r="AQ542" i="8"/>
  <c r="AL542" i="8"/>
  <c r="CD541" i="8"/>
  <c r="CC541" i="8"/>
  <c r="BO541" i="8"/>
  <c r="BG541" i="8"/>
  <c r="BF541" i="8"/>
  <c r="AS541" i="8"/>
  <c r="AR541" i="8"/>
  <c r="AQ541" i="8"/>
  <c r="AL541" i="8"/>
  <c r="CD540" i="8"/>
  <c r="CC540" i="8"/>
  <c r="BO540" i="8"/>
  <c r="BG540" i="8"/>
  <c r="BF540" i="8"/>
  <c r="AS540" i="8"/>
  <c r="AR540" i="8"/>
  <c r="AQ540" i="8"/>
  <c r="AL540" i="8"/>
  <c r="CD539" i="8"/>
  <c r="CC539" i="8"/>
  <c r="BO539" i="8"/>
  <c r="BG539" i="8"/>
  <c r="BF539" i="8"/>
  <c r="AS539" i="8"/>
  <c r="AR539" i="8"/>
  <c r="AQ539" i="8"/>
  <c r="AL539" i="8"/>
  <c r="CD538" i="8"/>
  <c r="CC538" i="8"/>
  <c r="BO538" i="8"/>
  <c r="BG538" i="8"/>
  <c r="BF538" i="8"/>
  <c r="AS538" i="8"/>
  <c r="AR538" i="8"/>
  <c r="AQ538" i="8"/>
  <c r="AL538" i="8"/>
  <c r="CD537" i="8"/>
  <c r="CC537" i="8"/>
  <c r="BO537" i="8"/>
  <c r="BG537" i="8"/>
  <c r="BF537" i="8"/>
  <c r="AS537" i="8"/>
  <c r="AR537" i="8"/>
  <c r="AQ537" i="8"/>
  <c r="AL537" i="8"/>
  <c r="CD536" i="8"/>
  <c r="CC536" i="8"/>
  <c r="BO536" i="8"/>
  <c r="BG536" i="8"/>
  <c r="BF536" i="8"/>
  <c r="AS536" i="8"/>
  <c r="AR536" i="8"/>
  <c r="AQ536" i="8"/>
  <c r="AL536" i="8"/>
  <c r="CD535" i="8"/>
  <c r="CC535" i="8"/>
  <c r="BO535" i="8"/>
  <c r="BG535" i="8"/>
  <c r="BF535" i="8"/>
  <c r="AS535" i="8"/>
  <c r="AR535" i="8"/>
  <c r="AQ535" i="8"/>
  <c r="AL535" i="8"/>
  <c r="CD534" i="8"/>
  <c r="CC534" i="8"/>
  <c r="BO534" i="8"/>
  <c r="BG534" i="8"/>
  <c r="BF534" i="8"/>
  <c r="AS534" i="8"/>
  <c r="AR534" i="8"/>
  <c r="AQ534" i="8"/>
  <c r="AL534" i="8"/>
  <c r="CD533" i="8"/>
  <c r="CC533" i="8"/>
  <c r="BO533" i="8"/>
  <c r="BG533" i="8"/>
  <c r="BF533" i="8"/>
  <c r="AS533" i="8"/>
  <c r="AR533" i="8"/>
  <c r="AQ533" i="8"/>
  <c r="AL533" i="8"/>
  <c r="CD532" i="8"/>
  <c r="CC532" i="8"/>
  <c r="BO532" i="8"/>
  <c r="BG532" i="8"/>
  <c r="BF532" i="8"/>
  <c r="AS532" i="8"/>
  <c r="AR532" i="8"/>
  <c r="AQ532" i="8"/>
  <c r="AL532" i="8"/>
  <c r="CD531" i="8"/>
  <c r="CC531" i="8"/>
  <c r="BO531" i="8"/>
  <c r="BG531" i="8"/>
  <c r="BF531" i="8"/>
  <c r="AS531" i="8"/>
  <c r="AR531" i="8"/>
  <c r="AQ531" i="8"/>
  <c r="AL531" i="8"/>
  <c r="CD530" i="8"/>
  <c r="CC530" i="8"/>
  <c r="BO530" i="8"/>
  <c r="BG530" i="8"/>
  <c r="BF530" i="8"/>
  <c r="AS530" i="8"/>
  <c r="AR530" i="8"/>
  <c r="AQ530" i="8"/>
  <c r="AL530" i="8"/>
  <c r="CD529" i="8"/>
  <c r="CC529" i="8"/>
  <c r="BO529" i="8"/>
  <c r="BG529" i="8"/>
  <c r="BF529" i="8"/>
  <c r="AS529" i="8"/>
  <c r="AR529" i="8"/>
  <c r="AQ529" i="8"/>
  <c r="AL529" i="8"/>
  <c r="CD528" i="8"/>
  <c r="CC528" i="8"/>
  <c r="BO528" i="8"/>
  <c r="BG528" i="8"/>
  <c r="BF528" i="8"/>
  <c r="AS528" i="8"/>
  <c r="AR528" i="8"/>
  <c r="AQ528" i="8"/>
  <c r="AL528" i="8"/>
  <c r="CD527" i="8"/>
  <c r="CC527" i="8"/>
  <c r="BO527" i="8"/>
  <c r="BG527" i="8"/>
  <c r="BF527" i="8"/>
  <c r="AS527" i="8"/>
  <c r="AR527" i="8"/>
  <c r="AQ527" i="8"/>
  <c r="AL527" i="8"/>
  <c r="CD526" i="8"/>
  <c r="CC526" i="8"/>
  <c r="BO526" i="8"/>
  <c r="BG526" i="8"/>
  <c r="BF526" i="8"/>
  <c r="AS526" i="8"/>
  <c r="AR526" i="8"/>
  <c r="AQ526" i="8"/>
  <c r="AL526" i="8"/>
  <c r="CD525" i="8"/>
  <c r="CC525" i="8"/>
  <c r="BO525" i="8"/>
  <c r="BG525" i="8"/>
  <c r="BF525" i="8"/>
  <c r="AS525" i="8"/>
  <c r="AR525" i="8"/>
  <c r="AQ525" i="8"/>
  <c r="AL525" i="8"/>
  <c r="CD524" i="8"/>
  <c r="CC524" i="8"/>
  <c r="BO524" i="8"/>
  <c r="BG524" i="8"/>
  <c r="BF524" i="8"/>
  <c r="AS524" i="8"/>
  <c r="AR524" i="8"/>
  <c r="AQ524" i="8"/>
  <c r="AL524" i="8"/>
  <c r="CD523" i="8"/>
  <c r="CC523" i="8"/>
  <c r="BO523" i="8"/>
  <c r="BG523" i="8"/>
  <c r="BF523" i="8"/>
  <c r="AS523" i="8"/>
  <c r="AR523" i="8"/>
  <c r="AQ523" i="8"/>
  <c r="AL523" i="8"/>
  <c r="CD522" i="8"/>
  <c r="CC522" i="8"/>
  <c r="BO522" i="8"/>
  <c r="BG522" i="8"/>
  <c r="BF522" i="8"/>
  <c r="AS522" i="8"/>
  <c r="AR522" i="8"/>
  <c r="AQ522" i="8"/>
  <c r="AL522" i="8"/>
  <c r="CD521" i="8"/>
  <c r="CC521" i="8"/>
  <c r="BO521" i="8"/>
  <c r="BG521" i="8"/>
  <c r="BF521" i="8"/>
  <c r="AS521" i="8"/>
  <c r="AR521" i="8"/>
  <c r="AQ521" i="8"/>
  <c r="AL521" i="8"/>
  <c r="CD520" i="8"/>
  <c r="CC520" i="8"/>
  <c r="BO520" i="8"/>
  <c r="BG520" i="8"/>
  <c r="BF520" i="8"/>
  <c r="AS520" i="8"/>
  <c r="AR520" i="8"/>
  <c r="AQ520" i="8"/>
  <c r="AL520" i="8"/>
  <c r="CD519" i="8"/>
  <c r="CC519" i="8"/>
  <c r="BO519" i="8"/>
  <c r="BG519" i="8"/>
  <c r="BF519" i="8"/>
  <c r="AS519" i="8"/>
  <c r="AR519" i="8"/>
  <c r="AQ519" i="8"/>
  <c r="AL519" i="8"/>
  <c r="CD518" i="8"/>
  <c r="CC518" i="8"/>
  <c r="BO518" i="8"/>
  <c r="BG518" i="8"/>
  <c r="BF518" i="8"/>
  <c r="AS518" i="8"/>
  <c r="AR518" i="8"/>
  <c r="AQ518" i="8"/>
  <c r="AL518" i="8"/>
  <c r="CD517" i="8"/>
  <c r="CC517" i="8"/>
  <c r="BO517" i="8"/>
  <c r="BG517" i="8"/>
  <c r="BF517" i="8"/>
  <c r="AS517" i="8"/>
  <c r="AR517" i="8"/>
  <c r="AQ517" i="8"/>
  <c r="AL517" i="8"/>
  <c r="CD516" i="8"/>
  <c r="CC516" i="8"/>
  <c r="BO516" i="8"/>
  <c r="BG516" i="8"/>
  <c r="BF516" i="8"/>
  <c r="AS516" i="8"/>
  <c r="AR516" i="8"/>
  <c r="AQ516" i="8"/>
  <c r="AL516" i="8"/>
  <c r="CD515" i="8"/>
  <c r="CC515" i="8"/>
  <c r="BO515" i="8"/>
  <c r="BG515" i="8"/>
  <c r="BF515" i="8"/>
  <c r="AS515" i="8"/>
  <c r="AR515" i="8"/>
  <c r="AQ515" i="8"/>
  <c r="AL515" i="8"/>
  <c r="CD514" i="8"/>
  <c r="CC514" i="8"/>
  <c r="BO514" i="8"/>
  <c r="BG514" i="8"/>
  <c r="BF514" i="8"/>
  <c r="AS514" i="8"/>
  <c r="AR514" i="8"/>
  <c r="AQ514" i="8"/>
  <c r="AL514" i="8"/>
  <c r="CD513" i="8"/>
  <c r="CC513" i="8"/>
  <c r="BO513" i="8"/>
  <c r="BG513" i="8"/>
  <c r="BF513" i="8"/>
  <c r="AS513" i="8"/>
  <c r="AR513" i="8"/>
  <c r="AQ513" i="8"/>
  <c r="AL513" i="8"/>
  <c r="CD512" i="8"/>
  <c r="CC512" i="8"/>
  <c r="BO512" i="8"/>
  <c r="BG512" i="8"/>
  <c r="BF512" i="8"/>
  <c r="AS512" i="8"/>
  <c r="AR512" i="8"/>
  <c r="AQ512" i="8"/>
  <c r="AL512" i="8"/>
  <c r="CD511" i="8"/>
  <c r="CC511" i="8"/>
  <c r="BO511" i="8"/>
  <c r="BG511" i="8"/>
  <c r="BF511" i="8"/>
  <c r="AS511" i="8"/>
  <c r="AR511" i="8"/>
  <c r="AQ511" i="8"/>
  <c r="AL511" i="8"/>
  <c r="CD510" i="8"/>
  <c r="CC510" i="8"/>
  <c r="BO510" i="8"/>
  <c r="BG510" i="8"/>
  <c r="BF510" i="8"/>
  <c r="AS510" i="8"/>
  <c r="AR510" i="8"/>
  <c r="AQ510" i="8"/>
  <c r="AL510" i="8"/>
  <c r="CD509" i="8"/>
  <c r="CC509" i="8"/>
  <c r="BO509" i="8"/>
  <c r="BG509" i="8"/>
  <c r="BF509" i="8"/>
  <c r="AS509" i="8"/>
  <c r="AR509" i="8"/>
  <c r="AQ509" i="8"/>
  <c r="AL509" i="8"/>
  <c r="CD508" i="8"/>
  <c r="CC508" i="8"/>
  <c r="BO508" i="8"/>
  <c r="BG508" i="8"/>
  <c r="BF508" i="8"/>
  <c r="AS508" i="8"/>
  <c r="AR508" i="8"/>
  <c r="AQ508" i="8"/>
  <c r="AL508" i="8"/>
  <c r="CD507" i="8"/>
  <c r="CC507" i="8"/>
  <c r="BO507" i="8"/>
  <c r="BG507" i="8"/>
  <c r="BF507" i="8"/>
  <c r="AS507" i="8"/>
  <c r="AR507" i="8"/>
  <c r="AQ507" i="8"/>
  <c r="AL507" i="8"/>
  <c r="CD506" i="8"/>
  <c r="CC506" i="8"/>
  <c r="BO506" i="8"/>
  <c r="BG506" i="8"/>
  <c r="BF506" i="8"/>
  <c r="AS506" i="8"/>
  <c r="AR506" i="8"/>
  <c r="AQ506" i="8"/>
  <c r="AL506" i="8"/>
  <c r="CD505" i="8"/>
  <c r="CC505" i="8"/>
  <c r="BO505" i="8"/>
  <c r="BG505" i="8"/>
  <c r="BF505" i="8"/>
  <c r="AS505" i="8"/>
  <c r="AR505" i="8"/>
  <c r="AQ505" i="8"/>
  <c r="AL505" i="8"/>
  <c r="CD504" i="8"/>
  <c r="CC504" i="8"/>
  <c r="BO504" i="8"/>
  <c r="BG504" i="8"/>
  <c r="BF504" i="8"/>
  <c r="AS504" i="8"/>
  <c r="AR504" i="8"/>
  <c r="AQ504" i="8"/>
  <c r="AL504" i="8"/>
  <c r="CD503" i="8"/>
  <c r="CC503" i="8"/>
  <c r="BO503" i="8"/>
  <c r="BG503" i="8"/>
  <c r="BF503" i="8"/>
  <c r="AS503" i="8"/>
  <c r="AR503" i="8"/>
  <c r="AQ503" i="8"/>
  <c r="AL503" i="8"/>
  <c r="CD502" i="8"/>
  <c r="CC502" i="8"/>
  <c r="BO502" i="8"/>
  <c r="BG502" i="8"/>
  <c r="BF502" i="8"/>
  <c r="AS502" i="8"/>
  <c r="AR502" i="8"/>
  <c r="AQ502" i="8"/>
  <c r="AL502" i="8"/>
  <c r="CD501" i="8"/>
  <c r="CC501" i="8"/>
  <c r="BO501" i="8"/>
  <c r="BG501" i="8"/>
  <c r="BF501" i="8"/>
  <c r="AS501" i="8"/>
  <c r="AR501" i="8"/>
  <c r="AQ501" i="8"/>
  <c r="AL501" i="8"/>
  <c r="CD500" i="8"/>
  <c r="CC500" i="8"/>
  <c r="BO500" i="8"/>
  <c r="BG500" i="8"/>
  <c r="BF500" i="8"/>
  <c r="AS500" i="8"/>
  <c r="AR500" i="8"/>
  <c r="AQ500" i="8"/>
  <c r="AL500" i="8"/>
  <c r="CD499" i="8"/>
  <c r="CC499" i="8"/>
  <c r="BO499" i="8"/>
  <c r="BG499" i="8"/>
  <c r="BF499" i="8"/>
  <c r="AS499" i="8"/>
  <c r="AR499" i="8"/>
  <c r="AQ499" i="8"/>
  <c r="AL499" i="8"/>
  <c r="CD498" i="8"/>
  <c r="CC498" i="8"/>
  <c r="BO498" i="8"/>
  <c r="BG498" i="8"/>
  <c r="BF498" i="8"/>
  <c r="AS498" i="8"/>
  <c r="AR498" i="8"/>
  <c r="AQ498" i="8"/>
  <c r="AL498" i="8"/>
  <c r="CD497" i="8"/>
  <c r="CC497" i="8"/>
  <c r="BO497" i="8"/>
  <c r="BG497" i="8"/>
  <c r="BF497" i="8"/>
  <c r="AS497" i="8"/>
  <c r="AR497" i="8"/>
  <c r="AQ497" i="8"/>
  <c r="AL497" i="8"/>
  <c r="CD496" i="8"/>
  <c r="CC496" i="8"/>
  <c r="BO496" i="8"/>
  <c r="BG496" i="8"/>
  <c r="BF496" i="8"/>
  <c r="AS496" i="8"/>
  <c r="AR496" i="8"/>
  <c r="AQ496" i="8"/>
  <c r="AL496" i="8"/>
  <c r="CD495" i="8"/>
  <c r="CC495" i="8"/>
  <c r="BO495" i="8"/>
  <c r="BG495" i="8"/>
  <c r="BF495" i="8"/>
  <c r="AS495" i="8"/>
  <c r="AR495" i="8"/>
  <c r="AQ495" i="8"/>
  <c r="AL495" i="8"/>
  <c r="CD494" i="8"/>
  <c r="CC494" i="8"/>
  <c r="BO494" i="8"/>
  <c r="BG494" i="8"/>
  <c r="BF494" i="8"/>
  <c r="AS494" i="8"/>
  <c r="AR494" i="8"/>
  <c r="AQ494" i="8"/>
  <c r="AL494" i="8"/>
  <c r="CD493" i="8"/>
  <c r="CC493" i="8"/>
  <c r="BO493" i="8"/>
  <c r="BG493" i="8"/>
  <c r="BF493" i="8"/>
  <c r="AS493" i="8"/>
  <c r="AR493" i="8"/>
  <c r="AQ493" i="8"/>
  <c r="AL493" i="8"/>
  <c r="CD492" i="8"/>
  <c r="CC492" i="8"/>
  <c r="BO492" i="8"/>
  <c r="BG492" i="8"/>
  <c r="BF492" i="8"/>
  <c r="AS492" i="8"/>
  <c r="AR492" i="8"/>
  <c r="AQ492" i="8"/>
  <c r="AL492" i="8"/>
  <c r="CD491" i="8"/>
  <c r="CC491" i="8"/>
  <c r="BO491" i="8"/>
  <c r="BG491" i="8"/>
  <c r="BF491" i="8"/>
  <c r="AS491" i="8"/>
  <c r="AR491" i="8"/>
  <c r="AQ491" i="8"/>
  <c r="AL491" i="8"/>
  <c r="CD490" i="8"/>
  <c r="CC490" i="8"/>
  <c r="BO490" i="8"/>
  <c r="BG490" i="8"/>
  <c r="BF490" i="8"/>
  <c r="AS490" i="8"/>
  <c r="AR490" i="8"/>
  <c r="AQ490" i="8"/>
  <c r="AL490" i="8"/>
  <c r="CD489" i="8"/>
  <c r="CC489" i="8"/>
  <c r="BO489" i="8"/>
  <c r="BG489" i="8"/>
  <c r="BF489" i="8"/>
  <c r="AS489" i="8"/>
  <c r="AR489" i="8"/>
  <c r="AQ489" i="8"/>
  <c r="AL489" i="8"/>
  <c r="CD488" i="8"/>
  <c r="CC488" i="8"/>
  <c r="BO488" i="8"/>
  <c r="BG488" i="8"/>
  <c r="BF488" i="8"/>
  <c r="AS488" i="8"/>
  <c r="AR488" i="8"/>
  <c r="AQ488" i="8"/>
  <c r="AL488" i="8"/>
  <c r="CD487" i="8"/>
  <c r="CC487" i="8"/>
  <c r="BO487" i="8"/>
  <c r="BG487" i="8"/>
  <c r="BF487" i="8"/>
  <c r="AS487" i="8"/>
  <c r="AR487" i="8"/>
  <c r="AQ487" i="8"/>
  <c r="AL487" i="8"/>
  <c r="CD486" i="8"/>
  <c r="CC486" i="8"/>
  <c r="BO486" i="8"/>
  <c r="BG486" i="8"/>
  <c r="BF486" i="8"/>
  <c r="AS486" i="8"/>
  <c r="AR486" i="8"/>
  <c r="AQ486" i="8"/>
  <c r="AL486" i="8"/>
  <c r="CD485" i="8"/>
  <c r="CC485" i="8"/>
  <c r="BO485" i="8"/>
  <c r="BG485" i="8"/>
  <c r="BF485" i="8"/>
  <c r="AS485" i="8"/>
  <c r="AR485" i="8"/>
  <c r="AQ485" i="8"/>
  <c r="AL485" i="8"/>
  <c r="CD484" i="8"/>
  <c r="CC484" i="8"/>
  <c r="BO484" i="8"/>
  <c r="BG484" i="8"/>
  <c r="BF484" i="8"/>
  <c r="AS484" i="8"/>
  <c r="AR484" i="8"/>
  <c r="AQ484" i="8"/>
  <c r="AL484" i="8"/>
  <c r="CD483" i="8"/>
  <c r="CC483" i="8"/>
  <c r="BO483" i="8"/>
  <c r="BG483" i="8"/>
  <c r="BF483" i="8"/>
  <c r="AS483" i="8"/>
  <c r="AR483" i="8"/>
  <c r="AQ483" i="8"/>
  <c r="AL483" i="8"/>
  <c r="CD482" i="8"/>
  <c r="CC482" i="8"/>
  <c r="BO482" i="8"/>
  <c r="BG482" i="8"/>
  <c r="BF482" i="8"/>
  <c r="AS482" i="8"/>
  <c r="AR482" i="8"/>
  <c r="AQ482" i="8"/>
  <c r="AL482" i="8"/>
  <c r="CD481" i="8"/>
  <c r="CC481" i="8"/>
  <c r="BO481" i="8"/>
  <c r="BG481" i="8"/>
  <c r="BF481" i="8"/>
  <c r="AS481" i="8"/>
  <c r="AR481" i="8"/>
  <c r="AQ481" i="8"/>
  <c r="AL481" i="8"/>
  <c r="CD480" i="8"/>
  <c r="CC480" i="8"/>
  <c r="BO480" i="8"/>
  <c r="BG480" i="8"/>
  <c r="BF480" i="8"/>
  <c r="AS480" i="8"/>
  <c r="AR480" i="8"/>
  <c r="AQ480" i="8"/>
  <c r="AL480" i="8"/>
  <c r="CD479" i="8"/>
  <c r="CC479" i="8"/>
  <c r="BO479" i="8"/>
  <c r="BG479" i="8"/>
  <c r="BF479" i="8"/>
  <c r="AS479" i="8"/>
  <c r="AR479" i="8"/>
  <c r="AQ479" i="8"/>
  <c r="AL479" i="8"/>
  <c r="CD478" i="8"/>
  <c r="CC478" i="8"/>
  <c r="BO478" i="8"/>
  <c r="BG478" i="8"/>
  <c r="BF478" i="8"/>
  <c r="AS478" i="8"/>
  <c r="AR478" i="8"/>
  <c r="AQ478" i="8"/>
  <c r="AL478" i="8"/>
  <c r="CD477" i="8"/>
  <c r="CC477" i="8"/>
  <c r="BO477" i="8"/>
  <c r="BG477" i="8"/>
  <c r="BF477" i="8"/>
  <c r="AS477" i="8"/>
  <c r="AR477" i="8"/>
  <c r="AQ477" i="8"/>
  <c r="AL477" i="8"/>
  <c r="CD476" i="8"/>
  <c r="CC476" i="8"/>
  <c r="BO476" i="8"/>
  <c r="BG476" i="8"/>
  <c r="BF476" i="8"/>
  <c r="AS476" i="8"/>
  <c r="AR476" i="8"/>
  <c r="AQ476" i="8"/>
  <c r="AL476" i="8"/>
  <c r="CD475" i="8"/>
  <c r="CC475" i="8"/>
  <c r="BO475" i="8"/>
  <c r="BG475" i="8"/>
  <c r="BF475" i="8"/>
  <c r="AS475" i="8"/>
  <c r="AR475" i="8"/>
  <c r="AQ475" i="8"/>
  <c r="AL475" i="8"/>
  <c r="CD474" i="8"/>
  <c r="CC474" i="8"/>
  <c r="BO474" i="8"/>
  <c r="BG474" i="8"/>
  <c r="BF474" i="8"/>
  <c r="AS474" i="8"/>
  <c r="AR474" i="8"/>
  <c r="AQ474" i="8"/>
  <c r="AL474" i="8"/>
  <c r="CD473" i="8"/>
  <c r="CC473" i="8"/>
  <c r="BO473" i="8"/>
  <c r="BG473" i="8"/>
  <c r="BF473" i="8"/>
  <c r="AS473" i="8"/>
  <c r="AR473" i="8"/>
  <c r="AQ473" i="8"/>
  <c r="AL473" i="8"/>
  <c r="CD472" i="8"/>
  <c r="CC472" i="8"/>
  <c r="BO472" i="8"/>
  <c r="BG472" i="8"/>
  <c r="BF472" i="8"/>
  <c r="AS472" i="8"/>
  <c r="AR472" i="8"/>
  <c r="AQ472" i="8"/>
  <c r="AL472" i="8"/>
  <c r="CD471" i="8"/>
  <c r="CC471" i="8"/>
  <c r="BO471" i="8"/>
  <c r="BG471" i="8"/>
  <c r="BF471" i="8"/>
  <c r="AS471" i="8"/>
  <c r="AR471" i="8"/>
  <c r="AQ471" i="8"/>
  <c r="AL471" i="8"/>
  <c r="CD470" i="8"/>
  <c r="CC470" i="8"/>
  <c r="BO470" i="8"/>
  <c r="BG470" i="8"/>
  <c r="BF470" i="8"/>
  <c r="AS470" i="8"/>
  <c r="AR470" i="8"/>
  <c r="AQ470" i="8"/>
  <c r="AL470" i="8"/>
  <c r="CD469" i="8"/>
  <c r="CC469" i="8"/>
  <c r="BO469" i="8"/>
  <c r="BG469" i="8"/>
  <c r="BF469" i="8"/>
  <c r="AS469" i="8"/>
  <c r="AR469" i="8"/>
  <c r="AQ469" i="8"/>
  <c r="AL469" i="8"/>
  <c r="CD468" i="8"/>
  <c r="CC468" i="8"/>
  <c r="BO468" i="8"/>
  <c r="BG468" i="8"/>
  <c r="BF468" i="8"/>
  <c r="AS468" i="8"/>
  <c r="AR468" i="8"/>
  <c r="AQ468" i="8"/>
  <c r="AL468" i="8"/>
  <c r="CD467" i="8"/>
  <c r="CC467" i="8"/>
  <c r="BO467" i="8"/>
  <c r="BG467" i="8"/>
  <c r="BF467" i="8"/>
  <c r="AS467" i="8"/>
  <c r="AR467" i="8"/>
  <c r="AQ467" i="8"/>
  <c r="AL467" i="8"/>
  <c r="CD466" i="8"/>
  <c r="CC466" i="8"/>
  <c r="BO466" i="8"/>
  <c r="BG466" i="8"/>
  <c r="BF466" i="8"/>
  <c r="AS466" i="8"/>
  <c r="AR466" i="8"/>
  <c r="AQ466" i="8"/>
  <c r="AL466" i="8"/>
  <c r="CD465" i="8"/>
  <c r="CC465" i="8"/>
  <c r="BO465" i="8"/>
  <c r="BG465" i="8"/>
  <c r="BF465" i="8"/>
  <c r="AS465" i="8"/>
  <c r="AR465" i="8"/>
  <c r="AQ465" i="8"/>
  <c r="AL465" i="8"/>
  <c r="CD464" i="8"/>
  <c r="CC464" i="8"/>
  <c r="BO464" i="8"/>
  <c r="BG464" i="8"/>
  <c r="BF464" i="8"/>
  <c r="AS464" i="8"/>
  <c r="AR464" i="8"/>
  <c r="AQ464" i="8"/>
  <c r="AL464" i="8"/>
  <c r="CD463" i="8"/>
  <c r="CC463" i="8"/>
  <c r="BO463" i="8"/>
  <c r="BG463" i="8"/>
  <c r="BF463" i="8"/>
  <c r="AS463" i="8"/>
  <c r="AR463" i="8"/>
  <c r="AQ463" i="8"/>
  <c r="AL463" i="8"/>
  <c r="CD462" i="8"/>
  <c r="CC462" i="8"/>
  <c r="BO462" i="8"/>
  <c r="BG462" i="8"/>
  <c r="BF462" i="8"/>
  <c r="AS462" i="8"/>
  <c r="AR462" i="8"/>
  <c r="AQ462" i="8"/>
  <c r="AL462" i="8"/>
  <c r="CD461" i="8"/>
  <c r="CC461" i="8"/>
  <c r="BO461" i="8"/>
  <c r="BG461" i="8"/>
  <c r="BF461" i="8"/>
  <c r="AS461" i="8"/>
  <c r="AR461" i="8"/>
  <c r="AQ461" i="8"/>
  <c r="AL461" i="8"/>
  <c r="CD460" i="8"/>
  <c r="CC460" i="8"/>
  <c r="BO460" i="8"/>
  <c r="BG460" i="8"/>
  <c r="BF460" i="8"/>
  <c r="AS460" i="8"/>
  <c r="AR460" i="8"/>
  <c r="AQ460" i="8"/>
  <c r="AL460" i="8"/>
  <c r="CD459" i="8"/>
  <c r="CC459" i="8"/>
  <c r="BO459" i="8"/>
  <c r="BG459" i="8"/>
  <c r="BF459" i="8"/>
  <c r="AS459" i="8"/>
  <c r="AR459" i="8"/>
  <c r="AQ459" i="8"/>
  <c r="AL459" i="8"/>
  <c r="CD458" i="8"/>
  <c r="CC458" i="8"/>
  <c r="BO458" i="8"/>
  <c r="BG458" i="8"/>
  <c r="BF458" i="8"/>
  <c r="AS458" i="8"/>
  <c r="AR458" i="8"/>
  <c r="AQ458" i="8"/>
  <c r="AL458" i="8"/>
  <c r="CD457" i="8"/>
  <c r="CC457" i="8"/>
  <c r="BO457" i="8"/>
  <c r="BG457" i="8"/>
  <c r="BF457" i="8"/>
  <c r="AS457" i="8"/>
  <c r="AR457" i="8"/>
  <c r="AQ457" i="8"/>
  <c r="AL457" i="8"/>
  <c r="CD456" i="8"/>
  <c r="CC456" i="8"/>
  <c r="BO456" i="8"/>
  <c r="BG456" i="8"/>
  <c r="BF456" i="8"/>
  <c r="AS456" i="8"/>
  <c r="AR456" i="8"/>
  <c r="AQ456" i="8"/>
  <c r="AL456" i="8"/>
  <c r="CD455" i="8"/>
  <c r="CC455" i="8"/>
  <c r="BO455" i="8"/>
  <c r="BG455" i="8"/>
  <c r="BF455" i="8"/>
  <c r="AS455" i="8"/>
  <c r="AR455" i="8"/>
  <c r="AQ455" i="8"/>
  <c r="AL455" i="8"/>
  <c r="CD454" i="8"/>
  <c r="CC454" i="8"/>
  <c r="BO454" i="8"/>
  <c r="BG454" i="8"/>
  <c r="BF454" i="8"/>
  <c r="AS454" i="8"/>
  <c r="AR454" i="8"/>
  <c r="AQ454" i="8"/>
  <c r="AL454" i="8"/>
  <c r="CD453" i="8"/>
  <c r="CC453" i="8"/>
  <c r="BO453" i="8"/>
  <c r="BG453" i="8"/>
  <c r="BF453" i="8"/>
  <c r="AS453" i="8"/>
  <c r="AR453" i="8"/>
  <c r="AQ453" i="8"/>
  <c r="AL453" i="8"/>
  <c r="CD452" i="8"/>
  <c r="CC452" i="8"/>
  <c r="BO452" i="8"/>
  <c r="BG452" i="8"/>
  <c r="BF452" i="8"/>
  <c r="AS452" i="8"/>
  <c r="AR452" i="8"/>
  <c r="AQ452" i="8"/>
  <c r="AL452" i="8"/>
  <c r="CD451" i="8"/>
  <c r="CC451" i="8"/>
  <c r="BO451" i="8"/>
  <c r="BG451" i="8"/>
  <c r="BF451" i="8"/>
  <c r="AS451" i="8"/>
  <c r="AR451" i="8"/>
  <c r="AQ451" i="8"/>
  <c r="AL451" i="8"/>
  <c r="CD450" i="8"/>
  <c r="CC450" i="8"/>
  <c r="BO450" i="8"/>
  <c r="BG450" i="8"/>
  <c r="BF450" i="8"/>
  <c r="AS450" i="8"/>
  <c r="AR450" i="8"/>
  <c r="AQ450" i="8"/>
  <c r="AL450" i="8"/>
  <c r="CD449" i="8"/>
  <c r="CC449" i="8"/>
  <c r="BO449" i="8"/>
  <c r="BG449" i="8"/>
  <c r="BF449" i="8"/>
  <c r="AS449" i="8"/>
  <c r="AR449" i="8"/>
  <c r="AQ449" i="8"/>
  <c r="AL449" i="8"/>
  <c r="CD448" i="8"/>
  <c r="CC448" i="8"/>
  <c r="BO448" i="8"/>
  <c r="BG448" i="8"/>
  <c r="BF448" i="8"/>
  <c r="AS448" i="8"/>
  <c r="AR448" i="8"/>
  <c r="AQ448" i="8"/>
  <c r="AL448" i="8"/>
  <c r="CD447" i="8"/>
  <c r="CC447" i="8"/>
  <c r="BO447" i="8"/>
  <c r="BG447" i="8"/>
  <c r="BF447" i="8"/>
  <c r="AS447" i="8"/>
  <c r="AR447" i="8"/>
  <c r="AQ447" i="8"/>
  <c r="AL447" i="8"/>
  <c r="CD446" i="8"/>
  <c r="CC446" i="8"/>
  <c r="BO446" i="8"/>
  <c r="BG446" i="8"/>
  <c r="BF446" i="8"/>
  <c r="AS446" i="8"/>
  <c r="AR446" i="8"/>
  <c r="AQ446" i="8"/>
  <c r="AL446" i="8"/>
  <c r="CD445" i="8"/>
  <c r="CC445" i="8"/>
  <c r="BO445" i="8"/>
  <c r="BG445" i="8"/>
  <c r="BF445" i="8"/>
  <c r="AS445" i="8"/>
  <c r="AR445" i="8"/>
  <c r="AQ445" i="8"/>
  <c r="AL445" i="8"/>
  <c r="CD444" i="8"/>
  <c r="CC444" i="8"/>
  <c r="BO444" i="8"/>
  <c r="BG444" i="8"/>
  <c r="BF444" i="8"/>
  <c r="AS444" i="8"/>
  <c r="AR444" i="8"/>
  <c r="AQ444" i="8"/>
  <c r="AL444" i="8"/>
  <c r="CD443" i="8"/>
  <c r="CC443" i="8"/>
  <c r="BO443" i="8"/>
  <c r="BG443" i="8"/>
  <c r="BF443" i="8"/>
  <c r="AS443" i="8"/>
  <c r="AR443" i="8"/>
  <c r="AQ443" i="8"/>
  <c r="AL443" i="8"/>
  <c r="CD442" i="8"/>
  <c r="CC442" i="8"/>
  <c r="BO442" i="8"/>
  <c r="BG442" i="8"/>
  <c r="BF442" i="8"/>
  <c r="AS442" i="8"/>
  <c r="AR442" i="8"/>
  <c r="AQ442" i="8"/>
  <c r="AL442" i="8"/>
  <c r="CD441" i="8"/>
  <c r="CC441" i="8"/>
  <c r="BO441" i="8"/>
  <c r="BG441" i="8"/>
  <c r="BF441" i="8"/>
  <c r="AS441" i="8"/>
  <c r="AR441" i="8"/>
  <c r="AQ441" i="8"/>
  <c r="AL441" i="8"/>
  <c r="CD440" i="8"/>
  <c r="CC440" i="8"/>
  <c r="BO440" i="8"/>
  <c r="BG440" i="8"/>
  <c r="BF440" i="8"/>
  <c r="AS440" i="8"/>
  <c r="AR440" i="8"/>
  <c r="AQ440" i="8"/>
  <c r="AL440" i="8"/>
  <c r="CD439" i="8"/>
  <c r="CC439" i="8"/>
  <c r="BO439" i="8"/>
  <c r="BG439" i="8"/>
  <c r="BF439" i="8"/>
  <c r="AS439" i="8"/>
  <c r="AR439" i="8"/>
  <c r="AQ439" i="8"/>
  <c r="AL439" i="8"/>
  <c r="CD438" i="8"/>
  <c r="CC438" i="8"/>
  <c r="BO438" i="8"/>
  <c r="BG438" i="8"/>
  <c r="BF438" i="8"/>
  <c r="AS438" i="8"/>
  <c r="AR438" i="8"/>
  <c r="AQ438" i="8"/>
  <c r="AL438" i="8"/>
  <c r="CD437" i="8"/>
  <c r="CC437" i="8"/>
  <c r="BO437" i="8"/>
  <c r="BG437" i="8"/>
  <c r="BF437" i="8"/>
  <c r="AS437" i="8"/>
  <c r="AR437" i="8"/>
  <c r="AQ437" i="8"/>
  <c r="AL437" i="8"/>
  <c r="CD436" i="8"/>
  <c r="CC436" i="8"/>
  <c r="BO436" i="8"/>
  <c r="BG436" i="8"/>
  <c r="BF436" i="8"/>
  <c r="AS436" i="8"/>
  <c r="AR436" i="8"/>
  <c r="AQ436" i="8"/>
  <c r="AL436" i="8"/>
  <c r="CD435" i="8"/>
  <c r="CC435" i="8"/>
  <c r="BO435" i="8"/>
  <c r="BG435" i="8"/>
  <c r="BF435" i="8"/>
  <c r="AS435" i="8"/>
  <c r="AR435" i="8"/>
  <c r="AQ435" i="8"/>
  <c r="AL435" i="8"/>
  <c r="CD434" i="8"/>
  <c r="CC434" i="8"/>
  <c r="BO434" i="8"/>
  <c r="BG434" i="8"/>
  <c r="BF434" i="8"/>
  <c r="AS434" i="8"/>
  <c r="AR434" i="8"/>
  <c r="AQ434" i="8"/>
  <c r="AL434" i="8"/>
  <c r="CD433" i="8"/>
  <c r="CC433" i="8"/>
  <c r="BO433" i="8"/>
  <c r="BG433" i="8"/>
  <c r="BF433" i="8"/>
  <c r="AS433" i="8"/>
  <c r="AR433" i="8"/>
  <c r="AQ433" i="8"/>
  <c r="AL433" i="8"/>
  <c r="CD432" i="8"/>
  <c r="CC432" i="8"/>
  <c r="BO432" i="8"/>
  <c r="BG432" i="8"/>
  <c r="BF432" i="8"/>
  <c r="AS432" i="8"/>
  <c r="AR432" i="8"/>
  <c r="AQ432" i="8"/>
  <c r="AL432" i="8"/>
  <c r="CD431" i="8"/>
  <c r="CC431" i="8"/>
  <c r="BO431" i="8"/>
  <c r="BG431" i="8"/>
  <c r="BF431" i="8"/>
  <c r="AS431" i="8"/>
  <c r="AR431" i="8"/>
  <c r="AQ431" i="8"/>
  <c r="AL431" i="8"/>
  <c r="CD430" i="8"/>
  <c r="CC430" i="8"/>
  <c r="BO430" i="8"/>
  <c r="BG430" i="8"/>
  <c r="BF430" i="8"/>
  <c r="AS430" i="8"/>
  <c r="AR430" i="8"/>
  <c r="AQ430" i="8"/>
  <c r="AL430" i="8"/>
  <c r="CD429" i="8"/>
  <c r="CC429" i="8"/>
  <c r="BO429" i="8"/>
  <c r="BG429" i="8"/>
  <c r="BF429" i="8"/>
  <c r="AS429" i="8"/>
  <c r="AR429" i="8"/>
  <c r="AQ429" i="8"/>
  <c r="AL429" i="8"/>
  <c r="CD428" i="8"/>
  <c r="CC428" i="8"/>
  <c r="BO428" i="8"/>
  <c r="BG428" i="8"/>
  <c r="BF428" i="8"/>
  <c r="AS428" i="8"/>
  <c r="AR428" i="8"/>
  <c r="AQ428" i="8"/>
  <c r="AL428" i="8"/>
  <c r="CD427" i="8"/>
  <c r="CC427" i="8"/>
  <c r="BO427" i="8"/>
  <c r="BG427" i="8"/>
  <c r="BF427" i="8"/>
  <c r="AS427" i="8"/>
  <c r="AR427" i="8"/>
  <c r="AQ427" i="8"/>
  <c r="AL427" i="8"/>
  <c r="CD426" i="8"/>
  <c r="CC426" i="8"/>
  <c r="BO426" i="8"/>
  <c r="BG426" i="8"/>
  <c r="BF426" i="8"/>
  <c r="AS426" i="8"/>
  <c r="AR426" i="8"/>
  <c r="AQ426" i="8"/>
  <c r="AL426" i="8"/>
  <c r="CD425" i="8"/>
  <c r="CC425" i="8"/>
  <c r="BO425" i="8"/>
  <c r="BG425" i="8"/>
  <c r="BF425" i="8"/>
  <c r="AS425" i="8"/>
  <c r="AR425" i="8"/>
  <c r="AQ425" i="8"/>
  <c r="AL425" i="8"/>
  <c r="CD424" i="8"/>
  <c r="CC424" i="8"/>
  <c r="BO424" i="8"/>
  <c r="BG424" i="8"/>
  <c r="BF424" i="8"/>
  <c r="AS424" i="8"/>
  <c r="AR424" i="8"/>
  <c r="AQ424" i="8"/>
  <c r="AL424" i="8"/>
  <c r="CD423" i="8"/>
  <c r="CC423" i="8"/>
  <c r="BO423" i="8"/>
  <c r="BG423" i="8"/>
  <c r="BF423" i="8"/>
  <c r="AS423" i="8"/>
  <c r="AR423" i="8"/>
  <c r="AQ423" i="8"/>
  <c r="AL423" i="8"/>
  <c r="CD422" i="8"/>
  <c r="CC422" i="8"/>
  <c r="BO422" i="8"/>
  <c r="BG422" i="8"/>
  <c r="BF422" i="8"/>
  <c r="AS422" i="8"/>
  <c r="AR422" i="8"/>
  <c r="AQ422" i="8"/>
  <c r="AL422" i="8"/>
  <c r="CD421" i="8"/>
  <c r="CC421" i="8"/>
  <c r="BO421" i="8"/>
  <c r="BG421" i="8"/>
  <c r="BF421" i="8"/>
  <c r="AS421" i="8"/>
  <c r="AR421" i="8"/>
  <c r="AQ421" i="8"/>
  <c r="AL421" i="8"/>
  <c r="CD420" i="8"/>
  <c r="CC420" i="8"/>
  <c r="BO420" i="8"/>
  <c r="BG420" i="8"/>
  <c r="BF420" i="8"/>
  <c r="AS420" i="8"/>
  <c r="AR420" i="8"/>
  <c r="AQ420" i="8"/>
  <c r="AL420" i="8"/>
  <c r="CD419" i="8"/>
  <c r="CC419" i="8"/>
  <c r="BO419" i="8"/>
  <c r="BG419" i="8"/>
  <c r="BF419" i="8"/>
  <c r="AS419" i="8"/>
  <c r="AR419" i="8"/>
  <c r="AQ419" i="8"/>
  <c r="AL419" i="8"/>
  <c r="CD418" i="8"/>
  <c r="CC418" i="8"/>
  <c r="BO418" i="8"/>
  <c r="BG418" i="8"/>
  <c r="BF418" i="8"/>
  <c r="AS418" i="8"/>
  <c r="AR418" i="8"/>
  <c r="AQ418" i="8"/>
  <c r="AL418" i="8"/>
  <c r="CD417" i="8"/>
  <c r="CC417" i="8"/>
  <c r="BO417" i="8"/>
  <c r="BG417" i="8"/>
  <c r="BF417" i="8"/>
  <c r="AS417" i="8"/>
  <c r="AR417" i="8"/>
  <c r="AQ417" i="8"/>
  <c r="AL417" i="8"/>
  <c r="CD416" i="8"/>
  <c r="CC416" i="8"/>
  <c r="BO416" i="8"/>
  <c r="BG416" i="8"/>
  <c r="BF416" i="8"/>
  <c r="AS416" i="8"/>
  <c r="AR416" i="8"/>
  <c r="AQ416" i="8"/>
  <c r="AL416" i="8"/>
  <c r="CD415" i="8"/>
  <c r="CC415" i="8"/>
  <c r="BO415" i="8"/>
  <c r="BG415" i="8"/>
  <c r="BF415" i="8"/>
  <c r="AS415" i="8"/>
  <c r="AR415" i="8"/>
  <c r="AQ415" i="8"/>
  <c r="AL415" i="8"/>
  <c r="CD414" i="8"/>
  <c r="CC414" i="8"/>
  <c r="BO414" i="8"/>
  <c r="BG414" i="8"/>
  <c r="BF414" i="8"/>
  <c r="AS414" i="8"/>
  <c r="AR414" i="8"/>
  <c r="AQ414" i="8"/>
  <c r="AL414" i="8"/>
  <c r="CD413" i="8"/>
  <c r="CC413" i="8"/>
  <c r="BO413" i="8"/>
  <c r="BG413" i="8"/>
  <c r="BF413" i="8"/>
  <c r="AS413" i="8"/>
  <c r="AR413" i="8"/>
  <c r="AQ413" i="8"/>
  <c r="AL413" i="8"/>
  <c r="CD412" i="8"/>
  <c r="CC412" i="8"/>
  <c r="BO412" i="8"/>
  <c r="BG412" i="8"/>
  <c r="BF412" i="8"/>
  <c r="AS412" i="8"/>
  <c r="AR412" i="8"/>
  <c r="AQ412" i="8"/>
  <c r="AL412" i="8"/>
  <c r="CD411" i="8"/>
  <c r="CC411" i="8"/>
  <c r="BO411" i="8"/>
  <c r="BG411" i="8"/>
  <c r="BF411" i="8"/>
  <c r="AS411" i="8"/>
  <c r="AR411" i="8"/>
  <c r="AQ411" i="8"/>
  <c r="AL411" i="8"/>
  <c r="CD410" i="8"/>
  <c r="CC410" i="8"/>
  <c r="BO410" i="8"/>
  <c r="BG410" i="8"/>
  <c r="BF410" i="8"/>
  <c r="AS410" i="8"/>
  <c r="AR410" i="8"/>
  <c r="AQ410" i="8"/>
  <c r="AL410" i="8"/>
  <c r="CD409" i="8"/>
  <c r="CC409" i="8"/>
  <c r="BO409" i="8"/>
  <c r="BG409" i="8"/>
  <c r="BF409" i="8"/>
  <c r="AS409" i="8"/>
  <c r="AR409" i="8"/>
  <c r="AQ409" i="8"/>
  <c r="AL409" i="8"/>
  <c r="CD408" i="8"/>
  <c r="CC408" i="8"/>
  <c r="BO408" i="8"/>
  <c r="BG408" i="8"/>
  <c r="BF408" i="8"/>
  <c r="AS408" i="8"/>
  <c r="AR408" i="8"/>
  <c r="AQ408" i="8"/>
  <c r="AL408" i="8"/>
  <c r="CD407" i="8"/>
  <c r="CC407" i="8"/>
  <c r="BO407" i="8"/>
  <c r="BG407" i="8"/>
  <c r="BF407" i="8"/>
  <c r="AS407" i="8"/>
  <c r="AR407" i="8"/>
  <c r="AQ407" i="8"/>
  <c r="AL407" i="8"/>
  <c r="CD406" i="8"/>
  <c r="CC406" i="8"/>
  <c r="BO406" i="8"/>
  <c r="BG406" i="8"/>
  <c r="BF406" i="8"/>
  <c r="AS406" i="8"/>
  <c r="AR406" i="8"/>
  <c r="AQ406" i="8"/>
  <c r="AL406" i="8"/>
  <c r="CD405" i="8"/>
  <c r="CC405" i="8"/>
  <c r="BO405" i="8"/>
  <c r="BG405" i="8"/>
  <c r="BF405" i="8"/>
  <c r="AS405" i="8"/>
  <c r="AR405" i="8"/>
  <c r="AQ405" i="8"/>
  <c r="AL405" i="8"/>
  <c r="CD404" i="8"/>
  <c r="CC404" i="8"/>
  <c r="BO404" i="8"/>
  <c r="BG404" i="8"/>
  <c r="BF404" i="8"/>
  <c r="AS404" i="8"/>
  <c r="AR404" i="8"/>
  <c r="AQ404" i="8"/>
  <c r="AL404" i="8"/>
  <c r="CD403" i="8"/>
  <c r="CC403" i="8"/>
  <c r="BO403" i="8"/>
  <c r="BG403" i="8"/>
  <c r="BF403" i="8"/>
  <c r="AS403" i="8"/>
  <c r="AR403" i="8"/>
  <c r="AQ403" i="8"/>
  <c r="AL403" i="8"/>
  <c r="CD402" i="8"/>
  <c r="CC402" i="8"/>
  <c r="BO402" i="8"/>
  <c r="BG402" i="8"/>
  <c r="BF402" i="8"/>
  <c r="AS402" i="8"/>
  <c r="AR402" i="8"/>
  <c r="AQ402" i="8"/>
  <c r="AL402" i="8"/>
  <c r="CD401" i="8"/>
  <c r="CC401" i="8"/>
  <c r="BO401" i="8"/>
  <c r="BG401" i="8"/>
  <c r="BF401" i="8"/>
  <c r="AS401" i="8"/>
  <c r="AR401" i="8"/>
  <c r="AQ401" i="8"/>
  <c r="AL401" i="8"/>
  <c r="CD400" i="8"/>
  <c r="CC400" i="8"/>
  <c r="BO400" i="8"/>
  <c r="BG400" i="8"/>
  <c r="BF400" i="8"/>
  <c r="AS400" i="8"/>
  <c r="AR400" i="8"/>
  <c r="AQ400" i="8"/>
  <c r="AL400" i="8"/>
  <c r="CD399" i="8"/>
  <c r="CC399" i="8"/>
  <c r="BO399" i="8"/>
  <c r="BG399" i="8"/>
  <c r="BF399" i="8"/>
  <c r="AS399" i="8"/>
  <c r="AR399" i="8"/>
  <c r="AQ399" i="8"/>
  <c r="AL399" i="8"/>
  <c r="CD398" i="8"/>
  <c r="CC398" i="8"/>
  <c r="BO398" i="8"/>
  <c r="BG398" i="8"/>
  <c r="BF398" i="8"/>
  <c r="AS398" i="8"/>
  <c r="AR398" i="8"/>
  <c r="AQ398" i="8"/>
  <c r="AL398" i="8"/>
  <c r="CD397" i="8"/>
  <c r="CC397" i="8"/>
  <c r="BO397" i="8"/>
  <c r="BG397" i="8"/>
  <c r="BF397" i="8"/>
  <c r="AS397" i="8"/>
  <c r="AR397" i="8"/>
  <c r="AQ397" i="8"/>
  <c r="AL397" i="8"/>
  <c r="CD396" i="8"/>
  <c r="CC396" i="8"/>
  <c r="BO396" i="8"/>
  <c r="BG396" i="8"/>
  <c r="BF396" i="8"/>
  <c r="AS396" i="8"/>
  <c r="AR396" i="8"/>
  <c r="AQ396" i="8"/>
  <c r="AL396" i="8"/>
  <c r="CD395" i="8"/>
  <c r="CC395" i="8"/>
  <c r="BO395" i="8"/>
  <c r="BG395" i="8"/>
  <c r="BF395" i="8"/>
  <c r="AS395" i="8"/>
  <c r="AR395" i="8"/>
  <c r="AQ395" i="8"/>
  <c r="AL395" i="8"/>
  <c r="CD394" i="8"/>
  <c r="CC394" i="8"/>
  <c r="BO394" i="8"/>
  <c r="BG394" i="8"/>
  <c r="BF394" i="8"/>
  <c r="AS394" i="8"/>
  <c r="AR394" i="8"/>
  <c r="AQ394" i="8"/>
  <c r="AL394" i="8"/>
  <c r="CD393" i="8"/>
  <c r="CC393" i="8"/>
  <c r="BO393" i="8"/>
  <c r="BG393" i="8"/>
  <c r="BF393" i="8"/>
  <c r="AS393" i="8"/>
  <c r="AR393" i="8"/>
  <c r="AQ393" i="8"/>
  <c r="AL393" i="8"/>
  <c r="CD392" i="8"/>
  <c r="CC392" i="8"/>
  <c r="BO392" i="8"/>
  <c r="BG392" i="8"/>
  <c r="BF392" i="8"/>
  <c r="AS392" i="8"/>
  <c r="AR392" i="8"/>
  <c r="AQ392" i="8"/>
  <c r="AL392" i="8"/>
  <c r="CD391" i="8"/>
  <c r="CC391" i="8"/>
  <c r="BO391" i="8"/>
  <c r="BG391" i="8"/>
  <c r="BF391" i="8"/>
  <c r="AS391" i="8"/>
  <c r="AR391" i="8"/>
  <c r="AQ391" i="8"/>
  <c r="AL391" i="8"/>
  <c r="CD390" i="8"/>
  <c r="CC390" i="8"/>
  <c r="BO390" i="8"/>
  <c r="BG390" i="8"/>
  <c r="BF390" i="8"/>
  <c r="AS390" i="8"/>
  <c r="AR390" i="8"/>
  <c r="AQ390" i="8"/>
  <c r="AL390" i="8"/>
  <c r="CD389" i="8"/>
  <c r="CC389" i="8"/>
  <c r="BO389" i="8"/>
  <c r="BG389" i="8"/>
  <c r="BF389" i="8"/>
  <c r="AS389" i="8"/>
  <c r="AR389" i="8"/>
  <c r="AQ389" i="8"/>
  <c r="AL389" i="8"/>
  <c r="CD388" i="8"/>
  <c r="CC388" i="8"/>
  <c r="BO388" i="8"/>
  <c r="BG388" i="8"/>
  <c r="BF388" i="8"/>
  <c r="AS388" i="8"/>
  <c r="AR388" i="8"/>
  <c r="AQ388" i="8"/>
  <c r="AL388" i="8"/>
  <c r="CD387" i="8"/>
  <c r="CC387" i="8"/>
  <c r="BO387" i="8"/>
  <c r="BG387" i="8"/>
  <c r="BF387" i="8"/>
  <c r="AS387" i="8"/>
  <c r="AR387" i="8"/>
  <c r="AQ387" i="8"/>
  <c r="AL387" i="8"/>
  <c r="CD386" i="8"/>
  <c r="CC386" i="8"/>
  <c r="BO386" i="8"/>
  <c r="BG386" i="8"/>
  <c r="BF386" i="8"/>
  <c r="AS386" i="8"/>
  <c r="AR386" i="8"/>
  <c r="AQ386" i="8"/>
  <c r="AL386" i="8"/>
  <c r="CD385" i="8"/>
  <c r="CC385" i="8"/>
  <c r="BO385" i="8"/>
  <c r="BG385" i="8"/>
  <c r="BF385" i="8"/>
  <c r="AS385" i="8"/>
  <c r="AR385" i="8"/>
  <c r="AQ385" i="8"/>
  <c r="AL385" i="8"/>
  <c r="CD384" i="8"/>
  <c r="CC384" i="8"/>
  <c r="BO384" i="8"/>
  <c r="BG384" i="8"/>
  <c r="BF384" i="8"/>
  <c r="AS384" i="8"/>
  <c r="AR384" i="8"/>
  <c r="AQ384" i="8"/>
  <c r="AL384" i="8"/>
  <c r="CD383" i="8"/>
  <c r="CC383" i="8"/>
  <c r="BO383" i="8"/>
  <c r="BG383" i="8"/>
  <c r="BF383" i="8"/>
  <c r="AS383" i="8"/>
  <c r="AR383" i="8"/>
  <c r="AQ383" i="8"/>
  <c r="AL383" i="8"/>
  <c r="CD382" i="8"/>
  <c r="CC382" i="8"/>
  <c r="BO382" i="8"/>
  <c r="BG382" i="8"/>
  <c r="BF382" i="8"/>
  <c r="AS382" i="8"/>
  <c r="AR382" i="8"/>
  <c r="AQ382" i="8"/>
  <c r="AL382" i="8"/>
  <c r="CD381" i="8"/>
  <c r="CC381" i="8"/>
  <c r="BO381" i="8"/>
  <c r="BG381" i="8"/>
  <c r="BF381" i="8"/>
  <c r="AS381" i="8"/>
  <c r="AR381" i="8"/>
  <c r="AQ381" i="8"/>
  <c r="AL381" i="8"/>
  <c r="CD380" i="8"/>
  <c r="CC380" i="8"/>
  <c r="BO380" i="8"/>
  <c r="BG380" i="8"/>
  <c r="BF380" i="8"/>
  <c r="AS380" i="8"/>
  <c r="AR380" i="8"/>
  <c r="AQ380" i="8"/>
  <c r="AL380" i="8"/>
  <c r="CD379" i="8"/>
  <c r="CC379" i="8"/>
  <c r="BO379" i="8"/>
  <c r="BG379" i="8"/>
  <c r="BF379" i="8"/>
  <c r="AS379" i="8"/>
  <c r="AR379" i="8"/>
  <c r="AQ379" i="8"/>
  <c r="AL379" i="8"/>
  <c r="CD378" i="8"/>
  <c r="CC378" i="8"/>
  <c r="BO378" i="8"/>
  <c r="BG378" i="8"/>
  <c r="BF378" i="8"/>
  <c r="AS378" i="8"/>
  <c r="AR378" i="8"/>
  <c r="AQ378" i="8"/>
  <c r="AL378" i="8"/>
  <c r="CD377" i="8"/>
  <c r="CC377" i="8"/>
  <c r="BO377" i="8"/>
  <c r="BG377" i="8"/>
  <c r="BF377" i="8"/>
  <c r="AS377" i="8"/>
  <c r="AR377" i="8"/>
  <c r="AQ377" i="8"/>
  <c r="AL377" i="8"/>
  <c r="CD376" i="8"/>
  <c r="CC376" i="8"/>
  <c r="BO376" i="8"/>
  <c r="BG376" i="8"/>
  <c r="BF376" i="8"/>
  <c r="AS376" i="8"/>
  <c r="AR376" i="8"/>
  <c r="AQ376" i="8"/>
  <c r="AL376" i="8"/>
  <c r="CD375" i="8"/>
  <c r="CC375" i="8"/>
  <c r="BO375" i="8"/>
  <c r="BG375" i="8"/>
  <c r="BF375" i="8"/>
  <c r="AS375" i="8"/>
  <c r="AR375" i="8"/>
  <c r="AQ375" i="8"/>
  <c r="AL375" i="8"/>
  <c r="CD374" i="8"/>
  <c r="CC374" i="8"/>
  <c r="BO374" i="8"/>
  <c r="BG374" i="8"/>
  <c r="BF374" i="8"/>
  <c r="AS374" i="8"/>
  <c r="AR374" i="8"/>
  <c r="AQ374" i="8"/>
  <c r="AL374" i="8"/>
  <c r="CD373" i="8"/>
  <c r="CC373" i="8"/>
  <c r="BO373" i="8"/>
  <c r="BG373" i="8"/>
  <c r="BF373" i="8"/>
  <c r="AS373" i="8"/>
  <c r="AR373" i="8"/>
  <c r="AQ373" i="8"/>
  <c r="AL373" i="8"/>
  <c r="CD372" i="8"/>
  <c r="CC372" i="8"/>
  <c r="BO372" i="8"/>
  <c r="BG372" i="8"/>
  <c r="BF372" i="8"/>
  <c r="AS372" i="8"/>
  <c r="AR372" i="8"/>
  <c r="AQ372" i="8"/>
  <c r="AL372" i="8"/>
  <c r="CD371" i="8"/>
  <c r="CC371" i="8"/>
  <c r="BO371" i="8"/>
  <c r="BG371" i="8"/>
  <c r="BF371" i="8"/>
  <c r="AS371" i="8"/>
  <c r="AR371" i="8"/>
  <c r="AQ371" i="8"/>
  <c r="AL371" i="8"/>
  <c r="CD370" i="8"/>
  <c r="CC370" i="8"/>
  <c r="BO370" i="8"/>
  <c r="BG370" i="8"/>
  <c r="BF370" i="8"/>
  <c r="AS370" i="8"/>
  <c r="AR370" i="8"/>
  <c r="AQ370" i="8"/>
  <c r="AL370" i="8"/>
  <c r="CD369" i="8"/>
  <c r="CC369" i="8"/>
  <c r="BO369" i="8"/>
  <c r="BG369" i="8"/>
  <c r="BF369" i="8"/>
  <c r="AS369" i="8"/>
  <c r="AR369" i="8"/>
  <c r="AQ369" i="8"/>
  <c r="AL369" i="8"/>
  <c r="CD368" i="8"/>
  <c r="CC368" i="8"/>
  <c r="BO368" i="8"/>
  <c r="BG368" i="8"/>
  <c r="BF368" i="8"/>
  <c r="AS368" i="8"/>
  <c r="AR368" i="8"/>
  <c r="AQ368" i="8"/>
  <c r="AL368" i="8"/>
  <c r="CD367" i="8"/>
  <c r="CC367" i="8"/>
  <c r="BO367" i="8"/>
  <c r="BG367" i="8"/>
  <c r="BF367" i="8"/>
  <c r="AS367" i="8"/>
  <c r="AR367" i="8"/>
  <c r="AQ367" i="8"/>
  <c r="AL367" i="8"/>
  <c r="CD366" i="8"/>
  <c r="CC366" i="8"/>
  <c r="BO366" i="8"/>
  <c r="BG366" i="8"/>
  <c r="BF366" i="8"/>
  <c r="AS366" i="8"/>
  <c r="AR366" i="8"/>
  <c r="AQ366" i="8"/>
  <c r="AL366" i="8"/>
  <c r="CD365" i="8"/>
  <c r="CC365" i="8"/>
  <c r="BO365" i="8"/>
  <c r="BG365" i="8"/>
  <c r="BF365" i="8"/>
  <c r="AS365" i="8"/>
  <c r="AR365" i="8"/>
  <c r="AQ365" i="8"/>
  <c r="AL365" i="8"/>
  <c r="CD364" i="8"/>
  <c r="CC364" i="8"/>
  <c r="BO364" i="8"/>
  <c r="BG364" i="8"/>
  <c r="BF364" i="8"/>
  <c r="AS364" i="8"/>
  <c r="AR364" i="8"/>
  <c r="AQ364" i="8"/>
  <c r="AL364" i="8"/>
  <c r="CD363" i="8"/>
  <c r="CC363" i="8"/>
  <c r="BO363" i="8"/>
  <c r="BG363" i="8"/>
  <c r="BF363" i="8"/>
  <c r="AS363" i="8"/>
  <c r="AR363" i="8"/>
  <c r="AQ363" i="8"/>
  <c r="AL363" i="8"/>
  <c r="CD362" i="8"/>
  <c r="CC362" i="8"/>
  <c r="BO362" i="8"/>
  <c r="BG362" i="8"/>
  <c r="BF362" i="8"/>
  <c r="AS362" i="8"/>
  <c r="AR362" i="8"/>
  <c r="AQ362" i="8"/>
  <c r="AL362" i="8"/>
  <c r="CD361" i="8"/>
  <c r="CC361" i="8"/>
  <c r="BO361" i="8"/>
  <c r="BG361" i="8"/>
  <c r="BF361" i="8"/>
  <c r="AS361" i="8"/>
  <c r="AR361" i="8"/>
  <c r="AQ361" i="8"/>
  <c r="AL361" i="8"/>
  <c r="CD360" i="8"/>
  <c r="CC360" i="8"/>
  <c r="BO360" i="8"/>
  <c r="BG360" i="8"/>
  <c r="BF360" i="8"/>
  <c r="AS360" i="8"/>
  <c r="AR360" i="8"/>
  <c r="AQ360" i="8"/>
  <c r="AL360" i="8"/>
  <c r="CD359" i="8"/>
  <c r="CC359" i="8"/>
  <c r="BO359" i="8"/>
  <c r="BG359" i="8"/>
  <c r="BF359" i="8"/>
  <c r="AS359" i="8"/>
  <c r="AR359" i="8"/>
  <c r="AQ359" i="8"/>
  <c r="AL359" i="8"/>
  <c r="CD358" i="8"/>
  <c r="CC358" i="8"/>
  <c r="BO358" i="8"/>
  <c r="BG358" i="8"/>
  <c r="BF358" i="8"/>
  <c r="AS358" i="8"/>
  <c r="AR358" i="8"/>
  <c r="AQ358" i="8"/>
  <c r="AL358" i="8"/>
  <c r="CD357" i="8"/>
  <c r="CC357" i="8"/>
  <c r="BO357" i="8"/>
  <c r="BG357" i="8"/>
  <c r="BF357" i="8"/>
  <c r="AS357" i="8"/>
  <c r="AR357" i="8"/>
  <c r="AQ357" i="8"/>
  <c r="AL357" i="8"/>
  <c r="CD356" i="8"/>
  <c r="CC356" i="8"/>
  <c r="BO356" i="8"/>
  <c r="BG356" i="8"/>
  <c r="BF356" i="8"/>
  <c r="AS356" i="8"/>
  <c r="AR356" i="8"/>
  <c r="AQ356" i="8"/>
  <c r="AL356" i="8"/>
  <c r="CD355" i="8"/>
  <c r="CC355" i="8"/>
  <c r="BO355" i="8"/>
  <c r="BG355" i="8"/>
  <c r="BF355" i="8"/>
  <c r="AS355" i="8"/>
  <c r="AR355" i="8"/>
  <c r="AQ355" i="8"/>
  <c r="AL355" i="8"/>
  <c r="CD354" i="8"/>
  <c r="CC354" i="8"/>
  <c r="BO354" i="8"/>
  <c r="BG354" i="8"/>
  <c r="BF354" i="8"/>
  <c r="AS354" i="8"/>
  <c r="AR354" i="8"/>
  <c r="AQ354" i="8"/>
  <c r="AL354" i="8"/>
  <c r="CD353" i="8"/>
  <c r="CC353" i="8"/>
  <c r="BO353" i="8"/>
  <c r="BG353" i="8"/>
  <c r="BF353" i="8"/>
  <c r="AS353" i="8"/>
  <c r="AR353" i="8"/>
  <c r="AQ353" i="8"/>
  <c r="AL353" i="8"/>
  <c r="CD352" i="8"/>
  <c r="CC352" i="8"/>
  <c r="BO352" i="8"/>
  <c r="BG352" i="8"/>
  <c r="BF352" i="8"/>
  <c r="AS352" i="8"/>
  <c r="AR352" i="8"/>
  <c r="AQ352" i="8"/>
  <c r="AL352" i="8"/>
  <c r="CD351" i="8"/>
  <c r="CC351" i="8"/>
  <c r="BO351" i="8"/>
  <c r="BG351" i="8"/>
  <c r="BF351" i="8"/>
  <c r="AS351" i="8"/>
  <c r="AR351" i="8"/>
  <c r="AQ351" i="8"/>
  <c r="AL351" i="8"/>
  <c r="CD350" i="8"/>
  <c r="CC350" i="8"/>
  <c r="BO350" i="8"/>
  <c r="BG350" i="8"/>
  <c r="BF350" i="8"/>
  <c r="AS350" i="8"/>
  <c r="AR350" i="8"/>
  <c r="AQ350" i="8"/>
  <c r="AL350" i="8"/>
  <c r="CD349" i="8"/>
  <c r="CC349" i="8"/>
  <c r="BO349" i="8"/>
  <c r="BG349" i="8"/>
  <c r="BF349" i="8"/>
  <c r="AS349" i="8"/>
  <c r="AR349" i="8"/>
  <c r="AQ349" i="8"/>
  <c r="AL349" i="8"/>
  <c r="CD348" i="8"/>
  <c r="CC348" i="8"/>
  <c r="BO348" i="8"/>
  <c r="BG348" i="8"/>
  <c r="BF348" i="8"/>
  <c r="AS348" i="8"/>
  <c r="AR348" i="8"/>
  <c r="AQ348" i="8"/>
  <c r="AL348" i="8"/>
  <c r="CD347" i="8"/>
  <c r="CC347" i="8"/>
  <c r="BO347" i="8"/>
  <c r="BG347" i="8"/>
  <c r="BF347" i="8"/>
  <c r="AS347" i="8"/>
  <c r="AR347" i="8"/>
  <c r="AQ347" i="8"/>
  <c r="AL347" i="8"/>
  <c r="CD346" i="8"/>
  <c r="CC346" i="8"/>
  <c r="BO346" i="8"/>
  <c r="BG346" i="8"/>
  <c r="BF346" i="8"/>
  <c r="AS346" i="8"/>
  <c r="AR346" i="8"/>
  <c r="AQ346" i="8"/>
  <c r="AL346" i="8"/>
  <c r="CD345" i="8"/>
  <c r="CC345" i="8"/>
  <c r="BO345" i="8"/>
  <c r="BG345" i="8"/>
  <c r="BF345" i="8"/>
  <c r="AS345" i="8"/>
  <c r="AR345" i="8"/>
  <c r="AQ345" i="8"/>
  <c r="AL345" i="8"/>
  <c r="CD344" i="8"/>
  <c r="CC344" i="8"/>
  <c r="BO344" i="8"/>
  <c r="BG344" i="8"/>
  <c r="BF344" i="8"/>
  <c r="AS344" i="8"/>
  <c r="AR344" i="8"/>
  <c r="AQ344" i="8"/>
  <c r="AL344" i="8"/>
  <c r="CD343" i="8"/>
  <c r="CC343" i="8"/>
  <c r="BO343" i="8"/>
  <c r="BG343" i="8"/>
  <c r="BF343" i="8"/>
  <c r="AS343" i="8"/>
  <c r="AR343" i="8"/>
  <c r="AQ343" i="8"/>
  <c r="AL343" i="8"/>
  <c r="CD342" i="8"/>
  <c r="CC342" i="8"/>
  <c r="BO342" i="8"/>
  <c r="BG342" i="8"/>
  <c r="BF342" i="8"/>
  <c r="AS342" i="8"/>
  <c r="AR342" i="8"/>
  <c r="AQ342" i="8"/>
  <c r="AL342" i="8"/>
  <c r="CD341" i="8"/>
  <c r="CC341" i="8"/>
  <c r="BO341" i="8"/>
  <c r="BG341" i="8"/>
  <c r="BF341" i="8"/>
  <c r="AS341" i="8"/>
  <c r="AR341" i="8"/>
  <c r="AQ341" i="8"/>
  <c r="AL341" i="8"/>
  <c r="CD340" i="8"/>
  <c r="CC340" i="8"/>
  <c r="BO340" i="8"/>
  <c r="BG340" i="8"/>
  <c r="BF340" i="8"/>
  <c r="AS340" i="8"/>
  <c r="AR340" i="8"/>
  <c r="AQ340" i="8"/>
  <c r="AL340" i="8"/>
  <c r="CD339" i="8"/>
  <c r="CC339" i="8"/>
  <c r="BO339" i="8"/>
  <c r="BG339" i="8"/>
  <c r="BF339" i="8"/>
  <c r="AS339" i="8"/>
  <c r="AR339" i="8"/>
  <c r="AQ339" i="8"/>
  <c r="AL339" i="8"/>
  <c r="CD338" i="8"/>
  <c r="CC338" i="8"/>
  <c r="BO338" i="8"/>
  <c r="BG338" i="8"/>
  <c r="BF338" i="8"/>
  <c r="AS338" i="8"/>
  <c r="AR338" i="8"/>
  <c r="AQ338" i="8"/>
  <c r="AL338" i="8"/>
  <c r="CD337" i="8"/>
  <c r="CC337" i="8"/>
  <c r="BO337" i="8"/>
  <c r="BG337" i="8"/>
  <c r="BF337" i="8"/>
  <c r="AS337" i="8"/>
  <c r="AR337" i="8"/>
  <c r="AQ337" i="8"/>
  <c r="AL337" i="8"/>
  <c r="CD336" i="8"/>
  <c r="CC336" i="8"/>
  <c r="BO336" i="8"/>
  <c r="BG336" i="8"/>
  <c r="BF336" i="8"/>
  <c r="AS336" i="8"/>
  <c r="AR336" i="8"/>
  <c r="AQ336" i="8"/>
  <c r="AL336" i="8"/>
  <c r="CD335" i="8"/>
  <c r="CC335" i="8"/>
  <c r="BO335" i="8"/>
  <c r="BG335" i="8"/>
  <c r="BF335" i="8"/>
  <c r="AS335" i="8"/>
  <c r="AR335" i="8"/>
  <c r="AQ335" i="8"/>
  <c r="AL335" i="8"/>
  <c r="CD334" i="8"/>
  <c r="CC334" i="8"/>
  <c r="BO334" i="8"/>
  <c r="BG334" i="8"/>
  <c r="BF334" i="8"/>
  <c r="AS334" i="8"/>
  <c r="AR334" i="8"/>
  <c r="AQ334" i="8"/>
  <c r="AL334" i="8"/>
  <c r="CD333" i="8"/>
  <c r="CC333" i="8"/>
  <c r="BO333" i="8"/>
  <c r="BG333" i="8"/>
  <c r="BF333" i="8"/>
  <c r="AS333" i="8"/>
  <c r="AR333" i="8"/>
  <c r="AQ333" i="8"/>
  <c r="AL333" i="8"/>
  <c r="CD332" i="8"/>
  <c r="CC332" i="8"/>
  <c r="BO332" i="8"/>
  <c r="BG332" i="8"/>
  <c r="BF332" i="8"/>
  <c r="AS332" i="8"/>
  <c r="AR332" i="8"/>
  <c r="AQ332" i="8"/>
  <c r="AL332" i="8"/>
  <c r="CD331" i="8"/>
  <c r="CC331" i="8"/>
  <c r="BO331" i="8"/>
  <c r="BG331" i="8"/>
  <c r="BF331" i="8"/>
  <c r="AS331" i="8"/>
  <c r="AR331" i="8"/>
  <c r="AQ331" i="8"/>
  <c r="AL331" i="8"/>
  <c r="CD330" i="8"/>
  <c r="CC330" i="8"/>
  <c r="BO330" i="8"/>
  <c r="BG330" i="8"/>
  <c r="BF330" i="8"/>
  <c r="AS330" i="8"/>
  <c r="AR330" i="8"/>
  <c r="AQ330" i="8"/>
  <c r="AL330" i="8"/>
  <c r="CD329" i="8"/>
  <c r="CC329" i="8"/>
  <c r="BO329" i="8"/>
  <c r="BG329" i="8"/>
  <c r="BF329" i="8"/>
  <c r="AS329" i="8"/>
  <c r="AR329" i="8"/>
  <c r="AQ329" i="8"/>
  <c r="AL329" i="8"/>
  <c r="CD328" i="8"/>
  <c r="CC328" i="8"/>
  <c r="BO328" i="8"/>
  <c r="BG328" i="8"/>
  <c r="BF328" i="8"/>
  <c r="AS328" i="8"/>
  <c r="AR328" i="8"/>
  <c r="AQ328" i="8"/>
  <c r="AL328" i="8"/>
  <c r="CD327" i="8"/>
  <c r="CC327" i="8"/>
  <c r="BO327" i="8"/>
  <c r="BG327" i="8"/>
  <c r="BF327" i="8"/>
  <c r="AS327" i="8"/>
  <c r="AR327" i="8"/>
  <c r="AQ327" i="8"/>
  <c r="AL327" i="8"/>
  <c r="CD326" i="8"/>
  <c r="CC326" i="8"/>
  <c r="BO326" i="8"/>
  <c r="BG326" i="8"/>
  <c r="BF326" i="8"/>
  <c r="AS326" i="8"/>
  <c r="AR326" i="8"/>
  <c r="AQ326" i="8"/>
  <c r="AL326" i="8"/>
  <c r="CD325" i="8"/>
  <c r="CC325" i="8"/>
  <c r="BO325" i="8"/>
  <c r="BG325" i="8"/>
  <c r="BF325" i="8"/>
  <c r="AS325" i="8"/>
  <c r="AR325" i="8"/>
  <c r="AQ325" i="8"/>
  <c r="AL325" i="8"/>
  <c r="CD324" i="8"/>
  <c r="CC324" i="8"/>
  <c r="BO324" i="8"/>
  <c r="BG324" i="8"/>
  <c r="BF324" i="8"/>
  <c r="AS324" i="8"/>
  <c r="AR324" i="8"/>
  <c r="AQ324" i="8"/>
  <c r="AL324" i="8"/>
  <c r="CD323" i="8"/>
  <c r="CC323" i="8"/>
  <c r="BO323" i="8"/>
  <c r="BG323" i="8"/>
  <c r="BF323" i="8"/>
  <c r="AS323" i="8"/>
  <c r="AR323" i="8"/>
  <c r="AQ323" i="8"/>
  <c r="AL323" i="8"/>
  <c r="CD322" i="8"/>
  <c r="CC322" i="8"/>
  <c r="BO322" i="8"/>
  <c r="BG322" i="8"/>
  <c r="BF322" i="8"/>
  <c r="AS322" i="8"/>
  <c r="AR322" i="8"/>
  <c r="AQ322" i="8"/>
  <c r="AL322" i="8"/>
  <c r="CD321" i="8"/>
  <c r="CC321" i="8"/>
  <c r="BO321" i="8"/>
  <c r="BG321" i="8"/>
  <c r="BF321" i="8"/>
  <c r="AS321" i="8"/>
  <c r="AR321" i="8"/>
  <c r="AQ321" i="8"/>
  <c r="AL321" i="8"/>
  <c r="CD320" i="8"/>
  <c r="CC320" i="8"/>
  <c r="BO320" i="8"/>
  <c r="BG320" i="8"/>
  <c r="BF320" i="8"/>
  <c r="AS320" i="8"/>
  <c r="AR320" i="8"/>
  <c r="AQ320" i="8"/>
  <c r="AL320" i="8"/>
  <c r="CD319" i="8"/>
  <c r="CC319" i="8"/>
  <c r="BO319" i="8"/>
  <c r="BG319" i="8"/>
  <c r="BF319" i="8"/>
  <c r="AS319" i="8"/>
  <c r="AR319" i="8"/>
  <c r="AQ319" i="8"/>
  <c r="AL319" i="8"/>
  <c r="CD318" i="8"/>
  <c r="CC318" i="8"/>
  <c r="BO318" i="8"/>
  <c r="BG318" i="8"/>
  <c r="BF318" i="8"/>
  <c r="AS318" i="8"/>
  <c r="AR318" i="8"/>
  <c r="AQ318" i="8"/>
  <c r="AL318" i="8"/>
  <c r="CD317" i="8"/>
  <c r="CC317" i="8"/>
  <c r="BO317" i="8"/>
  <c r="BG317" i="8"/>
  <c r="BF317" i="8"/>
  <c r="AS317" i="8"/>
  <c r="AR317" i="8"/>
  <c r="AQ317" i="8"/>
  <c r="AL317" i="8"/>
  <c r="CD316" i="8"/>
  <c r="CC316" i="8"/>
  <c r="BO316" i="8"/>
  <c r="BG316" i="8"/>
  <c r="BF316" i="8"/>
  <c r="AS316" i="8"/>
  <c r="AR316" i="8"/>
  <c r="AQ316" i="8"/>
  <c r="AL316" i="8"/>
  <c r="CD315" i="8"/>
  <c r="CC315" i="8"/>
  <c r="BO315" i="8"/>
  <c r="BG315" i="8"/>
  <c r="BF315" i="8"/>
  <c r="AS315" i="8"/>
  <c r="AR315" i="8"/>
  <c r="AQ315" i="8"/>
  <c r="AL315" i="8"/>
  <c r="CD314" i="8"/>
  <c r="CC314" i="8"/>
  <c r="BO314" i="8"/>
  <c r="BG314" i="8"/>
  <c r="BF314" i="8"/>
  <c r="AS314" i="8"/>
  <c r="AR314" i="8"/>
  <c r="AQ314" i="8"/>
  <c r="AL314" i="8"/>
  <c r="CD313" i="8"/>
  <c r="CC313" i="8"/>
  <c r="BO313" i="8"/>
  <c r="BG313" i="8"/>
  <c r="BF313" i="8"/>
  <c r="AS313" i="8"/>
  <c r="AR313" i="8"/>
  <c r="AQ313" i="8"/>
  <c r="AL313" i="8"/>
  <c r="CD312" i="8"/>
  <c r="CC312" i="8"/>
  <c r="BO312" i="8"/>
  <c r="BG312" i="8"/>
  <c r="BF312" i="8"/>
  <c r="AS312" i="8"/>
  <c r="AR312" i="8"/>
  <c r="AQ312" i="8"/>
  <c r="AL312" i="8"/>
  <c r="CD311" i="8"/>
  <c r="CC311" i="8"/>
  <c r="BO311" i="8"/>
  <c r="BG311" i="8"/>
  <c r="BF311" i="8"/>
  <c r="AS311" i="8"/>
  <c r="AR311" i="8"/>
  <c r="AQ311" i="8"/>
  <c r="AL311" i="8"/>
  <c r="CD310" i="8"/>
  <c r="CC310" i="8"/>
  <c r="BO310" i="8"/>
  <c r="BG310" i="8"/>
  <c r="BF310" i="8"/>
  <c r="AS310" i="8"/>
  <c r="AR310" i="8"/>
  <c r="AQ310" i="8"/>
  <c r="AL310" i="8"/>
  <c r="CD309" i="8"/>
  <c r="CC309" i="8"/>
  <c r="BO309" i="8"/>
  <c r="BG309" i="8"/>
  <c r="BF309" i="8"/>
  <c r="AS309" i="8"/>
  <c r="AR309" i="8"/>
  <c r="AQ309" i="8"/>
  <c r="AL309" i="8"/>
  <c r="CD308" i="8"/>
  <c r="CC308" i="8"/>
  <c r="BO308" i="8"/>
  <c r="BG308" i="8"/>
  <c r="BF308" i="8"/>
  <c r="AS308" i="8"/>
  <c r="AR308" i="8"/>
  <c r="AQ308" i="8"/>
  <c r="AL308" i="8"/>
  <c r="CD307" i="8"/>
  <c r="CC307" i="8"/>
  <c r="BO307" i="8"/>
  <c r="BG307" i="8"/>
  <c r="BF307" i="8"/>
  <c r="AS307" i="8"/>
  <c r="AR307" i="8"/>
  <c r="AQ307" i="8"/>
  <c r="AL307" i="8"/>
  <c r="CD306" i="8"/>
  <c r="CC306" i="8"/>
  <c r="BO306" i="8"/>
  <c r="BG306" i="8"/>
  <c r="BF306" i="8"/>
  <c r="AS306" i="8"/>
  <c r="AR306" i="8"/>
  <c r="AQ306" i="8"/>
  <c r="AL306" i="8"/>
  <c r="CD305" i="8"/>
  <c r="CC305" i="8"/>
  <c r="BO305" i="8"/>
  <c r="BG305" i="8"/>
  <c r="BF305" i="8"/>
  <c r="AS305" i="8"/>
  <c r="AR305" i="8"/>
  <c r="AQ305" i="8"/>
  <c r="AL305" i="8"/>
  <c r="CD304" i="8"/>
  <c r="CC304" i="8"/>
  <c r="BO304" i="8"/>
  <c r="BG304" i="8"/>
  <c r="BF304" i="8"/>
  <c r="AS304" i="8"/>
  <c r="AR304" i="8"/>
  <c r="AQ304" i="8"/>
  <c r="AL304" i="8"/>
  <c r="CD303" i="8"/>
  <c r="CC303" i="8"/>
  <c r="BO303" i="8"/>
  <c r="BG303" i="8"/>
  <c r="BF303" i="8"/>
  <c r="AS303" i="8"/>
  <c r="AR303" i="8"/>
  <c r="AQ303" i="8"/>
  <c r="AL303" i="8"/>
  <c r="CD302" i="8"/>
  <c r="CC302" i="8"/>
  <c r="BO302" i="8"/>
  <c r="BG302" i="8"/>
  <c r="BF302" i="8"/>
  <c r="AS302" i="8"/>
  <c r="AR302" i="8"/>
  <c r="AQ302" i="8"/>
  <c r="AL302" i="8"/>
  <c r="CD301" i="8"/>
  <c r="CC301" i="8"/>
  <c r="BO301" i="8"/>
  <c r="BG301" i="8"/>
  <c r="BF301" i="8"/>
  <c r="AS301" i="8"/>
  <c r="AR301" i="8"/>
  <c r="AQ301" i="8"/>
  <c r="AL301" i="8"/>
  <c r="CD300" i="8"/>
  <c r="CC300" i="8"/>
  <c r="BO300" i="8"/>
  <c r="BG300" i="8"/>
  <c r="BF300" i="8"/>
  <c r="AS300" i="8"/>
  <c r="AR300" i="8"/>
  <c r="AQ300" i="8"/>
  <c r="AL300" i="8"/>
  <c r="CD299" i="8"/>
  <c r="CC299" i="8"/>
  <c r="BO299" i="8"/>
  <c r="BG299" i="8"/>
  <c r="BF299" i="8"/>
  <c r="AS299" i="8"/>
  <c r="AR299" i="8"/>
  <c r="AQ299" i="8"/>
  <c r="AL299" i="8"/>
  <c r="CD298" i="8"/>
  <c r="CC298" i="8"/>
  <c r="BO298" i="8"/>
  <c r="BG298" i="8"/>
  <c r="BF298" i="8"/>
  <c r="AS298" i="8"/>
  <c r="AR298" i="8"/>
  <c r="AQ298" i="8"/>
  <c r="AL298" i="8"/>
  <c r="CD297" i="8"/>
  <c r="CC297" i="8"/>
  <c r="BO297" i="8"/>
  <c r="BG297" i="8"/>
  <c r="BF297" i="8"/>
  <c r="AS297" i="8"/>
  <c r="AR297" i="8"/>
  <c r="AQ297" i="8"/>
  <c r="AL297" i="8"/>
  <c r="CD296" i="8"/>
  <c r="CC296" i="8"/>
  <c r="BO296" i="8"/>
  <c r="BG296" i="8"/>
  <c r="BF296" i="8"/>
  <c r="AS296" i="8"/>
  <c r="AR296" i="8"/>
  <c r="AQ296" i="8"/>
  <c r="AL296" i="8"/>
  <c r="CD295" i="8"/>
  <c r="CC295" i="8"/>
  <c r="BO295" i="8"/>
  <c r="BG295" i="8"/>
  <c r="BF295" i="8"/>
  <c r="AS295" i="8"/>
  <c r="AR295" i="8"/>
  <c r="AQ295" i="8"/>
  <c r="AL295" i="8"/>
  <c r="CD294" i="8"/>
  <c r="CC294" i="8"/>
  <c r="BO294" i="8"/>
  <c r="BG294" i="8"/>
  <c r="BF294" i="8"/>
  <c r="AS294" i="8"/>
  <c r="AR294" i="8"/>
  <c r="AQ294" i="8"/>
  <c r="AL294" i="8"/>
  <c r="CD293" i="8"/>
  <c r="CC293" i="8"/>
  <c r="BO293" i="8"/>
  <c r="BG293" i="8"/>
  <c r="BF293" i="8"/>
  <c r="AS293" i="8"/>
  <c r="AR293" i="8"/>
  <c r="AQ293" i="8"/>
  <c r="AL293" i="8"/>
  <c r="CD292" i="8"/>
  <c r="CC292" i="8"/>
  <c r="BO292" i="8"/>
  <c r="BG292" i="8"/>
  <c r="BF292" i="8"/>
  <c r="AS292" i="8"/>
  <c r="AR292" i="8"/>
  <c r="AQ292" i="8"/>
  <c r="AL292" i="8"/>
  <c r="CD291" i="8"/>
  <c r="CC291" i="8"/>
  <c r="BO291" i="8"/>
  <c r="BG291" i="8"/>
  <c r="BF291" i="8"/>
  <c r="AS291" i="8"/>
  <c r="AR291" i="8"/>
  <c r="AQ291" i="8"/>
  <c r="AL291" i="8"/>
  <c r="CD290" i="8"/>
  <c r="CC290" i="8"/>
  <c r="BO290" i="8"/>
  <c r="BG290" i="8"/>
  <c r="BF290" i="8"/>
  <c r="AS290" i="8"/>
  <c r="AR290" i="8"/>
  <c r="AQ290" i="8"/>
  <c r="AL290" i="8"/>
  <c r="CD289" i="8"/>
  <c r="CC289" i="8"/>
  <c r="BO289" i="8"/>
  <c r="BG289" i="8"/>
  <c r="BF289" i="8"/>
  <c r="AS289" i="8"/>
  <c r="AR289" i="8"/>
  <c r="AQ289" i="8"/>
  <c r="AL289" i="8"/>
  <c r="CD288" i="8"/>
  <c r="CC288" i="8"/>
  <c r="BO288" i="8"/>
  <c r="BG288" i="8"/>
  <c r="BF288" i="8"/>
  <c r="AS288" i="8"/>
  <c r="AR288" i="8"/>
  <c r="AQ288" i="8"/>
  <c r="AL288" i="8"/>
  <c r="CD287" i="8"/>
  <c r="CC287" i="8"/>
  <c r="BO287" i="8"/>
  <c r="BG287" i="8"/>
  <c r="BF287" i="8"/>
  <c r="AS287" i="8"/>
  <c r="AR287" i="8"/>
  <c r="AQ287" i="8"/>
  <c r="AL287" i="8"/>
  <c r="CD286" i="8"/>
  <c r="CC286" i="8"/>
  <c r="BO286" i="8"/>
  <c r="BG286" i="8"/>
  <c r="BF286" i="8"/>
  <c r="AS286" i="8"/>
  <c r="AR286" i="8"/>
  <c r="AQ286" i="8"/>
  <c r="AL286" i="8"/>
  <c r="CD285" i="8"/>
  <c r="CC285" i="8"/>
  <c r="BO285" i="8"/>
  <c r="BG285" i="8"/>
  <c r="BF285" i="8"/>
  <c r="AS285" i="8"/>
  <c r="AR285" i="8"/>
  <c r="AQ285" i="8"/>
  <c r="AL285" i="8"/>
  <c r="CD284" i="8"/>
  <c r="CC284" i="8"/>
  <c r="BO284" i="8"/>
  <c r="BG284" i="8"/>
  <c r="BF284" i="8"/>
  <c r="AS284" i="8"/>
  <c r="AR284" i="8"/>
  <c r="AQ284" i="8"/>
  <c r="AL284" i="8"/>
  <c r="CD283" i="8"/>
  <c r="CC283" i="8"/>
  <c r="BO283" i="8"/>
  <c r="BG283" i="8"/>
  <c r="BF283" i="8"/>
  <c r="AS283" i="8"/>
  <c r="AR283" i="8"/>
  <c r="AQ283" i="8"/>
  <c r="AL283" i="8"/>
  <c r="CD282" i="8"/>
  <c r="CC282" i="8"/>
  <c r="BO282" i="8"/>
  <c r="BG282" i="8"/>
  <c r="BF282" i="8"/>
  <c r="AS282" i="8"/>
  <c r="AR282" i="8"/>
  <c r="AQ282" i="8"/>
  <c r="AL282" i="8"/>
  <c r="CD281" i="8"/>
  <c r="CC281" i="8"/>
  <c r="BO281" i="8"/>
  <c r="BG281" i="8"/>
  <c r="BF281" i="8"/>
  <c r="AS281" i="8"/>
  <c r="AR281" i="8"/>
  <c r="AQ281" i="8"/>
  <c r="AL281" i="8"/>
  <c r="CD280" i="8"/>
  <c r="CC280" i="8"/>
  <c r="BO280" i="8"/>
  <c r="BG280" i="8"/>
  <c r="BF280" i="8"/>
  <c r="AS280" i="8"/>
  <c r="AR280" i="8"/>
  <c r="AQ280" i="8"/>
  <c r="AL280" i="8"/>
  <c r="CD279" i="8"/>
  <c r="CC279" i="8"/>
  <c r="BO279" i="8"/>
  <c r="BG279" i="8"/>
  <c r="BF279" i="8"/>
  <c r="AS279" i="8"/>
  <c r="AR279" i="8"/>
  <c r="AQ279" i="8"/>
  <c r="AL279" i="8"/>
  <c r="CD278" i="8"/>
  <c r="CC278" i="8"/>
  <c r="BO278" i="8"/>
  <c r="BG278" i="8"/>
  <c r="BF278" i="8"/>
  <c r="AS278" i="8"/>
  <c r="AR278" i="8"/>
  <c r="AQ278" i="8"/>
  <c r="AL278" i="8"/>
  <c r="CD277" i="8"/>
  <c r="CC277" i="8"/>
  <c r="BO277" i="8"/>
  <c r="BG277" i="8"/>
  <c r="BF277" i="8"/>
  <c r="AS277" i="8"/>
  <c r="AR277" i="8"/>
  <c r="AQ277" i="8"/>
  <c r="AL277" i="8"/>
  <c r="CD276" i="8"/>
  <c r="CC276" i="8"/>
  <c r="BO276" i="8"/>
  <c r="BG276" i="8"/>
  <c r="BF276" i="8"/>
  <c r="AS276" i="8"/>
  <c r="AR276" i="8"/>
  <c r="AQ276" i="8"/>
  <c r="AL276" i="8"/>
  <c r="CD275" i="8"/>
  <c r="CC275" i="8"/>
  <c r="BO275" i="8"/>
  <c r="BG275" i="8"/>
  <c r="BF275" i="8"/>
  <c r="AS275" i="8"/>
  <c r="AR275" i="8"/>
  <c r="AQ275" i="8"/>
  <c r="AL275" i="8"/>
  <c r="CD274" i="8"/>
  <c r="CC274" i="8"/>
  <c r="BO274" i="8"/>
  <c r="BG274" i="8"/>
  <c r="BF274" i="8"/>
  <c r="AS274" i="8"/>
  <c r="AR274" i="8"/>
  <c r="AQ274" i="8"/>
  <c r="AL274" i="8"/>
  <c r="CD273" i="8"/>
  <c r="CC273" i="8"/>
  <c r="BO273" i="8"/>
  <c r="BG273" i="8"/>
  <c r="BF273" i="8"/>
  <c r="AS273" i="8"/>
  <c r="AR273" i="8"/>
  <c r="AQ273" i="8"/>
  <c r="AL273" i="8"/>
  <c r="CD272" i="8"/>
  <c r="CC272" i="8"/>
  <c r="BO272" i="8"/>
  <c r="BG272" i="8"/>
  <c r="BF272" i="8"/>
  <c r="AS272" i="8"/>
  <c r="AR272" i="8"/>
  <c r="AQ272" i="8"/>
  <c r="AL272" i="8"/>
  <c r="CD271" i="8"/>
  <c r="CC271" i="8"/>
  <c r="BO271" i="8"/>
  <c r="BG271" i="8"/>
  <c r="BF271" i="8"/>
  <c r="AS271" i="8"/>
  <c r="AR271" i="8"/>
  <c r="AQ271" i="8"/>
  <c r="AL271" i="8"/>
  <c r="CD270" i="8"/>
  <c r="CC270" i="8"/>
  <c r="BO270" i="8"/>
  <c r="BG270" i="8"/>
  <c r="BF270" i="8"/>
  <c r="AS270" i="8"/>
  <c r="AR270" i="8"/>
  <c r="AQ270" i="8"/>
  <c r="AL270" i="8"/>
  <c r="CD269" i="8"/>
  <c r="CC269" i="8"/>
  <c r="BO269" i="8"/>
  <c r="BG269" i="8"/>
  <c r="BF269" i="8"/>
  <c r="AS269" i="8"/>
  <c r="AR269" i="8"/>
  <c r="AQ269" i="8"/>
  <c r="AL269" i="8"/>
  <c r="CD268" i="8"/>
  <c r="CC268" i="8"/>
  <c r="BO268" i="8"/>
  <c r="BG268" i="8"/>
  <c r="BF268" i="8"/>
  <c r="AS268" i="8"/>
  <c r="AR268" i="8"/>
  <c r="AQ268" i="8"/>
  <c r="AL268" i="8"/>
  <c r="CD267" i="8"/>
  <c r="CC267" i="8"/>
  <c r="BO267" i="8"/>
  <c r="BG267" i="8"/>
  <c r="BF267" i="8"/>
  <c r="AS267" i="8"/>
  <c r="AR267" i="8"/>
  <c r="AQ267" i="8"/>
  <c r="AL267" i="8"/>
  <c r="CD266" i="8"/>
  <c r="CC266" i="8"/>
  <c r="BO266" i="8"/>
  <c r="BG266" i="8"/>
  <c r="BF266" i="8"/>
  <c r="AS266" i="8"/>
  <c r="AR266" i="8"/>
  <c r="AQ266" i="8"/>
  <c r="AL266" i="8"/>
  <c r="CD265" i="8"/>
  <c r="CC265" i="8"/>
  <c r="BO265" i="8"/>
  <c r="BG265" i="8"/>
  <c r="BF265" i="8"/>
  <c r="AS265" i="8"/>
  <c r="AR265" i="8"/>
  <c r="AQ265" i="8"/>
  <c r="AL265" i="8"/>
  <c r="CD264" i="8"/>
  <c r="CC264" i="8"/>
  <c r="BO264" i="8"/>
  <c r="BG264" i="8"/>
  <c r="BF264" i="8"/>
  <c r="AS264" i="8"/>
  <c r="AR264" i="8"/>
  <c r="AQ264" i="8"/>
  <c r="AL264" i="8"/>
  <c r="CD263" i="8"/>
  <c r="CC263" i="8"/>
  <c r="BO263" i="8"/>
  <c r="BG263" i="8"/>
  <c r="BF263" i="8"/>
  <c r="AS263" i="8"/>
  <c r="AR263" i="8"/>
  <c r="AQ263" i="8"/>
  <c r="AL263" i="8"/>
  <c r="CD262" i="8"/>
  <c r="CC262" i="8"/>
  <c r="BO262" i="8"/>
  <c r="BG262" i="8"/>
  <c r="BF262" i="8"/>
  <c r="AS262" i="8"/>
  <c r="AR262" i="8"/>
  <c r="AQ262" i="8"/>
  <c r="AL262" i="8"/>
  <c r="CD261" i="8"/>
  <c r="CC261" i="8"/>
  <c r="BO261" i="8"/>
  <c r="BG261" i="8"/>
  <c r="BF261" i="8"/>
  <c r="AS261" i="8"/>
  <c r="AR261" i="8"/>
  <c r="AQ261" i="8"/>
  <c r="AL261" i="8"/>
  <c r="CD260" i="8"/>
  <c r="CC260" i="8"/>
  <c r="BO260" i="8"/>
  <c r="BG260" i="8"/>
  <c r="BF260" i="8"/>
  <c r="AS260" i="8"/>
  <c r="AR260" i="8"/>
  <c r="AQ260" i="8"/>
  <c r="AL260" i="8"/>
  <c r="CD259" i="8"/>
  <c r="CC259" i="8"/>
  <c r="BO259" i="8"/>
  <c r="BG259" i="8"/>
  <c r="BF259" i="8"/>
  <c r="AS259" i="8"/>
  <c r="AR259" i="8"/>
  <c r="AQ259" i="8"/>
  <c r="AL259" i="8"/>
  <c r="CD258" i="8"/>
  <c r="CC258" i="8"/>
  <c r="BO258" i="8"/>
  <c r="BG258" i="8"/>
  <c r="BF258" i="8"/>
  <c r="AS258" i="8"/>
  <c r="AR258" i="8"/>
  <c r="AQ258" i="8"/>
  <c r="AL258" i="8"/>
  <c r="CD257" i="8"/>
  <c r="CC257" i="8"/>
  <c r="BO257" i="8"/>
  <c r="BG257" i="8"/>
  <c r="BF257" i="8"/>
  <c r="AS257" i="8"/>
  <c r="AR257" i="8"/>
  <c r="AQ257" i="8"/>
  <c r="AL257" i="8"/>
  <c r="CD256" i="8"/>
  <c r="CC256" i="8"/>
  <c r="BO256" i="8"/>
  <c r="BG256" i="8"/>
  <c r="BF256" i="8"/>
  <c r="AS256" i="8"/>
  <c r="AR256" i="8"/>
  <c r="AQ256" i="8"/>
  <c r="AL256" i="8"/>
  <c r="CD255" i="8"/>
  <c r="CC255" i="8"/>
  <c r="BO255" i="8"/>
  <c r="BG255" i="8"/>
  <c r="BF255" i="8"/>
  <c r="AS255" i="8"/>
  <c r="AR255" i="8"/>
  <c r="AQ255" i="8"/>
  <c r="AL255" i="8"/>
  <c r="CD254" i="8"/>
  <c r="CC254" i="8"/>
  <c r="BO254" i="8"/>
  <c r="BG254" i="8"/>
  <c r="BF254" i="8"/>
  <c r="AS254" i="8"/>
  <c r="AR254" i="8"/>
  <c r="AQ254" i="8"/>
  <c r="AL254" i="8"/>
  <c r="CD253" i="8"/>
  <c r="CC253" i="8"/>
  <c r="BO253" i="8"/>
  <c r="BG253" i="8"/>
  <c r="BF253" i="8"/>
  <c r="AS253" i="8"/>
  <c r="AR253" i="8"/>
  <c r="AQ253" i="8"/>
  <c r="AL253" i="8"/>
  <c r="CD252" i="8"/>
  <c r="CC252" i="8"/>
  <c r="BO252" i="8"/>
  <c r="BG252" i="8"/>
  <c r="BF252" i="8"/>
  <c r="AS252" i="8"/>
  <c r="AR252" i="8"/>
  <c r="AQ252" i="8"/>
  <c r="AL252" i="8"/>
  <c r="CD251" i="8"/>
  <c r="CC251" i="8"/>
  <c r="BO251" i="8"/>
  <c r="BG251" i="8"/>
  <c r="BF251" i="8"/>
  <c r="AS251" i="8"/>
  <c r="AR251" i="8"/>
  <c r="AQ251" i="8"/>
  <c r="AL251" i="8"/>
  <c r="CD250" i="8"/>
  <c r="CC250" i="8"/>
  <c r="BO250" i="8"/>
  <c r="BG250" i="8"/>
  <c r="BF250" i="8"/>
  <c r="AS250" i="8"/>
  <c r="AR250" i="8"/>
  <c r="AQ250" i="8"/>
  <c r="AL250" i="8"/>
  <c r="CD249" i="8"/>
  <c r="CC249" i="8"/>
  <c r="BO249" i="8"/>
  <c r="BG249" i="8"/>
  <c r="BF249" i="8"/>
  <c r="AS249" i="8"/>
  <c r="AR249" i="8"/>
  <c r="AQ249" i="8"/>
  <c r="AL249" i="8"/>
  <c r="CD248" i="8"/>
  <c r="CC248" i="8"/>
  <c r="BO248" i="8"/>
  <c r="BG248" i="8"/>
  <c r="BF248" i="8"/>
  <c r="AS248" i="8"/>
  <c r="AR248" i="8"/>
  <c r="AQ248" i="8"/>
  <c r="AL248" i="8"/>
  <c r="CD247" i="8"/>
  <c r="CC247" i="8"/>
  <c r="BO247" i="8"/>
  <c r="BG247" i="8"/>
  <c r="BF247" i="8"/>
  <c r="AS247" i="8"/>
  <c r="AR247" i="8"/>
  <c r="AQ247" i="8"/>
  <c r="AL247" i="8"/>
  <c r="CD246" i="8"/>
  <c r="CC246" i="8"/>
  <c r="BO246" i="8"/>
  <c r="BG246" i="8"/>
  <c r="BF246" i="8"/>
  <c r="AS246" i="8"/>
  <c r="AR246" i="8"/>
  <c r="AQ246" i="8"/>
  <c r="AL246" i="8"/>
  <c r="CD245" i="8"/>
  <c r="CC245" i="8"/>
  <c r="BO245" i="8"/>
  <c r="BG245" i="8"/>
  <c r="BF245" i="8"/>
  <c r="AS245" i="8"/>
  <c r="AR245" i="8"/>
  <c r="AQ245" i="8"/>
  <c r="AL245" i="8"/>
  <c r="CD244" i="8"/>
  <c r="CC244" i="8"/>
  <c r="BO244" i="8"/>
  <c r="BG244" i="8"/>
  <c r="BF244" i="8"/>
  <c r="AS244" i="8"/>
  <c r="AR244" i="8"/>
  <c r="AQ244" i="8"/>
  <c r="AL244" i="8"/>
  <c r="CD243" i="8"/>
  <c r="CC243" i="8"/>
  <c r="BO243" i="8"/>
  <c r="BG243" i="8"/>
  <c r="BF243" i="8"/>
  <c r="AS243" i="8"/>
  <c r="AR243" i="8"/>
  <c r="AQ243" i="8"/>
  <c r="AL243" i="8"/>
  <c r="CD242" i="8"/>
  <c r="CC242" i="8"/>
  <c r="BO242" i="8"/>
  <c r="BG242" i="8"/>
  <c r="BF242" i="8"/>
  <c r="AS242" i="8"/>
  <c r="AR242" i="8"/>
  <c r="AQ242" i="8"/>
  <c r="AL242" i="8"/>
  <c r="CD241" i="8"/>
  <c r="CC241" i="8"/>
  <c r="BO241" i="8"/>
  <c r="BG241" i="8"/>
  <c r="BF241" i="8"/>
  <c r="AS241" i="8"/>
  <c r="AR241" i="8"/>
  <c r="AQ241" i="8"/>
  <c r="AL241" i="8"/>
  <c r="CD240" i="8"/>
  <c r="CC240" i="8"/>
  <c r="BO240" i="8"/>
  <c r="BG240" i="8"/>
  <c r="BF240" i="8"/>
  <c r="AS240" i="8"/>
  <c r="AR240" i="8"/>
  <c r="AQ240" i="8"/>
  <c r="AL240" i="8"/>
  <c r="CD239" i="8"/>
  <c r="CC239" i="8"/>
  <c r="BO239" i="8"/>
  <c r="BG239" i="8"/>
  <c r="BF239" i="8"/>
  <c r="AS239" i="8"/>
  <c r="AR239" i="8"/>
  <c r="AQ239" i="8"/>
  <c r="AL239" i="8"/>
  <c r="CD238" i="8"/>
  <c r="CC238" i="8"/>
  <c r="BO238" i="8"/>
  <c r="BG238" i="8"/>
  <c r="BF238" i="8"/>
  <c r="AS238" i="8"/>
  <c r="AR238" i="8"/>
  <c r="AQ238" i="8"/>
  <c r="AL238" i="8"/>
  <c r="CD237" i="8"/>
  <c r="CC237" i="8"/>
  <c r="BO237" i="8"/>
  <c r="BG237" i="8"/>
  <c r="BF237" i="8"/>
  <c r="AS237" i="8"/>
  <c r="AR237" i="8"/>
  <c r="AQ237" i="8"/>
  <c r="AL237" i="8"/>
  <c r="CD236" i="8"/>
  <c r="CC236" i="8"/>
  <c r="BO236" i="8"/>
  <c r="BG236" i="8"/>
  <c r="BF236" i="8"/>
  <c r="AS236" i="8"/>
  <c r="AR236" i="8"/>
  <c r="AQ236" i="8"/>
  <c r="AL236" i="8"/>
  <c r="CD235" i="8"/>
  <c r="CC235" i="8"/>
  <c r="BO235" i="8"/>
  <c r="BG235" i="8"/>
  <c r="BF235" i="8"/>
  <c r="AS235" i="8"/>
  <c r="AR235" i="8"/>
  <c r="AQ235" i="8"/>
  <c r="AL235" i="8"/>
  <c r="CD234" i="8"/>
  <c r="CC234" i="8"/>
  <c r="BO234" i="8"/>
  <c r="BG234" i="8"/>
  <c r="BF234" i="8"/>
  <c r="AS234" i="8"/>
  <c r="AR234" i="8"/>
  <c r="AQ234" i="8"/>
  <c r="AL234" i="8"/>
  <c r="CD233" i="8"/>
  <c r="CC233" i="8"/>
  <c r="BO233" i="8"/>
  <c r="BG233" i="8"/>
  <c r="BF233" i="8"/>
  <c r="AS233" i="8"/>
  <c r="AR233" i="8"/>
  <c r="AQ233" i="8"/>
  <c r="AL233" i="8"/>
  <c r="CD232" i="8"/>
  <c r="CC232" i="8"/>
  <c r="BO232" i="8"/>
  <c r="BG232" i="8"/>
  <c r="BF232" i="8"/>
  <c r="AS232" i="8"/>
  <c r="AR232" i="8"/>
  <c r="AQ232" i="8"/>
  <c r="AL232" i="8"/>
  <c r="CD231" i="8"/>
  <c r="CC231" i="8"/>
  <c r="BO231" i="8"/>
  <c r="BG231" i="8"/>
  <c r="BF231" i="8"/>
  <c r="AS231" i="8"/>
  <c r="AR231" i="8"/>
  <c r="AQ231" i="8"/>
  <c r="AL231" i="8"/>
  <c r="CD230" i="8"/>
  <c r="CC230" i="8"/>
  <c r="BO230" i="8"/>
  <c r="BG230" i="8"/>
  <c r="BF230" i="8"/>
  <c r="AS230" i="8"/>
  <c r="AR230" i="8"/>
  <c r="AQ230" i="8"/>
  <c r="AL230" i="8"/>
  <c r="CD229" i="8"/>
  <c r="CC229" i="8"/>
  <c r="BO229" i="8"/>
  <c r="BG229" i="8"/>
  <c r="BF229" i="8"/>
  <c r="AS229" i="8"/>
  <c r="AR229" i="8"/>
  <c r="AQ229" i="8"/>
  <c r="AL229" i="8"/>
  <c r="CD228" i="8"/>
  <c r="CC228" i="8"/>
  <c r="BO228" i="8"/>
  <c r="BG228" i="8"/>
  <c r="BF228" i="8"/>
  <c r="AS228" i="8"/>
  <c r="AR228" i="8"/>
  <c r="AQ228" i="8"/>
  <c r="AL228" i="8"/>
  <c r="CD227" i="8"/>
  <c r="CC227" i="8"/>
  <c r="BO227" i="8"/>
  <c r="BG227" i="8"/>
  <c r="BF227" i="8"/>
  <c r="AS227" i="8"/>
  <c r="AR227" i="8"/>
  <c r="AQ227" i="8"/>
  <c r="AL227" i="8"/>
  <c r="CD226" i="8"/>
  <c r="CC226" i="8"/>
  <c r="BO226" i="8"/>
  <c r="BG226" i="8"/>
  <c r="BF226" i="8"/>
  <c r="AS226" i="8"/>
  <c r="AR226" i="8"/>
  <c r="AQ226" i="8"/>
  <c r="AL226" i="8"/>
  <c r="CD225" i="8"/>
  <c r="CC225" i="8"/>
  <c r="BO225" i="8"/>
  <c r="BG225" i="8"/>
  <c r="BF225" i="8"/>
  <c r="AS225" i="8"/>
  <c r="AR225" i="8"/>
  <c r="AQ225" i="8"/>
  <c r="AL225" i="8"/>
  <c r="CD224" i="8"/>
  <c r="CC224" i="8"/>
  <c r="BO224" i="8"/>
  <c r="BG224" i="8"/>
  <c r="BF224" i="8"/>
  <c r="AS224" i="8"/>
  <c r="AR224" i="8"/>
  <c r="AQ224" i="8"/>
  <c r="AL224" i="8"/>
  <c r="CD223" i="8"/>
  <c r="CC223" i="8"/>
  <c r="BO223" i="8"/>
  <c r="BG223" i="8"/>
  <c r="BF223" i="8"/>
  <c r="AS223" i="8"/>
  <c r="AR223" i="8"/>
  <c r="AQ223" i="8"/>
  <c r="AL223" i="8"/>
  <c r="CD222" i="8"/>
  <c r="CC222" i="8"/>
  <c r="BO222" i="8"/>
  <c r="BG222" i="8"/>
  <c r="BF222" i="8"/>
  <c r="AS222" i="8"/>
  <c r="AR222" i="8"/>
  <c r="AQ222" i="8"/>
  <c r="AL222" i="8"/>
  <c r="CD221" i="8"/>
  <c r="CC221" i="8"/>
  <c r="BO221" i="8"/>
  <c r="BG221" i="8"/>
  <c r="BF221" i="8"/>
  <c r="AS221" i="8"/>
  <c r="AR221" i="8"/>
  <c r="AQ221" i="8"/>
  <c r="AL221" i="8"/>
  <c r="CD220" i="8"/>
  <c r="CC220" i="8"/>
  <c r="BO220" i="8"/>
  <c r="BG220" i="8"/>
  <c r="BF220" i="8"/>
  <c r="AS220" i="8"/>
  <c r="AR220" i="8"/>
  <c r="AQ220" i="8"/>
  <c r="AL220" i="8"/>
  <c r="CD219" i="8"/>
  <c r="CC219" i="8"/>
  <c r="BO219" i="8"/>
  <c r="BG219" i="8"/>
  <c r="BF219" i="8"/>
  <c r="AS219" i="8"/>
  <c r="AR219" i="8"/>
  <c r="AQ219" i="8"/>
  <c r="AL219" i="8"/>
  <c r="CD218" i="8"/>
  <c r="CC218" i="8"/>
  <c r="BO218" i="8"/>
  <c r="BG218" i="8"/>
  <c r="BF218" i="8"/>
  <c r="AS218" i="8"/>
  <c r="AR218" i="8"/>
  <c r="AQ218" i="8"/>
  <c r="AL218" i="8"/>
  <c r="CD217" i="8"/>
  <c r="CC217" i="8"/>
  <c r="BO217" i="8"/>
  <c r="BG217" i="8"/>
  <c r="BF217" i="8"/>
  <c r="AS217" i="8"/>
  <c r="AR217" i="8"/>
  <c r="AQ217" i="8"/>
  <c r="AL217" i="8"/>
  <c r="CD216" i="8"/>
  <c r="CC216" i="8"/>
  <c r="BO216" i="8"/>
  <c r="BG216" i="8"/>
  <c r="BF216" i="8"/>
  <c r="AS216" i="8"/>
  <c r="AR216" i="8"/>
  <c r="AQ216" i="8"/>
  <c r="AL216" i="8"/>
  <c r="CD215" i="8"/>
  <c r="CC215" i="8"/>
  <c r="BO215" i="8"/>
  <c r="BG215" i="8"/>
  <c r="BF215" i="8"/>
  <c r="AS215" i="8"/>
  <c r="AR215" i="8"/>
  <c r="AQ215" i="8"/>
  <c r="AL215" i="8"/>
  <c r="CD214" i="8"/>
  <c r="CC214" i="8"/>
  <c r="BO214" i="8"/>
  <c r="BG214" i="8"/>
  <c r="BF214" i="8"/>
  <c r="AS214" i="8"/>
  <c r="AR214" i="8"/>
  <c r="AQ214" i="8"/>
  <c r="AL214" i="8"/>
  <c r="CD213" i="8"/>
  <c r="CC213" i="8"/>
  <c r="BO213" i="8"/>
  <c r="BG213" i="8"/>
  <c r="BF213" i="8"/>
  <c r="AS213" i="8"/>
  <c r="AR213" i="8"/>
  <c r="AQ213" i="8"/>
  <c r="AL213" i="8"/>
  <c r="CD212" i="8"/>
  <c r="CC212" i="8"/>
  <c r="BO212" i="8"/>
  <c r="BG212" i="8"/>
  <c r="BF212" i="8"/>
  <c r="AS212" i="8"/>
  <c r="AR212" i="8"/>
  <c r="AQ212" i="8"/>
  <c r="AL212" i="8"/>
  <c r="CD211" i="8"/>
  <c r="CC211" i="8"/>
  <c r="BO211" i="8"/>
  <c r="BG211" i="8"/>
  <c r="BF211" i="8"/>
  <c r="AS211" i="8"/>
  <c r="AR211" i="8"/>
  <c r="AQ211" i="8"/>
  <c r="AL211" i="8"/>
  <c r="CD210" i="8"/>
  <c r="CC210" i="8"/>
  <c r="BO210" i="8"/>
  <c r="BG210" i="8"/>
  <c r="BF210" i="8"/>
  <c r="AS210" i="8"/>
  <c r="AR210" i="8"/>
  <c r="AQ210" i="8"/>
  <c r="AL210" i="8"/>
  <c r="CD209" i="8"/>
  <c r="CC209" i="8"/>
  <c r="BO209" i="8"/>
  <c r="BG209" i="8"/>
  <c r="BF209" i="8"/>
  <c r="AS209" i="8"/>
  <c r="AR209" i="8"/>
  <c r="AQ209" i="8"/>
  <c r="AL209" i="8"/>
  <c r="CD208" i="8"/>
  <c r="CC208" i="8"/>
  <c r="BO208" i="8"/>
  <c r="BG208" i="8"/>
  <c r="BF208" i="8"/>
  <c r="AS208" i="8"/>
  <c r="AR208" i="8"/>
  <c r="AQ208" i="8"/>
  <c r="AL208" i="8"/>
  <c r="CD207" i="8"/>
  <c r="CC207" i="8"/>
  <c r="BO207" i="8"/>
  <c r="BG207" i="8"/>
  <c r="BF207" i="8"/>
  <c r="AS207" i="8"/>
  <c r="AR207" i="8"/>
  <c r="AQ207" i="8"/>
  <c r="AL207" i="8"/>
  <c r="CD206" i="8"/>
  <c r="CC206" i="8"/>
  <c r="BO206" i="8"/>
  <c r="BG206" i="8"/>
  <c r="BF206" i="8"/>
  <c r="AS206" i="8"/>
  <c r="AR206" i="8"/>
  <c r="AQ206" i="8"/>
  <c r="AL206" i="8"/>
  <c r="CD205" i="8"/>
  <c r="CC205" i="8"/>
  <c r="BO205" i="8"/>
  <c r="BG205" i="8"/>
  <c r="BF205" i="8"/>
  <c r="AS205" i="8"/>
  <c r="AR205" i="8"/>
  <c r="AQ205" i="8"/>
  <c r="AL205" i="8"/>
  <c r="CD204" i="8"/>
  <c r="CC204" i="8"/>
  <c r="BO204" i="8"/>
  <c r="BG204" i="8"/>
  <c r="BF204" i="8"/>
  <c r="AS204" i="8"/>
  <c r="AR204" i="8"/>
  <c r="AQ204" i="8"/>
  <c r="AL204" i="8"/>
  <c r="CD203" i="8"/>
  <c r="CC203" i="8"/>
  <c r="BO203" i="8"/>
  <c r="BG203" i="8"/>
  <c r="BF203" i="8"/>
  <c r="AS203" i="8"/>
  <c r="AR203" i="8"/>
  <c r="AQ203" i="8"/>
  <c r="AL203" i="8"/>
  <c r="CD202" i="8"/>
  <c r="CC202" i="8"/>
  <c r="BO202" i="8"/>
  <c r="BG202" i="8"/>
  <c r="BF202" i="8"/>
  <c r="AS202" i="8"/>
  <c r="AR202" i="8"/>
  <c r="AQ202" i="8"/>
  <c r="AL202" i="8"/>
  <c r="CD201" i="8"/>
  <c r="CC201" i="8"/>
  <c r="BO201" i="8"/>
  <c r="BG201" i="8"/>
  <c r="BF201" i="8"/>
  <c r="AS201" i="8"/>
  <c r="AR201" i="8"/>
  <c r="AQ201" i="8"/>
  <c r="AL201" i="8"/>
  <c r="CD200" i="8"/>
  <c r="CC200" i="8"/>
  <c r="BO200" i="8"/>
  <c r="BG200" i="8"/>
  <c r="BF200" i="8"/>
  <c r="AS200" i="8"/>
  <c r="AR200" i="8"/>
  <c r="AQ200" i="8"/>
  <c r="AL200" i="8"/>
  <c r="CD199" i="8"/>
  <c r="CC199" i="8"/>
  <c r="BO199" i="8"/>
  <c r="BG199" i="8"/>
  <c r="BF199" i="8"/>
  <c r="AS199" i="8"/>
  <c r="AR199" i="8"/>
  <c r="AQ199" i="8"/>
  <c r="AL199" i="8"/>
  <c r="CD198" i="8"/>
  <c r="CC198" i="8"/>
  <c r="BO198" i="8"/>
  <c r="BG198" i="8"/>
  <c r="BF198" i="8"/>
  <c r="AS198" i="8"/>
  <c r="AR198" i="8"/>
  <c r="AQ198" i="8"/>
  <c r="AL198" i="8"/>
  <c r="CD197" i="8"/>
  <c r="CC197" i="8"/>
  <c r="BO197" i="8"/>
  <c r="BG197" i="8"/>
  <c r="BF197" i="8"/>
  <c r="AS197" i="8"/>
  <c r="AR197" i="8"/>
  <c r="AQ197" i="8"/>
  <c r="AL197" i="8"/>
  <c r="CD196" i="8"/>
  <c r="CC196" i="8"/>
  <c r="BO196" i="8"/>
  <c r="BG196" i="8"/>
  <c r="BF196" i="8"/>
  <c r="AS196" i="8"/>
  <c r="AR196" i="8"/>
  <c r="AQ196" i="8"/>
  <c r="AL196" i="8"/>
  <c r="CD195" i="8"/>
  <c r="CC195" i="8"/>
  <c r="BO195" i="8"/>
  <c r="BG195" i="8"/>
  <c r="BF195" i="8"/>
  <c r="AS195" i="8"/>
  <c r="AR195" i="8"/>
  <c r="AQ195" i="8"/>
  <c r="AL195" i="8"/>
  <c r="CD194" i="8"/>
  <c r="CC194" i="8"/>
  <c r="BO194" i="8"/>
  <c r="BG194" i="8"/>
  <c r="BF194" i="8"/>
  <c r="AS194" i="8"/>
  <c r="AR194" i="8"/>
  <c r="AQ194" i="8"/>
  <c r="AL194" i="8"/>
  <c r="CD193" i="8"/>
  <c r="CC193" i="8"/>
  <c r="BO193" i="8"/>
  <c r="BG193" i="8"/>
  <c r="BF193" i="8"/>
  <c r="AS193" i="8"/>
  <c r="AR193" i="8"/>
  <c r="AQ193" i="8"/>
  <c r="AL193" i="8"/>
  <c r="CD192" i="8"/>
  <c r="CC192" i="8"/>
  <c r="BO192" i="8"/>
  <c r="BG192" i="8"/>
  <c r="BF192" i="8"/>
  <c r="AS192" i="8"/>
  <c r="AR192" i="8"/>
  <c r="AQ192" i="8"/>
  <c r="AL192" i="8"/>
  <c r="CD191" i="8"/>
  <c r="CC191" i="8"/>
  <c r="BO191" i="8"/>
  <c r="BG191" i="8"/>
  <c r="BF191" i="8"/>
  <c r="AS191" i="8"/>
  <c r="AR191" i="8"/>
  <c r="AQ191" i="8"/>
  <c r="AL191" i="8"/>
  <c r="CD190" i="8"/>
  <c r="CC190" i="8"/>
  <c r="BO190" i="8"/>
  <c r="BG190" i="8"/>
  <c r="BF190" i="8"/>
  <c r="AS190" i="8"/>
  <c r="AR190" i="8"/>
  <c r="AQ190" i="8"/>
  <c r="AL190" i="8"/>
  <c r="CD189" i="8"/>
  <c r="CC189" i="8"/>
  <c r="BO189" i="8"/>
  <c r="BG189" i="8"/>
  <c r="BF189" i="8"/>
  <c r="AS189" i="8"/>
  <c r="AR189" i="8"/>
  <c r="AQ189" i="8"/>
  <c r="AL189" i="8"/>
  <c r="CD188" i="8"/>
  <c r="CC188" i="8"/>
  <c r="BO188" i="8"/>
  <c r="BG188" i="8"/>
  <c r="BF188" i="8"/>
  <c r="AS188" i="8"/>
  <c r="AR188" i="8"/>
  <c r="AQ188" i="8"/>
  <c r="AL188" i="8"/>
  <c r="CD187" i="8"/>
  <c r="CC187" i="8"/>
  <c r="BO187" i="8"/>
  <c r="BG187" i="8"/>
  <c r="BF187" i="8"/>
  <c r="AS187" i="8"/>
  <c r="AR187" i="8"/>
  <c r="AQ187" i="8"/>
  <c r="AL187" i="8"/>
  <c r="CD186" i="8"/>
  <c r="CC186" i="8"/>
  <c r="BO186" i="8"/>
  <c r="BG186" i="8"/>
  <c r="BF186" i="8"/>
  <c r="AS186" i="8"/>
  <c r="AR186" i="8"/>
  <c r="AQ186" i="8"/>
  <c r="AL186" i="8"/>
  <c r="CD185" i="8"/>
  <c r="CC185" i="8"/>
  <c r="BO185" i="8"/>
  <c r="BG185" i="8"/>
  <c r="BF185" i="8"/>
  <c r="AS185" i="8"/>
  <c r="AR185" i="8"/>
  <c r="AQ185" i="8"/>
  <c r="AL185" i="8"/>
  <c r="CD184" i="8"/>
  <c r="CC184" i="8"/>
  <c r="BO184" i="8"/>
  <c r="BG184" i="8"/>
  <c r="BF184" i="8"/>
  <c r="AS184" i="8"/>
  <c r="AR184" i="8"/>
  <c r="AQ184" i="8"/>
  <c r="AL184" i="8"/>
  <c r="CD183" i="8"/>
  <c r="CC183" i="8"/>
  <c r="BO183" i="8"/>
  <c r="BG183" i="8"/>
  <c r="BF183" i="8"/>
  <c r="AS183" i="8"/>
  <c r="AR183" i="8"/>
  <c r="AQ183" i="8"/>
  <c r="AL183" i="8"/>
  <c r="CD182" i="8"/>
  <c r="CC182" i="8"/>
  <c r="BO182" i="8"/>
  <c r="BG182" i="8"/>
  <c r="BF182" i="8"/>
  <c r="AS182" i="8"/>
  <c r="AR182" i="8"/>
  <c r="AQ182" i="8"/>
  <c r="AL182" i="8"/>
  <c r="CD181" i="8"/>
  <c r="CC181" i="8"/>
  <c r="BO181" i="8"/>
  <c r="BG181" i="8"/>
  <c r="BF181" i="8"/>
  <c r="AS181" i="8"/>
  <c r="AR181" i="8"/>
  <c r="AQ181" i="8"/>
  <c r="AL181" i="8"/>
  <c r="CD180" i="8"/>
  <c r="CC180" i="8"/>
  <c r="BO180" i="8"/>
  <c r="BG180" i="8"/>
  <c r="BF180" i="8"/>
  <c r="AS180" i="8"/>
  <c r="AR180" i="8"/>
  <c r="AQ180" i="8"/>
  <c r="AL180" i="8"/>
  <c r="CD179" i="8"/>
  <c r="CC179" i="8"/>
  <c r="BO179" i="8"/>
  <c r="BG179" i="8"/>
  <c r="BF179" i="8"/>
  <c r="AS179" i="8"/>
  <c r="AR179" i="8"/>
  <c r="AQ179" i="8"/>
  <c r="AL179" i="8"/>
  <c r="CD178" i="8"/>
  <c r="CC178" i="8"/>
  <c r="BO178" i="8"/>
  <c r="BG178" i="8"/>
  <c r="BF178" i="8"/>
  <c r="AS178" i="8"/>
  <c r="AR178" i="8"/>
  <c r="AQ178" i="8"/>
  <c r="AL178" i="8"/>
  <c r="CD177" i="8"/>
  <c r="CC177" i="8"/>
  <c r="BO177" i="8"/>
  <c r="BG177" i="8"/>
  <c r="BF177" i="8"/>
  <c r="AS177" i="8"/>
  <c r="AR177" i="8"/>
  <c r="AQ177" i="8"/>
  <c r="AL177" i="8"/>
  <c r="CD176" i="8"/>
  <c r="CC176" i="8"/>
  <c r="BO176" i="8"/>
  <c r="BG176" i="8"/>
  <c r="BF176" i="8"/>
  <c r="AS176" i="8"/>
  <c r="AR176" i="8"/>
  <c r="AQ176" i="8"/>
  <c r="AL176" i="8"/>
  <c r="CD175" i="8"/>
  <c r="CC175" i="8"/>
  <c r="BO175" i="8"/>
  <c r="BG175" i="8"/>
  <c r="BF175" i="8"/>
  <c r="AS175" i="8"/>
  <c r="AR175" i="8"/>
  <c r="AQ175" i="8"/>
  <c r="AL175" i="8"/>
  <c r="CD174" i="8"/>
  <c r="CC174" i="8"/>
  <c r="BO174" i="8"/>
  <c r="BG174" i="8"/>
  <c r="BF174" i="8"/>
  <c r="AS174" i="8"/>
  <c r="AR174" i="8"/>
  <c r="AQ174" i="8"/>
  <c r="AL174" i="8"/>
  <c r="CD173" i="8"/>
  <c r="CC173" i="8"/>
  <c r="BO173" i="8"/>
  <c r="BG173" i="8"/>
  <c r="BF173" i="8"/>
  <c r="AS173" i="8"/>
  <c r="AR173" i="8"/>
  <c r="AQ173" i="8"/>
  <c r="AL173" i="8"/>
  <c r="CD172" i="8"/>
  <c r="CC172" i="8"/>
  <c r="BO172" i="8"/>
  <c r="BG172" i="8"/>
  <c r="BF172" i="8"/>
  <c r="AS172" i="8"/>
  <c r="AR172" i="8"/>
  <c r="AQ172" i="8"/>
  <c r="AL172" i="8"/>
  <c r="CD171" i="8"/>
  <c r="CC171" i="8"/>
  <c r="BO171" i="8"/>
  <c r="BG171" i="8"/>
  <c r="BF171" i="8"/>
  <c r="AS171" i="8"/>
  <c r="AR171" i="8"/>
  <c r="AQ171" i="8"/>
  <c r="AL171" i="8"/>
  <c r="CD170" i="8"/>
  <c r="CC170" i="8"/>
  <c r="BO170" i="8"/>
  <c r="BG170" i="8"/>
  <c r="BF170" i="8"/>
  <c r="AS170" i="8"/>
  <c r="AR170" i="8"/>
  <c r="AQ170" i="8"/>
  <c r="AL170" i="8"/>
  <c r="CD169" i="8"/>
  <c r="CC169" i="8"/>
  <c r="BO169" i="8"/>
  <c r="BG169" i="8"/>
  <c r="BF169" i="8"/>
  <c r="AS169" i="8"/>
  <c r="AR169" i="8"/>
  <c r="AQ169" i="8"/>
  <c r="AL169" i="8"/>
  <c r="CD168" i="8"/>
  <c r="CC168" i="8"/>
  <c r="BO168" i="8"/>
  <c r="BG168" i="8"/>
  <c r="BF168" i="8"/>
  <c r="AS168" i="8"/>
  <c r="AR168" i="8"/>
  <c r="AQ168" i="8"/>
  <c r="AL168" i="8"/>
  <c r="CD167" i="8"/>
  <c r="CC167" i="8"/>
  <c r="BO167" i="8"/>
  <c r="BG167" i="8"/>
  <c r="BF167" i="8"/>
  <c r="AS167" i="8"/>
  <c r="AR167" i="8"/>
  <c r="AQ167" i="8"/>
  <c r="AL167" i="8"/>
  <c r="CD166" i="8"/>
  <c r="CC166" i="8"/>
  <c r="BO166" i="8"/>
  <c r="BG166" i="8"/>
  <c r="BF166" i="8"/>
  <c r="AS166" i="8"/>
  <c r="AR166" i="8"/>
  <c r="AQ166" i="8"/>
  <c r="AL166" i="8"/>
  <c r="CD165" i="8"/>
  <c r="CC165" i="8"/>
  <c r="BO165" i="8"/>
  <c r="BG165" i="8"/>
  <c r="BF165" i="8"/>
  <c r="AS165" i="8"/>
  <c r="AR165" i="8"/>
  <c r="AQ165" i="8"/>
  <c r="AL165" i="8"/>
  <c r="CD164" i="8"/>
  <c r="CC164" i="8"/>
  <c r="BO164" i="8"/>
  <c r="BG164" i="8"/>
  <c r="BF164" i="8"/>
  <c r="AS164" i="8"/>
  <c r="AR164" i="8"/>
  <c r="AQ164" i="8"/>
  <c r="AL164" i="8"/>
  <c r="CD163" i="8"/>
  <c r="CC163" i="8"/>
  <c r="BO163" i="8"/>
  <c r="BG163" i="8"/>
  <c r="BF163" i="8"/>
  <c r="AS163" i="8"/>
  <c r="AR163" i="8"/>
  <c r="AQ163" i="8"/>
  <c r="AL163" i="8"/>
  <c r="CD162" i="8"/>
  <c r="CC162" i="8"/>
  <c r="BO162" i="8"/>
  <c r="BG162" i="8"/>
  <c r="BF162" i="8"/>
  <c r="AS162" i="8"/>
  <c r="AR162" i="8"/>
  <c r="AQ162" i="8"/>
  <c r="AL162" i="8"/>
  <c r="CD161" i="8"/>
  <c r="CC161" i="8"/>
  <c r="BO161" i="8"/>
  <c r="BG161" i="8"/>
  <c r="BF161" i="8"/>
  <c r="AS161" i="8"/>
  <c r="AR161" i="8"/>
  <c r="AQ161" i="8"/>
  <c r="AL161" i="8"/>
  <c r="CD160" i="8"/>
  <c r="CC160" i="8"/>
  <c r="BO160" i="8"/>
  <c r="BG160" i="8"/>
  <c r="BF160" i="8"/>
  <c r="AS160" i="8"/>
  <c r="AR160" i="8"/>
  <c r="AQ160" i="8"/>
  <c r="AL160" i="8"/>
  <c r="CD159" i="8"/>
  <c r="CC159" i="8"/>
  <c r="BO159" i="8"/>
  <c r="BG159" i="8"/>
  <c r="BF159" i="8"/>
  <c r="AS159" i="8"/>
  <c r="AR159" i="8"/>
  <c r="AQ159" i="8"/>
  <c r="AL159" i="8"/>
  <c r="CD158" i="8"/>
  <c r="CC158" i="8"/>
  <c r="BO158" i="8"/>
  <c r="BG158" i="8"/>
  <c r="BF158" i="8"/>
  <c r="AS158" i="8"/>
  <c r="AR158" i="8"/>
  <c r="AQ158" i="8"/>
  <c r="AL158" i="8"/>
  <c r="CD157" i="8"/>
  <c r="CC157" i="8"/>
  <c r="BO157" i="8"/>
  <c r="BG157" i="8"/>
  <c r="BF157" i="8"/>
  <c r="AS157" i="8"/>
  <c r="AR157" i="8"/>
  <c r="AQ157" i="8"/>
  <c r="AL157" i="8"/>
  <c r="CD156" i="8"/>
  <c r="CC156" i="8"/>
  <c r="BO156" i="8"/>
  <c r="BG156" i="8"/>
  <c r="BF156" i="8"/>
  <c r="AS156" i="8"/>
  <c r="AR156" i="8"/>
  <c r="AQ156" i="8"/>
  <c r="AL156" i="8"/>
  <c r="CD155" i="8"/>
  <c r="CC155" i="8"/>
  <c r="BO155" i="8"/>
  <c r="BG155" i="8"/>
  <c r="BF155" i="8"/>
  <c r="AS155" i="8"/>
  <c r="AR155" i="8"/>
  <c r="AQ155" i="8"/>
  <c r="AL155" i="8"/>
  <c r="CD154" i="8"/>
  <c r="CC154" i="8"/>
  <c r="BO154" i="8"/>
  <c r="BG154" i="8"/>
  <c r="BF154" i="8"/>
  <c r="AS154" i="8"/>
  <c r="AR154" i="8"/>
  <c r="AQ154" i="8"/>
  <c r="AL154" i="8"/>
  <c r="CD153" i="8"/>
  <c r="CC153" i="8"/>
  <c r="BO153" i="8"/>
  <c r="BG153" i="8"/>
  <c r="BF153" i="8"/>
  <c r="AS153" i="8"/>
  <c r="AR153" i="8"/>
  <c r="AQ153" i="8"/>
  <c r="AL153" i="8"/>
  <c r="CD152" i="8"/>
  <c r="CC152" i="8"/>
  <c r="BO152" i="8"/>
  <c r="BG152" i="8"/>
  <c r="BF152" i="8"/>
  <c r="AS152" i="8"/>
  <c r="AR152" i="8"/>
  <c r="AQ152" i="8"/>
  <c r="AL152" i="8"/>
  <c r="CD151" i="8"/>
  <c r="CC151" i="8"/>
  <c r="BO151" i="8"/>
  <c r="BG151" i="8"/>
  <c r="BF151" i="8"/>
  <c r="AS151" i="8"/>
  <c r="AR151" i="8"/>
  <c r="AQ151" i="8"/>
  <c r="AL151" i="8"/>
  <c r="CD150" i="8"/>
  <c r="CC150" i="8"/>
  <c r="BO150" i="8"/>
  <c r="BG150" i="8"/>
  <c r="BF150" i="8"/>
  <c r="AS150" i="8"/>
  <c r="AR150" i="8"/>
  <c r="AQ150" i="8"/>
  <c r="AL150" i="8"/>
  <c r="CD149" i="8"/>
  <c r="CC149" i="8"/>
  <c r="BO149" i="8"/>
  <c r="BG149" i="8"/>
  <c r="BF149" i="8"/>
  <c r="AS149" i="8"/>
  <c r="AR149" i="8"/>
  <c r="AQ149" i="8"/>
  <c r="AL149" i="8"/>
  <c r="CD148" i="8"/>
  <c r="CC148" i="8"/>
  <c r="BO148" i="8"/>
  <c r="BG148" i="8"/>
  <c r="BF148" i="8"/>
  <c r="AS148" i="8"/>
  <c r="AR148" i="8"/>
  <c r="AQ148" i="8"/>
  <c r="AL148" i="8"/>
  <c r="CD147" i="8"/>
  <c r="CC147" i="8"/>
  <c r="BO147" i="8"/>
  <c r="BG147" i="8"/>
  <c r="BF147" i="8"/>
  <c r="AS147" i="8"/>
  <c r="AR147" i="8"/>
  <c r="AQ147" i="8"/>
  <c r="AL147" i="8"/>
  <c r="CD146" i="8"/>
  <c r="CC146" i="8"/>
  <c r="BO146" i="8"/>
  <c r="BG146" i="8"/>
  <c r="BF146" i="8"/>
  <c r="AS146" i="8"/>
  <c r="AR146" i="8"/>
  <c r="AQ146" i="8"/>
  <c r="AL146" i="8"/>
  <c r="CD145" i="8"/>
  <c r="CC145" i="8"/>
  <c r="BO145" i="8"/>
  <c r="BG145" i="8"/>
  <c r="BF145" i="8"/>
  <c r="AS145" i="8"/>
  <c r="AR145" i="8"/>
  <c r="AQ145" i="8"/>
  <c r="AL145" i="8"/>
  <c r="CD144" i="8"/>
  <c r="CC144" i="8"/>
  <c r="BO144" i="8"/>
  <c r="BG144" i="8"/>
  <c r="BF144" i="8"/>
  <c r="AS144" i="8"/>
  <c r="AR144" i="8"/>
  <c r="AQ144" i="8"/>
  <c r="AL144" i="8"/>
  <c r="CD143" i="8"/>
  <c r="CC143" i="8"/>
  <c r="BO143" i="8"/>
  <c r="BG143" i="8"/>
  <c r="BF143" i="8"/>
  <c r="AS143" i="8"/>
  <c r="AR143" i="8"/>
  <c r="AQ143" i="8"/>
  <c r="AL143" i="8"/>
  <c r="CD142" i="8"/>
  <c r="CC142" i="8"/>
  <c r="BO142" i="8"/>
  <c r="BG142" i="8"/>
  <c r="BF142" i="8"/>
  <c r="AS142" i="8"/>
  <c r="AR142" i="8"/>
  <c r="AQ142" i="8"/>
  <c r="AL142" i="8"/>
  <c r="CD141" i="8"/>
  <c r="CC141" i="8"/>
  <c r="BO141" i="8"/>
  <c r="BG141" i="8"/>
  <c r="BF141" i="8"/>
  <c r="AS141" i="8"/>
  <c r="AR141" i="8"/>
  <c r="AQ141" i="8"/>
  <c r="AL141" i="8"/>
  <c r="CD140" i="8"/>
  <c r="CC140" i="8"/>
  <c r="BO140" i="8"/>
  <c r="BG140" i="8"/>
  <c r="BF140" i="8"/>
  <c r="AS140" i="8"/>
  <c r="AR140" i="8"/>
  <c r="AQ140" i="8"/>
  <c r="AL140" i="8"/>
  <c r="CD139" i="8"/>
  <c r="CC139" i="8"/>
  <c r="BO139" i="8"/>
  <c r="BG139" i="8"/>
  <c r="BF139" i="8"/>
  <c r="AS139" i="8"/>
  <c r="AR139" i="8"/>
  <c r="AQ139" i="8"/>
  <c r="AL139" i="8"/>
  <c r="CD138" i="8"/>
  <c r="CC138" i="8"/>
  <c r="BO138" i="8"/>
  <c r="BG138" i="8"/>
  <c r="BF138" i="8"/>
  <c r="AS138" i="8"/>
  <c r="AR138" i="8"/>
  <c r="AQ138" i="8"/>
  <c r="AL138" i="8"/>
  <c r="CD137" i="8"/>
  <c r="CC137" i="8"/>
  <c r="BO137" i="8"/>
  <c r="BG137" i="8"/>
  <c r="BF137" i="8"/>
  <c r="AS137" i="8"/>
  <c r="AR137" i="8"/>
  <c r="AQ137" i="8"/>
  <c r="AL137" i="8"/>
  <c r="CD136" i="8"/>
  <c r="CC136" i="8"/>
  <c r="BO136" i="8"/>
  <c r="BG136" i="8"/>
  <c r="BF136" i="8"/>
  <c r="AS136" i="8"/>
  <c r="AR136" i="8"/>
  <c r="AQ136" i="8"/>
  <c r="AL136" i="8"/>
  <c r="CD135" i="8"/>
  <c r="CC135" i="8"/>
  <c r="BO135" i="8"/>
  <c r="BG135" i="8"/>
  <c r="BF135" i="8"/>
  <c r="AS135" i="8"/>
  <c r="AR135" i="8"/>
  <c r="AQ135" i="8"/>
  <c r="AL135" i="8"/>
  <c r="CD134" i="8"/>
  <c r="CC134" i="8"/>
  <c r="BO134" i="8"/>
  <c r="BG134" i="8"/>
  <c r="BF134" i="8"/>
  <c r="AS134" i="8"/>
  <c r="AR134" i="8"/>
  <c r="AQ134" i="8"/>
  <c r="AL134" i="8"/>
  <c r="CD133" i="8"/>
  <c r="CC133" i="8"/>
  <c r="BO133" i="8"/>
  <c r="BG133" i="8"/>
  <c r="BF133" i="8"/>
  <c r="AS133" i="8"/>
  <c r="AR133" i="8"/>
  <c r="AQ133" i="8"/>
  <c r="AL133" i="8"/>
  <c r="CD132" i="8"/>
  <c r="CC132" i="8"/>
  <c r="BO132" i="8"/>
  <c r="BG132" i="8"/>
  <c r="BF132" i="8"/>
  <c r="AS132" i="8"/>
  <c r="AR132" i="8"/>
  <c r="AQ132" i="8"/>
  <c r="AL132" i="8"/>
  <c r="CD131" i="8"/>
  <c r="CC131" i="8"/>
  <c r="BO131" i="8"/>
  <c r="BG131" i="8"/>
  <c r="BF131" i="8"/>
  <c r="AS131" i="8"/>
  <c r="AR131" i="8"/>
  <c r="AQ131" i="8"/>
  <c r="AL131" i="8"/>
  <c r="CD130" i="8"/>
  <c r="CC130" i="8"/>
  <c r="BO130" i="8"/>
  <c r="BG130" i="8"/>
  <c r="BF130" i="8"/>
  <c r="AS130" i="8"/>
  <c r="AR130" i="8"/>
  <c r="AQ130" i="8"/>
  <c r="AL130" i="8"/>
  <c r="CD129" i="8"/>
  <c r="CC129" i="8"/>
  <c r="BO129" i="8"/>
  <c r="BG129" i="8"/>
  <c r="BF129" i="8"/>
  <c r="AS129" i="8"/>
  <c r="AR129" i="8"/>
  <c r="AQ129" i="8"/>
  <c r="AL129" i="8"/>
  <c r="CD128" i="8"/>
  <c r="CC128" i="8"/>
  <c r="BO128" i="8"/>
  <c r="BG128" i="8"/>
  <c r="BF128" i="8"/>
  <c r="AS128" i="8"/>
  <c r="AR128" i="8"/>
  <c r="AQ128" i="8"/>
  <c r="AL128" i="8"/>
  <c r="CD127" i="8"/>
  <c r="CC127" i="8"/>
  <c r="BO127" i="8"/>
  <c r="BG127" i="8"/>
  <c r="BF127" i="8"/>
  <c r="AS127" i="8"/>
  <c r="AR127" i="8"/>
  <c r="AQ127" i="8"/>
  <c r="AL127" i="8"/>
  <c r="CD126" i="8"/>
  <c r="CC126" i="8"/>
  <c r="BO126" i="8"/>
  <c r="BG126" i="8"/>
  <c r="BF126" i="8"/>
  <c r="AS126" i="8"/>
  <c r="AR126" i="8"/>
  <c r="AQ126" i="8"/>
  <c r="AL126" i="8"/>
  <c r="CD125" i="8"/>
  <c r="CC125" i="8"/>
  <c r="BO125" i="8"/>
  <c r="BG125" i="8"/>
  <c r="BF125" i="8"/>
  <c r="AS125" i="8"/>
  <c r="AR125" i="8"/>
  <c r="AQ125" i="8"/>
  <c r="AL125" i="8"/>
  <c r="CD124" i="8"/>
  <c r="CC124" i="8"/>
  <c r="BO124" i="8"/>
  <c r="BG124" i="8"/>
  <c r="BF124" i="8"/>
  <c r="AS124" i="8"/>
  <c r="AR124" i="8"/>
  <c r="AQ124" i="8"/>
  <c r="AL124" i="8"/>
  <c r="CD123" i="8"/>
  <c r="CC123" i="8"/>
  <c r="BO123" i="8"/>
  <c r="BG123" i="8"/>
  <c r="BF123" i="8"/>
  <c r="AS123" i="8"/>
  <c r="AR123" i="8"/>
  <c r="AQ123" i="8"/>
  <c r="AL123" i="8"/>
  <c r="CD122" i="8"/>
  <c r="CC122" i="8"/>
  <c r="BO122" i="8"/>
  <c r="BG122" i="8"/>
  <c r="BF122" i="8"/>
  <c r="AS122" i="8"/>
  <c r="AR122" i="8"/>
  <c r="AQ122" i="8"/>
  <c r="AL122" i="8"/>
  <c r="CD121" i="8"/>
  <c r="CC121" i="8"/>
  <c r="BO121" i="8"/>
  <c r="BG121" i="8"/>
  <c r="BF121" i="8"/>
  <c r="AS121" i="8"/>
  <c r="AR121" i="8"/>
  <c r="AQ121" i="8"/>
  <c r="AL121" i="8"/>
  <c r="CD120" i="8"/>
  <c r="CC120" i="8"/>
  <c r="BO120" i="8"/>
  <c r="BG120" i="8"/>
  <c r="BF120" i="8"/>
  <c r="AS120" i="8"/>
  <c r="AR120" i="8"/>
  <c r="AQ120" i="8"/>
  <c r="AL120" i="8"/>
  <c r="CD119" i="8"/>
  <c r="CC119" i="8"/>
  <c r="BO119" i="8"/>
  <c r="BG119" i="8"/>
  <c r="BF119" i="8"/>
  <c r="AS119" i="8"/>
  <c r="AR119" i="8"/>
  <c r="AQ119" i="8"/>
  <c r="AL119" i="8"/>
  <c r="CD118" i="8"/>
  <c r="CC118" i="8"/>
  <c r="BO118" i="8"/>
  <c r="BG118" i="8"/>
  <c r="BF118" i="8"/>
  <c r="AS118" i="8"/>
  <c r="AR118" i="8"/>
  <c r="AQ118" i="8"/>
  <c r="AL118" i="8"/>
  <c r="CD117" i="8"/>
  <c r="CC117" i="8"/>
  <c r="BO117" i="8"/>
  <c r="BG117" i="8"/>
  <c r="BF117" i="8"/>
  <c r="AS117" i="8"/>
  <c r="AR117" i="8"/>
  <c r="AQ117" i="8"/>
  <c r="AL117" i="8"/>
  <c r="CD116" i="8"/>
  <c r="CC116" i="8"/>
  <c r="BO116" i="8"/>
  <c r="BG116" i="8"/>
  <c r="BF116" i="8"/>
  <c r="AS116" i="8"/>
  <c r="AR116" i="8"/>
  <c r="AQ116" i="8"/>
  <c r="AL116" i="8"/>
  <c r="CD115" i="8"/>
  <c r="CC115" i="8"/>
  <c r="BO115" i="8"/>
  <c r="BG115" i="8"/>
  <c r="BF115" i="8"/>
  <c r="AS115" i="8"/>
  <c r="AR115" i="8"/>
  <c r="AQ115" i="8"/>
  <c r="AL115" i="8"/>
  <c r="CD114" i="8"/>
  <c r="CC114" i="8"/>
  <c r="BO114" i="8"/>
  <c r="BG114" i="8"/>
  <c r="BF114" i="8"/>
  <c r="AS114" i="8"/>
  <c r="AR114" i="8"/>
  <c r="AQ114" i="8"/>
  <c r="AL114" i="8"/>
  <c r="CD113" i="8"/>
  <c r="CC113" i="8"/>
  <c r="BO113" i="8"/>
  <c r="BG113" i="8"/>
  <c r="BF113" i="8"/>
  <c r="AS113" i="8"/>
  <c r="AR113" i="8"/>
  <c r="AQ113" i="8"/>
  <c r="AL113" i="8"/>
  <c r="CD112" i="8"/>
  <c r="CC112" i="8"/>
  <c r="BO112" i="8"/>
  <c r="BG112" i="8"/>
  <c r="BF112" i="8"/>
  <c r="AS112" i="8"/>
  <c r="AR112" i="8"/>
  <c r="AQ112" i="8"/>
  <c r="AL112" i="8"/>
  <c r="CD111" i="8"/>
  <c r="CC111" i="8"/>
  <c r="BO111" i="8"/>
  <c r="BG111" i="8"/>
  <c r="BF111" i="8"/>
  <c r="AS111" i="8"/>
  <c r="AR111" i="8"/>
  <c r="AQ111" i="8"/>
  <c r="AL111" i="8"/>
  <c r="CD110" i="8"/>
  <c r="CC110" i="8"/>
  <c r="BO110" i="8"/>
  <c r="BG110" i="8"/>
  <c r="BF110" i="8"/>
  <c r="AS110" i="8"/>
  <c r="AR110" i="8"/>
  <c r="AQ110" i="8"/>
  <c r="AL110" i="8"/>
  <c r="CD109" i="8"/>
  <c r="CC109" i="8"/>
  <c r="BO109" i="8"/>
  <c r="BG109" i="8"/>
  <c r="BF109" i="8"/>
  <c r="AS109" i="8"/>
  <c r="AR109" i="8"/>
  <c r="AQ109" i="8"/>
  <c r="AL109" i="8"/>
  <c r="CD108" i="8"/>
  <c r="CC108" i="8"/>
  <c r="BO108" i="8"/>
  <c r="BG108" i="8"/>
  <c r="BF108" i="8"/>
  <c r="AS108" i="8"/>
  <c r="AR108" i="8"/>
  <c r="AQ108" i="8"/>
  <c r="AL108" i="8"/>
  <c r="CD107" i="8"/>
  <c r="CC107" i="8"/>
  <c r="BO107" i="8"/>
  <c r="BG107" i="8"/>
  <c r="BF107" i="8"/>
  <c r="AS107" i="8"/>
  <c r="AR107" i="8"/>
  <c r="AQ107" i="8"/>
  <c r="AL107" i="8"/>
  <c r="CD106" i="8"/>
  <c r="CC106" i="8"/>
  <c r="BO106" i="8"/>
  <c r="BG106" i="8"/>
  <c r="BF106" i="8"/>
  <c r="AS106" i="8"/>
  <c r="AR106" i="8"/>
  <c r="AQ106" i="8"/>
  <c r="AL106" i="8"/>
  <c r="CD105" i="8"/>
  <c r="CC105" i="8"/>
  <c r="BO105" i="8"/>
  <c r="BG105" i="8"/>
  <c r="BF105" i="8"/>
  <c r="AS105" i="8"/>
  <c r="AR105" i="8"/>
  <c r="AQ105" i="8"/>
  <c r="AL105" i="8"/>
  <c r="CD104" i="8"/>
  <c r="CC104" i="8"/>
  <c r="BO104" i="8"/>
  <c r="BG104" i="8"/>
  <c r="BF104" i="8"/>
  <c r="AS104" i="8"/>
  <c r="AR104" i="8"/>
  <c r="AQ104" i="8"/>
  <c r="AL104" i="8"/>
  <c r="CD103" i="8"/>
  <c r="CC103" i="8"/>
  <c r="BO103" i="8"/>
  <c r="BG103" i="8"/>
  <c r="BF103" i="8"/>
  <c r="AS103" i="8"/>
  <c r="AR103" i="8"/>
  <c r="AQ103" i="8"/>
  <c r="AL103" i="8"/>
  <c r="CD102" i="8"/>
  <c r="CC102" i="8"/>
  <c r="BO102" i="8"/>
  <c r="BG102" i="8"/>
  <c r="BF102" i="8"/>
  <c r="AS102" i="8"/>
  <c r="AR102" i="8"/>
  <c r="AQ102" i="8"/>
  <c r="AL102" i="8"/>
  <c r="CD101" i="8"/>
  <c r="CC101" i="8"/>
  <c r="BO101" i="8"/>
  <c r="BG101" i="8"/>
  <c r="BF101" i="8"/>
  <c r="AS101" i="8"/>
  <c r="AR101" i="8"/>
  <c r="AQ101" i="8"/>
  <c r="AL101" i="8"/>
  <c r="CD100" i="8"/>
  <c r="CC100" i="8"/>
  <c r="BO100" i="8"/>
  <c r="BG100" i="8"/>
  <c r="BF100" i="8"/>
  <c r="AS100" i="8"/>
  <c r="AR100" i="8"/>
  <c r="AQ100" i="8"/>
  <c r="AL100" i="8"/>
  <c r="CD99" i="8"/>
  <c r="CC99" i="8"/>
  <c r="BO99" i="8"/>
  <c r="BG99" i="8"/>
  <c r="BF99" i="8"/>
  <c r="AS99" i="8"/>
  <c r="AR99" i="8"/>
  <c r="AQ99" i="8"/>
  <c r="AL99" i="8"/>
  <c r="CD98" i="8"/>
  <c r="CC98" i="8"/>
  <c r="BO98" i="8"/>
  <c r="BG98" i="8"/>
  <c r="BF98" i="8"/>
  <c r="AS98" i="8"/>
  <c r="AR98" i="8"/>
  <c r="AQ98" i="8"/>
  <c r="AL98" i="8"/>
  <c r="CD97" i="8"/>
  <c r="CC97" i="8"/>
  <c r="BO97" i="8"/>
  <c r="BG97" i="8"/>
  <c r="BF97" i="8"/>
  <c r="AS97" i="8"/>
  <c r="AR97" i="8"/>
  <c r="AQ97" i="8"/>
  <c r="AL97" i="8"/>
  <c r="CD96" i="8"/>
  <c r="CC96" i="8"/>
  <c r="BO96" i="8"/>
  <c r="BG96" i="8"/>
  <c r="BF96" i="8"/>
  <c r="AS96" i="8"/>
  <c r="AR96" i="8"/>
  <c r="AQ96" i="8"/>
  <c r="AL96" i="8"/>
  <c r="CD95" i="8"/>
  <c r="CC95" i="8"/>
  <c r="BO95" i="8"/>
  <c r="BG95" i="8"/>
  <c r="BF95" i="8"/>
  <c r="AS95" i="8"/>
  <c r="AR95" i="8"/>
  <c r="AQ95" i="8"/>
  <c r="AL95" i="8"/>
  <c r="CD94" i="8"/>
  <c r="CC94" i="8"/>
  <c r="BO94" i="8"/>
  <c r="BG94" i="8"/>
  <c r="BF94" i="8"/>
  <c r="AS94" i="8"/>
  <c r="AR94" i="8"/>
  <c r="AQ94" i="8"/>
  <c r="AL94" i="8"/>
  <c r="CD93" i="8"/>
  <c r="CC93" i="8"/>
  <c r="BO93" i="8"/>
  <c r="BG93" i="8"/>
  <c r="BF93" i="8"/>
  <c r="AS93" i="8"/>
  <c r="AR93" i="8"/>
  <c r="AQ93" i="8"/>
  <c r="AL93" i="8"/>
  <c r="CD92" i="8"/>
  <c r="CC92" i="8"/>
  <c r="BO92" i="8"/>
  <c r="BG92" i="8"/>
  <c r="BF92" i="8"/>
  <c r="AS92" i="8"/>
  <c r="AR92" i="8"/>
  <c r="AQ92" i="8"/>
  <c r="AL92" i="8"/>
  <c r="CD91" i="8"/>
  <c r="CC91" i="8"/>
  <c r="BO91" i="8"/>
  <c r="BG91" i="8"/>
  <c r="BF91" i="8"/>
  <c r="AS91" i="8"/>
  <c r="AR91" i="8"/>
  <c r="AQ91" i="8"/>
  <c r="AL91" i="8"/>
  <c r="CD90" i="8"/>
  <c r="CC90" i="8"/>
  <c r="BO90" i="8"/>
  <c r="BG90" i="8"/>
  <c r="BF90" i="8"/>
  <c r="AS90" i="8"/>
  <c r="AR90" i="8"/>
  <c r="AQ90" i="8"/>
  <c r="AL90" i="8"/>
  <c r="CD89" i="8"/>
  <c r="CC89" i="8"/>
  <c r="BO89" i="8"/>
  <c r="BG89" i="8"/>
  <c r="BF89" i="8"/>
  <c r="AS89" i="8"/>
  <c r="AR89" i="8"/>
  <c r="AQ89" i="8"/>
  <c r="AL89" i="8"/>
  <c r="CD88" i="8"/>
  <c r="CC88" i="8"/>
  <c r="BO88" i="8"/>
  <c r="BG88" i="8"/>
  <c r="BF88" i="8"/>
  <c r="AS88" i="8"/>
  <c r="AR88" i="8"/>
  <c r="AQ88" i="8"/>
  <c r="AL88" i="8"/>
  <c r="CD87" i="8"/>
  <c r="CC87" i="8"/>
  <c r="BO87" i="8"/>
  <c r="BG87" i="8"/>
  <c r="BF87" i="8"/>
  <c r="AS87" i="8"/>
  <c r="AR87" i="8"/>
  <c r="AQ87" i="8"/>
  <c r="AL87" i="8"/>
  <c r="CD86" i="8"/>
  <c r="CC86" i="8"/>
  <c r="BO86" i="8"/>
  <c r="BG86" i="8"/>
  <c r="BF86" i="8"/>
  <c r="AS86" i="8"/>
  <c r="AR86" i="8"/>
  <c r="AQ86" i="8"/>
  <c r="AL86" i="8"/>
  <c r="CD85" i="8"/>
  <c r="CC85" i="8"/>
  <c r="BO85" i="8"/>
  <c r="BG85" i="8"/>
  <c r="BF85" i="8"/>
  <c r="AS85" i="8"/>
  <c r="AR85" i="8"/>
  <c r="AQ85" i="8"/>
  <c r="AL85" i="8"/>
  <c r="CD84" i="8"/>
  <c r="CC84" i="8"/>
  <c r="BO84" i="8"/>
  <c r="BG84" i="8"/>
  <c r="BF84" i="8"/>
  <c r="AS84" i="8"/>
  <c r="AR84" i="8"/>
  <c r="AQ84" i="8"/>
  <c r="AL84" i="8"/>
  <c r="CD83" i="8"/>
  <c r="CC83" i="8"/>
  <c r="BO83" i="8"/>
  <c r="BG83" i="8"/>
  <c r="BF83" i="8"/>
  <c r="AS83" i="8"/>
  <c r="AR83" i="8"/>
  <c r="AQ83" i="8"/>
  <c r="AL83" i="8"/>
  <c r="CD82" i="8"/>
  <c r="CC82" i="8"/>
  <c r="BO82" i="8"/>
  <c r="BG82" i="8"/>
  <c r="BF82" i="8"/>
  <c r="AS82" i="8"/>
  <c r="AR82" i="8"/>
  <c r="AQ82" i="8"/>
  <c r="AL82" i="8"/>
  <c r="CD81" i="8"/>
  <c r="CC81" i="8"/>
  <c r="BO81" i="8"/>
  <c r="BG81" i="8"/>
  <c r="BF81" i="8"/>
  <c r="AS81" i="8"/>
  <c r="AR81" i="8"/>
  <c r="AQ81" i="8"/>
  <c r="AL81" i="8"/>
  <c r="CD80" i="8"/>
  <c r="CC80" i="8"/>
  <c r="BO80" i="8"/>
  <c r="BG80" i="8"/>
  <c r="BF80" i="8"/>
  <c r="AS80" i="8"/>
  <c r="AR80" i="8"/>
  <c r="AQ80" i="8"/>
  <c r="AL80" i="8"/>
  <c r="CD79" i="8"/>
  <c r="CC79" i="8"/>
  <c r="BO79" i="8"/>
  <c r="BG79" i="8"/>
  <c r="BF79" i="8"/>
  <c r="AS79" i="8"/>
  <c r="AR79" i="8"/>
  <c r="AQ79" i="8"/>
  <c r="AL79" i="8"/>
  <c r="CD78" i="8"/>
  <c r="CC78" i="8"/>
  <c r="BO78" i="8"/>
  <c r="BG78" i="8"/>
  <c r="BF78" i="8"/>
  <c r="AS78" i="8"/>
  <c r="AR78" i="8"/>
  <c r="AQ78" i="8"/>
  <c r="AL78" i="8"/>
  <c r="CD77" i="8"/>
  <c r="CC77" i="8"/>
  <c r="BO77" i="8"/>
  <c r="BG77" i="8"/>
  <c r="BF77" i="8"/>
  <c r="AS77" i="8"/>
  <c r="AR77" i="8"/>
  <c r="AQ77" i="8"/>
  <c r="AL77" i="8"/>
  <c r="CD76" i="8"/>
  <c r="CC76" i="8"/>
  <c r="BO76" i="8"/>
  <c r="BG76" i="8"/>
  <c r="BF76" i="8"/>
  <c r="AS76" i="8"/>
  <c r="AR76" i="8"/>
  <c r="AQ76" i="8"/>
  <c r="AL76" i="8"/>
  <c r="CD75" i="8"/>
  <c r="CC75" i="8"/>
  <c r="BO75" i="8"/>
  <c r="BG75" i="8"/>
  <c r="BF75" i="8"/>
  <c r="AS75" i="8"/>
  <c r="AR75" i="8"/>
  <c r="AQ75" i="8"/>
  <c r="AL75" i="8"/>
  <c r="CD74" i="8"/>
  <c r="CC74" i="8"/>
  <c r="BO74" i="8"/>
  <c r="BG74" i="8"/>
  <c r="BF74" i="8"/>
  <c r="AS74" i="8"/>
  <c r="AR74" i="8"/>
  <c r="AQ74" i="8"/>
  <c r="AL74" i="8"/>
  <c r="CD73" i="8"/>
  <c r="CC73" i="8"/>
  <c r="BO73" i="8"/>
  <c r="BG73" i="8"/>
  <c r="BF73" i="8"/>
  <c r="AS73" i="8"/>
  <c r="AR73" i="8"/>
  <c r="AQ73" i="8"/>
  <c r="AL73" i="8"/>
  <c r="CD72" i="8"/>
  <c r="CC72" i="8"/>
  <c r="BO72" i="8"/>
  <c r="BG72" i="8"/>
  <c r="BF72" i="8"/>
  <c r="AS72" i="8"/>
  <c r="AR72" i="8"/>
  <c r="AQ72" i="8"/>
  <c r="AL72" i="8"/>
  <c r="CD71" i="8"/>
  <c r="CC71" i="8"/>
  <c r="BO71" i="8"/>
  <c r="BG71" i="8"/>
  <c r="BF71" i="8"/>
  <c r="AS71" i="8"/>
  <c r="AR71" i="8"/>
  <c r="AQ71" i="8"/>
  <c r="AL71" i="8"/>
  <c r="CD70" i="8"/>
  <c r="CC70" i="8"/>
  <c r="BO70" i="8"/>
  <c r="BG70" i="8"/>
  <c r="BF70" i="8"/>
  <c r="AS70" i="8"/>
  <c r="AR70" i="8"/>
  <c r="AQ70" i="8"/>
  <c r="AL70" i="8"/>
  <c r="CD69" i="8"/>
  <c r="CC69" i="8"/>
  <c r="BO69" i="8"/>
  <c r="BG69" i="8"/>
  <c r="BF69" i="8"/>
  <c r="AS69" i="8"/>
  <c r="AR69" i="8"/>
  <c r="AQ69" i="8"/>
  <c r="AL69" i="8"/>
  <c r="CD68" i="8"/>
  <c r="CC68" i="8"/>
  <c r="BO68" i="8"/>
  <c r="BG68" i="8"/>
  <c r="BF68" i="8"/>
  <c r="AS68" i="8"/>
  <c r="AR68" i="8"/>
  <c r="AQ68" i="8"/>
  <c r="AL68" i="8"/>
  <c r="CD67" i="8"/>
  <c r="CC67" i="8"/>
  <c r="BO67" i="8"/>
  <c r="BG67" i="8"/>
  <c r="BF67" i="8"/>
  <c r="AS67" i="8"/>
  <c r="AR67" i="8"/>
  <c r="AQ67" i="8"/>
  <c r="AL67" i="8"/>
  <c r="CD66" i="8"/>
  <c r="CC66" i="8"/>
  <c r="BO66" i="8"/>
  <c r="BG66" i="8"/>
  <c r="BF66" i="8"/>
  <c r="AS66" i="8"/>
  <c r="AR66" i="8"/>
  <c r="AQ66" i="8"/>
  <c r="AL66" i="8"/>
  <c r="CD65" i="8"/>
  <c r="CC65" i="8"/>
  <c r="BO65" i="8"/>
  <c r="BG65" i="8"/>
  <c r="BF65" i="8"/>
  <c r="AS65" i="8"/>
  <c r="AR65" i="8"/>
  <c r="AQ65" i="8"/>
  <c r="AL65" i="8"/>
  <c r="CD64" i="8"/>
  <c r="CC64" i="8"/>
  <c r="BO64" i="8"/>
  <c r="BG64" i="8"/>
  <c r="BF64" i="8"/>
  <c r="AS64" i="8"/>
  <c r="AR64" i="8"/>
  <c r="AQ64" i="8"/>
  <c r="AL64" i="8"/>
  <c r="CD63" i="8"/>
  <c r="CC63" i="8"/>
  <c r="BO63" i="8"/>
  <c r="BG63" i="8"/>
  <c r="BF63" i="8"/>
  <c r="AS63" i="8"/>
  <c r="AR63" i="8"/>
  <c r="AQ63" i="8"/>
  <c r="AL63" i="8"/>
  <c r="CD62" i="8"/>
  <c r="CC62" i="8"/>
  <c r="BO62" i="8"/>
  <c r="BG62" i="8"/>
  <c r="BF62" i="8"/>
  <c r="AS62" i="8"/>
  <c r="AR62" i="8"/>
  <c r="AQ62" i="8"/>
  <c r="AL62" i="8"/>
  <c r="CD61" i="8"/>
  <c r="CC61" i="8"/>
  <c r="BO61" i="8"/>
  <c r="BG61" i="8"/>
  <c r="BF61" i="8"/>
  <c r="AS61" i="8"/>
  <c r="AR61" i="8"/>
  <c r="AQ61" i="8"/>
  <c r="AL61" i="8"/>
  <c r="CD60" i="8"/>
  <c r="CC60" i="8"/>
  <c r="BO60" i="8"/>
  <c r="BG60" i="8"/>
  <c r="BF60" i="8"/>
  <c r="AS60" i="8"/>
  <c r="AR60" i="8"/>
  <c r="AQ60" i="8"/>
  <c r="AL60" i="8"/>
  <c r="CD59" i="8"/>
  <c r="CC59" i="8"/>
  <c r="BO59" i="8"/>
  <c r="BG59" i="8"/>
  <c r="BF59" i="8"/>
  <c r="AS59" i="8"/>
  <c r="AR59" i="8"/>
  <c r="AQ59" i="8"/>
  <c r="AL59" i="8"/>
  <c r="CD58" i="8"/>
  <c r="CC58" i="8"/>
  <c r="BO58" i="8"/>
  <c r="BG58" i="8"/>
  <c r="BF58" i="8"/>
  <c r="AS58" i="8"/>
  <c r="AR58" i="8"/>
  <c r="AQ58" i="8"/>
  <c r="AL58" i="8"/>
  <c r="CD57" i="8"/>
  <c r="CC57" i="8"/>
  <c r="BO57" i="8"/>
  <c r="BG57" i="8"/>
  <c r="BF57" i="8"/>
  <c r="AS57" i="8"/>
  <c r="AR57" i="8"/>
  <c r="AQ57" i="8"/>
  <c r="AL57" i="8"/>
  <c r="CD56" i="8"/>
  <c r="CC56" i="8"/>
  <c r="BO56" i="8"/>
  <c r="BG56" i="8"/>
  <c r="BF56" i="8"/>
  <c r="AS56" i="8"/>
  <c r="AR56" i="8"/>
  <c r="AQ56" i="8"/>
  <c r="AL56" i="8"/>
  <c r="CD55" i="8"/>
  <c r="CC55" i="8"/>
  <c r="BO55" i="8"/>
  <c r="BG55" i="8"/>
  <c r="BF55" i="8"/>
  <c r="AS55" i="8"/>
  <c r="AR55" i="8"/>
  <c r="AQ55" i="8"/>
  <c r="AL55" i="8"/>
  <c r="CD54" i="8"/>
  <c r="CC54" i="8"/>
  <c r="BO54" i="8"/>
  <c r="BG54" i="8"/>
  <c r="BF54" i="8"/>
  <c r="AS54" i="8"/>
  <c r="AR54" i="8"/>
  <c r="AQ54" i="8"/>
  <c r="AL54" i="8"/>
  <c r="CD53" i="8"/>
  <c r="CC53" i="8"/>
  <c r="BO53" i="8"/>
  <c r="BG53" i="8"/>
  <c r="BF53" i="8"/>
  <c r="AS53" i="8"/>
  <c r="AR53" i="8"/>
  <c r="AQ53" i="8"/>
  <c r="AL53" i="8"/>
  <c r="CD52" i="8"/>
  <c r="CC52" i="8"/>
  <c r="BO52" i="8"/>
  <c r="BG52" i="8"/>
  <c r="BF52" i="8"/>
  <c r="AS52" i="8"/>
  <c r="AR52" i="8"/>
  <c r="AQ52" i="8"/>
  <c r="AL52" i="8"/>
  <c r="CD51" i="8"/>
  <c r="CC51" i="8"/>
  <c r="BO51" i="8"/>
  <c r="BG51" i="8"/>
  <c r="BF51" i="8"/>
  <c r="AS51" i="8"/>
  <c r="AR51" i="8"/>
  <c r="AQ51" i="8"/>
  <c r="AL51" i="8"/>
  <c r="CD50" i="8"/>
  <c r="CC50" i="8"/>
  <c r="BO50" i="8"/>
  <c r="BG50" i="8"/>
  <c r="BF50" i="8"/>
  <c r="AS50" i="8"/>
  <c r="AR50" i="8"/>
  <c r="AQ50" i="8"/>
  <c r="AL50" i="8"/>
  <c r="CD49" i="8"/>
  <c r="CC49" i="8"/>
  <c r="BO49" i="8"/>
  <c r="BG49" i="8"/>
  <c r="BF49" i="8"/>
  <c r="AS49" i="8"/>
  <c r="AR49" i="8"/>
  <c r="AQ49" i="8"/>
  <c r="AL49" i="8"/>
  <c r="CD48" i="8"/>
  <c r="CC48" i="8"/>
  <c r="BO48" i="8"/>
  <c r="BG48" i="8"/>
  <c r="BF48" i="8"/>
  <c r="AS48" i="8"/>
  <c r="AR48" i="8"/>
  <c r="AQ48" i="8"/>
  <c r="AL48" i="8"/>
  <c r="CD47" i="8"/>
  <c r="CC47" i="8"/>
  <c r="BO47" i="8"/>
  <c r="BG47" i="8"/>
  <c r="BF47" i="8"/>
  <c r="AS47" i="8"/>
  <c r="AR47" i="8"/>
  <c r="AQ47" i="8"/>
  <c r="AL47" i="8"/>
  <c r="CD46" i="8"/>
  <c r="CC46" i="8"/>
  <c r="BO46" i="8"/>
  <c r="BG46" i="8"/>
  <c r="BF46" i="8"/>
  <c r="AS46" i="8"/>
  <c r="AR46" i="8"/>
  <c r="AQ46" i="8"/>
  <c r="AL46" i="8"/>
  <c r="CD45" i="8"/>
  <c r="CC45" i="8"/>
  <c r="BO45" i="8"/>
  <c r="BG45" i="8"/>
  <c r="BF45" i="8"/>
  <c r="AS45" i="8"/>
  <c r="AR45" i="8"/>
  <c r="AQ45" i="8"/>
  <c r="AL45" i="8"/>
  <c r="CD44" i="8"/>
  <c r="CC44" i="8"/>
  <c r="BO44" i="8"/>
  <c r="BG44" i="8"/>
  <c r="BF44" i="8"/>
  <c r="AS44" i="8"/>
  <c r="AR44" i="8"/>
  <c r="AQ44" i="8"/>
  <c r="AL44" i="8"/>
  <c r="CD43" i="8"/>
  <c r="CC43" i="8"/>
  <c r="BO43" i="8"/>
  <c r="BG43" i="8"/>
  <c r="BF43" i="8"/>
  <c r="AS43" i="8"/>
  <c r="AR43" i="8"/>
  <c r="AQ43" i="8"/>
  <c r="AL43" i="8"/>
  <c r="CD42" i="8"/>
  <c r="CC42" i="8"/>
  <c r="BO42" i="8"/>
  <c r="BG42" i="8"/>
  <c r="BF42" i="8"/>
  <c r="AS42" i="8"/>
  <c r="AR42" i="8"/>
  <c r="AQ42" i="8"/>
  <c r="AL42" i="8"/>
  <c r="CD41" i="8"/>
  <c r="CC41" i="8"/>
  <c r="BO41" i="8"/>
  <c r="BG41" i="8"/>
  <c r="BF41" i="8"/>
  <c r="AS41" i="8"/>
  <c r="AR41" i="8"/>
  <c r="AQ41" i="8"/>
  <c r="AL41" i="8"/>
  <c r="CD40" i="8"/>
  <c r="CC40" i="8"/>
  <c r="BO40" i="8"/>
  <c r="BG40" i="8"/>
  <c r="BF40" i="8"/>
  <c r="AS40" i="8"/>
  <c r="AR40" i="8"/>
  <c r="AQ40" i="8"/>
  <c r="AL40" i="8"/>
  <c r="CD39" i="8"/>
  <c r="CC39" i="8"/>
  <c r="BO39" i="8"/>
  <c r="BG39" i="8"/>
  <c r="BF39" i="8"/>
  <c r="AS39" i="8"/>
  <c r="AR39" i="8"/>
  <c r="AQ39" i="8"/>
  <c r="AL39" i="8"/>
  <c r="CD38" i="8"/>
  <c r="CC38" i="8"/>
  <c r="BO38" i="8"/>
  <c r="BG38" i="8"/>
  <c r="BF38" i="8"/>
  <c r="AS38" i="8"/>
  <c r="AR38" i="8"/>
  <c r="AQ38" i="8"/>
  <c r="AL38" i="8"/>
  <c r="CD37" i="8"/>
  <c r="CC37" i="8"/>
  <c r="BO37" i="8"/>
  <c r="BG37" i="8"/>
  <c r="BF37" i="8"/>
  <c r="AS37" i="8"/>
  <c r="AR37" i="8"/>
  <c r="AQ37" i="8"/>
  <c r="AL37" i="8"/>
  <c r="CD36" i="8"/>
  <c r="CC36" i="8"/>
  <c r="BO36" i="8"/>
  <c r="BG36" i="8"/>
  <c r="BF36" i="8"/>
  <c r="AS36" i="8"/>
  <c r="AR36" i="8"/>
  <c r="AQ36" i="8"/>
  <c r="AL36" i="8"/>
  <c r="CD35" i="8"/>
  <c r="CC35" i="8"/>
  <c r="BO35" i="8"/>
  <c r="BG35" i="8"/>
  <c r="BF35" i="8"/>
  <c r="AS35" i="8"/>
  <c r="AR35" i="8"/>
  <c r="AQ35" i="8"/>
  <c r="AL35" i="8"/>
  <c r="CD34" i="8"/>
  <c r="CC34" i="8"/>
  <c r="BO34" i="8"/>
  <c r="BG34" i="8"/>
  <c r="BF34" i="8"/>
  <c r="AS34" i="8"/>
  <c r="AR34" i="8"/>
  <c r="AQ34" i="8"/>
  <c r="AL34" i="8"/>
  <c r="CD33" i="8"/>
  <c r="CC33" i="8"/>
  <c r="BO33" i="8"/>
  <c r="BG33" i="8"/>
  <c r="BF33" i="8"/>
  <c r="AS33" i="8"/>
  <c r="AR33" i="8"/>
  <c r="AQ33" i="8"/>
  <c r="AL33" i="8"/>
  <c r="CD32" i="8"/>
  <c r="CC32" i="8"/>
  <c r="BO32" i="8"/>
  <c r="BG32" i="8"/>
  <c r="BF32" i="8"/>
  <c r="AS32" i="8"/>
  <c r="AR32" i="8"/>
  <c r="AQ32" i="8"/>
  <c r="AL32" i="8"/>
  <c r="CD31" i="8"/>
  <c r="CC31" i="8"/>
  <c r="BO31" i="8"/>
  <c r="BG31" i="8"/>
  <c r="BF31" i="8"/>
  <c r="AS31" i="8"/>
  <c r="AR31" i="8"/>
  <c r="AQ31" i="8"/>
  <c r="AL31" i="8"/>
  <c r="CD30" i="8"/>
  <c r="CC30" i="8"/>
  <c r="BO30" i="8"/>
  <c r="BG30" i="8"/>
  <c r="BF30" i="8"/>
  <c r="AS30" i="8"/>
  <c r="AR30" i="8"/>
  <c r="AQ30" i="8"/>
  <c r="AL30" i="8"/>
  <c r="CD29" i="8"/>
  <c r="CC29" i="8"/>
  <c r="BO29" i="8"/>
  <c r="BG29" i="8"/>
  <c r="BF29" i="8"/>
  <c r="AS29" i="8"/>
  <c r="AR29" i="8"/>
  <c r="AQ29" i="8"/>
  <c r="AL29" i="8"/>
  <c r="CD28" i="8"/>
  <c r="CC28" i="8"/>
  <c r="BO28" i="8"/>
  <c r="BG28" i="8"/>
  <c r="BF28" i="8"/>
  <c r="AS28" i="8"/>
  <c r="AR28" i="8"/>
  <c r="AQ28" i="8"/>
  <c r="AL28" i="8"/>
  <c r="CD27" i="8"/>
  <c r="CC27" i="8"/>
  <c r="BO27" i="8"/>
  <c r="BG27" i="8"/>
  <c r="BF27" i="8"/>
  <c r="AS27" i="8"/>
  <c r="AR27" i="8"/>
  <c r="AQ27" i="8"/>
  <c r="AL27" i="8"/>
  <c r="CD26" i="8"/>
  <c r="CC26" i="8"/>
  <c r="BO26" i="8"/>
  <c r="BG26" i="8"/>
  <c r="BF26" i="8"/>
  <c r="AS26" i="8"/>
  <c r="AR26" i="8"/>
  <c r="AQ26" i="8"/>
  <c r="AL26" i="8"/>
  <c r="CD25" i="8"/>
  <c r="CC25" i="8"/>
  <c r="BO25" i="8"/>
  <c r="BG25" i="8"/>
  <c r="BF25" i="8"/>
  <c r="AS25" i="8"/>
  <c r="AR25" i="8"/>
  <c r="AQ25" i="8"/>
  <c r="AL25" i="8"/>
  <c r="CD24" i="8"/>
  <c r="CC24" i="8"/>
  <c r="BO24" i="8"/>
  <c r="BG24" i="8"/>
  <c r="BF24" i="8"/>
  <c r="AS24" i="8"/>
  <c r="AR24" i="8"/>
  <c r="AQ24" i="8"/>
  <c r="AL24" i="8"/>
  <c r="CD23" i="8"/>
  <c r="CC23" i="8"/>
  <c r="BO23" i="8"/>
  <c r="BG23" i="8"/>
  <c r="BF23" i="8"/>
  <c r="AS23" i="8"/>
  <c r="AR23" i="8"/>
  <c r="AQ23" i="8"/>
  <c r="AL23" i="8"/>
  <c r="CD22" i="8"/>
  <c r="CC22" i="8"/>
  <c r="BO22" i="8"/>
  <c r="BG22" i="8"/>
  <c r="BF22" i="8"/>
  <c r="AS22" i="8"/>
  <c r="AR22" i="8"/>
  <c r="AQ22" i="8"/>
  <c r="AL22" i="8"/>
  <c r="CD21" i="8"/>
  <c r="CC21" i="8"/>
  <c r="BO21" i="8"/>
  <c r="BG21" i="8"/>
  <c r="BF21" i="8"/>
  <c r="AS21" i="8"/>
  <c r="AR21" i="8"/>
  <c r="AQ21" i="8"/>
  <c r="AL21" i="8"/>
  <c r="CD20" i="8"/>
  <c r="CC20" i="8"/>
  <c r="BO20" i="8"/>
  <c r="BG20" i="8"/>
  <c r="BF20" i="8"/>
  <c r="AS20" i="8"/>
  <c r="AR20" i="8"/>
  <c r="AQ20" i="8"/>
  <c r="AL20" i="8"/>
  <c r="CD19" i="8"/>
  <c r="CC19" i="8"/>
  <c r="BO19" i="8"/>
  <c r="BG19" i="8"/>
  <c r="BF19" i="8"/>
  <c r="AS19" i="8"/>
  <c r="AR19" i="8"/>
  <c r="AQ19" i="8"/>
  <c r="AL19" i="8"/>
  <c r="CD18" i="8"/>
  <c r="CC18" i="8"/>
  <c r="BO18" i="8"/>
  <c r="BG18" i="8"/>
  <c r="BF18" i="8"/>
  <c r="AS18" i="8"/>
  <c r="AR18" i="8"/>
  <c r="AQ18" i="8"/>
  <c r="AL18" i="8"/>
  <c r="CD17" i="8"/>
  <c r="CC17" i="8"/>
  <c r="BO17" i="8"/>
  <c r="BG17" i="8"/>
  <c r="BF17" i="8"/>
  <c r="AS17" i="8"/>
  <c r="AR17" i="8"/>
  <c r="AQ17" i="8"/>
  <c r="AL17" i="8"/>
  <c r="CD16" i="8"/>
  <c r="CC16" i="8"/>
  <c r="BO16" i="8"/>
  <c r="BG16" i="8"/>
  <c r="BF16" i="8"/>
  <c r="AS16" i="8"/>
  <c r="AR16" i="8"/>
  <c r="AQ16" i="8"/>
  <c r="AL16" i="8"/>
  <c r="CD15" i="8"/>
  <c r="CC15" i="8"/>
  <c r="BO15" i="8"/>
  <c r="BG15" i="8"/>
  <c r="BF15" i="8"/>
  <c r="AS15" i="8"/>
  <c r="AR15" i="8"/>
  <c r="AQ15" i="8"/>
  <c r="AL15" i="8"/>
  <c r="CD14" i="8"/>
  <c r="CC14" i="8"/>
  <c r="BO14" i="8"/>
  <c r="BG14" i="8"/>
  <c r="BF14" i="8"/>
  <c r="AS14" i="8"/>
  <c r="AR14" i="8"/>
  <c r="AQ14" i="8"/>
  <c r="AL14" i="8"/>
  <c r="CD13" i="8"/>
  <c r="CC13" i="8"/>
  <c r="BO13" i="8"/>
  <c r="BG13" i="8"/>
  <c r="BF13" i="8"/>
  <c r="AS13" i="8"/>
  <c r="AR13" i="8"/>
  <c r="AQ13" i="8"/>
  <c r="AL13" i="8"/>
  <c r="CD12" i="8"/>
  <c r="CC12" i="8"/>
  <c r="BO12" i="8"/>
  <c r="BG12" i="8"/>
  <c r="BF12" i="8"/>
  <c r="AS12" i="8"/>
  <c r="AR12" i="8"/>
  <c r="AQ12" i="8"/>
  <c r="AL12" i="8"/>
  <c r="CD11" i="8"/>
  <c r="CC11" i="8"/>
  <c r="BO11" i="8"/>
  <c r="BG11" i="8"/>
  <c r="BF11" i="8"/>
  <c r="AS11" i="8"/>
  <c r="AR11" i="8"/>
  <c r="AQ11" i="8"/>
  <c r="AL11" i="8"/>
  <c r="CD10" i="8"/>
  <c r="CC10" i="8"/>
  <c r="BO10" i="8"/>
  <c r="BG10" i="8"/>
  <c r="BF10" i="8"/>
  <c r="AS10" i="8"/>
  <c r="AR10" i="8"/>
  <c r="AQ10" i="8"/>
  <c r="AL10" i="8"/>
  <c r="CD9" i="8"/>
  <c r="CC9" i="8"/>
  <c r="BO9" i="8"/>
  <c r="BG9" i="8"/>
  <c r="BF9" i="8"/>
  <c r="AS9" i="8"/>
  <c r="AR9" i="8"/>
  <c r="AQ9" i="8"/>
  <c r="AL9" i="8"/>
  <c r="D9" i="8"/>
  <c r="CD8" i="8"/>
  <c r="CC8" i="8"/>
  <c r="BO8" i="8"/>
  <c r="BG8" i="8"/>
  <c r="BF8" i="8"/>
  <c r="AS8" i="8"/>
  <c r="AR8" i="8"/>
  <c r="AQ8" i="8"/>
  <c r="AL8" i="8"/>
  <c r="CD7" i="8"/>
  <c r="CC7" i="8"/>
  <c r="BO7" i="8"/>
  <c r="BG7" i="8"/>
  <c r="BF7" i="8"/>
  <c r="AS7" i="8"/>
  <c r="AR7" i="8"/>
  <c r="AQ7" i="8"/>
  <c r="AL7" i="8"/>
  <c r="CD6" i="8"/>
  <c r="CC6" i="8"/>
  <c r="BO6" i="8"/>
  <c r="BG6" i="8"/>
  <c r="BF6" i="8"/>
  <c r="AS6" i="8"/>
  <c r="AR6" i="8"/>
  <c r="AQ6" i="8"/>
  <c r="AL6" i="8"/>
  <c r="D6" i="8"/>
  <c r="CD5" i="8"/>
  <c r="CC5" i="8"/>
  <c r="BO5" i="8"/>
  <c r="BG5" i="8"/>
  <c r="BF5" i="8"/>
  <c r="AS5" i="8"/>
  <c r="AR5" i="8"/>
  <c r="AQ5" i="8"/>
  <c r="AL5" i="8"/>
  <c r="CD4" i="8"/>
  <c r="CC4" i="8"/>
  <c r="BO4" i="8"/>
  <c r="BG4" i="8"/>
  <c r="BF4" i="8"/>
  <c r="AS4" i="8"/>
  <c r="AR4" i="8"/>
  <c r="AQ4" i="8"/>
  <c r="AL4" i="8"/>
  <c r="CD3" i="8"/>
  <c r="CC3" i="8"/>
  <c r="BO3" i="8"/>
  <c r="BG3" i="8"/>
  <c r="BF3" i="8"/>
  <c r="AS3" i="8"/>
  <c r="AR3" i="8"/>
  <c r="AQ3" i="8"/>
  <c r="AL3" i="8"/>
  <c r="CD2" i="8"/>
  <c r="CC2" i="8"/>
  <c r="BO2" i="8"/>
  <c r="BG2" i="8"/>
  <c r="BF2" i="8"/>
  <c r="AS2" i="8"/>
  <c r="AR2" i="8"/>
  <c r="AQ2" i="8"/>
  <c r="AL2" i="8"/>
  <c r="V8" i="7"/>
  <c r="S8" i="7"/>
  <c r="V7" i="7"/>
  <c r="S7" i="7"/>
  <c r="V6" i="7"/>
  <c r="S6" i="7"/>
  <c r="V5" i="7"/>
  <c r="S5" i="7"/>
  <c r="V4" i="7"/>
  <c r="S4" i="7"/>
  <c r="V3" i="7"/>
  <c r="S3" i="7"/>
  <c r="V2" i="7"/>
  <c r="S2" i="7"/>
  <c r="CD30" i="4"/>
  <c r="CC30" i="4"/>
  <c r="BO30" i="4"/>
  <c r="BG30" i="4"/>
  <c r="BF30" i="4"/>
  <c r="AS30" i="4"/>
  <c r="AR30" i="4"/>
  <c r="AQ30" i="4"/>
  <c r="AL30" i="4"/>
  <c r="CD29" i="4"/>
  <c r="CC29" i="4"/>
  <c r="BO29" i="4"/>
  <c r="BG29" i="4"/>
  <c r="BF29" i="4"/>
  <c r="AS29" i="4"/>
  <c r="AR29" i="4"/>
  <c r="AQ29" i="4"/>
  <c r="AL29" i="4"/>
  <c r="CD28" i="4"/>
  <c r="CC28" i="4"/>
  <c r="BO28" i="4"/>
  <c r="BG28" i="4"/>
  <c r="BF28" i="4"/>
  <c r="AS28" i="4"/>
  <c r="AR28" i="4"/>
  <c r="AQ28" i="4"/>
  <c r="AL28" i="4"/>
  <c r="CD27" i="4"/>
  <c r="CC27" i="4"/>
  <c r="BO27" i="4"/>
  <c r="BG27" i="4"/>
  <c r="BF27" i="4"/>
  <c r="AS27" i="4"/>
  <c r="AR27" i="4"/>
  <c r="AQ27" i="4"/>
  <c r="AL27" i="4"/>
  <c r="CD26" i="4"/>
  <c r="CC26" i="4"/>
  <c r="BO26" i="4"/>
  <c r="BG26" i="4"/>
  <c r="BF26" i="4"/>
  <c r="AS26" i="4"/>
  <c r="AR26" i="4"/>
  <c r="AQ26" i="4"/>
  <c r="AL26" i="4"/>
  <c r="CD25" i="4"/>
  <c r="CC25" i="4"/>
  <c r="BO25" i="4"/>
  <c r="BG25" i="4"/>
  <c r="BF25" i="4"/>
  <c r="AS25" i="4"/>
  <c r="AR25" i="4"/>
  <c r="AQ25" i="4"/>
  <c r="AL25" i="4"/>
  <c r="CD24" i="4"/>
  <c r="CC24" i="4"/>
  <c r="BO24" i="4"/>
  <c r="BG24" i="4"/>
  <c r="BF24" i="4"/>
  <c r="AS24" i="4"/>
  <c r="AR24" i="4"/>
  <c r="AQ24" i="4"/>
  <c r="AL24" i="4"/>
  <c r="CD23" i="4"/>
  <c r="CC23" i="4"/>
  <c r="BO23" i="4"/>
  <c r="BG23" i="4"/>
  <c r="BF23" i="4"/>
  <c r="AS23" i="4"/>
  <c r="AR23" i="4"/>
  <c r="AQ23" i="4"/>
  <c r="AL23" i="4"/>
  <c r="CD22" i="4"/>
  <c r="CC22" i="4"/>
  <c r="BO22" i="4"/>
  <c r="BG22" i="4"/>
  <c r="BF22" i="4"/>
  <c r="AS22" i="4"/>
  <c r="AR22" i="4"/>
  <c r="AQ22" i="4"/>
  <c r="AL22" i="4"/>
  <c r="CD21" i="4"/>
  <c r="CC21" i="4"/>
  <c r="BO21" i="4"/>
  <c r="BG21" i="4"/>
  <c r="BF21" i="4"/>
  <c r="AS21" i="4"/>
  <c r="AR21" i="4"/>
  <c r="AQ21" i="4"/>
  <c r="AL21" i="4"/>
  <c r="CD20" i="4"/>
  <c r="CC20" i="4"/>
  <c r="BO20" i="4"/>
  <c r="BG20" i="4"/>
  <c r="BF20" i="4"/>
  <c r="AS20" i="4"/>
  <c r="AR20" i="4"/>
  <c r="AQ20" i="4"/>
  <c r="AL20" i="4"/>
  <c r="CD19" i="4"/>
  <c r="CC19" i="4"/>
  <c r="BO19" i="4"/>
  <c r="BG19" i="4"/>
  <c r="BF19" i="4"/>
  <c r="AS19" i="4"/>
  <c r="AR19" i="4"/>
  <c r="AQ19" i="4"/>
  <c r="AL19" i="4"/>
  <c r="CD18" i="4"/>
  <c r="CC18" i="4"/>
  <c r="BO18" i="4"/>
  <c r="BG18" i="4"/>
  <c r="BF18" i="4"/>
  <c r="AS18" i="4"/>
  <c r="AR18" i="4"/>
  <c r="AQ18" i="4"/>
  <c r="AL18" i="4"/>
  <c r="CD17" i="4"/>
  <c r="CC17" i="4"/>
  <c r="BO17" i="4"/>
  <c r="BG17" i="4"/>
  <c r="BF17" i="4"/>
  <c r="AS17" i="4"/>
  <c r="AR17" i="4"/>
  <c r="AQ17" i="4"/>
  <c r="AL17" i="4"/>
  <c r="CD16" i="4"/>
  <c r="CC16" i="4"/>
  <c r="BO16" i="4"/>
  <c r="BG16" i="4"/>
  <c r="BF16" i="4"/>
  <c r="AS16" i="4"/>
  <c r="AR16" i="4"/>
  <c r="AQ16" i="4"/>
  <c r="AL16" i="4"/>
  <c r="CD15" i="4"/>
  <c r="CC15" i="4"/>
  <c r="BO15" i="4"/>
  <c r="BG15" i="4"/>
  <c r="BF15" i="4"/>
  <c r="AS15" i="4"/>
  <c r="AR15" i="4"/>
  <c r="AQ15" i="4"/>
  <c r="AL15" i="4"/>
  <c r="CD14" i="4"/>
  <c r="CC14" i="4"/>
  <c r="BO14" i="4"/>
  <c r="BG14" i="4"/>
  <c r="BF14" i="4"/>
  <c r="AS14" i="4"/>
  <c r="AR14" i="4"/>
  <c r="AQ14" i="4"/>
  <c r="AL14" i="4"/>
  <c r="CD13" i="4"/>
  <c r="CC13" i="4"/>
  <c r="BO13" i="4"/>
  <c r="BG13" i="4"/>
  <c r="BF13" i="4"/>
  <c r="AS13" i="4"/>
  <c r="AR13" i="4"/>
  <c r="AQ13" i="4"/>
  <c r="AL13" i="4"/>
  <c r="CD12" i="4"/>
  <c r="CC12" i="4"/>
  <c r="BO12" i="4"/>
  <c r="BG12" i="4"/>
  <c r="BF12" i="4"/>
  <c r="AS12" i="4"/>
  <c r="AR12" i="4"/>
  <c r="AQ12" i="4"/>
  <c r="AL12" i="4"/>
  <c r="CD11" i="4"/>
  <c r="CC11" i="4"/>
  <c r="BO11" i="4"/>
  <c r="BG11" i="4"/>
  <c r="BF11" i="4"/>
  <c r="AS11" i="4"/>
  <c r="AR11" i="4"/>
  <c r="AQ11" i="4"/>
  <c r="AL11" i="4"/>
  <c r="CD10" i="4"/>
  <c r="CC10" i="4"/>
  <c r="BO10" i="4"/>
  <c r="BG10" i="4"/>
  <c r="BF10" i="4"/>
  <c r="AS10" i="4"/>
  <c r="AR10" i="4"/>
  <c r="AQ10" i="4"/>
  <c r="AL10" i="4"/>
  <c r="CD9" i="4"/>
  <c r="CC9" i="4"/>
  <c r="BO9" i="4"/>
  <c r="BG9" i="4"/>
  <c r="BF9" i="4"/>
  <c r="AS9" i="4"/>
  <c r="AR9" i="4"/>
  <c r="AQ9" i="4"/>
  <c r="AL9" i="4"/>
  <c r="CD8" i="4"/>
  <c r="CC8" i="4"/>
  <c r="BO8" i="4"/>
  <c r="BG8" i="4"/>
  <c r="BF8" i="4"/>
  <c r="AS8" i="4"/>
  <c r="AR8" i="4"/>
  <c r="AQ8" i="4"/>
  <c r="AL8" i="4"/>
  <c r="CD7" i="4"/>
  <c r="CC7" i="4"/>
  <c r="BO7" i="4"/>
  <c r="BG7" i="4"/>
  <c r="BF7" i="4"/>
  <c r="AS7" i="4"/>
  <c r="AR7" i="4"/>
  <c r="AQ7" i="4"/>
  <c r="AL7" i="4"/>
  <c r="CD6" i="4"/>
  <c r="CC6" i="4"/>
  <c r="BO6" i="4"/>
  <c r="BG6" i="4"/>
  <c r="BF6" i="4"/>
  <c r="AS6" i="4"/>
  <c r="AR6" i="4"/>
  <c r="AQ6" i="4"/>
  <c r="AL6" i="4"/>
  <c r="CD5" i="4"/>
  <c r="CC5" i="4"/>
  <c r="BO5" i="4"/>
  <c r="BG5" i="4"/>
  <c r="BF5" i="4"/>
  <c r="AS5" i="4"/>
  <c r="AR5" i="4"/>
  <c r="AQ5" i="4"/>
  <c r="AL5" i="4"/>
  <c r="CD4" i="4"/>
  <c r="CC4" i="4"/>
  <c r="BO4" i="4"/>
  <c r="BG4" i="4"/>
  <c r="BF4" i="4"/>
  <c r="AS4" i="4"/>
  <c r="AR4" i="4"/>
  <c r="AQ4" i="4"/>
  <c r="AL4" i="4"/>
  <c r="CD3" i="4"/>
  <c r="CC3" i="4"/>
  <c r="BO3" i="4"/>
  <c r="BG3" i="4"/>
  <c r="BF3" i="4"/>
  <c r="AS3" i="4"/>
  <c r="AR3" i="4"/>
  <c r="AQ3" i="4"/>
  <c r="AL3" i="4"/>
  <c r="CD2" i="4"/>
  <c r="CC2" i="4"/>
  <c r="BO2" i="4"/>
  <c r="BG2" i="4"/>
  <c r="BF2" i="4"/>
  <c r="AS2" i="4"/>
  <c r="AR2" i="4"/>
  <c r="AQ2" i="4"/>
  <c r="AL2" i="4"/>
  <c r="AK260" i="2"/>
  <c r="AK259" i="2"/>
  <c r="AK258" i="2"/>
  <c r="AK257" i="2"/>
  <c r="AK256" i="2"/>
  <c r="AK255" i="2"/>
  <c r="AK254" i="2"/>
  <c r="AK253" i="2"/>
  <c r="AK252" i="2"/>
  <c r="AK251" i="2"/>
  <c r="AK250" i="2"/>
  <c r="AK249" i="2"/>
  <c r="AK248" i="2"/>
  <c r="AK247" i="2"/>
  <c r="AK246" i="2"/>
  <c r="AK245" i="2"/>
  <c r="AK244" i="2"/>
  <c r="AK243" i="2"/>
  <c r="AK242" i="2"/>
  <c r="AK241" i="2"/>
  <c r="AK240" i="2"/>
  <c r="AK239" i="2"/>
  <c r="AK238" i="2"/>
  <c r="AK237" i="2"/>
  <c r="AK236" i="2"/>
  <c r="AK235" i="2"/>
  <c r="AK234" i="2"/>
  <c r="AK233" i="2"/>
  <c r="AK232" i="2"/>
  <c r="AK231" i="2"/>
  <c r="AK230" i="2"/>
  <c r="AK229" i="2"/>
  <c r="AK228" i="2"/>
  <c r="AK227" i="2"/>
  <c r="AK226" i="2"/>
  <c r="AK225" i="2"/>
  <c r="AK224" i="2"/>
  <c r="AK223" i="2"/>
  <c r="AK222" i="2"/>
  <c r="AK221" i="2"/>
  <c r="AK220" i="2"/>
  <c r="AK219" i="2"/>
  <c r="AK218" i="2"/>
  <c r="AK217" i="2"/>
  <c r="AK216" i="2"/>
  <c r="AK215" i="2"/>
  <c r="AK214" i="2"/>
  <c r="AK213" i="2"/>
  <c r="AK212" i="2"/>
  <c r="AK211" i="2"/>
  <c r="AK210" i="2"/>
  <c r="AK209" i="2"/>
  <c r="AK208" i="2"/>
  <c r="AK207" i="2"/>
  <c r="AK206" i="2"/>
  <c r="AK205" i="2"/>
  <c r="AK204" i="2"/>
  <c r="AK203" i="2"/>
  <c r="AK202" i="2"/>
  <c r="AK201" i="2"/>
  <c r="AK200" i="2"/>
  <c r="AK199" i="2"/>
  <c r="AK198" i="2"/>
  <c r="AK197" i="2"/>
  <c r="AK196" i="2"/>
  <c r="AK195" i="2"/>
  <c r="AK194" i="2"/>
  <c r="AK193" i="2"/>
  <c r="AK192" i="2"/>
  <c r="AK191" i="2"/>
  <c r="AK190" i="2"/>
  <c r="AK189" i="2"/>
  <c r="AK188" i="2"/>
  <c r="AK187" i="2"/>
  <c r="AK186" i="2"/>
  <c r="AK185" i="2"/>
  <c r="AK184" i="2"/>
  <c r="AK183" i="2"/>
  <c r="AK182" i="2"/>
  <c r="AK181" i="2"/>
  <c r="AK180" i="2"/>
  <c r="AK179" i="2"/>
  <c r="AK178" i="2"/>
  <c r="AK177" i="2"/>
  <c r="AK176" i="2"/>
  <c r="AK175" i="2"/>
  <c r="AK174" i="2"/>
  <c r="AK173" i="2"/>
  <c r="AK172" i="2"/>
  <c r="AK171" i="2"/>
  <c r="AK170" i="2"/>
  <c r="AK169" i="2"/>
  <c r="AK168" i="2"/>
  <c r="AK167" i="2"/>
  <c r="AK166" i="2"/>
  <c r="AK165" i="2"/>
  <c r="AK164" i="2"/>
  <c r="AK163" i="2"/>
  <c r="AK162" i="2"/>
  <c r="AK161" i="2"/>
  <c r="AK160" i="2"/>
  <c r="AK159" i="2"/>
  <c r="AK158" i="2"/>
  <c r="AK157" i="2"/>
  <c r="AK156" i="2"/>
  <c r="AK155" i="2"/>
  <c r="AK154" i="2"/>
  <c r="AK153" i="2"/>
  <c r="AK152" i="2"/>
  <c r="AK151" i="2"/>
  <c r="AK150" i="2"/>
  <c r="AK149" i="2"/>
  <c r="AK148" i="2"/>
  <c r="AK147" i="2"/>
  <c r="AK146" i="2"/>
  <c r="AK145" i="2"/>
  <c r="AK144" i="2"/>
  <c r="AK143" i="2"/>
  <c r="AK142" i="2"/>
  <c r="AK141" i="2"/>
  <c r="AK140" i="2"/>
  <c r="AK139" i="2"/>
  <c r="J139" i="2"/>
  <c r="I139" i="2"/>
  <c r="H139" i="2"/>
  <c r="G139" i="2"/>
  <c r="AK138" i="2"/>
  <c r="J138" i="2"/>
  <c r="I138" i="2"/>
  <c r="H138" i="2"/>
  <c r="G138" i="2"/>
  <c r="AK137" i="2"/>
  <c r="J137" i="2"/>
  <c r="I137" i="2"/>
  <c r="H137" i="2"/>
  <c r="G137" i="2"/>
  <c r="AK136" i="2"/>
  <c r="J136" i="2"/>
  <c r="I136" i="2"/>
  <c r="H136" i="2"/>
  <c r="G136" i="2"/>
  <c r="AK135" i="2"/>
  <c r="J135" i="2"/>
  <c r="I135" i="2"/>
  <c r="H135" i="2"/>
  <c r="G135" i="2"/>
  <c r="AK134" i="2"/>
  <c r="J134" i="2"/>
  <c r="I134" i="2"/>
  <c r="H134" i="2"/>
  <c r="G134" i="2"/>
  <c r="AK133" i="2"/>
  <c r="J133" i="2"/>
  <c r="I133" i="2"/>
  <c r="H133" i="2"/>
  <c r="G133" i="2"/>
  <c r="AK132" i="2"/>
  <c r="J132" i="2"/>
  <c r="I132" i="2"/>
  <c r="H132" i="2"/>
  <c r="G132" i="2"/>
  <c r="AK131" i="2"/>
  <c r="J131" i="2"/>
  <c r="I131" i="2"/>
  <c r="H131" i="2"/>
  <c r="G131" i="2"/>
  <c r="AK130" i="2"/>
  <c r="J130" i="2"/>
  <c r="I130" i="2"/>
  <c r="H130" i="2"/>
  <c r="G130" i="2"/>
  <c r="AK129" i="2"/>
  <c r="J129" i="2"/>
  <c r="I129" i="2"/>
  <c r="H129" i="2"/>
  <c r="G129" i="2"/>
  <c r="CL128" i="2"/>
  <c r="CG128" i="2"/>
  <c r="AK128" i="2"/>
  <c r="J128" i="2"/>
  <c r="I128" i="2"/>
  <c r="H128" i="2"/>
  <c r="G128" i="2"/>
  <c r="CL127" i="2"/>
  <c r="CG127" i="2"/>
  <c r="AK127" i="2"/>
  <c r="J127" i="2"/>
  <c r="I127" i="2"/>
  <c r="H127" i="2"/>
  <c r="G127" i="2"/>
  <c r="CL126" i="2"/>
  <c r="CG126" i="2"/>
  <c r="AK126" i="2"/>
  <c r="J126" i="2"/>
  <c r="I126" i="2"/>
  <c r="H126" i="2"/>
  <c r="G126" i="2"/>
  <c r="CL125" i="2"/>
  <c r="CG125" i="2"/>
  <c r="AK125" i="2"/>
  <c r="J125" i="2"/>
  <c r="I125" i="2"/>
  <c r="H125" i="2"/>
  <c r="G125" i="2"/>
  <c r="CL124" i="2"/>
  <c r="CG124" i="2"/>
  <c r="AK124" i="2"/>
  <c r="J124" i="2"/>
  <c r="I124" i="2"/>
  <c r="H124" i="2"/>
  <c r="G124" i="2"/>
  <c r="CL123" i="2"/>
  <c r="CG123" i="2"/>
  <c r="AK123" i="2"/>
  <c r="J123" i="2"/>
  <c r="I123" i="2"/>
  <c r="H123" i="2"/>
  <c r="G123" i="2"/>
  <c r="CL122" i="2"/>
  <c r="CG122" i="2"/>
  <c r="AK122" i="2"/>
  <c r="J122" i="2"/>
  <c r="I122" i="2"/>
  <c r="H122" i="2"/>
  <c r="G122" i="2"/>
  <c r="CL121" i="2"/>
  <c r="CG121" i="2"/>
  <c r="AK121" i="2"/>
  <c r="J121" i="2"/>
  <c r="I121" i="2"/>
  <c r="H121" i="2"/>
  <c r="G121" i="2"/>
  <c r="CL120" i="2"/>
  <c r="CG120" i="2"/>
  <c r="AK120" i="2"/>
  <c r="J120" i="2"/>
  <c r="I120" i="2"/>
  <c r="H120" i="2"/>
  <c r="G120" i="2"/>
  <c r="CL119" i="2"/>
  <c r="CG119" i="2"/>
  <c r="AK119" i="2"/>
  <c r="J119" i="2"/>
  <c r="I119" i="2"/>
  <c r="H119" i="2"/>
  <c r="G119" i="2"/>
  <c r="CL118" i="2"/>
  <c r="CG118" i="2"/>
  <c r="AK118" i="2"/>
  <c r="J118" i="2"/>
  <c r="I118" i="2"/>
  <c r="H118" i="2"/>
  <c r="G118" i="2"/>
  <c r="CL117" i="2"/>
  <c r="CG117" i="2"/>
  <c r="AK117" i="2"/>
  <c r="J117" i="2"/>
  <c r="I117" i="2"/>
  <c r="H117" i="2"/>
  <c r="G117" i="2"/>
  <c r="CL116" i="2"/>
  <c r="CG116" i="2"/>
  <c r="AK116" i="2"/>
  <c r="J116" i="2"/>
  <c r="I116" i="2"/>
  <c r="H116" i="2"/>
  <c r="G116" i="2"/>
  <c r="CL115" i="2"/>
  <c r="CG115" i="2"/>
  <c r="AK115" i="2"/>
  <c r="J115" i="2"/>
  <c r="I115" i="2"/>
  <c r="H115" i="2"/>
  <c r="G115" i="2"/>
  <c r="CL114" i="2"/>
  <c r="CG114" i="2"/>
  <c r="AK114" i="2"/>
  <c r="J114" i="2"/>
  <c r="I114" i="2"/>
  <c r="H114" i="2"/>
  <c r="G114" i="2"/>
  <c r="CL113" i="2"/>
  <c r="CG113" i="2"/>
  <c r="AK113" i="2"/>
  <c r="J113" i="2"/>
  <c r="I113" i="2"/>
  <c r="H113" i="2"/>
  <c r="G113" i="2"/>
  <c r="CL112" i="2"/>
  <c r="CG112" i="2"/>
  <c r="AK112" i="2"/>
  <c r="J112" i="2"/>
  <c r="I112" i="2"/>
  <c r="H112" i="2"/>
  <c r="G112" i="2"/>
  <c r="CL111" i="2"/>
  <c r="CG111" i="2"/>
  <c r="AK111" i="2"/>
  <c r="J111" i="2"/>
  <c r="I111" i="2"/>
  <c r="H111" i="2"/>
  <c r="G111" i="2"/>
  <c r="CL110" i="2"/>
  <c r="CG110" i="2"/>
  <c r="AK110" i="2"/>
  <c r="J110" i="2"/>
  <c r="I110" i="2"/>
  <c r="H110" i="2"/>
  <c r="G110" i="2"/>
  <c r="CL109" i="2"/>
  <c r="CG109" i="2"/>
  <c r="AK109" i="2"/>
  <c r="J109" i="2"/>
  <c r="I109" i="2"/>
  <c r="H109" i="2"/>
  <c r="G109" i="2"/>
  <c r="CL108" i="2"/>
  <c r="CG108" i="2"/>
  <c r="AK108" i="2"/>
  <c r="J108" i="2"/>
  <c r="I108" i="2"/>
  <c r="H108" i="2"/>
  <c r="G108" i="2"/>
  <c r="CL107" i="2"/>
  <c r="CG107" i="2"/>
  <c r="AK107" i="2"/>
  <c r="J107" i="2"/>
  <c r="I107" i="2"/>
  <c r="H107" i="2"/>
  <c r="G107" i="2"/>
  <c r="CL106" i="2"/>
  <c r="CG106" i="2"/>
  <c r="AK106" i="2"/>
  <c r="J106" i="2"/>
  <c r="I106" i="2"/>
  <c r="H106" i="2"/>
  <c r="G106" i="2"/>
  <c r="CL105" i="2"/>
  <c r="CG105" i="2"/>
  <c r="AK105" i="2"/>
  <c r="J105" i="2"/>
  <c r="I105" i="2"/>
  <c r="H105" i="2"/>
  <c r="G105" i="2"/>
  <c r="CL104" i="2"/>
  <c r="CG104" i="2"/>
  <c r="AK104" i="2"/>
  <c r="J104" i="2"/>
  <c r="I104" i="2"/>
  <c r="H104" i="2"/>
  <c r="G104" i="2"/>
  <c r="CL103" i="2"/>
  <c r="CG103" i="2"/>
  <c r="AK103" i="2"/>
  <c r="J103" i="2"/>
  <c r="I103" i="2"/>
  <c r="H103" i="2"/>
  <c r="G103" i="2"/>
  <c r="CL102" i="2"/>
  <c r="CG102" i="2"/>
  <c r="AK102" i="2"/>
  <c r="J102" i="2"/>
  <c r="I102" i="2"/>
  <c r="H102" i="2"/>
  <c r="G102" i="2"/>
  <c r="CL101" i="2"/>
  <c r="CG101" i="2"/>
  <c r="AK101" i="2"/>
  <c r="J101" i="2"/>
  <c r="I101" i="2"/>
  <c r="H101" i="2"/>
  <c r="G101" i="2"/>
  <c r="CL100" i="2"/>
  <c r="CG100" i="2"/>
  <c r="AK100" i="2"/>
  <c r="J100" i="2"/>
  <c r="I100" i="2"/>
  <c r="H100" i="2"/>
  <c r="G100" i="2"/>
  <c r="CL99" i="2"/>
  <c r="CG99" i="2"/>
  <c r="AK99" i="2"/>
  <c r="J99" i="2"/>
  <c r="I99" i="2"/>
  <c r="H99" i="2"/>
  <c r="G99" i="2"/>
  <c r="CL98" i="2"/>
  <c r="CG98" i="2"/>
  <c r="AK98" i="2"/>
  <c r="J98" i="2"/>
  <c r="I98" i="2"/>
  <c r="H98" i="2"/>
  <c r="G98" i="2"/>
  <c r="CL97" i="2"/>
  <c r="CG97" i="2"/>
  <c r="AK97" i="2"/>
  <c r="J97" i="2"/>
  <c r="I97" i="2"/>
  <c r="H97" i="2"/>
  <c r="G97" i="2"/>
  <c r="CL96" i="2"/>
  <c r="CG96" i="2"/>
  <c r="AK96" i="2"/>
  <c r="J96" i="2"/>
  <c r="I96" i="2"/>
  <c r="H96" i="2"/>
  <c r="G96" i="2"/>
  <c r="CL95" i="2"/>
  <c r="CG95" i="2"/>
  <c r="AK95" i="2"/>
  <c r="J95" i="2"/>
  <c r="I95" i="2"/>
  <c r="H95" i="2"/>
  <c r="G95" i="2"/>
  <c r="CL94" i="2"/>
  <c r="CG94" i="2"/>
  <c r="AK94" i="2"/>
  <c r="J94" i="2"/>
  <c r="I94" i="2"/>
  <c r="H94" i="2"/>
  <c r="G94" i="2"/>
  <c r="CL93" i="2"/>
  <c r="CG93" i="2"/>
  <c r="AK93" i="2"/>
  <c r="J93" i="2"/>
  <c r="I93" i="2"/>
  <c r="H93" i="2"/>
  <c r="G93" i="2"/>
  <c r="CL92" i="2"/>
  <c r="CG92" i="2"/>
  <c r="AK92" i="2"/>
  <c r="J92" i="2"/>
  <c r="I92" i="2"/>
  <c r="H92" i="2"/>
  <c r="G92" i="2"/>
  <c r="CL91" i="2"/>
  <c r="CG91" i="2"/>
  <c r="AK91" i="2"/>
  <c r="J91" i="2"/>
  <c r="I91" i="2"/>
  <c r="H91" i="2"/>
  <c r="G91" i="2"/>
  <c r="CL90" i="2"/>
  <c r="CG90" i="2"/>
  <c r="AK90" i="2"/>
  <c r="J90" i="2"/>
  <c r="I90" i="2"/>
  <c r="H90" i="2"/>
  <c r="G90" i="2"/>
  <c r="CL89" i="2"/>
  <c r="CG89" i="2"/>
  <c r="AS89" i="2"/>
  <c r="AM89" i="2"/>
  <c r="AK89" i="2"/>
  <c r="J89" i="2"/>
  <c r="I89" i="2"/>
  <c r="H89" i="2"/>
  <c r="G89" i="2"/>
  <c r="CL88" i="2"/>
  <c r="CG88" i="2"/>
  <c r="AS88" i="2"/>
  <c r="AM88" i="2"/>
  <c r="AK88" i="2"/>
  <c r="J88" i="2"/>
  <c r="I88" i="2"/>
  <c r="H88" i="2"/>
  <c r="G88" i="2"/>
  <c r="CL87" i="2"/>
  <c r="CG87" i="2"/>
  <c r="AS87" i="2"/>
  <c r="AM87" i="2"/>
  <c r="AK87" i="2"/>
  <c r="J87" i="2"/>
  <c r="I87" i="2"/>
  <c r="H87" i="2"/>
  <c r="G87" i="2"/>
  <c r="CL86" i="2"/>
  <c r="CG86" i="2"/>
  <c r="AS86" i="2"/>
  <c r="AM86" i="2"/>
  <c r="AK86" i="2"/>
  <c r="J86" i="2"/>
  <c r="I86" i="2"/>
  <c r="H86" i="2"/>
  <c r="G86" i="2"/>
  <c r="CL85" i="2"/>
  <c r="CG85" i="2"/>
  <c r="AS85" i="2"/>
  <c r="AM85" i="2"/>
  <c r="AK85" i="2"/>
  <c r="J85" i="2"/>
  <c r="I85" i="2"/>
  <c r="H85" i="2"/>
  <c r="G85" i="2"/>
  <c r="CL84" i="2"/>
  <c r="CG84" i="2"/>
  <c r="AS84" i="2"/>
  <c r="AM84" i="2"/>
  <c r="AK84" i="2"/>
  <c r="J84" i="2"/>
  <c r="I84" i="2"/>
  <c r="H84" i="2"/>
  <c r="G84" i="2"/>
  <c r="CL83" i="2"/>
  <c r="CG83" i="2"/>
  <c r="AS83" i="2"/>
  <c r="AM83" i="2"/>
  <c r="AK83" i="2"/>
  <c r="J83" i="2"/>
  <c r="I83" i="2"/>
  <c r="H83" i="2"/>
  <c r="G83" i="2"/>
  <c r="CL82" i="2"/>
  <c r="CG82" i="2"/>
  <c r="AS82" i="2"/>
  <c r="AM82" i="2"/>
  <c r="AK82" i="2"/>
  <c r="J82" i="2"/>
  <c r="I82" i="2"/>
  <c r="H82" i="2"/>
  <c r="G82" i="2"/>
  <c r="CL81" i="2"/>
  <c r="CG81" i="2"/>
  <c r="AS81" i="2"/>
  <c r="AM81" i="2"/>
  <c r="AK81" i="2"/>
  <c r="J81" i="2"/>
  <c r="I81" i="2"/>
  <c r="H81" i="2"/>
  <c r="G81" i="2"/>
  <c r="CL80" i="2"/>
  <c r="CG80" i="2"/>
  <c r="AS80" i="2"/>
  <c r="AM80" i="2"/>
  <c r="AK80" i="2"/>
  <c r="J80" i="2"/>
  <c r="I80" i="2"/>
  <c r="H80" i="2"/>
  <c r="G80" i="2"/>
  <c r="CL79" i="2"/>
  <c r="CG79" i="2"/>
  <c r="AS79" i="2"/>
  <c r="AM79" i="2"/>
  <c r="AK79" i="2"/>
  <c r="J79" i="2"/>
  <c r="I79" i="2"/>
  <c r="H79" i="2"/>
  <c r="G79" i="2"/>
  <c r="CL78" i="2"/>
  <c r="CG78" i="2"/>
  <c r="AS78" i="2"/>
  <c r="AM78" i="2"/>
  <c r="AK78" i="2"/>
  <c r="J78" i="2"/>
  <c r="I78" i="2"/>
  <c r="H78" i="2"/>
  <c r="G78" i="2"/>
  <c r="CL77" i="2"/>
  <c r="CG77" i="2"/>
  <c r="AS77" i="2"/>
  <c r="AM77" i="2"/>
  <c r="AK77" i="2"/>
  <c r="J77" i="2"/>
  <c r="I77" i="2"/>
  <c r="H77" i="2"/>
  <c r="G77" i="2"/>
  <c r="CL76" i="2"/>
  <c r="CG76" i="2"/>
  <c r="AS76" i="2"/>
  <c r="AM76" i="2"/>
  <c r="AK76" i="2"/>
  <c r="J76" i="2"/>
  <c r="I76" i="2"/>
  <c r="H76" i="2"/>
  <c r="G76" i="2"/>
  <c r="CL75" i="2"/>
  <c r="CG75" i="2"/>
  <c r="AS75" i="2"/>
  <c r="AM75" i="2"/>
  <c r="AK75" i="2"/>
  <c r="J75" i="2"/>
  <c r="I75" i="2"/>
  <c r="H75" i="2"/>
  <c r="G75" i="2"/>
  <c r="CL74" i="2"/>
  <c r="CG74" i="2"/>
  <c r="AS74" i="2"/>
  <c r="AM74" i="2"/>
  <c r="AK74" i="2"/>
  <c r="J74" i="2"/>
  <c r="I74" i="2"/>
  <c r="H74" i="2"/>
  <c r="G74" i="2"/>
  <c r="CL73" i="2"/>
  <c r="CG73" i="2"/>
  <c r="AS73" i="2"/>
  <c r="AM73" i="2"/>
  <c r="AK73" i="2"/>
  <c r="J73" i="2"/>
  <c r="I73" i="2"/>
  <c r="H73" i="2"/>
  <c r="G73" i="2"/>
  <c r="CL72" i="2"/>
  <c r="CG72" i="2"/>
  <c r="AS72" i="2"/>
  <c r="AM72" i="2"/>
  <c r="AK72" i="2"/>
  <c r="J72" i="2"/>
  <c r="I72" i="2"/>
  <c r="H72" i="2"/>
  <c r="G72" i="2"/>
  <c r="CL71" i="2"/>
  <c r="CG71" i="2"/>
  <c r="AS71" i="2"/>
  <c r="AM71" i="2"/>
  <c r="AK71" i="2"/>
  <c r="J71" i="2"/>
  <c r="I71" i="2"/>
  <c r="H71" i="2"/>
  <c r="G71" i="2"/>
  <c r="CL70" i="2"/>
  <c r="CG70" i="2"/>
  <c r="AS70" i="2"/>
  <c r="AM70" i="2"/>
  <c r="AK70" i="2"/>
  <c r="J70" i="2"/>
  <c r="I70" i="2"/>
  <c r="H70" i="2"/>
  <c r="G70" i="2"/>
  <c r="CL69" i="2"/>
  <c r="CG69" i="2"/>
  <c r="AS69" i="2"/>
  <c r="AM69" i="2"/>
  <c r="AK69" i="2"/>
  <c r="J69" i="2"/>
  <c r="I69" i="2"/>
  <c r="H69" i="2"/>
  <c r="G69" i="2"/>
  <c r="CL68" i="2"/>
  <c r="CG68" i="2"/>
  <c r="AS68" i="2"/>
  <c r="AM68" i="2"/>
  <c r="AK68" i="2"/>
  <c r="J68" i="2"/>
  <c r="I68" i="2"/>
  <c r="H68" i="2"/>
  <c r="G68" i="2"/>
  <c r="CL67" i="2"/>
  <c r="CG67" i="2"/>
  <c r="AS67" i="2"/>
  <c r="AM67" i="2"/>
  <c r="AK67" i="2"/>
  <c r="J67" i="2"/>
  <c r="I67" i="2"/>
  <c r="H67" i="2"/>
  <c r="G67" i="2"/>
  <c r="CL66" i="2"/>
  <c r="CG66" i="2"/>
  <c r="AS66" i="2"/>
  <c r="AM66" i="2"/>
  <c r="AK66" i="2"/>
  <c r="J66" i="2"/>
  <c r="I66" i="2"/>
  <c r="H66" i="2"/>
  <c r="G66" i="2"/>
  <c r="CL65" i="2"/>
  <c r="CG65" i="2"/>
  <c r="AS65" i="2"/>
  <c r="AM65" i="2"/>
  <c r="AK65" i="2"/>
  <c r="J65" i="2"/>
  <c r="I65" i="2"/>
  <c r="H65" i="2"/>
  <c r="G65" i="2"/>
  <c r="CL64" i="2"/>
  <c r="CG64" i="2"/>
  <c r="AS64" i="2"/>
  <c r="AM64" i="2"/>
  <c r="AK64" i="2"/>
  <c r="J64" i="2"/>
  <c r="I64" i="2"/>
  <c r="H64" i="2"/>
  <c r="G64" i="2"/>
  <c r="CL63" i="2"/>
  <c r="CG63" i="2"/>
  <c r="AS63" i="2"/>
  <c r="AM63" i="2"/>
  <c r="AK63" i="2"/>
  <c r="J63" i="2"/>
  <c r="I63" i="2"/>
  <c r="H63" i="2"/>
  <c r="G63" i="2"/>
  <c r="CL62" i="2"/>
  <c r="CG62" i="2"/>
  <c r="AS62" i="2"/>
  <c r="AM62" i="2"/>
  <c r="AK62" i="2"/>
  <c r="J62" i="2"/>
  <c r="I62" i="2"/>
  <c r="H62" i="2"/>
  <c r="G62" i="2"/>
  <c r="CL61" i="2"/>
  <c r="CG61" i="2"/>
  <c r="AS61" i="2"/>
  <c r="AM61" i="2"/>
  <c r="AK61" i="2"/>
  <c r="J61" i="2"/>
  <c r="I61" i="2"/>
  <c r="H61" i="2"/>
  <c r="G61" i="2"/>
  <c r="CL60" i="2"/>
  <c r="CG60" i="2"/>
  <c r="AS60" i="2"/>
  <c r="AM60" i="2"/>
  <c r="AK60" i="2"/>
  <c r="J60" i="2"/>
  <c r="I60" i="2"/>
  <c r="H60" i="2"/>
  <c r="G60" i="2"/>
  <c r="CL59" i="2"/>
  <c r="CG59" i="2"/>
  <c r="AS59" i="2"/>
  <c r="AM59" i="2"/>
  <c r="AK59" i="2"/>
  <c r="J59" i="2"/>
  <c r="I59" i="2"/>
  <c r="H59" i="2"/>
  <c r="G59" i="2"/>
  <c r="CL58" i="2"/>
  <c r="CG58" i="2"/>
  <c r="AS58" i="2"/>
  <c r="AM58" i="2"/>
  <c r="AK58" i="2"/>
  <c r="J58" i="2"/>
  <c r="I58" i="2"/>
  <c r="H58" i="2"/>
  <c r="G58" i="2"/>
  <c r="CL57" i="2"/>
  <c r="CG57" i="2"/>
  <c r="AS57" i="2"/>
  <c r="AM57" i="2"/>
  <c r="AK57" i="2"/>
  <c r="J57" i="2"/>
  <c r="I57" i="2"/>
  <c r="H57" i="2"/>
  <c r="G57" i="2"/>
  <c r="CL56" i="2"/>
  <c r="CG56" i="2"/>
  <c r="AS56" i="2"/>
  <c r="AM56" i="2"/>
  <c r="AK56" i="2"/>
  <c r="J56" i="2"/>
  <c r="I56" i="2"/>
  <c r="H56" i="2"/>
  <c r="G56" i="2"/>
  <c r="CL55" i="2"/>
  <c r="CG55" i="2"/>
  <c r="AS55" i="2"/>
  <c r="AM55" i="2"/>
  <c r="AK55" i="2"/>
  <c r="J55" i="2"/>
  <c r="I55" i="2"/>
  <c r="H55" i="2"/>
  <c r="G55" i="2"/>
  <c r="CL54" i="2"/>
  <c r="CG54" i="2"/>
  <c r="AS54" i="2"/>
  <c r="AM54" i="2"/>
  <c r="AK54" i="2"/>
  <c r="J54" i="2"/>
  <c r="I54" i="2"/>
  <c r="H54" i="2"/>
  <c r="G54" i="2"/>
  <c r="CL53" i="2"/>
  <c r="CG53" i="2"/>
  <c r="AS53" i="2"/>
  <c r="AM53" i="2"/>
  <c r="AK53" i="2"/>
  <c r="J53" i="2"/>
  <c r="I53" i="2"/>
  <c r="H53" i="2"/>
  <c r="G53" i="2"/>
  <c r="CL52" i="2"/>
  <c r="CG52" i="2"/>
  <c r="AS52" i="2"/>
  <c r="AM52" i="2"/>
  <c r="AK52" i="2"/>
  <c r="J52" i="2"/>
  <c r="I52" i="2"/>
  <c r="H52" i="2"/>
  <c r="G52" i="2"/>
  <c r="CL51" i="2"/>
  <c r="CG51" i="2"/>
  <c r="AS51" i="2"/>
  <c r="AM51" i="2"/>
  <c r="AK51" i="2"/>
  <c r="J51" i="2"/>
  <c r="I51" i="2"/>
  <c r="H51" i="2"/>
  <c r="G51" i="2"/>
  <c r="CL50" i="2"/>
  <c r="CG50" i="2"/>
  <c r="AS50" i="2"/>
  <c r="AM50" i="2"/>
  <c r="AK50" i="2"/>
  <c r="J50" i="2"/>
  <c r="I50" i="2"/>
  <c r="H50" i="2"/>
  <c r="G50" i="2"/>
  <c r="CL49" i="2"/>
  <c r="CG49" i="2"/>
  <c r="AS49" i="2"/>
  <c r="AM49" i="2"/>
  <c r="AK49" i="2"/>
  <c r="J49" i="2"/>
  <c r="I49" i="2"/>
  <c r="H49" i="2"/>
  <c r="G49" i="2"/>
  <c r="CL48" i="2"/>
  <c r="CG48" i="2"/>
  <c r="AS48" i="2"/>
  <c r="AM48" i="2"/>
  <c r="AK48" i="2"/>
  <c r="J48" i="2"/>
  <c r="I48" i="2"/>
  <c r="H48" i="2"/>
  <c r="G48" i="2"/>
  <c r="CL47" i="2"/>
  <c r="CG47" i="2"/>
  <c r="AS47" i="2"/>
  <c r="AM47" i="2"/>
  <c r="AK47" i="2"/>
  <c r="J47" i="2"/>
  <c r="I47" i="2"/>
  <c r="H47" i="2"/>
  <c r="G47" i="2"/>
  <c r="CL46" i="2"/>
  <c r="CG46" i="2"/>
  <c r="AS46" i="2"/>
  <c r="AM46" i="2"/>
  <c r="AK46" i="2"/>
  <c r="J46" i="2"/>
  <c r="I46" i="2"/>
  <c r="H46" i="2"/>
  <c r="G46" i="2"/>
  <c r="CL45" i="2"/>
  <c r="CG45" i="2"/>
  <c r="AS45" i="2"/>
  <c r="AM45" i="2"/>
  <c r="AK45" i="2"/>
  <c r="J45" i="2"/>
  <c r="I45" i="2"/>
  <c r="H45" i="2"/>
  <c r="G45" i="2"/>
  <c r="CL44" i="2"/>
  <c r="CG44" i="2"/>
  <c r="AS44" i="2"/>
  <c r="AM44" i="2"/>
  <c r="AK44" i="2"/>
  <c r="J44" i="2"/>
  <c r="I44" i="2"/>
  <c r="H44" i="2"/>
  <c r="G44" i="2"/>
  <c r="CL43" i="2"/>
  <c r="CG43" i="2"/>
  <c r="AS43" i="2"/>
  <c r="AM43" i="2"/>
  <c r="AK43" i="2"/>
  <c r="J43" i="2"/>
  <c r="I43" i="2"/>
  <c r="H43" i="2"/>
  <c r="G43" i="2"/>
  <c r="CL42" i="2"/>
  <c r="CG42" i="2"/>
  <c r="AS42" i="2"/>
  <c r="AM42" i="2"/>
  <c r="AK42" i="2"/>
  <c r="J42" i="2"/>
  <c r="I42" i="2"/>
  <c r="H42" i="2"/>
  <c r="G42" i="2"/>
  <c r="CL41" i="2"/>
  <c r="CG41" i="2"/>
  <c r="AY41" i="2"/>
  <c r="AS41" i="2"/>
  <c r="AM41" i="2"/>
  <c r="AK41" i="2"/>
  <c r="J41" i="2"/>
  <c r="I41" i="2"/>
  <c r="H41" i="2"/>
  <c r="G41" i="2"/>
  <c r="CL40" i="2"/>
  <c r="CG40" i="2"/>
  <c r="AY40" i="2"/>
  <c r="AS40" i="2"/>
  <c r="AM40" i="2"/>
  <c r="AK40" i="2"/>
  <c r="J40" i="2"/>
  <c r="I40" i="2"/>
  <c r="H40" i="2"/>
  <c r="G40" i="2"/>
  <c r="CL39" i="2"/>
  <c r="CG39" i="2"/>
  <c r="AY39" i="2"/>
  <c r="AS39" i="2"/>
  <c r="AM39" i="2"/>
  <c r="AK39" i="2"/>
  <c r="J39" i="2"/>
  <c r="I39" i="2"/>
  <c r="H39" i="2"/>
  <c r="G39" i="2"/>
  <c r="CL38" i="2"/>
  <c r="CG38" i="2"/>
  <c r="AY38" i="2"/>
  <c r="AS38" i="2"/>
  <c r="AM38" i="2"/>
  <c r="AK38" i="2"/>
  <c r="J38" i="2"/>
  <c r="I38" i="2"/>
  <c r="H38" i="2"/>
  <c r="G38" i="2"/>
  <c r="CL37" i="2"/>
  <c r="CG37" i="2"/>
  <c r="AY37" i="2"/>
  <c r="AS37" i="2"/>
  <c r="AM37" i="2"/>
  <c r="AK37" i="2"/>
  <c r="J37" i="2"/>
  <c r="I37" i="2"/>
  <c r="H37" i="2"/>
  <c r="G37" i="2"/>
  <c r="CL36" i="2"/>
  <c r="CG36" i="2"/>
  <c r="AY36" i="2"/>
  <c r="AS36" i="2"/>
  <c r="AM36" i="2"/>
  <c r="AK36" i="2"/>
  <c r="J36" i="2"/>
  <c r="I36" i="2"/>
  <c r="H36" i="2"/>
  <c r="G36" i="2"/>
  <c r="CL35" i="2"/>
  <c r="CG35" i="2"/>
  <c r="AY35" i="2"/>
  <c r="AS35" i="2"/>
  <c r="AM35" i="2"/>
  <c r="AK35" i="2"/>
  <c r="AE35" i="2"/>
  <c r="J35" i="2"/>
  <c r="I35" i="2"/>
  <c r="H35" i="2"/>
  <c r="G35" i="2"/>
  <c r="CL34" i="2"/>
  <c r="CG34" i="2"/>
  <c r="AY34" i="2"/>
  <c r="AS34" i="2"/>
  <c r="AM34" i="2"/>
  <c r="AK34" i="2"/>
  <c r="AE34" i="2"/>
  <c r="J34" i="2"/>
  <c r="I34" i="2"/>
  <c r="H34" i="2"/>
  <c r="G34" i="2"/>
  <c r="CL33" i="2"/>
  <c r="CG33" i="2"/>
  <c r="AY33" i="2"/>
  <c r="AS33" i="2"/>
  <c r="AM33" i="2"/>
  <c r="AK33" i="2"/>
  <c r="AE33" i="2"/>
  <c r="J33" i="2"/>
  <c r="I33" i="2"/>
  <c r="H33" i="2"/>
  <c r="G33" i="2"/>
  <c r="CL32" i="2"/>
  <c r="CG32" i="2"/>
  <c r="AY32" i="2"/>
  <c r="AS32" i="2"/>
  <c r="AM32" i="2"/>
  <c r="AK32" i="2"/>
  <c r="AE32" i="2"/>
  <c r="J32" i="2"/>
  <c r="I32" i="2"/>
  <c r="H32" i="2"/>
  <c r="G32" i="2"/>
  <c r="CL31" i="2"/>
  <c r="CG31" i="2"/>
  <c r="AY31" i="2"/>
  <c r="AS31" i="2"/>
  <c r="AM31" i="2"/>
  <c r="AK31" i="2"/>
  <c r="AE31" i="2"/>
  <c r="J31" i="2"/>
  <c r="I31" i="2"/>
  <c r="H31" i="2"/>
  <c r="G31" i="2"/>
  <c r="CL30" i="2"/>
  <c r="CG30" i="2"/>
  <c r="AY30" i="2"/>
  <c r="AS30" i="2"/>
  <c r="AM30" i="2"/>
  <c r="AK30" i="2"/>
  <c r="AE30" i="2"/>
  <c r="J30" i="2"/>
  <c r="I30" i="2"/>
  <c r="H30" i="2"/>
  <c r="G30" i="2"/>
  <c r="CL29" i="2"/>
  <c r="CG29" i="2"/>
  <c r="AY29" i="2"/>
  <c r="AS29" i="2"/>
  <c r="AM29" i="2"/>
  <c r="AK29" i="2"/>
  <c r="AE29" i="2"/>
  <c r="J29" i="2"/>
  <c r="I29" i="2"/>
  <c r="H29" i="2"/>
  <c r="G29" i="2"/>
  <c r="CL28" i="2"/>
  <c r="CG28" i="2"/>
  <c r="AY28" i="2"/>
  <c r="AS28" i="2"/>
  <c r="AM28" i="2"/>
  <c r="AK28" i="2"/>
  <c r="AE28" i="2"/>
  <c r="J28" i="2"/>
  <c r="I28" i="2"/>
  <c r="H28" i="2"/>
  <c r="G28" i="2"/>
  <c r="CL27" i="2"/>
  <c r="CG27" i="2"/>
  <c r="AY27" i="2"/>
  <c r="AS27" i="2"/>
  <c r="AM27" i="2"/>
  <c r="AK27" i="2"/>
  <c r="AE27" i="2"/>
  <c r="J27" i="2"/>
  <c r="I27" i="2"/>
  <c r="H27" i="2"/>
  <c r="G27" i="2"/>
  <c r="D27" i="2"/>
  <c r="CL26" i="2"/>
  <c r="CG26" i="2"/>
  <c r="AY26" i="2"/>
  <c r="AS26" i="2"/>
  <c r="AM26" i="2"/>
  <c r="AK26" i="2"/>
  <c r="AE26" i="2"/>
  <c r="J26" i="2"/>
  <c r="I26" i="2"/>
  <c r="H26" i="2"/>
  <c r="G26" i="2"/>
  <c r="D26" i="2"/>
  <c r="CL25" i="2"/>
  <c r="CG25" i="2"/>
  <c r="AY25" i="2"/>
  <c r="AS25" i="2"/>
  <c r="AM25" i="2"/>
  <c r="AK25" i="2"/>
  <c r="AE25" i="2"/>
  <c r="J25" i="2"/>
  <c r="I25" i="2"/>
  <c r="H25" i="2"/>
  <c r="G25" i="2"/>
  <c r="D25" i="2"/>
  <c r="CL24" i="2"/>
  <c r="CG24" i="2"/>
  <c r="AY24" i="2"/>
  <c r="AS24" i="2"/>
  <c r="AM24" i="2"/>
  <c r="AK24" i="2"/>
  <c r="AE24" i="2"/>
  <c r="J24" i="2"/>
  <c r="I24" i="2"/>
  <c r="H24" i="2"/>
  <c r="G24" i="2"/>
  <c r="D24" i="2"/>
  <c r="CL23" i="2"/>
  <c r="CG23" i="2"/>
  <c r="BI23" i="2"/>
  <c r="AY23" i="2"/>
  <c r="AS23" i="2"/>
  <c r="AM23" i="2"/>
  <c r="AK23" i="2"/>
  <c r="AE23" i="2"/>
  <c r="J23" i="2"/>
  <c r="I23" i="2"/>
  <c r="H23" i="2"/>
  <c r="G23" i="2"/>
  <c r="D23" i="2"/>
  <c r="CL22" i="2"/>
  <c r="CG22" i="2"/>
  <c r="BI22" i="2"/>
  <c r="BH22" i="2"/>
  <c r="AY22" i="2"/>
  <c r="AS22" i="2"/>
  <c r="AM22" i="2"/>
  <c r="AK22" i="2"/>
  <c r="AE22" i="2"/>
  <c r="J22" i="2"/>
  <c r="I22" i="2"/>
  <c r="H22" i="2"/>
  <c r="G22" i="2"/>
  <c r="D22" i="2"/>
  <c r="CL21" i="2"/>
  <c r="CG21" i="2"/>
  <c r="AY21" i="2"/>
  <c r="AS21" i="2"/>
  <c r="AM21" i="2"/>
  <c r="AK21" i="2"/>
  <c r="AE21" i="2"/>
  <c r="J21" i="2"/>
  <c r="I21" i="2"/>
  <c r="H21" i="2"/>
  <c r="G21" i="2"/>
  <c r="D21" i="2"/>
  <c r="CL20" i="2"/>
  <c r="CG20" i="2"/>
  <c r="AY20" i="2"/>
  <c r="AS20" i="2"/>
  <c r="AM20" i="2"/>
  <c r="AK20" i="2"/>
  <c r="AE20" i="2"/>
  <c r="J20" i="2"/>
  <c r="I20" i="2"/>
  <c r="H20" i="2"/>
  <c r="G20" i="2"/>
  <c r="D20" i="2"/>
  <c r="CL19" i="2"/>
  <c r="CG19" i="2"/>
  <c r="AY19" i="2"/>
  <c r="AS19" i="2"/>
  <c r="AM19" i="2"/>
  <c r="AK19" i="2"/>
  <c r="AE19" i="2"/>
  <c r="J19" i="2"/>
  <c r="I19" i="2"/>
  <c r="H19" i="2"/>
  <c r="G19" i="2"/>
  <c r="D19" i="2"/>
  <c r="CL18" i="2"/>
  <c r="CG18" i="2"/>
  <c r="BI18" i="2"/>
  <c r="AY18" i="2"/>
  <c r="AS18" i="2"/>
  <c r="AM18" i="2"/>
  <c r="AK18" i="2"/>
  <c r="AE18" i="2"/>
  <c r="AB18" i="2"/>
  <c r="J18" i="2"/>
  <c r="I18" i="2"/>
  <c r="H18" i="2"/>
  <c r="G18" i="2"/>
  <c r="D18" i="2"/>
  <c r="A18" i="2"/>
  <c r="CL17" i="2"/>
  <c r="CG17" i="2"/>
  <c r="BK17" i="2"/>
  <c r="BL17" i="2" s="1"/>
  <c r="BL18" i="2" s="1"/>
  <c r="BI17" i="2"/>
  <c r="BH17" i="2"/>
  <c r="AY17" i="2"/>
  <c r="AS17" i="2"/>
  <c r="AM17" i="2"/>
  <c r="AK17" i="2"/>
  <c r="AE17" i="2"/>
  <c r="AB17" i="2"/>
  <c r="J17" i="2"/>
  <c r="I17" i="2"/>
  <c r="H17" i="2"/>
  <c r="G17" i="2"/>
  <c r="D17" i="2"/>
  <c r="CL16" i="2"/>
  <c r="CG16" i="2"/>
  <c r="AY16" i="2"/>
  <c r="AS16" i="2"/>
  <c r="AM16" i="2"/>
  <c r="AK16" i="2"/>
  <c r="AE16" i="2"/>
  <c r="AB16" i="2"/>
  <c r="N16" i="2"/>
  <c r="J16" i="2"/>
  <c r="I16" i="2"/>
  <c r="H16" i="2"/>
  <c r="G16" i="2"/>
  <c r="D16" i="2"/>
  <c r="CL15" i="2"/>
  <c r="CG15" i="2"/>
  <c r="AY15" i="2"/>
  <c r="AS15" i="2"/>
  <c r="AM15" i="2"/>
  <c r="AK15" i="2"/>
  <c r="AE15" i="2"/>
  <c r="AB15" i="2"/>
  <c r="N15" i="2"/>
  <c r="J15" i="2"/>
  <c r="I15" i="2"/>
  <c r="H15" i="2"/>
  <c r="G15" i="2"/>
  <c r="D15" i="2"/>
  <c r="CL14" i="2"/>
  <c r="CG14" i="2"/>
  <c r="AY14" i="2"/>
  <c r="AS14" i="2"/>
  <c r="AM14" i="2"/>
  <c r="AK14" i="2"/>
  <c r="AE14" i="2"/>
  <c r="AB14" i="2"/>
  <c r="N14" i="2"/>
  <c r="J14" i="2"/>
  <c r="I14" i="2"/>
  <c r="H14" i="2"/>
  <c r="G14" i="2"/>
  <c r="D14" i="2"/>
  <c r="CL13" i="2"/>
  <c r="CG13" i="2"/>
  <c r="BI13" i="2"/>
  <c r="AY13" i="2"/>
  <c r="AS13" i="2"/>
  <c r="AM13" i="2"/>
  <c r="AK13" i="2"/>
  <c r="AE13" i="2"/>
  <c r="AB13" i="2"/>
  <c r="N13" i="2"/>
  <c r="J13" i="2"/>
  <c r="I13" i="2"/>
  <c r="H13" i="2"/>
  <c r="G13" i="2"/>
  <c r="D13" i="2"/>
  <c r="A13" i="2"/>
  <c r="CL12" i="2"/>
  <c r="CG12" i="2"/>
  <c r="BK12" i="2"/>
  <c r="BL12" i="2" s="1"/>
  <c r="BL13" i="2" s="1"/>
  <c r="BI12" i="2"/>
  <c r="AY12" i="2"/>
  <c r="AS12" i="2"/>
  <c r="AM12" i="2"/>
  <c r="AK12" i="2"/>
  <c r="AE12" i="2"/>
  <c r="AB12" i="2"/>
  <c r="N12" i="2"/>
  <c r="J12" i="2"/>
  <c r="I12" i="2"/>
  <c r="H12" i="2"/>
  <c r="G12" i="2"/>
  <c r="D12" i="2"/>
  <c r="A12" i="2"/>
  <c r="CL11" i="2"/>
  <c r="CG11" i="2"/>
  <c r="AY11" i="2"/>
  <c r="AS11" i="2"/>
  <c r="AM11" i="2"/>
  <c r="AK11" i="2"/>
  <c r="AE11" i="2"/>
  <c r="AB11" i="2"/>
  <c r="R11" i="2"/>
  <c r="N11" i="2"/>
  <c r="J11" i="2"/>
  <c r="I11" i="2"/>
  <c r="H11" i="2"/>
  <c r="G11" i="2"/>
  <c r="D11" i="2"/>
  <c r="A11" i="2"/>
  <c r="CL10" i="2"/>
  <c r="CG10" i="2"/>
  <c r="AY10" i="2"/>
  <c r="AS10" i="2"/>
  <c r="AM10" i="2"/>
  <c r="AK10" i="2"/>
  <c r="AE10" i="2"/>
  <c r="AB10" i="2"/>
  <c r="R10" i="2"/>
  <c r="N10" i="2"/>
  <c r="J10" i="2"/>
  <c r="I10" i="2"/>
  <c r="H10" i="2"/>
  <c r="G10" i="2"/>
  <c r="D10" i="2"/>
  <c r="A10" i="2"/>
  <c r="CL9" i="2"/>
  <c r="CG9" i="2"/>
  <c r="CB9" i="2"/>
  <c r="BH9" i="2"/>
  <c r="BI9" i="2" s="1"/>
  <c r="BI10" i="2" s="1"/>
  <c r="AY9" i="2"/>
  <c r="AS9" i="2"/>
  <c r="AM9" i="2"/>
  <c r="AK9" i="2"/>
  <c r="AE9" i="2"/>
  <c r="AB9" i="2"/>
  <c r="T9" i="2"/>
  <c r="R9" i="2"/>
  <c r="N9" i="2"/>
  <c r="J9" i="2"/>
  <c r="I9" i="2"/>
  <c r="H9" i="2"/>
  <c r="G9" i="2"/>
  <c r="D9" i="2"/>
  <c r="A9" i="2"/>
  <c r="CL8" i="2"/>
  <c r="CG8" i="2"/>
  <c r="CB8" i="2"/>
  <c r="AY8" i="2"/>
  <c r="AS8" i="2"/>
  <c r="AM8" i="2"/>
  <c r="AK8" i="2"/>
  <c r="AE8" i="2"/>
  <c r="AB8" i="2"/>
  <c r="T8" i="2"/>
  <c r="R8" i="2"/>
  <c r="N8" i="2"/>
  <c r="J8" i="2"/>
  <c r="I8" i="2"/>
  <c r="H8" i="2"/>
  <c r="G8" i="2"/>
  <c r="D8" i="2"/>
  <c r="A8" i="2"/>
  <c r="CL7" i="2"/>
  <c r="CG7" i="2"/>
  <c r="CB7" i="2"/>
  <c r="AY7" i="2"/>
  <c r="AS7" i="2"/>
  <c r="AM7" i="2"/>
  <c r="AK7" i="2"/>
  <c r="AE7" i="2"/>
  <c r="AB7" i="2"/>
  <c r="T7" i="2"/>
  <c r="R7" i="2"/>
  <c r="N7" i="2"/>
  <c r="J7" i="2"/>
  <c r="I7" i="2"/>
  <c r="H7" i="2"/>
  <c r="G7" i="2"/>
  <c r="D7" i="2"/>
  <c r="A7" i="2"/>
  <c r="CL6" i="2"/>
  <c r="CG6" i="2"/>
  <c r="CB6" i="2"/>
  <c r="AY6" i="2"/>
  <c r="AS6" i="2"/>
  <c r="AM6" i="2"/>
  <c r="AK6" i="2"/>
  <c r="AE6" i="2"/>
  <c r="AB6" i="2"/>
  <c r="T6" i="2"/>
  <c r="R6" i="2"/>
  <c r="N6" i="2"/>
  <c r="J6" i="2"/>
  <c r="I6" i="2"/>
  <c r="H6" i="2"/>
  <c r="G6" i="2"/>
  <c r="D6" i="2"/>
  <c r="A6" i="2"/>
  <c r="CL5" i="2"/>
  <c r="CG5" i="2"/>
  <c r="CB5" i="2"/>
  <c r="AY5" i="2"/>
  <c r="AS5" i="2"/>
  <c r="AM5" i="2"/>
  <c r="AK5" i="2"/>
  <c r="AE5" i="2"/>
  <c r="AB5" i="2"/>
  <c r="T5" i="2"/>
  <c r="R5" i="2"/>
  <c r="N5" i="2"/>
  <c r="J5" i="2"/>
  <c r="I5" i="2"/>
  <c r="H5" i="2"/>
  <c r="G5" i="2"/>
  <c r="D5" i="2"/>
  <c r="A5" i="2"/>
  <c r="CL4" i="2"/>
  <c r="CG4" i="2"/>
  <c r="CB4" i="2"/>
  <c r="AY4" i="2"/>
  <c r="AS4" i="2"/>
  <c r="AM4" i="2"/>
  <c r="AK4" i="2"/>
  <c r="AE4" i="2"/>
  <c r="AB4" i="2"/>
  <c r="T4" i="2"/>
  <c r="R4" i="2"/>
  <c r="N4" i="2"/>
  <c r="J4" i="2"/>
  <c r="I4" i="2"/>
  <c r="H4" i="2"/>
  <c r="G4" i="2"/>
  <c r="D4" i="2"/>
  <c r="A4" i="2"/>
  <c r="CL3" i="2"/>
  <c r="CG3" i="2"/>
  <c r="CB3" i="2"/>
  <c r="AY3" i="2"/>
  <c r="AS3" i="2"/>
  <c r="AM3" i="2"/>
  <c r="AK3" i="2"/>
  <c r="AE3" i="2"/>
  <c r="AB3" i="2"/>
  <c r="T3" i="2"/>
  <c r="R3" i="2"/>
  <c r="N3" i="2"/>
  <c r="J3" i="2"/>
  <c r="I3" i="2"/>
  <c r="H3" i="2"/>
  <c r="G3" i="2"/>
  <c r="D3" i="2"/>
  <c r="A3" i="2"/>
  <c r="CB2" i="2"/>
  <c r="E28" i="10"/>
  <c r="E26" i="10"/>
  <c r="E23" i="10"/>
  <c r="E20" i="10"/>
  <c r="E18" i="10"/>
  <c r="E14" i="10"/>
  <c r="E10" i="10"/>
  <c r="E6" i="10"/>
  <c r="J199" i="10"/>
  <c r="J198" i="10"/>
  <c r="J196" i="10"/>
  <c r="J141" i="10"/>
  <c r="J139" i="10"/>
  <c r="H133" i="10"/>
  <c r="H116" i="10"/>
  <c r="J114" i="10"/>
  <c r="H107" i="10"/>
  <c r="J99" i="10"/>
  <c r="J96" i="10"/>
  <c r="J95" i="10"/>
  <c r="F69" i="10"/>
  <c r="G67" i="10"/>
  <c r="I66" i="10"/>
  <c r="K65" i="10"/>
  <c r="I64" i="10"/>
  <c r="L64" i="10"/>
  <c r="H63" i="10"/>
  <c r="G61" i="10"/>
  <c r="E60" i="10"/>
  <c r="H58" i="10"/>
  <c r="K57" i="10"/>
  <c r="I56" i="10"/>
  <c r="L56" i="10"/>
  <c r="H55" i="10"/>
  <c r="G53" i="10"/>
  <c r="H44" i="10"/>
  <c r="K43" i="10"/>
  <c r="I42" i="10"/>
  <c r="L42" i="10"/>
  <c r="H41" i="10"/>
  <c r="G39" i="10"/>
  <c r="H36" i="10"/>
  <c r="K35" i="10"/>
  <c r="I34" i="10"/>
  <c r="L34" i="10"/>
  <c r="H33" i="10"/>
  <c r="G31" i="10"/>
  <c r="E30" i="10"/>
  <c r="H28" i="10"/>
  <c r="K27" i="10"/>
  <c r="E27" i="10"/>
  <c r="I26" i="10"/>
  <c r="L26" i="10"/>
  <c r="H25" i="10"/>
  <c r="E24" i="10"/>
  <c r="G23" i="10"/>
  <c r="E22" i="10"/>
  <c r="H20" i="10"/>
  <c r="K19" i="10"/>
  <c r="E19" i="10"/>
  <c r="I18" i="10"/>
  <c r="L18" i="10"/>
  <c r="H17" i="10"/>
  <c r="I16" i="10"/>
  <c r="E16" i="10"/>
  <c r="J13" i="10"/>
  <c r="F13" i="10"/>
  <c r="I12" i="10"/>
  <c r="E12" i="10"/>
  <c r="J9" i="10"/>
  <c r="F9" i="10"/>
  <c r="I8" i="10"/>
  <c r="E8" i="10"/>
  <c r="J5" i="10"/>
  <c r="F5" i="10"/>
  <c r="I63" i="10"/>
  <c r="I55" i="10"/>
  <c r="I37" i="10"/>
  <c r="G32" i="10"/>
  <c r="H67" i="10"/>
  <c r="F65" i="10"/>
  <c r="F57" i="10"/>
  <c r="G40" i="10"/>
  <c r="F35" i="10"/>
  <c r="G24" i="10"/>
  <c r="L16" i="10"/>
  <c r="J14" i="10"/>
  <c r="L12" i="10"/>
  <c r="J10" i="10"/>
  <c r="L8" i="10"/>
  <c r="J6" i="10"/>
  <c r="H62" i="10"/>
  <c r="G58" i="10"/>
  <c r="H54" i="10"/>
  <c r="F43" i="10"/>
  <c r="I29" i="10"/>
  <c r="E25" i="10"/>
  <c r="I21" i="10"/>
  <c r="E17" i="10"/>
  <c r="J15" i="10"/>
  <c r="I13" i="10"/>
  <c r="J11" i="10"/>
  <c r="I9" i="10"/>
  <c r="J7" i="10"/>
  <c r="I5" i="10"/>
  <c r="G68" i="10"/>
  <c r="G62" i="10"/>
  <c r="G54" i="10"/>
  <c r="F27" i="10"/>
  <c r="F19" i="10"/>
  <c r="K15" i="10"/>
  <c r="K13" i="10"/>
  <c r="K11" i="10"/>
  <c r="K9" i="10"/>
  <c r="K7" i="10"/>
  <c r="K5" i="10"/>
  <c r="CH9999" i="8"/>
  <c r="CG9998" i="8"/>
  <c r="CH9995" i="8"/>
  <c r="CG9994" i="8"/>
  <c r="CH9991" i="8"/>
  <c r="CG9990" i="8"/>
  <c r="CH9987" i="8"/>
  <c r="CG9986" i="8"/>
  <c r="CH9983" i="8"/>
  <c r="CG9982" i="8"/>
  <c r="CH9979" i="8"/>
  <c r="CG9978" i="8"/>
  <c r="CH9975" i="8"/>
  <c r="CG9974" i="8"/>
  <c r="CH9971" i="8"/>
  <c r="CG9970" i="8"/>
  <c r="CH9967" i="8"/>
  <c r="CG9966" i="8"/>
  <c r="CH9963" i="8"/>
  <c r="CG9962" i="8"/>
  <c r="CH9959" i="8"/>
  <c r="CG9958" i="8"/>
  <c r="CH9955" i="8"/>
  <c r="CG9954" i="8"/>
  <c r="CH9951" i="8"/>
  <c r="CG9950" i="8"/>
  <c r="CH9947" i="8"/>
  <c r="CG9946" i="8"/>
  <c r="CH9943" i="8"/>
  <c r="CG9942" i="8"/>
  <c r="CH9939" i="8"/>
  <c r="CG9938" i="8"/>
  <c r="CH9935" i="8"/>
  <c r="CG9934" i="8"/>
  <c r="CH9931" i="8"/>
  <c r="CG9930" i="8"/>
  <c r="CH9927" i="8"/>
  <c r="CG9926" i="8"/>
  <c r="CH9923" i="8"/>
  <c r="CG9922" i="8"/>
  <c r="CH9919" i="8"/>
  <c r="CG9918" i="8"/>
  <c r="CH9915" i="8"/>
  <c r="CG9914" i="8"/>
  <c r="CH9911" i="8"/>
  <c r="CG9910" i="8"/>
  <c r="CH9907" i="8"/>
  <c r="CG9906" i="8"/>
  <c r="CH9903" i="8"/>
  <c r="CG9902" i="8"/>
  <c r="CH9899" i="8"/>
  <c r="CG9898" i="8"/>
  <c r="CH9895" i="8"/>
  <c r="CG9894" i="8"/>
  <c r="CH9891" i="8"/>
  <c r="CG9890" i="8"/>
  <c r="CH9887" i="8"/>
  <c r="CG9886" i="8"/>
  <c r="CH9883" i="8"/>
  <c r="CG9882" i="8"/>
  <c r="CH9879" i="8"/>
  <c r="CG9878" i="8"/>
  <c r="CH9875" i="8"/>
  <c r="CG9874" i="8"/>
  <c r="CH9871" i="8"/>
  <c r="CG9870" i="8"/>
  <c r="CH9867" i="8"/>
  <c r="CG9866" i="8"/>
  <c r="CH9863" i="8"/>
  <c r="CG9862" i="8"/>
  <c r="CH9859" i="8"/>
  <c r="CG9858" i="8"/>
  <c r="CH9855" i="8"/>
  <c r="CG9854" i="8"/>
  <c r="CH9851" i="8"/>
  <c r="CG9850" i="8"/>
  <c r="CH9847" i="8"/>
  <c r="CG9846" i="8"/>
  <c r="CH9843" i="8"/>
  <c r="CG9842" i="8"/>
  <c r="CH9839" i="8"/>
  <c r="CG9838" i="8"/>
  <c r="CH9835" i="8"/>
  <c r="CG9834" i="8"/>
  <c r="CH9831" i="8"/>
  <c r="CG9830" i="8"/>
  <c r="CH9827" i="8"/>
  <c r="CG9826" i="8"/>
  <c r="CH9823" i="8"/>
  <c r="CG9822" i="8"/>
  <c r="CH9819" i="8"/>
  <c r="CG9818" i="8"/>
  <c r="CH9815" i="8"/>
  <c r="CG9814" i="8"/>
  <c r="CH9811" i="8"/>
  <c r="CG9810" i="8"/>
  <c r="CH9807" i="8"/>
  <c r="CG9806" i="8"/>
  <c r="CH9803" i="8"/>
  <c r="CG9802" i="8"/>
  <c r="CH9799" i="8"/>
  <c r="CG9798" i="8"/>
  <c r="CH9795" i="8"/>
  <c r="CG9794" i="8"/>
  <c r="CH9791" i="8"/>
  <c r="CG9790" i="8"/>
  <c r="CH9787" i="8"/>
  <c r="CG9786" i="8"/>
  <c r="CH9783" i="8"/>
  <c r="CG9782" i="8"/>
  <c r="CH9779" i="8"/>
  <c r="CG9778" i="8"/>
  <c r="CH9775" i="8"/>
  <c r="CG9774" i="8"/>
  <c r="CH9771" i="8"/>
  <c r="CG9770" i="8"/>
  <c r="CH9767" i="8"/>
  <c r="CG9766" i="8"/>
  <c r="CH9763" i="8"/>
  <c r="CG9762" i="8"/>
  <c r="CH9759" i="8"/>
  <c r="CG9758" i="8"/>
  <c r="CH9755" i="8"/>
  <c r="CG9754" i="8"/>
  <c r="CH9751" i="8"/>
  <c r="CG9750" i="8"/>
  <c r="CH9747" i="8"/>
  <c r="CG9999" i="8"/>
  <c r="CH9996" i="8"/>
  <c r="CG9995" i="8"/>
  <c r="CH9992" i="8"/>
  <c r="CG9991" i="8"/>
  <c r="CH9988" i="8"/>
  <c r="CG9987" i="8"/>
  <c r="CH9984" i="8"/>
  <c r="CG9983" i="8"/>
  <c r="CH9980" i="8"/>
  <c r="CG9979" i="8"/>
  <c r="CH9976" i="8"/>
  <c r="CG9975" i="8"/>
  <c r="CH9972" i="8"/>
  <c r="CG9971" i="8"/>
  <c r="CH9968" i="8"/>
  <c r="CG9967" i="8"/>
  <c r="CH9964" i="8"/>
  <c r="CG9963" i="8"/>
  <c r="CH9960" i="8"/>
  <c r="CG9959" i="8"/>
  <c r="CH9956" i="8"/>
  <c r="CG9955" i="8"/>
  <c r="CH9952" i="8"/>
  <c r="CG9951" i="8"/>
  <c r="CH9948" i="8"/>
  <c r="CG9947" i="8"/>
  <c r="CH9944" i="8"/>
  <c r="CG9943" i="8"/>
  <c r="CH9940" i="8"/>
  <c r="CG9939" i="8"/>
  <c r="CH9936" i="8"/>
  <c r="CG9935" i="8"/>
  <c r="CH9932" i="8"/>
  <c r="CG9931" i="8"/>
  <c r="CH9928" i="8"/>
  <c r="CG9927" i="8"/>
  <c r="CH9924" i="8"/>
  <c r="CG9923" i="8"/>
  <c r="CH9920" i="8"/>
  <c r="CG9919" i="8"/>
  <c r="CH9916" i="8"/>
  <c r="CG9915" i="8"/>
  <c r="CH9912" i="8"/>
  <c r="CG9911" i="8"/>
  <c r="CH9908" i="8"/>
  <c r="CG9907" i="8"/>
  <c r="CH9904" i="8"/>
  <c r="CG9903" i="8"/>
  <c r="CH9900" i="8"/>
  <c r="CG9899" i="8"/>
  <c r="CH9896" i="8"/>
  <c r="CG9895" i="8"/>
  <c r="CH9892" i="8"/>
  <c r="CG9891" i="8"/>
  <c r="CH9888" i="8"/>
  <c r="CG9887" i="8"/>
  <c r="CH9884" i="8"/>
  <c r="CG9883" i="8"/>
  <c r="CH9880" i="8"/>
  <c r="CG9879" i="8"/>
  <c r="CH9876" i="8"/>
  <c r="CG9875" i="8"/>
  <c r="CH9872" i="8"/>
  <c r="CG9871" i="8"/>
  <c r="CH9868" i="8"/>
  <c r="CG9867" i="8"/>
  <c r="CH9864" i="8"/>
  <c r="CG9863" i="8"/>
  <c r="CH9860" i="8"/>
  <c r="CG9859" i="8"/>
  <c r="CH9856" i="8"/>
  <c r="CG9855" i="8"/>
  <c r="CH9852" i="8"/>
  <c r="CG9851" i="8"/>
  <c r="CH9848" i="8"/>
  <c r="CG9847" i="8"/>
  <c r="CH9844" i="8"/>
  <c r="CG9843" i="8"/>
  <c r="CH9840" i="8"/>
  <c r="CG9839" i="8"/>
  <c r="CH9836" i="8"/>
  <c r="CG9835" i="8"/>
  <c r="CH9832" i="8"/>
  <c r="CG9831" i="8"/>
  <c r="CH9828" i="8"/>
  <c r="CG9827" i="8"/>
  <c r="CH9824" i="8"/>
  <c r="CG9823" i="8"/>
  <c r="CH9820" i="8"/>
  <c r="CG9819" i="8"/>
  <c r="CH9816" i="8"/>
  <c r="CG9815" i="8"/>
  <c r="CH9812" i="8"/>
  <c r="CG9811" i="8"/>
  <c r="CH9808" i="8"/>
  <c r="CG9807" i="8"/>
  <c r="CH9804" i="8"/>
  <c r="CG9803" i="8"/>
  <c r="CH9800" i="8"/>
  <c r="CG9799" i="8"/>
  <c r="CH9796" i="8"/>
  <c r="CG9795" i="8"/>
  <c r="CH9792" i="8"/>
  <c r="CG9791" i="8"/>
  <c r="CH9788" i="8"/>
  <c r="CG9787" i="8"/>
  <c r="CH9784" i="8"/>
  <c r="CG9783" i="8"/>
  <c r="CH9780" i="8"/>
  <c r="CG9779" i="8"/>
  <c r="CH9776" i="8"/>
  <c r="CG9775" i="8"/>
  <c r="CH9772" i="8"/>
  <c r="CG9771" i="8"/>
  <c r="CH9768" i="8"/>
  <c r="CG9767" i="8"/>
  <c r="CH9764" i="8"/>
  <c r="CG9763" i="8"/>
  <c r="CH9760" i="8"/>
  <c r="CG9759" i="8"/>
  <c r="CH9756" i="8"/>
  <c r="CG9755" i="8"/>
  <c r="CH9997" i="8"/>
  <c r="CG9996" i="8"/>
  <c r="CH9993" i="8"/>
  <c r="CG9992" i="8"/>
  <c r="CH9989" i="8"/>
  <c r="CG9988" i="8"/>
  <c r="CH9985" i="8"/>
  <c r="CG9984" i="8"/>
  <c r="CH9981" i="8"/>
  <c r="CG9980" i="8"/>
  <c r="CH9977" i="8"/>
  <c r="CG9976" i="8"/>
  <c r="CH9973" i="8"/>
  <c r="CG9972" i="8"/>
  <c r="CH9969" i="8"/>
  <c r="CG9968" i="8"/>
  <c r="CH9965" i="8"/>
  <c r="CG9964" i="8"/>
  <c r="CH9961" i="8"/>
  <c r="CG9960" i="8"/>
  <c r="CH9957" i="8"/>
  <c r="CG9956" i="8"/>
  <c r="CH9953" i="8"/>
  <c r="CG9952" i="8"/>
  <c r="CH9949" i="8"/>
  <c r="CG9948" i="8"/>
  <c r="CH9945" i="8"/>
  <c r="CG9944" i="8"/>
  <c r="CH9941" i="8"/>
  <c r="CG9940" i="8"/>
  <c r="CH9937" i="8"/>
  <c r="CG9936" i="8"/>
  <c r="CH9933" i="8"/>
  <c r="CG9932" i="8"/>
  <c r="CH9929" i="8"/>
  <c r="CG9928" i="8"/>
  <c r="CH9925" i="8"/>
  <c r="CG9924" i="8"/>
  <c r="CH9921" i="8"/>
  <c r="CG9920" i="8"/>
  <c r="CH9917" i="8"/>
  <c r="CG9916" i="8"/>
  <c r="CH9913" i="8"/>
  <c r="CG9912" i="8"/>
  <c r="CH9909" i="8"/>
  <c r="CG9908" i="8"/>
  <c r="CH9905" i="8"/>
  <c r="CG9904" i="8"/>
  <c r="CH9901" i="8"/>
  <c r="CG9900" i="8"/>
  <c r="CH9897" i="8"/>
  <c r="CG9896" i="8"/>
  <c r="CH9893" i="8"/>
  <c r="CG9892" i="8"/>
  <c r="CH9889" i="8"/>
  <c r="CG9888" i="8"/>
  <c r="CH9885" i="8"/>
  <c r="CG9884" i="8"/>
  <c r="CH9881" i="8"/>
  <c r="CG9880" i="8"/>
  <c r="CH9877" i="8"/>
  <c r="CG9876" i="8"/>
  <c r="CH9873" i="8"/>
  <c r="CG9872" i="8"/>
  <c r="CH9869" i="8"/>
  <c r="CG9868" i="8"/>
  <c r="CH9865" i="8"/>
  <c r="CG9864" i="8"/>
  <c r="CH9861" i="8"/>
  <c r="CG9860" i="8"/>
  <c r="CH9857" i="8"/>
  <c r="CG9856" i="8"/>
  <c r="CH9853" i="8"/>
  <c r="CG9852" i="8"/>
  <c r="CH9849" i="8"/>
  <c r="CG9848" i="8"/>
  <c r="CH9845" i="8"/>
  <c r="CG9844" i="8"/>
  <c r="CH9841" i="8"/>
  <c r="CG9840" i="8"/>
  <c r="CH9837" i="8"/>
  <c r="CG9836" i="8"/>
  <c r="CH9833" i="8"/>
  <c r="CG9832" i="8"/>
  <c r="CH9829" i="8"/>
  <c r="CG9828" i="8"/>
  <c r="CH9825" i="8"/>
  <c r="CG9824" i="8"/>
  <c r="CH9821" i="8"/>
  <c r="CG9820" i="8"/>
  <c r="CH9817" i="8"/>
  <c r="CG9816" i="8"/>
  <c r="CH9813" i="8"/>
  <c r="CG9812" i="8"/>
  <c r="CH9809" i="8"/>
  <c r="CG9808" i="8"/>
  <c r="CH9805" i="8"/>
  <c r="CG9804" i="8"/>
  <c r="CH9801" i="8"/>
  <c r="CG9800" i="8"/>
  <c r="CH9797" i="8"/>
  <c r="CG9796" i="8"/>
  <c r="CH9793" i="8"/>
  <c r="CG9792" i="8"/>
  <c r="CH9789" i="8"/>
  <c r="CG9788" i="8"/>
  <c r="CH9785" i="8"/>
  <c r="CG9784" i="8"/>
  <c r="CH9781" i="8"/>
  <c r="CG9780" i="8"/>
  <c r="CH9777" i="8"/>
  <c r="CG9776" i="8"/>
  <c r="CH9773" i="8"/>
  <c r="CG9772" i="8"/>
  <c r="CH9769" i="8"/>
  <c r="CG9768" i="8"/>
  <c r="CH9765" i="8"/>
  <c r="CG9764" i="8"/>
  <c r="CH9761" i="8"/>
  <c r="CG9760" i="8"/>
  <c r="CH9757" i="8"/>
  <c r="CG9756" i="8"/>
  <c r="CH9998" i="8"/>
  <c r="CG9997" i="8"/>
  <c r="CH9994" i="8"/>
  <c r="CG9993" i="8"/>
  <c r="CH9990" i="8"/>
  <c r="CG9989" i="8"/>
  <c r="CH9986" i="8"/>
  <c r="CG9985" i="8"/>
  <c r="CH9982" i="8"/>
  <c r="CG9981" i="8"/>
  <c r="CH9978" i="8"/>
  <c r="CG9977" i="8"/>
  <c r="CH9974" i="8"/>
  <c r="CG9973" i="8"/>
  <c r="CH9970" i="8"/>
  <c r="CG9969" i="8"/>
  <c r="CH9966" i="8"/>
  <c r="CG9965" i="8"/>
  <c r="CH9962" i="8"/>
  <c r="CG9961" i="8"/>
  <c r="CH9958" i="8"/>
  <c r="CG9957" i="8"/>
  <c r="CH9954" i="8"/>
  <c r="CG9953" i="8"/>
  <c r="CH9950" i="8"/>
  <c r="CG9949" i="8"/>
  <c r="CH9946" i="8"/>
  <c r="CG9945" i="8"/>
  <c r="CH9942" i="8"/>
  <c r="CG9941" i="8"/>
  <c r="CH9938" i="8"/>
  <c r="CG9937" i="8"/>
  <c r="CH9934" i="8"/>
  <c r="CG9933" i="8"/>
  <c r="CH9930" i="8"/>
  <c r="CG9929" i="8"/>
  <c r="CH9926" i="8"/>
  <c r="CG9925" i="8"/>
  <c r="CH9922" i="8"/>
  <c r="CG9921" i="8"/>
  <c r="CH9918" i="8"/>
  <c r="CG9917" i="8"/>
  <c r="CH9914" i="8"/>
  <c r="CG9913" i="8"/>
  <c r="CH9910" i="8"/>
  <c r="CG9909" i="8"/>
  <c r="CH9906" i="8"/>
  <c r="CG9905" i="8"/>
  <c r="CH9902" i="8"/>
  <c r="CG9901" i="8"/>
  <c r="CH9898" i="8"/>
  <c r="CG9897" i="8"/>
  <c r="CH9894" i="8"/>
  <c r="CG9893" i="8"/>
  <c r="CH9890" i="8"/>
  <c r="CG9889" i="8"/>
  <c r="CH9886" i="8"/>
  <c r="CG9885" i="8"/>
  <c r="CH9882" i="8"/>
  <c r="CG9881" i="8"/>
  <c r="CH9878" i="8"/>
  <c r="CG9877" i="8"/>
  <c r="CH9874" i="8"/>
  <c r="CG9873" i="8"/>
  <c r="CH9870" i="8"/>
  <c r="CG9869" i="8"/>
  <c r="CH9866" i="8"/>
  <c r="CG9865" i="8"/>
  <c r="CH9862" i="8"/>
  <c r="CG9861" i="8"/>
  <c r="CH9858" i="8"/>
  <c r="CG9857" i="8"/>
  <c r="CH9854" i="8"/>
  <c r="CG9853" i="8"/>
  <c r="CH9850" i="8"/>
  <c r="CG9849" i="8"/>
  <c r="CH9846" i="8"/>
  <c r="CG9845" i="8"/>
  <c r="CH9842" i="8"/>
  <c r="CG9841" i="8"/>
  <c r="CH9838" i="8"/>
  <c r="CG9837" i="8"/>
  <c r="CH9834" i="8"/>
  <c r="CG9833" i="8"/>
  <c r="CH9830" i="8"/>
  <c r="CG9829" i="8"/>
  <c r="CH9826" i="8"/>
  <c r="CG9825" i="8"/>
  <c r="CH9822" i="8"/>
  <c r="CG9821" i="8"/>
  <c r="CH9818" i="8"/>
  <c r="CG9817" i="8"/>
  <c r="CH9814" i="8"/>
  <c r="CG9813" i="8"/>
  <c r="CH9810" i="8"/>
  <c r="CG9809" i="8"/>
  <c r="CH9806" i="8"/>
  <c r="CG9805" i="8"/>
  <c r="CH9802" i="8"/>
  <c r="CG9801" i="8"/>
  <c r="CH9798" i="8"/>
  <c r="CG9797" i="8"/>
  <c r="CH9794" i="8"/>
  <c r="CG9793" i="8"/>
  <c r="CH9790" i="8"/>
  <c r="CG9789" i="8"/>
  <c r="CH9786" i="8"/>
  <c r="CG9785" i="8"/>
  <c r="CH9782" i="8"/>
  <c r="CG9781" i="8"/>
  <c r="CH9778" i="8"/>
  <c r="CG9777" i="8"/>
  <c r="CH9774" i="8"/>
  <c r="CG9773" i="8"/>
  <c r="CH9770" i="8"/>
  <c r="CG9769" i="8"/>
  <c r="CH9766" i="8"/>
  <c r="CG9765" i="8"/>
  <c r="CH9762" i="8"/>
  <c r="CG9761" i="8"/>
  <c r="CH9758" i="8"/>
  <c r="CG9757" i="8"/>
  <c r="CH9754" i="8"/>
  <c r="CG9753" i="8"/>
  <c r="CH9752" i="8"/>
  <c r="CG9749" i="8"/>
  <c r="CG9746" i="8"/>
  <c r="CH9743" i="8"/>
  <c r="CG9742" i="8"/>
  <c r="CH9739" i="8"/>
  <c r="CG9738" i="8"/>
  <c r="CH9735" i="8"/>
  <c r="CG9734" i="8"/>
  <c r="CH9731" i="8"/>
  <c r="CG9730" i="8"/>
  <c r="CH9727" i="8"/>
  <c r="CG9726" i="8"/>
  <c r="CH9723" i="8"/>
  <c r="CG9722" i="8"/>
  <c r="CH9719" i="8"/>
  <c r="CG9718" i="8"/>
  <c r="CH9715" i="8"/>
  <c r="CG9714" i="8"/>
  <c r="CH9711" i="8"/>
  <c r="CG9710" i="8"/>
  <c r="CH9707" i="8"/>
  <c r="CG9706" i="8"/>
  <c r="CH9703" i="8"/>
  <c r="CG9702" i="8"/>
  <c r="CH9699" i="8"/>
  <c r="CG9698" i="8"/>
  <c r="CH9695" i="8"/>
  <c r="CG9694" i="8"/>
  <c r="CH9691" i="8"/>
  <c r="CG9690" i="8"/>
  <c r="CH9687" i="8"/>
  <c r="CG9686" i="8"/>
  <c r="CH9683" i="8"/>
  <c r="CG9682" i="8"/>
  <c r="CH9679" i="8"/>
  <c r="CG9678" i="8"/>
  <c r="CH9675" i="8"/>
  <c r="CG9674" i="8"/>
  <c r="CH9671" i="8"/>
  <c r="CG9670" i="8"/>
  <c r="CH9667" i="8"/>
  <c r="CG9666" i="8"/>
  <c r="CH9663" i="8"/>
  <c r="CG9662" i="8"/>
  <c r="CH9659" i="8"/>
  <c r="CG9658" i="8"/>
  <c r="CH9655" i="8"/>
  <c r="CG9654" i="8"/>
  <c r="CH9651" i="8"/>
  <c r="CG9650" i="8"/>
  <c r="CH9647" i="8"/>
  <c r="CG9646" i="8"/>
  <c r="CH9643" i="8"/>
  <c r="CG9642" i="8"/>
  <c r="CH9639" i="8"/>
  <c r="CG9638" i="8"/>
  <c r="CH9635" i="8"/>
  <c r="CG9634" i="8"/>
  <c r="CH9631" i="8"/>
  <c r="CG9630" i="8"/>
  <c r="CH9627" i="8"/>
  <c r="CG9626" i="8"/>
  <c r="CH9623" i="8"/>
  <c r="CG9622" i="8"/>
  <c r="CH9619" i="8"/>
  <c r="CG9618" i="8"/>
  <c r="CH9615" i="8"/>
  <c r="CG9614" i="8"/>
  <c r="CH9611" i="8"/>
  <c r="CG9610" i="8"/>
  <c r="CH9607" i="8"/>
  <c r="CG9606" i="8"/>
  <c r="CH9603" i="8"/>
  <c r="CG9602" i="8"/>
  <c r="CH9599" i="8"/>
  <c r="CG9598" i="8"/>
  <c r="CH9595" i="8"/>
  <c r="CG9594" i="8"/>
  <c r="CH9591" i="8"/>
  <c r="CG9590" i="8"/>
  <c r="CH9587" i="8"/>
  <c r="CG9586" i="8"/>
  <c r="CH9583" i="8"/>
  <c r="CG9582" i="8"/>
  <c r="CH9579" i="8"/>
  <c r="CG9578" i="8"/>
  <c r="CH9575" i="8"/>
  <c r="CG9574" i="8"/>
  <c r="CH9571" i="8"/>
  <c r="CG9570" i="8"/>
  <c r="CH9567" i="8"/>
  <c r="CG9566" i="8"/>
  <c r="CH9563" i="8"/>
  <c r="CG9562" i="8"/>
  <c r="CH9559" i="8"/>
  <c r="CG9558" i="8"/>
  <c r="CH9555" i="8"/>
  <c r="CG9554" i="8"/>
  <c r="CH9551" i="8"/>
  <c r="CG9550" i="8"/>
  <c r="CH9547" i="8"/>
  <c r="CG9546" i="8"/>
  <c r="CH9543" i="8"/>
  <c r="CG9542" i="8"/>
  <c r="CH9539" i="8"/>
  <c r="CG9538" i="8"/>
  <c r="CH9535" i="8"/>
  <c r="CG9534" i="8"/>
  <c r="CH9531" i="8"/>
  <c r="CG9530" i="8"/>
  <c r="CH9527" i="8"/>
  <c r="CG9526" i="8"/>
  <c r="CH9523" i="8"/>
  <c r="CG9522" i="8"/>
  <c r="CH9519" i="8"/>
  <c r="CG9518" i="8"/>
  <c r="CH9515" i="8"/>
  <c r="CG9514" i="8"/>
  <c r="CH9511" i="8"/>
  <c r="CG9510" i="8"/>
  <c r="CH9507" i="8"/>
  <c r="CG9506" i="8"/>
  <c r="CH9503" i="8"/>
  <c r="CG9502" i="8"/>
  <c r="CG9752" i="8"/>
  <c r="CH9750" i="8"/>
  <c r="CG9747" i="8"/>
  <c r="CH9744" i="8"/>
  <c r="CG9743" i="8"/>
  <c r="CH9740" i="8"/>
  <c r="CG9739" i="8"/>
  <c r="CH9736" i="8"/>
  <c r="CG9735" i="8"/>
  <c r="CH9732" i="8"/>
  <c r="CG9731" i="8"/>
  <c r="CH9728" i="8"/>
  <c r="CG9727" i="8"/>
  <c r="CH9724" i="8"/>
  <c r="CG9723" i="8"/>
  <c r="CH9720" i="8"/>
  <c r="CG9719" i="8"/>
  <c r="CH9716" i="8"/>
  <c r="CG9715" i="8"/>
  <c r="CH9712" i="8"/>
  <c r="CG9711" i="8"/>
  <c r="CH9708" i="8"/>
  <c r="CG9707" i="8"/>
  <c r="CH9704" i="8"/>
  <c r="CG9703" i="8"/>
  <c r="CH9700" i="8"/>
  <c r="CG9699" i="8"/>
  <c r="CH9696" i="8"/>
  <c r="CG9695" i="8"/>
  <c r="CH9692" i="8"/>
  <c r="CG9691" i="8"/>
  <c r="CH9688" i="8"/>
  <c r="CG9687" i="8"/>
  <c r="CH9684" i="8"/>
  <c r="CG9683" i="8"/>
  <c r="CH9680" i="8"/>
  <c r="CG9679" i="8"/>
  <c r="CH9676" i="8"/>
  <c r="CG9675" i="8"/>
  <c r="CH9672" i="8"/>
  <c r="CG9671" i="8"/>
  <c r="CH9668" i="8"/>
  <c r="CG9667" i="8"/>
  <c r="CH9664" i="8"/>
  <c r="CG9663" i="8"/>
  <c r="CH9660" i="8"/>
  <c r="CG9659" i="8"/>
  <c r="CH9656" i="8"/>
  <c r="CG9655" i="8"/>
  <c r="CH9652" i="8"/>
  <c r="CG9651" i="8"/>
  <c r="CH9648" i="8"/>
  <c r="CG9647" i="8"/>
  <c r="CH9644" i="8"/>
  <c r="CG9643" i="8"/>
  <c r="CH9640" i="8"/>
  <c r="CG9639" i="8"/>
  <c r="CH9636" i="8"/>
  <c r="CG9635" i="8"/>
  <c r="CH9632" i="8"/>
  <c r="CG9631" i="8"/>
  <c r="CH9628" i="8"/>
  <c r="CG9627" i="8"/>
  <c r="CH9624" i="8"/>
  <c r="CG9623" i="8"/>
  <c r="CH9620" i="8"/>
  <c r="CG9619" i="8"/>
  <c r="CH9616" i="8"/>
  <c r="CG9615" i="8"/>
  <c r="CH9612" i="8"/>
  <c r="CG9611" i="8"/>
  <c r="CH9608" i="8"/>
  <c r="CG9607" i="8"/>
  <c r="CH9604" i="8"/>
  <c r="CG9603" i="8"/>
  <c r="CH9600" i="8"/>
  <c r="CG9599" i="8"/>
  <c r="CH9596" i="8"/>
  <c r="CG9595" i="8"/>
  <c r="CH9592" i="8"/>
  <c r="CG9591" i="8"/>
  <c r="CH9588" i="8"/>
  <c r="CG9587" i="8"/>
  <c r="CH9584" i="8"/>
  <c r="CG9583" i="8"/>
  <c r="CH9580" i="8"/>
  <c r="CG9579" i="8"/>
  <c r="CH9576" i="8"/>
  <c r="CG9575" i="8"/>
  <c r="CH9572" i="8"/>
  <c r="CG9571" i="8"/>
  <c r="CH9568" i="8"/>
  <c r="CG9567" i="8"/>
  <c r="CH9564" i="8"/>
  <c r="CG9563" i="8"/>
  <c r="CH9560" i="8"/>
  <c r="CG9559" i="8"/>
  <c r="CH9556" i="8"/>
  <c r="CG9555" i="8"/>
  <c r="CH9552" i="8"/>
  <c r="CG9551" i="8"/>
  <c r="CH9548" i="8"/>
  <c r="CG9547" i="8"/>
  <c r="CH9544" i="8"/>
  <c r="CG9543" i="8"/>
  <c r="CH9540" i="8"/>
  <c r="CG9539" i="8"/>
  <c r="CH9536" i="8"/>
  <c r="CG9535" i="8"/>
  <c r="CH9532" i="8"/>
  <c r="CG9531" i="8"/>
  <c r="CH9528" i="8"/>
  <c r="CG9527" i="8"/>
  <c r="CH9524" i="8"/>
  <c r="CG9523" i="8"/>
  <c r="CH9520" i="8"/>
  <c r="CG9519" i="8"/>
  <c r="CH9516" i="8"/>
  <c r="CG9515" i="8"/>
  <c r="CH9512" i="8"/>
  <c r="CG9511" i="8"/>
  <c r="CH9508" i="8"/>
  <c r="CG9507" i="8"/>
  <c r="CH9504" i="8"/>
  <c r="CG9503" i="8"/>
  <c r="CH9500" i="8"/>
  <c r="CH9753" i="8"/>
  <c r="CH9748" i="8"/>
  <c r="CH9745" i="8"/>
  <c r="CG9744" i="8"/>
  <c r="CH9741" i="8"/>
  <c r="CG9740" i="8"/>
  <c r="CH9737" i="8"/>
  <c r="CG9736" i="8"/>
  <c r="CH9733" i="8"/>
  <c r="CG9732" i="8"/>
  <c r="CH9729" i="8"/>
  <c r="CG9728" i="8"/>
  <c r="CH9725" i="8"/>
  <c r="CG9724" i="8"/>
  <c r="CH9721" i="8"/>
  <c r="CG9720" i="8"/>
  <c r="CH9717" i="8"/>
  <c r="CG9716" i="8"/>
  <c r="CH9713" i="8"/>
  <c r="CG9712" i="8"/>
  <c r="CH9709" i="8"/>
  <c r="CG9708" i="8"/>
  <c r="CH9705" i="8"/>
  <c r="CG9704" i="8"/>
  <c r="CH9701" i="8"/>
  <c r="CG9700" i="8"/>
  <c r="CH9697" i="8"/>
  <c r="CG9696" i="8"/>
  <c r="CH9693" i="8"/>
  <c r="CG9692" i="8"/>
  <c r="CH9689" i="8"/>
  <c r="CG9688" i="8"/>
  <c r="CH9685" i="8"/>
  <c r="CG9684" i="8"/>
  <c r="CH9681" i="8"/>
  <c r="CG9680" i="8"/>
  <c r="CH9677" i="8"/>
  <c r="CG9676" i="8"/>
  <c r="CH9673" i="8"/>
  <c r="CG9672" i="8"/>
  <c r="CH9669" i="8"/>
  <c r="CG9668" i="8"/>
  <c r="CH9665" i="8"/>
  <c r="CG9664" i="8"/>
  <c r="CH9661" i="8"/>
  <c r="CG9660" i="8"/>
  <c r="CH9657" i="8"/>
  <c r="CG9656" i="8"/>
  <c r="CH9653" i="8"/>
  <c r="CG9652" i="8"/>
  <c r="CH9649" i="8"/>
  <c r="CG9648" i="8"/>
  <c r="CH9645" i="8"/>
  <c r="CG9644" i="8"/>
  <c r="CH9641" i="8"/>
  <c r="CG9640" i="8"/>
  <c r="CH9637" i="8"/>
  <c r="CG9636" i="8"/>
  <c r="CH9633" i="8"/>
  <c r="CG9632" i="8"/>
  <c r="CH9629" i="8"/>
  <c r="CG9628" i="8"/>
  <c r="CH9625" i="8"/>
  <c r="CG9624" i="8"/>
  <c r="CH9621" i="8"/>
  <c r="CG9620" i="8"/>
  <c r="CH9617" i="8"/>
  <c r="CG9616" i="8"/>
  <c r="CH9613" i="8"/>
  <c r="CG9612" i="8"/>
  <c r="CH9609" i="8"/>
  <c r="CG9608" i="8"/>
  <c r="CH9605" i="8"/>
  <c r="CG9604" i="8"/>
  <c r="CH9601" i="8"/>
  <c r="CG9600" i="8"/>
  <c r="CH9597" i="8"/>
  <c r="CG9596" i="8"/>
  <c r="CH9593" i="8"/>
  <c r="CG9592" i="8"/>
  <c r="CH9589" i="8"/>
  <c r="CG9588" i="8"/>
  <c r="CH9585" i="8"/>
  <c r="CG9584" i="8"/>
  <c r="CH9581" i="8"/>
  <c r="CG9580" i="8"/>
  <c r="CH9577" i="8"/>
  <c r="CG9576" i="8"/>
  <c r="CH9573" i="8"/>
  <c r="CG9572" i="8"/>
  <c r="CH9569" i="8"/>
  <c r="CG9568" i="8"/>
  <c r="CH9565" i="8"/>
  <c r="CG9564" i="8"/>
  <c r="CH9561" i="8"/>
  <c r="CG9560" i="8"/>
  <c r="CH9557" i="8"/>
  <c r="CG9556" i="8"/>
  <c r="CH9553" i="8"/>
  <c r="CG9552" i="8"/>
  <c r="CH9549" i="8"/>
  <c r="CG9548" i="8"/>
  <c r="CH9545" i="8"/>
  <c r="CG9544" i="8"/>
  <c r="CH9541" i="8"/>
  <c r="CG9540" i="8"/>
  <c r="CH9537" i="8"/>
  <c r="CG9536" i="8"/>
  <c r="CH9533" i="8"/>
  <c r="CG9532" i="8"/>
  <c r="CH9529" i="8"/>
  <c r="CG9528" i="8"/>
  <c r="CH9525" i="8"/>
  <c r="CG9524" i="8"/>
  <c r="CH9521" i="8"/>
  <c r="CG9520" i="8"/>
  <c r="CH9517" i="8"/>
  <c r="CG9516" i="8"/>
  <c r="CH9513" i="8"/>
  <c r="CG9512" i="8"/>
  <c r="CH9509" i="8"/>
  <c r="CG9508" i="8"/>
  <c r="CH9505" i="8"/>
  <c r="CG9504" i="8"/>
  <c r="CH9501" i="8"/>
  <c r="CG9751" i="8"/>
  <c r="CH9749" i="8"/>
  <c r="CG9748" i="8"/>
  <c r="CH9746" i="8"/>
  <c r="CG9745" i="8"/>
  <c r="CH9742" i="8"/>
  <c r="CG9741" i="8"/>
  <c r="CH9738" i="8"/>
  <c r="CG9737" i="8"/>
  <c r="CH9734" i="8"/>
  <c r="CG9733" i="8"/>
  <c r="CH9730" i="8"/>
  <c r="CG9729" i="8"/>
  <c r="CH9726" i="8"/>
  <c r="CG9725" i="8"/>
  <c r="CH9722" i="8"/>
  <c r="CG9721" i="8"/>
  <c r="CH9718" i="8"/>
  <c r="CG9717" i="8"/>
  <c r="CH9714" i="8"/>
  <c r="CG9713" i="8"/>
  <c r="CH9710" i="8"/>
  <c r="CG9709" i="8"/>
  <c r="CH9706" i="8"/>
  <c r="CG9705" i="8"/>
  <c r="CH9702" i="8"/>
  <c r="CG9701" i="8"/>
  <c r="CH9698" i="8"/>
  <c r="CG9697" i="8"/>
  <c r="CH9694" i="8"/>
  <c r="CG9693" i="8"/>
  <c r="CH9690" i="8"/>
  <c r="CG9689" i="8"/>
  <c r="CH9686" i="8"/>
  <c r="CG9685" i="8"/>
  <c r="CH9682" i="8"/>
  <c r="CG9681" i="8"/>
  <c r="CH9678" i="8"/>
  <c r="CG9677" i="8"/>
  <c r="CH9674" i="8"/>
  <c r="CG9673" i="8"/>
  <c r="CH9670" i="8"/>
  <c r="CG9669" i="8"/>
  <c r="CH9666" i="8"/>
  <c r="CG9665" i="8"/>
  <c r="CH9662" i="8"/>
  <c r="CG9661" i="8"/>
  <c r="CH9658" i="8"/>
  <c r="CG9657" i="8"/>
  <c r="CH9654" i="8"/>
  <c r="CG9653" i="8"/>
  <c r="CH9650" i="8"/>
  <c r="CG9649" i="8"/>
  <c r="CH9646" i="8"/>
  <c r="CG9645" i="8"/>
  <c r="CH9642" i="8"/>
  <c r="CG9641" i="8"/>
  <c r="CH9638" i="8"/>
  <c r="CG9637" i="8"/>
  <c r="CH9634" i="8"/>
  <c r="CG9633" i="8"/>
  <c r="CH9630" i="8"/>
  <c r="CG9629" i="8"/>
  <c r="CH9626" i="8"/>
  <c r="CG9625" i="8"/>
  <c r="CH9622" i="8"/>
  <c r="CG9621" i="8"/>
  <c r="CH9618" i="8"/>
  <c r="CG9617" i="8"/>
  <c r="CH9614" i="8"/>
  <c r="CG9613" i="8"/>
  <c r="CH9610" i="8"/>
  <c r="CG9609" i="8"/>
  <c r="CH9606" i="8"/>
  <c r="CG9605" i="8"/>
  <c r="CH9602" i="8"/>
  <c r="CG9601" i="8"/>
  <c r="CH9598" i="8"/>
  <c r="CG9597" i="8"/>
  <c r="CH9594" i="8"/>
  <c r="CG9593" i="8"/>
  <c r="CH9590" i="8"/>
  <c r="CG9589" i="8"/>
  <c r="CH9586" i="8"/>
  <c r="CG9585" i="8"/>
  <c r="CH9582" i="8"/>
  <c r="CG9581" i="8"/>
  <c r="CH9578" i="8"/>
  <c r="CG9577" i="8"/>
  <c r="CH9574" i="8"/>
  <c r="CG9573" i="8"/>
  <c r="CH9570" i="8"/>
  <c r="CG9569" i="8"/>
  <c r="CH9566" i="8"/>
  <c r="CG9565" i="8"/>
  <c r="CH9562" i="8"/>
  <c r="CG9561" i="8"/>
  <c r="CH9558" i="8"/>
  <c r="CG9557" i="8"/>
  <c r="CH9554" i="8"/>
  <c r="CG9553" i="8"/>
  <c r="CH9550" i="8"/>
  <c r="CG9549" i="8"/>
  <c r="CH9546" i="8"/>
  <c r="CG9545" i="8"/>
  <c r="CH9542" i="8"/>
  <c r="CG9541" i="8"/>
  <c r="CH9538" i="8"/>
  <c r="CG9537" i="8"/>
  <c r="CH9534" i="8"/>
  <c r="CG9533" i="8"/>
  <c r="CH9530" i="8"/>
  <c r="CG9529" i="8"/>
  <c r="CH9526" i="8"/>
  <c r="CG9525" i="8"/>
  <c r="CH9522" i="8"/>
  <c r="CG9521" i="8"/>
  <c r="CH9518" i="8"/>
  <c r="CG9517" i="8"/>
  <c r="CH9514" i="8"/>
  <c r="CG9513" i="8"/>
  <c r="CH9510" i="8"/>
  <c r="CG9509" i="8"/>
  <c r="CH9506" i="8"/>
  <c r="CG9505" i="8"/>
  <c r="CH9502" i="8"/>
  <c r="CG9501" i="8"/>
  <c r="CH9499" i="8"/>
  <c r="CG9498" i="8"/>
  <c r="CH9495" i="8"/>
  <c r="CG9494" i="8"/>
  <c r="CH9491" i="8"/>
  <c r="CG9490" i="8"/>
  <c r="CH9487" i="8"/>
  <c r="CG9486" i="8"/>
  <c r="CH9483" i="8"/>
  <c r="CG9482" i="8"/>
  <c r="CH9479" i="8"/>
  <c r="CG9478" i="8"/>
  <c r="CH9475" i="8"/>
  <c r="CG9474" i="8"/>
  <c r="CH9471" i="8"/>
  <c r="CG9470" i="8"/>
  <c r="CH9467" i="8"/>
  <c r="CG9466" i="8"/>
  <c r="CH9463" i="8"/>
  <c r="CG9462" i="8"/>
  <c r="CH9459" i="8"/>
  <c r="CG9458" i="8"/>
  <c r="CH9455" i="8"/>
  <c r="CG9454" i="8"/>
  <c r="CH9451" i="8"/>
  <c r="CG9450" i="8"/>
  <c r="CH9447" i="8"/>
  <c r="CG9446" i="8"/>
  <c r="CH9443" i="8"/>
  <c r="CG9442" i="8"/>
  <c r="CH9439" i="8"/>
  <c r="CG9438" i="8"/>
  <c r="CH9435" i="8"/>
  <c r="CG9434" i="8"/>
  <c r="CH9431" i="8"/>
  <c r="CG9430" i="8"/>
  <c r="CH9427" i="8"/>
  <c r="CG9426" i="8"/>
  <c r="CH9423" i="8"/>
  <c r="CG9422" i="8"/>
  <c r="CH9419" i="8"/>
  <c r="CG9418" i="8"/>
  <c r="CH9415" i="8"/>
  <c r="CG9414" i="8"/>
  <c r="CH9411" i="8"/>
  <c r="CG9410" i="8"/>
  <c r="CH9407" i="8"/>
  <c r="CG9406" i="8"/>
  <c r="CH9403" i="8"/>
  <c r="CG9402" i="8"/>
  <c r="CH9399" i="8"/>
  <c r="CG9398" i="8"/>
  <c r="CH9395" i="8"/>
  <c r="CG9394" i="8"/>
  <c r="CH9391" i="8"/>
  <c r="CG9390" i="8"/>
  <c r="CH9387" i="8"/>
  <c r="CG9386" i="8"/>
  <c r="CH9383" i="8"/>
  <c r="CG9382" i="8"/>
  <c r="CH9379" i="8"/>
  <c r="CG9378" i="8"/>
  <c r="CH9375" i="8"/>
  <c r="CG9374" i="8"/>
  <c r="CH9371" i="8"/>
  <c r="CG9370" i="8"/>
  <c r="CH9367" i="8"/>
  <c r="CG9366" i="8"/>
  <c r="CH9363" i="8"/>
  <c r="CG9362" i="8"/>
  <c r="CH9359" i="8"/>
  <c r="CG9358" i="8"/>
  <c r="CH9355" i="8"/>
  <c r="CG9354" i="8"/>
  <c r="CH9351" i="8"/>
  <c r="CG9350" i="8"/>
  <c r="CH9347" i="8"/>
  <c r="CG9346" i="8"/>
  <c r="CH9343" i="8"/>
  <c r="CG9342" i="8"/>
  <c r="CH9339" i="8"/>
  <c r="CG9338" i="8"/>
  <c r="CH9335" i="8"/>
  <c r="CG9334" i="8"/>
  <c r="CH9331" i="8"/>
  <c r="CG9330" i="8"/>
  <c r="CH9327" i="8"/>
  <c r="CG9326" i="8"/>
  <c r="CH9323" i="8"/>
  <c r="CG9322" i="8"/>
  <c r="CH9319" i="8"/>
  <c r="CG9318" i="8"/>
  <c r="CH9315" i="8"/>
  <c r="CG9314" i="8"/>
  <c r="CH9311" i="8"/>
  <c r="CG9310" i="8"/>
  <c r="CH9307" i="8"/>
  <c r="CG9306" i="8"/>
  <c r="CH9303" i="8"/>
  <c r="CG9302" i="8"/>
  <c r="CH9299" i="8"/>
  <c r="CG9298" i="8"/>
  <c r="CH9295" i="8"/>
  <c r="CG9294" i="8"/>
  <c r="CH9291" i="8"/>
  <c r="CG9290" i="8"/>
  <c r="CH9287" i="8"/>
  <c r="CG9286" i="8"/>
  <c r="CH9283" i="8"/>
  <c r="CG9282" i="8"/>
  <c r="CH9279" i="8"/>
  <c r="CG9278" i="8"/>
  <c r="CH9275" i="8"/>
  <c r="CG9274" i="8"/>
  <c r="CH9271" i="8"/>
  <c r="CG9270" i="8"/>
  <c r="CH9267" i="8"/>
  <c r="CG9266" i="8"/>
  <c r="CH9263" i="8"/>
  <c r="CG9262" i="8"/>
  <c r="CH9259" i="8"/>
  <c r="CG9258" i="8"/>
  <c r="CH9255" i="8"/>
  <c r="CG9254" i="8"/>
  <c r="CH9251" i="8"/>
  <c r="CG9250" i="8"/>
  <c r="CH9247" i="8"/>
  <c r="CG9499" i="8"/>
  <c r="CH9496" i="8"/>
  <c r="CG9495" i="8"/>
  <c r="CH9492" i="8"/>
  <c r="CG9491" i="8"/>
  <c r="CH9488" i="8"/>
  <c r="CG9487" i="8"/>
  <c r="CH9484" i="8"/>
  <c r="CG9483" i="8"/>
  <c r="CH9480" i="8"/>
  <c r="CG9479" i="8"/>
  <c r="CH9476" i="8"/>
  <c r="CG9475" i="8"/>
  <c r="CH9472" i="8"/>
  <c r="CG9471" i="8"/>
  <c r="CH9468" i="8"/>
  <c r="CG9467" i="8"/>
  <c r="CH9464" i="8"/>
  <c r="CG9463" i="8"/>
  <c r="CH9460" i="8"/>
  <c r="CG9459" i="8"/>
  <c r="CH9456" i="8"/>
  <c r="CG9455" i="8"/>
  <c r="CH9452" i="8"/>
  <c r="CG9451" i="8"/>
  <c r="CH9448" i="8"/>
  <c r="CG9447" i="8"/>
  <c r="CH9444" i="8"/>
  <c r="CG9443" i="8"/>
  <c r="CH9440" i="8"/>
  <c r="CG9439" i="8"/>
  <c r="CH9436" i="8"/>
  <c r="CG9435" i="8"/>
  <c r="CH9432" i="8"/>
  <c r="CG9431" i="8"/>
  <c r="CH9428" i="8"/>
  <c r="CG9427" i="8"/>
  <c r="CH9424" i="8"/>
  <c r="CG9423" i="8"/>
  <c r="CH9420" i="8"/>
  <c r="CG9419" i="8"/>
  <c r="CH9416" i="8"/>
  <c r="CG9415" i="8"/>
  <c r="CH9412" i="8"/>
  <c r="CG9411" i="8"/>
  <c r="CH9408" i="8"/>
  <c r="CG9407" i="8"/>
  <c r="CH9404" i="8"/>
  <c r="CG9403" i="8"/>
  <c r="CH9400" i="8"/>
  <c r="CG9399" i="8"/>
  <c r="CH9396" i="8"/>
  <c r="CG9395" i="8"/>
  <c r="CH9392" i="8"/>
  <c r="CG9391" i="8"/>
  <c r="CH9388" i="8"/>
  <c r="CG9387" i="8"/>
  <c r="CH9384" i="8"/>
  <c r="CG9383" i="8"/>
  <c r="CH9380" i="8"/>
  <c r="CG9379" i="8"/>
  <c r="CH9376" i="8"/>
  <c r="CG9375" i="8"/>
  <c r="CH9372" i="8"/>
  <c r="CG9371" i="8"/>
  <c r="CH9368" i="8"/>
  <c r="CG9367" i="8"/>
  <c r="CH9364" i="8"/>
  <c r="CG9363" i="8"/>
  <c r="CH9360" i="8"/>
  <c r="CG9359" i="8"/>
  <c r="CH9356" i="8"/>
  <c r="CG9355" i="8"/>
  <c r="CH9352" i="8"/>
  <c r="CG9351" i="8"/>
  <c r="CH9348" i="8"/>
  <c r="CG9347" i="8"/>
  <c r="CH9344" i="8"/>
  <c r="CG9343" i="8"/>
  <c r="CH9340" i="8"/>
  <c r="CG9339" i="8"/>
  <c r="CH9336" i="8"/>
  <c r="CG9335" i="8"/>
  <c r="CH9332" i="8"/>
  <c r="CG9331" i="8"/>
  <c r="CH9328" i="8"/>
  <c r="CG9327" i="8"/>
  <c r="CH9324" i="8"/>
  <c r="CG9323" i="8"/>
  <c r="CH9320" i="8"/>
  <c r="CG9319" i="8"/>
  <c r="CH9316" i="8"/>
  <c r="CG9315" i="8"/>
  <c r="CH9312" i="8"/>
  <c r="CG9311" i="8"/>
  <c r="CH9308" i="8"/>
  <c r="CG9307" i="8"/>
  <c r="CH9304" i="8"/>
  <c r="CG9303" i="8"/>
  <c r="CH9300" i="8"/>
  <c r="CG9299" i="8"/>
  <c r="CH9296" i="8"/>
  <c r="CG9295" i="8"/>
  <c r="CH9292" i="8"/>
  <c r="CG9291" i="8"/>
  <c r="CH9288" i="8"/>
  <c r="CG9287" i="8"/>
  <c r="CH9284" i="8"/>
  <c r="CG9283" i="8"/>
  <c r="CH9280" i="8"/>
  <c r="CG9279" i="8"/>
  <c r="CH9276" i="8"/>
  <c r="CG9275" i="8"/>
  <c r="CH9272" i="8"/>
  <c r="CG9271" i="8"/>
  <c r="CH9268" i="8"/>
  <c r="CG9267" i="8"/>
  <c r="CH9264" i="8"/>
  <c r="CG9263" i="8"/>
  <c r="CH9260" i="8"/>
  <c r="CG9259" i="8"/>
  <c r="CH9256" i="8"/>
  <c r="CG9255" i="8"/>
  <c r="CH9252" i="8"/>
  <c r="CG9251" i="8"/>
  <c r="CH9248" i="8"/>
  <c r="CG9500" i="8"/>
  <c r="CH9497" i="8"/>
  <c r="CG9496" i="8"/>
  <c r="CH9493" i="8"/>
  <c r="CG9492" i="8"/>
  <c r="CH9489" i="8"/>
  <c r="CG9488" i="8"/>
  <c r="CH9485" i="8"/>
  <c r="CG9484" i="8"/>
  <c r="CH9481" i="8"/>
  <c r="CG9480" i="8"/>
  <c r="CH9477" i="8"/>
  <c r="CG9476" i="8"/>
  <c r="CH9473" i="8"/>
  <c r="CG9472" i="8"/>
  <c r="CH9469" i="8"/>
  <c r="CG9468" i="8"/>
  <c r="CH9465" i="8"/>
  <c r="CG9464" i="8"/>
  <c r="CH9461" i="8"/>
  <c r="CG9460" i="8"/>
  <c r="CH9457" i="8"/>
  <c r="CG9456" i="8"/>
  <c r="CH9453" i="8"/>
  <c r="CG9452" i="8"/>
  <c r="CH9449" i="8"/>
  <c r="CG9448" i="8"/>
  <c r="CH9445" i="8"/>
  <c r="CG9444" i="8"/>
  <c r="CH9441" i="8"/>
  <c r="CG9440" i="8"/>
  <c r="CH9437" i="8"/>
  <c r="CG9436" i="8"/>
  <c r="CH9433" i="8"/>
  <c r="CG9432" i="8"/>
  <c r="CH9429" i="8"/>
  <c r="CG9428" i="8"/>
  <c r="CH9425" i="8"/>
  <c r="CG9424" i="8"/>
  <c r="CH9421" i="8"/>
  <c r="CG9420" i="8"/>
  <c r="CH9417" i="8"/>
  <c r="CG9416" i="8"/>
  <c r="CH9413" i="8"/>
  <c r="CG9412" i="8"/>
  <c r="CH9409" i="8"/>
  <c r="CG9408" i="8"/>
  <c r="CH9405" i="8"/>
  <c r="CG9404" i="8"/>
  <c r="CH9401" i="8"/>
  <c r="CG9400" i="8"/>
  <c r="CH9397" i="8"/>
  <c r="CG9396" i="8"/>
  <c r="CH9393" i="8"/>
  <c r="CG9392" i="8"/>
  <c r="CH9389" i="8"/>
  <c r="CG9388" i="8"/>
  <c r="CH9385" i="8"/>
  <c r="CG9384" i="8"/>
  <c r="CH9381" i="8"/>
  <c r="CG9380" i="8"/>
  <c r="CH9377" i="8"/>
  <c r="CG9376" i="8"/>
  <c r="CH9373" i="8"/>
  <c r="CG9372" i="8"/>
  <c r="CH9369" i="8"/>
  <c r="CG9368" i="8"/>
  <c r="CH9365" i="8"/>
  <c r="CG9364" i="8"/>
  <c r="CH9361" i="8"/>
  <c r="CG9360" i="8"/>
  <c r="CH9357" i="8"/>
  <c r="CG9356" i="8"/>
  <c r="CH9353" i="8"/>
  <c r="CG9352" i="8"/>
  <c r="CH9349" i="8"/>
  <c r="CG9348" i="8"/>
  <c r="CH9345" i="8"/>
  <c r="CG9344" i="8"/>
  <c r="CH9341" i="8"/>
  <c r="CG9340" i="8"/>
  <c r="CH9337" i="8"/>
  <c r="CG9336" i="8"/>
  <c r="CH9333" i="8"/>
  <c r="CG9332" i="8"/>
  <c r="CH9329" i="8"/>
  <c r="CG9328" i="8"/>
  <c r="CH9325" i="8"/>
  <c r="CG9324" i="8"/>
  <c r="CH9321" i="8"/>
  <c r="CG9320" i="8"/>
  <c r="CH9317" i="8"/>
  <c r="CG9316" i="8"/>
  <c r="CH9313" i="8"/>
  <c r="CG9312" i="8"/>
  <c r="CH9309" i="8"/>
  <c r="CG9308" i="8"/>
  <c r="CH9305" i="8"/>
  <c r="CG9304" i="8"/>
  <c r="CH9301" i="8"/>
  <c r="CG9300" i="8"/>
  <c r="CH9297" i="8"/>
  <c r="CG9296" i="8"/>
  <c r="CH9293" i="8"/>
  <c r="CG9292" i="8"/>
  <c r="CH9289" i="8"/>
  <c r="CG9288" i="8"/>
  <c r="CH9285" i="8"/>
  <c r="CG9284" i="8"/>
  <c r="CH9281" i="8"/>
  <c r="CG9280" i="8"/>
  <c r="CH9277" i="8"/>
  <c r="CG9276" i="8"/>
  <c r="CH9273" i="8"/>
  <c r="CG9272" i="8"/>
  <c r="CH9269" i="8"/>
  <c r="CG9268" i="8"/>
  <c r="CH9265" i="8"/>
  <c r="CG9264" i="8"/>
  <c r="CH9261" i="8"/>
  <c r="CG9260" i="8"/>
  <c r="CH9257" i="8"/>
  <c r="CG9256" i="8"/>
  <c r="CH9253" i="8"/>
  <c r="CG9252" i="8"/>
  <c r="CH9249" i="8"/>
  <c r="CG9248" i="8"/>
  <c r="CH9498" i="8"/>
  <c r="CG9497" i="8"/>
  <c r="CH9494" i="8"/>
  <c r="CG9493" i="8"/>
  <c r="CH9490" i="8"/>
  <c r="CG9489" i="8"/>
  <c r="CH9486" i="8"/>
  <c r="CG9485" i="8"/>
  <c r="CH9482" i="8"/>
  <c r="CG9481" i="8"/>
  <c r="CH9478" i="8"/>
  <c r="CG9477" i="8"/>
  <c r="CH9474" i="8"/>
  <c r="CG9473" i="8"/>
  <c r="CH9470" i="8"/>
  <c r="CG9469" i="8"/>
  <c r="CH9466" i="8"/>
  <c r="CG9465" i="8"/>
  <c r="CH9462" i="8"/>
  <c r="CG9461" i="8"/>
  <c r="CH9458" i="8"/>
  <c r="CG9457" i="8"/>
  <c r="CH9454" i="8"/>
  <c r="CG9453" i="8"/>
  <c r="CH9450" i="8"/>
  <c r="CG9449" i="8"/>
  <c r="CH9446" i="8"/>
  <c r="CG9445" i="8"/>
  <c r="CH9442" i="8"/>
  <c r="CG9441" i="8"/>
  <c r="CH9438" i="8"/>
  <c r="CG9437" i="8"/>
  <c r="CH9434" i="8"/>
  <c r="CG9433" i="8"/>
  <c r="CH9430" i="8"/>
  <c r="CG9429" i="8"/>
  <c r="CH9426" i="8"/>
  <c r="CG9425" i="8"/>
  <c r="CH9422" i="8"/>
  <c r="CG9421" i="8"/>
  <c r="CH9418" i="8"/>
  <c r="CG9417" i="8"/>
  <c r="CH9414" i="8"/>
  <c r="CG9413" i="8"/>
  <c r="CH9410" i="8"/>
  <c r="CG9409" i="8"/>
  <c r="CH9406" i="8"/>
  <c r="CG9405" i="8"/>
  <c r="CH9402" i="8"/>
  <c r="CG9401" i="8"/>
  <c r="CH9398" i="8"/>
  <c r="CG9397" i="8"/>
  <c r="CH9394" i="8"/>
  <c r="CG9393" i="8"/>
  <c r="CH9390" i="8"/>
  <c r="CG9389" i="8"/>
  <c r="CH9386" i="8"/>
  <c r="CG9385" i="8"/>
  <c r="CH9382" i="8"/>
  <c r="CG9381" i="8"/>
  <c r="CH9378" i="8"/>
  <c r="CG9377" i="8"/>
  <c r="CH9374" i="8"/>
  <c r="CG9373" i="8"/>
  <c r="CH9370" i="8"/>
  <c r="CG9369" i="8"/>
  <c r="CH9366" i="8"/>
  <c r="CG9365" i="8"/>
  <c r="CH9362" i="8"/>
  <c r="CG9361" i="8"/>
  <c r="CH9358" i="8"/>
  <c r="CG9357" i="8"/>
  <c r="CH9354" i="8"/>
  <c r="CG9353" i="8"/>
  <c r="CH9350" i="8"/>
  <c r="CG9349" i="8"/>
  <c r="CH9346" i="8"/>
  <c r="CG9345" i="8"/>
  <c r="CH9342" i="8"/>
  <c r="CG9341" i="8"/>
  <c r="CH9338" i="8"/>
  <c r="CG9337" i="8"/>
  <c r="CH9334" i="8"/>
  <c r="CG9333" i="8"/>
  <c r="CH9330" i="8"/>
  <c r="CG9329" i="8"/>
  <c r="CH9326" i="8"/>
  <c r="CG9325" i="8"/>
  <c r="CH9322" i="8"/>
  <c r="CG9321" i="8"/>
  <c r="CH9318" i="8"/>
  <c r="CG9317" i="8"/>
  <c r="CH9314" i="8"/>
  <c r="CG9313" i="8"/>
  <c r="CH9310" i="8"/>
  <c r="CG9309" i="8"/>
  <c r="CH9306" i="8"/>
  <c r="CG9305" i="8"/>
  <c r="CH9302" i="8"/>
  <c r="CG9301" i="8"/>
  <c r="CH9298" i="8"/>
  <c r="CG9297" i="8"/>
  <c r="CH9294" i="8"/>
  <c r="CG9293" i="8"/>
  <c r="CH9290" i="8"/>
  <c r="CG9289" i="8"/>
  <c r="CH9286" i="8"/>
  <c r="CG9285" i="8"/>
  <c r="CH9282" i="8"/>
  <c r="CG9281" i="8"/>
  <c r="CH9278" i="8"/>
  <c r="CG9277" i="8"/>
  <c r="CH9274" i="8"/>
  <c r="CG9273" i="8"/>
  <c r="CH9270" i="8"/>
  <c r="CG9269" i="8"/>
  <c r="CH9266" i="8"/>
  <c r="CG9265" i="8"/>
  <c r="CH9262" i="8"/>
  <c r="CG9261" i="8"/>
  <c r="CH9258" i="8"/>
  <c r="CG9257" i="8"/>
  <c r="CH9254" i="8"/>
  <c r="CG9253" i="8"/>
  <c r="CH9250" i="8"/>
  <c r="CG9249" i="8"/>
  <c r="CH9246" i="8"/>
  <c r="CG9246" i="8"/>
  <c r="CH9243" i="8"/>
  <c r="CG9242" i="8"/>
  <c r="CH9239" i="8"/>
  <c r="CG9238" i="8"/>
  <c r="CH9235" i="8"/>
  <c r="CG9234" i="8"/>
  <c r="CH9231" i="8"/>
  <c r="CG9230" i="8"/>
  <c r="CH9227" i="8"/>
  <c r="CG9226" i="8"/>
  <c r="CH9223" i="8"/>
  <c r="CG9222" i="8"/>
  <c r="CH9219" i="8"/>
  <c r="CG9218" i="8"/>
  <c r="CH9215" i="8"/>
  <c r="CG9214" i="8"/>
  <c r="CH9211" i="8"/>
  <c r="CG9210" i="8"/>
  <c r="CH9207" i="8"/>
  <c r="CG9206" i="8"/>
  <c r="CH9203" i="8"/>
  <c r="CG9202" i="8"/>
  <c r="CH9199" i="8"/>
  <c r="CG9198" i="8"/>
  <c r="CH9195" i="8"/>
  <c r="CG9194" i="8"/>
  <c r="CH9191" i="8"/>
  <c r="CG9190" i="8"/>
  <c r="CH9187" i="8"/>
  <c r="CG9186" i="8"/>
  <c r="CH9183" i="8"/>
  <c r="CG9182" i="8"/>
  <c r="CH9179" i="8"/>
  <c r="CG9178" i="8"/>
  <c r="CH9175" i="8"/>
  <c r="CG9174" i="8"/>
  <c r="CH9171" i="8"/>
  <c r="CG9170" i="8"/>
  <c r="CH9167" i="8"/>
  <c r="CG9166" i="8"/>
  <c r="CH9163" i="8"/>
  <c r="CG9162" i="8"/>
  <c r="CH9159" i="8"/>
  <c r="CG9158" i="8"/>
  <c r="CH9155" i="8"/>
  <c r="CG9154" i="8"/>
  <c r="CH9151" i="8"/>
  <c r="CG9150" i="8"/>
  <c r="CH9147" i="8"/>
  <c r="CG9146" i="8"/>
  <c r="CH9143" i="8"/>
  <c r="CG9142" i="8"/>
  <c r="CH9139" i="8"/>
  <c r="CG9138" i="8"/>
  <c r="CH9135" i="8"/>
  <c r="CG9134" i="8"/>
  <c r="CH9131" i="8"/>
  <c r="CG9130" i="8"/>
  <c r="CH9127" i="8"/>
  <c r="CG9126" i="8"/>
  <c r="CH9123" i="8"/>
  <c r="CG9122" i="8"/>
  <c r="CH9119" i="8"/>
  <c r="CG9118" i="8"/>
  <c r="CH9115" i="8"/>
  <c r="CG9114" i="8"/>
  <c r="CH9111" i="8"/>
  <c r="CG9110" i="8"/>
  <c r="CH9107" i="8"/>
  <c r="CG9106" i="8"/>
  <c r="CH9103" i="8"/>
  <c r="CG9102" i="8"/>
  <c r="CH9099" i="8"/>
  <c r="CG9098" i="8"/>
  <c r="CH9095" i="8"/>
  <c r="CG9094" i="8"/>
  <c r="CH9091" i="8"/>
  <c r="CG9090" i="8"/>
  <c r="CH9087" i="8"/>
  <c r="CG9086" i="8"/>
  <c r="CH9083" i="8"/>
  <c r="CG9082" i="8"/>
  <c r="CH9079" i="8"/>
  <c r="CG9078" i="8"/>
  <c r="CH9075" i="8"/>
  <c r="CG9074" i="8"/>
  <c r="CH9071" i="8"/>
  <c r="CG9070" i="8"/>
  <c r="CH9067" i="8"/>
  <c r="CG9066" i="8"/>
  <c r="CH9063" i="8"/>
  <c r="CG9062" i="8"/>
  <c r="CH9059" i="8"/>
  <c r="CG9058" i="8"/>
  <c r="CH9055" i="8"/>
  <c r="CG9054" i="8"/>
  <c r="CH9051" i="8"/>
  <c r="CG9050" i="8"/>
  <c r="CH9047" i="8"/>
  <c r="CG9046" i="8"/>
  <c r="CH9043" i="8"/>
  <c r="CG9042" i="8"/>
  <c r="CH9039" i="8"/>
  <c r="CG9038" i="8"/>
  <c r="CH9035" i="8"/>
  <c r="CG9034" i="8"/>
  <c r="CH9031" i="8"/>
  <c r="CG9030" i="8"/>
  <c r="CH9027" i="8"/>
  <c r="CG9026" i="8"/>
  <c r="CH9023" i="8"/>
  <c r="CG9022" i="8"/>
  <c r="CH9019" i="8"/>
  <c r="CG9018" i="8"/>
  <c r="CH9015" i="8"/>
  <c r="CG9014" i="8"/>
  <c r="CH9011" i="8"/>
  <c r="CG9010" i="8"/>
  <c r="CH9007" i="8"/>
  <c r="CG9006" i="8"/>
  <c r="CH9003" i="8"/>
  <c r="CG9002" i="8"/>
  <c r="CH8999" i="8"/>
  <c r="CG8998" i="8"/>
  <c r="CH8995" i="8"/>
  <c r="CG8994" i="8"/>
  <c r="CH9244" i="8"/>
  <c r="CG9243" i="8"/>
  <c r="CH9240" i="8"/>
  <c r="CG9239" i="8"/>
  <c r="CH9236" i="8"/>
  <c r="CG9235" i="8"/>
  <c r="CH9232" i="8"/>
  <c r="CG9231" i="8"/>
  <c r="CH9228" i="8"/>
  <c r="CG9227" i="8"/>
  <c r="CH9224" i="8"/>
  <c r="CG9223" i="8"/>
  <c r="CH9220" i="8"/>
  <c r="CG9219" i="8"/>
  <c r="CH9216" i="8"/>
  <c r="CG9215" i="8"/>
  <c r="CH9212" i="8"/>
  <c r="CG9211" i="8"/>
  <c r="CH9208" i="8"/>
  <c r="CG9207" i="8"/>
  <c r="CH9204" i="8"/>
  <c r="CG9203" i="8"/>
  <c r="CH9200" i="8"/>
  <c r="CG9199" i="8"/>
  <c r="CH9196" i="8"/>
  <c r="CG9195" i="8"/>
  <c r="CH9192" i="8"/>
  <c r="CG9191" i="8"/>
  <c r="CH9188" i="8"/>
  <c r="CG9187" i="8"/>
  <c r="CH9184" i="8"/>
  <c r="CG9183" i="8"/>
  <c r="CH9180" i="8"/>
  <c r="CG9179" i="8"/>
  <c r="CH9176" i="8"/>
  <c r="CG9175" i="8"/>
  <c r="CH9172" i="8"/>
  <c r="CG9171" i="8"/>
  <c r="CH9168" i="8"/>
  <c r="CG9167" i="8"/>
  <c r="CH9164" i="8"/>
  <c r="CG9163" i="8"/>
  <c r="CH9160" i="8"/>
  <c r="CG9159" i="8"/>
  <c r="CH9156" i="8"/>
  <c r="CG9155" i="8"/>
  <c r="CH9152" i="8"/>
  <c r="CG9151" i="8"/>
  <c r="CH9148" i="8"/>
  <c r="CG9147" i="8"/>
  <c r="CH9144" i="8"/>
  <c r="CG9143" i="8"/>
  <c r="CH9140" i="8"/>
  <c r="CG9139" i="8"/>
  <c r="CH9136" i="8"/>
  <c r="CG9135" i="8"/>
  <c r="CH9132" i="8"/>
  <c r="CG9131" i="8"/>
  <c r="CH9128" i="8"/>
  <c r="CG9127" i="8"/>
  <c r="CH9124" i="8"/>
  <c r="CG9123" i="8"/>
  <c r="CH9120" i="8"/>
  <c r="CG9119" i="8"/>
  <c r="CH9116" i="8"/>
  <c r="CG9115" i="8"/>
  <c r="CH9112" i="8"/>
  <c r="CG9111" i="8"/>
  <c r="CH9108" i="8"/>
  <c r="CG9107" i="8"/>
  <c r="CH9104" i="8"/>
  <c r="CG9103" i="8"/>
  <c r="CH9100" i="8"/>
  <c r="CG9099" i="8"/>
  <c r="CH9096" i="8"/>
  <c r="CG9095" i="8"/>
  <c r="CH9092" i="8"/>
  <c r="CG9091" i="8"/>
  <c r="CH9088" i="8"/>
  <c r="CG9087" i="8"/>
  <c r="CH9084" i="8"/>
  <c r="CG9083" i="8"/>
  <c r="CH9080" i="8"/>
  <c r="CG9079" i="8"/>
  <c r="CH9076" i="8"/>
  <c r="CG9075" i="8"/>
  <c r="CH9072" i="8"/>
  <c r="CG9071" i="8"/>
  <c r="CH9068" i="8"/>
  <c r="CG9067" i="8"/>
  <c r="CH9064" i="8"/>
  <c r="CG9063" i="8"/>
  <c r="CH9060" i="8"/>
  <c r="CG9059" i="8"/>
  <c r="CH9056" i="8"/>
  <c r="CG9055" i="8"/>
  <c r="CH9052" i="8"/>
  <c r="CG9051" i="8"/>
  <c r="CH9048" i="8"/>
  <c r="CG9047" i="8"/>
  <c r="CH9044" i="8"/>
  <c r="CG9043" i="8"/>
  <c r="CH9040" i="8"/>
  <c r="CG9039" i="8"/>
  <c r="CH9036" i="8"/>
  <c r="CG9035" i="8"/>
  <c r="CH9032" i="8"/>
  <c r="CG9031" i="8"/>
  <c r="CH9028" i="8"/>
  <c r="CG9027" i="8"/>
  <c r="CH9024" i="8"/>
  <c r="CG9023" i="8"/>
  <c r="CH9020" i="8"/>
  <c r="CG9019" i="8"/>
  <c r="CH9016" i="8"/>
  <c r="CG9015" i="8"/>
  <c r="CH9012" i="8"/>
  <c r="CG9011" i="8"/>
  <c r="CH9008" i="8"/>
  <c r="CG9007" i="8"/>
  <c r="CH9004" i="8"/>
  <c r="CG9003" i="8"/>
  <c r="CH9000" i="8"/>
  <c r="CG8999" i="8"/>
  <c r="CH8996" i="8"/>
  <c r="CG8995" i="8"/>
  <c r="CH8992" i="8"/>
  <c r="CG9247" i="8"/>
  <c r="CH9245" i="8"/>
  <c r="CG9244" i="8"/>
  <c r="CH9241" i="8"/>
  <c r="CG9240" i="8"/>
  <c r="CH9237" i="8"/>
  <c r="CG9236" i="8"/>
  <c r="CH9233" i="8"/>
  <c r="CG9232" i="8"/>
  <c r="CH9229" i="8"/>
  <c r="CG9228" i="8"/>
  <c r="CH9225" i="8"/>
  <c r="CG9224" i="8"/>
  <c r="CH9221" i="8"/>
  <c r="CG9220" i="8"/>
  <c r="CH9217" i="8"/>
  <c r="CG9216" i="8"/>
  <c r="CH9213" i="8"/>
  <c r="CG9212" i="8"/>
  <c r="CH9209" i="8"/>
  <c r="CG9208" i="8"/>
  <c r="CH9205" i="8"/>
  <c r="CG9204" i="8"/>
  <c r="CH9201" i="8"/>
  <c r="CG9200" i="8"/>
  <c r="CH9197" i="8"/>
  <c r="CG9196" i="8"/>
  <c r="CH9193" i="8"/>
  <c r="CG9192" i="8"/>
  <c r="CH9189" i="8"/>
  <c r="CG9188" i="8"/>
  <c r="CH9185" i="8"/>
  <c r="CG9184" i="8"/>
  <c r="CH9181" i="8"/>
  <c r="CG9180" i="8"/>
  <c r="CH9177" i="8"/>
  <c r="CG9176" i="8"/>
  <c r="CH9173" i="8"/>
  <c r="CG9172" i="8"/>
  <c r="CH9169" i="8"/>
  <c r="CG9168" i="8"/>
  <c r="CH9165" i="8"/>
  <c r="CG9164" i="8"/>
  <c r="CH9161" i="8"/>
  <c r="CG9160" i="8"/>
  <c r="CH9157" i="8"/>
  <c r="CG9156" i="8"/>
  <c r="CH9153" i="8"/>
  <c r="CG9152" i="8"/>
  <c r="CH9149" i="8"/>
  <c r="CG9148" i="8"/>
  <c r="CH9145" i="8"/>
  <c r="CG9144" i="8"/>
  <c r="CH9141" i="8"/>
  <c r="CG9140" i="8"/>
  <c r="CH9137" i="8"/>
  <c r="CG9136" i="8"/>
  <c r="CH9133" i="8"/>
  <c r="CG9132" i="8"/>
  <c r="CH9129" i="8"/>
  <c r="CG9128" i="8"/>
  <c r="CH9125" i="8"/>
  <c r="CG9124" i="8"/>
  <c r="CH9121" i="8"/>
  <c r="CG9120" i="8"/>
  <c r="CH9117" i="8"/>
  <c r="CG9116" i="8"/>
  <c r="CH9113" i="8"/>
  <c r="CG9112" i="8"/>
  <c r="CH9109" i="8"/>
  <c r="CG9108" i="8"/>
  <c r="CH9105" i="8"/>
  <c r="CG9104" i="8"/>
  <c r="CH9101" i="8"/>
  <c r="CG9100" i="8"/>
  <c r="CH9097" i="8"/>
  <c r="CG9096" i="8"/>
  <c r="CH9093" i="8"/>
  <c r="CG9092" i="8"/>
  <c r="CH9089" i="8"/>
  <c r="CG9088" i="8"/>
  <c r="CH9085" i="8"/>
  <c r="CG9084" i="8"/>
  <c r="CH9081" i="8"/>
  <c r="CG9080" i="8"/>
  <c r="CH9077" i="8"/>
  <c r="CG9076" i="8"/>
  <c r="CH9073" i="8"/>
  <c r="CG9072" i="8"/>
  <c r="CH9069" i="8"/>
  <c r="CG9068" i="8"/>
  <c r="CH9065" i="8"/>
  <c r="CG9064" i="8"/>
  <c r="CH9061" i="8"/>
  <c r="CG9060" i="8"/>
  <c r="CH9057" i="8"/>
  <c r="CG9056" i="8"/>
  <c r="CH9053" i="8"/>
  <c r="CG9052" i="8"/>
  <c r="CH9049" i="8"/>
  <c r="CG9048" i="8"/>
  <c r="CH9045" i="8"/>
  <c r="CG9044" i="8"/>
  <c r="CH9041" i="8"/>
  <c r="CG9040" i="8"/>
  <c r="CH9037" i="8"/>
  <c r="CG9036" i="8"/>
  <c r="CH9033" i="8"/>
  <c r="CG9032" i="8"/>
  <c r="CH9029" i="8"/>
  <c r="CG9028" i="8"/>
  <c r="CH9025" i="8"/>
  <c r="CG9024" i="8"/>
  <c r="CH9021" i="8"/>
  <c r="CG9020" i="8"/>
  <c r="CH9017" i="8"/>
  <c r="CG9016" i="8"/>
  <c r="CH9013" i="8"/>
  <c r="CG9012" i="8"/>
  <c r="CH9009" i="8"/>
  <c r="CG9008" i="8"/>
  <c r="CH9005" i="8"/>
  <c r="CG9004" i="8"/>
  <c r="CH9001" i="8"/>
  <c r="CG9000" i="8"/>
  <c r="CH8997" i="8"/>
  <c r="CG8996" i="8"/>
  <c r="CH8993" i="8"/>
  <c r="CG9245" i="8"/>
  <c r="CH9242" i="8"/>
  <c r="CG9241" i="8"/>
  <c r="CH9238" i="8"/>
  <c r="CG9237" i="8"/>
  <c r="CH9234" i="8"/>
  <c r="CG9233" i="8"/>
  <c r="CH9230" i="8"/>
  <c r="CG9229" i="8"/>
  <c r="CH9226" i="8"/>
  <c r="CG9225" i="8"/>
  <c r="CH9222" i="8"/>
  <c r="CG9221" i="8"/>
  <c r="CH9218" i="8"/>
  <c r="CG9217" i="8"/>
  <c r="CH9214" i="8"/>
  <c r="CG9213" i="8"/>
  <c r="CH9210" i="8"/>
  <c r="CG9209" i="8"/>
  <c r="CH9206" i="8"/>
  <c r="CG9205" i="8"/>
  <c r="CH9202" i="8"/>
  <c r="CG9201" i="8"/>
  <c r="CH9198" i="8"/>
  <c r="CG9197" i="8"/>
  <c r="CH9194" i="8"/>
  <c r="CG9193" i="8"/>
  <c r="CH9190" i="8"/>
  <c r="CG9189" i="8"/>
  <c r="CH9186" i="8"/>
  <c r="CG9185" i="8"/>
  <c r="CH9182" i="8"/>
  <c r="CG9181" i="8"/>
  <c r="CH9178" i="8"/>
  <c r="CG9177" i="8"/>
  <c r="CH9174" i="8"/>
  <c r="CG9173" i="8"/>
  <c r="CH9170" i="8"/>
  <c r="CG9169" i="8"/>
  <c r="CH9166" i="8"/>
  <c r="CG9165" i="8"/>
  <c r="CH9162" i="8"/>
  <c r="CG9161" i="8"/>
  <c r="CH9158" i="8"/>
  <c r="CG9157" i="8"/>
  <c r="CH9154" i="8"/>
  <c r="CG9153" i="8"/>
  <c r="CH9150" i="8"/>
  <c r="CG9149" i="8"/>
  <c r="CH9146" i="8"/>
  <c r="CG9145" i="8"/>
  <c r="CH9142" i="8"/>
  <c r="CG9141" i="8"/>
  <c r="CH9138" i="8"/>
  <c r="CG9137" i="8"/>
  <c r="CH9134" i="8"/>
  <c r="CG9133" i="8"/>
  <c r="CH9130" i="8"/>
  <c r="CG9129" i="8"/>
  <c r="CH9126" i="8"/>
  <c r="CG9125" i="8"/>
  <c r="CH9122" i="8"/>
  <c r="CG9121" i="8"/>
  <c r="CH9118" i="8"/>
  <c r="CG9117" i="8"/>
  <c r="CH9114" i="8"/>
  <c r="CG9113" i="8"/>
  <c r="CH9110" i="8"/>
  <c r="CG9109" i="8"/>
  <c r="CH9106" i="8"/>
  <c r="CG9105" i="8"/>
  <c r="CH9102" i="8"/>
  <c r="CG9101" i="8"/>
  <c r="CH9098" i="8"/>
  <c r="CG9097" i="8"/>
  <c r="CH9094" i="8"/>
  <c r="CG9093" i="8"/>
  <c r="CH9090" i="8"/>
  <c r="CG9089" i="8"/>
  <c r="CH9086" i="8"/>
  <c r="CG9085" i="8"/>
  <c r="CH9082" i="8"/>
  <c r="CG9081" i="8"/>
  <c r="CH9078" i="8"/>
  <c r="CG9077" i="8"/>
  <c r="CH9074" i="8"/>
  <c r="CG9073" i="8"/>
  <c r="CH9070" i="8"/>
  <c r="CG9069" i="8"/>
  <c r="CH9066" i="8"/>
  <c r="CG9065" i="8"/>
  <c r="CH9062" i="8"/>
  <c r="CG9061" i="8"/>
  <c r="CH9058" i="8"/>
  <c r="CG9057" i="8"/>
  <c r="CH9054" i="8"/>
  <c r="CG9053" i="8"/>
  <c r="CH9050" i="8"/>
  <c r="CG9049" i="8"/>
  <c r="CH9046" i="8"/>
  <c r="CG9045" i="8"/>
  <c r="CH9042" i="8"/>
  <c r="CG9041" i="8"/>
  <c r="CH9038" i="8"/>
  <c r="CG9037" i="8"/>
  <c r="CH9034" i="8"/>
  <c r="CG9033" i="8"/>
  <c r="CH9030" i="8"/>
  <c r="CG9029" i="8"/>
  <c r="CH9026" i="8"/>
  <c r="CG9025" i="8"/>
  <c r="CH9022" i="8"/>
  <c r="CG9021" i="8"/>
  <c r="CH9018" i="8"/>
  <c r="CG9017" i="8"/>
  <c r="CH9014" i="8"/>
  <c r="CG9013" i="8"/>
  <c r="CH9010" i="8"/>
  <c r="CG9009" i="8"/>
  <c r="CH9006" i="8"/>
  <c r="CG9005" i="8"/>
  <c r="CH9002" i="8"/>
  <c r="CG9001" i="8"/>
  <c r="CH8998" i="8"/>
  <c r="CG8997" i="8"/>
  <c r="CH8994" i="8"/>
  <c r="CG8993" i="8"/>
  <c r="CH8990" i="8"/>
  <c r="CG8989" i="8"/>
  <c r="CH8986" i="8"/>
  <c r="CG8985" i="8"/>
  <c r="CH8982" i="8"/>
  <c r="CG8981" i="8"/>
  <c r="CH8978" i="8"/>
  <c r="CG8977" i="8"/>
  <c r="CH8974" i="8"/>
  <c r="CG8973" i="8"/>
  <c r="CH8970" i="8"/>
  <c r="CG8969" i="8"/>
  <c r="CH8966" i="8"/>
  <c r="CG8965" i="8"/>
  <c r="CH8962" i="8"/>
  <c r="CG8961" i="8"/>
  <c r="CH8958" i="8"/>
  <c r="CG8957" i="8"/>
  <c r="CH8954" i="8"/>
  <c r="CG8953" i="8"/>
  <c r="CH8950" i="8"/>
  <c r="CG8949" i="8"/>
  <c r="CH8946" i="8"/>
  <c r="CG8945" i="8"/>
  <c r="CH8942" i="8"/>
  <c r="CG8941" i="8"/>
  <c r="CH8938" i="8"/>
  <c r="CG8937" i="8"/>
  <c r="CH8934" i="8"/>
  <c r="CG8933" i="8"/>
  <c r="CH8930" i="8"/>
  <c r="CG8929" i="8"/>
  <c r="CH8926" i="8"/>
  <c r="CG8925" i="8"/>
  <c r="CH8922" i="8"/>
  <c r="CG8921" i="8"/>
  <c r="CH8918" i="8"/>
  <c r="CG8917" i="8"/>
  <c r="CH8914" i="8"/>
  <c r="CG8913" i="8"/>
  <c r="CH8910" i="8"/>
  <c r="CG8909" i="8"/>
  <c r="CH8906" i="8"/>
  <c r="CG8905" i="8"/>
  <c r="CH8902" i="8"/>
  <c r="CG8901" i="8"/>
  <c r="CH8898" i="8"/>
  <c r="CG8897" i="8"/>
  <c r="CH8894" i="8"/>
  <c r="CG8893" i="8"/>
  <c r="CH8890" i="8"/>
  <c r="CG8889" i="8"/>
  <c r="CH8886" i="8"/>
  <c r="CG8885" i="8"/>
  <c r="CH8882" i="8"/>
  <c r="CG8881" i="8"/>
  <c r="CH8878" i="8"/>
  <c r="CG8877" i="8"/>
  <c r="CH8874" i="8"/>
  <c r="CG8873" i="8"/>
  <c r="CH8870" i="8"/>
  <c r="CG8869" i="8"/>
  <c r="CH8866" i="8"/>
  <c r="CG8865" i="8"/>
  <c r="CH8862" i="8"/>
  <c r="CG8861" i="8"/>
  <c r="CH8858" i="8"/>
  <c r="CG8857" i="8"/>
  <c r="CH8854" i="8"/>
  <c r="CG8853" i="8"/>
  <c r="CH8850" i="8"/>
  <c r="CG8849" i="8"/>
  <c r="CH8846" i="8"/>
  <c r="CG8845" i="8"/>
  <c r="CH8842" i="8"/>
  <c r="CG8841" i="8"/>
  <c r="CH8838" i="8"/>
  <c r="CG8837" i="8"/>
  <c r="CH8834" i="8"/>
  <c r="CG8833" i="8"/>
  <c r="CH8830" i="8"/>
  <c r="CG8829" i="8"/>
  <c r="CH8826" i="8"/>
  <c r="CG8825" i="8"/>
  <c r="CH8822" i="8"/>
  <c r="CG8821" i="8"/>
  <c r="CH8818" i="8"/>
  <c r="CG8817" i="8"/>
  <c r="CH8814" i="8"/>
  <c r="CG8813" i="8"/>
  <c r="CH8810" i="8"/>
  <c r="CG8809" i="8"/>
  <c r="CH8806" i="8"/>
  <c r="CG8805" i="8"/>
  <c r="CH8802" i="8"/>
  <c r="CG8801" i="8"/>
  <c r="CH8798" i="8"/>
  <c r="CG8797" i="8"/>
  <c r="CH8794" i="8"/>
  <c r="CG8793" i="8"/>
  <c r="CH8790" i="8"/>
  <c r="CG8789" i="8"/>
  <c r="CH8786" i="8"/>
  <c r="CG8785" i="8"/>
  <c r="CH8782" i="8"/>
  <c r="CG8781" i="8"/>
  <c r="CH8778" i="8"/>
  <c r="CG8777" i="8"/>
  <c r="CH8774" i="8"/>
  <c r="CG8773" i="8"/>
  <c r="CH8770" i="8"/>
  <c r="CG8769" i="8"/>
  <c r="CH8766" i="8"/>
  <c r="CG8765" i="8"/>
  <c r="CH8762" i="8"/>
  <c r="CG8761" i="8"/>
  <c r="CH8758" i="8"/>
  <c r="CG8757" i="8"/>
  <c r="CH8754" i="8"/>
  <c r="CG8753" i="8"/>
  <c r="CH8750" i="8"/>
  <c r="CG8749" i="8"/>
  <c r="CH8746" i="8"/>
  <c r="CG8745" i="8"/>
  <c r="CH8742" i="8"/>
  <c r="CG8741" i="8"/>
  <c r="CH8738" i="8"/>
  <c r="CG8737" i="8"/>
  <c r="CH8734" i="8"/>
  <c r="CG8733" i="8"/>
  <c r="CH8730" i="8"/>
  <c r="CG8729" i="8"/>
  <c r="CH8726" i="8"/>
  <c r="CG8725" i="8"/>
  <c r="CH8722" i="8"/>
  <c r="CG8721" i="8"/>
  <c r="CH8718" i="8"/>
  <c r="CG8717" i="8"/>
  <c r="CH8714" i="8"/>
  <c r="CG8713" i="8"/>
  <c r="CH8710" i="8"/>
  <c r="CG8709" i="8"/>
  <c r="CH8706" i="8"/>
  <c r="CG8705" i="8"/>
  <c r="CH8702" i="8"/>
  <c r="CG8701" i="8"/>
  <c r="CH8698" i="8"/>
  <c r="CG8697" i="8"/>
  <c r="CH8694" i="8"/>
  <c r="CG8693" i="8"/>
  <c r="CH8690" i="8"/>
  <c r="CG8689" i="8"/>
  <c r="CH8686" i="8"/>
  <c r="CG8685" i="8"/>
  <c r="CH8682" i="8"/>
  <c r="CG8681" i="8"/>
  <c r="CH8678" i="8"/>
  <c r="CG8677" i="8"/>
  <c r="CH8674" i="8"/>
  <c r="CG8673" i="8"/>
  <c r="CH8670" i="8"/>
  <c r="CG8669" i="8"/>
  <c r="CH8666" i="8"/>
  <c r="CG8665" i="8"/>
  <c r="CH8662" i="8"/>
  <c r="CG8661" i="8"/>
  <c r="CH8658" i="8"/>
  <c r="CG8657" i="8"/>
  <c r="CH8654" i="8"/>
  <c r="CG8653" i="8"/>
  <c r="CH8650" i="8"/>
  <c r="CG8649" i="8"/>
  <c r="CH8646" i="8"/>
  <c r="CG8645" i="8"/>
  <c r="CH8642" i="8"/>
  <c r="CG8641" i="8"/>
  <c r="CH8638" i="8"/>
  <c r="CG8637" i="8"/>
  <c r="CH8634" i="8"/>
  <c r="CG8633" i="8"/>
  <c r="CH8630" i="8"/>
  <c r="CG8629" i="8"/>
  <c r="CH8626" i="8"/>
  <c r="CG8625" i="8"/>
  <c r="CH8622" i="8"/>
  <c r="CG8621" i="8"/>
  <c r="CH8618" i="8"/>
  <c r="CG8617" i="8"/>
  <c r="CH8614" i="8"/>
  <c r="CG8613" i="8"/>
  <c r="CH8610" i="8"/>
  <c r="CG8609" i="8"/>
  <c r="CH8606" i="8"/>
  <c r="CG8605" i="8"/>
  <c r="CH8602" i="8"/>
  <c r="CG8601" i="8"/>
  <c r="CH8598" i="8"/>
  <c r="CG8597" i="8"/>
  <c r="CH8594" i="8"/>
  <c r="CG8593" i="8"/>
  <c r="CH8590" i="8"/>
  <c r="CG8589" i="8"/>
  <c r="CH8586" i="8"/>
  <c r="CG8585" i="8"/>
  <c r="CH8582" i="8"/>
  <c r="CG8581" i="8"/>
  <c r="CH8578" i="8"/>
  <c r="CG8577" i="8"/>
  <c r="CH8574" i="8"/>
  <c r="CG8573" i="8"/>
  <c r="CH8570" i="8"/>
  <c r="CG8569" i="8"/>
  <c r="CH8566" i="8"/>
  <c r="CG8565" i="8"/>
  <c r="CH8562" i="8"/>
  <c r="CG8561" i="8"/>
  <c r="CH8558" i="8"/>
  <c r="CG8557" i="8"/>
  <c r="CH8554" i="8"/>
  <c r="CG8553" i="8"/>
  <c r="CH8550" i="8"/>
  <c r="CG8549" i="8"/>
  <c r="CH8546" i="8"/>
  <c r="CG8545" i="8"/>
  <c r="CH8542" i="8"/>
  <c r="CG8541" i="8"/>
  <c r="CH8538" i="8"/>
  <c r="CG8537" i="8"/>
  <c r="CH8534" i="8"/>
  <c r="CG8533" i="8"/>
  <c r="CH8530" i="8"/>
  <c r="CG8529" i="8"/>
  <c r="CH8526" i="8"/>
  <c r="CG8525" i="8"/>
  <c r="CH8522" i="8"/>
  <c r="CG8521" i="8"/>
  <c r="CH8518" i="8"/>
  <c r="CG8517" i="8"/>
  <c r="CH8514" i="8"/>
  <c r="CG8513" i="8"/>
  <c r="CH8510" i="8"/>
  <c r="CG8509" i="8"/>
  <c r="CH8506" i="8"/>
  <c r="CG8505" i="8"/>
  <c r="CH8502" i="8"/>
  <c r="CG8501" i="8"/>
  <c r="CH8498" i="8"/>
  <c r="CG8497" i="8"/>
  <c r="CH8494" i="8"/>
  <c r="CG8493" i="8"/>
  <c r="CH8490" i="8"/>
  <c r="CG8489" i="8"/>
  <c r="CH8486" i="8"/>
  <c r="CG8485" i="8"/>
  <c r="CH8991" i="8"/>
  <c r="CG8990" i="8"/>
  <c r="CH8987" i="8"/>
  <c r="CG8986" i="8"/>
  <c r="CH8983" i="8"/>
  <c r="CG8982" i="8"/>
  <c r="CH8979" i="8"/>
  <c r="CG8978" i="8"/>
  <c r="CH8975" i="8"/>
  <c r="CG8974" i="8"/>
  <c r="CH8971" i="8"/>
  <c r="CG8970" i="8"/>
  <c r="CH8967" i="8"/>
  <c r="CG8966" i="8"/>
  <c r="CH8963" i="8"/>
  <c r="CG8962" i="8"/>
  <c r="CH8959" i="8"/>
  <c r="CG8958" i="8"/>
  <c r="CH8955" i="8"/>
  <c r="CG8954" i="8"/>
  <c r="CH8951" i="8"/>
  <c r="CG8950" i="8"/>
  <c r="CH8947" i="8"/>
  <c r="CG8946" i="8"/>
  <c r="CH8943" i="8"/>
  <c r="CG8942" i="8"/>
  <c r="CH8939" i="8"/>
  <c r="CG8938" i="8"/>
  <c r="CH8935" i="8"/>
  <c r="CG8934" i="8"/>
  <c r="CH8931" i="8"/>
  <c r="CG8930" i="8"/>
  <c r="CH8927" i="8"/>
  <c r="CG8926" i="8"/>
  <c r="CH8923" i="8"/>
  <c r="CG8922" i="8"/>
  <c r="CH8919" i="8"/>
  <c r="CG8918" i="8"/>
  <c r="CH8915" i="8"/>
  <c r="CG8914" i="8"/>
  <c r="CH8911" i="8"/>
  <c r="CG8910" i="8"/>
  <c r="CH8907" i="8"/>
  <c r="CG8906" i="8"/>
  <c r="CH8903" i="8"/>
  <c r="CG8902" i="8"/>
  <c r="CH8899" i="8"/>
  <c r="CG8898" i="8"/>
  <c r="CH8895" i="8"/>
  <c r="CG8894" i="8"/>
  <c r="CH8891" i="8"/>
  <c r="CG8890" i="8"/>
  <c r="CH8887" i="8"/>
  <c r="CG8886" i="8"/>
  <c r="CH8883" i="8"/>
  <c r="CG8882" i="8"/>
  <c r="CH8879" i="8"/>
  <c r="CG8878" i="8"/>
  <c r="CH8875" i="8"/>
  <c r="CG8874" i="8"/>
  <c r="CH8871" i="8"/>
  <c r="CG8870" i="8"/>
  <c r="CH8867" i="8"/>
  <c r="CG8866" i="8"/>
  <c r="CH8863" i="8"/>
  <c r="CG8862" i="8"/>
  <c r="CH8859" i="8"/>
  <c r="CG8858" i="8"/>
  <c r="CH8855" i="8"/>
  <c r="CG8854" i="8"/>
  <c r="CH8851" i="8"/>
  <c r="CG8850" i="8"/>
  <c r="CH8847" i="8"/>
  <c r="CG8846" i="8"/>
  <c r="CH8843" i="8"/>
  <c r="CG8842" i="8"/>
  <c r="CH8839" i="8"/>
  <c r="CG8838" i="8"/>
  <c r="CH8835" i="8"/>
  <c r="CG8834" i="8"/>
  <c r="CH8831" i="8"/>
  <c r="CG8830" i="8"/>
  <c r="CH8827" i="8"/>
  <c r="CG8826" i="8"/>
  <c r="CH8823" i="8"/>
  <c r="CG8822" i="8"/>
  <c r="CH8819" i="8"/>
  <c r="CG8818" i="8"/>
  <c r="CH8815" i="8"/>
  <c r="CG8814" i="8"/>
  <c r="CH8811" i="8"/>
  <c r="CG8810" i="8"/>
  <c r="CH8807" i="8"/>
  <c r="CG8806" i="8"/>
  <c r="CH8803" i="8"/>
  <c r="CG8802" i="8"/>
  <c r="CH8799" i="8"/>
  <c r="CG8798" i="8"/>
  <c r="CH8795" i="8"/>
  <c r="CG8794" i="8"/>
  <c r="CH8791" i="8"/>
  <c r="CG8790" i="8"/>
  <c r="CH8787" i="8"/>
  <c r="CG8786" i="8"/>
  <c r="CH8783" i="8"/>
  <c r="CG8782" i="8"/>
  <c r="CH8779" i="8"/>
  <c r="CG8778" i="8"/>
  <c r="CH8775" i="8"/>
  <c r="CG8774" i="8"/>
  <c r="CH8771" i="8"/>
  <c r="CG8770" i="8"/>
  <c r="CH8767" i="8"/>
  <c r="CG8766" i="8"/>
  <c r="CH8763" i="8"/>
  <c r="CG8762" i="8"/>
  <c r="CH8759" i="8"/>
  <c r="CG8758" i="8"/>
  <c r="CH8755" i="8"/>
  <c r="CG8754" i="8"/>
  <c r="CH8751" i="8"/>
  <c r="CG8750" i="8"/>
  <c r="CH8747" i="8"/>
  <c r="CG8746" i="8"/>
  <c r="CH8743" i="8"/>
  <c r="CG8742" i="8"/>
  <c r="CH8739" i="8"/>
  <c r="CG8738" i="8"/>
  <c r="CH8735" i="8"/>
  <c r="CG8734" i="8"/>
  <c r="CH8731" i="8"/>
  <c r="CG8730" i="8"/>
  <c r="CH8727" i="8"/>
  <c r="CG8726" i="8"/>
  <c r="CH8723" i="8"/>
  <c r="CG8722" i="8"/>
  <c r="CH8719" i="8"/>
  <c r="CG8718" i="8"/>
  <c r="CH8715" i="8"/>
  <c r="CG8714" i="8"/>
  <c r="CH8711" i="8"/>
  <c r="CG8710" i="8"/>
  <c r="CH8707" i="8"/>
  <c r="CG8706" i="8"/>
  <c r="CH8703" i="8"/>
  <c r="CG8702" i="8"/>
  <c r="CH8699" i="8"/>
  <c r="CG8698" i="8"/>
  <c r="CH8695" i="8"/>
  <c r="CG8694" i="8"/>
  <c r="CH8691" i="8"/>
  <c r="CG8690" i="8"/>
  <c r="CH8687" i="8"/>
  <c r="CG8686" i="8"/>
  <c r="CH8683" i="8"/>
  <c r="CG8682" i="8"/>
  <c r="CH8679" i="8"/>
  <c r="CG8678" i="8"/>
  <c r="CH8675" i="8"/>
  <c r="CG8674" i="8"/>
  <c r="CH8671" i="8"/>
  <c r="CG8670" i="8"/>
  <c r="CH8667" i="8"/>
  <c r="CG8666" i="8"/>
  <c r="CH8663" i="8"/>
  <c r="CG8662" i="8"/>
  <c r="CH8659" i="8"/>
  <c r="CG8658" i="8"/>
  <c r="CH8655" i="8"/>
  <c r="CG8654" i="8"/>
  <c r="CH8651" i="8"/>
  <c r="CG8650" i="8"/>
  <c r="CH8647" i="8"/>
  <c r="CG8646" i="8"/>
  <c r="CH8643" i="8"/>
  <c r="CG8642" i="8"/>
  <c r="CH8639" i="8"/>
  <c r="CG8638" i="8"/>
  <c r="CH8635" i="8"/>
  <c r="CG8634" i="8"/>
  <c r="CH8631" i="8"/>
  <c r="CG8630" i="8"/>
  <c r="CH8627" i="8"/>
  <c r="CG8626" i="8"/>
  <c r="CH8623" i="8"/>
  <c r="CG8622" i="8"/>
  <c r="CH8619" i="8"/>
  <c r="CG8618" i="8"/>
  <c r="CH8615" i="8"/>
  <c r="CG8614" i="8"/>
  <c r="CH8611" i="8"/>
  <c r="CG8610" i="8"/>
  <c r="CH8607" i="8"/>
  <c r="CG8606" i="8"/>
  <c r="CH8603" i="8"/>
  <c r="CG8602" i="8"/>
  <c r="CH8599" i="8"/>
  <c r="CG8598" i="8"/>
  <c r="CH8595" i="8"/>
  <c r="CG8594" i="8"/>
  <c r="CH8591" i="8"/>
  <c r="CG8590" i="8"/>
  <c r="CH8587" i="8"/>
  <c r="CG8586" i="8"/>
  <c r="CH8583" i="8"/>
  <c r="CG8582" i="8"/>
  <c r="CH8579" i="8"/>
  <c r="CG8578" i="8"/>
  <c r="CH8575" i="8"/>
  <c r="CG8574" i="8"/>
  <c r="CH8571" i="8"/>
  <c r="CG8570" i="8"/>
  <c r="CH8567" i="8"/>
  <c r="CG8566" i="8"/>
  <c r="CH8563" i="8"/>
  <c r="CG8562" i="8"/>
  <c r="CG8991" i="8"/>
  <c r="CH8988" i="8"/>
  <c r="CG8987" i="8"/>
  <c r="CH8984" i="8"/>
  <c r="CG8983" i="8"/>
  <c r="CH8980" i="8"/>
  <c r="CG8979" i="8"/>
  <c r="CH8976" i="8"/>
  <c r="CG8975" i="8"/>
  <c r="CH8972" i="8"/>
  <c r="CG8971" i="8"/>
  <c r="CH8968" i="8"/>
  <c r="CG8967" i="8"/>
  <c r="CH8964" i="8"/>
  <c r="CG8963" i="8"/>
  <c r="CH8960" i="8"/>
  <c r="CG8959" i="8"/>
  <c r="CH8956" i="8"/>
  <c r="CG8955" i="8"/>
  <c r="CH8952" i="8"/>
  <c r="CG8951" i="8"/>
  <c r="CH8948" i="8"/>
  <c r="CG8947" i="8"/>
  <c r="CH8944" i="8"/>
  <c r="CG8943" i="8"/>
  <c r="CH8940" i="8"/>
  <c r="CG8939" i="8"/>
  <c r="CH8936" i="8"/>
  <c r="CG8935" i="8"/>
  <c r="CH8932" i="8"/>
  <c r="CG8931" i="8"/>
  <c r="CH8928" i="8"/>
  <c r="CG8927" i="8"/>
  <c r="CH8924" i="8"/>
  <c r="CG8923" i="8"/>
  <c r="CH8920" i="8"/>
  <c r="CG8919" i="8"/>
  <c r="CH8916" i="8"/>
  <c r="CG8915" i="8"/>
  <c r="CH8912" i="8"/>
  <c r="CG8911" i="8"/>
  <c r="CH8908" i="8"/>
  <c r="CG8907" i="8"/>
  <c r="CH8904" i="8"/>
  <c r="CG8903" i="8"/>
  <c r="CH8900" i="8"/>
  <c r="CG8899" i="8"/>
  <c r="CH8896" i="8"/>
  <c r="CG8895" i="8"/>
  <c r="CH8892" i="8"/>
  <c r="CG8891" i="8"/>
  <c r="CH8888" i="8"/>
  <c r="CG8887" i="8"/>
  <c r="CH8884" i="8"/>
  <c r="CG8883" i="8"/>
  <c r="CH8880" i="8"/>
  <c r="CG8879" i="8"/>
  <c r="CH8876" i="8"/>
  <c r="CG8875" i="8"/>
  <c r="CH8872" i="8"/>
  <c r="CG8871" i="8"/>
  <c r="CH8868" i="8"/>
  <c r="CG8867" i="8"/>
  <c r="CH8864" i="8"/>
  <c r="CG8863" i="8"/>
  <c r="CH8860" i="8"/>
  <c r="CG8859" i="8"/>
  <c r="CH8856" i="8"/>
  <c r="CG8855" i="8"/>
  <c r="CH8852" i="8"/>
  <c r="CG8851" i="8"/>
  <c r="CH8848" i="8"/>
  <c r="CG8847" i="8"/>
  <c r="CH8844" i="8"/>
  <c r="CG8843" i="8"/>
  <c r="CH8840" i="8"/>
  <c r="CG8839" i="8"/>
  <c r="CH8836" i="8"/>
  <c r="CG8835" i="8"/>
  <c r="CH8832" i="8"/>
  <c r="CG8831" i="8"/>
  <c r="CH8828" i="8"/>
  <c r="CG8827" i="8"/>
  <c r="CH8824" i="8"/>
  <c r="CG8823" i="8"/>
  <c r="CH8820" i="8"/>
  <c r="CG8819" i="8"/>
  <c r="CH8816" i="8"/>
  <c r="CG8815" i="8"/>
  <c r="CH8812" i="8"/>
  <c r="CG8811" i="8"/>
  <c r="CH8808" i="8"/>
  <c r="CG8807" i="8"/>
  <c r="CH8804" i="8"/>
  <c r="CG8803" i="8"/>
  <c r="CH8800" i="8"/>
  <c r="CG8799" i="8"/>
  <c r="CH8796" i="8"/>
  <c r="CG8795" i="8"/>
  <c r="CH8792" i="8"/>
  <c r="CG8791" i="8"/>
  <c r="CH8788" i="8"/>
  <c r="CG8787" i="8"/>
  <c r="CH8784" i="8"/>
  <c r="CG8783" i="8"/>
  <c r="CH8780" i="8"/>
  <c r="CG8779" i="8"/>
  <c r="CH8776" i="8"/>
  <c r="CG8775" i="8"/>
  <c r="CH8772" i="8"/>
  <c r="CG8771" i="8"/>
  <c r="CH8768" i="8"/>
  <c r="CG8767" i="8"/>
  <c r="CH8764" i="8"/>
  <c r="CG8763" i="8"/>
  <c r="CH8760" i="8"/>
  <c r="CG8759" i="8"/>
  <c r="CH8756" i="8"/>
  <c r="CG8755" i="8"/>
  <c r="CH8752" i="8"/>
  <c r="CG8751" i="8"/>
  <c r="CH8748" i="8"/>
  <c r="CG8747" i="8"/>
  <c r="CH8744" i="8"/>
  <c r="CG8743" i="8"/>
  <c r="CH8740" i="8"/>
  <c r="CG8739" i="8"/>
  <c r="CH8736" i="8"/>
  <c r="CG8735" i="8"/>
  <c r="CH8732" i="8"/>
  <c r="CG8731" i="8"/>
  <c r="CH8728" i="8"/>
  <c r="CG8727" i="8"/>
  <c r="CH8724" i="8"/>
  <c r="CG8723" i="8"/>
  <c r="CH8720" i="8"/>
  <c r="CG8719" i="8"/>
  <c r="CH8716" i="8"/>
  <c r="CG8715" i="8"/>
  <c r="CH8712" i="8"/>
  <c r="CG8711" i="8"/>
  <c r="CH8708" i="8"/>
  <c r="CG8707" i="8"/>
  <c r="CH8704" i="8"/>
  <c r="CG8703" i="8"/>
  <c r="CH8700" i="8"/>
  <c r="CG8699" i="8"/>
  <c r="CH8696" i="8"/>
  <c r="CG8695" i="8"/>
  <c r="CH8692" i="8"/>
  <c r="CG8691" i="8"/>
  <c r="CH8688" i="8"/>
  <c r="CG8687" i="8"/>
  <c r="CH8684" i="8"/>
  <c r="CG8683" i="8"/>
  <c r="CH8680" i="8"/>
  <c r="CG8679" i="8"/>
  <c r="CH8676" i="8"/>
  <c r="CG8675" i="8"/>
  <c r="CH8672" i="8"/>
  <c r="CG8671" i="8"/>
  <c r="CH8668" i="8"/>
  <c r="CG8667" i="8"/>
  <c r="CH8664" i="8"/>
  <c r="CG8663" i="8"/>
  <c r="CH8660" i="8"/>
  <c r="CG8659" i="8"/>
  <c r="CH8656" i="8"/>
  <c r="CG8655" i="8"/>
  <c r="CH8652" i="8"/>
  <c r="CG8651" i="8"/>
  <c r="CH8648" i="8"/>
  <c r="CG8647" i="8"/>
  <c r="CH8644" i="8"/>
  <c r="CG8643" i="8"/>
  <c r="CH8640" i="8"/>
  <c r="CG8639" i="8"/>
  <c r="CH8636" i="8"/>
  <c r="CG8635" i="8"/>
  <c r="CH8632" i="8"/>
  <c r="CG8631" i="8"/>
  <c r="CH8628" i="8"/>
  <c r="CG8627" i="8"/>
  <c r="CH8624" i="8"/>
  <c r="CG8623" i="8"/>
  <c r="CH8620" i="8"/>
  <c r="CG8619" i="8"/>
  <c r="CH8616" i="8"/>
  <c r="CG8615" i="8"/>
  <c r="CH8612" i="8"/>
  <c r="CG8611" i="8"/>
  <c r="CH8608" i="8"/>
  <c r="CG8607" i="8"/>
  <c r="CH8604" i="8"/>
  <c r="CG8603" i="8"/>
  <c r="CH8600" i="8"/>
  <c r="CG8599" i="8"/>
  <c r="CH8596" i="8"/>
  <c r="CG8595" i="8"/>
  <c r="CH8592" i="8"/>
  <c r="CG8591" i="8"/>
  <c r="CH8588" i="8"/>
  <c r="CG8587" i="8"/>
  <c r="CH8584" i="8"/>
  <c r="CG8583" i="8"/>
  <c r="CH8580" i="8"/>
  <c r="CG8579" i="8"/>
  <c r="CH8576" i="8"/>
  <c r="CG8575" i="8"/>
  <c r="CH8572" i="8"/>
  <c r="CG8571" i="8"/>
  <c r="CH8568" i="8"/>
  <c r="CG8567" i="8"/>
  <c r="CH8564" i="8"/>
  <c r="CG8563" i="8"/>
  <c r="CH8560" i="8"/>
  <c r="CG8559" i="8"/>
  <c r="CH8556" i="8"/>
  <c r="CG8555" i="8"/>
  <c r="CH8552" i="8"/>
  <c r="CG8551" i="8"/>
  <c r="CH8548" i="8"/>
  <c r="CG8547" i="8"/>
  <c r="CH8544" i="8"/>
  <c r="CG8543" i="8"/>
  <c r="CH8540" i="8"/>
  <c r="CG8539" i="8"/>
  <c r="CH8536" i="8"/>
  <c r="CG8535" i="8"/>
  <c r="CH8532" i="8"/>
  <c r="CG8531" i="8"/>
  <c r="CH8528" i="8"/>
  <c r="CG8527" i="8"/>
  <c r="CH8524" i="8"/>
  <c r="CG8523" i="8"/>
  <c r="CH8520" i="8"/>
  <c r="CG8519" i="8"/>
  <c r="CH8516" i="8"/>
  <c r="CG8515" i="8"/>
  <c r="CH8512" i="8"/>
  <c r="CG8511" i="8"/>
  <c r="CH8508" i="8"/>
  <c r="CG8507" i="8"/>
  <c r="CH8504" i="8"/>
  <c r="CG8503" i="8"/>
  <c r="CG8992" i="8"/>
  <c r="CH8989" i="8"/>
  <c r="CG8988" i="8"/>
  <c r="CH8985" i="8"/>
  <c r="CG8984" i="8"/>
  <c r="CH8981" i="8"/>
  <c r="CG8980" i="8"/>
  <c r="CH8977" i="8"/>
  <c r="CG8976" i="8"/>
  <c r="CH8973" i="8"/>
  <c r="CG8972" i="8"/>
  <c r="CH8969" i="8"/>
  <c r="CG8968" i="8"/>
  <c r="CH8965" i="8"/>
  <c r="CG8964" i="8"/>
  <c r="CH8961" i="8"/>
  <c r="CG8960" i="8"/>
  <c r="CH8957" i="8"/>
  <c r="CG8956" i="8"/>
  <c r="CH8953" i="8"/>
  <c r="CG8952" i="8"/>
  <c r="CH8949" i="8"/>
  <c r="CG8948" i="8"/>
  <c r="CH8945" i="8"/>
  <c r="CG8944" i="8"/>
  <c r="CH8941" i="8"/>
  <c r="CG8940" i="8"/>
  <c r="CH8937" i="8"/>
  <c r="CG8936" i="8"/>
  <c r="CH8933" i="8"/>
  <c r="CG8932" i="8"/>
  <c r="CH8929" i="8"/>
  <c r="CG8928" i="8"/>
  <c r="CH8925" i="8"/>
  <c r="CG8924" i="8"/>
  <c r="CH8921" i="8"/>
  <c r="CG8920" i="8"/>
  <c r="CH8917" i="8"/>
  <c r="CG8916" i="8"/>
  <c r="CH8913" i="8"/>
  <c r="CG8912" i="8"/>
  <c r="CH8909" i="8"/>
  <c r="CG8908" i="8"/>
  <c r="CH8905" i="8"/>
  <c r="CG8904" i="8"/>
  <c r="CH8901" i="8"/>
  <c r="CG8900" i="8"/>
  <c r="CH8897" i="8"/>
  <c r="CG8896" i="8"/>
  <c r="CH8893" i="8"/>
  <c r="CG8892" i="8"/>
  <c r="CH8889" i="8"/>
  <c r="CG8888" i="8"/>
  <c r="CH8885" i="8"/>
  <c r="CG8884" i="8"/>
  <c r="CH8881" i="8"/>
  <c r="CG8880" i="8"/>
  <c r="CH8877" i="8"/>
  <c r="CG8876" i="8"/>
  <c r="CH8873" i="8"/>
  <c r="CG8872" i="8"/>
  <c r="CH8869" i="8"/>
  <c r="CG8868" i="8"/>
  <c r="CH8865" i="8"/>
  <c r="CG8864" i="8"/>
  <c r="CH8861" i="8"/>
  <c r="CG8860" i="8"/>
  <c r="CH8857" i="8"/>
  <c r="CG8856" i="8"/>
  <c r="CH8853" i="8"/>
  <c r="CG8852" i="8"/>
  <c r="CH8849" i="8"/>
  <c r="CG8848" i="8"/>
  <c r="CH8845" i="8"/>
  <c r="CG8844" i="8"/>
  <c r="CH8841" i="8"/>
  <c r="CG8840" i="8"/>
  <c r="CH8837" i="8"/>
  <c r="CG8836" i="8"/>
  <c r="CH8833" i="8"/>
  <c r="CG8832" i="8"/>
  <c r="CH8829" i="8"/>
  <c r="CG8828" i="8"/>
  <c r="CH8825" i="8"/>
  <c r="CG8824" i="8"/>
  <c r="CH8821" i="8"/>
  <c r="CG8820" i="8"/>
  <c r="CH8817" i="8"/>
  <c r="CG8816" i="8"/>
  <c r="CH8813" i="8"/>
  <c r="CG8812" i="8"/>
  <c r="CH8809" i="8"/>
  <c r="CG8808" i="8"/>
  <c r="CH8805" i="8"/>
  <c r="CG8804" i="8"/>
  <c r="CH8801" i="8"/>
  <c r="CG8800" i="8"/>
  <c r="CH8797" i="8"/>
  <c r="CG8796" i="8"/>
  <c r="CH8793" i="8"/>
  <c r="CG8792" i="8"/>
  <c r="CH8789" i="8"/>
  <c r="CG8788" i="8"/>
  <c r="CH8785" i="8"/>
  <c r="CG8784" i="8"/>
  <c r="CH8781" i="8"/>
  <c r="CG8780" i="8"/>
  <c r="CH8777" i="8"/>
  <c r="CG8776" i="8"/>
  <c r="CH8773" i="8"/>
  <c r="CG8772" i="8"/>
  <c r="CH8769" i="8"/>
  <c r="CG8768" i="8"/>
  <c r="CH8765" i="8"/>
  <c r="CG8764" i="8"/>
  <c r="CH8761" i="8"/>
  <c r="CG8760" i="8"/>
  <c r="CH8757" i="8"/>
  <c r="CG8756" i="8"/>
  <c r="CH8753" i="8"/>
  <c r="CG8752" i="8"/>
  <c r="CH8749" i="8"/>
  <c r="CG8748" i="8"/>
  <c r="CH8745" i="8"/>
  <c r="CG8744" i="8"/>
  <c r="CH8741" i="8"/>
  <c r="CG8740" i="8"/>
  <c r="CH8737" i="8"/>
  <c r="CG8736" i="8"/>
  <c r="CH8733" i="8"/>
  <c r="CG8732" i="8"/>
  <c r="CH8729" i="8"/>
  <c r="CG8728" i="8"/>
  <c r="CH8725" i="8"/>
  <c r="CG8724" i="8"/>
  <c r="CH8721" i="8"/>
  <c r="CG8720" i="8"/>
  <c r="CH8717" i="8"/>
  <c r="CG8716" i="8"/>
  <c r="CH8713" i="8"/>
  <c r="CG8712" i="8"/>
  <c r="CH8709" i="8"/>
  <c r="CG8708" i="8"/>
  <c r="CH8705" i="8"/>
  <c r="CG8704" i="8"/>
  <c r="CH8701" i="8"/>
  <c r="CG8700" i="8"/>
  <c r="CH8697" i="8"/>
  <c r="CG8696" i="8"/>
  <c r="CH8693" i="8"/>
  <c r="CG8692" i="8"/>
  <c r="CH8689" i="8"/>
  <c r="CG8688" i="8"/>
  <c r="CH8685" i="8"/>
  <c r="CG8684" i="8"/>
  <c r="CH8681" i="8"/>
  <c r="CG8680" i="8"/>
  <c r="CH8677" i="8"/>
  <c r="CG8676" i="8"/>
  <c r="CH8673" i="8"/>
  <c r="CG8672" i="8"/>
  <c r="CH8669" i="8"/>
  <c r="CG8668" i="8"/>
  <c r="CH8665" i="8"/>
  <c r="CG8664" i="8"/>
  <c r="CH8661" i="8"/>
  <c r="CG8660" i="8"/>
  <c r="CH8657" i="8"/>
  <c r="CG8656" i="8"/>
  <c r="CH8653" i="8"/>
  <c r="CG8652" i="8"/>
  <c r="CH8649" i="8"/>
  <c r="CG8648" i="8"/>
  <c r="CH8645" i="8"/>
  <c r="CG8644" i="8"/>
  <c r="CH8641" i="8"/>
  <c r="CG8640" i="8"/>
  <c r="CH8637" i="8"/>
  <c r="CG8636" i="8"/>
  <c r="CH8633" i="8"/>
  <c r="CG8632" i="8"/>
  <c r="CH8629" i="8"/>
  <c r="CG8628" i="8"/>
  <c r="CH8625" i="8"/>
  <c r="CG8624" i="8"/>
  <c r="CH8621" i="8"/>
  <c r="CG8620" i="8"/>
  <c r="CH8617" i="8"/>
  <c r="CG8616" i="8"/>
  <c r="CH8613" i="8"/>
  <c r="CG8612" i="8"/>
  <c r="CH8609" i="8"/>
  <c r="CG8608" i="8"/>
  <c r="CH8605" i="8"/>
  <c r="CG8604" i="8"/>
  <c r="CH8601" i="8"/>
  <c r="CG8600" i="8"/>
  <c r="CH8597" i="8"/>
  <c r="CG8596" i="8"/>
  <c r="CH8593" i="8"/>
  <c r="CG8592" i="8"/>
  <c r="CH8589" i="8"/>
  <c r="CG8588" i="8"/>
  <c r="CH8585" i="8"/>
  <c r="CG8584" i="8"/>
  <c r="CH8581" i="8"/>
  <c r="CG8580" i="8"/>
  <c r="CH8577" i="8"/>
  <c r="CG8576" i="8"/>
  <c r="CH8573" i="8"/>
  <c r="CG8572" i="8"/>
  <c r="CH8569" i="8"/>
  <c r="CG8568" i="8"/>
  <c r="CH8565" i="8"/>
  <c r="CG8564" i="8"/>
  <c r="CH8561" i="8"/>
  <c r="CG8560" i="8"/>
  <c r="CH8557" i="8"/>
  <c r="CG8556" i="8"/>
  <c r="CH8553" i="8"/>
  <c r="CG8552" i="8"/>
  <c r="CH8549" i="8"/>
  <c r="CG8548" i="8"/>
  <c r="CH8545" i="8"/>
  <c r="CG8544" i="8"/>
  <c r="CH8541" i="8"/>
  <c r="CG8540" i="8"/>
  <c r="CH8537" i="8"/>
  <c r="CG8536" i="8"/>
  <c r="CH8533" i="8"/>
  <c r="CG8532" i="8"/>
  <c r="CH8529" i="8"/>
  <c r="CG8528" i="8"/>
  <c r="CH8525" i="8"/>
  <c r="CG8524" i="8"/>
  <c r="CH8521" i="8"/>
  <c r="CG8520" i="8"/>
  <c r="CH8517" i="8"/>
  <c r="CG8516" i="8"/>
  <c r="CH8513" i="8"/>
  <c r="CG8512" i="8"/>
  <c r="CH8509" i="8"/>
  <c r="CG8508" i="8"/>
  <c r="CH8505" i="8"/>
  <c r="CG8504" i="8"/>
  <c r="CH8501" i="8"/>
  <c r="CG8500" i="8"/>
  <c r="CH8497" i="8"/>
  <c r="CG8496" i="8"/>
  <c r="CH8493" i="8"/>
  <c r="CG8492" i="8"/>
  <c r="CH8489" i="8"/>
  <c r="CG8488" i="8"/>
  <c r="CH8485" i="8"/>
  <c r="CG8484" i="8"/>
  <c r="CG8558" i="8"/>
  <c r="CH8555" i="8"/>
  <c r="CG8550" i="8"/>
  <c r="CH8547" i="8"/>
  <c r="CG8542" i="8"/>
  <c r="CH8539" i="8"/>
  <c r="CG8534" i="8"/>
  <c r="CH8531" i="8"/>
  <c r="CG8526" i="8"/>
  <c r="CH8523" i="8"/>
  <c r="CG8518" i="8"/>
  <c r="CH8515" i="8"/>
  <c r="CG8510" i="8"/>
  <c r="CH8507" i="8"/>
  <c r="CG8502" i="8"/>
  <c r="CG8498" i="8"/>
  <c r="CG8494" i="8"/>
  <c r="CG8490" i="8"/>
  <c r="CG8486" i="8"/>
  <c r="CH8482" i="8"/>
  <c r="CG8481" i="8"/>
  <c r="CH8478" i="8"/>
  <c r="CG8477" i="8"/>
  <c r="CH8474" i="8"/>
  <c r="CG8473" i="8"/>
  <c r="CH8470" i="8"/>
  <c r="CG8469" i="8"/>
  <c r="CH8466" i="8"/>
  <c r="CG8465" i="8"/>
  <c r="CH8462" i="8"/>
  <c r="CG8461" i="8"/>
  <c r="CH8458" i="8"/>
  <c r="CG8457" i="8"/>
  <c r="CH8454" i="8"/>
  <c r="CG8453" i="8"/>
  <c r="CH8450" i="8"/>
  <c r="CG8449" i="8"/>
  <c r="CH8446" i="8"/>
  <c r="CG8445" i="8"/>
  <c r="CH8442" i="8"/>
  <c r="CG8441" i="8"/>
  <c r="CH8438" i="8"/>
  <c r="CG8437" i="8"/>
  <c r="CH8434" i="8"/>
  <c r="CG8433" i="8"/>
  <c r="CH8430" i="8"/>
  <c r="CG8429" i="8"/>
  <c r="CH8426" i="8"/>
  <c r="CG8425" i="8"/>
  <c r="CH8422" i="8"/>
  <c r="CG8421" i="8"/>
  <c r="CH8418" i="8"/>
  <c r="CG8417" i="8"/>
  <c r="CH8414" i="8"/>
  <c r="CG8413" i="8"/>
  <c r="CH8410" i="8"/>
  <c r="CG8409" i="8"/>
  <c r="CH8406" i="8"/>
  <c r="CG8405" i="8"/>
  <c r="CH8402" i="8"/>
  <c r="CG8401" i="8"/>
  <c r="CH8398" i="8"/>
  <c r="CG8397" i="8"/>
  <c r="CH8394" i="8"/>
  <c r="CG8393" i="8"/>
  <c r="CH8390" i="8"/>
  <c r="CG8389" i="8"/>
  <c r="CH8386" i="8"/>
  <c r="CG8385" i="8"/>
  <c r="CH8382" i="8"/>
  <c r="CG8381" i="8"/>
  <c r="CH8378" i="8"/>
  <c r="CG8377" i="8"/>
  <c r="CH8374" i="8"/>
  <c r="CG8373" i="8"/>
  <c r="CH8370" i="8"/>
  <c r="CG8369" i="8"/>
  <c r="CH8366" i="8"/>
  <c r="CG8365" i="8"/>
  <c r="CH8362" i="8"/>
  <c r="CG8361" i="8"/>
  <c r="CH8358" i="8"/>
  <c r="CG8357" i="8"/>
  <c r="CH8354" i="8"/>
  <c r="CG8353" i="8"/>
  <c r="CH8350" i="8"/>
  <c r="CG8349" i="8"/>
  <c r="CH8346" i="8"/>
  <c r="CG8345" i="8"/>
  <c r="CH8342" i="8"/>
  <c r="CG8341" i="8"/>
  <c r="CH8338" i="8"/>
  <c r="CG8337" i="8"/>
  <c r="CH8334" i="8"/>
  <c r="CG8333" i="8"/>
  <c r="CH8330" i="8"/>
  <c r="CG8329" i="8"/>
  <c r="CH8326" i="8"/>
  <c r="CG8325" i="8"/>
  <c r="CH8322" i="8"/>
  <c r="CG8321" i="8"/>
  <c r="CH8318" i="8"/>
  <c r="CG8317" i="8"/>
  <c r="CH8314" i="8"/>
  <c r="CG8313" i="8"/>
  <c r="CH8310" i="8"/>
  <c r="CG8309" i="8"/>
  <c r="CH8306" i="8"/>
  <c r="CG8305" i="8"/>
  <c r="CH8302" i="8"/>
  <c r="CG8301" i="8"/>
  <c r="CH8298" i="8"/>
  <c r="CG8297" i="8"/>
  <c r="CH8294" i="8"/>
  <c r="CG8293" i="8"/>
  <c r="CH8290" i="8"/>
  <c r="CG8289" i="8"/>
  <c r="CH8286" i="8"/>
  <c r="CG8285" i="8"/>
  <c r="CH8282" i="8"/>
  <c r="CG8281" i="8"/>
  <c r="CH8278" i="8"/>
  <c r="CG8277" i="8"/>
  <c r="CH8274" i="8"/>
  <c r="CG8273" i="8"/>
  <c r="CH8270" i="8"/>
  <c r="CG8269" i="8"/>
  <c r="CH8266" i="8"/>
  <c r="CG8265" i="8"/>
  <c r="CH8262" i="8"/>
  <c r="CG8261" i="8"/>
  <c r="CH8258" i="8"/>
  <c r="CG8257" i="8"/>
  <c r="CH8254" i="8"/>
  <c r="CG8253" i="8"/>
  <c r="CH8250" i="8"/>
  <c r="CG8249" i="8"/>
  <c r="CH8246" i="8"/>
  <c r="CG8245" i="8"/>
  <c r="CH8242" i="8"/>
  <c r="CG8241" i="8"/>
  <c r="CH8238" i="8"/>
  <c r="CG8237" i="8"/>
  <c r="CH8234" i="8"/>
  <c r="CG8233" i="8"/>
  <c r="CH8230" i="8"/>
  <c r="CG8229" i="8"/>
  <c r="CH8226" i="8"/>
  <c r="CG8225" i="8"/>
  <c r="CH8222" i="8"/>
  <c r="CG8221" i="8"/>
  <c r="CH8218" i="8"/>
  <c r="CG8217" i="8"/>
  <c r="CH8214" i="8"/>
  <c r="CG8213" i="8"/>
  <c r="CH8210" i="8"/>
  <c r="CG8209" i="8"/>
  <c r="CH8206" i="8"/>
  <c r="CG8205" i="8"/>
  <c r="CH8202" i="8"/>
  <c r="CG8201" i="8"/>
  <c r="CH8198" i="8"/>
  <c r="CG8197" i="8"/>
  <c r="CH8194" i="8"/>
  <c r="CG8193" i="8"/>
  <c r="CH8190" i="8"/>
  <c r="CG8189" i="8"/>
  <c r="CH8186" i="8"/>
  <c r="CG8185" i="8"/>
  <c r="CH8182" i="8"/>
  <c r="CG8181" i="8"/>
  <c r="CH8178" i="8"/>
  <c r="CG8177" i="8"/>
  <c r="CH8174" i="8"/>
  <c r="CG8173" i="8"/>
  <c r="CH8170" i="8"/>
  <c r="CG8169" i="8"/>
  <c r="CH8166" i="8"/>
  <c r="CG8165" i="8"/>
  <c r="CH8162" i="8"/>
  <c r="CG8161" i="8"/>
  <c r="CH8158" i="8"/>
  <c r="CG8157" i="8"/>
  <c r="CH8154" i="8"/>
  <c r="CG8153" i="8"/>
  <c r="CH8150" i="8"/>
  <c r="CG8149" i="8"/>
  <c r="CH8146" i="8"/>
  <c r="CG8145" i="8"/>
  <c r="CH8142" i="8"/>
  <c r="CG8141" i="8"/>
  <c r="CH8138" i="8"/>
  <c r="CG8137" i="8"/>
  <c r="CH8134" i="8"/>
  <c r="CG8133" i="8"/>
  <c r="CH8130" i="8"/>
  <c r="CG8129" i="8"/>
  <c r="CH8126" i="8"/>
  <c r="CG8125" i="8"/>
  <c r="CH8122" i="8"/>
  <c r="CG8121" i="8"/>
  <c r="CH8118" i="8"/>
  <c r="CG8117" i="8"/>
  <c r="CH8114" i="8"/>
  <c r="CG8113" i="8"/>
  <c r="CH8110" i="8"/>
  <c r="CG8109" i="8"/>
  <c r="CH8106" i="8"/>
  <c r="CG8105" i="8"/>
  <c r="CH8102" i="8"/>
  <c r="CG8101" i="8"/>
  <c r="CH8098" i="8"/>
  <c r="CG8097" i="8"/>
  <c r="CH8094" i="8"/>
  <c r="CG8093" i="8"/>
  <c r="CH8090" i="8"/>
  <c r="CG8089" i="8"/>
  <c r="CH8086" i="8"/>
  <c r="CG8085" i="8"/>
  <c r="CH8082" i="8"/>
  <c r="CG8081" i="8"/>
  <c r="CH8078" i="8"/>
  <c r="CG8077" i="8"/>
  <c r="CH8074" i="8"/>
  <c r="CG8073" i="8"/>
  <c r="CH8070" i="8"/>
  <c r="CG8069" i="8"/>
  <c r="CH8066" i="8"/>
  <c r="CG8065" i="8"/>
  <c r="CH8062" i="8"/>
  <c r="CG8061" i="8"/>
  <c r="CH8058" i="8"/>
  <c r="CG8057" i="8"/>
  <c r="CH8054" i="8"/>
  <c r="CG8053" i="8"/>
  <c r="CH8050" i="8"/>
  <c r="CG8049" i="8"/>
  <c r="CH8046" i="8"/>
  <c r="CG8045" i="8"/>
  <c r="CH8042" i="8"/>
  <c r="CG8041" i="8"/>
  <c r="CH8038" i="8"/>
  <c r="CG8037" i="8"/>
  <c r="CH8034" i="8"/>
  <c r="CG8033" i="8"/>
  <c r="CH8030" i="8"/>
  <c r="CG8029" i="8"/>
  <c r="CH8026" i="8"/>
  <c r="CG8025" i="8"/>
  <c r="CH8022" i="8"/>
  <c r="CG8021" i="8"/>
  <c r="CH8018" i="8"/>
  <c r="CG8017" i="8"/>
  <c r="CH8014" i="8"/>
  <c r="CG8013" i="8"/>
  <c r="CH8499" i="8"/>
  <c r="CH8495" i="8"/>
  <c r="CH8491" i="8"/>
  <c r="CH8487" i="8"/>
  <c r="CH8483" i="8"/>
  <c r="CG8482" i="8"/>
  <c r="CH8479" i="8"/>
  <c r="CG8478" i="8"/>
  <c r="CH8475" i="8"/>
  <c r="CG8474" i="8"/>
  <c r="CH8471" i="8"/>
  <c r="CG8470" i="8"/>
  <c r="CH8467" i="8"/>
  <c r="CG8466" i="8"/>
  <c r="CH8463" i="8"/>
  <c r="CG8462" i="8"/>
  <c r="CH8459" i="8"/>
  <c r="CG8458" i="8"/>
  <c r="CH8455" i="8"/>
  <c r="CG8454" i="8"/>
  <c r="CH8451" i="8"/>
  <c r="CG8450" i="8"/>
  <c r="CH8447" i="8"/>
  <c r="CG8446" i="8"/>
  <c r="CH8443" i="8"/>
  <c r="CG8442" i="8"/>
  <c r="CH8439" i="8"/>
  <c r="CG8438" i="8"/>
  <c r="CH8435" i="8"/>
  <c r="CG8434" i="8"/>
  <c r="CH8431" i="8"/>
  <c r="CG8430" i="8"/>
  <c r="CH8427" i="8"/>
  <c r="CG8426" i="8"/>
  <c r="CH8423" i="8"/>
  <c r="CG8422" i="8"/>
  <c r="CH8419" i="8"/>
  <c r="CG8418" i="8"/>
  <c r="CH8415" i="8"/>
  <c r="CG8414" i="8"/>
  <c r="CH8411" i="8"/>
  <c r="CG8410" i="8"/>
  <c r="CH8407" i="8"/>
  <c r="CG8406" i="8"/>
  <c r="CH8403" i="8"/>
  <c r="CG8402" i="8"/>
  <c r="CH8399" i="8"/>
  <c r="CG8398" i="8"/>
  <c r="CH8395" i="8"/>
  <c r="CG8394" i="8"/>
  <c r="CH8391" i="8"/>
  <c r="CG8390" i="8"/>
  <c r="CH8387" i="8"/>
  <c r="CG8386" i="8"/>
  <c r="CH8383" i="8"/>
  <c r="CG8382" i="8"/>
  <c r="CH8379" i="8"/>
  <c r="CG8378" i="8"/>
  <c r="CH8375" i="8"/>
  <c r="CG8374" i="8"/>
  <c r="CH8371" i="8"/>
  <c r="CG8370" i="8"/>
  <c r="CH8367" i="8"/>
  <c r="CG8366" i="8"/>
  <c r="CH8363" i="8"/>
  <c r="CG8362" i="8"/>
  <c r="CH8359" i="8"/>
  <c r="CG8358" i="8"/>
  <c r="CH8355" i="8"/>
  <c r="CG8354" i="8"/>
  <c r="CH8351" i="8"/>
  <c r="CG8350" i="8"/>
  <c r="CH8347" i="8"/>
  <c r="CG8346" i="8"/>
  <c r="CH8343" i="8"/>
  <c r="CG8342" i="8"/>
  <c r="CH8339" i="8"/>
  <c r="CG8338" i="8"/>
  <c r="CH8335" i="8"/>
  <c r="CG8334" i="8"/>
  <c r="CH8331" i="8"/>
  <c r="CG8330" i="8"/>
  <c r="CH8327" i="8"/>
  <c r="CG8326" i="8"/>
  <c r="CH8323" i="8"/>
  <c r="CG8322" i="8"/>
  <c r="CH8319" i="8"/>
  <c r="CG8318" i="8"/>
  <c r="CH8315" i="8"/>
  <c r="CG8314" i="8"/>
  <c r="CH8311" i="8"/>
  <c r="CG8310" i="8"/>
  <c r="CH8307" i="8"/>
  <c r="CG8306" i="8"/>
  <c r="CH8303" i="8"/>
  <c r="CG8302" i="8"/>
  <c r="CH8299" i="8"/>
  <c r="CG8298" i="8"/>
  <c r="CH8295" i="8"/>
  <c r="CG8294" i="8"/>
  <c r="CH8291" i="8"/>
  <c r="CG8290" i="8"/>
  <c r="CH8287" i="8"/>
  <c r="CG8286" i="8"/>
  <c r="CH8283" i="8"/>
  <c r="CG8282" i="8"/>
  <c r="CH8279" i="8"/>
  <c r="CG8278" i="8"/>
  <c r="CH8275" i="8"/>
  <c r="CG8274" i="8"/>
  <c r="CH8271" i="8"/>
  <c r="CG8270" i="8"/>
  <c r="CH8267" i="8"/>
  <c r="CG8266" i="8"/>
  <c r="CH8263" i="8"/>
  <c r="CG8262" i="8"/>
  <c r="CH8259" i="8"/>
  <c r="CG8258" i="8"/>
  <c r="CH8255" i="8"/>
  <c r="CG8254" i="8"/>
  <c r="CH8251" i="8"/>
  <c r="CG8250" i="8"/>
  <c r="CH8247" i="8"/>
  <c r="CG8246" i="8"/>
  <c r="CH8243" i="8"/>
  <c r="CG8242" i="8"/>
  <c r="CH8239" i="8"/>
  <c r="CG8238" i="8"/>
  <c r="CH8235" i="8"/>
  <c r="CG8234" i="8"/>
  <c r="CH8231" i="8"/>
  <c r="CG8230" i="8"/>
  <c r="CH8227" i="8"/>
  <c r="CG8226" i="8"/>
  <c r="CH8223" i="8"/>
  <c r="CG8222" i="8"/>
  <c r="CH8219" i="8"/>
  <c r="CG8218" i="8"/>
  <c r="CH8215" i="8"/>
  <c r="CG8214" i="8"/>
  <c r="CH8211" i="8"/>
  <c r="CG8210" i="8"/>
  <c r="CH8207" i="8"/>
  <c r="CG8206" i="8"/>
  <c r="CH8203" i="8"/>
  <c r="CG8202" i="8"/>
  <c r="CH8199" i="8"/>
  <c r="CG8198" i="8"/>
  <c r="CH8195" i="8"/>
  <c r="CG8194" i="8"/>
  <c r="CH8191" i="8"/>
  <c r="CG8190" i="8"/>
  <c r="CH8187" i="8"/>
  <c r="CG8186" i="8"/>
  <c r="CH8183" i="8"/>
  <c r="CG8182" i="8"/>
  <c r="CH8179" i="8"/>
  <c r="CG8178" i="8"/>
  <c r="CH8175" i="8"/>
  <c r="CG8174" i="8"/>
  <c r="CH8171" i="8"/>
  <c r="CG8170" i="8"/>
  <c r="CH8167" i="8"/>
  <c r="CG8166" i="8"/>
  <c r="CH8163" i="8"/>
  <c r="CG8162" i="8"/>
  <c r="CH8159" i="8"/>
  <c r="CG8158" i="8"/>
  <c r="CH8155" i="8"/>
  <c r="CG8154" i="8"/>
  <c r="CH8151" i="8"/>
  <c r="CG8150" i="8"/>
  <c r="CH8147" i="8"/>
  <c r="CG8146" i="8"/>
  <c r="CH8143" i="8"/>
  <c r="CG8142" i="8"/>
  <c r="CH8139" i="8"/>
  <c r="CG8138" i="8"/>
  <c r="CH8135" i="8"/>
  <c r="CG8134" i="8"/>
  <c r="CH8131" i="8"/>
  <c r="CG8130" i="8"/>
  <c r="CH8127" i="8"/>
  <c r="CG8126" i="8"/>
  <c r="CH8123" i="8"/>
  <c r="CG8122" i="8"/>
  <c r="CH8119" i="8"/>
  <c r="CG8118" i="8"/>
  <c r="CH8115" i="8"/>
  <c r="CG8114" i="8"/>
  <c r="CH8111" i="8"/>
  <c r="CG8110" i="8"/>
  <c r="CH8107" i="8"/>
  <c r="CG8106" i="8"/>
  <c r="CH8103" i="8"/>
  <c r="CG8102" i="8"/>
  <c r="CH8099" i="8"/>
  <c r="CG8098" i="8"/>
  <c r="CH8095" i="8"/>
  <c r="CG8094" i="8"/>
  <c r="CH8091" i="8"/>
  <c r="CG8090" i="8"/>
  <c r="CH8087" i="8"/>
  <c r="CG8086" i="8"/>
  <c r="CH8083" i="8"/>
  <c r="CG8082" i="8"/>
  <c r="CH8079" i="8"/>
  <c r="CH8559" i="8"/>
  <c r="CG8554" i="8"/>
  <c r="CH8551" i="8"/>
  <c r="CG8546" i="8"/>
  <c r="CH8543" i="8"/>
  <c r="CG8538" i="8"/>
  <c r="CH8535" i="8"/>
  <c r="CG8530" i="8"/>
  <c r="CH8527" i="8"/>
  <c r="CG8522" i="8"/>
  <c r="CH8519" i="8"/>
  <c r="CG8514" i="8"/>
  <c r="CH8511" i="8"/>
  <c r="CG8506" i="8"/>
  <c r="CH8503" i="8"/>
  <c r="CG8499" i="8"/>
  <c r="CG8495" i="8"/>
  <c r="CG8491" i="8"/>
  <c r="CG8487" i="8"/>
  <c r="CG8483" i="8"/>
  <c r="CH8480" i="8"/>
  <c r="CG8479" i="8"/>
  <c r="CH8476" i="8"/>
  <c r="CG8475" i="8"/>
  <c r="CH8472" i="8"/>
  <c r="CG8471" i="8"/>
  <c r="CH8468" i="8"/>
  <c r="CG8467" i="8"/>
  <c r="CH8464" i="8"/>
  <c r="CG8463" i="8"/>
  <c r="CH8460" i="8"/>
  <c r="CG8459" i="8"/>
  <c r="CH8456" i="8"/>
  <c r="CG8455" i="8"/>
  <c r="CH8452" i="8"/>
  <c r="CG8451" i="8"/>
  <c r="CH8448" i="8"/>
  <c r="CG8447" i="8"/>
  <c r="CH8444" i="8"/>
  <c r="CG8443" i="8"/>
  <c r="CH8440" i="8"/>
  <c r="CG8439" i="8"/>
  <c r="CH8436" i="8"/>
  <c r="CG8435" i="8"/>
  <c r="CH8432" i="8"/>
  <c r="CG8431" i="8"/>
  <c r="CH8428" i="8"/>
  <c r="CG8427" i="8"/>
  <c r="CH8424" i="8"/>
  <c r="CG8423" i="8"/>
  <c r="CH8420" i="8"/>
  <c r="CG8419" i="8"/>
  <c r="CH8416" i="8"/>
  <c r="CG8415" i="8"/>
  <c r="CH8412" i="8"/>
  <c r="CG8411" i="8"/>
  <c r="CH8408" i="8"/>
  <c r="CG8407" i="8"/>
  <c r="CH8404" i="8"/>
  <c r="CG8403" i="8"/>
  <c r="CH8400" i="8"/>
  <c r="CG8399" i="8"/>
  <c r="CH8396" i="8"/>
  <c r="CG8395" i="8"/>
  <c r="CH8392" i="8"/>
  <c r="CG8391" i="8"/>
  <c r="CH8388" i="8"/>
  <c r="CG8387" i="8"/>
  <c r="CH8384" i="8"/>
  <c r="CG8383" i="8"/>
  <c r="CH8380" i="8"/>
  <c r="CG8379" i="8"/>
  <c r="CH8376" i="8"/>
  <c r="CG8375" i="8"/>
  <c r="CH8372" i="8"/>
  <c r="CG8371" i="8"/>
  <c r="CH8368" i="8"/>
  <c r="CG8367" i="8"/>
  <c r="CH8364" i="8"/>
  <c r="CG8363" i="8"/>
  <c r="CH8360" i="8"/>
  <c r="CG8359" i="8"/>
  <c r="CH8356" i="8"/>
  <c r="CG8355" i="8"/>
  <c r="CH8352" i="8"/>
  <c r="CG8351" i="8"/>
  <c r="CH8348" i="8"/>
  <c r="CG8347" i="8"/>
  <c r="CH8344" i="8"/>
  <c r="CG8343" i="8"/>
  <c r="CH8340" i="8"/>
  <c r="CG8339" i="8"/>
  <c r="CH8336" i="8"/>
  <c r="CG8335" i="8"/>
  <c r="CH8332" i="8"/>
  <c r="CG8331" i="8"/>
  <c r="CH8328" i="8"/>
  <c r="CG8327" i="8"/>
  <c r="CH8324" i="8"/>
  <c r="CG8323" i="8"/>
  <c r="CH8320" i="8"/>
  <c r="CG8319" i="8"/>
  <c r="CH8316" i="8"/>
  <c r="CG8315" i="8"/>
  <c r="CH8312" i="8"/>
  <c r="CG8311" i="8"/>
  <c r="CH8308" i="8"/>
  <c r="CG8307" i="8"/>
  <c r="CH8304" i="8"/>
  <c r="CG8303" i="8"/>
  <c r="CH8300" i="8"/>
  <c r="CG8299" i="8"/>
  <c r="CH8296" i="8"/>
  <c r="CG8295" i="8"/>
  <c r="CH8292" i="8"/>
  <c r="CG8291" i="8"/>
  <c r="CH8288" i="8"/>
  <c r="CG8287" i="8"/>
  <c r="CH8284" i="8"/>
  <c r="CG8283" i="8"/>
  <c r="CH8280" i="8"/>
  <c r="CG8279" i="8"/>
  <c r="CH8276" i="8"/>
  <c r="CG8275" i="8"/>
  <c r="CH8272" i="8"/>
  <c r="CG8271" i="8"/>
  <c r="CH8268" i="8"/>
  <c r="CG8267" i="8"/>
  <c r="CH8264" i="8"/>
  <c r="CG8263" i="8"/>
  <c r="CH8260" i="8"/>
  <c r="CG8259" i="8"/>
  <c r="CH8256" i="8"/>
  <c r="CG8255" i="8"/>
  <c r="CH8252" i="8"/>
  <c r="CG8251" i="8"/>
  <c r="CH8248" i="8"/>
  <c r="CG8247" i="8"/>
  <c r="CH8244" i="8"/>
  <c r="CG8243" i="8"/>
  <c r="CH8240" i="8"/>
  <c r="CG8239" i="8"/>
  <c r="CH8236" i="8"/>
  <c r="CG8235" i="8"/>
  <c r="CH8232" i="8"/>
  <c r="CG8231" i="8"/>
  <c r="CH8228" i="8"/>
  <c r="CG8227" i="8"/>
  <c r="CH8224" i="8"/>
  <c r="CG8223" i="8"/>
  <c r="CH8220" i="8"/>
  <c r="CG8219" i="8"/>
  <c r="CH8216" i="8"/>
  <c r="CG8215" i="8"/>
  <c r="CH8212" i="8"/>
  <c r="CG8211" i="8"/>
  <c r="CH8208" i="8"/>
  <c r="CG8207" i="8"/>
  <c r="CH8204" i="8"/>
  <c r="CG8203" i="8"/>
  <c r="CH8200" i="8"/>
  <c r="CG8199" i="8"/>
  <c r="CH8196" i="8"/>
  <c r="CG8195" i="8"/>
  <c r="CH8192" i="8"/>
  <c r="CG8191" i="8"/>
  <c r="CH8188" i="8"/>
  <c r="CG8187" i="8"/>
  <c r="CH8184" i="8"/>
  <c r="CG8183" i="8"/>
  <c r="CH8180" i="8"/>
  <c r="CG8179" i="8"/>
  <c r="CH8176" i="8"/>
  <c r="CG8175" i="8"/>
  <c r="CH8172" i="8"/>
  <c r="CG8171" i="8"/>
  <c r="CH8168" i="8"/>
  <c r="CG8167" i="8"/>
  <c r="CH8164" i="8"/>
  <c r="CG8163" i="8"/>
  <c r="CH8160" i="8"/>
  <c r="CG8159" i="8"/>
  <c r="CH8156" i="8"/>
  <c r="CG8155" i="8"/>
  <c r="CH8152" i="8"/>
  <c r="CG8151" i="8"/>
  <c r="CH8148" i="8"/>
  <c r="CG8147" i="8"/>
  <c r="CH8144" i="8"/>
  <c r="CG8143" i="8"/>
  <c r="CH8140" i="8"/>
  <c r="CG8139" i="8"/>
  <c r="CH8136" i="8"/>
  <c r="CG8135" i="8"/>
  <c r="CH8132" i="8"/>
  <c r="CG8131" i="8"/>
  <c r="CH8128" i="8"/>
  <c r="CG8127" i="8"/>
  <c r="CH8124" i="8"/>
  <c r="CG8123" i="8"/>
  <c r="CH8120" i="8"/>
  <c r="CG8119" i="8"/>
  <c r="CH8116" i="8"/>
  <c r="CG8115" i="8"/>
  <c r="CH8112" i="8"/>
  <c r="CG8111" i="8"/>
  <c r="CH8108" i="8"/>
  <c r="CG8107" i="8"/>
  <c r="CH8104" i="8"/>
  <c r="CG8103" i="8"/>
  <c r="CH8100" i="8"/>
  <c r="CG8099" i="8"/>
  <c r="CH8096" i="8"/>
  <c r="CG8095" i="8"/>
  <c r="CH8092" i="8"/>
  <c r="CG8091" i="8"/>
  <c r="CH8088" i="8"/>
  <c r="CG8087" i="8"/>
  <c r="CH8084" i="8"/>
  <c r="CG8083" i="8"/>
  <c r="CH8080" i="8"/>
  <c r="CG8079" i="8"/>
  <c r="CH8076" i="8"/>
  <c r="CG8075" i="8"/>
  <c r="CH8072" i="8"/>
  <c r="CG8071" i="8"/>
  <c r="CH8068" i="8"/>
  <c r="CG8067" i="8"/>
  <c r="CH8064" i="8"/>
  <c r="CG8063" i="8"/>
  <c r="CH8060" i="8"/>
  <c r="CG8059" i="8"/>
  <c r="CH8056" i="8"/>
  <c r="CG8055" i="8"/>
  <c r="CH8052" i="8"/>
  <c r="CG8051" i="8"/>
  <c r="CH8048" i="8"/>
  <c r="CG8047" i="8"/>
  <c r="CH8044" i="8"/>
  <c r="CG8043" i="8"/>
  <c r="CH8040" i="8"/>
  <c r="CG8039" i="8"/>
  <c r="CH8036" i="8"/>
  <c r="CG8035" i="8"/>
  <c r="CH8032" i="8"/>
  <c r="CG8031" i="8"/>
  <c r="CH8028" i="8"/>
  <c r="CG8027" i="8"/>
  <c r="CH8024" i="8"/>
  <c r="CG8023" i="8"/>
  <c r="CH8020" i="8"/>
  <c r="CG8019" i="8"/>
  <c r="CH8016" i="8"/>
  <c r="CG8015" i="8"/>
  <c r="CH8012" i="8"/>
  <c r="CH8500" i="8"/>
  <c r="CH8496" i="8"/>
  <c r="CH8492" i="8"/>
  <c r="CH8488" i="8"/>
  <c r="CH8484" i="8"/>
  <c r="CH8481" i="8"/>
  <c r="CG8480" i="8"/>
  <c r="CH8477" i="8"/>
  <c r="CG8476" i="8"/>
  <c r="CH8473" i="8"/>
  <c r="CG8472" i="8"/>
  <c r="CH8469" i="8"/>
  <c r="CG8468" i="8"/>
  <c r="CH8465" i="8"/>
  <c r="CG8464" i="8"/>
  <c r="CH8461" i="8"/>
  <c r="CG8460" i="8"/>
  <c r="CH8457" i="8"/>
  <c r="CG8456" i="8"/>
  <c r="CH8453" i="8"/>
  <c r="CG8452" i="8"/>
  <c r="CH8449" i="8"/>
  <c r="CG8448" i="8"/>
  <c r="CH8445" i="8"/>
  <c r="CG8444" i="8"/>
  <c r="CH8441" i="8"/>
  <c r="CG8440" i="8"/>
  <c r="CH8437" i="8"/>
  <c r="CG8436" i="8"/>
  <c r="CH8433" i="8"/>
  <c r="CG8432" i="8"/>
  <c r="CH8429" i="8"/>
  <c r="CG8428" i="8"/>
  <c r="CH8425" i="8"/>
  <c r="CG8424" i="8"/>
  <c r="CH8421" i="8"/>
  <c r="CG8420" i="8"/>
  <c r="CH8417" i="8"/>
  <c r="CG8416" i="8"/>
  <c r="CH8413" i="8"/>
  <c r="CG8412" i="8"/>
  <c r="CH8409" i="8"/>
  <c r="CG8408" i="8"/>
  <c r="CH8405" i="8"/>
  <c r="CG8404" i="8"/>
  <c r="CH8401" i="8"/>
  <c r="CG8400" i="8"/>
  <c r="CH8397" i="8"/>
  <c r="CG8396" i="8"/>
  <c r="CH8393" i="8"/>
  <c r="CG8392" i="8"/>
  <c r="CH8389" i="8"/>
  <c r="CG8388" i="8"/>
  <c r="CH8385" i="8"/>
  <c r="CG8384" i="8"/>
  <c r="CH8381" i="8"/>
  <c r="CG8380" i="8"/>
  <c r="CH8377" i="8"/>
  <c r="CG8376" i="8"/>
  <c r="CH8373" i="8"/>
  <c r="CG8372" i="8"/>
  <c r="CH8369" i="8"/>
  <c r="CG8368" i="8"/>
  <c r="CH8365" i="8"/>
  <c r="CG8364" i="8"/>
  <c r="CH8361" i="8"/>
  <c r="CG8360" i="8"/>
  <c r="CH8357" i="8"/>
  <c r="CG8356" i="8"/>
  <c r="CH8353" i="8"/>
  <c r="CG8352" i="8"/>
  <c r="CH8349" i="8"/>
  <c r="CG8348" i="8"/>
  <c r="CH8345" i="8"/>
  <c r="CG8344" i="8"/>
  <c r="CH8341" i="8"/>
  <c r="CG8340" i="8"/>
  <c r="CH8337" i="8"/>
  <c r="CG8336" i="8"/>
  <c r="CH8333" i="8"/>
  <c r="CG8332" i="8"/>
  <c r="CH8329" i="8"/>
  <c r="CG8328" i="8"/>
  <c r="CH8325" i="8"/>
  <c r="CG8324" i="8"/>
  <c r="CH8321" i="8"/>
  <c r="CG8320" i="8"/>
  <c r="CH8317" i="8"/>
  <c r="CG8316" i="8"/>
  <c r="CH8313" i="8"/>
  <c r="CG8312" i="8"/>
  <c r="CH8309" i="8"/>
  <c r="CG8308" i="8"/>
  <c r="CH8305" i="8"/>
  <c r="CG8304" i="8"/>
  <c r="CH8301" i="8"/>
  <c r="CG8300" i="8"/>
  <c r="CH8297" i="8"/>
  <c r="CG8296" i="8"/>
  <c r="CH8293" i="8"/>
  <c r="CG8292" i="8"/>
  <c r="CH8289" i="8"/>
  <c r="CG8288" i="8"/>
  <c r="CH8285" i="8"/>
  <c r="CG8284" i="8"/>
  <c r="CH8281" i="8"/>
  <c r="CG8280" i="8"/>
  <c r="CH8277" i="8"/>
  <c r="CG8276" i="8"/>
  <c r="CH8273" i="8"/>
  <c r="CG8272" i="8"/>
  <c r="CH8269" i="8"/>
  <c r="CG8268" i="8"/>
  <c r="CH8265" i="8"/>
  <c r="CG8264" i="8"/>
  <c r="CH8261" i="8"/>
  <c r="CG8260" i="8"/>
  <c r="CH8257" i="8"/>
  <c r="CG8256" i="8"/>
  <c r="CH8253" i="8"/>
  <c r="CG8252" i="8"/>
  <c r="CH8249" i="8"/>
  <c r="CG8248" i="8"/>
  <c r="CH8245" i="8"/>
  <c r="CG8244" i="8"/>
  <c r="CH8241" i="8"/>
  <c r="CG8240" i="8"/>
  <c r="CH8237" i="8"/>
  <c r="CG8236" i="8"/>
  <c r="CH8233" i="8"/>
  <c r="CG8232" i="8"/>
  <c r="CH8229" i="8"/>
  <c r="CG8228" i="8"/>
  <c r="CH8225" i="8"/>
  <c r="CG8224" i="8"/>
  <c r="CH8221" i="8"/>
  <c r="CG8220" i="8"/>
  <c r="CH8217" i="8"/>
  <c r="CG8216" i="8"/>
  <c r="CH8213" i="8"/>
  <c r="CG8212" i="8"/>
  <c r="CH8209" i="8"/>
  <c r="CG8208" i="8"/>
  <c r="CH8205" i="8"/>
  <c r="CG8204" i="8"/>
  <c r="CH8201" i="8"/>
  <c r="CG8200" i="8"/>
  <c r="CH8197" i="8"/>
  <c r="CG8196" i="8"/>
  <c r="CH8193" i="8"/>
  <c r="CG8192" i="8"/>
  <c r="CH8189" i="8"/>
  <c r="CG8188" i="8"/>
  <c r="CH8185" i="8"/>
  <c r="CG8184" i="8"/>
  <c r="CH8181" i="8"/>
  <c r="CG8180" i="8"/>
  <c r="CH8177" i="8"/>
  <c r="CG8176" i="8"/>
  <c r="CH8173" i="8"/>
  <c r="CG8172" i="8"/>
  <c r="CH8169" i="8"/>
  <c r="CG8168" i="8"/>
  <c r="CH8165" i="8"/>
  <c r="CG8164" i="8"/>
  <c r="CH8161" i="8"/>
  <c r="CG8160" i="8"/>
  <c r="CH8157" i="8"/>
  <c r="CG8156" i="8"/>
  <c r="CH8153" i="8"/>
  <c r="CG8152" i="8"/>
  <c r="CH8149" i="8"/>
  <c r="CG8148" i="8"/>
  <c r="CH8145" i="8"/>
  <c r="CG8144" i="8"/>
  <c r="CH8141" i="8"/>
  <c r="CG8140" i="8"/>
  <c r="CH8137" i="8"/>
  <c r="CG8136" i="8"/>
  <c r="CH8133" i="8"/>
  <c r="CG8132" i="8"/>
  <c r="CH8129" i="8"/>
  <c r="CG8128" i="8"/>
  <c r="CH8125" i="8"/>
  <c r="CG8124" i="8"/>
  <c r="CH8121" i="8"/>
  <c r="CG8120" i="8"/>
  <c r="CH8117" i="8"/>
  <c r="CG8116" i="8"/>
  <c r="CH8113" i="8"/>
  <c r="CG8112" i="8"/>
  <c r="CH8109" i="8"/>
  <c r="CG8108" i="8"/>
  <c r="CH8105" i="8"/>
  <c r="CG8100" i="8"/>
  <c r="CH8097" i="8"/>
  <c r="CG8092" i="8"/>
  <c r="CH8089" i="8"/>
  <c r="CG8084" i="8"/>
  <c r="CH8081" i="8"/>
  <c r="CG8011" i="8"/>
  <c r="CH8008" i="8"/>
  <c r="CG8007" i="8"/>
  <c r="CH8004" i="8"/>
  <c r="CG8003" i="8"/>
  <c r="CH8000" i="8"/>
  <c r="CG7999" i="8"/>
  <c r="CH7996" i="8"/>
  <c r="CG7995" i="8"/>
  <c r="CH7992" i="8"/>
  <c r="CG7991" i="8"/>
  <c r="CH7988" i="8"/>
  <c r="CG7987" i="8"/>
  <c r="CH7984" i="8"/>
  <c r="CG7983" i="8"/>
  <c r="CH7980" i="8"/>
  <c r="CG7979" i="8"/>
  <c r="CH7976" i="8"/>
  <c r="CG7975" i="8"/>
  <c r="CH7972" i="8"/>
  <c r="CG7971" i="8"/>
  <c r="CH7968" i="8"/>
  <c r="CG7967" i="8"/>
  <c r="CH7964" i="8"/>
  <c r="CG7963" i="8"/>
  <c r="CH7960" i="8"/>
  <c r="CG7959" i="8"/>
  <c r="CH7956" i="8"/>
  <c r="CG7955" i="8"/>
  <c r="CH7952" i="8"/>
  <c r="CG7951" i="8"/>
  <c r="CH7948" i="8"/>
  <c r="CG7947" i="8"/>
  <c r="CH7944" i="8"/>
  <c r="CG7943" i="8"/>
  <c r="CH7940" i="8"/>
  <c r="CG7939" i="8"/>
  <c r="CH7936" i="8"/>
  <c r="CG7935" i="8"/>
  <c r="CH7932" i="8"/>
  <c r="CG7931" i="8"/>
  <c r="CH7928" i="8"/>
  <c r="CG7927" i="8"/>
  <c r="CH7924" i="8"/>
  <c r="CG7923" i="8"/>
  <c r="CH7920" i="8"/>
  <c r="CG7919" i="8"/>
  <c r="CH7916" i="8"/>
  <c r="CG7915" i="8"/>
  <c r="CH7912" i="8"/>
  <c r="CG7911" i="8"/>
  <c r="CH7908" i="8"/>
  <c r="CG7907" i="8"/>
  <c r="CH7904" i="8"/>
  <c r="CG7903" i="8"/>
  <c r="CH7900" i="8"/>
  <c r="CG7899" i="8"/>
  <c r="CH7896" i="8"/>
  <c r="CG7895" i="8"/>
  <c r="CH7892" i="8"/>
  <c r="CG7891" i="8"/>
  <c r="CH7888" i="8"/>
  <c r="CG7887" i="8"/>
  <c r="CH7884" i="8"/>
  <c r="CG7883" i="8"/>
  <c r="CH7880" i="8"/>
  <c r="CG7879" i="8"/>
  <c r="CH7876" i="8"/>
  <c r="CG7875" i="8"/>
  <c r="CH7872" i="8"/>
  <c r="CG7871" i="8"/>
  <c r="CH7868" i="8"/>
  <c r="CG7867" i="8"/>
  <c r="CH7864" i="8"/>
  <c r="CG7863" i="8"/>
  <c r="CH7860" i="8"/>
  <c r="CG7859" i="8"/>
  <c r="CH7856" i="8"/>
  <c r="CG7855" i="8"/>
  <c r="CH7852" i="8"/>
  <c r="CG7851" i="8"/>
  <c r="CH7848" i="8"/>
  <c r="CG7847" i="8"/>
  <c r="CH7844" i="8"/>
  <c r="CG7843" i="8"/>
  <c r="CH7840" i="8"/>
  <c r="CG7839" i="8"/>
  <c r="CH7836" i="8"/>
  <c r="CG7835" i="8"/>
  <c r="CH7832" i="8"/>
  <c r="CG7831" i="8"/>
  <c r="CH7828" i="8"/>
  <c r="CG7827" i="8"/>
  <c r="CH7824" i="8"/>
  <c r="CG7823" i="8"/>
  <c r="CH7820" i="8"/>
  <c r="CG7819" i="8"/>
  <c r="CH7816" i="8"/>
  <c r="CG7815" i="8"/>
  <c r="CH7812" i="8"/>
  <c r="CG7811" i="8"/>
  <c r="CH7808" i="8"/>
  <c r="CG7807" i="8"/>
  <c r="CH7804" i="8"/>
  <c r="CG7803" i="8"/>
  <c r="CH7800" i="8"/>
  <c r="CG7799" i="8"/>
  <c r="CH7796" i="8"/>
  <c r="CG7795" i="8"/>
  <c r="CH7792" i="8"/>
  <c r="CG7791" i="8"/>
  <c r="CH7788" i="8"/>
  <c r="CG7787" i="8"/>
  <c r="CH7784" i="8"/>
  <c r="CG7783" i="8"/>
  <c r="CH7780" i="8"/>
  <c r="CG7779" i="8"/>
  <c r="CH7776" i="8"/>
  <c r="CG7775" i="8"/>
  <c r="CH7772" i="8"/>
  <c r="CG7771" i="8"/>
  <c r="CH7768" i="8"/>
  <c r="CG7767" i="8"/>
  <c r="CH7764" i="8"/>
  <c r="CG7763" i="8"/>
  <c r="CH7760" i="8"/>
  <c r="CG7759" i="8"/>
  <c r="CH7756" i="8"/>
  <c r="CG7755" i="8"/>
  <c r="CH7752" i="8"/>
  <c r="CG7751" i="8"/>
  <c r="CH7748" i="8"/>
  <c r="CG7747" i="8"/>
  <c r="CH7744" i="8"/>
  <c r="CG7743" i="8"/>
  <c r="CH7740" i="8"/>
  <c r="CG7739" i="8"/>
  <c r="CH7736" i="8"/>
  <c r="CG7735" i="8"/>
  <c r="CH7732" i="8"/>
  <c r="CG7731" i="8"/>
  <c r="CH7728" i="8"/>
  <c r="CG7727" i="8"/>
  <c r="CH7724" i="8"/>
  <c r="CG7723" i="8"/>
  <c r="CH7720" i="8"/>
  <c r="CG7719" i="8"/>
  <c r="CH7716" i="8"/>
  <c r="CG7715" i="8"/>
  <c r="CH7712" i="8"/>
  <c r="CG7711" i="8"/>
  <c r="CH7708" i="8"/>
  <c r="CG7707" i="8"/>
  <c r="CH7704" i="8"/>
  <c r="CG7703" i="8"/>
  <c r="CH7700" i="8"/>
  <c r="CG7699" i="8"/>
  <c r="CH7696" i="8"/>
  <c r="CG7695" i="8"/>
  <c r="CH7692" i="8"/>
  <c r="CG7691" i="8"/>
  <c r="CH7688" i="8"/>
  <c r="CG7687" i="8"/>
  <c r="CH7684" i="8"/>
  <c r="CG7683" i="8"/>
  <c r="CH7680" i="8"/>
  <c r="CG7679" i="8"/>
  <c r="CH7676" i="8"/>
  <c r="CG7675" i="8"/>
  <c r="CH7672" i="8"/>
  <c r="CG7671" i="8"/>
  <c r="CH7668" i="8"/>
  <c r="CG7667" i="8"/>
  <c r="CH7664" i="8"/>
  <c r="CG7663" i="8"/>
  <c r="CH7660" i="8"/>
  <c r="CG7659" i="8"/>
  <c r="CH7656" i="8"/>
  <c r="CG7655" i="8"/>
  <c r="CH7652" i="8"/>
  <c r="CG7651" i="8"/>
  <c r="CH7648" i="8"/>
  <c r="CG7647" i="8"/>
  <c r="CH7644" i="8"/>
  <c r="CG7643" i="8"/>
  <c r="CH7640" i="8"/>
  <c r="CG7639" i="8"/>
  <c r="CH7636" i="8"/>
  <c r="CG7635" i="8"/>
  <c r="CH7632" i="8"/>
  <c r="CG7631" i="8"/>
  <c r="CH7628" i="8"/>
  <c r="CG7627" i="8"/>
  <c r="CH7624" i="8"/>
  <c r="CG7623" i="8"/>
  <c r="CH7620" i="8"/>
  <c r="CG7619" i="8"/>
  <c r="CH7616" i="8"/>
  <c r="CG7615" i="8"/>
  <c r="CH7612" i="8"/>
  <c r="CG7611" i="8"/>
  <c r="CH7608" i="8"/>
  <c r="CG7607" i="8"/>
  <c r="CH7604" i="8"/>
  <c r="CG7603" i="8"/>
  <c r="CH7600" i="8"/>
  <c r="CG7599" i="8"/>
  <c r="CH7596" i="8"/>
  <c r="CG7595" i="8"/>
  <c r="CH7592" i="8"/>
  <c r="CG7591" i="8"/>
  <c r="CH7588" i="8"/>
  <c r="CG7587" i="8"/>
  <c r="CH7584" i="8"/>
  <c r="CG7583" i="8"/>
  <c r="CH7580" i="8"/>
  <c r="CG7579" i="8"/>
  <c r="CH7576" i="8"/>
  <c r="CG7575" i="8"/>
  <c r="CH7572" i="8"/>
  <c r="CG7571" i="8"/>
  <c r="CH7568" i="8"/>
  <c r="CG7567" i="8"/>
  <c r="CH7564" i="8"/>
  <c r="CG7563" i="8"/>
  <c r="CH7560" i="8"/>
  <c r="CG7559" i="8"/>
  <c r="CH7556" i="8"/>
  <c r="CG7555" i="8"/>
  <c r="CH7552" i="8"/>
  <c r="CG7551" i="8"/>
  <c r="CH7548" i="8"/>
  <c r="CG7547" i="8"/>
  <c r="CH7544" i="8"/>
  <c r="CG7543" i="8"/>
  <c r="CH7540" i="8"/>
  <c r="CG7539" i="8"/>
  <c r="CH7536" i="8"/>
  <c r="CG7535" i="8"/>
  <c r="CH7532" i="8"/>
  <c r="CG7531" i="8"/>
  <c r="CH7528" i="8"/>
  <c r="CG7527" i="8"/>
  <c r="CH7524" i="8"/>
  <c r="CG7523" i="8"/>
  <c r="CH7520" i="8"/>
  <c r="CG7519" i="8"/>
  <c r="CG8078" i="8"/>
  <c r="CG8076" i="8"/>
  <c r="CG8074" i="8"/>
  <c r="CG8072" i="8"/>
  <c r="CG8070" i="8"/>
  <c r="CG8068" i="8"/>
  <c r="CG8066" i="8"/>
  <c r="CG8064" i="8"/>
  <c r="CG8062" i="8"/>
  <c r="CG8060" i="8"/>
  <c r="CG8058" i="8"/>
  <c r="CG8056" i="8"/>
  <c r="CG8054" i="8"/>
  <c r="CG8052" i="8"/>
  <c r="CG8050" i="8"/>
  <c r="CG8048" i="8"/>
  <c r="CG8046" i="8"/>
  <c r="CG8044" i="8"/>
  <c r="CG8042" i="8"/>
  <c r="CG8040" i="8"/>
  <c r="CG8038" i="8"/>
  <c r="CG8036" i="8"/>
  <c r="CG8034" i="8"/>
  <c r="CG8032" i="8"/>
  <c r="CG8030" i="8"/>
  <c r="CG8028" i="8"/>
  <c r="CG8026" i="8"/>
  <c r="CG8024" i="8"/>
  <c r="CG8022" i="8"/>
  <c r="CG8020" i="8"/>
  <c r="CG8018" i="8"/>
  <c r="CG8016" i="8"/>
  <c r="CG8014" i="8"/>
  <c r="CG8012" i="8"/>
  <c r="CH8009" i="8"/>
  <c r="CG8008" i="8"/>
  <c r="CH8005" i="8"/>
  <c r="CG8004" i="8"/>
  <c r="CH8001" i="8"/>
  <c r="CG8000" i="8"/>
  <c r="CH7997" i="8"/>
  <c r="CG7996" i="8"/>
  <c r="CH7993" i="8"/>
  <c r="CG7992" i="8"/>
  <c r="CH7989" i="8"/>
  <c r="CG7988" i="8"/>
  <c r="CH7985" i="8"/>
  <c r="CG7984" i="8"/>
  <c r="CH7981" i="8"/>
  <c r="CG7980" i="8"/>
  <c r="CH7977" i="8"/>
  <c r="CG7976" i="8"/>
  <c r="CH7973" i="8"/>
  <c r="CG7972" i="8"/>
  <c r="CH7969" i="8"/>
  <c r="CG7968" i="8"/>
  <c r="CH7965" i="8"/>
  <c r="CG7964" i="8"/>
  <c r="CH7961" i="8"/>
  <c r="CG7960" i="8"/>
  <c r="CH7957" i="8"/>
  <c r="CG7956" i="8"/>
  <c r="CH7953" i="8"/>
  <c r="CG7952" i="8"/>
  <c r="CH7949" i="8"/>
  <c r="CG7948" i="8"/>
  <c r="CH7945" i="8"/>
  <c r="CG7944" i="8"/>
  <c r="CH7941" i="8"/>
  <c r="CG7940" i="8"/>
  <c r="CH7937" i="8"/>
  <c r="CG7936" i="8"/>
  <c r="CH7933" i="8"/>
  <c r="CG7932" i="8"/>
  <c r="CH7929" i="8"/>
  <c r="CG7928" i="8"/>
  <c r="CH7925" i="8"/>
  <c r="CG7924" i="8"/>
  <c r="CH7921" i="8"/>
  <c r="CG7920" i="8"/>
  <c r="CH7917" i="8"/>
  <c r="CG7916" i="8"/>
  <c r="CH7913" i="8"/>
  <c r="CG7912" i="8"/>
  <c r="CH7909" i="8"/>
  <c r="CG7908" i="8"/>
  <c r="CH7905" i="8"/>
  <c r="CG7904" i="8"/>
  <c r="CH7901" i="8"/>
  <c r="CG7900" i="8"/>
  <c r="CH7897" i="8"/>
  <c r="CG7896" i="8"/>
  <c r="CH7893" i="8"/>
  <c r="CG7892" i="8"/>
  <c r="CH7889" i="8"/>
  <c r="CG7888" i="8"/>
  <c r="CH7885" i="8"/>
  <c r="CG7884" i="8"/>
  <c r="CH7881" i="8"/>
  <c r="CG7880" i="8"/>
  <c r="CH7877" i="8"/>
  <c r="CG7876" i="8"/>
  <c r="CH7873" i="8"/>
  <c r="CG7872" i="8"/>
  <c r="CH7869" i="8"/>
  <c r="CG7868" i="8"/>
  <c r="CH7865" i="8"/>
  <c r="CG7864" i="8"/>
  <c r="CH7861" i="8"/>
  <c r="CG7860" i="8"/>
  <c r="CH7857" i="8"/>
  <c r="CG7856" i="8"/>
  <c r="CH7853" i="8"/>
  <c r="CG7852" i="8"/>
  <c r="CH7849" i="8"/>
  <c r="CG7848" i="8"/>
  <c r="CH7845" i="8"/>
  <c r="CG7844" i="8"/>
  <c r="CH7841" i="8"/>
  <c r="CG7840" i="8"/>
  <c r="CH7837" i="8"/>
  <c r="CG7836" i="8"/>
  <c r="CH7833" i="8"/>
  <c r="CG7832" i="8"/>
  <c r="CH7829" i="8"/>
  <c r="CG7828" i="8"/>
  <c r="CH7825" i="8"/>
  <c r="CG7824" i="8"/>
  <c r="CH7821" i="8"/>
  <c r="CG7820" i="8"/>
  <c r="CH7817" i="8"/>
  <c r="CG7816" i="8"/>
  <c r="CH7813" i="8"/>
  <c r="CG7812" i="8"/>
  <c r="CH7809" i="8"/>
  <c r="CG7808" i="8"/>
  <c r="CH7805" i="8"/>
  <c r="CG7804" i="8"/>
  <c r="CH7801" i="8"/>
  <c r="CG7800" i="8"/>
  <c r="CH7797" i="8"/>
  <c r="CG7796" i="8"/>
  <c r="CH7793" i="8"/>
  <c r="CG7792" i="8"/>
  <c r="CH7789" i="8"/>
  <c r="CG7788" i="8"/>
  <c r="CH7785" i="8"/>
  <c r="CG7784" i="8"/>
  <c r="CH7781" i="8"/>
  <c r="CG7780" i="8"/>
  <c r="CH7777" i="8"/>
  <c r="CG7776" i="8"/>
  <c r="CH7773" i="8"/>
  <c r="CG7772" i="8"/>
  <c r="CH7769" i="8"/>
  <c r="CG7768" i="8"/>
  <c r="CH7765" i="8"/>
  <c r="CG7764" i="8"/>
  <c r="CH7761" i="8"/>
  <c r="CG7760" i="8"/>
  <c r="CH7757" i="8"/>
  <c r="CG7756" i="8"/>
  <c r="CH7753" i="8"/>
  <c r="CG7752" i="8"/>
  <c r="CH7749" i="8"/>
  <c r="CG7748" i="8"/>
  <c r="CH7745" i="8"/>
  <c r="CG7744" i="8"/>
  <c r="CH7741" i="8"/>
  <c r="CG7740" i="8"/>
  <c r="CH7737" i="8"/>
  <c r="CG7736" i="8"/>
  <c r="CH7733" i="8"/>
  <c r="CG7732" i="8"/>
  <c r="CH7729" i="8"/>
  <c r="CG7728" i="8"/>
  <c r="CH7725" i="8"/>
  <c r="CG7724" i="8"/>
  <c r="CH7721" i="8"/>
  <c r="CG7720" i="8"/>
  <c r="CH7717" i="8"/>
  <c r="CG7716" i="8"/>
  <c r="CH7713" i="8"/>
  <c r="CG7712" i="8"/>
  <c r="CH7709" i="8"/>
  <c r="CG7708" i="8"/>
  <c r="CH7705" i="8"/>
  <c r="CG7704" i="8"/>
  <c r="CH7701" i="8"/>
  <c r="CG7700" i="8"/>
  <c r="CH7697" i="8"/>
  <c r="CG7696" i="8"/>
  <c r="CH7693" i="8"/>
  <c r="CG7692" i="8"/>
  <c r="CH7689" i="8"/>
  <c r="CG7688" i="8"/>
  <c r="CH7685" i="8"/>
  <c r="CG7684" i="8"/>
  <c r="CH7681" i="8"/>
  <c r="CG7680" i="8"/>
  <c r="CH7677" i="8"/>
  <c r="CG7676" i="8"/>
  <c r="CH7673" i="8"/>
  <c r="CG7672" i="8"/>
  <c r="CH7669" i="8"/>
  <c r="CG7668" i="8"/>
  <c r="CH7665" i="8"/>
  <c r="CG7664" i="8"/>
  <c r="CH7661" i="8"/>
  <c r="CG7660" i="8"/>
  <c r="CH7657" i="8"/>
  <c r="CG7656" i="8"/>
  <c r="CH7653" i="8"/>
  <c r="CG7652" i="8"/>
  <c r="CH7649" i="8"/>
  <c r="CG7648" i="8"/>
  <c r="CH7645" i="8"/>
  <c r="CG7644" i="8"/>
  <c r="CH7641" i="8"/>
  <c r="CG7640" i="8"/>
  <c r="CH7637" i="8"/>
  <c r="CG7636" i="8"/>
  <c r="CH7633" i="8"/>
  <c r="CG7632" i="8"/>
  <c r="CH7629" i="8"/>
  <c r="CG7628" i="8"/>
  <c r="CH7625" i="8"/>
  <c r="CG7624" i="8"/>
  <c r="CH7621" i="8"/>
  <c r="CG7620" i="8"/>
  <c r="CH7617" i="8"/>
  <c r="CG7616" i="8"/>
  <c r="CH7613" i="8"/>
  <c r="CG7612" i="8"/>
  <c r="CH7609" i="8"/>
  <c r="CG7608" i="8"/>
  <c r="CH7605" i="8"/>
  <c r="CG7604" i="8"/>
  <c r="CH7601" i="8"/>
  <c r="CG7600" i="8"/>
  <c r="CH7597" i="8"/>
  <c r="CG7596" i="8"/>
  <c r="CH7593" i="8"/>
  <c r="CG7592" i="8"/>
  <c r="CH7589" i="8"/>
  <c r="CG7588" i="8"/>
  <c r="CH7585" i="8"/>
  <c r="CG7584" i="8"/>
  <c r="CH7581" i="8"/>
  <c r="CG7580" i="8"/>
  <c r="CH7577" i="8"/>
  <c r="CG7576" i="8"/>
  <c r="CH7573" i="8"/>
  <c r="CG7572" i="8"/>
  <c r="CH7569" i="8"/>
  <c r="CG8104" i="8"/>
  <c r="CH8101" i="8"/>
  <c r="CG8096" i="8"/>
  <c r="CH8093" i="8"/>
  <c r="CG8088" i="8"/>
  <c r="CH8085" i="8"/>
  <c r="CG8080" i="8"/>
  <c r="CH8010" i="8"/>
  <c r="CG8009" i="8"/>
  <c r="CH8006" i="8"/>
  <c r="CG8005" i="8"/>
  <c r="CH8002" i="8"/>
  <c r="CG8001" i="8"/>
  <c r="CH7998" i="8"/>
  <c r="CG7997" i="8"/>
  <c r="CH7994" i="8"/>
  <c r="CG7993" i="8"/>
  <c r="CH7990" i="8"/>
  <c r="CG7989" i="8"/>
  <c r="CH7986" i="8"/>
  <c r="CG7985" i="8"/>
  <c r="CH7982" i="8"/>
  <c r="CG7981" i="8"/>
  <c r="CH7978" i="8"/>
  <c r="CG7977" i="8"/>
  <c r="CH7974" i="8"/>
  <c r="CG7973" i="8"/>
  <c r="CH7970" i="8"/>
  <c r="CG7969" i="8"/>
  <c r="CH7966" i="8"/>
  <c r="CG7965" i="8"/>
  <c r="CH7962" i="8"/>
  <c r="CG7961" i="8"/>
  <c r="CH7958" i="8"/>
  <c r="CG7957" i="8"/>
  <c r="CH7954" i="8"/>
  <c r="CG7953" i="8"/>
  <c r="CH7950" i="8"/>
  <c r="CG7949" i="8"/>
  <c r="CH7946" i="8"/>
  <c r="CG7945" i="8"/>
  <c r="CH7942" i="8"/>
  <c r="CG7941" i="8"/>
  <c r="CH7938" i="8"/>
  <c r="CG7937" i="8"/>
  <c r="CH7934" i="8"/>
  <c r="CG7933" i="8"/>
  <c r="CH7930" i="8"/>
  <c r="CG7929" i="8"/>
  <c r="CH7926" i="8"/>
  <c r="CG7925" i="8"/>
  <c r="CH7922" i="8"/>
  <c r="CG7921" i="8"/>
  <c r="CH7918" i="8"/>
  <c r="CG7917" i="8"/>
  <c r="CH7914" i="8"/>
  <c r="CG7913" i="8"/>
  <c r="CH7910" i="8"/>
  <c r="CG7909" i="8"/>
  <c r="CH7906" i="8"/>
  <c r="CG7905" i="8"/>
  <c r="CH7902" i="8"/>
  <c r="CG7901" i="8"/>
  <c r="CH7898" i="8"/>
  <c r="CG7897" i="8"/>
  <c r="CH7894" i="8"/>
  <c r="CG7893" i="8"/>
  <c r="CH7890" i="8"/>
  <c r="CG7889" i="8"/>
  <c r="CH7886" i="8"/>
  <c r="CG7885" i="8"/>
  <c r="CH7882" i="8"/>
  <c r="CG7881" i="8"/>
  <c r="CH7878" i="8"/>
  <c r="CG7877" i="8"/>
  <c r="CH7874" i="8"/>
  <c r="CG7873" i="8"/>
  <c r="CH7870" i="8"/>
  <c r="CG7869" i="8"/>
  <c r="CH7866" i="8"/>
  <c r="CG7865" i="8"/>
  <c r="CH7862" i="8"/>
  <c r="CG7861" i="8"/>
  <c r="CH7858" i="8"/>
  <c r="CG7857" i="8"/>
  <c r="CH7854" i="8"/>
  <c r="CG7853" i="8"/>
  <c r="CH7850" i="8"/>
  <c r="CG7849" i="8"/>
  <c r="CH7846" i="8"/>
  <c r="CG7845" i="8"/>
  <c r="CH7842" i="8"/>
  <c r="CG7841" i="8"/>
  <c r="CH7838" i="8"/>
  <c r="CG7837" i="8"/>
  <c r="CH7834" i="8"/>
  <c r="CG7833" i="8"/>
  <c r="CH7830" i="8"/>
  <c r="CG7829" i="8"/>
  <c r="CH7826" i="8"/>
  <c r="CG7825" i="8"/>
  <c r="CH7822" i="8"/>
  <c r="CG7821" i="8"/>
  <c r="CH7818" i="8"/>
  <c r="CG7817" i="8"/>
  <c r="CH7814" i="8"/>
  <c r="CG7813" i="8"/>
  <c r="CH7810" i="8"/>
  <c r="CG7809" i="8"/>
  <c r="CH7806" i="8"/>
  <c r="CG7805" i="8"/>
  <c r="CH7802" i="8"/>
  <c r="CG7801" i="8"/>
  <c r="CH7798" i="8"/>
  <c r="CG7797" i="8"/>
  <c r="CH7794" i="8"/>
  <c r="CG7793" i="8"/>
  <c r="CH7790" i="8"/>
  <c r="CG7789" i="8"/>
  <c r="CH7786" i="8"/>
  <c r="CG7785" i="8"/>
  <c r="CH7782" i="8"/>
  <c r="CG7781" i="8"/>
  <c r="CH7778" i="8"/>
  <c r="CG7777" i="8"/>
  <c r="CH7774" i="8"/>
  <c r="CG7773" i="8"/>
  <c r="CH7770" i="8"/>
  <c r="CG7769" i="8"/>
  <c r="CH7766" i="8"/>
  <c r="CG7765" i="8"/>
  <c r="CH7762" i="8"/>
  <c r="CG7761" i="8"/>
  <c r="CH7758" i="8"/>
  <c r="CG7757" i="8"/>
  <c r="CH7754" i="8"/>
  <c r="CG7753" i="8"/>
  <c r="CH7750" i="8"/>
  <c r="CG7749" i="8"/>
  <c r="CH7746" i="8"/>
  <c r="CG7745" i="8"/>
  <c r="CH7742" i="8"/>
  <c r="CG7741" i="8"/>
  <c r="CH7738" i="8"/>
  <c r="CG7737" i="8"/>
  <c r="CH7734" i="8"/>
  <c r="CG7733" i="8"/>
  <c r="CH7730" i="8"/>
  <c r="CG7729" i="8"/>
  <c r="CH7726" i="8"/>
  <c r="CG7725" i="8"/>
  <c r="CH7722" i="8"/>
  <c r="CG7721" i="8"/>
  <c r="CH7718" i="8"/>
  <c r="CG7717" i="8"/>
  <c r="CH7714" i="8"/>
  <c r="CG7713" i="8"/>
  <c r="CH7710" i="8"/>
  <c r="CG7709" i="8"/>
  <c r="CH7706" i="8"/>
  <c r="CG7705" i="8"/>
  <c r="CH7702" i="8"/>
  <c r="CG7701" i="8"/>
  <c r="CH7698" i="8"/>
  <c r="CG7697" i="8"/>
  <c r="CH7694" i="8"/>
  <c r="CG7693" i="8"/>
  <c r="CH7690" i="8"/>
  <c r="CG7689" i="8"/>
  <c r="CH7686" i="8"/>
  <c r="CG7685" i="8"/>
  <c r="CH7682" i="8"/>
  <c r="CG7681" i="8"/>
  <c r="CH7678" i="8"/>
  <c r="CG7677" i="8"/>
  <c r="CH7674" i="8"/>
  <c r="CG7673" i="8"/>
  <c r="CH7670" i="8"/>
  <c r="CG7669" i="8"/>
  <c r="CH7666" i="8"/>
  <c r="CG7665" i="8"/>
  <c r="CH7662" i="8"/>
  <c r="CG7661" i="8"/>
  <c r="CH7658" i="8"/>
  <c r="CG7657" i="8"/>
  <c r="CH7654" i="8"/>
  <c r="CG7653" i="8"/>
  <c r="CH7650" i="8"/>
  <c r="CG7649" i="8"/>
  <c r="CH7646" i="8"/>
  <c r="CG7645" i="8"/>
  <c r="CH7642" i="8"/>
  <c r="CG7641" i="8"/>
  <c r="CH7638" i="8"/>
  <c r="CG7637" i="8"/>
  <c r="CH7634" i="8"/>
  <c r="CG7633" i="8"/>
  <c r="CH7630" i="8"/>
  <c r="CG7629" i="8"/>
  <c r="CH7626" i="8"/>
  <c r="CG7625" i="8"/>
  <c r="CH7622" i="8"/>
  <c r="CG7621" i="8"/>
  <c r="CH7618" i="8"/>
  <c r="CG7617" i="8"/>
  <c r="CH7614" i="8"/>
  <c r="CG7613" i="8"/>
  <c r="CH7610" i="8"/>
  <c r="CG7609" i="8"/>
  <c r="CH7606" i="8"/>
  <c r="CG7605" i="8"/>
  <c r="CH7602" i="8"/>
  <c r="CG7601" i="8"/>
  <c r="CH7598" i="8"/>
  <c r="CG7597" i="8"/>
  <c r="CH7594" i="8"/>
  <c r="CG7593" i="8"/>
  <c r="CH7590" i="8"/>
  <c r="CG7589" i="8"/>
  <c r="CH7586" i="8"/>
  <c r="CG7585" i="8"/>
  <c r="CH7582" i="8"/>
  <c r="CG7581" i="8"/>
  <c r="CH7578" i="8"/>
  <c r="CG7577" i="8"/>
  <c r="CH7574" i="8"/>
  <c r="CG7573" i="8"/>
  <c r="CH7570" i="8"/>
  <c r="CG7569" i="8"/>
  <c r="CH7566" i="8"/>
  <c r="CG7565" i="8"/>
  <c r="CH7562" i="8"/>
  <c r="CG7561" i="8"/>
  <c r="CH7558" i="8"/>
  <c r="CG7557" i="8"/>
  <c r="CH7554" i="8"/>
  <c r="CG7553" i="8"/>
  <c r="CH7550" i="8"/>
  <c r="CG7549" i="8"/>
  <c r="CH7546" i="8"/>
  <c r="CG7545" i="8"/>
  <c r="CH7542" i="8"/>
  <c r="CG7541" i="8"/>
  <c r="CH7538" i="8"/>
  <c r="CG7537" i="8"/>
  <c r="CH7534" i="8"/>
  <c r="CG7533" i="8"/>
  <c r="CH7530" i="8"/>
  <c r="CG7529" i="8"/>
  <c r="CH7526" i="8"/>
  <c r="CG7525" i="8"/>
  <c r="CH7522" i="8"/>
  <c r="CG7521" i="8"/>
  <c r="CH7518" i="8"/>
  <c r="CG7517" i="8"/>
  <c r="CH8077" i="8"/>
  <c r="CH8075" i="8"/>
  <c r="CH8073" i="8"/>
  <c r="CH8071" i="8"/>
  <c r="CH8069" i="8"/>
  <c r="CH8067" i="8"/>
  <c r="CH8065" i="8"/>
  <c r="CH8063" i="8"/>
  <c r="CH8061" i="8"/>
  <c r="CH8059" i="8"/>
  <c r="CH8057" i="8"/>
  <c r="CH8055" i="8"/>
  <c r="CH8053" i="8"/>
  <c r="CH8051" i="8"/>
  <c r="CH8049" i="8"/>
  <c r="CH8047" i="8"/>
  <c r="CH8045" i="8"/>
  <c r="CH8043" i="8"/>
  <c r="CH8041" i="8"/>
  <c r="CH8039" i="8"/>
  <c r="CH8037" i="8"/>
  <c r="CH8035" i="8"/>
  <c r="CH8033" i="8"/>
  <c r="CH8031" i="8"/>
  <c r="CH8029" i="8"/>
  <c r="CH8027" i="8"/>
  <c r="CH8025" i="8"/>
  <c r="CH8023" i="8"/>
  <c r="CH8021" i="8"/>
  <c r="CH8019" i="8"/>
  <c r="CH8017" i="8"/>
  <c r="CH8015" i="8"/>
  <c r="CH8013" i="8"/>
  <c r="CH8011" i="8"/>
  <c r="CG8010" i="8"/>
  <c r="CH8007" i="8"/>
  <c r="CG8006" i="8"/>
  <c r="CH8003" i="8"/>
  <c r="CG8002" i="8"/>
  <c r="CH7999" i="8"/>
  <c r="CG7998" i="8"/>
  <c r="CH7995" i="8"/>
  <c r="CG7994" i="8"/>
  <c r="CH7991" i="8"/>
  <c r="CG7990" i="8"/>
  <c r="CH7987" i="8"/>
  <c r="CG7986" i="8"/>
  <c r="CH7983" i="8"/>
  <c r="CG7982" i="8"/>
  <c r="CH7979" i="8"/>
  <c r="CG7978" i="8"/>
  <c r="CH7975" i="8"/>
  <c r="CG7974" i="8"/>
  <c r="CH7971" i="8"/>
  <c r="CG7970" i="8"/>
  <c r="CH7967" i="8"/>
  <c r="CG7966" i="8"/>
  <c r="CH7963" i="8"/>
  <c r="CG7962" i="8"/>
  <c r="CH7959" i="8"/>
  <c r="CG7958" i="8"/>
  <c r="CH7955" i="8"/>
  <c r="CG7954" i="8"/>
  <c r="CH7951" i="8"/>
  <c r="CG7950" i="8"/>
  <c r="CH7947" i="8"/>
  <c r="CG7946" i="8"/>
  <c r="CH7943" i="8"/>
  <c r="CG7942" i="8"/>
  <c r="CH7939" i="8"/>
  <c r="CG7938" i="8"/>
  <c r="CH7935" i="8"/>
  <c r="CG7934" i="8"/>
  <c r="CH7931" i="8"/>
  <c r="CG7930" i="8"/>
  <c r="CH7927" i="8"/>
  <c r="CG7926" i="8"/>
  <c r="CH7923" i="8"/>
  <c r="CG7922" i="8"/>
  <c r="CH7919" i="8"/>
  <c r="CG7918" i="8"/>
  <c r="CH7915" i="8"/>
  <c r="CG7914" i="8"/>
  <c r="CH7911" i="8"/>
  <c r="CG7910" i="8"/>
  <c r="CH7907" i="8"/>
  <c r="CG7906" i="8"/>
  <c r="CH7903" i="8"/>
  <c r="CG7902" i="8"/>
  <c r="CH7899" i="8"/>
  <c r="CG7898" i="8"/>
  <c r="CH7895" i="8"/>
  <c r="CG7894" i="8"/>
  <c r="CH7891" i="8"/>
  <c r="CG7890" i="8"/>
  <c r="CH7887" i="8"/>
  <c r="CG7886" i="8"/>
  <c r="CH7883" i="8"/>
  <c r="CG7882" i="8"/>
  <c r="CH7879" i="8"/>
  <c r="CG7878" i="8"/>
  <c r="CH7875" i="8"/>
  <c r="CG7874" i="8"/>
  <c r="CH7871" i="8"/>
  <c r="CG7870" i="8"/>
  <c r="CH7867" i="8"/>
  <c r="CG7866" i="8"/>
  <c r="CH7863" i="8"/>
  <c r="CG7862" i="8"/>
  <c r="CH7859" i="8"/>
  <c r="CG7858" i="8"/>
  <c r="CH7855" i="8"/>
  <c r="CG7854" i="8"/>
  <c r="CH7851" i="8"/>
  <c r="CG7850" i="8"/>
  <c r="CH7847" i="8"/>
  <c r="CG7846" i="8"/>
  <c r="CH7843" i="8"/>
  <c r="CG7842" i="8"/>
  <c r="CH7839" i="8"/>
  <c r="CG7838" i="8"/>
  <c r="CH7835" i="8"/>
  <c r="CG7834" i="8"/>
  <c r="CH7831" i="8"/>
  <c r="CG7830" i="8"/>
  <c r="CH7827" i="8"/>
  <c r="CG7826" i="8"/>
  <c r="CH7823" i="8"/>
  <c r="CG7822" i="8"/>
  <c r="CH7819" i="8"/>
  <c r="CG7818" i="8"/>
  <c r="CH7815" i="8"/>
  <c r="CG7814" i="8"/>
  <c r="CH7811" i="8"/>
  <c r="CG7810" i="8"/>
  <c r="CH7807" i="8"/>
  <c r="CG7806" i="8"/>
  <c r="CH7803" i="8"/>
  <c r="CG7802" i="8"/>
  <c r="CH7799" i="8"/>
  <c r="CG7798" i="8"/>
  <c r="CH7795" i="8"/>
  <c r="CG7794" i="8"/>
  <c r="CH7791" i="8"/>
  <c r="CG7790" i="8"/>
  <c r="CH7787" i="8"/>
  <c r="CG7786" i="8"/>
  <c r="CH7783" i="8"/>
  <c r="CG7782" i="8"/>
  <c r="CH7779" i="8"/>
  <c r="CG7778" i="8"/>
  <c r="CH7775" i="8"/>
  <c r="CG7774" i="8"/>
  <c r="CH7771" i="8"/>
  <c r="CG7770" i="8"/>
  <c r="CH7767" i="8"/>
  <c r="CG7766" i="8"/>
  <c r="CH7763" i="8"/>
  <c r="CG7762" i="8"/>
  <c r="CH7759" i="8"/>
  <c r="CG7758" i="8"/>
  <c r="CH7755" i="8"/>
  <c r="CG7754" i="8"/>
  <c r="CH7751" i="8"/>
  <c r="CG7750" i="8"/>
  <c r="CH7747" i="8"/>
  <c r="CG7746" i="8"/>
  <c r="CH7743" i="8"/>
  <c r="CG7742" i="8"/>
  <c r="CH7739" i="8"/>
  <c r="CG7738" i="8"/>
  <c r="CH7735" i="8"/>
  <c r="CG7734" i="8"/>
  <c r="CH7731" i="8"/>
  <c r="CG7730" i="8"/>
  <c r="CH7727" i="8"/>
  <c r="CG7726" i="8"/>
  <c r="CH7723" i="8"/>
  <c r="CG7722" i="8"/>
  <c r="CH7719" i="8"/>
  <c r="CG7718" i="8"/>
  <c r="CH7715" i="8"/>
  <c r="CG7714" i="8"/>
  <c r="CH7711" i="8"/>
  <c r="CG7710" i="8"/>
  <c r="CH7707" i="8"/>
  <c r="CG7706" i="8"/>
  <c r="CH7703" i="8"/>
  <c r="CG7702" i="8"/>
  <c r="CH7699" i="8"/>
  <c r="CG7698" i="8"/>
  <c r="CH7695" i="8"/>
  <c r="CG7694" i="8"/>
  <c r="CH7691" i="8"/>
  <c r="CG7690" i="8"/>
  <c r="CH7687" i="8"/>
  <c r="CG7686" i="8"/>
  <c r="CH7683" i="8"/>
  <c r="CG7682" i="8"/>
  <c r="CH7679" i="8"/>
  <c r="CG7678" i="8"/>
  <c r="CH7675" i="8"/>
  <c r="CG7674" i="8"/>
  <c r="CH7671" i="8"/>
  <c r="CG7670" i="8"/>
  <c r="CH7667" i="8"/>
  <c r="CG7666" i="8"/>
  <c r="CH7663" i="8"/>
  <c r="CG7662" i="8"/>
  <c r="CH7659" i="8"/>
  <c r="CG7658" i="8"/>
  <c r="CH7655" i="8"/>
  <c r="CG7654" i="8"/>
  <c r="CH7651" i="8"/>
  <c r="CG7650" i="8"/>
  <c r="CH7647" i="8"/>
  <c r="CG7646" i="8"/>
  <c r="CH7643" i="8"/>
  <c r="CG7642" i="8"/>
  <c r="CH7639" i="8"/>
  <c r="CG7638" i="8"/>
  <c r="CH7635" i="8"/>
  <c r="CG7634" i="8"/>
  <c r="CH7631" i="8"/>
  <c r="CG7630" i="8"/>
  <c r="CH7627" i="8"/>
  <c r="CG7626" i="8"/>
  <c r="CH7623" i="8"/>
  <c r="CG7622" i="8"/>
  <c r="CH7619" i="8"/>
  <c r="CG7618" i="8"/>
  <c r="CH7615" i="8"/>
  <c r="CG7614" i="8"/>
  <c r="CH7611" i="8"/>
  <c r="CG7610" i="8"/>
  <c r="CH7607" i="8"/>
  <c r="CG7606" i="8"/>
  <c r="CH7603" i="8"/>
  <c r="CG7602" i="8"/>
  <c r="CH7599" i="8"/>
  <c r="CG7598" i="8"/>
  <c r="CH7595" i="8"/>
  <c r="CG7594" i="8"/>
  <c r="CH7591" i="8"/>
  <c r="CG7590" i="8"/>
  <c r="CH7587" i="8"/>
  <c r="CG7586" i="8"/>
  <c r="CH7583" i="8"/>
  <c r="CG7582" i="8"/>
  <c r="CH7579" i="8"/>
  <c r="CG7578" i="8"/>
  <c r="CH7575" i="8"/>
  <c r="CG7574" i="8"/>
  <c r="CH7571" i="8"/>
  <c r="CG7570" i="8"/>
  <c r="CH7567" i="8"/>
  <c r="CG7566" i="8"/>
  <c r="CH7563" i="8"/>
  <c r="CG7562" i="8"/>
  <c r="CH7559" i="8"/>
  <c r="CG7558" i="8"/>
  <c r="CH7555" i="8"/>
  <c r="CG7554" i="8"/>
  <c r="CH7551" i="8"/>
  <c r="CG7550" i="8"/>
  <c r="CH7547" i="8"/>
  <c r="CG7546" i="8"/>
  <c r="CH7543" i="8"/>
  <c r="CG7542" i="8"/>
  <c r="CH7539" i="8"/>
  <c r="CG7538" i="8"/>
  <c r="CH7535" i="8"/>
  <c r="CG7534" i="8"/>
  <c r="CH7531" i="8"/>
  <c r="CG7530" i="8"/>
  <c r="CH7527" i="8"/>
  <c r="CG7526" i="8"/>
  <c r="CH7523" i="8"/>
  <c r="CG7522" i="8"/>
  <c r="CH7519" i="8"/>
  <c r="CG7518" i="8"/>
  <c r="CH7515" i="8"/>
  <c r="CG7514" i="8"/>
  <c r="CH7511" i="8"/>
  <c r="CG7515" i="8"/>
  <c r="CH7513" i="8"/>
  <c r="CG7512" i="8"/>
  <c r="CH7510" i="8"/>
  <c r="CG7509" i="8"/>
  <c r="CH7506" i="8"/>
  <c r="CG7505" i="8"/>
  <c r="CH7502" i="8"/>
  <c r="CG7501" i="8"/>
  <c r="CH7498" i="8"/>
  <c r="CG7497" i="8"/>
  <c r="CH7494" i="8"/>
  <c r="CG7493" i="8"/>
  <c r="CH7490" i="8"/>
  <c r="CG7489" i="8"/>
  <c r="CH7486" i="8"/>
  <c r="CG7485" i="8"/>
  <c r="CH7482" i="8"/>
  <c r="CG7481" i="8"/>
  <c r="CH7478" i="8"/>
  <c r="CG7477" i="8"/>
  <c r="CH7474" i="8"/>
  <c r="CG7473" i="8"/>
  <c r="CH7470" i="8"/>
  <c r="CG7469" i="8"/>
  <c r="CH7466" i="8"/>
  <c r="CG7465" i="8"/>
  <c r="CH7462" i="8"/>
  <c r="CG7461" i="8"/>
  <c r="CH7458" i="8"/>
  <c r="CG7457" i="8"/>
  <c r="CH7454" i="8"/>
  <c r="CG7453" i="8"/>
  <c r="CH7450" i="8"/>
  <c r="CG7449" i="8"/>
  <c r="CH7446" i="8"/>
  <c r="CG7445" i="8"/>
  <c r="CH7442" i="8"/>
  <c r="CG7441" i="8"/>
  <c r="CH7438" i="8"/>
  <c r="CG7437" i="8"/>
  <c r="CH7434" i="8"/>
  <c r="CG7433" i="8"/>
  <c r="CH7430" i="8"/>
  <c r="CG7429" i="8"/>
  <c r="CH7426" i="8"/>
  <c r="CG7425" i="8"/>
  <c r="CH7422" i="8"/>
  <c r="CG7421" i="8"/>
  <c r="CH7418" i="8"/>
  <c r="CG7417" i="8"/>
  <c r="CH7414" i="8"/>
  <c r="CG7413" i="8"/>
  <c r="CH7410" i="8"/>
  <c r="CG7409" i="8"/>
  <c r="CH7406" i="8"/>
  <c r="CG7405" i="8"/>
  <c r="CH7402" i="8"/>
  <c r="CG7401" i="8"/>
  <c r="CH7398" i="8"/>
  <c r="CG7397" i="8"/>
  <c r="CH7394" i="8"/>
  <c r="CG7393" i="8"/>
  <c r="CH7390" i="8"/>
  <c r="CG7389" i="8"/>
  <c r="CH7386" i="8"/>
  <c r="CG7385" i="8"/>
  <c r="CH7382" i="8"/>
  <c r="CG7381" i="8"/>
  <c r="CH7378" i="8"/>
  <c r="CG7377" i="8"/>
  <c r="CH7374" i="8"/>
  <c r="CG7373" i="8"/>
  <c r="CH7370" i="8"/>
  <c r="CG7369" i="8"/>
  <c r="CH7366" i="8"/>
  <c r="CG7365" i="8"/>
  <c r="CH7362" i="8"/>
  <c r="CG7361" i="8"/>
  <c r="CH7358" i="8"/>
  <c r="CG7357" i="8"/>
  <c r="CH7354" i="8"/>
  <c r="CG7353" i="8"/>
  <c r="CH7350" i="8"/>
  <c r="CG7349" i="8"/>
  <c r="CH7346" i="8"/>
  <c r="CG7345" i="8"/>
  <c r="CH7342" i="8"/>
  <c r="CG7341" i="8"/>
  <c r="CH7338" i="8"/>
  <c r="CG7337" i="8"/>
  <c r="CH7334" i="8"/>
  <c r="CG7333" i="8"/>
  <c r="CH7330" i="8"/>
  <c r="CG7329" i="8"/>
  <c r="CH7326" i="8"/>
  <c r="CG7325" i="8"/>
  <c r="CH7322" i="8"/>
  <c r="CG7321" i="8"/>
  <c r="CH7318" i="8"/>
  <c r="CG7317" i="8"/>
  <c r="CH7314" i="8"/>
  <c r="CG7313" i="8"/>
  <c r="CH7310" i="8"/>
  <c r="CG7309" i="8"/>
  <c r="CH7306" i="8"/>
  <c r="CG7305" i="8"/>
  <c r="CH7302" i="8"/>
  <c r="CG7301" i="8"/>
  <c r="CH7298" i="8"/>
  <c r="CG7297" i="8"/>
  <c r="CH7294" i="8"/>
  <c r="CG7293" i="8"/>
  <c r="CH7290" i="8"/>
  <c r="CG7289" i="8"/>
  <c r="CH7286" i="8"/>
  <c r="CG7285" i="8"/>
  <c r="CH7282" i="8"/>
  <c r="CG7281" i="8"/>
  <c r="CH7278" i="8"/>
  <c r="CG7277" i="8"/>
  <c r="CH7274" i="8"/>
  <c r="CG7273" i="8"/>
  <c r="CH7270" i="8"/>
  <c r="CG7269" i="8"/>
  <c r="CH7266" i="8"/>
  <c r="CG7265" i="8"/>
  <c r="CH7262" i="8"/>
  <c r="CG7261" i="8"/>
  <c r="CH7258" i="8"/>
  <c r="CG7257" i="8"/>
  <c r="CH7254" i="8"/>
  <c r="CG7253" i="8"/>
  <c r="CH7250" i="8"/>
  <c r="CG7249" i="8"/>
  <c r="CH7246" i="8"/>
  <c r="CG7245" i="8"/>
  <c r="CH7242" i="8"/>
  <c r="CG7241" i="8"/>
  <c r="CH7238" i="8"/>
  <c r="CG7237" i="8"/>
  <c r="CH7234" i="8"/>
  <c r="CG7233" i="8"/>
  <c r="CH7230" i="8"/>
  <c r="CG7229" i="8"/>
  <c r="CH7226" i="8"/>
  <c r="CG7225" i="8"/>
  <c r="CH7222" i="8"/>
  <c r="CG7221" i="8"/>
  <c r="CH7218" i="8"/>
  <c r="CG7217" i="8"/>
  <c r="CH7214" i="8"/>
  <c r="CG7213" i="8"/>
  <c r="CH7210" i="8"/>
  <c r="CG7209" i="8"/>
  <c r="CH7206" i="8"/>
  <c r="CG7205" i="8"/>
  <c r="CH7202" i="8"/>
  <c r="CG7201" i="8"/>
  <c r="CH7198" i="8"/>
  <c r="CG7197" i="8"/>
  <c r="CH7194" i="8"/>
  <c r="CG7193" i="8"/>
  <c r="CH7190" i="8"/>
  <c r="CG7189" i="8"/>
  <c r="CH7186" i="8"/>
  <c r="CG7185" i="8"/>
  <c r="CH7182" i="8"/>
  <c r="CG7181" i="8"/>
  <c r="CH7178" i="8"/>
  <c r="CG7177" i="8"/>
  <c r="CH7174" i="8"/>
  <c r="CG7173" i="8"/>
  <c r="CH7170" i="8"/>
  <c r="CG7169" i="8"/>
  <c r="CH7166" i="8"/>
  <c r="CG7165" i="8"/>
  <c r="CH7162" i="8"/>
  <c r="CG7161" i="8"/>
  <c r="CH7158" i="8"/>
  <c r="CG7157" i="8"/>
  <c r="CH7154" i="8"/>
  <c r="CG7153" i="8"/>
  <c r="CH7150" i="8"/>
  <c r="CG7149" i="8"/>
  <c r="CH7146" i="8"/>
  <c r="CG7145" i="8"/>
  <c r="CH7142" i="8"/>
  <c r="CG7141" i="8"/>
  <c r="CH7138" i="8"/>
  <c r="CG7137" i="8"/>
  <c r="CH7134" i="8"/>
  <c r="CG7133" i="8"/>
  <c r="CH7130" i="8"/>
  <c r="CG7129" i="8"/>
  <c r="CH7126" i="8"/>
  <c r="CG7125" i="8"/>
  <c r="CH7122" i="8"/>
  <c r="CG7121" i="8"/>
  <c r="CH7118" i="8"/>
  <c r="CG7117" i="8"/>
  <c r="CH7114" i="8"/>
  <c r="CG7113" i="8"/>
  <c r="CH7110" i="8"/>
  <c r="CG7109" i="8"/>
  <c r="CH7106" i="8"/>
  <c r="CG7105" i="8"/>
  <c r="CH7102" i="8"/>
  <c r="CG7101" i="8"/>
  <c r="CH7098" i="8"/>
  <c r="CG7097" i="8"/>
  <c r="CH7094" i="8"/>
  <c r="CG7093" i="8"/>
  <c r="CH7090" i="8"/>
  <c r="CG7089" i="8"/>
  <c r="CH7086" i="8"/>
  <c r="CG7085" i="8"/>
  <c r="CH7082" i="8"/>
  <c r="CG7081" i="8"/>
  <c r="CH7078" i="8"/>
  <c r="CG7077" i="8"/>
  <c r="CH7074" i="8"/>
  <c r="CG7073" i="8"/>
  <c r="CH7070" i="8"/>
  <c r="CG7069" i="8"/>
  <c r="CH7066" i="8"/>
  <c r="CG7065" i="8"/>
  <c r="CH7062" i="8"/>
  <c r="CG7061" i="8"/>
  <c r="CH7058" i="8"/>
  <c r="CG7057" i="8"/>
  <c r="CH7054" i="8"/>
  <c r="CG7053" i="8"/>
  <c r="CH7050" i="8"/>
  <c r="CG7049" i="8"/>
  <c r="CH7046" i="8"/>
  <c r="CG7045" i="8"/>
  <c r="CH7042" i="8"/>
  <c r="CG7041" i="8"/>
  <c r="CH7038" i="8"/>
  <c r="CG7037" i="8"/>
  <c r="CH7034" i="8"/>
  <c r="CG7033" i="8"/>
  <c r="CH7030" i="8"/>
  <c r="CG7029" i="8"/>
  <c r="CH7026" i="8"/>
  <c r="CG7025" i="8"/>
  <c r="CH7022" i="8"/>
  <c r="CG7021" i="8"/>
  <c r="CH7018" i="8"/>
  <c r="CG7017" i="8"/>
  <c r="CH7014" i="8"/>
  <c r="CG7013" i="8"/>
  <c r="CH7010" i="8"/>
  <c r="CG7009" i="8"/>
  <c r="CH7006" i="8"/>
  <c r="CG7005" i="8"/>
  <c r="CH7002" i="8"/>
  <c r="CG7001" i="8"/>
  <c r="CH6998" i="8"/>
  <c r="CG6997" i="8"/>
  <c r="CH6994" i="8"/>
  <c r="CG6993" i="8"/>
  <c r="CH6990" i="8"/>
  <c r="CG6989" i="8"/>
  <c r="CH6986" i="8"/>
  <c r="CG6985" i="8"/>
  <c r="CH6982" i="8"/>
  <c r="CG6981" i="8"/>
  <c r="CH6978" i="8"/>
  <c r="CG6977" i="8"/>
  <c r="CH6974" i="8"/>
  <c r="CG6973" i="8"/>
  <c r="CH6970" i="8"/>
  <c r="CG6969" i="8"/>
  <c r="CH6966" i="8"/>
  <c r="CG6965" i="8"/>
  <c r="CH6962" i="8"/>
  <c r="CG6961" i="8"/>
  <c r="CH6958" i="8"/>
  <c r="CG6957" i="8"/>
  <c r="CH6954" i="8"/>
  <c r="CG6953" i="8"/>
  <c r="CH6950" i="8"/>
  <c r="CG6949" i="8"/>
  <c r="CH6946" i="8"/>
  <c r="CG6945" i="8"/>
  <c r="CH6942" i="8"/>
  <c r="CG6941" i="8"/>
  <c r="CH6938" i="8"/>
  <c r="CG6937" i="8"/>
  <c r="CH6934" i="8"/>
  <c r="CG6933" i="8"/>
  <c r="CH6930" i="8"/>
  <c r="CG6929" i="8"/>
  <c r="CH6926" i="8"/>
  <c r="CG6925" i="8"/>
  <c r="CH6922" i="8"/>
  <c r="CG6921" i="8"/>
  <c r="CH6918" i="8"/>
  <c r="CG6917" i="8"/>
  <c r="CH6914" i="8"/>
  <c r="CG6913" i="8"/>
  <c r="CH6910" i="8"/>
  <c r="CG6909" i="8"/>
  <c r="CH6906" i="8"/>
  <c r="CG6905" i="8"/>
  <c r="CH6902" i="8"/>
  <c r="CG6901" i="8"/>
  <c r="CH6898" i="8"/>
  <c r="CG6897" i="8"/>
  <c r="CH6894" i="8"/>
  <c r="CG6893" i="8"/>
  <c r="CH6890" i="8"/>
  <c r="CG6889" i="8"/>
  <c r="CH6886" i="8"/>
  <c r="CG6885" i="8"/>
  <c r="CH6882" i="8"/>
  <c r="CG6881" i="8"/>
  <c r="CH6878" i="8"/>
  <c r="CG6877" i="8"/>
  <c r="CH6874" i="8"/>
  <c r="CG6873" i="8"/>
  <c r="CH6870" i="8"/>
  <c r="CG6869" i="8"/>
  <c r="CH6866" i="8"/>
  <c r="CG6865" i="8"/>
  <c r="CH6862" i="8"/>
  <c r="CG6861" i="8"/>
  <c r="CH6858" i="8"/>
  <c r="CG6857" i="8"/>
  <c r="CH6854" i="8"/>
  <c r="CG6853" i="8"/>
  <c r="CH6850" i="8"/>
  <c r="CG6849" i="8"/>
  <c r="CH6846" i="8"/>
  <c r="CG6845" i="8"/>
  <c r="CH6842" i="8"/>
  <c r="CG6841" i="8"/>
  <c r="CH6838" i="8"/>
  <c r="CG6837" i="8"/>
  <c r="CH6834" i="8"/>
  <c r="CG6833" i="8"/>
  <c r="CH6830" i="8"/>
  <c r="CG6829" i="8"/>
  <c r="CH6826" i="8"/>
  <c r="CG6825" i="8"/>
  <c r="CH6822" i="8"/>
  <c r="CG6821" i="8"/>
  <c r="CH6818" i="8"/>
  <c r="CG6817" i="8"/>
  <c r="CH6814" i="8"/>
  <c r="CG6813" i="8"/>
  <c r="CH6810" i="8"/>
  <c r="CG6809" i="8"/>
  <c r="CH6806" i="8"/>
  <c r="CG6805" i="8"/>
  <c r="CH6802" i="8"/>
  <c r="CG6801" i="8"/>
  <c r="CH6798" i="8"/>
  <c r="CG6797" i="8"/>
  <c r="CH6794" i="8"/>
  <c r="CG6793" i="8"/>
  <c r="CH6790" i="8"/>
  <c r="CG6789" i="8"/>
  <c r="CH6786" i="8"/>
  <c r="CG6785" i="8"/>
  <c r="CH6782" i="8"/>
  <c r="CG6781" i="8"/>
  <c r="CH6778" i="8"/>
  <c r="CG6777" i="8"/>
  <c r="CH6774" i="8"/>
  <c r="CG6773" i="8"/>
  <c r="CH6770" i="8"/>
  <c r="CG6769" i="8"/>
  <c r="CH6766" i="8"/>
  <c r="CG6765" i="8"/>
  <c r="CH6762" i="8"/>
  <c r="CG6761" i="8"/>
  <c r="CH6758" i="8"/>
  <c r="CG6757" i="8"/>
  <c r="CH6754" i="8"/>
  <c r="CG6753" i="8"/>
  <c r="CH6750" i="8"/>
  <c r="CG6749" i="8"/>
  <c r="CH6746" i="8"/>
  <c r="CG6745" i="8"/>
  <c r="CH6742" i="8"/>
  <c r="CG6741" i="8"/>
  <c r="CH6738" i="8"/>
  <c r="CG6737" i="8"/>
  <c r="CH6734" i="8"/>
  <c r="CG6733" i="8"/>
  <c r="CH6730" i="8"/>
  <c r="CG6729" i="8"/>
  <c r="CH6726" i="8"/>
  <c r="CG6725" i="8"/>
  <c r="CH6722" i="8"/>
  <c r="CG6721" i="8"/>
  <c r="CH6718" i="8"/>
  <c r="CG6717" i="8"/>
  <c r="CH6714" i="8"/>
  <c r="CG6713" i="8"/>
  <c r="CH6710" i="8"/>
  <c r="CG6709" i="8"/>
  <c r="CH6706" i="8"/>
  <c r="CG6705" i="8"/>
  <c r="CH6702" i="8"/>
  <c r="CG6701" i="8"/>
  <c r="CH6698" i="8"/>
  <c r="CG6697" i="8"/>
  <c r="CH6694" i="8"/>
  <c r="CG6693" i="8"/>
  <c r="CH6690" i="8"/>
  <c r="CG6689" i="8"/>
  <c r="CH6686" i="8"/>
  <c r="CG6685" i="8"/>
  <c r="CH6682" i="8"/>
  <c r="CG6681" i="8"/>
  <c r="CH6678" i="8"/>
  <c r="CG6677" i="8"/>
  <c r="CH6674" i="8"/>
  <c r="CG6673" i="8"/>
  <c r="CH6670" i="8"/>
  <c r="CG6669" i="8"/>
  <c r="CH6666" i="8"/>
  <c r="CG6665" i="8"/>
  <c r="CH6662" i="8"/>
  <c r="CG6661" i="8"/>
  <c r="CH6658" i="8"/>
  <c r="CG6657" i="8"/>
  <c r="CH6654" i="8"/>
  <c r="CG6653" i="8"/>
  <c r="CH6650" i="8"/>
  <c r="CG6649" i="8"/>
  <c r="CH6646" i="8"/>
  <c r="CG6645" i="8"/>
  <c r="CH6642" i="8"/>
  <c r="CG6641" i="8"/>
  <c r="CH6638" i="8"/>
  <c r="CG6637" i="8"/>
  <c r="CH6634" i="8"/>
  <c r="CG6633" i="8"/>
  <c r="CH6630" i="8"/>
  <c r="CG6629" i="8"/>
  <c r="CH6626" i="8"/>
  <c r="CG6625" i="8"/>
  <c r="CH6622" i="8"/>
  <c r="CG6621" i="8"/>
  <c r="CH6618" i="8"/>
  <c r="CG6617" i="8"/>
  <c r="CH6614" i="8"/>
  <c r="CG6613" i="8"/>
  <c r="CH6610" i="8"/>
  <c r="CG6609" i="8"/>
  <c r="CH6606" i="8"/>
  <c r="CG6605" i="8"/>
  <c r="CH6602" i="8"/>
  <c r="CG6601" i="8"/>
  <c r="CH6598" i="8"/>
  <c r="CG6597" i="8"/>
  <c r="CH6594" i="8"/>
  <c r="CG6593" i="8"/>
  <c r="CH6590" i="8"/>
  <c r="CG6589" i="8"/>
  <c r="CH6586" i="8"/>
  <c r="CG6585" i="8"/>
  <c r="CH6582" i="8"/>
  <c r="CG6581" i="8"/>
  <c r="CH6578" i="8"/>
  <c r="CG6577" i="8"/>
  <c r="CH6574" i="8"/>
  <c r="CG6573" i="8"/>
  <c r="CH6570" i="8"/>
  <c r="CG6569" i="8"/>
  <c r="CH6566" i="8"/>
  <c r="CG6565" i="8"/>
  <c r="CH6562" i="8"/>
  <c r="CG6561" i="8"/>
  <c r="CH6558" i="8"/>
  <c r="CG6557" i="8"/>
  <c r="CH6554" i="8"/>
  <c r="CG6553" i="8"/>
  <c r="CH6550" i="8"/>
  <c r="CG6549" i="8"/>
  <c r="CH6546" i="8"/>
  <c r="CG6545" i="8"/>
  <c r="CH6542" i="8"/>
  <c r="CG6541" i="8"/>
  <c r="CH6538" i="8"/>
  <c r="CG6537" i="8"/>
  <c r="CH6534" i="8"/>
  <c r="CG6533" i="8"/>
  <c r="CH6530" i="8"/>
  <c r="CG6529" i="8"/>
  <c r="CH6526" i="8"/>
  <c r="CG6525" i="8"/>
  <c r="CH6522" i="8"/>
  <c r="CG6521" i="8"/>
  <c r="CG7564" i="8"/>
  <c r="CH7561" i="8"/>
  <c r="CG7556" i="8"/>
  <c r="CH7553" i="8"/>
  <c r="CG7548" i="8"/>
  <c r="CH7545" i="8"/>
  <c r="CG7540" i="8"/>
  <c r="CH7537" i="8"/>
  <c r="CG7532" i="8"/>
  <c r="CH7529" i="8"/>
  <c r="CG7524" i="8"/>
  <c r="CH7521" i="8"/>
  <c r="CH7516" i="8"/>
  <c r="CG7513" i="8"/>
  <c r="CG7510" i="8"/>
  <c r="CH7507" i="8"/>
  <c r="CG7506" i="8"/>
  <c r="CH7503" i="8"/>
  <c r="CG7502" i="8"/>
  <c r="CH7499" i="8"/>
  <c r="CG7498" i="8"/>
  <c r="CH7495" i="8"/>
  <c r="CG7494" i="8"/>
  <c r="CH7491" i="8"/>
  <c r="CG7490" i="8"/>
  <c r="CH7487" i="8"/>
  <c r="CG7486" i="8"/>
  <c r="CH7483" i="8"/>
  <c r="CG7482" i="8"/>
  <c r="CH7479" i="8"/>
  <c r="CG7478" i="8"/>
  <c r="CH7475" i="8"/>
  <c r="CG7474" i="8"/>
  <c r="CH7471" i="8"/>
  <c r="CG7470" i="8"/>
  <c r="CH7467" i="8"/>
  <c r="CG7466" i="8"/>
  <c r="CH7463" i="8"/>
  <c r="CG7462" i="8"/>
  <c r="CH7459" i="8"/>
  <c r="CG7458" i="8"/>
  <c r="CH7455" i="8"/>
  <c r="CG7454" i="8"/>
  <c r="CH7451" i="8"/>
  <c r="CG7450" i="8"/>
  <c r="CH7447" i="8"/>
  <c r="CG7446" i="8"/>
  <c r="CH7443" i="8"/>
  <c r="CG7442" i="8"/>
  <c r="CH7439" i="8"/>
  <c r="CG7438" i="8"/>
  <c r="CH7435" i="8"/>
  <c r="CG7434" i="8"/>
  <c r="CH7431" i="8"/>
  <c r="CG7430" i="8"/>
  <c r="CH7427" i="8"/>
  <c r="CG7426" i="8"/>
  <c r="CH7423" i="8"/>
  <c r="CG7422" i="8"/>
  <c r="CH7419" i="8"/>
  <c r="CG7418" i="8"/>
  <c r="CH7415" i="8"/>
  <c r="CG7414" i="8"/>
  <c r="CH7411" i="8"/>
  <c r="CG7410" i="8"/>
  <c r="CH7407" i="8"/>
  <c r="CG7406" i="8"/>
  <c r="CH7403" i="8"/>
  <c r="CG7402" i="8"/>
  <c r="CH7399" i="8"/>
  <c r="CG7398" i="8"/>
  <c r="CH7395" i="8"/>
  <c r="CG7394" i="8"/>
  <c r="CH7391" i="8"/>
  <c r="CG7390" i="8"/>
  <c r="CH7387" i="8"/>
  <c r="CG7386" i="8"/>
  <c r="CH7383" i="8"/>
  <c r="CG7382" i="8"/>
  <c r="CH7379" i="8"/>
  <c r="CG7378" i="8"/>
  <c r="CH7375" i="8"/>
  <c r="CG7374" i="8"/>
  <c r="CH7371" i="8"/>
  <c r="CG7370" i="8"/>
  <c r="CH7367" i="8"/>
  <c r="CG7366" i="8"/>
  <c r="CH7363" i="8"/>
  <c r="CG7362" i="8"/>
  <c r="CH7359" i="8"/>
  <c r="CG7358" i="8"/>
  <c r="CH7355" i="8"/>
  <c r="CG7354" i="8"/>
  <c r="CH7351" i="8"/>
  <c r="CG7350" i="8"/>
  <c r="CH7347" i="8"/>
  <c r="CG7346" i="8"/>
  <c r="CH7343" i="8"/>
  <c r="CG7342" i="8"/>
  <c r="CH7339" i="8"/>
  <c r="CG7338" i="8"/>
  <c r="CH7335" i="8"/>
  <c r="CG7334" i="8"/>
  <c r="CH7331" i="8"/>
  <c r="CG7330" i="8"/>
  <c r="CH7327" i="8"/>
  <c r="CG7326" i="8"/>
  <c r="CH7323" i="8"/>
  <c r="CG7322" i="8"/>
  <c r="CH7319" i="8"/>
  <c r="CG7318" i="8"/>
  <c r="CH7315" i="8"/>
  <c r="CG7314" i="8"/>
  <c r="CH7311" i="8"/>
  <c r="CG7310" i="8"/>
  <c r="CH7307" i="8"/>
  <c r="CG7306" i="8"/>
  <c r="CH7303" i="8"/>
  <c r="CG7302" i="8"/>
  <c r="CH7299" i="8"/>
  <c r="CG7298" i="8"/>
  <c r="CH7295" i="8"/>
  <c r="CG7294" i="8"/>
  <c r="CH7291" i="8"/>
  <c r="CG7290" i="8"/>
  <c r="CH7287" i="8"/>
  <c r="CG7286" i="8"/>
  <c r="CH7283" i="8"/>
  <c r="CG7282" i="8"/>
  <c r="CH7279" i="8"/>
  <c r="CG7278" i="8"/>
  <c r="CH7275" i="8"/>
  <c r="CG7274" i="8"/>
  <c r="CH7271" i="8"/>
  <c r="CG7270" i="8"/>
  <c r="CH7267" i="8"/>
  <c r="CG7266" i="8"/>
  <c r="CH7263" i="8"/>
  <c r="CG7262" i="8"/>
  <c r="CH7259" i="8"/>
  <c r="CG7258" i="8"/>
  <c r="CH7255" i="8"/>
  <c r="CG7254" i="8"/>
  <c r="CH7251" i="8"/>
  <c r="CG7250" i="8"/>
  <c r="CH7247" i="8"/>
  <c r="CG7246" i="8"/>
  <c r="CH7243" i="8"/>
  <c r="CG7242" i="8"/>
  <c r="CH7239" i="8"/>
  <c r="CG7238" i="8"/>
  <c r="CH7235" i="8"/>
  <c r="CG7234" i="8"/>
  <c r="CH7231" i="8"/>
  <c r="CG7230" i="8"/>
  <c r="CH7227" i="8"/>
  <c r="CG7226" i="8"/>
  <c r="CH7223" i="8"/>
  <c r="CG7222" i="8"/>
  <c r="CH7219" i="8"/>
  <c r="CG7218" i="8"/>
  <c r="CH7215" i="8"/>
  <c r="CG7214" i="8"/>
  <c r="CH7211" i="8"/>
  <c r="CG7210" i="8"/>
  <c r="CH7207" i="8"/>
  <c r="CG7206" i="8"/>
  <c r="CH7203" i="8"/>
  <c r="CG7202" i="8"/>
  <c r="CH7199" i="8"/>
  <c r="CG7198" i="8"/>
  <c r="CH7195" i="8"/>
  <c r="CG7194" i="8"/>
  <c r="CH7191" i="8"/>
  <c r="CG7190" i="8"/>
  <c r="CH7187" i="8"/>
  <c r="CG7186" i="8"/>
  <c r="CH7183" i="8"/>
  <c r="CG7182" i="8"/>
  <c r="CH7179" i="8"/>
  <c r="CG7178" i="8"/>
  <c r="CH7175" i="8"/>
  <c r="CG7174" i="8"/>
  <c r="CH7171" i="8"/>
  <c r="CG7170" i="8"/>
  <c r="CH7167" i="8"/>
  <c r="CG7166" i="8"/>
  <c r="CH7163" i="8"/>
  <c r="CG7162" i="8"/>
  <c r="CH7159" i="8"/>
  <c r="CG7158" i="8"/>
  <c r="CH7155" i="8"/>
  <c r="CG7154" i="8"/>
  <c r="CH7151" i="8"/>
  <c r="CG7150" i="8"/>
  <c r="CH7147" i="8"/>
  <c r="CG7146" i="8"/>
  <c r="CH7143" i="8"/>
  <c r="CG7142" i="8"/>
  <c r="CH7139" i="8"/>
  <c r="CG7138" i="8"/>
  <c r="CH7135" i="8"/>
  <c r="CG7134" i="8"/>
  <c r="CH7131" i="8"/>
  <c r="CG7130" i="8"/>
  <c r="CH7127" i="8"/>
  <c r="CG7126" i="8"/>
  <c r="CH7123" i="8"/>
  <c r="CG7122" i="8"/>
  <c r="CH7119" i="8"/>
  <c r="CG7118" i="8"/>
  <c r="CH7115" i="8"/>
  <c r="CG7114" i="8"/>
  <c r="CH7111" i="8"/>
  <c r="CG7110" i="8"/>
  <c r="CH7107" i="8"/>
  <c r="CG7106" i="8"/>
  <c r="CH7103" i="8"/>
  <c r="CG7102" i="8"/>
  <c r="CH7099" i="8"/>
  <c r="CG7098" i="8"/>
  <c r="CH7095" i="8"/>
  <c r="CG7094" i="8"/>
  <c r="CH7091" i="8"/>
  <c r="CG7090" i="8"/>
  <c r="CH7087" i="8"/>
  <c r="CG7086" i="8"/>
  <c r="CH7083" i="8"/>
  <c r="CG7082" i="8"/>
  <c r="CH7079" i="8"/>
  <c r="CG7078" i="8"/>
  <c r="CH7075" i="8"/>
  <c r="CG7074" i="8"/>
  <c r="CH7071" i="8"/>
  <c r="CG7070" i="8"/>
  <c r="CH7067" i="8"/>
  <c r="CG7066" i="8"/>
  <c r="CH7063" i="8"/>
  <c r="CG7062" i="8"/>
  <c r="CH7059" i="8"/>
  <c r="CG7058" i="8"/>
  <c r="CH7055" i="8"/>
  <c r="CG7054" i="8"/>
  <c r="CH7051" i="8"/>
  <c r="CG7050" i="8"/>
  <c r="CH7047" i="8"/>
  <c r="CG7046" i="8"/>
  <c r="CH7043" i="8"/>
  <c r="CG7042" i="8"/>
  <c r="CH7039" i="8"/>
  <c r="CG7038" i="8"/>
  <c r="CH7035" i="8"/>
  <c r="CG7034" i="8"/>
  <c r="CH7031" i="8"/>
  <c r="CG7030" i="8"/>
  <c r="CH7027" i="8"/>
  <c r="CG7026" i="8"/>
  <c r="CH7023" i="8"/>
  <c r="CG7022" i="8"/>
  <c r="CH7019" i="8"/>
  <c r="CG7018" i="8"/>
  <c r="CH7015" i="8"/>
  <c r="CG7014" i="8"/>
  <c r="CH7011" i="8"/>
  <c r="CG7010" i="8"/>
  <c r="CH7007" i="8"/>
  <c r="CG7006" i="8"/>
  <c r="CH7003" i="8"/>
  <c r="CG7002" i="8"/>
  <c r="CH6999" i="8"/>
  <c r="CG6998" i="8"/>
  <c r="CH6995" i="8"/>
  <c r="CG6994" i="8"/>
  <c r="CH6991" i="8"/>
  <c r="CG6990" i="8"/>
  <c r="CH6987" i="8"/>
  <c r="CG6986" i="8"/>
  <c r="CH6983" i="8"/>
  <c r="CG6982" i="8"/>
  <c r="CH6979" i="8"/>
  <c r="CG6978" i="8"/>
  <c r="CH6975" i="8"/>
  <c r="CG6974" i="8"/>
  <c r="CH6971" i="8"/>
  <c r="CG6970" i="8"/>
  <c r="CH6967" i="8"/>
  <c r="CG6966" i="8"/>
  <c r="CH6963" i="8"/>
  <c r="CG6962" i="8"/>
  <c r="CH6959" i="8"/>
  <c r="CG6958" i="8"/>
  <c r="CH6955" i="8"/>
  <c r="CG6954" i="8"/>
  <c r="CH6951" i="8"/>
  <c r="CG6950" i="8"/>
  <c r="CH6947" i="8"/>
  <c r="CG6946" i="8"/>
  <c r="CH6943" i="8"/>
  <c r="CG6942" i="8"/>
  <c r="CH6939" i="8"/>
  <c r="CG6938" i="8"/>
  <c r="CH6935" i="8"/>
  <c r="CG6934" i="8"/>
  <c r="CH6931" i="8"/>
  <c r="CG6930" i="8"/>
  <c r="CH6927" i="8"/>
  <c r="CG6926" i="8"/>
  <c r="CH6923" i="8"/>
  <c r="CG6922" i="8"/>
  <c r="CH6919" i="8"/>
  <c r="CG6918" i="8"/>
  <c r="CH6915" i="8"/>
  <c r="CG6914" i="8"/>
  <c r="CH6911" i="8"/>
  <c r="CG6910" i="8"/>
  <c r="CH6907" i="8"/>
  <c r="CG6906" i="8"/>
  <c r="CH6903" i="8"/>
  <c r="CG6902" i="8"/>
  <c r="CH6899" i="8"/>
  <c r="CG6898" i="8"/>
  <c r="CH6895" i="8"/>
  <c r="CG6894" i="8"/>
  <c r="CH6891" i="8"/>
  <c r="CG6890" i="8"/>
  <c r="CH6887" i="8"/>
  <c r="CG6886" i="8"/>
  <c r="CH6883" i="8"/>
  <c r="CG6882" i="8"/>
  <c r="CH6879" i="8"/>
  <c r="CG6878" i="8"/>
  <c r="CH6875" i="8"/>
  <c r="CG6874" i="8"/>
  <c r="CH6871" i="8"/>
  <c r="CG6870" i="8"/>
  <c r="CH6867" i="8"/>
  <c r="CG6866" i="8"/>
  <c r="CH6863" i="8"/>
  <c r="CG6862" i="8"/>
  <c r="CH6859" i="8"/>
  <c r="CG6858" i="8"/>
  <c r="CH6855" i="8"/>
  <c r="CG6854" i="8"/>
  <c r="CH6851" i="8"/>
  <c r="CG6850" i="8"/>
  <c r="CH6847" i="8"/>
  <c r="CG6846" i="8"/>
  <c r="CH6843" i="8"/>
  <c r="CG6842" i="8"/>
  <c r="CH6839" i="8"/>
  <c r="CG6838" i="8"/>
  <c r="CH6835" i="8"/>
  <c r="CG6834" i="8"/>
  <c r="CH6831" i="8"/>
  <c r="CG6830" i="8"/>
  <c r="CH6827" i="8"/>
  <c r="CG6826" i="8"/>
  <c r="CH6823" i="8"/>
  <c r="CG6822" i="8"/>
  <c r="CH6819" i="8"/>
  <c r="CG6818" i="8"/>
  <c r="CH6815" i="8"/>
  <c r="CG6814" i="8"/>
  <c r="CH6811" i="8"/>
  <c r="CG6810" i="8"/>
  <c r="CH6807" i="8"/>
  <c r="CG6806" i="8"/>
  <c r="CH6803" i="8"/>
  <c r="CG6802" i="8"/>
  <c r="CH6799" i="8"/>
  <c r="CG6798" i="8"/>
  <c r="CH6795" i="8"/>
  <c r="CG6794" i="8"/>
  <c r="CH6791" i="8"/>
  <c r="CG6790" i="8"/>
  <c r="CH6787" i="8"/>
  <c r="CG6786" i="8"/>
  <c r="CH6783" i="8"/>
  <c r="CG6782" i="8"/>
  <c r="CH6779" i="8"/>
  <c r="CG6778" i="8"/>
  <c r="CH6775" i="8"/>
  <c r="CG6774" i="8"/>
  <c r="CH6771" i="8"/>
  <c r="CG6770" i="8"/>
  <c r="CH6767" i="8"/>
  <c r="CG6766" i="8"/>
  <c r="CH6763" i="8"/>
  <c r="CG6762" i="8"/>
  <c r="CH6759" i="8"/>
  <c r="CG6758" i="8"/>
  <c r="CH6755" i="8"/>
  <c r="CG6754" i="8"/>
  <c r="CH6751" i="8"/>
  <c r="CG6750" i="8"/>
  <c r="CH6747" i="8"/>
  <c r="CG6746" i="8"/>
  <c r="CH6743" i="8"/>
  <c r="CG6742" i="8"/>
  <c r="CH6739" i="8"/>
  <c r="CG6738" i="8"/>
  <c r="CH6735" i="8"/>
  <c r="CG6734" i="8"/>
  <c r="CH6731" i="8"/>
  <c r="CG6730" i="8"/>
  <c r="CH6727" i="8"/>
  <c r="CG6726" i="8"/>
  <c r="CH6723" i="8"/>
  <c r="CG6722" i="8"/>
  <c r="CH6719" i="8"/>
  <c r="CG6718" i="8"/>
  <c r="CH6715" i="8"/>
  <c r="CG6714" i="8"/>
  <c r="CH6711" i="8"/>
  <c r="CG6710" i="8"/>
  <c r="CH6707" i="8"/>
  <c r="CG6706" i="8"/>
  <c r="CH6703" i="8"/>
  <c r="CG6702" i="8"/>
  <c r="CH6699" i="8"/>
  <c r="CG6698" i="8"/>
  <c r="CH6695" i="8"/>
  <c r="CG6694" i="8"/>
  <c r="CH6691" i="8"/>
  <c r="CG6690" i="8"/>
  <c r="CH6687" i="8"/>
  <c r="CG6686" i="8"/>
  <c r="CH6683" i="8"/>
  <c r="CG6682" i="8"/>
  <c r="CH6679" i="8"/>
  <c r="CG6678" i="8"/>
  <c r="CH6675" i="8"/>
  <c r="CG6674" i="8"/>
  <c r="CH6671" i="8"/>
  <c r="CG6670" i="8"/>
  <c r="CH6667" i="8"/>
  <c r="CG6666" i="8"/>
  <c r="CH6663" i="8"/>
  <c r="CG6662" i="8"/>
  <c r="CH6659" i="8"/>
  <c r="CG6658" i="8"/>
  <c r="CH6655" i="8"/>
  <c r="CG6654" i="8"/>
  <c r="CH6651" i="8"/>
  <c r="CG6650" i="8"/>
  <c r="CH6647" i="8"/>
  <c r="CG6646" i="8"/>
  <c r="CH6643" i="8"/>
  <c r="CG6642" i="8"/>
  <c r="CH6639" i="8"/>
  <c r="CG6638" i="8"/>
  <c r="CH6635" i="8"/>
  <c r="CG6634" i="8"/>
  <c r="CH6631" i="8"/>
  <c r="CG6630" i="8"/>
  <c r="CH6627" i="8"/>
  <c r="CG6626" i="8"/>
  <c r="CH6623" i="8"/>
  <c r="CG6622" i="8"/>
  <c r="CH6619" i="8"/>
  <c r="CG6618" i="8"/>
  <c r="CH6615" i="8"/>
  <c r="CG6614" i="8"/>
  <c r="CH6611" i="8"/>
  <c r="CG6610" i="8"/>
  <c r="CH6607" i="8"/>
  <c r="CG6606" i="8"/>
  <c r="CH6603" i="8"/>
  <c r="CG6602" i="8"/>
  <c r="CH6599" i="8"/>
  <c r="CG6598" i="8"/>
  <c r="CH6595" i="8"/>
  <c r="CG6594" i="8"/>
  <c r="CH6591" i="8"/>
  <c r="CG6590" i="8"/>
  <c r="CH6587" i="8"/>
  <c r="CG6586" i="8"/>
  <c r="CH6583" i="8"/>
  <c r="CG6582" i="8"/>
  <c r="CH6579" i="8"/>
  <c r="CG6578" i="8"/>
  <c r="CH6575" i="8"/>
  <c r="CG6574" i="8"/>
  <c r="CH6571" i="8"/>
  <c r="CG6570" i="8"/>
  <c r="CH6567" i="8"/>
  <c r="CG6566" i="8"/>
  <c r="CH6563" i="8"/>
  <c r="CG6562" i="8"/>
  <c r="CH6559" i="8"/>
  <c r="CG6558" i="8"/>
  <c r="CH6555" i="8"/>
  <c r="CG6554" i="8"/>
  <c r="CH6551" i="8"/>
  <c r="CG6550" i="8"/>
  <c r="CH6547" i="8"/>
  <c r="CG6546" i="8"/>
  <c r="CH6543" i="8"/>
  <c r="CG6542" i="8"/>
  <c r="CH6539" i="8"/>
  <c r="CG6538" i="8"/>
  <c r="CH6535" i="8"/>
  <c r="CG6534" i="8"/>
  <c r="CH6531" i="8"/>
  <c r="CG6530" i="8"/>
  <c r="CH6527" i="8"/>
  <c r="CG6526" i="8"/>
  <c r="CH6523" i="8"/>
  <c r="CG6522" i="8"/>
  <c r="CH6519" i="8"/>
  <c r="CG7516" i="8"/>
  <c r="CH7514" i="8"/>
  <c r="CG7511" i="8"/>
  <c r="CH7508" i="8"/>
  <c r="CG7507" i="8"/>
  <c r="CH7504" i="8"/>
  <c r="CG7503" i="8"/>
  <c r="CH7500" i="8"/>
  <c r="CG7499" i="8"/>
  <c r="CH7496" i="8"/>
  <c r="CG7495" i="8"/>
  <c r="CH7492" i="8"/>
  <c r="CG7491" i="8"/>
  <c r="CH7488" i="8"/>
  <c r="CG7487" i="8"/>
  <c r="CH7484" i="8"/>
  <c r="CG7483" i="8"/>
  <c r="CH7480" i="8"/>
  <c r="CG7479" i="8"/>
  <c r="CH7476" i="8"/>
  <c r="CG7475" i="8"/>
  <c r="CH7472" i="8"/>
  <c r="CG7471" i="8"/>
  <c r="CH7468" i="8"/>
  <c r="CG7467" i="8"/>
  <c r="CH7464" i="8"/>
  <c r="CG7463" i="8"/>
  <c r="CH7460" i="8"/>
  <c r="CG7459" i="8"/>
  <c r="CH7456" i="8"/>
  <c r="CG7455" i="8"/>
  <c r="CH7452" i="8"/>
  <c r="CG7451" i="8"/>
  <c r="CH7448" i="8"/>
  <c r="CG7447" i="8"/>
  <c r="CH7444" i="8"/>
  <c r="CG7443" i="8"/>
  <c r="CH7440" i="8"/>
  <c r="CG7439" i="8"/>
  <c r="CH7436" i="8"/>
  <c r="CG7435" i="8"/>
  <c r="CH7432" i="8"/>
  <c r="CG7431" i="8"/>
  <c r="CH7428" i="8"/>
  <c r="CG7427" i="8"/>
  <c r="CH7424" i="8"/>
  <c r="CG7423" i="8"/>
  <c r="CH7420" i="8"/>
  <c r="CG7419" i="8"/>
  <c r="CH7416" i="8"/>
  <c r="CG7415" i="8"/>
  <c r="CH7412" i="8"/>
  <c r="CG7411" i="8"/>
  <c r="CH7408" i="8"/>
  <c r="CG7407" i="8"/>
  <c r="CH7404" i="8"/>
  <c r="CG7403" i="8"/>
  <c r="CH7400" i="8"/>
  <c r="CG7399" i="8"/>
  <c r="CH7396" i="8"/>
  <c r="CG7395" i="8"/>
  <c r="CH7392" i="8"/>
  <c r="CG7391" i="8"/>
  <c r="CH7388" i="8"/>
  <c r="CG7387" i="8"/>
  <c r="CH7384" i="8"/>
  <c r="CG7383" i="8"/>
  <c r="CH7380" i="8"/>
  <c r="CG7379" i="8"/>
  <c r="CH7376" i="8"/>
  <c r="CG7375" i="8"/>
  <c r="CH7372" i="8"/>
  <c r="CG7371" i="8"/>
  <c r="CH7368" i="8"/>
  <c r="CG7367" i="8"/>
  <c r="CH7364" i="8"/>
  <c r="CG7363" i="8"/>
  <c r="CH7360" i="8"/>
  <c r="CG7359" i="8"/>
  <c r="CH7356" i="8"/>
  <c r="CG7355" i="8"/>
  <c r="CH7352" i="8"/>
  <c r="CG7351" i="8"/>
  <c r="CH7348" i="8"/>
  <c r="CG7347" i="8"/>
  <c r="CH7344" i="8"/>
  <c r="CG7343" i="8"/>
  <c r="CH7340" i="8"/>
  <c r="CG7339" i="8"/>
  <c r="CH7336" i="8"/>
  <c r="CG7335" i="8"/>
  <c r="CH7332" i="8"/>
  <c r="CG7331" i="8"/>
  <c r="CH7328" i="8"/>
  <c r="CG7327" i="8"/>
  <c r="CH7324" i="8"/>
  <c r="CG7323" i="8"/>
  <c r="CH7320" i="8"/>
  <c r="CG7319" i="8"/>
  <c r="CH7316" i="8"/>
  <c r="CG7315" i="8"/>
  <c r="CH7312" i="8"/>
  <c r="CG7311" i="8"/>
  <c r="CH7308" i="8"/>
  <c r="CG7307" i="8"/>
  <c r="CH7304" i="8"/>
  <c r="CG7303" i="8"/>
  <c r="CH7300" i="8"/>
  <c r="CG7299" i="8"/>
  <c r="CH7296" i="8"/>
  <c r="CG7295" i="8"/>
  <c r="CH7292" i="8"/>
  <c r="CG7291" i="8"/>
  <c r="CH7288" i="8"/>
  <c r="CG7287" i="8"/>
  <c r="CH7284" i="8"/>
  <c r="CG7283" i="8"/>
  <c r="CH7280" i="8"/>
  <c r="CG7279" i="8"/>
  <c r="CH7276" i="8"/>
  <c r="CG7275" i="8"/>
  <c r="CH7272" i="8"/>
  <c r="CG7271" i="8"/>
  <c r="CH7268" i="8"/>
  <c r="CG7267" i="8"/>
  <c r="CH7264" i="8"/>
  <c r="CG7263" i="8"/>
  <c r="CH7260" i="8"/>
  <c r="CG7259" i="8"/>
  <c r="CH7256" i="8"/>
  <c r="CG7255" i="8"/>
  <c r="CH7252" i="8"/>
  <c r="CG7251" i="8"/>
  <c r="CH7248" i="8"/>
  <c r="CG7247" i="8"/>
  <c r="CH7244" i="8"/>
  <c r="CG7243" i="8"/>
  <c r="CH7240" i="8"/>
  <c r="CG7239" i="8"/>
  <c r="CH7236" i="8"/>
  <c r="CG7235" i="8"/>
  <c r="CH7232" i="8"/>
  <c r="CG7231" i="8"/>
  <c r="CH7228" i="8"/>
  <c r="CG7227" i="8"/>
  <c r="CH7224" i="8"/>
  <c r="CG7223" i="8"/>
  <c r="CH7220" i="8"/>
  <c r="CG7219" i="8"/>
  <c r="CH7216" i="8"/>
  <c r="CG7215" i="8"/>
  <c r="CH7212" i="8"/>
  <c r="CG7211" i="8"/>
  <c r="CH7208" i="8"/>
  <c r="CG7207" i="8"/>
  <c r="CH7204" i="8"/>
  <c r="CG7203" i="8"/>
  <c r="CH7200" i="8"/>
  <c r="CG7199" i="8"/>
  <c r="CH7196" i="8"/>
  <c r="CG7195" i="8"/>
  <c r="CH7192" i="8"/>
  <c r="CG7191" i="8"/>
  <c r="CH7188" i="8"/>
  <c r="CG7187" i="8"/>
  <c r="CH7184" i="8"/>
  <c r="CG7183" i="8"/>
  <c r="CH7180" i="8"/>
  <c r="CG7179" i="8"/>
  <c r="CH7176" i="8"/>
  <c r="CG7175" i="8"/>
  <c r="CH7172" i="8"/>
  <c r="CG7171" i="8"/>
  <c r="CH7168" i="8"/>
  <c r="CG7167" i="8"/>
  <c r="CH7164" i="8"/>
  <c r="CG7163" i="8"/>
  <c r="CH7160" i="8"/>
  <c r="CG7159" i="8"/>
  <c r="CH7156" i="8"/>
  <c r="CG7155" i="8"/>
  <c r="CH7152" i="8"/>
  <c r="CG7151" i="8"/>
  <c r="CH7148" i="8"/>
  <c r="CG7147" i="8"/>
  <c r="CH7144" i="8"/>
  <c r="CG7143" i="8"/>
  <c r="CH7140" i="8"/>
  <c r="CG7139" i="8"/>
  <c r="CH7136" i="8"/>
  <c r="CG7135" i="8"/>
  <c r="CH7132" i="8"/>
  <c r="CG7131" i="8"/>
  <c r="CH7128" i="8"/>
  <c r="CG7127" i="8"/>
  <c r="CH7124" i="8"/>
  <c r="CG7123" i="8"/>
  <c r="CH7120" i="8"/>
  <c r="CG7119" i="8"/>
  <c r="CH7116" i="8"/>
  <c r="CG7115" i="8"/>
  <c r="CH7112" i="8"/>
  <c r="CG7111" i="8"/>
  <c r="CH7108" i="8"/>
  <c r="CG7107" i="8"/>
  <c r="CH7104" i="8"/>
  <c r="CG7103" i="8"/>
  <c r="CH7100" i="8"/>
  <c r="CG7099" i="8"/>
  <c r="CH7096" i="8"/>
  <c r="CG7095" i="8"/>
  <c r="CH7092" i="8"/>
  <c r="CG7091" i="8"/>
  <c r="CH7088" i="8"/>
  <c r="CG7087" i="8"/>
  <c r="CH7084" i="8"/>
  <c r="CG7083" i="8"/>
  <c r="CH7080" i="8"/>
  <c r="CG7079" i="8"/>
  <c r="CH7076" i="8"/>
  <c r="CG7075" i="8"/>
  <c r="CH7072" i="8"/>
  <c r="CG7071" i="8"/>
  <c r="CH7068" i="8"/>
  <c r="CG7067" i="8"/>
  <c r="CH7064" i="8"/>
  <c r="CG7063" i="8"/>
  <c r="CH7060" i="8"/>
  <c r="CG7059" i="8"/>
  <c r="CH7056" i="8"/>
  <c r="CG7055" i="8"/>
  <c r="CH7052" i="8"/>
  <c r="CG7051" i="8"/>
  <c r="CH7048" i="8"/>
  <c r="CG7047" i="8"/>
  <c r="CH7044" i="8"/>
  <c r="CG7043" i="8"/>
  <c r="CH7040" i="8"/>
  <c r="CG7039" i="8"/>
  <c r="CH7036" i="8"/>
  <c r="CG7035" i="8"/>
  <c r="CH7032" i="8"/>
  <c r="CG7031" i="8"/>
  <c r="CH7028" i="8"/>
  <c r="CG7027" i="8"/>
  <c r="CH7024" i="8"/>
  <c r="CG7023" i="8"/>
  <c r="CH7020" i="8"/>
  <c r="CG7019" i="8"/>
  <c r="CH7016" i="8"/>
  <c r="CG7015" i="8"/>
  <c r="CH7012" i="8"/>
  <c r="CG7011" i="8"/>
  <c r="CH7008" i="8"/>
  <c r="CG7007" i="8"/>
  <c r="CH7004" i="8"/>
  <c r="CG7003" i="8"/>
  <c r="CH7000" i="8"/>
  <c r="CG6999" i="8"/>
  <c r="CH6996" i="8"/>
  <c r="CG6995" i="8"/>
  <c r="CH6992" i="8"/>
  <c r="CG6991" i="8"/>
  <c r="CH6988" i="8"/>
  <c r="CG6987" i="8"/>
  <c r="CH6984" i="8"/>
  <c r="CG6983" i="8"/>
  <c r="CH6980" i="8"/>
  <c r="CG6979" i="8"/>
  <c r="CH6976" i="8"/>
  <c r="CG6975" i="8"/>
  <c r="CH6972" i="8"/>
  <c r="CG6971" i="8"/>
  <c r="CH6968" i="8"/>
  <c r="CG6967" i="8"/>
  <c r="CH6964" i="8"/>
  <c r="CG6963" i="8"/>
  <c r="CH6960" i="8"/>
  <c r="CG6959" i="8"/>
  <c r="CH6956" i="8"/>
  <c r="CG6955" i="8"/>
  <c r="CH6952" i="8"/>
  <c r="CG6951" i="8"/>
  <c r="CH6948" i="8"/>
  <c r="CG6947" i="8"/>
  <c r="CH6944" i="8"/>
  <c r="CG6943" i="8"/>
  <c r="CH6940" i="8"/>
  <c r="CG6939" i="8"/>
  <c r="CH6936" i="8"/>
  <c r="CG6935" i="8"/>
  <c r="CH6932" i="8"/>
  <c r="CG6931" i="8"/>
  <c r="CH6928" i="8"/>
  <c r="CG6927" i="8"/>
  <c r="CH6924" i="8"/>
  <c r="CG6923" i="8"/>
  <c r="CH6920" i="8"/>
  <c r="CG6919" i="8"/>
  <c r="CH6916" i="8"/>
  <c r="CG6915" i="8"/>
  <c r="CH6912" i="8"/>
  <c r="CG6911" i="8"/>
  <c r="CH6908" i="8"/>
  <c r="CG6907" i="8"/>
  <c r="CH6904" i="8"/>
  <c r="CG6903" i="8"/>
  <c r="CH6900" i="8"/>
  <c r="CG6899" i="8"/>
  <c r="CH6896" i="8"/>
  <c r="CG6895" i="8"/>
  <c r="CH6892" i="8"/>
  <c r="CG6891" i="8"/>
  <c r="CH6888" i="8"/>
  <c r="CG6887" i="8"/>
  <c r="CH6884" i="8"/>
  <c r="CG6883" i="8"/>
  <c r="CH6880" i="8"/>
  <c r="CG6879" i="8"/>
  <c r="CH6876" i="8"/>
  <c r="CG6875" i="8"/>
  <c r="CH6872" i="8"/>
  <c r="CG6871" i="8"/>
  <c r="CH6868" i="8"/>
  <c r="CG6867" i="8"/>
  <c r="CH6864" i="8"/>
  <c r="CG6863" i="8"/>
  <c r="CH6860" i="8"/>
  <c r="CG6859" i="8"/>
  <c r="CH6856" i="8"/>
  <c r="CG6855" i="8"/>
  <c r="CH6852" i="8"/>
  <c r="CG6851" i="8"/>
  <c r="CH6848" i="8"/>
  <c r="CG6847" i="8"/>
  <c r="CH6844" i="8"/>
  <c r="CG6843" i="8"/>
  <c r="CH6840" i="8"/>
  <c r="CG6839" i="8"/>
  <c r="CH6836" i="8"/>
  <c r="CG6835" i="8"/>
  <c r="CH6832" i="8"/>
  <c r="CG6831" i="8"/>
  <c r="CH6828" i="8"/>
  <c r="CG6827" i="8"/>
  <c r="CH6824" i="8"/>
  <c r="CG6823" i="8"/>
  <c r="CH6820" i="8"/>
  <c r="CG6819" i="8"/>
  <c r="CH6816" i="8"/>
  <c r="CG6815" i="8"/>
  <c r="CH6812" i="8"/>
  <c r="CG6811" i="8"/>
  <c r="CH6808" i="8"/>
  <c r="CG6807" i="8"/>
  <c r="CH6804" i="8"/>
  <c r="CG6803" i="8"/>
  <c r="CH6800" i="8"/>
  <c r="CG6799" i="8"/>
  <c r="CH6796" i="8"/>
  <c r="CG6795" i="8"/>
  <c r="CH6792" i="8"/>
  <c r="CG6791" i="8"/>
  <c r="CH6788" i="8"/>
  <c r="CG6787" i="8"/>
  <c r="CH6784" i="8"/>
  <c r="CG6783" i="8"/>
  <c r="CH6780" i="8"/>
  <c r="CG6779" i="8"/>
  <c r="CH6776" i="8"/>
  <c r="CG6775" i="8"/>
  <c r="CH6772" i="8"/>
  <c r="CG6771" i="8"/>
  <c r="CH6768" i="8"/>
  <c r="CG6767" i="8"/>
  <c r="CH6764" i="8"/>
  <c r="CG6763" i="8"/>
  <c r="CH6760" i="8"/>
  <c r="CG6759" i="8"/>
  <c r="CH6756" i="8"/>
  <c r="CG6755" i="8"/>
  <c r="CH6752" i="8"/>
  <c r="CG6751" i="8"/>
  <c r="CH6748" i="8"/>
  <c r="CG6747" i="8"/>
  <c r="CH6744" i="8"/>
  <c r="CG6743" i="8"/>
  <c r="CH6740" i="8"/>
  <c r="CG6739" i="8"/>
  <c r="CH6736" i="8"/>
  <c r="CG6735" i="8"/>
  <c r="CH6732" i="8"/>
  <c r="CG6731" i="8"/>
  <c r="CH6728" i="8"/>
  <c r="CG6727" i="8"/>
  <c r="CH6724" i="8"/>
  <c r="CG6723" i="8"/>
  <c r="CH6720" i="8"/>
  <c r="CG6719" i="8"/>
  <c r="CH6716" i="8"/>
  <c r="CG6715" i="8"/>
  <c r="CH6712" i="8"/>
  <c r="CG6711" i="8"/>
  <c r="CH6708" i="8"/>
  <c r="CG6707" i="8"/>
  <c r="CH6704" i="8"/>
  <c r="CG6703" i="8"/>
  <c r="CH6700" i="8"/>
  <c r="CG6699" i="8"/>
  <c r="CH6696" i="8"/>
  <c r="CG6695" i="8"/>
  <c r="CH6692" i="8"/>
  <c r="CG6691" i="8"/>
  <c r="CH6688" i="8"/>
  <c r="CG6687" i="8"/>
  <c r="CH6684" i="8"/>
  <c r="CG6683" i="8"/>
  <c r="CH6680" i="8"/>
  <c r="CG6679" i="8"/>
  <c r="CH6676" i="8"/>
  <c r="CG6675" i="8"/>
  <c r="CH6672" i="8"/>
  <c r="CG6671" i="8"/>
  <c r="CH6668" i="8"/>
  <c r="CG6667" i="8"/>
  <c r="CH6664" i="8"/>
  <c r="CG6663" i="8"/>
  <c r="CH6660" i="8"/>
  <c r="CG6659" i="8"/>
  <c r="CH6656" i="8"/>
  <c r="CG6655" i="8"/>
  <c r="CH6652" i="8"/>
  <c r="CG6651" i="8"/>
  <c r="CH6648" i="8"/>
  <c r="CG6647" i="8"/>
  <c r="CH6644" i="8"/>
  <c r="CG6643" i="8"/>
  <c r="CH6640" i="8"/>
  <c r="CG6639" i="8"/>
  <c r="CH6636" i="8"/>
  <c r="CG6635" i="8"/>
  <c r="CH6632" i="8"/>
  <c r="CG6631" i="8"/>
  <c r="CH6628" i="8"/>
  <c r="CG6627" i="8"/>
  <c r="CH6624" i="8"/>
  <c r="CG6623" i="8"/>
  <c r="CH6620" i="8"/>
  <c r="CG6619" i="8"/>
  <c r="CH6616" i="8"/>
  <c r="CG6615" i="8"/>
  <c r="CH6612" i="8"/>
  <c r="CG6611" i="8"/>
  <c r="CH6608" i="8"/>
  <c r="CG6607" i="8"/>
  <c r="CH6604" i="8"/>
  <c r="CG6603" i="8"/>
  <c r="CH6600" i="8"/>
  <c r="CG6599" i="8"/>
  <c r="CH6596" i="8"/>
  <c r="CG6595" i="8"/>
  <c r="CH6592" i="8"/>
  <c r="CG6591" i="8"/>
  <c r="CH6588" i="8"/>
  <c r="CG6587" i="8"/>
  <c r="CH6584" i="8"/>
  <c r="CG6583" i="8"/>
  <c r="CH6580" i="8"/>
  <c r="CG6579" i="8"/>
  <c r="CH6576" i="8"/>
  <c r="CG6575" i="8"/>
  <c r="CH6572" i="8"/>
  <c r="CG6571" i="8"/>
  <c r="CH6568" i="8"/>
  <c r="CG6567" i="8"/>
  <c r="CH6564" i="8"/>
  <c r="CG6563" i="8"/>
  <c r="CH6560" i="8"/>
  <c r="CG6559" i="8"/>
  <c r="CH6556" i="8"/>
  <c r="CG6555" i="8"/>
  <c r="CH6552" i="8"/>
  <c r="CG6551" i="8"/>
  <c r="CH6548" i="8"/>
  <c r="CG6547" i="8"/>
  <c r="CH6544" i="8"/>
  <c r="CG6543" i="8"/>
  <c r="CH6540" i="8"/>
  <c r="CG6539" i="8"/>
  <c r="CH6536" i="8"/>
  <c r="CG6535" i="8"/>
  <c r="CH6532" i="8"/>
  <c r="CG6531" i="8"/>
  <c r="CH6528" i="8"/>
  <c r="CG6527" i="8"/>
  <c r="CH6524" i="8"/>
  <c r="CG6523" i="8"/>
  <c r="CH6520" i="8"/>
  <c r="CG7568" i="8"/>
  <c r="CH7565" i="8"/>
  <c r="CG7560" i="8"/>
  <c r="CH7557" i="8"/>
  <c r="CG7552" i="8"/>
  <c r="CH7549" i="8"/>
  <c r="CG7544" i="8"/>
  <c r="CH7541" i="8"/>
  <c r="CG7536" i="8"/>
  <c r="CH7533" i="8"/>
  <c r="CG7528" i="8"/>
  <c r="CH7525" i="8"/>
  <c r="CG7520" i="8"/>
  <c r="CH7517" i="8"/>
  <c r="CH7512" i="8"/>
  <c r="CH7509" i="8"/>
  <c r="CG7508" i="8"/>
  <c r="CH7505" i="8"/>
  <c r="CG7504" i="8"/>
  <c r="CH7501" i="8"/>
  <c r="CG7500" i="8"/>
  <c r="CH7497" i="8"/>
  <c r="CG7496" i="8"/>
  <c r="CH7493" i="8"/>
  <c r="CG7492" i="8"/>
  <c r="CH7489" i="8"/>
  <c r="CG7488" i="8"/>
  <c r="CH7485" i="8"/>
  <c r="CG7484" i="8"/>
  <c r="CH7481" i="8"/>
  <c r="CG7480" i="8"/>
  <c r="CH7477" i="8"/>
  <c r="CG7476" i="8"/>
  <c r="CH7473" i="8"/>
  <c r="CG7472" i="8"/>
  <c r="CH7469" i="8"/>
  <c r="CG7468" i="8"/>
  <c r="CH7465" i="8"/>
  <c r="CG7464" i="8"/>
  <c r="CH7461" i="8"/>
  <c r="CG7460" i="8"/>
  <c r="CH7457" i="8"/>
  <c r="CG7456" i="8"/>
  <c r="CH7453" i="8"/>
  <c r="CG7452" i="8"/>
  <c r="CH7449" i="8"/>
  <c r="CG7448" i="8"/>
  <c r="CH7445" i="8"/>
  <c r="CG7444" i="8"/>
  <c r="CH7441" i="8"/>
  <c r="CG7440" i="8"/>
  <c r="CH7437" i="8"/>
  <c r="CG7436" i="8"/>
  <c r="CH7433" i="8"/>
  <c r="CG7432" i="8"/>
  <c r="CH7429" i="8"/>
  <c r="CG7428" i="8"/>
  <c r="CH7425" i="8"/>
  <c r="CG7424" i="8"/>
  <c r="CH7421" i="8"/>
  <c r="CG7420" i="8"/>
  <c r="CH7417" i="8"/>
  <c r="CG7416" i="8"/>
  <c r="CH7413" i="8"/>
  <c r="CG7412" i="8"/>
  <c r="CH7409" i="8"/>
  <c r="CG7408" i="8"/>
  <c r="CH7405" i="8"/>
  <c r="CG7404" i="8"/>
  <c r="CH7401" i="8"/>
  <c r="CG7400" i="8"/>
  <c r="CH7397" i="8"/>
  <c r="CG7396" i="8"/>
  <c r="CH7393" i="8"/>
  <c r="CG7392" i="8"/>
  <c r="CH7389" i="8"/>
  <c r="CG7388" i="8"/>
  <c r="CH7385" i="8"/>
  <c r="CG7384" i="8"/>
  <c r="CH7381" i="8"/>
  <c r="CG7380" i="8"/>
  <c r="CH7377" i="8"/>
  <c r="CG7376" i="8"/>
  <c r="CH7373" i="8"/>
  <c r="CG7372" i="8"/>
  <c r="CH7369" i="8"/>
  <c r="CG7368" i="8"/>
  <c r="CH7365" i="8"/>
  <c r="CG7364" i="8"/>
  <c r="CH7361" i="8"/>
  <c r="CG7360" i="8"/>
  <c r="CH7357" i="8"/>
  <c r="CG7356" i="8"/>
  <c r="CH7353" i="8"/>
  <c r="CG7352" i="8"/>
  <c r="CH7349" i="8"/>
  <c r="CG7348" i="8"/>
  <c r="CH7345" i="8"/>
  <c r="CG7344" i="8"/>
  <c r="CH7341" i="8"/>
  <c r="CG7340" i="8"/>
  <c r="CH7337" i="8"/>
  <c r="CG7336" i="8"/>
  <c r="CH7333" i="8"/>
  <c r="CG7332" i="8"/>
  <c r="CH7329" i="8"/>
  <c r="CG7328" i="8"/>
  <c r="CH7325" i="8"/>
  <c r="CG7324" i="8"/>
  <c r="CH7321" i="8"/>
  <c r="CG7320" i="8"/>
  <c r="CH7317" i="8"/>
  <c r="CG7316" i="8"/>
  <c r="CH7313" i="8"/>
  <c r="CG7312" i="8"/>
  <c r="CH7309" i="8"/>
  <c r="CG7308" i="8"/>
  <c r="CH7305" i="8"/>
  <c r="CG7304" i="8"/>
  <c r="CH7301" i="8"/>
  <c r="CG7300" i="8"/>
  <c r="CH7297" i="8"/>
  <c r="CG7296" i="8"/>
  <c r="CH7293" i="8"/>
  <c r="CG7292" i="8"/>
  <c r="CH7289" i="8"/>
  <c r="CG7288" i="8"/>
  <c r="CH7285" i="8"/>
  <c r="CG7284" i="8"/>
  <c r="CH7281" i="8"/>
  <c r="CG7280" i="8"/>
  <c r="CH7277" i="8"/>
  <c r="CG7276" i="8"/>
  <c r="CH7273" i="8"/>
  <c r="CG7272" i="8"/>
  <c r="CH7269" i="8"/>
  <c r="CG7268" i="8"/>
  <c r="CH7265" i="8"/>
  <c r="CG7264" i="8"/>
  <c r="CH7261" i="8"/>
  <c r="CG7260" i="8"/>
  <c r="CH7257" i="8"/>
  <c r="CG7256" i="8"/>
  <c r="CH7253" i="8"/>
  <c r="CG7252" i="8"/>
  <c r="CH7249" i="8"/>
  <c r="CG7248" i="8"/>
  <c r="CH7245" i="8"/>
  <c r="CG7244" i="8"/>
  <c r="CH7241" i="8"/>
  <c r="CG7240" i="8"/>
  <c r="CH7237" i="8"/>
  <c r="CG7236" i="8"/>
  <c r="CH7233" i="8"/>
  <c r="CG7232" i="8"/>
  <c r="CH7229" i="8"/>
  <c r="CG7228" i="8"/>
  <c r="CH7225" i="8"/>
  <c r="CG7224" i="8"/>
  <c r="CH7221" i="8"/>
  <c r="CG7220" i="8"/>
  <c r="CH7217" i="8"/>
  <c r="CG7216" i="8"/>
  <c r="CH7213" i="8"/>
  <c r="CG7212" i="8"/>
  <c r="CH7209" i="8"/>
  <c r="CG7208" i="8"/>
  <c r="CH7205" i="8"/>
  <c r="CG7204" i="8"/>
  <c r="CH7201" i="8"/>
  <c r="CG7200" i="8"/>
  <c r="CH7197" i="8"/>
  <c r="CG7196" i="8"/>
  <c r="CH7193" i="8"/>
  <c r="CG7192" i="8"/>
  <c r="CH7189" i="8"/>
  <c r="CG7188" i="8"/>
  <c r="CH7185" i="8"/>
  <c r="CG7184" i="8"/>
  <c r="CH7181" i="8"/>
  <c r="CG7180" i="8"/>
  <c r="CH7177" i="8"/>
  <c r="CG7176" i="8"/>
  <c r="CH7173" i="8"/>
  <c r="CG7172" i="8"/>
  <c r="CH7169" i="8"/>
  <c r="CG7168" i="8"/>
  <c r="CH7165" i="8"/>
  <c r="CG7164" i="8"/>
  <c r="CH7161" i="8"/>
  <c r="CG7160" i="8"/>
  <c r="CH7157" i="8"/>
  <c r="CG7156" i="8"/>
  <c r="CH7153" i="8"/>
  <c r="CG7152" i="8"/>
  <c r="CH7149" i="8"/>
  <c r="CG7148" i="8"/>
  <c r="CH7145" i="8"/>
  <c r="CG7144" i="8"/>
  <c r="CH7141" i="8"/>
  <c r="CG7140" i="8"/>
  <c r="CH7137" i="8"/>
  <c r="CG7136" i="8"/>
  <c r="CH7133" i="8"/>
  <c r="CG7132" i="8"/>
  <c r="CH7129" i="8"/>
  <c r="CG7128" i="8"/>
  <c r="CH7125" i="8"/>
  <c r="CG7124" i="8"/>
  <c r="CH7121" i="8"/>
  <c r="CG7120" i="8"/>
  <c r="CH7117" i="8"/>
  <c r="CG7116" i="8"/>
  <c r="CH7113" i="8"/>
  <c r="CG7112" i="8"/>
  <c r="CH7109" i="8"/>
  <c r="CG7108" i="8"/>
  <c r="CH7105" i="8"/>
  <c r="CG7104" i="8"/>
  <c r="CH7101" i="8"/>
  <c r="CG7100" i="8"/>
  <c r="CH7097" i="8"/>
  <c r="CG7096" i="8"/>
  <c r="CH7093" i="8"/>
  <c r="CG7092" i="8"/>
  <c r="CH7089" i="8"/>
  <c r="CG7088" i="8"/>
  <c r="CH7085" i="8"/>
  <c r="CG7084" i="8"/>
  <c r="CH7081" i="8"/>
  <c r="CG7080" i="8"/>
  <c r="CH7077" i="8"/>
  <c r="CG7076" i="8"/>
  <c r="CH7073" i="8"/>
  <c r="CG7072" i="8"/>
  <c r="CH7069" i="8"/>
  <c r="CG7068" i="8"/>
  <c r="CH7065" i="8"/>
  <c r="CG7064" i="8"/>
  <c r="CH7061" i="8"/>
  <c r="CG7060" i="8"/>
  <c r="CH7057" i="8"/>
  <c r="CG7056" i="8"/>
  <c r="CH7053" i="8"/>
  <c r="CG7052" i="8"/>
  <c r="CH7049" i="8"/>
  <c r="CG7048" i="8"/>
  <c r="CH7045" i="8"/>
  <c r="CG7044" i="8"/>
  <c r="CH7041" i="8"/>
  <c r="CG7040" i="8"/>
  <c r="CH7037" i="8"/>
  <c r="CG7036" i="8"/>
  <c r="CH7033" i="8"/>
  <c r="CG7032" i="8"/>
  <c r="CH7029" i="8"/>
  <c r="CG7028" i="8"/>
  <c r="CH7025" i="8"/>
  <c r="CG7024" i="8"/>
  <c r="CH7021" i="8"/>
  <c r="CG7020" i="8"/>
  <c r="CH7017" i="8"/>
  <c r="CG7016" i="8"/>
  <c r="CH7013" i="8"/>
  <c r="CG7012" i="8"/>
  <c r="CH7009" i="8"/>
  <c r="CG7008" i="8"/>
  <c r="CH7005" i="8"/>
  <c r="CG7004" i="8"/>
  <c r="CH7001" i="8"/>
  <c r="CG7000" i="8"/>
  <c r="CH6997" i="8"/>
  <c r="CG6996" i="8"/>
  <c r="CH6993" i="8"/>
  <c r="CG6992" i="8"/>
  <c r="CH6989" i="8"/>
  <c r="CG6988" i="8"/>
  <c r="CH6985" i="8"/>
  <c r="CG6984" i="8"/>
  <c r="CH6981" i="8"/>
  <c r="CG6980" i="8"/>
  <c r="CH6977" i="8"/>
  <c r="CG6976" i="8"/>
  <c r="CH6973" i="8"/>
  <c r="CG6972" i="8"/>
  <c r="CH6969" i="8"/>
  <c r="CG6968" i="8"/>
  <c r="CH6965" i="8"/>
  <c r="CG6964" i="8"/>
  <c r="CH6961" i="8"/>
  <c r="CG6960" i="8"/>
  <c r="CH6957" i="8"/>
  <c r="CG6956" i="8"/>
  <c r="CH6953" i="8"/>
  <c r="CG6952" i="8"/>
  <c r="CH6949" i="8"/>
  <c r="CG6948" i="8"/>
  <c r="CH6945" i="8"/>
  <c r="CG6944" i="8"/>
  <c r="CH6941" i="8"/>
  <c r="CG6940" i="8"/>
  <c r="CH6937" i="8"/>
  <c r="CG6936" i="8"/>
  <c r="CH6933" i="8"/>
  <c r="CG6932" i="8"/>
  <c r="CH6929" i="8"/>
  <c r="CG6928" i="8"/>
  <c r="CH6925" i="8"/>
  <c r="CG6924" i="8"/>
  <c r="CH6921" i="8"/>
  <c r="CG6920" i="8"/>
  <c r="CH6917" i="8"/>
  <c r="CG6916" i="8"/>
  <c r="CH6913" i="8"/>
  <c r="CG6912" i="8"/>
  <c r="CH6909" i="8"/>
  <c r="CG6908" i="8"/>
  <c r="CH6905" i="8"/>
  <c r="CG6904" i="8"/>
  <c r="CH6901" i="8"/>
  <c r="CG6900" i="8"/>
  <c r="CH6897" i="8"/>
  <c r="CG6896" i="8"/>
  <c r="CH6893" i="8"/>
  <c r="CG6892" i="8"/>
  <c r="CH6889" i="8"/>
  <c r="CG6888" i="8"/>
  <c r="CH6885" i="8"/>
  <c r="CG6884" i="8"/>
  <c r="CH6881" i="8"/>
  <c r="CG6880" i="8"/>
  <c r="CH6877" i="8"/>
  <c r="CG6876" i="8"/>
  <c r="CH6873" i="8"/>
  <c r="CG6872" i="8"/>
  <c r="CH6869" i="8"/>
  <c r="CG6868" i="8"/>
  <c r="CH6865" i="8"/>
  <c r="CG6864" i="8"/>
  <c r="CH6861" i="8"/>
  <c r="CG6860" i="8"/>
  <c r="CH6857" i="8"/>
  <c r="CG6856" i="8"/>
  <c r="CH6853" i="8"/>
  <c r="CG6852" i="8"/>
  <c r="CH6849" i="8"/>
  <c r="CG6848" i="8"/>
  <c r="CH6845" i="8"/>
  <c r="CG6844" i="8"/>
  <c r="CH6841" i="8"/>
  <c r="CG6840" i="8"/>
  <c r="CH6837" i="8"/>
  <c r="CG6836" i="8"/>
  <c r="CH6833" i="8"/>
  <c r="CG6832" i="8"/>
  <c r="CH6829" i="8"/>
  <c r="CG6828" i="8"/>
  <c r="CH6825" i="8"/>
  <c r="CG6824" i="8"/>
  <c r="CH6821" i="8"/>
  <c r="CG6820" i="8"/>
  <c r="CH6817" i="8"/>
  <c r="CG6816" i="8"/>
  <c r="CH6813" i="8"/>
  <c r="CG6812" i="8"/>
  <c r="CH6809" i="8"/>
  <c r="CG6808" i="8"/>
  <c r="CH6805" i="8"/>
  <c r="CG6804" i="8"/>
  <c r="CH6801" i="8"/>
  <c r="CG6800" i="8"/>
  <c r="CH6797" i="8"/>
  <c r="CG6796" i="8"/>
  <c r="CH6793" i="8"/>
  <c r="CG6792" i="8"/>
  <c r="CH6789" i="8"/>
  <c r="CG6788" i="8"/>
  <c r="CH6785" i="8"/>
  <c r="CG6784" i="8"/>
  <c r="CH6781" i="8"/>
  <c r="CG6780" i="8"/>
  <c r="CH6777" i="8"/>
  <c r="CG6776" i="8"/>
  <c r="CH6773" i="8"/>
  <c r="CG6772" i="8"/>
  <c r="CH6769" i="8"/>
  <c r="CG6768" i="8"/>
  <c r="CH6765" i="8"/>
  <c r="CG6764" i="8"/>
  <c r="CH6761" i="8"/>
  <c r="CG6760" i="8"/>
  <c r="CH6757" i="8"/>
  <c r="CG6756" i="8"/>
  <c r="CH6753" i="8"/>
  <c r="CG6752" i="8"/>
  <c r="CH6749" i="8"/>
  <c r="CG6748" i="8"/>
  <c r="CH6745" i="8"/>
  <c r="CG6744" i="8"/>
  <c r="CH6741" i="8"/>
  <c r="CG6740" i="8"/>
  <c r="CH6737" i="8"/>
  <c r="CG6736" i="8"/>
  <c r="CH6733" i="8"/>
  <c r="CG6732" i="8"/>
  <c r="CH6729" i="8"/>
  <c r="CG6728" i="8"/>
  <c r="CH6725" i="8"/>
  <c r="CG6724" i="8"/>
  <c r="CH6721" i="8"/>
  <c r="CG6720" i="8"/>
  <c r="CH6717" i="8"/>
  <c r="CG6716" i="8"/>
  <c r="CH6713" i="8"/>
  <c r="CG6712" i="8"/>
  <c r="CH6709" i="8"/>
  <c r="CG6708" i="8"/>
  <c r="CH6705" i="8"/>
  <c r="CG6704" i="8"/>
  <c r="CH6701" i="8"/>
  <c r="CG6700" i="8"/>
  <c r="CH6697" i="8"/>
  <c r="CG6696" i="8"/>
  <c r="CH6693" i="8"/>
  <c r="CG6692" i="8"/>
  <c r="CH6689" i="8"/>
  <c r="CG6688" i="8"/>
  <c r="CH6685" i="8"/>
  <c r="CG6684" i="8"/>
  <c r="CH6681" i="8"/>
  <c r="CG6680" i="8"/>
  <c r="CH6677" i="8"/>
  <c r="CG6676" i="8"/>
  <c r="CH6673" i="8"/>
  <c r="CG6672" i="8"/>
  <c r="CH6669" i="8"/>
  <c r="CG6668" i="8"/>
  <c r="CH6665" i="8"/>
  <c r="CG6664" i="8"/>
  <c r="CH6661" i="8"/>
  <c r="CG6660" i="8"/>
  <c r="CH6657" i="8"/>
  <c r="CG6656" i="8"/>
  <c r="CH6653" i="8"/>
  <c r="CG6652" i="8"/>
  <c r="CH6649" i="8"/>
  <c r="CG6648" i="8"/>
  <c r="CH6645" i="8"/>
  <c r="CG6644" i="8"/>
  <c r="CH6641" i="8"/>
  <c r="CG6640" i="8"/>
  <c r="CH6637" i="8"/>
  <c r="CG6636" i="8"/>
  <c r="CH6633" i="8"/>
  <c r="CG6632" i="8"/>
  <c r="CH6629" i="8"/>
  <c r="CG6628" i="8"/>
  <c r="CH6625" i="8"/>
  <c r="CG6624" i="8"/>
  <c r="CH6621" i="8"/>
  <c r="CG6620" i="8"/>
  <c r="CH6617" i="8"/>
  <c r="CG6616" i="8"/>
  <c r="CH6613" i="8"/>
  <c r="CG6612" i="8"/>
  <c r="CH6609" i="8"/>
  <c r="CG6608" i="8"/>
  <c r="CH6605" i="8"/>
  <c r="CG6604" i="8"/>
  <c r="CH6601" i="8"/>
  <c r="CG6600" i="8"/>
  <c r="CH6597" i="8"/>
  <c r="CG6596" i="8"/>
  <c r="CH6593" i="8"/>
  <c r="CG6592" i="8"/>
  <c r="CH6589" i="8"/>
  <c r="CG6588" i="8"/>
  <c r="CH6585" i="8"/>
  <c r="CG6584" i="8"/>
  <c r="CH6581" i="8"/>
  <c r="CG6580" i="8"/>
  <c r="CH6577" i="8"/>
  <c r="CG6576" i="8"/>
  <c r="CH6573" i="8"/>
  <c r="CG6572" i="8"/>
  <c r="CH6569" i="8"/>
  <c r="CG6568" i="8"/>
  <c r="CH6565" i="8"/>
  <c r="CG6564" i="8"/>
  <c r="CH6561" i="8"/>
  <c r="CG6560" i="8"/>
  <c r="CH6557" i="8"/>
  <c r="CG6556" i="8"/>
  <c r="CH6553" i="8"/>
  <c r="CG6552" i="8"/>
  <c r="CH6549" i="8"/>
  <c r="CG6548" i="8"/>
  <c r="CH6545" i="8"/>
  <c r="CG6544" i="8"/>
  <c r="CH6541" i="8"/>
  <c r="CG6540" i="8"/>
  <c r="CH6537" i="8"/>
  <c r="CG6536" i="8"/>
  <c r="CH6533" i="8"/>
  <c r="CG6532" i="8"/>
  <c r="CH6529" i="8"/>
  <c r="CG6528" i="8"/>
  <c r="CH6525" i="8"/>
  <c r="CG6524" i="8"/>
  <c r="CH6521" i="8"/>
  <c r="CG6520" i="8"/>
  <c r="CH6518" i="8"/>
  <c r="CG6517" i="8"/>
  <c r="CH6514" i="8"/>
  <c r="CG6513" i="8"/>
  <c r="CH6510" i="8"/>
  <c r="CG6509" i="8"/>
  <c r="CH6506" i="8"/>
  <c r="CG6505" i="8"/>
  <c r="CH6502" i="8"/>
  <c r="CG6501" i="8"/>
  <c r="CH6498" i="8"/>
  <c r="CG6497" i="8"/>
  <c r="CH6494" i="8"/>
  <c r="CG6493" i="8"/>
  <c r="CH6490" i="8"/>
  <c r="CG6489" i="8"/>
  <c r="CH6486" i="8"/>
  <c r="CG6485" i="8"/>
  <c r="CH6482" i="8"/>
  <c r="CG6481" i="8"/>
  <c r="CH6478" i="8"/>
  <c r="CG6477" i="8"/>
  <c r="CH6474" i="8"/>
  <c r="CG6473" i="8"/>
  <c r="CH6470" i="8"/>
  <c r="CG6469" i="8"/>
  <c r="CH6466" i="8"/>
  <c r="CG6465" i="8"/>
  <c r="CH6462" i="8"/>
  <c r="CG6461" i="8"/>
  <c r="CH6458" i="8"/>
  <c r="CG6457" i="8"/>
  <c r="CH6454" i="8"/>
  <c r="CG6453" i="8"/>
  <c r="CH6450" i="8"/>
  <c r="CG6449" i="8"/>
  <c r="CH6446" i="8"/>
  <c r="CG6445" i="8"/>
  <c r="CH6442" i="8"/>
  <c r="CG6441" i="8"/>
  <c r="CH6438" i="8"/>
  <c r="CG6437" i="8"/>
  <c r="CH6434" i="8"/>
  <c r="CG6433" i="8"/>
  <c r="CH6430" i="8"/>
  <c r="CG6429" i="8"/>
  <c r="CH6426" i="8"/>
  <c r="CG6425" i="8"/>
  <c r="CH6422" i="8"/>
  <c r="CG6421" i="8"/>
  <c r="CH6418" i="8"/>
  <c r="CG6417" i="8"/>
  <c r="CH6414" i="8"/>
  <c r="CG6413" i="8"/>
  <c r="CH6410" i="8"/>
  <c r="CG6409" i="8"/>
  <c r="CH6406" i="8"/>
  <c r="CG6405" i="8"/>
  <c r="CH6402" i="8"/>
  <c r="CG6401" i="8"/>
  <c r="CH6398" i="8"/>
  <c r="CG6397" i="8"/>
  <c r="CH6394" i="8"/>
  <c r="CG6393" i="8"/>
  <c r="CH6390" i="8"/>
  <c r="CG6389" i="8"/>
  <c r="CH6386" i="8"/>
  <c r="CG6385" i="8"/>
  <c r="CH6382" i="8"/>
  <c r="CG6381" i="8"/>
  <c r="CH6378" i="8"/>
  <c r="CG6377" i="8"/>
  <c r="CH6374" i="8"/>
  <c r="CG6373" i="8"/>
  <c r="CH6370" i="8"/>
  <c r="CG6369" i="8"/>
  <c r="CH6366" i="8"/>
  <c r="CG6365" i="8"/>
  <c r="CH6362" i="8"/>
  <c r="CG6361" i="8"/>
  <c r="CH6358" i="8"/>
  <c r="CG6357" i="8"/>
  <c r="CH6354" i="8"/>
  <c r="CG6353" i="8"/>
  <c r="CH6350" i="8"/>
  <c r="CG6349" i="8"/>
  <c r="CH6346" i="8"/>
  <c r="CG6345" i="8"/>
  <c r="CH6342" i="8"/>
  <c r="CG6341" i="8"/>
  <c r="CH6338" i="8"/>
  <c r="CG6337" i="8"/>
  <c r="CH6334" i="8"/>
  <c r="CG6333" i="8"/>
  <c r="CH6330" i="8"/>
  <c r="CG6329" i="8"/>
  <c r="CH6326" i="8"/>
  <c r="CG6325" i="8"/>
  <c r="CH6322" i="8"/>
  <c r="CG6321" i="8"/>
  <c r="CH6318" i="8"/>
  <c r="CG6317" i="8"/>
  <c r="CH6314" i="8"/>
  <c r="CG6313" i="8"/>
  <c r="CH6310" i="8"/>
  <c r="CG6309" i="8"/>
  <c r="CH6306" i="8"/>
  <c r="CG6305" i="8"/>
  <c r="CH6302" i="8"/>
  <c r="CG6301" i="8"/>
  <c r="CH6298" i="8"/>
  <c r="CG6297" i="8"/>
  <c r="CH6294" i="8"/>
  <c r="CG6293" i="8"/>
  <c r="CH6290" i="8"/>
  <c r="CG6289" i="8"/>
  <c r="CH6286" i="8"/>
  <c r="CG6285" i="8"/>
  <c r="CH6282" i="8"/>
  <c r="CG6281" i="8"/>
  <c r="CH6278" i="8"/>
  <c r="CG6277" i="8"/>
  <c r="CH6274" i="8"/>
  <c r="CG6273" i="8"/>
  <c r="CH6270" i="8"/>
  <c r="CG6269" i="8"/>
  <c r="CH6266" i="8"/>
  <c r="CG6265" i="8"/>
  <c r="CH6262" i="8"/>
  <c r="CG6261" i="8"/>
  <c r="CH6258" i="8"/>
  <c r="CG6257" i="8"/>
  <c r="CH6254" i="8"/>
  <c r="CG6253" i="8"/>
  <c r="CH6250" i="8"/>
  <c r="CG6249" i="8"/>
  <c r="CH6246" i="8"/>
  <c r="CG6245" i="8"/>
  <c r="CH6242" i="8"/>
  <c r="CG6241" i="8"/>
  <c r="CH6238" i="8"/>
  <c r="CG6237" i="8"/>
  <c r="CH6234" i="8"/>
  <c r="CG6233" i="8"/>
  <c r="CH6230" i="8"/>
  <c r="CG6229" i="8"/>
  <c r="CH6226" i="8"/>
  <c r="CG6225" i="8"/>
  <c r="CH6222" i="8"/>
  <c r="CG6221" i="8"/>
  <c r="CH6218" i="8"/>
  <c r="CG6217" i="8"/>
  <c r="CH6214" i="8"/>
  <c r="CG6213" i="8"/>
  <c r="CH6210" i="8"/>
  <c r="CG6209" i="8"/>
  <c r="CH6206" i="8"/>
  <c r="CG6205" i="8"/>
  <c r="CH6202" i="8"/>
  <c r="CG6201" i="8"/>
  <c r="CH6198" i="8"/>
  <c r="CG6197" i="8"/>
  <c r="CH6194" i="8"/>
  <c r="CG6193" i="8"/>
  <c r="CH6190" i="8"/>
  <c r="CG6189" i="8"/>
  <c r="CH6186" i="8"/>
  <c r="CG6185" i="8"/>
  <c r="CH6182" i="8"/>
  <c r="CG6181" i="8"/>
  <c r="CH6178" i="8"/>
  <c r="CG6177" i="8"/>
  <c r="CH6174" i="8"/>
  <c r="CG6173" i="8"/>
  <c r="CH6170" i="8"/>
  <c r="CG6169" i="8"/>
  <c r="CH6166" i="8"/>
  <c r="CG6165" i="8"/>
  <c r="CH6162" i="8"/>
  <c r="CG6161" i="8"/>
  <c r="CH6158" i="8"/>
  <c r="CG6157" i="8"/>
  <c r="CH6154" i="8"/>
  <c r="CG6153" i="8"/>
  <c r="CH6150" i="8"/>
  <c r="CG6149" i="8"/>
  <c r="CH6146" i="8"/>
  <c r="CG6145" i="8"/>
  <c r="CH6142" i="8"/>
  <c r="CG6141" i="8"/>
  <c r="CH6138" i="8"/>
  <c r="CG6137" i="8"/>
  <c r="CH6134" i="8"/>
  <c r="CG6133" i="8"/>
  <c r="CH6130" i="8"/>
  <c r="CG6129" i="8"/>
  <c r="CH6126" i="8"/>
  <c r="CG6125" i="8"/>
  <c r="CH6122" i="8"/>
  <c r="CG6121" i="8"/>
  <c r="CH6118" i="8"/>
  <c r="CG6117" i="8"/>
  <c r="CH6114" i="8"/>
  <c r="CG6113" i="8"/>
  <c r="CH6110" i="8"/>
  <c r="CG6109" i="8"/>
  <c r="CH6106" i="8"/>
  <c r="CG6105" i="8"/>
  <c r="CH6102" i="8"/>
  <c r="CG6101" i="8"/>
  <c r="CH6098" i="8"/>
  <c r="CG6097" i="8"/>
  <c r="CH6094" i="8"/>
  <c r="CG6093" i="8"/>
  <c r="CH6090" i="8"/>
  <c r="CG6089" i="8"/>
  <c r="CH6086" i="8"/>
  <c r="CG6085" i="8"/>
  <c r="CH6082" i="8"/>
  <c r="CG6081" i="8"/>
  <c r="CH6078" i="8"/>
  <c r="CG6077" i="8"/>
  <c r="CH6074" i="8"/>
  <c r="CG6073" i="8"/>
  <c r="CH6070" i="8"/>
  <c r="CG6069" i="8"/>
  <c r="CH6066" i="8"/>
  <c r="CG6065" i="8"/>
  <c r="CH6062" i="8"/>
  <c r="CG6061" i="8"/>
  <c r="CH6058" i="8"/>
  <c r="CG6057" i="8"/>
  <c r="CH6054" i="8"/>
  <c r="CG6053" i="8"/>
  <c r="CH6050" i="8"/>
  <c r="CG6049" i="8"/>
  <c r="CH6046" i="8"/>
  <c r="CG6045" i="8"/>
  <c r="CH6042" i="8"/>
  <c r="CG6041" i="8"/>
  <c r="CH6038" i="8"/>
  <c r="CG6037" i="8"/>
  <c r="CH6034" i="8"/>
  <c r="CG6033" i="8"/>
  <c r="CH6030" i="8"/>
  <c r="CG6029" i="8"/>
  <c r="CH6026" i="8"/>
  <c r="CG6025" i="8"/>
  <c r="CH6022" i="8"/>
  <c r="CG6021" i="8"/>
  <c r="CH6018" i="8"/>
  <c r="CG6017" i="8"/>
  <c r="CH6014" i="8"/>
  <c r="CG6013" i="8"/>
  <c r="CH6010" i="8"/>
  <c r="CG6009" i="8"/>
  <c r="CH6006" i="8"/>
  <c r="CG6005" i="8"/>
  <c r="CH6002" i="8"/>
  <c r="CG6001" i="8"/>
  <c r="CH5998" i="8"/>
  <c r="CG5997" i="8"/>
  <c r="CH5994" i="8"/>
  <c r="CG5993" i="8"/>
  <c r="CH5990" i="8"/>
  <c r="CG5989" i="8"/>
  <c r="CH5986" i="8"/>
  <c r="CG5985" i="8"/>
  <c r="CH5982" i="8"/>
  <c r="CG5981" i="8"/>
  <c r="CH5978" i="8"/>
  <c r="CG5977" i="8"/>
  <c r="CH5974" i="8"/>
  <c r="CG5973" i="8"/>
  <c r="CH5970" i="8"/>
  <c r="CG5969" i="8"/>
  <c r="CH5966" i="8"/>
  <c r="CG5965" i="8"/>
  <c r="CH5962" i="8"/>
  <c r="CG5961" i="8"/>
  <c r="CH5958" i="8"/>
  <c r="CG5957" i="8"/>
  <c r="CH5954" i="8"/>
  <c r="CG5953" i="8"/>
  <c r="CH5950" i="8"/>
  <c r="CG5949" i="8"/>
  <c r="CH5946" i="8"/>
  <c r="CG5945" i="8"/>
  <c r="CH5942" i="8"/>
  <c r="CG5941" i="8"/>
  <c r="CH5938" i="8"/>
  <c r="CG5937" i="8"/>
  <c r="CH5934" i="8"/>
  <c r="CG5933" i="8"/>
  <c r="CH5930" i="8"/>
  <c r="CG5929" i="8"/>
  <c r="CH5926" i="8"/>
  <c r="CG5925" i="8"/>
  <c r="CH5922" i="8"/>
  <c r="CG5921" i="8"/>
  <c r="CH5918" i="8"/>
  <c r="CG5917" i="8"/>
  <c r="CH5914" i="8"/>
  <c r="CG5913" i="8"/>
  <c r="CH5910" i="8"/>
  <c r="CG5909" i="8"/>
  <c r="CH5906" i="8"/>
  <c r="CG5905" i="8"/>
  <c r="CH5902" i="8"/>
  <c r="CG5901" i="8"/>
  <c r="CH5898" i="8"/>
  <c r="CG5897" i="8"/>
  <c r="CH5894" i="8"/>
  <c r="CG5893" i="8"/>
  <c r="CH5890" i="8"/>
  <c r="CG5889" i="8"/>
  <c r="CH5886" i="8"/>
  <c r="CG5885" i="8"/>
  <c r="CH5882" i="8"/>
  <c r="CG5881" i="8"/>
  <c r="CH5878" i="8"/>
  <c r="CG5877" i="8"/>
  <c r="CH5874" i="8"/>
  <c r="CG5873" i="8"/>
  <c r="CH5870" i="8"/>
  <c r="CG5869" i="8"/>
  <c r="CH5866" i="8"/>
  <c r="CG5865" i="8"/>
  <c r="CH5862" i="8"/>
  <c r="CG5861" i="8"/>
  <c r="CH5858" i="8"/>
  <c r="CG5857" i="8"/>
  <c r="CH5854" i="8"/>
  <c r="CG5853" i="8"/>
  <c r="CH5850" i="8"/>
  <c r="CG5849" i="8"/>
  <c r="CH5846" i="8"/>
  <c r="CG5845" i="8"/>
  <c r="CH5842" i="8"/>
  <c r="CG5841" i="8"/>
  <c r="CH5838" i="8"/>
  <c r="CG5837" i="8"/>
  <c r="CH5834" i="8"/>
  <c r="CG5833" i="8"/>
  <c r="CH5830" i="8"/>
  <c r="CG5829" i="8"/>
  <c r="CH5826" i="8"/>
  <c r="CG5825" i="8"/>
  <c r="CH5822" i="8"/>
  <c r="CG5821" i="8"/>
  <c r="CH5818" i="8"/>
  <c r="CG5817" i="8"/>
  <c r="CH5814" i="8"/>
  <c r="CG5813" i="8"/>
  <c r="CH5810" i="8"/>
  <c r="CG5809" i="8"/>
  <c r="CH5806" i="8"/>
  <c r="CG5805" i="8"/>
  <c r="CH5802" i="8"/>
  <c r="CG5801" i="8"/>
  <c r="CH5798" i="8"/>
  <c r="CG5797" i="8"/>
  <c r="CH5794" i="8"/>
  <c r="CG5793" i="8"/>
  <c r="CH5790" i="8"/>
  <c r="CG5789" i="8"/>
  <c r="CH5786" i="8"/>
  <c r="CG5785" i="8"/>
  <c r="CH5782" i="8"/>
  <c r="CG5781" i="8"/>
  <c r="CH5778" i="8"/>
  <c r="CG5777" i="8"/>
  <c r="CH5774" i="8"/>
  <c r="CG5773" i="8"/>
  <c r="CH5770" i="8"/>
  <c r="CG5769" i="8"/>
  <c r="CH5766" i="8"/>
  <c r="CG5765" i="8"/>
  <c r="CH5762" i="8"/>
  <c r="CG5761" i="8"/>
  <c r="CH5758" i="8"/>
  <c r="CG5757" i="8"/>
  <c r="CH5754" i="8"/>
  <c r="CG5753" i="8"/>
  <c r="CH5750" i="8"/>
  <c r="CG5749" i="8"/>
  <c r="CH5746" i="8"/>
  <c r="CG5745" i="8"/>
  <c r="CH5742" i="8"/>
  <c r="CG5741" i="8"/>
  <c r="CH5738" i="8"/>
  <c r="CG5737" i="8"/>
  <c r="CH5734" i="8"/>
  <c r="CG5733" i="8"/>
  <c r="CH5730" i="8"/>
  <c r="CG5729" i="8"/>
  <c r="CH5726" i="8"/>
  <c r="CG5725" i="8"/>
  <c r="CH5722" i="8"/>
  <c r="CG5721" i="8"/>
  <c r="CH5718" i="8"/>
  <c r="CG5717" i="8"/>
  <c r="CH5714" i="8"/>
  <c r="CG5713" i="8"/>
  <c r="CH5710" i="8"/>
  <c r="CG5709" i="8"/>
  <c r="CH5706" i="8"/>
  <c r="CG5705" i="8"/>
  <c r="CH5702" i="8"/>
  <c r="CG5701" i="8"/>
  <c r="CH5698" i="8"/>
  <c r="CG5697" i="8"/>
  <c r="CH5694" i="8"/>
  <c r="CG5693" i="8"/>
  <c r="CH5690" i="8"/>
  <c r="CG5689" i="8"/>
  <c r="CH5686" i="8"/>
  <c r="CG5685" i="8"/>
  <c r="CH5682" i="8"/>
  <c r="CG5681" i="8"/>
  <c r="CH5678" i="8"/>
  <c r="CG5677" i="8"/>
  <c r="CH5674" i="8"/>
  <c r="CG5673" i="8"/>
  <c r="CH5670" i="8"/>
  <c r="CG5669" i="8"/>
  <c r="CH5666" i="8"/>
  <c r="CG5665" i="8"/>
  <c r="CH5662" i="8"/>
  <c r="CG5661" i="8"/>
  <c r="CH5658" i="8"/>
  <c r="CG5657" i="8"/>
  <c r="CH5654" i="8"/>
  <c r="CG5653" i="8"/>
  <c r="CH5650" i="8"/>
  <c r="CG5649" i="8"/>
  <c r="CH5646" i="8"/>
  <c r="CG5645" i="8"/>
  <c r="CH5642" i="8"/>
  <c r="CG5641" i="8"/>
  <c r="CH5638" i="8"/>
  <c r="CG5637" i="8"/>
  <c r="CH5634" i="8"/>
  <c r="CG5633" i="8"/>
  <c r="CH5630" i="8"/>
  <c r="CG5629" i="8"/>
  <c r="CH5626" i="8"/>
  <c r="CG5625" i="8"/>
  <c r="CH5622" i="8"/>
  <c r="CG5621" i="8"/>
  <c r="CH5618" i="8"/>
  <c r="CG5617" i="8"/>
  <c r="CH5614" i="8"/>
  <c r="CG5613" i="8"/>
  <c r="CH5610" i="8"/>
  <c r="CG5609" i="8"/>
  <c r="CH5606" i="8"/>
  <c r="CG5605" i="8"/>
  <c r="CH5602" i="8"/>
  <c r="CG5601" i="8"/>
  <c r="CH5598" i="8"/>
  <c r="CG5597" i="8"/>
  <c r="CH5594" i="8"/>
  <c r="CG5593" i="8"/>
  <c r="CH5590" i="8"/>
  <c r="CG5589" i="8"/>
  <c r="CH5586" i="8"/>
  <c r="CG5585" i="8"/>
  <c r="CH5582" i="8"/>
  <c r="CG5581" i="8"/>
  <c r="CH5578" i="8"/>
  <c r="CG5577" i="8"/>
  <c r="CH5574" i="8"/>
  <c r="CG5573" i="8"/>
  <c r="CH5570" i="8"/>
  <c r="CG5569" i="8"/>
  <c r="CH5566" i="8"/>
  <c r="CG5565" i="8"/>
  <c r="CH5562" i="8"/>
  <c r="CG5561" i="8"/>
  <c r="CH5558" i="8"/>
  <c r="CG5557" i="8"/>
  <c r="CH5554" i="8"/>
  <c r="CG5553" i="8"/>
  <c r="CH5550" i="8"/>
  <c r="CG5549" i="8"/>
  <c r="CH5546" i="8"/>
  <c r="CG5545" i="8"/>
  <c r="CH5542" i="8"/>
  <c r="CG5541" i="8"/>
  <c r="CH5538" i="8"/>
  <c r="CG5537" i="8"/>
  <c r="CH5534" i="8"/>
  <c r="CG5533" i="8"/>
  <c r="CH5530" i="8"/>
  <c r="CG5529" i="8"/>
  <c r="CH5526" i="8"/>
  <c r="CG5525" i="8"/>
  <c r="CH5522" i="8"/>
  <c r="CG5521" i="8"/>
  <c r="CH5518" i="8"/>
  <c r="CG6518" i="8"/>
  <c r="CH6515" i="8"/>
  <c r="CG6514" i="8"/>
  <c r="CH6511" i="8"/>
  <c r="CG6510" i="8"/>
  <c r="CH6507" i="8"/>
  <c r="CG6506" i="8"/>
  <c r="CH6503" i="8"/>
  <c r="CG6502" i="8"/>
  <c r="CH6499" i="8"/>
  <c r="CG6498" i="8"/>
  <c r="CH6495" i="8"/>
  <c r="CG6494" i="8"/>
  <c r="CH6491" i="8"/>
  <c r="CG6490" i="8"/>
  <c r="CH6487" i="8"/>
  <c r="CG6486" i="8"/>
  <c r="CH6483" i="8"/>
  <c r="CG6482" i="8"/>
  <c r="CH6479" i="8"/>
  <c r="CG6478" i="8"/>
  <c r="CH6475" i="8"/>
  <c r="CG6474" i="8"/>
  <c r="CH6471" i="8"/>
  <c r="CG6470" i="8"/>
  <c r="CH6467" i="8"/>
  <c r="CG6466" i="8"/>
  <c r="CH6463" i="8"/>
  <c r="CG6462" i="8"/>
  <c r="CH6459" i="8"/>
  <c r="CG6458" i="8"/>
  <c r="CH6455" i="8"/>
  <c r="CG6454" i="8"/>
  <c r="CH6451" i="8"/>
  <c r="CG6450" i="8"/>
  <c r="CH6447" i="8"/>
  <c r="CG6446" i="8"/>
  <c r="CH6443" i="8"/>
  <c r="CG6442" i="8"/>
  <c r="CH6439" i="8"/>
  <c r="CG6438" i="8"/>
  <c r="CH6435" i="8"/>
  <c r="CG6434" i="8"/>
  <c r="CH6431" i="8"/>
  <c r="CG6430" i="8"/>
  <c r="CH6427" i="8"/>
  <c r="CG6426" i="8"/>
  <c r="CH6423" i="8"/>
  <c r="CG6422" i="8"/>
  <c r="CH6419" i="8"/>
  <c r="CG6418" i="8"/>
  <c r="CH6415" i="8"/>
  <c r="CG6414" i="8"/>
  <c r="CH6411" i="8"/>
  <c r="CG6410" i="8"/>
  <c r="CH6407" i="8"/>
  <c r="CG6406" i="8"/>
  <c r="CH6403" i="8"/>
  <c r="CG6402" i="8"/>
  <c r="CH6399" i="8"/>
  <c r="CG6398" i="8"/>
  <c r="CH6395" i="8"/>
  <c r="CG6394" i="8"/>
  <c r="CH6391" i="8"/>
  <c r="CG6390" i="8"/>
  <c r="CH6387" i="8"/>
  <c r="CG6386" i="8"/>
  <c r="CH6383" i="8"/>
  <c r="CG6382" i="8"/>
  <c r="CH6379" i="8"/>
  <c r="CG6378" i="8"/>
  <c r="CH6375" i="8"/>
  <c r="CG6374" i="8"/>
  <c r="CH6371" i="8"/>
  <c r="CG6370" i="8"/>
  <c r="CH6367" i="8"/>
  <c r="CG6366" i="8"/>
  <c r="CH6363" i="8"/>
  <c r="CG6362" i="8"/>
  <c r="CH6359" i="8"/>
  <c r="CG6358" i="8"/>
  <c r="CH6355" i="8"/>
  <c r="CG6354" i="8"/>
  <c r="CH6351" i="8"/>
  <c r="CG6350" i="8"/>
  <c r="CH6347" i="8"/>
  <c r="CG6346" i="8"/>
  <c r="CH6343" i="8"/>
  <c r="CG6342" i="8"/>
  <c r="CH6339" i="8"/>
  <c r="CG6338" i="8"/>
  <c r="CH6335" i="8"/>
  <c r="CG6334" i="8"/>
  <c r="CH6331" i="8"/>
  <c r="CG6330" i="8"/>
  <c r="CH6327" i="8"/>
  <c r="CG6326" i="8"/>
  <c r="CH6323" i="8"/>
  <c r="CG6322" i="8"/>
  <c r="CH6319" i="8"/>
  <c r="CG6318" i="8"/>
  <c r="CH6315" i="8"/>
  <c r="CG6314" i="8"/>
  <c r="CH6311" i="8"/>
  <c r="CG6310" i="8"/>
  <c r="CH6307" i="8"/>
  <c r="CG6306" i="8"/>
  <c r="CH6303" i="8"/>
  <c r="CG6302" i="8"/>
  <c r="CH6299" i="8"/>
  <c r="CG6298" i="8"/>
  <c r="CH6295" i="8"/>
  <c r="CG6294" i="8"/>
  <c r="CH6291" i="8"/>
  <c r="CG6290" i="8"/>
  <c r="CH6287" i="8"/>
  <c r="CG6286" i="8"/>
  <c r="CH6283" i="8"/>
  <c r="CG6282" i="8"/>
  <c r="CH6279" i="8"/>
  <c r="CG6278" i="8"/>
  <c r="CH6275" i="8"/>
  <c r="CG6274" i="8"/>
  <c r="CH6271" i="8"/>
  <c r="CG6270" i="8"/>
  <c r="CH6267" i="8"/>
  <c r="CG6266" i="8"/>
  <c r="CH6263" i="8"/>
  <c r="CG6262" i="8"/>
  <c r="CH6259" i="8"/>
  <c r="CG6258" i="8"/>
  <c r="CH6255" i="8"/>
  <c r="CG6254" i="8"/>
  <c r="CH6251" i="8"/>
  <c r="CG6250" i="8"/>
  <c r="CH6247" i="8"/>
  <c r="CG6246" i="8"/>
  <c r="CH6243" i="8"/>
  <c r="CG6242" i="8"/>
  <c r="CH6239" i="8"/>
  <c r="CG6238" i="8"/>
  <c r="CH6235" i="8"/>
  <c r="CG6234" i="8"/>
  <c r="CH6231" i="8"/>
  <c r="CG6230" i="8"/>
  <c r="CH6227" i="8"/>
  <c r="CG6226" i="8"/>
  <c r="CH6223" i="8"/>
  <c r="CG6222" i="8"/>
  <c r="CH6219" i="8"/>
  <c r="CG6218" i="8"/>
  <c r="CH6215" i="8"/>
  <c r="CG6214" i="8"/>
  <c r="CH6211" i="8"/>
  <c r="CG6210" i="8"/>
  <c r="CH6207" i="8"/>
  <c r="CG6206" i="8"/>
  <c r="CH6203" i="8"/>
  <c r="CG6202" i="8"/>
  <c r="CH6199" i="8"/>
  <c r="CG6198" i="8"/>
  <c r="CH6195" i="8"/>
  <c r="CG6194" i="8"/>
  <c r="CH6191" i="8"/>
  <c r="CG6190" i="8"/>
  <c r="CH6187" i="8"/>
  <c r="CG6186" i="8"/>
  <c r="CH6183" i="8"/>
  <c r="CG6182" i="8"/>
  <c r="CH6179" i="8"/>
  <c r="CG6178" i="8"/>
  <c r="CH6175" i="8"/>
  <c r="CG6174" i="8"/>
  <c r="CH6171" i="8"/>
  <c r="CG6170" i="8"/>
  <c r="CH6167" i="8"/>
  <c r="CG6166" i="8"/>
  <c r="CH6163" i="8"/>
  <c r="CG6162" i="8"/>
  <c r="CH6159" i="8"/>
  <c r="CG6158" i="8"/>
  <c r="CH6155" i="8"/>
  <c r="CG6154" i="8"/>
  <c r="CH6151" i="8"/>
  <c r="CG6150" i="8"/>
  <c r="CH6147" i="8"/>
  <c r="CG6146" i="8"/>
  <c r="CH6143" i="8"/>
  <c r="CG6142" i="8"/>
  <c r="CH6139" i="8"/>
  <c r="CG6138" i="8"/>
  <c r="CH6135" i="8"/>
  <c r="CG6134" i="8"/>
  <c r="CH6131" i="8"/>
  <c r="CG6130" i="8"/>
  <c r="CH6127" i="8"/>
  <c r="CG6126" i="8"/>
  <c r="CH6123" i="8"/>
  <c r="CG6122" i="8"/>
  <c r="CH6119" i="8"/>
  <c r="CG6118" i="8"/>
  <c r="CH6115" i="8"/>
  <c r="CG6114" i="8"/>
  <c r="CH6111" i="8"/>
  <c r="CG6110" i="8"/>
  <c r="CH6107" i="8"/>
  <c r="CG6106" i="8"/>
  <c r="CH6103" i="8"/>
  <c r="CG6102" i="8"/>
  <c r="CH6099" i="8"/>
  <c r="CG6098" i="8"/>
  <c r="CH6095" i="8"/>
  <c r="CG6094" i="8"/>
  <c r="CH6091" i="8"/>
  <c r="CG6090" i="8"/>
  <c r="CH6087" i="8"/>
  <c r="CG6086" i="8"/>
  <c r="CH6083" i="8"/>
  <c r="CG6082" i="8"/>
  <c r="CH6079" i="8"/>
  <c r="CG6078" i="8"/>
  <c r="CH6075" i="8"/>
  <c r="CG6074" i="8"/>
  <c r="CH6071" i="8"/>
  <c r="CG6070" i="8"/>
  <c r="CH6067" i="8"/>
  <c r="CG6066" i="8"/>
  <c r="CH6063" i="8"/>
  <c r="CG6062" i="8"/>
  <c r="CH6059" i="8"/>
  <c r="CG6058" i="8"/>
  <c r="CH6055" i="8"/>
  <c r="CG6054" i="8"/>
  <c r="CH6051" i="8"/>
  <c r="CG6050" i="8"/>
  <c r="CH6047" i="8"/>
  <c r="CG6046" i="8"/>
  <c r="CH6043" i="8"/>
  <c r="CG6042" i="8"/>
  <c r="CH6039" i="8"/>
  <c r="CG6038" i="8"/>
  <c r="CH6035" i="8"/>
  <c r="CG6034" i="8"/>
  <c r="CH6031" i="8"/>
  <c r="CG6030" i="8"/>
  <c r="CH6027" i="8"/>
  <c r="CG6026" i="8"/>
  <c r="CH6023" i="8"/>
  <c r="CG6022" i="8"/>
  <c r="CH6019" i="8"/>
  <c r="CG6018" i="8"/>
  <c r="CH6015" i="8"/>
  <c r="CG6014" i="8"/>
  <c r="CH6011" i="8"/>
  <c r="CG6010" i="8"/>
  <c r="CH6007" i="8"/>
  <c r="CG6006" i="8"/>
  <c r="CH6003" i="8"/>
  <c r="CG6002" i="8"/>
  <c r="CH5999" i="8"/>
  <c r="CG5998" i="8"/>
  <c r="CH5995" i="8"/>
  <c r="CG5994" i="8"/>
  <c r="CH5991" i="8"/>
  <c r="CG5990" i="8"/>
  <c r="CH5987" i="8"/>
  <c r="CG5986" i="8"/>
  <c r="CH5983" i="8"/>
  <c r="CG5982" i="8"/>
  <c r="CH5979" i="8"/>
  <c r="CG5978" i="8"/>
  <c r="CH5975" i="8"/>
  <c r="CG5974" i="8"/>
  <c r="CH5971" i="8"/>
  <c r="CG5970" i="8"/>
  <c r="CH5967" i="8"/>
  <c r="CG5966" i="8"/>
  <c r="CH5963" i="8"/>
  <c r="CG5962" i="8"/>
  <c r="CH5959" i="8"/>
  <c r="CG5958" i="8"/>
  <c r="CH5955" i="8"/>
  <c r="CG5954" i="8"/>
  <c r="CH5951" i="8"/>
  <c r="CG5950" i="8"/>
  <c r="CH5947" i="8"/>
  <c r="CG5946" i="8"/>
  <c r="CH5943" i="8"/>
  <c r="CG5942" i="8"/>
  <c r="CH5939" i="8"/>
  <c r="CG5938" i="8"/>
  <c r="CH5935" i="8"/>
  <c r="CG5934" i="8"/>
  <c r="CH5931" i="8"/>
  <c r="CG5930" i="8"/>
  <c r="CH5927" i="8"/>
  <c r="CG5926" i="8"/>
  <c r="CH5923" i="8"/>
  <c r="CG5922" i="8"/>
  <c r="CH5919" i="8"/>
  <c r="CG5918" i="8"/>
  <c r="CH5915" i="8"/>
  <c r="CG5914" i="8"/>
  <c r="CH5911" i="8"/>
  <c r="CG5910" i="8"/>
  <c r="CH5907" i="8"/>
  <c r="CG5906" i="8"/>
  <c r="CH5903" i="8"/>
  <c r="CG5902" i="8"/>
  <c r="CH5899" i="8"/>
  <c r="CG5898" i="8"/>
  <c r="CH5895" i="8"/>
  <c r="CG5894" i="8"/>
  <c r="CH5891" i="8"/>
  <c r="CG5890" i="8"/>
  <c r="CH5887" i="8"/>
  <c r="CG5886" i="8"/>
  <c r="CH5883" i="8"/>
  <c r="CG5882" i="8"/>
  <c r="CH5879" i="8"/>
  <c r="CG5878" i="8"/>
  <c r="CH5875" i="8"/>
  <c r="CG5874" i="8"/>
  <c r="CH5871" i="8"/>
  <c r="CG5870" i="8"/>
  <c r="CH5867" i="8"/>
  <c r="CG5866" i="8"/>
  <c r="CH5863" i="8"/>
  <c r="CG5862" i="8"/>
  <c r="CH5859" i="8"/>
  <c r="CG5858" i="8"/>
  <c r="CH5855" i="8"/>
  <c r="CG5854" i="8"/>
  <c r="CH5851" i="8"/>
  <c r="CG5850" i="8"/>
  <c r="CH5847" i="8"/>
  <c r="CG5846" i="8"/>
  <c r="CH5843" i="8"/>
  <c r="CG5842" i="8"/>
  <c r="CH5839" i="8"/>
  <c r="CG5838" i="8"/>
  <c r="CH5835" i="8"/>
  <c r="CG5834" i="8"/>
  <c r="CH5831" i="8"/>
  <c r="CG5830" i="8"/>
  <c r="CH5827" i="8"/>
  <c r="CG5826" i="8"/>
  <c r="CH5823" i="8"/>
  <c r="CG5822" i="8"/>
  <c r="CH5819" i="8"/>
  <c r="CG5818" i="8"/>
  <c r="CH5815" i="8"/>
  <c r="CG5814" i="8"/>
  <c r="CH5811" i="8"/>
  <c r="CG5810" i="8"/>
  <c r="CH5807" i="8"/>
  <c r="CG5806" i="8"/>
  <c r="CH5803" i="8"/>
  <c r="CG5802" i="8"/>
  <c r="CH5799" i="8"/>
  <c r="CG5798" i="8"/>
  <c r="CH5795" i="8"/>
  <c r="CG5794" i="8"/>
  <c r="CH5791" i="8"/>
  <c r="CG5790" i="8"/>
  <c r="CH5787" i="8"/>
  <c r="CG5786" i="8"/>
  <c r="CH5783" i="8"/>
  <c r="CG5782" i="8"/>
  <c r="CH5779" i="8"/>
  <c r="CG5778" i="8"/>
  <c r="CH5775" i="8"/>
  <c r="CG5774" i="8"/>
  <c r="CH5771" i="8"/>
  <c r="CG5770" i="8"/>
  <c r="CH5767" i="8"/>
  <c r="CG5766" i="8"/>
  <c r="CH5763" i="8"/>
  <c r="CG5762" i="8"/>
  <c r="CH5759" i="8"/>
  <c r="CG5758" i="8"/>
  <c r="CH5755" i="8"/>
  <c r="CG5754" i="8"/>
  <c r="CH5751" i="8"/>
  <c r="CG5750" i="8"/>
  <c r="CH5747" i="8"/>
  <c r="CG5746" i="8"/>
  <c r="CH5743" i="8"/>
  <c r="CG5742" i="8"/>
  <c r="CH5739" i="8"/>
  <c r="CG5738" i="8"/>
  <c r="CH5735" i="8"/>
  <c r="CG5734" i="8"/>
  <c r="CH5731" i="8"/>
  <c r="CG5730" i="8"/>
  <c r="CH5727" i="8"/>
  <c r="CG5726" i="8"/>
  <c r="CH5723" i="8"/>
  <c r="CG5722" i="8"/>
  <c r="CH5719" i="8"/>
  <c r="CG5718" i="8"/>
  <c r="CH5715" i="8"/>
  <c r="CG5714" i="8"/>
  <c r="CH5711" i="8"/>
  <c r="CG5710" i="8"/>
  <c r="CH5707" i="8"/>
  <c r="CG5706" i="8"/>
  <c r="CH5703" i="8"/>
  <c r="CG5702" i="8"/>
  <c r="CH5699" i="8"/>
  <c r="CG5698" i="8"/>
  <c r="CH5695" i="8"/>
  <c r="CG5694" i="8"/>
  <c r="CH5691" i="8"/>
  <c r="CG5690" i="8"/>
  <c r="CH5687" i="8"/>
  <c r="CG5686" i="8"/>
  <c r="CH5683" i="8"/>
  <c r="CG5682" i="8"/>
  <c r="CH5679" i="8"/>
  <c r="CG5678" i="8"/>
  <c r="CH5675" i="8"/>
  <c r="CG5674" i="8"/>
  <c r="CH5671" i="8"/>
  <c r="CG5670" i="8"/>
  <c r="CH5667" i="8"/>
  <c r="CG5666" i="8"/>
  <c r="CH5663" i="8"/>
  <c r="CG5662" i="8"/>
  <c r="CH5659" i="8"/>
  <c r="CG5658" i="8"/>
  <c r="CH5655" i="8"/>
  <c r="CG5654" i="8"/>
  <c r="CH5651" i="8"/>
  <c r="CG5650" i="8"/>
  <c r="CH5647" i="8"/>
  <c r="CG5646" i="8"/>
  <c r="CH5643" i="8"/>
  <c r="CG5642" i="8"/>
  <c r="CH5639" i="8"/>
  <c r="CG5638" i="8"/>
  <c r="CH5635" i="8"/>
  <c r="CG5634" i="8"/>
  <c r="CH5631" i="8"/>
  <c r="CG5630" i="8"/>
  <c r="CH5627" i="8"/>
  <c r="CG5626" i="8"/>
  <c r="CH5623" i="8"/>
  <c r="CG5622" i="8"/>
  <c r="CH5619" i="8"/>
  <c r="CG5618" i="8"/>
  <c r="CH5615" i="8"/>
  <c r="CG5614" i="8"/>
  <c r="CH5611" i="8"/>
  <c r="CG5610" i="8"/>
  <c r="CH5607" i="8"/>
  <c r="CG5606" i="8"/>
  <c r="CH5603" i="8"/>
  <c r="CG5602" i="8"/>
  <c r="CH5599" i="8"/>
  <c r="CG5598" i="8"/>
  <c r="CH5595" i="8"/>
  <c r="CG5594" i="8"/>
  <c r="CH5591" i="8"/>
  <c r="CG5590" i="8"/>
  <c r="CH5587" i="8"/>
  <c r="CG5586" i="8"/>
  <c r="CH5583" i="8"/>
  <c r="CG5582" i="8"/>
  <c r="CH5579" i="8"/>
  <c r="CG5578" i="8"/>
  <c r="CH5575" i="8"/>
  <c r="CG5574" i="8"/>
  <c r="CH5571" i="8"/>
  <c r="CG5570" i="8"/>
  <c r="CH5567" i="8"/>
  <c r="CG5566" i="8"/>
  <c r="CH5563" i="8"/>
  <c r="CG5562" i="8"/>
  <c r="CH5559" i="8"/>
  <c r="CG5558" i="8"/>
  <c r="CH5555" i="8"/>
  <c r="CG5554" i="8"/>
  <c r="CH5551" i="8"/>
  <c r="CG5550" i="8"/>
  <c r="CH5547" i="8"/>
  <c r="CG5546" i="8"/>
  <c r="CH5543" i="8"/>
  <c r="CG5542" i="8"/>
  <c r="CH5539" i="8"/>
  <c r="CG5538" i="8"/>
  <c r="CH5535" i="8"/>
  <c r="CG5534" i="8"/>
  <c r="CH5531" i="8"/>
  <c r="CG5530" i="8"/>
  <c r="CH5527" i="8"/>
  <c r="CG5526" i="8"/>
  <c r="CH5523" i="8"/>
  <c r="CG5522" i="8"/>
  <c r="CH5519" i="8"/>
  <c r="CG5518" i="8"/>
  <c r="CH5515" i="8"/>
  <c r="CG5514" i="8"/>
  <c r="CH5511" i="8"/>
  <c r="CG5510" i="8"/>
  <c r="CH5507" i="8"/>
  <c r="CG5506" i="8"/>
  <c r="CH5503" i="8"/>
  <c r="CG5502" i="8"/>
  <c r="CH5499" i="8"/>
  <c r="CG5498" i="8"/>
  <c r="CG6519" i="8"/>
  <c r="CH6516" i="8"/>
  <c r="CG6515" i="8"/>
  <c r="CH6512" i="8"/>
  <c r="CG6511" i="8"/>
  <c r="CH6508" i="8"/>
  <c r="CG6507" i="8"/>
  <c r="CH6504" i="8"/>
  <c r="CG6503" i="8"/>
  <c r="CH6500" i="8"/>
  <c r="CG6499" i="8"/>
  <c r="CH6496" i="8"/>
  <c r="CG6495" i="8"/>
  <c r="CH6492" i="8"/>
  <c r="CG6491" i="8"/>
  <c r="CH6488" i="8"/>
  <c r="CG6487" i="8"/>
  <c r="CH6484" i="8"/>
  <c r="CG6483" i="8"/>
  <c r="CH6480" i="8"/>
  <c r="CG6479" i="8"/>
  <c r="CH6476" i="8"/>
  <c r="CG6475" i="8"/>
  <c r="CH6472" i="8"/>
  <c r="CG6471" i="8"/>
  <c r="CH6468" i="8"/>
  <c r="CG6467" i="8"/>
  <c r="CH6464" i="8"/>
  <c r="CG6463" i="8"/>
  <c r="CH6460" i="8"/>
  <c r="CG6459" i="8"/>
  <c r="CH6456" i="8"/>
  <c r="CG6455" i="8"/>
  <c r="CH6452" i="8"/>
  <c r="CG6451" i="8"/>
  <c r="CH6448" i="8"/>
  <c r="CG6447" i="8"/>
  <c r="CH6444" i="8"/>
  <c r="CG6443" i="8"/>
  <c r="CH6440" i="8"/>
  <c r="CG6439" i="8"/>
  <c r="CH6436" i="8"/>
  <c r="CG6435" i="8"/>
  <c r="CH6432" i="8"/>
  <c r="CG6431" i="8"/>
  <c r="CH6428" i="8"/>
  <c r="CG6427" i="8"/>
  <c r="CH6424" i="8"/>
  <c r="CG6423" i="8"/>
  <c r="CH6420" i="8"/>
  <c r="CG6419" i="8"/>
  <c r="CH6416" i="8"/>
  <c r="CG6415" i="8"/>
  <c r="CH6412" i="8"/>
  <c r="CG6411" i="8"/>
  <c r="CH6408" i="8"/>
  <c r="CG6407" i="8"/>
  <c r="CH6404" i="8"/>
  <c r="CG6403" i="8"/>
  <c r="CH6400" i="8"/>
  <c r="CG6399" i="8"/>
  <c r="CH6396" i="8"/>
  <c r="CG6395" i="8"/>
  <c r="CH6392" i="8"/>
  <c r="CG6391" i="8"/>
  <c r="CH6388" i="8"/>
  <c r="CG6387" i="8"/>
  <c r="CH6384" i="8"/>
  <c r="CG6383" i="8"/>
  <c r="CH6380" i="8"/>
  <c r="CG6379" i="8"/>
  <c r="CH6376" i="8"/>
  <c r="CG6375" i="8"/>
  <c r="CH6372" i="8"/>
  <c r="CG6371" i="8"/>
  <c r="CH6368" i="8"/>
  <c r="CG6367" i="8"/>
  <c r="CH6364" i="8"/>
  <c r="CG6363" i="8"/>
  <c r="CH6360" i="8"/>
  <c r="CG6359" i="8"/>
  <c r="CH6356" i="8"/>
  <c r="CG6355" i="8"/>
  <c r="CH6352" i="8"/>
  <c r="CG6351" i="8"/>
  <c r="CH6348" i="8"/>
  <c r="CG6347" i="8"/>
  <c r="CH6344" i="8"/>
  <c r="CG6343" i="8"/>
  <c r="CH6340" i="8"/>
  <c r="CG6339" i="8"/>
  <c r="CH6336" i="8"/>
  <c r="CG6335" i="8"/>
  <c r="CH6332" i="8"/>
  <c r="CG6331" i="8"/>
  <c r="CH6328" i="8"/>
  <c r="CG6327" i="8"/>
  <c r="CH6324" i="8"/>
  <c r="CG6323" i="8"/>
  <c r="CH6320" i="8"/>
  <c r="CG6319" i="8"/>
  <c r="CH6316" i="8"/>
  <c r="CG6315" i="8"/>
  <c r="CH6312" i="8"/>
  <c r="CG6311" i="8"/>
  <c r="CH6308" i="8"/>
  <c r="CG6307" i="8"/>
  <c r="CH6304" i="8"/>
  <c r="CG6303" i="8"/>
  <c r="CH6300" i="8"/>
  <c r="CG6299" i="8"/>
  <c r="CH6296" i="8"/>
  <c r="CG6295" i="8"/>
  <c r="CH6292" i="8"/>
  <c r="CG6291" i="8"/>
  <c r="CH6288" i="8"/>
  <c r="CG6287" i="8"/>
  <c r="CH6284" i="8"/>
  <c r="CG6283" i="8"/>
  <c r="CH6280" i="8"/>
  <c r="CG6279" i="8"/>
  <c r="CH6276" i="8"/>
  <c r="CG6275" i="8"/>
  <c r="CH6272" i="8"/>
  <c r="CG6271" i="8"/>
  <c r="CH6268" i="8"/>
  <c r="CG6267" i="8"/>
  <c r="CH6264" i="8"/>
  <c r="CG6263" i="8"/>
  <c r="CH6260" i="8"/>
  <c r="CG6259" i="8"/>
  <c r="CH6256" i="8"/>
  <c r="CG6255" i="8"/>
  <c r="CH6252" i="8"/>
  <c r="CG6251" i="8"/>
  <c r="CH6248" i="8"/>
  <c r="CG6247" i="8"/>
  <c r="CH6244" i="8"/>
  <c r="CG6243" i="8"/>
  <c r="CH6240" i="8"/>
  <c r="CG6239" i="8"/>
  <c r="CH6236" i="8"/>
  <c r="CG6235" i="8"/>
  <c r="CH6232" i="8"/>
  <c r="CG6231" i="8"/>
  <c r="CH6228" i="8"/>
  <c r="CG6227" i="8"/>
  <c r="CH6224" i="8"/>
  <c r="CG6223" i="8"/>
  <c r="CH6220" i="8"/>
  <c r="CG6219" i="8"/>
  <c r="CH6216" i="8"/>
  <c r="CG6215" i="8"/>
  <c r="CH6212" i="8"/>
  <c r="CG6211" i="8"/>
  <c r="CH6208" i="8"/>
  <c r="CG6207" i="8"/>
  <c r="CH6204" i="8"/>
  <c r="CG6203" i="8"/>
  <c r="CH6200" i="8"/>
  <c r="CG6199" i="8"/>
  <c r="CH6196" i="8"/>
  <c r="CG6195" i="8"/>
  <c r="CH6192" i="8"/>
  <c r="CG6191" i="8"/>
  <c r="CH6188" i="8"/>
  <c r="CG6187" i="8"/>
  <c r="CH6184" i="8"/>
  <c r="CG6183" i="8"/>
  <c r="CH6180" i="8"/>
  <c r="CG6179" i="8"/>
  <c r="CH6176" i="8"/>
  <c r="CG6175" i="8"/>
  <c r="CH6172" i="8"/>
  <c r="CG6171" i="8"/>
  <c r="CH6168" i="8"/>
  <c r="CG6167" i="8"/>
  <c r="CH6164" i="8"/>
  <c r="CG6163" i="8"/>
  <c r="CH6160" i="8"/>
  <c r="CG6159" i="8"/>
  <c r="CH6156" i="8"/>
  <c r="CG6155" i="8"/>
  <c r="CH6152" i="8"/>
  <c r="CG6151" i="8"/>
  <c r="CH6148" i="8"/>
  <c r="CG6147" i="8"/>
  <c r="CH6144" i="8"/>
  <c r="CG6143" i="8"/>
  <c r="CH6140" i="8"/>
  <c r="CG6139" i="8"/>
  <c r="CH6136" i="8"/>
  <c r="CG6135" i="8"/>
  <c r="CH6132" i="8"/>
  <c r="CG6131" i="8"/>
  <c r="CH6128" i="8"/>
  <c r="CG6127" i="8"/>
  <c r="CH6124" i="8"/>
  <c r="CG6123" i="8"/>
  <c r="CH6120" i="8"/>
  <c r="CG6119" i="8"/>
  <c r="CH6116" i="8"/>
  <c r="CG6115" i="8"/>
  <c r="CH6112" i="8"/>
  <c r="CG6111" i="8"/>
  <c r="CH6108" i="8"/>
  <c r="CG6107" i="8"/>
  <c r="CH6104" i="8"/>
  <c r="CG6103" i="8"/>
  <c r="CH6100" i="8"/>
  <c r="CG6099" i="8"/>
  <c r="CH6096" i="8"/>
  <c r="CG6095" i="8"/>
  <c r="CH6092" i="8"/>
  <c r="CG6091" i="8"/>
  <c r="CH6088" i="8"/>
  <c r="CG6087" i="8"/>
  <c r="CH6084" i="8"/>
  <c r="CG6083" i="8"/>
  <c r="CH6080" i="8"/>
  <c r="CG6079" i="8"/>
  <c r="CH6076" i="8"/>
  <c r="CG6075" i="8"/>
  <c r="CH6072" i="8"/>
  <c r="CG6071" i="8"/>
  <c r="CH6068" i="8"/>
  <c r="CG6067" i="8"/>
  <c r="CH6064" i="8"/>
  <c r="CG6063" i="8"/>
  <c r="CH6060" i="8"/>
  <c r="CG6059" i="8"/>
  <c r="CH6056" i="8"/>
  <c r="CG6055" i="8"/>
  <c r="CH6052" i="8"/>
  <c r="CG6051" i="8"/>
  <c r="CH6048" i="8"/>
  <c r="CG6047" i="8"/>
  <c r="CH6044" i="8"/>
  <c r="CG6043" i="8"/>
  <c r="CH6040" i="8"/>
  <c r="CG6039" i="8"/>
  <c r="CH6036" i="8"/>
  <c r="CG6035" i="8"/>
  <c r="CH6032" i="8"/>
  <c r="CG6031" i="8"/>
  <c r="CH6028" i="8"/>
  <c r="CG6027" i="8"/>
  <c r="CH6024" i="8"/>
  <c r="CG6023" i="8"/>
  <c r="CH6020" i="8"/>
  <c r="CG6019" i="8"/>
  <c r="CH6016" i="8"/>
  <c r="CG6015" i="8"/>
  <c r="CH6012" i="8"/>
  <c r="CG6011" i="8"/>
  <c r="CH6008" i="8"/>
  <c r="CG6007" i="8"/>
  <c r="CH6004" i="8"/>
  <c r="CG6003" i="8"/>
  <c r="CH6000" i="8"/>
  <c r="CG5999" i="8"/>
  <c r="CH5996" i="8"/>
  <c r="CG5995" i="8"/>
  <c r="CH5992" i="8"/>
  <c r="CG5991" i="8"/>
  <c r="CH5988" i="8"/>
  <c r="CG5987" i="8"/>
  <c r="CH5984" i="8"/>
  <c r="CG5983" i="8"/>
  <c r="CH5980" i="8"/>
  <c r="CG5979" i="8"/>
  <c r="CH5976" i="8"/>
  <c r="CG5975" i="8"/>
  <c r="CH5972" i="8"/>
  <c r="CG5971" i="8"/>
  <c r="CH5968" i="8"/>
  <c r="CG5967" i="8"/>
  <c r="CH5964" i="8"/>
  <c r="CG5963" i="8"/>
  <c r="CH5960" i="8"/>
  <c r="CG5959" i="8"/>
  <c r="CH5956" i="8"/>
  <c r="CG5955" i="8"/>
  <c r="CH5952" i="8"/>
  <c r="CG5951" i="8"/>
  <c r="CH5948" i="8"/>
  <c r="CG5947" i="8"/>
  <c r="CH5944" i="8"/>
  <c r="CG5943" i="8"/>
  <c r="CH5940" i="8"/>
  <c r="CG5939" i="8"/>
  <c r="CH5936" i="8"/>
  <c r="CG5935" i="8"/>
  <c r="CH5932" i="8"/>
  <c r="CG5931" i="8"/>
  <c r="CH5928" i="8"/>
  <c r="CG5927" i="8"/>
  <c r="CH5924" i="8"/>
  <c r="CG5923" i="8"/>
  <c r="CH5920" i="8"/>
  <c r="CG5919" i="8"/>
  <c r="CH5916" i="8"/>
  <c r="CG5915" i="8"/>
  <c r="CH5912" i="8"/>
  <c r="CG5911" i="8"/>
  <c r="CH5908" i="8"/>
  <c r="CG5907" i="8"/>
  <c r="CH5904" i="8"/>
  <c r="CG5903" i="8"/>
  <c r="CH5900" i="8"/>
  <c r="CG5899" i="8"/>
  <c r="CH5896" i="8"/>
  <c r="CG5895" i="8"/>
  <c r="CH5892" i="8"/>
  <c r="CG5891" i="8"/>
  <c r="CH5888" i="8"/>
  <c r="CG5887" i="8"/>
  <c r="CH5884" i="8"/>
  <c r="CG5883" i="8"/>
  <c r="CH5880" i="8"/>
  <c r="CG5879" i="8"/>
  <c r="CH5876" i="8"/>
  <c r="CG5875" i="8"/>
  <c r="CH5872" i="8"/>
  <c r="CG5871" i="8"/>
  <c r="CH5868" i="8"/>
  <c r="CG5867" i="8"/>
  <c r="CH5864" i="8"/>
  <c r="CG5863" i="8"/>
  <c r="CH5860" i="8"/>
  <c r="CG5859" i="8"/>
  <c r="CH5856" i="8"/>
  <c r="CG5855" i="8"/>
  <c r="CH5852" i="8"/>
  <c r="CG5851" i="8"/>
  <c r="CH5848" i="8"/>
  <c r="CG5847" i="8"/>
  <c r="CH5844" i="8"/>
  <c r="CG5843" i="8"/>
  <c r="CH5840" i="8"/>
  <c r="CG5839" i="8"/>
  <c r="CH5836" i="8"/>
  <c r="CG5835" i="8"/>
  <c r="CH5832" i="8"/>
  <c r="CG5831" i="8"/>
  <c r="CH5828" i="8"/>
  <c r="CG5827" i="8"/>
  <c r="CH5824" i="8"/>
  <c r="CG5823" i="8"/>
  <c r="CH5820" i="8"/>
  <c r="CG5819" i="8"/>
  <c r="CH5816" i="8"/>
  <c r="CG5815" i="8"/>
  <c r="CH5812" i="8"/>
  <c r="CG5811" i="8"/>
  <c r="CH5808" i="8"/>
  <c r="CG5807" i="8"/>
  <c r="CH5804" i="8"/>
  <c r="CG5803" i="8"/>
  <c r="CH5800" i="8"/>
  <c r="CG5799" i="8"/>
  <c r="CH5796" i="8"/>
  <c r="CG5795" i="8"/>
  <c r="CH5792" i="8"/>
  <c r="CG5791" i="8"/>
  <c r="CH5788" i="8"/>
  <c r="CG5787" i="8"/>
  <c r="CH5784" i="8"/>
  <c r="CG5783" i="8"/>
  <c r="CH5780" i="8"/>
  <c r="CG5779" i="8"/>
  <c r="CH5776" i="8"/>
  <c r="CG5775" i="8"/>
  <c r="CH5772" i="8"/>
  <c r="CG5771" i="8"/>
  <c r="CH5768" i="8"/>
  <c r="CG5767" i="8"/>
  <c r="CH5764" i="8"/>
  <c r="CG5763" i="8"/>
  <c r="CH5760" i="8"/>
  <c r="CG5759" i="8"/>
  <c r="CH5756" i="8"/>
  <c r="CG5755" i="8"/>
  <c r="CH5752" i="8"/>
  <c r="CG5751" i="8"/>
  <c r="CH5748" i="8"/>
  <c r="CG5747" i="8"/>
  <c r="CH5744" i="8"/>
  <c r="CG5743" i="8"/>
  <c r="CH5740" i="8"/>
  <c r="CG5739" i="8"/>
  <c r="CH5736" i="8"/>
  <c r="CG5735" i="8"/>
  <c r="CH5732" i="8"/>
  <c r="CG5731" i="8"/>
  <c r="CH5728" i="8"/>
  <c r="CG5727" i="8"/>
  <c r="CH5724" i="8"/>
  <c r="CG5723" i="8"/>
  <c r="CH5720" i="8"/>
  <c r="CG5719" i="8"/>
  <c r="CH5716" i="8"/>
  <c r="CG5715" i="8"/>
  <c r="CH5712" i="8"/>
  <c r="CG5711" i="8"/>
  <c r="CH5708" i="8"/>
  <c r="CG5707" i="8"/>
  <c r="CH5704" i="8"/>
  <c r="CG5703" i="8"/>
  <c r="CH5700" i="8"/>
  <c r="CG5699" i="8"/>
  <c r="CH5696" i="8"/>
  <c r="CG5695" i="8"/>
  <c r="CH5692" i="8"/>
  <c r="CG5691" i="8"/>
  <c r="CH5688" i="8"/>
  <c r="CG5687" i="8"/>
  <c r="CH5684" i="8"/>
  <c r="CG5683" i="8"/>
  <c r="CH5680" i="8"/>
  <c r="CG5679" i="8"/>
  <c r="CH5676" i="8"/>
  <c r="CG5675" i="8"/>
  <c r="CH5672" i="8"/>
  <c r="CG5671" i="8"/>
  <c r="CH5668" i="8"/>
  <c r="CG5667" i="8"/>
  <c r="CH5664" i="8"/>
  <c r="CG5663" i="8"/>
  <c r="CH5660" i="8"/>
  <c r="CG5659" i="8"/>
  <c r="CH5656" i="8"/>
  <c r="CG5655" i="8"/>
  <c r="CH5652" i="8"/>
  <c r="CG5651" i="8"/>
  <c r="CH5648" i="8"/>
  <c r="CG5647" i="8"/>
  <c r="CH5644" i="8"/>
  <c r="CG5643" i="8"/>
  <c r="CH5640" i="8"/>
  <c r="CG5639" i="8"/>
  <c r="CH5636" i="8"/>
  <c r="CG5635" i="8"/>
  <c r="CH5632" i="8"/>
  <c r="CG5631" i="8"/>
  <c r="CH5628" i="8"/>
  <c r="CG5627" i="8"/>
  <c r="CH5624" i="8"/>
  <c r="CG5623" i="8"/>
  <c r="CH5620" i="8"/>
  <c r="CG5619" i="8"/>
  <c r="CH5616" i="8"/>
  <c r="CG5615" i="8"/>
  <c r="CH5612" i="8"/>
  <c r="CG5611" i="8"/>
  <c r="CH5608" i="8"/>
  <c r="CG5607" i="8"/>
  <c r="CH5604" i="8"/>
  <c r="CG5603" i="8"/>
  <c r="CH5600" i="8"/>
  <c r="CG5599" i="8"/>
  <c r="CH5596" i="8"/>
  <c r="CG5595" i="8"/>
  <c r="CH5592" i="8"/>
  <c r="CG5591" i="8"/>
  <c r="CH5588" i="8"/>
  <c r="CG5587" i="8"/>
  <c r="CH5584" i="8"/>
  <c r="CG5583" i="8"/>
  <c r="CH5580" i="8"/>
  <c r="CG5579" i="8"/>
  <c r="CH5576" i="8"/>
  <c r="CG5575" i="8"/>
  <c r="CH5572" i="8"/>
  <c r="CG5571" i="8"/>
  <c r="CH5568" i="8"/>
  <c r="CG5567" i="8"/>
  <c r="CH5564" i="8"/>
  <c r="CG5563" i="8"/>
  <c r="CH5560" i="8"/>
  <c r="CG5559" i="8"/>
  <c r="CH5556" i="8"/>
  <c r="CG5555" i="8"/>
  <c r="CH5552" i="8"/>
  <c r="CG5551" i="8"/>
  <c r="CH5548" i="8"/>
  <c r="CG5547" i="8"/>
  <c r="CH5544" i="8"/>
  <c r="CG5543" i="8"/>
  <c r="CH5540" i="8"/>
  <c r="CG5539" i="8"/>
  <c r="CH5536" i="8"/>
  <c r="CG5535" i="8"/>
  <c r="CH5532" i="8"/>
  <c r="CG5531" i="8"/>
  <c r="CH5528" i="8"/>
  <c r="CG5527" i="8"/>
  <c r="CH5524" i="8"/>
  <c r="CG5523" i="8"/>
  <c r="CH5520" i="8"/>
  <c r="CG5519" i="8"/>
  <c r="CH5516" i="8"/>
  <c r="CG5515" i="8"/>
  <c r="CH6517" i="8"/>
  <c r="CG6516" i="8"/>
  <c r="CH6513" i="8"/>
  <c r="CG6512" i="8"/>
  <c r="CH6509" i="8"/>
  <c r="CG6508" i="8"/>
  <c r="CH6505" i="8"/>
  <c r="CG6504" i="8"/>
  <c r="CH6501" i="8"/>
  <c r="CG6500" i="8"/>
  <c r="CH6497" i="8"/>
  <c r="CG6496" i="8"/>
  <c r="CH6493" i="8"/>
  <c r="CG6492" i="8"/>
  <c r="CH6489" i="8"/>
  <c r="CG6488" i="8"/>
  <c r="CH6485" i="8"/>
  <c r="CG6484" i="8"/>
  <c r="CH6481" i="8"/>
  <c r="CG6480" i="8"/>
  <c r="CH6477" i="8"/>
  <c r="CG6476" i="8"/>
  <c r="CH6473" i="8"/>
  <c r="CG6472" i="8"/>
  <c r="CH6469" i="8"/>
  <c r="CG6468" i="8"/>
  <c r="CH6465" i="8"/>
  <c r="CG6464" i="8"/>
  <c r="CH6461" i="8"/>
  <c r="CG6460" i="8"/>
  <c r="CH6457" i="8"/>
  <c r="CG6456" i="8"/>
  <c r="CH6453" i="8"/>
  <c r="CG6452" i="8"/>
  <c r="CH6449" i="8"/>
  <c r="CG6448" i="8"/>
  <c r="CH6445" i="8"/>
  <c r="CG6444" i="8"/>
  <c r="CH6441" i="8"/>
  <c r="CG6440" i="8"/>
  <c r="CH6437" i="8"/>
  <c r="CG6436" i="8"/>
  <c r="CH6433" i="8"/>
  <c r="CG6432" i="8"/>
  <c r="CH6429" i="8"/>
  <c r="CG6428" i="8"/>
  <c r="CH6425" i="8"/>
  <c r="CG6424" i="8"/>
  <c r="CH6421" i="8"/>
  <c r="CG6420" i="8"/>
  <c r="CH6417" i="8"/>
  <c r="CG6416" i="8"/>
  <c r="CH6413" i="8"/>
  <c r="CG6412" i="8"/>
  <c r="CH6409" i="8"/>
  <c r="CG6408" i="8"/>
  <c r="CH6405" i="8"/>
  <c r="CG6404" i="8"/>
  <c r="CH6401" i="8"/>
  <c r="CG6400" i="8"/>
  <c r="CH6397" i="8"/>
  <c r="CG6396" i="8"/>
  <c r="CH6393" i="8"/>
  <c r="CG6392" i="8"/>
  <c r="CH6389" i="8"/>
  <c r="CG6388" i="8"/>
  <c r="CH6385" i="8"/>
  <c r="CG6384" i="8"/>
  <c r="CH6381" i="8"/>
  <c r="CG6380" i="8"/>
  <c r="CH6377" i="8"/>
  <c r="CG6376" i="8"/>
  <c r="CH6373" i="8"/>
  <c r="CG6372" i="8"/>
  <c r="CH6369" i="8"/>
  <c r="CG6368" i="8"/>
  <c r="CH6365" i="8"/>
  <c r="CG6364" i="8"/>
  <c r="CH6361" i="8"/>
  <c r="CG6360" i="8"/>
  <c r="CH6357" i="8"/>
  <c r="CG6356" i="8"/>
  <c r="CH6353" i="8"/>
  <c r="CG6352" i="8"/>
  <c r="CH6349" i="8"/>
  <c r="CG6348" i="8"/>
  <c r="CH6345" i="8"/>
  <c r="CG6344" i="8"/>
  <c r="CH6341" i="8"/>
  <c r="CG6340" i="8"/>
  <c r="CH6337" i="8"/>
  <c r="CG6336" i="8"/>
  <c r="CH6333" i="8"/>
  <c r="CG6332" i="8"/>
  <c r="CH6329" i="8"/>
  <c r="CG6328" i="8"/>
  <c r="CH6325" i="8"/>
  <c r="CG6324" i="8"/>
  <c r="CH6321" i="8"/>
  <c r="CG6320" i="8"/>
  <c r="CH6317" i="8"/>
  <c r="CG6316" i="8"/>
  <c r="CH6313" i="8"/>
  <c r="CG6312" i="8"/>
  <c r="CH6309" i="8"/>
  <c r="CG6308" i="8"/>
  <c r="CH6305" i="8"/>
  <c r="CG6304" i="8"/>
  <c r="CH6301" i="8"/>
  <c r="CG6300" i="8"/>
  <c r="CH6297" i="8"/>
  <c r="CG6296" i="8"/>
  <c r="CH6293" i="8"/>
  <c r="CG6292" i="8"/>
  <c r="CH6289" i="8"/>
  <c r="CG6288" i="8"/>
  <c r="CH6285" i="8"/>
  <c r="CG6284" i="8"/>
  <c r="CH6281" i="8"/>
  <c r="CG6280" i="8"/>
  <c r="CH6277" i="8"/>
  <c r="CG6276" i="8"/>
  <c r="CH6273" i="8"/>
  <c r="CG6272" i="8"/>
  <c r="CH6269" i="8"/>
  <c r="CG6268" i="8"/>
  <c r="CH6265" i="8"/>
  <c r="CG6264" i="8"/>
  <c r="CH6261" i="8"/>
  <c r="CG6260" i="8"/>
  <c r="CH6257" i="8"/>
  <c r="CG6256" i="8"/>
  <c r="CH6253" i="8"/>
  <c r="CG6252" i="8"/>
  <c r="CH6249" i="8"/>
  <c r="CG6248" i="8"/>
  <c r="CH6245" i="8"/>
  <c r="CG6244" i="8"/>
  <c r="CH6241" i="8"/>
  <c r="CG6240" i="8"/>
  <c r="CH6237" i="8"/>
  <c r="CG6236" i="8"/>
  <c r="CH6233" i="8"/>
  <c r="CG6232" i="8"/>
  <c r="CH6229" i="8"/>
  <c r="CG6228" i="8"/>
  <c r="CH6225" i="8"/>
  <c r="CG6224" i="8"/>
  <c r="CH6221" i="8"/>
  <c r="CG6220" i="8"/>
  <c r="CH6217" i="8"/>
  <c r="CG6216" i="8"/>
  <c r="CH6213" i="8"/>
  <c r="CG6212" i="8"/>
  <c r="CH6209" i="8"/>
  <c r="CG6208" i="8"/>
  <c r="CH6205" i="8"/>
  <c r="CG6204" i="8"/>
  <c r="CH6201" i="8"/>
  <c r="CG6200" i="8"/>
  <c r="CH6197" i="8"/>
  <c r="CG6196" i="8"/>
  <c r="CH6193" i="8"/>
  <c r="CG6192" i="8"/>
  <c r="CH6189" i="8"/>
  <c r="CG6188" i="8"/>
  <c r="CH6185" i="8"/>
  <c r="CG6184" i="8"/>
  <c r="CH6181" i="8"/>
  <c r="CG6180" i="8"/>
  <c r="CH6177" i="8"/>
  <c r="CG6176" i="8"/>
  <c r="CH6173" i="8"/>
  <c r="CG6172" i="8"/>
  <c r="CH6169" i="8"/>
  <c r="CG6168" i="8"/>
  <c r="CH6165" i="8"/>
  <c r="CG6164" i="8"/>
  <c r="CH6161" i="8"/>
  <c r="CG6160" i="8"/>
  <c r="CH6157" i="8"/>
  <c r="CG6156" i="8"/>
  <c r="CH6153" i="8"/>
  <c r="CG6152" i="8"/>
  <c r="CH6149" i="8"/>
  <c r="CG6148" i="8"/>
  <c r="CH6145" i="8"/>
  <c r="CG6144" i="8"/>
  <c r="CH6141" i="8"/>
  <c r="CG6140" i="8"/>
  <c r="CH6137" i="8"/>
  <c r="CG6136" i="8"/>
  <c r="CH6133" i="8"/>
  <c r="CG6132" i="8"/>
  <c r="CH6129" i="8"/>
  <c r="CG6128" i="8"/>
  <c r="CH6125" i="8"/>
  <c r="CG6124" i="8"/>
  <c r="CH6121" i="8"/>
  <c r="CG6120" i="8"/>
  <c r="CH6117" i="8"/>
  <c r="CG6116" i="8"/>
  <c r="CH6113" i="8"/>
  <c r="CG6112" i="8"/>
  <c r="CH6109" i="8"/>
  <c r="CG6108" i="8"/>
  <c r="CH6105" i="8"/>
  <c r="CG6104" i="8"/>
  <c r="CH6101" i="8"/>
  <c r="CG6100" i="8"/>
  <c r="CH6097" i="8"/>
  <c r="CG6096" i="8"/>
  <c r="CH6093" i="8"/>
  <c r="CG6092" i="8"/>
  <c r="CH6089" i="8"/>
  <c r="CG6088" i="8"/>
  <c r="CH6085" i="8"/>
  <c r="CG6084" i="8"/>
  <c r="CH6081" i="8"/>
  <c r="CG6080" i="8"/>
  <c r="CH6077" i="8"/>
  <c r="CG6076" i="8"/>
  <c r="CH6073" i="8"/>
  <c r="CG6072" i="8"/>
  <c r="CH6069" i="8"/>
  <c r="CG6068" i="8"/>
  <c r="CH6065" i="8"/>
  <c r="CG6064" i="8"/>
  <c r="CH6061" i="8"/>
  <c r="CG6060" i="8"/>
  <c r="CH6057" i="8"/>
  <c r="CG6056" i="8"/>
  <c r="CH6053" i="8"/>
  <c r="CG6052" i="8"/>
  <c r="CH6049" i="8"/>
  <c r="CG6048" i="8"/>
  <c r="CH6045" i="8"/>
  <c r="CG6044" i="8"/>
  <c r="CH6041" i="8"/>
  <c r="CG6040" i="8"/>
  <c r="CH6037" i="8"/>
  <c r="CG6036" i="8"/>
  <c r="CH6033" i="8"/>
  <c r="CG6032" i="8"/>
  <c r="CH6029" i="8"/>
  <c r="CG6028" i="8"/>
  <c r="CH6025" i="8"/>
  <c r="CG6024" i="8"/>
  <c r="CH6021" i="8"/>
  <c r="CG6020" i="8"/>
  <c r="CH6017" i="8"/>
  <c r="CG6016" i="8"/>
  <c r="CH6013" i="8"/>
  <c r="CG6012" i="8"/>
  <c r="CH6009" i="8"/>
  <c r="CG6008" i="8"/>
  <c r="CH6005" i="8"/>
  <c r="CG6004" i="8"/>
  <c r="CH6001" i="8"/>
  <c r="CG6000" i="8"/>
  <c r="CH5997" i="8"/>
  <c r="CG5996" i="8"/>
  <c r="CH5993" i="8"/>
  <c r="CG5992" i="8"/>
  <c r="CH5989" i="8"/>
  <c r="CG5988" i="8"/>
  <c r="CH5985" i="8"/>
  <c r="CG5984" i="8"/>
  <c r="CH5981" i="8"/>
  <c r="CG5980" i="8"/>
  <c r="CH5977" i="8"/>
  <c r="CG5976" i="8"/>
  <c r="CH5973" i="8"/>
  <c r="CG5972" i="8"/>
  <c r="CH5969" i="8"/>
  <c r="CG5968" i="8"/>
  <c r="CH5965" i="8"/>
  <c r="CG5964" i="8"/>
  <c r="CH5961" i="8"/>
  <c r="CG5960" i="8"/>
  <c r="CH5957" i="8"/>
  <c r="CG5956" i="8"/>
  <c r="CH5953" i="8"/>
  <c r="CG5952" i="8"/>
  <c r="CH5949" i="8"/>
  <c r="CG5948" i="8"/>
  <c r="CH5945" i="8"/>
  <c r="CG5944" i="8"/>
  <c r="CH5941" i="8"/>
  <c r="CG5940" i="8"/>
  <c r="CH5937" i="8"/>
  <c r="CG5936" i="8"/>
  <c r="CH5933" i="8"/>
  <c r="CG5932" i="8"/>
  <c r="CH5929" i="8"/>
  <c r="CG5928" i="8"/>
  <c r="CH5925" i="8"/>
  <c r="CG5924" i="8"/>
  <c r="CH5921" i="8"/>
  <c r="CG5920" i="8"/>
  <c r="CH5917" i="8"/>
  <c r="CG5916" i="8"/>
  <c r="CH5913" i="8"/>
  <c r="CG5912" i="8"/>
  <c r="CH5909" i="8"/>
  <c r="CG5908" i="8"/>
  <c r="CH5905" i="8"/>
  <c r="CG5904" i="8"/>
  <c r="CH5901" i="8"/>
  <c r="CG5900" i="8"/>
  <c r="CH5897" i="8"/>
  <c r="CG5896" i="8"/>
  <c r="CH5893" i="8"/>
  <c r="CG5892" i="8"/>
  <c r="CH5889" i="8"/>
  <c r="CG5888" i="8"/>
  <c r="CH5885" i="8"/>
  <c r="CG5884" i="8"/>
  <c r="CH5881" i="8"/>
  <c r="CG5880" i="8"/>
  <c r="CH5877" i="8"/>
  <c r="CG5876" i="8"/>
  <c r="CH5873" i="8"/>
  <c r="CG5872" i="8"/>
  <c r="CH5869" i="8"/>
  <c r="CG5868" i="8"/>
  <c r="CH5865" i="8"/>
  <c r="CG5864" i="8"/>
  <c r="CH5861" i="8"/>
  <c r="CG5860" i="8"/>
  <c r="CH5857" i="8"/>
  <c r="CG5856" i="8"/>
  <c r="CH5853" i="8"/>
  <c r="CG5852" i="8"/>
  <c r="CH5849" i="8"/>
  <c r="CG5848" i="8"/>
  <c r="CH5845" i="8"/>
  <c r="CG5844" i="8"/>
  <c r="CH5841" i="8"/>
  <c r="CG5840" i="8"/>
  <c r="CH5837" i="8"/>
  <c r="CG5836" i="8"/>
  <c r="CH5833" i="8"/>
  <c r="CG5832" i="8"/>
  <c r="CH5829" i="8"/>
  <c r="CG5828" i="8"/>
  <c r="CH5825" i="8"/>
  <c r="CG5824" i="8"/>
  <c r="CH5821" i="8"/>
  <c r="CG5820" i="8"/>
  <c r="CH5817" i="8"/>
  <c r="CG5816" i="8"/>
  <c r="CH5813" i="8"/>
  <c r="CG5812" i="8"/>
  <c r="CH5809" i="8"/>
  <c r="CG5808" i="8"/>
  <c r="CH5805" i="8"/>
  <c r="CG5804" i="8"/>
  <c r="CH5801" i="8"/>
  <c r="CG5800" i="8"/>
  <c r="CH5797" i="8"/>
  <c r="CG5796" i="8"/>
  <c r="CH5793" i="8"/>
  <c r="CG5792" i="8"/>
  <c r="CH5789" i="8"/>
  <c r="CG5788" i="8"/>
  <c r="CH5785" i="8"/>
  <c r="CG5784" i="8"/>
  <c r="CH5781" i="8"/>
  <c r="CG5780" i="8"/>
  <c r="CH5777" i="8"/>
  <c r="CG5776" i="8"/>
  <c r="CH5773" i="8"/>
  <c r="CG5772" i="8"/>
  <c r="CH5769" i="8"/>
  <c r="CG5768" i="8"/>
  <c r="CH5765" i="8"/>
  <c r="CG5764" i="8"/>
  <c r="CH5761" i="8"/>
  <c r="CG5760" i="8"/>
  <c r="CH5757" i="8"/>
  <c r="CG5756" i="8"/>
  <c r="CH5753" i="8"/>
  <c r="CG5752" i="8"/>
  <c r="CH5749" i="8"/>
  <c r="CG5748" i="8"/>
  <c r="CH5745" i="8"/>
  <c r="CG5744" i="8"/>
  <c r="CH5741" i="8"/>
  <c r="CG5740" i="8"/>
  <c r="CH5737" i="8"/>
  <c r="CG5736" i="8"/>
  <c r="CH5733" i="8"/>
  <c r="CG5732" i="8"/>
  <c r="CH5729" i="8"/>
  <c r="CG5728" i="8"/>
  <c r="CH5725" i="8"/>
  <c r="CG5724" i="8"/>
  <c r="CH5721" i="8"/>
  <c r="CG5720" i="8"/>
  <c r="CH5717" i="8"/>
  <c r="CG5716" i="8"/>
  <c r="CH5713" i="8"/>
  <c r="CG5712" i="8"/>
  <c r="CH5709" i="8"/>
  <c r="CG5708" i="8"/>
  <c r="CH5705" i="8"/>
  <c r="CG5704" i="8"/>
  <c r="CH5701" i="8"/>
  <c r="CG5700" i="8"/>
  <c r="CH5697" i="8"/>
  <c r="CG5696" i="8"/>
  <c r="CH5693" i="8"/>
  <c r="CG5692" i="8"/>
  <c r="CH5689" i="8"/>
  <c r="CG5688" i="8"/>
  <c r="CH5685" i="8"/>
  <c r="CG5684" i="8"/>
  <c r="CH5681" i="8"/>
  <c r="CG5680" i="8"/>
  <c r="CH5677" i="8"/>
  <c r="CG5676" i="8"/>
  <c r="CH5673" i="8"/>
  <c r="CG5672" i="8"/>
  <c r="CH5669" i="8"/>
  <c r="CG5668" i="8"/>
  <c r="CH5665" i="8"/>
  <c r="CG5664" i="8"/>
  <c r="CH5661" i="8"/>
  <c r="CG5660" i="8"/>
  <c r="CH5657" i="8"/>
  <c r="CG5656" i="8"/>
  <c r="CH5653" i="8"/>
  <c r="CG5652" i="8"/>
  <c r="CH5649" i="8"/>
  <c r="CG5648" i="8"/>
  <c r="CH5645" i="8"/>
  <c r="CG5644" i="8"/>
  <c r="CH5641" i="8"/>
  <c r="CG5640" i="8"/>
  <c r="CH5637" i="8"/>
  <c r="CG5636" i="8"/>
  <c r="CH5633" i="8"/>
  <c r="CG5632" i="8"/>
  <c r="CH5629" i="8"/>
  <c r="CG5628" i="8"/>
  <c r="CH5625" i="8"/>
  <c r="CG5624" i="8"/>
  <c r="CH5621" i="8"/>
  <c r="CG5620" i="8"/>
  <c r="CH5617" i="8"/>
  <c r="CG5616" i="8"/>
  <c r="CH5613" i="8"/>
  <c r="CG5612" i="8"/>
  <c r="CH5609" i="8"/>
  <c r="CG5608" i="8"/>
  <c r="CH5605" i="8"/>
  <c r="CG5604" i="8"/>
  <c r="CH5601" i="8"/>
  <c r="CG5596" i="8"/>
  <c r="CH5593" i="8"/>
  <c r="CG5588" i="8"/>
  <c r="CH5585" i="8"/>
  <c r="CG5580" i="8"/>
  <c r="CH5577" i="8"/>
  <c r="CG5572" i="8"/>
  <c r="CH5569" i="8"/>
  <c r="CG5564" i="8"/>
  <c r="CH5561" i="8"/>
  <c r="CG5556" i="8"/>
  <c r="CH5553" i="8"/>
  <c r="CG5548" i="8"/>
  <c r="CH5545" i="8"/>
  <c r="CG5540" i="8"/>
  <c r="CH5537" i="8"/>
  <c r="CG5532" i="8"/>
  <c r="CH5529" i="8"/>
  <c r="CG5524" i="8"/>
  <c r="CH5521" i="8"/>
  <c r="CH5514" i="8"/>
  <c r="CG5511" i="8"/>
  <c r="CH5509" i="8"/>
  <c r="CG5508" i="8"/>
  <c r="CH5506" i="8"/>
  <c r="CG5503" i="8"/>
  <c r="CH5501" i="8"/>
  <c r="CG5500" i="8"/>
  <c r="CH5498" i="8"/>
  <c r="CH5495" i="8"/>
  <c r="CG5494" i="8"/>
  <c r="CH5491" i="8"/>
  <c r="CG5490" i="8"/>
  <c r="CH5487" i="8"/>
  <c r="CG5486" i="8"/>
  <c r="CH5483" i="8"/>
  <c r="CG5482" i="8"/>
  <c r="CH5479" i="8"/>
  <c r="CG5478" i="8"/>
  <c r="CH5475" i="8"/>
  <c r="CG5474" i="8"/>
  <c r="CH5471" i="8"/>
  <c r="CG5470" i="8"/>
  <c r="CH5467" i="8"/>
  <c r="CG5466" i="8"/>
  <c r="CH5463" i="8"/>
  <c r="CG5462" i="8"/>
  <c r="CH5459" i="8"/>
  <c r="CG5458" i="8"/>
  <c r="CH5455" i="8"/>
  <c r="CG5454" i="8"/>
  <c r="CH5451" i="8"/>
  <c r="CG5450" i="8"/>
  <c r="CH5447" i="8"/>
  <c r="CG5446" i="8"/>
  <c r="CH5443" i="8"/>
  <c r="CG5442" i="8"/>
  <c r="CH5439" i="8"/>
  <c r="CG5438" i="8"/>
  <c r="CH5435" i="8"/>
  <c r="CG5434" i="8"/>
  <c r="CH5431" i="8"/>
  <c r="CG5430" i="8"/>
  <c r="CH5427" i="8"/>
  <c r="CG5426" i="8"/>
  <c r="CH5423" i="8"/>
  <c r="CG5422" i="8"/>
  <c r="CH5419" i="8"/>
  <c r="CG5418" i="8"/>
  <c r="CH5415" i="8"/>
  <c r="CG5414" i="8"/>
  <c r="CH5411" i="8"/>
  <c r="CG5410" i="8"/>
  <c r="CH5407" i="8"/>
  <c r="CG5406" i="8"/>
  <c r="CH5403" i="8"/>
  <c r="CG5402" i="8"/>
  <c r="CH5399" i="8"/>
  <c r="CG5398" i="8"/>
  <c r="CH5395" i="8"/>
  <c r="CG5394" i="8"/>
  <c r="CH5391" i="8"/>
  <c r="CG5390" i="8"/>
  <c r="CH5387" i="8"/>
  <c r="CG5386" i="8"/>
  <c r="CH5383" i="8"/>
  <c r="CG5382" i="8"/>
  <c r="CH5379" i="8"/>
  <c r="CG5378" i="8"/>
  <c r="CH5375" i="8"/>
  <c r="CG5374" i="8"/>
  <c r="CH5371" i="8"/>
  <c r="CG5370" i="8"/>
  <c r="CH5367" i="8"/>
  <c r="CG5366" i="8"/>
  <c r="CH5363" i="8"/>
  <c r="CG5362" i="8"/>
  <c r="CH5359" i="8"/>
  <c r="CG5358" i="8"/>
  <c r="CH5355" i="8"/>
  <c r="CG5354" i="8"/>
  <c r="CH5351" i="8"/>
  <c r="CG5350" i="8"/>
  <c r="CH5347" i="8"/>
  <c r="CG5346" i="8"/>
  <c r="CH5343" i="8"/>
  <c r="CG5342" i="8"/>
  <c r="CH5339" i="8"/>
  <c r="CG5338" i="8"/>
  <c r="CH5335" i="8"/>
  <c r="CG5334" i="8"/>
  <c r="CH5331" i="8"/>
  <c r="CG5330" i="8"/>
  <c r="CH5327" i="8"/>
  <c r="CG5326" i="8"/>
  <c r="CH5323" i="8"/>
  <c r="CG5322" i="8"/>
  <c r="CH5319" i="8"/>
  <c r="CG5318" i="8"/>
  <c r="CH5315" i="8"/>
  <c r="CG5314" i="8"/>
  <c r="CH5311" i="8"/>
  <c r="CG5310" i="8"/>
  <c r="CH5307" i="8"/>
  <c r="CG5306" i="8"/>
  <c r="CH5303" i="8"/>
  <c r="CG5302" i="8"/>
  <c r="CH5299" i="8"/>
  <c r="CG5298" i="8"/>
  <c r="CH5295" i="8"/>
  <c r="CG5294" i="8"/>
  <c r="CH5291" i="8"/>
  <c r="CG5290" i="8"/>
  <c r="CH5287" i="8"/>
  <c r="CG5286" i="8"/>
  <c r="CH5283" i="8"/>
  <c r="CG5282" i="8"/>
  <c r="CH5279" i="8"/>
  <c r="CG5278" i="8"/>
  <c r="CH5275" i="8"/>
  <c r="CG5274" i="8"/>
  <c r="CH5271" i="8"/>
  <c r="CG5270" i="8"/>
  <c r="CH5267" i="8"/>
  <c r="CG5266" i="8"/>
  <c r="CH5263" i="8"/>
  <c r="CG5262" i="8"/>
  <c r="CH5259" i="8"/>
  <c r="CG5258" i="8"/>
  <c r="CH5255" i="8"/>
  <c r="CG5254" i="8"/>
  <c r="CH5251" i="8"/>
  <c r="CG5250" i="8"/>
  <c r="CH5247" i="8"/>
  <c r="CG5246" i="8"/>
  <c r="CH5243" i="8"/>
  <c r="CG5242" i="8"/>
  <c r="CH5239" i="8"/>
  <c r="CG5238" i="8"/>
  <c r="CH5235" i="8"/>
  <c r="CG5234" i="8"/>
  <c r="CH5231" i="8"/>
  <c r="CG5230" i="8"/>
  <c r="CH5227" i="8"/>
  <c r="CG5226" i="8"/>
  <c r="CH5223" i="8"/>
  <c r="CG5222" i="8"/>
  <c r="CH5219" i="8"/>
  <c r="CG5218" i="8"/>
  <c r="CH5215" i="8"/>
  <c r="CG5214" i="8"/>
  <c r="CH5211" i="8"/>
  <c r="CG5210" i="8"/>
  <c r="CH5207" i="8"/>
  <c r="CG5206" i="8"/>
  <c r="CH5203" i="8"/>
  <c r="CG5202" i="8"/>
  <c r="CH5199" i="8"/>
  <c r="CG5198" i="8"/>
  <c r="CH5195" i="8"/>
  <c r="CG5194" i="8"/>
  <c r="CH5191" i="8"/>
  <c r="CG5190" i="8"/>
  <c r="CH5187" i="8"/>
  <c r="CG5186" i="8"/>
  <c r="CH5183" i="8"/>
  <c r="CG5182" i="8"/>
  <c r="CH5179" i="8"/>
  <c r="CG5178" i="8"/>
  <c r="CH5175" i="8"/>
  <c r="CG5174" i="8"/>
  <c r="CH5171" i="8"/>
  <c r="CG5170" i="8"/>
  <c r="CH5167" i="8"/>
  <c r="CG5166" i="8"/>
  <c r="CH5163" i="8"/>
  <c r="CG5162" i="8"/>
  <c r="CH5159" i="8"/>
  <c r="CG5158" i="8"/>
  <c r="CH5155" i="8"/>
  <c r="CG5154" i="8"/>
  <c r="CH5151" i="8"/>
  <c r="CG5150" i="8"/>
  <c r="CH5147" i="8"/>
  <c r="CG5146" i="8"/>
  <c r="CH5143" i="8"/>
  <c r="CG5142" i="8"/>
  <c r="CH5139" i="8"/>
  <c r="CG5138" i="8"/>
  <c r="CH5135" i="8"/>
  <c r="CG5134" i="8"/>
  <c r="CH5131" i="8"/>
  <c r="CG5130" i="8"/>
  <c r="CH5127" i="8"/>
  <c r="CG5126" i="8"/>
  <c r="CH5123" i="8"/>
  <c r="CG5122" i="8"/>
  <c r="CH5119" i="8"/>
  <c r="CG5118" i="8"/>
  <c r="CH5115" i="8"/>
  <c r="CG5114" i="8"/>
  <c r="CH5111" i="8"/>
  <c r="CG5110" i="8"/>
  <c r="CH5107" i="8"/>
  <c r="CG5106" i="8"/>
  <c r="CH5103" i="8"/>
  <c r="CG5102" i="8"/>
  <c r="CH5099" i="8"/>
  <c r="CG5098" i="8"/>
  <c r="CH5095" i="8"/>
  <c r="CG5094" i="8"/>
  <c r="CH5091" i="8"/>
  <c r="CG5090" i="8"/>
  <c r="CH5087" i="8"/>
  <c r="CG5086" i="8"/>
  <c r="CH5083" i="8"/>
  <c r="CG5082" i="8"/>
  <c r="CH5079" i="8"/>
  <c r="CG5078" i="8"/>
  <c r="CH5075" i="8"/>
  <c r="CG5074" i="8"/>
  <c r="CH5071" i="8"/>
  <c r="CG5070" i="8"/>
  <c r="CH5067" i="8"/>
  <c r="CG5066" i="8"/>
  <c r="CH5063" i="8"/>
  <c r="CG5062" i="8"/>
  <c r="CH5059" i="8"/>
  <c r="CG5058" i="8"/>
  <c r="CH5055" i="8"/>
  <c r="CG5054" i="8"/>
  <c r="CH5051" i="8"/>
  <c r="CG5050" i="8"/>
  <c r="CH5047" i="8"/>
  <c r="CG5046" i="8"/>
  <c r="CH5043" i="8"/>
  <c r="CG5042" i="8"/>
  <c r="CH5039" i="8"/>
  <c r="CG5038" i="8"/>
  <c r="CH5035" i="8"/>
  <c r="CG5034" i="8"/>
  <c r="CH5031" i="8"/>
  <c r="CG5030" i="8"/>
  <c r="CH5027" i="8"/>
  <c r="CG5026" i="8"/>
  <c r="CH5023" i="8"/>
  <c r="CG5022" i="8"/>
  <c r="CH5019" i="8"/>
  <c r="CG5018" i="8"/>
  <c r="CH5015" i="8"/>
  <c r="CG5014" i="8"/>
  <c r="CH5011" i="8"/>
  <c r="CG5010" i="8"/>
  <c r="CH5007" i="8"/>
  <c r="CG5006" i="8"/>
  <c r="CH5003" i="8"/>
  <c r="CG5002" i="8"/>
  <c r="CH4999" i="8"/>
  <c r="CG4998" i="8"/>
  <c r="CH4995" i="8"/>
  <c r="CG4994" i="8"/>
  <c r="CH4991" i="8"/>
  <c r="CG4990" i="8"/>
  <c r="CH4987" i="8"/>
  <c r="CG4986" i="8"/>
  <c r="CH4983" i="8"/>
  <c r="CG4982" i="8"/>
  <c r="CH4979" i="8"/>
  <c r="CG4978" i="8"/>
  <c r="CH4975" i="8"/>
  <c r="CG4974" i="8"/>
  <c r="CH4971" i="8"/>
  <c r="CG4970" i="8"/>
  <c r="CH4967" i="8"/>
  <c r="CG4966" i="8"/>
  <c r="CH4963" i="8"/>
  <c r="CG4962" i="8"/>
  <c r="CH4959" i="8"/>
  <c r="CG4958" i="8"/>
  <c r="CH4955" i="8"/>
  <c r="CG4954" i="8"/>
  <c r="CH4951" i="8"/>
  <c r="CG4950" i="8"/>
  <c r="CH4947" i="8"/>
  <c r="CG4946" i="8"/>
  <c r="CH4943" i="8"/>
  <c r="CG4942" i="8"/>
  <c r="CH4939" i="8"/>
  <c r="CG4938" i="8"/>
  <c r="CH4935" i="8"/>
  <c r="CG4934" i="8"/>
  <c r="CH4931" i="8"/>
  <c r="CG4930" i="8"/>
  <c r="CH4927" i="8"/>
  <c r="CG4926" i="8"/>
  <c r="CH4923" i="8"/>
  <c r="CG4922" i="8"/>
  <c r="CH4919" i="8"/>
  <c r="CG4918" i="8"/>
  <c r="CH4915" i="8"/>
  <c r="CG4914" i="8"/>
  <c r="CH4911" i="8"/>
  <c r="CG4910" i="8"/>
  <c r="CH4907" i="8"/>
  <c r="CG4906" i="8"/>
  <c r="CH4903" i="8"/>
  <c r="CG4902" i="8"/>
  <c r="CH4899" i="8"/>
  <c r="CG4898" i="8"/>
  <c r="CH4895" i="8"/>
  <c r="CG4894" i="8"/>
  <c r="CH4891" i="8"/>
  <c r="CG4890" i="8"/>
  <c r="CH4887" i="8"/>
  <c r="CG4886" i="8"/>
  <c r="CH4883" i="8"/>
  <c r="CG4882" i="8"/>
  <c r="CH4879" i="8"/>
  <c r="CG4878" i="8"/>
  <c r="CH4875" i="8"/>
  <c r="CG4874" i="8"/>
  <c r="CH4871" i="8"/>
  <c r="CG4870" i="8"/>
  <c r="CH4867" i="8"/>
  <c r="CG4866" i="8"/>
  <c r="CH4863" i="8"/>
  <c r="CG4862" i="8"/>
  <c r="CH4859" i="8"/>
  <c r="CG4858" i="8"/>
  <c r="CH4855" i="8"/>
  <c r="CG4854" i="8"/>
  <c r="CH4851" i="8"/>
  <c r="CG4850" i="8"/>
  <c r="CH4847" i="8"/>
  <c r="CG4846" i="8"/>
  <c r="CH4843" i="8"/>
  <c r="CG4842" i="8"/>
  <c r="CH4839" i="8"/>
  <c r="CG4838" i="8"/>
  <c r="CH4835" i="8"/>
  <c r="CG4834" i="8"/>
  <c r="CH4831" i="8"/>
  <c r="CG4830" i="8"/>
  <c r="CH4827" i="8"/>
  <c r="CG4826" i="8"/>
  <c r="CH4823" i="8"/>
  <c r="CG4822" i="8"/>
  <c r="CH4819" i="8"/>
  <c r="CG4818" i="8"/>
  <c r="CH4815" i="8"/>
  <c r="CG4814" i="8"/>
  <c r="CH4811" i="8"/>
  <c r="CG4810" i="8"/>
  <c r="CH4807" i="8"/>
  <c r="CG4806" i="8"/>
  <c r="CH4803" i="8"/>
  <c r="CG4802" i="8"/>
  <c r="CH4799" i="8"/>
  <c r="CG4798" i="8"/>
  <c r="CH4795" i="8"/>
  <c r="CG4794" i="8"/>
  <c r="CH4791" i="8"/>
  <c r="CG4790" i="8"/>
  <c r="CH4787" i="8"/>
  <c r="CG4786" i="8"/>
  <c r="CH4783" i="8"/>
  <c r="CG4782" i="8"/>
  <c r="CH4779" i="8"/>
  <c r="CG4778" i="8"/>
  <c r="CH4775" i="8"/>
  <c r="CG4774" i="8"/>
  <c r="CH4771" i="8"/>
  <c r="CG4770" i="8"/>
  <c r="CH4767" i="8"/>
  <c r="CG4766" i="8"/>
  <c r="CH4763" i="8"/>
  <c r="CG4762" i="8"/>
  <c r="CH4759" i="8"/>
  <c r="CG4758" i="8"/>
  <c r="CH4755" i="8"/>
  <c r="CG4754" i="8"/>
  <c r="CH4751" i="8"/>
  <c r="CG4750" i="8"/>
  <c r="CH4747" i="8"/>
  <c r="CG4746" i="8"/>
  <c r="CH4743" i="8"/>
  <c r="CG4742" i="8"/>
  <c r="CH4739" i="8"/>
  <c r="CG4738" i="8"/>
  <c r="CH4735" i="8"/>
  <c r="CG4734" i="8"/>
  <c r="CH4731" i="8"/>
  <c r="CG4730" i="8"/>
  <c r="CH4727" i="8"/>
  <c r="CG4726" i="8"/>
  <c r="CH4723" i="8"/>
  <c r="CG4722" i="8"/>
  <c r="CH4719" i="8"/>
  <c r="CG4718" i="8"/>
  <c r="CH4715" i="8"/>
  <c r="CG4714" i="8"/>
  <c r="CH4711" i="8"/>
  <c r="CG4710" i="8"/>
  <c r="CH4707" i="8"/>
  <c r="CG4706" i="8"/>
  <c r="CH4703" i="8"/>
  <c r="CG4702" i="8"/>
  <c r="CH4699" i="8"/>
  <c r="CG4698" i="8"/>
  <c r="CH4695" i="8"/>
  <c r="CG4694" i="8"/>
  <c r="CH4691" i="8"/>
  <c r="CG4690" i="8"/>
  <c r="CH4687" i="8"/>
  <c r="CG4686" i="8"/>
  <c r="CH4683" i="8"/>
  <c r="CG4682" i="8"/>
  <c r="CH4679" i="8"/>
  <c r="CG4678" i="8"/>
  <c r="CH4675" i="8"/>
  <c r="CG4674" i="8"/>
  <c r="CH4671" i="8"/>
  <c r="CG4670" i="8"/>
  <c r="CH4667" i="8"/>
  <c r="CG4666" i="8"/>
  <c r="CH4663" i="8"/>
  <c r="CG4662" i="8"/>
  <c r="CH4659" i="8"/>
  <c r="CG4658" i="8"/>
  <c r="CH4655" i="8"/>
  <c r="CG4654" i="8"/>
  <c r="CH4651" i="8"/>
  <c r="CG4650" i="8"/>
  <c r="CH4647" i="8"/>
  <c r="CG4646" i="8"/>
  <c r="CH4643" i="8"/>
  <c r="CG4642" i="8"/>
  <c r="CH4639" i="8"/>
  <c r="CG4638" i="8"/>
  <c r="CH4635" i="8"/>
  <c r="CG4634" i="8"/>
  <c r="CH4631" i="8"/>
  <c r="CG4630" i="8"/>
  <c r="CH4627" i="8"/>
  <c r="CG4626" i="8"/>
  <c r="CH4623" i="8"/>
  <c r="CG4622" i="8"/>
  <c r="CH4619" i="8"/>
  <c r="CG4618" i="8"/>
  <c r="CH4615" i="8"/>
  <c r="CG4614" i="8"/>
  <c r="CH4611" i="8"/>
  <c r="CG4610" i="8"/>
  <c r="CH4607" i="8"/>
  <c r="CG4606" i="8"/>
  <c r="CH4603" i="8"/>
  <c r="CG4602" i="8"/>
  <c r="CH4599" i="8"/>
  <c r="CG4598" i="8"/>
  <c r="CH4595" i="8"/>
  <c r="CG4594" i="8"/>
  <c r="CH4591" i="8"/>
  <c r="CG4590" i="8"/>
  <c r="CH4587" i="8"/>
  <c r="CG4586" i="8"/>
  <c r="CH4583" i="8"/>
  <c r="CG4582" i="8"/>
  <c r="CH4579" i="8"/>
  <c r="CG4578" i="8"/>
  <c r="CH4575" i="8"/>
  <c r="CG4574" i="8"/>
  <c r="CH4571" i="8"/>
  <c r="CG4570" i="8"/>
  <c r="CH4567" i="8"/>
  <c r="CG4566" i="8"/>
  <c r="CH4563" i="8"/>
  <c r="CG4562" i="8"/>
  <c r="CH4559" i="8"/>
  <c r="CG4558" i="8"/>
  <c r="CH4555" i="8"/>
  <c r="CG4554" i="8"/>
  <c r="CH4551" i="8"/>
  <c r="CG4550" i="8"/>
  <c r="CH4547" i="8"/>
  <c r="CG4546" i="8"/>
  <c r="CH4543" i="8"/>
  <c r="CG4542" i="8"/>
  <c r="CG5516" i="8"/>
  <c r="CH5512" i="8"/>
  <c r="CG5509" i="8"/>
  <c r="CH5504" i="8"/>
  <c r="CG5501" i="8"/>
  <c r="CH5496" i="8"/>
  <c r="CG5495" i="8"/>
  <c r="CH5492" i="8"/>
  <c r="CG5491" i="8"/>
  <c r="CH5488" i="8"/>
  <c r="CG5487" i="8"/>
  <c r="CH5484" i="8"/>
  <c r="CG5483" i="8"/>
  <c r="CH5480" i="8"/>
  <c r="CG5479" i="8"/>
  <c r="CH5476" i="8"/>
  <c r="CG5475" i="8"/>
  <c r="CH5472" i="8"/>
  <c r="CG5471" i="8"/>
  <c r="CH5468" i="8"/>
  <c r="CG5467" i="8"/>
  <c r="CH5464" i="8"/>
  <c r="CG5463" i="8"/>
  <c r="CH5460" i="8"/>
  <c r="CG5459" i="8"/>
  <c r="CH5456" i="8"/>
  <c r="CG5455" i="8"/>
  <c r="CH5452" i="8"/>
  <c r="CG5451" i="8"/>
  <c r="CH5448" i="8"/>
  <c r="CG5447" i="8"/>
  <c r="CH5444" i="8"/>
  <c r="CG5443" i="8"/>
  <c r="CH5440" i="8"/>
  <c r="CG5439" i="8"/>
  <c r="CH5436" i="8"/>
  <c r="CG5435" i="8"/>
  <c r="CH5432" i="8"/>
  <c r="CG5431" i="8"/>
  <c r="CH5428" i="8"/>
  <c r="CG5427" i="8"/>
  <c r="CH5424" i="8"/>
  <c r="CG5423" i="8"/>
  <c r="CH5420" i="8"/>
  <c r="CG5419" i="8"/>
  <c r="CH5416" i="8"/>
  <c r="CG5415" i="8"/>
  <c r="CH5412" i="8"/>
  <c r="CG5411" i="8"/>
  <c r="CH5408" i="8"/>
  <c r="CG5407" i="8"/>
  <c r="CH5404" i="8"/>
  <c r="CG5403" i="8"/>
  <c r="CH5400" i="8"/>
  <c r="CG5399" i="8"/>
  <c r="CH5396" i="8"/>
  <c r="CG5395" i="8"/>
  <c r="CH5392" i="8"/>
  <c r="CG5391" i="8"/>
  <c r="CH5388" i="8"/>
  <c r="CG5387" i="8"/>
  <c r="CH5384" i="8"/>
  <c r="CG5383" i="8"/>
  <c r="CH5380" i="8"/>
  <c r="CG5379" i="8"/>
  <c r="CH5376" i="8"/>
  <c r="CG5375" i="8"/>
  <c r="CH5372" i="8"/>
  <c r="CG5371" i="8"/>
  <c r="CH5368" i="8"/>
  <c r="CG5367" i="8"/>
  <c r="CH5364" i="8"/>
  <c r="CG5363" i="8"/>
  <c r="CH5360" i="8"/>
  <c r="CG5359" i="8"/>
  <c r="CH5356" i="8"/>
  <c r="CG5355" i="8"/>
  <c r="CH5352" i="8"/>
  <c r="CG5351" i="8"/>
  <c r="CH5348" i="8"/>
  <c r="CG5347" i="8"/>
  <c r="CH5344" i="8"/>
  <c r="CG5343" i="8"/>
  <c r="CH5340" i="8"/>
  <c r="CG5339" i="8"/>
  <c r="CH5336" i="8"/>
  <c r="CG5335" i="8"/>
  <c r="CH5332" i="8"/>
  <c r="CG5331" i="8"/>
  <c r="CH5328" i="8"/>
  <c r="CG5327" i="8"/>
  <c r="CH5324" i="8"/>
  <c r="CG5323" i="8"/>
  <c r="CH5320" i="8"/>
  <c r="CG5319" i="8"/>
  <c r="CH5316" i="8"/>
  <c r="CG5315" i="8"/>
  <c r="CH5312" i="8"/>
  <c r="CG5311" i="8"/>
  <c r="CH5308" i="8"/>
  <c r="CG5307" i="8"/>
  <c r="CH5304" i="8"/>
  <c r="CG5303" i="8"/>
  <c r="CH5300" i="8"/>
  <c r="CG5299" i="8"/>
  <c r="CH5296" i="8"/>
  <c r="CG5295" i="8"/>
  <c r="CH5292" i="8"/>
  <c r="CG5291" i="8"/>
  <c r="CH5288" i="8"/>
  <c r="CG5287" i="8"/>
  <c r="CH5284" i="8"/>
  <c r="CG5283" i="8"/>
  <c r="CH5280" i="8"/>
  <c r="CG5279" i="8"/>
  <c r="CH5276" i="8"/>
  <c r="CG5275" i="8"/>
  <c r="CH5272" i="8"/>
  <c r="CG5271" i="8"/>
  <c r="CH5268" i="8"/>
  <c r="CG5267" i="8"/>
  <c r="CH5264" i="8"/>
  <c r="CG5263" i="8"/>
  <c r="CH5260" i="8"/>
  <c r="CG5259" i="8"/>
  <c r="CH5256" i="8"/>
  <c r="CG5255" i="8"/>
  <c r="CH5252" i="8"/>
  <c r="CG5251" i="8"/>
  <c r="CH5248" i="8"/>
  <c r="CG5247" i="8"/>
  <c r="CH5244" i="8"/>
  <c r="CG5243" i="8"/>
  <c r="CH5240" i="8"/>
  <c r="CG5239" i="8"/>
  <c r="CH5236" i="8"/>
  <c r="CG5235" i="8"/>
  <c r="CH5232" i="8"/>
  <c r="CG5231" i="8"/>
  <c r="CH5228" i="8"/>
  <c r="CG5227" i="8"/>
  <c r="CH5224" i="8"/>
  <c r="CG5223" i="8"/>
  <c r="CH5220" i="8"/>
  <c r="CG5219" i="8"/>
  <c r="CH5216" i="8"/>
  <c r="CG5215" i="8"/>
  <c r="CH5212" i="8"/>
  <c r="CG5211" i="8"/>
  <c r="CH5208" i="8"/>
  <c r="CG5207" i="8"/>
  <c r="CH5204" i="8"/>
  <c r="CG5203" i="8"/>
  <c r="CH5200" i="8"/>
  <c r="CG5199" i="8"/>
  <c r="CH5196" i="8"/>
  <c r="CG5195" i="8"/>
  <c r="CH5192" i="8"/>
  <c r="CG5191" i="8"/>
  <c r="CH5188" i="8"/>
  <c r="CG5187" i="8"/>
  <c r="CH5184" i="8"/>
  <c r="CG5183" i="8"/>
  <c r="CH5180" i="8"/>
  <c r="CG5179" i="8"/>
  <c r="CH5176" i="8"/>
  <c r="CG5175" i="8"/>
  <c r="CH5172" i="8"/>
  <c r="CG5171" i="8"/>
  <c r="CH5168" i="8"/>
  <c r="CG5167" i="8"/>
  <c r="CH5164" i="8"/>
  <c r="CG5163" i="8"/>
  <c r="CH5160" i="8"/>
  <c r="CG5159" i="8"/>
  <c r="CH5156" i="8"/>
  <c r="CG5155" i="8"/>
  <c r="CH5152" i="8"/>
  <c r="CG5151" i="8"/>
  <c r="CH5148" i="8"/>
  <c r="CG5147" i="8"/>
  <c r="CH5144" i="8"/>
  <c r="CG5143" i="8"/>
  <c r="CH5140" i="8"/>
  <c r="CG5139" i="8"/>
  <c r="CH5136" i="8"/>
  <c r="CG5135" i="8"/>
  <c r="CH5132" i="8"/>
  <c r="CG5131" i="8"/>
  <c r="CH5128" i="8"/>
  <c r="CG5127" i="8"/>
  <c r="CH5124" i="8"/>
  <c r="CG5123" i="8"/>
  <c r="CH5120" i="8"/>
  <c r="CG5119" i="8"/>
  <c r="CH5116" i="8"/>
  <c r="CG5115" i="8"/>
  <c r="CH5112" i="8"/>
  <c r="CG5111" i="8"/>
  <c r="CH5108" i="8"/>
  <c r="CG5107" i="8"/>
  <c r="CH5104" i="8"/>
  <c r="CG5103" i="8"/>
  <c r="CH5100" i="8"/>
  <c r="CG5099" i="8"/>
  <c r="CH5096" i="8"/>
  <c r="CG5095" i="8"/>
  <c r="CH5092" i="8"/>
  <c r="CG5091" i="8"/>
  <c r="CH5088" i="8"/>
  <c r="CG5087" i="8"/>
  <c r="CH5084" i="8"/>
  <c r="CG5083" i="8"/>
  <c r="CH5080" i="8"/>
  <c r="CG5079" i="8"/>
  <c r="CH5076" i="8"/>
  <c r="CG5075" i="8"/>
  <c r="CH5072" i="8"/>
  <c r="CG5071" i="8"/>
  <c r="CH5068" i="8"/>
  <c r="CG5067" i="8"/>
  <c r="CH5064" i="8"/>
  <c r="CG5063" i="8"/>
  <c r="CH5060" i="8"/>
  <c r="CG5059" i="8"/>
  <c r="CH5056" i="8"/>
  <c r="CG5055" i="8"/>
  <c r="CH5052" i="8"/>
  <c r="CG5051" i="8"/>
  <c r="CH5048" i="8"/>
  <c r="CG5047" i="8"/>
  <c r="CH5044" i="8"/>
  <c r="CG5043" i="8"/>
  <c r="CH5040" i="8"/>
  <c r="CG5039" i="8"/>
  <c r="CH5036" i="8"/>
  <c r="CG5035" i="8"/>
  <c r="CH5032" i="8"/>
  <c r="CG5031" i="8"/>
  <c r="CH5028" i="8"/>
  <c r="CG5027" i="8"/>
  <c r="CH5024" i="8"/>
  <c r="CG5023" i="8"/>
  <c r="CH5020" i="8"/>
  <c r="CG5019" i="8"/>
  <c r="CH5016" i="8"/>
  <c r="CG5015" i="8"/>
  <c r="CH5012" i="8"/>
  <c r="CG5011" i="8"/>
  <c r="CH5008" i="8"/>
  <c r="CG5007" i="8"/>
  <c r="CH5004" i="8"/>
  <c r="CG5003" i="8"/>
  <c r="CH5000" i="8"/>
  <c r="CG4999" i="8"/>
  <c r="CH4996" i="8"/>
  <c r="CG4995" i="8"/>
  <c r="CH4992" i="8"/>
  <c r="CG4991" i="8"/>
  <c r="CH4988" i="8"/>
  <c r="CG4987" i="8"/>
  <c r="CH4984" i="8"/>
  <c r="CG4983" i="8"/>
  <c r="CH4980" i="8"/>
  <c r="CG4979" i="8"/>
  <c r="CH4976" i="8"/>
  <c r="CG4975" i="8"/>
  <c r="CH4972" i="8"/>
  <c r="CG4971" i="8"/>
  <c r="CH4968" i="8"/>
  <c r="CG4967" i="8"/>
  <c r="CH4964" i="8"/>
  <c r="CG4963" i="8"/>
  <c r="CH4960" i="8"/>
  <c r="CG4959" i="8"/>
  <c r="CH4956" i="8"/>
  <c r="CG4955" i="8"/>
  <c r="CH4952" i="8"/>
  <c r="CG4951" i="8"/>
  <c r="CH4948" i="8"/>
  <c r="CG4947" i="8"/>
  <c r="CH4944" i="8"/>
  <c r="CG4943" i="8"/>
  <c r="CH4940" i="8"/>
  <c r="CG4939" i="8"/>
  <c r="CH4936" i="8"/>
  <c r="CG4935" i="8"/>
  <c r="CH4932" i="8"/>
  <c r="CG4931" i="8"/>
  <c r="CH4928" i="8"/>
  <c r="CG4927" i="8"/>
  <c r="CH4924" i="8"/>
  <c r="CG4923" i="8"/>
  <c r="CH4920" i="8"/>
  <c r="CG4919" i="8"/>
  <c r="CH4916" i="8"/>
  <c r="CG4915" i="8"/>
  <c r="CH4912" i="8"/>
  <c r="CG4911" i="8"/>
  <c r="CH4908" i="8"/>
  <c r="CG4907" i="8"/>
  <c r="CH4904" i="8"/>
  <c r="CG4903" i="8"/>
  <c r="CH4900" i="8"/>
  <c r="CG4899" i="8"/>
  <c r="CH4896" i="8"/>
  <c r="CG4895" i="8"/>
  <c r="CH4892" i="8"/>
  <c r="CG4891" i="8"/>
  <c r="CH4888" i="8"/>
  <c r="CG4887" i="8"/>
  <c r="CH4884" i="8"/>
  <c r="CG4883" i="8"/>
  <c r="CH4880" i="8"/>
  <c r="CG4879" i="8"/>
  <c r="CH4876" i="8"/>
  <c r="CG4875" i="8"/>
  <c r="CH4872" i="8"/>
  <c r="CG4871" i="8"/>
  <c r="CH4868" i="8"/>
  <c r="CG4867" i="8"/>
  <c r="CH4864" i="8"/>
  <c r="CG4863" i="8"/>
  <c r="CH4860" i="8"/>
  <c r="CG4859" i="8"/>
  <c r="CH4856" i="8"/>
  <c r="CG4855" i="8"/>
  <c r="CH4852" i="8"/>
  <c r="CG4851" i="8"/>
  <c r="CH4848" i="8"/>
  <c r="CG4847" i="8"/>
  <c r="CH4844" i="8"/>
  <c r="CG4843" i="8"/>
  <c r="CH4840" i="8"/>
  <c r="CG4839" i="8"/>
  <c r="CH4836" i="8"/>
  <c r="CG4835" i="8"/>
  <c r="CH4832" i="8"/>
  <c r="CG4831" i="8"/>
  <c r="CH4828" i="8"/>
  <c r="CG4827" i="8"/>
  <c r="CH4824" i="8"/>
  <c r="CG4823" i="8"/>
  <c r="CH4820" i="8"/>
  <c r="CG4819" i="8"/>
  <c r="CH4816" i="8"/>
  <c r="CG4815" i="8"/>
  <c r="CH4812" i="8"/>
  <c r="CG4811" i="8"/>
  <c r="CH4808" i="8"/>
  <c r="CG4807" i="8"/>
  <c r="CH4804" i="8"/>
  <c r="CG4803" i="8"/>
  <c r="CH4800" i="8"/>
  <c r="CG4799" i="8"/>
  <c r="CH4796" i="8"/>
  <c r="CG4795" i="8"/>
  <c r="CH4792" i="8"/>
  <c r="CG4791" i="8"/>
  <c r="CH4788" i="8"/>
  <c r="CG4787" i="8"/>
  <c r="CH4784" i="8"/>
  <c r="CG4783" i="8"/>
  <c r="CH4780" i="8"/>
  <c r="CG4779" i="8"/>
  <c r="CH4776" i="8"/>
  <c r="CG4775" i="8"/>
  <c r="CH4772" i="8"/>
  <c r="CG4771" i="8"/>
  <c r="CH4768" i="8"/>
  <c r="CG4767" i="8"/>
  <c r="CH4764" i="8"/>
  <c r="CG4763" i="8"/>
  <c r="CH4760" i="8"/>
  <c r="CG4759" i="8"/>
  <c r="CH4756" i="8"/>
  <c r="CG4755" i="8"/>
  <c r="CH4752" i="8"/>
  <c r="CG4751" i="8"/>
  <c r="CH4748" i="8"/>
  <c r="CG4747" i="8"/>
  <c r="CH4744" i="8"/>
  <c r="CG4743" i="8"/>
  <c r="CH4740" i="8"/>
  <c r="CG4739" i="8"/>
  <c r="CH4736" i="8"/>
  <c r="CG4735" i="8"/>
  <c r="CH4732" i="8"/>
  <c r="CG4731" i="8"/>
  <c r="CH4728" i="8"/>
  <c r="CG4727" i="8"/>
  <c r="CH4724" i="8"/>
  <c r="CG4723" i="8"/>
  <c r="CH4720" i="8"/>
  <c r="CG4719" i="8"/>
  <c r="CH4716" i="8"/>
  <c r="CG4715" i="8"/>
  <c r="CH4712" i="8"/>
  <c r="CG4711" i="8"/>
  <c r="CH4708" i="8"/>
  <c r="CG4707" i="8"/>
  <c r="CH4704" i="8"/>
  <c r="CG4703" i="8"/>
  <c r="CH4700" i="8"/>
  <c r="CG4699" i="8"/>
  <c r="CH4696" i="8"/>
  <c r="CG4695" i="8"/>
  <c r="CH4692" i="8"/>
  <c r="CG4691" i="8"/>
  <c r="CH4688" i="8"/>
  <c r="CG4687" i="8"/>
  <c r="CH4684" i="8"/>
  <c r="CG4683" i="8"/>
  <c r="CH4680" i="8"/>
  <c r="CG4679" i="8"/>
  <c r="CH4676" i="8"/>
  <c r="CG4675" i="8"/>
  <c r="CH4672" i="8"/>
  <c r="CG4671" i="8"/>
  <c r="CH4668" i="8"/>
  <c r="CG4667" i="8"/>
  <c r="CH4664" i="8"/>
  <c r="CG4663" i="8"/>
  <c r="CH4660" i="8"/>
  <c r="CG4659" i="8"/>
  <c r="CH4656" i="8"/>
  <c r="CG4655" i="8"/>
  <c r="CH4652" i="8"/>
  <c r="CG4651" i="8"/>
  <c r="CH4648" i="8"/>
  <c r="CG4647" i="8"/>
  <c r="CH4644" i="8"/>
  <c r="CG4643" i="8"/>
  <c r="CH4640" i="8"/>
  <c r="CG4639" i="8"/>
  <c r="CH4636" i="8"/>
  <c r="CG4635" i="8"/>
  <c r="CH4632" i="8"/>
  <c r="CG4631" i="8"/>
  <c r="CH4628" i="8"/>
  <c r="CG4627" i="8"/>
  <c r="CH4624" i="8"/>
  <c r="CG4623" i="8"/>
  <c r="CH4620" i="8"/>
  <c r="CG4619" i="8"/>
  <c r="CH4616" i="8"/>
  <c r="CG4615" i="8"/>
  <c r="CH4612" i="8"/>
  <c r="CG4611" i="8"/>
  <c r="CH4608" i="8"/>
  <c r="CG4607" i="8"/>
  <c r="CH4604" i="8"/>
  <c r="CG4603" i="8"/>
  <c r="CH4600" i="8"/>
  <c r="CG4599" i="8"/>
  <c r="CH4596" i="8"/>
  <c r="CG4595" i="8"/>
  <c r="CH4592" i="8"/>
  <c r="CG4591" i="8"/>
  <c r="CH4588" i="8"/>
  <c r="CG4587" i="8"/>
  <c r="CH4584" i="8"/>
  <c r="CG4583" i="8"/>
  <c r="CH4580" i="8"/>
  <c r="CG4579" i="8"/>
  <c r="CH4576" i="8"/>
  <c r="CG4575" i="8"/>
  <c r="CH4572" i="8"/>
  <c r="CG4571" i="8"/>
  <c r="CH4568" i="8"/>
  <c r="CG4567" i="8"/>
  <c r="CH4564" i="8"/>
  <c r="CG4563" i="8"/>
  <c r="CH4560" i="8"/>
  <c r="CG4559" i="8"/>
  <c r="CH4556" i="8"/>
  <c r="CG4555" i="8"/>
  <c r="CH4552" i="8"/>
  <c r="CG4551" i="8"/>
  <c r="CH4548" i="8"/>
  <c r="CG4547" i="8"/>
  <c r="CH4544" i="8"/>
  <c r="CG4543" i="8"/>
  <c r="CH4540" i="8"/>
  <c r="CG4539" i="8"/>
  <c r="CH4536" i="8"/>
  <c r="CG4535" i="8"/>
  <c r="CH4532" i="8"/>
  <c r="CG4531" i="8"/>
  <c r="CH4528" i="8"/>
  <c r="CG4527" i="8"/>
  <c r="CG5600" i="8"/>
  <c r="CH5597" i="8"/>
  <c r="CG5592" i="8"/>
  <c r="CH5589" i="8"/>
  <c r="CG5584" i="8"/>
  <c r="CH5581" i="8"/>
  <c r="CG5576" i="8"/>
  <c r="CH5573" i="8"/>
  <c r="CG5568" i="8"/>
  <c r="CH5565" i="8"/>
  <c r="CG5560" i="8"/>
  <c r="CH5557" i="8"/>
  <c r="CG5552" i="8"/>
  <c r="CH5549" i="8"/>
  <c r="CG5544" i="8"/>
  <c r="CH5541" i="8"/>
  <c r="CG5536" i="8"/>
  <c r="CH5533" i="8"/>
  <c r="CG5528" i="8"/>
  <c r="CH5525" i="8"/>
  <c r="CG5520" i="8"/>
  <c r="CH5517" i="8"/>
  <c r="CH5513" i="8"/>
  <c r="CG5512" i="8"/>
  <c r="CH5510" i="8"/>
  <c r="CG5507" i="8"/>
  <c r="CH5505" i="8"/>
  <c r="CG5504" i="8"/>
  <c r="CH5502" i="8"/>
  <c r="CG5499" i="8"/>
  <c r="CH5497" i="8"/>
  <c r="CG5496" i="8"/>
  <c r="CH5493" i="8"/>
  <c r="CG5492" i="8"/>
  <c r="CH5489" i="8"/>
  <c r="CG5488" i="8"/>
  <c r="CH5485" i="8"/>
  <c r="CG5484" i="8"/>
  <c r="CH5481" i="8"/>
  <c r="CG5480" i="8"/>
  <c r="CH5477" i="8"/>
  <c r="CG5476" i="8"/>
  <c r="CH5473" i="8"/>
  <c r="CG5472" i="8"/>
  <c r="CH5469" i="8"/>
  <c r="CG5468" i="8"/>
  <c r="CH5465" i="8"/>
  <c r="CG5464" i="8"/>
  <c r="CH5461" i="8"/>
  <c r="CG5460" i="8"/>
  <c r="CH5457" i="8"/>
  <c r="CG5456" i="8"/>
  <c r="CH5453" i="8"/>
  <c r="CG5452" i="8"/>
  <c r="CH5449" i="8"/>
  <c r="CG5448" i="8"/>
  <c r="CH5445" i="8"/>
  <c r="CG5444" i="8"/>
  <c r="CH5441" i="8"/>
  <c r="CG5440" i="8"/>
  <c r="CH5437" i="8"/>
  <c r="CG5436" i="8"/>
  <c r="CH5433" i="8"/>
  <c r="CG5432" i="8"/>
  <c r="CH5429" i="8"/>
  <c r="CG5428" i="8"/>
  <c r="CH5425" i="8"/>
  <c r="CG5424" i="8"/>
  <c r="CH5421" i="8"/>
  <c r="CG5420" i="8"/>
  <c r="CH5417" i="8"/>
  <c r="CG5416" i="8"/>
  <c r="CH5413" i="8"/>
  <c r="CG5412" i="8"/>
  <c r="CH5409" i="8"/>
  <c r="CG5408" i="8"/>
  <c r="CH5405" i="8"/>
  <c r="CG5404" i="8"/>
  <c r="CH5401" i="8"/>
  <c r="CG5400" i="8"/>
  <c r="CH5397" i="8"/>
  <c r="CG5396" i="8"/>
  <c r="CH5393" i="8"/>
  <c r="CG5392" i="8"/>
  <c r="CH5389" i="8"/>
  <c r="CG5388" i="8"/>
  <c r="CH5385" i="8"/>
  <c r="CG5384" i="8"/>
  <c r="CH5381" i="8"/>
  <c r="CG5380" i="8"/>
  <c r="CH5377" i="8"/>
  <c r="CG5376" i="8"/>
  <c r="CH5373" i="8"/>
  <c r="CG5372" i="8"/>
  <c r="CH5369" i="8"/>
  <c r="CG5368" i="8"/>
  <c r="CH5365" i="8"/>
  <c r="CG5364" i="8"/>
  <c r="CH5361" i="8"/>
  <c r="CG5360" i="8"/>
  <c r="CH5357" i="8"/>
  <c r="CG5356" i="8"/>
  <c r="CH5353" i="8"/>
  <c r="CG5352" i="8"/>
  <c r="CH5349" i="8"/>
  <c r="CG5348" i="8"/>
  <c r="CH5345" i="8"/>
  <c r="CG5344" i="8"/>
  <c r="CH5341" i="8"/>
  <c r="CG5340" i="8"/>
  <c r="CH5337" i="8"/>
  <c r="CG5336" i="8"/>
  <c r="CH5333" i="8"/>
  <c r="CG5332" i="8"/>
  <c r="CH5329" i="8"/>
  <c r="CG5328" i="8"/>
  <c r="CH5325" i="8"/>
  <c r="CG5324" i="8"/>
  <c r="CH5321" i="8"/>
  <c r="CG5320" i="8"/>
  <c r="CH5317" i="8"/>
  <c r="CG5316" i="8"/>
  <c r="CH5313" i="8"/>
  <c r="CG5312" i="8"/>
  <c r="CH5309" i="8"/>
  <c r="CG5308" i="8"/>
  <c r="CH5305" i="8"/>
  <c r="CG5304" i="8"/>
  <c r="CH5301" i="8"/>
  <c r="CG5300" i="8"/>
  <c r="CH5297" i="8"/>
  <c r="CG5296" i="8"/>
  <c r="CH5293" i="8"/>
  <c r="CG5292" i="8"/>
  <c r="CH5289" i="8"/>
  <c r="CG5288" i="8"/>
  <c r="CH5285" i="8"/>
  <c r="CG5284" i="8"/>
  <c r="CH5281" i="8"/>
  <c r="CG5280" i="8"/>
  <c r="CH5277" i="8"/>
  <c r="CG5276" i="8"/>
  <c r="CH5273" i="8"/>
  <c r="CG5272" i="8"/>
  <c r="CH5269" i="8"/>
  <c r="CG5268" i="8"/>
  <c r="CH5265" i="8"/>
  <c r="CG5264" i="8"/>
  <c r="CH5261" i="8"/>
  <c r="CG5260" i="8"/>
  <c r="CH5257" i="8"/>
  <c r="CG5256" i="8"/>
  <c r="CH5253" i="8"/>
  <c r="CG5252" i="8"/>
  <c r="CH5249" i="8"/>
  <c r="CG5248" i="8"/>
  <c r="CH5245" i="8"/>
  <c r="CG5244" i="8"/>
  <c r="CH5241" i="8"/>
  <c r="CG5240" i="8"/>
  <c r="CH5237" i="8"/>
  <c r="CG5236" i="8"/>
  <c r="CH5233" i="8"/>
  <c r="CG5232" i="8"/>
  <c r="CH5229" i="8"/>
  <c r="CG5228" i="8"/>
  <c r="CH5225" i="8"/>
  <c r="CG5224" i="8"/>
  <c r="CH5221" i="8"/>
  <c r="CG5220" i="8"/>
  <c r="CH5217" i="8"/>
  <c r="CG5216" i="8"/>
  <c r="CH5213" i="8"/>
  <c r="CG5212" i="8"/>
  <c r="CH5209" i="8"/>
  <c r="CG5208" i="8"/>
  <c r="CH5205" i="8"/>
  <c r="CG5204" i="8"/>
  <c r="CH5201" i="8"/>
  <c r="CG5200" i="8"/>
  <c r="CH5197" i="8"/>
  <c r="CG5196" i="8"/>
  <c r="CH5193" i="8"/>
  <c r="CG5192" i="8"/>
  <c r="CH5189" i="8"/>
  <c r="CG5188" i="8"/>
  <c r="CH5185" i="8"/>
  <c r="CG5184" i="8"/>
  <c r="CH5181" i="8"/>
  <c r="CG5180" i="8"/>
  <c r="CH5177" i="8"/>
  <c r="CG5176" i="8"/>
  <c r="CH5173" i="8"/>
  <c r="CG5172" i="8"/>
  <c r="CH5169" i="8"/>
  <c r="CG5168" i="8"/>
  <c r="CH5165" i="8"/>
  <c r="CG5164" i="8"/>
  <c r="CH5161" i="8"/>
  <c r="CG5160" i="8"/>
  <c r="CH5157" i="8"/>
  <c r="CG5156" i="8"/>
  <c r="CH5153" i="8"/>
  <c r="CG5152" i="8"/>
  <c r="CH5149" i="8"/>
  <c r="CG5148" i="8"/>
  <c r="CH5145" i="8"/>
  <c r="CG5144" i="8"/>
  <c r="CH5141" i="8"/>
  <c r="CG5140" i="8"/>
  <c r="CH5137" i="8"/>
  <c r="CG5136" i="8"/>
  <c r="CH5133" i="8"/>
  <c r="CG5132" i="8"/>
  <c r="CH5129" i="8"/>
  <c r="CG5128" i="8"/>
  <c r="CH5125" i="8"/>
  <c r="CG5124" i="8"/>
  <c r="CH5121" i="8"/>
  <c r="CG5120" i="8"/>
  <c r="CH5117" i="8"/>
  <c r="CG5116" i="8"/>
  <c r="CH5113" i="8"/>
  <c r="CG5112" i="8"/>
  <c r="CH5109" i="8"/>
  <c r="CG5108" i="8"/>
  <c r="CH5105" i="8"/>
  <c r="CG5104" i="8"/>
  <c r="CH5101" i="8"/>
  <c r="CG5100" i="8"/>
  <c r="CH5097" i="8"/>
  <c r="CG5096" i="8"/>
  <c r="CH5093" i="8"/>
  <c r="CG5092" i="8"/>
  <c r="CH5089" i="8"/>
  <c r="CG5088" i="8"/>
  <c r="CH5085" i="8"/>
  <c r="CG5084" i="8"/>
  <c r="CH5081" i="8"/>
  <c r="CG5080" i="8"/>
  <c r="CH5077" i="8"/>
  <c r="CG5076" i="8"/>
  <c r="CH5073" i="8"/>
  <c r="CG5072" i="8"/>
  <c r="CH5069" i="8"/>
  <c r="CG5068" i="8"/>
  <c r="CH5065" i="8"/>
  <c r="CG5064" i="8"/>
  <c r="CH5061" i="8"/>
  <c r="CG5060" i="8"/>
  <c r="CH5057" i="8"/>
  <c r="CG5056" i="8"/>
  <c r="CH5053" i="8"/>
  <c r="CG5052" i="8"/>
  <c r="CH5049" i="8"/>
  <c r="CG5048" i="8"/>
  <c r="CH5045" i="8"/>
  <c r="CG5044" i="8"/>
  <c r="CH5041" i="8"/>
  <c r="CG5040" i="8"/>
  <c r="CH5037" i="8"/>
  <c r="CG5036" i="8"/>
  <c r="CH5033" i="8"/>
  <c r="CG5032" i="8"/>
  <c r="CH5029" i="8"/>
  <c r="CG5028" i="8"/>
  <c r="CH5025" i="8"/>
  <c r="CG5024" i="8"/>
  <c r="CH5021" i="8"/>
  <c r="CG5020" i="8"/>
  <c r="CH5017" i="8"/>
  <c r="CG5016" i="8"/>
  <c r="CH5013" i="8"/>
  <c r="CG5012" i="8"/>
  <c r="CH5009" i="8"/>
  <c r="CG5008" i="8"/>
  <c r="CH5005" i="8"/>
  <c r="CG5004" i="8"/>
  <c r="CH5001" i="8"/>
  <c r="CG5000" i="8"/>
  <c r="CH4997" i="8"/>
  <c r="CG4996" i="8"/>
  <c r="CH4993" i="8"/>
  <c r="CG4992" i="8"/>
  <c r="CH4989" i="8"/>
  <c r="CG4988" i="8"/>
  <c r="CH4985" i="8"/>
  <c r="CG4984" i="8"/>
  <c r="CH4981" i="8"/>
  <c r="CG4980" i="8"/>
  <c r="CH4977" i="8"/>
  <c r="CG4976" i="8"/>
  <c r="CH4973" i="8"/>
  <c r="CG4972" i="8"/>
  <c r="CH4969" i="8"/>
  <c r="CG4968" i="8"/>
  <c r="CH4965" i="8"/>
  <c r="CG4964" i="8"/>
  <c r="CH4961" i="8"/>
  <c r="CG4960" i="8"/>
  <c r="CH4957" i="8"/>
  <c r="CG4956" i="8"/>
  <c r="CH4953" i="8"/>
  <c r="CG4952" i="8"/>
  <c r="CH4949" i="8"/>
  <c r="CG4948" i="8"/>
  <c r="CH4945" i="8"/>
  <c r="CG4944" i="8"/>
  <c r="CH4941" i="8"/>
  <c r="CG4940" i="8"/>
  <c r="CH4937" i="8"/>
  <c r="CG4936" i="8"/>
  <c r="CH4933" i="8"/>
  <c r="CG4932" i="8"/>
  <c r="CH4929" i="8"/>
  <c r="CG4928" i="8"/>
  <c r="CH4925" i="8"/>
  <c r="CG4924" i="8"/>
  <c r="CH4921" i="8"/>
  <c r="CG4920" i="8"/>
  <c r="CH4917" i="8"/>
  <c r="CG4916" i="8"/>
  <c r="CH4913" i="8"/>
  <c r="CG4912" i="8"/>
  <c r="CH4909" i="8"/>
  <c r="CG4908" i="8"/>
  <c r="CH4905" i="8"/>
  <c r="CG4904" i="8"/>
  <c r="CH4901" i="8"/>
  <c r="CG4900" i="8"/>
  <c r="CH4897" i="8"/>
  <c r="CG4896" i="8"/>
  <c r="CH4893" i="8"/>
  <c r="CG4892" i="8"/>
  <c r="CH4889" i="8"/>
  <c r="CG4888" i="8"/>
  <c r="CH4885" i="8"/>
  <c r="CG4884" i="8"/>
  <c r="CH4881" i="8"/>
  <c r="CG4880" i="8"/>
  <c r="CH4877" i="8"/>
  <c r="CG4876" i="8"/>
  <c r="CH4873" i="8"/>
  <c r="CG4872" i="8"/>
  <c r="CH4869" i="8"/>
  <c r="CG4868" i="8"/>
  <c r="CH4865" i="8"/>
  <c r="CG4864" i="8"/>
  <c r="CH4861" i="8"/>
  <c r="CG4860" i="8"/>
  <c r="CH4857" i="8"/>
  <c r="CG4856" i="8"/>
  <c r="CH4853" i="8"/>
  <c r="CG4852" i="8"/>
  <c r="CH4849" i="8"/>
  <c r="CG4848" i="8"/>
  <c r="CH4845" i="8"/>
  <c r="CG4844" i="8"/>
  <c r="CH4841" i="8"/>
  <c r="CG4840" i="8"/>
  <c r="CH4837" i="8"/>
  <c r="CG4836" i="8"/>
  <c r="CH4833" i="8"/>
  <c r="CG4832" i="8"/>
  <c r="CH4829" i="8"/>
  <c r="CG4828" i="8"/>
  <c r="CH4825" i="8"/>
  <c r="CG4824" i="8"/>
  <c r="CH4821" i="8"/>
  <c r="CG4820" i="8"/>
  <c r="CH4817" i="8"/>
  <c r="CG4816" i="8"/>
  <c r="CH4813" i="8"/>
  <c r="CG4812" i="8"/>
  <c r="CH4809" i="8"/>
  <c r="CG4808" i="8"/>
  <c r="CH4805" i="8"/>
  <c r="CG4804" i="8"/>
  <c r="CH4801" i="8"/>
  <c r="CG4800" i="8"/>
  <c r="CH4797" i="8"/>
  <c r="CG4796" i="8"/>
  <c r="CH4793" i="8"/>
  <c r="CG4792" i="8"/>
  <c r="CH4789" i="8"/>
  <c r="CG4788" i="8"/>
  <c r="CH4785" i="8"/>
  <c r="CG4784" i="8"/>
  <c r="CH4781" i="8"/>
  <c r="CG4780" i="8"/>
  <c r="CH4777" i="8"/>
  <c r="CG4776" i="8"/>
  <c r="CH4773" i="8"/>
  <c r="CG4772" i="8"/>
  <c r="CH4769" i="8"/>
  <c r="CG4768" i="8"/>
  <c r="CH4765" i="8"/>
  <c r="CG4764" i="8"/>
  <c r="CH4761" i="8"/>
  <c r="CG4760" i="8"/>
  <c r="CH4757" i="8"/>
  <c r="CG4756" i="8"/>
  <c r="CH4753" i="8"/>
  <c r="CG4752" i="8"/>
  <c r="CH4749" i="8"/>
  <c r="CG4748" i="8"/>
  <c r="CH4745" i="8"/>
  <c r="CG4744" i="8"/>
  <c r="CH4741" i="8"/>
  <c r="CG4740" i="8"/>
  <c r="CH4737" i="8"/>
  <c r="CG4736" i="8"/>
  <c r="CH4733" i="8"/>
  <c r="CG4732" i="8"/>
  <c r="CH4729" i="8"/>
  <c r="CG4728" i="8"/>
  <c r="CH4725" i="8"/>
  <c r="CG4724" i="8"/>
  <c r="CH4721" i="8"/>
  <c r="CG4720" i="8"/>
  <c r="CH4717" i="8"/>
  <c r="CG4716" i="8"/>
  <c r="CH4713" i="8"/>
  <c r="CG4712" i="8"/>
  <c r="CH4709" i="8"/>
  <c r="CG4708" i="8"/>
  <c r="CH4705" i="8"/>
  <c r="CG4704" i="8"/>
  <c r="CH4701" i="8"/>
  <c r="CG4700" i="8"/>
  <c r="CH4697" i="8"/>
  <c r="CG4696" i="8"/>
  <c r="CH4693" i="8"/>
  <c r="CG4692" i="8"/>
  <c r="CH4689" i="8"/>
  <c r="CG4688" i="8"/>
  <c r="CH4685" i="8"/>
  <c r="CG4684" i="8"/>
  <c r="CH4681" i="8"/>
  <c r="CG4680" i="8"/>
  <c r="CH4677" i="8"/>
  <c r="CG4676" i="8"/>
  <c r="CH4673" i="8"/>
  <c r="CG4672" i="8"/>
  <c r="CH4669" i="8"/>
  <c r="CG4668" i="8"/>
  <c r="CH4665" i="8"/>
  <c r="CG4664" i="8"/>
  <c r="CH4661" i="8"/>
  <c r="CG4660" i="8"/>
  <c r="CH4657" i="8"/>
  <c r="CG4656" i="8"/>
  <c r="CH4653" i="8"/>
  <c r="CG4652" i="8"/>
  <c r="CH4649" i="8"/>
  <c r="CG4648" i="8"/>
  <c r="CH4645" i="8"/>
  <c r="CG4644" i="8"/>
  <c r="CH4641" i="8"/>
  <c r="CG4640" i="8"/>
  <c r="CH4637" i="8"/>
  <c r="CG4636" i="8"/>
  <c r="CH4633" i="8"/>
  <c r="CG4632" i="8"/>
  <c r="CH4629" i="8"/>
  <c r="CG4628" i="8"/>
  <c r="CH4625" i="8"/>
  <c r="CG4624" i="8"/>
  <c r="CH4621" i="8"/>
  <c r="CG4620" i="8"/>
  <c r="CH4617" i="8"/>
  <c r="CG4616" i="8"/>
  <c r="CH4613" i="8"/>
  <c r="CG4612" i="8"/>
  <c r="CH4609" i="8"/>
  <c r="CG4608" i="8"/>
  <c r="CH4605" i="8"/>
  <c r="CG4604" i="8"/>
  <c r="CH4601" i="8"/>
  <c r="CG4600" i="8"/>
  <c r="CH4597" i="8"/>
  <c r="CG4596" i="8"/>
  <c r="CH4593" i="8"/>
  <c r="CG4592" i="8"/>
  <c r="CH4589" i="8"/>
  <c r="CG4588" i="8"/>
  <c r="CH4585" i="8"/>
  <c r="CG4584" i="8"/>
  <c r="CH4581" i="8"/>
  <c r="CG4580" i="8"/>
  <c r="CH4577" i="8"/>
  <c r="CG4576" i="8"/>
  <c r="CH4573" i="8"/>
  <c r="CG4572" i="8"/>
  <c r="CH4569" i="8"/>
  <c r="CG4568" i="8"/>
  <c r="CH4565" i="8"/>
  <c r="CG4564" i="8"/>
  <c r="CH4561" i="8"/>
  <c r="CG4560" i="8"/>
  <c r="CH4557" i="8"/>
  <c r="CG4556" i="8"/>
  <c r="CH4553" i="8"/>
  <c r="CG4552" i="8"/>
  <c r="CH4549" i="8"/>
  <c r="CG4548" i="8"/>
  <c r="CH4545" i="8"/>
  <c r="CG4544" i="8"/>
  <c r="CH4541" i="8"/>
  <c r="CG4540" i="8"/>
  <c r="CH4537" i="8"/>
  <c r="CG5517" i="8"/>
  <c r="CG5513" i="8"/>
  <c r="CH5508" i="8"/>
  <c r="CG5505" i="8"/>
  <c r="CH5500" i="8"/>
  <c r="CG5497" i="8"/>
  <c r="CH5494" i="8"/>
  <c r="CG5493" i="8"/>
  <c r="CH5490" i="8"/>
  <c r="CG5489" i="8"/>
  <c r="CH5486" i="8"/>
  <c r="CG5485" i="8"/>
  <c r="CH5482" i="8"/>
  <c r="CG5481" i="8"/>
  <c r="CH5478" i="8"/>
  <c r="CG5477" i="8"/>
  <c r="CH5474" i="8"/>
  <c r="CG5473" i="8"/>
  <c r="CH5470" i="8"/>
  <c r="CG5469" i="8"/>
  <c r="CH5466" i="8"/>
  <c r="CG5465" i="8"/>
  <c r="CH5462" i="8"/>
  <c r="CG5461" i="8"/>
  <c r="CH5458" i="8"/>
  <c r="CG5457" i="8"/>
  <c r="CH5454" i="8"/>
  <c r="CG5453" i="8"/>
  <c r="CH5450" i="8"/>
  <c r="CG5449" i="8"/>
  <c r="CH5446" i="8"/>
  <c r="CG5445" i="8"/>
  <c r="CH5442" i="8"/>
  <c r="CG5441" i="8"/>
  <c r="CH5438" i="8"/>
  <c r="CG5437" i="8"/>
  <c r="CH5434" i="8"/>
  <c r="CG5433" i="8"/>
  <c r="CH5430" i="8"/>
  <c r="CG5429" i="8"/>
  <c r="CH5426" i="8"/>
  <c r="CG5425" i="8"/>
  <c r="CH5422" i="8"/>
  <c r="CG5421" i="8"/>
  <c r="CH5418" i="8"/>
  <c r="CG5417" i="8"/>
  <c r="CH5414" i="8"/>
  <c r="CG5413" i="8"/>
  <c r="CH5410" i="8"/>
  <c r="CG5409" i="8"/>
  <c r="CH5406" i="8"/>
  <c r="CG5405" i="8"/>
  <c r="CH5402" i="8"/>
  <c r="CG5401" i="8"/>
  <c r="CH5398" i="8"/>
  <c r="CG5397" i="8"/>
  <c r="CH5394" i="8"/>
  <c r="CG5393" i="8"/>
  <c r="CH5390" i="8"/>
  <c r="CG5389" i="8"/>
  <c r="CH5386" i="8"/>
  <c r="CG5385" i="8"/>
  <c r="CH5382" i="8"/>
  <c r="CG5381" i="8"/>
  <c r="CH5378" i="8"/>
  <c r="CG5377" i="8"/>
  <c r="CH5374" i="8"/>
  <c r="CG5373" i="8"/>
  <c r="CH5370" i="8"/>
  <c r="CG5369" i="8"/>
  <c r="CH5366" i="8"/>
  <c r="CG5365" i="8"/>
  <c r="CH5362" i="8"/>
  <c r="CG5361" i="8"/>
  <c r="CH5358" i="8"/>
  <c r="CG5357" i="8"/>
  <c r="CH5354" i="8"/>
  <c r="CG5353" i="8"/>
  <c r="CH5350" i="8"/>
  <c r="CG5349" i="8"/>
  <c r="CH5346" i="8"/>
  <c r="CG5345" i="8"/>
  <c r="CH5342" i="8"/>
  <c r="CG5341" i="8"/>
  <c r="CH5338" i="8"/>
  <c r="CG5337" i="8"/>
  <c r="CH5334" i="8"/>
  <c r="CG5333" i="8"/>
  <c r="CH5330" i="8"/>
  <c r="CG5329" i="8"/>
  <c r="CH5326" i="8"/>
  <c r="CG5325" i="8"/>
  <c r="CH5322" i="8"/>
  <c r="CG5321" i="8"/>
  <c r="CH5318" i="8"/>
  <c r="CG5317" i="8"/>
  <c r="CH5314" i="8"/>
  <c r="CG5313" i="8"/>
  <c r="CH5310" i="8"/>
  <c r="CG5309" i="8"/>
  <c r="CH5306" i="8"/>
  <c r="CG5305" i="8"/>
  <c r="CH5302" i="8"/>
  <c r="CG5301" i="8"/>
  <c r="CH5298" i="8"/>
  <c r="CG5297" i="8"/>
  <c r="CH5294" i="8"/>
  <c r="CG5293" i="8"/>
  <c r="CH5290" i="8"/>
  <c r="CG5289" i="8"/>
  <c r="CH5286" i="8"/>
  <c r="CG5285" i="8"/>
  <c r="CH5282" i="8"/>
  <c r="CG5281" i="8"/>
  <c r="CH5278" i="8"/>
  <c r="CG5277" i="8"/>
  <c r="CH5274" i="8"/>
  <c r="CG5273" i="8"/>
  <c r="CH5270" i="8"/>
  <c r="CG5269" i="8"/>
  <c r="CH5266" i="8"/>
  <c r="CG5265" i="8"/>
  <c r="CH5262" i="8"/>
  <c r="CG5261" i="8"/>
  <c r="CH5258" i="8"/>
  <c r="CG5257" i="8"/>
  <c r="CH5254" i="8"/>
  <c r="CG5253" i="8"/>
  <c r="CH5250" i="8"/>
  <c r="CG5249" i="8"/>
  <c r="CH5246" i="8"/>
  <c r="CG5245" i="8"/>
  <c r="CH5242" i="8"/>
  <c r="CG5241" i="8"/>
  <c r="CH5238" i="8"/>
  <c r="CG5237" i="8"/>
  <c r="CH5234" i="8"/>
  <c r="CG5233" i="8"/>
  <c r="CH5230" i="8"/>
  <c r="CG5229" i="8"/>
  <c r="CH5226" i="8"/>
  <c r="CG5225" i="8"/>
  <c r="CH5222" i="8"/>
  <c r="CG5221" i="8"/>
  <c r="CH5218" i="8"/>
  <c r="CG5217" i="8"/>
  <c r="CH5214" i="8"/>
  <c r="CG5213" i="8"/>
  <c r="CH5210" i="8"/>
  <c r="CG5209" i="8"/>
  <c r="CH5206" i="8"/>
  <c r="CG5205" i="8"/>
  <c r="CH5202" i="8"/>
  <c r="CG5201" i="8"/>
  <c r="CH5198" i="8"/>
  <c r="CG5197" i="8"/>
  <c r="CH5194" i="8"/>
  <c r="CG5193" i="8"/>
  <c r="CH5190" i="8"/>
  <c r="CG5189" i="8"/>
  <c r="CH5186" i="8"/>
  <c r="CG5185" i="8"/>
  <c r="CH5182" i="8"/>
  <c r="CG5181" i="8"/>
  <c r="CH5178" i="8"/>
  <c r="CG5177" i="8"/>
  <c r="CH5174" i="8"/>
  <c r="CG5173" i="8"/>
  <c r="CH5170" i="8"/>
  <c r="CG5169" i="8"/>
  <c r="CH5166" i="8"/>
  <c r="CG5165" i="8"/>
  <c r="CH5162" i="8"/>
  <c r="CG5161" i="8"/>
  <c r="CH5158" i="8"/>
  <c r="CG5157" i="8"/>
  <c r="CH5154" i="8"/>
  <c r="CG5153" i="8"/>
  <c r="CH5150" i="8"/>
  <c r="CG5149" i="8"/>
  <c r="CH5146" i="8"/>
  <c r="CG5145" i="8"/>
  <c r="CH5142" i="8"/>
  <c r="CG5141" i="8"/>
  <c r="CH5138" i="8"/>
  <c r="CG5137" i="8"/>
  <c r="CH5134" i="8"/>
  <c r="CG5133" i="8"/>
  <c r="CH5130" i="8"/>
  <c r="CG5129" i="8"/>
  <c r="CH5126" i="8"/>
  <c r="CG5125" i="8"/>
  <c r="CH5122" i="8"/>
  <c r="CG5121" i="8"/>
  <c r="CH5118" i="8"/>
  <c r="CG5117" i="8"/>
  <c r="CH5114" i="8"/>
  <c r="CG5113" i="8"/>
  <c r="CH5110" i="8"/>
  <c r="CG5109" i="8"/>
  <c r="CH5106" i="8"/>
  <c r="CG5105" i="8"/>
  <c r="CH5102" i="8"/>
  <c r="CG5101" i="8"/>
  <c r="CH5098" i="8"/>
  <c r="CG5097" i="8"/>
  <c r="CH5094" i="8"/>
  <c r="CG5093" i="8"/>
  <c r="CH5090" i="8"/>
  <c r="CG5089" i="8"/>
  <c r="CH5086" i="8"/>
  <c r="CG5085" i="8"/>
  <c r="CH5082" i="8"/>
  <c r="CG5081" i="8"/>
  <c r="CH5078" i="8"/>
  <c r="CG5077" i="8"/>
  <c r="CH5074" i="8"/>
  <c r="CG5073" i="8"/>
  <c r="CH5070" i="8"/>
  <c r="CG5069" i="8"/>
  <c r="CH5066" i="8"/>
  <c r="CG5065" i="8"/>
  <c r="CH5062" i="8"/>
  <c r="CG5061" i="8"/>
  <c r="CH5058" i="8"/>
  <c r="CG5057" i="8"/>
  <c r="CH5054" i="8"/>
  <c r="CG5053" i="8"/>
  <c r="CH5050" i="8"/>
  <c r="CG5049" i="8"/>
  <c r="CH5046" i="8"/>
  <c r="CG5045" i="8"/>
  <c r="CH5042" i="8"/>
  <c r="CG5041" i="8"/>
  <c r="CH5038" i="8"/>
  <c r="CG5037" i="8"/>
  <c r="CH5034" i="8"/>
  <c r="CG5033" i="8"/>
  <c r="CH5030" i="8"/>
  <c r="CG5029" i="8"/>
  <c r="CH5026" i="8"/>
  <c r="CG5025" i="8"/>
  <c r="CH5022" i="8"/>
  <c r="CG5021" i="8"/>
  <c r="CH5018" i="8"/>
  <c r="CG5017" i="8"/>
  <c r="CH5014" i="8"/>
  <c r="CG5013" i="8"/>
  <c r="CH5010" i="8"/>
  <c r="CG5009" i="8"/>
  <c r="CH5006" i="8"/>
  <c r="CG5005" i="8"/>
  <c r="CH5002" i="8"/>
  <c r="CG5001" i="8"/>
  <c r="CH4998" i="8"/>
  <c r="CG4997" i="8"/>
  <c r="CH4994" i="8"/>
  <c r="CG4993" i="8"/>
  <c r="CH4990" i="8"/>
  <c r="CG4989" i="8"/>
  <c r="CH4986" i="8"/>
  <c r="CG4985" i="8"/>
  <c r="CH4982" i="8"/>
  <c r="CG4981" i="8"/>
  <c r="CH4978" i="8"/>
  <c r="CG4977" i="8"/>
  <c r="CH4974" i="8"/>
  <c r="CG4973" i="8"/>
  <c r="CH4970" i="8"/>
  <c r="CG4969" i="8"/>
  <c r="CH4966" i="8"/>
  <c r="CG4965" i="8"/>
  <c r="CH4962" i="8"/>
  <c r="CG4961" i="8"/>
  <c r="CH4958" i="8"/>
  <c r="CG4957" i="8"/>
  <c r="CH4954" i="8"/>
  <c r="CG4953" i="8"/>
  <c r="CH4950" i="8"/>
  <c r="CG4949" i="8"/>
  <c r="CH4946" i="8"/>
  <c r="CG4945" i="8"/>
  <c r="CH4942" i="8"/>
  <c r="CG4941" i="8"/>
  <c r="CH4938" i="8"/>
  <c r="CG4937" i="8"/>
  <c r="CH4934" i="8"/>
  <c r="CG4933" i="8"/>
  <c r="CH4930" i="8"/>
  <c r="CG4929" i="8"/>
  <c r="CH4926" i="8"/>
  <c r="CG4925" i="8"/>
  <c r="CH4922" i="8"/>
  <c r="CG4921" i="8"/>
  <c r="CH4918" i="8"/>
  <c r="CG4917" i="8"/>
  <c r="CH4914" i="8"/>
  <c r="CG4913" i="8"/>
  <c r="CH4910" i="8"/>
  <c r="CG4909" i="8"/>
  <c r="CH4906" i="8"/>
  <c r="CG4905" i="8"/>
  <c r="CH4902" i="8"/>
  <c r="CG4901" i="8"/>
  <c r="CH4898" i="8"/>
  <c r="CG4897" i="8"/>
  <c r="CH4894" i="8"/>
  <c r="CG4893" i="8"/>
  <c r="CH4890" i="8"/>
  <c r="CG4889" i="8"/>
  <c r="CH4886" i="8"/>
  <c r="CG4885" i="8"/>
  <c r="CH4882" i="8"/>
  <c r="CG4881" i="8"/>
  <c r="CH4878" i="8"/>
  <c r="CG4877" i="8"/>
  <c r="CH4874" i="8"/>
  <c r="CG4873" i="8"/>
  <c r="CH4870" i="8"/>
  <c r="CG4869" i="8"/>
  <c r="CH4866" i="8"/>
  <c r="CG4865" i="8"/>
  <c r="CH4862" i="8"/>
  <c r="CG4861" i="8"/>
  <c r="CH4858" i="8"/>
  <c r="CG4857" i="8"/>
  <c r="CH4854" i="8"/>
  <c r="CG4853" i="8"/>
  <c r="CH4850" i="8"/>
  <c r="CG4849" i="8"/>
  <c r="CH4846" i="8"/>
  <c r="CG4845" i="8"/>
  <c r="CH4842" i="8"/>
  <c r="CG4841" i="8"/>
  <c r="CH4838" i="8"/>
  <c r="CG4837" i="8"/>
  <c r="CH4834" i="8"/>
  <c r="CG4833" i="8"/>
  <c r="CH4830" i="8"/>
  <c r="CG4829" i="8"/>
  <c r="CH4826" i="8"/>
  <c r="CG4825" i="8"/>
  <c r="CH4822" i="8"/>
  <c r="CG4821" i="8"/>
  <c r="CH4818" i="8"/>
  <c r="CG4817" i="8"/>
  <c r="CH4814" i="8"/>
  <c r="CG4813" i="8"/>
  <c r="CH4810" i="8"/>
  <c r="CG4809" i="8"/>
  <c r="CH4806" i="8"/>
  <c r="CG4805" i="8"/>
  <c r="CH4802" i="8"/>
  <c r="CG4801" i="8"/>
  <c r="CH4798" i="8"/>
  <c r="CG4797" i="8"/>
  <c r="CH4794" i="8"/>
  <c r="CG4793" i="8"/>
  <c r="CH4790" i="8"/>
  <c r="CG4789" i="8"/>
  <c r="CH4786" i="8"/>
  <c r="CG4785" i="8"/>
  <c r="CH4782" i="8"/>
  <c r="CG4781" i="8"/>
  <c r="CH4778" i="8"/>
  <c r="CG4777" i="8"/>
  <c r="CH4774" i="8"/>
  <c r="CG4773" i="8"/>
  <c r="CH4770" i="8"/>
  <c r="CG4769" i="8"/>
  <c r="CH4766" i="8"/>
  <c r="CG4765" i="8"/>
  <c r="CH4762" i="8"/>
  <c r="CG4761" i="8"/>
  <c r="CH4758" i="8"/>
  <c r="CG4757" i="8"/>
  <c r="CH4754" i="8"/>
  <c r="CG4753" i="8"/>
  <c r="CH4750" i="8"/>
  <c r="CG4749" i="8"/>
  <c r="CH4746" i="8"/>
  <c r="CG4745" i="8"/>
  <c r="CH4742" i="8"/>
  <c r="CG4741" i="8"/>
  <c r="CH4738" i="8"/>
  <c r="CG4737" i="8"/>
  <c r="CH4734" i="8"/>
  <c r="CG4733" i="8"/>
  <c r="CH4730" i="8"/>
  <c r="CG4729" i="8"/>
  <c r="CH4726" i="8"/>
  <c r="CG4725" i="8"/>
  <c r="CH4722" i="8"/>
  <c r="CG4721" i="8"/>
  <c r="CH4718" i="8"/>
  <c r="CG4717" i="8"/>
  <c r="CH4714" i="8"/>
  <c r="CG4713" i="8"/>
  <c r="CH4710" i="8"/>
  <c r="CG4709" i="8"/>
  <c r="CH4706" i="8"/>
  <c r="CG4705" i="8"/>
  <c r="CH4702" i="8"/>
  <c r="CG4701" i="8"/>
  <c r="CH4698" i="8"/>
  <c r="CG4697" i="8"/>
  <c r="CH4694" i="8"/>
  <c r="CG4693" i="8"/>
  <c r="CH4690" i="8"/>
  <c r="CG4689" i="8"/>
  <c r="CH4686" i="8"/>
  <c r="CG4685" i="8"/>
  <c r="CH4682" i="8"/>
  <c r="CG4681" i="8"/>
  <c r="CH4678" i="8"/>
  <c r="CG4677" i="8"/>
  <c r="CH4674" i="8"/>
  <c r="CG4673" i="8"/>
  <c r="CH4670" i="8"/>
  <c r="CG4669" i="8"/>
  <c r="CH4666" i="8"/>
  <c r="CG4665" i="8"/>
  <c r="CH4662" i="8"/>
  <c r="CG4661" i="8"/>
  <c r="CH4658" i="8"/>
  <c r="CG4657" i="8"/>
  <c r="CH4654" i="8"/>
  <c r="CG4653" i="8"/>
  <c r="CH4650" i="8"/>
  <c r="CG4649" i="8"/>
  <c r="CH4646" i="8"/>
  <c r="CG4645" i="8"/>
  <c r="CH4642" i="8"/>
  <c r="CG4641" i="8"/>
  <c r="CH4638" i="8"/>
  <c r="CG4637" i="8"/>
  <c r="CH4634" i="8"/>
  <c r="CG4633" i="8"/>
  <c r="CH4630" i="8"/>
  <c r="CG4629" i="8"/>
  <c r="CH4626" i="8"/>
  <c r="CG4625" i="8"/>
  <c r="CH4622" i="8"/>
  <c r="CG4621" i="8"/>
  <c r="CH4618" i="8"/>
  <c r="CG4617" i="8"/>
  <c r="CH4614" i="8"/>
  <c r="CG4613" i="8"/>
  <c r="CH4610" i="8"/>
  <c r="CG4609" i="8"/>
  <c r="CH4606" i="8"/>
  <c r="CG4605" i="8"/>
  <c r="CH4602" i="8"/>
  <c r="CG4601" i="8"/>
  <c r="CH4598" i="8"/>
  <c r="CG4597" i="8"/>
  <c r="CH4594" i="8"/>
  <c r="CG4593" i="8"/>
  <c r="CH4590" i="8"/>
  <c r="CG4589" i="8"/>
  <c r="CH4586" i="8"/>
  <c r="CG4585" i="8"/>
  <c r="CH4582" i="8"/>
  <c r="CG4581" i="8"/>
  <c r="CH4578" i="8"/>
  <c r="CG4577" i="8"/>
  <c r="CH4574" i="8"/>
  <c r="CG4573" i="8"/>
  <c r="CH4570" i="8"/>
  <c r="CG4569" i="8"/>
  <c r="CH4566" i="8"/>
  <c r="CG4565" i="8"/>
  <c r="CH4562" i="8"/>
  <c r="CG4561" i="8"/>
  <c r="CH4558" i="8"/>
  <c r="CG4557" i="8"/>
  <c r="CH4554" i="8"/>
  <c r="CG4553" i="8"/>
  <c r="CH4550" i="8"/>
  <c r="CG4549" i="8"/>
  <c r="CH4546" i="8"/>
  <c r="CG4545" i="8"/>
  <c r="CH4542" i="8"/>
  <c r="CG4541" i="8"/>
  <c r="CH4538" i="8"/>
  <c r="CG4537" i="8"/>
  <c r="CH4534" i="8"/>
  <c r="CG4533" i="8"/>
  <c r="CG4538" i="8"/>
  <c r="CG4530" i="8"/>
  <c r="CH4525" i="8"/>
  <c r="CG4524" i="8"/>
  <c r="CH4521" i="8"/>
  <c r="CG4520" i="8"/>
  <c r="CH4517" i="8"/>
  <c r="CG4516" i="8"/>
  <c r="CH4513" i="8"/>
  <c r="CG4512" i="8"/>
  <c r="CH4509" i="8"/>
  <c r="CG4508" i="8"/>
  <c r="CH4505" i="8"/>
  <c r="CG4504" i="8"/>
  <c r="CH4501" i="8"/>
  <c r="CG4500" i="8"/>
  <c r="CH4497" i="8"/>
  <c r="CG4496" i="8"/>
  <c r="CH4493" i="8"/>
  <c r="CG4492" i="8"/>
  <c r="CH4489" i="8"/>
  <c r="CG4488" i="8"/>
  <c r="CH4485" i="8"/>
  <c r="CG4484" i="8"/>
  <c r="CH4481" i="8"/>
  <c r="CG4480" i="8"/>
  <c r="CH4477" i="8"/>
  <c r="CG4476" i="8"/>
  <c r="CH4473" i="8"/>
  <c r="CG4472" i="8"/>
  <c r="CH4469" i="8"/>
  <c r="CG4468" i="8"/>
  <c r="CH4465" i="8"/>
  <c r="CG4464" i="8"/>
  <c r="CH4461" i="8"/>
  <c r="CG4460" i="8"/>
  <c r="CH4457" i="8"/>
  <c r="CG4456" i="8"/>
  <c r="CH4453" i="8"/>
  <c r="CG4452" i="8"/>
  <c r="CH4449" i="8"/>
  <c r="CG4448" i="8"/>
  <c r="CH4445" i="8"/>
  <c r="CG4444" i="8"/>
  <c r="CH4441" i="8"/>
  <c r="CG4440" i="8"/>
  <c r="CH4437" i="8"/>
  <c r="CG4436" i="8"/>
  <c r="CH4433" i="8"/>
  <c r="CG4432" i="8"/>
  <c r="CH4429" i="8"/>
  <c r="CG4428" i="8"/>
  <c r="CH4425" i="8"/>
  <c r="CG4424" i="8"/>
  <c r="CH4421" i="8"/>
  <c r="CG4420" i="8"/>
  <c r="CH4417" i="8"/>
  <c r="CG4416" i="8"/>
  <c r="CH4413" i="8"/>
  <c r="CG4412" i="8"/>
  <c r="CH4409" i="8"/>
  <c r="CG4408" i="8"/>
  <c r="CH4405" i="8"/>
  <c r="CG4404" i="8"/>
  <c r="CH4401" i="8"/>
  <c r="CG4400" i="8"/>
  <c r="CH4397" i="8"/>
  <c r="CG4396" i="8"/>
  <c r="CH4393" i="8"/>
  <c r="CG4392" i="8"/>
  <c r="CH4389" i="8"/>
  <c r="CG4388" i="8"/>
  <c r="CH4385" i="8"/>
  <c r="CG4384" i="8"/>
  <c r="CH4381" i="8"/>
  <c r="CG4380" i="8"/>
  <c r="CH4377" i="8"/>
  <c r="CG4376" i="8"/>
  <c r="CH4373" i="8"/>
  <c r="CG4372" i="8"/>
  <c r="CH4369" i="8"/>
  <c r="CG4368" i="8"/>
  <c r="CH4365" i="8"/>
  <c r="CG4364" i="8"/>
  <c r="CH4361" i="8"/>
  <c r="CG4360" i="8"/>
  <c r="CH4357" i="8"/>
  <c r="CG4356" i="8"/>
  <c r="CH4353" i="8"/>
  <c r="CG4352" i="8"/>
  <c r="CH4349" i="8"/>
  <c r="CG4348" i="8"/>
  <c r="CH4345" i="8"/>
  <c r="CG4344" i="8"/>
  <c r="CH4341" i="8"/>
  <c r="CG4340" i="8"/>
  <c r="CH4337" i="8"/>
  <c r="CG4336" i="8"/>
  <c r="CH4333" i="8"/>
  <c r="CG4332" i="8"/>
  <c r="CH4329" i="8"/>
  <c r="CG4328" i="8"/>
  <c r="CH4325" i="8"/>
  <c r="CG4324" i="8"/>
  <c r="CH4321" i="8"/>
  <c r="CG4320" i="8"/>
  <c r="CH4317" i="8"/>
  <c r="CG4316" i="8"/>
  <c r="CH4313" i="8"/>
  <c r="CG4312" i="8"/>
  <c r="CH4309" i="8"/>
  <c r="CG4308" i="8"/>
  <c r="CH4305" i="8"/>
  <c r="CG4304" i="8"/>
  <c r="CH4301" i="8"/>
  <c r="CG4300" i="8"/>
  <c r="CH4297" i="8"/>
  <c r="CG4296" i="8"/>
  <c r="CH4293" i="8"/>
  <c r="CG4292" i="8"/>
  <c r="CH4289" i="8"/>
  <c r="CG4288" i="8"/>
  <c r="CH4285" i="8"/>
  <c r="CG4284" i="8"/>
  <c r="CH4281" i="8"/>
  <c r="CG4280" i="8"/>
  <c r="CH4277" i="8"/>
  <c r="CG4276" i="8"/>
  <c r="CH4273" i="8"/>
  <c r="CG4272" i="8"/>
  <c r="CH4269" i="8"/>
  <c r="CG4268" i="8"/>
  <c r="CH4265" i="8"/>
  <c r="CG4264" i="8"/>
  <c r="CH4261" i="8"/>
  <c r="CG4260" i="8"/>
  <c r="CH4257" i="8"/>
  <c r="CG4256" i="8"/>
  <c r="CH4253" i="8"/>
  <c r="CG4252" i="8"/>
  <c r="CH4249" i="8"/>
  <c r="CG4248" i="8"/>
  <c r="CH4245" i="8"/>
  <c r="CG4244" i="8"/>
  <c r="CH4241" i="8"/>
  <c r="CG4240" i="8"/>
  <c r="CH4237" i="8"/>
  <c r="CG4236" i="8"/>
  <c r="CH4233" i="8"/>
  <c r="CG4232" i="8"/>
  <c r="CH4229" i="8"/>
  <c r="CG4228" i="8"/>
  <c r="CH4225" i="8"/>
  <c r="CG4224" i="8"/>
  <c r="CH4221" i="8"/>
  <c r="CG4220" i="8"/>
  <c r="CH4217" i="8"/>
  <c r="CG4216" i="8"/>
  <c r="CH4213" i="8"/>
  <c r="CG4212" i="8"/>
  <c r="CH4209" i="8"/>
  <c r="CG4208" i="8"/>
  <c r="CH4205" i="8"/>
  <c r="CG4204" i="8"/>
  <c r="CH4201" i="8"/>
  <c r="CG4200" i="8"/>
  <c r="CH4197" i="8"/>
  <c r="CG4196" i="8"/>
  <c r="CH4193" i="8"/>
  <c r="CG4192" i="8"/>
  <c r="CH4189" i="8"/>
  <c r="CG4188" i="8"/>
  <c r="CH4185" i="8"/>
  <c r="CG4184" i="8"/>
  <c r="CH4181" i="8"/>
  <c r="CG4180" i="8"/>
  <c r="CH4177" i="8"/>
  <c r="CG4176" i="8"/>
  <c r="CH4173" i="8"/>
  <c r="CG4172" i="8"/>
  <c r="CH4169" i="8"/>
  <c r="CG4168" i="8"/>
  <c r="CH4165" i="8"/>
  <c r="CG4164" i="8"/>
  <c r="CH4161" i="8"/>
  <c r="CG4160" i="8"/>
  <c r="CH4157" i="8"/>
  <c r="CG4156" i="8"/>
  <c r="CH4153" i="8"/>
  <c r="CG4152" i="8"/>
  <c r="CH4149" i="8"/>
  <c r="CG4148" i="8"/>
  <c r="CH4145" i="8"/>
  <c r="CG4144" i="8"/>
  <c r="CH4141" i="8"/>
  <c r="CG4140" i="8"/>
  <c r="CH4137" i="8"/>
  <c r="CG4136" i="8"/>
  <c r="CH4133" i="8"/>
  <c r="CG4132" i="8"/>
  <c r="CH4129" i="8"/>
  <c r="CG4128" i="8"/>
  <c r="CH4125" i="8"/>
  <c r="CG4124" i="8"/>
  <c r="CH4121" i="8"/>
  <c r="CG4120" i="8"/>
  <c r="CH4117" i="8"/>
  <c r="CG4116" i="8"/>
  <c r="CH4113" i="8"/>
  <c r="CG4112" i="8"/>
  <c r="CH4109" i="8"/>
  <c r="CG4108" i="8"/>
  <c r="CH4105" i="8"/>
  <c r="CG4104" i="8"/>
  <c r="CH4101" i="8"/>
  <c r="CG4100" i="8"/>
  <c r="CH4097" i="8"/>
  <c r="CG4096" i="8"/>
  <c r="CH4093" i="8"/>
  <c r="CG4092" i="8"/>
  <c r="CH4089" i="8"/>
  <c r="CG4088" i="8"/>
  <c r="CH4085" i="8"/>
  <c r="CG4084" i="8"/>
  <c r="CH4081" i="8"/>
  <c r="CG4080" i="8"/>
  <c r="CH4077" i="8"/>
  <c r="CG4076" i="8"/>
  <c r="CH4073" i="8"/>
  <c r="CG4072" i="8"/>
  <c r="CH4069" i="8"/>
  <c r="CG4068" i="8"/>
  <c r="CH4065" i="8"/>
  <c r="CG4064" i="8"/>
  <c r="CH4061" i="8"/>
  <c r="CG4060" i="8"/>
  <c r="CH4057" i="8"/>
  <c r="CG4056" i="8"/>
  <c r="CH4053" i="8"/>
  <c r="CG4052" i="8"/>
  <c r="CH4049" i="8"/>
  <c r="CG4048" i="8"/>
  <c r="CH4045" i="8"/>
  <c r="CG4044" i="8"/>
  <c r="CH4041" i="8"/>
  <c r="CG4040" i="8"/>
  <c r="CH4037" i="8"/>
  <c r="CG4036" i="8"/>
  <c r="CH4033" i="8"/>
  <c r="CG4032" i="8"/>
  <c r="CH4029" i="8"/>
  <c r="CG4028" i="8"/>
  <c r="CH4025" i="8"/>
  <c r="CG4024" i="8"/>
  <c r="CH4021" i="8"/>
  <c r="CG4020" i="8"/>
  <c r="CH4017" i="8"/>
  <c r="CG4016" i="8"/>
  <c r="CH4013" i="8"/>
  <c r="CG4012" i="8"/>
  <c r="CH4009" i="8"/>
  <c r="CG4008" i="8"/>
  <c r="CH4005" i="8"/>
  <c r="CG4004" i="8"/>
  <c r="CH4001" i="8"/>
  <c r="CG4000" i="8"/>
  <c r="CH3997" i="8"/>
  <c r="CG3996" i="8"/>
  <c r="CH3993" i="8"/>
  <c r="CG3992" i="8"/>
  <c r="CH3989" i="8"/>
  <c r="CG3988" i="8"/>
  <c r="CH3985" i="8"/>
  <c r="CG3984" i="8"/>
  <c r="CH3981" i="8"/>
  <c r="CG3980" i="8"/>
  <c r="CH3977" i="8"/>
  <c r="CG3976" i="8"/>
  <c r="CH3973" i="8"/>
  <c r="CG3972" i="8"/>
  <c r="CH3969" i="8"/>
  <c r="CG3968" i="8"/>
  <c r="CH3965" i="8"/>
  <c r="CG3964" i="8"/>
  <c r="CH3961" i="8"/>
  <c r="CG3960" i="8"/>
  <c r="CH3957" i="8"/>
  <c r="CG3956" i="8"/>
  <c r="CH3953" i="8"/>
  <c r="CG3952" i="8"/>
  <c r="CH3949" i="8"/>
  <c r="CG3948" i="8"/>
  <c r="CH3945" i="8"/>
  <c r="CG3944" i="8"/>
  <c r="CH3941" i="8"/>
  <c r="CG3940" i="8"/>
  <c r="CH3937" i="8"/>
  <c r="CG3936" i="8"/>
  <c r="CH3933" i="8"/>
  <c r="CG3932" i="8"/>
  <c r="CH3929" i="8"/>
  <c r="CG3928" i="8"/>
  <c r="CH3925" i="8"/>
  <c r="CG3924" i="8"/>
  <c r="CH3921" i="8"/>
  <c r="CG3920" i="8"/>
  <c r="CH3917" i="8"/>
  <c r="CG3916" i="8"/>
  <c r="CH3913" i="8"/>
  <c r="CG3912" i="8"/>
  <c r="CH3909" i="8"/>
  <c r="CG3908" i="8"/>
  <c r="CH3905" i="8"/>
  <c r="CG3904" i="8"/>
  <c r="CH3901" i="8"/>
  <c r="CG3900" i="8"/>
  <c r="CH3897" i="8"/>
  <c r="CG3896" i="8"/>
  <c r="CH3893" i="8"/>
  <c r="CG3892" i="8"/>
  <c r="CH3889" i="8"/>
  <c r="CG3888" i="8"/>
  <c r="CH3885" i="8"/>
  <c r="CG3884" i="8"/>
  <c r="CH3881" i="8"/>
  <c r="CG3880" i="8"/>
  <c r="CH3877" i="8"/>
  <c r="CG3876" i="8"/>
  <c r="CH3873" i="8"/>
  <c r="CG3872" i="8"/>
  <c r="CH3869" i="8"/>
  <c r="CG3868" i="8"/>
  <c r="CH3865" i="8"/>
  <c r="CG3864" i="8"/>
  <c r="CH3861" i="8"/>
  <c r="CG3860" i="8"/>
  <c r="CH3857" i="8"/>
  <c r="CG3856" i="8"/>
  <c r="CH3853" i="8"/>
  <c r="CG3852" i="8"/>
  <c r="CH3849" i="8"/>
  <c r="CG3848" i="8"/>
  <c r="CH3845" i="8"/>
  <c r="CG3844" i="8"/>
  <c r="CH3841" i="8"/>
  <c r="CG3840" i="8"/>
  <c r="CH3837" i="8"/>
  <c r="CG3836" i="8"/>
  <c r="CH3833" i="8"/>
  <c r="CG3832" i="8"/>
  <c r="CH3829" i="8"/>
  <c r="CG3828" i="8"/>
  <c r="CH3825" i="8"/>
  <c r="CG3824" i="8"/>
  <c r="CH3821" i="8"/>
  <c r="CG3820" i="8"/>
  <c r="CH3817" i="8"/>
  <c r="CG3816" i="8"/>
  <c r="CH3813" i="8"/>
  <c r="CG3812" i="8"/>
  <c r="CH3809" i="8"/>
  <c r="CG3808" i="8"/>
  <c r="CH3805" i="8"/>
  <c r="CG3804" i="8"/>
  <c r="CH3801" i="8"/>
  <c r="CG3800" i="8"/>
  <c r="CH3797" i="8"/>
  <c r="CG3796" i="8"/>
  <c r="CH3793" i="8"/>
  <c r="CG3792" i="8"/>
  <c r="CH3789" i="8"/>
  <c r="CG3788" i="8"/>
  <c r="CH3785" i="8"/>
  <c r="CG3784" i="8"/>
  <c r="CH3781" i="8"/>
  <c r="CG3780" i="8"/>
  <c r="CH3777" i="8"/>
  <c r="CG3776" i="8"/>
  <c r="CH3773" i="8"/>
  <c r="CG3772" i="8"/>
  <c r="CH3769" i="8"/>
  <c r="CG3768" i="8"/>
  <c r="CH3765" i="8"/>
  <c r="CG3764" i="8"/>
  <c r="CH3761" i="8"/>
  <c r="CG3760" i="8"/>
  <c r="CH3757" i="8"/>
  <c r="CG3756" i="8"/>
  <c r="CH3753" i="8"/>
  <c r="CG3752" i="8"/>
  <c r="CH3749" i="8"/>
  <c r="CG3748" i="8"/>
  <c r="CH3745" i="8"/>
  <c r="CG3744" i="8"/>
  <c r="CH3741" i="8"/>
  <c r="CG3740" i="8"/>
  <c r="CH3737" i="8"/>
  <c r="CG3736" i="8"/>
  <c r="CH3733" i="8"/>
  <c r="CG3732" i="8"/>
  <c r="CH3729" i="8"/>
  <c r="CG3728" i="8"/>
  <c r="CH3725" i="8"/>
  <c r="CG3724" i="8"/>
  <c r="CH3721" i="8"/>
  <c r="CG3720" i="8"/>
  <c r="CH3717" i="8"/>
  <c r="CG3716" i="8"/>
  <c r="CH3713" i="8"/>
  <c r="CG3712" i="8"/>
  <c r="CH3709" i="8"/>
  <c r="CG3708" i="8"/>
  <c r="CH3705" i="8"/>
  <c r="CG3704" i="8"/>
  <c r="CH3701" i="8"/>
  <c r="CG3700" i="8"/>
  <c r="CH3697" i="8"/>
  <c r="CG3696" i="8"/>
  <c r="CH3693" i="8"/>
  <c r="CG3692" i="8"/>
  <c r="CH3689" i="8"/>
  <c r="CG3688" i="8"/>
  <c r="CH3685" i="8"/>
  <c r="CG3684" i="8"/>
  <c r="CH3681" i="8"/>
  <c r="CG3680" i="8"/>
  <c r="CH3677" i="8"/>
  <c r="CG3676" i="8"/>
  <c r="CH3673" i="8"/>
  <c r="CG3672" i="8"/>
  <c r="CH3669" i="8"/>
  <c r="CG3668" i="8"/>
  <c r="CH3665" i="8"/>
  <c r="CG3664" i="8"/>
  <c r="CH3661" i="8"/>
  <c r="CG3660" i="8"/>
  <c r="CH3657" i="8"/>
  <c r="CG3656" i="8"/>
  <c r="CH3653" i="8"/>
  <c r="CG3652" i="8"/>
  <c r="CH3649" i="8"/>
  <c r="CG3648" i="8"/>
  <c r="CH3645" i="8"/>
  <c r="CG3644" i="8"/>
  <c r="CH3641" i="8"/>
  <c r="CG3640" i="8"/>
  <c r="CH3637" i="8"/>
  <c r="CG3636" i="8"/>
  <c r="CH3633" i="8"/>
  <c r="CG3632" i="8"/>
  <c r="CH3629" i="8"/>
  <c r="CG3628" i="8"/>
  <c r="CH3625" i="8"/>
  <c r="CG3624" i="8"/>
  <c r="CH3621" i="8"/>
  <c r="CG3620" i="8"/>
  <c r="CH3617" i="8"/>
  <c r="CG3616" i="8"/>
  <c r="CH3613" i="8"/>
  <c r="CG3612" i="8"/>
  <c r="CH3609" i="8"/>
  <c r="CG3608" i="8"/>
  <c r="CH3605" i="8"/>
  <c r="CG3604" i="8"/>
  <c r="CH3601" i="8"/>
  <c r="CG3600" i="8"/>
  <c r="CH3597" i="8"/>
  <c r="CG3596" i="8"/>
  <c r="CH3593" i="8"/>
  <c r="CG3592" i="8"/>
  <c r="CH3589" i="8"/>
  <c r="CG3588" i="8"/>
  <c r="CH3585" i="8"/>
  <c r="CG3584" i="8"/>
  <c r="CH3581" i="8"/>
  <c r="CG3580" i="8"/>
  <c r="CH3577" i="8"/>
  <c r="CG3576" i="8"/>
  <c r="CH3573" i="8"/>
  <c r="CG3572" i="8"/>
  <c r="CH3569" i="8"/>
  <c r="CG3568" i="8"/>
  <c r="CH3565" i="8"/>
  <c r="CG3564" i="8"/>
  <c r="CH3561" i="8"/>
  <c r="CG3560" i="8"/>
  <c r="CH3557" i="8"/>
  <c r="CG3556" i="8"/>
  <c r="CH3553" i="8"/>
  <c r="CG3552" i="8"/>
  <c r="CH3549" i="8"/>
  <c r="CG3548" i="8"/>
  <c r="CH3545" i="8"/>
  <c r="CG3544" i="8"/>
  <c r="CH3541" i="8"/>
  <c r="CG3540" i="8"/>
  <c r="CH3537" i="8"/>
  <c r="CG3536" i="8"/>
  <c r="CH3533" i="8"/>
  <c r="CG3532" i="8"/>
  <c r="CH3529" i="8"/>
  <c r="CG3528" i="8"/>
  <c r="CH3525" i="8"/>
  <c r="CG3524" i="8"/>
  <c r="CH3521" i="8"/>
  <c r="CG3520" i="8"/>
  <c r="CH3517" i="8"/>
  <c r="CG3516" i="8"/>
  <c r="CH3513" i="8"/>
  <c r="CG3512" i="8"/>
  <c r="CH3509" i="8"/>
  <c r="CH4535" i="8"/>
  <c r="CH4533" i="8"/>
  <c r="CH4531" i="8"/>
  <c r="CG4528" i="8"/>
  <c r="CH4526" i="8"/>
  <c r="CG4525" i="8"/>
  <c r="CH4522" i="8"/>
  <c r="CG4521" i="8"/>
  <c r="CH4518" i="8"/>
  <c r="CG4517" i="8"/>
  <c r="CH4514" i="8"/>
  <c r="CG4513" i="8"/>
  <c r="CH4510" i="8"/>
  <c r="CG4509" i="8"/>
  <c r="CH4506" i="8"/>
  <c r="CG4505" i="8"/>
  <c r="CH4502" i="8"/>
  <c r="CG4501" i="8"/>
  <c r="CH4498" i="8"/>
  <c r="CG4497" i="8"/>
  <c r="CH4494" i="8"/>
  <c r="CG4493" i="8"/>
  <c r="CH4490" i="8"/>
  <c r="CG4489" i="8"/>
  <c r="CH4486" i="8"/>
  <c r="CG4485" i="8"/>
  <c r="CH4482" i="8"/>
  <c r="CG4481" i="8"/>
  <c r="CH4478" i="8"/>
  <c r="CG4477" i="8"/>
  <c r="CH4474" i="8"/>
  <c r="CG4473" i="8"/>
  <c r="CH4470" i="8"/>
  <c r="CG4469" i="8"/>
  <c r="CH4466" i="8"/>
  <c r="CG4465" i="8"/>
  <c r="CH4462" i="8"/>
  <c r="CG4461" i="8"/>
  <c r="CH4458" i="8"/>
  <c r="CG4457" i="8"/>
  <c r="CH4454" i="8"/>
  <c r="CG4453" i="8"/>
  <c r="CH4450" i="8"/>
  <c r="CG4449" i="8"/>
  <c r="CH4446" i="8"/>
  <c r="CG4445" i="8"/>
  <c r="CH4442" i="8"/>
  <c r="CG4441" i="8"/>
  <c r="CH4438" i="8"/>
  <c r="CG4437" i="8"/>
  <c r="CH4434" i="8"/>
  <c r="CG4433" i="8"/>
  <c r="CH4430" i="8"/>
  <c r="CG4429" i="8"/>
  <c r="CH4426" i="8"/>
  <c r="CG4425" i="8"/>
  <c r="CH4422" i="8"/>
  <c r="CG4421" i="8"/>
  <c r="CH4418" i="8"/>
  <c r="CG4417" i="8"/>
  <c r="CH4414" i="8"/>
  <c r="CG4413" i="8"/>
  <c r="CH4410" i="8"/>
  <c r="CG4409" i="8"/>
  <c r="CH4406" i="8"/>
  <c r="CG4405" i="8"/>
  <c r="CH4402" i="8"/>
  <c r="CG4401" i="8"/>
  <c r="CH4398" i="8"/>
  <c r="CG4397" i="8"/>
  <c r="CH4394" i="8"/>
  <c r="CG4393" i="8"/>
  <c r="CH4390" i="8"/>
  <c r="CG4389" i="8"/>
  <c r="CH4386" i="8"/>
  <c r="CG4385" i="8"/>
  <c r="CH4382" i="8"/>
  <c r="CG4381" i="8"/>
  <c r="CH4378" i="8"/>
  <c r="CG4377" i="8"/>
  <c r="CH4374" i="8"/>
  <c r="CG4373" i="8"/>
  <c r="CH4370" i="8"/>
  <c r="CG4369" i="8"/>
  <c r="CH4366" i="8"/>
  <c r="CG4365" i="8"/>
  <c r="CH4362" i="8"/>
  <c r="CG4361" i="8"/>
  <c r="CH4358" i="8"/>
  <c r="CG4357" i="8"/>
  <c r="CH4354" i="8"/>
  <c r="CG4353" i="8"/>
  <c r="CH4350" i="8"/>
  <c r="CG4349" i="8"/>
  <c r="CH4346" i="8"/>
  <c r="CG4345" i="8"/>
  <c r="CH4342" i="8"/>
  <c r="CG4341" i="8"/>
  <c r="CH4338" i="8"/>
  <c r="CG4337" i="8"/>
  <c r="CH4334" i="8"/>
  <c r="CG4333" i="8"/>
  <c r="CH4330" i="8"/>
  <c r="CG4329" i="8"/>
  <c r="CH4326" i="8"/>
  <c r="CG4325" i="8"/>
  <c r="CH4322" i="8"/>
  <c r="CG4321" i="8"/>
  <c r="CH4318" i="8"/>
  <c r="CG4317" i="8"/>
  <c r="CH4314" i="8"/>
  <c r="CG4313" i="8"/>
  <c r="CH4310" i="8"/>
  <c r="CG4309" i="8"/>
  <c r="CH4306" i="8"/>
  <c r="CG4305" i="8"/>
  <c r="CH4302" i="8"/>
  <c r="CG4301" i="8"/>
  <c r="CH4298" i="8"/>
  <c r="CG4297" i="8"/>
  <c r="CH4294" i="8"/>
  <c r="CG4293" i="8"/>
  <c r="CH4290" i="8"/>
  <c r="CG4289" i="8"/>
  <c r="CH4286" i="8"/>
  <c r="CG4285" i="8"/>
  <c r="CH4282" i="8"/>
  <c r="CG4281" i="8"/>
  <c r="CH4278" i="8"/>
  <c r="CG4277" i="8"/>
  <c r="CH4274" i="8"/>
  <c r="CG4273" i="8"/>
  <c r="CH4270" i="8"/>
  <c r="CG4269" i="8"/>
  <c r="CH4266" i="8"/>
  <c r="CG4265" i="8"/>
  <c r="CH4262" i="8"/>
  <c r="CG4261" i="8"/>
  <c r="CH4258" i="8"/>
  <c r="CG4257" i="8"/>
  <c r="CH4254" i="8"/>
  <c r="CG4253" i="8"/>
  <c r="CH4250" i="8"/>
  <c r="CG4249" i="8"/>
  <c r="CH4246" i="8"/>
  <c r="CG4245" i="8"/>
  <c r="CH4242" i="8"/>
  <c r="CG4241" i="8"/>
  <c r="CH4238" i="8"/>
  <c r="CG4237" i="8"/>
  <c r="CH4234" i="8"/>
  <c r="CG4233" i="8"/>
  <c r="CH4230" i="8"/>
  <c r="CG4229" i="8"/>
  <c r="CH4226" i="8"/>
  <c r="CG4225" i="8"/>
  <c r="CH4222" i="8"/>
  <c r="CG4221" i="8"/>
  <c r="CH4218" i="8"/>
  <c r="CG4217" i="8"/>
  <c r="CH4214" i="8"/>
  <c r="CG4213" i="8"/>
  <c r="CH4210" i="8"/>
  <c r="CG4209" i="8"/>
  <c r="CH4206" i="8"/>
  <c r="CG4205" i="8"/>
  <c r="CH4202" i="8"/>
  <c r="CG4201" i="8"/>
  <c r="CH4198" i="8"/>
  <c r="CG4197" i="8"/>
  <c r="CH4194" i="8"/>
  <c r="CG4193" i="8"/>
  <c r="CH4190" i="8"/>
  <c r="CG4189" i="8"/>
  <c r="CH4186" i="8"/>
  <c r="CG4185" i="8"/>
  <c r="CH4182" i="8"/>
  <c r="CG4181" i="8"/>
  <c r="CH4178" i="8"/>
  <c r="CG4177" i="8"/>
  <c r="CH4174" i="8"/>
  <c r="CG4173" i="8"/>
  <c r="CH4170" i="8"/>
  <c r="CG4169" i="8"/>
  <c r="CH4166" i="8"/>
  <c r="CG4165" i="8"/>
  <c r="CH4162" i="8"/>
  <c r="CG4161" i="8"/>
  <c r="CH4158" i="8"/>
  <c r="CG4157" i="8"/>
  <c r="CH4154" i="8"/>
  <c r="CG4153" i="8"/>
  <c r="CH4150" i="8"/>
  <c r="CG4149" i="8"/>
  <c r="CH4146" i="8"/>
  <c r="CG4145" i="8"/>
  <c r="CH4142" i="8"/>
  <c r="CG4141" i="8"/>
  <c r="CH4138" i="8"/>
  <c r="CG4137" i="8"/>
  <c r="CH4134" i="8"/>
  <c r="CG4133" i="8"/>
  <c r="CH4130" i="8"/>
  <c r="CG4129" i="8"/>
  <c r="CH4126" i="8"/>
  <c r="CG4125" i="8"/>
  <c r="CH4122" i="8"/>
  <c r="CG4121" i="8"/>
  <c r="CH4118" i="8"/>
  <c r="CG4117" i="8"/>
  <c r="CH4114" i="8"/>
  <c r="CG4113" i="8"/>
  <c r="CH4110" i="8"/>
  <c r="CG4109" i="8"/>
  <c r="CH4106" i="8"/>
  <c r="CG4105" i="8"/>
  <c r="CH4102" i="8"/>
  <c r="CG4101" i="8"/>
  <c r="CH4098" i="8"/>
  <c r="CG4097" i="8"/>
  <c r="CH4094" i="8"/>
  <c r="CG4093" i="8"/>
  <c r="CH4090" i="8"/>
  <c r="CG4089" i="8"/>
  <c r="CH4086" i="8"/>
  <c r="CG4085" i="8"/>
  <c r="CH4082" i="8"/>
  <c r="CG4081" i="8"/>
  <c r="CH4078" i="8"/>
  <c r="CG4077" i="8"/>
  <c r="CH4074" i="8"/>
  <c r="CG4073" i="8"/>
  <c r="CH4070" i="8"/>
  <c r="CG4069" i="8"/>
  <c r="CH4066" i="8"/>
  <c r="CG4065" i="8"/>
  <c r="CH4062" i="8"/>
  <c r="CG4061" i="8"/>
  <c r="CH4058" i="8"/>
  <c r="CG4057" i="8"/>
  <c r="CH4054" i="8"/>
  <c r="CG4053" i="8"/>
  <c r="CH4050" i="8"/>
  <c r="CG4049" i="8"/>
  <c r="CH4046" i="8"/>
  <c r="CG4045" i="8"/>
  <c r="CH4042" i="8"/>
  <c r="CG4041" i="8"/>
  <c r="CH4038" i="8"/>
  <c r="CG4037" i="8"/>
  <c r="CH4034" i="8"/>
  <c r="CG4033" i="8"/>
  <c r="CH4030" i="8"/>
  <c r="CG4029" i="8"/>
  <c r="CH4026" i="8"/>
  <c r="CG4025" i="8"/>
  <c r="CH4022" i="8"/>
  <c r="CG4021" i="8"/>
  <c r="CH4018" i="8"/>
  <c r="CG4017" i="8"/>
  <c r="CH4014" i="8"/>
  <c r="CG4013" i="8"/>
  <c r="CH4010" i="8"/>
  <c r="CG4009" i="8"/>
  <c r="CH4006" i="8"/>
  <c r="CG4005" i="8"/>
  <c r="CH4002" i="8"/>
  <c r="CG4001" i="8"/>
  <c r="CH3998" i="8"/>
  <c r="CG3997" i="8"/>
  <c r="CH3994" i="8"/>
  <c r="CG3993" i="8"/>
  <c r="CH3990" i="8"/>
  <c r="CG3989" i="8"/>
  <c r="CH3986" i="8"/>
  <c r="CG3985" i="8"/>
  <c r="CH3982" i="8"/>
  <c r="CG3981" i="8"/>
  <c r="CH3978" i="8"/>
  <c r="CG3977" i="8"/>
  <c r="CH3974" i="8"/>
  <c r="CG3973" i="8"/>
  <c r="CH3970" i="8"/>
  <c r="CG3969" i="8"/>
  <c r="CH3966" i="8"/>
  <c r="CG3965" i="8"/>
  <c r="CH3962" i="8"/>
  <c r="CG3961" i="8"/>
  <c r="CH3958" i="8"/>
  <c r="CG3957" i="8"/>
  <c r="CH3954" i="8"/>
  <c r="CG3953" i="8"/>
  <c r="CH3950" i="8"/>
  <c r="CG3949" i="8"/>
  <c r="CH3946" i="8"/>
  <c r="CG3945" i="8"/>
  <c r="CH3942" i="8"/>
  <c r="CG3941" i="8"/>
  <c r="CH3938" i="8"/>
  <c r="CG3937" i="8"/>
  <c r="CH3934" i="8"/>
  <c r="CG3933" i="8"/>
  <c r="CH3930" i="8"/>
  <c r="CG3929" i="8"/>
  <c r="CH3926" i="8"/>
  <c r="CG3925" i="8"/>
  <c r="CH3922" i="8"/>
  <c r="CG3921" i="8"/>
  <c r="CH3918" i="8"/>
  <c r="CG3917" i="8"/>
  <c r="CH3914" i="8"/>
  <c r="CG3913" i="8"/>
  <c r="CH3910" i="8"/>
  <c r="CG3909" i="8"/>
  <c r="CH3906" i="8"/>
  <c r="CG3905" i="8"/>
  <c r="CH3902" i="8"/>
  <c r="CG3901" i="8"/>
  <c r="CH3898" i="8"/>
  <c r="CG3897" i="8"/>
  <c r="CH3894" i="8"/>
  <c r="CG3893" i="8"/>
  <c r="CH3890" i="8"/>
  <c r="CG3889" i="8"/>
  <c r="CH3886" i="8"/>
  <c r="CG3885" i="8"/>
  <c r="CH3882" i="8"/>
  <c r="CG3881" i="8"/>
  <c r="CH3878" i="8"/>
  <c r="CG3877" i="8"/>
  <c r="CH3874" i="8"/>
  <c r="CG3873" i="8"/>
  <c r="CH3870" i="8"/>
  <c r="CG3869" i="8"/>
  <c r="CH3866" i="8"/>
  <c r="CG3865" i="8"/>
  <c r="CH3862" i="8"/>
  <c r="CG3861" i="8"/>
  <c r="CH3858" i="8"/>
  <c r="CG3857" i="8"/>
  <c r="CH3854" i="8"/>
  <c r="CG3853" i="8"/>
  <c r="CH3850" i="8"/>
  <c r="CG3849" i="8"/>
  <c r="CH3846" i="8"/>
  <c r="CG3845" i="8"/>
  <c r="CH3842" i="8"/>
  <c r="CG3841" i="8"/>
  <c r="CH3838" i="8"/>
  <c r="CG3837" i="8"/>
  <c r="CH3834" i="8"/>
  <c r="CG3833" i="8"/>
  <c r="CH3830" i="8"/>
  <c r="CG3829" i="8"/>
  <c r="CH3826" i="8"/>
  <c r="CG3825" i="8"/>
  <c r="CH3822" i="8"/>
  <c r="CG3821" i="8"/>
  <c r="CH3818" i="8"/>
  <c r="CG3817" i="8"/>
  <c r="CH3814" i="8"/>
  <c r="CG3813" i="8"/>
  <c r="CH3810" i="8"/>
  <c r="CG3809" i="8"/>
  <c r="CH3806" i="8"/>
  <c r="CG3805" i="8"/>
  <c r="CH3802" i="8"/>
  <c r="CG3801" i="8"/>
  <c r="CH3798" i="8"/>
  <c r="CG3797" i="8"/>
  <c r="CH3794" i="8"/>
  <c r="CG3793" i="8"/>
  <c r="CH3790" i="8"/>
  <c r="CG3789" i="8"/>
  <c r="CH3786" i="8"/>
  <c r="CG3785" i="8"/>
  <c r="CH3782" i="8"/>
  <c r="CG3781" i="8"/>
  <c r="CH3778" i="8"/>
  <c r="CG3777" i="8"/>
  <c r="CH3774" i="8"/>
  <c r="CG3773" i="8"/>
  <c r="CH3770" i="8"/>
  <c r="CG3769" i="8"/>
  <c r="CH3766" i="8"/>
  <c r="CG3765" i="8"/>
  <c r="CH3762" i="8"/>
  <c r="CG3761" i="8"/>
  <c r="CH3758" i="8"/>
  <c r="CG3757" i="8"/>
  <c r="CH3754" i="8"/>
  <c r="CG3753" i="8"/>
  <c r="CH3750" i="8"/>
  <c r="CG3749" i="8"/>
  <c r="CH3746" i="8"/>
  <c r="CG3745" i="8"/>
  <c r="CH3742" i="8"/>
  <c r="CG3741" i="8"/>
  <c r="CH3738" i="8"/>
  <c r="CG3737" i="8"/>
  <c r="CH3734" i="8"/>
  <c r="CG3733" i="8"/>
  <c r="CH3730" i="8"/>
  <c r="CG3729" i="8"/>
  <c r="CH3726" i="8"/>
  <c r="CG3725" i="8"/>
  <c r="CH3722" i="8"/>
  <c r="CG3721" i="8"/>
  <c r="CH3718" i="8"/>
  <c r="CG3717" i="8"/>
  <c r="CH3714" i="8"/>
  <c r="CG3713" i="8"/>
  <c r="CH3710" i="8"/>
  <c r="CG3709" i="8"/>
  <c r="CH3706" i="8"/>
  <c r="CG3705" i="8"/>
  <c r="CH3702" i="8"/>
  <c r="CG3701" i="8"/>
  <c r="CH3698" i="8"/>
  <c r="CG3697" i="8"/>
  <c r="CH3694" i="8"/>
  <c r="CG3693" i="8"/>
  <c r="CH3690" i="8"/>
  <c r="CG3689" i="8"/>
  <c r="CH3686" i="8"/>
  <c r="CG3685" i="8"/>
  <c r="CH3682" i="8"/>
  <c r="CG3681" i="8"/>
  <c r="CH3678" i="8"/>
  <c r="CG3677" i="8"/>
  <c r="CH3674" i="8"/>
  <c r="CG3673" i="8"/>
  <c r="CH3670" i="8"/>
  <c r="CG3669" i="8"/>
  <c r="CH3666" i="8"/>
  <c r="CG3665" i="8"/>
  <c r="CH3662" i="8"/>
  <c r="CG3661" i="8"/>
  <c r="CH3658" i="8"/>
  <c r="CG3657" i="8"/>
  <c r="CH3654" i="8"/>
  <c r="CG3653" i="8"/>
  <c r="CH3650" i="8"/>
  <c r="CG3649" i="8"/>
  <c r="CH3646" i="8"/>
  <c r="CG3645" i="8"/>
  <c r="CH3642" i="8"/>
  <c r="CG3641" i="8"/>
  <c r="CH3638" i="8"/>
  <c r="CG3637" i="8"/>
  <c r="CH3634" i="8"/>
  <c r="CG3633" i="8"/>
  <c r="CH3630" i="8"/>
  <c r="CG3629" i="8"/>
  <c r="CH3626" i="8"/>
  <c r="CG3625" i="8"/>
  <c r="CH3622" i="8"/>
  <c r="CG3621" i="8"/>
  <c r="CH3618" i="8"/>
  <c r="CG3617" i="8"/>
  <c r="CH3614" i="8"/>
  <c r="CG3613" i="8"/>
  <c r="CH3610" i="8"/>
  <c r="CG3609" i="8"/>
  <c r="CH3606" i="8"/>
  <c r="CG3605" i="8"/>
  <c r="CH3602" i="8"/>
  <c r="CG3601" i="8"/>
  <c r="CH3598" i="8"/>
  <c r="CG3597" i="8"/>
  <c r="CH3594" i="8"/>
  <c r="CG3593" i="8"/>
  <c r="CH3590" i="8"/>
  <c r="CG3589" i="8"/>
  <c r="CH3586" i="8"/>
  <c r="CG3585" i="8"/>
  <c r="CH3582" i="8"/>
  <c r="CG3581" i="8"/>
  <c r="CH3578" i="8"/>
  <c r="CG3577" i="8"/>
  <c r="CH3574" i="8"/>
  <c r="CG3573" i="8"/>
  <c r="CH3570" i="8"/>
  <c r="CG3569" i="8"/>
  <c r="CH3566" i="8"/>
  <c r="CG3565" i="8"/>
  <c r="CH3562" i="8"/>
  <c r="CG3561" i="8"/>
  <c r="CH3558" i="8"/>
  <c r="CG3557" i="8"/>
  <c r="CH3554" i="8"/>
  <c r="CG3553" i="8"/>
  <c r="CH3550" i="8"/>
  <c r="CG3549" i="8"/>
  <c r="CH3546" i="8"/>
  <c r="CG3545" i="8"/>
  <c r="CH3542" i="8"/>
  <c r="CG3541" i="8"/>
  <c r="CH3538" i="8"/>
  <c r="CG3537" i="8"/>
  <c r="CH3534" i="8"/>
  <c r="CG3533" i="8"/>
  <c r="CH3530" i="8"/>
  <c r="CG3529" i="8"/>
  <c r="CH3526" i="8"/>
  <c r="CG3525" i="8"/>
  <c r="CH3522" i="8"/>
  <c r="CG3521" i="8"/>
  <c r="CH3518" i="8"/>
  <c r="CG3517" i="8"/>
  <c r="CH3514" i="8"/>
  <c r="CG3513" i="8"/>
  <c r="CH3510" i="8"/>
  <c r="CG3509" i="8"/>
  <c r="CH3506" i="8"/>
  <c r="CG3505" i="8"/>
  <c r="CH3502" i="8"/>
  <c r="CG3501" i="8"/>
  <c r="CH3498" i="8"/>
  <c r="CG3497" i="8"/>
  <c r="CH3494" i="8"/>
  <c r="CG3493" i="8"/>
  <c r="CH3490" i="8"/>
  <c r="CH4539" i="8"/>
  <c r="CH4529" i="8"/>
  <c r="CG4526" i="8"/>
  <c r="CH4523" i="8"/>
  <c r="CG4522" i="8"/>
  <c r="CH4519" i="8"/>
  <c r="CG4518" i="8"/>
  <c r="CH4515" i="8"/>
  <c r="CG4514" i="8"/>
  <c r="CH4511" i="8"/>
  <c r="CG4510" i="8"/>
  <c r="CH4507" i="8"/>
  <c r="CG4506" i="8"/>
  <c r="CH4503" i="8"/>
  <c r="CG4502" i="8"/>
  <c r="CH4499" i="8"/>
  <c r="CG4498" i="8"/>
  <c r="CH4495" i="8"/>
  <c r="CG4494" i="8"/>
  <c r="CH4491" i="8"/>
  <c r="CG4490" i="8"/>
  <c r="CH4487" i="8"/>
  <c r="CG4486" i="8"/>
  <c r="CH4483" i="8"/>
  <c r="CG4482" i="8"/>
  <c r="CH4479" i="8"/>
  <c r="CG4478" i="8"/>
  <c r="CH4475" i="8"/>
  <c r="CG4474" i="8"/>
  <c r="CH4471" i="8"/>
  <c r="CG4470" i="8"/>
  <c r="CH4467" i="8"/>
  <c r="CG4466" i="8"/>
  <c r="CH4463" i="8"/>
  <c r="CG4462" i="8"/>
  <c r="CH4459" i="8"/>
  <c r="CG4458" i="8"/>
  <c r="CH4455" i="8"/>
  <c r="CG4454" i="8"/>
  <c r="CH4451" i="8"/>
  <c r="CG4450" i="8"/>
  <c r="CH4447" i="8"/>
  <c r="CG4446" i="8"/>
  <c r="CH4443" i="8"/>
  <c r="CG4442" i="8"/>
  <c r="CH4439" i="8"/>
  <c r="CG4438" i="8"/>
  <c r="CH4435" i="8"/>
  <c r="CG4434" i="8"/>
  <c r="CH4431" i="8"/>
  <c r="CG4430" i="8"/>
  <c r="CH4427" i="8"/>
  <c r="CG4426" i="8"/>
  <c r="CH4423" i="8"/>
  <c r="CG4422" i="8"/>
  <c r="CH4419" i="8"/>
  <c r="CG4418" i="8"/>
  <c r="CH4415" i="8"/>
  <c r="CG4414" i="8"/>
  <c r="CH4411" i="8"/>
  <c r="CG4410" i="8"/>
  <c r="CH4407" i="8"/>
  <c r="CG4406" i="8"/>
  <c r="CH4403" i="8"/>
  <c r="CG4402" i="8"/>
  <c r="CH4399" i="8"/>
  <c r="CG4398" i="8"/>
  <c r="CH4395" i="8"/>
  <c r="CG4394" i="8"/>
  <c r="CH4391" i="8"/>
  <c r="CG4390" i="8"/>
  <c r="CH4387" i="8"/>
  <c r="CG4386" i="8"/>
  <c r="CH4383" i="8"/>
  <c r="CG4382" i="8"/>
  <c r="CH4379" i="8"/>
  <c r="CG4378" i="8"/>
  <c r="CH4375" i="8"/>
  <c r="CG4374" i="8"/>
  <c r="CH4371" i="8"/>
  <c r="CG4370" i="8"/>
  <c r="CH4367" i="8"/>
  <c r="CG4366" i="8"/>
  <c r="CH4363" i="8"/>
  <c r="CG4362" i="8"/>
  <c r="CH4359" i="8"/>
  <c r="CG4358" i="8"/>
  <c r="CH4355" i="8"/>
  <c r="CG4354" i="8"/>
  <c r="CH4351" i="8"/>
  <c r="CG4350" i="8"/>
  <c r="CH4347" i="8"/>
  <c r="CG4346" i="8"/>
  <c r="CH4343" i="8"/>
  <c r="CG4342" i="8"/>
  <c r="CH4339" i="8"/>
  <c r="CG4338" i="8"/>
  <c r="CH4335" i="8"/>
  <c r="CG4334" i="8"/>
  <c r="CH4331" i="8"/>
  <c r="CG4330" i="8"/>
  <c r="CH4327" i="8"/>
  <c r="CG4326" i="8"/>
  <c r="CH4323" i="8"/>
  <c r="CG4322" i="8"/>
  <c r="CH4319" i="8"/>
  <c r="CG4318" i="8"/>
  <c r="CH4315" i="8"/>
  <c r="CG4314" i="8"/>
  <c r="CH4311" i="8"/>
  <c r="CG4310" i="8"/>
  <c r="CH4307" i="8"/>
  <c r="CG4306" i="8"/>
  <c r="CH4303" i="8"/>
  <c r="CG4302" i="8"/>
  <c r="CH4299" i="8"/>
  <c r="CG4298" i="8"/>
  <c r="CH4295" i="8"/>
  <c r="CG4294" i="8"/>
  <c r="CH4291" i="8"/>
  <c r="CG4290" i="8"/>
  <c r="CH4287" i="8"/>
  <c r="CG4286" i="8"/>
  <c r="CH4283" i="8"/>
  <c r="CG4282" i="8"/>
  <c r="CH4279" i="8"/>
  <c r="CG4278" i="8"/>
  <c r="CH4275" i="8"/>
  <c r="CG4274" i="8"/>
  <c r="CH4271" i="8"/>
  <c r="CG4270" i="8"/>
  <c r="CH4267" i="8"/>
  <c r="CG4266" i="8"/>
  <c r="CH4263" i="8"/>
  <c r="CG4262" i="8"/>
  <c r="CH4259" i="8"/>
  <c r="CG4258" i="8"/>
  <c r="CH4255" i="8"/>
  <c r="CG4254" i="8"/>
  <c r="CH4251" i="8"/>
  <c r="CG4250" i="8"/>
  <c r="CH4247" i="8"/>
  <c r="CG4246" i="8"/>
  <c r="CH4243" i="8"/>
  <c r="CG4242" i="8"/>
  <c r="CH4239" i="8"/>
  <c r="CG4238" i="8"/>
  <c r="CH4235" i="8"/>
  <c r="CG4234" i="8"/>
  <c r="CH4231" i="8"/>
  <c r="CG4230" i="8"/>
  <c r="CH4227" i="8"/>
  <c r="CG4226" i="8"/>
  <c r="CH4223" i="8"/>
  <c r="CG4222" i="8"/>
  <c r="CH4219" i="8"/>
  <c r="CG4218" i="8"/>
  <c r="CH4215" i="8"/>
  <c r="CG4214" i="8"/>
  <c r="CH4211" i="8"/>
  <c r="CG4210" i="8"/>
  <c r="CH4207" i="8"/>
  <c r="CG4206" i="8"/>
  <c r="CH4203" i="8"/>
  <c r="CG4202" i="8"/>
  <c r="CH4199" i="8"/>
  <c r="CG4198" i="8"/>
  <c r="CH4195" i="8"/>
  <c r="CG4194" i="8"/>
  <c r="CH4191" i="8"/>
  <c r="CG4190" i="8"/>
  <c r="CH4187" i="8"/>
  <c r="CG4186" i="8"/>
  <c r="CH4183" i="8"/>
  <c r="CG4182" i="8"/>
  <c r="CH4179" i="8"/>
  <c r="CG4178" i="8"/>
  <c r="CH4175" i="8"/>
  <c r="CG4174" i="8"/>
  <c r="CH4171" i="8"/>
  <c r="CG4170" i="8"/>
  <c r="CH4167" i="8"/>
  <c r="CG4166" i="8"/>
  <c r="CH4163" i="8"/>
  <c r="CG4162" i="8"/>
  <c r="CH4159" i="8"/>
  <c r="CG4158" i="8"/>
  <c r="CH4155" i="8"/>
  <c r="CG4154" i="8"/>
  <c r="CH4151" i="8"/>
  <c r="CG4150" i="8"/>
  <c r="CH4147" i="8"/>
  <c r="CG4146" i="8"/>
  <c r="CH4143" i="8"/>
  <c r="CG4142" i="8"/>
  <c r="CH4139" i="8"/>
  <c r="CG4138" i="8"/>
  <c r="CH4135" i="8"/>
  <c r="CG4134" i="8"/>
  <c r="CH4131" i="8"/>
  <c r="CG4130" i="8"/>
  <c r="CH4127" i="8"/>
  <c r="CG4126" i="8"/>
  <c r="CH4123" i="8"/>
  <c r="CG4122" i="8"/>
  <c r="CH4119" i="8"/>
  <c r="CG4118" i="8"/>
  <c r="CH4115" i="8"/>
  <c r="CG4114" i="8"/>
  <c r="CH4111" i="8"/>
  <c r="CG4110" i="8"/>
  <c r="CH4107" i="8"/>
  <c r="CG4106" i="8"/>
  <c r="CH4103" i="8"/>
  <c r="CG4102" i="8"/>
  <c r="CH4099" i="8"/>
  <c r="CG4098" i="8"/>
  <c r="CH4095" i="8"/>
  <c r="CG4094" i="8"/>
  <c r="CH4091" i="8"/>
  <c r="CG4090" i="8"/>
  <c r="CH4087" i="8"/>
  <c r="CG4086" i="8"/>
  <c r="CH4083" i="8"/>
  <c r="CG4082" i="8"/>
  <c r="CH4079" i="8"/>
  <c r="CG4078" i="8"/>
  <c r="CH4075" i="8"/>
  <c r="CG4074" i="8"/>
  <c r="CH4071" i="8"/>
  <c r="CG4070" i="8"/>
  <c r="CH4067" i="8"/>
  <c r="CG4066" i="8"/>
  <c r="CH4063" i="8"/>
  <c r="CG4062" i="8"/>
  <c r="CH4059" i="8"/>
  <c r="CG4058" i="8"/>
  <c r="CH4055" i="8"/>
  <c r="CG4054" i="8"/>
  <c r="CH4051" i="8"/>
  <c r="CG4050" i="8"/>
  <c r="CH4047" i="8"/>
  <c r="CG4046" i="8"/>
  <c r="CH4043" i="8"/>
  <c r="CG4042" i="8"/>
  <c r="CH4039" i="8"/>
  <c r="CG4038" i="8"/>
  <c r="CH4035" i="8"/>
  <c r="CG4034" i="8"/>
  <c r="CH4031" i="8"/>
  <c r="CG4030" i="8"/>
  <c r="CH4027" i="8"/>
  <c r="CG4026" i="8"/>
  <c r="CH4023" i="8"/>
  <c r="CG4022" i="8"/>
  <c r="CH4019" i="8"/>
  <c r="CG4018" i="8"/>
  <c r="CH4015" i="8"/>
  <c r="CG4014" i="8"/>
  <c r="CH4011" i="8"/>
  <c r="CG4010" i="8"/>
  <c r="CH4007" i="8"/>
  <c r="CG4006" i="8"/>
  <c r="CH4003" i="8"/>
  <c r="CG4002" i="8"/>
  <c r="CH3999" i="8"/>
  <c r="CG3998" i="8"/>
  <c r="CH3995" i="8"/>
  <c r="CG3994" i="8"/>
  <c r="CH3991" i="8"/>
  <c r="CG3990" i="8"/>
  <c r="CH3987" i="8"/>
  <c r="CG3986" i="8"/>
  <c r="CH3983" i="8"/>
  <c r="CG3982" i="8"/>
  <c r="CH3979" i="8"/>
  <c r="CG3978" i="8"/>
  <c r="CH3975" i="8"/>
  <c r="CG3974" i="8"/>
  <c r="CH3971" i="8"/>
  <c r="CG3970" i="8"/>
  <c r="CH3967" i="8"/>
  <c r="CG3966" i="8"/>
  <c r="CH3963" i="8"/>
  <c r="CG3962" i="8"/>
  <c r="CH3959" i="8"/>
  <c r="CG3958" i="8"/>
  <c r="CH3955" i="8"/>
  <c r="CG3954" i="8"/>
  <c r="CH3951" i="8"/>
  <c r="CG3950" i="8"/>
  <c r="CH3947" i="8"/>
  <c r="CG3946" i="8"/>
  <c r="CH3943" i="8"/>
  <c r="CG3942" i="8"/>
  <c r="CH3939" i="8"/>
  <c r="CG3938" i="8"/>
  <c r="CH3935" i="8"/>
  <c r="CG3934" i="8"/>
  <c r="CH3931" i="8"/>
  <c r="CG3930" i="8"/>
  <c r="CH3927" i="8"/>
  <c r="CG3926" i="8"/>
  <c r="CH3923" i="8"/>
  <c r="CG3922" i="8"/>
  <c r="CH3919" i="8"/>
  <c r="CG3918" i="8"/>
  <c r="CH3915" i="8"/>
  <c r="CG3914" i="8"/>
  <c r="CH3911" i="8"/>
  <c r="CG3910" i="8"/>
  <c r="CH3907" i="8"/>
  <c r="CG3906" i="8"/>
  <c r="CH3903" i="8"/>
  <c r="CG3902" i="8"/>
  <c r="CH3899" i="8"/>
  <c r="CG3898" i="8"/>
  <c r="CH3895" i="8"/>
  <c r="CG3894" i="8"/>
  <c r="CH3891" i="8"/>
  <c r="CG3890" i="8"/>
  <c r="CH3887" i="8"/>
  <c r="CG3886" i="8"/>
  <c r="CH3883" i="8"/>
  <c r="CG3882" i="8"/>
  <c r="CH3879" i="8"/>
  <c r="CG3878" i="8"/>
  <c r="CH3875" i="8"/>
  <c r="CG3874" i="8"/>
  <c r="CH3871" i="8"/>
  <c r="CG3870" i="8"/>
  <c r="CH3867" i="8"/>
  <c r="CG3866" i="8"/>
  <c r="CH3863" i="8"/>
  <c r="CG3862" i="8"/>
  <c r="CH3859" i="8"/>
  <c r="CG3858" i="8"/>
  <c r="CH3855" i="8"/>
  <c r="CG3854" i="8"/>
  <c r="CH3851" i="8"/>
  <c r="CG3850" i="8"/>
  <c r="CH3847" i="8"/>
  <c r="CG3846" i="8"/>
  <c r="CH3843" i="8"/>
  <c r="CG3842" i="8"/>
  <c r="CH3839" i="8"/>
  <c r="CG3838" i="8"/>
  <c r="CH3835" i="8"/>
  <c r="CG3834" i="8"/>
  <c r="CH3831" i="8"/>
  <c r="CG3830" i="8"/>
  <c r="CH3827" i="8"/>
  <c r="CG3826" i="8"/>
  <c r="CH3823" i="8"/>
  <c r="CG3822" i="8"/>
  <c r="CH3819" i="8"/>
  <c r="CG3818" i="8"/>
  <c r="CH3815" i="8"/>
  <c r="CG3814" i="8"/>
  <c r="CH3811" i="8"/>
  <c r="CG3810" i="8"/>
  <c r="CH3807" i="8"/>
  <c r="CG3806" i="8"/>
  <c r="CH3803" i="8"/>
  <c r="CG3802" i="8"/>
  <c r="CH3799" i="8"/>
  <c r="CG3798" i="8"/>
  <c r="CH3795" i="8"/>
  <c r="CG3794" i="8"/>
  <c r="CH3791" i="8"/>
  <c r="CG3790" i="8"/>
  <c r="CH3787" i="8"/>
  <c r="CG3786" i="8"/>
  <c r="CH3783" i="8"/>
  <c r="CG3782" i="8"/>
  <c r="CH3779" i="8"/>
  <c r="CG3778" i="8"/>
  <c r="CH3775" i="8"/>
  <c r="CG3774" i="8"/>
  <c r="CH3771" i="8"/>
  <c r="CG3770" i="8"/>
  <c r="CH3767" i="8"/>
  <c r="CG3766" i="8"/>
  <c r="CH3763" i="8"/>
  <c r="CG3762" i="8"/>
  <c r="CH3759" i="8"/>
  <c r="CG3758" i="8"/>
  <c r="CH3755" i="8"/>
  <c r="CG3754" i="8"/>
  <c r="CH3751" i="8"/>
  <c r="CG3750" i="8"/>
  <c r="CH3747" i="8"/>
  <c r="CG3746" i="8"/>
  <c r="CH3743" i="8"/>
  <c r="CG3742" i="8"/>
  <c r="CH3739" i="8"/>
  <c r="CG3738" i="8"/>
  <c r="CH3735" i="8"/>
  <c r="CG3734" i="8"/>
  <c r="CH3731" i="8"/>
  <c r="CG3730" i="8"/>
  <c r="CH3727" i="8"/>
  <c r="CG3726" i="8"/>
  <c r="CH3723" i="8"/>
  <c r="CG3722" i="8"/>
  <c r="CH3719" i="8"/>
  <c r="CG3718" i="8"/>
  <c r="CH3715" i="8"/>
  <c r="CG3714" i="8"/>
  <c r="CH3711" i="8"/>
  <c r="CG3710" i="8"/>
  <c r="CH3707" i="8"/>
  <c r="CG3706" i="8"/>
  <c r="CH3703" i="8"/>
  <c r="CG3702" i="8"/>
  <c r="CH3699" i="8"/>
  <c r="CG3698" i="8"/>
  <c r="CH3695" i="8"/>
  <c r="CG3694" i="8"/>
  <c r="CH3691" i="8"/>
  <c r="CG3690" i="8"/>
  <c r="CH3687" i="8"/>
  <c r="CG3686" i="8"/>
  <c r="CH3683" i="8"/>
  <c r="CG3682" i="8"/>
  <c r="CH3679" i="8"/>
  <c r="CG3678" i="8"/>
  <c r="CH3675" i="8"/>
  <c r="CG3674" i="8"/>
  <c r="CH3671" i="8"/>
  <c r="CG3670" i="8"/>
  <c r="CH3667" i="8"/>
  <c r="CG3666" i="8"/>
  <c r="CH3663" i="8"/>
  <c r="CG3662" i="8"/>
  <c r="CH3659" i="8"/>
  <c r="CG3658" i="8"/>
  <c r="CH3655" i="8"/>
  <c r="CG3654" i="8"/>
  <c r="CH3651" i="8"/>
  <c r="CG3650" i="8"/>
  <c r="CH3647" i="8"/>
  <c r="CG3646" i="8"/>
  <c r="CH3643" i="8"/>
  <c r="CG3642" i="8"/>
  <c r="CH3639" i="8"/>
  <c r="CG3638" i="8"/>
  <c r="CH3635" i="8"/>
  <c r="CG3634" i="8"/>
  <c r="CH3631" i="8"/>
  <c r="CG3630" i="8"/>
  <c r="CH3627" i="8"/>
  <c r="CG3626" i="8"/>
  <c r="CH3623" i="8"/>
  <c r="CG3622" i="8"/>
  <c r="CH3619" i="8"/>
  <c r="CG3618" i="8"/>
  <c r="CH3615" i="8"/>
  <c r="CG3614" i="8"/>
  <c r="CH3611" i="8"/>
  <c r="CG3610" i="8"/>
  <c r="CH3607" i="8"/>
  <c r="CG3606" i="8"/>
  <c r="CH3603" i="8"/>
  <c r="CG3602" i="8"/>
  <c r="CH3599" i="8"/>
  <c r="CG3598" i="8"/>
  <c r="CH3595" i="8"/>
  <c r="CG3594" i="8"/>
  <c r="CH3591" i="8"/>
  <c r="CG3590" i="8"/>
  <c r="CH3587" i="8"/>
  <c r="CG3586" i="8"/>
  <c r="CH3583" i="8"/>
  <c r="CG3582" i="8"/>
  <c r="CH3579" i="8"/>
  <c r="CG3578" i="8"/>
  <c r="CH3575" i="8"/>
  <c r="CG3574" i="8"/>
  <c r="CH3571" i="8"/>
  <c r="CG3570" i="8"/>
  <c r="CH3567" i="8"/>
  <c r="CG3566" i="8"/>
  <c r="CH3563" i="8"/>
  <c r="CG3562" i="8"/>
  <c r="CH3559" i="8"/>
  <c r="CG3558" i="8"/>
  <c r="CH3555" i="8"/>
  <c r="CG3554" i="8"/>
  <c r="CH3551" i="8"/>
  <c r="CG3550" i="8"/>
  <c r="CH3547" i="8"/>
  <c r="CG3546" i="8"/>
  <c r="CH3543" i="8"/>
  <c r="CG3542" i="8"/>
  <c r="CH3539" i="8"/>
  <c r="CG3538" i="8"/>
  <c r="CH3535" i="8"/>
  <c r="CG3534" i="8"/>
  <c r="CH3531" i="8"/>
  <c r="CG3530" i="8"/>
  <c r="CH3527" i="8"/>
  <c r="CG3526" i="8"/>
  <c r="CH3523" i="8"/>
  <c r="CG3522" i="8"/>
  <c r="CH3519" i="8"/>
  <c r="CG3518" i="8"/>
  <c r="CH3515" i="8"/>
  <c r="CG3514" i="8"/>
  <c r="CH3511" i="8"/>
  <c r="CG3510" i="8"/>
  <c r="CH3507" i="8"/>
  <c r="CG3506" i="8"/>
  <c r="CH3503" i="8"/>
  <c r="CG3502" i="8"/>
  <c r="CH3499" i="8"/>
  <c r="CG3498" i="8"/>
  <c r="CH3495" i="8"/>
  <c r="CG3494" i="8"/>
  <c r="CH3491" i="8"/>
  <c r="CG4536" i="8"/>
  <c r="CG4534" i="8"/>
  <c r="CG4532" i="8"/>
  <c r="CH4530" i="8"/>
  <c r="CG4529" i="8"/>
  <c r="CH4527" i="8"/>
  <c r="CH4524" i="8"/>
  <c r="CG4523" i="8"/>
  <c r="CH4520" i="8"/>
  <c r="CG4519" i="8"/>
  <c r="CH4516" i="8"/>
  <c r="CG4515" i="8"/>
  <c r="CH4512" i="8"/>
  <c r="CG4511" i="8"/>
  <c r="CH4508" i="8"/>
  <c r="CG4507" i="8"/>
  <c r="CH4504" i="8"/>
  <c r="CG4503" i="8"/>
  <c r="CH4500" i="8"/>
  <c r="CG4499" i="8"/>
  <c r="CH4496" i="8"/>
  <c r="CG4495" i="8"/>
  <c r="CH4492" i="8"/>
  <c r="CG4491" i="8"/>
  <c r="CH4488" i="8"/>
  <c r="CG4487" i="8"/>
  <c r="CH4484" i="8"/>
  <c r="CG4483" i="8"/>
  <c r="CH4480" i="8"/>
  <c r="CG4479" i="8"/>
  <c r="CH4476" i="8"/>
  <c r="CG4475" i="8"/>
  <c r="CH4472" i="8"/>
  <c r="CG4471" i="8"/>
  <c r="CH4468" i="8"/>
  <c r="CG4467" i="8"/>
  <c r="CH4464" i="8"/>
  <c r="CG4463" i="8"/>
  <c r="CH4460" i="8"/>
  <c r="CG4459" i="8"/>
  <c r="CH4456" i="8"/>
  <c r="CG4455" i="8"/>
  <c r="CH4452" i="8"/>
  <c r="CG4451" i="8"/>
  <c r="CH4448" i="8"/>
  <c r="CG4447" i="8"/>
  <c r="CH4444" i="8"/>
  <c r="CG4443" i="8"/>
  <c r="CH4440" i="8"/>
  <c r="CG4439" i="8"/>
  <c r="CH4436" i="8"/>
  <c r="CG4435" i="8"/>
  <c r="CH4432" i="8"/>
  <c r="CG4431" i="8"/>
  <c r="CH4428" i="8"/>
  <c r="CG4427" i="8"/>
  <c r="CH4424" i="8"/>
  <c r="CG4423" i="8"/>
  <c r="CH4420" i="8"/>
  <c r="CG4419" i="8"/>
  <c r="CH4416" i="8"/>
  <c r="CG4415" i="8"/>
  <c r="CH4412" i="8"/>
  <c r="CG4411" i="8"/>
  <c r="CH4408" i="8"/>
  <c r="CG4407" i="8"/>
  <c r="CH4404" i="8"/>
  <c r="CG4403" i="8"/>
  <c r="CH4400" i="8"/>
  <c r="CG4399" i="8"/>
  <c r="CH4396" i="8"/>
  <c r="CG4395" i="8"/>
  <c r="CH4392" i="8"/>
  <c r="CG4391" i="8"/>
  <c r="CH4388" i="8"/>
  <c r="CG4387" i="8"/>
  <c r="CH4384" i="8"/>
  <c r="CG4383" i="8"/>
  <c r="CH4380" i="8"/>
  <c r="CG4379" i="8"/>
  <c r="CH4376" i="8"/>
  <c r="CG4375" i="8"/>
  <c r="CH4372" i="8"/>
  <c r="CG4371" i="8"/>
  <c r="CH4368" i="8"/>
  <c r="CG4367" i="8"/>
  <c r="CH4364" i="8"/>
  <c r="CG4363" i="8"/>
  <c r="CH4360" i="8"/>
  <c r="CG4359" i="8"/>
  <c r="CH4356" i="8"/>
  <c r="CG4355" i="8"/>
  <c r="CH4352" i="8"/>
  <c r="CG4351" i="8"/>
  <c r="CH4348" i="8"/>
  <c r="CG4347" i="8"/>
  <c r="CH4344" i="8"/>
  <c r="CG4343" i="8"/>
  <c r="CH4340" i="8"/>
  <c r="CG4339" i="8"/>
  <c r="CH4336" i="8"/>
  <c r="CG4335" i="8"/>
  <c r="CH4332" i="8"/>
  <c r="CG4331" i="8"/>
  <c r="CH4328" i="8"/>
  <c r="CG4327" i="8"/>
  <c r="CH4324" i="8"/>
  <c r="CG4323" i="8"/>
  <c r="CH4320" i="8"/>
  <c r="CG4319" i="8"/>
  <c r="CH4316" i="8"/>
  <c r="CG4315" i="8"/>
  <c r="CH4312" i="8"/>
  <c r="CG4311" i="8"/>
  <c r="CH4308" i="8"/>
  <c r="CG4307" i="8"/>
  <c r="CH4304" i="8"/>
  <c r="CG4303" i="8"/>
  <c r="CH4300" i="8"/>
  <c r="CG4299" i="8"/>
  <c r="CH4296" i="8"/>
  <c r="CG4295" i="8"/>
  <c r="CH4292" i="8"/>
  <c r="CG4291" i="8"/>
  <c r="CH4288" i="8"/>
  <c r="CG4287" i="8"/>
  <c r="CH4284" i="8"/>
  <c r="CG4283" i="8"/>
  <c r="CH4280" i="8"/>
  <c r="CG4279" i="8"/>
  <c r="CH4276" i="8"/>
  <c r="CG4275" i="8"/>
  <c r="CH4272" i="8"/>
  <c r="CG4271" i="8"/>
  <c r="CH4268" i="8"/>
  <c r="CG4267" i="8"/>
  <c r="CH4264" i="8"/>
  <c r="CG4263" i="8"/>
  <c r="CH4260" i="8"/>
  <c r="CG4259" i="8"/>
  <c r="CH4256" i="8"/>
  <c r="CG4255" i="8"/>
  <c r="CH4252" i="8"/>
  <c r="CG4251" i="8"/>
  <c r="CH4248" i="8"/>
  <c r="CG4247" i="8"/>
  <c r="CH4244" i="8"/>
  <c r="CG4243" i="8"/>
  <c r="CH4240" i="8"/>
  <c r="CG4239" i="8"/>
  <c r="CH4236" i="8"/>
  <c r="CG4235" i="8"/>
  <c r="CH4232" i="8"/>
  <c r="CG4231" i="8"/>
  <c r="CH4228" i="8"/>
  <c r="CG4227" i="8"/>
  <c r="CH4224" i="8"/>
  <c r="CG4223" i="8"/>
  <c r="CH4220" i="8"/>
  <c r="CG4219" i="8"/>
  <c r="CH4216" i="8"/>
  <c r="CG4215" i="8"/>
  <c r="CH4212" i="8"/>
  <c r="CG4211" i="8"/>
  <c r="CH4208" i="8"/>
  <c r="CG4207" i="8"/>
  <c r="CH4204" i="8"/>
  <c r="CG4203" i="8"/>
  <c r="CH4200" i="8"/>
  <c r="CG4199" i="8"/>
  <c r="CH4196" i="8"/>
  <c r="CG4195" i="8"/>
  <c r="CH4192" i="8"/>
  <c r="CG4191" i="8"/>
  <c r="CH4188" i="8"/>
  <c r="CG4187" i="8"/>
  <c r="CH4184" i="8"/>
  <c r="CG4183" i="8"/>
  <c r="CH4180" i="8"/>
  <c r="CG4179" i="8"/>
  <c r="CH4176" i="8"/>
  <c r="CG4175" i="8"/>
  <c r="CH4172" i="8"/>
  <c r="CG4171" i="8"/>
  <c r="CH4168" i="8"/>
  <c r="CG4167" i="8"/>
  <c r="CH4164" i="8"/>
  <c r="CG4163" i="8"/>
  <c r="CH4160" i="8"/>
  <c r="CG4159" i="8"/>
  <c r="CH4156" i="8"/>
  <c r="CG4155" i="8"/>
  <c r="CH4152" i="8"/>
  <c r="CG4151" i="8"/>
  <c r="CH4148" i="8"/>
  <c r="CG4147" i="8"/>
  <c r="CH4144" i="8"/>
  <c r="CG4143" i="8"/>
  <c r="CH4140" i="8"/>
  <c r="CG4139" i="8"/>
  <c r="CH4136" i="8"/>
  <c r="CG4135" i="8"/>
  <c r="CH4132" i="8"/>
  <c r="CG4131" i="8"/>
  <c r="CH4128" i="8"/>
  <c r="CG4127" i="8"/>
  <c r="CH4124" i="8"/>
  <c r="CG4123" i="8"/>
  <c r="CH4120" i="8"/>
  <c r="CG4119" i="8"/>
  <c r="CH4116" i="8"/>
  <c r="CG4115" i="8"/>
  <c r="CH4112" i="8"/>
  <c r="CG4111" i="8"/>
  <c r="CH4108" i="8"/>
  <c r="CG4107" i="8"/>
  <c r="CH4104" i="8"/>
  <c r="CG4103" i="8"/>
  <c r="CH4100" i="8"/>
  <c r="CG4099" i="8"/>
  <c r="CH4096" i="8"/>
  <c r="CG4095" i="8"/>
  <c r="CH4092" i="8"/>
  <c r="CG4091" i="8"/>
  <c r="CH4088" i="8"/>
  <c r="CG4087" i="8"/>
  <c r="CH4084" i="8"/>
  <c r="CG4083" i="8"/>
  <c r="CH4080" i="8"/>
  <c r="CG4079" i="8"/>
  <c r="CH4076" i="8"/>
  <c r="CG4075" i="8"/>
  <c r="CH4072" i="8"/>
  <c r="CG4071" i="8"/>
  <c r="CH4068" i="8"/>
  <c r="CG4067" i="8"/>
  <c r="CH4064" i="8"/>
  <c r="CG4063" i="8"/>
  <c r="CH4060" i="8"/>
  <c r="CG4059" i="8"/>
  <c r="CH4056" i="8"/>
  <c r="CG4055" i="8"/>
  <c r="CH4052" i="8"/>
  <c r="CG4051" i="8"/>
  <c r="CH4048" i="8"/>
  <c r="CG4047" i="8"/>
  <c r="CH4044" i="8"/>
  <c r="CG4043" i="8"/>
  <c r="CH4040" i="8"/>
  <c r="CG4039" i="8"/>
  <c r="CH4036" i="8"/>
  <c r="CG4035" i="8"/>
  <c r="CH4032" i="8"/>
  <c r="CG4031" i="8"/>
  <c r="CH4028" i="8"/>
  <c r="CG4027" i="8"/>
  <c r="CH4024" i="8"/>
  <c r="CG4023" i="8"/>
  <c r="CH4020" i="8"/>
  <c r="CG4019" i="8"/>
  <c r="CH4016" i="8"/>
  <c r="CG4015" i="8"/>
  <c r="CH4012" i="8"/>
  <c r="CG4011" i="8"/>
  <c r="CH4008" i="8"/>
  <c r="CG4007" i="8"/>
  <c r="CH4004" i="8"/>
  <c r="CG4003" i="8"/>
  <c r="CH4000" i="8"/>
  <c r="CG3999" i="8"/>
  <c r="CH3996" i="8"/>
  <c r="CG3995" i="8"/>
  <c r="CH3992" i="8"/>
  <c r="CG3991" i="8"/>
  <c r="CH3988" i="8"/>
  <c r="CG3987" i="8"/>
  <c r="CH3984" i="8"/>
  <c r="CG3983" i="8"/>
  <c r="CH3980" i="8"/>
  <c r="CG3979" i="8"/>
  <c r="CH3976" i="8"/>
  <c r="CG3975" i="8"/>
  <c r="CH3972" i="8"/>
  <c r="CG3971" i="8"/>
  <c r="CH3968" i="8"/>
  <c r="CG3967" i="8"/>
  <c r="CH3964" i="8"/>
  <c r="CG3963" i="8"/>
  <c r="CH3960" i="8"/>
  <c r="CG3959" i="8"/>
  <c r="CH3956" i="8"/>
  <c r="CG3955" i="8"/>
  <c r="CH3952" i="8"/>
  <c r="CG3951" i="8"/>
  <c r="CH3948" i="8"/>
  <c r="CG3947" i="8"/>
  <c r="CH3944" i="8"/>
  <c r="CG3943" i="8"/>
  <c r="CH3940" i="8"/>
  <c r="CG3939" i="8"/>
  <c r="CH3936" i="8"/>
  <c r="CG3935" i="8"/>
  <c r="CH3932" i="8"/>
  <c r="CG3931" i="8"/>
  <c r="CH3928" i="8"/>
  <c r="CG3927" i="8"/>
  <c r="CH3924" i="8"/>
  <c r="CG3923" i="8"/>
  <c r="CH3920" i="8"/>
  <c r="CG3919" i="8"/>
  <c r="CH3916" i="8"/>
  <c r="CG3915" i="8"/>
  <c r="CH3912" i="8"/>
  <c r="CG3911" i="8"/>
  <c r="CH3908" i="8"/>
  <c r="CG3907" i="8"/>
  <c r="CH3904" i="8"/>
  <c r="CG3903" i="8"/>
  <c r="CH3900" i="8"/>
  <c r="CG3899" i="8"/>
  <c r="CH3896" i="8"/>
  <c r="CG3895" i="8"/>
  <c r="CH3892" i="8"/>
  <c r="CG3891" i="8"/>
  <c r="CH3888" i="8"/>
  <c r="CG3887" i="8"/>
  <c r="CH3884" i="8"/>
  <c r="CG3883" i="8"/>
  <c r="CH3880" i="8"/>
  <c r="CG3879" i="8"/>
  <c r="CH3876" i="8"/>
  <c r="CG3875" i="8"/>
  <c r="CH3872" i="8"/>
  <c r="CG3871" i="8"/>
  <c r="CH3868" i="8"/>
  <c r="CG3867" i="8"/>
  <c r="CH3864" i="8"/>
  <c r="CG3863" i="8"/>
  <c r="CH3860" i="8"/>
  <c r="CG3859" i="8"/>
  <c r="CH3856" i="8"/>
  <c r="CG3855" i="8"/>
  <c r="CH3852" i="8"/>
  <c r="CG3851" i="8"/>
  <c r="CH3848" i="8"/>
  <c r="CG3847" i="8"/>
  <c r="CH3844" i="8"/>
  <c r="CG3843" i="8"/>
  <c r="CH3840" i="8"/>
  <c r="CG3839" i="8"/>
  <c r="CH3836" i="8"/>
  <c r="CG3835" i="8"/>
  <c r="CH3832" i="8"/>
  <c r="CG3831" i="8"/>
  <c r="CH3828" i="8"/>
  <c r="CG3827" i="8"/>
  <c r="CH3824" i="8"/>
  <c r="CG3823" i="8"/>
  <c r="CH3820" i="8"/>
  <c r="CG3819" i="8"/>
  <c r="CH3816" i="8"/>
  <c r="CG3815" i="8"/>
  <c r="CH3812" i="8"/>
  <c r="CG3811" i="8"/>
  <c r="CH3808" i="8"/>
  <c r="CG3807" i="8"/>
  <c r="CH3804" i="8"/>
  <c r="CG3803" i="8"/>
  <c r="CH3800" i="8"/>
  <c r="CG3799" i="8"/>
  <c r="CH3796" i="8"/>
  <c r="CG3795" i="8"/>
  <c r="CH3792" i="8"/>
  <c r="CG3791" i="8"/>
  <c r="CH3788" i="8"/>
  <c r="CG3787" i="8"/>
  <c r="CH3784" i="8"/>
  <c r="CG3783" i="8"/>
  <c r="CH3780" i="8"/>
  <c r="CG3779" i="8"/>
  <c r="CH3776" i="8"/>
  <c r="CG3775" i="8"/>
  <c r="CH3772" i="8"/>
  <c r="CG3771" i="8"/>
  <c r="CH3768" i="8"/>
  <c r="CG3767" i="8"/>
  <c r="CH3764" i="8"/>
  <c r="CG3763" i="8"/>
  <c r="CH3760" i="8"/>
  <c r="CG3759" i="8"/>
  <c r="CH3756" i="8"/>
  <c r="CG3755" i="8"/>
  <c r="CH3752" i="8"/>
  <c r="CG3751" i="8"/>
  <c r="CH3748" i="8"/>
  <c r="CG3747" i="8"/>
  <c r="CH3744" i="8"/>
  <c r="CG3743" i="8"/>
  <c r="CH3740" i="8"/>
  <c r="CG3739" i="8"/>
  <c r="CH3736" i="8"/>
  <c r="CG3735" i="8"/>
  <c r="CH3732" i="8"/>
  <c r="CG3731" i="8"/>
  <c r="CH3728" i="8"/>
  <c r="CG3727" i="8"/>
  <c r="CH3724" i="8"/>
  <c r="CG3723" i="8"/>
  <c r="CH3720" i="8"/>
  <c r="CG3719" i="8"/>
  <c r="CH3716" i="8"/>
  <c r="CG3715" i="8"/>
  <c r="CH3712" i="8"/>
  <c r="CG3711" i="8"/>
  <c r="CH3708" i="8"/>
  <c r="CG3707" i="8"/>
  <c r="CH3704" i="8"/>
  <c r="CG3703" i="8"/>
  <c r="CH3700" i="8"/>
  <c r="CG3699" i="8"/>
  <c r="CH3696" i="8"/>
  <c r="CG3695" i="8"/>
  <c r="CH3692" i="8"/>
  <c r="CG3691" i="8"/>
  <c r="CH3688" i="8"/>
  <c r="CG3687" i="8"/>
  <c r="CH3684" i="8"/>
  <c r="CG3683" i="8"/>
  <c r="CH3680" i="8"/>
  <c r="CG3679" i="8"/>
  <c r="CH3676" i="8"/>
  <c r="CG3675" i="8"/>
  <c r="CH3672" i="8"/>
  <c r="CG3671" i="8"/>
  <c r="CH3668" i="8"/>
  <c r="CG3667" i="8"/>
  <c r="CH3664" i="8"/>
  <c r="CG3663" i="8"/>
  <c r="CH3660" i="8"/>
  <c r="CG3659" i="8"/>
  <c r="CH3656" i="8"/>
  <c r="CG3655" i="8"/>
  <c r="CH3652" i="8"/>
  <c r="CG3651" i="8"/>
  <c r="CH3648" i="8"/>
  <c r="CG3647" i="8"/>
  <c r="CH3644" i="8"/>
  <c r="CG3639" i="8"/>
  <c r="CH3636" i="8"/>
  <c r="CG3631" i="8"/>
  <c r="CH3628" i="8"/>
  <c r="CG3623" i="8"/>
  <c r="CH3620" i="8"/>
  <c r="CG3615" i="8"/>
  <c r="CH3612" i="8"/>
  <c r="CG3607" i="8"/>
  <c r="CH3604" i="8"/>
  <c r="CG3599" i="8"/>
  <c r="CH3596" i="8"/>
  <c r="CG3591" i="8"/>
  <c r="CH3588" i="8"/>
  <c r="CG3583" i="8"/>
  <c r="CH3580" i="8"/>
  <c r="CG3575" i="8"/>
  <c r="CH3572" i="8"/>
  <c r="CG3567" i="8"/>
  <c r="CH3564" i="8"/>
  <c r="CG3559" i="8"/>
  <c r="CH3556" i="8"/>
  <c r="CG3551" i="8"/>
  <c r="CH3548" i="8"/>
  <c r="CG3543" i="8"/>
  <c r="CH3540" i="8"/>
  <c r="CG3535" i="8"/>
  <c r="CH3532" i="8"/>
  <c r="CG3527" i="8"/>
  <c r="CH3524" i="8"/>
  <c r="CG3519" i="8"/>
  <c r="CH3516" i="8"/>
  <c r="CG3511" i="8"/>
  <c r="CH3508" i="8"/>
  <c r="CH3504" i="8"/>
  <c r="CH3500" i="8"/>
  <c r="CH3496" i="8"/>
  <c r="CH3492" i="8"/>
  <c r="CG3489" i="8"/>
  <c r="CH3486" i="8"/>
  <c r="CG3485" i="8"/>
  <c r="CH3482" i="8"/>
  <c r="CG3481" i="8"/>
  <c r="CH3478" i="8"/>
  <c r="CG3477" i="8"/>
  <c r="CH3474" i="8"/>
  <c r="CG3473" i="8"/>
  <c r="CH3470" i="8"/>
  <c r="CG3469" i="8"/>
  <c r="CH3466" i="8"/>
  <c r="CG3465" i="8"/>
  <c r="CH3462" i="8"/>
  <c r="CG3461" i="8"/>
  <c r="CH3458" i="8"/>
  <c r="CG3457" i="8"/>
  <c r="CH3454" i="8"/>
  <c r="CG3453" i="8"/>
  <c r="CH3450" i="8"/>
  <c r="CG3449" i="8"/>
  <c r="CH3446" i="8"/>
  <c r="CG3445" i="8"/>
  <c r="CH3442" i="8"/>
  <c r="CG3441" i="8"/>
  <c r="CH3438" i="8"/>
  <c r="CG3437" i="8"/>
  <c r="CH3434" i="8"/>
  <c r="CG3433" i="8"/>
  <c r="CH3430" i="8"/>
  <c r="CG3429" i="8"/>
  <c r="CH3426" i="8"/>
  <c r="CG3425" i="8"/>
  <c r="CH3422" i="8"/>
  <c r="CG3421" i="8"/>
  <c r="CH3418" i="8"/>
  <c r="CG3417" i="8"/>
  <c r="CH3414" i="8"/>
  <c r="CG3413" i="8"/>
  <c r="CH3410" i="8"/>
  <c r="CG3409" i="8"/>
  <c r="CH3406" i="8"/>
  <c r="CG3405" i="8"/>
  <c r="CH3402" i="8"/>
  <c r="CG3401" i="8"/>
  <c r="CH3398" i="8"/>
  <c r="CG3397" i="8"/>
  <c r="CH3394" i="8"/>
  <c r="CG3393" i="8"/>
  <c r="CH3390" i="8"/>
  <c r="CG3389" i="8"/>
  <c r="CH3386" i="8"/>
  <c r="CG3385" i="8"/>
  <c r="CH3382" i="8"/>
  <c r="CG3381" i="8"/>
  <c r="CH3378" i="8"/>
  <c r="CG3377" i="8"/>
  <c r="CH3374" i="8"/>
  <c r="CG3373" i="8"/>
  <c r="CH3370" i="8"/>
  <c r="CG3369" i="8"/>
  <c r="CH3366" i="8"/>
  <c r="CG3365" i="8"/>
  <c r="CH3362" i="8"/>
  <c r="CG3361" i="8"/>
  <c r="CH3358" i="8"/>
  <c r="CG3357" i="8"/>
  <c r="CH3354" i="8"/>
  <c r="CG3353" i="8"/>
  <c r="CH3350" i="8"/>
  <c r="CG3349" i="8"/>
  <c r="CH3346" i="8"/>
  <c r="CG3345" i="8"/>
  <c r="CH3342" i="8"/>
  <c r="CG3341" i="8"/>
  <c r="CH3338" i="8"/>
  <c r="CG3337" i="8"/>
  <c r="CH3334" i="8"/>
  <c r="CG3333" i="8"/>
  <c r="CH3330" i="8"/>
  <c r="CG3329" i="8"/>
  <c r="CH3326" i="8"/>
  <c r="CG3325" i="8"/>
  <c r="CH3322" i="8"/>
  <c r="CG3321" i="8"/>
  <c r="CH3318" i="8"/>
  <c r="CG3317" i="8"/>
  <c r="CH3314" i="8"/>
  <c r="CG3313" i="8"/>
  <c r="CH3310" i="8"/>
  <c r="CG3309" i="8"/>
  <c r="CH3306" i="8"/>
  <c r="CG3305" i="8"/>
  <c r="CH3302" i="8"/>
  <c r="CG3301" i="8"/>
  <c r="CH3298" i="8"/>
  <c r="CG3297" i="8"/>
  <c r="CH3294" i="8"/>
  <c r="CG3293" i="8"/>
  <c r="CH3290" i="8"/>
  <c r="CG3289" i="8"/>
  <c r="CH3286" i="8"/>
  <c r="CG3285" i="8"/>
  <c r="CH3282" i="8"/>
  <c r="CG3281" i="8"/>
  <c r="CH3278" i="8"/>
  <c r="CG3277" i="8"/>
  <c r="CH3274" i="8"/>
  <c r="CG3273" i="8"/>
  <c r="CH3270" i="8"/>
  <c r="CG3269" i="8"/>
  <c r="CH3266" i="8"/>
  <c r="CG3265" i="8"/>
  <c r="CH3262" i="8"/>
  <c r="CG3261" i="8"/>
  <c r="CH3258" i="8"/>
  <c r="CG3257" i="8"/>
  <c r="CH3254" i="8"/>
  <c r="CG3253" i="8"/>
  <c r="CH3250" i="8"/>
  <c r="CG3249" i="8"/>
  <c r="CH3246" i="8"/>
  <c r="CG3245" i="8"/>
  <c r="CH3242" i="8"/>
  <c r="CG3241" i="8"/>
  <c r="CH3238" i="8"/>
  <c r="CG3237" i="8"/>
  <c r="CH3234" i="8"/>
  <c r="CG3233" i="8"/>
  <c r="CH3230" i="8"/>
  <c r="CG3229" i="8"/>
  <c r="CH3226" i="8"/>
  <c r="CG3225" i="8"/>
  <c r="CH3222" i="8"/>
  <c r="CG3221" i="8"/>
  <c r="CH3218" i="8"/>
  <c r="CG3217" i="8"/>
  <c r="CH3214" i="8"/>
  <c r="CG3213" i="8"/>
  <c r="CH3210" i="8"/>
  <c r="CG3209" i="8"/>
  <c r="CH3206" i="8"/>
  <c r="CG3205" i="8"/>
  <c r="CH3202" i="8"/>
  <c r="CG3201" i="8"/>
  <c r="CH3198" i="8"/>
  <c r="CG3197" i="8"/>
  <c r="CH3194" i="8"/>
  <c r="CG3193" i="8"/>
  <c r="CH3190" i="8"/>
  <c r="CG3189" i="8"/>
  <c r="CH3186" i="8"/>
  <c r="CG3185" i="8"/>
  <c r="CH3182" i="8"/>
  <c r="CG3181" i="8"/>
  <c r="CH3178" i="8"/>
  <c r="CG3177" i="8"/>
  <c r="CH3174" i="8"/>
  <c r="CG3173" i="8"/>
  <c r="CH3170" i="8"/>
  <c r="CG3169" i="8"/>
  <c r="CH3166" i="8"/>
  <c r="CG3165" i="8"/>
  <c r="CH3162" i="8"/>
  <c r="CG3161" i="8"/>
  <c r="CH3158" i="8"/>
  <c r="CG3157" i="8"/>
  <c r="CH3154" i="8"/>
  <c r="CG3153" i="8"/>
  <c r="CH3150" i="8"/>
  <c r="CG3149" i="8"/>
  <c r="CH3146" i="8"/>
  <c r="CG3145" i="8"/>
  <c r="CH3142" i="8"/>
  <c r="CG3141" i="8"/>
  <c r="CH3138" i="8"/>
  <c r="CG3137" i="8"/>
  <c r="CH3134" i="8"/>
  <c r="CG3133" i="8"/>
  <c r="CH3130" i="8"/>
  <c r="CG3129" i="8"/>
  <c r="CH3126" i="8"/>
  <c r="CG3125" i="8"/>
  <c r="CH3122" i="8"/>
  <c r="CG3121" i="8"/>
  <c r="CH3118" i="8"/>
  <c r="CG3117" i="8"/>
  <c r="CH3114" i="8"/>
  <c r="CG3113" i="8"/>
  <c r="CH3110" i="8"/>
  <c r="CG3109" i="8"/>
  <c r="CH3106" i="8"/>
  <c r="CG3105" i="8"/>
  <c r="CH3102" i="8"/>
  <c r="CG3101" i="8"/>
  <c r="CH3098" i="8"/>
  <c r="CG3097" i="8"/>
  <c r="CH3094" i="8"/>
  <c r="CG3093" i="8"/>
  <c r="CH3090" i="8"/>
  <c r="CG3089" i="8"/>
  <c r="CH3086" i="8"/>
  <c r="CG3085" i="8"/>
  <c r="CH3082" i="8"/>
  <c r="CG3081" i="8"/>
  <c r="CH3078" i="8"/>
  <c r="CG3077" i="8"/>
  <c r="CH3074" i="8"/>
  <c r="CG3073" i="8"/>
  <c r="CH3070" i="8"/>
  <c r="CG3069" i="8"/>
  <c r="CH3066" i="8"/>
  <c r="CG3065" i="8"/>
  <c r="CH3062" i="8"/>
  <c r="CG3061" i="8"/>
  <c r="CH3058" i="8"/>
  <c r="CG3057" i="8"/>
  <c r="CH3054" i="8"/>
  <c r="CG3053" i="8"/>
  <c r="CH3050" i="8"/>
  <c r="CG3049" i="8"/>
  <c r="CH3046" i="8"/>
  <c r="CG3045" i="8"/>
  <c r="CH3042" i="8"/>
  <c r="CG3041" i="8"/>
  <c r="CH3038" i="8"/>
  <c r="CG3037" i="8"/>
  <c r="CH3034" i="8"/>
  <c r="CG3033" i="8"/>
  <c r="CH3030" i="8"/>
  <c r="CG3029" i="8"/>
  <c r="CH3026" i="8"/>
  <c r="CG3025" i="8"/>
  <c r="CH3022" i="8"/>
  <c r="CG3021" i="8"/>
  <c r="CH3018" i="8"/>
  <c r="CG3017" i="8"/>
  <c r="CH3014" i="8"/>
  <c r="CG3013" i="8"/>
  <c r="CH3010" i="8"/>
  <c r="CG3009" i="8"/>
  <c r="CH3006" i="8"/>
  <c r="CG3005" i="8"/>
  <c r="CH3002" i="8"/>
  <c r="CG3001" i="8"/>
  <c r="CH2998" i="8"/>
  <c r="CG2997" i="8"/>
  <c r="CH2994" i="8"/>
  <c r="CG2993" i="8"/>
  <c r="CH2990" i="8"/>
  <c r="CG2989" i="8"/>
  <c r="CH2986" i="8"/>
  <c r="CG2985" i="8"/>
  <c r="CH2982" i="8"/>
  <c r="CG2981" i="8"/>
  <c r="CH2978" i="8"/>
  <c r="CG2977" i="8"/>
  <c r="CH2974" i="8"/>
  <c r="CG2973" i="8"/>
  <c r="CH2970" i="8"/>
  <c r="CG2969" i="8"/>
  <c r="CH2966" i="8"/>
  <c r="CG2965" i="8"/>
  <c r="CH2962" i="8"/>
  <c r="CG2961" i="8"/>
  <c r="CH2958" i="8"/>
  <c r="CG2957" i="8"/>
  <c r="CH2954" i="8"/>
  <c r="CG2953" i="8"/>
  <c r="CH2950" i="8"/>
  <c r="CG2949" i="8"/>
  <c r="CH2946" i="8"/>
  <c r="CG2945" i="8"/>
  <c r="CH2942" i="8"/>
  <c r="CG2941" i="8"/>
  <c r="CH2938" i="8"/>
  <c r="CG2937" i="8"/>
  <c r="CH2934" i="8"/>
  <c r="CG2933" i="8"/>
  <c r="CH2930" i="8"/>
  <c r="CG2929" i="8"/>
  <c r="CH2926" i="8"/>
  <c r="CG2925" i="8"/>
  <c r="CH2922" i="8"/>
  <c r="CG2921" i="8"/>
  <c r="CH2918" i="8"/>
  <c r="CG2917" i="8"/>
  <c r="CH2914" i="8"/>
  <c r="CG2913" i="8"/>
  <c r="CH2910" i="8"/>
  <c r="CG2909" i="8"/>
  <c r="CH2906" i="8"/>
  <c r="CG2905" i="8"/>
  <c r="CH2902" i="8"/>
  <c r="CG2901" i="8"/>
  <c r="CH2898" i="8"/>
  <c r="CG2897" i="8"/>
  <c r="CH2894" i="8"/>
  <c r="CG2893" i="8"/>
  <c r="CH2890" i="8"/>
  <c r="CG2889" i="8"/>
  <c r="CH2886" i="8"/>
  <c r="CG2885" i="8"/>
  <c r="CH2882" i="8"/>
  <c r="CG2881" i="8"/>
  <c r="CH2878" i="8"/>
  <c r="CG2877" i="8"/>
  <c r="CH2874" i="8"/>
  <c r="CG2873" i="8"/>
  <c r="CH2870" i="8"/>
  <c r="CG2869" i="8"/>
  <c r="CH2866" i="8"/>
  <c r="CG2865" i="8"/>
  <c r="CH2862" i="8"/>
  <c r="CG2861" i="8"/>
  <c r="CH2858" i="8"/>
  <c r="CG2857" i="8"/>
  <c r="CH2854" i="8"/>
  <c r="CG2853" i="8"/>
  <c r="CH2850" i="8"/>
  <c r="CG2849" i="8"/>
  <c r="CH2846" i="8"/>
  <c r="CG2845" i="8"/>
  <c r="CH2842" i="8"/>
  <c r="CG2841" i="8"/>
  <c r="CH2838" i="8"/>
  <c r="CG2837" i="8"/>
  <c r="CH2834" i="8"/>
  <c r="CG2833" i="8"/>
  <c r="CH2830" i="8"/>
  <c r="CG2829" i="8"/>
  <c r="CH2826" i="8"/>
  <c r="CG2825" i="8"/>
  <c r="CH2822" i="8"/>
  <c r="CG2821" i="8"/>
  <c r="CH2818" i="8"/>
  <c r="CG2817" i="8"/>
  <c r="CH2814" i="8"/>
  <c r="CG2813" i="8"/>
  <c r="CH2810" i="8"/>
  <c r="CG2809" i="8"/>
  <c r="CH2806" i="8"/>
  <c r="CG2805" i="8"/>
  <c r="CH2802" i="8"/>
  <c r="CG2801" i="8"/>
  <c r="CH2798" i="8"/>
  <c r="CG2797" i="8"/>
  <c r="CH2794" i="8"/>
  <c r="CG2793" i="8"/>
  <c r="CH2790" i="8"/>
  <c r="CG2789" i="8"/>
  <c r="CH2786" i="8"/>
  <c r="CG2785" i="8"/>
  <c r="CH2782" i="8"/>
  <c r="CG2781" i="8"/>
  <c r="CH2778" i="8"/>
  <c r="CG2777" i="8"/>
  <c r="CH2774" i="8"/>
  <c r="CG2773" i="8"/>
  <c r="CH2770" i="8"/>
  <c r="CG2769" i="8"/>
  <c r="CH2766" i="8"/>
  <c r="CG2765" i="8"/>
  <c r="CH2762" i="8"/>
  <c r="CG2761" i="8"/>
  <c r="CH2758" i="8"/>
  <c r="CG2757" i="8"/>
  <c r="CH2754" i="8"/>
  <c r="CG2753" i="8"/>
  <c r="CH2750" i="8"/>
  <c r="CG2749" i="8"/>
  <c r="CH2746" i="8"/>
  <c r="CG2745" i="8"/>
  <c r="CH2742" i="8"/>
  <c r="CG2741" i="8"/>
  <c r="CH2738" i="8"/>
  <c r="CG2737" i="8"/>
  <c r="CH2734" i="8"/>
  <c r="CG2733" i="8"/>
  <c r="CH2730" i="8"/>
  <c r="CG2729" i="8"/>
  <c r="CH2726" i="8"/>
  <c r="CG2725" i="8"/>
  <c r="CH2722" i="8"/>
  <c r="CG2721" i="8"/>
  <c r="CH2718" i="8"/>
  <c r="CG2717" i="8"/>
  <c r="CH2714" i="8"/>
  <c r="CG2713" i="8"/>
  <c r="CH2710" i="8"/>
  <c r="CG2709" i="8"/>
  <c r="CH2706" i="8"/>
  <c r="CG2705" i="8"/>
  <c r="CH2702" i="8"/>
  <c r="CG2701" i="8"/>
  <c r="CH2698" i="8"/>
  <c r="CG2697" i="8"/>
  <c r="CH2694" i="8"/>
  <c r="CG2693" i="8"/>
  <c r="CH2690" i="8"/>
  <c r="CG2689" i="8"/>
  <c r="CH2686" i="8"/>
  <c r="CG2685" i="8"/>
  <c r="CH2682" i="8"/>
  <c r="CG2681" i="8"/>
  <c r="CH2678" i="8"/>
  <c r="CG2677" i="8"/>
  <c r="CH2674" i="8"/>
  <c r="CG2673" i="8"/>
  <c r="CH2670" i="8"/>
  <c r="CG2669" i="8"/>
  <c r="CH2666" i="8"/>
  <c r="CG2665" i="8"/>
  <c r="CH2662" i="8"/>
  <c r="CG2661" i="8"/>
  <c r="CH2658" i="8"/>
  <c r="CG2657" i="8"/>
  <c r="CH2654" i="8"/>
  <c r="CG2653" i="8"/>
  <c r="CH2650" i="8"/>
  <c r="CG2649" i="8"/>
  <c r="CH2646" i="8"/>
  <c r="CG2645" i="8"/>
  <c r="CH2642" i="8"/>
  <c r="CG2641" i="8"/>
  <c r="CH2638" i="8"/>
  <c r="CG2637" i="8"/>
  <c r="CH2634" i="8"/>
  <c r="CG2633" i="8"/>
  <c r="CH2630" i="8"/>
  <c r="CG2629" i="8"/>
  <c r="CH2626" i="8"/>
  <c r="CG2625" i="8"/>
  <c r="CH2622" i="8"/>
  <c r="CG2621" i="8"/>
  <c r="CH2618" i="8"/>
  <c r="CG2617" i="8"/>
  <c r="CH2614" i="8"/>
  <c r="CG2613" i="8"/>
  <c r="CH2610" i="8"/>
  <c r="CG2609" i="8"/>
  <c r="CH2606" i="8"/>
  <c r="CG2605" i="8"/>
  <c r="CH2602" i="8"/>
  <c r="CG2601" i="8"/>
  <c r="CH2598" i="8"/>
  <c r="CG2597" i="8"/>
  <c r="CH2594" i="8"/>
  <c r="CG2593" i="8"/>
  <c r="CH2590" i="8"/>
  <c r="CG2589" i="8"/>
  <c r="CH2586" i="8"/>
  <c r="CG2585" i="8"/>
  <c r="CH2582" i="8"/>
  <c r="CG2581" i="8"/>
  <c r="CH2578" i="8"/>
  <c r="CG2577" i="8"/>
  <c r="CH2574" i="8"/>
  <c r="CG2573" i="8"/>
  <c r="CH2570" i="8"/>
  <c r="CG2569" i="8"/>
  <c r="CH2566" i="8"/>
  <c r="CG2565" i="8"/>
  <c r="CH2562" i="8"/>
  <c r="CG2561" i="8"/>
  <c r="CH2558" i="8"/>
  <c r="CG2557" i="8"/>
  <c r="CH2554" i="8"/>
  <c r="CG2553" i="8"/>
  <c r="CH2550" i="8"/>
  <c r="CG2549" i="8"/>
  <c r="CH2546" i="8"/>
  <c r="CG2545" i="8"/>
  <c r="CH2542" i="8"/>
  <c r="CG2541" i="8"/>
  <c r="CH2538" i="8"/>
  <c r="CG2537" i="8"/>
  <c r="CH2534" i="8"/>
  <c r="CG2533" i="8"/>
  <c r="CH2530" i="8"/>
  <c r="CG2529" i="8"/>
  <c r="CH2526" i="8"/>
  <c r="CG2525" i="8"/>
  <c r="CH2522" i="8"/>
  <c r="CG2521" i="8"/>
  <c r="CH2518" i="8"/>
  <c r="CG2517" i="8"/>
  <c r="CH2514" i="8"/>
  <c r="CG2513" i="8"/>
  <c r="CH2510" i="8"/>
  <c r="CG2509" i="8"/>
  <c r="CH2506" i="8"/>
  <c r="CG2505" i="8"/>
  <c r="CH2502" i="8"/>
  <c r="CG2501" i="8"/>
  <c r="CH2498" i="8"/>
  <c r="CG2497" i="8"/>
  <c r="CH2494" i="8"/>
  <c r="CG2493" i="8"/>
  <c r="CH2490" i="8"/>
  <c r="CG2489" i="8"/>
  <c r="CH2486" i="8"/>
  <c r="CG2485" i="8"/>
  <c r="CH2482" i="8"/>
  <c r="CG2481" i="8"/>
  <c r="CH2478" i="8"/>
  <c r="CG2477" i="8"/>
  <c r="CH2474" i="8"/>
  <c r="CG2473" i="8"/>
  <c r="CH2470" i="8"/>
  <c r="CG2469" i="8"/>
  <c r="CH2466" i="8"/>
  <c r="CG2465" i="8"/>
  <c r="CH2462" i="8"/>
  <c r="CG2461" i="8"/>
  <c r="CH2458" i="8"/>
  <c r="CG2457" i="8"/>
  <c r="CH2454" i="8"/>
  <c r="CG2453" i="8"/>
  <c r="CH2450" i="8"/>
  <c r="CG2449" i="8"/>
  <c r="CH2446" i="8"/>
  <c r="CG2445" i="8"/>
  <c r="CH2442" i="8"/>
  <c r="CG2441" i="8"/>
  <c r="CH2438" i="8"/>
  <c r="CG2437" i="8"/>
  <c r="CH2434" i="8"/>
  <c r="CG2433" i="8"/>
  <c r="CH2430" i="8"/>
  <c r="CG2429" i="8"/>
  <c r="CH2426" i="8"/>
  <c r="CG2425" i="8"/>
  <c r="CH2422" i="8"/>
  <c r="CG2421" i="8"/>
  <c r="CH2418" i="8"/>
  <c r="CG2417" i="8"/>
  <c r="CH2414" i="8"/>
  <c r="CG2413" i="8"/>
  <c r="CH2410" i="8"/>
  <c r="CG2409" i="8"/>
  <c r="CH2406" i="8"/>
  <c r="CG2405" i="8"/>
  <c r="CH2402" i="8"/>
  <c r="CG2401" i="8"/>
  <c r="CH2398" i="8"/>
  <c r="CG2397" i="8"/>
  <c r="CH2394" i="8"/>
  <c r="CG2393" i="8"/>
  <c r="CH2390" i="8"/>
  <c r="CG2389" i="8"/>
  <c r="CH2386" i="8"/>
  <c r="CG2385" i="8"/>
  <c r="CH2382" i="8"/>
  <c r="CG2381" i="8"/>
  <c r="CH2378" i="8"/>
  <c r="CG2377" i="8"/>
  <c r="CH2374" i="8"/>
  <c r="CG2373" i="8"/>
  <c r="CH2370" i="8"/>
  <c r="CG2369" i="8"/>
  <c r="CH2366" i="8"/>
  <c r="CG2365" i="8"/>
  <c r="CH2362" i="8"/>
  <c r="CG2361" i="8"/>
  <c r="CH2358" i="8"/>
  <c r="CG2357" i="8"/>
  <c r="CH2354" i="8"/>
  <c r="CG2353" i="8"/>
  <c r="CH2350" i="8"/>
  <c r="CG2349" i="8"/>
  <c r="CH2346" i="8"/>
  <c r="CG2345" i="8"/>
  <c r="CH2342" i="8"/>
  <c r="CG2341" i="8"/>
  <c r="CH2338" i="8"/>
  <c r="CG2337" i="8"/>
  <c r="CH2334" i="8"/>
  <c r="CG2333" i="8"/>
  <c r="CH2330" i="8"/>
  <c r="CG2329" i="8"/>
  <c r="CH2326" i="8"/>
  <c r="CG2325" i="8"/>
  <c r="CH2322" i="8"/>
  <c r="CG2321" i="8"/>
  <c r="CH2318" i="8"/>
  <c r="CG2317" i="8"/>
  <c r="CH2314" i="8"/>
  <c r="CG2313" i="8"/>
  <c r="CH2310" i="8"/>
  <c r="CG2309" i="8"/>
  <c r="CH2306" i="8"/>
  <c r="CG2305" i="8"/>
  <c r="CH2302" i="8"/>
  <c r="CG2301" i="8"/>
  <c r="CH2298" i="8"/>
  <c r="CG2297" i="8"/>
  <c r="CH2294" i="8"/>
  <c r="CG2293" i="8"/>
  <c r="CH2290" i="8"/>
  <c r="CG2289" i="8"/>
  <c r="CH2286" i="8"/>
  <c r="CG2285" i="8"/>
  <c r="CH2282" i="8"/>
  <c r="CG2281" i="8"/>
  <c r="CH2278" i="8"/>
  <c r="CG2277" i="8"/>
  <c r="CH2274" i="8"/>
  <c r="CG2273" i="8"/>
  <c r="CH2270" i="8"/>
  <c r="CG2269" i="8"/>
  <c r="CH2266" i="8"/>
  <c r="CG2265" i="8"/>
  <c r="CH2262" i="8"/>
  <c r="CG2261" i="8"/>
  <c r="CH2258" i="8"/>
  <c r="CG2257" i="8"/>
  <c r="CH2254" i="8"/>
  <c r="CG2253" i="8"/>
  <c r="CH2250" i="8"/>
  <c r="CG2249" i="8"/>
  <c r="CH2246" i="8"/>
  <c r="CG2245" i="8"/>
  <c r="CH2242" i="8"/>
  <c r="CG2241" i="8"/>
  <c r="CH2238" i="8"/>
  <c r="CG2237" i="8"/>
  <c r="CH2234" i="8"/>
  <c r="CG2233" i="8"/>
  <c r="CH2230" i="8"/>
  <c r="CG2229" i="8"/>
  <c r="CH2226" i="8"/>
  <c r="CG2225" i="8"/>
  <c r="CH2222" i="8"/>
  <c r="CG2221" i="8"/>
  <c r="CH2218" i="8"/>
  <c r="CG2217" i="8"/>
  <c r="CH2214" i="8"/>
  <c r="CG2213" i="8"/>
  <c r="CH2210" i="8"/>
  <c r="CG2209" i="8"/>
  <c r="CH2206" i="8"/>
  <c r="CG2205" i="8"/>
  <c r="CH2202" i="8"/>
  <c r="CG2201" i="8"/>
  <c r="CH2198" i="8"/>
  <c r="CG2197" i="8"/>
  <c r="CH2194" i="8"/>
  <c r="CG2193" i="8"/>
  <c r="CH2190" i="8"/>
  <c r="CG2189" i="8"/>
  <c r="CH2186" i="8"/>
  <c r="CG2185" i="8"/>
  <c r="CH2182" i="8"/>
  <c r="CG2181" i="8"/>
  <c r="CH2178" i="8"/>
  <c r="CG2177" i="8"/>
  <c r="CH2174" i="8"/>
  <c r="CG2173" i="8"/>
  <c r="CH2170" i="8"/>
  <c r="CG2169" i="8"/>
  <c r="CH2166" i="8"/>
  <c r="CG2165" i="8"/>
  <c r="CH2162" i="8"/>
  <c r="CG2161" i="8"/>
  <c r="CH2158" i="8"/>
  <c r="CG2157" i="8"/>
  <c r="CH2154" i="8"/>
  <c r="CG2153" i="8"/>
  <c r="CH2150" i="8"/>
  <c r="CG2149" i="8"/>
  <c r="CH2146" i="8"/>
  <c r="CG2145" i="8"/>
  <c r="CH2142" i="8"/>
  <c r="CG2141" i="8"/>
  <c r="CH2138" i="8"/>
  <c r="CG2137" i="8"/>
  <c r="CH2134" i="8"/>
  <c r="CG2133" i="8"/>
  <c r="CH2130" i="8"/>
  <c r="CG2129" i="8"/>
  <c r="CH2126" i="8"/>
  <c r="CG2125" i="8"/>
  <c r="CH2122" i="8"/>
  <c r="CG2121" i="8"/>
  <c r="CH2118" i="8"/>
  <c r="CG2117" i="8"/>
  <c r="CH2114" i="8"/>
  <c r="CG2113" i="8"/>
  <c r="CH2110" i="8"/>
  <c r="CG2109" i="8"/>
  <c r="CH2106" i="8"/>
  <c r="CG2105" i="8"/>
  <c r="CH2102" i="8"/>
  <c r="CG2101" i="8"/>
  <c r="CH2098" i="8"/>
  <c r="CG2097" i="8"/>
  <c r="CH2094" i="8"/>
  <c r="CG2093" i="8"/>
  <c r="CH2090" i="8"/>
  <c r="CG2089" i="8"/>
  <c r="CH2086" i="8"/>
  <c r="CG2085" i="8"/>
  <c r="CH2082" i="8"/>
  <c r="CG2081" i="8"/>
  <c r="CH2078" i="8"/>
  <c r="CG2077" i="8"/>
  <c r="CH2074" i="8"/>
  <c r="CG2073" i="8"/>
  <c r="CH2070" i="8"/>
  <c r="CG2069" i="8"/>
  <c r="CH2066" i="8"/>
  <c r="CG2065" i="8"/>
  <c r="CH2062" i="8"/>
  <c r="CG2061" i="8"/>
  <c r="CH2058" i="8"/>
  <c r="CG2057" i="8"/>
  <c r="CH2054" i="8"/>
  <c r="CG2053" i="8"/>
  <c r="CH2050" i="8"/>
  <c r="CG2049" i="8"/>
  <c r="CH2046" i="8"/>
  <c r="CG2045" i="8"/>
  <c r="CH2042" i="8"/>
  <c r="CG2041" i="8"/>
  <c r="CH2038" i="8"/>
  <c r="CG2037" i="8"/>
  <c r="CH2034" i="8"/>
  <c r="CG2033" i="8"/>
  <c r="CH2030" i="8"/>
  <c r="CG2029" i="8"/>
  <c r="CH2026" i="8"/>
  <c r="CG2025" i="8"/>
  <c r="CH2022" i="8"/>
  <c r="CG2021" i="8"/>
  <c r="CH2018" i="8"/>
  <c r="CG2017" i="8"/>
  <c r="CH2014" i="8"/>
  <c r="CG2013" i="8"/>
  <c r="CH2010" i="8"/>
  <c r="CG2009" i="8"/>
  <c r="CH2006" i="8"/>
  <c r="CG2005" i="8"/>
  <c r="CH2002" i="8"/>
  <c r="CG2001" i="8"/>
  <c r="CH1998" i="8"/>
  <c r="CG1997" i="8"/>
  <c r="CH1994" i="8"/>
  <c r="CG1993" i="8"/>
  <c r="CH1990" i="8"/>
  <c r="CG1989" i="8"/>
  <c r="CH1986" i="8"/>
  <c r="CG1985" i="8"/>
  <c r="CH1982" i="8"/>
  <c r="CG1981" i="8"/>
  <c r="CH1978" i="8"/>
  <c r="CG1977" i="8"/>
  <c r="CH1974" i="8"/>
  <c r="CG1973" i="8"/>
  <c r="CH1970" i="8"/>
  <c r="CG1969" i="8"/>
  <c r="CH1966" i="8"/>
  <c r="CG1965" i="8"/>
  <c r="CH1962" i="8"/>
  <c r="CG1961" i="8"/>
  <c r="CH1958" i="8"/>
  <c r="CG1957" i="8"/>
  <c r="CH1954" i="8"/>
  <c r="CG1953" i="8"/>
  <c r="CH1950" i="8"/>
  <c r="CG1949" i="8"/>
  <c r="CH1946" i="8"/>
  <c r="CG1945" i="8"/>
  <c r="CH1942" i="8"/>
  <c r="CG1941" i="8"/>
  <c r="CH1938" i="8"/>
  <c r="CG1937" i="8"/>
  <c r="CH1934" i="8"/>
  <c r="CG1933" i="8"/>
  <c r="CH1930" i="8"/>
  <c r="CG1929" i="8"/>
  <c r="CH1926" i="8"/>
  <c r="CG1925" i="8"/>
  <c r="CH1922" i="8"/>
  <c r="CG1921" i="8"/>
  <c r="CH1918" i="8"/>
  <c r="CG1917" i="8"/>
  <c r="CH1914" i="8"/>
  <c r="CG1913" i="8"/>
  <c r="CH1910" i="8"/>
  <c r="CG1909" i="8"/>
  <c r="CH1906" i="8"/>
  <c r="CG1905" i="8"/>
  <c r="CH1902" i="8"/>
  <c r="CG1901" i="8"/>
  <c r="CH1898" i="8"/>
  <c r="CG1897" i="8"/>
  <c r="CH1894" i="8"/>
  <c r="CG1893" i="8"/>
  <c r="CH1890" i="8"/>
  <c r="CG1889" i="8"/>
  <c r="CH1886" i="8"/>
  <c r="CG1885" i="8"/>
  <c r="CH1882" i="8"/>
  <c r="CG1881" i="8"/>
  <c r="CH1878" i="8"/>
  <c r="CG1877" i="8"/>
  <c r="CH1874" i="8"/>
  <c r="CG1873" i="8"/>
  <c r="CH1870" i="8"/>
  <c r="CG1869" i="8"/>
  <c r="CH1866" i="8"/>
  <c r="CG1865" i="8"/>
  <c r="CH1862" i="8"/>
  <c r="CG1861" i="8"/>
  <c r="CH1858" i="8"/>
  <c r="CG1857" i="8"/>
  <c r="CH1854" i="8"/>
  <c r="CG1853" i="8"/>
  <c r="CH1850" i="8"/>
  <c r="CG1849" i="8"/>
  <c r="CH1846" i="8"/>
  <c r="CG1845" i="8"/>
  <c r="CH1842" i="8"/>
  <c r="CG1841" i="8"/>
  <c r="CH1838" i="8"/>
  <c r="CG1837" i="8"/>
  <c r="CH1834" i="8"/>
  <c r="CG1833" i="8"/>
  <c r="CH1830" i="8"/>
  <c r="CG1829" i="8"/>
  <c r="CH1826" i="8"/>
  <c r="CG1825" i="8"/>
  <c r="CH1822" i="8"/>
  <c r="CG1821" i="8"/>
  <c r="CH1818" i="8"/>
  <c r="CG1817" i="8"/>
  <c r="CH1814" i="8"/>
  <c r="CG1813" i="8"/>
  <c r="CH1810" i="8"/>
  <c r="CG1809" i="8"/>
  <c r="CH1806" i="8"/>
  <c r="CG1805" i="8"/>
  <c r="CH1802" i="8"/>
  <c r="CG1801" i="8"/>
  <c r="CH1798" i="8"/>
  <c r="CG1797" i="8"/>
  <c r="CH1794" i="8"/>
  <c r="CG1793" i="8"/>
  <c r="CH1790" i="8"/>
  <c r="CG1789" i="8"/>
  <c r="CH1786" i="8"/>
  <c r="CG1785" i="8"/>
  <c r="CH1782" i="8"/>
  <c r="CG1781" i="8"/>
  <c r="CH1778" i="8"/>
  <c r="CG1777" i="8"/>
  <c r="CH1774" i="8"/>
  <c r="CG1773" i="8"/>
  <c r="CH1770" i="8"/>
  <c r="CG1769" i="8"/>
  <c r="CH1766" i="8"/>
  <c r="CG1765" i="8"/>
  <c r="CH1762" i="8"/>
  <c r="CG1761" i="8"/>
  <c r="CH1758" i="8"/>
  <c r="CG1757" i="8"/>
  <c r="CH1754" i="8"/>
  <c r="CG1753" i="8"/>
  <c r="CH1750" i="8"/>
  <c r="CG1749" i="8"/>
  <c r="CH1746" i="8"/>
  <c r="CG1745" i="8"/>
  <c r="CH1742" i="8"/>
  <c r="CG1741" i="8"/>
  <c r="CH1738" i="8"/>
  <c r="CG1737" i="8"/>
  <c r="CH1734" i="8"/>
  <c r="CG1733" i="8"/>
  <c r="CH1730" i="8"/>
  <c r="CG1729" i="8"/>
  <c r="CH1726" i="8"/>
  <c r="CG1725" i="8"/>
  <c r="CH1722" i="8"/>
  <c r="CG1721" i="8"/>
  <c r="CH1718" i="8"/>
  <c r="CG1717" i="8"/>
  <c r="CH1714" i="8"/>
  <c r="CG1713" i="8"/>
  <c r="CH1710" i="8"/>
  <c r="CG1709" i="8"/>
  <c r="CH1706" i="8"/>
  <c r="CG1705" i="8"/>
  <c r="CH1702" i="8"/>
  <c r="CG1701" i="8"/>
  <c r="CH1698" i="8"/>
  <c r="CG1697" i="8"/>
  <c r="CH1694" i="8"/>
  <c r="CG1693" i="8"/>
  <c r="CH1690" i="8"/>
  <c r="CG1689" i="8"/>
  <c r="CH1686" i="8"/>
  <c r="CG1685" i="8"/>
  <c r="CH1682" i="8"/>
  <c r="CG1681" i="8"/>
  <c r="CH1678" i="8"/>
  <c r="CG1677" i="8"/>
  <c r="CH1674" i="8"/>
  <c r="CG1673" i="8"/>
  <c r="CH1670" i="8"/>
  <c r="CG1669" i="8"/>
  <c r="CH1666" i="8"/>
  <c r="CG1665" i="8"/>
  <c r="CH1662" i="8"/>
  <c r="CG1661" i="8"/>
  <c r="CH1658" i="8"/>
  <c r="CG1657" i="8"/>
  <c r="CH1654" i="8"/>
  <c r="CG1653" i="8"/>
  <c r="CH1650" i="8"/>
  <c r="CG1649" i="8"/>
  <c r="CH1646" i="8"/>
  <c r="CG1645" i="8"/>
  <c r="CG3508" i="8"/>
  <c r="CG3504" i="8"/>
  <c r="CG3500" i="8"/>
  <c r="CG3496" i="8"/>
  <c r="CG3492" i="8"/>
  <c r="CG3490" i="8"/>
  <c r="CH3487" i="8"/>
  <c r="CG3486" i="8"/>
  <c r="CH3483" i="8"/>
  <c r="CG3482" i="8"/>
  <c r="CH3479" i="8"/>
  <c r="CG3478" i="8"/>
  <c r="CH3475" i="8"/>
  <c r="CG3474" i="8"/>
  <c r="CH3471" i="8"/>
  <c r="CG3470" i="8"/>
  <c r="CH3467" i="8"/>
  <c r="CG3466" i="8"/>
  <c r="CH3463" i="8"/>
  <c r="CG3462" i="8"/>
  <c r="CH3459" i="8"/>
  <c r="CG3458" i="8"/>
  <c r="CH3455" i="8"/>
  <c r="CG3454" i="8"/>
  <c r="CH3451" i="8"/>
  <c r="CG3450" i="8"/>
  <c r="CH3447" i="8"/>
  <c r="CG3446" i="8"/>
  <c r="CH3443" i="8"/>
  <c r="CG3442" i="8"/>
  <c r="CH3439" i="8"/>
  <c r="CG3438" i="8"/>
  <c r="CH3435" i="8"/>
  <c r="CG3434" i="8"/>
  <c r="CH3431" i="8"/>
  <c r="CG3430" i="8"/>
  <c r="CH3427" i="8"/>
  <c r="CG3426" i="8"/>
  <c r="CH3423" i="8"/>
  <c r="CG3422" i="8"/>
  <c r="CH3419" i="8"/>
  <c r="CG3418" i="8"/>
  <c r="CH3415" i="8"/>
  <c r="CG3414" i="8"/>
  <c r="CH3411" i="8"/>
  <c r="CG3410" i="8"/>
  <c r="CH3407" i="8"/>
  <c r="CG3406" i="8"/>
  <c r="CH3403" i="8"/>
  <c r="CG3402" i="8"/>
  <c r="CH3399" i="8"/>
  <c r="CG3398" i="8"/>
  <c r="CH3395" i="8"/>
  <c r="CG3394" i="8"/>
  <c r="CH3391" i="8"/>
  <c r="CG3390" i="8"/>
  <c r="CH3387" i="8"/>
  <c r="CG3386" i="8"/>
  <c r="CH3383" i="8"/>
  <c r="CG3382" i="8"/>
  <c r="CH3379" i="8"/>
  <c r="CG3378" i="8"/>
  <c r="CH3375" i="8"/>
  <c r="CG3374" i="8"/>
  <c r="CH3371" i="8"/>
  <c r="CG3370" i="8"/>
  <c r="CH3367" i="8"/>
  <c r="CG3366" i="8"/>
  <c r="CH3363" i="8"/>
  <c r="CG3362" i="8"/>
  <c r="CH3359" i="8"/>
  <c r="CG3358" i="8"/>
  <c r="CH3355" i="8"/>
  <c r="CG3354" i="8"/>
  <c r="CH3351" i="8"/>
  <c r="CG3350" i="8"/>
  <c r="CH3347" i="8"/>
  <c r="CG3346" i="8"/>
  <c r="CH3343" i="8"/>
  <c r="CG3342" i="8"/>
  <c r="CH3339" i="8"/>
  <c r="CG3338" i="8"/>
  <c r="CH3335" i="8"/>
  <c r="CG3334" i="8"/>
  <c r="CH3331" i="8"/>
  <c r="CG3330" i="8"/>
  <c r="CH3327" i="8"/>
  <c r="CG3326" i="8"/>
  <c r="CH3323" i="8"/>
  <c r="CG3322" i="8"/>
  <c r="CH3319" i="8"/>
  <c r="CG3318" i="8"/>
  <c r="CH3315" i="8"/>
  <c r="CG3314" i="8"/>
  <c r="CH3311" i="8"/>
  <c r="CG3310" i="8"/>
  <c r="CH3307" i="8"/>
  <c r="CG3306" i="8"/>
  <c r="CH3303" i="8"/>
  <c r="CG3302" i="8"/>
  <c r="CH3299" i="8"/>
  <c r="CG3298" i="8"/>
  <c r="CH3295" i="8"/>
  <c r="CG3294" i="8"/>
  <c r="CH3291" i="8"/>
  <c r="CG3290" i="8"/>
  <c r="CH3287" i="8"/>
  <c r="CG3286" i="8"/>
  <c r="CH3283" i="8"/>
  <c r="CG3282" i="8"/>
  <c r="CH3279" i="8"/>
  <c r="CG3278" i="8"/>
  <c r="CH3275" i="8"/>
  <c r="CG3274" i="8"/>
  <c r="CH3271" i="8"/>
  <c r="CG3270" i="8"/>
  <c r="CH3267" i="8"/>
  <c r="CG3266" i="8"/>
  <c r="CH3263" i="8"/>
  <c r="CG3262" i="8"/>
  <c r="CH3259" i="8"/>
  <c r="CG3258" i="8"/>
  <c r="CH3255" i="8"/>
  <c r="CG3254" i="8"/>
  <c r="CH3251" i="8"/>
  <c r="CG3250" i="8"/>
  <c r="CH3247" i="8"/>
  <c r="CG3246" i="8"/>
  <c r="CH3243" i="8"/>
  <c r="CG3242" i="8"/>
  <c r="CH3239" i="8"/>
  <c r="CG3238" i="8"/>
  <c r="CH3235" i="8"/>
  <c r="CG3234" i="8"/>
  <c r="CH3231" i="8"/>
  <c r="CG3230" i="8"/>
  <c r="CH3227" i="8"/>
  <c r="CG3226" i="8"/>
  <c r="CH3223" i="8"/>
  <c r="CG3222" i="8"/>
  <c r="CH3219" i="8"/>
  <c r="CG3218" i="8"/>
  <c r="CH3215" i="8"/>
  <c r="CG3214" i="8"/>
  <c r="CH3211" i="8"/>
  <c r="CG3210" i="8"/>
  <c r="CH3207" i="8"/>
  <c r="CG3206" i="8"/>
  <c r="CH3203" i="8"/>
  <c r="CG3202" i="8"/>
  <c r="CH3199" i="8"/>
  <c r="CG3198" i="8"/>
  <c r="CH3195" i="8"/>
  <c r="CG3194" i="8"/>
  <c r="CH3191" i="8"/>
  <c r="CG3190" i="8"/>
  <c r="CH3187" i="8"/>
  <c r="CG3186" i="8"/>
  <c r="CH3183" i="8"/>
  <c r="CG3182" i="8"/>
  <c r="CH3179" i="8"/>
  <c r="CG3178" i="8"/>
  <c r="CH3175" i="8"/>
  <c r="CG3174" i="8"/>
  <c r="CH3171" i="8"/>
  <c r="CG3170" i="8"/>
  <c r="CH3167" i="8"/>
  <c r="CG3166" i="8"/>
  <c r="CH3163" i="8"/>
  <c r="CG3162" i="8"/>
  <c r="CH3159" i="8"/>
  <c r="CG3158" i="8"/>
  <c r="CH3155" i="8"/>
  <c r="CG3154" i="8"/>
  <c r="CH3151" i="8"/>
  <c r="CG3150" i="8"/>
  <c r="CH3147" i="8"/>
  <c r="CG3146" i="8"/>
  <c r="CH3143" i="8"/>
  <c r="CG3142" i="8"/>
  <c r="CH3139" i="8"/>
  <c r="CG3138" i="8"/>
  <c r="CH3135" i="8"/>
  <c r="CG3134" i="8"/>
  <c r="CH3131" i="8"/>
  <c r="CG3130" i="8"/>
  <c r="CH3127" i="8"/>
  <c r="CG3126" i="8"/>
  <c r="CH3123" i="8"/>
  <c r="CG3122" i="8"/>
  <c r="CH3119" i="8"/>
  <c r="CG3118" i="8"/>
  <c r="CH3115" i="8"/>
  <c r="CG3114" i="8"/>
  <c r="CH3111" i="8"/>
  <c r="CG3110" i="8"/>
  <c r="CH3107" i="8"/>
  <c r="CG3106" i="8"/>
  <c r="CH3103" i="8"/>
  <c r="CG3102" i="8"/>
  <c r="CH3099" i="8"/>
  <c r="CG3098" i="8"/>
  <c r="CH3095" i="8"/>
  <c r="CG3094" i="8"/>
  <c r="CH3091" i="8"/>
  <c r="CG3090" i="8"/>
  <c r="CH3087" i="8"/>
  <c r="CG3086" i="8"/>
  <c r="CH3083" i="8"/>
  <c r="CG3082" i="8"/>
  <c r="CH3079" i="8"/>
  <c r="CG3078" i="8"/>
  <c r="CH3075" i="8"/>
  <c r="CG3074" i="8"/>
  <c r="CH3071" i="8"/>
  <c r="CG3070" i="8"/>
  <c r="CH3067" i="8"/>
  <c r="CG3066" i="8"/>
  <c r="CH3063" i="8"/>
  <c r="CG3062" i="8"/>
  <c r="CH3059" i="8"/>
  <c r="CG3058" i="8"/>
  <c r="CH3055" i="8"/>
  <c r="CG3054" i="8"/>
  <c r="CH3051" i="8"/>
  <c r="CG3050" i="8"/>
  <c r="CH3047" i="8"/>
  <c r="CG3046" i="8"/>
  <c r="CH3043" i="8"/>
  <c r="CG3042" i="8"/>
  <c r="CH3039" i="8"/>
  <c r="CG3038" i="8"/>
  <c r="CH3035" i="8"/>
  <c r="CG3034" i="8"/>
  <c r="CH3031" i="8"/>
  <c r="CG3030" i="8"/>
  <c r="CH3027" i="8"/>
  <c r="CG3026" i="8"/>
  <c r="CH3023" i="8"/>
  <c r="CG3022" i="8"/>
  <c r="CH3019" i="8"/>
  <c r="CG3018" i="8"/>
  <c r="CH3015" i="8"/>
  <c r="CG3014" i="8"/>
  <c r="CH3011" i="8"/>
  <c r="CG3010" i="8"/>
  <c r="CH3007" i="8"/>
  <c r="CG3006" i="8"/>
  <c r="CH3003" i="8"/>
  <c r="CG3002" i="8"/>
  <c r="CH2999" i="8"/>
  <c r="CG2998" i="8"/>
  <c r="CH2995" i="8"/>
  <c r="CG2994" i="8"/>
  <c r="CH2991" i="8"/>
  <c r="CG2990" i="8"/>
  <c r="CH2987" i="8"/>
  <c r="CG2986" i="8"/>
  <c r="CH2983" i="8"/>
  <c r="CG2982" i="8"/>
  <c r="CH2979" i="8"/>
  <c r="CG2978" i="8"/>
  <c r="CH2975" i="8"/>
  <c r="CG2974" i="8"/>
  <c r="CH2971" i="8"/>
  <c r="CG2970" i="8"/>
  <c r="CH2967" i="8"/>
  <c r="CG2966" i="8"/>
  <c r="CH2963" i="8"/>
  <c r="CG2962" i="8"/>
  <c r="CH2959" i="8"/>
  <c r="CG2958" i="8"/>
  <c r="CH2955" i="8"/>
  <c r="CG2954" i="8"/>
  <c r="CH2951" i="8"/>
  <c r="CG2950" i="8"/>
  <c r="CH2947" i="8"/>
  <c r="CG2946" i="8"/>
  <c r="CH2943" i="8"/>
  <c r="CG2942" i="8"/>
  <c r="CH2939" i="8"/>
  <c r="CG2938" i="8"/>
  <c r="CH2935" i="8"/>
  <c r="CG2934" i="8"/>
  <c r="CH2931" i="8"/>
  <c r="CG2930" i="8"/>
  <c r="CH2927" i="8"/>
  <c r="CG2926" i="8"/>
  <c r="CH2923" i="8"/>
  <c r="CG2922" i="8"/>
  <c r="CH2919" i="8"/>
  <c r="CG2918" i="8"/>
  <c r="CH2915" i="8"/>
  <c r="CG2914" i="8"/>
  <c r="CH2911" i="8"/>
  <c r="CG2910" i="8"/>
  <c r="CH2907" i="8"/>
  <c r="CG2906" i="8"/>
  <c r="CH2903" i="8"/>
  <c r="CG2902" i="8"/>
  <c r="CH2899" i="8"/>
  <c r="CG2898" i="8"/>
  <c r="CH2895" i="8"/>
  <c r="CG2894" i="8"/>
  <c r="CH2891" i="8"/>
  <c r="CG2890" i="8"/>
  <c r="CH2887" i="8"/>
  <c r="CG2886" i="8"/>
  <c r="CH2883" i="8"/>
  <c r="CG2882" i="8"/>
  <c r="CH2879" i="8"/>
  <c r="CG2878" i="8"/>
  <c r="CH2875" i="8"/>
  <c r="CG2874" i="8"/>
  <c r="CH2871" i="8"/>
  <c r="CG2870" i="8"/>
  <c r="CH2867" i="8"/>
  <c r="CG2866" i="8"/>
  <c r="CH2863" i="8"/>
  <c r="CG2862" i="8"/>
  <c r="CH2859" i="8"/>
  <c r="CG2858" i="8"/>
  <c r="CH2855" i="8"/>
  <c r="CG2854" i="8"/>
  <c r="CH2851" i="8"/>
  <c r="CG2850" i="8"/>
  <c r="CH2847" i="8"/>
  <c r="CG2846" i="8"/>
  <c r="CH2843" i="8"/>
  <c r="CG2842" i="8"/>
  <c r="CH2839" i="8"/>
  <c r="CG2838" i="8"/>
  <c r="CH2835" i="8"/>
  <c r="CG2834" i="8"/>
  <c r="CH2831" i="8"/>
  <c r="CG2830" i="8"/>
  <c r="CH2827" i="8"/>
  <c r="CG2826" i="8"/>
  <c r="CH2823" i="8"/>
  <c r="CG2822" i="8"/>
  <c r="CH2819" i="8"/>
  <c r="CG2818" i="8"/>
  <c r="CH2815" i="8"/>
  <c r="CG2814" i="8"/>
  <c r="CH2811" i="8"/>
  <c r="CG2810" i="8"/>
  <c r="CH2807" i="8"/>
  <c r="CG2806" i="8"/>
  <c r="CH2803" i="8"/>
  <c r="CG2802" i="8"/>
  <c r="CH2799" i="8"/>
  <c r="CG2798" i="8"/>
  <c r="CH2795" i="8"/>
  <c r="CG2794" i="8"/>
  <c r="CH2791" i="8"/>
  <c r="CG2790" i="8"/>
  <c r="CH2787" i="8"/>
  <c r="CG2786" i="8"/>
  <c r="CH2783" i="8"/>
  <c r="CG2782" i="8"/>
  <c r="CH2779" i="8"/>
  <c r="CG2778" i="8"/>
  <c r="CH2775" i="8"/>
  <c r="CG2774" i="8"/>
  <c r="CH2771" i="8"/>
  <c r="CG2770" i="8"/>
  <c r="CH2767" i="8"/>
  <c r="CG2766" i="8"/>
  <c r="CH2763" i="8"/>
  <c r="CG2762" i="8"/>
  <c r="CH2759" i="8"/>
  <c r="CG2758" i="8"/>
  <c r="CH2755" i="8"/>
  <c r="CG2754" i="8"/>
  <c r="CH2751" i="8"/>
  <c r="CG2750" i="8"/>
  <c r="CH2747" i="8"/>
  <c r="CG2746" i="8"/>
  <c r="CH2743" i="8"/>
  <c r="CG2742" i="8"/>
  <c r="CH2739" i="8"/>
  <c r="CG2738" i="8"/>
  <c r="CH2735" i="8"/>
  <c r="CG2734" i="8"/>
  <c r="CH2731" i="8"/>
  <c r="CG2730" i="8"/>
  <c r="CH2727" i="8"/>
  <c r="CG2726" i="8"/>
  <c r="CH2723" i="8"/>
  <c r="CG2722" i="8"/>
  <c r="CH2719" i="8"/>
  <c r="CG2718" i="8"/>
  <c r="CH2715" i="8"/>
  <c r="CG2714" i="8"/>
  <c r="CH2711" i="8"/>
  <c r="CG2710" i="8"/>
  <c r="CH2707" i="8"/>
  <c r="CG2706" i="8"/>
  <c r="CH2703" i="8"/>
  <c r="CG2702" i="8"/>
  <c r="CH2699" i="8"/>
  <c r="CG2698" i="8"/>
  <c r="CH2695" i="8"/>
  <c r="CG2694" i="8"/>
  <c r="CH2691" i="8"/>
  <c r="CG2690" i="8"/>
  <c r="CH2687" i="8"/>
  <c r="CG2686" i="8"/>
  <c r="CH2683" i="8"/>
  <c r="CG2682" i="8"/>
  <c r="CH2679" i="8"/>
  <c r="CG2678" i="8"/>
  <c r="CH2675" i="8"/>
  <c r="CG2674" i="8"/>
  <c r="CH2671" i="8"/>
  <c r="CG2670" i="8"/>
  <c r="CH2667" i="8"/>
  <c r="CG2666" i="8"/>
  <c r="CH2663" i="8"/>
  <c r="CG2662" i="8"/>
  <c r="CH2659" i="8"/>
  <c r="CG2658" i="8"/>
  <c r="CH2655" i="8"/>
  <c r="CG2654" i="8"/>
  <c r="CH2651" i="8"/>
  <c r="CG2650" i="8"/>
  <c r="CH2647" i="8"/>
  <c r="CG2646" i="8"/>
  <c r="CH2643" i="8"/>
  <c r="CG2642" i="8"/>
  <c r="CH2639" i="8"/>
  <c r="CG2638" i="8"/>
  <c r="CH2635" i="8"/>
  <c r="CG2634" i="8"/>
  <c r="CH2631" i="8"/>
  <c r="CG2630" i="8"/>
  <c r="CH2627" i="8"/>
  <c r="CG2626" i="8"/>
  <c r="CH2623" i="8"/>
  <c r="CG2622" i="8"/>
  <c r="CH2619" i="8"/>
  <c r="CG2618" i="8"/>
  <c r="CH2615" i="8"/>
  <c r="CG2614" i="8"/>
  <c r="CH2611" i="8"/>
  <c r="CG2610" i="8"/>
  <c r="CH2607" i="8"/>
  <c r="CG2606" i="8"/>
  <c r="CH2603" i="8"/>
  <c r="CG2602" i="8"/>
  <c r="CH2599" i="8"/>
  <c r="CG2598" i="8"/>
  <c r="CH2595" i="8"/>
  <c r="CG2594" i="8"/>
  <c r="CH2591" i="8"/>
  <c r="CG2590" i="8"/>
  <c r="CH2587" i="8"/>
  <c r="CG2586" i="8"/>
  <c r="CH2583" i="8"/>
  <c r="CG2582" i="8"/>
  <c r="CH2579" i="8"/>
  <c r="CG2578" i="8"/>
  <c r="CH2575" i="8"/>
  <c r="CG2574" i="8"/>
  <c r="CH2571" i="8"/>
  <c r="CG2570" i="8"/>
  <c r="CH2567" i="8"/>
  <c r="CG2566" i="8"/>
  <c r="CH2563" i="8"/>
  <c r="CG2562" i="8"/>
  <c r="CH2559" i="8"/>
  <c r="CG2558" i="8"/>
  <c r="CH2555" i="8"/>
  <c r="CG2554" i="8"/>
  <c r="CH2551" i="8"/>
  <c r="CG2550" i="8"/>
  <c r="CH2547" i="8"/>
  <c r="CG2546" i="8"/>
  <c r="CH2543" i="8"/>
  <c r="CG2542" i="8"/>
  <c r="CH2539" i="8"/>
  <c r="CG2538" i="8"/>
  <c r="CH2535" i="8"/>
  <c r="CG2534" i="8"/>
  <c r="CH2531" i="8"/>
  <c r="CG2530" i="8"/>
  <c r="CH2527" i="8"/>
  <c r="CG2526" i="8"/>
  <c r="CH2523" i="8"/>
  <c r="CG2522" i="8"/>
  <c r="CH2519" i="8"/>
  <c r="CG2518" i="8"/>
  <c r="CH2515" i="8"/>
  <c r="CG2514" i="8"/>
  <c r="CH2511" i="8"/>
  <c r="CG2510" i="8"/>
  <c r="CH2507" i="8"/>
  <c r="CG2506" i="8"/>
  <c r="CH2503" i="8"/>
  <c r="CG2502" i="8"/>
  <c r="CH2499" i="8"/>
  <c r="CG2498" i="8"/>
  <c r="CH2495" i="8"/>
  <c r="CG2494" i="8"/>
  <c r="CH2491" i="8"/>
  <c r="CG2490" i="8"/>
  <c r="CH2487" i="8"/>
  <c r="CG2486" i="8"/>
  <c r="CH2483" i="8"/>
  <c r="CG2482" i="8"/>
  <c r="CH2479" i="8"/>
  <c r="CG2478" i="8"/>
  <c r="CH2475" i="8"/>
  <c r="CG2474" i="8"/>
  <c r="CH2471" i="8"/>
  <c r="CG2470" i="8"/>
  <c r="CH2467" i="8"/>
  <c r="CG2466" i="8"/>
  <c r="CH2463" i="8"/>
  <c r="CG2462" i="8"/>
  <c r="CH2459" i="8"/>
  <c r="CG2458" i="8"/>
  <c r="CH2455" i="8"/>
  <c r="CG2454" i="8"/>
  <c r="CH2451" i="8"/>
  <c r="CG2450" i="8"/>
  <c r="CH2447" i="8"/>
  <c r="CG2446" i="8"/>
  <c r="CH2443" i="8"/>
  <c r="CG2442" i="8"/>
  <c r="CH2439" i="8"/>
  <c r="CG2438" i="8"/>
  <c r="CH2435" i="8"/>
  <c r="CG2434" i="8"/>
  <c r="CH2431" i="8"/>
  <c r="CG2430" i="8"/>
  <c r="CH2427" i="8"/>
  <c r="CG2426" i="8"/>
  <c r="CH2423" i="8"/>
  <c r="CG2422" i="8"/>
  <c r="CH2419" i="8"/>
  <c r="CG2418" i="8"/>
  <c r="CH2415" i="8"/>
  <c r="CG2414" i="8"/>
  <c r="CH2411" i="8"/>
  <c r="CG2410" i="8"/>
  <c r="CH2407" i="8"/>
  <c r="CG2406" i="8"/>
  <c r="CH2403" i="8"/>
  <c r="CG2402" i="8"/>
  <c r="CH2399" i="8"/>
  <c r="CG2398" i="8"/>
  <c r="CH2395" i="8"/>
  <c r="CG2394" i="8"/>
  <c r="CH2391" i="8"/>
  <c r="CG2390" i="8"/>
  <c r="CH2387" i="8"/>
  <c r="CG2386" i="8"/>
  <c r="CH2383" i="8"/>
  <c r="CG2382" i="8"/>
  <c r="CH2379" i="8"/>
  <c r="CG2378" i="8"/>
  <c r="CH2375" i="8"/>
  <c r="CG2374" i="8"/>
  <c r="CH2371" i="8"/>
  <c r="CG2370" i="8"/>
  <c r="CH2367" i="8"/>
  <c r="CG2366" i="8"/>
  <c r="CH2363" i="8"/>
  <c r="CG2362" i="8"/>
  <c r="CH2359" i="8"/>
  <c r="CG2358" i="8"/>
  <c r="CH2355" i="8"/>
  <c r="CG2354" i="8"/>
  <c r="CH2351" i="8"/>
  <c r="CG2350" i="8"/>
  <c r="CH2347" i="8"/>
  <c r="CG2346" i="8"/>
  <c r="CH2343" i="8"/>
  <c r="CG2342" i="8"/>
  <c r="CH2339" i="8"/>
  <c r="CG2338" i="8"/>
  <c r="CH2335" i="8"/>
  <c r="CG2334" i="8"/>
  <c r="CH2331" i="8"/>
  <c r="CG2330" i="8"/>
  <c r="CH2327" i="8"/>
  <c r="CG2326" i="8"/>
  <c r="CH2323" i="8"/>
  <c r="CG2322" i="8"/>
  <c r="CH2319" i="8"/>
  <c r="CG2318" i="8"/>
  <c r="CH2315" i="8"/>
  <c r="CG2314" i="8"/>
  <c r="CH2311" i="8"/>
  <c r="CG2310" i="8"/>
  <c r="CH2307" i="8"/>
  <c r="CG2306" i="8"/>
  <c r="CH2303" i="8"/>
  <c r="CG2302" i="8"/>
  <c r="CH2299" i="8"/>
  <c r="CG2298" i="8"/>
  <c r="CH2295" i="8"/>
  <c r="CG2294" i="8"/>
  <c r="CH2291" i="8"/>
  <c r="CG2290" i="8"/>
  <c r="CH2287" i="8"/>
  <c r="CG2286" i="8"/>
  <c r="CH2283" i="8"/>
  <c r="CG2282" i="8"/>
  <c r="CH2279" i="8"/>
  <c r="CG2278" i="8"/>
  <c r="CH2275" i="8"/>
  <c r="CG2274" i="8"/>
  <c r="CH2271" i="8"/>
  <c r="CG2270" i="8"/>
  <c r="CH2267" i="8"/>
  <c r="CG2266" i="8"/>
  <c r="CH2263" i="8"/>
  <c r="CG2262" i="8"/>
  <c r="CH2259" i="8"/>
  <c r="CG2258" i="8"/>
  <c r="CH2255" i="8"/>
  <c r="CG2254" i="8"/>
  <c r="CH2251" i="8"/>
  <c r="CG2250" i="8"/>
  <c r="CH2247" i="8"/>
  <c r="CG2246" i="8"/>
  <c r="CH2243" i="8"/>
  <c r="CG2242" i="8"/>
  <c r="CH2239" i="8"/>
  <c r="CG2238" i="8"/>
  <c r="CH2235" i="8"/>
  <c r="CG2234" i="8"/>
  <c r="CH2231" i="8"/>
  <c r="CG2230" i="8"/>
  <c r="CH2227" i="8"/>
  <c r="CG2226" i="8"/>
  <c r="CH2223" i="8"/>
  <c r="CG2222" i="8"/>
  <c r="CH2219" i="8"/>
  <c r="CG2218" i="8"/>
  <c r="CH2215" i="8"/>
  <c r="CG2214" i="8"/>
  <c r="CH2211" i="8"/>
  <c r="CG2210" i="8"/>
  <c r="CH2207" i="8"/>
  <c r="CG2206" i="8"/>
  <c r="CH2203" i="8"/>
  <c r="CG2202" i="8"/>
  <c r="CH2199" i="8"/>
  <c r="CG2198" i="8"/>
  <c r="CH2195" i="8"/>
  <c r="CG2194" i="8"/>
  <c r="CH2191" i="8"/>
  <c r="CG2190" i="8"/>
  <c r="CH2187" i="8"/>
  <c r="CG2186" i="8"/>
  <c r="CH2183" i="8"/>
  <c r="CG2182" i="8"/>
  <c r="CH2179" i="8"/>
  <c r="CG2178" i="8"/>
  <c r="CH2175" i="8"/>
  <c r="CG2174" i="8"/>
  <c r="CH2171" i="8"/>
  <c r="CG2170" i="8"/>
  <c r="CH2167" i="8"/>
  <c r="CG2166" i="8"/>
  <c r="CH2163" i="8"/>
  <c r="CG2162" i="8"/>
  <c r="CH2159" i="8"/>
  <c r="CG2158" i="8"/>
  <c r="CH2155" i="8"/>
  <c r="CG2154" i="8"/>
  <c r="CH2151" i="8"/>
  <c r="CG2150" i="8"/>
  <c r="CH2147" i="8"/>
  <c r="CG2146" i="8"/>
  <c r="CH2143" i="8"/>
  <c r="CG2142" i="8"/>
  <c r="CH2139" i="8"/>
  <c r="CG2138" i="8"/>
  <c r="CH2135" i="8"/>
  <c r="CG2134" i="8"/>
  <c r="CH2131" i="8"/>
  <c r="CG2130" i="8"/>
  <c r="CH2127" i="8"/>
  <c r="CG2126" i="8"/>
  <c r="CH2123" i="8"/>
  <c r="CG2122" i="8"/>
  <c r="CH2119" i="8"/>
  <c r="CG2118" i="8"/>
  <c r="CH2115" i="8"/>
  <c r="CG2114" i="8"/>
  <c r="CH2111" i="8"/>
  <c r="CG2110" i="8"/>
  <c r="CH2107" i="8"/>
  <c r="CG2106" i="8"/>
  <c r="CH2103" i="8"/>
  <c r="CG2102" i="8"/>
  <c r="CH2099" i="8"/>
  <c r="CG2098" i="8"/>
  <c r="CH2095" i="8"/>
  <c r="CG2094" i="8"/>
  <c r="CH2091" i="8"/>
  <c r="CG2090" i="8"/>
  <c r="CH2087" i="8"/>
  <c r="CG2086" i="8"/>
  <c r="CH2083" i="8"/>
  <c r="CG2082" i="8"/>
  <c r="CH2079" i="8"/>
  <c r="CG2078" i="8"/>
  <c r="CH2075" i="8"/>
  <c r="CG2074" i="8"/>
  <c r="CH2071" i="8"/>
  <c r="CG2070" i="8"/>
  <c r="CH2067" i="8"/>
  <c r="CG2066" i="8"/>
  <c r="CH2063" i="8"/>
  <c r="CG2062" i="8"/>
  <c r="CH2059" i="8"/>
  <c r="CG2058" i="8"/>
  <c r="CH2055" i="8"/>
  <c r="CG2054" i="8"/>
  <c r="CH2051" i="8"/>
  <c r="CG2050" i="8"/>
  <c r="CH2047" i="8"/>
  <c r="CG2046" i="8"/>
  <c r="CH2043" i="8"/>
  <c r="CG2042" i="8"/>
  <c r="CH2039" i="8"/>
  <c r="CG2038" i="8"/>
  <c r="CH2035" i="8"/>
  <c r="CG2034" i="8"/>
  <c r="CH2031" i="8"/>
  <c r="CG2030" i="8"/>
  <c r="CH2027" i="8"/>
  <c r="CG2026" i="8"/>
  <c r="CH2023" i="8"/>
  <c r="CG2022" i="8"/>
  <c r="CH2019" i="8"/>
  <c r="CG2018" i="8"/>
  <c r="CH2015" i="8"/>
  <c r="CG2014" i="8"/>
  <c r="CH2011" i="8"/>
  <c r="CG2010" i="8"/>
  <c r="CH2007" i="8"/>
  <c r="CG2006" i="8"/>
  <c r="CH2003" i="8"/>
  <c r="CG2002" i="8"/>
  <c r="CH1999" i="8"/>
  <c r="CG1998" i="8"/>
  <c r="CH1995" i="8"/>
  <c r="CG1994" i="8"/>
  <c r="CH1991" i="8"/>
  <c r="CG1990" i="8"/>
  <c r="CH1987" i="8"/>
  <c r="CG1986" i="8"/>
  <c r="CH1983" i="8"/>
  <c r="CG1982" i="8"/>
  <c r="CH1979" i="8"/>
  <c r="CG1978" i="8"/>
  <c r="CH1975" i="8"/>
  <c r="CG1974" i="8"/>
  <c r="CH1971" i="8"/>
  <c r="CG1970" i="8"/>
  <c r="CH1967" i="8"/>
  <c r="CG1966" i="8"/>
  <c r="CH1963" i="8"/>
  <c r="CG1962" i="8"/>
  <c r="CH1959" i="8"/>
  <c r="CG1958" i="8"/>
  <c r="CH1955" i="8"/>
  <c r="CG1954" i="8"/>
  <c r="CH1951" i="8"/>
  <c r="CG1950" i="8"/>
  <c r="CH1947" i="8"/>
  <c r="CG1946" i="8"/>
  <c r="CH1943" i="8"/>
  <c r="CG1942" i="8"/>
  <c r="CH1939" i="8"/>
  <c r="CG1938" i="8"/>
  <c r="CH1935" i="8"/>
  <c r="CG1934" i="8"/>
  <c r="CH1931" i="8"/>
  <c r="CG1930" i="8"/>
  <c r="CH1927" i="8"/>
  <c r="CG1926" i="8"/>
  <c r="CH1923" i="8"/>
  <c r="CG1922" i="8"/>
  <c r="CH1919" i="8"/>
  <c r="CG1918" i="8"/>
  <c r="CH1915" i="8"/>
  <c r="CG1914" i="8"/>
  <c r="CH1911" i="8"/>
  <c r="CG1910" i="8"/>
  <c r="CH1907" i="8"/>
  <c r="CG1906" i="8"/>
  <c r="CH1903" i="8"/>
  <c r="CG1902" i="8"/>
  <c r="CH1899" i="8"/>
  <c r="CG1898" i="8"/>
  <c r="CH1895" i="8"/>
  <c r="CG1894" i="8"/>
  <c r="CH1891" i="8"/>
  <c r="CG1890" i="8"/>
  <c r="CH1887" i="8"/>
  <c r="CG1886" i="8"/>
  <c r="CH1883" i="8"/>
  <c r="CG1882" i="8"/>
  <c r="CH1879" i="8"/>
  <c r="CG1878" i="8"/>
  <c r="CH1875" i="8"/>
  <c r="CG1874" i="8"/>
  <c r="CH1871" i="8"/>
  <c r="CG1870" i="8"/>
  <c r="CH1867" i="8"/>
  <c r="CG1866" i="8"/>
  <c r="CH1863" i="8"/>
  <c r="CG1862" i="8"/>
  <c r="CH1859" i="8"/>
  <c r="CG1858" i="8"/>
  <c r="CH1855" i="8"/>
  <c r="CG1854" i="8"/>
  <c r="CH1851" i="8"/>
  <c r="CG1850" i="8"/>
  <c r="CH1847" i="8"/>
  <c r="CG1846" i="8"/>
  <c r="CH1843" i="8"/>
  <c r="CG1842" i="8"/>
  <c r="CH1839" i="8"/>
  <c r="CG1838" i="8"/>
  <c r="CH1835" i="8"/>
  <c r="CG1834" i="8"/>
  <c r="CH1831" i="8"/>
  <c r="CG1830" i="8"/>
  <c r="CH1827" i="8"/>
  <c r="CG1826" i="8"/>
  <c r="CH1823" i="8"/>
  <c r="CG1822" i="8"/>
  <c r="CH1819" i="8"/>
  <c r="CG1818" i="8"/>
  <c r="CH1815" i="8"/>
  <c r="CG1814" i="8"/>
  <c r="CH1811" i="8"/>
  <c r="CG1810" i="8"/>
  <c r="CH1807" i="8"/>
  <c r="CG1806" i="8"/>
  <c r="CH1803" i="8"/>
  <c r="CG1802" i="8"/>
  <c r="CH1799" i="8"/>
  <c r="CG1798" i="8"/>
  <c r="CH1795" i="8"/>
  <c r="CG1794" i="8"/>
  <c r="CH1791" i="8"/>
  <c r="CG1790" i="8"/>
  <c r="CH1787" i="8"/>
  <c r="CG1786" i="8"/>
  <c r="CH1783" i="8"/>
  <c r="CG1782" i="8"/>
  <c r="CH1779" i="8"/>
  <c r="CG1778" i="8"/>
  <c r="CH1775" i="8"/>
  <c r="CG1774" i="8"/>
  <c r="CH1771" i="8"/>
  <c r="CG1770" i="8"/>
  <c r="CH1767" i="8"/>
  <c r="CG1766" i="8"/>
  <c r="CH1763" i="8"/>
  <c r="CG1762" i="8"/>
  <c r="CH1759" i="8"/>
  <c r="CG1758" i="8"/>
  <c r="CH1755" i="8"/>
  <c r="CG1754" i="8"/>
  <c r="CH1751" i="8"/>
  <c r="CG1750" i="8"/>
  <c r="CH1747" i="8"/>
  <c r="CG1746" i="8"/>
  <c r="CH1743" i="8"/>
  <c r="CG1742" i="8"/>
  <c r="CH1739" i="8"/>
  <c r="CG1738" i="8"/>
  <c r="CH1735" i="8"/>
  <c r="CG1734" i="8"/>
  <c r="CH1731" i="8"/>
  <c r="CG1730" i="8"/>
  <c r="CH1727" i="8"/>
  <c r="CG1726" i="8"/>
  <c r="CH1723" i="8"/>
  <c r="CG1722" i="8"/>
  <c r="CH1719" i="8"/>
  <c r="CG1718" i="8"/>
  <c r="CH1715" i="8"/>
  <c r="CG1714" i="8"/>
  <c r="CH1711" i="8"/>
  <c r="CG1710" i="8"/>
  <c r="CH1707" i="8"/>
  <c r="CG1706" i="8"/>
  <c r="CH1703" i="8"/>
  <c r="CG1702" i="8"/>
  <c r="CH1699" i="8"/>
  <c r="CG1698" i="8"/>
  <c r="CH1695" i="8"/>
  <c r="CG1694" i="8"/>
  <c r="CH1691" i="8"/>
  <c r="CG1690" i="8"/>
  <c r="CH1687" i="8"/>
  <c r="CG1686" i="8"/>
  <c r="CH1683" i="8"/>
  <c r="CG1682" i="8"/>
  <c r="CH1679" i="8"/>
  <c r="CG1678" i="8"/>
  <c r="CH1675" i="8"/>
  <c r="CG1674" i="8"/>
  <c r="CH1671" i="8"/>
  <c r="CG1670" i="8"/>
  <c r="CH1667" i="8"/>
  <c r="CG1666" i="8"/>
  <c r="CH1663" i="8"/>
  <c r="CG1662" i="8"/>
  <c r="CH1659" i="8"/>
  <c r="CG1658" i="8"/>
  <c r="CH1655" i="8"/>
  <c r="CG1654" i="8"/>
  <c r="CH1651" i="8"/>
  <c r="CG1650" i="8"/>
  <c r="CH1647" i="8"/>
  <c r="CG1646" i="8"/>
  <c r="CH1643" i="8"/>
  <c r="CG1642" i="8"/>
  <c r="CH1639" i="8"/>
  <c r="CG1638" i="8"/>
  <c r="CH1635" i="8"/>
  <c r="CG1634" i="8"/>
  <c r="CH1631" i="8"/>
  <c r="CG1630" i="8"/>
  <c r="CH1627" i="8"/>
  <c r="CG1626" i="8"/>
  <c r="CH1623" i="8"/>
  <c r="CG1622" i="8"/>
  <c r="CH1619" i="8"/>
  <c r="CG1618" i="8"/>
  <c r="CH1615" i="8"/>
  <c r="CG1614" i="8"/>
  <c r="CH1611" i="8"/>
  <c r="CG1610" i="8"/>
  <c r="CH1607" i="8"/>
  <c r="CG1606" i="8"/>
  <c r="CH1603" i="8"/>
  <c r="CG1602" i="8"/>
  <c r="CH1599" i="8"/>
  <c r="CG1598" i="8"/>
  <c r="CH1595" i="8"/>
  <c r="CG1594" i="8"/>
  <c r="CH1591" i="8"/>
  <c r="CG1590" i="8"/>
  <c r="CH1587" i="8"/>
  <c r="CG1586" i="8"/>
  <c r="CH1583" i="8"/>
  <c r="CG1582" i="8"/>
  <c r="CH1579" i="8"/>
  <c r="CG1578" i="8"/>
  <c r="CH1575" i="8"/>
  <c r="CG1574" i="8"/>
  <c r="CH1571" i="8"/>
  <c r="CG1570" i="8"/>
  <c r="CG3643" i="8"/>
  <c r="CH3640" i="8"/>
  <c r="CG3635" i="8"/>
  <c r="CH3632" i="8"/>
  <c r="CG3627" i="8"/>
  <c r="CH3624" i="8"/>
  <c r="CG3619" i="8"/>
  <c r="CH3616" i="8"/>
  <c r="CG3611" i="8"/>
  <c r="CH3608" i="8"/>
  <c r="CG3603" i="8"/>
  <c r="CH3600" i="8"/>
  <c r="CG3595" i="8"/>
  <c r="CH3592" i="8"/>
  <c r="CG3587" i="8"/>
  <c r="CH3584" i="8"/>
  <c r="CG3579" i="8"/>
  <c r="CH3576" i="8"/>
  <c r="CG3571" i="8"/>
  <c r="CH3568" i="8"/>
  <c r="CG3563" i="8"/>
  <c r="CH3560" i="8"/>
  <c r="CG3555" i="8"/>
  <c r="CH3552" i="8"/>
  <c r="CG3547" i="8"/>
  <c r="CH3544" i="8"/>
  <c r="CG3539" i="8"/>
  <c r="CH3536" i="8"/>
  <c r="CG3531" i="8"/>
  <c r="CH3528" i="8"/>
  <c r="CG3523" i="8"/>
  <c r="CH3520" i="8"/>
  <c r="CG3515" i="8"/>
  <c r="CH3512" i="8"/>
  <c r="CH3505" i="8"/>
  <c r="CH3501" i="8"/>
  <c r="CH3497" i="8"/>
  <c r="CH3493" i="8"/>
  <c r="CH3488" i="8"/>
  <c r="CG3487" i="8"/>
  <c r="CH3484" i="8"/>
  <c r="CG3483" i="8"/>
  <c r="CH3480" i="8"/>
  <c r="CG3479" i="8"/>
  <c r="CH3476" i="8"/>
  <c r="CG3475" i="8"/>
  <c r="CH3472" i="8"/>
  <c r="CG3471" i="8"/>
  <c r="CH3468" i="8"/>
  <c r="CG3467" i="8"/>
  <c r="CH3464" i="8"/>
  <c r="CG3463" i="8"/>
  <c r="CH3460" i="8"/>
  <c r="CG3459" i="8"/>
  <c r="CH3456" i="8"/>
  <c r="CG3455" i="8"/>
  <c r="CH3452" i="8"/>
  <c r="CG3451" i="8"/>
  <c r="CH3448" i="8"/>
  <c r="CG3447" i="8"/>
  <c r="CH3444" i="8"/>
  <c r="CG3443" i="8"/>
  <c r="CH3440" i="8"/>
  <c r="CG3439" i="8"/>
  <c r="CH3436" i="8"/>
  <c r="CG3435" i="8"/>
  <c r="CH3432" i="8"/>
  <c r="CG3431" i="8"/>
  <c r="CH3428" i="8"/>
  <c r="CG3427" i="8"/>
  <c r="CH3424" i="8"/>
  <c r="CG3423" i="8"/>
  <c r="CH3420" i="8"/>
  <c r="CG3419" i="8"/>
  <c r="CH3416" i="8"/>
  <c r="CG3415" i="8"/>
  <c r="CH3412" i="8"/>
  <c r="CG3411" i="8"/>
  <c r="CH3408" i="8"/>
  <c r="CG3407" i="8"/>
  <c r="CH3404" i="8"/>
  <c r="CG3403" i="8"/>
  <c r="CH3400" i="8"/>
  <c r="CG3399" i="8"/>
  <c r="CH3396" i="8"/>
  <c r="CG3395" i="8"/>
  <c r="CH3392" i="8"/>
  <c r="CG3391" i="8"/>
  <c r="CH3388" i="8"/>
  <c r="CG3387" i="8"/>
  <c r="CH3384" i="8"/>
  <c r="CG3383" i="8"/>
  <c r="CH3380" i="8"/>
  <c r="CG3379" i="8"/>
  <c r="CH3376" i="8"/>
  <c r="CG3375" i="8"/>
  <c r="CH3372" i="8"/>
  <c r="CG3371" i="8"/>
  <c r="CH3368" i="8"/>
  <c r="CG3367" i="8"/>
  <c r="CH3364" i="8"/>
  <c r="CG3363" i="8"/>
  <c r="CH3360" i="8"/>
  <c r="CG3359" i="8"/>
  <c r="CH3356" i="8"/>
  <c r="CG3355" i="8"/>
  <c r="CH3352" i="8"/>
  <c r="CG3351" i="8"/>
  <c r="CH3348" i="8"/>
  <c r="CG3347" i="8"/>
  <c r="CH3344" i="8"/>
  <c r="CG3343" i="8"/>
  <c r="CH3340" i="8"/>
  <c r="CG3339" i="8"/>
  <c r="CH3336" i="8"/>
  <c r="CG3335" i="8"/>
  <c r="CH3332" i="8"/>
  <c r="CG3331" i="8"/>
  <c r="CH3328" i="8"/>
  <c r="CG3327" i="8"/>
  <c r="CH3324" i="8"/>
  <c r="CG3323" i="8"/>
  <c r="CH3320" i="8"/>
  <c r="CG3319" i="8"/>
  <c r="CH3316" i="8"/>
  <c r="CG3315" i="8"/>
  <c r="CH3312" i="8"/>
  <c r="CG3311" i="8"/>
  <c r="CH3308" i="8"/>
  <c r="CG3307" i="8"/>
  <c r="CH3304" i="8"/>
  <c r="CG3303" i="8"/>
  <c r="CH3300" i="8"/>
  <c r="CG3299" i="8"/>
  <c r="CH3296" i="8"/>
  <c r="CG3295" i="8"/>
  <c r="CH3292" i="8"/>
  <c r="CG3291" i="8"/>
  <c r="CH3288" i="8"/>
  <c r="CG3287" i="8"/>
  <c r="CH3284" i="8"/>
  <c r="CG3283" i="8"/>
  <c r="CH3280" i="8"/>
  <c r="CG3279" i="8"/>
  <c r="CH3276" i="8"/>
  <c r="CG3275" i="8"/>
  <c r="CH3272" i="8"/>
  <c r="CG3271" i="8"/>
  <c r="CH3268" i="8"/>
  <c r="CG3267" i="8"/>
  <c r="CH3264" i="8"/>
  <c r="CG3263" i="8"/>
  <c r="CH3260" i="8"/>
  <c r="CG3259" i="8"/>
  <c r="CH3256" i="8"/>
  <c r="CG3255" i="8"/>
  <c r="CH3252" i="8"/>
  <c r="CG3251" i="8"/>
  <c r="CH3248" i="8"/>
  <c r="CG3247" i="8"/>
  <c r="CH3244" i="8"/>
  <c r="CG3243" i="8"/>
  <c r="CH3240" i="8"/>
  <c r="CG3239" i="8"/>
  <c r="CH3236" i="8"/>
  <c r="CG3235" i="8"/>
  <c r="CH3232" i="8"/>
  <c r="CG3231" i="8"/>
  <c r="CH3228" i="8"/>
  <c r="CG3227" i="8"/>
  <c r="CH3224" i="8"/>
  <c r="CG3223" i="8"/>
  <c r="CH3220" i="8"/>
  <c r="CG3219" i="8"/>
  <c r="CH3216" i="8"/>
  <c r="CG3215" i="8"/>
  <c r="CH3212" i="8"/>
  <c r="CG3211" i="8"/>
  <c r="CH3208" i="8"/>
  <c r="CG3207" i="8"/>
  <c r="CH3204" i="8"/>
  <c r="CG3203" i="8"/>
  <c r="CH3200" i="8"/>
  <c r="CG3199" i="8"/>
  <c r="CH3196" i="8"/>
  <c r="CG3195" i="8"/>
  <c r="CH3192" i="8"/>
  <c r="CG3191" i="8"/>
  <c r="CH3188" i="8"/>
  <c r="CG3187" i="8"/>
  <c r="CH3184" i="8"/>
  <c r="CG3183" i="8"/>
  <c r="CH3180" i="8"/>
  <c r="CG3179" i="8"/>
  <c r="CH3176" i="8"/>
  <c r="CG3175" i="8"/>
  <c r="CH3172" i="8"/>
  <c r="CG3171" i="8"/>
  <c r="CH3168" i="8"/>
  <c r="CG3167" i="8"/>
  <c r="CH3164" i="8"/>
  <c r="CG3163" i="8"/>
  <c r="CH3160" i="8"/>
  <c r="CG3159" i="8"/>
  <c r="CH3156" i="8"/>
  <c r="CG3155" i="8"/>
  <c r="CH3152" i="8"/>
  <c r="CG3151" i="8"/>
  <c r="CH3148" i="8"/>
  <c r="CG3147" i="8"/>
  <c r="CH3144" i="8"/>
  <c r="CG3143" i="8"/>
  <c r="CH3140" i="8"/>
  <c r="CG3139" i="8"/>
  <c r="CH3136" i="8"/>
  <c r="CG3135" i="8"/>
  <c r="CH3132" i="8"/>
  <c r="CG3131" i="8"/>
  <c r="CH3128" i="8"/>
  <c r="CG3127" i="8"/>
  <c r="CH3124" i="8"/>
  <c r="CG3123" i="8"/>
  <c r="CH3120" i="8"/>
  <c r="CG3119" i="8"/>
  <c r="CH3116" i="8"/>
  <c r="CG3115" i="8"/>
  <c r="CH3112" i="8"/>
  <c r="CG3111" i="8"/>
  <c r="CH3108" i="8"/>
  <c r="CG3107" i="8"/>
  <c r="CH3104" i="8"/>
  <c r="CG3103" i="8"/>
  <c r="CH3100" i="8"/>
  <c r="CG3099" i="8"/>
  <c r="CH3096" i="8"/>
  <c r="CG3095" i="8"/>
  <c r="CH3092" i="8"/>
  <c r="CG3091" i="8"/>
  <c r="CH3088" i="8"/>
  <c r="CG3087" i="8"/>
  <c r="CH3084" i="8"/>
  <c r="CG3083" i="8"/>
  <c r="CH3080" i="8"/>
  <c r="CG3079" i="8"/>
  <c r="CH3076" i="8"/>
  <c r="CG3075" i="8"/>
  <c r="CH3072" i="8"/>
  <c r="CG3071" i="8"/>
  <c r="CH3068" i="8"/>
  <c r="CG3067" i="8"/>
  <c r="CH3064" i="8"/>
  <c r="CG3063" i="8"/>
  <c r="CH3060" i="8"/>
  <c r="CG3059" i="8"/>
  <c r="CH3056" i="8"/>
  <c r="CG3055" i="8"/>
  <c r="CH3052" i="8"/>
  <c r="CG3051" i="8"/>
  <c r="CH3048" i="8"/>
  <c r="CG3047" i="8"/>
  <c r="CH3044" i="8"/>
  <c r="CG3043" i="8"/>
  <c r="CH3040" i="8"/>
  <c r="CG3039" i="8"/>
  <c r="CH3036" i="8"/>
  <c r="CG3035" i="8"/>
  <c r="CH3032" i="8"/>
  <c r="CG3031" i="8"/>
  <c r="CH3028" i="8"/>
  <c r="CG3027" i="8"/>
  <c r="CH3024" i="8"/>
  <c r="CG3023" i="8"/>
  <c r="CH3020" i="8"/>
  <c r="CG3019" i="8"/>
  <c r="CH3016" i="8"/>
  <c r="CG3015" i="8"/>
  <c r="CH3012" i="8"/>
  <c r="CG3011" i="8"/>
  <c r="CH3008" i="8"/>
  <c r="CG3007" i="8"/>
  <c r="CH3004" i="8"/>
  <c r="CG3003" i="8"/>
  <c r="CH3000" i="8"/>
  <c r="CG2999" i="8"/>
  <c r="CH2996" i="8"/>
  <c r="CG2995" i="8"/>
  <c r="CH2992" i="8"/>
  <c r="CG2991" i="8"/>
  <c r="CH2988" i="8"/>
  <c r="CG2987" i="8"/>
  <c r="CH2984" i="8"/>
  <c r="CG2983" i="8"/>
  <c r="CH2980" i="8"/>
  <c r="CG2979" i="8"/>
  <c r="CH2976" i="8"/>
  <c r="CG2975" i="8"/>
  <c r="CH2972" i="8"/>
  <c r="CG2971" i="8"/>
  <c r="CH2968" i="8"/>
  <c r="CG2967" i="8"/>
  <c r="CH2964" i="8"/>
  <c r="CG2963" i="8"/>
  <c r="CH2960" i="8"/>
  <c r="CG2959" i="8"/>
  <c r="CH2956" i="8"/>
  <c r="CG2955" i="8"/>
  <c r="CH2952" i="8"/>
  <c r="CG2951" i="8"/>
  <c r="CH2948" i="8"/>
  <c r="CG2947" i="8"/>
  <c r="CH2944" i="8"/>
  <c r="CG2943" i="8"/>
  <c r="CH2940" i="8"/>
  <c r="CG2939" i="8"/>
  <c r="CH2936" i="8"/>
  <c r="CG2935" i="8"/>
  <c r="CH2932" i="8"/>
  <c r="CG2931" i="8"/>
  <c r="CH2928" i="8"/>
  <c r="CG2927" i="8"/>
  <c r="CH2924" i="8"/>
  <c r="CG2923" i="8"/>
  <c r="CH2920" i="8"/>
  <c r="CG2919" i="8"/>
  <c r="CH2916" i="8"/>
  <c r="CG2915" i="8"/>
  <c r="CH2912" i="8"/>
  <c r="CG2911" i="8"/>
  <c r="CH2908" i="8"/>
  <c r="CG2907" i="8"/>
  <c r="CH2904" i="8"/>
  <c r="CG2903" i="8"/>
  <c r="CH2900" i="8"/>
  <c r="CG2899" i="8"/>
  <c r="CH2896" i="8"/>
  <c r="CG2895" i="8"/>
  <c r="CH2892" i="8"/>
  <c r="CG2891" i="8"/>
  <c r="CH2888" i="8"/>
  <c r="CG2887" i="8"/>
  <c r="CH2884" i="8"/>
  <c r="CG2883" i="8"/>
  <c r="CH2880" i="8"/>
  <c r="CG2879" i="8"/>
  <c r="CH2876" i="8"/>
  <c r="CG2875" i="8"/>
  <c r="CH2872" i="8"/>
  <c r="CG2871" i="8"/>
  <c r="CH2868" i="8"/>
  <c r="CG2867" i="8"/>
  <c r="CH2864" i="8"/>
  <c r="CG2863" i="8"/>
  <c r="CH2860" i="8"/>
  <c r="CG2859" i="8"/>
  <c r="CH2856" i="8"/>
  <c r="CG2855" i="8"/>
  <c r="CH2852" i="8"/>
  <c r="CG2851" i="8"/>
  <c r="CH2848" i="8"/>
  <c r="CG2847" i="8"/>
  <c r="CH2844" i="8"/>
  <c r="CG2843" i="8"/>
  <c r="CH2840" i="8"/>
  <c r="CG2839" i="8"/>
  <c r="CH2836" i="8"/>
  <c r="CG2835" i="8"/>
  <c r="CH2832" i="8"/>
  <c r="CG2831" i="8"/>
  <c r="CH2828" i="8"/>
  <c r="CG2827" i="8"/>
  <c r="CH2824" i="8"/>
  <c r="CG2823" i="8"/>
  <c r="CH2820" i="8"/>
  <c r="CG2819" i="8"/>
  <c r="CH2816" i="8"/>
  <c r="CG2815" i="8"/>
  <c r="CH2812" i="8"/>
  <c r="CG2811" i="8"/>
  <c r="CH2808" i="8"/>
  <c r="CG2807" i="8"/>
  <c r="CH2804" i="8"/>
  <c r="CG2803" i="8"/>
  <c r="CH2800" i="8"/>
  <c r="CG2799" i="8"/>
  <c r="CH2796" i="8"/>
  <c r="CG2795" i="8"/>
  <c r="CH2792" i="8"/>
  <c r="CG2791" i="8"/>
  <c r="CH2788" i="8"/>
  <c r="CG2787" i="8"/>
  <c r="CH2784" i="8"/>
  <c r="CG2783" i="8"/>
  <c r="CH2780" i="8"/>
  <c r="CG2779" i="8"/>
  <c r="CH2776" i="8"/>
  <c r="CG2775" i="8"/>
  <c r="CH2772" i="8"/>
  <c r="CG2771" i="8"/>
  <c r="CH2768" i="8"/>
  <c r="CG2767" i="8"/>
  <c r="CH2764" i="8"/>
  <c r="CG2763" i="8"/>
  <c r="CH2760" i="8"/>
  <c r="CG2759" i="8"/>
  <c r="CH2756" i="8"/>
  <c r="CG2755" i="8"/>
  <c r="CH2752" i="8"/>
  <c r="CG2751" i="8"/>
  <c r="CH2748" i="8"/>
  <c r="CG2747" i="8"/>
  <c r="CH2744" i="8"/>
  <c r="CG2743" i="8"/>
  <c r="CH2740" i="8"/>
  <c r="CG2739" i="8"/>
  <c r="CH2736" i="8"/>
  <c r="CG2735" i="8"/>
  <c r="CH2732" i="8"/>
  <c r="CG2731" i="8"/>
  <c r="CH2728" i="8"/>
  <c r="CG2727" i="8"/>
  <c r="CH2724" i="8"/>
  <c r="CG2723" i="8"/>
  <c r="CH2720" i="8"/>
  <c r="CG2719" i="8"/>
  <c r="CH2716" i="8"/>
  <c r="CG2715" i="8"/>
  <c r="CH2712" i="8"/>
  <c r="CG2711" i="8"/>
  <c r="CH2708" i="8"/>
  <c r="CG2707" i="8"/>
  <c r="CH2704" i="8"/>
  <c r="CG2703" i="8"/>
  <c r="CH2700" i="8"/>
  <c r="CG2699" i="8"/>
  <c r="CH2696" i="8"/>
  <c r="CG2695" i="8"/>
  <c r="CH2692" i="8"/>
  <c r="CG2691" i="8"/>
  <c r="CH2688" i="8"/>
  <c r="CG2687" i="8"/>
  <c r="CH2684" i="8"/>
  <c r="CG2683" i="8"/>
  <c r="CH2680" i="8"/>
  <c r="CG2679" i="8"/>
  <c r="CH2676" i="8"/>
  <c r="CG2675" i="8"/>
  <c r="CH2672" i="8"/>
  <c r="CG2671" i="8"/>
  <c r="CH2668" i="8"/>
  <c r="CG2667" i="8"/>
  <c r="CH2664" i="8"/>
  <c r="CG2663" i="8"/>
  <c r="CH2660" i="8"/>
  <c r="CG2659" i="8"/>
  <c r="CH2656" i="8"/>
  <c r="CG2655" i="8"/>
  <c r="CH2652" i="8"/>
  <c r="CG2651" i="8"/>
  <c r="CH2648" i="8"/>
  <c r="CG2647" i="8"/>
  <c r="CH2644" i="8"/>
  <c r="CG2643" i="8"/>
  <c r="CH2640" i="8"/>
  <c r="CG2639" i="8"/>
  <c r="CH2636" i="8"/>
  <c r="CG2635" i="8"/>
  <c r="CH2632" i="8"/>
  <c r="CG2631" i="8"/>
  <c r="CH2628" i="8"/>
  <c r="CG2627" i="8"/>
  <c r="CH2624" i="8"/>
  <c r="CG2623" i="8"/>
  <c r="CH2620" i="8"/>
  <c r="CG2619" i="8"/>
  <c r="CH2616" i="8"/>
  <c r="CG2615" i="8"/>
  <c r="CH2612" i="8"/>
  <c r="CG2611" i="8"/>
  <c r="CH2608" i="8"/>
  <c r="CG2607" i="8"/>
  <c r="CH2604" i="8"/>
  <c r="CG2603" i="8"/>
  <c r="CH2600" i="8"/>
  <c r="CG2599" i="8"/>
  <c r="CH2596" i="8"/>
  <c r="CG2595" i="8"/>
  <c r="CH2592" i="8"/>
  <c r="CG2591" i="8"/>
  <c r="CH2588" i="8"/>
  <c r="CG2587" i="8"/>
  <c r="CH2584" i="8"/>
  <c r="CG2583" i="8"/>
  <c r="CH2580" i="8"/>
  <c r="CG2579" i="8"/>
  <c r="CH2576" i="8"/>
  <c r="CG2575" i="8"/>
  <c r="CH2572" i="8"/>
  <c r="CG2571" i="8"/>
  <c r="CH2568" i="8"/>
  <c r="CG2567" i="8"/>
  <c r="CH2564" i="8"/>
  <c r="CG2563" i="8"/>
  <c r="CH2560" i="8"/>
  <c r="CG2559" i="8"/>
  <c r="CH2556" i="8"/>
  <c r="CG2555" i="8"/>
  <c r="CH2552" i="8"/>
  <c r="CG2551" i="8"/>
  <c r="CH2548" i="8"/>
  <c r="CG2547" i="8"/>
  <c r="CH2544" i="8"/>
  <c r="CG2543" i="8"/>
  <c r="CH2540" i="8"/>
  <c r="CG2539" i="8"/>
  <c r="CH2536" i="8"/>
  <c r="CG2535" i="8"/>
  <c r="CH2532" i="8"/>
  <c r="CG2531" i="8"/>
  <c r="CH2528" i="8"/>
  <c r="CG2527" i="8"/>
  <c r="CH2524" i="8"/>
  <c r="CG2523" i="8"/>
  <c r="CH2520" i="8"/>
  <c r="CG2519" i="8"/>
  <c r="CH2516" i="8"/>
  <c r="CG2515" i="8"/>
  <c r="CH2512" i="8"/>
  <c r="CG2511" i="8"/>
  <c r="CH2508" i="8"/>
  <c r="CG2507" i="8"/>
  <c r="CH2504" i="8"/>
  <c r="CG2503" i="8"/>
  <c r="CH2500" i="8"/>
  <c r="CG2499" i="8"/>
  <c r="CH2496" i="8"/>
  <c r="CG2495" i="8"/>
  <c r="CH2492" i="8"/>
  <c r="CG2491" i="8"/>
  <c r="CH2488" i="8"/>
  <c r="CG2487" i="8"/>
  <c r="CH2484" i="8"/>
  <c r="CG2483" i="8"/>
  <c r="CH2480" i="8"/>
  <c r="CG2479" i="8"/>
  <c r="CH2476" i="8"/>
  <c r="CG2475" i="8"/>
  <c r="CH2472" i="8"/>
  <c r="CG2471" i="8"/>
  <c r="CH2468" i="8"/>
  <c r="CG2467" i="8"/>
  <c r="CH2464" i="8"/>
  <c r="CG2463" i="8"/>
  <c r="CH2460" i="8"/>
  <c r="CG2459" i="8"/>
  <c r="CH2456" i="8"/>
  <c r="CG2455" i="8"/>
  <c r="CH2452" i="8"/>
  <c r="CG2451" i="8"/>
  <c r="CH2448" i="8"/>
  <c r="CG2447" i="8"/>
  <c r="CH2444" i="8"/>
  <c r="CG2443" i="8"/>
  <c r="CH2440" i="8"/>
  <c r="CG2439" i="8"/>
  <c r="CH2436" i="8"/>
  <c r="CG2435" i="8"/>
  <c r="CH2432" i="8"/>
  <c r="CG2431" i="8"/>
  <c r="CH2428" i="8"/>
  <c r="CG2427" i="8"/>
  <c r="CH2424" i="8"/>
  <c r="CG2423" i="8"/>
  <c r="CH2420" i="8"/>
  <c r="CG2419" i="8"/>
  <c r="CH2416" i="8"/>
  <c r="CG2415" i="8"/>
  <c r="CH2412" i="8"/>
  <c r="CG2411" i="8"/>
  <c r="CH2408" i="8"/>
  <c r="CG2407" i="8"/>
  <c r="CH2404" i="8"/>
  <c r="CG2403" i="8"/>
  <c r="CH2400" i="8"/>
  <c r="CG2399" i="8"/>
  <c r="CH2396" i="8"/>
  <c r="CG2395" i="8"/>
  <c r="CH2392" i="8"/>
  <c r="CG2391" i="8"/>
  <c r="CH2388" i="8"/>
  <c r="CG2387" i="8"/>
  <c r="CH2384" i="8"/>
  <c r="CG2383" i="8"/>
  <c r="CH2380" i="8"/>
  <c r="CG2379" i="8"/>
  <c r="CH2376" i="8"/>
  <c r="CG2375" i="8"/>
  <c r="CH2372" i="8"/>
  <c r="CG2371" i="8"/>
  <c r="CH2368" i="8"/>
  <c r="CG2367" i="8"/>
  <c r="CH2364" i="8"/>
  <c r="CG2363" i="8"/>
  <c r="CH2360" i="8"/>
  <c r="CG2359" i="8"/>
  <c r="CH2356" i="8"/>
  <c r="CG2355" i="8"/>
  <c r="CH2352" i="8"/>
  <c r="CG2351" i="8"/>
  <c r="CH2348" i="8"/>
  <c r="CG2347" i="8"/>
  <c r="CH2344" i="8"/>
  <c r="CG2343" i="8"/>
  <c r="CH2340" i="8"/>
  <c r="CG2339" i="8"/>
  <c r="CH2336" i="8"/>
  <c r="CG2335" i="8"/>
  <c r="CH2332" i="8"/>
  <c r="CG2331" i="8"/>
  <c r="CH2328" i="8"/>
  <c r="CG2327" i="8"/>
  <c r="CH2324" i="8"/>
  <c r="CG2323" i="8"/>
  <c r="CH2320" i="8"/>
  <c r="CG2319" i="8"/>
  <c r="CH2316" i="8"/>
  <c r="CG2315" i="8"/>
  <c r="CH2312" i="8"/>
  <c r="CG2311" i="8"/>
  <c r="CH2308" i="8"/>
  <c r="CG2307" i="8"/>
  <c r="CH2304" i="8"/>
  <c r="CG2303" i="8"/>
  <c r="CH2300" i="8"/>
  <c r="CG2299" i="8"/>
  <c r="CH2296" i="8"/>
  <c r="CG2295" i="8"/>
  <c r="CH2292" i="8"/>
  <c r="CG2291" i="8"/>
  <c r="CH2288" i="8"/>
  <c r="CG2287" i="8"/>
  <c r="CH2284" i="8"/>
  <c r="CG2283" i="8"/>
  <c r="CH2280" i="8"/>
  <c r="CG2279" i="8"/>
  <c r="CH2276" i="8"/>
  <c r="CG2275" i="8"/>
  <c r="CH2272" i="8"/>
  <c r="CG2271" i="8"/>
  <c r="CH2268" i="8"/>
  <c r="CG2267" i="8"/>
  <c r="CH2264" i="8"/>
  <c r="CG2263" i="8"/>
  <c r="CH2260" i="8"/>
  <c r="CG2259" i="8"/>
  <c r="CH2256" i="8"/>
  <c r="CG2255" i="8"/>
  <c r="CH2252" i="8"/>
  <c r="CG2251" i="8"/>
  <c r="CH2248" i="8"/>
  <c r="CG2247" i="8"/>
  <c r="CH2244" i="8"/>
  <c r="CG2243" i="8"/>
  <c r="CH2240" i="8"/>
  <c r="CG2239" i="8"/>
  <c r="CH2236" i="8"/>
  <c r="CG2235" i="8"/>
  <c r="CH2232" i="8"/>
  <c r="CG2231" i="8"/>
  <c r="CH2228" i="8"/>
  <c r="CG2227" i="8"/>
  <c r="CH2224" i="8"/>
  <c r="CG2223" i="8"/>
  <c r="CH2220" i="8"/>
  <c r="CG2219" i="8"/>
  <c r="CH2216" i="8"/>
  <c r="CG2215" i="8"/>
  <c r="CH2212" i="8"/>
  <c r="CG2211" i="8"/>
  <c r="CH2208" i="8"/>
  <c r="CG2207" i="8"/>
  <c r="CH2204" i="8"/>
  <c r="CG2203" i="8"/>
  <c r="CH2200" i="8"/>
  <c r="CG2199" i="8"/>
  <c r="CH2196" i="8"/>
  <c r="CG2195" i="8"/>
  <c r="CH2192" i="8"/>
  <c r="CG2191" i="8"/>
  <c r="CH2188" i="8"/>
  <c r="CG2187" i="8"/>
  <c r="CH2184" i="8"/>
  <c r="CG2183" i="8"/>
  <c r="CH2180" i="8"/>
  <c r="CG2179" i="8"/>
  <c r="CH2176" i="8"/>
  <c r="CG2175" i="8"/>
  <c r="CH2172" i="8"/>
  <c r="CG2171" i="8"/>
  <c r="CH2168" i="8"/>
  <c r="CG2167" i="8"/>
  <c r="CH2164" i="8"/>
  <c r="CG2163" i="8"/>
  <c r="CH2160" i="8"/>
  <c r="CG2159" i="8"/>
  <c r="CH2156" i="8"/>
  <c r="CG2155" i="8"/>
  <c r="CH2152" i="8"/>
  <c r="CG2151" i="8"/>
  <c r="CH2148" i="8"/>
  <c r="CG2147" i="8"/>
  <c r="CH2144" i="8"/>
  <c r="CG2143" i="8"/>
  <c r="CH2140" i="8"/>
  <c r="CG2139" i="8"/>
  <c r="CH2136" i="8"/>
  <c r="CG2135" i="8"/>
  <c r="CH2132" i="8"/>
  <c r="CG2131" i="8"/>
  <c r="CH2128" i="8"/>
  <c r="CG2127" i="8"/>
  <c r="CH2124" i="8"/>
  <c r="CG2123" i="8"/>
  <c r="CH2120" i="8"/>
  <c r="CG2119" i="8"/>
  <c r="CH2116" i="8"/>
  <c r="CG2115" i="8"/>
  <c r="CH2112" i="8"/>
  <c r="CG2111" i="8"/>
  <c r="CH2108" i="8"/>
  <c r="CG2107" i="8"/>
  <c r="CH2104" i="8"/>
  <c r="CG2103" i="8"/>
  <c r="CH2100" i="8"/>
  <c r="CG2099" i="8"/>
  <c r="CH2096" i="8"/>
  <c r="CG2095" i="8"/>
  <c r="CH2092" i="8"/>
  <c r="CG2091" i="8"/>
  <c r="CH2088" i="8"/>
  <c r="CG2087" i="8"/>
  <c r="CH2084" i="8"/>
  <c r="CG2083" i="8"/>
  <c r="CH2080" i="8"/>
  <c r="CG2079" i="8"/>
  <c r="CH2076" i="8"/>
  <c r="CG2075" i="8"/>
  <c r="CH2072" i="8"/>
  <c r="CG2071" i="8"/>
  <c r="CH2068" i="8"/>
  <c r="CG2067" i="8"/>
  <c r="CH2064" i="8"/>
  <c r="CG2063" i="8"/>
  <c r="CH2060" i="8"/>
  <c r="CG2059" i="8"/>
  <c r="CH2056" i="8"/>
  <c r="CG2055" i="8"/>
  <c r="CH2052" i="8"/>
  <c r="CG2051" i="8"/>
  <c r="CH2048" i="8"/>
  <c r="CG2047" i="8"/>
  <c r="CH2044" i="8"/>
  <c r="CG2043" i="8"/>
  <c r="CH2040" i="8"/>
  <c r="CG2039" i="8"/>
  <c r="CH2036" i="8"/>
  <c r="CG2035" i="8"/>
  <c r="CH2032" i="8"/>
  <c r="CG2031" i="8"/>
  <c r="CH2028" i="8"/>
  <c r="CG2027" i="8"/>
  <c r="CH2024" i="8"/>
  <c r="CG2023" i="8"/>
  <c r="CH2020" i="8"/>
  <c r="CG2019" i="8"/>
  <c r="CH2016" i="8"/>
  <c r="CG2015" i="8"/>
  <c r="CH2012" i="8"/>
  <c r="CG2011" i="8"/>
  <c r="CH2008" i="8"/>
  <c r="CG2007" i="8"/>
  <c r="CH2004" i="8"/>
  <c r="CG2003" i="8"/>
  <c r="CH2000" i="8"/>
  <c r="CG1999" i="8"/>
  <c r="CH1996" i="8"/>
  <c r="CG1995" i="8"/>
  <c r="CH1992" i="8"/>
  <c r="CG1991" i="8"/>
  <c r="CH1988" i="8"/>
  <c r="CG1987" i="8"/>
  <c r="CH1984" i="8"/>
  <c r="CG1983" i="8"/>
  <c r="CH1980" i="8"/>
  <c r="CG1979" i="8"/>
  <c r="CH1976" i="8"/>
  <c r="CG1975" i="8"/>
  <c r="CH1972" i="8"/>
  <c r="CG1971" i="8"/>
  <c r="CH1968" i="8"/>
  <c r="CG1967" i="8"/>
  <c r="CH1964" i="8"/>
  <c r="CG1963" i="8"/>
  <c r="CH1960" i="8"/>
  <c r="CG1959" i="8"/>
  <c r="CH1956" i="8"/>
  <c r="CG1955" i="8"/>
  <c r="CH1952" i="8"/>
  <c r="CG1951" i="8"/>
  <c r="CH1948" i="8"/>
  <c r="CG1947" i="8"/>
  <c r="CH1944" i="8"/>
  <c r="CG1943" i="8"/>
  <c r="CH1940" i="8"/>
  <c r="CG1939" i="8"/>
  <c r="CH1936" i="8"/>
  <c r="CG1935" i="8"/>
  <c r="CH1932" i="8"/>
  <c r="CG1931" i="8"/>
  <c r="CH1928" i="8"/>
  <c r="CG1927" i="8"/>
  <c r="CH1924" i="8"/>
  <c r="CG1923" i="8"/>
  <c r="CH1920" i="8"/>
  <c r="CG1919" i="8"/>
  <c r="CH1916" i="8"/>
  <c r="CG1915" i="8"/>
  <c r="CH1912" i="8"/>
  <c r="CG1911" i="8"/>
  <c r="CH1908" i="8"/>
  <c r="CG1907" i="8"/>
  <c r="CH1904" i="8"/>
  <c r="CG1903" i="8"/>
  <c r="CH1900" i="8"/>
  <c r="CG1899" i="8"/>
  <c r="CH1896" i="8"/>
  <c r="CG1895" i="8"/>
  <c r="CH1892" i="8"/>
  <c r="CG1891" i="8"/>
  <c r="CH1888" i="8"/>
  <c r="CG1887" i="8"/>
  <c r="CH1884" i="8"/>
  <c r="CG1883" i="8"/>
  <c r="CH1880" i="8"/>
  <c r="CG1879" i="8"/>
  <c r="CH1876" i="8"/>
  <c r="CG1875" i="8"/>
  <c r="CH1872" i="8"/>
  <c r="CG1871" i="8"/>
  <c r="CH1868" i="8"/>
  <c r="CG1867" i="8"/>
  <c r="CH1864" i="8"/>
  <c r="CG1863" i="8"/>
  <c r="CH1860" i="8"/>
  <c r="CG1859" i="8"/>
  <c r="CH1856" i="8"/>
  <c r="CG1855" i="8"/>
  <c r="CH1852" i="8"/>
  <c r="CG1851" i="8"/>
  <c r="CH1848" i="8"/>
  <c r="CG1847" i="8"/>
  <c r="CH1844" i="8"/>
  <c r="CG1843" i="8"/>
  <c r="CH1840" i="8"/>
  <c r="CG1839" i="8"/>
  <c r="CH1836" i="8"/>
  <c r="CG1835" i="8"/>
  <c r="CH1832" i="8"/>
  <c r="CG1831" i="8"/>
  <c r="CH1828" i="8"/>
  <c r="CG1827" i="8"/>
  <c r="CH1824" i="8"/>
  <c r="CG1823" i="8"/>
  <c r="CH1820" i="8"/>
  <c r="CG1819" i="8"/>
  <c r="CH1816" i="8"/>
  <c r="CG1815" i="8"/>
  <c r="CH1812" i="8"/>
  <c r="CG1811" i="8"/>
  <c r="CH1808" i="8"/>
  <c r="CG1807" i="8"/>
  <c r="CH1804" i="8"/>
  <c r="CG1803" i="8"/>
  <c r="CH1800" i="8"/>
  <c r="CG1799" i="8"/>
  <c r="CH1796" i="8"/>
  <c r="CG1795" i="8"/>
  <c r="CH1792" i="8"/>
  <c r="CG1791" i="8"/>
  <c r="CH1788" i="8"/>
  <c r="CG1787" i="8"/>
  <c r="CH1784" i="8"/>
  <c r="CG1783" i="8"/>
  <c r="CH1780" i="8"/>
  <c r="CG1779" i="8"/>
  <c r="CH1776" i="8"/>
  <c r="CG1775" i="8"/>
  <c r="CH1772" i="8"/>
  <c r="CG1771" i="8"/>
  <c r="CH1768" i="8"/>
  <c r="CG1767" i="8"/>
  <c r="CH1764" i="8"/>
  <c r="CG1763" i="8"/>
  <c r="CH1760" i="8"/>
  <c r="CG1759" i="8"/>
  <c r="CH1756" i="8"/>
  <c r="CG1755" i="8"/>
  <c r="CH1752" i="8"/>
  <c r="CG1751" i="8"/>
  <c r="CH1748" i="8"/>
  <c r="CG1747" i="8"/>
  <c r="CH1744" i="8"/>
  <c r="CG1743" i="8"/>
  <c r="CH1740" i="8"/>
  <c r="CG1739" i="8"/>
  <c r="CH1736" i="8"/>
  <c r="CG1735" i="8"/>
  <c r="CH1732" i="8"/>
  <c r="CG1731" i="8"/>
  <c r="CH1728" i="8"/>
  <c r="CG1727" i="8"/>
  <c r="CH1724" i="8"/>
  <c r="CG1723" i="8"/>
  <c r="CH1720" i="8"/>
  <c r="CG1719" i="8"/>
  <c r="CH1716" i="8"/>
  <c r="CG1715" i="8"/>
  <c r="CH1712" i="8"/>
  <c r="CG1711" i="8"/>
  <c r="CH1708" i="8"/>
  <c r="CG1707" i="8"/>
  <c r="CH1704" i="8"/>
  <c r="CG1703" i="8"/>
  <c r="CH1700" i="8"/>
  <c r="CG1699" i="8"/>
  <c r="CH1696" i="8"/>
  <c r="CG1695" i="8"/>
  <c r="CH1692" i="8"/>
  <c r="CG1691" i="8"/>
  <c r="CH1688" i="8"/>
  <c r="CG1687" i="8"/>
  <c r="CH1684" i="8"/>
  <c r="CG1683" i="8"/>
  <c r="CH1680" i="8"/>
  <c r="CG1679" i="8"/>
  <c r="CH1676" i="8"/>
  <c r="CG1675" i="8"/>
  <c r="CH1672" i="8"/>
  <c r="CG1671" i="8"/>
  <c r="CH1668" i="8"/>
  <c r="CG1667" i="8"/>
  <c r="CH1664" i="8"/>
  <c r="CG1663" i="8"/>
  <c r="CH1660" i="8"/>
  <c r="CG1659" i="8"/>
  <c r="CH1656" i="8"/>
  <c r="CG1655" i="8"/>
  <c r="CH1652" i="8"/>
  <c r="CG1651" i="8"/>
  <c r="CH1648" i="8"/>
  <c r="CG1647" i="8"/>
  <c r="CH1644" i="8"/>
  <c r="CG1643" i="8"/>
  <c r="CH1640" i="8"/>
  <c r="CG1639" i="8"/>
  <c r="CH1636" i="8"/>
  <c r="CG1635" i="8"/>
  <c r="CH1632" i="8"/>
  <c r="CG1631" i="8"/>
  <c r="CH1628" i="8"/>
  <c r="CG1627" i="8"/>
  <c r="CH1624" i="8"/>
  <c r="CG1623" i="8"/>
  <c r="CH1620" i="8"/>
  <c r="CG1619" i="8"/>
  <c r="CH1616" i="8"/>
  <c r="CG1615" i="8"/>
  <c r="CH1612" i="8"/>
  <c r="CG1611" i="8"/>
  <c r="CH1608" i="8"/>
  <c r="CG1607" i="8"/>
  <c r="CH1604" i="8"/>
  <c r="CG1603" i="8"/>
  <c r="CH1600" i="8"/>
  <c r="CG1599" i="8"/>
  <c r="CH1596" i="8"/>
  <c r="CG1595" i="8"/>
  <c r="CH1592" i="8"/>
  <c r="CG1591" i="8"/>
  <c r="CH1588" i="8"/>
  <c r="CG1587" i="8"/>
  <c r="CH1584" i="8"/>
  <c r="CG1583" i="8"/>
  <c r="CH1580" i="8"/>
  <c r="CG1579" i="8"/>
  <c r="CH1576" i="8"/>
  <c r="CG1575" i="8"/>
  <c r="CH1572" i="8"/>
  <c r="CG1571" i="8"/>
  <c r="CH1568" i="8"/>
  <c r="CG1567" i="8"/>
  <c r="CH1564" i="8"/>
  <c r="CG1563" i="8"/>
  <c r="CH1560" i="8"/>
  <c r="CG1559" i="8"/>
  <c r="CH1556" i="8"/>
  <c r="CG1555" i="8"/>
  <c r="CH1552" i="8"/>
  <c r="CG1551" i="8"/>
  <c r="CH1548" i="8"/>
  <c r="CG1547" i="8"/>
  <c r="CH1544" i="8"/>
  <c r="CG1543" i="8"/>
  <c r="CH1540" i="8"/>
  <c r="CG1539" i="8"/>
  <c r="CH1536" i="8"/>
  <c r="CG1535" i="8"/>
  <c r="CH1532" i="8"/>
  <c r="CG1531" i="8"/>
  <c r="CH1528" i="8"/>
  <c r="CG1527" i="8"/>
  <c r="CH1524" i="8"/>
  <c r="CG1523" i="8"/>
  <c r="CH1520" i="8"/>
  <c r="CG3507" i="8"/>
  <c r="CG3503" i="8"/>
  <c r="CG3499" i="8"/>
  <c r="CG3495" i="8"/>
  <c r="CG3491" i="8"/>
  <c r="CH3489" i="8"/>
  <c r="CG3488" i="8"/>
  <c r="CH3485" i="8"/>
  <c r="CG3484" i="8"/>
  <c r="CH3481" i="8"/>
  <c r="CG3480" i="8"/>
  <c r="CH3477" i="8"/>
  <c r="CG3476" i="8"/>
  <c r="CH3473" i="8"/>
  <c r="CG3472" i="8"/>
  <c r="CH3469" i="8"/>
  <c r="CG3468" i="8"/>
  <c r="CH3465" i="8"/>
  <c r="CG3464" i="8"/>
  <c r="CH3461" i="8"/>
  <c r="CG3460" i="8"/>
  <c r="CH3457" i="8"/>
  <c r="CG3456" i="8"/>
  <c r="CH3453" i="8"/>
  <c r="CG3452" i="8"/>
  <c r="CH3449" i="8"/>
  <c r="CG3448" i="8"/>
  <c r="CH3445" i="8"/>
  <c r="CG3444" i="8"/>
  <c r="CH3441" i="8"/>
  <c r="CG3440" i="8"/>
  <c r="CH3437" i="8"/>
  <c r="CG3436" i="8"/>
  <c r="CH3433" i="8"/>
  <c r="CG3432" i="8"/>
  <c r="CH3429" i="8"/>
  <c r="CG3428" i="8"/>
  <c r="CH3425" i="8"/>
  <c r="CG3424" i="8"/>
  <c r="CH3421" i="8"/>
  <c r="CG3420" i="8"/>
  <c r="CH3417" i="8"/>
  <c r="CG3416" i="8"/>
  <c r="CH3413" i="8"/>
  <c r="CG3412" i="8"/>
  <c r="CH3409" i="8"/>
  <c r="CG3408" i="8"/>
  <c r="CH3405" i="8"/>
  <c r="CG3404" i="8"/>
  <c r="CH3401" i="8"/>
  <c r="CG3400" i="8"/>
  <c r="CH3397" i="8"/>
  <c r="CG3396" i="8"/>
  <c r="CH3393" i="8"/>
  <c r="CG3392" i="8"/>
  <c r="CH3389" i="8"/>
  <c r="CG3388" i="8"/>
  <c r="CH3385" i="8"/>
  <c r="CG3384" i="8"/>
  <c r="CH3381" i="8"/>
  <c r="CG3380" i="8"/>
  <c r="CH3377" i="8"/>
  <c r="CG3376" i="8"/>
  <c r="CH3373" i="8"/>
  <c r="CG3372" i="8"/>
  <c r="CH3369" i="8"/>
  <c r="CG3368" i="8"/>
  <c r="CH3365" i="8"/>
  <c r="CG3364" i="8"/>
  <c r="CH3361" i="8"/>
  <c r="CG3360" i="8"/>
  <c r="CH3357" i="8"/>
  <c r="CG3356" i="8"/>
  <c r="CH3353" i="8"/>
  <c r="CG3352" i="8"/>
  <c r="CH3349" i="8"/>
  <c r="CG3348" i="8"/>
  <c r="CH3345" i="8"/>
  <c r="CG3344" i="8"/>
  <c r="CH3341" i="8"/>
  <c r="CG3340" i="8"/>
  <c r="CH3337" i="8"/>
  <c r="CG3336" i="8"/>
  <c r="CH3333" i="8"/>
  <c r="CG3332" i="8"/>
  <c r="CH3329" i="8"/>
  <c r="CG3328" i="8"/>
  <c r="CH3325" i="8"/>
  <c r="CG3324" i="8"/>
  <c r="CH3321" i="8"/>
  <c r="CG3320" i="8"/>
  <c r="CH3317" i="8"/>
  <c r="CG3316" i="8"/>
  <c r="CH3313" i="8"/>
  <c r="CG3312" i="8"/>
  <c r="CH3309" i="8"/>
  <c r="CG3308" i="8"/>
  <c r="CH3305" i="8"/>
  <c r="CG3304" i="8"/>
  <c r="CH3301" i="8"/>
  <c r="CG3300" i="8"/>
  <c r="CH3297" i="8"/>
  <c r="CG3296" i="8"/>
  <c r="CH3293" i="8"/>
  <c r="CG3292" i="8"/>
  <c r="CH3289" i="8"/>
  <c r="CG3288" i="8"/>
  <c r="CH3285" i="8"/>
  <c r="CG3284" i="8"/>
  <c r="CH3281" i="8"/>
  <c r="CG3280" i="8"/>
  <c r="CH3277" i="8"/>
  <c r="CG3276" i="8"/>
  <c r="CH3273" i="8"/>
  <c r="CG3272" i="8"/>
  <c r="CH3269" i="8"/>
  <c r="CG3268" i="8"/>
  <c r="CH3265" i="8"/>
  <c r="CG3264" i="8"/>
  <c r="CH3261" i="8"/>
  <c r="CG3260" i="8"/>
  <c r="CH3257" i="8"/>
  <c r="CG3256" i="8"/>
  <c r="CH3253" i="8"/>
  <c r="CG3252" i="8"/>
  <c r="CH3249" i="8"/>
  <c r="CG3248" i="8"/>
  <c r="CH3245" i="8"/>
  <c r="CG3244" i="8"/>
  <c r="CH3241" i="8"/>
  <c r="CG3240" i="8"/>
  <c r="CH3237" i="8"/>
  <c r="CG3236" i="8"/>
  <c r="CH3233" i="8"/>
  <c r="CG3232" i="8"/>
  <c r="CH3229" i="8"/>
  <c r="CG3228" i="8"/>
  <c r="CH3225" i="8"/>
  <c r="CG3224" i="8"/>
  <c r="CH3221" i="8"/>
  <c r="CG3220" i="8"/>
  <c r="CH3217" i="8"/>
  <c r="CG3216" i="8"/>
  <c r="CH3213" i="8"/>
  <c r="CG3212" i="8"/>
  <c r="CH3209" i="8"/>
  <c r="CG3208" i="8"/>
  <c r="CH3205" i="8"/>
  <c r="CG3204" i="8"/>
  <c r="CH3201" i="8"/>
  <c r="CG3200" i="8"/>
  <c r="CH3197" i="8"/>
  <c r="CG3196" i="8"/>
  <c r="CH3193" i="8"/>
  <c r="CG3192" i="8"/>
  <c r="CH3189" i="8"/>
  <c r="CG3188" i="8"/>
  <c r="CH3185" i="8"/>
  <c r="CG3184" i="8"/>
  <c r="CH3181" i="8"/>
  <c r="CG3180" i="8"/>
  <c r="CH3177" i="8"/>
  <c r="CG3176" i="8"/>
  <c r="CH3173" i="8"/>
  <c r="CG3172" i="8"/>
  <c r="CH3169" i="8"/>
  <c r="CG3168" i="8"/>
  <c r="CH3165" i="8"/>
  <c r="CG3164" i="8"/>
  <c r="CH3161" i="8"/>
  <c r="CG3160" i="8"/>
  <c r="CH3157" i="8"/>
  <c r="CG3156" i="8"/>
  <c r="CH3153" i="8"/>
  <c r="CG3152" i="8"/>
  <c r="CH3149" i="8"/>
  <c r="CG3148" i="8"/>
  <c r="CH3145" i="8"/>
  <c r="CG3144" i="8"/>
  <c r="CH3141" i="8"/>
  <c r="CG3140" i="8"/>
  <c r="CH3137" i="8"/>
  <c r="CG3136" i="8"/>
  <c r="CH3133" i="8"/>
  <c r="CG3132" i="8"/>
  <c r="CH3129" i="8"/>
  <c r="CG3128" i="8"/>
  <c r="CH3125" i="8"/>
  <c r="CG3124" i="8"/>
  <c r="CH3121" i="8"/>
  <c r="CG3120" i="8"/>
  <c r="CH3117" i="8"/>
  <c r="CG3116" i="8"/>
  <c r="CH3113" i="8"/>
  <c r="CG3112" i="8"/>
  <c r="CH3109" i="8"/>
  <c r="CG3108" i="8"/>
  <c r="CH3105" i="8"/>
  <c r="CG3104" i="8"/>
  <c r="CH3101" i="8"/>
  <c r="CG3100" i="8"/>
  <c r="CH3097" i="8"/>
  <c r="CG3096" i="8"/>
  <c r="CH3093" i="8"/>
  <c r="CG3092" i="8"/>
  <c r="CH3089" i="8"/>
  <c r="CG3088" i="8"/>
  <c r="CH3085" i="8"/>
  <c r="CG3084" i="8"/>
  <c r="CH3081" i="8"/>
  <c r="CG3080" i="8"/>
  <c r="CH3077" i="8"/>
  <c r="CG3076" i="8"/>
  <c r="CH3073" i="8"/>
  <c r="CG3072" i="8"/>
  <c r="CH3069" i="8"/>
  <c r="CG3068" i="8"/>
  <c r="CH3065" i="8"/>
  <c r="CG3064" i="8"/>
  <c r="CH3061" i="8"/>
  <c r="CG3060" i="8"/>
  <c r="CH3057" i="8"/>
  <c r="CG3056" i="8"/>
  <c r="CH3053" i="8"/>
  <c r="CG3052" i="8"/>
  <c r="CH3049" i="8"/>
  <c r="CG3048" i="8"/>
  <c r="CH3045" i="8"/>
  <c r="CG3044" i="8"/>
  <c r="CH3041" i="8"/>
  <c r="CG3040" i="8"/>
  <c r="CH3037" i="8"/>
  <c r="CG3036" i="8"/>
  <c r="CH3033" i="8"/>
  <c r="CG3032" i="8"/>
  <c r="CH3029" i="8"/>
  <c r="CG3028" i="8"/>
  <c r="CH3025" i="8"/>
  <c r="CG3024" i="8"/>
  <c r="CH3021" i="8"/>
  <c r="CG3020" i="8"/>
  <c r="CH3017" i="8"/>
  <c r="CG3016" i="8"/>
  <c r="CH3013" i="8"/>
  <c r="CG3012" i="8"/>
  <c r="CH3009" i="8"/>
  <c r="CG3008" i="8"/>
  <c r="CH3005" i="8"/>
  <c r="CG3004" i="8"/>
  <c r="CH3001" i="8"/>
  <c r="CG3000" i="8"/>
  <c r="CH2997" i="8"/>
  <c r="CG2996" i="8"/>
  <c r="CH2993" i="8"/>
  <c r="CG2992" i="8"/>
  <c r="CH2989" i="8"/>
  <c r="CG2988" i="8"/>
  <c r="CH2985" i="8"/>
  <c r="CG2984" i="8"/>
  <c r="CH2981" i="8"/>
  <c r="CG2980" i="8"/>
  <c r="CH2977" i="8"/>
  <c r="CG2976" i="8"/>
  <c r="CH2973" i="8"/>
  <c r="CG2972" i="8"/>
  <c r="CH2969" i="8"/>
  <c r="CG2968" i="8"/>
  <c r="CH2965" i="8"/>
  <c r="CG2964" i="8"/>
  <c r="CH2961" i="8"/>
  <c r="CG2960" i="8"/>
  <c r="CH2957" i="8"/>
  <c r="CG2956" i="8"/>
  <c r="CH2953" i="8"/>
  <c r="CG2952" i="8"/>
  <c r="CH2949" i="8"/>
  <c r="CG2948" i="8"/>
  <c r="CH2945" i="8"/>
  <c r="CG2944" i="8"/>
  <c r="CH2941" i="8"/>
  <c r="CG2940" i="8"/>
  <c r="CH2937" i="8"/>
  <c r="CG2936" i="8"/>
  <c r="CH2933" i="8"/>
  <c r="CG2932" i="8"/>
  <c r="CH2929" i="8"/>
  <c r="CG2928" i="8"/>
  <c r="CH2925" i="8"/>
  <c r="CG2924" i="8"/>
  <c r="CH2921" i="8"/>
  <c r="CG2920" i="8"/>
  <c r="CH2917" i="8"/>
  <c r="CG2916" i="8"/>
  <c r="CH2913" i="8"/>
  <c r="CG2912" i="8"/>
  <c r="CH2909" i="8"/>
  <c r="CG2908" i="8"/>
  <c r="CH2905" i="8"/>
  <c r="CG2904" i="8"/>
  <c r="CH2901" i="8"/>
  <c r="CG2900" i="8"/>
  <c r="CH2897" i="8"/>
  <c r="CG2896" i="8"/>
  <c r="CH2893" i="8"/>
  <c r="CG2892" i="8"/>
  <c r="CH2889" i="8"/>
  <c r="CG2888" i="8"/>
  <c r="CH2885" i="8"/>
  <c r="CG2884" i="8"/>
  <c r="CH2881" i="8"/>
  <c r="CG2880" i="8"/>
  <c r="CH2877" i="8"/>
  <c r="CG2876" i="8"/>
  <c r="CH2873" i="8"/>
  <c r="CG2872" i="8"/>
  <c r="CH2869" i="8"/>
  <c r="CG2868" i="8"/>
  <c r="CH2865" i="8"/>
  <c r="CG2864" i="8"/>
  <c r="CH2861" i="8"/>
  <c r="CG2860" i="8"/>
  <c r="CH2857" i="8"/>
  <c r="CG2856" i="8"/>
  <c r="CH2853" i="8"/>
  <c r="CG2852" i="8"/>
  <c r="CH2849" i="8"/>
  <c r="CG2848" i="8"/>
  <c r="CH2845" i="8"/>
  <c r="CG2844" i="8"/>
  <c r="CH2841" i="8"/>
  <c r="CG2840" i="8"/>
  <c r="CH2837" i="8"/>
  <c r="CG2836" i="8"/>
  <c r="CH2833" i="8"/>
  <c r="CG2832" i="8"/>
  <c r="CH2829" i="8"/>
  <c r="CG2828" i="8"/>
  <c r="CH2825" i="8"/>
  <c r="CG2824" i="8"/>
  <c r="CH2821" i="8"/>
  <c r="CG2820" i="8"/>
  <c r="CH2817" i="8"/>
  <c r="CG2816" i="8"/>
  <c r="CH2813" i="8"/>
  <c r="CG2812" i="8"/>
  <c r="CH2809" i="8"/>
  <c r="CG2808" i="8"/>
  <c r="CH2805" i="8"/>
  <c r="CG2804" i="8"/>
  <c r="CH2801" i="8"/>
  <c r="CG2800" i="8"/>
  <c r="CH2797" i="8"/>
  <c r="CG2796" i="8"/>
  <c r="CH2793" i="8"/>
  <c r="CG2792" i="8"/>
  <c r="CH2789" i="8"/>
  <c r="CG2788" i="8"/>
  <c r="CH2785" i="8"/>
  <c r="CG2784" i="8"/>
  <c r="CH2781" i="8"/>
  <c r="CG2780" i="8"/>
  <c r="CH2777" i="8"/>
  <c r="CG2776" i="8"/>
  <c r="CH2773" i="8"/>
  <c r="CG2772" i="8"/>
  <c r="CH2769" i="8"/>
  <c r="CG2768" i="8"/>
  <c r="CH2765" i="8"/>
  <c r="CG2764" i="8"/>
  <c r="CH2761" i="8"/>
  <c r="CG2760" i="8"/>
  <c r="CH2757" i="8"/>
  <c r="CG2756" i="8"/>
  <c r="CH2753" i="8"/>
  <c r="CG2752" i="8"/>
  <c r="CH2749" i="8"/>
  <c r="CG2748" i="8"/>
  <c r="CH2745" i="8"/>
  <c r="CG2744" i="8"/>
  <c r="CH2741" i="8"/>
  <c r="CG2740" i="8"/>
  <c r="CH2737" i="8"/>
  <c r="CG2736" i="8"/>
  <c r="CH2733" i="8"/>
  <c r="CG2732" i="8"/>
  <c r="CH2729" i="8"/>
  <c r="CG2728" i="8"/>
  <c r="CH2725" i="8"/>
  <c r="CG2724" i="8"/>
  <c r="CH2721" i="8"/>
  <c r="CG2720" i="8"/>
  <c r="CH2717" i="8"/>
  <c r="CG2716" i="8"/>
  <c r="CH2713" i="8"/>
  <c r="CG2712" i="8"/>
  <c r="CH2709" i="8"/>
  <c r="CG2708" i="8"/>
  <c r="CH2705" i="8"/>
  <c r="CG2704" i="8"/>
  <c r="CH2701" i="8"/>
  <c r="CG2700" i="8"/>
  <c r="CH2697" i="8"/>
  <c r="CG2696" i="8"/>
  <c r="CH2693" i="8"/>
  <c r="CG2692" i="8"/>
  <c r="CH2689" i="8"/>
  <c r="CG2688" i="8"/>
  <c r="CH2685" i="8"/>
  <c r="CG2684" i="8"/>
  <c r="CH2681" i="8"/>
  <c r="CG2680" i="8"/>
  <c r="CH2677" i="8"/>
  <c r="CG2676" i="8"/>
  <c r="CH2673" i="8"/>
  <c r="CG2672" i="8"/>
  <c r="CH2669" i="8"/>
  <c r="CG2668" i="8"/>
  <c r="CH2665" i="8"/>
  <c r="CG2664" i="8"/>
  <c r="CH2661" i="8"/>
  <c r="CG2660" i="8"/>
  <c r="CH2657" i="8"/>
  <c r="CG2656" i="8"/>
  <c r="CH2653" i="8"/>
  <c r="CG2652" i="8"/>
  <c r="CH2649" i="8"/>
  <c r="CG2648" i="8"/>
  <c r="CH2645" i="8"/>
  <c r="CG2644" i="8"/>
  <c r="CH2641" i="8"/>
  <c r="CG2640" i="8"/>
  <c r="CH2637" i="8"/>
  <c r="CG2636" i="8"/>
  <c r="CH2633" i="8"/>
  <c r="CG2632" i="8"/>
  <c r="CH2629" i="8"/>
  <c r="CG2628" i="8"/>
  <c r="CH2625" i="8"/>
  <c r="CG2624" i="8"/>
  <c r="CH2621" i="8"/>
  <c r="CG2620" i="8"/>
  <c r="CH2617" i="8"/>
  <c r="CG2616" i="8"/>
  <c r="CH2613" i="8"/>
  <c r="CG2612" i="8"/>
  <c r="CH2609" i="8"/>
  <c r="CG2608" i="8"/>
  <c r="CH2605" i="8"/>
  <c r="CG2604" i="8"/>
  <c r="CH2601" i="8"/>
  <c r="CG2600" i="8"/>
  <c r="CH2597" i="8"/>
  <c r="CG2596" i="8"/>
  <c r="CH2593" i="8"/>
  <c r="CG2592" i="8"/>
  <c r="CH2589" i="8"/>
  <c r="CG2588" i="8"/>
  <c r="CH2585" i="8"/>
  <c r="CG2584" i="8"/>
  <c r="CH2581" i="8"/>
  <c r="CG2580" i="8"/>
  <c r="CH2577" i="8"/>
  <c r="CG2576" i="8"/>
  <c r="CH2573" i="8"/>
  <c r="CG2572" i="8"/>
  <c r="CH2569" i="8"/>
  <c r="CG2568" i="8"/>
  <c r="CH2565" i="8"/>
  <c r="CG2564" i="8"/>
  <c r="CH2561" i="8"/>
  <c r="CG2560" i="8"/>
  <c r="CH2557" i="8"/>
  <c r="CG2556" i="8"/>
  <c r="CH2553" i="8"/>
  <c r="CG2552" i="8"/>
  <c r="CH2549" i="8"/>
  <c r="CG2548" i="8"/>
  <c r="CH2545" i="8"/>
  <c r="CG2544" i="8"/>
  <c r="CH2541" i="8"/>
  <c r="CG2540" i="8"/>
  <c r="CH2537" i="8"/>
  <c r="CG2536" i="8"/>
  <c r="CH2533" i="8"/>
  <c r="CG2532" i="8"/>
  <c r="CH2529" i="8"/>
  <c r="CG2528" i="8"/>
  <c r="CH2525" i="8"/>
  <c r="CG2524" i="8"/>
  <c r="CH2521" i="8"/>
  <c r="CG2520" i="8"/>
  <c r="CH2517" i="8"/>
  <c r="CG2516" i="8"/>
  <c r="CH2513" i="8"/>
  <c r="CG2512" i="8"/>
  <c r="CH2509" i="8"/>
  <c r="CG2508" i="8"/>
  <c r="CH2505" i="8"/>
  <c r="CG2504" i="8"/>
  <c r="CH2501" i="8"/>
  <c r="CG2500" i="8"/>
  <c r="CH2497" i="8"/>
  <c r="CG2496" i="8"/>
  <c r="CH2493" i="8"/>
  <c r="CG2492" i="8"/>
  <c r="CH2489" i="8"/>
  <c r="CG2488" i="8"/>
  <c r="CH2485" i="8"/>
  <c r="CG2484" i="8"/>
  <c r="CH2481" i="8"/>
  <c r="CG2480" i="8"/>
  <c r="CH2477" i="8"/>
  <c r="CG2476" i="8"/>
  <c r="CH2473" i="8"/>
  <c r="CG2472" i="8"/>
  <c r="CH2469" i="8"/>
  <c r="CG2468" i="8"/>
  <c r="CH2465" i="8"/>
  <c r="CG2464" i="8"/>
  <c r="CH2461" i="8"/>
  <c r="CG2460" i="8"/>
  <c r="CH2457" i="8"/>
  <c r="CG2456" i="8"/>
  <c r="CH2453" i="8"/>
  <c r="CG2452" i="8"/>
  <c r="CH2449" i="8"/>
  <c r="CG2448" i="8"/>
  <c r="CH2445" i="8"/>
  <c r="CG2444" i="8"/>
  <c r="CH2441" i="8"/>
  <c r="CG2440" i="8"/>
  <c r="CH2437" i="8"/>
  <c r="CG2436" i="8"/>
  <c r="CH2433" i="8"/>
  <c r="CG2432" i="8"/>
  <c r="CH2429" i="8"/>
  <c r="CG2428" i="8"/>
  <c r="CH2425" i="8"/>
  <c r="CG2424" i="8"/>
  <c r="CH2421" i="8"/>
  <c r="CG2420" i="8"/>
  <c r="CH2417" i="8"/>
  <c r="CG2416" i="8"/>
  <c r="CH2413" i="8"/>
  <c r="CG2412" i="8"/>
  <c r="CH2409" i="8"/>
  <c r="CG2408" i="8"/>
  <c r="CH2405" i="8"/>
  <c r="CG2404" i="8"/>
  <c r="CH2401" i="8"/>
  <c r="CG2400" i="8"/>
  <c r="CH2397" i="8"/>
  <c r="CG2396" i="8"/>
  <c r="CH2393" i="8"/>
  <c r="CG2392" i="8"/>
  <c r="CH2389" i="8"/>
  <c r="CG2388" i="8"/>
  <c r="CH2385" i="8"/>
  <c r="CG2384" i="8"/>
  <c r="CH2381" i="8"/>
  <c r="CG2380" i="8"/>
  <c r="CH2377" i="8"/>
  <c r="CG2376" i="8"/>
  <c r="CH2373" i="8"/>
  <c r="CG2372" i="8"/>
  <c r="CH2369" i="8"/>
  <c r="CG2368" i="8"/>
  <c r="CH2365" i="8"/>
  <c r="CG2364" i="8"/>
  <c r="CH2361" i="8"/>
  <c r="CG2360" i="8"/>
  <c r="CH2357" i="8"/>
  <c r="CG2356" i="8"/>
  <c r="CH2353" i="8"/>
  <c r="CG2352" i="8"/>
  <c r="CH2349" i="8"/>
  <c r="CG2348" i="8"/>
  <c r="CH2345" i="8"/>
  <c r="CG2344" i="8"/>
  <c r="CH2341" i="8"/>
  <c r="CG2340" i="8"/>
  <c r="CH2337" i="8"/>
  <c r="CG2336" i="8"/>
  <c r="CH2333" i="8"/>
  <c r="CG2332" i="8"/>
  <c r="CH2329" i="8"/>
  <c r="CG2328" i="8"/>
  <c r="CH2325" i="8"/>
  <c r="CG2324" i="8"/>
  <c r="CH2321" i="8"/>
  <c r="CG2320" i="8"/>
  <c r="CH2317" i="8"/>
  <c r="CG2316" i="8"/>
  <c r="CH2313" i="8"/>
  <c r="CG2312" i="8"/>
  <c r="CH2309" i="8"/>
  <c r="CG2308" i="8"/>
  <c r="CH2305" i="8"/>
  <c r="CG2304" i="8"/>
  <c r="CH2301" i="8"/>
  <c r="CG2300" i="8"/>
  <c r="CH2297" i="8"/>
  <c r="CG2296" i="8"/>
  <c r="CH2293" i="8"/>
  <c r="CG2292" i="8"/>
  <c r="CH2289" i="8"/>
  <c r="CG2288" i="8"/>
  <c r="CH2285" i="8"/>
  <c r="CG2284" i="8"/>
  <c r="CH2281" i="8"/>
  <c r="CG2280" i="8"/>
  <c r="CH2277" i="8"/>
  <c r="CG2276" i="8"/>
  <c r="CH2273" i="8"/>
  <c r="CG2272" i="8"/>
  <c r="CH2269" i="8"/>
  <c r="CG2268" i="8"/>
  <c r="CH2265" i="8"/>
  <c r="CG2264" i="8"/>
  <c r="CH2261" i="8"/>
  <c r="CG2260" i="8"/>
  <c r="CH2257" i="8"/>
  <c r="CG2256" i="8"/>
  <c r="CH2253" i="8"/>
  <c r="CG2252" i="8"/>
  <c r="CH2249" i="8"/>
  <c r="CG2248" i="8"/>
  <c r="CH2245" i="8"/>
  <c r="CG2244" i="8"/>
  <c r="CH2241" i="8"/>
  <c r="CG2240" i="8"/>
  <c r="CH2237" i="8"/>
  <c r="CG2236" i="8"/>
  <c r="CH2233" i="8"/>
  <c r="CG2232" i="8"/>
  <c r="CH2229" i="8"/>
  <c r="CG2228" i="8"/>
  <c r="CH2225" i="8"/>
  <c r="CG2224" i="8"/>
  <c r="CH2221" i="8"/>
  <c r="CG2220" i="8"/>
  <c r="CH2217" i="8"/>
  <c r="CG2216" i="8"/>
  <c r="CH2213" i="8"/>
  <c r="CG2212" i="8"/>
  <c r="CH2209" i="8"/>
  <c r="CG2208" i="8"/>
  <c r="CH2205" i="8"/>
  <c r="CG2204" i="8"/>
  <c r="CH2201" i="8"/>
  <c r="CG2200" i="8"/>
  <c r="CH2197" i="8"/>
  <c r="CG2196" i="8"/>
  <c r="CH2193" i="8"/>
  <c r="CG2192" i="8"/>
  <c r="CH2189" i="8"/>
  <c r="CG2188" i="8"/>
  <c r="CH2185" i="8"/>
  <c r="CG2184" i="8"/>
  <c r="CH2181" i="8"/>
  <c r="CG2180" i="8"/>
  <c r="CH2177" i="8"/>
  <c r="CG2176" i="8"/>
  <c r="CH2173" i="8"/>
  <c r="CG2172" i="8"/>
  <c r="CH2169" i="8"/>
  <c r="CG2168" i="8"/>
  <c r="CH2165" i="8"/>
  <c r="CG2164" i="8"/>
  <c r="CH2161" i="8"/>
  <c r="CG2160" i="8"/>
  <c r="CH2157" i="8"/>
  <c r="CG2156" i="8"/>
  <c r="CH2153" i="8"/>
  <c r="CG2152" i="8"/>
  <c r="CH2149" i="8"/>
  <c r="CG2148" i="8"/>
  <c r="CH2145" i="8"/>
  <c r="CG2144" i="8"/>
  <c r="CH2141" i="8"/>
  <c r="CG2140" i="8"/>
  <c r="CH2137" i="8"/>
  <c r="CG2136" i="8"/>
  <c r="CH2133" i="8"/>
  <c r="CG2132" i="8"/>
  <c r="CH2129" i="8"/>
  <c r="CG2128" i="8"/>
  <c r="CH2125" i="8"/>
  <c r="CG2124" i="8"/>
  <c r="CH2121" i="8"/>
  <c r="CG2120" i="8"/>
  <c r="CH2117" i="8"/>
  <c r="CG2116" i="8"/>
  <c r="CH2113" i="8"/>
  <c r="CG2112" i="8"/>
  <c r="CH2109" i="8"/>
  <c r="CG2108" i="8"/>
  <c r="CH2105" i="8"/>
  <c r="CG2104" i="8"/>
  <c r="CH2101" i="8"/>
  <c r="CG2100" i="8"/>
  <c r="CH2097" i="8"/>
  <c r="CG2096" i="8"/>
  <c r="CH2093" i="8"/>
  <c r="CG2092" i="8"/>
  <c r="CH2089" i="8"/>
  <c r="CG2088" i="8"/>
  <c r="CH2085" i="8"/>
  <c r="CG2084" i="8"/>
  <c r="CH2081" i="8"/>
  <c r="CG2080" i="8"/>
  <c r="CH2077" i="8"/>
  <c r="CG2076" i="8"/>
  <c r="CH2073" i="8"/>
  <c r="CG2072" i="8"/>
  <c r="CH2069" i="8"/>
  <c r="CG2068" i="8"/>
  <c r="CH2065" i="8"/>
  <c r="CG2064" i="8"/>
  <c r="CH2061" i="8"/>
  <c r="CG2060" i="8"/>
  <c r="CH2057" i="8"/>
  <c r="CG2056" i="8"/>
  <c r="CH2053" i="8"/>
  <c r="CG2052" i="8"/>
  <c r="CH2049" i="8"/>
  <c r="CG2048" i="8"/>
  <c r="CH2045" i="8"/>
  <c r="CG2044" i="8"/>
  <c r="CH2041" i="8"/>
  <c r="CG2040" i="8"/>
  <c r="CH2037" i="8"/>
  <c r="CG2036" i="8"/>
  <c r="CH2033" i="8"/>
  <c r="CG2032" i="8"/>
  <c r="CH2029" i="8"/>
  <c r="CG2028" i="8"/>
  <c r="CH2025" i="8"/>
  <c r="CG2024" i="8"/>
  <c r="CH2021" i="8"/>
  <c r="CG2020" i="8"/>
  <c r="CH2017" i="8"/>
  <c r="CG2016" i="8"/>
  <c r="CH2013" i="8"/>
  <c r="CG2012" i="8"/>
  <c r="CH2009" i="8"/>
  <c r="CG2008" i="8"/>
  <c r="CH2005" i="8"/>
  <c r="CG2004" i="8"/>
  <c r="CH2001" i="8"/>
  <c r="CG2000" i="8"/>
  <c r="CH1997" i="8"/>
  <c r="CG1996" i="8"/>
  <c r="CH1993" i="8"/>
  <c r="CG1992" i="8"/>
  <c r="CH1989" i="8"/>
  <c r="CG1988" i="8"/>
  <c r="CH1985" i="8"/>
  <c r="CG1984" i="8"/>
  <c r="CH1981" i="8"/>
  <c r="CG1980" i="8"/>
  <c r="CH1977" i="8"/>
  <c r="CG1976" i="8"/>
  <c r="CH1973" i="8"/>
  <c r="CG1972" i="8"/>
  <c r="CH1969" i="8"/>
  <c r="CG1968" i="8"/>
  <c r="CH1965" i="8"/>
  <c r="CG1964" i="8"/>
  <c r="CH1961" i="8"/>
  <c r="CG1960" i="8"/>
  <c r="CH1957" i="8"/>
  <c r="CG1956" i="8"/>
  <c r="CH1953" i="8"/>
  <c r="CG1952" i="8"/>
  <c r="CH1949" i="8"/>
  <c r="CG1948" i="8"/>
  <c r="CH1945" i="8"/>
  <c r="CG1944" i="8"/>
  <c r="CH1941" i="8"/>
  <c r="CG1940" i="8"/>
  <c r="CH1937" i="8"/>
  <c r="CG1936" i="8"/>
  <c r="CH1933" i="8"/>
  <c r="CG1932" i="8"/>
  <c r="CH1929" i="8"/>
  <c r="CG1928" i="8"/>
  <c r="CH1925" i="8"/>
  <c r="CG1924" i="8"/>
  <c r="CH1921" i="8"/>
  <c r="CG1920" i="8"/>
  <c r="CH1917" i="8"/>
  <c r="CG1916" i="8"/>
  <c r="CH1913" i="8"/>
  <c r="CG1912" i="8"/>
  <c r="CH1909" i="8"/>
  <c r="CG1908" i="8"/>
  <c r="CH1905" i="8"/>
  <c r="CG1904" i="8"/>
  <c r="CH1901" i="8"/>
  <c r="CG1900" i="8"/>
  <c r="CH1897" i="8"/>
  <c r="CG1896" i="8"/>
  <c r="CH1893" i="8"/>
  <c r="CG1892" i="8"/>
  <c r="CH1889" i="8"/>
  <c r="CG1888" i="8"/>
  <c r="CH1885" i="8"/>
  <c r="CG1884" i="8"/>
  <c r="CH1881" i="8"/>
  <c r="CG1880" i="8"/>
  <c r="CH1877" i="8"/>
  <c r="CG1876" i="8"/>
  <c r="CH1873" i="8"/>
  <c r="CG1872" i="8"/>
  <c r="CH1869" i="8"/>
  <c r="CG1868" i="8"/>
  <c r="CH1865" i="8"/>
  <c r="CG1864" i="8"/>
  <c r="CH1861" i="8"/>
  <c r="CG1860" i="8"/>
  <c r="CH1857" i="8"/>
  <c r="CG1856" i="8"/>
  <c r="CH1853" i="8"/>
  <c r="CG1852" i="8"/>
  <c r="CH1849" i="8"/>
  <c r="CG1848" i="8"/>
  <c r="CH1845" i="8"/>
  <c r="CG1844" i="8"/>
  <c r="CH1841" i="8"/>
  <c r="CG1840" i="8"/>
  <c r="CH1837" i="8"/>
  <c r="CG1836" i="8"/>
  <c r="CH1833" i="8"/>
  <c r="CG1832" i="8"/>
  <c r="CH1829" i="8"/>
  <c r="CG1828" i="8"/>
  <c r="CH1825" i="8"/>
  <c r="CG1824" i="8"/>
  <c r="CH1821" i="8"/>
  <c r="CG1820" i="8"/>
  <c r="CH1817" i="8"/>
  <c r="CG1816" i="8"/>
  <c r="CH1813" i="8"/>
  <c r="CG1812" i="8"/>
  <c r="CH1809" i="8"/>
  <c r="CG1808" i="8"/>
  <c r="CH1805" i="8"/>
  <c r="CG1804" i="8"/>
  <c r="CH1801" i="8"/>
  <c r="CG1800" i="8"/>
  <c r="CH1797" i="8"/>
  <c r="CG1796" i="8"/>
  <c r="CH1793" i="8"/>
  <c r="CG1792" i="8"/>
  <c r="CH1789" i="8"/>
  <c r="CG1788" i="8"/>
  <c r="CH1785" i="8"/>
  <c r="CG1784" i="8"/>
  <c r="CH1781" i="8"/>
  <c r="CG1780" i="8"/>
  <c r="CH1777" i="8"/>
  <c r="CG1776" i="8"/>
  <c r="CH1773" i="8"/>
  <c r="CG1772" i="8"/>
  <c r="CH1769" i="8"/>
  <c r="CG1768" i="8"/>
  <c r="CH1765" i="8"/>
  <c r="CG1764" i="8"/>
  <c r="CH1761" i="8"/>
  <c r="CG1760" i="8"/>
  <c r="CH1757" i="8"/>
  <c r="CG1756" i="8"/>
  <c r="CH1753" i="8"/>
  <c r="CG1752" i="8"/>
  <c r="CH1749" i="8"/>
  <c r="CG1748" i="8"/>
  <c r="CH1745" i="8"/>
  <c r="CG1744" i="8"/>
  <c r="CH1741" i="8"/>
  <c r="CG1740" i="8"/>
  <c r="CH1737" i="8"/>
  <c r="CG1736" i="8"/>
  <c r="CH1733" i="8"/>
  <c r="CG1732" i="8"/>
  <c r="CH1729" i="8"/>
  <c r="CG1728" i="8"/>
  <c r="CH1725" i="8"/>
  <c r="CG1724" i="8"/>
  <c r="CH1721" i="8"/>
  <c r="CG1720" i="8"/>
  <c r="CH1717" i="8"/>
  <c r="CG1716" i="8"/>
  <c r="CH1713" i="8"/>
  <c r="CG1712" i="8"/>
  <c r="CH1709" i="8"/>
  <c r="CG1708" i="8"/>
  <c r="CH1705" i="8"/>
  <c r="CG1704" i="8"/>
  <c r="CH1701" i="8"/>
  <c r="CG1700" i="8"/>
  <c r="CH1697" i="8"/>
  <c r="CG1696" i="8"/>
  <c r="CH1693" i="8"/>
  <c r="CG1692" i="8"/>
  <c r="CH1689" i="8"/>
  <c r="CG1688" i="8"/>
  <c r="CH1685" i="8"/>
  <c r="CG1684" i="8"/>
  <c r="CH1681" i="8"/>
  <c r="CG1680" i="8"/>
  <c r="CH1677" i="8"/>
  <c r="CG1676" i="8"/>
  <c r="CH1673" i="8"/>
  <c r="CG1672" i="8"/>
  <c r="CH1669" i="8"/>
  <c r="CG1668" i="8"/>
  <c r="CH1665" i="8"/>
  <c r="CG1664" i="8"/>
  <c r="CH1661" i="8"/>
  <c r="CG1660" i="8"/>
  <c r="CH1657" i="8"/>
  <c r="CG1656" i="8"/>
  <c r="CH1653" i="8"/>
  <c r="CG1652" i="8"/>
  <c r="CH1649" i="8"/>
  <c r="CG1648" i="8"/>
  <c r="CH1645" i="8"/>
  <c r="CG1644" i="8"/>
  <c r="CH1641" i="8"/>
  <c r="CG1640" i="8"/>
  <c r="CH1637" i="8"/>
  <c r="CG1636" i="8"/>
  <c r="CH1633" i="8"/>
  <c r="CG1632" i="8"/>
  <c r="CH1629" i="8"/>
  <c r="CG1628" i="8"/>
  <c r="CH1625" i="8"/>
  <c r="CG1624" i="8"/>
  <c r="CH1621" i="8"/>
  <c r="CG1620" i="8"/>
  <c r="CH1617" i="8"/>
  <c r="CG1616" i="8"/>
  <c r="CH1613" i="8"/>
  <c r="CG1612" i="8"/>
  <c r="CH1609" i="8"/>
  <c r="CG1608" i="8"/>
  <c r="CH1605" i="8"/>
  <c r="CG1604" i="8"/>
  <c r="CH1601" i="8"/>
  <c r="CG1600" i="8"/>
  <c r="CH1597" i="8"/>
  <c r="CG1596" i="8"/>
  <c r="CH1593" i="8"/>
  <c r="CG1592" i="8"/>
  <c r="CH1589" i="8"/>
  <c r="CG1588" i="8"/>
  <c r="CH1585" i="8"/>
  <c r="CG1584" i="8"/>
  <c r="CH1581" i="8"/>
  <c r="CG1580" i="8"/>
  <c r="CH1577" i="8"/>
  <c r="CG1576" i="8"/>
  <c r="CH1573" i="8"/>
  <c r="CG1572" i="8"/>
  <c r="CH1569" i="8"/>
  <c r="CG1568" i="8"/>
  <c r="CH1565" i="8"/>
  <c r="CG1564" i="8"/>
  <c r="CH1561" i="8"/>
  <c r="CG1560" i="8"/>
  <c r="CH1557" i="8"/>
  <c r="CG1556" i="8"/>
  <c r="CH1553" i="8"/>
  <c r="CG1552" i="8"/>
  <c r="CH1549" i="8"/>
  <c r="CG1641" i="8"/>
  <c r="CH1638" i="8"/>
  <c r="CG1633" i="8"/>
  <c r="CH1630" i="8"/>
  <c r="CG1625" i="8"/>
  <c r="CH1622" i="8"/>
  <c r="CG1617" i="8"/>
  <c r="CH1614" i="8"/>
  <c r="CG1609" i="8"/>
  <c r="CH1606" i="8"/>
  <c r="CG1601" i="8"/>
  <c r="CH1598" i="8"/>
  <c r="CG1593" i="8"/>
  <c r="CH1590" i="8"/>
  <c r="CG1585" i="8"/>
  <c r="CH1582" i="8"/>
  <c r="CG1577" i="8"/>
  <c r="CH1574" i="8"/>
  <c r="CG1569" i="8"/>
  <c r="CG1565" i="8"/>
  <c r="CG1561" i="8"/>
  <c r="CG1557" i="8"/>
  <c r="CG1553" i="8"/>
  <c r="CG1549" i="8"/>
  <c r="CH1547" i="8"/>
  <c r="CG1544" i="8"/>
  <c r="CH1542" i="8"/>
  <c r="CG1541" i="8"/>
  <c r="CH1539" i="8"/>
  <c r="CG1536" i="8"/>
  <c r="CH1534" i="8"/>
  <c r="CG1533" i="8"/>
  <c r="CH1531" i="8"/>
  <c r="CG1528" i="8"/>
  <c r="CH1526" i="8"/>
  <c r="CG1525" i="8"/>
  <c r="CH1523" i="8"/>
  <c r="CG1520" i="8"/>
  <c r="CH1517" i="8"/>
  <c r="CG1516" i="8"/>
  <c r="CH1513" i="8"/>
  <c r="CG1512" i="8"/>
  <c r="CH1509" i="8"/>
  <c r="CG1508" i="8"/>
  <c r="CH1505" i="8"/>
  <c r="CG1504" i="8"/>
  <c r="CH1501" i="8"/>
  <c r="CG1500" i="8"/>
  <c r="CH1497" i="8"/>
  <c r="CG1496" i="8"/>
  <c r="CH1493" i="8"/>
  <c r="CG1492" i="8"/>
  <c r="CH1489" i="8"/>
  <c r="CG1488" i="8"/>
  <c r="CH1485" i="8"/>
  <c r="CG1484" i="8"/>
  <c r="CH1481" i="8"/>
  <c r="CG1480" i="8"/>
  <c r="CH1477" i="8"/>
  <c r="CG1476" i="8"/>
  <c r="CH1473" i="8"/>
  <c r="CG1472" i="8"/>
  <c r="CH1469" i="8"/>
  <c r="CG1468" i="8"/>
  <c r="CH1465" i="8"/>
  <c r="CG1464" i="8"/>
  <c r="CH1461" i="8"/>
  <c r="CG1460" i="8"/>
  <c r="CH1457" i="8"/>
  <c r="CG1456" i="8"/>
  <c r="CH1453" i="8"/>
  <c r="CG1452" i="8"/>
  <c r="CH1449" i="8"/>
  <c r="CG1448" i="8"/>
  <c r="CH1445" i="8"/>
  <c r="CG1444" i="8"/>
  <c r="CH1441" i="8"/>
  <c r="CG1440" i="8"/>
  <c r="CH1437" i="8"/>
  <c r="CG1436" i="8"/>
  <c r="CH1433" i="8"/>
  <c r="CG1432" i="8"/>
  <c r="CH1429" i="8"/>
  <c r="CG1428" i="8"/>
  <c r="CH1425" i="8"/>
  <c r="CG1424" i="8"/>
  <c r="CH1421" i="8"/>
  <c r="CG1420" i="8"/>
  <c r="CH1417" i="8"/>
  <c r="CG1416" i="8"/>
  <c r="CH1413" i="8"/>
  <c r="CG1412" i="8"/>
  <c r="CH1409" i="8"/>
  <c r="CG1408" i="8"/>
  <c r="CH1405" i="8"/>
  <c r="CG1404" i="8"/>
  <c r="CH1401" i="8"/>
  <c r="CG1400" i="8"/>
  <c r="CH1397" i="8"/>
  <c r="CG1396" i="8"/>
  <c r="CH1393" i="8"/>
  <c r="CG1392" i="8"/>
  <c r="CH1389" i="8"/>
  <c r="CG1388" i="8"/>
  <c r="CH1385" i="8"/>
  <c r="CG1384" i="8"/>
  <c r="CH1381" i="8"/>
  <c r="CG1380" i="8"/>
  <c r="CH1377" i="8"/>
  <c r="CG1376" i="8"/>
  <c r="CH1373" i="8"/>
  <c r="CG1372" i="8"/>
  <c r="CH1369" i="8"/>
  <c r="CG1368" i="8"/>
  <c r="CH1365" i="8"/>
  <c r="CG1364" i="8"/>
  <c r="CH1361" i="8"/>
  <c r="CG1360" i="8"/>
  <c r="CH1357" i="8"/>
  <c r="CG1356" i="8"/>
  <c r="CH1353" i="8"/>
  <c r="CG1352" i="8"/>
  <c r="CH1349" i="8"/>
  <c r="CG1348" i="8"/>
  <c r="CH1345" i="8"/>
  <c r="CG1344" i="8"/>
  <c r="CH1341" i="8"/>
  <c r="CG1340" i="8"/>
  <c r="CH1337" i="8"/>
  <c r="CG1336" i="8"/>
  <c r="CH1333" i="8"/>
  <c r="CG1332" i="8"/>
  <c r="CH1329" i="8"/>
  <c r="CG1328" i="8"/>
  <c r="CH1325" i="8"/>
  <c r="CG1324" i="8"/>
  <c r="CH1321" i="8"/>
  <c r="CG1320" i="8"/>
  <c r="CH1317" i="8"/>
  <c r="CG1316" i="8"/>
  <c r="CH1313" i="8"/>
  <c r="CG1312" i="8"/>
  <c r="CH1309" i="8"/>
  <c r="CG1308" i="8"/>
  <c r="CH1305" i="8"/>
  <c r="CG1304" i="8"/>
  <c r="CH1301" i="8"/>
  <c r="CG1300" i="8"/>
  <c r="CH1297" i="8"/>
  <c r="CG1296" i="8"/>
  <c r="CH1293" i="8"/>
  <c r="CG1292" i="8"/>
  <c r="CH1289" i="8"/>
  <c r="CG1288" i="8"/>
  <c r="CH1285" i="8"/>
  <c r="CG1284" i="8"/>
  <c r="CH1281" i="8"/>
  <c r="CG1280" i="8"/>
  <c r="CH1277" i="8"/>
  <c r="CG1276" i="8"/>
  <c r="CH1273" i="8"/>
  <c r="CG1272" i="8"/>
  <c r="CH1269" i="8"/>
  <c r="CG1268" i="8"/>
  <c r="CH1265" i="8"/>
  <c r="CG1264" i="8"/>
  <c r="CH1261" i="8"/>
  <c r="CG1260" i="8"/>
  <c r="CH1257" i="8"/>
  <c r="CG1256" i="8"/>
  <c r="CH1253" i="8"/>
  <c r="CG1252" i="8"/>
  <c r="CH1249" i="8"/>
  <c r="CG1248" i="8"/>
  <c r="CH1245" i="8"/>
  <c r="CG1244" i="8"/>
  <c r="CH1241" i="8"/>
  <c r="CG1240" i="8"/>
  <c r="CH1237" i="8"/>
  <c r="CG1236" i="8"/>
  <c r="CH1233" i="8"/>
  <c r="CG1232" i="8"/>
  <c r="CH1229" i="8"/>
  <c r="CG1228" i="8"/>
  <c r="CH1225" i="8"/>
  <c r="CG1224" i="8"/>
  <c r="CH1221" i="8"/>
  <c r="CG1220" i="8"/>
  <c r="CH1217" i="8"/>
  <c r="CG1216" i="8"/>
  <c r="CH1213" i="8"/>
  <c r="CG1212" i="8"/>
  <c r="CH1209" i="8"/>
  <c r="CG1208" i="8"/>
  <c r="CH1205" i="8"/>
  <c r="CG1204" i="8"/>
  <c r="CH1201" i="8"/>
  <c r="CG1200" i="8"/>
  <c r="CH1197" i="8"/>
  <c r="CG1196" i="8"/>
  <c r="CH1193" i="8"/>
  <c r="CG1192" i="8"/>
  <c r="CH1189" i="8"/>
  <c r="CG1188" i="8"/>
  <c r="CH1185" i="8"/>
  <c r="CG1184" i="8"/>
  <c r="CH1181" i="8"/>
  <c r="CG1180" i="8"/>
  <c r="CH1177" i="8"/>
  <c r="CG1176" i="8"/>
  <c r="CH1173" i="8"/>
  <c r="CG1172" i="8"/>
  <c r="CH1169" i="8"/>
  <c r="CG1168" i="8"/>
  <c r="CH1165" i="8"/>
  <c r="CG1164" i="8"/>
  <c r="CH1161" i="8"/>
  <c r="CG1160" i="8"/>
  <c r="CH1157" i="8"/>
  <c r="CG1156" i="8"/>
  <c r="CH1153" i="8"/>
  <c r="CG1152" i="8"/>
  <c r="CH1149" i="8"/>
  <c r="CG1148" i="8"/>
  <c r="CH1145" i="8"/>
  <c r="CG1144" i="8"/>
  <c r="CH1141" i="8"/>
  <c r="CG1140" i="8"/>
  <c r="CH1137" i="8"/>
  <c r="CG1136" i="8"/>
  <c r="CH1133" i="8"/>
  <c r="CG1132" i="8"/>
  <c r="CH1129" i="8"/>
  <c r="CG1128" i="8"/>
  <c r="CH1125" i="8"/>
  <c r="CG1124" i="8"/>
  <c r="CH1121" i="8"/>
  <c r="CG1120" i="8"/>
  <c r="CH1117" i="8"/>
  <c r="CG1116" i="8"/>
  <c r="CH1113" i="8"/>
  <c r="CG1112" i="8"/>
  <c r="CH1109" i="8"/>
  <c r="CG1108" i="8"/>
  <c r="CH1105" i="8"/>
  <c r="CG1104" i="8"/>
  <c r="CH1101" i="8"/>
  <c r="CG1100" i="8"/>
  <c r="CH1097" i="8"/>
  <c r="CG1096" i="8"/>
  <c r="CH1093" i="8"/>
  <c r="CG1092" i="8"/>
  <c r="CH1089" i="8"/>
  <c r="CG1088" i="8"/>
  <c r="CH1085" i="8"/>
  <c r="CG1084" i="8"/>
  <c r="CH1081" i="8"/>
  <c r="CG1080" i="8"/>
  <c r="CH1077" i="8"/>
  <c r="CG1076" i="8"/>
  <c r="CH1073" i="8"/>
  <c r="CG1072" i="8"/>
  <c r="CH1069" i="8"/>
  <c r="CG1068" i="8"/>
  <c r="CH1065" i="8"/>
  <c r="CG1064" i="8"/>
  <c r="CH1061" i="8"/>
  <c r="CG1060" i="8"/>
  <c r="CH1057" i="8"/>
  <c r="CG1056" i="8"/>
  <c r="CH1053" i="8"/>
  <c r="CG1052" i="8"/>
  <c r="CH1049" i="8"/>
  <c r="CG1048" i="8"/>
  <c r="CH1045" i="8"/>
  <c r="CG1044" i="8"/>
  <c r="CH1041" i="8"/>
  <c r="CG1040" i="8"/>
  <c r="CH1037" i="8"/>
  <c r="CG1036" i="8"/>
  <c r="CH1033" i="8"/>
  <c r="CG1032" i="8"/>
  <c r="CH1029" i="8"/>
  <c r="CG1028" i="8"/>
  <c r="CH1025" i="8"/>
  <c r="CG1024" i="8"/>
  <c r="CH1021" i="8"/>
  <c r="CG1020" i="8"/>
  <c r="CH1017" i="8"/>
  <c r="CG1016" i="8"/>
  <c r="CH1013" i="8"/>
  <c r="CG1012" i="8"/>
  <c r="CH1009" i="8"/>
  <c r="CG1008" i="8"/>
  <c r="CH1005" i="8"/>
  <c r="CG1004" i="8"/>
  <c r="CH1001" i="8"/>
  <c r="CG1000" i="8"/>
  <c r="CH997" i="8"/>
  <c r="CG996" i="8"/>
  <c r="CH993" i="8"/>
  <c r="CG992" i="8"/>
  <c r="CH989" i="8"/>
  <c r="CG988" i="8"/>
  <c r="CH985" i="8"/>
  <c r="CG984" i="8"/>
  <c r="CH981" i="8"/>
  <c r="CG980" i="8"/>
  <c r="CH977" i="8"/>
  <c r="CG976" i="8"/>
  <c r="CH973" i="8"/>
  <c r="CG972" i="8"/>
  <c r="CH969" i="8"/>
  <c r="CG968" i="8"/>
  <c r="CH965" i="8"/>
  <c r="CG964" i="8"/>
  <c r="CH961" i="8"/>
  <c r="CG960" i="8"/>
  <c r="CH957" i="8"/>
  <c r="CG956" i="8"/>
  <c r="CH953" i="8"/>
  <c r="CG952" i="8"/>
  <c r="CH949" i="8"/>
  <c r="CG948" i="8"/>
  <c r="CH945" i="8"/>
  <c r="CG944" i="8"/>
  <c r="CH941" i="8"/>
  <c r="CG940" i="8"/>
  <c r="CH937" i="8"/>
  <c r="CG936" i="8"/>
  <c r="CH933" i="8"/>
  <c r="CG932" i="8"/>
  <c r="CH929" i="8"/>
  <c r="CG928" i="8"/>
  <c r="CH925" i="8"/>
  <c r="CG924" i="8"/>
  <c r="CH921" i="8"/>
  <c r="CG920" i="8"/>
  <c r="CH917" i="8"/>
  <c r="CG916" i="8"/>
  <c r="CH913" i="8"/>
  <c r="CG912" i="8"/>
  <c r="CH909" i="8"/>
  <c r="CG908" i="8"/>
  <c r="CH905" i="8"/>
  <c r="CG904" i="8"/>
  <c r="CH901" i="8"/>
  <c r="CG900" i="8"/>
  <c r="CH897" i="8"/>
  <c r="CG896" i="8"/>
  <c r="CH893" i="8"/>
  <c r="CG892" i="8"/>
  <c r="CH889" i="8"/>
  <c r="CG888" i="8"/>
  <c r="CH885" i="8"/>
  <c r="CG884" i="8"/>
  <c r="CH881" i="8"/>
  <c r="CG880" i="8"/>
  <c r="CH877" i="8"/>
  <c r="CG876" i="8"/>
  <c r="CH873" i="8"/>
  <c r="CG872" i="8"/>
  <c r="CH869" i="8"/>
  <c r="CG868" i="8"/>
  <c r="CH865" i="8"/>
  <c r="CG864" i="8"/>
  <c r="CH861" i="8"/>
  <c r="CG860" i="8"/>
  <c r="CH857" i="8"/>
  <c r="CG856" i="8"/>
  <c r="CH853" i="8"/>
  <c r="CG852" i="8"/>
  <c r="CH849" i="8"/>
  <c r="CG848" i="8"/>
  <c r="CH845" i="8"/>
  <c r="CG844" i="8"/>
  <c r="CH841" i="8"/>
  <c r="CG840" i="8"/>
  <c r="CH837" i="8"/>
  <c r="CG836" i="8"/>
  <c r="CH833" i="8"/>
  <c r="CG832" i="8"/>
  <c r="CH829" i="8"/>
  <c r="CG828" i="8"/>
  <c r="CH825" i="8"/>
  <c r="CG824" i="8"/>
  <c r="CH821" i="8"/>
  <c r="CG820" i="8"/>
  <c r="CH817" i="8"/>
  <c r="CG816" i="8"/>
  <c r="CH813" i="8"/>
  <c r="CG812" i="8"/>
  <c r="CH809" i="8"/>
  <c r="CG808" i="8"/>
  <c r="CH805" i="8"/>
  <c r="CG804" i="8"/>
  <c r="CH801" i="8"/>
  <c r="CG800" i="8"/>
  <c r="CH797" i="8"/>
  <c r="CG796" i="8"/>
  <c r="CH793" i="8"/>
  <c r="CG792" i="8"/>
  <c r="CH789" i="8"/>
  <c r="CG788" i="8"/>
  <c r="CH785" i="8"/>
  <c r="CG784" i="8"/>
  <c r="CH781" i="8"/>
  <c r="CG780" i="8"/>
  <c r="CH777" i="8"/>
  <c r="CG776" i="8"/>
  <c r="CH773" i="8"/>
  <c r="CG772" i="8"/>
  <c r="CH769" i="8"/>
  <c r="CG768" i="8"/>
  <c r="CH765" i="8"/>
  <c r="CG764" i="8"/>
  <c r="CH761" i="8"/>
  <c r="CG760" i="8"/>
  <c r="CH757" i="8"/>
  <c r="CG756" i="8"/>
  <c r="CH753" i="8"/>
  <c r="CG752" i="8"/>
  <c r="CH749" i="8"/>
  <c r="CG748" i="8"/>
  <c r="CH745" i="8"/>
  <c r="CG744" i="8"/>
  <c r="CH741" i="8"/>
  <c r="CG740" i="8"/>
  <c r="CH737" i="8"/>
  <c r="CG736" i="8"/>
  <c r="CH733" i="8"/>
  <c r="CG732" i="8"/>
  <c r="CH729" i="8"/>
  <c r="CG728" i="8"/>
  <c r="CH725" i="8"/>
  <c r="CG724" i="8"/>
  <c r="CH721" i="8"/>
  <c r="CG720" i="8"/>
  <c r="CH717" i="8"/>
  <c r="CG716" i="8"/>
  <c r="CH713" i="8"/>
  <c r="CG712" i="8"/>
  <c r="CH709" i="8"/>
  <c r="CG708" i="8"/>
  <c r="CH705" i="8"/>
  <c r="CG704" i="8"/>
  <c r="CH701" i="8"/>
  <c r="CG700" i="8"/>
  <c r="CH697" i="8"/>
  <c r="CG696" i="8"/>
  <c r="CH693" i="8"/>
  <c r="CG692" i="8"/>
  <c r="CH689" i="8"/>
  <c r="CG688" i="8"/>
  <c r="CH685" i="8"/>
  <c r="CG684" i="8"/>
  <c r="CH681" i="8"/>
  <c r="CG680" i="8"/>
  <c r="CH677" i="8"/>
  <c r="CG676" i="8"/>
  <c r="CH673" i="8"/>
  <c r="CG672" i="8"/>
  <c r="CH669" i="8"/>
  <c r="CG668" i="8"/>
  <c r="CH665" i="8"/>
  <c r="CG664" i="8"/>
  <c r="CH661" i="8"/>
  <c r="CG660" i="8"/>
  <c r="CH657" i="8"/>
  <c r="CG656" i="8"/>
  <c r="CH653" i="8"/>
  <c r="CG652" i="8"/>
  <c r="CH649" i="8"/>
  <c r="CG648" i="8"/>
  <c r="CH645" i="8"/>
  <c r="CG644" i="8"/>
  <c r="CH641" i="8"/>
  <c r="CG640" i="8"/>
  <c r="CH637" i="8"/>
  <c r="CG636" i="8"/>
  <c r="CH633" i="8"/>
  <c r="CG632" i="8"/>
  <c r="CH629" i="8"/>
  <c r="CG628" i="8"/>
  <c r="CH625" i="8"/>
  <c r="CG624" i="8"/>
  <c r="CH621" i="8"/>
  <c r="CG620" i="8"/>
  <c r="CH617" i="8"/>
  <c r="CG616" i="8"/>
  <c r="CH613" i="8"/>
  <c r="CG612" i="8"/>
  <c r="CH609" i="8"/>
  <c r="CG608" i="8"/>
  <c r="CH605" i="8"/>
  <c r="CG604" i="8"/>
  <c r="CH601" i="8"/>
  <c r="CG600" i="8"/>
  <c r="CH597" i="8"/>
  <c r="CG596" i="8"/>
  <c r="CH593" i="8"/>
  <c r="CG592" i="8"/>
  <c r="CH589" i="8"/>
  <c r="CG588" i="8"/>
  <c r="CH585" i="8"/>
  <c r="CG584" i="8"/>
  <c r="CH581" i="8"/>
  <c r="CG580" i="8"/>
  <c r="CH577" i="8"/>
  <c r="CG576" i="8"/>
  <c r="CH573" i="8"/>
  <c r="CG572" i="8"/>
  <c r="CH569" i="8"/>
  <c r="CG568" i="8"/>
  <c r="CH565" i="8"/>
  <c r="CG564" i="8"/>
  <c r="CH561" i="8"/>
  <c r="CG560" i="8"/>
  <c r="CH557" i="8"/>
  <c r="CG556" i="8"/>
  <c r="CH553" i="8"/>
  <c r="CG552" i="8"/>
  <c r="CH549" i="8"/>
  <c r="CG548" i="8"/>
  <c r="CH545" i="8"/>
  <c r="CG544" i="8"/>
  <c r="CH541" i="8"/>
  <c r="CG540" i="8"/>
  <c r="CH537" i="8"/>
  <c r="CG536" i="8"/>
  <c r="CH533" i="8"/>
  <c r="CG532" i="8"/>
  <c r="CH529" i="8"/>
  <c r="CG528" i="8"/>
  <c r="CH525" i="8"/>
  <c r="CG524" i="8"/>
  <c r="CH521" i="8"/>
  <c r="CG520" i="8"/>
  <c r="CH517" i="8"/>
  <c r="CG516" i="8"/>
  <c r="CH513" i="8"/>
  <c r="CG512" i="8"/>
  <c r="CH509" i="8"/>
  <c r="CG508" i="8"/>
  <c r="CH505" i="8"/>
  <c r="CG504" i="8"/>
  <c r="CH501" i="8"/>
  <c r="CG500" i="8"/>
  <c r="CH497" i="8"/>
  <c r="CG496" i="8"/>
  <c r="CH493" i="8"/>
  <c r="CG492" i="8"/>
  <c r="CH489" i="8"/>
  <c r="CG488" i="8"/>
  <c r="CH485" i="8"/>
  <c r="CG484" i="8"/>
  <c r="CH481" i="8"/>
  <c r="CG480" i="8"/>
  <c r="CH477" i="8"/>
  <c r="CG476" i="8"/>
  <c r="CH473" i="8"/>
  <c r="CG472" i="8"/>
  <c r="CH469" i="8"/>
  <c r="CG468" i="8"/>
  <c r="CH465" i="8"/>
  <c r="CG464" i="8"/>
  <c r="CH461" i="8"/>
  <c r="CG460" i="8"/>
  <c r="CH457" i="8"/>
  <c r="CG456" i="8"/>
  <c r="CH453" i="8"/>
  <c r="CG452" i="8"/>
  <c r="CH449" i="8"/>
  <c r="CG448" i="8"/>
  <c r="CH445" i="8"/>
  <c r="CG444" i="8"/>
  <c r="CH441" i="8"/>
  <c r="CG440" i="8"/>
  <c r="CH437" i="8"/>
  <c r="CG436" i="8"/>
  <c r="CH433" i="8"/>
  <c r="CG432" i="8"/>
  <c r="CH429" i="8"/>
  <c r="CG428" i="8"/>
  <c r="CH425" i="8"/>
  <c r="CG424" i="8"/>
  <c r="CH421" i="8"/>
  <c r="CG420" i="8"/>
  <c r="CH417" i="8"/>
  <c r="CG416" i="8"/>
  <c r="CH413" i="8"/>
  <c r="CG412" i="8"/>
  <c r="CH409" i="8"/>
  <c r="CG408" i="8"/>
  <c r="CH405" i="8"/>
  <c r="CG404" i="8"/>
  <c r="CH401" i="8"/>
  <c r="CG400" i="8"/>
  <c r="CH397" i="8"/>
  <c r="CG396" i="8"/>
  <c r="CH393" i="8"/>
  <c r="CG392" i="8"/>
  <c r="CH389" i="8"/>
  <c r="CG388" i="8"/>
  <c r="CH385" i="8"/>
  <c r="CG384" i="8"/>
  <c r="CH381" i="8"/>
  <c r="CG380" i="8"/>
  <c r="CH377" i="8"/>
  <c r="CG376" i="8"/>
  <c r="CH373" i="8"/>
  <c r="CG372" i="8"/>
  <c r="CH369" i="8"/>
  <c r="CG368" i="8"/>
  <c r="CH365" i="8"/>
  <c r="CG364" i="8"/>
  <c r="CH361" i="8"/>
  <c r="CG360" i="8"/>
  <c r="CH357" i="8"/>
  <c r="CG356" i="8"/>
  <c r="CH353" i="8"/>
  <c r="CG352" i="8"/>
  <c r="CH349" i="8"/>
  <c r="CG348" i="8"/>
  <c r="CH345" i="8"/>
  <c r="CG344" i="8"/>
  <c r="CH341" i="8"/>
  <c r="CG340" i="8"/>
  <c r="CH337" i="8"/>
  <c r="CG336" i="8"/>
  <c r="CH333" i="8"/>
  <c r="CG332" i="8"/>
  <c r="CH329" i="8"/>
  <c r="CG328" i="8"/>
  <c r="CH325" i="8"/>
  <c r="CG324" i="8"/>
  <c r="CH321" i="8"/>
  <c r="CG320" i="8"/>
  <c r="CH317" i="8"/>
  <c r="CG316" i="8"/>
  <c r="CH313" i="8"/>
  <c r="CG312" i="8"/>
  <c r="CH309" i="8"/>
  <c r="CG308" i="8"/>
  <c r="CH305" i="8"/>
  <c r="CG304" i="8"/>
  <c r="CH301" i="8"/>
  <c r="CG300" i="8"/>
  <c r="CH297" i="8"/>
  <c r="CG296" i="8"/>
  <c r="CH293" i="8"/>
  <c r="CG292" i="8"/>
  <c r="CH289" i="8"/>
  <c r="CG288" i="8"/>
  <c r="CH285" i="8"/>
  <c r="CG284" i="8"/>
  <c r="CH281" i="8"/>
  <c r="CG280" i="8"/>
  <c r="CH277" i="8"/>
  <c r="CG276" i="8"/>
  <c r="CH273" i="8"/>
  <c r="CG272" i="8"/>
  <c r="CH269" i="8"/>
  <c r="CG268" i="8"/>
  <c r="CH265" i="8"/>
  <c r="CG264" i="8"/>
  <c r="CH261" i="8"/>
  <c r="CG260" i="8"/>
  <c r="CH257" i="8"/>
  <c r="CG256" i="8"/>
  <c r="CH253" i="8"/>
  <c r="CG252" i="8"/>
  <c r="CH249" i="8"/>
  <c r="CG248" i="8"/>
  <c r="CH245" i="8"/>
  <c r="CG244" i="8"/>
  <c r="CH241" i="8"/>
  <c r="CG240" i="8"/>
  <c r="CH237" i="8"/>
  <c r="CG236" i="8"/>
  <c r="CH233" i="8"/>
  <c r="CG232" i="8"/>
  <c r="CH229" i="8"/>
  <c r="CG228" i="8"/>
  <c r="CH225" i="8"/>
  <c r="CG224" i="8"/>
  <c r="CH221" i="8"/>
  <c r="CG220" i="8"/>
  <c r="CH217" i="8"/>
  <c r="CG216" i="8"/>
  <c r="CH213" i="8"/>
  <c r="CG212" i="8"/>
  <c r="CH209" i="8"/>
  <c r="CG208" i="8"/>
  <c r="CH205" i="8"/>
  <c r="CG204" i="8"/>
  <c r="CH201" i="8"/>
  <c r="CG200" i="8"/>
  <c r="CH197" i="8"/>
  <c r="CG196" i="8"/>
  <c r="CH193" i="8"/>
  <c r="CG192" i="8"/>
  <c r="CH189" i="8"/>
  <c r="CG188" i="8"/>
  <c r="CH185" i="8"/>
  <c r="CG184" i="8"/>
  <c r="CH181" i="8"/>
  <c r="CG180" i="8"/>
  <c r="CH177" i="8"/>
  <c r="CG176" i="8"/>
  <c r="CH173" i="8"/>
  <c r="CG172" i="8"/>
  <c r="CH169" i="8"/>
  <c r="CG168" i="8"/>
  <c r="CH165" i="8"/>
  <c r="CG164" i="8"/>
  <c r="CH161" i="8"/>
  <c r="CG160" i="8"/>
  <c r="CH157" i="8"/>
  <c r="CG156" i="8"/>
  <c r="CH153" i="8"/>
  <c r="CG152" i="8"/>
  <c r="CH149" i="8"/>
  <c r="CG148" i="8"/>
  <c r="CH145" i="8"/>
  <c r="CG144" i="8"/>
  <c r="CH141" i="8"/>
  <c r="CG140" i="8"/>
  <c r="CH137" i="8"/>
  <c r="CG136" i="8"/>
  <c r="CH133" i="8"/>
  <c r="CG132" i="8"/>
  <c r="CH129" i="8"/>
  <c r="CG128" i="8"/>
  <c r="CH125" i="8"/>
  <c r="CG124" i="8"/>
  <c r="CH121" i="8"/>
  <c r="CG120" i="8"/>
  <c r="CH117" i="8"/>
  <c r="CG116" i="8"/>
  <c r="CH113" i="8"/>
  <c r="CG112" i="8"/>
  <c r="CH109" i="8"/>
  <c r="CG108" i="8"/>
  <c r="CH105" i="8"/>
  <c r="CG104" i="8"/>
  <c r="CH101" i="8"/>
  <c r="CG100" i="8"/>
  <c r="CH97" i="8"/>
  <c r="CG96" i="8"/>
  <c r="CH93" i="8"/>
  <c r="CG92" i="8"/>
  <c r="CH89" i="8"/>
  <c r="CG88" i="8"/>
  <c r="CH85" i="8"/>
  <c r="CG84" i="8"/>
  <c r="CH81" i="8"/>
  <c r="CG80" i="8"/>
  <c r="CH77" i="8"/>
  <c r="CG76" i="8"/>
  <c r="CH73" i="8"/>
  <c r="CG72" i="8"/>
  <c r="CH69" i="8"/>
  <c r="CG68" i="8"/>
  <c r="CH65" i="8"/>
  <c r="CG64" i="8"/>
  <c r="CH61" i="8"/>
  <c r="CH57" i="8"/>
  <c r="CG56" i="8"/>
  <c r="CH53" i="8"/>
  <c r="CG48" i="8"/>
  <c r="CH41" i="8"/>
  <c r="CG40" i="8"/>
  <c r="CH33" i="8"/>
  <c r="CG24" i="8"/>
  <c r="CH21" i="8"/>
  <c r="CG16" i="8"/>
  <c r="CH13" i="8"/>
  <c r="CG12" i="8"/>
  <c r="CH3" i="8"/>
  <c r="CH1566" i="8"/>
  <c r="CH1562" i="8"/>
  <c r="CH1558" i="8"/>
  <c r="CH1554" i="8"/>
  <c r="CH1550" i="8"/>
  <c r="CH1545" i="8"/>
  <c r="CG1542" i="8"/>
  <c r="CH1537" i="8"/>
  <c r="CG1534" i="8"/>
  <c r="CH1529" i="8"/>
  <c r="CG1526" i="8"/>
  <c r="CH1521" i="8"/>
  <c r="CH1518" i="8"/>
  <c r="CG1517" i="8"/>
  <c r="CH1514" i="8"/>
  <c r="CG1513" i="8"/>
  <c r="CH1510" i="8"/>
  <c r="CG1509" i="8"/>
  <c r="CH1506" i="8"/>
  <c r="CG1505" i="8"/>
  <c r="CH1502" i="8"/>
  <c r="CG1501" i="8"/>
  <c r="CH1498" i="8"/>
  <c r="CG1497" i="8"/>
  <c r="CH1494" i="8"/>
  <c r="CG1493" i="8"/>
  <c r="CH1490" i="8"/>
  <c r="CG1489" i="8"/>
  <c r="CH1486" i="8"/>
  <c r="CG1485" i="8"/>
  <c r="CH1482" i="8"/>
  <c r="CG1481" i="8"/>
  <c r="CH1478" i="8"/>
  <c r="CG1477" i="8"/>
  <c r="CH1474" i="8"/>
  <c r="CG1473" i="8"/>
  <c r="CH1470" i="8"/>
  <c r="CG1469" i="8"/>
  <c r="CH1466" i="8"/>
  <c r="CG1465" i="8"/>
  <c r="CH1462" i="8"/>
  <c r="CG1461" i="8"/>
  <c r="CH1458" i="8"/>
  <c r="CG1457" i="8"/>
  <c r="CH1454" i="8"/>
  <c r="CG1453" i="8"/>
  <c r="CH1450" i="8"/>
  <c r="CG1449" i="8"/>
  <c r="CH1446" i="8"/>
  <c r="CG1445" i="8"/>
  <c r="CH1442" i="8"/>
  <c r="CG1441" i="8"/>
  <c r="CH1438" i="8"/>
  <c r="CG1437" i="8"/>
  <c r="CH1434" i="8"/>
  <c r="CG1433" i="8"/>
  <c r="CH1430" i="8"/>
  <c r="CG1429" i="8"/>
  <c r="CH1426" i="8"/>
  <c r="CG1425" i="8"/>
  <c r="CH1422" i="8"/>
  <c r="CG1421" i="8"/>
  <c r="CH1418" i="8"/>
  <c r="CG1417" i="8"/>
  <c r="CH1414" i="8"/>
  <c r="CG1413" i="8"/>
  <c r="CH1410" i="8"/>
  <c r="CG1409" i="8"/>
  <c r="CH1406" i="8"/>
  <c r="CG1405" i="8"/>
  <c r="CH1402" i="8"/>
  <c r="CG1401" i="8"/>
  <c r="CH1398" i="8"/>
  <c r="CG1397" i="8"/>
  <c r="CH1394" i="8"/>
  <c r="CG1393" i="8"/>
  <c r="CH1390" i="8"/>
  <c r="CG1389" i="8"/>
  <c r="CH1386" i="8"/>
  <c r="CG1385" i="8"/>
  <c r="CH1382" i="8"/>
  <c r="CG1381" i="8"/>
  <c r="CH1378" i="8"/>
  <c r="CG1377" i="8"/>
  <c r="CH1374" i="8"/>
  <c r="CG1373" i="8"/>
  <c r="CH1370" i="8"/>
  <c r="CG1369" i="8"/>
  <c r="CH1366" i="8"/>
  <c r="CG1365" i="8"/>
  <c r="CH1362" i="8"/>
  <c r="CG1361" i="8"/>
  <c r="CH1358" i="8"/>
  <c r="CG1357" i="8"/>
  <c r="CH1354" i="8"/>
  <c r="CG1353" i="8"/>
  <c r="CH1350" i="8"/>
  <c r="CG1349" i="8"/>
  <c r="CH1346" i="8"/>
  <c r="CG1345" i="8"/>
  <c r="CH1342" i="8"/>
  <c r="CG1341" i="8"/>
  <c r="CH1338" i="8"/>
  <c r="CG1337" i="8"/>
  <c r="CH1334" i="8"/>
  <c r="CG1333" i="8"/>
  <c r="CH1330" i="8"/>
  <c r="CG1329" i="8"/>
  <c r="CH1326" i="8"/>
  <c r="CG1325" i="8"/>
  <c r="CH1322" i="8"/>
  <c r="CG1321" i="8"/>
  <c r="CH1318" i="8"/>
  <c r="CG1317" i="8"/>
  <c r="CH1314" i="8"/>
  <c r="CG1313" i="8"/>
  <c r="CH1310" i="8"/>
  <c r="CG1309" i="8"/>
  <c r="CH1306" i="8"/>
  <c r="CG1305" i="8"/>
  <c r="CH1302" i="8"/>
  <c r="CG1301" i="8"/>
  <c r="CH1298" i="8"/>
  <c r="CG1297" i="8"/>
  <c r="CH1294" i="8"/>
  <c r="CG1293" i="8"/>
  <c r="CH1290" i="8"/>
  <c r="CG1289" i="8"/>
  <c r="CH1286" i="8"/>
  <c r="CG1285" i="8"/>
  <c r="CH1282" i="8"/>
  <c r="CG1281" i="8"/>
  <c r="CH1278" i="8"/>
  <c r="CG1277" i="8"/>
  <c r="CH1274" i="8"/>
  <c r="CG1273" i="8"/>
  <c r="CH1270" i="8"/>
  <c r="CG1269" i="8"/>
  <c r="CH1266" i="8"/>
  <c r="CG1265" i="8"/>
  <c r="CH1262" i="8"/>
  <c r="CG1261" i="8"/>
  <c r="CH1258" i="8"/>
  <c r="CG1257" i="8"/>
  <c r="CH1254" i="8"/>
  <c r="CG1253" i="8"/>
  <c r="CH1250" i="8"/>
  <c r="CG1249" i="8"/>
  <c r="CH1246" i="8"/>
  <c r="CG1245" i="8"/>
  <c r="CH1242" i="8"/>
  <c r="CG1241" i="8"/>
  <c r="CH1238" i="8"/>
  <c r="CG1237" i="8"/>
  <c r="CH1234" i="8"/>
  <c r="CG1233" i="8"/>
  <c r="CH1230" i="8"/>
  <c r="CG1229" i="8"/>
  <c r="CH1226" i="8"/>
  <c r="CG1225" i="8"/>
  <c r="CH1222" i="8"/>
  <c r="CG1221" i="8"/>
  <c r="CH1218" i="8"/>
  <c r="CG1217" i="8"/>
  <c r="CH1214" i="8"/>
  <c r="CG1213" i="8"/>
  <c r="CH1210" i="8"/>
  <c r="CG1209" i="8"/>
  <c r="CH1206" i="8"/>
  <c r="CG1205" i="8"/>
  <c r="CH1202" i="8"/>
  <c r="CG1201" i="8"/>
  <c r="CH1198" i="8"/>
  <c r="CG1197" i="8"/>
  <c r="CH1194" i="8"/>
  <c r="CG1193" i="8"/>
  <c r="CH1190" i="8"/>
  <c r="CG1189" i="8"/>
  <c r="CH1186" i="8"/>
  <c r="CG1185" i="8"/>
  <c r="CH1182" i="8"/>
  <c r="CG1181" i="8"/>
  <c r="CH1178" i="8"/>
  <c r="CG1177" i="8"/>
  <c r="CH1174" i="8"/>
  <c r="CG1173" i="8"/>
  <c r="CH1170" i="8"/>
  <c r="CG1169" i="8"/>
  <c r="CH1166" i="8"/>
  <c r="CG1165" i="8"/>
  <c r="CH1162" i="8"/>
  <c r="CG1161" i="8"/>
  <c r="CH1158" i="8"/>
  <c r="CG1157" i="8"/>
  <c r="CH1154" i="8"/>
  <c r="CG1153" i="8"/>
  <c r="CH1150" i="8"/>
  <c r="CG1149" i="8"/>
  <c r="CH1146" i="8"/>
  <c r="CG1145" i="8"/>
  <c r="CH1142" i="8"/>
  <c r="CG1141" i="8"/>
  <c r="CH1138" i="8"/>
  <c r="CG1137" i="8"/>
  <c r="CH1134" i="8"/>
  <c r="CG1133" i="8"/>
  <c r="CH1130" i="8"/>
  <c r="CG1129" i="8"/>
  <c r="CH1126" i="8"/>
  <c r="CG1125" i="8"/>
  <c r="CH1122" i="8"/>
  <c r="CG1121" i="8"/>
  <c r="CH1118" i="8"/>
  <c r="CG1117" i="8"/>
  <c r="CH1114" i="8"/>
  <c r="CG1113" i="8"/>
  <c r="CH1110" i="8"/>
  <c r="CG1109" i="8"/>
  <c r="CH1106" i="8"/>
  <c r="CG1105" i="8"/>
  <c r="CH1102" i="8"/>
  <c r="CG1101" i="8"/>
  <c r="CH1098" i="8"/>
  <c r="CG1097" i="8"/>
  <c r="CH1094" i="8"/>
  <c r="CG1093" i="8"/>
  <c r="CH1090" i="8"/>
  <c r="CG1089" i="8"/>
  <c r="CH1086" i="8"/>
  <c r="CG1085" i="8"/>
  <c r="CH1082" i="8"/>
  <c r="CG1081" i="8"/>
  <c r="CH1078" i="8"/>
  <c r="CG1077" i="8"/>
  <c r="CH1074" i="8"/>
  <c r="CG1073" i="8"/>
  <c r="CH1070" i="8"/>
  <c r="CG1069" i="8"/>
  <c r="CH1066" i="8"/>
  <c r="CG1065" i="8"/>
  <c r="CH1062" i="8"/>
  <c r="CG1061" i="8"/>
  <c r="CH1058" i="8"/>
  <c r="CG1057" i="8"/>
  <c r="CH1054" i="8"/>
  <c r="CG1053" i="8"/>
  <c r="CH1050" i="8"/>
  <c r="CG1049" i="8"/>
  <c r="CH1046" i="8"/>
  <c r="CG1045" i="8"/>
  <c r="CH1042" i="8"/>
  <c r="CG1041" i="8"/>
  <c r="CH1038" i="8"/>
  <c r="CG1037" i="8"/>
  <c r="CH1034" i="8"/>
  <c r="CG1033" i="8"/>
  <c r="CH1030" i="8"/>
  <c r="CG1029" i="8"/>
  <c r="CH1026" i="8"/>
  <c r="CG1025" i="8"/>
  <c r="CH1022" i="8"/>
  <c r="CG1021" i="8"/>
  <c r="CH1018" i="8"/>
  <c r="CG1017" i="8"/>
  <c r="CH1014" i="8"/>
  <c r="CG1013" i="8"/>
  <c r="CH1010" i="8"/>
  <c r="CG1009" i="8"/>
  <c r="CH1006" i="8"/>
  <c r="CG1005" i="8"/>
  <c r="CH1002" i="8"/>
  <c r="CG1001" i="8"/>
  <c r="CH998" i="8"/>
  <c r="CG997" i="8"/>
  <c r="CH994" i="8"/>
  <c r="CG993" i="8"/>
  <c r="CH990" i="8"/>
  <c r="CG989" i="8"/>
  <c r="CH986" i="8"/>
  <c r="CG985" i="8"/>
  <c r="CH982" i="8"/>
  <c r="CG981" i="8"/>
  <c r="CH978" i="8"/>
  <c r="CG977" i="8"/>
  <c r="CH974" i="8"/>
  <c r="CG973" i="8"/>
  <c r="CH970" i="8"/>
  <c r="CG969" i="8"/>
  <c r="CH966" i="8"/>
  <c r="CG965" i="8"/>
  <c r="CH962" i="8"/>
  <c r="CG961" i="8"/>
  <c r="CH958" i="8"/>
  <c r="CG957" i="8"/>
  <c r="CH954" i="8"/>
  <c r="CG953" i="8"/>
  <c r="CH950" i="8"/>
  <c r="CG949" i="8"/>
  <c r="CH946" i="8"/>
  <c r="CG945" i="8"/>
  <c r="CH942" i="8"/>
  <c r="CG941" i="8"/>
  <c r="CH938" i="8"/>
  <c r="CG937" i="8"/>
  <c r="CH934" i="8"/>
  <c r="CG933" i="8"/>
  <c r="CH930" i="8"/>
  <c r="CG929" i="8"/>
  <c r="CH926" i="8"/>
  <c r="CG925" i="8"/>
  <c r="CH922" i="8"/>
  <c r="CG921" i="8"/>
  <c r="CH918" i="8"/>
  <c r="CG917" i="8"/>
  <c r="CH914" i="8"/>
  <c r="CG913" i="8"/>
  <c r="CH910" i="8"/>
  <c r="CG909" i="8"/>
  <c r="CH906" i="8"/>
  <c r="CG905" i="8"/>
  <c r="CH902" i="8"/>
  <c r="CG901" i="8"/>
  <c r="CH898" i="8"/>
  <c r="CG897" i="8"/>
  <c r="CH894" i="8"/>
  <c r="CG893" i="8"/>
  <c r="CH890" i="8"/>
  <c r="CG889" i="8"/>
  <c r="CH886" i="8"/>
  <c r="CG885" i="8"/>
  <c r="CH882" i="8"/>
  <c r="CG881" i="8"/>
  <c r="CH878" i="8"/>
  <c r="CG877" i="8"/>
  <c r="CH874" i="8"/>
  <c r="CG873" i="8"/>
  <c r="CH870" i="8"/>
  <c r="CG869" i="8"/>
  <c r="CH866" i="8"/>
  <c r="CG865" i="8"/>
  <c r="CH862" i="8"/>
  <c r="CG861" i="8"/>
  <c r="CH858" i="8"/>
  <c r="CG857" i="8"/>
  <c r="CH854" i="8"/>
  <c r="CG853" i="8"/>
  <c r="CH850" i="8"/>
  <c r="CG849" i="8"/>
  <c r="CH846" i="8"/>
  <c r="CG845" i="8"/>
  <c r="CH842" i="8"/>
  <c r="CG841" i="8"/>
  <c r="CH838" i="8"/>
  <c r="CG837" i="8"/>
  <c r="CH834" i="8"/>
  <c r="CG833" i="8"/>
  <c r="CH830" i="8"/>
  <c r="CG829" i="8"/>
  <c r="CH826" i="8"/>
  <c r="CG825" i="8"/>
  <c r="CH822" i="8"/>
  <c r="CG821" i="8"/>
  <c r="CH818" i="8"/>
  <c r="CG817" i="8"/>
  <c r="CH814" i="8"/>
  <c r="CG813" i="8"/>
  <c r="CH810" i="8"/>
  <c r="CG809" i="8"/>
  <c r="CH806" i="8"/>
  <c r="CG805" i="8"/>
  <c r="CH802" i="8"/>
  <c r="CG801" i="8"/>
  <c r="CH798" i="8"/>
  <c r="CG797" i="8"/>
  <c r="CH794" i="8"/>
  <c r="CG793" i="8"/>
  <c r="CH790" i="8"/>
  <c r="CG789" i="8"/>
  <c r="CH786" i="8"/>
  <c r="CG785" i="8"/>
  <c r="CH782" i="8"/>
  <c r="CG781" i="8"/>
  <c r="CH778" i="8"/>
  <c r="CG777" i="8"/>
  <c r="CH774" i="8"/>
  <c r="CG773" i="8"/>
  <c r="CH770" i="8"/>
  <c r="CG769" i="8"/>
  <c r="CH766" i="8"/>
  <c r="CG765" i="8"/>
  <c r="CH762" i="8"/>
  <c r="CG761" i="8"/>
  <c r="CH758" i="8"/>
  <c r="CG757" i="8"/>
  <c r="CH754" i="8"/>
  <c r="CG753" i="8"/>
  <c r="CH750" i="8"/>
  <c r="CG749" i="8"/>
  <c r="CH746" i="8"/>
  <c r="CG745" i="8"/>
  <c r="CH742" i="8"/>
  <c r="CG741" i="8"/>
  <c r="CH738" i="8"/>
  <c r="CG737" i="8"/>
  <c r="CH734" i="8"/>
  <c r="CG733" i="8"/>
  <c r="CH730" i="8"/>
  <c r="CG729" i="8"/>
  <c r="CH726" i="8"/>
  <c r="CG725" i="8"/>
  <c r="CH722" i="8"/>
  <c r="CG721" i="8"/>
  <c r="CH718" i="8"/>
  <c r="CG717" i="8"/>
  <c r="CH714" i="8"/>
  <c r="CG713" i="8"/>
  <c r="CH710" i="8"/>
  <c r="CG709" i="8"/>
  <c r="CH706" i="8"/>
  <c r="CG705" i="8"/>
  <c r="CH702" i="8"/>
  <c r="CG701" i="8"/>
  <c r="CH698" i="8"/>
  <c r="CG697" i="8"/>
  <c r="CH694" i="8"/>
  <c r="CG693" i="8"/>
  <c r="CH690" i="8"/>
  <c r="CG689" i="8"/>
  <c r="CH686" i="8"/>
  <c r="CG685" i="8"/>
  <c r="CH682" i="8"/>
  <c r="CG681" i="8"/>
  <c r="CH678" i="8"/>
  <c r="CG677" i="8"/>
  <c r="CH674" i="8"/>
  <c r="CG673" i="8"/>
  <c r="CH670" i="8"/>
  <c r="CG669" i="8"/>
  <c r="CH666" i="8"/>
  <c r="CG665" i="8"/>
  <c r="CH662" i="8"/>
  <c r="CG661" i="8"/>
  <c r="CH658" i="8"/>
  <c r="CG657" i="8"/>
  <c r="CH654" i="8"/>
  <c r="CG653" i="8"/>
  <c r="CH650" i="8"/>
  <c r="CG649" i="8"/>
  <c r="CH646" i="8"/>
  <c r="CG645" i="8"/>
  <c r="CH642" i="8"/>
  <c r="CG641" i="8"/>
  <c r="CH638" i="8"/>
  <c r="CG637" i="8"/>
  <c r="CH634" i="8"/>
  <c r="CG633" i="8"/>
  <c r="CH630" i="8"/>
  <c r="CG629" i="8"/>
  <c r="CH626" i="8"/>
  <c r="CG625" i="8"/>
  <c r="CH622" i="8"/>
  <c r="CG621" i="8"/>
  <c r="CH618" i="8"/>
  <c r="CG617" i="8"/>
  <c r="CH614" i="8"/>
  <c r="CG613" i="8"/>
  <c r="CH610" i="8"/>
  <c r="CG609" i="8"/>
  <c r="CH606" i="8"/>
  <c r="CG605" i="8"/>
  <c r="CH602" i="8"/>
  <c r="CG601" i="8"/>
  <c r="CH598" i="8"/>
  <c r="CG597" i="8"/>
  <c r="CH594" i="8"/>
  <c r="CG593" i="8"/>
  <c r="CH590" i="8"/>
  <c r="CG589" i="8"/>
  <c r="CH586" i="8"/>
  <c r="CG585" i="8"/>
  <c r="CH582" i="8"/>
  <c r="CG581" i="8"/>
  <c r="CH578" i="8"/>
  <c r="CG577" i="8"/>
  <c r="CH574" i="8"/>
  <c r="CG573" i="8"/>
  <c r="CH570" i="8"/>
  <c r="CG569" i="8"/>
  <c r="CH566" i="8"/>
  <c r="CG565" i="8"/>
  <c r="CH562" i="8"/>
  <c r="CG561" i="8"/>
  <c r="CH558" i="8"/>
  <c r="CG557" i="8"/>
  <c r="CH554" i="8"/>
  <c r="CG553" i="8"/>
  <c r="CH550" i="8"/>
  <c r="CG549" i="8"/>
  <c r="CH546" i="8"/>
  <c r="CG545" i="8"/>
  <c r="CH542" i="8"/>
  <c r="CG541" i="8"/>
  <c r="CH538" i="8"/>
  <c r="CG537" i="8"/>
  <c r="CH534" i="8"/>
  <c r="CG533" i="8"/>
  <c r="CH530" i="8"/>
  <c r="CG529" i="8"/>
  <c r="CH526" i="8"/>
  <c r="CG525" i="8"/>
  <c r="CH522" i="8"/>
  <c r="CG521" i="8"/>
  <c r="CH518" i="8"/>
  <c r="CG517" i="8"/>
  <c r="CH514" i="8"/>
  <c r="CG513" i="8"/>
  <c r="CH510" i="8"/>
  <c r="CG509" i="8"/>
  <c r="CH506" i="8"/>
  <c r="CG505" i="8"/>
  <c r="CH502" i="8"/>
  <c r="CG501" i="8"/>
  <c r="CH498" i="8"/>
  <c r="CG497" i="8"/>
  <c r="CH494" i="8"/>
  <c r="CG493" i="8"/>
  <c r="CH490" i="8"/>
  <c r="CG489" i="8"/>
  <c r="CH486" i="8"/>
  <c r="CG485" i="8"/>
  <c r="CH482" i="8"/>
  <c r="CG481" i="8"/>
  <c r="CH478" i="8"/>
  <c r="CG477" i="8"/>
  <c r="CH474" i="8"/>
  <c r="CG473" i="8"/>
  <c r="CH470" i="8"/>
  <c r="CG469" i="8"/>
  <c r="CH466" i="8"/>
  <c r="CG465" i="8"/>
  <c r="CH462" i="8"/>
  <c r="CG461" i="8"/>
  <c r="CH458" i="8"/>
  <c r="CG457" i="8"/>
  <c r="CH454" i="8"/>
  <c r="CG453" i="8"/>
  <c r="CH450" i="8"/>
  <c r="CG449" i="8"/>
  <c r="CH446" i="8"/>
  <c r="CG445" i="8"/>
  <c r="CH442" i="8"/>
  <c r="CG441" i="8"/>
  <c r="CH438" i="8"/>
  <c r="CG437" i="8"/>
  <c r="CH434" i="8"/>
  <c r="CG433" i="8"/>
  <c r="CH430" i="8"/>
  <c r="CG429" i="8"/>
  <c r="CH426" i="8"/>
  <c r="CG425" i="8"/>
  <c r="CH422" i="8"/>
  <c r="CG421" i="8"/>
  <c r="CH418" i="8"/>
  <c r="CG417" i="8"/>
  <c r="CH414" i="8"/>
  <c r="CG413" i="8"/>
  <c r="CH410" i="8"/>
  <c r="CG409" i="8"/>
  <c r="CH406" i="8"/>
  <c r="CG405" i="8"/>
  <c r="CH402" i="8"/>
  <c r="CG401" i="8"/>
  <c r="CH398" i="8"/>
  <c r="CG397" i="8"/>
  <c r="CH394" i="8"/>
  <c r="CG393" i="8"/>
  <c r="CH390" i="8"/>
  <c r="CG389" i="8"/>
  <c r="CH386" i="8"/>
  <c r="CG385" i="8"/>
  <c r="CH382" i="8"/>
  <c r="CG381" i="8"/>
  <c r="CH378" i="8"/>
  <c r="CG377" i="8"/>
  <c r="CH374" i="8"/>
  <c r="CG373" i="8"/>
  <c r="CH370" i="8"/>
  <c r="CG369" i="8"/>
  <c r="CH366" i="8"/>
  <c r="CG365" i="8"/>
  <c r="CH362" i="8"/>
  <c r="CG361" i="8"/>
  <c r="CH358" i="8"/>
  <c r="CG357" i="8"/>
  <c r="CH354" i="8"/>
  <c r="CG353" i="8"/>
  <c r="CH350" i="8"/>
  <c r="CG349" i="8"/>
  <c r="CH346" i="8"/>
  <c r="CG345" i="8"/>
  <c r="CH342" i="8"/>
  <c r="CG341" i="8"/>
  <c r="CH338" i="8"/>
  <c r="CG337" i="8"/>
  <c r="CH334" i="8"/>
  <c r="CG333" i="8"/>
  <c r="CH330" i="8"/>
  <c r="CG329" i="8"/>
  <c r="CH326" i="8"/>
  <c r="CG325" i="8"/>
  <c r="CH322" i="8"/>
  <c r="CG321" i="8"/>
  <c r="CH318" i="8"/>
  <c r="CG317" i="8"/>
  <c r="CH314" i="8"/>
  <c r="CG313" i="8"/>
  <c r="CH310" i="8"/>
  <c r="CG309" i="8"/>
  <c r="CH306" i="8"/>
  <c r="CG305" i="8"/>
  <c r="CH302" i="8"/>
  <c r="CG301" i="8"/>
  <c r="CH298" i="8"/>
  <c r="CG297" i="8"/>
  <c r="CH294" i="8"/>
  <c r="CG293" i="8"/>
  <c r="CH290" i="8"/>
  <c r="CG289" i="8"/>
  <c r="CH286" i="8"/>
  <c r="CG285" i="8"/>
  <c r="CH282" i="8"/>
  <c r="CG281" i="8"/>
  <c r="CH278" i="8"/>
  <c r="CG277" i="8"/>
  <c r="CH274" i="8"/>
  <c r="CG273" i="8"/>
  <c r="CH270" i="8"/>
  <c r="CG269" i="8"/>
  <c r="CH266" i="8"/>
  <c r="CG265" i="8"/>
  <c r="CH262" i="8"/>
  <c r="CG261" i="8"/>
  <c r="CH258" i="8"/>
  <c r="CG257" i="8"/>
  <c r="CH254" i="8"/>
  <c r="CG253" i="8"/>
  <c r="CH250" i="8"/>
  <c r="CG249" i="8"/>
  <c r="CH246" i="8"/>
  <c r="CG245" i="8"/>
  <c r="CH242" i="8"/>
  <c r="CG241" i="8"/>
  <c r="CH238" i="8"/>
  <c r="CG237" i="8"/>
  <c r="CH234" i="8"/>
  <c r="CG233" i="8"/>
  <c r="CH230" i="8"/>
  <c r="CG229" i="8"/>
  <c r="CH226" i="8"/>
  <c r="CG225" i="8"/>
  <c r="CH222" i="8"/>
  <c r="CG221" i="8"/>
  <c r="CH218" i="8"/>
  <c r="CG217" i="8"/>
  <c r="CH214" i="8"/>
  <c r="CG213" i="8"/>
  <c r="CH210" i="8"/>
  <c r="CG209" i="8"/>
  <c r="CH206" i="8"/>
  <c r="CG205" i="8"/>
  <c r="CH202" i="8"/>
  <c r="CG201" i="8"/>
  <c r="CH198" i="8"/>
  <c r="CG197" i="8"/>
  <c r="CH194" i="8"/>
  <c r="CG193" i="8"/>
  <c r="CH190" i="8"/>
  <c r="CG189" i="8"/>
  <c r="CH186" i="8"/>
  <c r="CG185" i="8"/>
  <c r="CH182" i="8"/>
  <c r="CG181" i="8"/>
  <c r="CH178" i="8"/>
  <c r="CG177" i="8"/>
  <c r="CH174" i="8"/>
  <c r="CG173" i="8"/>
  <c r="CH170" i="8"/>
  <c r="CG169" i="8"/>
  <c r="CH166" i="8"/>
  <c r="CG165" i="8"/>
  <c r="CH162" i="8"/>
  <c r="CG161" i="8"/>
  <c r="CH158" i="8"/>
  <c r="CG157" i="8"/>
  <c r="CH154" i="8"/>
  <c r="CG153" i="8"/>
  <c r="CH150" i="8"/>
  <c r="CG149" i="8"/>
  <c r="CH146" i="8"/>
  <c r="CG145" i="8"/>
  <c r="CH142" i="8"/>
  <c r="CG141" i="8"/>
  <c r="CH138" i="8"/>
  <c r="CG137" i="8"/>
  <c r="CH134" i="8"/>
  <c r="CG133" i="8"/>
  <c r="CH130" i="8"/>
  <c r="CG129" i="8"/>
  <c r="CH126" i="8"/>
  <c r="CG125" i="8"/>
  <c r="CH122" i="8"/>
  <c r="CG121" i="8"/>
  <c r="CH118" i="8"/>
  <c r="CG117" i="8"/>
  <c r="CH114" i="8"/>
  <c r="CG113" i="8"/>
  <c r="CH110" i="8"/>
  <c r="CG109" i="8"/>
  <c r="CH106" i="8"/>
  <c r="CG105" i="8"/>
  <c r="CH102" i="8"/>
  <c r="CG101" i="8"/>
  <c r="CH98" i="8"/>
  <c r="CG97" i="8"/>
  <c r="CH94" i="8"/>
  <c r="CG93" i="8"/>
  <c r="CH90" i="8"/>
  <c r="CG89" i="8"/>
  <c r="CH86" i="8"/>
  <c r="CG85" i="8"/>
  <c r="CH82" i="8"/>
  <c r="CG81" i="8"/>
  <c r="CH78" i="8"/>
  <c r="CG77" i="8"/>
  <c r="CH74" i="8"/>
  <c r="CG73" i="8"/>
  <c r="CH70" i="8"/>
  <c r="CG69" i="8"/>
  <c r="CH66" i="8"/>
  <c r="CG65" i="8"/>
  <c r="CH62" i="8"/>
  <c r="CG61" i="8"/>
  <c r="CH58" i="8"/>
  <c r="CG57" i="8"/>
  <c r="CH54" i="8"/>
  <c r="CG53" i="8"/>
  <c r="CH50" i="8"/>
  <c r="CG49" i="8"/>
  <c r="CH46" i="8"/>
  <c r="CG45" i="8"/>
  <c r="CH42" i="8"/>
  <c r="CG41" i="8"/>
  <c r="CH38" i="8"/>
  <c r="CG37" i="8"/>
  <c r="CH34" i="8"/>
  <c r="CG33" i="8"/>
  <c r="CH30" i="8"/>
  <c r="CG29" i="8"/>
  <c r="CH26" i="8"/>
  <c r="CG25" i="8"/>
  <c r="CH22" i="8"/>
  <c r="CG21" i="8"/>
  <c r="CH18" i="8"/>
  <c r="CG17" i="8"/>
  <c r="CH14" i="8"/>
  <c r="CG13" i="8"/>
  <c r="CH10" i="8"/>
  <c r="CG9" i="8"/>
  <c r="CG8" i="8"/>
  <c r="CH4" i="8"/>
  <c r="CG3" i="8"/>
  <c r="CG119" i="8"/>
  <c r="CG115" i="8"/>
  <c r="CH112" i="8"/>
  <c r="CG111" i="8"/>
  <c r="CG107" i="8"/>
  <c r="CG103" i="8"/>
  <c r="CG99" i="8"/>
  <c r="CG95" i="8"/>
  <c r="CG91" i="8"/>
  <c r="CH84" i="8"/>
  <c r="CH80" i="8"/>
  <c r="CH76" i="8"/>
  <c r="CG75" i="8"/>
  <c r="CG71" i="8"/>
  <c r="CH64" i="8"/>
  <c r="CG63" i="8"/>
  <c r="CG59" i="8"/>
  <c r="CG55" i="8"/>
  <c r="CG51" i="8"/>
  <c r="CG47" i="8"/>
  <c r="CG43" i="8"/>
  <c r="CG39" i="8"/>
  <c r="CG35" i="8"/>
  <c r="CG31" i="8"/>
  <c r="CH24" i="8"/>
  <c r="CH20" i="8"/>
  <c r="CG19" i="8"/>
  <c r="CH12" i="8"/>
  <c r="CH45" i="8"/>
  <c r="CG36" i="8"/>
  <c r="CH29" i="8"/>
  <c r="CG28" i="8"/>
  <c r="CH25" i="8"/>
  <c r="CG20" i="8"/>
  <c r="CH9" i="8"/>
  <c r="CG2" i="8"/>
  <c r="CH1642" i="8"/>
  <c r="CG1637" i="8"/>
  <c r="CH1634" i="8"/>
  <c r="CG1629" i="8"/>
  <c r="CH1626" i="8"/>
  <c r="CG1621" i="8"/>
  <c r="CH1618" i="8"/>
  <c r="CG1613" i="8"/>
  <c r="CH1610" i="8"/>
  <c r="CG1605" i="8"/>
  <c r="CH1602" i="8"/>
  <c r="CG1597" i="8"/>
  <c r="CH1594" i="8"/>
  <c r="CG1589" i="8"/>
  <c r="CH1586" i="8"/>
  <c r="CG1581" i="8"/>
  <c r="CH1578" i="8"/>
  <c r="CG1573" i="8"/>
  <c r="CH1570" i="8"/>
  <c r="CG1566" i="8"/>
  <c r="CG1562" i="8"/>
  <c r="CG1558" i="8"/>
  <c r="CG1554" i="8"/>
  <c r="CG1550" i="8"/>
  <c r="CG1548" i="8"/>
  <c r="CH1546" i="8"/>
  <c r="CG1545" i="8"/>
  <c r="CH1543" i="8"/>
  <c r="CG1540" i="8"/>
  <c r="CH1538" i="8"/>
  <c r="CG1537" i="8"/>
  <c r="CH1535" i="8"/>
  <c r="CG1532" i="8"/>
  <c r="CH1530" i="8"/>
  <c r="CG1529" i="8"/>
  <c r="CH1527" i="8"/>
  <c r="CG1524" i="8"/>
  <c r="CH1522" i="8"/>
  <c r="CG1521" i="8"/>
  <c r="CH1519" i="8"/>
  <c r="CG1518" i="8"/>
  <c r="CH1515" i="8"/>
  <c r="CG1514" i="8"/>
  <c r="CH1511" i="8"/>
  <c r="CG1510" i="8"/>
  <c r="CH1507" i="8"/>
  <c r="CG1506" i="8"/>
  <c r="CH1503" i="8"/>
  <c r="CG1502" i="8"/>
  <c r="CH1499" i="8"/>
  <c r="CG1498" i="8"/>
  <c r="CH1495" i="8"/>
  <c r="CG1494" i="8"/>
  <c r="CH1491" i="8"/>
  <c r="CG1490" i="8"/>
  <c r="CH1487" i="8"/>
  <c r="CG1486" i="8"/>
  <c r="CH1483" i="8"/>
  <c r="CG1482" i="8"/>
  <c r="CH1479" i="8"/>
  <c r="CG1478" i="8"/>
  <c r="CH1475" i="8"/>
  <c r="CG1474" i="8"/>
  <c r="CH1471" i="8"/>
  <c r="CG1470" i="8"/>
  <c r="CH1467" i="8"/>
  <c r="CG1466" i="8"/>
  <c r="CH1463" i="8"/>
  <c r="CG1462" i="8"/>
  <c r="CH1459" i="8"/>
  <c r="CG1458" i="8"/>
  <c r="CH1455" i="8"/>
  <c r="CG1454" i="8"/>
  <c r="CH1451" i="8"/>
  <c r="CG1450" i="8"/>
  <c r="CH1447" i="8"/>
  <c r="CG1446" i="8"/>
  <c r="CH1443" i="8"/>
  <c r="CG1442" i="8"/>
  <c r="CH1439" i="8"/>
  <c r="CG1438" i="8"/>
  <c r="CH1435" i="8"/>
  <c r="CG1434" i="8"/>
  <c r="CH1431" i="8"/>
  <c r="CG1430" i="8"/>
  <c r="CH1427" i="8"/>
  <c r="CG1426" i="8"/>
  <c r="CH1423" i="8"/>
  <c r="CG1422" i="8"/>
  <c r="CH1419" i="8"/>
  <c r="CG1418" i="8"/>
  <c r="CH1415" i="8"/>
  <c r="CG1414" i="8"/>
  <c r="CH1411" i="8"/>
  <c r="CG1410" i="8"/>
  <c r="CH1407" i="8"/>
  <c r="CG1406" i="8"/>
  <c r="CH1403" i="8"/>
  <c r="CG1402" i="8"/>
  <c r="CH1399" i="8"/>
  <c r="CG1398" i="8"/>
  <c r="CH1395" i="8"/>
  <c r="CG1394" i="8"/>
  <c r="CH1391" i="8"/>
  <c r="CG1390" i="8"/>
  <c r="CH1387" i="8"/>
  <c r="CG1386" i="8"/>
  <c r="CH1383" i="8"/>
  <c r="CG1382" i="8"/>
  <c r="CH1379" i="8"/>
  <c r="CG1378" i="8"/>
  <c r="CH1375" i="8"/>
  <c r="CG1374" i="8"/>
  <c r="CH1371" i="8"/>
  <c r="CG1370" i="8"/>
  <c r="CH1367" i="8"/>
  <c r="CG1366" i="8"/>
  <c r="CH1363" i="8"/>
  <c r="CG1362" i="8"/>
  <c r="CH1359" i="8"/>
  <c r="CG1358" i="8"/>
  <c r="CH1355" i="8"/>
  <c r="CG1354" i="8"/>
  <c r="CH1351" i="8"/>
  <c r="CG1350" i="8"/>
  <c r="CH1347" i="8"/>
  <c r="CG1346" i="8"/>
  <c r="CH1343" i="8"/>
  <c r="CG1342" i="8"/>
  <c r="CH1339" i="8"/>
  <c r="CG1338" i="8"/>
  <c r="CH1335" i="8"/>
  <c r="CG1334" i="8"/>
  <c r="CH1331" i="8"/>
  <c r="CG1330" i="8"/>
  <c r="CH1327" i="8"/>
  <c r="CG1326" i="8"/>
  <c r="CH1323" i="8"/>
  <c r="CG1322" i="8"/>
  <c r="CH1319" i="8"/>
  <c r="CG1318" i="8"/>
  <c r="CH1315" i="8"/>
  <c r="CG1314" i="8"/>
  <c r="CH1311" i="8"/>
  <c r="CG1310" i="8"/>
  <c r="CH1307" i="8"/>
  <c r="CG1306" i="8"/>
  <c r="CH1303" i="8"/>
  <c r="CG1302" i="8"/>
  <c r="CH1299" i="8"/>
  <c r="CG1298" i="8"/>
  <c r="CH1295" i="8"/>
  <c r="CG1294" i="8"/>
  <c r="CH1291" i="8"/>
  <c r="CG1290" i="8"/>
  <c r="CH1287" i="8"/>
  <c r="CG1286" i="8"/>
  <c r="CH1283" i="8"/>
  <c r="CG1282" i="8"/>
  <c r="CH1279" i="8"/>
  <c r="CG1278" i="8"/>
  <c r="CH1275" i="8"/>
  <c r="CG1274" i="8"/>
  <c r="CH1271" i="8"/>
  <c r="CG1270" i="8"/>
  <c r="CH1267" i="8"/>
  <c r="CG1266" i="8"/>
  <c r="CH1263" i="8"/>
  <c r="CG1262" i="8"/>
  <c r="CH1259" i="8"/>
  <c r="CG1258" i="8"/>
  <c r="CH1255" i="8"/>
  <c r="CG1254" i="8"/>
  <c r="CH1251" i="8"/>
  <c r="CG1250" i="8"/>
  <c r="CH1247" i="8"/>
  <c r="CG1246" i="8"/>
  <c r="CH1243" i="8"/>
  <c r="CG1242" i="8"/>
  <c r="CH1239" i="8"/>
  <c r="CG1238" i="8"/>
  <c r="CH1235" i="8"/>
  <c r="CG1234" i="8"/>
  <c r="CH1231" i="8"/>
  <c r="CG1230" i="8"/>
  <c r="CH1227" i="8"/>
  <c r="CG1226" i="8"/>
  <c r="CH1223" i="8"/>
  <c r="CG1222" i="8"/>
  <c r="CH1219" i="8"/>
  <c r="CG1218" i="8"/>
  <c r="CH1215" i="8"/>
  <c r="CG1214" i="8"/>
  <c r="CH1211" i="8"/>
  <c r="CG1210" i="8"/>
  <c r="CH1207" i="8"/>
  <c r="CG1206" i="8"/>
  <c r="CH1203" i="8"/>
  <c r="CG1202" i="8"/>
  <c r="CH1199" i="8"/>
  <c r="CG1198" i="8"/>
  <c r="CH1195" i="8"/>
  <c r="CG1194" i="8"/>
  <c r="CH1191" i="8"/>
  <c r="CG1190" i="8"/>
  <c r="CH1187" i="8"/>
  <c r="CG1186" i="8"/>
  <c r="CH1183" i="8"/>
  <c r="CG1182" i="8"/>
  <c r="CH1179" i="8"/>
  <c r="CG1178" i="8"/>
  <c r="CH1175" i="8"/>
  <c r="CG1174" i="8"/>
  <c r="CH1171" i="8"/>
  <c r="CG1170" i="8"/>
  <c r="CH1167" i="8"/>
  <c r="CG1166" i="8"/>
  <c r="CH1163" i="8"/>
  <c r="CG1162" i="8"/>
  <c r="CH1159" i="8"/>
  <c r="CG1158" i="8"/>
  <c r="CH1155" i="8"/>
  <c r="CG1154" i="8"/>
  <c r="CH1151" i="8"/>
  <c r="CG1150" i="8"/>
  <c r="CH1147" i="8"/>
  <c r="CG1146" i="8"/>
  <c r="CH1143" i="8"/>
  <c r="CG1142" i="8"/>
  <c r="CH1139" i="8"/>
  <c r="CG1138" i="8"/>
  <c r="CH1135" i="8"/>
  <c r="CG1134" i="8"/>
  <c r="CH1131" i="8"/>
  <c r="CG1130" i="8"/>
  <c r="CH1127" i="8"/>
  <c r="CG1126" i="8"/>
  <c r="CH1123" i="8"/>
  <c r="CG1122" i="8"/>
  <c r="CH1119" i="8"/>
  <c r="CG1118" i="8"/>
  <c r="CH1115" i="8"/>
  <c r="CG1114" i="8"/>
  <c r="CH1111" i="8"/>
  <c r="CG1110" i="8"/>
  <c r="CH1107" i="8"/>
  <c r="CG1106" i="8"/>
  <c r="CH1103" i="8"/>
  <c r="CG1102" i="8"/>
  <c r="CH1099" i="8"/>
  <c r="CG1098" i="8"/>
  <c r="CH1095" i="8"/>
  <c r="CG1094" i="8"/>
  <c r="CH1091" i="8"/>
  <c r="CG1090" i="8"/>
  <c r="CH1087" i="8"/>
  <c r="CG1086" i="8"/>
  <c r="CH1083" i="8"/>
  <c r="CG1082" i="8"/>
  <c r="CH1079" i="8"/>
  <c r="CG1078" i="8"/>
  <c r="CH1075" i="8"/>
  <c r="CG1074" i="8"/>
  <c r="CH1071" i="8"/>
  <c r="CG1070" i="8"/>
  <c r="CH1067" i="8"/>
  <c r="CG1066" i="8"/>
  <c r="CH1063" i="8"/>
  <c r="CG1062" i="8"/>
  <c r="CH1059" i="8"/>
  <c r="CG1058" i="8"/>
  <c r="CH1055" i="8"/>
  <c r="CG1054" i="8"/>
  <c r="CH1051" i="8"/>
  <c r="CG1050" i="8"/>
  <c r="CH1047" i="8"/>
  <c r="CG1046" i="8"/>
  <c r="CH1043" i="8"/>
  <c r="CG1042" i="8"/>
  <c r="CH1039" i="8"/>
  <c r="CG1038" i="8"/>
  <c r="CH1035" i="8"/>
  <c r="CG1034" i="8"/>
  <c r="CH1031" i="8"/>
  <c r="CG1030" i="8"/>
  <c r="CH1027" i="8"/>
  <c r="CG1026" i="8"/>
  <c r="CH1023" i="8"/>
  <c r="CG1022" i="8"/>
  <c r="CH1019" i="8"/>
  <c r="CG1018" i="8"/>
  <c r="CH1015" i="8"/>
  <c r="CG1014" i="8"/>
  <c r="CH1011" i="8"/>
  <c r="CG1010" i="8"/>
  <c r="CH1007" i="8"/>
  <c r="CG1006" i="8"/>
  <c r="CH1003" i="8"/>
  <c r="CG1002" i="8"/>
  <c r="CH999" i="8"/>
  <c r="CG998" i="8"/>
  <c r="CH995" i="8"/>
  <c r="CG994" i="8"/>
  <c r="CH991" i="8"/>
  <c r="CG990" i="8"/>
  <c r="CH987" i="8"/>
  <c r="CG986" i="8"/>
  <c r="CH983" i="8"/>
  <c r="CG982" i="8"/>
  <c r="CH979" i="8"/>
  <c r="CG978" i="8"/>
  <c r="CH975" i="8"/>
  <c r="CG974" i="8"/>
  <c r="CH971" i="8"/>
  <c r="CG970" i="8"/>
  <c r="CH967" i="8"/>
  <c r="CG966" i="8"/>
  <c r="CH963" i="8"/>
  <c r="CG962" i="8"/>
  <c r="CH959" i="8"/>
  <c r="CG958" i="8"/>
  <c r="CH955" i="8"/>
  <c r="CG954" i="8"/>
  <c r="CH951" i="8"/>
  <c r="CG950" i="8"/>
  <c r="CH947" i="8"/>
  <c r="CG946" i="8"/>
  <c r="CH943" i="8"/>
  <c r="CG942" i="8"/>
  <c r="CH939" i="8"/>
  <c r="CG938" i="8"/>
  <c r="CH935" i="8"/>
  <c r="CG934" i="8"/>
  <c r="CH931" i="8"/>
  <c r="CG930" i="8"/>
  <c r="CH927" i="8"/>
  <c r="CG926" i="8"/>
  <c r="CH923" i="8"/>
  <c r="CG922" i="8"/>
  <c r="CH919" i="8"/>
  <c r="CG918" i="8"/>
  <c r="CH915" i="8"/>
  <c r="CG914" i="8"/>
  <c r="CH911" i="8"/>
  <c r="CG910" i="8"/>
  <c r="CH907" i="8"/>
  <c r="CG906" i="8"/>
  <c r="CH903" i="8"/>
  <c r="CG902" i="8"/>
  <c r="CH899" i="8"/>
  <c r="CG898" i="8"/>
  <c r="CH895" i="8"/>
  <c r="CG894" i="8"/>
  <c r="CH891" i="8"/>
  <c r="CG890" i="8"/>
  <c r="CH887" i="8"/>
  <c r="CG886" i="8"/>
  <c r="CH883" i="8"/>
  <c r="CG882" i="8"/>
  <c r="CH879" i="8"/>
  <c r="CG878" i="8"/>
  <c r="CH875" i="8"/>
  <c r="CG874" i="8"/>
  <c r="CH871" i="8"/>
  <c r="CG870" i="8"/>
  <c r="CH867" i="8"/>
  <c r="CG866" i="8"/>
  <c r="CH863" i="8"/>
  <c r="CG862" i="8"/>
  <c r="CH859" i="8"/>
  <c r="CG858" i="8"/>
  <c r="CH855" i="8"/>
  <c r="CG854" i="8"/>
  <c r="CH851" i="8"/>
  <c r="CG850" i="8"/>
  <c r="CH847" i="8"/>
  <c r="CG846" i="8"/>
  <c r="CH843" i="8"/>
  <c r="CG842" i="8"/>
  <c r="CH839" i="8"/>
  <c r="CG838" i="8"/>
  <c r="CH835" i="8"/>
  <c r="CG834" i="8"/>
  <c r="CH831" i="8"/>
  <c r="CG830" i="8"/>
  <c r="CH827" i="8"/>
  <c r="CG826" i="8"/>
  <c r="CH823" i="8"/>
  <c r="CG822" i="8"/>
  <c r="CH819" i="8"/>
  <c r="CG818" i="8"/>
  <c r="CH815" i="8"/>
  <c r="CG814" i="8"/>
  <c r="CH811" i="8"/>
  <c r="CG810" i="8"/>
  <c r="CH807" i="8"/>
  <c r="CG806" i="8"/>
  <c r="CH803" i="8"/>
  <c r="CG802" i="8"/>
  <c r="CH799" i="8"/>
  <c r="CG798" i="8"/>
  <c r="CH795" i="8"/>
  <c r="CG794" i="8"/>
  <c r="CH791" i="8"/>
  <c r="CG790" i="8"/>
  <c r="CH787" i="8"/>
  <c r="CG786" i="8"/>
  <c r="CH783" i="8"/>
  <c r="CG782" i="8"/>
  <c r="CH779" i="8"/>
  <c r="CG778" i="8"/>
  <c r="CH775" i="8"/>
  <c r="CG774" i="8"/>
  <c r="CH771" i="8"/>
  <c r="CG770" i="8"/>
  <c r="CH767" i="8"/>
  <c r="CG766" i="8"/>
  <c r="CH763" i="8"/>
  <c r="CG762" i="8"/>
  <c r="CH759" i="8"/>
  <c r="CG758" i="8"/>
  <c r="CH755" i="8"/>
  <c r="CG754" i="8"/>
  <c r="CH751" i="8"/>
  <c r="CG750" i="8"/>
  <c r="CH747" i="8"/>
  <c r="CG746" i="8"/>
  <c r="CH743" i="8"/>
  <c r="CG742" i="8"/>
  <c r="CH739" i="8"/>
  <c r="CG738" i="8"/>
  <c r="CH735" i="8"/>
  <c r="CG734" i="8"/>
  <c r="CH731" i="8"/>
  <c r="CG730" i="8"/>
  <c r="CH727" i="8"/>
  <c r="CG726" i="8"/>
  <c r="CH723" i="8"/>
  <c r="CG722" i="8"/>
  <c r="CH719" i="8"/>
  <c r="CG718" i="8"/>
  <c r="CH715" i="8"/>
  <c r="CG714" i="8"/>
  <c r="CH711" i="8"/>
  <c r="CG710" i="8"/>
  <c r="CH707" i="8"/>
  <c r="CG706" i="8"/>
  <c r="CH703" i="8"/>
  <c r="CG702" i="8"/>
  <c r="CH699" i="8"/>
  <c r="CG698" i="8"/>
  <c r="CH695" i="8"/>
  <c r="CG694" i="8"/>
  <c r="CH691" i="8"/>
  <c r="CG690" i="8"/>
  <c r="CH687" i="8"/>
  <c r="CG686" i="8"/>
  <c r="CH683" i="8"/>
  <c r="CG682" i="8"/>
  <c r="CH679" i="8"/>
  <c r="CG678" i="8"/>
  <c r="CH675" i="8"/>
  <c r="CG674" i="8"/>
  <c r="CH671" i="8"/>
  <c r="CG670" i="8"/>
  <c r="CH667" i="8"/>
  <c r="CG666" i="8"/>
  <c r="CH663" i="8"/>
  <c r="CG662" i="8"/>
  <c r="CH659" i="8"/>
  <c r="CG658" i="8"/>
  <c r="CH655" i="8"/>
  <c r="CG654" i="8"/>
  <c r="CH651" i="8"/>
  <c r="CG650" i="8"/>
  <c r="CH647" i="8"/>
  <c r="CG646" i="8"/>
  <c r="CH643" i="8"/>
  <c r="CG642" i="8"/>
  <c r="CH639" i="8"/>
  <c r="CG638" i="8"/>
  <c r="CH635" i="8"/>
  <c r="CG634" i="8"/>
  <c r="CH631" i="8"/>
  <c r="CG630" i="8"/>
  <c r="CH627" i="8"/>
  <c r="CG626" i="8"/>
  <c r="CH623" i="8"/>
  <c r="CG622" i="8"/>
  <c r="CH619" i="8"/>
  <c r="CG618" i="8"/>
  <c r="CH615" i="8"/>
  <c r="CG614" i="8"/>
  <c r="CH611" i="8"/>
  <c r="CG610" i="8"/>
  <c r="CH607" i="8"/>
  <c r="CG606" i="8"/>
  <c r="CH603" i="8"/>
  <c r="CG602" i="8"/>
  <c r="CH599" i="8"/>
  <c r="CG598" i="8"/>
  <c r="CH595" i="8"/>
  <c r="CG594" i="8"/>
  <c r="CH591" i="8"/>
  <c r="CG590" i="8"/>
  <c r="CH587" i="8"/>
  <c r="CG586" i="8"/>
  <c r="CH583" i="8"/>
  <c r="CG582" i="8"/>
  <c r="CH579" i="8"/>
  <c r="CG578" i="8"/>
  <c r="CH575" i="8"/>
  <c r="CG574" i="8"/>
  <c r="CH571" i="8"/>
  <c r="CG570" i="8"/>
  <c r="CH567" i="8"/>
  <c r="CG566" i="8"/>
  <c r="CH563" i="8"/>
  <c r="CG562" i="8"/>
  <c r="CH559" i="8"/>
  <c r="CG558" i="8"/>
  <c r="CH555" i="8"/>
  <c r="CG554" i="8"/>
  <c r="CH551" i="8"/>
  <c r="CG550" i="8"/>
  <c r="CH547" i="8"/>
  <c r="CG546" i="8"/>
  <c r="CH543" i="8"/>
  <c r="CG542" i="8"/>
  <c r="CH539" i="8"/>
  <c r="CG538" i="8"/>
  <c r="CH535" i="8"/>
  <c r="CG534" i="8"/>
  <c r="CH531" i="8"/>
  <c r="CG530" i="8"/>
  <c r="CH527" i="8"/>
  <c r="CG526" i="8"/>
  <c r="CH523" i="8"/>
  <c r="CG522" i="8"/>
  <c r="CH519" i="8"/>
  <c r="CG518" i="8"/>
  <c r="CH515" i="8"/>
  <c r="CG514" i="8"/>
  <c r="CH511" i="8"/>
  <c r="CG510" i="8"/>
  <c r="CH507" i="8"/>
  <c r="CG506" i="8"/>
  <c r="CH503" i="8"/>
  <c r="CG502" i="8"/>
  <c r="CH499" i="8"/>
  <c r="CG498" i="8"/>
  <c r="CH495" i="8"/>
  <c r="CG494" i="8"/>
  <c r="CH491" i="8"/>
  <c r="CG490" i="8"/>
  <c r="CH487" i="8"/>
  <c r="CG486" i="8"/>
  <c r="CH483" i="8"/>
  <c r="CG482" i="8"/>
  <c r="CH479" i="8"/>
  <c r="CG478" i="8"/>
  <c r="CH475" i="8"/>
  <c r="CG474" i="8"/>
  <c r="CH471" i="8"/>
  <c r="CG470" i="8"/>
  <c r="CH467" i="8"/>
  <c r="CG466" i="8"/>
  <c r="CH463" i="8"/>
  <c r="CG462" i="8"/>
  <c r="CH459" i="8"/>
  <c r="CG458" i="8"/>
  <c r="CH455" i="8"/>
  <c r="CG454" i="8"/>
  <c r="CH451" i="8"/>
  <c r="CG450" i="8"/>
  <c r="CH447" i="8"/>
  <c r="CG446" i="8"/>
  <c r="CH443" i="8"/>
  <c r="CG442" i="8"/>
  <c r="CH439" i="8"/>
  <c r="CG438" i="8"/>
  <c r="CH435" i="8"/>
  <c r="CG434" i="8"/>
  <c r="CH431" i="8"/>
  <c r="CG430" i="8"/>
  <c r="CH427" i="8"/>
  <c r="CG426" i="8"/>
  <c r="CH423" i="8"/>
  <c r="CG422" i="8"/>
  <c r="CH419" i="8"/>
  <c r="CG418" i="8"/>
  <c r="CH415" i="8"/>
  <c r="CG414" i="8"/>
  <c r="CH411" i="8"/>
  <c r="CG410" i="8"/>
  <c r="CH407" i="8"/>
  <c r="CG406" i="8"/>
  <c r="CH403" i="8"/>
  <c r="CG402" i="8"/>
  <c r="CH399" i="8"/>
  <c r="CG398" i="8"/>
  <c r="CH395" i="8"/>
  <c r="CG394" i="8"/>
  <c r="CH391" i="8"/>
  <c r="CG390" i="8"/>
  <c r="CH387" i="8"/>
  <c r="CG386" i="8"/>
  <c r="CH383" i="8"/>
  <c r="CG382" i="8"/>
  <c r="CH379" i="8"/>
  <c r="CG378" i="8"/>
  <c r="CH375" i="8"/>
  <c r="CG374" i="8"/>
  <c r="CH371" i="8"/>
  <c r="CG370" i="8"/>
  <c r="CH367" i="8"/>
  <c r="CG366" i="8"/>
  <c r="CH363" i="8"/>
  <c r="CG362" i="8"/>
  <c r="CH359" i="8"/>
  <c r="CG358" i="8"/>
  <c r="CH355" i="8"/>
  <c r="CG354" i="8"/>
  <c r="CH351" i="8"/>
  <c r="CG350" i="8"/>
  <c r="CH347" i="8"/>
  <c r="CG346" i="8"/>
  <c r="CH343" i="8"/>
  <c r="CG342" i="8"/>
  <c r="CH339" i="8"/>
  <c r="CG338" i="8"/>
  <c r="CH335" i="8"/>
  <c r="CG334" i="8"/>
  <c r="CH331" i="8"/>
  <c r="CG330" i="8"/>
  <c r="CH327" i="8"/>
  <c r="CG326" i="8"/>
  <c r="CH323" i="8"/>
  <c r="CG322" i="8"/>
  <c r="CH319" i="8"/>
  <c r="CG318" i="8"/>
  <c r="CH315" i="8"/>
  <c r="CG314" i="8"/>
  <c r="CH311" i="8"/>
  <c r="CG310" i="8"/>
  <c r="CH307" i="8"/>
  <c r="CG306" i="8"/>
  <c r="CH303" i="8"/>
  <c r="CG302" i="8"/>
  <c r="CH299" i="8"/>
  <c r="CG298" i="8"/>
  <c r="CH295" i="8"/>
  <c r="CG294" i="8"/>
  <c r="CH291" i="8"/>
  <c r="CG290" i="8"/>
  <c r="CH287" i="8"/>
  <c r="CG286" i="8"/>
  <c r="CH283" i="8"/>
  <c r="CG282" i="8"/>
  <c r="CH279" i="8"/>
  <c r="CG278" i="8"/>
  <c r="CH275" i="8"/>
  <c r="CG274" i="8"/>
  <c r="CH271" i="8"/>
  <c r="CG270" i="8"/>
  <c r="CH267" i="8"/>
  <c r="CG266" i="8"/>
  <c r="CH263" i="8"/>
  <c r="CG262" i="8"/>
  <c r="CH259" i="8"/>
  <c r="CG258" i="8"/>
  <c r="CH255" i="8"/>
  <c r="CG254" i="8"/>
  <c r="CH251" i="8"/>
  <c r="CG250" i="8"/>
  <c r="CH247" i="8"/>
  <c r="CG246" i="8"/>
  <c r="CH243" i="8"/>
  <c r="CG242" i="8"/>
  <c r="CH239" i="8"/>
  <c r="CG238" i="8"/>
  <c r="CH235" i="8"/>
  <c r="CG234" i="8"/>
  <c r="CH231" i="8"/>
  <c r="CG230" i="8"/>
  <c r="CH227" i="8"/>
  <c r="CG226" i="8"/>
  <c r="CH223" i="8"/>
  <c r="CG222" i="8"/>
  <c r="CH219" i="8"/>
  <c r="CG218" i="8"/>
  <c r="CH215" i="8"/>
  <c r="CG214" i="8"/>
  <c r="CH211" i="8"/>
  <c r="CG210" i="8"/>
  <c r="CH207" i="8"/>
  <c r="CG206" i="8"/>
  <c r="CH203" i="8"/>
  <c r="CG202" i="8"/>
  <c r="CH199" i="8"/>
  <c r="CG198" i="8"/>
  <c r="CH195" i="8"/>
  <c r="CG194" i="8"/>
  <c r="CH191" i="8"/>
  <c r="CG190" i="8"/>
  <c r="CH187" i="8"/>
  <c r="CG186" i="8"/>
  <c r="CH183" i="8"/>
  <c r="CG182" i="8"/>
  <c r="CH179" i="8"/>
  <c r="CG178" i="8"/>
  <c r="CH175" i="8"/>
  <c r="CG174" i="8"/>
  <c r="CH171" i="8"/>
  <c r="CG170" i="8"/>
  <c r="CH167" i="8"/>
  <c r="CG166" i="8"/>
  <c r="CH163" i="8"/>
  <c r="CG162" i="8"/>
  <c r="CH159" i="8"/>
  <c r="CG158" i="8"/>
  <c r="CH155" i="8"/>
  <c r="CG154" i="8"/>
  <c r="CH151" i="8"/>
  <c r="CG150" i="8"/>
  <c r="CH147" i="8"/>
  <c r="CG146" i="8"/>
  <c r="CH143" i="8"/>
  <c r="CG142" i="8"/>
  <c r="CH139" i="8"/>
  <c r="CG138" i="8"/>
  <c r="CH135" i="8"/>
  <c r="CG134" i="8"/>
  <c r="CH131" i="8"/>
  <c r="CG130" i="8"/>
  <c r="CH127" i="8"/>
  <c r="CG126" i="8"/>
  <c r="CH123" i="8"/>
  <c r="CG122" i="8"/>
  <c r="CH119" i="8"/>
  <c r="CG118" i="8"/>
  <c r="CH115" i="8"/>
  <c r="CG114" i="8"/>
  <c r="CH111" i="8"/>
  <c r="CG110" i="8"/>
  <c r="CH107" i="8"/>
  <c r="CG106" i="8"/>
  <c r="CH103" i="8"/>
  <c r="CG102" i="8"/>
  <c r="CH99" i="8"/>
  <c r="CG98" i="8"/>
  <c r="CH95" i="8"/>
  <c r="CG94" i="8"/>
  <c r="CH91" i="8"/>
  <c r="CG90" i="8"/>
  <c r="CH87" i="8"/>
  <c r="CG86" i="8"/>
  <c r="CH83" i="8"/>
  <c r="CG82" i="8"/>
  <c r="CH79" i="8"/>
  <c r="CG78" i="8"/>
  <c r="CH75" i="8"/>
  <c r="CG74" i="8"/>
  <c r="CH71" i="8"/>
  <c r="CG70" i="8"/>
  <c r="CH67" i="8"/>
  <c r="CG66" i="8"/>
  <c r="CH63" i="8"/>
  <c r="CG62" i="8"/>
  <c r="CH59" i="8"/>
  <c r="CG58" i="8"/>
  <c r="CH55" i="8"/>
  <c r="CG54" i="8"/>
  <c r="CH51" i="8"/>
  <c r="CG50" i="8"/>
  <c r="CH47" i="8"/>
  <c r="CG46" i="8"/>
  <c r="CH43" i="8"/>
  <c r="CG42" i="8"/>
  <c r="CH39" i="8"/>
  <c r="CG38" i="8"/>
  <c r="CH35" i="8"/>
  <c r="CG34" i="8"/>
  <c r="CH31" i="8"/>
  <c r="CG30" i="8"/>
  <c r="CH27" i="8"/>
  <c r="CG26" i="8"/>
  <c r="CH23" i="8"/>
  <c r="CG22" i="8"/>
  <c r="CH19" i="8"/>
  <c r="CG18" i="8"/>
  <c r="CH15" i="8"/>
  <c r="CG14" i="8"/>
  <c r="CH11" i="8"/>
  <c r="CG10" i="8"/>
  <c r="CH6" i="8"/>
  <c r="CH5" i="8"/>
  <c r="CG4" i="8"/>
  <c r="CG127" i="8"/>
  <c r="CH124" i="8"/>
  <c r="CG123" i="8"/>
  <c r="CH120" i="8"/>
  <c r="CH116" i="8"/>
  <c r="CH108" i="8"/>
  <c r="CH104" i="8"/>
  <c r="CH100" i="8"/>
  <c r="CH96" i="8"/>
  <c r="CH92" i="8"/>
  <c r="CH88" i="8"/>
  <c r="CG87" i="8"/>
  <c r="CG83" i="8"/>
  <c r="CG79" i="8"/>
  <c r="CH72" i="8"/>
  <c r="CH68" i="8"/>
  <c r="CG67" i="8"/>
  <c r="CH60" i="8"/>
  <c r="CH56" i="8"/>
  <c r="CH52" i="8"/>
  <c r="CH48" i="8"/>
  <c r="CH44" i="8"/>
  <c r="CH40" i="8"/>
  <c r="CH36" i="8"/>
  <c r="CH32" i="8"/>
  <c r="CH28" i="8"/>
  <c r="CG27" i="8"/>
  <c r="CG23" i="8"/>
  <c r="CH16" i="8"/>
  <c r="CG15" i="8"/>
  <c r="CG11" i="8"/>
  <c r="CH7" i="8"/>
  <c r="CG6" i="8"/>
  <c r="CG5" i="8"/>
  <c r="CH2" i="8"/>
  <c r="CG60" i="8"/>
  <c r="CG52" i="8"/>
  <c r="CH49" i="8"/>
  <c r="CG44" i="8"/>
  <c r="CH37" i="8"/>
  <c r="CG32" i="8"/>
  <c r="CH17" i="8"/>
  <c r="CH8" i="8"/>
  <c r="CG7" i="8"/>
  <c r="CH1567" i="8"/>
  <c r="CH1563" i="8"/>
  <c r="CH1559" i="8"/>
  <c r="CH1555" i="8"/>
  <c r="CH1551" i="8"/>
  <c r="CG1546" i="8"/>
  <c r="CH1541" i="8"/>
  <c r="CG1538" i="8"/>
  <c r="CH1533" i="8"/>
  <c r="CG1530" i="8"/>
  <c r="CH1525" i="8"/>
  <c r="CG1522" i="8"/>
  <c r="CG1519" i="8"/>
  <c r="CH1516" i="8"/>
  <c r="CG1515" i="8"/>
  <c r="CH1512" i="8"/>
  <c r="CG1511" i="8"/>
  <c r="CH1508" i="8"/>
  <c r="CG1507" i="8"/>
  <c r="CH1504" i="8"/>
  <c r="CG1503" i="8"/>
  <c r="CH1500" i="8"/>
  <c r="CG1499" i="8"/>
  <c r="CH1496" i="8"/>
  <c r="CG1495" i="8"/>
  <c r="CH1492" i="8"/>
  <c r="CG1491" i="8"/>
  <c r="CH1488" i="8"/>
  <c r="CG1487" i="8"/>
  <c r="CH1484" i="8"/>
  <c r="CG1483" i="8"/>
  <c r="CH1480" i="8"/>
  <c r="CG1479" i="8"/>
  <c r="CH1476" i="8"/>
  <c r="CG1475" i="8"/>
  <c r="CH1472" i="8"/>
  <c r="CG1471" i="8"/>
  <c r="CH1468" i="8"/>
  <c r="CG1467" i="8"/>
  <c r="CH1464" i="8"/>
  <c r="CG1463" i="8"/>
  <c r="CH1460" i="8"/>
  <c r="CG1459" i="8"/>
  <c r="CH1456" i="8"/>
  <c r="CG1455" i="8"/>
  <c r="CH1452" i="8"/>
  <c r="CG1451" i="8"/>
  <c r="CH1448" i="8"/>
  <c r="CG1447" i="8"/>
  <c r="CH1444" i="8"/>
  <c r="CG1443" i="8"/>
  <c r="CH1440" i="8"/>
  <c r="CG1439" i="8"/>
  <c r="CH1436" i="8"/>
  <c r="CG1435" i="8"/>
  <c r="CH1432" i="8"/>
  <c r="CG1431" i="8"/>
  <c r="CH1428" i="8"/>
  <c r="CG1427" i="8"/>
  <c r="CH1424" i="8"/>
  <c r="CG1423" i="8"/>
  <c r="CH1420" i="8"/>
  <c r="CG1419" i="8"/>
  <c r="CH1416" i="8"/>
  <c r="CG1415" i="8"/>
  <c r="CH1412" i="8"/>
  <c r="CG1411" i="8"/>
  <c r="CH1408" i="8"/>
  <c r="CG1407" i="8"/>
  <c r="CH1404" i="8"/>
  <c r="CG1403" i="8"/>
  <c r="CH1400" i="8"/>
  <c r="CG1399" i="8"/>
  <c r="CH1396" i="8"/>
  <c r="CG1395" i="8"/>
  <c r="CH1392" i="8"/>
  <c r="CG1391" i="8"/>
  <c r="CH1388" i="8"/>
  <c r="CG1387" i="8"/>
  <c r="CH1384" i="8"/>
  <c r="CG1383" i="8"/>
  <c r="CH1380" i="8"/>
  <c r="CG1379" i="8"/>
  <c r="CH1376" i="8"/>
  <c r="CG1375" i="8"/>
  <c r="CH1372" i="8"/>
  <c r="CG1371" i="8"/>
  <c r="CH1368" i="8"/>
  <c r="CG1367" i="8"/>
  <c r="CH1364" i="8"/>
  <c r="CG1363" i="8"/>
  <c r="CH1360" i="8"/>
  <c r="CG1359" i="8"/>
  <c r="CH1356" i="8"/>
  <c r="CG1355" i="8"/>
  <c r="CH1352" i="8"/>
  <c r="CG1351" i="8"/>
  <c r="CH1348" i="8"/>
  <c r="CG1347" i="8"/>
  <c r="CH1344" i="8"/>
  <c r="CG1343" i="8"/>
  <c r="CH1340" i="8"/>
  <c r="CG1339" i="8"/>
  <c r="CH1336" i="8"/>
  <c r="CG1335" i="8"/>
  <c r="CH1332" i="8"/>
  <c r="CG1331" i="8"/>
  <c r="CH1328" i="8"/>
  <c r="CG1327" i="8"/>
  <c r="CH1324" i="8"/>
  <c r="CG1323" i="8"/>
  <c r="CH1320" i="8"/>
  <c r="CG1319" i="8"/>
  <c r="CH1316" i="8"/>
  <c r="CG1315" i="8"/>
  <c r="CH1312" i="8"/>
  <c r="CG1311" i="8"/>
  <c r="CH1308" i="8"/>
  <c r="CG1307" i="8"/>
  <c r="CH1304" i="8"/>
  <c r="CG1303" i="8"/>
  <c r="CH1300" i="8"/>
  <c r="CG1299" i="8"/>
  <c r="CH1296" i="8"/>
  <c r="CG1295" i="8"/>
  <c r="CH1292" i="8"/>
  <c r="CG1291" i="8"/>
  <c r="CH1288" i="8"/>
  <c r="CG1287" i="8"/>
  <c r="CH1284" i="8"/>
  <c r="CG1283" i="8"/>
  <c r="CH1280" i="8"/>
  <c r="CG1279" i="8"/>
  <c r="CH1276" i="8"/>
  <c r="CG1275" i="8"/>
  <c r="CH1272" i="8"/>
  <c r="CG1271" i="8"/>
  <c r="CH1268" i="8"/>
  <c r="CG1267" i="8"/>
  <c r="CH1264" i="8"/>
  <c r="CG1263" i="8"/>
  <c r="CH1260" i="8"/>
  <c r="CG1259" i="8"/>
  <c r="CH1256" i="8"/>
  <c r="CG1255" i="8"/>
  <c r="CH1252" i="8"/>
  <c r="CG1251" i="8"/>
  <c r="CH1248" i="8"/>
  <c r="CG1247" i="8"/>
  <c r="CH1244" i="8"/>
  <c r="CG1243" i="8"/>
  <c r="CH1240" i="8"/>
  <c r="CG1239" i="8"/>
  <c r="CH1236" i="8"/>
  <c r="CG1235" i="8"/>
  <c r="CH1232" i="8"/>
  <c r="CG1231" i="8"/>
  <c r="CH1228" i="8"/>
  <c r="CG1227" i="8"/>
  <c r="CH1224" i="8"/>
  <c r="CG1223" i="8"/>
  <c r="CH1220" i="8"/>
  <c r="CG1219" i="8"/>
  <c r="CH1216" i="8"/>
  <c r="CG1215" i="8"/>
  <c r="CH1212" i="8"/>
  <c r="CG1211" i="8"/>
  <c r="CH1208" i="8"/>
  <c r="CG1207" i="8"/>
  <c r="CH1204" i="8"/>
  <c r="CG1203" i="8"/>
  <c r="CH1200" i="8"/>
  <c r="CG1199" i="8"/>
  <c r="CH1196" i="8"/>
  <c r="CG1195" i="8"/>
  <c r="CH1192" i="8"/>
  <c r="CG1191" i="8"/>
  <c r="CH1188" i="8"/>
  <c r="CG1187" i="8"/>
  <c r="CH1184" i="8"/>
  <c r="CG1183" i="8"/>
  <c r="CH1180" i="8"/>
  <c r="CG1179" i="8"/>
  <c r="CH1176" i="8"/>
  <c r="CG1175" i="8"/>
  <c r="CH1172" i="8"/>
  <c r="CG1171" i="8"/>
  <c r="CH1168" i="8"/>
  <c r="CG1167" i="8"/>
  <c r="CH1164" i="8"/>
  <c r="CG1163" i="8"/>
  <c r="CH1160" i="8"/>
  <c r="CG1159" i="8"/>
  <c r="CH1156" i="8"/>
  <c r="CG1155" i="8"/>
  <c r="CH1152" i="8"/>
  <c r="CG1151" i="8"/>
  <c r="CH1148" i="8"/>
  <c r="CG1147" i="8"/>
  <c r="CH1144" i="8"/>
  <c r="CG1143" i="8"/>
  <c r="CH1140" i="8"/>
  <c r="CG1139" i="8"/>
  <c r="CH1136" i="8"/>
  <c r="CG1135" i="8"/>
  <c r="CH1132" i="8"/>
  <c r="CG1131" i="8"/>
  <c r="CH1128" i="8"/>
  <c r="CG1127" i="8"/>
  <c r="CH1124" i="8"/>
  <c r="CG1123" i="8"/>
  <c r="CH1120" i="8"/>
  <c r="CG1119" i="8"/>
  <c r="CH1116" i="8"/>
  <c r="CG1115" i="8"/>
  <c r="CH1112" i="8"/>
  <c r="CG1111" i="8"/>
  <c r="CH1108" i="8"/>
  <c r="CG1107" i="8"/>
  <c r="CH1104" i="8"/>
  <c r="CG1103" i="8"/>
  <c r="CH1100" i="8"/>
  <c r="CG1099" i="8"/>
  <c r="CH1096" i="8"/>
  <c r="CG1095" i="8"/>
  <c r="CH1092" i="8"/>
  <c r="CG1091" i="8"/>
  <c r="CH1088" i="8"/>
  <c r="CG1087" i="8"/>
  <c r="CH1084" i="8"/>
  <c r="CG1083" i="8"/>
  <c r="CH1080" i="8"/>
  <c r="CG1079" i="8"/>
  <c r="CH1076" i="8"/>
  <c r="CG1075" i="8"/>
  <c r="CH1072" i="8"/>
  <c r="CG1071" i="8"/>
  <c r="CH1068" i="8"/>
  <c r="CG1067" i="8"/>
  <c r="CH1064" i="8"/>
  <c r="CG1063" i="8"/>
  <c r="CH1060" i="8"/>
  <c r="CG1059" i="8"/>
  <c r="CH1056" i="8"/>
  <c r="CG1055" i="8"/>
  <c r="CH1052" i="8"/>
  <c r="CG1051" i="8"/>
  <c r="CH1048" i="8"/>
  <c r="CG1047" i="8"/>
  <c r="CH1044" i="8"/>
  <c r="CG1043" i="8"/>
  <c r="CH1040" i="8"/>
  <c r="CG1039" i="8"/>
  <c r="CH1036" i="8"/>
  <c r="CG1035" i="8"/>
  <c r="CH1032" i="8"/>
  <c r="CG1031" i="8"/>
  <c r="CH1028" i="8"/>
  <c r="CG1027" i="8"/>
  <c r="CH1024" i="8"/>
  <c r="CG1023" i="8"/>
  <c r="CH1020" i="8"/>
  <c r="CG1019" i="8"/>
  <c r="CH1016" i="8"/>
  <c r="CG1015" i="8"/>
  <c r="CH1012" i="8"/>
  <c r="CG1011" i="8"/>
  <c r="CH1008" i="8"/>
  <c r="CG1007" i="8"/>
  <c r="CH1004" i="8"/>
  <c r="CG1003" i="8"/>
  <c r="CH1000" i="8"/>
  <c r="CG999" i="8"/>
  <c r="CH996" i="8"/>
  <c r="CG995" i="8"/>
  <c r="CH992" i="8"/>
  <c r="CG991" i="8"/>
  <c r="CH988" i="8"/>
  <c r="CG987" i="8"/>
  <c r="CH984" i="8"/>
  <c r="CG983" i="8"/>
  <c r="CH980" i="8"/>
  <c r="CG979" i="8"/>
  <c r="CH976" i="8"/>
  <c r="CG975" i="8"/>
  <c r="CH972" i="8"/>
  <c r="CG971" i="8"/>
  <c r="CH968" i="8"/>
  <c r="CG967" i="8"/>
  <c r="CH964" i="8"/>
  <c r="CG963" i="8"/>
  <c r="CH960" i="8"/>
  <c r="CG959" i="8"/>
  <c r="CH956" i="8"/>
  <c r="CG955" i="8"/>
  <c r="CH952" i="8"/>
  <c r="CG951" i="8"/>
  <c r="CH948" i="8"/>
  <c r="CG947" i="8"/>
  <c r="CH944" i="8"/>
  <c r="CG943" i="8"/>
  <c r="CH940" i="8"/>
  <c r="CG939" i="8"/>
  <c r="CH936" i="8"/>
  <c r="CG935" i="8"/>
  <c r="CH932" i="8"/>
  <c r="CG931" i="8"/>
  <c r="CH928" i="8"/>
  <c r="CG927" i="8"/>
  <c r="CH924" i="8"/>
  <c r="CG923" i="8"/>
  <c r="CH920" i="8"/>
  <c r="CG919" i="8"/>
  <c r="CH916" i="8"/>
  <c r="CG915" i="8"/>
  <c r="CH912" i="8"/>
  <c r="CG911" i="8"/>
  <c r="CH908" i="8"/>
  <c r="CG907" i="8"/>
  <c r="CH904" i="8"/>
  <c r="CG903" i="8"/>
  <c r="CH900" i="8"/>
  <c r="CG899" i="8"/>
  <c r="CH896" i="8"/>
  <c r="CG895" i="8"/>
  <c r="CH892" i="8"/>
  <c r="CG891" i="8"/>
  <c r="CH888" i="8"/>
  <c r="CG887" i="8"/>
  <c r="CH884" i="8"/>
  <c r="CG883" i="8"/>
  <c r="CH880" i="8"/>
  <c r="CG879" i="8"/>
  <c r="CH876" i="8"/>
  <c r="CG875" i="8"/>
  <c r="CH872" i="8"/>
  <c r="CG871" i="8"/>
  <c r="CH868" i="8"/>
  <c r="CG867" i="8"/>
  <c r="CH864" i="8"/>
  <c r="CG863" i="8"/>
  <c r="CH860" i="8"/>
  <c r="CG859" i="8"/>
  <c r="CH856" i="8"/>
  <c r="CG855" i="8"/>
  <c r="CH852" i="8"/>
  <c r="CG851" i="8"/>
  <c r="CH848" i="8"/>
  <c r="CG847" i="8"/>
  <c r="CH844" i="8"/>
  <c r="CG843" i="8"/>
  <c r="CH840" i="8"/>
  <c r="CG839" i="8"/>
  <c r="CH836" i="8"/>
  <c r="CG835" i="8"/>
  <c r="CH832" i="8"/>
  <c r="CG831" i="8"/>
  <c r="CH828" i="8"/>
  <c r="CG827" i="8"/>
  <c r="CH824" i="8"/>
  <c r="CG823" i="8"/>
  <c r="CH820" i="8"/>
  <c r="CG819" i="8"/>
  <c r="CH816" i="8"/>
  <c r="CG815" i="8"/>
  <c r="CH812" i="8"/>
  <c r="CG811" i="8"/>
  <c r="CH808" i="8"/>
  <c r="CG807" i="8"/>
  <c r="CH804" i="8"/>
  <c r="CG803" i="8"/>
  <c r="CH800" i="8"/>
  <c r="CG799" i="8"/>
  <c r="CH796" i="8"/>
  <c r="CG795" i="8"/>
  <c r="CH792" i="8"/>
  <c r="CG791" i="8"/>
  <c r="CH788" i="8"/>
  <c r="CG787" i="8"/>
  <c r="CH784" i="8"/>
  <c r="CG783" i="8"/>
  <c r="CH780" i="8"/>
  <c r="CG779" i="8"/>
  <c r="CH776" i="8"/>
  <c r="CG775" i="8"/>
  <c r="CH772" i="8"/>
  <c r="CG771" i="8"/>
  <c r="CH768" i="8"/>
  <c r="CG767" i="8"/>
  <c r="CH764" i="8"/>
  <c r="CG763" i="8"/>
  <c r="CH760" i="8"/>
  <c r="CG759" i="8"/>
  <c r="CH756" i="8"/>
  <c r="CG755" i="8"/>
  <c r="CH752" i="8"/>
  <c r="CG751" i="8"/>
  <c r="CH748" i="8"/>
  <c r="CG747" i="8"/>
  <c r="CH744" i="8"/>
  <c r="CG743" i="8"/>
  <c r="CH740" i="8"/>
  <c r="CG739" i="8"/>
  <c r="CH736" i="8"/>
  <c r="CG735" i="8"/>
  <c r="CH732" i="8"/>
  <c r="CG731" i="8"/>
  <c r="CH728" i="8"/>
  <c r="CG727" i="8"/>
  <c r="CH724" i="8"/>
  <c r="CG723" i="8"/>
  <c r="CH720" i="8"/>
  <c r="CG719" i="8"/>
  <c r="CH716" i="8"/>
  <c r="CG715" i="8"/>
  <c r="CH712" i="8"/>
  <c r="CG711" i="8"/>
  <c r="CH708" i="8"/>
  <c r="CG707" i="8"/>
  <c r="CH704" i="8"/>
  <c r="CG703" i="8"/>
  <c r="CH700" i="8"/>
  <c r="CG699" i="8"/>
  <c r="CH696" i="8"/>
  <c r="CG695" i="8"/>
  <c r="CH692" i="8"/>
  <c r="CG691" i="8"/>
  <c r="CH688" i="8"/>
  <c r="CG687" i="8"/>
  <c r="CH684" i="8"/>
  <c r="CG683" i="8"/>
  <c r="CH680" i="8"/>
  <c r="CG679" i="8"/>
  <c r="CH676" i="8"/>
  <c r="CG675" i="8"/>
  <c r="CH672" i="8"/>
  <c r="CG671" i="8"/>
  <c r="CH668" i="8"/>
  <c r="CG667" i="8"/>
  <c r="CH664" i="8"/>
  <c r="CG663" i="8"/>
  <c r="CH660" i="8"/>
  <c r="CG659" i="8"/>
  <c r="CH656" i="8"/>
  <c r="CG655" i="8"/>
  <c r="CH652" i="8"/>
  <c r="CG651" i="8"/>
  <c r="CH648" i="8"/>
  <c r="CG647" i="8"/>
  <c r="CH644" i="8"/>
  <c r="CG643" i="8"/>
  <c r="CH640" i="8"/>
  <c r="CG639" i="8"/>
  <c r="CH636" i="8"/>
  <c r="CG635" i="8"/>
  <c r="CH632" i="8"/>
  <c r="CG631" i="8"/>
  <c r="CH628" i="8"/>
  <c r="CG627" i="8"/>
  <c r="CH624" i="8"/>
  <c r="CG623" i="8"/>
  <c r="CH620" i="8"/>
  <c r="CG619" i="8"/>
  <c r="CH616" i="8"/>
  <c r="CG615" i="8"/>
  <c r="CH612" i="8"/>
  <c r="CG611" i="8"/>
  <c r="CH608" i="8"/>
  <c r="CG607" i="8"/>
  <c r="CH604" i="8"/>
  <c r="CG603" i="8"/>
  <c r="CH600" i="8"/>
  <c r="CG599" i="8"/>
  <c r="CH596" i="8"/>
  <c r="CG595" i="8"/>
  <c r="CH592" i="8"/>
  <c r="CG591" i="8"/>
  <c r="CH588" i="8"/>
  <c r="CG587" i="8"/>
  <c r="CH584" i="8"/>
  <c r="CG583" i="8"/>
  <c r="CH580" i="8"/>
  <c r="CG579" i="8"/>
  <c r="CH576" i="8"/>
  <c r="CG575" i="8"/>
  <c r="CH572" i="8"/>
  <c r="CG571" i="8"/>
  <c r="CH568" i="8"/>
  <c r="CG567" i="8"/>
  <c r="CH564" i="8"/>
  <c r="CG563" i="8"/>
  <c r="CH560" i="8"/>
  <c r="CG559" i="8"/>
  <c r="CH556" i="8"/>
  <c r="CG555" i="8"/>
  <c r="CH552" i="8"/>
  <c r="CG551" i="8"/>
  <c r="CH548" i="8"/>
  <c r="CG547" i="8"/>
  <c r="CH544" i="8"/>
  <c r="CG543" i="8"/>
  <c r="CH540" i="8"/>
  <c r="CG539" i="8"/>
  <c r="CH536" i="8"/>
  <c r="CG535" i="8"/>
  <c r="CH532" i="8"/>
  <c r="CG531" i="8"/>
  <c r="CH528" i="8"/>
  <c r="CG527" i="8"/>
  <c r="CH524" i="8"/>
  <c r="CG523" i="8"/>
  <c r="CH520" i="8"/>
  <c r="CG519" i="8"/>
  <c r="CH516" i="8"/>
  <c r="CG515" i="8"/>
  <c r="CH512" i="8"/>
  <c r="CG511" i="8"/>
  <c r="CH508" i="8"/>
  <c r="CG507" i="8"/>
  <c r="CH504" i="8"/>
  <c r="CG503" i="8"/>
  <c r="CH500" i="8"/>
  <c r="CG499" i="8"/>
  <c r="CH496" i="8"/>
  <c r="CG495" i="8"/>
  <c r="CH492" i="8"/>
  <c r="CG491" i="8"/>
  <c r="CH488" i="8"/>
  <c r="CG487" i="8"/>
  <c r="CH484" i="8"/>
  <c r="CG483" i="8"/>
  <c r="CH480" i="8"/>
  <c r="CG479" i="8"/>
  <c r="CH476" i="8"/>
  <c r="CG475" i="8"/>
  <c r="CH472" i="8"/>
  <c r="CG471" i="8"/>
  <c r="CH468" i="8"/>
  <c r="CG467" i="8"/>
  <c r="CH464" i="8"/>
  <c r="CG463" i="8"/>
  <c r="CH460" i="8"/>
  <c r="CG459" i="8"/>
  <c r="CH456" i="8"/>
  <c r="CG455" i="8"/>
  <c r="CH452" i="8"/>
  <c r="CG451" i="8"/>
  <c r="CH448" i="8"/>
  <c r="CG447" i="8"/>
  <c r="CH444" i="8"/>
  <c r="CG443" i="8"/>
  <c r="CH440" i="8"/>
  <c r="CG439" i="8"/>
  <c r="CH436" i="8"/>
  <c r="CG435" i="8"/>
  <c r="CH432" i="8"/>
  <c r="CG431" i="8"/>
  <c r="CH428" i="8"/>
  <c r="CG427" i="8"/>
  <c r="CH424" i="8"/>
  <c r="CG423" i="8"/>
  <c r="CH420" i="8"/>
  <c r="CG419" i="8"/>
  <c r="CH416" i="8"/>
  <c r="CG415" i="8"/>
  <c r="CH412" i="8"/>
  <c r="CG411" i="8"/>
  <c r="CH408" i="8"/>
  <c r="CG407" i="8"/>
  <c r="CH404" i="8"/>
  <c r="CG403" i="8"/>
  <c r="CH400" i="8"/>
  <c r="CG399" i="8"/>
  <c r="CH396" i="8"/>
  <c r="CG395" i="8"/>
  <c r="CH392" i="8"/>
  <c r="CG391" i="8"/>
  <c r="CH388" i="8"/>
  <c r="CG387" i="8"/>
  <c r="CH384" i="8"/>
  <c r="CG383" i="8"/>
  <c r="CH380" i="8"/>
  <c r="CG379" i="8"/>
  <c r="CH376" i="8"/>
  <c r="CG375" i="8"/>
  <c r="CH372" i="8"/>
  <c r="CG371" i="8"/>
  <c r="CH368" i="8"/>
  <c r="CG367" i="8"/>
  <c r="CH364" i="8"/>
  <c r="CG363" i="8"/>
  <c r="CH360" i="8"/>
  <c r="CG359" i="8"/>
  <c r="CH356" i="8"/>
  <c r="CG355" i="8"/>
  <c r="CH352" i="8"/>
  <c r="CG351" i="8"/>
  <c r="CH348" i="8"/>
  <c r="CG347" i="8"/>
  <c r="CH344" i="8"/>
  <c r="CG343" i="8"/>
  <c r="CH340" i="8"/>
  <c r="CG339" i="8"/>
  <c r="CH336" i="8"/>
  <c r="CG335" i="8"/>
  <c r="CH332" i="8"/>
  <c r="CG331" i="8"/>
  <c r="CH328" i="8"/>
  <c r="CG327" i="8"/>
  <c r="CH324" i="8"/>
  <c r="CG323" i="8"/>
  <c r="CH320" i="8"/>
  <c r="CG319" i="8"/>
  <c r="CH316" i="8"/>
  <c r="CG315" i="8"/>
  <c r="CH312" i="8"/>
  <c r="CG311" i="8"/>
  <c r="CH308" i="8"/>
  <c r="CG307" i="8"/>
  <c r="CH304" i="8"/>
  <c r="CG303" i="8"/>
  <c r="CH300" i="8"/>
  <c r="CG299" i="8"/>
  <c r="CH296" i="8"/>
  <c r="CG295" i="8"/>
  <c r="CH292" i="8"/>
  <c r="CG291" i="8"/>
  <c r="CH288" i="8"/>
  <c r="CG287" i="8"/>
  <c r="CH284" i="8"/>
  <c r="CG283" i="8"/>
  <c r="CH280" i="8"/>
  <c r="CG279" i="8"/>
  <c r="CH276" i="8"/>
  <c r="CG275" i="8"/>
  <c r="CH272" i="8"/>
  <c r="CG271" i="8"/>
  <c r="CH268" i="8"/>
  <c r="CG267" i="8"/>
  <c r="CH264" i="8"/>
  <c r="CG263" i="8"/>
  <c r="CH260" i="8"/>
  <c r="CG259" i="8"/>
  <c r="CH256" i="8"/>
  <c r="CG255" i="8"/>
  <c r="CH252" i="8"/>
  <c r="CG251" i="8"/>
  <c r="CH248" i="8"/>
  <c r="CG247" i="8"/>
  <c r="CH244" i="8"/>
  <c r="CG243" i="8"/>
  <c r="CH240" i="8"/>
  <c r="CG239" i="8"/>
  <c r="CH236" i="8"/>
  <c r="CG235" i="8"/>
  <c r="CH232" i="8"/>
  <c r="CG231" i="8"/>
  <c r="CH228" i="8"/>
  <c r="CG227" i="8"/>
  <c r="CH224" i="8"/>
  <c r="CG223" i="8"/>
  <c r="CH220" i="8"/>
  <c r="CG219" i="8"/>
  <c r="CH216" i="8"/>
  <c r="CG215" i="8"/>
  <c r="CH212" i="8"/>
  <c r="CG211" i="8"/>
  <c r="CH208" i="8"/>
  <c r="CG207" i="8"/>
  <c r="CH204" i="8"/>
  <c r="CG203" i="8"/>
  <c r="CH200" i="8"/>
  <c r="CG199" i="8"/>
  <c r="CH196" i="8"/>
  <c r="CG195" i="8"/>
  <c r="CH192" i="8"/>
  <c r="CG191" i="8"/>
  <c r="CH188" i="8"/>
  <c r="CG187" i="8"/>
  <c r="CH184" i="8"/>
  <c r="CG183" i="8"/>
  <c r="CH180" i="8"/>
  <c r="CG179" i="8"/>
  <c r="CH176" i="8"/>
  <c r="CG175" i="8"/>
  <c r="CH172" i="8"/>
  <c r="CG171" i="8"/>
  <c r="CH168" i="8"/>
  <c r="CG167" i="8"/>
  <c r="CH164" i="8"/>
  <c r="CG163" i="8"/>
  <c r="CH160" i="8"/>
  <c r="CG159" i="8"/>
  <c r="CH156" i="8"/>
  <c r="CG155" i="8"/>
  <c r="CH152" i="8"/>
  <c r="CG151" i="8"/>
  <c r="CH148" i="8"/>
  <c r="CG147" i="8"/>
  <c r="CH144" i="8"/>
  <c r="CG143" i="8"/>
  <c r="CH140" i="8"/>
  <c r="CG139" i="8"/>
  <c r="CH136" i="8"/>
  <c r="CG135" i="8"/>
  <c r="CH132" i="8"/>
  <c r="CG131" i="8"/>
  <c r="CH128" i="8"/>
  <c r="CH30" i="4"/>
  <c r="CG29" i="4"/>
  <c r="CH26" i="4"/>
  <c r="CG25" i="4"/>
  <c r="CH22" i="4"/>
  <c r="CG21" i="4"/>
  <c r="CH18" i="4"/>
  <c r="CG17" i="4"/>
  <c r="CH14" i="4"/>
  <c r="CG13" i="4"/>
  <c r="CH10" i="4"/>
  <c r="CG9" i="4"/>
  <c r="CH6" i="4"/>
  <c r="CG5" i="4"/>
  <c r="CH2" i="4"/>
  <c r="CG30" i="4"/>
  <c r="CH27" i="4"/>
  <c r="CG26" i="4"/>
  <c r="CH23" i="4"/>
  <c r="CG22" i="4"/>
  <c r="CH19" i="4"/>
  <c r="CG18" i="4"/>
  <c r="CH15" i="4"/>
  <c r="CG14" i="4"/>
  <c r="CH11" i="4"/>
  <c r="CG10" i="4"/>
  <c r="CH7" i="4"/>
  <c r="CG6" i="4"/>
  <c r="CH3" i="4"/>
  <c r="CG2" i="4"/>
  <c r="CH28" i="4"/>
  <c r="CG27" i="4"/>
  <c r="CH24" i="4"/>
  <c r="CG23" i="4"/>
  <c r="CH20" i="4"/>
  <c r="CG19" i="4"/>
  <c r="CH16" i="4"/>
  <c r="CG15" i="4"/>
  <c r="CH12" i="4"/>
  <c r="CG11" i="4"/>
  <c r="CH8" i="4"/>
  <c r="CG7" i="4"/>
  <c r="CH4" i="4"/>
  <c r="CG3" i="4"/>
  <c r="CH29" i="4"/>
  <c r="CG28" i="4"/>
  <c r="CH25" i="4"/>
  <c r="CG24" i="4"/>
  <c r="CH21" i="4"/>
  <c r="CG20" i="4"/>
  <c r="CH17" i="4"/>
  <c r="CG16" i="4"/>
  <c r="CH13" i="4"/>
  <c r="CG12" i="4"/>
  <c r="CH9" i="4"/>
  <c r="CG8" i="4"/>
  <c r="CH5" i="4"/>
  <c r="CG4" i="4"/>
  <c r="R2" i="28" l="1"/>
  <c r="M562" i="28" s="1"/>
  <c r="N38" i="27"/>
  <c r="N42" i="27"/>
  <c r="N46" i="27"/>
  <c r="N50" i="27"/>
  <c r="N56" i="27"/>
  <c r="N60" i="27"/>
  <c r="N64" i="27"/>
  <c r="N68" i="27"/>
  <c r="N72" i="27"/>
  <c r="N76" i="27"/>
  <c r="N81" i="27"/>
  <c r="N85" i="27"/>
  <c r="N91" i="27"/>
  <c r="N98" i="27"/>
  <c r="N105" i="27"/>
  <c r="N110" i="27"/>
  <c r="N119" i="27"/>
  <c r="J249" i="27"/>
  <c r="J251" i="27"/>
  <c r="N253" i="27"/>
  <c r="J257" i="27"/>
  <c r="L261" i="27"/>
  <c r="N262" i="27"/>
  <c r="J264" i="27"/>
  <c r="L265" i="27"/>
  <c r="N266" i="27"/>
  <c r="L269" i="27"/>
  <c r="N270" i="27"/>
  <c r="J272" i="27"/>
  <c r="L274" i="27"/>
  <c r="N275" i="27"/>
  <c r="J278" i="27"/>
  <c r="L281" i="27"/>
  <c r="N282" i="27"/>
  <c r="J285" i="27"/>
  <c r="L286" i="27"/>
  <c r="N287" i="27"/>
  <c r="J291" i="27"/>
  <c r="L292" i="27"/>
  <c r="N293" i="27"/>
  <c r="J295" i="27"/>
  <c r="L296" i="27"/>
  <c r="N298" i="27"/>
  <c r="J300" i="27"/>
  <c r="L301" i="27"/>
  <c r="N302" i="27"/>
  <c r="J305" i="27"/>
  <c r="L306" i="27"/>
  <c r="N307" i="27"/>
  <c r="N309" i="27"/>
  <c r="L311" i="27"/>
  <c r="N312" i="27"/>
  <c r="J314" i="27"/>
  <c r="L315" i="27"/>
  <c r="N316" i="27"/>
  <c r="J319" i="27"/>
  <c r="L320" i="27"/>
  <c r="N337" i="27"/>
  <c r="N339" i="27"/>
  <c r="N341" i="27"/>
  <c r="N345" i="27"/>
  <c r="L348" i="27"/>
  <c r="N39" i="27"/>
  <c r="N43" i="27"/>
  <c r="N47" i="27"/>
  <c r="N57" i="27"/>
  <c r="N61" i="27"/>
  <c r="N65" i="27"/>
  <c r="N69" i="27"/>
  <c r="N73" i="27"/>
  <c r="N82" i="27"/>
  <c r="N94" i="27"/>
  <c r="N101" i="27"/>
  <c r="N107" i="27"/>
  <c r="N120" i="27"/>
  <c r="J247" i="27"/>
  <c r="L249" i="27"/>
  <c r="J252" i="27"/>
  <c r="J254" i="27"/>
  <c r="J258" i="27"/>
  <c r="N261" i="27"/>
  <c r="J263" i="27"/>
  <c r="L264" i="27"/>
  <c r="N265" i="27"/>
  <c r="J267" i="27"/>
  <c r="N269" i="27"/>
  <c r="J271" i="27"/>
  <c r="L272" i="27"/>
  <c r="N274" i="27"/>
  <c r="J277" i="27"/>
  <c r="L278" i="27"/>
  <c r="N281" i="27"/>
  <c r="J283" i="27"/>
  <c r="L285" i="27"/>
  <c r="N286" i="27"/>
  <c r="J288" i="27"/>
  <c r="L291" i="27"/>
  <c r="N292" i="27"/>
  <c r="J294" i="27"/>
  <c r="L295" i="27"/>
  <c r="N296" i="27"/>
  <c r="J299" i="27"/>
  <c r="L300" i="27"/>
  <c r="N301" i="27"/>
  <c r="J303" i="27"/>
  <c r="L305" i="27"/>
  <c r="N306" i="27"/>
  <c r="L308" i="27"/>
  <c r="J310" i="27"/>
  <c r="N311" i="27"/>
  <c r="J313" i="27"/>
  <c r="L314" i="27"/>
  <c r="N315" i="27"/>
  <c r="J318" i="27"/>
  <c r="L319" i="27"/>
  <c r="N320" i="27"/>
  <c r="L335" i="27"/>
  <c r="L338" i="27"/>
  <c r="L340" i="27"/>
  <c r="L343" i="27"/>
  <c r="L346" i="27"/>
  <c r="N348" i="27"/>
  <c r="N40" i="27"/>
  <c r="N44" i="27"/>
  <c r="N48" i="27"/>
  <c r="N54" i="27"/>
  <c r="N58" i="27"/>
  <c r="N62" i="27"/>
  <c r="N66" i="27"/>
  <c r="N70" i="27"/>
  <c r="N74" i="27"/>
  <c r="N79" i="27"/>
  <c r="N83" i="27"/>
  <c r="N89" i="27"/>
  <c r="N95" i="27"/>
  <c r="N102" i="27"/>
  <c r="N108" i="27"/>
  <c r="N112" i="27"/>
  <c r="N116" i="27"/>
  <c r="N121" i="27"/>
  <c r="J248" i="27"/>
  <c r="N249" i="27"/>
  <c r="N252" i="27"/>
  <c r="J255" i="27"/>
  <c r="J262" i="27"/>
  <c r="L263" i="27"/>
  <c r="N264" i="27"/>
  <c r="J266" i="27"/>
  <c r="L267" i="27"/>
  <c r="J270" i="27"/>
  <c r="L271" i="27"/>
  <c r="N272" i="27"/>
  <c r="J275" i="27"/>
  <c r="L277" i="27"/>
  <c r="N278" i="27"/>
  <c r="J282" i="27"/>
  <c r="L283" i="27"/>
  <c r="N285" i="27"/>
  <c r="J287" i="27"/>
  <c r="L288" i="27"/>
  <c r="N291" i="27"/>
  <c r="J293" i="27"/>
  <c r="L294" i="27"/>
  <c r="N295" i="27"/>
  <c r="J298" i="27"/>
  <c r="L299" i="27"/>
  <c r="N300" i="27"/>
  <c r="J302" i="27"/>
  <c r="L303" i="27"/>
  <c r="N305" i="27"/>
  <c r="J307" i="27"/>
  <c r="N308" i="27"/>
  <c r="L310" i="27"/>
  <c r="J312" i="27"/>
  <c r="L313" i="27"/>
  <c r="N314" i="27"/>
  <c r="J316" i="27"/>
  <c r="L318" i="27"/>
  <c r="N319" i="27"/>
  <c r="N335" i="27"/>
  <c r="N338" i="27"/>
  <c r="N340" i="27"/>
  <c r="L344" i="27"/>
  <c r="L347" i="27"/>
  <c r="N37" i="27"/>
  <c r="N41" i="27"/>
  <c r="N45" i="27"/>
  <c r="N49" i="27"/>
  <c r="N55" i="27"/>
  <c r="N59" i="27"/>
  <c r="N63" i="27"/>
  <c r="N67" i="27"/>
  <c r="N71" i="27"/>
  <c r="N75" i="27"/>
  <c r="N80" i="27"/>
  <c r="N84" i="27"/>
  <c r="N90" i="27"/>
  <c r="N97" i="27"/>
  <c r="N104" i="27"/>
  <c r="N109" i="27"/>
  <c r="N113" i="27"/>
  <c r="N118" i="27"/>
  <c r="N248" i="27"/>
  <c r="J250" i="27"/>
  <c r="J253" i="27"/>
  <c r="J256" i="27"/>
  <c r="J261" i="27"/>
  <c r="L262" i="27"/>
  <c r="N263" i="27"/>
  <c r="J265" i="27"/>
  <c r="L266" i="27"/>
  <c r="N267" i="27"/>
  <c r="L270" i="27"/>
  <c r="N271" i="27"/>
  <c r="J274" i="27"/>
  <c r="L275" i="27"/>
  <c r="N277" i="27"/>
  <c r="J281" i="27"/>
  <c r="L282" i="27"/>
  <c r="N283" i="27"/>
  <c r="J286" i="27"/>
  <c r="L287" i="27"/>
  <c r="N288" i="27"/>
  <c r="J292" i="27"/>
  <c r="L293" i="27"/>
  <c r="N294" i="27"/>
  <c r="J296" i="27"/>
  <c r="L298" i="27"/>
  <c r="N299" i="27"/>
  <c r="J301" i="27"/>
  <c r="L302" i="27"/>
  <c r="N303" i="27"/>
  <c r="J306" i="27"/>
  <c r="L307" i="27"/>
  <c r="L309" i="27"/>
  <c r="N310" i="27"/>
  <c r="L312" i="27"/>
  <c r="N313" i="27"/>
  <c r="J315" i="27"/>
  <c r="L316" i="27"/>
  <c r="N318" i="27"/>
  <c r="J320" i="27"/>
  <c r="L337" i="27"/>
  <c r="L339" i="27"/>
  <c r="L341" i="27"/>
  <c r="L345" i="27"/>
  <c r="Y21" i="26"/>
  <c r="Y18" i="26"/>
  <c r="Y24" i="26" s="1"/>
  <c r="Y22" i="26"/>
  <c r="Y19" i="26"/>
  <c r="Y23" i="26"/>
  <c r="N9" i="12"/>
  <c r="N11" i="12"/>
  <c r="N13" i="12"/>
  <c r="N15" i="12"/>
  <c r="N17" i="12"/>
  <c r="N19" i="12"/>
  <c r="N22" i="12"/>
  <c r="N24" i="12"/>
  <c r="N26" i="12"/>
  <c r="N28" i="12"/>
  <c r="N30" i="12"/>
  <c r="L33" i="12"/>
  <c r="N35" i="12"/>
  <c r="N38" i="12"/>
  <c r="N40" i="12"/>
  <c r="N43" i="12"/>
  <c r="N45" i="12"/>
  <c r="N47" i="12"/>
  <c r="L50" i="12"/>
  <c r="L58" i="12"/>
  <c r="L60" i="12"/>
  <c r="L62" i="12"/>
  <c r="L64" i="12"/>
  <c r="L66" i="12"/>
  <c r="N69" i="12"/>
  <c r="N71" i="12"/>
  <c r="N73" i="12"/>
  <c r="N75" i="12"/>
  <c r="N77" i="12"/>
  <c r="L81" i="12"/>
  <c r="L83" i="12"/>
  <c r="L85" i="12"/>
  <c r="L87" i="12"/>
  <c r="L89" i="12"/>
  <c r="L7" i="12"/>
  <c r="L10" i="12"/>
  <c r="L12" i="12"/>
  <c r="L14" i="12"/>
  <c r="L16" i="12"/>
  <c r="L18" i="12"/>
  <c r="L20" i="12"/>
  <c r="L23" i="12"/>
  <c r="L25" i="12"/>
  <c r="L27" i="12"/>
  <c r="L29" i="12"/>
  <c r="L31" i="12"/>
  <c r="L34" i="12"/>
  <c r="L36" i="12"/>
  <c r="L39" i="12"/>
  <c r="L41" i="12"/>
  <c r="L44" i="12"/>
  <c r="L46" i="12"/>
  <c r="L48" i="12"/>
  <c r="N50" i="12"/>
  <c r="N58" i="12"/>
  <c r="N60" i="12"/>
  <c r="N62" i="12"/>
  <c r="N64" i="12"/>
  <c r="N66" i="12"/>
  <c r="L70" i="12"/>
  <c r="L72" i="12"/>
  <c r="L74" i="12"/>
  <c r="L76" i="12"/>
  <c r="L78" i="12"/>
  <c r="N81" i="12"/>
  <c r="N83" i="12"/>
  <c r="N85" i="12"/>
  <c r="N87" i="12"/>
  <c r="N89" i="12"/>
  <c r="N7" i="12"/>
  <c r="N10" i="12"/>
  <c r="N12" i="12"/>
  <c r="N14" i="12"/>
  <c r="N16" i="12"/>
  <c r="N18" i="12"/>
  <c r="N20" i="12"/>
  <c r="N23" i="12"/>
  <c r="N25" i="12"/>
  <c r="N27" i="12"/>
  <c r="N29" i="12"/>
  <c r="N31" i="12"/>
  <c r="N34" i="12"/>
  <c r="N36" i="12"/>
  <c r="N39" i="12"/>
  <c r="N41" i="12"/>
  <c r="N44" i="12"/>
  <c r="N46" i="12"/>
  <c r="L49" i="12"/>
  <c r="L51" i="12"/>
  <c r="L57" i="12"/>
  <c r="L59" i="12"/>
  <c r="L61" i="12"/>
  <c r="L63" i="12"/>
  <c r="L65" i="12"/>
  <c r="L67" i="12"/>
  <c r="N70" i="12"/>
  <c r="N72" i="12"/>
  <c r="N74" i="12"/>
  <c r="N76" i="12"/>
  <c r="N78" i="12"/>
  <c r="L82" i="12"/>
  <c r="L84" i="12"/>
  <c r="L86" i="12"/>
  <c r="L88" i="12"/>
  <c r="L90" i="12"/>
  <c r="L9" i="12"/>
  <c r="L11" i="12"/>
  <c r="L13" i="12"/>
  <c r="L15" i="12"/>
  <c r="L17" i="12"/>
  <c r="L19" i="12"/>
  <c r="L22" i="12"/>
  <c r="L24" i="12"/>
  <c r="L26" i="12"/>
  <c r="L28" i="12"/>
  <c r="L30" i="12"/>
  <c r="L32" i="12"/>
  <c r="L35" i="12"/>
  <c r="L38" i="12"/>
  <c r="L40" i="12"/>
  <c r="L43" i="12"/>
  <c r="L45" i="12"/>
  <c r="L47" i="12"/>
  <c r="N49" i="12"/>
  <c r="N51" i="12"/>
  <c r="N57" i="12"/>
  <c r="N59" i="12"/>
  <c r="N61" i="12"/>
  <c r="N63" i="12"/>
  <c r="N65" i="12"/>
  <c r="L69" i="12"/>
  <c r="L71" i="12"/>
  <c r="L73" i="12"/>
  <c r="L75" i="12"/>
  <c r="L77" i="12"/>
  <c r="L79" i="12"/>
  <c r="N82" i="12"/>
  <c r="N84" i="12"/>
  <c r="N86" i="12"/>
  <c r="F32" i="11"/>
  <c r="J41" i="11"/>
  <c r="L41" i="11" s="1"/>
  <c r="J43" i="11"/>
  <c r="L43" i="11" s="1"/>
  <c r="Q38" i="11" s="1"/>
  <c r="R43" i="11"/>
  <c r="J51" i="11"/>
  <c r="L51" i="11" s="1"/>
  <c r="N91" i="11"/>
  <c r="N95" i="11"/>
  <c r="J6" i="11"/>
  <c r="N32" i="11"/>
  <c r="J35" i="11"/>
  <c r="J36" i="11"/>
  <c r="L36" i="11" s="1"/>
  <c r="N36" i="11" s="1"/>
  <c r="J37" i="11"/>
  <c r="L37" i="11" s="1"/>
  <c r="N37" i="11" s="1"/>
  <c r="J38" i="11"/>
  <c r="L38" i="11" s="1"/>
  <c r="N38" i="11" s="1"/>
  <c r="J39" i="11"/>
  <c r="L39" i="11" s="1"/>
  <c r="N39" i="11" s="1"/>
  <c r="J40" i="11"/>
  <c r="L40" i="11" s="1"/>
  <c r="N40" i="11" s="1"/>
  <c r="R41" i="11"/>
  <c r="F56" i="11"/>
  <c r="N69" i="11"/>
  <c r="N92" i="11"/>
  <c r="N96" i="11"/>
  <c r="J10" i="11"/>
  <c r="L10" i="11" s="1"/>
  <c r="R38" i="11"/>
  <c r="P46" i="11" s="1"/>
  <c r="R39" i="11"/>
  <c r="J45" i="11"/>
  <c r="N56" i="11"/>
  <c r="A17" i="10"/>
  <c r="A25" i="10"/>
  <c r="A8" i="10"/>
  <c r="A12" i="10"/>
  <c r="A16" i="10"/>
  <c r="A19" i="10"/>
  <c r="A22" i="10"/>
  <c r="A24" i="10"/>
  <c r="A27" i="10"/>
  <c r="A30" i="10"/>
  <c r="A60" i="10"/>
  <c r="L107" i="10"/>
  <c r="L116" i="10"/>
  <c r="L133" i="10"/>
  <c r="A6" i="10"/>
  <c r="A10" i="10"/>
  <c r="A14" i="10"/>
  <c r="A18" i="10"/>
  <c r="A20" i="10"/>
  <c r="A23" i="10"/>
  <c r="A26" i="10"/>
  <c r="A28" i="10"/>
  <c r="E37" i="10"/>
  <c r="A37" i="10" s="1"/>
  <c r="E45" i="10"/>
  <c r="A45" i="10" s="1"/>
  <c r="L7" i="10"/>
  <c r="L11" i="10"/>
  <c r="L15" i="10"/>
  <c r="L32" i="10"/>
  <c r="F45" i="10"/>
  <c r="F59" i="10"/>
  <c r="I79" i="10"/>
  <c r="J112" i="10"/>
  <c r="J129" i="10"/>
  <c r="H239" i="10"/>
  <c r="G224" i="10"/>
  <c r="G216" i="10"/>
  <c r="G208" i="10"/>
  <c r="G194" i="10"/>
  <c r="G178" i="10"/>
  <c r="G162" i="10"/>
  <c r="H227" i="10"/>
  <c r="H221" i="10"/>
  <c r="H213" i="10"/>
  <c r="H204" i="10"/>
  <c r="H188" i="10"/>
  <c r="H172" i="10"/>
  <c r="H233" i="10"/>
  <c r="H202" i="10"/>
  <c r="H170" i="10"/>
  <c r="H216" i="10"/>
  <c r="G197" i="10"/>
  <c r="J165" i="10"/>
  <c r="H143" i="10"/>
  <c r="H127" i="10"/>
  <c r="G155" i="10"/>
  <c r="G139" i="10"/>
  <c r="H123" i="10"/>
  <c r="G189" i="10"/>
  <c r="G152" i="10"/>
  <c r="G123" i="10"/>
  <c r="H156" i="10"/>
  <c r="H124" i="10"/>
  <c r="G99" i="10"/>
  <c r="G205" i="10"/>
  <c r="G163" i="10"/>
  <c r="G156" i="10"/>
  <c r="G135" i="10"/>
  <c r="H119" i="10"/>
  <c r="H103" i="10"/>
  <c r="I88" i="10"/>
  <c r="H69" i="10"/>
  <c r="J142" i="10"/>
  <c r="J116" i="10"/>
  <c r="H6" i="10"/>
  <c r="F8" i="10"/>
  <c r="L10" i="10"/>
  <c r="J12" i="10"/>
  <c r="E15" i="10"/>
  <c r="K17" i="10"/>
  <c r="F20" i="10"/>
  <c r="F22" i="10"/>
  <c r="J23" i="10"/>
  <c r="J28" i="10"/>
  <c r="E29" i="10"/>
  <c r="H31" i="10"/>
  <c r="J34" i="10"/>
  <c r="K36" i="10"/>
  <c r="L39" i="10"/>
  <c r="I41" i="10"/>
  <c r="I44" i="10"/>
  <c r="I53" i="10"/>
  <c r="J53" i="10"/>
  <c r="F58" i="10"/>
  <c r="E59" i="10"/>
  <c r="L61" i="10"/>
  <c r="J64" i="10"/>
  <c r="F66" i="10"/>
  <c r="E70" i="10"/>
  <c r="H105" i="10"/>
  <c r="H115" i="10"/>
  <c r="G127" i="10"/>
  <c r="H145" i="10"/>
  <c r="J157" i="10"/>
  <c r="F7" i="10"/>
  <c r="L9" i="10"/>
  <c r="K12" i="10"/>
  <c r="F15" i="10"/>
  <c r="G19" i="10"/>
  <c r="I22" i="10"/>
  <c r="G27" i="10"/>
  <c r="I30" i="10"/>
  <c r="G35" i="10"/>
  <c r="I38" i="10"/>
  <c r="G43" i="10"/>
  <c r="I46" i="10"/>
  <c r="L55" i="10"/>
  <c r="H59" i="10"/>
  <c r="J63" i="10"/>
  <c r="G65" i="10"/>
  <c r="F67" i="10"/>
  <c r="I69" i="10"/>
  <c r="F78" i="10"/>
  <c r="G94" i="10"/>
  <c r="H100" i="10"/>
  <c r="J109" i="10"/>
  <c r="G118" i="10"/>
  <c r="J169" i="10"/>
  <c r="E5" i="10"/>
  <c r="E9" i="10"/>
  <c r="E13" i="10"/>
  <c r="F18" i="10"/>
  <c r="J19" i="10"/>
  <c r="F23" i="10"/>
  <c r="K24" i="10"/>
  <c r="H27" i="10"/>
  <c r="J30" i="10"/>
  <c r="I32" i="10"/>
  <c r="L35" i="10"/>
  <c r="K37" i="10"/>
  <c r="F40" i="10"/>
  <c r="I43" i="10"/>
  <c r="G44" i="10"/>
  <c r="F53" i="10"/>
  <c r="E54" i="10"/>
  <c r="I57" i="10"/>
  <c r="J57" i="10"/>
  <c r="F61" i="10"/>
  <c r="E62" i="10"/>
  <c r="I65" i="10"/>
  <c r="J65" i="10"/>
  <c r="K68" i="10"/>
  <c r="E69" i="10"/>
  <c r="G6" i="10"/>
  <c r="G10" i="10"/>
  <c r="G14" i="10"/>
  <c r="L21" i="10"/>
  <c r="L37" i="10"/>
  <c r="L45" i="10"/>
  <c r="L59" i="10"/>
  <c r="I82" i="10"/>
  <c r="H112" i="10"/>
  <c r="H175" i="10"/>
  <c r="H235" i="10"/>
  <c r="G222" i="10"/>
  <c r="G214" i="10"/>
  <c r="G206" i="10"/>
  <c r="G190" i="10"/>
  <c r="G174" i="10"/>
  <c r="H247" i="10"/>
  <c r="G226" i="10"/>
  <c r="H219" i="10"/>
  <c r="H211" i="10"/>
  <c r="H200" i="10"/>
  <c r="H184" i="10"/>
  <c r="H168" i="10"/>
  <c r="G227" i="10"/>
  <c r="G201" i="10"/>
  <c r="G169" i="10"/>
  <c r="H212" i="10"/>
  <c r="H182" i="10"/>
  <c r="H155" i="10"/>
  <c r="H139" i="10"/>
  <c r="J195" i="10"/>
  <c r="H152" i="10"/>
  <c r="H136" i="10"/>
  <c r="H218" i="10"/>
  <c r="J183" i="10"/>
  <c r="G144" i="10"/>
  <c r="H174" i="10"/>
  <c r="J150" i="10"/>
  <c r="J122" i="10"/>
  <c r="G95" i="10"/>
  <c r="G193" i="10"/>
  <c r="H162" i="10"/>
  <c r="G151" i="10"/>
  <c r="H125" i="10"/>
  <c r="G114" i="10"/>
  <c r="G98" i="10"/>
  <c r="I76" i="10"/>
  <c r="H194" i="10"/>
  <c r="H132" i="10"/>
  <c r="G111" i="10"/>
  <c r="L6" i="10"/>
  <c r="J8" i="10"/>
  <c r="E11" i="10"/>
  <c r="G13" i="10"/>
  <c r="I15" i="10"/>
  <c r="I17" i="10"/>
  <c r="I20" i="10"/>
  <c r="I23" i="10"/>
  <c r="K25" i="10"/>
  <c r="F28" i="10"/>
  <c r="F30" i="10"/>
  <c r="J31" i="10"/>
  <c r="J36" i="10"/>
  <c r="H39" i="10"/>
  <c r="J42" i="10"/>
  <c r="K44" i="10"/>
  <c r="E53" i="10"/>
  <c r="K55" i="10"/>
  <c r="I58" i="10"/>
  <c r="F60" i="10"/>
  <c r="H61" i="10"/>
  <c r="L66" i="10"/>
  <c r="J66" i="10"/>
  <c r="I77" i="10"/>
  <c r="G105" i="10"/>
  <c r="G120" i="10"/>
  <c r="G132" i="10"/>
  <c r="J145" i="10"/>
  <c r="H5" i="10"/>
  <c r="G8" i="10"/>
  <c r="I10" i="10"/>
  <c r="H13" i="10"/>
  <c r="G16" i="10"/>
  <c r="L20" i="10"/>
  <c r="K23" i="10"/>
  <c r="L28" i="10"/>
  <c r="K31" i="10"/>
  <c r="L36" i="10"/>
  <c r="K39" i="10"/>
  <c r="L44" i="10"/>
  <c r="K53" i="10"/>
  <c r="E56" i="10"/>
  <c r="L60" i="10"/>
  <c r="F63" i="10"/>
  <c r="I67" i="10"/>
  <c r="J67" i="10"/>
  <c r="L69" i="10"/>
  <c r="I80" i="10"/>
  <c r="H95" i="10"/>
  <c r="J101" i="10"/>
  <c r="H113" i="10"/>
  <c r="G143" i="10"/>
  <c r="H171" i="10"/>
  <c r="F6" i="10"/>
  <c r="F10" i="10"/>
  <c r="F14" i="10"/>
  <c r="I19" i="10"/>
  <c r="G20" i="10"/>
  <c r="J24" i="10"/>
  <c r="F26" i="10"/>
  <c r="J27" i="10"/>
  <c r="F31" i="10"/>
  <c r="K32" i="10"/>
  <c r="H35" i="10"/>
  <c r="J38" i="10"/>
  <c r="I40" i="10"/>
  <c r="L43" i="10"/>
  <c r="K45" i="10"/>
  <c r="J54" i="10"/>
  <c r="K54" i="10"/>
  <c r="E57" i="10"/>
  <c r="K59" i="10"/>
  <c r="J62" i="10"/>
  <c r="K62" i="10"/>
  <c r="E65" i="10"/>
  <c r="G66" i="10"/>
  <c r="E68" i="10"/>
  <c r="J70" i="10"/>
  <c r="K6" i="10"/>
  <c r="K10" i="10"/>
  <c r="K14" i="10"/>
  <c r="L24" i="10"/>
  <c r="L40" i="10"/>
  <c r="L54" i="10"/>
  <c r="L62" i="10"/>
  <c r="F82" i="10"/>
  <c r="G129" i="10"/>
  <c r="G175" i="10"/>
  <c r="J227" i="10"/>
  <c r="G220" i="10"/>
  <c r="G212" i="10"/>
  <c r="G202" i="10"/>
  <c r="G186" i="10"/>
  <c r="G170" i="10"/>
  <c r="H238" i="10"/>
  <c r="H225" i="10"/>
  <c r="H217" i="10"/>
  <c r="H209" i="10"/>
  <c r="H196" i="10"/>
  <c r="H180" i="10"/>
  <c r="H246" i="10"/>
  <c r="H236" i="10"/>
  <c r="H186" i="10"/>
  <c r="H224" i="10"/>
  <c r="H208" i="10"/>
  <c r="G181" i="10"/>
  <c r="H151" i="10"/>
  <c r="H135" i="10"/>
  <c r="G177" i="10"/>
  <c r="G147" i="10"/>
  <c r="G131" i="10"/>
  <c r="H210" i="10"/>
  <c r="H178" i="10"/>
  <c r="G136" i="10"/>
  <c r="G173" i="10"/>
  <c r="H140" i="10"/>
  <c r="G115" i="10"/>
  <c r="H222" i="10"/>
  <c r="J179" i="10"/>
  <c r="J161" i="10"/>
  <c r="H141" i="10"/>
  <c r="G124" i="10"/>
  <c r="H111" i="10"/>
  <c r="H96" i="10"/>
  <c r="K70" i="10"/>
  <c r="J167" i="10"/>
  <c r="J126" i="10"/>
  <c r="J108" i="10"/>
  <c r="E7" i="10"/>
  <c r="G9" i="10"/>
  <c r="I11" i="10"/>
  <c r="H14" i="10"/>
  <c r="F16" i="10"/>
  <c r="J18" i="10"/>
  <c r="K20" i="10"/>
  <c r="L23" i="10"/>
  <c r="I25" i="10"/>
  <c r="I28" i="10"/>
  <c r="I31" i="10"/>
  <c r="K33" i="10"/>
  <c r="F36" i="10"/>
  <c r="F38" i="10"/>
  <c r="J39" i="10"/>
  <c r="J44" i="10"/>
  <c r="L53" i="10"/>
  <c r="J56" i="10"/>
  <c r="E58" i="10"/>
  <c r="I61" i="10"/>
  <c r="J61" i="10"/>
  <c r="H66" i="10"/>
  <c r="E66" i="10"/>
  <c r="F77" i="10"/>
  <c r="J105" i="10"/>
  <c r="J120" i="10"/>
  <c r="J137" i="10"/>
  <c r="H149" i="10"/>
  <c r="L5" i="10"/>
  <c r="K8" i="10"/>
  <c r="F11" i="10"/>
  <c r="L13" i="10"/>
  <c r="K16" i="10"/>
  <c r="H21" i="10"/>
  <c r="H24" i="10"/>
  <c r="H29" i="10"/>
  <c r="H32" i="10"/>
  <c r="H37" i="10"/>
  <c r="H40" i="10"/>
  <c r="H45" i="10"/>
  <c r="J55" i="10"/>
  <c r="G57" i="10"/>
  <c r="I60" i="10"/>
  <c r="L63" i="10"/>
  <c r="E67" i="10"/>
  <c r="L67" i="10"/>
  <c r="I70" i="10"/>
  <c r="F80" i="10"/>
  <c r="G96" i="10"/>
  <c r="G102" i="10"/>
  <c r="G113" i="10"/>
  <c r="G148" i="10"/>
  <c r="G171" i="10"/>
  <c r="G7" i="10"/>
  <c r="G11" i="10"/>
  <c r="G15" i="10"/>
  <c r="L19" i="10"/>
  <c r="K21" i="10"/>
  <c r="F24" i="10"/>
  <c r="I27" i="10"/>
  <c r="G28" i="10"/>
  <c r="J32" i="10"/>
  <c r="F34" i="10"/>
  <c r="J35" i="10"/>
  <c r="F39" i="10"/>
  <c r="K40" i="10"/>
  <c r="H43" i="10"/>
  <c r="I45" i="10"/>
  <c r="F54" i="10"/>
  <c r="E55" i="10"/>
  <c r="L57" i="10"/>
  <c r="I59" i="10"/>
  <c r="F62" i="10"/>
  <c r="E63" i="10"/>
  <c r="L65" i="10"/>
  <c r="J68" i="10"/>
  <c r="I68" i="10"/>
  <c r="H7" i="10"/>
  <c r="H11" i="10"/>
  <c r="H15" i="10"/>
  <c r="L29" i="10"/>
  <c r="J45" i="10"/>
  <c r="J59" i="10"/>
  <c r="F79" i="10"/>
  <c r="G112" i="10"/>
  <c r="H129" i="10"/>
  <c r="J175" i="10"/>
  <c r="H226" i="10"/>
  <c r="G218" i="10"/>
  <c r="G210" i="10"/>
  <c r="G198" i="10"/>
  <c r="G182" i="10"/>
  <c r="G166" i="10"/>
  <c r="H234" i="10"/>
  <c r="H223" i="10"/>
  <c r="H215" i="10"/>
  <c r="H207" i="10"/>
  <c r="H192" i="10"/>
  <c r="H176" i="10"/>
  <c r="H237" i="10"/>
  <c r="J226" i="10"/>
  <c r="G185" i="10"/>
  <c r="H220" i="10"/>
  <c r="H198" i="10"/>
  <c r="H166" i="10"/>
  <c r="H147" i="10"/>
  <c r="H131" i="10"/>
  <c r="G165" i="10"/>
  <c r="H144" i="10"/>
  <c r="H128" i="10"/>
  <c r="H190" i="10"/>
  <c r="H159" i="10"/>
  <c r="G128" i="10"/>
  <c r="J163" i="10"/>
  <c r="J134" i="10"/>
  <c r="G107" i="10"/>
  <c r="H206" i="10"/>
  <c r="H164" i="10"/>
  <c r="H157" i="10"/>
  <c r="G140" i="10"/>
  <c r="G122" i="10"/>
  <c r="G106" i="10"/>
  <c r="J94" i="10"/>
  <c r="F70" i="10"/>
  <c r="H148" i="10"/>
  <c r="G119" i="10"/>
  <c r="G5" i="10"/>
  <c r="I7" i="10"/>
  <c r="H10" i="10"/>
  <c r="F12" i="10"/>
  <c r="L14" i="10"/>
  <c r="J16" i="10"/>
  <c r="J20" i="10"/>
  <c r="E21" i="10"/>
  <c r="H23" i="10"/>
  <c r="J26" i="10"/>
  <c r="K28" i="10"/>
  <c r="L31" i="10"/>
  <c r="I33" i="10"/>
  <c r="I36" i="10"/>
  <c r="I39" i="10"/>
  <c r="K41" i="10"/>
  <c r="F44" i="10"/>
  <c r="F46" i="10"/>
  <c r="H53" i="10"/>
  <c r="J58" i="10"/>
  <c r="K58" i="10"/>
  <c r="E61" i="10"/>
  <c r="K63" i="10"/>
  <c r="K66" i="10"/>
  <c r="J69" i="10"/>
  <c r="J98" i="10"/>
  <c r="G110" i="10"/>
  <c r="H120" i="10"/>
  <c r="G145" i="10"/>
  <c r="J155" i="10"/>
  <c r="I6" i="10"/>
  <c r="H9" i="10"/>
  <c r="G12" i="10"/>
  <c r="I14" i="10"/>
  <c r="L17" i="10"/>
  <c r="L22" i="10"/>
  <c r="L25" i="10"/>
  <c r="L30" i="10"/>
  <c r="L33" i="10"/>
  <c r="L38" i="10"/>
  <c r="L41" i="10"/>
  <c r="L46" i="10"/>
  <c r="F55" i="10"/>
  <c r="L58" i="10"/>
  <c r="K61" i="10"/>
  <c r="E64" i="10"/>
  <c r="K67" i="10"/>
  <c r="H68" i="10"/>
  <c r="I78" i="10"/>
  <c r="F81" i="10"/>
  <c r="H99" i="10"/>
  <c r="G103" i="10"/>
  <c r="J113" i="10"/>
  <c r="J153" i="10"/>
  <c r="J171" i="10"/>
  <c r="H8" i="10"/>
  <c r="H12" i="10"/>
  <c r="H16" i="10"/>
  <c r="H19" i="10"/>
  <c r="J22" i="10"/>
  <c r="I24" i="10"/>
  <c r="L27" i="10"/>
  <c r="K29" i="10"/>
  <c r="F32" i="10"/>
  <c r="I35" i="10"/>
  <c r="G36" i="10"/>
  <c r="J40" i="10"/>
  <c r="F42" i="10"/>
  <c r="J43" i="10"/>
  <c r="J46" i="10"/>
  <c r="I54" i="10"/>
  <c r="F56" i="10"/>
  <c r="H57" i="10"/>
  <c r="J60" i="10"/>
  <c r="I62" i="10"/>
  <c r="F64" i="10"/>
  <c r="H65" i="10"/>
  <c r="F68" i="10"/>
  <c r="L68" i="10"/>
  <c r="G97" i="10"/>
  <c r="J104" i="10"/>
  <c r="J117" i="10"/>
  <c r="J123" i="10"/>
  <c r="J107" i="10"/>
  <c r="G138" i="10"/>
  <c r="G154" i="10"/>
  <c r="J186" i="10"/>
  <c r="J17" i="10"/>
  <c r="J21" i="10"/>
  <c r="J25" i="10"/>
  <c r="J29" i="10"/>
  <c r="J33" i="10"/>
  <c r="J37" i="10"/>
  <c r="J41" i="10"/>
  <c r="K46" i="10"/>
  <c r="K60" i="10"/>
  <c r="G100" i="10"/>
  <c r="G108" i="10"/>
  <c r="G116" i="10"/>
  <c r="J131" i="10"/>
  <c r="J147" i="10"/>
  <c r="J192" i="10"/>
  <c r="H22" i="10"/>
  <c r="H30" i="10"/>
  <c r="H38" i="10"/>
  <c r="H46" i="10"/>
  <c r="H60" i="10"/>
  <c r="H70" i="10"/>
  <c r="J111" i="10"/>
  <c r="J130" i="10"/>
  <c r="J146" i="10"/>
  <c r="G203" i="10"/>
  <c r="J223" i="10"/>
  <c r="H106" i="10"/>
  <c r="H122" i="10"/>
  <c r="J180" i="10"/>
  <c r="G133" i="10"/>
  <c r="G149" i="10"/>
  <c r="J159" i="10"/>
  <c r="J187" i="10"/>
  <c r="J219" i="10"/>
  <c r="G179" i="10"/>
  <c r="J206" i="10"/>
  <c r="G167" i="10"/>
  <c r="J209" i="10"/>
  <c r="G172" i="10"/>
  <c r="G188" i="10"/>
  <c r="G204" i="10"/>
  <c r="G219" i="10"/>
  <c r="G183" i="10"/>
  <c r="G164" i="10"/>
  <c r="H189" i="10"/>
  <c r="G213" i="10"/>
  <c r="G168" i="10"/>
  <c r="G207" i="10"/>
  <c r="F76" i="10"/>
  <c r="J97" i="10"/>
  <c r="H104" i="10"/>
  <c r="H121" i="10"/>
  <c r="J125" i="10"/>
  <c r="J115" i="10"/>
  <c r="J138" i="10"/>
  <c r="J154" i="10"/>
  <c r="J212" i="10"/>
  <c r="G18" i="10"/>
  <c r="G22" i="10"/>
  <c r="G26" i="10"/>
  <c r="G30" i="10"/>
  <c r="G34" i="10"/>
  <c r="G38" i="10"/>
  <c r="G42" i="10"/>
  <c r="G56" i="10"/>
  <c r="G64" i="10"/>
  <c r="H101" i="10"/>
  <c r="H109" i="10"/>
  <c r="H117" i="10"/>
  <c r="J133" i="10"/>
  <c r="J149" i="10"/>
  <c r="G17" i="10"/>
  <c r="G25" i="10"/>
  <c r="G33" i="10"/>
  <c r="G41" i="10"/>
  <c r="G55" i="10"/>
  <c r="G63" i="10"/>
  <c r="G70" i="10"/>
  <c r="J119" i="10"/>
  <c r="J136" i="10"/>
  <c r="J152" i="10"/>
  <c r="J203" i="10"/>
  <c r="G69" i="10"/>
  <c r="H110" i="10"/>
  <c r="J124" i="10"/>
  <c r="J156" i="10"/>
  <c r="J182" i="10"/>
  <c r="H126" i="10"/>
  <c r="H134" i="10"/>
  <c r="H142" i="10"/>
  <c r="H150" i="10"/>
  <c r="J158" i="10"/>
  <c r="G160" i="10"/>
  <c r="J176" i="10"/>
  <c r="H191" i="10"/>
  <c r="J208" i="10"/>
  <c r="J224" i="10"/>
  <c r="J173" i="10"/>
  <c r="J184" i="10"/>
  <c r="G195" i="10"/>
  <c r="J210" i="10"/>
  <c r="J172" i="10"/>
  <c r="H199" i="10"/>
  <c r="H173" i="10"/>
  <c r="H197" i="10"/>
  <c r="G176" i="10"/>
  <c r="G200" i="10"/>
  <c r="I81" i="10"/>
  <c r="J100" i="10"/>
  <c r="J106" i="10"/>
  <c r="G121" i="10"/>
  <c r="G159" i="10"/>
  <c r="J128" i="10"/>
  <c r="J144" i="10"/>
  <c r="J166" i="10"/>
  <c r="J215" i="10"/>
  <c r="K18" i="10"/>
  <c r="K22" i="10"/>
  <c r="K26" i="10"/>
  <c r="K30" i="10"/>
  <c r="K34" i="10"/>
  <c r="K38" i="10"/>
  <c r="K42" i="10"/>
  <c r="K56" i="10"/>
  <c r="K64" i="10"/>
  <c r="G101" i="10"/>
  <c r="G109" i="10"/>
  <c r="G117" i="10"/>
  <c r="G137" i="10"/>
  <c r="G153" i="10"/>
  <c r="H18" i="10"/>
  <c r="H26" i="10"/>
  <c r="H34" i="10"/>
  <c r="H42" i="10"/>
  <c r="H56" i="10"/>
  <c r="H64" i="10"/>
  <c r="H94" i="10"/>
  <c r="H130" i="10"/>
  <c r="H146" i="10"/>
  <c r="J201" i="10"/>
  <c r="J207" i="10"/>
  <c r="H98" i="10"/>
  <c r="H114" i="10"/>
  <c r="J132" i="10"/>
  <c r="H161" i="10"/>
  <c r="J185" i="10"/>
  <c r="G126" i="10"/>
  <c r="G134" i="10"/>
  <c r="G142" i="10"/>
  <c r="G150" i="10"/>
  <c r="H158" i="10"/>
  <c r="J160" i="10"/>
  <c r="H187" i="10"/>
  <c r="G191" i="10"/>
  <c r="J211" i="10"/>
  <c r="J162" i="10"/>
  <c r="J174" i="10"/>
  <c r="J189" i="10"/>
  <c r="J200" i="10"/>
  <c r="J214" i="10"/>
  <c r="H165" i="10"/>
  <c r="J177" i="10"/>
  <c r="J188" i="10"/>
  <c r="G199" i="10"/>
  <c r="J217" i="10"/>
  <c r="G184" i="10"/>
  <c r="G215" i="10"/>
  <c r="H97" i="10"/>
  <c r="G104" i="10"/>
  <c r="H108" i="10"/>
  <c r="J121" i="10"/>
  <c r="H214" i="10"/>
  <c r="H138" i="10"/>
  <c r="H154" i="10"/>
  <c r="J181" i="10"/>
  <c r="F17" i="10"/>
  <c r="F21" i="10"/>
  <c r="F25" i="10"/>
  <c r="F29" i="10"/>
  <c r="F33" i="10"/>
  <c r="F37" i="10"/>
  <c r="F41" i="10"/>
  <c r="G46" i="10"/>
  <c r="G60" i="10"/>
  <c r="K69" i="10"/>
  <c r="J102" i="10"/>
  <c r="J110" i="10"/>
  <c r="J118" i="10"/>
  <c r="H137" i="10"/>
  <c r="H153" i="10"/>
  <c r="G21" i="10"/>
  <c r="G29" i="10"/>
  <c r="G37" i="10"/>
  <c r="G45" i="10"/>
  <c r="G59" i="10"/>
  <c r="L70" i="10"/>
  <c r="J103" i="10"/>
  <c r="G130" i="10"/>
  <c r="G146" i="10"/>
  <c r="H203" i="10"/>
  <c r="J220" i="10"/>
  <c r="H102" i="10"/>
  <c r="H118" i="10"/>
  <c r="J140" i="10"/>
  <c r="G161" i="10"/>
  <c r="J197" i="10"/>
  <c r="J127" i="10"/>
  <c r="J135" i="10"/>
  <c r="J143" i="10"/>
  <c r="J151" i="10"/>
  <c r="G158" i="10"/>
  <c r="H160" i="10"/>
  <c r="G187" i="10"/>
  <c r="J191" i="10"/>
  <c r="J216" i="10"/>
  <c r="H163" i="10"/>
  <c r="H179" i="10"/>
  <c r="J190" i="10"/>
  <c r="J205" i="10"/>
  <c r="J218" i="10"/>
  <c r="H167" i="10"/>
  <c r="J178" i="10"/>
  <c r="J193" i="10"/>
  <c r="J204" i="10"/>
  <c r="J221" i="10"/>
  <c r="H169" i="10"/>
  <c r="H177" i="10"/>
  <c r="H185" i="10"/>
  <c r="H193" i="10"/>
  <c r="H201" i="10"/>
  <c r="G209" i="10"/>
  <c r="G217" i="10"/>
  <c r="G225" i="10"/>
  <c r="J148" i="10"/>
  <c r="G125" i="10"/>
  <c r="G141" i="10"/>
  <c r="G157" i="10"/>
  <c r="J170" i="10"/>
  <c r="J202" i="10"/>
  <c r="J168" i="10"/>
  <c r="H195" i="10"/>
  <c r="J222" i="10"/>
  <c r="H183" i="10"/>
  <c r="J194" i="10"/>
  <c r="J225" i="10"/>
  <c r="G180" i="10"/>
  <c r="G196" i="10"/>
  <c r="G211" i="10"/>
  <c r="J164" i="10"/>
  <c r="J213" i="10"/>
  <c r="H181" i="10"/>
  <c r="H205" i="10"/>
  <c r="G221" i="10"/>
  <c r="G192" i="10"/>
  <c r="G223" i="10"/>
  <c r="O105" i="28" l="1"/>
  <c r="O144" i="28"/>
  <c r="K514" i="28"/>
  <c r="O553" i="28"/>
  <c r="O583" i="28"/>
  <c r="O138" i="28"/>
  <c r="O590" i="28"/>
  <c r="O76" i="28"/>
  <c r="O117" i="28"/>
  <c r="O150" i="28"/>
  <c r="O191" i="28"/>
  <c r="K523" i="28"/>
  <c r="O535" i="28"/>
  <c r="O557" i="28"/>
  <c r="K587" i="28"/>
  <c r="O94" i="28"/>
  <c r="O145" i="28"/>
  <c r="O207" i="28"/>
  <c r="M548" i="28"/>
  <c r="O88" i="28"/>
  <c r="O124" i="28"/>
  <c r="O158" i="28"/>
  <c r="O204" i="28"/>
  <c r="M526" i="28"/>
  <c r="K542" i="28"/>
  <c r="M568" i="28"/>
  <c r="K598" i="28"/>
  <c r="O113" i="28"/>
  <c r="O166" i="28"/>
  <c r="K516" i="28"/>
  <c r="M647" i="28"/>
  <c r="M639" i="28"/>
  <c r="M625" i="28"/>
  <c r="O609" i="28"/>
  <c r="K604" i="28"/>
  <c r="O594" i="28"/>
  <c r="M587" i="28"/>
  <c r="O580" i="28"/>
  <c r="O572" i="28"/>
  <c r="K565" i="28"/>
  <c r="M558" i="28"/>
  <c r="M551" i="28"/>
  <c r="K544" i="28"/>
  <c r="O640" i="28"/>
  <c r="O626" i="28"/>
  <c r="O610" i="28"/>
  <c r="K605" i="28"/>
  <c r="M640" i="28"/>
  <c r="M626" i="28"/>
  <c r="M610" i="28"/>
  <c r="O604" i="28"/>
  <c r="O643" i="28"/>
  <c r="O632" i="28"/>
  <c r="O618" i="28"/>
  <c r="K607" i="28"/>
  <c r="O598" i="28"/>
  <c r="M590" i="28"/>
  <c r="O584" i="28"/>
  <c r="O576" i="28"/>
  <c r="M569" i="28"/>
  <c r="O561" i="28"/>
  <c r="M554" i="28"/>
  <c r="K548" i="28"/>
  <c r="O541" i="28"/>
  <c r="M535" i="28"/>
  <c r="K528" i="28"/>
  <c r="O517" i="28"/>
  <c r="O211" i="28"/>
  <c r="O188" i="28"/>
  <c r="O164" i="28"/>
  <c r="O141" i="28"/>
  <c r="O123" i="28"/>
  <c r="O597" i="28"/>
  <c r="M583" i="28"/>
  <c r="K568" i="28"/>
  <c r="M553" i="28"/>
  <c r="M541" i="28"/>
  <c r="M531" i="28"/>
  <c r="K522" i="28"/>
  <c r="O203" i="28"/>
  <c r="O172" i="28"/>
  <c r="O140" i="28"/>
  <c r="O116" i="28"/>
  <c r="O92" i="28"/>
  <c r="O71" i="28"/>
  <c r="M588" i="28"/>
  <c r="O573" i="28"/>
  <c r="O559" i="28"/>
  <c r="K545" i="28"/>
  <c r="M536" i="28"/>
  <c r="M527" i="28"/>
  <c r="O512" i="28"/>
  <c r="O193" i="28"/>
  <c r="O161" i="28"/>
  <c r="O134" i="28"/>
  <c r="O108" i="28"/>
  <c r="O85" i="28"/>
  <c r="K601" i="28"/>
  <c r="K585" i="28"/>
  <c r="O569" i="28"/>
  <c r="O554" i="28"/>
  <c r="M542" i="28"/>
  <c r="M532" i="28"/>
  <c r="K525" i="28"/>
  <c r="O214" i="28"/>
  <c r="O184" i="28"/>
  <c r="O153" i="28"/>
  <c r="O125" i="28"/>
  <c r="O101" i="28"/>
  <c r="O77" i="28"/>
  <c r="O589" i="28"/>
  <c r="K576" i="28"/>
  <c r="K561" i="28"/>
  <c r="M547" i="28"/>
  <c r="M537" i="28"/>
  <c r="M645" i="28"/>
  <c r="M636" i="28"/>
  <c r="M622" i="28"/>
  <c r="K608" i="28"/>
  <c r="O601" i="28"/>
  <c r="M591" i="28"/>
  <c r="O585" i="28"/>
  <c r="O577" i="28"/>
  <c r="O570" i="28"/>
  <c r="M563" i="28"/>
  <c r="O556" i="28"/>
  <c r="K550" i="28"/>
  <c r="O646" i="28"/>
  <c r="O637" i="28"/>
  <c r="O623" i="28"/>
  <c r="M609" i="28"/>
  <c r="M646" i="28"/>
  <c r="M637" i="28"/>
  <c r="M623" i="28"/>
  <c r="O608" i="28"/>
  <c r="M602" i="28"/>
  <c r="O641" i="28"/>
  <c r="O629" i="28"/>
  <c r="O615" i="28"/>
  <c r="O605" i="28"/>
  <c r="M597" i="28"/>
  <c r="K589" i="28"/>
  <c r="O582" i="28"/>
  <c r="M574" i="28"/>
  <c r="O567" i="28"/>
  <c r="M560" i="28"/>
  <c r="K553" i="28"/>
  <c r="O545" i="28"/>
  <c r="M540" i="28"/>
  <c r="K532" i="28"/>
  <c r="O526" i="28"/>
  <c r="K515" i="28"/>
  <c r="O205" i="28"/>
  <c r="O183" i="28"/>
  <c r="O159" i="28"/>
  <c r="O137" i="28"/>
  <c r="O118" i="28"/>
  <c r="K594" i="28"/>
  <c r="O579" i="28"/>
  <c r="M564" i="28"/>
  <c r="O550" i="28"/>
  <c r="O538" i="28"/>
  <c r="O529" i="28"/>
  <c r="K517" i="28"/>
  <c r="O196" i="28"/>
  <c r="O163" i="28"/>
  <c r="O135" i="28"/>
  <c r="O110" i="28"/>
  <c r="O86" i="28"/>
  <c r="M601" i="28"/>
  <c r="M585" i="28"/>
  <c r="M570" i="28"/>
  <c r="M556" i="28"/>
  <c r="O542" i="28"/>
  <c r="O532" i="28"/>
  <c r="O525" i="28"/>
  <c r="O215" i="28"/>
  <c r="O186" i="28"/>
  <c r="O155" i="28"/>
  <c r="O126" i="28"/>
  <c r="O102" i="28"/>
  <c r="O78" i="28"/>
  <c r="M595" i="28"/>
  <c r="M581" i="28"/>
  <c r="O565" i="28"/>
  <c r="K552" i="28"/>
  <c r="O540" i="28"/>
  <c r="M530" i="28"/>
  <c r="K519" i="28"/>
  <c r="M643" i="28"/>
  <c r="M632" i="28"/>
  <c r="M618" i="28"/>
  <c r="O606" i="28"/>
  <c r="M598" i="28"/>
  <c r="K590" i="28"/>
  <c r="M584" i="28"/>
  <c r="M576" i="28"/>
  <c r="O568" i="28"/>
  <c r="M561" i="28"/>
  <c r="K554" i="28"/>
  <c r="O547" i="28"/>
  <c r="O644" i="28"/>
  <c r="O633" i="28"/>
  <c r="O619" i="28"/>
  <c r="O607" i="28"/>
  <c r="M644" i="28"/>
  <c r="M633" i="28"/>
  <c r="M619" i="28"/>
  <c r="M607" i="28"/>
  <c r="O647" i="28"/>
  <c r="O639" i="28"/>
  <c r="O625" i="28"/>
  <c r="K610" i="28"/>
  <c r="M604" i="28"/>
  <c r="K595" i="28"/>
  <c r="O587" i="28"/>
  <c r="K581" i="28"/>
  <c r="K573" i="28"/>
  <c r="M565" i="28"/>
  <c r="O558" i="28"/>
  <c r="O551" i="28"/>
  <c r="M544" i="28"/>
  <c r="K538" i="28"/>
  <c r="O530" i="28"/>
  <c r="M525" i="28"/>
  <c r="K512" i="28"/>
  <c r="O200" i="28"/>
  <c r="O176" i="28"/>
  <c r="O154" i="28"/>
  <c r="O133" i="28"/>
  <c r="O114" i="28"/>
  <c r="M589" i="28"/>
  <c r="O574" i="28"/>
  <c r="O560" i="28"/>
  <c r="K547" i="28"/>
  <c r="K537" i="28"/>
  <c r="O527" i="28"/>
  <c r="K513" i="28"/>
  <c r="O187" i="28"/>
  <c r="O156" i="28"/>
  <c r="O129" i="28"/>
  <c r="O104" i="28"/>
  <c r="O80" i="28"/>
  <c r="O595" i="28"/>
  <c r="O581" i="28"/>
  <c r="K567" i="28"/>
  <c r="M552" i="28"/>
  <c r="K541" i="28"/>
  <c r="K531" i="28"/>
  <c r="K520" i="28"/>
  <c r="O208" i="28"/>
  <c r="O177" i="28"/>
  <c r="O147" i="28"/>
  <c r="O121" i="28"/>
  <c r="O95" i="28"/>
  <c r="O74" i="28"/>
  <c r="M641" i="28"/>
  <c r="M629" i="28"/>
  <c r="M615" i="28"/>
  <c r="M605" i="28"/>
  <c r="K597" i="28"/>
  <c r="O588" i="28"/>
  <c r="M582" i="28"/>
  <c r="K574" i="28"/>
  <c r="M567" i="28"/>
  <c r="K560" i="28"/>
  <c r="O552" i="28"/>
  <c r="M545" i="28"/>
  <c r="O642" i="28"/>
  <c r="O630" i="28"/>
  <c r="O616" i="28"/>
  <c r="M606" i="28"/>
  <c r="M642" i="28"/>
  <c r="M630" i="28"/>
  <c r="M616" i="28"/>
  <c r="K606" i="28"/>
  <c r="O645" i="28"/>
  <c r="O636" i="28"/>
  <c r="O622" i="28"/>
  <c r="M608" i="28"/>
  <c r="K602" i="28"/>
  <c r="O591" i="28"/>
  <c r="M586" i="28"/>
  <c r="M579" i="28"/>
  <c r="M571" i="28"/>
  <c r="O563" i="28"/>
  <c r="K557" i="28"/>
  <c r="M550" i="28"/>
  <c r="K543" i="28"/>
  <c r="O536" i="28"/>
  <c r="M529" i="28"/>
  <c r="K521" i="28"/>
  <c r="O216" i="28"/>
  <c r="O195" i="28"/>
  <c r="O170" i="28"/>
  <c r="O148" i="28"/>
  <c r="O127" i="28"/>
  <c r="O602" i="28"/>
  <c r="O586" i="28"/>
  <c r="O571" i="28"/>
  <c r="M557" i="28"/>
  <c r="M543" i="28"/>
  <c r="K535" i="28"/>
  <c r="K526" i="28"/>
  <c r="O210" i="28"/>
  <c r="O178" i="28"/>
  <c r="O149" i="28"/>
  <c r="O122" i="28"/>
  <c r="O96" i="28"/>
  <c r="O75" i="28"/>
  <c r="K591" i="28"/>
  <c r="M577" i="28"/>
  <c r="O562" i="28"/>
  <c r="O548" i="28"/>
  <c r="M538" i="28"/>
  <c r="K529" i="28"/>
  <c r="O516" i="28"/>
  <c r="O201" i="28"/>
  <c r="O169" i="28"/>
  <c r="O139" i="28"/>
  <c r="O115" i="28"/>
  <c r="O90" i="28"/>
  <c r="O70" i="28"/>
  <c r="K588" i="28"/>
  <c r="M573" i="28"/>
  <c r="M559" i="28"/>
  <c r="O544" i="28"/>
  <c r="K536" i="28"/>
  <c r="K527" i="28"/>
  <c r="K511" i="28"/>
  <c r="O192" i="28"/>
  <c r="O160" i="28"/>
  <c r="O131" i="28"/>
  <c r="O107" i="28"/>
  <c r="O84" i="28"/>
  <c r="M594" i="28"/>
  <c r="M580" i="28"/>
  <c r="O564" i="28"/>
  <c r="K551" i="28"/>
  <c r="K540" i="28"/>
  <c r="K530" i="28"/>
  <c r="K518" i="28"/>
  <c r="O197" i="28"/>
  <c r="O165" i="28"/>
  <c r="O136" i="28"/>
  <c r="O111" i="28"/>
  <c r="O81" i="28"/>
  <c r="O93" i="28"/>
  <c r="O130" i="28"/>
  <c r="O173" i="28"/>
  <c r="O213" i="28"/>
  <c r="M528" i="28"/>
  <c r="O543" i="28"/>
  <c r="M572" i="28"/>
  <c r="O73" i="28"/>
  <c r="O120" i="28"/>
  <c r="O175" i="28"/>
  <c r="O528" i="28"/>
  <c r="K577" i="28"/>
  <c r="O72" i="28"/>
  <c r="O182" i="28"/>
  <c r="O531" i="28"/>
  <c r="O89" i="28"/>
  <c r="O199" i="28"/>
  <c r="O537" i="28"/>
  <c r="N51" i="27"/>
  <c r="N322" i="27"/>
  <c r="N111" i="27"/>
  <c r="N86" i="27"/>
  <c r="J259" i="27"/>
  <c r="N321" i="27" s="1"/>
  <c r="N323" i="27" s="1"/>
  <c r="N77" i="27"/>
  <c r="L52" i="12"/>
  <c r="N91" i="12"/>
  <c r="L91" i="12"/>
  <c r="N52" i="12"/>
  <c r="P45" i="11"/>
  <c r="P47" i="11" s="1"/>
  <c r="L45" i="11"/>
  <c r="L6" i="11"/>
  <c r="J16" i="11"/>
  <c r="J46" i="11"/>
  <c r="L35" i="11"/>
  <c r="N97" i="11"/>
  <c r="N100" i="11" s="1"/>
  <c r="N41" i="11"/>
  <c r="Q44" i="11" s="1"/>
  <c r="Q40" i="11"/>
  <c r="A223" i="10"/>
  <c r="A192" i="10"/>
  <c r="A221" i="10"/>
  <c r="L205" i="10"/>
  <c r="L181" i="10"/>
  <c r="A211" i="10"/>
  <c r="A196" i="10"/>
  <c r="A180" i="10"/>
  <c r="L183" i="10"/>
  <c r="L195" i="10"/>
  <c r="A157" i="10"/>
  <c r="A141" i="10"/>
  <c r="A125" i="10"/>
  <c r="A225" i="10"/>
  <c r="A217" i="10"/>
  <c r="A209" i="10"/>
  <c r="L201" i="10"/>
  <c r="L193" i="10"/>
  <c r="L185" i="10"/>
  <c r="L177" i="10"/>
  <c r="L169" i="10"/>
  <c r="L167" i="10"/>
  <c r="L179" i="10"/>
  <c r="L163" i="10"/>
  <c r="A187" i="10"/>
  <c r="L160" i="10"/>
  <c r="A158" i="10"/>
  <c r="A161" i="10"/>
  <c r="L118" i="10"/>
  <c r="L102" i="10"/>
  <c r="L203" i="10"/>
  <c r="A146" i="10"/>
  <c r="A130" i="10"/>
  <c r="L153" i="10"/>
  <c r="L137" i="10"/>
  <c r="L154" i="10"/>
  <c r="L138" i="10"/>
  <c r="L108" i="10"/>
  <c r="A104" i="10"/>
  <c r="L97" i="10"/>
  <c r="A215" i="10"/>
  <c r="A184" i="10"/>
  <c r="A199" i="10"/>
  <c r="L165" i="10"/>
  <c r="A191" i="10"/>
  <c r="L187" i="10"/>
  <c r="L158" i="10"/>
  <c r="A150" i="10"/>
  <c r="A142" i="10"/>
  <c r="A134" i="10"/>
  <c r="A126" i="10"/>
  <c r="L161" i="10"/>
  <c r="L114" i="10"/>
  <c r="L98" i="10"/>
  <c r="L146" i="10"/>
  <c r="L130" i="10"/>
  <c r="H228" i="10"/>
  <c r="L94" i="10"/>
  <c r="A153" i="10"/>
  <c r="A137" i="10"/>
  <c r="A117" i="10"/>
  <c r="A109" i="10"/>
  <c r="A101" i="10"/>
  <c r="A159" i="10"/>
  <c r="A121" i="10"/>
  <c r="A200" i="10"/>
  <c r="A176" i="10"/>
  <c r="L197" i="10"/>
  <c r="L173" i="10"/>
  <c r="L199" i="10"/>
  <c r="A195" i="10"/>
  <c r="L191" i="10"/>
  <c r="A160" i="10"/>
  <c r="L150" i="10"/>
  <c r="L142" i="10"/>
  <c r="L134" i="10"/>
  <c r="L126" i="10"/>
  <c r="L110" i="10"/>
  <c r="G72" i="10"/>
  <c r="L117" i="10"/>
  <c r="L109" i="10"/>
  <c r="L101" i="10"/>
  <c r="L121" i="10"/>
  <c r="L104" i="10"/>
  <c r="A76" i="10"/>
  <c r="F83" i="10"/>
  <c r="A207" i="10"/>
  <c r="A168" i="10"/>
  <c r="A213" i="10"/>
  <c r="L189" i="10"/>
  <c r="A164" i="10"/>
  <c r="A183" i="10"/>
  <c r="A219" i="10"/>
  <c r="A204" i="10"/>
  <c r="A188" i="10"/>
  <c r="A172" i="10"/>
  <c r="A167" i="10"/>
  <c r="A179" i="10"/>
  <c r="A149" i="10"/>
  <c r="A133" i="10"/>
  <c r="L122" i="10"/>
  <c r="L106" i="10"/>
  <c r="A203" i="10"/>
  <c r="A116" i="10"/>
  <c r="A108" i="10"/>
  <c r="A100" i="10"/>
  <c r="A154" i="10"/>
  <c r="A138" i="10"/>
  <c r="A97" i="10"/>
  <c r="I49" i="10"/>
  <c r="H49" i="10"/>
  <c r="A103" i="10"/>
  <c r="L99" i="10"/>
  <c r="A81" i="10"/>
  <c r="A64" i="10"/>
  <c r="A145" i="10"/>
  <c r="L120" i="10"/>
  <c r="A110" i="10"/>
  <c r="A61" i="10"/>
  <c r="H72" i="10"/>
  <c r="A21" i="10"/>
  <c r="L152" i="10"/>
  <c r="A119" i="10"/>
  <c r="L148" i="10"/>
  <c r="J228" i="10"/>
  <c r="A106" i="10"/>
  <c r="A122" i="10"/>
  <c r="A140" i="10"/>
  <c r="L157" i="10"/>
  <c r="L164" i="10"/>
  <c r="A107" i="10"/>
  <c r="A128" i="10"/>
  <c r="L159" i="10"/>
  <c r="L190" i="10"/>
  <c r="L128" i="10"/>
  <c r="L144" i="10"/>
  <c r="A165" i="10"/>
  <c r="L131" i="10"/>
  <c r="L147" i="10"/>
  <c r="L166" i="10"/>
  <c r="L198" i="10"/>
  <c r="A185" i="10"/>
  <c r="L176" i="10"/>
  <c r="L192" i="10"/>
  <c r="A166" i="10"/>
  <c r="A182" i="10"/>
  <c r="A198" i="10"/>
  <c r="A210" i="10"/>
  <c r="A218" i="10"/>
  <c r="L129" i="10"/>
  <c r="A112" i="10"/>
  <c r="A79" i="10"/>
  <c r="A63" i="10"/>
  <c r="A55" i="10"/>
  <c r="A171" i="10"/>
  <c r="A148" i="10"/>
  <c r="A113" i="10"/>
  <c r="A102" i="10"/>
  <c r="A96" i="10"/>
  <c r="A80" i="10"/>
  <c r="A67" i="10"/>
  <c r="K49" i="10"/>
  <c r="L149" i="10"/>
  <c r="A77" i="10"/>
  <c r="A66" i="10"/>
  <c r="A58" i="10"/>
  <c r="L72" i="10"/>
  <c r="A7" i="10"/>
  <c r="L96" i="10"/>
  <c r="L111" i="10"/>
  <c r="A124" i="10"/>
  <c r="L141" i="10"/>
  <c r="A115" i="10"/>
  <c r="L140" i="10"/>
  <c r="A173" i="10"/>
  <c r="A136" i="10"/>
  <c r="L178" i="10"/>
  <c r="A131" i="10"/>
  <c r="A147" i="10"/>
  <c r="A177" i="10"/>
  <c r="L135" i="10"/>
  <c r="L151" i="10"/>
  <c r="A181" i="10"/>
  <c r="L186" i="10"/>
  <c r="H249" i="10"/>
  <c r="L180" i="10"/>
  <c r="L196" i="10"/>
  <c r="A170" i="10"/>
  <c r="A186" i="10"/>
  <c r="A202" i="10"/>
  <c r="A212" i="10"/>
  <c r="A220" i="10"/>
  <c r="A175" i="10"/>
  <c r="A129" i="10"/>
  <c r="A82" i="10"/>
  <c r="L49" i="10"/>
  <c r="A68" i="10"/>
  <c r="A65" i="10"/>
  <c r="A57" i="10"/>
  <c r="L171" i="10"/>
  <c r="A143" i="10"/>
  <c r="L113" i="10"/>
  <c r="L95" i="10"/>
  <c r="A56" i="10"/>
  <c r="K72" i="10"/>
  <c r="G49" i="10"/>
  <c r="A132" i="10"/>
  <c r="A120" i="10"/>
  <c r="A105" i="10"/>
  <c r="E72" i="10"/>
  <c r="A53" i="10"/>
  <c r="A11" i="10"/>
  <c r="J49" i="10"/>
  <c r="A111" i="10"/>
  <c r="L132" i="10"/>
  <c r="L194" i="10"/>
  <c r="I83" i="10"/>
  <c r="A98" i="10"/>
  <c r="A114" i="10"/>
  <c r="L125" i="10"/>
  <c r="A151" i="10"/>
  <c r="L162" i="10"/>
  <c r="A193" i="10"/>
  <c r="A95" i="10"/>
  <c r="L174" i="10"/>
  <c r="A144" i="10"/>
  <c r="L136" i="10"/>
  <c r="L139" i="10"/>
  <c r="L155" i="10"/>
  <c r="L182" i="10"/>
  <c r="A169" i="10"/>
  <c r="A201" i="10"/>
  <c r="L168" i="10"/>
  <c r="L184" i="10"/>
  <c r="L200" i="10"/>
  <c r="A226" i="10"/>
  <c r="A174" i="10"/>
  <c r="A190" i="10"/>
  <c r="A206" i="10"/>
  <c r="A214" i="10"/>
  <c r="A222" i="10"/>
  <c r="L175" i="10"/>
  <c r="L112" i="10"/>
  <c r="A69" i="10"/>
  <c r="A62" i="10"/>
  <c r="A54" i="10"/>
  <c r="F72" i="10"/>
  <c r="A13" i="10"/>
  <c r="A9" i="10"/>
  <c r="E49" i="10"/>
  <c r="A5" i="10"/>
  <c r="A118" i="10"/>
  <c r="L100" i="10"/>
  <c r="G228" i="10"/>
  <c r="A94" i="10"/>
  <c r="A78" i="10"/>
  <c r="L145" i="10"/>
  <c r="A127" i="10"/>
  <c r="L115" i="10"/>
  <c r="L105" i="10"/>
  <c r="A70" i="10"/>
  <c r="A59" i="10"/>
  <c r="J72" i="10"/>
  <c r="I72" i="10"/>
  <c r="A29" i="10"/>
  <c r="A15" i="10"/>
  <c r="F49" i="10"/>
  <c r="L103" i="10"/>
  <c r="L119" i="10"/>
  <c r="A135" i="10"/>
  <c r="A156" i="10"/>
  <c r="A163" i="10"/>
  <c r="A205" i="10"/>
  <c r="A99" i="10"/>
  <c r="L124" i="10"/>
  <c r="L156" i="10"/>
  <c r="A123" i="10"/>
  <c r="A152" i="10"/>
  <c r="A189" i="10"/>
  <c r="L123" i="10"/>
  <c r="A139" i="10"/>
  <c r="A155" i="10"/>
  <c r="L127" i="10"/>
  <c r="L143" i="10"/>
  <c r="A197" i="10"/>
  <c r="L170" i="10"/>
  <c r="L202" i="10"/>
  <c r="L172" i="10"/>
  <c r="L204" i="10"/>
  <c r="L227" i="10"/>
  <c r="A162" i="10"/>
  <c r="A178" i="10"/>
  <c r="A194" i="10"/>
  <c r="A208" i="10"/>
  <c r="A216" i="10"/>
  <c r="A224" i="10"/>
  <c r="H241" i="10"/>
  <c r="O97" i="28" l="1"/>
  <c r="K648" i="28"/>
  <c r="M649" i="28"/>
  <c r="O217" i="28"/>
  <c r="N114" i="27"/>
  <c r="N115" i="27" s="1"/>
  <c r="N199" i="27" s="1"/>
  <c r="N200" i="27" s="1"/>
  <c r="N351" i="27"/>
  <c r="N350" i="27"/>
  <c r="N94" i="12"/>
  <c r="N103" i="12" s="1"/>
  <c r="N106" i="12" s="1"/>
  <c r="N23" i="11"/>
  <c r="L16" i="11"/>
  <c r="N53" i="11"/>
  <c r="N6" i="11"/>
  <c r="N16" i="11" s="1"/>
  <c r="N25" i="11" s="1"/>
  <c r="Q39" i="11"/>
  <c r="L46" i="11"/>
  <c r="N35" i="11"/>
  <c r="O237" i="28" l="1"/>
  <c r="O650" i="28"/>
  <c r="N27" i="11"/>
  <c r="N31" i="11" s="1"/>
  <c r="N54" i="11"/>
  <c r="N46" i="11"/>
  <c r="Q43" i="11"/>
  <c r="N61" i="11" l="1"/>
  <c r="N60" i="11"/>
  <c r="N80" i="11" s="1"/>
  <c r="N82" i="11" s="1"/>
  <c r="N102" i="11" s="1"/>
  <c r="N121" i="11" s="1"/>
  <c r="N124" i="11" s="1"/>
  <c r="N28" i="11"/>
  <c r="P40" i="11" l="1"/>
  <c r="S40" i="11" s="1"/>
  <c r="P38" i="11"/>
  <c r="S38" i="11" s="1"/>
  <c r="P41" i="11"/>
  <c r="S41" i="11" s="1"/>
  <c r="P42" i="11"/>
  <c r="S42" i="11" s="1"/>
  <c r="P39" i="11"/>
  <c r="S39" i="11" s="1"/>
  <c r="P44" i="11"/>
  <c r="S44" i="11" s="1"/>
  <c r="P43" i="11"/>
  <c r="S43"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D3" authorId="0" shapeId="0" xr:uid="{C388CBA0-A9E2-4D95-A905-BC6D5E9CC173}">
      <text>
        <r>
          <rPr>
            <b/>
            <sz val="9"/>
            <color indexed="81"/>
            <rFont val="Tahoma"/>
            <family val="2"/>
          </rPr>
          <t>Opcional. Solo para Personas naturales, la clave se ingresar directo en la ventana de consulta.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 authorId="0" shapeId="0" xr:uid="{639FE0B1-A3C2-41D1-B1DD-7166DAABAF47}">
      <text>
        <r>
          <rPr>
            <sz val="9"/>
            <color indexed="81"/>
            <rFont val="Tahoma"/>
            <family val="2"/>
          </rPr>
          <t>Forma Cobro: Ingresar solo números en formas de cobro. Ejp: 20
O 20-01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H1" authorId="0" shapeId="0" xr:uid="{C653B25B-645F-4CBC-8926-1D3564EC8054}">
      <text>
        <r>
          <rPr>
            <b/>
            <sz val="9"/>
            <color indexed="81"/>
            <rFont val="Tahoma"/>
            <family val="2"/>
          </rPr>
          <t>La fecha se usa para incluir el comprobante en el mes del ats, puede ser cualquier fecha del mes que pertenece el comprobante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M4" authorId="0" shapeId="0" xr:uid="{7A177B1B-8F68-4E61-93AF-2E74F30C8585}">
      <text>
        <r>
          <rPr>
            <b/>
            <sz val="9"/>
            <color indexed="81"/>
            <rFont val="Tahoma"/>
            <family val="2"/>
          </rPr>
          <t>Seleccione una cantidad de filas que desee que se sumen de cada HOJA</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N3" authorId="0" shapeId="0" xr:uid="{3B8E4EAD-EA64-4FF9-AB5E-42FC0C154098}">
      <text>
        <r>
          <rPr>
            <sz val="9"/>
            <color indexed="81"/>
            <rFont val="Tahoma"/>
            <family val="2"/>
          </rPr>
          <t xml:space="preserve">SI NO MARCA ESTA OPCIÓN EL 104 SE GENERA SIN LAS VENTAS DE ESTA HOJA Y EL SRI AGREGA LAS VENTAS DEL SISTEMA, EN EL CASO DE HABER VENTAS ELECTRÓNICAS
</t>
        </r>
      </text>
    </comment>
    <comment ref="O4" authorId="0" shapeId="0" xr:uid="{8981C686-23CD-41FD-BDB0-D45FF15AE22B}">
      <text>
        <r>
          <rPr>
            <b/>
            <sz val="9"/>
            <color indexed="81"/>
            <rFont val="Tahoma"/>
            <family val="2"/>
          </rPr>
          <t xml:space="preserve">Dejar SI para sumar las ventas en la fila deseada
</t>
        </r>
        <r>
          <rPr>
            <sz val="9"/>
            <color indexed="81"/>
            <rFont val="Tahoma"/>
            <family val="2"/>
          </rPr>
          <t xml:space="preserve">
</t>
        </r>
      </text>
    </comment>
    <comment ref="H35" authorId="0" shapeId="0" xr:uid="{0B1EEEA1-22DB-40E9-8991-BE3DB00F2C39}">
      <text>
        <r>
          <rPr>
            <sz val="9"/>
            <color indexed="81"/>
            <rFont val="Tahoma"/>
            <family val="2"/>
          </rPr>
          <t xml:space="preserve">Seleccione una fila para restar la tarifa 15%
</t>
        </r>
      </text>
    </comment>
    <comment ref="L35" authorId="0" shapeId="0" xr:uid="{7B7D6A32-3EDA-41F3-ACAF-A4EFCBECC88C}">
      <text>
        <r>
          <rPr>
            <b/>
            <sz val="9"/>
            <color indexed="81"/>
            <rFont val="Tahoma"/>
            <family val="2"/>
          </rPr>
          <t>Celdas color verde suman las tarifas cero y doce usando los parámetros de la tabla</t>
        </r>
        <r>
          <rPr>
            <sz val="9"/>
            <color indexed="81"/>
            <rFont val="Tahoma"/>
            <family val="2"/>
          </rPr>
          <t xml:space="preserve">
</t>
        </r>
      </text>
    </comment>
    <comment ref="O35" authorId="0" shapeId="0" xr:uid="{B8D10596-969E-4AC1-BFCB-FDBAB9D9740E}">
      <text>
        <r>
          <rPr>
            <b/>
            <sz val="9"/>
            <color indexed="81"/>
            <rFont val="Tahoma"/>
            <family val="2"/>
          </rPr>
          <t>SI COLOCA "SUMAR" TODA LA COLUMNA R DE COMPRAS SE SUMARÁ EN LA CASILLAS DE IVA 5%; SI DEJA "DIGITAR" DEBE COLOCAR MANUALMENTE EL CÓDIGO 540 Y 550 EN LA COLUMNA CI DE COMPRAS SOLO PARA LAS COMPRAS IVA 5%</t>
        </r>
      </text>
    </comment>
    <comment ref="P43" authorId="0" shapeId="0" xr:uid="{37063185-A474-4A61-8932-C799D8B42302}">
      <text>
        <r>
          <rPr>
            <b/>
            <sz val="9"/>
            <color indexed="81"/>
            <rFont val="Tahoma"/>
            <family val="2"/>
          </rPr>
          <t xml:space="preserve">El monto de IVA que se importa de las facturas de compras xml es tal y como viene en el comprobante y la suma de esa columna va en el talón resumen, eso puede ocasionar una diferencia con el monto de IVA de la declaración que multiplica directo la suma de todas las bases tarifa doce por 0,12 </t>
        </r>
        <r>
          <rPr>
            <sz val="9"/>
            <color indexed="81"/>
            <rFont val="Tahoma"/>
            <family val="2"/>
          </rPr>
          <t xml:space="preserve">
</t>
        </r>
      </text>
    </comment>
    <comment ref="L47" authorId="0" shapeId="0" xr:uid="{911BA62E-8897-461C-9EAC-E03116D781E5}">
      <text>
        <r>
          <rPr>
            <b/>
            <sz val="9"/>
            <color indexed="81"/>
            <rFont val="Tahoma"/>
            <family val="2"/>
          </rPr>
          <t>Celdas color naranja suman directo desde la hoja compras sin tomar en cuenta los parámetros de la tabla de esta hoja</t>
        </r>
      </text>
    </comment>
    <comment ref="L51" authorId="0" shapeId="0" xr:uid="{C014EF37-70BD-4DED-93F0-21AC30F910B1}">
      <text>
        <r>
          <rPr>
            <b/>
            <sz val="9"/>
            <color indexed="81"/>
            <rFont val="Tahoma"/>
            <family val="2"/>
          </rPr>
          <t>Celdas color verde suman las tarifas cero y doce usando los parámetros de la tabla</t>
        </r>
        <r>
          <rPr>
            <sz val="9"/>
            <color indexed="81"/>
            <rFont val="Tahoma"/>
            <family val="2"/>
          </rPr>
          <t xml:space="preserve">
</t>
        </r>
      </text>
    </comment>
    <comment ref="N65" authorId="0" shapeId="0" xr:uid="{39024486-48B8-472E-8C86-105F9220D42A}">
      <text>
        <r>
          <rPr>
            <b/>
            <sz val="9"/>
            <color indexed="81"/>
            <rFont val="Tahoma"/>
            <family val="2"/>
          </rPr>
          <t>SI DEJA VACIÓ DEL 605 AL 608 EL SISTEMA SRI COMPLETA CON LOS DATOS DEL MES QUE CORRESPONDE</t>
        </r>
      </text>
    </comment>
    <comment ref="N69" authorId="0" shapeId="0" xr:uid="{4AE66E94-2596-4A7A-A85A-B5097BB8A22C}">
      <text>
        <r>
          <rPr>
            <b/>
            <sz val="9"/>
            <color indexed="81"/>
            <rFont val="Tahoma"/>
            <family val="2"/>
          </rPr>
          <t>SI QUEDA CERO EL SISTEMA SRI CARGA LOS RETENCIONES ELECTRÓNICAS DE IVA RECIBIDAS</t>
        </r>
        <r>
          <rPr>
            <sz val="9"/>
            <color indexed="81"/>
            <rFont val="Tahoma"/>
            <family val="2"/>
          </rPr>
          <t xml:space="preserve">
</t>
        </r>
      </text>
    </comment>
    <comment ref="N91" authorId="0" shapeId="0" xr:uid="{B10722D2-AF9C-4A2C-902B-0A733FA8054C}">
      <text>
        <r>
          <rPr>
            <b/>
            <sz val="9"/>
            <color indexed="81"/>
            <rFont val="Tahoma"/>
            <family val="2"/>
          </rPr>
          <t>SI QUEDA CERO  UNO DE LOS CASILLEROS DEL 721 AL 731 EL SISTEMA SRI COLOCA LAS RETENCIONES ELECTRÓNICAS DE IVA REALIZADAS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K1" authorId="0" shapeId="0" xr:uid="{8BD32902-8339-45AA-86D5-2AC6EE81465B}">
      <text>
        <r>
          <rPr>
            <b/>
            <sz val="9"/>
            <color indexed="81"/>
            <rFont val="Tahoma"/>
            <family val="2"/>
          </rPr>
          <t>Solo se exporta el XML de retenciones Locales</t>
        </r>
        <r>
          <rPr>
            <sz val="9"/>
            <color indexed="81"/>
            <rFont val="Tahoma"/>
            <family val="2"/>
          </rPr>
          <t xml:space="preserve">
</t>
        </r>
      </text>
    </comment>
    <comment ref="N7" authorId="0" shapeId="0" xr:uid="{BC40E571-A6BA-4A70-9FEF-F3F1F4AFA213}">
      <text>
        <r>
          <rPr>
            <sz val="9"/>
            <color indexed="81"/>
            <rFont val="Tahoma"/>
            <family val="2"/>
          </rPr>
          <t xml:space="preserve">Coloque los sueldos y valor retenido en la columna T y U de esta hoja
</t>
        </r>
      </text>
    </comment>
    <comment ref="N57" authorId="0" shapeId="0" xr:uid="{615B9FDB-ED55-43A4-9852-839CC252A999}">
      <text>
        <r>
          <rPr>
            <b/>
            <sz val="9"/>
            <color indexed="81"/>
            <rFont val="Tahoma"/>
            <family val="2"/>
          </rPr>
          <t>Las retenciones al exterior solo es informativo No se genera en el XML que se exporta de esta hoja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T1" authorId="0" shapeId="0" xr:uid="{1E14A719-4926-4DEB-BD5F-607ACCC4D3AD}">
      <text>
        <r>
          <rPr>
            <b/>
            <sz val="9"/>
            <color indexed="81"/>
            <rFont val="Tahoma"/>
            <family val="2"/>
          </rPr>
          <t>Para más detalles ver en hoja 'Detalle'</t>
        </r>
        <r>
          <rPr>
            <sz val="9"/>
            <color indexed="81"/>
            <rFont val="Tahoma"/>
            <family val="2"/>
          </rPr>
          <t xml:space="preserve">
</t>
        </r>
      </text>
    </comment>
  </commentList>
</comments>
</file>

<file path=xl/sharedStrings.xml><?xml version="1.0" encoding="utf-8"?>
<sst xmlns="http://schemas.openxmlformats.org/spreadsheetml/2006/main" count="8135" uniqueCount="3807">
  <si>
    <t xml:space="preserve">PROVEEDOR </t>
  </si>
  <si>
    <t>CODIGO DE SUSTENTO</t>
  </si>
  <si>
    <t>TIPO ID</t>
  </si>
  <si>
    <t>IDENTIFICACION No.</t>
  </si>
  <si>
    <t>COMPROBANTE</t>
  </si>
  <si>
    <t>ESTAB.</t>
  </si>
  <si>
    <t>PUNTO EMI.</t>
  </si>
  <si>
    <t>AUTORIZACIÓN</t>
  </si>
  <si>
    <t>TIPO GASTO</t>
  </si>
  <si>
    <t>ROJAS</t>
  </si>
  <si>
    <t>01- Crédito Tributario para declaración de IVA (servicios y bienes distintos de inventarios y activos fijos)</t>
  </si>
  <si>
    <t>01-RUC</t>
  </si>
  <si>
    <t>0705417038001</t>
  </si>
  <si>
    <t>41-Comprobante de venta emitido por reembolso</t>
  </si>
  <si>
    <t>001</t>
  </si>
  <si>
    <t>Tipos de Comprobantes para Ventas</t>
  </si>
  <si>
    <t>Tipos de Comprobantes para Compras</t>
  </si>
  <si>
    <t>Tipos de Retenciones</t>
  </si>
  <si>
    <t>Tabla 6: Distrito Aduanero</t>
  </si>
  <si>
    <t>Tabla 7.1: Código Régimen</t>
  </si>
  <si>
    <t>Tipos de Comprobantes para Exportaciones</t>
  </si>
  <si>
    <t>TIPO DE GASTOS</t>
  </si>
  <si>
    <t>TABLA 19: Tipos de regímen fiscal del exterior</t>
  </si>
  <si>
    <t>Tipos de Sustentos Tributarios</t>
  </si>
  <si>
    <t>Tipos de Comprobantes Anulados</t>
  </si>
  <si>
    <t>TABLA 18: PAÍS</t>
  </si>
  <si>
    <t>TABLA 17: Paraísos Fiscales</t>
  </si>
  <si>
    <t xml:space="preserve">TABLA 18: Tipos de Ingresos del exterior </t>
  </si>
  <si>
    <t xml:space="preserve">TABLA 21: Tipos de compensaciones </t>
  </si>
  <si>
    <t>TABLA 13: Formas de pago / cobro</t>
  </si>
  <si>
    <t>Preferencia sobre Posición y Tamaño de Ventanas</t>
  </si>
  <si>
    <t>PERIODOS</t>
  </si>
  <si>
    <t>MESES</t>
  </si>
  <si>
    <t>SEMESTRE</t>
  </si>
  <si>
    <t>ANUAL</t>
  </si>
  <si>
    <t>PERIODOSATS</t>
  </si>
  <si>
    <t>MES</t>
  </si>
  <si>
    <t>SEMESTRAL</t>
  </si>
  <si>
    <t>AÑOS</t>
  </si>
  <si>
    <t>NOMBRES RECIBIDOS</t>
  </si>
  <si>
    <t>Tipos de Retenciones HASTA FEB 2024</t>
  </si>
  <si>
    <t>Tipos de Retenciones DESDE MARZO 2024</t>
  </si>
  <si>
    <t>CODIGO</t>
  </si>
  <si>
    <t>Descripcion</t>
  </si>
  <si>
    <t>Código &amp; Concepto / Retención</t>
  </si>
  <si>
    <t>Código</t>
  </si>
  <si>
    <t>Concepto de Retención</t>
  </si>
  <si>
    <t>Porcentaje</t>
  </si>
  <si>
    <t>Descripción</t>
  </si>
  <si>
    <t>Cod &amp; descripción</t>
  </si>
  <si>
    <t>Cod &amp; descp</t>
  </si>
  <si>
    <t>ALIMENTACIÓN</t>
  </si>
  <si>
    <t>Tipo</t>
  </si>
  <si>
    <t>Codigo</t>
  </si>
  <si>
    <t>COD &amp; DESCRIP</t>
  </si>
  <si>
    <t>PAÍS</t>
  </si>
  <si>
    <t>COD</t>
  </si>
  <si>
    <t>PAIS&amp;COD</t>
  </si>
  <si>
    <t>PARAÍSO FISCAL</t>
  </si>
  <si>
    <t>PARAÍSO FISCAL2</t>
  </si>
  <si>
    <t>CÓDIGO</t>
  </si>
  <si>
    <t>PAÍS AL QUE SE DEBE LIGAR</t>
  </si>
  <si>
    <t>CÓDIGO DE PAÍS</t>
  </si>
  <si>
    <t>Fecha Inicio</t>
  </si>
  <si>
    <t>COD Y PAÍS AL QUE SE DEBE LIGAR</t>
  </si>
  <si>
    <t>Tipo de Ingreso</t>
  </si>
  <si>
    <t>Código Operación</t>
  </si>
  <si>
    <t xml:space="preserve">Fecha  Inicio </t>
  </si>
  <si>
    <t xml:space="preserve">Fecha fin </t>
  </si>
  <si>
    <t>CÓDIGO Y TIPO</t>
  </si>
  <si>
    <t>01-SIN UTILIZACION DEL SISTEMA FINANCIERO</t>
  </si>
  <si>
    <t>Barra Lateral</t>
  </si>
  <si>
    <t>01-Enero</t>
  </si>
  <si>
    <t>ENERO-JUNIO</t>
  </si>
  <si>
    <t>ENERO-DICIEMBRE</t>
  </si>
  <si>
    <t>FECHA</t>
  </si>
  <si>
    <t>04-Nota de crédito</t>
  </si>
  <si>
    <t>01-Factura</t>
  </si>
  <si>
    <t>019</t>
  </si>
  <si>
    <t>Gquil-Aéreo</t>
  </si>
  <si>
    <t>Exportación definitiva</t>
  </si>
  <si>
    <t>VIVIENDA</t>
  </si>
  <si>
    <t>01-Régimen general</t>
  </si>
  <si>
    <t>01</t>
  </si>
  <si>
    <t xml:space="preserve">Factura </t>
  </si>
  <si>
    <t>AMERICAN SAMOA</t>
  </si>
  <si>
    <t>016</t>
  </si>
  <si>
    <t>ANGUILA (Territorio no autónomo del Reino Unido)</t>
  </si>
  <si>
    <t>ANGUILA</t>
  </si>
  <si>
    <t>109</t>
  </si>
  <si>
    <t> Rentas Inmobiliarias</t>
  </si>
  <si>
    <t xml:space="preserve">01-Ley Solidaridad -Zonas Afectadas </t>
  </si>
  <si>
    <t>15-COMPENSACIÓN DE DEUDAS</t>
  </si>
  <si>
    <t>Ventana sistema</t>
  </si>
  <si>
    <t>NO</t>
  </si>
  <si>
    <t>SI</t>
  </si>
  <si>
    <t>02-Febrero</t>
  </si>
  <si>
    <t>JULIO-DICIEMBRE</t>
  </si>
  <si>
    <t>NOMBRE</t>
  </si>
  <si>
    <t>Honorarios profesionales y demás pagos por servicios relacionados con el título profesional</t>
  </si>
  <si>
    <t>05-Nota de débito</t>
  </si>
  <si>
    <t>02-Nota o boleta de venta</t>
  </si>
  <si>
    <t>028</t>
  </si>
  <si>
    <t>Gquil-Marítimo</t>
  </si>
  <si>
    <t>Exportación temporal para reimportación en el mismo estado</t>
  </si>
  <si>
    <t>04-Notas de Crédito Exportación</t>
  </si>
  <si>
    <t>SALUD</t>
  </si>
  <si>
    <t>02-Paraíso fiscal</t>
  </si>
  <si>
    <t>02</t>
  </si>
  <si>
    <t>02- Costo o Gasto para declaración de IR (servicios y bienes distintos de inventarios y activos fijos)</t>
  </si>
  <si>
    <t xml:space="preserve">Nota o boleta de venta </t>
  </si>
  <si>
    <t>BOUVET ISLAND</t>
  </si>
  <si>
    <t>074</t>
  </si>
  <si>
    <t>ANTIGUA Y BARBUDA (Estado independiente)</t>
  </si>
  <si>
    <t>ANTIGUA Y BARBUDA</t>
  </si>
  <si>
    <t>134</t>
  </si>
  <si>
    <t> Beneficios  y servicios Empresariales  / Asistencia técnica</t>
  </si>
  <si>
    <t>02-Medios  Electrónicos</t>
  </si>
  <si>
    <t>16-TARJETA DE DÉBITO</t>
  </si>
  <si>
    <t>Lista de hojas</t>
  </si>
  <si>
    <t>03-Marzo</t>
  </si>
  <si>
    <t>SERIE</t>
  </si>
  <si>
    <t>Servicios predomina el intelecto no relacionados con el título profesional</t>
  </si>
  <si>
    <t>303A</t>
  </si>
  <si>
    <t>Servicios profesionales prestados por sociedades residentes</t>
  </si>
  <si>
    <t xml:space="preserve">18-Documentos autorizados utilizados en ventas excepto N/C N/D </t>
  </si>
  <si>
    <t>03-Liquidación de compra de Bienes o Prestación de servicios</t>
  </si>
  <si>
    <t>037</t>
  </si>
  <si>
    <t>Manta</t>
  </si>
  <si>
    <t>Exportación temporal para perfeccionamiento pasivo</t>
  </si>
  <si>
    <t>05-Notas de Débito Exportación</t>
  </si>
  <si>
    <t>VESTIMENTA</t>
  </si>
  <si>
    <t>03-Régimen fiscal preferente o jurisdicción de menor imposición</t>
  </si>
  <si>
    <t>03</t>
  </si>
  <si>
    <t>03- Activo Fijo - Crédito Tributario para declaración de IVA</t>
  </si>
  <si>
    <t xml:space="preserve">Liquidación de compra de Bienes o Prestación de servicios </t>
  </si>
  <si>
    <t>ARGENTINA</t>
  </si>
  <si>
    <t>101</t>
  </si>
  <si>
    <t>ARCHIPIÉLAGO DE SVALBARD</t>
  </si>
  <si>
    <t>NORUEGA</t>
  </si>
  <si>
    <t>222</t>
  </si>
  <si>
    <t> Beneficios  y servicios Empresariales  / Comisiones</t>
  </si>
  <si>
    <t>17-DINERO ELECTRÓNICO</t>
  </si>
  <si>
    <t>Lista de hojas 2</t>
  </si>
  <si>
    <t>04-Abril</t>
  </si>
  <si>
    <t>RUC</t>
  </si>
  <si>
    <t>304A</t>
  </si>
  <si>
    <t>Comisiones y demás pagos por servicios predomina intelecto no relacionados con el título profesional</t>
  </si>
  <si>
    <t>04-N/C Compras</t>
  </si>
  <si>
    <t>046</t>
  </si>
  <si>
    <t>Esmeraldas</t>
  </si>
  <si>
    <t>Reexp. de mercancías en el mismo estado</t>
  </si>
  <si>
    <t>16-Formulario Único de Exportación (FUE) o Declaración Aduanera Única (DAU) o DAV</t>
  </si>
  <si>
    <t>EDUCACIÓN, ARTE Y CULTURA</t>
  </si>
  <si>
    <t>04- Activo Fijo - Costo o Gasto para declaración de IR</t>
  </si>
  <si>
    <t>04</t>
  </si>
  <si>
    <t>Nota de crédito</t>
  </si>
  <si>
    <t>BOLIVIA</t>
  </si>
  <si>
    <t>102</t>
  </si>
  <si>
    <t>ARUBA</t>
  </si>
  <si>
    <t>141</t>
  </si>
  <si>
    <t> Beneficios  y servicios Empresariales / Comisiones sobre préstamos</t>
  </si>
  <si>
    <t>18-TARJETA PREPAGO</t>
  </si>
  <si>
    <t>05-Mayo</t>
  </si>
  <si>
    <t>TIPO</t>
  </si>
  <si>
    <t>304B</t>
  </si>
  <si>
    <t>Pagos a notarios y registradores de la propiedad y mercantil por sus actividades ejercidas como tales</t>
  </si>
  <si>
    <t>44-Comprobante de Contribuciones y Aportes</t>
  </si>
  <si>
    <t>05-N/D Compras</t>
  </si>
  <si>
    <t>055</t>
  </si>
  <si>
    <t>Quito</t>
  </si>
  <si>
    <t>Reexportación de mercancías que fueron importadas para perfeccionamiento activo</t>
  </si>
  <si>
    <t>TURISMO</t>
  </si>
  <si>
    <t>05- Liquidación Gastos de Viaje, hospedaje y alimentación Gastos IR (a nombre de empleados y no de la empresa)</t>
  </si>
  <si>
    <t>05</t>
  </si>
  <si>
    <t>Nota de débito</t>
  </si>
  <si>
    <t>BRASIL</t>
  </si>
  <si>
    <t>103</t>
  </si>
  <si>
    <t>BARBADOS (Estado independiente)</t>
  </si>
  <si>
    <t>BARBADOS</t>
  </si>
  <si>
    <t>130</t>
  </si>
  <si>
    <t> Beneficios  y servicios Empresariales/Honorarios</t>
  </si>
  <si>
    <t>19-TARJETA DE CRÉDITO</t>
  </si>
  <si>
    <t>06-Junio</t>
  </si>
  <si>
    <t>304C</t>
  </si>
  <si>
    <t>Pagos a deportistas, entrenadores, árbitros, miembros del cuerpo técnico por sus actividades ejercidas como tales</t>
  </si>
  <si>
    <t>47-Nota de Crédito por Reembolso Emitida por Intermediario</t>
  </si>
  <si>
    <t>08-Boletos o entradas a espectáculos públicos</t>
  </si>
  <si>
    <t>064</t>
  </si>
  <si>
    <t>Pto-Bolívar</t>
  </si>
  <si>
    <t>Exportación a consumo desde Zona Franca</t>
  </si>
  <si>
    <t>47-N/C por Reembolso Emitida por Intermediario</t>
  </si>
  <si>
    <t>06- Inventario - Crédito Tributario para declaración de IVA</t>
  </si>
  <si>
    <t>06</t>
  </si>
  <si>
    <t xml:space="preserve">Guías de Remisión </t>
  </si>
  <si>
    <t>CANADA</t>
  </si>
  <si>
    <t>104</t>
  </si>
  <si>
    <t>BELICE (Estado independiente)</t>
  </si>
  <si>
    <t>BELICE</t>
  </si>
  <si>
    <t>135</t>
  </si>
  <si>
    <t> Beneficios  y servicios Empresariales / Publicidad</t>
  </si>
  <si>
    <t>20-OTROS CON UTILIZACION DEL SISTEMA FINANCIERO</t>
  </si>
  <si>
    <t>RANGOS FECHAS GP</t>
  </si>
  <si>
    <t>07-Julio</t>
  </si>
  <si>
    <t>304D</t>
  </si>
  <si>
    <t>Pagos a artistas por sus actividades ejercidas como tales</t>
  </si>
  <si>
    <t>48-Nota de Débito por Reembolso Emitida por Intermediario</t>
  </si>
  <si>
    <t>09-Tiquetes o vales emitidos por máquinas registradoras</t>
  </si>
  <si>
    <t>073</t>
  </si>
  <si>
    <t>Tulcán</t>
  </si>
  <si>
    <t>Reembarque</t>
  </si>
  <si>
    <t>48-N/D por Reembolso Emitida por Intermediario</t>
  </si>
  <si>
    <t>07- Inventario - Costo o Gasto para declaración de IR</t>
  </si>
  <si>
    <t>07</t>
  </si>
  <si>
    <t>Comprobante de Retención</t>
  </si>
  <si>
    <t>COLOMBIA</t>
  </si>
  <si>
    <t>105</t>
  </si>
  <si>
    <t>BERMUDAS (Territorio no autónomo del Reino Unido)</t>
  </si>
  <si>
    <t>BERMUDA</t>
  </si>
  <si>
    <t>142</t>
  </si>
  <si>
    <t> Beneficios  y servicios Empresariales / Servicios administrativos</t>
  </si>
  <si>
    <t>21-ENDOSO DE TÍTULOS</t>
  </si>
  <si>
    <t>08-Agosto</t>
  </si>
  <si>
    <t>304E</t>
  </si>
  <si>
    <t>Honorarios y demás pagos por servicios de docencia</t>
  </si>
  <si>
    <t>49-Proveedor Directo de Exportador Bajo Régimen Especial</t>
  </si>
  <si>
    <t>11-Pasajes expedidos por empresas de aviación</t>
  </si>
  <si>
    <t>082</t>
  </si>
  <si>
    <t>Huaquillas</t>
  </si>
  <si>
    <t>Courier exportación</t>
  </si>
  <si>
    <t xml:space="preserve"> --- </t>
  </si>
  <si>
    <t>08- Valor pagado para solicitar Reembolso de Gasto (intermediario)</t>
  </si>
  <si>
    <t>08</t>
  </si>
  <si>
    <t>Boletos o entradas a espectáculos públicos</t>
  </si>
  <si>
    <t>COSTA RICA</t>
  </si>
  <si>
    <t>106</t>
  </si>
  <si>
    <t>BONAIRE, SABA Y SAN EUSTAQUIO</t>
  </si>
  <si>
    <t>PAISES BAJOS (HOLANDA)</t>
  </si>
  <si>
    <t>215</t>
  </si>
  <si>
    <t> Beneficios  y servicios Empresariales / Servicios financieros</t>
  </si>
  <si>
    <t>SEMESTRE:</t>
  </si>
  <si>
    <t>09-Septiembre</t>
  </si>
  <si>
    <t>Servicios predomina la mano de obra</t>
  </si>
  <si>
    <t>50-A Inst. Estado y Empr. Públicas que percibe ingreso exento de Imp. Renta</t>
  </si>
  <si>
    <t>12-Documentos emitidos por instituciones financieras</t>
  </si>
  <si>
    <t>091</t>
  </si>
  <si>
    <t>Cuenca</t>
  </si>
  <si>
    <t>Exportaciones Correos del Ecuador</t>
  </si>
  <si>
    <t>09- Reembolso por Siniestros</t>
  </si>
  <si>
    <t>Tiquetes o vales emitidos por máquinas registradoras</t>
  </si>
  <si>
    <t>CUBA</t>
  </si>
  <si>
    <t>107</t>
  </si>
  <si>
    <t>BRUNEI DARUSSALAM (Estado independiente)</t>
  </si>
  <si>
    <t>BRUNEI DARUSSALAM</t>
  </si>
  <si>
    <t>344</t>
  </si>
  <si>
    <t> Beneficios  y servicios Empresariales /Servicios intermedios de la producción (maquila)</t>
  </si>
  <si>
    <t>RANGOS FECHAS ATS ( NO MODIFICAR FÓRMULAS)</t>
  </si>
  <si>
    <t>RANGOS FECHAS DEC IVA</t>
  </si>
  <si>
    <t>10-Octubre</t>
  </si>
  <si>
    <t>Utilización o aprovechamiento de la imagen o renombre</t>
  </si>
  <si>
    <t>51-N/C A Inst. Estado y Empr. Públicas que percibe ingreso exento de Imp. Renta</t>
  </si>
  <si>
    <t>13-Documentos emitidos por compañías de seguros</t>
  </si>
  <si>
    <t>Loja-Macara</t>
  </si>
  <si>
    <t>10-Distribución de Dividendos, Beneficios o Utilidades</t>
  </si>
  <si>
    <t>Pasajes expedidos por empresas de aviación</t>
  </si>
  <si>
    <t>CHILE</t>
  </si>
  <si>
    <t>108</t>
  </si>
  <si>
    <t>CAMPIONE D'ITALIA (Comune di Campioned'Italia)</t>
  </si>
  <si>
    <t>ITALIA</t>
  </si>
  <si>
    <t>219</t>
  </si>
  <si>
    <t> Beneficios  y servicios Empresariales /Servicios técnicos</t>
  </si>
  <si>
    <t>11-Noviembre</t>
  </si>
  <si>
    <t>Servicios prestados por medios de comunicación y agencias de publicidad</t>
  </si>
  <si>
    <t>Utilización o aprovechamiento de la imagen o renombre (personas naturales, sociedades," influencers")</t>
  </si>
  <si>
    <t>52-N/D A Inst. Estado y Empr. Públicas que percibe ingreso exento de Imp. Renta</t>
  </si>
  <si>
    <t>14-Comprobantes emitidos por empresas de telecomunicaciones</t>
  </si>
  <si>
    <t>Sta Elena</t>
  </si>
  <si>
    <t>11-Convenios de débito o recaudación para IFI´s</t>
  </si>
  <si>
    <t>Documentos emitidos por instituciones financieras</t>
  </si>
  <si>
    <t>COLONIA DE GIBRALTAR</t>
  </si>
  <si>
    <t>GIBRALTAR</t>
  </si>
  <si>
    <t>239</t>
  </si>
  <si>
    <t> Navegación Marítima y/o aérea</t>
  </si>
  <si>
    <t>MENSUAL</t>
  </si>
  <si>
    <t>12-Diciembre</t>
  </si>
  <si>
    <t>Servicio de transporte privado de pasajeros o transporte público o privado de carga</t>
  </si>
  <si>
    <t>370-Factura operadora transporte / socio</t>
  </si>
  <si>
    <t>15-Comprobantes  de venta emitidos en exterior</t>
  </si>
  <si>
    <t>Latacunga</t>
  </si>
  <si>
    <t>12- Impuestos y retenciones presuntivos</t>
  </si>
  <si>
    <t>Comprobante de venta emitido en el Exterior</t>
  </si>
  <si>
    <t>ESTADOS UNIDOS</t>
  </si>
  <si>
    <t>110</t>
  </si>
  <si>
    <t>COMUNIDAD DE LAS BAHAMAS (Estado independiente)</t>
  </si>
  <si>
    <t>BAHAMAS</t>
  </si>
  <si>
    <t>129</t>
  </si>
  <si>
    <t>Dividendos</t>
  </si>
  <si>
    <t>Pagos a través de liquidación de compra (nivel cultural o rusticidad)</t>
  </si>
  <si>
    <t xml:space="preserve">371-Comprobante socio a operadora de transporte </t>
  </si>
  <si>
    <t>19-Comprobantes de Pago de Cuotas o Aportes</t>
  </si>
  <si>
    <t>Gerencia General</t>
  </si>
  <si>
    <t>13-Valores reconocidos por entidades del sector público a favor de sujetos pasivos</t>
  </si>
  <si>
    <t>Formulario Único de Exportación (FUE) o Declaración Aduanera Única (DAU) o Declaración Andina de Valor (DAV)</t>
  </si>
  <si>
    <t>GUATEMALA</t>
  </si>
  <si>
    <t>111</t>
  </si>
  <si>
    <t>CURAZAO</t>
  </si>
  <si>
    <t>127</t>
  </si>
  <si>
    <t>Rendimientos financieros / Comisiones sobre préstamos</t>
  </si>
  <si>
    <t>Transferencia de bienes muebles de naturaleza corporal</t>
  </si>
  <si>
    <t>372-Nota de  crédito  operadora transporte / socio</t>
  </si>
  <si>
    <t>20-Documentos por Servicios Administrativos emitidos por Inst. del Estado</t>
  </si>
  <si>
    <t xml:space="preserve">CEBAF – San Miguel </t>
  </si>
  <si>
    <t>14-Valores facturados por socios a operadoras de transporte (que no constituyen gasto de dicha operadora)</t>
  </si>
  <si>
    <t xml:space="preserve">Documentos autorizados utilizados en ventas excepto N/C N/D </t>
  </si>
  <si>
    <t>HAITI</t>
  </si>
  <si>
    <t>112</t>
  </si>
  <si>
    <t>ESTADO ASOCIADO DE GRANADA (Estado independiente)</t>
  </si>
  <si>
    <t>GRANADA</t>
  </si>
  <si>
    <t>131</t>
  </si>
  <si>
    <t>Rendimientos financieros / Otras inversiones</t>
  </si>
  <si>
    <t>RANGOS FECHAS TALON RESUMEN</t>
  </si>
  <si>
    <t>RANGOS FECHAS DEC RETENCIONES</t>
  </si>
  <si>
    <t>312A</t>
  </si>
  <si>
    <t>Compra de bienes de origen agrícola, avícola, pecuario, apícola, cunícula, bioacuático, forestal y carnes en estado natural</t>
  </si>
  <si>
    <t>373-Nota de  débito  operadora transporte / socio</t>
  </si>
  <si>
    <t>21-Carta de Porte Aéreo</t>
  </si>
  <si>
    <t>15-Pagos efectuados por consumos propios y de terceros de servicios digitales</t>
  </si>
  <si>
    <t>Comprobantes de Pago de Cuotas o Aportes</t>
  </si>
  <si>
    <t>HONDURAS</t>
  </si>
  <si>
    <t>113</t>
  </si>
  <si>
    <t>ESTADO DE BAHREIN (Estado independiente)</t>
  </si>
  <si>
    <t>BAHREIN</t>
  </si>
  <si>
    <t>327</t>
  </si>
  <si>
    <t>Garantías</t>
  </si>
  <si>
    <t>312B</t>
  </si>
  <si>
    <t>Impuesto a la Renta único para la actividad de producción y cultivo de palma aceitera</t>
  </si>
  <si>
    <t xml:space="preserve">COMPRAS AL PRODUCTOR: de bienes de origen bioacuático, forestal y los descritos  el art.27.1 de LRTI </t>
  </si>
  <si>
    <t>374-Nota de  débito  operadora transporte / socio</t>
  </si>
  <si>
    <t>00-Casos especiales cuyo sustento no aplica en las opciones anteriores</t>
  </si>
  <si>
    <t>Documentos por Servicios Administrativos emitidos por Inst. del Estado</t>
  </si>
  <si>
    <t>JAMAICA</t>
  </si>
  <si>
    <t>114</t>
  </si>
  <si>
    <t>ESTADO DE KUWAIT (Estado independiente)</t>
  </si>
  <si>
    <t>KUWAIT</t>
  </si>
  <si>
    <t>316</t>
  </si>
  <si>
    <t> Servicios profesionales independientes /dependientes</t>
  </si>
  <si>
    <t>314A</t>
  </si>
  <si>
    <t>Regalías por concepto de franquicias de acuerdo a Ley de Propiedad Intelectual - pago a personas naturales</t>
  </si>
  <si>
    <t>312C</t>
  </si>
  <si>
    <t>COMPRAS AL COMERCIALIZADOR: de bienes de origen bioacuático, forestal y los descritos  el art.27.1 de LRTI</t>
  </si>
  <si>
    <t xml:space="preserve"> ---</t>
  </si>
  <si>
    <t>42-Documento agente de retención Presuntiva</t>
  </si>
  <si>
    <t>Carta de Porte Aéreo</t>
  </si>
  <si>
    <t>MALVINAS  ISLAS</t>
  </si>
  <si>
    <t>115</t>
  </si>
  <si>
    <t>ESTADO LIBRE ASOCIADO DE PUERTO RICO (Estado asociado a los EEUU)</t>
  </si>
  <si>
    <t>PUERTO RICO</t>
  </si>
  <si>
    <t>121</t>
  </si>
  <si>
    <t>Intereses sobre préstamos</t>
  </si>
  <si>
    <t>314B</t>
  </si>
  <si>
    <t>Cánones, derechos de autor,  marcas, patentes y similares de acuerdo a Ley de Propiedad Intelectual – pago a personas naturales</t>
  </si>
  <si>
    <t>Regalías por concepto de franquicias de acuerdo al Código INGENIOS (COESCCI) - pago a personas naturales</t>
  </si>
  <si>
    <t>43-Liquidacion para Explotacion y Exploracion de Hidrocarburos</t>
  </si>
  <si>
    <t>RECAP</t>
  </si>
  <si>
    <t>MEXICO</t>
  </si>
  <si>
    <t>116</t>
  </si>
  <si>
    <t>EMIRATOS ÁRABES UNIDOS (Estado independiente)</t>
  </si>
  <si>
    <t>EMIRATOS ARABES UNIDOS</t>
  </si>
  <si>
    <t>333</t>
  </si>
  <si>
    <t xml:space="preserve">Intereses créditos en ventas </t>
  </si>
  <si>
    <t>314C</t>
  </si>
  <si>
    <t>Regalías por concepto de franquicias de acuerdo a Ley de Propiedad Intelectual  - pago a sociedades</t>
  </si>
  <si>
    <t>Cánones, derechos de autor,  marcas, patentes y similares de acuerdo  al Código INGENIOS (COESCCI) – pago a personas naturales</t>
  </si>
  <si>
    <t>45-Liquidación de medicina prepagada</t>
  </si>
  <si>
    <t>Nota de Crédito TC</t>
  </si>
  <si>
    <t>NICARAGUA</t>
  </si>
  <si>
    <t>117</t>
  </si>
  <si>
    <t>FEDERACIÓN DE SAN CRISTÓBAL (Islas Saint Kitts and Nevis: independientes)</t>
  </si>
  <si>
    <t>SAN CRISTOBAL Y NEVIS</t>
  </si>
  <si>
    <t>137</t>
  </si>
  <si>
    <t>Regalías /Cánones, derechos de autor,  marcas, patentes y similares</t>
  </si>
  <si>
    <t>RANGOS FECHAS ADMI</t>
  </si>
  <si>
    <t>314D</t>
  </si>
  <si>
    <t>Cánones, derechos de autor,  marcas, patentes y similares de acuerdo a Ley de Propiedad Intelectual – pago a sociedades</t>
  </si>
  <si>
    <t>Regalías por concepto de franquicias de acuerdo al Código INGENIOS (COESCCI) - pago a sociades</t>
  </si>
  <si>
    <t>Nota de Débito TC</t>
  </si>
  <si>
    <t>PANAMA</t>
  </si>
  <si>
    <t>118</t>
  </si>
  <si>
    <t>GRAN DUCADO DE LUXEMBURGO</t>
  </si>
  <si>
    <t>LUXEMBURGO</t>
  </si>
  <si>
    <t>220</t>
  </si>
  <si>
    <t>Regalías / Por concepto de franquicias</t>
  </si>
  <si>
    <t>Cuotas de arrendamiento mercantil (prestado por sociedades), inclusive la de opción de compra</t>
  </si>
  <si>
    <t xml:space="preserve">Cánones, derechos de autor,  marcas, patentes y similares de acuerdo  al Código INGENIOS (COESCCI)  </t>
  </si>
  <si>
    <t>Comprobante de venta emitido por reembolso</t>
  </si>
  <si>
    <t>PARAGUAY</t>
  </si>
  <si>
    <t>119</t>
  </si>
  <si>
    <t>GROENLANDIA</t>
  </si>
  <si>
    <t>247</t>
  </si>
  <si>
    <t xml:space="preserve">Seguros y reaseguros (primas y cesiones)  </t>
  </si>
  <si>
    <t>Arrendamiento bienes inmuebles</t>
  </si>
  <si>
    <t>294-Liquidación de compra de Bienes Muebles Usados</t>
  </si>
  <si>
    <t>Documento agente de retención Presuntiva</t>
  </si>
  <si>
    <t>PERU</t>
  </si>
  <si>
    <t>120</t>
  </si>
  <si>
    <t>GUAM (Territorio no autónomo de los EEUU)</t>
  </si>
  <si>
    <t>GUAM</t>
  </si>
  <si>
    <t>517</t>
  </si>
  <si>
    <t>Utilidad o pérdida por derivados financieros</t>
  </si>
  <si>
    <t>Seguros y reaseguros (primas y cesiones)</t>
  </si>
  <si>
    <t>364-Acta Entrega-Recepción PET</t>
  </si>
  <si>
    <t>Liquidación para Explotación y Exploracion de Hidrocarburos</t>
  </si>
  <si>
    <t>ISLA DE ASCENSIÓN</t>
  </si>
  <si>
    <t>SANTA ELENA</t>
  </si>
  <si>
    <t>466</t>
  </si>
  <si>
    <t>Utilidad por operaciones de futuros distintas de las del sector financiero</t>
  </si>
  <si>
    <t>Rendimientos financieros pagados a naturales y sociedades  (No a IFIs)</t>
  </si>
  <si>
    <t>374-Liquidación de compra RISE de bienes o prestación de servicios</t>
  </si>
  <si>
    <t>Comprobante de Contribuciones y Aportes</t>
  </si>
  <si>
    <t>REPUBLICA DOMINICANA</t>
  </si>
  <si>
    <t>122</t>
  </si>
  <si>
    <t>ISLAS AZORES</t>
  </si>
  <si>
    <t>PORTUGAL</t>
  </si>
  <si>
    <t>224</t>
  </si>
  <si>
    <t>Venta de bienes intangibles</t>
  </si>
  <si>
    <t>323A</t>
  </si>
  <si>
    <t>Rendimientos financieros: depósitos Cta. Corriente</t>
  </si>
  <si>
    <t>344-Liquidación de compra de vehículos usados</t>
  </si>
  <si>
    <t>Liquidación por reclamos de aseguradoras</t>
  </si>
  <si>
    <t>EL SALVADOR</t>
  </si>
  <si>
    <t>123</t>
  </si>
  <si>
    <t>ISLAS CAIMÁN (Territorio no autónomo del Reino Unido)</t>
  </si>
  <si>
    <t>ISLAS CAIMAN</t>
  </si>
  <si>
    <t>145</t>
  </si>
  <si>
    <t>Enajenación de derechos representativos de capital</t>
  </si>
  <si>
    <t>323B1</t>
  </si>
  <si>
    <t>Rendimientos financieros:  depósitos Cta. Ahorros Sociedades</t>
  </si>
  <si>
    <t>Rendimientos financieros depósitos Cta. Corriente</t>
  </si>
  <si>
    <t>Nota de Crédito por Reembolso Emitida por Intermediario</t>
  </si>
  <si>
    <t>TRINIDAD Y TOBAGO</t>
  </si>
  <si>
    <t>124</t>
  </si>
  <si>
    <t>ISLAS CHRISTMAS</t>
  </si>
  <si>
    <t>ISLAS NAVIDAD</t>
  </si>
  <si>
    <t>520</t>
  </si>
  <si>
    <t>Enajenación de obligaciones</t>
  </si>
  <si>
    <t>323E</t>
  </si>
  <si>
    <t>Rendimientos financieros: depósito a plazo fijo  gravados</t>
  </si>
  <si>
    <t>Rendimientos financieros  depósitos Cta. Ahorros Sociedades</t>
  </si>
  <si>
    <t>Nota de Débito por Reembolso Emitida por Intermediario</t>
  </si>
  <si>
    <t>URUGUAY</t>
  </si>
  <si>
    <t>125</t>
  </si>
  <si>
    <t>ISLA DE COCOS O KEELING</t>
  </si>
  <si>
    <t>ISLAS COCOS (KEELING)</t>
  </si>
  <si>
    <t>518</t>
  </si>
  <si>
    <t>Artistas</t>
  </si>
  <si>
    <t>323E2</t>
  </si>
  <si>
    <t>Rendimientos financieros: depósito a plazo fijo exentos</t>
  </si>
  <si>
    <t>Rendimientos financieros depósito a plazo fijo  gravados</t>
  </si>
  <si>
    <t>Proveedor Directo de Exportador Bajo Régimen Especial</t>
  </si>
  <si>
    <t>VENEZUELA</t>
  </si>
  <si>
    <t>126</t>
  </si>
  <si>
    <t>ISLA DE COOK (Territorio autónomo asociado a Nueva Zelanda)</t>
  </si>
  <si>
    <t>ISLAS COOK</t>
  </si>
  <si>
    <t>519</t>
  </si>
  <si>
    <t>Deportistas</t>
  </si>
  <si>
    <t>323F</t>
  </si>
  <si>
    <t>Rendimientos financieros: operaciones de reporto - repos</t>
  </si>
  <si>
    <t>Rendimientos financieros depósito a plazo fijo exentos</t>
  </si>
  <si>
    <t>A Inst. Estado y Empr. Públicas que percibe ingreso exento de Imp. Renta</t>
  </si>
  <si>
    <t>ISLA DE MAN (Territorio del Reino Unido)</t>
  </si>
  <si>
    <t>ISLE OF MAN</t>
  </si>
  <si>
    <t>833</t>
  </si>
  <si>
    <t>Participación de consejeros</t>
  </si>
  <si>
    <t>323G</t>
  </si>
  <si>
    <t>Inversiones (captaciones) rendimientos distintos de aquellos pagados a IFIs</t>
  </si>
  <si>
    <t>Rendimientos financieros operaciones de reporto - repos</t>
  </si>
  <si>
    <t>N/C A Inst. Estado y Empr. Públicas que percibe ingreso exento de Imp. Renta</t>
  </si>
  <si>
    <t>ISLA DE NORFOLK</t>
  </si>
  <si>
    <t>NORFOLK ISLA</t>
  </si>
  <si>
    <t>523</t>
  </si>
  <si>
    <t> Entretenimiento Público</t>
  </si>
  <si>
    <t>323H</t>
  </si>
  <si>
    <t>Rendimientos financieros: obligaciones</t>
  </si>
  <si>
    <t>N/D A Inst. Estado y Empr. Públicas que percibe ingreso exento de Imp. Renta</t>
  </si>
  <si>
    <t>ISLA DE SAN PEDRO Y MIGUELÓN</t>
  </si>
  <si>
    <t>ST. PIERRE AND MIQUE</t>
  </si>
  <si>
    <t>604</t>
  </si>
  <si>
    <t>Pensiones</t>
  </si>
  <si>
    <t>323I</t>
  </si>
  <si>
    <t>Rendimientos financieros: bonos convertible en acciones</t>
  </si>
  <si>
    <t>Rendimientos financieros  obligaciones</t>
  </si>
  <si>
    <t>Liquidación de compra de Bienes Muebles Usados</t>
  </si>
  <si>
    <t>ISLAS DEL CANAL (Guernesey, Alderney, Isla de Great Stark, Herm, Little Sark, Brechou, Jethou, Lihou)</t>
  </si>
  <si>
    <t>GUERNSEY</t>
  </si>
  <si>
    <t>831</t>
  </si>
  <si>
    <t>Reembolso de Gastos</t>
  </si>
  <si>
    <t>323 M</t>
  </si>
  <si>
    <t xml:space="preserve">Rendimientos financieros: Inversiones en títulos valores en renta fija gravados </t>
  </si>
  <si>
    <t>Rendimientos financieros  bonos convertible en acciones</t>
  </si>
  <si>
    <t xml:space="preserve">Liquidación de compra de vehículos usados </t>
  </si>
  <si>
    <t>GUYANA</t>
  </si>
  <si>
    <t>132</t>
  </si>
  <si>
    <t>ISLAS DEL CANAL (Jersey)</t>
  </si>
  <si>
    <t>JERSEY</t>
  </si>
  <si>
    <t>499</t>
  </si>
  <si>
    <t>Funciones Públicas</t>
  </si>
  <si>
    <t>323 N</t>
  </si>
  <si>
    <t>Rendimientos financieros: Inversiones en títulos valores en renta fija exentos</t>
  </si>
  <si>
    <t xml:space="preserve">Rendimientos financieros : Inversiones en títulos valores en renta fija gravados </t>
  </si>
  <si>
    <t>SURINAM</t>
  </si>
  <si>
    <t>133</t>
  </si>
  <si>
    <t>ISLA QESHM</t>
  </si>
  <si>
    <t>IRAN (REPUBLICA ISLAMICA)</t>
  </si>
  <si>
    <t>312</t>
  </si>
  <si>
    <t> Estudiantes</t>
  </si>
  <si>
    <t>323 O</t>
  </si>
  <si>
    <t>Intereses y demás rendimientos financieros pagados a bancos y otras entidades sometidas al control de la Superintendencia de Bancos y de la Economía Popular y Solidaria</t>
  </si>
  <si>
    <t>Rendimientos financieros  Inversiones en títulos valores en renta fija exentos</t>
  </si>
  <si>
    <t>ISLAS SALOMÓN</t>
  </si>
  <si>
    <t>SALOMON  ISLAS</t>
  </si>
  <si>
    <t>514</t>
  </si>
  <si>
    <t>Arrendamientos mercantil internacional</t>
  </si>
  <si>
    <t>323 P</t>
  </si>
  <si>
    <t>Intereses pagados por entidades del sector público a favor de sujetos pasivos</t>
  </si>
  <si>
    <t>ISLAS TURKAS E ISLAS CAICOS (Territorio no autónomo del Reino Unido)</t>
  </si>
  <si>
    <t>TURCAS  Y CAICOS ISLAS</t>
  </si>
  <si>
    <t>151</t>
  </si>
  <si>
    <t> Contratos de fletamento de naves para empresas de transporte aéreo o marítimo internacional</t>
  </si>
  <si>
    <t>323Q</t>
  </si>
  <si>
    <t xml:space="preserve">Otros intereses y rendimientos financieros gravados </t>
  </si>
  <si>
    <t xml:space="preserve"> Intereses pagados por entidades del sector público a favor de sujetos pasivos</t>
  </si>
  <si>
    <t>DOMINICA</t>
  </si>
  <si>
    <t>136</t>
  </si>
  <si>
    <t>ISLAS VÍRGENES BRITÁNICAS (Territorio no autónomo del Reino Unido)</t>
  </si>
  <si>
    <t>ISLAS VIRGENES (BRITANICAS)</t>
  </si>
  <si>
    <t>146</t>
  </si>
  <si>
    <t>323R</t>
  </si>
  <si>
    <t>Otros intereses y rendimientos financieros exentos</t>
  </si>
  <si>
    <t>ISLAS VÍRGENES DE ESTADOS UNIDOS DE AMÉRICA</t>
  </si>
  <si>
    <t>VIRGENES,ISLAS(NORT.AMER.)</t>
  </si>
  <si>
    <t>152</t>
  </si>
  <si>
    <t>Otros ingresos</t>
  </si>
  <si>
    <t>323S</t>
  </si>
  <si>
    <t>Pagos y créditos en cuenta efectuados por el BCE y los depósitos centralizados de valores, en calidad de intermediarios, a instituciones del sistema financiero por cuenta de otras personas naturales y sociedades</t>
  </si>
  <si>
    <t>SANTA LUCIA</t>
  </si>
  <si>
    <t>138</t>
  </si>
  <si>
    <t>KIRIBATI</t>
  </si>
  <si>
    <t>510</t>
  </si>
  <si>
    <t>Otros servicios</t>
  </si>
  <si>
    <t>323T</t>
  </si>
  <si>
    <t>Rendimientos financieros originados en la deuda pública ecuatoriana</t>
  </si>
  <si>
    <t>SAN VICENTE Y LAS GRANAD.</t>
  </si>
  <si>
    <t>139</t>
  </si>
  <si>
    <t>LABUAN</t>
  </si>
  <si>
    <t>MALASIA</t>
  </si>
  <si>
    <t>319</t>
  </si>
  <si>
    <t>323U</t>
  </si>
  <si>
    <t>Rendimientos financieros originados en títulos valores de obligaciones de 360 días o más para el financiamiento de proyectos públicos en asociación público-privada</t>
  </si>
  <si>
    <t>ANTILLAS HOLANDESAS</t>
  </si>
  <si>
    <t>140</t>
  </si>
  <si>
    <t>MACAO</t>
  </si>
  <si>
    <t>355</t>
  </si>
  <si>
    <t>324A</t>
  </si>
  <si>
    <t>Intereses y comisiones en operaciones de crédito entre instituciones del sistema financiero y entidades economía popular y solidaria.</t>
  </si>
  <si>
    <t>MADEIRA (Territorio de Portugal)</t>
  </si>
  <si>
    <t>324B</t>
  </si>
  <si>
    <t>Inversiones entre instituciones del sistema financiero y entidades economía popular y solidaria</t>
  </si>
  <si>
    <t xml:space="preserve"> Intereses en operaciones de crédito entre instituciones del sistema financiero y entidades economía popular y solidaria. </t>
  </si>
  <si>
    <t>MANCOMUNIDAD DE DOMINICA (Estado asociado)</t>
  </si>
  <si>
    <t>324C</t>
  </si>
  <si>
    <t>Pagos y créditos en cuenta efectuados por el BCE y los depósitos centralizados de valores, en calidad de intermediarios, a instituciones del sistema financiero por cuenta de otras instituciones del sistema financiero</t>
  </si>
  <si>
    <t>GUADALUPE</t>
  </si>
  <si>
    <t>143</t>
  </si>
  <si>
    <t>MONTSERRAT (Territorio no autónomo del Reino Unido)</t>
  </si>
  <si>
    <t>MONTSERRAT ISLA</t>
  </si>
  <si>
    <t>149</t>
  </si>
  <si>
    <t>Anticipo dividendos</t>
  </si>
  <si>
    <t>22 ó 25</t>
  </si>
  <si>
    <t>GUYANA FRANCESA</t>
  </si>
  <si>
    <t>144</t>
  </si>
  <si>
    <t>MYANMAR (ex Birmania)</t>
  </si>
  <si>
    <t>MYANMAR (BURMA)</t>
  </si>
  <si>
    <t>303</t>
  </si>
  <si>
    <t>325A</t>
  </si>
  <si>
    <t>Préstamos accionistas, beneficiarios o partícipes residentes o establecidos en el Ecuador</t>
  </si>
  <si>
    <t>22 o 25</t>
  </si>
  <si>
    <t>NIGERIA</t>
  </si>
  <si>
    <t>417</t>
  </si>
  <si>
    <t xml:space="preserve">Dividendos distribuidos que correspondan al impuesto a la renta único establecido en el art. 27 de la LRTI </t>
  </si>
  <si>
    <t>Hasta 25 y conforme la Resolución NAC-DGERCGC20-000000013</t>
  </si>
  <si>
    <t>NIUE</t>
  </si>
  <si>
    <t>NIUE ISLA</t>
  </si>
  <si>
    <t>522</t>
  </si>
  <si>
    <t>Dividendos distribuidos a personas naturales residentes</t>
  </si>
  <si>
    <t>Dividendos distribuidos que correspondan al impuesto a la renta único establecido en el art. 27 de la LRTI</t>
  </si>
  <si>
    <t>JOHNSTON ISLA</t>
  </si>
  <si>
    <t>147</t>
  </si>
  <si>
    <t>PALAU</t>
  </si>
  <si>
    <t>PALAO  (BELAU)  ISLAS</t>
  </si>
  <si>
    <t>509</t>
  </si>
  <si>
    <t>Dividendos distribuidos a sociedades residentes</t>
  </si>
  <si>
    <t>MARTINICA</t>
  </si>
  <si>
    <t>148</t>
  </si>
  <si>
    <t>PITCAIRN</t>
  </si>
  <si>
    <t>PITCAIRN, ISLA</t>
  </si>
  <si>
    <t>525</t>
  </si>
  <si>
    <t>Dividendos distribuidos a fideicomisos residentes</t>
  </si>
  <si>
    <t>POLINESIA FRANCESA (Territorio de Ultramar de Francia)</t>
  </si>
  <si>
    <t>FRENCH SOUTHERN TERRITORIES</t>
  </si>
  <si>
    <t>260</t>
  </si>
  <si>
    <t>Dividendos en acciones (capitalización de utilidades)</t>
  </si>
  <si>
    <t>dividendos distribuidos a fideicomisos residentes</t>
  </si>
  <si>
    <t>PRINCIPADO DE LIECHTENSTEIN (Estado independiente)</t>
  </si>
  <si>
    <t>LIECHTENSTEIN</t>
  </si>
  <si>
    <t>234</t>
  </si>
  <si>
    <t>Otras compras de bienes y servicios no sujetas a retención (incluye régimen RIMPE - Negocios Populares, para este caso aplica con cualquier forma de pago inclusive los pagos que deban realizar las tarjetas de crédito/débito)</t>
  </si>
  <si>
    <t>PRINCIPADO DE MÓNACO</t>
  </si>
  <si>
    <t>MONACO</t>
  </si>
  <si>
    <t>235</t>
  </si>
  <si>
    <t>332B</t>
  </si>
  <si>
    <t>Compra de bienes inmuebles</t>
  </si>
  <si>
    <t>ALBANIA</t>
  </si>
  <si>
    <t>201</t>
  </si>
  <si>
    <t>PRINCIPADO DEL VALLE DE ANDORRA</t>
  </si>
  <si>
    <t>ANDORRA</t>
  </si>
  <si>
    <t>233</t>
  </si>
  <si>
    <t>332C</t>
  </si>
  <si>
    <t>Transporte público de pasajeros</t>
  </si>
  <si>
    <t>ALEMANIA</t>
  </si>
  <si>
    <t>202</t>
  </si>
  <si>
    <t>REINO DE SWAZILANDIA (Estado independiente)</t>
  </si>
  <si>
    <t>SWAZILANDIA</t>
  </si>
  <si>
    <t>450</t>
  </si>
  <si>
    <t>332D</t>
  </si>
  <si>
    <t>Pagos en el país por transporte de pasajeros o transporte internacional de carga, a compañías nacionales o extranjeras de aviación o marítimas</t>
  </si>
  <si>
    <t>AUSTRIA</t>
  </si>
  <si>
    <t>203</t>
  </si>
  <si>
    <t>REINO DE TONGA (Estado independiente)</t>
  </si>
  <si>
    <t>TONGA</t>
  </si>
  <si>
    <t>508</t>
  </si>
  <si>
    <t>332E</t>
  </si>
  <si>
    <t>Valores entregados por las cooperativas de transporte a sus socios</t>
  </si>
  <si>
    <t>BELGICA</t>
  </si>
  <si>
    <t>204</t>
  </si>
  <si>
    <t>REINO HACHEMITA DE JORDANIA</t>
  </si>
  <si>
    <t>JORDANIA</t>
  </si>
  <si>
    <t>315</t>
  </si>
  <si>
    <t>332F</t>
  </si>
  <si>
    <t>Compraventa de divisas distintas al dólar de los Estados Unidos de América</t>
  </si>
  <si>
    <t>BULGARIA</t>
  </si>
  <si>
    <t>205</t>
  </si>
  <si>
    <t>REPÚBLICA COOPERATIVA DE GUYANA (Estado independiente)</t>
  </si>
  <si>
    <t>332G</t>
  </si>
  <si>
    <t xml:space="preserve">Pagos con tarjeta de crédito </t>
  </si>
  <si>
    <t>ALBORAN Y PEREJIL</t>
  </si>
  <si>
    <t>207</t>
  </si>
  <si>
    <t>REPÚBLICA DE ALBANIA</t>
  </si>
  <si>
    <t>332H</t>
  </si>
  <si>
    <t>Pago al exterior tarjeta de crédito reportada por la Emisora de tarjeta de crédito, solo RECAP</t>
  </si>
  <si>
    <t>DINAMARCA</t>
  </si>
  <si>
    <t>208</t>
  </si>
  <si>
    <t>REPÚBLICA DE ANGOLA</t>
  </si>
  <si>
    <t>ANGOLA</t>
  </si>
  <si>
    <t>454</t>
  </si>
  <si>
    <t>332I</t>
  </si>
  <si>
    <t>Pago a través de convenio de debito (Clientes IFI`s)</t>
  </si>
  <si>
    <t>Pago al exterior tarjeta de crédito reportada por la Emisora de tarjeta de crédito, solo recap</t>
  </si>
  <si>
    <t>ESPAÑA</t>
  </si>
  <si>
    <t>REPÚBLICA DE CABO VERDE (Estado independiente)</t>
  </si>
  <si>
    <t>CABO VERDE</t>
  </si>
  <si>
    <t>456</t>
  </si>
  <si>
    <t>Ganancia en la enajenación de derechos representativos de capital u otros derechos que permitan la exploración, explotación, concesión o similares de sociedades, que se coticen en bolsa de valores del Ecuador</t>
  </si>
  <si>
    <t>FRANCIA</t>
  </si>
  <si>
    <t>211</t>
  </si>
  <si>
    <t>REPÚBLICA DE CHIPRE</t>
  </si>
  <si>
    <t>CHIPRE</t>
  </si>
  <si>
    <t>332</t>
  </si>
  <si>
    <t>Contraprestación producida por la enajenación de derechos representativos de capital u otros derechos que permitan la exploración, explotación, concesión o similares de sociedades, no cotizados en bolsa de valores del Ecuador</t>
  </si>
  <si>
    <t>FINLANDIA</t>
  </si>
  <si>
    <t>212</t>
  </si>
  <si>
    <t>REPÚBLICA DE DJIBOUTI (Estado independiente)</t>
  </si>
  <si>
    <t>DJIBOUTI</t>
  </si>
  <si>
    <t>459</t>
  </si>
  <si>
    <t>Loterías, rifas, apuestas y similares</t>
  </si>
  <si>
    <t>REINO UNIDO</t>
  </si>
  <si>
    <t>213</t>
  </si>
  <si>
    <t>REPÚBLICA DE LAS ISLAS MARSHALL (Estado independiente)</t>
  </si>
  <si>
    <t>MARSHALL ISLAS</t>
  </si>
  <si>
    <t>511</t>
  </si>
  <si>
    <t>Venta de combustibles a comercializadoras</t>
  </si>
  <si>
    <t>2/mil</t>
  </si>
  <si>
    <t xml:space="preserve">Loterías, rifas, pronósticos deportivos, apuestas y similares </t>
  </si>
  <si>
    <t>GRECIA</t>
  </si>
  <si>
    <t>214</t>
  </si>
  <si>
    <t>REPÚBLICA DE LIBERIA (Estado independiente)</t>
  </si>
  <si>
    <t>LIBERIA</t>
  </si>
  <si>
    <t>410</t>
  </si>
  <si>
    <t>Venta de combustibles a distribuidores</t>
  </si>
  <si>
    <t>3/mil</t>
  </si>
  <si>
    <t>REPÚBLICA DE MALDIVAS (Estado independiente)</t>
  </si>
  <si>
    <t>MALDIVAS</t>
  </si>
  <si>
    <t>335</t>
  </si>
  <si>
    <t>Producción y venta local de banano producido o no por el mismo sujeto pasivo</t>
  </si>
  <si>
    <t>HUNGRIA</t>
  </si>
  <si>
    <t>216</t>
  </si>
  <si>
    <t>REPÚBLICA DE MALTA (Estado independiente)</t>
  </si>
  <si>
    <t>MALTA</t>
  </si>
  <si>
    <t>221</t>
  </si>
  <si>
    <t>Impuesto único a la exportación de banano</t>
  </si>
  <si>
    <t>1 a 2</t>
  </si>
  <si>
    <t>IRLANDA</t>
  </si>
  <si>
    <t>217</t>
  </si>
  <si>
    <t>REPÚBLICA DE MAURICIO</t>
  </si>
  <si>
    <t>MAURICIO</t>
  </si>
  <si>
    <t>441</t>
  </si>
  <si>
    <t>Otras retenciones aplicables el 1% (incluye régimen RIMPE - Emprendedores, para este caso aplica con cualquier forma de pago inclusive los pagos que deban realizar las tarjetas de crédito/débito)</t>
  </si>
  <si>
    <t>ISLANDIA</t>
  </si>
  <si>
    <t>218</t>
  </si>
  <si>
    <t>REPÚBLICA DE NAURU (Estado independiente)</t>
  </si>
  <si>
    <t>NAURU</t>
  </si>
  <si>
    <t>513</t>
  </si>
  <si>
    <t>343A</t>
  </si>
  <si>
    <t>Energía eléctrica</t>
  </si>
  <si>
    <t>REPÚBLICA DE PANAMÁ (Estado independiente)</t>
  </si>
  <si>
    <t>343B</t>
  </si>
  <si>
    <t>Actividades de construcción de obra material inmueble, urbanización, lotización o actividades similares</t>
  </si>
  <si>
    <t>REPÚBLICA DE SEYCHELLES (Estado independiente)</t>
  </si>
  <si>
    <t>SEYCHELLES</t>
  </si>
  <si>
    <t>446</t>
  </si>
  <si>
    <t>343C</t>
  </si>
  <si>
    <t>Impuesto Redimible a las botellas plásticas - IRBP</t>
  </si>
  <si>
    <t>REPÚBLICA DE TRINIDAD Y TOBAGO</t>
  </si>
  <si>
    <t>Otras retenciones aplicables el 2,75%</t>
  </si>
  <si>
    <t>Recepción de botellas plásticas no retornables de PET</t>
  </si>
  <si>
    <t>REPÚBLICA DE TÚNEZ</t>
  </si>
  <si>
    <t>TUNEZ</t>
  </si>
  <si>
    <t>452</t>
  </si>
  <si>
    <t>344A</t>
  </si>
  <si>
    <t>Pago local tarjeta de crédito /débito reportada por la Emisora de tarjeta de crédito / entidades del sistema financiero</t>
  </si>
  <si>
    <t xml:space="preserve">Otras retenciones aplicables el 2,75% </t>
  </si>
  <si>
    <t>POLONIA</t>
  </si>
  <si>
    <t>223</t>
  </si>
  <si>
    <t>REPÚBLICA DE VANUATU</t>
  </si>
  <si>
    <t>VANUATU</t>
  </si>
  <si>
    <t>516</t>
  </si>
  <si>
    <t>344B</t>
  </si>
  <si>
    <t>Adquisición de sustancias minerales dentro del territorio nacional</t>
  </si>
  <si>
    <t>REPÚBLICA DEL YEMEN</t>
  </si>
  <si>
    <t>YEMEN</t>
  </si>
  <si>
    <t>342</t>
  </si>
  <si>
    <t>Otras retenciones aplicables el 8%</t>
  </si>
  <si>
    <t>RUMANIA</t>
  </si>
  <si>
    <t>225</t>
  </si>
  <si>
    <t>REPÚBLICA DEMOCRÁTICA SOCIALISTA DE SRI LANKA</t>
  </si>
  <si>
    <t>SRI LANKA (CEILAN)</t>
  </si>
  <si>
    <t>339</t>
  </si>
  <si>
    <t xml:space="preserve">Otras retenciones aplicables a otros porcentajes </t>
  </si>
  <si>
    <t>Otras retenciones aplicables a otros porcentajes</t>
  </si>
  <si>
    <t>varios porcentajes</t>
  </si>
  <si>
    <t>SUECIA</t>
  </si>
  <si>
    <t>226</t>
  </si>
  <si>
    <t>SAMOA AMERICANA (Territorio no autónomo de los EEUU)</t>
  </si>
  <si>
    <t>REGIMEN MICRO EMPRESARIAL</t>
  </si>
  <si>
    <t>346A</t>
  </si>
  <si>
    <t xml:space="preserve">Otras ganancias de capital distintas de enajenación de derechos representativos de capital </t>
  </si>
  <si>
    <t>SUIZA</t>
  </si>
  <si>
    <t>227</t>
  </si>
  <si>
    <t>SAMOA OCCIDENTAL</t>
  </si>
  <si>
    <t>504</t>
  </si>
  <si>
    <t>346B</t>
  </si>
  <si>
    <t xml:space="preserve">Donaciones en dinero -Impuesto a las donaciones </t>
  </si>
  <si>
    <t>Conforme Art 36 LRTI literal d)</t>
  </si>
  <si>
    <t>CANARIAS  ISLAS</t>
  </si>
  <si>
    <t>228</t>
  </si>
  <si>
    <t>SAN VICENTE Y LAS GRANADINAS (Estado independiente)</t>
  </si>
  <si>
    <t xml:space="preserve">Donaciones en dinero -Impuesto a la donaciones </t>
  </si>
  <si>
    <t>Según art 36 LRTI literal d)</t>
  </si>
  <si>
    <t>346C</t>
  </si>
  <si>
    <t>Retención a cargo del propio sujeto pasivo por la producción y/o comercialización de minerales y otros bienes</t>
  </si>
  <si>
    <t xml:space="preserve"> 0 o 10</t>
  </si>
  <si>
    <t>UCRANIA</t>
  </si>
  <si>
    <t>229</t>
  </si>
  <si>
    <t>Retención a cargo del propio sujeto pasivo por la exportación de concentrados y/o elementos metálicos</t>
  </si>
  <si>
    <t xml:space="preserve"> 0 ó 10</t>
  </si>
  <si>
    <t>346D</t>
  </si>
  <si>
    <t>Retención a cargo del propio sujeto pasivo por la comercialización de productos forestales</t>
  </si>
  <si>
    <t>RUSIA</t>
  </si>
  <si>
    <t>230</t>
  </si>
  <si>
    <t>SANTA LUCÍA</t>
  </si>
  <si>
    <t>Otras autorretenciones (inciso 1 y 2 Art.92.1 RLRTI)</t>
  </si>
  <si>
    <t>1,50 o 1,75</t>
  </si>
  <si>
    <t>YUGOSLAVIA</t>
  </si>
  <si>
    <t>231</t>
  </si>
  <si>
    <t>SAN MARTÍN</t>
  </si>
  <si>
    <t>SINT MAARTEN (DUTCH PART)</t>
  </si>
  <si>
    <t>Impuesto único a ingresos provenientes de actividades agropecuarias en etapa de producción / comercialización local o exportación</t>
  </si>
  <si>
    <t>Autorretenciones Sociedades Grandes Contribuyentes</t>
  </si>
  <si>
    <t>Conforme  Nro. NAC-DGERCGC24-00000003 , del 12 de enero de 2024</t>
  </si>
  <si>
    <t>SERENÍSIMA REPÚBLICA DE SAN MARINO (Estado independiente)</t>
  </si>
  <si>
    <t>SAN MARINO</t>
  </si>
  <si>
    <t>237</t>
  </si>
  <si>
    <t>Otras autoretenciones</t>
  </si>
  <si>
    <t>1,50 ó 1,75</t>
  </si>
  <si>
    <t>Comisiones  a sociedades, nacionales o extranjeras residentes y establecimientos permanentes domiciliados en el país</t>
  </si>
  <si>
    <t>SULTANADO DE OMAN</t>
  </si>
  <si>
    <t>OMAN</t>
  </si>
  <si>
    <t>337</t>
  </si>
  <si>
    <t>Pago a no residentes - Rentas Inmobiliarias</t>
  </si>
  <si>
    <t>25 o 37</t>
  </si>
  <si>
    <t>TOKELAU</t>
  </si>
  <si>
    <t>TOKELAI</t>
  </si>
  <si>
    <t>530</t>
  </si>
  <si>
    <t>Pago a no residentes - Beneficios/Servicios  Empresariales</t>
  </si>
  <si>
    <t>TRISTAN DA CUNHA (SH Saint Helena)</t>
  </si>
  <si>
    <t>501A</t>
  </si>
  <si>
    <t>Pago a no residentes - Servicios técnicos, administrativos o de consultoría y regalías</t>
  </si>
  <si>
    <t>VATICANO (SANTA SEDE)</t>
  </si>
  <si>
    <t>238</t>
  </si>
  <si>
    <t>TUVALU</t>
  </si>
  <si>
    <t>515</t>
  </si>
  <si>
    <t>Pago a no residentes- Navegación Marítima y/o aérea</t>
  </si>
  <si>
    <t>0 o 25 o 37</t>
  </si>
  <si>
    <t>ZONA LIBRE DE OSTRAVA</t>
  </si>
  <si>
    <t>REPUBLICA CHECA</t>
  </si>
  <si>
    <t>599</t>
  </si>
  <si>
    <t>Pago a no residentes- Dividendos distribuidos a personas naturales (domicilados o no en paraiso fiscal) o a sociedades sin beneficiario efectivo persona natural residente en Ecuador</t>
  </si>
  <si>
    <t>Pago a no residentes- Dividendos distribuidos a personas naturales (domiciliados o no en paraíso fiscal) o a sociedades sin beneficiario efectivo persona natural residente en Ecuador</t>
  </si>
  <si>
    <t>BELARUS</t>
  </si>
  <si>
    <t>241</t>
  </si>
  <si>
    <t>504A</t>
  </si>
  <si>
    <t>Dividendos a sociedades con beneficiario efectivo persona natural residente en el Ecuador</t>
  </si>
  <si>
    <t>BOSNIA Y HERZEGOVINA</t>
  </si>
  <si>
    <t>242</t>
  </si>
  <si>
    <t>504B</t>
  </si>
  <si>
    <t>Dividendos a no residentes incumpliendo el deber de informar la composición societaria</t>
  </si>
  <si>
    <t>CROACIA</t>
  </si>
  <si>
    <t>243</t>
  </si>
  <si>
    <t>504C</t>
  </si>
  <si>
    <t>Dividendos a residentes o establecidos en paraísos fiscales o regímenes de menor imposición (con beneficiario Persona Natural residente en Ecuador)</t>
  </si>
  <si>
    <t>ESLOVENIA</t>
  </si>
  <si>
    <t>244</t>
  </si>
  <si>
    <t>504D</t>
  </si>
  <si>
    <t>Pago a no residentes - Dividendos a fideicomisos domiciladas en paraísos fiscales o regímenes de menor imposición (con beneficiario efectivo persona natural residente en el Ecuador)</t>
  </si>
  <si>
    <t>Dividendos a fideicomisos o establecidos en paraísos fiscales o regímenes de menor imposición (con beneficiario Persona Natural residente en Ecuador)</t>
  </si>
  <si>
    <t>ESTONIA</t>
  </si>
  <si>
    <t>245</t>
  </si>
  <si>
    <t>504E</t>
  </si>
  <si>
    <t>Pago a no residentes - Anticipo dividendos (no domiciliada en paraísos fiscales o regímenes de menor imposición)</t>
  </si>
  <si>
    <t>GEORGIA</t>
  </si>
  <si>
    <t>246</t>
  </si>
  <si>
    <t>504F</t>
  </si>
  <si>
    <t>Pago a no residentes - Anticipo dividendos (domiciliadas en paraísos fiscales o regímenes de menor imposición)</t>
  </si>
  <si>
    <t>22, 25 ó 28</t>
  </si>
  <si>
    <t>22 o 25 o 28</t>
  </si>
  <si>
    <t>504G</t>
  </si>
  <si>
    <t>Pago a no residentes - Préstamos accionistas, beneficiarios o partìcipes (no domiciladas en paraísos fiscales o regímenes de menor imposición)</t>
  </si>
  <si>
    <t>Pago a no residentes - Préstamos accionistas, beneficiarios o partícipes (no domiciliadas en paraísos fiscales o regímenes de menor imposición)</t>
  </si>
  <si>
    <t>LETONIA</t>
  </si>
  <si>
    <t>248</t>
  </si>
  <si>
    <t>504H</t>
  </si>
  <si>
    <t>Pago a no residentes - Préstamos accionistas, beneficiarios o partìcipes (domiciladas en paraísos fiscales o regímenes de menor imposición)</t>
  </si>
  <si>
    <t>Pago a no residentes - Préstamos accionistas, beneficiarios o partícipes (domiciliadas en paraísos fiscales o regímenes de menor imposición)</t>
  </si>
  <si>
    <t>LITUANIA</t>
  </si>
  <si>
    <t>249</t>
  </si>
  <si>
    <t>504I</t>
  </si>
  <si>
    <t>Pago a no residentes - Préstamos no comerciales a partes relacionadas  (no domiciladas en paraísos fiscales o regímenes de menor imposición)</t>
  </si>
  <si>
    <t>Pago a no residentes - Préstamos no comerciales a partes relacionadas  (no domiciliadas en paraísos fiscales o regímenes de menor imposición)</t>
  </si>
  <si>
    <t>MOLDOVA</t>
  </si>
  <si>
    <t>250</t>
  </si>
  <si>
    <t>504J</t>
  </si>
  <si>
    <t>Pago a no residentes - Préstamos no comerciales a partes relacionadas  (domiciladas en paraísos fiscales o regímenes de menor imposición)</t>
  </si>
  <si>
    <t>Pago a no residentes - Préstamos no comerciales a partes relacionadas  (domiciliadas en paraísos fiscales o regímenes de menor imposición)</t>
  </si>
  <si>
    <t>MACEDONIA</t>
  </si>
  <si>
    <t>251</t>
  </si>
  <si>
    <t>Pago a no residentes - Rendimientos financieros</t>
  </si>
  <si>
    <t>ESLOVAQUIA</t>
  </si>
  <si>
    <t>252</t>
  </si>
  <si>
    <t>505A</t>
  </si>
  <si>
    <t>Pago a no residentes – Intereses de créditos de Instituciones Financieras del exterior</t>
  </si>
  <si>
    <t>0 ó 25</t>
  </si>
  <si>
    <t>0 o 25</t>
  </si>
  <si>
    <t>ISLAS FAROE</t>
  </si>
  <si>
    <t>253</t>
  </si>
  <si>
    <t>505B</t>
  </si>
  <si>
    <t>Pago a no residentes – Intereses de créditos de gobierno a gobierno</t>
  </si>
  <si>
    <t>505C</t>
  </si>
  <si>
    <t>Pago a no residentes – Intereses de créditos de organismos multilaterales</t>
  </si>
  <si>
    <t>AFGANISTAN</t>
  </si>
  <si>
    <t>301</t>
  </si>
  <si>
    <t>505D</t>
  </si>
  <si>
    <t>Pago a no residentes - Intereses por financiamiento de proveedores externos</t>
  </si>
  <si>
    <t>ARABIA SAUDITA</t>
  </si>
  <si>
    <t>302</t>
  </si>
  <si>
    <t>505E</t>
  </si>
  <si>
    <t>Pago a no residentes - Intereses de otros créditos externos</t>
  </si>
  <si>
    <t>505F</t>
  </si>
  <si>
    <t>Pago a no residentes - Otros Intereses y Rendimientos Financieros</t>
  </si>
  <si>
    <t>CAMBOYA</t>
  </si>
  <si>
    <t>304</t>
  </si>
  <si>
    <t>Pago a no residentes- Cánones, derechos de autor,  marcas, patentes y similares</t>
  </si>
  <si>
    <t>COREA NORTE</t>
  </si>
  <si>
    <t>306</t>
  </si>
  <si>
    <t>509A</t>
  </si>
  <si>
    <t>PPago a no residentes - Regalías por concepto de franquicias</t>
  </si>
  <si>
    <t>Pago a no residentes - Regalías por concepto de franquicias</t>
  </si>
  <si>
    <t>TAIWAN (CHINA)</t>
  </si>
  <si>
    <t>307</t>
  </si>
  <si>
    <t xml:space="preserve">Pago a no residentes - Otras ganancias de capital distintas de enajenación de derechos representativos de capital </t>
  </si>
  <si>
    <t>5, 25, 37</t>
  </si>
  <si>
    <t>FILIPINAS</t>
  </si>
  <si>
    <t>308</t>
  </si>
  <si>
    <t>Pago a no residentes - Servicios profesionales independientes</t>
  </si>
  <si>
    <t>INDIA</t>
  </si>
  <si>
    <t>Pago a no residentes - Servicios profesionales dependientes</t>
  </si>
  <si>
    <t>INDONESIA</t>
  </si>
  <si>
    <t>310</t>
  </si>
  <si>
    <t>Pago a no residentes- Artistas</t>
  </si>
  <si>
    <t>IRAK</t>
  </si>
  <si>
    <t>311</t>
  </si>
  <si>
    <t>513A</t>
  </si>
  <si>
    <t>Pago a no residentes - Deportistas</t>
  </si>
  <si>
    <t>Pago a no residentes - Participación de consejeros</t>
  </si>
  <si>
    <t>ISRAEL</t>
  </si>
  <si>
    <t>313</t>
  </si>
  <si>
    <t>Pago a no residentes - Entretenimiento Público</t>
  </si>
  <si>
    <t>JAPON</t>
  </si>
  <si>
    <t>314</t>
  </si>
  <si>
    <t>Pago a no residentes - Pensiones</t>
  </si>
  <si>
    <t>Pago a no residentes- Reembolso de Gastos</t>
  </si>
  <si>
    <t>Pago a no residentes- Funciones Públicas</t>
  </si>
  <si>
    <t>LAOS, REP. POP. DEMOC.</t>
  </si>
  <si>
    <t>317</t>
  </si>
  <si>
    <t>Pago a no residentes - Estudiantes</t>
  </si>
  <si>
    <t>LIBANO</t>
  </si>
  <si>
    <t>318</t>
  </si>
  <si>
    <t>520A</t>
  </si>
  <si>
    <t>Pago a no residentes - Pago a proveedores de servicios hoteleros y turísticos en el exterior</t>
  </si>
  <si>
    <t>520B</t>
  </si>
  <si>
    <t>Pago a no residentes - Arrendamientos mercantil internacional</t>
  </si>
  <si>
    <t>0, 25, 37</t>
  </si>
  <si>
    <t>MONGOLIA (MANCHURIA)</t>
  </si>
  <si>
    <t>321</t>
  </si>
  <si>
    <t>520D</t>
  </si>
  <si>
    <t>Pago a no residentes - Comisiones por exportaciones y por promoción de turismo receptivo</t>
  </si>
  <si>
    <t>PAKISTAN</t>
  </si>
  <si>
    <t>322</t>
  </si>
  <si>
    <t>520E</t>
  </si>
  <si>
    <t>Pago a no residentes - Por las empresas de transporte marítimo o aéreo y por empresas pesqueras de alta mar, por su actividad.</t>
  </si>
  <si>
    <t>SIRIA</t>
  </si>
  <si>
    <t>323</t>
  </si>
  <si>
    <t>520F</t>
  </si>
  <si>
    <t>Pago a no residentes - Por las agencias internacionales de prensa</t>
  </si>
  <si>
    <t>TAILANDIA</t>
  </si>
  <si>
    <t>325</t>
  </si>
  <si>
    <t>520G</t>
  </si>
  <si>
    <t>Pago a no residentes - Contratos de fletamento de naves para empresas de transporte aéreo o marítimo internacional</t>
  </si>
  <si>
    <t>Pago a no residentes - Enajenación de derechos representativos de capital u otros derechos que permitan la exploración, explotación, concesión o similares de sociedades</t>
  </si>
  <si>
    <t>1, 10</t>
  </si>
  <si>
    <t>1 o 10</t>
  </si>
  <si>
    <t>BANGLADESH</t>
  </si>
  <si>
    <t>328</t>
  </si>
  <si>
    <t>523A</t>
  </si>
  <si>
    <t xml:space="preserve">Pago a no residentes - Seguros y reaseguros (primas y cesiones)  </t>
  </si>
  <si>
    <t>0 ,22 ,37</t>
  </si>
  <si>
    <t>BUTAN</t>
  </si>
  <si>
    <t>329</t>
  </si>
  <si>
    <t>Pago a no residentes- Donaciones en dinero -Impuesto a la donaciones</t>
  </si>
  <si>
    <t>Pago a no residentes- Donaciones en dinero -Impuesto a las donaciones</t>
  </si>
  <si>
    <t>COREA DEL SUR</t>
  </si>
  <si>
    <t>330</t>
  </si>
  <si>
    <t>0 ,22 ,35</t>
  </si>
  <si>
    <t>CHINA POPULAR</t>
  </si>
  <si>
    <t>331</t>
  </si>
  <si>
    <t>QATAR</t>
  </si>
  <si>
    <t>334</t>
  </si>
  <si>
    <t>NEPAL</t>
  </si>
  <si>
    <t>336</t>
  </si>
  <si>
    <t>SINGAPUR</t>
  </si>
  <si>
    <t>338</t>
  </si>
  <si>
    <t>VIETNAM</t>
  </si>
  <si>
    <t>341</t>
  </si>
  <si>
    <t>ISLAS HEARD Y MCDONALD</t>
  </si>
  <si>
    <t>343</t>
  </si>
  <si>
    <t>TURQUIA</t>
  </si>
  <si>
    <t>346</t>
  </si>
  <si>
    <t>AZERBAIJAN</t>
  </si>
  <si>
    <t>347</t>
  </si>
  <si>
    <t>KAZAJSTAN</t>
  </si>
  <si>
    <t>348</t>
  </si>
  <si>
    <t>KIRGUIZISTAN</t>
  </si>
  <si>
    <t>349</t>
  </si>
  <si>
    <t>TAJIKISTAN</t>
  </si>
  <si>
    <t>TURKMENISTAN</t>
  </si>
  <si>
    <t>351</t>
  </si>
  <si>
    <t>UZBEKISTAN</t>
  </si>
  <si>
    <t>352</t>
  </si>
  <si>
    <t>PALESTINA</t>
  </si>
  <si>
    <t>353</t>
  </si>
  <si>
    <t>HONG KONG</t>
  </si>
  <si>
    <t>354</t>
  </si>
  <si>
    <t>ARMENIA</t>
  </si>
  <si>
    <t>356</t>
  </si>
  <si>
    <t>MONTENEGRO</t>
  </si>
  <si>
    <t>BURKINA FASO</t>
  </si>
  <si>
    <t>402</t>
  </si>
  <si>
    <t>ARGELIA</t>
  </si>
  <si>
    <t>403</t>
  </si>
  <si>
    <t>BURUNDI</t>
  </si>
  <si>
    <t>404</t>
  </si>
  <si>
    <t>CAMERUN</t>
  </si>
  <si>
    <t>405</t>
  </si>
  <si>
    <t>CONGO</t>
  </si>
  <si>
    <t>406</t>
  </si>
  <si>
    <t>ETIOPIA</t>
  </si>
  <si>
    <t>407</t>
  </si>
  <si>
    <t>GAMBIA</t>
  </si>
  <si>
    <t>408</t>
  </si>
  <si>
    <t>GUINEA</t>
  </si>
  <si>
    <t>MADAGASCAR</t>
  </si>
  <si>
    <t>412</t>
  </si>
  <si>
    <t>MALAWI</t>
  </si>
  <si>
    <t>413</t>
  </si>
  <si>
    <t>MALI</t>
  </si>
  <si>
    <t>414</t>
  </si>
  <si>
    <t>MARRUECOS</t>
  </si>
  <si>
    <t>415</t>
  </si>
  <si>
    <t>MAURITANIA</t>
  </si>
  <si>
    <t>416</t>
  </si>
  <si>
    <t>ZIMBABWE (RHODESIA)</t>
  </si>
  <si>
    <t>419</t>
  </si>
  <si>
    <t>SENEGAL</t>
  </si>
  <si>
    <t>420</t>
  </si>
  <si>
    <t>SUDAN</t>
  </si>
  <si>
    <t>421</t>
  </si>
  <si>
    <t>SUDAFRICA  (CISKEI)</t>
  </si>
  <si>
    <t>422</t>
  </si>
  <si>
    <t>SIERRA LEONA</t>
  </si>
  <si>
    <t>423</t>
  </si>
  <si>
    <t>TANZANIA</t>
  </si>
  <si>
    <t>425</t>
  </si>
  <si>
    <t>UGANDA</t>
  </si>
  <si>
    <t>426</t>
  </si>
  <si>
    <t>ZAMBIA</t>
  </si>
  <si>
    <t>427</t>
  </si>
  <si>
    <t>ÅLAND ISLANDS</t>
  </si>
  <si>
    <t>428</t>
  </si>
  <si>
    <t>BENIN</t>
  </si>
  <si>
    <t>429</t>
  </si>
  <si>
    <t>BOTSWANA</t>
  </si>
  <si>
    <t>430</t>
  </si>
  <si>
    <t>REPUBLICA CENTROAFRICANA</t>
  </si>
  <si>
    <t>431</t>
  </si>
  <si>
    <t>COSTA DE MARFIL</t>
  </si>
  <si>
    <t>432</t>
  </si>
  <si>
    <t>CHAD</t>
  </si>
  <si>
    <t>433</t>
  </si>
  <si>
    <t>EGIPTO</t>
  </si>
  <si>
    <t>434</t>
  </si>
  <si>
    <t>GABON</t>
  </si>
  <si>
    <t>435</t>
  </si>
  <si>
    <t>GHANA</t>
  </si>
  <si>
    <t>436</t>
  </si>
  <si>
    <t>GUINEA-BISSAU</t>
  </si>
  <si>
    <t>437</t>
  </si>
  <si>
    <t>GUINEA ECUATORIAL</t>
  </si>
  <si>
    <t>438</t>
  </si>
  <si>
    <t>KENIA</t>
  </si>
  <si>
    <t>439</t>
  </si>
  <si>
    <t>LESOTHO</t>
  </si>
  <si>
    <t>440</t>
  </si>
  <si>
    <t>MOZAMBIQUE</t>
  </si>
  <si>
    <t>442</t>
  </si>
  <si>
    <t>MAYOTTE</t>
  </si>
  <si>
    <t>443</t>
  </si>
  <si>
    <t>NIGER</t>
  </si>
  <si>
    <t>444</t>
  </si>
  <si>
    <t>RWANDA</t>
  </si>
  <si>
    <t>445</t>
  </si>
  <si>
    <t>SAHARA OCCIDENTAL</t>
  </si>
  <si>
    <t>447</t>
  </si>
  <si>
    <t>SOMALIA</t>
  </si>
  <si>
    <t>448</t>
  </si>
  <si>
    <t>SANTO TOME Y PRINCIPE</t>
  </si>
  <si>
    <t>449</t>
  </si>
  <si>
    <t>TOGO</t>
  </si>
  <si>
    <t>451</t>
  </si>
  <si>
    <t>ZAIRE</t>
  </si>
  <si>
    <t>453</t>
  </si>
  <si>
    <t>COMORAS</t>
  </si>
  <si>
    <t>458</t>
  </si>
  <si>
    <t>NAMIBIA</t>
  </si>
  <si>
    <t>460</t>
  </si>
  <si>
    <t>ERITREA</t>
  </si>
  <si>
    <t>463</t>
  </si>
  <si>
    <t>MOROCCO</t>
  </si>
  <si>
    <t>464</t>
  </si>
  <si>
    <t>REUNION</t>
  </si>
  <si>
    <t>465</t>
  </si>
  <si>
    <t>AUSTRALIA</t>
  </si>
  <si>
    <t>501</t>
  </si>
  <si>
    <t>NUEVA ZELANDA</t>
  </si>
  <si>
    <t>503</t>
  </si>
  <si>
    <t>FIJI</t>
  </si>
  <si>
    <t>506</t>
  </si>
  <si>
    <t>PAPUA NUEVA GUINEA</t>
  </si>
  <si>
    <t>507</t>
  </si>
  <si>
    <t>MICRONESIA</t>
  </si>
  <si>
    <t>512</t>
  </si>
  <si>
    <t>MIDWAY ISLAS</t>
  </si>
  <si>
    <t>521</t>
  </si>
  <si>
    <t>NUEVA  CALEDONIA</t>
  </si>
  <si>
    <t>524</t>
  </si>
  <si>
    <t>POLINESIA FRANCESA</t>
  </si>
  <si>
    <t>526</t>
  </si>
  <si>
    <t>TIMOR DEL ESTE</t>
  </si>
  <si>
    <t>529</t>
  </si>
  <si>
    <t>WAKE ISLA</t>
  </si>
  <si>
    <t>531</t>
  </si>
  <si>
    <t>WALLIS Y FUTUNA, ISLAS</t>
  </si>
  <si>
    <t>532</t>
  </si>
  <si>
    <t>SAINT BARTHELEMY</t>
  </si>
  <si>
    <t>ECUADOR</t>
  </si>
  <si>
    <t>593</t>
  </si>
  <si>
    <t>AGUAS INTERNACIONALES</t>
  </si>
  <si>
    <t>594</t>
  </si>
  <si>
    <t>ALTO VOLTA</t>
  </si>
  <si>
    <t>595</t>
  </si>
  <si>
    <t>BIELORRUSIA</t>
  </si>
  <si>
    <t>596</t>
  </si>
  <si>
    <t>COTE DÍVOIRE</t>
  </si>
  <si>
    <t>597</t>
  </si>
  <si>
    <t>CYPRUS</t>
  </si>
  <si>
    <t>598</t>
  </si>
  <si>
    <t>FALKLAND ISLANDS</t>
  </si>
  <si>
    <t>600</t>
  </si>
  <si>
    <t>LATVIA</t>
  </si>
  <si>
    <t>601</t>
  </si>
  <si>
    <t>LIBIA</t>
  </si>
  <si>
    <t>602</t>
  </si>
  <si>
    <t>NORTHERN MARIANA ISL</t>
  </si>
  <si>
    <t>603</t>
  </si>
  <si>
    <t>SYRIAN ARAB REPUBLIC</t>
  </si>
  <si>
    <t>605</t>
  </si>
  <si>
    <t>TERRITORIO ANTARTICO BRITANICO</t>
  </si>
  <si>
    <t>606</t>
  </si>
  <si>
    <t>TERRITORIO BRITANICO OCEANO IN</t>
  </si>
  <si>
    <t>607</t>
  </si>
  <si>
    <t>SERBIA</t>
  </si>
  <si>
    <t>688</t>
  </si>
  <si>
    <t>LISTA DE EMPRESAS</t>
  </si>
  <si>
    <t>RAZON SOCIAL: *</t>
  </si>
  <si>
    <t>RUC *</t>
  </si>
  <si>
    <t>CLAVE SRI</t>
  </si>
  <si>
    <t>NO.</t>
  </si>
  <si>
    <t xml:space="preserve">PROVEEDOR: </t>
  </si>
  <si>
    <t>* CODIGO DE SUSTENTO</t>
  </si>
  <si>
    <t>* TIPO DE IDENTIFICA. PROVEEDOR</t>
  </si>
  <si>
    <t>TIPO 
COMPRO.</t>
  </si>
  <si>
    <t>Tipo Prov</t>
  </si>
  <si>
    <t>Parte Rel</t>
  </si>
  <si>
    <t>ESTABLE.</t>
  </si>
  <si>
    <t>PUNTO E.</t>
  </si>
  <si>
    <t>SECUENCIAL</t>
  </si>
  <si>
    <t>FECHA EMISIÓN</t>
  </si>
  <si>
    <t>FECHA REGISTRO</t>
  </si>
  <si>
    <t>AUTORIZACIÓN SRI</t>
  </si>
  <si>
    <t>BASE NO 
OBJETO 
DE IVA</t>
  </si>
  <si>
    <t>BASE 
IVA 0%</t>
  </si>
  <si>
    <t xml:space="preserve">BASE  IVA 12 %  |13% | 14% | 15% </t>
  </si>
  <si>
    <t>BASE IVA 5%  | 8%</t>
  </si>
  <si>
    <t>BASE IMP 
EXENTA 
DE IVA</t>
  </si>
  <si>
    <t xml:space="preserve">IVA  12 %  |13% | 14% | 15% </t>
  </si>
  <si>
    <t>IVA 5% | 8%</t>
  </si>
  <si>
    <t>ICE</t>
  </si>
  <si>
    <t>Retención IVA 10%</t>
  </si>
  <si>
    <t>Retención IVA 20%</t>
  </si>
  <si>
    <t>IVA RET. 30%</t>
  </si>
  <si>
    <t>IVA RET. 50%</t>
  </si>
  <si>
    <t>IVA RET. 70%</t>
  </si>
  <si>
    <t>IVA RET. 100%</t>
  </si>
  <si>
    <t xml:space="preserve">Pago a residente o no residente </t>
  </si>
  <si>
    <t>Tipos de regímen fiscal del exterior</t>
  </si>
  <si>
    <t>País al que se realiza el pago régimen general</t>
  </si>
  <si>
    <t>País al que se efectúa el pago paraíso fiscal</t>
  </si>
  <si>
    <t>Denominación del régimen fiscal preferente o jurisdicción de menor imposición.</t>
  </si>
  <si>
    <t>País  al que se efectúa el pago</t>
  </si>
  <si>
    <t>Aplica Convenio de Doble Tributación en el pago</t>
  </si>
  <si>
    <t>Pago al exterior sujeto a retención en aplicación a la norma legal</t>
  </si>
  <si>
    <t>El pago es a un régimen fiscal preferente o de menor imposición?</t>
  </si>
  <si>
    <t>TOTAL</t>
  </si>
  <si>
    <t>Forma de pago</t>
  </si>
  <si>
    <t>IVA NC</t>
  </si>
  <si>
    <t>COMPENSACIÓN IVA (CASO DE APLICAR)</t>
  </si>
  <si>
    <t>COD.</t>
  </si>
  <si>
    <t>BASE IMPONIBLE</t>
  </si>
  <si>
    <t>% RET</t>
  </si>
  <si>
    <t>VALOR DE RET.</t>
  </si>
  <si>
    <t>Cantidad de cajas estandar de banano</t>
  </si>
  <si>
    <t>Precio de la caja de banano</t>
  </si>
  <si>
    <t xml:space="preserve"> Fecha de pago del dividendo</t>
  </si>
  <si>
    <t>Imp. a la renta pagado por la Soc. correspondiente al divd.</t>
  </si>
  <si>
    <t>Año en el que se gene. las utili. atribuibles al divd.</t>
  </si>
  <si>
    <t>Establecimiento retención</t>
  </si>
  <si>
    <t>Punto emisión retención</t>
  </si>
  <si>
    <t>Secuencial retención</t>
  </si>
  <si>
    <t>Autorización retención</t>
  </si>
  <si>
    <t>Fecha retención</t>
  </si>
  <si>
    <t>COD. RET 2</t>
  </si>
  <si>
    <t>DOCUMENTO MODIFICADO</t>
  </si>
  <si>
    <t>ESTAB. MODIFICADO</t>
  </si>
  <si>
    <t>PUNT. EMI. MODIFICADO</t>
  </si>
  <si>
    <t>SECUENC. MODIFICADO</t>
  </si>
  <si>
    <t>AUTORIZ. MODIFICADO</t>
  </si>
  <si>
    <t>TOTAL BASE IMP REEMBOLSO</t>
  </si>
  <si>
    <t>COD. RET 3</t>
  </si>
  <si>
    <t>COD. RET 4</t>
  </si>
  <si>
    <t>NOTA1</t>
  </si>
  <si>
    <t>SUMA BASES</t>
  </si>
  <si>
    <t>SUMA IVA</t>
  </si>
  <si>
    <t>CASILLERO GASTOS RENTA</t>
  </si>
  <si>
    <t>CASILLERO GASTOS IVA</t>
  </si>
  <si>
    <t>CASILLERO DEC. IVA T 12</t>
  </si>
  <si>
    <t>CASILLERO DEC. IVA T CERO</t>
  </si>
  <si>
    <t>CASILLERO DEC. IVA T CINCO</t>
  </si>
  <si>
    <t>RESUMEN DETALLE</t>
  </si>
  <si>
    <t>razonSocialProveedor0</t>
  </si>
  <si>
    <t/>
  </si>
  <si>
    <t>0000000000001</t>
  </si>
  <si>
    <t>003</t>
  </si>
  <si>
    <t>000773819</t>
  </si>
  <si>
    <t>0000000000000000000000000000000000000000000000000</t>
  </si>
  <si>
    <t>AGUA POTABLE-ALCANTARILLADO</t>
  </si>
  <si>
    <t>descripcion0-descripcion1</t>
  </si>
  <si>
    <t>00</t>
  </si>
  <si>
    <t>000</t>
  </si>
  <si>
    <t>000000000</t>
  </si>
  <si>
    <t>100</t>
  </si>
  <si>
    <t>000000001</t>
  </si>
  <si>
    <t>002</t>
  </si>
  <si>
    <t>030</t>
  </si>
  <si>
    <t>000004444</t>
  </si>
  <si>
    <t>razonSocial0</t>
  </si>
  <si>
    <t>NÚMERO DE COMPRA</t>
  </si>
  <si>
    <t>TIPO COMPRO. REEMB</t>
  </si>
  <si>
    <t>TIPO ID PROVEE REEMB</t>
  </si>
  <si>
    <t>ID PROV REEMB</t>
  </si>
  <si>
    <t>ESTABLE. REEMB</t>
  </si>
  <si>
    <t>PUNTO EMISION REEMB</t>
  </si>
  <si>
    <t>SECUENCIAL   REEMB</t>
  </si>
  <si>
    <t>FECHA EMISION REEMB</t>
  </si>
  <si>
    <t>AUTORIZACION   REEMB</t>
  </si>
  <si>
    <t>BASE IMPONIBLE  0% REEMB</t>
  </si>
  <si>
    <t>BASE  NO  GRAVA  IVA REEMB</t>
  </si>
  <si>
    <t xml:space="preserve">Base imponible exenta de IVA
Reembolso
</t>
  </si>
  <si>
    <t>MONTO  ICE  REMB</t>
  </si>
  <si>
    <t>identificacionProvee</t>
  </si>
  <si>
    <t>0000000000</t>
  </si>
  <si>
    <t>#</t>
  </si>
  <si>
    <t>RAZON SOCIAL</t>
  </si>
  <si>
    <t>*Tipo de Identificación del Cliente</t>
  </si>
  <si>
    <t>* No. de Identificación del Cliente</t>
  </si>
  <si>
    <t>* Parte Relacionada</t>
  </si>
  <si>
    <t>TIPO DE CLIENTE</t>
  </si>
  <si>
    <t>* Tipos de regímen fiscal del exterior</t>
  </si>
  <si>
    <t>País  de residencia o establecimiento permanente de quien proviene el ingreso  régimen general</t>
  </si>
  <si>
    <t>País  de residencia o establecimiento permanente de quien proviene el ingreso paraíso fiscal</t>
  </si>
  <si>
    <t>País al que se Efectúa la exportación</t>
  </si>
  <si>
    <t>Exportación a paraíso fiscal, jurisdicción de menor imposición o régimen fiscal preferente</t>
  </si>
  <si>
    <t>Tipo de Exportación / Ingreso del exterior</t>
  </si>
  <si>
    <t xml:space="preserve">Tipos de Ingresos del exterior </t>
  </si>
  <si>
    <t>¿El ingreso del exterior fue gravado con impuesto a la renta  o uno similar, en el país en el que se obtuvo?</t>
  </si>
  <si>
    <t>Valor del impuesto a la renta o impuesto similar pagado en el exterior por el ingreso obtenido</t>
  </si>
  <si>
    <t>TIPO DE COPMROBANTE</t>
  </si>
  <si>
    <t>DISTRITO</t>
  </si>
  <si>
    <t>AÑO</t>
  </si>
  <si>
    <t>REGIMEN</t>
  </si>
  <si>
    <t>CORRELATIVO</t>
  </si>
  <si>
    <t>VERIFICADOR</t>
  </si>
  <si>
    <t>FECHA DE REGISTRO CONTABLE*</t>
  </si>
  <si>
    <t>VALOR FOB</t>
  </si>
  <si>
    <t>NO. DOC. TRANSPORTE</t>
  </si>
  <si>
    <t>NO. FUE</t>
  </si>
  <si>
    <t>PUNT. EMI.</t>
  </si>
  <si>
    <t>SECUENC.</t>
  </si>
  <si>
    <t>AUTORIZ.</t>
  </si>
  <si>
    <t>FECHA EMISION</t>
  </si>
  <si>
    <t>VALOR FOB COMP. LOCAL</t>
  </si>
  <si>
    <t>Tipo de emisión</t>
  </si>
  <si>
    <t>TIPO DE ID.</t>
  </si>
  <si>
    <t>IDENT.</t>
  </si>
  <si>
    <t>TIPO DE COMPROBANTE</t>
  </si>
  <si>
    <t>RAZÓN SOCIAL</t>
  </si>
  <si>
    <t># DE  FACT.</t>
  </si>
  <si>
    <t>No. DE COMPROB. EMITIDOS</t>
  </si>
  <si>
    <t>BASE NO OBJETO DE IVA</t>
  </si>
  <si>
    <t>SUBTOTAL TARIFA 0 %</t>
  </si>
  <si>
    <t>SUB TOTAL TARIFA 12%</t>
  </si>
  <si>
    <t>SUBTOTAL OTRO % IVA</t>
  </si>
  <si>
    <t>IVA COBRADO  12</t>
  </si>
  <si>
    <t>IVA COBRADO OTRO %</t>
  </si>
  <si>
    <t>RETENCIÓN RENTA</t>
  </si>
  <si>
    <t>RETENCIÓN IVA</t>
  </si>
  <si>
    <t>MONTO ICE</t>
  </si>
  <si>
    <t>Parte Relacionada</t>
  </si>
  <si>
    <t>TOTAL MENOS RETENCIÓN</t>
  </si>
  <si>
    <t>TOTAL SIN IVA</t>
  </si>
  <si>
    <t>Tipo de Compensaciones</t>
  </si>
  <si>
    <t>Monto de compensaciones</t>
  </si>
  <si>
    <t>Forma de cobro</t>
  </si>
  <si>
    <t># RETENCION</t>
  </si>
  <si>
    <t>ESTABLECIMIENTO</t>
  </si>
  <si>
    <t>OBSERVACIONES:  FORMAS COBRO, NOMBRES CLIENTES</t>
  </si>
  <si>
    <t>COLUMNA PARA REVISIONES DEJAR VACIA</t>
  </si>
  <si>
    <t>E-Facturación Electrónica</t>
  </si>
  <si>
    <t>INCORRECTO</t>
  </si>
  <si>
    <t>razonSocialComprador0</t>
  </si>
  <si>
    <t>000-000-000000000</t>
  </si>
  <si>
    <t>01- 01</t>
  </si>
  <si>
    <t>ESTABLECIMIENTOS</t>
  </si>
  <si>
    <t>VENTAS</t>
  </si>
  <si>
    <t>COMPENSACIONES</t>
  </si>
  <si>
    <t>DIFERENCIA EN VENTAS</t>
  </si>
  <si>
    <t>TOTAL VENTAS</t>
  </si>
  <si>
    <t>DIFERENCIA EN COMPENSACIONES</t>
  </si>
  <si>
    <t>TOTAL COMPENSACIONES</t>
  </si>
  <si>
    <t>No.</t>
  </si>
  <si>
    <t>TIPO DE DOCUMENTO</t>
  </si>
  <si>
    <t>PUNT. EMIS.</t>
  </si>
  <si>
    <t>INICIAL</t>
  </si>
  <si>
    <t>FINAL</t>
  </si>
  <si>
    <t>AÑO:</t>
  </si>
  <si>
    <t>TALON RESUMEN ANEXO TRANSACCIONAL</t>
  </si>
  <si>
    <t>FECHA INICIO:</t>
  </si>
  <si>
    <t>FECHA FIN:</t>
  </si>
  <si>
    <t>OK</t>
  </si>
  <si>
    <t>COMPRAS</t>
  </si>
  <si>
    <t>Cod.</t>
  </si>
  <si>
    <t>Transacción</t>
  </si>
  <si>
    <t>No. Registros</t>
  </si>
  <si>
    <t>BI tarifa 0%</t>
  </si>
  <si>
    <t>BI No Objeto IVA</t>
  </si>
  <si>
    <t>Base Exenta de Iva</t>
  </si>
  <si>
    <t xml:space="preserve">Transaccion </t>
  </si>
  <si>
    <t>No reg</t>
  </si>
  <si>
    <t>BI Tarifa 0%</t>
  </si>
  <si>
    <t>Base No Objeto de IVA</t>
  </si>
  <si>
    <t>EXPORTACIONES</t>
  </si>
  <si>
    <t>Valor Comprobante Fob</t>
  </si>
  <si>
    <t>COMPROBANTES ANULADOS</t>
  </si>
  <si>
    <t>Total de Comprobantes Anulados en el período no Incluye los Dados de Baja</t>
  </si>
  <si>
    <t>RESUMEN DE RETENCIONES AGENTE DE RETENCION</t>
  </si>
  <si>
    <t>RETENCIONES EN LA FUENTE   DE IMPUESTO A LA RENTA</t>
  </si>
  <si>
    <t>Concepto de Retencion</t>
  </si>
  <si>
    <t>Base Imponible</t>
  </si>
  <si>
    <t>Valor Retenido</t>
  </si>
  <si>
    <t>FINRETE</t>
  </si>
  <si>
    <t xml:space="preserve"> RETENCIONES EN LA FUENTE DE IVA</t>
  </si>
  <si>
    <t>OPERACIÓN</t>
  </si>
  <si>
    <t>COCEPTO DE RETENCION</t>
  </si>
  <si>
    <t>VALOR RETENIDO</t>
  </si>
  <si>
    <t>COMPRA</t>
  </si>
  <si>
    <t>RETENCION IVA BIENES 30%</t>
  </si>
  <si>
    <t>Retención IVA 50%</t>
  </si>
  <si>
    <t>RETENCION IVA SERVICIOS 70%</t>
  </si>
  <si>
    <t>RETENCION IVA 100%</t>
  </si>
  <si>
    <t>RETENCION IVA NC</t>
  </si>
  <si>
    <t xml:space="preserve"> RESUMEN DE RETENCIONES QUE LE EFECTUARON EN EL PERIODO</t>
  </si>
  <si>
    <t>VENTA</t>
  </si>
  <si>
    <t>VALOR DE IVA QUE LE HAN RETENIDO</t>
  </si>
  <si>
    <t>VALOR DE RENTA QUE LE HAN RETENIDO</t>
  </si>
  <si>
    <t xml:space="preserve">Declaro que los datos contenidos en este anexo son verdaderos, por lo que asumo la responsabilidad </t>
  </si>
  <si>
    <t>correspondiente, de acuerdo a lo establecido en el Art. 101 de la Codificación  de la Ley de Régimen Tributario Interno</t>
  </si>
  <si>
    <t>Firma del Contador</t>
  </si>
  <si>
    <t>Firma del Representante Legal</t>
  </si>
  <si>
    <t>FORMULARIO IVA</t>
  </si>
  <si>
    <t>SUSTENTO</t>
  </si>
  <si>
    <t>TIPO ID PROVE</t>
  </si>
  <si>
    <t>COD DOCE</t>
  </si>
  <si>
    <t>COD CERO</t>
  </si>
  <si>
    <t>RESUMEN DE VENTAS Y OTRAS OPERACIONES DEL PERÍODO QUE DECLARA</t>
  </si>
  <si>
    <t>VALOR BRUTO</t>
  </si>
  <si>
    <t>VALOR NETO</t>
  </si>
  <si>
    <t>IMPUESTO GENERADO</t>
  </si>
  <si>
    <t>.</t>
  </si>
  <si>
    <t>(VALOR BRUTO - N/C)</t>
  </si>
  <si>
    <t>Ventas locales (excluye activos fijos) gravadas tarifa diferente de cero</t>
  </si>
  <si>
    <t>401</t>
  </si>
  <si>
    <t>411</t>
  </si>
  <si>
    <t>Ventas de activos fijos gravadas tarifa diferente de cero</t>
  </si>
  <si>
    <t>Ventas locales (excluye activos fijos) gravadas tarifa 5%</t>
  </si>
  <si>
    <t>IVA generado en la diferencia entre ventas y notas de crédito con distinta tarifa (ajuste a favor)</t>
  </si>
  <si>
    <t>IVA generado en la diferencia entre ventas y notas de crédito con distinta tarifa (ajuste a pagar)</t>
  </si>
  <si>
    <t>424</t>
  </si>
  <si>
    <t>Ventas locales (excluye activos fijos) gravadas tarifa 0% que no dan derecho a crédito tributario</t>
  </si>
  <si>
    <t>Ventas de activos fijos gravadas tarifa 0% que no dan derecho a crédito tributario</t>
  </si>
  <si>
    <t>Ventas locales (excluye activos fijos) gravadas tarifa 0% que dan derecho a crédito tributario</t>
  </si>
  <si>
    <t>Ventas de activos fijos gravadas tarifa 0% que dan derecho a crédito tributario</t>
  </si>
  <si>
    <t>Exportaciones de bienes</t>
  </si>
  <si>
    <t>Exportaciones de servicios y/o derechos</t>
  </si>
  <si>
    <t>418</t>
  </si>
  <si>
    <t>TOTAL VENTAS Y OTRAS OPERACIONES</t>
  </si>
  <si>
    <t>409</t>
  </si>
  <si>
    <t>Transferencias no objeto o exentas de IVA</t>
  </si>
  <si>
    <t xml:space="preserve">Notas de crédito tarifa 0% por compensar próximo mes </t>
  </si>
  <si>
    <t>Notas de crédito tarifa diferente de cero por compensar próximo mes</t>
  </si>
  <si>
    <t>Ingresos por reembolso como intermediario / valores facturados por operadoras de transporte (informativo)</t>
  </si>
  <si>
    <t>LIQUIDACIÓN DEL IVA EN EL MES</t>
  </si>
  <si>
    <t>Total transferencias gravadas tarifa diferente de cero a contado este mes</t>
  </si>
  <si>
    <t>480</t>
  </si>
  <si>
    <t>Total transferencias gravadas tarifa diferente de cero a crédito este mes</t>
  </si>
  <si>
    <t>481</t>
  </si>
  <si>
    <t>Total impuesto generado</t>
  </si>
  <si>
    <t>(trasládese campo 429)</t>
  </si>
  <si>
    <t>482</t>
  </si>
  <si>
    <t>Impuesto a liquidar del mes anterior</t>
  </si>
  <si>
    <t>(trasládese el campo 485 de la declaración del período anterior)</t>
  </si>
  <si>
    <t>483</t>
  </si>
  <si>
    <t>Impuesto a liquidar en este mes</t>
  </si>
  <si>
    <t>484</t>
  </si>
  <si>
    <t>Impuesto a liquidar en el próximo mes</t>
  </si>
  <si>
    <t>482-484</t>
  </si>
  <si>
    <t>485</t>
  </si>
  <si>
    <t>Mes a pagar el monto de IVA diferente de cero por ventas a crédito de este mes</t>
  </si>
  <si>
    <t>486</t>
  </si>
  <si>
    <t>Tamaño COPCI</t>
  </si>
  <si>
    <t>487</t>
  </si>
  <si>
    <t>No aplica</t>
  </si>
  <si>
    <t>TOTAL IMPUESTO A LIQUIDAR EN ESTE MES</t>
  </si>
  <si>
    <t>483+484</t>
  </si>
  <si>
    <t>Total comprobantes de venta emitidos</t>
  </si>
  <si>
    <t>Total comprobantes de venta anulados</t>
  </si>
  <si>
    <t>RESUMEN DE ADQUISICIONES Y PAGOS DEL PERÍODO QUE DECLARA</t>
  </si>
  <si>
    <t>Adquisiciones y pagos (excluye activos fijos) gravados tarifa diferente de cero (con derecho a crédito tributario)</t>
  </si>
  <si>
    <t>500</t>
  </si>
  <si>
    <t>SUMAR</t>
  </si>
  <si>
    <t xml:space="preserve">Adquisiciones locales de activos fijos gravados tarifa diferente de cero (con derecho a crédito tributario) </t>
  </si>
  <si>
    <t>Otras adquisiciones y pagos gravados tarifa diferente de cero (sin derecho a crédito tributario)</t>
  </si>
  <si>
    <t>502</t>
  </si>
  <si>
    <t>TALÓN RESUMEN COMPRAS</t>
  </si>
  <si>
    <t>DEC IVA</t>
  </si>
  <si>
    <t>NOTA VENTA</t>
  </si>
  <si>
    <t>DIFERENCIA</t>
  </si>
  <si>
    <t>Importaciones de servicios y/o derechos gravados tarifa diferente de cero</t>
  </si>
  <si>
    <t>Importaciones de bienes (excluye activos fijos) gravados tarifa diferente de cero</t>
  </si>
  <si>
    <t>BI tarifa 15%</t>
  </si>
  <si>
    <t>Importaciones de activos fijos gravados tarifa diferente de cero</t>
  </si>
  <si>
    <t>505</t>
  </si>
  <si>
    <t>Otra tarifa IVA/5%</t>
  </si>
  <si>
    <t>Adquisiciones y pagos locales (excluye activos fijos) gravados con tarifa 5% (con derecho a crédito tributario)</t>
  </si>
  <si>
    <t>540</t>
  </si>
  <si>
    <t>IVA generado en la diferencia entre adquisiciones y notas de crédito con distinta tarifa (ajuste en negativo al crédito tributario)</t>
  </si>
  <si>
    <t>IVA generado en la diferencia entre adquisiciones y notas de crédito con distinta tarifa (ajuste en positivo al crédito tributario)</t>
  </si>
  <si>
    <t>527</t>
  </si>
  <si>
    <t>Importaciones de bienes (incluye activos fijos) gravados tarifa 0%</t>
  </si>
  <si>
    <t>Valor IVA 12</t>
  </si>
  <si>
    <t>Adquisiciones y pagos (incluye activos fijos) gravados tarifa 0%</t>
  </si>
  <si>
    <t>Valor IVA 5</t>
  </si>
  <si>
    <t>Adquisiciones realizadas a contribuyentes RISE (hasta diciembre 2021), NEGOCIOS POPULARES (desde enero 2022)</t>
  </si>
  <si>
    <t>TOTAL NOTA V. DEC IVA</t>
  </si>
  <si>
    <t xml:space="preserve">TOTAL ADQUISICIONES Y PAGOS </t>
  </si>
  <si>
    <t>TOTAL NOTA V. COMPRAS</t>
  </si>
  <si>
    <t>Adquisiciones no objeto de IVA</t>
  </si>
  <si>
    <t>541</t>
  </si>
  <si>
    <t>Adquisiciones exentas del pago de IVA</t>
  </si>
  <si>
    <t>542</t>
  </si>
  <si>
    <t>Notas de crédito tarifa 0% por compensar próximo mes</t>
  </si>
  <si>
    <t>543</t>
  </si>
  <si>
    <t>Notas de crédito tarifa  diferente de cero por compensar próximo mes</t>
  </si>
  <si>
    <t>544</t>
  </si>
  <si>
    <t>554</t>
  </si>
  <si>
    <t>Pagos netos por reembolso como intermediario / valores facturados por socios a operadoras de transporte (informativo)</t>
  </si>
  <si>
    <t>535</t>
  </si>
  <si>
    <t>545</t>
  </si>
  <si>
    <t>555</t>
  </si>
  <si>
    <t>Factor de proporcionalidad para crédito tributario</t>
  </si>
  <si>
    <t>(411+412+415+416+417+418) / 419</t>
  </si>
  <si>
    <t>563</t>
  </si>
  <si>
    <r>
      <t>Crédito tributario aplicable en este período (de acuerdo al factor de proporcionalidad o a su contabilidad)</t>
    </r>
    <r>
      <rPr>
        <sz val="10"/>
        <rFont val="Aptos Narrow"/>
        <family val="2"/>
        <scheme val="minor"/>
      </rPr>
      <t xml:space="preserve"> (520+521+523+524+525+526-527) x 563</t>
    </r>
  </si>
  <si>
    <t>564</t>
  </si>
  <si>
    <t>Total comprobantes de venta recibidos por adquisiciones y pagos (excepto notas de venta)</t>
  </si>
  <si>
    <t>Total notas de venta recibidas</t>
  </si>
  <si>
    <t>Total liquidaciones de compra emitidas (por pagos tarifa 0% de IVA, o por reembolsos en relación de dependencia)</t>
  </si>
  <si>
    <t>RESUMEN IMPOSITIVO: AGENTE DE PERCEPCIÓN DEL IMPUESTO AL VALOR AGREGADO</t>
  </si>
  <si>
    <t>Impuesto causado</t>
  </si>
  <si>
    <t>(si la diferencia de los campos 499-564 es mayor que cero)</t>
  </si>
  <si>
    <t>Crédito tributario aplicable en este período</t>
  </si>
  <si>
    <t>(si la diferencia de los campos 499-564 es menor que cero)</t>
  </si>
  <si>
    <t>(-) Compensación de IVA por ventas efectuadas con medio electrónico</t>
  </si>
  <si>
    <t>(-) Compensación de IVA por ventas efectuadas en zonas afectadas - Ley de solidaridad, restitución de crédito tributario en resoluciones administrativas o sentencias judiciales de última instancia</t>
  </si>
  <si>
    <t>(-) Saldo crédito tributario del mes anterior</t>
  </si>
  <si>
    <t>Por adquisiciones e importaciones</t>
  </si>
  <si>
    <t>(trasládese el campo 615 de la declaración del período anterior)</t>
  </si>
  <si>
    <t>Por retenciones en la fuente de IVA que le han sido efectuadas</t>
  </si>
  <si>
    <t>(trasládese el campo 617 de la declaración del período anterior)</t>
  </si>
  <si>
    <t>Por compensación de IVA por ventas efectuadas con medio  electrónico</t>
  </si>
  <si>
    <t>(trasládese el campo 618 de la declaración del período anterior)</t>
  </si>
  <si>
    <t>Por compensación de IVA por ventas efectuadas en zonas afectadas - Ley de solidaridad, restitución de crédito tributario en resoluciones administrativas o sentencias judiciales de última instancia</t>
  </si>
  <si>
    <t>(trasládese el campo 619 de la declaración del período anterior)</t>
  </si>
  <si>
    <t>608</t>
  </si>
  <si>
    <t>(-) Retenciones en la fuente de IVA que le han sido efectuadas en este período</t>
  </si>
  <si>
    <t>609</t>
  </si>
  <si>
    <t>(+) Ajuste por IVA devuelto o descontado por adquisiciones efectuadas con medio electrónico</t>
  </si>
  <si>
    <t>610</t>
  </si>
  <si>
    <t>(-) IVA devuelto o descontado por transacciones realizadas con personas adultas mayores o personas con discapacidad</t>
  </si>
  <si>
    <t>622</t>
  </si>
  <si>
    <t>(+) Ajuste por IVA devuelto e IVA rechazado (por concepto de devoluciones de IVA), ajuste de IVA por procesos de control y otros (adquisiciones en importaciones), imputables al crédito tributario</t>
  </si>
  <si>
    <t>612</t>
  </si>
  <si>
    <t>(+) Ajuste por IVA devuelto e IVA rechazado, ajuste de IVA por procesos de control y otros (por concepto retenciones en la fuente de IVA), imputables al crédito tributario</t>
  </si>
  <si>
    <t>613</t>
  </si>
  <si>
    <t>(+) Ajuste por IVA devuelto por otras instituciones del sector público imputable al crédito tributario en el mes</t>
  </si>
  <si>
    <t>614</t>
  </si>
  <si>
    <t>Saldo crédito tributario para el próximo mes</t>
  </si>
  <si>
    <t xml:space="preserve">Por adquisiciones e importaciones    </t>
  </si>
  <si>
    <t>615</t>
  </si>
  <si>
    <t>617</t>
  </si>
  <si>
    <t>Por compensación de IVA por ventas efectuadas con medio electrónico</t>
  </si>
  <si>
    <t>618</t>
  </si>
  <si>
    <t>619</t>
  </si>
  <si>
    <t>SUBTOTAL A PAGAR</t>
  </si>
  <si>
    <t>Si (601-602-603-604-605-606-607-608-609+610+611+612+613+614) &gt; 0</t>
  </si>
  <si>
    <t>620</t>
  </si>
  <si>
    <t>IVA presuntivo de salas de juego (bingo mecánicos) y otros juegos de azar (aplica para ejercicios anteriores al 2013)</t>
  </si>
  <si>
    <t>621</t>
  </si>
  <si>
    <t>TOTAL IMPUESTO A PAGAR POR PERCEPCIÓN</t>
  </si>
  <si>
    <t>620+621</t>
  </si>
  <si>
    <t>699</t>
  </si>
  <si>
    <t>DEVOLUCIÓN ISD POR EXPORTACIONES</t>
  </si>
  <si>
    <t>IMPUESTO A LA SALIDA DE DIVISAS A EFECTOS DE DEVOLUCIÓN A EXPORTADORES HABITUALES DE BIENES</t>
  </si>
  <si>
    <t>VALOR</t>
  </si>
  <si>
    <t>ISD PAGADO</t>
  </si>
  <si>
    <t>Importaciones de materias primas, insumos y bienes de capital que sean incorporadas en procesos productivos de bienes que se exporten</t>
  </si>
  <si>
    <t>700</t>
  </si>
  <si>
    <t>701</t>
  </si>
  <si>
    <t>PORCENTAJE</t>
  </si>
  <si>
    <t>Proporción del ingreso neto de divisas desde el exterior al Ecuador, respecto del total de las exportaciones netas de bienes</t>
  </si>
  <si>
    <t>702</t>
  </si>
  <si>
    <t>AGENTE DE RETENCIÓN DEL IMPUESTO AL VALOR AGREGADO</t>
  </si>
  <si>
    <t>Retención del 10%</t>
  </si>
  <si>
    <t>721</t>
  </si>
  <si>
    <t>Retención del 20%</t>
  </si>
  <si>
    <t>723</t>
  </si>
  <si>
    <t>Retención del 30%</t>
  </si>
  <si>
    <t>725</t>
  </si>
  <si>
    <t>Retención del 50%</t>
  </si>
  <si>
    <t>727</t>
  </si>
  <si>
    <t>Retención del 70%</t>
  </si>
  <si>
    <t>729</t>
  </si>
  <si>
    <t>Retención del 100%</t>
  </si>
  <si>
    <t>731</t>
  </si>
  <si>
    <t xml:space="preserve">TOTAL IMPUESTO RETENIDO </t>
  </si>
  <si>
    <t>721+723+725+727+729+731</t>
  </si>
  <si>
    <t>799</t>
  </si>
  <si>
    <t>Devolución provisional de IVA mediante compensación con retenciones efectuadas</t>
  </si>
  <si>
    <t>800</t>
  </si>
  <si>
    <t>Retenciones efectuadas y no pagadas sector público, universidades y escuelas politécnicas</t>
  </si>
  <si>
    <t>802</t>
  </si>
  <si>
    <t>TOTAL IMPUESTO A PAGAR POR RETENCIÓN</t>
  </si>
  <si>
    <t>(799-800 -802)</t>
  </si>
  <si>
    <t>801</t>
  </si>
  <si>
    <t>TOTAL CONSOLIDADO DE IMPUESTO AL VALOR AGREGADO</t>
  </si>
  <si>
    <t>(699+801)</t>
  </si>
  <si>
    <t>859</t>
  </si>
  <si>
    <t>Pago previo</t>
  </si>
  <si>
    <t>890</t>
  </si>
  <si>
    <t>Detalle de imputación al pago (para declaraciones sustitutivas)</t>
  </si>
  <si>
    <t>Interés</t>
  </si>
  <si>
    <t>897</t>
  </si>
  <si>
    <t>Impuesto</t>
  </si>
  <si>
    <t>898</t>
  </si>
  <si>
    <t>Multa</t>
  </si>
  <si>
    <t>899</t>
  </si>
  <si>
    <t>Pago directo en cuenta única del tesoro nacional (uso exclusivo para instituciones y empresas del sector público autorizadas)</t>
  </si>
  <si>
    <t>880</t>
  </si>
  <si>
    <t>¿Tiene derecho al pago diferido del IVA a pagar de este ejercicio fiscal conforme al Decreto 1021 del 2020 por la emergencia sanitaria en relación con el COVID-19?</t>
  </si>
  <si>
    <t>881</t>
  </si>
  <si>
    <t>Cuota 1 del Impuesto al Valor Agregado del ejercicio fiscal 2020 (10%)</t>
  </si>
  <si>
    <t>882</t>
  </si>
  <si>
    <t>Cuota 2 del Impuesto al Valor Agregado del ejercicio fiscal 2020 (10%)</t>
  </si>
  <si>
    <t>883</t>
  </si>
  <si>
    <t>Cuota 3 del Impuesto al Valor Agregado del ejercicio fiscal 2020 (20%)</t>
  </si>
  <si>
    <t>884</t>
  </si>
  <si>
    <t>Cuota 4 del Impuesto al Valor Agregado del ejercicio fiscal 2020 (20%)</t>
  </si>
  <si>
    <t>885</t>
  </si>
  <si>
    <t>Cuota 5 del Impuesto al Valor Agregado del ejercicio fiscal 2020 (20%)</t>
  </si>
  <si>
    <t>886</t>
  </si>
  <si>
    <t>Cuota 6 del Impuesto al Valor Agregado del ejercicio fiscal 2020 (20%)</t>
  </si>
  <si>
    <t>887</t>
  </si>
  <si>
    <t>VALORES A PAGAR  (luego de imputación al pago en declaraciones sustitutivas)</t>
  </si>
  <si>
    <t>TOTAL IMPUESTO A PAGAR</t>
  </si>
  <si>
    <t>(859-898)</t>
  </si>
  <si>
    <t>902</t>
  </si>
  <si>
    <t>Interés por mora</t>
  </si>
  <si>
    <t>903</t>
  </si>
  <si>
    <t>904</t>
  </si>
  <si>
    <t>TOTAL PAGADO</t>
  </si>
  <si>
    <t>999</t>
  </si>
  <si>
    <t>FORMULARIO RETENCIONES</t>
  </si>
  <si>
    <t>RETENCIONES SUELDOS</t>
  </si>
  <si>
    <t>DETALLE DE PAGOS Y RETENCIÓN POR IMPUESTO A LA RENTA</t>
  </si>
  <si>
    <t>POR PAGOS EFECTUADOS A RESIDENTES Y ESTABLECIMIENTOS PERMANENTES</t>
  </si>
  <si>
    <t>En relación de dependencia que supera o no la base desgravada</t>
  </si>
  <si>
    <t>Servicios</t>
  </si>
  <si>
    <t>Honorarios profesionales</t>
  </si>
  <si>
    <t>353A</t>
  </si>
  <si>
    <t>Predomina el intelecto</t>
  </si>
  <si>
    <t>Predomina la mano de obra</t>
  </si>
  <si>
    <t>357</t>
  </si>
  <si>
    <t>358</t>
  </si>
  <si>
    <t>Publicidad y comunicación</t>
  </si>
  <si>
    <t>309</t>
  </si>
  <si>
    <t>359</t>
  </si>
  <si>
    <t>Transporte privado de pasajeros o servicio público o privado de carga</t>
  </si>
  <si>
    <t>360</t>
  </si>
  <si>
    <t>A través de liquidaciones de compra (nivel cultural o rusticidad)</t>
  </si>
  <si>
    <t>361</t>
  </si>
  <si>
    <t>362</t>
  </si>
  <si>
    <t>362C</t>
  </si>
  <si>
    <t>3120</t>
  </si>
  <si>
    <t>3620</t>
  </si>
  <si>
    <t>Por regalías, derechos de autor, marcas, patentes y similares</t>
  </si>
  <si>
    <t>364</t>
  </si>
  <si>
    <t>Arrendamiento</t>
  </si>
  <si>
    <t>Mercantil</t>
  </si>
  <si>
    <t>369</t>
  </si>
  <si>
    <t>Bienes inmuebles</t>
  </si>
  <si>
    <t>320</t>
  </si>
  <si>
    <t>370</t>
  </si>
  <si>
    <t>372</t>
  </si>
  <si>
    <t>Rendimientos financieros</t>
  </si>
  <si>
    <t>373</t>
  </si>
  <si>
    <t>Rendimientos financieros entre instituciones del sistema financiero y entidades economía popular y solidaria</t>
  </si>
  <si>
    <t>324</t>
  </si>
  <si>
    <t>374</t>
  </si>
  <si>
    <t>375</t>
  </si>
  <si>
    <t>326</t>
  </si>
  <si>
    <t>376</t>
  </si>
  <si>
    <t>377</t>
  </si>
  <si>
    <t>378</t>
  </si>
  <si>
    <t>379</t>
  </si>
  <si>
    <t>Pagos de bienes y servicios no sujetos a retención</t>
  </si>
  <si>
    <t>Enajenación de derechos representativos de capital y otros derechos cotizados en bolsa ecuatoriana</t>
  </si>
  <si>
    <t>383</t>
  </si>
  <si>
    <t>Enajenación de derechos representativos de capital y otros derechos no cotizados en bolsa ecuatoriana</t>
  </si>
  <si>
    <t>384</t>
  </si>
  <si>
    <t>385</t>
  </si>
  <si>
    <t>Venta de combustibles</t>
  </si>
  <si>
    <t>A comercializadoras</t>
  </si>
  <si>
    <t>386</t>
  </si>
  <si>
    <t>A distribuidores</t>
  </si>
  <si>
    <t>387</t>
  </si>
  <si>
    <t>No. de cajas facturadas</t>
  </si>
  <si>
    <t>388</t>
  </si>
  <si>
    <t>340</t>
  </si>
  <si>
    <t>390</t>
  </si>
  <si>
    <t>Otras retenciones</t>
  </si>
  <si>
    <t>Aplicables el 1%</t>
  </si>
  <si>
    <t>393</t>
  </si>
  <si>
    <t>Aplicables el 2%</t>
  </si>
  <si>
    <t>394</t>
  </si>
  <si>
    <t>Aplicables el 2,75%</t>
  </si>
  <si>
    <t>3440</t>
  </si>
  <si>
    <t>3940</t>
  </si>
  <si>
    <t>Aplicables el 8%</t>
  </si>
  <si>
    <t>345</t>
  </si>
  <si>
    <t>395</t>
  </si>
  <si>
    <t>Aplicables a otros porcentajes (incluye régimen Microempresarial)</t>
  </si>
  <si>
    <t>396</t>
  </si>
  <si>
    <t>3482</t>
  </si>
  <si>
    <t>3492</t>
  </si>
  <si>
    <t>398</t>
  </si>
  <si>
    <t>350</t>
  </si>
  <si>
    <t>400</t>
  </si>
  <si>
    <t>SUBTOTAL OPERACIONES EFECTUADAS EN EL PAÍS</t>
  </si>
  <si>
    <t>399</t>
  </si>
  <si>
    <t>POR PAGOS A NO RESIDENTES</t>
  </si>
  <si>
    <t>Con convenio de doble tributación</t>
  </si>
  <si>
    <t>Intereses por financiamiento de proveedores</t>
  </si>
  <si>
    <t>Intereses de créditos</t>
  </si>
  <si>
    <t>Anticipo de dividendos</t>
  </si>
  <si>
    <t>Dividendos sin beneficiario efectivo persona natural residente en Ecuador</t>
  </si>
  <si>
    <t>4050</t>
  </si>
  <si>
    <t>4550</t>
  </si>
  <si>
    <t>Dividendos con beneficiario efectivo persona natural residente en Ecuador</t>
  </si>
  <si>
    <t>4060</t>
  </si>
  <si>
    <t>4560</t>
  </si>
  <si>
    <t>Dividendos  incumpliendo el deber de informar la composición societaria</t>
  </si>
  <si>
    <t>4070</t>
  </si>
  <si>
    <t>4570</t>
  </si>
  <si>
    <t>Enajenación de derechos representativos de capital y otros derechos</t>
  </si>
  <si>
    <t>Servicios técnicos, administrativos o de consultoría y regalías</t>
  </si>
  <si>
    <t>Otros conceptos de ingresos gravados</t>
  </si>
  <si>
    <t>461</t>
  </si>
  <si>
    <t>Otros pagos al exterior no sujetos a retención</t>
  </si>
  <si>
    <t>Sin convenio de doble tributación</t>
  </si>
  <si>
    <t>4160</t>
  </si>
  <si>
    <t>4660</t>
  </si>
  <si>
    <t>4170</t>
  </si>
  <si>
    <t>4670</t>
  </si>
  <si>
    <t>Dividendos incumpliendo el deber de informar la composición societaria</t>
  </si>
  <si>
    <t>4180</t>
  </si>
  <si>
    <t>4680</t>
  </si>
  <si>
    <t>469</t>
  </si>
  <si>
    <t>470</t>
  </si>
  <si>
    <t>471</t>
  </si>
  <si>
    <t>472</t>
  </si>
  <si>
    <t>En paraísos fiscales o regímenes fiscales preferentes</t>
  </si>
  <si>
    <t>Intereses</t>
  </si>
  <si>
    <t>474</t>
  </si>
  <si>
    <t>475</t>
  </si>
  <si>
    <t>4260</t>
  </si>
  <si>
    <t>4760</t>
  </si>
  <si>
    <t>4270</t>
  </si>
  <si>
    <t>4770</t>
  </si>
  <si>
    <t>4280</t>
  </si>
  <si>
    <t>4780</t>
  </si>
  <si>
    <t>479</t>
  </si>
  <si>
    <t>SUBTOTAL OPERACIONES EFECTUADAS CON EL EXTERIOR</t>
  </si>
  <si>
    <t>497</t>
  </si>
  <si>
    <t>498</t>
  </si>
  <si>
    <t>TOTALES</t>
  </si>
  <si>
    <t>TOTAL DE RETENCIÓN DE IMPUESTO A LA RENTA</t>
  </si>
  <si>
    <t>399 + 498</t>
  </si>
  <si>
    <t>Detalle de imputación al pago</t>
  </si>
  <si>
    <t>VALORES A PAGAR  (luego de imputación al pago)</t>
  </si>
  <si>
    <t>499 - 898</t>
  </si>
  <si>
    <t>Listado de comprobantes</t>
  </si>
  <si>
    <t>Fecha inicio</t>
  </si>
  <si>
    <t>Todo</t>
  </si>
  <si>
    <t>Fecha Fin</t>
  </si>
  <si>
    <t>Id. Receptor</t>
  </si>
  <si>
    <t>Id. Emisor</t>
  </si>
  <si>
    <t>Facturas</t>
  </si>
  <si>
    <t>Suma Hoja detalle</t>
  </si>
  <si>
    <t>TOTAL DOCUMENTOS</t>
  </si>
  <si>
    <t>BASE IMP EXENTA DE IVA</t>
  </si>
  <si>
    <t>BASE IVA 0%</t>
  </si>
  <si>
    <t>BASE IVA 5%</t>
  </si>
  <si>
    <t>BASE IVA 8%</t>
  </si>
  <si>
    <t>BASE IVA 12%</t>
  </si>
  <si>
    <t>BASE IVA 13%</t>
  </si>
  <si>
    <t>BASE IVA 14%</t>
  </si>
  <si>
    <t>BASE IVA 15%</t>
  </si>
  <si>
    <t>IVA 5%</t>
  </si>
  <si>
    <t>IVA 8%</t>
  </si>
  <si>
    <t>IVA 12%</t>
  </si>
  <si>
    <t>IVA 13%</t>
  </si>
  <si>
    <t>IVA 14%</t>
  </si>
  <si>
    <t>IVA 15%</t>
  </si>
  <si>
    <t>IRBPNR</t>
  </si>
  <si>
    <t>TOTAL SIN IMPUESTO</t>
  </si>
  <si>
    <t>TOTAL DESCUENTO</t>
  </si>
  <si>
    <t>PROPINA</t>
  </si>
  <si>
    <t>IMPOTTE TOTAL</t>
  </si>
  <si>
    <t>Notas de crédito</t>
  </si>
  <si>
    <t>Notas de débito</t>
  </si>
  <si>
    <t>Liquidación de compras</t>
  </si>
  <si>
    <t>Hoja Retenciones</t>
  </si>
  <si>
    <t>Base Imponible Renta</t>
  </si>
  <si>
    <t>Valor Retenido Renta</t>
  </si>
  <si>
    <t>Hoja Retenciones Grupo</t>
  </si>
  <si>
    <t>TOTAL RETENCIÓN RENTA</t>
  </si>
  <si>
    <t>TOTAL RETENCIÓN IVA</t>
  </si>
  <si>
    <t>ID RECEPTOR</t>
  </si>
  <si>
    <t>TIPO ID RECEPTOR</t>
  </si>
  <si>
    <t>RAZÓN SOCIAL RECEPTOR</t>
  </si>
  <si>
    <t>ID EMISOR</t>
  </si>
  <si>
    <t>RAZÓN SOCIAL EMISIOR</t>
  </si>
  <si>
    <t>TIPO_EMISION</t>
  </si>
  <si>
    <t>* FECHA DE EMISION</t>
  </si>
  <si>
    <t>* FECHA DE AUTORIZACIÓN</t>
  </si>
  <si>
    <t>CLAVE DE ACCESO</t>
  </si>
  <si>
    <t>* AUTORIZ.</t>
  </si>
  <si>
    <t>ESTB. DOC. SUSTENTO</t>
  </si>
  <si>
    <t>PUNTO. EMI. DOC. SUSTENTO</t>
  </si>
  <si>
    <t>SECUENCIAL DOC. SUSTENTO</t>
  </si>
  <si>
    <t>FECHA EMI DOC SUSTENTO</t>
  </si>
  <si>
    <t>BASE Retención IVA 10%</t>
  </si>
  <si>
    <t>BASE Retención IVA 20%</t>
  </si>
  <si>
    <t>BASE IVA RET. 30%</t>
  </si>
  <si>
    <t>BASE IVA RET. 50%</t>
  </si>
  <si>
    <t>BASE IVA RET. 70%</t>
  </si>
  <si>
    <t>BASE IVA RET. 100%</t>
  </si>
  <si>
    <t>BASE IVA RET. 0%</t>
  </si>
  <si>
    <t>IVA RET. 0%</t>
  </si>
  <si>
    <t>COD. RETENCIÓN</t>
  </si>
  <si>
    <t>BASE IMPONIBLE RET.</t>
  </si>
  <si>
    <t>% RET.</t>
  </si>
  <si>
    <t>0703931436001</t>
  </si>
  <si>
    <t>razonSocialSujetoRetenido0</t>
  </si>
  <si>
    <t>1</t>
  </si>
  <si>
    <t>004</t>
  </si>
  <si>
    <t>000004088</t>
  </si>
  <si>
    <t>000030119</t>
  </si>
  <si>
    <t>011</t>
  </si>
  <si>
    <t>000006954</t>
  </si>
  <si>
    <t>000030118</t>
  </si>
  <si>
    <t>0992512040001</t>
  </si>
  <si>
    <t>000000870</t>
  </si>
  <si>
    <t>000081819</t>
  </si>
  <si>
    <t>000000877</t>
  </si>
  <si>
    <t>000081959</t>
  </si>
  <si>
    <t>000000137</t>
  </si>
  <si>
    <t>000082219</t>
  </si>
  <si>
    <t>000006993</t>
  </si>
  <si>
    <t>000030151</t>
  </si>
  <si>
    <t>TIPO DE IMPUESTO</t>
  </si>
  <si>
    <t>TOTAL RET RENTA</t>
  </si>
  <si>
    <t>TOTAL RET IVA</t>
  </si>
  <si>
    <t>SERIE RET. COMPLETA</t>
  </si>
  <si>
    <t>SERIE Y SECUENCIAL  RET. COMPLETO</t>
  </si>
  <si>
    <t>IVA</t>
  </si>
  <si>
    <t>004111</t>
  </si>
  <si>
    <t>004-111-000004088</t>
  </si>
  <si>
    <t>RENTA</t>
  </si>
  <si>
    <t>001011</t>
  </si>
  <si>
    <t>001-011-000006954</t>
  </si>
  <si>
    <t>001002</t>
  </si>
  <si>
    <t>001-002-000000870</t>
  </si>
  <si>
    <t>001-002-000000877</t>
  </si>
  <si>
    <t>002002</t>
  </si>
  <si>
    <t>002-002-000000137</t>
  </si>
  <si>
    <t>001-011-000006993</t>
  </si>
  <si>
    <t>Suma de BASE IMPONIBLE RET.</t>
  </si>
  <si>
    <t>Suma de % RET.</t>
  </si>
  <si>
    <t>Suma de VALOR DE RET.</t>
  </si>
  <si>
    <t>3101202307070236388800120010020000008700000427316</t>
  </si>
  <si>
    <t>0702363888001</t>
  </si>
  <si>
    <t>3101202307070236388800120010020000008770000088511</t>
  </si>
  <si>
    <t>3101202307130062230300120020020000001371234567815</t>
  </si>
  <si>
    <t>1300622303001</t>
  </si>
  <si>
    <t>0209202307079000739500120041110000040880000000113</t>
  </si>
  <si>
    <t>0790007395001</t>
  </si>
  <si>
    <t>0209202307079180859600120010110000069541190081711</t>
  </si>
  <si>
    <t>0791808596001</t>
  </si>
  <si>
    <t>0509202307079180859600120010110000069931190081718</t>
  </si>
  <si>
    <t>002-003-000000789</t>
  </si>
  <si>
    <t>(en blanco)</t>
  </si>
  <si>
    <t>Total general</t>
  </si>
  <si>
    <t>002003</t>
  </si>
  <si>
    <t>000000789</t>
  </si>
  <si>
    <t>ESTB</t>
  </si>
  <si>
    <t>PUNTO EMI</t>
  </si>
  <si>
    <t>* FECHA EMISION</t>
  </si>
  <si>
    <t>Forma de cobro 1</t>
  </si>
  <si>
    <t>Forma de cobro 2</t>
  </si>
  <si>
    <t>Forma de cobro 3</t>
  </si>
  <si>
    <t>Grupo Formas de cobro</t>
  </si>
  <si>
    <t>Tarifa Retención de IVA presuntivo</t>
  </si>
  <si>
    <t>Valor Retención de IVA presuntivo</t>
  </si>
  <si>
    <t>Tarifa RENTA presuntivo</t>
  </si>
  <si>
    <t>Valor RENTA presuntivo</t>
  </si>
  <si>
    <t>0703931436</t>
  </si>
  <si>
    <t>razonSocial</t>
  </si>
  <si>
    <t>0301201701076005184000120010030007738191234567818</t>
  </si>
  <si>
    <t>0301201701200100300077381907600518409</t>
  </si>
  <si>
    <t>identificacionCompra</t>
  </si>
  <si>
    <t>01-01</t>
  </si>
  <si>
    <t>RAZÓN SOCIAL PROVEEDOR</t>
  </si>
  <si>
    <t>PUNTO EMISIÓN</t>
  </si>
  <si>
    <t>EMPRESA PUBLICA MUNICIPAL DE AGUA POTABLE Y ALCANTARILLADO DEL CANTON MACHALA AGUAS MACHALA EP</t>
  </si>
  <si>
    <t>COD. DOCUMENTO MODIFICADO</t>
  </si>
  <si>
    <t>FECHA EMISIÓN DOC. MODIFICADO</t>
  </si>
  <si>
    <t>0701539660</t>
  </si>
  <si>
    <t>ROJAS CELI</t>
  </si>
  <si>
    <t>2211202305070541703800111000010000000011234567811</t>
  </si>
  <si>
    <t>AMBIENTE</t>
  </si>
  <si>
    <t>TIPO ID TRANSPORTISTA</t>
  </si>
  <si>
    <t>ID TRANSPORTISTA</t>
  </si>
  <si>
    <t>NOMBRE TRANSPORTISTA</t>
  </si>
  <si>
    <t>DIRECCIÓN</t>
  </si>
  <si>
    <t>PLACA</t>
  </si>
  <si>
    <t>FECHA INICIO TRANSPORTE</t>
  </si>
  <si>
    <t>FECHA FIN TRANSPORTE</t>
  </si>
  <si>
    <t>DETALLES</t>
  </si>
  <si>
    <t>CÓDIGO PRINCIPAL</t>
  </si>
  <si>
    <t>CÓDIGO AUXILIAR</t>
  </si>
  <si>
    <t>CANTIDAD</t>
  </si>
  <si>
    <t>DESCRIPCIÓN</t>
  </si>
  <si>
    <t>PRECIO UNITARIO</t>
  </si>
  <si>
    <t>TARIFA IVA</t>
  </si>
  <si>
    <t>DESCUENTO</t>
  </si>
  <si>
    <t>PRECIO TOTAL</t>
  </si>
  <si>
    <t>IVA DEL PRODUCTO</t>
  </si>
  <si>
    <t>DOCUMENTO</t>
  </si>
  <si>
    <t>APP</t>
  </si>
  <si>
    <t>1.000000</t>
  </si>
  <si>
    <t>AGUA POTABLE</t>
  </si>
  <si>
    <t>001-003-000773819</t>
  </si>
  <si>
    <t>FACTURA</t>
  </si>
  <si>
    <t>ALL</t>
  </si>
  <si>
    <t>ALCANTARILLADO</t>
  </si>
  <si>
    <t>CAF</t>
  </si>
  <si>
    <t>CARGO FIJO</t>
  </si>
  <si>
    <t>codigoPrincipal0</t>
  </si>
  <si>
    <t>codigoAuxiliar0</t>
  </si>
  <si>
    <t>50.00</t>
  </si>
  <si>
    <t>descripcion0</t>
  </si>
  <si>
    <t>codigoPrincipal1</t>
  </si>
  <si>
    <t>codigoAuxiliar1</t>
  </si>
  <si>
    <t>descripcion1</t>
  </si>
  <si>
    <t>LIQUIDACIÓN DE COMPRAS</t>
  </si>
  <si>
    <t>NOTA DE CRÉDITO</t>
  </si>
  <si>
    <t>TOTAL SIN IMPUESTOS</t>
  </si>
  <si>
    <t>TIPO DE GASTO</t>
  </si>
  <si>
    <t xml:space="preserve">DECLARACIÓN DE GASTOS PERSONALES A SER UTILIZADOS POR EL EMPLEADOR EN EL CASO DE INGRESOS EN RELACIÓN DE DEPENDENCIA </t>
  </si>
  <si>
    <t>FORMULARIO SRI-GP</t>
  </si>
  <si>
    <t>EJERCICIO FISCAL</t>
  </si>
  <si>
    <t>CIUDAD Y FECHA DE ENTREGA/RECEPCIÓN</t>
  </si>
  <si>
    <t>CIUDAD</t>
  </si>
  <si>
    <t>DÍA</t>
  </si>
  <si>
    <t>Información / Identificación del empleado contribuyente (a ser llenado por el empleado)</t>
  </si>
  <si>
    <t>CÉDULA O PASAPORTE</t>
  </si>
  <si>
    <t>APELLIDOS Y NOMBRES COMPLETOS</t>
  </si>
  <si>
    <t>INGRESOS PROYECTADOS (ver Nota 1)</t>
  </si>
  <si>
    <t>Fraccion básica</t>
  </si>
  <si>
    <t>Exceso hasta</t>
  </si>
  <si>
    <t>Imp frac básica</t>
  </si>
  <si>
    <t>% Imp sobre frac exced</t>
  </si>
  <si>
    <t>(+) TOTAL INGRESOS CON ESTE EMPLEADOR (con el empleador que más ingresos perciba)</t>
  </si>
  <si>
    <t>USD$</t>
  </si>
  <si>
    <t>(+) TOTAL INGRESOS CON OTROS EMPLEADORES (en caso de haberlos)</t>
  </si>
  <si>
    <t>(=) TOTAL INGRESOS PROYECTADOS</t>
  </si>
  <si>
    <t>GASTOS PROYECTADOS</t>
  </si>
  <si>
    <t>(+) GASTOS DE VIVIENDA</t>
  </si>
  <si>
    <t>(+) GASTOS DE EDUCACIÓN, ARTE Y CULTURA</t>
  </si>
  <si>
    <t>(+) GASTOS DE SALUD</t>
  </si>
  <si>
    <t>(+) GASTOS DE VESTIMENTA</t>
  </si>
  <si>
    <t>(+) GASTOS DE ALIMENTACIÓN</t>
  </si>
  <si>
    <t>(+) GASTOS DE TURISMO</t>
  </si>
  <si>
    <t>(=) TOTAL GASTOS PROYECTADOS                                                                    (106 +107 +108 + 109 + 110 + 111)</t>
  </si>
  <si>
    <t>REBAJA DE IMPUESTO A LA RENTA POR GASTOS PERSONALES PROYECTADOS</t>
  </si>
  <si>
    <t>(ver Nota 2)</t>
  </si>
  <si>
    <r>
      <t xml:space="preserve">NOTAS: 
</t>
    </r>
    <r>
      <rPr>
        <b/>
        <sz val="8"/>
        <color indexed="10"/>
        <rFont val="Arial"/>
        <family val="2"/>
      </rPr>
      <t xml:space="preserve">1.- </t>
    </r>
    <r>
      <rPr>
        <sz val="8"/>
        <color indexed="10"/>
        <rFont val="Arial"/>
        <family val="2"/>
        <charset val="1"/>
      </rPr>
      <t xml:space="preserve">Cuando un contribuyente trabaje con DOS O MÁS empleadores, presentará este informe al empleador con el que perciba mayores ingresos, el que efectuará la retención considerando los ingresos gravados y deducciones (aportes personales al IESS) con todos los empleadores, sobre la base imponible así obtenida, se aplicará la tarifa contenida en la tabla de Impuesto a la Renta de personas naturales y sucesiones indivisas de la Ley de Régimen Tributario Interno, con lo que se obtendrá la proyección del Impuesto a la Renta causado en el ejercicio económico. Al resultado obtenido se le restará la rebaja por la proyección de gastos personales, según los límites establecidos en la Ley, y se dividirá para 12, para determinar la alícuota mensual a retener por concepto de Impuesto a la Renta.  
Una copia certificada, con la respectiva firma y sello del empleador, será presentada a los demás empleadores para que se abstengan de efectuar retenciones sobre los pagos efectuados por concepto de remuneración del trabajo en relación de dependencia. </t>
    </r>
  </si>
  <si>
    <r>
      <rPr>
        <b/>
        <sz val="8"/>
        <color indexed="10"/>
        <rFont val="Arial"/>
        <family val="2"/>
      </rPr>
      <t xml:space="preserve">2.- </t>
    </r>
    <r>
      <rPr>
        <sz val="8"/>
        <color indexed="10"/>
        <rFont val="Arial"/>
        <family val="2"/>
        <charset val="1"/>
      </rPr>
      <t xml:space="preserve">Para efectos de determinar el monto de la rebaja, el empleador deberá considerar que el monto a aplicar varía dependiendo de si los ingresos brutos anuales del trabajador (casilla 105) superan o no el valor de dos coma trece (2,13) fracciones básicas desgravadas de Impuesto a la Renta del ejercicio fiscal sobre el que se va a realizar la proyección. Consecuentemente: </t>
    </r>
  </si>
  <si>
    <t xml:space="preserve">• Si la renta bruta anual (Casilla 105) del trabajador no excede de 2,13 fracciones básicas desgravadas de Impuesto a la Renta, el monto máximo de la rebaja por gastos personales será el que resulte de aplicar la siguiente fórmula: R= L x 20% </t>
  </si>
  <si>
    <t>• Si la renta bruta anual (Casilla 105) del trabajador excede de 2,13 fracciones básicas desgravadas de Impuesto a la Renta, el monto máximo de la rebaja por gastos personales será el que resulte de aplicar la siguiente fórmula: R= L x 10%</t>
  </si>
  <si>
    <t>Donde:
R= rebaja por gastos personales
L= El valor que resulte menor entre los gastos personales proyectados del periodo fiscal anual (casilla 112) y el valor de la canasta básica familiar multiplicado por siete (7).</t>
  </si>
  <si>
    <r>
      <t xml:space="preserve">El valor de la fracción básica desgravada de Impuesto a la Renta para personas naturales y sucesiones indivisas puede ser revisado en la tabla que consta en el siguiente link: </t>
    </r>
    <r>
      <rPr>
        <u/>
        <sz val="8"/>
        <color indexed="10"/>
        <rFont val="Arial"/>
        <family val="2"/>
      </rPr>
      <t>https://www.sri.gob.ec/web/intersri/impuesto-renta#%C2%BFcu%C3%A1l-es</t>
    </r>
    <r>
      <rPr>
        <sz val="8"/>
        <color indexed="10"/>
        <rFont val="Arial"/>
        <family val="2"/>
        <charset val="1"/>
      </rPr>
      <t xml:space="preserve"> </t>
    </r>
  </si>
  <si>
    <t xml:space="preserve">Para realizar el cálculo del valor a retener por parte del empleador en lo que respecta el límite de siete canastas básicas familiares, se considerará el valor de la Canasta Familiar Básica al mes de diciembre del ejercicio fiscal anterior del cual corresponden los ingresos sujetos a retención en la fuente. </t>
  </si>
  <si>
    <t>Para la rebaja del cálculo diferenciado, aplicable al Impuesto a la Renta causado, para el Régimen Especial de la Provincia de Galápagos, los valores de (i) siete veces la canasta familiar básica; y, (ii) dos coma trece (2,13) fracciones básicas desgravadas de impuesto a la renta señalados en la Ley, se deberán multiplicar por el Índice de Precios al Consumidor Espacial de Galápagos IPCEG de 1,803.</t>
  </si>
  <si>
    <r>
      <rPr>
        <b/>
        <sz val="8"/>
        <color indexed="10"/>
        <rFont val="Arial"/>
        <family val="2"/>
      </rPr>
      <t>3.-</t>
    </r>
    <r>
      <rPr>
        <sz val="8"/>
        <color indexed="10"/>
        <rFont val="Arial"/>
        <family val="2"/>
        <charset val="1"/>
      </rPr>
      <t xml:space="preserve"> De conformidad con la normativa vigente, el contribuyente, al momento de liquidar su Impuesto a la Renta, deberá considerar el valor de la Canasta Familiar Básica vigente al mes de diciembre del ejercicio fiscal del cual corresponden los ingresos a ser declarados. En caso de que existan valores a ser reliquidados respecto a las retenciones efectuadas por el empleador, el empleado deberá presentar su declaración de impuesto a la renta en el respectivo formulario.</t>
    </r>
  </si>
  <si>
    <t xml:space="preserve"> Identificación del Agente de Retención (a ser llenado por el empleador)</t>
  </si>
  <si>
    <t xml:space="preserve"> RUC</t>
  </si>
  <si>
    <t xml:space="preserve"> RAZON SOCIAL, DENOMINACIÓN O APELLIDOS Y NOMBRES COMPLETOS</t>
  </si>
  <si>
    <t xml:space="preserve">Firmas </t>
  </si>
  <si>
    <t>EMPLEADOR / AGENTE DE RETENCIÓN</t>
  </si>
  <si>
    <t>EMPLEADO CONTRIBUYENTE</t>
  </si>
  <si>
    <t>FIRMA DEL SERVIDOR</t>
  </si>
  <si>
    <t>ESTADO DE SITUACIÓN FINANCIERA</t>
  </si>
  <si>
    <t>ACTIVO</t>
  </si>
  <si>
    <t>ACTIVOS CORRIENTES</t>
  </si>
  <si>
    <t>Efectivo y equivalentes al efectivo</t>
  </si>
  <si>
    <t xml:space="preserve">Inversiones corrientes </t>
  </si>
  <si>
    <t xml:space="preserve">(-) Deterioro acumulado del valor de inversiones corrientes </t>
  </si>
  <si>
    <t>CUENTAS Y DOCUMENTOS POR COBRAR CORRIENTES</t>
  </si>
  <si>
    <t>CUENTAS Y DOCUMENTOS POR COBRAR COMERCIALES CORRIENTES</t>
  </si>
  <si>
    <t>Relacionadas</t>
  </si>
  <si>
    <t>Locales</t>
  </si>
  <si>
    <t>Del exterior</t>
  </si>
  <si>
    <t>No Relacionadas</t>
  </si>
  <si>
    <t>OTRAS CUENTAS Y DOCUMENTOS POR COBRAR CORRIENTES</t>
  </si>
  <si>
    <t>Otras relacionadas</t>
  </si>
  <si>
    <t>No relacionadas</t>
  </si>
  <si>
    <t>(-) DETERIORO ACUMULADO DEL VALOR DE CUENTAS Y DOCUMENTOS POR COBRAR POR INCOBRABILIDAD (PROVISIONES PARA CRÉDITOS INCOBRABLES)</t>
  </si>
  <si>
    <t>Importe bruto adeudado por los clientes por el trabajo ejecutado en contratos de construcción</t>
  </si>
  <si>
    <t>Activos por impuestos corrientes</t>
  </si>
  <si>
    <t>Crédito tributario a favor del sujeto pasivo (ISD)</t>
  </si>
  <si>
    <t>Crédito tributario a favor del sujeto pasivo (IVA)</t>
  </si>
  <si>
    <t xml:space="preserve">Crédito tributario a favor del sujeto pasivo (Impuesto Renta) </t>
  </si>
  <si>
    <t>Otros</t>
  </si>
  <si>
    <t>INVENTARIOS</t>
  </si>
  <si>
    <t>___</t>
  </si>
  <si>
    <t>Inventario de materia prima (no para la construcción)</t>
  </si>
  <si>
    <t>Inventario de productos en proceso (excluyendo obras/inmuebles en construcción para la venta)</t>
  </si>
  <si>
    <t>Inventario de suministros, herramientas, repuestos  y materiales (no para la construcción)</t>
  </si>
  <si>
    <t>Inventario de prod. Term. Y mercad. En almacén  (excluyendo obras/inmuebles terminados para la venta)</t>
  </si>
  <si>
    <t>Mercaderías en tránsito</t>
  </si>
  <si>
    <t xml:space="preserve">Inventario de obras en construcción </t>
  </si>
  <si>
    <t>Inventario de obras terminadas</t>
  </si>
  <si>
    <t xml:space="preserve">Inventario de materia prima, suministros y materiales para la construcción </t>
  </si>
  <si>
    <t>(-) Deterioro acumulado del valor de inventarios por ajuste al valor neto realizable</t>
  </si>
  <si>
    <t>Activos biológicos corrientes (animales y plantas vivas)</t>
  </si>
  <si>
    <t>(-) Depreciación acumulada activos biológicos corrientes (animales y plantas vivas)</t>
  </si>
  <si>
    <t>(-) Deterioro  acumulado de activos biológicos corrientes (animales y plantas vivas)</t>
  </si>
  <si>
    <t>Gastos pagados por anticipado (prepagados)</t>
  </si>
  <si>
    <t>Otros activos corrientes</t>
  </si>
  <si>
    <t>TOTAL ACTIVOS CORRIENTES</t>
  </si>
  <si>
    <t>ACTIVOS NO CORRIENTES</t>
  </si>
  <si>
    <t>PROPIEDADES, PLANTA Y EQUIPO, PROPIEDADES DE INVERSIÓN Y ACTIVOS BIOLÓGICOS</t>
  </si>
  <si>
    <t>__</t>
  </si>
  <si>
    <t>Terrenos</t>
  </si>
  <si>
    <t xml:space="preserve">Edificios y otros inmuebles (excepto terrenos) </t>
  </si>
  <si>
    <t>Construcciones en curso y otros activos en tránsito</t>
  </si>
  <si>
    <t>Muebles y enseres</t>
  </si>
  <si>
    <t>Maquinaria, equipo,  instalaciones y adecuaciones</t>
  </si>
  <si>
    <t>Naves, aeronaves, barcazas y similares</t>
  </si>
  <si>
    <t>Equipo de computación y software</t>
  </si>
  <si>
    <t>Vehículos, equipo de transporte y caminero móvil</t>
  </si>
  <si>
    <t>Plantas productoras (agricultura)</t>
  </si>
  <si>
    <t xml:space="preserve">Propiedades, planta y equipo por contratos de arrendamiento financiero </t>
  </si>
  <si>
    <t>Otras propiedades, planta y equipo</t>
  </si>
  <si>
    <t>(-) Depreciación acumulada  propiedades, planta y equipo</t>
  </si>
  <si>
    <t>(-) Deterioro  acumulado de propiedades, planta y equipo</t>
  </si>
  <si>
    <t>Activos para exploración, evaluación y explotación de recursos minerales (tangibles)</t>
  </si>
  <si>
    <t>363</t>
  </si>
  <si>
    <t>Activos para exploración, evaluación y explotación de recursos minerales (intangibles)</t>
  </si>
  <si>
    <t>(-) Amortización acumulada de activos para exploración, evaluación y explotación de recursos minerales</t>
  </si>
  <si>
    <t>365</t>
  </si>
  <si>
    <t>(-) Deterioro  acumulado de activos para exploración, evaluación y explotación de recursos minerales</t>
  </si>
  <si>
    <t>366</t>
  </si>
  <si>
    <t>Propiedades de inversión</t>
  </si>
  <si>
    <t>367</t>
  </si>
  <si>
    <t>(-) Depreciación acumulada propiedades de inversión</t>
  </si>
  <si>
    <t>368</t>
  </si>
  <si>
    <t>(-) Deterioro  acumulado de propiedades de inversión</t>
  </si>
  <si>
    <t>Activos biológicos no corrientes (animales y plantas vivas)</t>
  </si>
  <si>
    <t>(-) Depreciación acumulada activos biológicos no corrientes (animales y plantas vivas)</t>
  </si>
  <si>
    <t>371</t>
  </si>
  <si>
    <t>(-) Deterioro  acumulado de activos biológicos no corrientes (animales y plantas vivas)</t>
  </si>
  <si>
    <t>TOTAL PROPIEDADES, PLANTA Y EQUIPO, PROPIEDADES DE INVERSIÓN Y ACTIVOS BIOLÓGICOS</t>
  </si>
  <si>
    <t>ACTIVOS INTANGIBLES</t>
  </si>
  <si>
    <t>Plusvalías o goodwill (derecho de llave)</t>
  </si>
  <si>
    <t>381</t>
  </si>
  <si>
    <t>Marcas, patentes, licencias y otros similares</t>
  </si>
  <si>
    <t>382</t>
  </si>
  <si>
    <t>Adecuaciones y mejoras en bienes arrendados mediante arrendamiento operativo</t>
  </si>
  <si>
    <t>Derechos en acuerdos de concesión</t>
  </si>
  <si>
    <t>(-) Amortización acumulada de activos intangibles</t>
  </si>
  <si>
    <t>(-) Deterioro acumulado de activos intangibles</t>
  </si>
  <si>
    <t>TOTAL ACTIVOS INTANGIBLES</t>
  </si>
  <si>
    <t>389</t>
  </si>
  <si>
    <t>ACTIVOS FINANCIEROS NO CORRIENTES</t>
  </si>
  <si>
    <t>Inversiones no corrientes</t>
  </si>
  <si>
    <t>En subsidiarias, asociadas y en negocios conjuntos</t>
  </si>
  <si>
    <t>Otras</t>
  </si>
  <si>
    <t>(-) Deterioro acumulado del valor de inversiones no corrientes</t>
  </si>
  <si>
    <t>Cuentas y documentos por cobrar clientes  no corrientes</t>
  </si>
  <si>
    <t>Relacionados</t>
  </si>
  <si>
    <t>No Relacionados</t>
  </si>
  <si>
    <t xml:space="preserve">Otras cuentas y documentos por cobrar no corrientes </t>
  </si>
  <si>
    <t>(-) Deterioro acumulado del valor de cuentas y documentos por cobrar por incobrabilidad no corrientes (provisiones para créditos incobrables)</t>
  </si>
  <si>
    <t>Otros activos financieros no corrientes</t>
  </si>
  <si>
    <t>(-) Deterioro acumulado del valor de otros activos financieros no corrientes medidos a costo amortizado</t>
  </si>
  <si>
    <t>TOTAL ACTIVOS FINANCIEROS NO CORRIENTES</t>
  </si>
  <si>
    <t>Activos por impuestos diferidos no corrientes</t>
  </si>
  <si>
    <t>Otros activos  no corrientes</t>
  </si>
  <si>
    <t>TOTAL ACTIVOS NO CORRIENTES</t>
  </si>
  <si>
    <t>TOTAL DEL ACTIVO</t>
  </si>
  <si>
    <t>Efecto de la revaluación de activos (casillero informativo para el cálculo del anticipo de impuesto a la renta) - informativo</t>
  </si>
  <si>
    <t>Terrenos que se excluyen del cálculo del anticipo</t>
  </si>
  <si>
    <t>Total costo  neto de terrenos en los que se desarrollan actividades agropecuarias (excluyendo sus revaluaciones o reexpresiones) (informativo)</t>
  </si>
  <si>
    <t>Total costo neto de terrenos en los que se desarrollan proyectos inmobiliarios para la vivienda de interés social (excluyendo sus revaluaciones o reexpresiones) (informativo)</t>
  </si>
  <si>
    <t>Total deterioro acumulado del costo de terrenos en los que se desarrollan actividades agropecuarias (excluyendo sus revaluaciones o reexpresiones) (informativo)</t>
  </si>
  <si>
    <t>Total deterioro acumulado del costo de terrenos en los que se desarrollan proyectos inmobiliarios para la vivienda de interés social (excluyendo sus revaluaciones o reexpresiones) (informativo)</t>
  </si>
  <si>
    <t>PASIVO</t>
  </si>
  <si>
    <t>PASIVOS CORRIENTES</t>
  </si>
  <si>
    <t>Cuentas y documentos por pagar proveedores corrientes</t>
  </si>
  <si>
    <t>Otras cuentas y documentos por pagar corrientes</t>
  </si>
  <si>
    <t>Obligaciones con Instituciones Financieras - corrientes</t>
  </si>
  <si>
    <t xml:space="preserve">Crédito a mutuo </t>
  </si>
  <si>
    <t>Otros pasivos financieros corrientes</t>
  </si>
  <si>
    <t>Porción corriente de arrendamientos financieros por pagar</t>
  </si>
  <si>
    <t>Impuesto a la renta por pagar del ejercicio</t>
  </si>
  <si>
    <t>Pasivos corrientes por beneficios a los empleados</t>
  </si>
  <si>
    <t>Participación trabajadores por pagar del ejercicio</t>
  </si>
  <si>
    <t>Obligaciones con el IESS</t>
  </si>
  <si>
    <t>528</t>
  </si>
  <si>
    <t>Jubilación patronal</t>
  </si>
  <si>
    <t>Otros pasivos corrientes por beneficios a empleados</t>
  </si>
  <si>
    <t>Otras provisiones corrientes</t>
  </si>
  <si>
    <t>Pasivos por ingresos diferidos</t>
  </si>
  <si>
    <t>Anticipos de clientes</t>
  </si>
  <si>
    <t>Subvenciones del gobierno</t>
  </si>
  <si>
    <t>533</t>
  </si>
  <si>
    <t>Otros pasivos por ingresos diferidos</t>
  </si>
  <si>
    <t>534</t>
  </si>
  <si>
    <t xml:space="preserve">Otros pasivos corrientes  </t>
  </si>
  <si>
    <t>TOTAL PASIVOS CORRIENTES</t>
  </si>
  <si>
    <t>539</t>
  </si>
  <si>
    <t>PASIVOS NO CORRIENTES</t>
  </si>
  <si>
    <t>Cuentas y documentos por pagar proveedores no corrientes</t>
  </si>
  <si>
    <t>Otras cuentas y documentos por pagar no corrientes</t>
  </si>
  <si>
    <t>546</t>
  </si>
  <si>
    <t>547</t>
  </si>
  <si>
    <t>548</t>
  </si>
  <si>
    <t>Obligaciones con instituciones financieras - no corrientes</t>
  </si>
  <si>
    <t>549</t>
  </si>
  <si>
    <t>550</t>
  </si>
  <si>
    <t>551</t>
  </si>
  <si>
    <t>552</t>
  </si>
  <si>
    <t>553</t>
  </si>
  <si>
    <t>Otros pasivos financieros no corrientes</t>
  </si>
  <si>
    <t>Porción no corriente de arrendamientos financieros por pagar</t>
  </si>
  <si>
    <t>Pasivo por impuesto a la renta diferido</t>
  </si>
  <si>
    <t>556</t>
  </si>
  <si>
    <t>Pasivos no corrientes por beneficios a los empleados</t>
  </si>
  <si>
    <t>557</t>
  </si>
  <si>
    <t>Desahucio</t>
  </si>
  <si>
    <t>558</t>
  </si>
  <si>
    <t>Otros pasivos no corrientes por beneficios a empleados</t>
  </si>
  <si>
    <t>559</t>
  </si>
  <si>
    <t>Otras provisiones no corrientes</t>
  </si>
  <si>
    <t>560</t>
  </si>
  <si>
    <t>0</t>
  </si>
  <si>
    <t>561</t>
  </si>
  <si>
    <t>562</t>
  </si>
  <si>
    <t>Otros pasivos no corrientes por ingresos diferidos</t>
  </si>
  <si>
    <t xml:space="preserve">Otros pasivos no corrientes  </t>
  </si>
  <si>
    <t>TOTAL PASIVOS NO CORRIENTES</t>
  </si>
  <si>
    <t>569</t>
  </si>
  <si>
    <t>TOTAL DEL PASIVO</t>
  </si>
  <si>
    <t>TOTAL PATRIMONIO NETO</t>
  </si>
  <si>
    <t>698</t>
  </si>
  <si>
    <t>TOTAL PASIVO Y PATRIMONIO</t>
  </si>
  <si>
    <t>ESTADO DE RESULTADOS</t>
  </si>
  <si>
    <t>INGRESOS</t>
  </si>
  <si>
    <t>TOTAL INGRESOS</t>
  </si>
  <si>
    <t>VALOR EXENTO</t>
  </si>
  <si>
    <t>Ventas netas locales gravadas con tarifa diferente de 0% de IVA</t>
  </si>
  <si>
    <t>6011</t>
  </si>
  <si>
    <t>6012</t>
  </si>
  <si>
    <t>Ventas netas locales gravadas con tarifa 0% de IVA o exentas de IVA</t>
  </si>
  <si>
    <t>6021</t>
  </si>
  <si>
    <t>6022</t>
  </si>
  <si>
    <t>Exportaciones</t>
  </si>
  <si>
    <t>6031</t>
  </si>
  <si>
    <t>6032</t>
  </si>
  <si>
    <t>Ingresos obtenidos bajo la modalidad de comisiones o similares</t>
  </si>
  <si>
    <t>6041</t>
  </si>
  <si>
    <t>6042</t>
  </si>
  <si>
    <t xml:space="preserve">Ingresos por agroforestería y silvicultura de especies forestales </t>
  </si>
  <si>
    <t>6051</t>
  </si>
  <si>
    <t>6052</t>
  </si>
  <si>
    <t>6061</t>
  </si>
  <si>
    <t>6062</t>
  </si>
  <si>
    <t>Utilidad en venta de propiedades, planta y equipo</t>
  </si>
  <si>
    <t>6071</t>
  </si>
  <si>
    <t>6072</t>
  </si>
  <si>
    <t>Procedentes de sociedades residentes o establecidas en Ecuador</t>
  </si>
  <si>
    <t>6081</t>
  </si>
  <si>
    <t>6082</t>
  </si>
  <si>
    <t>Procedentes de sociedades no residentes ni establecidas en Ecuador</t>
  </si>
  <si>
    <t>6091</t>
  </si>
  <si>
    <t>6092</t>
  </si>
  <si>
    <t>Rentas provenientes de donaciones y aportaciones</t>
  </si>
  <si>
    <t>De recursos públicos</t>
  </si>
  <si>
    <t>6101</t>
  </si>
  <si>
    <t>6102</t>
  </si>
  <si>
    <t xml:space="preserve">De otras locales     </t>
  </si>
  <si>
    <t>6111</t>
  </si>
  <si>
    <t>6112</t>
  </si>
  <si>
    <t>6121</t>
  </si>
  <si>
    <t>6122</t>
  </si>
  <si>
    <t>Otros ingresos provenientes del exterior</t>
  </si>
  <si>
    <t>6131</t>
  </si>
  <si>
    <t>6132</t>
  </si>
  <si>
    <t>Otros ingresos locales</t>
  </si>
  <si>
    <t>6141</t>
  </si>
  <si>
    <t>6142</t>
  </si>
  <si>
    <t>Ingresos por enajenación de derechos representativos de capital no sujetas a impuesto a la renta único (hasta el 20 de agosto de 2018)</t>
  </si>
  <si>
    <t>6151</t>
  </si>
  <si>
    <t>6152</t>
  </si>
  <si>
    <t>Ingresos por enajenación de derechos representativos de capital  sujetas a impuesto a la renta único (desde el 21 de agosto de 2018)</t>
  </si>
  <si>
    <t>6161</t>
  </si>
  <si>
    <t>6162</t>
  </si>
  <si>
    <t xml:space="preserve">TOTAL INGRESOS                                                                                         </t>
  </si>
  <si>
    <t>6999</t>
  </si>
  <si>
    <r>
      <t>Ventas netas de propiedades, planta y equipo (informativo)</t>
    </r>
    <r>
      <rPr>
        <b/>
        <sz val="10"/>
        <color indexed="8"/>
        <rFont val="Calibri"/>
        <family val="2"/>
      </rPr>
      <t xml:space="preserve"> </t>
    </r>
  </si>
  <si>
    <t>6001</t>
  </si>
  <si>
    <t>Valor cobrado por reembolso como intermediario (informativo)</t>
  </si>
  <si>
    <t>6002</t>
  </si>
  <si>
    <t>Ingresos no objeto de impuesto a la renta (informativo)</t>
  </si>
  <si>
    <t>6003</t>
  </si>
  <si>
    <t>Ingresos percibidos mediante acreditación de dinero electrónico ( informativo)</t>
  </si>
  <si>
    <t>6004</t>
  </si>
  <si>
    <t>DETALLE DE LA INFORMACIÓN REGISTRADA EN INGRESOS DEL ESTADO DE RESULTADOS (INFORMATIVO)</t>
  </si>
  <si>
    <t>ACTIVIDAD EMPRESARIAL</t>
  </si>
  <si>
    <t>Actividad empresarial (distinta a la actividad sujeta al impuesto único)</t>
  </si>
  <si>
    <t>6211</t>
  </si>
  <si>
    <t>6212</t>
  </si>
  <si>
    <t>ACTIVIDAD NO EMPRESARIAL</t>
  </si>
  <si>
    <t>Libre ejercicio profesional</t>
  </si>
  <si>
    <t>6221</t>
  </si>
  <si>
    <t>6222</t>
  </si>
  <si>
    <t>Ocupación liberal (incluye exclusivamente profesionales, comisionistas, agentes, representantes, artistas y artesanos calificados por los organismos públicos pertinentes)</t>
  </si>
  <si>
    <t>6231</t>
  </si>
  <si>
    <t>6232</t>
  </si>
  <si>
    <t>._._.</t>
  </si>
  <si>
    <t>AVALÚO</t>
  </si>
  <si>
    <t>._.</t>
  </si>
  <si>
    <t>Arriendo de bienes inmuebles</t>
  </si>
  <si>
    <t>6240</t>
  </si>
  <si>
    <t>6241</t>
  </si>
  <si>
    <t>6242</t>
  </si>
  <si>
    <t>Arriendo de otros activos</t>
  </si>
  <si>
    <t>6250</t>
  </si>
  <si>
    <t>6251</t>
  </si>
  <si>
    <t>6252</t>
  </si>
  <si>
    <t>Regalías</t>
  </si>
  <si>
    <t>6261</t>
  </si>
  <si>
    <t>6262</t>
  </si>
  <si>
    <t>Ingresos registrados en la contabilidad correspondientes a impuesto a la renta único por:</t>
  </si>
  <si>
    <t xml:space="preserve">Actividad bananera </t>
  </si>
  <si>
    <t>6271</t>
  </si>
  <si>
    <t xml:space="preserve">Sector Palmicultor (ejercicios fiscales 2018 y 2019) Actividad agropecuaria (ejercicio fiscal 2020 y siguientes) </t>
  </si>
  <si>
    <t>6281</t>
  </si>
  <si>
    <t>Ingresos Régimen Impositivo para Microempresas (ejercicio fiscal 2020 y siguientes)</t>
  </si>
  <si>
    <t>6285</t>
  </si>
  <si>
    <t>Otras ingresos distintos a los registrados en casilleros anteriores</t>
  </si>
  <si>
    <t>6291</t>
  </si>
  <si>
    <t>6292</t>
  </si>
  <si>
    <t>SUBTOTAL DETALLE DE LA INFORMACIÓN REGISTRADA EN EL ESTADO DE RESULTADOS (INFORMATIVO)</t>
  </si>
  <si>
    <t>6299</t>
  </si>
  <si>
    <t>6298</t>
  </si>
  <si>
    <t>COSTOS Y GASTOS</t>
  </si>
  <si>
    <t>COSTO DE VENTAS</t>
  </si>
  <si>
    <t>COSTO</t>
  </si>
  <si>
    <t>GASTO</t>
  </si>
  <si>
    <t>NO DEDUCIBLE</t>
  </si>
  <si>
    <t>Inventario inicial de bienes no producidos por el sujeto pasivo</t>
  </si>
  <si>
    <t>7010</t>
  </si>
  <si>
    <t>Compras netas locales de bienes no producidos por el sujeto pasivo</t>
  </si>
  <si>
    <t>7011</t>
  </si>
  <si>
    <t>7013</t>
  </si>
  <si>
    <t>Importaciones de bienes no producidos por el sujeto pasivo</t>
  </si>
  <si>
    <t>7031</t>
  </si>
  <si>
    <t>7032</t>
  </si>
  <si>
    <t>7033</t>
  </si>
  <si>
    <t>(-) Inventario final de bienes no producidos por el sujeto pasivo</t>
  </si>
  <si>
    <t>7041</t>
  </si>
  <si>
    <t>Inventario inicial de materia prima</t>
  </si>
  <si>
    <t>7051</t>
  </si>
  <si>
    <t>Compras netas locales de materia prima</t>
  </si>
  <si>
    <t>7061</t>
  </si>
  <si>
    <t>7063</t>
  </si>
  <si>
    <t>Importaciones de materia prima</t>
  </si>
  <si>
    <t>7071</t>
  </si>
  <si>
    <t>7073</t>
  </si>
  <si>
    <t>(-) Inventario final de materia prima</t>
  </si>
  <si>
    <t>7081</t>
  </si>
  <si>
    <t>Inventario inicial de productos en proceso</t>
  </si>
  <si>
    <t>7091</t>
  </si>
  <si>
    <t>(-) Inventario final de productos en proceso</t>
  </si>
  <si>
    <t>7101</t>
  </si>
  <si>
    <t>Inventario inicial productos terminados</t>
  </si>
  <si>
    <t>7111</t>
  </si>
  <si>
    <t>(-) Inventario final de productos terminados</t>
  </si>
  <si>
    <t>7121</t>
  </si>
  <si>
    <t>7129</t>
  </si>
  <si>
    <t>COSTOS O GASTOS POR BENEFICIOS A EMPLEADOS Y HONORARIOS</t>
  </si>
  <si>
    <t>Sueldos, salarios y demás remuneraciones que constituyen materia gravada del IESS</t>
  </si>
  <si>
    <t>7131</t>
  </si>
  <si>
    <t>7132</t>
  </si>
  <si>
    <t>7133</t>
  </si>
  <si>
    <t>Beneficios sociales, indemnizaciones y otras remuneraciones que no constituyen materia gravada del IESS</t>
  </si>
  <si>
    <t>7141</t>
  </si>
  <si>
    <t>7142</t>
  </si>
  <si>
    <t>7143</t>
  </si>
  <si>
    <t>Aporte a la seguridad social (incluye fondo de reserva)</t>
  </si>
  <si>
    <t>7151</t>
  </si>
  <si>
    <t>7152</t>
  </si>
  <si>
    <t>7153</t>
  </si>
  <si>
    <t>Honorarios profesionales y dietas</t>
  </si>
  <si>
    <t>7161</t>
  </si>
  <si>
    <t>7162</t>
  </si>
  <si>
    <t>7163</t>
  </si>
  <si>
    <t>Honorarios y otros pagos a no residentes por servicios ocasionales</t>
  </si>
  <si>
    <t>7171</t>
  </si>
  <si>
    <t>7172</t>
  </si>
  <si>
    <t>7173</t>
  </si>
  <si>
    <t>7241</t>
  </si>
  <si>
    <t>7242</t>
  </si>
  <si>
    <t>7243</t>
  </si>
  <si>
    <t>7251</t>
  </si>
  <si>
    <t>7252</t>
  </si>
  <si>
    <t>7253</t>
  </si>
  <si>
    <t>COSTOS O GASTOS POR PROVISIONES</t>
  </si>
  <si>
    <t>Para cuentas incobrables</t>
  </si>
  <si>
    <t>7262</t>
  </si>
  <si>
    <t>7263</t>
  </si>
  <si>
    <t>Por valor neto de realización de inventarios</t>
  </si>
  <si>
    <t>7271</t>
  </si>
  <si>
    <t>7272</t>
  </si>
  <si>
    <t>7273</t>
  </si>
  <si>
    <t>Por deterioro del valor de los activos</t>
  </si>
  <si>
    <t>7281</t>
  </si>
  <si>
    <t>7282</t>
  </si>
  <si>
    <t>7283</t>
  </si>
  <si>
    <t>Otras provisiones</t>
  </si>
  <si>
    <t>7291</t>
  </si>
  <si>
    <t>7292</t>
  </si>
  <si>
    <t>7293</t>
  </si>
  <si>
    <t xml:space="preserve">ARRENDAMIENTO MERCANTIL </t>
  </si>
  <si>
    <t>7301</t>
  </si>
  <si>
    <t>7302</t>
  </si>
  <si>
    <t>7303</t>
  </si>
  <si>
    <t>7311</t>
  </si>
  <si>
    <t>7312</t>
  </si>
  <si>
    <t>7313</t>
  </si>
  <si>
    <t>INTERESES CON INSTITUCIONES FINANCIERAS</t>
  </si>
  <si>
    <t>7341</t>
  </si>
  <si>
    <t>7342</t>
  </si>
  <si>
    <t>7343</t>
  </si>
  <si>
    <t>7351</t>
  </si>
  <si>
    <t>7352</t>
  </si>
  <si>
    <t>7353</t>
  </si>
  <si>
    <t>INTERESES PAGADOS A TERCEROS</t>
  </si>
  <si>
    <t>7361</t>
  </si>
  <si>
    <t>7362</t>
  </si>
  <si>
    <t>7363</t>
  </si>
  <si>
    <t>7371</t>
  </si>
  <si>
    <t>7372</t>
  </si>
  <si>
    <t>7373</t>
  </si>
  <si>
    <t>7381</t>
  </si>
  <si>
    <t>7382</t>
  </si>
  <si>
    <t>7383</t>
  </si>
  <si>
    <t>COSTOS O GASTOS POR PERDIDAS</t>
  </si>
  <si>
    <t>Pérdida en ventas de activos relacionados</t>
  </si>
  <si>
    <t>7391</t>
  </si>
  <si>
    <t>7392</t>
  </si>
  <si>
    <t>7393</t>
  </si>
  <si>
    <t>Pérdida en ventas de activos no relacionados</t>
  </si>
  <si>
    <t>7401</t>
  </si>
  <si>
    <t>7402</t>
  </si>
  <si>
    <t>7403</t>
  </si>
  <si>
    <t>Otras pérdidas</t>
  </si>
  <si>
    <t>7411</t>
  </si>
  <si>
    <t>7412</t>
  </si>
  <si>
    <t>7413</t>
  </si>
  <si>
    <t>Mermas</t>
  </si>
  <si>
    <t>7421</t>
  </si>
  <si>
    <t>7422</t>
  </si>
  <si>
    <t>7423</t>
  </si>
  <si>
    <t>COSTOS O GASTOS POR DEPRECIACIONES</t>
  </si>
  <si>
    <t>Depreciación del costo histórico de propiedades, planta y equipo (excluye activos biológicos y propiedades de inversión)</t>
  </si>
  <si>
    <t>Acelerada</t>
  </si>
  <si>
    <t>7491</t>
  </si>
  <si>
    <t>7492</t>
  </si>
  <si>
    <t>7493</t>
  </si>
  <si>
    <t>No acelerada</t>
  </si>
  <si>
    <t>7501</t>
  </si>
  <si>
    <t>7502</t>
  </si>
  <si>
    <t>7503</t>
  </si>
  <si>
    <t>Depreciación del costo histórico de propiedades de inversión</t>
  </si>
  <si>
    <t>7511</t>
  </si>
  <si>
    <t>7512</t>
  </si>
  <si>
    <t>7513</t>
  </si>
  <si>
    <t>Depreciación del ajuste acumulado por reexpresiones o revaluaciones</t>
  </si>
  <si>
    <t>7521</t>
  </si>
  <si>
    <t>7522</t>
  </si>
  <si>
    <t>7523</t>
  </si>
  <si>
    <t>Depreciación de activos biológicos</t>
  </si>
  <si>
    <t>7531</t>
  </si>
  <si>
    <t>7532</t>
  </si>
  <si>
    <t>7533</t>
  </si>
  <si>
    <t>Otras depreciaciones</t>
  </si>
  <si>
    <t>7541</t>
  </si>
  <si>
    <t>7542</t>
  </si>
  <si>
    <t>7543</t>
  </si>
  <si>
    <t>OTROS COSTOS Y GASTOS</t>
  </si>
  <si>
    <t>Arrendamientos</t>
  </si>
  <si>
    <t>7181</t>
  </si>
  <si>
    <t>7182</t>
  </si>
  <si>
    <t>7183</t>
  </si>
  <si>
    <t>Mantenimiento y reparaciones</t>
  </si>
  <si>
    <t>7191</t>
  </si>
  <si>
    <t>7192</t>
  </si>
  <si>
    <t>7193</t>
  </si>
  <si>
    <t>Combustibles y lubricantes</t>
  </si>
  <si>
    <t>7201</t>
  </si>
  <si>
    <t>7202</t>
  </si>
  <si>
    <t>7203</t>
  </si>
  <si>
    <t>Promoción y publicidad</t>
  </si>
  <si>
    <t>7211</t>
  </si>
  <si>
    <t>7212</t>
  </si>
  <si>
    <t>7213</t>
  </si>
  <si>
    <t>Suministros, herramientas, materiales y repuestos</t>
  </si>
  <si>
    <t>7221</t>
  </si>
  <si>
    <t>7222</t>
  </si>
  <si>
    <t>7223</t>
  </si>
  <si>
    <t>Transporte</t>
  </si>
  <si>
    <t>7231</t>
  </si>
  <si>
    <t>7232</t>
  </si>
  <si>
    <t>7233</t>
  </si>
  <si>
    <t>Comisiones</t>
  </si>
  <si>
    <t>7321</t>
  </si>
  <si>
    <t>7322</t>
  </si>
  <si>
    <t>7323</t>
  </si>
  <si>
    <t>7331</t>
  </si>
  <si>
    <t>7332</t>
  </si>
  <si>
    <t>7333</t>
  </si>
  <si>
    <t xml:space="preserve">Seguros y reaseguros (primas y cesiones) </t>
  </si>
  <si>
    <t>7431</t>
  </si>
  <si>
    <t>7432</t>
  </si>
  <si>
    <t>7433</t>
  </si>
  <si>
    <t>Gastos indirectos asignados a sociedades residentes o establecimientos permanentes</t>
  </si>
  <si>
    <t>7442</t>
  </si>
  <si>
    <t>7443</t>
  </si>
  <si>
    <t>Gastos de gestión</t>
  </si>
  <si>
    <t>7452</t>
  </si>
  <si>
    <t>7453</t>
  </si>
  <si>
    <t>Impuestos, contribuciones y otros</t>
  </si>
  <si>
    <t>7461</t>
  </si>
  <si>
    <t>7462</t>
  </si>
  <si>
    <t>7463</t>
  </si>
  <si>
    <t>Gastos de viaje</t>
  </si>
  <si>
    <t>7472</t>
  </si>
  <si>
    <t>7473</t>
  </si>
  <si>
    <t>IVA que se carga al costo o gasto</t>
  </si>
  <si>
    <t>7481</t>
  </si>
  <si>
    <t>7482</t>
  </si>
  <si>
    <t>7483</t>
  </si>
  <si>
    <t>Servicios públicos</t>
  </si>
  <si>
    <t>7581</t>
  </si>
  <si>
    <t>7582</t>
  </si>
  <si>
    <t>7583</t>
  </si>
  <si>
    <t>Pagos por otros servicios no contemplados en casilleros anteriores</t>
  </si>
  <si>
    <t>7591</t>
  </si>
  <si>
    <t>7592</t>
  </si>
  <si>
    <t>7593</t>
  </si>
  <si>
    <t>Pagos por otros bienes no contemplados en casilleros anteriores</t>
  </si>
  <si>
    <t>7601</t>
  </si>
  <si>
    <t>7602</t>
  </si>
  <si>
    <t>7603</t>
  </si>
  <si>
    <t>Gastos por organización y patrocinio de eventos artísticos y aportes para el fomento a las artes y la innovación en cultura</t>
  </si>
  <si>
    <t>7611</t>
  </si>
  <si>
    <t>7612</t>
  </si>
  <si>
    <t>7613</t>
  </si>
  <si>
    <t>AMORTIZACIONES</t>
  </si>
  <si>
    <t>Amortización de activos para exploración, evaluación y explotación de recursos minerales</t>
  </si>
  <si>
    <t>7551</t>
  </si>
  <si>
    <t>7552</t>
  </si>
  <si>
    <t>7553</t>
  </si>
  <si>
    <t>Amortización de activos intangibles</t>
  </si>
  <si>
    <t>7561</t>
  </si>
  <si>
    <t>7562</t>
  </si>
  <si>
    <t>7563</t>
  </si>
  <si>
    <t xml:space="preserve">Otras amortizaciones </t>
  </si>
  <si>
    <t>7571</t>
  </si>
  <si>
    <t>7572</t>
  </si>
  <si>
    <t>7573</t>
  </si>
  <si>
    <t xml:space="preserve">TOTAL COSTOS </t>
  </si>
  <si>
    <t>7991</t>
  </si>
  <si>
    <t xml:space="preserve">TOTAL GASTOS </t>
  </si>
  <si>
    <t>7992</t>
  </si>
  <si>
    <t xml:space="preserve">TOTAL COSTOS Y GASTOS                                                                                                                     </t>
  </si>
  <si>
    <t>7999</t>
  </si>
  <si>
    <t>Baja de inventario (informativo)</t>
  </si>
  <si>
    <t>7001</t>
  </si>
  <si>
    <t>Pago por reembolso como reembolsante (informativo)</t>
  </si>
  <si>
    <t>7002</t>
  </si>
  <si>
    <t>Pago por reembolso como intermediario (informativo)</t>
  </si>
  <si>
    <t>7003</t>
  </si>
  <si>
    <t>Erogaciones efectuadas mediante el uso de dinero electrónico (informativo)</t>
  </si>
  <si>
    <t>7004</t>
  </si>
  <si>
    <t>Sueldos y salarios considerados para el cálculo del anticipo de Impuesto a la Renta (informativo)</t>
  </si>
  <si>
    <t>7005</t>
  </si>
  <si>
    <t>Decimotercera y decimocuarta remuneraciones consideradas para el cálculo del anticipo de Impuesto a la Renta (informativo)</t>
  </si>
  <si>
    <t>7006</t>
  </si>
  <si>
    <t>Aportes patronales al seguro social obligatorio considerados para el cálculo del anticipo de impuesto a la Renta (informativo)</t>
  </si>
  <si>
    <t>7007</t>
  </si>
  <si>
    <t>DETALLE DE LA INFORMACIÓN REGISTRADA EN COSTOS Y GASTOS DEL ESTADO DE RESULTADOS (INFORMATIVO)</t>
  </si>
  <si>
    <t>♣</t>
  </si>
  <si>
    <t>TOTAL COSTOS Y GASTOS</t>
  </si>
  <si>
    <t>NO DEDUCIBLES</t>
  </si>
  <si>
    <t>7711</t>
  </si>
  <si>
    <t>7712</t>
  </si>
  <si>
    <t>7721</t>
  </si>
  <si>
    <t>7722</t>
  </si>
  <si>
    <t>7731</t>
  </si>
  <si>
    <t>7732</t>
  </si>
  <si>
    <t>7741</t>
  </si>
  <si>
    <t>7742</t>
  </si>
  <si>
    <t>7751</t>
  </si>
  <si>
    <t>7752</t>
  </si>
  <si>
    <t>Deducciones registradas en la contabilidad por enajenación de derechos representativos de capital no sujetas a impuesto a la renta único (hasta el 20 de agosto de 2018)</t>
  </si>
  <si>
    <t>7761</t>
  </si>
  <si>
    <t>7762</t>
  </si>
  <si>
    <t>Deducciones registradas en la contabilidad correspondientes a impuesto a la renta único por:</t>
  </si>
  <si>
    <t>7771</t>
  </si>
  <si>
    <r>
      <t xml:space="preserve">Sector palmicultor (para los ejercicios fiscales 2018 y 2019) Actividad agropecuaria </t>
    </r>
    <r>
      <rPr>
        <sz val="10"/>
        <rFont val="Calibri"/>
        <family val="2"/>
      </rPr>
      <t xml:space="preserve">(ejercicio fiscal 2020 y siguientes) </t>
    </r>
  </si>
  <si>
    <t>7781</t>
  </si>
  <si>
    <t>Enajenación de derechos representativos de capital (desde el 21 de agosto de 2018)</t>
  </si>
  <si>
    <t>7791</t>
  </si>
  <si>
    <t>7792</t>
  </si>
  <si>
    <t>Deducciones registradas en la contabilidad por Régimen Impositivo para Microempresas (ejercicio fiscal 2020 y siguientes)</t>
  </si>
  <si>
    <t>7795</t>
  </si>
  <si>
    <t>Otras rentas locales</t>
  </si>
  <si>
    <t>7801</t>
  </si>
  <si>
    <t>7802</t>
  </si>
  <si>
    <t>Otras rentas del exterior</t>
  </si>
  <si>
    <t>7811</t>
  </si>
  <si>
    <t>7812</t>
  </si>
  <si>
    <t>7891</t>
  </si>
  <si>
    <t>7892</t>
  </si>
  <si>
    <t>UTILIDAD DEL EJERCICIO</t>
  </si>
  <si>
    <t>PÉRDIDA DEL EJERCICIO</t>
  </si>
  <si>
    <t>CONCILIACIÓN TRIBUTARIA</t>
  </si>
  <si>
    <t>Base de cálculo de participación a trabajadores</t>
  </si>
  <si>
    <t>703</t>
  </si>
  <si>
    <t>(-) Participación a trabajadores</t>
  </si>
  <si>
    <t>704</t>
  </si>
  <si>
    <t>(-) Rentas exentas no sujetas a actividades con impuesto a la renta único</t>
  </si>
  <si>
    <t>705</t>
  </si>
  <si>
    <t>(+) Gastos no deducibles locales</t>
  </si>
  <si>
    <t>706</t>
  </si>
  <si>
    <t>(+) Gastos no deducibles del exterior</t>
  </si>
  <si>
    <t>707</t>
  </si>
  <si>
    <t>(+) Gastos incurridos para generar ingresos exentos</t>
  </si>
  <si>
    <t>708</t>
  </si>
  <si>
    <t>(+) Participación trabajadores atribuible a ingresos exentos</t>
  </si>
  <si>
    <t>709</t>
  </si>
  <si>
    <t xml:space="preserve">(-) Amortización pérdidas tributarias de años anteriores </t>
  </si>
  <si>
    <t>710</t>
  </si>
  <si>
    <t>Deducciones adicionales</t>
  </si>
  <si>
    <t>711</t>
  </si>
  <si>
    <t>(+) Ajuste por precios de transferencia</t>
  </si>
  <si>
    <t>712</t>
  </si>
  <si>
    <t>IMPUESTO A LA RENTA ÚNICO Y OTROS REGÍMENES IMPOSITIVOS (obligados a llevar contabilidad)</t>
  </si>
  <si>
    <t>Actividades sector bananero  u otros regímenes impositivos</t>
  </si>
  <si>
    <t>(-)Ingresos de impuesto Único registrados en su contabilidad</t>
  </si>
  <si>
    <t>714</t>
  </si>
  <si>
    <t>(+)Deducciones impuesto Único</t>
  </si>
  <si>
    <t>715</t>
  </si>
  <si>
    <t xml:space="preserve">Sector productor / cultivador palma aceitera (para los ejercicios fiscales 2018 y 2019) Actividad agropecuaria (ejercicio fiscal 2020 y siguientes) </t>
  </si>
  <si>
    <t>716</t>
  </si>
  <si>
    <t>717</t>
  </si>
  <si>
    <t>Enajenación de derechos representativos de capital sujetos a impuesto a la renta único registrados en la contabilidad</t>
  </si>
  <si>
    <t>(-) Ingresos en la enajenación de derechos representativos de capital desde el 21 de agosto de 2018</t>
  </si>
  <si>
    <t>718</t>
  </si>
  <si>
    <t>(+) Deducciones en la enajenación de derechos representativos de capital desde el 21 de agosto de 2018</t>
  </si>
  <si>
    <t>719</t>
  </si>
  <si>
    <t>Actividades Régimen Impositivo para Microempresas (ejercicio fiscal 2020 y siguientes)</t>
  </si>
  <si>
    <t>(-) Ingresos sujetos al régimen impositivo para microempresas (ejercicio fiscal 2020 y siguientes)</t>
  </si>
  <si>
    <t>735</t>
  </si>
  <si>
    <t>(+) Deducciones atribuibles al Régimen Impositivo para Microempresas (ejercicio fiscal 2020 y siguientes)</t>
  </si>
  <si>
    <t>736</t>
  </si>
  <si>
    <t>GENERACIÓN / REVERSIÓN DE DIFERENCIAS TEMPORARIAS (IMPUESTOS DIFERIDOS)</t>
  </si>
  <si>
    <t>Diferencias temporarias por impuestos diferidos (régimen general)</t>
  </si>
  <si>
    <t>GENERACIÓN</t>
  </si>
  <si>
    <t>REVERSIÓN</t>
  </si>
  <si>
    <t>Generación (+) y Reversión (-)</t>
  </si>
  <si>
    <t>(+) 720</t>
  </si>
  <si>
    <t>(-) 721</t>
  </si>
  <si>
    <t>Generación (-) y Reversión (+)</t>
  </si>
  <si>
    <t>(-) 722</t>
  </si>
  <si>
    <t>(+) 723</t>
  </si>
  <si>
    <t>UTILIDAD GRAVABLE</t>
  </si>
  <si>
    <t>728</t>
  </si>
  <si>
    <t>PÉRDIDA SUJETA A AMORTIZACIÓN EN PERÍODOS SIGUIENTES</t>
  </si>
  <si>
    <t>¿Contribuyente declarante  es operador de ZEDE?</t>
  </si>
  <si>
    <t>730</t>
  </si>
  <si>
    <t>RENTAS GRAVADAS DE TRABAJO Y CAPITAL QUE NO SE REGISTRAN EN  CONTABILIDAD Y ESTÁN SUJETAS AL RÉGIMEN GENERAL</t>
  </si>
  <si>
    <t>GRAVADOS</t>
  </si>
  <si>
    <t>DEDUCIBLES</t>
  </si>
  <si>
    <t>Actividad Empresarial (incluye actividades sujetas a impuestos únicos y Régimen Impositivo para Microempresas)</t>
  </si>
  <si>
    <t>611</t>
  </si>
  <si>
    <t>631</t>
  </si>
  <si>
    <t>632</t>
  </si>
  <si>
    <t>633</t>
  </si>
  <si>
    <t>._.__.</t>
  </si>
  <si>
    <t>.._..</t>
  </si>
  <si>
    <t>634</t>
  </si>
  <si>
    <t>635</t>
  </si>
  <si>
    <t>Rentas agrícolas (distinta a la actividad sujeta al impuesto único)</t>
  </si>
  <si>
    <t>616</t>
  </si>
  <si>
    <t>636</t>
  </si>
  <si>
    <t>._..</t>
  </si>
  <si>
    <t>Dividendos recibidos desde sociedades residentes o establecidas en Ecuador</t>
  </si>
  <si>
    <t>._...</t>
  </si>
  <si>
    <t>Dividendos recibidos desde sociedades NO residentes o establecidas en Ecuador</t>
  </si>
  <si>
    <t>._....</t>
  </si>
  <si>
    <t>Enajenación de derechos representativos de capital  no sujetas a impuesto a la renta único (hasta el 20 de agosto de 2018)</t>
  </si>
  <si>
    <t>641</t>
  </si>
  <si>
    <t>Otras rentas locales no registradas en casilleros anteriores de esta sección</t>
  </si>
  <si>
    <t>642</t>
  </si>
  <si>
    <t>Otras rentas del exterior no registradas en casilleros anteriores de esta sección</t>
  </si>
  <si>
    <t>623</t>
  </si>
  <si>
    <t>643</t>
  </si>
  <si>
    <t>SUBTOTAL ACTIVIDAD EMPRESARIAL Y NO EMPRESARIAL</t>
  </si>
  <si>
    <t>659</t>
  </si>
  <si>
    <t>669</t>
  </si>
  <si>
    <t>Actividad bananera sujeta a impuesto a la renta único (informativo)</t>
  </si>
  <si>
    <t>671</t>
  </si>
  <si>
    <t>672</t>
  </si>
  <si>
    <t>Actividad sector palmicultor sujeta a impuesto a la renta único (informativo) (ejercicios fiscales 2018 y 2019) / Actividad agropecuaria sujeta a impuesto a la renta único (informativo) (ejercicio fiscal 2020 y siguientes)</t>
  </si>
  <si>
    <t>673</t>
  </si>
  <si>
    <t>674</t>
  </si>
  <si>
    <t>Enajenación de derechos representativos de capital desde el 21 de agosto de 2018 sujeto a impuesto a la renta único no registradas en la contabilidad (informativo)</t>
  </si>
  <si>
    <t>675</t>
  </si>
  <si>
    <t>676</t>
  </si>
  <si>
    <t>INFORMACIÓN DE REEMBOLSOS REALIZADOS EN EL EJERCICIO FISCAL CORRESPONDIENTES A SU ACTIVIDAD ECONÓMICA</t>
  </si>
  <si>
    <t xml:space="preserve">Valor cobrado por reembolso como intermediario (informativo) </t>
  </si>
  <si>
    <t>677</t>
  </si>
  <si>
    <t>.._.</t>
  </si>
  <si>
    <t>678</t>
  </si>
  <si>
    <t>679</t>
  </si>
  <si>
    <t>.._...</t>
  </si>
  <si>
    <t>INFORMACIÓN ACTIVIDADES SUJETOS AL RÉGIMEN IMPOSITIVO PARA MICROEMPRESAS QUE NO SE REGISTRAN EN CONTABILIDAD</t>
  </si>
  <si>
    <t>Ingresos gravados sujetos al Régimen Impositivo para Microempresas (informativo)</t>
  </si>
  <si>
    <t>765</t>
  </si>
  <si>
    <t>Gastos atribuibles al Régimen Impositivo para Microempresas (informativo)</t>
  </si>
  <si>
    <t>766</t>
  </si>
  <si>
    <t xml:space="preserve">RENTA IMPONIBLE ANTES DE INGRESOS POR TRABAJO EN RELACIÓN DE DEPENDENCIA                                                                       </t>
  </si>
  <si>
    <t>749</t>
  </si>
  <si>
    <t>RENTAS GRAVADAS DE TRABAJO EN RELACIÓN DE DEPENDENCIA</t>
  </si>
  <si>
    <t>GASTOS DEDUCIBLES</t>
  </si>
  <si>
    <t>Sueldos, salarios, indemnizaciones y otros ingresos líquidos del trabajo en relación de dependencia</t>
  </si>
  <si>
    <t>741</t>
  </si>
  <si>
    <t>751</t>
  </si>
  <si>
    <t>Renta imponible (ingresos - gastos deducibles)</t>
  </si>
  <si>
    <t>(741 - 751)</t>
  </si>
  <si>
    <t>759</t>
  </si>
  <si>
    <t xml:space="preserve">SUBTOTAL BASE GRAVADA                                                                                                                                                                                               </t>
  </si>
  <si>
    <t>749 + 759</t>
  </si>
  <si>
    <t>769</t>
  </si>
  <si>
    <t>OTRAS DEDUCCIONES Y EXONERACIONES  APLICABLES AL RÉGIMEN GENERAL</t>
  </si>
  <si>
    <t>GASTOS PERSONALES</t>
  </si>
  <si>
    <t>¿Hace uso de deducción adicional gastos personales por enfermedades catastróficas, raras o huérfanas?</t>
  </si>
  <si>
    <t>771</t>
  </si>
  <si>
    <t>SI:Si</t>
  </si>
  <si>
    <t>Deducción adicional Galápagos</t>
  </si>
  <si>
    <t>772</t>
  </si>
  <si>
    <t>Gastos personales - educación, arte y cultura</t>
  </si>
  <si>
    <t>773</t>
  </si>
  <si>
    <t>Gastos personales - salud</t>
  </si>
  <si>
    <t>774</t>
  </si>
  <si>
    <t>Gastos personales - alimentación</t>
  </si>
  <si>
    <t>775</t>
  </si>
  <si>
    <t>Gastos personales - vivienda</t>
  </si>
  <si>
    <t>776</t>
  </si>
  <si>
    <t>Gastos personales - vestimenta</t>
  </si>
  <si>
    <t>777</t>
  </si>
  <si>
    <t>Gastos personales - turismo</t>
  </si>
  <si>
    <t>796</t>
  </si>
  <si>
    <t xml:space="preserve">TOTAL DEDUCCIONES GASTOS PERSONALES </t>
  </si>
  <si>
    <t>797</t>
  </si>
  <si>
    <t>TOTAL OTRAS DEDUCCIONES Y GASTOS PERSONALES APLICABLES AL RÉGIMEN GENERAL</t>
  </si>
  <si>
    <t>781</t>
  </si>
  <si>
    <t>Exceso de gastos personales efectuados durante el ejercicio fiscal (que no se encuentren registrados en los casilleros anteriores)</t>
  </si>
  <si>
    <t>782</t>
  </si>
  <si>
    <t>OTRAS DEDUCCIONES Y EXONERACIONES</t>
  </si>
  <si>
    <t>Exoneración por tercera edad</t>
  </si>
  <si>
    <t>783</t>
  </si>
  <si>
    <t>Exoneración por tercera edad por actividad bananera (informativo)</t>
  </si>
  <si>
    <t>7831</t>
  </si>
  <si>
    <t>Exoneración por tercera edad por actividad agropecuaria (informativo)</t>
  </si>
  <si>
    <t>7832</t>
  </si>
  <si>
    <t>Exoneración por tercera edad  por Régimen Impositivo para Microempresas (informativo)</t>
  </si>
  <si>
    <t>7833</t>
  </si>
  <si>
    <t>Exoneración por tercera edad Régimen General(informativo)</t>
  </si>
  <si>
    <t>7834</t>
  </si>
  <si>
    <t>Exoneración por discapacidad</t>
  </si>
  <si>
    <t>Tipo de beneficiario</t>
  </si>
  <si>
    <t>784</t>
  </si>
  <si>
    <t>Identificación de la persona con discapacidad a quien sustituye (CI o pasaporte)</t>
  </si>
  <si>
    <t>785</t>
  </si>
  <si>
    <t>Relación con la persona con discapacidad</t>
  </si>
  <si>
    <t>786</t>
  </si>
  <si>
    <t>Fecha inicio de calificación del sustituto</t>
  </si>
  <si>
    <t>787</t>
  </si>
  <si>
    <t>Número de carnet de discapacidad</t>
  </si>
  <si>
    <t>788</t>
  </si>
  <si>
    <t>Fecha de inicio de vigencia del carnet</t>
  </si>
  <si>
    <t>789</t>
  </si>
  <si>
    <t xml:space="preserve">Porcentaje de discapacidad </t>
  </si>
  <si>
    <t>790</t>
  </si>
  <si>
    <t>Monto de exoneración</t>
  </si>
  <si>
    <t>791</t>
  </si>
  <si>
    <t>Exoneración personas con discapacidad por actividad bananera (informativo)</t>
  </si>
  <si>
    <t>7911</t>
  </si>
  <si>
    <t>Exoneración personas con discapacidad por actividad agropecuaria (informativo)</t>
  </si>
  <si>
    <t>7912</t>
  </si>
  <si>
    <t>Exoneración personas con discapacidad por Régimen Impositivo para Microempresas (informativo)</t>
  </si>
  <si>
    <t>7913</t>
  </si>
  <si>
    <t>Exoneración personas con discapacidad Régimen General (informativo)</t>
  </si>
  <si>
    <t>7914</t>
  </si>
  <si>
    <t>50% utilidad atribuible a la sociedad conyugal o unión de hecho por las rentas que le corresponda</t>
  </si>
  <si>
    <t>Número de identificación del cónyuge o conviviente (CI o pasaporte)</t>
  </si>
  <si>
    <t>792</t>
  </si>
  <si>
    <t>Apellidos y nombres completos del cónyuge o conviviente</t>
  </si>
  <si>
    <t>793</t>
  </si>
  <si>
    <t>Monto de exoneración (50% Utilidad atribuible aplicable al régimen general)</t>
  </si>
  <si>
    <t>794</t>
  </si>
  <si>
    <t>Ingreso atribuible aplicable al Régimen Impositivo para Microempresas</t>
  </si>
  <si>
    <t>7942</t>
  </si>
  <si>
    <t>SUBTOTAL OTRAS DEDUCCIONES Y EXONERACIONES APLICABLES AL RÉGIMEN GENERAL (ejercicio fiscal 2020 y siguientes)</t>
  </si>
  <si>
    <t>795</t>
  </si>
  <si>
    <t>OTRAS RENTAS EXENTAS QUE NO SE REGISTRAN EN CONTABILIDAD</t>
  </si>
  <si>
    <t>VALOR IMPUESTO PAGADO</t>
  </si>
  <si>
    <t>Ingresos por loterías, rifas y apuestas</t>
  </si>
  <si>
    <t>681</t>
  </si>
  <si>
    <t>Herencias, legados y donaciones</t>
  </si>
  <si>
    <t>682</t>
  </si>
  <si>
    <t>Pensiones jubilares y/o pensiones alimenticias</t>
  </si>
  <si>
    <t>683</t>
  </si>
  <si>
    <t>Rendimientos financieros exentos</t>
  </si>
  <si>
    <t>684</t>
  </si>
  <si>
    <t>Décimo Tercera, Décima Cuarta Remuneración, Fondos de Reserva y Compensación por Salario digno</t>
  </si>
  <si>
    <t>685</t>
  </si>
  <si>
    <t>Bonificación por desahucio e indenminizaciones por despido intempestivo</t>
  </si>
  <si>
    <t>686</t>
  </si>
  <si>
    <t>Otros ingresos exentos</t>
  </si>
  <si>
    <t>687</t>
  </si>
  <si>
    <t>TOTAL RENTAS EXENTAS</t>
  </si>
  <si>
    <t>689</t>
  </si>
  <si>
    <t>INFORMACIÓN SOBRE VENTAS ACTIVOS REALIZADAS EN EL EJERCICIO FISCAL (INFORMATIVO)</t>
  </si>
  <si>
    <t>Valor de ventas de activos del contribuyente realizadas en el ejercicio fiscal que acumuladas superen dos fracciones básicas desgravadas de Impuesto a la Renta de personas naturales
(corresponde al valor de la venta efectuada, no de la utilidad generada)</t>
  </si>
  <si>
    <t>690</t>
  </si>
  <si>
    <t>RESUMEN IMPOSITIVO</t>
  </si>
  <si>
    <t>Base imponible gravada</t>
  </si>
  <si>
    <t>832</t>
  </si>
  <si>
    <t>Total impuesto causado</t>
  </si>
  <si>
    <t>839</t>
  </si>
  <si>
    <t>Anticipo pagado</t>
  </si>
  <si>
    <t>840</t>
  </si>
  <si>
    <t>(=) Saldo del anticipo pendiente de pago antes de rebaja por aplicación del decreto  ejecutivo no. 210 (Trasladar el casillero 873 de la declaración del periodo anterior)</t>
  </si>
  <si>
    <t>823</t>
  </si>
  <si>
    <t>(=) Anticipo determinado del  ejercicio fiscal declarado   ( sumatoria  primera cuota, segunda cuota y saldo del anticipo)</t>
  </si>
  <si>
    <t>824</t>
  </si>
  <si>
    <t>(-) Rebaja saldo del anticipo  - Decreto Ejecutivo No. 210</t>
  </si>
  <si>
    <t>825</t>
  </si>
  <si>
    <t xml:space="preserve">(=) Anticipo reducido correspondiente al ejercicio fiscal declarado     </t>
  </si>
  <si>
    <t>826</t>
  </si>
  <si>
    <t>(=) Impuesto a la renta causado mayor al anticipo</t>
  </si>
  <si>
    <t>842</t>
  </si>
  <si>
    <t>(=) Crédito tributario generado por anticipo</t>
  </si>
  <si>
    <t>843</t>
  </si>
  <si>
    <t>(+) Saldo del anticipo pendiente de pago</t>
  </si>
  <si>
    <t>844</t>
  </si>
  <si>
    <t>(-) Retenciones en la fuente que le realizaron en el ejercicio fiscal distintas a las de relación de dependencia y distintas a las de actividades sujetas al impuesto único</t>
  </si>
  <si>
    <t>845</t>
  </si>
  <si>
    <t>(-) Retenciones en la fuente que le realizaron en el ejercicio fiscal en relación de dependencia</t>
  </si>
  <si>
    <t>846</t>
  </si>
  <si>
    <t>(-) Crédito tributario por dividendos</t>
  </si>
  <si>
    <t>847</t>
  </si>
  <si>
    <t>(-) Retenciones por ingresos provenientes del exterior con derecho a crédito tributario</t>
  </si>
  <si>
    <t>848</t>
  </si>
  <si>
    <t>(-) Anticipo de impuesto a la renta pagado por espectáculos públicos</t>
  </si>
  <si>
    <t>849</t>
  </si>
  <si>
    <t>(-) Intereses por el anticipo de Impuesto a la Renta pagado voluntariamente</t>
  </si>
  <si>
    <t>1111</t>
  </si>
  <si>
    <t>(-) Anticipo de Impuesto a la Renta pagado voluntariamente (ejercicio fiscal 2020 y siguientes)</t>
  </si>
  <si>
    <t>1112</t>
  </si>
  <si>
    <t>(-) Anticipo de Impuesto a la Renta pagado obligatoriamente por el Decreto 1137 (ejercicio fiscal 2020)</t>
  </si>
  <si>
    <t>1113</t>
  </si>
  <si>
    <t>(-) Crédito tributario por impuesto a la utilidad en la compraventa de predios urbanos pagado a Municipios (para actividades de urbanización, lotización y otras similares)</t>
  </si>
  <si>
    <t>1114</t>
  </si>
  <si>
    <t>(-) Crédito tributario de años anteriores</t>
  </si>
  <si>
    <t>850</t>
  </si>
  <si>
    <t>(-) Crédito tributario  por ISD  en importaciones (listado bienes CPT) que no ha sido solicitada su devolución a la fecha de la presente declaración</t>
  </si>
  <si>
    <t>851</t>
  </si>
  <si>
    <t xml:space="preserve">¿Tiene derecho a la exoneración del pago del saldo del impuesto a la renta correspondiente al ejercicio fiscal 2015 dispuesta en la Disposición General Séptima de la Ley Orgánica de Solidaridad y de Corresponsabilidad Ciudadana para la Reconstrucción y Reactivación de las Zonas Afectadas por el Terremoto de 16 de abril de 2016? </t>
  </si>
  <si>
    <t>(-) Exoneración del pago del saldo del impuesto a la renta correspondiente al ejercicio fiscal 2015 dispuesta en la Disposición General Séptima de la Ley Orgánica de Solidaridad y de Corresponsabilidad Ciudadana para la Reconstrucción y Reactivación de las Zonas Afectadas por el Terremoto de 16 de abril de 2016</t>
  </si>
  <si>
    <t>SUBTOTAL IMPUESTO A PAGAR SIN REBAJA NI DEDUCCIONES</t>
  </si>
  <si>
    <t xml:space="preserve">¿Tiene derecho a la reducción del 10% del Impuesto a la Renta a pagar del ejercicio fiscal 2019 para contribuyentes de Imbabura, Bolívar, Chimborazo, Tungurahua y Cotopaxi cuya actividad económica principal sea la agrícola, ganadera y/o agroindustrial y fueron afectados por los graves incidentes derivados de la paralización que provocó la declaratoria del estado de excepción? </t>
  </si>
  <si>
    <t>(-) Reducción del 10% del Impuesto a la Renta a pagar del ejercicio fiscal 2019 para contribuyentes de Imbabura, Bolívar, Chimborazo, Tungurahua y Cotopaxi cuya actividad económica principal sea la agrícola, ganadera y/o agroindustrial y fueron afectados por los graves incidentes derivados de la paralización que provocó la declaratoria del estado de excepción</t>
  </si>
  <si>
    <t>SUBTOTAL IMPUESTO A PAGAR</t>
  </si>
  <si>
    <t>855</t>
  </si>
  <si>
    <t xml:space="preserve">SUBTOTAL SALDO A FAVOR </t>
  </si>
  <si>
    <t>856</t>
  </si>
  <si>
    <t>Actividades del sector bananero u otros regímenes impositivos</t>
  </si>
  <si>
    <t>(+) Impuesto a la Renta Único calculado</t>
  </si>
  <si>
    <t>857</t>
  </si>
  <si>
    <t>(-) Retenciones en la fuente por Impuesto a la Renta Único</t>
  </si>
  <si>
    <t>858</t>
  </si>
  <si>
    <t>(-) Exoneración del impuesto por leyes especiales - bananero (ejercicio 2020 y siguientes)</t>
  </si>
  <si>
    <t>170</t>
  </si>
  <si>
    <t>Crédito Tributario IRU BANANERO (informativo)</t>
  </si>
  <si>
    <t>171</t>
  </si>
  <si>
    <t>Impuesto a Pagar IRU BANANERO</t>
  </si>
  <si>
    <t>172</t>
  </si>
  <si>
    <t>Sector productor/cultivador de palma aceitera (ejercicios fiscales 2018 y 2019) / Actividad agropecuaria (ejercicio fiscal 2020 y siguientes)</t>
  </si>
  <si>
    <t>(+) Impuesto a la Renta Único</t>
  </si>
  <si>
    <t>860</t>
  </si>
  <si>
    <t>(-) Retenciones de otros regimenes aplicables al IRU agropecuario (ejercicio 2020 y siguientes)</t>
  </si>
  <si>
    <t>174</t>
  </si>
  <si>
    <t>(-) Exoneración del impuesto por leyes especiales - agro (ejercicio 2020 y siguientes)</t>
  </si>
  <si>
    <t>175</t>
  </si>
  <si>
    <t>Crédito Tributario AGROPECUARIO (informativo)</t>
  </si>
  <si>
    <t>176</t>
  </si>
  <si>
    <t>Impuesto a Pagar IRU AGROPECUARIO</t>
  </si>
  <si>
    <t>177</t>
  </si>
  <si>
    <t>Utilidad en la enajenación de derechos representativos de capital</t>
  </si>
  <si>
    <t>861</t>
  </si>
  <si>
    <t>(-) Crédito tributario para la liquidación del impuesto a la Renta Único</t>
  </si>
  <si>
    <t>862</t>
  </si>
  <si>
    <t>IMPUESTO A LA RENTA ÚNICO POR PAGAR</t>
  </si>
  <si>
    <t>863</t>
  </si>
  <si>
    <t>Actividades del Régimen Impositivo para Microempresas (ejercicio fiscal 2020 y siguientes)</t>
  </si>
  <si>
    <t>Impuesto a la Renta Régimen Impositivo para Microempresas causado (informativo)</t>
  </si>
  <si>
    <t>864</t>
  </si>
  <si>
    <t xml:space="preserve">Crédito Tributario Régimen Impositivo para Microempresas </t>
  </si>
  <si>
    <t>866</t>
  </si>
  <si>
    <t>IMPUESTO A LA RENTA A PAGAR</t>
  </si>
  <si>
    <t>868</t>
  </si>
  <si>
    <t>SALDO A FAVOR CONTRIBUYENTE</t>
  </si>
  <si>
    <t>869</t>
  </si>
  <si>
    <t>Anticipo de impuesto a la renta próximo año</t>
  </si>
  <si>
    <t>Anticipo de impuesto a la Renta (Voluntario y sugerido a partir del 2020)</t>
  </si>
  <si>
    <t>(-) Exoneraciones y rebajas al anticipo</t>
  </si>
  <si>
    <t>(+) Otros conceptos</t>
  </si>
  <si>
    <t xml:space="preserve">ANTICIPO DETERMINADO POR EL CONTRIBUYENTE PARA EL PRÓXIMO AÑO  </t>
  </si>
  <si>
    <t>879</t>
  </si>
  <si>
    <t>Anticipo a pagar</t>
  </si>
  <si>
    <t>Primera cuota</t>
  </si>
  <si>
    <t>871</t>
  </si>
  <si>
    <t>Segunda cuota</t>
  </si>
  <si>
    <t>872</t>
  </si>
  <si>
    <t>Saldo a liquidarse en declaración próximo año</t>
  </si>
  <si>
    <t>873</t>
  </si>
  <si>
    <t>VALORES A PAGAR</t>
  </si>
  <si>
    <t>Número de empleados bajo relación de dependencia</t>
  </si>
  <si>
    <t>6005</t>
  </si>
  <si>
    <t>RESUMEN FINANCIERO (INFORMATIVO)</t>
  </si>
  <si>
    <t>Ingresos Operacionales (Registrados en la contabilidad)</t>
  </si>
  <si>
    <t>1005</t>
  </si>
  <si>
    <t>(+) Ingresos Operacionales (No registrados en la contabilidad)</t>
  </si>
  <si>
    <t>1010</t>
  </si>
  <si>
    <t>(=) Total ingresos Operacionales</t>
  </si>
  <si>
    <t>1015</t>
  </si>
  <si>
    <t>(-) Costos Operacionales (Registrados en la contabilidad)</t>
  </si>
  <si>
    <t>1020</t>
  </si>
  <si>
    <t>(=) Utilidad Bruta</t>
  </si>
  <si>
    <t>1025</t>
  </si>
  <si>
    <t>(-) Gastos Operacionales (Registrados en la contabilidad)</t>
  </si>
  <si>
    <t>1030</t>
  </si>
  <si>
    <t>(-) Gastos Operacionales (No registrados en la contabilidad)</t>
  </si>
  <si>
    <t>1035</t>
  </si>
  <si>
    <t>(=) Utilidad Operacional Global (1025-1030-1035)</t>
  </si>
  <si>
    <t>1040</t>
  </si>
  <si>
    <t>(+) Ingresos No Operacionales (Registrados en la contabilidad)</t>
  </si>
  <si>
    <t>1045</t>
  </si>
  <si>
    <t>(+) Ingresos No Operacionales (No registrados en la contabilidad)</t>
  </si>
  <si>
    <t>1050</t>
  </si>
  <si>
    <t>(-) Gastos No Operacionales (Registrados en la contabilidad)</t>
  </si>
  <si>
    <t>1055</t>
  </si>
  <si>
    <t>(-) Gastos No Operacionales (No registrados en la contabilidad)</t>
  </si>
  <si>
    <t>1060</t>
  </si>
  <si>
    <t>(=) Utilidad antes de Participación a trabajadores</t>
  </si>
  <si>
    <t>1065</t>
  </si>
  <si>
    <t>(=) Utilidad antes de Impuesto a la Renta</t>
  </si>
  <si>
    <t>1075</t>
  </si>
  <si>
    <t>(-) Impuesto a la Renta Causado</t>
  </si>
  <si>
    <t>(=) UTILIDAD DESPUÉS DE IMPUESTO A LA RENTA</t>
  </si>
  <si>
    <t>1099</t>
  </si>
  <si>
    <t>FORMULARIO RENTA SOCIEDADES</t>
  </si>
  <si>
    <t>OPERACIONES CON PARTES RELACIONADAS LOCALES Y/O DEL EXTERIOR</t>
  </si>
  <si>
    <t>CON PARTES RELACIONADAS LOCALES</t>
  </si>
  <si>
    <t>Operaciones de activo</t>
  </si>
  <si>
    <t>Operaciones de pasivo</t>
  </si>
  <si>
    <t>Operaciones de ingreso</t>
  </si>
  <si>
    <t>005</t>
  </si>
  <si>
    <t>Operaciones de egreso</t>
  </si>
  <si>
    <t>006</t>
  </si>
  <si>
    <t>Operaciones de regalías, servicios técnicos, administrativos, de consultoría y similares</t>
  </si>
  <si>
    <t>007</t>
  </si>
  <si>
    <t>CON PARTES RELACIONADAS EN PARAÍSOS FISCALES, JURISDICCIONES DE MENOR IMPOSICIÓN Y REGÍMENES FISCALES PREFERENTES</t>
  </si>
  <si>
    <t>008</t>
  </si>
  <si>
    <t>009</t>
  </si>
  <si>
    <t>010</t>
  </si>
  <si>
    <t>012</t>
  </si>
  <si>
    <t>CON PARTES RELACIONADAS EN OTRAS JURISDICCIONES O REGÍMENES DEL EXTERIOR</t>
  </si>
  <si>
    <t>013</t>
  </si>
  <si>
    <t>014</t>
  </si>
  <si>
    <t>015</t>
  </si>
  <si>
    <t>017</t>
  </si>
  <si>
    <t>TOTAL OPERACIONES CON PARTES RELACIONADAS</t>
  </si>
  <si>
    <t>029</t>
  </si>
  <si>
    <t>¿Sujeto pasivo exento de aplicación del régimen de precios de transferencia?</t>
  </si>
  <si>
    <t>RELACIONADAS</t>
  </si>
  <si>
    <t>______</t>
  </si>
  <si>
    <t>(-) Deterioro acumulado del valor de cuentas y documentos por cobrar comerciales por incobrabilidad (provisiones para créditos incobrables)</t>
  </si>
  <si>
    <t>NO RELACIONADAS</t>
  </si>
  <si>
    <t>A ACCIONISTAS, SOCIOS, PARTICIPES, BENEFICIARIOS U OTROS TITULARES DE DERECHOS REPRESENTATIVOS DE CAPITAL</t>
  </si>
  <si>
    <t>DIVIDENDOS POR COBRAR</t>
  </si>
  <si>
    <t>En efectivo</t>
  </si>
  <si>
    <t>En activos diferentes del efectivo</t>
  </si>
  <si>
    <t>OTRAS RELACIONADAS</t>
  </si>
  <si>
    <t>(-) Deterioro acumulado del valor de otras cuentas y documentos por cobrar por incobrabilidad (provisiones para créditos incobrables)</t>
  </si>
  <si>
    <t>OTRAS NO RELACIONADAS</t>
  </si>
  <si>
    <t>OTROS ACTIVOS FINANCIEROS CORRIENTES</t>
  </si>
  <si>
    <t>A costo amortizado</t>
  </si>
  <si>
    <t>(-) Deterioro acumulado del valor  de otros activos financieros corrientes medidos a costo amortizado  (provisiones para créditos incobrables)</t>
  </si>
  <si>
    <t>A valor razonable</t>
  </si>
  <si>
    <t>PORCIÓN CORRIENTE DE ARRENDAMIENTOS FINANCIEROS POR COBRAR</t>
  </si>
  <si>
    <t>IMPORTE BRUTO ADEUDADO POR LOS CLIENTES POR EL TRABAJO EJECUTADO EN CONTRATOS DE CONSTRUCCIÓN</t>
  </si>
  <si>
    <t>ACTIVOS POR IMPUESTOS CORRIENTES</t>
  </si>
  <si>
    <t xml:space="preserve">Crédito tributario a favor del sujeto pasivo (Impuesto a la Renta) </t>
  </si>
  <si>
    <t>Inventario de prod. term. y mercad. en almacén (excluyendo obras/inmuebles  terminados para la venta)</t>
  </si>
  <si>
    <t>Inventario de suministros, herramientas, repuestos y materiales (no para la construcción)</t>
  </si>
  <si>
    <t>Inventario de materia prima, suministros y materiales para la construcción</t>
  </si>
  <si>
    <t>Inventario de obras/inmuebles en construcción para la venta</t>
  </si>
  <si>
    <t>Inventario de obras/inmuebles terminados para la venta</t>
  </si>
  <si>
    <t>ACTIVOS NO CORRIENTES MANTENIDOS PARA LA VENTA</t>
  </si>
  <si>
    <t>Costo</t>
  </si>
  <si>
    <t>(-) Deterioro acumulado del valor de activos no corrientes mantenidos para la venta</t>
  </si>
  <si>
    <t>ACTIVOS BIOLÓGICOS</t>
  </si>
  <si>
    <t>PLANTAS VIVAS Y FRUTOS EN CRECIMIENTO</t>
  </si>
  <si>
    <t>A costo</t>
  </si>
  <si>
    <t>(-) Deterioro acumulado del valor de activos biológicos medidos a costo</t>
  </si>
  <si>
    <t>A valor razonable menos los costos de venta</t>
  </si>
  <si>
    <t>ANIMALES VIVOS</t>
  </si>
  <si>
    <t>GASTOS PAGADOS POR ANTICIPADO (PREPAGADOS)</t>
  </si>
  <si>
    <t>Propaganda y publicidad prepagada</t>
  </si>
  <si>
    <t>Arrendamientos operativos pagados por anticipado</t>
  </si>
  <si>
    <t>Primas de seguro pagadas por anticipado</t>
  </si>
  <si>
    <t>Otros Activos Corrientes</t>
  </si>
  <si>
    <t>ACTIVOS  NO CORRIENTES</t>
  </si>
  <si>
    <t>PROPIEDADES, PLANTA Y EQUIPO</t>
  </si>
  <si>
    <t>TERRENOS</t>
  </si>
  <si>
    <t>Costo histórico antes de reexpresiones o revaluaciones</t>
  </si>
  <si>
    <t>Ajuste acumulado por reexpresiones o revaluaciones</t>
  </si>
  <si>
    <t>ajuste acumulado por reexpresiones o revaluaciones</t>
  </si>
  <si>
    <t>EDIFICIOS Y OTROS INMUEBLES (EXCEPTO TERRENOS)</t>
  </si>
  <si>
    <t xml:space="preserve">Costo histórico antes de reexpresiones o revaluaciones </t>
  </si>
  <si>
    <t>NAVES, AERONAVES, BARCAZAS Y SIMILARES</t>
  </si>
  <si>
    <t>MAQUINARIA, EQUIPO, INSTALACIONES Y ADECUACIONES</t>
  </si>
  <si>
    <t>PLANTAS PRODUCTORAS (AGRICULTURA)</t>
  </si>
  <si>
    <t>Construcciones en Curso y Otros Activos en Tránsito</t>
  </si>
  <si>
    <t>Equipo de Computación</t>
  </si>
  <si>
    <t>equipo de computación</t>
  </si>
  <si>
    <t>Vehículos, Equipo de Transporte y Caminero Móvil</t>
  </si>
  <si>
    <t>PROPIEDADES, PLANTA Y EQUIPO POR CONTRATOS DE ARRENDAMIENTO FINANCIERO</t>
  </si>
  <si>
    <t>Edificios y otros inmuebles (excepto terrenos)</t>
  </si>
  <si>
    <t>edificios y otros inmuebles (excepto terrenos)</t>
  </si>
  <si>
    <t>naves, aeronaves, barcazas y similares</t>
  </si>
  <si>
    <t>Maquinaria, equipo, instalaciones y adecuaciones</t>
  </si>
  <si>
    <t>maquinaria, equipo, instalaciones y adecuaciones</t>
  </si>
  <si>
    <t>Equipo de computación</t>
  </si>
  <si>
    <t>380</t>
  </si>
  <si>
    <t>vehículos, equipo de transporte y caminero móvil</t>
  </si>
  <si>
    <t>otros</t>
  </si>
  <si>
    <t>Otras Propiedades, Planta y Equipo</t>
  </si>
  <si>
    <t>(-) DEPRECIACIÒN ACUMULADA DE PROPIEDADES, PLANTA Y EQUIPO</t>
  </si>
  <si>
    <t>Del costo histórico antes de reexpresiones o revaluaciones</t>
  </si>
  <si>
    <t>Del ajuste acumulado por reexpresiones o revaluaciones</t>
  </si>
  <si>
    <t>(-) Deterioro acumulado del valor de propiedades, planta y equipo</t>
  </si>
  <si>
    <t>Plusvalía o goodwill (derecho de llave)</t>
  </si>
  <si>
    <t>391</t>
  </si>
  <si>
    <t>392</t>
  </si>
  <si>
    <t>Derechos de uso por activos arrendados</t>
  </si>
  <si>
    <t>490</t>
  </si>
  <si>
    <t>(-) Amortización acumulada de derechos de uso por activos arrendados</t>
  </si>
  <si>
    <t>491</t>
  </si>
  <si>
    <t>PROPIEDADES DE INVERSIÓN</t>
  </si>
  <si>
    <t>EDIFICIOS</t>
  </si>
  <si>
    <t>397</t>
  </si>
  <si>
    <t>(-) Depreciación Acumulada de Propiedades de Inversión</t>
  </si>
  <si>
    <t>(-) Deterioro Acumulado del Valor de Propiedades de Inversión</t>
  </si>
  <si>
    <t>(-) Depreciación acumulada de activos biológicos medidos a costo</t>
  </si>
  <si>
    <t>ACTIVOS PARA EXPLORACIÓN, EVALUACIÓN Y EXPLOTACIÓN DE RECURSOS MINERALES</t>
  </si>
  <si>
    <t>Tangibles</t>
  </si>
  <si>
    <t>Intangibles</t>
  </si>
  <si>
    <t xml:space="preserve">(-) Depreciación / amortización acumulada de activos para exploración, evaluación y explotación </t>
  </si>
  <si>
    <t xml:space="preserve">(-) Deterioro acumulado del valor de activos para exploración, evaluación y explotación </t>
  </si>
  <si>
    <t>INVERSIONES NO CORRIENTES</t>
  </si>
  <si>
    <t>EN SUBSIDIARIAS</t>
  </si>
  <si>
    <t>Ajuste acumulado por aplicación del método de la participación (valor patrimonial proporcional)</t>
  </si>
  <si>
    <t>EN ASOCIADAS</t>
  </si>
  <si>
    <t>EN NEGOCIOS CONJUNTOS</t>
  </si>
  <si>
    <t>Otros Derechos Representativos de Capital en Sociedades que no son Subsidiarias, ni Asociadas, ni Negocios Conjuntos</t>
  </si>
  <si>
    <t>(-) Deterioro Acumulado del Valor de Inversiones no Corrientes</t>
  </si>
  <si>
    <t>CUENTAS Y DOCUMENTOS POR COBRAR NO CORRIENTES</t>
  </si>
  <si>
    <t>CUENTAS Y DOCUMENTOS POR COBRAR COMERCIALES NO CORRIENTES</t>
  </si>
  <si>
    <t>OTRAS CUENTAS Y DOCUMENTOS POR COBRAR NO CORRIENTES</t>
  </si>
  <si>
    <t>A ACCIONISTAS. SOCIOS, PARTICIPES. BENEFICIARIOS U OTROS TITULARES DE DERECHOS REPRESENTATIVOS DE CAPITAL</t>
  </si>
  <si>
    <t>(-) Deterioro acumulado del valor de cuentas y documentos por cobrar por incobrabilidad (provisiones para créditos incobrables)</t>
  </si>
  <si>
    <t>OTROS ACTIVOS FINANCIEROS NO CORRIENTES</t>
  </si>
  <si>
    <t>(-) Deterioro acumulado del valor  de otros activos financieros no corrientes medidos a costo amortizado (provisiones para créditos incobrables)</t>
  </si>
  <si>
    <t>PORCIÓN NO CORRIENTE DE ARRENDAMIENTOS FINANCIEROS POR COBRAR</t>
  </si>
  <si>
    <t>ACTIVOS POR IMPUESTOS DIFERIDOS</t>
  </si>
  <si>
    <t>Por diferencias temporarias</t>
  </si>
  <si>
    <t>Por pérdidas tributarias sujetas a amortización en periodos siguientes</t>
  </si>
  <si>
    <t>POR CRÉDITOS FISCALES NO UTILIZADOS</t>
  </si>
  <si>
    <t>Otros Activos No Corrientes</t>
  </si>
  <si>
    <t>REVALUACIONES Y REEXPRESIONES DE ACTIVOS (INFORMATIVO)</t>
  </si>
  <si>
    <t>Ajustes acumulados por reexpresiones o revaluaciones de otras partidas de propiedades, planta y equipo (Informativo)</t>
  </si>
  <si>
    <t>(-) Depreciación acumulada de los ajustes acumulados por reexpresiones o revaluaciones de otras partidas de propiedades, planta y equipo (Informativo)</t>
  </si>
  <si>
    <t>Ajustes acumulados por reexpresiones o revaluaciones de activos intangibles (Informativo)</t>
  </si>
  <si>
    <t>462</t>
  </si>
  <si>
    <t>(-) Amortización acumulada de los ajustes acumulados por reexpresiones o revaluaciones de activos intangibles (Informativo)</t>
  </si>
  <si>
    <t>Ajustes acumulados por reexpresiones o revaluaciones de propiedades de inversión (Informativo)</t>
  </si>
  <si>
    <t>(-) Depreciación acumulada de los ajustes acumulados por reexpresiones o revaluaciones de propiedades de inversión (Informativo)</t>
  </si>
  <si>
    <t>Ajustes acumulados por reexpresiones o revaluaciones de activos para exploración, evaluación y explotación de recursos minerales (Informativo)</t>
  </si>
  <si>
    <t>(-) Depreciación/amortización acumulada del ajustes acumulado por reexpresiones o revaluaciones de activos para exploración, evaluación y explotación de recursos minerales (Informativo)</t>
  </si>
  <si>
    <t>467</t>
  </si>
  <si>
    <t>Total de las  revaluaciones y otros ajustes positivos producto de valoraciones financieras excluidos del cálculo del anticipo,  para todos los activos (Informativo)</t>
  </si>
  <si>
    <t>468</t>
  </si>
  <si>
    <t>(-) Total depreciación acumulada del ajuste acumulado por  revaluaciones y otros ajustes negativos producto de valoraciones financieras excluidos del cálculo del anticipo, para todos los activos (Informativo)</t>
  </si>
  <si>
    <t>TERRENOS QUE SE EXCLUYEN DEL CÁLCULO DEL ANTICIPO</t>
  </si>
  <si>
    <t>Total costo de terrenos en los que se desarrollan actividades agropecuarias (excluyendo sus revaluaciones o reexpresiones) (Informativo)</t>
  </si>
  <si>
    <t>Total deterioro acumulado del costo de terrenos en los que se desarrollan actividades agropecuarias (Informativo)</t>
  </si>
  <si>
    <t>Total costo de terrenos en los que se desarrollan proyectos inmobiliarios para la vivienda de interés social (excluyendo sus revaluaciones o reexpresiones) (Informativo)</t>
  </si>
  <si>
    <t>Total deterioro acumulado del costo de terrenos en los que se desarrollan proyectos inmobiliarios para la vivienda de interés  social (Informativo)</t>
  </si>
  <si>
    <t>473</t>
  </si>
  <si>
    <t>Total de intereses implícitos no devengados (futuros ingresos financieros en el estado de resultados) por acuerdos que constituyen efectivamente una transacción financiera o cobro diferido (Informativo)</t>
  </si>
  <si>
    <t>Activos (fideicomitidos y generados) en fideicomisos mercantiles o encargos fiduciarios donde el contribuyente es constituyente  o aportante (Informativo)</t>
  </si>
  <si>
    <t>Activos adquiridos por el valor de las utilidades reinvertidas generadas en el período anterior al declarado (Informativo)</t>
  </si>
  <si>
    <t>476</t>
  </si>
  <si>
    <t>CUENTAS Y DOCUMENTOS POR PAGAR CORRIENTES</t>
  </si>
  <si>
    <t>CUENTAS Y DOCUMENTOS POR PAGAR COMERCIALES CORRIENTES</t>
  </si>
  <si>
    <t>OTRAS CUENTAS Y DOCUMENTOS POR PAGAR CORRIENTES</t>
  </si>
  <si>
    <t>A ACCIONISTAS. SOCIOS, PARTÍCIPES. BENEFICIARIOS U OTROS TITULARES DE DERECHOS REPRESENTATIVOS DE CAPITAL</t>
  </si>
  <si>
    <t>DIVIDENDOS POR PAGAR</t>
  </si>
  <si>
    <t>OBLIGACIONES CON INSTITUCIONES FINANCIERAS - CORRIENTES</t>
  </si>
  <si>
    <t>Crédito A Mutuo</t>
  </si>
  <si>
    <t>Porción Corriente de Obligaciones Emitidas</t>
  </si>
  <si>
    <t>OTROS PASIVOS FINANCIEROS</t>
  </si>
  <si>
    <t>Porción Corriente de Arrendamientos Financieros Por Pagar</t>
  </si>
  <si>
    <t>Pasivo corriente por arrendamiento</t>
  </si>
  <si>
    <t>Impuesto A La Renta Por Pagar Del Ejercicio</t>
  </si>
  <si>
    <t>PASIVOS CORRIENTES POR BENEFICIOS A LOS EMPLEADOS</t>
  </si>
  <si>
    <t>Jubilación Patronal</t>
  </si>
  <si>
    <t>Otros Pasivos Corrientes Por Beneficios a Empleados</t>
  </si>
  <si>
    <t>536</t>
  </si>
  <si>
    <t xml:space="preserve">PROVISIONES CORRIENTES </t>
  </si>
  <si>
    <t>Por garantías</t>
  </si>
  <si>
    <t>537</t>
  </si>
  <si>
    <t>Por desmantelamiento</t>
  </si>
  <si>
    <t>538</t>
  </si>
  <si>
    <t>Por contratos onerosos</t>
  </si>
  <si>
    <t>Por reestructuraciones de negocios</t>
  </si>
  <si>
    <t>Por reembolsos a clientes</t>
  </si>
  <si>
    <t>Por litigios</t>
  </si>
  <si>
    <t>Por pasivos contingentes asumidos en una combinación de negocios</t>
  </si>
  <si>
    <t>PASIVOS POR INGRESOS DIFERIDOS</t>
  </si>
  <si>
    <t>Subvenciones del Gobierno</t>
  </si>
  <si>
    <t>OTROS PASIVOS CORRIENTES</t>
  </si>
  <si>
    <t xml:space="preserve">Transferencias casa matriz y sucursales (del exterior) </t>
  </si>
  <si>
    <t>CUENTAS Y DOCUMENTOS POR PAGAR NO CORRIENTES</t>
  </si>
  <si>
    <t>CUENTAS Y DOCUMENTOS POR PAGAR COMERCIALES NO CORRIENTES</t>
  </si>
  <si>
    <t>OTRAS CUENTAS Y DOCUMENTOS POR PAGAR NO CORRIENTES</t>
  </si>
  <si>
    <t>A ACCIONISTAS, SOCIOS, PARTÍCIPES. BENEFICIARIOS U OTROS TITULARES DE DERECHOS REPRESENTATIVOS DE CAPITAL</t>
  </si>
  <si>
    <t>OBLIGACIONES CON INSTITUCIONES FINANCIERAS - NO CORRIENTES</t>
  </si>
  <si>
    <t>565</t>
  </si>
  <si>
    <t>566</t>
  </si>
  <si>
    <t>567</t>
  </si>
  <si>
    <t>Porción no corriente de obligaciones emitidas</t>
  </si>
  <si>
    <t>568</t>
  </si>
  <si>
    <t>OTROS PASIVOS FINANCIEROS NO CORRIENTES</t>
  </si>
  <si>
    <t>570</t>
  </si>
  <si>
    <t>571</t>
  </si>
  <si>
    <t>Pasivo no corriente por arrendamiento</t>
  </si>
  <si>
    <t>Pasivo por Impuesto a la Renta diferido</t>
  </si>
  <si>
    <t>572</t>
  </si>
  <si>
    <t>PASIVOS NO CORRIENTES POR BENEFICIOS A LOS EMPLEADOS</t>
  </si>
  <si>
    <t>573</t>
  </si>
  <si>
    <t>574</t>
  </si>
  <si>
    <t>Otros Pasivos No Corrientes Por Beneficios A Empleados</t>
  </si>
  <si>
    <t>575</t>
  </si>
  <si>
    <t>PROVISIONES NO CORRIENTES</t>
  </si>
  <si>
    <t>576</t>
  </si>
  <si>
    <t>577</t>
  </si>
  <si>
    <t>578</t>
  </si>
  <si>
    <t>579</t>
  </si>
  <si>
    <t>580</t>
  </si>
  <si>
    <t>581</t>
  </si>
  <si>
    <t>582</t>
  </si>
  <si>
    <t>583</t>
  </si>
  <si>
    <t>584</t>
  </si>
  <si>
    <t>585</t>
  </si>
  <si>
    <t>586</t>
  </si>
  <si>
    <t>OTROS PASIVOS NO CORRIENTES</t>
  </si>
  <si>
    <t>587</t>
  </si>
  <si>
    <t>588</t>
  </si>
  <si>
    <t>589</t>
  </si>
  <si>
    <t>Total de Intereses Implícitos No Devengados (Futuros Gastos Financieros En El Estado De Resultados) Por Acuerdos Que Constituyen Efectivamente Una Transacción Financiera O Pago Diferido (Informativo)</t>
  </si>
  <si>
    <t>591</t>
  </si>
  <si>
    <t>Pasivos incurridos en fideicomisos mercantiles o encargos fiduciarios donde el contribuyente es constituyente  o aportante (Informativo)</t>
  </si>
  <si>
    <t>592</t>
  </si>
  <si>
    <t>PATRIMONIO</t>
  </si>
  <si>
    <t>Capital Suscrito y/o Asignado</t>
  </si>
  <si>
    <t>(-) Capital Suscrito No Pagado, Acciones en Tesorería</t>
  </si>
  <si>
    <t>Aportes de Socios, Accionistas, Partícipes, Fundadores, Constituyentes, Beneficiarios U Otros Titulares De Derechos Representativos De Capital Para Futura Capitalización</t>
  </si>
  <si>
    <t>RESERVAS</t>
  </si>
  <si>
    <t>Reserva legal</t>
  </si>
  <si>
    <t>Reserva facultativa</t>
  </si>
  <si>
    <t>RESULTADOS ACUMULADOS</t>
  </si>
  <si>
    <t>Reserva de capital</t>
  </si>
  <si>
    <t>Reserva por donaciones</t>
  </si>
  <si>
    <t>Reserva por valuación (procedente de la aplicación de normas ecuatorianas de contabilidad - NEC)</t>
  </si>
  <si>
    <t>Superávit por revaluación de inversiones (procedente de la aplicación de normas ecuatorianas de contabilidad - NEC)</t>
  </si>
  <si>
    <t>Utilidades acumuladas de ejercicios anteriores</t>
  </si>
  <si>
    <t>(-) Pérdidas acumuladas de ejercicios anteriores</t>
  </si>
  <si>
    <t>Excedente / pérdida del ejercicio anterior (con socios)</t>
  </si>
  <si>
    <t>Resultados acumulados por adopción por primera vez de las NIIF</t>
  </si>
  <si>
    <t>Utilidad del ejercicio</t>
  </si>
  <si>
    <t>Pérdida del ejercicio</t>
  </si>
  <si>
    <t>Excedente / pérdida del ejercicio económico (con socios)</t>
  </si>
  <si>
    <t>OTROS RESULTADOS INTEGRALES ACUMULADOS</t>
  </si>
  <si>
    <t>SUPERÁVIT DE REVALUACIÓN ACUMULADO</t>
  </si>
  <si>
    <t>Propiedades, Planta y Equipo</t>
  </si>
  <si>
    <t>Activos intangibles</t>
  </si>
  <si>
    <t>Ganancias y pérdidas acumuladas por inversiones en instrumentos de patrimonio medidos a valor razonable con cambios en otro resultado integral</t>
  </si>
  <si>
    <t>Ganancias y pérdidas acumuladas por la conversión de estados financieros de un negocio en el extranjero</t>
  </si>
  <si>
    <t>Ganancias y pérdidas actuariales acumuladas</t>
  </si>
  <si>
    <t>La parte efectiva de las ganancias y pérdidas de los instrumentos de cobertura en una cobertura de flujos de efectivo</t>
  </si>
  <si>
    <t>624</t>
  </si>
  <si>
    <t>625</t>
  </si>
  <si>
    <t xml:space="preserve">Dividendos declarados (distribuidos) a favor de titulares de derechos representativos de capital en el ejercicio fiscal  (Informativo) </t>
  </si>
  <si>
    <t>626</t>
  </si>
  <si>
    <t xml:space="preserve">Dividendos pagados (liquidados)  a titulares de derechos representativos de capital en el ejercicio fiscal  (Informativo) </t>
  </si>
  <si>
    <t>627</t>
  </si>
  <si>
    <t>TOTAL DEL PATRIMONIO</t>
  </si>
  <si>
    <t>ESTADO DEL RESULTADO INTEGRAL</t>
  </si>
  <si>
    <t>INGRESOS DE ACTIVIDADES ORDINARIAS</t>
  </si>
  <si>
    <t>VENTAS LOCALES DE BIENES</t>
  </si>
  <si>
    <t>Total ingresos</t>
  </si>
  <si>
    <t>Valor exento / no objeto</t>
  </si>
  <si>
    <t>Gravadas con tarifa diferente de 0% de IVA</t>
  </si>
  <si>
    <t>Gravadas con tarifa 0% de iva o exentas de IVA</t>
  </si>
  <si>
    <t>PRESTACIONES LOCALES DE SERVICIOS</t>
  </si>
  <si>
    <t>6006</t>
  </si>
  <si>
    <t>6007</t>
  </si>
  <si>
    <t>6008</t>
  </si>
  <si>
    <t>EXPORTACIONES NETAS (6009 - 6012)</t>
  </si>
  <si>
    <t>De bienes</t>
  </si>
  <si>
    <t>6009</t>
  </si>
  <si>
    <t>6010</t>
  </si>
  <si>
    <t>De servicios</t>
  </si>
  <si>
    <t>Por prestación de servicios de construcción</t>
  </si>
  <si>
    <t>6013</t>
  </si>
  <si>
    <t>6014</t>
  </si>
  <si>
    <t>Obtenidos bajo la modalidad de comisiones o similares (relaciones de agencia)</t>
  </si>
  <si>
    <t>6015</t>
  </si>
  <si>
    <t>6016</t>
  </si>
  <si>
    <t>Obtenidos por arrendamientos operativos</t>
  </si>
  <si>
    <t>6017</t>
  </si>
  <si>
    <t>6018</t>
  </si>
  <si>
    <t>TOTAL INGRESOS DE ACTIVIDADES ORDINARIAS</t>
  </si>
  <si>
    <t>OTROS INGRESOS</t>
  </si>
  <si>
    <t>POR REGALÍAS Y OTRAS CESIONES DE DERECHOS</t>
  </si>
  <si>
    <t>6019</t>
  </si>
  <si>
    <t>6020</t>
  </si>
  <si>
    <t>POR DIVIDENDOS</t>
  </si>
  <si>
    <t xml:space="preserve">Procedentes de sociedades residentes o establecidas en Ecuador </t>
  </si>
  <si>
    <t>6023</t>
  </si>
  <si>
    <t>6024</t>
  </si>
  <si>
    <t xml:space="preserve">Procedentes de sociedades no residentes ni establecidas en Ecuador </t>
  </si>
  <si>
    <t>6025</t>
  </si>
  <si>
    <t>6026</t>
  </si>
  <si>
    <t>Ganancias netas por mediciones de activos biológicos a valor razonable menos costos de venta</t>
  </si>
  <si>
    <t>6027</t>
  </si>
  <si>
    <t>6028</t>
  </si>
  <si>
    <t>Ganancias netas por medición de propiedades de inversión a valor razonable</t>
  </si>
  <si>
    <t>6029</t>
  </si>
  <si>
    <t>6030</t>
  </si>
  <si>
    <t>Ganancias netas por medición de instrumentos financieros a valor razonable</t>
  </si>
  <si>
    <t>Ganancias netas por diferencias de cambios</t>
  </si>
  <si>
    <t>6033</t>
  </si>
  <si>
    <t>6034</t>
  </si>
  <si>
    <t>6035</t>
  </si>
  <si>
    <t>6036</t>
  </si>
  <si>
    <t>6037</t>
  </si>
  <si>
    <t>6038</t>
  </si>
  <si>
    <t>Ingresos devengados por subvenciones del gobierno y otras ayudas gubernamentales</t>
  </si>
  <si>
    <t>6039</t>
  </si>
  <si>
    <t>6040</t>
  </si>
  <si>
    <t>GANANCIAS NETAS POR REVERSIONES DE DETERIORO EN EL VALOR</t>
  </si>
  <si>
    <t>De activos financieros (reversión de provisiones para créditos incobrables)</t>
  </si>
  <si>
    <t>De inventarios</t>
  </si>
  <si>
    <t>6043</t>
  </si>
  <si>
    <t>6044</t>
  </si>
  <si>
    <t>De activos no corrientes mantenidos para la venta</t>
  </si>
  <si>
    <t>6045</t>
  </si>
  <si>
    <t>6046</t>
  </si>
  <si>
    <t>De activos biológicos</t>
  </si>
  <si>
    <t>6047</t>
  </si>
  <si>
    <t>6048</t>
  </si>
  <si>
    <t>De propiedades, planta y equipo</t>
  </si>
  <si>
    <t>6049</t>
  </si>
  <si>
    <t>6050</t>
  </si>
  <si>
    <t>De activos intangibles</t>
  </si>
  <si>
    <t>De propiedades de inversión</t>
  </si>
  <si>
    <t>6053</t>
  </si>
  <si>
    <t>6054</t>
  </si>
  <si>
    <t>De activos de exploración, evaluación y explotación de recursos minerales</t>
  </si>
  <si>
    <t>6055</t>
  </si>
  <si>
    <t>6056</t>
  </si>
  <si>
    <t>De inversiones no corrientes</t>
  </si>
  <si>
    <t>6057</t>
  </si>
  <si>
    <t>6058</t>
  </si>
  <si>
    <t>6059</t>
  </si>
  <si>
    <t>6060</t>
  </si>
  <si>
    <t>GANANCIAS NETAS POR REVERSIONES DE PROVISIONES</t>
  </si>
  <si>
    <t>Por desmantelamientos</t>
  </si>
  <si>
    <t>6063</t>
  </si>
  <si>
    <t>6064</t>
  </si>
  <si>
    <t>6065</t>
  </si>
  <si>
    <t>6066</t>
  </si>
  <si>
    <t>6067</t>
  </si>
  <si>
    <t>6068</t>
  </si>
  <si>
    <t>6069</t>
  </si>
  <si>
    <t>6070</t>
  </si>
  <si>
    <t>6073</t>
  </si>
  <si>
    <t>6074</t>
  </si>
  <si>
    <t>6075</t>
  </si>
  <si>
    <t>6076</t>
  </si>
  <si>
    <t>GANANCIAS NETAS POR REVERSIONES DE PASIVOS POR BENEFICIOS A LOS EMPLEADOS</t>
  </si>
  <si>
    <t>Jubilación patronal y desahucio</t>
  </si>
  <si>
    <t>6077</t>
  </si>
  <si>
    <t>6078</t>
  </si>
  <si>
    <t>6079</t>
  </si>
  <si>
    <t>6080</t>
  </si>
  <si>
    <t>RENTAS NETAS PROVENIENTES DE DONACIONES Y APORTACIONES (PARA USO DE INSTITUCIONES DE CARÁCTER PRIVADOS SIN FINES DE LUCRO)</t>
  </si>
  <si>
    <t>De otras locales</t>
  </si>
  <si>
    <t>6083</t>
  </si>
  <si>
    <t>6084</t>
  </si>
  <si>
    <t>6085</t>
  </si>
  <si>
    <t>6086</t>
  </si>
  <si>
    <t>POR REEMBOLSOS DE SEGUROS</t>
  </si>
  <si>
    <t>Por lucro cesante</t>
  </si>
  <si>
    <t>6087</t>
  </si>
  <si>
    <t>6088</t>
  </si>
  <si>
    <t>6089</t>
  </si>
  <si>
    <t>6090</t>
  </si>
  <si>
    <t>Provenientes del exterior</t>
  </si>
  <si>
    <t>6093</t>
  </si>
  <si>
    <t>6094</t>
  </si>
  <si>
    <t>INGRESOS FINANCIEROS Y OTROS NO OPERACIONALES</t>
  </si>
  <si>
    <t>INGRESOS FINANCIEROS</t>
  </si>
  <si>
    <t>ARRENDAMIENTO MERCANTIL</t>
  </si>
  <si>
    <t>Local</t>
  </si>
  <si>
    <t>6095</t>
  </si>
  <si>
    <t>6096</t>
  </si>
  <si>
    <t>6097</t>
  </si>
  <si>
    <t>6098</t>
  </si>
  <si>
    <t>6099</t>
  </si>
  <si>
    <t>6100</t>
  </si>
  <si>
    <t>COSTOS DE TRANSACCIÓN (COMISIONES BANCARIAS, HONORARIOS, TASAS, ENTRE OTROS)</t>
  </si>
  <si>
    <t>6103</t>
  </si>
  <si>
    <t>6104</t>
  </si>
  <si>
    <t>6105</t>
  </si>
  <si>
    <t>6106</t>
  </si>
  <si>
    <t>6107</t>
  </si>
  <si>
    <t>6108</t>
  </si>
  <si>
    <t>6109</t>
  </si>
  <si>
    <t>6110</t>
  </si>
  <si>
    <t>6113</t>
  </si>
  <si>
    <t>6114</t>
  </si>
  <si>
    <t>6115</t>
  </si>
  <si>
    <t>6116</t>
  </si>
  <si>
    <t>6117</t>
  </si>
  <si>
    <t>6118</t>
  </si>
  <si>
    <t>INTERESES DEVENGADOS CON TERCEROS</t>
  </si>
  <si>
    <t>6119</t>
  </si>
  <si>
    <t>6120</t>
  </si>
  <si>
    <t>6123</t>
  </si>
  <si>
    <t>6124</t>
  </si>
  <si>
    <t>6125</t>
  </si>
  <si>
    <t>6126</t>
  </si>
  <si>
    <t xml:space="preserve">Prestación de servicios de custodia de activos financieros </t>
  </si>
  <si>
    <t xml:space="preserve">Prestación de servicios de operaciones de inversión en nombre de terceros </t>
  </si>
  <si>
    <t>Por actividades de inversión, reinversión o de negociación de activos financieros (si la sociedad es administrada por una Institución Financiera)</t>
  </si>
  <si>
    <t>Intereses implícitos devengados por acuerdos que constituyen efectivamente una transacción financiera o cobro diferido</t>
  </si>
  <si>
    <t>6127</t>
  </si>
  <si>
    <t>6128</t>
  </si>
  <si>
    <t>6129</t>
  </si>
  <si>
    <t>6130</t>
  </si>
  <si>
    <t>Ganancias por medición de inversiones en asociadas y negocios conjuntos al método de la participación (valor patrimonial proporcional)</t>
  </si>
  <si>
    <t>6133</t>
  </si>
  <si>
    <t>6134</t>
  </si>
  <si>
    <t>,</t>
  </si>
  <si>
    <t xml:space="preserve">Valor exento / no objeto </t>
  </si>
  <si>
    <t>Ganancias netas procedentes de actividades discontinuadas</t>
  </si>
  <si>
    <t>6135</t>
  </si>
  <si>
    <t>6136</t>
  </si>
  <si>
    <t>TOTAL INGRESOS NO OPERACIONALES</t>
  </si>
  <si>
    <t xml:space="preserve">Ventas netas de propiedades, planta y equipo (Informativo) </t>
  </si>
  <si>
    <t>6140</t>
  </si>
  <si>
    <t>Ingresos por reembolso como intermediario / monto total facturado por operadoras de transporte con puntos de emisión asignados a socios (Informativo)</t>
  </si>
  <si>
    <t>Dividendos declarados (distribuidos) a favor del contribuyente en el ejercicio fiscal (Informativo)</t>
  </si>
  <si>
    <t>Dividendos cobrados (recaudados) por el  contribuyente en el ejercicio fiscal (Informativo)</t>
  </si>
  <si>
    <t>6143</t>
  </si>
  <si>
    <t>Ingresos obtenidos por  las organizaciones previstas en la ley de economía popular y solidaria (Informativo)</t>
  </si>
  <si>
    <t>Utilidades (Informativo)</t>
  </si>
  <si>
    <t>6144</t>
  </si>
  <si>
    <t>Excedentes (Informativo)</t>
  </si>
  <si>
    <t>6145</t>
  </si>
  <si>
    <t xml:space="preserve">Monto total facturado por comisionistas y similares (relaciones de agencia)  (Informativo) </t>
  </si>
  <si>
    <t>Correspondiente a los valores brutos de los bienes o servicios vendidos bajo la modalidad de comisiones o similares (Informativo)</t>
  </si>
  <si>
    <t>6146</t>
  </si>
  <si>
    <t>Valor total correspondiente a las comisiones, descuentos, primas y similares sobre los valores brutos de los bienes o servicios vendidos bajo la modalidad de comisiones o similares (Informativo)</t>
  </si>
  <si>
    <t>6147</t>
  </si>
  <si>
    <t>Ingresos generados por compañías de transporte internacional por sus operaciones habituales de transporte (Informativo)</t>
  </si>
  <si>
    <t>6148</t>
  </si>
  <si>
    <t>Ingresos generados en fideicomisos mercantiles o encargos fiduciarios donde el contribuyente es constituyente o aportante (Informativo)</t>
  </si>
  <si>
    <t>6149</t>
  </si>
  <si>
    <t>Ingresos no objeto de impuesto a la renta</t>
  </si>
  <si>
    <t>6150</t>
  </si>
  <si>
    <t>Ingresos obtenidos en dinero electrónico (Informativo)</t>
  </si>
  <si>
    <t>Ingresos brutos totales según contabilidad</t>
  </si>
  <si>
    <t>Gasto</t>
  </si>
  <si>
    <t>Valor no deducible</t>
  </si>
  <si>
    <t>7009</t>
  </si>
  <si>
    <t>7016</t>
  </si>
  <si>
    <t>7018</t>
  </si>
  <si>
    <t>7019</t>
  </si>
  <si>
    <t>7021</t>
  </si>
  <si>
    <t>7022</t>
  </si>
  <si>
    <t>7025</t>
  </si>
  <si>
    <t>7028</t>
  </si>
  <si>
    <t>7034</t>
  </si>
  <si>
    <t>(+ / -) Ajustes</t>
  </si>
  <si>
    <t>7037</t>
  </si>
  <si>
    <t>GASTOS POR BENEFICIOS A LOS EMPLEADOS Y HONORARIOS</t>
  </si>
  <si>
    <t>7040</t>
  </si>
  <si>
    <t>7042</t>
  </si>
  <si>
    <t>7043</t>
  </si>
  <si>
    <t>7044</t>
  </si>
  <si>
    <t>7045</t>
  </si>
  <si>
    <t>7046</t>
  </si>
  <si>
    <t>7047</t>
  </si>
  <si>
    <t>7048</t>
  </si>
  <si>
    <t>7049</t>
  </si>
  <si>
    <t>7050</t>
  </si>
  <si>
    <t>7052</t>
  </si>
  <si>
    <t>7053</t>
  </si>
  <si>
    <t>7054</t>
  </si>
  <si>
    <t>7055</t>
  </si>
  <si>
    <t>7056</t>
  </si>
  <si>
    <t>7057</t>
  </si>
  <si>
    <t>7058</t>
  </si>
  <si>
    <t>7059</t>
  </si>
  <si>
    <t>7060</t>
  </si>
  <si>
    <t>7062</t>
  </si>
  <si>
    <t>GASTOS POR DEPRECIACIONES</t>
  </si>
  <si>
    <t>DEL COSTO HISTÓRICO DE PROPIEDADES, PLANTA Y EQUIPO</t>
  </si>
  <si>
    <t>7064</t>
  </si>
  <si>
    <t>7065</t>
  </si>
  <si>
    <t>7066</t>
  </si>
  <si>
    <t>7067</t>
  </si>
  <si>
    <t>7068</t>
  </si>
  <si>
    <t>7069</t>
  </si>
  <si>
    <t>Del costo histórico de propiedades de inversión</t>
  </si>
  <si>
    <t>7070</t>
  </si>
  <si>
    <t>7072</t>
  </si>
  <si>
    <t>Del costo histórico de activos para exploración, evaluación y explotación de recursos minerales</t>
  </si>
  <si>
    <t>7074</t>
  </si>
  <si>
    <t>7075</t>
  </si>
  <si>
    <t>DEL AJUSTE ACUMULADO POR REEXPRESIONES O REVALUACIONES</t>
  </si>
  <si>
    <t>Propiedades, planta y equipo</t>
  </si>
  <si>
    <t>7076</t>
  </si>
  <si>
    <t>7077</t>
  </si>
  <si>
    <t>7078</t>
  </si>
  <si>
    <t>7079</t>
  </si>
  <si>
    <t>7080</t>
  </si>
  <si>
    <t>Activos para exploración, evaluación y explotación de recursos minerales</t>
  </si>
  <si>
    <t>7082</t>
  </si>
  <si>
    <t>7083</t>
  </si>
  <si>
    <t>7084</t>
  </si>
  <si>
    <t>7085</t>
  </si>
  <si>
    <t>7086</t>
  </si>
  <si>
    <t>7087</t>
  </si>
  <si>
    <t>De Activos Biológicos</t>
  </si>
  <si>
    <t>7088</t>
  </si>
  <si>
    <t>7089</t>
  </si>
  <si>
    <t>7090</t>
  </si>
  <si>
    <t>7092</t>
  </si>
  <si>
    <t>7093</t>
  </si>
  <si>
    <t>GASTOS POR AMORTIZACIONES</t>
  </si>
  <si>
    <t>Del costo histórico de Activos Intangibles</t>
  </si>
  <si>
    <t>7094</t>
  </si>
  <si>
    <t>7095</t>
  </si>
  <si>
    <t>7096</t>
  </si>
  <si>
    <t>Del costo histórico de activos para la exploración evaluación y explotación de recursos minerales</t>
  </si>
  <si>
    <t>7097</t>
  </si>
  <si>
    <t>7098</t>
  </si>
  <si>
    <t>7099</t>
  </si>
  <si>
    <t>7100</t>
  </si>
  <si>
    <t>7102</t>
  </si>
  <si>
    <t>Activos para la exploración. Evaluación y explotación de recursos minerales</t>
  </si>
  <si>
    <t>7103</t>
  </si>
  <si>
    <t>7104</t>
  </si>
  <si>
    <t>7105</t>
  </si>
  <si>
    <t>7106</t>
  </si>
  <si>
    <t>7107</t>
  </si>
  <si>
    <t>7108</t>
  </si>
  <si>
    <t>De derechos de uso por activos arrendados</t>
  </si>
  <si>
    <t>7653</t>
  </si>
  <si>
    <t>7654</t>
  </si>
  <si>
    <t>7655</t>
  </si>
  <si>
    <t>Otras amortizaciones</t>
  </si>
  <si>
    <t>7109</t>
  </si>
  <si>
    <t>7110</t>
  </si>
  <si>
    <t>PÉRDIDAS NETAS POR DETERIORO EN EL VALOR</t>
  </si>
  <si>
    <t>De activos financieros (de provisiones para créditos incobrables)</t>
  </si>
  <si>
    <t>7113</t>
  </si>
  <si>
    <t>7114</t>
  </si>
  <si>
    <t>7115</t>
  </si>
  <si>
    <t>7116</t>
  </si>
  <si>
    <t>7117</t>
  </si>
  <si>
    <t>7119</t>
  </si>
  <si>
    <t>7120</t>
  </si>
  <si>
    <t>7122</t>
  </si>
  <si>
    <t>7123</t>
  </si>
  <si>
    <t>7124</t>
  </si>
  <si>
    <t>7125</t>
  </si>
  <si>
    <t>7126</t>
  </si>
  <si>
    <t>7127</t>
  </si>
  <si>
    <t>7128</t>
  </si>
  <si>
    <t>7134</t>
  </si>
  <si>
    <t>7135</t>
  </si>
  <si>
    <t>7137</t>
  </si>
  <si>
    <t>7138</t>
  </si>
  <si>
    <t>7139</t>
  </si>
  <si>
    <t>7140</t>
  </si>
  <si>
    <t>GASTOS DE PROVISIONES</t>
  </si>
  <si>
    <t>7144</t>
  </si>
  <si>
    <t>7145</t>
  </si>
  <si>
    <t>7146</t>
  </si>
  <si>
    <t>7147</t>
  </si>
  <si>
    <t>7149</t>
  </si>
  <si>
    <t>7150</t>
  </si>
  <si>
    <t>7155</t>
  </si>
  <si>
    <t>7156</t>
  </si>
  <si>
    <t>7158</t>
  </si>
  <si>
    <t>7159</t>
  </si>
  <si>
    <t>7160</t>
  </si>
  <si>
    <t>7164</t>
  </si>
  <si>
    <t>7165</t>
  </si>
  <si>
    <t>PÉRDIDA EN VENTA DE ACTIVOS FIJOS</t>
  </si>
  <si>
    <t>7166</t>
  </si>
  <si>
    <t>7167</t>
  </si>
  <si>
    <t>7168</t>
  </si>
  <si>
    <t>7169</t>
  </si>
  <si>
    <t>7170</t>
  </si>
  <si>
    <t>OTROS GASTOS</t>
  </si>
  <si>
    <t>7174</t>
  </si>
  <si>
    <t>7176</t>
  </si>
  <si>
    <t>7177</t>
  </si>
  <si>
    <t>Consumo de combustibles y lubricantes</t>
  </si>
  <si>
    <t>7178</t>
  </si>
  <si>
    <t>7179</t>
  </si>
  <si>
    <t>7180</t>
  </si>
  <si>
    <t>7185</t>
  </si>
  <si>
    <t>7186</t>
  </si>
  <si>
    <t>Arrendamientos operativos</t>
  </si>
  <si>
    <t>7188</t>
  </si>
  <si>
    <t>7189</t>
  </si>
  <si>
    <t>7190</t>
  </si>
  <si>
    <t>Pérdida en la enajenación de derechos representativos de capital</t>
  </si>
  <si>
    <t>7194</t>
  </si>
  <si>
    <t>7195</t>
  </si>
  <si>
    <t>7196</t>
  </si>
  <si>
    <t>7197</t>
  </si>
  <si>
    <t>7198</t>
  </si>
  <si>
    <t>7199</t>
  </si>
  <si>
    <t>7200</t>
  </si>
  <si>
    <t>7204</t>
  </si>
  <si>
    <t>Gastos indirectos asignados desde el exterior por partes relacionadas</t>
  </si>
  <si>
    <t>7205</t>
  </si>
  <si>
    <t>7206</t>
  </si>
  <si>
    <t>7207</t>
  </si>
  <si>
    <t>7208</t>
  </si>
  <si>
    <t>7209</t>
  </si>
  <si>
    <t>7210</t>
  </si>
  <si>
    <t>COMISIONES Y SIMILARES (DIFERENTES DE LAS COMISIONES POR OPERACIONES FINANCIERAS)</t>
  </si>
  <si>
    <t>7214</t>
  </si>
  <si>
    <t>7215</t>
  </si>
  <si>
    <t>7216</t>
  </si>
  <si>
    <t>7217</t>
  </si>
  <si>
    <t>7218</t>
  </si>
  <si>
    <t>7219</t>
  </si>
  <si>
    <t>7220</t>
  </si>
  <si>
    <t>OPERACIONES DE REGALÍAS, SERVICIOS TÉCNICOS. ADMINISTRATIVOS, DE CONSULTARÍA Y SIMILARES</t>
  </si>
  <si>
    <t>7224</t>
  </si>
  <si>
    <t>7225</t>
  </si>
  <si>
    <t>7226</t>
  </si>
  <si>
    <t>7227</t>
  </si>
  <si>
    <t>7228</t>
  </si>
  <si>
    <t>7229</t>
  </si>
  <si>
    <t>7230</t>
  </si>
  <si>
    <t>7234</t>
  </si>
  <si>
    <t>Instalación, organización y similares</t>
  </si>
  <si>
    <t>7235</t>
  </si>
  <si>
    <t>7236</t>
  </si>
  <si>
    <t>7237</t>
  </si>
  <si>
    <t>7238</t>
  </si>
  <si>
    <t>7239</t>
  </si>
  <si>
    <t>7240</t>
  </si>
  <si>
    <t>Pérdidas por siniestros</t>
  </si>
  <si>
    <t>7245</t>
  </si>
  <si>
    <t>7246</t>
  </si>
  <si>
    <t>7247</t>
  </si>
  <si>
    <t>7248</t>
  </si>
  <si>
    <t>7249</t>
  </si>
  <si>
    <t>GASTOS FINANCIEROS Y OTROS  NO OPERACIONALES</t>
  </si>
  <si>
    <t>GASTOS FINANCIEROS</t>
  </si>
  <si>
    <t>7254</t>
  </si>
  <si>
    <t>7255</t>
  </si>
  <si>
    <t>7257</t>
  </si>
  <si>
    <t>7258</t>
  </si>
  <si>
    <t>7260</t>
  </si>
  <si>
    <t>7261</t>
  </si>
  <si>
    <t>7264</t>
  </si>
  <si>
    <t>7266</t>
  </si>
  <si>
    <t>7267</t>
  </si>
  <si>
    <t>7269</t>
  </si>
  <si>
    <t>7270</t>
  </si>
  <si>
    <t>7275</t>
  </si>
  <si>
    <t>7276</t>
  </si>
  <si>
    <t>7278</t>
  </si>
  <si>
    <t>7279</t>
  </si>
  <si>
    <t>7284</t>
  </si>
  <si>
    <t>7285</t>
  </si>
  <si>
    <t>7287</t>
  </si>
  <si>
    <t>7288</t>
  </si>
  <si>
    <t>7290</t>
  </si>
  <si>
    <t>7294</t>
  </si>
  <si>
    <t>7296</t>
  </si>
  <si>
    <t>7297</t>
  </si>
  <si>
    <t>INTERESES DEL PASIVO POR ARRENDAMIENTO</t>
  </si>
  <si>
    <t>7793</t>
  </si>
  <si>
    <t>Reversiones del descuento de provisiones que fueron reconocidas a su valor presente</t>
  </si>
  <si>
    <t>7299</t>
  </si>
  <si>
    <t>7300</t>
  </si>
  <si>
    <t>Intereses implícitos devengados por acuerdos que constituyen efectivamente una transacción financiera o pago diferido</t>
  </si>
  <si>
    <t>7305</t>
  </si>
  <si>
    <t>7306</t>
  </si>
  <si>
    <t>Pérdidas por medición de inversiones en asociadas y negocios conjuntos al método de la participación (valor patrimonial proporcional)</t>
  </si>
  <si>
    <t>7308</t>
  </si>
  <si>
    <t>7309</t>
  </si>
  <si>
    <t>Perdidas netas procedentes de actividades discontinuadas</t>
  </si>
  <si>
    <t>7314</t>
  </si>
  <si>
    <t>7315</t>
  </si>
  <si>
    <t>TOTAL COSTOS OPERACIONALES</t>
  </si>
  <si>
    <t>TOTAL GASTOS</t>
  </si>
  <si>
    <t>Baja de inventario (Informativo)</t>
  </si>
  <si>
    <t>7901</t>
  </si>
  <si>
    <t>Pago por reembolso como reembolsante / monto total facturado por socios por puntos de emisión a operadoras de transporte (Informativo)</t>
  </si>
  <si>
    <t>7902</t>
  </si>
  <si>
    <t>Pago por reembolso como intermediario (Informativo)</t>
  </si>
  <si>
    <t>7903</t>
  </si>
  <si>
    <t>No. de ruc del profesional que  realizó el cálculo actuarial para el contribuyente (Informativo)</t>
  </si>
  <si>
    <t>7904</t>
  </si>
  <si>
    <t>Costos y gastos generados en fideicomisos mercantiles o encargos fiduciarios donde el contribuyente es constituyente  o aportante (Informativo)</t>
  </si>
  <si>
    <t>7905</t>
  </si>
  <si>
    <t>Gastos atribuidos a ingresos no objeto de impuesto a la renta</t>
  </si>
  <si>
    <t>7906</t>
  </si>
  <si>
    <t>Costos y gastos realizados con dinero electrónico (Informativo)</t>
  </si>
  <si>
    <t>7907</t>
  </si>
  <si>
    <t>Incentivos ley de solidaridad (inversiones nuevas, exoneración para IFIS y compensación por el exceso de las contribuciones solidarias)</t>
  </si>
  <si>
    <t>7908</t>
  </si>
  <si>
    <t>CÁLCULO DE BASE PARTICIPACIÓN A TRABAJADORES</t>
  </si>
  <si>
    <t>Generación</t>
  </si>
  <si>
    <t>Reversión</t>
  </si>
  <si>
    <t>Ingresos por mediciones de activos biológicos al valor razonable menos costos de venta</t>
  </si>
  <si>
    <t>094</t>
  </si>
  <si>
    <t>095</t>
  </si>
  <si>
    <t>Pérdidas, costos y gastos por mediciones de activos biológicos al valor razonable menos costos de venta</t>
  </si>
  <si>
    <t>096</t>
  </si>
  <si>
    <t>097</t>
  </si>
  <si>
    <t>098</t>
  </si>
  <si>
    <t>DIFERENCIAS PERMANENTES</t>
  </si>
  <si>
    <t>803</t>
  </si>
  <si>
    <t>(-) Dividendos exentos  y efectos por método de participación (valor patrimonial proporcional) campos (6024+6026+6132)</t>
  </si>
  <si>
    <t>804</t>
  </si>
  <si>
    <r>
      <t xml:space="preserve">(-) Otras rentas exentas e ingresos no objeto de Impuesto a la Renta </t>
    </r>
    <r>
      <rPr>
        <sz val="9"/>
        <rFont val="Calibri"/>
        <family val="2"/>
      </rPr>
      <t>(no relacionadas a actividades con Impuesto a la Renta Único)</t>
    </r>
  </si>
  <si>
    <t>805</t>
  </si>
  <si>
    <t>806</t>
  </si>
  <si>
    <t>807</t>
  </si>
  <si>
    <t>(+) Gastos incurridos para generar ingresos exentos y gastos atribuidos a ingresos no objeto de Impuesto a la Renta</t>
  </si>
  <si>
    <t>808</t>
  </si>
  <si>
    <t>(+) Participación trabajadores atribuible a ingresos exentos y no objeto de impuesto a la renta -Fórmula {(804*15%) +  [ (805-808)*15% ]}</t>
  </si>
  <si>
    <t>809</t>
  </si>
  <si>
    <t>(-) Deducciones adicionales</t>
  </si>
  <si>
    <t>810</t>
  </si>
  <si>
    <t xml:space="preserve">(+) Ajuste por precios de transferencia </t>
  </si>
  <si>
    <t>811</t>
  </si>
  <si>
    <t>(-) Ingresos sujetos a Impuesto a la Renta Único</t>
  </si>
  <si>
    <t>812</t>
  </si>
  <si>
    <t>(+) Costos y gastos incurridos para generar ingresos sujetos a Impuesto a la Renta Único</t>
  </si>
  <si>
    <t>813</t>
  </si>
  <si>
    <t>INGRESOS, COSTOS Y GASTOS CORRESPONDIENTES AL IMPUESTO A LA RENTA ÚNICO (IRU)</t>
  </si>
  <si>
    <t>IRU ACTIVIDAD BANANERA</t>
  </si>
  <si>
    <t>Ingresos sujetos al Impuesto a la Renta Único para las actividades del Sector Bananero (producción y venta local)</t>
  </si>
  <si>
    <t>1100</t>
  </si>
  <si>
    <t>Ingresos sujetos al Impuesto a la Renta Único para las actividades del Sector Bananero (exportación)</t>
  </si>
  <si>
    <t>1101</t>
  </si>
  <si>
    <t>Costos y gastos incurridos para generar ingresos sujetos a Impuesto a la Renta Único para las actividades del Sector Bananero (producción y venta local)</t>
  </si>
  <si>
    <t>1102</t>
  </si>
  <si>
    <t>Costos y gastos incurridos para generar ingresos sujetos a Impuesto a la Renta Único para las actividades del Sector Bananero (exportación)</t>
  </si>
  <si>
    <t>1103</t>
  </si>
  <si>
    <t>IRU ACTIVIDAD AGROPECUARIA</t>
  </si>
  <si>
    <t>Ingresos sujetos al Impuesto a la Renta Único para las actividades Agropecuarias (producción y comercialización local)</t>
  </si>
  <si>
    <t>1104</t>
  </si>
  <si>
    <t>Ingresos sujetos al Impuesto a la Renta Único para las actividades Agropecuarias (exportación)</t>
  </si>
  <si>
    <t>1105</t>
  </si>
  <si>
    <t>Costos y gastos incurridos para generar ingresos sujetos a Impuesto a la Renta Único para las actividades Agropecuarias (producción y comercialización local)</t>
  </si>
  <si>
    <t>1106</t>
  </si>
  <si>
    <t>Costos y gastos incurridos para generar ingresos sujetos a Impuesto a la Renta Único para las actividades Agropecuarias (exportación)</t>
  </si>
  <si>
    <t>1107</t>
  </si>
  <si>
    <t>IRU ACTIVIDAD DE PRODUCCIÓN Y CULTIVO DE PALMA ACEITERA (EJERCICIOS FISCALES 2018 Y 2019)</t>
  </si>
  <si>
    <t>Ingresos sujetos al Impuesto a la Renta Único para las actividades de producción y cultivo de Palma Aceitera</t>
  </si>
  <si>
    <t>1108</t>
  </si>
  <si>
    <t>Costos y gastos incurridos para generar ingresos sujetos a Impuesto a la Renta Único para las actividades de producción y cultivo de Palma Aceitera</t>
  </si>
  <si>
    <t>1109</t>
  </si>
  <si>
    <t>IRU ACTIVIDAD DE ENAJENACIÓN DE DERECHOS REPRESENTATIVOS DE CAPITAL</t>
  </si>
  <si>
    <t>Ingresos (utilidad) sujetos al Impuesto a la Renta Único en la enajenación de derechos representativos de capital</t>
  </si>
  <si>
    <t>1110</t>
  </si>
  <si>
    <t>Costos y gastos incurridos para generar ingresos sujetos a Impuesto a la Renta Único en la enajenación de derechos representativos de capital</t>
  </si>
  <si>
    <t>(-) Ingresos sujetos al Impuesto a la Renta del Régimen Impositivo de Microempresas</t>
  </si>
  <si>
    <t>(+) Costos y gastos incurridos para generar ingresos sujetos al Impuesto a la Renta del Régimen Impositivo de Microempresas</t>
  </si>
  <si>
    <t>Por valor neto realizable de inventarios</t>
  </si>
  <si>
    <t>814</t>
  </si>
  <si>
    <t>815</t>
  </si>
  <si>
    <t xml:space="preserve">Por provisiones para desahucio pensiones jubilares patronales </t>
  </si>
  <si>
    <t>816</t>
  </si>
  <si>
    <t>817</t>
  </si>
  <si>
    <t>Por costos estimados de desmantelamiento</t>
  </si>
  <si>
    <t>818</t>
  </si>
  <si>
    <t>819</t>
  </si>
  <si>
    <t>Por deterioros del valor de propiedades, planta y equipo</t>
  </si>
  <si>
    <t>820</t>
  </si>
  <si>
    <t>821</t>
  </si>
  <si>
    <t>Por provisiones (diferentes de cuentas incobrables, desmantelamiento, desahucio y jubilación patronal)</t>
  </si>
  <si>
    <t>822</t>
  </si>
  <si>
    <t>Por la diferencia entre los cánones de arrendamiento pactados y los cargos que deban registrarse por el reconocimiento de un activo por derecho de uso</t>
  </si>
  <si>
    <t>1115</t>
  </si>
  <si>
    <t>POR CONTRATOS DE CONSTRUCCIÓN</t>
  </si>
  <si>
    <t>Ingresos provenientes de contratos de construcción</t>
  </si>
  <si>
    <t>1116</t>
  </si>
  <si>
    <t>1117</t>
  </si>
  <si>
    <t>Pérdidas, costos y gastos provenientes de contratos de construcción</t>
  </si>
  <si>
    <t>1118</t>
  </si>
  <si>
    <t>1119</t>
  </si>
  <si>
    <t>POR MEDICIONES DE ACTIVOS NO CORRIENTES MANTENIDOS PARA LA VENTA</t>
  </si>
  <si>
    <t>Ganancias que surjan de la medición de activos no corrientes mantenidos para la venta</t>
  </si>
  <si>
    <t>1120</t>
  </si>
  <si>
    <t>1121</t>
  </si>
  <si>
    <t>Pérdidas que surjan de la medición de activos no corrientes mantenidos para la venta</t>
  </si>
  <si>
    <t>1122</t>
  </si>
  <si>
    <t>1123</t>
  </si>
  <si>
    <t>POR MEDICIONES DE ACTIVOS BIOLÓGICOS AL VALOR RAZONABLE MENOS COSTO DE VENTA</t>
  </si>
  <si>
    <t xml:space="preserve">Ingresos </t>
  </si>
  <si>
    <t>828</t>
  </si>
  <si>
    <t>829</t>
  </si>
  <si>
    <t xml:space="preserve">Pérdidas, costos y gastos </t>
  </si>
  <si>
    <t>830</t>
  </si>
  <si>
    <t xml:space="preserve">Amortización pérdidas tributarias de años anteriores </t>
  </si>
  <si>
    <r>
      <t>Por otras diferencias temporarias</t>
    </r>
    <r>
      <rPr>
        <sz val="9"/>
        <rFont val="Calibri"/>
        <family val="2"/>
      </rPr>
      <t xml:space="preserve"> permitidas por la normativa tributaria</t>
    </r>
  </si>
  <si>
    <t>834</t>
  </si>
  <si>
    <t>835</t>
  </si>
  <si>
    <t>Utilidad gravable</t>
  </si>
  <si>
    <t>836</t>
  </si>
  <si>
    <t>Pérdida sujeta a amortización en períodos siguientes</t>
  </si>
  <si>
    <t>837</t>
  </si>
  <si>
    <t>INFORMACIÓN RELACIONADA CON EL DEBER DE INFORMAR LA COMPOSICIÓN SOCIETARIA A LA ADMINISTRACIÓN TRIBUTARIA (ANEXO DE ACCIONISTAS - APS)</t>
  </si>
  <si>
    <t>¿Cumple el deber de informar sobre la composición societaria dentro de los plazos establecidos?</t>
  </si>
  <si>
    <t>838</t>
  </si>
  <si>
    <t>Porcentaje de la composición societaria no informada (dentro de los plazos establecidos)</t>
  </si>
  <si>
    <t>Porcentaje de la composición societaria correspondiente a paraísos fiscales al 31 de diciembre del ejercicio declarado que sí ha sido informada</t>
  </si>
  <si>
    <t>INFORMACIÓN RELACIONADA POR RESULTADOS OBTENIDOS DENTRO Y FUERA DE ZEDESs</t>
  </si>
  <si>
    <t xml:space="preserve"> ¿Contribuyente declarante es administrador u operador de ZEDE?</t>
  </si>
  <si>
    <t>841</t>
  </si>
  <si>
    <t>INFORMACIÓN RELACIONADA POR RESULTADOS OBTENIDOS DENTRO Y FUERA DE ZEDES</t>
  </si>
  <si>
    <t>Aplicable a territorio ZEDE</t>
  </si>
  <si>
    <t>Aplicable a territorio fuera de ZEDE</t>
  </si>
  <si>
    <t>Utilidad a reinvertir y capitalizar (sujeta legalmente a reducción de la tarifa)</t>
  </si>
  <si>
    <t xml:space="preserve">Saldo utilidad gravable </t>
  </si>
  <si>
    <t>Para el período fiscal seleccionado, ¿se constituye en una sociedad que cumple la condición para el beneficio de rebaja en la tarifa por reinversión de utilidades (detalle tipo)?</t>
  </si>
  <si>
    <t>033</t>
  </si>
  <si>
    <t>Para el período fiscal seleccionado, ¿se constituye en una sociedad exportadora habitual (octavo artículo innumerado a continuación del art. 7 del RLRTI), que cumple las condiciones para el beneficio de rebaja en la tarifa de impuesto a la renta (segundo artículo innumerado a continuación del art. 37.1 de la LRTI)? Nota: El beneficio tributario no aplica para las actividades petroleras ni de recursos no renovables.</t>
  </si>
  <si>
    <t>034</t>
  </si>
  <si>
    <t>¿Tiene derecho a la reducción de tarifa por reinversión de utilidades en proyectos deportivos, culturales, investigación científica responsable o desarrollo tecnológico acreditados por la SENESCYT?</t>
  </si>
  <si>
    <t>Porcentaje de reducción porcentual de tarifa aplicable en proyectos deportivos, culturales, investigación científica responsable o desarrollo tecnológico acreditados por la SENESCYT</t>
  </si>
  <si>
    <t>047</t>
  </si>
  <si>
    <t xml:space="preserve">¿Es una empresa existente con nuevas inversiones productivas que genera empleo neto y debe aplicar la proporcionalidad del Impuesto a la Renta? </t>
  </si>
  <si>
    <t xml:space="preserve">Porcentaje de reducción de tarifa aplicable en el caso de empresas existentes con nuevas inversiones productivas  que genera empleo neto </t>
  </si>
  <si>
    <t>038</t>
  </si>
  <si>
    <t>¿Es una empresa existente con nuevas inversiones productivas que genera empleo neto con autorización del CEPAI para una reducción de tarifa de Impuesto a la Renta superior a 10%?</t>
  </si>
  <si>
    <t>049</t>
  </si>
  <si>
    <t>Número de Resolución de autorización del CEPAI para una reducción de tarifa superior a 10 puntos porcentuales</t>
  </si>
  <si>
    <t>050</t>
  </si>
  <si>
    <t>Porcentaje de reducción de tarifa superior a 10 puntos porcentuales aplicable en el caso de empresas existentes con nuevas inversiones productivas que genera empleo neto con autorización del CEPAI</t>
  </si>
  <si>
    <t>051</t>
  </si>
  <si>
    <t xml:space="preserve">Total impuesto causado </t>
  </si>
  <si>
    <t xml:space="preserve">¿Tiene derecho a la exoneración del impuesto a la renta para entidades del sector financiero popular y solidario resultantes de procesos de fusión de los segmentos distintos a los dos últimos? </t>
  </si>
  <si>
    <t>039</t>
  </si>
  <si>
    <t>Porcentaje de la relación entre el activo total de la entidad de menor tamaño respecto al activo total de la entidad absorbente</t>
  </si>
  <si>
    <t>040</t>
  </si>
  <si>
    <t>(-) Exoneración del impuesto a la renta para las entidades del sector financiero popular y solidario resultantes de procesos de fusión de los segmentos distintos a los dos últimos</t>
  </si>
  <si>
    <t>041</t>
  </si>
  <si>
    <r>
      <t>Saldo del anticipo pendiente de pago (traslade campo 876 declaración período anterior -</t>
    </r>
    <r>
      <rPr>
        <sz val="9"/>
        <rFont val="Calibri"/>
        <family val="2"/>
      </rPr>
      <t xml:space="preserve"> vigente hasta el ejercicio fiscal 2018) </t>
    </r>
  </si>
  <si>
    <t>Anticipo determinado correspondiente al ejercicio fiscal declarado (hasta el ejercicio fiscal 2018) - Anticipo pagado (para el ejercicio fiscal 2019)</t>
  </si>
  <si>
    <t>(=) Rebaja del saldo del anticipo - decreto ejecutivo no. 210 (aplica para únicamente para el ejercicio 2017)</t>
  </si>
  <si>
    <t>852</t>
  </si>
  <si>
    <t>(=) Anticipo reducido correspondiente al ejercicio fiscal declarado (aplica para únicamente para el ejercicio 2017)                                                   (851-852)</t>
  </si>
  <si>
    <t>853</t>
  </si>
  <si>
    <t xml:space="preserve">(=) Impuesto a la renta causado mayor al anticipo reducido                                                                                                                                                            </t>
  </si>
  <si>
    <t>854</t>
  </si>
  <si>
    <r>
      <t xml:space="preserve">(+) Saldo del anticipo pendiente de pago </t>
    </r>
    <r>
      <rPr>
        <sz val="9"/>
        <rFont val="Calibri"/>
        <family val="2"/>
      </rPr>
      <t>(vigente hasta el ejercicio fiscal 2018)</t>
    </r>
  </si>
  <si>
    <r>
      <t>(-) Retenciones en la fuente que le realizaron en el ejercicio fiscal</t>
    </r>
    <r>
      <rPr>
        <sz val="9"/>
        <rFont val="Calibri"/>
        <family val="2"/>
      </rPr>
      <t xml:space="preserve"> (excepto retenciones aplicables al régimen de microempresas y de las actividades sujetas al Impuesto a la Renta Único)</t>
    </r>
  </si>
  <si>
    <t>(-) Retenciones por dividendos anticipados</t>
  </si>
  <si>
    <r>
      <t xml:space="preserve">(-) Anticipo de </t>
    </r>
    <r>
      <rPr>
        <sz val="9"/>
        <rFont val="Calibri"/>
        <family val="2"/>
      </rPr>
      <t>Impuesto a la Renta pagado por espectáculos públicos</t>
    </r>
  </si>
  <si>
    <t>891</t>
  </si>
  <si>
    <t>(-) Anticipo de Impuesto a la Renta pagado voluntariamente</t>
  </si>
  <si>
    <t>892</t>
  </si>
  <si>
    <t>(-) Anticipo de Impuesto a la Renta pagado obligatoriamente por el Decreto 1137 (para el ejercicio fiscal 2020)</t>
  </si>
  <si>
    <t>893</t>
  </si>
  <si>
    <t>894</t>
  </si>
  <si>
    <t>(-) CRÉDITO TRIBUTARIO GENERADO POR IMPUESTO A LA SALIDA DE DIVISAS</t>
  </si>
  <si>
    <t>Generado en el ejercicio fiscal declarado</t>
  </si>
  <si>
    <t>Generado en ejercicios fiscales anteriores</t>
  </si>
  <si>
    <t>¿Tiene derecho a la exoneración del pago del saldo del Impuesto a la Renta del ejercicio fiscal 2015 dispuesta en la Ley Orgánica de Solidaridad y de Corresponsabilidad Ciudadana para la Reconstrucción y Reactivación de las Zonas Afectadas?</t>
  </si>
  <si>
    <t>042</t>
  </si>
  <si>
    <t>(-) Exoneración del pago del saldo del impuesto a la renta del ejercicio fiscal 2015 dispuesta en la Ley Orgánica de Solidaridad y de Corresponsabilidad Ciudadana para la Reconstrucción y Reactivación de las Zonas Afectadas.</t>
  </si>
  <si>
    <t>043</t>
  </si>
  <si>
    <t>¿Tiene derecho a la reducción de 10% del Impuesto a la Renta a pagar del ejercicio fiscal 2019 para contribuyentes domiciliados a septiembre de 2019 cuya actividad económica principal sea la agrícola, ganadera, agroindustrial y/o turismo en provincias afectadas por la paralización?</t>
  </si>
  <si>
    <t>044</t>
  </si>
  <si>
    <t>(-) Reducción de 10% del Impuesto a la Renta del ejercicio fiscal 2019 para contribuyentes domiciliados a septiembre de 2019 cuya actividad económica principal sea la agrícola, ganadera, agroindustrial y/o turismo en las provincias afectadas por la paralización</t>
  </si>
  <si>
    <t>045</t>
  </si>
  <si>
    <t>(-) Valor del beneficio en impuesto de una sociedad que dispone de un contrato de inversión con estabilidad en la tarifa de Impuesto a la Renta, de acuerdo a lo señalado en el COPCI</t>
  </si>
  <si>
    <t>048</t>
  </si>
  <si>
    <t>Subtotal impuesto a pagar</t>
  </si>
  <si>
    <t>865</t>
  </si>
  <si>
    <t>Subtotal saldo a favor</t>
  </si>
  <si>
    <t>867</t>
  </si>
  <si>
    <t>LIQUIDACIÓN DEL IMPUESTO A LA RENTA ÚNICO</t>
  </si>
  <si>
    <t>IRU SECTOR BANANERO</t>
  </si>
  <si>
    <t>(+) Impuesto a la Renta Único calculado para las actividades del Sector Bananero (producción y venta local)</t>
  </si>
  <si>
    <t>1124</t>
  </si>
  <si>
    <t>(+) Impuesto a la Renta Único calculado para las actividades del Sector Bananero (exportación)</t>
  </si>
  <si>
    <t>1125</t>
  </si>
  <si>
    <t>Impuesto a la Renta Único calculado para las actividades del Sector Bananero (componente exportación)</t>
  </si>
  <si>
    <t>1126</t>
  </si>
  <si>
    <t>Impuesto a la Renta Único calculado para las actividades del Sector Bananero (componente producción propia)</t>
  </si>
  <si>
    <t>1127</t>
  </si>
  <si>
    <t xml:space="preserve">(-) Exoneración del Impuesto a la Renta Único para las actividades del Sector Bananero por nuevas inversiones </t>
  </si>
  <si>
    <t>1128</t>
  </si>
  <si>
    <t>(-) Exoneración del Impuesto a la Renta Único para las actividades del Sector Bananero por creación de nuevas sociedades</t>
  </si>
  <si>
    <t>1129</t>
  </si>
  <si>
    <t>(-) Exoneración del Impuesto a la Renta Único para las actividades del Sector Bananero por otros conceptos</t>
  </si>
  <si>
    <t>1130</t>
  </si>
  <si>
    <t>(-) Retenciones en la fuente por Impuesto a la Renta Único para las actividades del Sector Bananero (producción y venta local)</t>
  </si>
  <si>
    <t>1131</t>
  </si>
  <si>
    <t>(-) Retenciones en la fuente por Impuesto a la Renta Único para las actividades del Sector Bananero (exportación)</t>
  </si>
  <si>
    <t>1132</t>
  </si>
  <si>
    <t>(=) Crédito tributario por Impuesto a la Renta Único para las actividades del Sector Bananero (informativo)</t>
  </si>
  <si>
    <t>1133</t>
  </si>
  <si>
    <t>(=) Impuesto a la Renta Único a pagar por actividades del Sector Bananero</t>
  </si>
  <si>
    <t>1134</t>
  </si>
  <si>
    <t>(+) Impuesto a la Renta Único calculado para las actividades Agropecuarias (producción y comercialización local)</t>
  </si>
  <si>
    <t>1135</t>
  </si>
  <si>
    <t>(+) Impuesto a la Renta Único calculado para las actividades Agropecuarias (exportación)</t>
  </si>
  <si>
    <t>1136</t>
  </si>
  <si>
    <t xml:space="preserve">(-) Exoneración del Impuesto a la Renta Único para las actividades Agropecuarias por nuevas inversiones </t>
  </si>
  <si>
    <t>1137</t>
  </si>
  <si>
    <t>(-) Exoneración del Impuesto a la Renta Único para las actividades Agropecuarias por creación de nuevas sociedades</t>
  </si>
  <si>
    <t>1138</t>
  </si>
  <si>
    <t>(-) Exoneración del Impuesto a la Renta Único para las actividades Agropecuarias por otros conceptos</t>
  </si>
  <si>
    <t>1139</t>
  </si>
  <si>
    <t>(-) Retenciones en la fuente por Impuesto a la Renta Único para las actividades Agropecuarias (producción y comercialización local)</t>
  </si>
  <si>
    <t>1140</t>
  </si>
  <si>
    <t>(-) Retenciones en la fuente por Impuesto a la Renta Único para las actividades Agropecuarias (exportación)</t>
  </si>
  <si>
    <t>1141</t>
  </si>
  <si>
    <t>(-) Retenciones en la fuente de otros regímenes aplicables al Impuesto a la Renta Único para actividades Agropecuarias</t>
  </si>
  <si>
    <t>1142</t>
  </si>
  <si>
    <t>(=) Crédito tributario por Impuesto a la Renta Único para las actividades Agropecuarias (informativo)</t>
  </si>
  <si>
    <t>1143</t>
  </si>
  <si>
    <t>(=) Impuesto a la Renta Único a pagar por actividades Agropecuarias</t>
  </si>
  <si>
    <t>1144</t>
  </si>
  <si>
    <t>IRU ACTIVIDAD PRODUCTOR Y CULTIVADOR DE PALMA ACEITERA (EJERCICIOS FISCALES 2018 Y 2019)</t>
  </si>
  <si>
    <t>(+) Impuesto a la Renta Único para las actividades de producción y cultivo de Palma Aceitera</t>
  </si>
  <si>
    <t>1145</t>
  </si>
  <si>
    <t>(-) Crédito tributario para la liquidación del Impuesto a la Renta Único para las actividades de producción y cultivo de Palma Aceitera</t>
  </si>
  <si>
    <t>1146</t>
  </si>
  <si>
    <t>IRU EN LA UTILIDAD POR ENAJENACIÓN DE DERECHOS REPRESENTATIVOS DE CAPITAL</t>
  </si>
  <si>
    <t>(+) Impuesto a la Renta Único en la enajenación de derechos representativos de capital</t>
  </si>
  <si>
    <t>1147</t>
  </si>
  <si>
    <t>(-) Crédito tributario para la liquidación del Impuesto a la Renta Único en la enajenación de derechos representativos de capital</t>
  </si>
  <si>
    <t>1148</t>
  </si>
  <si>
    <t>(-) Crédito tributario del Régimen Impositivo para Microempresas</t>
  </si>
  <si>
    <t>1149</t>
  </si>
  <si>
    <t>Impuesto a la renta a pagar</t>
  </si>
  <si>
    <t>Saldo a favor contribuyente</t>
  </si>
  <si>
    <t>870</t>
  </si>
  <si>
    <t xml:space="preserve">Ingresos Operacionales </t>
  </si>
  <si>
    <t>(-) Costos Operacionales</t>
  </si>
  <si>
    <t xml:space="preserve">(=) Utilidad / Pérdida Bruta </t>
  </si>
  <si>
    <t xml:space="preserve">(-) Gastos Operacionales </t>
  </si>
  <si>
    <t xml:space="preserve">(=) Utilidad / Pérdida Operacional </t>
  </si>
  <si>
    <t>(+) Ingresos No Operacionales</t>
  </si>
  <si>
    <t>(-) Gastos Financieros y Otros gastos no operacionales</t>
  </si>
  <si>
    <t xml:space="preserve">(=) Utilidad / Pérdida antes de Participación a trabajadores </t>
  </si>
  <si>
    <t>(=) Utilidad / Pérdida antes de Impuesto a la Renta (1065 - 803)</t>
  </si>
  <si>
    <t>(=) Utilidad / Pérdida después de Impuesto a la Renta (1075 - 850)</t>
  </si>
  <si>
    <t>ANTICIPO (PRÓXIMO AÑO)</t>
  </si>
  <si>
    <t>ANTICIPO DE IMPUESTO A LA RENTA PRÓXIMO AÑO</t>
  </si>
  <si>
    <r>
      <t xml:space="preserve">Anticipo calculado próximo año </t>
    </r>
    <r>
      <rPr>
        <sz val="9"/>
        <rFont val="Calibri"/>
        <family val="2"/>
      </rPr>
      <t>(Informativo a partir del ejercicio fiscal 2019)</t>
    </r>
  </si>
  <si>
    <t>OTRO RESULTADO INTEGRAL DEL PERIODO (INFORMATIVO)</t>
  </si>
  <si>
    <t>GANANCIAS Y PERDIDAS POR REVALUACIONES</t>
  </si>
  <si>
    <t>Ganancias y pérdidas por inversiones en instrumentos de patrimonio medidos a valor razonable con cambios en otro resultado integral</t>
  </si>
  <si>
    <t>Ganancias y pérdidas por la conversión de estados financieros de un negocio en el extranjero</t>
  </si>
  <si>
    <t>Ganancias y pérdidas actuariales</t>
  </si>
  <si>
    <t xml:space="preserve">GASTO (INGRESO) POR IMPUESTO A LA RENTA DEL PERIODO (INFORMATIVO) </t>
  </si>
  <si>
    <t>Gasto (ingreso) por impuesto a la renta corriente</t>
  </si>
  <si>
    <t>888</t>
  </si>
  <si>
    <t>Gasto (ingreso) por impuesto a la renta diferido</t>
  </si>
  <si>
    <t>889</t>
  </si>
  <si>
    <t>Pago previo (Informativo)</t>
  </si>
  <si>
    <t>DETALLE DE IMPUTACIÓN AL PAGO (PARA DECLARACIONES SUSTITUTIVAS)</t>
  </si>
  <si>
    <t>VALORES A PAGAR Y FORMAS DE PAGO (LUEGO DE IMPUTACIÓN AL PAGO EN DECLARACIONES SUSTITUTIVAS)</t>
  </si>
  <si>
    <t xml:space="preserve">Interés por mora </t>
  </si>
  <si>
    <t xml:space="preserve">Multa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</si>
</sst>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quot;$&quot;* #,##0.00_ ;_ &quot;$&quot;* \-#,##0.00_ ;_ &quot;$&quot;* &quot;-&quot;??_ ;_ @_ "/>
    <numFmt numFmtId="43" formatCode="_ * #,##0.00_ ;_ * \-#,##0.00_ ;_ * &quot;-&quot;??_ ;_ @_ "/>
    <numFmt numFmtId="164" formatCode="0.0000000"/>
    <numFmt numFmtId="165" formatCode="dd/mm/yyyy"/>
    <numFmt numFmtId="166" formatCode="#.##0.00"/>
    <numFmt numFmtId="167" formatCode="_ * #,##0_ ;_ * \-#,##0_ ;_ * &quot;-&quot;??_ ;_ @_ "/>
    <numFmt numFmtId="168" formatCode="_(* #,##0_);_(* \(#,##0\);_(* &quot;-&quot;??_);_(@_)"/>
    <numFmt numFmtId="169" formatCode="_-* #,##0.00\ [$€]_-;\-* #,##0.00\ [$€]_-;_-* &quot;-&quot;??\ [$€]_-;_-@_-"/>
    <numFmt numFmtId="170" formatCode="_-* #.##0.00\ [$€]_-;\-* #.##0.00\ [$€]_-;_-* &quot;-&quot;??\ [$€]_-;_-@_-"/>
    <numFmt numFmtId="171" formatCode="_(* #,##0.0000_);_(* \(#,##0.0000\);_(* &quot;-&quot;??_);_(@_)"/>
  </numFmts>
  <fonts count="131" x14ac:knownFonts="1">
    <font>
      <sz val="11"/>
      <color theme="1"/>
      <name val="Aptos Narrow"/>
      <family val="2"/>
      <scheme val="minor"/>
    </font>
    <font>
      <sz val="11"/>
      <color theme="1"/>
      <name val="Aptos Narrow"/>
      <family val="2"/>
      <scheme val="min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8"/>
      <color theme="0"/>
      <name val="Arial"/>
      <family val="2"/>
    </font>
    <font>
      <sz val="11"/>
      <color rgb="FF000000"/>
      <name val="Aptos Narrow"/>
      <family val="2"/>
      <scheme val="minor"/>
    </font>
    <font>
      <b/>
      <sz val="13"/>
      <color theme="0"/>
      <name val="Aptos Narrow"/>
      <family val="2"/>
      <scheme val="minor"/>
    </font>
    <font>
      <b/>
      <sz val="12"/>
      <color theme="0"/>
      <name val="Aptos Narrow"/>
      <family val="2"/>
      <scheme val="minor"/>
    </font>
    <font>
      <b/>
      <sz val="11"/>
      <color rgb="FFFF0000"/>
      <name val="Aptos Narrow"/>
      <family val="2"/>
      <scheme val="minor"/>
    </font>
    <font>
      <b/>
      <sz val="12"/>
      <color rgb="FFFF0000"/>
      <name val="Aptos Narrow"/>
      <family val="2"/>
      <scheme val="minor"/>
    </font>
    <font>
      <sz val="11"/>
      <color indexed="8"/>
      <name val="Calibri"/>
      <family val="2"/>
    </font>
    <font>
      <b/>
      <sz val="8"/>
      <color indexed="9"/>
      <name val="Arial"/>
      <family val="2"/>
    </font>
    <font>
      <b/>
      <sz val="9"/>
      <color theme="0"/>
      <name val="Calibri"/>
      <family val="2"/>
    </font>
    <font>
      <b/>
      <sz val="9"/>
      <color rgb="FF000000"/>
      <name val="Calibri"/>
      <family val="2"/>
    </font>
    <font>
      <sz val="10"/>
      <color theme="1"/>
      <name val="Aptos Narrow"/>
      <family val="2"/>
      <scheme val="minor"/>
    </font>
    <font>
      <sz val="10"/>
      <name val="Arial"/>
      <family val="2"/>
    </font>
    <font>
      <sz val="11"/>
      <name val="Arial"/>
      <family val="2"/>
    </font>
    <font>
      <sz val="8"/>
      <color theme="1"/>
      <name val="Arial"/>
      <family val="2"/>
    </font>
    <font>
      <sz val="8"/>
      <name val="Arial"/>
      <family val="2"/>
    </font>
    <font>
      <sz val="9"/>
      <color rgb="FF000000"/>
      <name val="Calibri"/>
      <family val="2"/>
    </font>
    <font>
      <sz val="10"/>
      <color indexed="8"/>
      <name val="Arial"/>
      <family val="2"/>
    </font>
    <font>
      <sz val="8"/>
      <color indexed="8"/>
      <name val="Arial"/>
      <family val="2"/>
    </font>
    <font>
      <b/>
      <sz val="10"/>
      <name val="Arial"/>
      <family val="2"/>
    </font>
    <font>
      <u/>
      <sz val="11"/>
      <color theme="10"/>
      <name val="Aptos Narrow"/>
      <family val="2"/>
      <scheme val="minor"/>
    </font>
    <font>
      <b/>
      <sz val="9"/>
      <color indexed="81"/>
      <name val="Tahoma"/>
      <family val="2"/>
    </font>
    <font>
      <sz val="9"/>
      <color indexed="81"/>
      <name val="Tahoma"/>
      <family val="2"/>
    </font>
    <font>
      <b/>
      <sz val="10"/>
      <color rgb="FF3F3F3F"/>
      <name val="Aptos Narrow"/>
      <family val="2"/>
      <scheme val="minor"/>
    </font>
    <font>
      <b/>
      <sz val="10"/>
      <color rgb="FFFA7D00"/>
      <name val="Aptos Narrow"/>
      <family val="2"/>
      <scheme val="minor"/>
    </font>
    <font>
      <b/>
      <sz val="10"/>
      <color rgb="FFFF0000"/>
      <name val="Aptos Narrow"/>
      <family val="2"/>
      <scheme val="minor"/>
    </font>
    <font>
      <sz val="10"/>
      <color theme="1"/>
      <name val="Arial"/>
      <family val="2"/>
    </font>
    <font>
      <sz val="10"/>
      <color rgb="FF9C5700"/>
      <name val="Aptos Narrow"/>
      <family val="2"/>
      <scheme val="minor"/>
    </font>
    <font>
      <sz val="10"/>
      <color rgb="FF3F3F76"/>
      <name val="Aptos Narrow"/>
      <family val="2"/>
      <scheme val="minor"/>
    </font>
    <font>
      <sz val="10"/>
      <color indexed="58"/>
      <name val="Arial"/>
      <family val="2"/>
    </font>
    <font>
      <sz val="8"/>
      <color theme="1"/>
      <name val="Aptos Narrow"/>
      <family val="2"/>
      <scheme val="minor"/>
    </font>
    <font>
      <b/>
      <sz val="9"/>
      <color rgb="FF3F3F3F"/>
      <name val="Aptos Narrow"/>
      <family val="2"/>
      <scheme val="minor"/>
    </font>
    <font>
      <sz val="9"/>
      <color theme="1"/>
      <name val="Aptos Narrow"/>
      <family val="2"/>
      <scheme val="minor"/>
    </font>
    <font>
      <sz val="14"/>
      <color theme="1"/>
      <name val="Aptos Narrow"/>
      <family val="2"/>
      <scheme val="minor"/>
    </font>
    <font>
      <sz val="10"/>
      <name val="Tahoma"/>
      <family val="2"/>
    </font>
    <font>
      <b/>
      <sz val="14"/>
      <color theme="1"/>
      <name val="Aptos Narrow"/>
      <family val="2"/>
      <scheme val="minor"/>
    </font>
    <font>
      <sz val="12"/>
      <color theme="1"/>
      <name val="Aptos Narrow"/>
      <family val="2"/>
      <scheme val="minor"/>
    </font>
    <font>
      <sz val="11"/>
      <name val="Aptos Narrow"/>
      <family val="2"/>
      <scheme val="minor"/>
    </font>
    <font>
      <sz val="11"/>
      <color rgb="FFFF0000"/>
      <name val="Calibri"/>
      <family val="2"/>
    </font>
    <font>
      <sz val="11"/>
      <color theme="1"/>
      <name val="Calibri"/>
      <family val="2"/>
    </font>
    <font>
      <b/>
      <sz val="16"/>
      <color theme="3"/>
      <name val="Aptos Narrow"/>
      <family val="2"/>
      <scheme val="minor"/>
    </font>
    <font>
      <b/>
      <sz val="10"/>
      <color indexed="8"/>
      <name val="Calibri"/>
      <family val="2"/>
    </font>
    <font>
      <sz val="10"/>
      <color theme="0"/>
      <name val="Aptos Narrow"/>
      <family val="2"/>
      <scheme val="minor"/>
    </font>
    <font>
      <sz val="11"/>
      <color theme="1"/>
      <name val="Verdana"/>
      <family val="2"/>
    </font>
    <font>
      <b/>
      <sz val="10"/>
      <color indexed="9"/>
      <name val="Verdana"/>
      <family val="2"/>
    </font>
    <font>
      <b/>
      <sz val="9"/>
      <color indexed="9"/>
      <name val="Verdana"/>
      <family val="2"/>
    </font>
    <font>
      <b/>
      <sz val="8"/>
      <color indexed="8"/>
      <name val="Verdana"/>
      <family val="2"/>
    </font>
    <font>
      <b/>
      <sz val="9"/>
      <color indexed="8"/>
      <name val="Verdana"/>
      <family val="2"/>
    </font>
    <font>
      <b/>
      <sz val="10"/>
      <color indexed="8"/>
      <name val="Verdana"/>
      <family val="2"/>
    </font>
    <font>
      <sz val="11"/>
      <color indexed="8"/>
      <name val="Verdana"/>
      <family val="2"/>
    </font>
    <font>
      <sz val="9"/>
      <color indexed="8"/>
      <name val="Verdana"/>
      <family val="2"/>
    </font>
    <font>
      <sz val="10"/>
      <color indexed="8"/>
      <name val="Verdana"/>
      <family val="2"/>
    </font>
    <font>
      <b/>
      <sz val="11"/>
      <color indexed="9"/>
      <name val="Verdana"/>
      <family val="2"/>
    </font>
    <font>
      <b/>
      <sz val="11"/>
      <color indexed="8"/>
      <name val="Verdana"/>
      <family val="2"/>
    </font>
    <font>
      <sz val="11"/>
      <color indexed="10"/>
      <name val="Verdana"/>
      <family val="2"/>
    </font>
    <font>
      <sz val="10"/>
      <color indexed="8"/>
      <name val="Calibri"/>
      <family val="2"/>
    </font>
    <font>
      <b/>
      <sz val="8"/>
      <color indexed="9"/>
      <name val="Verdana"/>
      <family val="2"/>
    </font>
    <font>
      <sz val="11"/>
      <color indexed="9"/>
      <name val="Verdana"/>
      <family val="2"/>
    </font>
    <font>
      <b/>
      <sz val="11"/>
      <name val="Verdana"/>
      <family val="2"/>
    </font>
    <font>
      <b/>
      <sz val="9"/>
      <name val="Verdana"/>
      <family val="2"/>
    </font>
    <font>
      <b/>
      <sz val="10"/>
      <name val="Verdana"/>
      <family val="2"/>
    </font>
    <font>
      <sz val="11"/>
      <name val="Verdana"/>
      <family val="2"/>
    </font>
    <font>
      <sz val="9"/>
      <name val="Verdana"/>
      <family val="2"/>
    </font>
    <font>
      <sz val="10"/>
      <name val="Verdana"/>
      <family val="2"/>
    </font>
    <font>
      <sz val="10"/>
      <name val="Aptos Narrow"/>
      <family val="2"/>
      <scheme val="minor"/>
    </font>
    <font>
      <b/>
      <sz val="10"/>
      <color theme="0"/>
      <name val="Aptos Narrow"/>
      <family val="2"/>
      <scheme val="minor"/>
    </font>
    <font>
      <b/>
      <i/>
      <sz val="10"/>
      <name val="Aptos Narrow"/>
      <family val="2"/>
      <scheme val="minor"/>
    </font>
    <font>
      <b/>
      <sz val="10"/>
      <name val="Aptos Narrow"/>
      <family val="2"/>
      <scheme val="minor"/>
    </font>
    <font>
      <b/>
      <i/>
      <sz val="10"/>
      <color theme="1"/>
      <name val="Aptos Narrow"/>
      <family val="2"/>
      <scheme val="minor"/>
    </font>
    <font>
      <b/>
      <i/>
      <sz val="11"/>
      <color theme="1"/>
      <name val="Aptos Narrow"/>
      <family val="2"/>
      <scheme val="minor"/>
    </font>
    <font>
      <sz val="11"/>
      <color rgb="FF000000"/>
      <name val="Arial"/>
      <family val="2"/>
      <charset val="1"/>
    </font>
    <font>
      <sz val="10"/>
      <color indexed="8"/>
      <name val="Aptos Narrow"/>
      <family val="2"/>
      <scheme val="minor"/>
    </font>
    <font>
      <sz val="10"/>
      <color rgb="FFC00000"/>
      <name val="Aptos Narrow"/>
      <family val="2"/>
      <scheme val="minor"/>
    </font>
    <font>
      <b/>
      <sz val="12"/>
      <color rgb="FF3F3F3F"/>
      <name val="Aptos Narrow"/>
      <family val="2"/>
      <scheme val="minor"/>
    </font>
    <font>
      <b/>
      <sz val="12"/>
      <color indexed="8"/>
      <name val="Aptos Narrow"/>
      <family val="2"/>
      <scheme val="minor"/>
    </font>
    <font>
      <sz val="12"/>
      <color theme="0"/>
      <name val="Aptos Narrow"/>
      <family val="2"/>
      <scheme val="minor"/>
    </font>
    <font>
      <sz val="12"/>
      <color rgb="FFFF0000"/>
      <name val="Aptos Narrow"/>
      <family val="2"/>
      <scheme val="minor"/>
    </font>
    <font>
      <sz val="12"/>
      <color indexed="8"/>
      <name val="Aptos Narrow"/>
      <family val="2"/>
      <scheme val="minor"/>
    </font>
    <font>
      <b/>
      <sz val="12"/>
      <color theme="1"/>
      <name val="Arial"/>
      <family val="2"/>
    </font>
    <font>
      <sz val="10"/>
      <name val="Arial"/>
      <family val="2"/>
      <charset val="1"/>
    </font>
    <font>
      <sz val="10"/>
      <color rgb="FF000080"/>
      <name val="Arial"/>
      <family val="2"/>
      <charset val="1"/>
    </font>
    <font>
      <b/>
      <sz val="12"/>
      <color rgb="FF000080"/>
      <name val="Arial"/>
      <family val="2"/>
      <charset val="1"/>
    </font>
    <font>
      <b/>
      <sz val="12"/>
      <color theme="3"/>
      <name val="Aptos Narrow"/>
      <family val="2"/>
      <scheme val="minor"/>
    </font>
    <font>
      <b/>
      <i/>
      <sz val="12"/>
      <color rgb="FF000080"/>
      <name val="Arial"/>
      <family val="2"/>
      <charset val="1"/>
    </font>
    <font>
      <sz val="6"/>
      <color rgb="FF000080"/>
      <name val="Arial"/>
      <family val="2"/>
      <charset val="1"/>
    </font>
    <font>
      <b/>
      <sz val="10"/>
      <color rgb="FF000080"/>
      <name val="Arial"/>
      <family val="2"/>
      <charset val="1"/>
    </font>
    <font>
      <b/>
      <sz val="8"/>
      <color rgb="FF000080"/>
      <name val="Arial"/>
      <family val="2"/>
      <charset val="1"/>
    </font>
    <font>
      <sz val="8"/>
      <color rgb="FF000080"/>
      <name val="Arial"/>
      <family val="2"/>
      <charset val="1"/>
    </font>
    <font>
      <b/>
      <sz val="12"/>
      <name val="Arial"/>
      <family val="2"/>
      <charset val="1"/>
    </font>
    <font>
      <b/>
      <sz val="9"/>
      <color rgb="FF000080"/>
      <name val="Arial"/>
      <family val="2"/>
      <charset val="1"/>
    </font>
    <font>
      <sz val="11"/>
      <color theme="1"/>
      <name val="Century Gothic"/>
      <family val="2"/>
    </font>
    <font>
      <sz val="14"/>
      <color rgb="FF000080"/>
      <name val="Arial"/>
      <family val="2"/>
      <charset val="1"/>
    </font>
    <font>
      <sz val="14"/>
      <name val="Arial"/>
      <family val="2"/>
      <charset val="1"/>
    </font>
    <font>
      <b/>
      <sz val="14"/>
      <color rgb="FF000080"/>
      <name val="Arial"/>
      <family val="2"/>
      <charset val="1"/>
    </font>
    <font>
      <sz val="8"/>
      <color rgb="FF000080"/>
      <name val="Arial"/>
      <family val="2"/>
    </font>
    <font>
      <b/>
      <sz val="8"/>
      <color indexed="10"/>
      <name val="Arial"/>
      <family val="2"/>
    </font>
    <font>
      <sz val="8"/>
      <color indexed="10"/>
      <name val="Arial"/>
      <family val="2"/>
      <charset val="1"/>
    </font>
    <font>
      <sz val="8"/>
      <color indexed="10"/>
      <name val="Arial"/>
      <family val="2"/>
    </font>
    <font>
      <u/>
      <sz val="8"/>
      <color indexed="10"/>
      <name val="Arial"/>
      <family val="2"/>
    </font>
    <font>
      <sz val="10"/>
      <color rgb="FF000000"/>
      <name val="Calibri"/>
      <family val="2"/>
      <charset val="1"/>
    </font>
    <font>
      <b/>
      <sz val="10"/>
      <name val="Calibri"/>
      <family val="2"/>
    </font>
    <font>
      <sz val="10"/>
      <name val="Calibri"/>
      <family val="2"/>
    </font>
    <font>
      <b/>
      <sz val="10"/>
      <color rgb="FF000000"/>
      <name val="Calibri"/>
      <family val="2"/>
      <charset val="1"/>
    </font>
    <font>
      <b/>
      <sz val="10"/>
      <color rgb="FF000000"/>
      <name val="Calibri"/>
      <family val="2"/>
    </font>
    <font>
      <sz val="10"/>
      <color rgb="FF000000"/>
      <name val="Calibri"/>
      <family val="2"/>
    </font>
    <font>
      <b/>
      <sz val="11"/>
      <color rgb="FFFFFFFF"/>
      <name val="Aptos Narrow"/>
      <family val="2"/>
      <scheme val="minor"/>
    </font>
    <font>
      <sz val="11"/>
      <color rgb="FFFF9999"/>
      <name val="Aptos Narrow"/>
      <family val="2"/>
      <scheme val="minor"/>
    </font>
    <font>
      <b/>
      <sz val="10"/>
      <color theme="1"/>
      <name val="Aptos Narrow"/>
      <family val="2"/>
      <scheme val="minor"/>
    </font>
    <font>
      <sz val="9"/>
      <name val="Aptos Narrow"/>
      <family val="2"/>
      <scheme val="minor"/>
    </font>
    <font>
      <b/>
      <sz val="9"/>
      <color theme="0"/>
      <name val="Aptos Narrow"/>
      <family val="2"/>
      <scheme val="minor"/>
    </font>
    <font>
      <b/>
      <sz val="9"/>
      <color theme="1"/>
      <name val="Aptos Narrow"/>
      <family val="2"/>
      <scheme val="minor"/>
    </font>
    <font>
      <b/>
      <sz val="9"/>
      <color rgb="FFFFFFFF"/>
      <name val="Aptos Narrow"/>
      <family val="2"/>
      <scheme val="minor"/>
    </font>
    <font>
      <sz val="9"/>
      <color theme="0"/>
      <name val="Aptos Narrow"/>
      <family val="2"/>
      <scheme val="minor"/>
    </font>
    <font>
      <b/>
      <sz val="9"/>
      <name val="Aptos Narrow"/>
      <family val="2"/>
      <scheme val="minor"/>
    </font>
    <font>
      <sz val="9"/>
      <color rgb="FFFFFFFF"/>
      <name val="Aptos Narrow"/>
      <family val="2"/>
      <scheme val="minor"/>
    </font>
    <font>
      <sz val="9"/>
      <name val="Calibri"/>
      <family val="2"/>
    </font>
    <font>
      <b/>
      <sz val="9"/>
      <name val="Calibri"/>
      <family val="2"/>
    </font>
    <font>
      <sz val="9"/>
      <color rgb="FFFF0000"/>
      <name val="Aptos Narrow"/>
      <family val="2"/>
      <scheme val="minor"/>
    </font>
  </fonts>
  <fills count="34">
    <fill>
      <patternFill patternType="none"/>
    </fill>
    <fill>
      <patternFill patternType="gray125"/>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8" tint="-0.499984740745262"/>
        <bgColor indexed="64"/>
      </patternFill>
    </fill>
    <fill>
      <patternFill patternType="solid">
        <fgColor theme="4"/>
        <bgColor theme="4"/>
      </patternFill>
    </fill>
    <fill>
      <patternFill patternType="solid">
        <fgColor rgb="FFFFFF00"/>
        <bgColor theme="4"/>
      </patternFill>
    </fill>
    <fill>
      <patternFill patternType="solid">
        <fgColor rgb="FFFFFF00"/>
        <bgColor indexed="64"/>
      </patternFill>
    </fill>
    <fill>
      <patternFill patternType="solid">
        <fgColor theme="0"/>
        <bgColor indexed="64"/>
      </patternFill>
    </fill>
    <fill>
      <patternFill patternType="solid">
        <fgColor indexed="42"/>
        <bgColor indexed="27"/>
      </patternFill>
    </fill>
    <fill>
      <patternFill patternType="solid">
        <fgColor theme="8" tint="0.59999389629810485"/>
        <bgColor indexed="64"/>
      </patternFill>
    </fill>
    <fill>
      <patternFill patternType="solid">
        <fgColor theme="9" tint="0.59999389629810485"/>
        <bgColor indexed="64"/>
      </patternFill>
    </fill>
    <fill>
      <patternFill patternType="solid">
        <fgColor indexed="9"/>
        <bgColor indexed="64"/>
      </patternFill>
    </fill>
    <fill>
      <patternFill patternType="solid">
        <fgColor indexed="30"/>
        <bgColor indexed="64"/>
      </patternFill>
    </fill>
    <fill>
      <patternFill patternType="solid">
        <fgColor indexed="22"/>
        <bgColor indexed="64"/>
      </patternFill>
    </fill>
    <fill>
      <patternFill patternType="solid">
        <fgColor indexed="9"/>
        <bgColor indexed="26"/>
      </patternFill>
    </fill>
    <fill>
      <patternFill patternType="solid">
        <fgColor rgb="FF003399"/>
        <bgColor indexed="64"/>
      </patternFill>
    </fill>
    <fill>
      <patternFill patternType="solid">
        <fgColor rgb="FFCCECFF"/>
        <bgColor indexed="64"/>
      </patternFill>
    </fill>
    <fill>
      <patternFill patternType="solid">
        <fgColor rgb="FFFFC000"/>
        <bgColor indexed="64"/>
      </patternFill>
    </fill>
    <fill>
      <patternFill patternType="solid">
        <fgColor rgb="FFFFFFFF"/>
        <bgColor indexed="64"/>
      </patternFill>
    </fill>
    <fill>
      <patternFill patternType="solid">
        <fgColor rgb="FFFFCC66"/>
        <bgColor indexed="64"/>
      </patternFill>
    </fill>
    <fill>
      <patternFill patternType="solid">
        <fgColor rgb="FFDDDDDD"/>
        <bgColor indexed="64"/>
      </patternFill>
    </fill>
    <fill>
      <patternFill patternType="solid">
        <fgColor rgb="FF92D050"/>
        <bgColor indexed="64"/>
      </patternFill>
    </fill>
    <fill>
      <patternFill patternType="solid">
        <fgColor rgb="FFFFFFCC"/>
        <bgColor indexed="64"/>
      </patternFill>
    </fill>
    <fill>
      <patternFill patternType="solid">
        <fgColor rgb="FFCCCCFF"/>
        <bgColor rgb="FFDDDDDD"/>
      </patternFill>
    </fill>
    <fill>
      <patternFill patternType="solid">
        <fgColor rgb="FFFFFFFF"/>
        <bgColor rgb="FFFFFFCC"/>
      </patternFill>
    </fill>
    <fill>
      <patternFill patternType="solid">
        <fgColor rgb="FFEAEAEA"/>
        <bgColor indexed="64"/>
      </patternFill>
    </fill>
    <fill>
      <patternFill patternType="solid">
        <fgColor theme="0"/>
        <bgColor indexed="34"/>
      </patternFill>
    </fill>
    <fill>
      <patternFill patternType="solid">
        <fgColor rgb="FFFFC000"/>
        <bgColor indexed="26"/>
      </patternFill>
    </fill>
    <fill>
      <patternFill patternType="solid">
        <fgColor rgb="FFFFC000"/>
        <bgColor indexed="34"/>
      </patternFill>
    </fill>
    <fill>
      <patternFill patternType="solid">
        <fgColor theme="0"/>
        <bgColor indexed="27"/>
      </patternFill>
    </fill>
    <fill>
      <patternFill patternType="solid">
        <fgColor theme="0"/>
        <bgColor indexed="26"/>
      </patternFill>
    </fill>
  </fills>
  <borders count="1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theme="4"/>
      </left>
      <right style="thin">
        <color theme="4"/>
      </right>
      <top style="thin">
        <color theme="4"/>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ck">
        <color theme="4" tint="0.499984740745262"/>
      </top>
      <bottom/>
      <diagonal/>
    </border>
    <border>
      <left/>
      <right style="thin">
        <color theme="4"/>
      </right>
      <top style="thick">
        <color theme="4" tint="0.499984740745262"/>
      </top>
      <bottom/>
      <diagonal/>
    </border>
    <border>
      <left/>
      <right/>
      <top style="thick">
        <color theme="4" tint="0.499984740745262"/>
      </top>
      <bottom/>
      <diagonal/>
    </border>
    <border>
      <left style="thin">
        <color theme="4"/>
      </left>
      <right style="thin">
        <color theme="4"/>
      </right>
      <top style="thick">
        <color theme="4" tint="0.499984740745262"/>
      </top>
      <bottom/>
      <diagonal/>
    </border>
    <border>
      <left style="thin">
        <color indexed="64"/>
      </left>
      <right style="thin">
        <color indexed="64"/>
      </right>
      <top style="thin">
        <color indexed="64"/>
      </top>
      <bottom style="thin">
        <color indexed="6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indexed="64"/>
      </left>
      <right style="thin">
        <color indexed="64"/>
      </right>
      <top/>
      <bottom/>
      <diagonal/>
    </border>
    <border>
      <left style="thin">
        <color rgb="FF3F3F3F"/>
      </left>
      <right style="thin">
        <color rgb="FF3F3F3F"/>
      </right>
      <top style="thin">
        <color rgb="FF3F3F3F"/>
      </top>
      <bottom/>
      <diagonal/>
    </border>
    <border>
      <left style="hair">
        <color rgb="FF3F3F3F"/>
      </left>
      <right style="hair">
        <color rgb="FF3F3F3F"/>
      </right>
      <top style="dotted">
        <color rgb="FF3F3F3F"/>
      </top>
      <bottom style="dotted">
        <color rgb="FF3F3F3F"/>
      </bottom>
      <diagonal/>
    </border>
    <border>
      <left style="thin">
        <color indexed="64"/>
      </left>
      <right style="thin">
        <color rgb="FF3F3F3F"/>
      </right>
      <top style="thin">
        <color indexed="64"/>
      </top>
      <bottom style="thin">
        <color indexed="64"/>
      </bottom>
      <diagonal/>
    </border>
    <border>
      <left style="thin">
        <color rgb="FF3F3F3F"/>
      </left>
      <right style="thin">
        <color rgb="FF3F3F3F"/>
      </right>
      <top style="thin">
        <color indexed="64"/>
      </top>
      <bottom style="thin">
        <color indexed="64"/>
      </bottom>
      <diagonal/>
    </border>
    <border>
      <left style="thin">
        <color rgb="FF7F7F7F"/>
      </left>
      <right style="thin">
        <color rgb="FF7F7F7F"/>
      </right>
      <top style="thin">
        <color indexed="64"/>
      </top>
      <bottom style="thin">
        <color indexed="64"/>
      </bottom>
      <diagonal/>
    </border>
    <border>
      <left style="medium">
        <color theme="1"/>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medium">
        <color theme="1"/>
      </right>
      <top style="thin">
        <color indexed="64"/>
      </top>
      <bottom style="thin">
        <color indexed="64"/>
      </bottom>
      <diagonal/>
    </border>
    <border>
      <left style="double">
        <color theme="0" tint="-0.34998626667073579"/>
      </left>
      <right style="double">
        <color theme="0" tint="-0.34998626667073579"/>
      </right>
      <top style="thin">
        <color indexed="64"/>
      </top>
      <bottom style="thin">
        <color indexed="64"/>
      </bottom>
      <diagonal/>
    </border>
    <border>
      <left style="double">
        <color theme="0" tint="-0.24994659260841701"/>
      </left>
      <right style="double">
        <color theme="0" tint="-0.24994659260841701"/>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rgb="FF7F7F7F"/>
      </left>
      <right style="thin">
        <color indexed="64"/>
      </right>
      <top style="thin">
        <color indexed="64"/>
      </top>
      <bottom style="thin">
        <color indexed="64"/>
      </bottom>
      <diagonal/>
    </border>
    <border>
      <left style="thin">
        <color rgb="FF3F3F3F"/>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dotted">
        <color indexed="64"/>
      </top>
      <bottom style="dotted">
        <color indexed="64"/>
      </bottom>
      <diagonal/>
    </border>
    <border>
      <left style="medium">
        <color indexed="22"/>
      </left>
      <right/>
      <top style="medium">
        <color indexed="22"/>
      </top>
      <bottom style="medium">
        <color indexed="22"/>
      </bottom>
      <diagonal/>
    </border>
    <border>
      <left/>
      <right/>
      <top style="medium">
        <color indexed="22"/>
      </top>
      <bottom style="medium">
        <color indexed="22"/>
      </bottom>
      <diagonal/>
    </border>
    <border>
      <left/>
      <right style="medium">
        <color indexed="22"/>
      </right>
      <top style="medium">
        <color indexed="22"/>
      </top>
      <bottom style="medium">
        <color indexed="22"/>
      </bottom>
      <diagonal/>
    </border>
    <border>
      <left style="medium">
        <color indexed="22"/>
      </left>
      <right style="medium">
        <color indexed="22"/>
      </right>
      <top style="medium">
        <color indexed="22"/>
      </top>
      <bottom style="medium">
        <color indexed="22"/>
      </bottom>
      <diagonal/>
    </border>
    <border>
      <left style="medium">
        <color indexed="22"/>
      </left>
      <right/>
      <top/>
      <bottom style="medium">
        <color indexed="22"/>
      </bottom>
      <diagonal/>
    </border>
    <border>
      <left/>
      <right style="medium">
        <color indexed="22"/>
      </right>
      <top/>
      <bottom style="medium">
        <color indexed="22"/>
      </bottom>
      <diagonal/>
    </border>
    <border>
      <left style="medium">
        <color indexed="22"/>
      </left>
      <right style="medium">
        <color indexed="22"/>
      </right>
      <top/>
      <bottom style="medium">
        <color indexed="22"/>
      </bottom>
      <diagonal/>
    </border>
    <border>
      <left/>
      <right style="medium">
        <color indexed="22"/>
      </right>
      <top/>
      <bottom/>
      <diagonal/>
    </border>
    <border>
      <left style="medium">
        <color indexed="22"/>
      </left>
      <right/>
      <top style="medium">
        <color indexed="22"/>
      </top>
      <bottom/>
      <diagonal/>
    </border>
    <border>
      <left/>
      <right style="medium">
        <color indexed="22"/>
      </right>
      <top style="medium">
        <color indexed="22"/>
      </top>
      <bottom/>
      <diagonal/>
    </border>
    <border>
      <left style="medium">
        <color indexed="22"/>
      </left>
      <right style="medium">
        <color indexed="22"/>
      </right>
      <top/>
      <bottom/>
      <diagonal/>
    </border>
    <border>
      <left style="medium">
        <color indexed="22"/>
      </left>
      <right/>
      <top/>
      <bottom/>
      <diagonal/>
    </border>
    <border>
      <left/>
      <right/>
      <top/>
      <bottom style="medium">
        <color indexed="22"/>
      </bottom>
      <diagonal/>
    </border>
    <border>
      <left/>
      <right/>
      <top style="medium">
        <color indexed="22"/>
      </top>
      <bottom/>
      <diagonal/>
    </border>
    <border>
      <left style="medium">
        <color indexed="22"/>
      </left>
      <right style="medium">
        <color indexed="22"/>
      </right>
      <top style="medium">
        <color indexed="22"/>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rgb="FF3F3F3F"/>
      </left>
      <right/>
      <top style="thin">
        <color rgb="FF3F3F3F"/>
      </top>
      <bottom style="thin">
        <color rgb="FF3F3F3F"/>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diagonal/>
    </border>
    <border>
      <left/>
      <right style="hair">
        <color indexed="64"/>
      </right>
      <top/>
      <bottom/>
      <diagonal/>
    </border>
    <border>
      <left style="hair">
        <color indexed="64"/>
      </left>
      <right/>
      <top style="hair">
        <color indexed="64"/>
      </top>
      <bottom/>
      <diagonal/>
    </border>
    <border>
      <left style="hair">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thin">
        <color rgb="FFB2B2B2"/>
      </left>
      <right/>
      <top style="thin">
        <color rgb="FFB2B2B2"/>
      </top>
      <bottom/>
      <diagonal/>
    </border>
    <border>
      <left/>
      <right/>
      <top style="thin">
        <color rgb="FFB2B2B2"/>
      </top>
      <bottom/>
      <diagonal/>
    </border>
    <border>
      <left/>
      <right style="thin">
        <color rgb="FFB2B2B2"/>
      </right>
      <top style="thin">
        <color rgb="FFB2B2B2"/>
      </top>
      <bottom/>
      <diagonal/>
    </border>
    <border>
      <left style="thin">
        <color rgb="FFB2B2B2"/>
      </left>
      <right/>
      <top style="medium">
        <color indexed="22"/>
      </top>
      <bottom/>
      <diagonal/>
    </border>
    <border>
      <left/>
      <right style="thin">
        <color rgb="FFB2B2B2"/>
      </right>
      <top style="medium">
        <color indexed="22"/>
      </top>
      <bottom/>
      <diagonal/>
    </border>
    <border>
      <left style="thin">
        <color rgb="FFB2B2B2"/>
      </left>
      <right/>
      <top/>
      <bottom/>
      <diagonal/>
    </border>
    <border>
      <left style="thin">
        <color rgb="FFB2B2B2"/>
      </left>
      <right style="thin">
        <color rgb="FFB2B2B2"/>
      </right>
      <top style="thin">
        <color rgb="FFB2B2B2"/>
      </top>
      <bottom/>
      <diagonal/>
    </border>
    <border>
      <left style="medium">
        <color rgb="FFCCCCCC"/>
      </left>
      <right style="medium">
        <color rgb="FFCCCCCC"/>
      </right>
      <top style="medium">
        <color rgb="FFCCCCCC"/>
      </top>
      <bottom/>
      <diagonal/>
    </border>
    <border>
      <left style="thin">
        <color rgb="FF3F3F3F"/>
      </left>
      <right style="thin">
        <color rgb="FF3F3F3F"/>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8"/>
      </left>
      <right style="hair">
        <color indexed="8"/>
      </right>
      <top style="hair">
        <color indexed="8"/>
      </top>
      <bottom style="hair">
        <color indexed="8"/>
      </bottom>
      <diagonal/>
    </border>
    <border>
      <left/>
      <right/>
      <top style="thin">
        <color indexed="8"/>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64"/>
      </top>
      <bottom style="thin">
        <color indexed="8"/>
      </bottom>
      <diagonal/>
    </border>
  </borders>
  <cellStyleXfs count="2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2" borderId="0" applyNumberFormat="0" applyBorder="0" applyAlignment="0" applyProtection="0"/>
    <xf numFmtId="0" fontId="7" fillId="3" borderId="4" applyNumberFormat="0" applyAlignment="0" applyProtection="0"/>
    <xf numFmtId="0" fontId="8" fillId="4" borderId="5" applyNumberFormat="0" applyAlignment="0" applyProtection="0"/>
    <xf numFmtId="0" fontId="9" fillId="4" borderId="4" applyNumberFormat="0" applyAlignment="0" applyProtection="0"/>
    <xf numFmtId="0" fontId="1" fillId="5" borderId="6" applyNumberFormat="0" applyFont="0" applyAlignment="0" applyProtection="0"/>
    <xf numFmtId="0" fontId="20" fillId="0" borderId="0"/>
    <xf numFmtId="0" fontId="25" fillId="0" borderId="0"/>
    <xf numFmtId="0" fontId="20" fillId="0" borderId="0"/>
    <xf numFmtId="0" fontId="33" fillId="0" borderId="0" applyNumberFormat="0" applyFill="0" applyBorder="0" applyAlignment="0" applyProtection="0"/>
    <xf numFmtId="43" fontId="20" fillId="0" borderId="0" applyFont="0" applyFill="0" applyBorder="0" applyAlignment="0" applyProtection="0"/>
    <xf numFmtId="0" fontId="42" fillId="11" borderId="0" applyNumberFormat="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70" fontId="8" fillId="4" borderId="5" applyNumberFormat="0" applyAlignment="0" applyProtection="0"/>
    <xf numFmtId="0" fontId="83" fillId="0" borderId="0"/>
    <xf numFmtId="0" fontId="92" fillId="0" borderId="0"/>
    <xf numFmtId="0" fontId="25" fillId="0" borderId="0"/>
  </cellStyleXfs>
  <cellXfs count="1118">
    <xf numFmtId="0" fontId="0" fillId="0" borderId="0" xfId="0"/>
    <xf numFmtId="2" fontId="14" fillId="6" borderId="0" xfId="0" applyNumberFormat="1" applyFont="1" applyFill="1" applyAlignment="1">
      <alignment horizontal="center" vertical="center" wrapText="1"/>
    </xf>
    <xf numFmtId="49" fontId="14" fillId="6" borderId="0" xfId="0" applyNumberFormat="1" applyFont="1" applyFill="1" applyAlignment="1">
      <alignment horizontal="center" vertical="center" wrapText="1"/>
    </xf>
    <xf numFmtId="49" fontId="14" fillId="6" borderId="0" xfId="0" applyNumberFormat="1" applyFont="1" applyFill="1" applyAlignment="1">
      <alignment horizontal="right" vertical="center" wrapText="1"/>
    </xf>
    <xf numFmtId="0" fontId="15" fillId="0" borderId="0" xfId="0" applyFont="1" applyAlignment="1">
      <alignment vertical="center"/>
    </xf>
    <xf numFmtId="49" fontId="0" fillId="0" borderId="0" xfId="0" applyNumberFormat="1"/>
    <xf numFmtId="0" fontId="0" fillId="0" borderId="0" xfId="0" applyAlignment="1">
      <alignment horizontal="right"/>
    </xf>
    <xf numFmtId="11" fontId="0" fillId="0" borderId="0" xfId="0" applyNumberFormat="1" applyAlignment="1">
      <alignment horizontal="right"/>
    </xf>
    <xf numFmtId="0" fontId="5" fillId="0" borderId="0" xfId="0" applyFont="1" applyAlignment="1">
      <alignment vertical="center"/>
    </xf>
    <xf numFmtId="0" fontId="3" fillId="0" borderId="0" xfId="2" applyFill="1" applyBorder="1" applyAlignment="1">
      <alignment horizontal="center" wrapText="1"/>
    </xf>
    <xf numFmtId="0" fontId="3" fillId="0" borderId="0" xfId="2" applyFill="1" applyBorder="1" applyAlignment="1">
      <alignment horizontal="center"/>
    </xf>
    <xf numFmtId="0" fontId="3" fillId="0" borderId="2" xfId="2" applyFill="1" applyAlignment="1">
      <alignment horizontal="center"/>
    </xf>
    <xf numFmtId="0" fontId="16" fillId="7" borderId="7" xfId="2" applyFont="1" applyFill="1" applyBorder="1" applyAlignment="1">
      <alignment horizontal="center" vertical="center" wrapText="1"/>
    </xf>
    <xf numFmtId="0" fontId="3" fillId="0" borderId="2" xfId="2" applyFill="1" applyAlignment="1">
      <alignment horizontal="center" vertical="center" wrapText="1"/>
    </xf>
    <xf numFmtId="0" fontId="3" fillId="0" borderId="2" xfId="2" applyFill="1" applyAlignment="1">
      <alignment horizontal="center" wrapText="1"/>
    </xf>
    <xf numFmtId="0" fontId="3" fillId="7" borderId="7" xfId="2" applyFill="1" applyBorder="1" applyAlignment="1">
      <alignment vertical="center" wrapText="1"/>
    </xf>
    <xf numFmtId="0" fontId="10" fillId="7" borderId="8" xfId="0" applyFont="1" applyFill="1" applyBorder="1"/>
    <xf numFmtId="0" fontId="10" fillId="7" borderId="9" xfId="0" applyFont="1" applyFill="1" applyBorder="1"/>
    <xf numFmtId="0" fontId="10" fillId="7" borderId="10" xfId="0" applyFont="1" applyFill="1" applyBorder="1"/>
    <xf numFmtId="0" fontId="10" fillId="7" borderId="7" xfId="0" applyFont="1" applyFill="1" applyBorder="1"/>
    <xf numFmtId="0" fontId="17" fillId="7" borderId="11" xfId="0" applyFont="1" applyFill="1" applyBorder="1" applyAlignment="1">
      <alignment horizontal="center"/>
    </xf>
    <xf numFmtId="0" fontId="17" fillId="7" borderId="12" xfId="0" applyFont="1" applyFill="1" applyBorder="1" applyAlignment="1">
      <alignment horizontal="center"/>
    </xf>
    <xf numFmtId="0" fontId="18" fillId="8" borderId="11" xfId="0" applyFont="1" applyFill="1" applyBorder="1" applyAlignment="1">
      <alignment horizontal="left" vertical="center"/>
    </xf>
    <xf numFmtId="0" fontId="19" fillId="8" borderId="13" xfId="0" applyFont="1" applyFill="1" applyBorder="1" applyAlignment="1">
      <alignment horizontal="left" vertical="center"/>
    </xf>
    <xf numFmtId="0" fontId="19" fillId="8" borderId="12" xfId="0" applyFont="1" applyFill="1" applyBorder="1" applyAlignment="1">
      <alignment horizontal="left" vertical="center"/>
    </xf>
    <xf numFmtId="0" fontId="10" fillId="7" borderId="11" xfId="0" applyFont="1" applyFill="1" applyBorder="1"/>
    <xf numFmtId="0" fontId="10" fillId="7" borderId="13" xfId="0" applyFont="1" applyFill="1" applyBorder="1"/>
    <xf numFmtId="0" fontId="10" fillId="7" borderId="12" xfId="0" applyFont="1" applyFill="1" applyBorder="1"/>
    <xf numFmtId="0" fontId="17" fillId="7" borderId="11" xfId="0" applyFont="1" applyFill="1" applyBorder="1" applyAlignment="1">
      <alignment horizontal="center" vertical="center" wrapText="1"/>
    </xf>
    <xf numFmtId="0" fontId="17" fillId="7" borderId="13"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0" fillId="0" borderId="14" xfId="0" applyBorder="1"/>
    <xf numFmtId="0" fontId="21" fillId="7" borderId="8" xfId="10" applyFont="1" applyFill="1" applyBorder="1" applyAlignment="1">
      <alignment horizontal="center" vertical="center" wrapText="1"/>
    </xf>
    <xf numFmtId="0" fontId="21" fillId="7" borderId="10" xfId="10" applyFont="1" applyFill="1" applyBorder="1" applyAlignment="1">
      <alignment horizontal="center" vertical="center" wrapText="1"/>
    </xf>
    <xf numFmtId="49" fontId="17" fillId="7" borderId="9" xfId="0" applyNumberFormat="1" applyFont="1" applyFill="1" applyBorder="1" applyAlignment="1">
      <alignment horizontal="center"/>
    </xf>
    <xf numFmtId="0" fontId="17" fillId="7" borderId="10" xfId="0" applyFont="1" applyFill="1" applyBorder="1" applyAlignment="1">
      <alignment horizontal="center"/>
    </xf>
    <xf numFmtId="0" fontId="16" fillId="7" borderId="11" xfId="2" applyFont="1" applyFill="1" applyBorder="1" applyAlignment="1">
      <alignment horizontal="center"/>
    </xf>
    <xf numFmtId="0" fontId="16" fillId="7" borderId="13" xfId="2" applyFont="1" applyFill="1" applyBorder="1" applyAlignment="1">
      <alignment horizontal="center"/>
    </xf>
    <xf numFmtId="0" fontId="16" fillId="7" borderId="12" xfId="2" applyFont="1" applyFill="1" applyBorder="1" applyAlignment="1">
      <alignment horizontal="center"/>
    </xf>
    <xf numFmtId="0" fontId="14" fillId="7" borderId="8" xfId="10" applyFont="1" applyFill="1" applyBorder="1" applyAlignment="1">
      <alignment horizontal="center" vertical="center" wrapText="1"/>
    </xf>
    <xf numFmtId="0" fontId="14" fillId="7" borderId="9" xfId="10" applyFont="1" applyFill="1" applyBorder="1" applyAlignment="1">
      <alignment horizontal="center" vertical="center" wrapText="1"/>
    </xf>
    <xf numFmtId="0" fontId="14" fillId="7" borderId="10" xfId="10" applyFont="1" applyFill="1" applyBorder="1" applyAlignment="1">
      <alignment horizontal="center" vertical="center" wrapText="1"/>
    </xf>
    <xf numFmtId="0" fontId="22" fillId="7" borderId="8" xfId="0" applyFont="1" applyFill="1" applyBorder="1" applyAlignment="1">
      <alignment horizontal="center" wrapText="1"/>
    </xf>
    <xf numFmtId="0" fontId="22" fillId="7" borderId="9" xfId="0" applyFont="1" applyFill="1" applyBorder="1" applyAlignment="1">
      <alignment horizontal="center" wrapText="1"/>
    </xf>
    <xf numFmtId="0" fontId="22" fillId="7" borderId="10" xfId="0" applyFont="1" applyFill="1" applyBorder="1" applyAlignment="1">
      <alignment horizontal="center" wrapText="1"/>
    </xf>
    <xf numFmtId="0" fontId="23" fillId="7" borderId="11" xfId="0" applyFont="1" applyFill="1" applyBorder="1" applyAlignment="1">
      <alignment horizontal="center" wrapText="1"/>
    </xf>
    <xf numFmtId="0" fontId="23" fillId="7" borderId="13" xfId="0" applyFont="1" applyFill="1" applyBorder="1" applyAlignment="1">
      <alignment horizontal="center" wrapText="1"/>
    </xf>
    <xf numFmtId="0" fontId="23" fillId="7" borderId="12" xfId="0" applyFont="1" applyFill="1" applyBorder="1" applyAlignment="1">
      <alignment horizontal="center" wrapText="1"/>
    </xf>
    <xf numFmtId="0" fontId="0" fillId="0" borderId="7" xfId="0" applyBorder="1"/>
    <xf numFmtId="0" fontId="0" fillId="0" borderId="8" xfId="0" applyBorder="1"/>
    <xf numFmtId="0" fontId="0" fillId="0" borderId="9" xfId="0" applyBorder="1"/>
    <xf numFmtId="0" fontId="0" fillId="0" borderId="10" xfId="0" applyBorder="1"/>
    <xf numFmtId="0" fontId="10" fillId="7" borderId="11" xfId="0" applyFont="1" applyFill="1" applyBorder="1" applyAlignment="1">
      <alignment horizontal="left" vertical="center"/>
    </xf>
    <xf numFmtId="0" fontId="17" fillId="7" borderId="13" xfId="0" applyFont="1" applyFill="1" applyBorder="1" applyAlignment="1">
      <alignment horizontal="left" vertical="center"/>
    </xf>
    <xf numFmtId="0" fontId="17" fillId="7" borderId="12" xfId="0" applyFont="1" applyFill="1" applyBorder="1" applyAlignment="1">
      <alignment horizontal="left" vertical="center"/>
    </xf>
    <xf numFmtId="0" fontId="0" fillId="0" borderId="8" xfId="0" applyBorder="1" applyAlignment="1">
      <alignment horizontal="center"/>
    </xf>
    <xf numFmtId="0" fontId="0" fillId="0" borderId="10" xfId="0" applyBorder="1" applyAlignment="1">
      <alignment wrapText="1"/>
    </xf>
    <xf numFmtId="0" fontId="24" fillId="0" borderId="8" xfId="0" applyFont="1" applyBorder="1" applyAlignment="1">
      <alignment horizontal="left"/>
    </xf>
    <xf numFmtId="0" fontId="0" fillId="0" borderId="8" xfId="0" applyBorder="1" applyAlignment="1">
      <alignment horizontal="left"/>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horizontal="center"/>
    </xf>
    <xf numFmtId="0" fontId="25" fillId="0" borderId="10" xfId="11" applyBorder="1" applyAlignment="1">
      <alignment wrapText="1"/>
    </xf>
    <xf numFmtId="49" fontId="0" fillId="0" borderId="9" xfId="0" applyNumberFormat="1" applyBorder="1" applyAlignment="1">
      <alignment horizontal="left" wrapText="1"/>
    </xf>
    <xf numFmtId="0" fontId="0" fillId="0" borderId="10" xfId="0" applyBorder="1" applyAlignment="1">
      <alignment horizontal="left" wrapText="1"/>
    </xf>
    <xf numFmtId="0" fontId="26" fillId="0" borderId="11" xfId="0" applyFont="1" applyBorder="1"/>
    <xf numFmtId="0" fontId="26" fillId="0" borderId="13" xfId="0" applyFont="1" applyBorder="1" applyAlignment="1">
      <alignment horizontal="center"/>
    </xf>
    <xf numFmtId="0" fontId="0" fillId="0" borderId="12" xfId="0" applyBorder="1"/>
    <xf numFmtId="0" fontId="27" fillId="0" borderId="9" xfId="0" applyFont="1" applyBorder="1"/>
    <xf numFmtId="0" fontId="28" fillId="0" borderId="9" xfId="0" applyFont="1" applyBorder="1" applyAlignment="1">
      <alignment horizontal="center"/>
    </xf>
    <xf numFmtId="0" fontId="28" fillId="0" borderId="9" xfId="0" applyFont="1" applyBorder="1"/>
    <xf numFmtId="14" fontId="0" fillId="0" borderId="9" xfId="0" applyNumberFormat="1" applyBorder="1"/>
    <xf numFmtId="0" fontId="29" fillId="0" borderId="8" xfId="0" applyFont="1" applyBorder="1" applyAlignment="1">
      <alignment wrapText="1"/>
    </xf>
    <xf numFmtId="0" fontId="29" fillId="0" borderId="9" xfId="0" applyFont="1" applyBorder="1" applyAlignment="1">
      <alignment horizontal="center" wrapText="1"/>
    </xf>
    <xf numFmtId="0" fontId="30" fillId="0" borderId="9" xfId="10" applyFont="1" applyBorder="1" applyAlignment="1">
      <alignment horizontal="left"/>
    </xf>
    <xf numFmtId="0" fontId="30" fillId="0" borderId="10" xfId="10" applyFont="1" applyBorder="1" applyAlignment="1">
      <alignment horizontal="right"/>
    </xf>
    <xf numFmtId="0" fontId="31" fillId="0" borderId="15" xfId="12" applyFont="1" applyBorder="1" applyAlignment="1">
      <alignment horizontal="center" vertical="center"/>
    </xf>
    <xf numFmtId="0" fontId="31" fillId="0" borderId="15" xfId="12" applyFont="1" applyBorder="1" applyAlignment="1">
      <alignment horizontal="left" vertical="center" wrapText="1"/>
    </xf>
    <xf numFmtId="0" fontId="31" fillId="0" borderId="15" xfId="12" applyFont="1" applyBorder="1" applyAlignment="1">
      <alignment horizontal="center" vertical="center" wrapText="1"/>
    </xf>
    <xf numFmtId="0" fontId="26" fillId="0" borderId="8" xfId="0" applyFont="1" applyBorder="1"/>
    <xf numFmtId="0" fontId="26" fillId="0" borderId="9" xfId="0" applyFont="1" applyBorder="1" applyAlignment="1">
      <alignment horizontal="center"/>
    </xf>
    <xf numFmtId="0" fontId="29" fillId="0" borderId="16" xfId="0" applyFont="1" applyBorder="1" applyAlignment="1">
      <alignment wrapText="1"/>
    </xf>
    <xf numFmtId="0" fontId="29" fillId="0" borderId="17" xfId="0" applyFont="1" applyBorder="1" applyAlignment="1">
      <alignment horizontal="center" wrapText="1"/>
    </xf>
    <xf numFmtId="14" fontId="0" fillId="0" borderId="17" xfId="0" applyNumberFormat="1" applyBorder="1"/>
    <xf numFmtId="0" fontId="0" fillId="0" borderId="18" xfId="0" applyBorder="1"/>
    <xf numFmtId="0" fontId="25" fillId="0" borderId="9" xfId="10" applyFont="1" applyBorder="1" applyAlignment="1">
      <alignment horizontal="left"/>
    </xf>
    <xf numFmtId="0" fontId="25" fillId="0" borderId="10" xfId="10" applyFont="1" applyBorder="1" applyAlignment="1">
      <alignment horizontal="right"/>
    </xf>
    <xf numFmtId="0" fontId="31" fillId="9" borderId="15" xfId="12" applyFont="1" applyFill="1" applyBorder="1" applyAlignment="1">
      <alignment horizontal="center" vertical="center"/>
    </xf>
    <xf numFmtId="0" fontId="31" fillId="9" borderId="15" xfId="12" applyFont="1" applyFill="1" applyBorder="1" applyAlignment="1">
      <alignment horizontal="left" vertical="center" wrapText="1"/>
    </xf>
    <xf numFmtId="0" fontId="31" fillId="9" borderId="15" xfId="12" applyFont="1" applyFill="1" applyBorder="1" applyAlignment="1">
      <alignment horizontal="center" vertical="center" wrapText="1"/>
    </xf>
    <xf numFmtId="0" fontId="0" fillId="0" borderId="16" xfId="0" applyBorder="1"/>
    <xf numFmtId="0" fontId="0" fillId="0" borderId="18" xfId="0" applyBorder="1" applyAlignment="1">
      <alignment horizontal="center"/>
    </xf>
    <xf numFmtId="0" fontId="0" fillId="0" borderId="19" xfId="0" applyBorder="1"/>
    <xf numFmtId="0" fontId="28" fillId="0" borderId="15" xfId="12" applyFont="1" applyBorder="1" applyAlignment="1">
      <alignment horizontal="center" vertical="center"/>
    </xf>
    <xf numFmtId="0" fontId="28" fillId="0" borderId="15" xfId="12" applyFont="1" applyBorder="1" applyAlignment="1">
      <alignment horizontal="left" vertical="center" wrapText="1"/>
    </xf>
    <xf numFmtId="0" fontId="28" fillId="9" borderId="15" xfId="12" applyFont="1" applyFill="1" applyBorder="1" applyAlignment="1">
      <alignment horizontal="center" vertical="center" wrapText="1"/>
    </xf>
    <xf numFmtId="0" fontId="3" fillId="0" borderId="2" xfId="2" applyNumberFormat="1" applyFill="1" applyAlignment="1" applyProtection="1">
      <alignment horizontal="center"/>
    </xf>
    <xf numFmtId="0" fontId="28" fillId="0" borderId="15" xfId="12" applyFont="1" applyBorder="1" applyAlignment="1">
      <alignment horizontal="center" vertical="center" wrapText="1"/>
    </xf>
    <xf numFmtId="0" fontId="0" fillId="0" borderId="16" xfId="0" applyBorder="1" applyAlignment="1">
      <alignment horizontal="center"/>
    </xf>
    <xf numFmtId="0" fontId="0" fillId="0" borderId="18" xfId="0" applyBorder="1" applyAlignment="1">
      <alignment wrapText="1"/>
    </xf>
    <xf numFmtId="0" fontId="26" fillId="0" borderId="9" xfId="0" applyFont="1" applyBorder="1"/>
    <xf numFmtId="14" fontId="7" fillId="0" borderId="0" xfId="6" applyNumberFormat="1" applyFill="1" applyBorder="1"/>
    <xf numFmtId="0" fontId="0" fillId="0" borderId="0" xfId="0" applyAlignment="1">
      <alignment horizontal="center"/>
    </xf>
    <xf numFmtId="0" fontId="0" fillId="0" borderId="0" xfId="0" applyAlignment="1">
      <alignment horizontal="left"/>
    </xf>
    <xf numFmtId="0" fontId="0" fillId="0" borderId="16" xfId="0" applyBorder="1" applyAlignment="1">
      <alignment wrapText="1"/>
    </xf>
    <xf numFmtId="0" fontId="0" fillId="0" borderId="17" xfId="0" applyBorder="1" applyAlignment="1">
      <alignment wrapText="1"/>
    </xf>
    <xf numFmtId="0" fontId="0" fillId="0" borderId="0" xfId="0" applyAlignment="1">
      <alignment wrapText="1"/>
    </xf>
    <xf numFmtId="0" fontId="3" fillId="0" borderId="2" xfId="2" applyNumberFormat="1" applyFill="1" applyAlignment="1" applyProtection="1">
      <alignment horizontal="center" wrapText="1"/>
    </xf>
    <xf numFmtId="14" fontId="7" fillId="0" borderId="0" xfId="6" applyNumberFormat="1" applyFill="1" applyBorder="1" applyAlignment="1"/>
    <xf numFmtId="0" fontId="32" fillId="0" borderId="9" xfId="10" applyFont="1" applyBorder="1" applyAlignment="1">
      <alignment horizontal="left" vertical="center"/>
    </xf>
    <xf numFmtId="0" fontId="32" fillId="0" borderId="10" xfId="10" applyFont="1" applyBorder="1" applyAlignment="1">
      <alignment horizontal="right" vertical="center"/>
    </xf>
    <xf numFmtId="0" fontId="28" fillId="9" borderId="15" xfId="12" applyFont="1" applyFill="1" applyBorder="1" applyAlignment="1">
      <alignment horizontal="left" vertical="center" wrapText="1"/>
    </xf>
    <xf numFmtId="0" fontId="7" fillId="0" borderId="0" xfId="6" applyNumberFormat="1" applyFill="1" applyBorder="1"/>
    <xf numFmtId="0" fontId="7" fillId="0" borderId="0" xfId="6" applyNumberFormat="1" applyFill="1" applyBorder="1" applyAlignment="1"/>
    <xf numFmtId="0" fontId="0" fillId="0" borderId="17" xfId="0" applyBorder="1"/>
    <xf numFmtId="0" fontId="0" fillId="0" borderId="16" xfId="0" applyBorder="1" applyAlignment="1">
      <alignment horizontal="left"/>
    </xf>
    <xf numFmtId="0" fontId="32" fillId="0" borderId="9" xfId="10" applyFont="1" applyBorder="1" applyAlignment="1">
      <alignment horizontal="left" vertical="center" wrapText="1"/>
    </xf>
    <xf numFmtId="0" fontId="28" fillId="9" borderId="15" xfId="12" applyFont="1" applyFill="1" applyBorder="1" applyAlignment="1">
      <alignment horizontal="center" vertical="center"/>
    </xf>
    <xf numFmtId="0" fontId="12" fillId="0" borderId="0" xfId="0" applyFont="1"/>
    <xf numFmtId="0" fontId="25" fillId="0" borderId="9" xfId="10" applyFont="1" applyBorder="1" applyAlignment="1">
      <alignment horizontal="left" vertical="center"/>
    </xf>
    <xf numFmtId="0" fontId="25" fillId="0" borderId="10" xfId="10" applyFont="1" applyBorder="1" applyAlignment="1">
      <alignment horizontal="right" vertical="center"/>
    </xf>
    <xf numFmtId="49" fontId="0" fillId="0" borderId="17" xfId="0" applyNumberFormat="1" applyBorder="1" applyAlignment="1">
      <alignment horizontal="left" wrapText="1"/>
    </xf>
    <xf numFmtId="0" fontId="0" fillId="0" borderId="18" xfId="0" applyBorder="1" applyAlignment="1">
      <alignment horizontal="left" wrapText="1"/>
    </xf>
    <xf numFmtId="0" fontId="0" fillId="0" borderId="0" xfId="0" applyAlignment="1">
      <alignment horizontal="center" vertical="center"/>
    </xf>
    <xf numFmtId="0" fontId="25" fillId="0" borderId="9" xfId="12" applyFont="1" applyBorder="1" applyAlignment="1">
      <alignment horizontal="left" vertical="center"/>
    </xf>
    <xf numFmtId="0" fontId="25" fillId="0" borderId="10" xfId="12" applyFont="1" applyBorder="1" applyAlignment="1">
      <alignment horizontal="right" vertical="center"/>
    </xf>
    <xf numFmtId="16" fontId="25" fillId="0" borderId="10" xfId="10" applyNumberFormat="1" applyFont="1" applyBorder="1" applyAlignment="1">
      <alignment horizontal="right"/>
    </xf>
    <xf numFmtId="0" fontId="28" fillId="10" borderId="15" xfId="12" applyFont="1" applyFill="1" applyBorder="1" applyAlignment="1">
      <alignment horizontal="center" vertical="center"/>
    </xf>
    <xf numFmtId="0" fontId="28" fillId="10" borderId="15" xfId="12" applyFont="1" applyFill="1" applyBorder="1" applyAlignment="1">
      <alignment horizontal="left" vertical="center" wrapText="1"/>
    </xf>
    <xf numFmtId="0" fontId="28" fillId="10" borderId="15" xfId="12" applyFont="1" applyFill="1" applyBorder="1" applyAlignment="1">
      <alignment horizontal="center" vertical="center" wrapText="1"/>
    </xf>
    <xf numFmtId="0" fontId="12" fillId="0" borderId="0" xfId="0" applyFont="1" applyAlignment="1">
      <alignment wrapText="1"/>
    </xf>
    <xf numFmtId="0" fontId="24" fillId="0" borderId="9" xfId="0" applyFont="1" applyBorder="1" applyAlignment="1">
      <alignment horizontal="left"/>
    </xf>
    <xf numFmtId="0" fontId="24" fillId="0" borderId="10" xfId="0" applyFont="1" applyBorder="1" applyAlignment="1">
      <alignment horizontal="right"/>
    </xf>
    <xf numFmtId="16" fontId="0" fillId="0" borderId="0" xfId="0" applyNumberFormat="1"/>
    <xf numFmtId="0" fontId="28" fillId="9" borderId="20" xfId="12" applyFont="1" applyFill="1" applyBorder="1" applyAlignment="1">
      <alignment horizontal="center" vertical="center"/>
    </xf>
    <xf numFmtId="0" fontId="27" fillId="0" borderId="17" xfId="0" applyFont="1" applyBorder="1"/>
    <xf numFmtId="0" fontId="28" fillId="0" borderId="17" xfId="0" applyFont="1" applyBorder="1" applyAlignment="1">
      <alignment horizontal="center"/>
    </xf>
    <xf numFmtId="0" fontId="28" fillId="0" borderId="17" xfId="0" applyFont="1" applyBorder="1"/>
    <xf numFmtId="164" fontId="0" fillId="0" borderId="0" xfId="0" applyNumberFormat="1"/>
    <xf numFmtId="0" fontId="24" fillId="0" borderId="16" xfId="0" applyFont="1" applyBorder="1" applyAlignment="1">
      <alignment horizontal="left"/>
    </xf>
    <xf numFmtId="0" fontId="25" fillId="0" borderId="17" xfId="10" applyFont="1" applyBorder="1" applyAlignment="1">
      <alignment horizontal="left"/>
    </xf>
    <xf numFmtId="0" fontId="25" fillId="0" borderId="18" xfId="10" applyFont="1" applyBorder="1" applyAlignment="1">
      <alignment horizontal="right"/>
    </xf>
    <xf numFmtId="0" fontId="26" fillId="0" borderId="0" xfId="10" applyFont="1" applyAlignment="1">
      <alignment wrapText="1"/>
    </xf>
    <xf numFmtId="0" fontId="26" fillId="0" borderId="0" xfId="10" applyFont="1" applyAlignment="1">
      <alignment horizontal="center" wrapText="1"/>
    </xf>
    <xf numFmtId="0" fontId="4" fillId="0" borderId="0" xfId="3" applyBorder="1" applyAlignment="1">
      <alignment horizontal="center"/>
    </xf>
    <xf numFmtId="49" fontId="0" fillId="0" borderId="0" xfId="0" applyNumberFormat="1" applyAlignment="1">
      <alignment horizontal="left"/>
    </xf>
    <xf numFmtId="0" fontId="8" fillId="4" borderId="21" xfId="7" applyBorder="1" applyAlignment="1">
      <alignment horizontal="left"/>
    </xf>
    <xf numFmtId="49" fontId="8" fillId="4" borderId="21" xfId="7" applyNumberFormat="1" applyBorder="1" applyAlignment="1">
      <alignment horizontal="left"/>
    </xf>
    <xf numFmtId="0" fontId="0" fillId="0" borderId="22" xfId="0" applyBorder="1"/>
    <xf numFmtId="49" fontId="0" fillId="0" borderId="22" xfId="0" applyNumberFormat="1" applyBorder="1" applyAlignment="1">
      <alignment horizontal="left"/>
    </xf>
    <xf numFmtId="49" fontId="33" fillId="0" borderId="22" xfId="13" applyNumberFormat="1" applyBorder="1" applyAlignment="1">
      <alignment horizontal="left"/>
    </xf>
    <xf numFmtId="1" fontId="36" fillId="0" borderId="23" xfId="7" applyNumberFormat="1" applyFont="1" applyFill="1" applyBorder="1" applyAlignment="1">
      <alignment horizontal="center" wrapText="1"/>
    </xf>
    <xf numFmtId="49" fontId="36" fillId="0" borderId="24" xfId="7" applyNumberFormat="1" applyFont="1" applyFill="1" applyBorder="1" applyAlignment="1">
      <alignment horizontal="center" wrapText="1"/>
    </xf>
    <xf numFmtId="49" fontId="37" fillId="0" borderId="25" xfId="8" applyNumberFormat="1" applyFont="1" applyFill="1" applyBorder="1" applyAlignment="1">
      <alignment horizontal="center" wrapText="1"/>
    </xf>
    <xf numFmtId="165" fontId="36" fillId="0" borderId="24" xfId="7" applyNumberFormat="1" applyFont="1" applyFill="1" applyBorder="1" applyAlignment="1">
      <alignment horizontal="center" wrapText="1"/>
    </xf>
    <xf numFmtId="2" fontId="36" fillId="0" borderId="24" xfId="7" applyNumberFormat="1" applyFont="1" applyFill="1" applyBorder="1" applyAlignment="1">
      <alignment horizontal="center" wrapText="1"/>
    </xf>
    <xf numFmtId="2" fontId="38" fillId="9" borderId="24" xfId="7" applyNumberFormat="1" applyFont="1" applyFill="1" applyBorder="1" applyAlignment="1">
      <alignment horizontal="center" wrapText="1"/>
    </xf>
    <xf numFmtId="49" fontId="36" fillId="0" borderId="24" xfId="14" applyNumberFormat="1" applyFont="1" applyFill="1" applyBorder="1" applyAlignment="1">
      <alignment horizontal="center" wrapText="1"/>
    </xf>
    <xf numFmtId="0" fontId="39" fillId="0" borderId="26" xfId="0" applyFont="1" applyBorder="1" applyAlignment="1">
      <alignment horizontal="center" wrapText="1"/>
    </xf>
    <xf numFmtId="1" fontId="40" fillId="0" borderId="26" xfId="5" applyNumberFormat="1" applyFont="1" applyFill="1" applyBorder="1" applyAlignment="1">
      <alignment horizontal="center" wrapText="1"/>
    </xf>
    <xf numFmtId="2" fontId="40" fillId="0" borderId="27" xfId="5" applyNumberFormat="1" applyFont="1" applyFill="1" applyBorder="1" applyAlignment="1">
      <alignment horizontal="center" wrapText="1"/>
    </xf>
    <xf numFmtId="2" fontId="40" fillId="0" borderId="28" xfId="5" applyNumberFormat="1" applyFont="1" applyFill="1" applyBorder="1" applyAlignment="1">
      <alignment horizontal="center" wrapText="1"/>
    </xf>
    <xf numFmtId="2" fontId="40" fillId="0" borderId="29" xfId="5" applyNumberFormat="1" applyFont="1" applyFill="1" applyBorder="1" applyAlignment="1">
      <alignment horizontal="center" wrapText="1"/>
    </xf>
    <xf numFmtId="14" fontId="41" fillId="0" borderId="25" xfId="6" applyNumberFormat="1" applyFont="1" applyFill="1" applyBorder="1" applyAlignment="1">
      <alignment horizontal="center" wrapText="1"/>
    </xf>
    <xf numFmtId="43" fontId="41" fillId="0" borderId="25" xfId="6" applyNumberFormat="1" applyFont="1" applyFill="1" applyBorder="1" applyAlignment="1">
      <alignment horizontal="center" wrapText="1"/>
    </xf>
    <xf numFmtId="1" fontId="41" fillId="0" borderId="25" xfId="6" applyNumberFormat="1" applyFont="1" applyFill="1" applyBorder="1" applyAlignment="1">
      <alignment horizontal="center" wrapText="1"/>
    </xf>
    <xf numFmtId="49" fontId="39" fillId="0" borderId="30" xfId="15" applyNumberFormat="1" applyFont="1" applyFill="1" applyBorder="1" applyAlignment="1">
      <alignment horizontal="center" wrapText="1"/>
    </xf>
    <xf numFmtId="165" fontId="39" fillId="0" borderId="30" xfId="15" applyNumberFormat="1" applyFont="1" applyFill="1" applyBorder="1" applyAlignment="1">
      <alignment horizontal="center" wrapText="1"/>
    </xf>
    <xf numFmtId="1" fontId="40" fillId="0" borderId="30" xfId="5" applyNumberFormat="1" applyFont="1" applyFill="1" applyBorder="1" applyAlignment="1">
      <alignment horizontal="center" wrapText="1"/>
    </xf>
    <xf numFmtId="2" fontId="40" fillId="0" borderId="30" xfId="5" applyNumberFormat="1" applyFont="1" applyFill="1" applyBorder="1" applyAlignment="1">
      <alignment horizontal="center" wrapText="1"/>
    </xf>
    <xf numFmtId="0" fontId="0" fillId="10" borderId="15" xfId="0" applyFill="1" applyBorder="1" applyAlignment="1">
      <alignment horizontal="center" wrapText="1"/>
    </xf>
    <xf numFmtId="1" fontId="40" fillId="0" borderId="31" xfId="5" applyNumberFormat="1" applyFont="1" applyFill="1" applyBorder="1" applyAlignment="1">
      <alignment horizontal="center" wrapText="1"/>
    </xf>
    <xf numFmtId="2" fontId="40" fillId="0" borderId="31" xfId="5" applyNumberFormat="1" applyFont="1" applyFill="1" applyBorder="1" applyAlignment="1">
      <alignment horizontal="center" wrapText="1"/>
    </xf>
    <xf numFmtId="2" fontId="37" fillId="0" borderId="25" xfId="8" applyNumberFormat="1" applyFont="1" applyFill="1" applyBorder="1" applyAlignment="1">
      <alignment horizontal="center" wrapText="1"/>
    </xf>
    <xf numFmtId="49" fontId="37" fillId="0" borderId="32" xfId="8" applyNumberFormat="1" applyFont="1" applyFill="1" applyBorder="1" applyAlignment="1">
      <alignment horizontal="center" wrapText="1"/>
    </xf>
    <xf numFmtId="0" fontId="43" fillId="0" borderId="0" xfId="0" applyFont="1" applyAlignment="1">
      <alignment horizontal="center" wrapText="1"/>
    </xf>
    <xf numFmtId="165" fontId="0" fillId="0" borderId="0" xfId="0" applyNumberFormat="1"/>
    <xf numFmtId="2" fontId="0" fillId="0" borderId="0" xfId="0" applyNumberFormat="1"/>
    <xf numFmtId="1" fontId="0" fillId="0" borderId="0" xfId="0" applyNumberFormat="1"/>
    <xf numFmtId="49" fontId="44" fillId="4" borderId="5" xfId="7" applyNumberFormat="1" applyFont="1" applyAlignment="1">
      <alignment horizontal="center" wrapText="1"/>
    </xf>
    <xf numFmtId="0" fontId="44" fillId="4" borderId="5" xfId="7" applyNumberFormat="1" applyFont="1" applyAlignment="1">
      <alignment horizontal="center" wrapText="1"/>
    </xf>
    <xf numFmtId="2" fontId="44" fillId="4" borderId="5" xfId="7" applyNumberFormat="1" applyFont="1" applyAlignment="1">
      <alignment horizontal="center" vertical="center" wrapText="1"/>
    </xf>
    <xf numFmtId="0" fontId="45" fillId="0" borderId="0" xfId="0" applyFont="1"/>
    <xf numFmtId="49" fontId="36" fillId="0" borderId="15" xfId="7" applyNumberFormat="1" applyFont="1" applyFill="1" applyBorder="1" applyAlignment="1" applyProtection="1">
      <alignment horizontal="left" wrapText="1"/>
      <protection locked="0"/>
    </xf>
    <xf numFmtId="49" fontId="36" fillId="0" borderId="15" xfId="7" applyNumberFormat="1" applyFont="1" applyFill="1" applyBorder="1" applyAlignment="1">
      <alignment horizontal="left" wrapText="1"/>
    </xf>
    <xf numFmtId="0" fontId="36" fillId="0" borderId="15" xfId="7" applyFont="1" applyFill="1" applyBorder="1" applyAlignment="1">
      <alignment horizontal="left" wrapText="1"/>
    </xf>
    <xf numFmtId="43" fontId="36" fillId="0" borderId="15" xfId="7" applyNumberFormat="1" applyFont="1" applyFill="1" applyBorder="1" applyAlignment="1">
      <alignment horizontal="left" wrapText="1"/>
    </xf>
    <xf numFmtId="165" fontId="36" fillId="0" borderId="15" xfId="7" applyNumberFormat="1" applyFont="1" applyFill="1" applyBorder="1" applyAlignment="1" applyProtection="1">
      <alignment horizontal="left" wrapText="1"/>
      <protection locked="0"/>
    </xf>
    <xf numFmtId="0" fontId="0" fillId="0" borderId="0" xfId="0" applyAlignment="1">
      <alignment horizontal="left" wrapText="1"/>
    </xf>
    <xf numFmtId="0" fontId="0" fillId="0" borderId="0" xfId="0" applyAlignment="1" applyProtection="1">
      <alignment horizontal="center"/>
      <protection locked="0"/>
    </xf>
    <xf numFmtId="49" fontId="0" fillId="0" borderId="0" xfId="0" applyNumberFormat="1" applyProtection="1">
      <protection locked="0"/>
    </xf>
    <xf numFmtId="49" fontId="0" fillId="0" borderId="0" xfId="0" applyNumberFormat="1" applyAlignment="1" applyProtection="1">
      <alignment horizontal="right"/>
      <protection locked="0"/>
    </xf>
    <xf numFmtId="49" fontId="0" fillId="0" borderId="0" xfId="0" applyNumberFormat="1" applyAlignment="1" applyProtection="1">
      <alignment horizontal="left"/>
      <protection locked="0"/>
    </xf>
    <xf numFmtId="43" fontId="0" fillId="0" borderId="0" xfId="16" applyFont="1" applyFill="1" applyBorder="1"/>
    <xf numFmtId="49" fontId="0" fillId="0" borderId="0" xfId="0" applyNumberFormat="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center"/>
      <protection locked="0"/>
    </xf>
    <xf numFmtId="1" fontId="0" fillId="0" borderId="0" xfId="0" applyNumberFormat="1" applyAlignment="1" applyProtection="1">
      <alignment horizontal="right"/>
      <protection locked="0"/>
    </xf>
    <xf numFmtId="4" fontId="0" fillId="0" borderId="0" xfId="0" applyNumberFormat="1" applyAlignment="1" applyProtection="1">
      <alignment horizontal="right"/>
      <protection locked="0"/>
    </xf>
    <xf numFmtId="0" fontId="0" fillId="0" borderId="0" xfId="0" applyProtection="1">
      <protection locked="0"/>
    </xf>
    <xf numFmtId="0" fontId="43" fillId="0" borderId="0" xfId="0" applyFont="1" applyAlignment="1" applyProtection="1">
      <alignment horizontal="center"/>
      <protection locked="0"/>
    </xf>
    <xf numFmtId="49" fontId="46" fillId="0" borderId="0" xfId="0" applyNumberFormat="1" applyFont="1" applyAlignment="1" applyProtection="1">
      <alignment horizontal="right"/>
      <protection locked="0"/>
    </xf>
    <xf numFmtId="43" fontId="1" fillId="0" borderId="0" xfId="16" applyFont="1" applyFill="1" applyBorder="1"/>
    <xf numFmtId="49" fontId="43" fillId="0" borderId="0" xfId="0" applyNumberFormat="1" applyFont="1" applyAlignment="1" applyProtection="1">
      <alignment horizontal="center"/>
      <protection locked="0"/>
    </xf>
    <xf numFmtId="1" fontId="43" fillId="0" borderId="0" xfId="0" applyNumberFormat="1" applyFont="1" applyAlignment="1" applyProtection="1">
      <alignment horizontal="right"/>
      <protection locked="0"/>
    </xf>
    <xf numFmtId="4" fontId="43" fillId="0" borderId="0" xfId="0" applyNumberFormat="1" applyFont="1" applyAlignment="1" applyProtection="1">
      <alignment horizontal="right"/>
      <protection locked="0"/>
    </xf>
    <xf numFmtId="49" fontId="24" fillId="0" borderId="0" xfId="0" applyNumberFormat="1" applyFont="1" applyAlignment="1" applyProtection="1">
      <alignment horizontal="right"/>
      <protection locked="0"/>
    </xf>
    <xf numFmtId="49" fontId="45" fillId="0" borderId="0" xfId="0" applyNumberFormat="1" applyFont="1" applyAlignment="1" applyProtection="1">
      <alignment horizontal="right"/>
      <protection locked="0"/>
    </xf>
    <xf numFmtId="0" fontId="45" fillId="0" borderId="0" xfId="0" applyFont="1" applyProtection="1">
      <protection locked="0"/>
    </xf>
    <xf numFmtId="49" fontId="45" fillId="0" borderId="0" xfId="0" applyNumberFormat="1" applyFont="1" applyProtection="1">
      <protection locked="0"/>
    </xf>
    <xf numFmtId="49" fontId="43" fillId="0" borderId="0" xfId="0" applyNumberFormat="1" applyFont="1" applyAlignment="1" applyProtection="1">
      <alignment horizontal="left"/>
      <protection locked="0"/>
    </xf>
    <xf numFmtId="49" fontId="43" fillId="0" borderId="0" xfId="0" applyNumberFormat="1" applyFont="1" applyAlignment="1" applyProtection="1">
      <alignment horizontal="left" vertical="center"/>
      <protection locked="0"/>
    </xf>
    <xf numFmtId="49" fontId="24" fillId="0" borderId="0" xfId="0" applyNumberFormat="1" applyFont="1" applyAlignment="1" applyProtection="1">
      <alignment horizontal="left"/>
      <protection locked="0"/>
    </xf>
    <xf numFmtId="0" fontId="24" fillId="0" borderId="0" xfId="0" applyFont="1" applyAlignment="1" applyProtection="1">
      <alignment horizontal="left"/>
      <protection locked="0"/>
    </xf>
    <xf numFmtId="49" fontId="47" fillId="0" borderId="0" xfId="17" applyNumberFormat="1" applyFont="1" applyFill="1" applyBorder="1" applyProtection="1">
      <protection locked="0"/>
    </xf>
    <xf numFmtId="43" fontId="1" fillId="0" borderId="0" xfId="14" applyFont="1" applyFill="1" applyBorder="1"/>
    <xf numFmtId="49" fontId="36" fillId="0" borderId="23" xfId="7" applyNumberFormat="1" applyFont="1" applyFill="1" applyBorder="1" applyAlignment="1">
      <alignment horizontal="center" wrapText="1"/>
    </xf>
    <xf numFmtId="43" fontId="36" fillId="0" borderId="24" xfId="14" applyFont="1" applyFill="1" applyBorder="1" applyAlignment="1">
      <alignment horizontal="center" wrapText="1"/>
    </xf>
    <xf numFmtId="2" fontId="36" fillId="0" borderId="24" xfId="14" applyNumberFormat="1" applyFont="1" applyFill="1" applyBorder="1" applyAlignment="1">
      <alignment horizontal="center" wrapText="1"/>
    </xf>
    <xf numFmtId="0" fontId="12" fillId="10" borderId="15" xfId="0" applyFont="1" applyFill="1" applyBorder="1" applyAlignment="1">
      <alignment horizontal="center" wrapText="1"/>
    </xf>
    <xf numFmtId="0" fontId="36" fillId="0" borderId="24" xfId="7" applyFont="1" applyFill="1" applyBorder="1" applyAlignment="1">
      <alignment horizontal="center" wrapText="1"/>
    </xf>
    <xf numFmtId="0" fontId="36" fillId="0" borderId="33" xfId="7" applyFont="1" applyFill="1" applyBorder="1" applyAlignment="1">
      <alignment horizontal="center" wrapText="1"/>
    </xf>
    <xf numFmtId="43" fontId="0" fillId="0" borderId="0" xfId="14" applyFont="1"/>
    <xf numFmtId="49" fontId="48" fillId="12" borderId="34" xfId="0" applyNumberFormat="1" applyFont="1" applyFill="1" applyBorder="1" applyAlignment="1">
      <alignment horizontal="center"/>
    </xf>
    <xf numFmtId="43" fontId="48" fillId="13" borderId="34" xfId="14" applyFont="1" applyFill="1" applyBorder="1" applyAlignment="1">
      <alignment horizontal="center"/>
    </xf>
    <xf numFmtId="0" fontId="48" fillId="13" borderId="15" xfId="0" applyFont="1" applyFill="1" applyBorder="1" applyAlignment="1">
      <alignment horizontal="center"/>
    </xf>
    <xf numFmtId="49" fontId="0" fillId="12" borderId="34" xfId="0" applyNumberFormat="1" applyFill="1" applyBorder="1"/>
    <xf numFmtId="43" fontId="0" fillId="13" borderId="34" xfId="14" applyFont="1" applyFill="1" applyBorder="1"/>
    <xf numFmtId="0" fontId="0" fillId="13" borderId="15" xfId="0" applyFill="1" applyBorder="1"/>
    <xf numFmtId="43" fontId="0" fillId="0" borderId="0" xfId="0" applyNumberFormat="1"/>
    <xf numFmtId="0" fontId="0" fillId="10" borderId="0" xfId="0" applyFill="1"/>
    <xf numFmtId="0" fontId="8" fillId="4" borderId="21" xfId="7" applyBorder="1" applyAlignment="1">
      <alignment horizontal="center" vertical="center" wrapText="1"/>
    </xf>
    <xf numFmtId="49" fontId="8" fillId="4" borderId="21" xfId="7" applyNumberFormat="1" applyBorder="1" applyAlignment="1">
      <alignment horizontal="center" vertical="center" wrapText="1"/>
    </xf>
    <xf numFmtId="1" fontId="8" fillId="4" borderId="21" xfId="7" applyNumberFormat="1" applyBorder="1" applyAlignment="1">
      <alignment horizontal="center" vertical="center" wrapText="1"/>
    </xf>
    <xf numFmtId="165" fontId="8" fillId="4" borderId="21" xfId="7" applyNumberFormat="1" applyBorder="1" applyAlignment="1">
      <alignment horizontal="center" vertical="center" wrapText="1"/>
    </xf>
    <xf numFmtId="14" fontId="0" fillId="10" borderId="0" xfId="0" applyNumberFormat="1" applyFill="1"/>
    <xf numFmtId="0" fontId="49" fillId="0" borderId="35" xfId="0" applyFont="1" applyBorder="1" applyProtection="1">
      <protection locked="0"/>
    </xf>
    <xf numFmtId="49" fontId="49" fillId="0" borderId="35" xfId="0" applyNumberFormat="1" applyFont="1" applyBorder="1" applyProtection="1">
      <protection locked="0"/>
    </xf>
    <xf numFmtId="49" fontId="49" fillId="0" borderId="35" xfId="0" applyNumberFormat="1" applyFont="1" applyBorder="1" applyAlignment="1" applyProtection="1">
      <alignment horizontal="center"/>
      <protection locked="0"/>
    </xf>
    <xf numFmtId="1" fontId="24" fillId="0" borderId="35" xfId="0" applyNumberFormat="1" applyFont="1" applyBorder="1" applyAlignment="1" applyProtection="1">
      <alignment horizontal="center"/>
      <protection locked="0"/>
    </xf>
    <xf numFmtId="49" fontId="50" fillId="0" borderId="35" xfId="0" applyNumberFormat="1" applyFont="1" applyBorder="1" applyAlignment="1">
      <alignment horizontal="left" vertical="center" wrapText="1"/>
    </xf>
    <xf numFmtId="165" fontId="24" fillId="0" borderId="35" xfId="0" applyNumberFormat="1" applyFont="1" applyBorder="1" applyAlignment="1">
      <alignment horizontal="right" vertical="center" wrapText="1"/>
    </xf>
    <xf numFmtId="49" fontId="0" fillId="0" borderId="35" xfId="0" applyNumberFormat="1" applyBorder="1"/>
    <xf numFmtId="1" fontId="24" fillId="0" borderId="35" xfId="0" applyNumberFormat="1" applyFont="1" applyBorder="1" applyAlignment="1">
      <alignment horizontal="center"/>
    </xf>
    <xf numFmtId="49" fontId="49" fillId="0" borderId="35" xfId="0" applyNumberFormat="1" applyFont="1" applyBorder="1" applyAlignment="1" applyProtection="1">
      <alignment horizontal="right"/>
      <protection locked="0"/>
    </xf>
    <xf numFmtId="1" fontId="49" fillId="0" borderId="35" xfId="14" applyNumberFormat="1" applyFont="1" applyBorder="1" applyAlignment="1" applyProtection="1">
      <alignment horizontal="center"/>
      <protection locked="0"/>
    </xf>
    <xf numFmtId="1" fontId="49" fillId="0" borderId="35" xfId="14" applyNumberFormat="1" applyFont="1" applyBorder="1" applyAlignment="1" applyProtection="1">
      <alignment horizontal="right"/>
      <protection locked="0"/>
    </xf>
    <xf numFmtId="0" fontId="49" fillId="0" borderId="0" xfId="0" applyFont="1"/>
    <xf numFmtId="49" fontId="49" fillId="0" borderId="0" xfId="0" applyNumberFormat="1" applyFont="1"/>
    <xf numFmtId="1" fontId="49" fillId="0" borderId="0" xfId="14" applyNumberFormat="1" applyFont="1" applyAlignment="1">
      <alignment horizontal="right"/>
    </xf>
    <xf numFmtId="165" fontId="0" fillId="10" borderId="0" xfId="0" applyNumberFormat="1" applyFill="1"/>
    <xf numFmtId="0" fontId="51" fillId="0" borderId="0" xfId="0" applyFont="1"/>
    <xf numFmtId="0" fontId="52" fillId="0" borderId="0" xfId="0" applyFont="1" applyAlignment="1">
      <alignment horizontal="center"/>
    </xf>
    <xf numFmtId="0" fontId="53" fillId="5" borderId="6" xfId="9" applyFont="1"/>
    <xf numFmtId="0" fontId="53" fillId="5" borderId="6" xfId="9" applyFont="1" applyAlignment="1">
      <alignment horizontal="left"/>
    </xf>
    <xf numFmtId="0" fontId="24" fillId="10" borderId="0" xfId="0" applyFont="1" applyFill="1"/>
    <xf numFmtId="0" fontId="54" fillId="14" borderId="0" xfId="0" applyFont="1" applyFill="1" applyAlignment="1" applyProtection="1">
      <alignment horizontal="center" vertical="center"/>
      <protection hidden="1"/>
    </xf>
    <xf numFmtId="0" fontId="24" fillId="14" borderId="0" xfId="0" applyFont="1" applyFill="1" applyProtection="1">
      <protection hidden="1"/>
    </xf>
    <xf numFmtId="0" fontId="55" fillId="0" borderId="0" xfId="0" applyFont="1"/>
    <xf numFmtId="0" fontId="9" fillId="4" borderId="4" xfId="8" applyNumberFormat="1"/>
    <xf numFmtId="14" fontId="9" fillId="4" borderId="4" xfId="8" applyNumberFormat="1"/>
    <xf numFmtId="0" fontId="52" fillId="0" borderId="0" xfId="0" applyFont="1"/>
    <xf numFmtId="0" fontId="53" fillId="5" borderId="6" xfId="9" applyFont="1" applyAlignment="1" applyProtection="1">
      <alignment horizontal="left" wrapText="1"/>
      <protection hidden="1"/>
    </xf>
    <xf numFmtId="0" fontId="56" fillId="0" borderId="0" xfId="0" applyFont="1"/>
    <xf numFmtId="2" fontId="57" fillId="15" borderId="36" xfId="0" applyNumberFormat="1" applyFont="1" applyFill="1" applyBorder="1" applyAlignment="1" applyProtection="1">
      <alignment horizontal="center" vertical="center" wrapText="1"/>
      <protection hidden="1"/>
    </xf>
    <xf numFmtId="2" fontId="57" fillId="15" borderId="37" xfId="0" applyNumberFormat="1" applyFont="1" applyFill="1" applyBorder="1" applyAlignment="1" applyProtection="1">
      <alignment horizontal="center" vertical="center" wrapText="1"/>
      <protection hidden="1"/>
    </xf>
    <xf numFmtId="0" fontId="58" fillId="15" borderId="37" xfId="0" applyFont="1" applyFill="1" applyBorder="1" applyAlignment="1" applyProtection="1">
      <alignment horizontal="center" vertical="center" wrapText="1"/>
      <protection hidden="1"/>
    </xf>
    <xf numFmtId="2" fontId="57" fillId="15" borderId="38" xfId="0" applyNumberFormat="1" applyFont="1" applyFill="1" applyBorder="1" applyAlignment="1" applyProtection="1">
      <alignment horizontal="center" vertical="center" wrapText="1"/>
      <protection hidden="1"/>
    </xf>
    <xf numFmtId="49" fontId="59" fillId="16" borderId="39" xfId="0" applyNumberFormat="1" applyFont="1" applyFill="1" applyBorder="1" applyAlignment="1" applyProtection="1">
      <alignment horizontal="left" vertical="center" wrapText="1"/>
      <protection hidden="1"/>
    </xf>
    <xf numFmtId="0" fontId="59" fillId="16" borderId="39" xfId="0" applyFont="1" applyFill="1" applyBorder="1" applyAlignment="1" applyProtection="1">
      <alignment horizontal="left" vertical="center" wrapText="1"/>
      <protection hidden="1"/>
    </xf>
    <xf numFmtId="0" fontId="60" fillId="16" borderId="39" xfId="0" applyFont="1" applyFill="1" applyBorder="1" applyAlignment="1" applyProtection="1">
      <alignment horizontal="center" vertical="center" wrapText="1"/>
      <protection hidden="1"/>
    </xf>
    <xf numFmtId="0" fontId="61" fillId="16" borderId="39" xfId="0" applyFont="1" applyFill="1" applyBorder="1" applyAlignment="1" applyProtection="1">
      <alignment horizontal="center" vertical="center" wrapText="1"/>
      <protection hidden="1"/>
    </xf>
    <xf numFmtId="0" fontId="12" fillId="5" borderId="6" xfId="9" applyFont="1"/>
    <xf numFmtId="0" fontId="62" fillId="14" borderId="39" xfId="0" applyFont="1" applyFill="1" applyBorder="1" applyAlignment="1" applyProtection="1">
      <alignment horizontal="left"/>
      <protection hidden="1"/>
    </xf>
    <xf numFmtId="0" fontId="62" fillId="14" borderId="39" xfId="0" applyFont="1" applyFill="1" applyBorder="1" applyAlignment="1" applyProtection="1">
      <alignment horizontal="left" vertical="center"/>
      <protection hidden="1"/>
    </xf>
    <xf numFmtId="0" fontId="63" fillId="14" borderId="39" xfId="14" applyNumberFormat="1" applyFont="1" applyFill="1" applyBorder="1" applyAlignment="1" applyProtection="1">
      <alignment horizontal="center" vertical="center"/>
      <protection hidden="1"/>
    </xf>
    <xf numFmtId="43" fontId="64" fillId="14" borderId="39" xfId="14" applyFont="1" applyFill="1" applyBorder="1"/>
    <xf numFmtId="43" fontId="64" fillId="14" borderId="39" xfId="14" applyFont="1" applyFill="1" applyBorder="1" applyProtection="1">
      <protection hidden="1"/>
    </xf>
    <xf numFmtId="0" fontId="62" fillId="14" borderId="39" xfId="18" applyNumberFormat="1" applyFont="1" applyFill="1" applyBorder="1" applyAlignment="1" applyProtection="1">
      <alignment horizontal="center" vertical="center"/>
      <protection hidden="1"/>
    </xf>
    <xf numFmtId="43" fontId="62" fillId="14" borderId="39" xfId="18" applyFont="1" applyFill="1" applyBorder="1"/>
    <xf numFmtId="43" fontId="62" fillId="14" borderId="39" xfId="18" applyFont="1" applyFill="1" applyBorder="1" applyProtection="1">
      <protection hidden="1"/>
    </xf>
    <xf numFmtId="43" fontId="64" fillId="14" borderId="39" xfId="18" applyFont="1" applyFill="1" applyBorder="1" applyProtection="1">
      <protection hidden="1"/>
    </xf>
    <xf numFmtId="0" fontId="62" fillId="14" borderId="39" xfId="0" applyFont="1" applyFill="1" applyBorder="1" applyAlignment="1" applyProtection="1">
      <alignment horizontal="left" vertical="center" wrapText="1"/>
      <protection hidden="1"/>
    </xf>
    <xf numFmtId="49" fontId="65" fillId="14" borderId="40" xfId="17" applyNumberFormat="1" applyFont="1" applyFill="1" applyBorder="1" applyAlignment="1" applyProtection="1">
      <alignment horizontal="left"/>
      <protection hidden="1"/>
    </xf>
    <xf numFmtId="166" fontId="62" fillId="14" borderId="41" xfId="0" applyNumberFormat="1" applyFont="1" applyFill="1" applyBorder="1" applyAlignment="1" applyProtection="1">
      <alignment horizontal="left" vertical="center" wrapText="1"/>
      <protection hidden="1"/>
    </xf>
    <xf numFmtId="0" fontId="63" fillId="14" borderId="42" xfId="18" applyNumberFormat="1" applyFont="1" applyFill="1" applyBorder="1" applyAlignment="1" applyProtection="1">
      <alignment horizontal="center" vertical="center"/>
      <protection hidden="1"/>
    </xf>
    <xf numFmtId="43" fontId="64" fillId="14" borderId="42" xfId="18" applyFont="1" applyFill="1" applyBorder="1" applyProtection="1">
      <protection hidden="1"/>
    </xf>
    <xf numFmtId="49" fontId="62" fillId="14" borderId="0" xfId="0" applyNumberFormat="1" applyFont="1" applyFill="1" applyAlignment="1" applyProtection="1">
      <alignment horizontal="left"/>
      <protection hidden="1"/>
    </xf>
    <xf numFmtId="0" fontId="62" fillId="14" borderId="0" xfId="0" applyFont="1" applyFill="1" applyAlignment="1" applyProtection="1">
      <alignment horizontal="left" wrapText="1"/>
      <protection hidden="1"/>
    </xf>
    <xf numFmtId="0" fontId="63" fillId="14" borderId="0" xfId="0" applyFont="1" applyFill="1" applyAlignment="1" applyProtection="1">
      <alignment horizontal="center"/>
      <protection hidden="1"/>
    </xf>
    <xf numFmtId="0" fontId="64" fillId="14" borderId="0" xfId="0" applyFont="1" applyFill="1" applyProtection="1">
      <protection hidden="1"/>
    </xf>
    <xf numFmtId="0" fontId="64" fillId="14" borderId="43" xfId="0" applyFont="1" applyFill="1" applyBorder="1" applyProtection="1">
      <protection hidden="1"/>
    </xf>
    <xf numFmtId="2" fontId="65" fillId="15" borderId="36" xfId="0" applyNumberFormat="1" applyFont="1" applyFill="1" applyBorder="1" applyAlignment="1" applyProtection="1">
      <alignment horizontal="center" vertical="center" wrapText="1"/>
      <protection hidden="1"/>
    </xf>
    <xf numFmtId="2" fontId="65" fillId="15" borderId="37" xfId="0" applyNumberFormat="1" applyFont="1" applyFill="1" applyBorder="1" applyAlignment="1" applyProtection="1">
      <alignment horizontal="center" vertical="center" wrapText="1"/>
      <protection hidden="1"/>
    </xf>
    <xf numFmtId="49" fontId="59" fillId="16" borderId="42" xfId="0" applyNumberFormat="1" applyFont="1" applyFill="1" applyBorder="1" applyAlignment="1" applyProtection="1">
      <alignment horizontal="left" vertical="center" wrapText="1"/>
      <protection hidden="1"/>
    </xf>
    <xf numFmtId="0" fontId="59" fillId="16" borderId="42" xfId="0" applyFont="1" applyFill="1" applyBorder="1" applyAlignment="1" applyProtection="1">
      <alignment horizontal="left" vertical="center" wrapText="1"/>
      <protection hidden="1"/>
    </xf>
    <xf numFmtId="0" fontId="60" fillId="16" borderId="42" xfId="0" applyFont="1" applyFill="1" applyBorder="1" applyAlignment="1" applyProtection="1">
      <alignment horizontal="center" vertical="center" wrapText="1"/>
      <protection hidden="1"/>
    </xf>
    <xf numFmtId="0" fontId="61" fillId="16" borderId="42" xfId="0" applyFont="1" applyFill="1" applyBorder="1" applyAlignment="1" applyProtection="1">
      <alignment horizontal="center" vertical="center" wrapText="1"/>
      <protection hidden="1"/>
    </xf>
    <xf numFmtId="166" fontId="62" fillId="14" borderId="39" xfId="0" applyNumberFormat="1" applyFont="1" applyFill="1" applyBorder="1" applyAlignment="1" applyProtection="1">
      <alignment horizontal="left"/>
      <protection hidden="1"/>
    </xf>
    <xf numFmtId="49" fontId="65" fillId="14" borderId="44" xfId="17" applyNumberFormat="1" applyFont="1" applyFill="1" applyBorder="1" applyAlignment="1" applyProtection="1">
      <alignment horizontal="left"/>
      <protection hidden="1"/>
    </xf>
    <xf numFmtId="166" fontId="62" fillId="14" borderId="45" xfId="0" applyNumberFormat="1" applyFont="1" applyFill="1" applyBorder="1" applyAlignment="1" applyProtection="1">
      <alignment horizontal="left" vertical="center"/>
      <protection hidden="1"/>
    </xf>
    <xf numFmtId="0" fontId="63" fillId="14" borderId="46" xfId="18" applyNumberFormat="1" applyFont="1" applyFill="1" applyBorder="1" applyAlignment="1" applyProtection="1">
      <alignment horizontal="center"/>
      <protection hidden="1"/>
    </xf>
    <xf numFmtId="43" fontId="64" fillId="14" borderId="46" xfId="18" applyFont="1" applyFill="1" applyBorder="1" applyProtection="1">
      <protection hidden="1"/>
    </xf>
    <xf numFmtId="0" fontId="62" fillId="0" borderId="0" xfId="0" applyFont="1" applyAlignment="1" applyProtection="1">
      <alignment horizontal="left" wrapText="1"/>
      <protection hidden="1"/>
    </xf>
    <xf numFmtId="0" fontId="61" fillId="14" borderId="43" xfId="0" applyFont="1" applyFill="1" applyBorder="1" applyProtection="1">
      <protection hidden="1"/>
    </xf>
    <xf numFmtId="2" fontId="65" fillId="15" borderId="47" xfId="0" applyNumberFormat="1" applyFont="1" applyFill="1" applyBorder="1" applyAlignment="1" applyProtection="1">
      <alignment horizontal="center" vertical="center" wrapText="1"/>
      <protection hidden="1"/>
    </xf>
    <xf numFmtId="2" fontId="65" fillId="15" borderId="0" xfId="0" applyNumberFormat="1" applyFont="1" applyFill="1" applyAlignment="1" applyProtection="1">
      <alignment horizontal="center" vertical="center" wrapText="1"/>
      <protection hidden="1"/>
    </xf>
    <xf numFmtId="0" fontId="58" fillId="15" borderId="0" xfId="0" applyFont="1" applyFill="1" applyAlignment="1" applyProtection="1">
      <alignment horizontal="center" vertical="center" wrapText="1"/>
      <protection hidden="1"/>
    </xf>
    <xf numFmtId="2" fontId="57" fillId="15" borderId="0" xfId="0" applyNumberFormat="1" applyFont="1" applyFill="1" applyAlignment="1" applyProtection="1">
      <alignment horizontal="center" vertical="center" wrapText="1"/>
      <protection hidden="1"/>
    </xf>
    <xf numFmtId="49" fontId="66" fillId="16" borderId="39" xfId="0" applyNumberFormat="1" applyFont="1" applyFill="1" applyBorder="1" applyAlignment="1" applyProtection="1">
      <alignment horizontal="left" vertical="center" wrapText="1"/>
      <protection hidden="1"/>
    </xf>
    <xf numFmtId="0" fontId="66" fillId="16" borderId="36" xfId="0" applyFont="1" applyFill="1" applyBorder="1" applyAlignment="1" applyProtection="1">
      <alignment horizontal="left" vertical="center" wrapText="1"/>
      <protection hidden="1"/>
    </xf>
    <xf numFmtId="0" fontId="60" fillId="16" borderId="38" xfId="0" applyFont="1" applyFill="1" applyBorder="1" applyAlignment="1" applyProtection="1">
      <alignment horizontal="center" vertical="center" wrapText="1"/>
      <protection hidden="1"/>
    </xf>
    <xf numFmtId="0" fontId="61" fillId="16" borderId="47" xfId="0" applyFont="1" applyFill="1" applyBorder="1" applyAlignment="1" applyProtection="1">
      <alignment horizontal="center" vertical="center" wrapText="1"/>
      <protection hidden="1"/>
    </xf>
    <xf numFmtId="0" fontId="61" fillId="16" borderId="0" xfId="0" applyFont="1" applyFill="1" applyAlignment="1" applyProtection="1">
      <alignment horizontal="center" vertical="center" wrapText="1"/>
      <protection hidden="1"/>
    </xf>
    <xf numFmtId="0" fontId="61" fillId="16" borderId="43" xfId="0" applyFont="1" applyFill="1" applyBorder="1" applyAlignment="1" applyProtection="1">
      <alignment horizontal="center" vertical="center" wrapText="1"/>
      <protection hidden="1"/>
    </xf>
    <xf numFmtId="0" fontId="61" fillId="16" borderId="40" xfId="0" applyFont="1" applyFill="1" applyBorder="1" applyAlignment="1" applyProtection="1">
      <alignment horizontal="center" vertical="center" wrapText="1"/>
      <protection hidden="1"/>
    </xf>
    <xf numFmtId="0" fontId="61" fillId="16" borderId="48" xfId="0" applyFont="1" applyFill="1" applyBorder="1" applyAlignment="1" applyProtection="1">
      <alignment horizontal="center" vertical="center" wrapText="1"/>
      <protection hidden="1"/>
    </xf>
    <xf numFmtId="166" fontId="62" fillId="14" borderId="36" xfId="0" applyNumberFormat="1" applyFont="1" applyFill="1" applyBorder="1" applyAlignment="1">
      <alignment horizontal="left" vertical="center"/>
    </xf>
    <xf numFmtId="166" fontId="62" fillId="14" borderId="38" xfId="0" applyNumberFormat="1" applyFont="1" applyFill="1" applyBorder="1" applyAlignment="1">
      <alignment horizontal="left" vertical="center"/>
    </xf>
    <xf numFmtId="0" fontId="63" fillId="14" borderId="36" xfId="14" applyNumberFormat="1" applyFont="1" applyFill="1" applyBorder="1" applyAlignment="1" applyProtection="1">
      <alignment horizontal="center" vertical="center" wrapText="1"/>
      <protection hidden="1"/>
    </xf>
    <xf numFmtId="0" fontId="63" fillId="14" borderId="37" xfId="14" applyNumberFormat="1" applyFont="1" applyFill="1" applyBorder="1" applyAlignment="1" applyProtection="1">
      <alignment horizontal="center" vertical="center"/>
      <protection hidden="1"/>
    </xf>
    <xf numFmtId="0" fontId="63" fillId="14" borderId="38" xfId="14" applyNumberFormat="1" applyFont="1" applyFill="1" applyBorder="1" applyAlignment="1" applyProtection="1">
      <alignment horizontal="center" vertical="center"/>
      <protection hidden="1"/>
    </xf>
    <xf numFmtId="43" fontId="62" fillId="14" borderId="36" xfId="14" applyFont="1" applyFill="1" applyBorder="1" applyAlignment="1">
      <alignment horizontal="center"/>
    </xf>
    <xf numFmtId="43" fontId="62" fillId="14" borderId="37" xfId="14" applyFont="1" applyFill="1" applyBorder="1" applyAlignment="1">
      <alignment horizontal="center"/>
    </xf>
    <xf numFmtId="43" fontId="62" fillId="14" borderId="38" xfId="14" applyFont="1" applyFill="1" applyBorder="1" applyAlignment="1">
      <alignment horizontal="center"/>
    </xf>
    <xf numFmtId="49" fontId="62" fillId="14" borderId="44" xfId="0" applyNumberFormat="1" applyFont="1" applyFill="1" applyBorder="1" applyAlignment="1" applyProtection="1">
      <alignment horizontal="left"/>
      <protection hidden="1"/>
    </xf>
    <xf numFmtId="166" fontId="62" fillId="14" borderId="49" xfId="0" applyNumberFormat="1" applyFont="1" applyFill="1" applyBorder="1" applyAlignment="1" applyProtection="1">
      <alignment horizontal="left" vertical="center" wrapText="1"/>
      <protection hidden="1"/>
    </xf>
    <xf numFmtId="0" fontId="63" fillId="14" borderId="45" xfId="0" applyFont="1" applyFill="1" applyBorder="1" applyAlignment="1" applyProtection="1">
      <alignment horizontal="center" vertical="center"/>
      <protection hidden="1"/>
    </xf>
    <xf numFmtId="49" fontId="64" fillId="14" borderId="44" xfId="18" applyNumberFormat="1" applyFont="1" applyFill="1" applyBorder="1" applyAlignment="1" applyProtection="1">
      <alignment horizontal="center" vertical="center"/>
      <protection hidden="1"/>
    </xf>
    <xf numFmtId="49" fontId="64" fillId="14" borderId="49" xfId="18" applyNumberFormat="1" applyFont="1" applyFill="1" applyBorder="1" applyAlignment="1" applyProtection="1">
      <alignment horizontal="center" vertical="center"/>
      <protection hidden="1"/>
    </xf>
    <xf numFmtId="49" fontId="64" fillId="14" borderId="45" xfId="18" applyNumberFormat="1" applyFont="1" applyFill="1" applyBorder="1" applyAlignment="1" applyProtection="1">
      <alignment horizontal="center" vertical="center"/>
      <protection hidden="1"/>
    </xf>
    <xf numFmtId="2" fontId="64" fillId="14" borderId="44" xfId="18" applyNumberFormat="1" applyFont="1" applyFill="1" applyBorder="1" applyAlignment="1" applyProtection="1">
      <alignment horizontal="center" vertical="center"/>
      <protection hidden="1"/>
    </xf>
    <xf numFmtId="2" fontId="64" fillId="14" borderId="49" xfId="18" applyNumberFormat="1" applyFont="1" applyFill="1" applyBorder="1" applyAlignment="1" applyProtection="1">
      <alignment horizontal="center" vertical="center"/>
      <protection hidden="1"/>
    </xf>
    <xf numFmtId="2" fontId="64" fillId="14" borderId="45" xfId="18" applyNumberFormat="1" applyFont="1" applyFill="1" applyBorder="1" applyAlignment="1" applyProtection="1">
      <alignment horizontal="center" vertical="center"/>
      <protection hidden="1"/>
    </xf>
    <xf numFmtId="49" fontId="62" fillId="14" borderId="40" xfId="0" applyNumberFormat="1" applyFont="1" applyFill="1" applyBorder="1" applyAlignment="1" applyProtection="1">
      <alignment horizontal="left"/>
      <protection hidden="1"/>
    </xf>
    <xf numFmtId="0" fontId="62" fillId="14" borderId="48" xfId="0" applyFont="1" applyFill="1" applyBorder="1" applyAlignment="1" applyProtection="1">
      <alignment horizontal="left" wrapText="1"/>
      <protection hidden="1"/>
    </xf>
    <xf numFmtId="0" fontId="63" fillId="14" borderId="41" xfId="0" applyFont="1" applyFill="1" applyBorder="1" applyAlignment="1" applyProtection="1">
      <alignment horizontal="center"/>
      <protection hidden="1"/>
    </xf>
    <xf numFmtId="49" fontId="64" fillId="14" borderId="40" xfId="18" applyNumberFormat="1" applyFont="1" applyFill="1" applyBorder="1" applyAlignment="1" applyProtection="1">
      <alignment horizontal="center" vertical="center"/>
      <protection hidden="1"/>
    </xf>
    <xf numFmtId="49" fontId="64" fillId="14" borderId="48" xfId="18" applyNumberFormat="1" applyFont="1" applyFill="1" applyBorder="1" applyAlignment="1" applyProtection="1">
      <alignment horizontal="center" vertical="center"/>
      <protection hidden="1"/>
    </xf>
    <xf numFmtId="49" fontId="64" fillId="14" borderId="41" xfId="18" applyNumberFormat="1" applyFont="1" applyFill="1" applyBorder="1" applyAlignment="1" applyProtection="1">
      <alignment horizontal="center" vertical="center"/>
      <protection hidden="1"/>
    </xf>
    <xf numFmtId="2" fontId="64" fillId="14" borderId="40" xfId="18" applyNumberFormat="1" applyFont="1" applyFill="1" applyBorder="1" applyAlignment="1" applyProtection="1">
      <alignment horizontal="center" vertical="center"/>
      <protection hidden="1"/>
    </xf>
    <xf numFmtId="2" fontId="64" fillId="14" borderId="48" xfId="18" applyNumberFormat="1" applyFont="1" applyFill="1" applyBorder="1" applyAlignment="1" applyProtection="1">
      <alignment horizontal="center" vertical="center"/>
      <protection hidden="1"/>
    </xf>
    <xf numFmtId="2" fontId="64" fillId="14" borderId="41" xfId="18" applyNumberFormat="1" applyFont="1" applyFill="1" applyBorder="1" applyAlignment="1" applyProtection="1">
      <alignment horizontal="center" vertical="center"/>
      <protection hidden="1"/>
    </xf>
    <xf numFmtId="49" fontId="67" fillId="14" borderId="0" xfId="0" applyNumberFormat="1" applyFont="1" applyFill="1" applyAlignment="1" applyProtection="1">
      <alignment horizontal="left"/>
      <protection hidden="1"/>
    </xf>
    <xf numFmtId="0" fontId="67" fillId="14" borderId="0" xfId="0" applyFont="1" applyFill="1" applyAlignment="1" applyProtection="1">
      <alignment horizontal="left" wrapText="1"/>
      <protection hidden="1"/>
    </xf>
    <xf numFmtId="49" fontId="62" fillId="14" borderId="48" xfId="0" applyNumberFormat="1" applyFont="1" applyFill="1" applyBorder="1" applyAlignment="1" applyProtection="1">
      <alignment horizontal="center"/>
      <protection hidden="1"/>
    </xf>
    <xf numFmtId="49" fontId="62" fillId="14" borderId="41" xfId="0" applyNumberFormat="1" applyFont="1" applyFill="1" applyBorder="1" applyAlignment="1" applyProtection="1">
      <alignment horizontal="center"/>
      <protection hidden="1"/>
    </xf>
    <xf numFmtId="49" fontId="62" fillId="14" borderId="37" xfId="0" applyNumberFormat="1" applyFont="1" applyFill="1" applyBorder="1" applyAlignment="1" applyProtection="1">
      <alignment horizontal="left"/>
      <protection hidden="1"/>
    </xf>
    <xf numFmtId="0" fontId="62" fillId="14" borderId="37" xfId="0" applyFont="1" applyFill="1" applyBorder="1" applyAlignment="1" applyProtection="1">
      <alignment horizontal="left" wrapText="1"/>
      <protection hidden="1"/>
    </xf>
    <xf numFmtId="0" fontId="63" fillId="14" borderId="37" xfId="0" applyFont="1" applyFill="1" applyBorder="1" applyAlignment="1" applyProtection="1">
      <alignment horizontal="center"/>
      <protection hidden="1"/>
    </xf>
    <xf numFmtId="0" fontId="64" fillId="14" borderId="37" xfId="0" applyFont="1" applyFill="1" applyBorder="1" applyProtection="1">
      <protection hidden="1"/>
    </xf>
    <xf numFmtId="0" fontId="68" fillId="14" borderId="37" xfId="0" applyFont="1" applyFill="1" applyBorder="1" applyProtection="1">
      <protection hidden="1"/>
    </xf>
    <xf numFmtId="0" fontId="64" fillId="14" borderId="38" xfId="0" applyFont="1" applyFill="1" applyBorder="1" applyProtection="1">
      <protection hidden="1"/>
    </xf>
    <xf numFmtId="0" fontId="64" fillId="14" borderId="36" xfId="0" applyFont="1" applyFill="1" applyBorder="1" applyAlignment="1" applyProtection="1">
      <alignment horizontal="center"/>
      <protection hidden="1"/>
    </xf>
    <xf numFmtId="0" fontId="64" fillId="14" borderId="38" xfId="0" applyFont="1" applyFill="1" applyBorder="1" applyAlignment="1" applyProtection="1">
      <alignment horizontal="center"/>
      <protection hidden="1"/>
    </xf>
    <xf numFmtId="0" fontId="55" fillId="0" borderId="36" xfId="0" applyFont="1" applyBorder="1" applyAlignment="1">
      <alignment horizontal="center"/>
    </xf>
    <xf numFmtId="0" fontId="55" fillId="0" borderId="38" xfId="0" applyFont="1" applyBorder="1" applyAlignment="1">
      <alignment horizontal="center"/>
    </xf>
    <xf numFmtId="0" fontId="66" fillId="16" borderId="44" xfId="0" applyFont="1" applyFill="1" applyBorder="1" applyAlignment="1" applyProtection="1">
      <alignment horizontal="center" vertical="center" wrapText="1"/>
      <protection hidden="1"/>
    </xf>
    <xf numFmtId="0" fontId="66" fillId="16" borderId="49" xfId="0" applyFont="1" applyFill="1" applyBorder="1" applyAlignment="1" applyProtection="1">
      <alignment horizontal="center" vertical="center" wrapText="1"/>
      <protection hidden="1"/>
    </xf>
    <xf numFmtId="0" fontId="60" fillId="16" borderId="49" xfId="0" applyFont="1" applyFill="1" applyBorder="1" applyAlignment="1" applyProtection="1">
      <alignment horizontal="center" vertical="center" wrapText="1"/>
      <protection hidden="1"/>
    </xf>
    <xf numFmtId="0" fontId="61" fillId="16" borderId="49" xfId="0" applyFont="1" applyFill="1" applyBorder="1" applyAlignment="1" applyProtection="1">
      <alignment horizontal="center" vertical="center" wrapText="1"/>
      <protection hidden="1"/>
    </xf>
    <xf numFmtId="0" fontId="69" fillId="15" borderId="47" xfId="0" applyFont="1" applyFill="1" applyBorder="1" applyAlignment="1" applyProtection="1">
      <alignment horizontal="center" vertical="center" wrapText="1"/>
      <protection hidden="1"/>
    </xf>
    <xf numFmtId="0" fontId="69" fillId="15" borderId="0" xfId="0" applyFont="1" applyFill="1" applyAlignment="1" applyProtection="1">
      <alignment horizontal="center" vertical="center" wrapText="1"/>
      <protection hidden="1"/>
    </xf>
    <xf numFmtId="0" fontId="57" fillId="15" borderId="0" xfId="0" applyFont="1" applyFill="1" applyAlignment="1" applyProtection="1">
      <alignment horizontal="center" vertical="center" wrapText="1"/>
      <protection hidden="1"/>
    </xf>
    <xf numFmtId="49" fontId="59" fillId="16" borderId="46" xfId="0" applyNumberFormat="1" applyFont="1" applyFill="1" applyBorder="1" applyAlignment="1" applyProtection="1">
      <alignment horizontal="left" vertical="center" wrapText="1"/>
      <protection hidden="1"/>
    </xf>
    <xf numFmtId="0" fontId="66" fillId="16" borderId="47" xfId="0" applyFont="1" applyFill="1" applyBorder="1" applyAlignment="1" applyProtection="1">
      <alignment horizontal="left" vertical="center" wrapText="1"/>
      <protection hidden="1"/>
    </xf>
    <xf numFmtId="0" fontId="60" fillId="16" borderId="0" xfId="0" applyFont="1" applyFill="1" applyAlignment="1" applyProtection="1">
      <alignment horizontal="center" vertical="center" wrapText="1"/>
      <protection hidden="1"/>
    </xf>
    <xf numFmtId="0" fontId="61" fillId="16" borderId="0" xfId="0" applyFont="1" applyFill="1" applyAlignment="1" applyProtection="1">
      <alignment vertical="center" wrapText="1"/>
      <protection hidden="1"/>
    </xf>
    <xf numFmtId="0" fontId="61" fillId="16" borderId="46" xfId="0" applyFont="1" applyFill="1" applyBorder="1" applyAlignment="1" applyProtection="1">
      <alignment horizontal="center" vertical="center" wrapText="1"/>
      <protection hidden="1"/>
    </xf>
    <xf numFmtId="49" fontId="62" fillId="14" borderId="36" xfId="17" applyNumberFormat="1" applyFont="1" applyFill="1" applyBorder="1" applyAlignment="1">
      <alignment horizontal="left" wrapText="1"/>
    </xf>
    <xf numFmtId="167" fontId="62" fillId="14" borderId="36" xfId="17" applyNumberFormat="1" applyFont="1" applyFill="1" applyBorder="1" applyAlignment="1">
      <alignment horizontal="left"/>
    </xf>
    <xf numFmtId="0" fontId="63" fillId="14" borderId="37" xfId="17" applyNumberFormat="1" applyFont="1" applyFill="1" applyBorder="1" applyAlignment="1">
      <alignment horizontal="center"/>
    </xf>
    <xf numFmtId="167" fontId="64" fillId="14" borderId="38" xfId="17" applyNumberFormat="1" applyFont="1" applyFill="1" applyBorder="1" applyAlignment="1">
      <alignment horizontal="left"/>
    </xf>
    <xf numFmtId="168" fontId="64" fillId="14" borderId="39" xfId="18" applyNumberFormat="1" applyFont="1" applyFill="1" applyBorder="1" applyAlignment="1">
      <alignment horizontal="center"/>
    </xf>
    <xf numFmtId="43" fontId="64" fillId="14" borderId="39" xfId="18" applyFont="1" applyFill="1" applyBorder="1" applyAlignment="1">
      <alignment horizontal="center"/>
    </xf>
    <xf numFmtId="0" fontId="55" fillId="0" borderId="39" xfId="0" applyFont="1" applyBorder="1"/>
    <xf numFmtId="43" fontId="55" fillId="0" borderId="39" xfId="0" applyNumberFormat="1" applyFont="1" applyBorder="1"/>
    <xf numFmtId="0" fontId="13" fillId="0" borderId="39" xfId="0" applyFont="1" applyBorder="1"/>
    <xf numFmtId="43" fontId="13" fillId="0" borderId="39" xfId="0" applyNumberFormat="1" applyFont="1" applyBorder="1"/>
    <xf numFmtId="43" fontId="62" fillId="14" borderId="39" xfId="18" applyFont="1" applyFill="1" applyBorder="1" applyAlignment="1">
      <alignment horizontal="center"/>
    </xf>
    <xf numFmtId="167" fontId="62" fillId="14" borderId="36" xfId="17" applyNumberFormat="1" applyFont="1" applyFill="1" applyBorder="1" applyAlignment="1"/>
    <xf numFmtId="167" fontId="62" fillId="14" borderId="37" xfId="17" applyNumberFormat="1" applyFont="1" applyFill="1" applyBorder="1" applyAlignment="1"/>
    <xf numFmtId="167" fontId="62" fillId="14" borderId="38" xfId="17" applyNumberFormat="1" applyFont="1" applyFill="1" applyBorder="1" applyAlignment="1"/>
    <xf numFmtId="0" fontId="70" fillId="14" borderId="48" xfId="0" applyFont="1" applyFill="1" applyBorder="1" applyAlignment="1" applyProtection="1">
      <alignment horizontal="left" wrapText="1"/>
      <protection hidden="1"/>
    </xf>
    <xf numFmtId="0" fontId="63" fillId="14" borderId="48" xfId="17" applyNumberFormat="1" applyFont="1" applyFill="1" applyBorder="1" applyAlignment="1" applyProtection="1">
      <alignment horizontal="center"/>
      <protection hidden="1"/>
    </xf>
    <xf numFmtId="167" fontId="64" fillId="14" borderId="41" xfId="17" applyNumberFormat="1" applyFont="1" applyFill="1" applyBorder="1" applyAlignment="1" applyProtection="1">
      <alignment horizontal="center"/>
      <protection hidden="1"/>
    </xf>
    <xf numFmtId="43" fontId="64" fillId="14" borderId="39" xfId="0" applyNumberFormat="1" applyFont="1" applyFill="1" applyBorder="1" applyAlignment="1" applyProtection="1">
      <alignment horizontal="center"/>
      <protection hidden="1"/>
    </xf>
    <xf numFmtId="0" fontId="64" fillId="14" borderId="0" xfId="0" applyFont="1" applyFill="1" applyAlignment="1" applyProtection="1">
      <alignment horizontal="center"/>
      <protection hidden="1"/>
    </xf>
    <xf numFmtId="43" fontId="64" fillId="14" borderId="0" xfId="0" applyNumberFormat="1" applyFont="1" applyFill="1" applyAlignment="1" applyProtection="1">
      <alignment horizontal="center"/>
      <protection hidden="1"/>
    </xf>
    <xf numFmtId="0" fontId="65" fillId="15" borderId="47" xfId="0" applyFont="1" applyFill="1" applyBorder="1" applyAlignment="1" applyProtection="1">
      <alignment horizontal="center" vertical="center"/>
      <protection hidden="1"/>
    </xf>
    <xf numFmtId="0" fontId="65" fillId="15" borderId="0" xfId="0" applyFont="1" applyFill="1" applyAlignment="1" applyProtection="1">
      <alignment horizontal="center" vertical="center" wrapText="1"/>
      <protection hidden="1"/>
    </xf>
    <xf numFmtId="0" fontId="58" fillId="15" borderId="0" xfId="0" applyFont="1" applyFill="1" applyAlignment="1" applyProtection="1">
      <alignment horizontal="center" vertical="center"/>
      <protection hidden="1"/>
    </xf>
    <xf numFmtId="0" fontId="57" fillId="15" borderId="0" xfId="0" applyFont="1" applyFill="1" applyAlignment="1" applyProtection="1">
      <alignment horizontal="center" vertical="center"/>
      <protection hidden="1"/>
    </xf>
    <xf numFmtId="49" fontId="59" fillId="16" borderId="50" xfId="0" applyNumberFormat="1" applyFont="1" applyFill="1" applyBorder="1" applyAlignment="1" applyProtection="1">
      <alignment horizontal="left" vertical="center" wrapText="1"/>
      <protection hidden="1"/>
    </xf>
    <xf numFmtId="0" fontId="59" fillId="16" borderId="44" xfId="0" applyFont="1" applyFill="1" applyBorder="1" applyAlignment="1" applyProtection="1">
      <alignment horizontal="left" vertical="center" wrapText="1"/>
      <protection hidden="1"/>
    </xf>
    <xf numFmtId="0" fontId="61" fillId="16" borderId="45" xfId="0" applyFont="1" applyFill="1" applyBorder="1" applyAlignment="1" applyProtection="1">
      <alignment horizontal="center" vertical="center" wrapText="1"/>
      <protection hidden="1"/>
    </xf>
    <xf numFmtId="0" fontId="61" fillId="16" borderId="44" xfId="0" applyFont="1" applyFill="1" applyBorder="1" applyAlignment="1" applyProtection="1">
      <alignment horizontal="center" vertical="center" wrapText="1"/>
      <protection hidden="1"/>
    </xf>
    <xf numFmtId="49" fontId="59" fillId="16" borderId="46" xfId="0" applyNumberFormat="1" applyFont="1" applyFill="1" applyBorder="1" applyAlignment="1" applyProtection="1">
      <alignment horizontal="left" vertical="center" wrapText="1"/>
      <protection hidden="1"/>
    </xf>
    <xf numFmtId="0" fontId="59" fillId="16" borderId="47" xfId="0" applyFont="1" applyFill="1" applyBorder="1" applyAlignment="1" applyProtection="1">
      <alignment horizontal="left" vertical="center" wrapText="1"/>
      <protection hidden="1"/>
    </xf>
    <xf numFmtId="0" fontId="60" fillId="16" borderId="0" xfId="0" applyFont="1" applyFill="1" applyAlignment="1" applyProtection="1">
      <alignment horizontal="center" vertical="center" wrapText="1"/>
      <protection hidden="1"/>
    </xf>
    <xf numFmtId="49" fontId="62" fillId="14" borderId="39" xfId="0" applyNumberFormat="1" applyFont="1" applyFill="1" applyBorder="1" applyAlignment="1" applyProtection="1">
      <alignment horizontal="left"/>
      <protection hidden="1"/>
    </xf>
    <xf numFmtId="0" fontId="62" fillId="14" borderId="36" xfId="0" applyFont="1" applyFill="1" applyBorder="1" applyAlignment="1" applyProtection="1">
      <alignment horizontal="left" wrapText="1"/>
      <protection hidden="1"/>
    </xf>
    <xf numFmtId="0" fontId="68" fillId="14" borderId="36" xfId="0" applyFont="1" applyFill="1" applyBorder="1" applyProtection="1">
      <protection hidden="1"/>
    </xf>
    <xf numFmtId="43" fontId="64" fillId="14" borderId="37" xfId="18" applyFont="1" applyFill="1" applyBorder="1" applyProtection="1">
      <protection hidden="1"/>
    </xf>
    <xf numFmtId="43" fontId="64" fillId="14" borderId="38" xfId="18" applyFont="1" applyFill="1" applyBorder="1" applyProtection="1">
      <protection hidden="1"/>
    </xf>
    <xf numFmtId="43" fontId="64" fillId="0" borderId="37" xfId="18" applyFont="1" applyBorder="1" applyProtection="1">
      <protection hidden="1"/>
    </xf>
    <xf numFmtId="0" fontId="63" fillId="14" borderId="49" xfId="0" applyFont="1" applyFill="1" applyBorder="1" applyAlignment="1" applyProtection="1">
      <alignment horizontal="center"/>
      <protection hidden="1"/>
    </xf>
    <xf numFmtId="0" fontId="64" fillId="14" borderId="45" xfId="0" applyFont="1" applyFill="1" applyBorder="1" applyProtection="1">
      <protection hidden="1"/>
    </xf>
    <xf numFmtId="0" fontId="68" fillId="14" borderId="44" xfId="0" applyFont="1" applyFill="1" applyBorder="1" applyProtection="1">
      <protection hidden="1"/>
    </xf>
    <xf numFmtId="43" fontId="64" fillId="14" borderId="49" xfId="18" applyFont="1" applyFill="1" applyBorder="1" applyProtection="1">
      <protection hidden="1"/>
    </xf>
    <xf numFmtId="43" fontId="64" fillId="14" borderId="45" xfId="18" applyFont="1" applyFill="1" applyBorder="1" applyProtection="1">
      <protection hidden="1"/>
    </xf>
    <xf numFmtId="0" fontId="62" fillId="14" borderId="49" xfId="0" applyFont="1" applyFill="1" applyBorder="1" applyAlignment="1" applyProtection="1">
      <alignment horizontal="left" wrapText="1"/>
      <protection hidden="1"/>
    </xf>
    <xf numFmtId="0" fontId="64" fillId="14" borderId="44" xfId="0" applyFont="1" applyFill="1" applyBorder="1" applyProtection="1">
      <protection hidden="1"/>
    </xf>
    <xf numFmtId="0" fontId="64" fillId="14" borderId="41" xfId="0" applyFont="1" applyFill="1" applyBorder="1" applyProtection="1">
      <protection hidden="1"/>
    </xf>
    <xf numFmtId="0" fontId="64" fillId="14" borderId="40" xfId="0" applyFont="1" applyFill="1" applyBorder="1" applyProtection="1">
      <protection hidden="1"/>
    </xf>
    <xf numFmtId="43" fontId="64" fillId="14" borderId="48" xfId="18" applyFont="1" applyFill="1" applyBorder="1" applyProtection="1">
      <protection hidden="1"/>
    </xf>
    <xf numFmtId="43" fontId="64" fillId="14" borderId="41" xfId="18" applyFont="1" applyFill="1" applyBorder="1" applyProtection="1">
      <protection hidden="1"/>
    </xf>
    <xf numFmtId="0" fontId="65" fillId="15" borderId="0" xfId="0" applyFont="1" applyFill="1" applyAlignment="1" applyProtection="1">
      <alignment horizontal="center" vertical="center"/>
      <protection hidden="1"/>
    </xf>
    <xf numFmtId="49" fontId="59" fillId="16" borderId="44" xfId="0" applyNumberFormat="1" applyFont="1" applyFill="1" applyBorder="1" applyAlignment="1" applyProtection="1">
      <alignment horizontal="left" vertical="center" wrapText="1"/>
      <protection hidden="1"/>
    </xf>
    <xf numFmtId="49" fontId="59" fillId="16" borderId="47" xfId="0" applyNumberFormat="1" applyFont="1" applyFill="1" applyBorder="1" applyAlignment="1" applyProtection="1">
      <alignment horizontal="left" vertical="center" wrapText="1"/>
      <protection hidden="1"/>
    </xf>
    <xf numFmtId="43" fontId="12" fillId="0" borderId="0" xfId="0" applyNumberFormat="1" applyFont="1"/>
    <xf numFmtId="0" fontId="64" fillId="0" borderId="45" xfId="0" applyFont="1" applyBorder="1" applyProtection="1">
      <protection hidden="1"/>
    </xf>
    <xf numFmtId="167" fontId="62" fillId="14" borderId="48" xfId="17" applyNumberFormat="1" applyFont="1" applyFill="1" applyBorder="1" applyAlignment="1" applyProtection="1">
      <alignment horizontal="left" wrapText="1"/>
      <protection hidden="1"/>
    </xf>
    <xf numFmtId="0" fontId="63" fillId="14" borderId="48" xfId="0" applyFont="1" applyFill="1" applyBorder="1" applyAlignment="1" applyProtection="1">
      <alignment horizontal="center"/>
      <protection hidden="1"/>
    </xf>
    <xf numFmtId="167" fontId="64" fillId="14" borderId="41" xfId="17" applyNumberFormat="1" applyFont="1" applyFill="1" applyBorder="1" applyProtection="1">
      <protection hidden="1"/>
    </xf>
    <xf numFmtId="0" fontId="68" fillId="14" borderId="40" xfId="0" applyFont="1" applyFill="1" applyBorder="1" applyProtection="1">
      <protection hidden="1"/>
    </xf>
    <xf numFmtId="49" fontId="71" fillId="17" borderId="0" xfId="10" applyNumberFormat="1" applyFont="1" applyFill="1" applyAlignment="1" applyProtection="1">
      <alignment horizontal="center" vertical="center"/>
      <protection hidden="1"/>
    </xf>
    <xf numFmtId="49" fontId="71" fillId="17" borderId="0" xfId="10" applyNumberFormat="1" applyFont="1" applyFill="1" applyAlignment="1" applyProtection="1">
      <alignment horizontal="center" vertical="center" wrapText="1"/>
      <protection hidden="1"/>
    </xf>
    <xf numFmtId="0" fontId="72" fillId="17" borderId="0" xfId="10" applyFont="1" applyFill="1" applyAlignment="1" applyProtection="1">
      <alignment horizontal="center" vertical="center"/>
      <protection hidden="1"/>
    </xf>
    <xf numFmtId="49" fontId="73" fillId="17" borderId="0" xfId="10" applyNumberFormat="1" applyFont="1" applyFill="1" applyAlignment="1" applyProtection="1">
      <alignment horizontal="center" vertical="center"/>
      <protection hidden="1"/>
    </xf>
    <xf numFmtId="49" fontId="74" fillId="17" borderId="0" xfId="10" applyNumberFormat="1" applyFont="1" applyFill="1" applyAlignment="1" applyProtection="1">
      <alignment horizontal="left"/>
      <protection hidden="1"/>
    </xf>
    <xf numFmtId="0" fontId="74" fillId="17" borderId="0" xfId="10" applyFont="1" applyFill="1" applyAlignment="1" applyProtection="1">
      <alignment horizontal="left" wrapText="1"/>
      <protection hidden="1"/>
    </xf>
    <xf numFmtId="0" fontId="75" fillId="17" borderId="0" xfId="10" applyFont="1" applyFill="1" applyAlignment="1" applyProtection="1">
      <alignment horizontal="center"/>
      <protection hidden="1"/>
    </xf>
    <xf numFmtId="0" fontId="76" fillId="17" borderId="0" xfId="10" applyFont="1" applyFill="1" applyProtection="1">
      <protection hidden="1"/>
    </xf>
    <xf numFmtId="0" fontId="74" fillId="17" borderId="0" xfId="10" applyFont="1" applyFill="1" applyAlignment="1" applyProtection="1">
      <alignment horizontal="left" vertical="top" wrapText="1"/>
      <protection hidden="1"/>
    </xf>
    <xf numFmtId="0" fontId="72" fillId="17" borderId="0" xfId="10" applyFont="1" applyFill="1" applyAlignment="1" applyProtection="1">
      <alignment horizontal="center" vertical="center"/>
      <protection hidden="1"/>
    </xf>
    <xf numFmtId="0" fontId="73" fillId="17" borderId="0" xfId="10" applyFont="1" applyFill="1" applyAlignment="1" applyProtection="1">
      <alignment vertical="center"/>
      <protection hidden="1"/>
    </xf>
    <xf numFmtId="0" fontId="73" fillId="17" borderId="0" xfId="10" applyFont="1" applyFill="1" applyAlignment="1" applyProtection="1">
      <alignment horizontal="center" vertical="center"/>
      <protection hidden="1"/>
    </xf>
    <xf numFmtId="0" fontId="71" fillId="17" borderId="0" xfId="10" applyFont="1" applyFill="1" applyAlignment="1" applyProtection="1">
      <alignment horizontal="left" wrapText="1"/>
      <protection hidden="1"/>
    </xf>
    <xf numFmtId="0" fontId="73" fillId="17" borderId="0" xfId="10" applyFont="1" applyFill="1" applyAlignment="1" applyProtection="1">
      <alignment horizontal="center"/>
      <protection hidden="1"/>
    </xf>
    <xf numFmtId="0" fontId="71" fillId="17" borderId="0" xfId="10" applyFont="1" applyFill="1" applyAlignment="1" applyProtection="1">
      <alignment horizontal="left" vertical="top" wrapText="1"/>
      <protection hidden="1"/>
    </xf>
    <xf numFmtId="0" fontId="73" fillId="0" borderId="0" xfId="10" applyFont="1" applyAlignment="1" applyProtection="1">
      <alignment horizontal="center" vertical="top"/>
      <protection hidden="1"/>
    </xf>
    <xf numFmtId="49" fontId="0" fillId="10" borderId="0" xfId="0" applyNumberFormat="1" applyFill="1" applyAlignment="1">
      <alignment horizontal="left"/>
    </xf>
    <xf numFmtId="0" fontId="0" fillId="10" borderId="0" xfId="0" applyFill="1" applyAlignment="1">
      <alignment horizontal="left" wrapText="1"/>
    </xf>
    <xf numFmtId="0" fontId="45" fillId="10" borderId="0" xfId="0" applyFont="1" applyFill="1" applyAlignment="1">
      <alignment horizontal="center"/>
    </xf>
    <xf numFmtId="0" fontId="11" fillId="0" borderId="0" xfId="0" applyFont="1"/>
    <xf numFmtId="49" fontId="24" fillId="0" borderId="0" xfId="0" applyNumberFormat="1" applyFont="1" applyAlignment="1" applyProtection="1">
      <alignment horizontal="left"/>
      <protection hidden="1"/>
    </xf>
    <xf numFmtId="0" fontId="24" fillId="0" borderId="0" xfId="0" applyFont="1" applyAlignment="1" applyProtection="1">
      <alignment wrapText="1"/>
      <protection hidden="1"/>
    </xf>
    <xf numFmtId="169" fontId="24" fillId="0" borderId="0" xfId="0" applyNumberFormat="1" applyFont="1" applyAlignment="1" applyProtection="1">
      <alignment horizontal="center"/>
      <protection hidden="1"/>
    </xf>
    <xf numFmtId="0" fontId="24" fillId="0" borderId="0" xfId="0" applyFont="1" applyProtection="1">
      <protection hidden="1"/>
    </xf>
    <xf numFmtId="0" fontId="55" fillId="0" borderId="0" xfId="0" applyFont="1" applyProtection="1">
      <protection hidden="1"/>
    </xf>
    <xf numFmtId="49" fontId="24" fillId="0" borderId="0" xfId="0" applyNumberFormat="1" applyFont="1" applyAlignment="1">
      <alignment horizontal="left"/>
    </xf>
    <xf numFmtId="0" fontId="24" fillId="0" borderId="0" xfId="0" applyFont="1" applyAlignment="1">
      <alignment wrapText="1"/>
    </xf>
    <xf numFmtId="169" fontId="24" fillId="0" borderId="0" xfId="0" applyNumberFormat="1" applyFont="1" applyAlignment="1">
      <alignment horizontal="center"/>
    </xf>
    <xf numFmtId="0" fontId="24" fillId="0" borderId="0" xfId="0" applyFont="1"/>
    <xf numFmtId="0" fontId="77" fillId="0" borderId="0" xfId="0" applyFont="1" applyProtection="1">
      <protection locked="0"/>
    </xf>
    <xf numFmtId="0" fontId="53" fillId="0" borderId="0" xfId="0" applyFont="1"/>
    <xf numFmtId="0" fontId="53" fillId="0" borderId="0" xfId="0" applyFont="1" applyAlignment="1">
      <alignment horizontal="center"/>
    </xf>
    <xf numFmtId="0" fontId="24" fillId="0" borderId="0" xfId="0" applyFont="1" applyProtection="1">
      <protection locked="0"/>
    </xf>
    <xf numFmtId="0" fontId="9" fillId="4" borderId="4" xfId="8" applyProtection="1">
      <protection locked="0"/>
    </xf>
    <xf numFmtId="0" fontId="18" fillId="4" borderId="4" xfId="8" applyFont="1" applyAlignment="1" applyProtection="1">
      <alignment wrapText="1"/>
      <protection locked="0"/>
    </xf>
    <xf numFmtId="0" fontId="9" fillId="5" borderId="6" xfId="9" applyFont="1"/>
    <xf numFmtId="0" fontId="9" fillId="5" borderId="6" xfId="9" applyFont="1" applyAlignment="1">
      <alignment horizontal="left"/>
    </xf>
    <xf numFmtId="0" fontId="9" fillId="5" borderId="6" xfId="9" applyFont="1" applyAlignment="1" applyProtection="1">
      <alignment horizontal="left"/>
      <protection hidden="1"/>
    </xf>
    <xf numFmtId="49" fontId="78" fillId="18" borderId="51" xfId="0" applyNumberFormat="1" applyFont="1" applyFill="1" applyBorder="1" applyAlignment="1" applyProtection="1">
      <alignment horizontal="left" vertical="center"/>
      <protection locked="0"/>
    </xf>
    <xf numFmtId="49" fontId="78" fillId="18" borderId="52" xfId="0" applyNumberFormat="1" applyFont="1" applyFill="1" applyBorder="1" applyAlignment="1" applyProtection="1">
      <alignment horizontal="left" vertical="center"/>
      <protection locked="0"/>
    </xf>
    <xf numFmtId="49" fontId="78" fillId="18" borderId="53" xfId="0" applyNumberFormat="1" applyFont="1" applyFill="1" applyBorder="1" applyAlignment="1" applyProtection="1">
      <alignment horizontal="left" vertical="center"/>
      <protection locked="0"/>
    </xf>
    <xf numFmtId="0" fontId="78" fillId="18" borderId="54" xfId="0" applyFont="1" applyFill="1" applyBorder="1" applyAlignment="1" applyProtection="1">
      <alignment horizontal="center" vertical="center"/>
      <protection locked="0"/>
    </xf>
    <xf numFmtId="0" fontId="78" fillId="18" borderId="55" xfId="0" applyFont="1" applyFill="1" applyBorder="1" applyAlignment="1" applyProtection="1">
      <alignment horizontal="center" vertical="center"/>
      <protection locked="0"/>
    </xf>
    <xf numFmtId="0" fontId="78" fillId="18" borderId="56" xfId="0" applyFont="1" applyFill="1" applyBorder="1" applyAlignment="1" applyProtection="1">
      <alignment horizontal="center"/>
      <protection locked="0"/>
    </xf>
    <xf numFmtId="0" fontId="78" fillId="18" borderId="56" xfId="0" applyFont="1" applyFill="1" applyBorder="1" applyAlignment="1" applyProtection="1">
      <alignment horizontal="center" vertical="center"/>
      <protection locked="0"/>
    </xf>
    <xf numFmtId="0" fontId="78" fillId="18" borderId="57" xfId="0" applyFont="1" applyFill="1" applyBorder="1" applyAlignment="1" applyProtection="1">
      <alignment horizontal="center" vertical="center"/>
      <protection locked="0"/>
    </xf>
    <xf numFmtId="49" fontId="78" fillId="10" borderId="58" xfId="0" applyNumberFormat="1" applyFont="1" applyFill="1" applyBorder="1" applyAlignment="1" applyProtection="1">
      <alignment horizontal="center" vertical="center"/>
      <protection locked="0"/>
    </xf>
    <xf numFmtId="49" fontId="78" fillId="10" borderId="59" xfId="0" applyNumberFormat="1" applyFont="1" applyFill="1" applyBorder="1" applyAlignment="1" applyProtection="1">
      <alignment horizontal="center" vertical="center"/>
      <protection locked="0"/>
    </xf>
    <xf numFmtId="49" fontId="78" fillId="10" borderId="55" xfId="0" applyNumberFormat="1" applyFont="1" applyFill="1" applyBorder="1" applyAlignment="1" applyProtection="1">
      <alignment horizontal="center" vertical="center"/>
      <protection locked="0"/>
    </xf>
    <xf numFmtId="0" fontId="78" fillId="18" borderId="56" xfId="0" applyFont="1" applyFill="1" applyBorder="1" applyAlignment="1" applyProtection="1">
      <alignment horizontal="center" vertical="top"/>
      <protection locked="0"/>
    </xf>
    <xf numFmtId="0" fontId="78" fillId="10" borderId="56" xfId="0" applyFont="1" applyFill="1" applyBorder="1" applyAlignment="1" applyProtection="1">
      <alignment horizontal="center" vertical="center"/>
      <protection locked="0"/>
    </xf>
    <xf numFmtId="0" fontId="78" fillId="10" borderId="57" xfId="0" applyFont="1" applyFill="1" applyBorder="1" applyAlignment="1" applyProtection="1">
      <alignment horizontal="center" vertical="center"/>
      <protection locked="0"/>
    </xf>
    <xf numFmtId="0" fontId="77" fillId="10" borderId="58" xfId="0" applyFont="1" applyFill="1" applyBorder="1" applyAlignment="1" applyProtection="1">
      <alignment horizontal="left"/>
      <protection locked="0"/>
    </xf>
    <xf numFmtId="0" fontId="77" fillId="10" borderId="59" xfId="0" applyFont="1" applyFill="1" applyBorder="1" applyAlignment="1" applyProtection="1">
      <alignment horizontal="left"/>
      <protection locked="0"/>
    </xf>
    <xf numFmtId="0" fontId="77" fillId="10" borderId="55" xfId="0" applyFont="1" applyFill="1" applyBorder="1" applyAlignment="1" applyProtection="1">
      <alignment horizontal="left"/>
      <protection locked="0"/>
    </xf>
    <xf numFmtId="49" fontId="77" fillId="19" borderId="56" xfId="0" applyNumberFormat="1" applyFont="1" applyFill="1" applyBorder="1" applyAlignment="1" applyProtection="1">
      <alignment horizontal="center"/>
      <protection locked="0"/>
    </xf>
    <xf numFmtId="43" fontId="77" fillId="10" borderId="56" xfId="14" applyFont="1" applyFill="1" applyBorder="1" applyAlignment="1" applyProtection="1">
      <alignment horizontal="right"/>
      <protection locked="0"/>
    </xf>
    <xf numFmtId="43" fontId="77" fillId="10" borderId="56" xfId="0" applyNumberFormat="1" applyFont="1" applyFill="1" applyBorder="1" applyAlignment="1" applyProtection="1">
      <alignment horizontal="right"/>
      <protection locked="0"/>
    </xf>
    <xf numFmtId="43" fontId="77" fillId="9" borderId="57" xfId="14" applyFont="1" applyFill="1" applyBorder="1" applyAlignment="1" applyProtection="1">
      <alignment horizontal="right"/>
      <protection locked="0"/>
    </xf>
    <xf numFmtId="0" fontId="79" fillId="9" borderId="60" xfId="0" applyFont="1" applyFill="1" applyBorder="1" applyAlignment="1" applyProtection="1">
      <alignment horizontal="left"/>
      <protection locked="0"/>
    </xf>
    <xf numFmtId="0" fontId="79" fillId="9" borderId="56" xfId="0" applyFont="1" applyFill="1" applyBorder="1" applyAlignment="1" applyProtection="1">
      <alignment horizontal="left"/>
      <protection locked="0"/>
    </xf>
    <xf numFmtId="49" fontId="79" fillId="9" borderId="56" xfId="0" applyNumberFormat="1" applyFont="1" applyFill="1" applyBorder="1" applyAlignment="1" applyProtection="1">
      <alignment horizontal="center"/>
      <protection locked="0"/>
    </xf>
    <xf numFmtId="43" fontId="79" fillId="10" borderId="56" xfId="14" applyFont="1" applyFill="1" applyBorder="1" applyAlignment="1" applyProtection="1">
      <alignment horizontal="right"/>
      <protection locked="0"/>
    </xf>
    <xf numFmtId="43" fontId="79" fillId="10" borderId="56" xfId="0" applyNumberFormat="1" applyFont="1" applyFill="1" applyBorder="1" applyAlignment="1" applyProtection="1">
      <alignment horizontal="right"/>
      <protection locked="0"/>
    </xf>
    <xf numFmtId="49" fontId="79" fillId="19" borderId="56" xfId="0" applyNumberFormat="1" applyFont="1" applyFill="1" applyBorder="1" applyAlignment="1" applyProtection="1">
      <alignment horizontal="center"/>
      <protection locked="0"/>
    </xf>
    <xf numFmtId="43" fontId="79" fillId="9" borderId="57" xfId="14" applyFont="1" applyFill="1" applyBorder="1" applyAlignment="1" applyProtection="1">
      <alignment horizontal="right"/>
      <protection locked="0"/>
    </xf>
    <xf numFmtId="49" fontId="0" fillId="20" borderId="0" xfId="0" applyNumberFormat="1" applyFill="1"/>
    <xf numFmtId="0" fontId="0" fillId="20" borderId="0" xfId="0" applyFill="1"/>
    <xf numFmtId="0" fontId="77" fillId="10" borderId="60" xfId="0" applyFont="1" applyFill="1" applyBorder="1" applyAlignment="1" applyProtection="1">
      <alignment horizontal="left"/>
      <protection locked="0"/>
    </xf>
    <xf numFmtId="0" fontId="77" fillId="10" borderId="56" xfId="0" applyFont="1" applyFill="1" applyBorder="1" applyAlignment="1" applyProtection="1">
      <alignment horizontal="left"/>
      <protection locked="0"/>
    </xf>
    <xf numFmtId="49" fontId="77" fillId="13" borderId="56" xfId="0" applyNumberFormat="1" applyFont="1" applyFill="1" applyBorder="1" applyAlignment="1" applyProtection="1">
      <alignment horizontal="center"/>
      <protection locked="0"/>
    </xf>
    <xf numFmtId="43" fontId="8" fillId="4" borderId="5" xfId="7" applyNumberFormat="1" applyAlignment="1" applyProtection="1">
      <alignment horizontal="right"/>
      <protection locked="0"/>
    </xf>
    <xf numFmtId="0" fontId="24" fillId="21" borderId="54" xfId="0" applyFont="1" applyFill="1" applyBorder="1" applyAlignment="1" applyProtection="1">
      <alignment horizontal="left"/>
      <protection locked="0"/>
    </xf>
    <xf numFmtId="0" fontId="24" fillId="21" borderId="55" xfId="0" applyFont="1" applyFill="1" applyBorder="1" applyAlignment="1" applyProtection="1">
      <alignment horizontal="left"/>
      <protection locked="0"/>
    </xf>
    <xf numFmtId="0" fontId="55" fillId="21" borderId="56" xfId="0" applyFont="1" applyFill="1" applyBorder="1" applyAlignment="1" applyProtection="1">
      <alignment horizontal="center"/>
      <protection locked="0"/>
    </xf>
    <xf numFmtId="0" fontId="55" fillId="21" borderId="57" xfId="0" applyFont="1" applyFill="1" applyBorder="1" applyAlignment="1" applyProtection="1">
      <alignment horizontal="center"/>
      <protection locked="0"/>
    </xf>
    <xf numFmtId="0" fontId="77" fillId="10" borderId="56" xfId="0" applyFont="1" applyFill="1" applyBorder="1" applyAlignment="1" applyProtection="1">
      <alignment horizontal="right"/>
      <protection locked="0"/>
    </xf>
    <xf numFmtId="0" fontId="80" fillId="22" borderId="60" xfId="0" applyFont="1" applyFill="1" applyBorder="1" applyAlignment="1" applyProtection="1">
      <alignment horizontal="left"/>
      <protection locked="0"/>
    </xf>
    <xf numFmtId="0" fontId="80" fillId="22" borderId="56" xfId="0" applyFont="1" applyFill="1" applyBorder="1" applyAlignment="1" applyProtection="1">
      <alignment horizontal="left"/>
      <protection locked="0"/>
    </xf>
    <xf numFmtId="49" fontId="80" fillId="22" borderId="56" xfId="0" applyNumberFormat="1" applyFont="1" applyFill="1" applyBorder="1" applyAlignment="1" applyProtection="1">
      <alignment horizontal="center"/>
      <protection locked="0"/>
    </xf>
    <xf numFmtId="43" fontId="80" fillId="22" borderId="56" xfId="0" applyNumberFormat="1" applyFont="1" applyFill="1" applyBorder="1" applyAlignment="1">
      <alignment horizontal="right"/>
    </xf>
    <xf numFmtId="0" fontId="77" fillId="10" borderId="60" xfId="0" applyFont="1" applyFill="1" applyBorder="1" applyAlignment="1" applyProtection="1">
      <alignment horizontal="left" wrapText="1"/>
      <protection locked="0"/>
    </xf>
    <xf numFmtId="0" fontId="77" fillId="10" borderId="56" xfId="0" applyFont="1" applyFill="1" applyBorder="1" applyAlignment="1" applyProtection="1">
      <alignment horizontal="left" wrapText="1"/>
      <protection locked="0"/>
    </xf>
    <xf numFmtId="0" fontId="55" fillId="10" borderId="56" xfId="0" applyFont="1" applyFill="1" applyBorder="1" applyAlignment="1" applyProtection="1">
      <alignment horizontal="center"/>
      <protection locked="0"/>
    </xf>
    <xf numFmtId="0" fontId="55" fillId="10" borderId="57" xfId="0" applyFont="1" applyFill="1" applyBorder="1" applyAlignment="1" applyProtection="1">
      <alignment horizontal="center"/>
      <protection locked="0"/>
    </xf>
    <xf numFmtId="0" fontId="77" fillId="10" borderId="57" xfId="0" applyFont="1" applyFill="1" applyBorder="1" applyAlignment="1" applyProtection="1">
      <alignment horizontal="right"/>
      <protection locked="0"/>
    </xf>
    <xf numFmtId="0" fontId="55" fillId="21" borderId="60" xfId="0" applyFont="1" applyFill="1" applyBorder="1" applyAlignment="1" applyProtection="1">
      <alignment horizontal="center"/>
      <protection locked="0"/>
    </xf>
    <xf numFmtId="0" fontId="24" fillId="0" borderId="0" xfId="0" applyFont="1" applyAlignment="1" applyProtection="1">
      <alignment vertical="center"/>
      <protection locked="0"/>
    </xf>
    <xf numFmtId="0" fontId="78" fillId="18" borderId="60" xfId="0" applyFont="1" applyFill="1" applyBorder="1" applyAlignment="1" applyProtection="1">
      <alignment horizontal="left"/>
      <protection locked="0"/>
    </xf>
    <xf numFmtId="0" fontId="78" fillId="18" borderId="56" xfId="0" applyFont="1" applyFill="1" applyBorder="1" applyAlignment="1" applyProtection="1">
      <alignment horizontal="left"/>
      <protection locked="0"/>
    </xf>
    <xf numFmtId="0" fontId="78" fillId="18" borderId="57" xfId="0" applyFont="1" applyFill="1" applyBorder="1" applyAlignment="1" applyProtection="1">
      <alignment horizontal="left"/>
      <protection locked="0"/>
    </xf>
    <xf numFmtId="0" fontId="77" fillId="10" borderId="60" xfId="0" applyFont="1" applyFill="1" applyBorder="1" applyAlignment="1" applyProtection="1">
      <alignment horizontal="left" vertical="center" wrapText="1"/>
      <protection locked="0"/>
    </xf>
    <xf numFmtId="0" fontId="77" fillId="10" borderId="56" xfId="0" applyFont="1" applyFill="1" applyBorder="1" applyAlignment="1" applyProtection="1">
      <alignment horizontal="left" vertical="center" wrapText="1"/>
      <protection locked="0"/>
    </xf>
    <xf numFmtId="43" fontId="77" fillId="23" borderId="57" xfId="0" applyNumberFormat="1" applyFont="1" applyFill="1" applyBorder="1" applyAlignment="1">
      <alignment horizontal="right"/>
    </xf>
    <xf numFmtId="43" fontId="77" fillId="10" borderId="57" xfId="14" applyFont="1" applyFill="1" applyBorder="1" applyAlignment="1" applyProtection="1">
      <alignment horizontal="right"/>
      <protection locked="0"/>
    </xf>
    <xf numFmtId="0" fontId="77" fillId="10" borderId="56" xfId="0" applyFont="1" applyFill="1" applyBorder="1" applyAlignment="1" applyProtection="1">
      <alignment horizontal="right" vertical="center" wrapText="1"/>
      <protection locked="0"/>
    </xf>
    <xf numFmtId="0" fontId="77" fillId="10" borderId="58" xfId="0" applyFont="1" applyFill="1" applyBorder="1" applyAlignment="1" applyProtection="1">
      <alignment horizontal="left" vertical="center"/>
      <protection locked="0"/>
    </xf>
    <xf numFmtId="0" fontId="77" fillId="10" borderId="59" xfId="0" applyFont="1" applyFill="1" applyBorder="1" applyAlignment="1" applyProtection="1">
      <alignment horizontal="left" vertical="center"/>
      <protection locked="0"/>
    </xf>
    <xf numFmtId="0" fontId="77" fillId="10" borderId="55" xfId="0" applyFont="1" applyFill="1" applyBorder="1" applyAlignment="1" applyProtection="1">
      <alignment horizontal="left" vertical="center"/>
      <protection locked="0"/>
    </xf>
    <xf numFmtId="43" fontId="77" fillId="10" borderId="57" xfId="0" applyNumberFormat="1" applyFont="1" applyFill="1" applyBorder="1" applyAlignment="1" applyProtection="1">
      <alignment horizontal="right"/>
      <protection locked="0"/>
    </xf>
    <xf numFmtId="0" fontId="80" fillId="22" borderId="60" xfId="0" applyFont="1" applyFill="1" applyBorder="1" applyAlignment="1" applyProtection="1">
      <alignment horizontal="left" vertical="center" wrapText="1"/>
      <protection locked="0"/>
    </xf>
    <xf numFmtId="0" fontId="80" fillId="22" borderId="56" xfId="0" applyFont="1" applyFill="1" applyBorder="1" applyAlignment="1" applyProtection="1">
      <alignment horizontal="left" vertical="center" wrapText="1"/>
      <protection locked="0"/>
    </xf>
    <xf numFmtId="0" fontId="77" fillId="22" borderId="56" xfId="0" applyFont="1" applyFill="1" applyBorder="1" applyAlignment="1" applyProtection="1">
      <alignment horizontal="right" vertical="center" wrapText="1"/>
      <protection locked="0"/>
    </xf>
    <xf numFmtId="43" fontId="80" fillId="22" borderId="57" xfId="0" applyNumberFormat="1" applyFont="1" applyFill="1" applyBorder="1" applyAlignment="1">
      <alignment horizontal="right"/>
    </xf>
    <xf numFmtId="0" fontId="78" fillId="18" borderId="60" xfId="0" applyFont="1" applyFill="1" applyBorder="1" applyAlignment="1" applyProtection="1">
      <alignment horizontal="left" vertical="center"/>
      <protection locked="0"/>
    </xf>
    <xf numFmtId="0" fontId="78" fillId="18" borderId="56" xfId="0" applyFont="1" applyFill="1" applyBorder="1" applyAlignment="1" applyProtection="1">
      <alignment horizontal="left" vertical="center"/>
      <protection locked="0"/>
    </xf>
    <xf numFmtId="0" fontId="78" fillId="10" borderId="60" xfId="0" applyFont="1" applyFill="1" applyBorder="1" applyAlignment="1" applyProtection="1">
      <alignment horizontal="center" vertical="center"/>
      <protection locked="0"/>
    </xf>
    <xf numFmtId="0" fontId="77" fillId="10" borderId="60" xfId="0" applyFont="1" applyFill="1" applyBorder="1" applyProtection="1">
      <protection locked="0"/>
    </xf>
    <xf numFmtId="0" fontId="77" fillId="10" borderId="56" xfId="0" applyFont="1" applyFill="1" applyBorder="1" applyProtection="1">
      <protection locked="0"/>
    </xf>
    <xf numFmtId="0" fontId="9" fillId="5" borderId="6" xfId="9" applyFont="1" applyProtection="1">
      <protection locked="0"/>
    </xf>
    <xf numFmtId="43" fontId="77" fillId="24" borderId="56" xfId="14" applyFont="1" applyFill="1" applyBorder="1" applyAlignment="1" applyProtection="1">
      <alignment horizontal="right"/>
      <protection locked="0"/>
    </xf>
    <xf numFmtId="0" fontId="8" fillId="9" borderId="5" xfId="19" applyNumberFormat="1" applyFill="1" applyProtection="1">
      <protection locked="0"/>
    </xf>
    <xf numFmtId="2" fontId="8" fillId="4" borderId="21" xfId="7" applyNumberFormat="1" applyBorder="1" applyAlignment="1" applyProtection="1">
      <alignment vertical="center" wrapText="1"/>
      <protection hidden="1"/>
    </xf>
    <xf numFmtId="0" fontId="8" fillId="4" borderId="21" xfId="7" applyBorder="1"/>
    <xf numFmtId="43" fontId="77" fillId="9" borderId="54" xfId="14" applyFont="1" applyFill="1" applyBorder="1" applyAlignment="1" applyProtection="1">
      <alignment horizontal="right"/>
      <protection locked="0"/>
    </xf>
    <xf numFmtId="0" fontId="0" fillId="0" borderId="61" xfId="0" applyBorder="1"/>
    <xf numFmtId="43" fontId="49" fillId="0" borderId="62" xfId="14" applyFont="1" applyBorder="1" applyProtection="1">
      <protection locked="0"/>
    </xf>
    <xf numFmtId="43" fontId="24" fillId="0" borderId="62" xfId="0" applyNumberFormat="1" applyFont="1" applyBorder="1" applyProtection="1">
      <protection locked="0"/>
    </xf>
    <xf numFmtId="43" fontId="24" fillId="0" borderId="62" xfId="14" applyFont="1" applyBorder="1" applyProtection="1">
      <protection locked="0"/>
    </xf>
    <xf numFmtId="43" fontId="24" fillId="0" borderId="63" xfId="0" applyNumberFormat="1" applyFont="1" applyBorder="1" applyProtection="1">
      <protection locked="0"/>
    </xf>
    <xf numFmtId="0" fontId="0" fillId="0" borderId="64" xfId="0" applyBorder="1"/>
    <xf numFmtId="43" fontId="49" fillId="0" borderId="0" xfId="14" applyFont="1" applyBorder="1" applyProtection="1">
      <protection locked="0"/>
    </xf>
    <xf numFmtId="43" fontId="24" fillId="0" borderId="0" xfId="0" applyNumberFormat="1" applyFont="1" applyProtection="1">
      <protection locked="0"/>
    </xf>
    <xf numFmtId="43" fontId="24" fillId="0" borderId="0" xfId="14" applyFont="1" applyBorder="1" applyProtection="1">
      <protection locked="0"/>
    </xf>
    <xf numFmtId="43" fontId="24" fillId="0" borderId="65" xfId="0" applyNumberFormat="1" applyFont="1" applyBorder="1" applyProtection="1">
      <protection locked="0"/>
    </xf>
    <xf numFmtId="0" fontId="81" fillId="9" borderId="58" xfId="0" applyFont="1" applyFill="1" applyBorder="1" applyAlignment="1" applyProtection="1">
      <alignment horizontal="left" wrapText="1"/>
      <protection locked="0"/>
    </xf>
    <xf numFmtId="0" fontId="82" fillId="9" borderId="59" xfId="0" applyFont="1" applyFill="1" applyBorder="1" applyAlignment="1" applyProtection="1">
      <alignment wrapText="1"/>
      <protection locked="0"/>
    </xf>
    <xf numFmtId="0" fontId="82" fillId="9" borderId="55" xfId="0" applyFont="1" applyFill="1" applyBorder="1" applyAlignment="1" applyProtection="1">
      <alignment wrapText="1"/>
      <protection locked="0"/>
    </xf>
    <xf numFmtId="49" fontId="81" fillId="9" borderId="56" xfId="0" applyNumberFormat="1" applyFont="1" applyFill="1" applyBorder="1" applyAlignment="1" applyProtection="1">
      <alignment horizontal="center"/>
      <protection locked="0"/>
    </xf>
    <xf numFmtId="43" fontId="81" fillId="9" borderId="56" xfId="14" applyFont="1" applyFill="1" applyBorder="1" applyAlignment="1" applyProtection="1">
      <alignment horizontal="right"/>
      <protection locked="0"/>
    </xf>
    <xf numFmtId="43" fontId="79" fillId="9" borderId="54" xfId="14" applyFont="1" applyFill="1" applyBorder="1" applyAlignment="1" applyProtection="1">
      <alignment horizontal="right"/>
      <protection locked="0"/>
    </xf>
    <xf numFmtId="0" fontId="77" fillId="10" borderId="58" xfId="0" applyFont="1" applyFill="1" applyBorder="1" applyProtection="1">
      <protection locked="0"/>
    </xf>
    <xf numFmtId="0" fontId="50" fillId="10" borderId="59" xfId="0" applyFont="1" applyFill="1" applyBorder="1" applyAlignment="1" applyProtection="1">
      <alignment horizontal="left" wrapText="1"/>
      <protection locked="0"/>
    </xf>
    <xf numFmtId="0" fontId="50" fillId="10" borderId="55" xfId="0" applyFont="1" applyFill="1" applyBorder="1" applyAlignment="1" applyProtection="1">
      <alignment horizontal="left" wrapText="1"/>
      <protection locked="0"/>
    </xf>
    <xf numFmtId="49" fontId="77" fillId="13" borderId="56" xfId="0" applyNumberFormat="1" applyFont="1" applyFill="1" applyBorder="1" applyAlignment="1" applyProtection="1">
      <alignment horizontal="center" vertical="center"/>
      <protection locked="0"/>
    </xf>
    <xf numFmtId="0" fontId="24" fillId="21" borderId="56" xfId="0" applyFont="1" applyFill="1" applyBorder="1" applyProtection="1">
      <protection locked="0"/>
    </xf>
    <xf numFmtId="0" fontId="55" fillId="21" borderId="56" xfId="0" applyFont="1" applyFill="1" applyBorder="1" applyProtection="1">
      <protection locked="0"/>
    </xf>
    <xf numFmtId="43" fontId="8" fillId="4" borderId="66" xfId="7" applyNumberFormat="1" applyBorder="1" applyAlignment="1" applyProtection="1">
      <alignment horizontal="right"/>
      <protection locked="0"/>
    </xf>
    <xf numFmtId="43" fontId="77" fillId="24" borderId="56" xfId="0" applyNumberFormat="1" applyFont="1" applyFill="1" applyBorder="1" applyAlignment="1" applyProtection="1">
      <alignment horizontal="right"/>
      <protection locked="0"/>
    </xf>
    <xf numFmtId="0" fontId="55" fillId="10" borderId="54" xfId="0" applyFont="1" applyFill="1" applyBorder="1" applyAlignment="1" applyProtection="1">
      <alignment horizontal="center"/>
      <protection locked="0"/>
    </xf>
    <xf numFmtId="0" fontId="0" fillId="0" borderId="67" xfId="0" applyBorder="1"/>
    <xf numFmtId="43" fontId="24" fillId="0" borderId="68" xfId="0" applyNumberFormat="1" applyFont="1" applyBorder="1" applyProtection="1">
      <protection locked="0"/>
    </xf>
    <xf numFmtId="43" fontId="24" fillId="0" borderId="68" xfId="14" applyFont="1" applyBorder="1" applyProtection="1">
      <protection locked="0"/>
    </xf>
    <xf numFmtId="43" fontId="24" fillId="0" borderId="69" xfId="0" applyNumberFormat="1" applyFont="1" applyBorder="1" applyProtection="1">
      <protection locked="0"/>
    </xf>
    <xf numFmtId="0" fontId="24" fillId="0" borderId="64" xfId="0" applyFont="1" applyBorder="1" applyProtection="1">
      <protection locked="0"/>
    </xf>
    <xf numFmtId="43" fontId="77" fillId="20" borderId="56" xfId="14" applyFont="1" applyFill="1" applyBorder="1" applyAlignment="1" applyProtection="1">
      <alignment horizontal="right"/>
      <protection locked="0"/>
    </xf>
    <xf numFmtId="0" fontId="24" fillId="0" borderId="67" xfId="0" applyFont="1" applyBorder="1" applyProtection="1">
      <protection locked="0"/>
    </xf>
    <xf numFmtId="43" fontId="77" fillId="20" borderId="56" xfId="18" applyFont="1" applyFill="1" applyBorder="1" applyAlignment="1" applyProtection="1">
      <alignment horizontal="right"/>
      <protection locked="0"/>
    </xf>
    <xf numFmtId="43" fontId="77" fillId="20" borderId="56" xfId="0" applyNumberFormat="1" applyFont="1" applyFill="1" applyBorder="1" applyAlignment="1" applyProtection="1">
      <alignment horizontal="right"/>
      <protection locked="0"/>
    </xf>
    <xf numFmtId="0" fontId="77" fillId="10" borderId="58" xfId="0" applyFont="1" applyFill="1" applyBorder="1" applyAlignment="1" applyProtection="1">
      <alignment horizontal="left" wrapText="1"/>
      <protection locked="0"/>
    </xf>
    <xf numFmtId="0" fontId="77" fillId="10" borderId="59" xfId="0" applyFont="1" applyFill="1" applyBorder="1" applyAlignment="1" applyProtection="1">
      <alignment horizontal="left" wrapText="1"/>
      <protection locked="0"/>
    </xf>
    <xf numFmtId="0" fontId="77" fillId="10" borderId="55" xfId="0" applyFont="1" applyFill="1" applyBorder="1" applyAlignment="1" applyProtection="1">
      <alignment horizontal="left" wrapText="1"/>
      <protection locked="0"/>
    </xf>
    <xf numFmtId="49" fontId="77" fillId="19" borderId="56" xfId="0" applyNumberFormat="1" applyFont="1" applyFill="1" applyBorder="1" applyAlignment="1" applyProtection="1">
      <alignment horizontal="center" vertical="center"/>
      <protection locked="0"/>
    </xf>
    <xf numFmtId="0" fontId="77" fillId="10" borderId="56" xfId="0" applyFont="1" applyFill="1" applyBorder="1" applyAlignment="1" applyProtection="1">
      <alignment horizontal="right"/>
      <protection locked="0"/>
    </xf>
    <xf numFmtId="171" fontId="77" fillId="23" borderId="57" xfId="18" applyNumberFormat="1" applyFont="1" applyFill="1" applyBorder="1" applyAlignment="1" applyProtection="1">
      <alignment horizontal="right"/>
    </xf>
    <xf numFmtId="0" fontId="80" fillId="10" borderId="60" xfId="0" applyFont="1" applyFill="1" applyBorder="1" applyAlignment="1" applyProtection="1">
      <alignment horizontal="left"/>
      <protection locked="0"/>
    </xf>
    <xf numFmtId="0" fontId="80" fillId="10" borderId="56" xfId="0" applyFont="1" applyFill="1" applyBorder="1" applyAlignment="1" applyProtection="1">
      <alignment horizontal="left"/>
      <protection locked="0"/>
    </xf>
    <xf numFmtId="49" fontId="80" fillId="19" borderId="56" xfId="0" applyNumberFormat="1" applyFont="1" applyFill="1" applyBorder="1" applyAlignment="1" applyProtection="1">
      <alignment horizontal="center"/>
      <protection locked="0"/>
    </xf>
    <xf numFmtId="43" fontId="80" fillId="10" borderId="57" xfId="14" applyFont="1" applyFill="1" applyBorder="1" applyAlignment="1" applyProtection="1">
      <alignment horizontal="right"/>
      <protection locked="0"/>
    </xf>
    <xf numFmtId="0" fontId="77" fillId="21" borderId="60" xfId="0" applyFont="1" applyFill="1" applyBorder="1" applyAlignment="1" applyProtection="1">
      <alignment horizontal="center"/>
      <protection locked="0"/>
    </xf>
    <xf numFmtId="0" fontId="77" fillId="21" borderId="56" xfId="0" applyFont="1" applyFill="1" applyBorder="1" applyAlignment="1" applyProtection="1">
      <alignment horizontal="center"/>
      <protection locked="0"/>
    </xf>
    <xf numFmtId="0" fontId="77" fillId="21" borderId="57" xfId="0" applyFont="1" applyFill="1" applyBorder="1" applyAlignment="1" applyProtection="1">
      <alignment horizontal="center"/>
      <protection locked="0"/>
    </xf>
    <xf numFmtId="43" fontId="77" fillId="23" borderId="57" xfId="14" applyFont="1" applyFill="1" applyBorder="1" applyAlignment="1">
      <alignment horizontal="right"/>
    </xf>
    <xf numFmtId="0" fontId="77" fillId="10" borderId="60" xfId="0" applyFont="1" applyFill="1" applyBorder="1" applyAlignment="1" applyProtection="1">
      <alignment horizontal="left" vertical="top" wrapText="1"/>
      <protection locked="0"/>
    </xf>
    <xf numFmtId="0" fontId="77" fillId="10" borderId="56" xfId="0" applyFont="1" applyFill="1" applyBorder="1" applyAlignment="1" applyProtection="1">
      <alignment horizontal="left" vertical="top" wrapText="1"/>
      <protection locked="0"/>
    </xf>
    <xf numFmtId="0" fontId="77" fillId="10" borderId="57" xfId="0" applyFont="1" applyFill="1" applyBorder="1" applyAlignment="1" applyProtection="1">
      <alignment horizontal="left" vertical="top" wrapText="1"/>
      <protection locked="0"/>
    </xf>
    <xf numFmtId="0" fontId="55" fillId="10" borderId="60" xfId="0" applyFont="1" applyFill="1" applyBorder="1" applyAlignment="1" applyProtection="1">
      <alignment horizontal="center"/>
      <protection locked="0"/>
    </xf>
    <xf numFmtId="0" fontId="77" fillId="9" borderId="57" xfId="0" applyFont="1" applyFill="1" applyBorder="1" applyAlignment="1" applyProtection="1">
      <alignment horizontal="right"/>
      <protection locked="0"/>
    </xf>
    <xf numFmtId="49" fontId="77" fillId="9" borderId="56" xfId="0" applyNumberFormat="1" applyFont="1" applyFill="1" applyBorder="1" applyAlignment="1" applyProtection="1">
      <alignment horizontal="center"/>
      <protection locked="0"/>
    </xf>
    <xf numFmtId="0" fontId="77" fillId="10" borderId="54" xfId="0" applyFont="1" applyFill="1" applyBorder="1" applyAlignment="1" applyProtection="1">
      <alignment horizontal="left" wrapText="1"/>
      <protection locked="0"/>
    </xf>
    <xf numFmtId="43" fontId="80" fillId="23" borderId="57" xfId="0" applyNumberFormat="1" applyFont="1" applyFill="1" applyBorder="1" applyAlignment="1">
      <alignment horizontal="right"/>
    </xf>
    <xf numFmtId="0" fontId="77" fillId="22" borderId="56" xfId="0" applyFont="1" applyFill="1" applyBorder="1" applyAlignment="1" applyProtection="1">
      <alignment horizontal="right"/>
      <protection locked="0"/>
    </xf>
    <xf numFmtId="43" fontId="80" fillId="22" borderId="57" xfId="14" applyFont="1" applyFill="1" applyBorder="1" applyAlignment="1">
      <alignment horizontal="right"/>
    </xf>
    <xf numFmtId="0" fontId="55" fillId="21" borderId="60" xfId="0" applyFont="1" applyFill="1" applyBorder="1" applyAlignment="1" applyProtection="1">
      <alignment horizontal="left"/>
      <protection locked="0"/>
    </xf>
    <xf numFmtId="0" fontId="55" fillId="21" borderId="56" xfId="0" applyFont="1" applyFill="1" applyBorder="1" applyAlignment="1" applyProtection="1">
      <alignment horizontal="left"/>
      <protection locked="0"/>
    </xf>
    <xf numFmtId="0" fontId="55" fillId="18" borderId="56" xfId="0" applyFont="1" applyFill="1" applyBorder="1" applyAlignment="1" applyProtection="1">
      <alignment horizontal="right"/>
      <protection locked="0"/>
    </xf>
    <xf numFmtId="49" fontId="78" fillId="18" borderId="56" xfId="0" applyNumberFormat="1" applyFont="1" applyFill="1" applyBorder="1" applyAlignment="1" applyProtection="1">
      <alignment horizontal="center"/>
      <protection locked="0"/>
    </xf>
    <xf numFmtId="43" fontId="78" fillId="18" borderId="57" xfId="0" applyNumberFormat="1" applyFont="1" applyFill="1" applyBorder="1" applyAlignment="1">
      <alignment horizontal="right"/>
    </xf>
    <xf numFmtId="0" fontId="77" fillId="10" borderId="57" xfId="0" applyFont="1" applyFill="1" applyBorder="1" applyAlignment="1" applyProtection="1">
      <alignment horizontal="left"/>
      <protection locked="0"/>
    </xf>
    <xf numFmtId="0" fontId="77" fillId="10" borderId="60" xfId="0" applyFont="1" applyFill="1" applyBorder="1" applyAlignment="1" applyProtection="1">
      <alignment horizontal="center"/>
      <protection locked="0"/>
    </xf>
    <xf numFmtId="0" fontId="77" fillId="10" borderId="56" xfId="0" applyFont="1" applyFill="1" applyBorder="1" applyAlignment="1" applyProtection="1">
      <alignment horizontal="center"/>
      <protection locked="0"/>
    </xf>
    <xf numFmtId="0" fontId="77" fillId="10" borderId="57" xfId="0" applyFont="1" applyFill="1" applyBorder="1" applyAlignment="1" applyProtection="1">
      <alignment horizontal="center"/>
      <protection locked="0"/>
    </xf>
    <xf numFmtId="0" fontId="80" fillId="0" borderId="58" xfId="0" applyFont="1" applyBorder="1" applyAlignment="1" applyProtection="1">
      <alignment horizontal="left"/>
      <protection locked="0"/>
    </xf>
    <xf numFmtId="0" fontId="80" fillId="0" borderId="59" xfId="0" applyFont="1" applyBorder="1" applyAlignment="1" applyProtection="1">
      <alignment horizontal="left"/>
      <protection locked="0"/>
    </xf>
    <xf numFmtId="49" fontId="77" fillId="19" borderId="59" xfId="0" applyNumberFormat="1" applyFont="1" applyFill="1" applyBorder="1" applyAlignment="1" applyProtection="1">
      <alignment horizontal="center"/>
      <protection locked="0"/>
    </xf>
    <xf numFmtId="0" fontId="80" fillId="22" borderId="70" xfId="0" applyFont="1" applyFill="1" applyBorder="1" applyAlignment="1" applyProtection="1">
      <alignment horizontal="left"/>
      <protection locked="0"/>
    </xf>
    <xf numFmtId="0" fontId="80" fillId="22" borderId="71" xfId="0" applyFont="1" applyFill="1" applyBorder="1" applyAlignment="1" applyProtection="1">
      <alignment horizontal="left"/>
      <protection locked="0"/>
    </xf>
    <xf numFmtId="49" fontId="80" fillId="22" borderId="71" xfId="0" applyNumberFormat="1" applyFont="1" applyFill="1" applyBorder="1" applyAlignment="1" applyProtection="1">
      <alignment horizontal="center"/>
      <protection locked="0"/>
    </xf>
    <xf numFmtId="43" fontId="80" fillId="22" borderId="72" xfId="0" applyNumberFormat="1" applyFont="1" applyFill="1" applyBorder="1" applyAlignment="1">
      <alignment horizontal="right"/>
    </xf>
    <xf numFmtId="0" fontId="53" fillId="0" borderId="0" xfId="0" applyFont="1" applyAlignment="1">
      <alignment horizontal="center"/>
    </xf>
    <xf numFmtId="0" fontId="9" fillId="4" borderId="4" xfId="8" applyAlignment="1">
      <alignment horizontal="center"/>
    </xf>
    <xf numFmtId="0" fontId="4" fillId="5" borderId="6" xfId="9" applyFont="1"/>
    <xf numFmtId="0" fontId="4" fillId="5" borderId="6" xfId="9" applyFont="1" applyAlignment="1">
      <alignment horizontal="left"/>
    </xf>
    <xf numFmtId="49" fontId="8" fillId="4" borderId="5" xfId="7" applyNumberFormat="1" applyAlignment="1">
      <alignment horizontal="left" vertical="center" wrapText="1"/>
    </xf>
    <xf numFmtId="0" fontId="4" fillId="5" borderId="6" xfId="9" applyFont="1" applyAlignment="1" applyProtection="1">
      <alignment horizontal="left"/>
      <protection hidden="1"/>
    </xf>
    <xf numFmtId="43" fontId="24" fillId="0" borderId="35" xfId="14" applyFont="1" applyFill="1" applyBorder="1" applyAlignment="1" applyProtection="1">
      <alignment horizontal="left" vertical="center"/>
      <protection locked="0"/>
    </xf>
    <xf numFmtId="14" fontId="24" fillId="0" borderId="35" xfId="0" applyNumberFormat="1" applyFont="1" applyBorder="1" applyAlignment="1">
      <alignment horizontal="right" vertical="center" wrapText="1"/>
    </xf>
    <xf numFmtId="0" fontId="80" fillId="22" borderId="73" xfId="0" applyFont="1" applyFill="1" applyBorder="1" applyAlignment="1" applyProtection="1">
      <alignment horizontal="center" vertical="center"/>
      <protection locked="0"/>
    </xf>
    <xf numFmtId="0" fontId="80" fillId="22" borderId="74" xfId="0" applyFont="1" applyFill="1" applyBorder="1" applyAlignment="1" applyProtection="1">
      <alignment horizontal="center" vertical="center"/>
      <protection locked="0"/>
    </xf>
    <xf numFmtId="0" fontId="80" fillId="22" borderId="75" xfId="0" applyFont="1" applyFill="1" applyBorder="1" applyAlignment="1" applyProtection="1">
      <alignment horizontal="center" vertical="center"/>
      <protection locked="0"/>
    </xf>
    <xf numFmtId="0" fontId="80" fillId="22" borderId="60" xfId="0" applyFont="1" applyFill="1" applyBorder="1" applyAlignment="1" applyProtection="1">
      <alignment horizontal="center" vertical="center"/>
      <protection locked="0"/>
    </xf>
    <xf numFmtId="0" fontId="80" fillId="22" borderId="56" xfId="0" applyFont="1" applyFill="1" applyBorder="1" applyAlignment="1" applyProtection="1">
      <alignment horizontal="center" vertical="center"/>
      <protection locked="0"/>
    </xf>
    <xf numFmtId="0" fontId="80" fillId="22" borderId="57" xfId="0" applyFont="1" applyFill="1" applyBorder="1" applyAlignment="1" applyProtection="1">
      <alignment horizontal="center" vertical="center"/>
      <protection locked="0"/>
    </xf>
    <xf numFmtId="0" fontId="80" fillId="10" borderId="58" xfId="0" applyFont="1" applyFill="1" applyBorder="1" applyAlignment="1" applyProtection="1">
      <alignment horizontal="left" vertical="center"/>
      <protection locked="0"/>
    </xf>
    <xf numFmtId="0" fontId="80" fillId="10" borderId="59" xfId="0" applyFont="1" applyFill="1" applyBorder="1" applyAlignment="1" applyProtection="1">
      <alignment horizontal="left" vertical="center"/>
      <protection locked="0"/>
    </xf>
    <xf numFmtId="0" fontId="80" fillId="10" borderId="55" xfId="0" applyFont="1" applyFill="1" applyBorder="1" applyAlignment="1" applyProtection="1">
      <alignment horizontal="left" vertical="center"/>
      <protection locked="0"/>
    </xf>
    <xf numFmtId="0" fontId="77" fillId="10" borderId="58" xfId="20" applyFont="1" applyFill="1" applyBorder="1" applyAlignment="1" applyProtection="1">
      <alignment horizontal="left" vertical="center" wrapText="1"/>
      <protection locked="0"/>
    </xf>
    <xf numFmtId="0" fontId="77" fillId="10" borderId="59" xfId="20" applyFont="1" applyFill="1" applyBorder="1" applyAlignment="1" applyProtection="1">
      <alignment horizontal="left" vertical="center" wrapText="1"/>
      <protection locked="0"/>
    </xf>
    <xf numFmtId="0" fontId="77" fillId="10" borderId="55" xfId="20" applyFont="1" applyFill="1" applyBorder="1" applyAlignment="1" applyProtection="1">
      <alignment horizontal="left" vertical="center" wrapText="1"/>
      <protection locked="0"/>
    </xf>
    <xf numFmtId="49" fontId="77" fillId="19" borderId="56" xfId="20" applyNumberFormat="1" applyFont="1" applyFill="1" applyBorder="1" applyAlignment="1" applyProtection="1">
      <alignment horizontal="center" vertical="center" wrapText="1"/>
      <protection locked="0"/>
    </xf>
    <xf numFmtId="2" fontId="77" fillId="10" borderId="56" xfId="0" applyNumberFormat="1" applyFont="1" applyFill="1" applyBorder="1" applyAlignment="1" applyProtection="1">
      <alignment horizontal="right" vertical="center"/>
      <protection locked="0"/>
    </xf>
    <xf numFmtId="2" fontId="77" fillId="10" borderId="57" xfId="0" applyNumberFormat="1" applyFont="1" applyFill="1" applyBorder="1" applyAlignment="1" applyProtection="1">
      <alignment horizontal="right" vertical="center"/>
      <protection locked="0"/>
    </xf>
    <xf numFmtId="0" fontId="77" fillId="10" borderId="76" xfId="0" applyFont="1" applyFill="1" applyBorder="1" applyAlignment="1" applyProtection="1">
      <alignment horizontal="left" vertical="center"/>
      <protection locked="0"/>
    </xf>
    <xf numFmtId="0" fontId="77" fillId="10" borderId="77" xfId="0" applyFont="1" applyFill="1" applyBorder="1" applyAlignment="1" applyProtection="1">
      <alignment horizontal="left" vertical="center"/>
      <protection locked="0"/>
    </xf>
    <xf numFmtId="0" fontId="77" fillId="10" borderId="78" xfId="0" applyFont="1" applyFill="1" applyBorder="1" applyAlignment="1" applyProtection="1">
      <alignment horizontal="left" vertical="center"/>
      <protection locked="0"/>
    </xf>
    <xf numFmtId="0" fontId="55" fillId="10" borderId="79" xfId="0" applyFont="1" applyFill="1" applyBorder="1" applyAlignment="1" applyProtection="1">
      <alignment horizontal="right" vertical="center"/>
      <protection locked="0"/>
    </xf>
    <xf numFmtId="0" fontId="55" fillId="10" borderId="80" xfId="0" applyFont="1" applyFill="1" applyBorder="1" applyAlignment="1" applyProtection="1">
      <alignment horizontal="right" vertical="center"/>
      <protection locked="0"/>
    </xf>
    <xf numFmtId="0" fontId="77" fillId="10" borderId="54" xfId="0" applyFont="1" applyFill="1" applyBorder="1" applyAlignment="1" applyProtection="1">
      <alignment horizontal="left" vertical="center"/>
      <protection locked="0"/>
    </xf>
    <xf numFmtId="43" fontId="77" fillId="10" borderId="54" xfId="14" applyFont="1" applyFill="1" applyBorder="1" applyAlignment="1" applyProtection="1">
      <alignment horizontal="right" vertical="center"/>
      <protection locked="0"/>
    </xf>
    <xf numFmtId="43" fontId="77" fillId="10" borderId="57" xfId="14" applyFont="1" applyFill="1" applyBorder="1" applyAlignment="1" applyProtection="1">
      <alignment horizontal="right" vertical="center"/>
      <protection locked="0"/>
    </xf>
    <xf numFmtId="0" fontId="55" fillId="10" borderId="79" xfId="0" applyFont="1" applyFill="1" applyBorder="1" applyAlignment="1" applyProtection="1">
      <alignment horizontal="right" vertical="center"/>
      <protection locked="0"/>
    </xf>
    <xf numFmtId="0" fontId="55" fillId="10" borderId="80" xfId="0" applyFont="1" applyFill="1" applyBorder="1" applyAlignment="1" applyProtection="1">
      <alignment horizontal="right" vertical="center"/>
      <protection locked="0"/>
    </xf>
    <xf numFmtId="0" fontId="77" fillId="10" borderId="54" xfId="0" applyFont="1" applyFill="1" applyBorder="1" applyAlignment="1" applyProtection="1">
      <alignment horizontal="left" vertical="center"/>
      <protection locked="0"/>
    </xf>
    <xf numFmtId="0" fontId="77" fillId="10" borderId="59" xfId="0" applyFont="1" applyFill="1" applyBorder="1" applyAlignment="1" applyProtection="1">
      <alignment horizontal="left" vertical="center"/>
      <protection locked="0"/>
    </xf>
    <xf numFmtId="0" fontId="77" fillId="10" borderId="55" xfId="0" applyFont="1" applyFill="1" applyBorder="1" applyAlignment="1" applyProtection="1">
      <alignment horizontal="left" vertical="center"/>
      <protection locked="0"/>
    </xf>
    <xf numFmtId="0" fontId="77" fillId="10" borderId="60" xfId="20" applyFont="1" applyFill="1" applyBorder="1" applyAlignment="1" applyProtection="1">
      <alignment horizontal="left" vertical="center" wrapText="1"/>
      <protection locked="0"/>
    </xf>
    <xf numFmtId="0" fontId="77" fillId="10" borderId="56" xfId="0" applyFont="1" applyFill="1" applyBorder="1" applyAlignment="1" applyProtection="1">
      <alignment vertical="center"/>
      <protection locked="0"/>
    </xf>
    <xf numFmtId="0" fontId="77" fillId="10" borderId="58" xfId="20" applyFont="1" applyFill="1" applyBorder="1" applyAlignment="1" applyProtection="1">
      <alignment horizontal="left" vertical="center"/>
      <protection locked="0"/>
    </xf>
    <xf numFmtId="0" fontId="77" fillId="10" borderId="59" xfId="0" applyFont="1" applyFill="1" applyBorder="1" applyAlignment="1" applyProtection="1">
      <alignment vertical="center"/>
      <protection locked="0"/>
    </xf>
    <xf numFmtId="0" fontId="77" fillId="10" borderId="55" xfId="0" applyFont="1" applyFill="1" applyBorder="1" applyAlignment="1" applyProtection="1">
      <alignment vertical="center"/>
      <protection locked="0"/>
    </xf>
    <xf numFmtId="0" fontId="77" fillId="9" borderId="56" xfId="0" applyFont="1" applyFill="1" applyBorder="1" applyAlignment="1" applyProtection="1">
      <alignment horizontal="center"/>
      <protection locked="0"/>
    </xf>
    <xf numFmtId="0" fontId="84" fillId="10" borderId="58" xfId="20" applyFont="1" applyFill="1" applyBorder="1" applyAlignment="1" applyProtection="1">
      <alignment horizontal="left" vertical="center" wrapText="1"/>
      <protection locked="0"/>
    </xf>
    <xf numFmtId="49" fontId="77" fillId="19" borderId="81" xfId="0" applyNumberFormat="1" applyFont="1" applyFill="1" applyBorder="1" applyAlignment="1" applyProtection="1">
      <alignment horizontal="center" vertical="center"/>
      <protection locked="0"/>
    </xf>
    <xf numFmtId="49" fontId="77" fillId="19" borderId="78" xfId="0" applyNumberFormat="1" applyFont="1" applyFill="1" applyBorder="1" applyAlignment="1" applyProtection="1">
      <alignment horizontal="center" vertical="center"/>
      <protection locked="0"/>
    </xf>
    <xf numFmtId="49" fontId="77" fillId="19" borderId="82" xfId="0" applyNumberFormat="1" applyFont="1" applyFill="1" applyBorder="1" applyAlignment="1" applyProtection="1">
      <alignment horizontal="center" vertical="center"/>
      <protection locked="0"/>
    </xf>
    <xf numFmtId="49" fontId="77" fillId="19" borderId="83" xfId="0" applyNumberFormat="1" applyFont="1" applyFill="1" applyBorder="1" applyAlignment="1" applyProtection="1">
      <alignment horizontal="center" vertical="center"/>
      <protection locked="0"/>
    </xf>
    <xf numFmtId="0" fontId="77" fillId="10" borderId="54" xfId="20" applyFont="1" applyFill="1" applyBorder="1" applyAlignment="1" applyProtection="1">
      <alignment horizontal="left" vertical="center" wrapText="1"/>
      <protection locked="0"/>
    </xf>
    <xf numFmtId="1" fontId="77" fillId="10" borderId="56" xfId="0" applyNumberFormat="1" applyFont="1" applyFill="1" applyBorder="1" applyAlignment="1" applyProtection="1">
      <alignment horizontal="right" vertical="center"/>
      <protection locked="0"/>
    </xf>
    <xf numFmtId="0" fontId="85" fillId="10" borderId="54" xfId="20" applyFont="1" applyFill="1" applyBorder="1" applyAlignment="1" applyProtection="1">
      <alignment horizontal="left" vertical="center" wrapText="1"/>
      <protection locked="0"/>
    </xf>
    <xf numFmtId="0" fontId="85" fillId="10" borderId="59" xfId="20" applyFont="1" applyFill="1" applyBorder="1" applyAlignment="1" applyProtection="1">
      <alignment horizontal="left" vertical="center" wrapText="1"/>
      <protection locked="0"/>
    </xf>
    <xf numFmtId="0" fontId="85" fillId="10" borderId="55" xfId="20" applyFont="1" applyFill="1" applyBorder="1" applyAlignment="1" applyProtection="1">
      <alignment horizontal="left" vertical="center" wrapText="1"/>
      <protection locked="0"/>
    </xf>
    <xf numFmtId="49" fontId="77" fillId="9" borderId="56" xfId="20" applyNumberFormat="1" applyFont="1" applyFill="1" applyBorder="1" applyAlignment="1" applyProtection="1">
      <alignment horizontal="center" vertical="center" wrapText="1"/>
      <protection locked="0"/>
    </xf>
    <xf numFmtId="49" fontId="80" fillId="22" borderId="58" xfId="20" applyNumberFormat="1" applyFont="1" applyFill="1" applyBorder="1" applyAlignment="1" applyProtection="1">
      <alignment horizontal="left" vertical="center" wrapText="1"/>
      <protection locked="0"/>
    </xf>
    <xf numFmtId="49" fontId="80" fillId="22" borderId="59" xfId="20" applyNumberFormat="1" applyFont="1" applyFill="1" applyBorder="1" applyAlignment="1" applyProtection="1">
      <alignment horizontal="left" vertical="center" wrapText="1"/>
      <protection locked="0"/>
    </xf>
    <xf numFmtId="49" fontId="80" fillId="22" borderId="55" xfId="20" applyNumberFormat="1" applyFont="1" applyFill="1" applyBorder="1" applyAlignment="1" applyProtection="1">
      <alignment horizontal="left" vertical="center" wrapText="1"/>
      <protection locked="0"/>
    </xf>
    <xf numFmtId="49" fontId="80" fillId="22" borderId="56" xfId="0" applyNumberFormat="1" applyFont="1" applyFill="1" applyBorder="1" applyAlignment="1" applyProtection="1">
      <alignment horizontal="center" vertical="center"/>
      <protection locked="0"/>
    </xf>
    <xf numFmtId="2" fontId="80" fillId="22" borderId="56" xfId="0" applyNumberFormat="1" applyFont="1" applyFill="1" applyBorder="1" applyAlignment="1">
      <alignment horizontal="right" vertical="center"/>
    </xf>
    <xf numFmtId="0" fontId="77" fillId="0" borderId="58" xfId="0" applyFont="1" applyBorder="1" applyAlignment="1" applyProtection="1">
      <alignment horizontal="center"/>
      <protection locked="0"/>
    </xf>
    <xf numFmtId="0" fontId="77" fillId="0" borderId="59" xfId="0" applyFont="1" applyBorder="1" applyAlignment="1" applyProtection="1">
      <alignment horizontal="center"/>
      <protection locked="0"/>
    </xf>
    <xf numFmtId="0" fontId="77" fillId="0" borderId="84" xfId="0" applyFont="1" applyBorder="1" applyAlignment="1" applyProtection="1">
      <alignment horizontal="center"/>
      <protection locked="0"/>
    </xf>
    <xf numFmtId="0" fontId="80" fillId="22" borderId="58" xfId="0" applyFont="1" applyFill="1" applyBorder="1" applyAlignment="1" applyProtection="1">
      <alignment horizontal="center" vertical="center"/>
      <protection locked="0"/>
    </xf>
    <xf numFmtId="0" fontId="80" fillId="22" borderId="59" xfId="0" applyFont="1" applyFill="1" applyBorder="1" applyAlignment="1" applyProtection="1">
      <alignment horizontal="center" vertical="center"/>
      <protection locked="0"/>
    </xf>
    <xf numFmtId="0" fontId="80" fillId="22" borderId="84" xfId="0" applyFont="1" applyFill="1" applyBorder="1" applyAlignment="1" applyProtection="1">
      <alignment horizontal="center" vertical="center"/>
      <protection locked="0"/>
    </xf>
    <xf numFmtId="0" fontId="77" fillId="10" borderId="76" xfId="0" applyFont="1" applyFill="1" applyBorder="1" applyAlignment="1" applyProtection="1">
      <alignment horizontal="left" vertical="center" wrapText="1"/>
      <protection locked="0"/>
    </xf>
    <xf numFmtId="0" fontId="77" fillId="10" borderId="77" xfId="0" applyFont="1" applyFill="1" applyBorder="1" applyAlignment="1" applyProtection="1">
      <alignment horizontal="left" vertical="center" wrapText="1"/>
      <protection locked="0"/>
    </xf>
    <xf numFmtId="0" fontId="77" fillId="10" borderId="78" xfId="0" applyFont="1" applyFill="1" applyBorder="1" applyAlignment="1" applyProtection="1">
      <alignment horizontal="left" vertical="center" wrapText="1"/>
      <protection locked="0"/>
    </xf>
    <xf numFmtId="0" fontId="77" fillId="10" borderId="56" xfId="0" applyFont="1" applyFill="1" applyBorder="1" applyAlignment="1" applyProtection="1">
      <alignment horizontal="left" vertical="center"/>
      <protection locked="0"/>
    </xf>
    <xf numFmtId="49" fontId="77" fillId="19" borderId="54" xfId="0" applyNumberFormat="1" applyFont="1" applyFill="1" applyBorder="1" applyAlignment="1" applyProtection="1">
      <alignment horizontal="center" vertical="center"/>
      <protection locked="0"/>
    </xf>
    <xf numFmtId="49" fontId="77" fillId="19" borderId="84" xfId="0" applyNumberFormat="1" applyFont="1" applyFill="1" applyBorder="1" applyAlignment="1" applyProtection="1">
      <alignment horizontal="center" vertical="center"/>
      <protection locked="0"/>
    </xf>
    <xf numFmtId="49" fontId="80" fillId="10" borderId="58" xfId="20" applyNumberFormat="1" applyFont="1" applyFill="1" applyBorder="1" applyAlignment="1" applyProtection="1">
      <alignment horizontal="center" vertical="center" wrapText="1"/>
      <protection locked="0"/>
    </xf>
    <xf numFmtId="49" fontId="80" fillId="10" borderId="59" xfId="20" applyNumberFormat="1" applyFont="1" applyFill="1" applyBorder="1" applyAlignment="1" applyProtection="1">
      <alignment horizontal="center" vertical="center" wrapText="1"/>
      <protection locked="0"/>
    </xf>
    <xf numFmtId="49" fontId="80" fillId="10" borderId="84" xfId="20" applyNumberFormat="1" applyFont="1" applyFill="1" applyBorder="1" applyAlignment="1" applyProtection="1">
      <alignment horizontal="center" vertical="center" wrapText="1"/>
      <protection locked="0"/>
    </xf>
    <xf numFmtId="49" fontId="78" fillId="10" borderId="58" xfId="20" applyNumberFormat="1" applyFont="1" applyFill="1" applyBorder="1" applyAlignment="1" applyProtection="1">
      <alignment horizontal="center" vertical="center" wrapText="1"/>
      <protection locked="0"/>
    </xf>
    <xf numFmtId="49" fontId="78" fillId="10" borderId="59" xfId="20" applyNumberFormat="1" applyFont="1" applyFill="1" applyBorder="1" applyAlignment="1" applyProtection="1">
      <alignment horizontal="center" vertical="center" wrapText="1"/>
      <protection locked="0"/>
    </xf>
    <xf numFmtId="49" fontId="78" fillId="10" borderId="84" xfId="20" applyNumberFormat="1" applyFont="1" applyFill="1" applyBorder="1" applyAlignment="1" applyProtection="1">
      <alignment horizontal="center" vertical="center" wrapText="1"/>
      <protection locked="0"/>
    </xf>
    <xf numFmtId="49" fontId="80" fillId="22" borderId="54" xfId="20" applyNumberFormat="1" applyFont="1" applyFill="1" applyBorder="1" applyAlignment="1" applyProtection="1">
      <alignment horizontal="center" vertical="center" wrapText="1"/>
      <protection locked="0"/>
    </xf>
    <xf numFmtId="49" fontId="80" fillId="22" borderId="55" xfId="20" applyNumberFormat="1" applyFont="1" applyFill="1" applyBorder="1" applyAlignment="1" applyProtection="1">
      <alignment horizontal="center" vertical="center" wrapText="1"/>
      <protection locked="0"/>
    </xf>
    <xf numFmtId="2" fontId="80" fillId="22" borderId="57" xfId="0" applyNumberFormat="1" applyFont="1" applyFill="1" applyBorder="1" applyAlignment="1">
      <alignment horizontal="right" vertical="center"/>
    </xf>
    <xf numFmtId="49" fontId="80" fillId="19" borderId="56" xfId="0" applyNumberFormat="1" applyFont="1" applyFill="1" applyBorder="1" applyAlignment="1" applyProtection="1">
      <alignment horizontal="center" vertical="center"/>
      <protection locked="0"/>
    </xf>
    <xf numFmtId="0" fontId="77" fillId="10" borderId="84" xfId="0" applyFont="1" applyFill="1" applyBorder="1" applyAlignment="1" applyProtection="1">
      <alignment horizontal="left" vertical="center"/>
      <protection locked="0"/>
    </xf>
    <xf numFmtId="0" fontId="77" fillId="10" borderId="58" xfId="0" applyFont="1" applyFill="1" applyBorder="1" applyAlignment="1" applyProtection="1">
      <alignment horizontal="center" vertical="center"/>
      <protection locked="0"/>
    </xf>
    <xf numFmtId="0" fontId="77" fillId="10" borderId="59" xfId="0" applyFont="1" applyFill="1" applyBorder="1" applyAlignment="1" applyProtection="1">
      <alignment horizontal="center" vertical="center"/>
      <protection locked="0"/>
    </xf>
    <xf numFmtId="0" fontId="77" fillId="10" borderId="84" xfId="0" applyFont="1" applyFill="1" applyBorder="1" applyAlignment="1" applyProtection="1">
      <alignment horizontal="center" vertical="center"/>
      <protection locked="0"/>
    </xf>
    <xf numFmtId="0" fontId="78" fillId="18" borderId="58" xfId="0" applyFont="1" applyFill="1" applyBorder="1" applyAlignment="1" applyProtection="1">
      <alignment horizontal="left" vertical="center"/>
      <protection locked="0"/>
    </xf>
    <xf numFmtId="0" fontId="78" fillId="18" borderId="59" xfId="0" applyFont="1" applyFill="1" applyBorder="1" applyAlignment="1" applyProtection="1">
      <alignment horizontal="left" vertical="center"/>
      <protection locked="0"/>
    </xf>
    <xf numFmtId="0" fontId="78" fillId="18" borderId="84" xfId="0" applyFont="1" applyFill="1" applyBorder="1" applyAlignment="1" applyProtection="1">
      <alignment horizontal="left" vertical="center"/>
      <protection locked="0"/>
    </xf>
    <xf numFmtId="0" fontId="80" fillId="22" borderId="58" xfId="0" applyFont="1" applyFill="1" applyBorder="1" applyAlignment="1" applyProtection="1">
      <alignment horizontal="left" vertical="center"/>
      <protection locked="0"/>
    </xf>
    <xf numFmtId="0" fontId="80" fillId="22" borderId="59" xfId="0" applyFont="1" applyFill="1" applyBorder="1" applyAlignment="1" applyProtection="1">
      <alignment horizontal="left" vertical="center"/>
      <protection locked="0"/>
    </xf>
    <xf numFmtId="0" fontId="80" fillId="22" borderId="55" xfId="0" applyFont="1" applyFill="1" applyBorder="1" applyAlignment="1" applyProtection="1">
      <alignment horizontal="left" vertical="center"/>
      <protection locked="0"/>
    </xf>
    <xf numFmtId="0" fontId="80" fillId="22" borderId="54" xfId="0" applyFont="1" applyFill="1" applyBorder="1" applyAlignment="1" applyProtection="1">
      <alignment horizontal="center" vertical="center"/>
      <protection locked="0"/>
    </xf>
    <xf numFmtId="0" fontId="80" fillId="22" borderId="55" xfId="0" applyFont="1" applyFill="1" applyBorder="1" applyAlignment="1" applyProtection="1">
      <alignment horizontal="center" vertical="center"/>
      <protection locked="0"/>
    </xf>
    <xf numFmtId="0" fontId="80" fillId="22" borderId="85" xfId="0" applyFont="1" applyFill="1" applyBorder="1" applyAlignment="1" applyProtection="1">
      <alignment horizontal="left" vertical="center"/>
      <protection locked="0"/>
    </xf>
    <xf numFmtId="0" fontId="80" fillId="22" borderId="86" xfId="0" applyFont="1" applyFill="1" applyBorder="1" applyAlignment="1" applyProtection="1">
      <alignment horizontal="left" vertical="center"/>
      <protection locked="0"/>
    </xf>
    <xf numFmtId="0" fontId="80" fillId="22" borderId="87" xfId="0" applyFont="1" applyFill="1" applyBorder="1" applyAlignment="1" applyProtection="1">
      <alignment horizontal="left" vertical="center"/>
      <protection locked="0"/>
    </xf>
    <xf numFmtId="49" fontId="80" fillId="22" borderId="71" xfId="0" applyNumberFormat="1" applyFont="1" applyFill="1" applyBorder="1" applyAlignment="1" applyProtection="1">
      <alignment horizontal="center" vertical="center"/>
      <protection locked="0"/>
    </xf>
    <xf numFmtId="2" fontId="80" fillId="22" borderId="72" xfId="0" applyNumberFormat="1" applyFont="1" applyFill="1" applyBorder="1" applyAlignment="1">
      <alignment horizontal="right" vertical="center"/>
    </xf>
    <xf numFmtId="0" fontId="2" fillId="0" borderId="1" xfId="1" applyAlignment="1"/>
    <xf numFmtId="0" fontId="3" fillId="0" borderId="2" xfId="2" applyNumberFormat="1" applyAlignment="1"/>
    <xf numFmtId="0" fontId="3" fillId="0" borderId="2" xfId="2" applyAlignment="1"/>
    <xf numFmtId="2" fontId="36" fillId="0" borderId="5" xfId="7" applyNumberFormat="1" applyFont="1" applyFill="1" applyAlignment="1">
      <alignment horizontal="center" wrapText="1"/>
    </xf>
    <xf numFmtId="0" fontId="0" fillId="0" borderId="0" xfId="0" applyAlignment="1">
      <alignment horizontal="left" vertical="top"/>
    </xf>
    <xf numFmtId="49" fontId="86" fillId="4" borderId="5" xfId="7" applyNumberFormat="1" applyFont="1" applyAlignment="1" applyProtection="1">
      <alignment horizontal="left"/>
      <protection hidden="1"/>
    </xf>
    <xf numFmtId="49" fontId="86" fillId="4" borderId="5" xfId="7" applyNumberFormat="1" applyFont="1" applyAlignment="1">
      <alignment horizontal="left"/>
    </xf>
    <xf numFmtId="0" fontId="49" fillId="10" borderId="0" xfId="0" applyFont="1" applyFill="1" applyAlignment="1">
      <alignment horizontal="center"/>
    </xf>
    <xf numFmtId="0" fontId="87" fillId="14" borderId="0" xfId="0" applyFont="1" applyFill="1" applyAlignment="1" applyProtection="1">
      <alignment horizontal="center" vertical="center"/>
      <protection hidden="1"/>
    </xf>
    <xf numFmtId="0" fontId="49" fillId="14" borderId="0" xfId="0" applyFont="1" applyFill="1" applyProtection="1">
      <protection hidden="1"/>
    </xf>
    <xf numFmtId="0" fontId="88" fillId="0" borderId="0" xfId="0" applyFont="1"/>
    <xf numFmtId="0" fontId="89" fillId="0" borderId="0" xfId="0" applyFont="1"/>
    <xf numFmtId="0" fontId="13" fillId="0" borderId="0" xfId="0" applyFont="1"/>
    <xf numFmtId="0" fontId="13" fillId="10" borderId="0" xfId="0" applyFont="1" applyFill="1"/>
    <xf numFmtId="0" fontId="50" fillId="10" borderId="0" xfId="0" applyFont="1" applyFill="1"/>
    <xf numFmtId="0" fontId="90" fillId="14" borderId="0" xfId="0" applyFont="1" applyFill="1" applyAlignment="1" applyProtection="1">
      <alignment wrapText="1"/>
      <protection hidden="1"/>
    </xf>
    <xf numFmtId="0" fontId="49" fillId="10" borderId="0" xfId="0" applyFont="1" applyFill="1"/>
    <xf numFmtId="0" fontId="49" fillId="10" borderId="0" xfId="0" applyFont="1" applyFill="1" applyAlignment="1">
      <alignment horizontal="left"/>
    </xf>
    <xf numFmtId="0" fontId="90" fillId="14" borderId="0" xfId="0" applyFont="1" applyFill="1" applyAlignment="1" applyProtection="1">
      <alignment horizontal="left"/>
      <protection hidden="1"/>
    </xf>
    <xf numFmtId="0" fontId="49" fillId="14" borderId="0" xfId="0" applyFont="1" applyFill="1" applyAlignment="1" applyProtection="1">
      <alignment horizontal="left"/>
      <protection hidden="1"/>
    </xf>
    <xf numFmtId="0" fontId="49" fillId="14" borderId="0" xfId="0" applyFont="1" applyFill="1" applyAlignment="1" applyProtection="1">
      <alignment horizontal="center"/>
      <protection hidden="1"/>
    </xf>
    <xf numFmtId="0" fontId="49" fillId="0" borderId="0" xfId="0" applyFont="1" applyProtection="1">
      <protection hidden="1"/>
    </xf>
    <xf numFmtId="2" fontId="91" fillId="5" borderId="88" xfId="9" applyNumberFormat="1" applyFont="1" applyBorder="1" applyAlignment="1" applyProtection="1">
      <alignment horizontal="center" vertical="center" wrapText="1"/>
      <protection hidden="1"/>
    </xf>
    <xf numFmtId="2" fontId="91" fillId="5" borderId="89" xfId="9" applyNumberFormat="1" applyFont="1" applyBorder="1" applyAlignment="1" applyProtection="1">
      <alignment horizontal="center" vertical="center" wrapText="1"/>
      <protection hidden="1"/>
    </xf>
    <xf numFmtId="2" fontId="91" fillId="5" borderId="90" xfId="9" applyNumberFormat="1" applyFont="1" applyBorder="1" applyAlignment="1" applyProtection="1">
      <alignment horizontal="center" vertical="center" wrapText="1"/>
      <protection hidden="1"/>
    </xf>
    <xf numFmtId="49" fontId="86" fillId="4" borderId="5" xfId="7" applyNumberFormat="1" applyFont="1" applyAlignment="1">
      <alignment horizontal="left" vertical="center" wrapText="1"/>
    </xf>
    <xf numFmtId="0" fontId="90" fillId="14" borderId="39" xfId="14" applyNumberFormat="1" applyFont="1" applyFill="1" applyBorder="1" applyProtection="1">
      <protection hidden="1"/>
    </xf>
    <xf numFmtId="43" fontId="90" fillId="14" borderId="39" xfId="14" applyFont="1" applyFill="1" applyBorder="1" applyProtection="1">
      <protection hidden="1"/>
    </xf>
    <xf numFmtId="2" fontId="91" fillId="5" borderId="91" xfId="9" applyNumberFormat="1" applyFont="1" applyBorder="1" applyAlignment="1" applyProtection="1">
      <alignment horizontal="center" vertical="center" wrapText="1"/>
      <protection hidden="1"/>
    </xf>
    <xf numFmtId="2" fontId="91" fillId="5" borderId="49" xfId="9" applyNumberFormat="1" applyFont="1" applyBorder="1" applyAlignment="1" applyProtection="1">
      <alignment horizontal="center" vertical="center" wrapText="1"/>
      <protection hidden="1"/>
    </xf>
    <xf numFmtId="2" fontId="91" fillId="5" borderId="92" xfId="9" applyNumberFormat="1" applyFont="1" applyBorder="1" applyAlignment="1" applyProtection="1">
      <alignment horizontal="center" vertical="center" wrapText="1"/>
      <protection hidden="1"/>
    </xf>
    <xf numFmtId="0" fontId="45" fillId="0" borderId="0" xfId="0" applyFont="1" applyAlignment="1">
      <alignment horizontal="center"/>
    </xf>
    <xf numFmtId="2" fontId="91" fillId="5" borderId="93" xfId="9" applyNumberFormat="1" applyFont="1" applyBorder="1" applyAlignment="1" applyProtection="1">
      <alignment horizontal="center" vertical="center" wrapText="1"/>
      <protection hidden="1"/>
    </xf>
    <xf numFmtId="2" fontId="91" fillId="5" borderId="0" xfId="9" applyNumberFormat="1" applyFont="1" applyBorder="1" applyAlignment="1" applyProtection="1">
      <alignment horizontal="center" vertical="center" wrapText="1"/>
      <protection hidden="1"/>
    </xf>
    <xf numFmtId="44" fontId="86" fillId="4" borderId="5" xfId="7" applyNumberFormat="1" applyFont="1" applyAlignment="1">
      <alignment horizontal="center" wrapText="1"/>
    </xf>
    <xf numFmtId="49" fontId="12" fillId="5" borderId="94" xfId="9" applyNumberFormat="1" applyFont="1" applyBorder="1" applyAlignment="1">
      <alignment horizontal="center" vertical="center" wrapText="1"/>
    </xf>
    <xf numFmtId="49" fontId="12" fillId="5" borderId="94" xfId="9" applyNumberFormat="1" applyFont="1" applyBorder="1" applyAlignment="1">
      <alignment horizontal="center" vertical="center"/>
    </xf>
    <xf numFmtId="49" fontId="12" fillId="5" borderId="94" xfId="9" applyNumberFormat="1" applyFont="1" applyBorder="1" applyAlignment="1">
      <alignment horizontal="center" wrapText="1"/>
    </xf>
    <xf numFmtId="165" fontId="12" fillId="5" borderId="94" xfId="9" applyNumberFormat="1" applyFont="1" applyBorder="1" applyAlignment="1">
      <alignment horizontal="center" wrapText="1"/>
    </xf>
    <xf numFmtId="165" fontId="12" fillId="5" borderId="94" xfId="9" applyNumberFormat="1" applyFont="1" applyBorder="1" applyAlignment="1">
      <alignment horizontal="center" vertical="center" wrapText="1"/>
    </xf>
    <xf numFmtId="2" fontId="12" fillId="5" borderId="94" xfId="9" applyNumberFormat="1" applyFont="1" applyBorder="1" applyAlignment="1">
      <alignment horizontal="center" vertical="center" wrapText="1"/>
    </xf>
    <xf numFmtId="2" fontId="12" fillId="5" borderId="94" xfId="14" applyNumberFormat="1" applyFont="1" applyFill="1" applyBorder="1" applyAlignment="1">
      <alignment horizontal="center" vertical="center" wrapText="1"/>
    </xf>
    <xf numFmtId="0" fontId="43" fillId="0" borderId="0" xfId="0" applyFont="1" applyAlignment="1">
      <alignment horizontal="left" vertical="center" wrapText="1"/>
    </xf>
    <xf numFmtId="2" fontId="12" fillId="5" borderId="94" xfId="14" applyNumberFormat="1" applyFont="1" applyFill="1" applyBorder="1" applyAlignment="1">
      <alignment horizontal="center" wrapText="1"/>
    </xf>
    <xf numFmtId="2" fontId="12" fillId="5" borderId="94" xfId="9" applyNumberFormat="1" applyFont="1" applyBorder="1" applyAlignment="1">
      <alignment horizontal="center" wrapText="1"/>
    </xf>
    <xf numFmtId="2" fontId="12" fillId="25" borderId="95" xfId="0" applyNumberFormat="1" applyFont="1" applyFill="1" applyBorder="1" applyAlignment="1">
      <alignment horizontal="center" wrapText="1"/>
    </xf>
    <xf numFmtId="14" fontId="0" fillId="0" borderId="0" xfId="0" applyNumberFormat="1"/>
    <xf numFmtId="1" fontId="9" fillId="4" borderId="4" xfId="8" applyNumberFormat="1" applyAlignment="1">
      <alignment horizontal="center" wrapText="1"/>
    </xf>
    <xf numFmtId="49" fontId="9" fillId="4" borderId="4" xfId="8" applyNumberFormat="1" applyAlignment="1">
      <alignment horizontal="center" wrapText="1"/>
    </xf>
    <xf numFmtId="165" fontId="9" fillId="4" borderId="4" xfId="8" applyNumberFormat="1" applyAlignment="1">
      <alignment horizontal="center" wrapText="1"/>
    </xf>
    <xf numFmtId="165" fontId="18" fillId="9" borderId="4" xfId="8" applyNumberFormat="1" applyFont="1" applyFill="1" applyAlignment="1">
      <alignment horizontal="center" wrapText="1"/>
    </xf>
    <xf numFmtId="2" fontId="9" fillId="4" borderId="4" xfId="8" applyNumberFormat="1" applyAlignment="1">
      <alignment horizontal="center" wrapText="1"/>
    </xf>
    <xf numFmtId="49" fontId="18" fillId="9" borderId="4" xfId="8" applyNumberFormat="1" applyFont="1" applyFill="1" applyAlignment="1">
      <alignment horizontal="center" wrapText="1"/>
    </xf>
    <xf numFmtId="0" fontId="43" fillId="0" borderId="0" xfId="0" applyFont="1"/>
    <xf numFmtId="2" fontId="9" fillId="9" borderId="4" xfId="8" applyNumberFormat="1" applyFill="1" applyAlignment="1">
      <alignment horizontal="center" wrapText="1"/>
    </xf>
    <xf numFmtId="1" fontId="36" fillId="4" borderId="5" xfId="7" applyNumberFormat="1" applyFont="1" applyAlignment="1">
      <alignment horizontal="center" wrapText="1"/>
    </xf>
    <xf numFmtId="49" fontId="36" fillId="4" borderId="5" xfId="7" applyNumberFormat="1" applyFont="1" applyAlignment="1">
      <alignment horizontal="center" wrapText="1"/>
    </xf>
    <xf numFmtId="49" fontId="37" fillId="4" borderId="4" xfId="8" applyNumberFormat="1" applyFont="1" applyAlignment="1">
      <alignment horizontal="center" wrapText="1"/>
    </xf>
    <xf numFmtId="165" fontId="36" fillId="4" borderId="5" xfId="7" applyNumberFormat="1" applyFont="1" applyAlignment="1">
      <alignment horizontal="center" wrapText="1"/>
    </xf>
    <xf numFmtId="2" fontId="36" fillId="4" borderId="5" xfId="7" applyNumberFormat="1" applyFont="1" applyAlignment="1">
      <alignment horizontal="center" wrapText="1"/>
    </xf>
    <xf numFmtId="43" fontId="36" fillId="4" borderId="5" xfId="14" applyFont="1" applyFill="1" applyBorder="1" applyAlignment="1">
      <alignment horizontal="center" wrapText="1"/>
    </xf>
    <xf numFmtId="2" fontId="36" fillId="4" borderId="96" xfId="7" applyNumberFormat="1" applyFont="1" applyBorder="1" applyAlignment="1">
      <alignment horizontal="center" wrapText="1"/>
    </xf>
    <xf numFmtId="49" fontId="24" fillId="0" borderId="0" xfId="0" applyNumberFormat="1" applyFont="1"/>
    <xf numFmtId="165" fontId="24" fillId="0" borderId="0" xfId="0" applyNumberFormat="1" applyFont="1"/>
    <xf numFmtId="2" fontId="24" fillId="0" borderId="0" xfId="0" applyNumberFormat="1" applyFont="1"/>
    <xf numFmtId="43" fontId="24" fillId="0" borderId="0" xfId="14" applyFont="1"/>
    <xf numFmtId="0" fontId="93" fillId="0" borderId="0" xfId="21" applyFont="1"/>
    <xf numFmtId="0" fontId="93" fillId="26" borderId="97" xfId="21" applyFont="1" applyFill="1" applyBorder="1" applyAlignment="1">
      <alignment horizontal="center"/>
    </xf>
    <xf numFmtId="0" fontId="94" fillId="26" borderId="98" xfId="21" applyFont="1" applyFill="1" applyBorder="1" applyAlignment="1">
      <alignment horizontal="center" vertical="center" wrapText="1"/>
    </xf>
    <xf numFmtId="0" fontId="94" fillId="26" borderId="79" xfId="21" applyFont="1" applyFill="1" applyBorder="1" applyAlignment="1">
      <alignment horizontal="center" vertical="center"/>
    </xf>
    <xf numFmtId="0" fontId="94" fillId="26" borderId="0" xfId="21" applyFont="1" applyFill="1" applyAlignment="1">
      <alignment horizontal="center" vertical="center"/>
    </xf>
    <xf numFmtId="0" fontId="94" fillId="26" borderId="99" xfId="21" applyFont="1" applyFill="1" applyBorder="1" applyAlignment="1">
      <alignment horizontal="center" vertical="center"/>
    </xf>
    <xf numFmtId="0" fontId="95" fillId="10" borderId="0" xfId="4" applyFont="1" applyFill="1"/>
    <xf numFmtId="0" fontId="95" fillId="10" borderId="0" xfId="4" applyFont="1" applyFill="1" applyAlignment="1">
      <alignment horizontal="left"/>
    </xf>
    <xf numFmtId="0" fontId="94" fillId="26" borderId="100" xfId="21" applyFont="1" applyFill="1" applyBorder="1" applyAlignment="1">
      <alignment horizontal="center" vertical="center" wrapText="1"/>
    </xf>
    <xf numFmtId="0" fontId="96" fillId="27" borderId="0" xfId="21" applyFont="1" applyFill="1" applyAlignment="1">
      <alignment horizontal="center" vertical="center"/>
    </xf>
    <xf numFmtId="0" fontId="93" fillId="0" borderId="99" xfId="21" applyFont="1" applyBorder="1"/>
    <xf numFmtId="0" fontId="95" fillId="0" borderId="0" xfId="4" applyFont="1"/>
    <xf numFmtId="0" fontId="95" fillId="14" borderId="0" xfId="4" applyFont="1" applyFill="1" applyAlignment="1" applyProtection="1">
      <alignment horizontal="left" wrapText="1"/>
      <protection hidden="1"/>
    </xf>
    <xf numFmtId="0" fontId="94" fillId="0" borderId="79" xfId="21" applyFont="1" applyBorder="1" applyAlignment="1">
      <alignment horizontal="center" vertical="center" wrapText="1"/>
    </xf>
    <xf numFmtId="0" fontId="94" fillId="0" borderId="0" xfId="21" applyFont="1" applyAlignment="1">
      <alignment horizontal="center" vertical="center" wrapText="1"/>
    </xf>
    <xf numFmtId="0" fontId="97" fillId="0" borderId="0" xfId="21" applyFont="1"/>
    <xf numFmtId="0" fontId="98" fillId="27" borderId="101" xfId="21" applyFont="1" applyFill="1" applyBorder="1" applyAlignment="1">
      <alignment horizontal="center" vertical="center" wrapText="1"/>
    </xf>
    <xf numFmtId="0" fontId="99" fillId="26" borderId="102" xfId="21" applyFont="1" applyFill="1" applyBorder="1" applyAlignment="1">
      <alignment horizontal="center" vertical="center" wrapText="1"/>
    </xf>
    <xf numFmtId="0" fontId="96" fillId="0" borderId="103" xfId="21" applyFont="1" applyBorder="1" applyAlignment="1" applyProtection="1">
      <alignment horizontal="center" vertical="center"/>
      <protection locked="0"/>
    </xf>
    <xf numFmtId="0" fontId="96" fillId="0" borderId="104" xfId="21" applyFont="1" applyBorder="1" applyAlignment="1" applyProtection="1">
      <alignment horizontal="center" vertical="center"/>
      <protection locked="0"/>
    </xf>
    <xf numFmtId="0" fontId="96" fillId="0" borderId="105" xfId="21" applyFont="1" applyBorder="1" applyAlignment="1" applyProtection="1">
      <alignment horizontal="center" vertical="center"/>
      <protection locked="0"/>
    </xf>
    <xf numFmtId="0" fontId="98" fillId="0" borderId="106" xfId="21" applyFont="1" applyBorder="1" applyAlignment="1">
      <alignment horizontal="center" vertical="center" wrapText="1"/>
    </xf>
    <xf numFmtId="0" fontId="99" fillId="27" borderId="107" xfId="21" applyFont="1" applyFill="1" applyBorder="1" applyAlignment="1">
      <alignment horizontal="center" vertical="center" wrapText="1"/>
    </xf>
    <xf numFmtId="0" fontId="99" fillId="27" borderId="108" xfId="21" applyFont="1" applyFill="1" applyBorder="1" applyAlignment="1">
      <alignment horizontal="center" vertical="center" wrapText="1"/>
    </xf>
    <xf numFmtId="0" fontId="99" fillId="26" borderId="109" xfId="21" applyFont="1" applyFill="1" applyBorder="1" applyAlignment="1">
      <alignment horizontal="center" vertical="center" wrapText="1"/>
    </xf>
    <xf numFmtId="0" fontId="96" fillId="0" borderId="110" xfId="21" applyFont="1" applyBorder="1" applyAlignment="1" applyProtection="1">
      <alignment horizontal="center" vertical="center"/>
      <protection locked="0"/>
    </xf>
    <xf numFmtId="0" fontId="96" fillId="0" borderId="111" xfId="21" applyFont="1" applyBorder="1" applyAlignment="1" applyProtection="1">
      <alignment horizontal="center" vertical="center"/>
      <protection locked="0"/>
    </xf>
    <xf numFmtId="0" fontId="96" fillId="0" borderId="112" xfId="21" applyFont="1" applyBorder="1" applyAlignment="1" applyProtection="1">
      <alignment horizontal="center" vertical="center"/>
      <protection locked="0"/>
    </xf>
    <xf numFmtId="0" fontId="93" fillId="0" borderId="113" xfId="21" applyFont="1" applyBorder="1"/>
    <xf numFmtId="0" fontId="94" fillId="0" borderId="114" xfId="21" applyFont="1" applyBorder="1" applyAlignment="1" applyProtection="1">
      <alignment horizontal="center" vertical="center"/>
      <protection locked="0"/>
    </xf>
    <xf numFmtId="0" fontId="98" fillId="0" borderId="115" xfId="21" applyFont="1" applyBorder="1" applyAlignment="1" applyProtection="1">
      <alignment horizontal="center" vertical="center" wrapText="1"/>
      <protection locked="0"/>
    </xf>
    <xf numFmtId="0" fontId="98" fillId="0" borderId="116" xfId="21" applyFont="1" applyBorder="1" applyAlignment="1" applyProtection="1">
      <alignment horizontal="center" vertical="center" wrapText="1"/>
      <protection locked="0"/>
    </xf>
    <xf numFmtId="0" fontId="98" fillId="0" borderId="117" xfId="21" applyFont="1" applyBorder="1" applyAlignment="1" applyProtection="1">
      <alignment horizontal="center" vertical="center" wrapText="1"/>
      <protection locked="0"/>
    </xf>
    <xf numFmtId="0" fontId="98" fillId="0" borderId="118" xfId="21" applyFont="1" applyBorder="1" applyAlignment="1" applyProtection="1">
      <alignment horizontal="center" vertical="center" wrapText="1"/>
      <protection locked="0"/>
    </xf>
    <xf numFmtId="0" fontId="92" fillId="0" borderId="0" xfId="21"/>
    <xf numFmtId="0" fontId="98" fillId="0" borderId="97" xfId="21" applyFont="1" applyBorder="1" applyAlignment="1">
      <alignment horizontal="left" vertical="center" wrapText="1"/>
    </xf>
    <xf numFmtId="0" fontId="99" fillId="26" borderId="119" xfId="21" applyFont="1" applyFill="1" applyBorder="1" applyAlignment="1">
      <alignment horizontal="center" vertical="center" wrapText="1"/>
    </xf>
    <xf numFmtId="0" fontId="100" fillId="27" borderId="120" xfId="21" applyFont="1" applyFill="1" applyBorder="1" applyAlignment="1">
      <alignment horizontal="left" vertical="center" wrapText="1"/>
    </xf>
    <xf numFmtId="0" fontId="99" fillId="26" borderId="61" xfId="21" applyFont="1" applyFill="1" applyBorder="1" applyAlignment="1">
      <alignment horizontal="center" vertical="center" wrapText="1"/>
    </xf>
    <xf numFmtId="0" fontId="100" fillId="27" borderId="121" xfId="21" applyFont="1" applyFill="1" applyBorder="1" applyAlignment="1">
      <alignment horizontal="left" vertical="center" wrapText="1"/>
    </xf>
    <xf numFmtId="49" fontId="94" fillId="0" borderId="20" xfId="21" applyNumberFormat="1" applyFont="1" applyBorder="1" applyAlignment="1" applyProtection="1">
      <alignment horizontal="center" vertical="center" wrapText="1"/>
      <protection locked="0"/>
    </xf>
    <xf numFmtId="0" fontId="101" fillId="0" borderId="122" xfId="21" applyFont="1" applyBorder="1" applyAlignment="1">
      <alignment horizontal="left" vertical="center" wrapText="1"/>
    </xf>
    <xf numFmtId="0" fontId="102" fillId="27" borderId="123" xfId="21" applyFont="1" applyFill="1" applyBorder="1" applyAlignment="1">
      <alignment horizontal="left" vertical="center"/>
    </xf>
    <xf numFmtId="0" fontId="103" fillId="20" borderId="124" xfId="0" applyFont="1" applyFill="1" applyBorder="1" applyAlignment="1">
      <alignment wrapText="1"/>
    </xf>
    <xf numFmtId="0" fontId="103" fillId="20" borderId="125" xfId="0" applyFont="1" applyFill="1" applyBorder="1" applyAlignment="1">
      <alignment wrapText="1"/>
    </xf>
    <xf numFmtId="0" fontId="103" fillId="20" borderId="126" xfId="0" applyFont="1" applyFill="1" applyBorder="1" applyAlignment="1">
      <alignment wrapText="1"/>
    </xf>
    <xf numFmtId="0" fontId="100" fillId="27" borderId="119" xfId="21" applyFont="1" applyFill="1" applyBorder="1" applyAlignment="1">
      <alignment horizontal="left" vertical="center" wrapText="1"/>
    </xf>
    <xf numFmtId="0" fontId="99" fillId="26" borderId="15" xfId="21" applyFont="1" applyFill="1" applyBorder="1" applyAlignment="1">
      <alignment horizontal="center" vertical="center" wrapText="1"/>
    </xf>
    <xf numFmtId="0" fontId="104" fillId="0" borderId="34" xfId="21" applyFont="1" applyBorder="1" applyAlignment="1" applyProtection="1">
      <alignment horizontal="center"/>
      <protection locked="0" hidden="1"/>
    </xf>
    <xf numFmtId="4" fontId="105" fillId="0" borderId="127" xfId="21" applyNumberFormat="1" applyFont="1" applyBorder="1" applyAlignment="1" applyProtection="1">
      <alignment horizontal="right"/>
      <protection locked="0"/>
    </xf>
    <xf numFmtId="0" fontId="103" fillId="0" borderId="79" xfId="0" applyFont="1" applyBorder="1"/>
    <xf numFmtId="0" fontId="103" fillId="0" borderId="0" xfId="0" applyFont="1"/>
    <xf numFmtId="0" fontId="103" fillId="0" borderId="99" xfId="0" applyFont="1" applyBorder="1"/>
    <xf numFmtId="0" fontId="104" fillId="0" borderId="34" xfId="21" applyFont="1" applyBorder="1" applyAlignment="1">
      <alignment horizontal="center"/>
    </xf>
    <xf numFmtId="0" fontId="99" fillId="27" borderId="119" xfId="21" applyFont="1" applyFill="1" applyBorder="1" applyAlignment="1">
      <alignment horizontal="left" vertical="center" wrapText="1"/>
    </xf>
    <xf numFmtId="0" fontId="106" fillId="0" borderId="34" xfId="21" applyFont="1" applyBorder="1" applyAlignment="1">
      <alignment horizontal="center"/>
    </xf>
    <xf numFmtId="4" fontId="106" fillId="0" borderId="127" xfId="21" applyNumberFormat="1" applyFont="1" applyBorder="1" applyAlignment="1">
      <alignment horizontal="right"/>
    </xf>
    <xf numFmtId="0" fontId="102" fillId="27" borderId="123" xfId="21" applyFont="1" applyFill="1" applyBorder="1" applyAlignment="1">
      <alignment horizontal="left"/>
    </xf>
    <xf numFmtId="0" fontId="100" fillId="27" borderId="128" xfId="21" applyFont="1" applyFill="1" applyBorder="1" applyAlignment="1">
      <alignment horizontal="left" vertical="center" wrapText="1"/>
    </xf>
    <xf numFmtId="0" fontId="100" fillId="27" borderId="129" xfId="21" applyFont="1" applyFill="1" applyBorder="1" applyAlignment="1">
      <alignment horizontal="left" vertical="center" wrapText="1"/>
    </xf>
    <xf numFmtId="0" fontId="100" fillId="27" borderId="130" xfId="21" applyFont="1" applyFill="1" applyBorder="1" applyAlignment="1">
      <alignment horizontal="left" vertical="center" wrapText="1"/>
    </xf>
    <xf numFmtId="0" fontId="103" fillId="0" borderId="131" xfId="0" applyFont="1" applyBorder="1"/>
    <xf numFmtId="0" fontId="103" fillId="0" borderId="113" xfId="0" applyFont="1" applyBorder="1"/>
    <xf numFmtId="0" fontId="103" fillId="0" borderId="132" xfId="0" applyFont="1" applyBorder="1"/>
    <xf numFmtId="0" fontId="99" fillId="27" borderId="128" xfId="21" applyFont="1" applyFill="1" applyBorder="1" applyAlignment="1">
      <alignment horizontal="left" vertical="center" wrapText="1"/>
    </xf>
    <xf numFmtId="0" fontId="99" fillId="27" borderId="129" xfId="21" applyFont="1" applyFill="1" applyBorder="1" applyAlignment="1">
      <alignment horizontal="left" vertical="center" wrapText="1"/>
    </xf>
    <xf numFmtId="0" fontId="99" fillId="27" borderId="130" xfId="21" applyFont="1" applyFill="1" applyBorder="1" applyAlignment="1">
      <alignment horizontal="left" vertical="center" wrapText="1"/>
    </xf>
    <xf numFmtId="0" fontId="99" fillId="26" borderId="120" xfId="21" applyFont="1" applyFill="1" applyBorder="1" applyAlignment="1">
      <alignment horizontal="center" vertical="center" wrapText="1"/>
    </xf>
    <xf numFmtId="0" fontId="106" fillId="0" borderId="61" xfId="21" applyFont="1" applyBorder="1" applyAlignment="1">
      <alignment horizontal="center"/>
    </xf>
    <xf numFmtId="0" fontId="99" fillId="27" borderId="133" xfId="21" applyFont="1" applyFill="1" applyBorder="1" applyAlignment="1">
      <alignment horizontal="left" vertical="center" wrapText="1"/>
    </xf>
    <xf numFmtId="0" fontId="99" fillId="27" borderId="63" xfId="21" applyFont="1" applyFill="1" applyBorder="1" applyAlignment="1">
      <alignment horizontal="right" vertical="center" wrapText="1"/>
    </xf>
    <xf numFmtId="0" fontId="99" fillId="26" borderId="114" xfId="21" applyFont="1" applyFill="1" applyBorder="1" applyAlignment="1">
      <alignment horizontal="center" vertical="center" wrapText="1"/>
    </xf>
    <xf numFmtId="0" fontId="107" fillId="27" borderId="124" xfId="21" applyFont="1" applyFill="1" applyBorder="1" applyAlignment="1">
      <alignment horizontal="justify" vertical="center" wrapText="1"/>
    </xf>
    <xf numFmtId="0" fontId="100" fillId="27" borderId="125" xfId="21" applyFont="1" applyFill="1" applyBorder="1" applyAlignment="1">
      <alignment horizontal="justify" vertical="center" wrapText="1"/>
    </xf>
    <xf numFmtId="0" fontId="100" fillId="27" borderId="126" xfId="21" applyFont="1" applyFill="1" applyBorder="1" applyAlignment="1">
      <alignment horizontal="justify" vertical="center" wrapText="1"/>
    </xf>
    <xf numFmtId="0" fontId="110" fillId="27" borderId="79" xfId="21" applyFont="1" applyFill="1" applyBorder="1" applyAlignment="1">
      <alignment horizontal="justify" vertical="center" wrapText="1"/>
    </xf>
    <xf numFmtId="0" fontId="100" fillId="27" borderId="0" xfId="21" applyFont="1" applyFill="1" applyAlignment="1">
      <alignment horizontal="justify" vertical="center" wrapText="1"/>
    </xf>
    <xf numFmtId="0" fontId="100" fillId="27" borderId="99" xfId="21" applyFont="1" applyFill="1" applyBorder="1" applyAlignment="1">
      <alignment horizontal="justify" vertical="center" wrapText="1"/>
    </xf>
    <xf numFmtId="0" fontId="103" fillId="0" borderId="106" xfId="0" applyFont="1" applyBorder="1" applyAlignment="1">
      <alignment horizontal="center"/>
    </xf>
    <xf numFmtId="0" fontId="103" fillId="0" borderId="134" xfId="0" applyFont="1" applyBorder="1" applyAlignment="1">
      <alignment horizontal="center"/>
    </xf>
    <xf numFmtId="0" fontId="103" fillId="0" borderId="135" xfId="0" applyFont="1" applyBorder="1" applyAlignment="1">
      <alignment horizontal="center"/>
    </xf>
    <xf numFmtId="0" fontId="100" fillId="27" borderId="79" xfId="21" applyFont="1" applyFill="1" applyBorder="1" applyAlignment="1">
      <alignment horizontal="left" vertical="center" wrapText="1" indent="2"/>
    </xf>
    <xf numFmtId="0" fontId="100" fillId="27" borderId="0" xfId="21" applyFont="1" applyFill="1" applyAlignment="1">
      <alignment horizontal="left" vertical="center" wrapText="1" indent="2"/>
    </xf>
    <xf numFmtId="0" fontId="100" fillId="27" borderId="99" xfId="21" applyFont="1" applyFill="1" applyBorder="1" applyAlignment="1">
      <alignment horizontal="left" vertical="center" wrapText="1" indent="2"/>
    </xf>
    <xf numFmtId="0" fontId="109" fillId="27" borderId="79" xfId="21" applyFont="1" applyFill="1" applyBorder="1" applyAlignment="1">
      <alignment horizontal="justify" vertical="center" wrapText="1"/>
    </xf>
    <xf numFmtId="0" fontId="100" fillId="27" borderId="79" xfId="21" applyFont="1" applyFill="1" applyBorder="1" applyAlignment="1">
      <alignment horizontal="justify" vertical="center" wrapText="1"/>
    </xf>
    <xf numFmtId="0" fontId="110" fillId="27" borderId="131" xfId="21" applyFont="1" applyFill="1" applyBorder="1" applyAlignment="1">
      <alignment horizontal="justify" vertical="center" wrapText="1"/>
    </xf>
    <xf numFmtId="0" fontId="100" fillId="27" borderId="113" xfId="21" applyFont="1" applyFill="1" applyBorder="1" applyAlignment="1">
      <alignment horizontal="justify" vertical="center" wrapText="1"/>
    </xf>
    <xf numFmtId="0" fontId="100" fillId="27" borderId="132" xfId="21" applyFont="1" applyFill="1" applyBorder="1" applyAlignment="1">
      <alignment horizontal="justify" vertical="center" wrapText="1"/>
    </xf>
    <xf numFmtId="0" fontId="99" fillId="26" borderId="136" xfId="21" applyFont="1" applyFill="1" applyBorder="1" applyAlignment="1">
      <alignment horizontal="center" vertical="center" wrapText="1"/>
    </xf>
    <xf numFmtId="0" fontId="99" fillId="26" borderId="137" xfId="21" applyFont="1" applyFill="1" applyBorder="1" applyAlignment="1">
      <alignment horizontal="center" vertical="center" wrapText="1"/>
    </xf>
    <xf numFmtId="0" fontId="98" fillId="0" borderId="110" xfId="21" applyFont="1" applyBorder="1" applyAlignment="1">
      <alignment horizontal="center" vertical="center"/>
    </xf>
    <xf numFmtId="0" fontId="98" fillId="0" borderId="111" xfId="21" applyFont="1" applyBorder="1" applyAlignment="1">
      <alignment horizontal="center" vertical="center"/>
    </xf>
    <xf numFmtId="0" fontId="98" fillId="27" borderId="111" xfId="21" applyFont="1" applyFill="1" applyBorder="1" applyAlignment="1">
      <alignment horizontal="center" vertical="center"/>
    </xf>
    <xf numFmtId="0" fontId="98" fillId="0" borderId="138" xfId="21" applyFont="1" applyBorder="1" applyAlignment="1">
      <alignment horizontal="center" vertical="center"/>
    </xf>
    <xf numFmtId="0" fontId="94" fillId="27" borderId="139" xfId="21" applyFont="1" applyFill="1" applyBorder="1" applyAlignment="1">
      <alignment horizontal="left" vertical="center" wrapText="1"/>
    </xf>
    <xf numFmtId="0" fontId="98" fillId="27" borderId="140" xfId="21" applyFont="1" applyFill="1" applyBorder="1" applyAlignment="1">
      <alignment horizontal="left" vertical="center" wrapText="1"/>
    </xf>
    <xf numFmtId="0" fontId="98" fillId="27" borderId="119" xfId="21" applyFont="1" applyFill="1" applyBorder="1" applyAlignment="1">
      <alignment horizontal="center" wrapText="1"/>
    </xf>
    <xf numFmtId="0" fontId="98" fillId="27" borderId="141" xfId="21" applyFont="1" applyFill="1" applyBorder="1" applyAlignment="1">
      <alignment horizontal="center" wrapText="1"/>
    </xf>
    <xf numFmtId="0" fontId="97" fillId="27" borderId="136" xfId="21" applyFont="1" applyFill="1" applyBorder="1" applyAlignment="1">
      <alignment horizontal="center" wrapText="1"/>
    </xf>
    <xf numFmtId="0" fontId="92" fillId="0" borderId="142" xfId="21" applyBorder="1" applyAlignment="1">
      <alignment horizontal="center" wrapText="1"/>
    </xf>
    <xf numFmtId="0" fontId="4" fillId="10" borderId="0" xfId="4" applyFill="1"/>
    <xf numFmtId="0" fontId="4" fillId="10" borderId="0" xfId="4" applyFill="1" applyAlignment="1">
      <alignment horizontal="left"/>
    </xf>
    <xf numFmtId="0" fontId="112" fillId="0" borderId="0" xfId="0" applyFont="1" applyAlignment="1" applyProtection="1">
      <alignment horizontal="left" vertical="center"/>
      <protection locked="0"/>
    </xf>
    <xf numFmtId="43" fontId="112" fillId="0" borderId="0" xfId="14" applyFont="1" applyAlignment="1" applyProtection="1">
      <alignment vertical="center"/>
      <protection locked="0"/>
    </xf>
    <xf numFmtId="0" fontId="113" fillId="0" borderId="0" xfId="0" applyFont="1" applyAlignment="1" applyProtection="1">
      <alignment horizontal="left" vertical="center"/>
      <protection locked="0"/>
    </xf>
    <xf numFmtId="0" fontId="114" fillId="0" borderId="0" xfId="0" applyFont="1" applyAlignment="1" applyProtection="1">
      <alignment horizontal="left" vertical="center"/>
      <protection locked="0"/>
    </xf>
    <xf numFmtId="43" fontId="114" fillId="0" borderId="0" xfId="14" applyFont="1" applyAlignment="1" applyProtection="1">
      <alignment vertical="center"/>
      <protection locked="0"/>
    </xf>
    <xf numFmtId="0" fontId="115" fillId="0" borderId="0" xfId="0" applyFont="1" applyAlignment="1">
      <alignment vertical="center"/>
    </xf>
    <xf numFmtId="0" fontId="112" fillId="0" borderId="0" xfId="0" applyFont="1" applyAlignment="1">
      <alignment vertical="center"/>
    </xf>
    <xf numFmtId="0" fontId="116" fillId="0" borderId="0" xfId="0" applyFont="1" applyAlignment="1">
      <alignment horizontal="left" vertical="center"/>
    </xf>
    <xf numFmtId="43" fontId="117" fillId="0" borderId="0" xfId="14" applyFont="1" applyAlignment="1">
      <alignment vertical="center"/>
    </xf>
    <xf numFmtId="0" fontId="118" fillId="18" borderId="56" xfId="0" applyFont="1" applyFill="1" applyBorder="1" applyAlignment="1" applyProtection="1">
      <alignment horizontal="left"/>
      <protection locked="0"/>
    </xf>
    <xf numFmtId="0" fontId="0" fillId="0" borderId="56" xfId="0" applyBorder="1"/>
    <xf numFmtId="49" fontId="80" fillId="22" borderId="56" xfId="22" applyNumberFormat="1" applyFont="1" applyFill="1" applyBorder="1" applyAlignment="1" applyProtection="1">
      <alignment horizontal="left" vertical="center"/>
      <protection locked="0"/>
    </xf>
    <xf numFmtId="49" fontId="77" fillId="28" borderId="56" xfId="22" applyNumberFormat="1" applyFont="1" applyFill="1" applyBorder="1" applyAlignment="1" applyProtection="1">
      <alignment horizontal="left" vertical="center"/>
      <protection locked="0"/>
    </xf>
    <xf numFmtId="43" fontId="77" fillId="28" borderId="56" xfId="14" applyFont="1" applyFill="1" applyBorder="1" applyAlignment="1" applyProtection="1">
      <alignment horizontal="right" vertical="center"/>
      <protection locked="0"/>
    </xf>
    <xf numFmtId="49" fontId="77" fillId="0" borderId="56" xfId="22" applyNumberFormat="1" applyFont="1" applyBorder="1" applyAlignment="1" applyProtection="1">
      <alignment horizontal="left" vertical="center"/>
      <protection locked="0"/>
    </xf>
    <xf numFmtId="0" fontId="55" fillId="0" borderId="56" xfId="0" applyFont="1" applyBorder="1" applyAlignment="1" applyProtection="1">
      <alignment horizontal="center" vertical="center"/>
      <protection locked="0"/>
    </xf>
    <xf numFmtId="0" fontId="77" fillId="28" borderId="56" xfId="0" applyFont="1" applyFill="1" applyBorder="1" applyAlignment="1" applyProtection="1">
      <alignment horizontal="left" vertical="center"/>
      <protection locked="0"/>
    </xf>
    <xf numFmtId="0" fontId="77" fillId="0" borderId="56" xfId="0" applyFont="1" applyBorder="1" applyAlignment="1" applyProtection="1">
      <alignment horizontal="left" vertical="center"/>
      <protection locked="0"/>
    </xf>
    <xf numFmtId="43" fontId="0" fillId="0" borderId="56" xfId="14" applyFont="1" applyBorder="1"/>
    <xf numFmtId="0" fontId="55" fillId="0" borderId="54" xfId="0" applyFont="1" applyBorder="1" applyAlignment="1" applyProtection="1">
      <alignment horizontal="center" vertical="center"/>
      <protection locked="0"/>
    </xf>
    <xf numFmtId="0" fontId="55" fillId="0" borderId="55" xfId="0" applyFont="1" applyBorder="1" applyAlignment="1" applyProtection="1">
      <alignment horizontal="center" vertical="center"/>
      <protection locked="0"/>
    </xf>
    <xf numFmtId="0" fontId="77" fillId="0" borderId="54" xfId="0" applyFont="1" applyBorder="1" applyAlignment="1" applyProtection="1">
      <alignment horizontal="left" vertical="center"/>
      <protection locked="0"/>
    </xf>
    <xf numFmtId="0" fontId="77" fillId="0" borderId="59" xfId="0" applyFont="1" applyBorder="1" applyAlignment="1" applyProtection="1">
      <alignment horizontal="left" vertical="center"/>
      <protection locked="0"/>
    </xf>
    <xf numFmtId="0" fontId="77" fillId="0" borderId="55" xfId="0" applyFont="1" applyBorder="1" applyAlignment="1" applyProtection="1">
      <alignment horizontal="left" vertical="center"/>
      <protection locked="0"/>
    </xf>
    <xf numFmtId="0" fontId="0" fillId="0" borderId="56" xfId="0" applyBorder="1" applyAlignment="1">
      <alignment horizontal="left"/>
    </xf>
    <xf numFmtId="0" fontId="13" fillId="0" borderId="56" xfId="0" applyFont="1" applyBorder="1"/>
    <xf numFmtId="43" fontId="80" fillId="22" borderId="56" xfId="14" applyFont="1" applyFill="1" applyBorder="1" applyAlignment="1">
      <alignment horizontal="right" vertical="center"/>
    </xf>
    <xf numFmtId="0" fontId="119" fillId="0" borderId="56" xfId="0" applyFont="1" applyBorder="1" applyAlignment="1">
      <alignment horizontal="center"/>
    </xf>
    <xf numFmtId="0" fontId="55" fillId="0" borderId="56" xfId="0" applyFont="1" applyBorder="1" applyAlignment="1" applyProtection="1">
      <alignment vertical="center" wrapText="1"/>
      <protection locked="0"/>
    </xf>
    <xf numFmtId="0" fontId="55" fillId="0" borderId="56" xfId="0" applyFont="1" applyBorder="1" applyAlignment="1" applyProtection="1">
      <alignment vertical="center"/>
      <protection locked="0"/>
    </xf>
    <xf numFmtId="49" fontId="77" fillId="10" borderId="56" xfId="22" applyNumberFormat="1" applyFont="1" applyFill="1" applyBorder="1" applyAlignment="1" applyProtection="1">
      <alignment horizontal="left" vertical="center"/>
      <protection locked="0"/>
    </xf>
    <xf numFmtId="43" fontId="77" fillId="22" borderId="56" xfId="14" applyFont="1" applyFill="1" applyBorder="1" applyAlignment="1">
      <alignment horizontal="right" vertical="center"/>
    </xf>
    <xf numFmtId="0" fontId="55" fillId="0" borderId="56" xfId="0" applyFont="1" applyBorder="1" applyAlignment="1" applyProtection="1">
      <alignment horizontal="center" vertical="center" wrapText="1"/>
      <protection locked="0"/>
    </xf>
    <xf numFmtId="43" fontId="77" fillId="0" borderId="56" xfId="14" applyFont="1" applyBorder="1" applyAlignment="1" applyProtection="1">
      <alignment horizontal="right" vertical="center"/>
      <protection locked="0"/>
    </xf>
    <xf numFmtId="0" fontId="80" fillId="19" borderId="56" xfId="0" applyFont="1" applyFill="1" applyBorder="1" applyAlignment="1" applyProtection="1">
      <alignment horizontal="center" vertical="center"/>
      <protection locked="0"/>
    </xf>
    <xf numFmtId="0" fontId="55" fillId="0" borderId="56" xfId="0" applyFont="1" applyBorder="1" applyAlignment="1" applyProtection="1">
      <alignment horizontal="left" vertical="center"/>
      <protection locked="0"/>
    </xf>
    <xf numFmtId="0" fontId="24" fillId="0" borderId="56" xfId="0" applyFont="1" applyBorder="1" applyAlignment="1" applyProtection="1">
      <alignment horizontal="left" vertical="center"/>
      <protection locked="0"/>
    </xf>
    <xf numFmtId="0" fontId="24" fillId="28" borderId="56" xfId="0" applyFont="1" applyFill="1" applyBorder="1" applyAlignment="1" applyProtection="1">
      <alignment horizontal="left" vertical="center"/>
      <protection locked="0"/>
    </xf>
    <xf numFmtId="0" fontId="120" fillId="22" borderId="54" xfId="0" applyFont="1" applyFill="1" applyBorder="1" applyAlignment="1" applyProtection="1">
      <alignment horizontal="left" vertical="center"/>
      <protection locked="0"/>
    </xf>
    <xf numFmtId="0" fontId="120" fillId="22" borderId="59" xfId="0" applyFont="1" applyFill="1" applyBorder="1" applyAlignment="1" applyProtection="1">
      <alignment horizontal="left" vertical="center"/>
      <protection locked="0"/>
    </xf>
    <xf numFmtId="0" fontId="120" fillId="22" borderId="55" xfId="0" applyFont="1" applyFill="1" applyBorder="1" applyAlignment="1" applyProtection="1">
      <alignment horizontal="left" vertical="center"/>
      <protection locked="0"/>
    </xf>
    <xf numFmtId="43" fontId="80" fillId="22" borderId="56" xfId="14" applyFont="1" applyFill="1" applyBorder="1" applyAlignment="1" applyProtection="1">
      <alignment horizontal="center" vertical="center"/>
      <protection locked="0"/>
    </xf>
    <xf numFmtId="0" fontId="0" fillId="0" borderId="56" xfId="0" applyBorder="1" applyAlignment="1">
      <alignment horizontal="center"/>
    </xf>
    <xf numFmtId="0" fontId="24" fillId="0" borderId="54" xfId="0" applyFont="1" applyBorder="1" applyAlignment="1" applyProtection="1">
      <alignment horizontal="left" vertical="center"/>
      <protection locked="0"/>
    </xf>
    <xf numFmtId="0" fontId="24" fillId="0" borderId="59" xfId="0" applyFont="1" applyBorder="1" applyAlignment="1" applyProtection="1">
      <alignment horizontal="left" vertical="center"/>
      <protection locked="0"/>
    </xf>
    <xf numFmtId="0" fontId="24" fillId="0" borderId="55" xfId="0" applyFont="1" applyBorder="1" applyAlignment="1" applyProtection="1">
      <alignment horizontal="left" vertical="center"/>
      <protection locked="0"/>
    </xf>
    <xf numFmtId="0" fontId="24" fillId="28" borderId="54" xfId="0" applyFont="1" applyFill="1" applyBorder="1" applyAlignment="1" applyProtection="1">
      <alignment horizontal="left" vertical="center"/>
      <protection locked="0"/>
    </xf>
    <xf numFmtId="0" fontId="24" fillId="28" borderId="59" xfId="0" applyFont="1" applyFill="1" applyBorder="1" applyAlignment="1" applyProtection="1">
      <alignment horizontal="left" vertical="center"/>
      <protection locked="0"/>
    </xf>
    <xf numFmtId="0" fontId="24" fillId="28" borderId="55" xfId="0" applyFont="1" applyFill="1" applyBorder="1" applyAlignment="1" applyProtection="1">
      <alignment horizontal="left" vertical="center"/>
      <protection locked="0"/>
    </xf>
    <xf numFmtId="0" fontId="55" fillId="0" borderId="56" xfId="0" applyFont="1" applyBorder="1" applyAlignment="1">
      <alignment vertical="center"/>
    </xf>
    <xf numFmtId="0" fontId="120" fillId="19" borderId="56" xfId="0" applyFont="1" applyFill="1" applyBorder="1" applyAlignment="1">
      <alignment horizontal="center" vertical="center"/>
    </xf>
    <xf numFmtId="0" fontId="120" fillId="0" borderId="56" xfId="0" applyFont="1" applyBorder="1" applyAlignment="1">
      <alignment horizontal="left" vertical="center"/>
    </xf>
    <xf numFmtId="0" fontId="24" fillId="28" borderId="56" xfId="0" applyFont="1" applyFill="1" applyBorder="1" applyAlignment="1">
      <alignment horizontal="left" vertical="center"/>
    </xf>
    <xf numFmtId="0" fontId="24" fillId="0" borderId="56" xfId="0" applyFont="1" applyBorder="1" applyAlignment="1">
      <alignment horizontal="left" vertical="center"/>
    </xf>
    <xf numFmtId="0" fontId="55" fillId="10" borderId="56" xfId="0" applyFont="1" applyFill="1" applyBorder="1" applyAlignment="1">
      <alignment horizontal="left" vertical="center"/>
    </xf>
    <xf numFmtId="49" fontId="55" fillId="10" borderId="56" xfId="0" applyNumberFormat="1" applyFont="1" applyFill="1" applyBorder="1" applyAlignment="1" applyProtection="1">
      <alignment horizontal="center" vertical="center"/>
      <protection locked="0"/>
    </xf>
    <xf numFmtId="0" fontId="24" fillId="0" borderId="56" xfId="0" applyFont="1" applyBorder="1" applyAlignment="1">
      <alignment horizontal="left"/>
    </xf>
    <xf numFmtId="4" fontId="77" fillId="0" borderId="56" xfId="0" applyNumberFormat="1" applyFont="1" applyBorder="1" applyAlignment="1" applyProtection="1">
      <alignment horizontal="right" vertical="center"/>
      <protection locked="0"/>
    </xf>
    <xf numFmtId="0" fontId="24" fillId="28" borderId="56" xfId="0" applyFont="1" applyFill="1" applyBorder="1" applyAlignment="1">
      <alignment horizontal="left"/>
    </xf>
    <xf numFmtId="4" fontId="77" fillId="28" borderId="56" xfId="0" applyNumberFormat="1" applyFont="1" applyFill="1" applyBorder="1" applyAlignment="1" applyProtection="1">
      <alignment horizontal="right" vertical="center"/>
      <protection locked="0"/>
    </xf>
    <xf numFmtId="0" fontId="55" fillId="0" borderId="56" xfId="0" applyFont="1" applyBorder="1" applyAlignment="1">
      <alignment vertical="center"/>
    </xf>
    <xf numFmtId="49" fontId="55" fillId="0" borderId="56" xfId="0" applyNumberFormat="1" applyFont="1" applyBorder="1" applyAlignment="1" applyProtection="1">
      <alignment horizontal="center" vertical="center"/>
      <protection locked="0"/>
    </xf>
    <xf numFmtId="0" fontId="24" fillId="0" borderId="54" xfId="0" applyFont="1" applyBorder="1" applyAlignment="1">
      <alignment horizontal="left" vertical="center"/>
    </xf>
    <xf numFmtId="0" fontId="24" fillId="0" borderId="59" xfId="0" applyFont="1" applyBorder="1" applyAlignment="1">
      <alignment horizontal="left" vertical="center"/>
    </xf>
    <xf numFmtId="0" fontId="24" fillId="0" borderId="55" xfId="0" applyFont="1" applyBorder="1" applyAlignment="1">
      <alignment horizontal="left" vertical="center"/>
    </xf>
    <xf numFmtId="49" fontId="55" fillId="0" borderId="56" xfId="0" applyNumberFormat="1" applyFont="1" applyBorder="1" applyAlignment="1" applyProtection="1">
      <alignment horizontal="center" vertical="center"/>
      <protection locked="0"/>
    </xf>
    <xf numFmtId="43" fontId="55" fillId="0" borderId="56" xfId="14" applyFont="1" applyBorder="1" applyAlignment="1" applyProtection="1">
      <alignment horizontal="center" vertical="center"/>
      <protection locked="0"/>
    </xf>
    <xf numFmtId="0" fontId="120" fillId="22" borderId="56" xfId="0" applyFont="1" applyFill="1" applyBorder="1" applyAlignment="1">
      <alignment horizontal="left" vertical="center"/>
    </xf>
    <xf numFmtId="0" fontId="50" fillId="0" borderId="56" xfId="0" applyFont="1" applyBorder="1" applyAlignment="1">
      <alignment horizontal="left"/>
    </xf>
    <xf numFmtId="0" fontId="55" fillId="0" borderId="56" xfId="0" applyFont="1" applyBorder="1" applyAlignment="1">
      <alignment horizontal="left" vertical="center"/>
    </xf>
    <xf numFmtId="0" fontId="80" fillId="19" borderId="56" xfId="0" applyFont="1" applyFill="1" applyBorder="1" applyAlignment="1">
      <alignment horizontal="center" vertical="center"/>
    </xf>
    <xf numFmtId="0" fontId="77" fillId="28" borderId="56" xfId="0" applyFont="1" applyFill="1" applyBorder="1" applyAlignment="1">
      <alignment horizontal="left" vertical="center" wrapText="1"/>
    </xf>
    <xf numFmtId="0" fontId="55" fillId="0" borderId="56" xfId="0" applyFont="1" applyBorder="1" applyAlignment="1">
      <alignment horizontal="center" vertical="center" wrapText="1"/>
    </xf>
    <xf numFmtId="0" fontId="77" fillId="0" borderId="56" xfId="0" applyFont="1" applyBorder="1" applyAlignment="1">
      <alignment horizontal="left" vertical="center" wrapText="1"/>
    </xf>
    <xf numFmtId="4" fontId="80" fillId="22" borderId="56" xfId="0" applyNumberFormat="1" applyFont="1" applyFill="1" applyBorder="1" applyAlignment="1">
      <alignment horizontal="right" vertical="center"/>
    </xf>
    <xf numFmtId="0" fontId="77" fillId="0" borderId="56" xfId="0" applyFont="1" applyBorder="1" applyAlignment="1">
      <alignment horizontal="left" vertical="center"/>
    </xf>
    <xf numFmtId="0" fontId="55" fillId="0" borderId="56" xfId="0" applyFont="1" applyBorder="1" applyAlignment="1">
      <alignment vertical="center" wrapText="1"/>
    </xf>
    <xf numFmtId="0" fontId="77" fillId="0" borderId="56" xfId="0" applyFont="1" applyBorder="1" applyAlignment="1">
      <alignment horizontal="left"/>
    </xf>
    <xf numFmtId="0" fontId="55" fillId="0" borderId="56" xfId="0" applyFont="1" applyBorder="1" applyAlignment="1">
      <alignment horizontal="left"/>
    </xf>
    <xf numFmtId="0" fontId="77" fillId="28" borderId="56" xfId="0" applyFont="1" applyFill="1" applyBorder="1" applyAlignment="1">
      <alignment horizontal="left"/>
    </xf>
    <xf numFmtId="0" fontId="55" fillId="0" borderId="56" xfId="0" applyFont="1" applyBorder="1" applyAlignment="1">
      <alignment horizontal="left" vertical="center" wrapText="1"/>
    </xf>
    <xf numFmtId="0" fontId="24" fillId="0" borderId="56" xfId="0" applyFont="1" applyBorder="1" applyAlignment="1">
      <alignment horizontal="center" vertical="center"/>
    </xf>
    <xf numFmtId="0" fontId="24" fillId="0" borderId="56" xfId="0" applyFont="1" applyBorder="1" applyAlignment="1">
      <alignment horizontal="left" vertical="center" wrapText="1"/>
    </xf>
    <xf numFmtId="0" fontId="24" fillId="28" borderId="56" xfId="0" applyFont="1" applyFill="1" applyBorder="1" applyAlignment="1">
      <alignment horizontal="left" vertical="center" wrapText="1"/>
    </xf>
    <xf numFmtId="0" fontId="118" fillId="18" borderId="56" xfId="0" applyFont="1" applyFill="1" applyBorder="1" applyAlignment="1" applyProtection="1">
      <alignment horizontal="center"/>
      <protection locked="0"/>
    </xf>
    <xf numFmtId="0" fontId="55" fillId="0" borderId="56" xfId="0" applyFont="1" applyBorder="1" applyAlignment="1">
      <alignment horizontal="center" vertical="center"/>
    </xf>
    <xf numFmtId="0" fontId="68" fillId="0" borderId="143" xfId="0" applyFont="1" applyBorder="1" applyAlignment="1">
      <alignment horizontal="left" vertical="center"/>
    </xf>
    <xf numFmtId="4" fontId="80" fillId="22" borderId="56" xfId="0" applyNumberFormat="1" applyFont="1" applyFill="1" applyBorder="1" applyAlignment="1" applyProtection="1">
      <alignment horizontal="right" vertical="center"/>
      <protection locked="0"/>
    </xf>
    <xf numFmtId="43" fontId="80" fillId="22" borderId="56" xfId="14" applyFont="1" applyFill="1" applyBorder="1" applyAlignment="1" applyProtection="1">
      <alignment horizontal="right" vertical="center"/>
      <protection locked="0"/>
    </xf>
    <xf numFmtId="0" fontId="80" fillId="22" borderId="56" xfId="0" applyFont="1" applyFill="1" applyBorder="1" applyAlignment="1" applyProtection="1">
      <alignment horizontal="left" vertical="center"/>
      <protection locked="0"/>
    </xf>
    <xf numFmtId="0" fontId="24" fillId="28" borderId="56" xfId="0" applyFont="1" applyFill="1" applyBorder="1" applyAlignment="1" applyProtection="1">
      <alignment horizontal="left" vertical="center" wrapText="1"/>
      <protection locked="0"/>
    </xf>
    <xf numFmtId="0" fontId="24" fillId="0" borderId="56" xfId="0" applyFont="1" applyBorder="1" applyAlignment="1" applyProtection="1">
      <alignment horizontal="left" vertical="center" wrapText="1"/>
      <protection locked="0"/>
    </xf>
    <xf numFmtId="43" fontId="77" fillId="0" borderId="56" xfId="14" applyFont="1" applyBorder="1" applyAlignment="1">
      <alignment horizontal="right" vertical="center"/>
    </xf>
    <xf numFmtId="0" fontId="0" fillId="28" borderId="56" xfId="0" applyFill="1" applyBorder="1" applyAlignment="1">
      <alignment horizontal="left"/>
    </xf>
    <xf numFmtId="0" fontId="80" fillId="0" borderId="56" xfId="0" applyFont="1" applyBorder="1" applyAlignment="1" applyProtection="1">
      <alignment horizontal="left" vertical="center" wrapText="1"/>
      <protection locked="0"/>
    </xf>
    <xf numFmtId="0" fontId="55" fillId="0" borderId="56" xfId="0" applyFont="1" applyBorder="1" applyAlignment="1" applyProtection="1">
      <alignment horizontal="left" vertical="center"/>
      <protection locked="0"/>
    </xf>
    <xf numFmtId="0" fontId="77" fillId="28" borderId="56" xfId="0" applyFont="1" applyFill="1" applyBorder="1" applyAlignment="1">
      <alignment horizontal="left" vertical="center"/>
    </xf>
    <xf numFmtId="0" fontId="80" fillId="0" borderId="56" xfId="0" applyFont="1" applyBorder="1" applyAlignment="1">
      <alignment horizontal="left" vertical="center"/>
    </xf>
    <xf numFmtId="0" fontId="77" fillId="10" borderId="56" xfId="0" applyFont="1" applyFill="1" applyBorder="1" applyAlignment="1">
      <alignment horizontal="left" vertical="center"/>
    </xf>
    <xf numFmtId="4" fontId="77" fillId="10" borderId="56" xfId="0" applyNumberFormat="1" applyFont="1" applyFill="1" applyBorder="1" applyAlignment="1" applyProtection="1">
      <alignment horizontal="right" vertical="center"/>
      <protection locked="0"/>
    </xf>
    <xf numFmtId="43" fontId="77" fillId="10" borderId="56" xfId="14" applyFont="1" applyFill="1" applyBorder="1" applyAlignment="1" applyProtection="1">
      <alignment horizontal="right" vertical="center"/>
      <protection locked="0"/>
    </xf>
    <xf numFmtId="0" fontId="24" fillId="10" borderId="56" xfId="0" applyFont="1" applyFill="1" applyBorder="1" applyAlignment="1">
      <alignment horizontal="left" vertical="center"/>
    </xf>
    <xf numFmtId="0" fontId="80" fillId="22" borderId="56" xfId="0" applyFont="1" applyFill="1" applyBorder="1" applyAlignment="1">
      <alignment horizontal="left" vertical="center"/>
    </xf>
    <xf numFmtId="0" fontId="78" fillId="18" borderId="56" xfId="0" applyFont="1" applyFill="1" applyBorder="1" applyAlignment="1">
      <alignment horizontal="center" vertical="center"/>
    </xf>
    <xf numFmtId="0" fontId="78" fillId="0" borderId="56" xfId="0" applyFont="1" applyBorder="1" applyAlignment="1" applyProtection="1">
      <alignment horizontal="center" vertical="center"/>
      <protection locked="0"/>
    </xf>
    <xf numFmtId="49" fontId="80" fillId="22" borderId="56" xfId="0" applyNumberFormat="1" applyFont="1" applyFill="1" applyBorder="1" applyAlignment="1" applyProtection="1">
      <alignment horizontal="left" vertical="center"/>
      <protection locked="0"/>
    </xf>
    <xf numFmtId="0" fontId="24" fillId="0" borderId="56" xfId="0" applyFont="1" applyBorder="1" applyAlignment="1" applyProtection="1">
      <alignment horizontal="center" vertical="center"/>
      <protection locked="0"/>
    </xf>
    <xf numFmtId="43" fontId="77" fillId="10" borderId="56" xfId="14" applyFont="1" applyFill="1" applyBorder="1" applyAlignment="1">
      <alignment horizontal="right" vertical="center"/>
    </xf>
    <xf numFmtId="0" fontId="120" fillId="22" borderId="56" xfId="0" applyFont="1" applyFill="1" applyBorder="1" applyAlignment="1">
      <alignment horizontal="center" vertical="center"/>
    </xf>
    <xf numFmtId="0" fontId="120" fillId="22" borderId="56" xfId="0" applyFont="1" applyFill="1" applyBorder="1" applyAlignment="1" applyProtection="1">
      <alignment horizontal="left" vertical="center"/>
      <protection locked="0"/>
    </xf>
    <xf numFmtId="0" fontId="55" fillId="10" borderId="56" xfId="0" applyFont="1" applyFill="1" applyBorder="1" applyAlignment="1" applyProtection="1">
      <alignment vertical="center"/>
      <protection locked="0"/>
    </xf>
    <xf numFmtId="0" fontId="24" fillId="21" borderId="56" xfId="0" applyFont="1" applyFill="1" applyBorder="1" applyAlignment="1" applyProtection="1">
      <alignment horizontal="left" vertical="center"/>
      <protection locked="0"/>
    </xf>
    <xf numFmtId="4" fontId="77" fillId="28" borderId="56" xfId="0" applyNumberFormat="1" applyFont="1" applyFill="1" applyBorder="1" applyAlignment="1" applyProtection="1">
      <alignment horizontal="right" vertical="center"/>
      <protection locked="0"/>
    </xf>
    <xf numFmtId="43" fontId="77" fillId="28" borderId="56" xfId="14" applyFont="1" applyFill="1" applyBorder="1" applyAlignment="1">
      <alignment horizontal="right" vertical="center"/>
    </xf>
    <xf numFmtId="0" fontId="55" fillId="10" borderId="54" xfId="0" applyFont="1" applyFill="1" applyBorder="1" applyAlignment="1" applyProtection="1">
      <alignment horizontal="center" vertical="center"/>
      <protection locked="0"/>
    </xf>
    <xf numFmtId="0" fontId="55" fillId="10" borderId="55" xfId="0" applyFont="1" applyFill="1" applyBorder="1" applyAlignment="1" applyProtection="1">
      <alignment horizontal="center" vertical="center"/>
      <protection locked="0"/>
    </xf>
    <xf numFmtId="4" fontId="77" fillId="0" borderId="56" xfId="0" applyNumberFormat="1" applyFont="1" applyBorder="1" applyAlignment="1" applyProtection="1">
      <alignment horizontal="center" vertical="center"/>
      <protection locked="0"/>
    </xf>
    <xf numFmtId="0" fontId="77" fillId="28" borderId="54" xfId="0" applyFont="1" applyFill="1" applyBorder="1" applyAlignment="1" applyProtection="1">
      <alignment horizontal="left" vertical="center"/>
      <protection locked="0"/>
    </xf>
    <xf numFmtId="0" fontId="77" fillId="28" borderId="59" xfId="0" applyFont="1" applyFill="1" applyBorder="1" applyAlignment="1" applyProtection="1">
      <alignment horizontal="left" vertical="center"/>
      <protection locked="0"/>
    </xf>
    <xf numFmtId="0" fontId="77" fillId="28" borderId="55" xfId="0" applyFont="1" applyFill="1" applyBorder="1" applyAlignment="1" applyProtection="1">
      <alignment horizontal="left" vertical="center"/>
      <protection locked="0"/>
    </xf>
    <xf numFmtId="0" fontId="80" fillId="0" borderId="56" xfId="0" applyFont="1" applyBorder="1" applyAlignment="1" applyProtection="1">
      <alignment horizontal="left" vertical="center"/>
      <protection locked="0"/>
    </xf>
    <xf numFmtId="0" fontId="78" fillId="0" borderId="56" xfId="0" applyFont="1" applyBorder="1" applyAlignment="1">
      <alignment horizontal="left" vertical="center"/>
    </xf>
    <xf numFmtId="0" fontId="78" fillId="18" borderId="56" xfId="0" applyFont="1" applyFill="1" applyBorder="1" applyAlignment="1" applyProtection="1">
      <alignment horizontal="center" vertical="center" wrapText="1"/>
      <protection locked="0"/>
    </xf>
    <xf numFmtId="0" fontId="78" fillId="0" borderId="56" xfId="0" applyFont="1" applyBorder="1" applyAlignment="1" applyProtection="1">
      <alignment horizontal="center" vertical="center" wrapText="1"/>
      <protection locked="0"/>
    </xf>
    <xf numFmtId="0" fontId="80" fillId="19" borderId="56" xfId="0" applyFont="1" applyFill="1" applyBorder="1" applyAlignment="1" applyProtection="1">
      <alignment horizontal="center" vertical="center" wrapText="1"/>
      <protection locked="0"/>
    </xf>
    <xf numFmtId="0" fontId="55" fillId="10" borderId="56" xfId="0" applyFont="1" applyFill="1" applyBorder="1" applyAlignment="1" applyProtection="1">
      <alignment horizontal="center" vertical="center"/>
      <protection locked="0"/>
    </xf>
    <xf numFmtId="0" fontId="13" fillId="0" borderId="56" xfId="0" applyFont="1" applyBorder="1" applyProtection="1">
      <protection locked="0"/>
    </xf>
    <xf numFmtId="0" fontId="80" fillId="10" borderId="56" xfId="0" applyFont="1" applyFill="1" applyBorder="1" applyAlignment="1" applyProtection="1">
      <alignment horizontal="left" vertical="center"/>
      <protection locked="0"/>
    </xf>
    <xf numFmtId="0" fontId="78" fillId="18" borderId="54" xfId="0" applyFont="1" applyFill="1" applyBorder="1" applyAlignment="1" applyProtection="1">
      <alignment horizontal="left" vertical="center"/>
      <protection locked="0"/>
    </xf>
    <xf numFmtId="0" fontId="78" fillId="18" borderId="55" xfId="0" applyFont="1" applyFill="1" applyBorder="1" applyAlignment="1" applyProtection="1">
      <alignment horizontal="left" vertical="center"/>
      <protection locked="0"/>
    </xf>
    <xf numFmtId="0" fontId="45" fillId="10" borderId="0" xfId="0" applyFont="1" applyFill="1" applyProtection="1">
      <protection locked="0"/>
    </xf>
    <xf numFmtId="0" fontId="121" fillId="10" borderId="0" xfId="0" applyFont="1" applyFill="1" applyProtection="1">
      <protection locked="0"/>
    </xf>
    <xf numFmtId="0" fontId="122" fillId="18" borderId="15" xfId="0" applyFont="1" applyFill="1" applyBorder="1" applyAlignment="1" applyProtection="1">
      <alignment horizontal="left"/>
      <protection locked="0"/>
    </xf>
    <xf numFmtId="0" fontId="121" fillId="21" borderId="15" xfId="0" applyFont="1" applyFill="1" applyBorder="1" applyProtection="1">
      <protection locked="0"/>
    </xf>
    <xf numFmtId="0" fontId="121" fillId="0" borderId="15" xfId="0" applyFont="1" applyBorder="1" applyProtection="1">
      <protection locked="0"/>
    </xf>
    <xf numFmtId="0" fontId="45" fillId="21" borderId="15" xfId="0" applyFont="1" applyFill="1" applyBorder="1" applyAlignment="1" applyProtection="1">
      <alignment horizontal="left"/>
      <protection locked="0"/>
    </xf>
    <xf numFmtId="49" fontId="45" fillId="19" borderId="15" xfId="0" applyNumberFormat="1" applyFont="1" applyFill="1" applyBorder="1" applyAlignment="1" applyProtection="1">
      <alignment horizontal="center"/>
      <protection locked="0"/>
    </xf>
    <xf numFmtId="0" fontId="45" fillId="21" borderId="15" xfId="0" applyFont="1" applyFill="1" applyBorder="1" applyAlignment="1" applyProtection="1">
      <alignment horizontal="right"/>
      <protection locked="0"/>
    </xf>
    <xf numFmtId="0" fontId="123" fillId="20" borderId="15" xfId="0" applyFont="1" applyFill="1" applyBorder="1" applyAlignment="1" applyProtection="1">
      <alignment horizontal="left"/>
      <protection locked="0"/>
    </xf>
    <xf numFmtId="49" fontId="123" fillId="20" borderId="15" xfId="0" applyNumberFormat="1" applyFont="1" applyFill="1" applyBorder="1" applyAlignment="1" applyProtection="1">
      <alignment horizontal="center"/>
      <protection locked="0"/>
    </xf>
    <xf numFmtId="0" fontId="123" fillId="20" borderId="15" xfId="0" applyFont="1" applyFill="1" applyBorder="1" applyAlignment="1" applyProtection="1">
      <alignment horizontal="right"/>
      <protection locked="0"/>
    </xf>
    <xf numFmtId="0" fontId="124" fillId="18" borderId="15" xfId="0" applyFont="1" applyFill="1" applyBorder="1" applyAlignment="1" applyProtection="1">
      <alignment horizontal="left"/>
      <protection locked="0"/>
    </xf>
    <xf numFmtId="0" fontId="121" fillId="21" borderId="15" xfId="0" applyFont="1" applyFill="1" applyBorder="1" applyAlignment="1" applyProtection="1">
      <alignment horizontal="center"/>
      <protection locked="0"/>
    </xf>
    <xf numFmtId="0" fontId="45" fillId="21" borderId="15" xfId="0" applyFont="1" applyFill="1" applyBorder="1" applyProtection="1">
      <protection locked="0"/>
    </xf>
    <xf numFmtId="0" fontId="121" fillId="10" borderId="15" xfId="0" applyFont="1" applyFill="1" applyBorder="1" applyProtection="1">
      <protection locked="0"/>
    </xf>
    <xf numFmtId="0" fontId="125" fillId="10" borderId="15" xfId="0" applyFont="1" applyFill="1" applyBorder="1" applyProtection="1">
      <protection locked="0"/>
    </xf>
    <xf numFmtId="43" fontId="45" fillId="21" borderId="15" xfId="14" applyFont="1" applyFill="1" applyBorder="1" applyAlignment="1" applyProtection="1">
      <alignment horizontal="right"/>
      <protection locked="0"/>
    </xf>
    <xf numFmtId="0" fontId="121" fillId="21" borderId="15" xfId="0" applyFont="1" applyFill="1" applyBorder="1" applyAlignment="1" applyProtection="1">
      <alignment horizontal="left"/>
      <protection locked="0"/>
    </xf>
    <xf numFmtId="0" fontId="121" fillId="21" borderId="15" xfId="0" applyFont="1" applyFill="1" applyBorder="1" applyProtection="1">
      <protection locked="0"/>
    </xf>
    <xf numFmtId="0" fontId="123" fillId="20" borderId="15" xfId="0" applyFont="1" applyFill="1" applyBorder="1" applyProtection="1">
      <protection locked="0"/>
    </xf>
    <xf numFmtId="0" fontId="124" fillId="18" borderId="15" xfId="0" applyFont="1" applyFill="1" applyBorder="1" applyProtection="1">
      <protection locked="0"/>
    </xf>
    <xf numFmtId="0" fontId="122" fillId="18" borderId="15" xfId="0" applyFont="1" applyFill="1" applyBorder="1" applyAlignment="1" applyProtection="1">
      <alignment horizontal="center"/>
      <protection locked="0"/>
    </xf>
    <xf numFmtId="0" fontId="124" fillId="18" borderId="15" xfId="0" applyFont="1" applyFill="1" applyBorder="1" applyAlignment="1" applyProtection="1">
      <alignment horizontal="center"/>
      <protection locked="0"/>
    </xf>
    <xf numFmtId="0" fontId="121" fillId="21" borderId="15" xfId="0" applyFont="1" applyFill="1" applyBorder="1" applyAlignment="1" applyProtection="1">
      <alignment vertical="center"/>
      <protection locked="0"/>
    </xf>
    <xf numFmtId="0" fontId="126" fillId="20" borderId="15" xfId="0" applyFont="1" applyFill="1" applyBorder="1" applyAlignment="1" applyProtection="1">
      <alignment horizontal="left" vertical="center"/>
      <protection locked="0"/>
    </xf>
    <xf numFmtId="49" fontId="126" fillId="20" borderId="15" xfId="0" applyNumberFormat="1" applyFont="1" applyFill="1" applyBorder="1" applyAlignment="1" applyProtection="1">
      <alignment horizontal="center" vertical="center"/>
      <protection locked="0"/>
    </xf>
    <xf numFmtId="0" fontId="121" fillId="20" borderId="15" xfId="0" applyFont="1" applyFill="1" applyBorder="1" applyAlignment="1" applyProtection="1">
      <alignment horizontal="right" vertical="center"/>
      <protection locked="0"/>
    </xf>
    <xf numFmtId="49" fontId="121" fillId="10" borderId="15" xfId="0" applyNumberFormat="1" applyFont="1" applyFill="1" applyBorder="1" applyAlignment="1" applyProtection="1">
      <alignment horizontal="center" vertical="center" wrapText="1"/>
      <protection locked="0"/>
    </xf>
    <xf numFmtId="0" fontId="45" fillId="10" borderId="0" xfId="0" applyFont="1" applyFill="1" applyAlignment="1" applyProtection="1">
      <alignment vertical="center"/>
      <protection locked="0"/>
    </xf>
    <xf numFmtId="0" fontId="127" fillId="10" borderId="15" xfId="0" applyFont="1" applyFill="1" applyBorder="1" applyProtection="1">
      <protection locked="0"/>
    </xf>
    <xf numFmtId="0" fontId="122" fillId="10" borderId="15" xfId="0" applyFont="1" applyFill="1" applyBorder="1" applyAlignment="1" applyProtection="1">
      <alignment horizontal="center"/>
      <protection locked="0"/>
    </xf>
    <xf numFmtId="49" fontId="45" fillId="21" borderId="15" xfId="0" applyNumberFormat="1" applyFont="1" applyFill="1" applyBorder="1" applyAlignment="1" applyProtection="1">
      <alignment horizontal="right"/>
      <protection locked="0"/>
    </xf>
    <xf numFmtId="0" fontId="127" fillId="21" borderId="15" xfId="0" applyFont="1" applyFill="1" applyBorder="1" applyAlignment="1" applyProtection="1">
      <alignment horizontal="center"/>
      <protection locked="0"/>
    </xf>
    <xf numFmtId="0" fontId="127" fillId="10" borderId="15" xfId="0" applyFont="1" applyFill="1" applyBorder="1" applyAlignment="1" applyProtection="1">
      <alignment horizontal="center"/>
      <protection locked="0"/>
    </xf>
    <xf numFmtId="0" fontId="126" fillId="21" borderId="15" xfId="0" applyFont="1" applyFill="1" applyBorder="1" applyProtection="1">
      <protection locked="0"/>
    </xf>
    <xf numFmtId="0" fontId="123" fillId="10" borderId="0" xfId="0" applyFont="1" applyFill="1" applyProtection="1">
      <protection locked="0"/>
    </xf>
    <xf numFmtId="0" fontId="122" fillId="18" borderId="15" xfId="0" applyFont="1" applyFill="1" applyBorder="1" applyProtection="1">
      <protection locked="0"/>
    </xf>
    <xf numFmtId="0" fontId="126" fillId="20" borderId="34" xfId="0" applyFont="1" applyFill="1" applyBorder="1" applyAlignment="1" applyProtection="1">
      <alignment horizontal="left"/>
      <protection locked="0"/>
    </xf>
    <xf numFmtId="0" fontId="126" fillId="20" borderId="129" xfId="0" applyFont="1" applyFill="1" applyBorder="1" applyAlignment="1" applyProtection="1">
      <alignment horizontal="left"/>
      <protection locked="0"/>
    </xf>
    <xf numFmtId="0" fontId="126" fillId="20" borderId="130" xfId="0" applyFont="1" applyFill="1" applyBorder="1" applyAlignment="1" applyProtection="1">
      <alignment horizontal="left"/>
      <protection locked="0"/>
    </xf>
    <xf numFmtId="49" fontId="12" fillId="9" borderId="15" xfId="0" applyNumberFormat="1" applyFont="1" applyFill="1" applyBorder="1" applyAlignment="1" applyProtection="1">
      <alignment horizontal="right"/>
      <protection locked="0"/>
    </xf>
    <xf numFmtId="0" fontId="123" fillId="10" borderId="15" xfId="0" applyFont="1" applyFill="1" applyBorder="1" applyAlignment="1" applyProtection="1">
      <alignment horizontal="center"/>
      <protection locked="0"/>
    </xf>
    <xf numFmtId="0" fontId="123" fillId="20" borderId="34" xfId="0" applyFont="1" applyFill="1" applyBorder="1" applyAlignment="1" applyProtection="1">
      <alignment horizontal="left"/>
      <protection locked="0"/>
    </xf>
    <xf numFmtId="0" fontId="123" fillId="20" borderId="129" xfId="0" applyFont="1" applyFill="1" applyBorder="1" applyAlignment="1" applyProtection="1">
      <alignment horizontal="left"/>
      <protection locked="0"/>
    </xf>
    <xf numFmtId="0" fontId="123" fillId="20" borderId="130" xfId="0" applyFont="1" applyFill="1" applyBorder="1" applyAlignment="1" applyProtection="1">
      <alignment horizontal="left"/>
      <protection locked="0"/>
    </xf>
    <xf numFmtId="0" fontId="12" fillId="9" borderId="15" xfId="0" applyFont="1" applyFill="1" applyBorder="1" applyAlignment="1" applyProtection="1">
      <alignment horizontal="right"/>
      <protection locked="0"/>
    </xf>
    <xf numFmtId="0" fontId="45" fillId="21" borderId="34" xfId="0" applyFont="1" applyFill="1" applyBorder="1" applyProtection="1">
      <protection locked="0"/>
    </xf>
    <xf numFmtId="0" fontId="127" fillId="21" borderId="130" xfId="0" applyFont="1" applyFill="1" applyBorder="1" applyAlignment="1" applyProtection="1">
      <alignment horizontal="center"/>
      <protection locked="0"/>
    </xf>
    <xf numFmtId="0" fontId="122" fillId="18" borderId="61" xfId="0" applyFont="1" applyFill="1" applyBorder="1" applyAlignment="1" applyProtection="1">
      <alignment horizontal="left"/>
      <protection locked="0"/>
    </xf>
    <xf numFmtId="0" fontId="122" fillId="18" borderId="62" xfId="0" applyFont="1" applyFill="1" applyBorder="1" applyAlignment="1" applyProtection="1">
      <alignment horizontal="left"/>
      <protection locked="0"/>
    </xf>
    <xf numFmtId="0" fontId="122" fillId="18" borderId="63" xfId="0" applyFont="1" applyFill="1" applyBorder="1" applyAlignment="1" applyProtection="1">
      <alignment horizontal="left"/>
      <protection locked="0"/>
    </xf>
    <xf numFmtId="0" fontId="129" fillId="29" borderId="144" xfId="0" applyFont="1" applyFill="1" applyBorder="1" applyAlignment="1" applyProtection="1">
      <alignment horizontal="left" vertical="center"/>
      <protection locked="0"/>
    </xf>
    <xf numFmtId="49" fontId="121" fillId="10" borderId="129" xfId="0" applyNumberFormat="1" applyFont="1" applyFill="1" applyBorder="1" applyAlignment="1" applyProtection="1">
      <alignment horizontal="center"/>
      <protection locked="0"/>
    </xf>
    <xf numFmtId="0" fontId="121" fillId="10" borderId="130" xfId="0" applyFont="1" applyFill="1" applyBorder="1" applyAlignment="1" applyProtection="1">
      <alignment horizontal="right"/>
      <protection locked="0"/>
    </xf>
    <xf numFmtId="0" fontId="128" fillId="29" borderId="145" xfId="0" applyFont="1" applyFill="1" applyBorder="1" applyAlignment="1" applyProtection="1">
      <alignment horizontal="left" vertical="center"/>
      <protection locked="0"/>
    </xf>
    <xf numFmtId="0" fontId="128" fillId="29" borderId="146" xfId="0" applyFont="1" applyFill="1" applyBorder="1" applyAlignment="1" applyProtection="1">
      <alignment horizontal="left" vertical="center"/>
      <protection locked="0"/>
    </xf>
    <xf numFmtId="0" fontId="128" fillId="29" borderId="147" xfId="0" applyFont="1" applyFill="1" applyBorder="1" applyAlignment="1" applyProtection="1">
      <alignment horizontal="left" vertical="center"/>
      <protection locked="0"/>
    </xf>
    <xf numFmtId="0" fontId="121" fillId="10" borderId="15" xfId="0" applyFont="1" applyFill="1" applyBorder="1" applyAlignment="1" applyProtection="1">
      <alignment horizontal="right"/>
      <protection locked="0"/>
    </xf>
    <xf numFmtId="0" fontId="128" fillId="29" borderId="148" xfId="0" applyFont="1" applyFill="1" applyBorder="1" applyAlignment="1" applyProtection="1">
      <alignment vertical="center"/>
      <protection locked="0"/>
    </xf>
    <xf numFmtId="0" fontId="128" fillId="29" borderId="149" xfId="0" applyFont="1" applyFill="1" applyBorder="1" applyAlignment="1" applyProtection="1">
      <alignment vertical="center"/>
      <protection locked="0"/>
    </xf>
    <xf numFmtId="0" fontId="128" fillId="29" borderId="150" xfId="0" applyFont="1" applyFill="1" applyBorder="1" applyAlignment="1" applyProtection="1">
      <alignment vertical="center"/>
      <protection locked="0"/>
    </xf>
    <xf numFmtId="0" fontId="128" fillId="29" borderId="148" xfId="0" applyFont="1" applyFill="1" applyBorder="1" applyAlignment="1" applyProtection="1">
      <alignment horizontal="left" vertical="center"/>
      <protection locked="0"/>
    </xf>
    <xf numFmtId="0" fontId="128" fillId="29" borderId="149" xfId="0" applyFont="1" applyFill="1" applyBorder="1" applyAlignment="1" applyProtection="1">
      <alignment horizontal="left" vertical="center"/>
      <protection locked="0"/>
    </xf>
    <xf numFmtId="0" fontId="128" fillId="29" borderId="150" xfId="0" applyFont="1" applyFill="1" applyBorder="1" applyAlignment="1" applyProtection="1">
      <alignment horizontal="left" vertical="center"/>
      <protection locked="0"/>
    </xf>
    <xf numFmtId="0" fontId="129" fillId="29" borderId="151" xfId="0" applyFont="1" applyFill="1" applyBorder="1" applyAlignment="1" applyProtection="1">
      <alignment horizontal="left" vertical="center"/>
      <protection locked="0"/>
    </xf>
    <xf numFmtId="0" fontId="128" fillId="29" borderId="152" xfId="0" applyFont="1" applyFill="1" applyBorder="1" applyAlignment="1" applyProtection="1">
      <alignment horizontal="left" vertical="center"/>
      <protection locked="0"/>
    </xf>
    <xf numFmtId="49" fontId="45" fillId="10" borderId="129" xfId="0" applyNumberFormat="1" applyFont="1" applyFill="1" applyBorder="1" applyAlignment="1" applyProtection="1">
      <alignment horizontal="center"/>
      <protection locked="0"/>
    </xf>
    <xf numFmtId="49" fontId="45" fillId="10" borderId="130" xfId="0" applyNumberFormat="1" applyFont="1" applyFill="1" applyBorder="1" applyAlignment="1" applyProtection="1">
      <alignment horizontal="center"/>
      <protection locked="0"/>
    </xf>
    <xf numFmtId="0" fontId="121" fillId="10" borderId="34" xfId="0" applyFont="1" applyFill="1" applyBorder="1" applyAlignment="1" applyProtection="1">
      <alignment horizontal="left" vertical="center"/>
      <protection locked="0"/>
    </xf>
    <xf numFmtId="0" fontId="121" fillId="10" borderId="129" xfId="0" applyFont="1" applyFill="1" applyBorder="1" applyAlignment="1" applyProtection="1">
      <alignment horizontal="left" vertical="center"/>
      <protection locked="0"/>
    </xf>
    <xf numFmtId="0" fontId="121" fillId="10" borderId="130" xfId="0" applyFont="1" applyFill="1" applyBorder="1" applyAlignment="1" applyProtection="1">
      <alignment horizontal="left" vertical="center"/>
      <protection locked="0"/>
    </xf>
    <xf numFmtId="0" fontId="45" fillId="20" borderId="15" xfId="0" applyFont="1" applyFill="1" applyBorder="1" applyAlignment="1" applyProtection="1">
      <alignment horizontal="right"/>
      <protection locked="0"/>
    </xf>
    <xf numFmtId="49" fontId="121" fillId="19" borderId="15" xfId="0" applyNumberFormat="1" applyFont="1" applyFill="1" applyBorder="1" applyAlignment="1" applyProtection="1">
      <alignment horizontal="center"/>
      <protection locked="0"/>
    </xf>
    <xf numFmtId="0" fontId="123" fillId="21" borderId="15" xfId="0" applyFont="1" applyFill="1" applyBorder="1" applyProtection="1">
      <protection locked="0"/>
    </xf>
    <xf numFmtId="49" fontId="123" fillId="19" borderId="15" xfId="0" applyNumberFormat="1" applyFont="1" applyFill="1" applyBorder="1" applyAlignment="1" applyProtection="1">
      <alignment horizontal="center"/>
      <protection locked="0"/>
    </xf>
    <xf numFmtId="0" fontId="45" fillId="0" borderId="15" xfId="0" applyFont="1" applyBorder="1" applyProtection="1">
      <protection locked="0"/>
    </xf>
    <xf numFmtId="0" fontId="45" fillId="10" borderId="34" xfId="0" applyFont="1" applyFill="1" applyBorder="1" applyProtection="1">
      <protection locked="0"/>
    </xf>
    <xf numFmtId="0" fontId="45" fillId="10" borderId="129" xfId="0" applyFont="1" applyFill="1" applyBorder="1" applyProtection="1">
      <protection locked="0"/>
    </xf>
    <xf numFmtId="0" fontId="45" fillId="10" borderId="130" xfId="0" applyFont="1" applyFill="1" applyBorder="1" applyProtection="1">
      <protection locked="0"/>
    </xf>
    <xf numFmtId="0" fontId="126" fillId="30" borderId="15" xfId="0" applyFont="1" applyFill="1" applyBorder="1" applyAlignment="1" applyProtection="1">
      <alignment horizontal="left" vertical="center"/>
      <protection locked="0"/>
    </xf>
    <xf numFmtId="0" fontId="126" fillId="30" borderId="15" xfId="0" applyFont="1" applyFill="1" applyBorder="1" applyAlignment="1" applyProtection="1">
      <alignment horizontal="right" vertical="center" wrapText="1"/>
      <protection locked="0"/>
    </xf>
    <xf numFmtId="0" fontId="130" fillId="10" borderId="15" xfId="0" applyFont="1" applyFill="1" applyBorder="1" applyProtection="1">
      <protection locked="0"/>
    </xf>
    <xf numFmtId="0" fontId="124" fillId="18" borderId="34" xfId="0" applyFont="1" applyFill="1" applyBorder="1" applyAlignment="1" applyProtection="1">
      <alignment horizontal="left"/>
      <protection locked="0"/>
    </xf>
    <xf numFmtId="0" fontId="124" fillId="18" borderId="129" xfId="0" applyFont="1" applyFill="1" applyBorder="1" applyAlignment="1" applyProtection="1">
      <alignment horizontal="left"/>
      <protection locked="0"/>
    </xf>
    <xf numFmtId="0" fontId="124" fillId="18" borderId="130" xfId="0" applyFont="1" applyFill="1" applyBorder="1" applyAlignment="1" applyProtection="1">
      <alignment horizontal="left"/>
      <protection locked="0"/>
    </xf>
    <xf numFmtId="0" fontId="129" fillId="29" borderId="15" xfId="0" applyFont="1" applyFill="1" applyBorder="1" applyAlignment="1" applyProtection="1">
      <alignment horizontal="left" vertical="center"/>
      <protection locked="0"/>
    </xf>
    <xf numFmtId="0" fontId="129" fillId="29" borderId="34" xfId="0" applyFont="1" applyFill="1" applyBorder="1" applyAlignment="1" applyProtection="1">
      <alignment horizontal="left" vertical="center"/>
      <protection locked="0"/>
    </xf>
    <xf numFmtId="0" fontId="128" fillId="29" borderId="15" xfId="0" applyFont="1" applyFill="1" applyBorder="1" applyAlignment="1" applyProtection="1">
      <alignment horizontal="left" vertical="center"/>
      <protection locked="0"/>
    </xf>
    <xf numFmtId="0" fontId="128" fillId="29" borderId="15" xfId="0" applyFont="1" applyFill="1" applyBorder="1" applyAlignment="1" applyProtection="1">
      <alignment horizontal="left" vertical="center"/>
      <protection locked="0"/>
    </xf>
    <xf numFmtId="0" fontId="128" fillId="29" borderId="34" xfId="0" applyFont="1" applyFill="1" applyBorder="1" applyAlignment="1" applyProtection="1">
      <alignment horizontal="justify" vertical="center"/>
      <protection locked="0"/>
    </xf>
    <xf numFmtId="0" fontId="128" fillId="29" borderId="129" xfId="0" applyFont="1" applyFill="1" applyBorder="1" applyAlignment="1" applyProtection="1">
      <alignment horizontal="justify" vertical="center"/>
      <protection locked="0"/>
    </xf>
    <xf numFmtId="0" fontId="128" fillId="29" borderId="130" xfId="0" applyFont="1" applyFill="1" applyBorder="1" applyAlignment="1" applyProtection="1">
      <alignment horizontal="justify" vertical="center"/>
      <protection locked="0"/>
    </xf>
    <xf numFmtId="0" fontId="129" fillId="31" borderId="15" xfId="0" applyFont="1" applyFill="1" applyBorder="1" applyAlignment="1" applyProtection="1">
      <alignment horizontal="left" vertical="center"/>
      <protection locked="0"/>
    </xf>
    <xf numFmtId="0" fontId="126" fillId="20" borderId="15" xfId="0" applyFont="1" applyFill="1" applyBorder="1" applyAlignment="1" applyProtection="1">
      <alignment horizontal="right"/>
      <protection locked="0"/>
    </xf>
    <xf numFmtId="0" fontId="121" fillId="10" borderId="15" xfId="0" applyFont="1" applyFill="1" applyBorder="1" applyAlignment="1" applyProtection="1">
      <alignment horizontal="left" vertical="center"/>
      <protection locked="0"/>
    </xf>
    <xf numFmtId="0" fontId="121" fillId="32" borderId="15" xfId="0" applyFont="1" applyFill="1" applyBorder="1" applyAlignment="1">
      <alignment horizontal="right" vertical="center" wrapText="1"/>
    </xf>
    <xf numFmtId="0" fontId="126" fillId="10" borderId="15" xfId="0" applyFont="1" applyFill="1" applyBorder="1" applyAlignment="1" applyProtection="1">
      <alignment horizontal="left" vertical="center"/>
      <protection locked="0"/>
    </xf>
    <xf numFmtId="0" fontId="126" fillId="32" borderId="15" xfId="0" applyFont="1" applyFill="1" applyBorder="1" applyAlignment="1">
      <alignment horizontal="right" vertical="center" wrapText="1"/>
    </xf>
    <xf numFmtId="0" fontId="126" fillId="33" borderId="15" xfId="0" applyFont="1" applyFill="1" applyBorder="1" applyAlignment="1" applyProtection="1">
      <alignment horizontal="left" vertical="center"/>
      <protection locked="0"/>
    </xf>
    <xf numFmtId="0" fontId="126" fillId="33" borderId="15" xfId="0" applyFont="1" applyFill="1" applyBorder="1" applyAlignment="1" applyProtection="1">
      <alignment horizontal="right" vertical="center" wrapText="1"/>
      <protection locked="0"/>
    </xf>
    <xf numFmtId="0" fontId="121" fillId="10" borderId="34" xfId="0" applyFont="1" applyFill="1" applyBorder="1" applyProtection="1">
      <protection locked="0"/>
    </xf>
    <xf numFmtId="0" fontId="121" fillId="10" borderId="129" xfId="0" applyFont="1" applyFill="1" applyBorder="1" applyProtection="1">
      <protection locked="0"/>
    </xf>
    <xf numFmtId="0" fontId="121" fillId="10" borderId="130" xfId="0" applyFont="1" applyFill="1" applyBorder="1" applyProtection="1">
      <protection locked="0"/>
    </xf>
    <xf numFmtId="0" fontId="126" fillId="20" borderId="15" xfId="0" applyFont="1" applyFill="1" applyBorder="1" applyProtection="1">
      <protection locked="0"/>
    </xf>
    <xf numFmtId="49" fontId="126" fillId="20" borderId="15" xfId="0" applyNumberFormat="1" applyFont="1" applyFill="1" applyBorder="1" applyAlignment="1" applyProtection="1">
      <alignment horizontal="center"/>
      <protection locked="0"/>
    </xf>
    <xf numFmtId="49" fontId="45" fillId="10" borderId="0" xfId="0" applyNumberFormat="1" applyFont="1" applyFill="1" applyAlignment="1" applyProtection="1">
      <alignment horizontal="center"/>
      <protection locked="0"/>
    </xf>
    <xf numFmtId="0" fontId="45" fillId="10" borderId="0" xfId="0" applyFont="1" applyFill="1" applyAlignment="1" applyProtection="1">
      <alignment horizontal="right"/>
      <protection locked="0"/>
    </xf>
  </cellXfs>
  <cellStyles count="23">
    <cellStyle name="Cálculo" xfId="8" builtinId="22"/>
    <cellStyle name="Encabezado 1" xfId="1" builtinId="16"/>
    <cellStyle name="Encabezado 4" xfId="4" builtinId="19"/>
    <cellStyle name="Entrada" xfId="6" builtinId="20"/>
    <cellStyle name="Excel Built-in Normal 2 2" xfId="10" xr:uid="{FEF09AEC-4C02-4250-BC16-D7E3A30484DF}"/>
    <cellStyle name="Excel Built-in Normal 2 2 2" xfId="12" xr:uid="{E5A88DB3-C59C-4734-8229-4B52B9BA3258}"/>
    <cellStyle name="Good" xfId="15" xr:uid="{99057CB3-2A14-4B0B-B893-54955101BE4D}"/>
    <cellStyle name="Hipervínculo" xfId="13" builtinId="8"/>
    <cellStyle name="Millares 10" xfId="18" xr:uid="{E7D7B43D-5982-418E-B8D4-F6A555F1FDBE}"/>
    <cellStyle name="Millares 2 2" xfId="17" xr:uid="{8555A450-C072-4CCB-BB5F-E864A2618899}"/>
    <cellStyle name="Millares 3 2 2 2" xfId="14" xr:uid="{F91B5FFB-A2F7-4175-B7DA-22414C555371}"/>
    <cellStyle name="Millares 9" xfId="16" xr:uid="{55F44E5B-0562-4D7D-810C-E01F02D2B107}"/>
    <cellStyle name="Neutral" xfId="5" builtinId="28"/>
    <cellStyle name="Normal" xfId="0" builtinId="0"/>
    <cellStyle name="Normal 10" xfId="11" xr:uid="{090D9B5B-8A18-4D05-B96D-551528FEC56A}"/>
    <cellStyle name="Normal 2 2 2" xfId="22" xr:uid="{D325EDF8-15C9-4604-9FC6-4C13A22EC287}"/>
    <cellStyle name="Notas" xfId="9" builtinId="10"/>
    <cellStyle name="Salida" xfId="7" builtinId="21"/>
    <cellStyle name="Salida 2" xfId="19" xr:uid="{DF505B92-CC35-470F-84B2-09938BF8957F}"/>
    <cellStyle name="TableStyleLight1" xfId="20" xr:uid="{B95B6E34-4B1F-403F-B17A-0C73FAFA969A}"/>
    <cellStyle name="Texto explicativo 2" xfId="21" xr:uid="{8B2E95C0-125D-4789-9226-E41F0911BD25}"/>
    <cellStyle name="Título 2" xfId="2" builtinId="17"/>
    <cellStyle name="Título 3" xfId="3" builtinId="18"/>
  </cellStyles>
  <dxfs count="46">
    <dxf>
      <fill>
        <patternFill>
          <bgColor rgb="FFFFFF00"/>
        </patternFill>
      </fill>
    </dxf>
    <dxf>
      <fill>
        <patternFill>
          <bgColor rgb="FFFFFF00"/>
        </patternFill>
      </fill>
    </dxf>
    <dxf>
      <fill>
        <patternFill>
          <bgColor rgb="FFFFFF00"/>
        </patternFill>
      </fill>
    </dxf>
    <dxf>
      <fill>
        <patternFill>
          <bgColor rgb="FFFFFF00"/>
        </patternFill>
      </fill>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font>
        <color rgb="FF9C0006"/>
      </font>
      <fill>
        <patternFill>
          <bgColor rgb="FFFFC7CE"/>
        </patternFill>
      </fill>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border>
    </dxf>
    <dxf>
      <border>
        <left style="thin">
          <color auto="1"/>
        </left>
        <right style="thin">
          <color auto="1"/>
        </right>
        <bottom style="dotted">
          <color auto="1"/>
        </bottom>
        <vertical/>
        <horizontal/>
      </border>
    </dxf>
    <dxf>
      <border>
        <left style="thin">
          <color auto="1"/>
        </left>
        <right style="thin">
          <color auto="1"/>
        </right>
        <bottom style="dotted">
          <color auto="1"/>
        </bottom>
      </border>
    </dxf>
    <dxf>
      <font>
        <color rgb="FF9C0006"/>
      </font>
      <fill>
        <patternFill>
          <fgColor indexed="64"/>
          <bgColor rgb="FFFFC7CE"/>
        </patternFill>
      </fill>
    </dxf>
    <dxf>
      <border>
        <left style="thin">
          <color auto="1"/>
        </left>
        <right style="thin">
          <color auto="1"/>
        </right>
        <bottom style="dotted">
          <color auto="1"/>
        </bottom>
      </border>
    </dxf>
    <dxf>
      <font>
        <color rgb="FF9C0006"/>
      </font>
      <fill>
        <patternFill>
          <bgColor rgb="FFFFC7CE"/>
        </patternFill>
      </fill>
    </dxf>
    <dxf>
      <border>
        <left style="thin">
          <color auto="1"/>
        </left>
        <right style="thin">
          <color auto="1"/>
        </right>
        <bottom style="dotted">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4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4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41.png"/><Relationship Id="rId1"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hyperlink" Target="#TABLAS!BC1"/><Relationship Id="rId1" Type="http://schemas.openxmlformats.org/officeDocument/2006/relationships/image" Target="../media/image23.jp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5.png"/></Relationships>
</file>

<file path=xl/drawings/_rels/drawing8.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6.png"/><Relationship Id="rId1" Type="http://schemas.openxmlformats.org/officeDocument/2006/relationships/image" Target="../media/image35.png"/></Relationships>
</file>

<file path=xl/drawings/_rels/drawing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7.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image" Target="../media/image6.emf"/><Relationship Id="rId7" Type="http://schemas.openxmlformats.org/officeDocument/2006/relationships/image" Target="../media/image2.emf"/><Relationship Id="rId2" Type="http://schemas.openxmlformats.org/officeDocument/2006/relationships/image" Target="../media/image7.emf"/><Relationship Id="rId1" Type="http://schemas.openxmlformats.org/officeDocument/2006/relationships/image" Target="../media/image8.emf"/><Relationship Id="rId6" Type="http://schemas.openxmlformats.org/officeDocument/2006/relationships/image" Target="../media/image3.emf"/><Relationship Id="rId5" Type="http://schemas.openxmlformats.org/officeDocument/2006/relationships/image" Target="../media/image4.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21.emf"/><Relationship Id="rId1" Type="http://schemas.openxmlformats.org/officeDocument/2006/relationships/image" Target="../media/image22.emf"/><Relationship Id="rId6" Type="http://schemas.openxmlformats.org/officeDocument/2006/relationships/image" Target="../media/image17.emf"/><Relationship Id="rId5" Type="http://schemas.openxmlformats.org/officeDocument/2006/relationships/image" Target="../media/image18.emf"/><Relationship Id="rId4" Type="http://schemas.openxmlformats.org/officeDocument/2006/relationships/image" Target="../media/image1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editAs="absolute">
    <xdr:from>
      <xdr:col>8</xdr:col>
      <xdr:colOff>475797</xdr:colOff>
      <xdr:row>0</xdr:row>
      <xdr:rowOff>0</xdr:rowOff>
    </xdr:from>
    <xdr:to>
      <xdr:col>11</xdr:col>
      <xdr:colOff>485587</xdr:colOff>
      <xdr:row>0</xdr:row>
      <xdr:rowOff>252000</xdr:rowOff>
    </xdr:to>
    <xdr:grpSp>
      <xdr:nvGrpSpPr>
        <xdr:cNvPr id="2" name="Grupo 1">
          <a:extLst>
            <a:ext uri="{FF2B5EF4-FFF2-40B4-BE49-F238E27FC236}">
              <a16:creationId xmlns:a16="http://schemas.microsoft.com/office/drawing/2014/main" id="{0A5E2745-E5A6-4598-984F-BC71DB4B1453}"/>
            </a:ext>
          </a:extLst>
        </xdr:cNvPr>
        <xdr:cNvGrpSpPr/>
      </xdr:nvGrpSpPr>
      <xdr:grpSpPr>
        <a:xfrm>
          <a:off x="8339214" y="0"/>
          <a:ext cx="1957123" cy="252000"/>
          <a:chOff x="7763818" y="0"/>
          <a:chExt cx="2857501" cy="495299"/>
        </a:xfrm>
        <a:effectLst>
          <a:outerShdw blurRad="50800" dist="38100" dir="5400000" algn="t" rotWithShape="0">
            <a:prstClr val="black">
              <a:alpha val="40000"/>
            </a:prstClr>
          </a:outerShdw>
        </a:effectLst>
      </xdr:grpSpPr>
      <xdr:sp macro="[1]!aImportarxmlfacturasncnd" textlink="">
        <xdr:nvSpPr>
          <xdr:cNvPr id="3" name="Rectángulo: esquinas redondeadas 2">
            <a:extLst>
              <a:ext uri="{FF2B5EF4-FFF2-40B4-BE49-F238E27FC236}">
                <a16:creationId xmlns:a16="http://schemas.microsoft.com/office/drawing/2014/main" id="{C22834CB-9A7E-6E98-390F-13C91740334A}"/>
              </a:ext>
            </a:extLst>
          </xdr:cNvPr>
          <xdr:cNvSpPr/>
        </xdr:nvSpPr>
        <xdr:spPr>
          <a:xfrm>
            <a:off x="7763818" y="0"/>
            <a:ext cx="2857501" cy="495299"/>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x-none" sz="1000" b="1">
                <a:solidFill>
                  <a:schemeClr val="tx1"/>
                </a:solidFill>
              </a:rPr>
              <a:t>FACTURAS, NC,ND, LIQU</a:t>
            </a:r>
            <a:r>
              <a:rPr lang="es-EC" sz="1000" b="1">
                <a:solidFill>
                  <a:schemeClr val="tx1"/>
                </a:solidFill>
              </a:rPr>
              <a:t>.</a:t>
            </a:r>
            <a:endParaRPr lang="x-none" sz="1000" b="1">
              <a:solidFill>
                <a:schemeClr val="tx1"/>
              </a:solidFill>
            </a:endParaRPr>
          </a:p>
        </xdr:txBody>
      </xdr:sp>
      <xdr:pic>
        <xdr:nvPicPr>
          <xdr:cNvPr id="4" name="Imagen 3">
            <a:extLst>
              <a:ext uri="{FF2B5EF4-FFF2-40B4-BE49-F238E27FC236}">
                <a16:creationId xmlns:a16="http://schemas.microsoft.com/office/drawing/2014/main" id="{983A3317-5E68-FA9B-E03F-9560C4D9E1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96517" y="0"/>
            <a:ext cx="561923" cy="440267"/>
          </a:xfrm>
          <a:prstGeom prst="rect">
            <a:avLst/>
          </a:prstGeom>
        </xdr:spPr>
      </xdr:pic>
    </xdr:grpSp>
    <xdr:clientData fPrintsWithSheet="0"/>
  </xdr:twoCellAnchor>
  <xdr:twoCellAnchor editAs="absolute">
    <xdr:from>
      <xdr:col>3</xdr:col>
      <xdr:colOff>90004</xdr:colOff>
      <xdr:row>0</xdr:row>
      <xdr:rowOff>0</xdr:rowOff>
    </xdr:from>
    <xdr:to>
      <xdr:col>4</xdr:col>
      <xdr:colOff>41148</xdr:colOff>
      <xdr:row>0</xdr:row>
      <xdr:rowOff>252000</xdr:rowOff>
    </xdr:to>
    <xdr:grpSp>
      <xdr:nvGrpSpPr>
        <xdr:cNvPr id="5" name="Grupo 4">
          <a:extLst>
            <a:ext uri="{FF2B5EF4-FFF2-40B4-BE49-F238E27FC236}">
              <a16:creationId xmlns:a16="http://schemas.microsoft.com/office/drawing/2014/main" id="{61842C77-D170-42E0-8779-3967F79A2B66}"/>
            </a:ext>
          </a:extLst>
        </xdr:cNvPr>
        <xdr:cNvGrpSpPr/>
      </xdr:nvGrpSpPr>
      <xdr:grpSpPr>
        <a:xfrm>
          <a:off x="3921171" y="0"/>
          <a:ext cx="1157644" cy="252000"/>
          <a:chOff x="5968344" y="0"/>
          <a:chExt cx="1451632" cy="419100"/>
        </a:xfrm>
        <a:effectLst>
          <a:outerShdw blurRad="50800" dist="38100" dir="5400000" algn="t" rotWithShape="0">
            <a:prstClr val="black">
              <a:alpha val="40000"/>
            </a:prstClr>
          </a:outerShdw>
        </a:effectLst>
      </xdr:grpSpPr>
      <xdr:sp macro="[1]!reponeridcompras" textlink="">
        <xdr:nvSpPr>
          <xdr:cNvPr id="6" name="1 Rectángulo">
            <a:extLst>
              <a:ext uri="{FF2B5EF4-FFF2-40B4-BE49-F238E27FC236}">
                <a16:creationId xmlns:a16="http://schemas.microsoft.com/office/drawing/2014/main" id="{F5612446-39CC-5F6D-F15F-2C3517776769}"/>
              </a:ext>
            </a:extLst>
          </xdr:cNvPr>
          <xdr:cNvSpPr/>
        </xdr:nvSpPr>
        <xdr:spPr>
          <a:xfrm>
            <a:off x="5968344" y="0"/>
            <a:ext cx="1451632" cy="419100"/>
          </a:xfrm>
          <a:prstGeom prst="roundRect">
            <a:avLst/>
          </a:prstGeom>
          <a:solidFill>
            <a:schemeClr val="bg1">
              <a:lumMod val="95000"/>
            </a:schemeClr>
          </a:solidFill>
          <a:scene3d>
            <a:camera prst="orthographicFront">
              <a:rot lat="0" lon="0" rev="0"/>
            </a:camera>
            <a:lightRig rig="threePt" dir="t">
              <a:rot lat="0" lon="0" rev="1200000"/>
            </a:lightRig>
          </a:scene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r>
              <a:rPr lang="es-ES" sz="1000" b="1">
                <a:solidFill>
                  <a:schemeClr val="tx1"/>
                </a:solidFill>
              </a:rPr>
              <a:t>REPARAR</a:t>
            </a:r>
            <a:r>
              <a:rPr lang="es-ES" sz="1000" b="1" baseline="0">
                <a:solidFill>
                  <a:schemeClr val="tx1"/>
                </a:solidFill>
              </a:rPr>
              <a:t> ID</a:t>
            </a:r>
            <a:endParaRPr lang="es-ES" sz="1000" b="1">
              <a:solidFill>
                <a:schemeClr val="tx1"/>
              </a:solidFill>
            </a:endParaRPr>
          </a:p>
        </xdr:txBody>
      </xdr:sp>
      <xdr:pic>
        <xdr:nvPicPr>
          <xdr:cNvPr id="7" name="Imagen 6">
            <a:extLst>
              <a:ext uri="{FF2B5EF4-FFF2-40B4-BE49-F238E27FC236}">
                <a16:creationId xmlns:a16="http://schemas.microsoft.com/office/drawing/2014/main" id="{98D1B645-7F33-79F4-BF3F-D890243025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29326" y="0"/>
            <a:ext cx="400049" cy="400049"/>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absolute">
        <xdr:from>
          <xdr:col>11</xdr:col>
          <xdr:colOff>742950</xdr:colOff>
          <xdr:row>0</xdr:row>
          <xdr:rowOff>0</xdr:rowOff>
        </xdr:from>
        <xdr:to>
          <xdr:col>13</xdr:col>
          <xdr:colOff>342900</xdr:colOff>
          <xdr:row>0</xdr:row>
          <xdr:rowOff>371475</xdr:rowOff>
        </xdr:to>
        <xdr:sp macro="" textlink="">
          <xdr:nvSpPr>
            <xdr:cNvPr id="2049" name="CheckBox1" hidden="1">
              <a:extLst>
                <a:ext uri="{63B3BB69-23CF-44E3-9099-C40C66FF867C}">
                  <a14:compatExt spid="_x0000_s2049"/>
                </a:ext>
                <a:ext uri="{FF2B5EF4-FFF2-40B4-BE49-F238E27FC236}">
                  <a16:creationId xmlns:a16="http://schemas.microsoft.com/office/drawing/2014/main" id="{39F2B395-4B42-40DC-BDCF-7AE4F2BFAA7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absolute">
    <xdr:from>
      <xdr:col>13</xdr:col>
      <xdr:colOff>2078565</xdr:colOff>
      <xdr:row>0</xdr:row>
      <xdr:rowOff>0</xdr:rowOff>
    </xdr:from>
    <xdr:to>
      <xdr:col>14</xdr:col>
      <xdr:colOff>381194</xdr:colOff>
      <xdr:row>0</xdr:row>
      <xdr:rowOff>252000</xdr:rowOff>
    </xdr:to>
    <xdr:grpSp>
      <xdr:nvGrpSpPr>
        <xdr:cNvPr id="8" name="Grupo 7">
          <a:extLst>
            <a:ext uri="{FF2B5EF4-FFF2-40B4-BE49-F238E27FC236}">
              <a16:creationId xmlns:a16="http://schemas.microsoft.com/office/drawing/2014/main" id="{8769B274-B852-4932-B237-42E4D7019FE1}"/>
            </a:ext>
          </a:extLst>
        </xdr:cNvPr>
        <xdr:cNvGrpSpPr/>
      </xdr:nvGrpSpPr>
      <xdr:grpSpPr>
        <a:xfrm>
          <a:off x="13677898" y="0"/>
          <a:ext cx="1752796" cy="252000"/>
          <a:chOff x="7734299" y="0"/>
          <a:chExt cx="2857501" cy="495299"/>
        </a:xfrm>
        <a:effectLst>
          <a:outerShdw blurRad="50800" dist="38100" dir="5400000" algn="t" rotWithShape="0">
            <a:prstClr val="black">
              <a:alpha val="40000"/>
            </a:prstClr>
          </a:outerShdw>
        </a:effectLst>
      </xdr:grpSpPr>
      <xdr:sp macro="[1]!aImportarxmlretencioneshojac" textlink="">
        <xdr:nvSpPr>
          <xdr:cNvPr id="9" name="Rectángulo: esquinas redondeadas 8">
            <a:extLst>
              <a:ext uri="{FF2B5EF4-FFF2-40B4-BE49-F238E27FC236}">
                <a16:creationId xmlns:a16="http://schemas.microsoft.com/office/drawing/2014/main" id="{57A024FD-8600-14A1-5313-63829C75984F}"/>
              </a:ext>
            </a:extLst>
          </xdr:cNvPr>
          <xdr:cNvSpPr/>
        </xdr:nvSpPr>
        <xdr:spPr>
          <a:xfrm>
            <a:off x="7734299" y="0"/>
            <a:ext cx="2857501" cy="495299"/>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x-none" sz="1000" b="1">
                <a:solidFill>
                  <a:schemeClr val="tx1"/>
                </a:solidFill>
              </a:rPr>
              <a:t>RETENCIONES EMITIDAS</a:t>
            </a:r>
          </a:p>
        </xdr:txBody>
      </xdr:sp>
      <xdr:pic>
        <xdr:nvPicPr>
          <xdr:cNvPr id="10" name="Imagen 9">
            <a:extLst>
              <a:ext uri="{FF2B5EF4-FFF2-40B4-BE49-F238E27FC236}">
                <a16:creationId xmlns:a16="http://schemas.microsoft.com/office/drawing/2014/main" id="{A357C5D4-534A-7367-E4E3-3FD2900627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6514" y="0"/>
            <a:ext cx="495485" cy="439015"/>
          </a:xfrm>
          <a:prstGeom prst="rect">
            <a:avLst/>
          </a:prstGeom>
        </xdr:spPr>
      </xdr:pic>
    </xdr:grpSp>
    <xdr:clientData fPrintsWithSheet="0"/>
  </xdr:twoCellAnchor>
  <xdr:twoCellAnchor editAs="absolute">
    <xdr:from>
      <xdr:col>0</xdr:col>
      <xdr:colOff>0</xdr:colOff>
      <xdr:row>0</xdr:row>
      <xdr:rowOff>0</xdr:rowOff>
    </xdr:from>
    <xdr:to>
      <xdr:col>1</xdr:col>
      <xdr:colOff>1176617</xdr:colOff>
      <xdr:row>0</xdr:row>
      <xdr:rowOff>252000</xdr:rowOff>
    </xdr:to>
    <xdr:grpSp>
      <xdr:nvGrpSpPr>
        <xdr:cNvPr id="11" name="Grupo 10">
          <a:extLst>
            <a:ext uri="{FF2B5EF4-FFF2-40B4-BE49-F238E27FC236}">
              <a16:creationId xmlns:a16="http://schemas.microsoft.com/office/drawing/2014/main" id="{820F42F9-C3AA-4A7B-9415-DA9B1A7A6BEA}"/>
            </a:ext>
          </a:extLst>
        </xdr:cNvPr>
        <xdr:cNvGrpSpPr/>
      </xdr:nvGrpSpPr>
      <xdr:grpSpPr>
        <a:xfrm>
          <a:off x="0" y="0"/>
          <a:ext cx="1695200" cy="252000"/>
          <a:chOff x="495301" y="0"/>
          <a:chExt cx="2047874" cy="409575"/>
        </a:xfrm>
        <a:effectLst>
          <a:outerShdw blurRad="50800" dist="38100" dir="5400000" algn="t" rotWithShape="0">
            <a:prstClr val="black">
              <a:alpha val="40000"/>
            </a:prstClr>
          </a:outerShdw>
        </a:effectLst>
      </xdr:grpSpPr>
      <xdr:sp macro="[1]!limpiarsolohojacompras" textlink="">
        <xdr:nvSpPr>
          <xdr:cNvPr id="12" name="Rectángulo: esquinas redondeadas 6">
            <a:extLst>
              <a:ext uri="{FF2B5EF4-FFF2-40B4-BE49-F238E27FC236}">
                <a16:creationId xmlns:a16="http://schemas.microsoft.com/office/drawing/2014/main" id="{D2AB3294-0A1F-8C94-2CDF-796C8A61E99F}"/>
              </a:ext>
            </a:extLst>
          </xdr:cNvPr>
          <xdr:cNvSpPr/>
        </xdr:nvSpPr>
        <xdr:spPr>
          <a:xfrm>
            <a:off x="495301" y="0"/>
            <a:ext cx="2047874" cy="409575"/>
          </a:xfrm>
          <a:prstGeom prst="roundRect">
            <a:avLst/>
          </a:prstGeom>
          <a:solidFill>
            <a:srgbClr val="FF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lvl="1" algn="ctr"/>
            <a:r>
              <a:rPr lang="x-none" sz="1000">
                <a:solidFill>
                  <a:schemeClr val="bg1"/>
                </a:solidFill>
                <a:latin typeface="Arial Rounded MT Bold" panose="020F0704030504030204" pitchFamily="34" charset="0"/>
              </a:rPr>
              <a:t>BORRAR HOJA</a:t>
            </a:r>
          </a:p>
        </xdr:txBody>
      </xdr:sp>
      <xdr:pic>
        <xdr:nvPicPr>
          <xdr:cNvPr id="13" name="Imagen 12">
            <a:extLst>
              <a:ext uri="{FF2B5EF4-FFF2-40B4-BE49-F238E27FC236}">
                <a16:creationId xmlns:a16="http://schemas.microsoft.com/office/drawing/2014/main" id="{13088FFF-8791-AB6C-14B1-6A1DBB2A61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7225" y="1"/>
            <a:ext cx="486491" cy="390524"/>
          </a:xfrm>
          <a:prstGeom prst="rect">
            <a:avLst/>
          </a:prstGeom>
        </xdr:spPr>
      </xdr:pic>
    </xdr:grpSp>
    <xdr:clientData fPrintsWithSheet="0"/>
  </xdr:twoCellAnchor>
  <xdr:twoCellAnchor editAs="absolute">
    <xdr:from>
      <xdr:col>1</xdr:col>
      <xdr:colOff>1294840</xdr:colOff>
      <xdr:row>0</xdr:row>
      <xdr:rowOff>0</xdr:rowOff>
    </xdr:from>
    <xdr:to>
      <xdr:col>2</xdr:col>
      <xdr:colOff>1183715</xdr:colOff>
      <xdr:row>0</xdr:row>
      <xdr:rowOff>252000</xdr:rowOff>
    </xdr:to>
    <xdr:grpSp>
      <xdr:nvGrpSpPr>
        <xdr:cNvPr id="14" name="Grupo 13">
          <a:extLst>
            <a:ext uri="{FF2B5EF4-FFF2-40B4-BE49-F238E27FC236}">
              <a16:creationId xmlns:a16="http://schemas.microsoft.com/office/drawing/2014/main" id="{32D3D4B5-CA3A-4ED4-A4C2-6EE8A8C82C33}"/>
            </a:ext>
          </a:extLst>
        </xdr:cNvPr>
        <xdr:cNvGrpSpPr/>
      </xdr:nvGrpSpPr>
      <xdr:grpSpPr>
        <a:xfrm>
          <a:off x="1813423" y="0"/>
          <a:ext cx="2005542" cy="252000"/>
          <a:chOff x="2876550" y="0"/>
          <a:chExt cx="1838325" cy="333375"/>
        </a:xfrm>
        <a:effectLst>
          <a:outerShdw blurRad="50800" dist="38100" dir="5400000" algn="t" rotWithShape="0">
            <a:prstClr val="black">
              <a:alpha val="40000"/>
            </a:prstClr>
          </a:outerShdw>
        </a:effectLst>
      </xdr:grpSpPr>
      <xdr:sp macro="[1]!Hoja3.FORM" textlink="">
        <xdr:nvSpPr>
          <xdr:cNvPr id="15" name="Rectángulo: esquinas redondeadas 14">
            <a:extLst>
              <a:ext uri="{FF2B5EF4-FFF2-40B4-BE49-F238E27FC236}">
                <a16:creationId xmlns:a16="http://schemas.microsoft.com/office/drawing/2014/main" id="{59A91386-F845-2ABF-9C21-818EA44EABB4}"/>
              </a:ext>
            </a:extLst>
          </xdr:cNvPr>
          <xdr:cNvSpPr/>
        </xdr:nvSpPr>
        <xdr:spPr>
          <a:xfrm>
            <a:off x="2876550" y="9525"/>
            <a:ext cx="1838325" cy="323850"/>
          </a:xfrm>
          <a:prstGeom prst="roundRect">
            <a:avLst/>
          </a:prstGeom>
          <a:solidFill>
            <a:schemeClr val="bg1">
              <a:lumMod val="95000"/>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lvl="0" algn="r"/>
            <a:r>
              <a:rPr lang="x-none" sz="1000" baseline="0">
                <a:solidFill>
                  <a:schemeClr val="tx1"/>
                </a:solidFill>
                <a:latin typeface="Arial Rounded MT Bold" panose="020F0704030504030204" pitchFamily="34" charset="0"/>
              </a:rPr>
              <a:t>COMPRAS FÍSICAS</a:t>
            </a:r>
            <a:endParaRPr lang="x-none" sz="1000">
              <a:solidFill>
                <a:schemeClr val="tx1"/>
              </a:solidFill>
              <a:latin typeface="Arial Rounded MT Bold" panose="020F0704030504030204" pitchFamily="34" charset="0"/>
            </a:endParaRPr>
          </a:p>
        </xdr:txBody>
      </xdr:sp>
      <xdr:pic>
        <xdr:nvPicPr>
          <xdr:cNvPr id="16" name="Imagen 15">
            <a:extLst>
              <a:ext uri="{FF2B5EF4-FFF2-40B4-BE49-F238E27FC236}">
                <a16:creationId xmlns:a16="http://schemas.microsoft.com/office/drawing/2014/main" id="{13BB8669-2BAF-2DCB-C820-0AD29C8BA6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0" y="0"/>
            <a:ext cx="295275" cy="313121"/>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absolute">
        <xdr:from>
          <xdr:col>4</xdr:col>
          <xdr:colOff>200025</xdr:colOff>
          <xdr:row>0</xdr:row>
          <xdr:rowOff>0</xdr:rowOff>
        </xdr:from>
        <xdr:to>
          <xdr:col>4</xdr:col>
          <xdr:colOff>914400</xdr:colOff>
          <xdr:row>0</xdr:row>
          <xdr:rowOff>371475</xdr:rowOff>
        </xdr:to>
        <xdr:sp macro="" textlink="">
          <xdr:nvSpPr>
            <xdr:cNvPr id="2050" name="CheckBox2" hidden="1">
              <a:extLst>
                <a:ext uri="{63B3BB69-23CF-44E3-9099-C40C66FF867C}">
                  <a14:compatExt spid="_x0000_s2050"/>
                </a:ext>
                <a:ext uri="{FF2B5EF4-FFF2-40B4-BE49-F238E27FC236}">
                  <a16:creationId xmlns:a16="http://schemas.microsoft.com/office/drawing/2014/main" id="{D6485984-DCE8-49B2-AB01-E678853D6A5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990600</xdr:colOff>
          <xdr:row>0</xdr:row>
          <xdr:rowOff>0</xdr:rowOff>
        </xdr:from>
        <xdr:to>
          <xdr:col>6</xdr:col>
          <xdr:colOff>133350</xdr:colOff>
          <xdr:row>0</xdr:row>
          <xdr:rowOff>371475</xdr:rowOff>
        </xdr:to>
        <xdr:sp macro="" textlink="">
          <xdr:nvSpPr>
            <xdr:cNvPr id="2051" name="CheckBox3" hidden="1">
              <a:extLst>
                <a:ext uri="{63B3BB69-23CF-44E3-9099-C40C66FF867C}">
                  <a14:compatExt spid="_x0000_s2051"/>
                </a:ext>
                <a:ext uri="{FF2B5EF4-FFF2-40B4-BE49-F238E27FC236}">
                  <a16:creationId xmlns:a16="http://schemas.microsoft.com/office/drawing/2014/main" id="{18111568-2DBB-49DD-933E-F85C3C1EFBF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absolute">
    <xdr:from>
      <xdr:col>16</xdr:col>
      <xdr:colOff>759341</xdr:colOff>
      <xdr:row>0</xdr:row>
      <xdr:rowOff>0</xdr:rowOff>
    </xdr:from>
    <xdr:to>
      <xdr:col>20</xdr:col>
      <xdr:colOff>34489</xdr:colOff>
      <xdr:row>0</xdr:row>
      <xdr:rowOff>252000</xdr:rowOff>
    </xdr:to>
    <xdr:grpSp>
      <xdr:nvGrpSpPr>
        <xdr:cNvPr id="17" name="Grupo 16">
          <a:extLst>
            <a:ext uri="{FF2B5EF4-FFF2-40B4-BE49-F238E27FC236}">
              <a16:creationId xmlns:a16="http://schemas.microsoft.com/office/drawing/2014/main" id="{48D8AC16-E1D3-4E31-B1D7-6099F50C088E}"/>
            </a:ext>
          </a:extLst>
        </xdr:cNvPr>
        <xdr:cNvGrpSpPr/>
      </xdr:nvGrpSpPr>
      <xdr:grpSpPr>
        <a:xfrm>
          <a:off x="17205841" y="0"/>
          <a:ext cx="2249065" cy="252000"/>
          <a:chOff x="16240125" y="11907"/>
          <a:chExt cx="2536031" cy="381000"/>
        </a:xfrm>
        <a:effectLst>
          <a:outerShdw blurRad="50800" dist="38100" dir="5400000" algn="t" rotWithShape="0">
            <a:prstClr val="black">
              <a:alpha val="40000"/>
            </a:prstClr>
          </a:outerShdw>
        </a:effectLst>
      </xdr:grpSpPr>
      <xdr:sp macro="[1]!agregaformulascompras" textlink="">
        <xdr:nvSpPr>
          <xdr:cNvPr id="18" name="Rectángulo: esquinas redondeadas 17">
            <a:extLst>
              <a:ext uri="{FF2B5EF4-FFF2-40B4-BE49-F238E27FC236}">
                <a16:creationId xmlns:a16="http://schemas.microsoft.com/office/drawing/2014/main" id="{13242494-663B-164F-DDF8-19E9FD37B86C}"/>
              </a:ext>
            </a:extLst>
          </xdr:cNvPr>
          <xdr:cNvSpPr/>
        </xdr:nvSpPr>
        <xdr:spPr>
          <a:xfrm>
            <a:off x="16240125" y="47625"/>
            <a:ext cx="2536031" cy="327659"/>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x-none" sz="1000" b="1">
                <a:solidFill>
                  <a:schemeClr val="tx1"/>
                </a:solidFill>
              </a:rPr>
              <a:t>AGREGAR FÓRMULAS</a:t>
            </a:r>
            <a:r>
              <a:rPr lang="x-none" sz="1000" b="1" baseline="0">
                <a:solidFill>
                  <a:schemeClr val="tx1"/>
                </a:solidFill>
              </a:rPr>
              <a:t> Y LISTAS</a:t>
            </a:r>
            <a:endParaRPr lang="x-none" sz="1000" b="1">
              <a:solidFill>
                <a:schemeClr val="tx1"/>
              </a:solidFill>
            </a:endParaRPr>
          </a:p>
        </xdr:txBody>
      </xdr:sp>
      <xdr:pic>
        <xdr:nvPicPr>
          <xdr:cNvPr id="19" name="Imagen 18">
            <a:extLst>
              <a:ext uri="{FF2B5EF4-FFF2-40B4-BE49-F238E27FC236}">
                <a16:creationId xmlns:a16="http://schemas.microsoft.com/office/drawing/2014/main" id="{7DACB708-451F-69D2-8ADC-D5B04AF4DC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394906" y="11907"/>
            <a:ext cx="369094" cy="38100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absolute">
        <xdr:from>
          <xdr:col>6</xdr:col>
          <xdr:colOff>180975</xdr:colOff>
          <xdr:row>0</xdr:row>
          <xdr:rowOff>0</xdr:rowOff>
        </xdr:from>
        <xdr:to>
          <xdr:col>8</xdr:col>
          <xdr:colOff>409575</xdr:colOff>
          <xdr:row>0</xdr:row>
          <xdr:rowOff>371475</xdr:rowOff>
        </xdr:to>
        <xdr:sp macro="" textlink="">
          <xdr:nvSpPr>
            <xdr:cNvPr id="2052" name="CheckBox4" hidden="1">
              <a:extLst>
                <a:ext uri="{63B3BB69-23CF-44E3-9099-C40C66FF867C}">
                  <a14:compatExt spid="_x0000_s2052"/>
                </a:ext>
                <a:ext uri="{FF2B5EF4-FFF2-40B4-BE49-F238E27FC236}">
                  <a16:creationId xmlns:a16="http://schemas.microsoft.com/office/drawing/2014/main" id="{C75BD90E-C055-4457-856F-1ACE94ADFDB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152400</xdr:colOff>
          <xdr:row>0</xdr:row>
          <xdr:rowOff>0</xdr:rowOff>
        </xdr:from>
        <xdr:to>
          <xdr:col>22</xdr:col>
          <xdr:colOff>142875</xdr:colOff>
          <xdr:row>0</xdr:row>
          <xdr:rowOff>285750</xdr:rowOff>
        </xdr:to>
        <xdr:sp macro="" textlink="">
          <xdr:nvSpPr>
            <xdr:cNvPr id="2053" name="CheckBox5" hidden="1">
              <a:extLst>
                <a:ext uri="{63B3BB69-23CF-44E3-9099-C40C66FF867C}">
                  <a14:compatExt spid="_x0000_s2053"/>
                </a:ext>
                <a:ext uri="{FF2B5EF4-FFF2-40B4-BE49-F238E27FC236}">
                  <a16:creationId xmlns:a16="http://schemas.microsoft.com/office/drawing/2014/main" id="{73633C0C-A4D8-4C3A-AE9D-EFFDF2FC15A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14</xdr:col>
      <xdr:colOff>515159</xdr:colOff>
      <xdr:row>0</xdr:row>
      <xdr:rowOff>22412</xdr:rowOff>
    </xdr:from>
    <xdr:to>
      <xdr:col>16</xdr:col>
      <xdr:colOff>598892</xdr:colOff>
      <xdr:row>0</xdr:row>
      <xdr:rowOff>268941</xdr:rowOff>
    </xdr:to>
    <xdr:sp macro="[1]!formatofechaCompras" textlink="">
      <xdr:nvSpPr>
        <xdr:cNvPr id="20" name="Rectángulo: esquinas redondeadas 19">
          <a:extLst>
            <a:ext uri="{FF2B5EF4-FFF2-40B4-BE49-F238E27FC236}">
              <a16:creationId xmlns:a16="http://schemas.microsoft.com/office/drawing/2014/main" id="{52A82B06-BD1F-4303-A730-5F935370649B}"/>
            </a:ext>
          </a:extLst>
        </xdr:cNvPr>
        <xdr:cNvSpPr/>
      </xdr:nvSpPr>
      <xdr:spPr>
        <a:xfrm>
          <a:off x="15555134" y="22412"/>
          <a:ext cx="1483908" cy="246529"/>
        </a:xfrm>
        <a:prstGeom prst="round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00" b="1">
              <a:solidFill>
                <a:schemeClr val="tx1"/>
              </a:solidFill>
            </a:rPr>
            <a:t>FORMATEAR FECHAS</a:t>
          </a:r>
          <a:endParaRPr lang="x-none" sz="10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absolute">
        <xdr:from>
          <xdr:col>13</xdr:col>
          <xdr:colOff>495300</xdr:colOff>
          <xdr:row>0</xdr:row>
          <xdr:rowOff>200025</xdr:rowOff>
        </xdr:from>
        <xdr:to>
          <xdr:col>13</xdr:col>
          <xdr:colOff>1952625</xdr:colOff>
          <xdr:row>0</xdr:row>
          <xdr:rowOff>457200</xdr:rowOff>
        </xdr:to>
        <xdr:sp macro="" textlink="">
          <xdr:nvSpPr>
            <xdr:cNvPr id="2054" name="CheckBox6" hidden="1">
              <a:extLst>
                <a:ext uri="{63B3BB69-23CF-44E3-9099-C40C66FF867C}">
                  <a14:compatExt spid="_x0000_s2054"/>
                </a:ext>
                <a:ext uri="{FF2B5EF4-FFF2-40B4-BE49-F238E27FC236}">
                  <a16:creationId xmlns:a16="http://schemas.microsoft.com/office/drawing/2014/main" id="{7CE356EC-4A53-4787-96AB-2BAA1CF73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absolute">
    <xdr:from>
      <xdr:col>22</xdr:col>
      <xdr:colOff>700989</xdr:colOff>
      <xdr:row>0</xdr:row>
      <xdr:rowOff>0</xdr:rowOff>
    </xdr:from>
    <xdr:to>
      <xdr:col>25</xdr:col>
      <xdr:colOff>304114</xdr:colOff>
      <xdr:row>0</xdr:row>
      <xdr:rowOff>252000</xdr:rowOff>
    </xdr:to>
    <xdr:grpSp>
      <xdr:nvGrpSpPr>
        <xdr:cNvPr id="21" name="Grupo 20">
          <a:extLst>
            <a:ext uri="{FF2B5EF4-FFF2-40B4-BE49-F238E27FC236}">
              <a16:creationId xmlns:a16="http://schemas.microsoft.com/office/drawing/2014/main" id="{FC08489F-F6F7-4E45-92EC-5DD3259B9032}"/>
            </a:ext>
          </a:extLst>
        </xdr:cNvPr>
        <xdr:cNvGrpSpPr/>
      </xdr:nvGrpSpPr>
      <xdr:grpSpPr>
        <a:xfrm>
          <a:off x="21761822" y="0"/>
          <a:ext cx="1762125" cy="252000"/>
          <a:chOff x="6877051" y="0"/>
          <a:chExt cx="1695450" cy="371475"/>
        </a:xfrm>
      </xdr:grpSpPr>
      <xdr:sp macro="[1]!exporartaCOMPRAS" textlink="">
        <xdr:nvSpPr>
          <xdr:cNvPr id="22" name="Rectángulo: esquinas redondeadas 21">
            <a:extLst>
              <a:ext uri="{FF2B5EF4-FFF2-40B4-BE49-F238E27FC236}">
                <a16:creationId xmlns:a16="http://schemas.microsoft.com/office/drawing/2014/main" id="{DE7A8218-6DDB-5204-27B3-D811D5ADB6DE}"/>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00" b="1">
                <a:solidFill>
                  <a:sysClr val="windowText" lastClr="000000"/>
                </a:solidFill>
              </a:rPr>
              <a:t>EXPORTAR</a:t>
            </a:r>
            <a:r>
              <a:rPr lang="es-EC" sz="1000" b="1" baseline="0">
                <a:solidFill>
                  <a:sysClr val="windowText" lastClr="000000"/>
                </a:solidFill>
              </a:rPr>
              <a:t> HOJA</a:t>
            </a:r>
            <a:endParaRPr lang="x-none" sz="1000" b="1">
              <a:solidFill>
                <a:sysClr val="windowText" lastClr="000000"/>
              </a:solidFill>
            </a:endParaRPr>
          </a:p>
        </xdr:txBody>
      </xdr:sp>
      <xdr:pic macro="[1]!exporartaDETALLE">
        <xdr:nvPicPr>
          <xdr:cNvPr id="23" name="Imagen 22">
            <a:extLst>
              <a:ext uri="{FF2B5EF4-FFF2-40B4-BE49-F238E27FC236}">
                <a16:creationId xmlns:a16="http://schemas.microsoft.com/office/drawing/2014/main" id="{2842AC58-DBFB-2F0D-1D67-A7C22B7B36F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absolute">
        <xdr:from>
          <xdr:col>13</xdr:col>
          <xdr:colOff>495300</xdr:colOff>
          <xdr:row>0</xdr:row>
          <xdr:rowOff>0</xdr:rowOff>
        </xdr:from>
        <xdr:to>
          <xdr:col>13</xdr:col>
          <xdr:colOff>1952625</xdr:colOff>
          <xdr:row>0</xdr:row>
          <xdr:rowOff>266700</xdr:rowOff>
        </xdr:to>
        <xdr:sp macro="" textlink="">
          <xdr:nvSpPr>
            <xdr:cNvPr id="2055" name="CheckBox7" hidden="1">
              <a:extLst>
                <a:ext uri="{63B3BB69-23CF-44E3-9099-C40C66FF867C}">
                  <a14:compatExt spid="_x0000_s2055"/>
                </a:ext>
                <a:ext uri="{FF2B5EF4-FFF2-40B4-BE49-F238E27FC236}">
                  <a16:creationId xmlns:a16="http://schemas.microsoft.com/office/drawing/2014/main" id="{32061439-1E5D-4818-ABE8-E872217F4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495300</xdr:colOff>
          <xdr:row>0</xdr:row>
          <xdr:rowOff>419100</xdr:rowOff>
        </xdr:from>
        <xdr:to>
          <xdr:col>13</xdr:col>
          <xdr:colOff>1952625</xdr:colOff>
          <xdr:row>0</xdr:row>
          <xdr:rowOff>676275</xdr:rowOff>
        </xdr:to>
        <xdr:sp macro="" textlink="">
          <xdr:nvSpPr>
            <xdr:cNvPr id="2056" name="CheckBox8" hidden="1">
              <a:extLst>
                <a:ext uri="{63B3BB69-23CF-44E3-9099-C40C66FF867C}">
                  <a14:compatExt spid="_x0000_s2056"/>
                </a:ext>
                <a:ext uri="{FF2B5EF4-FFF2-40B4-BE49-F238E27FC236}">
                  <a16:creationId xmlns:a16="http://schemas.microsoft.com/office/drawing/2014/main" id="{BDA16864-766C-441C-AD05-A3D02A1B64B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12</xdr:col>
      <xdr:colOff>891569</xdr:colOff>
      <xdr:row>0</xdr:row>
      <xdr:rowOff>0</xdr:rowOff>
    </xdr:from>
    <xdr:to>
      <xdr:col>15</xdr:col>
      <xdr:colOff>654502</xdr:colOff>
      <xdr:row>1</xdr:row>
      <xdr:rowOff>195942</xdr:rowOff>
    </xdr:to>
    <xdr:grpSp>
      <xdr:nvGrpSpPr>
        <xdr:cNvPr id="2" name="Grupo 1">
          <a:extLst>
            <a:ext uri="{FF2B5EF4-FFF2-40B4-BE49-F238E27FC236}">
              <a16:creationId xmlns:a16="http://schemas.microsoft.com/office/drawing/2014/main" id="{1CB0D7DC-47DA-4264-B4D8-5A86B7FD7128}"/>
            </a:ext>
          </a:extLst>
        </xdr:cNvPr>
        <xdr:cNvGrpSpPr/>
      </xdr:nvGrpSpPr>
      <xdr:grpSpPr>
        <a:xfrm>
          <a:off x="9654569" y="0"/>
          <a:ext cx="1858433" cy="397025"/>
          <a:chOff x="6877051" y="0"/>
          <a:chExt cx="1695450" cy="371475"/>
        </a:xfrm>
      </xdr:grpSpPr>
      <xdr:sp macro="[1]!exporartaSUMA" textlink="">
        <xdr:nvSpPr>
          <xdr:cNvPr id="3" name="Rectángulo: esquinas redondeadas 2">
            <a:extLst>
              <a:ext uri="{FF2B5EF4-FFF2-40B4-BE49-F238E27FC236}">
                <a16:creationId xmlns:a16="http://schemas.microsoft.com/office/drawing/2014/main" id="{69841B52-6D90-A7C7-E6FF-6D890BC3462A}"/>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macro="[1]!exporartaDETALLE">
        <xdr:nvPicPr>
          <xdr:cNvPr id="4" name="Imagen 3">
            <a:extLst>
              <a:ext uri="{FF2B5EF4-FFF2-40B4-BE49-F238E27FC236}">
                <a16:creationId xmlns:a16="http://schemas.microsoft.com/office/drawing/2014/main" id="{0D96480A-F942-4C1A-451B-DC31FB17B4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twoCellAnchor editAs="absolute">
    <xdr:from>
      <xdr:col>10</xdr:col>
      <xdr:colOff>563940</xdr:colOff>
      <xdr:row>0</xdr:row>
      <xdr:rowOff>0</xdr:rowOff>
    </xdr:from>
    <xdr:to>
      <xdr:col>12</xdr:col>
      <xdr:colOff>695627</xdr:colOff>
      <xdr:row>1</xdr:row>
      <xdr:rowOff>170283</xdr:rowOff>
    </xdr:to>
    <xdr:grpSp>
      <xdr:nvGrpSpPr>
        <xdr:cNvPr id="5" name="Grupo 4">
          <a:extLst>
            <a:ext uri="{FF2B5EF4-FFF2-40B4-BE49-F238E27FC236}">
              <a16:creationId xmlns:a16="http://schemas.microsoft.com/office/drawing/2014/main" id="{D51E0E11-EE98-4734-9B15-78A75FCF5B16}"/>
            </a:ext>
          </a:extLst>
        </xdr:cNvPr>
        <xdr:cNvGrpSpPr/>
      </xdr:nvGrpSpPr>
      <xdr:grpSpPr>
        <a:xfrm>
          <a:off x="7771190" y="0"/>
          <a:ext cx="1687437" cy="371366"/>
          <a:chOff x="8943976" y="0"/>
          <a:chExt cx="1695450" cy="374390"/>
        </a:xfrm>
      </xdr:grpSpPr>
      <xdr:sp macro="[1]!exporartaSUMAPDF" textlink="">
        <xdr:nvSpPr>
          <xdr:cNvPr id="6" name="Rectángulo: esquinas redondeadas 5">
            <a:extLst>
              <a:ext uri="{FF2B5EF4-FFF2-40B4-BE49-F238E27FC236}">
                <a16:creationId xmlns:a16="http://schemas.microsoft.com/office/drawing/2014/main" id="{BD4A2DF1-8251-0EEB-BA31-F374E6990943}"/>
              </a:ext>
            </a:extLst>
          </xdr:cNvPr>
          <xdr:cNvSpPr/>
        </xdr:nvSpPr>
        <xdr:spPr>
          <a:xfrm>
            <a:off x="8943976"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200" b="1">
                <a:solidFill>
                  <a:sysClr val="windowText" lastClr="000000"/>
                </a:solidFill>
              </a:rPr>
              <a:t>EXPORTAR</a:t>
            </a:r>
            <a:r>
              <a:rPr lang="es-EC" sz="1200" b="1" baseline="0">
                <a:solidFill>
                  <a:sysClr val="windowText" lastClr="000000"/>
                </a:solidFill>
              </a:rPr>
              <a:t> HOJA</a:t>
            </a:r>
            <a:endParaRPr lang="x-none" sz="1200" b="1">
              <a:solidFill>
                <a:sysClr val="windowText" lastClr="000000"/>
              </a:solidFill>
            </a:endParaRPr>
          </a:p>
        </xdr:txBody>
      </xdr:sp>
      <xdr:pic>
        <xdr:nvPicPr>
          <xdr:cNvPr id="7" name="Imagen 6">
            <a:extLst>
              <a:ext uri="{FF2B5EF4-FFF2-40B4-BE49-F238E27FC236}">
                <a16:creationId xmlns:a16="http://schemas.microsoft.com/office/drawing/2014/main" id="{74390F74-D2A6-20EB-C792-38E4899F80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01125" y="0"/>
            <a:ext cx="419100" cy="374390"/>
          </a:xfrm>
          <a:prstGeom prst="rect">
            <a:avLst/>
          </a:prstGeom>
        </xdr:spPr>
      </xdr:pic>
    </xdr:grp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4</xdr:col>
      <xdr:colOff>485775</xdr:colOff>
      <xdr:row>0</xdr:row>
      <xdr:rowOff>0</xdr:rowOff>
    </xdr:from>
    <xdr:to>
      <xdr:col>5</xdr:col>
      <xdr:colOff>1257300</xdr:colOff>
      <xdr:row>0</xdr:row>
      <xdr:rowOff>400049</xdr:rowOff>
    </xdr:to>
    <xdr:grpSp>
      <xdr:nvGrpSpPr>
        <xdr:cNvPr id="2" name="Grupo 1">
          <a:extLst>
            <a:ext uri="{FF2B5EF4-FFF2-40B4-BE49-F238E27FC236}">
              <a16:creationId xmlns:a16="http://schemas.microsoft.com/office/drawing/2014/main" id="{A57070DC-D7E5-42C9-8E85-64F7DE205475}"/>
            </a:ext>
          </a:extLst>
        </xdr:cNvPr>
        <xdr:cNvGrpSpPr/>
      </xdr:nvGrpSpPr>
      <xdr:grpSpPr>
        <a:xfrm>
          <a:off x="5429250" y="0"/>
          <a:ext cx="1857375" cy="400049"/>
          <a:chOff x="6877051" y="0"/>
          <a:chExt cx="1695450" cy="371475"/>
        </a:xfrm>
      </xdr:grpSpPr>
      <xdr:sp macro="[1]!exporartaRET" textlink="">
        <xdr:nvSpPr>
          <xdr:cNvPr id="3" name="Rectángulo: esquinas redondeadas 2">
            <a:extLst>
              <a:ext uri="{FF2B5EF4-FFF2-40B4-BE49-F238E27FC236}">
                <a16:creationId xmlns:a16="http://schemas.microsoft.com/office/drawing/2014/main" id="{E2991A73-8F24-EF5F-B69B-4780479C982B}"/>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xdr:nvPicPr>
          <xdr:cNvPr id="4" name="Imagen 3">
            <a:extLst>
              <a:ext uri="{FF2B5EF4-FFF2-40B4-BE49-F238E27FC236}">
                <a16:creationId xmlns:a16="http://schemas.microsoft.com/office/drawing/2014/main" id="{B256EDEA-550C-1322-FF8A-107610E65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3</xdr:col>
      <xdr:colOff>839321</xdr:colOff>
      <xdr:row>0</xdr:row>
      <xdr:rowOff>0</xdr:rowOff>
    </xdr:from>
    <xdr:to>
      <xdr:col>5</xdr:col>
      <xdr:colOff>796179</xdr:colOff>
      <xdr:row>0</xdr:row>
      <xdr:rowOff>400049</xdr:rowOff>
    </xdr:to>
    <xdr:grpSp>
      <xdr:nvGrpSpPr>
        <xdr:cNvPr id="2" name="Grupo 1">
          <a:extLst>
            <a:ext uri="{FF2B5EF4-FFF2-40B4-BE49-F238E27FC236}">
              <a16:creationId xmlns:a16="http://schemas.microsoft.com/office/drawing/2014/main" id="{D31F7FC7-AA64-411B-A005-85F96021CC44}"/>
            </a:ext>
          </a:extLst>
        </xdr:cNvPr>
        <xdr:cNvGrpSpPr/>
      </xdr:nvGrpSpPr>
      <xdr:grpSpPr>
        <a:xfrm>
          <a:off x="2506196" y="0"/>
          <a:ext cx="1861858" cy="400049"/>
          <a:chOff x="6877051" y="0"/>
          <a:chExt cx="1695450" cy="371475"/>
        </a:xfrm>
      </xdr:grpSpPr>
      <xdr:sp macro="[1]!exporartaRETGRUP" textlink="">
        <xdr:nvSpPr>
          <xdr:cNvPr id="3" name="Rectángulo: esquinas redondeadas 2">
            <a:extLst>
              <a:ext uri="{FF2B5EF4-FFF2-40B4-BE49-F238E27FC236}">
                <a16:creationId xmlns:a16="http://schemas.microsoft.com/office/drawing/2014/main" id="{B2A1118F-3D1F-BCDA-1E3B-0309BA43BB05}"/>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xdr:nvPicPr>
          <xdr:cNvPr id="4" name="Imagen 3">
            <a:extLst>
              <a:ext uri="{FF2B5EF4-FFF2-40B4-BE49-F238E27FC236}">
                <a16:creationId xmlns:a16="http://schemas.microsoft.com/office/drawing/2014/main" id="{7C1BE87F-C94C-1AC7-0015-C3038CF7FB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4</xdr:col>
      <xdr:colOff>209551</xdr:colOff>
      <xdr:row>0</xdr:row>
      <xdr:rowOff>0</xdr:rowOff>
    </xdr:from>
    <xdr:to>
      <xdr:col>6</xdr:col>
      <xdr:colOff>466726</xdr:colOff>
      <xdr:row>1</xdr:row>
      <xdr:rowOff>180975</xdr:rowOff>
    </xdr:to>
    <xdr:sp macro="[1]!exporartaRetRenta" textlink="">
      <xdr:nvSpPr>
        <xdr:cNvPr id="2" name="Rectángulo: esquinas redondeadas 1">
          <a:extLst>
            <a:ext uri="{FF2B5EF4-FFF2-40B4-BE49-F238E27FC236}">
              <a16:creationId xmlns:a16="http://schemas.microsoft.com/office/drawing/2014/main" id="{AAAC770E-A1B0-44B9-8C3D-B949A1262987}"/>
            </a:ext>
          </a:extLst>
        </xdr:cNvPr>
        <xdr:cNvSpPr/>
      </xdr:nvSpPr>
      <xdr:spPr>
        <a:xfrm>
          <a:off x="720090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200" b="1">
              <a:solidFill>
                <a:sysClr val="windowText" lastClr="000000"/>
              </a:solidFill>
            </a:rPr>
            <a:t>EXPORTAR</a:t>
          </a:r>
          <a:r>
            <a:rPr lang="es-EC" sz="1200" b="1" baseline="0">
              <a:solidFill>
                <a:sysClr val="windowText" lastClr="000000"/>
              </a:solidFill>
            </a:rPr>
            <a:t> HOJA</a:t>
          </a:r>
          <a:endParaRPr lang="x-none" sz="1200" b="1">
            <a:solidFill>
              <a:sysClr val="windowText" lastClr="000000"/>
            </a:solidFill>
          </a:endParaRPr>
        </a:p>
      </xdr:txBody>
    </xdr:sp>
    <xdr:clientData fPrintsWithSheet="0"/>
  </xdr:twoCellAnchor>
  <xdr:twoCellAnchor editAs="absolute">
    <xdr:from>
      <xdr:col>4</xdr:col>
      <xdr:colOff>285750</xdr:colOff>
      <xdr:row>0</xdr:row>
      <xdr:rowOff>0</xdr:rowOff>
    </xdr:from>
    <xdr:to>
      <xdr:col>4</xdr:col>
      <xdr:colOff>647700</xdr:colOff>
      <xdr:row>1</xdr:row>
      <xdr:rowOff>171450</xdr:rowOff>
    </xdr:to>
    <xdr:pic>
      <xdr:nvPicPr>
        <xdr:cNvPr id="3" name="Imagen 2">
          <a:extLst>
            <a:ext uri="{FF2B5EF4-FFF2-40B4-BE49-F238E27FC236}">
              <a16:creationId xmlns:a16="http://schemas.microsoft.com/office/drawing/2014/main" id="{8AF69530-3823-46B4-B7BD-76BF7255E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77100" y="0"/>
          <a:ext cx="361950" cy="361950"/>
        </a:xfrm>
        <a:prstGeom prst="rect">
          <a:avLst/>
        </a:prstGeom>
      </xdr:spPr>
    </xdr:pic>
    <xdr:clientData fPrintsWithSheet="0"/>
  </xdr:twoCellAnchor>
  <xdr:twoCellAnchor editAs="absolute">
    <xdr:from>
      <xdr:col>6</xdr:col>
      <xdr:colOff>514351</xdr:colOff>
      <xdr:row>0</xdr:row>
      <xdr:rowOff>0</xdr:rowOff>
    </xdr:from>
    <xdr:to>
      <xdr:col>8</xdr:col>
      <xdr:colOff>552451</xdr:colOff>
      <xdr:row>1</xdr:row>
      <xdr:rowOff>183890</xdr:rowOff>
    </xdr:to>
    <xdr:grpSp>
      <xdr:nvGrpSpPr>
        <xdr:cNvPr id="4" name="Grupo 3">
          <a:extLst>
            <a:ext uri="{FF2B5EF4-FFF2-40B4-BE49-F238E27FC236}">
              <a16:creationId xmlns:a16="http://schemas.microsoft.com/office/drawing/2014/main" id="{A0E5E044-2550-4C09-B21A-F0B8DEAAAC62}"/>
            </a:ext>
          </a:extLst>
        </xdr:cNvPr>
        <xdr:cNvGrpSpPr/>
      </xdr:nvGrpSpPr>
      <xdr:grpSpPr>
        <a:xfrm>
          <a:off x="8943976" y="0"/>
          <a:ext cx="1695450" cy="374390"/>
          <a:chOff x="8943976" y="0"/>
          <a:chExt cx="1695450" cy="374390"/>
        </a:xfrm>
      </xdr:grpSpPr>
      <xdr:sp macro="[1]!exporartaRetRentaPDF" textlink="">
        <xdr:nvSpPr>
          <xdr:cNvPr id="5" name="Rectángulo: esquinas redondeadas 4">
            <a:extLst>
              <a:ext uri="{FF2B5EF4-FFF2-40B4-BE49-F238E27FC236}">
                <a16:creationId xmlns:a16="http://schemas.microsoft.com/office/drawing/2014/main" id="{E79FE487-D33A-B698-FDEC-B06271669D2F}"/>
              </a:ext>
            </a:extLst>
          </xdr:cNvPr>
          <xdr:cNvSpPr/>
        </xdr:nvSpPr>
        <xdr:spPr>
          <a:xfrm>
            <a:off x="8943976"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200" b="1">
                <a:solidFill>
                  <a:sysClr val="windowText" lastClr="000000"/>
                </a:solidFill>
              </a:rPr>
              <a:t>EXPORTAR</a:t>
            </a:r>
            <a:r>
              <a:rPr lang="es-EC" sz="1200" b="1" baseline="0">
                <a:solidFill>
                  <a:sysClr val="windowText" lastClr="000000"/>
                </a:solidFill>
              </a:rPr>
              <a:t> HOJA</a:t>
            </a:r>
            <a:endParaRPr lang="x-none" sz="1200" b="1">
              <a:solidFill>
                <a:sysClr val="windowText" lastClr="000000"/>
              </a:solidFill>
            </a:endParaRPr>
          </a:p>
        </xdr:txBody>
      </xdr:sp>
      <xdr:pic>
        <xdr:nvPicPr>
          <xdr:cNvPr id="6" name="Imagen 5">
            <a:extLst>
              <a:ext uri="{FF2B5EF4-FFF2-40B4-BE49-F238E27FC236}">
                <a16:creationId xmlns:a16="http://schemas.microsoft.com/office/drawing/2014/main" id="{70F71C0F-D0CB-2403-7DF0-1B09160335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01125" y="0"/>
            <a:ext cx="419100" cy="374390"/>
          </a:xfrm>
          <a:prstGeom prst="rect">
            <a:avLst/>
          </a:prstGeom>
        </xdr:spPr>
      </xdr:pic>
    </xdr:grp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5</xdr:col>
      <xdr:colOff>876300</xdr:colOff>
      <xdr:row>0</xdr:row>
      <xdr:rowOff>0</xdr:rowOff>
    </xdr:from>
    <xdr:to>
      <xdr:col>5</xdr:col>
      <xdr:colOff>2571750</xdr:colOff>
      <xdr:row>1</xdr:row>
      <xdr:rowOff>180975</xdr:rowOff>
    </xdr:to>
    <xdr:grpSp>
      <xdr:nvGrpSpPr>
        <xdr:cNvPr id="2" name="Grupo 1">
          <a:extLst>
            <a:ext uri="{FF2B5EF4-FFF2-40B4-BE49-F238E27FC236}">
              <a16:creationId xmlns:a16="http://schemas.microsoft.com/office/drawing/2014/main" id="{EC147C64-B755-4EF5-8D7D-EFFC4CD77787}"/>
            </a:ext>
          </a:extLst>
        </xdr:cNvPr>
        <xdr:cNvGrpSpPr/>
      </xdr:nvGrpSpPr>
      <xdr:grpSpPr>
        <a:xfrm>
          <a:off x="6629400" y="0"/>
          <a:ext cx="1695450" cy="371475"/>
          <a:chOff x="6877051" y="0"/>
          <a:chExt cx="1695450" cy="371475"/>
        </a:xfrm>
      </xdr:grpSpPr>
      <xdr:sp macro="[1]!exporartaRetiVA" textlink="">
        <xdr:nvSpPr>
          <xdr:cNvPr id="3" name="Rectángulo: esquinas redondeadas 2">
            <a:extLst>
              <a:ext uri="{FF2B5EF4-FFF2-40B4-BE49-F238E27FC236}">
                <a16:creationId xmlns:a16="http://schemas.microsoft.com/office/drawing/2014/main" id="{E62B1B4D-7BA5-B2E3-9CB9-A0E19F2CA1E4}"/>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200" b="1">
                <a:solidFill>
                  <a:sysClr val="windowText" lastClr="000000"/>
                </a:solidFill>
              </a:rPr>
              <a:t>EXPORTAR</a:t>
            </a:r>
            <a:r>
              <a:rPr lang="es-EC" sz="1200" b="1" baseline="0">
                <a:solidFill>
                  <a:sysClr val="windowText" lastClr="000000"/>
                </a:solidFill>
              </a:rPr>
              <a:t> HOJA</a:t>
            </a:r>
            <a:endParaRPr lang="x-none" sz="1200" b="1">
              <a:solidFill>
                <a:sysClr val="windowText" lastClr="000000"/>
              </a:solidFill>
            </a:endParaRPr>
          </a:p>
        </xdr:txBody>
      </xdr:sp>
      <xdr:pic>
        <xdr:nvPicPr>
          <xdr:cNvPr id="4" name="Imagen 3">
            <a:extLst>
              <a:ext uri="{FF2B5EF4-FFF2-40B4-BE49-F238E27FC236}">
                <a16:creationId xmlns:a16="http://schemas.microsoft.com/office/drawing/2014/main" id="{543FBEF3-7B29-01F8-C0CC-A1559429BB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twoCellAnchor editAs="absolute">
    <xdr:from>
      <xdr:col>5</xdr:col>
      <xdr:colOff>2752725</xdr:colOff>
      <xdr:row>0</xdr:row>
      <xdr:rowOff>0</xdr:rowOff>
    </xdr:from>
    <xdr:to>
      <xdr:col>7</xdr:col>
      <xdr:colOff>314325</xdr:colOff>
      <xdr:row>1</xdr:row>
      <xdr:rowOff>183890</xdr:rowOff>
    </xdr:to>
    <xdr:grpSp>
      <xdr:nvGrpSpPr>
        <xdr:cNvPr id="5" name="Grupo 4">
          <a:extLst>
            <a:ext uri="{FF2B5EF4-FFF2-40B4-BE49-F238E27FC236}">
              <a16:creationId xmlns:a16="http://schemas.microsoft.com/office/drawing/2014/main" id="{2FA28E63-4BBB-42A8-9353-CA6FCD59F983}"/>
            </a:ext>
          </a:extLst>
        </xdr:cNvPr>
        <xdr:cNvGrpSpPr/>
      </xdr:nvGrpSpPr>
      <xdr:grpSpPr>
        <a:xfrm>
          <a:off x="8505825" y="0"/>
          <a:ext cx="1695450" cy="374390"/>
          <a:chOff x="8943976" y="0"/>
          <a:chExt cx="1695450" cy="374390"/>
        </a:xfrm>
      </xdr:grpSpPr>
      <xdr:sp macro="[1]!exporartaRetiVAPDF" textlink="">
        <xdr:nvSpPr>
          <xdr:cNvPr id="6" name="Rectángulo: esquinas redondeadas 5">
            <a:extLst>
              <a:ext uri="{FF2B5EF4-FFF2-40B4-BE49-F238E27FC236}">
                <a16:creationId xmlns:a16="http://schemas.microsoft.com/office/drawing/2014/main" id="{31973217-FF71-0EBE-6BD4-EA0AB25DE7A6}"/>
              </a:ext>
            </a:extLst>
          </xdr:cNvPr>
          <xdr:cNvSpPr/>
        </xdr:nvSpPr>
        <xdr:spPr>
          <a:xfrm>
            <a:off x="8943976"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200" b="1">
                <a:solidFill>
                  <a:sysClr val="windowText" lastClr="000000"/>
                </a:solidFill>
              </a:rPr>
              <a:t>EXPORTAR</a:t>
            </a:r>
            <a:r>
              <a:rPr lang="es-EC" sz="1200" b="1" baseline="0">
                <a:solidFill>
                  <a:sysClr val="windowText" lastClr="000000"/>
                </a:solidFill>
              </a:rPr>
              <a:t> HOJA</a:t>
            </a:r>
            <a:endParaRPr lang="x-none" sz="1200" b="1">
              <a:solidFill>
                <a:sysClr val="windowText" lastClr="000000"/>
              </a:solidFill>
            </a:endParaRPr>
          </a:p>
        </xdr:txBody>
      </xdr:sp>
      <xdr:pic>
        <xdr:nvPicPr>
          <xdr:cNvPr id="7" name="Imagen 6">
            <a:extLst>
              <a:ext uri="{FF2B5EF4-FFF2-40B4-BE49-F238E27FC236}">
                <a16:creationId xmlns:a16="http://schemas.microsoft.com/office/drawing/2014/main" id="{409BCB5C-5F28-F008-629A-8D71DEBA3B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01125" y="0"/>
            <a:ext cx="419100" cy="374390"/>
          </a:xfrm>
          <a:prstGeom prst="rect">
            <a:avLst/>
          </a:prstGeom>
        </xdr:spPr>
      </xdr:pic>
    </xdr:grp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3</xdr:col>
      <xdr:colOff>1866899</xdr:colOff>
      <xdr:row>0</xdr:row>
      <xdr:rowOff>0</xdr:rowOff>
    </xdr:from>
    <xdr:to>
      <xdr:col>4</xdr:col>
      <xdr:colOff>1400174</xdr:colOff>
      <xdr:row>0</xdr:row>
      <xdr:rowOff>400049</xdr:rowOff>
    </xdr:to>
    <xdr:grpSp>
      <xdr:nvGrpSpPr>
        <xdr:cNvPr id="2" name="Grupo 1">
          <a:extLst>
            <a:ext uri="{FF2B5EF4-FFF2-40B4-BE49-F238E27FC236}">
              <a16:creationId xmlns:a16="http://schemas.microsoft.com/office/drawing/2014/main" id="{211EBD0F-6B77-47A5-8AEC-D7E84FD1515A}"/>
            </a:ext>
          </a:extLst>
        </xdr:cNvPr>
        <xdr:cNvGrpSpPr/>
      </xdr:nvGrpSpPr>
      <xdr:grpSpPr>
        <a:xfrm>
          <a:off x="4048124" y="0"/>
          <a:ext cx="1857375" cy="400049"/>
          <a:chOff x="6877051" y="0"/>
          <a:chExt cx="1695450" cy="371475"/>
        </a:xfrm>
      </xdr:grpSpPr>
      <xdr:sp macro="[1]!exporartaFAC" textlink="">
        <xdr:nvSpPr>
          <xdr:cNvPr id="3" name="Rectángulo: esquinas redondeadas 2">
            <a:extLst>
              <a:ext uri="{FF2B5EF4-FFF2-40B4-BE49-F238E27FC236}">
                <a16:creationId xmlns:a16="http://schemas.microsoft.com/office/drawing/2014/main" id="{9C80248C-1CE1-1021-9288-645C16E4C30E}"/>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xdr:nvPicPr>
          <xdr:cNvPr id="4" name="Imagen 3">
            <a:extLst>
              <a:ext uri="{FF2B5EF4-FFF2-40B4-BE49-F238E27FC236}">
                <a16:creationId xmlns:a16="http://schemas.microsoft.com/office/drawing/2014/main" id="{6DE72409-4778-41D9-6587-C23226A5AF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3</xdr:col>
      <xdr:colOff>676275</xdr:colOff>
      <xdr:row>0</xdr:row>
      <xdr:rowOff>0</xdr:rowOff>
    </xdr:from>
    <xdr:to>
      <xdr:col>4</xdr:col>
      <xdr:colOff>247650</xdr:colOff>
      <xdr:row>0</xdr:row>
      <xdr:rowOff>400049</xdr:rowOff>
    </xdr:to>
    <xdr:grpSp>
      <xdr:nvGrpSpPr>
        <xdr:cNvPr id="2" name="Grupo 1">
          <a:extLst>
            <a:ext uri="{FF2B5EF4-FFF2-40B4-BE49-F238E27FC236}">
              <a16:creationId xmlns:a16="http://schemas.microsoft.com/office/drawing/2014/main" id="{00EBD7D7-B229-404C-852E-FEB210A97962}"/>
            </a:ext>
          </a:extLst>
        </xdr:cNvPr>
        <xdr:cNvGrpSpPr/>
      </xdr:nvGrpSpPr>
      <xdr:grpSpPr>
        <a:xfrm>
          <a:off x="3990975" y="0"/>
          <a:ext cx="1857375" cy="400049"/>
          <a:chOff x="6877051" y="0"/>
          <a:chExt cx="1695450" cy="371475"/>
        </a:xfrm>
      </xdr:grpSpPr>
      <xdr:sp macro="[1]!exporartaLIQ" textlink="">
        <xdr:nvSpPr>
          <xdr:cNvPr id="3" name="Rectángulo: esquinas redondeadas 2">
            <a:extLst>
              <a:ext uri="{FF2B5EF4-FFF2-40B4-BE49-F238E27FC236}">
                <a16:creationId xmlns:a16="http://schemas.microsoft.com/office/drawing/2014/main" id="{6D64831A-E5FF-41AE-4FB8-FF816897A69A}"/>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xdr:nvPicPr>
          <xdr:cNvPr id="4" name="Imagen 3">
            <a:extLst>
              <a:ext uri="{FF2B5EF4-FFF2-40B4-BE49-F238E27FC236}">
                <a16:creationId xmlns:a16="http://schemas.microsoft.com/office/drawing/2014/main" id="{2AA7C18A-0B4B-3225-0F25-F9E38C7704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wsDr>
</file>

<file path=xl/drawings/drawing17.xml><?xml version="1.0" encoding="utf-8"?>
<xdr:wsDr xmlns:xdr="http://schemas.openxmlformats.org/drawingml/2006/spreadsheetDrawing" xmlns:a="http://schemas.openxmlformats.org/drawingml/2006/main">
  <xdr:twoCellAnchor editAs="absolute">
    <xdr:from>
      <xdr:col>3</xdr:col>
      <xdr:colOff>1200150</xdr:colOff>
      <xdr:row>0</xdr:row>
      <xdr:rowOff>0</xdr:rowOff>
    </xdr:from>
    <xdr:to>
      <xdr:col>4</xdr:col>
      <xdr:colOff>171450</xdr:colOff>
      <xdr:row>0</xdr:row>
      <xdr:rowOff>400049</xdr:rowOff>
    </xdr:to>
    <xdr:grpSp>
      <xdr:nvGrpSpPr>
        <xdr:cNvPr id="2" name="Grupo 1">
          <a:extLst>
            <a:ext uri="{FF2B5EF4-FFF2-40B4-BE49-F238E27FC236}">
              <a16:creationId xmlns:a16="http://schemas.microsoft.com/office/drawing/2014/main" id="{FA7DA2BC-C003-4289-B972-F2979052BAD7}"/>
            </a:ext>
          </a:extLst>
        </xdr:cNvPr>
        <xdr:cNvGrpSpPr/>
      </xdr:nvGrpSpPr>
      <xdr:grpSpPr>
        <a:xfrm>
          <a:off x="4305300" y="0"/>
          <a:ext cx="1857375" cy="400049"/>
          <a:chOff x="6877051" y="0"/>
          <a:chExt cx="1695450" cy="371475"/>
        </a:xfrm>
      </xdr:grpSpPr>
      <xdr:sp macro="[1]!exporartaNCR" textlink="">
        <xdr:nvSpPr>
          <xdr:cNvPr id="3" name="Rectángulo: esquinas redondeadas 2">
            <a:extLst>
              <a:ext uri="{FF2B5EF4-FFF2-40B4-BE49-F238E27FC236}">
                <a16:creationId xmlns:a16="http://schemas.microsoft.com/office/drawing/2014/main" id="{C2459E4E-E0F2-6D1F-CB35-EC4668DF4CF2}"/>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xdr:nvPicPr>
          <xdr:cNvPr id="4" name="Imagen 3">
            <a:extLst>
              <a:ext uri="{FF2B5EF4-FFF2-40B4-BE49-F238E27FC236}">
                <a16:creationId xmlns:a16="http://schemas.microsoft.com/office/drawing/2014/main" id="{D822A010-4CE1-AE72-69CE-683DFEF223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wsDr>
</file>

<file path=xl/drawings/drawing18.xml><?xml version="1.0" encoding="utf-8"?>
<xdr:wsDr xmlns:xdr="http://schemas.openxmlformats.org/drawingml/2006/spreadsheetDrawing" xmlns:a="http://schemas.openxmlformats.org/drawingml/2006/main">
  <xdr:twoCellAnchor editAs="absolute">
    <xdr:from>
      <xdr:col>2</xdr:col>
      <xdr:colOff>1095375</xdr:colOff>
      <xdr:row>0</xdr:row>
      <xdr:rowOff>9525</xdr:rowOff>
    </xdr:from>
    <xdr:to>
      <xdr:col>3</xdr:col>
      <xdr:colOff>1819275</xdr:colOff>
      <xdr:row>0</xdr:row>
      <xdr:rowOff>409574</xdr:rowOff>
    </xdr:to>
    <xdr:grpSp>
      <xdr:nvGrpSpPr>
        <xdr:cNvPr id="2" name="Grupo 1">
          <a:extLst>
            <a:ext uri="{FF2B5EF4-FFF2-40B4-BE49-F238E27FC236}">
              <a16:creationId xmlns:a16="http://schemas.microsoft.com/office/drawing/2014/main" id="{7B67B0E7-65E1-4B4C-A4D5-0FB7623758BF}"/>
            </a:ext>
          </a:extLst>
        </xdr:cNvPr>
        <xdr:cNvGrpSpPr/>
      </xdr:nvGrpSpPr>
      <xdr:grpSpPr>
        <a:xfrm>
          <a:off x="3124200" y="9525"/>
          <a:ext cx="1857375" cy="400049"/>
          <a:chOff x="6877051" y="0"/>
          <a:chExt cx="1695450" cy="371475"/>
        </a:xfrm>
      </xdr:grpSpPr>
      <xdr:sp macro="[1]!exporartaNDE" textlink="">
        <xdr:nvSpPr>
          <xdr:cNvPr id="3" name="Rectángulo: esquinas redondeadas 2">
            <a:extLst>
              <a:ext uri="{FF2B5EF4-FFF2-40B4-BE49-F238E27FC236}">
                <a16:creationId xmlns:a16="http://schemas.microsoft.com/office/drawing/2014/main" id="{7500A1C6-599A-CD1D-A7DC-51863537BCB6}"/>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xdr:nvPicPr>
          <xdr:cNvPr id="4" name="Imagen 3">
            <a:extLst>
              <a:ext uri="{FF2B5EF4-FFF2-40B4-BE49-F238E27FC236}">
                <a16:creationId xmlns:a16="http://schemas.microsoft.com/office/drawing/2014/main" id="{19777644-1C3B-0D3F-208E-3C58E4E14E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wsDr>
</file>

<file path=xl/drawings/drawing19.xml><?xml version="1.0" encoding="utf-8"?>
<xdr:wsDr xmlns:xdr="http://schemas.openxmlformats.org/drawingml/2006/spreadsheetDrawing" xmlns:a="http://schemas.openxmlformats.org/drawingml/2006/main">
  <xdr:twoCellAnchor editAs="absolute">
    <xdr:from>
      <xdr:col>3</xdr:col>
      <xdr:colOff>0</xdr:colOff>
      <xdr:row>0</xdr:row>
      <xdr:rowOff>0</xdr:rowOff>
    </xdr:from>
    <xdr:to>
      <xdr:col>5</xdr:col>
      <xdr:colOff>0</xdr:colOff>
      <xdr:row>0</xdr:row>
      <xdr:rowOff>400049</xdr:rowOff>
    </xdr:to>
    <xdr:grpSp>
      <xdr:nvGrpSpPr>
        <xdr:cNvPr id="2" name="Grupo 1">
          <a:extLst>
            <a:ext uri="{FF2B5EF4-FFF2-40B4-BE49-F238E27FC236}">
              <a16:creationId xmlns:a16="http://schemas.microsoft.com/office/drawing/2014/main" id="{F522B664-C05B-4FE0-BB0C-1C73B52AAF44}"/>
            </a:ext>
          </a:extLst>
        </xdr:cNvPr>
        <xdr:cNvGrpSpPr/>
      </xdr:nvGrpSpPr>
      <xdr:grpSpPr>
        <a:xfrm>
          <a:off x="4610100" y="0"/>
          <a:ext cx="1857375" cy="400049"/>
          <a:chOff x="6877051" y="0"/>
          <a:chExt cx="1695450" cy="371475"/>
        </a:xfrm>
      </xdr:grpSpPr>
      <xdr:sp macro="[1]!exporartaGUIR" textlink="">
        <xdr:nvSpPr>
          <xdr:cNvPr id="3" name="Rectángulo: esquinas redondeadas 2">
            <a:extLst>
              <a:ext uri="{FF2B5EF4-FFF2-40B4-BE49-F238E27FC236}">
                <a16:creationId xmlns:a16="http://schemas.microsoft.com/office/drawing/2014/main" id="{70750942-B2C2-93E4-3837-BA22CD7B83AB}"/>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xdr:nvPicPr>
          <xdr:cNvPr id="4" name="Imagen 3">
            <a:extLst>
              <a:ext uri="{FF2B5EF4-FFF2-40B4-BE49-F238E27FC236}">
                <a16:creationId xmlns:a16="http://schemas.microsoft.com/office/drawing/2014/main" id="{2BD3EFC7-76BA-F74F-4C2E-A66D5B76E2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4</xdr:col>
      <xdr:colOff>211231</xdr:colOff>
      <xdr:row>0</xdr:row>
      <xdr:rowOff>3362</xdr:rowOff>
    </xdr:from>
    <xdr:to>
      <xdr:col>7</xdr:col>
      <xdr:colOff>1681</xdr:colOff>
      <xdr:row>0</xdr:row>
      <xdr:rowOff>289112</xdr:rowOff>
    </xdr:to>
    <xdr:grpSp>
      <xdr:nvGrpSpPr>
        <xdr:cNvPr id="2" name="Grupo 1">
          <a:extLst>
            <a:ext uri="{FF2B5EF4-FFF2-40B4-BE49-F238E27FC236}">
              <a16:creationId xmlns:a16="http://schemas.microsoft.com/office/drawing/2014/main" id="{DB2DD13A-960A-4417-8919-96D5C0CA5D0F}"/>
            </a:ext>
          </a:extLst>
        </xdr:cNvPr>
        <xdr:cNvGrpSpPr/>
      </xdr:nvGrpSpPr>
      <xdr:grpSpPr>
        <a:xfrm>
          <a:off x="3964081" y="3362"/>
          <a:ext cx="2181225" cy="285750"/>
          <a:chOff x="16240125" y="11907"/>
          <a:chExt cx="2536031" cy="381000"/>
        </a:xfrm>
        <a:effectLst>
          <a:outerShdw blurRad="50800" dist="38100" dir="5400000" algn="t" rotWithShape="0">
            <a:prstClr val="black">
              <a:alpha val="40000"/>
            </a:prstClr>
          </a:outerShdw>
        </a:effectLst>
      </xdr:grpSpPr>
      <xdr:sp macro="[1]!agregafrmulareembolsos" textlink="">
        <xdr:nvSpPr>
          <xdr:cNvPr id="3" name="Rectángulo: esquinas redondeadas 2">
            <a:extLst>
              <a:ext uri="{FF2B5EF4-FFF2-40B4-BE49-F238E27FC236}">
                <a16:creationId xmlns:a16="http://schemas.microsoft.com/office/drawing/2014/main" id="{488257A9-37A6-99AD-37FF-008A246ED26E}"/>
              </a:ext>
            </a:extLst>
          </xdr:cNvPr>
          <xdr:cNvSpPr/>
        </xdr:nvSpPr>
        <xdr:spPr>
          <a:xfrm>
            <a:off x="16240125" y="47625"/>
            <a:ext cx="2536031" cy="327659"/>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x-none" sz="900" b="1">
                <a:solidFill>
                  <a:schemeClr val="tx1"/>
                </a:solidFill>
              </a:rPr>
              <a:t>AGREGAR FÓRMULAS</a:t>
            </a:r>
            <a:r>
              <a:rPr lang="x-none" sz="900" b="1" baseline="0">
                <a:solidFill>
                  <a:schemeClr val="tx1"/>
                </a:solidFill>
              </a:rPr>
              <a:t> Y LISTAS</a:t>
            </a:r>
            <a:endParaRPr lang="x-none" sz="900" b="1">
              <a:solidFill>
                <a:schemeClr val="tx1"/>
              </a:solidFill>
            </a:endParaRPr>
          </a:p>
        </xdr:txBody>
      </xdr:sp>
      <xdr:pic>
        <xdr:nvPicPr>
          <xdr:cNvPr id="4" name="Imagen 3">
            <a:extLst>
              <a:ext uri="{FF2B5EF4-FFF2-40B4-BE49-F238E27FC236}">
                <a16:creationId xmlns:a16="http://schemas.microsoft.com/office/drawing/2014/main" id="{6F8D52C1-7ADB-14D7-71DF-011AED595A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94906" y="11907"/>
            <a:ext cx="369094" cy="381000"/>
          </a:xfrm>
          <a:prstGeom prst="rect">
            <a:avLst/>
          </a:prstGeom>
        </xdr:spPr>
      </xdr:pic>
    </xdr:grpSp>
    <xdr:clientData fPrintsWithSheet="0"/>
  </xdr:twoCellAnchor>
  <xdr:twoCellAnchor editAs="absolute">
    <xdr:from>
      <xdr:col>1</xdr:col>
      <xdr:colOff>209550</xdr:colOff>
      <xdr:row>0</xdr:row>
      <xdr:rowOff>0</xdr:rowOff>
    </xdr:from>
    <xdr:to>
      <xdr:col>3</xdr:col>
      <xdr:colOff>120463</xdr:colOff>
      <xdr:row>0</xdr:row>
      <xdr:rowOff>291353</xdr:rowOff>
    </xdr:to>
    <xdr:grpSp>
      <xdr:nvGrpSpPr>
        <xdr:cNvPr id="5" name="Grupo 4">
          <a:extLst>
            <a:ext uri="{FF2B5EF4-FFF2-40B4-BE49-F238E27FC236}">
              <a16:creationId xmlns:a16="http://schemas.microsoft.com/office/drawing/2014/main" id="{D9DDF747-E3EE-47ED-BA1E-4F49914B7F64}"/>
            </a:ext>
          </a:extLst>
        </xdr:cNvPr>
        <xdr:cNvGrpSpPr/>
      </xdr:nvGrpSpPr>
      <xdr:grpSpPr>
        <a:xfrm>
          <a:off x="971550" y="0"/>
          <a:ext cx="1692088" cy="291353"/>
          <a:chOff x="495301" y="0"/>
          <a:chExt cx="2047874" cy="409575"/>
        </a:xfrm>
        <a:effectLst>
          <a:outerShdw blurRad="50800" dist="38100" dir="5400000" algn="t" rotWithShape="0">
            <a:prstClr val="black">
              <a:alpha val="40000"/>
            </a:prstClr>
          </a:outerShdw>
        </a:effectLst>
      </xdr:grpSpPr>
      <xdr:sp macro="[1]!limpiarsolohojaREEmbollllsoooos" textlink="">
        <xdr:nvSpPr>
          <xdr:cNvPr id="6" name="Rectángulo: esquinas redondeadas 6">
            <a:extLst>
              <a:ext uri="{FF2B5EF4-FFF2-40B4-BE49-F238E27FC236}">
                <a16:creationId xmlns:a16="http://schemas.microsoft.com/office/drawing/2014/main" id="{79D77705-A246-7DEF-C026-802ADB89200C}"/>
              </a:ext>
            </a:extLst>
          </xdr:cNvPr>
          <xdr:cNvSpPr/>
        </xdr:nvSpPr>
        <xdr:spPr>
          <a:xfrm>
            <a:off x="495301" y="0"/>
            <a:ext cx="2047874" cy="409575"/>
          </a:xfrm>
          <a:prstGeom prst="roundRect">
            <a:avLst/>
          </a:prstGeom>
          <a:solidFill>
            <a:srgbClr val="FF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lvl="1" algn="ctr"/>
            <a:r>
              <a:rPr lang="x-none" sz="900">
                <a:solidFill>
                  <a:schemeClr val="bg1"/>
                </a:solidFill>
                <a:latin typeface="Arial Rounded MT Bold" panose="020F0704030504030204" pitchFamily="34" charset="0"/>
              </a:rPr>
              <a:t>BORRAR HOJA</a:t>
            </a:r>
          </a:p>
        </xdr:txBody>
      </xdr:sp>
      <xdr:pic>
        <xdr:nvPicPr>
          <xdr:cNvPr id="7" name="Imagen 6">
            <a:extLst>
              <a:ext uri="{FF2B5EF4-FFF2-40B4-BE49-F238E27FC236}">
                <a16:creationId xmlns:a16="http://schemas.microsoft.com/office/drawing/2014/main" id="{B150C3E6-4A5E-D0A5-C941-A0B9CB474F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225" y="1"/>
            <a:ext cx="486491" cy="390524"/>
          </a:xfrm>
          <a:prstGeom prst="rect">
            <a:avLst/>
          </a:prstGeom>
        </xdr:spPr>
      </xdr:pic>
    </xdr:grpSp>
    <xdr:clientData fPrintsWithSheet="0"/>
  </xdr:twoCellAnchor>
</xdr:wsDr>
</file>

<file path=xl/drawings/drawing20.xml><?xml version="1.0" encoding="utf-8"?>
<xdr:wsDr xmlns:xdr="http://schemas.openxmlformats.org/drawingml/2006/spreadsheetDrawing" xmlns:a="http://schemas.openxmlformats.org/drawingml/2006/main">
  <xdr:twoCellAnchor editAs="absolute">
    <xdr:from>
      <xdr:col>4</xdr:col>
      <xdr:colOff>3276600</xdr:colOff>
      <xdr:row>0</xdr:row>
      <xdr:rowOff>0</xdr:rowOff>
    </xdr:from>
    <xdr:to>
      <xdr:col>4</xdr:col>
      <xdr:colOff>5133975</xdr:colOff>
      <xdr:row>1</xdr:row>
      <xdr:rowOff>19049</xdr:rowOff>
    </xdr:to>
    <xdr:grpSp>
      <xdr:nvGrpSpPr>
        <xdr:cNvPr id="2" name="Grupo 1">
          <a:extLst>
            <a:ext uri="{FF2B5EF4-FFF2-40B4-BE49-F238E27FC236}">
              <a16:creationId xmlns:a16="http://schemas.microsoft.com/office/drawing/2014/main" id="{78B856B2-C26D-4A59-9577-A60139BF5F17}"/>
            </a:ext>
          </a:extLst>
        </xdr:cNvPr>
        <xdr:cNvGrpSpPr/>
      </xdr:nvGrpSpPr>
      <xdr:grpSpPr>
        <a:xfrm>
          <a:off x="6477000" y="0"/>
          <a:ext cx="1857375" cy="400049"/>
          <a:chOff x="6877051" y="0"/>
          <a:chExt cx="1695450" cy="371475"/>
        </a:xfrm>
      </xdr:grpSpPr>
      <xdr:sp macro="[1]!exporartaDETALLE" textlink="">
        <xdr:nvSpPr>
          <xdr:cNvPr id="3" name="Rectángulo: esquinas redondeadas 2">
            <a:extLst>
              <a:ext uri="{FF2B5EF4-FFF2-40B4-BE49-F238E27FC236}">
                <a16:creationId xmlns:a16="http://schemas.microsoft.com/office/drawing/2014/main" id="{744E1381-0357-F1F3-2EBE-522B6A8E40FE}"/>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macro="[1]!exporartaDETALLE">
        <xdr:nvPicPr>
          <xdr:cNvPr id="4" name="Imagen 3">
            <a:extLst>
              <a:ext uri="{FF2B5EF4-FFF2-40B4-BE49-F238E27FC236}">
                <a16:creationId xmlns:a16="http://schemas.microsoft.com/office/drawing/2014/main" id="{B0C1B68E-FFB2-F800-5D03-C564A67FB7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wsDr>
</file>

<file path=xl/drawings/drawing21.xml><?xml version="1.0" encoding="utf-8"?>
<xdr:wsDr xmlns:xdr="http://schemas.openxmlformats.org/drawingml/2006/spreadsheetDrawing" xmlns:a="http://schemas.openxmlformats.org/drawingml/2006/main">
  <xdr:twoCellAnchor editAs="absolute">
    <xdr:from>
      <xdr:col>20</xdr:col>
      <xdr:colOff>133350</xdr:colOff>
      <xdr:row>0</xdr:row>
      <xdr:rowOff>0</xdr:rowOff>
    </xdr:from>
    <xdr:to>
      <xdr:col>22</xdr:col>
      <xdr:colOff>571500</xdr:colOff>
      <xdr:row>0</xdr:row>
      <xdr:rowOff>409574</xdr:rowOff>
    </xdr:to>
    <xdr:grpSp>
      <xdr:nvGrpSpPr>
        <xdr:cNvPr id="2" name="Grupo 1">
          <a:extLst>
            <a:ext uri="{FF2B5EF4-FFF2-40B4-BE49-F238E27FC236}">
              <a16:creationId xmlns:a16="http://schemas.microsoft.com/office/drawing/2014/main" id="{07AD65AE-7495-4E5F-A966-B8EB41B75F70}"/>
            </a:ext>
          </a:extLst>
        </xdr:cNvPr>
        <xdr:cNvGrpSpPr/>
      </xdr:nvGrpSpPr>
      <xdr:grpSpPr>
        <a:xfrm>
          <a:off x="21536025" y="0"/>
          <a:ext cx="1962150" cy="409574"/>
          <a:chOff x="5968344" y="0"/>
          <a:chExt cx="1451632" cy="419100"/>
        </a:xfrm>
      </xdr:grpSpPr>
      <xdr:sp macro="[1]!completargastosproveedor" textlink="">
        <xdr:nvSpPr>
          <xdr:cNvPr id="3" name="1 Rectángulo">
            <a:extLst>
              <a:ext uri="{FF2B5EF4-FFF2-40B4-BE49-F238E27FC236}">
                <a16:creationId xmlns:a16="http://schemas.microsoft.com/office/drawing/2014/main" id="{4BED913B-FA44-8C96-AA8A-B3856E80854C}"/>
              </a:ext>
            </a:extLst>
          </xdr:cNvPr>
          <xdr:cNvSpPr/>
        </xdr:nvSpPr>
        <xdr:spPr>
          <a:xfrm>
            <a:off x="5968344" y="0"/>
            <a:ext cx="1451632" cy="419100"/>
          </a:xfrm>
          <a:prstGeom prst="roundRect">
            <a:avLst/>
          </a:prstGeom>
          <a:solidFill>
            <a:schemeClr val="bg1">
              <a:lumMod val="95000"/>
            </a:schemeClr>
          </a:solidFill>
          <a:scene3d>
            <a:camera prst="orthographicFront">
              <a:rot lat="0" lon="0" rev="0"/>
            </a:camera>
            <a:lightRig rig="threePt" dir="t">
              <a:rot lat="0" lon="0" rev="1200000"/>
            </a:lightRig>
          </a:scene3d>
          <a:sp3d>
            <a:bevelT w="63500" h="25400" prst="angle"/>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r>
              <a:rPr lang="es-ES" sz="1000" b="1">
                <a:solidFill>
                  <a:schemeClr val="tx1"/>
                </a:solidFill>
              </a:rPr>
              <a:t>COMPLETAR TIPO GASTOS</a:t>
            </a:r>
          </a:p>
        </xdr:txBody>
      </xdr:sp>
      <xdr:pic>
        <xdr:nvPicPr>
          <xdr:cNvPr id="4" name="Imagen 3">
            <a:extLst>
              <a:ext uri="{FF2B5EF4-FFF2-40B4-BE49-F238E27FC236}">
                <a16:creationId xmlns:a16="http://schemas.microsoft.com/office/drawing/2014/main" id="{16255DCE-1EAA-C48F-AB54-F057DA1069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87045" y="0"/>
            <a:ext cx="291356" cy="400049"/>
          </a:xfrm>
          <a:prstGeom prst="rect">
            <a:avLst/>
          </a:prstGeom>
        </xdr:spPr>
      </xdr:pic>
    </xdr:grpSp>
    <xdr:clientData fPrintsWithSheet="0"/>
  </xdr:twoCellAnchor>
  <xdr:twoCellAnchor editAs="absolute">
    <xdr:from>
      <xdr:col>0</xdr:col>
      <xdr:colOff>228601</xdr:colOff>
      <xdr:row>0</xdr:row>
      <xdr:rowOff>0</xdr:rowOff>
    </xdr:from>
    <xdr:to>
      <xdr:col>1</xdr:col>
      <xdr:colOff>1200150</xdr:colOff>
      <xdr:row>0</xdr:row>
      <xdr:rowOff>238125</xdr:rowOff>
    </xdr:to>
    <xdr:grpSp>
      <xdr:nvGrpSpPr>
        <xdr:cNvPr id="5" name="Grupo 4">
          <a:extLst>
            <a:ext uri="{FF2B5EF4-FFF2-40B4-BE49-F238E27FC236}">
              <a16:creationId xmlns:a16="http://schemas.microsoft.com/office/drawing/2014/main" id="{E906D9D2-F212-4287-B220-43C5E7758219}"/>
            </a:ext>
          </a:extLst>
        </xdr:cNvPr>
        <xdr:cNvGrpSpPr/>
      </xdr:nvGrpSpPr>
      <xdr:grpSpPr>
        <a:xfrm>
          <a:off x="228601" y="0"/>
          <a:ext cx="1238249" cy="238125"/>
          <a:chOff x="495301" y="0"/>
          <a:chExt cx="2047874" cy="409575"/>
        </a:xfrm>
      </xdr:grpSpPr>
      <xdr:sp macro="[1]!Limpiarcomprasgastos" textlink="">
        <xdr:nvSpPr>
          <xdr:cNvPr id="6" name="Rectángulo: esquinas redondeadas 6">
            <a:extLst>
              <a:ext uri="{FF2B5EF4-FFF2-40B4-BE49-F238E27FC236}">
                <a16:creationId xmlns:a16="http://schemas.microsoft.com/office/drawing/2014/main" id="{6857412F-AC16-9AF0-B00A-98672111F157}"/>
              </a:ext>
            </a:extLst>
          </xdr:cNvPr>
          <xdr:cNvSpPr/>
        </xdr:nvSpPr>
        <xdr:spPr>
          <a:xfrm>
            <a:off x="495301" y="0"/>
            <a:ext cx="2047874" cy="409575"/>
          </a:xfrm>
          <a:prstGeom prst="roundRect">
            <a:avLst/>
          </a:prstGeom>
          <a:solidFill>
            <a:srgbClr val="FF0000"/>
          </a:solidFill>
          <a:ln/>
          <a:scene3d>
            <a:camera prst="orthographicFront"/>
            <a:lightRig rig="threePt" dir="t"/>
          </a:scene3d>
          <a:sp3d>
            <a:bevelT w="165100" prst="coolSlant"/>
          </a:sp3d>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lvl="0" algn="ctr"/>
            <a:r>
              <a:rPr lang="x-none" sz="700">
                <a:solidFill>
                  <a:schemeClr val="bg1"/>
                </a:solidFill>
                <a:latin typeface="Arial Rounded MT Bold" panose="020F0704030504030204" pitchFamily="34" charset="0"/>
              </a:rPr>
              <a:t>BORRAR HOJA</a:t>
            </a:r>
          </a:p>
        </xdr:txBody>
      </xdr:sp>
      <xdr:pic>
        <xdr:nvPicPr>
          <xdr:cNvPr id="7" name="Imagen 6">
            <a:extLst>
              <a:ext uri="{FF2B5EF4-FFF2-40B4-BE49-F238E27FC236}">
                <a16:creationId xmlns:a16="http://schemas.microsoft.com/office/drawing/2014/main" id="{1F49951F-DA43-3CE3-78AC-A7E96C32A2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9697" y="16385"/>
            <a:ext cx="486491" cy="390524"/>
          </a:xfrm>
          <a:prstGeom prst="rect">
            <a:avLst/>
          </a:prstGeom>
        </xdr:spPr>
      </xdr:pic>
    </xdr:grpSp>
    <xdr:clientData fPrintsWithSheet="0"/>
  </xdr:twoCellAnchor>
  <xdr:twoCellAnchor editAs="absolute">
    <xdr:from>
      <xdr:col>15</xdr:col>
      <xdr:colOff>561975</xdr:colOff>
      <xdr:row>0</xdr:row>
      <xdr:rowOff>0</xdr:rowOff>
    </xdr:from>
    <xdr:to>
      <xdr:col>18</xdr:col>
      <xdr:colOff>457200</xdr:colOff>
      <xdr:row>0</xdr:row>
      <xdr:rowOff>285750</xdr:rowOff>
    </xdr:to>
    <xdr:grpSp>
      <xdr:nvGrpSpPr>
        <xdr:cNvPr id="8" name="Grupo 7">
          <a:extLst>
            <a:ext uri="{FF2B5EF4-FFF2-40B4-BE49-F238E27FC236}">
              <a16:creationId xmlns:a16="http://schemas.microsoft.com/office/drawing/2014/main" id="{30980996-E0FA-4915-BEC4-EC68DFA7534A}"/>
            </a:ext>
          </a:extLst>
        </xdr:cNvPr>
        <xdr:cNvGrpSpPr/>
      </xdr:nvGrpSpPr>
      <xdr:grpSpPr>
        <a:xfrm>
          <a:off x="16964025" y="0"/>
          <a:ext cx="2181225" cy="285750"/>
          <a:chOff x="16240125" y="11907"/>
          <a:chExt cx="2536031" cy="381000"/>
        </a:xfrm>
        <a:effectLst>
          <a:outerShdw blurRad="50800" dist="38100" dir="5400000" algn="t" rotWithShape="0">
            <a:prstClr val="black">
              <a:alpha val="40000"/>
            </a:prstClr>
          </a:outerShdw>
        </a:effectLst>
      </xdr:grpSpPr>
      <xdr:sp macro="[1]!agregarformulascgp" textlink="">
        <xdr:nvSpPr>
          <xdr:cNvPr id="9" name="Rectángulo: esquinas redondeadas 8">
            <a:extLst>
              <a:ext uri="{FF2B5EF4-FFF2-40B4-BE49-F238E27FC236}">
                <a16:creationId xmlns:a16="http://schemas.microsoft.com/office/drawing/2014/main" id="{8995B2C4-944B-FE54-47CA-255BC295F0B8}"/>
              </a:ext>
            </a:extLst>
          </xdr:cNvPr>
          <xdr:cNvSpPr/>
        </xdr:nvSpPr>
        <xdr:spPr>
          <a:xfrm>
            <a:off x="16240125" y="47625"/>
            <a:ext cx="2536031" cy="327659"/>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x-none" sz="900" b="1">
                <a:solidFill>
                  <a:schemeClr val="tx1"/>
                </a:solidFill>
              </a:rPr>
              <a:t>AGREGAR FÓRMULAS</a:t>
            </a:r>
            <a:r>
              <a:rPr lang="x-none" sz="900" b="1" baseline="0">
                <a:solidFill>
                  <a:schemeClr val="tx1"/>
                </a:solidFill>
              </a:rPr>
              <a:t> Y LISTAS</a:t>
            </a:r>
            <a:endParaRPr lang="x-none" sz="900" b="1">
              <a:solidFill>
                <a:schemeClr val="tx1"/>
              </a:solidFill>
            </a:endParaRPr>
          </a:p>
        </xdr:txBody>
      </xdr:sp>
      <xdr:pic>
        <xdr:nvPicPr>
          <xdr:cNvPr id="10" name="Imagen 9">
            <a:extLst>
              <a:ext uri="{FF2B5EF4-FFF2-40B4-BE49-F238E27FC236}">
                <a16:creationId xmlns:a16="http://schemas.microsoft.com/office/drawing/2014/main" id="{51C8DE6D-6F70-6BD4-C01D-ED452FF391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94906" y="11907"/>
            <a:ext cx="369094" cy="381000"/>
          </a:xfrm>
          <a:prstGeom prst="rect">
            <a:avLst/>
          </a:prstGeom>
        </xdr:spPr>
      </xdr:pic>
    </xdr:grp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21</xdr:col>
      <xdr:colOff>66600</xdr:colOff>
      <xdr:row>25</xdr:row>
      <xdr:rowOff>228600</xdr:rowOff>
    </xdr:from>
    <xdr:to>
      <xdr:col>21</xdr:col>
      <xdr:colOff>151560</xdr:colOff>
      <xdr:row>25</xdr:row>
      <xdr:rowOff>437400</xdr:rowOff>
    </xdr:to>
    <xdr:sp macro="" textlink="">
      <xdr:nvSpPr>
        <xdr:cNvPr id="2" name="CustomShape 1">
          <a:extLst>
            <a:ext uri="{FF2B5EF4-FFF2-40B4-BE49-F238E27FC236}">
              <a16:creationId xmlns:a16="http://schemas.microsoft.com/office/drawing/2014/main" id="{67CAEF49-3A59-4437-84B9-502581841C33}"/>
            </a:ext>
          </a:extLst>
        </xdr:cNvPr>
        <xdr:cNvSpPr/>
      </xdr:nvSpPr>
      <xdr:spPr>
        <a:xfrm>
          <a:off x="5657775" y="7077075"/>
          <a:ext cx="84960" cy="208800"/>
        </a:xfrm>
        <a:prstGeom prst="rect">
          <a:avLst/>
        </a:prstGeom>
        <a:noFill/>
        <a:ln w="9360">
          <a:noFill/>
        </a:ln>
      </xdr:spPr>
      <xdr:style>
        <a:lnRef idx="0">
          <a:scrgbClr r="0" g="0" b="0"/>
        </a:lnRef>
        <a:fillRef idx="0">
          <a:scrgbClr r="0" g="0" b="0"/>
        </a:fillRef>
        <a:effectRef idx="0">
          <a:scrgbClr r="0" g="0" b="0"/>
        </a:effectRef>
        <a:fontRef idx="minor"/>
      </xdr:style>
      <xdr:txBody>
        <a:bodyPr/>
        <a:lstStyle/>
        <a:p>
          <a:endParaRPr lang="es-EC"/>
        </a:p>
      </xdr:txBody>
    </xdr:sp>
    <xdr:clientData/>
  </xdr:twoCellAnchor>
  <xdr:twoCellAnchor editAs="oneCell">
    <xdr:from>
      <xdr:col>3</xdr:col>
      <xdr:colOff>9525</xdr:colOff>
      <xdr:row>1</xdr:row>
      <xdr:rowOff>38100</xdr:rowOff>
    </xdr:from>
    <xdr:to>
      <xdr:col>7</xdr:col>
      <xdr:colOff>47625</xdr:colOff>
      <xdr:row>3</xdr:row>
      <xdr:rowOff>209550</xdr:rowOff>
    </xdr:to>
    <xdr:pic>
      <xdr:nvPicPr>
        <xdr:cNvPr id="3" name="Picture 3">
          <a:extLst>
            <a:ext uri="{FF2B5EF4-FFF2-40B4-BE49-F238E27FC236}">
              <a16:creationId xmlns:a16="http://schemas.microsoft.com/office/drawing/2014/main" id="{4D39BF8F-3928-493C-92E1-FD4556338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38125"/>
          <a:ext cx="1104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xdr:twoCellAnchor editAs="oneCell">
    <xdr:from>
      <xdr:col>0</xdr:col>
      <xdr:colOff>0</xdr:colOff>
      <xdr:row>0</xdr:row>
      <xdr:rowOff>0</xdr:rowOff>
    </xdr:from>
    <xdr:to>
      <xdr:col>34</xdr:col>
      <xdr:colOff>41550</xdr:colOff>
      <xdr:row>28</xdr:row>
      <xdr:rowOff>74087</xdr:rowOff>
    </xdr:to>
    <xdr:sp macro="" textlink="">
      <xdr:nvSpPr>
        <xdr:cNvPr id="4" name="CustomShape 1" hidden="1">
          <a:extLst>
            <a:ext uri="{FF2B5EF4-FFF2-40B4-BE49-F238E27FC236}">
              <a16:creationId xmlns:a16="http://schemas.microsoft.com/office/drawing/2014/main" id="{9DC10742-BA8A-49BD-89A5-00725920D7F1}"/>
            </a:ext>
          </a:extLst>
        </xdr:cNvPr>
        <xdr:cNvSpPr/>
      </xdr:nvSpPr>
      <xdr:spPr>
        <a:xfrm>
          <a:off x="0" y="0"/>
          <a:ext cx="9280800" cy="9018062"/>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es-EC"/>
        </a:p>
      </xdr:txBody>
    </xdr:sp>
    <xdr:clientData/>
  </xdr:twoCellAnchor>
  <xdr:twoCellAnchor editAs="oneCell">
    <xdr:from>
      <xdr:col>0</xdr:col>
      <xdr:colOff>0</xdr:colOff>
      <xdr:row>0</xdr:row>
      <xdr:rowOff>0</xdr:rowOff>
    </xdr:from>
    <xdr:to>
      <xdr:col>34</xdr:col>
      <xdr:colOff>41550</xdr:colOff>
      <xdr:row>28</xdr:row>
      <xdr:rowOff>74087</xdr:rowOff>
    </xdr:to>
    <xdr:sp macro="" textlink="">
      <xdr:nvSpPr>
        <xdr:cNvPr id="5" name="CustomShape 1" hidden="1">
          <a:extLst>
            <a:ext uri="{FF2B5EF4-FFF2-40B4-BE49-F238E27FC236}">
              <a16:creationId xmlns:a16="http://schemas.microsoft.com/office/drawing/2014/main" id="{B9D2719B-424C-4288-B2CA-B5B5214ECD49}"/>
            </a:ext>
          </a:extLst>
        </xdr:cNvPr>
        <xdr:cNvSpPr/>
      </xdr:nvSpPr>
      <xdr:spPr>
        <a:xfrm>
          <a:off x="0" y="0"/>
          <a:ext cx="9280800" cy="9018062"/>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es-EC"/>
        </a:p>
      </xdr:txBody>
    </xdr:sp>
    <xdr:clientData/>
  </xdr:twoCellAnchor>
  <xdr:twoCellAnchor editAs="oneCell">
    <xdr:from>
      <xdr:col>0</xdr:col>
      <xdr:colOff>0</xdr:colOff>
      <xdr:row>0</xdr:row>
      <xdr:rowOff>0</xdr:rowOff>
    </xdr:from>
    <xdr:to>
      <xdr:col>34</xdr:col>
      <xdr:colOff>41550</xdr:colOff>
      <xdr:row>28</xdr:row>
      <xdr:rowOff>74087</xdr:rowOff>
    </xdr:to>
    <xdr:sp macro="" textlink="">
      <xdr:nvSpPr>
        <xdr:cNvPr id="6" name="CustomShape 1" hidden="1">
          <a:extLst>
            <a:ext uri="{FF2B5EF4-FFF2-40B4-BE49-F238E27FC236}">
              <a16:creationId xmlns:a16="http://schemas.microsoft.com/office/drawing/2014/main" id="{7B2AE8DC-FC92-41D2-AB47-D6B676CF79E1}"/>
            </a:ext>
          </a:extLst>
        </xdr:cNvPr>
        <xdr:cNvSpPr/>
      </xdr:nvSpPr>
      <xdr:spPr>
        <a:xfrm>
          <a:off x="0" y="0"/>
          <a:ext cx="9280800" cy="9018062"/>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es-EC"/>
        </a:p>
      </xdr:txBody>
    </xdr:sp>
    <xdr:clientData/>
  </xdr:twoCellAnchor>
  <xdr:twoCellAnchor editAs="oneCell">
    <xdr:from>
      <xdr:col>0</xdr:col>
      <xdr:colOff>0</xdr:colOff>
      <xdr:row>0</xdr:row>
      <xdr:rowOff>0</xdr:rowOff>
    </xdr:from>
    <xdr:to>
      <xdr:col>34</xdr:col>
      <xdr:colOff>41550</xdr:colOff>
      <xdr:row>28</xdr:row>
      <xdr:rowOff>74087</xdr:rowOff>
    </xdr:to>
    <xdr:sp macro="" textlink="">
      <xdr:nvSpPr>
        <xdr:cNvPr id="7" name="CustomShape 1" hidden="1">
          <a:extLst>
            <a:ext uri="{FF2B5EF4-FFF2-40B4-BE49-F238E27FC236}">
              <a16:creationId xmlns:a16="http://schemas.microsoft.com/office/drawing/2014/main" id="{9FCF90FA-A35E-4BA5-8229-6128E662FD9E}"/>
            </a:ext>
          </a:extLst>
        </xdr:cNvPr>
        <xdr:cNvSpPr/>
      </xdr:nvSpPr>
      <xdr:spPr>
        <a:xfrm>
          <a:off x="0" y="0"/>
          <a:ext cx="9280800" cy="9018062"/>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es-EC"/>
        </a:p>
      </xdr:txBody>
    </xdr:sp>
    <xdr:clientData/>
  </xdr:twoCellAnchor>
  <xdr:twoCellAnchor editAs="oneCell">
    <xdr:from>
      <xdr:col>0</xdr:col>
      <xdr:colOff>0</xdr:colOff>
      <xdr:row>0</xdr:row>
      <xdr:rowOff>0</xdr:rowOff>
    </xdr:from>
    <xdr:to>
      <xdr:col>34</xdr:col>
      <xdr:colOff>41550</xdr:colOff>
      <xdr:row>28</xdr:row>
      <xdr:rowOff>74087</xdr:rowOff>
    </xdr:to>
    <xdr:sp macro="" textlink="">
      <xdr:nvSpPr>
        <xdr:cNvPr id="8" name="CustomShape 1" hidden="1">
          <a:extLst>
            <a:ext uri="{FF2B5EF4-FFF2-40B4-BE49-F238E27FC236}">
              <a16:creationId xmlns:a16="http://schemas.microsoft.com/office/drawing/2014/main" id="{EFBF9C4E-6C86-4B87-9E63-51A1678B3F82}"/>
            </a:ext>
          </a:extLst>
        </xdr:cNvPr>
        <xdr:cNvSpPr/>
      </xdr:nvSpPr>
      <xdr:spPr>
        <a:xfrm>
          <a:off x="0" y="0"/>
          <a:ext cx="9280800" cy="9018062"/>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es-EC"/>
        </a:p>
      </xdr:txBody>
    </xdr:sp>
    <xdr:clientData/>
  </xdr:twoCellAnchor>
  <xdr:twoCellAnchor editAs="oneCell">
    <xdr:from>
      <xdr:col>0</xdr:col>
      <xdr:colOff>0</xdr:colOff>
      <xdr:row>0</xdr:row>
      <xdr:rowOff>0</xdr:rowOff>
    </xdr:from>
    <xdr:to>
      <xdr:col>34</xdr:col>
      <xdr:colOff>41550</xdr:colOff>
      <xdr:row>28</xdr:row>
      <xdr:rowOff>74087</xdr:rowOff>
    </xdr:to>
    <xdr:sp macro="" textlink="">
      <xdr:nvSpPr>
        <xdr:cNvPr id="9" name="CustomShape 1" hidden="1">
          <a:extLst>
            <a:ext uri="{FF2B5EF4-FFF2-40B4-BE49-F238E27FC236}">
              <a16:creationId xmlns:a16="http://schemas.microsoft.com/office/drawing/2014/main" id="{DD8167EC-7058-47BB-9C8F-4ACBA9AE1B6D}"/>
            </a:ext>
          </a:extLst>
        </xdr:cNvPr>
        <xdr:cNvSpPr/>
      </xdr:nvSpPr>
      <xdr:spPr>
        <a:xfrm>
          <a:off x="0" y="0"/>
          <a:ext cx="9280800" cy="9018062"/>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es-EC"/>
        </a:p>
      </xdr:txBody>
    </xdr:sp>
    <xdr:clientData/>
  </xdr:twoCellAnchor>
  <xdr:twoCellAnchor editAs="oneCell">
    <xdr:from>
      <xdr:col>0</xdr:col>
      <xdr:colOff>0</xdr:colOff>
      <xdr:row>0</xdr:row>
      <xdr:rowOff>0</xdr:rowOff>
    </xdr:from>
    <xdr:to>
      <xdr:col>34</xdr:col>
      <xdr:colOff>41550</xdr:colOff>
      <xdr:row>28</xdr:row>
      <xdr:rowOff>74087</xdr:rowOff>
    </xdr:to>
    <xdr:sp macro="" textlink="">
      <xdr:nvSpPr>
        <xdr:cNvPr id="10" name="CustomShape 1" hidden="1">
          <a:extLst>
            <a:ext uri="{FF2B5EF4-FFF2-40B4-BE49-F238E27FC236}">
              <a16:creationId xmlns:a16="http://schemas.microsoft.com/office/drawing/2014/main" id="{2A5290E5-6188-4FB5-BCE2-FDD6C997C43C}"/>
            </a:ext>
          </a:extLst>
        </xdr:cNvPr>
        <xdr:cNvSpPr/>
      </xdr:nvSpPr>
      <xdr:spPr>
        <a:xfrm>
          <a:off x="0" y="0"/>
          <a:ext cx="9280800" cy="9018062"/>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es-EC"/>
        </a:p>
      </xdr:txBody>
    </xdr:sp>
    <xdr:clientData/>
  </xdr:twoCellAnchor>
  <xdr:oneCellAnchor>
    <xdr:from>
      <xdr:col>21</xdr:col>
      <xdr:colOff>66600</xdr:colOff>
      <xdr:row>33</xdr:row>
      <xdr:rowOff>228600</xdr:rowOff>
    </xdr:from>
    <xdr:ext cx="84960" cy="208800"/>
    <xdr:sp macro="" textlink="">
      <xdr:nvSpPr>
        <xdr:cNvPr id="11" name="CustomShape 1">
          <a:extLst>
            <a:ext uri="{FF2B5EF4-FFF2-40B4-BE49-F238E27FC236}">
              <a16:creationId xmlns:a16="http://schemas.microsoft.com/office/drawing/2014/main" id="{FB12728F-3C6D-4EA4-8962-79DF30432E5D}"/>
            </a:ext>
          </a:extLst>
        </xdr:cNvPr>
        <xdr:cNvSpPr/>
      </xdr:nvSpPr>
      <xdr:spPr>
        <a:xfrm>
          <a:off x="5657775" y="11249025"/>
          <a:ext cx="84960" cy="208800"/>
        </a:xfrm>
        <a:prstGeom prst="rect">
          <a:avLst/>
        </a:prstGeom>
        <a:noFill/>
        <a:ln w="9360">
          <a:noFill/>
        </a:ln>
      </xdr:spPr>
      <xdr:style>
        <a:lnRef idx="0">
          <a:scrgbClr r="0" g="0" b="0"/>
        </a:lnRef>
        <a:fillRef idx="0">
          <a:scrgbClr r="0" g="0" b="0"/>
        </a:fillRef>
        <a:effectRef idx="0">
          <a:scrgbClr r="0" g="0" b="0"/>
        </a:effectRef>
        <a:fontRef idx="minor"/>
      </xdr:style>
      <xdr:txBody>
        <a:bodyPr/>
        <a:lstStyle/>
        <a:p>
          <a:endParaRPr lang="es-EC"/>
        </a:p>
      </xdr:txBody>
    </xdr:sp>
    <xdr:clientData/>
  </xdr:oneCellAnchor>
</xdr:wsDr>
</file>

<file path=xl/drawings/drawing23.xml><?xml version="1.0" encoding="utf-8"?>
<xdr:wsDr xmlns:xdr="http://schemas.openxmlformats.org/drawingml/2006/spreadsheetDrawing" xmlns:a="http://schemas.openxmlformats.org/drawingml/2006/main">
  <xdr:twoCellAnchor editAs="absolute">
    <xdr:from>
      <xdr:col>11</xdr:col>
      <xdr:colOff>514350</xdr:colOff>
      <xdr:row>0</xdr:row>
      <xdr:rowOff>0</xdr:rowOff>
    </xdr:from>
    <xdr:to>
      <xdr:col>14</xdr:col>
      <xdr:colOff>16933</xdr:colOff>
      <xdr:row>2</xdr:row>
      <xdr:rowOff>61383</xdr:rowOff>
    </xdr:to>
    <xdr:grpSp>
      <xdr:nvGrpSpPr>
        <xdr:cNvPr id="2" name="Grupo 1">
          <a:extLst>
            <a:ext uri="{FF2B5EF4-FFF2-40B4-BE49-F238E27FC236}">
              <a16:creationId xmlns:a16="http://schemas.microsoft.com/office/drawing/2014/main" id="{FF334875-483F-4753-8560-28E3064C31B4}"/>
            </a:ext>
          </a:extLst>
        </xdr:cNvPr>
        <xdr:cNvGrpSpPr/>
      </xdr:nvGrpSpPr>
      <xdr:grpSpPr>
        <a:xfrm>
          <a:off x="8896350" y="0"/>
          <a:ext cx="1788583" cy="518583"/>
          <a:chOff x="3178931" y="2795952"/>
          <a:chExt cx="2160000" cy="520747"/>
        </a:xfrm>
      </xdr:grpSpPr>
      <xdr:sp macro="[1]!generaxmlrentanaturales" textlink="">
        <xdr:nvSpPr>
          <xdr:cNvPr id="3" name="Rectángulo: esquinas redondeadas 2">
            <a:extLst>
              <a:ext uri="{FF2B5EF4-FFF2-40B4-BE49-F238E27FC236}">
                <a16:creationId xmlns:a16="http://schemas.microsoft.com/office/drawing/2014/main" id="{4A5F76FA-3AD8-34AE-5BAB-39EB59D6931D}"/>
              </a:ext>
            </a:extLst>
          </xdr:cNvPr>
          <xdr:cNvSpPr/>
        </xdr:nvSpPr>
        <xdr:spPr>
          <a:xfrm>
            <a:off x="3178931" y="2806837"/>
            <a:ext cx="2160000" cy="509862"/>
          </a:xfrm>
          <a:prstGeom prst="roundRect">
            <a:avLst/>
          </a:prstGeom>
          <a:solidFill>
            <a:schemeClr val="bg1">
              <a:lumMod val="95000"/>
            </a:schemeClr>
          </a:solidFill>
          <a:ln>
            <a:noFill/>
          </a:ln>
          <a:effectLst/>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lvl="1" algn="ctr"/>
            <a:r>
              <a:rPr lang="x-none" sz="900">
                <a:solidFill>
                  <a:schemeClr val="tx1"/>
                </a:solidFill>
                <a:latin typeface="Arial Rounded MT Bold" panose="020F0704030504030204" pitchFamily="34" charset="0"/>
              </a:rPr>
              <a:t>       GENERAR</a:t>
            </a:r>
            <a:r>
              <a:rPr lang="x-none" sz="900" baseline="0">
                <a:solidFill>
                  <a:schemeClr val="tx1"/>
                </a:solidFill>
                <a:latin typeface="Arial Rounded MT Bold" panose="020F0704030504030204" pitchFamily="34" charset="0"/>
              </a:rPr>
              <a:t>  XML</a:t>
            </a:r>
            <a:endParaRPr lang="x-none" sz="900">
              <a:solidFill>
                <a:schemeClr val="tx1"/>
              </a:solidFill>
              <a:latin typeface="Arial Rounded MT Bold" panose="020F0704030504030204" pitchFamily="34" charset="0"/>
            </a:endParaRPr>
          </a:p>
        </xdr:txBody>
      </xdr:sp>
      <xdr:pic macro="[1]!generaxml103retenciones">
        <xdr:nvPicPr>
          <xdr:cNvPr id="4" name="Imagen 3">
            <a:extLst>
              <a:ext uri="{FF2B5EF4-FFF2-40B4-BE49-F238E27FC236}">
                <a16:creationId xmlns:a16="http://schemas.microsoft.com/office/drawing/2014/main" id="{1E8A66EB-411F-2982-5439-FC623F495F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1910" y="2795952"/>
            <a:ext cx="473613" cy="480633"/>
          </a:xfrm>
          <a:prstGeom prst="rect">
            <a:avLst/>
          </a:prstGeom>
        </xdr:spPr>
      </xdr:pic>
    </xdr:grpSp>
    <xdr:clientData fPrint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1343025</xdr:colOff>
      <xdr:row>0</xdr:row>
      <xdr:rowOff>302559</xdr:rowOff>
    </xdr:to>
    <xdr:grpSp>
      <xdr:nvGrpSpPr>
        <xdr:cNvPr id="2" name="Grupo 1">
          <a:extLst>
            <a:ext uri="{FF2B5EF4-FFF2-40B4-BE49-F238E27FC236}">
              <a16:creationId xmlns:a16="http://schemas.microsoft.com/office/drawing/2014/main" id="{0C0DA469-44DF-4608-A185-092D1835B8F9}"/>
            </a:ext>
          </a:extLst>
        </xdr:cNvPr>
        <xdr:cNvGrpSpPr/>
      </xdr:nvGrpSpPr>
      <xdr:grpSpPr>
        <a:xfrm>
          <a:off x="0" y="0"/>
          <a:ext cx="1762125" cy="302559"/>
          <a:chOff x="6877051" y="0"/>
          <a:chExt cx="1695450" cy="371475"/>
        </a:xfrm>
      </xdr:grpSpPr>
      <xdr:sp macro="[1]!exporartaEXPORTACIONES" textlink="">
        <xdr:nvSpPr>
          <xdr:cNvPr id="3" name="Rectángulo: esquinas redondeadas 2">
            <a:extLst>
              <a:ext uri="{FF2B5EF4-FFF2-40B4-BE49-F238E27FC236}">
                <a16:creationId xmlns:a16="http://schemas.microsoft.com/office/drawing/2014/main" id="{4FE23BD2-78C3-8DB1-D09F-9339B6412C6E}"/>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macro="[1]!exporartaDETALLE">
        <xdr:nvPicPr>
          <xdr:cNvPr id="4" name="Imagen 3">
            <a:extLst>
              <a:ext uri="{FF2B5EF4-FFF2-40B4-BE49-F238E27FC236}">
                <a16:creationId xmlns:a16="http://schemas.microsoft.com/office/drawing/2014/main" id="{2FD692BD-9202-8CF7-02BE-D6932A625B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9</xdr:col>
      <xdr:colOff>115738</xdr:colOff>
      <xdr:row>0</xdr:row>
      <xdr:rowOff>0</xdr:rowOff>
    </xdr:from>
    <xdr:to>
      <xdr:col>9</xdr:col>
      <xdr:colOff>540809</xdr:colOff>
      <xdr:row>0</xdr:row>
      <xdr:rowOff>281781</xdr:rowOff>
    </xdr:to>
    <xdr:sp macro="[1]!configuraciones" textlink="">
      <xdr:nvSpPr>
        <xdr:cNvPr id="2" name="Rectángulo 1">
          <a:extLst>
            <a:ext uri="{FF2B5EF4-FFF2-40B4-BE49-F238E27FC236}">
              <a16:creationId xmlns:a16="http://schemas.microsoft.com/office/drawing/2014/main" id="{27BBCC4E-762E-4CB6-9A7B-BAE64E4F9504}"/>
            </a:ext>
          </a:extLst>
        </xdr:cNvPr>
        <xdr:cNvSpPr/>
      </xdr:nvSpPr>
      <xdr:spPr>
        <a:xfrm>
          <a:off x="11679088" y="0"/>
          <a:ext cx="425071" cy="28178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x-none"/>
        </a:p>
      </xdr:txBody>
    </xdr:sp>
    <xdr:clientData fPrintsWithSheet="0"/>
  </xdr:twoCellAnchor>
  <xdr:twoCellAnchor editAs="absolute">
    <xdr:from>
      <xdr:col>26</xdr:col>
      <xdr:colOff>405363</xdr:colOff>
      <xdr:row>0</xdr:row>
      <xdr:rowOff>0</xdr:rowOff>
    </xdr:from>
    <xdr:to>
      <xdr:col>28</xdr:col>
      <xdr:colOff>335758</xdr:colOff>
      <xdr:row>0</xdr:row>
      <xdr:rowOff>180975</xdr:rowOff>
    </xdr:to>
    <xdr:sp macro="" textlink="">
      <xdr:nvSpPr>
        <xdr:cNvPr id="3" name="1 Rectángulo">
          <a:hlinkClick xmlns:r="http://schemas.openxmlformats.org/officeDocument/2006/relationships" r:id="rId2"/>
          <a:extLst>
            <a:ext uri="{FF2B5EF4-FFF2-40B4-BE49-F238E27FC236}">
              <a16:creationId xmlns:a16="http://schemas.microsoft.com/office/drawing/2014/main" id="{66A2B9DC-BB04-4E0A-A5ED-F94A763AC5B7}"/>
            </a:ext>
          </a:extLst>
        </xdr:cNvPr>
        <xdr:cNvSpPr/>
      </xdr:nvSpPr>
      <xdr:spPr>
        <a:xfrm>
          <a:off x="26427663" y="0"/>
          <a:ext cx="2387845" cy="180975"/>
        </a:xfrm>
        <a:prstGeom prst="rect">
          <a:avLst/>
        </a:prstGeom>
        <a:solidFill>
          <a:schemeClr val="bg1">
            <a:lumMod val="85000"/>
          </a:schemeClr>
        </a:solidFill>
        <a:ln>
          <a:noFill/>
        </a:ln>
        <a:effectLst>
          <a:outerShdw blurRad="50800" dist="38100" dir="5400000" algn="t"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noAutofit/>
        </a:bodyPr>
        <a:lstStyle/>
        <a:p>
          <a:pPr algn="l"/>
          <a:r>
            <a:rPr lang="es-ES" sz="900"/>
            <a:t>VER FORMAS DE COBRO/</a:t>
          </a:r>
          <a:r>
            <a:rPr lang="es-ES" sz="900" baseline="0"/>
            <a:t> </a:t>
          </a:r>
          <a:r>
            <a:rPr lang="es-ES" sz="900"/>
            <a:t>PAGO VIGENTES</a:t>
          </a:r>
        </a:p>
      </xdr:txBody>
    </xdr:sp>
    <xdr:clientData/>
  </xdr:twoCellAnchor>
  <xdr:twoCellAnchor editAs="absolute">
    <xdr:from>
      <xdr:col>3</xdr:col>
      <xdr:colOff>475684</xdr:colOff>
      <xdr:row>0</xdr:row>
      <xdr:rowOff>0</xdr:rowOff>
    </xdr:from>
    <xdr:to>
      <xdr:col>4</xdr:col>
      <xdr:colOff>611188</xdr:colOff>
      <xdr:row>0</xdr:row>
      <xdr:rowOff>360000</xdr:rowOff>
    </xdr:to>
    <xdr:grpSp>
      <xdr:nvGrpSpPr>
        <xdr:cNvPr id="4" name="Grupo 3">
          <a:extLst>
            <a:ext uri="{FF2B5EF4-FFF2-40B4-BE49-F238E27FC236}">
              <a16:creationId xmlns:a16="http://schemas.microsoft.com/office/drawing/2014/main" id="{0104AD39-610F-4A82-98C0-53D29546AF3B}"/>
            </a:ext>
          </a:extLst>
        </xdr:cNvPr>
        <xdr:cNvGrpSpPr/>
      </xdr:nvGrpSpPr>
      <xdr:grpSpPr>
        <a:xfrm>
          <a:off x="3297465" y="0"/>
          <a:ext cx="1540442" cy="360000"/>
          <a:chOff x="7734297" y="0"/>
          <a:chExt cx="2857500" cy="495299"/>
        </a:xfrm>
        <a:effectLst>
          <a:outerShdw blurRad="50800" dist="38100" dir="5400000" algn="t" rotWithShape="0">
            <a:prstClr val="black">
              <a:alpha val="40000"/>
            </a:prstClr>
          </a:outerShdw>
        </a:effectLst>
      </xdr:grpSpPr>
      <xdr:sp macro="[1]!aImportarxmlfacturasventasats" textlink="">
        <xdr:nvSpPr>
          <xdr:cNvPr id="5" name="Rectángulo: esquinas redondeadas 4">
            <a:extLst>
              <a:ext uri="{FF2B5EF4-FFF2-40B4-BE49-F238E27FC236}">
                <a16:creationId xmlns:a16="http://schemas.microsoft.com/office/drawing/2014/main" id="{57694896-72F9-31B0-8C3B-AB6A61B997FC}"/>
              </a:ext>
            </a:extLst>
          </xdr:cNvPr>
          <xdr:cNvSpPr/>
        </xdr:nvSpPr>
        <xdr:spPr>
          <a:xfrm>
            <a:off x="7734297" y="0"/>
            <a:ext cx="2857500" cy="495299"/>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x-none" sz="900" b="1">
                <a:solidFill>
                  <a:schemeClr val="tx1"/>
                </a:solidFill>
              </a:rPr>
              <a:t>FACTURAS, NC,ND</a:t>
            </a:r>
          </a:p>
        </xdr:txBody>
      </xdr:sp>
      <xdr:pic>
        <xdr:nvPicPr>
          <xdr:cNvPr id="6" name="Imagen 5">
            <a:extLst>
              <a:ext uri="{FF2B5EF4-FFF2-40B4-BE49-F238E27FC236}">
                <a16:creationId xmlns:a16="http://schemas.microsoft.com/office/drawing/2014/main" id="{2533FB37-B030-327B-03CC-6C5DDCB26F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6516" y="0"/>
            <a:ext cx="689758" cy="439015"/>
          </a:xfrm>
          <a:prstGeom prst="rect">
            <a:avLst/>
          </a:prstGeom>
        </xdr:spPr>
      </xdr:pic>
    </xdr:grpSp>
    <xdr:clientData fPrintsWithSheet="0"/>
  </xdr:twoCellAnchor>
  <xdr:twoCellAnchor editAs="absolute">
    <xdr:from>
      <xdr:col>6</xdr:col>
      <xdr:colOff>1263494</xdr:colOff>
      <xdr:row>0</xdr:row>
      <xdr:rowOff>0</xdr:rowOff>
    </xdr:from>
    <xdr:to>
      <xdr:col>8</xdr:col>
      <xdr:colOff>494241</xdr:colOff>
      <xdr:row>0</xdr:row>
      <xdr:rowOff>360000</xdr:rowOff>
    </xdr:to>
    <xdr:grpSp>
      <xdr:nvGrpSpPr>
        <xdr:cNvPr id="7" name="Grupo 6">
          <a:extLst>
            <a:ext uri="{FF2B5EF4-FFF2-40B4-BE49-F238E27FC236}">
              <a16:creationId xmlns:a16="http://schemas.microsoft.com/office/drawing/2014/main" id="{8D5FF2F8-DF0C-46F2-862A-314B05A09513}"/>
            </a:ext>
          </a:extLst>
        </xdr:cNvPr>
        <xdr:cNvGrpSpPr/>
      </xdr:nvGrpSpPr>
      <xdr:grpSpPr>
        <a:xfrm>
          <a:off x="9621682" y="0"/>
          <a:ext cx="1814403" cy="360000"/>
          <a:chOff x="7734299" y="0"/>
          <a:chExt cx="2857501" cy="495299"/>
        </a:xfrm>
        <a:effectLst>
          <a:outerShdw blurRad="50800" dist="38100" dir="5400000" algn="t" rotWithShape="0">
            <a:prstClr val="black">
              <a:alpha val="40000"/>
            </a:prstClr>
          </a:outerShdw>
        </a:effectLst>
      </xdr:grpSpPr>
      <xdr:sp macro="[1]!aImportarxmlretencionesventasats" textlink="">
        <xdr:nvSpPr>
          <xdr:cNvPr id="8" name="Rectángulo: esquinas redondeadas 7">
            <a:extLst>
              <a:ext uri="{FF2B5EF4-FFF2-40B4-BE49-F238E27FC236}">
                <a16:creationId xmlns:a16="http://schemas.microsoft.com/office/drawing/2014/main" id="{296A8BFC-9EC9-C6D5-74AB-0AC671EC001E}"/>
              </a:ext>
            </a:extLst>
          </xdr:cNvPr>
          <xdr:cNvSpPr/>
        </xdr:nvSpPr>
        <xdr:spPr>
          <a:xfrm>
            <a:off x="7734299" y="0"/>
            <a:ext cx="2857501" cy="495299"/>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x-none" sz="900" b="1">
                <a:solidFill>
                  <a:schemeClr val="tx1"/>
                </a:solidFill>
              </a:rPr>
              <a:t>RETENCIONES RECIBIDAS</a:t>
            </a:r>
          </a:p>
        </xdr:txBody>
      </xdr:sp>
      <xdr:pic>
        <xdr:nvPicPr>
          <xdr:cNvPr id="9" name="Imagen 8">
            <a:extLst>
              <a:ext uri="{FF2B5EF4-FFF2-40B4-BE49-F238E27FC236}">
                <a16:creationId xmlns:a16="http://schemas.microsoft.com/office/drawing/2014/main" id="{372B37DB-D648-34C8-3B70-C5DFA16BE16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96514" y="0"/>
            <a:ext cx="495485" cy="439015"/>
          </a:xfrm>
          <a:prstGeom prst="rect">
            <a:avLst/>
          </a:prstGeom>
        </xdr:spPr>
      </xdr:pic>
    </xdr:grpSp>
    <xdr:clientData fPrintsWithSheet="0"/>
  </xdr:twoCellAnchor>
  <xdr:twoCellAnchor editAs="absolute">
    <xdr:from>
      <xdr:col>1</xdr:col>
      <xdr:colOff>1264142</xdr:colOff>
      <xdr:row>0</xdr:row>
      <xdr:rowOff>0</xdr:rowOff>
    </xdr:from>
    <xdr:to>
      <xdr:col>3</xdr:col>
      <xdr:colOff>374385</xdr:colOff>
      <xdr:row>0</xdr:row>
      <xdr:rowOff>360000</xdr:rowOff>
    </xdr:to>
    <xdr:grpSp>
      <xdr:nvGrpSpPr>
        <xdr:cNvPr id="10" name="Grupo 9">
          <a:extLst>
            <a:ext uri="{FF2B5EF4-FFF2-40B4-BE49-F238E27FC236}">
              <a16:creationId xmlns:a16="http://schemas.microsoft.com/office/drawing/2014/main" id="{079F3ADF-0B06-4C0A-B9D2-4FD752AD43D3}"/>
            </a:ext>
          </a:extLst>
        </xdr:cNvPr>
        <xdr:cNvGrpSpPr/>
      </xdr:nvGrpSpPr>
      <xdr:grpSpPr>
        <a:xfrm>
          <a:off x="1657048" y="0"/>
          <a:ext cx="1539118" cy="360000"/>
          <a:chOff x="5968344" y="0"/>
          <a:chExt cx="1451632" cy="419100"/>
        </a:xfrm>
        <a:effectLst>
          <a:outerShdw blurRad="50800" dist="38100" dir="5400000" algn="t" rotWithShape="0">
            <a:prstClr val="black">
              <a:alpha val="40000"/>
            </a:prstClr>
          </a:outerShdw>
        </a:effectLst>
      </xdr:grpSpPr>
      <xdr:sp macro="[1]!reponerid" textlink="">
        <xdr:nvSpPr>
          <xdr:cNvPr id="11" name="1 Rectángulo">
            <a:extLst>
              <a:ext uri="{FF2B5EF4-FFF2-40B4-BE49-F238E27FC236}">
                <a16:creationId xmlns:a16="http://schemas.microsoft.com/office/drawing/2014/main" id="{C4B97F07-450A-919E-E815-045D49392F6D}"/>
              </a:ext>
            </a:extLst>
          </xdr:cNvPr>
          <xdr:cNvSpPr/>
        </xdr:nvSpPr>
        <xdr:spPr>
          <a:xfrm>
            <a:off x="5968344" y="0"/>
            <a:ext cx="1451632" cy="419100"/>
          </a:xfrm>
          <a:prstGeom prst="roundRect">
            <a:avLst/>
          </a:prstGeom>
          <a:solidFill>
            <a:schemeClr val="bg1">
              <a:lumMod val="95000"/>
            </a:schemeClr>
          </a:solidFill>
          <a:scene3d>
            <a:camera prst="orthographicFront">
              <a:rot lat="0" lon="0" rev="0"/>
            </a:camera>
            <a:lightRig rig="threePt" dir="t">
              <a:rot lat="0" lon="0" rev="1200000"/>
            </a:lightRig>
          </a:scene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r"/>
            <a:r>
              <a:rPr lang="es-ES" sz="1000" b="1">
                <a:solidFill>
                  <a:schemeClr val="tx1"/>
                </a:solidFill>
              </a:rPr>
              <a:t>REPARAR</a:t>
            </a:r>
            <a:r>
              <a:rPr lang="es-ES" sz="1000" b="1" baseline="0">
                <a:solidFill>
                  <a:schemeClr val="tx1"/>
                </a:solidFill>
              </a:rPr>
              <a:t> ID &amp; TIPO</a:t>
            </a:r>
            <a:endParaRPr lang="es-ES" sz="1000" b="1">
              <a:solidFill>
                <a:schemeClr val="tx1"/>
              </a:solidFill>
            </a:endParaRPr>
          </a:p>
        </xdr:txBody>
      </xdr:sp>
      <xdr:pic>
        <xdr:nvPicPr>
          <xdr:cNvPr id="12" name="Imagen 11">
            <a:extLst>
              <a:ext uri="{FF2B5EF4-FFF2-40B4-BE49-F238E27FC236}">
                <a16:creationId xmlns:a16="http://schemas.microsoft.com/office/drawing/2014/main" id="{438A5CB2-D9F1-FF24-E82D-E85C20F3C57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3900" y="11642"/>
            <a:ext cx="272892" cy="400049"/>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absolute">
        <xdr:from>
          <xdr:col>4</xdr:col>
          <xdr:colOff>752475</xdr:colOff>
          <xdr:row>0</xdr:row>
          <xdr:rowOff>0</xdr:rowOff>
        </xdr:from>
        <xdr:to>
          <xdr:col>5</xdr:col>
          <xdr:colOff>0</xdr:colOff>
          <xdr:row>0</xdr:row>
          <xdr:rowOff>285750</xdr:rowOff>
        </xdr:to>
        <xdr:sp macro="" textlink="">
          <xdr:nvSpPr>
            <xdr:cNvPr id="5121" name="CheckBox1" hidden="1">
              <a:extLst>
                <a:ext uri="{63B3BB69-23CF-44E3-9099-C40C66FF867C}">
                  <a14:compatExt spid="_x0000_s5121"/>
                </a:ext>
                <a:ext uri="{FF2B5EF4-FFF2-40B4-BE49-F238E27FC236}">
                  <a16:creationId xmlns:a16="http://schemas.microsoft.com/office/drawing/2014/main" id="{C8C2BB51-F192-4AA2-B240-8774367CF91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absolute">
    <xdr:from>
      <xdr:col>0</xdr:col>
      <xdr:colOff>10584</xdr:colOff>
      <xdr:row>0</xdr:row>
      <xdr:rowOff>0</xdr:rowOff>
    </xdr:from>
    <xdr:to>
      <xdr:col>1</xdr:col>
      <xdr:colOff>1079501</xdr:colOff>
      <xdr:row>0</xdr:row>
      <xdr:rowOff>360000</xdr:rowOff>
    </xdr:to>
    <xdr:grpSp>
      <xdr:nvGrpSpPr>
        <xdr:cNvPr id="13" name="Grupo 12">
          <a:extLst>
            <a:ext uri="{FF2B5EF4-FFF2-40B4-BE49-F238E27FC236}">
              <a16:creationId xmlns:a16="http://schemas.microsoft.com/office/drawing/2014/main" id="{C256347E-18C1-47BB-B416-2C098DA14CFB}"/>
            </a:ext>
          </a:extLst>
        </xdr:cNvPr>
        <xdr:cNvGrpSpPr/>
      </xdr:nvGrpSpPr>
      <xdr:grpSpPr>
        <a:xfrm>
          <a:off x="10584" y="0"/>
          <a:ext cx="1461823" cy="360000"/>
          <a:chOff x="495301" y="0"/>
          <a:chExt cx="2047874" cy="409575"/>
        </a:xfrm>
        <a:effectLst>
          <a:outerShdw blurRad="50800" dist="38100" dir="5400000" algn="t" rotWithShape="0">
            <a:prstClr val="black">
              <a:alpha val="40000"/>
            </a:prstClr>
          </a:outerShdw>
        </a:effectLst>
      </xdr:grpSpPr>
      <xdr:sp macro="[1]!limpiarsolohojasventas" textlink="">
        <xdr:nvSpPr>
          <xdr:cNvPr id="14" name="Rectángulo: esquinas redondeadas 6">
            <a:extLst>
              <a:ext uri="{FF2B5EF4-FFF2-40B4-BE49-F238E27FC236}">
                <a16:creationId xmlns:a16="http://schemas.microsoft.com/office/drawing/2014/main" id="{CF607549-C35C-0BC3-3D1B-C0C277504452}"/>
              </a:ext>
            </a:extLst>
          </xdr:cNvPr>
          <xdr:cNvSpPr/>
        </xdr:nvSpPr>
        <xdr:spPr>
          <a:xfrm>
            <a:off x="495301" y="0"/>
            <a:ext cx="2047874" cy="409575"/>
          </a:xfrm>
          <a:prstGeom prst="roundRect">
            <a:avLst/>
          </a:prstGeom>
          <a:solidFill>
            <a:srgbClr val="FF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lvl="0" algn="r"/>
            <a:r>
              <a:rPr lang="x-none" sz="800">
                <a:solidFill>
                  <a:schemeClr val="bg1"/>
                </a:solidFill>
                <a:latin typeface="Arial Rounded MT Bold" panose="020F0704030504030204" pitchFamily="34" charset="0"/>
              </a:rPr>
              <a:t>BORRAR HOJA</a:t>
            </a:r>
          </a:p>
        </xdr:txBody>
      </xdr:sp>
      <xdr:pic>
        <xdr:nvPicPr>
          <xdr:cNvPr id="15" name="Imagen 14">
            <a:extLst>
              <a:ext uri="{FF2B5EF4-FFF2-40B4-BE49-F238E27FC236}">
                <a16:creationId xmlns:a16="http://schemas.microsoft.com/office/drawing/2014/main" id="{73E25007-00AC-D3E1-214C-4684A45080F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7225" y="1"/>
            <a:ext cx="486491" cy="390524"/>
          </a:xfrm>
          <a:prstGeom prst="rect">
            <a:avLst/>
          </a:prstGeom>
        </xdr:spPr>
      </xdr:pic>
    </xdr:grpSp>
    <xdr:clientData fPrintsWithSheet="0"/>
  </xdr:twoCellAnchor>
  <xdr:twoCellAnchor editAs="absolute">
    <xdr:from>
      <xdr:col>10</xdr:col>
      <xdr:colOff>276489</xdr:colOff>
      <xdr:row>0</xdr:row>
      <xdr:rowOff>0</xdr:rowOff>
    </xdr:from>
    <xdr:to>
      <xdr:col>13</xdr:col>
      <xdr:colOff>214798</xdr:colOff>
      <xdr:row>0</xdr:row>
      <xdr:rowOff>360000</xdr:rowOff>
    </xdr:to>
    <xdr:grpSp>
      <xdr:nvGrpSpPr>
        <xdr:cNvPr id="16" name="Grupo 15">
          <a:extLst>
            <a:ext uri="{FF2B5EF4-FFF2-40B4-BE49-F238E27FC236}">
              <a16:creationId xmlns:a16="http://schemas.microsoft.com/office/drawing/2014/main" id="{A2F1F4D5-E5E1-4DAF-BEC1-E5365735ADA6}"/>
            </a:ext>
          </a:extLst>
        </xdr:cNvPr>
        <xdr:cNvGrpSpPr/>
      </xdr:nvGrpSpPr>
      <xdr:grpSpPr>
        <a:xfrm>
          <a:off x="12516114" y="0"/>
          <a:ext cx="2200497" cy="360000"/>
          <a:chOff x="16240125" y="11907"/>
          <a:chExt cx="2536031" cy="381000"/>
        </a:xfrm>
        <a:effectLst>
          <a:outerShdw blurRad="50800" dist="38100" dir="5400000" algn="t" rotWithShape="0">
            <a:prstClr val="black">
              <a:alpha val="40000"/>
            </a:prstClr>
          </a:outerShdw>
        </a:effectLst>
      </xdr:grpSpPr>
      <xdr:sp macro="[1]!agregaformulasimportaventas" textlink="">
        <xdr:nvSpPr>
          <xdr:cNvPr id="17" name="Rectángulo: esquinas redondeadas 16">
            <a:extLst>
              <a:ext uri="{FF2B5EF4-FFF2-40B4-BE49-F238E27FC236}">
                <a16:creationId xmlns:a16="http://schemas.microsoft.com/office/drawing/2014/main" id="{ECF4CDB7-6BFB-BF0E-2744-97B45BE54CE4}"/>
              </a:ext>
            </a:extLst>
          </xdr:cNvPr>
          <xdr:cNvSpPr/>
        </xdr:nvSpPr>
        <xdr:spPr>
          <a:xfrm>
            <a:off x="16240125" y="47625"/>
            <a:ext cx="2536031" cy="327659"/>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x-none" sz="900" b="1">
                <a:solidFill>
                  <a:schemeClr val="tx1"/>
                </a:solidFill>
              </a:rPr>
              <a:t>AGREGAR FÓRMULAS</a:t>
            </a:r>
            <a:r>
              <a:rPr lang="x-none" sz="900" b="1" baseline="0">
                <a:solidFill>
                  <a:schemeClr val="tx1"/>
                </a:solidFill>
              </a:rPr>
              <a:t> Y LISTAS</a:t>
            </a:r>
            <a:endParaRPr lang="x-none" sz="900" b="1">
              <a:solidFill>
                <a:schemeClr val="tx1"/>
              </a:solidFill>
            </a:endParaRPr>
          </a:p>
        </xdr:txBody>
      </xdr:sp>
      <xdr:pic macro="[1]!agregaformulasimportaventas">
        <xdr:nvPicPr>
          <xdr:cNvPr id="18" name="Imagen 17">
            <a:extLst>
              <a:ext uri="{FF2B5EF4-FFF2-40B4-BE49-F238E27FC236}">
                <a16:creationId xmlns:a16="http://schemas.microsoft.com/office/drawing/2014/main" id="{E9266C75-CB0D-9DA0-F657-D70F86CBE6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394906" y="11907"/>
            <a:ext cx="369094" cy="38100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absolute">
        <xdr:from>
          <xdr:col>13</xdr:col>
          <xdr:colOff>419100</xdr:colOff>
          <xdr:row>0</xdr:row>
          <xdr:rowOff>0</xdr:rowOff>
        </xdr:from>
        <xdr:to>
          <xdr:col>15</xdr:col>
          <xdr:colOff>514350</xdr:colOff>
          <xdr:row>0</xdr:row>
          <xdr:rowOff>285750</xdr:rowOff>
        </xdr:to>
        <xdr:sp macro="" textlink="">
          <xdr:nvSpPr>
            <xdr:cNvPr id="5122" name="CheckBox2" hidden="1">
              <a:extLst>
                <a:ext uri="{63B3BB69-23CF-44E3-9099-C40C66FF867C}">
                  <a14:compatExt spid="_x0000_s5122"/>
                </a:ext>
                <a:ext uri="{FF2B5EF4-FFF2-40B4-BE49-F238E27FC236}">
                  <a16:creationId xmlns:a16="http://schemas.microsoft.com/office/drawing/2014/main" id="{936A043F-3A00-48C6-B6D4-2777B4B75DE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22</xdr:col>
      <xdr:colOff>826028</xdr:colOff>
      <xdr:row>0</xdr:row>
      <xdr:rowOff>0</xdr:rowOff>
    </xdr:from>
    <xdr:to>
      <xdr:col>24</xdr:col>
      <xdr:colOff>181195</xdr:colOff>
      <xdr:row>0</xdr:row>
      <xdr:rowOff>309599</xdr:rowOff>
    </xdr:to>
    <xdr:sp macro="[1]!formatofechaventas" textlink="">
      <xdr:nvSpPr>
        <xdr:cNvPr id="19" name="Rectángulo: esquinas redondeadas 18">
          <a:extLst>
            <a:ext uri="{FF2B5EF4-FFF2-40B4-BE49-F238E27FC236}">
              <a16:creationId xmlns:a16="http://schemas.microsoft.com/office/drawing/2014/main" id="{663C4EA3-4E10-416E-A556-E4C7B85B320A}"/>
            </a:ext>
          </a:extLst>
        </xdr:cNvPr>
        <xdr:cNvSpPr/>
      </xdr:nvSpPr>
      <xdr:spPr>
        <a:xfrm>
          <a:off x="22628753" y="0"/>
          <a:ext cx="1279217" cy="309599"/>
        </a:xfrm>
        <a:prstGeom prst="round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900" b="1">
              <a:solidFill>
                <a:schemeClr val="tx1"/>
              </a:solidFill>
            </a:rPr>
            <a:t>FORMATEAR FECHAS</a:t>
          </a:r>
          <a:endParaRPr lang="x-none" sz="9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absolute">
        <xdr:from>
          <xdr:col>5</xdr:col>
          <xdr:colOff>1666875</xdr:colOff>
          <xdr:row>0</xdr:row>
          <xdr:rowOff>0</xdr:rowOff>
        </xdr:from>
        <xdr:to>
          <xdr:col>6</xdr:col>
          <xdr:colOff>1162050</xdr:colOff>
          <xdr:row>0</xdr:row>
          <xdr:rowOff>333375</xdr:rowOff>
        </xdr:to>
        <xdr:sp macro="" textlink="">
          <xdr:nvSpPr>
            <xdr:cNvPr id="5123" name="CheckBox3" hidden="1">
              <a:extLst>
                <a:ext uri="{63B3BB69-23CF-44E3-9099-C40C66FF867C}">
                  <a14:compatExt spid="_x0000_s5123"/>
                </a:ext>
                <a:ext uri="{FF2B5EF4-FFF2-40B4-BE49-F238E27FC236}">
                  <a16:creationId xmlns:a16="http://schemas.microsoft.com/office/drawing/2014/main" id="{30FDBF6F-AAB8-4157-AB99-DABC7318BE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absolute">
    <xdr:from>
      <xdr:col>15</xdr:col>
      <xdr:colOff>500062</xdr:colOff>
      <xdr:row>0</xdr:row>
      <xdr:rowOff>0</xdr:rowOff>
    </xdr:from>
    <xdr:to>
      <xdr:col>18</xdr:col>
      <xdr:colOff>11906</xdr:colOff>
      <xdr:row>0</xdr:row>
      <xdr:rowOff>302559</xdr:rowOff>
    </xdr:to>
    <xdr:grpSp>
      <xdr:nvGrpSpPr>
        <xdr:cNvPr id="20" name="Grupo 19">
          <a:extLst>
            <a:ext uri="{FF2B5EF4-FFF2-40B4-BE49-F238E27FC236}">
              <a16:creationId xmlns:a16="http://schemas.microsoft.com/office/drawing/2014/main" id="{2DB552D5-7BBD-4847-917D-2C0F78FFD6F9}"/>
            </a:ext>
          </a:extLst>
        </xdr:cNvPr>
        <xdr:cNvGrpSpPr/>
      </xdr:nvGrpSpPr>
      <xdr:grpSpPr>
        <a:xfrm>
          <a:off x="16537781" y="0"/>
          <a:ext cx="1762125" cy="302559"/>
          <a:chOff x="6877051" y="0"/>
          <a:chExt cx="1695450" cy="371475"/>
        </a:xfrm>
      </xdr:grpSpPr>
      <xdr:sp macro="[1]!exporartaVENTAS" textlink="">
        <xdr:nvSpPr>
          <xdr:cNvPr id="21" name="Rectángulo: esquinas redondeadas 20">
            <a:extLst>
              <a:ext uri="{FF2B5EF4-FFF2-40B4-BE49-F238E27FC236}">
                <a16:creationId xmlns:a16="http://schemas.microsoft.com/office/drawing/2014/main" id="{46F1156E-6B93-4BDC-E1C6-C085B72C99AF}"/>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macro="[1]!exporartaDETALLE">
        <xdr:nvPicPr>
          <xdr:cNvPr id="22" name="Imagen 21">
            <a:extLst>
              <a:ext uri="{FF2B5EF4-FFF2-40B4-BE49-F238E27FC236}">
                <a16:creationId xmlns:a16="http://schemas.microsoft.com/office/drawing/2014/main" id="{AAA6E715-3AED-8CED-D8E4-E52EBE5E303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absolute">
        <xdr:from>
          <xdr:col>5</xdr:col>
          <xdr:colOff>47625</xdr:colOff>
          <xdr:row>0</xdr:row>
          <xdr:rowOff>0</xdr:rowOff>
        </xdr:from>
        <xdr:to>
          <xdr:col>5</xdr:col>
          <xdr:colOff>1438275</xdr:colOff>
          <xdr:row>0</xdr:row>
          <xdr:rowOff>333375</xdr:rowOff>
        </xdr:to>
        <xdr:sp macro="" textlink="">
          <xdr:nvSpPr>
            <xdr:cNvPr id="5124" name="CheckBox4" hidden="1">
              <a:extLst>
                <a:ext uri="{63B3BB69-23CF-44E3-9099-C40C66FF867C}">
                  <a14:compatExt spid="_x0000_s5124"/>
                </a:ext>
                <a:ext uri="{FF2B5EF4-FFF2-40B4-BE49-F238E27FC236}">
                  <a16:creationId xmlns:a16="http://schemas.microsoft.com/office/drawing/2014/main" id="{BFBD2507-B1C9-4E6D-ABF0-D61EB1A8A4D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581025</xdr:colOff>
          <xdr:row>0</xdr:row>
          <xdr:rowOff>314325</xdr:rowOff>
        </xdr:from>
        <xdr:to>
          <xdr:col>6</xdr:col>
          <xdr:colOff>1209675</xdr:colOff>
          <xdr:row>0</xdr:row>
          <xdr:rowOff>581025</xdr:rowOff>
        </xdr:to>
        <xdr:sp macro="" textlink="">
          <xdr:nvSpPr>
            <xdr:cNvPr id="5125" name="CheckBox5" hidden="1">
              <a:extLst>
                <a:ext uri="{63B3BB69-23CF-44E3-9099-C40C66FF867C}">
                  <a14:compatExt spid="_x0000_s5125"/>
                </a:ext>
                <a:ext uri="{FF2B5EF4-FFF2-40B4-BE49-F238E27FC236}">
                  <a16:creationId xmlns:a16="http://schemas.microsoft.com/office/drawing/2014/main" id="{4ADFD1B1-74E9-42CD-B6B5-62C31A9D95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552450</xdr:colOff>
          <xdr:row>0</xdr:row>
          <xdr:rowOff>581025</xdr:rowOff>
        </xdr:from>
        <xdr:to>
          <xdr:col>6</xdr:col>
          <xdr:colOff>1181100</xdr:colOff>
          <xdr:row>0</xdr:row>
          <xdr:rowOff>847725</xdr:rowOff>
        </xdr:to>
        <xdr:sp macro="" textlink="">
          <xdr:nvSpPr>
            <xdr:cNvPr id="5126" name="CheckBox6" hidden="1">
              <a:extLst>
                <a:ext uri="{63B3BB69-23CF-44E3-9099-C40C66FF867C}">
                  <a14:compatExt spid="_x0000_s5126"/>
                </a:ext>
                <a:ext uri="{FF2B5EF4-FFF2-40B4-BE49-F238E27FC236}">
                  <a16:creationId xmlns:a16="http://schemas.microsoft.com/office/drawing/2014/main" id="{B1918972-F287-4BC4-BFB0-370138211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0</xdr:col>
      <xdr:colOff>1</xdr:colOff>
      <xdr:row>0</xdr:row>
      <xdr:rowOff>1</xdr:rowOff>
    </xdr:from>
    <xdr:to>
      <xdr:col>1</xdr:col>
      <xdr:colOff>390526</xdr:colOff>
      <xdr:row>1</xdr:row>
      <xdr:rowOff>171451</xdr:rowOff>
    </xdr:to>
    <xdr:grpSp>
      <xdr:nvGrpSpPr>
        <xdr:cNvPr id="2" name="Grupo 1">
          <a:extLst>
            <a:ext uri="{FF2B5EF4-FFF2-40B4-BE49-F238E27FC236}">
              <a16:creationId xmlns:a16="http://schemas.microsoft.com/office/drawing/2014/main" id="{A51B36AD-7002-4403-AD4B-0D1F32736D5F}"/>
            </a:ext>
          </a:extLst>
        </xdr:cNvPr>
        <xdr:cNvGrpSpPr/>
      </xdr:nvGrpSpPr>
      <xdr:grpSpPr>
        <a:xfrm>
          <a:off x="1" y="1"/>
          <a:ext cx="1562100" cy="361950"/>
          <a:chOff x="8443928" y="1357759"/>
          <a:chExt cx="2258695" cy="658495"/>
        </a:xfrm>
      </xdr:grpSpPr>
      <xdr:sp macro="[1]!CommandACTVEES_Click" textlink="">
        <xdr:nvSpPr>
          <xdr:cNvPr id="3" name="4 Rectángulo redondeado">
            <a:extLst>
              <a:ext uri="{FF2B5EF4-FFF2-40B4-BE49-F238E27FC236}">
                <a16:creationId xmlns:a16="http://schemas.microsoft.com/office/drawing/2014/main" id="{F94CC2A7-61D3-F47C-1A44-05C07179AB1A}"/>
              </a:ext>
            </a:extLst>
          </xdr:cNvPr>
          <xdr:cNvSpPr/>
        </xdr:nvSpPr>
        <xdr:spPr>
          <a:xfrm>
            <a:off x="8443928" y="1357759"/>
            <a:ext cx="2258695" cy="658495"/>
          </a:xfrm>
          <a:prstGeom prst="roundRect">
            <a:avLst/>
          </a:prstGeom>
          <a:solidFill>
            <a:schemeClr val="bg1">
              <a:lumMod val="8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lvl="1" algn="ctr"/>
            <a:r>
              <a:rPr lang="es-EC" sz="1100" b="0" cap="none" spc="0">
                <a:ln>
                  <a:noFill/>
                </a:ln>
                <a:solidFill>
                  <a:schemeClr val="tx1"/>
                </a:solidFill>
                <a:effectLst/>
              </a:rPr>
              <a:t>AUTOMÁTICA</a:t>
            </a:r>
          </a:p>
        </xdr:txBody>
      </xdr:sp>
      <xdr:pic>
        <xdr:nvPicPr>
          <xdr:cNvPr id="4" name="Imagen 3">
            <a:extLst>
              <a:ext uri="{FF2B5EF4-FFF2-40B4-BE49-F238E27FC236}">
                <a16:creationId xmlns:a16="http://schemas.microsoft.com/office/drawing/2014/main" id="{7AEA2138-46A9-BE1B-A01D-BF34442B36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88833" y="1424940"/>
            <a:ext cx="480059" cy="480058"/>
          </a:xfrm>
          <a:prstGeom prst="rect">
            <a:avLst/>
          </a:prstGeom>
        </xdr:spPr>
      </xdr:pic>
    </xdr:grpSp>
    <xdr:clientData fPrintsWithSheet="0"/>
  </xdr:twoCellAnchor>
  <xdr:twoCellAnchor editAs="absolute">
    <xdr:from>
      <xdr:col>1</xdr:col>
      <xdr:colOff>561976</xdr:colOff>
      <xdr:row>0</xdr:row>
      <xdr:rowOff>1</xdr:rowOff>
    </xdr:from>
    <xdr:to>
      <xdr:col>2</xdr:col>
      <xdr:colOff>533401</xdr:colOff>
      <xdr:row>1</xdr:row>
      <xdr:rowOff>152401</xdr:rowOff>
    </xdr:to>
    <xdr:grpSp>
      <xdr:nvGrpSpPr>
        <xdr:cNvPr id="5" name="Grupo 4">
          <a:extLst>
            <a:ext uri="{FF2B5EF4-FFF2-40B4-BE49-F238E27FC236}">
              <a16:creationId xmlns:a16="http://schemas.microsoft.com/office/drawing/2014/main" id="{02FFAE49-2B15-4352-9AF9-8264E6CC6136}"/>
            </a:ext>
          </a:extLst>
        </xdr:cNvPr>
        <xdr:cNvGrpSpPr/>
      </xdr:nvGrpSpPr>
      <xdr:grpSpPr>
        <a:xfrm>
          <a:off x="1733551" y="1"/>
          <a:ext cx="1428750" cy="342900"/>
          <a:chOff x="8445501" y="281941"/>
          <a:chExt cx="2237739" cy="624840"/>
        </a:xfrm>
      </xdr:grpSpPr>
      <xdr:sp macro="[1]!BORRAPE" textlink="">
        <xdr:nvSpPr>
          <xdr:cNvPr id="6" name="1 Rectángulo redondeado">
            <a:extLst>
              <a:ext uri="{FF2B5EF4-FFF2-40B4-BE49-F238E27FC236}">
                <a16:creationId xmlns:a16="http://schemas.microsoft.com/office/drawing/2014/main" id="{9A1F40EE-F525-EBDF-D89D-0C0081C2E71C}"/>
              </a:ext>
            </a:extLst>
          </xdr:cNvPr>
          <xdr:cNvSpPr/>
        </xdr:nvSpPr>
        <xdr:spPr>
          <a:xfrm>
            <a:off x="8445501" y="281941"/>
            <a:ext cx="2237739" cy="624840"/>
          </a:xfrm>
          <a:prstGeom prst="roundRect">
            <a:avLst/>
          </a:prstGeom>
          <a:solidFill>
            <a:schemeClr val="bg1">
              <a:lumMod val="8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lvl="1" algn="ctr"/>
            <a:r>
              <a:rPr lang="es-EC" sz="1100" b="0" cap="none" spc="0">
                <a:ln>
                  <a:noFill/>
                </a:ln>
                <a:solidFill>
                  <a:schemeClr val="tx1"/>
                </a:solidFill>
                <a:effectLst/>
              </a:rPr>
              <a:t>MANUAL</a:t>
            </a:r>
          </a:p>
        </xdr:txBody>
      </xdr:sp>
      <xdr:pic>
        <xdr:nvPicPr>
          <xdr:cNvPr id="7" name="Imagen 6">
            <a:extLst>
              <a:ext uri="{FF2B5EF4-FFF2-40B4-BE49-F238E27FC236}">
                <a16:creationId xmlns:a16="http://schemas.microsoft.com/office/drawing/2014/main" id="{862DF6E6-4E0E-8D18-5B1B-3C60F439E2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64880" y="350520"/>
            <a:ext cx="502920" cy="502920"/>
          </a:xfrm>
          <a:prstGeom prst="rect">
            <a:avLst/>
          </a:prstGeom>
        </xdr:spPr>
      </xdr:pic>
    </xdr:grp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309563</xdr:colOff>
      <xdr:row>1</xdr:row>
      <xdr:rowOff>71436</xdr:rowOff>
    </xdr:to>
    <xdr:grpSp>
      <xdr:nvGrpSpPr>
        <xdr:cNvPr id="2" name="Grupo 1">
          <a:extLst>
            <a:ext uri="{FF2B5EF4-FFF2-40B4-BE49-F238E27FC236}">
              <a16:creationId xmlns:a16="http://schemas.microsoft.com/office/drawing/2014/main" id="{4734D054-F767-41AA-8C59-5B0E863FBB05}"/>
            </a:ext>
          </a:extLst>
        </xdr:cNvPr>
        <xdr:cNvGrpSpPr/>
      </xdr:nvGrpSpPr>
      <xdr:grpSpPr>
        <a:xfrm>
          <a:off x="1" y="0"/>
          <a:ext cx="309562" cy="325436"/>
          <a:chOff x="0" y="0"/>
          <a:chExt cx="904874" cy="833436"/>
        </a:xfrm>
      </xdr:grpSpPr>
      <xdr:sp macro="[1]!TALONNUEVO" textlink="">
        <xdr:nvSpPr>
          <xdr:cNvPr id="3" name="Rectángulo: esquinas redondeadas 2">
            <a:extLst>
              <a:ext uri="{FF2B5EF4-FFF2-40B4-BE49-F238E27FC236}">
                <a16:creationId xmlns:a16="http://schemas.microsoft.com/office/drawing/2014/main" id="{E35D5A1D-CEC1-D300-5DA9-5009BBD5857F}"/>
              </a:ext>
            </a:extLst>
          </xdr:cNvPr>
          <xdr:cNvSpPr/>
        </xdr:nvSpPr>
        <xdr:spPr>
          <a:xfrm>
            <a:off x="0" y="0"/>
            <a:ext cx="904874" cy="833436"/>
          </a:xfrm>
          <a:prstGeom prst="roundRect">
            <a:avLst/>
          </a:prstGeom>
          <a:solidFill>
            <a:schemeClr val="bg1">
              <a:lumMod val="8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endParaRPr lang="es-ES" sz="1100" b="0" cap="none" spc="0">
              <a:ln>
                <a:noFill/>
              </a:ln>
              <a:solidFill>
                <a:schemeClr val="tx1"/>
              </a:solidFill>
              <a:effectLst/>
            </a:endParaRPr>
          </a:p>
        </xdr:txBody>
      </xdr:sp>
      <xdr:pic macro="[1]!TALONNUEVO">
        <xdr:nvPicPr>
          <xdr:cNvPr id="4" name="Imagen 3">
            <a:extLst>
              <a:ext uri="{FF2B5EF4-FFF2-40B4-BE49-F238E27FC236}">
                <a16:creationId xmlns:a16="http://schemas.microsoft.com/office/drawing/2014/main" id="{F080FD81-3394-EB6C-9684-680CF239D9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00" y="11906"/>
            <a:ext cx="770449" cy="748124"/>
          </a:xfrm>
          <a:prstGeom prst="rect">
            <a:avLst/>
          </a:prstGeom>
        </xdr:spPr>
      </xdr:pic>
    </xdr:grpSp>
    <xdr:clientData fPrintsWithSheet="0"/>
  </xdr:twoCellAnchor>
  <xdr:twoCellAnchor editAs="absolute">
    <xdr:from>
      <xdr:col>8</xdr:col>
      <xdr:colOff>952500</xdr:colOff>
      <xdr:row>0</xdr:row>
      <xdr:rowOff>0</xdr:rowOff>
    </xdr:from>
    <xdr:to>
      <xdr:col>10</xdr:col>
      <xdr:colOff>640292</xdr:colOff>
      <xdr:row>1</xdr:row>
      <xdr:rowOff>146049</xdr:rowOff>
    </xdr:to>
    <xdr:grpSp>
      <xdr:nvGrpSpPr>
        <xdr:cNvPr id="5" name="Grupo 4">
          <a:extLst>
            <a:ext uri="{FF2B5EF4-FFF2-40B4-BE49-F238E27FC236}">
              <a16:creationId xmlns:a16="http://schemas.microsoft.com/office/drawing/2014/main" id="{B632774D-0A21-4376-A4D5-8351BBCD9DB1}"/>
            </a:ext>
          </a:extLst>
        </xdr:cNvPr>
        <xdr:cNvGrpSpPr/>
      </xdr:nvGrpSpPr>
      <xdr:grpSpPr>
        <a:xfrm>
          <a:off x="9673167" y="0"/>
          <a:ext cx="1762125" cy="400049"/>
          <a:chOff x="6877051" y="0"/>
          <a:chExt cx="1695450" cy="371475"/>
        </a:xfrm>
      </xdr:grpSpPr>
      <xdr:sp macro="[1]!exporartaTALON" textlink="">
        <xdr:nvSpPr>
          <xdr:cNvPr id="6" name="Rectángulo: esquinas redondeadas 5">
            <a:extLst>
              <a:ext uri="{FF2B5EF4-FFF2-40B4-BE49-F238E27FC236}">
                <a16:creationId xmlns:a16="http://schemas.microsoft.com/office/drawing/2014/main" id="{F4784C32-FA97-96DB-EF99-A21E480F34E8}"/>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macro="[1]!exporartaDETALLE">
        <xdr:nvPicPr>
          <xdr:cNvPr id="7" name="Imagen 6">
            <a:extLst>
              <a:ext uri="{FF2B5EF4-FFF2-40B4-BE49-F238E27FC236}">
                <a16:creationId xmlns:a16="http://schemas.microsoft.com/office/drawing/2014/main" id="{5054DA89-06A7-65E1-0C5A-6A3B78F294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twoCellAnchor editAs="absolute">
    <xdr:from>
      <xdr:col>7</xdr:col>
      <xdr:colOff>0</xdr:colOff>
      <xdr:row>0</xdr:row>
      <xdr:rowOff>0</xdr:rowOff>
    </xdr:from>
    <xdr:to>
      <xdr:col>8</xdr:col>
      <xdr:colOff>584200</xdr:colOff>
      <xdr:row>1</xdr:row>
      <xdr:rowOff>162719</xdr:rowOff>
    </xdr:to>
    <xdr:grpSp>
      <xdr:nvGrpSpPr>
        <xdr:cNvPr id="8" name="Grupo 7">
          <a:extLst>
            <a:ext uri="{FF2B5EF4-FFF2-40B4-BE49-F238E27FC236}">
              <a16:creationId xmlns:a16="http://schemas.microsoft.com/office/drawing/2014/main" id="{54F46464-949A-4844-AED2-607FA1B3B091}"/>
            </a:ext>
          </a:extLst>
        </xdr:cNvPr>
        <xdr:cNvGrpSpPr/>
      </xdr:nvGrpSpPr>
      <xdr:grpSpPr>
        <a:xfrm>
          <a:off x="7609417" y="0"/>
          <a:ext cx="1695450" cy="416719"/>
          <a:chOff x="8943976" y="0"/>
          <a:chExt cx="1695450" cy="374390"/>
        </a:xfrm>
      </xdr:grpSpPr>
      <xdr:sp macro="[1]!exporartaTALONPDF" textlink="">
        <xdr:nvSpPr>
          <xdr:cNvPr id="9" name="Rectángulo: esquinas redondeadas 8">
            <a:extLst>
              <a:ext uri="{FF2B5EF4-FFF2-40B4-BE49-F238E27FC236}">
                <a16:creationId xmlns:a16="http://schemas.microsoft.com/office/drawing/2014/main" id="{808AC994-11BA-0354-F498-25D0E6A39579}"/>
              </a:ext>
            </a:extLst>
          </xdr:cNvPr>
          <xdr:cNvSpPr/>
        </xdr:nvSpPr>
        <xdr:spPr>
          <a:xfrm>
            <a:off x="8943976"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200" b="1">
                <a:solidFill>
                  <a:sysClr val="windowText" lastClr="000000"/>
                </a:solidFill>
              </a:rPr>
              <a:t>EXPORTAR</a:t>
            </a:r>
            <a:r>
              <a:rPr lang="es-EC" sz="1200" b="1" baseline="0">
                <a:solidFill>
                  <a:sysClr val="windowText" lastClr="000000"/>
                </a:solidFill>
              </a:rPr>
              <a:t> HOJA</a:t>
            </a:r>
            <a:endParaRPr lang="x-none" sz="1200" b="1">
              <a:solidFill>
                <a:sysClr val="windowText" lastClr="000000"/>
              </a:solidFill>
            </a:endParaRPr>
          </a:p>
        </xdr:txBody>
      </xdr:sp>
      <xdr:pic>
        <xdr:nvPicPr>
          <xdr:cNvPr id="10" name="Imagen 9">
            <a:extLst>
              <a:ext uri="{FF2B5EF4-FFF2-40B4-BE49-F238E27FC236}">
                <a16:creationId xmlns:a16="http://schemas.microsoft.com/office/drawing/2014/main" id="{4D4B3868-459D-4B41-6635-F4C8B064AB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01125" y="0"/>
            <a:ext cx="419100" cy="374390"/>
          </a:xfrm>
          <a:prstGeom prst="rect">
            <a:avLst/>
          </a:prstGeom>
        </xdr:spPr>
      </xdr:pic>
    </xdr:grp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11</xdr:col>
      <xdr:colOff>751279</xdr:colOff>
      <xdr:row>0</xdr:row>
      <xdr:rowOff>0</xdr:rowOff>
    </xdr:from>
    <xdr:to>
      <xdr:col>13</xdr:col>
      <xdr:colOff>723900</xdr:colOff>
      <xdr:row>1</xdr:row>
      <xdr:rowOff>10353</xdr:rowOff>
    </xdr:to>
    <xdr:grpSp>
      <xdr:nvGrpSpPr>
        <xdr:cNvPr id="2" name="Grupo 1">
          <a:extLst>
            <a:ext uri="{FF2B5EF4-FFF2-40B4-BE49-F238E27FC236}">
              <a16:creationId xmlns:a16="http://schemas.microsoft.com/office/drawing/2014/main" id="{99B45383-D76D-43C6-AA60-09BCB255B3A2}"/>
            </a:ext>
          </a:extLst>
        </xdr:cNvPr>
        <xdr:cNvGrpSpPr/>
      </xdr:nvGrpSpPr>
      <xdr:grpSpPr>
        <a:xfrm>
          <a:off x="9780979" y="0"/>
          <a:ext cx="1620446" cy="410403"/>
          <a:chOff x="3178931" y="2795952"/>
          <a:chExt cx="2160000" cy="520747"/>
        </a:xfrm>
      </xdr:grpSpPr>
      <xdr:sp macro="[1]!generaxml104" textlink="">
        <xdr:nvSpPr>
          <xdr:cNvPr id="3" name="Rectángulo: esquinas redondeadas 2">
            <a:extLst>
              <a:ext uri="{FF2B5EF4-FFF2-40B4-BE49-F238E27FC236}">
                <a16:creationId xmlns:a16="http://schemas.microsoft.com/office/drawing/2014/main" id="{F8E12385-0D05-584B-69DE-7B7DDD4B9302}"/>
              </a:ext>
            </a:extLst>
          </xdr:cNvPr>
          <xdr:cNvSpPr/>
        </xdr:nvSpPr>
        <xdr:spPr>
          <a:xfrm>
            <a:off x="3178931" y="2806837"/>
            <a:ext cx="2160000" cy="509862"/>
          </a:xfrm>
          <a:prstGeom prst="roundRect">
            <a:avLst/>
          </a:prstGeom>
          <a:solidFill>
            <a:schemeClr val="bg1">
              <a:lumMod val="95000"/>
            </a:schemeClr>
          </a:solidFill>
          <a:ln>
            <a:noFill/>
          </a:ln>
          <a:effectLst/>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lvl="1" algn="ctr"/>
            <a:r>
              <a:rPr lang="x-none" sz="900">
                <a:solidFill>
                  <a:schemeClr val="tx1"/>
                </a:solidFill>
                <a:latin typeface="Arial Rounded MT Bold" panose="020F0704030504030204" pitchFamily="34" charset="0"/>
              </a:rPr>
              <a:t>GENERAR</a:t>
            </a:r>
            <a:r>
              <a:rPr lang="x-none" sz="900" baseline="0">
                <a:solidFill>
                  <a:schemeClr val="tx1"/>
                </a:solidFill>
                <a:latin typeface="Arial Rounded MT Bold" panose="020F0704030504030204" pitchFamily="34" charset="0"/>
              </a:rPr>
              <a:t> XML</a:t>
            </a:r>
            <a:endParaRPr lang="x-none" sz="900">
              <a:solidFill>
                <a:schemeClr val="tx1"/>
              </a:solidFill>
              <a:latin typeface="Arial Rounded MT Bold" panose="020F0704030504030204" pitchFamily="34" charset="0"/>
            </a:endParaRPr>
          </a:p>
        </xdr:txBody>
      </xdr:sp>
      <xdr:pic>
        <xdr:nvPicPr>
          <xdr:cNvPr id="4" name="Imagen 3">
            <a:extLst>
              <a:ext uri="{FF2B5EF4-FFF2-40B4-BE49-F238E27FC236}">
                <a16:creationId xmlns:a16="http://schemas.microsoft.com/office/drawing/2014/main" id="{375D6912-43B5-E2CA-389F-AC090B80C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1910" y="2795952"/>
            <a:ext cx="473613" cy="480633"/>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oneCell">
        <xdr:from>
          <xdr:col>8</xdr:col>
          <xdr:colOff>990600</xdr:colOff>
          <xdr:row>1</xdr:row>
          <xdr:rowOff>228600</xdr:rowOff>
        </xdr:from>
        <xdr:to>
          <xdr:col>13</xdr:col>
          <xdr:colOff>361950</xdr:colOff>
          <xdr:row>2</xdr:row>
          <xdr:rowOff>323850</xdr:rowOff>
        </xdr:to>
        <xdr:sp macro="" textlink="">
          <xdr:nvSpPr>
            <xdr:cNvPr id="9217" name="CheckBox1" hidden="1">
              <a:extLst>
                <a:ext uri="{63B3BB69-23CF-44E3-9099-C40C66FF867C}">
                  <a14:compatExt spid="_x0000_s9217"/>
                </a:ext>
                <a:ext uri="{FF2B5EF4-FFF2-40B4-BE49-F238E27FC236}">
                  <a16:creationId xmlns:a16="http://schemas.microsoft.com/office/drawing/2014/main" id="{6B69C738-B393-432E-9125-7EC2E7088BE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6</xdr:col>
      <xdr:colOff>690562</xdr:colOff>
      <xdr:row>0</xdr:row>
      <xdr:rowOff>0</xdr:rowOff>
    </xdr:from>
    <xdr:to>
      <xdr:col>9</xdr:col>
      <xdr:colOff>0</xdr:colOff>
      <xdr:row>0</xdr:row>
      <xdr:rowOff>396874</xdr:rowOff>
    </xdr:to>
    <xdr:grpSp>
      <xdr:nvGrpSpPr>
        <xdr:cNvPr id="5" name="Grupo 4">
          <a:extLst>
            <a:ext uri="{FF2B5EF4-FFF2-40B4-BE49-F238E27FC236}">
              <a16:creationId xmlns:a16="http://schemas.microsoft.com/office/drawing/2014/main" id="{0748277B-E987-48EB-9019-35885B3F5247}"/>
            </a:ext>
          </a:extLst>
        </xdr:cNvPr>
        <xdr:cNvGrpSpPr/>
      </xdr:nvGrpSpPr>
      <xdr:grpSpPr>
        <a:xfrm>
          <a:off x="5491162" y="0"/>
          <a:ext cx="1766888" cy="396874"/>
          <a:chOff x="6877051" y="0"/>
          <a:chExt cx="1695450" cy="371475"/>
        </a:xfrm>
      </xdr:grpSpPr>
      <xdr:sp macro="[1]!exporartariva" textlink="">
        <xdr:nvSpPr>
          <xdr:cNvPr id="6" name="Rectángulo: esquinas redondeadas 5">
            <a:extLst>
              <a:ext uri="{FF2B5EF4-FFF2-40B4-BE49-F238E27FC236}">
                <a16:creationId xmlns:a16="http://schemas.microsoft.com/office/drawing/2014/main" id="{B13ABF25-596C-B9EA-78F6-FDB2226F3789}"/>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macro="[1]!exporartaDETALLE">
        <xdr:nvPicPr>
          <xdr:cNvPr id="7" name="Imagen 6">
            <a:extLst>
              <a:ext uri="{FF2B5EF4-FFF2-40B4-BE49-F238E27FC236}">
                <a16:creationId xmlns:a16="http://schemas.microsoft.com/office/drawing/2014/main" id="{66FF00BB-675C-52F0-5C46-86DCAF3C08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twoCellAnchor editAs="absolute">
    <xdr:from>
      <xdr:col>9</xdr:col>
      <xdr:colOff>250032</xdr:colOff>
      <xdr:row>0</xdr:row>
      <xdr:rowOff>0</xdr:rowOff>
    </xdr:from>
    <xdr:to>
      <xdr:col>11</xdr:col>
      <xdr:colOff>171450</xdr:colOff>
      <xdr:row>1</xdr:row>
      <xdr:rowOff>11906</xdr:rowOff>
    </xdr:to>
    <xdr:grpSp>
      <xdr:nvGrpSpPr>
        <xdr:cNvPr id="8" name="Grupo 7">
          <a:extLst>
            <a:ext uri="{FF2B5EF4-FFF2-40B4-BE49-F238E27FC236}">
              <a16:creationId xmlns:a16="http://schemas.microsoft.com/office/drawing/2014/main" id="{C2C9031A-B967-48CE-B96C-2ED162F094C4}"/>
            </a:ext>
          </a:extLst>
        </xdr:cNvPr>
        <xdr:cNvGrpSpPr/>
      </xdr:nvGrpSpPr>
      <xdr:grpSpPr>
        <a:xfrm>
          <a:off x="7508082" y="0"/>
          <a:ext cx="1693068" cy="411956"/>
          <a:chOff x="8943976" y="0"/>
          <a:chExt cx="1695450" cy="374390"/>
        </a:xfrm>
      </xdr:grpSpPr>
      <xdr:sp macro="[1]!exporartarivaPDF" textlink="">
        <xdr:nvSpPr>
          <xdr:cNvPr id="9" name="Rectángulo: esquinas redondeadas 8">
            <a:extLst>
              <a:ext uri="{FF2B5EF4-FFF2-40B4-BE49-F238E27FC236}">
                <a16:creationId xmlns:a16="http://schemas.microsoft.com/office/drawing/2014/main" id="{FBC00804-D122-830B-D665-66039B925043}"/>
              </a:ext>
            </a:extLst>
          </xdr:cNvPr>
          <xdr:cNvSpPr/>
        </xdr:nvSpPr>
        <xdr:spPr>
          <a:xfrm>
            <a:off x="8943976"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200" b="1">
                <a:solidFill>
                  <a:sysClr val="windowText" lastClr="000000"/>
                </a:solidFill>
              </a:rPr>
              <a:t>EXPORTAR</a:t>
            </a:r>
            <a:r>
              <a:rPr lang="es-EC" sz="1200" b="1" baseline="0">
                <a:solidFill>
                  <a:sysClr val="windowText" lastClr="000000"/>
                </a:solidFill>
              </a:rPr>
              <a:t> HOJA</a:t>
            </a:r>
            <a:endParaRPr lang="x-none" sz="1200" b="1">
              <a:solidFill>
                <a:sysClr val="windowText" lastClr="000000"/>
              </a:solidFill>
            </a:endParaRPr>
          </a:p>
        </xdr:txBody>
      </xdr:sp>
      <xdr:pic>
        <xdr:nvPicPr>
          <xdr:cNvPr id="10" name="Imagen 9">
            <a:extLst>
              <a:ext uri="{FF2B5EF4-FFF2-40B4-BE49-F238E27FC236}">
                <a16:creationId xmlns:a16="http://schemas.microsoft.com/office/drawing/2014/main" id="{E15922FD-6352-2DCA-597A-52D5AC422C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01125" y="0"/>
            <a:ext cx="419100" cy="374390"/>
          </a:xfrm>
          <a:prstGeom prst="rect">
            <a:avLst/>
          </a:prstGeom>
        </xdr:spPr>
      </xdr:pic>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11</xdr:col>
      <xdr:colOff>381000</xdr:colOff>
      <xdr:row>0</xdr:row>
      <xdr:rowOff>0</xdr:rowOff>
    </xdr:from>
    <xdr:to>
      <xdr:col>13</xdr:col>
      <xdr:colOff>645583</xdr:colOff>
      <xdr:row>1</xdr:row>
      <xdr:rowOff>254000</xdr:rowOff>
    </xdr:to>
    <xdr:grpSp>
      <xdr:nvGrpSpPr>
        <xdr:cNvPr id="2" name="Grupo 1">
          <a:extLst>
            <a:ext uri="{FF2B5EF4-FFF2-40B4-BE49-F238E27FC236}">
              <a16:creationId xmlns:a16="http://schemas.microsoft.com/office/drawing/2014/main" id="{7ABBE9AC-4DE7-4AA7-99C9-D01737921DD7}"/>
            </a:ext>
          </a:extLst>
        </xdr:cNvPr>
        <xdr:cNvGrpSpPr/>
      </xdr:nvGrpSpPr>
      <xdr:grpSpPr>
        <a:xfrm>
          <a:off x="8763000" y="0"/>
          <a:ext cx="1788583" cy="520700"/>
          <a:chOff x="3178931" y="2795952"/>
          <a:chExt cx="2160000" cy="520747"/>
        </a:xfrm>
      </xdr:grpSpPr>
      <xdr:sp macro="[1]!generaxml103retenciones" textlink="">
        <xdr:nvSpPr>
          <xdr:cNvPr id="3" name="Rectángulo: esquinas redondeadas 2">
            <a:extLst>
              <a:ext uri="{FF2B5EF4-FFF2-40B4-BE49-F238E27FC236}">
                <a16:creationId xmlns:a16="http://schemas.microsoft.com/office/drawing/2014/main" id="{5A811EC6-822B-C78C-AF09-6893DCDC14AD}"/>
              </a:ext>
            </a:extLst>
          </xdr:cNvPr>
          <xdr:cNvSpPr/>
        </xdr:nvSpPr>
        <xdr:spPr>
          <a:xfrm>
            <a:off x="3178931" y="2806837"/>
            <a:ext cx="2160000" cy="509862"/>
          </a:xfrm>
          <a:prstGeom prst="roundRect">
            <a:avLst/>
          </a:prstGeom>
          <a:solidFill>
            <a:schemeClr val="bg1">
              <a:lumMod val="95000"/>
            </a:schemeClr>
          </a:solidFill>
          <a:ln>
            <a:noFill/>
          </a:ln>
          <a:effectLst/>
          <a:scene3d>
            <a:camera prst="orthographicFront"/>
            <a:lightRig rig="threePt" dir="t"/>
          </a:scene3d>
          <a:sp3d>
            <a:bevelT w="165100" prst="coolSlan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lvl="1" algn="ctr"/>
            <a:r>
              <a:rPr lang="x-none" sz="900">
                <a:solidFill>
                  <a:schemeClr val="tx1"/>
                </a:solidFill>
                <a:latin typeface="Arial Rounded MT Bold" panose="020F0704030504030204" pitchFamily="34" charset="0"/>
              </a:rPr>
              <a:t>       GENERAR</a:t>
            </a:r>
            <a:r>
              <a:rPr lang="x-none" sz="900" baseline="0">
                <a:solidFill>
                  <a:schemeClr val="tx1"/>
                </a:solidFill>
                <a:latin typeface="Arial Rounded MT Bold" panose="020F0704030504030204" pitchFamily="34" charset="0"/>
              </a:rPr>
              <a:t>  XML</a:t>
            </a:r>
            <a:endParaRPr lang="x-none" sz="900">
              <a:solidFill>
                <a:schemeClr val="tx1"/>
              </a:solidFill>
              <a:latin typeface="Arial Rounded MT Bold" panose="020F0704030504030204" pitchFamily="34" charset="0"/>
            </a:endParaRPr>
          </a:p>
        </xdr:txBody>
      </xdr:sp>
      <xdr:pic macro="[1]!generaxml103retenciones">
        <xdr:nvPicPr>
          <xdr:cNvPr id="4" name="Imagen 3">
            <a:extLst>
              <a:ext uri="{FF2B5EF4-FFF2-40B4-BE49-F238E27FC236}">
                <a16:creationId xmlns:a16="http://schemas.microsoft.com/office/drawing/2014/main" id="{CA4685A6-926D-2ED5-E656-CCAC60F1B9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1910" y="2795952"/>
            <a:ext cx="473613" cy="480633"/>
          </a:xfrm>
          <a:prstGeom prst="rect">
            <a:avLst/>
          </a:prstGeom>
        </xdr:spPr>
      </xdr:pic>
    </xdr:grpSp>
    <xdr:clientData fPrintsWithSheet="0"/>
  </xdr:twoCellAnchor>
  <xdr:twoCellAnchor editAs="absolute">
    <xdr:from>
      <xdr:col>1</xdr:col>
      <xdr:colOff>171450</xdr:colOff>
      <xdr:row>0</xdr:row>
      <xdr:rowOff>0</xdr:rowOff>
    </xdr:from>
    <xdr:to>
      <xdr:col>3</xdr:col>
      <xdr:colOff>409575</xdr:colOff>
      <xdr:row>1</xdr:row>
      <xdr:rowOff>47625</xdr:rowOff>
    </xdr:to>
    <xdr:grpSp>
      <xdr:nvGrpSpPr>
        <xdr:cNvPr id="5" name="Grupo 4">
          <a:extLst>
            <a:ext uri="{FF2B5EF4-FFF2-40B4-BE49-F238E27FC236}">
              <a16:creationId xmlns:a16="http://schemas.microsoft.com/office/drawing/2014/main" id="{E3AB68BA-128A-432B-AE1F-0D253FE8D08E}"/>
            </a:ext>
          </a:extLst>
        </xdr:cNvPr>
        <xdr:cNvGrpSpPr/>
      </xdr:nvGrpSpPr>
      <xdr:grpSpPr>
        <a:xfrm>
          <a:off x="933450" y="0"/>
          <a:ext cx="1762125" cy="314325"/>
          <a:chOff x="6877051" y="0"/>
          <a:chExt cx="1695450" cy="371475"/>
        </a:xfrm>
      </xdr:grpSpPr>
      <xdr:sp macro="[1]!exporartaretenciones" textlink="">
        <xdr:nvSpPr>
          <xdr:cNvPr id="6" name="Rectángulo: esquinas redondeadas 5">
            <a:extLst>
              <a:ext uri="{FF2B5EF4-FFF2-40B4-BE49-F238E27FC236}">
                <a16:creationId xmlns:a16="http://schemas.microsoft.com/office/drawing/2014/main" id="{C3A871BB-CFEB-802C-569F-1A6F73472629}"/>
              </a:ext>
            </a:extLst>
          </xdr:cNvPr>
          <xdr:cNvSpPr/>
        </xdr:nvSpPr>
        <xdr:spPr>
          <a:xfrm>
            <a:off x="6877051"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macro="[1]!exporartaDETALLE">
        <xdr:nvPicPr>
          <xdr:cNvPr id="7" name="Imagen 6">
            <a:extLst>
              <a:ext uri="{FF2B5EF4-FFF2-40B4-BE49-F238E27FC236}">
                <a16:creationId xmlns:a16="http://schemas.microsoft.com/office/drawing/2014/main" id="{1F634983-856D-B625-267A-F4400C13C8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50" y="0"/>
            <a:ext cx="361950" cy="361950"/>
          </a:xfrm>
          <a:prstGeom prst="rect">
            <a:avLst/>
          </a:prstGeom>
        </xdr:spPr>
      </xdr:pic>
    </xdr:grpSp>
    <xdr:clientData fPrintsWithSheet="0"/>
  </xdr:twoCellAnchor>
  <xdr:twoCellAnchor editAs="absolute">
    <xdr:from>
      <xdr:col>3</xdr:col>
      <xdr:colOff>457200</xdr:colOff>
      <xdr:row>0</xdr:row>
      <xdr:rowOff>0</xdr:rowOff>
    </xdr:from>
    <xdr:to>
      <xdr:col>5</xdr:col>
      <xdr:colOff>628650</xdr:colOff>
      <xdr:row>1</xdr:row>
      <xdr:rowOff>38100</xdr:rowOff>
    </xdr:to>
    <xdr:grpSp>
      <xdr:nvGrpSpPr>
        <xdr:cNvPr id="8" name="Grupo 7">
          <a:extLst>
            <a:ext uri="{FF2B5EF4-FFF2-40B4-BE49-F238E27FC236}">
              <a16:creationId xmlns:a16="http://schemas.microsoft.com/office/drawing/2014/main" id="{4196E26C-A0BD-4F78-B190-3A70AA4F37D5}"/>
            </a:ext>
          </a:extLst>
        </xdr:cNvPr>
        <xdr:cNvGrpSpPr/>
      </xdr:nvGrpSpPr>
      <xdr:grpSpPr>
        <a:xfrm>
          <a:off x="2743200" y="0"/>
          <a:ext cx="1695450" cy="304800"/>
          <a:chOff x="8943976" y="0"/>
          <a:chExt cx="1695450" cy="374390"/>
        </a:xfrm>
      </xdr:grpSpPr>
      <xdr:sp macro="[1]!exporartaretencionesPDF" textlink="">
        <xdr:nvSpPr>
          <xdr:cNvPr id="9" name="Rectángulo: esquinas redondeadas 8">
            <a:extLst>
              <a:ext uri="{FF2B5EF4-FFF2-40B4-BE49-F238E27FC236}">
                <a16:creationId xmlns:a16="http://schemas.microsoft.com/office/drawing/2014/main" id="{5BEB6A12-3A25-239B-80C6-E32C97F56BE9}"/>
              </a:ext>
            </a:extLst>
          </xdr:cNvPr>
          <xdr:cNvSpPr/>
        </xdr:nvSpPr>
        <xdr:spPr>
          <a:xfrm>
            <a:off x="8943976" y="0"/>
            <a:ext cx="1695450" cy="371475"/>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200" b="1">
                <a:solidFill>
                  <a:sysClr val="windowText" lastClr="000000"/>
                </a:solidFill>
              </a:rPr>
              <a:t>EXPORTAR</a:t>
            </a:r>
            <a:r>
              <a:rPr lang="es-EC" sz="1200" b="1" baseline="0">
                <a:solidFill>
                  <a:sysClr val="windowText" lastClr="000000"/>
                </a:solidFill>
              </a:rPr>
              <a:t> HOJA</a:t>
            </a:r>
            <a:endParaRPr lang="x-none" sz="1200" b="1">
              <a:solidFill>
                <a:sysClr val="windowText" lastClr="000000"/>
              </a:solidFill>
            </a:endParaRPr>
          </a:p>
        </xdr:txBody>
      </xdr:sp>
      <xdr:pic>
        <xdr:nvPicPr>
          <xdr:cNvPr id="10" name="Imagen 9">
            <a:extLst>
              <a:ext uri="{FF2B5EF4-FFF2-40B4-BE49-F238E27FC236}">
                <a16:creationId xmlns:a16="http://schemas.microsoft.com/office/drawing/2014/main" id="{3DA6E522-4737-53E7-B97F-EFA51144D4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01125" y="0"/>
            <a:ext cx="419100" cy="374390"/>
          </a:xfrm>
          <a:prstGeom prst="rect">
            <a:avLst/>
          </a:prstGeom>
        </xdr:spPr>
      </xdr:pic>
    </xdr:grp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9</xdr:col>
      <xdr:colOff>293594</xdr:colOff>
      <xdr:row>0</xdr:row>
      <xdr:rowOff>15240</xdr:rowOff>
    </xdr:from>
    <xdr:to>
      <xdr:col>12</xdr:col>
      <xdr:colOff>9301</xdr:colOff>
      <xdr:row>1</xdr:row>
      <xdr:rowOff>144780</xdr:rowOff>
    </xdr:to>
    <xdr:grpSp>
      <xdr:nvGrpSpPr>
        <xdr:cNvPr id="2" name="Grupo 1">
          <a:extLst>
            <a:ext uri="{FF2B5EF4-FFF2-40B4-BE49-F238E27FC236}">
              <a16:creationId xmlns:a16="http://schemas.microsoft.com/office/drawing/2014/main" id="{7B2E84F4-6F8A-447D-88C4-8FF198E321E0}"/>
            </a:ext>
          </a:extLst>
        </xdr:cNvPr>
        <xdr:cNvGrpSpPr/>
      </xdr:nvGrpSpPr>
      <xdr:grpSpPr>
        <a:xfrm>
          <a:off x="6008594" y="15240"/>
          <a:ext cx="1068257" cy="386715"/>
          <a:chOff x="6840497" y="15240"/>
          <a:chExt cx="1776516" cy="396240"/>
        </a:xfrm>
        <a:solidFill>
          <a:schemeClr val="bg1">
            <a:lumMod val="95000"/>
          </a:schemeClr>
        </a:solidFill>
        <a:effectLst>
          <a:outerShdw blurRad="50800" dist="38100" dir="5400000" algn="t" rotWithShape="0">
            <a:prstClr val="black">
              <a:alpha val="40000"/>
            </a:prstClr>
          </a:outerShdw>
        </a:effectLst>
      </xdr:grpSpPr>
      <xdr:sp macro="[1]!arbirmareportecompras" textlink="">
        <xdr:nvSpPr>
          <xdr:cNvPr id="3" name="Rectángulo: esquinas redondeadas 2">
            <a:extLst>
              <a:ext uri="{FF2B5EF4-FFF2-40B4-BE49-F238E27FC236}">
                <a16:creationId xmlns:a16="http://schemas.microsoft.com/office/drawing/2014/main" id="{5CE73A16-5BE0-65D7-4A2F-A575F0BDAF1D}"/>
              </a:ext>
            </a:extLst>
          </xdr:cNvPr>
          <xdr:cNvSpPr/>
        </xdr:nvSpPr>
        <xdr:spPr>
          <a:xfrm>
            <a:off x="6840497" y="15240"/>
            <a:ext cx="1776516" cy="396240"/>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x-none" sz="900" b="1">
                <a:solidFill>
                  <a:sysClr val="windowText" lastClr="000000"/>
                </a:solidFill>
                <a:latin typeface="Arial" panose="020B0604020202020204" pitchFamily="34" charset="0"/>
                <a:cs typeface="Arial" panose="020B0604020202020204" pitchFamily="34" charset="0"/>
              </a:rPr>
              <a:t>GENERAR</a:t>
            </a:r>
          </a:p>
        </xdr:txBody>
      </xdr:sp>
      <xdr:pic>
        <xdr:nvPicPr>
          <xdr:cNvPr id="4" name="Imagen 3">
            <a:extLst>
              <a:ext uri="{FF2B5EF4-FFF2-40B4-BE49-F238E27FC236}">
                <a16:creationId xmlns:a16="http://schemas.microsoft.com/office/drawing/2014/main" id="{9EFA9C4F-20DC-2E98-2CF2-350A7D1FB0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2135" y="30481"/>
            <a:ext cx="510923" cy="342900"/>
          </a:xfrm>
          <a:prstGeom prst="rect">
            <a:avLst/>
          </a:prstGeom>
          <a:grpFill/>
        </xdr:spPr>
      </xdr:pic>
    </xdr:grpSp>
    <xdr:clientData fPrintsWithSheet="0"/>
  </xdr:twoCellAnchor>
  <xdr:twoCellAnchor editAs="absolute">
    <xdr:from>
      <xdr:col>12</xdr:col>
      <xdr:colOff>132565</xdr:colOff>
      <xdr:row>0</xdr:row>
      <xdr:rowOff>0</xdr:rowOff>
    </xdr:from>
    <xdr:to>
      <xdr:col>15</xdr:col>
      <xdr:colOff>187138</xdr:colOff>
      <xdr:row>1</xdr:row>
      <xdr:rowOff>129540</xdr:rowOff>
    </xdr:to>
    <xdr:grpSp>
      <xdr:nvGrpSpPr>
        <xdr:cNvPr id="5" name="Grupo 4">
          <a:extLst>
            <a:ext uri="{FF2B5EF4-FFF2-40B4-BE49-F238E27FC236}">
              <a16:creationId xmlns:a16="http://schemas.microsoft.com/office/drawing/2014/main" id="{1936F34B-111D-4E9C-BA1D-62D89516977D}"/>
            </a:ext>
          </a:extLst>
        </xdr:cNvPr>
        <xdr:cNvGrpSpPr/>
      </xdr:nvGrpSpPr>
      <xdr:grpSpPr>
        <a:xfrm>
          <a:off x="7200115" y="0"/>
          <a:ext cx="1159473" cy="386715"/>
          <a:chOff x="7772400" y="15240"/>
          <a:chExt cx="1264920" cy="434340"/>
        </a:xfrm>
        <a:solidFill>
          <a:schemeClr val="bg1">
            <a:lumMod val="95000"/>
          </a:schemeClr>
        </a:solidFill>
        <a:effectLst>
          <a:outerShdw blurRad="50800" dist="38100" dir="5400000" algn="t" rotWithShape="0">
            <a:prstClr val="black">
              <a:alpha val="40000"/>
            </a:prstClr>
          </a:outerShdw>
        </a:effectLst>
      </xdr:grpSpPr>
      <xdr:sp macro="[1]!aexportarresumenpdf" textlink="">
        <xdr:nvSpPr>
          <xdr:cNvPr id="6" name="Rectángulo: esquinas redondeadas 5">
            <a:extLst>
              <a:ext uri="{FF2B5EF4-FFF2-40B4-BE49-F238E27FC236}">
                <a16:creationId xmlns:a16="http://schemas.microsoft.com/office/drawing/2014/main" id="{273DA866-4DDF-9916-DFB1-E7554288906F}"/>
              </a:ext>
            </a:extLst>
          </xdr:cNvPr>
          <xdr:cNvSpPr/>
        </xdr:nvSpPr>
        <xdr:spPr>
          <a:xfrm>
            <a:off x="7772400" y="15240"/>
            <a:ext cx="1264920" cy="434340"/>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x-none" sz="1000" b="1">
                <a:solidFill>
                  <a:sysClr val="windowText" lastClr="000000"/>
                </a:solidFill>
                <a:latin typeface="Arial" panose="020B0604020202020204" pitchFamily="34" charset="0"/>
                <a:cs typeface="Arial" panose="020B0604020202020204" pitchFamily="34" charset="0"/>
              </a:rPr>
              <a:t>EXPORTAR</a:t>
            </a:r>
          </a:p>
        </xdr:txBody>
      </xdr:sp>
      <xdr:pic>
        <xdr:nvPicPr>
          <xdr:cNvPr id="7" name="Imagen 6">
            <a:extLst>
              <a:ext uri="{FF2B5EF4-FFF2-40B4-BE49-F238E27FC236}">
                <a16:creationId xmlns:a16="http://schemas.microsoft.com/office/drawing/2014/main" id="{390A2769-1B46-433E-65DC-3326DE1832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25740" y="32797"/>
            <a:ext cx="341695" cy="378683"/>
          </a:xfrm>
          <a:prstGeom prst="rect">
            <a:avLst/>
          </a:prstGeom>
          <a:grpFill/>
        </xdr:spPr>
      </xdr:pic>
    </xdr:grpSp>
    <xdr:clientData fPrintsWithSheet="0"/>
  </xdr:twoCellAnchor>
  <xdr:twoCellAnchor editAs="absolute">
    <xdr:from>
      <xdr:col>16</xdr:col>
      <xdr:colOff>321049</xdr:colOff>
      <xdr:row>0</xdr:row>
      <xdr:rowOff>0</xdr:rowOff>
    </xdr:from>
    <xdr:to>
      <xdr:col>18</xdr:col>
      <xdr:colOff>158745</xdr:colOff>
      <xdr:row>1</xdr:row>
      <xdr:rowOff>142314</xdr:rowOff>
    </xdr:to>
    <xdr:grpSp>
      <xdr:nvGrpSpPr>
        <xdr:cNvPr id="8" name="Grupo 7">
          <a:extLst>
            <a:ext uri="{FF2B5EF4-FFF2-40B4-BE49-F238E27FC236}">
              <a16:creationId xmlns:a16="http://schemas.microsoft.com/office/drawing/2014/main" id="{1D045E94-EA7B-485D-BDF3-C8E3779738E3}"/>
            </a:ext>
          </a:extLst>
        </xdr:cNvPr>
        <xdr:cNvGrpSpPr/>
      </xdr:nvGrpSpPr>
      <xdr:grpSpPr>
        <a:xfrm>
          <a:off x="8798299" y="0"/>
          <a:ext cx="1514096" cy="399489"/>
          <a:chOff x="8852648" y="0"/>
          <a:chExt cx="1516337" cy="400049"/>
        </a:xfrm>
        <a:effectLst>
          <a:outerShdw blurRad="50800" dist="38100" dir="5400000" algn="t" rotWithShape="0">
            <a:prstClr val="black">
              <a:alpha val="40000"/>
            </a:prstClr>
          </a:outerShdw>
        </a:effectLst>
      </xdr:grpSpPr>
      <xdr:sp macro="[1]!exporartaRESUMEN" textlink="">
        <xdr:nvSpPr>
          <xdr:cNvPr id="9" name="Rectángulo: esquinas redondeadas 8">
            <a:extLst>
              <a:ext uri="{FF2B5EF4-FFF2-40B4-BE49-F238E27FC236}">
                <a16:creationId xmlns:a16="http://schemas.microsoft.com/office/drawing/2014/main" id="{7E74639C-3258-C794-BFAF-2173AA42D635}"/>
              </a:ext>
            </a:extLst>
          </xdr:cNvPr>
          <xdr:cNvSpPr/>
        </xdr:nvSpPr>
        <xdr:spPr>
          <a:xfrm>
            <a:off x="8852648" y="0"/>
            <a:ext cx="1516337" cy="400049"/>
          </a:xfrm>
          <a:prstGeom prst="round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r"/>
            <a:r>
              <a:rPr lang="es-EC" sz="1050" b="1">
                <a:solidFill>
                  <a:sysClr val="windowText" lastClr="000000"/>
                </a:solidFill>
              </a:rPr>
              <a:t>EXPORTAR</a:t>
            </a:r>
            <a:r>
              <a:rPr lang="es-EC" sz="1050" b="1" baseline="0">
                <a:solidFill>
                  <a:sysClr val="windowText" lastClr="000000"/>
                </a:solidFill>
              </a:rPr>
              <a:t> HOJA</a:t>
            </a:r>
            <a:endParaRPr lang="x-none" sz="1050" b="1">
              <a:solidFill>
                <a:sysClr val="windowText" lastClr="000000"/>
              </a:solidFill>
            </a:endParaRPr>
          </a:p>
        </xdr:txBody>
      </xdr:sp>
      <xdr:pic macro="[1]!exporartaDETALLE">
        <xdr:nvPicPr>
          <xdr:cNvPr id="10" name="Imagen 9">
            <a:extLst>
              <a:ext uri="{FF2B5EF4-FFF2-40B4-BE49-F238E27FC236}">
                <a16:creationId xmlns:a16="http://schemas.microsoft.com/office/drawing/2014/main" id="{12215268-9F7F-69F5-9B57-942728834E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5112" y="0"/>
            <a:ext cx="424564" cy="389791"/>
          </a:xfrm>
          <a:prstGeom prst="rect">
            <a:avLst/>
          </a:prstGeom>
        </xdr:spPr>
      </xdr:pic>
    </xdr:grp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UARIO\OneDrive\onedrive\DROPOX\GESTOR%20PRO\GESTOR%20PRO\NUEVA%20VERSION\2022\NUEVO%20CON%20WEB%20RIDE\VER%202024\CARGADOS\GESTOR.CELVIVAPPS\GESTOR%20SRI.xlsm" TargetMode="External"/><Relationship Id="rId1" Type="http://schemas.openxmlformats.org/officeDocument/2006/relationships/externalLinkPath" Target="CARGADOS/GESTOR.CELVIVAPPS/GESTOR%20SRI.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VEEDORES"/>
      <sheetName val="TABLAS"/>
      <sheetName val="Hoja1"/>
      <sheetName val="RUC"/>
      <sheetName val="ADMI"/>
      <sheetName val="Reporte"/>
      <sheetName val="VALIDACIÓN"/>
      <sheetName val="COMPRAS"/>
      <sheetName val="REEMBOLSOS"/>
      <sheetName val="EXPORTACIONES"/>
      <sheetName val="VENTAS"/>
      <sheetName val="Ventas Estab."/>
      <sheetName val="ANULADOS"/>
      <sheetName val="TALON RESUMEN"/>
      <sheetName val="IVA"/>
      <sheetName val="RETENCIONES"/>
      <sheetName val="RESUMEN"/>
      <sheetName val="Suma"/>
      <sheetName val="RET"/>
      <sheetName val="RET.GRUPO"/>
      <sheetName val="Dashboard"/>
      <sheetName val="RET.DAT"/>
      <sheetName val="RET.DEV.RT"/>
      <sheetName val="RET.DEV.IVA"/>
      <sheetName val="FAC"/>
      <sheetName val="FAC.R"/>
      <sheetName val="LIQ"/>
      <sheetName val="LIQ.R"/>
      <sheetName val="NCR"/>
      <sheetName val="NDE"/>
      <sheetName val="GUIR"/>
      <sheetName val="Detalle"/>
      <sheetName val="CGP"/>
      <sheetName val="GP"/>
      <sheetName val="RENTA.NAT"/>
      <sheetName val="RENTA.SOC"/>
      <sheetName val="Table 1"/>
    </sheetNames>
    <definedNames>
      <definedName name="aexportarresumenpdf"/>
      <definedName name="agregaformulascompras"/>
      <definedName name="agregaformulasimportaventas"/>
      <definedName name="agregafrmulareembolsos"/>
      <definedName name="agregarformulascgp"/>
      <definedName name="aImportarxmlfacturasncnd"/>
      <definedName name="aImportarxmlfacturasventasats"/>
      <definedName name="aImportarxmlretencioneshojac"/>
      <definedName name="aImportarxmlretencionesventasats"/>
      <definedName name="arbirmareportecompras"/>
      <definedName name="BORRAPE"/>
      <definedName name="CommandACTVEES_Click"/>
      <definedName name="completargastosproveedor"/>
      <definedName name="configuraciones"/>
      <definedName name="exporartaCOMPRAS"/>
      <definedName name="exporartaDETALLE"/>
      <definedName name="exporartaEXPORTACIONES"/>
      <definedName name="exporartaFAC"/>
      <definedName name="exporartaGUIR"/>
      <definedName name="exporartaLIQ"/>
      <definedName name="exporartaNCR"/>
      <definedName name="exporartaNDE"/>
      <definedName name="exporartaRESUMEN"/>
      <definedName name="exporartaRET"/>
      <definedName name="exporartaretenciones"/>
      <definedName name="exporartaretencionesPDF"/>
      <definedName name="exporartaRETGRUP"/>
      <definedName name="exporartaRetiVA"/>
      <definedName name="exporartaRetiVAPDF"/>
      <definedName name="exporartaRetRenta"/>
      <definedName name="exporartaRetRentaPDF"/>
      <definedName name="exporartariva"/>
      <definedName name="exporartarivaPDF"/>
      <definedName name="exporartaSUMA"/>
      <definedName name="exporartaSUMAPDF"/>
      <definedName name="exporartaTALON"/>
      <definedName name="exporartaTALONPDF"/>
      <definedName name="exporartaVENTAS"/>
      <definedName name="formatofechaCompras"/>
      <definedName name="formatofechaventas"/>
      <definedName name="generaxml103retenciones"/>
      <definedName name="generaxml104"/>
      <definedName name="generaxmlrentanaturales"/>
      <definedName name="Hoja3.FORM"/>
      <definedName name="Limpiarcomprasgastos"/>
      <definedName name="limpiarsolohojacompras"/>
      <definedName name="limpiarsolohojaREEmbollllsoooos"/>
      <definedName name="limpiarsolohojasventas"/>
      <definedName name="reponerid"/>
      <definedName name="reponeridcompras"/>
      <definedName name="TALONNUEVO"/>
    </definedNames>
    <sheetDataSet>
      <sheetData sheetId="0"/>
      <sheetData sheetId="1"/>
      <sheetData sheetId="2"/>
      <sheetData sheetId="3"/>
      <sheetData sheetId="4">
        <row r="11">
          <cell r="J11" t="str">
            <v>2024</v>
          </cell>
        </row>
        <row r="12">
          <cell r="J12" t="str">
            <v>09-Septiembre</v>
          </cell>
        </row>
        <row r="21">
          <cell r="J21" t="str">
            <v>DESDE 03-2024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comments" Target="../comments5.xml"/><Relationship Id="rId5" Type="http://schemas.openxmlformats.org/officeDocument/2006/relationships/image" Target="../media/image34.emf"/><Relationship Id="rId4" Type="http://schemas.openxmlformats.org/officeDocument/2006/relationships/control" Target="../activeX/activeX1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2.v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11.xml"/><Relationship Id="rId13" Type="http://schemas.openxmlformats.org/officeDocument/2006/relationships/image" Target="../media/image21.emf"/><Relationship Id="rId3" Type="http://schemas.openxmlformats.org/officeDocument/2006/relationships/vmlDrawing" Target="../drawings/vmlDrawing3.vml"/><Relationship Id="rId7" Type="http://schemas.openxmlformats.org/officeDocument/2006/relationships/image" Target="../media/image18.emf"/><Relationship Id="rId12" Type="http://schemas.openxmlformats.org/officeDocument/2006/relationships/control" Target="../activeX/activeX13.xml"/><Relationship Id="rId2" Type="http://schemas.openxmlformats.org/officeDocument/2006/relationships/drawing" Target="../drawings/drawing4.xml"/><Relationship Id="rId16" Type="http://schemas.openxmlformats.org/officeDocument/2006/relationships/comments" Target="../comments2.xml"/><Relationship Id="rId1" Type="http://schemas.openxmlformats.org/officeDocument/2006/relationships/printerSettings" Target="../printerSettings/printerSettings7.bin"/><Relationship Id="rId6" Type="http://schemas.openxmlformats.org/officeDocument/2006/relationships/control" Target="../activeX/activeX10.xml"/><Relationship Id="rId11" Type="http://schemas.openxmlformats.org/officeDocument/2006/relationships/image" Target="../media/image20.emf"/><Relationship Id="rId5" Type="http://schemas.openxmlformats.org/officeDocument/2006/relationships/image" Target="../media/image17.emf"/><Relationship Id="rId15" Type="http://schemas.openxmlformats.org/officeDocument/2006/relationships/image" Target="../media/image22.emf"/><Relationship Id="rId10" Type="http://schemas.openxmlformats.org/officeDocument/2006/relationships/control" Target="../activeX/activeX12.xml"/><Relationship Id="rId4" Type="http://schemas.openxmlformats.org/officeDocument/2006/relationships/control" Target="../activeX/activeX9.xml"/><Relationship Id="rId9" Type="http://schemas.openxmlformats.org/officeDocument/2006/relationships/image" Target="../media/image19.emf"/><Relationship Id="rId14" Type="http://schemas.openxmlformats.org/officeDocument/2006/relationships/control" Target="../activeX/activeX1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F315D-1AFC-437D-9153-301CF7A88B8C}">
  <sheetPr codeName="Hoja29"/>
  <dimension ref="A1:I690"/>
  <sheetViews>
    <sheetView showGridLines="0" workbookViewId="0">
      <selection activeCell="F21" sqref="F21"/>
    </sheetView>
  </sheetViews>
  <sheetFormatPr baseColWidth="10" defaultRowHeight="15" x14ac:dyDescent="0.25"/>
  <cols>
    <col min="1" max="1" width="17.28515625" customWidth="1"/>
    <col min="2" max="2" width="14.28515625" customWidth="1"/>
    <col min="4" max="4" width="15.28515625" style="5" customWidth="1"/>
    <col min="5" max="5" width="24.140625" bestFit="1" customWidth="1"/>
    <col min="6" max="7" width="11.42578125" style="5" customWidth="1"/>
    <col min="8" max="8" width="12" style="6" bestFit="1" customWidth="1"/>
    <col min="9" max="9" width="16.5703125" customWidth="1"/>
    <col min="10" max="10" width="15.28515625" customWidth="1"/>
    <col min="12" max="12" width="17.28515625" customWidth="1"/>
  </cols>
  <sheetData>
    <row r="1" spans="1:9" ht="22.5" x14ac:dyDescent="0.25">
      <c r="A1" s="1" t="s">
        <v>0</v>
      </c>
      <c r="B1" s="1" t="s">
        <v>1</v>
      </c>
      <c r="C1" s="1" t="s">
        <v>2</v>
      </c>
      <c r="D1" s="2" t="s">
        <v>3</v>
      </c>
      <c r="E1" s="1" t="s">
        <v>4</v>
      </c>
      <c r="F1" s="2" t="s">
        <v>5</v>
      </c>
      <c r="G1" s="2" t="s">
        <v>6</v>
      </c>
      <c r="H1" s="3" t="s">
        <v>7</v>
      </c>
      <c r="I1" s="2" t="s">
        <v>8</v>
      </c>
    </row>
    <row r="2" spans="1:9" x14ac:dyDescent="0.25">
      <c r="A2" s="4" t="s">
        <v>9</v>
      </c>
      <c r="B2" t="s">
        <v>10</v>
      </c>
      <c r="C2" t="s">
        <v>11</v>
      </c>
      <c r="D2" s="5" t="s">
        <v>12</v>
      </c>
      <c r="E2" t="s">
        <v>13</v>
      </c>
      <c r="F2" s="5" t="s">
        <v>14</v>
      </c>
      <c r="G2" s="5" t="s">
        <v>14</v>
      </c>
      <c r="H2" s="6">
        <v>1111122121</v>
      </c>
      <c r="I2" s="5"/>
    </row>
    <row r="3" spans="1:9" x14ac:dyDescent="0.25">
      <c r="A3" s="4"/>
      <c r="I3" s="5"/>
    </row>
    <row r="4" spans="1:9" x14ac:dyDescent="0.25">
      <c r="A4" s="4"/>
      <c r="I4" s="5"/>
    </row>
    <row r="5" spans="1:9" x14ac:dyDescent="0.25">
      <c r="A5" s="4"/>
      <c r="I5" s="5"/>
    </row>
    <row r="6" spans="1:9" x14ac:dyDescent="0.25">
      <c r="A6" s="4"/>
      <c r="I6" s="5"/>
    </row>
    <row r="7" spans="1:9" x14ac:dyDescent="0.25">
      <c r="A7" s="4"/>
      <c r="D7"/>
      <c r="H7" s="7"/>
    </row>
    <row r="8" spans="1:9" x14ac:dyDescent="0.25">
      <c r="A8" s="4"/>
      <c r="D8"/>
      <c r="I8" s="5"/>
    </row>
    <row r="9" spans="1:9" x14ac:dyDescent="0.25">
      <c r="A9" s="4"/>
      <c r="D9"/>
      <c r="I9" s="5"/>
    </row>
    <row r="10" spans="1:9" x14ac:dyDescent="0.25">
      <c r="A10" s="4"/>
      <c r="D10"/>
      <c r="I10" s="5"/>
    </row>
    <row r="11" spans="1:9" x14ac:dyDescent="0.25">
      <c r="A11" s="4"/>
      <c r="D11"/>
      <c r="H11" s="7"/>
      <c r="I11" s="5"/>
    </row>
    <row r="12" spans="1:9" x14ac:dyDescent="0.25">
      <c r="A12" s="4"/>
      <c r="D12"/>
      <c r="H12" s="7"/>
    </row>
    <row r="13" spans="1:9" x14ac:dyDescent="0.25">
      <c r="A13" s="4"/>
      <c r="D13"/>
      <c r="I13" s="5"/>
    </row>
    <row r="14" spans="1:9" x14ac:dyDescent="0.25">
      <c r="A14" s="4"/>
      <c r="D14"/>
      <c r="H14" s="7"/>
      <c r="I14" s="5"/>
    </row>
    <row r="15" spans="1:9" x14ac:dyDescent="0.25">
      <c r="A15" s="4"/>
      <c r="D15"/>
      <c r="I15" s="5"/>
    </row>
    <row r="16" spans="1:9" x14ac:dyDescent="0.25">
      <c r="A16" s="4"/>
      <c r="D16"/>
      <c r="I16" s="5"/>
    </row>
    <row r="17" spans="1:9" x14ac:dyDescent="0.25">
      <c r="A17" s="4"/>
      <c r="D17"/>
    </row>
    <row r="18" spans="1:9" x14ac:dyDescent="0.25">
      <c r="A18" s="4"/>
      <c r="D18"/>
      <c r="H18" s="7"/>
      <c r="I18" s="5"/>
    </row>
    <row r="19" spans="1:9" x14ac:dyDescent="0.25">
      <c r="A19" s="4"/>
      <c r="I19" s="5"/>
    </row>
    <row r="20" spans="1:9" x14ac:dyDescent="0.25">
      <c r="A20" s="4"/>
      <c r="I20" s="5"/>
    </row>
    <row r="21" spans="1:9" x14ac:dyDescent="0.25">
      <c r="A21" s="4"/>
      <c r="I21" s="5"/>
    </row>
    <row r="22" spans="1:9" x14ac:dyDescent="0.25">
      <c r="A22" s="4"/>
    </row>
    <row r="23" spans="1:9" x14ac:dyDescent="0.25">
      <c r="A23" s="4"/>
      <c r="H23" s="7"/>
    </row>
    <row r="24" spans="1:9" x14ac:dyDescent="0.25">
      <c r="A24" s="4"/>
    </row>
    <row r="25" spans="1:9" x14ac:dyDescent="0.25">
      <c r="A25" s="4"/>
      <c r="H25" s="7"/>
    </row>
    <row r="26" spans="1:9" x14ac:dyDescent="0.25">
      <c r="A26" s="8"/>
    </row>
    <row r="27" spans="1:9" x14ac:dyDescent="0.25">
      <c r="A27" s="4"/>
    </row>
    <row r="28" spans="1:9" x14ac:dyDescent="0.25">
      <c r="A28" s="4"/>
      <c r="H28" s="7"/>
    </row>
    <row r="29" spans="1:9" x14ac:dyDescent="0.25">
      <c r="A29" s="4"/>
      <c r="H29" s="7"/>
    </row>
    <row r="30" spans="1:9" x14ac:dyDescent="0.25">
      <c r="A30" s="4"/>
    </row>
    <row r="31" spans="1:9" x14ac:dyDescent="0.25">
      <c r="A31" s="4"/>
    </row>
    <row r="32" spans="1:9" x14ac:dyDescent="0.25">
      <c r="A32" s="4"/>
    </row>
    <row r="33" spans="1:8" x14ac:dyDescent="0.25">
      <c r="A33" s="8"/>
    </row>
    <row r="34" spans="1:8" x14ac:dyDescent="0.25">
      <c r="A34" s="4"/>
    </row>
    <row r="35" spans="1:8" x14ac:dyDescent="0.25">
      <c r="A35" s="4"/>
    </row>
    <row r="36" spans="1:8" x14ac:dyDescent="0.25">
      <c r="A36" s="4"/>
    </row>
    <row r="37" spans="1:8" x14ac:dyDescent="0.25">
      <c r="A37" s="4"/>
    </row>
    <row r="38" spans="1:8" x14ac:dyDescent="0.25">
      <c r="A38" s="4"/>
      <c r="H38" s="7"/>
    </row>
    <row r="39" spans="1:8" x14ac:dyDescent="0.25">
      <c r="A39" s="4"/>
    </row>
    <row r="40" spans="1:8" x14ac:dyDescent="0.25">
      <c r="A40" s="4"/>
    </row>
    <row r="41" spans="1:8" x14ac:dyDescent="0.25">
      <c r="A41" s="4"/>
    </row>
    <row r="42" spans="1:8" x14ac:dyDescent="0.25">
      <c r="A42" s="4"/>
    </row>
    <row r="43" spans="1:8" x14ac:dyDescent="0.25">
      <c r="A43" s="4"/>
    </row>
    <row r="44" spans="1:8" x14ac:dyDescent="0.25">
      <c r="A44" s="4"/>
    </row>
    <row r="45" spans="1:8" x14ac:dyDescent="0.25">
      <c r="A45" s="4"/>
      <c r="H45" s="7"/>
    </row>
    <row r="46" spans="1:8" x14ac:dyDescent="0.25">
      <c r="A46" s="4"/>
    </row>
    <row r="47" spans="1:8" x14ac:dyDescent="0.25">
      <c r="A47" s="4"/>
    </row>
    <row r="48" spans="1:8" x14ac:dyDescent="0.25">
      <c r="A48" s="4"/>
    </row>
    <row r="49" spans="1:8" x14ac:dyDescent="0.25">
      <c r="A49" s="4"/>
    </row>
    <row r="50" spans="1:8" x14ac:dyDescent="0.25">
      <c r="A50" s="4"/>
    </row>
    <row r="51" spans="1:8" x14ac:dyDescent="0.25">
      <c r="A51" s="4"/>
    </row>
    <row r="52" spans="1:8" x14ac:dyDescent="0.25">
      <c r="A52" s="4"/>
    </row>
    <row r="53" spans="1:8" x14ac:dyDescent="0.25">
      <c r="A53" s="4"/>
    </row>
    <row r="54" spans="1:8" x14ac:dyDescent="0.25">
      <c r="A54" s="4"/>
    </row>
    <row r="55" spans="1:8" x14ac:dyDescent="0.25">
      <c r="A55" s="4"/>
    </row>
    <row r="56" spans="1:8" x14ac:dyDescent="0.25">
      <c r="A56" s="4"/>
    </row>
    <row r="57" spans="1:8" x14ac:dyDescent="0.25">
      <c r="A57" s="4"/>
      <c r="H57" s="7"/>
    </row>
    <row r="58" spans="1:8" x14ac:dyDescent="0.25">
      <c r="A58" s="4"/>
    </row>
    <row r="59" spans="1:8" x14ac:dyDescent="0.25">
      <c r="A59" s="4"/>
      <c r="H59" s="7"/>
    </row>
    <row r="60" spans="1:8" x14ac:dyDescent="0.25">
      <c r="A60" s="4"/>
    </row>
    <row r="61" spans="1:8" x14ac:dyDescent="0.25">
      <c r="A61" s="4"/>
    </row>
    <row r="62" spans="1:8" x14ac:dyDescent="0.25">
      <c r="A62" s="4"/>
      <c r="H62" s="7"/>
    </row>
    <row r="63" spans="1:8" x14ac:dyDescent="0.25">
      <c r="A63" s="4"/>
    </row>
    <row r="64" spans="1:8" x14ac:dyDescent="0.25">
      <c r="A64" s="4"/>
    </row>
    <row r="65" spans="1:8" x14ac:dyDescent="0.25">
      <c r="A65" s="4"/>
    </row>
    <row r="66" spans="1:8" x14ac:dyDescent="0.25">
      <c r="A66" s="4"/>
    </row>
    <row r="67" spans="1:8" x14ac:dyDescent="0.25">
      <c r="A67" s="4"/>
    </row>
    <row r="68" spans="1:8" x14ac:dyDescent="0.25">
      <c r="A68" s="4"/>
      <c r="H68" s="7"/>
    </row>
    <row r="69" spans="1:8" x14ac:dyDescent="0.25">
      <c r="A69" s="4"/>
    </row>
    <row r="70" spans="1:8" x14ac:dyDescent="0.25">
      <c r="A70" s="4"/>
    </row>
    <row r="71" spans="1:8" x14ac:dyDescent="0.25">
      <c r="A71" s="4"/>
    </row>
    <row r="72" spans="1:8" x14ac:dyDescent="0.25">
      <c r="A72" s="4"/>
    </row>
    <row r="73" spans="1:8" x14ac:dyDescent="0.25">
      <c r="A73" s="4"/>
    </row>
    <row r="74" spans="1:8" x14ac:dyDescent="0.25">
      <c r="A74" s="4"/>
    </row>
    <row r="75" spans="1:8" x14ac:dyDescent="0.25">
      <c r="A75" s="4"/>
    </row>
    <row r="76" spans="1:8" x14ac:dyDescent="0.25">
      <c r="A76" s="4"/>
      <c r="H76" s="7"/>
    </row>
    <row r="77" spans="1:8" x14ac:dyDescent="0.25">
      <c r="A77" s="4"/>
    </row>
    <row r="78" spans="1:8" x14ac:dyDescent="0.25">
      <c r="A78" s="4"/>
    </row>
    <row r="79" spans="1:8" x14ac:dyDescent="0.25">
      <c r="A79" s="4"/>
    </row>
    <row r="80" spans="1:8"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8" x14ac:dyDescent="0.25">
      <c r="A97" s="4"/>
    </row>
    <row r="99" spans="1:8" x14ac:dyDescent="0.25">
      <c r="A99" s="4"/>
    </row>
    <row r="101" spans="1:8" x14ac:dyDescent="0.25">
      <c r="A101" s="4"/>
    </row>
    <row r="103" spans="1:8" x14ac:dyDescent="0.25">
      <c r="A103" s="4"/>
    </row>
    <row r="104" spans="1:8" x14ac:dyDescent="0.25">
      <c r="A104" s="4"/>
    </row>
    <row r="105" spans="1:8" x14ac:dyDescent="0.25">
      <c r="A105" s="4"/>
    </row>
    <row r="106" spans="1:8" x14ac:dyDescent="0.25">
      <c r="A106" s="8"/>
    </row>
    <row r="107" spans="1:8" x14ac:dyDescent="0.25">
      <c r="A107" s="4"/>
    </row>
    <row r="108" spans="1:8" x14ac:dyDescent="0.25">
      <c r="A108" s="4"/>
    </row>
    <row r="109" spans="1:8" x14ac:dyDescent="0.25">
      <c r="A109" s="4"/>
    </row>
    <row r="110" spans="1:8" x14ac:dyDescent="0.25">
      <c r="A110" s="4"/>
      <c r="H110" s="7"/>
    </row>
    <row r="111" spans="1:8" x14ac:dyDescent="0.25">
      <c r="A111" s="4"/>
    </row>
    <row r="112" spans="1:8" x14ac:dyDescent="0.25">
      <c r="A112" s="4"/>
      <c r="H112" s="7"/>
    </row>
    <row r="113" spans="1:8" x14ac:dyDescent="0.25">
      <c r="A113" s="4"/>
    </row>
    <row r="114" spans="1:8" x14ac:dyDescent="0.25">
      <c r="A114" s="4"/>
    </row>
    <row r="115" spans="1:8" x14ac:dyDescent="0.25">
      <c r="A115" s="4"/>
    </row>
    <row r="116" spans="1:8" x14ac:dyDescent="0.25">
      <c r="A116" s="4"/>
      <c r="H116" s="7"/>
    </row>
    <row r="117" spans="1:8" x14ac:dyDescent="0.25">
      <c r="A117" s="4"/>
    </row>
    <row r="118" spans="1:8" x14ac:dyDescent="0.25">
      <c r="A118" s="4"/>
    </row>
    <row r="119" spans="1:8" x14ac:dyDescent="0.25">
      <c r="A119" s="4"/>
    </row>
    <row r="120" spans="1:8" x14ac:dyDescent="0.25">
      <c r="A120" s="4"/>
    </row>
    <row r="121" spans="1:8" x14ac:dyDescent="0.25">
      <c r="A121" s="4"/>
    </row>
    <row r="122" spans="1:8" x14ac:dyDescent="0.25">
      <c r="A122" s="4"/>
      <c r="H122" s="7"/>
    </row>
    <row r="123" spans="1:8" x14ac:dyDescent="0.25">
      <c r="A123" s="4"/>
      <c r="H123" s="7"/>
    </row>
    <row r="124" spans="1:8" x14ac:dyDescent="0.25">
      <c r="A124" s="4"/>
      <c r="H124" s="7"/>
    </row>
    <row r="125" spans="1:8" x14ac:dyDescent="0.25">
      <c r="A125" s="4"/>
    </row>
    <row r="126" spans="1:8" x14ac:dyDescent="0.25">
      <c r="A126" s="4"/>
      <c r="H126" s="7"/>
    </row>
    <row r="127" spans="1:8" x14ac:dyDescent="0.25">
      <c r="A127" s="4"/>
    </row>
    <row r="128" spans="1:8" x14ac:dyDescent="0.25">
      <c r="A128" s="4"/>
      <c r="H128" s="7"/>
    </row>
    <row r="129" spans="1:8" x14ac:dyDescent="0.25">
      <c r="A129" s="4"/>
    </row>
    <row r="130" spans="1:8" x14ac:dyDescent="0.25">
      <c r="A130" s="4"/>
    </row>
    <row r="131" spans="1:8" x14ac:dyDescent="0.25">
      <c r="A131" s="4"/>
      <c r="H131" s="7"/>
    </row>
    <row r="132" spans="1:8" x14ac:dyDescent="0.25">
      <c r="A132" s="4"/>
      <c r="H132" s="7"/>
    </row>
    <row r="133" spans="1:8" x14ac:dyDescent="0.25">
      <c r="A133" s="4"/>
    </row>
    <row r="134" spans="1:8" x14ac:dyDescent="0.25">
      <c r="A134" s="4"/>
    </row>
    <row r="135" spans="1:8" x14ac:dyDescent="0.25">
      <c r="A135" s="4"/>
    </row>
    <row r="136" spans="1:8" x14ac:dyDescent="0.25">
      <c r="A136" s="4"/>
    </row>
    <row r="137" spans="1:8" x14ac:dyDescent="0.25">
      <c r="A137" s="8"/>
    </row>
    <row r="138" spans="1:8" x14ac:dyDescent="0.25">
      <c r="A138" s="4"/>
      <c r="H138" s="7"/>
    </row>
    <row r="139" spans="1:8" x14ac:dyDescent="0.25">
      <c r="A139" s="4"/>
    </row>
    <row r="140" spans="1:8" x14ac:dyDescent="0.25">
      <c r="A140" s="4"/>
    </row>
    <row r="141" spans="1:8" x14ac:dyDescent="0.25">
      <c r="A141" s="4"/>
    </row>
    <row r="142" spans="1:8" x14ac:dyDescent="0.25">
      <c r="A142" s="4"/>
      <c r="H142" s="7"/>
    </row>
    <row r="143" spans="1:8" x14ac:dyDescent="0.25">
      <c r="A143" s="4"/>
    </row>
    <row r="144" spans="1:8" x14ac:dyDescent="0.25">
      <c r="A144" s="8"/>
    </row>
    <row r="145" spans="1:8" x14ac:dyDescent="0.25">
      <c r="A145" s="8"/>
      <c r="H145" s="7"/>
    </row>
    <row r="146" spans="1:8" x14ac:dyDescent="0.25">
      <c r="A146" s="4"/>
      <c r="H146" s="7"/>
    </row>
    <row r="147" spans="1:8" x14ac:dyDescent="0.25">
      <c r="A147" s="4"/>
    </row>
    <row r="148" spans="1:8" x14ac:dyDescent="0.25">
      <c r="A148" s="4"/>
    </row>
    <row r="149" spans="1:8" x14ac:dyDescent="0.25">
      <c r="A149" s="4"/>
      <c r="H149" s="7"/>
    </row>
    <row r="150" spans="1:8" x14ac:dyDescent="0.25">
      <c r="A150" s="4"/>
    </row>
    <row r="151" spans="1:8" x14ac:dyDescent="0.25">
      <c r="A151" s="4"/>
    </row>
    <row r="152" spans="1:8" x14ac:dyDescent="0.25">
      <c r="A152" s="4"/>
    </row>
    <row r="153" spans="1:8" x14ac:dyDescent="0.25">
      <c r="A153" s="4"/>
    </row>
    <row r="154" spans="1:8" x14ac:dyDescent="0.25">
      <c r="A154" s="4"/>
    </row>
    <row r="155" spans="1:8" x14ac:dyDescent="0.25">
      <c r="A155" s="4"/>
    </row>
    <row r="156" spans="1:8" x14ac:dyDescent="0.25">
      <c r="A156" s="4"/>
    </row>
    <row r="157" spans="1:8" x14ac:dyDescent="0.25">
      <c r="A157" s="4"/>
    </row>
    <row r="158" spans="1:8" x14ac:dyDescent="0.25">
      <c r="A158" s="4"/>
    </row>
    <row r="159" spans="1:8" x14ac:dyDescent="0.25">
      <c r="A159" s="4"/>
    </row>
    <row r="160" spans="1:8" x14ac:dyDescent="0.25">
      <c r="A160" s="4"/>
      <c r="H160" s="7"/>
    </row>
    <row r="161" spans="1:8" x14ac:dyDescent="0.25">
      <c r="A161" s="4"/>
    </row>
    <row r="162" spans="1:8" x14ac:dyDescent="0.25">
      <c r="A162" s="4"/>
    </row>
    <row r="163" spans="1:8" x14ac:dyDescent="0.25">
      <c r="A163" s="4"/>
    </row>
    <row r="164" spans="1:8" x14ac:dyDescent="0.25">
      <c r="A164" s="4"/>
    </row>
    <row r="165" spans="1:8" x14ac:dyDescent="0.25">
      <c r="A165" s="4"/>
      <c r="H165" s="7"/>
    </row>
    <row r="166" spans="1:8" x14ac:dyDescent="0.25">
      <c r="A166" s="4"/>
    </row>
    <row r="167" spans="1:8" x14ac:dyDescent="0.25">
      <c r="A167" s="4"/>
    </row>
    <row r="168" spans="1:8" x14ac:dyDescent="0.25">
      <c r="A168" s="4"/>
    </row>
    <row r="169" spans="1:8" x14ac:dyDescent="0.25">
      <c r="A169" s="4"/>
    </row>
    <row r="170" spans="1:8" x14ac:dyDescent="0.25">
      <c r="A170" s="4"/>
    </row>
    <row r="171" spans="1:8" x14ac:dyDescent="0.25">
      <c r="A171" s="4"/>
    </row>
    <row r="172" spans="1:8" x14ac:dyDescent="0.25">
      <c r="A172" s="4"/>
    </row>
    <row r="173" spans="1:8" x14ac:dyDescent="0.25">
      <c r="A173" s="4"/>
    </row>
    <row r="174" spans="1:8" x14ac:dyDescent="0.25">
      <c r="A174" s="4"/>
    </row>
    <row r="175" spans="1:8" x14ac:dyDescent="0.25">
      <c r="A175" s="4"/>
    </row>
    <row r="176" spans="1:8" x14ac:dyDescent="0.25">
      <c r="A176" s="4"/>
    </row>
    <row r="177" spans="1:8" x14ac:dyDescent="0.25">
      <c r="A177" s="4"/>
    </row>
    <row r="178" spans="1:8" x14ac:dyDescent="0.25">
      <c r="A178" s="4"/>
    </row>
    <row r="179" spans="1:8" x14ac:dyDescent="0.25">
      <c r="A179" s="8"/>
    </row>
    <row r="180" spans="1:8" x14ac:dyDescent="0.25">
      <c r="A180" s="4"/>
      <c r="H180" s="7"/>
    </row>
    <row r="181" spans="1:8" x14ac:dyDescent="0.25">
      <c r="A181" s="4"/>
    </row>
    <row r="182" spans="1:8" x14ac:dyDescent="0.25">
      <c r="A182" s="4"/>
    </row>
    <row r="183" spans="1:8" x14ac:dyDescent="0.25">
      <c r="A183" s="4"/>
    </row>
    <row r="184" spans="1:8" x14ac:dyDescent="0.25">
      <c r="A184" s="4"/>
    </row>
    <row r="185" spans="1:8" x14ac:dyDescent="0.25">
      <c r="A185" s="4"/>
    </row>
    <row r="186" spans="1:8" x14ac:dyDescent="0.25">
      <c r="A186" s="4"/>
    </row>
    <row r="187" spans="1:8" x14ac:dyDescent="0.25">
      <c r="A187" s="4"/>
    </row>
    <row r="188" spans="1:8" x14ac:dyDescent="0.25">
      <c r="A188" s="4"/>
    </row>
    <row r="189" spans="1:8" x14ac:dyDescent="0.25">
      <c r="A189" s="4"/>
    </row>
    <row r="190" spans="1:8" x14ac:dyDescent="0.25">
      <c r="A190" s="4"/>
      <c r="H190" s="7"/>
    </row>
    <row r="191" spans="1:8" x14ac:dyDescent="0.25">
      <c r="A191" s="4"/>
    </row>
    <row r="192" spans="1:8" x14ac:dyDescent="0.25">
      <c r="A192" s="4"/>
    </row>
    <row r="193" spans="1:8" x14ac:dyDescent="0.25">
      <c r="A193" s="4"/>
    </row>
    <row r="194" spans="1:8" x14ac:dyDescent="0.25">
      <c r="A194" s="4"/>
    </row>
    <row r="195" spans="1:8" x14ac:dyDescent="0.25">
      <c r="A195" s="4"/>
    </row>
    <row r="196" spans="1:8" x14ac:dyDescent="0.25">
      <c r="A196" s="8"/>
    </row>
    <row r="197" spans="1:8" x14ac:dyDescent="0.25">
      <c r="A197" s="4"/>
      <c r="H197" s="7"/>
    </row>
    <row r="198" spans="1:8" x14ac:dyDescent="0.25">
      <c r="A198" s="4"/>
    </row>
    <row r="199" spans="1:8" x14ac:dyDescent="0.25">
      <c r="A199" s="4"/>
    </row>
    <row r="200" spans="1:8" x14ac:dyDescent="0.25">
      <c r="A200" s="4"/>
    </row>
    <row r="201" spans="1:8" x14ac:dyDescent="0.25">
      <c r="A201" s="4"/>
    </row>
    <row r="202" spans="1:8" x14ac:dyDescent="0.25">
      <c r="A202" s="4"/>
    </row>
    <row r="203" spans="1:8" x14ac:dyDescent="0.25">
      <c r="A203" s="4"/>
    </row>
    <row r="204" spans="1:8" x14ac:dyDescent="0.25">
      <c r="A204" s="4"/>
      <c r="H204" s="7"/>
    </row>
    <row r="205" spans="1:8" x14ac:dyDescent="0.25">
      <c r="A205" s="4"/>
    </row>
    <row r="206" spans="1:8" x14ac:dyDescent="0.25">
      <c r="A206" s="4"/>
    </row>
    <row r="207" spans="1:8" x14ac:dyDescent="0.25">
      <c r="A207" s="4"/>
    </row>
    <row r="208" spans="1:8" x14ac:dyDescent="0.25">
      <c r="A208" s="4"/>
    </row>
    <row r="209" spans="1:8" x14ac:dyDescent="0.25">
      <c r="A209" s="4"/>
    </row>
    <row r="210" spans="1:8" x14ac:dyDescent="0.25">
      <c r="A210" s="8"/>
    </row>
    <row r="211" spans="1:8" x14ac:dyDescent="0.25">
      <c r="A211" s="4"/>
    </row>
    <row r="212" spans="1:8" x14ac:dyDescent="0.25">
      <c r="A212" s="4"/>
    </row>
    <row r="213" spans="1:8" x14ac:dyDescent="0.25">
      <c r="A213" s="4"/>
      <c r="H213" s="7"/>
    </row>
    <row r="214" spans="1:8" x14ac:dyDescent="0.25">
      <c r="A214" s="4"/>
      <c r="H214" s="7"/>
    </row>
    <row r="215" spans="1:8" x14ac:dyDescent="0.25">
      <c r="A215" s="4"/>
    </row>
    <row r="216" spans="1:8" x14ac:dyDescent="0.25">
      <c r="A216" s="4"/>
    </row>
    <row r="217" spans="1:8" x14ac:dyDescent="0.25">
      <c r="A217" s="4"/>
    </row>
    <row r="218" spans="1:8" x14ac:dyDescent="0.25">
      <c r="A218" s="4"/>
    </row>
    <row r="219" spans="1:8" x14ac:dyDescent="0.25">
      <c r="A219" s="4"/>
    </row>
    <row r="220" spans="1:8" x14ac:dyDescent="0.25">
      <c r="A220" s="4"/>
      <c r="H220" s="7"/>
    </row>
    <row r="221" spans="1:8" x14ac:dyDescent="0.25">
      <c r="A221" s="4"/>
    </row>
    <row r="222" spans="1:8" x14ac:dyDescent="0.25">
      <c r="A222" s="4"/>
    </row>
    <row r="223" spans="1:8" x14ac:dyDescent="0.25">
      <c r="A223" s="8"/>
    </row>
    <row r="224" spans="1:8" x14ac:dyDescent="0.25">
      <c r="A224" s="4"/>
      <c r="H224" s="7"/>
    </row>
    <row r="225" spans="1:8" x14ac:dyDescent="0.25">
      <c r="A225" s="4"/>
    </row>
    <row r="226" spans="1:8" x14ac:dyDescent="0.25">
      <c r="A226" s="4"/>
    </row>
    <row r="227" spans="1:8" x14ac:dyDescent="0.25">
      <c r="A227" s="4"/>
    </row>
    <row r="228" spans="1:8" x14ac:dyDescent="0.25">
      <c r="A228" s="4"/>
    </row>
    <row r="229" spans="1:8" x14ac:dyDescent="0.25">
      <c r="A229" s="4"/>
    </row>
    <row r="230" spans="1:8" x14ac:dyDescent="0.25">
      <c r="A230" s="4"/>
    </row>
    <row r="231" spans="1:8" x14ac:dyDescent="0.25">
      <c r="A231" s="4"/>
    </row>
    <row r="232" spans="1:8" x14ac:dyDescent="0.25">
      <c r="A232" s="4"/>
    </row>
    <row r="233" spans="1:8" x14ac:dyDescent="0.25">
      <c r="A233" s="4"/>
    </row>
    <row r="234" spans="1:8" x14ac:dyDescent="0.25">
      <c r="A234" s="4"/>
    </row>
    <row r="235" spans="1:8" x14ac:dyDescent="0.25">
      <c r="A235" s="4"/>
      <c r="H235" s="7"/>
    </row>
    <row r="236" spans="1:8" x14ac:dyDescent="0.25">
      <c r="A236" s="4"/>
    </row>
    <row r="237" spans="1:8" x14ac:dyDescent="0.25">
      <c r="A237" s="4"/>
    </row>
    <row r="238" spans="1:8" x14ac:dyDescent="0.25">
      <c r="A238" s="4"/>
      <c r="H238" s="7"/>
    </row>
    <row r="239" spans="1:8" x14ac:dyDescent="0.25">
      <c r="A239" s="4"/>
    </row>
    <row r="240" spans="1:8" x14ac:dyDescent="0.25">
      <c r="A240" s="4"/>
    </row>
    <row r="241" spans="1:8" x14ac:dyDescent="0.25">
      <c r="A241" s="4"/>
    </row>
    <row r="242" spans="1:8" x14ac:dyDescent="0.25">
      <c r="A242" s="4"/>
      <c r="H242" s="7"/>
    </row>
    <row r="243" spans="1:8" x14ac:dyDescent="0.25">
      <c r="A243" s="4"/>
    </row>
    <row r="244" spans="1:8" x14ac:dyDescent="0.25">
      <c r="A244" s="4"/>
    </row>
    <row r="245" spans="1:8" x14ac:dyDescent="0.25">
      <c r="A245" s="4"/>
      <c r="H245" s="7"/>
    </row>
    <row r="246" spans="1:8" x14ac:dyDescent="0.25">
      <c r="A246" s="4"/>
    </row>
    <row r="247" spans="1:8" x14ac:dyDescent="0.25">
      <c r="A247" s="4"/>
    </row>
    <row r="248" spans="1:8" x14ac:dyDescent="0.25">
      <c r="A248" s="8"/>
    </row>
    <row r="249" spans="1:8" x14ac:dyDescent="0.25">
      <c r="A249" s="4"/>
    </row>
    <row r="250" spans="1:8" x14ac:dyDescent="0.25">
      <c r="A250" s="4"/>
    </row>
    <row r="251" spans="1:8" x14ac:dyDescent="0.25">
      <c r="A251" s="4"/>
    </row>
    <row r="252" spans="1:8" x14ac:dyDescent="0.25">
      <c r="A252" s="4"/>
      <c r="H252" s="7"/>
    </row>
    <row r="253" spans="1:8" x14ac:dyDescent="0.25">
      <c r="A253" s="4"/>
    </row>
    <row r="254" spans="1:8" x14ac:dyDescent="0.25">
      <c r="A254" s="4"/>
    </row>
    <row r="255" spans="1:8" x14ac:dyDescent="0.25">
      <c r="A255" s="4"/>
    </row>
    <row r="256" spans="1:8"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8"/>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8"/>
    </row>
    <row r="272" spans="1:1" x14ac:dyDescent="0.25">
      <c r="A272" s="4"/>
    </row>
    <row r="273" spans="1:8" x14ac:dyDescent="0.25">
      <c r="A273" s="4"/>
    </row>
    <row r="274" spans="1:8" x14ac:dyDescent="0.25">
      <c r="A274" s="4"/>
    </row>
    <row r="275" spans="1:8" x14ac:dyDescent="0.25">
      <c r="A275" s="4"/>
    </row>
    <row r="276" spans="1:8" x14ac:dyDescent="0.25">
      <c r="A276" s="4"/>
    </row>
    <row r="277" spans="1:8" x14ac:dyDescent="0.25">
      <c r="A277" s="4"/>
    </row>
    <row r="278" spans="1:8" x14ac:dyDescent="0.25">
      <c r="A278" s="4"/>
    </row>
    <row r="279" spans="1:8" x14ac:dyDescent="0.25">
      <c r="A279" s="4"/>
    </row>
    <row r="280" spans="1:8" x14ac:dyDescent="0.25">
      <c r="A280" s="4"/>
    </row>
    <row r="281" spans="1:8" x14ac:dyDescent="0.25">
      <c r="A281" s="4"/>
      <c r="H281" s="7"/>
    </row>
    <row r="282" spans="1:8" x14ac:dyDescent="0.25">
      <c r="A282" s="4"/>
    </row>
    <row r="283" spans="1:8" x14ac:dyDescent="0.25">
      <c r="A283" s="4"/>
    </row>
    <row r="284" spans="1:8" x14ac:dyDescent="0.25">
      <c r="A284" s="4"/>
    </row>
    <row r="285" spans="1:8" x14ac:dyDescent="0.25">
      <c r="A285" s="4"/>
    </row>
    <row r="286" spans="1:8" x14ac:dyDescent="0.25">
      <c r="A286" s="4"/>
    </row>
    <row r="287" spans="1:8" x14ac:dyDescent="0.25">
      <c r="A287" s="4"/>
    </row>
    <row r="288" spans="1:8" x14ac:dyDescent="0.25">
      <c r="A288" s="4"/>
    </row>
    <row r="289" spans="1:8" x14ac:dyDescent="0.25">
      <c r="A289" s="8"/>
    </row>
    <row r="290" spans="1:8" x14ac:dyDescent="0.25">
      <c r="A290" s="4"/>
      <c r="H290" s="7"/>
    </row>
    <row r="291" spans="1:8" x14ac:dyDescent="0.25">
      <c r="A291" s="4"/>
      <c r="H291" s="7"/>
    </row>
    <row r="292" spans="1:8" x14ac:dyDescent="0.25">
      <c r="A292" s="4"/>
    </row>
    <row r="293" spans="1:8" x14ac:dyDescent="0.25">
      <c r="A293" s="4"/>
      <c r="H293" s="7"/>
    </row>
    <row r="294" spans="1:8" x14ac:dyDescent="0.25">
      <c r="A294" s="4"/>
    </row>
    <row r="295" spans="1:8" x14ac:dyDescent="0.25">
      <c r="A295" s="4"/>
    </row>
    <row r="296" spans="1:8" x14ac:dyDescent="0.25">
      <c r="A296" s="4"/>
    </row>
    <row r="297" spans="1:8" x14ac:dyDescent="0.25">
      <c r="A297" s="4"/>
    </row>
    <row r="298" spans="1:8" x14ac:dyDescent="0.25">
      <c r="A298" s="4"/>
      <c r="H298" s="7"/>
    </row>
    <row r="299" spans="1:8" x14ac:dyDescent="0.25">
      <c r="A299" s="4"/>
    </row>
    <row r="300" spans="1:8" x14ac:dyDescent="0.25">
      <c r="A300" s="4"/>
    </row>
    <row r="301" spans="1:8" x14ac:dyDescent="0.25">
      <c r="A301" s="8"/>
      <c r="H301" s="7"/>
    </row>
    <row r="302" spans="1:8" x14ac:dyDescent="0.25">
      <c r="A302" s="4"/>
    </row>
    <row r="303" spans="1:8" x14ac:dyDescent="0.25">
      <c r="A303" s="4"/>
    </row>
    <row r="304" spans="1:8" x14ac:dyDescent="0.25">
      <c r="A304" s="4"/>
      <c r="H304" s="7"/>
    </row>
    <row r="305" spans="1:8" x14ac:dyDescent="0.25">
      <c r="A305" s="4"/>
    </row>
    <row r="306" spans="1:8" x14ac:dyDescent="0.25">
      <c r="A306" s="4"/>
    </row>
    <row r="307" spans="1:8" x14ac:dyDescent="0.25">
      <c r="A307" s="4"/>
    </row>
    <row r="308" spans="1:8" x14ac:dyDescent="0.25">
      <c r="A308" s="4"/>
      <c r="H308" s="7"/>
    </row>
    <row r="309" spans="1:8" x14ac:dyDescent="0.25">
      <c r="A309" s="4"/>
    </row>
    <row r="310" spans="1:8" x14ac:dyDescent="0.25">
      <c r="A310" s="4"/>
    </row>
    <row r="311" spans="1:8" x14ac:dyDescent="0.25">
      <c r="A311" s="4"/>
    </row>
    <row r="312" spans="1:8" x14ac:dyDescent="0.25">
      <c r="A312" s="4"/>
    </row>
    <row r="313" spans="1:8" x14ac:dyDescent="0.25">
      <c r="A313" s="4"/>
    </row>
    <row r="314" spans="1:8" x14ac:dyDescent="0.25">
      <c r="A314" s="8"/>
    </row>
    <row r="315" spans="1:8" x14ac:dyDescent="0.25">
      <c r="A315" s="4"/>
    </row>
    <row r="316" spans="1:8" x14ac:dyDescent="0.25">
      <c r="A316" s="4"/>
    </row>
    <row r="317" spans="1:8" x14ac:dyDescent="0.25">
      <c r="A317" s="8"/>
    </row>
    <row r="318" spans="1:8" x14ac:dyDescent="0.25">
      <c r="A318" s="4"/>
    </row>
    <row r="319" spans="1:8" x14ac:dyDescent="0.25">
      <c r="A319" s="4"/>
    </row>
    <row r="320" spans="1:8" x14ac:dyDescent="0.25">
      <c r="A320" s="4"/>
    </row>
    <row r="321" spans="1:8" x14ac:dyDescent="0.25">
      <c r="A321" s="4"/>
    </row>
    <row r="322" spans="1:8" x14ac:dyDescent="0.25">
      <c r="A322" s="4"/>
    </row>
    <row r="323" spans="1:8" x14ac:dyDescent="0.25">
      <c r="A323" s="4"/>
      <c r="H323" s="7"/>
    </row>
    <row r="324" spans="1:8" x14ac:dyDescent="0.25">
      <c r="A324" s="4"/>
    </row>
    <row r="325" spans="1:8" x14ac:dyDescent="0.25">
      <c r="A325" s="4"/>
      <c r="H325" s="7"/>
    </row>
    <row r="326" spans="1:8" x14ac:dyDescent="0.25">
      <c r="A326" s="4"/>
    </row>
    <row r="327" spans="1:8" x14ac:dyDescent="0.25">
      <c r="A327" s="4"/>
      <c r="H327" s="7"/>
    </row>
    <row r="328" spans="1:8" x14ac:dyDescent="0.25">
      <c r="A328" s="4"/>
    </row>
    <row r="329" spans="1:8" x14ac:dyDescent="0.25">
      <c r="A329" s="4"/>
    </row>
    <row r="330" spans="1:8" x14ac:dyDescent="0.25">
      <c r="A330" s="4"/>
    </row>
    <row r="331" spans="1:8" x14ac:dyDescent="0.25">
      <c r="A331" s="4"/>
    </row>
    <row r="332" spans="1:8" x14ac:dyDescent="0.25">
      <c r="A332" s="4"/>
    </row>
    <row r="333" spans="1:8" x14ac:dyDescent="0.25">
      <c r="A333" s="4"/>
    </row>
    <row r="334" spans="1:8" x14ac:dyDescent="0.25">
      <c r="A334" s="4"/>
    </row>
    <row r="335" spans="1:8" x14ac:dyDescent="0.25">
      <c r="A335" s="8"/>
    </row>
    <row r="338" spans="1:1" x14ac:dyDescent="0.25">
      <c r="A338" s="4"/>
    </row>
    <row r="339" spans="1:1" x14ac:dyDescent="0.25">
      <c r="A339" s="4"/>
    </row>
    <row r="340" spans="1:1" x14ac:dyDescent="0.25">
      <c r="A340" s="4"/>
    </row>
    <row r="341" spans="1:1" x14ac:dyDescent="0.25">
      <c r="A341" s="4"/>
    </row>
    <row r="343" spans="1:1" x14ac:dyDescent="0.25">
      <c r="A343" s="4"/>
    </row>
    <row r="346" spans="1:1" x14ac:dyDescent="0.25">
      <c r="A346" s="4"/>
    </row>
    <row r="348" spans="1:1" x14ac:dyDescent="0.25">
      <c r="A348" s="4"/>
    </row>
    <row r="353" spans="1:1" x14ac:dyDescent="0.25">
      <c r="A353" s="4"/>
    </row>
    <row r="356" spans="1:1" x14ac:dyDescent="0.25">
      <c r="A356" s="4"/>
    </row>
    <row r="358" spans="1:1" x14ac:dyDescent="0.25">
      <c r="A358"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8"/>
    </row>
    <row r="385" spans="1:8" x14ac:dyDescent="0.25">
      <c r="A385" s="4"/>
    </row>
    <row r="386" spans="1:8" x14ac:dyDescent="0.25">
      <c r="A386" s="4"/>
    </row>
    <row r="387" spans="1:8" x14ac:dyDescent="0.25">
      <c r="A387" s="4"/>
    </row>
    <row r="388" spans="1:8" x14ac:dyDescent="0.25">
      <c r="A388" s="4"/>
    </row>
    <row r="389" spans="1:8" x14ac:dyDescent="0.25">
      <c r="A389" s="4"/>
      <c r="H389" s="7"/>
    </row>
    <row r="390" spans="1:8" x14ac:dyDescent="0.25">
      <c r="A390" s="4"/>
    </row>
    <row r="391" spans="1:8" x14ac:dyDescent="0.25">
      <c r="A391" s="4"/>
    </row>
    <row r="392" spans="1:8" x14ac:dyDescent="0.25">
      <c r="A392" s="4"/>
    </row>
    <row r="393" spans="1:8" x14ac:dyDescent="0.25">
      <c r="A393" s="4"/>
    </row>
    <row r="394" spans="1:8" x14ac:dyDescent="0.25">
      <c r="A394" s="4"/>
    </row>
    <row r="395" spans="1:8" x14ac:dyDescent="0.25">
      <c r="A395" s="4"/>
    </row>
    <row r="396" spans="1:8" x14ac:dyDescent="0.25">
      <c r="A396" s="4"/>
      <c r="H396" s="7"/>
    </row>
    <row r="397" spans="1:8" x14ac:dyDescent="0.25">
      <c r="A397" s="4"/>
    </row>
    <row r="398" spans="1:8" x14ac:dyDescent="0.25">
      <c r="A398" s="4"/>
    </row>
    <row r="399" spans="1:8" x14ac:dyDescent="0.25">
      <c r="A399" s="4"/>
    </row>
    <row r="400" spans="1:8" x14ac:dyDescent="0.25">
      <c r="A400" s="4"/>
    </row>
    <row r="401" spans="1:8" x14ac:dyDescent="0.25">
      <c r="A401" s="4"/>
    </row>
    <row r="402" spans="1:8" x14ac:dyDescent="0.25">
      <c r="A402" s="4"/>
    </row>
    <row r="403" spans="1:8" x14ac:dyDescent="0.25">
      <c r="A403" s="4"/>
    </row>
    <row r="404" spans="1:8" x14ac:dyDescent="0.25">
      <c r="A404" s="4"/>
    </row>
    <row r="405" spans="1:8" x14ac:dyDescent="0.25">
      <c r="A405" s="4"/>
    </row>
    <row r="406" spans="1:8" x14ac:dyDescent="0.25">
      <c r="A406" s="4"/>
    </row>
    <row r="407" spans="1:8" x14ac:dyDescent="0.25">
      <c r="A407" s="4"/>
    </row>
    <row r="408" spans="1:8" x14ac:dyDescent="0.25">
      <c r="A408" s="4"/>
      <c r="H408" s="7"/>
    </row>
    <row r="409" spans="1:8" x14ac:dyDescent="0.25">
      <c r="A409" s="4"/>
      <c r="H409" s="7"/>
    </row>
    <row r="410" spans="1:8" x14ac:dyDescent="0.25">
      <c r="A410" s="8"/>
    </row>
    <row r="411" spans="1:8" x14ac:dyDescent="0.25">
      <c r="A411" s="4"/>
    </row>
    <row r="412" spans="1:8" x14ac:dyDescent="0.25">
      <c r="A412" s="4"/>
      <c r="H412" s="7"/>
    </row>
    <row r="413" spans="1:8" x14ac:dyDescent="0.25">
      <c r="A413" s="4"/>
    </row>
    <row r="414" spans="1:8" x14ac:dyDescent="0.25">
      <c r="A414" s="4"/>
    </row>
    <row r="415" spans="1:8" x14ac:dyDescent="0.25">
      <c r="A415" s="4"/>
    </row>
    <row r="416" spans="1:8" x14ac:dyDescent="0.25">
      <c r="A416" s="4"/>
    </row>
    <row r="417" spans="1:8" x14ac:dyDescent="0.25">
      <c r="A417" s="4"/>
    </row>
    <row r="418" spans="1:8" x14ac:dyDescent="0.25">
      <c r="A418" s="4"/>
    </row>
    <row r="419" spans="1:8" x14ac:dyDescent="0.25">
      <c r="A419" s="4"/>
    </row>
    <row r="420" spans="1:8" x14ac:dyDescent="0.25">
      <c r="A420" s="4"/>
    </row>
    <row r="421" spans="1:8" x14ac:dyDescent="0.25">
      <c r="A421" s="4"/>
    </row>
    <row r="422" spans="1:8" x14ac:dyDescent="0.25">
      <c r="A422" s="4"/>
    </row>
    <row r="423" spans="1:8" x14ac:dyDescent="0.25">
      <c r="A423" s="4"/>
    </row>
    <row r="424" spans="1:8" x14ac:dyDescent="0.25">
      <c r="A424" s="4"/>
      <c r="H424" s="7"/>
    </row>
    <row r="425" spans="1:8" x14ac:dyDescent="0.25">
      <c r="A425" s="4"/>
    </row>
    <row r="426" spans="1:8" x14ac:dyDescent="0.25">
      <c r="A426" s="4"/>
    </row>
    <row r="427" spans="1:8" x14ac:dyDescent="0.25">
      <c r="A427" s="4"/>
    </row>
    <row r="428" spans="1:8" x14ac:dyDescent="0.25">
      <c r="A428" s="4"/>
    </row>
    <row r="429" spans="1:8" x14ac:dyDescent="0.25">
      <c r="A429" s="4"/>
    </row>
    <row r="430" spans="1:8" x14ac:dyDescent="0.25">
      <c r="A430" s="4"/>
    </row>
    <row r="431" spans="1:8" x14ac:dyDescent="0.25">
      <c r="A431" s="4"/>
    </row>
    <row r="432" spans="1:8"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8"/>
    </row>
    <row r="439" spans="1:1" x14ac:dyDescent="0.25">
      <c r="A439" s="4"/>
    </row>
    <row r="440" spans="1:1" x14ac:dyDescent="0.25">
      <c r="A440" s="8"/>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8" x14ac:dyDescent="0.25">
      <c r="A449" s="4"/>
    </row>
    <row r="450" spans="1:8" x14ac:dyDescent="0.25">
      <c r="A450" s="4"/>
    </row>
    <row r="451" spans="1:8" x14ac:dyDescent="0.25">
      <c r="A451" s="4"/>
    </row>
    <row r="452" spans="1:8" x14ac:dyDescent="0.25">
      <c r="A452" s="4"/>
    </row>
    <row r="453" spans="1:8" x14ac:dyDescent="0.25">
      <c r="A453" s="8"/>
    </row>
    <row r="454" spans="1:8" x14ac:dyDescent="0.25">
      <c r="A454" s="4"/>
    </row>
    <row r="455" spans="1:8" x14ac:dyDescent="0.25">
      <c r="A455" s="4"/>
      <c r="H455" s="7"/>
    </row>
    <row r="456" spans="1:8" x14ac:dyDescent="0.25">
      <c r="A456" s="4"/>
    </row>
    <row r="457" spans="1:8" x14ac:dyDescent="0.25">
      <c r="A457" s="4"/>
    </row>
    <row r="458" spans="1:8" x14ac:dyDescent="0.25">
      <c r="A458" s="4"/>
    </row>
    <row r="459" spans="1:8" x14ac:dyDescent="0.25">
      <c r="A459" s="4"/>
    </row>
    <row r="460" spans="1:8" x14ac:dyDescent="0.25">
      <c r="A460" s="4"/>
    </row>
    <row r="461" spans="1:8" x14ac:dyDescent="0.25">
      <c r="A461" s="4"/>
    </row>
    <row r="462" spans="1:8" x14ac:dyDescent="0.25">
      <c r="A462" s="4"/>
    </row>
    <row r="463" spans="1:8" x14ac:dyDescent="0.25">
      <c r="A463" s="4"/>
    </row>
    <row r="464" spans="1:8"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8" x14ac:dyDescent="0.25">
      <c r="A481" s="4"/>
    </row>
    <row r="482" spans="1:8" x14ac:dyDescent="0.25">
      <c r="A482" s="4"/>
    </row>
    <row r="483" spans="1:8" x14ac:dyDescent="0.25">
      <c r="A483" s="4"/>
    </row>
    <row r="484" spans="1:8" x14ac:dyDescent="0.25">
      <c r="A484" s="4"/>
    </row>
    <row r="485" spans="1:8" x14ac:dyDescent="0.25">
      <c r="A485" s="4"/>
    </row>
    <row r="486" spans="1:8" x14ac:dyDescent="0.25">
      <c r="A486" s="4"/>
    </row>
    <row r="487" spans="1:8" x14ac:dyDescent="0.25">
      <c r="A487" s="4"/>
    </row>
    <row r="488" spans="1:8" x14ac:dyDescent="0.25">
      <c r="A488" s="4"/>
    </row>
    <row r="489" spans="1:8" x14ac:dyDescent="0.25">
      <c r="A489" s="4"/>
      <c r="H489" s="7"/>
    </row>
    <row r="490" spans="1:8" x14ac:dyDescent="0.25">
      <c r="A490" s="4"/>
    </row>
    <row r="491" spans="1:8" x14ac:dyDescent="0.25">
      <c r="A491" s="4"/>
    </row>
    <row r="492" spans="1:8" x14ac:dyDescent="0.25">
      <c r="A492" s="4"/>
    </row>
    <row r="493" spans="1:8" x14ac:dyDescent="0.25">
      <c r="A493" s="4"/>
    </row>
    <row r="494" spans="1:8" x14ac:dyDescent="0.25">
      <c r="A494" s="4"/>
    </row>
    <row r="495" spans="1:8" x14ac:dyDescent="0.25">
      <c r="A495" s="4"/>
    </row>
    <row r="496" spans="1:8" x14ac:dyDescent="0.25">
      <c r="A496" s="4"/>
    </row>
    <row r="497" spans="1:8" x14ac:dyDescent="0.25">
      <c r="A497" s="4"/>
    </row>
    <row r="498" spans="1:8" x14ac:dyDescent="0.25">
      <c r="A498" s="4"/>
    </row>
    <row r="499" spans="1:8" x14ac:dyDescent="0.25">
      <c r="A499" s="4"/>
    </row>
    <row r="500" spans="1:8" x14ac:dyDescent="0.25">
      <c r="A500" s="4"/>
    </row>
    <row r="501" spans="1:8" x14ac:dyDescent="0.25">
      <c r="A501" s="4"/>
    </row>
    <row r="502" spans="1:8" x14ac:dyDescent="0.25">
      <c r="A502" s="4"/>
    </row>
    <row r="503" spans="1:8" x14ac:dyDescent="0.25">
      <c r="A503" s="4"/>
    </row>
    <row r="504" spans="1:8" x14ac:dyDescent="0.25">
      <c r="A504" s="4"/>
    </row>
    <row r="505" spans="1:8" x14ac:dyDescent="0.25">
      <c r="A505" s="4"/>
    </row>
    <row r="506" spans="1:8" x14ac:dyDescent="0.25">
      <c r="A506" s="4"/>
    </row>
    <row r="507" spans="1:8" x14ac:dyDescent="0.25">
      <c r="A507" s="8"/>
    </row>
    <row r="508" spans="1:8" x14ac:dyDescent="0.25">
      <c r="A508" s="4"/>
      <c r="H508" s="7"/>
    </row>
    <row r="509" spans="1:8" x14ac:dyDescent="0.25">
      <c r="A509" s="4"/>
    </row>
    <row r="510" spans="1:8" x14ac:dyDescent="0.25">
      <c r="A510" s="4"/>
    </row>
    <row r="511" spans="1:8" x14ac:dyDescent="0.25">
      <c r="A511" s="4"/>
    </row>
    <row r="512" spans="1:8" x14ac:dyDescent="0.25">
      <c r="A512" s="4"/>
    </row>
    <row r="513" spans="1:1" x14ac:dyDescent="0.25">
      <c r="A513" s="4"/>
    </row>
    <row r="514" spans="1:1" x14ac:dyDescent="0.25">
      <c r="A514" s="8"/>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8"/>
    </row>
    <row r="540" spans="1:1" x14ac:dyDescent="0.25">
      <c r="A540" s="4"/>
    </row>
    <row r="541" spans="1:1" x14ac:dyDescent="0.25">
      <c r="A541" s="4"/>
    </row>
    <row r="542" spans="1:1" x14ac:dyDescent="0.25">
      <c r="A542" s="4"/>
    </row>
    <row r="543" spans="1:1" x14ac:dyDescent="0.25">
      <c r="A543" s="4"/>
    </row>
    <row r="544" spans="1:1" x14ac:dyDescent="0.25">
      <c r="A544" s="4"/>
    </row>
    <row r="545" spans="1:8" x14ac:dyDescent="0.25">
      <c r="A545" s="4"/>
    </row>
    <row r="546" spans="1:8" x14ac:dyDescent="0.25">
      <c r="A546" s="4"/>
      <c r="H546" s="7"/>
    </row>
    <row r="547" spans="1:8" x14ac:dyDescent="0.25">
      <c r="A547" s="4"/>
      <c r="H547" s="7"/>
    </row>
    <row r="548" spans="1:8" x14ac:dyDescent="0.25">
      <c r="A548" s="4"/>
    </row>
    <row r="549" spans="1:8" x14ac:dyDescent="0.25">
      <c r="A549" s="4"/>
    </row>
    <row r="550" spans="1:8" x14ac:dyDescent="0.25">
      <c r="A550" s="4"/>
    </row>
    <row r="551" spans="1:8" x14ac:dyDescent="0.25">
      <c r="A551" s="8"/>
    </row>
    <row r="552" spans="1:8" x14ac:dyDescent="0.25">
      <c r="A552" s="4"/>
    </row>
    <row r="553" spans="1:8" x14ac:dyDescent="0.25">
      <c r="A553" s="8"/>
    </row>
    <row r="554" spans="1:8" x14ac:dyDescent="0.25">
      <c r="A554" s="4"/>
    </row>
    <row r="555" spans="1:8" x14ac:dyDescent="0.25">
      <c r="A555" s="4"/>
    </row>
    <row r="556" spans="1:8" x14ac:dyDescent="0.25">
      <c r="A556" s="4"/>
      <c r="H556" s="7"/>
    </row>
    <row r="557" spans="1:8" x14ac:dyDescent="0.25">
      <c r="A557" s="4"/>
    </row>
    <row r="558" spans="1:8" x14ac:dyDescent="0.25">
      <c r="A558" s="4"/>
      <c r="H558" s="7"/>
    </row>
    <row r="559" spans="1:8" x14ac:dyDescent="0.25">
      <c r="A559" s="8"/>
    </row>
    <row r="560" spans="1:8" x14ac:dyDescent="0.25">
      <c r="A560" s="4"/>
    </row>
    <row r="561" spans="1:8" x14ac:dyDescent="0.25">
      <c r="A561" s="4"/>
    </row>
    <row r="562" spans="1:8" x14ac:dyDescent="0.25">
      <c r="A562" s="4"/>
    </row>
    <row r="563" spans="1:8" x14ac:dyDescent="0.25">
      <c r="A563" s="4"/>
    </row>
    <row r="564" spans="1:8" x14ac:dyDescent="0.25">
      <c r="A564" s="4"/>
    </row>
    <row r="565" spans="1:8" x14ac:dyDescent="0.25">
      <c r="A565" s="4"/>
    </row>
    <row r="566" spans="1:8" x14ac:dyDescent="0.25">
      <c r="A566" s="4"/>
    </row>
    <row r="567" spans="1:8" x14ac:dyDescent="0.25">
      <c r="A567" s="4"/>
    </row>
    <row r="568" spans="1:8" x14ac:dyDescent="0.25">
      <c r="A568" s="4"/>
    </row>
    <row r="569" spans="1:8" x14ac:dyDescent="0.25">
      <c r="A569" s="4"/>
    </row>
    <row r="570" spans="1:8" x14ac:dyDescent="0.25">
      <c r="A570" s="4"/>
    </row>
    <row r="571" spans="1:8" x14ac:dyDescent="0.25">
      <c r="A571" s="4"/>
    </row>
    <row r="572" spans="1:8" x14ac:dyDescent="0.25">
      <c r="A572" s="4"/>
      <c r="H572" s="7"/>
    </row>
    <row r="573" spans="1:8" x14ac:dyDescent="0.25">
      <c r="A573" s="4"/>
    </row>
    <row r="574" spans="1:8" x14ac:dyDescent="0.25">
      <c r="A574" s="4"/>
      <c r="H574" s="7"/>
    </row>
    <row r="575" spans="1:8" x14ac:dyDescent="0.25">
      <c r="A575" s="8"/>
      <c r="H575" s="7"/>
    </row>
    <row r="576" spans="1:8" x14ac:dyDescent="0.25">
      <c r="A576" s="4"/>
    </row>
    <row r="577" spans="1:8" x14ac:dyDescent="0.25">
      <c r="A577" s="4"/>
    </row>
    <row r="578" spans="1:8" x14ac:dyDescent="0.25">
      <c r="A578" s="4"/>
    </row>
    <row r="579" spans="1:8" x14ac:dyDescent="0.25">
      <c r="A579" s="4"/>
      <c r="H579" s="7"/>
    </row>
    <row r="580" spans="1:8" x14ac:dyDescent="0.25">
      <c r="A580" s="4"/>
    </row>
    <row r="581" spans="1:8" x14ac:dyDescent="0.25">
      <c r="A581" s="4"/>
    </row>
    <row r="582" spans="1:8" x14ac:dyDescent="0.25">
      <c r="A582" s="4"/>
    </row>
    <row r="583" spans="1:8" x14ac:dyDescent="0.25">
      <c r="A583" s="4"/>
    </row>
    <row r="584" spans="1:8" x14ac:dyDescent="0.25">
      <c r="A584" s="8"/>
    </row>
    <row r="585" spans="1:8" x14ac:dyDescent="0.25">
      <c r="A585" s="4"/>
    </row>
    <row r="586" spans="1:8" x14ac:dyDescent="0.25">
      <c r="A586" s="4"/>
      <c r="H586" s="7"/>
    </row>
    <row r="587" spans="1:8" x14ac:dyDescent="0.25">
      <c r="A587" s="4"/>
      <c r="H587" s="7"/>
    </row>
    <row r="588" spans="1:8" x14ac:dyDescent="0.25">
      <c r="A588" s="4"/>
    </row>
    <row r="596" spans="8:8" x14ac:dyDescent="0.25">
      <c r="H596" s="7"/>
    </row>
    <row r="634" spans="8:8" x14ac:dyDescent="0.25">
      <c r="H634" s="7"/>
    </row>
    <row r="655" spans="8:8" x14ac:dyDescent="0.25">
      <c r="H655" s="7"/>
    </row>
    <row r="671" spans="8:8" x14ac:dyDescent="0.25">
      <c r="H671" s="7"/>
    </row>
    <row r="685" customFormat="1" x14ac:dyDescent="0.25"/>
    <row r="686" customFormat="1" x14ac:dyDescent="0.25"/>
    <row r="687" customFormat="1" x14ac:dyDescent="0.25"/>
    <row r="688" customFormat="1" x14ac:dyDescent="0.25"/>
    <row r="690" spans="8:8" x14ac:dyDescent="0.25">
      <c r="H690" s="7"/>
    </row>
  </sheetData>
  <conditionalFormatting sqref="A2:I9999">
    <cfRule type="expression" dxfId="45" priority="1">
      <formula>COUNTA(INDIRECT("A"&amp;ROW()&amp;":T"&amp;ROW()))</formula>
    </cfRule>
  </conditionalFormatting>
  <dataValidations count="1">
    <dataValidation type="list" allowBlank="1" showInputMessage="1" showErrorMessage="1" sqref="I1:I1048576" xr:uid="{672DEB64-A8F8-43F8-90DD-046F34BCD60C}">
      <formula1>"VIVIENDA,EDUCACIÓN, ARTE Y CULTURA, SALUD,VESTIMENTA,ALIMENTACIÓN,TURISMO"</formula1>
    </dataValidation>
  </dataValidation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276FC-E375-453A-A550-91B5AE4ADA16}">
  <sheetPr codeName="Hoja16" filterMode="1">
    <tabColor rgb="FF0070C0"/>
    <pageSetUpPr fitToPage="1"/>
  </sheetPr>
  <dimension ref="A1:O275"/>
  <sheetViews>
    <sheetView showGridLines="0" zoomScale="90" zoomScaleNormal="90" workbookViewId="0">
      <selection activeCell="C2" sqref="C2"/>
    </sheetView>
  </sheetViews>
  <sheetFormatPr baseColWidth="10" defaultRowHeight="15" x14ac:dyDescent="0.25"/>
  <cols>
    <col min="1" max="1" width="5.85546875" customWidth="1"/>
    <col min="2" max="2" width="0.28515625" customWidth="1"/>
    <col min="3" max="3" width="11" customWidth="1"/>
    <col min="4" max="4" width="43.85546875" customWidth="1"/>
    <col min="5" max="5" width="13.28515625" customWidth="1"/>
    <col min="6" max="6" width="18" customWidth="1"/>
    <col min="7" max="7" width="21.85546875" customWidth="1"/>
    <col min="8" max="8" width="16.7109375" customWidth="1"/>
    <col min="9" max="9" width="16.28515625" customWidth="1"/>
    <col min="10" max="12" width="14.7109375" customWidth="1"/>
    <col min="13" max="13" width="11.7109375" style="118" customWidth="1"/>
    <col min="14" max="51" width="14.28515625" customWidth="1"/>
  </cols>
  <sheetData>
    <row r="1" spans="1:15" ht="20.25" customHeight="1" x14ac:dyDescent="0.35">
      <c r="A1" s="251"/>
      <c r="B1" s="252"/>
      <c r="C1" s="253" t="s">
        <v>1330</v>
      </c>
      <c r="D1" s="254">
        <v>2024</v>
      </c>
      <c r="E1" s="255"/>
      <c r="F1" s="256" t="s">
        <v>1331</v>
      </c>
      <c r="G1" s="255"/>
      <c r="H1" s="257"/>
      <c r="I1" s="257"/>
      <c r="J1" s="257"/>
      <c r="K1" s="258"/>
      <c r="L1" s="258"/>
      <c r="N1" s="259" t="s">
        <v>1332</v>
      </c>
      <c r="O1" s="260" t="str">
        <f>IF(C$2="ANUAL","1/1/"&amp;D1,IF(C$2="MESES",TABLAS!BH$17,TABLAS!BI$18))</f>
        <v>1/1/2024</v>
      </c>
    </row>
    <row r="2" spans="1:15" ht="21.75" thickBot="1" x14ac:dyDescent="0.4">
      <c r="A2" s="261"/>
      <c r="B2" s="252"/>
      <c r="C2" s="253" t="s">
        <v>34</v>
      </c>
      <c r="D2" s="262" t="s">
        <v>241</v>
      </c>
      <c r="E2" s="255"/>
      <c r="F2" s="256" t="str">
        <f>"RUC: "&amp;[1]ADMI!J14</f>
        <v xml:space="preserve">RUC: </v>
      </c>
      <c r="G2" s="255"/>
      <c r="H2" s="257"/>
      <c r="I2" s="257"/>
      <c r="J2" s="257"/>
      <c r="K2" s="258"/>
      <c r="L2" s="258"/>
      <c r="N2" s="259" t="s">
        <v>1333</v>
      </c>
      <c r="O2" s="260" t="str">
        <f>IF(C$2="ANUAL","31/12/"&amp;D1,TABLAS!BI$17)</f>
        <v>31/12/2024</v>
      </c>
    </row>
    <row r="3" spans="1:15" ht="15.75" thickBot="1" x14ac:dyDescent="0.3">
      <c r="A3" s="263" t="s">
        <v>1334</v>
      </c>
      <c r="C3" s="264" t="s">
        <v>1335</v>
      </c>
      <c r="D3" s="265"/>
      <c r="E3" s="266"/>
      <c r="F3" s="265"/>
      <c r="G3" s="265"/>
      <c r="H3" s="265"/>
      <c r="I3" s="265"/>
      <c r="J3" s="265"/>
      <c r="K3" s="265"/>
      <c r="L3" s="267"/>
    </row>
    <row r="4" spans="1:15" ht="39" thickBot="1" x14ac:dyDescent="0.3">
      <c r="A4" s="263" t="s">
        <v>1334</v>
      </c>
      <c r="C4" s="268" t="s">
        <v>1336</v>
      </c>
      <c r="D4" s="269" t="s">
        <v>1337</v>
      </c>
      <c r="E4" s="270" t="s">
        <v>1338</v>
      </c>
      <c r="F4" s="271" t="s">
        <v>1339</v>
      </c>
      <c r="G4" s="271" t="s">
        <v>1168</v>
      </c>
      <c r="H4" s="271" t="s">
        <v>1169</v>
      </c>
      <c r="I4" s="271" t="s">
        <v>1340</v>
      </c>
      <c r="J4" s="271" t="s">
        <v>1341</v>
      </c>
      <c r="K4" s="271" t="s">
        <v>1171</v>
      </c>
      <c r="L4" s="271" t="s">
        <v>1172</v>
      </c>
      <c r="M4" s="272">
        <v>10000</v>
      </c>
    </row>
    <row r="5" spans="1:15" ht="15.75" thickBot="1" x14ac:dyDescent="0.3">
      <c r="A5" s="263" t="str">
        <f t="shared" ref="A5:A48" ca="1" si="0">IF(E5&gt;0,"OK","")</f>
        <v>OK</v>
      </c>
      <c r="C5" s="273" t="str">
        <f>MID(TABLAS!E3,1,2)</f>
        <v>01</v>
      </c>
      <c r="D5" s="274" t="str">
        <f>MID(TABLAS!E3,4,80)</f>
        <v>Factura</v>
      </c>
      <c r="E5" s="275">
        <f t="shared" ref="E5:E46" ca="1" si="1">IF(D5="",0,COUNTIFS(INDIRECT("COMPRAS!F$2:F"&amp;topesuma),C5&amp;"-"&amp;D5,INDIRECT("COMPRAS!M$2:M"&amp;topesuma),"&gt;="&amp;$O$1,INDIRECT("COMPRAS!M$2:M"&amp;topesuma),"&lt;="&amp;$O$2)+COUNTIFS(INDIRECT("COMPRAS!F$2:F"&amp;topesuma),C5,INDIRECT("COMPRAS!M$2:M"&amp;topesuma),"&gt;="&amp;$O$1,INDIRECT("COMPRAS!M$2:M"&amp;topesuma),"&lt;="&amp;$O$2))</f>
        <v>6</v>
      </c>
      <c r="F5" s="276">
        <f t="shared" ref="F5:F46" ca="1" si="2">SUMIFS(INDIRECT("COMPRAS!P$2:P"&amp;topesuma),INDIRECT("COMPRAS!F$2:F"&amp;topesuma),C5&amp;"-"&amp;D5,INDIRECT("COMPRAS!M$2:M"&amp;topesuma),"&gt;="&amp;$O$1,INDIRECT("COMPRAS!M$2:M"&amp;topesuma),"&lt;="&amp;$O$2)+SUMIFS(INDIRECT("COMPRAS!P$2:P"&amp;topesuma),INDIRECT("COMPRAS!F$2:F"&amp;topesuma),C5,INDIRECT("COMPRAS!M$2:M"&amp;topesuma),"&gt;="&amp;$O$1,INDIRECT("COMPRAS!M$2:M"&amp;topesuma),"&lt;="&amp;$O$2)</f>
        <v>93.759999999999991</v>
      </c>
      <c r="G5" s="277">
        <f t="shared" ref="G5:G46" ca="1" si="3">SUMIFS(INDIRECT("COMPRAS!Q$2:Q"&amp;topesuma),INDIRECT("COMPRAS!F$2:F"&amp;topesuma),C5&amp;"-"&amp;D5,INDIRECT("COMPRAS!M$2:M"&amp;topesuma),"&gt;="&amp;$O$1,INDIRECT("COMPRAS!M$2:M"&amp;topesuma),"&lt;="&amp;$O$2)+SUMIFS(INDIRECT("COMPRAS!Q$2:Q"&amp;topesuma),INDIRECT("COMPRAS!F$2:F"&amp;topesuma),C5,INDIRECT("COMPRAS!M$2:M"&amp;topesuma),"&gt;="&amp;$O$1,INDIRECT("COMPRAS!M$2:M"&amp;topesuma),"&lt;="&amp;$O$2)</f>
        <v>49.76</v>
      </c>
      <c r="H5" s="277">
        <f t="shared" ref="H5:H46" ca="1" si="4">SUMIFS(INDIRECT("COMPRAS!R$2:R"&amp;topesuma),INDIRECT("COMPRAS!F$2:F"&amp;topesuma),C5&amp;"-"&amp;D5,INDIRECT("COMPRAS!M$2:M"&amp;topesuma),"&gt;="&amp;$O$1,INDIRECT("COMPRAS!M$2:M"&amp;topesuma),"&lt;="&amp;$O$2)+SUMIFS(INDIRECT("COMPRAS!R$2:R"&amp;topesuma),INDIRECT("COMPRAS!F$2:F"&amp;topesuma),C5,INDIRECT("COMPRAS!M$2:M"&amp;topesuma),"&gt;="&amp;$O$1,INDIRECT("COMPRAS!M$2:M"&amp;topesuma),"&lt;="&amp;$O$2)</f>
        <v>13.879999999999999</v>
      </c>
      <c r="I5" s="277">
        <f t="shared" ref="I5:I46" ca="1" si="5">SUMIFS(INDIRECT("COMPRAS!O$2:O"&amp;topesuma),INDIRECT("COMPRAS!F$2:F"&amp;topesuma),C5&amp;"-"&amp;D5,INDIRECT("COMPRAS!M$2:M"&amp;topesuma),"&gt;="&amp;$O$1,INDIRECT("COMPRAS!M$2:M"&amp;topesuma),"&lt;="&amp;$O$2)+SUMIFS(INDIRECT("COMPRAS!O$2:O"&amp;topesuma),INDIRECT("COMPRAS!F$2:F"&amp;topesuma),C5,INDIRECT("COMPRAS!M$2:M"&amp;topesuma),"&gt;="&amp;$O$1,INDIRECT("COMPRAS!M$2:M"&amp;topesuma),"&lt;="&amp;$O$2)</f>
        <v>19.32</v>
      </c>
      <c r="J5" s="277">
        <f t="shared" ref="J5:J46" ca="1" si="6">SUMIFS(INDIRECT("COMPRAS!S$2:S"&amp;topesuma),INDIRECT("COMPRAS!F$2:F"&amp;topesuma),C5&amp;"-"&amp;D5,INDIRECT("COMPRAS!M$2:M"&amp;topesuma),"&gt;="&amp;$O$1,INDIRECT("COMPRAS!M$2:M"&amp;topesuma),"&lt;="&amp;$O$2)+SUMIFS(INDIRECT("COMPRAS!S$2:S"&amp;topesuma),INDIRECT("COMPRAS!F$2:F"&amp;topesuma),C5,INDIRECT("COMPRAS!M$2:M"&amp;topesuma),"&gt;="&amp;$O$1,INDIRECT("COMPRAS!M$2:M"&amp;topesuma),"&lt;="&amp;$O$2)</f>
        <v>22.32</v>
      </c>
      <c r="K5" s="277">
        <f t="shared" ref="K5:K46" ca="1" si="7">SUMIFS(INDIRECT("COMPRAS!T$2:T"&amp;topesuma),INDIRECT("COMPRAS!F$2:F"&amp;topesuma),C5&amp;"-"&amp;D5,INDIRECT("COMPRAS!M$2:M"&amp;topesuma),"&gt;="&amp;$O$1,INDIRECT("COMPRAS!M$2:M"&amp;topesuma),"&lt;="&amp;$O$2)+SUMIFS(INDIRECT("COMPRAS!T$2:T"&amp;topesuma),INDIRECT("COMPRAS!F$2:F"&amp;topesuma),C5,INDIRECT("COMPRAS!M$2:M"&amp;topesuma),"&gt;="&amp;$O$1,INDIRECT("COMPRAS!M$2:M"&amp;topesuma),"&lt;="&amp;$O$2)</f>
        <v>55.1</v>
      </c>
      <c r="L5" s="277">
        <f t="shared" ref="L5:L46" ca="1" si="8">SUMIFS(INDIRECT("COMPRAS!U$2:U"&amp;topesuma),INDIRECT("COMPRAS!F$2:F"&amp;topesuma),C5&amp;"-"&amp;D5,INDIRECT("COMPRAS!M$2:M"&amp;topesuma),"&gt;="&amp;$O$1,INDIRECT("COMPRAS!M$2:M"&amp;topesuma),"&lt;="&amp;$O$2)+SUMIFS(INDIRECT("COMPRAS!U$2:U"&amp;topesuma),INDIRECT("COMPRAS!F$2:F"&amp;topesuma),C5,INDIRECT("COMPRAS!M$2:M"&amp;topesuma),"&gt;="&amp;$O$1,INDIRECT("COMPRAS!M$2:M"&amp;topesuma),"&lt;="&amp;$O$2)</f>
        <v>51.5</v>
      </c>
    </row>
    <row r="6" spans="1:15" ht="15.75" thickBot="1" x14ac:dyDescent="0.3">
      <c r="A6" s="263" t="str">
        <f t="shared" ca="1" si="0"/>
        <v/>
      </c>
      <c r="C6" s="273" t="str">
        <f>MID(TABLAS!E4,1,2)</f>
        <v>02</v>
      </c>
      <c r="D6" s="274" t="str">
        <f>MID(TABLAS!E4,4,80)</f>
        <v>Nota o boleta de venta</v>
      </c>
      <c r="E6" s="275">
        <f t="shared" ca="1" si="1"/>
        <v>0</v>
      </c>
      <c r="F6" s="276">
        <f t="shared" ca="1" si="2"/>
        <v>0</v>
      </c>
      <c r="G6" s="277">
        <f t="shared" ca="1" si="3"/>
        <v>0</v>
      </c>
      <c r="H6" s="277">
        <f t="shared" ca="1" si="4"/>
        <v>0</v>
      </c>
      <c r="I6" s="277">
        <f t="shared" ca="1" si="5"/>
        <v>0</v>
      </c>
      <c r="J6" s="277">
        <f t="shared" ca="1" si="6"/>
        <v>0</v>
      </c>
      <c r="K6" s="277">
        <f t="shared" ca="1" si="7"/>
        <v>0</v>
      </c>
      <c r="L6" s="277">
        <f t="shared" ca="1" si="8"/>
        <v>0</v>
      </c>
    </row>
    <row r="7" spans="1:15" ht="15.75" thickBot="1" x14ac:dyDescent="0.3">
      <c r="A7" s="263" t="str">
        <f t="shared" ca="1" si="0"/>
        <v>OK</v>
      </c>
      <c r="C7" s="273" t="str">
        <f>MID(TABLAS!E5,1,2)</f>
        <v>03</v>
      </c>
      <c r="D7" s="274" t="str">
        <f>MID(TABLAS!E5,4,80)</f>
        <v>Liquidación de compra de Bienes o Prestación de servicios</v>
      </c>
      <c r="E7" s="275">
        <f t="shared" ca="1" si="1"/>
        <v>6</v>
      </c>
      <c r="F7" s="276">
        <f t="shared" ca="1" si="2"/>
        <v>93.759999999999991</v>
      </c>
      <c r="G7" s="277">
        <f t="shared" ca="1" si="3"/>
        <v>49.76</v>
      </c>
      <c r="H7" s="277">
        <f t="shared" ca="1" si="4"/>
        <v>13.879999999999999</v>
      </c>
      <c r="I7" s="277">
        <f t="shared" ca="1" si="5"/>
        <v>19.32</v>
      </c>
      <c r="J7" s="277">
        <f t="shared" ca="1" si="6"/>
        <v>22.32</v>
      </c>
      <c r="K7" s="277">
        <f t="shared" ca="1" si="7"/>
        <v>105.1</v>
      </c>
      <c r="L7" s="277">
        <f t="shared" ca="1" si="8"/>
        <v>101.5</v>
      </c>
    </row>
    <row r="8" spans="1:15" ht="15.75" thickBot="1" x14ac:dyDescent="0.3">
      <c r="A8" s="263" t="str">
        <f t="shared" ca="1" si="0"/>
        <v>OK</v>
      </c>
      <c r="C8" s="273" t="str">
        <f>MID(TABLAS!E6,1,2)</f>
        <v>04</v>
      </c>
      <c r="D8" s="274" t="str">
        <f>MID(TABLAS!E6,4,80)</f>
        <v>N/C Compras</v>
      </c>
      <c r="E8" s="275">
        <f t="shared" ca="1" si="1"/>
        <v>4</v>
      </c>
      <c r="F8" s="276">
        <f t="shared" ca="1" si="2"/>
        <v>13.76</v>
      </c>
      <c r="G8" s="277">
        <f t="shared" ca="1" si="3"/>
        <v>49.76</v>
      </c>
      <c r="H8" s="277">
        <f t="shared" ca="1" si="4"/>
        <v>13.879999999999999</v>
      </c>
      <c r="I8" s="277">
        <f t="shared" ca="1" si="5"/>
        <v>19.32</v>
      </c>
      <c r="J8" s="277">
        <f t="shared" ca="1" si="6"/>
        <v>22.32</v>
      </c>
      <c r="K8" s="277">
        <f t="shared" ca="1" si="7"/>
        <v>5.0999999999999996</v>
      </c>
      <c r="L8" s="277">
        <f t="shared" ca="1" si="8"/>
        <v>1.5</v>
      </c>
      <c r="M8"/>
    </row>
    <row r="9" spans="1:15" ht="15.75" hidden="1" thickBot="1" x14ac:dyDescent="0.3">
      <c r="A9" s="263" t="str">
        <f t="shared" ca="1" si="0"/>
        <v>OK</v>
      </c>
      <c r="C9" s="273" t="str">
        <f>MID(TABLAS!E7,1,2)</f>
        <v>05</v>
      </c>
      <c r="D9" s="274" t="str">
        <f>MID(TABLAS!E7,4,80)</f>
        <v>N/D Compras</v>
      </c>
      <c r="E9" s="275">
        <f t="shared" ca="1" si="1"/>
        <v>4</v>
      </c>
      <c r="F9" s="276">
        <f t="shared" ca="1" si="2"/>
        <v>13.76</v>
      </c>
      <c r="G9" s="277">
        <f t="shared" ca="1" si="3"/>
        <v>49.76</v>
      </c>
      <c r="H9" s="277">
        <f t="shared" ca="1" si="4"/>
        <v>13.879999999999999</v>
      </c>
      <c r="I9" s="277">
        <f t="shared" ca="1" si="5"/>
        <v>19.32</v>
      </c>
      <c r="J9" s="277">
        <f t="shared" ca="1" si="6"/>
        <v>22.32</v>
      </c>
      <c r="K9" s="277">
        <f t="shared" ca="1" si="7"/>
        <v>5.0999999999999996</v>
      </c>
      <c r="L9" s="277">
        <f t="shared" ca="1" si="8"/>
        <v>1.5</v>
      </c>
    </row>
    <row r="10" spans="1:15" ht="15.75" hidden="1" thickBot="1" x14ac:dyDescent="0.3">
      <c r="A10" s="263" t="str">
        <f t="shared" ca="1" si="0"/>
        <v/>
      </c>
      <c r="C10" s="273" t="str">
        <f>MID(TABLAS!E8,1,2)</f>
        <v>08</v>
      </c>
      <c r="D10" s="274" t="str">
        <f>MID(TABLAS!E8,4,80)</f>
        <v>Boletos o entradas a espectáculos públicos</v>
      </c>
      <c r="E10" s="275">
        <f t="shared" ca="1" si="1"/>
        <v>0</v>
      </c>
      <c r="F10" s="276">
        <f t="shared" ca="1" si="2"/>
        <v>0</v>
      </c>
      <c r="G10" s="277">
        <f t="shared" ca="1" si="3"/>
        <v>0</v>
      </c>
      <c r="H10" s="277">
        <f t="shared" ca="1" si="4"/>
        <v>0</v>
      </c>
      <c r="I10" s="277">
        <f t="shared" ca="1" si="5"/>
        <v>0</v>
      </c>
      <c r="J10" s="277">
        <f t="shared" ca="1" si="6"/>
        <v>0</v>
      </c>
      <c r="K10" s="277">
        <f t="shared" ca="1" si="7"/>
        <v>0</v>
      </c>
      <c r="L10" s="277">
        <f t="shared" ca="1" si="8"/>
        <v>0</v>
      </c>
    </row>
    <row r="11" spans="1:15" ht="15.75" hidden="1" thickBot="1" x14ac:dyDescent="0.3">
      <c r="A11" s="263" t="str">
        <f t="shared" ca="1" si="0"/>
        <v/>
      </c>
      <c r="C11" s="273" t="str">
        <f>MID(TABLAS!E9,1,2)</f>
        <v>09</v>
      </c>
      <c r="D11" s="274" t="str">
        <f>MID(TABLAS!E9,4,80)</f>
        <v>Tiquetes o vales emitidos por máquinas registradoras</v>
      </c>
      <c r="E11" s="275">
        <f t="shared" ca="1" si="1"/>
        <v>0</v>
      </c>
      <c r="F11" s="276">
        <f t="shared" ca="1" si="2"/>
        <v>0</v>
      </c>
      <c r="G11" s="277">
        <f t="shared" ca="1" si="3"/>
        <v>0</v>
      </c>
      <c r="H11" s="277">
        <f t="shared" ca="1" si="4"/>
        <v>0</v>
      </c>
      <c r="I11" s="277">
        <f t="shared" ca="1" si="5"/>
        <v>0</v>
      </c>
      <c r="J11" s="277">
        <f t="shared" ca="1" si="6"/>
        <v>0</v>
      </c>
      <c r="K11" s="277">
        <f t="shared" ca="1" si="7"/>
        <v>0</v>
      </c>
      <c r="L11" s="277">
        <f t="shared" ca="1" si="8"/>
        <v>0</v>
      </c>
    </row>
    <row r="12" spans="1:15" ht="15.75" hidden="1" thickBot="1" x14ac:dyDescent="0.3">
      <c r="A12" s="263" t="str">
        <f t="shared" ca="1" si="0"/>
        <v/>
      </c>
      <c r="C12" s="273" t="str">
        <f>MID(TABLAS!E10,1,2)</f>
        <v>11</v>
      </c>
      <c r="D12" s="274" t="str">
        <f>MID(TABLAS!E10,4,80)</f>
        <v>Pasajes expedidos por empresas de aviación</v>
      </c>
      <c r="E12" s="275">
        <f t="shared" ca="1" si="1"/>
        <v>0</v>
      </c>
      <c r="F12" s="276">
        <f t="shared" ca="1" si="2"/>
        <v>0</v>
      </c>
      <c r="G12" s="277">
        <f t="shared" ca="1" si="3"/>
        <v>0</v>
      </c>
      <c r="H12" s="277">
        <f t="shared" ca="1" si="4"/>
        <v>0</v>
      </c>
      <c r="I12" s="277">
        <f t="shared" ca="1" si="5"/>
        <v>0</v>
      </c>
      <c r="J12" s="277">
        <f t="shared" ca="1" si="6"/>
        <v>0</v>
      </c>
      <c r="K12" s="277">
        <f t="shared" ca="1" si="7"/>
        <v>0</v>
      </c>
      <c r="L12" s="277">
        <f t="shared" ca="1" si="8"/>
        <v>0</v>
      </c>
    </row>
    <row r="13" spans="1:15" ht="15.75" thickBot="1" x14ac:dyDescent="0.3">
      <c r="A13" s="263" t="str">
        <f t="shared" ca="1" si="0"/>
        <v/>
      </c>
      <c r="C13" s="273" t="str">
        <f>MID(TABLAS!E11,1,2)</f>
        <v>12</v>
      </c>
      <c r="D13" s="274" t="str">
        <f>MID(TABLAS!E11,4,80)</f>
        <v>Documentos emitidos por instituciones financieras</v>
      </c>
      <c r="E13" s="275">
        <f t="shared" ca="1" si="1"/>
        <v>0</v>
      </c>
      <c r="F13" s="276">
        <f t="shared" ca="1" si="2"/>
        <v>0</v>
      </c>
      <c r="G13" s="277">
        <f t="shared" ca="1" si="3"/>
        <v>0</v>
      </c>
      <c r="H13" s="277">
        <f t="shared" ca="1" si="4"/>
        <v>0</v>
      </c>
      <c r="I13" s="277">
        <f t="shared" ca="1" si="5"/>
        <v>0</v>
      </c>
      <c r="J13" s="277">
        <f t="shared" ca="1" si="6"/>
        <v>0</v>
      </c>
      <c r="K13" s="277">
        <f t="shared" ca="1" si="7"/>
        <v>0</v>
      </c>
      <c r="L13" s="277">
        <f t="shared" ca="1" si="8"/>
        <v>0</v>
      </c>
    </row>
    <row r="14" spans="1:15" ht="15.75" hidden="1" thickBot="1" x14ac:dyDescent="0.3">
      <c r="A14" s="263" t="str">
        <f t="shared" ca="1" si="0"/>
        <v/>
      </c>
      <c r="C14" s="273" t="str">
        <f>MID(TABLAS!E12,1,2)</f>
        <v>13</v>
      </c>
      <c r="D14" s="274" t="str">
        <f>MID(TABLAS!E12,4,80)</f>
        <v>Documentos emitidos por compañías de seguros</v>
      </c>
      <c r="E14" s="275">
        <f t="shared" ca="1" si="1"/>
        <v>0</v>
      </c>
      <c r="F14" s="276">
        <f t="shared" ca="1" si="2"/>
        <v>0</v>
      </c>
      <c r="G14" s="277">
        <f t="shared" ca="1" si="3"/>
        <v>0</v>
      </c>
      <c r="H14" s="277">
        <f t="shared" ca="1" si="4"/>
        <v>0</v>
      </c>
      <c r="I14" s="277">
        <f t="shared" ca="1" si="5"/>
        <v>0</v>
      </c>
      <c r="J14" s="277">
        <f t="shared" ca="1" si="6"/>
        <v>0</v>
      </c>
      <c r="K14" s="277">
        <f t="shared" ca="1" si="7"/>
        <v>0</v>
      </c>
      <c r="L14" s="277">
        <f t="shared" ca="1" si="8"/>
        <v>0</v>
      </c>
    </row>
    <row r="15" spans="1:15" ht="15.75" hidden="1" thickBot="1" x14ac:dyDescent="0.3">
      <c r="A15" s="263" t="str">
        <f t="shared" ca="1" si="0"/>
        <v/>
      </c>
      <c r="C15" s="273" t="str">
        <f>MID(TABLAS!E13,1,2)</f>
        <v>14</v>
      </c>
      <c r="D15" s="274" t="str">
        <f>MID(TABLAS!E13,4,80)</f>
        <v>Comprobantes emitidos por empresas de telecomunicaciones</v>
      </c>
      <c r="E15" s="275">
        <f t="shared" ca="1" si="1"/>
        <v>0</v>
      </c>
      <c r="F15" s="276">
        <f t="shared" ca="1" si="2"/>
        <v>0</v>
      </c>
      <c r="G15" s="277">
        <f t="shared" ca="1" si="3"/>
        <v>0</v>
      </c>
      <c r="H15" s="277">
        <f t="shared" ca="1" si="4"/>
        <v>0</v>
      </c>
      <c r="I15" s="277">
        <f t="shared" ca="1" si="5"/>
        <v>0</v>
      </c>
      <c r="J15" s="277">
        <f t="shared" ca="1" si="6"/>
        <v>0</v>
      </c>
      <c r="K15" s="277">
        <f t="shared" ca="1" si="7"/>
        <v>0</v>
      </c>
      <c r="L15" s="277">
        <f t="shared" ca="1" si="8"/>
        <v>0</v>
      </c>
    </row>
    <row r="16" spans="1:15" ht="15.75" hidden="1" thickBot="1" x14ac:dyDescent="0.3">
      <c r="A16" s="263" t="str">
        <f t="shared" ca="1" si="0"/>
        <v/>
      </c>
      <c r="C16" s="273" t="str">
        <f>MID(TABLAS!E14,1,2)</f>
        <v>15</v>
      </c>
      <c r="D16" s="274" t="str">
        <f>MID(TABLAS!E14,4,80)</f>
        <v>Comprobantes  de venta emitidos en exterior</v>
      </c>
      <c r="E16" s="275">
        <f t="shared" ca="1" si="1"/>
        <v>0</v>
      </c>
      <c r="F16" s="276">
        <f t="shared" ca="1" si="2"/>
        <v>0</v>
      </c>
      <c r="G16" s="277">
        <f t="shared" ca="1" si="3"/>
        <v>0</v>
      </c>
      <c r="H16" s="277">
        <f t="shared" ca="1" si="4"/>
        <v>0</v>
      </c>
      <c r="I16" s="277">
        <f t="shared" ca="1" si="5"/>
        <v>0</v>
      </c>
      <c r="J16" s="277">
        <f t="shared" ca="1" si="6"/>
        <v>0</v>
      </c>
      <c r="K16" s="277">
        <f t="shared" ca="1" si="7"/>
        <v>0</v>
      </c>
      <c r="L16" s="277">
        <f t="shared" ca="1" si="8"/>
        <v>0</v>
      </c>
    </row>
    <row r="17" spans="1:13" ht="15.75" hidden="1" thickBot="1" x14ac:dyDescent="0.3">
      <c r="A17" s="263" t="str">
        <f t="shared" ca="1" si="0"/>
        <v/>
      </c>
      <c r="C17" s="273" t="str">
        <f>MID(TABLAS!E15,1,2)</f>
        <v>19</v>
      </c>
      <c r="D17" s="274" t="str">
        <f>MID(TABLAS!E15,4,80)</f>
        <v>Comprobantes de Pago de Cuotas o Aportes</v>
      </c>
      <c r="E17" s="275">
        <f t="shared" ca="1" si="1"/>
        <v>0</v>
      </c>
      <c r="F17" s="276">
        <f t="shared" ca="1" si="2"/>
        <v>0</v>
      </c>
      <c r="G17" s="277">
        <f t="shared" ca="1" si="3"/>
        <v>0</v>
      </c>
      <c r="H17" s="277">
        <f t="shared" ca="1" si="4"/>
        <v>0</v>
      </c>
      <c r="I17" s="277">
        <f t="shared" ca="1" si="5"/>
        <v>0</v>
      </c>
      <c r="J17" s="277">
        <f t="shared" ca="1" si="6"/>
        <v>0</v>
      </c>
      <c r="K17" s="277">
        <f t="shared" ca="1" si="7"/>
        <v>0</v>
      </c>
      <c r="L17" s="277">
        <f t="shared" ca="1" si="8"/>
        <v>0</v>
      </c>
    </row>
    <row r="18" spans="1:13" ht="15.75" hidden="1" thickBot="1" x14ac:dyDescent="0.3">
      <c r="A18" s="263" t="str">
        <f t="shared" ca="1" si="0"/>
        <v/>
      </c>
      <c r="C18" s="273" t="str">
        <f>MID(TABLAS!E16,1,2)</f>
        <v>20</v>
      </c>
      <c r="D18" s="274" t="str">
        <f>MID(TABLAS!E16,4,80)</f>
        <v>Documentos por Servicios Administrativos emitidos por Inst. del Estado</v>
      </c>
      <c r="E18" s="275">
        <f t="shared" ca="1" si="1"/>
        <v>0</v>
      </c>
      <c r="F18" s="276">
        <f t="shared" ca="1" si="2"/>
        <v>0</v>
      </c>
      <c r="G18" s="277">
        <f t="shared" ca="1" si="3"/>
        <v>0</v>
      </c>
      <c r="H18" s="277">
        <f t="shared" ca="1" si="4"/>
        <v>0</v>
      </c>
      <c r="I18" s="277">
        <f t="shared" ca="1" si="5"/>
        <v>0</v>
      </c>
      <c r="J18" s="277">
        <f t="shared" ca="1" si="6"/>
        <v>0</v>
      </c>
      <c r="K18" s="277">
        <f t="shared" ca="1" si="7"/>
        <v>0</v>
      </c>
      <c r="L18" s="277">
        <f t="shared" ca="1" si="8"/>
        <v>0</v>
      </c>
    </row>
    <row r="19" spans="1:13" ht="15.75" hidden="1" thickBot="1" x14ac:dyDescent="0.3">
      <c r="A19" s="263" t="str">
        <f t="shared" ca="1" si="0"/>
        <v/>
      </c>
      <c r="C19" s="273" t="str">
        <f>MID(TABLAS!E17,1,2)</f>
        <v>21</v>
      </c>
      <c r="D19" s="274" t="str">
        <f>MID(TABLAS!E17,4,80)</f>
        <v>Carta de Porte Aéreo</v>
      </c>
      <c r="E19" s="275">
        <f t="shared" ca="1" si="1"/>
        <v>0</v>
      </c>
      <c r="F19" s="276">
        <f t="shared" ca="1" si="2"/>
        <v>0</v>
      </c>
      <c r="G19" s="277">
        <f t="shared" ca="1" si="3"/>
        <v>0</v>
      </c>
      <c r="H19" s="277">
        <f t="shared" ca="1" si="4"/>
        <v>0</v>
      </c>
      <c r="I19" s="277">
        <f t="shared" ca="1" si="5"/>
        <v>0</v>
      </c>
      <c r="J19" s="277">
        <f t="shared" ca="1" si="6"/>
        <v>0</v>
      </c>
      <c r="K19" s="277">
        <f t="shared" ca="1" si="7"/>
        <v>0</v>
      </c>
      <c r="L19" s="277">
        <f t="shared" ca="1" si="8"/>
        <v>0</v>
      </c>
    </row>
    <row r="20" spans="1:13" ht="15.75" hidden="1" thickBot="1" x14ac:dyDescent="0.3">
      <c r="A20" s="263" t="str">
        <f t="shared" ca="1" si="0"/>
        <v/>
      </c>
      <c r="C20" s="273" t="str">
        <f>MID(TABLAS!E18,1,2)</f>
        <v>41</v>
      </c>
      <c r="D20" s="274" t="str">
        <f>MID(TABLAS!E18,4,80)</f>
        <v>Comprobante de venta emitido por reembolso</v>
      </c>
      <c r="E20" s="275">
        <f t="shared" ca="1" si="1"/>
        <v>0</v>
      </c>
      <c r="F20" s="276">
        <f t="shared" ca="1" si="2"/>
        <v>0</v>
      </c>
      <c r="G20" s="277">
        <f t="shared" ca="1" si="3"/>
        <v>0</v>
      </c>
      <c r="H20" s="277">
        <f t="shared" ca="1" si="4"/>
        <v>0</v>
      </c>
      <c r="I20" s="277">
        <f t="shared" ca="1" si="5"/>
        <v>0</v>
      </c>
      <c r="J20" s="277">
        <f t="shared" ca="1" si="6"/>
        <v>0</v>
      </c>
      <c r="K20" s="277">
        <f t="shared" ca="1" si="7"/>
        <v>0</v>
      </c>
      <c r="L20" s="277">
        <f t="shared" ca="1" si="8"/>
        <v>0</v>
      </c>
    </row>
    <row r="21" spans="1:13" ht="15.75" hidden="1" thickBot="1" x14ac:dyDescent="0.3">
      <c r="A21" s="263" t="str">
        <f t="shared" ca="1" si="0"/>
        <v/>
      </c>
      <c r="C21" s="273" t="str">
        <f>MID(TABLAS!E19,1,2)</f>
        <v>42</v>
      </c>
      <c r="D21" s="274" t="str">
        <f>MID(TABLAS!E19,4,80)</f>
        <v>Documento agente de retención Presuntiva</v>
      </c>
      <c r="E21" s="275">
        <f t="shared" ca="1" si="1"/>
        <v>0</v>
      </c>
      <c r="F21" s="276">
        <f t="shared" ca="1" si="2"/>
        <v>0</v>
      </c>
      <c r="G21" s="277">
        <f t="shared" ca="1" si="3"/>
        <v>0</v>
      </c>
      <c r="H21" s="277">
        <f t="shared" ca="1" si="4"/>
        <v>0</v>
      </c>
      <c r="I21" s="277">
        <f t="shared" ca="1" si="5"/>
        <v>0</v>
      </c>
      <c r="J21" s="277">
        <f t="shared" ca="1" si="6"/>
        <v>0</v>
      </c>
      <c r="K21" s="277">
        <f t="shared" ca="1" si="7"/>
        <v>0</v>
      </c>
      <c r="L21" s="277">
        <f t="shared" ca="1" si="8"/>
        <v>0</v>
      </c>
    </row>
    <row r="22" spans="1:13" ht="15.75" hidden="1" thickBot="1" x14ac:dyDescent="0.3">
      <c r="A22" s="263" t="str">
        <f t="shared" ca="1" si="0"/>
        <v/>
      </c>
      <c r="C22" s="273" t="str">
        <f>MID(TABLAS!E20,1,2)</f>
        <v>43</v>
      </c>
      <c r="D22" s="274" t="str">
        <f>MID(TABLAS!E20,4,80)</f>
        <v>Liquidacion para Explotacion y Exploracion de Hidrocarburos</v>
      </c>
      <c r="E22" s="275">
        <f t="shared" ca="1" si="1"/>
        <v>0</v>
      </c>
      <c r="F22" s="276">
        <f t="shared" ca="1" si="2"/>
        <v>0</v>
      </c>
      <c r="G22" s="277">
        <f t="shared" ca="1" si="3"/>
        <v>0</v>
      </c>
      <c r="H22" s="277">
        <f t="shared" ca="1" si="4"/>
        <v>0</v>
      </c>
      <c r="I22" s="277">
        <f t="shared" ca="1" si="5"/>
        <v>0</v>
      </c>
      <c r="J22" s="277">
        <f t="shared" ca="1" si="6"/>
        <v>0</v>
      </c>
      <c r="K22" s="277">
        <f t="shared" ca="1" si="7"/>
        <v>0</v>
      </c>
      <c r="L22" s="277">
        <f t="shared" ca="1" si="8"/>
        <v>0</v>
      </c>
    </row>
    <row r="23" spans="1:13" ht="15.75" hidden="1" thickBot="1" x14ac:dyDescent="0.3">
      <c r="A23" s="263" t="str">
        <f t="shared" ca="1" si="0"/>
        <v/>
      </c>
      <c r="C23" s="273" t="str">
        <f>MID(TABLAS!E21,1,2)</f>
        <v>45</v>
      </c>
      <c r="D23" s="274" t="str">
        <f>MID(TABLAS!E21,4,80)</f>
        <v>Liquidación de medicina prepagada</v>
      </c>
      <c r="E23" s="275">
        <f t="shared" ca="1" si="1"/>
        <v>0</v>
      </c>
      <c r="F23" s="276">
        <f t="shared" ca="1" si="2"/>
        <v>0</v>
      </c>
      <c r="G23" s="277">
        <f t="shared" ca="1" si="3"/>
        <v>0</v>
      </c>
      <c r="H23" s="277">
        <f t="shared" ca="1" si="4"/>
        <v>0</v>
      </c>
      <c r="I23" s="277">
        <f t="shared" ca="1" si="5"/>
        <v>0</v>
      </c>
      <c r="J23" s="277">
        <f t="shared" ca="1" si="6"/>
        <v>0</v>
      </c>
      <c r="K23" s="277">
        <f t="shared" ca="1" si="7"/>
        <v>0</v>
      </c>
      <c r="L23" s="277">
        <f t="shared" ca="1" si="8"/>
        <v>0</v>
      </c>
    </row>
    <row r="24" spans="1:13" ht="15.75" hidden="1" thickBot="1" x14ac:dyDescent="0.3">
      <c r="A24" s="263" t="str">
        <f t="shared" ca="1" si="0"/>
        <v/>
      </c>
      <c r="C24" s="273" t="str">
        <f>MID(TABLAS!E22,1,2)</f>
        <v>47</v>
      </c>
      <c r="D24" s="274" t="str">
        <f>MID(TABLAS!E22,4,80)</f>
        <v>N/C por Reembolso Emitida por Intermediario</v>
      </c>
      <c r="E24" s="275">
        <f t="shared" ca="1" si="1"/>
        <v>0</v>
      </c>
      <c r="F24" s="276">
        <f t="shared" ca="1" si="2"/>
        <v>0</v>
      </c>
      <c r="G24" s="277">
        <f t="shared" ca="1" si="3"/>
        <v>0</v>
      </c>
      <c r="H24" s="277">
        <f t="shared" ca="1" si="4"/>
        <v>0</v>
      </c>
      <c r="I24" s="277">
        <f t="shared" ca="1" si="5"/>
        <v>0</v>
      </c>
      <c r="J24" s="277">
        <f t="shared" ca="1" si="6"/>
        <v>0</v>
      </c>
      <c r="K24" s="277">
        <f t="shared" ca="1" si="7"/>
        <v>0</v>
      </c>
      <c r="L24" s="277">
        <f t="shared" ca="1" si="8"/>
        <v>0</v>
      </c>
      <c r="M24"/>
    </row>
    <row r="25" spans="1:13" ht="15.75" hidden="1" thickBot="1" x14ac:dyDescent="0.3">
      <c r="A25" s="263" t="str">
        <f t="shared" ca="1" si="0"/>
        <v/>
      </c>
      <c r="C25" s="273" t="str">
        <f>MID(TABLAS!E23,1,2)</f>
        <v>48</v>
      </c>
      <c r="D25" s="274" t="str">
        <f>MID(TABLAS!E23,4,80)</f>
        <v>N/D por Reembolso Emitida por Intermediario</v>
      </c>
      <c r="E25" s="275">
        <f t="shared" ca="1" si="1"/>
        <v>0</v>
      </c>
      <c r="F25" s="276">
        <f t="shared" ca="1" si="2"/>
        <v>0</v>
      </c>
      <c r="G25" s="277">
        <f t="shared" ca="1" si="3"/>
        <v>0</v>
      </c>
      <c r="H25" s="277">
        <f t="shared" ca="1" si="4"/>
        <v>0</v>
      </c>
      <c r="I25" s="277">
        <f t="shared" ca="1" si="5"/>
        <v>0</v>
      </c>
      <c r="J25" s="277">
        <f t="shared" ca="1" si="6"/>
        <v>0</v>
      </c>
      <c r="K25" s="277">
        <f t="shared" ca="1" si="7"/>
        <v>0</v>
      </c>
      <c r="L25" s="277">
        <f t="shared" ca="1" si="8"/>
        <v>0</v>
      </c>
    </row>
    <row r="26" spans="1:13" ht="15.75" hidden="1" thickBot="1" x14ac:dyDescent="0.3">
      <c r="A26" s="263" t="str">
        <f t="shared" ca="1" si="0"/>
        <v/>
      </c>
      <c r="C26" s="273" t="str">
        <f>MID(TABLAS!E24,1,3)</f>
        <v>294</v>
      </c>
      <c r="D26" s="274" t="str">
        <f>MID(TABLAS!E24,5,80)</f>
        <v>Liquidación de compra de Bienes Muebles Usados</v>
      </c>
      <c r="E26" s="275">
        <f t="shared" ca="1" si="1"/>
        <v>0</v>
      </c>
      <c r="F26" s="276">
        <f t="shared" ca="1" si="2"/>
        <v>0</v>
      </c>
      <c r="G26" s="277">
        <f t="shared" ca="1" si="3"/>
        <v>0</v>
      </c>
      <c r="H26" s="277">
        <f t="shared" ca="1" si="4"/>
        <v>0</v>
      </c>
      <c r="I26" s="277">
        <f t="shared" ca="1" si="5"/>
        <v>0</v>
      </c>
      <c r="J26" s="277">
        <f t="shared" ca="1" si="6"/>
        <v>0</v>
      </c>
      <c r="K26" s="277">
        <f t="shared" ca="1" si="7"/>
        <v>0</v>
      </c>
      <c r="L26" s="277">
        <f t="shared" ca="1" si="8"/>
        <v>0</v>
      </c>
    </row>
    <row r="27" spans="1:13" ht="15.75" hidden="1" thickBot="1" x14ac:dyDescent="0.3">
      <c r="A27" s="263" t="str">
        <f t="shared" ca="1" si="0"/>
        <v/>
      </c>
      <c r="C27" s="273" t="str">
        <f>MID(TABLAS!E25,1,3)</f>
        <v>364</v>
      </c>
      <c r="D27" s="274" t="str">
        <f>MID(TABLAS!E25,5,80)</f>
        <v>Acta Entrega-Recepción PET</v>
      </c>
      <c r="E27" s="275">
        <f t="shared" ca="1" si="1"/>
        <v>0</v>
      </c>
      <c r="F27" s="276">
        <f t="shared" ca="1" si="2"/>
        <v>0</v>
      </c>
      <c r="G27" s="277">
        <f t="shared" ca="1" si="3"/>
        <v>0</v>
      </c>
      <c r="H27" s="277">
        <f t="shared" ca="1" si="4"/>
        <v>0</v>
      </c>
      <c r="I27" s="277">
        <f t="shared" ca="1" si="5"/>
        <v>0</v>
      </c>
      <c r="J27" s="277">
        <f t="shared" ca="1" si="6"/>
        <v>0</v>
      </c>
      <c r="K27" s="277">
        <f t="shared" ca="1" si="7"/>
        <v>0</v>
      </c>
      <c r="L27" s="277">
        <f t="shared" ca="1" si="8"/>
        <v>0</v>
      </c>
    </row>
    <row r="28" spans="1:13" ht="15.75" hidden="1" thickBot="1" x14ac:dyDescent="0.3">
      <c r="A28" s="263" t="str">
        <f t="shared" ca="1" si="0"/>
        <v/>
      </c>
      <c r="C28" s="273" t="str">
        <f>MID(TABLAS!E26,1,3)</f>
        <v>374</v>
      </c>
      <c r="D28" s="274" t="str">
        <f>MID(TABLAS!E26,5,80)</f>
        <v>Liquidación de compra RISE de bienes o prestación de servicios</v>
      </c>
      <c r="E28" s="275">
        <f t="shared" ca="1" si="1"/>
        <v>0</v>
      </c>
      <c r="F28" s="276">
        <f t="shared" ca="1" si="2"/>
        <v>0</v>
      </c>
      <c r="G28" s="277">
        <f t="shared" ca="1" si="3"/>
        <v>0</v>
      </c>
      <c r="H28" s="277">
        <f t="shared" ca="1" si="4"/>
        <v>0</v>
      </c>
      <c r="I28" s="277">
        <f t="shared" ca="1" si="5"/>
        <v>0</v>
      </c>
      <c r="J28" s="277">
        <f t="shared" ca="1" si="6"/>
        <v>0</v>
      </c>
      <c r="K28" s="277">
        <f t="shared" ca="1" si="7"/>
        <v>0</v>
      </c>
      <c r="L28" s="277">
        <f t="shared" ca="1" si="8"/>
        <v>0</v>
      </c>
    </row>
    <row r="29" spans="1:13" ht="15.75" hidden="1" thickBot="1" x14ac:dyDescent="0.3">
      <c r="A29" s="263" t="str">
        <f t="shared" ca="1" si="0"/>
        <v/>
      </c>
      <c r="C29" s="273" t="str">
        <f>MID(TABLAS!E27,1,3)</f>
        <v>344</v>
      </c>
      <c r="D29" s="274" t="str">
        <f>MID(TABLAS!E27,5,80)</f>
        <v>Liquidación de compra de vehículos usados</v>
      </c>
      <c r="E29" s="275">
        <f t="shared" ca="1" si="1"/>
        <v>0</v>
      </c>
      <c r="F29" s="276">
        <f t="shared" ca="1" si="2"/>
        <v>0</v>
      </c>
      <c r="G29" s="277">
        <f t="shared" ca="1" si="3"/>
        <v>0</v>
      </c>
      <c r="H29" s="277">
        <f t="shared" ca="1" si="4"/>
        <v>0</v>
      </c>
      <c r="I29" s="277">
        <f t="shared" ca="1" si="5"/>
        <v>0</v>
      </c>
      <c r="J29" s="277">
        <f t="shared" ca="1" si="6"/>
        <v>0</v>
      </c>
      <c r="K29" s="277">
        <f t="shared" ca="1" si="7"/>
        <v>0</v>
      </c>
      <c r="L29" s="277">
        <f t="shared" ca="1" si="8"/>
        <v>0</v>
      </c>
    </row>
    <row r="30" spans="1:13" ht="15.75" hidden="1" thickBot="1" x14ac:dyDescent="0.3">
      <c r="A30" s="263" t="str">
        <f t="shared" ca="1" si="0"/>
        <v/>
      </c>
      <c r="C30" s="273" t="str">
        <f>MID(TABLAS!E28,1,2)</f>
        <v xml:space="preserve"> -</v>
      </c>
      <c r="D30" s="274" t="str">
        <f>MID(TABLAS!E28,4,80)</f>
        <v>-</v>
      </c>
      <c r="E30" s="275">
        <f t="shared" ca="1" si="1"/>
        <v>0</v>
      </c>
      <c r="F30" s="276">
        <f t="shared" ca="1" si="2"/>
        <v>0</v>
      </c>
      <c r="G30" s="277">
        <f t="shared" ca="1" si="3"/>
        <v>0</v>
      </c>
      <c r="H30" s="277">
        <f t="shared" ca="1" si="4"/>
        <v>0</v>
      </c>
      <c r="I30" s="277">
        <f t="shared" ca="1" si="5"/>
        <v>0</v>
      </c>
      <c r="J30" s="277">
        <f t="shared" ca="1" si="6"/>
        <v>0</v>
      </c>
      <c r="K30" s="277">
        <f t="shared" ca="1" si="7"/>
        <v>0</v>
      </c>
      <c r="L30" s="277">
        <f t="shared" ca="1" si="8"/>
        <v>0</v>
      </c>
      <c r="M30"/>
    </row>
    <row r="31" spans="1:13" ht="15.75" hidden="1" thickBot="1" x14ac:dyDescent="0.3">
      <c r="A31" s="263" t="str">
        <f t="shared" ca="1" si="0"/>
        <v/>
      </c>
      <c r="C31" s="273" t="str">
        <f>MID(TABLAS!E29,1,2)</f>
        <v/>
      </c>
      <c r="D31" s="274" t="str">
        <f>MID(TABLAS!E29,4,80)</f>
        <v/>
      </c>
      <c r="E31" s="275">
        <f t="shared" ca="1" si="1"/>
        <v>0</v>
      </c>
      <c r="F31" s="276">
        <f t="shared" ca="1" si="2"/>
        <v>0</v>
      </c>
      <c r="G31" s="277">
        <f t="shared" ca="1" si="3"/>
        <v>0</v>
      </c>
      <c r="H31" s="277">
        <f t="shared" ca="1" si="4"/>
        <v>0</v>
      </c>
      <c r="I31" s="277">
        <f t="shared" ca="1" si="5"/>
        <v>0</v>
      </c>
      <c r="J31" s="277">
        <f t="shared" ca="1" si="6"/>
        <v>0</v>
      </c>
      <c r="K31" s="277">
        <f t="shared" ca="1" si="7"/>
        <v>0</v>
      </c>
      <c r="L31" s="277">
        <f t="shared" ca="1" si="8"/>
        <v>0</v>
      </c>
      <c r="M31"/>
    </row>
    <row r="32" spans="1:13" ht="15.75" hidden="1" thickBot="1" x14ac:dyDescent="0.3">
      <c r="A32" s="263" t="str">
        <f t="shared" ca="1" si="0"/>
        <v/>
      </c>
      <c r="C32" s="273" t="str">
        <f>MID(TABLAS!E30,1,2)</f>
        <v/>
      </c>
      <c r="D32" s="274" t="str">
        <f>MID(TABLAS!E30,4,80)</f>
        <v/>
      </c>
      <c r="E32" s="275">
        <f t="shared" ca="1" si="1"/>
        <v>0</v>
      </c>
      <c r="F32" s="276">
        <f t="shared" ca="1" si="2"/>
        <v>0</v>
      </c>
      <c r="G32" s="277">
        <f t="shared" ca="1" si="3"/>
        <v>0</v>
      </c>
      <c r="H32" s="277">
        <f t="shared" ca="1" si="4"/>
        <v>0</v>
      </c>
      <c r="I32" s="277">
        <f t="shared" ca="1" si="5"/>
        <v>0</v>
      </c>
      <c r="J32" s="277">
        <f t="shared" ca="1" si="6"/>
        <v>0</v>
      </c>
      <c r="K32" s="277">
        <f t="shared" ca="1" si="7"/>
        <v>0</v>
      </c>
      <c r="L32" s="277">
        <f t="shared" ca="1" si="8"/>
        <v>0</v>
      </c>
      <c r="M32"/>
    </row>
    <row r="33" spans="1:12" customFormat="1" ht="15.75" hidden="1" thickBot="1" x14ac:dyDescent="0.3">
      <c r="A33" s="263" t="str">
        <f t="shared" ca="1" si="0"/>
        <v/>
      </c>
      <c r="C33" s="273" t="str">
        <f>MID(TABLAS!E31,1,2)</f>
        <v/>
      </c>
      <c r="D33" s="274" t="str">
        <f>MID(TABLAS!E31,4,80)</f>
        <v/>
      </c>
      <c r="E33" s="275">
        <f t="shared" ca="1" si="1"/>
        <v>0</v>
      </c>
      <c r="F33" s="276">
        <f t="shared" ca="1" si="2"/>
        <v>0</v>
      </c>
      <c r="G33" s="277">
        <f t="shared" ca="1" si="3"/>
        <v>0</v>
      </c>
      <c r="H33" s="277">
        <f t="shared" ca="1" si="4"/>
        <v>0</v>
      </c>
      <c r="I33" s="277">
        <f t="shared" ca="1" si="5"/>
        <v>0</v>
      </c>
      <c r="J33" s="277">
        <f t="shared" ca="1" si="6"/>
        <v>0</v>
      </c>
      <c r="K33" s="277">
        <f t="shared" ca="1" si="7"/>
        <v>0</v>
      </c>
      <c r="L33" s="277">
        <f t="shared" ca="1" si="8"/>
        <v>0</v>
      </c>
    </row>
    <row r="34" spans="1:12" customFormat="1" ht="15.75" hidden="1" thickBot="1" x14ac:dyDescent="0.3">
      <c r="A34" s="263" t="str">
        <f t="shared" ca="1" si="0"/>
        <v/>
      </c>
      <c r="C34" s="273" t="str">
        <f>MID(TABLAS!E32,1,2)</f>
        <v/>
      </c>
      <c r="D34" s="274" t="str">
        <f>MID(TABLAS!E32,4,80)</f>
        <v/>
      </c>
      <c r="E34" s="275">
        <f t="shared" ca="1" si="1"/>
        <v>0</v>
      </c>
      <c r="F34" s="276">
        <f t="shared" ca="1" si="2"/>
        <v>0</v>
      </c>
      <c r="G34" s="277">
        <f t="shared" ca="1" si="3"/>
        <v>0</v>
      </c>
      <c r="H34" s="277">
        <f t="shared" ca="1" si="4"/>
        <v>0</v>
      </c>
      <c r="I34" s="277">
        <f t="shared" ca="1" si="5"/>
        <v>0</v>
      </c>
      <c r="J34" s="277">
        <f t="shared" ca="1" si="6"/>
        <v>0</v>
      </c>
      <c r="K34" s="277">
        <f t="shared" ca="1" si="7"/>
        <v>0</v>
      </c>
      <c r="L34" s="277">
        <f t="shared" ca="1" si="8"/>
        <v>0</v>
      </c>
    </row>
    <row r="35" spans="1:12" customFormat="1" ht="15.75" hidden="1" thickBot="1" x14ac:dyDescent="0.3">
      <c r="A35" s="263" t="str">
        <f t="shared" ca="1" si="0"/>
        <v/>
      </c>
      <c r="C35" s="273" t="str">
        <f>MID(TABLAS!E33,1,2)</f>
        <v/>
      </c>
      <c r="D35" s="274" t="str">
        <f>MID(TABLAS!E33,4,80)</f>
        <v/>
      </c>
      <c r="E35" s="275">
        <f t="shared" ca="1" si="1"/>
        <v>0</v>
      </c>
      <c r="F35" s="276">
        <f t="shared" ca="1" si="2"/>
        <v>0</v>
      </c>
      <c r="G35" s="277">
        <f t="shared" ca="1" si="3"/>
        <v>0</v>
      </c>
      <c r="H35" s="277">
        <f t="shared" ca="1" si="4"/>
        <v>0</v>
      </c>
      <c r="I35" s="277">
        <f t="shared" ca="1" si="5"/>
        <v>0</v>
      </c>
      <c r="J35" s="277">
        <f t="shared" ca="1" si="6"/>
        <v>0</v>
      </c>
      <c r="K35" s="277">
        <f t="shared" ca="1" si="7"/>
        <v>0</v>
      </c>
      <c r="L35" s="277">
        <f t="shared" ca="1" si="8"/>
        <v>0</v>
      </c>
    </row>
    <row r="36" spans="1:12" customFormat="1" ht="15.75" hidden="1" thickBot="1" x14ac:dyDescent="0.3">
      <c r="A36" s="263" t="str">
        <f t="shared" ca="1" si="0"/>
        <v/>
      </c>
      <c r="C36" s="273" t="str">
        <f>MID(TABLAS!E34,1,2)</f>
        <v/>
      </c>
      <c r="D36" s="274" t="str">
        <f>MID(TABLAS!E34,4,80)</f>
        <v/>
      </c>
      <c r="E36" s="275">
        <f t="shared" ca="1" si="1"/>
        <v>0</v>
      </c>
      <c r="F36" s="276">
        <f t="shared" ca="1" si="2"/>
        <v>0</v>
      </c>
      <c r="G36" s="277">
        <f t="shared" ca="1" si="3"/>
        <v>0</v>
      </c>
      <c r="H36" s="277">
        <f t="shared" ca="1" si="4"/>
        <v>0</v>
      </c>
      <c r="I36" s="277">
        <f t="shared" ca="1" si="5"/>
        <v>0</v>
      </c>
      <c r="J36" s="277">
        <f t="shared" ca="1" si="6"/>
        <v>0</v>
      </c>
      <c r="K36" s="277">
        <f t="shared" ca="1" si="7"/>
        <v>0</v>
      </c>
      <c r="L36" s="277">
        <f t="shared" ca="1" si="8"/>
        <v>0</v>
      </c>
    </row>
    <row r="37" spans="1:12" customFormat="1" ht="15.75" hidden="1" thickBot="1" x14ac:dyDescent="0.3">
      <c r="A37" s="263" t="str">
        <f t="shared" ca="1" si="0"/>
        <v/>
      </c>
      <c r="C37" s="273" t="str">
        <f>MID(TABLAS!E35,1,2)</f>
        <v/>
      </c>
      <c r="D37" s="274" t="str">
        <f>MID(TABLAS!E35,4,80)</f>
        <v/>
      </c>
      <c r="E37" s="275">
        <f t="shared" ca="1" si="1"/>
        <v>0</v>
      </c>
      <c r="F37" s="276">
        <f t="shared" ca="1" si="2"/>
        <v>0</v>
      </c>
      <c r="G37" s="277">
        <f t="shared" ca="1" si="3"/>
        <v>0</v>
      </c>
      <c r="H37" s="277">
        <f t="shared" ca="1" si="4"/>
        <v>0</v>
      </c>
      <c r="I37" s="277">
        <f t="shared" ca="1" si="5"/>
        <v>0</v>
      </c>
      <c r="J37" s="277">
        <f t="shared" ca="1" si="6"/>
        <v>0</v>
      </c>
      <c r="K37" s="277">
        <f t="shared" ca="1" si="7"/>
        <v>0</v>
      </c>
      <c r="L37" s="277">
        <f t="shared" ca="1" si="8"/>
        <v>0</v>
      </c>
    </row>
    <row r="38" spans="1:12" customFormat="1" ht="15.75" hidden="1" thickBot="1" x14ac:dyDescent="0.3">
      <c r="A38" s="263" t="str">
        <f t="shared" ca="1" si="0"/>
        <v/>
      </c>
      <c r="C38" s="273" t="str">
        <f>MID(TABLAS!E36,1,2)</f>
        <v/>
      </c>
      <c r="D38" s="274" t="str">
        <f>MID(TABLAS!E36,4,80)</f>
        <v/>
      </c>
      <c r="E38" s="275">
        <f t="shared" ca="1" si="1"/>
        <v>0</v>
      </c>
      <c r="F38" s="276">
        <f t="shared" ca="1" si="2"/>
        <v>0</v>
      </c>
      <c r="G38" s="277">
        <f t="shared" ca="1" si="3"/>
        <v>0</v>
      </c>
      <c r="H38" s="277">
        <f t="shared" ca="1" si="4"/>
        <v>0</v>
      </c>
      <c r="I38" s="277">
        <f t="shared" ca="1" si="5"/>
        <v>0</v>
      </c>
      <c r="J38" s="277">
        <f t="shared" ca="1" si="6"/>
        <v>0</v>
      </c>
      <c r="K38" s="277">
        <f t="shared" ca="1" si="7"/>
        <v>0</v>
      </c>
      <c r="L38" s="277">
        <f t="shared" ca="1" si="8"/>
        <v>0</v>
      </c>
    </row>
    <row r="39" spans="1:12" customFormat="1" ht="15.75" hidden="1" thickBot="1" x14ac:dyDescent="0.3">
      <c r="A39" s="263" t="str">
        <f t="shared" ca="1" si="0"/>
        <v/>
      </c>
      <c r="C39" s="273" t="str">
        <f>MID(TABLAS!E37,1,2)</f>
        <v/>
      </c>
      <c r="D39" s="274" t="str">
        <f>MID(TABLAS!E37,4,80)</f>
        <v/>
      </c>
      <c r="E39" s="275">
        <f t="shared" ca="1" si="1"/>
        <v>0</v>
      </c>
      <c r="F39" s="276">
        <f t="shared" ca="1" si="2"/>
        <v>0</v>
      </c>
      <c r="G39" s="277">
        <f t="shared" ca="1" si="3"/>
        <v>0</v>
      </c>
      <c r="H39" s="277">
        <f t="shared" ca="1" si="4"/>
        <v>0</v>
      </c>
      <c r="I39" s="277">
        <f t="shared" ca="1" si="5"/>
        <v>0</v>
      </c>
      <c r="J39" s="277">
        <f t="shared" ca="1" si="6"/>
        <v>0</v>
      </c>
      <c r="K39" s="277">
        <f t="shared" ca="1" si="7"/>
        <v>0</v>
      </c>
      <c r="L39" s="277">
        <f t="shared" ca="1" si="8"/>
        <v>0</v>
      </c>
    </row>
    <row r="40" spans="1:12" customFormat="1" ht="15.75" hidden="1" thickBot="1" x14ac:dyDescent="0.3">
      <c r="A40" s="263" t="str">
        <f t="shared" ca="1" si="0"/>
        <v/>
      </c>
      <c r="C40" s="273" t="str">
        <f>MID(TABLAS!E38,1,2)</f>
        <v/>
      </c>
      <c r="D40" s="274" t="str">
        <f>MID(TABLAS!E38,4,80)</f>
        <v/>
      </c>
      <c r="E40" s="275">
        <f t="shared" ca="1" si="1"/>
        <v>0</v>
      </c>
      <c r="F40" s="276">
        <f t="shared" ca="1" si="2"/>
        <v>0</v>
      </c>
      <c r="G40" s="277">
        <f t="shared" ca="1" si="3"/>
        <v>0</v>
      </c>
      <c r="H40" s="277">
        <f t="shared" ca="1" si="4"/>
        <v>0</v>
      </c>
      <c r="I40" s="277">
        <f t="shared" ca="1" si="5"/>
        <v>0</v>
      </c>
      <c r="J40" s="277">
        <f t="shared" ca="1" si="6"/>
        <v>0</v>
      </c>
      <c r="K40" s="277">
        <f t="shared" ca="1" si="7"/>
        <v>0</v>
      </c>
      <c r="L40" s="277">
        <f t="shared" ca="1" si="8"/>
        <v>0</v>
      </c>
    </row>
    <row r="41" spans="1:12" customFormat="1" ht="15.75" hidden="1" thickBot="1" x14ac:dyDescent="0.3">
      <c r="A41" s="263" t="str">
        <f t="shared" ca="1" si="0"/>
        <v/>
      </c>
      <c r="C41" s="273" t="str">
        <f>MID(TABLAS!E39,1,2)</f>
        <v/>
      </c>
      <c r="D41" s="274" t="str">
        <f>MID(TABLAS!E39,4,80)</f>
        <v/>
      </c>
      <c r="E41" s="275">
        <f t="shared" ca="1" si="1"/>
        <v>0</v>
      </c>
      <c r="F41" s="276">
        <f t="shared" ca="1" si="2"/>
        <v>0</v>
      </c>
      <c r="G41" s="277">
        <f t="shared" ca="1" si="3"/>
        <v>0</v>
      </c>
      <c r="H41" s="277">
        <f t="shared" ca="1" si="4"/>
        <v>0</v>
      </c>
      <c r="I41" s="277">
        <f t="shared" ca="1" si="5"/>
        <v>0</v>
      </c>
      <c r="J41" s="277">
        <f t="shared" ca="1" si="6"/>
        <v>0</v>
      </c>
      <c r="K41" s="277">
        <f t="shared" ca="1" si="7"/>
        <v>0</v>
      </c>
      <c r="L41" s="277">
        <f t="shared" ca="1" si="8"/>
        <v>0</v>
      </c>
    </row>
    <row r="42" spans="1:12" customFormat="1" ht="15.75" hidden="1" thickBot="1" x14ac:dyDescent="0.3">
      <c r="A42" s="263" t="str">
        <f t="shared" ca="1" si="0"/>
        <v/>
      </c>
      <c r="C42" s="273" t="str">
        <f>MID(TABLAS!E40,1,2)</f>
        <v/>
      </c>
      <c r="D42" s="274" t="str">
        <f>MID(TABLAS!E40,4,80)</f>
        <v/>
      </c>
      <c r="E42" s="275">
        <f t="shared" ca="1" si="1"/>
        <v>0</v>
      </c>
      <c r="F42" s="276">
        <f t="shared" ca="1" si="2"/>
        <v>0</v>
      </c>
      <c r="G42" s="277">
        <f t="shared" ca="1" si="3"/>
        <v>0</v>
      </c>
      <c r="H42" s="277">
        <f t="shared" ca="1" si="4"/>
        <v>0</v>
      </c>
      <c r="I42" s="277">
        <f t="shared" ca="1" si="5"/>
        <v>0</v>
      </c>
      <c r="J42" s="277">
        <f t="shared" ca="1" si="6"/>
        <v>0</v>
      </c>
      <c r="K42" s="277">
        <f t="shared" ca="1" si="7"/>
        <v>0</v>
      </c>
      <c r="L42" s="277">
        <f t="shared" ca="1" si="8"/>
        <v>0</v>
      </c>
    </row>
    <row r="43" spans="1:12" customFormat="1" ht="15.75" hidden="1" thickBot="1" x14ac:dyDescent="0.3">
      <c r="A43" s="263" t="str">
        <f t="shared" ca="1" si="0"/>
        <v/>
      </c>
      <c r="C43" s="273" t="str">
        <f>MID(TABLAS!E41,1,2)</f>
        <v/>
      </c>
      <c r="D43" s="274" t="str">
        <f>MID(TABLAS!E41,4,80)</f>
        <v/>
      </c>
      <c r="E43" s="275">
        <f t="shared" ca="1" si="1"/>
        <v>0</v>
      </c>
      <c r="F43" s="276">
        <f t="shared" ca="1" si="2"/>
        <v>0</v>
      </c>
      <c r="G43" s="277">
        <f t="shared" ca="1" si="3"/>
        <v>0</v>
      </c>
      <c r="H43" s="277">
        <f t="shared" ca="1" si="4"/>
        <v>0</v>
      </c>
      <c r="I43" s="277">
        <f t="shared" ca="1" si="5"/>
        <v>0</v>
      </c>
      <c r="J43" s="277">
        <f t="shared" ca="1" si="6"/>
        <v>0</v>
      </c>
      <c r="K43" s="277">
        <f t="shared" ca="1" si="7"/>
        <v>0</v>
      </c>
      <c r="L43" s="277">
        <f t="shared" ca="1" si="8"/>
        <v>0</v>
      </c>
    </row>
    <row r="44" spans="1:12" customFormat="1" ht="15.75" hidden="1" thickBot="1" x14ac:dyDescent="0.3">
      <c r="A44" s="263" t="str">
        <f t="shared" ca="1" si="0"/>
        <v/>
      </c>
      <c r="C44" s="273" t="str">
        <f>MID(TABLAS!E42,1,2)</f>
        <v/>
      </c>
      <c r="D44" s="274" t="str">
        <f>MID(TABLAS!E42,4,80)</f>
        <v/>
      </c>
      <c r="E44" s="275">
        <f t="shared" ca="1" si="1"/>
        <v>0</v>
      </c>
      <c r="F44" s="276">
        <f t="shared" ca="1" si="2"/>
        <v>0</v>
      </c>
      <c r="G44" s="277">
        <f t="shared" ca="1" si="3"/>
        <v>0</v>
      </c>
      <c r="H44" s="277">
        <f t="shared" ca="1" si="4"/>
        <v>0</v>
      </c>
      <c r="I44" s="277">
        <f t="shared" ca="1" si="5"/>
        <v>0</v>
      </c>
      <c r="J44" s="277">
        <f t="shared" ca="1" si="6"/>
        <v>0</v>
      </c>
      <c r="K44" s="277">
        <f t="shared" ca="1" si="7"/>
        <v>0</v>
      </c>
      <c r="L44" s="277">
        <f t="shared" ca="1" si="8"/>
        <v>0</v>
      </c>
    </row>
    <row r="45" spans="1:12" customFormat="1" ht="15.75" hidden="1" thickBot="1" x14ac:dyDescent="0.3">
      <c r="A45" s="263" t="str">
        <f t="shared" ca="1" si="0"/>
        <v/>
      </c>
      <c r="B45" s="255"/>
      <c r="C45" s="273" t="str">
        <f>MID(TABLAS!E43,1,2)</f>
        <v/>
      </c>
      <c r="D45" s="274" t="str">
        <f>MID(TABLAS!E43,4,80)</f>
        <v/>
      </c>
      <c r="E45" s="275">
        <f t="shared" ca="1" si="1"/>
        <v>0</v>
      </c>
      <c r="F45" s="276">
        <f t="shared" ca="1" si="2"/>
        <v>0</v>
      </c>
      <c r="G45" s="277">
        <f t="shared" ca="1" si="3"/>
        <v>0</v>
      </c>
      <c r="H45" s="277">
        <f t="shared" ca="1" si="4"/>
        <v>0</v>
      </c>
      <c r="I45" s="277">
        <f t="shared" ca="1" si="5"/>
        <v>0</v>
      </c>
      <c r="J45" s="277">
        <f t="shared" ca="1" si="6"/>
        <v>0</v>
      </c>
      <c r="K45" s="277">
        <f t="shared" ca="1" si="7"/>
        <v>0</v>
      </c>
      <c r="L45" s="277">
        <f t="shared" ca="1" si="8"/>
        <v>0</v>
      </c>
    </row>
    <row r="46" spans="1:12" customFormat="1" ht="15.75" hidden="1" thickBot="1" x14ac:dyDescent="0.3">
      <c r="A46" s="263" t="str">
        <f t="shared" ca="1" si="0"/>
        <v/>
      </c>
      <c r="B46" s="255"/>
      <c r="C46" s="273" t="str">
        <f>MID(TABLAS!E44,1,2)</f>
        <v/>
      </c>
      <c r="D46" s="274" t="str">
        <f>MID(TABLAS!E44,4,80)</f>
        <v/>
      </c>
      <c r="E46" s="275">
        <f t="shared" ca="1" si="1"/>
        <v>0</v>
      </c>
      <c r="F46" s="276">
        <f t="shared" ca="1" si="2"/>
        <v>0</v>
      </c>
      <c r="G46" s="277">
        <f t="shared" ca="1" si="3"/>
        <v>0</v>
      </c>
      <c r="H46" s="277">
        <f t="shared" ca="1" si="4"/>
        <v>0</v>
      </c>
      <c r="I46" s="277">
        <f t="shared" ca="1" si="5"/>
        <v>0</v>
      </c>
      <c r="J46" s="277">
        <f t="shared" ca="1" si="6"/>
        <v>0</v>
      </c>
      <c r="K46" s="277">
        <f t="shared" ca="1" si="7"/>
        <v>0</v>
      </c>
      <c r="L46" s="277">
        <f t="shared" ca="1" si="8"/>
        <v>0</v>
      </c>
    </row>
    <row r="47" spans="1:12" customFormat="1" ht="15.75" hidden="1" thickBot="1" x14ac:dyDescent="0.3">
      <c r="A47" s="263" t="str">
        <f t="shared" si="0"/>
        <v/>
      </c>
      <c r="B47" s="255"/>
      <c r="C47" s="273" t="str">
        <f>MID(TABLAS!E45,1,2)</f>
        <v/>
      </c>
      <c r="D47" s="274" t="str">
        <f>MID(TABLAS!E45,4,80)</f>
        <v/>
      </c>
      <c r="E47" s="278"/>
      <c r="F47" s="279"/>
      <c r="G47" s="280"/>
      <c r="H47" s="280"/>
      <c r="I47" s="280"/>
      <c r="J47" s="280"/>
      <c r="K47" s="281"/>
      <c r="L47" s="280"/>
    </row>
    <row r="48" spans="1:12" customFormat="1" ht="15.75" hidden="1" thickBot="1" x14ac:dyDescent="0.3">
      <c r="A48" s="263" t="str">
        <f t="shared" si="0"/>
        <v/>
      </c>
      <c r="B48" s="255"/>
      <c r="C48" s="273"/>
      <c r="D48" s="282"/>
      <c r="E48" s="278"/>
      <c r="F48" s="279"/>
      <c r="G48" s="280"/>
      <c r="H48" s="280"/>
      <c r="I48" s="280"/>
      <c r="J48" s="280"/>
      <c r="K48" s="281"/>
      <c r="L48" s="280"/>
    </row>
    <row r="49" spans="1:14" ht="15.75" thickBot="1" x14ac:dyDescent="0.3">
      <c r="A49" s="263" t="s">
        <v>1334</v>
      </c>
      <c r="B49" s="255"/>
      <c r="C49" s="283"/>
      <c r="D49" s="284" t="s">
        <v>1189</v>
      </c>
      <c r="E49" s="285">
        <f ca="1">SUM(E5:E48)</f>
        <v>20</v>
      </c>
      <c r="F49" s="286">
        <f ca="1">SUM(F9:F23)+SUM(F5:F7)-F8-F24+SUM(F25:F47)</f>
        <v>187.51999999999998</v>
      </c>
      <c r="G49" s="286">
        <f t="shared" ref="G49:L49" ca="1" si="9">SUM(G9:G23)+SUM(G5:G7)-G8-G24+SUM(G25:G47)</f>
        <v>99.52000000000001</v>
      </c>
      <c r="H49" s="286">
        <f t="shared" ca="1" si="9"/>
        <v>27.76</v>
      </c>
      <c r="I49" s="286">
        <f t="shared" ca="1" si="9"/>
        <v>38.64</v>
      </c>
      <c r="J49" s="286">
        <f t="shared" ca="1" si="9"/>
        <v>44.640000000000008</v>
      </c>
      <c r="K49" s="286">
        <f ca="1">SUM(K9:K23)+SUM(K5:K7)-K8-K24+SUM(K25:K47)</f>
        <v>160.19999999999999</v>
      </c>
      <c r="L49" s="286">
        <f t="shared" ca="1" si="9"/>
        <v>153</v>
      </c>
    </row>
    <row r="50" spans="1:14" ht="15.75" thickBot="1" x14ac:dyDescent="0.3">
      <c r="A50" s="263" t="s">
        <v>1334</v>
      </c>
      <c r="C50" s="287"/>
      <c r="D50" s="288"/>
      <c r="E50" s="289"/>
      <c r="F50" s="290"/>
      <c r="G50" s="290"/>
      <c r="H50" s="290"/>
      <c r="I50" s="290"/>
      <c r="J50" s="291"/>
      <c r="K50" s="258"/>
      <c r="L50" s="258"/>
      <c r="N50" s="229"/>
    </row>
    <row r="51" spans="1:14" ht="15.75" thickBot="1" x14ac:dyDescent="0.3">
      <c r="A51" s="263" t="s">
        <v>1334</v>
      </c>
      <c r="C51" s="292" t="s">
        <v>1319</v>
      </c>
      <c r="D51" s="293"/>
      <c r="E51" s="266"/>
      <c r="F51" s="265"/>
      <c r="G51" s="265"/>
      <c r="H51" s="265"/>
      <c r="I51" s="265"/>
      <c r="J51" s="265"/>
      <c r="K51" s="265"/>
      <c r="L51" s="267"/>
    </row>
    <row r="52" spans="1:14" ht="39" thickBot="1" x14ac:dyDescent="0.3">
      <c r="A52" s="263" t="s">
        <v>1334</v>
      </c>
      <c r="C52" s="294" t="s">
        <v>1336</v>
      </c>
      <c r="D52" s="295" t="s">
        <v>1342</v>
      </c>
      <c r="E52" s="296" t="s">
        <v>1343</v>
      </c>
      <c r="F52" s="297" t="s">
        <v>1344</v>
      </c>
      <c r="G52" s="297" t="s">
        <v>1168</v>
      </c>
      <c r="H52" s="297" t="s">
        <v>1169</v>
      </c>
      <c r="I52" s="297" t="s">
        <v>1345</v>
      </c>
      <c r="J52" s="297" t="s">
        <v>1307</v>
      </c>
      <c r="K52" s="297" t="s">
        <v>1171</v>
      </c>
      <c r="L52" s="297" t="s">
        <v>1172</v>
      </c>
      <c r="M52" s="272">
        <v>10000</v>
      </c>
    </row>
    <row r="53" spans="1:14" ht="15.75" thickBot="1" x14ac:dyDescent="0.3">
      <c r="A53" s="263" t="str">
        <f t="shared" ref="A53:A71" ca="1" si="10">IF(E53&gt;0,"OK","")</f>
        <v/>
      </c>
      <c r="B53" s="263"/>
      <c r="C53" s="273" t="str">
        <f>MID(TABLAS!B3,1,2)</f>
        <v>04</v>
      </c>
      <c r="D53" s="298" t="str">
        <f>MID(TABLAS!B3,4,80)</f>
        <v>Nota de crédito</v>
      </c>
      <c r="E53" s="275">
        <f t="shared" ref="E53:E70" ca="1" si="11">COUNTIFS(INDIRECT("VENTAS!E$2:E"&amp;topesumav),C53&amp;"-"&amp;D53,INDIRECT("VENTAS!U$2:U"&amp;topesumav),"&gt;="&amp;$O$1,INDIRECT("VENTAS!U$2:U"&amp;topesumav),"&lt;="&amp;$O$2)+COUNTIFS(INDIRECT("VENTAS!E$2:E"&amp;topesumav),C53,INDIRECT("VENTAS!U$2:U"&amp;topesumav),"&gt;="&amp;$O$1,INDIRECT("VENTAS!U$2:U"&amp;topesumav),"&lt;="&amp;$O$2)</f>
        <v>0</v>
      </c>
      <c r="F53" s="276">
        <f t="shared" ref="F53:F70" ca="1" si="12">SUMIFS(INDIRECT("VENTAS!J$2:J"&amp;topesumav),INDIRECT("VENTAS!E$2:E"&amp;topesumav),C53&amp;"-"&amp;D53,INDIRECT("VENTAS!U$2:U"&amp;topesumav),"&gt;="&amp;$O$1,INDIRECT("VENTAS!U$2:U"&amp;topesumav),"&lt;="&amp;$O$2)+SUMIFS(INDIRECT("VENTAS!J$2:J"&amp;topesumav),INDIRECT("VENTAS!E$2:E"&amp;topesumav),C53,INDIRECT("VENTAS!U$2:U"&amp;topesumav),"&gt;="&amp;$O$1,INDIRECT("VENTAS!U$2:U"&amp;topesumav),"&lt;="&amp;$O$2)</f>
        <v>0</v>
      </c>
      <c r="G53" s="280">
        <f t="shared" ref="G53:G70" ca="1" si="13">SUMIFS(INDIRECT("VENTAS!K$2:K"&amp;topesumav),INDIRECT("VENTAS!E$2:E"&amp;topesumav),C53&amp;"-"&amp;D53,INDIRECT("VENTAS!U$2:U"&amp;topesumav),"&gt;="&amp;$O$1,INDIRECT("VENTAS!U$2:U"&amp;topesumav),"&lt;="&amp;$O$2)+SUMIFS(INDIRECT("VENTAS!K$2:K"&amp;topesumav),INDIRECT("VENTAS!E$2:E"&amp;topesumav),C53,INDIRECT("VENTAS!U$2:U"&amp;topesumav),"&gt;="&amp;$O$1,INDIRECT("VENTAS!U$2:U"&amp;topesumav),"&lt;="&amp;$O$2)</f>
        <v>0</v>
      </c>
      <c r="H53" s="280">
        <f t="shared" ref="H53:H70" ca="1" si="14">SUMIFS(INDIRECT("VENTAS!L$2:L"&amp;topesumav),INDIRECT("VENTAS!E$2:E"&amp;topesumav),C53&amp;"-"&amp;D53,INDIRECT("VENTAS!U$2:U"&amp;topesumav),"&gt;="&amp;$O$1,INDIRECT("VENTAS!U$2:U"&amp;topesumav),"&lt;="&amp;$O$2)+SUMIFS(INDIRECT("VENTAS!L$2:L"&amp;topesumav),INDIRECT("VENTAS!E$2:E"&amp;topesumav),C53,INDIRECT("VENTAS!U$2:U"&amp;topesumav),"&gt;="&amp;$O$1,INDIRECT("VENTAS!U$2:U"&amp;topesumav),"&lt;="&amp;$O$2)</f>
        <v>0</v>
      </c>
      <c r="I53" s="280">
        <f t="shared" ref="I53:I70" ca="1" si="15">SUMIFS(INDIRECT("VENTAS!I$2:I"&amp;topesumav),INDIRECT("VENTAS!E$2:E"&amp;topesumav),C53&amp;"-"&amp;D53,INDIRECT("VENTAS!U$2:U"&amp;topesumav),"&gt;="&amp;$O$1,INDIRECT("VENTAS!U$2:U"&amp;topesumav),"&lt;="&amp;$O$2)+SUMIFS(INDIRECT("VENTAS!I$2:I"&amp;topesumav),INDIRECT("VENTAS!E$2:E"&amp;topesumav),C53,INDIRECT("VENTAS!U$2:U"&amp;topesumav),"&gt;="&amp;$O$1,INDIRECT("VENTAS!U$2:U"&amp;topesumav),"&lt;="&amp;$O$2)</f>
        <v>0</v>
      </c>
      <c r="J53" s="280">
        <f t="shared" ref="J53:J70" ca="1" si="16">SUMIFS(INDIRECT("VENTAS!X$2:X"&amp;topesumav),INDIRECT("VENTAS!E$2:E"&amp;topesumav),C53&amp;"-"&amp;D53,INDIRECT("VENTAS!U$2:U"&amp;topesumav),"&gt;="&amp;$O$1,INDIRECT("VENTAS!U$2:U"&amp;topesumav),"&lt;="&amp;$O$2)+SUMIFS(INDIRECT("VENTAS!X$2:X"&amp;topesumav),INDIRECT("VENTAS!E$2:E"&amp;topesumav),C53,INDIRECT("VENTAS!U$2:U"&amp;topesumav),"&gt;="&amp;$O$1,INDIRECT("VENTAS!U$2:U"&amp;topesumav),"&lt;="&amp;$O$2)</f>
        <v>0</v>
      </c>
      <c r="K53" s="280">
        <f t="shared" ref="K53:K70" ca="1" si="17">SUMIFS(INDIRECT("VENTAS!M$2:M"&amp;topesumav),INDIRECT("VENTAS!E$2:E"&amp;topesumav),C53&amp;"-"&amp;D53,INDIRECT("VENTAS!U$2:U"&amp;topesumav),"&gt;="&amp;$O$1,INDIRECT("VENTAS!U$2:U"&amp;topesumav),"&lt;="&amp;$O$2)+SUMIFS(INDIRECT("VENTAS!M$2:M"&amp;topesumav),INDIRECT("VENTAS!E$2:E"&amp;topesumav),C53,INDIRECT("VENTAS!U$2:U"&amp;topesumav),"&gt;="&amp;$O$1,INDIRECT("VENTAS!U$2:U"&amp;topesumav),"&lt;="&amp;$O$2)</f>
        <v>0</v>
      </c>
      <c r="L53" s="280">
        <f t="shared" ref="L53:L70" ca="1" si="18">SUMIFS(INDIRECT("VENTAS!N$2:N"&amp;topesumav),INDIRECT("VENTAS!E$2:E"&amp;topesumav),C53&amp;"-"&amp;D53,INDIRECT("VENTAS!U$2:U"&amp;topesumav),"&gt;="&amp;$O$1,INDIRECT("VENTAS!U$2:U"&amp;topesumav),"&lt;="&amp;$O$2)+SUMIFS(INDIRECT("VENTAS!N$2:N"&amp;topesumav),INDIRECT("VENTAS!E$2:E"&amp;topesumav),C53,INDIRECT("VENTAS!U$2:U"&amp;topesumav),"&gt;="&amp;$O$1,INDIRECT("VENTAS!U$2:U"&amp;topesumav),"&lt;="&amp;$O$2)</f>
        <v>0</v>
      </c>
      <c r="M53"/>
    </row>
    <row r="54" spans="1:14" ht="15.75" hidden="1" thickBot="1" x14ac:dyDescent="0.3">
      <c r="A54" s="263" t="str">
        <f t="shared" ca="1" si="10"/>
        <v/>
      </c>
      <c r="B54" s="263"/>
      <c r="C54" s="273" t="str">
        <f>MID(TABLAS!B4,1,2)</f>
        <v>05</v>
      </c>
      <c r="D54" s="298" t="str">
        <f>MID(TABLAS!B4,4,80)</f>
        <v>Nota de débito</v>
      </c>
      <c r="E54" s="275">
        <f t="shared" ca="1" si="11"/>
        <v>0</v>
      </c>
      <c r="F54" s="276">
        <f t="shared" ca="1" si="12"/>
        <v>0</v>
      </c>
      <c r="G54" s="280">
        <f t="shared" ca="1" si="13"/>
        <v>0</v>
      </c>
      <c r="H54" s="280">
        <f t="shared" ca="1" si="14"/>
        <v>0</v>
      </c>
      <c r="I54" s="280">
        <f t="shared" ca="1" si="15"/>
        <v>0</v>
      </c>
      <c r="J54" s="280">
        <f t="shared" ca="1" si="16"/>
        <v>0</v>
      </c>
      <c r="K54" s="280">
        <f t="shared" ca="1" si="17"/>
        <v>0</v>
      </c>
      <c r="L54" s="280">
        <f t="shared" ca="1" si="18"/>
        <v>0</v>
      </c>
    </row>
    <row r="55" spans="1:14" ht="15.75" thickBot="1" x14ac:dyDescent="0.3">
      <c r="A55" s="263" t="str">
        <f t="shared" ca="1" si="10"/>
        <v>OK</v>
      </c>
      <c r="B55" s="263"/>
      <c r="C55" s="273" t="str">
        <f>MID(TABLAS!B5,1,2)</f>
        <v>18</v>
      </c>
      <c r="D55" s="298" t="str">
        <f>MID(TABLAS!B5,4,80)</f>
        <v xml:space="preserve">Documentos autorizados utilizados en ventas excepto N/C N/D </v>
      </c>
      <c r="E55" s="275">
        <f t="shared" ca="1" si="11"/>
        <v>1</v>
      </c>
      <c r="F55" s="276">
        <f t="shared" ca="1" si="12"/>
        <v>50</v>
      </c>
      <c r="G55" s="280">
        <f t="shared" ca="1" si="13"/>
        <v>0</v>
      </c>
      <c r="H55" s="280">
        <f t="shared" ca="1" si="14"/>
        <v>0</v>
      </c>
      <c r="I55" s="280">
        <f t="shared" ca="1" si="15"/>
        <v>0</v>
      </c>
      <c r="J55" s="280">
        <f t="shared" ca="1" si="16"/>
        <v>0</v>
      </c>
      <c r="K55" s="280">
        <f t="shared" ca="1" si="17"/>
        <v>0</v>
      </c>
      <c r="L55" s="280">
        <f t="shared" ca="1" si="18"/>
        <v>0</v>
      </c>
      <c r="N55" s="229"/>
    </row>
    <row r="56" spans="1:14" ht="15.75" hidden="1" thickBot="1" x14ac:dyDescent="0.3">
      <c r="A56" s="263" t="str">
        <f t="shared" ca="1" si="10"/>
        <v/>
      </c>
      <c r="B56" s="263"/>
      <c r="C56" s="273" t="str">
        <f>MID(TABLAS!B6,1,2)</f>
        <v>41</v>
      </c>
      <c r="D56" s="298" t="str">
        <f>MID(TABLAS!B6,4,80)</f>
        <v>Comprobante de venta emitido por reembolso</v>
      </c>
      <c r="E56" s="275">
        <f t="shared" ca="1" si="11"/>
        <v>0</v>
      </c>
      <c r="F56" s="276">
        <f t="shared" ca="1" si="12"/>
        <v>0</v>
      </c>
      <c r="G56" s="280">
        <f t="shared" ca="1" si="13"/>
        <v>0</v>
      </c>
      <c r="H56" s="280">
        <f t="shared" ca="1" si="14"/>
        <v>0</v>
      </c>
      <c r="I56" s="280">
        <f t="shared" ca="1" si="15"/>
        <v>0</v>
      </c>
      <c r="J56" s="280">
        <f t="shared" ca="1" si="16"/>
        <v>0</v>
      </c>
      <c r="K56" s="280">
        <f t="shared" ca="1" si="17"/>
        <v>0</v>
      </c>
      <c r="L56" s="280">
        <f t="shared" ca="1" si="18"/>
        <v>0</v>
      </c>
    </row>
    <row r="57" spans="1:14" ht="15.75" hidden="1" thickBot="1" x14ac:dyDescent="0.3">
      <c r="A57" s="263" t="str">
        <f t="shared" ca="1" si="10"/>
        <v/>
      </c>
      <c r="B57" s="263"/>
      <c r="C57" s="273" t="str">
        <f>MID(TABLAS!B7,1,2)</f>
        <v>44</v>
      </c>
      <c r="D57" s="298" t="str">
        <f>MID(TABLAS!B7,4,80)</f>
        <v>Comprobante de Contribuciones y Aportes</v>
      </c>
      <c r="E57" s="275">
        <f t="shared" ca="1" si="11"/>
        <v>0</v>
      </c>
      <c r="F57" s="276">
        <f t="shared" ca="1" si="12"/>
        <v>0</v>
      </c>
      <c r="G57" s="280">
        <f t="shared" ca="1" si="13"/>
        <v>0</v>
      </c>
      <c r="H57" s="280">
        <f t="shared" ca="1" si="14"/>
        <v>0</v>
      </c>
      <c r="I57" s="280">
        <f t="shared" ca="1" si="15"/>
        <v>0</v>
      </c>
      <c r="J57" s="280">
        <f t="shared" ca="1" si="16"/>
        <v>0</v>
      </c>
      <c r="K57" s="280">
        <f t="shared" ca="1" si="17"/>
        <v>0</v>
      </c>
      <c r="L57" s="280">
        <f t="shared" ca="1" si="18"/>
        <v>0</v>
      </c>
    </row>
    <row r="58" spans="1:14" ht="15.75" hidden="1" thickBot="1" x14ac:dyDescent="0.3">
      <c r="A58" s="263" t="str">
        <f t="shared" ca="1" si="10"/>
        <v/>
      </c>
      <c r="B58" s="263"/>
      <c r="C58" s="273" t="str">
        <f>MID(TABLAS!B8,1,2)</f>
        <v>47</v>
      </c>
      <c r="D58" s="298" t="str">
        <f>MID(TABLAS!B8,4,80)</f>
        <v>Nota de Crédito por Reembolso Emitida por Intermediario</v>
      </c>
      <c r="E58" s="275">
        <f t="shared" ca="1" si="11"/>
        <v>0</v>
      </c>
      <c r="F58" s="276">
        <f t="shared" ca="1" si="12"/>
        <v>0</v>
      </c>
      <c r="G58" s="280">
        <f t="shared" ca="1" si="13"/>
        <v>0</v>
      </c>
      <c r="H58" s="280">
        <f t="shared" ca="1" si="14"/>
        <v>0</v>
      </c>
      <c r="I58" s="280">
        <f t="shared" ca="1" si="15"/>
        <v>0</v>
      </c>
      <c r="J58" s="280">
        <f t="shared" ca="1" si="16"/>
        <v>0</v>
      </c>
      <c r="K58" s="280">
        <f t="shared" ca="1" si="17"/>
        <v>0</v>
      </c>
      <c r="L58" s="280">
        <f t="shared" ca="1" si="18"/>
        <v>0</v>
      </c>
      <c r="M58"/>
    </row>
    <row r="59" spans="1:14" ht="15.75" hidden="1" thickBot="1" x14ac:dyDescent="0.3">
      <c r="A59" s="263" t="str">
        <f t="shared" ca="1" si="10"/>
        <v/>
      </c>
      <c r="B59" s="263"/>
      <c r="C59" s="273" t="str">
        <f>MID(TABLAS!B9,1,2)</f>
        <v>48</v>
      </c>
      <c r="D59" s="298" t="str">
        <f>MID(TABLAS!B9,4,80)</f>
        <v>Nota de Débito por Reembolso Emitida por Intermediario</v>
      </c>
      <c r="E59" s="275">
        <f t="shared" ca="1" si="11"/>
        <v>0</v>
      </c>
      <c r="F59" s="276">
        <f t="shared" ca="1" si="12"/>
        <v>0</v>
      </c>
      <c r="G59" s="280">
        <f t="shared" ca="1" si="13"/>
        <v>0</v>
      </c>
      <c r="H59" s="280">
        <f t="shared" ca="1" si="14"/>
        <v>0</v>
      </c>
      <c r="I59" s="280">
        <f t="shared" ca="1" si="15"/>
        <v>0</v>
      </c>
      <c r="J59" s="280">
        <f t="shared" ca="1" si="16"/>
        <v>0</v>
      </c>
      <c r="K59" s="280">
        <f t="shared" ca="1" si="17"/>
        <v>0</v>
      </c>
      <c r="L59" s="280">
        <f t="shared" ca="1" si="18"/>
        <v>0</v>
      </c>
    </row>
    <row r="60" spans="1:14" ht="15.75" hidden="1" thickBot="1" x14ac:dyDescent="0.3">
      <c r="A60" s="263" t="str">
        <f t="shared" ca="1" si="10"/>
        <v/>
      </c>
      <c r="B60" s="263"/>
      <c r="C60" s="273" t="str">
        <f>MID(TABLAS!B10,1,2)</f>
        <v>49</v>
      </c>
      <c r="D60" s="298" t="str">
        <f>MID(TABLAS!B10,4,80)</f>
        <v>Proveedor Directo de Exportador Bajo Régimen Especial</v>
      </c>
      <c r="E60" s="275">
        <f t="shared" ca="1" si="11"/>
        <v>0</v>
      </c>
      <c r="F60" s="276">
        <f t="shared" ca="1" si="12"/>
        <v>0</v>
      </c>
      <c r="G60" s="280">
        <f t="shared" ca="1" si="13"/>
        <v>0</v>
      </c>
      <c r="H60" s="280">
        <f t="shared" ca="1" si="14"/>
        <v>0</v>
      </c>
      <c r="I60" s="280">
        <f t="shared" ca="1" si="15"/>
        <v>0</v>
      </c>
      <c r="J60" s="280">
        <f t="shared" ca="1" si="16"/>
        <v>0</v>
      </c>
      <c r="K60" s="280">
        <f t="shared" ca="1" si="17"/>
        <v>0</v>
      </c>
      <c r="L60" s="280">
        <f t="shared" ca="1" si="18"/>
        <v>0</v>
      </c>
    </row>
    <row r="61" spans="1:14" ht="15.75" hidden="1" thickBot="1" x14ac:dyDescent="0.3">
      <c r="A61" s="263" t="str">
        <f t="shared" ca="1" si="10"/>
        <v/>
      </c>
      <c r="B61" s="263"/>
      <c r="C61" s="273" t="str">
        <f>MID(TABLAS!B11,1,2)</f>
        <v>50</v>
      </c>
      <c r="D61" s="298" t="str">
        <f>MID(TABLAS!B11,4,80)</f>
        <v>A Inst. Estado y Empr. Públicas que percibe ingreso exento de Imp. Renta</v>
      </c>
      <c r="E61" s="275">
        <f t="shared" ca="1" si="11"/>
        <v>0</v>
      </c>
      <c r="F61" s="276">
        <f t="shared" ca="1" si="12"/>
        <v>0</v>
      </c>
      <c r="G61" s="280">
        <f t="shared" ca="1" si="13"/>
        <v>0</v>
      </c>
      <c r="H61" s="280">
        <f t="shared" ca="1" si="14"/>
        <v>0</v>
      </c>
      <c r="I61" s="280">
        <f t="shared" ca="1" si="15"/>
        <v>0</v>
      </c>
      <c r="J61" s="280">
        <f t="shared" ca="1" si="16"/>
        <v>0</v>
      </c>
      <c r="K61" s="280">
        <f t="shared" ca="1" si="17"/>
        <v>0</v>
      </c>
      <c r="L61" s="280">
        <f t="shared" ca="1" si="18"/>
        <v>0</v>
      </c>
      <c r="M61"/>
    </row>
    <row r="62" spans="1:14" ht="15.75" hidden="1" thickBot="1" x14ac:dyDescent="0.3">
      <c r="A62" s="263" t="str">
        <f t="shared" ca="1" si="10"/>
        <v/>
      </c>
      <c r="B62" s="263"/>
      <c r="C62" s="273" t="str">
        <f>MID(TABLAS!B12,1,2)</f>
        <v>51</v>
      </c>
      <c r="D62" s="298" t="str">
        <f>MID(TABLAS!B12,4,80)</f>
        <v>N/C A Inst. Estado y Empr. Públicas que percibe ingreso exento de Imp. Renta</v>
      </c>
      <c r="E62" s="275">
        <f t="shared" ca="1" si="11"/>
        <v>0</v>
      </c>
      <c r="F62" s="276">
        <f t="shared" ca="1" si="12"/>
        <v>0</v>
      </c>
      <c r="G62" s="280">
        <f t="shared" ca="1" si="13"/>
        <v>0</v>
      </c>
      <c r="H62" s="280">
        <f t="shared" ca="1" si="14"/>
        <v>0</v>
      </c>
      <c r="I62" s="280">
        <f t="shared" ca="1" si="15"/>
        <v>0</v>
      </c>
      <c r="J62" s="280">
        <f t="shared" ca="1" si="16"/>
        <v>0</v>
      </c>
      <c r="K62" s="280">
        <f t="shared" ca="1" si="17"/>
        <v>0</v>
      </c>
      <c r="L62" s="280">
        <f t="shared" ca="1" si="18"/>
        <v>0</v>
      </c>
      <c r="M62"/>
    </row>
    <row r="63" spans="1:14" ht="15.75" hidden="1" thickBot="1" x14ac:dyDescent="0.3">
      <c r="A63" s="263" t="str">
        <f t="shared" ca="1" si="10"/>
        <v/>
      </c>
      <c r="B63" s="263"/>
      <c r="C63" s="273" t="str">
        <f>MID(TABLAS!B13,1,2)</f>
        <v>52</v>
      </c>
      <c r="D63" s="298" t="str">
        <f>MID(TABLAS!B13,4,80)</f>
        <v>N/D A Inst. Estado y Empr. Públicas que percibe ingreso exento de Imp. Renta</v>
      </c>
      <c r="E63" s="275">
        <f t="shared" ca="1" si="11"/>
        <v>0</v>
      </c>
      <c r="F63" s="276">
        <f t="shared" ca="1" si="12"/>
        <v>0</v>
      </c>
      <c r="G63" s="280">
        <f t="shared" ca="1" si="13"/>
        <v>0</v>
      </c>
      <c r="H63" s="280">
        <f t="shared" ca="1" si="14"/>
        <v>0</v>
      </c>
      <c r="I63" s="280">
        <f t="shared" ca="1" si="15"/>
        <v>0</v>
      </c>
      <c r="J63" s="280">
        <f t="shared" ca="1" si="16"/>
        <v>0</v>
      </c>
      <c r="K63" s="280">
        <f t="shared" ca="1" si="17"/>
        <v>0</v>
      </c>
      <c r="L63" s="280">
        <f t="shared" ca="1" si="18"/>
        <v>0</v>
      </c>
    </row>
    <row r="64" spans="1:14" ht="15.75" hidden="1" thickBot="1" x14ac:dyDescent="0.3">
      <c r="A64" s="263" t="str">
        <f t="shared" ca="1" si="10"/>
        <v/>
      </c>
      <c r="B64" s="263"/>
      <c r="C64" s="273" t="str">
        <f>MID(TABLAS!B14,1,3)</f>
        <v>370</v>
      </c>
      <c r="D64" s="298" t="str">
        <f>MID(TABLAS!B14,5,80)</f>
        <v>Factura operadora transporte / socio</v>
      </c>
      <c r="E64" s="275">
        <f t="shared" ca="1" si="11"/>
        <v>0</v>
      </c>
      <c r="F64" s="276">
        <f t="shared" ca="1" si="12"/>
        <v>0</v>
      </c>
      <c r="G64" s="280">
        <f t="shared" ca="1" si="13"/>
        <v>0</v>
      </c>
      <c r="H64" s="280">
        <f t="shared" ca="1" si="14"/>
        <v>0</v>
      </c>
      <c r="I64" s="280">
        <f t="shared" ca="1" si="15"/>
        <v>0</v>
      </c>
      <c r="J64" s="280">
        <f t="shared" ca="1" si="16"/>
        <v>0</v>
      </c>
      <c r="K64" s="280">
        <f t="shared" ca="1" si="17"/>
        <v>0</v>
      </c>
      <c r="L64" s="280">
        <f t="shared" ca="1" si="18"/>
        <v>0</v>
      </c>
    </row>
    <row r="65" spans="1:13" ht="15.75" hidden="1" thickBot="1" x14ac:dyDescent="0.3">
      <c r="A65" s="263" t="str">
        <f t="shared" ca="1" si="10"/>
        <v/>
      </c>
      <c r="B65" s="263"/>
      <c r="C65" s="273" t="str">
        <f>MID(TABLAS!B15,1,3)</f>
        <v>371</v>
      </c>
      <c r="D65" s="298" t="str">
        <f>MID(TABLAS!B15,5,80)</f>
        <v xml:space="preserve">Comprobante socio a operadora de transporte </v>
      </c>
      <c r="E65" s="275">
        <f t="shared" ca="1" si="11"/>
        <v>0</v>
      </c>
      <c r="F65" s="276">
        <f t="shared" ca="1" si="12"/>
        <v>0</v>
      </c>
      <c r="G65" s="280">
        <f t="shared" ca="1" si="13"/>
        <v>0</v>
      </c>
      <c r="H65" s="280">
        <f t="shared" ca="1" si="14"/>
        <v>0</v>
      </c>
      <c r="I65" s="280">
        <f t="shared" ca="1" si="15"/>
        <v>0</v>
      </c>
      <c r="J65" s="280">
        <f t="shared" ca="1" si="16"/>
        <v>0</v>
      </c>
      <c r="K65" s="280">
        <f t="shared" ca="1" si="17"/>
        <v>0</v>
      </c>
      <c r="L65" s="280">
        <f t="shared" ca="1" si="18"/>
        <v>0</v>
      </c>
    </row>
    <row r="66" spans="1:13" ht="15.75" hidden="1" thickBot="1" x14ac:dyDescent="0.3">
      <c r="A66" s="263" t="str">
        <f t="shared" ca="1" si="10"/>
        <v/>
      </c>
      <c r="B66" s="263"/>
      <c r="C66" s="273" t="str">
        <f>MID(TABLAS!B16,1,3)</f>
        <v>372</v>
      </c>
      <c r="D66" s="298" t="str">
        <f>MID(TABLAS!B16,5,80)</f>
        <v>Nota de  crédito  operadora transporte / socio</v>
      </c>
      <c r="E66" s="275">
        <f t="shared" ca="1" si="11"/>
        <v>0</v>
      </c>
      <c r="F66" s="276">
        <f t="shared" ca="1" si="12"/>
        <v>0</v>
      </c>
      <c r="G66" s="280">
        <f t="shared" ca="1" si="13"/>
        <v>0</v>
      </c>
      <c r="H66" s="280">
        <f t="shared" ca="1" si="14"/>
        <v>0</v>
      </c>
      <c r="I66" s="280">
        <f t="shared" ca="1" si="15"/>
        <v>0</v>
      </c>
      <c r="J66" s="280">
        <f t="shared" ca="1" si="16"/>
        <v>0</v>
      </c>
      <c r="K66" s="280">
        <f t="shared" ca="1" si="17"/>
        <v>0</v>
      </c>
      <c r="L66" s="280">
        <f t="shared" ca="1" si="18"/>
        <v>0</v>
      </c>
      <c r="M66"/>
    </row>
    <row r="67" spans="1:13" ht="15.75" hidden="1" thickBot="1" x14ac:dyDescent="0.3">
      <c r="A67" s="263" t="str">
        <f t="shared" ca="1" si="10"/>
        <v/>
      </c>
      <c r="B67" s="263"/>
      <c r="C67" s="273" t="str">
        <f>MID(TABLAS!B17,1,3)</f>
        <v>373</v>
      </c>
      <c r="D67" s="298" t="str">
        <f>MID(TABLAS!B17,5,80)</f>
        <v>Nota de  débito  operadora transporte / socio</v>
      </c>
      <c r="E67" s="275">
        <f t="shared" ca="1" si="11"/>
        <v>0</v>
      </c>
      <c r="F67" s="276">
        <f t="shared" ca="1" si="12"/>
        <v>0</v>
      </c>
      <c r="G67" s="280">
        <f t="shared" ca="1" si="13"/>
        <v>0</v>
      </c>
      <c r="H67" s="280">
        <f t="shared" ca="1" si="14"/>
        <v>0</v>
      </c>
      <c r="I67" s="280">
        <f t="shared" ca="1" si="15"/>
        <v>0</v>
      </c>
      <c r="J67" s="280">
        <f t="shared" ca="1" si="16"/>
        <v>0</v>
      </c>
      <c r="K67" s="280">
        <f t="shared" ca="1" si="17"/>
        <v>0</v>
      </c>
      <c r="L67" s="280">
        <f t="shared" ca="1" si="18"/>
        <v>0</v>
      </c>
    </row>
    <row r="68" spans="1:13" ht="15.75" hidden="1" thickBot="1" x14ac:dyDescent="0.3">
      <c r="A68" s="263" t="str">
        <f t="shared" ca="1" si="10"/>
        <v/>
      </c>
      <c r="B68" s="263"/>
      <c r="C68" s="273" t="str">
        <f>MID(TABLAS!B18,1,3)</f>
        <v>374</v>
      </c>
      <c r="D68" s="298" t="str">
        <f>MID(TABLAS!B18,5,80)</f>
        <v>Nota de  débito  operadora transporte / socio</v>
      </c>
      <c r="E68" s="275">
        <f t="shared" ca="1" si="11"/>
        <v>0</v>
      </c>
      <c r="F68" s="276">
        <f t="shared" ca="1" si="12"/>
        <v>0</v>
      </c>
      <c r="G68" s="280">
        <f t="shared" ca="1" si="13"/>
        <v>0</v>
      </c>
      <c r="H68" s="280">
        <f t="shared" ca="1" si="14"/>
        <v>0</v>
      </c>
      <c r="I68" s="280">
        <f t="shared" ca="1" si="15"/>
        <v>0</v>
      </c>
      <c r="J68" s="280">
        <f t="shared" ca="1" si="16"/>
        <v>0</v>
      </c>
      <c r="K68" s="280">
        <f t="shared" ca="1" si="17"/>
        <v>0</v>
      </c>
      <c r="L68" s="280">
        <f t="shared" ca="1" si="18"/>
        <v>0</v>
      </c>
    </row>
    <row r="69" spans="1:13" ht="15.75" hidden="1" thickBot="1" x14ac:dyDescent="0.3">
      <c r="A69" s="263" t="str">
        <f t="shared" ca="1" si="10"/>
        <v/>
      </c>
      <c r="B69" s="263"/>
      <c r="C69" s="273" t="str">
        <f>MID(TABLAS!B19,1,3)</f>
        <v xml:space="preserve"> --</v>
      </c>
      <c r="D69" s="298" t="str">
        <f>MID(TABLAS!B19,5,80)</f>
        <v/>
      </c>
      <c r="E69" s="275">
        <f t="shared" ca="1" si="11"/>
        <v>0</v>
      </c>
      <c r="F69" s="276">
        <f t="shared" ca="1" si="12"/>
        <v>0</v>
      </c>
      <c r="G69" s="280">
        <f t="shared" ca="1" si="13"/>
        <v>0</v>
      </c>
      <c r="H69" s="280">
        <f t="shared" ca="1" si="14"/>
        <v>0</v>
      </c>
      <c r="I69" s="280">
        <f t="shared" ca="1" si="15"/>
        <v>0</v>
      </c>
      <c r="J69" s="280">
        <f t="shared" ca="1" si="16"/>
        <v>0</v>
      </c>
      <c r="K69" s="280">
        <f t="shared" ca="1" si="17"/>
        <v>0</v>
      </c>
      <c r="L69" s="280">
        <f t="shared" ca="1" si="18"/>
        <v>0</v>
      </c>
      <c r="M69"/>
    </row>
    <row r="70" spans="1:13" ht="15.75" hidden="1" thickBot="1" x14ac:dyDescent="0.3">
      <c r="A70" s="263" t="str">
        <f t="shared" ca="1" si="10"/>
        <v/>
      </c>
      <c r="B70" s="263"/>
      <c r="C70" s="273" t="str">
        <f>MID(TABLAS!B20,1,3)</f>
        <v/>
      </c>
      <c r="D70" s="298" t="str">
        <f>MID(TABLAS!B20,5,80)</f>
        <v/>
      </c>
      <c r="E70" s="275">
        <f t="shared" ca="1" si="11"/>
        <v>0</v>
      </c>
      <c r="F70" s="276">
        <f t="shared" ca="1" si="12"/>
        <v>0</v>
      </c>
      <c r="G70" s="280">
        <f t="shared" ca="1" si="13"/>
        <v>0</v>
      </c>
      <c r="H70" s="280">
        <f t="shared" ca="1" si="14"/>
        <v>0</v>
      </c>
      <c r="I70" s="280">
        <f t="shared" ca="1" si="15"/>
        <v>0</v>
      </c>
      <c r="J70" s="280">
        <f t="shared" ca="1" si="16"/>
        <v>0</v>
      </c>
      <c r="K70" s="280">
        <f t="shared" ca="1" si="17"/>
        <v>0</v>
      </c>
      <c r="L70" s="280">
        <f t="shared" ca="1" si="18"/>
        <v>0</v>
      </c>
      <c r="M70"/>
    </row>
    <row r="71" spans="1:13" hidden="1" x14ac:dyDescent="0.25">
      <c r="A71" s="263" t="str">
        <f t="shared" si="10"/>
        <v/>
      </c>
      <c r="B71" s="263"/>
      <c r="C71" s="299"/>
      <c r="D71" s="300"/>
      <c r="E71" s="301"/>
      <c r="F71" s="302"/>
      <c r="G71" s="302"/>
      <c r="H71" s="302"/>
      <c r="I71" s="302"/>
      <c r="J71" s="302"/>
      <c r="K71" s="302"/>
      <c r="L71" s="302"/>
      <c r="M71"/>
    </row>
    <row r="72" spans="1:13" ht="15.75" thickBot="1" x14ac:dyDescent="0.3">
      <c r="A72" s="263" t="s">
        <v>1334</v>
      </c>
      <c r="B72" s="263"/>
      <c r="C72" s="283"/>
      <c r="D72" s="284" t="s">
        <v>1189</v>
      </c>
      <c r="E72" s="286">
        <f t="shared" ref="E72:L72" ca="1" si="19">-E53+E54+E55+E56+E57+E58-E59+E60-E62+E63+E64+E65+E67+E68-E66</f>
        <v>1</v>
      </c>
      <c r="F72" s="286">
        <f t="shared" ca="1" si="19"/>
        <v>50</v>
      </c>
      <c r="G72" s="286">
        <f t="shared" ca="1" si="19"/>
        <v>0</v>
      </c>
      <c r="H72" s="286">
        <f t="shared" ca="1" si="19"/>
        <v>0</v>
      </c>
      <c r="I72" s="286">
        <f t="shared" ca="1" si="19"/>
        <v>0</v>
      </c>
      <c r="J72" s="286">
        <f t="shared" ca="1" si="19"/>
        <v>0</v>
      </c>
      <c r="K72" s="286">
        <f t="shared" ca="1" si="19"/>
        <v>0</v>
      </c>
      <c r="L72" s="286">
        <f t="shared" ca="1" si="19"/>
        <v>0</v>
      </c>
    </row>
    <row r="73" spans="1:13" x14ac:dyDescent="0.25">
      <c r="A73" s="263" t="s">
        <v>1334</v>
      </c>
      <c r="B73" s="263"/>
      <c r="C73" s="287"/>
      <c r="D73" s="303"/>
      <c r="E73" s="289"/>
      <c r="F73" s="290"/>
      <c r="G73" s="290"/>
      <c r="H73" s="290"/>
      <c r="I73" s="290"/>
      <c r="J73" s="304"/>
      <c r="K73" s="258"/>
      <c r="L73" s="258"/>
    </row>
    <row r="74" spans="1:13" ht="15.75" thickBot="1" x14ac:dyDescent="0.3">
      <c r="A74" s="263" t="s">
        <v>1334</v>
      </c>
      <c r="B74" s="263"/>
      <c r="C74" s="305" t="s">
        <v>1346</v>
      </c>
      <c r="D74" s="306"/>
      <c r="E74" s="307"/>
      <c r="F74" s="308"/>
      <c r="G74" s="308"/>
      <c r="H74" s="308"/>
      <c r="I74" s="308"/>
      <c r="J74" s="308"/>
      <c r="K74" s="308"/>
      <c r="L74" s="308"/>
    </row>
    <row r="75" spans="1:13" ht="15.75" thickBot="1" x14ac:dyDescent="0.3">
      <c r="A75" s="263" t="s">
        <v>1334</v>
      </c>
      <c r="B75" s="263"/>
      <c r="C75" s="309" t="s">
        <v>1336</v>
      </c>
      <c r="D75" s="310" t="s">
        <v>1342</v>
      </c>
      <c r="E75" s="311"/>
      <c r="F75" s="312" t="s">
        <v>1343</v>
      </c>
      <c r="G75" s="313"/>
      <c r="H75" s="314"/>
      <c r="I75" s="315" t="s">
        <v>1347</v>
      </c>
      <c r="J75" s="316"/>
      <c r="K75" s="316"/>
      <c r="L75" s="316"/>
      <c r="M75" s="272">
        <v>10000</v>
      </c>
    </row>
    <row r="76" spans="1:13" ht="15.75" hidden="1" thickBot="1" x14ac:dyDescent="0.3">
      <c r="A76" s="263" t="str">
        <f ca="1">IF(F76&gt;0,"OK","")</f>
        <v/>
      </c>
      <c r="B76" s="263"/>
      <c r="C76" s="273" t="str">
        <f>MID(TABLAS!U3,1,2)</f>
        <v>01</v>
      </c>
      <c r="D76" s="317" t="str">
        <f>MID(TABLAS!U3,4,80)</f>
        <v>Factura</v>
      </c>
      <c r="E76" s="318"/>
      <c r="F76" s="319">
        <f t="shared" ref="F76:F82" ca="1" si="20">COUNTIFS(INDIRECT("EXPORTACIONES!Q$1:Q"&amp;topesumae),C76&amp;"-"&amp;D76,INDIRECT("EXPORTACIONES!W$1:W"&amp;topesumae),"&gt;="&amp;$O$1,INDIRECT("EXPORTACIONES!W$1:W"&amp;topesumae),"&lt;="&amp;$O$2)+COUNTIFS(INDIRECT("EXPORTACIONES!Q$1:Q"&amp;topesumae),C76,INDIRECT("EXPORTACIONES!W$1:W"&amp;topesumae),"&gt;="&amp;$O$1,INDIRECT("EXPORTACIONES!W$1:W"&amp;topesumae),"&lt;="&amp;$O$2)</f>
        <v>0</v>
      </c>
      <c r="G76" s="320"/>
      <c r="H76" s="321"/>
      <c r="I76" s="322">
        <f t="shared" ref="I76:I82" ca="1" si="21">SUMIFS(INDIRECT("EXPORTACIONES!AF$1:AF"&amp;topesumae),INDIRECT("EXPORTACIONES!Q$1:Q"&amp;topesumae),C76&amp;"-"&amp;D76,INDIRECT("EXPORTACIONES!W$1:W"&amp;topesumae),"&gt;="&amp;$O$1,INDIRECT("EXPORTACIONES!W$1:W"&amp;topesumae),"&lt;="&amp;$O$2)+SUMIFS(INDIRECT("EXPORTACIONES!AF$1:AF"&amp;topesumae),INDIRECT("EXPORTACIONES!Q$1:Q"&amp;topesumae),C76,INDIRECT("EXPORTACIONES!W$1:W"&amp;topesumae),"&gt;="&amp;$O$1,INDIRECT("EXPORTACIONES!W$1:W"&amp;topesumae),"&lt;="&amp;$O$2)</f>
        <v>0</v>
      </c>
      <c r="J76" s="323"/>
      <c r="K76" s="323"/>
      <c r="L76" s="324"/>
    </row>
    <row r="77" spans="1:13" ht="15.75" hidden="1" thickBot="1" x14ac:dyDescent="0.3">
      <c r="A77" s="263" t="str">
        <f t="shared" ref="A77:A82" ca="1" si="22">IF(F77&gt;0,"OK","")</f>
        <v/>
      </c>
      <c r="B77" s="263"/>
      <c r="C77" s="273" t="str">
        <f>MID(TABLAS!U4,1,2)</f>
        <v>04</v>
      </c>
      <c r="D77" s="317" t="str">
        <f>MID(TABLAS!U4,4,80)</f>
        <v>Notas de Crédito Exportación</v>
      </c>
      <c r="E77" s="318"/>
      <c r="F77" s="319">
        <f t="shared" ca="1" si="20"/>
        <v>0</v>
      </c>
      <c r="G77" s="320"/>
      <c r="H77" s="321"/>
      <c r="I77" s="322">
        <f t="shared" ca="1" si="21"/>
        <v>0</v>
      </c>
      <c r="J77" s="323"/>
      <c r="K77" s="323"/>
      <c r="L77" s="324"/>
    </row>
    <row r="78" spans="1:13" ht="15.75" hidden="1" thickBot="1" x14ac:dyDescent="0.3">
      <c r="A78" s="263" t="str">
        <f t="shared" ca="1" si="22"/>
        <v/>
      </c>
      <c r="B78" s="263"/>
      <c r="C78" s="273" t="str">
        <f>MID(TABLAS!U5,1,2)</f>
        <v>05</v>
      </c>
      <c r="D78" s="317" t="str">
        <f>MID(TABLAS!U5,4,80)</f>
        <v>Notas de Débito Exportación</v>
      </c>
      <c r="E78" s="318"/>
      <c r="F78" s="319">
        <f t="shared" ca="1" si="20"/>
        <v>0</v>
      </c>
      <c r="G78" s="320"/>
      <c r="H78" s="321"/>
      <c r="I78" s="322">
        <f t="shared" ca="1" si="21"/>
        <v>0</v>
      </c>
      <c r="J78" s="323"/>
      <c r="K78" s="323"/>
      <c r="L78" s="324"/>
    </row>
    <row r="79" spans="1:13" ht="15.75" hidden="1" thickBot="1" x14ac:dyDescent="0.3">
      <c r="A79" s="263" t="str">
        <f t="shared" ca="1" si="22"/>
        <v/>
      </c>
      <c r="B79" s="263"/>
      <c r="C79" s="273" t="str">
        <f>MID(TABLAS!U6,1,2)</f>
        <v>16</v>
      </c>
      <c r="D79" s="317" t="str">
        <f>MID(TABLAS!U6,4,80)</f>
        <v>Formulario Único de Exportación (FUE) o Declaración Aduanera Única (DAU) o DAV</v>
      </c>
      <c r="E79" s="318"/>
      <c r="F79" s="319">
        <f t="shared" ca="1" si="20"/>
        <v>0</v>
      </c>
      <c r="G79" s="320"/>
      <c r="H79" s="321"/>
      <c r="I79" s="322">
        <f t="shared" ca="1" si="21"/>
        <v>0</v>
      </c>
      <c r="J79" s="323"/>
      <c r="K79" s="323"/>
      <c r="L79" s="324"/>
    </row>
    <row r="80" spans="1:13" ht="15.75" hidden="1" thickBot="1" x14ac:dyDescent="0.3">
      <c r="A80" s="263" t="str">
        <f t="shared" ca="1" si="22"/>
        <v/>
      </c>
      <c r="B80" s="263"/>
      <c r="C80" s="273" t="str">
        <f>MID(TABLAS!U7,1,2)</f>
        <v>41</v>
      </c>
      <c r="D80" s="317" t="str">
        <f>MID(TABLAS!U7,4,80)</f>
        <v>Comprobante de venta emitido por reembolso</v>
      </c>
      <c r="E80" s="318"/>
      <c r="F80" s="319">
        <f t="shared" ca="1" si="20"/>
        <v>0</v>
      </c>
      <c r="G80" s="320"/>
      <c r="H80" s="321"/>
      <c r="I80" s="322">
        <f t="shared" ca="1" si="21"/>
        <v>0</v>
      </c>
      <c r="J80" s="323"/>
      <c r="K80" s="323"/>
      <c r="L80" s="324"/>
    </row>
    <row r="81" spans="1:13" ht="15.75" hidden="1" thickBot="1" x14ac:dyDescent="0.3">
      <c r="A81" s="263" t="str">
        <f t="shared" ca="1" si="22"/>
        <v/>
      </c>
      <c r="B81" s="263"/>
      <c r="C81" s="273" t="str">
        <f>MID(TABLAS!U8,1,2)</f>
        <v>47</v>
      </c>
      <c r="D81" s="317" t="str">
        <f>MID(TABLAS!U8,4,80)</f>
        <v>N/C por Reembolso Emitida por Intermediario</v>
      </c>
      <c r="E81" s="318"/>
      <c r="F81" s="319">
        <f t="shared" ca="1" si="20"/>
        <v>0</v>
      </c>
      <c r="G81" s="320"/>
      <c r="H81" s="321"/>
      <c r="I81" s="322">
        <f t="shared" ca="1" si="21"/>
        <v>0</v>
      </c>
      <c r="J81" s="323"/>
      <c r="K81" s="323"/>
      <c r="L81" s="324"/>
    </row>
    <row r="82" spans="1:13" ht="15.75" hidden="1" thickBot="1" x14ac:dyDescent="0.3">
      <c r="A82" s="263" t="str">
        <f t="shared" ca="1" si="22"/>
        <v/>
      </c>
      <c r="B82" s="263"/>
      <c r="C82" s="273" t="str">
        <f>MID(TABLAS!U9,1,2)</f>
        <v>48</v>
      </c>
      <c r="D82" s="317" t="str">
        <f>MID(TABLAS!U9,4,80)</f>
        <v>N/D por Reembolso Emitida por Intermediario</v>
      </c>
      <c r="E82" s="318"/>
      <c r="F82" s="319">
        <f t="shared" ca="1" si="20"/>
        <v>0</v>
      </c>
      <c r="G82" s="320"/>
      <c r="H82" s="321"/>
      <c r="I82" s="322">
        <f t="shared" ca="1" si="21"/>
        <v>0</v>
      </c>
      <c r="J82" s="323"/>
      <c r="K82" s="323"/>
      <c r="L82" s="324"/>
    </row>
    <row r="83" spans="1:13" x14ac:dyDescent="0.25">
      <c r="A83" s="263" t="s">
        <v>1334</v>
      </c>
      <c r="B83" s="263"/>
      <c r="C83" s="325"/>
      <c r="D83" s="326"/>
      <c r="E83" s="327"/>
      <c r="F83" s="328">
        <f ca="1">SUM(F76:G82)</f>
        <v>0</v>
      </c>
      <c r="G83" s="329"/>
      <c r="H83" s="330"/>
      <c r="I83" s="331">
        <f ca="1">SUM(I76+I78+I79+I80+I81+I82-I77)</f>
        <v>0</v>
      </c>
      <c r="J83" s="332"/>
      <c r="K83" s="332"/>
      <c r="L83" s="333"/>
    </row>
    <row r="84" spans="1:13" ht="15.75" thickBot="1" x14ac:dyDescent="0.3">
      <c r="A84" s="263" t="s">
        <v>1334</v>
      </c>
      <c r="B84" s="263"/>
      <c r="C84" s="334"/>
      <c r="D84" s="335" t="s">
        <v>1189</v>
      </c>
      <c r="E84" s="336"/>
      <c r="F84" s="337"/>
      <c r="G84" s="338"/>
      <c r="H84" s="339"/>
      <c r="I84" s="340"/>
      <c r="J84" s="341"/>
      <c r="K84" s="341"/>
      <c r="L84" s="342"/>
    </row>
    <row r="85" spans="1:13" x14ac:dyDescent="0.25">
      <c r="A85" s="263" t="s">
        <v>1334</v>
      </c>
      <c r="B85" s="263"/>
      <c r="C85" s="343"/>
      <c r="D85" s="344"/>
      <c r="E85" s="289"/>
      <c r="F85" s="290"/>
      <c r="G85" s="290"/>
      <c r="H85" s="290"/>
      <c r="I85" s="290"/>
      <c r="J85" s="291"/>
      <c r="K85" s="258"/>
      <c r="L85" s="258"/>
    </row>
    <row r="86" spans="1:13" x14ac:dyDescent="0.25">
      <c r="A86" s="263" t="s">
        <v>1334</v>
      </c>
      <c r="B86" s="263"/>
      <c r="C86" s="305" t="s">
        <v>1348</v>
      </c>
      <c r="D86" s="306"/>
      <c r="E86" s="307"/>
      <c r="F86" s="308"/>
      <c r="G86" s="308"/>
      <c r="H86" s="308"/>
      <c r="I86" s="308"/>
      <c r="J86" s="308"/>
      <c r="K86" s="308"/>
      <c r="L86" s="308"/>
      <c r="M86" s="272">
        <v>10000</v>
      </c>
    </row>
    <row r="87" spans="1:13" ht="15.75" thickBot="1" x14ac:dyDescent="0.3">
      <c r="A87" s="263" t="s">
        <v>1334</v>
      </c>
      <c r="B87" s="263"/>
      <c r="C87" s="345"/>
      <c r="D87" s="345"/>
      <c r="E87" s="345"/>
      <c r="F87" s="345"/>
      <c r="G87" s="345"/>
      <c r="H87" s="345"/>
      <c r="I87" s="345"/>
      <c r="J87" s="345"/>
      <c r="K87" s="345"/>
      <c r="L87" s="346"/>
    </row>
    <row r="88" spans="1:13" ht="15.75" thickBot="1" x14ac:dyDescent="0.3">
      <c r="A88" s="263" t="s">
        <v>1334</v>
      </c>
      <c r="B88" s="263"/>
      <c r="C88" s="347" t="s">
        <v>1349</v>
      </c>
      <c r="D88" s="348"/>
      <c r="E88" s="349"/>
      <c r="F88" s="350"/>
      <c r="G88" s="351"/>
      <c r="H88" s="352"/>
      <c r="I88" s="353">
        <f ca="1">COUNTIFS(INDIRECT("ANULADOS!H1:H"&amp;topesumaa),"&gt;="&amp;$O$1,INDIRECT("ANULADOS!H1:H"&amp;topesumaa),"&lt;="&amp;$O$2)+SUMIFS(INDIRECT("ANULADOS!F$1:F"&amp;topesumaa),INDIRECT("ANULADOS!B1:B"&amp;topesumaa),"&lt;&gt;""",INDIRECT("ANULADOS!H1:H"&amp;topesumaa),"&gt;="&amp;$O$1,INDIRECT("ANULADOS!H1:H"&amp;topesumaa),"&lt;="&amp;$O$2)-SUMIFS(INDIRECT("ANULADOS!E$1:E"&amp;topesumaa), INDIRECT("ANULADOS!B1:B"&amp;topesumaa),"&lt;&gt;""",INDIRECT("ANULADOS!H1:H"&amp;topesumaa),"&gt;="&amp;$O$1,INDIRECT("ANULADOS!H1:H"&amp;topesumaa),"&lt;="&amp;$O$2)</f>
        <v>0</v>
      </c>
      <c r="J88" s="354"/>
      <c r="K88" s="355"/>
      <c r="L88" s="356"/>
    </row>
    <row r="89" spans="1:13" x14ac:dyDescent="0.25">
      <c r="A89" s="263" t="s">
        <v>1334</v>
      </c>
      <c r="B89" s="263"/>
      <c r="C89" s="287"/>
      <c r="D89" s="288"/>
      <c r="E89" s="289"/>
      <c r="F89" s="290"/>
      <c r="G89" s="290"/>
      <c r="H89" s="290"/>
      <c r="I89" s="290"/>
    </row>
    <row r="90" spans="1:13" ht="15.75" thickBot="1" x14ac:dyDescent="0.3">
      <c r="A90" s="263" t="s">
        <v>1334</v>
      </c>
      <c r="B90" s="263"/>
      <c r="C90" s="287"/>
      <c r="D90" s="303"/>
      <c r="E90" s="289"/>
      <c r="F90" s="290"/>
      <c r="G90" s="290"/>
      <c r="H90" s="290"/>
      <c r="I90" s="290"/>
    </row>
    <row r="91" spans="1:13" x14ac:dyDescent="0.25">
      <c r="A91" s="263" t="s">
        <v>1334</v>
      </c>
      <c r="B91" s="263"/>
      <c r="C91" s="357" t="s">
        <v>1350</v>
      </c>
      <c r="D91" s="358"/>
      <c r="E91" s="359"/>
      <c r="F91" s="360"/>
      <c r="G91" s="360"/>
      <c r="H91" s="360"/>
      <c r="I91" s="360"/>
      <c r="J91" s="360"/>
      <c r="K91" s="360"/>
      <c r="L91" s="360"/>
    </row>
    <row r="92" spans="1:13" x14ac:dyDescent="0.25">
      <c r="A92" s="263" t="s">
        <v>1334</v>
      </c>
      <c r="B92" s="263"/>
      <c r="C92" s="361" t="s">
        <v>1351</v>
      </c>
      <c r="D92" s="362"/>
      <c r="E92" s="307"/>
      <c r="F92" s="363"/>
      <c r="G92" s="363"/>
      <c r="H92" s="363"/>
      <c r="I92" s="363"/>
      <c r="J92" s="363"/>
      <c r="K92" s="363"/>
      <c r="L92" s="363"/>
      <c r="M92" s="272">
        <v>10000</v>
      </c>
    </row>
    <row r="93" spans="1:13" ht="26.25" thickBot="1" x14ac:dyDescent="0.3">
      <c r="A93" s="263" t="s">
        <v>1334</v>
      </c>
      <c r="B93" s="263"/>
      <c r="C93" s="364" t="s">
        <v>1336</v>
      </c>
      <c r="D93" s="365" t="s">
        <v>1352</v>
      </c>
      <c r="E93" s="366"/>
      <c r="F93" s="367"/>
      <c r="G93" s="368" t="s">
        <v>1343</v>
      </c>
      <c r="H93" s="368" t="s">
        <v>1353</v>
      </c>
      <c r="I93" s="368"/>
      <c r="J93" s="368" t="s">
        <v>1354</v>
      </c>
      <c r="K93" s="368"/>
      <c r="L93" s="368"/>
    </row>
    <row r="94" spans="1:13" ht="15.75" thickBot="1" x14ac:dyDescent="0.3">
      <c r="A94" s="263" t="str">
        <f ca="1">IF(G94&gt;0,"OK","")</f>
        <v/>
      </c>
      <c r="B94" s="263"/>
      <c r="C94" s="369">
        <f>TABLAS!H3</f>
        <v>303</v>
      </c>
      <c r="D94" s="370" t="str">
        <f>TABLAS!I3</f>
        <v>Honorarios profesionales y demás pagos por servicios relacionados con el título profesional</v>
      </c>
      <c r="E94" s="371" t="s">
        <v>99</v>
      </c>
      <c r="F94" s="372" t="s">
        <v>99</v>
      </c>
      <c r="G94" s="373">
        <f t="shared" ref="G94:G125" ca="1" si="23">COUNTIFS(INDIRECT("COMPRAS!AP$2:AP"&amp;topesumar),C94,INDIRECT("COMPRAS!M$2:M"&amp;topesumar),"&gt;="&amp;$O$1,INDIRECT("COMPRAS!M$2:M"&amp;topesumar),"&lt;="&amp;$O$2)+COUNTIFS(INDIRECT("COMPRAS!BD$2:BD"&amp;topesumar),C94,INDIRECT("COMPRAS!M$2:M"&amp;topesumar),"&gt;="&amp;$O$1,INDIRECT("COMPRAS!M$2:M"&amp;topesumar),"&lt;="&amp;$O$2)+COUNTIFS(INDIRECT("COMPRAS!BP$2:BP"&amp;topesumar),C94,INDIRECT("COMPRAS!M$2:M"&amp;topesumar),"&gt;="&amp;$O$1,INDIRECT("COMPRAS!M$2:M"&amp;topesumar),"&lt;="&amp;$O$2)+COUNTIFS(INDIRECT("COMPRAS!BV$2:BV"&amp;topesumar),C94,INDIRECT("COMPRAS!M$2:M"&amp;topesumar),"&gt;="&amp;$O$1,INDIRECT("COMPRAS!M$2:M"&amp;topesumar),"&lt;="&amp;$O$2)</f>
        <v>0</v>
      </c>
      <c r="H94" s="374">
        <f t="shared" ref="H94:H125" ca="1" si="24">SUMIFS(INDIRECT("COMPRAS!AQ$2:AQ"&amp;topesumar),INDIRECT("COMPRAS!AP$2:AP"&amp;topesumar),C94,INDIRECT("COMPRAS!M$2:M"&amp;topesumar),"&gt;="&amp;$O$1,INDIRECT("COMPRAS!M$2:M"&amp;topesumar),"&lt;="&amp;$O$2)+SUMIFS(INDIRECT("COMPRAS!BE$2:BE"&amp;topesumar),INDIRECT("COMPRAS!BD$2:BD"&amp;topesumar),C94,INDIRECT("COMPRAS!M$2:M"&amp;topesumar),"&gt;="&amp;$O$1,INDIRECT("COMPRAS!M$2:M"&amp;topesumar),"&lt;="&amp;$O$2)+SUMIFS(INDIRECT("COMPRAS!BQ$2:BQ"&amp;topesumar),INDIRECT("COMPRAS!BP$2:BP"&amp;topesumar),C94,INDIRECT("COMPRAS!M$2:M"&amp;topesumar),"&gt;="&amp;$O$1,INDIRECT("COMPRAS!M$2:M"&amp;topesumar),"&lt;="&amp;$O$2)+SUMIFS(INDIRECT("COMPRAS!BW$2:BW"&amp;topesumar),INDIRECT("COMPRAS!BV$2:BV"&amp;topesumar),C94,INDIRECT("COMPRAS!M$2:M"&amp;topesumar),"&gt;="&amp;$O$1,INDIRECT("COMPRAS!M$2:M"&amp;topesumar),"&lt;="&amp;$O$2)</f>
        <v>0</v>
      </c>
      <c r="I94" s="374"/>
      <c r="J94" s="374">
        <f t="shared" ref="J94:J125" ca="1" si="25">SUMIFS(INDIRECT("COMPRAS!AS$2:AS"&amp;topesumar),INDIRECT("COMPRAS!AP$2:AP"&amp;topesumar),C94,INDIRECT("COMPRAS!M$2:M"&amp;topesumar),"&gt;="&amp;$O$1,INDIRECT("COMPRAS!M$2:M"&amp;topesumar),"&lt;="&amp;$O$2)+SUMIFS(INDIRECT("COMPRAS!BG$2:BG"&amp;topesumar),INDIRECT("COMPRAS!BD$2:BD"&amp;topesumar),C94,INDIRECT("COMPRAS!M$2:M"&amp;topesumar),"&gt;="&amp;$O$1,INDIRECT("COMPRAS!M$2:M"&amp;topesumar),"&lt;="&amp;$O$2)+SUMIFS(INDIRECT("COMPRAS!BS$2:BS"&amp;topesumar),INDIRECT("COMPRAS!BP$2:BP"&amp;topesumar),C94,INDIRECT("COMPRAS!M$2:M"&amp;topesumar),"&gt;="&amp;$O$1,INDIRECT("COMPRAS!M$2:M"&amp;topesumar),"&lt;="&amp;$O$2)+SUMIFS(INDIRECT("COMPRAS!BY$2:BY"&amp;topesumar),INDIRECT("COMPRAS!BV$2:BV"&amp;topesumar),C94,INDIRECT("COMPRAS!M$2:M"&amp;topesumar),"&gt;="&amp;$O$1,INDIRECT("COMPRAS!M$2:M"&amp;topesumar),"&lt;="&amp;$O$2)</f>
        <v>0</v>
      </c>
      <c r="K94" s="375"/>
      <c r="L94" s="376">
        <f ca="1">H94</f>
        <v>0</v>
      </c>
    </row>
    <row r="95" spans="1:13" ht="15.75" hidden="1" thickBot="1" x14ac:dyDescent="0.3">
      <c r="A95" s="263" t="str">
        <f t="shared" ref="A95:A158" ca="1" si="26">IF(G95&gt;0,"OK","")</f>
        <v/>
      </c>
      <c r="B95" s="263"/>
      <c r="C95" s="369" t="str">
        <f>TABLAS!H4</f>
        <v>303A</v>
      </c>
      <c r="D95" s="370" t="str">
        <f>TABLAS!I4</f>
        <v>Servicios profesionales prestados por sociedades residentes</v>
      </c>
      <c r="E95" s="371" t="s">
        <v>99</v>
      </c>
      <c r="F95" s="372" t="s">
        <v>99</v>
      </c>
      <c r="G95" s="373">
        <f t="shared" ca="1" si="23"/>
        <v>0</v>
      </c>
      <c r="H95" s="374">
        <f t="shared" ca="1" si="24"/>
        <v>0</v>
      </c>
      <c r="I95" s="374"/>
      <c r="J95" s="374">
        <f t="shared" ca="1" si="25"/>
        <v>0</v>
      </c>
      <c r="K95" s="375"/>
      <c r="L95" s="376">
        <f t="shared" ref="L95:L158" ca="1" si="27">H95</f>
        <v>0</v>
      </c>
    </row>
    <row r="96" spans="1:13" ht="15.75" hidden="1" thickBot="1" x14ac:dyDescent="0.3">
      <c r="A96" s="263" t="str">
        <f t="shared" ca="1" si="26"/>
        <v/>
      </c>
      <c r="B96" s="263"/>
      <c r="C96" s="369">
        <f>TABLAS!H5</f>
        <v>304</v>
      </c>
      <c r="D96" s="370" t="str">
        <f>TABLAS!I5</f>
        <v>Servicios predomina el intelecto no relacionados con el título profesional</v>
      </c>
      <c r="E96" s="371" t="s">
        <v>99</v>
      </c>
      <c r="F96" s="372" t="s">
        <v>99</v>
      </c>
      <c r="G96" s="373">
        <f t="shared" ca="1" si="23"/>
        <v>0</v>
      </c>
      <c r="H96" s="374">
        <f ca="1">SUMIFS(INDIRECT("COMPRAS!AQ$2:AQ"&amp;topesumar),INDIRECT("COMPRAS!AP$2:AP"&amp;topesumar),C96,INDIRECT("COMPRAS!M$2:M"&amp;topesumar),"&gt;="&amp;$O$1,INDIRECT("COMPRAS!M$2:M"&amp;topesumar),"&lt;="&amp;$O$2)+SUMIFS(INDIRECT("COMPRAS!BE$2:BE"&amp;topesumar),INDIRECT("COMPRAS!BD$2:BD"&amp;topesumar),C96,INDIRECT("COMPRAS!M$2:M"&amp;topesumar),"&gt;="&amp;$O$1,INDIRECT("COMPRAS!M$2:M"&amp;topesumar),"&lt;="&amp;$O$2)+SUMIFS(INDIRECT("COMPRAS!BQ$2:BQ"&amp;topesumar),INDIRECT("COMPRAS!BP$2:BP"&amp;topesumar),C96,INDIRECT("COMPRAS!M$2:M"&amp;topesumar),"&gt;="&amp;$O$1,INDIRECT("COMPRAS!M$2:M"&amp;topesumar),"&lt;="&amp;$O$2)+SUMIFS(INDIRECT("COMPRAS!BW$2:BW"&amp;topesumar),INDIRECT("COMPRAS!BV$2:BV"&amp;topesumar),C96,INDIRECT("COMPRAS!M$2:M"&amp;topesumar),"&gt;="&amp;$O$1,INDIRECT("COMPRAS!M$2:M"&amp;topesumar),"&lt;="&amp;$O$2)</f>
        <v>0</v>
      </c>
      <c r="I96" s="374"/>
      <c r="J96" s="374">
        <f t="shared" ca="1" si="25"/>
        <v>0</v>
      </c>
      <c r="K96" s="377"/>
      <c r="L96" s="378">
        <f t="shared" ca="1" si="27"/>
        <v>0</v>
      </c>
    </row>
    <row r="97" spans="1:12" ht="15.75" hidden="1" thickBot="1" x14ac:dyDescent="0.3">
      <c r="A97" s="263" t="str">
        <f t="shared" ca="1" si="26"/>
        <v/>
      </c>
      <c r="B97" s="263"/>
      <c r="C97" s="369" t="str">
        <f>TABLAS!H6</f>
        <v>304A</v>
      </c>
      <c r="D97" s="370" t="str">
        <f>TABLAS!I6</f>
        <v>Comisiones y demás pagos por servicios predomina intelecto no relacionados con el título profesional</v>
      </c>
      <c r="E97" s="371" t="s">
        <v>99</v>
      </c>
      <c r="F97" s="372" t="s">
        <v>99</v>
      </c>
      <c r="G97" s="373">
        <f t="shared" ca="1" si="23"/>
        <v>0</v>
      </c>
      <c r="H97" s="374">
        <f t="shared" ca="1" si="24"/>
        <v>0</v>
      </c>
      <c r="I97" s="374"/>
      <c r="J97" s="374">
        <f t="shared" ca="1" si="25"/>
        <v>0</v>
      </c>
      <c r="K97" s="377"/>
      <c r="L97" s="378">
        <f t="shared" ca="1" si="27"/>
        <v>0</v>
      </c>
    </row>
    <row r="98" spans="1:12" ht="15.75" hidden="1" thickBot="1" x14ac:dyDescent="0.3">
      <c r="A98" s="263" t="str">
        <f t="shared" ca="1" si="26"/>
        <v/>
      </c>
      <c r="B98" s="263"/>
      <c r="C98" s="369" t="str">
        <f>TABLAS!H7</f>
        <v>304B</v>
      </c>
      <c r="D98" s="370" t="str">
        <f>TABLAS!I7</f>
        <v>Pagos a notarios y registradores de la propiedad y mercantil por sus actividades ejercidas como tales</v>
      </c>
      <c r="E98" s="371" t="s">
        <v>99</v>
      </c>
      <c r="F98" s="372" t="s">
        <v>99</v>
      </c>
      <c r="G98" s="373">
        <f t="shared" ca="1" si="23"/>
        <v>0</v>
      </c>
      <c r="H98" s="374">
        <f t="shared" ca="1" si="24"/>
        <v>0</v>
      </c>
      <c r="I98" s="374"/>
      <c r="J98" s="374">
        <f t="shared" ca="1" si="25"/>
        <v>0</v>
      </c>
      <c r="K98" s="377"/>
      <c r="L98" s="378">
        <f t="shared" ca="1" si="27"/>
        <v>0</v>
      </c>
    </row>
    <row r="99" spans="1:12" ht="15.75" hidden="1" thickBot="1" x14ac:dyDescent="0.3">
      <c r="A99" s="263" t="str">
        <f t="shared" ca="1" si="26"/>
        <v/>
      </c>
      <c r="B99" s="263"/>
      <c r="C99" s="369" t="str">
        <f>TABLAS!H8</f>
        <v>304C</v>
      </c>
      <c r="D99" s="370" t="str">
        <f>TABLAS!I8</f>
        <v>Pagos a deportistas, entrenadores, árbitros, miembros del cuerpo técnico por sus actividades ejercidas como tales</v>
      </c>
      <c r="E99" s="371" t="s">
        <v>99</v>
      </c>
      <c r="F99" s="372" t="s">
        <v>99</v>
      </c>
      <c r="G99" s="373">
        <f t="shared" ca="1" si="23"/>
        <v>0</v>
      </c>
      <c r="H99" s="374">
        <f t="shared" ca="1" si="24"/>
        <v>0</v>
      </c>
      <c r="I99" s="374"/>
      <c r="J99" s="374">
        <f t="shared" ca="1" si="25"/>
        <v>0</v>
      </c>
      <c r="K99" s="377"/>
      <c r="L99" s="378">
        <f t="shared" ca="1" si="27"/>
        <v>0</v>
      </c>
    </row>
    <row r="100" spans="1:12" ht="15.75" hidden="1" thickBot="1" x14ac:dyDescent="0.3">
      <c r="A100" s="263" t="str">
        <f t="shared" ca="1" si="26"/>
        <v/>
      </c>
      <c r="B100" s="263"/>
      <c r="C100" s="369" t="str">
        <f>TABLAS!H9</f>
        <v>304D</v>
      </c>
      <c r="D100" s="370" t="str">
        <f>TABLAS!I9</f>
        <v>Pagos a artistas por sus actividades ejercidas como tales</v>
      </c>
      <c r="E100" s="371" t="s">
        <v>99</v>
      </c>
      <c r="F100" s="372" t="s">
        <v>99</v>
      </c>
      <c r="G100" s="373">
        <f t="shared" ca="1" si="23"/>
        <v>0</v>
      </c>
      <c r="H100" s="374">
        <f t="shared" ca="1" si="24"/>
        <v>0</v>
      </c>
      <c r="I100" s="374"/>
      <c r="J100" s="374">
        <f t="shared" ca="1" si="25"/>
        <v>0</v>
      </c>
      <c r="K100" s="377"/>
      <c r="L100" s="378">
        <f t="shared" ca="1" si="27"/>
        <v>0</v>
      </c>
    </row>
    <row r="101" spans="1:12" ht="15.75" hidden="1" thickBot="1" x14ac:dyDescent="0.3">
      <c r="A101" s="263" t="str">
        <f t="shared" ca="1" si="26"/>
        <v/>
      </c>
      <c r="B101" s="263"/>
      <c r="C101" s="369" t="str">
        <f>TABLAS!H10</f>
        <v>304E</v>
      </c>
      <c r="D101" s="370" t="str">
        <f>TABLAS!I10</f>
        <v>Honorarios y demás pagos por servicios de docencia</v>
      </c>
      <c r="E101" s="371" t="s">
        <v>99</v>
      </c>
      <c r="F101" s="372" t="s">
        <v>99</v>
      </c>
      <c r="G101" s="373">
        <f t="shared" ca="1" si="23"/>
        <v>0</v>
      </c>
      <c r="H101" s="374">
        <f t="shared" ca="1" si="24"/>
        <v>0</v>
      </c>
      <c r="I101" s="374"/>
      <c r="J101" s="374">
        <f t="shared" ca="1" si="25"/>
        <v>0</v>
      </c>
      <c r="K101" s="375"/>
      <c r="L101" s="376">
        <f t="shared" ca="1" si="27"/>
        <v>0</v>
      </c>
    </row>
    <row r="102" spans="1:12" ht="15.75" thickBot="1" x14ac:dyDescent="0.3">
      <c r="A102" s="263" t="str">
        <f t="shared" ca="1" si="26"/>
        <v/>
      </c>
      <c r="B102" s="263"/>
      <c r="C102" s="369">
        <f>TABLAS!H11</f>
        <v>307</v>
      </c>
      <c r="D102" s="370" t="str">
        <f>TABLAS!I11</f>
        <v>Servicios predomina la mano de obra</v>
      </c>
      <c r="E102" s="371" t="s">
        <v>99</v>
      </c>
      <c r="F102" s="372" t="s">
        <v>99</v>
      </c>
      <c r="G102" s="373">
        <f t="shared" ca="1" si="23"/>
        <v>0</v>
      </c>
      <c r="H102" s="374">
        <f t="shared" ca="1" si="24"/>
        <v>0</v>
      </c>
      <c r="I102" s="374"/>
      <c r="J102" s="374">
        <f t="shared" ca="1" si="25"/>
        <v>0</v>
      </c>
      <c r="K102" s="377"/>
      <c r="L102" s="378">
        <f t="shared" ca="1" si="27"/>
        <v>0</v>
      </c>
    </row>
    <row r="103" spans="1:12" ht="15.75" hidden="1" thickBot="1" x14ac:dyDescent="0.3">
      <c r="A103" s="263" t="str">
        <f t="shared" ca="1" si="26"/>
        <v/>
      </c>
      <c r="B103" s="263"/>
      <c r="C103" s="369">
        <f>TABLAS!H12</f>
        <v>308</v>
      </c>
      <c r="D103" s="370" t="str">
        <f>TABLAS!I12</f>
        <v>Utilización o aprovechamiento de la imagen o renombre (personas naturales, sociedades," influencers")</v>
      </c>
      <c r="E103" s="371" t="s">
        <v>99</v>
      </c>
      <c r="F103" s="372" t="s">
        <v>99</v>
      </c>
      <c r="G103" s="373">
        <f t="shared" ca="1" si="23"/>
        <v>0</v>
      </c>
      <c r="H103" s="374">
        <f t="shared" ca="1" si="24"/>
        <v>0</v>
      </c>
      <c r="I103" s="374"/>
      <c r="J103" s="374">
        <f t="shared" ca="1" si="25"/>
        <v>0</v>
      </c>
      <c r="K103" s="375"/>
      <c r="L103" s="376">
        <f t="shared" ca="1" si="27"/>
        <v>0</v>
      </c>
    </row>
    <row r="104" spans="1:12" ht="15.75" hidden="1" thickBot="1" x14ac:dyDescent="0.3">
      <c r="A104" s="263" t="str">
        <f t="shared" ca="1" si="26"/>
        <v/>
      </c>
      <c r="B104" s="263"/>
      <c r="C104" s="369">
        <f>TABLAS!H13</f>
        <v>309</v>
      </c>
      <c r="D104" s="370" t="str">
        <f>TABLAS!I13</f>
        <v>Servicios prestados por medios de comunicación y agencias de publicidad</v>
      </c>
      <c r="E104" s="371" t="s">
        <v>99</v>
      </c>
      <c r="F104" s="372" t="s">
        <v>99</v>
      </c>
      <c r="G104" s="373">
        <f t="shared" ca="1" si="23"/>
        <v>0</v>
      </c>
      <c r="H104" s="374">
        <f t="shared" ca="1" si="24"/>
        <v>0</v>
      </c>
      <c r="I104" s="374"/>
      <c r="J104" s="374">
        <f t="shared" ca="1" si="25"/>
        <v>0</v>
      </c>
      <c r="K104" s="375"/>
      <c r="L104" s="376">
        <f t="shared" ca="1" si="27"/>
        <v>0</v>
      </c>
    </row>
    <row r="105" spans="1:12" ht="15.75" thickBot="1" x14ac:dyDescent="0.3">
      <c r="A105" s="263" t="str">
        <f t="shared" ca="1" si="26"/>
        <v/>
      </c>
      <c r="B105" s="263"/>
      <c r="C105" s="369">
        <f>TABLAS!H14</f>
        <v>310</v>
      </c>
      <c r="D105" s="370" t="str">
        <f>TABLAS!I14</f>
        <v>Servicio de transporte privado de pasajeros o transporte público o privado de carga</v>
      </c>
      <c r="E105" s="371" t="s">
        <v>99</v>
      </c>
      <c r="F105" s="372" t="s">
        <v>99</v>
      </c>
      <c r="G105" s="373">
        <f t="shared" ca="1" si="23"/>
        <v>0</v>
      </c>
      <c r="H105" s="374">
        <f t="shared" ca="1" si="24"/>
        <v>0</v>
      </c>
      <c r="I105" s="374"/>
      <c r="J105" s="374">
        <f t="shared" ca="1" si="25"/>
        <v>0</v>
      </c>
      <c r="K105" s="377"/>
      <c r="L105" s="378">
        <f t="shared" ca="1" si="27"/>
        <v>0</v>
      </c>
    </row>
    <row r="106" spans="1:12" ht="15.75" hidden="1" thickBot="1" x14ac:dyDescent="0.3">
      <c r="A106" s="263" t="str">
        <f t="shared" ca="1" si="26"/>
        <v/>
      </c>
      <c r="B106" s="263"/>
      <c r="C106" s="369">
        <f>TABLAS!H15</f>
        <v>311</v>
      </c>
      <c r="D106" s="370" t="str">
        <f>TABLAS!I15</f>
        <v>Pagos a través de liquidación de compra (nivel cultural o rusticidad)</v>
      </c>
      <c r="E106" s="371" t="s">
        <v>99</v>
      </c>
      <c r="F106" s="372" t="s">
        <v>99</v>
      </c>
      <c r="G106" s="373">
        <f t="shared" ca="1" si="23"/>
        <v>0</v>
      </c>
      <c r="H106" s="374">
        <f t="shared" ca="1" si="24"/>
        <v>0</v>
      </c>
      <c r="I106" s="374"/>
      <c r="J106" s="374">
        <f t="shared" ca="1" si="25"/>
        <v>0</v>
      </c>
      <c r="K106" s="375"/>
      <c r="L106" s="376">
        <f t="shared" ca="1" si="27"/>
        <v>0</v>
      </c>
    </row>
    <row r="107" spans="1:12" ht="15.75" thickBot="1" x14ac:dyDescent="0.3">
      <c r="A107" s="263" t="str">
        <f t="shared" ca="1" si="26"/>
        <v/>
      </c>
      <c r="B107" s="263"/>
      <c r="C107" s="369">
        <f>TABLAS!H16</f>
        <v>312</v>
      </c>
      <c r="D107" s="370" t="str">
        <f>TABLAS!I16</f>
        <v>Transferencia de bienes muebles de naturaleza corporal</v>
      </c>
      <c r="E107" s="371" t="s">
        <v>99</v>
      </c>
      <c r="F107" s="372" t="s">
        <v>99</v>
      </c>
      <c r="G107" s="373">
        <f t="shared" ca="1" si="23"/>
        <v>0</v>
      </c>
      <c r="H107" s="374">
        <f t="shared" ca="1" si="24"/>
        <v>0</v>
      </c>
      <c r="I107" s="374"/>
      <c r="J107" s="374">
        <f t="shared" ca="1" si="25"/>
        <v>0</v>
      </c>
      <c r="K107" s="377"/>
      <c r="L107" s="378">
        <f t="shared" ca="1" si="27"/>
        <v>0</v>
      </c>
    </row>
    <row r="108" spans="1:12" ht="15.75" thickBot="1" x14ac:dyDescent="0.3">
      <c r="A108" s="263" t="str">
        <f t="shared" ca="1" si="26"/>
        <v/>
      </c>
      <c r="B108" s="263"/>
      <c r="C108" s="369" t="str">
        <f>TABLAS!H17</f>
        <v>312A</v>
      </c>
      <c r="D108" s="370" t="str">
        <f>TABLAS!I17</f>
        <v xml:space="preserve">COMPRAS AL PRODUCTOR: de bienes de origen bioacuático, forestal y los descritos  el art.27.1 de LRTI </v>
      </c>
      <c r="E108" s="371" t="s">
        <v>99</v>
      </c>
      <c r="F108" s="372" t="s">
        <v>99</v>
      </c>
      <c r="G108" s="373">
        <f t="shared" ca="1" si="23"/>
        <v>0</v>
      </c>
      <c r="H108" s="374">
        <f t="shared" ca="1" si="24"/>
        <v>0</v>
      </c>
      <c r="I108" s="374"/>
      <c r="J108" s="374">
        <f t="shared" ca="1" si="25"/>
        <v>0</v>
      </c>
      <c r="K108" s="377"/>
      <c r="L108" s="378">
        <f t="shared" ca="1" si="27"/>
        <v>0</v>
      </c>
    </row>
    <row r="109" spans="1:12" ht="15.75" hidden="1" thickBot="1" x14ac:dyDescent="0.3">
      <c r="A109" s="263" t="str">
        <f t="shared" ca="1" si="26"/>
        <v/>
      </c>
      <c r="B109" s="263"/>
      <c r="C109" s="369" t="str">
        <f>TABLAS!H18</f>
        <v>312C</v>
      </c>
      <c r="D109" s="370" t="str">
        <f>TABLAS!I18</f>
        <v>COMPRAS AL COMERCIALIZADOR: de bienes de origen bioacuático, forestal y los descritos  el art.27.1 de LRTI</v>
      </c>
      <c r="E109" s="371" t="s">
        <v>99</v>
      </c>
      <c r="F109" s="372" t="s">
        <v>99</v>
      </c>
      <c r="G109" s="373">
        <f t="shared" ca="1" si="23"/>
        <v>0</v>
      </c>
      <c r="H109" s="374">
        <f t="shared" ca="1" si="24"/>
        <v>0</v>
      </c>
      <c r="I109" s="374"/>
      <c r="J109" s="374">
        <f t="shared" ca="1" si="25"/>
        <v>0</v>
      </c>
      <c r="K109" s="377"/>
      <c r="L109" s="378">
        <f t="shared" ca="1" si="27"/>
        <v>0</v>
      </c>
    </row>
    <row r="110" spans="1:12" ht="15.75" hidden="1" thickBot="1" x14ac:dyDescent="0.3">
      <c r="A110" s="263" t="str">
        <f t="shared" ca="1" si="26"/>
        <v/>
      </c>
      <c r="B110" s="263"/>
      <c r="C110" s="369" t="str">
        <f>TABLAS!H19</f>
        <v>314A</v>
      </c>
      <c r="D110" s="370" t="str">
        <f>TABLAS!I19</f>
        <v>Regalías por concepto de franquicias de acuerdo al Código INGENIOS (COESCCI) - pago a personas naturales</v>
      </c>
      <c r="E110" s="371" t="s">
        <v>99</v>
      </c>
      <c r="F110" s="372" t="s">
        <v>99</v>
      </c>
      <c r="G110" s="373">
        <f t="shared" ca="1" si="23"/>
        <v>0</v>
      </c>
      <c r="H110" s="374">
        <f t="shared" ca="1" si="24"/>
        <v>0</v>
      </c>
      <c r="I110" s="374"/>
      <c r="J110" s="374">
        <f t="shared" ca="1" si="25"/>
        <v>0</v>
      </c>
      <c r="K110" s="377"/>
      <c r="L110" s="378">
        <f t="shared" ca="1" si="27"/>
        <v>0</v>
      </c>
    </row>
    <row r="111" spans="1:12" ht="15.75" hidden="1" thickBot="1" x14ac:dyDescent="0.3">
      <c r="A111" s="263" t="str">
        <f t="shared" ca="1" si="26"/>
        <v/>
      </c>
      <c r="B111" s="263"/>
      <c r="C111" s="369" t="str">
        <f>TABLAS!H20</f>
        <v>314B</v>
      </c>
      <c r="D111" s="370" t="str">
        <f>TABLAS!I20</f>
        <v>Cánones, derechos de autor,  marcas, patentes y similares de acuerdo  al Código INGENIOS (COESCCI) – pago a personas naturales</v>
      </c>
      <c r="E111" s="371" t="s">
        <v>99</v>
      </c>
      <c r="F111" s="372" t="s">
        <v>99</v>
      </c>
      <c r="G111" s="373">
        <f t="shared" ca="1" si="23"/>
        <v>0</v>
      </c>
      <c r="H111" s="374">
        <f t="shared" ca="1" si="24"/>
        <v>0</v>
      </c>
      <c r="I111" s="374"/>
      <c r="J111" s="374">
        <f t="shared" ca="1" si="25"/>
        <v>0</v>
      </c>
      <c r="K111" s="377"/>
      <c r="L111" s="378">
        <f t="shared" ca="1" si="27"/>
        <v>0</v>
      </c>
    </row>
    <row r="112" spans="1:12" ht="15.75" hidden="1" thickBot="1" x14ac:dyDescent="0.3">
      <c r="A112" s="263" t="str">
        <f t="shared" ca="1" si="26"/>
        <v/>
      </c>
      <c r="B112" s="263"/>
      <c r="C112" s="369" t="str">
        <f>TABLAS!H21</f>
        <v>314C</v>
      </c>
      <c r="D112" s="370" t="str">
        <f>TABLAS!I21</f>
        <v>Regalías por concepto de franquicias de acuerdo al Código INGENIOS (COESCCI) - pago a sociades</v>
      </c>
      <c r="E112" s="371" t="s">
        <v>99</v>
      </c>
      <c r="F112" s="372" t="s">
        <v>99</v>
      </c>
      <c r="G112" s="373">
        <f t="shared" ca="1" si="23"/>
        <v>0</v>
      </c>
      <c r="H112" s="374">
        <f t="shared" ca="1" si="24"/>
        <v>0</v>
      </c>
      <c r="I112" s="374"/>
      <c r="J112" s="374">
        <f t="shared" ca="1" si="25"/>
        <v>0</v>
      </c>
      <c r="K112" s="377"/>
      <c r="L112" s="378">
        <f t="shared" ca="1" si="27"/>
        <v>0</v>
      </c>
    </row>
    <row r="113" spans="1:12" ht="15.75" hidden="1" thickBot="1" x14ac:dyDescent="0.3">
      <c r="A113" s="263" t="str">
        <f t="shared" ca="1" si="26"/>
        <v/>
      </c>
      <c r="B113" s="263"/>
      <c r="C113" s="369" t="str">
        <f>TABLAS!H22</f>
        <v>314D</v>
      </c>
      <c r="D113" s="370" t="str">
        <f>TABLAS!I22</f>
        <v xml:space="preserve">Cánones, derechos de autor,  marcas, patentes y similares de acuerdo  al Código INGENIOS (COESCCI)  </v>
      </c>
      <c r="E113" s="371" t="s">
        <v>99</v>
      </c>
      <c r="F113" s="372" t="s">
        <v>99</v>
      </c>
      <c r="G113" s="373">
        <f t="shared" ca="1" si="23"/>
        <v>0</v>
      </c>
      <c r="H113" s="374">
        <f t="shared" ca="1" si="24"/>
        <v>0</v>
      </c>
      <c r="I113" s="374"/>
      <c r="J113" s="374">
        <f t="shared" ca="1" si="25"/>
        <v>0</v>
      </c>
      <c r="K113" s="375"/>
      <c r="L113" s="376">
        <f t="shared" ca="1" si="27"/>
        <v>0</v>
      </c>
    </row>
    <row r="114" spans="1:12" ht="15.75" hidden="1" thickBot="1" x14ac:dyDescent="0.3">
      <c r="A114" s="263" t="str">
        <f t="shared" ca="1" si="26"/>
        <v/>
      </c>
      <c r="B114" s="263"/>
      <c r="C114" s="369">
        <f>TABLAS!H23</f>
        <v>319</v>
      </c>
      <c r="D114" s="370" t="str">
        <f>TABLAS!I23</f>
        <v>Cuotas de arrendamiento mercantil (prestado por sociedades), inclusive la de opción de compra</v>
      </c>
      <c r="E114" s="371" t="s">
        <v>99</v>
      </c>
      <c r="F114" s="372" t="s">
        <v>99</v>
      </c>
      <c r="G114" s="373">
        <f t="shared" ca="1" si="23"/>
        <v>0</v>
      </c>
      <c r="H114" s="374">
        <f t="shared" ca="1" si="24"/>
        <v>0</v>
      </c>
      <c r="I114" s="374"/>
      <c r="J114" s="374">
        <f t="shared" ca="1" si="25"/>
        <v>0</v>
      </c>
      <c r="K114" s="375"/>
      <c r="L114" s="376">
        <f t="shared" ca="1" si="27"/>
        <v>0</v>
      </c>
    </row>
    <row r="115" spans="1:12" ht="15.75" hidden="1" thickBot="1" x14ac:dyDescent="0.3">
      <c r="A115" s="263" t="str">
        <f t="shared" ca="1" si="26"/>
        <v/>
      </c>
      <c r="B115" s="263"/>
      <c r="C115" s="369">
        <f>TABLAS!H24</f>
        <v>320</v>
      </c>
      <c r="D115" s="370" t="str">
        <f>TABLAS!I24</f>
        <v>Arrendamiento bienes inmuebles</v>
      </c>
      <c r="E115" s="371" t="s">
        <v>99</v>
      </c>
      <c r="F115" s="372" t="s">
        <v>99</v>
      </c>
      <c r="G115" s="373">
        <f t="shared" ca="1" si="23"/>
        <v>0</v>
      </c>
      <c r="H115" s="374">
        <f t="shared" ca="1" si="24"/>
        <v>0</v>
      </c>
      <c r="I115" s="374"/>
      <c r="J115" s="374">
        <f t="shared" ca="1" si="25"/>
        <v>0</v>
      </c>
      <c r="K115" s="377"/>
      <c r="L115" s="378">
        <f t="shared" ca="1" si="27"/>
        <v>0</v>
      </c>
    </row>
    <row r="116" spans="1:12" ht="15.75" hidden="1" thickBot="1" x14ac:dyDescent="0.3">
      <c r="A116" s="263" t="str">
        <f t="shared" ca="1" si="26"/>
        <v/>
      </c>
      <c r="B116" s="263"/>
      <c r="C116" s="369">
        <f>TABLAS!H25</f>
        <v>322</v>
      </c>
      <c r="D116" s="370" t="str">
        <f>TABLAS!I25</f>
        <v>Seguros y reaseguros (primas y cesiones)</v>
      </c>
      <c r="E116" s="371" t="s">
        <v>99</v>
      </c>
      <c r="F116" s="372" t="s">
        <v>99</v>
      </c>
      <c r="G116" s="373">
        <f t="shared" ca="1" si="23"/>
        <v>0</v>
      </c>
      <c r="H116" s="374">
        <f t="shared" ca="1" si="24"/>
        <v>0</v>
      </c>
      <c r="I116" s="374"/>
      <c r="J116" s="374">
        <f t="shared" ca="1" si="25"/>
        <v>0</v>
      </c>
      <c r="K116" s="377"/>
      <c r="L116" s="378">
        <f t="shared" ca="1" si="27"/>
        <v>0</v>
      </c>
    </row>
    <row r="117" spans="1:12" ht="15.75" hidden="1" thickBot="1" x14ac:dyDescent="0.3">
      <c r="A117" s="263" t="str">
        <f t="shared" ca="1" si="26"/>
        <v/>
      </c>
      <c r="B117" s="263"/>
      <c r="C117" s="369">
        <f>TABLAS!H26</f>
        <v>323</v>
      </c>
      <c r="D117" s="370" t="str">
        <f>TABLAS!I26</f>
        <v>Rendimientos financieros pagados a naturales y sociedades  (No a IFIs)</v>
      </c>
      <c r="E117" s="371" t="s">
        <v>99</v>
      </c>
      <c r="F117" s="372" t="s">
        <v>99</v>
      </c>
      <c r="G117" s="373">
        <f t="shared" ca="1" si="23"/>
        <v>0</v>
      </c>
      <c r="H117" s="374">
        <f t="shared" ca="1" si="24"/>
        <v>0</v>
      </c>
      <c r="I117" s="374"/>
      <c r="J117" s="374">
        <f t="shared" ca="1" si="25"/>
        <v>0</v>
      </c>
      <c r="K117" s="377"/>
      <c r="L117" s="378">
        <f t="shared" ca="1" si="27"/>
        <v>0</v>
      </c>
    </row>
    <row r="118" spans="1:12" ht="15.75" hidden="1" thickBot="1" x14ac:dyDescent="0.3">
      <c r="A118" s="263" t="str">
        <f t="shared" ca="1" si="26"/>
        <v/>
      </c>
      <c r="B118" s="263"/>
      <c r="C118" s="369" t="str">
        <f>TABLAS!H27</f>
        <v>323A</v>
      </c>
      <c r="D118" s="370" t="str">
        <f>TABLAS!I27</f>
        <v>Rendimientos financieros depósitos Cta. Corriente</v>
      </c>
      <c r="E118" s="371" t="s">
        <v>99</v>
      </c>
      <c r="F118" s="372" t="s">
        <v>99</v>
      </c>
      <c r="G118" s="373">
        <f t="shared" ca="1" si="23"/>
        <v>0</v>
      </c>
      <c r="H118" s="374">
        <f t="shared" ca="1" si="24"/>
        <v>0</v>
      </c>
      <c r="I118" s="374"/>
      <c r="J118" s="374">
        <f t="shared" ca="1" si="25"/>
        <v>0</v>
      </c>
      <c r="K118" s="377"/>
      <c r="L118" s="378">
        <f t="shared" ca="1" si="27"/>
        <v>0</v>
      </c>
    </row>
    <row r="119" spans="1:12" ht="15.75" hidden="1" thickBot="1" x14ac:dyDescent="0.3">
      <c r="A119" s="263" t="str">
        <f t="shared" ca="1" si="26"/>
        <v/>
      </c>
      <c r="B119" s="263"/>
      <c r="C119" s="369" t="str">
        <f>TABLAS!H28</f>
        <v>323B1</v>
      </c>
      <c r="D119" s="370" t="str">
        <f>TABLAS!I28</f>
        <v>Rendimientos financieros  depósitos Cta. Ahorros Sociedades</v>
      </c>
      <c r="E119" s="371" t="s">
        <v>99</v>
      </c>
      <c r="F119" s="372" t="s">
        <v>99</v>
      </c>
      <c r="G119" s="373">
        <f t="shared" ca="1" si="23"/>
        <v>0</v>
      </c>
      <c r="H119" s="374">
        <f t="shared" ca="1" si="24"/>
        <v>0</v>
      </c>
      <c r="I119" s="374"/>
      <c r="J119" s="374">
        <f t="shared" ca="1" si="25"/>
        <v>0</v>
      </c>
      <c r="K119" s="377"/>
      <c r="L119" s="378">
        <f t="shared" ca="1" si="27"/>
        <v>0</v>
      </c>
    </row>
    <row r="120" spans="1:12" ht="15.75" hidden="1" thickBot="1" x14ac:dyDescent="0.3">
      <c r="A120" s="263" t="str">
        <f t="shared" ca="1" si="26"/>
        <v/>
      </c>
      <c r="B120" s="263"/>
      <c r="C120" s="369" t="str">
        <f>TABLAS!H29</f>
        <v>323E</v>
      </c>
      <c r="D120" s="370" t="str">
        <f>TABLAS!I29</f>
        <v>Rendimientos financieros depósito a plazo fijo  gravados</v>
      </c>
      <c r="E120" s="371" t="s">
        <v>99</v>
      </c>
      <c r="F120" s="372" t="s">
        <v>99</v>
      </c>
      <c r="G120" s="373">
        <f t="shared" ca="1" si="23"/>
        <v>0</v>
      </c>
      <c r="H120" s="374">
        <f t="shared" ca="1" si="24"/>
        <v>0</v>
      </c>
      <c r="I120" s="374"/>
      <c r="J120" s="374">
        <f t="shared" ca="1" si="25"/>
        <v>0</v>
      </c>
      <c r="K120" s="377"/>
      <c r="L120" s="378">
        <f t="shared" ca="1" si="27"/>
        <v>0</v>
      </c>
    </row>
    <row r="121" spans="1:12" ht="15.75" hidden="1" thickBot="1" x14ac:dyDescent="0.3">
      <c r="A121" s="263" t="str">
        <f t="shared" ca="1" si="26"/>
        <v/>
      </c>
      <c r="B121" s="263"/>
      <c r="C121" s="369" t="str">
        <f>TABLAS!H30</f>
        <v>323E2</v>
      </c>
      <c r="D121" s="370" t="str">
        <f>TABLAS!I30</f>
        <v>Rendimientos financieros depósito a plazo fijo exentos</v>
      </c>
      <c r="E121" s="371" t="s">
        <v>99</v>
      </c>
      <c r="F121" s="372" t="s">
        <v>99</v>
      </c>
      <c r="G121" s="373">
        <f t="shared" ca="1" si="23"/>
        <v>0</v>
      </c>
      <c r="H121" s="374">
        <f t="shared" ca="1" si="24"/>
        <v>0</v>
      </c>
      <c r="I121" s="374"/>
      <c r="J121" s="374">
        <f t="shared" ca="1" si="25"/>
        <v>0</v>
      </c>
      <c r="K121" s="377"/>
      <c r="L121" s="378">
        <f t="shared" ca="1" si="27"/>
        <v>0</v>
      </c>
    </row>
    <row r="122" spans="1:12" ht="15.75" hidden="1" thickBot="1" x14ac:dyDescent="0.3">
      <c r="A122" s="263" t="str">
        <f t="shared" ca="1" si="26"/>
        <v/>
      </c>
      <c r="B122" s="263"/>
      <c r="C122" s="369" t="str">
        <f>TABLAS!H31</f>
        <v>323F</v>
      </c>
      <c r="D122" s="370" t="str">
        <f>TABLAS!I31</f>
        <v>Rendimientos financieros operaciones de reporto - repos</v>
      </c>
      <c r="E122" s="371" t="s">
        <v>99</v>
      </c>
      <c r="F122" s="372" t="s">
        <v>99</v>
      </c>
      <c r="G122" s="373">
        <f t="shared" ca="1" si="23"/>
        <v>0</v>
      </c>
      <c r="H122" s="374">
        <f t="shared" ca="1" si="24"/>
        <v>0</v>
      </c>
      <c r="I122" s="374"/>
      <c r="J122" s="374">
        <f t="shared" ca="1" si="25"/>
        <v>0</v>
      </c>
      <c r="K122" s="377"/>
      <c r="L122" s="378">
        <f t="shared" ca="1" si="27"/>
        <v>0</v>
      </c>
    </row>
    <row r="123" spans="1:12" ht="15.75" hidden="1" thickBot="1" x14ac:dyDescent="0.3">
      <c r="A123" s="263" t="str">
        <f t="shared" ca="1" si="26"/>
        <v/>
      </c>
      <c r="B123" s="263"/>
      <c r="C123" s="369" t="str">
        <f>TABLAS!H32</f>
        <v>323G</v>
      </c>
      <c r="D123" s="370" t="str">
        <f>TABLAS!I32</f>
        <v>Inversiones (captaciones) rendimientos distintos de aquellos pagados a IFIs</v>
      </c>
      <c r="E123" s="371" t="s">
        <v>99</v>
      </c>
      <c r="F123" s="372" t="s">
        <v>99</v>
      </c>
      <c r="G123" s="373">
        <f t="shared" ca="1" si="23"/>
        <v>0</v>
      </c>
      <c r="H123" s="374">
        <f t="shared" ca="1" si="24"/>
        <v>0</v>
      </c>
      <c r="I123" s="374"/>
      <c r="J123" s="374">
        <f t="shared" ca="1" si="25"/>
        <v>0</v>
      </c>
      <c r="K123" s="377"/>
      <c r="L123" s="378">
        <f t="shared" ca="1" si="27"/>
        <v>0</v>
      </c>
    </row>
    <row r="124" spans="1:12" ht="15.75" hidden="1" thickBot="1" x14ac:dyDescent="0.3">
      <c r="A124" s="263" t="str">
        <f t="shared" ca="1" si="26"/>
        <v/>
      </c>
      <c r="B124" s="263"/>
      <c r="C124" s="369" t="str">
        <f>TABLAS!H33</f>
        <v>323H</v>
      </c>
      <c r="D124" s="370" t="str">
        <f>TABLAS!I33</f>
        <v>Rendimientos financieros  obligaciones</v>
      </c>
      <c r="E124" s="371" t="s">
        <v>99</v>
      </c>
      <c r="F124" s="372" t="s">
        <v>99</v>
      </c>
      <c r="G124" s="373">
        <f t="shared" ca="1" si="23"/>
        <v>0</v>
      </c>
      <c r="H124" s="374">
        <f t="shared" ca="1" si="24"/>
        <v>0</v>
      </c>
      <c r="I124" s="374"/>
      <c r="J124" s="374">
        <f t="shared" ca="1" si="25"/>
        <v>0</v>
      </c>
      <c r="K124" s="377"/>
      <c r="L124" s="378">
        <f t="shared" ca="1" si="27"/>
        <v>0</v>
      </c>
    </row>
    <row r="125" spans="1:12" ht="15.75" hidden="1" thickBot="1" x14ac:dyDescent="0.3">
      <c r="A125" s="263" t="str">
        <f t="shared" ca="1" si="26"/>
        <v/>
      </c>
      <c r="B125" s="263"/>
      <c r="C125" s="369" t="str">
        <f>TABLAS!H34</f>
        <v>323I</v>
      </c>
      <c r="D125" s="370" t="str">
        <f>TABLAS!I34</f>
        <v>Rendimientos financieros  bonos convertible en acciones</v>
      </c>
      <c r="E125" s="371" t="s">
        <v>99</v>
      </c>
      <c r="F125" s="372" t="s">
        <v>99</v>
      </c>
      <c r="G125" s="373">
        <f t="shared" ca="1" si="23"/>
        <v>0</v>
      </c>
      <c r="H125" s="374">
        <f t="shared" ca="1" si="24"/>
        <v>0</v>
      </c>
      <c r="I125" s="374"/>
      <c r="J125" s="374">
        <f t="shared" ca="1" si="25"/>
        <v>0</v>
      </c>
      <c r="K125" s="377"/>
      <c r="L125" s="378">
        <f t="shared" ca="1" si="27"/>
        <v>0</v>
      </c>
    </row>
    <row r="126" spans="1:12" ht="15.75" hidden="1" thickBot="1" x14ac:dyDescent="0.3">
      <c r="A126" s="263" t="str">
        <f t="shared" ca="1" si="26"/>
        <v/>
      </c>
      <c r="B126" s="263"/>
      <c r="C126" s="369" t="str">
        <f>TABLAS!H35</f>
        <v>323 M</v>
      </c>
      <c r="D126" s="370" t="str">
        <f>TABLAS!I35</f>
        <v xml:space="preserve">Rendimientos financieros : Inversiones en títulos valores en renta fija gravados </v>
      </c>
      <c r="E126" s="371" t="s">
        <v>99</v>
      </c>
      <c r="F126" s="372" t="s">
        <v>99</v>
      </c>
      <c r="G126" s="373">
        <f t="shared" ref="G126:G157" ca="1" si="28">COUNTIFS(INDIRECT("COMPRAS!AP$2:AP"&amp;topesumar),C126,INDIRECT("COMPRAS!M$2:M"&amp;topesumar),"&gt;="&amp;$O$1,INDIRECT("COMPRAS!M$2:M"&amp;topesumar),"&lt;="&amp;$O$2)+COUNTIFS(INDIRECT("COMPRAS!BD$2:BD"&amp;topesumar),C126,INDIRECT("COMPRAS!M$2:M"&amp;topesumar),"&gt;="&amp;$O$1,INDIRECT("COMPRAS!M$2:M"&amp;topesumar),"&lt;="&amp;$O$2)+COUNTIFS(INDIRECT("COMPRAS!BP$2:BP"&amp;topesumar),C126,INDIRECT("COMPRAS!M$2:M"&amp;topesumar),"&gt;="&amp;$O$1,INDIRECT("COMPRAS!M$2:M"&amp;topesumar),"&lt;="&amp;$O$2)+COUNTIFS(INDIRECT("COMPRAS!BV$2:BV"&amp;topesumar),C126,INDIRECT("COMPRAS!M$2:M"&amp;topesumar),"&gt;="&amp;$O$1,INDIRECT("COMPRAS!M$2:M"&amp;topesumar),"&lt;="&amp;$O$2)</f>
        <v>0</v>
      </c>
      <c r="H126" s="374">
        <f t="shared" ref="H126:H157" ca="1" si="29">SUMIFS(INDIRECT("COMPRAS!AQ$2:AQ"&amp;topesumar),INDIRECT("COMPRAS!AP$2:AP"&amp;topesumar),C126,INDIRECT("COMPRAS!M$2:M"&amp;topesumar),"&gt;="&amp;$O$1,INDIRECT("COMPRAS!M$2:M"&amp;topesumar),"&lt;="&amp;$O$2)+SUMIFS(INDIRECT("COMPRAS!BE$2:BE"&amp;topesumar),INDIRECT("COMPRAS!BD$2:BD"&amp;topesumar),C126,INDIRECT("COMPRAS!M$2:M"&amp;topesumar),"&gt;="&amp;$O$1,INDIRECT("COMPRAS!M$2:M"&amp;topesumar),"&lt;="&amp;$O$2)+SUMIFS(INDIRECT("COMPRAS!BQ$2:BQ"&amp;topesumar),INDIRECT("COMPRAS!BP$2:BP"&amp;topesumar),C126,INDIRECT("COMPRAS!M$2:M"&amp;topesumar),"&gt;="&amp;$O$1,INDIRECT("COMPRAS!M$2:M"&amp;topesumar),"&lt;="&amp;$O$2)+SUMIFS(INDIRECT("COMPRAS!BW$2:BW"&amp;topesumar),INDIRECT("COMPRAS!BV$2:BV"&amp;topesumar),C126,INDIRECT("COMPRAS!M$2:M"&amp;topesumar),"&gt;="&amp;$O$1,INDIRECT("COMPRAS!M$2:M"&amp;topesumar),"&lt;="&amp;$O$2)</f>
        <v>0</v>
      </c>
      <c r="I126" s="374"/>
      <c r="J126" s="374">
        <f t="shared" ref="J126:J157" ca="1" si="30">SUMIFS(INDIRECT("COMPRAS!AS$2:AS"&amp;topesumar),INDIRECT("COMPRAS!AP$2:AP"&amp;topesumar),C126,INDIRECT("COMPRAS!M$2:M"&amp;topesumar),"&gt;="&amp;$O$1,INDIRECT("COMPRAS!M$2:M"&amp;topesumar),"&lt;="&amp;$O$2)+SUMIFS(INDIRECT("COMPRAS!BG$2:BG"&amp;topesumar),INDIRECT("COMPRAS!BD$2:BD"&amp;topesumar),C126,INDIRECT("COMPRAS!M$2:M"&amp;topesumar),"&gt;="&amp;$O$1,INDIRECT("COMPRAS!M$2:M"&amp;topesumar),"&lt;="&amp;$O$2)+SUMIFS(INDIRECT("COMPRAS!BS$2:BS"&amp;topesumar),INDIRECT("COMPRAS!BP$2:BP"&amp;topesumar),C126,INDIRECT("COMPRAS!M$2:M"&amp;topesumar),"&gt;="&amp;$O$1,INDIRECT("COMPRAS!M$2:M"&amp;topesumar),"&lt;="&amp;$O$2)+SUMIFS(INDIRECT("COMPRAS!BY$2:BY"&amp;topesumar),INDIRECT("COMPRAS!BV$2:BV"&amp;topesumar),C126,INDIRECT("COMPRAS!M$2:M"&amp;topesumar),"&gt;="&amp;$O$1,INDIRECT("COMPRAS!M$2:M"&amp;topesumar),"&lt;="&amp;$O$2)</f>
        <v>0</v>
      </c>
      <c r="K126" s="377"/>
      <c r="L126" s="378">
        <f t="shared" ca="1" si="27"/>
        <v>0</v>
      </c>
    </row>
    <row r="127" spans="1:12" ht="15.75" hidden="1" thickBot="1" x14ac:dyDescent="0.3">
      <c r="A127" s="263" t="str">
        <f t="shared" ca="1" si="26"/>
        <v/>
      </c>
      <c r="B127" s="263"/>
      <c r="C127" s="369" t="str">
        <f>TABLAS!H36</f>
        <v>323 N</v>
      </c>
      <c r="D127" s="370" t="str">
        <f>TABLAS!I36</f>
        <v>Rendimientos financieros  Inversiones en títulos valores en renta fija exentos</v>
      </c>
      <c r="E127" s="371" t="s">
        <v>99</v>
      </c>
      <c r="F127" s="372" t="s">
        <v>99</v>
      </c>
      <c r="G127" s="373">
        <f t="shared" ca="1" si="28"/>
        <v>0</v>
      </c>
      <c r="H127" s="374">
        <f t="shared" ca="1" si="29"/>
        <v>0</v>
      </c>
      <c r="I127" s="374"/>
      <c r="J127" s="374">
        <f t="shared" ca="1" si="30"/>
        <v>0</v>
      </c>
      <c r="K127" s="377"/>
      <c r="L127" s="378">
        <f t="shared" ca="1" si="27"/>
        <v>0</v>
      </c>
    </row>
    <row r="128" spans="1:12" ht="15.75" hidden="1" thickBot="1" x14ac:dyDescent="0.3">
      <c r="A128" s="263" t="str">
        <f t="shared" ca="1" si="26"/>
        <v/>
      </c>
      <c r="B128" s="263"/>
      <c r="C128" s="369" t="str">
        <f>TABLAS!H37</f>
        <v>323 O</v>
      </c>
      <c r="D128" s="370" t="str">
        <f>TABLAS!I37</f>
        <v>Intereses y demás rendimientos financieros pagados a bancos y otras entidades sometidas al control de la Superintendencia de Bancos y de la Economía Popular y Solidaria</v>
      </c>
      <c r="E128" s="371" t="s">
        <v>99</v>
      </c>
      <c r="F128" s="372" t="s">
        <v>99</v>
      </c>
      <c r="G128" s="373">
        <f t="shared" ca="1" si="28"/>
        <v>0</v>
      </c>
      <c r="H128" s="374">
        <f t="shared" ca="1" si="29"/>
        <v>0</v>
      </c>
      <c r="I128" s="374"/>
      <c r="J128" s="374">
        <f t="shared" ca="1" si="30"/>
        <v>0</v>
      </c>
      <c r="K128" s="377"/>
      <c r="L128" s="378">
        <f t="shared" ca="1" si="27"/>
        <v>0</v>
      </c>
    </row>
    <row r="129" spans="1:12" ht="15.75" hidden="1" thickBot="1" x14ac:dyDescent="0.3">
      <c r="A129" s="263" t="str">
        <f t="shared" ca="1" si="26"/>
        <v/>
      </c>
      <c r="B129" s="263"/>
      <c r="C129" s="369" t="str">
        <f>TABLAS!H38</f>
        <v>323 P</v>
      </c>
      <c r="D129" s="370" t="str">
        <f>TABLAS!I38</f>
        <v xml:space="preserve"> Intereses pagados por entidades del sector público a favor de sujetos pasivos</v>
      </c>
      <c r="E129" s="371" t="s">
        <v>99</v>
      </c>
      <c r="F129" s="372" t="s">
        <v>99</v>
      </c>
      <c r="G129" s="373">
        <f t="shared" ca="1" si="28"/>
        <v>0</v>
      </c>
      <c r="H129" s="374">
        <f t="shared" ca="1" si="29"/>
        <v>0</v>
      </c>
      <c r="I129" s="374"/>
      <c r="J129" s="374">
        <f t="shared" ca="1" si="30"/>
        <v>0</v>
      </c>
      <c r="K129" s="377"/>
      <c r="L129" s="378">
        <f t="shared" ca="1" si="27"/>
        <v>0</v>
      </c>
    </row>
    <row r="130" spans="1:12" ht="15.75" hidden="1" thickBot="1" x14ac:dyDescent="0.3">
      <c r="A130" s="263" t="str">
        <f t="shared" ca="1" si="26"/>
        <v/>
      </c>
      <c r="B130" s="263"/>
      <c r="C130" s="369" t="str">
        <f>TABLAS!H39</f>
        <v>323Q</v>
      </c>
      <c r="D130" s="370" t="str">
        <f>TABLAS!I39</f>
        <v xml:space="preserve">Otros intereses y rendimientos financieros gravados </v>
      </c>
      <c r="E130" s="371" t="s">
        <v>99</v>
      </c>
      <c r="F130" s="372" t="s">
        <v>99</v>
      </c>
      <c r="G130" s="373">
        <f t="shared" ca="1" si="28"/>
        <v>0</v>
      </c>
      <c r="H130" s="374">
        <f t="shared" ca="1" si="29"/>
        <v>0</v>
      </c>
      <c r="I130" s="374"/>
      <c r="J130" s="374">
        <f t="shared" ca="1" si="30"/>
        <v>0</v>
      </c>
      <c r="K130" s="377"/>
      <c r="L130" s="378">
        <f t="shared" ca="1" si="27"/>
        <v>0</v>
      </c>
    </row>
    <row r="131" spans="1:12" ht="15.75" hidden="1" thickBot="1" x14ac:dyDescent="0.3">
      <c r="A131" s="263" t="str">
        <f t="shared" ca="1" si="26"/>
        <v/>
      </c>
      <c r="B131" s="263"/>
      <c r="C131" s="369" t="str">
        <f>TABLAS!H40</f>
        <v>323R</v>
      </c>
      <c r="D131" s="370" t="str">
        <f>TABLAS!I40</f>
        <v>Otros intereses y rendimientos financieros exentos</v>
      </c>
      <c r="E131" s="371" t="s">
        <v>99</v>
      </c>
      <c r="F131" s="372" t="s">
        <v>99</v>
      </c>
      <c r="G131" s="373">
        <f t="shared" ca="1" si="28"/>
        <v>0</v>
      </c>
      <c r="H131" s="374">
        <f t="shared" ca="1" si="29"/>
        <v>0</v>
      </c>
      <c r="I131" s="374"/>
      <c r="J131" s="374">
        <f t="shared" ca="1" si="30"/>
        <v>0</v>
      </c>
      <c r="K131" s="377"/>
      <c r="L131" s="378">
        <f t="shared" ca="1" si="27"/>
        <v>0</v>
      </c>
    </row>
    <row r="132" spans="1:12" ht="15.75" hidden="1" thickBot="1" x14ac:dyDescent="0.3">
      <c r="A132" s="263" t="str">
        <f t="shared" ca="1" si="26"/>
        <v/>
      </c>
      <c r="B132" s="263"/>
      <c r="C132" s="369" t="str">
        <f>TABLAS!H41</f>
        <v>323S</v>
      </c>
      <c r="D132" s="370" t="str">
        <f>TABLAS!I41</f>
        <v>Pagos y créditos en cuenta efectuados por el BCE y los depósitos centralizados de valores, en calidad de intermediarios, a instituciones del sistema financiero por cuenta de otras personas naturales y sociedades</v>
      </c>
      <c r="E132" s="371" t="s">
        <v>99</v>
      </c>
      <c r="F132" s="372" t="s">
        <v>99</v>
      </c>
      <c r="G132" s="373">
        <f t="shared" ca="1" si="28"/>
        <v>0</v>
      </c>
      <c r="H132" s="374">
        <f t="shared" ca="1" si="29"/>
        <v>0</v>
      </c>
      <c r="I132" s="374"/>
      <c r="J132" s="374">
        <f t="shared" ca="1" si="30"/>
        <v>0</v>
      </c>
      <c r="K132" s="377"/>
      <c r="L132" s="378">
        <f t="shared" ca="1" si="27"/>
        <v>0</v>
      </c>
    </row>
    <row r="133" spans="1:12" ht="15.75" hidden="1" thickBot="1" x14ac:dyDescent="0.3">
      <c r="A133" s="263" t="str">
        <f t="shared" ca="1" si="26"/>
        <v/>
      </c>
      <c r="B133" s="263"/>
      <c r="C133" s="369" t="str">
        <f>TABLAS!H42</f>
        <v>323T</v>
      </c>
      <c r="D133" s="370" t="str">
        <f>TABLAS!I42</f>
        <v>Rendimientos financieros originados en la deuda pública ecuatoriana</v>
      </c>
      <c r="E133" s="371" t="s">
        <v>99</v>
      </c>
      <c r="F133" s="372" t="s">
        <v>99</v>
      </c>
      <c r="G133" s="373">
        <f t="shared" ca="1" si="28"/>
        <v>0</v>
      </c>
      <c r="H133" s="374">
        <f t="shared" ca="1" si="29"/>
        <v>0</v>
      </c>
      <c r="I133" s="374"/>
      <c r="J133" s="374">
        <f t="shared" ca="1" si="30"/>
        <v>0</v>
      </c>
      <c r="K133" s="377"/>
      <c r="L133" s="378">
        <f t="shared" ca="1" si="27"/>
        <v>0</v>
      </c>
    </row>
    <row r="134" spans="1:12" ht="15.75" hidden="1" thickBot="1" x14ac:dyDescent="0.3">
      <c r="A134" s="263" t="str">
        <f t="shared" ca="1" si="26"/>
        <v/>
      </c>
      <c r="B134" s="263"/>
      <c r="C134" s="369" t="str">
        <f>TABLAS!H43</f>
        <v>323U</v>
      </c>
      <c r="D134" s="370" t="str">
        <f>TABLAS!I43</f>
        <v>Rendimientos financieros originados en títulos valores de obligaciones de 360 días o más para el financiamiento de proyectos públicos en asociación público-privada</v>
      </c>
      <c r="E134" s="371" t="s">
        <v>99</v>
      </c>
      <c r="F134" s="372" t="s">
        <v>99</v>
      </c>
      <c r="G134" s="373">
        <f t="shared" ca="1" si="28"/>
        <v>0</v>
      </c>
      <c r="H134" s="374">
        <f t="shared" ca="1" si="29"/>
        <v>0</v>
      </c>
      <c r="I134" s="374"/>
      <c r="J134" s="374">
        <f t="shared" ca="1" si="30"/>
        <v>0</v>
      </c>
      <c r="K134" s="377"/>
      <c r="L134" s="378">
        <f t="shared" ca="1" si="27"/>
        <v>0</v>
      </c>
    </row>
    <row r="135" spans="1:12" ht="15.75" hidden="1" thickBot="1" x14ac:dyDescent="0.3">
      <c r="A135" s="263" t="str">
        <f t="shared" ca="1" si="26"/>
        <v/>
      </c>
      <c r="B135" s="263"/>
      <c r="C135" s="369" t="str">
        <f>TABLAS!H44</f>
        <v>324A</v>
      </c>
      <c r="D135" s="370" t="str">
        <f>TABLAS!I44</f>
        <v xml:space="preserve"> Intereses en operaciones de crédito entre instituciones del sistema financiero y entidades economía popular y solidaria. </v>
      </c>
      <c r="E135" s="371" t="s">
        <v>99</v>
      </c>
      <c r="F135" s="372" t="s">
        <v>99</v>
      </c>
      <c r="G135" s="373">
        <f t="shared" ca="1" si="28"/>
        <v>0</v>
      </c>
      <c r="H135" s="374">
        <f t="shared" ca="1" si="29"/>
        <v>0</v>
      </c>
      <c r="I135" s="374"/>
      <c r="J135" s="374">
        <f t="shared" ca="1" si="30"/>
        <v>0</v>
      </c>
      <c r="K135" s="377"/>
      <c r="L135" s="378">
        <f t="shared" ca="1" si="27"/>
        <v>0</v>
      </c>
    </row>
    <row r="136" spans="1:12" ht="15.75" hidden="1" thickBot="1" x14ac:dyDescent="0.3">
      <c r="A136" s="263" t="str">
        <f t="shared" ca="1" si="26"/>
        <v/>
      </c>
      <c r="B136" s="263"/>
      <c r="C136" s="369" t="str">
        <f>TABLAS!H45</f>
        <v>324B</v>
      </c>
      <c r="D136" s="370" t="str">
        <f>TABLAS!I45</f>
        <v>Inversiones entre instituciones del sistema financiero y entidades economía popular y solidaria</v>
      </c>
      <c r="E136" s="371" t="s">
        <v>99</v>
      </c>
      <c r="F136" s="372" t="s">
        <v>99</v>
      </c>
      <c r="G136" s="373">
        <f t="shared" ca="1" si="28"/>
        <v>0</v>
      </c>
      <c r="H136" s="374">
        <f t="shared" ca="1" si="29"/>
        <v>0</v>
      </c>
      <c r="I136" s="374"/>
      <c r="J136" s="374">
        <f t="shared" ca="1" si="30"/>
        <v>0</v>
      </c>
      <c r="K136" s="377"/>
      <c r="L136" s="378">
        <f t="shared" ca="1" si="27"/>
        <v>0</v>
      </c>
    </row>
    <row r="137" spans="1:12" ht="15.75" hidden="1" thickBot="1" x14ac:dyDescent="0.3">
      <c r="A137" s="263" t="str">
        <f t="shared" ca="1" si="26"/>
        <v/>
      </c>
      <c r="B137" s="263"/>
      <c r="C137" s="369" t="str">
        <f>TABLAS!H46</f>
        <v>324C</v>
      </c>
      <c r="D137" s="370" t="str">
        <f>TABLAS!I46</f>
        <v>Pagos y créditos en cuenta efectuados por el BCE y los depósitos centralizados de valores, en calidad de intermediarios, a instituciones del sistema financiero por cuenta de otras instituciones del sistema financiero</v>
      </c>
      <c r="E137" s="371" t="s">
        <v>99</v>
      </c>
      <c r="F137" s="372" t="s">
        <v>99</v>
      </c>
      <c r="G137" s="373">
        <f t="shared" ca="1" si="28"/>
        <v>0</v>
      </c>
      <c r="H137" s="374">
        <f t="shared" ca="1" si="29"/>
        <v>0</v>
      </c>
      <c r="I137" s="374"/>
      <c r="J137" s="374">
        <f t="shared" ca="1" si="30"/>
        <v>0</v>
      </c>
      <c r="K137" s="377"/>
      <c r="L137" s="378">
        <f t="shared" ca="1" si="27"/>
        <v>0</v>
      </c>
    </row>
    <row r="138" spans="1:12" ht="15.75" hidden="1" thickBot="1" x14ac:dyDescent="0.3">
      <c r="A138" s="263" t="str">
        <f t="shared" ca="1" si="26"/>
        <v/>
      </c>
      <c r="B138" s="263"/>
      <c r="C138" s="369">
        <f>TABLAS!H47</f>
        <v>325</v>
      </c>
      <c r="D138" s="370" t="str">
        <f>TABLAS!I47</f>
        <v>Anticipo dividendos</v>
      </c>
      <c r="E138" s="371" t="s">
        <v>99</v>
      </c>
      <c r="F138" s="372" t="s">
        <v>99</v>
      </c>
      <c r="G138" s="373">
        <f t="shared" ca="1" si="28"/>
        <v>0</v>
      </c>
      <c r="H138" s="374">
        <f t="shared" ca="1" si="29"/>
        <v>0</v>
      </c>
      <c r="I138" s="374"/>
      <c r="J138" s="374">
        <f t="shared" ca="1" si="30"/>
        <v>0</v>
      </c>
      <c r="K138" s="377"/>
      <c r="L138" s="378">
        <f t="shared" ca="1" si="27"/>
        <v>0</v>
      </c>
    </row>
    <row r="139" spans="1:12" ht="15.75" hidden="1" thickBot="1" x14ac:dyDescent="0.3">
      <c r="A139" s="263" t="str">
        <f t="shared" ca="1" si="26"/>
        <v/>
      </c>
      <c r="B139" s="263"/>
      <c r="C139" s="369" t="str">
        <f>TABLAS!H48</f>
        <v>325A</v>
      </c>
      <c r="D139" s="370" t="str">
        <f>TABLAS!I48</f>
        <v>Préstamos accionistas, beneficiarios o partícipes residentes o establecidos en el Ecuador</v>
      </c>
      <c r="E139" s="371" t="s">
        <v>99</v>
      </c>
      <c r="F139" s="372" t="s">
        <v>99</v>
      </c>
      <c r="G139" s="373">
        <f t="shared" ca="1" si="28"/>
        <v>0</v>
      </c>
      <c r="H139" s="374">
        <f t="shared" ca="1" si="29"/>
        <v>0</v>
      </c>
      <c r="I139" s="374"/>
      <c r="J139" s="374">
        <f t="shared" ca="1" si="30"/>
        <v>0</v>
      </c>
      <c r="K139" s="377"/>
      <c r="L139" s="378">
        <f t="shared" ca="1" si="27"/>
        <v>0</v>
      </c>
    </row>
    <row r="140" spans="1:12" ht="15.75" hidden="1" thickBot="1" x14ac:dyDescent="0.3">
      <c r="A140" s="263" t="str">
        <f t="shared" ca="1" si="26"/>
        <v/>
      </c>
      <c r="B140" s="263"/>
      <c r="C140" s="369">
        <f>TABLAS!H49</f>
        <v>326</v>
      </c>
      <c r="D140" s="370" t="str">
        <f>TABLAS!I49</f>
        <v>Dividendos distribuidos que correspondan al impuesto a la renta único establecido en el art. 27 de la LRTI</v>
      </c>
      <c r="E140" s="371" t="s">
        <v>99</v>
      </c>
      <c r="F140" s="372" t="s">
        <v>99</v>
      </c>
      <c r="G140" s="373">
        <f t="shared" ca="1" si="28"/>
        <v>0</v>
      </c>
      <c r="H140" s="374">
        <f t="shared" ca="1" si="29"/>
        <v>0</v>
      </c>
      <c r="I140" s="374"/>
      <c r="J140" s="374">
        <f t="shared" ca="1" si="30"/>
        <v>0</v>
      </c>
      <c r="K140" s="375"/>
      <c r="L140" s="376">
        <f t="shared" ca="1" si="27"/>
        <v>0</v>
      </c>
    </row>
    <row r="141" spans="1:12" ht="15.75" hidden="1" thickBot="1" x14ac:dyDescent="0.3">
      <c r="A141" s="263" t="str">
        <f t="shared" ca="1" si="26"/>
        <v/>
      </c>
      <c r="B141" s="263"/>
      <c r="C141" s="369">
        <f>TABLAS!H50</f>
        <v>327</v>
      </c>
      <c r="D141" s="370" t="str">
        <f>TABLAS!I50</f>
        <v>Dividendos distribuidos a personas naturales residentes</v>
      </c>
      <c r="E141" s="371" t="s">
        <v>99</v>
      </c>
      <c r="F141" s="372" t="s">
        <v>99</v>
      </c>
      <c r="G141" s="373">
        <f t="shared" ca="1" si="28"/>
        <v>0</v>
      </c>
      <c r="H141" s="374">
        <f t="shared" ca="1" si="29"/>
        <v>0</v>
      </c>
      <c r="I141" s="374"/>
      <c r="J141" s="374">
        <f t="shared" ca="1" si="30"/>
        <v>0</v>
      </c>
      <c r="K141" s="377"/>
      <c r="L141" s="378">
        <f t="shared" ca="1" si="27"/>
        <v>0</v>
      </c>
    </row>
    <row r="142" spans="1:12" ht="15.75" hidden="1" thickBot="1" x14ac:dyDescent="0.3">
      <c r="A142" s="263" t="str">
        <f t="shared" ca="1" si="26"/>
        <v/>
      </c>
      <c r="B142" s="263"/>
      <c r="C142" s="369">
        <f>TABLAS!H51</f>
        <v>328</v>
      </c>
      <c r="D142" s="370" t="str">
        <f>TABLAS!I51</f>
        <v>Dividendos distribuidos a sociedades residentes</v>
      </c>
      <c r="E142" s="371" t="s">
        <v>99</v>
      </c>
      <c r="F142" s="372" t="s">
        <v>99</v>
      </c>
      <c r="G142" s="373">
        <f t="shared" ca="1" si="28"/>
        <v>0</v>
      </c>
      <c r="H142" s="374">
        <f t="shared" ca="1" si="29"/>
        <v>0</v>
      </c>
      <c r="I142" s="374"/>
      <c r="J142" s="374">
        <f t="shared" ca="1" si="30"/>
        <v>0</v>
      </c>
      <c r="K142" s="377"/>
      <c r="L142" s="378">
        <f t="shared" ca="1" si="27"/>
        <v>0</v>
      </c>
    </row>
    <row r="143" spans="1:12" ht="15.75" hidden="1" thickBot="1" x14ac:dyDescent="0.3">
      <c r="A143" s="263" t="str">
        <f t="shared" ca="1" si="26"/>
        <v/>
      </c>
      <c r="B143" s="263"/>
      <c r="C143" s="369">
        <f>TABLAS!H52</f>
        <v>329</v>
      </c>
      <c r="D143" s="370" t="str">
        <f>TABLAS!I52</f>
        <v>dividendos distribuidos a fideicomisos residentes</v>
      </c>
      <c r="E143" s="371" t="s">
        <v>99</v>
      </c>
      <c r="F143" s="372" t="s">
        <v>99</v>
      </c>
      <c r="G143" s="373">
        <f t="shared" ca="1" si="28"/>
        <v>0</v>
      </c>
      <c r="H143" s="374">
        <f t="shared" ca="1" si="29"/>
        <v>0</v>
      </c>
      <c r="I143" s="374"/>
      <c r="J143" s="374">
        <f t="shared" ca="1" si="30"/>
        <v>0</v>
      </c>
      <c r="K143" s="377"/>
      <c r="L143" s="378">
        <f t="shared" ca="1" si="27"/>
        <v>0</v>
      </c>
    </row>
    <row r="144" spans="1:12" ht="15.75" hidden="1" thickBot="1" x14ac:dyDescent="0.3">
      <c r="A144" s="263" t="str">
        <f t="shared" ca="1" si="26"/>
        <v/>
      </c>
      <c r="B144" s="263"/>
      <c r="C144" s="369">
        <f>TABLAS!H53</f>
        <v>331</v>
      </c>
      <c r="D144" s="370" t="str">
        <f>TABLAS!I53</f>
        <v>Dividendos en acciones (capitalización de utilidades)</v>
      </c>
      <c r="E144" s="371" t="s">
        <v>99</v>
      </c>
      <c r="F144" s="372" t="s">
        <v>99</v>
      </c>
      <c r="G144" s="373">
        <f t="shared" ca="1" si="28"/>
        <v>0</v>
      </c>
      <c r="H144" s="374">
        <f t="shared" ca="1" si="29"/>
        <v>0</v>
      </c>
      <c r="I144" s="374"/>
      <c r="J144" s="374">
        <f t="shared" ca="1" si="30"/>
        <v>0</v>
      </c>
      <c r="K144" s="377"/>
      <c r="L144" s="378">
        <f t="shared" ca="1" si="27"/>
        <v>0</v>
      </c>
    </row>
    <row r="145" spans="1:12" ht="15.75" thickBot="1" x14ac:dyDescent="0.3">
      <c r="A145" s="263" t="str">
        <f t="shared" ca="1" si="26"/>
        <v/>
      </c>
      <c r="B145" s="263"/>
      <c r="C145" s="369">
        <f>TABLAS!H54</f>
        <v>332</v>
      </c>
      <c r="D145" s="370" t="str">
        <f>TABLAS!I54</f>
        <v>Otras compras de bienes y servicios no sujetas a retención (incluye régimen RIMPE - Negocios Populares, para este caso aplica con cualquier forma de pago inclusive los pagos que deban realizar las tarjetas de crédito/débito)</v>
      </c>
      <c r="E145" s="371" t="s">
        <v>99</v>
      </c>
      <c r="F145" s="372" t="s">
        <v>99</v>
      </c>
      <c r="G145" s="373">
        <f t="shared" ca="1" si="28"/>
        <v>0</v>
      </c>
      <c r="H145" s="374">
        <f t="shared" ca="1" si="29"/>
        <v>0</v>
      </c>
      <c r="I145" s="374"/>
      <c r="J145" s="374">
        <f t="shared" ca="1" si="30"/>
        <v>0</v>
      </c>
      <c r="K145" s="377"/>
      <c r="L145" s="378">
        <f t="shared" ca="1" si="27"/>
        <v>0</v>
      </c>
    </row>
    <row r="146" spans="1:12" ht="15.75" hidden="1" thickBot="1" x14ac:dyDescent="0.3">
      <c r="A146" s="263" t="str">
        <f t="shared" ca="1" si="26"/>
        <v/>
      </c>
      <c r="B146" s="263"/>
      <c r="C146" s="369" t="str">
        <f>TABLAS!H55</f>
        <v>332B</v>
      </c>
      <c r="D146" s="370" t="str">
        <f>TABLAS!I55</f>
        <v>Compra de bienes inmuebles</v>
      </c>
      <c r="E146" s="371" t="s">
        <v>99</v>
      </c>
      <c r="F146" s="372" t="s">
        <v>99</v>
      </c>
      <c r="G146" s="373">
        <f t="shared" ca="1" si="28"/>
        <v>0</v>
      </c>
      <c r="H146" s="374">
        <f t="shared" ca="1" si="29"/>
        <v>0</v>
      </c>
      <c r="I146" s="374"/>
      <c r="J146" s="374">
        <f t="shared" ca="1" si="30"/>
        <v>0</v>
      </c>
      <c r="K146" s="377"/>
      <c r="L146" s="378">
        <f t="shared" ca="1" si="27"/>
        <v>0</v>
      </c>
    </row>
    <row r="147" spans="1:12" ht="15.75" hidden="1" thickBot="1" x14ac:dyDescent="0.3">
      <c r="A147" s="263" t="str">
        <f t="shared" ca="1" si="26"/>
        <v/>
      </c>
      <c r="B147" s="263"/>
      <c r="C147" s="369" t="str">
        <f>TABLAS!H56</f>
        <v>332C</v>
      </c>
      <c r="D147" s="370" t="str">
        <f>TABLAS!I56</f>
        <v>Transporte público de pasajeros</v>
      </c>
      <c r="E147" s="371" t="s">
        <v>99</v>
      </c>
      <c r="F147" s="372" t="s">
        <v>99</v>
      </c>
      <c r="G147" s="373">
        <f t="shared" ca="1" si="28"/>
        <v>0</v>
      </c>
      <c r="H147" s="374">
        <f t="shared" ca="1" si="29"/>
        <v>0</v>
      </c>
      <c r="I147" s="374"/>
      <c r="J147" s="374">
        <f t="shared" ca="1" si="30"/>
        <v>0</v>
      </c>
      <c r="K147" s="377"/>
      <c r="L147" s="378">
        <f t="shared" ca="1" si="27"/>
        <v>0</v>
      </c>
    </row>
    <row r="148" spans="1:12" ht="15.75" hidden="1" thickBot="1" x14ac:dyDescent="0.3">
      <c r="A148" s="263" t="str">
        <f t="shared" ca="1" si="26"/>
        <v/>
      </c>
      <c r="B148" s="263"/>
      <c r="C148" s="369" t="str">
        <f>TABLAS!H57</f>
        <v>332D</v>
      </c>
      <c r="D148" s="370" t="str">
        <f>TABLAS!I57</f>
        <v>Pagos en el país por transporte de pasajeros o transporte internacional de carga, a compañías nacionales o extranjeras de aviación o marítimas</v>
      </c>
      <c r="E148" s="371" t="s">
        <v>99</v>
      </c>
      <c r="F148" s="372" t="s">
        <v>99</v>
      </c>
      <c r="G148" s="373">
        <f t="shared" ca="1" si="28"/>
        <v>0</v>
      </c>
      <c r="H148" s="374">
        <f t="shared" ca="1" si="29"/>
        <v>0</v>
      </c>
      <c r="I148" s="374"/>
      <c r="J148" s="374">
        <f t="shared" ca="1" si="30"/>
        <v>0</v>
      </c>
      <c r="K148" s="377"/>
      <c r="L148" s="378">
        <f t="shared" ca="1" si="27"/>
        <v>0</v>
      </c>
    </row>
    <row r="149" spans="1:12" ht="15.75" hidden="1" thickBot="1" x14ac:dyDescent="0.3">
      <c r="A149" s="263" t="str">
        <f t="shared" ca="1" si="26"/>
        <v/>
      </c>
      <c r="B149" s="263"/>
      <c r="C149" s="369" t="str">
        <f>TABLAS!H58</f>
        <v>332E</v>
      </c>
      <c r="D149" s="370" t="str">
        <f>TABLAS!I58</f>
        <v>Valores entregados por las cooperativas de transporte a sus socios</v>
      </c>
      <c r="E149" s="371" t="s">
        <v>99</v>
      </c>
      <c r="F149" s="372" t="s">
        <v>99</v>
      </c>
      <c r="G149" s="373">
        <f t="shared" ca="1" si="28"/>
        <v>0</v>
      </c>
      <c r="H149" s="374">
        <f t="shared" ca="1" si="29"/>
        <v>0</v>
      </c>
      <c r="I149" s="374"/>
      <c r="J149" s="374">
        <f t="shared" ca="1" si="30"/>
        <v>0</v>
      </c>
      <c r="K149" s="377"/>
      <c r="L149" s="378">
        <f t="shared" ca="1" si="27"/>
        <v>0</v>
      </c>
    </row>
    <row r="150" spans="1:12" ht="15.75" hidden="1" thickBot="1" x14ac:dyDescent="0.3">
      <c r="A150" s="263" t="str">
        <f t="shared" ca="1" si="26"/>
        <v/>
      </c>
      <c r="B150" s="263"/>
      <c r="C150" s="369" t="str">
        <f>TABLAS!H59</f>
        <v>332F</v>
      </c>
      <c r="D150" s="370" t="str">
        <f>TABLAS!I59</f>
        <v>Compraventa de divisas distintas al dólar de los Estados Unidos de América</v>
      </c>
      <c r="E150" s="371" t="s">
        <v>99</v>
      </c>
      <c r="F150" s="372" t="s">
        <v>99</v>
      </c>
      <c r="G150" s="373">
        <f t="shared" ca="1" si="28"/>
        <v>0</v>
      </c>
      <c r="H150" s="374">
        <f t="shared" ca="1" si="29"/>
        <v>0</v>
      </c>
      <c r="I150" s="374"/>
      <c r="J150" s="374">
        <f t="shared" ca="1" si="30"/>
        <v>0</v>
      </c>
      <c r="K150" s="377"/>
      <c r="L150" s="378">
        <f t="shared" ca="1" si="27"/>
        <v>0</v>
      </c>
    </row>
    <row r="151" spans="1:12" ht="15.75" hidden="1" thickBot="1" x14ac:dyDescent="0.3">
      <c r="A151" s="263" t="str">
        <f t="shared" ca="1" si="26"/>
        <v/>
      </c>
      <c r="B151" s="263"/>
      <c r="C151" s="369" t="str">
        <f>TABLAS!H60</f>
        <v>332G</v>
      </c>
      <c r="D151" s="370" t="str">
        <f>TABLAS!I60</f>
        <v xml:space="preserve">Pagos con tarjeta de crédito </v>
      </c>
      <c r="E151" s="371" t="s">
        <v>99</v>
      </c>
      <c r="F151" s="372" t="s">
        <v>99</v>
      </c>
      <c r="G151" s="373">
        <f t="shared" ca="1" si="28"/>
        <v>0</v>
      </c>
      <c r="H151" s="374">
        <f t="shared" ca="1" si="29"/>
        <v>0</v>
      </c>
      <c r="I151" s="374"/>
      <c r="J151" s="374">
        <f t="shared" ca="1" si="30"/>
        <v>0</v>
      </c>
      <c r="K151" s="377"/>
      <c r="L151" s="378">
        <f t="shared" ca="1" si="27"/>
        <v>0</v>
      </c>
    </row>
    <row r="152" spans="1:12" ht="15.75" hidden="1" thickBot="1" x14ac:dyDescent="0.3">
      <c r="A152" s="263" t="str">
        <f t="shared" ca="1" si="26"/>
        <v/>
      </c>
      <c r="B152" s="263"/>
      <c r="C152" s="369" t="str">
        <f>TABLAS!H61</f>
        <v>332H</v>
      </c>
      <c r="D152" s="370" t="str">
        <f>TABLAS!I61</f>
        <v>Pago al exterior tarjeta de crédito reportada por la Emisora de tarjeta de crédito, solo recap</v>
      </c>
      <c r="E152" s="371" t="s">
        <v>99</v>
      </c>
      <c r="F152" s="372" t="s">
        <v>99</v>
      </c>
      <c r="G152" s="373">
        <f t="shared" ca="1" si="28"/>
        <v>0</v>
      </c>
      <c r="H152" s="374">
        <f t="shared" ca="1" si="29"/>
        <v>0</v>
      </c>
      <c r="I152" s="374"/>
      <c r="J152" s="374">
        <f t="shared" ca="1" si="30"/>
        <v>0</v>
      </c>
      <c r="K152" s="377"/>
      <c r="L152" s="378">
        <f ca="1">I7</f>
        <v>19.32</v>
      </c>
    </row>
    <row r="153" spans="1:12" ht="15.75" hidden="1" thickBot="1" x14ac:dyDescent="0.3">
      <c r="A153" s="263" t="str">
        <f t="shared" ca="1" si="26"/>
        <v/>
      </c>
      <c r="B153" s="263"/>
      <c r="C153" s="369" t="str">
        <f>TABLAS!H62</f>
        <v>332I</v>
      </c>
      <c r="D153" s="370" t="str">
        <f>TABLAS!I62</f>
        <v>Pago a través de convenio de debito (Clientes IFI`s)</v>
      </c>
      <c r="E153" s="371" t="s">
        <v>99</v>
      </c>
      <c r="F153" s="372" t="s">
        <v>99</v>
      </c>
      <c r="G153" s="373">
        <f t="shared" ca="1" si="28"/>
        <v>0</v>
      </c>
      <c r="H153" s="374">
        <f t="shared" ca="1" si="29"/>
        <v>0</v>
      </c>
      <c r="I153" s="374"/>
      <c r="J153" s="374">
        <f t="shared" ca="1" si="30"/>
        <v>0</v>
      </c>
      <c r="K153" s="377"/>
      <c r="L153" s="378">
        <f t="shared" ca="1" si="27"/>
        <v>0</v>
      </c>
    </row>
    <row r="154" spans="1:12" ht="15.75" hidden="1" thickBot="1" x14ac:dyDescent="0.3">
      <c r="A154" s="263" t="str">
        <f t="shared" ca="1" si="26"/>
        <v/>
      </c>
      <c r="B154" s="263"/>
      <c r="C154" s="369">
        <f>TABLAS!H63</f>
        <v>333</v>
      </c>
      <c r="D154" s="370" t="str">
        <f>TABLAS!I63</f>
        <v>Ganancia en la enajenación de derechos representativos de capital u otros derechos que permitan la exploración, explotación, concesión o similares de sociedades, que se coticen en bolsa de valores del Ecuador</v>
      </c>
      <c r="E154" s="371" t="s">
        <v>99</v>
      </c>
      <c r="F154" s="372" t="s">
        <v>99</v>
      </c>
      <c r="G154" s="373">
        <f t="shared" ca="1" si="28"/>
        <v>0</v>
      </c>
      <c r="H154" s="374">
        <f t="shared" ca="1" si="29"/>
        <v>0</v>
      </c>
      <c r="I154" s="374"/>
      <c r="J154" s="374">
        <f t="shared" ca="1" si="30"/>
        <v>0</v>
      </c>
      <c r="K154" s="377"/>
      <c r="L154" s="378">
        <f t="shared" ca="1" si="27"/>
        <v>0</v>
      </c>
    </row>
    <row r="155" spans="1:12" ht="15.75" hidden="1" thickBot="1" x14ac:dyDescent="0.3">
      <c r="A155" s="263" t="str">
        <f t="shared" ca="1" si="26"/>
        <v/>
      </c>
      <c r="B155" s="263"/>
      <c r="C155" s="369">
        <f>TABLAS!H64</f>
        <v>334</v>
      </c>
      <c r="D155" s="370" t="str">
        <f>TABLAS!I64</f>
        <v>Contraprestación producida por la enajenación de derechos representativos de capital u otros derechos que permitan la exploración, explotación, concesión o similares de sociedades, no cotizados en bolsa de valores del Ecuador</v>
      </c>
      <c r="E155" s="371" t="s">
        <v>99</v>
      </c>
      <c r="F155" s="372" t="s">
        <v>99</v>
      </c>
      <c r="G155" s="373">
        <f t="shared" ca="1" si="28"/>
        <v>0</v>
      </c>
      <c r="H155" s="374">
        <f t="shared" ca="1" si="29"/>
        <v>0</v>
      </c>
      <c r="I155" s="374"/>
      <c r="J155" s="374">
        <f t="shared" ca="1" si="30"/>
        <v>0</v>
      </c>
      <c r="K155" s="377"/>
      <c r="L155" s="378">
        <f t="shared" ca="1" si="27"/>
        <v>0</v>
      </c>
    </row>
    <row r="156" spans="1:12" ht="15.75" hidden="1" thickBot="1" x14ac:dyDescent="0.3">
      <c r="A156" s="263" t="str">
        <f t="shared" ca="1" si="26"/>
        <v/>
      </c>
      <c r="B156" s="263"/>
      <c r="C156" s="369">
        <f>TABLAS!H65</f>
        <v>335</v>
      </c>
      <c r="D156" s="370" t="str">
        <f>TABLAS!I65</f>
        <v xml:space="preserve">Loterías, rifas, pronósticos deportivos, apuestas y similares </v>
      </c>
      <c r="E156" s="371" t="s">
        <v>99</v>
      </c>
      <c r="F156" s="372" t="s">
        <v>99</v>
      </c>
      <c r="G156" s="373">
        <f t="shared" ca="1" si="28"/>
        <v>0</v>
      </c>
      <c r="H156" s="374">
        <f t="shared" ca="1" si="29"/>
        <v>0</v>
      </c>
      <c r="I156" s="374"/>
      <c r="J156" s="374">
        <f t="shared" ca="1" si="30"/>
        <v>0</v>
      </c>
      <c r="K156" s="377"/>
      <c r="L156" s="378">
        <f t="shared" ca="1" si="27"/>
        <v>0</v>
      </c>
    </row>
    <row r="157" spans="1:12" ht="15.75" hidden="1" thickBot="1" x14ac:dyDescent="0.3">
      <c r="A157" s="263" t="str">
        <f t="shared" ca="1" si="26"/>
        <v/>
      </c>
      <c r="B157" s="263"/>
      <c r="C157" s="369">
        <f>TABLAS!H66</f>
        <v>336</v>
      </c>
      <c r="D157" s="370" t="str">
        <f>TABLAS!I66</f>
        <v>Venta de combustibles a comercializadoras</v>
      </c>
      <c r="E157" s="371" t="s">
        <v>99</v>
      </c>
      <c r="F157" s="372" t="s">
        <v>99</v>
      </c>
      <c r="G157" s="373">
        <f t="shared" ca="1" si="28"/>
        <v>0</v>
      </c>
      <c r="H157" s="374">
        <f t="shared" ca="1" si="29"/>
        <v>0</v>
      </c>
      <c r="I157" s="374"/>
      <c r="J157" s="374">
        <f t="shared" ca="1" si="30"/>
        <v>0</v>
      </c>
      <c r="K157" s="375"/>
      <c r="L157" s="376">
        <f t="shared" ca="1" si="27"/>
        <v>0</v>
      </c>
    </row>
    <row r="158" spans="1:12" ht="15.75" hidden="1" thickBot="1" x14ac:dyDescent="0.3">
      <c r="A158" s="263" t="str">
        <f t="shared" ca="1" si="26"/>
        <v/>
      </c>
      <c r="B158" s="263"/>
      <c r="C158" s="369">
        <f>TABLAS!H67</f>
        <v>337</v>
      </c>
      <c r="D158" s="370" t="str">
        <f>TABLAS!I67</f>
        <v>Venta de combustibles a distribuidores</v>
      </c>
      <c r="E158" s="371" t="s">
        <v>99</v>
      </c>
      <c r="F158" s="372" t="s">
        <v>99</v>
      </c>
      <c r="G158" s="373">
        <f t="shared" ref="G158:G189" ca="1" si="31">COUNTIFS(INDIRECT("COMPRAS!AP$2:AP"&amp;topesumar),C158,INDIRECT("COMPRAS!M$2:M"&amp;topesumar),"&gt;="&amp;$O$1,INDIRECT("COMPRAS!M$2:M"&amp;topesumar),"&lt;="&amp;$O$2)+COUNTIFS(INDIRECT("COMPRAS!BD$2:BD"&amp;topesumar),C158,INDIRECT("COMPRAS!M$2:M"&amp;topesumar),"&gt;="&amp;$O$1,INDIRECT("COMPRAS!M$2:M"&amp;topesumar),"&lt;="&amp;$O$2)+COUNTIFS(INDIRECT("COMPRAS!BP$2:BP"&amp;topesumar),C158,INDIRECT("COMPRAS!M$2:M"&amp;topesumar),"&gt;="&amp;$O$1,INDIRECT("COMPRAS!M$2:M"&amp;topesumar),"&lt;="&amp;$O$2)+COUNTIFS(INDIRECT("COMPRAS!BV$2:BV"&amp;topesumar),C158,INDIRECT("COMPRAS!M$2:M"&amp;topesumar),"&gt;="&amp;$O$1,INDIRECT("COMPRAS!M$2:M"&amp;topesumar),"&lt;="&amp;$O$2)</f>
        <v>0</v>
      </c>
      <c r="H158" s="374">
        <f t="shared" ref="H158:H189" ca="1" si="32">SUMIFS(INDIRECT("COMPRAS!AQ$2:AQ"&amp;topesumar),INDIRECT("COMPRAS!AP$2:AP"&amp;topesumar),C158,INDIRECT("COMPRAS!M$2:M"&amp;topesumar),"&gt;="&amp;$O$1,INDIRECT("COMPRAS!M$2:M"&amp;topesumar),"&lt;="&amp;$O$2)+SUMIFS(INDIRECT("COMPRAS!BE$2:BE"&amp;topesumar),INDIRECT("COMPRAS!BD$2:BD"&amp;topesumar),C158,INDIRECT("COMPRAS!M$2:M"&amp;topesumar),"&gt;="&amp;$O$1,INDIRECT("COMPRAS!M$2:M"&amp;topesumar),"&lt;="&amp;$O$2)+SUMIFS(INDIRECT("COMPRAS!BQ$2:BQ"&amp;topesumar),INDIRECT("COMPRAS!BP$2:BP"&amp;topesumar),C158,INDIRECT("COMPRAS!M$2:M"&amp;topesumar),"&gt;="&amp;$O$1,INDIRECT("COMPRAS!M$2:M"&amp;topesumar),"&lt;="&amp;$O$2)+SUMIFS(INDIRECT("COMPRAS!BW$2:BW"&amp;topesumar),INDIRECT("COMPRAS!BV$2:BV"&amp;topesumar),C158,INDIRECT("COMPRAS!M$2:M"&amp;topesumar),"&gt;="&amp;$O$1,INDIRECT("COMPRAS!M$2:M"&amp;topesumar),"&lt;="&amp;$O$2)</f>
        <v>0</v>
      </c>
      <c r="I158" s="374"/>
      <c r="J158" s="374">
        <f t="shared" ref="J158:J189" ca="1" si="33">SUMIFS(INDIRECT("COMPRAS!AS$2:AS"&amp;topesumar),INDIRECT("COMPRAS!AP$2:AP"&amp;topesumar),C158,INDIRECT("COMPRAS!M$2:M"&amp;topesumar),"&gt;="&amp;$O$1,INDIRECT("COMPRAS!M$2:M"&amp;topesumar),"&lt;="&amp;$O$2)+SUMIFS(INDIRECT("COMPRAS!BG$2:BG"&amp;topesumar),INDIRECT("COMPRAS!BD$2:BD"&amp;topesumar),C158,INDIRECT("COMPRAS!M$2:M"&amp;topesumar),"&gt;="&amp;$O$1,INDIRECT("COMPRAS!M$2:M"&amp;topesumar),"&lt;="&amp;$O$2)+SUMIFS(INDIRECT("COMPRAS!BS$2:BS"&amp;topesumar),INDIRECT("COMPRAS!BP$2:BP"&amp;topesumar),C158,INDIRECT("COMPRAS!M$2:M"&amp;topesumar),"&gt;="&amp;$O$1,INDIRECT("COMPRAS!M$2:M"&amp;topesumar),"&lt;="&amp;$O$2)+SUMIFS(INDIRECT("COMPRAS!BY$2:BY"&amp;topesumar),INDIRECT("COMPRAS!BV$2:BV"&amp;topesumar),C158,INDIRECT("COMPRAS!M$2:M"&amp;topesumar),"&gt;="&amp;$O$1,INDIRECT("COMPRAS!M$2:M"&amp;topesumar),"&lt;="&amp;$O$2)</f>
        <v>0</v>
      </c>
      <c r="K158" s="377"/>
      <c r="L158" s="378">
        <f t="shared" ca="1" si="27"/>
        <v>0</v>
      </c>
    </row>
    <row r="159" spans="1:12" ht="15.75" hidden="1" thickBot="1" x14ac:dyDescent="0.3">
      <c r="A159" s="263" t="str">
        <f t="shared" ref="A159:A222" ca="1" si="34">IF(G159&gt;0,"OK","")</f>
        <v/>
      </c>
      <c r="B159" s="263"/>
      <c r="C159" s="369">
        <f>TABLAS!H68</f>
        <v>338</v>
      </c>
      <c r="D159" s="370" t="str">
        <f>TABLAS!I68</f>
        <v>Producción y venta local de banano producido o no por el mismo sujeto pasivo</v>
      </c>
      <c r="E159" s="371" t="s">
        <v>99</v>
      </c>
      <c r="F159" s="372" t="s">
        <v>99</v>
      </c>
      <c r="G159" s="373">
        <f t="shared" ca="1" si="31"/>
        <v>0</v>
      </c>
      <c r="H159" s="374">
        <f t="shared" ca="1" si="32"/>
        <v>0</v>
      </c>
      <c r="I159" s="374"/>
      <c r="J159" s="374">
        <f t="shared" ca="1" si="33"/>
        <v>0</v>
      </c>
      <c r="K159" s="377"/>
      <c r="L159" s="378">
        <f t="shared" ref="L159:L227" ca="1" si="35">H159</f>
        <v>0</v>
      </c>
    </row>
    <row r="160" spans="1:12" ht="15.75" hidden="1" thickBot="1" x14ac:dyDescent="0.3">
      <c r="A160" s="263" t="str">
        <f t="shared" ca="1" si="34"/>
        <v/>
      </c>
      <c r="B160" s="263"/>
      <c r="C160" s="369">
        <f>TABLAS!H69</f>
        <v>340</v>
      </c>
      <c r="D160" s="370" t="str">
        <f>TABLAS!I69</f>
        <v>Impuesto único a la exportación de banano</v>
      </c>
      <c r="E160" s="371" t="s">
        <v>99</v>
      </c>
      <c r="F160" s="372" t="s">
        <v>99</v>
      </c>
      <c r="G160" s="373">
        <f t="shared" ca="1" si="31"/>
        <v>0</v>
      </c>
      <c r="H160" s="374">
        <f t="shared" ca="1" si="32"/>
        <v>0</v>
      </c>
      <c r="I160" s="374"/>
      <c r="J160" s="374">
        <f t="shared" ca="1" si="33"/>
        <v>0</v>
      </c>
      <c r="K160" s="377"/>
      <c r="L160" s="378">
        <f t="shared" ca="1" si="35"/>
        <v>0</v>
      </c>
    </row>
    <row r="161" spans="1:12" ht="15.75" thickBot="1" x14ac:dyDescent="0.3">
      <c r="A161" s="263" t="str">
        <f t="shared" ca="1" si="34"/>
        <v/>
      </c>
      <c r="B161" s="263"/>
      <c r="C161" s="369">
        <f>TABLAS!H70</f>
        <v>343</v>
      </c>
      <c r="D161" s="370" t="str">
        <f>TABLAS!I70</f>
        <v>Otras retenciones aplicables el 1% (incluye régimen RIMPE - Emprendedores, para este caso aplica con cualquier forma de pago inclusive los pagos que deban realizar las tarjetas de crédito/débito)</v>
      </c>
      <c r="E161" s="371" t="s">
        <v>99</v>
      </c>
      <c r="F161" s="372" t="s">
        <v>99</v>
      </c>
      <c r="G161" s="373">
        <f t="shared" ca="1" si="31"/>
        <v>0</v>
      </c>
      <c r="H161" s="374">
        <f t="shared" ca="1" si="32"/>
        <v>0</v>
      </c>
      <c r="I161" s="374"/>
      <c r="J161" s="374">
        <f t="shared" ca="1" si="33"/>
        <v>0</v>
      </c>
      <c r="K161" s="377"/>
      <c r="L161" s="378">
        <f t="shared" ca="1" si="35"/>
        <v>0</v>
      </c>
    </row>
    <row r="162" spans="1:12" ht="15.75" hidden="1" thickBot="1" x14ac:dyDescent="0.3">
      <c r="A162" s="263" t="str">
        <f t="shared" ca="1" si="34"/>
        <v/>
      </c>
      <c r="B162" s="263"/>
      <c r="C162" s="369" t="str">
        <f>TABLAS!H71</f>
        <v>343A</v>
      </c>
      <c r="D162" s="370" t="str">
        <f>TABLAS!I71</f>
        <v>Energía eléctrica</v>
      </c>
      <c r="E162" s="371" t="s">
        <v>99</v>
      </c>
      <c r="F162" s="372" t="s">
        <v>99</v>
      </c>
      <c r="G162" s="373">
        <f t="shared" ca="1" si="31"/>
        <v>0</v>
      </c>
      <c r="H162" s="374">
        <f t="shared" ca="1" si="32"/>
        <v>0</v>
      </c>
      <c r="I162" s="374"/>
      <c r="J162" s="374">
        <f t="shared" ca="1" si="33"/>
        <v>0</v>
      </c>
      <c r="K162" s="377"/>
      <c r="L162" s="378">
        <f t="shared" ca="1" si="35"/>
        <v>0</v>
      </c>
    </row>
    <row r="163" spans="1:12" ht="15.75" hidden="1" thickBot="1" x14ac:dyDescent="0.3">
      <c r="A163" s="263" t="str">
        <f t="shared" ca="1" si="34"/>
        <v/>
      </c>
      <c r="B163" s="263"/>
      <c r="C163" s="369" t="str">
        <f>TABLAS!H72</f>
        <v>343B</v>
      </c>
      <c r="D163" s="370" t="str">
        <f>TABLAS!I72</f>
        <v>Actividades de construcción de obra material inmueble, urbanización, lotización o actividades similares</v>
      </c>
      <c r="E163" s="371" t="s">
        <v>99</v>
      </c>
      <c r="F163" s="372" t="s">
        <v>99</v>
      </c>
      <c r="G163" s="373">
        <f t="shared" ca="1" si="31"/>
        <v>0</v>
      </c>
      <c r="H163" s="374">
        <f t="shared" ca="1" si="32"/>
        <v>0</v>
      </c>
      <c r="I163" s="374"/>
      <c r="J163" s="374">
        <f t="shared" ca="1" si="33"/>
        <v>0</v>
      </c>
      <c r="K163" s="377"/>
      <c r="L163" s="378">
        <f t="shared" ca="1" si="35"/>
        <v>0</v>
      </c>
    </row>
    <row r="164" spans="1:12" ht="15.75" hidden="1" thickBot="1" x14ac:dyDescent="0.3">
      <c r="A164" s="263" t="str">
        <f t="shared" ca="1" si="34"/>
        <v/>
      </c>
      <c r="B164" s="263"/>
      <c r="C164" s="369" t="str">
        <f>TABLAS!H73</f>
        <v>343C</v>
      </c>
      <c r="D164" s="370" t="str">
        <f>TABLAS!I73</f>
        <v>Recepción de botellas plásticas no retornables de PET</v>
      </c>
      <c r="E164" s="371" t="s">
        <v>99</v>
      </c>
      <c r="F164" s="372" t="s">
        <v>99</v>
      </c>
      <c r="G164" s="373">
        <f t="shared" ca="1" si="31"/>
        <v>0</v>
      </c>
      <c r="H164" s="374">
        <f t="shared" ca="1" si="32"/>
        <v>0</v>
      </c>
      <c r="I164" s="374"/>
      <c r="J164" s="374">
        <f t="shared" ca="1" si="33"/>
        <v>0</v>
      </c>
      <c r="K164" s="377"/>
      <c r="L164" s="378">
        <f t="shared" ca="1" si="35"/>
        <v>0</v>
      </c>
    </row>
    <row r="165" spans="1:12" ht="15.75" thickBot="1" x14ac:dyDescent="0.3">
      <c r="A165" s="263" t="str">
        <f t="shared" ca="1" si="34"/>
        <v/>
      </c>
      <c r="B165" s="263"/>
      <c r="C165" s="369">
        <f>TABLAS!H74</f>
        <v>3440</v>
      </c>
      <c r="D165" s="370" t="str">
        <f>TABLAS!I74</f>
        <v xml:space="preserve">Otras retenciones aplicables el 2,75% </v>
      </c>
      <c r="E165" s="371" t="s">
        <v>99</v>
      </c>
      <c r="F165" s="372" t="s">
        <v>99</v>
      </c>
      <c r="G165" s="373">
        <f t="shared" ca="1" si="31"/>
        <v>0</v>
      </c>
      <c r="H165" s="374">
        <f t="shared" ca="1" si="32"/>
        <v>0</v>
      </c>
      <c r="I165" s="374"/>
      <c r="J165" s="374">
        <f ca="1">SUMIFS(INDIRECT("COMPRAS!AS$2:AS"&amp;topesumar),INDIRECT("COMPRAS!AP$2:AP"&amp;topesumar),C165,INDIRECT("COMPRAS!M$2:M"&amp;topesumar),"&gt;="&amp;$O$1,INDIRECT("COMPRAS!M$2:M"&amp;topesumar),"&lt;="&amp;$O$2)+SUMIFS(INDIRECT("COMPRAS!BG$2:BG"&amp;topesumar),INDIRECT("COMPRAS!BD$2:BD"&amp;topesumar),C165,INDIRECT("COMPRAS!M$2:M"&amp;topesumar),"&gt;="&amp;$O$1,INDIRECT("COMPRAS!M$2:M"&amp;topesumar),"&lt;="&amp;$O$2)+SUMIFS(INDIRECT("COMPRAS!BS$2:BS"&amp;topesumar),INDIRECT("COMPRAS!BP$2:BP"&amp;topesumar),C165,INDIRECT("COMPRAS!M$2:M"&amp;topesumar),"&gt;="&amp;$O$1,INDIRECT("COMPRAS!M$2:M"&amp;topesumar),"&lt;="&amp;$O$2)+SUMIFS(INDIRECT("COMPRAS!BY$2:BY"&amp;topesumar),INDIRECT("COMPRAS!BV$2:BV"&amp;topesumar),C165,INDIRECT("COMPRAS!M$2:M"&amp;topesumar),"&gt;="&amp;$O$1,INDIRECT("COMPRAS!M$2:M"&amp;topesumar),"&lt;="&amp;$O$2)</f>
        <v>0</v>
      </c>
      <c r="K165" s="377"/>
      <c r="L165" s="378">
        <f t="shared" ca="1" si="35"/>
        <v>0</v>
      </c>
    </row>
    <row r="166" spans="1:12" ht="15.75" thickBot="1" x14ac:dyDescent="0.3">
      <c r="A166" s="263" t="str">
        <f t="shared" ca="1" si="34"/>
        <v/>
      </c>
      <c r="B166" s="263"/>
      <c r="C166" s="369" t="str">
        <f>TABLAS!H75</f>
        <v>344A</v>
      </c>
      <c r="D166" s="370" t="str">
        <f>TABLAS!I75</f>
        <v>Pago local tarjeta de crédito /débito reportada por la Emisora de tarjeta de crédito / entidades del sistema financiero</v>
      </c>
      <c r="E166" s="371" t="s">
        <v>99</v>
      </c>
      <c r="F166" s="372" t="s">
        <v>99</v>
      </c>
      <c r="G166" s="373">
        <f t="shared" ca="1" si="31"/>
        <v>0</v>
      </c>
      <c r="H166" s="374">
        <f t="shared" ca="1" si="32"/>
        <v>0</v>
      </c>
      <c r="I166" s="374"/>
      <c r="J166" s="374">
        <f t="shared" ca="1" si="33"/>
        <v>0</v>
      </c>
      <c r="K166" s="377"/>
      <c r="L166" s="378">
        <f t="shared" ca="1" si="35"/>
        <v>0</v>
      </c>
    </row>
    <row r="167" spans="1:12" ht="15.75" hidden="1" thickBot="1" x14ac:dyDescent="0.3">
      <c r="A167" s="263" t="str">
        <f t="shared" ca="1" si="34"/>
        <v/>
      </c>
      <c r="B167" s="263"/>
      <c r="C167" s="369" t="str">
        <f>TABLAS!H76</f>
        <v>344B</v>
      </c>
      <c r="D167" s="370" t="str">
        <f>TABLAS!I76</f>
        <v>Adquisición de sustancias minerales dentro del territorio nacional</v>
      </c>
      <c r="E167" s="371" t="s">
        <v>99</v>
      </c>
      <c r="F167" s="372" t="s">
        <v>99</v>
      </c>
      <c r="G167" s="373">
        <f t="shared" ca="1" si="31"/>
        <v>0</v>
      </c>
      <c r="H167" s="374">
        <f t="shared" ca="1" si="32"/>
        <v>0</v>
      </c>
      <c r="I167" s="374"/>
      <c r="J167" s="374">
        <f t="shared" ca="1" si="33"/>
        <v>0</v>
      </c>
      <c r="K167" s="377"/>
      <c r="L167" s="378">
        <f t="shared" ca="1" si="35"/>
        <v>0</v>
      </c>
    </row>
    <row r="168" spans="1:12" ht="15.75" hidden="1" thickBot="1" x14ac:dyDescent="0.3">
      <c r="A168" s="263" t="str">
        <f t="shared" ca="1" si="34"/>
        <v/>
      </c>
      <c r="B168" s="263"/>
      <c r="C168" s="369">
        <f>TABLAS!H77</f>
        <v>346</v>
      </c>
      <c r="D168" s="370" t="str">
        <f>TABLAS!I77</f>
        <v>Otras retenciones aplicables a otros porcentajes</v>
      </c>
      <c r="E168" s="371" t="s">
        <v>99</v>
      </c>
      <c r="F168" s="372" t="s">
        <v>99</v>
      </c>
      <c r="G168" s="373">
        <f t="shared" ca="1" si="31"/>
        <v>0</v>
      </c>
      <c r="H168" s="374">
        <f t="shared" ca="1" si="32"/>
        <v>0</v>
      </c>
      <c r="I168" s="374"/>
      <c r="J168" s="374">
        <f t="shared" ca="1" si="33"/>
        <v>0</v>
      </c>
      <c r="K168" s="377"/>
      <c r="L168" s="378">
        <f t="shared" ca="1" si="35"/>
        <v>0</v>
      </c>
    </row>
    <row r="169" spans="1:12" ht="15.75" hidden="1" thickBot="1" x14ac:dyDescent="0.3">
      <c r="A169" s="263" t="str">
        <f t="shared" ca="1" si="34"/>
        <v/>
      </c>
      <c r="B169" s="263"/>
      <c r="C169" s="369" t="str">
        <f>TABLAS!H78</f>
        <v>346A</v>
      </c>
      <c r="D169" s="370" t="str">
        <f>TABLAS!I78</f>
        <v xml:space="preserve">Otras ganancias de capital distintas de enajenación de derechos representativos de capital </v>
      </c>
      <c r="E169" s="371" t="s">
        <v>99</v>
      </c>
      <c r="F169" s="372" t="s">
        <v>99</v>
      </c>
      <c r="G169" s="373">
        <f t="shared" ca="1" si="31"/>
        <v>0</v>
      </c>
      <c r="H169" s="374">
        <f t="shared" ca="1" si="32"/>
        <v>0</v>
      </c>
      <c r="I169" s="374"/>
      <c r="J169" s="374">
        <f t="shared" ca="1" si="33"/>
        <v>0</v>
      </c>
      <c r="K169" s="377"/>
      <c r="L169" s="378">
        <f t="shared" ca="1" si="35"/>
        <v>0</v>
      </c>
    </row>
    <row r="170" spans="1:12" ht="15.75" hidden="1" thickBot="1" x14ac:dyDescent="0.3">
      <c r="A170" s="263" t="str">
        <f t="shared" ca="1" si="34"/>
        <v/>
      </c>
      <c r="B170" s="263"/>
      <c r="C170" s="369" t="str">
        <f>TABLAS!H79</f>
        <v>346B</v>
      </c>
      <c r="D170" s="370" t="str">
        <f>TABLAS!I79</f>
        <v xml:space="preserve">Donaciones en dinero -Impuesto a las donaciones </v>
      </c>
      <c r="E170" s="371" t="s">
        <v>99</v>
      </c>
      <c r="F170" s="372" t="s">
        <v>99</v>
      </c>
      <c r="G170" s="373">
        <f t="shared" ca="1" si="31"/>
        <v>0</v>
      </c>
      <c r="H170" s="374">
        <f t="shared" ca="1" si="32"/>
        <v>0</v>
      </c>
      <c r="I170" s="374"/>
      <c r="J170" s="374">
        <f t="shared" ca="1" si="33"/>
        <v>0</v>
      </c>
      <c r="K170" s="377"/>
      <c r="L170" s="378">
        <f t="shared" ca="1" si="35"/>
        <v>0</v>
      </c>
    </row>
    <row r="171" spans="1:12" ht="15.75" hidden="1" thickBot="1" x14ac:dyDescent="0.3">
      <c r="A171" s="263" t="str">
        <f t="shared" ca="1" si="34"/>
        <v/>
      </c>
      <c r="B171" s="263"/>
      <c r="C171" s="369" t="str">
        <f>TABLAS!H80</f>
        <v>346C</v>
      </c>
      <c r="D171" s="370" t="str">
        <f>TABLAS!I80</f>
        <v>Retención a cargo del propio sujeto pasivo por la producción y/o comercialización de minerales y otros bienes</v>
      </c>
      <c r="E171" s="371" t="s">
        <v>99</v>
      </c>
      <c r="F171" s="372" t="s">
        <v>99</v>
      </c>
      <c r="G171" s="373">
        <f t="shared" ca="1" si="31"/>
        <v>0</v>
      </c>
      <c r="H171" s="374">
        <f t="shared" ca="1" si="32"/>
        <v>0</v>
      </c>
      <c r="I171" s="374"/>
      <c r="J171" s="374">
        <f t="shared" ca="1" si="33"/>
        <v>0</v>
      </c>
      <c r="K171" s="377"/>
      <c r="L171" s="378">
        <f t="shared" ca="1" si="35"/>
        <v>0</v>
      </c>
    </row>
    <row r="172" spans="1:12" ht="15.75" hidden="1" thickBot="1" x14ac:dyDescent="0.3">
      <c r="A172" s="263" t="str">
        <f t="shared" ca="1" si="34"/>
        <v/>
      </c>
      <c r="B172" s="263"/>
      <c r="C172" s="369" t="str">
        <f>TABLAS!H81</f>
        <v>346D</v>
      </c>
      <c r="D172" s="370" t="str">
        <f>TABLAS!I81</f>
        <v>Retención a cargo del propio sujeto pasivo por la comercialización de productos forestales</v>
      </c>
      <c r="E172" s="371" t="s">
        <v>99</v>
      </c>
      <c r="F172" s="372" t="s">
        <v>99</v>
      </c>
      <c r="G172" s="373">
        <f t="shared" ca="1" si="31"/>
        <v>0</v>
      </c>
      <c r="H172" s="374">
        <f t="shared" ca="1" si="32"/>
        <v>0</v>
      </c>
      <c r="I172" s="374"/>
      <c r="J172" s="374">
        <f t="shared" ca="1" si="33"/>
        <v>0</v>
      </c>
      <c r="K172" s="377"/>
      <c r="L172" s="378">
        <f t="shared" ca="1" si="35"/>
        <v>0</v>
      </c>
    </row>
    <row r="173" spans="1:12" ht="15.75" hidden="1" thickBot="1" x14ac:dyDescent="0.3">
      <c r="A173" s="263" t="str">
        <f t="shared" ca="1" si="34"/>
        <v/>
      </c>
      <c r="B173" s="263"/>
      <c r="C173" s="369">
        <f>TABLAS!H82</f>
        <v>350</v>
      </c>
      <c r="D173" s="370" t="str">
        <f>TABLAS!I82</f>
        <v>Otras autorretenciones (inciso 1 y 2 Art.92.1 RLRTI)</v>
      </c>
      <c r="E173" s="371" t="s">
        <v>99</v>
      </c>
      <c r="F173" s="372" t="s">
        <v>99</v>
      </c>
      <c r="G173" s="373">
        <f t="shared" ca="1" si="31"/>
        <v>0</v>
      </c>
      <c r="H173" s="374">
        <f t="shared" ca="1" si="32"/>
        <v>0</v>
      </c>
      <c r="I173" s="374"/>
      <c r="J173" s="374">
        <f t="shared" ca="1" si="33"/>
        <v>0</v>
      </c>
      <c r="K173" s="377"/>
      <c r="L173" s="378">
        <f t="shared" ca="1" si="35"/>
        <v>0</v>
      </c>
    </row>
    <row r="174" spans="1:12" ht="15.75" hidden="1" thickBot="1" x14ac:dyDescent="0.3">
      <c r="A174" s="263" t="str">
        <f t="shared" ca="1" si="34"/>
        <v/>
      </c>
      <c r="B174" s="263"/>
      <c r="C174" s="369">
        <f>TABLAS!H83</f>
        <v>3481</v>
      </c>
      <c r="D174" s="370" t="str">
        <f>TABLAS!I83</f>
        <v>Autorretenciones Sociedades Grandes Contribuyentes</v>
      </c>
      <c r="E174" s="371" t="s">
        <v>99</v>
      </c>
      <c r="F174" s="372" t="s">
        <v>99</v>
      </c>
      <c r="G174" s="373">
        <f t="shared" ca="1" si="31"/>
        <v>0</v>
      </c>
      <c r="H174" s="374">
        <f t="shared" ca="1" si="32"/>
        <v>0</v>
      </c>
      <c r="I174" s="374"/>
      <c r="J174" s="374">
        <f t="shared" ca="1" si="33"/>
        <v>0</v>
      </c>
      <c r="K174" s="377"/>
      <c r="L174" s="378">
        <f t="shared" ca="1" si="35"/>
        <v>0</v>
      </c>
    </row>
    <row r="175" spans="1:12" ht="15.75" hidden="1" thickBot="1" x14ac:dyDescent="0.3">
      <c r="A175" s="263" t="str">
        <f t="shared" ca="1" si="34"/>
        <v/>
      </c>
      <c r="B175" s="263"/>
      <c r="C175" s="369">
        <f>TABLAS!H84</f>
        <v>3482</v>
      </c>
      <c r="D175" s="370" t="str">
        <f>TABLAS!I84</f>
        <v>Comisiones  a sociedades, nacionales o extranjeras residentes y establecimientos permanentes domiciliados en el país</v>
      </c>
      <c r="E175" s="371" t="s">
        <v>99</v>
      </c>
      <c r="F175" s="372" t="s">
        <v>99</v>
      </c>
      <c r="G175" s="373">
        <f t="shared" ca="1" si="31"/>
        <v>0</v>
      </c>
      <c r="H175" s="374">
        <f t="shared" ca="1" si="32"/>
        <v>0</v>
      </c>
      <c r="I175" s="374"/>
      <c r="J175" s="374">
        <f t="shared" ca="1" si="33"/>
        <v>0</v>
      </c>
      <c r="K175" s="377"/>
      <c r="L175" s="378">
        <f t="shared" ca="1" si="35"/>
        <v>0</v>
      </c>
    </row>
    <row r="176" spans="1:12" ht="15.75" hidden="1" thickBot="1" x14ac:dyDescent="0.3">
      <c r="A176" s="263" t="str">
        <f t="shared" ca="1" si="34"/>
        <v/>
      </c>
      <c r="B176" s="263"/>
      <c r="C176" s="369">
        <f>TABLAS!H85</f>
        <v>500</v>
      </c>
      <c r="D176" s="370" t="str">
        <f>TABLAS!I85</f>
        <v>Pago a no residentes - Rentas Inmobiliarias</v>
      </c>
      <c r="E176" s="371" t="s">
        <v>99</v>
      </c>
      <c r="F176" s="372" t="s">
        <v>99</v>
      </c>
      <c r="G176" s="373">
        <f t="shared" ca="1" si="31"/>
        <v>0</v>
      </c>
      <c r="H176" s="374">
        <f t="shared" ca="1" si="32"/>
        <v>0</v>
      </c>
      <c r="I176" s="374"/>
      <c r="J176" s="374">
        <f t="shared" ca="1" si="33"/>
        <v>0</v>
      </c>
      <c r="K176" s="377"/>
      <c r="L176" s="378">
        <f t="shared" ca="1" si="35"/>
        <v>0</v>
      </c>
    </row>
    <row r="177" spans="1:12" ht="15.75" hidden="1" thickBot="1" x14ac:dyDescent="0.3">
      <c r="A177" s="263" t="str">
        <f t="shared" ca="1" si="34"/>
        <v/>
      </c>
      <c r="B177" s="263"/>
      <c r="C177" s="369">
        <f>TABLAS!H86</f>
        <v>501</v>
      </c>
      <c r="D177" s="370" t="str">
        <f>TABLAS!I86</f>
        <v>Pago a no residentes - Beneficios/Servicios  Empresariales</v>
      </c>
      <c r="E177" s="371" t="s">
        <v>99</v>
      </c>
      <c r="F177" s="372" t="s">
        <v>99</v>
      </c>
      <c r="G177" s="373">
        <f t="shared" ca="1" si="31"/>
        <v>0</v>
      </c>
      <c r="H177" s="374">
        <f t="shared" ca="1" si="32"/>
        <v>0</v>
      </c>
      <c r="I177" s="374"/>
      <c r="J177" s="374">
        <f t="shared" ca="1" si="33"/>
        <v>0</v>
      </c>
      <c r="K177" s="377"/>
      <c r="L177" s="378">
        <f t="shared" ca="1" si="35"/>
        <v>0</v>
      </c>
    </row>
    <row r="178" spans="1:12" ht="15.75" hidden="1" thickBot="1" x14ac:dyDescent="0.3">
      <c r="A178" s="263" t="str">
        <f t="shared" ca="1" si="34"/>
        <v/>
      </c>
      <c r="B178" s="263"/>
      <c r="C178" s="369" t="str">
        <f>TABLAS!H87</f>
        <v>501A</v>
      </c>
      <c r="D178" s="370" t="str">
        <f>TABLAS!I87</f>
        <v>Pago a no residentes - Servicios técnicos, administrativos o de consultoría y regalías</v>
      </c>
      <c r="E178" s="371" t="s">
        <v>99</v>
      </c>
      <c r="F178" s="372" t="s">
        <v>99</v>
      </c>
      <c r="G178" s="373">
        <f t="shared" ca="1" si="31"/>
        <v>0</v>
      </c>
      <c r="H178" s="374">
        <f t="shared" ca="1" si="32"/>
        <v>0</v>
      </c>
      <c r="I178" s="374"/>
      <c r="J178" s="374">
        <f t="shared" ca="1" si="33"/>
        <v>0</v>
      </c>
      <c r="K178" s="377"/>
      <c r="L178" s="378">
        <f t="shared" ca="1" si="35"/>
        <v>0</v>
      </c>
    </row>
    <row r="179" spans="1:12" ht="15.75" hidden="1" thickBot="1" x14ac:dyDescent="0.3">
      <c r="A179" s="263" t="str">
        <f t="shared" ca="1" si="34"/>
        <v/>
      </c>
      <c r="B179" s="263"/>
      <c r="C179" s="369">
        <f>TABLAS!H88</f>
        <v>503</v>
      </c>
      <c r="D179" s="370" t="str">
        <f>TABLAS!I88</f>
        <v>Pago a no residentes- Navegación Marítima y/o aérea</v>
      </c>
      <c r="E179" s="371" t="s">
        <v>99</v>
      </c>
      <c r="F179" s="372" t="s">
        <v>99</v>
      </c>
      <c r="G179" s="373">
        <f t="shared" ca="1" si="31"/>
        <v>0</v>
      </c>
      <c r="H179" s="374">
        <f t="shared" ca="1" si="32"/>
        <v>0</v>
      </c>
      <c r="I179" s="374"/>
      <c r="J179" s="374">
        <f t="shared" ca="1" si="33"/>
        <v>0</v>
      </c>
      <c r="K179" s="377"/>
      <c r="L179" s="378">
        <f t="shared" ca="1" si="35"/>
        <v>0</v>
      </c>
    </row>
    <row r="180" spans="1:12" ht="15.75" hidden="1" thickBot="1" x14ac:dyDescent="0.3">
      <c r="A180" s="263" t="str">
        <f t="shared" ca="1" si="34"/>
        <v/>
      </c>
      <c r="B180" s="263"/>
      <c r="C180" s="369">
        <f>TABLAS!H89</f>
        <v>504</v>
      </c>
      <c r="D180" s="370" t="str">
        <f>TABLAS!I89</f>
        <v>Pago a no residentes- Dividendos distribuidos a personas naturales (domiciliados o no en paraíso fiscal) o a sociedades sin beneficiario efectivo persona natural residente en Ecuador</v>
      </c>
      <c r="E180" s="371" t="s">
        <v>99</v>
      </c>
      <c r="F180" s="372" t="s">
        <v>99</v>
      </c>
      <c r="G180" s="373">
        <f t="shared" ca="1" si="31"/>
        <v>0</v>
      </c>
      <c r="H180" s="374">
        <f t="shared" ca="1" si="32"/>
        <v>0</v>
      </c>
      <c r="I180" s="374"/>
      <c r="J180" s="374">
        <f t="shared" ca="1" si="33"/>
        <v>0</v>
      </c>
      <c r="K180" s="377"/>
      <c r="L180" s="378">
        <f t="shared" ca="1" si="35"/>
        <v>0</v>
      </c>
    </row>
    <row r="181" spans="1:12" ht="15.75" hidden="1" thickBot="1" x14ac:dyDescent="0.3">
      <c r="A181" s="263" t="str">
        <f t="shared" ca="1" si="34"/>
        <v/>
      </c>
      <c r="B181" s="263"/>
      <c r="C181" s="369" t="str">
        <f>TABLAS!H90</f>
        <v>504A</v>
      </c>
      <c r="D181" s="370" t="str">
        <f>TABLAS!I90</f>
        <v>Dividendos a sociedades con beneficiario efectivo persona natural residente en el Ecuador</v>
      </c>
      <c r="E181" s="371" t="s">
        <v>99</v>
      </c>
      <c r="F181" s="372" t="s">
        <v>99</v>
      </c>
      <c r="G181" s="373">
        <f t="shared" ca="1" si="31"/>
        <v>0</v>
      </c>
      <c r="H181" s="374">
        <f t="shared" ca="1" si="32"/>
        <v>0</v>
      </c>
      <c r="I181" s="374"/>
      <c r="J181" s="374">
        <f t="shared" ca="1" si="33"/>
        <v>0</v>
      </c>
      <c r="K181" s="377"/>
      <c r="L181" s="378">
        <f t="shared" ca="1" si="35"/>
        <v>0</v>
      </c>
    </row>
    <row r="182" spans="1:12" ht="15.75" hidden="1" thickBot="1" x14ac:dyDescent="0.3">
      <c r="A182" s="263" t="str">
        <f t="shared" ca="1" si="34"/>
        <v/>
      </c>
      <c r="B182" s="263"/>
      <c r="C182" s="369" t="str">
        <f>TABLAS!H91</f>
        <v>504B</v>
      </c>
      <c r="D182" s="370" t="str">
        <f>TABLAS!I91</f>
        <v>Dividendos a no residentes incumpliendo el deber de informar la composición societaria</v>
      </c>
      <c r="E182" s="371" t="s">
        <v>99</v>
      </c>
      <c r="F182" s="372" t="s">
        <v>99</v>
      </c>
      <c r="G182" s="373">
        <f t="shared" ca="1" si="31"/>
        <v>0</v>
      </c>
      <c r="H182" s="374">
        <f t="shared" ca="1" si="32"/>
        <v>0</v>
      </c>
      <c r="I182" s="374"/>
      <c r="J182" s="374">
        <f t="shared" ca="1" si="33"/>
        <v>0</v>
      </c>
      <c r="K182" s="377"/>
      <c r="L182" s="378">
        <f t="shared" ca="1" si="35"/>
        <v>0</v>
      </c>
    </row>
    <row r="183" spans="1:12" ht="15.75" hidden="1" thickBot="1" x14ac:dyDescent="0.3">
      <c r="A183" s="263" t="str">
        <f t="shared" ca="1" si="34"/>
        <v/>
      </c>
      <c r="B183" s="263"/>
      <c r="C183" s="369" t="str">
        <f>TABLAS!H92</f>
        <v>504C</v>
      </c>
      <c r="D183" s="370" t="str">
        <f>TABLAS!I92</f>
        <v>Dividendos a residentes o establecidos en paraísos fiscales o regímenes de menor imposición (con beneficiario Persona Natural residente en Ecuador)</v>
      </c>
      <c r="E183" s="371" t="s">
        <v>99</v>
      </c>
      <c r="F183" s="372" t="s">
        <v>99</v>
      </c>
      <c r="G183" s="373">
        <f t="shared" ca="1" si="31"/>
        <v>0</v>
      </c>
      <c r="H183" s="374">
        <f t="shared" ca="1" si="32"/>
        <v>0</v>
      </c>
      <c r="I183" s="374"/>
      <c r="J183" s="374">
        <f t="shared" ca="1" si="33"/>
        <v>0</v>
      </c>
      <c r="K183" s="377"/>
      <c r="L183" s="378">
        <f t="shared" ca="1" si="35"/>
        <v>0</v>
      </c>
    </row>
    <row r="184" spans="1:12" ht="15.75" hidden="1" thickBot="1" x14ac:dyDescent="0.3">
      <c r="A184" s="263" t="str">
        <f t="shared" ca="1" si="34"/>
        <v/>
      </c>
      <c r="B184" s="263"/>
      <c r="C184" s="369" t="str">
        <f>TABLAS!H93</f>
        <v>504D</v>
      </c>
      <c r="D184" s="370" t="str">
        <f>TABLAS!I93</f>
        <v>Dividendos a fideicomisos o establecidos en paraísos fiscales o regímenes de menor imposición (con beneficiario Persona Natural residente en Ecuador)</v>
      </c>
      <c r="E184" s="371" t="s">
        <v>99</v>
      </c>
      <c r="F184" s="372" t="s">
        <v>99</v>
      </c>
      <c r="G184" s="373">
        <f t="shared" ca="1" si="31"/>
        <v>0</v>
      </c>
      <c r="H184" s="374">
        <f t="shared" ca="1" si="32"/>
        <v>0</v>
      </c>
      <c r="I184" s="374"/>
      <c r="J184" s="374">
        <f t="shared" ca="1" si="33"/>
        <v>0</v>
      </c>
      <c r="K184" s="377"/>
      <c r="L184" s="378">
        <f t="shared" ca="1" si="35"/>
        <v>0</v>
      </c>
    </row>
    <row r="185" spans="1:12" ht="15.75" hidden="1" thickBot="1" x14ac:dyDescent="0.3">
      <c r="A185" s="263" t="str">
        <f t="shared" ca="1" si="34"/>
        <v/>
      </c>
      <c r="B185" s="263"/>
      <c r="C185" s="369" t="str">
        <f>TABLAS!H94</f>
        <v>504E</v>
      </c>
      <c r="D185" s="370" t="str">
        <f>TABLAS!I94</f>
        <v>Pago a no residentes - Anticipo dividendos (no domiciliada en paraísos fiscales o regímenes de menor imposición)</v>
      </c>
      <c r="E185" s="371" t="s">
        <v>99</v>
      </c>
      <c r="F185" s="372" t="s">
        <v>99</v>
      </c>
      <c r="G185" s="373">
        <f t="shared" ca="1" si="31"/>
        <v>0</v>
      </c>
      <c r="H185" s="374">
        <f t="shared" ca="1" si="32"/>
        <v>0</v>
      </c>
      <c r="I185" s="374"/>
      <c r="J185" s="374">
        <f t="shared" ca="1" si="33"/>
        <v>0</v>
      </c>
      <c r="K185" s="377"/>
      <c r="L185" s="378">
        <f t="shared" ca="1" si="35"/>
        <v>0</v>
      </c>
    </row>
    <row r="186" spans="1:12" ht="15.75" hidden="1" thickBot="1" x14ac:dyDescent="0.3">
      <c r="A186" s="263" t="str">
        <f t="shared" ca="1" si="34"/>
        <v/>
      </c>
      <c r="B186" s="263"/>
      <c r="C186" s="369" t="str">
        <f>TABLAS!H95</f>
        <v>504F</v>
      </c>
      <c r="D186" s="370" t="str">
        <f>TABLAS!I95</f>
        <v>Pago a no residentes - Anticipo dividendos (domiciliadas en paraísos fiscales o regímenes de menor imposición)</v>
      </c>
      <c r="E186" s="371" t="s">
        <v>99</v>
      </c>
      <c r="F186" s="372" t="s">
        <v>99</v>
      </c>
      <c r="G186" s="373">
        <f t="shared" ca="1" si="31"/>
        <v>0</v>
      </c>
      <c r="H186" s="374">
        <f t="shared" ca="1" si="32"/>
        <v>0</v>
      </c>
      <c r="I186" s="374"/>
      <c r="J186" s="374">
        <f t="shared" ca="1" si="33"/>
        <v>0</v>
      </c>
      <c r="K186" s="377"/>
      <c r="L186" s="378">
        <f t="shared" ca="1" si="35"/>
        <v>0</v>
      </c>
    </row>
    <row r="187" spans="1:12" ht="15.75" hidden="1" thickBot="1" x14ac:dyDescent="0.3">
      <c r="A187" s="263" t="str">
        <f t="shared" ca="1" si="34"/>
        <v/>
      </c>
      <c r="B187" s="263"/>
      <c r="C187" s="369" t="str">
        <f>TABLAS!H96</f>
        <v>504G</v>
      </c>
      <c r="D187" s="370" t="str">
        <f>TABLAS!I96</f>
        <v>Pago a no residentes - Préstamos accionistas, beneficiarios o partícipes (no domiciliadas en paraísos fiscales o regímenes de menor imposición)</v>
      </c>
      <c r="E187" s="371" t="s">
        <v>99</v>
      </c>
      <c r="F187" s="372" t="s">
        <v>99</v>
      </c>
      <c r="G187" s="373">
        <f t="shared" ca="1" si="31"/>
        <v>0</v>
      </c>
      <c r="H187" s="374">
        <f t="shared" ca="1" si="32"/>
        <v>0</v>
      </c>
      <c r="I187" s="374"/>
      <c r="J187" s="374">
        <f t="shared" ca="1" si="33"/>
        <v>0</v>
      </c>
      <c r="K187" s="377"/>
      <c r="L187" s="378">
        <f t="shared" ca="1" si="35"/>
        <v>0</v>
      </c>
    </row>
    <row r="188" spans="1:12" ht="15.75" hidden="1" thickBot="1" x14ac:dyDescent="0.3">
      <c r="A188" s="263" t="str">
        <f t="shared" ca="1" si="34"/>
        <v/>
      </c>
      <c r="B188" s="263"/>
      <c r="C188" s="369" t="str">
        <f>TABLAS!H97</f>
        <v>504H</v>
      </c>
      <c r="D188" s="370" t="str">
        <f>TABLAS!I97</f>
        <v>Pago a no residentes - Préstamos accionistas, beneficiarios o partícipes (domiciliadas en paraísos fiscales o regímenes de menor imposición)</v>
      </c>
      <c r="E188" s="371" t="s">
        <v>99</v>
      </c>
      <c r="F188" s="372" t="s">
        <v>99</v>
      </c>
      <c r="G188" s="373">
        <f t="shared" ca="1" si="31"/>
        <v>0</v>
      </c>
      <c r="H188" s="374">
        <f t="shared" ca="1" si="32"/>
        <v>0</v>
      </c>
      <c r="I188" s="374"/>
      <c r="J188" s="374">
        <f t="shared" ca="1" si="33"/>
        <v>0</v>
      </c>
      <c r="K188" s="377"/>
      <c r="L188" s="378">
        <f>H5017</f>
        <v>0</v>
      </c>
    </row>
    <row r="189" spans="1:12" ht="15.75" hidden="1" thickBot="1" x14ac:dyDescent="0.3">
      <c r="A189" s="263" t="str">
        <f t="shared" ca="1" si="34"/>
        <v/>
      </c>
      <c r="B189" s="263"/>
      <c r="C189" s="369" t="str">
        <f>TABLAS!H98</f>
        <v>504I</v>
      </c>
      <c r="D189" s="370" t="str">
        <f>TABLAS!I98</f>
        <v>Pago a no residentes - Préstamos no comerciales a partes relacionadas  (no domiciliadas en paraísos fiscales o regímenes de menor imposición)</v>
      </c>
      <c r="E189" s="371" t="s">
        <v>99</v>
      </c>
      <c r="F189" s="372" t="s">
        <v>99</v>
      </c>
      <c r="G189" s="373">
        <f t="shared" ca="1" si="31"/>
        <v>0</v>
      </c>
      <c r="H189" s="374">
        <f t="shared" ca="1" si="32"/>
        <v>0</v>
      </c>
      <c r="I189" s="374"/>
      <c r="J189" s="374">
        <f t="shared" ca="1" si="33"/>
        <v>0</v>
      </c>
      <c r="K189" s="377"/>
      <c r="L189" s="378">
        <f t="shared" ca="1" si="35"/>
        <v>0</v>
      </c>
    </row>
    <row r="190" spans="1:12" ht="15.75" hidden="1" thickBot="1" x14ac:dyDescent="0.3">
      <c r="A190" s="263" t="str">
        <f t="shared" ca="1" si="34"/>
        <v/>
      </c>
      <c r="B190" s="263"/>
      <c r="C190" s="369" t="str">
        <f>TABLAS!H99</f>
        <v>504J</v>
      </c>
      <c r="D190" s="370" t="str">
        <f>TABLAS!I99</f>
        <v>Pago a no residentes - Préstamos no comerciales a partes relacionadas  (domiciliadas en paraísos fiscales o regímenes de menor imposición)</v>
      </c>
      <c r="E190" s="371" t="s">
        <v>99</v>
      </c>
      <c r="F190" s="372" t="s">
        <v>99</v>
      </c>
      <c r="G190" s="373">
        <f t="shared" ref="G190:G221" ca="1" si="36">COUNTIFS(INDIRECT("COMPRAS!AP$2:AP"&amp;topesumar),C190,INDIRECT("COMPRAS!M$2:M"&amp;topesumar),"&gt;="&amp;$O$1,INDIRECT("COMPRAS!M$2:M"&amp;topesumar),"&lt;="&amp;$O$2)+COUNTIFS(INDIRECT("COMPRAS!BD$2:BD"&amp;topesumar),C190,INDIRECT("COMPRAS!M$2:M"&amp;topesumar),"&gt;="&amp;$O$1,INDIRECT("COMPRAS!M$2:M"&amp;topesumar),"&lt;="&amp;$O$2)+COUNTIFS(INDIRECT("COMPRAS!BP$2:BP"&amp;topesumar),C190,INDIRECT("COMPRAS!M$2:M"&amp;topesumar),"&gt;="&amp;$O$1,INDIRECT("COMPRAS!M$2:M"&amp;topesumar),"&lt;="&amp;$O$2)+COUNTIFS(INDIRECT("COMPRAS!BV$2:BV"&amp;topesumar),C190,INDIRECT("COMPRAS!M$2:M"&amp;topesumar),"&gt;="&amp;$O$1,INDIRECT("COMPRAS!M$2:M"&amp;topesumar),"&lt;="&amp;$O$2)</f>
        <v>0</v>
      </c>
      <c r="H190" s="374">
        <f t="shared" ref="H190:H221" ca="1" si="37">SUMIFS(INDIRECT("COMPRAS!AQ$2:AQ"&amp;topesumar),INDIRECT("COMPRAS!AP$2:AP"&amp;topesumar),C190,INDIRECT("COMPRAS!M$2:M"&amp;topesumar),"&gt;="&amp;$O$1,INDIRECT("COMPRAS!M$2:M"&amp;topesumar),"&lt;="&amp;$O$2)+SUMIFS(INDIRECT("COMPRAS!BE$2:BE"&amp;topesumar),INDIRECT("COMPRAS!BD$2:BD"&amp;topesumar),C190,INDIRECT("COMPRAS!M$2:M"&amp;topesumar),"&gt;="&amp;$O$1,INDIRECT("COMPRAS!M$2:M"&amp;topesumar),"&lt;="&amp;$O$2)+SUMIFS(INDIRECT("COMPRAS!BQ$2:BQ"&amp;topesumar),INDIRECT("COMPRAS!BP$2:BP"&amp;topesumar),C190,INDIRECT("COMPRAS!M$2:M"&amp;topesumar),"&gt;="&amp;$O$1,INDIRECT("COMPRAS!M$2:M"&amp;topesumar),"&lt;="&amp;$O$2)+SUMIFS(INDIRECT("COMPRAS!BW$2:BW"&amp;topesumar),INDIRECT("COMPRAS!BV$2:BV"&amp;topesumar),C190,INDIRECT("COMPRAS!M$2:M"&amp;topesumar),"&gt;="&amp;$O$1,INDIRECT("COMPRAS!M$2:M"&amp;topesumar),"&lt;="&amp;$O$2)</f>
        <v>0</v>
      </c>
      <c r="I190" s="374"/>
      <c r="J190" s="374">
        <f t="shared" ref="J190:J221" ca="1" si="38">SUMIFS(INDIRECT("COMPRAS!AS$2:AS"&amp;topesumar),INDIRECT("COMPRAS!AP$2:AP"&amp;topesumar),C190,INDIRECT("COMPRAS!M$2:M"&amp;topesumar),"&gt;="&amp;$O$1,INDIRECT("COMPRAS!M$2:M"&amp;topesumar),"&lt;="&amp;$O$2)+SUMIFS(INDIRECT("COMPRAS!BG$2:BG"&amp;topesumar),INDIRECT("COMPRAS!BD$2:BD"&amp;topesumar),C190,INDIRECT("COMPRAS!M$2:M"&amp;topesumar),"&gt;="&amp;$O$1,INDIRECT("COMPRAS!M$2:M"&amp;topesumar),"&lt;="&amp;$O$2)+SUMIFS(INDIRECT("COMPRAS!BS$2:BS"&amp;topesumar),INDIRECT("COMPRAS!BP$2:BP"&amp;topesumar),C190,INDIRECT("COMPRAS!M$2:M"&amp;topesumar),"&gt;="&amp;$O$1,INDIRECT("COMPRAS!M$2:M"&amp;topesumar),"&lt;="&amp;$O$2)+SUMIFS(INDIRECT("COMPRAS!BY$2:BY"&amp;topesumar),INDIRECT("COMPRAS!BV$2:BV"&amp;topesumar),C190,INDIRECT("COMPRAS!M$2:M"&amp;topesumar),"&gt;="&amp;$O$1,INDIRECT("COMPRAS!M$2:M"&amp;topesumar),"&lt;="&amp;$O$2)</f>
        <v>0</v>
      </c>
      <c r="K190" s="377"/>
      <c r="L190" s="378">
        <f t="shared" ca="1" si="35"/>
        <v>0</v>
      </c>
    </row>
    <row r="191" spans="1:12" ht="15.75" hidden="1" thickBot="1" x14ac:dyDescent="0.3">
      <c r="A191" s="263" t="str">
        <f t="shared" ca="1" si="34"/>
        <v/>
      </c>
      <c r="B191" s="263"/>
      <c r="C191" s="369">
        <f>TABLAS!H100</f>
        <v>505</v>
      </c>
      <c r="D191" s="370" t="str">
        <f>TABLAS!I100</f>
        <v>Pago a no residentes - Rendimientos financieros</v>
      </c>
      <c r="E191" s="371" t="s">
        <v>99</v>
      </c>
      <c r="F191" s="372" t="s">
        <v>99</v>
      </c>
      <c r="G191" s="373">
        <f t="shared" ca="1" si="36"/>
        <v>0</v>
      </c>
      <c r="H191" s="374">
        <f t="shared" ca="1" si="37"/>
        <v>0</v>
      </c>
      <c r="I191" s="374"/>
      <c r="J191" s="374">
        <f t="shared" ca="1" si="38"/>
        <v>0</v>
      </c>
      <c r="K191" s="377"/>
      <c r="L191" s="378">
        <f t="shared" ca="1" si="35"/>
        <v>0</v>
      </c>
    </row>
    <row r="192" spans="1:12" ht="15.75" hidden="1" thickBot="1" x14ac:dyDescent="0.3">
      <c r="A192" s="263" t="str">
        <f t="shared" ca="1" si="34"/>
        <v/>
      </c>
      <c r="B192" s="263"/>
      <c r="C192" s="369" t="str">
        <f>TABLAS!H101</f>
        <v>505A</v>
      </c>
      <c r="D192" s="370" t="str">
        <f>TABLAS!I101</f>
        <v>Pago a no residentes – Intereses de créditos de Instituciones Financieras del exterior</v>
      </c>
      <c r="E192" s="371" t="s">
        <v>99</v>
      </c>
      <c r="F192" s="372" t="s">
        <v>99</v>
      </c>
      <c r="G192" s="373">
        <f t="shared" ca="1" si="36"/>
        <v>0</v>
      </c>
      <c r="H192" s="374">
        <f t="shared" ca="1" si="37"/>
        <v>0</v>
      </c>
      <c r="I192" s="374"/>
      <c r="J192" s="374">
        <f t="shared" ca="1" si="38"/>
        <v>0</v>
      </c>
      <c r="K192" s="377"/>
      <c r="L192" s="378">
        <f t="shared" ca="1" si="35"/>
        <v>0</v>
      </c>
    </row>
    <row r="193" spans="1:12" ht="15.75" hidden="1" thickBot="1" x14ac:dyDescent="0.3">
      <c r="A193" s="263" t="str">
        <f t="shared" ca="1" si="34"/>
        <v/>
      </c>
      <c r="B193" s="263"/>
      <c r="C193" s="369" t="str">
        <f>TABLAS!H102</f>
        <v>505B</v>
      </c>
      <c r="D193" s="370" t="str">
        <f>TABLAS!I102</f>
        <v>Pago a no residentes – Intereses de créditos de gobierno a gobierno</v>
      </c>
      <c r="E193" s="371" t="s">
        <v>99</v>
      </c>
      <c r="F193" s="372" t="s">
        <v>99</v>
      </c>
      <c r="G193" s="373">
        <f t="shared" ca="1" si="36"/>
        <v>0</v>
      </c>
      <c r="H193" s="374">
        <f t="shared" ca="1" si="37"/>
        <v>0</v>
      </c>
      <c r="I193" s="374"/>
      <c r="J193" s="374">
        <f t="shared" ca="1" si="38"/>
        <v>0</v>
      </c>
      <c r="K193" s="377"/>
      <c r="L193" s="378">
        <f t="shared" ca="1" si="35"/>
        <v>0</v>
      </c>
    </row>
    <row r="194" spans="1:12" ht="15.75" hidden="1" thickBot="1" x14ac:dyDescent="0.3">
      <c r="A194" s="263" t="str">
        <f t="shared" ca="1" si="34"/>
        <v/>
      </c>
      <c r="B194" s="263"/>
      <c r="C194" s="369" t="str">
        <f>TABLAS!H103</f>
        <v>505C</v>
      </c>
      <c r="D194" s="370" t="str">
        <f>TABLAS!I103</f>
        <v>Pago a no residentes – Intereses de créditos de organismos multilaterales</v>
      </c>
      <c r="E194" s="371" t="s">
        <v>99</v>
      </c>
      <c r="F194" s="372" t="s">
        <v>99</v>
      </c>
      <c r="G194" s="373">
        <f t="shared" ca="1" si="36"/>
        <v>0</v>
      </c>
      <c r="H194" s="374">
        <f t="shared" ca="1" si="37"/>
        <v>0</v>
      </c>
      <c r="I194" s="374"/>
      <c r="J194" s="374">
        <f t="shared" ca="1" si="38"/>
        <v>0</v>
      </c>
      <c r="K194" s="377"/>
      <c r="L194" s="378">
        <f t="shared" ca="1" si="35"/>
        <v>0</v>
      </c>
    </row>
    <row r="195" spans="1:12" ht="15.75" hidden="1" thickBot="1" x14ac:dyDescent="0.3">
      <c r="A195" s="263" t="str">
        <f t="shared" ca="1" si="34"/>
        <v/>
      </c>
      <c r="B195" s="263"/>
      <c r="C195" s="369" t="str">
        <f>TABLAS!H104</f>
        <v>505D</v>
      </c>
      <c r="D195" s="370" t="str">
        <f>TABLAS!I104</f>
        <v>Pago a no residentes - Intereses por financiamiento de proveedores externos</v>
      </c>
      <c r="E195" s="371" t="s">
        <v>99</v>
      </c>
      <c r="F195" s="372" t="s">
        <v>99</v>
      </c>
      <c r="G195" s="373">
        <f t="shared" ca="1" si="36"/>
        <v>0</v>
      </c>
      <c r="H195" s="374">
        <f t="shared" ca="1" si="37"/>
        <v>0</v>
      </c>
      <c r="I195" s="374"/>
      <c r="J195" s="374">
        <f t="shared" ca="1" si="38"/>
        <v>0</v>
      </c>
      <c r="K195" s="377"/>
      <c r="L195" s="378">
        <f t="shared" ca="1" si="35"/>
        <v>0</v>
      </c>
    </row>
    <row r="196" spans="1:12" ht="15.75" hidden="1" thickBot="1" x14ac:dyDescent="0.3">
      <c r="A196" s="263" t="str">
        <f t="shared" ca="1" si="34"/>
        <v/>
      </c>
      <c r="B196" s="263"/>
      <c r="C196" s="369" t="str">
        <f>TABLAS!H105</f>
        <v>505E</v>
      </c>
      <c r="D196" s="370" t="str">
        <f>TABLAS!I105</f>
        <v>Pago a no residentes - Intereses de otros créditos externos</v>
      </c>
      <c r="E196" s="371" t="s">
        <v>99</v>
      </c>
      <c r="F196" s="372" t="s">
        <v>99</v>
      </c>
      <c r="G196" s="373">
        <f t="shared" ca="1" si="36"/>
        <v>0</v>
      </c>
      <c r="H196" s="374">
        <f t="shared" ca="1" si="37"/>
        <v>0</v>
      </c>
      <c r="I196" s="374"/>
      <c r="J196" s="374">
        <f t="shared" ca="1" si="38"/>
        <v>0</v>
      </c>
      <c r="K196" s="377"/>
      <c r="L196" s="378">
        <f t="shared" ca="1" si="35"/>
        <v>0</v>
      </c>
    </row>
    <row r="197" spans="1:12" ht="15.75" hidden="1" thickBot="1" x14ac:dyDescent="0.3">
      <c r="A197" s="263" t="str">
        <f t="shared" ca="1" si="34"/>
        <v/>
      </c>
      <c r="B197" s="263"/>
      <c r="C197" s="369" t="str">
        <f>TABLAS!H106</f>
        <v>505F</v>
      </c>
      <c r="D197" s="370" t="str">
        <f>TABLAS!I106</f>
        <v>Pago a no residentes - Otros Intereses y Rendimientos Financieros</v>
      </c>
      <c r="E197" s="371" t="s">
        <v>99</v>
      </c>
      <c r="F197" s="372" t="s">
        <v>99</v>
      </c>
      <c r="G197" s="373">
        <f t="shared" ca="1" si="36"/>
        <v>0</v>
      </c>
      <c r="H197" s="374">
        <f t="shared" ca="1" si="37"/>
        <v>0</v>
      </c>
      <c r="I197" s="374"/>
      <c r="J197" s="374">
        <f t="shared" ca="1" si="38"/>
        <v>0</v>
      </c>
      <c r="K197" s="377"/>
      <c r="L197" s="378">
        <f t="shared" ca="1" si="35"/>
        <v>0</v>
      </c>
    </row>
    <row r="198" spans="1:12" ht="15.75" hidden="1" thickBot="1" x14ac:dyDescent="0.3">
      <c r="A198" s="263" t="str">
        <f t="shared" ca="1" si="34"/>
        <v/>
      </c>
      <c r="B198" s="263"/>
      <c r="C198" s="369">
        <f>TABLAS!H107</f>
        <v>509</v>
      </c>
      <c r="D198" s="370" t="str">
        <f>TABLAS!I107</f>
        <v>Pago a no residentes- Cánones, derechos de autor,  marcas, patentes y similares</v>
      </c>
      <c r="E198" s="371" t="s">
        <v>99</v>
      </c>
      <c r="F198" s="372" t="s">
        <v>99</v>
      </c>
      <c r="G198" s="373">
        <f t="shared" ca="1" si="36"/>
        <v>0</v>
      </c>
      <c r="H198" s="374">
        <f t="shared" ca="1" si="37"/>
        <v>0</v>
      </c>
      <c r="I198" s="374"/>
      <c r="J198" s="374">
        <f t="shared" ca="1" si="38"/>
        <v>0</v>
      </c>
      <c r="K198" s="377"/>
      <c r="L198" s="378">
        <f t="shared" ca="1" si="35"/>
        <v>0</v>
      </c>
    </row>
    <row r="199" spans="1:12" ht="15.75" hidden="1" thickBot="1" x14ac:dyDescent="0.3">
      <c r="A199" s="263" t="str">
        <f t="shared" ca="1" si="34"/>
        <v/>
      </c>
      <c r="B199" s="263"/>
      <c r="C199" s="369" t="str">
        <f>TABLAS!H108</f>
        <v>509A</v>
      </c>
      <c r="D199" s="370" t="str">
        <f>TABLAS!I108</f>
        <v>Pago a no residentes - Regalías por concepto de franquicias</v>
      </c>
      <c r="E199" s="371" t="s">
        <v>99</v>
      </c>
      <c r="F199" s="372" t="s">
        <v>99</v>
      </c>
      <c r="G199" s="373">
        <f t="shared" ca="1" si="36"/>
        <v>0</v>
      </c>
      <c r="H199" s="374">
        <f t="shared" ca="1" si="37"/>
        <v>0</v>
      </c>
      <c r="I199" s="374"/>
      <c r="J199" s="374">
        <f t="shared" ca="1" si="38"/>
        <v>0</v>
      </c>
      <c r="K199" s="377"/>
      <c r="L199" s="378">
        <f t="shared" ca="1" si="35"/>
        <v>0</v>
      </c>
    </row>
    <row r="200" spans="1:12" ht="15.75" hidden="1" thickBot="1" x14ac:dyDescent="0.3">
      <c r="A200" s="263" t="str">
        <f t="shared" ca="1" si="34"/>
        <v/>
      </c>
      <c r="B200" s="263"/>
      <c r="C200" s="369">
        <f>TABLAS!H109</f>
        <v>510</v>
      </c>
      <c r="D200" s="370" t="str">
        <f>TABLAS!I109</f>
        <v xml:space="preserve">Pago a no residentes - Otras ganancias de capital distintas de enajenación de derechos representativos de capital </v>
      </c>
      <c r="E200" s="371" t="s">
        <v>99</v>
      </c>
      <c r="F200" s="372" t="s">
        <v>99</v>
      </c>
      <c r="G200" s="373">
        <f t="shared" ca="1" si="36"/>
        <v>0</v>
      </c>
      <c r="H200" s="374">
        <f t="shared" ca="1" si="37"/>
        <v>0</v>
      </c>
      <c r="I200" s="374"/>
      <c r="J200" s="374">
        <f t="shared" ca="1" si="38"/>
        <v>0</v>
      </c>
      <c r="K200" s="377"/>
      <c r="L200" s="378">
        <f t="shared" ca="1" si="35"/>
        <v>0</v>
      </c>
    </row>
    <row r="201" spans="1:12" ht="15.75" hidden="1" thickBot="1" x14ac:dyDescent="0.3">
      <c r="A201" s="263" t="str">
        <f t="shared" ca="1" si="34"/>
        <v/>
      </c>
      <c r="B201" s="263"/>
      <c r="C201" s="369">
        <f>TABLAS!H110</f>
        <v>511</v>
      </c>
      <c r="D201" s="370" t="str">
        <f>TABLAS!I110</f>
        <v>Pago a no residentes - Servicios profesionales independientes</v>
      </c>
      <c r="E201" s="371" t="s">
        <v>99</v>
      </c>
      <c r="F201" s="372" t="s">
        <v>99</v>
      </c>
      <c r="G201" s="373">
        <f t="shared" ca="1" si="36"/>
        <v>0</v>
      </c>
      <c r="H201" s="374">
        <f t="shared" ca="1" si="37"/>
        <v>0</v>
      </c>
      <c r="I201" s="374"/>
      <c r="J201" s="374">
        <f t="shared" ca="1" si="38"/>
        <v>0</v>
      </c>
      <c r="K201" s="377"/>
      <c r="L201" s="378">
        <f t="shared" ca="1" si="35"/>
        <v>0</v>
      </c>
    </row>
    <row r="202" spans="1:12" ht="15.75" hidden="1" thickBot="1" x14ac:dyDescent="0.3">
      <c r="A202" s="263" t="str">
        <f t="shared" ca="1" si="34"/>
        <v/>
      </c>
      <c r="B202" s="263"/>
      <c r="C202" s="369">
        <f>TABLAS!H111</f>
        <v>512</v>
      </c>
      <c r="D202" s="370" t="str">
        <f>TABLAS!I111</f>
        <v>Pago a no residentes - Servicios profesionales dependientes</v>
      </c>
      <c r="E202" s="371" t="s">
        <v>99</v>
      </c>
      <c r="F202" s="372" t="s">
        <v>99</v>
      </c>
      <c r="G202" s="373">
        <f t="shared" ca="1" si="36"/>
        <v>0</v>
      </c>
      <c r="H202" s="374">
        <f t="shared" ca="1" si="37"/>
        <v>0</v>
      </c>
      <c r="I202" s="374"/>
      <c r="J202" s="374">
        <f t="shared" ca="1" si="38"/>
        <v>0</v>
      </c>
      <c r="K202" s="377"/>
      <c r="L202" s="378">
        <f t="shared" ca="1" si="35"/>
        <v>0</v>
      </c>
    </row>
    <row r="203" spans="1:12" ht="15.75" hidden="1" thickBot="1" x14ac:dyDescent="0.3">
      <c r="A203" s="263" t="str">
        <f t="shared" ca="1" si="34"/>
        <v/>
      </c>
      <c r="B203" s="263"/>
      <c r="C203" s="369">
        <f>TABLAS!H112</f>
        <v>513</v>
      </c>
      <c r="D203" s="370" t="str">
        <f>TABLAS!I112</f>
        <v>Pago a no residentes- Artistas</v>
      </c>
      <c r="E203" s="371" t="s">
        <v>99</v>
      </c>
      <c r="F203" s="372" t="s">
        <v>99</v>
      </c>
      <c r="G203" s="373">
        <f t="shared" ca="1" si="36"/>
        <v>0</v>
      </c>
      <c r="H203" s="374">
        <f t="shared" ca="1" si="37"/>
        <v>0</v>
      </c>
      <c r="I203" s="374"/>
      <c r="J203" s="374">
        <f t="shared" ca="1" si="38"/>
        <v>0</v>
      </c>
      <c r="K203" s="377"/>
      <c r="L203" s="378">
        <f t="shared" ca="1" si="35"/>
        <v>0</v>
      </c>
    </row>
    <row r="204" spans="1:12" ht="15.75" hidden="1" thickBot="1" x14ac:dyDescent="0.3">
      <c r="A204" s="263" t="str">
        <f t="shared" ca="1" si="34"/>
        <v/>
      </c>
      <c r="B204" s="263"/>
      <c r="C204" s="369" t="str">
        <f>TABLAS!H113</f>
        <v>513A</v>
      </c>
      <c r="D204" s="370" t="str">
        <f>TABLAS!I113</f>
        <v>Pago a no residentes - Deportistas</v>
      </c>
      <c r="E204" s="371" t="s">
        <v>99</v>
      </c>
      <c r="F204" s="372" t="s">
        <v>99</v>
      </c>
      <c r="G204" s="373">
        <f t="shared" ca="1" si="36"/>
        <v>0</v>
      </c>
      <c r="H204" s="374">
        <f t="shared" ca="1" si="37"/>
        <v>0</v>
      </c>
      <c r="I204" s="374"/>
      <c r="J204" s="374">
        <f t="shared" ca="1" si="38"/>
        <v>0</v>
      </c>
      <c r="K204" s="377"/>
      <c r="L204" s="378">
        <f t="shared" ca="1" si="35"/>
        <v>0</v>
      </c>
    </row>
    <row r="205" spans="1:12" ht="15.75" hidden="1" thickBot="1" x14ac:dyDescent="0.3">
      <c r="A205" s="263" t="str">
        <f t="shared" ca="1" si="34"/>
        <v/>
      </c>
      <c r="B205" s="263"/>
      <c r="C205" s="369">
        <f>TABLAS!H114</f>
        <v>514</v>
      </c>
      <c r="D205" s="370" t="str">
        <f>TABLAS!I114</f>
        <v>Pago a no residentes - Participación de consejeros</v>
      </c>
      <c r="E205" s="371" t="s">
        <v>99</v>
      </c>
      <c r="F205" s="372" t="s">
        <v>99</v>
      </c>
      <c r="G205" s="373">
        <f t="shared" ca="1" si="36"/>
        <v>0</v>
      </c>
      <c r="H205" s="374">
        <f t="shared" ca="1" si="37"/>
        <v>0</v>
      </c>
      <c r="I205" s="374"/>
      <c r="J205" s="374">
        <f t="shared" ca="1" si="38"/>
        <v>0</v>
      </c>
      <c r="K205" s="377"/>
      <c r="L205" s="378">
        <f t="shared" ca="1" si="35"/>
        <v>0</v>
      </c>
    </row>
    <row r="206" spans="1:12" ht="15.75" hidden="1" thickBot="1" x14ac:dyDescent="0.3">
      <c r="A206" s="263" t="str">
        <f t="shared" ca="1" si="34"/>
        <v/>
      </c>
      <c r="B206" s="263"/>
      <c r="C206" s="369">
        <f>TABLAS!H115</f>
        <v>515</v>
      </c>
      <c r="D206" s="370" t="str">
        <f>TABLAS!I115</f>
        <v>Pago a no residentes - Entretenimiento Público</v>
      </c>
      <c r="E206" s="371" t="s">
        <v>99</v>
      </c>
      <c r="F206" s="372" t="s">
        <v>99</v>
      </c>
      <c r="G206" s="373">
        <f t="shared" ca="1" si="36"/>
        <v>0</v>
      </c>
      <c r="H206" s="374">
        <f t="shared" ca="1" si="37"/>
        <v>0</v>
      </c>
      <c r="I206" s="374"/>
      <c r="J206" s="374">
        <f t="shared" ca="1" si="38"/>
        <v>0</v>
      </c>
      <c r="K206" s="377"/>
      <c r="L206" s="378"/>
    </row>
    <row r="207" spans="1:12" ht="15.75" hidden="1" thickBot="1" x14ac:dyDescent="0.3">
      <c r="A207" s="263" t="str">
        <f t="shared" ca="1" si="34"/>
        <v/>
      </c>
      <c r="B207" s="263"/>
      <c r="C207" s="369">
        <f>TABLAS!H116</f>
        <v>516</v>
      </c>
      <c r="D207" s="370" t="str">
        <f>TABLAS!I116</f>
        <v>Pago a no residentes - Pensiones</v>
      </c>
      <c r="E207" s="371" t="s">
        <v>99</v>
      </c>
      <c r="F207" s="372" t="s">
        <v>99</v>
      </c>
      <c r="G207" s="373">
        <f t="shared" ca="1" si="36"/>
        <v>0</v>
      </c>
      <c r="H207" s="374">
        <f t="shared" ca="1" si="37"/>
        <v>0</v>
      </c>
      <c r="I207" s="374"/>
      <c r="J207" s="374">
        <f t="shared" ca="1" si="38"/>
        <v>0</v>
      </c>
      <c r="K207" s="377"/>
      <c r="L207" s="378"/>
    </row>
    <row r="208" spans="1:12" ht="15.75" hidden="1" thickBot="1" x14ac:dyDescent="0.3">
      <c r="A208" s="263" t="str">
        <f t="shared" ca="1" si="34"/>
        <v/>
      </c>
      <c r="B208" s="263"/>
      <c r="C208" s="369">
        <f>TABLAS!H117</f>
        <v>517</v>
      </c>
      <c r="D208" s="370" t="str">
        <f>TABLAS!I117</f>
        <v>Pago a no residentes- Reembolso de Gastos</v>
      </c>
      <c r="E208" s="371" t="s">
        <v>99</v>
      </c>
      <c r="F208" s="372" t="s">
        <v>99</v>
      </c>
      <c r="G208" s="373">
        <f t="shared" ca="1" si="36"/>
        <v>0</v>
      </c>
      <c r="H208" s="374">
        <f t="shared" ca="1" si="37"/>
        <v>0</v>
      </c>
      <c r="I208" s="374"/>
      <c r="J208" s="374">
        <f t="shared" ca="1" si="38"/>
        <v>0</v>
      </c>
      <c r="K208" s="377"/>
      <c r="L208" s="378"/>
    </row>
    <row r="209" spans="1:13" ht="15.75" hidden="1" thickBot="1" x14ac:dyDescent="0.3">
      <c r="A209" s="263" t="str">
        <f t="shared" ca="1" si="34"/>
        <v/>
      </c>
      <c r="B209" s="263"/>
      <c r="C209" s="369">
        <f>TABLAS!H118</f>
        <v>518</v>
      </c>
      <c r="D209" s="370" t="str">
        <f>TABLAS!I118</f>
        <v>Pago a no residentes- Funciones Públicas</v>
      </c>
      <c r="E209" s="371" t="s">
        <v>99</v>
      </c>
      <c r="F209" s="372" t="s">
        <v>99</v>
      </c>
      <c r="G209" s="373">
        <f t="shared" ca="1" si="36"/>
        <v>0</v>
      </c>
      <c r="H209" s="374">
        <f t="shared" ca="1" si="37"/>
        <v>0</v>
      </c>
      <c r="I209" s="374"/>
      <c r="J209" s="374">
        <f t="shared" ca="1" si="38"/>
        <v>0</v>
      </c>
      <c r="K209" s="377"/>
      <c r="L209" s="378"/>
    </row>
    <row r="210" spans="1:13" ht="15.75" hidden="1" thickBot="1" x14ac:dyDescent="0.3">
      <c r="A210" s="263" t="str">
        <f t="shared" ca="1" si="34"/>
        <v/>
      </c>
      <c r="B210" s="263"/>
      <c r="C210" s="369">
        <f>TABLAS!H119</f>
        <v>519</v>
      </c>
      <c r="D210" s="370" t="str">
        <f>TABLAS!I119</f>
        <v>Pago a no residentes - Estudiantes</v>
      </c>
      <c r="E210" s="371" t="s">
        <v>99</v>
      </c>
      <c r="F210" s="372" t="s">
        <v>99</v>
      </c>
      <c r="G210" s="373">
        <f t="shared" ca="1" si="36"/>
        <v>0</v>
      </c>
      <c r="H210" s="374">
        <f t="shared" ca="1" si="37"/>
        <v>0</v>
      </c>
      <c r="I210" s="374"/>
      <c r="J210" s="374">
        <f t="shared" ca="1" si="38"/>
        <v>0</v>
      </c>
      <c r="K210" s="377"/>
      <c r="L210" s="378"/>
    </row>
    <row r="211" spans="1:13" ht="15.75" hidden="1" thickBot="1" x14ac:dyDescent="0.3">
      <c r="A211" s="263" t="str">
        <f t="shared" ca="1" si="34"/>
        <v/>
      </c>
      <c r="B211" s="263"/>
      <c r="C211" s="369" t="str">
        <f>TABLAS!H120</f>
        <v>520A</v>
      </c>
      <c r="D211" s="370" t="str">
        <f>TABLAS!I120</f>
        <v>Pago a no residentes - Pago a proveedores de servicios hoteleros y turísticos en el exterior</v>
      </c>
      <c r="E211" s="371" t="s">
        <v>99</v>
      </c>
      <c r="F211" s="372" t="s">
        <v>99</v>
      </c>
      <c r="G211" s="373">
        <f t="shared" ca="1" si="36"/>
        <v>0</v>
      </c>
      <c r="H211" s="374">
        <f t="shared" ca="1" si="37"/>
        <v>0</v>
      </c>
      <c r="I211" s="374"/>
      <c r="J211" s="374">
        <f t="shared" ca="1" si="38"/>
        <v>0</v>
      </c>
      <c r="K211" s="377"/>
      <c r="L211" s="378"/>
    </row>
    <row r="212" spans="1:13" ht="15.75" hidden="1" thickBot="1" x14ac:dyDescent="0.3">
      <c r="A212" s="263" t="str">
        <f t="shared" ca="1" si="34"/>
        <v/>
      </c>
      <c r="B212" s="263"/>
      <c r="C212" s="369" t="str">
        <f>TABLAS!H121</f>
        <v>520B</v>
      </c>
      <c r="D212" s="370" t="str">
        <f>TABLAS!I121</f>
        <v>Pago a no residentes - Arrendamientos mercantil internacional</v>
      </c>
      <c r="E212" s="371" t="s">
        <v>99</v>
      </c>
      <c r="F212" s="372" t="s">
        <v>99</v>
      </c>
      <c r="G212" s="373">
        <f t="shared" ca="1" si="36"/>
        <v>0</v>
      </c>
      <c r="H212" s="374">
        <f t="shared" ca="1" si="37"/>
        <v>0</v>
      </c>
      <c r="I212" s="374"/>
      <c r="J212" s="374">
        <f t="shared" ca="1" si="38"/>
        <v>0</v>
      </c>
      <c r="K212" s="377"/>
      <c r="L212" s="378"/>
    </row>
    <row r="213" spans="1:13" ht="15.75" hidden="1" thickBot="1" x14ac:dyDescent="0.3">
      <c r="A213" s="263" t="str">
        <f t="shared" ca="1" si="34"/>
        <v/>
      </c>
      <c r="B213" s="263"/>
      <c r="C213" s="369" t="str">
        <f>TABLAS!H122</f>
        <v>520D</v>
      </c>
      <c r="D213" s="370" t="str">
        <f>TABLAS!I122</f>
        <v>Pago a no residentes - Comisiones por exportaciones y por promoción de turismo receptivo</v>
      </c>
      <c r="E213" s="371" t="s">
        <v>99</v>
      </c>
      <c r="F213" s="372" t="s">
        <v>99</v>
      </c>
      <c r="G213" s="373">
        <f t="shared" ca="1" si="36"/>
        <v>0</v>
      </c>
      <c r="H213" s="374">
        <f t="shared" ca="1" si="37"/>
        <v>0</v>
      </c>
      <c r="I213" s="374"/>
      <c r="J213" s="374">
        <f t="shared" ca="1" si="38"/>
        <v>0</v>
      </c>
      <c r="K213" s="377"/>
      <c r="L213" s="378"/>
    </row>
    <row r="214" spans="1:13" ht="15.75" hidden="1" thickBot="1" x14ac:dyDescent="0.3">
      <c r="A214" s="263" t="str">
        <f t="shared" ca="1" si="34"/>
        <v/>
      </c>
      <c r="B214" s="263"/>
      <c r="C214" s="369" t="str">
        <f>TABLAS!H123</f>
        <v>520E</v>
      </c>
      <c r="D214" s="370" t="str">
        <f>TABLAS!I123</f>
        <v>Pago a no residentes - Por las empresas de transporte marítimo o aéreo y por empresas pesqueras de alta mar, por su actividad.</v>
      </c>
      <c r="E214" s="371" t="s">
        <v>99</v>
      </c>
      <c r="F214" s="372" t="s">
        <v>99</v>
      </c>
      <c r="G214" s="373">
        <f t="shared" ca="1" si="36"/>
        <v>0</v>
      </c>
      <c r="H214" s="374">
        <f t="shared" ca="1" si="37"/>
        <v>0</v>
      </c>
      <c r="I214" s="374"/>
      <c r="J214" s="374">
        <f t="shared" ca="1" si="38"/>
        <v>0</v>
      </c>
      <c r="K214" s="377"/>
      <c r="L214" s="378"/>
    </row>
    <row r="215" spans="1:13" ht="15.75" hidden="1" thickBot="1" x14ac:dyDescent="0.3">
      <c r="A215" s="263" t="str">
        <f t="shared" ca="1" si="34"/>
        <v/>
      </c>
      <c r="B215" s="263"/>
      <c r="C215" s="369" t="str">
        <f>TABLAS!H124</f>
        <v>520F</v>
      </c>
      <c r="D215" s="370" t="str">
        <f>TABLAS!I124</f>
        <v>Pago a no residentes - Por las agencias internacionales de prensa</v>
      </c>
      <c r="E215" s="371" t="s">
        <v>99</v>
      </c>
      <c r="F215" s="372" t="s">
        <v>99</v>
      </c>
      <c r="G215" s="373">
        <f t="shared" ca="1" si="36"/>
        <v>0</v>
      </c>
      <c r="H215" s="374">
        <f t="shared" ca="1" si="37"/>
        <v>0</v>
      </c>
      <c r="I215" s="374"/>
      <c r="J215" s="374">
        <f t="shared" ca="1" si="38"/>
        <v>0</v>
      </c>
      <c r="K215" s="377"/>
      <c r="L215" s="378"/>
    </row>
    <row r="216" spans="1:13" ht="15.75" hidden="1" thickBot="1" x14ac:dyDescent="0.3">
      <c r="A216" s="263" t="str">
        <f t="shared" ca="1" si="34"/>
        <v/>
      </c>
      <c r="B216" s="263"/>
      <c r="C216" s="369" t="str">
        <f>TABLAS!H125</f>
        <v>520G</v>
      </c>
      <c r="D216" s="370" t="str">
        <f>TABLAS!I125</f>
        <v>Pago a no residentes - Contratos de fletamento de naves para empresas de transporte aéreo o marítimo internacional</v>
      </c>
      <c r="E216" s="371" t="s">
        <v>99</v>
      </c>
      <c r="F216" s="372" t="s">
        <v>99</v>
      </c>
      <c r="G216" s="373">
        <f t="shared" ca="1" si="36"/>
        <v>0</v>
      </c>
      <c r="H216" s="374">
        <f t="shared" ca="1" si="37"/>
        <v>0</v>
      </c>
      <c r="I216" s="374"/>
      <c r="J216" s="374">
        <f t="shared" ca="1" si="38"/>
        <v>0</v>
      </c>
      <c r="K216" s="377"/>
      <c r="L216" s="378"/>
    </row>
    <row r="217" spans="1:13" ht="15.75" hidden="1" thickBot="1" x14ac:dyDescent="0.3">
      <c r="A217" s="263" t="str">
        <f t="shared" ca="1" si="34"/>
        <v/>
      </c>
      <c r="B217" s="263"/>
      <c r="C217" s="369">
        <f>TABLAS!H126</f>
        <v>521</v>
      </c>
      <c r="D217" s="370" t="str">
        <f>TABLAS!I126</f>
        <v>Pago a no residentes - Enajenación de derechos representativos de capital u otros derechos que permitan la exploración, explotación, concesión o similares de sociedades</v>
      </c>
      <c r="E217" s="371" t="s">
        <v>99</v>
      </c>
      <c r="F217" s="372" t="s">
        <v>99</v>
      </c>
      <c r="G217" s="373">
        <f t="shared" ca="1" si="36"/>
        <v>0</v>
      </c>
      <c r="H217" s="374">
        <f t="shared" ca="1" si="37"/>
        <v>0</v>
      </c>
      <c r="I217" s="374"/>
      <c r="J217" s="374">
        <f t="shared" ca="1" si="38"/>
        <v>0</v>
      </c>
      <c r="K217" s="377"/>
      <c r="L217" s="378"/>
    </row>
    <row r="218" spans="1:13" ht="15.75" hidden="1" thickBot="1" x14ac:dyDescent="0.3">
      <c r="A218" s="263" t="str">
        <f t="shared" ca="1" si="34"/>
        <v/>
      </c>
      <c r="B218" s="263"/>
      <c r="C218" s="369" t="str">
        <f>TABLAS!H127</f>
        <v>523A</v>
      </c>
      <c r="D218" s="370" t="str">
        <f>TABLAS!I127</f>
        <v xml:space="preserve">Pago a no residentes - Seguros y reaseguros (primas y cesiones)  </v>
      </c>
      <c r="E218" s="371" t="s">
        <v>99</v>
      </c>
      <c r="F218" s="372" t="s">
        <v>99</v>
      </c>
      <c r="G218" s="373">
        <f t="shared" ca="1" si="36"/>
        <v>0</v>
      </c>
      <c r="H218" s="374">
        <f t="shared" ca="1" si="37"/>
        <v>0</v>
      </c>
      <c r="I218" s="374"/>
      <c r="J218" s="374">
        <f t="shared" ca="1" si="38"/>
        <v>0</v>
      </c>
      <c r="K218" s="377"/>
      <c r="L218" s="378"/>
    </row>
    <row r="219" spans="1:13" ht="15.75" hidden="1" thickBot="1" x14ac:dyDescent="0.3">
      <c r="A219" s="263" t="str">
        <f t="shared" ca="1" si="34"/>
        <v/>
      </c>
      <c r="B219" s="263"/>
      <c r="C219" s="369">
        <f>TABLAS!H128</f>
        <v>525</v>
      </c>
      <c r="D219" s="370" t="str">
        <f>TABLAS!I128</f>
        <v>Pago a no residentes- Donaciones en dinero -Impuesto a las donaciones</v>
      </c>
      <c r="E219" s="371" t="s">
        <v>99</v>
      </c>
      <c r="F219" s="372" t="s">
        <v>99</v>
      </c>
      <c r="G219" s="373">
        <f t="shared" ca="1" si="36"/>
        <v>0</v>
      </c>
      <c r="H219" s="374">
        <f t="shared" ca="1" si="37"/>
        <v>0</v>
      </c>
      <c r="I219" s="374"/>
      <c r="J219" s="374">
        <f t="shared" ca="1" si="38"/>
        <v>0</v>
      </c>
      <c r="K219" s="377"/>
      <c r="L219" s="378"/>
      <c r="M219"/>
    </row>
    <row r="220" spans="1:13" ht="15.75" hidden="1" thickBot="1" x14ac:dyDescent="0.3">
      <c r="A220" s="263" t="str">
        <f t="shared" ca="1" si="34"/>
        <v/>
      </c>
      <c r="B220" s="263"/>
      <c r="C220" s="369">
        <f>TABLAS!H129</f>
        <v>0</v>
      </c>
      <c r="D220" s="370">
        <f>TABLAS!I129</f>
        <v>0</v>
      </c>
      <c r="E220" s="371" t="s">
        <v>99</v>
      </c>
      <c r="F220" s="372" t="s">
        <v>99</v>
      </c>
      <c r="G220" s="373">
        <f t="shared" ca="1" si="36"/>
        <v>0</v>
      </c>
      <c r="H220" s="374">
        <f t="shared" ca="1" si="37"/>
        <v>0</v>
      </c>
      <c r="I220" s="374"/>
      <c r="J220" s="374">
        <f t="shared" ca="1" si="38"/>
        <v>0</v>
      </c>
      <c r="K220" s="377"/>
      <c r="L220" s="378"/>
      <c r="M220"/>
    </row>
    <row r="221" spans="1:13" ht="15.75" hidden="1" thickBot="1" x14ac:dyDescent="0.3">
      <c r="A221" s="263" t="str">
        <f t="shared" ca="1" si="34"/>
        <v/>
      </c>
      <c r="B221" s="263"/>
      <c r="C221" s="369">
        <f>TABLAS!H130</f>
        <v>0</v>
      </c>
      <c r="D221" s="370">
        <f>TABLAS!I130</f>
        <v>0</v>
      </c>
      <c r="E221" s="371" t="s">
        <v>99</v>
      </c>
      <c r="F221" s="372" t="s">
        <v>99</v>
      </c>
      <c r="G221" s="373">
        <f t="shared" ca="1" si="36"/>
        <v>0</v>
      </c>
      <c r="H221" s="374">
        <f t="shared" ca="1" si="37"/>
        <v>0</v>
      </c>
      <c r="I221" s="374"/>
      <c r="J221" s="374">
        <f t="shared" ca="1" si="38"/>
        <v>0</v>
      </c>
      <c r="K221" s="377"/>
      <c r="L221" s="378"/>
      <c r="M221"/>
    </row>
    <row r="222" spans="1:13" ht="15.75" hidden="1" thickBot="1" x14ac:dyDescent="0.3">
      <c r="A222" s="263" t="str">
        <f t="shared" ca="1" si="34"/>
        <v/>
      </c>
      <c r="B222" s="263"/>
      <c r="C222" s="369" t="str">
        <f>TABLAS!H131</f>
        <v xml:space="preserve"> --- </v>
      </c>
      <c r="D222" s="370" t="str">
        <f>TABLAS!I131</f>
        <v xml:space="preserve"> --- </v>
      </c>
      <c r="E222" s="371" t="s">
        <v>99</v>
      </c>
      <c r="F222" s="372" t="s">
        <v>99</v>
      </c>
      <c r="G222" s="373">
        <f t="shared" ref="G222:G227" ca="1" si="39">COUNTIFS(INDIRECT("COMPRAS!AP$2:AP"&amp;topesumar),C222,INDIRECT("COMPRAS!M$2:M"&amp;topesumar),"&gt;="&amp;$O$1,INDIRECT("COMPRAS!M$2:M"&amp;topesumar),"&lt;="&amp;$O$2)+COUNTIFS(INDIRECT("COMPRAS!BD$2:BD"&amp;topesumar),C222,INDIRECT("COMPRAS!M$2:M"&amp;topesumar),"&gt;="&amp;$O$1,INDIRECT("COMPRAS!M$2:M"&amp;topesumar),"&lt;="&amp;$O$2)+COUNTIFS(INDIRECT("COMPRAS!BP$2:BP"&amp;topesumar),C222,INDIRECT("COMPRAS!M$2:M"&amp;topesumar),"&gt;="&amp;$O$1,INDIRECT("COMPRAS!M$2:M"&amp;topesumar),"&lt;="&amp;$O$2)+COUNTIFS(INDIRECT("COMPRAS!BV$2:BV"&amp;topesumar),C222,INDIRECT("COMPRAS!M$2:M"&amp;topesumar),"&gt;="&amp;$O$1,INDIRECT("COMPRAS!M$2:M"&amp;topesumar),"&lt;="&amp;$O$2)</f>
        <v>0</v>
      </c>
      <c r="H222" s="374">
        <f t="shared" ref="H222:H227" ca="1" si="40">SUMIFS(INDIRECT("COMPRAS!AQ$2:AQ"&amp;topesumar),INDIRECT("COMPRAS!AP$2:AP"&amp;topesumar),C222,INDIRECT("COMPRAS!M$2:M"&amp;topesumar),"&gt;="&amp;$O$1,INDIRECT("COMPRAS!M$2:M"&amp;topesumar),"&lt;="&amp;$O$2)+SUMIFS(INDIRECT("COMPRAS!BE$2:BE"&amp;topesumar),INDIRECT("COMPRAS!BD$2:BD"&amp;topesumar),C222,INDIRECT("COMPRAS!M$2:M"&amp;topesumar),"&gt;="&amp;$O$1,INDIRECT("COMPRAS!M$2:M"&amp;topesumar),"&lt;="&amp;$O$2)+SUMIFS(INDIRECT("COMPRAS!BQ$2:BQ"&amp;topesumar),INDIRECT("COMPRAS!BP$2:BP"&amp;topesumar),C222,INDIRECT("COMPRAS!M$2:M"&amp;topesumar),"&gt;="&amp;$O$1,INDIRECT("COMPRAS!M$2:M"&amp;topesumar),"&lt;="&amp;$O$2)+SUMIFS(INDIRECT("COMPRAS!BW$2:BW"&amp;topesumar),INDIRECT("COMPRAS!BV$2:BV"&amp;topesumar),C222,INDIRECT("COMPRAS!M$2:M"&amp;topesumar),"&gt;="&amp;$O$1,INDIRECT("COMPRAS!M$2:M"&amp;topesumar),"&lt;="&amp;$O$2)</f>
        <v>0</v>
      </c>
      <c r="I222" s="374"/>
      <c r="J222" s="374">
        <f t="shared" ref="J222:J227" ca="1" si="41">SUMIFS(INDIRECT("COMPRAS!AS$2:AS"&amp;topesumar),INDIRECT("COMPRAS!AP$2:AP"&amp;topesumar),C222,INDIRECT("COMPRAS!M$2:M"&amp;topesumar),"&gt;="&amp;$O$1,INDIRECT("COMPRAS!M$2:M"&amp;topesumar),"&lt;="&amp;$O$2)+SUMIFS(INDIRECT("COMPRAS!BG$2:BG"&amp;topesumar),INDIRECT("COMPRAS!BD$2:BD"&amp;topesumar),C222,INDIRECT("COMPRAS!M$2:M"&amp;topesumar),"&gt;="&amp;$O$1,INDIRECT("COMPRAS!M$2:M"&amp;topesumar),"&lt;="&amp;$O$2)+SUMIFS(INDIRECT("COMPRAS!BS$2:BS"&amp;topesumar),INDIRECT("COMPRAS!BP$2:BP"&amp;topesumar),C222,INDIRECT("COMPRAS!M$2:M"&amp;topesumar),"&gt;="&amp;$O$1,INDIRECT("COMPRAS!M$2:M"&amp;topesumar),"&lt;="&amp;$O$2)+SUMIFS(INDIRECT("COMPRAS!BY$2:BY"&amp;topesumar),INDIRECT("COMPRAS!BV$2:BV"&amp;topesumar),C222,INDIRECT("COMPRAS!M$2:M"&amp;topesumar),"&gt;="&amp;$O$1,INDIRECT("COMPRAS!M$2:M"&amp;topesumar),"&lt;="&amp;$O$2)</f>
        <v>0</v>
      </c>
      <c r="K222" s="377"/>
      <c r="L222" s="378"/>
      <c r="M222"/>
    </row>
    <row r="223" spans="1:13" ht="15.75" hidden="1" thickBot="1" x14ac:dyDescent="0.3">
      <c r="A223" s="263" t="str">
        <f ca="1">IF(G223&gt;0,"OK","")</f>
        <v/>
      </c>
      <c r="B223" s="263"/>
      <c r="C223" s="369">
        <f>TABLAS!H132</f>
        <v>0</v>
      </c>
      <c r="D223" s="370">
        <f>TABLAS!I132</f>
        <v>0</v>
      </c>
      <c r="E223" s="371" t="s">
        <v>99</v>
      </c>
      <c r="F223" s="372" t="s">
        <v>99</v>
      </c>
      <c r="G223" s="373">
        <f t="shared" ca="1" si="39"/>
        <v>0</v>
      </c>
      <c r="H223" s="374">
        <f t="shared" ca="1" si="40"/>
        <v>0</v>
      </c>
      <c r="I223" s="374"/>
      <c r="J223" s="374">
        <f t="shared" ca="1" si="41"/>
        <v>0</v>
      </c>
      <c r="K223" s="377"/>
      <c r="L223" s="378"/>
      <c r="M223"/>
    </row>
    <row r="224" spans="1:13" ht="15.75" hidden="1" thickBot="1" x14ac:dyDescent="0.3">
      <c r="A224" s="263" t="str">
        <f ca="1">IF(G224&gt;0,"OK","")</f>
        <v/>
      </c>
      <c r="B224" s="263"/>
      <c r="C224" s="369">
        <f>TABLAS!H133</f>
        <v>0</v>
      </c>
      <c r="D224" s="370">
        <f>TABLAS!I133</f>
        <v>0</v>
      </c>
      <c r="E224" s="371" t="s">
        <v>99</v>
      </c>
      <c r="F224" s="372" t="s">
        <v>99</v>
      </c>
      <c r="G224" s="373">
        <f t="shared" ca="1" si="39"/>
        <v>0</v>
      </c>
      <c r="H224" s="374">
        <f t="shared" ca="1" si="40"/>
        <v>0</v>
      </c>
      <c r="I224" s="374"/>
      <c r="J224" s="374">
        <f t="shared" ca="1" si="41"/>
        <v>0</v>
      </c>
      <c r="K224" s="377"/>
      <c r="L224" s="378"/>
      <c r="M224"/>
    </row>
    <row r="225" spans="1:13" ht="15.75" hidden="1" thickBot="1" x14ac:dyDescent="0.3">
      <c r="A225" s="263" t="str">
        <f ca="1">IF(G225&gt;0,"OK","")</f>
        <v/>
      </c>
      <c r="B225" s="263"/>
      <c r="C225" s="369">
        <f>TABLAS!H134</f>
        <v>0</v>
      </c>
      <c r="D225" s="370">
        <f>TABLAS!I134</f>
        <v>0</v>
      </c>
      <c r="E225" s="371" t="s">
        <v>99</v>
      </c>
      <c r="F225" s="372" t="s">
        <v>99</v>
      </c>
      <c r="G225" s="373">
        <f t="shared" ca="1" si="39"/>
        <v>0</v>
      </c>
      <c r="H225" s="374">
        <f t="shared" ca="1" si="40"/>
        <v>0</v>
      </c>
      <c r="I225" s="374"/>
      <c r="J225" s="374">
        <f t="shared" ca="1" si="41"/>
        <v>0</v>
      </c>
      <c r="K225" s="377"/>
      <c r="L225" s="378"/>
      <c r="M225"/>
    </row>
    <row r="226" spans="1:13" ht="15.75" hidden="1" thickBot="1" x14ac:dyDescent="0.3">
      <c r="A226" s="263" t="str">
        <f ca="1">IF(G226&gt;0,"OK","")</f>
        <v/>
      </c>
      <c r="B226" s="263"/>
      <c r="C226" s="369"/>
      <c r="D226" s="370">
        <f>TABLAS!AC1</f>
        <v>0</v>
      </c>
      <c r="E226" s="371" t="s">
        <v>99</v>
      </c>
      <c r="F226" s="372" t="s">
        <v>99</v>
      </c>
      <c r="G226" s="373">
        <f t="shared" ca="1" si="39"/>
        <v>0</v>
      </c>
      <c r="H226" s="374">
        <f t="shared" ca="1" si="40"/>
        <v>0</v>
      </c>
      <c r="I226" s="379"/>
      <c r="J226" s="374">
        <f t="shared" ca="1" si="41"/>
        <v>0</v>
      </c>
      <c r="K226" s="377"/>
      <c r="L226" s="378"/>
      <c r="M226"/>
    </row>
    <row r="227" spans="1:13" ht="15.75" thickBot="1" x14ac:dyDescent="0.3">
      <c r="A227" s="263" t="s">
        <v>1334</v>
      </c>
      <c r="B227" s="263"/>
      <c r="C227" s="369"/>
      <c r="D227" s="380"/>
      <c r="E227" s="381"/>
      <c r="F227" s="382"/>
      <c r="G227" s="373">
        <f t="shared" ca="1" si="39"/>
        <v>0</v>
      </c>
      <c r="H227" s="374">
        <f t="shared" ca="1" si="40"/>
        <v>0</v>
      </c>
      <c r="I227" s="379"/>
      <c r="J227" s="374">
        <f t="shared" ca="1" si="41"/>
        <v>0</v>
      </c>
      <c r="K227" s="377"/>
      <c r="L227" s="378">
        <f t="shared" ca="1" si="35"/>
        <v>0</v>
      </c>
    </row>
    <row r="228" spans="1:13" ht="15.75" thickBot="1" x14ac:dyDescent="0.3">
      <c r="A228" s="263" t="s">
        <v>1334</v>
      </c>
      <c r="B228" s="263"/>
      <c r="C228" s="334"/>
      <c r="D228" s="383" t="s">
        <v>1355</v>
      </c>
      <c r="E228" s="384" t="s">
        <v>1189</v>
      </c>
      <c r="F228" s="385"/>
      <c r="G228" s="386">
        <f ca="1">SUM(G94:G227)</f>
        <v>0</v>
      </c>
      <c r="H228" s="386">
        <f ca="1">SUM(H94:H227)</f>
        <v>0</v>
      </c>
      <c r="I228" s="386">
        <f>SUM(I94:I227)</f>
        <v>0</v>
      </c>
      <c r="J228" s="386">
        <f ca="1">SUM(J94:J227)</f>
        <v>0</v>
      </c>
      <c r="K228" s="375"/>
      <c r="L228" s="375"/>
    </row>
    <row r="229" spans="1:13" x14ac:dyDescent="0.25">
      <c r="A229" s="263" t="s">
        <v>1334</v>
      </c>
      <c r="B229" s="263"/>
      <c r="C229" s="287"/>
      <c r="D229" s="288"/>
      <c r="E229" s="289"/>
      <c r="F229" s="387"/>
      <c r="G229" s="387"/>
      <c r="H229" s="387"/>
      <c r="I229" s="387"/>
      <c r="J229" s="388"/>
      <c r="K229" s="258"/>
      <c r="L229" s="258"/>
    </row>
    <row r="230" spans="1:13" ht="15.75" thickBot="1" x14ac:dyDescent="0.3">
      <c r="A230" s="263" t="s">
        <v>1334</v>
      </c>
      <c r="B230" s="263"/>
      <c r="C230" s="389" t="s">
        <v>1356</v>
      </c>
      <c r="D230" s="390"/>
      <c r="E230" s="391"/>
      <c r="F230" s="392"/>
      <c r="G230" s="392"/>
      <c r="H230" s="392"/>
      <c r="I230" s="392"/>
      <c r="J230" s="392"/>
      <c r="K230" s="392"/>
      <c r="L230" s="392"/>
    </row>
    <row r="231" spans="1:13" x14ac:dyDescent="0.25">
      <c r="A231" s="263" t="s">
        <v>1334</v>
      </c>
      <c r="B231" s="263"/>
      <c r="C231" s="393" t="s">
        <v>1357</v>
      </c>
      <c r="D231" s="394" t="s">
        <v>1358</v>
      </c>
      <c r="E231" s="359"/>
      <c r="F231" s="395"/>
      <c r="G231" s="396" t="s">
        <v>1359</v>
      </c>
      <c r="H231" s="360"/>
      <c r="I231" s="360"/>
      <c r="J231" s="395"/>
      <c r="K231" s="396"/>
      <c r="L231" s="360"/>
    </row>
    <row r="232" spans="1:13" ht="15.75" thickBot="1" x14ac:dyDescent="0.3">
      <c r="A232" s="263" t="s">
        <v>1334</v>
      </c>
      <c r="B232" s="263"/>
      <c r="C232" s="397"/>
      <c r="D232" s="398"/>
      <c r="E232" s="399"/>
      <c r="F232" s="314"/>
      <c r="G232" s="312"/>
      <c r="H232" s="313"/>
      <c r="I232" s="313"/>
      <c r="J232" s="314"/>
      <c r="K232" s="312"/>
      <c r="L232" s="313"/>
    </row>
    <row r="233" spans="1:13" ht="15.75" thickBot="1" x14ac:dyDescent="0.3">
      <c r="A233" s="263" t="s">
        <v>1334</v>
      </c>
      <c r="B233" s="263"/>
      <c r="C233" s="400" t="s">
        <v>1360</v>
      </c>
      <c r="D233" s="401" t="s">
        <v>1174</v>
      </c>
      <c r="E233" s="349"/>
      <c r="F233" s="352"/>
      <c r="G233" s="402"/>
      <c r="H233" s="403">
        <f ca="1">SUMIFS(INDIRECT("COMPRAS!W$2:W"&amp;topesuma),INDIRECT("COMPRAS!M$2:M"&amp;topesuma),"&gt;="&amp;$O$1,INDIRECT("COMPRAS!M$2:M"&amp;topesuma),"&lt;="&amp;$O$2)</f>
        <v>0</v>
      </c>
      <c r="I233" s="403"/>
      <c r="J233" s="404"/>
      <c r="K233" s="404"/>
      <c r="L233" s="404"/>
    </row>
    <row r="234" spans="1:13" ht="15.75" thickBot="1" x14ac:dyDescent="0.3">
      <c r="A234" s="263" t="s">
        <v>1334</v>
      </c>
      <c r="B234" s="263"/>
      <c r="C234" s="400" t="s">
        <v>1360</v>
      </c>
      <c r="D234" s="401" t="s">
        <v>1175</v>
      </c>
      <c r="E234" s="349"/>
      <c r="F234" s="352"/>
      <c r="G234" s="402"/>
      <c r="H234" s="403">
        <f ca="1">SUMIFS(INDIRECT("COMPRAS!X$2:X"&amp;topesuma),INDIRECT("COMPRAS!M$2:M"&amp;topesuma),"&gt;="&amp;$O$1,INDIRECT("COMPRAS!M$2:M"&amp;topesuma),"&lt;="&amp;$O$2)</f>
        <v>0</v>
      </c>
      <c r="I234" s="403"/>
      <c r="J234" s="404"/>
      <c r="K234" s="404"/>
      <c r="L234" s="404"/>
    </row>
    <row r="235" spans="1:13" ht="15.75" thickBot="1" x14ac:dyDescent="0.3">
      <c r="A235" s="263" t="s">
        <v>1334</v>
      </c>
      <c r="B235" s="263"/>
      <c r="C235" s="400" t="s">
        <v>1360</v>
      </c>
      <c r="D235" s="401" t="s">
        <v>1361</v>
      </c>
      <c r="E235" s="349"/>
      <c r="F235" s="352"/>
      <c r="G235" s="402"/>
      <c r="H235" s="405">
        <f ca="1">SUMIFS(INDIRECT("COMPRAS!Y$2:Y"&amp;topesuma),INDIRECT("COMPRAS!M$2:M"&amp;topesuma),"&gt;="&amp;$O$1,INDIRECT("COMPRAS!M$2:M"&amp;topesuma),"&lt;="&amp;$O$2)</f>
        <v>0</v>
      </c>
      <c r="I235" s="403"/>
      <c r="J235" s="404"/>
      <c r="K235" s="404"/>
      <c r="L235" s="404"/>
    </row>
    <row r="236" spans="1:13" ht="15.75" thickBot="1" x14ac:dyDescent="0.3">
      <c r="A236" s="263" t="s">
        <v>1334</v>
      </c>
      <c r="B236" s="263"/>
      <c r="C236" s="400" t="s">
        <v>1360</v>
      </c>
      <c r="D236" s="401" t="s">
        <v>1362</v>
      </c>
      <c r="E236" s="349"/>
      <c r="F236" s="352"/>
      <c r="G236" s="402"/>
      <c r="H236" s="403">
        <f ca="1">SUMIFS(INDIRECT("COMPRAS!Z$2:Z"&amp;topesuma),INDIRECT("COMPRAS!M$2:M"&amp;topesuma),"&gt;="&amp;$O$1,INDIRECT("COMPRAS!M$2:M"&amp;topesuma),"&lt;="&amp;$O$2)</f>
        <v>0</v>
      </c>
      <c r="I236" s="403"/>
      <c r="J236" s="404"/>
      <c r="K236" s="404"/>
      <c r="L236" s="404"/>
    </row>
    <row r="237" spans="1:13" ht="15.75" thickBot="1" x14ac:dyDescent="0.3">
      <c r="A237" s="263" t="s">
        <v>1334</v>
      </c>
      <c r="B237" s="263"/>
      <c r="C237" s="400" t="s">
        <v>1360</v>
      </c>
      <c r="D237" s="401" t="s">
        <v>1363</v>
      </c>
      <c r="E237" s="349"/>
      <c r="F237" s="352"/>
      <c r="G237" s="402"/>
      <c r="H237" s="403">
        <f ca="1">SUMIFS(INDIRECT("COMPRAS!AA$2:AA"&amp;topesuma),INDIRECT("COMPRAS!M$2:M"&amp;topesuma),"&gt;="&amp;$O$1,INDIRECT("COMPRAS!M$2:M"&amp;topesuma),"&lt;="&amp;$O$2)</f>
        <v>0</v>
      </c>
      <c r="I237" s="403"/>
      <c r="J237" s="404"/>
      <c r="K237" s="404"/>
      <c r="L237" s="404"/>
    </row>
    <row r="238" spans="1:13" ht="15.75" thickBot="1" x14ac:dyDescent="0.3">
      <c r="A238" s="263" t="s">
        <v>1334</v>
      </c>
      <c r="B238" s="263"/>
      <c r="C238" s="400" t="s">
        <v>1360</v>
      </c>
      <c r="D238" s="401" t="s">
        <v>1364</v>
      </c>
      <c r="E238" s="349"/>
      <c r="F238" s="352"/>
      <c r="G238" s="402"/>
      <c r="H238" s="403">
        <f ca="1">SUMIFS(INDIRECT("COMPRAS!AB$2:AB"&amp;topesuma),INDIRECT("COMPRAS!M$2:M"&amp;topesuma),"&gt;="&amp;$O$1,INDIRECT("COMPRAS!M$2:M"&amp;topesuma),"&lt;="&amp;$O$2)</f>
        <v>0</v>
      </c>
      <c r="I238" s="403"/>
      <c r="J238" s="404"/>
      <c r="K238" s="404"/>
      <c r="L238" s="404"/>
    </row>
    <row r="239" spans="1:13" ht="15.75" thickBot="1" x14ac:dyDescent="0.3">
      <c r="A239" s="263" t="s">
        <v>1334</v>
      </c>
      <c r="B239" s="263"/>
      <c r="C239" s="400" t="s">
        <v>1360</v>
      </c>
      <c r="D239" s="401" t="s">
        <v>1365</v>
      </c>
      <c r="E239" s="406"/>
      <c r="F239" s="407"/>
      <c r="G239" s="408"/>
      <c r="H239" s="409">
        <f ca="1">SUMIFS(INDIRECT("COMPRAS!AN$2:AN"&amp;topesuma),INDIRECT("COMPRAS!M$2:M"&amp;topesuma),"&gt;="&amp;$O$1,INDIRECT("COMPRAS!M$2:M"&amp;topesuma),"&lt;="&amp;$O$2)</f>
        <v>0</v>
      </c>
      <c r="I239" s="409"/>
      <c r="J239" s="410"/>
      <c r="K239" s="410"/>
      <c r="L239" s="410"/>
    </row>
    <row r="240" spans="1:13" x14ac:dyDescent="0.25">
      <c r="A240" s="263" t="s">
        <v>1334</v>
      </c>
      <c r="B240" s="263"/>
      <c r="C240" s="325"/>
      <c r="D240" s="411"/>
      <c r="E240" s="406"/>
      <c r="F240" s="407"/>
      <c r="G240" s="412"/>
      <c r="H240" s="409"/>
      <c r="I240" s="409"/>
      <c r="J240" s="410"/>
      <c r="K240" s="410"/>
      <c r="L240" s="410"/>
    </row>
    <row r="241" spans="1:13" ht="15.75" thickBot="1" x14ac:dyDescent="0.3">
      <c r="A241" s="263" t="s">
        <v>1334</v>
      </c>
      <c r="B241" s="263"/>
      <c r="C241" s="334"/>
      <c r="D241" s="335"/>
      <c r="E241" s="384" t="s">
        <v>1189</v>
      </c>
      <c r="F241" s="413"/>
      <c r="G241" s="414"/>
      <c r="H241" s="415">
        <f ca="1">SUM(H233:H238)-H239</f>
        <v>0</v>
      </c>
      <c r="I241" s="415"/>
      <c r="J241" s="416"/>
      <c r="K241" s="416"/>
      <c r="L241" s="416"/>
    </row>
    <row r="242" spans="1:13" x14ac:dyDescent="0.25">
      <c r="A242" s="263" t="s">
        <v>1334</v>
      </c>
      <c r="B242" s="263"/>
      <c r="C242" s="287"/>
      <c r="D242" s="288"/>
      <c r="E242" s="289"/>
      <c r="F242" s="290"/>
      <c r="G242" s="290"/>
      <c r="H242" s="290"/>
      <c r="I242" s="290"/>
      <c r="J242" s="290"/>
      <c r="K242" s="258"/>
      <c r="L242" s="258"/>
    </row>
    <row r="243" spans="1:13" ht="15.75" thickBot="1" x14ac:dyDescent="0.3">
      <c r="A243" s="263" t="s">
        <v>1334</v>
      </c>
      <c r="B243" s="263"/>
      <c r="C243" s="417" t="s">
        <v>1366</v>
      </c>
      <c r="D243" s="390"/>
      <c r="E243" s="391"/>
      <c r="F243" s="392"/>
      <c r="G243" s="392"/>
      <c r="H243" s="392"/>
      <c r="I243" s="392"/>
      <c r="J243" s="392"/>
      <c r="K243" s="392"/>
      <c r="L243" s="392"/>
    </row>
    <row r="244" spans="1:13" x14ac:dyDescent="0.25">
      <c r="A244" s="263" t="s">
        <v>1334</v>
      </c>
      <c r="B244" s="263"/>
      <c r="C244" s="418" t="s">
        <v>1357</v>
      </c>
      <c r="D244" s="394" t="s">
        <v>1358</v>
      </c>
      <c r="E244" s="359"/>
      <c r="F244" s="395"/>
      <c r="G244" s="312" t="s">
        <v>1359</v>
      </c>
      <c r="H244" s="313"/>
      <c r="I244" s="313"/>
      <c r="J244" s="313"/>
      <c r="K244" s="312"/>
      <c r="L244" s="313"/>
    </row>
    <row r="245" spans="1:13" ht="15.75" thickBot="1" x14ac:dyDescent="0.3">
      <c r="A245" s="263" t="s">
        <v>1334</v>
      </c>
      <c r="B245" s="263"/>
      <c r="C245" s="419"/>
      <c r="D245" s="398"/>
      <c r="E245" s="399"/>
      <c r="F245" s="314"/>
      <c r="G245" s="312"/>
      <c r="H245" s="313"/>
      <c r="I245" s="313"/>
      <c r="J245" s="313"/>
      <c r="K245" s="312"/>
      <c r="L245" s="313"/>
    </row>
    <row r="246" spans="1:13" ht="15.75" thickBot="1" x14ac:dyDescent="0.3">
      <c r="A246" s="263" t="s">
        <v>1334</v>
      </c>
      <c r="B246" s="263"/>
      <c r="C246" s="400" t="s">
        <v>1367</v>
      </c>
      <c r="D246" s="401" t="s">
        <v>1368</v>
      </c>
      <c r="E246" s="349"/>
      <c r="F246" s="352"/>
      <c r="G246" s="402"/>
      <c r="H246" s="403">
        <f ca="1">SUMIFS(INDIRECT("VENTAS!P$2:P"&amp;topesumav), INDIRECT("VENTAS!U$2:U"&amp;topesumav),"&gt;="&amp;$O$1,INDIRECT("VENTAS!U$2:U"&amp;topesumav),"&lt;="&amp;$O$2)</f>
        <v>0</v>
      </c>
      <c r="I246" s="403"/>
      <c r="J246" s="352"/>
      <c r="K246" s="352"/>
      <c r="L246" s="352"/>
      <c r="M246" s="420"/>
    </row>
    <row r="247" spans="1:13" ht="30" thickBot="1" x14ac:dyDescent="0.3">
      <c r="A247" s="263" t="s">
        <v>1334</v>
      </c>
      <c r="B247" s="263"/>
      <c r="C247" s="400" t="s">
        <v>1367</v>
      </c>
      <c r="D247" s="401" t="s">
        <v>1369</v>
      </c>
      <c r="E247" s="349"/>
      <c r="F247" s="352"/>
      <c r="G247" s="402"/>
      <c r="H247" s="403">
        <f ca="1">SUMIFS(INDIRECT("VENTAS!O$2:O"&amp;topesumav), INDIRECT("VENTAS!U$2:U"&amp;topesumav),"&gt;="&amp;$O$1,INDIRECT("VENTAS!U$2:U"&amp;topesumav),"&lt;="&amp;$O$2)</f>
        <v>0</v>
      </c>
      <c r="I247" s="403"/>
      <c r="J247" s="352"/>
      <c r="K247" s="352"/>
      <c r="L247" s="352"/>
    </row>
    <row r="248" spans="1:13" x14ac:dyDescent="0.25">
      <c r="A248" s="263" t="s">
        <v>1334</v>
      </c>
      <c r="B248" s="263"/>
      <c r="C248" s="325"/>
      <c r="D248" s="411"/>
      <c r="E248" s="406"/>
      <c r="F248" s="407"/>
      <c r="G248" s="408"/>
      <c r="H248" s="409"/>
      <c r="I248" s="409"/>
      <c r="J248" s="421"/>
      <c r="K248" s="421"/>
      <c r="L248" s="421"/>
    </row>
    <row r="249" spans="1:13" ht="15.75" thickBot="1" x14ac:dyDescent="0.3">
      <c r="A249" s="263" t="s">
        <v>1334</v>
      </c>
      <c r="B249" s="263"/>
      <c r="C249" s="334"/>
      <c r="D249" s="422" t="s">
        <v>1189</v>
      </c>
      <c r="E249" s="423"/>
      <c r="F249" s="424"/>
      <c r="G249" s="425"/>
      <c r="H249" s="415">
        <f ca="1">SUM(H246:H247)</f>
        <v>0</v>
      </c>
      <c r="I249" s="415"/>
      <c r="J249" s="413"/>
      <c r="K249" s="413"/>
      <c r="L249" s="413"/>
    </row>
    <row r="250" spans="1:13" x14ac:dyDescent="0.25">
      <c r="A250" s="263" t="s">
        <v>1334</v>
      </c>
      <c r="B250" s="263"/>
      <c r="C250" s="287"/>
      <c r="D250" s="288"/>
      <c r="E250" s="289"/>
      <c r="F250" s="290"/>
      <c r="G250" s="290"/>
      <c r="H250" s="290"/>
      <c r="I250" s="290"/>
      <c r="J250" s="290"/>
      <c r="K250" s="258"/>
      <c r="L250" s="258"/>
    </row>
    <row r="251" spans="1:13" x14ac:dyDescent="0.25">
      <c r="A251" s="263" t="s">
        <v>1334</v>
      </c>
      <c r="B251" s="263"/>
      <c r="C251" s="426" t="s">
        <v>1370</v>
      </c>
      <c r="D251" s="427"/>
      <c r="E251" s="428"/>
      <c r="F251" s="429"/>
      <c r="G251" s="429"/>
      <c r="H251" s="429"/>
      <c r="I251" s="429"/>
      <c r="J251" s="429"/>
      <c r="K251" s="429"/>
      <c r="L251" s="429"/>
    </row>
    <row r="252" spans="1:13" x14ac:dyDescent="0.25">
      <c r="A252" s="263" t="s">
        <v>1334</v>
      </c>
      <c r="B252" s="263"/>
      <c r="C252" s="426" t="s">
        <v>1371</v>
      </c>
      <c r="D252" s="427"/>
      <c r="E252" s="428"/>
      <c r="F252" s="429"/>
      <c r="G252" s="429"/>
      <c r="H252" s="429"/>
      <c r="I252" s="429"/>
      <c r="J252" s="429"/>
      <c r="K252" s="429"/>
      <c r="L252" s="429"/>
    </row>
    <row r="253" spans="1:13" x14ac:dyDescent="0.25">
      <c r="A253" s="263" t="s">
        <v>1334</v>
      </c>
      <c r="B253" s="263"/>
      <c r="C253" s="430"/>
      <c r="D253" s="431"/>
      <c r="E253" s="432"/>
      <c r="F253" s="433"/>
      <c r="G253" s="433"/>
      <c r="H253" s="433"/>
      <c r="I253" s="433"/>
      <c r="J253" s="290"/>
      <c r="K253" s="258"/>
      <c r="L253" s="258"/>
    </row>
    <row r="254" spans="1:13" x14ac:dyDescent="0.25">
      <c r="A254" s="263" t="s">
        <v>1334</v>
      </c>
      <c r="B254" s="263"/>
      <c r="C254" s="430"/>
      <c r="D254" s="434"/>
      <c r="E254" s="435"/>
      <c r="F254" s="436"/>
      <c r="G254" s="437"/>
      <c r="H254" s="436"/>
      <c r="I254" s="436"/>
      <c r="J254" s="290"/>
      <c r="K254" s="258"/>
      <c r="L254" s="258"/>
    </row>
    <row r="255" spans="1:13" x14ac:dyDescent="0.25">
      <c r="A255" s="263" t="s">
        <v>1334</v>
      </c>
      <c r="B255" s="263"/>
      <c r="C255" s="430"/>
      <c r="D255" s="438" t="s">
        <v>1372</v>
      </c>
      <c r="E255" s="432"/>
      <c r="F255" s="290"/>
      <c r="G255" s="255"/>
      <c r="H255" s="433"/>
      <c r="I255" s="439" t="s">
        <v>1373</v>
      </c>
      <c r="J255" s="290"/>
      <c r="K255" s="258"/>
      <c r="L255" s="258"/>
    </row>
    <row r="256" spans="1:13" x14ac:dyDescent="0.25">
      <c r="A256" s="263" t="s">
        <v>1334</v>
      </c>
      <c r="B256" s="263"/>
      <c r="C256" s="430"/>
      <c r="D256" s="440"/>
      <c r="E256" s="432"/>
      <c r="F256" s="290"/>
      <c r="G256" s="255"/>
      <c r="H256" s="433"/>
      <c r="I256" s="441"/>
      <c r="J256" s="290"/>
      <c r="K256" s="258"/>
      <c r="L256" s="258"/>
    </row>
    <row r="257" spans="1:12" x14ac:dyDescent="0.25">
      <c r="A257" s="251"/>
      <c r="B257" s="261"/>
      <c r="C257" s="442"/>
      <c r="D257" s="443"/>
      <c r="E257" s="444"/>
      <c r="F257" s="255"/>
      <c r="G257" s="255"/>
      <c r="H257" s="255"/>
      <c r="I257" s="255"/>
      <c r="J257" s="255"/>
      <c r="K257" s="258"/>
      <c r="L257" s="258"/>
    </row>
    <row r="258" spans="1:12" x14ac:dyDescent="0.25">
      <c r="A258" s="251"/>
      <c r="B258" s="261"/>
      <c r="C258" s="442"/>
      <c r="D258" s="443"/>
      <c r="E258" s="444"/>
      <c r="F258" s="255"/>
      <c r="G258" s="255"/>
      <c r="H258" s="255"/>
      <c r="I258" s="255"/>
      <c r="J258" s="255"/>
      <c r="K258" s="258"/>
      <c r="L258" s="258"/>
    </row>
    <row r="259" spans="1:12" x14ac:dyDescent="0.25">
      <c r="A259" s="251"/>
      <c r="B259" s="261"/>
      <c r="C259" s="442"/>
      <c r="D259" s="443"/>
      <c r="E259" s="444"/>
      <c r="F259" s="255"/>
      <c r="G259" s="255"/>
      <c r="H259" s="255"/>
      <c r="I259" s="255"/>
      <c r="J259" s="255"/>
      <c r="K259" s="258"/>
      <c r="L259" s="258"/>
    </row>
    <row r="260" spans="1:12" x14ac:dyDescent="0.25">
      <c r="A260" s="251"/>
      <c r="B260" s="261"/>
      <c r="C260" s="442"/>
      <c r="D260" s="443"/>
      <c r="E260" s="444"/>
      <c r="F260" s="255"/>
      <c r="G260" s="255"/>
      <c r="H260" s="255"/>
      <c r="I260" s="255"/>
      <c r="J260" s="255"/>
      <c r="K260" s="258"/>
      <c r="L260" s="258"/>
    </row>
    <row r="261" spans="1:12" x14ac:dyDescent="0.25">
      <c r="A261" s="251"/>
      <c r="B261" s="261"/>
      <c r="C261" s="442"/>
      <c r="D261" s="443"/>
      <c r="E261" s="444"/>
      <c r="F261" s="255"/>
      <c r="G261" s="255"/>
      <c r="H261" s="255"/>
      <c r="I261" s="255"/>
      <c r="J261" s="255"/>
      <c r="K261" s="258"/>
      <c r="L261" s="258"/>
    </row>
    <row r="262" spans="1:12" x14ac:dyDescent="0.25">
      <c r="A262" s="251"/>
      <c r="B262" s="261"/>
      <c r="C262" s="442"/>
      <c r="D262" s="443"/>
      <c r="E262" s="444"/>
      <c r="F262" s="255"/>
      <c r="G262" s="255"/>
      <c r="H262" s="255"/>
      <c r="I262" s="255"/>
      <c r="J262" s="255"/>
      <c r="K262" s="258"/>
      <c r="L262" s="258"/>
    </row>
    <row r="263" spans="1:12" x14ac:dyDescent="0.25">
      <c r="A263" s="251"/>
      <c r="B263" s="261"/>
      <c r="C263" s="442"/>
      <c r="D263" s="443"/>
      <c r="E263" s="444"/>
      <c r="F263" s="255"/>
      <c r="G263" s="255"/>
      <c r="H263" s="255"/>
      <c r="I263" s="255"/>
      <c r="J263" s="255"/>
      <c r="K263" s="258"/>
      <c r="L263" s="258"/>
    </row>
    <row r="264" spans="1:12" x14ac:dyDescent="0.25">
      <c r="A264" s="445"/>
      <c r="C264" s="446"/>
      <c r="D264" s="447"/>
      <c r="E264" s="448"/>
      <c r="F264" s="449"/>
      <c r="G264" s="449"/>
      <c r="H264" s="449"/>
      <c r="I264" s="449"/>
      <c r="J264" s="449"/>
      <c r="K264" s="450"/>
      <c r="L264" s="450"/>
    </row>
    <row r="265" spans="1:12" x14ac:dyDescent="0.25">
      <c r="A265" s="445"/>
      <c r="C265" s="446"/>
      <c r="D265" s="447"/>
      <c r="E265" s="448"/>
      <c r="F265" s="449"/>
      <c r="G265" s="449"/>
      <c r="H265" s="449"/>
      <c r="I265" s="449"/>
      <c r="J265" s="449"/>
      <c r="K265" s="450"/>
      <c r="L265" s="450"/>
    </row>
    <row r="266" spans="1:12" x14ac:dyDescent="0.25">
      <c r="A266" s="445"/>
      <c r="C266" s="446"/>
      <c r="D266" s="447"/>
      <c r="E266" s="448"/>
      <c r="F266" s="449"/>
      <c r="G266" s="449"/>
      <c r="H266" s="449"/>
      <c r="I266" s="449"/>
      <c r="J266" s="449"/>
      <c r="K266" s="450"/>
      <c r="L266" s="450"/>
    </row>
    <row r="267" spans="1:12" x14ac:dyDescent="0.25">
      <c r="A267" s="445"/>
      <c r="C267" s="446"/>
      <c r="D267" s="447"/>
      <c r="E267" s="448"/>
      <c r="F267" s="449"/>
      <c r="G267" s="449"/>
      <c r="H267" s="449"/>
      <c r="I267" s="449"/>
      <c r="J267" s="449"/>
      <c r="K267" s="450"/>
      <c r="L267" s="450"/>
    </row>
    <row r="268" spans="1:12" x14ac:dyDescent="0.25">
      <c r="A268" s="445"/>
      <c r="C268" s="446"/>
      <c r="D268" s="447"/>
      <c r="E268" s="448"/>
      <c r="F268" s="449"/>
      <c r="G268" s="449"/>
      <c r="H268" s="449"/>
      <c r="I268" s="449"/>
      <c r="J268" s="449"/>
      <c r="K268" s="450"/>
      <c r="L268" s="450"/>
    </row>
    <row r="269" spans="1:12" x14ac:dyDescent="0.25">
      <c r="A269" s="445"/>
      <c r="C269" s="451"/>
      <c r="D269" s="452"/>
      <c r="E269" s="453"/>
      <c r="F269" s="454"/>
      <c r="G269" s="454"/>
      <c r="H269" s="454"/>
      <c r="I269" s="454"/>
      <c r="J269" s="454"/>
      <c r="K269" s="258"/>
      <c r="L269" s="258"/>
    </row>
    <row r="270" spans="1:12" x14ac:dyDescent="0.25">
      <c r="A270" s="445"/>
      <c r="C270" s="451"/>
      <c r="D270" s="452"/>
      <c r="E270" s="453"/>
      <c r="F270" s="454"/>
      <c r="G270" s="454"/>
      <c r="H270" s="454"/>
      <c r="I270" s="454"/>
      <c r="J270" s="454"/>
      <c r="K270" s="258"/>
      <c r="L270" s="258"/>
    </row>
    <row r="271" spans="1:12" x14ac:dyDescent="0.25">
      <c r="A271" s="445"/>
      <c r="C271" s="451"/>
      <c r="D271" s="452"/>
      <c r="E271" s="453"/>
      <c r="F271" s="454"/>
      <c r="G271" s="454"/>
      <c r="H271" s="454"/>
      <c r="I271" s="454"/>
      <c r="J271" s="454"/>
      <c r="K271" s="258"/>
      <c r="L271" s="258"/>
    </row>
    <row r="272" spans="1:12" x14ac:dyDescent="0.25">
      <c r="A272" s="445"/>
      <c r="C272" s="451"/>
      <c r="D272" s="452"/>
      <c r="E272" s="453"/>
      <c r="F272" s="454"/>
      <c r="G272" s="454"/>
      <c r="H272" s="454"/>
      <c r="I272" s="454"/>
      <c r="J272" s="454"/>
      <c r="K272" s="258"/>
      <c r="L272" s="258"/>
    </row>
    <row r="273" spans="1:12" x14ac:dyDescent="0.25">
      <c r="A273" s="445"/>
      <c r="C273" s="451"/>
      <c r="D273" s="452"/>
      <c r="E273" s="453"/>
      <c r="F273" s="454"/>
      <c r="G273" s="454"/>
      <c r="H273" s="454"/>
      <c r="I273" s="454"/>
      <c r="J273" s="454"/>
      <c r="K273" s="258"/>
      <c r="L273" s="258"/>
    </row>
    <row r="274" spans="1:12" x14ac:dyDescent="0.25">
      <c r="A274" s="445"/>
      <c r="C274" s="451"/>
      <c r="D274" s="452"/>
      <c r="E274" s="453"/>
      <c r="F274" s="454"/>
      <c r="G274" s="454"/>
      <c r="H274" s="454"/>
      <c r="I274" s="454"/>
      <c r="J274" s="454"/>
      <c r="K274" s="258"/>
      <c r="L274" s="258"/>
    </row>
    <row r="275" spans="1:12" x14ac:dyDescent="0.25">
      <c r="A275" s="445"/>
      <c r="C275" s="451"/>
      <c r="D275" s="452"/>
      <c r="E275" s="453"/>
      <c r="F275" s="454"/>
      <c r="G275" s="454"/>
      <c r="H275" s="454"/>
      <c r="I275" s="454"/>
      <c r="J275" s="454"/>
      <c r="K275" s="258"/>
      <c r="L275" s="258"/>
    </row>
  </sheetData>
  <sheetProtection formatColumns="0" formatRows="0"/>
  <autoFilter ref="A3:A256" xr:uid="{00000000-0009-0000-0000-00000F000000}">
    <filterColumn colId="0">
      <filters>
        <filter val="OK"/>
      </filters>
    </filterColumn>
  </autoFilter>
  <mergeCells count="180">
    <mergeCell ref="C244:C245"/>
    <mergeCell ref="D244:F245"/>
    <mergeCell ref="G244:J245"/>
    <mergeCell ref="K244:L245"/>
    <mergeCell ref="C251:L251"/>
    <mergeCell ref="C252:L252"/>
    <mergeCell ref="C230:L230"/>
    <mergeCell ref="C231:C232"/>
    <mergeCell ref="D231:F232"/>
    <mergeCell ref="G231:J232"/>
    <mergeCell ref="K231:L232"/>
    <mergeCell ref="C243:L243"/>
    <mergeCell ref="D221:F221"/>
    <mergeCell ref="D222:F222"/>
    <mergeCell ref="D223:F223"/>
    <mergeCell ref="D224:F224"/>
    <mergeCell ref="D225:F225"/>
    <mergeCell ref="D226:F226"/>
    <mergeCell ref="D215:F215"/>
    <mergeCell ref="D216:F216"/>
    <mergeCell ref="D217:F217"/>
    <mergeCell ref="D218:F218"/>
    <mergeCell ref="D219:F219"/>
    <mergeCell ref="D220:F220"/>
    <mergeCell ref="D209:F209"/>
    <mergeCell ref="D210:F210"/>
    <mergeCell ref="D211:F211"/>
    <mergeCell ref="D212:F212"/>
    <mergeCell ref="D213:F213"/>
    <mergeCell ref="D214:F214"/>
    <mergeCell ref="D203:F203"/>
    <mergeCell ref="D204:F204"/>
    <mergeCell ref="D205:F205"/>
    <mergeCell ref="D206:F206"/>
    <mergeCell ref="D207:F207"/>
    <mergeCell ref="D208:F208"/>
    <mergeCell ref="D197:F197"/>
    <mergeCell ref="D198:F198"/>
    <mergeCell ref="D199:F199"/>
    <mergeCell ref="D200:F200"/>
    <mergeCell ref="D201:F201"/>
    <mergeCell ref="D202:F202"/>
    <mergeCell ref="D191:F191"/>
    <mergeCell ref="D192:F192"/>
    <mergeCell ref="D193:F193"/>
    <mergeCell ref="D194:F194"/>
    <mergeCell ref="D195:F195"/>
    <mergeCell ref="D196:F196"/>
    <mergeCell ref="D185:F185"/>
    <mergeCell ref="D186:F186"/>
    <mergeCell ref="D187:F187"/>
    <mergeCell ref="D188:F188"/>
    <mergeCell ref="D189:F189"/>
    <mergeCell ref="D190:F190"/>
    <mergeCell ref="D179:F179"/>
    <mergeCell ref="D180:F180"/>
    <mergeCell ref="D181:F181"/>
    <mergeCell ref="D182:F182"/>
    <mergeCell ref="D183:F183"/>
    <mergeCell ref="D184:F184"/>
    <mergeCell ref="D173:F173"/>
    <mergeCell ref="D174:F174"/>
    <mergeCell ref="D175:F175"/>
    <mergeCell ref="D176:F176"/>
    <mergeCell ref="D177:F177"/>
    <mergeCell ref="D178:F178"/>
    <mergeCell ref="D167:F167"/>
    <mergeCell ref="D168:F168"/>
    <mergeCell ref="D169:F169"/>
    <mergeCell ref="D170:F170"/>
    <mergeCell ref="D171:F171"/>
    <mergeCell ref="D172:F172"/>
    <mergeCell ref="D161:F161"/>
    <mergeCell ref="D162:F162"/>
    <mergeCell ref="D163:F163"/>
    <mergeCell ref="D164:F164"/>
    <mergeCell ref="D165:F165"/>
    <mergeCell ref="D166:F166"/>
    <mergeCell ref="D155:F155"/>
    <mergeCell ref="D156:F156"/>
    <mergeCell ref="D157:F157"/>
    <mergeCell ref="D158:F158"/>
    <mergeCell ref="D159:F159"/>
    <mergeCell ref="D160:F160"/>
    <mergeCell ref="D149:F149"/>
    <mergeCell ref="D150:F150"/>
    <mergeCell ref="D151:F151"/>
    <mergeCell ref="D152:F152"/>
    <mergeCell ref="D153:F153"/>
    <mergeCell ref="D154:F154"/>
    <mergeCell ref="D143:F143"/>
    <mergeCell ref="D144:F144"/>
    <mergeCell ref="D145:F145"/>
    <mergeCell ref="D146:F146"/>
    <mergeCell ref="D147:F147"/>
    <mergeCell ref="D148:F148"/>
    <mergeCell ref="D137:F137"/>
    <mergeCell ref="D138:F138"/>
    <mergeCell ref="D139:F139"/>
    <mergeCell ref="D140:F140"/>
    <mergeCell ref="D141:F141"/>
    <mergeCell ref="D142:F142"/>
    <mergeCell ref="D131:F131"/>
    <mergeCell ref="D132:F132"/>
    <mergeCell ref="D133:F133"/>
    <mergeCell ref="D134:F134"/>
    <mergeCell ref="D135:F135"/>
    <mergeCell ref="D136:F136"/>
    <mergeCell ref="D125:F125"/>
    <mergeCell ref="D126:F126"/>
    <mergeCell ref="D127:F127"/>
    <mergeCell ref="D128:F128"/>
    <mergeCell ref="D129:F129"/>
    <mergeCell ref="D130:F130"/>
    <mergeCell ref="D119:F119"/>
    <mergeCell ref="D120:F120"/>
    <mergeCell ref="D121:F121"/>
    <mergeCell ref="D122:F122"/>
    <mergeCell ref="D123:F123"/>
    <mergeCell ref="D124:F124"/>
    <mergeCell ref="D113:F113"/>
    <mergeCell ref="D114:F114"/>
    <mergeCell ref="D115:F115"/>
    <mergeCell ref="D116:F116"/>
    <mergeCell ref="D117:F117"/>
    <mergeCell ref="D118:F118"/>
    <mergeCell ref="D107:F107"/>
    <mergeCell ref="D108:F108"/>
    <mergeCell ref="D109:F109"/>
    <mergeCell ref="D110:F110"/>
    <mergeCell ref="D111:F111"/>
    <mergeCell ref="D112:F112"/>
    <mergeCell ref="D101:F101"/>
    <mergeCell ref="D102:F102"/>
    <mergeCell ref="D103:F103"/>
    <mergeCell ref="D104:F104"/>
    <mergeCell ref="D105:F105"/>
    <mergeCell ref="D106:F106"/>
    <mergeCell ref="D95:F95"/>
    <mergeCell ref="D96:F96"/>
    <mergeCell ref="D97:F97"/>
    <mergeCell ref="D98:F98"/>
    <mergeCell ref="D99:F99"/>
    <mergeCell ref="D100:F100"/>
    <mergeCell ref="C87:L87"/>
    <mergeCell ref="I88:J88"/>
    <mergeCell ref="K88:L88"/>
    <mergeCell ref="C91:L91"/>
    <mergeCell ref="C92:L92"/>
    <mergeCell ref="D94:F94"/>
    <mergeCell ref="D82:E82"/>
    <mergeCell ref="F82:H82"/>
    <mergeCell ref="I82:L82"/>
    <mergeCell ref="F83:H84"/>
    <mergeCell ref="I83:L84"/>
    <mergeCell ref="C86:L86"/>
    <mergeCell ref="D80:E80"/>
    <mergeCell ref="F80:H80"/>
    <mergeCell ref="I80:L80"/>
    <mergeCell ref="D81:E81"/>
    <mergeCell ref="F81:H81"/>
    <mergeCell ref="I81:L81"/>
    <mergeCell ref="D78:E78"/>
    <mergeCell ref="F78:H78"/>
    <mergeCell ref="I78:L78"/>
    <mergeCell ref="D79:E79"/>
    <mergeCell ref="F79:H79"/>
    <mergeCell ref="I79:L79"/>
    <mergeCell ref="D76:E76"/>
    <mergeCell ref="F76:H76"/>
    <mergeCell ref="I76:L76"/>
    <mergeCell ref="D77:E77"/>
    <mergeCell ref="F77:H77"/>
    <mergeCell ref="I77:L77"/>
    <mergeCell ref="C3:L3"/>
    <mergeCell ref="C51:L51"/>
    <mergeCell ref="C74:L74"/>
    <mergeCell ref="D75:E75"/>
    <mergeCell ref="F75:H75"/>
    <mergeCell ref="I75:L75"/>
  </mergeCells>
  <conditionalFormatting sqref="C94:C225">
    <cfRule type="duplicateValues" dxfId="34" priority="1"/>
  </conditionalFormatting>
  <dataValidations count="3">
    <dataValidation type="list" allowBlank="1" showInputMessage="1" sqref="M4 M52 M75 M86 M92" xr:uid="{93246516-43F9-460C-8F77-F16625D96024}">
      <formula1>"1000,10000,25000,50000,100000"</formula1>
    </dataValidation>
    <dataValidation type="list" allowBlank="1" showInputMessage="1" showErrorMessage="1" sqref="C2" xr:uid="{4016047C-E750-4ABA-83B4-473546577312}">
      <formula1>PERIODOS</formula1>
    </dataValidation>
    <dataValidation type="list" allowBlank="1" showInputMessage="1" showErrorMessage="1" sqref="D2" xr:uid="{5113C197-8EEA-48D8-997F-D982D7ABEB25}">
      <formula1>INDIRECT(SUBSTITUTE(C2, "","_"))</formula1>
    </dataValidation>
  </dataValidations>
  <pageMargins left="0.25" right="0.25" top="0.24" bottom="0.27" header="0.3" footer="0.23"/>
  <pageSetup scale="65" fitToHeight="0" orientation="portrait" horizontalDpi="429496729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7739A734-DD0C-4477-B042-65323887509C}">
          <x14:formula1>
            <xm:f>TABLAS!$CB$2:$CB$10</xm:f>
          </x14:formula1>
          <xm:sqref>D1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FAF76-F1D6-4AE2-B4F5-19E67CC46FFA}">
  <sheetPr codeName="Hoja32">
    <tabColor rgb="FF7030A0"/>
    <pageSetUpPr fitToPage="1"/>
  </sheetPr>
  <dimension ref="A1:Y124"/>
  <sheetViews>
    <sheetView showGridLines="0" workbookViewId="0">
      <selection activeCell="B3" sqref="B3"/>
    </sheetView>
  </sheetViews>
  <sheetFormatPr baseColWidth="10" defaultColWidth="11.42578125" defaultRowHeight="15" x14ac:dyDescent="0.25"/>
  <cols>
    <col min="1" max="1" width="11.42578125" style="455" customWidth="1"/>
    <col min="2" max="2" width="14.85546875" style="455" customWidth="1"/>
    <col min="3" max="6" width="11.42578125" style="455" customWidth="1"/>
    <col min="7" max="7" width="14" style="455" customWidth="1"/>
    <col min="8" max="8" width="7.7109375" style="455" customWidth="1"/>
    <col min="9" max="9" width="15.140625" style="455" customWidth="1"/>
    <col min="10" max="10" width="13.42578125" style="455" customWidth="1"/>
    <col min="11" max="12" width="13.140625" style="455" customWidth="1"/>
    <col min="13" max="13" width="11.5703125" style="455" bestFit="1" customWidth="1"/>
    <col min="14" max="14" width="14" style="455" customWidth="1"/>
    <col min="15" max="15" width="19.5703125" style="458" customWidth="1"/>
    <col min="16" max="16" width="17.28515625" style="458" customWidth="1"/>
    <col min="17" max="18" width="19" style="458" customWidth="1"/>
    <col min="19" max="19" width="12.42578125" style="458" customWidth="1"/>
    <col min="20" max="20" width="12.140625" style="458" customWidth="1"/>
    <col min="21" max="21" width="21.28515625" style="458" customWidth="1"/>
    <col min="22" max="22" width="14.140625" style="458" customWidth="1"/>
    <col min="23" max="23" width="11.7109375" style="458" customWidth="1"/>
    <col min="24" max="24" width="6.85546875" style="458" customWidth="1"/>
    <col min="25" max="25" width="6.42578125" style="458" customWidth="1"/>
  </cols>
  <sheetData>
    <row r="1" spans="1:25" ht="31.5" x14ac:dyDescent="0.35">
      <c r="B1" s="456"/>
      <c r="C1" s="456"/>
      <c r="D1" s="456"/>
      <c r="E1" s="456"/>
      <c r="F1" s="457" t="s">
        <v>1374</v>
      </c>
      <c r="G1" s="456"/>
      <c r="H1" s="456"/>
      <c r="I1" s="456"/>
      <c r="J1" s="456"/>
      <c r="K1" s="456"/>
      <c r="L1" s="258"/>
      <c r="M1"/>
      <c r="Q1" s="259" t="s">
        <v>1332</v>
      </c>
      <c r="R1" s="260" t="str">
        <f>IF(A$3="ANUAL","1/1/"&amp;B2,IF(A$3="MESES", TABLAS!BK12,TABLAS!BL13))</f>
        <v>1/09/2024</v>
      </c>
      <c r="T1" s="459" t="s">
        <v>1375</v>
      </c>
      <c r="U1" s="459" t="s">
        <v>4</v>
      </c>
      <c r="V1" s="459" t="s">
        <v>1376</v>
      </c>
      <c r="W1" s="459" t="s">
        <v>56</v>
      </c>
      <c r="X1" s="460" t="s">
        <v>1377</v>
      </c>
      <c r="Y1" s="460" t="s">
        <v>1378</v>
      </c>
    </row>
    <row r="2" spans="1:25" ht="21" x14ac:dyDescent="0.35">
      <c r="A2" s="461" t="s">
        <v>1330</v>
      </c>
      <c r="B2" s="462">
        <v>2024</v>
      </c>
      <c r="C2" s="456"/>
      <c r="D2" s="456"/>
      <c r="E2" s="456"/>
      <c r="F2" s="457" t="str">
        <f>"RUC: "&amp;[1]ADMI!J14</f>
        <v xml:space="preserve">RUC: </v>
      </c>
      <c r="G2" s="456"/>
      <c r="H2" s="456"/>
      <c r="I2" s="456"/>
      <c r="J2" s="456"/>
      <c r="K2" s="456"/>
      <c r="L2" s="258"/>
      <c r="M2"/>
      <c r="Q2" s="259" t="s">
        <v>1333</v>
      </c>
      <c r="R2" s="260">
        <f>IF(A$3="ANUAL","31/12/"&amp;B2,TABLAS!BL12)</f>
        <v>45565</v>
      </c>
      <c r="T2" s="5" t="s">
        <v>10</v>
      </c>
      <c r="U2" s="5" t="s">
        <v>77</v>
      </c>
      <c r="V2" s="5" t="s">
        <v>11</v>
      </c>
      <c r="W2" s="5" t="str">
        <f>MID(T2,1,2)&amp;MID(U2,1,2)&amp;MID(V2,1,2)</f>
        <v>010101</v>
      </c>
      <c r="X2">
        <v>500</v>
      </c>
      <c r="Y2">
        <v>507</v>
      </c>
    </row>
    <row r="3" spans="1:25" ht="27.75" customHeight="1" x14ac:dyDescent="0.25">
      <c r="A3" s="461" t="s">
        <v>32</v>
      </c>
      <c r="B3" s="463" t="s">
        <v>241</v>
      </c>
      <c r="N3"/>
      <c r="T3" s="5" t="s">
        <v>10</v>
      </c>
      <c r="U3" s="5" t="s">
        <v>148</v>
      </c>
      <c r="V3" s="5" t="s">
        <v>11</v>
      </c>
      <c r="W3" s="5" t="str">
        <f t="shared" ref="W3:W55" si="0">MID(T3,1,2)&amp;MID(U3,1,2)&amp;MID(V3,1,2)</f>
        <v>010401</v>
      </c>
      <c r="X3">
        <v>510</v>
      </c>
      <c r="Y3">
        <v>517</v>
      </c>
    </row>
    <row r="4" spans="1:25" x14ac:dyDescent="0.25">
      <c r="A4" s="464" t="s">
        <v>1379</v>
      </c>
      <c r="B4" s="465"/>
      <c r="C4" s="465"/>
      <c r="D4" s="465"/>
      <c r="E4" s="465"/>
      <c r="F4" s="465"/>
      <c r="G4" s="465"/>
      <c r="H4" s="466"/>
      <c r="I4" s="467" t="s">
        <v>1380</v>
      </c>
      <c r="J4" s="468"/>
      <c r="K4" s="469" t="s">
        <v>1381</v>
      </c>
      <c r="L4" s="469"/>
      <c r="M4" s="470" t="s">
        <v>1382</v>
      </c>
      <c r="N4" s="471"/>
      <c r="T4" s="5" t="s">
        <v>134</v>
      </c>
      <c r="U4" s="5" t="s">
        <v>77</v>
      </c>
      <c r="V4" s="5" t="s">
        <v>11</v>
      </c>
      <c r="W4" s="5" t="str">
        <f t="shared" si="0"/>
        <v>030101</v>
      </c>
      <c r="X4">
        <v>501</v>
      </c>
      <c r="Y4">
        <v>506</v>
      </c>
    </row>
    <row r="5" spans="1:25" x14ac:dyDescent="0.25">
      <c r="A5" s="472" t="s">
        <v>1383</v>
      </c>
      <c r="B5" s="473"/>
      <c r="C5" s="473"/>
      <c r="D5" s="473"/>
      <c r="E5" s="473"/>
      <c r="F5" s="473"/>
      <c r="G5" s="473"/>
      <c r="H5" s="473"/>
      <c r="I5" s="473"/>
      <c r="J5" s="474"/>
      <c r="K5" s="475" t="s">
        <v>1384</v>
      </c>
      <c r="L5" s="475"/>
      <c r="M5" s="476" t="s">
        <v>1383</v>
      </c>
      <c r="N5" s="477"/>
      <c r="T5" s="5" t="s">
        <v>134</v>
      </c>
      <c r="U5" s="5" t="s">
        <v>148</v>
      </c>
      <c r="V5" s="5" t="s">
        <v>11</v>
      </c>
      <c r="W5" s="5" t="str">
        <f t="shared" si="0"/>
        <v>030401</v>
      </c>
      <c r="X5">
        <v>511</v>
      </c>
      <c r="Y5">
        <v>516</v>
      </c>
    </row>
    <row r="6" spans="1:25" x14ac:dyDescent="0.25">
      <c r="A6" s="478" t="s">
        <v>1385</v>
      </c>
      <c r="B6" s="479"/>
      <c r="C6" s="479"/>
      <c r="D6" s="479"/>
      <c r="E6" s="479"/>
      <c r="F6" s="479"/>
      <c r="G6" s="479"/>
      <c r="H6" s="480"/>
      <c r="I6" s="481" t="s">
        <v>1386</v>
      </c>
      <c r="J6" s="482">
        <f>IF(O6="SI",SUMIFS(VENTAS!K:K,VENTAS!U:U,"&gt;="&amp;$R$1,VENTAS!U:U,"&lt;="&amp;$R$2,VENTAS!E:E,"&lt;&gt;"&amp;"04*")+SUMIFS(VENTAS!L:L,VENTAS!U:U,"&gt;="&amp;$R$1,VENTAS!U:U,"&lt;="&amp;$R$2,VENTAS!E:E,"&lt;&gt;"&amp;"04*"),0)</f>
        <v>0</v>
      </c>
      <c r="K6" s="481" t="s">
        <v>1387</v>
      </c>
      <c r="L6" s="483">
        <f>IF(O6="SI",J6-SUMIFS(VENTAS!K:K,VENTAS!U:U,"&gt;="&amp;$R$1,VENTAS!U:U,"&lt;="&amp;$R$2,VENTAS!E:E,"="&amp;"04*")-SUMIFS(VENTAS!L:L,VENTAS!U:U,"&gt;="&amp;$R$1,VENTAS!U:U,"&lt;="&amp;$R$2,VENTAS!E:E,"="&amp;"04*"),0)</f>
        <v>0</v>
      </c>
      <c r="M6" s="481" t="s">
        <v>1033</v>
      </c>
      <c r="N6" s="484">
        <f>ROUND(ROUND(L6,2)*0.15,2)</f>
        <v>0</v>
      </c>
      <c r="O6" s="459" t="s">
        <v>95</v>
      </c>
      <c r="T6" s="5" t="s">
        <v>192</v>
      </c>
      <c r="U6" s="5" t="s">
        <v>77</v>
      </c>
      <c r="V6" s="5" t="s">
        <v>11</v>
      </c>
      <c r="W6" s="5" t="str">
        <f t="shared" si="0"/>
        <v>060101</v>
      </c>
      <c r="X6">
        <v>500</v>
      </c>
      <c r="Y6">
        <v>507</v>
      </c>
    </row>
    <row r="7" spans="1:25" x14ac:dyDescent="0.25">
      <c r="A7" s="478" t="s">
        <v>1388</v>
      </c>
      <c r="B7" s="479"/>
      <c r="C7" s="479"/>
      <c r="D7" s="479"/>
      <c r="E7" s="479"/>
      <c r="F7" s="479"/>
      <c r="G7" s="479"/>
      <c r="H7" s="480"/>
      <c r="I7" s="481" t="s">
        <v>1004</v>
      </c>
      <c r="J7" s="482">
        <f>IF(O7="SI",SUMIFS(VENTAS!K:K,VENTAS!U:U,"&gt;="&amp;$R$1,VENTAS!U:U,"&lt;="&amp;$R$2,VENTAS!E:E,"&lt;&gt;"&amp;"04*")+SUMIFS(VENTAS!L:L,VENTAS!U:U,"&gt;="&amp;$R$1,VENTAS!U:U,"&lt;="&amp;$R$2,VENTAS!E:E,"&lt;&gt;"&amp;"04*"),0)</f>
        <v>0</v>
      </c>
      <c r="K7" s="481" t="s">
        <v>1019</v>
      </c>
      <c r="L7" s="483">
        <f>IF(O7="SI",J7-SUMIFS(VENTAS!K:K,VENTAS!U:U,"&gt;="&amp;$R$1,VENTAS!U:U,"&lt;="&amp;$R$2,VENTAS!E:E,"="&amp;"04*")-SUMIFS(VENTAS!L:L,VENTAS!U:U,"&gt;="&amp;$R$1,VENTAS!U:U,"&lt;="&amp;$R$2,VENTAS!E:E,"="&amp;"04*"),0)</f>
        <v>0</v>
      </c>
      <c r="M7" s="481" t="s">
        <v>1035</v>
      </c>
      <c r="N7" s="484">
        <f>ROUND(ROUND(L7,2)*0.15,2)</f>
        <v>0</v>
      </c>
      <c r="O7" s="459"/>
      <c r="T7" s="5" t="s">
        <v>192</v>
      </c>
      <c r="U7" s="5" t="s">
        <v>148</v>
      </c>
      <c r="V7" s="5" t="s">
        <v>11</v>
      </c>
      <c r="W7" s="5" t="str">
        <f t="shared" si="0"/>
        <v>060401</v>
      </c>
      <c r="X7">
        <v>510</v>
      </c>
      <c r="Y7">
        <v>517</v>
      </c>
    </row>
    <row r="8" spans="1:25" x14ac:dyDescent="0.25">
      <c r="A8" s="485" t="s">
        <v>1389</v>
      </c>
      <c r="B8" s="486"/>
      <c r="C8" s="486"/>
      <c r="D8" s="486"/>
      <c r="E8" s="486"/>
      <c r="F8" s="486"/>
      <c r="G8" s="486"/>
      <c r="H8" s="486"/>
      <c r="I8" s="487" t="s">
        <v>1039</v>
      </c>
      <c r="J8" s="488">
        <f>IF(O8="SI",SUMIFS(VENTAS!K:K,VENTAS!U:U,"&gt;="&amp;$R$1,VENTAS!U:U,"&lt;="&amp;$R$2,VENTAS!E:E,"&lt;&gt;"&amp;"04*")+SUMIFS(VENTAS!L:L,VENTAS!U:U,"&gt;="&amp;$R$1,VENTAS!U:U,"&lt;="&amp;$R$2,VENTAS!E:E,"&lt;&gt;"&amp;"04*"),0)</f>
        <v>0</v>
      </c>
      <c r="K8" s="487" t="s">
        <v>1059</v>
      </c>
      <c r="L8" s="489">
        <f>IF(O8="SI",J8-SUMIFS(VENTAS!K:K,VENTAS!U:U,"&gt;="&amp;$R$1,VENTAS!U:U,"&lt;="&amp;$R$2,VENTAS!E:E,"="&amp;"04*")-SUMIFS(VENTAS!L:L,VENTAS!U:U,"&gt;="&amp;$R$1,VENTAS!U:U,"&lt;="&amp;$R$2,VENTAS!E:E,"="&amp;"04*"),0)</f>
        <v>0</v>
      </c>
      <c r="M8" s="490" t="s">
        <v>1077</v>
      </c>
      <c r="N8" s="491">
        <f>ROUND(ROUND(L8,2)*0.05,2)</f>
        <v>0</v>
      </c>
      <c r="O8" s="459"/>
      <c r="T8" s="492" t="s">
        <v>109</v>
      </c>
      <c r="U8" s="492" t="s">
        <v>101</v>
      </c>
      <c r="V8" s="492" t="s">
        <v>11</v>
      </c>
      <c r="W8" s="5" t="str">
        <f t="shared" si="0"/>
        <v>020201</v>
      </c>
      <c r="X8"/>
      <c r="Y8" s="493">
        <v>508</v>
      </c>
    </row>
    <row r="9" spans="1:25" x14ac:dyDescent="0.25">
      <c r="A9" s="494" t="s">
        <v>1390</v>
      </c>
      <c r="B9" s="495"/>
      <c r="C9" s="495"/>
      <c r="D9" s="495"/>
      <c r="E9" s="495"/>
      <c r="F9" s="495"/>
      <c r="G9" s="495"/>
      <c r="H9" s="495"/>
      <c r="I9" s="496" t="s">
        <v>1037</v>
      </c>
      <c r="J9" s="497">
        <v>0</v>
      </c>
      <c r="K9" s="498" t="s">
        <v>1391</v>
      </c>
      <c r="L9" s="499"/>
      <c r="M9" s="496" t="s">
        <v>1392</v>
      </c>
      <c r="N9" s="497">
        <v>0</v>
      </c>
      <c r="T9" s="5"/>
      <c r="U9" s="5"/>
      <c r="V9" s="5"/>
      <c r="W9" s="5" t="str">
        <f t="shared" si="0"/>
        <v/>
      </c>
      <c r="X9"/>
      <c r="Y9"/>
    </row>
    <row r="10" spans="1:25" x14ac:dyDescent="0.25">
      <c r="A10" s="494" t="s">
        <v>1393</v>
      </c>
      <c r="B10" s="495"/>
      <c r="C10" s="495"/>
      <c r="D10" s="495"/>
      <c r="E10" s="495"/>
      <c r="F10" s="495"/>
      <c r="G10" s="495"/>
      <c r="H10" s="495"/>
      <c r="I10" s="481" t="s">
        <v>1006</v>
      </c>
      <c r="J10" s="482">
        <f>IF(O10="SI",SUMIFS(VENTAS!I:I,VENTAS!U:U,"&gt;="&amp;$R$1,VENTAS!U:U,"&lt;="&amp;$R$2,VENTAS!E:E,"&lt;&gt;"&amp;"04*")+SUMIFS(VENTAS!J:J,VENTAS!U:U,"&gt;="&amp;$R$1,VENTAS!U:U,"&lt;="&amp;$R$2,VENTAS!E:E,"&lt;&gt;"&amp;"04*"),0)</f>
        <v>0</v>
      </c>
      <c r="K10" s="481" t="s">
        <v>1021</v>
      </c>
      <c r="L10" s="483">
        <f>IF(O10="SI",IF(J10=0,0,J10-SUMIFS(VENTAS!I:I,VENTAS!U:U,"&gt;="&amp;$R$1,VENTAS!U:U,"&lt;="&amp;$R$2,VENTAS!E:E,"="&amp;"04*")-SUMIFS(VENTAS!J:J,VENTAS!U:U,"&gt;="&amp;$R$1,VENTAS!U:U,"&lt;="&amp;$R$2,VENTAS!E:E,"="&amp;"04*")),0)</f>
        <v>0</v>
      </c>
      <c r="M10" s="500" t="s">
        <v>1383</v>
      </c>
      <c r="N10" s="501"/>
      <c r="O10" s="459" t="s">
        <v>95</v>
      </c>
      <c r="T10" s="5"/>
      <c r="U10" s="5"/>
      <c r="V10" s="5"/>
      <c r="W10" s="5" t="str">
        <f t="shared" si="0"/>
        <v/>
      </c>
      <c r="X10"/>
      <c r="Y10"/>
    </row>
    <row r="11" spans="1:25" x14ac:dyDescent="0.25">
      <c r="A11" s="494" t="s">
        <v>1394</v>
      </c>
      <c r="B11" s="495"/>
      <c r="C11" s="495"/>
      <c r="D11" s="495"/>
      <c r="E11" s="495"/>
      <c r="F11" s="495"/>
      <c r="G11" s="495"/>
      <c r="H11" s="495"/>
      <c r="I11" s="481" t="s">
        <v>1008</v>
      </c>
      <c r="J11" s="482">
        <f>IF(O11="SI",SUMIFS(VENTAS!I:I,VENTAS!U:U,"&gt;="&amp;$R$1,VENTAS!U:U,"&lt;="&amp;$R$2,VENTAS!E:E,"&lt;&gt;"&amp;"04*")+SUMIFS(VENTAS!J:J,VENTAS!U:U,"&gt;="&amp;$R$1,VENTAS!U:U,"&lt;="&amp;$R$2,VENTAS!E:E,"&lt;&gt;"&amp;"04*"),0)</f>
        <v>0</v>
      </c>
      <c r="K11" s="481" t="s">
        <v>1023</v>
      </c>
      <c r="L11" s="483">
        <f>IF(O11="SI",IF(J11=0,0,J11-SUMIFS(VENTAS!I:I,VENTAS!U:U,"&gt;="&amp;$R$1,VENTAS!U:U,"&lt;="&amp;$R$2,VENTAS!E:E,"="&amp;"04*")-SUMIFS(VENTAS!J:J,VENTAS!U:U,"&gt;="&amp;$R$1,VENTAS!U:U,"&lt;="&amp;$R$2,VENTAS!E:E,"="&amp;"04*")),0)</f>
        <v>0</v>
      </c>
      <c r="M11" s="500" t="s">
        <v>1383</v>
      </c>
      <c r="N11" s="501"/>
      <c r="O11" s="459"/>
      <c r="T11" s="5"/>
      <c r="U11" s="5"/>
      <c r="V11" s="5"/>
      <c r="W11" s="5" t="str">
        <f t="shared" si="0"/>
        <v/>
      </c>
      <c r="X11"/>
      <c r="Y11"/>
    </row>
    <row r="12" spans="1:25" x14ac:dyDescent="0.25">
      <c r="A12" s="494" t="s">
        <v>1395</v>
      </c>
      <c r="B12" s="495"/>
      <c r="C12" s="495"/>
      <c r="D12" s="495"/>
      <c r="E12" s="495"/>
      <c r="F12" s="495"/>
      <c r="G12" s="495"/>
      <c r="H12" s="495"/>
      <c r="I12" s="481" t="s">
        <v>1010</v>
      </c>
      <c r="J12" s="482">
        <f>IF(O12="SI",SUMIFS(VENTAS!I:I,VENTAS!U:U,"&gt;="&amp;$R$1,VENTAS!U:U,"&lt;="&amp;$R$2,VENTAS!E:E,"&lt;&gt;"&amp;"04*")+SUMIFS(VENTAS!J:J,VENTAS!U:U,"&gt;="&amp;$R$1,VENTAS!U:U,"&lt;="&amp;$R$2,VENTAS!E:E,"&lt;&gt;"&amp;"04*"),0)</f>
        <v>0</v>
      </c>
      <c r="K12" s="481" t="s">
        <v>1025</v>
      </c>
      <c r="L12" s="483">
        <f>IF(O12="SI",IF(J12=0,0,J12-SUMIFS(VENTAS!I:I,VENTAS!U:U,"&gt;="&amp;$R$1,VENTAS!U:U,"&lt;="&amp;$R$2,VENTAS!E:E,"="&amp;"04*")-SUMIFS(VENTAS!J:J,VENTAS!U:U,"&gt;="&amp;$R$1,VENTAS!U:U,"&lt;="&amp;$R$2,VENTAS!E:E,"="&amp;"04*")),0)</f>
        <v>0</v>
      </c>
      <c r="M12" s="500" t="s">
        <v>1383</v>
      </c>
      <c r="N12" s="501"/>
      <c r="O12" s="459"/>
      <c r="T12" s="5"/>
      <c r="U12" s="5"/>
      <c r="V12" s="5"/>
      <c r="W12" s="5" t="str">
        <f t="shared" si="0"/>
        <v/>
      </c>
      <c r="X12"/>
      <c r="Y12"/>
    </row>
    <row r="13" spans="1:25" x14ac:dyDescent="0.25">
      <c r="A13" s="494" t="s">
        <v>1396</v>
      </c>
      <c r="B13" s="495"/>
      <c r="C13" s="495"/>
      <c r="D13" s="495"/>
      <c r="E13" s="495"/>
      <c r="F13" s="495"/>
      <c r="G13" s="495"/>
      <c r="H13" s="495"/>
      <c r="I13" s="481" t="s">
        <v>1012</v>
      </c>
      <c r="J13" s="482">
        <f>IF(O13="SI",SUMIFS(VENTAS!I:I,VENTAS!U:U,"&gt;="&amp;$R$1,VENTAS!U:U,"&lt;="&amp;$R$2,VENTAS!E:E,"&lt;&gt;"&amp;"04*")+SUMIFS(VENTAS!J:J,VENTAS!U:U,"&gt;="&amp;$R$1,VENTAS!U:U,"&lt;="&amp;$R$2,VENTAS!E:E,"&lt;&gt;"&amp;"04*"),0)</f>
        <v>0</v>
      </c>
      <c r="K13" s="481" t="s">
        <v>1027</v>
      </c>
      <c r="L13" s="483">
        <f>IF(O13="SI",IF(J13=0,0,J13-SUMIFS(VENTAS!I:I,VENTAS!U:U,"&gt;="&amp;$R$1,VENTAS!U:U,"&lt;="&amp;$R$2,VENTAS!E:E,"="&amp;"04*")-SUMIFS(VENTAS!J:J,VENTAS!U:U,"&gt;="&amp;$R$1,VENTAS!U:U,"&lt;="&amp;$R$2,VENTAS!E:E,"="&amp;"04*")),0)</f>
        <v>0</v>
      </c>
      <c r="M13" s="500" t="s">
        <v>1383</v>
      </c>
      <c r="N13" s="501"/>
      <c r="O13" s="459"/>
      <c r="T13" s="5"/>
      <c r="U13" s="5"/>
      <c r="V13" s="5"/>
      <c r="W13" s="5" t="str">
        <f t="shared" si="0"/>
        <v/>
      </c>
      <c r="X13"/>
      <c r="Y13"/>
    </row>
    <row r="14" spans="1:25" x14ac:dyDescent="0.25">
      <c r="A14" s="494" t="s">
        <v>1397</v>
      </c>
      <c r="B14" s="495"/>
      <c r="C14" s="495"/>
      <c r="D14" s="495"/>
      <c r="E14" s="495"/>
      <c r="F14" s="495"/>
      <c r="G14" s="495"/>
      <c r="H14" s="495"/>
      <c r="I14" s="481" t="s">
        <v>1014</v>
      </c>
      <c r="J14" s="482"/>
      <c r="K14" s="481" t="s">
        <v>587</v>
      </c>
      <c r="L14" s="502"/>
      <c r="M14" s="500" t="s">
        <v>1383</v>
      </c>
      <c r="N14" s="501"/>
      <c r="T14" s="5"/>
      <c r="U14" s="5"/>
      <c r="V14" s="5"/>
      <c r="W14" s="5" t="str">
        <f t="shared" si="0"/>
        <v/>
      </c>
      <c r="X14"/>
      <c r="Y14"/>
    </row>
    <row r="15" spans="1:25" x14ac:dyDescent="0.25">
      <c r="A15" s="494" t="s">
        <v>1398</v>
      </c>
      <c r="B15" s="495"/>
      <c r="C15" s="495"/>
      <c r="D15" s="495"/>
      <c r="E15" s="495"/>
      <c r="F15" s="495"/>
      <c r="G15" s="495"/>
      <c r="H15" s="495"/>
      <c r="I15" s="481" t="s">
        <v>1016</v>
      </c>
      <c r="J15" s="482"/>
      <c r="K15" s="481" t="s">
        <v>1399</v>
      </c>
      <c r="L15" s="502"/>
      <c r="M15" s="500" t="s">
        <v>1383</v>
      </c>
      <c r="N15" s="501"/>
      <c r="T15" s="5"/>
      <c r="U15" s="5"/>
      <c r="V15" s="5"/>
      <c r="W15" s="5" t="str">
        <f t="shared" si="0"/>
        <v/>
      </c>
      <c r="X15"/>
      <c r="Y15"/>
    </row>
    <row r="16" spans="1:25" x14ac:dyDescent="0.25">
      <c r="A16" s="503" t="s">
        <v>1400</v>
      </c>
      <c r="B16" s="504"/>
      <c r="C16" s="504"/>
      <c r="D16" s="504"/>
      <c r="E16" s="504"/>
      <c r="F16" s="504"/>
      <c r="G16" s="504"/>
      <c r="H16" s="504"/>
      <c r="I16" s="505" t="s">
        <v>1401</v>
      </c>
      <c r="J16" s="506">
        <f>SUM(J6:J8,J10:J15)</f>
        <v>0</v>
      </c>
      <c r="K16" s="505" t="s">
        <v>1029</v>
      </c>
      <c r="L16" s="506">
        <f>SUM(L6:L8,L10:L15)</f>
        <v>0</v>
      </c>
      <c r="M16" s="505" t="s">
        <v>1047</v>
      </c>
      <c r="N16" s="506">
        <f>ROUND(SUM(N6:N8,N10:N15),2)</f>
        <v>0</v>
      </c>
      <c r="T16" s="5"/>
      <c r="U16" s="5"/>
      <c r="V16" s="5"/>
      <c r="W16" s="5" t="str">
        <f t="shared" si="0"/>
        <v/>
      </c>
      <c r="X16"/>
      <c r="Y16"/>
    </row>
    <row r="17" spans="1:25" ht="15" customHeight="1" x14ac:dyDescent="0.25">
      <c r="A17" s="507" t="s">
        <v>1402</v>
      </c>
      <c r="B17" s="508"/>
      <c r="C17" s="508"/>
      <c r="D17" s="508"/>
      <c r="E17" s="508"/>
      <c r="F17" s="508"/>
      <c r="G17" s="508"/>
      <c r="H17" s="508"/>
      <c r="I17" s="481" t="s">
        <v>1051</v>
      </c>
      <c r="J17" s="502"/>
      <c r="K17" s="481" t="s">
        <v>714</v>
      </c>
      <c r="L17" s="502"/>
      <c r="M17" s="509" t="s">
        <v>1383</v>
      </c>
      <c r="N17" s="510"/>
      <c r="T17" s="5"/>
      <c r="U17" s="5"/>
      <c r="V17" s="5"/>
      <c r="W17" s="5" t="str">
        <f t="shared" si="0"/>
        <v/>
      </c>
      <c r="X17"/>
      <c r="Y17"/>
    </row>
    <row r="18" spans="1:25" x14ac:dyDescent="0.25">
      <c r="A18" s="494" t="s">
        <v>1403</v>
      </c>
      <c r="B18" s="495"/>
      <c r="C18" s="495"/>
      <c r="D18" s="495"/>
      <c r="E18" s="495"/>
      <c r="F18" s="495"/>
      <c r="G18" s="495"/>
      <c r="H18" s="495"/>
      <c r="I18" s="509" t="s">
        <v>1383</v>
      </c>
      <c r="J18" s="509"/>
      <c r="K18" s="481" t="s">
        <v>1071</v>
      </c>
      <c r="L18" s="502"/>
      <c r="M18" s="509" t="s">
        <v>1383</v>
      </c>
      <c r="N18" s="510"/>
      <c r="T18" s="5"/>
      <c r="U18" s="5"/>
      <c r="V18" s="5"/>
      <c r="W18" s="5" t="str">
        <f t="shared" si="0"/>
        <v/>
      </c>
      <c r="X18"/>
      <c r="Y18"/>
    </row>
    <row r="19" spans="1:25" x14ac:dyDescent="0.25">
      <c r="A19" s="494" t="s">
        <v>1404</v>
      </c>
      <c r="B19" s="495"/>
      <c r="C19" s="495"/>
      <c r="D19" s="495"/>
      <c r="E19" s="495"/>
      <c r="F19" s="495"/>
      <c r="G19" s="495"/>
      <c r="H19" s="495"/>
      <c r="I19" s="509" t="s">
        <v>1383</v>
      </c>
      <c r="J19" s="509"/>
      <c r="K19" s="481" t="s">
        <v>1073</v>
      </c>
      <c r="L19" s="502"/>
      <c r="M19" s="481" t="s">
        <v>1087</v>
      </c>
      <c r="N19" s="511"/>
      <c r="T19" s="5"/>
      <c r="U19" s="5"/>
      <c r="V19" s="5"/>
      <c r="W19" s="5" t="str">
        <f t="shared" si="0"/>
        <v/>
      </c>
      <c r="X19"/>
      <c r="Y19"/>
    </row>
    <row r="20" spans="1:25" x14ac:dyDescent="0.25">
      <c r="A20" s="494" t="s">
        <v>1405</v>
      </c>
      <c r="B20" s="495"/>
      <c r="C20" s="495"/>
      <c r="D20" s="495"/>
      <c r="E20" s="495"/>
      <c r="F20" s="495"/>
      <c r="G20" s="495"/>
      <c r="H20" s="495"/>
      <c r="I20" s="481" t="s">
        <v>1057</v>
      </c>
      <c r="J20" s="502"/>
      <c r="K20" s="481" t="s">
        <v>1075</v>
      </c>
      <c r="L20" s="502"/>
      <c r="M20" s="481" t="s">
        <v>663</v>
      </c>
      <c r="N20" s="511"/>
      <c r="T20" s="5"/>
      <c r="U20" s="5"/>
      <c r="V20" s="5"/>
      <c r="W20" s="5" t="str">
        <f t="shared" si="0"/>
        <v/>
      </c>
      <c r="X20"/>
      <c r="Y20"/>
    </row>
    <row r="21" spans="1:25" x14ac:dyDescent="0.25">
      <c r="A21" s="512" t="s">
        <v>1383</v>
      </c>
      <c r="B21" s="500"/>
      <c r="C21" s="500"/>
      <c r="D21" s="500"/>
      <c r="E21" s="500"/>
      <c r="F21" s="500"/>
      <c r="G21" s="500"/>
      <c r="H21" s="500"/>
      <c r="I21" s="500"/>
      <c r="J21" s="500"/>
      <c r="K21" s="500"/>
      <c r="L21" s="500"/>
      <c r="M21" s="500"/>
      <c r="N21" s="501"/>
      <c r="O21" s="513"/>
      <c r="P21" s="513"/>
      <c r="Q21" s="513"/>
      <c r="R21" s="513"/>
      <c r="S21" s="513"/>
      <c r="T21" s="5"/>
      <c r="U21" s="5"/>
      <c r="V21" s="5"/>
      <c r="W21" s="5" t="str">
        <f t="shared" si="0"/>
        <v/>
      </c>
      <c r="X21"/>
      <c r="Y21"/>
    </row>
    <row r="22" spans="1:25" x14ac:dyDescent="0.25">
      <c r="A22" s="514" t="s">
        <v>1406</v>
      </c>
      <c r="B22" s="515"/>
      <c r="C22" s="515"/>
      <c r="D22" s="515"/>
      <c r="E22" s="515"/>
      <c r="F22" s="515"/>
      <c r="G22" s="515"/>
      <c r="H22" s="515"/>
      <c r="I22" s="515"/>
      <c r="J22" s="515"/>
      <c r="K22" s="515"/>
      <c r="L22" s="515"/>
      <c r="M22" s="515"/>
      <c r="N22" s="516"/>
      <c r="O22" s="213"/>
      <c r="P22" s="213"/>
      <c r="Q22" s="213"/>
      <c r="R22" s="213"/>
      <c r="S22" s="213"/>
      <c r="T22" s="5"/>
      <c r="U22" s="5"/>
      <c r="V22" s="5"/>
      <c r="W22" s="5" t="str">
        <f t="shared" si="0"/>
        <v/>
      </c>
      <c r="X22"/>
      <c r="Y22"/>
    </row>
    <row r="23" spans="1:25" x14ac:dyDescent="0.25">
      <c r="A23" s="517" t="s">
        <v>1407</v>
      </c>
      <c r="B23" s="518"/>
      <c r="C23" s="518"/>
      <c r="D23" s="518"/>
      <c r="E23" s="518"/>
      <c r="F23" s="518"/>
      <c r="G23" s="518"/>
      <c r="H23" s="518"/>
      <c r="I23" s="518"/>
      <c r="J23" s="518"/>
      <c r="K23" s="518"/>
      <c r="L23" s="518"/>
      <c r="M23" s="481" t="s">
        <v>1408</v>
      </c>
      <c r="N23" s="519">
        <f>L6+L7-N24+L8</f>
        <v>0</v>
      </c>
      <c r="T23" s="5"/>
      <c r="U23" s="5"/>
      <c r="V23" s="5"/>
      <c r="W23" s="5" t="str">
        <f t="shared" si="0"/>
        <v/>
      </c>
      <c r="X23"/>
      <c r="Y23"/>
    </row>
    <row r="24" spans="1:25" x14ac:dyDescent="0.25">
      <c r="A24" s="517" t="s">
        <v>1409</v>
      </c>
      <c r="B24" s="518"/>
      <c r="C24" s="518"/>
      <c r="D24" s="518"/>
      <c r="E24" s="518"/>
      <c r="F24" s="518"/>
      <c r="G24" s="518"/>
      <c r="H24" s="518"/>
      <c r="I24" s="518"/>
      <c r="J24" s="518"/>
      <c r="K24" s="518"/>
      <c r="L24" s="518"/>
      <c r="M24" s="481" t="s">
        <v>1410</v>
      </c>
      <c r="N24" s="520"/>
      <c r="T24" s="5"/>
      <c r="U24" s="5"/>
      <c r="V24" s="5"/>
      <c r="W24" s="5" t="str">
        <f t="shared" si="0"/>
        <v/>
      </c>
      <c r="X24"/>
      <c r="Y24"/>
    </row>
    <row r="25" spans="1:25" x14ac:dyDescent="0.25">
      <c r="A25" s="517" t="s">
        <v>1411</v>
      </c>
      <c r="B25" s="518"/>
      <c r="C25" s="518"/>
      <c r="D25" s="518"/>
      <c r="E25" s="518"/>
      <c r="F25" s="518"/>
      <c r="G25" s="518"/>
      <c r="H25" s="518"/>
      <c r="I25" s="521" t="s">
        <v>1412</v>
      </c>
      <c r="J25" s="521"/>
      <c r="K25" s="521"/>
      <c r="L25" s="521"/>
      <c r="M25" s="481" t="s">
        <v>1413</v>
      </c>
      <c r="N25" s="519">
        <f>+N16</f>
        <v>0</v>
      </c>
      <c r="T25" s="5"/>
      <c r="U25" s="5"/>
      <c r="V25" s="5"/>
      <c r="W25" s="5" t="str">
        <f t="shared" si="0"/>
        <v/>
      </c>
      <c r="X25"/>
      <c r="Y25"/>
    </row>
    <row r="26" spans="1:25" x14ac:dyDescent="0.25">
      <c r="A26" s="517" t="s">
        <v>1414</v>
      </c>
      <c r="B26" s="518"/>
      <c r="C26" s="518"/>
      <c r="D26" s="518"/>
      <c r="E26" s="518"/>
      <c r="F26" s="518"/>
      <c r="G26" s="518"/>
      <c r="H26" s="518"/>
      <c r="I26" s="521" t="s">
        <v>1415</v>
      </c>
      <c r="J26" s="521"/>
      <c r="K26" s="521"/>
      <c r="L26" s="521"/>
      <c r="M26" s="481" t="s">
        <v>1416</v>
      </c>
      <c r="N26" s="511"/>
      <c r="T26" s="5"/>
      <c r="U26" s="5"/>
      <c r="V26" s="5"/>
      <c r="W26" s="5" t="str">
        <f t="shared" si="0"/>
        <v/>
      </c>
      <c r="X26"/>
      <c r="Y26"/>
    </row>
    <row r="27" spans="1:25" ht="15" customHeight="1" x14ac:dyDescent="0.25">
      <c r="A27" s="522" t="s">
        <v>1417</v>
      </c>
      <c r="B27" s="523"/>
      <c r="C27" s="523"/>
      <c r="D27" s="523"/>
      <c r="E27" s="523"/>
      <c r="F27" s="523"/>
      <c r="G27" s="523"/>
      <c r="H27" s="523"/>
      <c r="I27" s="523"/>
      <c r="J27" s="523"/>
      <c r="K27" s="523"/>
      <c r="L27" s="524"/>
      <c r="M27" s="481" t="s">
        <v>1418</v>
      </c>
      <c r="N27" s="525">
        <f>N25-(N24*0.15)</f>
        <v>0</v>
      </c>
      <c r="T27" s="5"/>
      <c r="U27" s="5"/>
      <c r="V27" s="5"/>
      <c r="W27" s="5" t="str">
        <f t="shared" si="0"/>
        <v/>
      </c>
      <c r="X27"/>
      <c r="Y27"/>
    </row>
    <row r="28" spans="1:25" x14ac:dyDescent="0.25">
      <c r="A28" s="517" t="s">
        <v>1419</v>
      </c>
      <c r="B28" s="518"/>
      <c r="C28" s="518"/>
      <c r="D28" s="518"/>
      <c r="E28" s="518"/>
      <c r="F28" s="518"/>
      <c r="G28" s="518"/>
      <c r="H28" s="518"/>
      <c r="I28" s="521" t="s">
        <v>1420</v>
      </c>
      <c r="J28" s="521"/>
      <c r="K28" s="521"/>
      <c r="L28" s="521"/>
      <c r="M28" s="481" t="s">
        <v>1421</v>
      </c>
      <c r="N28" s="519">
        <f>+N25-N27</f>
        <v>0</v>
      </c>
      <c r="T28" s="5"/>
      <c r="U28" s="5"/>
      <c r="V28" s="5"/>
      <c r="W28" s="5" t="str">
        <f t="shared" si="0"/>
        <v/>
      </c>
      <c r="X28"/>
      <c r="Y28"/>
    </row>
    <row r="29" spans="1:25" ht="15" customHeight="1" x14ac:dyDescent="0.25">
      <c r="A29" s="517" t="s">
        <v>1422</v>
      </c>
      <c r="B29" s="518"/>
      <c r="C29" s="518"/>
      <c r="D29" s="518"/>
      <c r="E29" s="518"/>
      <c r="F29" s="518"/>
      <c r="G29" s="518"/>
      <c r="H29" s="518"/>
      <c r="I29" s="521"/>
      <c r="J29" s="521"/>
      <c r="K29" s="521"/>
      <c r="L29" s="521"/>
      <c r="M29" s="481" t="s">
        <v>1423</v>
      </c>
      <c r="N29" s="511">
        <v>0</v>
      </c>
      <c r="T29" s="5"/>
      <c r="U29" s="5"/>
      <c r="V29" s="5"/>
      <c r="W29" s="5" t="str">
        <f t="shared" si="0"/>
        <v/>
      </c>
      <c r="X29"/>
      <c r="Y29"/>
    </row>
    <row r="30" spans="1:25" x14ac:dyDescent="0.25">
      <c r="A30" s="517" t="s">
        <v>1424</v>
      </c>
      <c r="B30" s="518"/>
      <c r="C30" s="518"/>
      <c r="D30" s="518"/>
      <c r="E30" s="518"/>
      <c r="F30" s="518"/>
      <c r="G30" s="518"/>
      <c r="H30" s="518"/>
      <c r="M30" s="481" t="s">
        <v>1425</v>
      </c>
      <c r="N30" s="511" t="s">
        <v>1426</v>
      </c>
      <c r="T30" s="5"/>
      <c r="U30" s="5"/>
      <c r="V30" s="5"/>
      <c r="W30" s="5" t="str">
        <f t="shared" si="0"/>
        <v/>
      </c>
      <c r="X30"/>
      <c r="Y30"/>
    </row>
    <row r="31" spans="1:25" ht="15" customHeight="1" x14ac:dyDescent="0.25">
      <c r="A31" s="526" t="s">
        <v>1427</v>
      </c>
      <c r="B31" s="527"/>
      <c r="C31" s="527"/>
      <c r="D31" s="527"/>
      <c r="E31" s="527"/>
      <c r="F31" s="527"/>
      <c r="G31" s="527"/>
      <c r="H31" s="527"/>
      <c r="I31" s="528" t="s">
        <v>1428</v>
      </c>
      <c r="J31" s="528"/>
      <c r="K31" s="528"/>
      <c r="L31" s="528"/>
      <c r="M31" s="505" t="s">
        <v>504</v>
      </c>
      <c r="N31" s="529">
        <f>N26+N27</f>
        <v>0</v>
      </c>
      <c r="T31" s="5"/>
      <c r="U31" s="5"/>
      <c r="V31" s="5"/>
      <c r="W31" s="5" t="str">
        <f t="shared" si="0"/>
        <v/>
      </c>
      <c r="X31"/>
      <c r="Y31"/>
    </row>
    <row r="32" spans="1:25" x14ac:dyDescent="0.25">
      <c r="A32" s="517" t="s">
        <v>1429</v>
      </c>
      <c r="B32" s="518"/>
      <c r="C32" s="518"/>
      <c r="D32" s="518"/>
      <c r="E32" s="481" t="s">
        <v>304</v>
      </c>
      <c r="F32" s="502">
        <f>COUNTIFS(VENTAS!U:U,"&gt;="&amp;R1,VENTAS!U:U,"&lt;="&amp;R2)</f>
        <v>0</v>
      </c>
      <c r="G32" s="509" t="s">
        <v>1383</v>
      </c>
      <c r="H32" s="509"/>
      <c r="I32" s="518" t="s">
        <v>1430</v>
      </c>
      <c r="J32" s="518"/>
      <c r="K32" s="518"/>
      <c r="L32" s="518"/>
      <c r="M32" s="481" t="s">
        <v>329</v>
      </c>
      <c r="N32" s="511">
        <f>COUNTIFS(ANULADOS!H1:H9996,"&gt;="&amp;R1,ANULADOS!H1:H9996,"&lt;="&amp;R2)+SUMIFS(ANULADOS!F$1:F9996,ANULADOS!B1:B9996,"&lt;&gt;""",ANULADOS!H1:H9996,"&gt;="&amp;R1,ANULADOS!H1:H9996,"&lt;="&amp;R2)-SUMIFS(ANULADOS!E$1:E9996, ANULADOS!B1:B9996,"&lt;&gt;""",ANULADOS!H1:H9996,"&gt;="&amp;R1,ANULADOS!H1:H9996,"&lt;="&amp;R2)</f>
        <v>0</v>
      </c>
      <c r="T32" s="5"/>
      <c r="U32" s="5"/>
      <c r="V32" s="5"/>
      <c r="W32" s="5" t="str">
        <f t="shared" si="0"/>
        <v/>
      </c>
      <c r="X32"/>
      <c r="Y32"/>
    </row>
    <row r="33" spans="1:25" x14ac:dyDescent="0.25">
      <c r="A33" s="530" t="s">
        <v>1431</v>
      </c>
      <c r="B33" s="531"/>
      <c r="C33" s="531"/>
      <c r="D33" s="531"/>
      <c r="E33" s="531"/>
      <c r="F33" s="531"/>
      <c r="G33" s="531"/>
      <c r="H33" s="531"/>
      <c r="I33" s="470" t="s">
        <v>1380</v>
      </c>
      <c r="J33" s="470"/>
      <c r="K33" s="469" t="s">
        <v>1381</v>
      </c>
      <c r="L33" s="469"/>
      <c r="M33" s="470" t="s">
        <v>1382</v>
      </c>
      <c r="N33" s="471"/>
      <c r="R33"/>
      <c r="S33"/>
      <c r="T33" s="5"/>
      <c r="U33" s="5"/>
      <c r="V33" s="5"/>
      <c r="W33" s="5" t="str">
        <f t="shared" si="0"/>
        <v/>
      </c>
      <c r="X33"/>
      <c r="Y33"/>
    </row>
    <row r="34" spans="1:25" x14ac:dyDescent="0.25">
      <c r="A34" s="532" t="s">
        <v>1383</v>
      </c>
      <c r="B34" s="476"/>
      <c r="C34" s="476"/>
      <c r="D34" s="476"/>
      <c r="E34" s="476"/>
      <c r="F34" s="476"/>
      <c r="G34" s="476"/>
      <c r="H34" s="476"/>
      <c r="I34" s="476"/>
      <c r="J34" s="476"/>
      <c r="K34" s="475" t="s">
        <v>1384</v>
      </c>
      <c r="L34" s="475"/>
      <c r="M34" s="476" t="s">
        <v>1383</v>
      </c>
      <c r="N34" s="477"/>
      <c r="R34"/>
      <c r="S34"/>
      <c r="T34" s="5"/>
      <c r="U34" s="5"/>
      <c r="V34" s="5"/>
      <c r="W34" s="5" t="str">
        <f t="shared" si="0"/>
        <v/>
      </c>
      <c r="X34"/>
      <c r="Y34"/>
    </row>
    <row r="35" spans="1:25" x14ac:dyDescent="0.25">
      <c r="A35" s="533" t="s">
        <v>1432</v>
      </c>
      <c r="B35" s="534"/>
      <c r="C35" s="534"/>
      <c r="D35" s="534"/>
      <c r="E35" s="534"/>
      <c r="F35" s="534"/>
      <c r="G35" s="534"/>
      <c r="H35" s="535" t="s">
        <v>95</v>
      </c>
      <c r="I35" s="481" t="s">
        <v>1433</v>
      </c>
      <c r="J35" s="536">
        <f>SUMIFS(COMPRAS!Q:Q,COMPRAS!M:M,"&gt;="&amp;$R$1,COMPRAS!M:M,"&lt;="&amp;$R$2,COMPRAS!CG:CG,VALUE(IVA!I35))+SUMIFS(COMPRAS!R:R,COMPRAS!M:M,"&gt;="&amp;$R$1,COMPRAS!M:M,"&lt;="&amp;$R$2,COMPRAS!CG:CG,VALUE(IVA!I35))-IF(H35="SI",$J$41,0)</f>
        <v>0</v>
      </c>
      <c r="K35" s="481" t="s">
        <v>547</v>
      </c>
      <c r="L35" s="536">
        <f>J35-SUMIFS(COMPRAS!Q:Q,COMPRAS!M:M,"&gt;="&amp;$R$1,COMPRAS!M:M,"&lt;="&amp;$R$2,COMPRAS!CG:CG,VALUE(K35))-SUMIFS(COMPRAS!R:R,COMPRAS!M:M,"&gt;="&amp;$R$1,COMPRAS!M:M,"&lt;="&amp;$R$2,COMPRAS!CG:CG,VALUE(K35))+IF(H35="SI", ($J$41-$L$41),0)</f>
        <v>0</v>
      </c>
      <c r="M35" s="481" t="s">
        <v>443</v>
      </c>
      <c r="N35" s="484">
        <f>ROUND(ROUND(L35,2)*0.15,2)</f>
        <v>0</v>
      </c>
      <c r="O35" s="537" t="s">
        <v>1434</v>
      </c>
      <c r="T35" s="5"/>
      <c r="U35" s="5"/>
      <c r="V35" s="5"/>
      <c r="W35" s="5" t="str">
        <f t="shared" si="0"/>
        <v/>
      </c>
      <c r="X35"/>
      <c r="Y35"/>
    </row>
    <row r="36" spans="1:25" x14ac:dyDescent="0.25">
      <c r="A36" s="533" t="s">
        <v>1435</v>
      </c>
      <c r="B36" s="534"/>
      <c r="C36" s="534"/>
      <c r="D36" s="534"/>
      <c r="E36" s="534"/>
      <c r="F36" s="534"/>
      <c r="G36" s="534"/>
      <c r="H36" s="535"/>
      <c r="I36" s="481" t="s">
        <v>1099</v>
      </c>
      <c r="J36" s="536">
        <f>SUMIFS(COMPRAS!Q:Q,COMPRAS!M:M,"&gt;="&amp;$R$1,COMPRAS!M:M,"&lt;="&amp;$R$2,COMPRAS!CG:CG,VALUE(IVA!I36))+SUMIFS(COMPRAS!R:R,COMPRAS!M:M,"&gt;="&amp;$R$1,COMPRAS!M:M,"&lt;="&amp;$R$2,COMPRAS!CG:CG,VALUE(IVA!I36))-IF(H36="SI",$J$41,0)</f>
        <v>0</v>
      </c>
      <c r="K36" s="481" t="s">
        <v>688</v>
      </c>
      <c r="L36" s="536">
        <f>J36-SUMIFS(COMPRAS!Q:Q,COMPRAS!M:M,"&gt;="&amp;$R$1,COMPRAS!M:M,"&lt;="&amp;$R$2,COMPRAS!CG:CG,VALUE(K36))-SUMIFS(COMPRAS!R:R,COMPRAS!M:M,"&gt;="&amp;$R$1,COMPRAS!M:M,"&lt;="&amp;$R$2,COMPRAS!CG:CG,VALUE(K36))+IF(H36="SI", ($J$41-$L$41),0)</f>
        <v>0</v>
      </c>
      <c r="M36" s="481" t="s">
        <v>1109</v>
      </c>
      <c r="N36" s="484">
        <f t="shared" ref="N36:N40" si="1">ROUND(ROUND(L36,2)*0.15,2)</f>
        <v>0</v>
      </c>
      <c r="T36" s="5"/>
      <c r="U36" s="5"/>
      <c r="V36" s="5"/>
      <c r="W36" s="5" t="str">
        <f t="shared" si="0"/>
        <v/>
      </c>
      <c r="X36"/>
      <c r="Y36"/>
    </row>
    <row r="37" spans="1:25" ht="13.5" customHeight="1" x14ac:dyDescent="0.25">
      <c r="A37" s="533" t="s">
        <v>1436</v>
      </c>
      <c r="B37" s="534"/>
      <c r="C37" s="534"/>
      <c r="D37" s="534"/>
      <c r="E37" s="534"/>
      <c r="F37" s="534"/>
      <c r="G37" s="534"/>
      <c r="H37" s="535"/>
      <c r="I37" s="481" t="s">
        <v>1437</v>
      </c>
      <c r="J37" s="536">
        <f>SUMIFS(COMPRAS!Q:Q,COMPRAS!M:M,"&gt;="&amp;$R$1,COMPRAS!M:M,"&lt;="&amp;$R$2,COMPRAS!CG:CG,VALUE(IVA!I37))+SUMIFS(COMPRAS!R:R,COMPRAS!M:M,"&gt;="&amp;$R$1,COMPRAS!M:M,"&lt;="&amp;$R$2,COMPRAS!CG:CG,VALUE(IVA!I37))-IF(H37="SI",$J$41,0)</f>
        <v>0</v>
      </c>
      <c r="K37" s="481" t="s">
        <v>1107</v>
      </c>
      <c r="L37" s="536">
        <f>J37-SUMIFS(COMPRAS!Q:Q,COMPRAS!M:M,"&gt;="&amp;$R$1,COMPRAS!M:M,"&lt;="&amp;$R$2,COMPRAS!CG:CG,VALUE(K37))-SUMIFS(COMPRAS!R:R,COMPRAS!M:M,"&gt;="&amp;$R$1,COMPRAS!M:M,"&lt;="&amp;$R$2,COMPRAS!CG:CG,VALUE(K37))+IF(H37="SI", ($J$41-$L$41),0)</f>
        <v>0</v>
      </c>
      <c r="M37" s="481" t="s">
        <v>592</v>
      </c>
      <c r="N37" s="484">
        <f t="shared" si="1"/>
        <v>0</v>
      </c>
      <c r="P37" s="538" t="s">
        <v>1438</v>
      </c>
      <c r="Q37" s="538" t="s">
        <v>1439</v>
      </c>
      <c r="R37" s="539" t="s">
        <v>1440</v>
      </c>
      <c r="S37" s="539" t="s">
        <v>1441</v>
      </c>
      <c r="T37" s="5"/>
      <c r="U37" s="5"/>
      <c r="V37" s="5"/>
      <c r="W37" s="5" t="str">
        <f t="shared" si="0"/>
        <v/>
      </c>
      <c r="X37"/>
      <c r="Y37"/>
    </row>
    <row r="38" spans="1:25" ht="15.75" x14ac:dyDescent="0.25">
      <c r="A38" s="533" t="s">
        <v>1442</v>
      </c>
      <c r="B38" s="534"/>
      <c r="C38" s="534"/>
      <c r="D38" s="534"/>
      <c r="E38" s="534"/>
      <c r="F38" s="534"/>
      <c r="G38" s="534"/>
      <c r="H38" s="535"/>
      <c r="I38" s="481" t="s">
        <v>1101</v>
      </c>
      <c r="J38" s="536">
        <f>SUMIFS(COMPRAS!Q:Q,COMPRAS!M:M,"&gt;="&amp;$R$1,COMPRAS!M:M,"&lt;="&amp;$R$2,COMPRAS!CG:CG,VALUE(IVA!I38))+SUMIFS(COMPRAS!R:R,COMPRAS!M:M,"&gt;="&amp;$R$1,COMPRAS!M:M,"&lt;="&amp;$R$2,COMPRAS!CG:CG,VALUE(IVA!I38))-IF(H38="SI",$J$41,0)</f>
        <v>0</v>
      </c>
      <c r="K38" s="481" t="s">
        <v>720</v>
      </c>
      <c r="L38" s="536">
        <f>J38-SUMIFS(COMPRAS!Q:Q,COMPRAS!M:M,"&gt;="&amp;$R$1,COMPRAS!M:M,"&lt;="&amp;$R$2,COMPRAS!CG:CG,VALUE(K38))-SUMIFS(COMPRAS!R:R,COMPRAS!M:M,"&gt;="&amp;$R$1,COMPRAS!M:M,"&lt;="&amp;$R$2,COMPRAS!CG:CG,VALUE(K38))+IF(H38="SI", ($J$41-$L$41),0)</f>
        <v>0</v>
      </c>
      <c r="M38" s="481" t="s">
        <v>479</v>
      </c>
      <c r="N38" s="540">
        <f t="shared" si="1"/>
        <v>0</v>
      </c>
      <c r="O38" s="541" t="s">
        <v>1339</v>
      </c>
      <c r="P38" s="542">
        <f ca="1">'TALON RESUMEN'!F49</f>
        <v>187.51999999999998</v>
      </c>
      <c r="Q38" s="543">
        <f>L43+L44</f>
        <v>0</v>
      </c>
      <c r="R38" s="544">
        <f>SUMIFS(COMPRAS!P:P,COMPRAS!M:M,"&gt;="&amp;R1,COMPRAS!M:M,"&lt;="&amp;R2,COMPRAS!F:F,"="&amp;"02*")</f>
        <v>0</v>
      </c>
      <c r="S38" s="545">
        <f ca="1">P38-Q38-R38</f>
        <v>187.51999999999998</v>
      </c>
      <c r="T38" s="5"/>
      <c r="U38" s="5"/>
      <c r="V38" s="5"/>
      <c r="W38" s="5" t="str">
        <f t="shared" si="0"/>
        <v/>
      </c>
      <c r="X38"/>
      <c r="Y38"/>
    </row>
    <row r="39" spans="1:25" ht="15.75" x14ac:dyDescent="0.25">
      <c r="A39" s="533" t="s">
        <v>1443</v>
      </c>
      <c r="B39" s="534"/>
      <c r="C39" s="534"/>
      <c r="D39" s="534"/>
      <c r="E39" s="534"/>
      <c r="F39" s="534"/>
      <c r="G39" s="534"/>
      <c r="H39" s="535"/>
      <c r="I39" s="481" t="s">
        <v>768</v>
      </c>
      <c r="J39" s="536">
        <f>SUMIFS(COMPRAS!Q:Q,COMPRAS!M:M,"&gt;="&amp;$R$1,COMPRAS!M:M,"&lt;="&amp;$R$2,COMPRAS!CG:CG,VALUE(IVA!I39))+SUMIFS(COMPRAS!R:R,COMPRAS!M:M,"&gt;="&amp;$R$1,COMPRAS!M:M,"&lt;="&amp;$R$2,COMPRAS!CG:CG,VALUE(IVA!I39))-IF(H39="SI",$J$41,0)</f>
        <v>0</v>
      </c>
      <c r="K39" s="481" t="s">
        <v>520</v>
      </c>
      <c r="L39" s="536">
        <f>J39-SUMIFS(COMPRAS!Q:Q,COMPRAS!M:M,"&gt;="&amp;$R$1,COMPRAS!M:M,"&lt;="&amp;$R$2,COMPRAS!CG:CG,VALUE(K39))-SUMIFS(COMPRAS!R:R,COMPRAS!M:M,"&gt;="&amp;$R$1,COMPRAS!M:M,"&lt;="&amp;$R$2,COMPRAS!CG:CG,VALUE(K39))+IF(H39="SI", ($J$41-$L$41),0)</f>
        <v>0</v>
      </c>
      <c r="M39" s="481" t="s">
        <v>1111</v>
      </c>
      <c r="N39" s="540">
        <f t="shared" si="1"/>
        <v>0</v>
      </c>
      <c r="O39" s="546" t="s">
        <v>1444</v>
      </c>
      <c r="P39" s="547">
        <f ca="1">'TALON RESUMEN'!G49</f>
        <v>99.52000000000001</v>
      </c>
      <c r="Q39" s="548">
        <f>SUM(L35:L40)</f>
        <v>0</v>
      </c>
      <c r="R39" s="549">
        <f>SUMIFS(COMPRAS!Q:Q,COMPRAS!M:M,"&gt;="&amp;R1,COMPRAS!M:M,"&lt;="&amp;R2,COMPRAS!F:F,"="&amp;"02*")</f>
        <v>0</v>
      </c>
      <c r="S39" s="550">
        <f ca="1">P39-Q39-R39</f>
        <v>99.52000000000001</v>
      </c>
      <c r="T39" s="5"/>
      <c r="U39" s="5"/>
      <c r="V39" s="5"/>
      <c r="W39" s="5" t="str">
        <f t="shared" si="0"/>
        <v/>
      </c>
      <c r="X39"/>
      <c r="Y39"/>
    </row>
    <row r="40" spans="1:25" ht="15.75" x14ac:dyDescent="0.25">
      <c r="A40" s="533" t="s">
        <v>1445</v>
      </c>
      <c r="B40" s="534"/>
      <c r="C40" s="534"/>
      <c r="D40" s="534"/>
      <c r="E40" s="534"/>
      <c r="F40" s="534"/>
      <c r="G40" s="534"/>
      <c r="H40" s="535"/>
      <c r="I40" s="481" t="s">
        <v>1446</v>
      </c>
      <c r="J40" s="536">
        <f>SUMIFS(COMPRAS!Q:Q,COMPRAS!M:M,"&gt;="&amp;$R$1,COMPRAS!M:M,"&lt;="&amp;$R$2,COMPRAS!CG:CG,VALUE(IVA!I40))+SUMIFS(COMPRAS!R:R,COMPRAS!M:M,"&gt;="&amp;$R$1,COMPRAS!M:M,"&lt;="&amp;$R$2,COMPRAS!CG:CG,VALUE(IVA!I40))-IF(H40="SI",$J$41,0)</f>
        <v>0</v>
      </c>
      <c r="K40" s="481" t="s">
        <v>819</v>
      </c>
      <c r="L40" s="536">
        <f>J40-SUMIFS(COMPRAS!Q:Q,COMPRAS!M:M,"&gt;="&amp;$R$1,COMPRAS!M:M,"&lt;="&amp;$R$2,COMPRAS!CG:CG,VALUE(K40))-SUMIFS(COMPRAS!R:R,COMPRAS!M:M,"&gt;="&amp;$R$1,COMPRAS!M:M,"&lt;="&amp;$R$2,COMPRAS!CG:CG,VALUE(K40))+IF(H40="SI", ($J$41-$L$41),0)</f>
        <v>0</v>
      </c>
      <c r="M40" s="481" t="s">
        <v>605</v>
      </c>
      <c r="N40" s="540">
        <f t="shared" si="1"/>
        <v>0</v>
      </c>
      <c r="O40" s="546" t="s">
        <v>1447</v>
      </c>
      <c r="P40" s="547">
        <f ca="1">'TALON RESUMEN'!H49</f>
        <v>27.76</v>
      </c>
      <c r="Q40" s="548">
        <f>+L41</f>
        <v>0</v>
      </c>
      <c r="R40" s="549"/>
      <c r="S40" s="550">
        <f ca="1">P40-Q40-R40</f>
        <v>27.76</v>
      </c>
      <c r="T40" s="5"/>
      <c r="U40" s="5"/>
      <c r="V40" s="5"/>
      <c r="W40" s="5" t="str">
        <f t="shared" si="0"/>
        <v/>
      </c>
      <c r="X40"/>
      <c r="Y40"/>
    </row>
    <row r="41" spans="1:25" ht="15.75" x14ac:dyDescent="0.25">
      <c r="A41" s="551" t="s">
        <v>1448</v>
      </c>
      <c r="B41" s="552"/>
      <c r="C41" s="552"/>
      <c r="D41" s="552"/>
      <c r="E41" s="552"/>
      <c r="F41" s="552"/>
      <c r="G41" s="552"/>
      <c r="H41" s="553"/>
      <c r="I41" s="554" t="s">
        <v>1449</v>
      </c>
      <c r="J41" s="555">
        <f>IF(O35="SUMAR",SUMIFS(COMPRAS!R:R,COMPRAS!M:M,"&gt;="&amp;R1,COMPRAS!M:M,"&lt;="&amp;R2,COMPRAS!F:F,"&lt;&gt;"&amp;"04*"),SUMIFS(COMPRAS!R:R,COMPRAS!M:M,"&gt;="&amp;$R$1,COMPRAS!M:M,"&lt;="&amp;$R$2,COMPRAS!CI:CI,VALUE(IVA!I41)))</f>
        <v>0</v>
      </c>
      <c r="K41" s="554">
        <v>550</v>
      </c>
      <c r="L41" s="555">
        <f>IF(O35="SUMAR", J41-SUMIFS(COMPRAS!R:R,COMPRAS!M:M,"&gt;="&amp;R1,COMPRAS!M:M,"&lt;="&amp;R2,COMPRAS!F:F,"="&amp;"04*"),J41-SUMIFS(COMPRAS!R:R,COMPRAS!M:M,"&gt;="&amp;$R$1,COMPRAS!M:M,"&lt;="&amp;$R$2,COMPRAS!CI:CI,VALUE(IVA!K41)))</f>
        <v>0</v>
      </c>
      <c r="M41" s="554">
        <v>560</v>
      </c>
      <c r="N41" s="556">
        <f>ROUND(ROUND(L41,2)*0.05,2)</f>
        <v>0</v>
      </c>
      <c r="O41" s="546" t="s">
        <v>1340</v>
      </c>
      <c r="P41" s="547">
        <f ca="1">'TALON RESUMEN'!I49</f>
        <v>38.64</v>
      </c>
      <c r="Q41" s="548">
        <f>L47</f>
        <v>0</v>
      </c>
      <c r="R41" s="549">
        <f>SUMIFS(COMPRAS!O:O,COMPRAS!M:M,"&gt;="&amp;R1,COMPRAS!M:M,"&lt;="&amp;R2,COMPRAS!F:F,"="&amp;"02*")</f>
        <v>0</v>
      </c>
      <c r="S41" s="550">
        <f t="shared" ref="S41" ca="1" si="2">P41-Q41-R41</f>
        <v>38.64</v>
      </c>
      <c r="T41" s="5"/>
      <c r="U41" s="5"/>
      <c r="V41" s="5"/>
      <c r="W41" s="5" t="str">
        <f t="shared" si="0"/>
        <v/>
      </c>
      <c r="X41"/>
      <c r="Y41"/>
    </row>
    <row r="42" spans="1:25" ht="15.75" customHeight="1" x14ac:dyDescent="0.25">
      <c r="A42" s="557" t="s">
        <v>1450</v>
      </c>
      <c r="B42" s="558"/>
      <c r="C42" s="558"/>
      <c r="D42" s="558"/>
      <c r="E42" s="558"/>
      <c r="F42" s="558"/>
      <c r="G42" s="558"/>
      <c r="H42" s="559"/>
      <c r="I42" s="560" t="s">
        <v>1113</v>
      </c>
      <c r="J42" s="497">
        <v>0</v>
      </c>
      <c r="K42" s="561" t="s">
        <v>1451</v>
      </c>
      <c r="L42" s="562"/>
      <c r="M42" s="560" t="s">
        <v>1452</v>
      </c>
      <c r="N42" s="563">
        <v>0</v>
      </c>
      <c r="O42" s="546" t="s">
        <v>1341</v>
      </c>
      <c r="P42" s="547">
        <f ca="1">'TALON RESUMEN'!J49</f>
        <v>44.640000000000008</v>
      </c>
      <c r="Q42" s="548">
        <f>L48</f>
        <v>0</v>
      </c>
      <c r="R42" s="549"/>
      <c r="S42" s="550">
        <f ca="1">P42-Q42-R42</f>
        <v>44.640000000000008</v>
      </c>
      <c r="T42" s="5"/>
      <c r="U42" s="5"/>
      <c r="V42" s="5"/>
      <c r="W42" s="5" t="str">
        <f t="shared" si="0"/>
        <v/>
      </c>
      <c r="X42"/>
      <c r="Y42"/>
    </row>
    <row r="43" spans="1:25" ht="15.75" x14ac:dyDescent="0.25">
      <c r="A43" s="494" t="s">
        <v>1453</v>
      </c>
      <c r="B43" s="495"/>
      <c r="C43" s="495"/>
      <c r="D43" s="495"/>
      <c r="E43" s="495"/>
      <c r="F43" s="495"/>
      <c r="G43" s="495"/>
      <c r="H43" s="495"/>
      <c r="I43" s="481" t="s">
        <v>1103</v>
      </c>
      <c r="J43" s="536">
        <f>SUMIFS(COMPRAS!P:P,COMPRAS!M:M,"&gt;="&amp;$R$1,COMPRAS!M:M,"&lt;="&amp;$R$2,COMPRAS!CH:CH,VALUE(IVA!I43))</f>
        <v>0</v>
      </c>
      <c r="K43" s="481" t="s">
        <v>744</v>
      </c>
      <c r="L43" s="564">
        <f>J43-SUMIFS(COMPRAS!P:P,COMPRAS!M:M,"&gt;="&amp;$R$1,COMPRAS!M:M,"&lt;="&amp;$R$2,COMPRAS!CH:CH,VALUE(IVA!K43))</f>
        <v>0</v>
      </c>
      <c r="M43" s="509" t="s">
        <v>1383</v>
      </c>
      <c r="N43" s="565"/>
      <c r="O43" s="546" t="s">
        <v>1454</v>
      </c>
      <c r="P43" s="547">
        <f ca="1">'TALON RESUMEN'!K49</f>
        <v>160.19999999999999</v>
      </c>
      <c r="Q43" s="548">
        <f>+N35+N36+N37+N38+N39+N40</f>
        <v>0</v>
      </c>
      <c r="R43" s="549">
        <f>SUMIFS(COMPRAS!T:T,COMPRAS!M:M,"&gt;="&amp;R1,COMPRAS!M:M,"&lt;="&amp;R2,COMPRAS!F:F,"="&amp;"02*")</f>
        <v>0</v>
      </c>
      <c r="S43" s="550">
        <f ca="1">P43-Q43-R43</f>
        <v>160.19999999999999</v>
      </c>
      <c r="T43" s="5"/>
      <c r="U43" s="5"/>
      <c r="V43" s="5"/>
      <c r="W43" s="5" t="str">
        <f t="shared" si="0"/>
        <v/>
      </c>
      <c r="X43"/>
      <c r="Y43"/>
    </row>
    <row r="44" spans="1:25" x14ac:dyDescent="0.25">
      <c r="A44" s="494" t="s">
        <v>1455</v>
      </c>
      <c r="B44" s="495"/>
      <c r="C44" s="495"/>
      <c r="D44" s="495"/>
      <c r="E44" s="495"/>
      <c r="F44" s="495"/>
      <c r="G44" s="495"/>
      <c r="H44" s="495"/>
      <c r="I44" s="481" t="s">
        <v>1105</v>
      </c>
      <c r="J44" s="536">
        <f>SUMIFS(COMPRAS!P:P,COMPRAS!M:M,"&gt;="&amp;$R$1,COMPRAS!M:M,"&lt;="&amp;$R$2,COMPRAS!CH:CH,VALUE(IVA!I44))</f>
        <v>0</v>
      </c>
      <c r="K44" s="481" t="s">
        <v>407</v>
      </c>
      <c r="L44" s="564">
        <f>J44-SUMIFS(COMPRAS!P:P,COMPRAS!M:M,"&gt;="&amp;$R$1,COMPRAS!M:M,"&lt;="&amp;$R$2,COMPRAS!CH:CH,VALUE(IVA!K44))</f>
        <v>0</v>
      </c>
      <c r="M44" s="509" t="s">
        <v>1383</v>
      </c>
      <c r="N44" s="565"/>
      <c r="O44" s="566" t="s">
        <v>1456</v>
      </c>
      <c r="P44" s="567">
        <f ca="1">'TALON RESUMEN'!L49</f>
        <v>153</v>
      </c>
      <c r="Q44" s="567">
        <f>N41</f>
        <v>0</v>
      </c>
      <c r="R44" s="568">
        <f>SUMIFS(COMPRAS!T:T,COMPRAS!M:M,"&gt;="&amp;R2,COMPRAS!M:M,"&lt;="&amp;R3,COMPRAS!F:F,"="&amp;"02*")</f>
        <v>0</v>
      </c>
      <c r="S44" s="569">
        <f t="shared" ref="S44" ca="1" si="3">P44-Q44-R44</f>
        <v>153</v>
      </c>
      <c r="T44" s="5"/>
      <c r="U44" s="5"/>
      <c r="V44" s="5"/>
      <c r="W44" s="5" t="str">
        <f t="shared" si="0"/>
        <v/>
      </c>
      <c r="X44"/>
      <c r="Y44"/>
    </row>
    <row r="45" spans="1:25" x14ac:dyDescent="0.25">
      <c r="A45" s="494" t="s">
        <v>1457</v>
      </c>
      <c r="B45" s="495"/>
      <c r="C45" s="495"/>
      <c r="D45" s="495"/>
      <c r="E45" s="495"/>
      <c r="F45" s="495"/>
      <c r="G45" s="495"/>
      <c r="H45" s="495"/>
      <c r="I45" s="481" t="s">
        <v>639</v>
      </c>
      <c r="J45" s="536">
        <f>SUMIFS(COMPRAS!P:P,COMPRAS!M:M,"&gt;="&amp;$R$1,COMPRAS!M:M,"&lt;="&amp;$R$2,COMPRAS!CH:CH,VALUE(IVA!I45))+SUMIFS(COMPRAS!Q:Q,COMPRAS!M:M,"&gt;="&amp;$R$1,COMPRAS!M:M,"&lt;="&amp;$R$2,COMPRAS!CH:CH,VALUE(IVA!I45))+SUMIFS(COMPRAS!O:O,COMPRAS!M:M,"&gt;="&amp;$R$1,COMPRAS!M:M,"&lt;="&amp;$R$2,COMPRAS!CH:CH,VALUE(IVA!I45))+SUMIFS(COMPRAS!T:T,COMPRAS!M:M,"&gt;="&amp;$R$1,COMPRAS!M:M,"&lt;="&amp;$R$2,COMPRAS!CH:CH,VALUE(IVA!I45))</f>
        <v>0</v>
      </c>
      <c r="K45" s="481" t="s">
        <v>453</v>
      </c>
      <c r="L45" s="564">
        <f>J45</f>
        <v>0</v>
      </c>
      <c r="M45" s="509" t="s">
        <v>1383</v>
      </c>
      <c r="N45" s="510"/>
      <c r="O45" s="570" t="s">
        <v>1458</v>
      </c>
      <c r="P45" s="550">
        <f>+J45</f>
        <v>0</v>
      </c>
      <c r="T45" s="5"/>
      <c r="U45" s="5"/>
      <c r="V45" s="5"/>
      <c r="W45" s="5" t="str">
        <f t="shared" si="0"/>
        <v/>
      </c>
      <c r="X45"/>
      <c r="Y45"/>
    </row>
    <row r="46" spans="1:25" x14ac:dyDescent="0.25">
      <c r="A46" s="503" t="s">
        <v>1459</v>
      </c>
      <c r="B46" s="504"/>
      <c r="C46" s="504"/>
      <c r="D46" s="504"/>
      <c r="E46" s="504"/>
      <c r="F46" s="504"/>
      <c r="G46" s="504"/>
      <c r="H46" s="504"/>
      <c r="I46" s="505" t="s">
        <v>599</v>
      </c>
      <c r="J46" s="506">
        <f>SUM(J35:J41,J43:J45)</f>
        <v>0</v>
      </c>
      <c r="K46" s="505" t="s">
        <v>463</v>
      </c>
      <c r="L46" s="506">
        <f>SUM(L35:L41,L43:L45)</f>
        <v>0</v>
      </c>
      <c r="M46" s="505" t="s">
        <v>1115</v>
      </c>
      <c r="N46" s="506">
        <f>SUM(N35:N41,N43:N45)</f>
        <v>0</v>
      </c>
      <c r="O46" s="570" t="s">
        <v>1460</v>
      </c>
      <c r="P46" s="550">
        <f>SUM(R38:R43)</f>
        <v>0</v>
      </c>
      <c r="T46" s="5"/>
      <c r="U46" s="5"/>
      <c r="V46" s="5"/>
      <c r="W46" s="5" t="str">
        <f t="shared" si="0"/>
        <v/>
      </c>
      <c r="X46"/>
      <c r="Y46"/>
    </row>
    <row r="47" spans="1:25" x14ac:dyDescent="0.25">
      <c r="A47" s="494" t="s">
        <v>1461</v>
      </c>
      <c r="B47" s="495"/>
      <c r="C47" s="495"/>
      <c r="D47" s="495"/>
      <c r="E47" s="495"/>
      <c r="F47" s="495"/>
      <c r="G47" s="495"/>
      <c r="H47" s="495"/>
      <c r="I47" s="481" t="s">
        <v>1117</v>
      </c>
      <c r="J47" s="571">
        <f>SUMIFS(COMPRAS!O:O,COMPRAS!M:M,"&gt;="&amp;R1,COMPRAS!M:M,"&lt;="&amp;R2,COMPRAS!F:F,"&lt;&gt;"&amp;"02*",COMPRAS!F:F,"&lt;&gt;"&amp;"04*")</f>
        <v>0</v>
      </c>
      <c r="K47" s="481" t="s">
        <v>1462</v>
      </c>
      <c r="L47" s="571">
        <f>J47-SUMIFS(COMPRAS!O:O,COMPRAS!M:M,"&gt;="&amp;R1,COMPRAS!M:M,"&lt;="&amp;R2,COMPRAS!F:F,"="&amp;"04*")</f>
        <v>0</v>
      </c>
      <c r="M47" s="509" t="s">
        <v>1383</v>
      </c>
      <c r="N47" s="510"/>
      <c r="O47" s="572" t="s">
        <v>1441</v>
      </c>
      <c r="P47" s="569">
        <f>P45-P46</f>
        <v>0</v>
      </c>
      <c r="T47" s="5"/>
      <c r="U47" s="5"/>
      <c r="V47" s="5"/>
      <c r="W47" s="5" t="str">
        <f t="shared" si="0"/>
        <v/>
      </c>
      <c r="X47"/>
      <c r="Y47"/>
    </row>
    <row r="48" spans="1:25" x14ac:dyDescent="0.25">
      <c r="A48" s="494" t="s">
        <v>1463</v>
      </c>
      <c r="B48" s="495"/>
      <c r="C48" s="495"/>
      <c r="D48" s="495"/>
      <c r="E48" s="495"/>
      <c r="F48" s="495"/>
      <c r="G48" s="495"/>
      <c r="H48" s="495"/>
      <c r="I48" s="481" t="s">
        <v>1119</v>
      </c>
      <c r="J48" s="573">
        <f>SUMIFS(COMPRAS!S:S,COMPRAS!M:M,"&gt;="&amp;R1,COMPRAS!M:M,"&lt;="&amp;R2,COMPRAS!F:F,"&lt;&gt;"&amp;"04*")</f>
        <v>0</v>
      </c>
      <c r="K48" s="481" t="s">
        <v>1464</v>
      </c>
      <c r="L48" s="574">
        <f>J48-SUMIFS(COMPRAS!S:S,COMPRAS!M:M,"&gt;="&amp;R1,COMPRAS!M:M,"&lt;="&amp;R2,COMPRAS!F:F,"="&amp;"04*")</f>
        <v>0</v>
      </c>
      <c r="M48" s="509" t="s">
        <v>1383</v>
      </c>
      <c r="N48" s="510"/>
      <c r="T48" s="5"/>
      <c r="U48" s="5"/>
      <c r="V48" s="5"/>
      <c r="W48" s="5" t="str">
        <f t="shared" si="0"/>
        <v/>
      </c>
      <c r="X48"/>
      <c r="Y48"/>
    </row>
    <row r="49" spans="1:25" x14ac:dyDescent="0.25">
      <c r="A49" s="494" t="s">
        <v>1465</v>
      </c>
      <c r="B49" s="495"/>
      <c r="C49" s="495"/>
      <c r="D49" s="495"/>
      <c r="E49" s="495"/>
      <c r="F49" s="495"/>
      <c r="G49" s="495"/>
      <c r="H49" s="495"/>
      <c r="I49" s="509" t="s">
        <v>1383</v>
      </c>
      <c r="J49" s="509"/>
      <c r="K49" s="481" t="s">
        <v>1466</v>
      </c>
      <c r="L49" s="502"/>
      <c r="M49" s="509" t="s">
        <v>1383</v>
      </c>
      <c r="N49" s="510"/>
      <c r="T49" s="5"/>
      <c r="U49" s="5"/>
      <c r="V49" s="5"/>
      <c r="W49" s="5" t="str">
        <f t="shared" si="0"/>
        <v/>
      </c>
      <c r="X49"/>
      <c r="Y49"/>
    </row>
    <row r="50" spans="1:25" x14ac:dyDescent="0.25">
      <c r="A50" s="494" t="s">
        <v>1467</v>
      </c>
      <c r="B50" s="495"/>
      <c r="C50" s="495"/>
      <c r="D50" s="495"/>
      <c r="E50" s="495"/>
      <c r="F50" s="495"/>
      <c r="G50" s="495"/>
      <c r="H50" s="495"/>
      <c r="I50" s="509" t="s">
        <v>1383</v>
      </c>
      <c r="J50" s="509"/>
      <c r="K50" s="481" t="s">
        <v>1468</v>
      </c>
      <c r="L50" s="502"/>
      <c r="M50" s="481" t="s">
        <v>1469</v>
      </c>
      <c r="N50" s="511"/>
      <c r="T50" s="5"/>
      <c r="U50" s="5"/>
      <c r="V50" s="5"/>
      <c r="W50" s="5" t="str">
        <f t="shared" si="0"/>
        <v/>
      </c>
      <c r="X50"/>
      <c r="Y50"/>
    </row>
    <row r="51" spans="1:25" ht="26.25" customHeight="1" x14ac:dyDescent="0.25">
      <c r="A51" s="575" t="s">
        <v>1470</v>
      </c>
      <c r="B51" s="576"/>
      <c r="C51" s="576"/>
      <c r="D51" s="576"/>
      <c r="E51" s="576"/>
      <c r="F51" s="576"/>
      <c r="G51" s="576"/>
      <c r="H51" s="577"/>
      <c r="I51" s="578" t="s">
        <v>1471</v>
      </c>
      <c r="J51" s="536">
        <f>SUMIFS(COMPRAS!Q:Q,COMPRAS!M:M,"&gt;="&amp;$R$1,COMPRAS!M:M,"&lt;="&amp;$R$2,COMPRAS!CG:CG,VALUE(IVA!I51))+SUMIFS(COMPRAS!R:R,COMPRAS!M:M,"&gt;="&amp;$R$1,COMPRAS!M:M,"&lt;="&amp;$R$2,COMPRAS!CG:CG,VALUE(IVA!I51))+SUMIFS(COMPRAS!P:P,COMPRAS!M:M,"&gt;="&amp;$R$1,COMPRAS!M:M,"&lt;="&amp;$R$2,COMPRAS!CH:CH,VALUE(I51))</f>
        <v>0</v>
      </c>
      <c r="K51" s="578" t="s">
        <v>1472</v>
      </c>
      <c r="L51" s="536">
        <f>J51-SUMIFS(COMPRAS!Q:Q,COMPRAS!M:M,"&gt;="&amp;$R$1,COMPRAS!M:M,"&lt;="&amp;$R$2,COMPRAS!CG:CG,VALUE(K51))-SUMIFS(COMPRAS!R:R,COMPRAS!M:M,"&gt;="&amp;$R$1,COMPRAS!M:M,"&lt;="&amp;$R$2,COMPRAS!CG:CG,VALUE(K51))-SUMIFS(COMPRAS!P:P,COMPRAS!M:M,"&gt;="&amp;$R$1,COMPRAS!M:M,"&lt;="&amp;$R$2,COMPRAS!CH:CH,VALUE(K51))</f>
        <v>0</v>
      </c>
      <c r="M51" s="578" t="s">
        <v>1473</v>
      </c>
      <c r="N51" s="511"/>
      <c r="T51" s="5"/>
      <c r="U51" s="5"/>
      <c r="V51" s="5"/>
      <c r="W51" s="5" t="str">
        <f t="shared" si="0"/>
        <v/>
      </c>
      <c r="X51"/>
      <c r="Y51"/>
    </row>
    <row r="52" spans="1:25" x14ac:dyDescent="0.25">
      <c r="A52" s="512" t="s">
        <v>1383</v>
      </c>
      <c r="B52" s="500"/>
      <c r="C52" s="500"/>
      <c r="D52" s="500"/>
      <c r="E52" s="500"/>
      <c r="F52" s="500"/>
      <c r="G52" s="500"/>
      <c r="H52" s="500"/>
      <c r="I52" s="500"/>
      <c r="J52" s="500"/>
      <c r="K52" s="500"/>
      <c r="L52" s="500"/>
      <c r="M52" s="500"/>
      <c r="N52" s="501"/>
      <c r="T52" s="5"/>
      <c r="U52" s="5"/>
      <c r="V52" s="5"/>
      <c r="W52" s="5" t="str">
        <f t="shared" si="0"/>
        <v/>
      </c>
      <c r="X52"/>
      <c r="Y52"/>
    </row>
    <row r="53" spans="1:25" x14ac:dyDescent="0.25">
      <c r="A53" s="494" t="s">
        <v>1474</v>
      </c>
      <c r="B53" s="495"/>
      <c r="C53" s="495"/>
      <c r="D53" s="495"/>
      <c r="E53" s="495"/>
      <c r="F53" s="495"/>
      <c r="G53" s="495"/>
      <c r="H53" s="495"/>
      <c r="I53" s="579" t="s">
        <v>1475</v>
      </c>
      <c r="J53" s="579"/>
      <c r="K53" s="579"/>
      <c r="L53" s="579"/>
      <c r="M53" s="481" t="s">
        <v>1476</v>
      </c>
      <c r="N53" s="580">
        <f>IFERROR( (L6+L7+L12+L8+L13+L14+L15)/L16,0)</f>
        <v>0</v>
      </c>
      <c r="T53" s="5"/>
      <c r="U53" s="5"/>
      <c r="V53" s="5"/>
      <c r="W53" s="5" t="str">
        <f t="shared" si="0"/>
        <v/>
      </c>
      <c r="X53"/>
      <c r="Y53"/>
    </row>
    <row r="54" spans="1:25" ht="15" customHeight="1" x14ac:dyDescent="0.25">
      <c r="A54" s="581" t="s">
        <v>1477</v>
      </c>
      <c r="B54" s="582"/>
      <c r="C54" s="582"/>
      <c r="D54" s="582"/>
      <c r="E54" s="582"/>
      <c r="F54" s="582"/>
      <c r="G54" s="582"/>
      <c r="H54" s="582"/>
      <c r="I54" s="582"/>
      <c r="J54" s="582"/>
      <c r="K54" s="582"/>
      <c r="L54" s="582"/>
      <c r="M54" s="583" t="s">
        <v>1478</v>
      </c>
      <c r="N54" s="584">
        <f>(N35+N36+N38+N39+N40+N41)*N53</f>
        <v>0</v>
      </c>
      <c r="T54" s="5"/>
      <c r="U54" s="5"/>
      <c r="V54" s="5"/>
      <c r="W54" s="5" t="str">
        <f t="shared" si="0"/>
        <v/>
      </c>
      <c r="X54"/>
      <c r="Y54"/>
    </row>
    <row r="55" spans="1:25" x14ac:dyDescent="0.25">
      <c r="A55" s="512" t="s">
        <v>1383</v>
      </c>
      <c r="B55" s="500"/>
      <c r="C55" s="500"/>
      <c r="D55" s="500"/>
      <c r="E55" s="500"/>
      <c r="F55" s="500"/>
      <c r="G55" s="500"/>
      <c r="H55" s="500"/>
      <c r="I55" s="500"/>
      <c r="J55" s="500"/>
      <c r="K55" s="500"/>
      <c r="L55" s="500"/>
      <c r="M55" s="500"/>
      <c r="N55" s="501"/>
      <c r="T55" s="5"/>
      <c r="U55" s="5"/>
      <c r="V55" s="5"/>
      <c r="W55" s="5" t="str">
        <f t="shared" si="0"/>
        <v/>
      </c>
      <c r="X55"/>
      <c r="Y55"/>
    </row>
    <row r="56" spans="1:25" ht="26.25" customHeight="1" x14ac:dyDescent="0.25">
      <c r="A56" s="517" t="s">
        <v>1479</v>
      </c>
      <c r="B56" s="518"/>
      <c r="C56" s="518"/>
      <c r="D56" s="518"/>
      <c r="E56" s="578" t="s">
        <v>354</v>
      </c>
      <c r="F56" s="502">
        <f>COUNTIFS(COMPRAS!F:F,"&lt;&gt;"&amp;"02*",COMPRAS!M:M,"&gt;="&amp;R1,COMPRAS!M:M,"&lt;="&amp;R2)</f>
        <v>0</v>
      </c>
      <c r="G56" s="509" t="s">
        <v>1383</v>
      </c>
      <c r="H56" s="509"/>
      <c r="I56" s="518" t="s">
        <v>1480</v>
      </c>
      <c r="J56" s="518"/>
      <c r="K56" s="518"/>
      <c r="L56" s="518"/>
      <c r="M56" s="578" t="s">
        <v>376</v>
      </c>
      <c r="N56" s="511">
        <f>COUNTIFS(COMPRAS!F:F,"="&amp;"02*",COMPRAS!M:M,"&gt;="&amp;R1,COMPRAS!M:M,"&lt;="&amp;R2)</f>
        <v>0</v>
      </c>
    </row>
    <row r="57" spans="1:25" x14ac:dyDescent="0.25">
      <c r="A57" s="517" t="s">
        <v>1481</v>
      </c>
      <c r="B57" s="518"/>
      <c r="C57" s="518"/>
      <c r="D57" s="518"/>
      <c r="E57" s="518"/>
      <c r="F57" s="518"/>
      <c r="G57" s="518"/>
      <c r="H57" s="518"/>
      <c r="I57" s="518"/>
      <c r="J57" s="518"/>
      <c r="K57" s="518"/>
      <c r="L57" s="518"/>
      <c r="M57" s="481" t="s">
        <v>396</v>
      </c>
      <c r="N57" s="511"/>
    </row>
    <row r="58" spans="1:25" x14ac:dyDescent="0.25">
      <c r="A58" s="585"/>
      <c r="B58" s="586"/>
      <c r="C58" s="586"/>
      <c r="D58" s="586"/>
      <c r="E58" s="586"/>
      <c r="F58" s="586"/>
      <c r="G58" s="586"/>
      <c r="H58" s="586"/>
      <c r="I58" s="586"/>
      <c r="J58" s="586"/>
      <c r="K58" s="586"/>
      <c r="L58" s="586"/>
      <c r="M58" s="586"/>
      <c r="N58" s="587"/>
    </row>
    <row r="59" spans="1:25" x14ac:dyDescent="0.25">
      <c r="A59" s="514" t="s">
        <v>1482</v>
      </c>
      <c r="B59" s="515"/>
      <c r="C59" s="515"/>
      <c r="D59" s="515"/>
      <c r="E59" s="515"/>
      <c r="F59" s="515"/>
      <c r="G59" s="515"/>
      <c r="H59" s="515"/>
      <c r="I59" s="515"/>
      <c r="J59" s="515"/>
      <c r="K59" s="515"/>
      <c r="L59" s="515"/>
      <c r="M59" s="515"/>
      <c r="N59" s="516"/>
    </row>
    <row r="60" spans="1:25" x14ac:dyDescent="0.25">
      <c r="A60" s="494" t="s">
        <v>1483</v>
      </c>
      <c r="B60" s="495"/>
      <c r="C60" s="495"/>
      <c r="D60" s="495"/>
      <c r="E60" s="495"/>
      <c r="F60" s="495"/>
      <c r="G60" s="579" t="s">
        <v>1484</v>
      </c>
      <c r="H60" s="579"/>
      <c r="I60" s="579"/>
      <c r="J60" s="579"/>
      <c r="K60" s="579"/>
      <c r="L60" s="579"/>
      <c r="M60" s="481" t="s">
        <v>1136</v>
      </c>
      <c r="N60" s="588">
        <f>IF(N31-N54&gt;0,N31-N54,0)</f>
        <v>0</v>
      </c>
    </row>
    <row r="61" spans="1:25" x14ac:dyDescent="0.25">
      <c r="A61" s="494" t="s">
        <v>1485</v>
      </c>
      <c r="B61" s="495"/>
      <c r="C61" s="495"/>
      <c r="D61" s="495"/>
      <c r="E61" s="495"/>
      <c r="F61" s="495"/>
      <c r="G61" s="579" t="s">
        <v>1486</v>
      </c>
      <c r="H61" s="579"/>
      <c r="I61" s="579"/>
      <c r="J61" s="579"/>
      <c r="K61" s="579"/>
      <c r="L61" s="579"/>
      <c r="M61" s="481" t="s">
        <v>1138</v>
      </c>
      <c r="N61" s="588">
        <f>IF(N31-N54&lt;0,N54-N31,0)</f>
        <v>0</v>
      </c>
    </row>
    <row r="62" spans="1:25" x14ac:dyDescent="0.25">
      <c r="A62" s="494" t="s">
        <v>1487</v>
      </c>
      <c r="B62" s="495"/>
      <c r="C62" s="495"/>
      <c r="D62" s="495"/>
      <c r="E62" s="495"/>
      <c r="F62" s="495"/>
      <c r="G62" s="495"/>
      <c r="H62" s="495"/>
      <c r="I62" s="495"/>
      <c r="J62" s="495"/>
      <c r="K62" s="495"/>
      <c r="L62" s="495"/>
      <c r="M62" s="481" t="s">
        <v>1140</v>
      </c>
      <c r="N62" s="511"/>
    </row>
    <row r="63" spans="1:25" ht="26.25" customHeight="1" x14ac:dyDescent="0.25">
      <c r="A63" s="575" t="s">
        <v>1488</v>
      </c>
      <c r="B63" s="576"/>
      <c r="C63" s="576"/>
      <c r="D63" s="576"/>
      <c r="E63" s="576"/>
      <c r="F63" s="576"/>
      <c r="G63" s="576"/>
      <c r="H63" s="576"/>
      <c r="I63" s="576"/>
      <c r="J63" s="576"/>
      <c r="K63" s="576"/>
      <c r="L63" s="577"/>
      <c r="M63" s="578" t="s">
        <v>486</v>
      </c>
      <c r="N63" s="511"/>
    </row>
    <row r="64" spans="1:25" x14ac:dyDescent="0.25">
      <c r="A64" s="589" t="s">
        <v>1489</v>
      </c>
      <c r="B64" s="590"/>
      <c r="C64" s="590"/>
      <c r="D64" s="590"/>
      <c r="E64" s="590"/>
      <c r="F64" s="590"/>
      <c r="G64" s="590"/>
      <c r="H64" s="590"/>
      <c r="I64" s="590"/>
      <c r="J64" s="590"/>
      <c r="K64" s="590"/>
      <c r="L64" s="590"/>
      <c r="M64" s="590"/>
      <c r="N64" s="591"/>
    </row>
    <row r="65" spans="1:14" x14ac:dyDescent="0.25">
      <c r="A65" s="592" t="s">
        <v>1383</v>
      </c>
      <c r="B65" s="509"/>
      <c r="C65" s="495" t="s">
        <v>1490</v>
      </c>
      <c r="D65" s="495"/>
      <c r="E65" s="495"/>
      <c r="F65" s="495"/>
      <c r="G65" s="579" t="s">
        <v>1491</v>
      </c>
      <c r="H65" s="579"/>
      <c r="I65" s="579"/>
      <c r="J65" s="579"/>
      <c r="K65" s="579"/>
      <c r="L65" s="579"/>
      <c r="M65" s="481" t="s">
        <v>1142</v>
      </c>
      <c r="N65" s="593"/>
    </row>
    <row r="66" spans="1:14" x14ac:dyDescent="0.25">
      <c r="A66" s="592" t="s">
        <v>1383</v>
      </c>
      <c r="B66" s="509"/>
      <c r="C66" s="495" t="s">
        <v>1492</v>
      </c>
      <c r="D66" s="495"/>
      <c r="E66" s="495"/>
      <c r="F66" s="495"/>
      <c r="G66" s="579" t="s">
        <v>1493</v>
      </c>
      <c r="H66" s="579"/>
      <c r="I66" s="579"/>
      <c r="J66" s="579"/>
      <c r="K66" s="579"/>
      <c r="L66" s="579"/>
      <c r="M66" s="481" t="s">
        <v>1144</v>
      </c>
      <c r="N66" s="593"/>
    </row>
    <row r="67" spans="1:14" x14ac:dyDescent="0.25">
      <c r="A67" s="592" t="s">
        <v>1383</v>
      </c>
      <c r="B67" s="509"/>
      <c r="C67" s="495" t="s">
        <v>1494</v>
      </c>
      <c r="D67" s="495"/>
      <c r="E67" s="495"/>
      <c r="F67" s="495"/>
      <c r="G67" s="579" t="s">
        <v>1495</v>
      </c>
      <c r="H67" s="579"/>
      <c r="I67" s="579"/>
      <c r="J67" s="579"/>
      <c r="K67" s="579"/>
      <c r="L67" s="579"/>
      <c r="M67" s="481" t="s">
        <v>1146</v>
      </c>
      <c r="N67" s="593"/>
    </row>
    <row r="68" spans="1:14" x14ac:dyDescent="0.25">
      <c r="A68" s="592" t="s">
        <v>1383</v>
      </c>
      <c r="B68" s="509"/>
      <c r="C68" s="495" t="s">
        <v>1496</v>
      </c>
      <c r="D68" s="495"/>
      <c r="E68" s="495"/>
      <c r="F68" s="495"/>
      <c r="G68" s="579" t="s">
        <v>1497</v>
      </c>
      <c r="H68" s="579"/>
      <c r="I68" s="579"/>
      <c r="J68" s="579"/>
      <c r="K68" s="579"/>
      <c r="L68" s="579"/>
      <c r="M68" s="481" t="s">
        <v>1498</v>
      </c>
      <c r="N68" s="593"/>
    </row>
    <row r="69" spans="1:14" x14ac:dyDescent="0.25">
      <c r="A69" s="494" t="s">
        <v>1499</v>
      </c>
      <c r="B69" s="495"/>
      <c r="C69" s="495"/>
      <c r="D69" s="495"/>
      <c r="E69" s="495"/>
      <c r="F69" s="495"/>
      <c r="G69" s="495"/>
      <c r="H69" s="495"/>
      <c r="I69" s="495"/>
      <c r="J69" s="495"/>
      <c r="K69" s="495"/>
      <c r="L69" s="495"/>
      <c r="M69" s="481" t="s">
        <v>1500</v>
      </c>
      <c r="N69" s="593">
        <f>SUMIFS(VENTAS!P:P,VENTAS!U:U,"&gt;="&amp;$R$1,VENTAS!U:U,"&lt;="&amp;$R$2)</f>
        <v>0</v>
      </c>
    </row>
    <row r="70" spans="1:14" x14ac:dyDescent="0.25">
      <c r="A70" s="494" t="s">
        <v>1501</v>
      </c>
      <c r="B70" s="495"/>
      <c r="C70" s="495"/>
      <c r="D70" s="495"/>
      <c r="E70" s="495"/>
      <c r="F70" s="495"/>
      <c r="G70" s="495"/>
      <c r="H70" s="495"/>
      <c r="I70" s="495"/>
      <c r="J70" s="495"/>
      <c r="K70" s="495"/>
      <c r="L70" s="495"/>
      <c r="M70" s="481" t="s">
        <v>1502</v>
      </c>
      <c r="N70" s="511"/>
    </row>
    <row r="71" spans="1:14" x14ac:dyDescent="0.25">
      <c r="A71" s="494" t="s">
        <v>1503</v>
      </c>
      <c r="B71" s="495"/>
      <c r="C71" s="495"/>
      <c r="D71" s="495"/>
      <c r="E71" s="495"/>
      <c r="F71" s="495"/>
      <c r="G71" s="495"/>
      <c r="H71" s="495"/>
      <c r="I71" s="495"/>
      <c r="J71" s="495"/>
      <c r="K71" s="495"/>
      <c r="L71" s="495"/>
      <c r="M71" s="594" t="s">
        <v>1504</v>
      </c>
      <c r="N71" s="511"/>
    </row>
    <row r="72" spans="1:14" ht="25.5" customHeight="1" x14ac:dyDescent="0.25">
      <c r="A72" s="575" t="s">
        <v>1505</v>
      </c>
      <c r="B72" s="576"/>
      <c r="C72" s="576"/>
      <c r="D72" s="576"/>
      <c r="E72" s="576"/>
      <c r="F72" s="576"/>
      <c r="G72" s="576"/>
      <c r="H72" s="576"/>
      <c r="I72" s="576"/>
      <c r="J72" s="576"/>
      <c r="K72" s="576"/>
      <c r="L72" s="577"/>
      <c r="M72" s="578" t="s">
        <v>1506</v>
      </c>
      <c r="N72" s="511"/>
    </row>
    <row r="73" spans="1:14" x14ac:dyDescent="0.25">
      <c r="A73" s="494" t="s">
        <v>1507</v>
      </c>
      <c r="B73" s="495"/>
      <c r="C73" s="495"/>
      <c r="D73" s="495"/>
      <c r="E73" s="495"/>
      <c r="F73" s="495"/>
      <c r="G73" s="495"/>
      <c r="H73" s="495"/>
      <c r="I73" s="495"/>
      <c r="J73" s="495"/>
      <c r="K73" s="495"/>
      <c r="L73" s="495"/>
      <c r="M73" s="481" t="s">
        <v>1508</v>
      </c>
      <c r="N73" s="511"/>
    </row>
    <row r="74" spans="1:14" x14ac:dyDescent="0.25">
      <c r="A74" s="494" t="s">
        <v>1509</v>
      </c>
      <c r="B74" s="495"/>
      <c r="C74" s="495"/>
      <c r="D74" s="495"/>
      <c r="E74" s="495"/>
      <c r="F74" s="495"/>
      <c r="G74" s="495"/>
      <c r="H74" s="495"/>
      <c r="I74" s="495"/>
      <c r="J74" s="495"/>
      <c r="K74" s="495"/>
      <c r="L74" s="495"/>
      <c r="M74" s="481" t="s">
        <v>1510</v>
      </c>
      <c r="N74" s="511"/>
    </row>
    <row r="75" spans="1:14" x14ac:dyDescent="0.25">
      <c r="A75" s="589" t="s">
        <v>1511</v>
      </c>
      <c r="B75" s="590"/>
      <c r="C75" s="590"/>
      <c r="D75" s="590"/>
      <c r="E75" s="590"/>
      <c r="F75" s="590"/>
      <c r="G75" s="590"/>
      <c r="H75" s="590"/>
      <c r="I75" s="590"/>
      <c r="J75" s="590"/>
      <c r="K75" s="590"/>
      <c r="L75" s="590"/>
      <c r="M75" s="590"/>
      <c r="N75" s="591"/>
    </row>
    <row r="76" spans="1:14" x14ac:dyDescent="0.25">
      <c r="A76" s="592" t="s">
        <v>1383</v>
      </c>
      <c r="B76" s="509"/>
      <c r="C76" s="495" t="s">
        <v>1512</v>
      </c>
      <c r="D76" s="495"/>
      <c r="E76" s="495"/>
      <c r="F76" s="495"/>
      <c r="G76" s="495"/>
      <c r="H76" s="495"/>
      <c r="I76" s="495"/>
      <c r="J76" s="495"/>
      <c r="K76" s="495"/>
      <c r="L76" s="495"/>
      <c r="M76" s="481" t="s">
        <v>1513</v>
      </c>
      <c r="N76" s="593"/>
    </row>
    <row r="77" spans="1:14" x14ac:dyDescent="0.25">
      <c r="A77" s="592" t="s">
        <v>1383</v>
      </c>
      <c r="B77" s="509"/>
      <c r="C77" s="495" t="s">
        <v>1492</v>
      </c>
      <c r="D77" s="495"/>
      <c r="E77" s="495"/>
      <c r="F77" s="495"/>
      <c r="G77" s="495"/>
      <c r="H77" s="495"/>
      <c r="I77" s="495"/>
      <c r="J77" s="495"/>
      <c r="K77" s="495"/>
      <c r="L77" s="495"/>
      <c r="M77" s="481" t="s">
        <v>1514</v>
      </c>
      <c r="N77" s="593"/>
    </row>
    <row r="78" spans="1:14" x14ac:dyDescent="0.25">
      <c r="A78" s="592" t="s">
        <v>1383</v>
      </c>
      <c r="B78" s="509"/>
      <c r="C78" s="495" t="s">
        <v>1515</v>
      </c>
      <c r="D78" s="495"/>
      <c r="E78" s="495"/>
      <c r="F78" s="495"/>
      <c r="G78" s="495"/>
      <c r="H78" s="495"/>
      <c r="I78" s="495"/>
      <c r="J78" s="495"/>
      <c r="K78" s="495"/>
      <c r="L78" s="495"/>
      <c r="M78" s="481" t="s">
        <v>1516</v>
      </c>
      <c r="N78" s="511"/>
    </row>
    <row r="79" spans="1:14" ht="24.75" customHeight="1" x14ac:dyDescent="0.25">
      <c r="A79" s="592" t="s">
        <v>1383</v>
      </c>
      <c r="B79" s="509"/>
      <c r="C79" s="595" t="s">
        <v>1496</v>
      </c>
      <c r="D79" s="576"/>
      <c r="E79" s="576"/>
      <c r="F79" s="576"/>
      <c r="G79" s="576"/>
      <c r="H79" s="576"/>
      <c r="I79" s="576"/>
      <c r="J79" s="576"/>
      <c r="K79" s="576"/>
      <c r="L79" s="577"/>
      <c r="M79" s="578" t="s">
        <v>1517</v>
      </c>
      <c r="N79" s="511"/>
    </row>
    <row r="80" spans="1:14" x14ac:dyDescent="0.25">
      <c r="A80" s="581" t="s">
        <v>1518</v>
      </c>
      <c r="B80" s="582"/>
      <c r="C80" s="582"/>
      <c r="D80" s="582"/>
      <c r="E80" s="579" t="s">
        <v>1519</v>
      </c>
      <c r="F80" s="579"/>
      <c r="G80" s="579"/>
      <c r="H80" s="579"/>
      <c r="I80" s="579"/>
      <c r="J80" s="579"/>
      <c r="K80" s="579"/>
      <c r="L80" s="579"/>
      <c r="M80" s="583" t="s">
        <v>1520</v>
      </c>
      <c r="N80" s="596">
        <f>IF((N60-N61-N62-N63-N65-N66-N67-N68-N69+N70+N71+N72+N73+N74)&gt;0,N60-N61-N62-N63-N65-N66-N67-N68-N69+N70+N71+N72+N73+N74,0)</f>
        <v>0</v>
      </c>
    </row>
    <row r="81" spans="1:14" x14ac:dyDescent="0.25">
      <c r="A81" s="494" t="s">
        <v>1521</v>
      </c>
      <c r="B81" s="495"/>
      <c r="C81" s="495"/>
      <c r="D81" s="495"/>
      <c r="E81" s="495"/>
      <c r="F81" s="495"/>
      <c r="G81" s="495"/>
      <c r="H81" s="495"/>
      <c r="I81" s="495"/>
      <c r="J81" s="495"/>
      <c r="K81" s="495"/>
      <c r="L81" s="495"/>
      <c r="M81" s="481" t="s">
        <v>1522</v>
      </c>
      <c r="N81" s="511"/>
    </row>
    <row r="82" spans="1:14" x14ac:dyDescent="0.25">
      <c r="A82" s="503" t="s">
        <v>1523</v>
      </c>
      <c r="B82" s="504"/>
      <c r="C82" s="504"/>
      <c r="D82" s="504"/>
      <c r="E82" s="504"/>
      <c r="F82" s="504"/>
      <c r="G82" s="504"/>
      <c r="H82" s="504"/>
      <c r="I82" s="597" t="s">
        <v>1524</v>
      </c>
      <c r="J82" s="597"/>
      <c r="K82" s="597"/>
      <c r="L82" s="597"/>
      <c r="M82" s="505" t="s">
        <v>1525</v>
      </c>
      <c r="N82" s="598">
        <f>+N80+N81</f>
        <v>0</v>
      </c>
    </row>
    <row r="83" spans="1:14" x14ac:dyDescent="0.25">
      <c r="A83" s="585"/>
      <c r="B83" s="586"/>
      <c r="C83" s="586"/>
      <c r="D83" s="586"/>
      <c r="E83" s="586"/>
      <c r="F83" s="586"/>
      <c r="G83" s="586"/>
      <c r="H83" s="586"/>
      <c r="I83" s="586"/>
      <c r="J83" s="586"/>
      <c r="K83" s="586"/>
      <c r="L83" s="586"/>
      <c r="M83" s="586"/>
      <c r="N83" s="587"/>
    </row>
    <row r="84" spans="1:14" x14ac:dyDescent="0.25">
      <c r="A84" s="599" t="s">
        <v>1526</v>
      </c>
      <c r="B84" s="600"/>
      <c r="C84" s="500"/>
      <c r="D84" s="500"/>
      <c r="E84" s="500"/>
      <c r="F84" s="500"/>
      <c r="G84" s="500"/>
      <c r="H84" s="500"/>
      <c r="I84" s="500"/>
      <c r="J84" s="500"/>
      <c r="K84" s="500"/>
      <c r="L84" s="500"/>
      <c r="M84" s="500"/>
      <c r="N84" s="501"/>
    </row>
    <row r="85" spans="1:14" x14ac:dyDescent="0.25">
      <c r="A85" s="530" t="s">
        <v>1527</v>
      </c>
      <c r="B85" s="531"/>
      <c r="C85" s="531"/>
      <c r="D85" s="531"/>
      <c r="E85" s="531"/>
      <c r="F85" s="531"/>
      <c r="G85" s="531"/>
      <c r="H85" s="531"/>
      <c r="I85" s="531"/>
      <c r="J85" s="531"/>
      <c r="K85" s="469" t="s">
        <v>1528</v>
      </c>
      <c r="L85" s="469"/>
      <c r="M85" s="470" t="s">
        <v>1529</v>
      </c>
      <c r="N85" s="471"/>
    </row>
    <row r="86" spans="1:14" x14ac:dyDescent="0.25">
      <c r="A86" s="494" t="s">
        <v>1530</v>
      </c>
      <c r="B86" s="495"/>
      <c r="C86" s="495"/>
      <c r="D86" s="495"/>
      <c r="E86" s="495"/>
      <c r="F86" s="495"/>
      <c r="G86" s="495"/>
      <c r="H86" s="495"/>
      <c r="I86" s="495"/>
      <c r="J86" s="495"/>
      <c r="K86" s="481" t="s">
        <v>1531</v>
      </c>
      <c r="L86" s="502"/>
      <c r="M86" s="481" t="s">
        <v>1532</v>
      </c>
      <c r="N86" s="511"/>
    </row>
    <row r="87" spans="1:14" x14ac:dyDescent="0.25">
      <c r="A87" s="592" t="s">
        <v>1383</v>
      </c>
      <c r="B87" s="509"/>
      <c r="C87" s="509"/>
      <c r="D87" s="509"/>
      <c r="E87" s="509"/>
      <c r="F87" s="509"/>
      <c r="G87" s="509"/>
      <c r="H87" s="509"/>
      <c r="I87" s="509"/>
      <c r="J87" s="509"/>
      <c r="K87" s="509"/>
      <c r="L87" s="509"/>
      <c r="M87" s="470" t="s">
        <v>1533</v>
      </c>
      <c r="N87" s="471"/>
    </row>
    <row r="88" spans="1:14" x14ac:dyDescent="0.25">
      <c r="A88" s="494" t="s">
        <v>1534</v>
      </c>
      <c r="B88" s="495"/>
      <c r="C88" s="495"/>
      <c r="D88" s="495"/>
      <c r="E88" s="495"/>
      <c r="F88" s="495"/>
      <c r="G88" s="495"/>
      <c r="H88" s="495"/>
      <c r="I88" s="495"/>
      <c r="J88" s="495"/>
      <c r="K88" s="495"/>
      <c r="L88" s="495"/>
      <c r="M88" s="481" t="s">
        <v>1535</v>
      </c>
      <c r="N88" s="511"/>
    </row>
    <row r="89" spans="1:14" x14ac:dyDescent="0.25">
      <c r="A89" s="585"/>
      <c r="B89" s="586"/>
      <c r="C89" s="586"/>
      <c r="D89" s="586"/>
      <c r="E89" s="586"/>
      <c r="F89" s="586"/>
      <c r="G89" s="586"/>
      <c r="H89" s="586"/>
      <c r="I89" s="586"/>
      <c r="J89" s="586"/>
      <c r="K89" s="586"/>
      <c r="L89" s="586"/>
      <c r="M89" s="586"/>
      <c r="N89" s="587"/>
    </row>
    <row r="90" spans="1:14" x14ac:dyDescent="0.25">
      <c r="A90" s="514" t="s">
        <v>1536</v>
      </c>
      <c r="B90" s="515"/>
      <c r="C90" s="515"/>
      <c r="D90" s="515"/>
      <c r="E90" s="515"/>
      <c r="F90" s="515"/>
      <c r="G90" s="515"/>
      <c r="H90" s="515"/>
      <c r="I90" s="515"/>
      <c r="J90" s="515"/>
      <c r="K90" s="515"/>
      <c r="L90" s="515"/>
      <c r="M90" s="515"/>
      <c r="N90" s="516"/>
    </row>
    <row r="91" spans="1:14" x14ac:dyDescent="0.25">
      <c r="A91" s="494" t="s">
        <v>1537</v>
      </c>
      <c r="B91" s="495"/>
      <c r="C91" s="495"/>
      <c r="D91" s="495"/>
      <c r="E91" s="495"/>
      <c r="F91" s="495"/>
      <c r="G91" s="495"/>
      <c r="H91" s="495"/>
      <c r="I91" s="495"/>
      <c r="J91" s="495"/>
      <c r="K91" s="495"/>
      <c r="L91" s="495"/>
      <c r="M91" s="481" t="s">
        <v>1538</v>
      </c>
      <c r="N91" s="484">
        <f>SUMIFS(COMPRAS!W:W,COMPRAS!M:M,"&gt;="&amp;R1,COMPRAS!M:M,"&lt;="&amp;R2)</f>
        <v>0</v>
      </c>
    </row>
    <row r="92" spans="1:14" x14ac:dyDescent="0.25">
      <c r="A92" s="494" t="s">
        <v>1539</v>
      </c>
      <c r="B92" s="495"/>
      <c r="C92" s="495"/>
      <c r="D92" s="495"/>
      <c r="E92" s="495"/>
      <c r="F92" s="495"/>
      <c r="G92" s="495"/>
      <c r="H92" s="495"/>
      <c r="I92" s="495"/>
      <c r="J92" s="495"/>
      <c r="K92" s="495"/>
      <c r="L92" s="495"/>
      <c r="M92" s="481" t="s">
        <v>1540</v>
      </c>
      <c r="N92" s="484">
        <f>SUMIFS(COMPRAS!X:X,COMPRAS!M:M,"&gt;="&amp;R1,COMPRAS!M:M,"&lt;="&amp;R2)</f>
        <v>0</v>
      </c>
    </row>
    <row r="93" spans="1:14" x14ac:dyDescent="0.25">
      <c r="A93" s="494" t="s">
        <v>1541</v>
      </c>
      <c r="B93" s="495"/>
      <c r="C93" s="495"/>
      <c r="D93" s="495"/>
      <c r="E93" s="495"/>
      <c r="F93" s="495"/>
      <c r="G93" s="495"/>
      <c r="H93" s="495"/>
      <c r="I93" s="495"/>
      <c r="J93" s="495"/>
      <c r="K93" s="495"/>
      <c r="L93" s="495"/>
      <c r="M93" s="481" t="s">
        <v>1542</v>
      </c>
      <c r="N93" s="484">
        <f>SUMIFS(COMPRAS!Y:Y,COMPRAS!M:M,"&gt;="&amp;R1,COMPRAS!M:M,"&lt;="&amp;R2)</f>
        <v>0</v>
      </c>
    </row>
    <row r="94" spans="1:14" x14ac:dyDescent="0.25">
      <c r="A94" s="494" t="s">
        <v>1543</v>
      </c>
      <c r="B94" s="495"/>
      <c r="C94" s="495"/>
      <c r="D94" s="495"/>
      <c r="E94" s="495"/>
      <c r="F94" s="495"/>
      <c r="G94" s="495"/>
      <c r="H94" s="495"/>
      <c r="I94" s="495"/>
      <c r="J94" s="495"/>
      <c r="K94" s="495"/>
      <c r="L94" s="495"/>
      <c r="M94" s="481" t="s">
        <v>1544</v>
      </c>
      <c r="N94" s="484">
        <f>SUMIFS(COMPRAS!Z:Z,COMPRAS!M:M,"&gt;="&amp;R1,COMPRAS!M:M,"&lt;="&amp;R2)</f>
        <v>0</v>
      </c>
    </row>
    <row r="95" spans="1:14" x14ac:dyDescent="0.25">
      <c r="A95" s="494" t="s">
        <v>1545</v>
      </c>
      <c r="B95" s="495"/>
      <c r="C95" s="495"/>
      <c r="D95" s="495"/>
      <c r="E95" s="495"/>
      <c r="F95" s="495"/>
      <c r="G95" s="495"/>
      <c r="H95" s="495"/>
      <c r="I95" s="495"/>
      <c r="J95" s="495"/>
      <c r="K95" s="495"/>
      <c r="L95" s="495"/>
      <c r="M95" s="481" t="s">
        <v>1546</v>
      </c>
      <c r="N95" s="484">
        <f>SUMIFS(COMPRAS!AA:AA,COMPRAS!M:M,"&gt;="&amp;R1,COMPRAS!M:M,"&lt;="&amp;R2)</f>
        <v>0</v>
      </c>
    </row>
    <row r="96" spans="1:14" x14ac:dyDescent="0.25">
      <c r="A96" s="494" t="s">
        <v>1547</v>
      </c>
      <c r="B96" s="495"/>
      <c r="C96" s="495"/>
      <c r="D96" s="495"/>
      <c r="E96" s="495"/>
      <c r="F96" s="495"/>
      <c r="G96" s="495"/>
      <c r="H96" s="495"/>
      <c r="I96" s="495"/>
      <c r="J96" s="495"/>
      <c r="K96" s="495"/>
      <c r="L96" s="495"/>
      <c r="M96" s="481" t="s">
        <v>1548</v>
      </c>
      <c r="N96" s="484">
        <f>SUMIFS(COMPRAS!AB:AB,COMPRAS!M:M,"&gt;="&amp;R1,COMPRAS!M:M,"&lt;="&amp;R2)</f>
        <v>0</v>
      </c>
    </row>
    <row r="97" spans="1:14" x14ac:dyDescent="0.25">
      <c r="A97" s="581" t="s">
        <v>1549</v>
      </c>
      <c r="B97" s="582"/>
      <c r="C97" s="582"/>
      <c r="D97" s="582"/>
      <c r="E97" s="582"/>
      <c r="F97" s="582"/>
      <c r="G97" s="582"/>
      <c r="H97" s="582"/>
      <c r="I97" s="579" t="s">
        <v>1550</v>
      </c>
      <c r="J97" s="579"/>
      <c r="K97" s="579"/>
      <c r="L97" s="579"/>
      <c r="M97" s="583" t="s">
        <v>1551</v>
      </c>
      <c r="N97" s="596">
        <f>SUM(N91:N96)</f>
        <v>0</v>
      </c>
    </row>
    <row r="98" spans="1:14" x14ac:dyDescent="0.25">
      <c r="A98" s="494" t="s">
        <v>1552</v>
      </c>
      <c r="B98" s="495"/>
      <c r="C98" s="495"/>
      <c r="D98" s="495"/>
      <c r="E98" s="495"/>
      <c r="F98" s="495"/>
      <c r="G98" s="495"/>
      <c r="H98" s="495"/>
      <c r="I98" s="495"/>
      <c r="J98" s="495"/>
      <c r="K98" s="495"/>
      <c r="L98" s="495"/>
      <c r="M98" s="481" t="s">
        <v>1553</v>
      </c>
      <c r="N98" s="511"/>
    </row>
    <row r="99" spans="1:14" x14ac:dyDescent="0.25">
      <c r="A99" s="478" t="s">
        <v>1554</v>
      </c>
      <c r="B99" s="479"/>
      <c r="C99" s="479"/>
      <c r="D99" s="479"/>
      <c r="E99" s="479"/>
      <c r="F99" s="479"/>
      <c r="G99" s="479"/>
      <c r="H99" s="479"/>
      <c r="I99" s="479"/>
      <c r="J99" s="479"/>
      <c r="K99" s="479"/>
      <c r="L99" s="480"/>
      <c r="M99" s="481" t="s">
        <v>1555</v>
      </c>
      <c r="N99" s="511"/>
    </row>
    <row r="100" spans="1:14" x14ac:dyDescent="0.25">
      <c r="A100" s="503" t="s">
        <v>1556</v>
      </c>
      <c r="B100" s="504"/>
      <c r="C100" s="504"/>
      <c r="D100" s="504"/>
      <c r="E100" s="504"/>
      <c r="F100" s="504"/>
      <c r="G100" s="504"/>
      <c r="H100" s="504"/>
      <c r="I100" s="597" t="s">
        <v>1557</v>
      </c>
      <c r="J100" s="597"/>
      <c r="K100" s="597"/>
      <c r="L100" s="597"/>
      <c r="M100" s="505" t="s">
        <v>1558</v>
      </c>
      <c r="N100" s="529">
        <f>+N97-N98-N99</f>
        <v>0</v>
      </c>
    </row>
    <row r="101" spans="1:14" x14ac:dyDescent="0.25">
      <c r="A101" s="585"/>
      <c r="B101" s="586"/>
      <c r="C101" s="586"/>
      <c r="D101" s="586"/>
      <c r="E101" s="586"/>
      <c r="F101" s="586"/>
      <c r="G101" s="586"/>
      <c r="H101" s="586"/>
      <c r="I101" s="586"/>
      <c r="J101" s="586"/>
      <c r="K101" s="586"/>
      <c r="L101" s="586"/>
      <c r="M101" s="586"/>
      <c r="N101" s="587"/>
    </row>
    <row r="102" spans="1:14" x14ac:dyDescent="0.25">
      <c r="A102" s="514" t="s">
        <v>1559</v>
      </c>
      <c r="B102" s="515"/>
      <c r="C102" s="515"/>
      <c r="D102" s="515"/>
      <c r="E102" s="515"/>
      <c r="F102" s="515"/>
      <c r="G102" s="515"/>
      <c r="H102" s="515"/>
      <c r="I102" s="601" t="s">
        <v>1560</v>
      </c>
      <c r="J102" s="601"/>
      <c r="K102" s="601"/>
      <c r="L102" s="601"/>
      <c r="M102" s="602" t="s">
        <v>1561</v>
      </c>
      <c r="N102" s="603">
        <f>+N82+N100</f>
        <v>0</v>
      </c>
    </row>
    <row r="103" spans="1:14" x14ac:dyDescent="0.25">
      <c r="A103" s="592" t="s">
        <v>1383</v>
      </c>
      <c r="B103" s="509"/>
      <c r="C103" s="509"/>
      <c r="D103" s="509"/>
      <c r="E103" s="509"/>
      <c r="F103" s="509"/>
      <c r="G103" s="509"/>
      <c r="H103" s="509"/>
      <c r="I103" s="509"/>
      <c r="J103" s="509"/>
      <c r="K103" s="509"/>
      <c r="L103" s="509"/>
      <c r="M103" s="509"/>
      <c r="N103" s="510"/>
    </row>
    <row r="104" spans="1:14" x14ac:dyDescent="0.25">
      <c r="A104" s="581" t="s">
        <v>1562</v>
      </c>
      <c r="B104" s="582"/>
      <c r="C104" s="582"/>
      <c r="D104" s="582"/>
      <c r="E104" s="582"/>
      <c r="F104" s="582"/>
      <c r="G104" s="582"/>
      <c r="H104" s="582"/>
      <c r="I104" s="582"/>
      <c r="J104" s="582"/>
      <c r="K104" s="582"/>
      <c r="L104" s="582"/>
      <c r="M104" s="583" t="s">
        <v>1563</v>
      </c>
      <c r="N104" s="511"/>
    </row>
    <row r="105" spans="1:14" x14ac:dyDescent="0.25">
      <c r="A105" s="494" t="s">
        <v>1564</v>
      </c>
      <c r="B105" s="495"/>
      <c r="C105" s="495"/>
      <c r="D105" s="495"/>
      <c r="E105" s="495"/>
      <c r="F105" s="495"/>
      <c r="G105" s="495"/>
      <c r="H105" s="495"/>
      <c r="I105" s="495"/>
      <c r="J105" s="495"/>
      <c r="K105" s="495"/>
      <c r="L105" s="495"/>
      <c r="M105" s="495"/>
      <c r="N105" s="604"/>
    </row>
    <row r="106" spans="1:14" x14ac:dyDescent="0.25">
      <c r="A106" s="592" t="s">
        <v>1383</v>
      </c>
      <c r="B106" s="509"/>
      <c r="C106" s="495" t="s">
        <v>1565</v>
      </c>
      <c r="D106" s="495"/>
      <c r="E106" s="495"/>
      <c r="F106" s="495"/>
      <c r="G106" s="495"/>
      <c r="H106" s="495"/>
      <c r="I106" s="495"/>
      <c r="J106" s="495"/>
      <c r="K106" s="495"/>
      <c r="L106" s="495"/>
      <c r="M106" s="481" t="s">
        <v>1566</v>
      </c>
      <c r="N106" s="511"/>
    </row>
    <row r="107" spans="1:14" x14ac:dyDescent="0.25">
      <c r="A107" s="592" t="s">
        <v>1383</v>
      </c>
      <c r="B107" s="509"/>
      <c r="C107" s="495" t="s">
        <v>1567</v>
      </c>
      <c r="D107" s="495"/>
      <c r="E107" s="495"/>
      <c r="F107" s="495"/>
      <c r="G107" s="495"/>
      <c r="H107" s="495"/>
      <c r="I107" s="495"/>
      <c r="J107" s="495"/>
      <c r="K107" s="495"/>
      <c r="L107" s="495"/>
      <c r="M107" s="481" t="s">
        <v>1568</v>
      </c>
      <c r="N107" s="511"/>
    </row>
    <row r="108" spans="1:14" x14ac:dyDescent="0.25">
      <c r="A108" s="592" t="s">
        <v>1383</v>
      </c>
      <c r="B108" s="509"/>
      <c r="C108" s="495" t="s">
        <v>1569</v>
      </c>
      <c r="D108" s="495"/>
      <c r="E108" s="495"/>
      <c r="F108" s="495"/>
      <c r="G108" s="495"/>
      <c r="H108" s="495"/>
      <c r="I108" s="495"/>
      <c r="J108" s="495"/>
      <c r="K108" s="495"/>
      <c r="L108" s="495"/>
      <c r="M108" s="481" t="s">
        <v>1570</v>
      </c>
      <c r="N108" s="511"/>
    </row>
    <row r="109" spans="1:14" x14ac:dyDescent="0.25">
      <c r="A109" s="605"/>
      <c r="B109" s="606"/>
      <c r="C109" s="606"/>
      <c r="D109" s="606"/>
      <c r="E109" s="606"/>
      <c r="F109" s="606"/>
      <c r="G109" s="606"/>
      <c r="H109" s="606"/>
      <c r="I109" s="606"/>
      <c r="J109" s="606"/>
      <c r="K109" s="606"/>
      <c r="L109" s="606"/>
      <c r="M109" s="606"/>
      <c r="N109" s="607"/>
    </row>
    <row r="110" spans="1:14" x14ac:dyDescent="0.25">
      <c r="A110" s="494" t="s">
        <v>1571</v>
      </c>
      <c r="B110" s="495"/>
      <c r="C110" s="495"/>
      <c r="D110" s="495"/>
      <c r="E110" s="495"/>
      <c r="F110" s="495"/>
      <c r="G110" s="495"/>
      <c r="H110" s="495"/>
      <c r="I110" s="495"/>
      <c r="J110" s="495"/>
      <c r="K110" s="495"/>
      <c r="L110" s="495"/>
      <c r="M110" s="481" t="s">
        <v>1572</v>
      </c>
      <c r="N110" s="511"/>
    </row>
    <row r="111" spans="1:14" x14ac:dyDescent="0.25">
      <c r="A111" s="512" t="s">
        <v>1383</v>
      </c>
      <c r="B111" s="500"/>
      <c r="C111" s="500"/>
      <c r="D111" s="500"/>
      <c r="E111" s="500"/>
      <c r="F111" s="500"/>
      <c r="G111" s="500"/>
      <c r="H111" s="500"/>
      <c r="I111" s="500"/>
      <c r="J111" s="500"/>
      <c r="K111" s="500"/>
      <c r="L111" s="500"/>
      <c r="M111" s="500"/>
      <c r="N111" s="501"/>
    </row>
    <row r="112" spans="1:14" x14ac:dyDescent="0.25">
      <c r="A112" s="608" t="s">
        <v>1573</v>
      </c>
      <c r="B112" s="609"/>
      <c r="C112" s="609"/>
      <c r="D112" s="609"/>
      <c r="E112" s="609"/>
      <c r="F112" s="609"/>
      <c r="G112" s="609"/>
      <c r="H112" s="609"/>
      <c r="I112" s="609"/>
      <c r="J112" s="609"/>
      <c r="K112" s="609"/>
      <c r="L112" s="609"/>
      <c r="M112" s="610" t="s">
        <v>1574</v>
      </c>
      <c r="N112" s="511"/>
    </row>
    <row r="113" spans="1:14" x14ac:dyDescent="0.25">
      <c r="A113" s="478" t="s">
        <v>1575</v>
      </c>
      <c r="B113" s="479"/>
      <c r="C113" s="479"/>
      <c r="D113" s="479"/>
      <c r="E113" s="479"/>
      <c r="F113" s="479"/>
      <c r="G113" s="479"/>
      <c r="H113" s="479"/>
      <c r="I113" s="479"/>
      <c r="J113" s="479"/>
      <c r="K113" s="479"/>
      <c r="L113" s="479"/>
      <c r="M113" s="610" t="s">
        <v>1576</v>
      </c>
      <c r="N113" s="511"/>
    </row>
    <row r="114" spans="1:14" x14ac:dyDescent="0.25">
      <c r="A114" s="478" t="s">
        <v>1577</v>
      </c>
      <c r="B114" s="479"/>
      <c r="C114" s="479"/>
      <c r="D114" s="479"/>
      <c r="E114" s="479"/>
      <c r="F114" s="479"/>
      <c r="G114" s="479"/>
      <c r="H114" s="479"/>
      <c r="I114" s="479"/>
      <c r="J114" s="479"/>
      <c r="K114" s="479"/>
      <c r="L114" s="479"/>
      <c r="M114" s="610" t="s">
        <v>1578</v>
      </c>
      <c r="N114" s="511"/>
    </row>
    <row r="115" spans="1:14" x14ac:dyDescent="0.25">
      <c r="A115" s="478" t="s">
        <v>1579</v>
      </c>
      <c r="B115" s="479"/>
      <c r="C115" s="479"/>
      <c r="D115" s="479"/>
      <c r="E115" s="479"/>
      <c r="F115" s="479"/>
      <c r="G115" s="479"/>
      <c r="H115" s="479"/>
      <c r="I115" s="479"/>
      <c r="J115" s="479"/>
      <c r="K115" s="479"/>
      <c r="L115" s="479"/>
      <c r="M115" s="610" t="s">
        <v>1580</v>
      </c>
      <c r="N115" s="511"/>
    </row>
    <row r="116" spans="1:14" x14ac:dyDescent="0.25">
      <c r="A116" s="478" t="s">
        <v>1581</v>
      </c>
      <c r="B116" s="479"/>
      <c r="C116" s="479"/>
      <c r="D116" s="479"/>
      <c r="E116" s="479"/>
      <c r="F116" s="479"/>
      <c r="G116" s="479"/>
      <c r="H116" s="479"/>
      <c r="I116" s="479"/>
      <c r="J116" s="479"/>
      <c r="K116" s="479"/>
      <c r="L116" s="479"/>
      <c r="M116" s="610" t="s">
        <v>1582</v>
      </c>
      <c r="N116" s="511"/>
    </row>
    <row r="117" spans="1:14" x14ac:dyDescent="0.25">
      <c r="A117" s="478" t="s">
        <v>1583</v>
      </c>
      <c r="B117" s="479"/>
      <c r="C117" s="479"/>
      <c r="D117" s="479"/>
      <c r="E117" s="479"/>
      <c r="F117" s="479"/>
      <c r="G117" s="479"/>
      <c r="H117" s="479"/>
      <c r="I117" s="479"/>
      <c r="J117" s="479"/>
      <c r="K117" s="479"/>
      <c r="L117" s="479"/>
      <c r="M117" s="610" t="s">
        <v>1584</v>
      </c>
      <c r="N117" s="511"/>
    </row>
    <row r="118" spans="1:14" x14ac:dyDescent="0.25">
      <c r="A118" s="478" t="s">
        <v>1585</v>
      </c>
      <c r="B118" s="479"/>
      <c r="C118" s="479"/>
      <c r="D118" s="479"/>
      <c r="E118" s="479"/>
      <c r="F118" s="479"/>
      <c r="G118" s="479"/>
      <c r="H118" s="479"/>
      <c r="I118" s="479"/>
      <c r="J118" s="479"/>
      <c r="K118" s="479"/>
      <c r="L118" s="479"/>
      <c r="M118" s="610" t="s">
        <v>1586</v>
      </c>
      <c r="N118" s="511"/>
    </row>
    <row r="119" spans="1:14" x14ac:dyDescent="0.25">
      <c r="A119" s="512"/>
      <c r="B119" s="500"/>
      <c r="C119" s="500"/>
      <c r="D119" s="500"/>
      <c r="E119" s="500"/>
      <c r="F119" s="500"/>
      <c r="G119" s="500"/>
      <c r="H119" s="500"/>
      <c r="I119" s="500"/>
      <c r="J119" s="500"/>
      <c r="K119" s="500"/>
      <c r="L119" s="500"/>
      <c r="M119" s="500"/>
      <c r="N119" s="501"/>
    </row>
    <row r="120" spans="1:14" x14ac:dyDescent="0.25">
      <c r="A120" s="514" t="s">
        <v>1587</v>
      </c>
      <c r="B120" s="515"/>
      <c r="C120" s="515"/>
      <c r="D120" s="515"/>
      <c r="E120" s="515"/>
      <c r="F120" s="515"/>
      <c r="G120" s="515"/>
      <c r="H120" s="515"/>
      <c r="I120" s="515"/>
      <c r="J120" s="515"/>
      <c r="K120" s="515"/>
      <c r="L120" s="515"/>
      <c r="M120" s="515"/>
      <c r="N120" s="516"/>
    </row>
    <row r="121" spans="1:14" x14ac:dyDescent="0.25">
      <c r="A121" s="503" t="s">
        <v>1588</v>
      </c>
      <c r="B121" s="504"/>
      <c r="C121" s="504"/>
      <c r="D121" s="504"/>
      <c r="E121" s="504"/>
      <c r="F121" s="504"/>
      <c r="G121" s="504"/>
      <c r="H121" s="504"/>
      <c r="I121" s="597" t="s">
        <v>1589</v>
      </c>
      <c r="J121" s="597"/>
      <c r="K121" s="597"/>
      <c r="L121" s="597"/>
      <c r="M121" s="505" t="s">
        <v>1590</v>
      </c>
      <c r="N121" s="529">
        <f>+N102-N107</f>
        <v>0</v>
      </c>
    </row>
    <row r="122" spans="1:14" x14ac:dyDescent="0.25">
      <c r="A122" s="494" t="s">
        <v>1591</v>
      </c>
      <c r="B122" s="495"/>
      <c r="C122" s="495"/>
      <c r="D122" s="495"/>
      <c r="E122" s="495"/>
      <c r="F122" s="495"/>
      <c r="G122" s="495"/>
      <c r="H122" s="495"/>
      <c r="I122" s="495"/>
      <c r="J122" s="495"/>
      <c r="K122" s="495"/>
      <c r="L122" s="495"/>
      <c r="M122" s="481" t="s">
        <v>1592</v>
      </c>
      <c r="N122" s="511"/>
    </row>
    <row r="123" spans="1:14" x14ac:dyDescent="0.25">
      <c r="A123" s="494" t="s">
        <v>1569</v>
      </c>
      <c r="B123" s="495"/>
      <c r="C123" s="495"/>
      <c r="D123" s="495"/>
      <c r="E123" s="495"/>
      <c r="F123" s="495"/>
      <c r="G123" s="495"/>
      <c r="H123" s="495"/>
      <c r="I123" s="495"/>
      <c r="J123" s="495"/>
      <c r="K123" s="495"/>
      <c r="L123" s="495"/>
      <c r="M123" s="481" t="s">
        <v>1593</v>
      </c>
      <c r="N123" s="511"/>
    </row>
    <row r="124" spans="1:14" ht="15.75" thickBot="1" x14ac:dyDescent="0.3">
      <c r="A124" s="611" t="s">
        <v>1594</v>
      </c>
      <c r="B124" s="612"/>
      <c r="C124" s="612"/>
      <c r="D124" s="612"/>
      <c r="E124" s="612"/>
      <c r="F124" s="612"/>
      <c r="G124" s="612"/>
      <c r="H124" s="612"/>
      <c r="I124" s="612"/>
      <c r="J124" s="612"/>
      <c r="K124" s="612"/>
      <c r="L124" s="612"/>
      <c r="M124" s="613" t="s">
        <v>1595</v>
      </c>
      <c r="N124" s="614">
        <f>+N123+N122+N121</f>
        <v>0</v>
      </c>
    </row>
  </sheetData>
  <sheetProtection selectLockedCells="1"/>
  <mergeCells count="180">
    <mergeCell ref="A124:L124"/>
    <mergeCell ref="A119:N119"/>
    <mergeCell ref="A120:N120"/>
    <mergeCell ref="A121:H121"/>
    <mergeCell ref="I121:L121"/>
    <mergeCell ref="A122:L122"/>
    <mergeCell ref="A123:L123"/>
    <mergeCell ref="A113:L113"/>
    <mergeCell ref="A114:L114"/>
    <mergeCell ref="A115:L115"/>
    <mergeCell ref="A116:L116"/>
    <mergeCell ref="A117:L117"/>
    <mergeCell ref="A118:L118"/>
    <mergeCell ref="A108:B108"/>
    <mergeCell ref="C108:L108"/>
    <mergeCell ref="A109:N109"/>
    <mergeCell ref="A110:L110"/>
    <mergeCell ref="A111:N111"/>
    <mergeCell ref="A112:L112"/>
    <mergeCell ref="A103:N103"/>
    <mergeCell ref="A104:L104"/>
    <mergeCell ref="A105:N105"/>
    <mergeCell ref="A106:B106"/>
    <mergeCell ref="C106:L106"/>
    <mergeCell ref="A107:B107"/>
    <mergeCell ref="C107:L107"/>
    <mergeCell ref="A98:L98"/>
    <mergeCell ref="A99:L99"/>
    <mergeCell ref="A100:H100"/>
    <mergeCell ref="I100:L100"/>
    <mergeCell ref="A101:N101"/>
    <mergeCell ref="A102:H102"/>
    <mergeCell ref="I102:L102"/>
    <mergeCell ref="A92:L92"/>
    <mergeCell ref="A93:L93"/>
    <mergeCell ref="A94:L94"/>
    <mergeCell ref="A95:L95"/>
    <mergeCell ref="A96:L96"/>
    <mergeCell ref="A97:H97"/>
    <mergeCell ref="I97:L97"/>
    <mergeCell ref="A87:L87"/>
    <mergeCell ref="M87:N87"/>
    <mergeCell ref="A88:L88"/>
    <mergeCell ref="A89:N89"/>
    <mergeCell ref="A90:N90"/>
    <mergeCell ref="A91:L91"/>
    <mergeCell ref="A84:B84"/>
    <mergeCell ref="C84:N84"/>
    <mergeCell ref="A85:J85"/>
    <mergeCell ref="K85:L85"/>
    <mergeCell ref="M85:N85"/>
    <mergeCell ref="A86:J86"/>
    <mergeCell ref="A80:D80"/>
    <mergeCell ref="E80:L80"/>
    <mergeCell ref="A81:L81"/>
    <mergeCell ref="A82:H82"/>
    <mergeCell ref="I82:L82"/>
    <mergeCell ref="A83:N83"/>
    <mergeCell ref="A77:B77"/>
    <mergeCell ref="C77:L77"/>
    <mergeCell ref="A78:B78"/>
    <mergeCell ref="C78:L78"/>
    <mergeCell ref="A79:B79"/>
    <mergeCell ref="C79:L79"/>
    <mergeCell ref="A72:L72"/>
    <mergeCell ref="A73:L73"/>
    <mergeCell ref="A74:L74"/>
    <mergeCell ref="A75:N75"/>
    <mergeCell ref="A76:B76"/>
    <mergeCell ref="C76:L76"/>
    <mergeCell ref="A68:B68"/>
    <mergeCell ref="C68:F68"/>
    <mergeCell ref="G68:L68"/>
    <mergeCell ref="A69:L69"/>
    <mergeCell ref="A70:L70"/>
    <mergeCell ref="A71:L71"/>
    <mergeCell ref="A66:B66"/>
    <mergeCell ref="C66:F66"/>
    <mergeCell ref="G66:L66"/>
    <mergeCell ref="A67:B67"/>
    <mergeCell ref="C67:F67"/>
    <mergeCell ref="G67:L67"/>
    <mergeCell ref="A62:L62"/>
    <mergeCell ref="A63:L63"/>
    <mergeCell ref="A64:N64"/>
    <mergeCell ref="A65:B65"/>
    <mergeCell ref="C65:F65"/>
    <mergeCell ref="G65:L65"/>
    <mergeCell ref="A58:N58"/>
    <mergeCell ref="A59:N59"/>
    <mergeCell ref="A60:F60"/>
    <mergeCell ref="G60:L60"/>
    <mergeCell ref="A61:F61"/>
    <mergeCell ref="G61:L61"/>
    <mergeCell ref="A54:L54"/>
    <mergeCell ref="A55:N55"/>
    <mergeCell ref="A56:D56"/>
    <mergeCell ref="G56:H56"/>
    <mergeCell ref="I56:L56"/>
    <mergeCell ref="A57:L57"/>
    <mergeCell ref="A50:H50"/>
    <mergeCell ref="I50:J50"/>
    <mergeCell ref="A51:H51"/>
    <mergeCell ref="A52:N52"/>
    <mergeCell ref="A53:H53"/>
    <mergeCell ref="I53:L53"/>
    <mergeCell ref="A46:H46"/>
    <mergeCell ref="A47:H47"/>
    <mergeCell ref="M47:N47"/>
    <mergeCell ref="A48:H48"/>
    <mergeCell ref="M48:N48"/>
    <mergeCell ref="A49:H49"/>
    <mergeCell ref="I49:J49"/>
    <mergeCell ref="M49:N49"/>
    <mergeCell ref="A41:H41"/>
    <mergeCell ref="A43:H43"/>
    <mergeCell ref="M43:N43"/>
    <mergeCell ref="A44:H44"/>
    <mergeCell ref="M44:N44"/>
    <mergeCell ref="A45:H45"/>
    <mergeCell ref="M45:N45"/>
    <mergeCell ref="A33:H33"/>
    <mergeCell ref="I33:J33"/>
    <mergeCell ref="K33:L33"/>
    <mergeCell ref="M33:N33"/>
    <mergeCell ref="A34:J34"/>
    <mergeCell ref="K34:L34"/>
    <mergeCell ref="M34:N34"/>
    <mergeCell ref="A30:H30"/>
    <mergeCell ref="A31:H31"/>
    <mergeCell ref="I31:L31"/>
    <mergeCell ref="A32:D32"/>
    <mergeCell ref="G32:H32"/>
    <mergeCell ref="I32:L32"/>
    <mergeCell ref="A26:H26"/>
    <mergeCell ref="I26:L26"/>
    <mergeCell ref="A27:L27"/>
    <mergeCell ref="A28:H28"/>
    <mergeCell ref="I28:L28"/>
    <mergeCell ref="A29:H29"/>
    <mergeCell ref="I29:L29"/>
    <mergeCell ref="A21:N21"/>
    <mergeCell ref="A22:N22"/>
    <mergeCell ref="A23:L23"/>
    <mergeCell ref="A24:L24"/>
    <mergeCell ref="A25:H25"/>
    <mergeCell ref="I25:L25"/>
    <mergeCell ref="A18:H18"/>
    <mergeCell ref="I18:J18"/>
    <mergeCell ref="M18:N18"/>
    <mergeCell ref="A19:H19"/>
    <mergeCell ref="I19:J19"/>
    <mergeCell ref="A20:H20"/>
    <mergeCell ref="A14:H14"/>
    <mergeCell ref="M14:N14"/>
    <mergeCell ref="A15:H15"/>
    <mergeCell ref="M15:N15"/>
    <mergeCell ref="A16:H16"/>
    <mergeCell ref="A17:H17"/>
    <mergeCell ref="M17:N17"/>
    <mergeCell ref="M10:N10"/>
    <mergeCell ref="A11:H11"/>
    <mergeCell ref="M11:N11"/>
    <mergeCell ref="A12:H12"/>
    <mergeCell ref="M12:N12"/>
    <mergeCell ref="A13:H13"/>
    <mergeCell ref="M13:N13"/>
    <mergeCell ref="A6:H6"/>
    <mergeCell ref="A7:H7"/>
    <mergeCell ref="A8:H8"/>
    <mergeCell ref="A9:H9"/>
    <mergeCell ref="K9:L9"/>
    <mergeCell ref="A10:H10"/>
    <mergeCell ref="A4:H4"/>
    <mergeCell ref="I4:J4"/>
    <mergeCell ref="K4:L4"/>
    <mergeCell ref="M4:N4"/>
    <mergeCell ref="A5:J5"/>
    <mergeCell ref="K5:L5"/>
    <mergeCell ref="M5:N5"/>
  </mergeCells>
  <conditionalFormatting sqref="T2">
    <cfRule type="expression" dxfId="33" priority="20">
      <formula>COUNTA(INDIRECT("A"&amp;ROW()&amp;":CH"&amp;ROW()))</formula>
    </cfRule>
  </conditionalFormatting>
  <conditionalFormatting sqref="U2:V2">
    <cfRule type="expression" dxfId="32" priority="19">
      <formula>COUNTA(INDIRECT("A"&amp;ROW()&amp;":CH"&amp;ROW()))</formula>
    </cfRule>
  </conditionalFormatting>
  <conditionalFormatting sqref="T13:T55">
    <cfRule type="expression" dxfId="31" priority="18">
      <formula>COUNTA(INDIRECT("A"&amp;ROW()&amp;":CH"&amp;ROW()))</formula>
    </cfRule>
  </conditionalFormatting>
  <conditionalFormatting sqref="V3:V8 U13:V55">
    <cfRule type="expression" dxfId="30" priority="17">
      <formula>COUNTA(INDIRECT("A"&amp;ROW()&amp;":CH"&amp;ROW()))</formula>
    </cfRule>
  </conditionalFormatting>
  <conditionalFormatting sqref="W2:W3 W18:X55 W4:X7 X10:X11 X8 X13:X17 W8:W17">
    <cfRule type="expression" dxfId="29" priority="16">
      <formula>COUNTA(INDIRECT("A"&amp;ROW()&amp;":CH"&amp;ROW()))</formula>
    </cfRule>
  </conditionalFormatting>
  <conditionalFormatting sqref="X9">
    <cfRule type="expression" dxfId="28" priority="15">
      <formula>COUNTA(INDIRECT("A"&amp;ROW()&amp;":CH"&amp;ROW()))</formula>
    </cfRule>
  </conditionalFormatting>
  <conditionalFormatting sqref="Y12">
    <cfRule type="expression" dxfId="27" priority="11">
      <formula>COUNTA(INDIRECT("A"&amp;ROW()&amp;":CH"&amp;ROW()))</formula>
    </cfRule>
  </conditionalFormatting>
  <conditionalFormatting sqref="X12">
    <cfRule type="expression" dxfId="26" priority="14">
      <formula>COUNTA(INDIRECT("A"&amp;ROW()&amp;":CH"&amp;ROW()))</formula>
    </cfRule>
  </conditionalFormatting>
  <conditionalFormatting sqref="Y4:Y8 Y13:Y55">
    <cfRule type="expression" dxfId="25" priority="13">
      <formula>COUNTA(INDIRECT("A"&amp;ROW()&amp;":CH"&amp;ROW()))</formula>
    </cfRule>
  </conditionalFormatting>
  <conditionalFormatting sqref="Y9">
    <cfRule type="expression" dxfId="24" priority="12">
      <formula>COUNTA(INDIRECT("A"&amp;ROW()&amp;":CH"&amp;ROW()))</formula>
    </cfRule>
  </conditionalFormatting>
  <conditionalFormatting sqref="V9">
    <cfRule type="expression" dxfId="23" priority="10">
      <formula>COUNTA(INDIRECT("A"&amp;ROW()&amp;":CH"&amp;ROW()))</formula>
    </cfRule>
  </conditionalFormatting>
  <conditionalFormatting sqref="T3:T9">
    <cfRule type="expression" dxfId="22" priority="9">
      <formula>COUNTA(INDIRECT("A"&amp;ROW()&amp;":CH"&amp;ROW()))</formula>
    </cfRule>
  </conditionalFormatting>
  <conditionalFormatting sqref="U3:U9">
    <cfRule type="expression" dxfId="21" priority="8">
      <formula>COUNTA(INDIRECT("A"&amp;ROW()&amp;":CH"&amp;ROW()))</formula>
    </cfRule>
  </conditionalFormatting>
  <conditionalFormatting sqref="X2:X3">
    <cfRule type="expression" dxfId="20" priority="7">
      <formula>COUNTA(INDIRECT("A"&amp;ROW()&amp;":CH"&amp;ROW()))</formula>
    </cfRule>
  </conditionalFormatting>
  <conditionalFormatting sqref="Y2:Y3">
    <cfRule type="expression" dxfId="19" priority="6">
      <formula>COUNTA(INDIRECT("A"&amp;ROW()&amp;":CH"&amp;ROW()))</formula>
    </cfRule>
  </conditionalFormatting>
  <conditionalFormatting sqref="T12">
    <cfRule type="expression" dxfId="18" priority="5">
      <formula>COUNTA(INDIRECT("A"&amp;ROW()&amp;":CH"&amp;ROW()))</formula>
    </cfRule>
  </conditionalFormatting>
  <conditionalFormatting sqref="U12:V12">
    <cfRule type="expression" dxfId="17" priority="4">
      <formula>COUNTA(INDIRECT("A"&amp;ROW()&amp;":CH"&amp;ROW()))</formula>
    </cfRule>
  </conditionalFormatting>
  <conditionalFormatting sqref="T10:T11">
    <cfRule type="expression" dxfId="16" priority="3">
      <formula>COUNTA(INDIRECT("A"&amp;ROW()&amp;":CH"&amp;ROW()))</formula>
    </cfRule>
  </conditionalFormatting>
  <conditionalFormatting sqref="U10:V11">
    <cfRule type="expression" dxfId="15" priority="2">
      <formula>COUNTA(INDIRECT("A"&amp;ROW()&amp;":CH"&amp;ROW()))</formula>
    </cfRule>
  </conditionalFormatting>
  <conditionalFormatting sqref="Y10:Y11">
    <cfRule type="expression" dxfId="14" priority="1">
      <formula>COUNTA(INDIRECT("A"&amp;ROW()&amp;":CH"&amp;ROW()))</formula>
    </cfRule>
  </conditionalFormatting>
  <dataValidations count="7">
    <dataValidation type="list" allowBlank="1" showInputMessage="1" showErrorMessage="1" sqref="O35" xr:uid="{49A4C08E-B5B5-4613-874C-3FF9CC95CFD5}">
      <formula1>"SUMAR,DIGITAR"</formula1>
    </dataValidation>
    <dataValidation type="list" allowBlank="1" showInputMessage="1" showErrorMessage="1" sqref="O10:O13 O6:O8 H35:H40" xr:uid="{EB178418-E3C8-4E88-AD3A-9421D757F56E}">
      <formula1>"SI,NO"</formula1>
    </dataValidation>
    <dataValidation type="list" errorStyle="warning" allowBlank="1" showInputMessage="1" showErrorMessage="1" sqref="V2:V55" xr:uid="{18520CAA-214F-44F5-B1A3-42E7871619D8}">
      <formula1>"01-RUC,02-CI,03-PASPORTE-EXT"</formula1>
    </dataValidation>
    <dataValidation type="list" errorStyle="warning" allowBlank="1" showInputMessage="1" showErrorMessage="1" sqref="U2:U55" xr:uid="{C7E26EC6-E495-4946-9EBF-8283AF138126}">
      <formula1>TIPODECOMPROBANTECOMPRAS</formula1>
    </dataValidation>
    <dataValidation type="list" errorStyle="warning" allowBlank="1" showInputMessage="1" showErrorMessage="1" sqref="T2:T55" xr:uid="{8BEED678-7C4C-4ED4-9914-BA6B07E56683}">
      <formula1>TIPODESUSTENTO</formula1>
    </dataValidation>
    <dataValidation type="list" allowBlank="1" showInputMessage="1" showErrorMessage="1" sqref="B3" xr:uid="{85E6ED7D-A4A0-44D1-86E2-897CFDCE7565}">
      <formula1>INDIRECT(SUBSTITUTE(A3, "","_"))</formula1>
    </dataValidation>
    <dataValidation type="list" allowBlank="1" showInputMessage="1" showErrorMessage="1" sqref="A3" xr:uid="{039D4C9B-D9B9-4AF8-940D-A42AF2DC57C2}">
      <formula1>PERIODOS</formula1>
    </dataValidation>
  </dataValidations>
  <printOptions horizontalCentered="1" verticalCentered="1"/>
  <pageMargins left="0.25" right="0.25" top="0.75" bottom="0.54" header="0.3" footer="0.3"/>
  <pageSetup paperSize="9" scale="29" fitToHeight="2" orientation="portrait" r:id="rId1"/>
  <drawing r:id="rId2"/>
  <legacyDrawing r:id="rId3"/>
  <controls>
    <mc:AlternateContent xmlns:mc="http://schemas.openxmlformats.org/markup-compatibility/2006">
      <mc:Choice Requires="x14">
        <control shapeId="9217" r:id="rId4" name="CheckBox1">
          <controlPr defaultSize="0" autoLine="0" r:id="rId5">
            <anchor moveWithCells="1">
              <from>
                <xdr:col>8</xdr:col>
                <xdr:colOff>990600</xdr:colOff>
                <xdr:row>1</xdr:row>
                <xdr:rowOff>228600</xdr:rowOff>
              </from>
              <to>
                <xdr:col>13</xdr:col>
                <xdr:colOff>361950</xdr:colOff>
                <xdr:row>2</xdr:row>
                <xdr:rowOff>323850</xdr:rowOff>
              </to>
            </anchor>
          </controlPr>
        </control>
      </mc:Choice>
      <mc:Fallback>
        <control shapeId="9217" r:id="rId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9FFC1A-20F6-4A0F-8693-B36C05EAF839}">
          <x14:formula1>
            <xm:f>TABLAS!$CB$2:$CB$9</xm:f>
          </x14:formula1>
          <xm:sqref>B2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0296C-0E79-4666-9C32-B58C635AE599}">
  <sheetPr codeName="Hoja37">
    <tabColor rgb="FF7030A0"/>
    <pageSetUpPr fitToPage="1"/>
  </sheetPr>
  <dimension ref="A1:IW122"/>
  <sheetViews>
    <sheetView showGridLines="0" workbookViewId="0">
      <selection activeCell="G10" sqref="G10"/>
    </sheetView>
  </sheetViews>
  <sheetFormatPr baseColWidth="10" defaultColWidth="0" defaultRowHeight="0" customHeight="1" zeroHeight="1" x14ac:dyDescent="0.25"/>
  <cols>
    <col min="1" max="14" width="11.42578125" customWidth="1"/>
    <col min="15" max="15" width="5" customWidth="1"/>
    <col min="16" max="17" width="8.7109375" customWidth="1"/>
    <col min="18" max="24" width="13.85546875" customWidth="1"/>
    <col min="25" max="257" width="13.85546875" hidden="1" customWidth="1"/>
    <col min="258" max="16384" width="11.42578125" hidden="1"/>
  </cols>
  <sheetData>
    <row r="1" spans="1:22" ht="21" x14ac:dyDescent="0.35">
      <c r="A1" s="455"/>
      <c r="B1" s="456"/>
      <c r="C1" s="456"/>
      <c r="D1" s="456"/>
      <c r="E1" s="456"/>
      <c r="F1" s="615" t="s">
        <v>1596</v>
      </c>
      <c r="G1" s="615"/>
      <c r="H1" s="615"/>
      <c r="I1" s="615"/>
      <c r="J1" s="615"/>
      <c r="K1" s="456"/>
      <c r="L1" s="258"/>
      <c r="N1" s="455"/>
      <c r="O1" s="458"/>
      <c r="P1" s="458"/>
      <c r="Q1" s="259" t="s">
        <v>1332</v>
      </c>
      <c r="R1" s="260" t="str">
        <f>IF(A$3="ANUAL","1/1/"&amp;B2,IF(A$3="MESES", TABLAS!BK17,TABLAS!BL18))</f>
        <v>1/09/2024</v>
      </c>
      <c r="T1" s="616" t="s">
        <v>1597</v>
      </c>
      <c r="U1" s="616"/>
      <c r="V1" s="616"/>
    </row>
    <row r="2" spans="1:22" ht="21" x14ac:dyDescent="0.35">
      <c r="A2" s="617" t="s">
        <v>1330</v>
      </c>
      <c r="B2" s="618">
        <v>2024</v>
      </c>
      <c r="C2" s="456"/>
      <c r="D2" s="456"/>
      <c r="E2" s="456"/>
      <c r="F2" s="615" t="str">
        <f>"RUC: "&amp;[1]ADMI!J14</f>
        <v xml:space="preserve">RUC: </v>
      </c>
      <c r="G2" s="615"/>
      <c r="H2" s="615"/>
      <c r="I2" s="615"/>
      <c r="J2" s="615"/>
      <c r="K2" s="456"/>
      <c r="L2" s="258"/>
      <c r="N2" s="455"/>
      <c r="O2" s="458"/>
      <c r="P2" s="458"/>
      <c r="Q2" s="259" t="s">
        <v>1333</v>
      </c>
      <c r="R2" s="260">
        <f>IF(A$3="ANUAL","31/12/"&amp;B2, TABLAS!BL17)</f>
        <v>45565</v>
      </c>
      <c r="T2" s="619"/>
      <c r="U2" s="619"/>
      <c r="V2" s="619"/>
    </row>
    <row r="3" spans="1:22" ht="15.75" thickBot="1" x14ac:dyDescent="0.3">
      <c r="A3" s="617" t="s">
        <v>32</v>
      </c>
      <c r="B3" s="620" t="s">
        <v>241</v>
      </c>
      <c r="C3" s="455"/>
      <c r="D3" s="455"/>
      <c r="E3" s="455"/>
      <c r="F3" s="455"/>
      <c r="G3" s="455"/>
      <c r="H3" s="455"/>
      <c r="I3" s="455"/>
      <c r="J3" s="455"/>
      <c r="K3" s="455"/>
      <c r="L3" s="455"/>
      <c r="M3" s="455"/>
      <c r="O3" s="458"/>
      <c r="P3" s="458"/>
      <c r="Q3" s="458"/>
      <c r="R3" s="458"/>
      <c r="T3" s="621">
        <v>5000</v>
      </c>
      <c r="U3" s="621">
        <v>50</v>
      </c>
      <c r="V3" s="622">
        <v>44439</v>
      </c>
    </row>
    <row r="4" spans="1:22" ht="15" x14ac:dyDescent="0.25">
      <c r="A4" s="623" t="s">
        <v>1598</v>
      </c>
      <c r="B4" s="624"/>
      <c r="C4" s="624"/>
      <c r="D4" s="624"/>
      <c r="E4" s="624"/>
      <c r="F4" s="624"/>
      <c r="G4" s="624"/>
      <c r="H4" s="624"/>
      <c r="I4" s="624"/>
      <c r="J4" s="624"/>
      <c r="K4" s="624"/>
      <c r="L4" s="624"/>
      <c r="M4" s="624"/>
      <c r="N4" s="625"/>
      <c r="T4" s="621">
        <v>3000</v>
      </c>
      <c r="U4" s="621">
        <v>5</v>
      </c>
      <c r="V4" s="622">
        <v>44500</v>
      </c>
    </row>
    <row r="5" spans="1:22" ht="15" x14ac:dyDescent="0.25">
      <c r="A5" s="626" t="s">
        <v>1599</v>
      </c>
      <c r="B5" s="627"/>
      <c r="C5" s="627"/>
      <c r="D5" s="627"/>
      <c r="E5" s="627"/>
      <c r="F5" s="627"/>
      <c r="G5" s="627"/>
      <c r="H5" s="627"/>
      <c r="I5" s="627"/>
      <c r="J5" s="627"/>
      <c r="K5" s="627"/>
      <c r="L5" s="627"/>
      <c r="M5" s="627"/>
      <c r="N5" s="628"/>
      <c r="T5" s="621"/>
      <c r="U5" s="621"/>
      <c r="V5" s="622"/>
    </row>
    <row r="6" spans="1:22" ht="15" x14ac:dyDescent="0.25">
      <c r="A6" s="629"/>
      <c r="B6" s="630"/>
      <c r="C6" s="630"/>
      <c r="D6" s="630"/>
      <c r="E6" s="630"/>
      <c r="F6" s="630"/>
      <c r="G6" s="630"/>
      <c r="H6" s="630"/>
      <c r="I6" s="630"/>
      <c r="J6" s="631"/>
      <c r="K6" s="470" t="s">
        <v>1194</v>
      </c>
      <c r="L6" s="470"/>
      <c r="M6" s="470" t="s">
        <v>1359</v>
      </c>
      <c r="N6" s="471"/>
      <c r="T6" s="621"/>
      <c r="U6" s="621"/>
      <c r="V6" s="622"/>
    </row>
    <row r="7" spans="1:22" ht="15" x14ac:dyDescent="0.25">
      <c r="A7" s="632" t="s">
        <v>1600</v>
      </c>
      <c r="B7" s="633"/>
      <c r="C7" s="633"/>
      <c r="D7" s="633"/>
      <c r="E7" s="633"/>
      <c r="F7" s="633"/>
      <c r="G7" s="633"/>
      <c r="H7" s="633"/>
      <c r="I7" s="633"/>
      <c r="J7" s="634"/>
      <c r="K7" s="635" t="s">
        <v>892</v>
      </c>
      <c r="L7" s="636">
        <f>SUMIFS(T:T,V:V,"&gt;="&amp;R1,V:V,"&lt;="&amp;R2)</f>
        <v>0</v>
      </c>
      <c r="M7" s="578" t="s">
        <v>995</v>
      </c>
      <c r="N7" s="637">
        <f>SUMIFS(U:U,V:V,"&gt;="&amp;R1,V:V,"&lt;="&amp;R2)</f>
        <v>0</v>
      </c>
      <c r="T7" s="621"/>
      <c r="U7" s="621"/>
      <c r="V7" s="622"/>
    </row>
    <row r="8" spans="1:22" ht="15" x14ac:dyDescent="0.25">
      <c r="A8" s="638" t="s">
        <v>1601</v>
      </c>
      <c r="B8" s="639"/>
      <c r="C8" s="639"/>
      <c r="D8" s="639"/>
      <c r="E8" s="639"/>
      <c r="F8" s="639"/>
      <c r="G8" s="639"/>
      <c r="H8" s="639"/>
      <c r="I8" s="639"/>
      <c r="J8" s="639"/>
      <c r="K8" s="639"/>
      <c r="L8" s="639"/>
      <c r="M8" s="639"/>
      <c r="N8" s="640"/>
      <c r="T8" s="621"/>
      <c r="U8" s="621"/>
      <c r="V8" s="622"/>
    </row>
    <row r="9" spans="1:22" ht="15" x14ac:dyDescent="0.25">
      <c r="A9" s="641" t="s">
        <v>1383</v>
      </c>
      <c r="B9" s="642"/>
      <c r="C9" s="643" t="s">
        <v>1602</v>
      </c>
      <c r="D9" s="523"/>
      <c r="E9" s="523"/>
      <c r="F9" s="523"/>
      <c r="G9" s="523"/>
      <c r="H9" s="523"/>
      <c r="I9" s="523"/>
      <c r="J9" s="524"/>
      <c r="K9" s="481" t="s">
        <v>582</v>
      </c>
      <c r="L9" s="644">
        <f>SUMIFS(COMPRAS!AQ:AQ,COMPRAS!AP:AP,K9,COMPRAS!M:M,"&gt;="&amp;$R$1,COMPRAS!M:M,"&lt;="&amp;$R$2)+SUMIFS(COMPRAS!BE:BE,COMPRAS!BD:BD,K9,COMPRAS!M:M,"&gt;="&amp;$R$1,COMPRAS!M:M,"&lt;="&amp;$R$2)+SUMIFS(COMPRAS!BQ:BQ,COMPRAS!BP:BP,K9,COMPRAS!M:M,"&gt;="&amp;$R$1,COMPRAS!M:M,"&lt;="&amp;$R$2)+SUMIFS(COMPRAS!BW:BW,COMPRAS!BV:BV,K9,COMPRAS!M:M,"&gt;="&amp;$R$1,COMPRAS!M:M,"&lt;="&amp;$R$2)</f>
        <v>0</v>
      </c>
      <c r="M9" s="578" t="s">
        <v>997</v>
      </c>
      <c r="N9" s="645">
        <f>SUMIFS(COMPRAS!AS:AS,COMPRAS!AP:AP,K9,COMPRAS!M:M,"&gt;="&amp;$R$1,COMPRAS!M:M,"&lt;="&amp;$R$2)+SUMIFS(COMPRAS!BG:BG,COMPRAS!BD:BD,K9,COMPRAS!M:M,"&gt;="&amp;$R$1,COMPRAS!M:M,"&lt;="&amp;$R$2)+SUMIFS(COMPRAS!BS:BS,COMPRAS!BP:BP,K9,COMPRAS!M:M,"&gt;="&amp;$R$1,COMPRAS!M:M,"&lt;="&amp;$R$2)+SUMIFS(COMPRAS!BY:BY,COMPRAS!BV:BV,K9,COMPRAS!M:M,"&gt;="&amp;$R$1,COMPRAS!M:M,"&lt;="&amp;$R$2)</f>
        <v>0</v>
      </c>
      <c r="T9" s="621"/>
      <c r="U9" s="621"/>
      <c r="V9" s="622"/>
    </row>
    <row r="10" spans="1:22" ht="15" x14ac:dyDescent="0.25">
      <c r="A10" s="646"/>
      <c r="B10" s="647"/>
      <c r="C10" s="648" t="s">
        <v>124</v>
      </c>
      <c r="D10" s="649"/>
      <c r="E10" s="649"/>
      <c r="F10" s="649"/>
      <c r="G10" s="649"/>
      <c r="H10" s="649"/>
      <c r="I10" s="649"/>
      <c r="J10" s="650"/>
      <c r="K10" s="594" t="s">
        <v>123</v>
      </c>
      <c r="L10" s="644">
        <f>SUMIFS(COMPRAS!AQ:AQ,COMPRAS!AP:AP,K10,COMPRAS!M:M,"&gt;="&amp;$R$1,COMPRAS!M:M,"&lt;="&amp;$R$2)+SUMIFS(COMPRAS!BE:BE,COMPRAS!BD:BD,K10,COMPRAS!M:M,"&gt;="&amp;$R$1,COMPRAS!M:M,"&lt;="&amp;$R$2)+SUMIFS(COMPRAS!BQ:BQ,COMPRAS!BP:BP,K10,COMPRAS!M:M,"&gt;="&amp;$R$1,COMPRAS!M:M,"&lt;="&amp;$R$2)+SUMIFS(COMPRAS!BW:BW,COMPRAS!BV:BV,K10,COMPRAS!M:M,"&gt;="&amp;$R$1,COMPRAS!M:M,"&lt;="&amp;$R$2)</f>
        <v>0</v>
      </c>
      <c r="M10" s="594" t="s">
        <v>1603</v>
      </c>
      <c r="N10" s="645">
        <f>SUMIFS(COMPRAS!AS:AS,COMPRAS!AP:AP,K10,COMPRAS!M:M,"&gt;="&amp;$R$1,COMPRAS!M:M,"&lt;="&amp;$R$2)+SUMIFS(COMPRAS!BG:BG,COMPRAS!BD:BD,K10,COMPRAS!M:M,"&gt;="&amp;$R$1,COMPRAS!M:M,"&lt;="&amp;$R$2)+SUMIFS(COMPRAS!BS:BS,COMPRAS!BP:BP,K10,COMPRAS!M:M,"&gt;="&amp;$R$1,COMPRAS!M:M,"&lt;="&amp;$R$2)+SUMIFS(COMPRAS!BY:BY,COMPRAS!BV:BV,K10,COMPRAS!M:M,"&gt;="&amp;$R$1,COMPRAS!M:M,"&lt;="&amp;$R$2)</f>
        <v>0</v>
      </c>
      <c r="T10" s="621"/>
      <c r="U10" s="621"/>
      <c r="V10" s="622"/>
    </row>
    <row r="11" spans="1:22" ht="15" x14ac:dyDescent="0.25">
      <c r="A11" s="641" t="s">
        <v>1383</v>
      </c>
      <c r="B11" s="642"/>
      <c r="C11" s="643" t="s">
        <v>1604</v>
      </c>
      <c r="D11" s="523"/>
      <c r="E11" s="523"/>
      <c r="F11" s="523"/>
      <c r="G11" s="523"/>
      <c r="H11" s="523"/>
      <c r="I11" s="523"/>
      <c r="J11" s="524"/>
      <c r="K11" s="481" t="s">
        <v>898</v>
      </c>
      <c r="L11" s="644">
        <f>SUMIFS(COMPRAS!AQ:AQ,COMPRAS!AP:AP,K11,COMPRAS!M:M,"&gt;="&amp;$R$1,COMPRAS!M:M,"&lt;="&amp;$R$2)+SUMIFS(COMPRAS!BE:BE,COMPRAS!BD:BD,K11,COMPRAS!M:M,"&gt;="&amp;$R$1,COMPRAS!M:M,"&lt;="&amp;$R$2)+SUMIFS(COMPRAS!BQ:BQ,COMPRAS!BP:BP,K11,COMPRAS!M:M,"&gt;="&amp;$R$1,COMPRAS!M:M,"&lt;="&amp;$R$2)+SUMIFS(COMPRAS!BW:BW,COMPRAS!BV:BV,K11,COMPRAS!M:M,"&gt;="&amp;$R$1,COMPRAS!M:M,"&lt;="&amp;$R$2)+SUMIFS(COMPRAS!AQ:AQ,COMPRAS!AP:AP,"=304*",COMPRAS!M:M,"&gt;="&amp;$R$1,COMPRAS!M:M,"&lt;="&amp;$R$2)+SUMIFS(COMPRAS!BE:BE,COMPRAS!BD:BD,"=304*",COMPRAS!M:M,"&gt;="&amp;$R$1,COMPRAS!M:M,"&lt;="&amp;$R$2)+SUMIFS(COMPRAS!BQ:BQ,COMPRAS!BP:BP,"=304*",COMPRAS!M:M,"&gt;="&amp;$R$1,COMPRAS!M:M,"&lt;="&amp;$R$2)+SUMIFS(COMPRAS!BW:BW,COMPRAS!BV:BV,"=304*",COMPRAS!M:M,"&gt;="&amp;$R$1,COMPRAS!M:M,"&lt;="&amp;$R$2)</f>
        <v>0</v>
      </c>
      <c r="M11" s="578" t="s">
        <v>999</v>
      </c>
      <c r="N11" s="645">
        <f>SUMIFS(COMPRAS!AS:AS,COMPRAS!AP:AP,K11,COMPRAS!M:M,"&gt;="&amp;$R$1,COMPRAS!M:M,"&lt;="&amp;$R$2)+SUMIFS(COMPRAS!BG:BG,COMPRAS!BD:BD,K11,COMPRAS!M:M,"&gt;="&amp;$R$1,COMPRAS!M:M,"&lt;="&amp;$R$2)+SUMIFS(COMPRAS!BS:BS,COMPRAS!BP:BP,K11,COMPRAS!M:M,"&gt;="&amp;$R$1,COMPRAS!M:M,"&lt;="&amp;$R$2)+SUMIFS(COMPRAS!BY:BY,COMPRAS!BV:BV,K11,COMPRAS!M:M,"&gt;="&amp;$R$1,COMPRAS!M:M,"&lt;="&amp;$R$2)+SUMIFS(COMPRAS!AS:AS,COMPRAS!AP:AP,"=304*",COMPRAS!M:M,"&gt;="&amp;$R$1,COMPRAS!M:M,"&lt;="&amp;$R$2)+SUMIFS(COMPRAS!BG:BG,COMPRAS!BD:BD,"=304*",COMPRAS!M:M,"&gt;="&amp;$R$1,COMPRAS!M:M,"&lt;="&amp;$R$2)+SUMIFS(COMPRAS!BS:BS,COMPRAS!BP:BP,"=304*",COMPRAS!M:M,"&gt;="&amp;$R$1,COMPRAS!M:M,"&lt;="&amp;$R$2)+SUMIFS(COMPRAS!BY:BY,COMPRAS!BV:BV,"=304*",COMPRAS!M:M,"&gt;="&amp;$R$1,COMPRAS!M:M,"&lt;="&amp;$R$2)</f>
        <v>0</v>
      </c>
      <c r="T11" s="621"/>
      <c r="U11" s="621"/>
      <c r="V11" s="622"/>
    </row>
    <row r="12" spans="1:22" ht="15" x14ac:dyDescent="0.25">
      <c r="A12" s="641" t="s">
        <v>1383</v>
      </c>
      <c r="B12" s="642"/>
      <c r="C12" s="643" t="s">
        <v>1605</v>
      </c>
      <c r="D12" s="523"/>
      <c r="E12" s="523"/>
      <c r="F12" s="523"/>
      <c r="G12" s="523"/>
      <c r="H12" s="523"/>
      <c r="I12" s="523"/>
      <c r="J12" s="524"/>
      <c r="K12" s="481" t="s">
        <v>906</v>
      </c>
      <c r="L12" s="644">
        <f>SUMIFS(COMPRAS!AQ:AQ,COMPRAS!AP:AP,K12,COMPRAS!M:M,"&gt;="&amp;$R$1,COMPRAS!M:M,"&lt;="&amp;$R$2)+SUMIFS(COMPRAS!BE:BE,COMPRAS!BD:BD,K12,COMPRAS!M:M,"&gt;="&amp;$R$1,COMPRAS!M:M,"&lt;="&amp;$R$2)+SUMIFS(COMPRAS!BQ:BQ,COMPRAS!BP:BP,K12,COMPRAS!M:M,"&gt;="&amp;$R$1,COMPRAS!M:M,"&lt;="&amp;$R$2)+SUMIFS(COMPRAS!BW:BW,COMPRAS!BV:BV,K12,COMPRAS!M:M,"&gt;="&amp;$R$1,COMPRAS!M:M,"&lt;="&amp;$R$2)</f>
        <v>0</v>
      </c>
      <c r="M12" s="578" t="s">
        <v>1606</v>
      </c>
      <c r="N12" s="645">
        <f>SUMIFS(COMPRAS!AS:AS,COMPRAS!AP:AP,K12,COMPRAS!M:M,"&gt;="&amp;$R$1,COMPRAS!M:M,"&lt;="&amp;$R$2)+SUMIFS(COMPRAS!BG:BG,COMPRAS!BD:BD,K12,COMPRAS!M:M,"&gt;="&amp;$R$1,COMPRAS!M:M,"&lt;="&amp;$R$2)+SUMIFS(COMPRAS!BS:BS,COMPRAS!BP:BP,K12,COMPRAS!M:M,"&gt;="&amp;$R$1,COMPRAS!M:M,"&lt;="&amp;$R$2)+SUMIFS(COMPRAS!BY:BY,COMPRAS!BV:BV,K12,COMPRAS!M:M,"&gt;="&amp;$R$1,COMPRAS!M:M,"&lt;="&amp;$R$2)</f>
        <v>0</v>
      </c>
      <c r="T12" s="621"/>
      <c r="U12" s="621"/>
      <c r="V12" s="622"/>
    </row>
    <row r="13" spans="1:22" ht="15" x14ac:dyDescent="0.25">
      <c r="A13" s="641" t="s">
        <v>1383</v>
      </c>
      <c r="B13" s="642"/>
      <c r="C13" s="643" t="s">
        <v>259</v>
      </c>
      <c r="D13" s="523"/>
      <c r="E13" s="523"/>
      <c r="F13" s="523"/>
      <c r="G13" s="523"/>
      <c r="H13" s="523"/>
      <c r="I13" s="523"/>
      <c r="J13" s="524"/>
      <c r="K13" s="481" t="s">
        <v>910</v>
      </c>
      <c r="L13" s="644">
        <f>SUMIFS(COMPRAS!AQ:AQ,COMPRAS!AP:AP,K13,COMPRAS!M:M,"&gt;="&amp;$R$1,COMPRAS!M:M,"&lt;="&amp;$R$2)+SUMIFS(COMPRAS!BE:BE,COMPRAS!BD:BD,K13,COMPRAS!M:M,"&gt;="&amp;$R$1,COMPRAS!M:M,"&lt;="&amp;$R$2)+SUMIFS(COMPRAS!BQ:BQ,COMPRAS!BP:BP,K13,COMPRAS!M:M,"&gt;="&amp;$R$1,COMPRAS!M:M,"&lt;="&amp;$R$2)+SUMIFS(COMPRAS!BW:BW,COMPRAS!BV:BV,K13,COMPRAS!M:M,"&gt;="&amp;$R$1,COMPRAS!M:M,"&lt;="&amp;$R$2)</f>
        <v>0</v>
      </c>
      <c r="M13" s="578" t="s">
        <v>1607</v>
      </c>
      <c r="N13" s="645">
        <f>SUMIFS(COMPRAS!AS:AS,COMPRAS!AP:AP,K13,COMPRAS!M:M,"&gt;="&amp;$R$1,COMPRAS!M:M,"&lt;="&amp;$R$2)+SUMIFS(COMPRAS!BG:BG,COMPRAS!BD:BD,K13,COMPRAS!M:M,"&gt;="&amp;$R$1,COMPRAS!M:M,"&lt;="&amp;$R$2)+SUMIFS(COMPRAS!BS:BS,COMPRAS!BP:BP,K13,COMPRAS!M:M,"&gt;="&amp;$R$1,COMPRAS!M:M,"&lt;="&amp;$R$2)+SUMIFS(COMPRAS!BY:BY,COMPRAS!BV:BV,K13,COMPRAS!M:M,"&gt;="&amp;$R$1,COMPRAS!M:M,"&lt;="&amp;$R$2)</f>
        <v>0</v>
      </c>
      <c r="T13" s="621"/>
      <c r="U13" s="621"/>
      <c r="V13" s="622"/>
    </row>
    <row r="14" spans="1:22" ht="15" x14ac:dyDescent="0.25">
      <c r="A14" s="641" t="s">
        <v>1383</v>
      </c>
      <c r="B14" s="642"/>
      <c r="C14" s="643" t="s">
        <v>1608</v>
      </c>
      <c r="D14" s="523"/>
      <c r="E14" s="523"/>
      <c r="F14" s="523"/>
      <c r="G14" s="523"/>
      <c r="H14" s="523"/>
      <c r="I14" s="523"/>
      <c r="J14" s="524"/>
      <c r="K14" s="481" t="s">
        <v>1609</v>
      </c>
      <c r="L14" s="644">
        <f>SUMIFS(COMPRAS!AQ:AQ,COMPRAS!AP:AP,K14,COMPRAS!M:M,"&gt;="&amp;$R$1,COMPRAS!M:M,"&lt;="&amp;$R$2)+SUMIFS(COMPRAS!BE:BE,COMPRAS!BD:BD,K14,COMPRAS!M:M,"&gt;="&amp;$R$1,COMPRAS!M:M,"&lt;="&amp;$R$2)+SUMIFS(COMPRAS!BQ:BQ,COMPRAS!BP:BP,K14,COMPRAS!M:M,"&gt;="&amp;$R$1,COMPRAS!M:M,"&lt;="&amp;$R$2)+SUMIFS(COMPRAS!BW:BW,COMPRAS!BV:BV,K14,COMPRAS!M:M,"&gt;="&amp;$R$1,COMPRAS!M:M,"&lt;="&amp;$R$2)</f>
        <v>0</v>
      </c>
      <c r="M14" s="578" t="s">
        <v>1610</v>
      </c>
      <c r="N14" s="645">
        <f>SUMIFS(COMPRAS!AS:AS,COMPRAS!AP:AP,K14,COMPRAS!M:M,"&gt;="&amp;$R$1,COMPRAS!M:M,"&lt;="&amp;$R$2)+SUMIFS(COMPRAS!BG:BG,COMPRAS!BD:BD,K14,COMPRAS!M:M,"&gt;="&amp;$R$1,COMPRAS!M:M,"&lt;="&amp;$R$2)+SUMIFS(COMPRAS!BS:BS,COMPRAS!BP:BP,K14,COMPRAS!M:M,"&gt;="&amp;$R$1,COMPRAS!M:M,"&lt;="&amp;$R$2)+SUMIFS(COMPRAS!BY:BY,COMPRAS!BV:BV,K14,COMPRAS!M:M,"&gt;="&amp;$R$1,COMPRAS!M:M,"&lt;="&amp;$R$2)</f>
        <v>0</v>
      </c>
      <c r="T14" s="621"/>
      <c r="U14" s="621"/>
      <c r="V14" s="622"/>
    </row>
    <row r="15" spans="1:22" ht="15" x14ac:dyDescent="0.25">
      <c r="A15" s="641" t="s">
        <v>1383</v>
      </c>
      <c r="B15" s="642"/>
      <c r="C15" s="643" t="s">
        <v>1611</v>
      </c>
      <c r="D15" s="523"/>
      <c r="E15" s="523"/>
      <c r="F15" s="523"/>
      <c r="G15" s="523"/>
      <c r="H15" s="523"/>
      <c r="I15" s="523"/>
      <c r="J15" s="524"/>
      <c r="K15" s="481" t="s">
        <v>915</v>
      </c>
      <c r="L15" s="644">
        <f>SUMIFS(COMPRAS!AQ:AQ,COMPRAS!AP:AP,K15,COMPRAS!M:M,"&gt;="&amp;$R$1,COMPRAS!M:M,"&lt;="&amp;$R$2)+SUMIFS(COMPRAS!BE:BE,COMPRAS!BD:BD,K15,COMPRAS!M:M,"&gt;="&amp;$R$1,COMPRAS!M:M,"&lt;="&amp;$R$2)+SUMIFS(COMPRAS!BQ:BQ,COMPRAS!BP:BP,K15,COMPRAS!M:M,"&gt;="&amp;$R$1,COMPRAS!M:M,"&lt;="&amp;$R$2)+SUMIFS(COMPRAS!BW:BW,COMPRAS!BV:BV,K15,COMPRAS!M:M,"&gt;="&amp;$R$1,COMPRAS!M:M,"&lt;="&amp;$R$2)</f>
        <v>0</v>
      </c>
      <c r="M15" s="578" t="s">
        <v>1612</v>
      </c>
      <c r="N15" s="645">
        <f>SUMIFS(COMPRAS!AS:AS,COMPRAS!AP:AP,K15,COMPRAS!M:M,"&gt;="&amp;$R$1,COMPRAS!M:M,"&lt;="&amp;$R$2)+SUMIFS(COMPRAS!BG:BG,COMPRAS!BD:BD,K15,COMPRAS!M:M,"&gt;="&amp;$R$1,COMPRAS!M:M,"&lt;="&amp;$R$2)+SUMIFS(COMPRAS!BS:BS,COMPRAS!BP:BP,K15,COMPRAS!M:M,"&gt;="&amp;$R$1,COMPRAS!M:M,"&lt;="&amp;$R$2)+SUMIFS(COMPRAS!BY:BY,COMPRAS!BV:BV,K15,COMPRAS!M:M,"&gt;="&amp;$R$1,COMPRAS!M:M,"&lt;="&amp;$R$2)</f>
        <v>0</v>
      </c>
      <c r="T15" s="621"/>
      <c r="U15" s="621"/>
      <c r="V15" s="622"/>
    </row>
    <row r="16" spans="1:22" ht="15" x14ac:dyDescent="0.25">
      <c r="A16" s="632" t="s">
        <v>1613</v>
      </c>
      <c r="B16" s="633"/>
      <c r="C16" s="633"/>
      <c r="D16" s="633"/>
      <c r="E16" s="633"/>
      <c r="F16" s="633"/>
      <c r="G16" s="633"/>
      <c r="H16" s="633"/>
      <c r="I16" s="633"/>
      <c r="J16" s="634"/>
      <c r="K16" s="635" t="s">
        <v>918</v>
      </c>
      <c r="L16" s="644">
        <f>SUMIFS(COMPRAS!AQ:AQ,COMPRAS!AP:AP,K16,COMPRAS!M:M,"&gt;="&amp;$R$1,COMPRAS!M:M,"&lt;="&amp;$R$2)+SUMIFS(COMPRAS!BE:BE,COMPRAS!BD:BD,K16,COMPRAS!M:M,"&gt;="&amp;$R$1,COMPRAS!M:M,"&lt;="&amp;$R$2)+SUMIFS(COMPRAS!BQ:BQ,COMPRAS!BP:BP,K16,COMPRAS!M:M,"&gt;="&amp;$R$1,COMPRAS!M:M,"&lt;="&amp;$R$2)+SUMIFS(COMPRAS!BW:BW,COMPRAS!BV:BV,K16,COMPRAS!M:M,"&gt;="&amp;$R$1,COMPRAS!M:M,"&lt;="&amp;$R$2)</f>
        <v>0</v>
      </c>
      <c r="M16" s="578" t="s">
        <v>1614</v>
      </c>
      <c r="N16" s="645">
        <f>SUMIFS(COMPRAS!AS:AS,COMPRAS!AP:AP,K16,COMPRAS!M:M,"&gt;="&amp;$R$1,COMPRAS!M:M,"&lt;="&amp;$R$2)+SUMIFS(COMPRAS!BG:BG,COMPRAS!BD:BD,K16,COMPRAS!M:M,"&gt;="&amp;$R$1,COMPRAS!M:M,"&lt;="&amp;$R$2)+SUMIFS(COMPRAS!BS:BS,COMPRAS!BP:BP,K16,COMPRAS!M:M,"&gt;="&amp;$R$1,COMPRAS!M:M,"&lt;="&amp;$R$2)+SUMIFS(COMPRAS!BY:BY,COMPRAS!BV:BV,K16,COMPRAS!M:M,"&gt;="&amp;$R$1,COMPRAS!M:M,"&lt;="&amp;$R$2)</f>
        <v>0</v>
      </c>
      <c r="T16" s="621"/>
      <c r="U16" s="621"/>
      <c r="V16" s="622"/>
    </row>
    <row r="17" spans="1:22" ht="15" x14ac:dyDescent="0.25">
      <c r="A17" s="651" t="s">
        <v>308</v>
      </c>
      <c r="B17" s="652"/>
      <c r="C17" s="652"/>
      <c r="D17" s="652"/>
      <c r="E17" s="652"/>
      <c r="F17" s="652"/>
      <c r="G17" s="652"/>
      <c r="H17" s="652"/>
      <c r="I17" s="652"/>
      <c r="J17" s="652"/>
      <c r="K17" s="481" t="s">
        <v>513</v>
      </c>
      <c r="L17" s="644">
        <f>SUMIFS(COMPRAS!AQ:AQ,COMPRAS!AP:AP,K17,COMPRAS!M:M,"&gt;="&amp;$R$1,COMPRAS!M:M,"&lt;="&amp;$R$2)+SUMIFS(COMPRAS!BE:BE,COMPRAS!BD:BD,K17,COMPRAS!M:M,"&gt;="&amp;$R$1,COMPRAS!M:M,"&lt;="&amp;$R$2)+SUMIFS(COMPRAS!BQ:BQ,COMPRAS!BP:BP,K17,COMPRAS!M:M,"&gt;="&amp;$R$1,COMPRAS!M:M,"&lt;="&amp;$R$2)+SUMIFS(COMPRAS!BW:BW,COMPRAS!BV:BV,K17,COMPRAS!M:M,"&gt;="&amp;$R$1,COMPRAS!M:M,"&lt;="&amp;$R$2)</f>
        <v>0</v>
      </c>
      <c r="M17" s="578" t="s">
        <v>1615</v>
      </c>
      <c r="N17" s="645">
        <f>SUMIFS(COMPRAS!AS:AS,COMPRAS!AP:AP,K17,COMPRAS!M:M,"&gt;="&amp;$R$1,COMPRAS!M:M,"&lt;="&amp;$R$2)+SUMIFS(COMPRAS!BG:BG,COMPRAS!BD:BD,K17,COMPRAS!M:M,"&gt;="&amp;$R$1,COMPRAS!M:M,"&lt;="&amp;$R$2)+SUMIFS(COMPRAS!BS:BS,COMPRAS!BP:BP,K17,COMPRAS!M:M,"&gt;="&amp;$R$1,COMPRAS!M:M,"&lt;="&amp;$R$2)+SUMIFS(COMPRAS!BY:BY,COMPRAS!BV:BV,K17,COMPRAS!M:M,"&gt;="&amp;$R$1,COMPRAS!M:M,"&lt;="&amp;$R$2)</f>
        <v>0</v>
      </c>
      <c r="T17" s="621"/>
      <c r="U17" s="621"/>
      <c r="V17" s="622"/>
    </row>
    <row r="18" spans="1:22" ht="15" x14ac:dyDescent="0.25">
      <c r="A18" s="653" t="s">
        <v>349</v>
      </c>
      <c r="B18" s="654"/>
      <c r="C18" s="654"/>
      <c r="D18" s="654"/>
      <c r="E18" s="654"/>
      <c r="F18" s="654"/>
      <c r="G18" s="654"/>
      <c r="H18" s="654"/>
      <c r="I18" s="654"/>
      <c r="J18" s="655"/>
      <c r="K18" s="656" t="s">
        <v>348</v>
      </c>
      <c r="L18" s="644">
        <f>SUMIFS(COMPRAS!AQ:AQ,COMPRAS!AP:AP,K18,COMPRAS!M:M,"&gt;="&amp;$R$1,COMPRAS!M:M,"&lt;="&amp;$R$2)+SUMIFS(COMPRAS!BE:BE,COMPRAS!BD:BD,K18,COMPRAS!M:M,"&gt;="&amp;$R$1,COMPRAS!M:M,"&lt;="&amp;$R$2)+SUMIFS(COMPRAS!BQ:BQ,COMPRAS!BP:BP,K18,COMPRAS!M:M,"&gt;="&amp;$R$1,COMPRAS!M:M,"&lt;="&amp;$R$2)+SUMIFS(COMPRAS!BW:BW,COMPRAS!BV:BV,K18,COMPRAS!M:M,"&gt;="&amp;$R$1,COMPRAS!M:M,"&lt;="&amp;$R$2)</f>
        <v>0</v>
      </c>
      <c r="M18" s="594" t="s">
        <v>1616</v>
      </c>
      <c r="N18" s="645">
        <f>SUMIFS(COMPRAS!AS:AS,COMPRAS!AP:AP,K18,COMPRAS!M:M,"&gt;="&amp;$R$1,COMPRAS!M:M,"&lt;="&amp;$R$2)+SUMIFS(COMPRAS!BG:BG,COMPRAS!BD:BD,K18,COMPRAS!M:M,"&gt;="&amp;$R$1,COMPRAS!M:M,"&lt;="&amp;$R$2)+SUMIFS(COMPRAS!BS:BS,COMPRAS!BP:BP,K18,COMPRAS!M:M,"&gt;="&amp;$R$1,COMPRAS!M:M,"&lt;="&amp;$R$2)+SUMIFS(COMPRAS!BY:BY,COMPRAS!BV:BV,K18,COMPRAS!M:M,"&gt;="&amp;$R$1,COMPRAS!M:M,"&lt;="&amp;$R$2)</f>
        <v>0</v>
      </c>
      <c r="T18" s="621"/>
      <c r="U18" s="621"/>
      <c r="V18" s="622"/>
    </row>
    <row r="19" spans="1:22" ht="15" customHeight="1" x14ac:dyDescent="0.25">
      <c r="A19" s="632" t="s">
        <v>323</v>
      </c>
      <c r="B19" s="633"/>
      <c r="C19" s="633"/>
      <c r="D19" s="633"/>
      <c r="E19" s="633"/>
      <c r="F19" s="633"/>
      <c r="G19" s="633"/>
      <c r="H19" s="633"/>
      <c r="I19" s="633"/>
      <c r="J19" s="634"/>
      <c r="K19" s="635" t="s">
        <v>1617</v>
      </c>
      <c r="L19" s="644">
        <f>SUMIFS(COMPRAS!AQ:AQ,COMPRAS!AP:AP,K19,COMPRAS!M:M,"&gt;="&amp;$R$1,COMPRAS!M:M,"&lt;="&amp;$R$2)+SUMIFS(COMPRAS!BE:BE,COMPRAS!BD:BD,K19,COMPRAS!M:M,"&gt;="&amp;$R$1,COMPRAS!M:M,"&lt;="&amp;$R$2)+SUMIFS(COMPRAS!BQ:BQ,COMPRAS!BP:BP,K19,COMPRAS!M:M,"&gt;="&amp;$R$1,COMPRAS!M:M,"&lt;="&amp;$R$2)+SUMIFS(COMPRAS!BW:BW,COMPRAS!BV:BV,K19,COMPRAS!M:M,"&gt;="&amp;$R$1,COMPRAS!M:M,"&lt;="&amp;$R$2)+SUMIFS(COMPRAS!AQ:AQ,COMPRAS!AP:AP,"=312A",COMPRAS!M:M,"&gt;="&amp;$R$1,COMPRAS!M:M,"&lt;="&amp;$R$2)+SUMIFS(COMPRAS!BE:BE,COMPRAS!BD:BD,"=312A",COMPRAS!M:M,"&gt;="&amp;$R$1,COMPRAS!M:M,"&lt;="&amp;$R$2)+SUMIFS(COMPRAS!BQ:BQ,COMPRAS!BP:BP,"=312A",COMPRAS!M:M,"&gt;="&amp;$R$1,COMPRAS!M:M,"&lt;="&amp;$R$2)+SUMIFS(COMPRAS!BW:BW,COMPRAS!BV:BV,"=312A",COMPRAS!M:M,"&gt;="&amp;$R$1,COMPRAS!M:M,"&lt;="&amp;$R$2)</f>
        <v>0</v>
      </c>
      <c r="M19" s="578" t="s">
        <v>1618</v>
      </c>
      <c r="N19" s="645">
        <f>SUMIFS(COMPRAS!AS:AS,COMPRAS!AP:AP,K19,COMPRAS!M:M,"&gt;="&amp;$R$1,COMPRAS!M:M,"&lt;="&amp;$R$2)+SUMIFS(COMPRAS!BG:BG,COMPRAS!BD:BD,K19,COMPRAS!M:M,"&gt;="&amp;$R$1,COMPRAS!M:M,"&lt;="&amp;$R$2)+SUMIFS(COMPRAS!BS:BS,COMPRAS!BP:BP,K19,COMPRAS!M:M,"&gt;="&amp;$R$1,COMPRAS!M:M,"&lt;="&amp;$R$2)+SUMIFS(COMPRAS!BY:BY,COMPRAS!BV:BV,K19,COMPRAS!M:M,"&gt;="&amp;$R$1,COMPRAS!M:M,"&lt;="&amp;$R$2)+SUMIFS(COMPRAS!AS:AS,COMPRAS!AP:AP,"=312A",COMPRAS!M:M,"&gt;="&amp;$R$1,COMPRAS!M:M,"&lt;="&amp;$R$2)+SUMIFS(COMPRAS!BG:BG,COMPRAS!BD:BD,"=31A*",COMPRAS!M:M,"&gt;="&amp;$R$1,COMPRAS!M:M,"&lt;="&amp;$R$2)+SUMIFS(COMPRAS!BS:BS,COMPRAS!BP:BP,"=312A",COMPRAS!M:M,"&gt;="&amp;$R$1,COMPRAS!M:M,"&lt;="&amp;$R$2)+SUMIFS(COMPRAS!BY:BY,COMPRAS!BV:BV,"=312A",COMPRAS!M:M,"&gt;="&amp;$R$1,COMPRAS!M:M,"&lt;="&amp;$R$2)</f>
        <v>0</v>
      </c>
      <c r="T19" s="621"/>
      <c r="U19" s="621"/>
      <c r="V19" s="622"/>
    </row>
    <row r="20" spans="1:22" ht="15" x14ac:dyDescent="0.25">
      <c r="A20" s="522" t="s">
        <v>1619</v>
      </c>
      <c r="B20" s="523"/>
      <c r="C20" s="523"/>
      <c r="D20" s="523"/>
      <c r="E20" s="523"/>
      <c r="F20" s="523"/>
      <c r="G20" s="523"/>
      <c r="H20" s="523"/>
      <c r="I20" s="523"/>
      <c r="J20" s="524"/>
      <c r="K20" s="481" t="s">
        <v>926</v>
      </c>
      <c r="L20" s="644">
        <f>SUMIFS(COMPRAS!AQ:AQ,COMPRAS!AP:AP,K20,COMPRAS!M:M,"&gt;="&amp;$R$1,COMPRAS!M:M,"&lt;="&amp;$R$2)+SUMIFS(COMPRAS!BE:BE,COMPRAS!BD:BD,K20,COMPRAS!M:M,"&gt;="&amp;$R$1,COMPRAS!M:M,"&lt;="&amp;$R$2)+SUMIFS(COMPRAS!BQ:BQ,COMPRAS!BP:BP,K20,COMPRAS!M:M,"&gt;="&amp;$R$1,COMPRAS!M:M,"&lt;="&amp;$R$2)+SUMIFS(COMPRAS!BW:BW,COMPRAS!BV:BV,K20,COMPRAS!M:M,"&gt;="&amp;$R$1,COMPRAS!M:M,"&lt;="&amp;$R$2)</f>
        <v>0</v>
      </c>
      <c r="M20" s="578" t="s">
        <v>1620</v>
      </c>
      <c r="N20" s="645">
        <f>SUMIFS(COMPRAS!AS:AS,COMPRAS!AP:AP,K20,COMPRAS!M:M,"&gt;="&amp;$R$1,COMPRAS!M:M,"&lt;="&amp;$R$2)+SUMIFS(COMPRAS!BG:BG,COMPRAS!BD:BD,K20,COMPRAS!M:M,"&gt;="&amp;$R$1,COMPRAS!M:M,"&lt;="&amp;$R$2)+SUMIFS(COMPRAS!BS:BS,COMPRAS!BP:BP,K20,COMPRAS!M:M,"&gt;="&amp;$R$1,COMPRAS!M:M,"&lt;="&amp;$R$2)+SUMIFS(COMPRAS!BY:BY,COMPRAS!BV:BV,K20,COMPRAS!M:M,"&gt;="&amp;$R$1,COMPRAS!M:M,"&lt;="&amp;$R$2)</f>
        <v>0</v>
      </c>
      <c r="T20" s="621"/>
      <c r="U20" s="621"/>
      <c r="V20" s="622"/>
    </row>
    <row r="21" spans="1:22" ht="15" x14ac:dyDescent="0.25">
      <c r="A21" s="638" t="s">
        <v>1621</v>
      </c>
      <c r="B21" s="639"/>
      <c r="C21" s="639"/>
      <c r="D21" s="639"/>
      <c r="E21" s="639"/>
      <c r="F21" s="639"/>
      <c r="G21" s="639"/>
      <c r="H21" s="639"/>
      <c r="I21" s="639"/>
      <c r="J21" s="639"/>
      <c r="K21" s="639"/>
      <c r="L21" s="639"/>
      <c r="M21" s="639"/>
      <c r="N21" s="640"/>
    </row>
    <row r="22" spans="1:22" ht="15" x14ac:dyDescent="0.25">
      <c r="A22" s="641" t="s">
        <v>1383</v>
      </c>
      <c r="B22" s="642"/>
      <c r="C22" s="643" t="s">
        <v>1622</v>
      </c>
      <c r="D22" s="523"/>
      <c r="E22" s="523"/>
      <c r="F22" s="523"/>
      <c r="G22" s="523"/>
      <c r="H22" s="523"/>
      <c r="I22" s="523"/>
      <c r="J22" s="524"/>
      <c r="K22" s="481" t="s">
        <v>555</v>
      </c>
      <c r="L22" s="644">
        <f>SUMIFS(COMPRAS!AQ:AQ,COMPRAS!AP:AP,K22,COMPRAS!M:M,"&gt;="&amp;$R$1,COMPRAS!M:M,"&lt;="&amp;$R$2)+SUMIFS(COMPRAS!BE:BE,COMPRAS!BD:BD,K22,COMPRAS!M:M,"&gt;="&amp;$R$1,COMPRAS!M:M,"&lt;="&amp;$R$2)+SUMIFS(COMPRAS!BQ:BQ,COMPRAS!BP:BP,K22,COMPRAS!M:M,"&gt;="&amp;$R$1,COMPRAS!M:M,"&lt;="&amp;$R$2)+SUMIFS(COMPRAS!BW:BW,COMPRAS!BV:BV,K22,COMPRAS!M:M,"&gt;="&amp;$R$1,COMPRAS!M:M,"&lt;="&amp;$R$2)</f>
        <v>0</v>
      </c>
      <c r="M22" s="578" t="s">
        <v>1623</v>
      </c>
      <c r="N22" s="645">
        <f>SUMIFS(COMPRAS!AS:AS,COMPRAS!AP:AP,K22,COMPRAS!M:M,"&gt;="&amp;$R$1,COMPRAS!M:M,"&lt;="&amp;$R$2)+SUMIFS(COMPRAS!BG:BG,COMPRAS!BD:BD,K22,COMPRAS!M:M,"&gt;="&amp;$R$1,COMPRAS!M:M,"&lt;="&amp;$R$2)+SUMIFS(COMPRAS!BS:BS,COMPRAS!BP:BP,K22,COMPRAS!M:M,"&gt;="&amp;$R$1,COMPRAS!M:M,"&lt;="&amp;$R$2)+SUMIFS(COMPRAS!BY:BY,COMPRAS!BV:BV,K22,COMPRAS!M:M,"&gt;="&amp;$R$1,COMPRAS!M:M,"&lt;="&amp;$R$2)</f>
        <v>0</v>
      </c>
    </row>
    <row r="23" spans="1:22" ht="15" x14ac:dyDescent="0.25">
      <c r="A23" s="641" t="s">
        <v>1383</v>
      </c>
      <c r="B23" s="642"/>
      <c r="C23" s="643" t="s">
        <v>1624</v>
      </c>
      <c r="D23" s="523"/>
      <c r="E23" s="523"/>
      <c r="F23" s="523"/>
      <c r="G23" s="523"/>
      <c r="H23" s="523"/>
      <c r="I23" s="523"/>
      <c r="J23" s="524"/>
      <c r="K23" s="481" t="s">
        <v>1625</v>
      </c>
      <c r="L23" s="644">
        <f>SUMIFS(COMPRAS!AQ:AQ,COMPRAS!AP:AP,K23,COMPRAS!M:M,"&gt;="&amp;$R$1,COMPRAS!M:M,"&lt;="&amp;$R$2)+SUMIFS(COMPRAS!BE:BE,COMPRAS!BD:BD,K23,COMPRAS!M:M,"&gt;="&amp;$R$1,COMPRAS!M:M,"&lt;="&amp;$R$2)+SUMIFS(COMPRAS!BQ:BQ,COMPRAS!BP:BP,K23,COMPRAS!M:M,"&gt;="&amp;$R$1,COMPRAS!M:M,"&lt;="&amp;$R$2)+SUMIFS(COMPRAS!BW:BW,COMPRAS!BV:BV,K23,COMPRAS!M:M,"&gt;="&amp;$R$1,COMPRAS!M:M,"&lt;="&amp;$R$2)</f>
        <v>0</v>
      </c>
      <c r="M23" s="578" t="s">
        <v>1626</v>
      </c>
      <c r="N23" s="645">
        <f>SUMIFS(COMPRAS!AS:AS,COMPRAS!AP:AP,K23,COMPRAS!M:M,"&gt;="&amp;$R$1,COMPRAS!M:M,"&lt;="&amp;$R$2)+SUMIFS(COMPRAS!BG:BG,COMPRAS!BD:BD,K23,COMPRAS!M:M,"&gt;="&amp;$R$1,COMPRAS!M:M,"&lt;="&amp;$R$2)+SUMIFS(COMPRAS!BS:BS,COMPRAS!BP:BP,K23,COMPRAS!M:M,"&gt;="&amp;$R$1,COMPRAS!M:M,"&lt;="&amp;$R$2)+SUMIFS(COMPRAS!BY:BY,COMPRAS!BV:BV,K23,COMPRAS!M:M,"&gt;="&amp;$R$1,COMPRAS!M:M,"&lt;="&amp;$R$2)</f>
        <v>0</v>
      </c>
    </row>
    <row r="24" spans="1:22" ht="15" x14ac:dyDescent="0.25">
      <c r="A24" s="522" t="s">
        <v>409</v>
      </c>
      <c r="B24" s="523"/>
      <c r="C24" s="523"/>
      <c r="D24" s="523"/>
      <c r="E24" s="523"/>
      <c r="F24" s="523"/>
      <c r="G24" s="523"/>
      <c r="H24" s="523"/>
      <c r="I24" s="523"/>
      <c r="J24" s="524"/>
      <c r="K24" s="481" t="s">
        <v>945</v>
      </c>
      <c r="L24" s="644">
        <f>SUMIFS(COMPRAS!AQ:AQ,COMPRAS!AP:AP,K24,COMPRAS!M:M,"&gt;="&amp;$R$1,COMPRAS!M:M,"&lt;="&amp;$R$2)+SUMIFS(COMPRAS!BE:BE,COMPRAS!BD:BD,K24,COMPRAS!M:M,"&gt;="&amp;$R$1,COMPRAS!M:M,"&lt;="&amp;$R$2)+SUMIFS(COMPRAS!BQ:BQ,COMPRAS!BP:BP,K24,COMPRAS!M:M,"&gt;="&amp;$R$1,COMPRAS!M:M,"&lt;="&amp;$R$2)+SUMIFS(COMPRAS!BW:BW,COMPRAS!BV:BV,K24,COMPRAS!M:M,"&gt;="&amp;$R$1,COMPRAS!M:M,"&lt;="&amp;$R$2)</f>
        <v>0</v>
      </c>
      <c r="M24" s="578" t="s">
        <v>1627</v>
      </c>
      <c r="N24" s="645">
        <f>SUMIFS(COMPRAS!AS:AS,COMPRAS!AP:AP,K24,COMPRAS!M:M,"&gt;="&amp;$R$1,COMPRAS!M:M,"&lt;="&amp;$R$2)+SUMIFS(COMPRAS!BG:BG,COMPRAS!BD:BD,K24,COMPRAS!M:M,"&gt;="&amp;$R$1,COMPRAS!M:M,"&lt;="&amp;$R$2)+SUMIFS(COMPRAS!BS:BS,COMPRAS!BP:BP,K24,COMPRAS!M:M,"&gt;="&amp;$R$1,COMPRAS!M:M,"&lt;="&amp;$R$2)+SUMIFS(COMPRAS!BY:BY,COMPRAS!BV:BV,K24,COMPRAS!M:M,"&gt;="&amp;$R$1,COMPRAS!M:M,"&lt;="&amp;$R$2)</f>
        <v>0</v>
      </c>
    </row>
    <row r="25" spans="1:22" ht="15" x14ac:dyDescent="0.25">
      <c r="A25" s="657" t="s">
        <v>1628</v>
      </c>
      <c r="B25" s="633"/>
      <c r="C25" s="633"/>
      <c r="D25" s="633"/>
      <c r="E25" s="633"/>
      <c r="F25" s="633"/>
      <c r="G25" s="633"/>
      <c r="H25" s="633"/>
      <c r="I25" s="633"/>
      <c r="J25" s="634"/>
      <c r="K25" s="481" t="s">
        <v>949</v>
      </c>
      <c r="L25" s="644">
        <f>SUMIFS(COMPRAS!AQ:AQ,COMPRAS!AP:AP,K25,COMPRAS!M:M,"&gt;="&amp;$R$1,COMPRAS!M:M,"&lt;="&amp;$R$2)+SUMIFS(COMPRAS!BE:BE,COMPRAS!BD:BD,K25,COMPRAS!M:M,"&gt;="&amp;$R$1,COMPRAS!M:M,"&lt;="&amp;$R$2)+SUMIFS(COMPRAS!BQ:BQ,COMPRAS!BP:BP,K25,COMPRAS!M:M,"&gt;="&amp;$R$1,COMPRAS!M:M,"&lt;="&amp;$R$2)+SUMIFS(COMPRAS!BW:BW,COMPRAS!BV:BV,K25,COMPRAS!M:M,"&gt;="&amp;$R$1,COMPRAS!M:M,"&lt;="&amp;$R$2)+SUMIFS(COMPRAS!AQ:AQ,COMPRAS!AP:AP,"=323*",COMPRAS!M:M,"&gt;="&amp;$R$1,COMPRAS!M:M,"&lt;="&amp;$R$2)+SUMIFS(COMPRAS!BE:BE,COMPRAS!BD:BD,"=323*",COMPRAS!M:M,"&gt;="&amp;$R$1,COMPRAS!M:M,"&lt;="&amp;$R$2)+SUMIFS(COMPRAS!BQ:BQ,COMPRAS!BP:BP,"=323*",COMPRAS!M:M,"&gt;="&amp;$R$1,COMPRAS!M:M,"&lt;="&amp;$R$2)+SUMIFS(COMPRAS!BW:BW,COMPRAS!BV:BV,"=323*",COMPRAS!M:M,"&gt;="&amp;$R$1,COMPRAS!M:M,"&lt;="&amp;$R$2)</f>
        <v>0</v>
      </c>
      <c r="M25" s="578" t="s">
        <v>1629</v>
      </c>
      <c r="N25" s="645">
        <f>SUMIFS(COMPRAS!AS:AS,COMPRAS!AP:AP,K25,COMPRAS!M:M,"&gt;="&amp;$R$1,COMPRAS!M:M,"&lt;="&amp;$R$2)+SUMIFS(COMPRAS!BG:BG,COMPRAS!BD:BD,K25,COMPRAS!M:M,"&gt;="&amp;$R$1,COMPRAS!M:M,"&lt;="&amp;$R$2)+SUMIFS(COMPRAS!BS:BS,COMPRAS!BP:BP,K25,COMPRAS!M:M,"&gt;="&amp;$R$1,COMPRAS!M:M,"&lt;="&amp;$R$2)+SUMIFS(COMPRAS!BY:BY,COMPRAS!BV:BV,K25,COMPRAS!M:M,"&gt;="&amp;$R$1,COMPRAS!M:M,"&lt;="&amp;$R$2)+SUMIFS(COMPRAS!AS:AS,COMPRAS!AP:AP,"=323*",COMPRAS!M:M,"&gt;="&amp;$R$1,COMPRAS!M:M,"&lt;="&amp;$R$2)+SUMIFS(COMPRAS!BG:BG,COMPRAS!BD:BD,"=323*",COMPRAS!M:M,"&gt;="&amp;$R$1,COMPRAS!M:M,"&lt;="&amp;$R$2)+SUMIFS(COMPRAS!BS:BS,COMPRAS!BP:BP,"=323*",COMPRAS!M:M,"&gt;="&amp;$R$1,COMPRAS!M:M,"&lt;="&amp;$R$2)+SUMIFS(COMPRAS!BY:BY,COMPRAS!BV:BV,"=323*",COMPRAS!M:M,"&gt;="&amp;$R$1,COMPRAS!M:M,"&lt;="&amp;$R$2)</f>
        <v>0</v>
      </c>
    </row>
    <row r="26" spans="1:22" ht="15" x14ac:dyDescent="0.25">
      <c r="A26" s="632" t="s">
        <v>1630</v>
      </c>
      <c r="B26" s="633"/>
      <c r="C26" s="633"/>
      <c r="D26" s="633"/>
      <c r="E26" s="633"/>
      <c r="F26" s="633"/>
      <c r="G26" s="633"/>
      <c r="H26" s="633"/>
      <c r="I26" s="633"/>
      <c r="J26" s="634"/>
      <c r="K26" s="635" t="s">
        <v>1631</v>
      </c>
      <c r="L26" s="644">
        <f>SUMIFS(COMPRAS!AQ:AQ,COMPRAS!AP:AP,K26,COMPRAS!M:M,"&gt;="&amp;$R$1,COMPRAS!M:M,"&lt;="&amp;$R$2)+SUMIFS(COMPRAS!BE:BE,COMPRAS!BD:BD,K26,COMPRAS!M:M,"&gt;="&amp;$R$1,COMPRAS!M:M,"&lt;="&amp;$R$2)+SUMIFS(COMPRAS!BQ:BQ,COMPRAS!BP:BP,K26,COMPRAS!M:M,"&gt;="&amp;$R$1,COMPRAS!M:M,"&lt;="&amp;$R$2)+SUMIFS(COMPRAS!BW:BW,COMPRAS!BV:BV,K26,COMPRAS!M:M,"&gt;="&amp;$R$1,COMPRAS!M:M,"&lt;="&amp;$R$2)</f>
        <v>0</v>
      </c>
      <c r="M26" s="578" t="s">
        <v>1632</v>
      </c>
      <c r="N26" s="645">
        <f>SUMIFS(COMPRAS!AS:AS,COMPRAS!AP:AP,K26,COMPRAS!M:M,"&gt;="&amp;$R$1,COMPRAS!M:M,"&lt;="&amp;$R$2)+SUMIFS(COMPRAS!BG:BG,COMPRAS!BD:BD,K26,COMPRAS!M:M,"&gt;="&amp;$R$1,COMPRAS!M:M,"&lt;="&amp;$R$2)+SUMIFS(COMPRAS!BS:BS,COMPRAS!BP:BP,K26,COMPRAS!M:M,"&gt;="&amp;$R$1,COMPRAS!M:M,"&lt;="&amp;$R$2)+SUMIFS(COMPRAS!BY:BY,COMPRAS!BV:BV,K26,COMPRAS!M:M,"&gt;="&amp;$R$1,COMPRAS!M:M,"&lt;="&amp;$R$2)</f>
        <v>0</v>
      </c>
    </row>
    <row r="27" spans="1:22" ht="15" x14ac:dyDescent="0.25">
      <c r="A27" s="632" t="s">
        <v>576</v>
      </c>
      <c r="B27" s="633"/>
      <c r="C27" s="633"/>
      <c r="D27" s="633"/>
      <c r="E27" s="633"/>
      <c r="F27" s="633"/>
      <c r="G27" s="633"/>
      <c r="H27" s="633"/>
      <c r="I27" s="633"/>
      <c r="J27" s="634"/>
      <c r="K27" s="635" t="s">
        <v>953</v>
      </c>
      <c r="L27" s="644">
        <f>SUMIFS(COMPRAS!AQ:AQ,COMPRAS!AP:AP,K27,COMPRAS!M:M,"&gt;="&amp;$R$1,COMPRAS!M:M,"&lt;="&amp;$R$2)+SUMIFS(COMPRAS!BE:BE,COMPRAS!BD:BD,K27,COMPRAS!M:M,"&gt;="&amp;$R$1,COMPRAS!M:M,"&lt;="&amp;$R$2)+SUMIFS(COMPRAS!BQ:BQ,COMPRAS!BP:BP,K27,COMPRAS!M:M,"&gt;="&amp;$R$1,COMPRAS!M:M,"&lt;="&amp;$R$2)+SUMIFS(COMPRAS!BW:BW,COMPRAS!BV:BV,K27,COMPRAS!M:M,"&gt;="&amp;$R$1,COMPRAS!M:M,"&lt;="&amp;$R$2)</f>
        <v>0</v>
      </c>
      <c r="M27" s="578" t="s">
        <v>1633</v>
      </c>
      <c r="N27" s="645">
        <f>SUMIFS(COMPRAS!AS:AS,COMPRAS!AP:AP,K27,COMPRAS!M:M,"&gt;="&amp;$R$1,COMPRAS!M:M,"&lt;="&amp;$R$2)+SUMIFS(COMPRAS!BG:BG,COMPRAS!BD:BD,K27,COMPRAS!M:M,"&gt;="&amp;$R$1,COMPRAS!M:M,"&lt;="&amp;$R$2)+SUMIFS(COMPRAS!BS:BS,COMPRAS!BP:BP,K27,COMPRAS!M:M,"&gt;="&amp;$R$1,COMPRAS!M:M,"&lt;="&amp;$R$2)+SUMIFS(COMPRAS!BY:BY,COMPRAS!BV:BV,K27,COMPRAS!M:M,"&gt;="&amp;$R$1,COMPRAS!M:M,"&lt;="&amp;$R$2)</f>
        <v>0</v>
      </c>
    </row>
    <row r="28" spans="1:22" ht="15" x14ac:dyDescent="0.25">
      <c r="A28" s="632" t="s">
        <v>588</v>
      </c>
      <c r="B28" s="633"/>
      <c r="C28" s="633"/>
      <c r="D28" s="633"/>
      <c r="E28" s="633"/>
      <c r="F28" s="633"/>
      <c r="G28" s="633"/>
      <c r="H28" s="633"/>
      <c r="I28" s="633"/>
      <c r="J28" s="634"/>
      <c r="K28" s="635" t="s">
        <v>1634</v>
      </c>
      <c r="L28" s="644">
        <f>SUMIFS(COMPRAS!AQ:AQ,COMPRAS!AP:AP,K28,COMPRAS!M:M,"&gt;="&amp;$R$1,COMPRAS!M:M,"&lt;="&amp;$R$2)+SUMIFS(COMPRAS!BE:BE,COMPRAS!BD:BD,K28,COMPRAS!M:M,"&gt;="&amp;$R$1,COMPRAS!M:M,"&lt;="&amp;$R$2)+SUMIFS(COMPRAS!BQ:BQ,COMPRAS!BP:BP,K28,COMPRAS!M:M,"&gt;="&amp;$R$1,COMPRAS!M:M,"&lt;="&amp;$R$2)+SUMIFS(COMPRAS!BW:BW,COMPRAS!BV:BV,K28,COMPRAS!M:M,"&gt;="&amp;$R$1,COMPRAS!M:M,"&lt;="&amp;$R$2)</f>
        <v>0</v>
      </c>
      <c r="M28" s="578" t="s">
        <v>1635</v>
      </c>
      <c r="N28" s="645">
        <f>SUMIFS(COMPRAS!AS:AS,COMPRAS!AP:AP,K28,COMPRAS!M:M,"&gt;="&amp;$R$1,COMPRAS!M:M,"&lt;="&amp;$R$2)+SUMIFS(COMPRAS!BG:BG,COMPRAS!BD:BD,K28,COMPRAS!M:M,"&gt;="&amp;$R$1,COMPRAS!M:M,"&lt;="&amp;$R$2)+SUMIFS(COMPRAS!BS:BS,COMPRAS!BP:BP,K28,COMPRAS!M:M,"&gt;="&amp;$R$1,COMPRAS!M:M,"&lt;="&amp;$R$2)+SUMIFS(COMPRAS!BY:BY,COMPRAS!BV:BV,K28,COMPRAS!M:M,"&gt;="&amp;$R$1,COMPRAS!M:M,"&lt;="&amp;$R$2)</f>
        <v>0</v>
      </c>
    </row>
    <row r="29" spans="1:22" ht="15" x14ac:dyDescent="0.25">
      <c r="A29" s="632" t="s">
        <v>593</v>
      </c>
      <c r="B29" s="633"/>
      <c r="C29" s="633"/>
      <c r="D29" s="633"/>
      <c r="E29" s="633"/>
      <c r="F29" s="633"/>
      <c r="G29" s="633"/>
      <c r="H29" s="633"/>
      <c r="I29" s="633"/>
      <c r="J29" s="634"/>
      <c r="K29" s="635" t="s">
        <v>332</v>
      </c>
      <c r="L29" s="644">
        <f>SUMIFS(COMPRAS!AQ:AQ,COMPRAS!AP:AP,K29,COMPRAS!M:M,"&gt;="&amp;$R$1,COMPRAS!M:M,"&lt;="&amp;$R$2)+SUMIFS(COMPRAS!BE:BE,COMPRAS!BD:BD,K29,COMPRAS!M:M,"&gt;="&amp;$R$1,COMPRAS!M:M,"&lt;="&amp;$R$2)+SUMIFS(COMPRAS!BQ:BQ,COMPRAS!BP:BP,K29,COMPRAS!M:M,"&gt;="&amp;$R$1,COMPRAS!M:M,"&lt;="&amp;$R$2)+SUMIFS(COMPRAS!BW:BW,COMPRAS!BV:BV,K29,COMPRAS!M:M,"&gt;="&amp;$R$1,COMPRAS!M:M,"&lt;="&amp;$R$2)</f>
        <v>0</v>
      </c>
      <c r="M29" s="578" t="s">
        <v>1636</v>
      </c>
      <c r="N29" s="645">
        <f>SUMIFS(COMPRAS!AS:AS,COMPRAS!AP:AP,K29,COMPRAS!M:M,"&gt;="&amp;$R$1,COMPRAS!M:M,"&lt;="&amp;$R$2)+SUMIFS(COMPRAS!BG:BG,COMPRAS!BD:BD,K29,COMPRAS!M:M,"&gt;="&amp;$R$1,COMPRAS!M:M,"&lt;="&amp;$R$2)+SUMIFS(COMPRAS!BS:BS,COMPRAS!BP:BP,K29,COMPRAS!M:M,"&gt;="&amp;$R$1,COMPRAS!M:M,"&lt;="&amp;$R$2)+SUMIFS(COMPRAS!BY:BY,COMPRAS!BV:BV,K29,COMPRAS!M:M,"&gt;="&amp;$R$1,COMPRAS!M:M,"&lt;="&amp;$R$2)</f>
        <v>0</v>
      </c>
    </row>
    <row r="30" spans="1:22" ht="15" x14ac:dyDescent="0.25">
      <c r="A30" s="632" t="s">
        <v>600</v>
      </c>
      <c r="B30" s="633"/>
      <c r="C30" s="633"/>
      <c r="D30" s="633"/>
      <c r="E30" s="633"/>
      <c r="F30" s="633"/>
      <c r="G30" s="633"/>
      <c r="H30" s="633"/>
      <c r="I30" s="633"/>
      <c r="J30" s="634"/>
      <c r="K30" s="635" t="s">
        <v>960</v>
      </c>
      <c r="L30" s="644">
        <f>SUMIFS(COMPRAS!AQ:AQ,COMPRAS!AP:AP,K30,COMPRAS!M:M,"&gt;="&amp;$R$1,COMPRAS!M:M,"&lt;="&amp;$R$2)+SUMIFS(COMPRAS!BE:BE,COMPRAS!BD:BD,K30,COMPRAS!M:M,"&gt;="&amp;$R$1,COMPRAS!M:M,"&lt;="&amp;$R$2)+SUMIFS(COMPRAS!BQ:BQ,COMPRAS!BP:BP,K30,COMPRAS!M:M,"&gt;="&amp;$R$1,COMPRAS!M:M,"&lt;="&amp;$R$2)+SUMIFS(COMPRAS!BW:BW,COMPRAS!BV:BV,K30,COMPRAS!M:M,"&gt;="&amp;$R$1,COMPRAS!M:M,"&lt;="&amp;$R$2)</f>
        <v>0</v>
      </c>
      <c r="M30" s="578" t="s">
        <v>1637</v>
      </c>
      <c r="N30" s="645">
        <f>SUMIFS(COMPRAS!AS:AS,COMPRAS!AP:AP,K30,COMPRAS!M:M,"&gt;="&amp;$R$1,COMPRAS!M:M,"&lt;="&amp;$R$2)+SUMIFS(COMPRAS!BG:BG,COMPRAS!BD:BD,K30,COMPRAS!M:M,"&gt;="&amp;$R$1,COMPRAS!M:M,"&lt;="&amp;$R$2)+SUMIFS(COMPRAS!BS:BS,COMPRAS!BP:BP,K30,COMPRAS!M:M,"&gt;="&amp;$R$1,COMPRAS!M:M,"&lt;="&amp;$R$2)+SUMIFS(COMPRAS!BY:BY,COMPRAS!BV:BV,K30,COMPRAS!M:M,"&gt;="&amp;$R$1,COMPRAS!M:M,"&lt;="&amp;$R$2)</f>
        <v>0</v>
      </c>
    </row>
    <row r="31" spans="1:22" ht="15" x14ac:dyDescent="0.25">
      <c r="A31" s="632" t="s">
        <v>606</v>
      </c>
      <c r="B31" s="633"/>
      <c r="C31" s="633"/>
      <c r="D31" s="633"/>
      <c r="E31" s="633"/>
      <c r="F31" s="633"/>
      <c r="G31" s="633"/>
      <c r="H31" s="633"/>
      <c r="I31" s="633"/>
      <c r="J31" s="634"/>
      <c r="K31" s="635" t="s">
        <v>965</v>
      </c>
      <c r="L31" s="644">
        <f>SUMIFS(COMPRAS!AQ:AQ,COMPRAS!AP:AP,K31,COMPRAS!M:M,"&gt;="&amp;$R$1,COMPRAS!M:M,"&lt;="&amp;$R$2)+SUMIFS(COMPRAS!BE:BE,COMPRAS!BD:BD,K31,COMPRAS!M:M,"&gt;="&amp;$R$1,COMPRAS!M:M,"&lt;="&amp;$R$2)+SUMIFS(COMPRAS!BQ:BQ,COMPRAS!BP:BP,K31,COMPRAS!M:M,"&gt;="&amp;$R$1,COMPRAS!M:M,"&lt;="&amp;$R$2)+SUMIFS(COMPRAS!BW:BW,COMPRAS!BV:BV,K31,COMPRAS!M:M,"&gt;="&amp;$R$1,COMPRAS!M:M,"&lt;="&amp;$R$2)</f>
        <v>0</v>
      </c>
      <c r="M31" s="578" t="s">
        <v>1638</v>
      </c>
      <c r="N31" s="645">
        <f>SUMIFS(COMPRAS!AS:AS,COMPRAS!AP:AP,K31,COMPRAS!M:M,"&gt;="&amp;$R$1,COMPRAS!M:M,"&lt;="&amp;$R$2)+SUMIFS(COMPRAS!BG:BG,COMPRAS!BD:BD,K31,COMPRAS!M:M,"&gt;="&amp;$R$1,COMPRAS!M:M,"&lt;="&amp;$R$2)+SUMIFS(COMPRAS!BS:BS,COMPRAS!BP:BP,K31,COMPRAS!M:M,"&gt;="&amp;$R$1,COMPRAS!M:M,"&lt;="&amp;$R$2)+SUMIFS(COMPRAS!BY:BY,COMPRAS!BV:BV,K31,COMPRAS!M:M,"&gt;="&amp;$R$1,COMPRAS!M:M,"&lt;="&amp;$R$2)</f>
        <v>0</v>
      </c>
    </row>
    <row r="32" spans="1:22" ht="15" x14ac:dyDescent="0.25">
      <c r="A32" s="632" t="s">
        <v>610</v>
      </c>
      <c r="B32" s="633"/>
      <c r="C32" s="633"/>
      <c r="D32" s="633"/>
      <c r="E32" s="633"/>
      <c r="F32" s="633"/>
      <c r="G32" s="633"/>
      <c r="H32" s="633"/>
      <c r="I32" s="633"/>
      <c r="J32" s="634"/>
      <c r="K32" s="635" t="s">
        <v>972</v>
      </c>
      <c r="L32" s="644">
        <f>SUMIFS(COMPRAS!AQ:AQ,COMPRAS!AP:AP,K32,COMPRAS!M:M,"&gt;="&amp;$R$1,COMPRAS!M:M,"&lt;="&amp;$R$2)+SUMIFS(COMPRAS!BE:BE,COMPRAS!BD:BD,K32,COMPRAS!M:M,"&gt;="&amp;$R$1,COMPRAS!M:M,"&lt;="&amp;$R$2)+SUMIFS(COMPRAS!BQ:BQ,COMPRAS!BP:BP,K32,COMPRAS!M:M,"&gt;="&amp;$R$1,COMPRAS!M:M,"&lt;="&amp;$R$2)+SUMIFS(COMPRAS!BW:BW,COMPRAS!BV:BV,K32,COMPRAS!M:M,"&gt;="&amp;$R$1,COMPRAS!M:M,"&lt;="&amp;$R$2)</f>
        <v>0</v>
      </c>
      <c r="M32" s="658"/>
      <c r="N32" s="659"/>
    </row>
    <row r="33" spans="1:14" ht="15" x14ac:dyDescent="0.25">
      <c r="A33" s="632" t="s">
        <v>1639</v>
      </c>
      <c r="B33" s="633"/>
      <c r="C33" s="633"/>
      <c r="D33" s="633"/>
      <c r="E33" s="633"/>
      <c r="F33" s="633"/>
      <c r="G33" s="633"/>
      <c r="H33" s="633"/>
      <c r="I33" s="633"/>
      <c r="J33" s="634"/>
      <c r="K33" s="635" t="s">
        <v>676</v>
      </c>
      <c r="L33" s="644">
        <f>SUMIFS(COMPRAS!AQ:AQ,COMPRAS!AP:AP,K33,COMPRAS!M:M,"&gt;="&amp;$R$1,COMPRAS!M:M,"&lt;="&amp;$R$2)+SUMIFS(COMPRAS!BE:BE,COMPRAS!BD:BD,K33,COMPRAS!M:M,"&gt;="&amp;$R$1,COMPRAS!M:M,"&lt;="&amp;$R$2)+SUMIFS(COMPRAS!BQ:BQ,COMPRAS!BP:BP,K33,COMPRAS!M:M,"&gt;="&amp;$R$1,COMPRAS!M:M,"&lt;="&amp;$R$2)+SUMIFS(COMPRAS!BW:BW,COMPRAS!BV:BV,K33,COMPRAS!M:M,"&gt;="&amp;$R$1,COMPRAS!M:M,"&lt;="&amp;$R$2)+SUMIFS(COMPRAS!AQ:AQ,COMPRAS!AP:AP,"=332*",COMPRAS!M:M,"&gt;="&amp;$R$1,COMPRAS!M:M,"&lt;="&amp;$R$2)+SUMIFS(COMPRAS!BE:BE,COMPRAS!BD:BD,"=332*",COMPRAS!M:M,"&gt;="&amp;$R$1,COMPRAS!M:M,"&lt;="&amp;$R$2)+SUMIFS(COMPRAS!BQ:BQ,COMPRAS!BP:BP,"=332*",COMPRAS!M:M,"&gt;="&amp;$R$1,COMPRAS!M:M,"&lt;="&amp;$R$2)+SUMIFS(COMPRAS!BW:BW,COMPRAS!BV:BV,"=332*",COMPRAS!M:M,"&gt;="&amp;$R$1,COMPRAS!M:M,"&lt;="&amp;$R$2)</f>
        <v>0</v>
      </c>
      <c r="M33" s="660"/>
      <c r="N33" s="661"/>
    </row>
    <row r="34" spans="1:14" ht="15" x14ac:dyDescent="0.25">
      <c r="A34" s="632" t="s">
        <v>1640</v>
      </c>
      <c r="B34" s="633"/>
      <c r="C34" s="633"/>
      <c r="D34" s="633"/>
      <c r="E34" s="633"/>
      <c r="F34" s="633"/>
      <c r="G34" s="633"/>
      <c r="H34" s="633"/>
      <c r="I34" s="633"/>
      <c r="J34" s="634"/>
      <c r="K34" s="635" t="s">
        <v>368</v>
      </c>
      <c r="L34" s="644">
        <f>SUMIFS(COMPRAS!AQ:AQ,COMPRAS!AP:AP,K34,COMPRAS!M:M,"&gt;="&amp;$R$1,COMPRAS!M:M,"&lt;="&amp;$R$2)+SUMIFS(COMPRAS!BE:BE,COMPRAS!BD:BD,K34,COMPRAS!M:M,"&gt;="&amp;$R$1,COMPRAS!M:M,"&lt;="&amp;$R$2)+SUMIFS(COMPRAS!BQ:BQ,COMPRAS!BP:BP,K34,COMPRAS!M:M,"&gt;="&amp;$R$1,COMPRAS!M:M,"&lt;="&amp;$R$2)+SUMIFS(COMPRAS!BW:BW,COMPRAS!BV:BV,K34,COMPRAS!M:M,"&gt;="&amp;$R$1,COMPRAS!M:M,"&lt;="&amp;$R$2)</f>
        <v>0</v>
      </c>
      <c r="M34" s="578" t="s">
        <v>1641</v>
      </c>
      <c r="N34" s="645">
        <f>SUMIFS(COMPRAS!AS:AS,COMPRAS!AP:AP,K34,COMPRAS!M:M,"&gt;="&amp;$R$1,COMPRAS!M:M,"&lt;="&amp;$R$2)+SUMIFS(COMPRAS!BG:BG,COMPRAS!BD:BD,K34,COMPRAS!M:M,"&gt;="&amp;$R$1,COMPRAS!M:M,"&lt;="&amp;$R$2)+SUMIFS(COMPRAS!BS:BS,COMPRAS!BP:BP,K34,COMPRAS!M:M,"&gt;="&amp;$R$1,COMPRAS!M:M,"&lt;="&amp;$R$2)+SUMIFS(COMPRAS!BY:BY,COMPRAS!BV:BV,K34,COMPRAS!M:M,"&gt;="&amp;$R$1,COMPRAS!M:M,"&lt;="&amp;$R$2)</f>
        <v>0</v>
      </c>
    </row>
    <row r="35" spans="1:14" ht="15" x14ac:dyDescent="0.25">
      <c r="A35" s="632" t="s">
        <v>1642</v>
      </c>
      <c r="B35" s="633"/>
      <c r="C35" s="633"/>
      <c r="D35" s="633"/>
      <c r="E35" s="633"/>
      <c r="F35" s="633"/>
      <c r="G35" s="633"/>
      <c r="H35" s="633"/>
      <c r="I35" s="633"/>
      <c r="J35" s="634"/>
      <c r="K35" s="635" t="s">
        <v>974</v>
      </c>
      <c r="L35" s="644">
        <f>SUMIFS(COMPRAS!AQ:AQ,COMPRAS!AP:AP,K35,COMPRAS!M:M,"&gt;="&amp;$R$1,COMPRAS!M:M,"&lt;="&amp;$R$2)+SUMIFS(COMPRAS!BE:BE,COMPRAS!BD:BD,K35,COMPRAS!M:M,"&gt;="&amp;$R$1,COMPRAS!M:M,"&lt;="&amp;$R$2)+SUMIFS(COMPRAS!BQ:BQ,COMPRAS!BP:BP,K35,COMPRAS!M:M,"&gt;="&amp;$R$1,COMPRAS!M:M,"&lt;="&amp;$R$2)+SUMIFS(COMPRAS!BW:BW,COMPRAS!BV:BV,K35,COMPRAS!M:M,"&gt;="&amp;$R$1,COMPRAS!M:M,"&lt;="&amp;$R$2)</f>
        <v>0</v>
      </c>
      <c r="M35" s="578" t="s">
        <v>1643</v>
      </c>
      <c r="N35" s="645">
        <f>SUMIFS(COMPRAS!AS:AS,COMPRAS!AP:AP,K35,COMPRAS!M:M,"&gt;="&amp;$R$1,COMPRAS!M:M,"&lt;="&amp;$R$2)+SUMIFS(COMPRAS!BG:BG,COMPRAS!BD:BD,K35,COMPRAS!M:M,"&gt;="&amp;$R$1,COMPRAS!M:M,"&lt;="&amp;$R$2)+SUMIFS(COMPRAS!BS:BS,COMPRAS!BP:BP,K35,COMPRAS!M:M,"&gt;="&amp;$R$1,COMPRAS!M:M,"&lt;="&amp;$R$2)+SUMIFS(COMPRAS!BY:BY,COMPRAS!BV:BV,K35,COMPRAS!M:M,"&gt;="&amp;$R$1,COMPRAS!M:M,"&lt;="&amp;$R$2)</f>
        <v>0</v>
      </c>
    </row>
    <row r="36" spans="1:14" ht="15" x14ac:dyDescent="0.25">
      <c r="A36" s="632" t="s">
        <v>683</v>
      </c>
      <c r="B36" s="633"/>
      <c r="C36" s="633"/>
      <c r="D36" s="633"/>
      <c r="E36" s="633"/>
      <c r="F36" s="633"/>
      <c r="G36" s="633"/>
      <c r="H36" s="633"/>
      <c r="I36" s="633"/>
      <c r="J36" s="634"/>
      <c r="K36" s="635" t="s">
        <v>701</v>
      </c>
      <c r="L36" s="644">
        <f>SUMIFS(COMPRAS!AQ:AQ,COMPRAS!AP:AP,K36,COMPRAS!M:M,"&gt;="&amp;$R$1,COMPRAS!M:M,"&lt;="&amp;$R$2)+SUMIFS(COMPRAS!BE:BE,COMPRAS!BD:BD,K36,COMPRAS!M:M,"&gt;="&amp;$R$1,COMPRAS!M:M,"&lt;="&amp;$R$2)+SUMIFS(COMPRAS!BQ:BQ,COMPRAS!BP:BP,K36,COMPRAS!M:M,"&gt;="&amp;$R$1,COMPRAS!M:M,"&lt;="&amp;$R$2)+SUMIFS(COMPRAS!BW:BW,COMPRAS!BV:BV,K36,COMPRAS!M:M,"&gt;="&amp;$R$1,COMPRAS!M:M,"&lt;="&amp;$R$2)</f>
        <v>0</v>
      </c>
      <c r="M36" s="578" t="s">
        <v>1644</v>
      </c>
      <c r="N36" s="645">
        <f>SUMIFS(COMPRAS!AS:AS,COMPRAS!AP:AP,K36,COMPRAS!M:M,"&gt;="&amp;$R$1,COMPRAS!M:M,"&lt;="&amp;$R$2)+SUMIFS(COMPRAS!BG:BG,COMPRAS!BD:BD,K36,COMPRAS!M:M,"&gt;="&amp;$R$1,COMPRAS!M:M,"&lt;="&amp;$R$2)+SUMIFS(COMPRAS!BS:BS,COMPRAS!BP:BP,K36,COMPRAS!M:M,"&gt;="&amp;$R$1,COMPRAS!M:M,"&lt;="&amp;$R$2)+SUMIFS(COMPRAS!BY:BY,COMPRAS!BV:BV,K36,COMPRAS!M:M,"&gt;="&amp;$R$1,COMPRAS!M:M,"&lt;="&amp;$R$2)</f>
        <v>0</v>
      </c>
    </row>
    <row r="37" spans="1:14" ht="15" x14ac:dyDescent="0.25">
      <c r="A37" s="638" t="s">
        <v>1645</v>
      </c>
      <c r="B37" s="639"/>
      <c r="C37" s="639"/>
      <c r="D37" s="639"/>
      <c r="E37" s="639"/>
      <c r="F37" s="639"/>
      <c r="G37" s="639"/>
      <c r="H37" s="639"/>
      <c r="I37" s="639"/>
      <c r="J37" s="639"/>
      <c r="K37" s="639"/>
      <c r="L37" s="639"/>
      <c r="M37" s="639"/>
      <c r="N37" s="640"/>
    </row>
    <row r="38" spans="1:14" ht="15" x14ac:dyDescent="0.25">
      <c r="A38" s="641" t="s">
        <v>1383</v>
      </c>
      <c r="B38" s="642"/>
      <c r="C38" s="662" t="s">
        <v>1646</v>
      </c>
      <c r="D38" s="633"/>
      <c r="E38" s="633"/>
      <c r="F38" s="633"/>
      <c r="G38" s="633"/>
      <c r="H38" s="633"/>
      <c r="I38" s="633"/>
      <c r="J38" s="634"/>
      <c r="K38" s="635" t="s">
        <v>976</v>
      </c>
      <c r="L38" s="644">
        <f>SUMIFS(COMPRAS!AQ:AQ,COMPRAS!AP:AP,K38,COMPRAS!M:M,"&gt;="&amp;$R$1,COMPRAS!M:M,"&lt;="&amp;$R$2)+SUMIFS(COMPRAS!BE:BE,COMPRAS!BD:BD,K38,COMPRAS!M:M,"&gt;="&amp;$R$1,COMPRAS!M:M,"&lt;="&amp;$R$2)+SUMIFS(COMPRAS!BQ:BQ,COMPRAS!BP:BP,K38,COMPRAS!M:M,"&gt;="&amp;$R$1,COMPRAS!M:M,"&lt;="&amp;$R$2)+SUMIFS(COMPRAS!BW:BW,COMPRAS!BV:BV,K38,COMPRAS!M:M,"&gt;="&amp;$R$1,COMPRAS!M:M,"&lt;="&amp;$R$2)</f>
        <v>0</v>
      </c>
      <c r="M38" s="578" t="s">
        <v>1647</v>
      </c>
      <c r="N38" s="645">
        <f>SUMIFS(COMPRAS!AS:AS,COMPRAS!AP:AP,K38,COMPRAS!M:M,"&gt;="&amp;$R$1,COMPRAS!M:M,"&lt;="&amp;$R$2)+SUMIFS(COMPRAS!BG:BG,COMPRAS!BD:BD,K38,COMPRAS!M:M,"&gt;="&amp;$R$1,COMPRAS!M:M,"&lt;="&amp;$R$2)+SUMIFS(COMPRAS!BS:BS,COMPRAS!BP:BP,K38,COMPRAS!M:M,"&gt;="&amp;$R$1,COMPRAS!M:M,"&lt;="&amp;$R$2)+SUMIFS(COMPRAS!BY:BY,COMPRAS!BV:BV,K38,COMPRAS!M:M,"&gt;="&amp;$R$1,COMPRAS!M:M,"&lt;="&amp;$R$2)</f>
        <v>0</v>
      </c>
    </row>
    <row r="39" spans="1:14" ht="15" x14ac:dyDescent="0.25">
      <c r="A39" s="641" t="s">
        <v>1383</v>
      </c>
      <c r="B39" s="642"/>
      <c r="C39" s="662" t="s">
        <v>1648</v>
      </c>
      <c r="D39" s="633"/>
      <c r="E39" s="633"/>
      <c r="F39" s="633"/>
      <c r="G39" s="633"/>
      <c r="H39" s="633"/>
      <c r="I39" s="633"/>
      <c r="J39" s="634"/>
      <c r="K39" s="635" t="s">
        <v>806</v>
      </c>
      <c r="L39" s="644">
        <f>SUMIFS(COMPRAS!AQ:AQ,COMPRAS!AP:AP,K39,COMPRAS!M:M,"&gt;="&amp;$R$1,COMPRAS!M:M,"&lt;="&amp;$R$2)+SUMIFS(COMPRAS!BE:BE,COMPRAS!BD:BD,K39,COMPRAS!M:M,"&gt;="&amp;$R$1,COMPRAS!M:M,"&lt;="&amp;$R$2)+SUMIFS(COMPRAS!BQ:BQ,COMPRAS!BP:BP,K39,COMPRAS!M:M,"&gt;="&amp;$R$1,COMPRAS!M:M,"&lt;="&amp;$R$2)+SUMIFS(COMPRAS!BW:BW,COMPRAS!BV:BV,K39,COMPRAS!M:M,"&gt;="&amp;$R$1,COMPRAS!M:M,"&lt;="&amp;$R$2)</f>
        <v>0</v>
      </c>
      <c r="M39" s="578" t="s">
        <v>1649</v>
      </c>
      <c r="N39" s="645">
        <f>SUMIFS(COMPRAS!AS:AS,COMPRAS!AP:AP,K39,COMPRAS!M:M,"&gt;="&amp;$R$1,COMPRAS!M:M,"&lt;="&amp;$R$2)+SUMIFS(COMPRAS!BG:BG,COMPRAS!BD:BD,K39,COMPRAS!M:M,"&gt;="&amp;$R$1,COMPRAS!M:M,"&lt;="&amp;$R$2)+SUMIFS(COMPRAS!BS:BS,COMPRAS!BP:BP,K39,COMPRAS!M:M,"&gt;="&amp;$R$1,COMPRAS!M:M,"&lt;="&amp;$R$2)+SUMIFS(COMPRAS!BY:BY,COMPRAS!BV:BV,K39,COMPRAS!M:M,"&gt;="&amp;$R$1,COMPRAS!M:M,"&lt;="&amp;$R$2)</f>
        <v>0</v>
      </c>
    </row>
    <row r="40" spans="1:14" ht="15" customHeight="1" x14ac:dyDescent="0.25">
      <c r="A40" s="632" t="s">
        <v>702</v>
      </c>
      <c r="B40" s="633"/>
      <c r="C40" s="633"/>
      <c r="D40" s="633"/>
      <c r="E40" s="633"/>
      <c r="F40" s="633"/>
      <c r="G40" s="633" t="s">
        <v>1650</v>
      </c>
      <c r="H40" s="634"/>
      <c r="I40" s="635" t="s">
        <v>547</v>
      </c>
      <c r="J40" s="663"/>
      <c r="K40" s="635" t="s">
        <v>978</v>
      </c>
      <c r="L40" s="644">
        <f>SUMIFS(COMPRAS!AQ:AQ,COMPRAS!AP:AP,K40,COMPRAS!M:M,"&gt;="&amp;$R$1,COMPRAS!M:M,"&lt;="&amp;$R$2)+SUMIFS(COMPRAS!BE:BE,COMPRAS!BD:BD,K40,COMPRAS!M:M,"&gt;="&amp;$R$1,COMPRAS!M:M,"&lt;="&amp;$R$2)+SUMIFS(COMPRAS!BQ:BQ,COMPRAS!BP:BP,K40,COMPRAS!M:M,"&gt;="&amp;$R$1,COMPRAS!M:M,"&lt;="&amp;$R$2)+SUMIFS(COMPRAS!BW:BW,COMPRAS!BV:BV,K40,COMPRAS!M:M,"&gt;="&amp;$R$1,COMPRAS!M:M,"&lt;="&amp;$R$2)</f>
        <v>0</v>
      </c>
      <c r="M40" s="578" t="s">
        <v>1651</v>
      </c>
      <c r="N40" s="645">
        <f>SUMIFS(COMPRAS!AS:AS,COMPRAS!AP:AP,K40,COMPRAS!M:M,"&gt;="&amp;$R$1,COMPRAS!M:M,"&lt;="&amp;$R$2)+SUMIFS(COMPRAS!BG:BG,COMPRAS!BD:BD,K40,COMPRAS!M:M,"&gt;="&amp;$R$1,COMPRAS!M:M,"&lt;="&amp;$R$2)+SUMIFS(COMPRAS!BS:BS,COMPRAS!BP:BP,K40,COMPRAS!M:M,"&gt;="&amp;$R$1,COMPRAS!M:M,"&lt;="&amp;$R$2)+SUMIFS(COMPRAS!BY:BY,COMPRAS!BV:BV,K40,COMPRAS!M:M,"&gt;="&amp;$R$1,COMPRAS!M:M,"&lt;="&amp;$R$2)</f>
        <v>0</v>
      </c>
    </row>
    <row r="41" spans="1:14" ht="15" customHeight="1" x14ac:dyDescent="0.25">
      <c r="A41" s="632" t="s">
        <v>708</v>
      </c>
      <c r="B41" s="633"/>
      <c r="C41" s="633"/>
      <c r="D41" s="633"/>
      <c r="E41" s="633"/>
      <c r="F41" s="633"/>
      <c r="G41" s="633" t="s">
        <v>1650</v>
      </c>
      <c r="H41" s="634"/>
      <c r="I41" s="635" t="s">
        <v>811</v>
      </c>
      <c r="J41" s="663"/>
      <c r="K41" s="635" t="s">
        <v>1652</v>
      </c>
      <c r="L41" s="644">
        <f>SUMIFS(COMPRAS!AQ:AQ,COMPRAS!AP:AP,K41,COMPRAS!M:M,"&gt;="&amp;$R$1,COMPRAS!M:M,"&lt;="&amp;$R$2)+SUMIFS(COMPRAS!BE:BE,COMPRAS!BD:BD,K41,COMPRAS!M:M,"&gt;="&amp;$R$1,COMPRAS!M:M,"&lt;="&amp;$R$2)+SUMIFS(COMPRAS!BQ:BQ,COMPRAS!BP:BP,K41,COMPRAS!M:M,"&gt;="&amp;$R$1,COMPRAS!M:M,"&lt;="&amp;$R$2)+SUMIFS(COMPRAS!BW:BW,COMPRAS!BV:BV,K41,COMPRAS!M:M,"&gt;="&amp;$R$1,COMPRAS!M:M,"&lt;="&amp;$R$2)</f>
        <v>0</v>
      </c>
      <c r="M41" s="578" t="s">
        <v>1653</v>
      </c>
      <c r="N41" s="645">
        <f>SUMIFS(COMPRAS!AS:AS,COMPRAS!AP:AP,K41,COMPRAS!M:M,"&gt;="&amp;$R$1,COMPRAS!M:M,"&lt;="&amp;$R$2)+SUMIFS(COMPRAS!BG:BG,COMPRAS!BD:BD,K41,COMPRAS!M:M,"&gt;="&amp;$R$1,COMPRAS!M:M,"&lt;="&amp;$R$2)+SUMIFS(COMPRAS!BS:BS,COMPRAS!BP:BP,K41,COMPRAS!M:M,"&gt;="&amp;$R$1,COMPRAS!M:M,"&lt;="&amp;$R$2)+SUMIFS(COMPRAS!BY:BY,COMPRAS!BV:BV,K41,COMPRAS!M:M,"&gt;="&amp;$R$1,COMPRAS!M:M,"&lt;="&amp;$R$2)</f>
        <v>0</v>
      </c>
    </row>
    <row r="42" spans="1:14" ht="15" x14ac:dyDescent="0.25">
      <c r="A42" s="638" t="s">
        <v>1654</v>
      </c>
      <c r="B42" s="639"/>
      <c r="C42" s="639"/>
      <c r="D42" s="639"/>
      <c r="E42" s="639"/>
      <c r="F42" s="639"/>
      <c r="G42" s="639"/>
      <c r="H42" s="639"/>
      <c r="I42" s="639"/>
      <c r="J42" s="639"/>
      <c r="K42" s="639"/>
      <c r="L42" s="639"/>
      <c r="M42" s="639"/>
      <c r="N42" s="640"/>
    </row>
    <row r="43" spans="1:14" ht="15" x14ac:dyDescent="0.25">
      <c r="A43" s="641" t="s">
        <v>1383</v>
      </c>
      <c r="B43" s="642"/>
      <c r="C43" s="662" t="s">
        <v>1655</v>
      </c>
      <c r="D43" s="633"/>
      <c r="E43" s="633"/>
      <c r="F43" s="633"/>
      <c r="G43" s="633"/>
      <c r="H43" s="633"/>
      <c r="I43" s="633"/>
      <c r="J43" s="634"/>
      <c r="K43" s="635" t="s">
        <v>982</v>
      </c>
      <c r="L43" s="644">
        <f>SUMIFS(COMPRAS!AQ:AQ,COMPRAS!AP:AP,K43,COMPRAS!M:M,"&gt;="&amp;$R$1,COMPRAS!M:M,"&lt;="&amp;$R$2)+SUMIFS(COMPRAS!BE:BE,COMPRAS!BD:BD,K43,COMPRAS!M:M,"&gt;="&amp;$R$1,COMPRAS!M:M,"&lt;="&amp;$R$2)+SUMIFS(COMPRAS!BQ:BQ,COMPRAS!BP:BP,K43,COMPRAS!M:M,"&gt;="&amp;$R$1,COMPRAS!M:M,"&lt;="&amp;$R$2)+SUMIFS(COMPRAS!BW:BW,COMPRAS!BV:BV,K43,COMPRAS!M:M,"&gt;="&amp;$R$1,COMPRAS!M:M,"&lt;="&amp;$R$2)+SUMIFS(COMPRAS!AQ:AQ,COMPRAS!AP:AP,"=343*",COMPRAS!M:M,"&gt;="&amp;$R$1,COMPRAS!M:M,"&lt;="&amp;$R$2)+SUMIFS(COMPRAS!BE:BE,COMPRAS!BD:BD,"=343*",COMPRAS!M:M,"&gt;="&amp;$R$1,COMPRAS!M:M,"&lt;="&amp;$R$2)+SUMIFS(COMPRAS!BQ:BQ,COMPRAS!BP:BP,"=343*",COMPRAS!M:M,"&gt;="&amp;$R$1,COMPRAS!M:M,"&lt;="&amp;$R$2)+SUMIFS(COMPRAS!BW:BW,COMPRAS!BV:BV,"=343*",COMPRAS!M:M,"&gt;="&amp;$R$1,COMPRAS!M:M,"&lt;="&amp;$R$2)</f>
        <v>0</v>
      </c>
      <c r="M43" s="578" t="s">
        <v>1656</v>
      </c>
      <c r="N43" s="645">
        <f>SUMIFS(COMPRAS!AS:AS,COMPRAS!AP:AP,K43,COMPRAS!M:M,"&gt;="&amp;$R$1,COMPRAS!M:M,"&lt;="&amp;$R$2)+SUMIFS(COMPRAS!BG:BG,COMPRAS!BD:BD,K43,COMPRAS!M:M,"&gt;="&amp;$R$1,COMPRAS!M:M,"&lt;="&amp;$R$2)+SUMIFS(COMPRAS!BS:BS,COMPRAS!BP:BP,K43,COMPRAS!M:M,"&gt;="&amp;$R$1,COMPRAS!M:M,"&lt;="&amp;$R$2)+SUMIFS(COMPRAS!BY:BY,COMPRAS!BV:BV,K43,COMPRAS!M:M,"&gt;="&amp;$R$1,COMPRAS!M:M,"&lt;="&amp;$R$2)+SUMIFS(COMPRAS!AS:AS,COMPRAS!AP:AP,"=343*",COMPRAS!M:M,"&gt;="&amp;$R$1,COMPRAS!M:M,"&lt;="&amp;$R$2)+SUMIFS(COMPRAS!BG:BG,COMPRAS!BD:BD,"=343*",COMPRAS!M:M,"&gt;="&amp;$R$1,COMPRAS!M:M,"&lt;="&amp;$R$2)+SUMIFS(COMPRAS!BS:BS,COMPRAS!BP:BP,"=343*",COMPRAS!M:M,"&gt;="&amp;$R$1,COMPRAS!M:M,"&lt;="&amp;$R$2)+SUMIFS(COMPRAS!BY:BY,COMPRAS!BV:BV,"=343*",COMPRAS!M:M,"&gt;="&amp;$R$1,COMPRAS!M:M,"&lt;="&amp;$R$2)</f>
        <v>0</v>
      </c>
    </row>
    <row r="44" spans="1:14" ht="15" x14ac:dyDescent="0.25">
      <c r="A44" s="641" t="s">
        <v>1383</v>
      </c>
      <c r="B44" s="642"/>
      <c r="C44" s="662" t="s">
        <v>1657</v>
      </c>
      <c r="D44" s="633"/>
      <c r="E44" s="633"/>
      <c r="F44" s="633"/>
      <c r="G44" s="633"/>
      <c r="H44" s="633"/>
      <c r="I44" s="633"/>
      <c r="J44" s="634"/>
      <c r="K44" s="635" t="s">
        <v>254</v>
      </c>
      <c r="L44" s="644">
        <f>SUMIFS(COMPRAS!AQ:AQ,COMPRAS!AP:AP,K44,COMPRAS!M:M,"&gt;="&amp;$R$1,COMPRAS!M:M,"&lt;="&amp;$R$2)+SUMIFS(COMPRAS!BE:BE,COMPRAS!BD:BD,K44,COMPRAS!M:M,"&gt;="&amp;$R$1,COMPRAS!M:M,"&lt;="&amp;$R$2)+SUMIFS(COMPRAS!BQ:BQ,COMPRAS!BP:BP,K44,COMPRAS!M:M,"&gt;="&amp;$R$1,COMPRAS!M:M,"&lt;="&amp;$R$2)+SUMIFS(COMPRAS!BW:BW,COMPRAS!BV:BV,K44,COMPRAS!M:M,"&gt;="&amp;$R$1,COMPRAS!M:M,"&lt;="&amp;$R$2)+SUMIFS(COMPRAS!AQ:AQ,COMPRAS!AP:AP,"=344*",COMPRAS!M:M,"&gt;="&amp;$R$1,COMPRAS!M:M,"&lt;="&amp;$R$2)+SUMIFS(COMPRAS!BE:BE,COMPRAS!BD:BD,"=344*",COMPRAS!M:M,"&gt;="&amp;$R$1,COMPRAS!M:M,"&lt;="&amp;$R$2)+SUMIFS(COMPRAS!BQ:BQ,COMPRAS!BP:BP,"=344*",COMPRAS!M:M,"&gt;="&amp;$R$1,COMPRAS!M:M,"&lt;="&amp;$R$2)+SUMIFS(COMPRAS!BW:BW,COMPRAS!BV:BV,"=344*",COMPRAS!M:M,"&gt;="&amp;$R$1,COMPRAS!M:M,"&lt;="&amp;$R$2)</f>
        <v>0</v>
      </c>
      <c r="M44" s="578" t="s">
        <v>1658</v>
      </c>
      <c r="N44" s="645">
        <f>SUMIFS(COMPRAS!AS:AS,COMPRAS!AP:AP,K44,COMPRAS!M:M,"&gt;="&amp;$R$1,COMPRAS!M:M,"&lt;="&amp;$R$2)+SUMIFS(COMPRAS!BG:BG,COMPRAS!BD:BD,K44,COMPRAS!M:M,"&gt;="&amp;$R$1,COMPRAS!M:M,"&lt;="&amp;$R$2)+SUMIFS(COMPRAS!BS:BS,COMPRAS!BP:BP,K44,COMPRAS!M:M,"&gt;="&amp;$R$1,COMPRAS!M:M,"&lt;="&amp;$R$2)+SUMIFS(COMPRAS!BY:BY,COMPRAS!BV:BV,K44,COMPRAS!M:M,"&gt;="&amp;$R$1,COMPRAS!M:M,"&lt;="&amp;$R$2)+SUMIFS(COMPRAS!AS:AS,COMPRAS!AP:AP,"=344*",COMPRAS!M:M,"&gt;="&amp;$R$1,COMPRAS!M:M,"&lt;="&amp;$R$2)+SUMIFS(COMPRAS!BG:BG,COMPRAS!BD:BD,"=344*",COMPRAS!M:M,"&gt;="&amp;$R$1,COMPRAS!M:M,"&lt;="&amp;$R$2)+SUMIFS(COMPRAS!BS:BS,COMPRAS!BP:BP,"=344*",COMPRAS!M:M,"&gt;="&amp;$R$1,COMPRAS!M:M,"&lt;="&amp;$R$2)+SUMIFS(COMPRAS!BY:BY,COMPRAS!BV:BV,"=344*",COMPRAS!M:M,"&gt;="&amp;$R$1,COMPRAS!M:M,"&lt;="&amp;$R$2)</f>
        <v>0</v>
      </c>
    </row>
    <row r="45" spans="1:14" ht="15" customHeight="1" x14ac:dyDescent="0.25">
      <c r="A45" s="646"/>
      <c r="B45" s="647"/>
      <c r="C45" s="662" t="s">
        <v>1659</v>
      </c>
      <c r="D45" s="633"/>
      <c r="E45" s="633"/>
      <c r="F45" s="633"/>
      <c r="G45" s="633"/>
      <c r="H45" s="633"/>
      <c r="I45" s="633"/>
      <c r="J45" s="634"/>
      <c r="K45" s="635" t="s">
        <v>1660</v>
      </c>
      <c r="L45" s="644">
        <f>SUMIFS(COMPRAS!AQ:AQ,COMPRAS!AP:AP,K45,COMPRAS!M:M,"&gt;="&amp;$R$1,COMPRAS!M:M,"&lt;="&amp;$R$2)+SUMIFS(COMPRAS!BE:BE,COMPRAS!BD:BD,K45,COMPRAS!M:M,"&gt;="&amp;$R$1,COMPRAS!M:M,"&lt;="&amp;$R$2)+SUMIFS(COMPRAS!BQ:BQ,COMPRAS!BP:BP,K45,COMPRAS!M:M,"&gt;="&amp;$R$1,COMPRAS!M:M,"&lt;="&amp;$R$2)+SUMIFS(COMPRAS!BW:BW,COMPRAS!BV:BV,K45,COMPRAS!M:M,"&gt;="&amp;$R$1,COMPRAS!M:M,"&lt;="&amp;$R$2)</f>
        <v>0</v>
      </c>
      <c r="M45" s="578" t="s">
        <v>1661</v>
      </c>
      <c r="N45" s="645">
        <f>SUMIFS(COMPRAS!AS:AS,COMPRAS!AP:AP,K45,COMPRAS!M:M,"&gt;="&amp;$R$1,COMPRAS!M:M,"&lt;="&amp;$R$2)+SUMIFS(COMPRAS!BG:BG,COMPRAS!BD:BD,K45,COMPRAS!M:M,"&gt;="&amp;$R$1,COMPRAS!M:M,"&lt;="&amp;$R$2)+SUMIFS(COMPRAS!BS:BS,COMPRAS!BP:BP,K45,COMPRAS!M:M,"&gt;="&amp;$R$1,COMPRAS!M:M,"&lt;="&amp;$R$2)+SUMIFS(COMPRAS!BY:BY,COMPRAS!BV:BV,K45,COMPRAS!M:M,"&gt;="&amp;$R$1,COMPRAS!M:M,"&lt;="&amp;$R$2)</f>
        <v>0</v>
      </c>
    </row>
    <row r="46" spans="1:14" ht="15" x14ac:dyDescent="0.25">
      <c r="A46" s="641" t="s">
        <v>1383</v>
      </c>
      <c r="B46" s="642"/>
      <c r="C46" s="662" t="s">
        <v>1662</v>
      </c>
      <c r="D46" s="633"/>
      <c r="E46" s="633"/>
      <c r="F46" s="633"/>
      <c r="G46" s="633"/>
      <c r="H46" s="633"/>
      <c r="I46" s="633"/>
      <c r="J46" s="634"/>
      <c r="K46" s="635" t="s">
        <v>1663</v>
      </c>
      <c r="L46" s="644">
        <f>SUMIFS(COMPRAS!AQ:AQ,COMPRAS!AP:AP,K46,COMPRAS!M:M,"&gt;="&amp;$R$1,COMPRAS!M:M,"&lt;="&amp;$R$2)+SUMIFS(COMPRAS!BE:BE,COMPRAS!BD:BD,K46,COMPRAS!M:M,"&gt;="&amp;$R$1,COMPRAS!M:M,"&lt;="&amp;$R$2)+SUMIFS(COMPRAS!BQ:BQ,COMPRAS!BP:BP,K46,COMPRAS!M:M,"&gt;="&amp;$R$1,COMPRAS!M:M,"&lt;="&amp;$R$2)+SUMIFS(COMPRAS!BW:BW,COMPRAS!BV:BV,K46,COMPRAS!M:M,"&gt;="&amp;$R$1,COMPRAS!M:M,"&lt;="&amp;$R$2)</f>
        <v>0</v>
      </c>
      <c r="M46" s="578" t="s">
        <v>1664</v>
      </c>
      <c r="N46" s="645">
        <f>SUMIFS(COMPRAS!AS:AS,COMPRAS!AP:AP,K46,COMPRAS!M:M,"&gt;="&amp;$R$1,COMPRAS!M:M,"&lt;="&amp;$R$2)+SUMIFS(COMPRAS!BG:BG,COMPRAS!BD:BD,K46,COMPRAS!M:M,"&gt;="&amp;$R$1,COMPRAS!M:M,"&lt;="&amp;$R$2)+SUMIFS(COMPRAS!BS:BS,COMPRAS!BP:BP,K46,COMPRAS!M:M,"&gt;="&amp;$R$1,COMPRAS!M:M,"&lt;="&amp;$R$2)+SUMIFS(COMPRAS!BY:BY,COMPRAS!BV:BV,K46,COMPRAS!M:M,"&gt;="&amp;$R$1,COMPRAS!M:M,"&lt;="&amp;$R$2)</f>
        <v>0</v>
      </c>
    </row>
    <row r="47" spans="1:14" ht="15" x14ac:dyDescent="0.25">
      <c r="A47" s="641" t="s">
        <v>1383</v>
      </c>
      <c r="B47" s="642"/>
      <c r="C47" s="664" t="s">
        <v>1665</v>
      </c>
      <c r="D47" s="665"/>
      <c r="E47" s="665"/>
      <c r="F47" s="665"/>
      <c r="G47" s="665"/>
      <c r="H47" s="665"/>
      <c r="I47" s="665"/>
      <c r="J47" s="666"/>
      <c r="K47" s="635" t="s">
        <v>984</v>
      </c>
      <c r="L47" s="644">
        <f>SUMIFS(COMPRAS!AQ:AQ,COMPRAS!AP:AP,K47,COMPRAS!M:M,"&gt;="&amp;$R$1,COMPRAS!M:M,"&lt;="&amp;$R$2)+SUMIFS(COMPRAS!BE:BE,COMPRAS!BD:BD,K47,COMPRAS!M:M,"&gt;="&amp;$R$1,COMPRAS!M:M,"&lt;="&amp;$R$2)+SUMIFS(COMPRAS!BQ:BQ,COMPRAS!BP:BP,K47,COMPRAS!M:M,"&gt;="&amp;$R$1,COMPRAS!M:M,"&lt;="&amp;$R$2)+SUMIFS(COMPRAS!BW:BW,COMPRAS!BV:BV,K47,COMPRAS!M:M,"&gt;="&amp;$R$1,COMPRAS!M:M,"&lt;="&amp;$R$2)+L48+SUMIFS(COMPRAS!AQ:AQ,COMPRAS!AP:AP,"=346*",COMPRAS!M:M,"&gt;="&amp;$R$1,COMPRAS!M:M,"&lt;="&amp;$R$2)+SUMIFS(COMPRAS!BE:BE,COMPRAS!BD:BD,"=346*",COMPRAS!M:M,"&gt;="&amp;$R$1,COMPRAS!M:M,"&lt;="&amp;$R$2)+SUMIFS(COMPRAS!BQ:BQ,COMPRAS!BP:BP,"=346*",COMPRAS!M:M,"&gt;="&amp;$R$1,COMPRAS!M:M,"&lt;="&amp;$R$2)+SUMIFS(COMPRAS!BW:BW,COMPRAS!BV:BV,"=346*",COMPRAS!M:M,"&gt;="&amp;$R$1,COMPRAS!M:M,"&lt;="&amp;$R$2)</f>
        <v>0</v>
      </c>
      <c r="M47" s="578" t="s">
        <v>1666</v>
      </c>
      <c r="N47" s="645">
        <f>SUMIFS(COMPRAS!AS:AS,COMPRAS!AP:AP,K47,COMPRAS!M:M,"&gt;="&amp;$R$1,COMPRAS!M:M,"&lt;="&amp;$R$2)+SUMIFS(COMPRAS!BG:BG,COMPRAS!BD:BD,K47,COMPRAS!M:M,"&gt;="&amp;$R$1,COMPRAS!M:M,"&lt;="&amp;$R$2)+SUMIFS(COMPRAS!BS:BS,COMPRAS!BP:BP,K47,COMPRAS!M:M,"&gt;="&amp;$R$1,COMPRAS!M:M,"&lt;="&amp;$R$2)+SUMIFS(COMPRAS!BY:BY,COMPRAS!BV:BV,K47,COMPRAS!M:M,"&gt;="&amp;$R$1,COMPRAS!M:M,"&lt;="&amp;$R$2)+N48+SUMIFS(COMPRAS!AS:AS,COMPRAS!AP:AP,"=346*",COMPRAS!M:M,"&gt;="&amp;$R$1,COMPRAS!M:M,"&lt;="&amp;$R$2)+SUMIFS(COMPRAS!BG:BG,COMPRAS!BD:BD,"=346*",COMPRAS!M:M,"&gt;="&amp;$R$1,COMPRAS!M:M,"&lt;="&amp;$R$2)+SUMIFS(COMPRAS!BS:BS,COMPRAS!BP:BP,"=346*",COMPRAS!M:M,"&gt;="&amp;$R$1,COMPRAS!M:M,"&lt;="&amp;$R$2)+SUMIFS(COMPRAS!BY:BY,COMPRAS!BV:BV,"=346*",COMPRAS!M:M,"&gt;="&amp;$R$1,COMPRAS!M:M,"&lt;="&amp;$R$2)</f>
        <v>0</v>
      </c>
    </row>
    <row r="48" spans="1:14" ht="15" x14ac:dyDescent="0.25">
      <c r="A48" s="632" t="s">
        <v>762</v>
      </c>
      <c r="B48" s="633"/>
      <c r="C48" s="633"/>
      <c r="D48" s="633"/>
      <c r="E48" s="633"/>
      <c r="F48" s="633"/>
      <c r="G48" s="633"/>
      <c r="H48" s="633"/>
      <c r="I48" s="633"/>
      <c r="J48" s="634"/>
      <c r="K48" s="635" t="s">
        <v>993</v>
      </c>
      <c r="L48" s="644">
        <f>SUMIFS(COMPRAS!AQ:AQ,COMPRAS!AP:AP,K48,COMPRAS!M:M,"&gt;="&amp;$R$1,COMPRAS!M:M,"&lt;="&amp;$R$2)+SUMIFS(COMPRAS!BE:BE,COMPRAS!BD:BD,K48,COMPRAS!M:M,"&gt;="&amp;$R$1,COMPRAS!M:M,"&lt;="&amp;$R$2)+SUMIFS(COMPRAS!BQ:BQ,COMPRAS!BP:BP,K48,COMPRAS!M:M,"&gt;="&amp;$R$1,COMPRAS!M:M,"&lt;="&amp;$R$2)+SUMIFS(COMPRAS!BW:BW,COMPRAS!BV:BV,K48,COMPRAS!M:M,"&gt;="&amp;$R$1,COMPRAS!M:M,"&lt;="&amp;$R$2)</f>
        <v>0</v>
      </c>
      <c r="M48" s="578"/>
      <c r="N48" s="645">
        <v>0</v>
      </c>
    </row>
    <row r="49" spans="1:14" ht="15" customHeight="1" x14ac:dyDescent="0.25">
      <c r="A49" s="632" t="s">
        <v>803</v>
      </c>
      <c r="B49" s="633"/>
      <c r="C49" s="633"/>
      <c r="D49" s="633"/>
      <c r="E49" s="633"/>
      <c r="F49" s="633"/>
      <c r="G49" s="633"/>
      <c r="H49" s="633"/>
      <c r="I49" s="633"/>
      <c r="J49" s="634"/>
      <c r="K49" s="667" t="s">
        <v>1667</v>
      </c>
      <c r="L49" s="644">
        <f>SUMIFS(COMPRAS!AQ:AQ,COMPRAS!AP:AP,K49,COMPRAS!M:M,"&gt;="&amp;$R$1,COMPRAS!M:M,"&lt;="&amp;$R$2)+SUMIFS(COMPRAS!BE:BE,COMPRAS!BD:BD,K49,COMPRAS!M:M,"&gt;="&amp;$R$1,COMPRAS!M:M,"&lt;="&amp;$R$2)+SUMIFS(COMPRAS!BQ:BQ,COMPRAS!BP:BP,K49,COMPRAS!M:M,"&gt;="&amp;$R$1,COMPRAS!M:M,"&lt;="&amp;$R$2)+SUMIFS(COMPRAS!BW:BW,COMPRAS!BV:BV,K49,COMPRAS!M:M,"&gt;="&amp;$R$1,COMPRAS!M:M,"&lt;="&amp;$R$2)</f>
        <v>0</v>
      </c>
      <c r="M49" s="667" t="s">
        <v>1668</v>
      </c>
      <c r="N49" s="645">
        <f>SUMIFS(COMPRAS!AS:AS,COMPRAS!AP:AP,K49,COMPRAS!M:M,"&gt;="&amp;$R$1,COMPRAS!M:M,"&lt;="&amp;$R$2)+SUMIFS(COMPRAS!BG:BG,COMPRAS!BD:BD,K49,COMPRAS!M:M,"&gt;="&amp;$R$1,COMPRAS!M:M,"&lt;="&amp;$R$2)+SUMIFS(COMPRAS!BS:BS,COMPRAS!BP:BP,K49,COMPRAS!M:M,"&gt;="&amp;$R$1,COMPRAS!M:M,"&lt;="&amp;$R$2)+SUMIFS(COMPRAS!BY:BY,COMPRAS!BV:BV,K49,COMPRAS!M:M,"&gt;="&amp;$R$1,COMPRAS!M:M,"&lt;="&amp;$R$2)</f>
        <v>0</v>
      </c>
    </row>
    <row r="50" spans="1:14" ht="15" customHeight="1" x14ac:dyDescent="0.25">
      <c r="A50" s="632" t="s">
        <v>795</v>
      </c>
      <c r="B50" s="633"/>
      <c r="C50" s="633"/>
      <c r="D50" s="633"/>
      <c r="E50" s="633"/>
      <c r="F50" s="633"/>
      <c r="G50" s="633"/>
      <c r="H50" s="633"/>
      <c r="I50" s="633"/>
      <c r="J50" s="634"/>
      <c r="K50" s="635" t="s">
        <v>988</v>
      </c>
      <c r="L50" s="644">
        <f>SUMIFS(COMPRAS!AQ:AQ,COMPRAS!AP:AP,K50,COMPRAS!M:M,"&gt;="&amp;$R$1,COMPRAS!M:M,"&lt;="&amp;$R$2)+SUMIFS(COMPRAS!BE:BE,COMPRAS!BD:BD,K50,COMPRAS!M:M,"&gt;="&amp;$R$1,COMPRAS!M:M,"&lt;="&amp;$R$2)+SUMIFS(COMPRAS!BQ:BQ,COMPRAS!BP:BP,K50,COMPRAS!M:M,"&gt;="&amp;$R$1,COMPRAS!M:M,"&lt;="&amp;$R$2)+SUMIFS(COMPRAS!BW:BW,COMPRAS!BV:BV,K50,COMPRAS!M:M,"&gt;="&amp;$R$1,COMPRAS!M:M,"&lt;="&amp;$R$2)</f>
        <v>0</v>
      </c>
      <c r="M50" s="578" t="s">
        <v>1669</v>
      </c>
      <c r="N50" s="645">
        <f>SUMIFS(COMPRAS!AS:AS,COMPRAS!AP:AP,K50,COMPRAS!M:M,"&gt;="&amp;$R$1,COMPRAS!M:M,"&lt;="&amp;$R$2)+SUMIFS(COMPRAS!BG:BG,COMPRAS!BD:BD,K50,COMPRAS!M:M,"&gt;="&amp;$R$1,COMPRAS!M:M,"&lt;="&amp;$R$2)+SUMIFS(COMPRAS!BS:BS,COMPRAS!BP:BP,K50,COMPRAS!M:M,"&gt;="&amp;$R$1,COMPRAS!M:M,"&lt;="&amp;$R$2)+SUMIFS(COMPRAS!BY:BY,COMPRAS!BV:BV,K50,COMPRAS!M:M,"&gt;="&amp;$R$1,COMPRAS!M:M,"&lt;="&amp;$R$2)</f>
        <v>0</v>
      </c>
    </row>
    <row r="51" spans="1:14" ht="15" customHeight="1" x14ac:dyDescent="0.25">
      <c r="A51" s="632" t="s">
        <v>801</v>
      </c>
      <c r="B51" s="633"/>
      <c r="C51" s="633"/>
      <c r="D51" s="633"/>
      <c r="E51" s="633"/>
      <c r="F51" s="633"/>
      <c r="G51" s="633"/>
      <c r="H51" s="633"/>
      <c r="I51" s="633"/>
      <c r="J51" s="634"/>
      <c r="K51" s="635" t="s">
        <v>1670</v>
      </c>
      <c r="L51" s="644">
        <f>SUMIFS(COMPRAS!AQ:AQ,COMPRAS!AP:AP,K51,COMPRAS!M:M,"&gt;="&amp;$R$1,COMPRAS!M:M,"&lt;="&amp;$R$2)+SUMIFS(COMPRAS!BE:BE,COMPRAS!BD:BD,K51,COMPRAS!M:M,"&gt;="&amp;$R$1,COMPRAS!M:M,"&lt;="&amp;$R$2)+SUMIFS(COMPRAS!BQ:BQ,COMPRAS!BP:BP,K51,COMPRAS!M:M,"&gt;="&amp;$R$1,COMPRAS!M:M,"&lt;="&amp;$R$2)+SUMIFS(COMPRAS!BW:BW,COMPRAS!BV:BV,K51,COMPRAS!M:M,"&gt;="&amp;$R$1,COMPRAS!M:M,"&lt;="&amp;$R$2)</f>
        <v>0</v>
      </c>
      <c r="M51" s="578" t="s">
        <v>1671</v>
      </c>
      <c r="N51" s="645">
        <f>SUMIFS(COMPRAS!AS:AS,COMPRAS!AP:AP,K51,COMPRAS!M:M,"&gt;="&amp;$R$1,COMPRAS!M:M,"&lt;="&amp;$R$2)+SUMIFS(COMPRAS!BG:BG,COMPRAS!BD:BD,K51,COMPRAS!M:M,"&gt;="&amp;$R$1,COMPRAS!M:M,"&lt;="&amp;$R$2)+SUMIFS(COMPRAS!BS:BS,COMPRAS!BP:BP,K51,COMPRAS!M:M,"&gt;="&amp;$R$1,COMPRAS!M:M,"&lt;="&amp;$R$2)+SUMIFS(COMPRAS!BY:BY,COMPRAS!BV:BV,K51,COMPRAS!M:M,"&gt;="&amp;$R$1,COMPRAS!M:M,"&lt;="&amp;$R$2)</f>
        <v>0</v>
      </c>
    </row>
    <row r="52" spans="1:14" ht="15" x14ac:dyDescent="0.25">
      <c r="A52" s="668" t="s">
        <v>1672</v>
      </c>
      <c r="B52" s="669"/>
      <c r="C52" s="669"/>
      <c r="D52" s="669"/>
      <c r="E52" s="669"/>
      <c r="F52" s="669"/>
      <c r="G52" s="669"/>
      <c r="H52" s="669"/>
      <c r="I52" s="669"/>
      <c r="J52" s="670"/>
      <c r="K52" s="671" t="s">
        <v>990</v>
      </c>
      <c r="L52" s="672">
        <f>SUM(L50:L51)+SUM(L7:L47)</f>
        <v>0</v>
      </c>
      <c r="M52" s="671" t="s">
        <v>1673</v>
      </c>
      <c r="N52" s="672">
        <f>SUM(N50:N51)+SUM(N7:N47)</f>
        <v>0</v>
      </c>
    </row>
    <row r="53" spans="1:14" ht="15" x14ac:dyDescent="0.25">
      <c r="A53" s="673"/>
      <c r="B53" s="674"/>
      <c r="C53" s="674"/>
      <c r="D53" s="674"/>
      <c r="E53" s="674"/>
      <c r="F53" s="674"/>
      <c r="G53" s="674"/>
      <c r="H53" s="674"/>
      <c r="I53" s="674"/>
      <c r="J53" s="674"/>
      <c r="K53" s="674"/>
      <c r="L53" s="674"/>
      <c r="M53" s="674"/>
      <c r="N53" s="675"/>
    </row>
    <row r="54" spans="1:14" ht="15" x14ac:dyDescent="0.25">
      <c r="A54" s="676" t="s">
        <v>1674</v>
      </c>
      <c r="B54" s="677"/>
      <c r="C54" s="677"/>
      <c r="D54" s="677"/>
      <c r="E54" s="677"/>
      <c r="F54" s="677"/>
      <c r="G54" s="677"/>
      <c r="H54" s="677"/>
      <c r="I54" s="677"/>
      <c r="J54" s="677"/>
      <c r="K54" s="677"/>
      <c r="L54" s="677"/>
      <c r="M54" s="677"/>
      <c r="N54" s="678"/>
    </row>
    <row r="55" spans="1:14" ht="15" x14ac:dyDescent="0.25">
      <c r="A55" s="629"/>
      <c r="B55" s="630"/>
      <c r="C55" s="630"/>
      <c r="D55" s="630"/>
      <c r="E55" s="630"/>
      <c r="F55" s="630"/>
      <c r="G55" s="630"/>
      <c r="H55" s="630"/>
      <c r="I55" s="630"/>
      <c r="J55" s="631"/>
      <c r="K55" s="470" t="s">
        <v>1194</v>
      </c>
      <c r="L55" s="470"/>
      <c r="M55" s="470" t="s">
        <v>1359</v>
      </c>
      <c r="N55" s="471"/>
    </row>
    <row r="56" spans="1:14" ht="15" x14ac:dyDescent="0.25">
      <c r="A56" s="679" t="s">
        <v>1675</v>
      </c>
      <c r="B56" s="680"/>
      <c r="C56" s="680"/>
      <c r="D56" s="680"/>
      <c r="E56" s="680"/>
      <c r="F56" s="680"/>
      <c r="G56" s="680"/>
      <c r="H56" s="680"/>
      <c r="I56" s="680"/>
      <c r="J56" s="680"/>
      <c r="K56" s="680"/>
      <c r="L56" s="680"/>
      <c r="M56" s="680"/>
      <c r="N56" s="681"/>
    </row>
    <row r="57" spans="1:14" ht="15" x14ac:dyDescent="0.25">
      <c r="A57" s="641" t="s">
        <v>1383</v>
      </c>
      <c r="B57" s="642"/>
      <c r="C57" s="682" t="s">
        <v>1676</v>
      </c>
      <c r="D57" s="682"/>
      <c r="E57" s="682"/>
      <c r="F57" s="682"/>
      <c r="G57" s="682"/>
      <c r="H57" s="682"/>
      <c r="I57" s="682"/>
      <c r="J57" s="682"/>
      <c r="K57" s="635" t="s">
        <v>1004</v>
      </c>
      <c r="L57" s="644">
        <f>SUMIFS(COMPRAS!AQ:AQ,COMPRAS!AP:AP,K57,COMPRAS!M:M,"&gt;="&amp;$R$1,COMPRAS!M:M,"&lt;="&amp;$R$2)+SUMIFS(COMPRAS!BE:BE,COMPRAS!BD:BD,K57,COMPRAS!M:M,"&gt;="&amp;$R$1,COMPRAS!M:M,"&lt;="&amp;$R$2)+SUMIFS(COMPRAS!BQ:BQ,COMPRAS!BP:BP,K57,COMPRAS!M:M,"&gt;="&amp;$R$1,COMPRAS!M:M,"&lt;="&amp;$R$2)+SUMIFS(COMPRAS!BW:BW,COMPRAS!BV:BV,K57,COMPRAS!M:M,"&gt;="&amp;$R$1,COMPRAS!M:M,"&lt;="&amp;$R$2)</f>
        <v>0</v>
      </c>
      <c r="M57" s="578" t="s">
        <v>736</v>
      </c>
      <c r="N57" s="645">
        <f>SUMIFS(COMPRAS!AS:AS,COMPRAS!AP:AP,K57,COMPRAS!M:M,"&gt;="&amp;$R$1,COMPRAS!M:M,"&lt;="&amp;$R$2)+SUMIFS(COMPRAS!BG:BG,COMPRAS!BD:BD,K57,COMPRAS!M:M,"&gt;="&amp;$R$1,COMPRAS!M:M,"&lt;="&amp;$R$2)+SUMIFS(COMPRAS!BS:BS,COMPRAS!BP:BP,K57,COMPRAS!M:M,"&gt;="&amp;$R$1,COMPRAS!M:M,"&lt;="&amp;$R$2)+SUMIFS(COMPRAS!BY:BY,COMPRAS!BV:BV,K57,COMPRAS!M:M,"&gt;="&amp;$R$1,COMPRAS!M:M,"&lt;="&amp;$R$2)</f>
        <v>0</v>
      </c>
    </row>
    <row r="58" spans="1:14" ht="15" x14ac:dyDescent="0.25">
      <c r="A58" s="641" t="s">
        <v>1383</v>
      </c>
      <c r="B58" s="642"/>
      <c r="C58" s="682" t="s">
        <v>1677</v>
      </c>
      <c r="D58" s="682"/>
      <c r="E58" s="682"/>
      <c r="F58" s="682"/>
      <c r="G58" s="682"/>
      <c r="H58" s="682"/>
      <c r="I58" s="682"/>
      <c r="J58" s="682"/>
      <c r="K58" s="635" t="s">
        <v>1006</v>
      </c>
      <c r="L58" s="644">
        <f>SUMIFS(COMPRAS!AQ:AQ,COMPRAS!AP:AP,K58,COMPRAS!M:M,"&gt;="&amp;$R$1,COMPRAS!M:M,"&lt;="&amp;$R$2)+SUMIFS(COMPRAS!BE:BE,COMPRAS!BD:BD,K58,COMPRAS!M:M,"&gt;="&amp;$R$1,COMPRAS!M:M,"&lt;="&amp;$R$2)+SUMIFS(COMPRAS!BQ:BQ,COMPRAS!BP:BP,K58,COMPRAS!M:M,"&gt;="&amp;$R$1,COMPRAS!M:M,"&lt;="&amp;$R$2)+SUMIFS(COMPRAS!BW:BW,COMPRAS!BV:BV,K58,COMPRAS!M:M,"&gt;="&amp;$R$1,COMPRAS!M:M,"&lt;="&amp;$R$2)</f>
        <v>0</v>
      </c>
      <c r="M58" s="578" t="s">
        <v>1087</v>
      </c>
      <c r="N58" s="645">
        <f>SUMIFS(COMPRAS!AS:AS,COMPRAS!AP:AP,K58,COMPRAS!M:M,"&gt;="&amp;$R$1,COMPRAS!M:M,"&lt;="&amp;$R$2)+SUMIFS(COMPRAS!BG:BG,COMPRAS!BD:BD,K58,COMPRAS!M:M,"&gt;="&amp;$R$1,COMPRAS!M:M,"&lt;="&amp;$R$2)+SUMIFS(COMPRAS!BS:BS,COMPRAS!BP:BP,K58,COMPRAS!M:M,"&gt;="&amp;$R$1,COMPRAS!M:M,"&lt;="&amp;$R$2)+SUMIFS(COMPRAS!BY:BY,COMPRAS!BV:BV,K58,COMPRAS!M:M,"&gt;="&amp;$R$1,COMPRAS!M:M,"&lt;="&amp;$R$2)</f>
        <v>0</v>
      </c>
    </row>
    <row r="59" spans="1:14" ht="15" x14ac:dyDescent="0.25">
      <c r="A59" s="641" t="s">
        <v>1383</v>
      </c>
      <c r="B59" s="642"/>
      <c r="C59" s="682" t="s">
        <v>1678</v>
      </c>
      <c r="D59" s="682"/>
      <c r="E59" s="682"/>
      <c r="F59" s="682"/>
      <c r="G59" s="682"/>
      <c r="H59" s="682"/>
      <c r="I59" s="682"/>
      <c r="J59" s="682"/>
      <c r="K59" s="635" t="s">
        <v>1008</v>
      </c>
      <c r="L59" s="644">
        <f>SUMIFS(COMPRAS!AQ:AQ,COMPRAS!AP:AP,K59,COMPRAS!M:M,"&gt;="&amp;$R$1,COMPRAS!M:M,"&lt;="&amp;$R$2)+SUMIFS(COMPRAS!BE:BE,COMPRAS!BD:BD,K59,COMPRAS!M:M,"&gt;="&amp;$R$1,COMPRAS!M:M,"&lt;="&amp;$R$2)+SUMIFS(COMPRAS!BQ:BQ,COMPRAS!BP:BP,K59,COMPRAS!M:M,"&gt;="&amp;$R$1,COMPRAS!M:M,"&lt;="&amp;$R$2)+SUMIFS(COMPRAS!BW:BW,COMPRAS!BV:BV,K59,COMPRAS!M:M,"&gt;="&amp;$R$1,COMPRAS!M:M,"&lt;="&amp;$R$2)</f>
        <v>0</v>
      </c>
      <c r="M59" s="578" t="s">
        <v>663</v>
      </c>
      <c r="N59" s="645">
        <f>SUMIFS(COMPRAS!AS:AS,COMPRAS!AP:AP,K59,COMPRAS!M:M,"&gt;="&amp;$R$1,COMPRAS!M:M,"&lt;="&amp;$R$2)+SUMIFS(COMPRAS!BG:BG,COMPRAS!BD:BD,K59,COMPRAS!M:M,"&gt;="&amp;$R$1,COMPRAS!M:M,"&lt;="&amp;$R$2)+SUMIFS(COMPRAS!BS:BS,COMPRAS!BP:BP,K59,COMPRAS!M:M,"&gt;="&amp;$R$1,COMPRAS!M:M,"&lt;="&amp;$R$2)+SUMIFS(COMPRAS!BY:BY,COMPRAS!BV:BV,K59,COMPRAS!M:M,"&gt;="&amp;$R$1,COMPRAS!M:M,"&lt;="&amp;$R$2)</f>
        <v>0</v>
      </c>
    </row>
    <row r="60" spans="1:14" ht="15" x14ac:dyDescent="0.25">
      <c r="A60" s="641" t="s">
        <v>1383</v>
      </c>
      <c r="B60" s="642"/>
      <c r="C60" s="682" t="s">
        <v>1679</v>
      </c>
      <c r="D60" s="682"/>
      <c r="E60" s="682"/>
      <c r="F60" s="682"/>
      <c r="G60" s="682"/>
      <c r="H60" s="682"/>
      <c r="I60" s="682"/>
      <c r="J60" s="682"/>
      <c r="K60" s="635" t="s">
        <v>1680</v>
      </c>
      <c r="L60" s="644">
        <f>SUMIFS(COMPRAS!AQ:AQ,COMPRAS!AP:AP,K60,COMPRAS!M:M,"&gt;="&amp;$R$1,COMPRAS!M:M,"&lt;="&amp;$R$2)+SUMIFS(COMPRAS!BE:BE,COMPRAS!BD:BD,K60,COMPRAS!M:M,"&gt;="&amp;$R$1,COMPRAS!M:M,"&lt;="&amp;$R$2)+SUMIFS(COMPRAS!BQ:BQ,COMPRAS!BP:BP,K60,COMPRAS!M:M,"&gt;="&amp;$R$1,COMPRAS!M:M,"&lt;="&amp;$R$2)+SUMIFS(COMPRAS!BW:BW,COMPRAS!BV:BV,K60,COMPRAS!M:M,"&gt;="&amp;$R$1,COMPRAS!M:M,"&lt;="&amp;$R$2)</f>
        <v>0</v>
      </c>
      <c r="M60" s="578" t="s">
        <v>1681</v>
      </c>
      <c r="N60" s="645">
        <f>SUMIFS(COMPRAS!AS:AS,COMPRAS!AP:AP,K60,COMPRAS!M:M,"&gt;="&amp;$R$1,COMPRAS!M:M,"&lt;="&amp;$R$2)+SUMIFS(COMPRAS!BG:BG,COMPRAS!BD:BD,K60,COMPRAS!M:M,"&gt;="&amp;$R$1,COMPRAS!M:M,"&lt;="&amp;$R$2)+SUMIFS(COMPRAS!BS:BS,COMPRAS!BP:BP,K60,COMPRAS!M:M,"&gt;="&amp;$R$1,COMPRAS!M:M,"&lt;="&amp;$R$2)+SUMIFS(COMPRAS!BY:BY,COMPRAS!BV:BV,K60,COMPRAS!M:M,"&gt;="&amp;$R$1,COMPRAS!M:M,"&lt;="&amp;$R$2)</f>
        <v>0</v>
      </c>
    </row>
    <row r="61" spans="1:14" ht="15" x14ac:dyDescent="0.25">
      <c r="A61" s="641" t="s">
        <v>1383</v>
      </c>
      <c r="B61" s="642"/>
      <c r="C61" s="682" t="s">
        <v>1682</v>
      </c>
      <c r="D61" s="682"/>
      <c r="E61" s="682"/>
      <c r="F61" s="682"/>
      <c r="G61" s="682"/>
      <c r="H61" s="682"/>
      <c r="I61" s="682"/>
      <c r="J61" s="682"/>
      <c r="K61" s="635" t="s">
        <v>1683</v>
      </c>
      <c r="L61" s="644">
        <f>SUMIFS(COMPRAS!AQ:AQ,COMPRAS!AP:AP,K61,COMPRAS!M:M,"&gt;="&amp;$R$1,COMPRAS!M:M,"&lt;="&amp;$R$2)+SUMIFS(COMPRAS!BE:BE,COMPRAS!BD:BD,K61,COMPRAS!M:M,"&gt;="&amp;$R$1,COMPRAS!M:M,"&lt;="&amp;$R$2)+SUMIFS(COMPRAS!BQ:BQ,COMPRAS!BP:BP,K61,COMPRAS!M:M,"&gt;="&amp;$R$1,COMPRAS!M:M,"&lt;="&amp;$R$2)+SUMIFS(COMPRAS!BW:BW,COMPRAS!BV:BV,K61,COMPRAS!M:M,"&gt;="&amp;$R$1,COMPRAS!M:M,"&lt;="&amp;$R$2)</f>
        <v>0</v>
      </c>
      <c r="M61" s="578" t="s">
        <v>1684</v>
      </c>
      <c r="N61" s="645">
        <f>SUMIFS(COMPRAS!AS:AS,COMPRAS!AP:AP,K61,COMPRAS!M:M,"&gt;="&amp;$R$1,COMPRAS!M:M,"&lt;="&amp;$R$2)+SUMIFS(COMPRAS!BG:BG,COMPRAS!BD:BD,K61,COMPRAS!M:M,"&gt;="&amp;$R$1,COMPRAS!M:M,"&lt;="&amp;$R$2)+SUMIFS(COMPRAS!BS:BS,COMPRAS!BP:BP,K61,COMPRAS!M:M,"&gt;="&amp;$R$1,COMPRAS!M:M,"&lt;="&amp;$R$2)+SUMIFS(COMPRAS!BY:BY,COMPRAS!BV:BV,K61,COMPRAS!M:M,"&gt;="&amp;$R$1,COMPRAS!M:M,"&lt;="&amp;$R$2)</f>
        <v>0</v>
      </c>
    </row>
    <row r="62" spans="1:14" ht="15" x14ac:dyDescent="0.25">
      <c r="A62" s="641" t="s">
        <v>1383</v>
      </c>
      <c r="B62" s="642"/>
      <c r="C62" s="682" t="s">
        <v>1685</v>
      </c>
      <c r="D62" s="682"/>
      <c r="E62" s="682"/>
      <c r="F62" s="682"/>
      <c r="G62" s="682"/>
      <c r="H62" s="682"/>
      <c r="I62" s="682"/>
      <c r="J62" s="682"/>
      <c r="K62" s="635" t="s">
        <v>1686</v>
      </c>
      <c r="L62" s="644">
        <f>SUMIFS(COMPRAS!AQ:AQ,COMPRAS!AP:AP,K62,COMPRAS!M:M,"&gt;="&amp;$R$1,COMPRAS!M:M,"&lt;="&amp;$R$2)+SUMIFS(COMPRAS!BE:BE,COMPRAS!BD:BD,K62,COMPRAS!M:M,"&gt;="&amp;$R$1,COMPRAS!M:M,"&lt;="&amp;$R$2)+SUMIFS(COMPRAS!BQ:BQ,COMPRAS!BP:BP,K62,COMPRAS!M:M,"&gt;="&amp;$R$1,COMPRAS!M:M,"&lt;="&amp;$R$2)+SUMIFS(COMPRAS!BW:BW,COMPRAS!BV:BV,K62,COMPRAS!M:M,"&gt;="&amp;$R$1,COMPRAS!M:M,"&lt;="&amp;$R$2)</f>
        <v>0</v>
      </c>
      <c r="M62" s="578" t="s">
        <v>1687</v>
      </c>
      <c r="N62" s="645">
        <f>SUMIFS(COMPRAS!AS:AS,COMPRAS!AP:AP,K62,COMPRAS!M:M,"&gt;="&amp;$R$1,COMPRAS!M:M,"&lt;="&amp;$R$2)+SUMIFS(COMPRAS!BG:BG,COMPRAS!BD:BD,K62,COMPRAS!M:M,"&gt;="&amp;$R$1,COMPRAS!M:M,"&lt;="&amp;$R$2)+SUMIFS(COMPRAS!BS:BS,COMPRAS!BP:BP,K62,COMPRAS!M:M,"&gt;="&amp;$R$1,COMPRAS!M:M,"&lt;="&amp;$R$2)+SUMIFS(COMPRAS!BY:BY,COMPRAS!BV:BV,K62,COMPRAS!M:M,"&gt;="&amp;$R$1,COMPRAS!M:M,"&lt;="&amp;$R$2)</f>
        <v>0</v>
      </c>
    </row>
    <row r="63" spans="1:14" ht="15" x14ac:dyDescent="0.25">
      <c r="A63" s="641" t="s">
        <v>1383</v>
      </c>
      <c r="B63" s="642"/>
      <c r="C63" s="682" t="s">
        <v>1688</v>
      </c>
      <c r="D63" s="682"/>
      <c r="E63" s="682"/>
      <c r="F63" s="682"/>
      <c r="G63" s="682"/>
      <c r="H63" s="682"/>
      <c r="I63" s="682"/>
      <c r="J63" s="682"/>
      <c r="K63" s="635" t="s">
        <v>1016</v>
      </c>
      <c r="L63" s="644">
        <f>SUMIFS(COMPRAS!AQ:AQ,COMPRAS!AP:AP,K63,COMPRAS!M:M,"&gt;="&amp;$R$1,COMPRAS!M:M,"&lt;="&amp;$R$2)+SUMIFS(COMPRAS!BE:BE,COMPRAS!BD:BD,K63,COMPRAS!M:M,"&gt;="&amp;$R$1,COMPRAS!M:M,"&lt;="&amp;$R$2)+SUMIFS(COMPRAS!BQ:BQ,COMPRAS!BP:BP,K63,COMPRAS!M:M,"&gt;="&amp;$R$1,COMPRAS!M:M,"&lt;="&amp;$R$2)+SUMIFS(COMPRAS!BW:BW,COMPRAS!BV:BV,K63,COMPRAS!M:M,"&gt;="&amp;$R$1,COMPRAS!M:M,"&lt;="&amp;$R$2)</f>
        <v>0</v>
      </c>
      <c r="M63" s="578" t="s">
        <v>1089</v>
      </c>
      <c r="N63" s="645">
        <f>SUMIFS(COMPRAS!AS:AS,COMPRAS!AP:AP,K63,COMPRAS!M:M,"&gt;="&amp;$R$1,COMPRAS!M:M,"&lt;="&amp;$R$2)+SUMIFS(COMPRAS!BG:BG,COMPRAS!BD:BD,K63,COMPRAS!M:M,"&gt;="&amp;$R$1,COMPRAS!M:M,"&lt;="&amp;$R$2)+SUMIFS(COMPRAS!BS:BS,COMPRAS!BP:BP,K63,COMPRAS!M:M,"&gt;="&amp;$R$1,COMPRAS!M:M,"&lt;="&amp;$R$2)+SUMIFS(COMPRAS!BY:BY,COMPRAS!BV:BV,K63,COMPRAS!M:M,"&gt;="&amp;$R$1,COMPRAS!M:M,"&lt;="&amp;$R$2)</f>
        <v>0</v>
      </c>
    </row>
    <row r="64" spans="1:14" ht="15" x14ac:dyDescent="0.25">
      <c r="A64" s="641" t="s">
        <v>1383</v>
      </c>
      <c r="B64" s="642"/>
      <c r="C64" s="682" t="s">
        <v>409</v>
      </c>
      <c r="D64" s="682"/>
      <c r="E64" s="682"/>
      <c r="F64" s="682"/>
      <c r="G64" s="682"/>
      <c r="H64" s="682"/>
      <c r="I64" s="682"/>
      <c r="J64" s="682"/>
      <c r="K64" s="635" t="s">
        <v>1401</v>
      </c>
      <c r="L64" s="644">
        <f>SUMIFS(COMPRAS!AQ:AQ,COMPRAS!AP:AP,K64,COMPRAS!M:M,"&gt;="&amp;$R$1,COMPRAS!M:M,"&lt;="&amp;$R$2)+SUMIFS(COMPRAS!BE:BE,COMPRAS!BD:BD,K64,COMPRAS!M:M,"&gt;="&amp;$R$1,COMPRAS!M:M,"&lt;="&amp;$R$2)+SUMIFS(COMPRAS!BQ:BQ,COMPRAS!BP:BP,K64,COMPRAS!M:M,"&gt;="&amp;$R$1,COMPRAS!M:M,"&lt;="&amp;$R$2)+SUMIFS(COMPRAS!BW:BW,COMPRAS!BV:BV,K64,COMPRAS!M:M,"&gt;="&amp;$R$1,COMPRAS!M:M,"&lt;="&amp;$R$2)</f>
        <v>0</v>
      </c>
      <c r="M64" s="578" t="s">
        <v>682</v>
      </c>
      <c r="N64" s="645">
        <f>SUMIFS(COMPRAS!AS:AS,COMPRAS!AP:AP,K64,COMPRAS!M:M,"&gt;="&amp;$R$1,COMPRAS!M:M,"&lt;="&amp;$R$2)+SUMIFS(COMPRAS!BG:BG,COMPRAS!BD:BD,K64,COMPRAS!M:M,"&gt;="&amp;$R$1,COMPRAS!M:M,"&lt;="&amp;$R$2)+SUMIFS(COMPRAS!BS:BS,COMPRAS!BP:BP,K64,COMPRAS!M:M,"&gt;="&amp;$R$1,COMPRAS!M:M,"&lt;="&amp;$R$2)+SUMIFS(COMPRAS!BY:BY,COMPRAS!BV:BV,K64,COMPRAS!M:M,"&gt;="&amp;$R$1,COMPRAS!M:M,"&lt;="&amp;$R$2)</f>
        <v>0</v>
      </c>
    </row>
    <row r="65" spans="1:14" ht="15" x14ac:dyDescent="0.25">
      <c r="A65" s="641" t="s">
        <v>1383</v>
      </c>
      <c r="B65" s="642"/>
      <c r="C65" s="682" t="s">
        <v>1689</v>
      </c>
      <c r="D65" s="682"/>
      <c r="E65" s="682"/>
      <c r="F65" s="682"/>
      <c r="G65" s="682"/>
      <c r="H65" s="682"/>
      <c r="I65" s="682"/>
      <c r="J65" s="682"/>
      <c r="K65" s="635" t="s">
        <v>696</v>
      </c>
      <c r="L65" s="644">
        <f>SUMIFS(COMPRAS!AQ:AQ,COMPRAS!AP:AP,K65,COMPRAS!M:M,"&gt;="&amp;$R$1,COMPRAS!M:M,"&lt;="&amp;$R$2)+SUMIFS(COMPRAS!BE:BE,COMPRAS!BD:BD,K65,COMPRAS!M:M,"&gt;="&amp;$R$1,COMPRAS!M:M,"&lt;="&amp;$R$2)+SUMIFS(COMPRAS!BQ:BQ,COMPRAS!BP:BP,K65,COMPRAS!M:M,"&gt;="&amp;$R$1,COMPRAS!M:M,"&lt;="&amp;$R$2)+SUMIFS(COMPRAS!BW:BW,COMPRAS!BV:BV,K65,COMPRAS!M:M,"&gt;="&amp;$R$1,COMPRAS!M:M,"&lt;="&amp;$R$2)</f>
        <v>0</v>
      </c>
      <c r="M65" s="578" t="s">
        <v>1091</v>
      </c>
      <c r="N65" s="645">
        <f>SUMIFS(COMPRAS!AS:AS,COMPRAS!AP:AP,K65,COMPRAS!M:M,"&gt;="&amp;$R$1,COMPRAS!M:M,"&lt;="&amp;$R$2)+SUMIFS(COMPRAS!BG:BG,COMPRAS!BD:BD,K65,COMPRAS!M:M,"&gt;="&amp;$R$1,COMPRAS!M:M,"&lt;="&amp;$R$2)+SUMIFS(COMPRAS!BS:BS,COMPRAS!BP:BP,K65,COMPRAS!M:M,"&gt;="&amp;$R$1,COMPRAS!M:M,"&lt;="&amp;$R$2)+SUMIFS(COMPRAS!BY:BY,COMPRAS!BV:BV,K65,COMPRAS!M:M,"&gt;="&amp;$R$1,COMPRAS!M:M,"&lt;="&amp;$R$2)</f>
        <v>0</v>
      </c>
    </row>
    <row r="66" spans="1:14" ht="15" x14ac:dyDescent="0.25">
      <c r="A66" s="641" t="s">
        <v>1383</v>
      </c>
      <c r="B66" s="642"/>
      <c r="C66" s="682" t="s">
        <v>1690</v>
      </c>
      <c r="D66" s="682"/>
      <c r="E66" s="682"/>
      <c r="F66" s="682"/>
      <c r="G66" s="682"/>
      <c r="H66" s="682"/>
      <c r="I66" s="682"/>
      <c r="J66" s="682"/>
      <c r="K66" s="635" t="s">
        <v>1387</v>
      </c>
      <c r="L66" s="644">
        <f>SUMIFS(COMPRAS!AQ:AQ,COMPRAS!AP:AP,K66,COMPRAS!M:M,"&gt;="&amp;$R$1,COMPRAS!M:M,"&lt;="&amp;$R$2)+SUMIFS(COMPRAS!BE:BE,COMPRAS!BD:BD,K66,COMPRAS!M:M,"&gt;="&amp;$R$1,COMPRAS!M:M,"&lt;="&amp;$R$2)+SUMIFS(COMPRAS!BQ:BQ,COMPRAS!BP:BP,K66,COMPRAS!M:M,"&gt;="&amp;$R$1,COMPRAS!M:M,"&lt;="&amp;$R$2)+SUMIFS(COMPRAS!BW:BW,COMPRAS!BV:BV,K66,COMPRAS!M:M,"&gt;="&amp;$R$1,COMPRAS!M:M,"&lt;="&amp;$R$2)</f>
        <v>0</v>
      </c>
      <c r="M66" s="578" t="s">
        <v>1691</v>
      </c>
      <c r="N66" s="645">
        <f>SUMIFS(COMPRAS!AS:AS,COMPRAS!AP:AP,K66,COMPRAS!M:M,"&gt;="&amp;$R$1,COMPRAS!M:M,"&lt;="&amp;$R$2)+SUMIFS(COMPRAS!BG:BG,COMPRAS!BD:BD,K66,COMPRAS!M:M,"&gt;="&amp;$R$1,COMPRAS!M:M,"&lt;="&amp;$R$2)+SUMIFS(COMPRAS!BS:BS,COMPRAS!BP:BP,K66,COMPRAS!M:M,"&gt;="&amp;$R$1,COMPRAS!M:M,"&lt;="&amp;$R$2)+SUMIFS(COMPRAS!BY:BY,COMPRAS!BV:BV,K66,COMPRAS!M:M,"&gt;="&amp;$R$1,COMPRAS!M:M,"&lt;="&amp;$R$2)</f>
        <v>0</v>
      </c>
    </row>
    <row r="67" spans="1:14" ht="15" x14ac:dyDescent="0.25">
      <c r="A67" s="641" t="s">
        <v>1383</v>
      </c>
      <c r="B67" s="642"/>
      <c r="C67" s="682" t="s">
        <v>1692</v>
      </c>
      <c r="D67" s="682"/>
      <c r="E67" s="682"/>
      <c r="F67" s="682"/>
      <c r="G67" s="682"/>
      <c r="H67" s="682"/>
      <c r="I67" s="682"/>
      <c r="J67" s="682"/>
      <c r="K67" s="635" t="s">
        <v>1019</v>
      </c>
      <c r="L67" s="644">
        <f>SUMIFS(COMPRAS!AQ:AQ,COMPRAS!AP:AP,K67,COMPRAS!M:M,"&gt;="&amp;$R$1,COMPRAS!M:M,"&lt;="&amp;$R$2)+SUMIFS(COMPRAS!BE:BE,COMPRAS!BD:BD,K67,COMPRAS!M:M,"&gt;="&amp;$R$1,COMPRAS!M:M,"&lt;="&amp;$R$2)+SUMIFS(COMPRAS!BQ:BQ,COMPRAS!BP:BP,K67,COMPRAS!M:M,"&gt;="&amp;$R$1,COMPRAS!M:M,"&lt;="&amp;$R$2)+SUMIFS(COMPRAS!BW:BW,COMPRAS!BV:BV,K67,COMPRAS!M:M,"&gt;="&amp;$R$1,COMPRAS!M:M,"&lt;="&amp;$R$2)</f>
        <v>0</v>
      </c>
      <c r="M67" s="683"/>
      <c r="N67" s="684"/>
    </row>
    <row r="68" spans="1:14" ht="15" x14ac:dyDescent="0.25">
      <c r="A68" s="679" t="s">
        <v>1693</v>
      </c>
      <c r="B68" s="680"/>
      <c r="C68" s="680"/>
      <c r="D68" s="680"/>
      <c r="E68" s="680"/>
      <c r="F68" s="680"/>
      <c r="G68" s="680"/>
      <c r="H68" s="680"/>
      <c r="I68" s="680"/>
      <c r="J68" s="680"/>
      <c r="K68" s="680"/>
      <c r="L68" s="680"/>
      <c r="M68" s="680"/>
      <c r="N68" s="681"/>
    </row>
    <row r="69" spans="1:14" ht="15" x14ac:dyDescent="0.25">
      <c r="A69" s="641" t="s">
        <v>1383</v>
      </c>
      <c r="B69" s="642"/>
      <c r="C69" s="682" t="s">
        <v>1676</v>
      </c>
      <c r="D69" s="682"/>
      <c r="E69" s="682"/>
      <c r="F69" s="682"/>
      <c r="G69" s="682"/>
      <c r="H69" s="682"/>
      <c r="I69" s="682"/>
      <c r="J69" s="682"/>
      <c r="K69" s="635" t="s">
        <v>1021</v>
      </c>
      <c r="L69" s="644">
        <f>SUMIFS(COMPRAS!AQ:AQ,COMPRAS!AP:AP,K69,COMPRAS!M:M,"&gt;="&amp;$R$1,COMPRAS!M:M,"&lt;="&amp;$R$2)+SUMIFS(COMPRAS!BE:BE,COMPRAS!BD:BD,K69,COMPRAS!M:M,"&gt;="&amp;$R$1,COMPRAS!M:M,"&lt;="&amp;$R$2)+SUMIFS(COMPRAS!BQ:BQ,COMPRAS!BP:BP,K69,COMPRAS!M:M,"&gt;="&amp;$R$1,COMPRAS!M:M,"&lt;="&amp;$R$2)+SUMIFS(COMPRAS!BW:BW,COMPRAS!BV:BV,K69,COMPRAS!M:M,"&gt;="&amp;$R$1,COMPRAS!M:M,"&lt;="&amp;$R$2)</f>
        <v>0</v>
      </c>
      <c r="M69" s="578" t="s">
        <v>1093</v>
      </c>
      <c r="N69" s="645">
        <f>SUMIFS(COMPRAS!AS:AS,COMPRAS!AP:AP,K69,COMPRAS!M:M,"&gt;="&amp;$R$1,COMPRAS!M:M,"&lt;="&amp;$R$2)+SUMIFS(COMPRAS!BG:BG,COMPRAS!BD:BD,K69,COMPRAS!M:M,"&gt;="&amp;$R$1,COMPRAS!M:M,"&lt;="&amp;$R$2)+SUMIFS(COMPRAS!BS:BS,COMPRAS!BP:BP,K69,COMPRAS!M:M,"&gt;="&amp;$R$1,COMPRAS!M:M,"&lt;="&amp;$R$2)+SUMIFS(COMPRAS!BY:BY,COMPRAS!BV:BV,K69,COMPRAS!M:M,"&gt;="&amp;$R$1,COMPRAS!M:M,"&lt;="&amp;$R$2)</f>
        <v>0</v>
      </c>
    </row>
    <row r="70" spans="1:14" ht="15" x14ac:dyDescent="0.25">
      <c r="A70" s="641" t="s">
        <v>1383</v>
      </c>
      <c r="B70" s="642"/>
      <c r="C70" s="682" t="s">
        <v>1677</v>
      </c>
      <c r="D70" s="682"/>
      <c r="E70" s="682"/>
      <c r="F70" s="682"/>
      <c r="G70" s="682"/>
      <c r="H70" s="682"/>
      <c r="I70" s="682"/>
      <c r="J70" s="682"/>
      <c r="K70" s="635" t="s">
        <v>1023</v>
      </c>
      <c r="L70" s="644">
        <f>SUMIFS(COMPRAS!AQ:AQ,COMPRAS!AP:AP,K70,COMPRAS!M:M,"&gt;="&amp;$R$1,COMPRAS!M:M,"&lt;="&amp;$R$2)+SUMIFS(COMPRAS!BE:BE,COMPRAS!BD:BD,K70,COMPRAS!M:M,"&gt;="&amp;$R$1,COMPRAS!M:M,"&lt;="&amp;$R$2)+SUMIFS(COMPRAS!BQ:BQ,COMPRAS!BP:BP,K70,COMPRAS!M:M,"&gt;="&amp;$R$1,COMPRAS!M:M,"&lt;="&amp;$R$2)+SUMIFS(COMPRAS!BW:BW,COMPRAS!BV:BV,K70,COMPRAS!M:M,"&gt;="&amp;$R$1,COMPRAS!M:M,"&lt;="&amp;$R$2)</f>
        <v>0</v>
      </c>
      <c r="M70" s="578" t="s">
        <v>1095</v>
      </c>
      <c r="N70" s="645">
        <f>SUMIFS(COMPRAS!AS:AS,COMPRAS!AP:AP,K70,COMPRAS!M:M,"&gt;="&amp;$R$1,COMPRAS!M:M,"&lt;="&amp;$R$2)+SUMIFS(COMPRAS!BG:BG,COMPRAS!BD:BD,K70,COMPRAS!M:M,"&gt;="&amp;$R$1,COMPRAS!M:M,"&lt;="&amp;$R$2)+SUMIFS(COMPRAS!BS:BS,COMPRAS!BP:BP,K70,COMPRAS!M:M,"&gt;="&amp;$R$1,COMPRAS!M:M,"&lt;="&amp;$R$2)+SUMIFS(COMPRAS!BY:BY,COMPRAS!BV:BV,K70,COMPRAS!M:M,"&gt;="&amp;$R$1,COMPRAS!M:M,"&lt;="&amp;$R$2)</f>
        <v>0</v>
      </c>
    </row>
    <row r="71" spans="1:14" ht="15" x14ac:dyDescent="0.25">
      <c r="A71" s="641" t="s">
        <v>1383</v>
      </c>
      <c r="B71" s="642"/>
      <c r="C71" s="682" t="s">
        <v>1678</v>
      </c>
      <c r="D71" s="682"/>
      <c r="E71" s="682"/>
      <c r="F71" s="682"/>
      <c r="G71" s="682"/>
      <c r="H71" s="682"/>
      <c r="I71" s="682"/>
      <c r="J71" s="682"/>
      <c r="K71" s="635" t="s">
        <v>1025</v>
      </c>
      <c r="L71" s="644">
        <f>SUMIFS(COMPRAS!AQ:AQ,COMPRAS!AP:AP,K71,COMPRAS!M:M,"&gt;="&amp;$R$1,COMPRAS!M:M,"&lt;="&amp;$R$2)+SUMIFS(COMPRAS!BE:BE,COMPRAS!BD:BD,K71,COMPRAS!M:M,"&gt;="&amp;$R$1,COMPRAS!M:M,"&lt;="&amp;$R$2)+SUMIFS(COMPRAS!BQ:BQ,COMPRAS!BP:BP,K71,COMPRAS!M:M,"&gt;="&amp;$R$1,COMPRAS!M:M,"&lt;="&amp;$R$2)+SUMIFS(COMPRAS!BW:BW,COMPRAS!BV:BV,K71,COMPRAS!M:M,"&gt;="&amp;$R$1,COMPRAS!M:M,"&lt;="&amp;$R$2)</f>
        <v>0</v>
      </c>
      <c r="M71" s="578" t="s">
        <v>1097</v>
      </c>
      <c r="N71" s="645">
        <f>SUMIFS(COMPRAS!AS:AS,COMPRAS!AP:AP,K71,COMPRAS!M:M,"&gt;="&amp;$R$1,COMPRAS!M:M,"&lt;="&amp;$R$2)+SUMIFS(COMPRAS!BG:BG,COMPRAS!BD:BD,K71,COMPRAS!M:M,"&gt;="&amp;$R$1,COMPRAS!M:M,"&lt;="&amp;$R$2)+SUMIFS(COMPRAS!BS:BS,COMPRAS!BP:BP,K71,COMPRAS!M:M,"&gt;="&amp;$R$1,COMPRAS!M:M,"&lt;="&amp;$R$2)+SUMIFS(COMPRAS!BY:BY,COMPRAS!BV:BV,K71,COMPRAS!M:M,"&gt;="&amp;$R$1,COMPRAS!M:M,"&lt;="&amp;$R$2)</f>
        <v>0</v>
      </c>
    </row>
    <row r="72" spans="1:14" ht="15" x14ac:dyDescent="0.25">
      <c r="A72" s="641" t="s">
        <v>1383</v>
      </c>
      <c r="B72" s="642"/>
      <c r="C72" s="682" t="s">
        <v>1679</v>
      </c>
      <c r="D72" s="682"/>
      <c r="E72" s="682"/>
      <c r="F72" s="682"/>
      <c r="G72" s="682"/>
      <c r="H72" s="682"/>
      <c r="I72" s="682"/>
      <c r="J72" s="682"/>
      <c r="K72" s="635" t="s">
        <v>1694</v>
      </c>
      <c r="L72" s="644">
        <f>SUMIFS(COMPRAS!AQ:AQ,COMPRAS!AP:AP,K72,COMPRAS!M:M,"&gt;="&amp;$R$1,COMPRAS!M:M,"&lt;="&amp;$R$2)+SUMIFS(COMPRAS!BE:BE,COMPRAS!BD:BD,K72,COMPRAS!M:M,"&gt;="&amp;$R$1,COMPRAS!M:M,"&lt;="&amp;$R$2)+SUMIFS(COMPRAS!BQ:BQ,COMPRAS!BP:BP,K72,COMPRAS!M:M,"&gt;="&amp;$R$1,COMPRAS!M:M,"&lt;="&amp;$R$2)+SUMIFS(COMPRAS!BW:BW,COMPRAS!BV:BV,K72,COMPRAS!M:M,"&gt;="&amp;$R$1,COMPRAS!M:M,"&lt;="&amp;$R$2)</f>
        <v>0</v>
      </c>
      <c r="M72" s="578" t="s">
        <v>1695</v>
      </c>
      <c r="N72" s="645">
        <f>SUMIFS(COMPRAS!AS:AS,COMPRAS!AP:AP,K72,COMPRAS!M:M,"&gt;="&amp;$R$1,COMPRAS!M:M,"&lt;="&amp;$R$2)+SUMIFS(COMPRAS!BG:BG,COMPRAS!BD:BD,K72,COMPRAS!M:M,"&gt;="&amp;$R$1,COMPRAS!M:M,"&lt;="&amp;$R$2)+SUMIFS(COMPRAS!BS:BS,COMPRAS!BP:BP,K72,COMPRAS!M:M,"&gt;="&amp;$R$1,COMPRAS!M:M,"&lt;="&amp;$R$2)+SUMIFS(COMPRAS!BY:BY,COMPRAS!BV:BV,K72,COMPRAS!M:M,"&gt;="&amp;$R$1,COMPRAS!M:M,"&lt;="&amp;$R$2)</f>
        <v>0</v>
      </c>
    </row>
    <row r="73" spans="1:14" ht="15" x14ac:dyDescent="0.25">
      <c r="A73" s="641" t="s">
        <v>1383</v>
      </c>
      <c r="B73" s="642"/>
      <c r="C73" s="682" t="s">
        <v>1682</v>
      </c>
      <c r="D73" s="682"/>
      <c r="E73" s="682"/>
      <c r="F73" s="682"/>
      <c r="G73" s="682"/>
      <c r="H73" s="682"/>
      <c r="I73" s="682"/>
      <c r="J73" s="682"/>
      <c r="K73" s="635" t="s">
        <v>1696</v>
      </c>
      <c r="L73" s="644">
        <f>SUMIFS(COMPRAS!AQ:AQ,COMPRAS!AP:AP,K73,COMPRAS!M:M,"&gt;="&amp;$R$1,COMPRAS!M:M,"&lt;="&amp;$R$2)+SUMIFS(COMPRAS!BE:BE,COMPRAS!BD:BD,K73,COMPRAS!M:M,"&gt;="&amp;$R$1,COMPRAS!M:M,"&lt;="&amp;$R$2)+SUMIFS(COMPRAS!BQ:BQ,COMPRAS!BP:BP,K73,COMPRAS!M:M,"&gt;="&amp;$R$1,COMPRAS!M:M,"&lt;="&amp;$R$2)+SUMIFS(COMPRAS!BW:BW,COMPRAS!BV:BV,K73,COMPRAS!M:M,"&gt;="&amp;$R$1,COMPRAS!M:M,"&lt;="&amp;$R$2)</f>
        <v>0</v>
      </c>
      <c r="M73" s="578" t="s">
        <v>1697</v>
      </c>
      <c r="N73" s="645">
        <f>SUMIFS(COMPRAS!AS:AS,COMPRAS!AP:AP,K73,COMPRAS!M:M,"&gt;="&amp;$R$1,COMPRAS!M:M,"&lt;="&amp;$R$2)+SUMIFS(COMPRAS!BG:BG,COMPRAS!BD:BD,K73,COMPRAS!M:M,"&gt;="&amp;$R$1,COMPRAS!M:M,"&lt;="&amp;$R$2)+SUMIFS(COMPRAS!BS:BS,COMPRAS!BP:BP,K73,COMPRAS!M:M,"&gt;="&amp;$R$1,COMPRAS!M:M,"&lt;="&amp;$R$2)+SUMIFS(COMPRAS!BY:BY,COMPRAS!BV:BV,K73,COMPRAS!M:M,"&gt;="&amp;$R$1,COMPRAS!M:M,"&lt;="&amp;$R$2)</f>
        <v>0</v>
      </c>
    </row>
    <row r="74" spans="1:14" ht="15" x14ac:dyDescent="0.25">
      <c r="A74" s="641" t="s">
        <v>1383</v>
      </c>
      <c r="B74" s="642"/>
      <c r="C74" s="682" t="s">
        <v>1698</v>
      </c>
      <c r="D74" s="682"/>
      <c r="E74" s="682"/>
      <c r="F74" s="682"/>
      <c r="G74" s="682"/>
      <c r="H74" s="682"/>
      <c r="I74" s="682"/>
      <c r="J74" s="682"/>
      <c r="K74" s="635" t="s">
        <v>1699</v>
      </c>
      <c r="L74" s="644">
        <f>SUMIFS(COMPRAS!AQ:AQ,COMPRAS!AP:AP,K74,COMPRAS!M:M,"&gt;="&amp;$R$1,COMPRAS!M:M,"&lt;="&amp;$R$2)+SUMIFS(COMPRAS!BE:BE,COMPRAS!BD:BD,K74,COMPRAS!M:M,"&gt;="&amp;$R$1,COMPRAS!M:M,"&lt;="&amp;$R$2)+SUMIFS(COMPRAS!BQ:BQ,COMPRAS!BP:BP,K74,COMPRAS!M:M,"&gt;="&amp;$R$1,COMPRAS!M:M,"&lt;="&amp;$R$2)+SUMIFS(COMPRAS!BW:BW,COMPRAS!BV:BV,K74,COMPRAS!M:M,"&gt;="&amp;$R$1,COMPRAS!M:M,"&lt;="&amp;$R$2)</f>
        <v>0</v>
      </c>
      <c r="M74" s="578" t="s">
        <v>1700</v>
      </c>
      <c r="N74" s="645">
        <f>SUMIFS(COMPRAS!AS:AS,COMPRAS!AP:AP,K74,COMPRAS!M:M,"&gt;="&amp;$R$1,COMPRAS!M:M,"&lt;="&amp;$R$2)+SUMIFS(COMPRAS!BG:BG,COMPRAS!BD:BD,K74,COMPRAS!M:M,"&gt;="&amp;$R$1,COMPRAS!M:M,"&lt;="&amp;$R$2)+SUMIFS(COMPRAS!BS:BS,COMPRAS!BP:BP,K74,COMPRAS!M:M,"&gt;="&amp;$R$1,COMPRAS!M:M,"&lt;="&amp;$R$2)+SUMIFS(COMPRAS!BY:BY,COMPRAS!BV:BV,K74,COMPRAS!M:M,"&gt;="&amp;$R$1,COMPRAS!M:M,"&lt;="&amp;$R$2)</f>
        <v>0</v>
      </c>
    </row>
    <row r="75" spans="1:14" ht="15" x14ac:dyDescent="0.25">
      <c r="A75" s="641" t="s">
        <v>1383</v>
      </c>
      <c r="B75" s="642"/>
      <c r="C75" s="682" t="s">
        <v>1688</v>
      </c>
      <c r="D75" s="682"/>
      <c r="E75" s="682"/>
      <c r="F75" s="682"/>
      <c r="G75" s="682"/>
      <c r="H75" s="682"/>
      <c r="I75" s="682"/>
      <c r="J75" s="682"/>
      <c r="K75" s="635" t="s">
        <v>1029</v>
      </c>
      <c r="L75" s="644">
        <f>SUMIFS(COMPRAS!AQ:AQ,COMPRAS!AP:AP,K75,COMPRAS!M:M,"&gt;="&amp;$R$1,COMPRAS!M:M,"&lt;="&amp;$R$2)+SUMIFS(COMPRAS!BE:BE,COMPRAS!BD:BD,K75,COMPRAS!M:M,"&gt;="&amp;$R$1,COMPRAS!M:M,"&lt;="&amp;$R$2)+SUMIFS(COMPRAS!BQ:BQ,COMPRAS!BP:BP,K75,COMPRAS!M:M,"&gt;="&amp;$R$1,COMPRAS!M:M,"&lt;="&amp;$R$2)+SUMIFS(COMPRAS!BW:BW,COMPRAS!BV:BV,K75,COMPRAS!M:M,"&gt;="&amp;$R$1,COMPRAS!M:M,"&lt;="&amp;$R$2)</f>
        <v>0</v>
      </c>
      <c r="M75" s="578" t="s">
        <v>1701</v>
      </c>
      <c r="N75" s="645">
        <f>SUMIFS(COMPRAS!AS:AS,COMPRAS!AP:AP,K75,COMPRAS!M:M,"&gt;="&amp;$R$1,COMPRAS!M:M,"&lt;="&amp;$R$2)+SUMIFS(COMPRAS!BG:BG,COMPRAS!BD:BD,K75,COMPRAS!M:M,"&gt;="&amp;$R$1,COMPRAS!M:M,"&lt;="&amp;$R$2)+SUMIFS(COMPRAS!BS:BS,COMPRAS!BP:BP,K75,COMPRAS!M:M,"&gt;="&amp;$R$1,COMPRAS!M:M,"&lt;="&amp;$R$2)+SUMIFS(COMPRAS!BY:BY,COMPRAS!BV:BV,K75,COMPRAS!M:M,"&gt;="&amp;$R$1,COMPRAS!M:M,"&lt;="&amp;$R$2)</f>
        <v>0</v>
      </c>
    </row>
    <row r="76" spans="1:14" ht="15" x14ac:dyDescent="0.25">
      <c r="A76" s="641" t="s">
        <v>1383</v>
      </c>
      <c r="B76" s="642"/>
      <c r="C76" s="682" t="s">
        <v>409</v>
      </c>
      <c r="D76" s="682"/>
      <c r="E76" s="682"/>
      <c r="F76" s="682"/>
      <c r="G76" s="682"/>
      <c r="H76" s="682"/>
      <c r="I76" s="682"/>
      <c r="J76" s="682"/>
      <c r="K76" s="635" t="s">
        <v>1031</v>
      </c>
      <c r="L76" s="644">
        <f>SUMIFS(COMPRAS!AQ:AQ,COMPRAS!AP:AP,K76,COMPRAS!M:M,"&gt;="&amp;$R$1,COMPRAS!M:M,"&lt;="&amp;$R$2)+SUMIFS(COMPRAS!BE:BE,COMPRAS!BD:BD,K76,COMPRAS!M:M,"&gt;="&amp;$R$1,COMPRAS!M:M,"&lt;="&amp;$R$2)+SUMIFS(COMPRAS!BQ:BQ,COMPRAS!BP:BP,K76,COMPRAS!M:M,"&gt;="&amp;$R$1,COMPRAS!M:M,"&lt;="&amp;$R$2)+SUMIFS(COMPRAS!BW:BW,COMPRAS!BV:BV,K76,COMPRAS!M:M,"&gt;="&amp;$R$1,COMPRAS!M:M,"&lt;="&amp;$R$2)</f>
        <v>0</v>
      </c>
      <c r="M76" s="578" t="s">
        <v>1702</v>
      </c>
      <c r="N76" s="645">
        <f>SUMIFS(COMPRAS!AS:AS,COMPRAS!AP:AP,K76,COMPRAS!M:M,"&gt;="&amp;$R$1,COMPRAS!M:M,"&lt;="&amp;$R$2)+SUMIFS(COMPRAS!BG:BG,COMPRAS!BD:BD,K76,COMPRAS!M:M,"&gt;="&amp;$R$1,COMPRAS!M:M,"&lt;="&amp;$R$2)+SUMIFS(COMPRAS!BS:BS,COMPRAS!BP:BP,K76,COMPRAS!M:M,"&gt;="&amp;$R$1,COMPRAS!M:M,"&lt;="&amp;$R$2)+SUMIFS(COMPRAS!BY:BY,COMPRAS!BV:BV,K76,COMPRAS!M:M,"&gt;="&amp;$R$1,COMPRAS!M:M,"&lt;="&amp;$R$2)</f>
        <v>0</v>
      </c>
    </row>
    <row r="77" spans="1:14" ht="15" x14ac:dyDescent="0.25">
      <c r="A77" s="641" t="s">
        <v>1383</v>
      </c>
      <c r="B77" s="642"/>
      <c r="C77" s="682" t="s">
        <v>1689</v>
      </c>
      <c r="D77" s="682"/>
      <c r="E77" s="682"/>
      <c r="F77" s="682"/>
      <c r="G77" s="682"/>
      <c r="H77" s="682"/>
      <c r="I77" s="682"/>
      <c r="J77" s="682"/>
      <c r="K77" s="635" t="s">
        <v>1033</v>
      </c>
      <c r="L77" s="644">
        <f>SUMIFS(COMPRAS!AQ:AQ,COMPRAS!AP:AP,K77,COMPRAS!M:M,"&gt;="&amp;$R$1,COMPRAS!M:M,"&lt;="&amp;$R$2)+SUMIFS(COMPRAS!BE:BE,COMPRAS!BD:BD,K77,COMPRAS!M:M,"&gt;="&amp;$R$1,COMPRAS!M:M,"&lt;="&amp;$R$2)+SUMIFS(COMPRAS!BQ:BQ,COMPRAS!BP:BP,K77,COMPRAS!M:M,"&gt;="&amp;$R$1,COMPRAS!M:M,"&lt;="&amp;$R$2)+SUMIFS(COMPRAS!BW:BW,COMPRAS!BV:BV,K77,COMPRAS!M:M,"&gt;="&amp;$R$1,COMPRAS!M:M,"&lt;="&amp;$R$2)</f>
        <v>0</v>
      </c>
      <c r="M77" s="578" t="s">
        <v>1703</v>
      </c>
      <c r="N77" s="645">
        <f>SUMIFS(COMPRAS!AS:AS,COMPRAS!AP:AP,K77,COMPRAS!M:M,"&gt;="&amp;$R$1,COMPRAS!M:M,"&lt;="&amp;$R$2)+SUMIFS(COMPRAS!BG:BG,COMPRAS!BD:BD,K77,COMPRAS!M:M,"&gt;="&amp;$R$1,COMPRAS!M:M,"&lt;="&amp;$R$2)+SUMIFS(COMPRAS!BS:BS,COMPRAS!BP:BP,K77,COMPRAS!M:M,"&gt;="&amp;$R$1,COMPRAS!M:M,"&lt;="&amp;$R$2)+SUMIFS(COMPRAS!BY:BY,COMPRAS!BV:BV,K77,COMPRAS!M:M,"&gt;="&amp;$R$1,COMPRAS!M:M,"&lt;="&amp;$R$2)</f>
        <v>0</v>
      </c>
    </row>
    <row r="78" spans="1:14" ht="15" x14ac:dyDescent="0.25">
      <c r="A78" s="641" t="s">
        <v>1383</v>
      </c>
      <c r="B78" s="642"/>
      <c r="C78" s="682" t="s">
        <v>1690</v>
      </c>
      <c r="D78" s="682"/>
      <c r="E78" s="682"/>
      <c r="F78" s="682"/>
      <c r="G78" s="682"/>
      <c r="H78" s="682"/>
      <c r="I78" s="682"/>
      <c r="J78" s="682"/>
      <c r="K78" s="635" t="s">
        <v>1035</v>
      </c>
      <c r="L78" s="644">
        <f>SUMIFS(COMPRAS!AQ:AQ,COMPRAS!AP:AP,K78,COMPRAS!M:M,"&gt;="&amp;$R$1,COMPRAS!M:M,"&lt;="&amp;$R$2)+SUMIFS(COMPRAS!BE:BE,COMPRAS!BD:BD,K78,COMPRAS!M:M,"&gt;="&amp;$R$1,COMPRAS!M:M,"&lt;="&amp;$R$2)+SUMIFS(COMPRAS!BQ:BQ,COMPRAS!BP:BP,K78,COMPRAS!M:M,"&gt;="&amp;$R$1,COMPRAS!M:M,"&lt;="&amp;$R$2)+SUMIFS(COMPRAS!BW:BW,COMPRAS!BV:BV,K78,COMPRAS!M:M,"&gt;="&amp;$R$1,COMPRAS!M:M,"&lt;="&amp;$R$2)</f>
        <v>0</v>
      </c>
      <c r="M78" s="578" t="s">
        <v>1704</v>
      </c>
      <c r="N78" s="645">
        <f>SUMIFS(COMPRAS!AS:AS,COMPRAS!AP:AP,K78,COMPRAS!M:M,"&gt;="&amp;$R$1,COMPRAS!M:M,"&lt;="&amp;$R$2)+SUMIFS(COMPRAS!BG:BG,COMPRAS!BD:BD,K78,COMPRAS!M:M,"&gt;="&amp;$R$1,COMPRAS!M:M,"&lt;="&amp;$R$2)+SUMIFS(COMPRAS!BS:BS,COMPRAS!BP:BP,K78,COMPRAS!M:M,"&gt;="&amp;$R$1,COMPRAS!M:M,"&lt;="&amp;$R$2)+SUMIFS(COMPRAS!BY:BY,COMPRAS!BV:BV,K78,COMPRAS!M:M,"&gt;="&amp;$R$1,COMPRAS!M:M,"&lt;="&amp;$R$2)</f>
        <v>0</v>
      </c>
    </row>
    <row r="79" spans="1:14" ht="15" x14ac:dyDescent="0.25">
      <c r="A79" s="641" t="s">
        <v>1383</v>
      </c>
      <c r="B79" s="642"/>
      <c r="C79" s="682" t="s">
        <v>1692</v>
      </c>
      <c r="D79" s="682"/>
      <c r="E79" s="682"/>
      <c r="F79" s="682"/>
      <c r="G79" s="682"/>
      <c r="H79" s="682"/>
      <c r="I79" s="682"/>
      <c r="J79" s="682"/>
      <c r="K79" s="635" t="s">
        <v>1037</v>
      </c>
      <c r="L79" s="644">
        <f>SUMIFS(COMPRAS!AQ:AQ,COMPRAS!AP:AP,K79,COMPRAS!M:M,"&gt;="&amp;$R$1,COMPRAS!M:M,"&lt;="&amp;$R$2)+SUMIFS(COMPRAS!BE:BE,COMPRAS!BD:BD,K79,COMPRAS!M:M,"&gt;="&amp;$R$1,COMPRAS!M:M,"&lt;="&amp;$R$2)+SUMIFS(COMPRAS!BQ:BQ,COMPRAS!BP:BP,K79,COMPRAS!M:M,"&gt;="&amp;$R$1,COMPRAS!M:M,"&lt;="&amp;$R$2)+SUMIFS(COMPRAS!BW:BW,COMPRAS!BV:BV,K79,COMPRAS!M:M,"&gt;="&amp;$R$1,COMPRAS!M:M,"&lt;="&amp;$R$2)</f>
        <v>0</v>
      </c>
      <c r="M79" s="683"/>
      <c r="N79" s="684"/>
    </row>
    <row r="80" spans="1:14" ht="15" x14ac:dyDescent="0.25">
      <c r="A80" s="679" t="s">
        <v>1705</v>
      </c>
      <c r="B80" s="680"/>
      <c r="C80" s="680"/>
      <c r="D80" s="680"/>
      <c r="E80" s="680"/>
      <c r="F80" s="680"/>
      <c r="G80" s="680"/>
      <c r="H80" s="680"/>
      <c r="I80" s="680"/>
      <c r="J80" s="680"/>
      <c r="K80" s="680"/>
      <c r="L80" s="680"/>
      <c r="M80" s="680"/>
      <c r="N80" s="681"/>
    </row>
    <row r="81" spans="1:14" ht="15" x14ac:dyDescent="0.25">
      <c r="A81" s="641" t="s">
        <v>1383</v>
      </c>
      <c r="B81" s="642"/>
      <c r="C81" s="682" t="s">
        <v>1706</v>
      </c>
      <c r="D81" s="682"/>
      <c r="E81" s="682"/>
      <c r="F81" s="682"/>
      <c r="G81" s="682"/>
      <c r="H81" s="682"/>
      <c r="I81" s="682"/>
      <c r="J81" s="682"/>
      <c r="K81" s="635" t="s">
        <v>1392</v>
      </c>
      <c r="L81" s="644">
        <f>SUMIFS(COMPRAS!AQ:AQ,COMPRAS!AP:AP,K81,COMPRAS!M:M,"&gt;="&amp;$R$1,COMPRAS!M:M,"&lt;="&amp;$R$2)+SUMIFS(COMPRAS!BE:BE,COMPRAS!BD:BD,K81,COMPRAS!M:M,"&gt;="&amp;$R$1,COMPRAS!M:M,"&lt;="&amp;$R$2)+SUMIFS(COMPRAS!BQ:BQ,COMPRAS!BP:BP,K81,COMPRAS!M:M,"&gt;="&amp;$R$1,COMPRAS!M:M,"&lt;="&amp;$R$2)+SUMIFS(COMPRAS!BW:BW,COMPRAS!BV:BV,K81,COMPRAS!M:M,"&gt;="&amp;$R$1,COMPRAS!M:M,"&lt;="&amp;$R$2)</f>
        <v>0</v>
      </c>
      <c r="M81" s="578" t="s">
        <v>1707</v>
      </c>
      <c r="N81" s="645">
        <f>SUMIFS(COMPRAS!AS:AS,COMPRAS!AP:AP,K81,COMPRAS!M:M,"&gt;="&amp;$R$1,COMPRAS!M:M,"&lt;="&amp;$R$2)+SUMIFS(COMPRAS!BG:BG,COMPRAS!BD:BD,K81,COMPRAS!M:M,"&gt;="&amp;$R$1,COMPRAS!M:M,"&lt;="&amp;$R$2)+SUMIFS(COMPRAS!BS:BS,COMPRAS!BP:BP,K81,COMPRAS!M:M,"&gt;="&amp;$R$1,COMPRAS!M:M,"&lt;="&amp;$R$2)+SUMIFS(COMPRAS!BY:BY,COMPRAS!BV:BV,K81,COMPRAS!M:M,"&gt;="&amp;$R$1,COMPRAS!M:M,"&lt;="&amp;$R$2)</f>
        <v>0</v>
      </c>
    </row>
    <row r="82" spans="1:14" ht="15" x14ac:dyDescent="0.25">
      <c r="A82" s="641" t="s">
        <v>1383</v>
      </c>
      <c r="B82" s="642"/>
      <c r="C82" s="682" t="s">
        <v>1678</v>
      </c>
      <c r="D82" s="682"/>
      <c r="E82" s="682"/>
      <c r="F82" s="682"/>
      <c r="G82" s="682"/>
      <c r="H82" s="682"/>
      <c r="I82" s="682"/>
      <c r="J82" s="682"/>
      <c r="K82" s="635" t="s">
        <v>1039</v>
      </c>
      <c r="L82" s="644">
        <f>SUMIFS(COMPRAS!AQ:AQ,COMPRAS!AP:AP,K82,COMPRAS!M:M,"&gt;="&amp;$R$1,COMPRAS!M:M,"&lt;="&amp;$R$2)+SUMIFS(COMPRAS!BE:BE,COMPRAS!BD:BD,K82,COMPRAS!M:M,"&gt;="&amp;$R$1,COMPRAS!M:M,"&lt;="&amp;$R$2)+SUMIFS(COMPRAS!BQ:BQ,COMPRAS!BP:BP,K82,COMPRAS!M:M,"&gt;="&amp;$R$1,COMPRAS!M:M,"&lt;="&amp;$R$2)+SUMIFS(COMPRAS!BW:BW,COMPRAS!BV:BV,K82,COMPRAS!M:M,"&gt;="&amp;$R$1,COMPRAS!M:M,"&lt;="&amp;$R$2)</f>
        <v>0</v>
      </c>
      <c r="M82" s="578" t="s">
        <v>1708</v>
      </c>
      <c r="N82" s="645">
        <f>SUMIFS(COMPRAS!AS:AS,COMPRAS!AP:AP,K82,COMPRAS!M:M,"&gt;="&amp;$R$1,COMPRAS!M:M,"&lt;="&amp;$R$2)+SUMIFS(COMPRAS!BG:BG,COMPRAS!BD:BD,K82,COMPRAS!M:M,"&gt;="&amp;$R$1,COMPRAS!M:M,"&lt;="&amp;$R$2)+SUMIFS(COMPRAS!BS:BS,COMPRAS!BP:BP,K82,COMPRAS!M:M,"&gt;="&amp;$R$1,COMPRAS!M:M,"&lt;="&amp;$R$2)+SUMIFS(COMPRAS!BY:BY,COMPRAS!BV:BV,K82,COMPRAS!M:M,"&gt;="&amp;$R$1,COMPRAS!M:M,"&lt;="&amp;$R$2)</f>
        <v>0</v>
      </c>
    </row>
    <row r="83" spans="1:14" ht="15" x14ac:dyDescent="0.25">
      <c r="A83" s="641" t="s">
        <v>1383</v>
      </c>
      <c r="B83" s="642"/>
      <c r="C83" s="682" t="s">
        <v>1679</v>
      </c>
      <c r="D83" s="682"/>
      <c r="E83" s="682"/>
      <c r="F83" s="682"/>
      <c r="G83" s="682"/>
      <c r="H83" s="682"/>
      <c r="I83" s="682"/>
      <c r="J83" s="682"/>
      <c r="K83" s="635" t="s">
        <v>1709</v>
      </c>
      <c r="L83" s="644">
        <f>SUMIFS(COMPRAS!AQ:AQ,COMPRAS!AP:AP,K83,COMPRAS!M:M,"&gt;="&amp;$R$1,COMPRAS!M:M,"&lt;="&amp;$R$2)+SUMIFS(COMPRAS!BE:BE,COMPRAS!BD:BD,K83,COMPRAS!M:M,"&gt;="&amp;$R$1,COMPRAS!M:M,"&lt;="&amp;$R$2)+SUMIFS(COMPRAS!BQ:BQ,COMPRAS!BP:BP,K83,COMPRAS!M:M,"&gt;="&amp;$R$1,COMPRAS!M:M,"&lt;="&amp;$R$2)+SUMIFS(COMPRAS!BW:BW,COMPRAS!BV:BV,K83,COMPRAS!M:M,"&gt;="&amp;$R$1,COMPRAS!M:M,"&lt;="&amp;$R$2)</f>
        <v>0</v>
      </c>
      <c r="M83" s="578" t="s">
        <v>1710</v>
      </c>
      <c r="N83" s="645">
        <f>SUMIFS(COMPRAS!AS:AS,COMPRAS!AP:AP,K83,COMPRAS!M:M,"&gt;="&amp;$R$1,COMPRAS!M:M,"&lt;="&amp;$R$2)+SUMIFS(COMPRAS!BG:BG,COMPRAS!BD:BD,K83,COMPRAS!M:M,"&gt;="&amp;$R$1,COMPRAS!M:M,"&lt;="&amp;$R$2)+SUMIFS(COMPRAS!BS:BS,COMPRAS!BP:BP,K83,COMPRAS!M:M,"&gt;="&amp;$R$1,COMPRAS!M:M,"&lt;="&amp;$R$2)+SUMIFS(COMPRAS!BY:BY,COMPRAS!BV:BV,K83,COMPRAS!M:M,"&gt;="&amp;$R$1,COMPRAS!M:M,"&lt;="&amp;$R$2)</f>
        <v>0</v>
      </c>
    </row>
    <row r="84" spans="1:14" ht="15" x14ac:dyDescent="0.25">
      <c r="A84" s="641" t="s">
        <v>1383</v>
      </c>
      <c r="B84" s="642"/>
      <c r="C84" s="682" t="s">
        <v>1682</v>
      </c>
      <c r="D84" s="682"/>
      <c r="E84" s="682"/>
      <c r="F84" s="682"/>
      <c r="G84" s="682"/>
      <c r="H84" s="682"/>
      <c r="I84" s="682"/>
      <c r="J84" s="682"/>
      <c r="K84" s="635" t="s">
        <v>1711</v>
      </c>
      <c r="L84" s="644">
        <f>SUMIFS(COMPRAS!AQ:AQ,COMPRAS!AP:AP,K84,COMPRAS!M:M,"&gt;="&amp;$R$1,COMPRAS!M:M,"&lt;="&amp;$R$2)+SUMIFS(COMPRAS!BE:BE,COMPRAS!BD:BD,K84,COMPRAS!M:M,"&gt;="&amp;$R$1,COMPRAS!M:M,"&lt;="&amp;$R$2)+SUMIFS(COMPRAS!BQ:BQ,COMPRAS!BP:BP,K84,COMPRAS!M:M,"&gt;="&amp;$R$1,COMPRAS!M:M,"&lt;="&amp;$R$2)+SUMIFS(COMPRAS!BW:BW,COMPRAS!BV:BV,K84,COMPRAS!M:M,"&gt;="&amp;$R$1,COMPRAS!M:M,"&lt;="&amp;$R$2)</f>
        <v>0</v>
      </c>
      <c r="M84" s="578" t="s">
        <v>1712</v>
      </c>
      <c r="N84" s="645">
        <f>SUMIFS(COMPRAS!AS:AS,COMPRAS!AP:AP,K84,COMPRAS!M:M,"&gt;="&amp;$R$1,COMPRAS!M:M,"&lt;="&amp;$R$2)+SUMIFS(COMPRAS!BG:BG,COMPRAS!BD:BD,K84,COMPRAS!M:M,"&gt;="&amp;$R$1,COMPRAS!M:M,"&lt;="&amp;$R$2)+SUMIFS(COMPRAS!BS:BS,COMPRAS!BP:BP,K84,COMPRAS!M:M,"&gt;="&amp;$R$1,COMPRAS!M:M,"&lt;="&amp;$R$2)+SUMIFS(COMPRAS!BY:BY,COMPRAS!BV:BV,K84,COMPRAS!M:M,"&gt;="&amp;$R$1,COMPRAS!M:M,"&lt;="&amp;$R$2)</f>
        <v>0</v>
      </c>
    </row>
    <row r="85" spans="1:14" ht="15" x14ac:dyDescent="0.25">
      <c r="A85" s="641" t="s">
        <v>1383</v>
      </c>
      <c r="B85" s="642"/>
      <c r="C85" s="682" t="s">
        <v>1698</v>
      </c>
      <c r="D85" s="682"/>
      <c r="E85" s="682"/>
      <c r="F85" s="682"/>
      <c r="G85" s="682"/>
      <c r="H85" s="682"/>
      <c r="I85" s="682"/>
      <c r="J85" s="682"/>
      <c r="K85" s="635" t="s">
        <v>1713</v>
      </c>
      <c r="L85" s="644">
        <f>SUMIFS(COMPRAS!AQ:AQ,COMPRAS!AP:AP,K85,COMPRAS!M:M,"&gt;="&amp;$R$1,COMPRAS!M:M,"&lt;="&amp;$R$2)+SUMIFS(COMPRAS!BE:BE,COMPRAS!BD:BD,K85,COMPRAS!M:M,"&gt;="&amp;$R$1,COMPRAS!M:M,"&lt;="&amp;$R$2)+SUMIFS(COMPRAS!BQ:BQ,COMPRAS!BP:BP,K85,COMPRAS!M:M,"&gt;="&amp;$R$1,COMPRAS!M:M,"&lt;="&amp;$R$2)+SUMIFS(COMPRAS!BW:BW,COMPRAS!BV:BV,K85,COMPRAS!M:M,"&gt;="&amp;$R$1,COMPRAS!M:M,"&lt;="&amp;$R$2)</f>
        <v>0</v>
      </c>
      <c r="M85" s="578" t="s">
        <v>1714</v>
      </c>
      <c r="N85" s="645">
        <f>SUMIFS(COMPRAS!AS:AS,COMPRAS!AP:AP,K85,COMPRAS!M:M,"&gt;="&amp;$R$1,COMPRAS!M:M,"&lt;="&amp;$R$2)+SUMIFS(COMPRAS!BG:BG,COMPRAS!BD:BD,K85,COMPRAS!M:M,"&gt;="&amp;$R$1,COMPRAS!M:M,"&lt;="&amp;$R$2)+SUMIFS(COMPRAS!BS:BS,COMPRAS!BP:BP,K85,COMPRAS!M:M,"&gt;="&amp;$R$1,COMPRAS!M:M,"&lt;="&amp;$R$2)+SUMIFS(COMPRAS!BY:BY,COMPRAS!BV:BV,K85,COMPRAS!M:M,"&gt;="&amp;$R$1,COMPRAS!M:M,"&lt;="&amp;$R$2)</f>
        <v>0</v>
      </c>
    </row>
    <row r="86" spans="1:14" ht="15" x14ac:dyDescent="0.25">
      <c r="A86" s="641" t="s">
        <v>1383</v>
      </c>
      <c r="B86" s="642"/>
      <c r="C86" s="682" t="s">
        <v>1688</v>
      </c>
      <c r="D86" s="682"/>
      <c r="E86" s="682"/>
      <c r="F86" s="682"/>
      <c r="G86" s="682"/>
      <c r="H86" s="682"/>
      <c r="I86" s="682"/>
      <c r="J86" s="682"/>
      <c r="K86" s="635" t="s">
        <v>1047</v>
      </c>
      <c r="L86" s="644">
        <f>SUMIFS(COMPRAS!AQ:AQ,COMPRAS!AP:AP,K86,COMPRAS!M:M,"&gt;="&amp;$R$1,COMPRAS!M:M,"&lt;="&amp;$R$2)+SUMIFS(COMPRAS!BE:BE,COMPRAS!BD:BD,K86,COMPRAS!M:M,"&gt;="&amp;$R$1,COMPRAS!M:M,"&lt;="&amp;$R$2)+SUMIFS(COMPRAS!BQ:BQ,COMPRAS!BP:BP,K86,COMPRAS!M:M,"&gt;="&amp;$R$1,COMPRAS!M:M,"&lt;="&amp;$R$2)+SUMIFS(COMPRAS!BW:BW,COMPRAS!BV:BV,K86,COMPRAS!M:M,"&gt;="&amp;$R$1,COMPRAS!M:M,"&lt;="&amp;$R$2)</f>
        <v>0</v>
      </c>
      <c r="M86" s="578" t="s">
        <v>1715</v>
      </c>
      <c r="N86" s="645">
        <f>SUMIFS(COMPRAS!AS:AS,COMPRAS!AP:AP,K86,COMPRAS!M:M,"&gt;="&amp;$R$1,COMPRAS!M:M,"&lt;="&amp;$R$2)+SUMIFS(COMPRAS!BG:BG,COMPRAS!BD:BD,K86,COMPRAS!M:M,"&gt;="&amp;$R$1,COMPRAS!M:M,"&lt;="&amp;$R$2)+SUMIFS(COMPRAS!BS:BS,COMPRAS!BP:BP,K86,COMPRAS!M:M,"&gt;="&amp;$R$1,COMPRAS!M:M,"&lt;="&amp;$R$2)+SUMIFS(COMPRAS!BY:BY,COMPRAS!BV:BV,K86,COMPRAS!M:M,"&gt;="&amp;$R$1,COMPRAS!M:M,"&lt;="&amp;$R$2)</f>
        <v>0</v>
      </c>
    </row>
    <row r="87" spans="1:14" ht="15" x14ac:dyDescent="0.25">
      <c r="A87" s="641" t="s">
        <v>1383</v>
      </c>
      <c r="B87" s="642"/>
      <c r="C87" s="682" t="s">
        <v>409</v>
      </c>
      <c r="D87" s="682"/>
      <c r="E87" s="682"/>
      <c r="F87" s="682"/>
      <c r="G87" s="682"/>
      <c r="H87" s="682"/>
      <c r="I87" s="682"/>
      <c r="J87" s="682"/>
      <c r="K87" s="635" t="s">
        <v>1049</v>
      </c>
      <c r="L87" s="644">
        <f>SUMIFS(COMPRAS!AQ:AQ,COMPRAS!AP:AP,K87,COMPRAS!M:M,"&gt;="&amp;$R$1,COMPRAS!M:M,"&lt;="&amp;$R$2)+SUMIFS(COMPRAS!BE:BE,COMPRAS!BD:BD,K87,COMPRAS!M:M,"&gt;="&amp;$R$1,COMPRAS!M:M,"&lt;="&amp;$R$2)+SUMIFS(COMPRAS!BQ:BQ,COMPRAS!BP:BP,K87,COMPRAS!M:M,"&gt;="&amp;$R$1,COMPRAS!M:M,"&lt;="&amp;$R$2)+SUMIFS(COMPRAS!BW:BW,COMPRAS!BV:BV,K87,COMPRAS!M:M,"&gt;="&amp;$R$1,COMPRAS!M:M,"&lt;="&amp;$R$2)</f>
        <v>0</v>
      </c>
      <c r="M87" s="578" t="s">
        <v>1408</v>
      </c>
      <c r="N87" s="645">
        <f>SUMIFS(COMPRAS!AS:AS,COMPRAS!AP:AP,K87,COMPRAS!M:M,"&gt;="&amp;$R$1,COMPRAS!M:M,"&lt;="&amp;$R$2)+SUMIFS(COMPRAS!BG:BG,COMPRAS!BD:BD,K87,COMPRAS!M:M,"&gt;="&amp;$R$1,COMPRAS!M:M,"&lt;="&amp;$R$2)+SUMIFS(COMPRAS!BS:BS,COMPRAS!BP:BP,K87,COMPRAS!M:M,"&gt;="&amp;$R$1,COMPRAS!M:M,"&lt;="&amp;$R$2)+SUMIFS(COMPRAS!BY:BY,COMPRAS!BV:BV,K87,COMPRAS!M:M,"&gt;="&amp;$R$1,COMPRAS!M:M,"&lt;="&amp;$R$2)</f>
        <v>0</v>
      </c>
    </row>
    <row r="88" spans="1:14" ht="15" x14ac:dyDescent="0.25">
      <c r="A88" s="641" t="s">
        <v>1383</v>
      </c>
      <c r="B88" s="642"/>
      <c r="C88" s="682" t="s">
        <v>1689</v>
      </c>
      <c r="D88" s="682"/>
      <c r="E88" s="682"/>
      <c r="F88" s="682"/>
      <c r="G88" s="682"/>
      <c r="H88" s="682"/>
      <c r="I88" s="682"/>
      <c r="J88" s="682"/>
      <c r="K88" s="635" t="s">
        <v>1051</v>
      </c>
      <c r="L88" s="644">
        <f>SUMIFS(COMPRAS!AQ:AQ,COMPRAS!AP:AP,K88,COMPRAS!M:M,"&gt;="&amp;$R$1,COMPRAS!M:M,"&lt;="&amp;$R$2)+SUMIFS(COMPRAS!BE:BE,COMPRAS!BD:BD,K88,COMPRAS!M:M,"&gt;="&amp;$R$1,COMPRAS!M:M,"&lt;="&amp;$R$2)+SUMIFS(COMPRAS!BQ:BQ,COMPRAS!BP:BP,K88,COMPRAS!M:M,"&gt;="&amp;$R$1,COMPRAS!M:M,"&lt;="&amp;$R$2)+SUMIFS(COMPRAS!BW:BW,COMPRAS!BV:BV,K88,COMPRAS!M:M,"&gt;="&amp;$R$1,COMPRAS!M:M,"&lt;="&amp;$R$2)</f>
        <v>0</v>
      </c>
      <c r="M88" s="578" t="s">
        <v>1410</v>
      </c>
      <c r="N88" s="645">
        <f>SUMIFS(COMPRAS!AS:AS,COMPRAS!AP:AP,K88,COMPRAS!M:M,"&gt;="&amp;$R$1,COMPRAS!M:M,"&lt;="&amp;$R$2)+SUMIFS(COMPRAS!BG:BG,COMPRAS!BD:BD,K88,COMPRAS!M:M,"&gt;="&amp;$R$1,COMPRAS!M:M,"&lt;="&amp;$R$2)+SUMIFS(COMPRAS!BS:BS,COMPRAS!BP:BP,K88,COMPRAS!M:M,"&gt;="&amp;$R$1,COMPRAS!M:M,"&lt;="&amp;$R$2)+SUMIFS(COMPRAS!BY:BY,COMPRAS!BV:BV,K88,COMPRAS!M:M,"&gt;="&amp;$R$1,COMPRAS!M:M,"&lt;="&amp;$R$2)</f>
        <v>0</v>
      </c>
    </row>
    <row r="89" spans="1:14" ht="15" x14ac:dyDescent="0.25">
      <c r="A89" s="641" t="s">
        <v>1383</v>
      </c>
      <c r="B89" s="642"/>
      <c r="C89" s="682" t="s">
        <v>1690</v>
      </c>
      <c r="D89" s="682"/>
      <c r="E89" s="682"/>
      <c r="F89" s="682"/>
      <c r="G89" s="682"/>
      <c r="H89" s="682"/>
      <c r="I89" s="682"/>
      <c r="J89" s="682"/>
      <c r="K89" s="635" t="s">
        <v>1053</v>
      </c>
      <c r="L89" s="644">
        <f>SUMIFS(COMPRAS!AQ:AQ,COMPRAS!AP:AP,K89,COMPRAS!M:M,"&gt;="&amp;$R$1,COMPRAS!M:M,"&lt;="&amp;$R$2)+SUMIFS(COMPRAS!BE:BE,COMPRAS!BD:BD,K89,COMPRAS!M:M,"&gt;="&amp;$R$1,COMPRAS!M:M,"&lt;="&amp;$R$2)+SUMIFS(COMPRAS!BQ:BQ,COMPRAS!BP:BP,K89,COMPRAS!M:M,"&gt;="&amp;$R$1,COMPRAS!M:M,"&lt;="&amp;$R$2)+SUMIFS(COMPRAS!BW:BW,COMPRAS!BV:BV,K89,COMPRAS!M:M,"&gt;="&amp;$R$1,COMPRAS!M:M,"&lt;="&amp;$R$2)</f>
        <v>0</v>
      </c>
      <c r="M89" s="578" t="s">
        <v>1413</v>
      </c>
      <c r="N89" s="645">
        <f>SUMIFS(COMPRAS!AS:AS,COMPRAS!AP:AP,K89,COMPRAS!M:M,"&gt;="&amp;$R$1,COMPRAS!M:M,"&lt;="&amp;$R$2)+SUMIFS(COMPRAS!BG:BG,COMPRAS!BD:BD,K89,COMPRAS!M:M,"&gt;="&amp;$R$1,COMPRAS!M:M,"&lt;="&amp;$R$2)+SUMIFS(COMPRAS!BS:BS,COMPRAS!BP:BP,K89,COMPRAS!M:M,"&gt;="&amp;$R$1,COMPRAS!M:M,"&lt;="&amp;$R$2)+SUMIFS(COMPRAS!BY:BY,COMPRAS!BV:BV,K89,COMPRAS!M:M,"&gt;="&amp;$R$1,COMPRAS!M:M,"&lt;="&amp;$R$2)</f>
        <v>0</v>
      </c>
    </row>
    <row r="90" spans="1:14" ht="15" x14ac:dyDescent="0.25">
      <c r="A90" s="641" t="s">
        <v>1383</v>
      </c>
      <c r="B90" s="642"/>
      <c r="C90" s="682" t="s">
        <v>1692</v>
      </c>
      <c r="D90" s="682"/>
      <c r="E90" s="682"/>
      <c r="F90" s="682"/>
      <c r="G90" s="682"/>
      <c r="H90" s="682"/>
      <c r="I90" s="682"/>
      <c r="J90" s="682"/>
      <c r="K90" s="635" t="s">
        <v>1055</v>
      </c>
      <c r="L90" s="644">
        <f>SUMIFS(COMPRAS!AQ:AQ,COMPRAS!AP:AP,K90,COMPRAS!M:M,"&gt;="&amp;$R$1,COMPRAS!M:M,"&lt;="&amp;$R$2)+SUMIFS(COMPRAS!BE:BE,COMPRAS!BD:BD,K90,COMPRAS!M:M,"&gt;="&amp;$R$1,COMPRAS!M:M,"&lt;="&amp;$R$2)+SUMIFS(COMPRAS!BQ:BQ,COMPRAS!BP:BP,K90,COMPRAS!M:M,"&gt;="&amp;$R$1,COMPRAS!M:M,"&lt;="&amp;$R$2)+SUMIFS(COMPRAS!BW:BW,COMPRAS!BV:BV,K90,COMPRAS!M:M,"&gt;="&amp;$R$1,COMPRAS!M:M,"&lt;="&amp;$R$2)</f>
        <v>0</v>
      </c>
      <c r="M90" s="683"/>
      <c r="N90" s="684"/>
    </row>
    <row r="91" spans="1:14" ht="15" x14ac:dyDescent="0.25">
      <c r="A91" s="668" t="s">
        <v>1716</v>
      </c>
      <c r="B91" s="669"/>
      <c r="C91" s="669"/>
      <c r="D91" s="669"/>
      <c r="E91" s="669"/>
      <c r="F91" s="669"/>
      <c r="G91" s="669"/>
      <c r="H91" s="669"/>
      <c r="I91" s="669"/>
      <c r="J91" s="670"/>
      <c r="K91" s="671" t="s">
        <v>1717</v>
      </c>
      <c r="L91" s="672">
        <f>SUM(L57:L90)</f>
        <v>0</v>
      </c>
      <c r="M91" s="671" t="s">
        <v>1718</v>
      </c>
      <c r="N91" s="672">
        <f>SUM(N57:N90)</f>
        <v>0</v>
      </c>
    </row>
    <row r="92" spans="1:14" ht="15" x14ac:dyDescent="0.25">
      <c r="A92" s="685"/>
      <c r="B92" s="686"/>
      <c r="C92" s="686"/>
      <c r="D92" s="686"/>
      <c r="E92" s="686"/>
      <c r="F92" s="686"/>
      <c r="G92" s="686"/>
      <c r="H92" s="686"/>
      <c r="I92" s="686"/>
      <c r="J92" s="686"/>
      <c r="K92" s="686"/>
      <c r="L92" s="686"/>
      <c r="M92" s="686"/>
      <c r="N92" s="687"/>
    </row>
    <row r="93" spans="1:14" ht="15" x14ac:dyDescent="0.25">
      <c r="A93" s="688" t="s">
        <v>1719</v>
      </c>
      <c r="B93" s="689"/>
      <c r="C93" s="689"/>
      <c r="D93" s="689"/>
      <c r="E93" s="689"/>
      <c r="F93" s="689"/>
      <c r="G93" s="689"/>
      <c r="H93" s="689"/>
      <c r="I93" s="689"/>
      <c r="J93" s="689"/>
      <c r="K93" s="689"/>
      <c r="L93" s="689"/>
      <c r="M93" s="689"/>
      <c r="N93" s="690"/>
    </row>
    <row r="94" spans="1:14" ht="15" x14ac:dyDescent="0.25">
      <c r="A94" s="668" t="s">
        <v>1720</v>
      </c>
      <c r="B94" s="669"/>
      <c r="C94" s="669"/>
      <c r="D94" s="669"/>
      <c r="E94" s="669"/>
      <c r="F94" s="669"/>
      <c r="G94" s="669"/>
      <c r="H94" s="669"/>
      <c r="I94" s="669"/>
      <c r="J94" s="670"/>
      <c r="K94" s="691" t="s">
        <v>1721</v>
      </c>
      <c r="L94" s="692"/>
      <c r="M94" s="671" t="s">
        <v>504</v>
      </c>
      <c r="N94" s="693">
        <f>+N52+N91</f>
        <v>0</v>
      </c>
    </row>
    <row r="95" spans="1:14" ht="15" x14ac:dyDescent="0.25">
      <c r="A95" s="629" t="s">
        <v>1562</v>
      </c>
      <c r="B95" s="630"/>
      <c r="C95" s="630"/>
      <c r="D95" s="630"/>
      <c r="E95" s="630"/>
      <c r="F95" s="630"/>
      <c r="G95" s="630"/>
      <c r="H95" s="630"/>
      <c r="I95" s="630"/>
      <c r="J95" s="630"/>
      <c r="K95" s="630"/>
      <c r="L95" s="631"/>
      <c r="M95" s="694" t="s">
        <v>1563</v>
      </c>
      <c r="N95" s="637"/>
    </row>
    <row r="96" spans="1:14" ht="15" x14ac:dyDescent="0.25">
      <c r="A96" s="522" t="s">
        <v>1722</v>
      </c>
      <c r="B96" s="523"/>
      <c r="C96" s="523"/>
      <c r="D96" s="523"/>
      <c r="E96" s="523"/>
      <c r="F96" s="523"/>
      <c r="G96" s="523"/>
      <c r="H96" s="523"/>
      <c r="I96" s="523"/>
      <c r="J96" s="523"/>
      <c r="K96" s="523"/>
      <c r="L96" s="523"/>
      <c r="M96" s="523"/>
      <c r="N96" s="695"/>
    </row>
    <row r="97" spans="1:14" ht="15" x14ac:dyDescent="0.25">
      <c r="A97" s="641" t="s">
        <v>1383</v>
      </c>
      <c r="B97" s="642"/>
      <c r="C97" s="643" t="s">
        <v>1565</v>
      </c>
      <c r="D97" s="523"/>
      <c r="E97" s="523"/>
      <c r="F97" s="523"/>
      <c r="G97" s="523"/>
      <c r="H97" s="523"/>
      <c r="I97" s="523"/>
      <c r="J97" s="523"/>
      <c r="K97" s="523"/>
      <c r="L97" s="524"/>
      <c r="M97" s="578" t="s">
        <v>1566</v>
      </c>
      <c r="N97" s="637"/>
    </row>
    <row r="98" spans="1:14" ht="15" x14ac:dyDescent="0.25">
      <c r="A98" s="641" t="s">
        <v>1383</v>
      </c>
      <c r="B98" s="642"/>
      <c r="C98" s="643" t="s">
        <v>1567</v>
      </c>
      <c r="D98" s="523"/>
      <c r="E98" s="523"/>
      <c r="F98" s="523"/>
      <c r="G98" s="523"/>
      <c r="H98" s="523"/>
      <c r="I98" s="523"/>
      <c r="J98" s="523"/>
      <c r="K98" s="523"/>
      <c r="L98" s="524"/>
      <c r="M98" s="578" t="s">
        <v>1568</v>
      </c>
      <c r="N98" s="637"/>
    </row>
    <row r="99" spans="1:14" ht="15" x14ac:dyDescent="0.25">
      <c r="A99" s="641" t="s">
        <v>1383</v>
      </c>
      <c r="B99" s="642"/>
      <c r="C99" s="643" t="s">
        <v>1569</v>
      </c>
      <c r="D99" s="523"/>
      <c r="E99" s="523"/>
      <c r="F99" s="523"/>
      <c r="G99" s="523"/>
      <c r="H99" s="523"/>
      <c r="I99" s="523"/>
      <c r="J99" s="523"/>
      <c r="K99" s="523"/>
      <c r="L99" s="524"/>
      <c r="M99" s="578" t="s">
        <v>1570</v>
      </c>
      <c r="N99" s="637"/>
    </row>
    <row r="100" spans="1:14" ht="15" x14ac:dyDescent="0.25">
      <c r="A100" s="522" t="s">
        <v>1571</v>
      </c>
      <c r="B100" s="523"/>
      <c r="C100" s="523"/>
      <c r="D100" s="523"/>
      <c r="E100" s="523"/>
      <c r="F100" s="523"/>
      <c r="G100" s="523"/>
      <c r="H100" s="523"/>
      <c r="I100" s="523"/>
      <c r="J100" s="523"/>
      <c r="K100" s="523"/>
      <c r="L100" s="524"/>
      <c r="M100" s="578" t="s">
        <v>1572</v>
      </c>
      <c r="N100" s="637"/>
    </row>
    <row r="101" spans="1:14" ht="15" x14ac:dyDescent="0.25">
      <c r="A101" s="696"/>
      <c r="B101" s="697"/>
      <c r="C101" s="697"/>
      <c r="D101" s="697"/>
      <c r="E101" s="697"/>
      <c r="F101" s="697"/>
      <c r="G101" s="697"/>
      <c r="H101" s="697"/>
      <c r="I101" s="697"/>
      <c r="J101" s="697"/>
      <c r="K101" s="697"/>
      <c r="L101" s="697"/>
      <c r="M101" s="697"/>
      <c r="N101" s="698"/>
    </row>
    <row r="102" spans="1:14" ht="15" x14ac:dyDescent="0.25">
      <c r="A102" s="699" t="s">
        <v>1723</v>
      </c>
      <c r="B102" s="700"/>
      <c r="C102" s="700"/>
      <c r="D102" s="700"/>
      <c r="E102" s="700"/>
      <c r="F102" s="700"/>
      <c r="G102" s="700"/>
      <c r="H102" s="700"/>
      <c r="I102" s="700"/>
      <c r="J102" s="700"/>
      <c r="K102" s="700"/>
      <c r="L102" s="700"/>
      <c r="M102" s="700"/>
      <c r="N102" s="701"/>
    </row>
    <row r="103" spans="1:14" ht="15" x14ac:dyDescent="0.25">
      <c r="A103" s="702" t="s">
        <v>1588</v>
      </c>
      <c r="B103" s="703"/>
      <c r="C103" s="703"/>
      <c r="D103" s="703"/>
      <c r="E103" s="703"/>
      <c r="F103" s="703"/>
      <c r="G103" s="703"/>
      <c r="H103" s="703"/>
      <c r="I103" s="703"/>
      <c r="J103" s="704"/>
      <c r="K103" s="705" t="s">
        <v>1724</v>
      </c>
      <c r="L103" s="706"/>
      <c r="M103" s="671" t="s">
        <v>1590</v>
      </c>
      <c r="N103" s="693">
        <f>+N94-N98</f>
        <v>0</v>
      </c>
    </row>
    <row r="104" spans="1:14" ht="15" x14ac:dyDescent="0.25">
      <c r="A104" s="522" t="s">
        <v>1591</v>
      </c>
      <c r="B104" s="523"/>
      <c r="C104" s="523"/>
      <c r="D104" s="523"/>
      <c r="E104" s="523"/>
      <c r="F104" s="523"/>
      <c r="G104" s="523"/>
      <c r="H104" s="523"/>
      <c r="I104" s="523"/>
      <c r="J104" s="523"/>
      <c r="K104" s="523"/>
      <c r="L104" s="524"/>
      <c r="M104" s="578" t="s">
        <v>1592</v>
      </c>
      <c r="N104" s="637"/>
    </row>
    <row r="105" spans="1:14" ht="15" x14ac:dyDescent="0.25">
      <c r="A105" s="522" t="s">
        <v>1569</v>
      </c>
      <c r="B105" s="523"/>
      <c r="C105" s="523"/>
      <c r="D105" s="523"/>
      <c r="E105" s="523"/>
      <c r="F105" s="523"/>
      <c r="G105" s="523"/>
      <c r="H105" s="523"/>
      <c r="I105" s="523"/>
      <c r="J105" s="523"/>
      <c r="K105" s="523"/>
      <c r="L105" s="524"/>
      <c r="M105" s="578" t="s">
        <v>1593</v>
      </c>
      <c r="N105" s="637"/>
    </row>
    <row r="106" spans="1:14" ht="15.75" thickBot="1" x14ac:dyDescent="0.3">
      <c r="A106" s="707" t="s">
        <v>1594</v>
      </c>
      <c r="B106" s="708"/>
      <c r="C106" s="708"/>
      <c r="D106" s="708"/>
      <c r="E106" s="708"/>
      <c r="F106" s="708"/>
      <c r="G106" s="708"/>
      <c r="H106" s="708"/>
      <c r="I106" s="708"/>
      <c r="J106" s="708"/>
      <c r="K106" s="708"/>
      <c r="L106" s="709"/>
      <c r="M106" s="710" t="s">
        <v>1595</v>
      </c>
      <c r="N106" s="711">
        <f>+N103+N104+N105</f>
        <v>0</v>
      </c>
    </row>
    <row r="107" spans="1:14" ht="15" x14ac:dyDescent="0.25"/>
    <row r="108" spans="1:14" ht="15" hidden="1" x14ac:dyDescent="0.25"/>
    <row r="109" spans="1:14" ht="15" hidden="1" x14ac:dyDescent="0.25"/>
    <row r="110" spans="1:14" ht="15" hidden="1" x14ac:dyDescent="0.25"/>
    <row r="111" spans="1:14" ht="15" hidden="1" x14ac:dyDescent="0.25"/>
    <row r="112" spans="1:14"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x14ac:dyDescent="0.25"/>
    <row r="120" ht="15" x14ac:dyDescent="0.25"/>
    <row r="121" ht="15" x14ac:dyDescent="0.25"/>
    <row r="122" ht="15" x14ac:dyDescent="0.25"/>
  </sheetData>
  <mergeCells count="165">
    <mergeCell ref="A104:L104"/>
    <mergeCell ref="A105:L105"/>
    <mergeCell ref="A106:L106"/>
    <mergeCell ref="A99:B99"/>
    <mergeCell ref="C99:L99"/>
    <mergeCell ref="A100:L100"/>
    <mergeCell ref="A101:N101"/>
    <mergeCell ref="A102:N102"/>
    <mergeCell ref="A103:J103"/>
    <mergeCell ref="K103:L103"/>
    <mergeCell ref="A95:L95"/>
    <mergeCell ref="A96:N96"/>
    <mergeCell ref="A97:B97"/>
    <mergeCell ref="C97:L97"/>
    <mergeCell ref="A98:B98"/>
    <mergeCell ref="C98:L98"/>
    <mergeCell ref="M90:N90"/>
    <mergeCell ref="A91:J91"/>
    <mergeCell ref="A92:N92"/>
    <mergeCell ref="A93:N93"/>
    <mergeCell ref="A94:J94"/>
    <mergeCell ref="K94:L94"/>
    <mergeCell ref="A88:B88"/>
    <mergeCell ref="C88:J88"/>
    <mergeCell ref="A89:B89"/>
    <mergeCell ref="C89:J89"/>
    <mergeCell ref="A90:B90"/>
    <mergeCell ref="C90:J90"/>
    <mergeCell ref="A85:B85"/>
    <mergeCell ref="C85:J85"/>
    <mergeCell ref="A86:B86"/>
    <mergeCell ref="C86:J86"/>
    <mergeCell ref="A87:B87"/>
    <mergeCell ref="C87:J87"/>
    <mergeCell ref="A82:B82"/>
    <mergeCell ref="C82:J82"/>
    <mergeCell ref="A83:B83"/>
    <mergeCell ref="C83:J83"/>
    <mergeCell ref="A84:B84"/>
    <mergeCell ref="C84:J84"/>
    <mergeCell ref="A79:B79"/>
    <mergeCell ref="C79:J79"/>
    <mergeCell ref="M79:N79"/>
    <mergeCell ref="A80:N80"/>
    <mergeCell ref="A81:B81"/>
    <mergeCell ref="C81:J81"/>
    <mergeCell ref="A76:B76"/>
    <mergeCell ref="C76:J76"/>
    <mergeCell ref="A77:B77"/>
    <mergeCell ref="C77:J77"/>
    <mergeCell ref="A78:B78"/>
    <mergeCell ref="C78:J78"/>
    <mergeCell ref="A73:B73"/>
    <mergeCell ref="C73:J73"/>
    <mergeCell ref="A74:B74"/>
    <mergeCell ref="C74:J74"/>
    <mergeCell ref="A75:B75"/>
    <mergeCell ref="C75:J75"/>
    <mergeCell ref="A70:B70"/>
    <mergeCell ref="C70:J70"/>
    <mergeCell ref="A71:B71"/>
    <mergeCell ref="C71:J71"/>
    <mergeCell ref="A72:B72"/>
    <mergeCell ref="C72:J72"/>
    <mergeCell ref="A67:B67"/>
    <mergeCell ref="C67:J67"/>
    <mergeCell ref="M67:N67"/>
    <mergeCell ref="A68:N68"/>
    <mergeCell ref="A69:B69"/>
    <mergeCell ref="C69:J69"/>
    <mergeCell ref="A64:B64"/>
    <mergeCell ref="C64:J64"/>
    <mergeCell ref="A65:B65"/>
    <mergeCell ref="C65:J65"/>
    <mergeCell ref="A66:B66"/>
    <mergeCell ref="C66:J66"/>
    <mergeCell ref="A61:B61"/>
    <mergeCell ref="C61:J61"/>
    <mergeCell ref="A62:B62"/>
    <mergeCell ref="C62:J62"/>
    <mergeCell ref="A63:B63"/>
    <mergeCell ref="C63:J63"/>
    <mergeCell ref="A58:B58"/>
    <mergeCell ref="C58:J58"/>
    <mergeCell ref="A59:B59"/>
    <mergeCell ref="C59:J59"/>
    <mergeCell ref="A60:B60"/>
    <mergeCell ref="C60:J60"/>
    <mergeCell ref="A54:N54"/>
    <mergeCell ref="A55:J55"/>
    <mergeCell ref="K55:L55"/>
    <mergeCell ref="M55:N55"/>
    <mergeCell ref="A56:N56"/>
    <mergeCell ref="A57:B57"/>
    <mergeCell ref="C57:J57"/>
    <mergeCell ref="A48:J48"/>
    <mergeCell ref="A49:J49"/>
    <mergeCell ref="A50:J50"/>
    <mergeCell ref="A51:J51"/>
    <mergeCell ref="A52:J52"/>
    <mergeCell ref="A53:N53"/>
    <mergeCell ref="A44:B44"/>
    <mergeCell ref="C44:J44"/>
    <mergeCell ref="C45:J45"/>
    <mergeCell ref="A46:B46"/>
    <mergeCell ref="C46:J46"/>
    <mergeCell ref="A47:B47"/>
    <mergeCell ref="C47:J47"/>
    <mergeCell ref="A40:F40"/>
    <mergeCell ref="G40:H40"/>
    <mergeCell ref="A41:F41"/>
    <mergeCell ref="G41:H41"/>
    <mergeCell ref="A42:N42"/>
    <mergeCell ref="A43:B43"/>
    <mergeCell ref="C43:J43"/>
    <mergeCell ref="A36:J36"/>
    <mergeCell ref="A37:N37"/>
    <mergeCell ref="A38:B38"/>
    <mergeCell ref="C38:J38"/>
    <mergeCell ref="A39:B39"/>
    <mergeCell ref="C39:J39"/>
    <mergeCell ref="A31:J31"/>
    <mergeCell ref="A32:J32"/>
    <mergeCell ref="M32:N33"/>
    <mergeCell ref="A33:J33"/>
    <mergeCell ref="A34:J34"/>
    <mergeCell ref="A35:J35"/>
    <mergeCell ref="A25:J25"/>
    <mergeCell ref="A26:J26"/>
    <mergeCell ref="A27:J27"/>
    <mergeCell ref="A28:J28"/>
    <mergeCell ref="A29:J29"/>
    <mergeCell ref="A30:J30"/>
    <mergeCell ref="A21:N21"/>
    <mergeCell ref="A22:B22"/>
    <mergeCell ref="C22:J22"/>
    <mergeCell ref="A23:B23"/>
    <mergeCell ref="C23:J23"/>
    <mergeCell ref="A24:J24"/>
    <mergeCell ref="A15:B15"/>
    <mergeCell ref="C15:J15"/>
    <mergeCell ref="A16:J16"/>
    <mergeCell ref="A17:J17"/>
    <mergeCell ref="A19:J19"/>
    <mergeCell ref="A20:J20"/>
    <mergeCell ref="A12:B12"/>
    <mergeCell ref="C12:J12"/>
    <mergeCell ref="A13:B13"/>
    <mergeCell ref="C13:J13"/>
    <mergeCell ref="A14:B14"/>
    <mergeCell ref="C14:J14"/>
    <mergeCell ref="A7:J7"/>
    <mergeCell ref="A8:N8"/>
    <mergeCell ref="A9:B9"/>
    <mergeCell ref="C9:J9"/>
    <mergeCell ref="A11:B11"/>
    <mergeCell ref="C11:J11"/>
    <mergeCell ref="F1:J1"/>
    <mergeCell ref="T1:V1"/>
    <mergeCell ref="F2:J2"/>
    <mergeCell ref="A4:N4"/>
    <mergeCell ref="A5:N5"/>
    <mergeCell ref="A6:J6"/>
    <mergeCell ref="K6:L6"/>
    <mergeCell ref="M6:N6"/>
  </mergeCells>
  <dataValidations count="2">
    <dataValidation type="list" allowBlank="1" showInputMessage="1" showErrorMessage="1" sqref="A3" xr:uid="{4F4E85B9-1D47-49A9-9057-0F3774962B6D}">
      <formula1>PERIODOS</formula1>
    </dataValidation>
    <dataValidation type="list" allowBlank="1" showInputMessage="1" showErrorMessage="1" sqref="B3" xr:uid="{0CA0B104-A3DC-4C0B-8C7F-7429D0513719}">
      <formula1>INDIRECT(SUBSTITUTE(A3, "","_"))</formula1>
    </dataValidation>
  </dataValidations>
  <pageMargins left="0.25" right="0.25" top="0.75" bottom="0.75" header="0.3" footer="0.3"/>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63DDCA0-94D6-4CD5-A72E-D57E7F587835}">
          <x14:formula1>
            <xm:f>TABLAS!$CB$2:$CB$9</xm:f>
          </x14:formula1>
          <xm:sqref>B2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A7436-23A3-4F03-A2E1-F3D33A31F768}">
  <sheetPr codeName="Hoja9">
    <pageSetUpPr fitToPage="1"/>
  </sheetPr>
  <dimension ref="A1:AZ5"/>
  <sheetViews>
    <sheetView showGridLines="0" workbookViewId="0">
      <selection activeCell="J11" sqref="J11"/>
    </sheetView>
  </sheetViews>
  <sheetFormatPr baseColWidth="10" defaultRowHeight="15" x14ac:dyDescent="0.25"/>
  <cols>
    <col min="1" max="1" width="19.7109375" customWidth="1"/>
    <col min="2" max="2" width="8.42578125" customWidth="1"/>
    <col min="3" max="3" width="8.28515625" bestFit="1" customWidth="1"/>
    <col min="4" max="4" width="10" bestFit="1" customWidth="1"/>
    <col min="5" max="5" width="10.7109375" bestFit="1" customWidth="1"/>
    <col min="6" max="6" width="7.85546875" bestFit="1" customWidth="1"/>
    <col min="7" max="7" width="6.42578125" bestFit="1" customWidth="1"/>
    <col min="8" max="8" width="7.85546875" bestFit="1" customWidth="1"/>
    <col min="9" max="9" width="6.42578125" bestFit="1" customWidth="1"/>
    <col min="10" max="10" width="8.28515625" bestFit="1" customWidth="1"/>
    <col min="11" max="11" width="6.5703125" bestFit="1" customWidth="1"/>
    <col min="12" max="12" width="5.42578125" bestFit="1" customWidth="1"/>
    <col min="13" max="13" width="4.5703125" bestFit="1" customWidth="1"/>
    <col min="14" max="14" width="7.42578125" bestFit="1" customWidth="1"/>
    <col min="15" max="16" width="4.5703125" bestFit="1" customWidth="1"/>
    <col min="17" max="18" width="12.5703125" bestFit="1" customWidth="1"/>
    <col min="19" max="19" width="18.140625" bestFit="1" customWidth="1"/>
    <col min="20" max="20" width="17.42578125" bestFit="1" customWidth="1"/>
  </cols>
  <sheetData>
    <row r="1" spans="1:52" ht="20.25" thickBot="1" x14ac:dyDescent="0.35">
      <c r="A1" s="712" t="s">
        <v>1725</v>
      </c>
      <c r="B1" s="712"/>
      <c r="C1" s="712"/>
      <c r="D1" s="712"/>
      <c r="E1" s="712"/>
      <c r="F1" s="712"/>
      <c r="G1" s="712"/>
      <c r="H1" s="712"/>
      <c r="I1" s="712"/>
      <c r="J1" s="712"/>
      <c r="K1" s="712"/>
      <c r="L1" s="712"/>
      <c r="M1" s="712"/>
      <c r="N1" s="712"/>
      <c r="O1" s="712"/>
      <c r="P1" s="712"/>
    </row>
    <row r="2" spans="1:52" ht="18.75" thickTop="1" thickBot="1" x14ac:dyDescent="0.35">
      <c r="A2" s="713" t="str">
        <f>"Correspondiente al mes de "&amp;MID(MESATS,4,15) &amp; " año "&amp;ANO</f>
        <v>Correspondiente al mes de Septiembre año 2024</v>
      </c>
      <c r="B2" s="714"/>
      <c r="C2" s="714"/>
      <c r="D2" s="714"/>
      <c r="E2" s="714"/>
      <c r="F2" s="714"/>
      <c r="G2" s="714"/>
      <c r="H2" s="714"/>
      <c r="I2" s="714"/>
      <c r="J2" s="714"/>
      <c r="K2" s="714"/>
      <c r="L2" s="714"/>
      <c r="M2" s="714"/>
      <c r="N2" s="714"/>
      <c r="O2" s="714"/>
      <c r="P2" s="714"/>
    </row>
    <row r="3" spans="1:52" ht="15.75" thickTop="1" x14ac:dyDescent="0.25">
      <c r="A3" s="152"/>
      <c r="B3" s="152"/>
      <c r="C3" s="152"/>
      <c r="D3" s="152"/>
      <c r="E3" s="154"/>
      <c r="F3" s="155"/>
      <c r="G3" s="155"/>
      <c r="H3" s="156"/>
      <c r="I3" s="156"/>
      <c r="J3" s="155"/>
      <c r="K3" s="156"/>
      <c r="L3" s="156"/>
      <c r="M3" s="155"/>
      <c r="N3" s="155"/>
      <c r="O3" s="715"/>
      <c r="P3" s="715"/>
    </row>
    <row r="5" spans="1:52" s="716" customFormat="1"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row>
  </sheetData>
  <autoFilter ref="A1:P1158" xr:uid="{00000000-0009-0000-0000-000012000000}"/>
  <pageMargins left="0.25" right="0.25" top="0.75" bottom="0.75" header="0.3" footer="0.3"/>
  <pageSetup scale="8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BFD97-9584-4078-87D7-DF3E07B816E4}">
  <sheetPr codeName="Hoja23">
    <tabColor theme="8" tint="0.39997558519241921"/>
    <pageSetUpPr fitToPage="1"/>
  </sheetPr>
  <dimension ref="A1:BH29"/>
  <sheetViews>
    <sheetView showGridLines="0" zoomScale="90" zoomScaleNormal="90" workbookViewId="0">
      <selection activeCell="O12" sqref="O12"/>
    </sheetView>
  </sheetViews>
  <sheetFormatPr baseColWidth="10" defaultColWidth="11.5703125" defaultRowHeight="15" outlineLevelCol="1" x14ac:dyDescent="0.25"/>
  <cols>
    <col min="1" max="1" width="8" style="145" customWidth="1"/>
    <col min="2" max="2" width="11.5703125" style="103" bestFit="1" customWidth="1"/>
    <col min="3" max="3" width="11.85546875" style="743" bestFit="1" customWidth="1"/>
    <col min="4" max="4" width="11.7109375" style="454" customWidth="1"/>
    <col min="5" max="5" width="10.5703125" style="454" bestFit="1" customWidth="1"/>
    <col min="6" max="6" width="8.140625" style="454" customWidth="1"/>
    <col min="7" max="7" width="11.7109375" style="454" customWidth="1"/>
    <col min="8" max="8" width="11.7109375" style="454" customWidth="1" outlineLevel="1"/>
    <col min="9" max="9" width="10.42578125" style="258" bestFit="1" customWidth="1" outlineLevel="1"/>
    <col min="10" max="10" width="12.28515625" style="258" customWidth="1"/>
    <col min="11" max="11" width="10.28515625" style="445" customWidth="1"/>
    <col min="12" max="12" width="13" style="445" customWidth="1"/>
    <col min="13" max="13" width="13.85546875" style="445" customWidth="1"/>
    <col min="14" max="14" width="8.85546875" style="445" customWidth="1" outlineLevel="1"/>
    <col min="15" max="15" width="8.7109375" style="445" customWidth="1" outlineLevel="1"/>
    <col min="16" max="16" width="12.42578125" style="445" customWidth="1"/>
    <col min="17" max="17" width="6.85546875" style="724" customWidth="1" outlineLevel="1"/>
    <col min="18" max="18" width="13.42578125" style="724" customWidth="1" outlineLevel="1"/>
    <col min="19" max="19" width="13.28515625" style="724" customWidth="1"/>
    <col min="20" max="20" width="11" style="724" customWidth="1" outlineLevel="1"/>
    <col min="21" max="21" width="10" style="724" customWidth="1" outlineLevel="1"/>
    <col min="22" max="22" width="13" customWidth="1"/>
    <col min="23" max="38" width="14.28515625" style="724" customWidth="1"/>
    <col min="39" max="53" width="14.28515625" customWidth="1"/>
  </cols>
  <sheetData>
    <row r="1" spans="1:60" s="230" customFormat="1" ht="15.75" x14ac:dyDescent="0.25">
      <c r="A1" s="717" t="s">
        <v>1726</v>
      </c>
      <c r="B1" s="718" t="s">
        <v>1727</v>
      </c>
      <c r="C1" s="719"/>
      <c r="D1" s="720"/>
      <c r="E1" s="720"/>
      <c r="F1" s="721"/>
      <c r="G1" s="721"/>
      <c r="H1" s="721"/>
      <c r="I1" s="722"/>
      <c r="J1" s="722"/>
      <c r="K1" s="723"/>
      <c r="L1" s="723"/>
      <c r="M1" s="723"/>
      <c r="N1" s="723"/>
      <c r="O1" s="723"/>
      <c r="P1" s="723"/>
      <c r="Q1" s="722"/>
      <c r="R1" s="724"/>
      <c r="S1" s="724"/>
      <c r="T1" s="724"/>
      <c r="U1" s="724"/>
      <c r="V1"/>
      <c r="W1" s="724"/>
      <c r="X1" s="724"/>
      <c r="Y1" s="724"/>
      <c r="Z1" s="724"/>
      <c r="AA1" s="724"/>
      <c r="AB1" s="724"/>
      <c r="AC1" s="724"/>
      <c r="AD1" s="724"/>
      <c r="AE1" s="724"/>
      <c r="AF1" s="724"/>
      <c r="AG1" s="724"/>
      <c r="AH1" s="724"/>
      <c r="AI1" s="724"/>
      <c r="AJ1" s="724"/>
      <c r="AK1" s="724"/>
      <c r="AL1" s="724"/>
      <c r="AQ1" s="725"/>
      <c r="AR1" s="725"/>
      <c r="AS1" s="725"/>
      <c r="AT1" s="726"/>
      <c r="AU1" s="726"/>
      <c r="AV1" s="726"/>
      <c r="AW1" s="726"/>
      <c r="AX1" s="726"/>
      <c r="AY1" s="726"/>
      <c r="AZ1" s="726"/>
      <c r="BA1" s="726"/>
    </row>
    <row r="2" spans="1:60" s="230" customFormat="1" ht="15.75" x14ac:dyDescent="0.25">
      <c r="A2" s="717" t="s">
        <v>1728</v>
      </c>
      <c r="B2" s="718" t="s">
        <v>1727</v>
      </c>
      <c r="C2" s="719"/>
      <c r="D2" s="720"/>
      <c r="E2" s="720"/>
      <c r="F2" s="721"/>
      <c r="G2" s="721"/>
      <c r="H2" s="721"/>
      <c r="I2" s="722"/>
      <c r="J2" s="722"/>
      <c r="K2" s="723"/>
      <c r="L2" s="723"/>
      <c r="M2" s="723"/>
      <c r="N2" s="723"/>
      <c r="O2" s="723"/>
      <c r="P2" s="723"/>
      <c r="Q2" s="722"/>
      <c r="R2" s="724"/>
      <c r="S2" s="724"/>
      <c r="T2" s="724"/>
      <c r="U2" s="724"/>
      <c r="V2"/>
      <c r="W2" s="724"/>
      <c r="X2" s="724"/>
      <c r="Y2" s="724"/>
      <c r="Z2" s="724"/>
      <c r="AA2" s="724"/>
      <c r="AB2" s="724"/>
      <c r="AC2" s="724"/>
      <c r="AD2" s="724"/>
      <c r="AE2" s="724"/>
      <c r="AF2" s="724"/>
      <c r="AG2" s="724"/>
      <c r="AH2" s="724"/>
      <c r="AI2" s="724"/>
      <c r="AJ2" s="724"/>
      <c r="AK2" s="724"/>
      <c r="AL2" s="724"/>
      <c r="AQ2" s="725"/>
      <c r="AR2" s="725"/>
      <c r="AS2" s="725"/>
      <c r="AT2" s="726"/>
      <c r="AU2" s="726"/>
      <c r="AV2" s="726"/>
      <c r="AW2" s="726"/>
      <c r="AX2" s="726"/>
      <c r="AY2" s="726"/>
      <c r="AZ2" s="726"/>
      <c r="BA2" s="726"/>
    </row>
    <row r="3" spans="1:60" s="230" customFormat="1" ht="15.75" x14ac:dyDescent="0.25">
      <c r="A3" s="717" t="s">
        <v>1729</v>
      </c>
      <c r="B3" s="718" t="s">
        <v>1727</v>
      </c>
      <c r="C3" s="719"/>
      <c r="D3" s="720"/>
      <c r="E3" s="720"/>
      <c r="F3" s="721"/>
      <c r="G3" s="721"/>
      <c r="H3" s="721"/>
      <c r="I3" s="723"/>
      <c r="J3" s="722"/>
      <c r="K3" s="723"/>
      <c r="L3" s="723"/>
      <c r="M3" s="723"/>
      <c r="N3" s="723"/>
      <c r="O3" s="723"/>
      <c r="P3" s="723"/>
      <c r="Q3" s="722"/>
      <c r="R3" s="724"/>
      <c r="S3" s="724"/>
      <c r="T3" s="724"/>
      <c r="U3" s="724"/>
      <c r="V3"/>
      <c r="W3" s="724"/>
      <c r="X3" s="724"/>
      <c r="Y3" s="724"/>
      <c r="Z3" s="724"/>
      <c r="AA3" s="724"/>
      <c r="AB3" s="724"/>
      <c r="AC3" s="724"/>
      <c r="AD3" s="724"/>
      <c r="AE3" s="724"/>
      <c r="AF3" s="724"/>
      <c r="AG3" s="724"/>
      <c r="AH3" s="724"/>
      <c r="AI3" s="724"/>
      <c r="AJ3" s="724"/>
      <c r="AK3" s="724"/>
      <c r="AL3" s="724"/>
      <c r="AQ3" s="725"/>
      <c r="AR3" s="725"/>
      <c r="AS3" s="725"/>
      <c r="AT3" s="726"/>
      <c r="AU3" s="726"/>
      <c r="AV3" s="726"/>
      <c r="AW3" s="726"/>
      <c r="AX3" s="726"/>
      <c r="AY3" s="726"/>
      <c r="AZ3" s="726"/>
      <c r="BA3" s="726"/>
    </row>
    <row r="4" spans="1:60" s="230" customFormat="1" ht="15.75" x14ac:dyDescent="0.25">
      <c r="A4" s="717" t="s">
        <v>1730</v>
      </c>
      <c r="B4" s="718" t="s">
        <v>1727</v>
      </c>
      <c r="C4" s="719"/>
      <c r="D4" s="720"/>
      <c r="E4" s="720"/>
      <c r="F4" s="727"/>
      <c r="G4" s="727"/>
      <c r="H4" s="721"/>
      <c r="I4" s="722"/>
      <c r="J4" s="722"/>
      <c r="K4" s="723"/>
      <c r="L4" s="723"/>
      <c r="M4" s="723"/>
      <c r="N4" s="723"/>
      <c r="O4" s="723"/>
      <c r="P4" s="723"/>
      <c r="Q4" s="722"/>
      <c r="R4" s="724"/>
      <c r="S4" s="724"/>
      <c r="T4" s="724"/>
      <c r="U4" s="724"/>
      <c r="V4"/>
      <c r="W4" s="724"/>
      <c r="X4" s="724"/>
      <c r="Y4" s="724"/>
      <c r="Z4" s="724"/>
      <c r="AA4" s="724"/>
      <c r="AB4" s="724"/>
      <c r="AC4" s="724"/>
      <c r="AD4" s="724"/>
      <c r="AE4" s="724"/>
      <c r="AF4" s="724"/>
      <c r="AG4" s="724"/>
      <c r="AH4" s="724"/>
      <c r="AI4" s="724"/>
      <c r="AJ4" s="724"/>
      <c r="AK4" s="724"/>
      <c r="AL4" s="724"/>
      <c r="AQ4" s="725"/>
      <c r="AR4" s="725"/>
      <c r="AS4" s="725"/>
      <c r="AT4" s="726"/>
      <c r="AU4" s="726"/>
      <c r="AV4" s="726"/>
      <c r="AW4" s="726"/>
      <c r="AX4" s="726"/>
      <c r="AY4" s="726"/>
      <c r="AZ4" s="726"/>
      <c r="BA4" s="726"/>
    </row>
    <row r="5" spans="1:60" s="230" customFormat="1" ht="15" customHeight="1" x14ac:dyDescent="0.25">
      <c r="A5" s="728"/>
      <c r="B5" s="729"/>
      <c r="C5" s="727"/>
      <c r="D5" s="720"/>
      <c r="E5" s="720"/>
      <c r="F5" s="727"/>
      <c r="G5" s="727"/>
      <c r="H5" s="727"/>
      <c r="I5" s="727"/>
      <c r="J5" s="727"/>
      <c r="K5" s="723"/>
      <c r="L5" s="723"/>
      <c r="M5" s="723"/>
      <c r="N5" s="723"/>
      <c r="O5" s="723"/>
      <c r="P5" s="723"/>
      <c r="Q5" s="722"/>
      <c r="R5" s="724"/>
      <c r="S5" s="724"/>
      <c r="T5" s="724"/>
      <c r="U5" s="724"/>
      <c r="V5"/>
      <c r="W5" s="724"/>
      <c r="X5" s="724"/>
      <c r="Y5" s="724"/>
      <c r="Z5" s="724"/>
      <c r="AA5" s="724"/>
      <c r="AB5" s="724"/>
      <c r="AC5" s="724"/>
      <c r="AD5" s="724"/>
      <c r="AE5" s="724"/>
      <c r="AF5" s="724"/>
      <c r="AG5" s="724"/>
      <c r="AH5" s="724"/>
      <c r="AI5" s="724"/>
      <c r="AJ5" s="724"/>
      <c r="AK5" s="724"/>
      <c r="AL5" s="724"/>
      <c r="AQ5" s="725"/>
      <c r="AR5" s="725"/>
      <c r="AS5" s="725"/>
      <c r="AT5" s="726"/>
      <c r="AU5" s="726"/>
      <c r="AV5" s="726"/>
      <c r="AW5" s="726"/>
      <c r="AX5" s="726"/>
      <c r="AY5" s="726"/>
      <c r="AZ5" s="726"/>
      <c r="BA5" s="726"/>
    </row>
    <row r="6" spans="1:60" s="230" customFormat="1" ht="13.15" customHeight="1" x14ac:dyDescent="0.25">
      <c r="A6" s="727"/>
      <c r="B6" s="730"/>
      <c r="C6" s="727"/>
      <c r="D6" s="720"/>
      <c r="E6" s="720"/>
      <c r="F6" s="727"/>
      <c r="G6" s="727"/>
      <c r="H6" s="727"/>
      <c r="I6" s="727"/>
      <c r="J6" s="727"/>
      <c r="K6" s="723"/>
      <c r="L6" s="723"/>
      <c r="M6" s="723"/>
      <c r="N6" s="723"/>
      <c r="O6" s="723"/>
      <c r="P6" s="723"/>
      <c r="Q6" s="722"/>
      <c r="R6" s="724"/>
      <c r="S6" s="724"/>
      <c r="T6" s="724"/>
      <c r="U6" s="724"/>
      <c r="V6"/>
      <c r="W6" s="724"/>
      <c r="X6" s="724"/>
      <c r="Y6" s="724"/>
      <c r="Z6" s="724"/>
      <c r="AA6" s="724"/>
      <c r="AB6" s="724"/>
      <c r="AC6" s="724"/>
      <c r="AD6" s="724"/>
      <c r="AE6" s="724"/>
      <c r="AF6" s="724"/>
      <c r="AG6" s="724"/>
      <c r="AH6" s="724"/>
      <c r="AI6" s="724"/>
      <c r="AJ6" s="724"/>
      <c r="AK6" s="724"/>
      <c r="AL6" s="724"/>
      <c r="AQ6" s="725"/>
      <c r="AR6" s="725"/>
      <c r="AS6" s="725"/>
      <c r="AT6" s="726"/>
      <c r="AU6" s="726"/>
      <c r="AV6" s="726"/>
      <c r="AW6" s="726"/>
      <c r="AX6" s="726"/>
      <c r="AY6" s="726"/>
      <c r="AZ6" s="726"/>
      <c r="BA6" s="726"/>
    </row>
    <row r="7" spans="1:60" s="230" customFormat="1" ht="15.75" x14ac:dyDescent="0.25">
      <c r="A7" s="727"/>
      <c r="B7" s="731"/>
      <c r="C7" s="732"/>
      <c r="D7" s="720"/>
      <c r="E7" s="720"/>
      <c r="F7" s="727"/>
      <c r="G7" s="727"/>
      <c r="H7" s="733"/>
      <c r="I7" s="722"/>
      <c r="J7" s="722"/>
      <c r="K7" s="723"/>
      <c r="L7" s="723"/>
      <c r="M7" s="723"/>
      <c r="N7" s="723"/>
      <c r="O7" s="723"/>
      <c r="P7" s="723"/>
      <c r="Q7" s="722"/>
      <c r="R7" s="724"/>
      <c r="S7" s="724"/>
      <c r="T7" s="724"/>
      <c r="U7" s="724"/>
      <c r="V7"/>
      <c r="W7" s="724"/>
      <c r="X7" s="724"/>
      <c r="Y7" s="724"/>
      <c r="Z7" s="724"/>
      <c r="AA7" s="724"/>
      <c r="AB7" s="724"/>
      <c r="AC7" s="724"/>
      <c r="AD7" s="724"/>
      <c r="AE7" s="724"/>
      <c r="AF7" s="724"/>
      <c r="AG7" s="724"/>
      <c r="AH7" s="724"/>
      <c r="AI7" s="724"/>
      <c r="AJ7" s="724"/>
      <c r="AK7" s="724"/>
      <c r="AL7" s="724"/>
      <c r="AQ7" s="725"/>
      <c r="AR7" s="725"/>
      <c r="AS7" s="725"/>
      <c r="AT7" s="726"/>
      <c r="AU7" s="726"/>
      <c r="AV7" s="726"/>
      <c r="AW7" s="726"/>
      <c r="AX7" s="726"/>
      <c r="AY7" s="726"/>
      <c r="AZ7" s="726"/>
      <c r="BA7" s="726"/>
    </row>
    <row r="8" spans="1:60" s="230" customFormat="1" ht="25.5" customHeight="1" x14ac:dyDescent="0.25">
      <c r="A8" s="734" t="s">
        <v>1731</v>
      </c>
      <c r="B8" s="735"/>
      <c r="C8" s="735"/>
      <c r="D8" s="735"/>
      <c r="E8" s="735"/>
      <c r="F8" s="735"/>
      <c r="G8" s="735"/>
      <c r="H8" s="735"/>
      <c r="I8" s="735"/>
      <c r="J8" s="735"/>
      <c r="K8" s="735"/>
      <c r="L8" s="735"/>
      <c r="M8" s="735"/>
      <c r="N8" s="735"/>
      <c r="O8" s="735"/>
      <c r="P8" s="735"/>
      <c r="Q8" s="735"/>
      <c r="R8" s="735"/>
      <c r="S8" s="735"/>
      <c r="T8" s="735"/>
      <c r="U8" s="735"/>
      <c r="V8" s="736"/>
      <c r="W8" s="724"/>
      <c r="X8" s="724" t="s">
        <v>1732</v>
      </c>
      <c r="Y8" s="724"/>
      <c r="Z8"/>
      <c r="AA8" s="724"/>
      <c r="AB8" s="724"/>
      <c r="AC8" s="724"/>
      <c r="AD8" s="724"/>
      <c r="AE8" s="724"/>
      <c r="AF8" s="724"/>
      <c r="AG8" s="724"/>
      <c r="AH8" s="724"/>
      <c r="AI8" s="724"/>
      <c r="AJ8" s="724"/>
      <c r="AK8" s="724"/>
      <c r="AL8" s="724"/>
      <c r="AM8" s="724"/>
      <c r="AN8" s="724"/>
      <c r="AO8" s="724"/>
      <c r="AP8" s="724"/>
      <c r="AU8" s="725"/>
      <c r="AV8" s="725"/>
      <c r="AW8" s="725"/>
      <c r="AX8" s="726"/>
      <c r="AY8" s="726"/>
      <c r="AZ8" s="726"/>
      <c r="BA8" s="726"/>
      <c r="BB8" s="726"/>
      <c r="BC8" s="726"/>
      <c r="BD8" s="726"/>
      <c r="BE8" s="726"/>
    </row>
    <row r="9" spans="1:60" s="230" customFormat="1" ht="63.75" thickBot="1" x14ac:dyDescent="0.3">
      <c r="A9" s="737" t="s">
        <v>1733</v>
      </c>
      <c r="B9" s="737" t="s">
        <v>1294</v>
      </c>
      <c r="C9" s="737" t="s">
        <v>1734</v>
      </c>
      <c r="D9" s="737" t="s">
        <v>1735</v>
      </c>
      <c r="E9" s="737" t="s">
        <v>1736</v>
      </c>
      <c r="F9" s="737" t="s">
        <v>1737</v>
      </c>
      <c r="G9" s="737" t="s">
        <v>1738</v>
      </c>
      <c r="H9" s="737" t="s">
        <v>1739</v>
      </c>
      <c r="I9" s="737" t="s">
        <v>1740</v>
      </c>
      <c r="J9" s="737" t="s">
        <v>1741</v>
      </c>
      <c r="K9" s="737" t="s">
        <v>1742</v>
      </c>
      <c r="L9" s="737" t="s">
        <v>1743</v>
      </c>
      <c r="M9" s="737" t="s">
        <v>1744</v>
      </c>
      <c r="N9" s="737" t="s">
        <v>1745</v>
      </c>
      <c r="O9" s="737" t="s">
        <v>1746</v>
      </c>
      <c r="P9" s="737" t="s">
        <v>1747</v>
      </c>
      <c r="Q9" s="737" t="s">
        <v>1302</v>
      </c>
      <c r="R9" s="737" t="s">
        <v>1748</v>
      </c>
      <c r="S9" s="737" t="s">
        <v>1749</v>
      </c>
      <c r="T9" s="737" t="s">
        <v>1750</v>
      </c>
      <c r="U9" s="737" t="s">
        <v>1751</v>
      </c>
      <c r="V9" s="737" t="s">
        <v>1752</v>
      </c>
      <c r="W9" s="445"/>
      <c r="X9" s="724"/>
      <c r="Y9" s="724"/>
      <c r="Z9"/>
      <c r="AA9" s="724"/>
      <c r="AB9" s="724"/>
      <c r="AC9" s="724"/>
      <c r="AD9" s="724"/>
      <c r="AE9" s="724"/>
      <c r="AF9" s="724"/>
      <c r="AG9" s="724"/>
      <c r="AH9" s="724"/>
      <c r="AI9" s="724"/>
      <c r="AJ9" s="724"/>
      <c r="AK9" s="724"/>
      <c r="AL9" s="724"/>
      <c r="AM9" s="724"/>
      <c r="AN9" s="724"/>
      <c r="AO9" s="724"/>
      <c r="AP9" s="724"/>
      <c r="AQ9" s="724"/>
      <c r="AR9" s="724"/>
      <c r="AS9" s="724"/>
      <c r="AX9" s="725"/>
      <c r="AY9" s="725"/>
      <c r="AZ9" s="725"/>
      <c r="BA9" s="726"/>
      <c r="BB9" s="726"/>
      <c r="BC9" s="726"/>
      <c r="BD9" s="726"/>
      <c r="BE9" s="726"/>
      <c r="BF9" s="726"/>
      <c r="BG9" s="726"/>
      <c r="BH9" s="726"/>
    </row>
    <row r="10" spans="1:60" ht="32.450000000000003" customHeight="1" thickBot="1" x14ac:dyDescent="0.3">
      <c r="A10" s="738">
        <f>COUNTIFS(FAC!B:B,IF($B$3="Todo","*",$B$3),FAC!E:E,IF($B$4="Todo","*",$B$4),FAC!K:K,"&gt;="&amp;IF($B$1="Todo","01/01/2000",$B$1),FAC!K:K,"&lt;="&amp;IF($B$2="Todo","31/12/2050",$B$2))</f>
        <v>5</v>
      </c>
      <c r="B10" s="739">
        <f>SUMIFS(FAC!O:O,FAC!B:B,IF($B$3="Todo","*",$B$3),FAC!E:E,IF($B$4="Todo","*",$B$4),FAC!K:K,"&gt;="&amp;IF($B$1="Todo","01/01/2000",$B$1),FAC!K:K,"&lt;="&amp;IF($B$2="Todo","31/12/2050",$B$2))</f>
        <v>19.32</v>
      </c>
      <c r="C10" s="739">
        <f>SUMIFS(FAC!P:P,FAC!B:B,IF($B$3="Todo","*",$B$3),FAC!E:E,IF($B$4="Todo","*",$B$4),FAC!K:K,"&gt;="&amp;IF($B$1="Todo","01/01/2000",$B$1),FAC!K:K,"&lt;="&amp;IF($B$2="Todo","31/12/2050",$B$2))</f>
        <v>22.32</v>
      </c>
      <c r="D10" s="739">
        <f>SUMIFS(FAC!Q:Q,FAC!B:B,IF($B$3="Todo","*",$B$3),FAC!E:E,IF($B$4="Todo","*",$B$4),FAC!K:K,"&gt;="&amp;IF($B$1="Todo","01/01/2000",$B$1),FAC!K:K,"&lt;="&amp;IF($B$2="Todo","31/12/2050",$B$2))</f>
        <v>43.76</v>
      </c>
      <c r="E10" s="739">
        <f>SUMIFS(FAC!R:R,FAC!B:B,IF($B$3="Todo","*",$B$3),FAC!E:E,IF($B$4="Todo","*",$B$4),FAC!K:K,"&gt;="&amp;IF($B$1="Todo","01/01/2000",$B$1),FAC!K:K,"&lt;="&amp;IF($B$2="Todo","31/12/2050",$B$2))</f>
        <v>5.44</v>
      </c>
      <c r="F10" s="739">
        <f>SUMIFS(FAC!S:S,FAC!B:B,IF($B$3="Todo","*",$B$3),FAC!E:E,IF($B$4="Todo","*",$B$4),FAC!K:K,"&gt;="&amp;IF($B$1="Todo","01/01/2000",$B$1),FAC!K:K,"&lt;="&amp;IF($B$2="Todo","31/12/2050",$B$2))</f>
        <v>8.44</v>
      </c>
      <c r="G10" s="739">
        <f>SUMIFS(FAC!T:T,FAC!B:B,IF($B$3="Todo","*",$B$3),FAC!E:E,IF($B$4="Todo","*",$B$4),FAC!K:K,"&gt;="&amp;IF($B$1="Todo","01/01/2000",$B$1),FAC!K:K,"&lt;="&amp;IF($B$2="Todo","31/12/2050",$B$2))</f>
        <v>12.44</v>
      </c>
      <c r="H10" s="739">
        <f>SUMIFS(FAC!U:U,FAC!B:B,IF($B$3="Todo","*",$B$3),FAC!E:E,IF($B$4="Todo","*",$B$4),FAC!K:K,"&gt;="&amp;IF($B$1="Todo","01/01/2000",$B$1),FAC!K:K,"&lt;="&amp;IF($B$2="Todo","31/12/2050",$B$2))</f>
        <v>13.44</v>
      </c>
      <c r="I10" s="739">
        <f>SUMIFS(FAC!V:V,FAC!B:B,IF($B$3="Todo","*",$B$3),FAC!E:E,IF($B$4="Todo","*",$B$4),FAC!K:K,"&gt;="&amp;IF($B$1="Todo","01/01/2000",$B$1),FAC!K:K,"&lt;="&amp;IF($B$2="Todo","31/12/2050",$B$2))</f>
        <v>0</v>
      </c>
      <c r="J10" s="739">
        <f>SUMIFS(FAC!W:W,FAC!B:B,IF($B$3="Todo","*",$B$3),FAC!E:E,IF($B$4="Todo","*",$B$4),FAC!K:K,"&gt;="&amp;IF($B$1="Todo","01/01/2000",$B$1),FAC!K:K,"&lt;="&amp;IF($B$2="Todo","31/12/2050",$B$2))</f>
        <v>15.44</v>
      </c>
      <c r="K10" s="739">
        <f>SUMIFS(FAC!X:X,FAC!B:B,IF($B$3="Todo","*",$B$3),FAC!E:E,IF($B$4="Todo","*",$B$4),FAC!K:K,"&gt;="&amp;IF($B$1="Todo","01/01/2000",$B$1),FAC!K:K,"&lt;="&amp;IF($B$2="Todo","31/12/2050",$B$2))</f>
        <v>50.52</v>
      </c>
      <c r="L10" s="739">
        <f>SUMIFS(FAC!Y:Y,FAC!B:B,IF($B$3="Todo","*",$B$3),FAC!E:E,IF($B$4="Todo","*",$B$4),FAC!K:K,"&gt;="&amp;IF($B$1="Todo","01/01/2000",$B$1),FAC!K:K,"&lt;="&amp;IF($B$2="Todo","31/12/2050",$B$2))</f>
        <v>50.98</v>
      </c>
      <c r="M10" s="739">
        <f>SUMIFS(FAC!Z:Z,FAC!B:B,IF($B$3="Todo","*",$B$3),FAC!E:E,IF($B$4="Todo","*",$B$4),FAC!K:K,"&gt;="&amp;IF($B$1="Todo","01/01/2000",$B$1),FAC!K:K,"&lt;="&amp;IF($B$2="Todo","31/12/2050",$B$2))</f>
        <v>51.28</v>
      </c>
      <c r="N10" s="739">
        <f>SUMIFS(FAC!AA:AA,FAC!B:B,IF($B$3="Todo","*",$B$3),FAC!E:E,IF($B$4="Todo","*",$B$4),FAC!K:K,"&gt;="&amp;IF($B$1="Todo","01/01/2000",$B$1),FAC!K:K,"&lt;="&amp;IF($B$2="Todo","31/12/2050",$B$2))</f>
        <v>51.32</v>
      </c>
      <c r="O10" s="739">
        <f>SUMIFS(FAC!AB:AB,FAC!B:B,IF($B$3="Todo","*",$B$3),FAC!E:E,IF($B$4="Todo","*",$B$4),FAC!K:K,"&gt;="&amp;IF($B$1="Todo","01/01/2000",$B$1),FAC!K:K,"&lt;="&amp;IF($B$2="Todo","31/12/2050",$B$2))</f>
        <v>0</v>
      </c>
      <c r="P10" s="739">
        <f>SUMIFS(FAC!AC:AC,FAC!B:B,IF($B$3="Todo","*",$B$3),FAC!E:E,IF($B$4="Todo","*",$B$4),FAC!K:K,"&gt;="&amp;IF($B$1="Todo","01/01/2000",$B$1),FAC!K:K,"&lt;="&amp;IF($B$2="Todo","31/12/2050",$B$2))</f>
        <v>51.52</v>
      </c>
      <c r="Q10" s="739">
        <f>SUMIFS(FAC!AD:AD,FAC!B:B,IF($B$3="Todo","*",$B$3),FAC!E:E,IF($B$4="Todo","*",$B$4),FAC!K:K,"&gt;="&amp;IF($B$1="Todo","01/01/2000",$B$1),FAC!K:K,"&lt;="&amp;IF($B$2="Todo","31/12/2050",$B$2))</f>
        <v>0</v>
      </c>
      <c r="R10" s="739">
        <f>SUMIFS(FAC!AE:AE,FAC!B:B,IF($B$3="Todo","*",$B$3),FAC!E:E,IF($B$4="Todo","*",$B$4),FAC!K:K,"&gt;="&amp;IF($B$1="Todo","01/01/2000",$B$1),FAC!K:K,"&lt;="&amp;IF($B$2="Todo","31/12/2050",$B$2))</f>
        <v>0</v>
      </c>
      <c r="S10" s="739">
        <f>SUMIFS(FAC!AF:AF,FAC!B:B,IF($B$3="Todo","*",$B$3),FAC!E:E,IF($B$4="Todo","*",$B$4),FAC!K:K,"&gt;="&amp;IF($B$1="Todo","01/01/2000",$B$1),FAC!K:K,"&lt;="&amp;IF($B$2="Todo","31/12/2050",$B$2))</f>
        <v>63.76</v>
      </c>
      <c r="T10" s="739">
        <f>SUMIFS(FAC!AG:AG,FAC!B:B,IF($B$3="Todo","*",$B$3),FAC!E:E,IF($B$4="Todo","*",$B$4),FAC!K:K,"&gt;="&amp;IF($B$1="Todo","01/01/2000",$B$1),FAC!K:K,"&lt;="&amp;IF($B$2="Todo","31/12/2050",$B$2))</f>
        <v>9</v>
      </c>
      <c r="U10" s="739">
        <f>SUMIFS(FAC!AH:AH,FAC!B:B,IF($B$3="Todo","*",$B$3),FAC!E:E,IF($B$4="Todo","*",$B$4),FAC!K:K,"&gt;="&amp;IF($B$1="Todo","01/01/2000",$B$1),FAC!K:K,"&lt;="&amp;IF($B$2="Todo","31/12/2050",$B$2))</f>
        <v>5</v>
      </c>
      <c r="V10" s="739">
        <f>SUMIFS(FAC!AI:AI,FAC!B:B,IF($B$3="Todo","*",$B$3),FAC!E:E,IF($B$4="Todo","*",$B$4),FAC!K:K,"&gt;="&amp;IF($B$1="Todo","01/01/2000",$B$1),FAC!K:K,"&lt;="&amp;IF($B$2="Todo","31/12/2050",$B$2))</f>
        <v>113.76</v>
      </c>
      <c r="W10" s="445"/>
      <c r="Z10"/>
      <c r="AM10" s="724"/>
      <c r="AN10" s="724"/>
      <c r="AO10" s="724"/>
      <c r="AP10" s="724"/>
      <c r="AQ10" s="724"/>
      <c r="AR10" s="724"/>
      <c r="AS10" s="724"/>
      <c r="AT10" s="230"/>
      <c r="AU10" s="230"/>
      <c r="AV10" s="230"/>
      <c r="AW10" s="230"/>
      <c r="AX10" s="725"/>
      <c r="AY10" s="725"/>
      <c r="AZ10" s="725"/>
      <c r="BA10" s="726"/>
      <c r="BB10" s="726"/>
      <c r="BC10" s="726"/>
      <c r="BD10" s="726"/>
      <c r="BE10" s="726"/>
      <c r="BF10" s="726"/>
      <c r="BG10" s="726"/>
      <c r="BH10" s="726"/>
    </row>
    <row r="11" spans="1:60" s="230" customFormat="1" ht="25.5" customHeight="1" x14ac:dyDescent="0.25">
      <c r="A11" s="740" t="s">
        <v>1753</v>
      </c>
      <c r="B11" s="741"/>
      <c r="C11" s="741"/>
      <c r="D11" s="741"/>
      <c r="E11" s="741"/>
      <c r="F11" s="741"/>
      <c r="G11" s="741"/>
      <c r="H11" s="741"/>
      <c r="I11" s="741"/>
      <c r="J11" s="741"/>
      <c r="K11" s="741"/>
      <c r="L11" s="741"/>
      <c r="M11" s="741"/>
      <c r="N11" s="741"/>
      <c r="O11" s="741"/>
      <c r="P11" s="741"/>
      <c r="Q11" s="741"/>
      <c r="R11" s="741"/>
      <c r="S11" s="741"/>
      <c r="T11" s="741"/>
      <c r="U11" s="741"/>
      <c r="V11" s="742"/>
      <c r="W11" s="724"/>
      <c r="X11" s="724"/>
      <c r="Y11" s="724"/>
      <c r="Z11"/>
      <c r="AA11" s="724"/>
      <c r="AB11" s="724"/>
      <c r="AC11" s="724"/>
      <c r="AD11" s="724"/>
      <c r="AE11" s="724"/>
      <c r="AF11" s="724"/>
      <c r="AG11" s="724"/>
      <c r="AH11" s="724"/>
      <c r="AI11" s="724"/>
      <c r="AJ11" s="724"/>
      <c r="AK11" s="724"/>
      <c r="AL11" s="724"/>
      <c r="AM11" s="724"/>
      <c r="AN11" s="724"/>
      <c r="AO11" s="724"/>
      <c r="AP11" s="724"/>
      <c r="AU11" s="725"/>
      <c r="AV11" s="725"/>
      <c r="AW11" s="725"/>
      <c r="AX11" s="726"/>
      <c r="AY11" s="726"/>
      <c r="AZ11" s="726"/>
      <c r="BA11" s="726"/>
      <c r="BB11" s="726"/>
      <c r="BC11" s="726"/>
      <c r="BD11" s="726"/>
      <c r="BE11" s="726"/>
    </row>
    <row r="12" spans="1:60" s="230" customFormat="1" ht="63.75" thickBot="1" x14ac:dyDescent="0.3">
      <c r="A12" s="737" t="s">
        <v>1733</v>
      </c>
      <c r="B12" s="737" t="s">
        <v>1294</v>
      </c>
      <c r="C12" s="737" t="s">
        <v>1734</v>
      </c>
      <c r="D12" s="737" t="s">
        <v>1735</v>
      </c>
      <c r="E12" s="737" t="s">
        <v>1736</v>
      </c>
      <c r="F12" s="737" t="s">
        <v>1737</v>
      </c>
      <c r="G12" s="737" t="s">
        <v>1738</v>
      </c>
      <c r="H12" s="737" t="s">
        <v>1739</v>
      </c>
      <c r="I12" s="737" t="s">
        <v>1740</v>
      </c>
      <c r="J12" s="737" t="s">
        <v>1741</v>
      </c>
      <c r="K12" s="737" t="s">
        <v>1742</v>
      </c>
      <c r="L12" s="737" t="s">
        <v>1743</v>
      </c>
      <c r="M12" s="737" t="s">
        <v>1744</v>
      </c>
      <c r="N12" s="737" t="s">
        <v>1745</v>
      </c>
      <c r="O12" s="737" t="s">
        <v>1746</v>
      </c>
      <c r="P12" s="737" t="s">
        <v>1747</v>
      </c>
      <c r="Q12" s="737" t="s">
        <v>1302</v>
      </c>
      <c r="R12" s="737" t="s">
        <v>1748</v>
      </c>
      <c r="S12" s="737" t="s">
        <v>1749</v>
      </c>
      <c r="T12" s="737" t="s">
        <v>1750</v>
      </c>
      <c r="U12" s="737" t="s">
        <v>1751</v>
      </c>
      <c r="V12" s="737" t="s">
        <v>1752</v>
      </c>
      <c r="W12" s="724"/>
      <c r="X12" s="724"/>
      <c r="Y12" s="724"/>
      <c r="Z12"/>
      <c r="AA12" s="724"/>
      <c r="AB12" s="724"/>
      <c r="AC12" s="724"/>
      <c r="AD12" s="724"/>
      <c r="AE12" s="724"/>
      <c r="AF12" s="724"/>
      <c r="AG12" s="724"/>
      <c r="AH12" s="724"/>
      <c r="AI12" s="724"/>
      <c r="AJ12" s="724"/>
      <c r="AK12" s="724"/>
      <c r="AL12" s="724"/>
      <c r="AM12" s="724"/>
      <c r="AN12" s="724"/>
      <c r="AO12" s="724"/>
      <c r="AP12" s="724"/>
      <c r="AU12" s="725"/>
      <c r="AV12" s="725"/>
      <c r="AW12" s="725"/>
      <c r="AX12" s="726"/>
      <c r="AY12" s="726"/>
      <c r="AZ12" s="726"/>
      <c r="BA12" s="726"/>
      <c r="BB12" s="726"/>
      <c r="BC12" s="726"/>
      <c r="BD12" s="726"/>
      <c r="BE12" s="726"/>
    </row>
    <row r="13" spans="1:60" ht="39.6" customHeight="1" thickBot="1" x14ac:dyDescent="0.3">
      <c r="A13" s="738">
        <f>COUNTIFS(NCR!B:B,IF($B$3="Todo","*",$B$3),NCR!E:E,IF($B$4="Todo","*",$B$4),NCR!K:K,"&gt;="&amp;IF($B$1="Todo","01/01/2000",$B$1),NCR!K:K,"&lt;="&amp;IF($B$2="Todo","31/12/2050",$B$2))</f>
        <v>4</v>
      </c>
      <c r="B13" s="739">
        <f>SUMIFS(NCR!O:O,NCR!B:B,IF($B$3="Todo","*",$B$3),NCR!E:E,IF($B$4="Todo","*",$B$4),NCR!K:K,"&gt;="&amp;IF($B$1="Todo","01/01/2000",$B$1),NCR!K:K,"&lt;="&amp;IF($B$2="Todo","31/12/2050",$B$2))</f>
        <v>19.32</v>
      </c>
      <c r="C13" s="739">
        <f>SUMIFS(NCR!P:P,NCR!B:B,IF($B$3="Todo","*",$B$3),NCR!E:E,IF($B$4="Todo","*",$B$4),NCR!K:K,"&gt;="&amp;IF($B$1="Todo","01/01/2000",$B$1),NCR!K:K,"&lt;="&amp;IF($B$2="Todo","31/12/2050",$B$2))</f>
        <v>22.32</v>
      </c>
      <c r="D13" s="739">
        <f>SUMIFS(NCR!Q:Q,NCR!B:B,IF($B$3="Todo","*",$B$3),NCR!E:E,IF($B$4="Todo","*",$B$4),NCR!K:K,"&gt;="&amp;IF($B$1="Todo","01/01/2000",$B$1),NCR!K:K,"&lt;="&amp;IF($B$2="Todo","31/12/2050",$B$2))</f>
        <v>13.76</v>
      </c>
      <c r="E13" s="739">
        <f>SUMIFS(NCR!R:R,NCR!B:B,IF($B$3="Todo","*",$B$3),NCR!E:E,IF($B$4="Todo","*",$B$4),NCR!K:K,"&gt;="&amp;IF($B$1="Todo","01/01/2000",$B$1),NCR!K:K,"&lt;="&amp;IF($B$2="Todo","31/12/2050",$B$2))</f>
        <v>5.44</v>
      </c>
      <c r="F13" s="739">
        <f>SUMIFS(NCR!S:S,NCR!B:B,IF($B$3="Todo","*",$B$3),NCR!E:E,IF($B$4="Todo","*",$B$4),NCR!K:K,"&gt;="&amp;IF($B$1="Todo","01/01/2000",$B$1),NCR!K:K,"&lt;="&amp;IF($B$2="Todo","31/12/2050",$B$2))</f>
        <v>8.44</v>
      </c>
      <c r="G13" s="739">
        <f>SUMIFS(NCR!T:T,NCR!B:B,IF($B$3="Todo","*",$B$3),NCR!E:E,IF($B$4="Todo","*",$B$4),NCR!K:K,"&gt;="&amp;IF($B$1="Todo","01/01/2000",$B$1),NCR!K:K,"&lt;="&amp;IF($B$2="Todo","31/12/2050",$B$2))</f>
        <v>12.44</v>
      </c>
      <c r="H13" s="739">
        <f>SUMIFS(NCR!U:U,NCR!B:B,IF($B$3="Todo","*",$B$3),NCR!E:E,IF($B$4="Todo","*",$B$4),NCR!K:K,"&gt;="&amp;IF($B$1="Todo","01/01/2000",$B$1),NCR!K:K,"&lt;="&amp;IF($B$2="Todo","31/12/2050",$B$2))</f>
        <v>13.44</v>
      </c>
      <c r="I13" s="739">
        <f>SUMIFS(NCR!V:V,NCR!B:B,IF($B$3="Todo","*",$B$3),NCR!E:E,IF($B$4="Todo","*",$B$4),NCR!K:K,"&gt;="&amp;IF($B$1="Todo","01/01/2000",$B$1),NCR!K:K,"&lt;="&amp;IF($B$2="Todo","31/12/2050",$B$2))</f>
        <v>8.44</v>
      </c>
      <c r="J13" s="739">
        <f>SUMIFS(NCR!W:W,NCR!B:B,IF($B$3="Todo","*",$B$3),NCR!E:E,IF($B$4="Todo","*",$B$4),NCR!K:K,"&gt;="&amp;IF($B$1="Todo","01/01/2000",$B$1),NCR!K:K,"&lt;="&amp;IF($B$2="Todo","31/12/2050",$B$2))</f>
        <v>15.44</v>
      </c>
      <c r="K13" s="739">
        <f>SUMIFS(NCR!X:X,NCR!B:B,IF($B$3="Todo","*",$B$3),NCR!E:E,IF($B$4="Todo","*",$B$4),NCR!K:K,"&gt;="&amp;IF($B$1="Todo","01/01/2000",$B$1),NCR!K:K,"&lt;="&amp;IF($B$2="Todo","31/12/2050",$B$2))</f>
        <v>0.52</v>
      </c>
      <c r="L13" s="739">
        <f>SUMIFS(NCR!Y:Y,NCR!B:B,IF($B$3="Todo","*",$B$3),NCR!E:E,IF($B$4="Todo","*",$B$4),NCR!K:K,"&gt;="&amp;IF($B$1="Todo","01/01/2000",$B$1),NCR!K:K,"&lt;="&amp;IF($B$2="Todo","31/12/2050",$B$2))</f>
        <v>0.98</v>
      </c>
      <c r="M13" s="739">
        <f>SUMIFS(NCR!Z:Z,NCR!B:B,IF($B$3="Todo","*",$B$3),NCR!E:E,IF($B$4="Todo","*",$B$4),NCR!K:K,"&gt;="&amp;IF($B$1="Todo","01/01/2000",$B$1),NCR!K:K,"&lt;="&amp;IF($B$2="Todo","31/12/2050",$B$2))</f>
        <v>1.28</v>
      </c>
      <c r="N13" s="739">
        <f>SUMIFS(NCR!AA:AA,NCR!B:B,IF($B$3="Todo","*",$B$3),NCR!E:E,IF($B$4="Todo","*",$B$4),NCR!K:K,"&gt;="&amp;IF($B$1="Todo","01/01/2000",$B$1),NCR!K:K,"&lt;="&amp;IF($B$2="Todo","31/12/2050",$B$2))</f>
        <v>1.32</v>
      </c>
      <c r="O13" s="739">
        <f>SUMIFS(NCR!AB:AB,NCR!B:B,IF($B$3="Todo","*",$B$3),NCR!E:E,IF($B$4="Todo","*",$B$4),NCR!K:K,"&gt;="&amp;IF($B$1="Todo","01/01/2000",$B$1),NCR!K:K,"&lt;="&amp;IF($B$2="Todo","31/12/2050",$B$2))</f>
        <v>0.98</v>
      </c>
      <c r="P13" s="739">
        <f>SUMIFS(NCR!AC:AC,NCR!B:B,IF($B$3="Todo","*",$B$3),NCR!E:E,IF($B$4="Todo","*",$B$4),NCR!K:K,"&gt;="&amp;IF($B$1="Todo","01/01/2000",$B$1),NCR!K:K,"&lt;="&amp;IF($B$2="Todo","31/12/2050",$B$2))</f>
        <v>1.52</v>
      </c>
      <c r="Q13" s="739">
        <f>SUMIFS(NCR!AD:AD,NCR!B:B,IF($B$3="Todo","*",$B$3),NCR!E:E,IF($B$4="Todo","*",$B$4),NCR!K:K,"&gt;="&amp;IF($B$1="Todo","01/01/2000",$B$1),NCR!K:K,"&lt;="&amp;IF($B$2="Todo","31/12/2050",$B$2))</f>
        <v>0</v>
      </c>
      <c r="R13" s="739">
        <f>SUMIFS(NCR!AE:AE,NCR!B:B,IF($B$3="Todo","*",$B$3),NCR!E:E,IF($B$4="Todo","*",$B$4),NCR!K:K,"&gt;="&amp;IF($B$1="Todo","01/01/2000",$B$1),NCR!K:K,"&lt;="&amp;IF($B$2="Todo","31/12/2050",$B$2))</f>
        <v>0</v>
      </c>
      <c r="S13" s="739">
        <f>SUMIFS(NCR!AF:AF,NCR!B:B,IF($B$3="Todo","*",$B$3),NCR!E:E,IF($B$4="Todo","*",$B$4),NCR!K:K,"&gt;="&amp;IF($B$1="Todo","01/01/2000",$B$1),NCR!K:K,"&lt;="&amp;IF($B$2="Todo","31/12/2050",$B$2))</f>
        <v>13.76</v>
      </c>
      <c r="T13" s="739">
        <f>SUMIFS(NCR!AG:AG,NCR!B:B,IF($B$3="Todo","*",$B$3),NCR!E:E,IF($B$4="Todo","*",$B$4),NCR!K:K,"&gt;="&amp;IF($B$1="Todo","01/01/2000",$B$1),NCR!K:K,"&lt;="&amp;IF($B$2="Todo","31/12/2050",$B$2))</f>
        <v>0</v>
      </c>
      <c r="U13" s="739">
        <f>SUMIFS(NCR!AH:AH,NCR!B:B,IF($B$3="Todo","*",$B$3),NCR!E:E,IF($B$4="Todo","*",$B$4),NCR!K:K,"&gt;="&amp;IF($B$1="Todo","01/01/2000",$B$1),NCR!K:K,"&lt;="&amp;IF($B$2="Todo","31/12/2050",$B$2))</f>
        <v>0</v>
      </c>
      <c r="V13" s="739">
        <f>SUMIFS(NCR!AI:AI,NCR!B:B,IF($B$3="Todo","*",$B$3),NCR!E:E,IF($B$4="Todo","*",$B$4),NCR!K:K,"&gt;="&amp;IF($B$1="Todo","01/01/2000",$B$1),NCR!K:K,"&lt;="&amp;IF($B$2="Todo","31/12/2050",$B$2))</f>
        <v>0</v>
      </c>
      <c r="Z13"/>
      <c r="AM13" s="724"/>
      <c r="AN13" s="724"/>
      <c r="AO13" s="724"/>
      <c r="AP13" s="724"/>
    </row>
    <row r="14" spans="1:60" ht="25.5" customHeight="1" x14ac:dyDescent="0.25">
      <c r="A14" s="740" t="s">
        <v>1754</v>
      </c>
      <c r="B14" s="741"/>
      <c r="C14" s="741"/>
      <c r="D14" s="741"/>
      <c r="E14" s="741"/>
      <c r="F14" s="741"/>
      <c r="G14" s="741"/>
      <c r="H14" s="741"/>
      <c r="I14" s="741"/>
      <c r="J14" s="741"/>
      <c r="K14" s="741"/>
      <c r="L14" s="741"/>
      <c r="M14" s="741"/>
      <c r="N14" s="741"/>
      <c r="O14" s="741"/>
      <c r="P14" s="741"/>
      <c r="Q14" s="741"/>
      <c r="R14" s="741"/>
      <c r="S14" s="741"/>
      <c r="T14" s="741"/>
      <c r="U14" s="741"/>
      <c r="V14" s="742"/>
      <c r="Z14"/>
      <c r="AM14" s="724"/>
      <c r="AN14" s="724"/>
      <c r="AO14" s="724"/>
      <c r="AP14" s="724"/>
    </row>
    <row r="15" spans="1:60" ht="63.75" thickBot="1" x14ac:dyDescent="0.3">
      <c r="A15" s="737" t="s">
        <v>1733</v>
      </c>
      <c r="B15" s="737" t="s">
        <v>1294</v>
      </c>
      <c r="C15" s="737" t="s">
        <v>1734</v>
      </c>
      <c r="D15" s="737" t="s">
        <v>1735</v>
      </c>
      <c r="E15" s="737" t="s">
        <v>1736</v>
      </c>
      <c r="F15" s="737" t="s">
        <v>1737</v>
      </c>
      <c r="G15" s="737" t="s">
        <v>1738</v>
      </c>
      <c r="H15" s="737" t="s">
        <v>1739</v>
      </c>
      <c r="I15" s="737" t="s">
        <v>1740</v>
      </c>
      <c r="J15" s="737" t="s">
        <v>1741</v>
      </c>
      <c r="K15" s="737" t="s">
        <v>1742</v>
      </c>
      <c r="L15" s="737" t="s">
        <v>1743</v>
      </c>
      <c r="M15" s="737" t="s">
        <v>1744</v>
      </c>
      <c r="N15" s="737" t="s">
        <v>1745</v>
      </c>
      <c r="O15" s="737" t="s">
        <v>1746</v>
      </c>
      <c r="P15" s="737" t="s">
        <v>1747</v>
      </c>
      <c r="Q15" s="737" t="s">
        <v>1302</v>
      </c>
      <c r="R15" s="737" t="s">
        <v>1748</v>
      </c>
      <c r="S15" s="737" t="s">
        <v>1749</v>
      </c>
      <c r="T15" s="737" t="s">
        <v>1750</v>
      </c>
      <c r="U15" s="737" t="s">
        <v>1751</v>
      </c>
      <c r="V15" s="737" t="s">
        <v>1752</v>
      </c>
      <c r="Z15"/>
      <c r="AM15" s="724"/>
      <c r="AN15" s="724"/>
      <c r="AO15" s="724"/>
      <c r="AP15" s="724"/>
    </row>
    <row r="16" spans="1:60" ht="37.9" customHeight="1" thickBot="1" x14ac:dyDescent="0.3">
      <c r="A16" s="738">
        <f>COUNTIFS(NDE!B:B,IF($B$3="Todo","*",$B$3),NDE!E:E,IF($B$4="Todo","*",$B$4),NDE!K:K,"&gt;="&amp;IF($B$1="Todo","01/01/2000",$B$1),NDE!K:K,"&lt;="&amp;IF($B$2="Todo","31/12/2050",$B$2))</f>
        <v>5</v>
      </c>
      <c r="B16" s="739">
        <f>SUMIFS(NDE!O:O,NDE!B:B,IF($B$3="Todo","*",$B$3),NDE!E:E,IF($B$4="Todo","*",$B$4),NDE!K:K,"&gt;="&amp;IF($B$1="Todo","01/01/2000",$B$1),NDE!K:K,"&lt;="&amp;IF($B$2="Todo","31/12/2050",$B$2))</f>
        <v>19.32</v>
      </c>
      <c r="C16" s="739">
        <f>SUMIFS(NDE!P:P,NDE!B:B,IF($B$3="Todo","*",$B$3),NDE!E:E,IF($B$4="Todo","*",$B$4),NDE!K:K,"&gt;="&amp;IF($B$1="Todo","01/01/2000",$B$1),NDE!K:K,"&lt;="&amp;IF($B$2="Todo","31/12/2050",$B$2))</f>
        <v>22.32</v>
      </c>
      <c r="D16" s="739">
        <f>SUMIFS(NDE!Q:Q,NDE!B:B,IF($B$3="Todo","*",$B$3),NDE!E:E,IF($B$4="Todo","*",$B$4),NDE!K:K,"&gt;="&amp;IF($B$1="Todo","01/01/2000",$B$1),NDE!K:K,"&lt;="&amp;IF($B$2="Todo","31/12/2050",$B$2))</f>
        <v>13.76</v>
      </c>
      <c r="E16" s="739">
        <f>SUMIFS(NDE!R:R,NDE!B:B,IF($B$3="Todo","*",$B$3),NDE!E:E,IF($B$4="Todo","*",$B$4),NDE!K:K,"&gt;="&amp;IF($B$1="Todo","01/01/2000",$B$1),NDE!K:K,"&lt;="&amp;IF($B$2="Todo","31/12/2050",$B$2))</f>
        <v>5.44</v>
      </c>
      <c r="F16" s="739">
        <f>SUMIFS(NDE!S:S,NDE!B:B,IF($B$3="Todo","*",$B$3),NDE!E:E,IF($B$4="Todo","*",$B$4),NDE!K:K,"&gt;="&amp;IF($B$1="Todo","01/01/2000",$B$1),NDE!K:K,"&lt;="&amp;IF($B$2="Todo","31/12/2050",$B$2))</f>
        <v>8.44</v>
      </c>
      <c r="G16" s="739">
        <f>SUMIFS(NDE!T:T,NDE!B:B,IF($B$3="Todo","*",$B$3),NDE!E:E,IF($B$4="Todo","*",$B$4),NDE!K:K,"&gt;="&amp;IF($B$1="Todo","01/01/2000",$B$1),NDE!K:K,"&lt;="&amp;IF($B$2="Todo","31/12/2050",$B$2))</f>
        <v>17.689999999999998</v>
      </c>
      <c r="H16" s="739">
        <f>SUMIFS(NDE!U:U,NDE!B:B,IF($B$3="Todo","*",$B$3),NDE!E:E,IF($B$4="Todo","*",$B$4),NDE!K:K,"&gt;="&amp;IF($B$1="Todo","01/01/2000",$B$1),NDE!K:K,"&lt;="&amp;IF($B$2="Todo","31/12/2050",$B$2))</f>
        <v>13.44</v>
      </c>
      <c r="I16" s="739">
        <f>SUMIFS(NDE!V:V,NDE!B:B,IF($B$3="Todo","*",$B$3),NDE!E:E,IF($B$4="Todo","*",$B$4),NDE!K:K,"&gt;="&amp;IF($B$1="Todo","01/01/2000",$B$1),NDE!K:K,"&lt;="&amp;IF($B$2="Todo","31/12/2050",$B$2))</f>
        <v>8.44</v>
      </c>
      <c r="J16" s="739">
        <f>SUMIFS(NDE!W:W,NDE!B:B,IF($B$3="Todo","*",$B$3),NDE!E:E,IF($B$4="Todo","*",$B$4),NDE!K:K,"&gt;="&amp;IF($B$1="Todo","01/01/2000",$B$1),NDE!K:K,"&lt;="&amp;IF($B$2="Todo","31/12/2050",$B$2))</f>
        <v>15.44</v>
      </c>
      <c r="K16" s="739">
        <f>SUMIFS(NDE!X:X,NDE!B:B,IF($B$3="Todo","*",$B$3),NDE!E:E,IF($B$4="Todo","*",$B$4),NDE!K:K,"&gt;="&amp;IF($B$1="Todo","01/01/2000",$B$1),NDE!K:K,"&lt;="&amp;IF($B$2="Todo","31/12/2050",$B$2))</f>
        <v>0.52</v>
      </c>
      <c r="L16" s="739">
        <f>SUMIFS(NDE!Y:Y,NDE!B:B,IF($B$3="Todo","*",$B$3),NDE!E:E,IF($B$4="Todo","*",$B$4),NDE!K:K,"&gt;="&amp;IF($B$1="Todo","01/01/2000",$B$1),NDE!K:K,"&lt;="&amp;IF($B$2="Todo","31/12/2050",$B$2))</f>
        <v>0.98</v>
      </c>
      <c r="M16" s="739">
        <f>SUMIFS(NDE!Z:Z,NDE!B:B,IF($B$3="Todo","*",$B$3),NDE!E:E,IF($B$4="Todo","*",$B$4),NDE!K:K,"&gt;="&amp;IF($B$1="Todo","01/01/2000",$B$1),NDE!K:K,"&lt;="&amp;IF($B$2="Todo","31/12/2050",$B$2))</f>
        <v>1.9100000000000001</v>
      </c>
      <c r="N16" s="739">
        <f>SUMIFS(NDE!AA:AA,NDE!B:B,IF($B$3="Todo","*",$B$3),NDE!E:E,IF($B$4="Todo","*",$B$4),NDE!K:K,"&gt;="&amp;IF($B$1="Todo","01/01/2000",$B$1),NDE!K:K,"&lt;="&amp;IF($B$2="Todo","31/12/2050",$B$2))</f>
        <v>1.32</v>
      </c>
      <c r="O16" s="739">
        <f>SUMIFS(NDE!AB:AB,NDE!B:B,IF($B$3="Todo","*",$B$3),NDE!E:E,IF($B$4="Todo","*",$B$4),NDE!K:K,"&gt;="&amp;IF($B$1="Todo","01/01/2000",$B$1),NDE!K:K,"&lt;="&amp;IF($B$2="Todo","31/12/2050",$B$2))</f>
        <v>0.98</v>
      </c>
      <c r="P16" s="739">
        <f>SUMIFS(NDE!AC:AC,NDE!B:B,IF($B$3="Todo","*",$B$3),NDE!E:E,IF($B$4="Todo","*",$B$4),NDE!K:K,"&gt;="&amp;IF($B$1="Todo","01/01/2000",$B$1),NDE!K:K,"&lt;="&amp;IF($B$2="Todo","31/12/2050",$B$2))</f>
        <v>1.52</v>
      </c>
      <c r="Q16" s="739">
        <f>SUMIFS(NDE!AD:AD,NDE!B:B,IF($B$3="Todo","*",$B$3),NDE!E:E,IF($B$4="Todo","*",$B$4),NDE!K:K,"&gt;="&amp;IF($B$1="Todo","01/01/2000",$B$1),NDE!K:K,"&lt;="&amp;IF($B$2="Todo","31/12/2050",$B$2))</f>
        <v>0</v>
      </c>
      <c r="R16" s="739">
        <f>SUMIFS(NDE!AE:AE,NDE!B:B,IF($B$3="Todo","*",$B$3),NDE!E:E,IF($B$4="Todo","*",$B$4),NDE!K:K,"&gt;="&amp;IF($B$1="Todo","01/01/2000",$B$1),NDE!K:K,"&lt;="&amp;IF($B$2="Todo","31/12/2050",$B$2))</f>
        <v>0</v>
      </c>
      <c r="S16" s="739">
        <f>SUMIFS(NDE!AF:AF,NDE!B:B,IF($B$3="Todo","*",$B$3),NDE!E:E,IF($B$4="Todo","*",$B$4),NDE!K:K,"&gt;="&amp;IF($B$1="Todo","01/01/2000",$B$1),NDE!K:K,"&lt;="&amp;IF($B$2="Todo","31/12/2050",$B$2))</f>
        <v>19.009999999999998</v>
      </c>
      <c r="T16" s="739">
        <f>SUMIFS(NDE!AG:AG,NDE!B:B,IF($B$3="Todo","*",$B$3),NDE!E:E,IF($B$4="Todo","*",$B$4),NDE!K:K,"&gt;="&amp;IF($B$1="Todo","01/01/2000",$B$1),NDE!K:K,"&lt;="&amp;IF($B$2="Todo","31/12/2050",$B$2))</f>
        <v>0</v>
      </c>
      <c r="U16" s="739">
        <f>SUMIFS(NDE!AH:AH,NDE!B:B,IF($B$3="Todo","*",$B$3),NDE!E:E,IF($B$4="Todo","*",$B$4),NDE!K:K,"&gt;="&amp;IF($B$1="Todo","01/01/2000",$B$1),NDE!K:K,"&lt;="&amp;IF($B$2="Todo","31/12/2050",$B$2))</f>
        <v>0</v>
      </c>
      <c r="V16" s="739">
        <f>SUMIFS(NDE!AI:AI,NDE!B:B,IF($B$3="Todo","*",$B$3),NDE!E:E,IF($B$4="Todo","*",$B$4),NDE!K:K,"&gt;="&amp;IF($B$1="Todo","01/01/2000",$B$1),NDE!K:K,"&lt;="&amp;IF($B$2="Todo","31/12/2050",$B$2))</f>
        <v>0</v>
      </c>
      <c r="Z16"/>
      <c r="AM16" s="724"/>
      <c r="AN16" s="724"/>
      <c r="AO16" s="724"/>
      <c r="AP16" s="724"/>
    </row>
    <row r="17" spans="1:47" ht="25.5" customHeight="1" x14ac:dyDescent="0.25">
      <c r="A17" s="740" t="s">
        <v>1755</v>
      </c>
      <c r="B17" s="741"/>
      <c r="C17" s="741"/>
      <c r="D17" s="741"/>
      <c r="E17" s="741"/>
      <c r="F17" s="741"/>
      <c r="G17" s="741"/>
      <c r="H17" s="741"/>
      <c r="I17" s="741"/>
      <c r="J17" s="741"/>
      <c r="K17" s="741"/>
      <c r="L17" s="741"/>
      <c r="M17" s="741"/>
      <c r="N17" s="741"/>
      <c r="O17" s="741"/>
      <c r="P17" s="741"/>
      <c r="Q17" s="741"/>
      <c r="R17" s="741"/>
      <c r="S17" s="741"/>
      <c r="T17" s="741"/>
      <c r="U17" s="741"/>
      <c r="V17" s="742"/>
      <c r="Z17"/>
      <c r="AM17" s="724"/>
      <c r="AN17" s="724"/>
      <c r="AO17" s="724"/>
      <c r="AP17" s="724"/>
    </row>
    <row r="18" spans="1:47" ht="63.75" thickBot="1" x14ac:dyDescent="0.3">
      <c r="A18" s="737" t="s">
        <v>1733</v>
      </c>
      <c r="B18" s="737" t="s">
        <v>1294</v>
      </c>
      <c r="C18" s="737" t="s">
        <v>1734</v>
      </c>
      <c r="D18" s="737" t="s">
        <v>1735</v>
      </c>
      <c r="E18" s="737" t="s">
        <v>1736</v>
      </c>
      <c r="F18" s="737" t="s">
        <v>1737</v>
      </c>
      <c r="G18" s="737" t="s">
        <v>1738</v>
      </c>
      <c r="H18" s="737" t="s">
        <v>1739</v>
      </c>
      <c r="I18" s="737" t="s">
        <v>1740</v>
      </c>
      <c r="J18" s="737" t="s">
        <v>1741</v>
      </c>
      <c r="K18" s="737" t="s">
        <v>1742</v>
      </c>
      <c r="L18" s="737" t="s">
        <v>1743</v>
      </c>
      <c r="M18" s="737" t="s">
        <v>1744</v>
      </c>
      <c r="N18" s="737" t="s">
        <v>1745</v>
      </c>
      <c r="O18" s="737" t="s">
        <v>1746</v>
      </c>
      <c r="P18" s="737" t="s">
        <v>1747</v>
      </c>
      <c r="Q18" s="737" t="s">
        <v>1302</v>
      </c>
      <c r="R18" s="737" t="s">
        <v>1748</v>
      </c>
      <c r="S18" s="737" t="s">
        <v>1749</v>
      </c>
      <c r="T18" s="737" t="s">
        <v>1750</v>
      </c>
      <c r="U18" s="737" t="s">
        <v>1751</v>
      </c>
      <c r="V18" s="737" t="s">
        <v>1752</v>
      </c>
      <c r="Z18"/>
      <c r="AM18" s="724"/>
      <c r="AN18" s="724"/>
      <c r="AO18" s="724"/>
      <c r="AP18" s="724"/>
    </row>
    <row r="19" spans="1:47" ht="34.15" customHeight="1" thickBot="1" x14ac:dyDescent="0.3">
      <c r="A19" s="738">
        <f>COUNTIFS(LIQ!B:B,IF($B$3="Todo","*",$B$3),LIQ!E:E,IF($B$4="Todo","*",$B$4),LIQ!K:K,"&gt;="&amp;IF($B$1="Todo","01/01/2000",$B$1),LIQ!K:K,"&lt;="&amp;IF($B$2="Todo","31/12/2050",$B$2))</f>
        <v>6</v>
      </c>
      <c r="B19" s="739">
        <f>SUMIFS(LIQ!O:O,LIQ!B:B,IF($B$3="Todo","*",$B$3),LIQ!E:E,IF($B$4="Todo","*",$B$4),LIQ!K:K,"&gt;="&amp;IF($B$1="Todo","01/01/2000",$B$1),LIQ!K:K,"&lt;="&amp;IF($B$2="Todo","31/12/2050",$B$2))</f>
        <v>19.32</v>
      </c>
      <c r="C19" s="739">
        <f>SUMIFS(LIQ!P:P,LIQ!B:B,IF($B$3="Todo","*",$B$3),LIQ!E:E,IF($B$4="Todo","*",$B$4),LIQ!K:K,"&gt;="&amp;IF($B$1="Todo","01/01/2000",$B$1),LIQ!K:K,"&lt;="&amp;IF($B$2="Todo","31/12/2050",$B$2))</f>
        <v>22.32</v>
      </c>
      <c r="D19" s="739">
        <f>SUMIFS(LIQ!Q:Q,LIQ!B:B,IF($B$3="Todo","*",$B$3),LIQ!E:E,IF($B$4="Todo","*",$B$4),LIQ!K:K,"&gt;="&amp;IF($B$1="Todo","01/01/2000",$B$1),LIQ!K:K,"&lt;="&amp;IF($B$2="Todo","31/12/2050",$B$2))</f>
        <v>93.759999999999991</v>
      </c>
      <c r="E19" s="739">
        <f>SUMIFS(LIQ!R:R,LIQ!B:B,IF($B$3="Todo","*",$B$3),LIQ!E:E,IF($B$4="Todo","*",$B$4),LIQ!K:K,"&gt;="&amp;IF($B$1="Todo","01/01/2000",$B$1),LIQ!K:K,"&lt;="&amp;IF($B$2="Todo","31/12/2050",$B$2))</f>
        <v>5.44</v>
      </c>
      <c r="F19" s="739">
        <f>SUMIFS(LIQ!S:S,LIQ!B:B,IF($B$3="Todo","*",$B$3),LIQ!E:E,IF($B$4="Todo","*",$B$4),LIQ!K:K,"&gt;="&amp;IF($B$1="Todo","01/01/2000",$B$1),LIQ!K:K,"&lt;="&amp;IF($B$2="Todo","31/12/2050",$B$2))</f>
        <v>8.44</v>
      </c>
      <c r="G19" s="739">
        <f>SUMIFS(LIQ!T:T,LIQ!B:B,IF($B$3="Todo","*",$B$3),LIQ!E:E,IF($B$4="Todo","*",$B$4),LIQ!K:K,"&gt;="&amp;IF($B$1="Todo","01/01/2000",$B$1),LIQ!K:K,"&lt;="&amp;IF($B$2="Todo","31/12/2050",$B$2))</f>
        <v>12.44</v>
      </c>
      <c r="H19" s="739">
        <f>SUMIFS(LIQ!U:U,LIQ!B:B,IF($B$3="Todo","*",$B$3),LIQ!E:E,IF($B$4="Todo","*",$B$4),LIQ!K:K,"&gt;="&amp;IF($B$1="Todo","01/01/2000",$B$1),LIQ!K:K,"&lt;="&amp;IF($B$2="Todo","31/12/2050",$B$2))</f>
        <v>13.44</v>
      </c>
      <c r="I19" s="739">
        <f>SUMIFS(LIQ!V:V,LIQ!B:B,IF($B$3="Todo","*",$B$3),LIQ!E:E,IF($B$4="Todo","*",$B$4),LIQ!K:K,"&gt;="&amp;IF($B$1="Todo","01/01/2000",$B$1),LIQ!K:K,"&lt;="&amp;IF($B$2="Todo","31/12/2050",$B$2))</f>
        <v>8.44</v>
      </c>
      <c r="J19" s="739">
        <f>SUMIFS(LIQ!W:W,LIQ!B:B,IF($B$3="Todo","*",$B$3),LIQ!E:E,IF($B$4="Todo","*",$B$4),LIQ!K:K,"&gt;="&amp;IF($B$1="Todo","01/01/2000",$B$1),LIQ!K:K,"&lt;="&amp;IF($B$2="Todo","31/12/2050",$B$2))</f>
        <v>15.44</v>
      </c>
      <c r="K19" s="739">
        <f>SUMIFS(LIQ!X:X,LIQ!B:B,IF($B$3="Todo","*",$B$3),LIQ!E:E,IF($B$4="Todo","*",$B$4),LIQ!K:K,"&gt;="&amp;IF($B$1="Todo","01/01/2000",$B$1),LIQ!K:K,"&lt;="&amp;IF($B$2="Todo","31/12/2050",$B$2))</f>
        <v>100.52000000000001</v>
      </c>
      <c r="L19" s="739">
        <f>SUMIFS(LIQ!Y:Y,LIQ!B:B,IF($B$3="Todo","*",$B$3),LIQ!E:E,IF($B$4="Todo","*",$B$4),LIQ!K:K,"&gt;="&amp;IF($B$1="Todo","01/01/2000",$B$1),LIQ!K:K,"&lt;="&amp;IF($B$2="Todo","31/12/2050",$B$2))</f>
        <v>100.97999999999999</v>
      </c>
      <c r="M19" s="739">
        <f>SUMIFS(LIQ!Z:Z,LIQ!B:B,IF($B$3="Todo","*",$B$3),LIQ!E:E,IF($B$4="Todo","*",$B$4),LIQ!K:K,"&gt;="&amp;IF($B$1="Todo","01/01/2000",$B$1),LIQ!K:K,"&lt;="&amp;IF($B$2="Todo","31/12/2050",$B$2))</f>
        <v>101.28</v>
      </c>
      <c r="N19" s="739">
        <f>SUMIFS(LIQ!AA:AA,LIQ!B:B,IF($B$3="Todo","*",$B$3),LIQ!E:E,IF($B$4="Todo","*",$B$4),LIQ!K:K,"&gt;="&amp;IF($B$1="Todo","01/01/2000",$B$1),LIQ!K:K,"&lt;="&amp;IF($B$2="Todo","31/12/2050",$B$2))</f>
        <v>101.32</v>
      </c>
      <c r="O19" s="739">
        <f>SUMIFS(LIQ!AB:AB,LIQ!B:B,IF($B$3="Todo","*",$B$3),LIQ!E:E,IF($B$4="Todo","*",$B$4),LIQ!K:K,"&gt;="&amp;IF($B$1="Todo","01/01/2000",$B$1),LIQ!K:K,"&lt;="&amp;IF($B$2="Todo","31/12/2050",$B$2))</f>
        <v>100.97999999999999</v>
      </c>
      <c r="P19" s="739">
        <f>SUMIFS(LIQ!AC:AC,LIQ!B:B,IF($B$3="Todo","*",$B$3),LIQ!E:E,IF($B$4="Todo","*",$B$4),LIQ!K:K,"&gt;="&amp;IF($B$1="Todo","01/01/2000",$B$1),LIQ!K:K,"&lt;="&amp;IF($B$2="Todo","31/12/2050",$B$2))</f>
        <v>101.52000000000001</v>
      </c>
      <c r="Q19" s="739">
        <f>SUMIFS(LIQ!AD:AD,LIQ!B:B,IF($B$3="Todo","*",$B$3),LIQ!E:E,IF($B$4="Todo","*",$B$4),LIQ!K:K,"&gt;="&amp;IF($B$1="Todo","01/01/2000",$B$1),LIQ!K:K,"&lt;="&amp;IF($B$2="Todo","31/12/2050",$B$2))</f>
        <v>0</v>
      </c>
      <c r="R19" s="739">
        <f>SUMIFS(LIQ!AE:AE,LIQ!B:B,IF($B$3="Todo","*",$B$3),LIQ!E:E,IF($B$4="Todo","*",$B$4),LIQ!K:K,"&gt;="&amp;IF($B$1="Todo","01/01/2000",$B$1),LIQ!K:K,"&lt;="&amp;IF($B$2="Todo","31/12/2050",$B$2))</f>
        <v>0</v>
      </c>
      <c r="S19" s="739">
        <f>SUMIFS(LIQ!AF:AF,LIQ!B:B,IF($B$3="Todo","*",$B$3),LIQ!E:E,IF($B$4="Todo","*",$B$4),LIQ!K:K,"&gt;="&amp;IF($B$1="Todo","01/01/2000",$B$1),LIQ!K:K,"&lt;="&amp;IF($B$2="Todo","31/12/2050",$B$2))</f>
        <v>113.75999999999999</v>
      </c>
      <c r="T19" s="739">
        <f>SUMIFS(LIQ!AG:AG,LIQ!B:B,IF($B$3="Todo","*",$B$3),LIQ!E:E,IF($B$4="Todo","*",$B$4),LIQ!K:K,"&gt;="&amp;IF($B$1="Todo","01/01/2000",$B$1),LIQ!K:K,"&lt;="&amp;IF($B$2="Todo","31/12/2050",$B$2))</f>
        <v>9</v>
      </c>
      <c r="U19" s="739">
        <f>SUMIFS(LIQ!AH:AH,LIQ!B:B,IF($B$3="Todo","*",$B$3),LIQ!E:E,IF($B$4="Todo","*",$B$4),LIQ!K:K,"&gt;="&amp;IF($B$1="Todo","01/01/2000",$B$1),LIQ!K:K,"&lt;="&amp;IF($B$2="Todo","31/12/2050",$B$2))</f>
        <v>55</v>
      </c>
      <c r="V19" s="739">
        <f>SUMIFS(LIQ!AI:AI,LIQ!B:B,IF($B$3="Todo","*",$B$3),LIQ!E:E,IF($B$4="Todo","*",$B$4),LIQ!K:K,"&gt;="&amp;IF($B$1="Todo","01/01/2000",$B$1),LIQ!K:K,"&lt;="&amp;IF($B$2="Todo","31/12/2050",$B$2))</f>
        <v>163.76</v>
      </c>
      <c r="Z19"/>
      <c r="AM19" s="724"/>
      <c r="AN19" s="724"/>
      <c r="AO19" s="724"/>
      <c r="AP19" s="724"/>
    </row>
    <row r="20" spans="1:47" x14ac:dyDescent="0.25">
      <c r="B20" s="103">
        <f>+A19*8</f>
        <v>48</v>
      </c>
      <c r="D20" s="743"/>
      <c r="E20" s="743"/>
      <c r="F20" s="743"/>
      <c r="G20" s="743"/>
      <c r="H20" s="743"/>
      <c r="I20" s="743"/>
      <c r="J20" s="743"/>
      <c r="K20" s="743"/>
      <c r="L20" s="743"/>
      <c r="M20" s="743"/>
      <c r="N20" s="743"/>
      <c r="O20" s="743"/>
      <c r="P20" s="743"/>
      <c r="Q20" s="454"/>
      <c r="R20" s="454"/>
      <c r="S20" s="454"/>
      <c r="T20" s="454"/>
      <c r="U20" s="454"/>
      <c r="V20" s="258"/>
      <c r="W20" s="258"/>
      <c r="X20" s="445"/>
      <c r="Y20" s="445"/>
      <c r="AE20"/>
      <c r="AM20" s="724"/>
      <c r="AN20" s="724"/>
      <c r="AO20" s="724"/>
      <c r="AP20" s="724"/>
      <c r="AQ20" s="724"/>
      <c r="AR20" s="724"/>
      <c r="AS20" s="724"/>
      <c r="AT20" s="724"/>
      <c r="AU20" s="724"/>
    </row>
    <row r="22" spans="1:47" ht="15.75" customHeight="1" x14ac:dyDescent="0.25">
      <c r="A22" s="744" t="s">
        <v>1756</v>
      </c>
      <c r="B22" s="745"/>
      <c r="C22" s="745"/>
      <c r="D22" s="745"/>
      <c r="E22" s="745"/>
      <c r="F22" s="745"/>
      <c r="G22" s="745"/>
      <c r="H22" s="745"/>
      <c r="I22" s="745"/>
      <c r="J22" s="745"/>
      <c r="K22" s="745"/>
      <c r="L22" s="745"/>
      <c r="M22" s="745"/>
      <c r="N22" s="745"/>
      <c r="O22" s="745"/>
      <c r="P22" s="745"/>
      <c r="Q22" s="745"/>
      <c r="R22" s="745"/>
      <c r="S22" s="745"/>
      <c r="T22" s="745"/>
      <c r="U22" s="745"/>
      <c r="V22" s="745"/>
    </row>
    <row r="23" spans="1:47" ht="63.75" thickBot="1" x14ac:dyDescent="0.3">
      <c r="A23" s="737" t="s">
        <v>1733</v>
      </c>
      <c r="C23" s="737" t="s">
        <v>1174</v>
      </c>
      <c r="D23" s="737" t="s">
        <v>1175</v>
      </c>
      <c r="E23" s="737" t="s">
        <v>1176</v>
      </c>
      <c r="F23" s="737" t="s">
        <v>1177</v>
      </c>
      <c r="G23" s="737" t="s">
        <v>1178</v>
      </c>
      <c r="H23" s="737" t="s">
        <v>1179</v>
      </c>
      <c r="I23" s="746" t="s">
        <v>1189</v>
      </c>
      <c r="L23" s="737" t="s">
        <v>1757</v>
      </c>
      <c r="M23" s="737" t="s">
        <v>1758</v>
      </c>
      <c r="N23"/>
      <c r="O23"/>
      <c r="P23"/>
    </row>
    <row r="24" spans="1:47" ht="31.9" customHeight="1" thickBot="1" x14ac:dyDescent="0.3">
      <c r="A24" s="738">
        <f>COUNTIFS(RET!D:D,IF($B$3="Todo","*",$B$3),RET!E:E,IF($B$4="Todo","*",$B$4),RET!K:K,"&gt;="&amp;IF($B$1="Todo","01/01/2000",$B$1),RET!K:K,"&lt;="&amp;IF($B$2="Todo","31/12/2050",$B$2))</f>
        <v>6</v>
      </c>
      <c r="C24" s="739">
        <f>SUMIFS(RET!T:T,RET!B:B,IF($B$3="Todo","*",$B$3),RET!E:E,IF($B$4="Todo","*",$B$4),RET!K:K,"&gt;="&amp;IF($B$1="Todo","01/01/2000",$B$1),RET!K:K,"&lt;="&amp;IF($B$2="Todo","31/12/2050",$B$2))</f>
        <v>0</v>
      </c>
      <c r="D24" s="739">
        <f>SUMIFS(RET!V:V,RET!B:B,IF($B$3="Todo","*",$B$3),RET!E:E,IF($B$4="Todo","*",$B$4),RET!K:K,"&gt;="&amp;IF($B$1="Todo","01/01/2000",$B$1),RET!K:K,"&lt;="&amp;IF($B$2="Todo","31/12/2050",$B$2))</f>
        <v>0</v>
      </c>
      <c r="E24" s="739">
        <f>SUMIFS(RET!X:X,RET!B:B,IF($B$3="Todo","*",$B$3),RET!E:E,IF($B$4="Todo","*",$B$4),RET!K:K,"&gt;="&amp;IF($B$1="Todo","01/01/2000",$B$1),RET!K:K,"&lt;="&amp;IF($B$2="Todo","31/12/2050",$B$2))</f>
        <v>0.68</v>
      </c>
      <c r="F24" s="739">
        <f>SUMIFS(RET!Z:Z,RET!B:B,IF($B$3="Todo","*",$B$3),RET!E:E,IF($B$4="Todo","*",$B$4),RET!K:K,"&gt;="&amp;IF($B$1="Todo","01/01/2000",$B$1),RET!K:K,"&lt;="&amp;IF($B$2="Todo","31/12/2050",$B$2))</f>
        <v>0</v>
      </c>
      <c r="G24" s="739">
        <f>SUMIFS(RET!AB:AB,RET!B:B,IF($B$3="Todo","*",$B$3),RET!E:E,IF($B$4="Todo","*",$B$4),RET!K:K,"&gt;="&amp;IF($B$1="Todo","01/01/2000",$B$1),RET!K:K,"&lt;="&amp;IF($B$2="Todo","31/12/2050",$B$2))</f>
        <v>0</v>
      </c>
      <c r="H24" s="739">
        <f>SUMIFS(RET!AD:AD,RET!B:B,IF($B$3="Todo","*",$B$3),RET!E:E,IF($B$4="Todo","*",$B$4),RET!K:K,"&gt;="&amp;IF($B$1="Todo","01/01/2000",$B$1),RET!K:K,"&lt;="&amp;IF($B$2="Todo","31/12/2050",$B$2))</f>
        <v>0</v>
      </c>
      <c r="I24" s="739">
        <f>SUM(C24:H24)</f>
        <v>0.68</v>
      </c>
      <c r="L24" s="739">
        <f>SUMIFS(RET!AH:AH,RET!B:B,IF($B$3="Todo","*",$B$3),RET!E:E,IF($B$4="Todo","*",$B$4),RET!K:K,"&gt;="&amp;IF($B$1="Todo","01/01/2000",$B$1),RET!K:K,"&lt;="&amp;IF($B$2="Todo","31/12/2050",$B$2))+SUMIFS(RET!AL:AL,RET!B:B,IF($B$3="Todo","*",$B$3),RET!E:E,IF($B$4="Todo","*",$B$4),RET!K:K,"&gt;="&amp;IF($B$1="Todo","01/01/2000",$B$1),RET!K:K,"&lt;="&amp;IF($B$2="Todo","31/12/2050",$B$2))+SUMIFS(RET!AP:AP,RET!B:B,IF($B$3="Todo","*",$B$3),RET!E:E,IF($B$4="Todo","*",$B$4),RET!K:K,"&gt;="&amp;IF($B$1="Todo","01/01/2000",$B$1),RET!K:K,"&lt;="&amp;IF($B$2="Todo","31/12/2050",$B$2))+SUMIFS(RET!AT:AT,RET!B:B,IF($B$3="Todo","*",$B$3),RET!E:E,IF($B$4="Todo","*",$B$4),RET!K:K,"&gt;="&amp;IF($B$1="Todo","01/01/2000",$B$1),RET!K:K,"&lt;="&amp;IF($B$2="Todo","31/12/2050",$B$2))</f>
        <v>1396.4</v>
      </c>
      <c r="M24" s="739">
        <f>SUMIFS(RET!AJ:AJ,RET!B:B,IF($B$3="Todo","*",$B$3),RET!E:E,IF($B$4="Todo","*",$B$4),RET!K:K,"&gt;="&amp;IF($B$1="Todo","01/01/2000",$B$1),RET!K:K,"&lt;="&amp;IF($B$2="Todo","31/12/2050",$B$2))+SUMIFS(RET!AN:AN,RET!B:B,IF($B$3="Todo","*",$B$3),RET!E:E,IF($B$4="Todo","*",$B$4),RET!K:K,"&gt;="&amp;IF($B$1="Todo","01/01/2000",$B$1),RET!K:K,"&lt;="&amp;IF($B$2="Todo","31/12/2050",$B$2))+SUMIFS(RET!AR:AR,RET!B:B,IF($B$3="Todo","*",$B$3),RET!E:E,IF($B$4="Todo","*",$B$4),RET!K:K,"&gt;="&amp;IF($B$1="Todo","01/01/2000",$B$1),RET!K:K,"&lt;="&amp;IF($B$2="Todo","31/12/2050",$B$2))+SUMIFS(RET!AV:AV,RET!B:B,IF($B$3="Todo","*",$B$3),RET!E:E,IF($B$4="Todo","*",$B$4),RET!K:K,"&gt;="&amp;IF($B$1="Todo","01/01/2000",$B$1),RET!K:K,"&lt;="&amp;IF($B$2="Todo","31/12/2050",$B$2))</f>
        <v>23.480000000000004</v>
      </c>
      <c r="N24"/>
      <c r="O24"/>
      <c r="P24"/>
    </row>
    <row r="27" spans="1:47" ht="15.75" x14ac:dyDescent="0.25">
      <c r="A27" s="744" t="s">
        <v>1759</v>
      </c>
      <c r="B27" s="745"/>
      <c r="C27" s="745"/>
      <c r="D27" s="745"/>
      <c r="E27" s="745"/>
      <c r="F27" s="745"/>
      <c r="G27" s="745"/>
      <c r="H27" s="745"/>
      <c r="I27" s="745"/>
      <c r="J27" s="745"/>
      <c r="K27" s="745"/>
      <c r="L27" s="745"/>
      <c r="M27" s="745"/>
      <c r="N27" s="745"/>
      <c r="O27" s="745"/>
      <c r="P27" s="745"/>
      <c r="Q27" s="745"/>
      <c r="R27" s="745"/>
      <c r="S27" s="745"/>
      <c r="T27" s="745"/>
      <c r="U27" s="745"/>
      <c r="V27" s="745"/>
    </row>
    <row r="28" spans="1:47" ht="63.75" thickBot="1" x14ac:dyDescent="0.3">
      <c r="A28" s="737" t="s">
        <v>1733</v>
      </c>
      <c r="D28" s="737" t="s">
        <v>1760</v>
      </c>
      <c r="E28" s="746" t="s">
        <v>1761</v>
      </c>
    </row>
    <row r="29" spans="1:47" ht="16.5" thickBot="1" x14ac:dyDescent="0.3">
      <c r="A29" s="738">
        <f>COUNTIFS('RET.GRUPO'!B:B,IF($B$3="Todo","*",$B$3),'RET.GRUPO'!E:E,IF($B$4="Todo","*",$B$4),'RET.GRUPO'!K:K,"&gt;="&amp;IF($B$1="Todo","01/01/2000",$B$1),'RET.GRUPO'!K:K,"&lt;="&amp;IF($B$2="Todo","31/12/2050",$B$2))</f>
        <v>6</v>
      </c>
      <c r="D29" s="739">
        <f>SUMIFS('RET.GRUPO'!W:W,'RET.GRUPO'!S:S,"RENTA",'RET.GRUPO'!E:E,IF($B$4="Todo","*",$B$4),'RET.GRUPO'!K:K,"&gt;="&amp;IF($B$1="Todo","01/01/2000",$B$1),'RET.GRUPO'!K:K,"&lt;="&amp;IF($B$2="Todo","31/12/2050",$B$2))</f>
        <v>23.480000000000004</v>
      </c>
      <c r="E29" s="739">
        <f>SUMIFS('RET.GRUPO'!W:W,'RET.GRUPO'!S:S,"IVA",'RET.GRUPO'!E:E,IF($B$4="Todo","*",$B$4),'RET.GRUPO'!K:K,"&gt;="&amp;IF($B$1="Todo","01/01/2000",$B$1),'RET.GRUPO'!K:K,"&lt;="&amp;IF($B$2="Todo","31/12/2050",$B$2))</f>
        <v>0.68</v>
      </c>
    </row>
  </sheetData>
  <mergeCells count="6">
    <mergeCell ref="A8:V8"/>
    <mergeCell ref="A11:V11"/>
    <mergeCell ref="A14:V14"/>
    <mergeCell ref="A17:V17"/>
    <mergeCell ref="A22:V22"/>
    <mergeCell ref="A27:V27"/>
  </mergeCells>
  <dataValidations count="1">
    <dataValidation type="list" showInputMessage="1" sqref="B1:B4" xr:uid="{4713FEFB-15EF-4F7B-877E-490663B08AB8}">
      <formula1>"Todo"</formula1>
    </dataValidation>
  </dataValidations>
  <pageMargins left="0.25" right="0.25" top="0.75" bottom="0.75" header="0.3" footer="0.3"/>
  <pageSetup fitToHeight="0" orientation="landscape"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E48C6-DFC2-429D-917C-2272A8C44D4D}">
  <sheetPr codeName="Hoja13">
    <tabColor theme="8" tint="0.39997558519241921"/>
  </sheetPr>
  <dimension ref="A1:AV7"/>
  <sheetViews>
    <sheetView workbookViewId="0">
      <selection activeCell="P11" sqref="P11"/>
    </sheetView>
  </sheetViews>
  <sheetFormatPr baseColWidth="10" defaultColWidth="11.5703125" defaultRowHeight="15" x14ac:dyDescent="0.25"/>
  <cols>
    <col min="1" max="1" width="11.5703125" customWidth="1"/>
    <col min="2" max="2" width="22.7109375" style="5" customWidth="1"/>
    <col min="3" max="3" width="12.28515625" style="5" customWidth="1"/>
    <col min="4" max="4" width="27.5703125" style="5" customWidth="1"/>
    <col min="5" max="5" width="16.28515625" style="5" customWidth="1"/>
    <col min="6" max="6" width="21.85546875" style="5" customWidth="1"/>
    <col min="7" max="7" width="9.28515625" style="5" customWidth="1"/>
    <col min="8" max="8" width="9.5703125" style="5" customWidth="1"/>
    <col min="9" max="9" width="9" style="5" customWidth="1"/>
    <col min="10" max="10" width="16.28515625" style="5" customWidth="1"/>
    <col min="11" max="11" width="12.42578125" style="176" customWidth="1"/>
    <col min="12" max="12" width="14.42578125" style="176" customWidth="1"/>
    <col min="13" max="13" width="51" style="5" customWidth="1"/>
    <col min="14" max="14" width="52.5703125" style="5" customWidth="1"/>
    <col min="15" max="15" width="11.28515625" style="5" customWidth="1"/>
    <col min="16" max="16" width="8.7109375" style="5" customWidth="1"/>
    <col min="17" max="17" width="14.42578125" style="5" customWidth="1"/>
    <col min="18" max="18" width="14.42578125" style="176" customWidth="1"/>
    <col min="19" max="19" width="14.42578125" style="177" customWidth="1"/>
    <col min="20" max="21" width="13.85546875" style="177" customWidth="1"/>
    <col min="22" max="23" width="12.7109375" style="177" customWidth="1"/>
    <col min="24" max="25" width="11.7109375" style="177" customWidth="1"/>
    <col min="26" max="27" width="9.42578125" style="177" customWidth="1"/>
    <col min="28" max="29" width="10.42578125" style="177" customWidth="1"/>
    <col min="30" max="32" width="11.7109375" style="177" customWidth="1"/>
    <col min="33" max="33" width="8.7109375" customWidth="1"/>
    <col min="34" max="34" width="12.7109375" style="177" customWidth="1"/>
    <col min="35" max="35" width="12.5703125" style="177" customWidth="1"/>
    <col min="36" max="36" width="13.7109375" style="177" customWidth="1"/>
    <col min="37" max="37" width="8.7109375" customWidth="1"/>
    <col min="38" max="38" width="9.42578125" style="177" customWidth="1"/>
    <col min="39" max="39" width="9.28515625" style="177" customWidth="1"/>
    <col min="40" max="40" width="11.28515625" style="177" customWidth="1"/>
    <col min="41" max="41" width="8" customWidth="1"/>
    <col min="42" max="42" width="10.7109375" style="177" customWidth="1"/>
    <col min="43" max="43" width="12.28515625" style="177" customWidth="1"/>
    <col min="44" max="44" width="13.7109375" style="177" customWidth="1"/>
    <col min="45" max="45" width="8" customWidth="1"/>
    <col min="46" max="46" width="11.42578125" style="177" customWidth="1"/>
    <col min="47" max="47" width="12.28515625" style="177" customWidth="1"/>
    <col min="48" max="48" width="8" style="177" customWidth="1"/>
  </cols>
  <sheetData>
    <row r="1" spans="1:48" s="754" customFormat="1" ht="53.65" customHeight="1" x14ac:dyDescent="0.25">
      <c r="A1" s="747" t="s">
        <v>1153</v>
      </c>
      <c r="B1" s="747" t="s">
        <v>1762</v>
      </c>
      <c r="C1" s="747" t="s">
        <v>1763</v>
      </c>
      <c r="D1" s="748" t="s">
        <v>1764</v>
      </c>
      <c r="E1" s="749" t="s">
        <v>1765</v>
      </c>
      <c r="F1" s="749" t="s">
        <v>1766</v>
      </c>
      <c r="G1" s="749" t="s">
        <v>1767</v>
      </c>
      <c r="H1" s="749" t="s">
        <v>1202</v>
      </c>
      <c r="I1" s="749" t="s">
        <v>1203</v>
      </c>
      <c r="J1" s="749" t="s">
        <v>1204</v>
      </c>
      <c r="K1" s="750" t="s">
        <v>1768</v>
      </c>
      <c r="L1" s="750" t="s">
        <v>1769</v>
      </c>
      <c r="M1" s="747" t="s">
        <v>1770</v>
      </c>
      <c r="N1" s="747" t="s">
        <v>1771</v>
      </c>
      <c r="O1" s="747" t="s">
        <v>1772</v>
      </c>
      <c r="P1" s="747" t="s">
        <v>1773</v>
      </c>
      <c r="Q1" s="747" t="s">
        <v>1774</v>
      </c>
      <c r="R1" s="751" t="s">
        <v>1775</v>
      </c>
      <c r="S1" s="752" t="s">
        <v>1776</v>
      </c>
      <c r="T1" s="752" t="s">
        <v>1174</v>
      </c>
      <c r="U1" s="752" t="s">
        <v>1777</v>
      </c>
      <c r="V1" s="752" t="s">
        <v>1175</v>
      </c>
      <c r="W1" s="752" t="s">
        <v>1778</v>
      </c>
      <c r="X1" s="752" t="s">
        <v>1176</v>
      </c>
      <c r="Y1" s="752" t="s">
        <v>1779</v>
      </c>
      <c r="Z1" s="752" t="s">
        <v>1177</v>
      </c>
      <c r="AA1" s="752" t="s">
        <v>1780</v>
      </c>
      <c r="AB1" s="752" t="s">
        <v>1178</v>
      </c>
      <c r="AC1" s="752" t="s">
        <v>1781</v>
      </c>
      <c r="AD1" s="752" t="s">
        <v>1179</v>
      </c>
      <c r="AE1" s="752" t="s">
        <v>1782</v>
      </c>
      <c r="AF1" s="752" t="s">
        <v>1783</v>
      </c>
      <c r="AG1" s="747" t="s">
        <v>1784</v>
      </c>
      <c r="AH1" s="753" t="s">
        <v>1785</v>
      </c>
      <c r="AI1" s="752" t="s">
        <v>1786</v>
      </c>
      <c r="AJ1" s="752" t="s">
        <v>1196</v>
      </c>
      <c r="AK1" s="747" t="s">
        <v>1784</v>
      </c>
      <c r="AL1" s="753" t="s">
        <v>1785</v>
      </c>
      <c r="AM1" s="752" t="s">
        <v>1786</v>
      </c>
      <c r="AN1" s="752" t="s">
        <v>1196</v>
      </c>
      <c r="AO1" s="747" t="s">
        <v>1784</v>
      </c>
      <c r="AP1" s="753" t="s">
        <v>1785</v>
      </c>
      <c r="AQ1" s="752" t="s">
        <v>1786</v>
      </c>
      <c r="AR1" s="752" t="s">
        <v>1196</v>
      </c>
      <c r="AS1" s="747" t="s">
        <v>1784</v>
      </c>
      <c r="AT1" s="753" t="s">
        <v>1785</v>
      </c>
      <c r="AU1" s="752" t="s">
        <v>1786</v>
      </c>
      <c r="AV1" s="752" t="s">
        <v>1196</v>
      </c>
    </row>
    <row r="2" spans="1:48" x14ac:dyDescent="0.25">
      <c r="B2" s="5" t="s">
        <v>1787</v>
      </c>
      <c r="C2" s="5" t="s">
        <v>155</v>
      </c>
      <c r="D2" s="5" t="s">
        <v>1788</v>
      </c>
      <c r="E2" s="5" t="s">
        <v>1227</v>
      </c>
      <c r="F2" s="5" t="s">
        <v>1241</v>
      </c>
      <c r="G2" s="5" t="s">
        <v>1789</v>
      </c>
      <c r="H2" s="5" t="s">
        <v>1790</v>
      </c>
      <c r="I2" s="5" t="s">
        <v>304</v>
      </c>
      <c r="J2" s="5" t="s">
        <v>1791</v>
      </c>
      <c r="K2" s="176">
        <v>45171</v>
      </c>
      <c r="L2" s="176">
        <v>45182</v>
      </c>
      <c r="M2" s="5" t="s">
        <v>1230</v>
      </c>
      <c r="N2" s="5" t="s">
        <v>1230</v>
      </c>
      <c r="O2" s="5" t="s">
        <v>14</v>
      </c>
      <c r="P2" s="5" t="s">
        <v>14</v>
      </c>
      <c r="Q2" s="5" t="s">
        <v>1792</v>
      </c>
      <c r="R2" s="176">
        <v>45171</v>
      </c>
      <c r="W2" s="177">
        <v>0.96</v>
      </c>
      <c r="X2" s="177">
        <v>0.28999999999999998</v>
      </c>
      <c r="AG2">
        <v>343</v>
      </c>
      <c r="AH2" s="177">
        <v>8.0399999999999991</v>
      </c>
      <c r="AI2" s="177">
        <v>1</v>
      </c>
      <c r="AJ2" s="177">
        <v>0.08</v>
      </c>
    </row>
    <row r="3" spans="1:48" x14ac:dyDescent="0.25">
      <c r="B3" s="5" t="s">
        <v>1787</v>
      </c>
      <c r="C3" s="5" t="s">
        <v>155</v>
      </c>
      <c r="D3" s="5" t="s">
        <v>1788</v>
      </c>
      <c r="E3" s="5" t="s">
        <v>1227</v>
      </c>
      <c r="F3" s="5" t="s">
        <v>1241</v>
      </c>
      <c r="G3" s="5" t="s">
        <v>1789</v>
      </c>
      <c r="H3" s="5" t="s">
        <v>14</v>
      </c>
      <c r="I3" s="5" t="s">
        <v>1793</v>
      </c>
      <c r="J3" s="5" t="s">
        <v>1794</v>
      </c>
      <c r="K3" s="176">
        <v>45171</v>
      </c>
      <c r="L3" s="176">
        <v>45173</v>
      </c>
      <c r="M3" s="5" t="s">
        <v>1230</v>
      </c>
      <c r="N3" s="5" t="s">
        <v>1230</v>
      </c>
      <c r="O3" s="5" t="s">
        <v>14</v>
      </c>
      <c r="P3" s="5" t="s">
        <v>14</v>
      </c>
      <c r="Q3" s="5" t="s">
        <v>1795</v>
      </c>
      <c r="R3" s="176">
        <v>45171</v>
      </c>
      <c r="W3" s="177">
        <v>0.91</v>
      </c>
      <c r="X3" s="177">
        <v>0.27</v>
      </c>
      <c r="AG3">
        <v>343</v>
      </c>
      <c r="AH3" s="177">
        <v>7.59</v>
      </c>
      <c r="AI3" s="177">
        <v>1</v>
      </c>
      <c r="AJ3" s="177">
        <v>0.08</v>
      </c>
    </row>
    <row r="4" spans="1:48" x14ac:dyDescent="0.25">
      <c r="B4" s="5" t="s">
        <v>1796</v>
      </c>
      <c r="C4" s="5" t="s">
        <v>155</v>
      </c>
      <c r="D4" s="5" t="s">
        <v>1788</v>
      </c>
      <c r="E4" s="5" t="s">
        <v>1227</v>
      </c>
      <c r="F4" s="5" t="s">
        <v>1241</v>
      </c>
      <c r="G4" s="5" t="s">
        <v>1789</v>
      </c>
      <c r="H4" s="5" t="s">
        <v>14</v>
      </c>
      <c r="I4" s="5" t="s">
        <v>1238</v>
      </c>
      <c r="J4" s="5" t="s">
        <v>1797</v>
      </c>
      <c r="K4" s="176">
        <v>44957</v>
      </c>
      <c r="L4" s="176">
        <v>44957</v>
      </c>
      <c r="M4" s="5" t="s">
        <v>1230</v>
      </c>
      <c r="N4" s="5" t="s">
        <v>1230</v>
      </c>
      <c r="O4" s="5" t="s">
        <v>14</v>
      </c>
      <c r="P4" s="5" t="s">
        <v>1238</v>
      </c>
      <c r="Q4" s="5" t="s">
        <v>1798</v>
      </c>
      <c r="R4" s="176">
        <v>44949</v>
      </c>
      <c r="AG4">
        <v>312</v>
      </c>
      <c r="AH4" s="177">
        <v>239.26</v>
      </c>
      <c r="AI4" s="177">
        <v>1.75</v>
      </c>
      <c r="AJ4" s="177">
        <v>4.1900000000000004</v>
      </c>
    </row>
    <row r="5" spans="1:48" x14ac:dyDescent="0.25">
      <c r="B5" s="5" t="s">
        <v>1796</v>
      </c>
      <c r="C5" s="5" t="s">
        <v>155</v>
      </c>
      <c r="D5" s="5" t="s">
        <v>1788</v>
      </c>
      <c r="E5" s="5" t="s">
        <v>1227</v>
      </c>
      <c r="F5" s="5" t="s">
        <v>1241</v>
      </c>
      <c r="G5" s="5" t="s">
        <v>1789</v>
      </c>
      <c r="H5" s="5" t="s">
        <v>14</v>
      </c>
      <c r="I5" s="5" t="s">
        <v>1238</v>
      </c>
      <c r="J5" s="5" t="s">
        <v>1799</v>
      </c>
      <c r="K5" s="176">
        <v>44957</v>
      </c>
      <c r="L5" s="176">
        <v>44957</v>
      </c>
      <c r="M5" s="5" t="s">
        <v>1230</v>
      </c>
      <c r="N5" s="5" t="s">
        <v>1230</v>
      </c>
      <c r="O5" s="5" t="s">
        <v>14</v>
      </c>
      <c r="P5" s="5" t="s">
        <v>1238</v>
      </c>
      <c r="Q5" s="5" t="s">
        <v>1800</v>
      </c>
      <c r="R5" s="176">
        <v>44951</v>
      </c>
      <c r="AG5">
        <v>312</v>
      </c>
      <c r="AH5" s="177">
        <v>1028.57</v>
      </c>
      <c r="AI5" s="177">
        <v>1.75</v>
      </c>
      <c r="AJ5" s="177">
        <v>18</v>
      </c>
    </row>
    <row r="6" spans="1:48" x14ac:dyDescent="0.25">
      <c r="B6" s="5" t="s">
        <v>1796</v>
      </c>
      <c r="C6" s="5" t="s">
        <v>155</v>
      </c>
      <c r="D6" s="5" t="s">
        <v>1788</v>
      </c>
      <c r="E6" s="5" t="s">
        <v>1227</v>
      </c>
      <c r="F6" s="5" t="s">
        <v>1241</v>
      </c>
      <c r="G6" s="5" t="s">
        <v>1789</v>
      </c>
      <c r="H6" s="5" t="s">
        <v>1238</v>
      </c>
      <c r="I6" s="5" t="s">
        <v>1238</v>
      </c>
      <c r="J6" s="5" t="s">
        <v>1801</v>
      </c>
      <c r="K6" s="176">
        <v>44957</v>
      </c>
      <c r="L6" s="176">
        <v>44957</v>
      </c>
      <c r="M6" s="5" t="s">
        <v>1230</v>
      </c>
      <c r="N6" s="5" t="s">
        <v>1230</v>
      </c>
      <c r="O6" s="5" t="s">
        <v>14</v>
      </c>
      <c r="P6" s="5" t="s">
        <v>1238</v>
      </c>
      <c r="Q6" s="5" t="s">
        <v>1802</v>
      </c>
      <c r="R6" s="176">
        <v>44956</v>
      </c>
      <c r="AG6" t="s">
        <v>322</v>
      </c>
      <c r="AH6" s="177">
        <v>109.55</v>
      </c>
      <c r="AI6" s="177">
        <v>1</v>
      </c>
      <c r="AJ6" s="177">
        <v>1.1000000000000001</v>
      </c>
    </row>
    <row r="7" spans="1:48" x14ac:dyDescent="0.25">
      <c r="B7" s="5" t="s">
        <v>1787</v>
      </c>
      <c r="C7" s="5" t="s">
        <v>155</v>
      </c>
      <c r="D7" s="5" t="s">
        <v>1788</v>
      </c>
      <c r="E7" s="5" t="s">
        <v>1227</v>
      </c>
      <c r="F7" s="5" t="s">
        <v>1241</v>
      </c>
      <c r="G7" s="5" t="s">
        <v>1789</v>
      </c>
      <c r="H7" s="5" t="s">
        <v>14</v>
      </c>
      <c r="I7" s="5" t="s">
        <v>1793</v>
      </c>
      <c r="J7" s="5" t="s">
        <v>1803</v>
      </c>
      <c r="K7" s="176">
        <v>45174</v>
      </c>
      <c r="L7" s="176">
        <v>45175</v>
      </c>
      <c r="M7" s="5" t="s">
        <v>1230</v>
      </c>
      <c r="N7" s="5" t="s">
        <v>1230</v>
      </c>
      <c r="O7" s="5" t="s">
        <v>14</v>
      </c>
      <c r="P7" s="5" t="s">
        <v>14</v>
      </c>
      <c r="Q7" s="5" t="s">
        <v>1804</v>
      </c>
      <c r="R7" s="176">
        <v>45174</v>
      </c>
      <c r="W7" s="177">
        <v>0.41</v>
      </c>
      <c r="X7" s="177">
        <v>0.12</v>
      </c>
      <c r="AG7">
        <v>343</v>
      </c>
      <c r="AH7" s="177">
        <v>3.39</v>
      </c>
      <c r="AI7" s="177">
        <v>1</v>
      </c>
      <c r="AJ7" s="177">
        <v>0.03</v>
      </c>
    </row>
  </sheetData>
  <sheetProtection selectLockedCells="1"/>
  <autoFilter ref="A1:AV1" xr:uid="{00000000-0001-0000-1700-000000000000}"/>
  <dataConsolidate/>
  <conditionalFormatting sqref="A2:L7 O2:AV7">
    <cfRule type="expression" dxfId="13" priority="2">
      <formula>COUNTA(INDIRECT("A"&amp;ROW()&amp;":AV"&amp;ROW()))</formula>
    </cfRule>
  </conditionalFormatting>
  <conditionalFormatting sqref="M2:N7">
    <cfRule type="expression" dxfId="12" priority="1">
      <formula>COUNTA(INDIRECT("A"&amp;ROW()&amp;":AA"&amp;ROW()))</formula>
    </cfRule>
  </conditionalFormatting>
  <pageMargins left="0.28000000000000003" right="0.7" top="0.75" bottom="0.75" header="0.36"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AB97-55EE-49B6-BEE3-CA1FF3DB6DAC}">
  <sheetPr published="0" codeName="Hoja31">
    <tabColor theme="8" tint="0.39997558519241921"/>
  </sheetPr>
  <dimension ref="A1:AA10"/>
  <sheetViews>
    <sheetView showGridLines="0" workbookViewId="0">
      <selection activeCell="G14" sqref="G14"/>
    </sheetView>
  </sheetViews>
  <sheetFormatPr baseColWidth="10" defaultRowHeight="15" x14ac:dyDescent="0.25"/>
  <cols>
    <col min="1" max="1" width="2.140625" customWidth="1"/>
    <col min="2" max="2" width="16.28515625" style="5" customWidth="1"/>
    <col min="3" max="3" width="6.5703125" style="5" customWidth="1"/>
    <col min="4" max="4" width="14.42578125" style="5" customWidth="1"/>
    <col min="5" max="5" width="14.140625" style="5" customWidth="1"/>
    <col min="6" max="6" width="42.5703125" style="5" customWidth="1"/>
    <col min="7" max="7" width="11.42578125" style="5" customWidth="1"/>
    <col min="8" max="9" width="6.28515625" style="5" customWidth="1"/>
    <col min="10" max="10" width="11.42578125" style="5"/>
    <col min="11" max="11" width="11.42578125" style="176"/>
    <col min="12" max="12" width="14.42578125" style="176" customWidth="1"/>
    <col min="13" max="14" width="32.5703125" style="5" customWidth="1"/>
    <col min="15" max="15" width="6.5703125" style="5" customWidth="1"/>
    <col min="16" max="16" width="8.42578125" style="5" customWidth="1"/>
    <col min="17" max="17" width="8" style="5" customWidth="1"/>
    <col min="18" max="18" width="11.42578125" style="176"/>
    <col min="21" max="22" width="11.42578125" style="177"/>
    <col min="23" max="23" width="8.42578125" style="177" customWidth="1"/>
    <col min="24" max="24" width="8.7109375" style="177" customWidth="1"/>
    <col min="25" max="25" width="11.42578125" style="177"/>
    <col min="26" max="26" width="13.28515625" style="5" customWidth="1"/>
    <col min="27" max="27" width="20" style="5" bestFit="1" customWidth="1"/>
  </cols>
  <sheetData>
    <row r="1" spans="1:27" ht="48.75" customHeight="1" x14ac:dyDescent="0.25">
      <c r="A1" s="749" t="s">
        <v>1153</v>
      </c>
      <c r="B1" s="749" t="s">
        <v>1762</v>
      </c>
      <c r="C1" s="749" t="s">
        <v>1763</v>
      </c>
      <c r="D1" s="749" t="s">
        <v>1764</v>
      </c>
      <c r="E1" s="749" t="s">
        <v>1765</v>
      </c>
      <c r="F1" s="749" t="s">
        <v>1766</v>
      </c>
      <c r="G1" s="749" t="s">
        <v>1767</v>
      </c>
      <c r="H1" s="749" t="s">
        <v>1202</v>
      </c>
      <c r="I1" s="749" t="s">
        <v>1203</v>
      </c>
      <c r="J1" s="749" t="s">
        <v>1204</v>
      </c>
      <c r="K1" s="750" t="s">
        <v>1768</v>
      </c>
      <c r="L1" s="750" t="s">
        <v>1769</v>
      </c>
      <c r="M1" s="749" t="s">
        <v>1770</v>
      </c>
      <c r="N1" s="749" t="s">
        <v>1771</v>
      </c>
      <c r="O1" s="749" t="s">
        <v>1772</v>
      </c>
      <c r="P1" s="749" t="s">
        <v>1773</v>
      </c>
      <c r="Q1" s="749" t="s">
        <v>1774</v>
      </c>
      <c r="R1" s="750" t="s">
        <v>1775</v>
      </c>
      <c r="S1" s="749" t="s">
        <v>1805</v>
      </c>
      <c r="T1" s="749" t="s">
        <v>1784</v>
      </c>
      <c r="U1" s="755" t="s">
        <v>1785</v>
      </c>
      <c r="V1" s="756" t="s">
        <v>1786</v>
      </c>
      <c r="W1" s="756" t="s">
        <v>1196</v>
      </c>
      <c r="X1" s="757" t="s">
        <v>1806</v>
      </c>
      <c r="Y1" s="757" t="s">
        <v>1807</v>
      </c>
      <c r="Z1" s="749" t="s">
        <v>1808</v>
      </c>
      <c r="AA1" s="749" t="s">
        <v>1809</v>
      </c>
    </row>
    <row r="2" spans="1:27" x14ac:dyDescent="0.25">
      <c r="B2" s="5" t="s">
        <v>1787</v>
      </c>
      <c r="C2" s="5" t="s">
        <v>155</v>
      </c>
      <c r="D2" s="5" t="s">
        <v>1788</v>
      </c>
      <c r="E2" s="5" t="s">
        <v>1227</v>
      </c>
      <c r="F2" s="5" t="s">
        <v>1241</v>
      </c>
      <c r="G2" s="5" t="s">
        <v>1789</v>
      </c>
      <c r="H2" s="5" t="s">
        <v>1790</v>
      </c>
      <c r="I2" s="5" t="s">
        <v>304</v>
      </c>
      <c r="J2" s="5" t="s">
        <v>1791</v>
      </c>
      <c r="K2" s="176">
        <v>45171</v>
      </c>
      <c r="L2" s="176">
        <v>45182</v>
      </c>
      <c r="M2" s="5" t="s">
        <v>1230</v>
      </c>
      <c r="N2" s="5" t="s">
        <v>1230</v>
      </c>
      <c r="O2" s="5" t="s">
        <v>14</v>
      </c>
      <c r="P2" s="5" t="s">
        <v>14</v>
      </c>
      <c r="Q2" s="5" t="s">
        <v>1792</v>
      </c>
      <c r="R2" s="176">
        <v>45171</v>
      </c>
      <c r="S2" t="s">
        <v>1810</v>
      </c>
      <c r="T2">
        <v>1</v>
      </c>
      <c r="U2" s="177">
        <v>0.96</v>
      </c>
      <c r="V2" s="177">
        <v>30</v>
      </c>
      <c r="W2" s="177">
        <v>0.28999999999999998</v>
      </c>
      <c r="X2" s="177">
        <v>0.08</v>
      </c>
      <c r="Y2" s="177">
        <v>0.28999999999999998</v>
      </c>
      <c r="Z2" s="5" t="s">
        <v>1811</v>
      </c>
      <c r="AA2" s="5" t="s">
        <v>1812</v>
      </c>
    </row>
    <row r="3" spans="1:27" x14ac:dyDescent="0.25">
      <c r="E3" s="5" t="s">
        <v>1227</v>
      </c>
      <c r="F3" s="5" t="s">
        <v>1241</v>
      </c>
      <c r="H3" s="5" t="s">
        <v>1790</v>
      </c>
      <c r="I3" s="5" t="s">
        <v>304</v>
      </c>
      <c r="J3" s="5" t="s">
        <v>1791</v>
      </c>
      <c r="K3" s="176">
        <v>45171</v>
      </c>
      <c r="M3" s="5" t="s">
        <v>1230</v>
      </c>
      <c r="N3" s="5" t="s">
        <v>1230</v>
      </c>
      <c r="O3" s="5" t="s">
        <v>14</v>
      </c>
      <c r="P3" s="5" t="s">
        <v>14</v>
      </c>
      <c r="Q3" s="5" t="s">
        <v>1792</v>
      </c>
      <c r="R3" s="176">
        <v>45171</v>
      </c>
      <c r="S3" t="s">
        <v>1813</v>
      </c>
      <c r="T3">
        <v>343</v>
      </c>
      <c r="U3" s="177">
        <v>8.0399999999999991</v>
      </c>
      <c r="V3" s="177">
        <v>1</v>
      </c>
      <c r="W3" s="177">
        <v>0.08</v>
      </c>
      <c r="Z3" s="5" t="s">
        <v>1811</v>
      </c>
      <c r="AA3" s="5" t="s">
        <v>1812</v>
      </c>
    </row>
    <row r="4" spans="1:27" x14ac:dyDescent="0.25">
      <c r="B4" s="5" t="s">
        <v>1787</v>
      </c>
      <c r="C4" s="5" t="s">
        <v>155</v>
      </c>
      <c r="D4" s="5" t="s">
        <v>1788</v>
      </c>
      <c r="E4" s="5" t="s">
        <v>1227</v>
      </c>
      <c r="F4" s="5" t="s">
        <v>1241</v>
      </c>
      <c r="G4" s="5" t="s">
        <v>1789</v>
      </c>
      <c r="H4" s="5" t="s">
        <v>14</v>
      </c>
      <c r="I4" s="5" t="s">
        <v>1793</v>
      </c>
      <c r="J4" s="5" t="s">
        <v>1794</v>
      </c>
      <c r="K4" s="176">
        <v>45171</v>
      </c>
      <c r="L4" s="176">
        <v>45173</v>
      </c>
      <c r="M4" s="5" t="s">
        <v>1230</v>
      </c>
      <c r="N4" s="5" t="s">
        <v>1230</v>
      </c>
      <c r="O4" s="5" t="s">
        <v>14</v>
      </c>
      <c r="P4" s="5" t="s">
        <v>14</v>
      </c>
      <c r="Q4" s="5" t="s">
        <v>1795</v>
      </c>
      <c r="R4" s="176">
        <v>45171</v>
      </c>
      <c r="S4" t="s">
        <v>1810</v>
      </c>
      <c r="T4">
        <v>1</v>
      </c>
      <c r="U4" s="177">
        <v>0.91</v>
      </c>
      <c r="V4" s="177">
        <v>30</v>
      </c>
      <c r="W4" s="177">
        <v>0.27</v>
      </c>
      <c r="X4" s="177">
        <v>0.08</v>
      </c>
      <c r="Y4" s="177">
        <v>0.27</v>
      </c>
      <c r="Z4" s="5" t="s">
        <v>1814</v>
      </c>
      <c r="AA4" s="5" t="s">
        <v>1815</v>
      </c>
    </row>
    <row r="5" spans="1:27" x14ac:dyDescent="0.25">
      <c r="E5" s="5" t="s">
        <v>1227</v>
      </c>
      <c r="F5" s="5" t="s">
        <v>1241</v>
      </c>
      <c r="H5" s="5" t="s">
        <v>14</v>
      </c>
      <c r="I5" s="5" t="s">
        <v>1793</v>
      </c>
      <c r="J5" s="5" t="s">
        <v>1794</v>
      </c>
      <c r="K5" s="176">
        <v>45171</v>
      </c>
      <c r="M5" s="5" t="s">
        <v>1230</v>
      </c>
      <c r="N5" s="5" t="s">
        <v>1230</v>
      </c>
      <c r="O5" s="5" t="s">
        <v>14</v>
      </c>
      <c r="P5" s="5" t="s">
        <v>14</v>
      </c>
      <c r="Q5" s="5" t="s">
        <v>1795</v>
      </c>
      <c r="R5" s="176">
        <v>45171</v>
      </c>
      <c r="S5" t="s">
        <v>1813</v>
      </c>
      <c r="T5">
        <v>343</v>
      </c>
      <c r="U5" s="177">
        <v>7.59</v>
      </c>
      <c r="V5" s="177">
        <v>1</v>
      </c>
      <c r="W5" s="177">
        <v>0.08</v>
      </c>
      <c r="Z5" s="5" t="s">
        <v>1814</v>
      </c>
      <c r="AA5" s="5" t="s">
        <v>1815</v>
      </c>
    </row>
    <row r="6" spans="1:27" x14ac:dyDescent="0.25">
      <c r="B6" s="5" t="s">
        <v>1796</v>
      </c>
      <c r="C6" s="5" t="s">
        <v>155</v>
      </c>
      <c r="D6" s="5" t="s">
        <v>1788</v>
      </c>
      <c r="E6" s="5" t="s">
        <v>1227</v>
      </c>
      <c r="F6" s="5" t="s">
        <v>1241</v>
      </c>
      <c r="G6" s="5" t="s">
        <v>1789</v>
      </c>
      <c r="H6" s="5" t="s">
        <v>14</v>
      </c>
      <c r="I6" s="5" t="s">
        <v>1238</v>
      </c>
      <c r="J6" s="5" t="s">
        <v>1797</v>
      </c>
      <c r="K6" s="176">
        <v>44957</v>
      </c>
      <c r="L6" s="176">
        <v>44957</v>
      </c>
      <c r="M6" s="5" t="s">
        <v>1230</v>
      </c>
      <c r="N6" s="5" t="s">
        <v>1230</v>
      </c>
      <c r="O6" s="5" t="s">
        <v>14</v>
      </c>
      <c r="P6" s="5" t="s">
        <v>1238</v>
      </c>
      <c r="Q6" s="5" t="s">
        <v>1798</v>
      </c>
      <c r="R6" s="176">
        <v>44949</v>
      </c>
      <c r="S6" t="s">
        <v>1813</v>
      </c>
      <c r="T6">
        <v>312</v>
      </c>
      <c r="U6" s="177">
        <v>239.26</v>
      </c>
      <c r="V6" s="177">
        <v>1.75</v>
      </c>
      <c r="W6" s="177">
        <v>4.1900000000000004</v>
      </c>
      <c r="X6" s="177">
        <v>4.1900000000000004</v>
      </c>
      <c r="Y6" s="177">
        <v>0</v>
      </c>
      <c r="Z6" s="5" t="s">
        <v>1816</v>
      </c>
      <c r="AA6" s="5" t="s">
        <v>1817</v>
      </c>
    </row>
    <row r="7" spans="1:27" x14ac:dyDescent="0.25">
      <c r="B7" s="5" t="s">
        <v>1796</v>
      </c>
      <c r="C7" s="5" t="s">
        <v>155</v>
      </c>
      <c r="D7" s="5" t="s">
        <v>1788</v>
      </c>
      <c r="E7" s="5" t="s">
        <v>1227</v>
      </c>
      <c r="F7" s="5" t="s">
        <v>1241</v>
      </c>
      <c r="G7" s="5" t="s">
        <v>1789</v>
      </c>
      <c r="H7" s="5" t="s">
        <v>14</v>
      </c>
      <c r="I7" s="5" t="s">
        <v>1238</v>
      </c>
      <c r="J7" s="5" t="s">
        <v>1799</v>
      </c>
      <c r="K7" s="176">
        <v>44957</v>
      </c>
      <c r="L7" s="176">
        <v>44957</v>
      </c>
      <c r="M7" s="5" t="s">
        <v>1230</v>
      </c>
      <c r="N7" s="5" t="s">
        <v>1230</v>
      </c>
      <c r="O7" s="5" t="s">
        <v>14</v>
      </c>
      <c r="P7" s="5" t="s">
        <v>1238</v>
      </c>
      <c r="Q7" s="5" t="s">
        <v>1800</v>
      </c>
      <c r="R7" s="176">
        <v>44951</v>
      </c>
      <c r="S7" t="s">
        <v>1813</v>
      </c>
      <c r="T7">
        <v>312</v>
      </c>
      <c r="U7" s="177">
        <v>1028.57</v>
      </c>
      <c r="V7" s="177">
        <v>1.75</v>
      </c>
      <c r="W7" s="177">
        <v>18</v>
      </c>
      <c r="X7" s="177">
        <v>18</v>
      </c>
      <c r="Y7" s="177">
        <v>0</v>
      </c>
      <c r="Z7" s="5" t="s">
        <v>1816</v>
      </c>
      <c r="AA7" s="5" t="s">
        <v>1818</v>
      </c>
    </row>
    <row r="8" spans="1:27" x14ac:dyDescent="0.25">
      <c r="B8" s="5" t="s">
        <v>1796</v>
      </c>
      <c r="C8" s="5" t="s">
        <v>155</v>
      </c>
      <c r="D8" s="5" t="s">
        <v>1788</v>
      </c>
      <c r="E8" s="5" t="s">
        <v>1227</v>
      </c>
      <c r="F8" s="5" t="s">
        <v>1241</v>
      </c>
      <c r="G8" s="5" t="s">
        <v>1789</v>
      </c>
      <c r="H8" s="5" t="s">
        <v>1238</v>
      </c>
      <c r="I8" s="5" t="s">
        <v>1238</v>
      </c>
      <c r="J8" s="5" t="s">
        <v>1801</v>
      </c>
      <c r="K8" s="176">
        <v>44957</v>
      </c>
      <c r="L8" s="176">
        <v>44957</v>
      </c>
      <c r="M8" s="5" t="s">
        <v>1230</v>
      </c>
      <c r="N8" s="5" t="s">
        <v>1230</v>
      </c>
      <c r="O8" s="5" t="s">
        <v>14</v>
      </c>
      <c r="P8" s="5" t="s">
        <v>1238</v>
      </c>
      <c r="Q8" s="5" t="s">
        <v>1802</v>
      </c>
      <c r="R8" s="176">
        <v>44956</v>
      </c>
      <c r="S8" t="s">
        <v>1813</v>
      </c>
      <c r="T8" t="s">
        <v>322</v>
      </c>
      <c r="U8" s="177">
        <v>109.55</v>
      </c>
      <c r="V8" s="177">
        <v>1</v>
      </c>
      <c r="W8" s="177">
        <v>1.1000000000000001</v>
      </c>
      <c r="X8" s="177">
        <v>1.1000000000000001</v>
      </c>
      <c r="Y8" s="177">
        <v>0</v>
      </c>
      <c r="Z8" s="5" t="s">
        <v>1819</v>
      </c>
      <c r="AA8" s="5" t="s">
        <v>1820</v>
      </c>
    </row>
    <row r="9" spans="1:27" x14ac:dyDescent="0.25">
      <c r="B9" s="5" t="s">
        <v>1787</v>
      </c>
      <c r="C9" s="5" t="s">
        <v>155</v>
      </c>
      <c r="D9" s="5" t="s">
        <v>1788</v>
      </c>
      <c r="E9" s="5" t="s">
        <v>1227</v>
      </c>
      <c r="F9" s="5" t="s">
        <v>1241</v>
      </c>
      <c r="G9" s="5" t="s">
        <v>1789</v>
      </c>
      <c r="H9" s="5" t="s">
        <v>14</v>
      </c>
      <c r="I9" s="5" t="s">
        <v>1793</v>
      </c>
      <c r="J9" s="5" t="s">
        <v>1803</v>
      </c>
      <c r="K9" s="176">
        <v>45174</v>
      </c>
      <c r="L9" s="176">
        <v>45175</v>
      </c>
      <c r="M9" s="5" t="s">
        <v>1230</v>
      </c>
      <c r="N9" s="5" t="s">
        <v>1230</v>
      </c>
      <c r="O9" s="5" t="s">
        <v>14</v>
      </c>
      <c r="P9" s="5" t="s">
        <v>14</v>
      </c>
      <c r="Q9" s="5" t="s">
        <v>1804</v>
      </c>
      <c r="R9" s="176">
        <v>45174</v>
      </c>
      <c r="S9" t="s">
        <v>1810</v>
      </c>
      <c r="T9">
        <v>1</v>
      </c>
      <c r="U9" s="177">
        <v>0.41</v>
      </c>
      <c r="V9" s="177">
        <v>30</v>
      </c>
      <c r="W9" s="177">
        <v>0.12</v>
      </c>
      <c r="X9" s="177">
        <v>0.03</v>
      </c>
      <c r="Y9" s="177">
        <v>0.12</v>
      </c>
      <c r="Z9" s="5" t="s">
        <v>1814</v>
      </c>
      <c r="AA9" s="5" t="s">
        <v>1821</v>
      </c>
    </row>
    <row r="10" spans="1:27" ht="14.25" customHeight="1" x14ac:dyDescent="0.25">
      <c r="E10" s="5" t="s">
        <v>1227</v>
      </c>
      <c r="F10" s="5" t="s">
        <v>1241</v>
      </c>
      <c r="H10" s="5" t="s">
        <v>14</v>
      </c>
      <c r="I10" s="5" t="s">
        <v>1793</v>
      </c>
      <c r="J10" s="5" t="s">
        <v>1803</v>
      </c>
      <c r="K10" s="176">
        <v>45174</v>
      </c>
      <c r="M10" s="5" t="s">
        <v>1230</v>
      </c>
      <c r="N10" s="5" t="s">
        <v>1230</v>
      </c>
      <c r="O10" s="5" t="s">
        <v>14</v>
      </c>
      <c r="P10" s="5" t="s">
        <v>14</v>
      </c>
      <c r="Q10" s="5" t="s">
        <v>1804</v>
      </c>
      <c r="R10" s="176">
        <v>45174</v>
      </c>
      <c r="S10" t="s">
        <v>1813</v>
      </c>
      <c r="T10">
        <v>343</v>
      </c>
      <c r="U10" s="177">
        <v>3.39</v>
      </c>
      <c r="V10" s="177">
        <v>1</v>
      </c>
      <c r="W10" s="177">
        <v>0.03</v>
      </c>
      <c r="Z10" s="5" t="s">
        <v>1814</v>
      </c>
      <c r="AA10" s="5" t="s">
        <v>1821</v>
      </c>
    </row>
  </sheetData>
  <autoFilter ref="A1:AA1" xr:uid="{00000000-0001-0000-1600-000000000000}"/>
  <conditionalFormatting sqref="A2:AA10">
    <cfRule type="expression" dxfId="11" priority="1">
      <formula>COUNTA(INDIRECT("A"&amp;ROW()&amp;":AA"&amp;ROW()))</formula>
    </cfRule>
  </conditionalFormatting>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F107-E568-479E-9CEA-3F85FD308D27}">
  <sheetPr published="0" codeName="Hoja1">
    <tabColor theme="8" tint="0.39997558519241921"/>
    <pageSetUpPr fitToPage="1"/>
  </sheetPr>
  <dimension ref="A1:J11"/>
  <sheetViews>
    <sheetView showGridLines="0" workbookViewId="0">
      <selection sqref="A1:G1048576"/>
    </sheetView>
  </sheetViews>
  <sheetFormatPr baseColWidth="10" defaultRowHeight="15" x14ac:dyDescent="0.25"/>
  <cols>
    <col min="1" max="1" width="28" customWidth="1"/>
    <col min="2" max="2" width="51" bestFit="1" customWidth="1"/>
    <col min="3" max="3" width="11.85546875" style="758" customWidth="1"/>
    <col min="4" max="4" width="14" bestFit="1" customWidth="1"/>
    <col min="5" max="5" width="11" bestFit="1" customWidth="1"/>
    <col min="6" max="6" width="10.5703125" bestFit="1" customWidth="1"/>
    <col min="7" max="7" width="13.85546875" bestFit="1" customWidth="1"/>
    <col min="8" max="8" width="11" bestFit="1" customWidth="1"/>
    <col min="9" max="9" width="10.5703125" bestFit="1" customWidth="1"/>
    <col min="10" max="10" width="9.7109375" bestFit="1" customWidth="1"/>
  </cols>
  <sheetData>
    <row r="1" spans="1:10" x14ac:dyDescent="0.25">
      <c r="A1" t="s">
        <v>1805</v>
      </c>
      <c r="B1" t="s">
        <v>1813</v>
      </c>
    </row>
    <row r="2" spans="1:10" ht="15" customHeight="1" x14ac:dyDescent="0.25"/>
    <row r="3" spans="1:10" s="106" customFormat="1" x14ac:dyDescent="0.25">
      <c r="A3" t="s">
        <v>1809</v>
      </c>
      <c r="B3" t="s">
        <v>1771</v>
      </c>
      <c r="C3" s="758" t="s">
        <v>1768</v>
      </c>
      <c r="D3" t="s">
        <v>1765</v>
      </c>
      <c r="E3" t="s">
        <v>1822</v>
      </c>
      <c r="F3" t="s">
        <v>1823</v>
      </c>
      <c r="G3" t="s">
        <v>1824</v>
      </c>
      <c r="H3"/>
      <c r="I3"/>
      <c r="J3"/>
    </row>
    <row r="4" spans="1:10" x14ac:dyDescent="0.25">
      <c r="A4" t="s">
        <v>1817</v>
      </c>
      <c r="B4" t="s">
        <v>1825</v>
      </c>
      <c r="C4" s="758">
        <v>44957</v>
      </c>
      <c r="D4" t="s">
        <v>1826</v>
      </c>
      <c r="E4">
        <v>239.26</v>
      </c>
      <c r="F4">
        <v>1.75</v>
      </c>
      <c r="G4">
        <v>4.1900000000000004</v>
      </c>
    </row>
    <row r="5" spans="1:10" x14ac:dyDescent="0.25">
      <c r="A5" t="s">
        <v>1818</v>
      </c>
      <c r="B5" t="s">
        <v>1827</v>
      </c>
      <c r="C5" s="758">
        <v>44957</v>
      </c>
      <c r="D5" t="s">
        <v>1826</v>
      </c>
      <c r="E5">
        <v>1028.57</v>
      </c>
      <c r="F5">
        <v>1.75</v>
      </c>
      <c r="G5">
        <v>18</v>
      </c>
    </row>
    <row r="6" spans="1:10" x14ac:dyDescent="0.25">
      <c r="A6" t="s">
        <v>1820</v>
      </c>
      <c r="B6" t="s">
        <v>1828</v>
      </c>
      <c r="C6" s="758">
        <v>44957</v>
      </c>
      <c r="D6" t="s">
        <v>1829</v>
      </c>
      <c r="E6">
        <v>109.55</v>
      </c>
      <c r="F6">
        <v>1</v>
      </c>
      <c r="G6">
        <v>1.1000000000000001</v>
      </c>
    </row>
    <row r="7" spans="1:10" x14ac:dyDescent="0.25">
      <c r="A7" t="s">
        <v>1812</v>
      </c>
      <c r="B7" t="s">
        <v>1830</v>
      </c>
      <c r="C7" s="758">
        <v>45171</v>
      </c>
      <c r="D7" t="s">
        <v>1831</v>
      </c>
      <c r="E7">
        <v>8.0399999999999991</v>
      </c>
      <c r="F7">
        <v>1</v>
      </c>
      <c r="G7">
        <v>0.08</v>
      </c>
    </row>
    <row r="8" spans="1:10" x14ac:dyDescent="0.25">
      <c r="A8" t="s">
        <v>1815</v>
      </c>
      <c r="B8" t="s">
        <v>1832</v>
      </c>
      <c r="C8" s="758">
        <v>45171</v>
      </c>
      <c r="D8" t="s">
        <v>1833</v>
      </c>
      <c r="E8">
        <v>7.59</v>
      </c>
      <c r="F8">
        <v>1</v>
      </c>
      <c r="G8">
        <v>0.08</v>
      </c>
    </row>
    <row r="9" spans="1:10" x14ac:dyDescent="0.25">
      <c r="A9" t="s">
        <v>1821</v>
      </c>
      <c r="B9" t="s">
        <v>1834</v>
      </c>
      <c r="C9" s="758">
        <v>45174</v>
      </c>
      <c r="D9" t="s">
        <v>1833</v>
      </c>
      <c r="E9">
        <v>3.39</v>
      </c>
      <c r="F9">
        <v>1</v>
      </c>
      <c r="G9">
        <v>0.03</v>
      </c>
    </row>
    <row r="10" spans="1:10" x14ac:dyDescent="0.25">
      <c r="A10" t="s">
        <v>1835</v>
      </c>
      <c r="B10" t="s">
        <v>1836</v>
      </c>
      <c r="C10" s="758">
        <v>45292</v>
      </c>
      <c r="D10" t="s">
        <v>1227</v>
      </c>
      <c r="E10">
        <v>285</v>
      </c>
      <c r="F10">
        <v>19</v>
      </c>
      <c r="G10">
        <v>18.55</v>
      </c>
    </row>
    <row r="11" spans="1:10" x14ac:dyDescent="0.25">
      <c r="A11" t="s">
        <v>1837</v>
      </c>
      <c r="E11">
        <v>1681.3999999999999</v>
      </c>
      <c r="F11">
        <v>26.5</v>
      </c>
      <c r="G11">
        <v>42.03</v>
      </c>
    </row>
  </sheetData>
  <pageMargins left="0.25" right="0.25" top="0.75" bottom="0.75" header="0.3" footer="0.3"/>
  <pageSetup paperSize="9" scale="74"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FCCB-1344-4F63-A599-CE4A7C775379}">
  <sheetPr published="0" codeName="Hoja14">
    <tabColor theme="8" tint="0.39997558519241921"/>
    <pageSetUpPr fitToPage="1"/>
  </sheetPr>
  <dimension ref="A1:L8"/>
  <sheetViews>
    <sheetView showGridLines="0" workbookViewId="0">
      <selection sqref="A1:I1048576"/>
    </sheetView>
  </sheetViews>
  <sheetFormatPr baseColWidth="10" defaultRowHeight="15" x14ac:dyDescent="0.25"/>
  <cols>
    <col min="2" max="2" width="11.42578125" style="758"/>
    <col min="5" max="5" width="40.5703125" customWidth="1"/>
    <col min="6" max="6" width="51" bestFit="1" customWidth="1"/>
    <col min="7" max="7" width="11" bestFit="1" customWidth="1"/>
    <col min="8" max="8" width="10.5703125" bestFit="1" customWidth="1"/>
    <col min="9" max="9" width="22.140625" bestFit="1" customWidth="1"/>
    <col min="10" max="10" width="11" bestFit="1" customWidth="1"/>
    <col min="11" max="11" width="10.5703125" bestFit="1" customWidth="1"/>
    <col min="12" max="12" width="9.7109375" bestFit="1" customWidth="1"/>
  </cols>
  <sheetData>
    <row r="1" spans="1:12" x14ac:dyDescent="0.25">
      <c r="A1" t="s">
        <v>1805</v>
      </c>
      <c r="B1" s="758" t="s">
        <v>1810</v>
      </c>
    </row>
    <row r="2" spans="1:12" ht="23.25" customHeight="1" x14ac:dyDescent="0.25"/>
    <row r="3" spans="1:12" s="106" customFormat="1" x14ac:dyDescent="0.25">
      <c r="A3" t="s">
        <v>1765</v>
      </c>
      <c r="B3" s="758" t="s">
        <v>1768</v>
      </c>
      <c r="C3" t="s">
        <v>1808</v>
      </c>
      <c r="D3" t="s">
        <v>1204</v>
      </c>
      <c r="E3" t="s">
        <v>1771</v>
      </c>
      <c r="F3" t="s">
        <v>1770</v>
      </c>
      <c r="G3" t="s">
        <v>1822</v>
      </c>
      <c r="H3" t="s">
        <v>1823</v>
      </c>
      <c r="I3" t="s">
        <v>1824</v>
      </c>
      <c r="J3"/>
      <c r="K3"/>
      <c r="L3"/>
    </row>
    <row r="4" spans="1:12" x14ac:dyDescent="0.25">
      <c r="A4" t="s">
        <v>1831</v>
      </c>
      <c r="B4" s="758">
        <v>45171</v>
      </c>
      <c r="C4" t="s">
        <v>1811</v>
      </c>
      <c r="D4" t="s">
        <v>1791</v>
      </c>
      <c r="E4" t="s">
        <v>1830</v>
      </c>
      <c r="F4" t="s">
        <v>1830</v>
      </c>
      <c r="G4">
        <v>0.96</v>
      </c>
      <c r="H4">
        <v>30</v>
      </c>
      <c r="I4">
        <v>0.28999999999999998</v>
      </c>
    </row>
    <row r="5" spans="1:12" x14ac:dyDescent="0.25">
      <c r="A5" t="s">
        <v>1833</v>
      </c>
      <c r="B5" s="758">
        <v>45171</v>
      </c>
      <c r="C5" t="s">
        <v>1814</v>
      </c>
      <c r="D5" t="s">
        <v>1794</v>
      </c>
      <c r="E5" t="s">
        <v>1832</v>
      </c>
      <c r="F5" t="s">
        <v>1832</v>
      </c>
      <c r="G5">
        <v>0.91</v>
      </c>
      <c r="H5">
        <v>30</v>
      </c>
      <c r="I5">
        <v>0.27</v>
      </c>
    </row>
    <row r="6" spans="1:12" x14ac:dyDescent="0.25">
      <c r="A6" t="s">
        <v>1833</v>
      </c>
      <c r="B6" s="758">
        <v>45174</v>
      </c>
      <c r="C6" t="s">
        <v>1814</v>
      </c>
      <c r="D6" t="s">
        <v>1803</v>
      </c>
      <c r="E6" t="s">
        <v>1834</v>
      </c>
      <c r="F6" t="s">
        <v>1834</v>
      </c>
      <c r="G6">
        <v>0.41</v>
      </c>
      <c r="H6">
        <v>30</v>
      </c>
      <c r="I6">
        <v>0.12</v>
      </c>
    </row>
    <row r="7" spans="1:12" x14ac:dyDescent="0.25">
      <c r="A7" t="s">
        <v>1227</v>
      </c>
      <c r="B7" s="758">
        <v>45292</v>
      </c>
      <c r="C7" t="s">
        <v>1838</v>
      </c>
      <c r="D7" t="s">
        <v>1839</v>
      </c>
      <c r="E7" t="s">
        <v>1836</v>
      </c>
      <c r="F7" t="s">
        <v>1230</v>
      </c>
      <c r="G7">
        <v>205</v>
      </c>
      <c r="H7">
        <v>70</v>
      </c>
      <c r="I7">
        <v>28.5</v>
      </c>
    </row>
    <row r="8" spans="1:12" x14ac:dyDescent="0.25">
      <c r="A8" t="s">
        <v>1837</v>
      </c>
      <c r="G8">
        <v>207.28</v>
      </c>
      <c r="H8">
        <v>160</v>
      </c>
      <c r="I8">
        <v>29.18</v>
      </c>
    </row>
  </sheetData>
  <pageMargins left="0.25" right="0.25" top="0.75" bottom="0.75" header="0.3" footer="0.3"/>
  <pageSetup paperSize="9" scale="99"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3AD5-EF25-4949-9BA0-23CF7EACA7A9}">
  <sheetPr codeName="Hoja6">
    <tabColor theme="8" tint="0.39997558519241921"/>
  </sheetPr>
  <dimension ref="A1:AV6"/>
  <sheetViews>
    <sheetView topLeftCell="N1" workbookViewId="0">
      <pane ySplit="1" topLeftCell="A2" activePane="bottomLeft" state="frozen"/>
      <selection activeCell="AF1" sqref="AF1"/>
      <selection pane="bottomLeft" activeCell="O11" sqref="O11"/>
    </sheetView>
  </sheetViews>
  <sheetFormatPr baseColWidth="10" defaultColWidth="11.5703125" defaultRowHeight="15" x14ac:dyDescent="0.25"/>
  <cols>
    <col min="1" max="1" width="5" customWidth="1"/>
    <col min="2" max="2" width="18.28515625" style="5" customWidth="1"/>
    <col min="3" max="3" width="9.42578125" style="5" customWidth="1"/>
    <col min="4" max="4" width="34.85546875" style="5" customWidth="1"/>
    <col min="5" max="5" width="21" style="5" customWidth="1"/>
    <col min="6" max="6" width="27.28515625" style="5" bestFit="1" customWidth="1"/>
    <col min="7" max="7" width="9.42578125" style="5" customWidth="1"/>
    <col min="8" max="9" width="6.42578125" style="5" customWidth="1"/>
    <col min="10" max="10" width="10.85546875" style="5" customWidth="1"/>
    <col min="11" max="11" width="14.42578125" style="176" customWidth="1"/>
    <col min="12" max="12" width="14.85546875" style="176" customWidth="1"/>
    <col min="13" max="14" width="55" style="5" bestFit="1" customWidth="1"/>
    <col min="15" max="15" width="11.5703125" style="177" customWidth="1"/>
    <col min="16" max="17" width="14.42578125" style="177" customWidth="1"/>
    <col min="18" max="23" width="10.28515625" style="177" customWidth="1"/>
    <col min="24" max="27" width="11.28515625" style="177" customWidth="1"/>
    <col min="28" max="28" width="13.140625" style="177" customWidth="1"/>
    <col min="29" max="29" width="11.28515625" style="177" customWidth="1"/>
    <col min="30" max="30" width="8.42578125" style="177" customWidth="1"/>
    <col min="31" max="31" width="13" style="177" customWidth="1"/>
    <col min="32" max="33" width="14.7109375" style="177" customWidth="1"/>
    <col min="34" max="35" width="11.42578125" style="177" customWidth="1"/>
    <col min="36" max="36" width="11.28515625" style="5" customWidth="1"/>
    <col min="37" max="38" width="11.42578125" style="5" customWidth="1"/>
    <col min="39" max="39" width="13.28515625" style="5" customWidth="1"/>
    <col min="40" max="40" width="13.28515625" style="177" customWidth="1"/>
    <col min="41" max="42" width="11.28515625" style="177" customWidth="1"/>
    <col min="43" max="43" width="9.140625" style="177" customWidth="1"/>
    <col min="44" max="44" width="56.140625" customWidth="1"/>
    <col min="45" max="45" width="40.5703125" customWidth="1"/>
    <col min="46" max="47" width="11.85546875" bestFit="1" customWidth="1"/>
  </cols>
  <sheetData>
    <row r="1" spans="1:48" s="765" customFormat="1" ht="53.65" customHeight="1" x14ac:dyDescent="0.25">
      <c r="A1" s="759" t="s">
        <v>1153</v>
      </c>
      <c r="B1" s="760" t="s">
        <v>1762</v>
      </c>
      <c r="C1" s="760" t="s">
        <v>1763</v>
      </c>
      <c r="D1" s="760" t="s">
        <v>1764</v>
      </c>
      <c r="E1" s="760" t="s">
        <v>1765</v>
      </c>
      <c r="F1" s="760" t="s">
        <v>1766</v>
      </c>
      <c r="G1" s="760" t="s">
        <v>1767</v>
      </c>
      <c r="H1" s="760" t="s">
        <v>1840</v>
      </c>
      <c r="I1" s="760" t="s">
        <v>1841</v>
      </c>
      <c r="J1" s="760" t="s">
        <v>1162</v>
      </c>
      <c r="K1" s="761" t="s">
        <v>1842</v>
      </c>
      <c r="L1" s="762" t="s">
        <v>1769</v>
      </c>
      <c r="M1" s="760" t="s">
        <v>1770</v>
      </c>
      <c r="N1" s="760" t="s">
        <v>1771</v>
      </c>
      <c r="O1" s="763" t="s">
        <v>1294</v>
      </c>
      <c r="P1" s="763" t="s">
        <v>1734</v>
      </c>
      <c r="Q1" s="763" t="s">
        <v>1735</v>
      </c>
      <c r="R1" s="763" t="s">
        <v>1736</v>
      </c>
      <c r="S1" s="763" t="s">
        <v>1737</v>
      </c>
      <c r="T1" s="763" t="s">
        <v>1738</v>
      </c>
      <c r="U1" s="763" t="s">
        <v>1739</v>
      </c>
      <c r="V1" s="763" t="s">
        <v>1740</v>
      </c>
      <c r="W1" s="763" t="s">
        <v>1741</v>
      </c>
      <c r="X1" s="763" t="s">
        <v>1742</v>
      </c>
      <c r="Y1" s="763" t="s">
        <v>1743</v>
      </c>
      <c r="Z1" s="763" t="s">
        <v>1744</v>
      </c>
      <c r="AA1" s="763" t="s">
        <v>1745</v>
      </c>
      <c r="AB1" s="763" t="s">
        <v>1746</v>
      </c>
      <c r="AC1" s="763" t="s">
        <v>1747</v>
      </c>
      <c r="AD1" s="763" t="s">
        <v>1302</v>
      </c>
      <c r="AE1" s="763" t="s">
        <v>1748</v>
      </c>
      <c r="AF1" s="763" t="s">
        <v>1749</v>
      </c>
      <c r="AG1" s="763" t="s">
        <v>1750</v>
      </c>
      <c r="AH1" s="763" t="s">
        <v>1751</v>
      </c>
      <c r="AI1" s="763" t="s">
        <v>1752</v>
      </c>
      <c r="AJ1" s="760" t="s">
        <v>1843</v>
      </c>
      <c r="AK1" s="760" t="s">
        <v>1844</v>
      </c>
      <c r="AL1" s="760" t="s">
        <v>1845</v>
      </c>
      <c r="AM1" s="764" t="s">
        <v>1846</v>
      </c>
      <c r="AN1" s="763" t="s">
        <v>1847</v>
      </c>
      <c r="AO1" s="763" t="s">
        <v>1848</v>
      </c>
      <c r="AP1" s="763" t="s">
        <v>1849</v>
      </c>
      <c r="AQ1" s="763" t="s">
        <v>1850</v>
      </c>
      <c r="AS1" s="103"/>
      <c r="AT1"/>
      <c r="AU1"/>
      <c r="AV1"/>
    </row>
    <row r="2" spans="1:48" x14ac:dyDescent="0.25">
      <c r="B2" s="5" t="s">
        <v>1851</v>
      </c>
      <c r="C2" s="5" t="s">
        <v>174</v>
      </c>
      <c r="D2" s="5" t="s">
        <v>1852</v>
      </c>
      <c r="E2" s="5" t="s">
        <v>1227</v>
      </c>
      <c r="F2" s="5" t="s">
        <v>1315</v>
      </c>
      <c r="G2" s="5" t="s">
        <v>1789</v>
      </c>
      <c r="H2" s="5" t="s">
        <v>14</v>
      </c>
      <c r="I2" s="5" t="s">
        <v>1228</v>
      </c>
      <c r="J2" s="5" t="s">
        <v>1229</v>
      </c>
      <c r="K2" s="176">
        <v>45294</v>
      </c>
      <c r="L2" s="176">
        <v>42739</v>
      </c>
      <c r="M2" s="5" t="s">
        <v>1853</v>
      </c>
      <c r="N2" s="5" t="s">
        <v>1854</v>
      </c>
      <c r="Q2" s="177">
        <v>3.44</v>
      </c>
      <c r="T2" s="177">
        <v>12.44</v>
      </c>
      <c r="Z2" s="177">
        <v>1.28</v>
      </c>
      <c r="AD2" s="177">
        <v>0</v>
      </c>
      <c r="AE2" s="177">
        <v>0</v>
      </c>
      <c r="AF2" s="177">
        <v>3.44</v>
      </c>
      <c r="AG2" s="177">
        <v>0</v>
      </c>
      <c r="AH2" s="177">
        <v>0</v>
      </c>
      <c r="AI2" s="177">
        <v>3.44</v>
      </c>
    </row>
    <row r="3" spans="1:48" x14ac:dyDescent="0.25">
      <c r="B3" s="5" t="s">
        <v>1851</v>
      </c>
      <c r="C3" s="5" t="s">
        <v>174</v>
      </c>
      <c r="D3" s="5" t="s">
        <v>1852</v>
      </c>
      <c r="E3" s="5" t="s">
        <v>1227</v>
      </c>
      <c r="F3" s="5" t="s">
        <v>1315</v>
      </c>
      <c r="G3" s="5" t="s">
        <v>1789</v>
      </c>
      <c r="H3" s="5" t="s">
        <v>14</v>
      </c>
      <c r="I3" s="5" t="s">
        <v>1228</v>
      </c>
      <c r="J3" s="5" t="s">
        <v>1229</v>
      </c>
      <c r="K3" s="176">
        <v>45294</v>
      </c>
      <c r="L3" s="176">
        <v>42739</v>
      </c>
      <c r="M3" s="5" t="s">
        <v>1853</v>
      </c>
      <c r="N3" s="5" t="s">
        <v>1854</v>
      </c>
      <c r="O3" s="177">
        <v>6.44</v>
      </c>
      <c r="P3" s="177">
        <v>7.44</v>
      </c>
      <c r="Q3" s="177">
        <v>3.44</v>
      </c>
      <c r="AD3" s="177">
        <v>0</v>
      </c>
      <c r="AE3" s="177">
        <v>0</v>
      </c>
      <c r="AF3" s="177">
        <v>3.44</v>
      </c>
      <c r="AG3" s="177">
        <v>0</v>
      </c>
      <c r="AH3" s="177">
        <v>0</v>
      </c>
      <c r="AI3" s="177">
        <v>3.44</v>
      </c>
    </row>
    <row r="4" spans="1:48" x14ac:dyDescent="0.25">
      <c r="B4" s="5" t="s">
        <v>1851</v>
      </c>
      <c r="C4" s="5" t="s">
        <v>174</v>
      </c>
      <c r="D4" s="5" t="s">
        <v>1852</v>
      </c>
      <c r="E4" s="5" t="s">
        <v>1227</v>
      </c>
      <c r="F4" s="5" t="s">
        <v>1315</v>
      </c>
      <c r="G4" s="5" t="s">
        <v>1789</v>
      </c>
      <c r="H4" s="5" t="s">
        <v>14</v>
      </c>
      <c r="I4" s="5" t="s">
        <v>1228</v>
      </c>
      <c r="J4" s="5" t="s">
        <v>1229</v>
      </c>
      <c r="K4" s="176">
        <v>45294</v>
      </c>
      <c r="L4" s="176">
        <v>42739</v>
      </c>
      <c r="M4" s="5" t="s">
        <v>1853</v>
      </c>
      <c r="N4" s="5" t="s">
        <v>1854</v>
      </c>
      <c r="O4" s="177">
        <v>6.44</v>
      </c>
      <c r="P4" s="177">
        <v>7.44</v>
      </c>
      <c r="Q4" s="177">
        <v>3.44</v>
      </c>
      <c r="S4" s="177">
        <v>8.44</v>
      </c>
      <c r="U4" s="177">
        <v>13.44</v>
      </c>
      <c r="Y4" s="177">
        <v>0.98</v>
      </c>
      <c r="AA4" s="177">
        <v>1.32</v>
      </c>
      <c r="AD4" s="177">
        <v>0</v>
      </c>
      <c r="AE4" s="177">
        <v>0</v>
      </c>
      <c r="AF4" s="177">
        <v>3.44</v>
      </c>
      <c r="AG4" s="177">
        <v>0</v>
      </c>
      <c r="AH4" s="177">
        <v>0</v>
      </c>
      <c r="AI4" s="177">
        <v>3.44</v>
      </c>
    </row>
    <row r="5" spans="1:48" x14ac:dyDescent="0.25">
      <c r="B5" s="5" t="s">
        <v>1851</v>
      </c>
      <c r="C5" s="5" t="s">
        <v>174</v>
      </c>
      <c r="D5" s="5" t="s">
        <v>1852</v>
      </c>
      <c r="E5" s="5" t="s">
        <v>1227</v>
      </c>
      <c r="F5" s="5" t="s">
        <v>1315</v>
      </c>
      <c r="G5" s="5" t="s">
        <v>1789</v>
      </c>
      <c r="H5" s="5" t="s">
        <v>14</v>
      </c>
      <c r="I5" s="5" t="s">
        <v>1228</v>
      </c>
      <c r="J5" s="5" t="s">
        <v>1229</v>
      </c>
      <c r="K5" s="176">
        <v>45294</v>
      </c>
      <c r="L5" s="176">
        <v>42739</v>
      </c>
      <c r="M5" s="5" t="s">
        <v>1853</v>
      </c>
      <c r="N5" s="5" t="s">
        <v>1854</v>
      </c>
      <c r="O5" s="177">
        <v>6.44</v>
      </c>
      <c r="P5" s="177">
        <v>7.44</v>
      </c>
      <c r="Q5" s="177">
        <v>3.44</v>
      </c>
      <c r="R5" s="177">
        <v>5.44</v>
      </c>
      <c r="W5" s="177">
        <v>15.44</v>
      </c>
      <c r="X5" s="177">
        <v>0.52</v>
      </c>
      <c r="AC5" s="177">
        <v>1.52</v>
      </c>
      <c r="AD5" s="177">
        <v>0</v>
      </c>
      <c r="AE5" s="177">
        <v>0</v>
      </c>
      <c r="AF5" s="177">
        <v>3.44</v>
      </c>
      <c r="AG5" s="177">
        <v>0</v>
      </c>
      <c r="AH5" s="177">
        <v>0</v>
      </c>
      <c r="AI5" s="177">
        <v>3.44</v>
      </c>
    </row>
    <row r="6" spans="1:48" x14ac:dyDescent="0.25">
      <c r="B6" s="5" t="s">
        <v>1855</v>
      </c>
      <c r="C6" s="5" t="s">
        <v>155</v>
      </c>
      <c r="D6" s="5" t="s">
        <v>1852</v>
      </c>
      <c r="E6" s="5" t="s">
        <v>1227</v>
      </c>
      <c r="F6" s="5" t="s">
        <v>1315</v>
      </c>
      <c r="G6" s="5" t="s">
        <v>1789</v>
      </c>
      <c r="H6" s="5" t="s">
        <v>14</v>
      </c>
      <c r="I6" s="5" t="s">
        <v>1228</v>
      </c>
      <c r="J6" s="5" t="s">
        <v>1229</v>
      </c>
      <c r="K6" s="176">
        <v>45292</v>
      </c>
      <c r="L6" s="176">
        <v>42739</v>
      </c>
      <c r="M6" s="5" t="s">
        <v>1853</v>
      </c>
      <c r="N6" s="5" t="s">
        <v>1854</v>
      </c>
      <c r="Q6" s="177">
        <v>30</v>
      </c>
      <c r="X6" s="177">
        <v>50</v>
      </c>
      <c r="Y6" s="177">
        <v>50</v>
      </c>
      <c r="Z6" s="177">
        <v>50</v>
      </c>
      <c r="AA6" s="177">
        <v>50</v>
      </c>
      <c r="AC6" s="177">
        <v>50</v>
      </c>
      <c r="AD6" s="177">
        <v>0</v>
      </c>
      <c r="AE6" s="177">
        <v>0</v>
      </c>
      <c r="AF6" s="177">
        <v>50</v>
      </c>
      <c r="AG6" s="177">
        <v>9</v>
      </c>
      <c r="AH6" s="177">
        <v>5</v>
      </c>
      <c r="AI6" s="177">
        <v>100</v>
      </c>
      <c r="AJ6" s="5" t="s">
        <v>83</v>
      </c>
      <c r="AK6" s="5" t="s">
        <v>83</v>
      </c>
      <c r="AM6" s="5" t="s">
        <v>1856</v>
      </c>
    </row>
  </sheetData>
  <sheetProtection selectLockedCells="1"/>
  <autoFilter ref="A1:AQ1" xr:uid="{00000000-0001-0000-1500-000000000000}"/>
  <dataConsolidate/>
  <conditionalFormatting sqref="A2:AQ6">
    <cfRule type="expression" dxfId="10" priority="1">
      <formula>COUNTA(INDIRECT("A"&amp;ROW()&amp;":AQ"&amp;ROW()))</formula>
    </cfRule>
  </conditionalFormatting>
  <pageMargins left="0.28000000000000003" right="0.7" top="0.75" bottom="0.75" header="0.36"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9FA5E-245E-4788-AAFF-CFC3E818B880}">
  <sheetPr codeName="Hoja30"/>
  <dimension ref="A1:CO458"/>
  <sheetViews>
    <sheetView topLeftCell="AF147" workbookViewId="0">
      <selection activeCell="AK151" sqref="AK151"/>
    </sheetView>
  </sheetViews>
  <sheetFormatPr baseColWidth="10" defaultColWidth="11.42578125" defaultRowHeight="20.25" customHeight="1" x14ac:dyDescent="0.25"/>
  <cols>
    <col min="1" max="1" width="13" style="102" customWidth="1"/>
    <col min="2" max="2" width="85.5703125" style="106" customWidth="1"/>
    <col min="3" max="3" width="9.28515625" customWidth="1"/>
    <col min="4" max="4" width="22" customWidth="1"/>
    <col min="5" max="5" width="71.28515625" bestFit="1" customWidth="1"/>
    <col min="6" max="6" width="12.7109375" customWidth="1"/>
    <col min="7" max="7" width="50.42578125" style="103" customWidth="1"/>
    <col min="8" max="9" width="18.85546875" style="103" customWidth="1"/>
    <col min="10" max="10" width="22" style="103" customWidth="1"/>
    <col min="11" max="14" width="22" customWidth="1"/>
    <col min="15" max="15" width="22.28515625" customWidth="1"/>
    <col min="16" max="16" width="30.7109375" customWidth="1"/>
    <col min="17" max="17" width="44.28515625" customWidth="1"/>
    <col min="18" max="18" width="82.85546875" style="106" bestFit="1" customWidth="1"/>
    <col min="19" max="19" width="32.28515625" customWidth="1"/>
    <col min="21" max="21" width="80.85546875" bestFit="1" customWidth="1"/>
    <col min="23" max="23" width="27.28515625" bestFit="1" customWidth="1"/>
    <col min="25" max="25" width="62" bestFit="1" customWidth="1"/>
    <col min="29" max="29" width="69" bestFit="1" customWidth="1"/>
    <col min="30" max="30" width="15" customWidth="1"/>
    <col min="31" max="31" width="25.5703125" customWidth="1"/>
    <col min="32" max="32" width="13.7109375" customWidth="1"/>
    <col min="33" max="33" width="63.140625" customWidth="1"/>
    <col min="34" max="34" width="9.5703125" customWidth="1"/>
    <col min="35" max="35" width="38.85546875" bestFit="1" customWidth="1"/>
    <col min="36" max="36" width="7.7109375" customWidth="1"/>
    <col min="37" max="37" width="36.7109375" bestFit="1" customWidth="1"/>
    <col min="38" max="38" width="15.85546875" customWidth="1"/>
    <col min="39" max="39" width="19" customWidth="1"/>
    <col min="40" max="40" width="20" customWidth="1"/>
    <col min="41" max="41" width="10.5703125" customWidth="1"/>
    <col min="42" max="42" width="29.42578125" customWidth="1"/>
    <col min="43" max="43" width="18.7109375" customWidth="1"/>
    <col min="44" max="44" width="22.7109375" customWidth="1"/>
    <col min="45" max="45" width="35.5703125" customWidth="1"/>
    <col min="47" max="47" width="17.7109375" customWidth="1"/>
    <col min="48" max="48" width="20.140625" customWidth="1"/>
    <col min="49" max="49" width="15.85546875" customWidth="1"/>
    <col min="50" max="50" width="12.5703125" customWidth="1"/>
    <col min="51" max="51" width="95.5703125" bestFit="1" customWidth="1"/>
    <col min="52" max="52" width="6.28515625" customWidth="1"/>
    <col min="53" max="53" width="42.5703125" customWidth="1"/>
    <col min="54" max="54" width="20.140625" customWidth="1"/>
    <col min="55" max="55" width="15.85546875" customWidth="1"/>
    <col min="56" max="56" width="12.5703125" customWidth="1"/>
    <col min="58" max="58" width="49.140625" customWidth="1"/>
    <col min="60" max="60" width="22.7109375" customWidth="1"/>
    <col min="61" max="61" width="26.7109375" customWidth="1"/>
    <col min="63" max="63" width="36.7109375" bestFit="1" customWidth="1"/>
    <col min="64" max="64" width="21.85546875" customWidth="1"/>
    <col min="65" max="65" width="9.7109375" customWidth="1"/>
    <col min="66" max="66" width="20.7109375" customWidth="1"/>
    <col min="68" max="68" width="12" customWidth="1"/>
    <col min="69" max="69" width="14.42578125" bestFit="1" customWidth="1"/>
    <col min="70" max="70" width="16.5703125" bestFit="1" customWidth="1"/>
    <col min="71" max="71" width="17.5703125" bestFit="1" customWidth="1"/>
    <col min="73" max="73" width="17.28515625" customWidth="1"/>
    <col min="74" max="74" width="17.42578125" customWidth="1"/>
    <col min="75" max="75" width="17.5703125" customWidth="1"/>
    <col min="76" max="76" width="14.7109375" customWidth="1"/>
    <col min="87" max="87" width="38.85546875" customWidth="1"/>
    <col min="90" max="90" width="23.7109375" customWidth="1"/>
    <col min="92" max="92" width="45.140625" customWidth="1"/>
    <col min="93" max="93" width="18.85546875" customWidth="1"/>
  </cols>
  <sheetData>
    <row r="1" spans="1:93" ht="28.5" customHeight="1" thickBot="1" x14ac:dyDescent="0.35">
      <c r="A1" s="9" t="s">
        <v>15</v>
      </c>
      <c r="B1" s="9"/>
      <c r="D1" s="9" t="s">
        <v>16</v>
      </c>
      <c r="E1" s="9"/>
      <c r="G1" s="10" t="s">
        <v>17</v>
      </c>
      <c r="H1" s="10"/>
      <c r="I1" s="10"/>
      <c r="J1" s="10"/>
      <c r="L1" s="10" t="s">
        <v>18</v>
      </c>
      <c r="M1" s="10"/>
      <c r="N1" s="10"/>
      <c r="P1" s="10" t="s">
        <v>19</v>
      </c>
      <c r="Q1" s="10"/>
      <c r="R1" s="10"/>
      <c r="T1" s="11" t="s">
        <v>20</v>
      </c>
      <c r="U1" s="11"/>
      <c r="W1" s="12" t="s">
        <v>21</v>
      </c>
      <c r="Y1" s="13" t="s">
        <v>22</v>
      </c>
      <c r="Z1" s="13"/>
      <c r="AB1" s="10" t="s">
        <v>23</v>
      </c>
      <c r="AC1" s="10"/>
      <c r="AE1" s="11" t="s">
        <v>24</v>
      </c>
      <c r="AF1" s="11"/>
      <c r="AG1" s="11"/>
      <c r="AI1" s="10" t="s">
        <v>25</v>
      </c>
      <c r="AJ1" s="10"/>
      <c r="AK1" s="10"/>
      <c r="AM1" s="13" t="s">
        <v>26</v>
      </c>
      <c r="AN1" s="13"/>
      <c r="AO1" s="13"/>
      <c r="AP1" s="13"/>
      <c r="AQ1" s="13"/>
      <c r="AR1" s="13"/>
      <c r="AS1" s="13"/>
      <c r="AU1" s="14" t="s">
        <v>27</v>
      </c>
      <c r="AV1" s="14"/>
      <c r="AW1" s="14"/>
      <c r="AX1" s="14"/>
      <c r="AY1" s="14"/>
      <c r="BA1" s="9" t="s">
        <v>28</v>
      </c>
      <c r="BB1" s="9"/>
      <c r="BC1" s="9"/>
      <c r="BD1" s="9"/>
      <c r="BF1" s="15" t="s">
        <v>29</v>
      </c>
      <c r="BH1" s="11" t="s">
        <v>30</v>
      </c>
      <c r="BI1" s="11"/>
      <c r="BJ1" s="11"/>
      <c r="BK1" s="11"/>
      <c r="BL1" s="11"/>
      <c r="BM1" s="11"/>
      <c r="BN1" s="11"/>
      <c r="BP1" s="16" t="s">
        <v>31</v>
      </c>
      <c r="BQ1" s="17" t="s">
        <v>32</v>
      </c>
      <c r="BR1" s="17" t="s">
        <v>33</v>
      </c>
      <c r="BS1" s="18" t="s">
        <v>34</v>
      </c>
      <c r="BU1" s="16" t="s">
        <v>35</v>
      </c>
      <c r="BV1" s="17" t="s">
        <v>36</v>
      </c>
      <c r="BW1" s="17" t="s">
        <v>37</v>
      </c>
      <c r="BX1" s="18" t="s">
        <v>34</v>
      </c>
      <c r="CB1" s="19" t="s">
        <v>38</v>
      </c>
      <c r="CD1" s="19" t="s">
        <v>39</v>
      </c>
      <c r="CG1" s="10" t="s">
        <v>40</v>
      </c>
      <c r="CH1" s="10"/>
      <c r="CI1" s="10"/>
      <c r="CJ1" s="10"/>
      <c r="CL1" s="10" t="s">
        <v>41</v>
      </c>
      <c r="CM1" s="10"/>
      <c r="CN1" s="10"/>
      <c r="CO1" s="10"/>
    </row>
    <row r="2" spans="1:93" ht="28.5" customHeight="1" thickTop="1" thickBot="1" x14ac:dyDescent="0.35">
      <c r="A2" s="20" t="s">
        <v>42</v>
      </c>
      <c r="B2" s="21" t="s">
        <v>43</v>
      </c>
      <c r="D2" s="20" t="s">
        <v>42</v>
      </c>
      <c r="E2" s="21" t="s">
        <v>43</v>
      </c>
      <c r="G2" s="22" t="s">
        <v>44</v>
      </c>
      <c r="H2" s="23" t="s">
        <v>45</v>
      </c>
      <c r="I2" s="23" t="s">
        <v>46</v>
      </c>
      <c r="J2" s="24" t="s">
        <v>47</v>
      </c>
      <c r="L2" s="25" t="s">
        <v>45</v>
      </c>
      <c r="M2" s="26" t="s">
        <v>48</v>
      </c>
      <c r="N2" s="27" t="s">
        <v>49</v>
      </c>
      <c r="P2" s="28" t="s">
        <v>45</v>
      </c>
      <c r="Q2" s="29" t="s">
        <v>48</v>
      </c>
      <c r="R2" s="30" t="s">
        <v>50</v>
      </c>
      <c r="T2" s="20" t="s">
        <v>42</v>
      </c>
      <c r="U2" s="21" t="s">
        <v>43</v>
      </c>
      <c r="W2" s="31" t="s">
        <v>51</v>
      </c>
      <c r="Y2" s="32" t="s">
        <v>52</v>
      </c>
      <c r="Z2" s="33" t="s">
        <v>45</v>
      </c>
      <c r="AB2" s="28" t="s">
        <v>53</v>
      </c>
      <c r="AC2" s="30" t="s">
        <v>43</v>
      </c>
      <c r="AE2" s="16" t="s">
        <v>54</v>
      </c>
      <c r="AF2" s="34" t="s">
        <v>42</v>
      </c>
      <c r="AG2" s="35" t="s">
        <v>43</v>
      </c>
      <c r="AI2" s="36" t="s">
        <v>55</v>
      </c>
      <c r="AJ2" s="37" t="s">
        <v>56</v>
      </c>
      <c r="AK2" s="38" t="s">
        <v>57</v>
      </c>
      <c r="AM2" s="39" t="s">
        <v>58</v>
      </c>
      <c r="AN2" s="40" t="s">
        <v>59</v>
      </c>
      <c r="AO2" s="40" t="s">
        <v>60</v>
      </c>
      <c r="AP2" s="40" t="s">
        <v>61</v>
      </c>
      <c r="AQ2" s="40" t="s">
        <v>62</v>
      </c>
      <c r="AR2" s="40" t="s">
        <v>63</v>
      </c>
      <c r="AS2" s="41" t="s">
        <v>64</v>
      </c>
      <c r="AU2" s="42" t="s">
        <v>65</v>
      </c>
      <c r="AV2" s="43" t="s">
        <v>66</v>
      </c>
      <c r="AW2" s="43" t="s">
        <v>67</v>
      </c>
      <c r="AX2" s="43" t="s">
        <v>68</v>
      </c>
      <c r="AY2" s="44" t="s">
        <v>69</v>
      </c>
      <c r="BA2" s="45" t="s">
        <v>65</v>
      </c>
      <c r="BB2" s="46" t="s">
        <v>66</v>
      </c>
      <c r="BC2" s="46" t="s">
        <v>67</v>
      </c>
      <c r="BD2" s="47" t="s">
        <v>68</v>
      </c>
      <c r="BF2" s="31" t="s">
        <v>70</v>
      </c>
      <c r="BH2" s="48" t="s">
        <v>71</v>
      </c>
      <c r="BI2" s="48">
        <v>-5</v>
      </c>
      <c r="BJ2" s="48">
        <v>929.25</v>
      </c>
      <c r="BK2" s="48">
        <v>547.75</v>
      </c>
      <c r="BL2" s="48">
        <v>107</v>
      </c>
      <c r="BM2" s="48">
        <v>110</v>
      </c>
      <c r="BN2" s="48"/>
      <c r="BP2" s="49" t="s">
        <v>32</v>
      </c>
      <c r="BQ2" s="50" t="s">
        <v>72</v>
      </c>
      <c r="BR2" s="50" t="s">
        <v>73</v>
      </c>
      <c r="BS2" s="51" t="s">
        <v>74</v>
      </c>
      <c r="BU2" s="49" t="s">
        <v>36</v>
      </c>
      <c r="BV2" s="50" t="s">
        <v>72</v>
      </c>
      <c r="BW2" s="50" t="s">
        <v>73</v>
      </c>
      <c r="BX2" s="51" t="s">
        <v>74</v>
      </c>
      <c r="CB2" s="48">
        <f ca="1">YEAR(TODAY())-7</f>
        <v>2018</v>
      </c>
      <c r="CD2" s="48" t="s">
        <v>75</v>
      </c>
      <c r="CG2" s="52" t="s">
        <v>44</v>
      </c>
      <c r="CH2" s="53" t="s">
        <v>45</v>
      </c>
      <c r="CI2" s="53" t="s">
        <v>46</v>
      </c>
      <c r="CJ2" s="54" t="s">
        <v>47</v>
      </c>
      <c r="CL2" s="52" t="s">
        <v>44</v>
      </c>
      <c r="CM2" s="53" t="s">
        <v>45</v>
      </c>
      <c r="CN2" s="53" t="s">
        <v>46</v>
      </c>
      <c r="CO2" s="54" t="s">
        <v>47</v>
      </c>
    </row>
    <row r="3" spans="1:93" ht="28.5" customHeight="1" thickTop="1" x14ac:dyDescent="0.25">
      <c r="A3" s="55" t="str">
        <f t="shared" ref="A3:A13" si="0">MID(B3,1,2)</f>
        <v>04</v>
      </c>
      <c r="B3" s="56" t="s">
        <v>76</v>
      </c>
      <c r="D3" s="55" t="str">
        <f t="shared" ref="D3:D23" si="1">MID(E3,1,2)</f>
        <v>01</v>
      </c>
      <c r="E3" s="56" t="s">
        <v>77</v>
      </c>
      <c r="G3" s="57" t="str">
        <f>IF([1]ADMI!$J$21="HASTA 02-2024",TABLAS!CG3,TABLAS!CL3)</f>
        <v>303-Honorarios profesionales y demás pagos por servicios relacionados con el título profesional</v>
      </c>
      <c r="H3" s="57">
        <f>IF([1]ADMI!$J$21="HASTA 02-2024",TABLAS!CH3,TABLAS!CM3)</f>
        <v>303</v>
      </c>
      <c r="I3" s="57" t="str">
        <f>IF([1]ADMI!$J$21="HASTA 02-2024",TABLAS!CI3,TABLAS!CN3)</f>
        <v>Honorarios profesionales y demás pagos por servicios relacionados con el título profesional</v>
      </c>
      <c r="J3" s="57">
        <f>IF([1]ADMI!$J$21="HASTA 02-2024",TABLAS!CJ3,TABLAS!CO3)</f>
        <v>10</v>
      </c>
      <c r="L3" s="58" t="s">
        <v>78</v>
      </c>
      <c r="M3" s="50" t="s">
        <v>79</v>
      </c>
      <c r="N3" s="51" t="str">
        <f>CONCATENATE(L3&amp;"-"&amp;M3)</f>
        <v>019-Gquil-Aéreo</v>
      </c>
      <c r="P3" s="59">
        <v>40</v>
      </c>
      <c r="Q3" s="60" t="s">
        <v>80</v>
      </c>
      <c r="R3" s="51" t="str">
        <f t="shared" ref="R3:R11" si="2">CONCATENATE(P3&amp;"-"&amp;Q3)</f>
        <v>40-Exportación definitiva</v>
      </c>
      <c r="T3" s="55" t="str">
        <f t="shared" ref="T3:T9" si="3">MID(U3,1,2)</f>
        <v>01</v>
      </c>
      <c r="U3" s="56" t="s">
        <v>77</v>
      </c>
      <c r="W3" s="48" t="s">
        <v>81</v>
      </c>
      <c r="Y3" s="49" t="s">
        <v>82</v>
      </c>
      <c r="Z3" s="61" t="s">
        <v>83</v>
      </c>
      <c r="AB3" s="55" t="str">
        <f t="shared" ref="AB3:AB18" si="4">MID(AC3,1,2)</f>
        <v>01</v>
      </c>
      <c r="AC3" s="62" t="s">
        <v>10</v>
      </c>
      <c r="AE3" s="49" t="str">
        <f>AF3&amp;"-"&amp;AG3</f>
        <v xml:space="preserve">01-Factura </v>
      </c>
      <c r="AF3" s="63" t="s">
        <v>83</v>
      </c>
      <c r="AG3" s="64" t="s">
        <v>84</v>
      </c>
      <c r="AI3" s="65" t="s">
        <v>85</v>
      </c>
      <c r="AJ3" s="66" t="s">
        <v>86</v>
      </c>
      <c r="AK3" s="67" t="str">
        <f t="shared" ref="AK3:AK66" si="5">CONCATENATE(AJ3&amp;"-"&amp;AI3)</f>
        <v>016-AMERICAN SAMOA</v>
      </c>
      <c r="AM3" s="49" t="str">
        <f>+AO3&amp;"-"&amp;AN3</f>
        <v>1-ANGUILA (Territorio no autónomo del Reino Unido)</v>
      </c>
      <c r="AN3" s="68" t="s">
        <v>87</v>
      </c>
      <c r="AO3" s="69">
        <v>1</v>
      </c>
      <c r="AP3" s="70" t="s">
        <v>88</v>
      </c>
      <c r="AQ3" s="69" t="s">
        <v>89</v>
      </c>
      <c r="AR3" s="71">
        <v>39203</v>
      </c>
      <c r="AS3" s="51" t="str">
        <f>+AQ3&amp;"-"&amp;AP3</f>
        <v>109-ANGUILA</v>
      </c>
      <c r="AU3" s="72" t="s">
        <v>90</v>
      </c>
      <c r="AV3" s="73">
        <v>401</v>
      </c>
      <c r="AW3" s="71">
        <v>39203</v>
      </c>
      <c r="AX3" s="50"/>
      <c r="AY3" s="51" t="str">
        <f>AV3&amp;"-"&amp;AU3</f>
        <v>401- Rentas Inmobiliarias</v>
      </c>
      <c r="BA3" s="72" t="s">
        <v>91</v>
      </c>
      <c r="BB3" s="73" t="s">
        <v>83</v>
      </c>
      <c r="BC3" s="71">
        <v>39083</v>
      </c>
      <c r="BD3" s="51"/>
      <c r="BF3" s="48" t="s">
        <v>92</v>
      </c>
      <c r="BH3" s="48" t="s">
        <v>93</v>
      </c>
      <c r="BI3" s="48">
        <v>-0.75</v>
      </c>
      <c r="BJ3" s="48">
        <v>4</v>
      </c>
      <c r="BK3" s="48">
        <v>543.75</v>
      </c>
      <c r="BL3" s="48">
        <v>933.75</v>
      </c>
      <c r="BM3" s="48" t="s">
        <v>94</v>
      </c>
      <c r="BN3" s="48" t="s">
        <v>95</v>
      </c>
      <c r="BP3" s="49" t="s">
        <v>33</v>
      </c>
      <c r="BQ3" s="50" t="s">
        <v>96</v>
      </c>
      <c r="BR3" s="50" t="s">
        <v>97</v>
      </c>
      <c r="BS3" s="51"/>
      <c r="BU3" s="49" t="s">
        <v>37</v>
      </c>
      <c r="BV3" s="50" t="s">
        <v>96</v>
      </c>
      <c r="BW3" s="50" t="s">
        <v>97</v>
      </c>
      <c r="BX3" s="51"/>
      <c r="CB3" s="48">
        <f ca="1">YEAR(TODAY())-6</f>
        <v>2019</v>
      </c>
      <c r="CD3" s="48" t="s">
        <v>98</v>
      </c>
      <c r="CG3" s="57" t="str">
        <f>CH3&amp;"-"&amp;CI3</f>
        <v>303-Honorarios profesionales y demás pagos por servicios relacionados con el título profesional</v>
      </c>
      <c r="CH3" s="74">
        <v>303</v>
      </c>
      <c r="CI3" s="74" t="s">
        <v>99</v>
      </c>
      <c r="CJ3" s="75">
        <v>10</v>
      </c>
      <c r="CL3" s="57" t="str">
        <f>CM3&amp;"-"&amp;CN3</f>
        <v>303-Honorarios profesionales y demás pagos por servicios relacionados con el título profesional</v>
      </c>
      <c r="CM3" s="76">
        <v>303</v>
      </c>
      <c r="CN3" s="77" t="s">
        <v>99</v>
      </c>
      <c r="CO3" s="78">
        <v>10</v>
      </c>
    </row>
    <row r="4" spans="1:93" ht="28.5" customHeight="1" x14ac:dyDescent="0.25">
      <c r="A4" s="55" t="str">
        <f t="shared" si="0"/>
        <v>05</v>
      </c>
      <c r="B4" s="56" t="s">
        <v>100</v>
      </c>
      <c r="D4" s="55" t="str">
        <f t="shared" si="1"/>
        <v>02</v>
      </c>
      <c r="E4" s="56" t="s">
        <v>101</v>
      </c>
      <c r="G4" s="57" t="str">
        <f>IF([1]ADMI!$J$21="HASTA 02-2024",TABLAS!CG4,TABLAS!CL4)</f>
        <v>303A-Servicios profesionales prestados por sociedades residentes</v>
      </c>
      <c r="H4" s="57" t="str">
        <f>IF([1]ADMI!$J$21="HASTA 02-2024",TABLAS!CH4,TABLAS!CM4)</f>
        <v>303A</v>
      </c>
      <c r="I4" s="57" t="str">
        <f>IF([1]ADMI!$J$21="HASTA 02-2024",TABLAS!CI4,TABLAS!CN4)</f>
        <v>Servicios profesionales prestados por sociedades residentes</v>
      </c>
      <c r="J4" s="57">
        <f>IF([1]ADMI!$J$21="HASTA 02-2024",TABLAS!CJ4,TABLAS!CO4)</f>
        <v>3</v>
      </c>
      <c r="L4" s="58" t="s">
        <v>102</v>
      </c>
      <c r="M4" s="50" t="s">
        <v>103</v>
      </c>
      <c r="N4" s="51" t="str">
        <f t="shared" ref="N4:N16" si="6">CONCATENATE(L4&amp;"-"&amp;M4)</f>
        <v>028-Gquil-Marítimo</v>
      </c>
      <c r="P4" s="59">
        <v>50</v>
      </c>
      <c r="Q4" s="60" t="s">
        <v>104</v>
      </c>
      <c r="R4" s="51" t="str">
        <f t="shared" si="2"/>
        <v>50-Exportación temporal para reimportación en el mismo estado</v>
      </c>
      <c r="T4" s="55" t="str">
        <f t="shared" si="3"/>
        <v>04</v>
      </c>
      <c r="U4" s="56" t="s">
        <v>105</v>
      </c>
      <c r="W4" s="48" t="s">
        <v>106</v>
      </c>
      <c r="Y4" s="49" t="s">
        <v>107</v>
      </c>
      <c r="Z4" s="61" t="s">
        <v>108</v>
      </c>
      <c r="AB4" s="55" t="str">
        <f t="shared" si="4"/>
        <v>02</v>
      </c>
      <c r="AC4" s="62" t="s">
        <v>109</v>
      </c>
      <c r="AE4" s="49" t="str">
        <f t="shared" ref="AE4:AE35" si="7">AF4&amp;"-"&amp;AG4</f>
        <v xml:space="preserve">02-Nota o boleta de venta </v>
      </c>
      <c r="AF4" s="63" t="s">
        <v>108</v>
      </c>
      <c r="AG4" s="64" t="s">
        <v>110</v>
      </c>
      <c r="AI4" s="79" t="s">
        <v>111</v>
      </c>
      <c r="AJ4" s="80" t="s">
        <v>112</v>
      </c>
      <c r="AK4" s="51" t="str">
        <f t="shared" si="5"/>
        <v>074-BOUVET ISLAND</v>
      </c>
      <c r="AM4" s="49" t="str">
        <f t="shared" ref="AM4:AM67" si="8">+AO4&amp;"-"&amp;AN4</f>
        <v>2-ANTIGUA Y BARBUDA (Estado independiente)</v>
      </c>
      <c r="AN4" s="68" t="s">
        <v>113</v>
      </c>
      <c r="AO4" s="69">
        <v>2</v>
      </c>
      <c r="AP4" s="70" t="s">
        <v>114</v>
      </c>
      <c r="AQ4" s="69" t="s">
        <v>115</v>
      </c>
      <c r="AR4" s="71">
        <v>39203</v>
      </c>
      <c r="AS4" s="51" t="str">
        <f t="shared" ref="AS4:AS67" si="9">+AQ4&amp;"-"&amp;AP4</f>
        <v>134-ANTIGUA Y BARBUDA</v>
      </c>
      <c r="AU4" s="72" t="s">
        <v>116</v>
      </c>
      <c r="AV4" s="73">
        <v>402</v>
      </c>
      <c r="AW4" s="71">
        <v>39203</v>
      </c>
      <c r="AX4" s="50"/>
      <c r="AY4" s="51" t="str">
        <f t="shared" ref="AY4:AY41" si="10">AV4&amp;"-"&amp;AU4</f>
        <v>402- Beneficios  y servicios Empresariales  / Asistencia técnica</v>
      </c>
      <c r="BA4" s="81" t="s">
        <v>117</v>
      </c>
      <c r="BB4" s="82" t="s">
        <v>108</v>
      </c>
      <c r="BC4" s="83">
        <v>39203</v>
      </c>
      <c r="BD4" s="84"/>
      <c r="BF4" s="48" t="s">
        <v>118</v>
      </c>
      <c r="BH4" s="48" t="s">
        <v>119</v>
      </c>
      <c r="BI4" s="48">
        <v>20</v>
      </c>
      <c r="BJ4" s="48">
        <v>1</v>
      </c>
      <c r="BK4" s="48">
        <v>334.25</v>
      </c>
      <c r="BL4" s="48">
        <v>77.5</v>
      </c>
      <c r="BM4" s="48"/>
      <c r="BN4" s="48"/>
      <c r="BP4" s="49" t="s">
        <v>34</v>
      </c>
      <c r="BQ4" s="50" t="s">
        <v>120</v>
      </c>
      <c r="BR4" s="50"/>
      <c r="BS4" s="51"/>
      <c r="BU4" s="49" t="s">
        <v>34</v>
      </c>
      <c r="BV4" s="50" t="s">
        <v>120</v>
      </c>
      <c r="BW4" s="50"/>
      <c r="BX4" s="51"/>
      <c r="CB4" s="48">
        <f ca="1">YEAR(TODAY())-5</f>
        <v>2020</v>
      </c>
      <c r="CD4" s="48" t="s">
        <v>121</v>
      </c>
      <c r="CG4" s="57" t="str">
        <f t="shared" ref="CG4:CG44" si="11">CH4&amp;"-"&amp;CI4</f>
        <v>304-Servicios predomina el intelecto no relacionados con el título profesional</v>
      </c>
      <c r="CH4" s="85">
        <v>304</v>
      </c>
      <c r="CI4" s="85" t="s">
        <v>122</v>
      </c>
      <c r="CJ4" s="86">
        <v>8</v>
      </c>
      <c r="CL4" s="57" t="str">
        <f t="shared" ref="CL4:CL44" si="12">CM4&amp;"-"&amp;CN4</f>
        <v>303A-Servicios profesionales prestados por sociedades residentes</v>
      </c>
      <c r="CM4" s="87" t="s">
        <v>123</v>
      </c>
      <c r="CN4" s="88" t="s">
        <v>124</v>
      </c>
      <c r="CO4" s="89">
        <v>3</v>
      </c>
    </row>
    <row r="5" spans="1:93" ht="28.5" customHeight="1" x14ac:dyDescent="0.25">
      <c r="A5" s="55" t="str">
        <f t="shared" si="0"/>
        <v>18</v>
      </c>
      <c r="B5" s="56" t="s">
        <v>125</v>
      </c>
      <c r="D5" s="55" t="str">
        <f t="shared" si="1"/>
        <v>03</v>
      </c>
      <c r="E5" s="56" t="s">
        <v>126</v>
      </c>
      <c r="G5" s="57" t="str">
        <f>IF([1]ADMI!$J$21="HASTA 02-2024",TABLAS!CG5,TABLAS!CL5)</f>
        <v>304-Servicios predomina el intelecto no relacionados con el título profesional</v>
      </c>
      <c r="H5" s="57">
        <f>IF([1]ADMI!$J$21="HASTA 02-2024",TABLAS!CH5,TABLAS!CM5)</f>
        <v>304</v>
      </c>
      <c r="I5" s="57" t="str">
        <f>IF([1]ADMI!$J$21="HASTA 02-2024",TABLAS!CI5,TABLAS!CN5)</f>
        <v>Servicios predomina el intelecto no relacionados con el título profesional</v>
      </c>
      <c r="J5" s="57">
        <f>IF([1]ADMI!$J$21="HASTA 02-2024",TABLAS!CJ5,TABLAS!CO5)</f>
        <v>10</v>
      </c>
      <c r="L5" s="58" t="s">
        <v>127</v>
      </c>
      <c r="M5" s="50" t="s">
        <v>128</v>
      </c>
      <c r="N5" s="51" t="str">
        <f t="shared" si="6"/>
        <v>037-Manta</v>
      </c>
      <c r="P5" s="59">
        <v>51</v>
      </c>
      <c r="Q5" s="60" t="s">
        <v>129</v>
      </c>
      <c r="R5" s="51" t="str">
        <f t="shared" si="2"/>
        <v>51-Exportación temporal para perfeccionamiento pasivo</v>
      </c>
      <c r="T5" s="55" t="str">
        <f t="shared" si="3"/>
        <v>05</v>
      </c>
      <c r="U5" s="56" t="s">
        <v>130</v>
      </c>
      <c r="W5" s="48" t="s">
        <v>131</v>
      </c>
      <c r="Y5" s="90" t="s">
        <v>132</v>
      </c>
      <c r="Z5" s="91" t="s">
        <v>133</v>
      </c>
      <c r="AB5" s="55" t="str">
        <f t="shared" si="4"/>
        <v>03</v>
      </c>
      <c r="AC5" s="62" t="s">
        <v>134</v>
      </c>
      <c r="AE5" s="49" t="str">
        <f t="shared" si="7"/>
        <v xml:space="preserve">03-Liquidación de compra de Bienes o Prestación de servicios </v>
      </c>
      <c r="AF5" s="63" t="s">
        <v>133</v>
      </c>
      <c r="AG5" s="64" t="s">
        <v>135</v>
      </c>
      <c r="AI5" s="79" t="s">
        <v>136</v>
      </c>
      <c r="AJ5" s="80" t="s">
        <v>137</v>
      </c>
      <c r="AK5" s="51" t="str">
        <f t="shared" si="5"/>
        <v>101-ARGENTINA</v>
      </c>
      <c r="AM5" s="49" t="str">
        <f t="shared" si="8"/>
        <v>3-ARCHIPIÉLAGO DE SVALBARD</v>
      </c>
      <c r="AN5" s="68" t="s">
        <v>138</v>
      </c>
      <c r="AO5" s="69">
        <v>3</v>
      </c>
      <c r="AP5" s="70" t="s">
        <v>139</v>
      </c>
      <c r="AQ5" s="69" t="s">
        <v>140</v>
      </c>
      <c r="AR5" s="71">
        <v>39203</v>
      </c>
      <c r="AS5" s="51" t="str">
        <f t="shared" si="9"/>
        <v>222-NORUEGA</v>
      </c>
      <c r="AU5" s="72" t="s">
        <v>141</v>
      </c>
      <c r="AV5" s="73">
        <v>403</v>
      </c>
      <c r="AW5" s="71">
        <v>39203</v>
      </c>
      <c r="AX5" s="50"/>
      <c r="AY5" s="51" t="str">
        <f t="shared" si="10"/>
        <v>403- Beneficios  y servicios Empresariales  / Comisiones</v>
      </c>
      <c r="BF5" s="48" t="s">
        <v>142</v>
      </c>
      <c r="BH5" s="92" t="s">
        <v>143</v>
      </c>
      <c r="BI5" s="92">
        <v>355</v>
      </c>
      <c r="BJ5" s="92">
        <v>1</v>
      </c>
      <c r="BK5" s="92">
        <v>112.15000152587891</v>
      </c>
      <c r="BL5" s="92">
        <v>77.5</v>
      </c>
      <c r="BM5" s="92"/>
      <c r="BN5" s="92"/>
      <c r="BP5" s="49"/>
      <c r="BQ5" s="50" t="s">
        <v>144</v>
      </c>
      <c r="BR5" s="60"/>
      <c r="BS5" s="51"/>
      <c r="BU5" s="49"/>
      <c r="BV5" s="50" t="s">
        <v>144</v>
      </c>
      <c r="BW5" s="60"/>
      <c r="BX5" s="51"/>
      <c r="CB5" s="48">
        <f ca="1">YEAR(TODAY())-4</f>
        <v>2021</v>
      </c>
      <c r="CD5" s="48" t="s">
        <v>145</v>
      </c>
      <c r="CG5" s="57" t="str">
        <f t="shared" si="11"/>
        <v>304A-Comisiones y demás pagos por servicios predomina intelecto no relacionados con el título profesional</v>
      </c>
      <c r="CH5" s="85" t="s">
        <v>146</v>
      </c>
      <c r="CI5" s="85" t="s">
        <v>147</v>
      </c>
      <c r="CJ5" s="86">
        <v>8</v>
      </c>
      <c r="CL5" s="57" t="str">
        <f t="shared" si="12"/>
        <v>304-Servicios predomina el intelecto no relacionados con el título profesional</v>
      </c>
      <c r="CM5" s="93">
        <v>304</v>
      </c>
      <c r="CN5" s="94" t="s">
        <v>122</v>
      </c>
      <c r="CO5" s="95">
        <v>10</v>
      </c>
    </row>
    <row r="6" spans="1:93" ht="28.5" customHeight="1" x14ac:dyDescent="0.25">
      <c r="A6" s="55" t="str">
        <f t="shared" si="0"/>
        <v>41</v>
      </c>
      <c r="B6" s="56" t="s">
        <v>13</v>
      </c>
      <c r="D6" s="55" t="str">
        <f t="shared" si="1"/>
        <v>04</v>
      </c>
      <c r="E6" s="56" t="s">
        <v>148</v>
      </c>
      <c r="G6" s="57" t="str">
        <f>IF([1]ADMI!$J$21="HASTA 02-2024",TABLAS!CG6,TABLAS!CL6)</f>
        <v>304A-Comisiones y demás pagos por servicios predomina intelecto no relacionados con el título profesional</v>
      </c>
      <c r="H6" s="57" t="str">
        <f>IF([1]ADMI!$J$21="HASTA 02-2024",TABLAS!CH6,TABLAS!CM6)</f>
        <v>304A</v>
      </c>
      <c r="I6" s="57" t="str">
        <f>IF([1]ADMI!$J$21="HASTA 02-2024",TABLAS!CI6,TABLAS!CN6)</f>
        <v>Comisiones y demás pagos por servicios predomina intelecto no relacionados con el título profesional</v>
      </c>
      <c r="J6" s="57">
        <f>IF([1]ADMI!$J$21="HASTA 02-2024",TABLAS!CJ6,TABLAS!CO6)</f>
        <v>10</v>
      </c>
      <c r="L6" s="58" t="s">
        <v>149</v>
      </c>
      <c r="M6" s="50" t="s">
        <v>150</v>
      </c>
      <c r="N6" s="51" t="str">
        <f t="shared" si="6"/>
        <v>046-Esmeraldas</v>
      </c>
      <c r="P6" s="59">
        <v>60</v>
      </c>
      <c r="Q6" s="60" t="s">
        <v>151</v>
      </c>
      <c r="R6" s="51" t="str">
        <f t="shared" si="2"/>
        <v>60-Reexp. de mercancías en el mismo estado</v>
      </c>
      <c r="T6" s="55" t="str">
        <f t="shared" si="3"/>
        <v>16</v>
      </c>
      <c r="U6" s="56" t="s">
        <v>152</v>
      </c>
      <c r="W6" s="48" t="s">
        <v>153</v>
      </c>
      <c r="AB6" s="55" t="str">
        <f t="shared" si="4"/>
        <v>04</v>
      </c>
      <c r="AC6" s="62" t="s">
        <v>154</v>
      </c>
      <c r="AE6" s="49" t="str">
        <f t="shared" si="7"/>
        <v>04-Nota de crédito</v>
      </c>
      <c r="AF6" s="63" t="s">
        <v>155</v>
      </c>
      <c r="AG6" s="64" t="s">
        <v>156</v>
      </c>
      <c r="AI6" s="79" t="s">
        <v>157</v>
      </c>
      <c r="AJ6" s="80" t="s">
        <v>158</v>
      </c>
      <c r="AK6" s="51" t="str">
        <f t="shared" si="5"/>
        <v>102-BOLIVIA</v>
      </c>
      <c r="AM6" s="49" t="str">
        <f t="shared" si="8"/>
        <v>4-ARUBA</v>
      </c>
      <c r="AN6" s="68" t="s">
        <v>159</v>
      </c>
      <c r="AO6" s="69">
        <v>4</v>
      </c>
      <c r="AP6" s="70" t="s">
        <v>159</v>
      </c>
      <c r="AQ6" s="69" t="s">
        <v>160</v>
      </c>
      <c r="AR6" s="71">
        <v>39203</v>
      </c>
      <c r="AS6" s="51" t="str">
        <f t="shared" si="9"/>
        <v>141-ARUBA</v>
      </c>
      <c r="AU6" s="72" t="s">
        <v>161</v>
      </c>
      <c r="AV6" s="73">
        <v>404</v>
      </c>
      <c r="AW6" s="71">
        <v>39203</v>
      </c>
      <c r="AX6" s="50"/>
      <c r="AY6" s="51" t="str">
        <f t="shared" si="10"/>
        <v>404- Beneficios  y servicios Empresariales / Comisiones sobre préstamos</v>
      </c>
      <c r="BF6" s="48" t="s">
        <v>162</v>
      </c>
      <c r="BP6" s="49"/>
      <c r="BQ6" s="50" t="s">
        <v>163</v>
      </c>
      <c r="BR6" s="60"/>
      <c r="BS6" s="51"/>
      <c r="BU6" s="49"/>
      <c r="BV6" s="50" t="s">
        <v>163</v>
      </c>
      <c r="BW6" s="60"/>
      <c r="BX6" s="51"/>
      <c r="CB6" s="48">
        <f ca="1">YEAR(TODAY())-3</f>
        <v>2022</v>
      </c>
      <c r="CD6" s="48" t="s">
        <v>164</v>
      </c>
      <c r="CG6" s="57" t="str">
        <f t="shared" si="11"/>
        <v>304B-Pagos a notarios y registradores de la propiedad y mercantil por sus actividades ejercidas como tales</v>
      </c>
      <c r="CH6" s="85" t="s">
        <v>165</v>
      </c>
      <c r="CI6" s="85" t="s">
        <v>166</v>
      </c>
      <c r="CJ6" s="86">
        <v>8</v>
      </c>
      <c r="CL6" s="57" t="str">
        <f t="shared" si="12"/>
        <v>304A-Comisiones y demás pagos por servicios predomina intelecto no relacionados con el título profesional</v>
      </c>
      <c r="CM6" s="93" t="s">
        <v>146</v>
      </c>
      <c r="CN6" s="94" t="s">
        <v>147</v>
      </c>
      <c r="CO6" s="95">
        <v>10</v>
      </c>
    </row>
    <row r="7" spans="1:93" ht="28.5" customHeight="1" x14ac:dyDescent="0.25">
      <c r="A7" s="55" t="str">
        <f t="shared" si="0"/>
        <v>44</v>
      </c>
      <c r="B7" s="56" t="s">
        <v>167</v>
      </c>
      <c r="D7" s="55" t="str">
        <f t="shared" si="1"/>
        <v>05</v>
      </c>
      <c r="E7" s="56" t="s">
        <v>168</v>
      </c>
      <c r="G7" s="57" t="str">
        <f>IF([1]ADMI!$J$21="HASTA 02-2024",TABLAS!CG7,TABLAS!CL7)</f>
        <v>304B-Pagos a notarios y registradores de la propiedad y mercantil por sus actividades ejercidas como tales</v>
      </c>
      <c r="H7" s="57" t="str">
        <f>IF([1]ADMI!$J$21="HASTA 02-2024",TABLAS!CH7,TABLAS!CM7)</f>
        <v>304B</v>
      </c>
      <c r="I7" s="57" t="str">
        <f>IF([1]ADMI!$J$21="HASTA 02-2024",TABLAS!CI7,TABLAS!CN7)</f>
        <v>Pagos a notarios y registradores de la propiedad y mercantil por sus actividades ejercidas como tales</v>
      </c>
      <c r="J7" s="57">
        <f>IF([1]ADMI!$J$21="HASTA 02-2024",TABLAS!CJ7,TABLAS!CO7)</f>
        <v>10</v>
      </c>
      <c r="L7" s="58" t="s">
        <v>169</v>
      </c>
      <c r="M7" s="50" t="s">
        <v>170</v>
      </c>
      <c r="N7" s="51" t="str">
        <f t="shared" si="6"/>
        <v>055-Quito</v>
      </c>
      <c r="P7" s="59">
        <v>61</v>
      </c>
      <c r="Q7" s="60" t="s">
        <v>171</v>
      </c>
      <c r="R7" s="51" t="str">
        <f t="shared" si="2"/>
        <v>61-Reexportación de mercancías que fueron importadas para perfeccionamiento activo</v>
      </c>
      <c r="T7" s="55" t="str">
        <f t="shared" si="3"/>
        <v>41</v>
      </c>
      <c r="U7" s="56" t="s">
        <v>13</v>
      </c>
      <c r="W7" s="92" t="s">
        <v>172</v>
      </c>
      <c r="AB7" s="55" t="str">
        <f t="shared" si="4"/>
        <v>05</v>
      </c>
      <c r="AC7" s="62" t="s">
        <v>173</v>
      </c>
      <c r="AE7" s="49" t="str">
        <f t="shared" si="7"/>
        <v>05-Nota de débito</v>
      </c>
      <c r="AF7" s="63" t="s">
        <v>174</v>
      </c>
      <c r="AG7" s="64" t="s">
        <v>175</v>
      </c>
      <c r="AI7" s="79" t="s">
        <v>176</v>
      </c>
      <c r="AJ7" s="80" t="s">
        <v>177</v>
      </c>
      <c r="AK7" s="51" t="str">
        <f t="shared" si="5"/>
        <v>103-BRASIL</v>
      </c>
      <c r="AM7" s="49" t="str">
        <f t="shared" si="8"/>
        <v>5-BARBADOS (Estado independiente)</v>
      </c>
      <c r="AN7" s="68" t="s">
        <v>178</v>
      </c>
      <c r="AO7" s="69">
        <v>5</v>
      </c>
      <c r="AP7" s="70" t="s">
        <v>179</v>
      </c>
      <c r="AQ7" s="69" t="s">
        <v>180</v>
      </c>
      <c r="AR7" s="71">
        <v>39203</v>
      </c>
      <c r="AS7" s="51" t="str">
        <f t="shared" si="9"/>
        <v>130-BARBADOS</v>
      </c>
      <c r="AU7" s="72" t="s">
        <v>181</v>
      </c>
      <c r="AV7" s="73">
        <v>405</v>
      </c>
      <c r="AW7" s="71">
        <v>39203</v>
      </c>
      <c r="AX7" s="50"/>
      <c r="AY7" s="51" t="str">
        <f t="shared" si="10"/>
        <v>405- Beneficios  y servicios Empresariales/Honorarios</v>
      </c>
      <c r="BF7" s="48" t="s">
        <v>182</v>
      </c>
      <c r="BP7" s="49"/>
      <c r="BQ7" s="50" t="s">
        <v>183</v>
      </c>
      <c r="BR7" s="60"/>
      <c r="BS7" s="51"/>
      <c r="BU7" s="49"/>
      <c r="BV7" s="50" t="s">
        <v>183</v>
      </c>
      <c r="BW7" s="60"/>
      <c r="BX7" s="51"/>
      <c r="CB7" s="48">
        <f ca="1">YEAR(TODAY())-2</f>
        <v>2023</v>
      </c>
      <c r="CG7" s="57" t="str">
        <f t="shared" si="11"/>
        <v>304C-Pagos a deportistas, entrenadores, árbitros, miembros del cuerpo técnico por sus actividades ejercidas como tales</v>
      </c>
      <c r="CH7" s="85" t="s">
        <v>184</v>
      </c>
      <c r="CI7" s="85" t="s">
        <v>185</v>
      </c>
      <c r="CJ7" s="86">
        <v>8</v>
      </c>
      <c r="CL7" s="57" t="str">
        <f t="shared" si="12"/>
        <v>304B-Pagos a notarios y registradores de la propiedad y mercantil por sus actividades ejercidas como tales</v>
      </c>
      <c r="CM7" s="93" t="s">
        <v>165</v>
      </c>
      <c r="CN7" s="94" t="s">
        <v>166</v>
      </c>
      <c r="CO7" s="95">
        <v>10</v>
      </c>
    </row>
    <row r="8" spans="1:93" ht="28.5" customHeight="1" thickBot="1" x14ac:dyDescent="0.35">
      <c r="A8" s="55" t="str">
        <f t="shared" si="0"/>
        <v>47</v>
      </c>
      <c r="B8" s="56" t="s">
        <v>186</v>
      </c>
      <c r="D8" s="55" t="str">
        <f t="shared" si="1"/>
        <v>08</v>
      </c>
      <c r="E8" s="56" t="s">
        <v>187</v>
      </c>
      <c r="G8" s="57" t="str">
        <f>IF([1]ADMI!$J$21="HASTA 02-2024",TABLAS!CG8,TABLAS!CL8)</f>
        <v>304C-Pagos a deportistas, entrenadores, árbitros, miembros del cuerpo técnico por sus actividades ejercidas como tales</v>
      </c>
      <c r="H8" s="57" t="str">
        <f>IF([1]ADMI!$J$21="HASTA 02-2024",TABLAS!CH8,TABLAS!CM8)</f>
        <v>304C</v>
      </c>
      <c r="I8" s="57" t="str">
        <f>IF([1]ADMI!$J$21="HASTA 02-2024",TABLAS!CI8,TABLAS!CN8)</f>
        <v>Pagos a deportistas, entrenadores, árbitros, miembros del cuerpo técnico por sus actividades ejercidas como tales</v>
      </c>
      <c r="J8" s="57">
        <f>IF([1]ADMI!$J$21="HASTA 02-2024",TABLAS!CJ8,TABLAS!CO8)</f>
        <v>8</v>
      </c>
      <c r="L8" s="58" t="s">
        <v>188</v>
      </c>
      <c r="M8" s="50" t="s">
        <v>189</v>
      </c>
      <c r="N8" s="51" t="str">
        <f t="shared" si="6"/>
        <v>064-Pto-Bolívar</v>
      </c>
      <c r="P8" s="59">
        <v>79</v>
      </c>
      <c r="Q8" s="60" t="s">
        <v>190</v>
      </c>
      <c r="R8" s="51" t="str">
        <f t="shared" si="2"/>
        <v>79-Exportación a consumo desde Zona Franca</v>
      </c>
      <c r="T8" s="55" t="str">
        <f t="shared" si="3"/>
        <v>47</v>
      </c>
      <c r="U8" s="56" t="s">
        <v>191</v>
      </c>
      <c r="AB8" s="55" t="str">
        <f t="shared" si="4"/>
        <v>06</v>
      </c>
      <c r="AC8" s="62" t="s">
        <v>192</v>
      </c>
      <c r="AE8" s="49" t="str">
        <f t="shared" si="7"/>
        <v xml:space="preserve">06-Guías de Remisión </v>
      </c>
      <c r="AF8" s="63" t="s">
        <v>193</v>
      </c>
      <c r="AG8" s="64" t="s">
        <v>194</v>
      </c>
      <c r="AI8" s="79" t="s">
        <v>195</v>
      </c>
      <c r="AJ8" s="80" t="s">
        <v>196</v>
      </c>
      <c r="AK8" s="51" t="str">
        <f t="shared" si="5"/>
        <v>104-CANADA</v>
      </c>
      <c r="AM8" s="49" t="str">
        <f t="shared" si="8"/>
        <v>6-BELICE (Estado independiente)</v>
      </c>
      <c r="AN8" s="68" t="s">
        <v>197</v>
      </c>
      <c r="AO8" s="69">
        <v>6</v>
      </c>
      <c r="AP8" s="70" t="s">
        <v>198</v>
      </c>
      <c r="AQ8" s="69" t="s">
        <v>199</v>
      </c>
      <c r="AR8" s="71">
        <v>39203</v>
      </c>
      <c r="AS8" s="51" t="str">
        <f t="shared" si="9"/>
        <v>135-BELICE</v>
      </c>
      <c r="AU8" s="72" t="s">
        <v>200</v>
      </c>
      <c r="AV8" s="73">
        <v>406</v>
      </c>
      <c r="AW8" s="71">
        <v>39203</v>
      </c>
      <c r="AX8" s="50"/>
      <c r="AY8" s="51" t="str">
        <f t="shared" si="10"/>
        <v>406- Beneficios  y servicios Empresariales / Publicidad</v>
      </c>
      <c r="BF8" s="48" t="s">
        <v>201</v>
      </c>
      <c r="BH8" s="96" t="s">
        <v>202</v>
      </c>
      <c r="BI8" s="96"/>
      <c r="BP8" s="49"/>
      <c r="BQ8" s="50" t="s">
        <v>203</v>
      </c>
      <c r="BR8" s="60"/>
      <c r="BS8" s="51"/>
      <c r="BU8" s="49"/>
      <c r="BV8" s="50" t="s">
        <v>203</v>
      </c>
      <c r="BW8" s="60"/>
      <c r="BX8" s="51"/>
      <c r="CB8" s="48">
        <f ca="1">YEAR(TODAY())-1</f>
        <v>2024</v>
      </c>
      <c r="CG8" s="57" t="str">
        <f t="shared" si="11"/>
        <v>304D-Pagos a artistas por sus actividades ejercidas como tales</v>
      </c>
      <c r="CH8" s="85" t="s">
        <v>204</v>
      </c>
      <c r="CI8" s="85" t="s">
        <v>205</v>
      </c>
      <c r="CJ8" s="86">
        <v>8</v>
      </c>
      <c r="CL8" s="57" t="str">
        <f t="shared" si="12"/>
        <v>304C-Pagos a deportistas, entrenadores, árbitros, miembros del cuerpo técnico por sus actividades ejercidas como tales</v>
      </c>
      <c r="CM8" s="93" t="s">
        <v>184</v>
      </c>
      <c r="CN8" s="94" t="s">
        <v>185</v>
      </c>
      <c r="CO8" s="97">
        <v>8</v>
      </c>
    </row>
    <row r="9" spans="1:93" ht="28.5" customHeight="1" thickTop="1" x14ac:dyDescent="0.25">
      <c r="A9" s="55" t="str">
        <f t="shared" si="0"/>
        <v>48</v>
      </c>
      <c r="B9" s="56" t="s">
        <v>206</v>
      </c>
      <c r="D9" s="55" t="str">
        <f t="shared" si="1"/>
        <v>09</v>
      </c>
      <c r="E9" s="56" t="s">
        <v>207</v>
      </c>
      <c r="G9" s="57" t="str">
        <f>IF([1]ADMI!$J$21="HASTA 02-2024",TABLAS!CG9,TABLAS!CL9)</f>
        <v>304D-Pagos a artistas por sus actividades ejercidas como tales</v>
      </c>
      <c r="H9" s="57" t="str">
        <f>IF([1]ADMI!$J$21="HASTA 02-2024",TABLAS!CH9,TABLAS!CM9)</f>
        <v>304D</v>
      </c>
      <c r="I9" s="57" t="str">
        <f>IF([1]ADMI!$J$21="HASTA 02-2024",TABLAS!CI9,TABLAS!CN9)</f>
        <v>Pagos a artistas por sus actividades ejercidas como tales</v>
      </c>
      <c r="J9" s="57">
        <f>IF([1]ADMI!$J$21="HASTA 02-2024",TABLAS!CJ9,TABLAS!CO9)</f>
        <v>8</v>
      </c>
      <c r="L9" s="58" t="s">
        <v>208</v>
      </c>
      <c r="M9" s="50" t="s">
        <v>209</v>
      </c>
      <c r="N9" s="51" t="str">
        <f t="shared" si="6"/>
        <v>073-Tulcán</v>
      </c>
      <c r="P9" s="59">
        <v>83</v>
      </c>
      <c r="Q9" s="60" t="s">
        <v>210</v>
      </c>
      <c r="R9" s="51" t="str">
        <f t="shared" si="2"/>
        <v>83-Reembarque</v>
      </c>
      <c r="T9" s="98" t="str">
        <f t="shared" si="3"/>
        <v>48</v>
      </c>
      <c r="U9" s="99" t="s">
        <v>211</v>
      </c>
      <c r="AB9" s="55" t="str">
        <f t="shared" si="4"/>
        <v>07</v>
      </c>
      <c r="AC9" s="62" t="s">
        <v>212</v>
      </c>
      <c r="AE9" s="49" t="str">
        <f t="shared" si="7"/>
        <v>07-Comprobante de Retención</v>
      </c>
      <c r="AF9" s="63" t="s">
        <v>213</v>
      </c>
      <c r="AG9" s="64" t="s">
        <v>214</v>
      </c>
      <c r="AI9" s="79" t="s">
        <v>215</v>
      </c>
      <c r="AJ9" s="80" t="s">
        <v>216</v>
      </c>
      <c r="AK9" s="51" t="str">
        <f t="shared" si="5"/>
        <v>105-COLOMBIA</v>
      </c>
      <c r="AM9" s="49" t="str">
        <f t="shared" si="8"/>
        <v>7-BERMUDAS (Territorio no autónomo del Reino Unido)</v>
      </c>
      <c r="AN9" s="68" t="s">
        <v>217</v>
      </c>
      <c r="AO9" s="69">
        <v>7</v>
      </c>
      <c r="AP9" s="100" t="s">
        <v>218</v>
      </c>
      <c r="AQ9" s="69" t="s">
        <v>219</v>
      </c>
      <c r="AR9" s="71">
        <v>39203</v>
      </c>
      <c r="AS9" s="51" t="str">
        <f t="shared" si="9"/>
        <v>142-BERMUDA</v>
      </c>
      <c r="AU9" s="72" t="s">
        <v>220</v>
      </c>
      <c r="AV9" s="73">
        <v>407</v>
      </c>
      <c r="AW9" s="71">
        <v>39203</v>
      </c>
      <c r="AX9" s="50"/>
      <c r="AY9" s="51" t="str">
        <f t="shared" si="10"/>
        <v>407- Beneficios  y servicios Empresariales / Servicios administrativos</v>
      </c>
      <c r="BF9" s="92" t="s">
        <v>221</v>
      </c>
      <c r="BH9" s="101" t="str">
        <f>IF(GP!AI5="MESES","1/"&amp;MID(GP!AJ5,1,2)&amp;"/"&amp;GP!AJ4,IF(GP!AJ5="ENERO-JUNIO","1/6/"&amp;GP!AJ4,"1/12/"&amp;GP!AJ4))</f>
        <v>1/02/2021</v>
      </c>
      <c r="BI9" s="101">
        <f>EOMONTH(BH9, 0)</f>
        <v>44255</v>
      </c>
      <c r="BP9" s="49"/>
      <c r="BQ9" s="50" t="s">
        <v>222</v>
      </c>
      <c r="BR9" s="60"/>
      <c r="BS9" s="51"/>
      <c r="BU9" s="49"/>
      <c r="BV9" s="50" t="s">
        <v>222</v>
      </c>
      <c r="BW9" s="60"/>
      <c r="BX9" s="51"/>
      <c r="CB9" s="92">
        <f ca="1">YEAR(TODAY())</f>
        <v>2025</v>
      </c>
      <c r="CG9" s="57" t="str">
        <f t="shared" si="11"/>
        <v>304E-Honorarios y demás pagos por servicios de docencia</v>
      </c>
      <c r="CH9" s="85" t="s">
        <v>223</v>
      </c>
      <c r="CI9" s="85" t="s">
        <v>224</v>
      </c>
      <c r="CJ9" s="86">
        <v>8</v>
      </c>
      <c r="CL9" s="57" t="str">
        <f t="shared" si="12"/>
        <v>304D-Pagos a artistas por sus actividades ejercidas como tales</v>
      </c>
      <c r="CM9" s="93" t="s">
        <v>204</v>
      </c>
      <c r="CN9" s="94" t="s">
        <v>205</v>
      </c>
      <c r="CO9" s="97">
        <v>8</v>
      </c>
    </row>
    <row r="10" spans="1:93" ht="28.5" customHeight="1" x14ac:dyDescent="0.25">
      <c r="A10" s="55" t="str">
        <f t="shared" si="0"/>
        <v>49</v>
      </c>
      <c r="B10" s="56" t="s">
        <v>225</v>
      </c>
      <c r="D10" s="55" t="str">
        <f t="shared" si="1"/>
        <v>11</v>
      </c>
      <c r="E10" s="56" t="s">
        <v>226</v>
      </c>
      <c r="G10" s="57" t="str">
        <f>IF([1]ADMI!$J$21="HASTA 02-2024",TABLAS!CG10,TABLAS!CL10)</f>
        <v>304E-Honorarios y demás pagos por servicios de docencia</v>
      </c>
      <c r="H10" s="57" t="str">
        <f>IF([1]ADMI!$J$21="HASTA 02-2024",TABLAS!CH10,TABLAS!CM10)</f>
        <v>304E</v>
      </c>
      <c r="I10" s="57" t="str">
        <f>IF([1]ADMI!$J$21="HASTA 02-2024",TABLAS!CI10,TABLAS!CN10)</f>
        <v>Honorarios y demás pagos por servicios de docencia</v>
      </c>
      <c r="J10" s="57">
        <f>IF([1]ADMI!$J$21="HASTA 02-2024",TABLAS!CJ10,TABLAS!CO10)</f>
        <v>10</v>
      </c>
      <c r="L10" s="58" t="s">
        <v>227</v>
      </c>
      <c r="M10" s="50" t="s">
        <v>228</v>
      </c>
      <c r="N10" s="51" t="str">
        <f t="shared" si="6"/>
        <v>082-Huaquillas</v>
      </c>
      <c r="P10" s="59">
        <v>94</v>
      </c>
      <c r="Q10" s="60" t="s">
        <v>229</v>
      </c>
      <c r="R10" s="51" t="str">
        <f t="shared" si="2"/>
        <v>94-Courier exportación</v>
      </c>
      <c r="T10" s="102"/>
      <c r="U10" s="103" t="s">
        <v>230</v>
      </c>
      <c r="AB10" s="55" t="str">
        <f t="shared" si="4"/>
        <v>08</v>
      </c>
      <c r="AC10" s="62" t="s">
        <v>231</v>
      </c>
      <c r="AE10" s="49" t="str">
        <f t="shared" si="7"/>
        <v>08-Boletos o entradas a espectáculos públicos</v>
      </c>
      <c r="AF10" s="63" t="s">
        <v>232</v>
      </c>
      <c r="AG10" s="64" t="s">
        <v>233</v>
      </c>
      <c r="AI10" s="79" t="s">
        <v>234</v>
      </c>
      <c r="AJ10" s="80" t="s">
        <v>235</v>
      </c>
      <c r="AK10" s="51" t="str">
        <f t="shared" si="5"/>
        <v>106-COSTA RICA</v>
      </c>
      <c r="AM10" s="49" t="str">
        <f t="shared" si="8"/>
        <v>8-BONAIRE, SABA Y SAN EUSTAQUIO</v>
      </c>
      <c r="AN10" s="68" t="s">
        <v>236</v>
      </c>
      <c r="AO10" s="69">
        <v>8</v>
      </c>
      <c r="AP10" s="70" t="s">
        <v>237</v>
      </c>
      <c r="AQ10" s="69" t="s">
        <v>238</v>
      </c>
      <c r="AR10" s="71">
        <v>39203</v>
      </c>
      <c r="AS10" s="51" t="str">
        <f t="shared" si="9"/>
        <v>215-PAISES BAJOS (HOLANDA)</v>
      </c>
      <c r="AU10" s="72" t="s">
        <v>239</v>
      </c>
      <c r="AV10" s="73">
        <v>408</v>
      </c>
      <c r="AW10" s="71">
        <v>39203</v>
      </c>
      <c r="AX10" s="50"/>
      <c r="AY10" s="51" t="str">
        <f t="shared" si="10"/>
        <v>408- Beneficios  y servicios Empresariales / Servicios financieros</v>
      </c>
      <c r="BF10" s="103" t="s">
        <v>230</v>
      </c>
      <c r="BH10" s="101" t="s">
        <v>240</v>
      </c>
      <c r="BI10" s="101">
        <f>EOMONTH(BI9,-6)+1</f>
        <v>44075</v>
      </c>
      <c r="BP10" s="49"/>
      <c r="BQ10" s="50" t="s">
        <v>241</v>
      </c>
      <c r="BR10" s="60"/>
      <c r="BS10" s="51"/>
      <c r="BU10" s="49"/>
      <c r="BV10" s="50" t="s">
        <v>241</v>
      </c>
      <c r="BW10" s="60"/>
      <c r="BX10" s="51"/>
      <c r="CG10" s="57" t="str">
        <f t="shared" si="11"/>
        <v>307-Servicios predomina la mano de obra</v>
      </c>
      <c r="CH10" s="85">
        <v>307</v>
      </c>
      <c r="CI10" s="85" t="s">
        <v>242</v>
      </c>
      <c r="CJ10" s="86">
        <v>2</v>
      </c>
      <c r="CL10" s="57" t="str">
        <f t="shared" si="12"/>
        <v>304E-Honorarios y demás pagos por servicios de docencia</v>
      </c>
      <c r="CM10" s="93" t="s">
        <v>223</v>
      </c>
      <c r="CN10" s="94" t="s">
        <v>224</v>
      </c>
      <c r="CO10" s="95">
        <v>10</v>
      </c>
    </row>
    <row r="11" spans="1:93" ht="28.5" customHeight="1" thickBot="1" x14ac:dyDescent="0.35">
      <c r="A11" s="55" t="str">
        <f t="shared" si="0"/>
        <v>50</v>
      </c>
      <c r="B11" s="56" t="s">
        <v>243</v>
      </c>
      <c r="D11" s="55" t="str">
        <f t="shared" si="1"/>
        <v>12</v>
      </c>
      <c r="E11" s="56" t="s">
        <v>244</v>
      </c>
      <c r="G11" s="57" t="str">
        <f>IF([1]ADMI!$J$21="HASTA 02-2024",TABLAS!CG11,TABLAS!CL11)</f>
        <v>307-Servicios predomina la mano de obra</v>
      </c>
      <c r="H11" s="57">
        <f>IF([1]ADMI!$J$21="HASTA 02-2024",TABLAS!CH11,TABLAS!CM11)</f>
        <v>307</v>
      </c>
      <c r="I11" s="57" t="str">
        <f>IF([1]ADMI!$J$21="HASTA 02-2024",TABLAS!CI11,TABLAS!CN11)</f>
        <v>Servicios predomina la mano de obra</v>
      </c>
      <c r="J11" s="57">
        <f>IF([1]ADMI!$J$21="HASTA 02-2024",TABLAS!CJ11,TABLAS!CO11)</f>
        <v>2</v>
      </c>
      <c r="L11" s="58" t="s">
        <v>245</v>
      </c>
      <c r="M11" s="50" t="s">
        <v>246</v>
      </c>
      <c r="N11" s="51" t="str">
        <f t="shared" si="6"/>
        <v>091-Cuenca</v>
      </c>
      <c r="P11" s="104">
        <v>95</v>
      </c>
      <c r="Q11" s="105" t="s">
        <v>247</v>
      </c>
      <c r="R11" s="84" t="str">
        <f t="shared" si="2"/>
        <v>95-Exportaciones Correos del Ecuador</v>
      </c>
      <c r="T11" s="102"/>
      <c r="U11" s="106"/>
      <c r="AB11" s="55" t="str">
        <f t="shared" si="4"/>
        <v>09</v>
      </c>
      <c r="AC11" s="62" t="s">
        <v>248</v>
      </c>
      <c r="AE11" s="49" t="str">
        <f t="shared" si="7"/>
        <v>7-Tiquetes o vales emitidos por máquinas registradoras</v>
      </c>
      <c r="AF11" s="63">
        <v>7</v>
      </c>
      <c r="AG11" s="64" t="s">
        <v>249</v>
      </c>
      <c r="AI11" s="79" t="s">
        <v>250</v>
      </c>
      <c r="AJ11" s="80" t="s">
        <v>251</v>
      </c>
      <c r="AK11" s="51" t="str">
        <f t="shared" si="5"/>
        <v>107-CUBA</v>
      </c>
      <c r="AM11" s="49" t="str">
        <f t="shared" si="8"/>
        <v>9-BRUNEI DARUSSALAM (Estado independiente)</v>
      </c>
      <c r="AN11" s="68" t="s">
        <v>252</v>
      </c>
      <c r="AO11" s="69">
        <v>9</v>
      </c>
      <c r="AP11" s="70" t="s">
        <v>253</v>
      </c>
      <c r="AQ11" s="69" t="s">
        <v>254</v>
      </c>
      <c r="AR11" s="71">
        <v>39203</v>
      </c>
      <c r="AS11" s="51" t="str">
        <f t="shared" si="9"/>
        <v>344-BRUNEI DARUSSALAM</v>
      </c>
      <c r="AU11" s="72" t="s">
        <v>255</v>
      </c>
      <c r="AV11" s="73">
        <v>409</v>
      </c>
      <c r="AW11" s="71">
        <v>39203</v>
      </c>
      <c r="AX11" s="50"/>
      <c r="AY11" s="51" t="str">
        <f t="shared" si="10"/>
        <v>409- Beneficios  y servicios Empresariales /Servicios intermedios de la producción (maquila)</v>
      </c>
      <c r="BH11" s="107" t="s">
        <v>256</v>
      </c>
      <c r="BI11" s="107"/>
      <c r="BK11" s="96" t="s">
        <v>257</v>
      </c>
      <c r="BL11" s="96"/>
      <c r="BP11" s="49"/>
      <c r="BQ11" s="50" t="s">
        <v>258</v>
      </c>
      <c r="BR11" s="60"/>
      <c r="BS11" s="51"/>
      <c r="BU11" s="49"/>
      <c r="BV11" s="50" t="s">
        <v>258</v>
      </c>
      <c r="BW11" s="60"/>
      <c r="BX11" s="51"/>
      <c r="CG11" s="57" t="str">
        <f t="shared" si="11"/>
        <v>308-Utilización o aprovechamiento de la imagen o renombre</v>
      </c>
      <c r="CH11" s="85">
        <v>308</v>
      </c>
      <c r="CI11" s="85" t="s">
        <v>259</v>
      </c>
      <c r="CJ11" s="86">
        <v>10</v>
      </c>
      <c r="CL11" s="57" t="str">
        <f t="shared" si="12"/>
        <v>307-Servicios predomina la mano de obra</v>
      </c>
      <c r="CM11" s="93">
        <v>307</v>
      </c>
      <c r="CN11" s="94" t="s">
        <v>242</v>
      </c>
      <c r="CO11" s="97">
        <v>2</v>
      </c>
    </row>
    <row r="12" spans="1:93" ht="28.5" customHeight="1" thickTop="1" x14ac:dyDescent="0.25">
      <c r="A12" s="55" t="str">
        <f t="shared" si="0"/>
        <v>51</v>
      </c>
      <c r="B12" s="56" t="s">
        <v>260</v>
      </c>
      <c r="D12" s="55" t="str">
        <f t="shared" si="1"/>
        <v>13</v>
      </c>
      <c r="E12" s="56" t="s">
        <v>261</v>
      </c>
      <c r="G12" s="57" t="str">
        <f>IF([1]ADMI!$J$21="HASTA 02-2024",TABLAS!CG12,TABLAS!CL12)</f>
        <v>308-Utilización o aprovechamiento de la imagen o renombre (personas naturales, sociedades," influencers")</v>
      </c>
      <c r="H12" s="57">
        <f>IF([1]ADMI!$J$21="HASTA 02-2024",TABLAS!CH12,TABLAS!CM12)</f>
        <v>308</v>
      </c>
      <c r="I12" s="57" t="str">
        <f>IF([1]ADMI!$J$21="HASTA 02-2024",TABLAS!CI12,TABLAS!CN12)</f>
        <v>Utilización o aprovechamiento de la imagen o renombre (personas naturales, sociedades," influencers")</v>
      </c>
      <c r="J12" s="57">
        <f>IF([1]ADMI!$J$21="HASTA 02-2024",TABLAS!CJ12,TABLAS!CO12)</f>
        <v>10</v>
      </c>
      <c r="L12" s="58">
        <v>109</v>
      </c>
      <c r="M12" s="50" t="s">
        <v>262</v>
      </c>
      <c r="N12" s="51" t="str">
        <f t="shared" si="6"/>
        <v>109-Loja-Macara</v>
      </c>
      <c r="Q12" s="103" t="s">
        <v>230</v>
      </c>
      <c r="R12" s="103" t="s">
        <v>230</v>
      </c>
      <c r="T12" s="102"/>
      <c r="U12" s="106"/>
      <c r="AB12" s="55" t="str">
        <f>MID(AC10,1,2)</f>
        <v>08</v>
      </c>
      <c r="AC12" s="62" t="s">
        <v>263</v>
      </c>
      <c r="AE12" s="49" t="str">
        <f t="shared" si="7"/>
        <v>11-Pasajes expedidos por empresas de aviación</v>
      </c>
      <c r="AF12" s="63">
        <v>11</v>
      </c>
      <c r="AG12" s="64" t="s">
        <v>264</v>
      </c>
      <c r="AI12" s="79" t="s">
        <v>265</v>
      </c>
      <c r="AJ12" s="80" t="s">
        <v>266</v>
      </c>
      <c r="AK12" s="51" t="str">
        <f t="shared" si="5"/>
        <v>108-CHILE</v>
      </c>
      <c r="AM12" s="49" t="str">
        <f t="shared" si="8"/>
        <v>10-CAMPIONE D'ITALIA (Comune di Campioned'Italia)</v>
      </c>
      <c r="AN12" s="68" t="s">
        <v>267</v>
      </c>
      <c r="AO12" s="69">
        <v>10</v>
      </c>
      <c r="AP12" s="70" t="s">
        <v>268</v>
      </c>
      <c r="AQ12" s="69" t="s">
        <v>269</v>
      </c>
      <c r="AR12" s="71">
        <v>39203</v>
      </c>
      <c r="AS12" s="51" t="str">
        <f t="shared" si="9"/>
        <v>219-ITALIA</v>
      </c>
      <c r="AU12" s="72" t="s">
        <v>270</v>
      </c>
      <c r="AV12" s="73">
        <v>410</v>
      </c>
      <c r="AW12" s="71">
        <v>39203</v>
      </c>
      <c r="AX12" s="50"/>
      <c r="AY12" s="51" t="str">
        <f t="shared" si="10"/>
        <v>410- Beneficios  y servicios Empresariales /Servicios técnicos</v>
      </c>
      <c r="BH12" s="101">
        <v>45444</v>
      </c>
      <c r="BI12" s="101">
        <f>EOMONTH(BH12, 0)</f>
        <v>45473</v>
      </c>
      <c r="BK12" s="108" t="str">
        <f>IF(IVA!$A$3="MESES","1/"&amp;MID(IVA!$B$3,1,2)&amp;"/"&amp;IVA!$B$2,IF(IVA!$B$3="ENERO-JUNIO","1/6/"&amp;IVA!$B$2,"1/12/"&amp;IVA!$B$2))</f>
        <v>1/09/2024</v>
      </c>
      <c r="BL12" s="101">
        <f>EOMONTH(BK12, 0)</f>
        <v>45565</v>
      </c>
      <c r="BP12" s="49"/>
      <c r="BQ12" s="50" t="s">
        <v>271</v>
      </c>
      <c r="BR12" s="60"/>
      <c r="BS12" s="51"/>
      <c r="BU12" s="49"/>
      <c r="BV12" s="50" t="s">
        <v>271</v>
      </c>
      <c r="BW12" s="60"/>
      <c r="BX12" s="51"/>
      <c r="CG12" s="57" t="str">
        <f t="shared" si="11"/>
        <v>309-Servicios prestados por medios de comunicación y agencias de publicidad</v>
      </c>
      <c r="CH12" s="109">
        <v>309</v>
      </c>
      <c r="CI12" s="109" t="s">
        <v>272</v>
      </c>
      <c r="CJ12" s="110">
        <v>1.75</v>
      </c>
      <c r="CL12" s="57" t="str">
        <f t="shared" si="12"/>
        <v>308-Utilización o aprovechamiento de la imagen o renombre (personas naturales, sociedades," influencers")</v>
      </c>
      <c r="CM12" s="93">
        <v>308</v>
      </c>
      <c r="CN12" s="111" t="s">
        <v>273</v>
      </c>
      <c r="CO12" s="97">
        <v>10</v>
      </c>
    </row>
    <row r="13" spans="1:93" ht="28.5" customHeight="1" x14ac:dyDescent="0.25">
      <c r="A13" s="55" t="str">
        <f t="shared" si="0"/>
        <v>52</v>
      </c>
      <c r="B13" s="56" t="s">
        <v>274</v>
      </c>
      <c r="D13" s="55" t="str">
        <f t="shared" si="1"/>
        <v>14</v>
      </c>
      <c r="E13" s="56" t="s">
        <v>275</v>
      </c>
      <c r="G13" s="57" t="str">
        <f>IF([1]ADMI!$J$21="HASTA 02-2024",TABLAS!CG13,TABLAS!CL13)</f>
        <v>309-Servicios prestados por medios de comunicación y agencias de publicidad</v>
      </c>
      <c r="H13" s="57">
        <f>IF([1]ADMI!$J$21="HASTA 02-2024",TABLAS!CH13,TABLAS!CM13)</f>
        <v>309</v>
      </c>
      <c r="I13" s="57" t="str">
        <f>IF([1]ADMI!$J$21="HASTA 02-2024",TABLAS!CI13,TABLAS!CN13)</f>
        <v>Servicios prestados por medios de comunicación y agencias de publicidad</v>
      </c>
      <c r="J13" s="57">
        <f>IF([1]ADMI!$J$21="HASTA 02-2024",TABLAS!CJ13,TABLAS!CO13)</f>
        <v>2.75</v>
      </c>
      <c r="L13" s="58">
        <v>118</v>
      </c>
      <c r="M13" s="50" t="s">
        <v>276</v>
      </c>
      <c r="N13" s="51" t="str">
        <f t="shared" si="6"/>
        <v>118-Sta Elena</v>
      </c>
      <c r="R13"/>
      <c r="T13" s="102"/>
      <c r="U13" s="106"/>
      <c r="AB13" s="55" t="str">
        <f t="shared" si="4"/>
        <v>11</v>
      </c>
      <c r="AC13" s="62" t="s">
        <v>277</v>
      </c>
      <c r="AE13" s="49" t="str">
        <f t="shared" si="7"/>
        <v>12-Documentos emitidos por instituciones financieras</v>
      </c>
      <c r="AF13" s="63">
        <v>12</v>
      </c>
      <c r="AG13" s="64" t="s">
        <v>278</v>
      </c>
      <c r="AI13" s="79" t="s">
        <v>88</v>
      </c>
      <c r="AJ13" s="80">
        <v>107</v>
      </c>
      <c r="AK13" s="51" t="str">
        <f t="shared" si="5"/>
        <v>107-ANGUILA</v>
      </c>
      <c r="AM13" s="49" t="str">
        <f t="shared" si="8"/>
        <v>11-COLONIA DE GIBRALTAR</v>
      </c>
      <c r="AN13" s="68" t="s">
        <v>279</v>
      </c>
      <c r="AO13" s="69">
        <v>11</v>
      </c>
      <c r="AP13" s="70" t="s">
        <v>280</v>
      </c>
      <c r="AQ13" s="69" t="s">
        <v>281</v>
      </c>
      <c r="AR13" s="71">
        <v>39203</v>
      </c>
      <c r="AS13" s="51" t="str">
        <f t="shared" si="9"/>
        <v>239-GIBRALTAR</v>
      </c>
      <c r="AU13" s="72" t="s">
        <v>282</v>
      </c>
      <c r="AV13" s="73">
        <v>411</v>
      </c>
      <c r="AW13" s="71">
        <v>39203</v>
      </c>
      <c r="AX13" s="50"/>
      <c r="AY13" s="51" t="str">
        <f t="shared" si="10"/>
        <v>411- Navegación Marítima y/o aérea</v>
      </c>
      <c r="BH13" s="112" t="s">
        <v>283</v>
      </c>
      <c r="BI13" s="101">
        <f>EOMONTH(finmesats,-6)+1</f>
        <v>45292</v>
      </c>
      <c r="BK13" s="113" t="s">
        <v>240</v>
      </c>
      <c r="BL13" s="101">
        <f>EOMONTH(BL12,-6)+1</f>
        <v>45383</v>
      </c>
      <c r="BP13" s="90"/>
      <c r="BQ13" s="114" t="s">
        <v>284</v>
      </c>
      <c r="BR13" s="105"/>
      <c r="BS13" s="84"/>
      <c r="BU13" s="90"/>
      <c r="BV13" s="114" t="s">
        <v>284</v>
      </c>
      <c r="BW13" s="105"/>
      <c r="BX13" s="84"/>
      <c r="CG13" s="57" t="str">
        <f t="shared" si="11"/>
        <v>310-Servicio de transporte privado de pasajeros o transporte público o privado de carga</v>
      </c>
      <c r="CH13" s="85">
        <v>310</v>
      </c>
      <c r="CI13" s="85" t="s">
        <v>285</v>
      </c>
      <c r="CJ13" s="86">
        <v>1</v>
      </c>
      <c r="CL13" s="57" t="str">
        <f t="shared" si="12"/>
        <v>309-Servicios prestados por medios de comunicación y agencias de publicidad</v>
      </c>
      <c r="CM13" s="93">
        <v>309</v>
      </c>
      <c r="CN13" s="94" t="s">
        <v>272</v>
      </c>
      <c r="CO13" s="95">
        <v>2.75</v>
      </c>
    </row>
    <row r="14" spans="1:93" ht="28.5" customHeight="1" x14ac:dyDescent="0.25">
      <c r="A14" s="55">
        <v>370</v>
      </c>
      <c r="B14" s="56" t="s">
        <v>286</v>
      </c>
      <c r="D14" s="55" t="str">
        <f t="shared" si="1"/>
        <v>15</v>
      </c>
      <c r="E14" s="56" t="s">
        <v>287</v>
      </c>
      <c r="G14" s="57" t="str">
        <f>IF([1]ADMI!$J$21="HASTA 02-2024",TABLAS!CG14,TABLAS!CL14)</f>
        <v>310-Servicio de transporte privado de pasajeros o transporte público o privado de carga</v>
      </c>
      <c r="H14" s="57">
        <f>IF([1]ADMI!$J$21="HASTA 02-2024",TABLAS!CH14,TABLAS!CM14)</f>
        <v>310</v>
      </c>
      <c r="I14" s="57" t="str">
        <f>IF([1]ADMI!$J$21="HASTA 02-2024",TABLAS!CI14,TABLAS!CN14)</f>
        <v>Servicio de transporte privado de pasajeros o transporte público o privado de carga</v>
      </c>
      <c r="J14" s="57">
        <f>IF([1]ADMI!$J$21="HASTA 02-2024",TABLAS!CJ14,TABLAS!CO14)</f>
        <v>1</v>
      </c>
      <c r="L14" s="58">
        <v>127</v>
      </c>
      <c r="M14" s="50" t="s">
        <v>288</v>
      </c>
      <c r="N14" s="51" t="str">
        <f t="shared" si="6"/>
        <v>127-Latacunga</v>
      </c>
      <c r="R14"/>
      <c r="AB14" s="55" t="str">
        <f t="shared" si="4"/>
        <v>12</v>
      </c>
      <c r="AC14" s="62" t="s">
        <v>289</v>
      </c>
      <c r="AE14" s="49" t="str">
        <f t="shared" si="7"/>
        <v>15-Comprobante de venta emitido en el Exterior</v>
      </c>
      <c r="AF14" s="63">
        <v>15</v>
      </c>
      <c r="AG14" s="64" t="s">
        <v>290</v>
      </c>
      <c r="AI14" s="79" t="s">
        <v>291</v>
      </c>
      <c r="AJ14" s="80" t="s">
        <v>292</v>
      </c>
      <c r="AK14" s="51" t="str">
        <f t="shared" si="5"/>
        <v>110-ESTADOS UNIDOS</v>
      </c>
      <c r="AM14" s="49" t="str">
        <f t="shared" si="8"/>
        <v>12-COMUNIDAD DE LAS BAHAMAS (Estado independiente)</v>
      </c>
      <c r="AN14" s="68" t="s">
        <v>293</v>
      </c>
      <c r="AO14" s="69">
        <v>12</v>
      </c>
      <c r="AP14" s="70" t="s">
        <v>294</v>
      </c>
      <c r="AQ14" s="69" t="s">
        <v>295</v>
      </c>
      <c r="AR14" s="71">
        <v>39203</v>
      </c>
      <c r="AS14" s="51" t="str">
        <f t="shared" si="9"/>
        <v>129-BAHAMAS</v>
      </c>
      <c r="AU14" s="72" t="s">
        <v>296</v>
      </c>
      <c r="AV14" s="73">
        <v>412</v>
      </c>
      <c r="AW14" s="71">
        <v>39203</v>
      </c>
      <c r="AX14" s="50"/>
      <c r="AY14" s="51" t="str">
        <f t="shared" si="10"/>
        <v>412-Dividendos</v>
      </c>
      <c r="CG14" s="57" t="str">
        <f t="shared" si="11"/>
        <v>311-Pagos a través de liquidación de compra (nivel cultural o rusticidad)</v>
      </c>
      <c r="CH14" s="85">
        <v>311</v>
      </c>
      <c r="CI14" s="85" t="s">
        <v>297</v>
      </c>
      <c r="CJ14" s="86">
        <v>2</v>
      </c>
      <c r="CL14" s="57" t="str">
        <f t="shared" si="12"/>
        <v>310-Servicio de transporte privado de pasajeros o transporte público o privado de carga</v>
      </c>
      <c r="CM14" s="93">
        <v>310</v>
      </c>
      <c r="CN14" s="94" t="s">
        <v>285</v>
      </c>
      <c r="CO14" s="97">
        <v>1</v>
      </c>
    </row>
    <row r="15" spans="1:93" ht="28.5" customHeight="1" x14ac:dyDescent="0.25">
      <c r="A15" s="55">
        <v>371</v>
      </c>
      <c r="B15" s="56" t="s">
        <v>298</v>
      </c>
      <c r="D15" s="55" t="str">
        <f t="shared" si="1"/>
        <v>19</v>
      </c>
      <c r="E15" s="56" t="s">
        <v>299</v>
      </c>
      <c r="G15" s="57" t="str">
        <f>IF([1]ADMI!$J$21="HASTA 02-2024",TABLAS!CG15,TABLAS!CL15)</f>
        <v>311-Pagos a través de liquidación de compra (nivel cultural o rusticidad)</v>
      </c>
      <c r="H15" s="57">
        <f>IF([1]ADMI!$J$21="HASTA 02-2024",TABLAS!CH15,TABLAS!CM15)</f>
        <v>311</v>
      </c>
      <c r="I15" s="57" t="str">
        <f>IF([1]ADMI!$J$21="HASTA 02-2024",TABLAS!CI15,TABLAS!CN15)</f>
        <v>Pagos a través de liquidación de compra (nivel cultural o rusticidad)</v>
      </c>
      <c r="J15" s="57">
        <f>IF([1]ADMI!$J$21="HASTA 02-2024",TABLAS!CJ15,TABLAS!CO15)</f>
        <v>2</v>
      </c>
      <c r="L15" s="58">
        <v>136</v>
      </c>
      <c r="M15" s="50" t="s">
        <v>300</v>
      </c>
      <c r="N15" s="51" t="str">
        <f t="shared" si="6"/>
        <v>136-Gerencia General</v>
      </c>
      <c r="R15"/>
      <c r="AB15" s="55" t="str">
        <f t="shared" si="4"/>
        <v>13</v>
      </c>
      <c r="AC15" s="62" t="s">
        <v>301</v>
      </c>
      <c r="AE15" s="49" t="str">
        <f t="shared" si="7"/>
        <v>16-Formulario Único de Exportación (FUE) o Declaración Aduanera Única (DAU) o Declaración Andina de Valor (DAV)</v>
      </c>
      <c r="AF15" s="63">
        <v>16</v>
      </c>
      <c r="AG15" s="64" t="s">
        <v>302</v>
      </c>
      <c r="AI15" s="79" t="s">
        <v>303</v>
      </c>
      <c r="AJ15" s="80" t="s">
        <v>304</v>
      </c>
      <c r="AK15" s="51" t="str">
        <f t="shared" si="5"/>
        <v>111-GUATEMALA</v>
      </c>
      <c r="AM15" s="49" t="str">
        <f t="shared" si="8"/>
        <v>13-CURAZAO</v>
      </c>
      <c r="AN15" s="68" t="s">
        <v>305</v>
      </c>
      <c r="AO15" s="69">
        <v>13</v>
      </c>
      <c r="AP15" s="70" t="s">
        <v>305</v>
      </c>
      <c r="AQ15" s="69" t="s">
        <v>306</v>
      </c>
      <c r="AR15" s="71">
        <v>39203</v>
      </c>
      <c r="AS15" s="51" t="str">
        <f t="shared" si="9"/>
        <v>127-CURAZAO</v>
      </c>
      <c r="AU15" s="72" t="s">
        <v>307</v>
      </c>
      <c r="AV15" s="73">
        <v>413</v>
      </c>
      <c r="AW15" s="71">
        <v>39203</v>
      </c>
      <c r="AX15" s="50"/>
      <c r="AY15" s="51" t="str">
        <f t="shared" si="10"/>
        <v>413-Rendimientos financieros / Comisiones sobre préstamos</v>
      </c>
      <c r="CG15" s="57" t="str">
        <f t="shared" si="11"/>
        <v>312-Transferencia de bienes muebles de naturaleza corporal</v>
      </c>
      <c r="CH15" s="109">
        <v>312</v>
      </c>
      <c r="CI15" s="109" t="s">
        <v>308</v>
      </c>
      <c r="CJ15" s="110">
        <v>1.75</v>
      </c>
      <c r="CL15" s="57" t="str">
        <f t="shared" si="12"/>
        <v>311-Pagos a través de liquidación de compra (nivel cultural o rusticidad)</v>
      </c>
      <c r="CM15" s="93">
        <v>311</v>
      </c>
      <c r="CN15" s="94" t="s">
        <v>297</v>
      </c>
      <c r="CO15" s="97">
        <v>2</v>
      </c>
    </row>
    <row r="16" spans="1:93" ht="50.25" customHeight="1" thickBot="1" x14ac:dyDescent="0.35">
      <c r="A16" s="55">
        <v>372</v>
      </c>
      <c r="B16" s="56" t="s">
        <v>309</v>
      </c>
      <c r="D16" s="55" t="str">
        <f t="shared" si="1"/>
        <v>20</v>
      </c>
      <c r="E16" s="56" t="s">
        <v>310</v>
      </c>
      <c r="G16" s="57" t="str">
        <f>IF([1]ADMI!$J$21="HASTA 02-2024",TABLAS!CG16,TABLAS!CL16)</f>
        <v>312-Transferencia de bienes muebles de naturaleza corporal</v>
      </c>
      <c r="H16" s="57">
        <f>IF([1]ADMI!$J$21="HASTA 02-2024",TABLAS!CH16,TABLAS!CM16)</f>
        <v>312</v>
      </c>
      <c r="I16" s="57" t="str">
        <f>IF([1]ADMI!$J$21="HASTA 02-2024",TABLAS!CI16,TABLAS!CN16)</f>
        <v>Transferencia de bienes muebles de naturaleza corporal</v>
      </c>
      <c r="J16" s="57">
        <f>IF([1]ADMI!$J$21="HASTA 02-2024",TABLAS!CJ16,TABLAS!CO16)</f>
        <v>1.75</v>
      </c>
      <c r="L16" s="115">
        <v>145</v>
      </c>
      <c r="M16" s="114" t="s">
        <v>311</v>
      </c>
      <c r="N16" s="84" t="str">
        <f t="shared" si="6"/>
        <v xml:space="preserve">145-CEBAF – San Miguel </v>
      </c>
      <c r="R16"/>
      <c r="AB16" s="55" t="str">
        <f t="shared" si="4"/>
        <v>14</v>
      </c>
      <c r="AC16" s="62" t="s">
        <v>312</v>
      </c>
      <c r="AE16" s="49" t="str">
        <f t="shared" si="7"/>
        <v xml:space="preserve">18-Documentos autorizados utilizados en ventas excepto N/C N/D </v>
      </c>
      <c r="AF16" s="63">
        <v>18</v>
      </c>
      <c r="AG16" s="64" t="s">
        <v>313</v>
      </c>
      <c r="AI16" s="79" t="s">
        <v>314</v>
      </c>
      <c r="AJ16" s="80" t="s">
        <v>315</v>
      </c>
      <c r="AK16" s="51" t="str">
        <f t="shared" si="5"/>
        <v>112-HAITI</v>
      </c>
      <c r="AM16" s="49" t="str">
        <f t="shared" si="8"/>
        <v>14-ESTADO ASOCIADO DE GRANADA (Estado independiente)</v>
      </c>
      <c r="AN16" s="68" t="s">
        <v>316</v>
      </c>
      <c r="AO16" s="69">
        <v>14</v>
      </c>
      <c r="AP16" s="70" t="s">
        <v>317</v>
      </c>
      <c r="AQ16" s="69" t="s">
        <v>318</v>
      </c>
      <c r="AR16" s="71">
        <v>39203</v>
      </c>
      <c r="AS16" s="51" t="str">
        <f t="shared" si="9"/>
        <v>131-GRANADA</v>
      </c>
      <c r="AU16" s="72" t="s">
        <v>319</v>
      </c>
      <c r="AV16" s="73">
        <v>414</v>
      </c>
      <c r="AW16" s="71">
        <v>39203</v>
      </c>
      <c r="AX16" s="50"/>
      <c r="AY16" s="51" t="str">
        <f t="shared" si="10"/>
        <v>414-Rendimientos financieros / Otras inversiones</v>
      </c>
      <c r="BH16" s="96" t="s">
        <v>320</v>
      </c>
      <c r="BI16" s="96"/>
      <c r="BK16" s="96" t="s">
        <v>321</v>
      </c>
      <c r="BL16" s="96"/>
      <c r="CG16" s="57" t="str">
        <f t="shared" si="11"/>
        <v>312A-Compra de bienes de origen agrícola, avícola, pecuario, apícola, cunícula, bioacuático, forestal y carnes en estado natural</v>
      </c>
      <c r="CH16" s="109" t="s">
        <v>322</v>
      </c>
      <c r="CI16" s="116" t="s">
        <v>323</v>
      </c>
      <c r="CJ16" s="110">
        <v>1</v>
      </c>
      <c r="CL16" s="57" t="str">
        <f t="shared" si="12"/>
        <v>312-Transferencia de bienes muebles de naturaleza corporal</v>
      </c>
      <c r="CM16" s="93">
        <v>312</v>
      </c>
      <c r="CN16" s="94" t="s">
        <v>308</v>
      </c>
      <c r="CO16" s="97">
        <v>1.75</v>
      </c>
    </row>
    <row r="17" spans="1:93" ht="28.5" customHeight="1" thickTop="1" x14ac:dyDescent="0.25">
      <c r="A17" s="55">
        <v>373</v>
      </c>
      <c r="B17" s="56" t="s">
        <v>324</v>
      </c>
      <c r="D17" s="55" t="str">
        <f t="shared" si="1"/>
        <v>21</v>
      </c>
      <c r="E17" s="56" t="s">
        <v>325</v>
      </c>
      <c r="G17" s="57" t="str">
        <f>IF([1]ADMI!$J$21="HASTA 02-2024",TABLAS!CG17,TABLAS!CL17)</f>
        <v xml:space="preserve">312A-COMPRAS AL PRODUCTOR: de bienes de origen bioacuático, forestal y los descritos  el art.27.1 de LRTI </v>
      </c>
      <c r="H17" s="57" t="str">
        <f>IF([1]ADMI!$J$21="HASTA 02-2024",TABLAS!CH17,TABLAS!CM17)</f>
        <v>312A</v>
      </c>
      <c r="I17" s="57" t="str">
        <f>IF([1]ADMI!$J$21="HASTA 02-2024",TABLAS!CI17,TABLAS!CN17)</f>
        <v xml:space="preserve">COMPRAS AL PRODUCTOR: de bienes de origen bioacuático, forestal y los descritos  el art.27.1 de LRTI </v>
      </c>
      <c r="J17" s="57">
        <f>IF([1]ADMI!$J$21="HASTA 02-2024",TABLAS!CJ17,TABLAS!CO17)</f>
        <v>1</v>
      </c>
      <c r="M17" s="103" t="s">
        <v>230</v>
      </c>
      <c r="N17" s="103" t="s">
        <v>230</v>
      </c>
      <c r="R17"/>
      <c r="AB17" s="55" t="str">
        <f t="shared" si="4"/>
        <v>15</v>
      </c>
      <c r="AC17" s="62" t="s">
        <v>326</v>
      </c>
      <c r="AE17" s="49" t="str">
        <f t="shared" si="7"/>
        <v>19-Comprobantes de Pago de Cuotas o Aportes</v>
      </c>
      <c r="AF17" s="63">
        <v>19</v>
      </c>
      <c r="AG17" s="64" t="s">
        <v>327</v>
      </c>
      <c r="AI17" s="79" t="s">
        <v>328</v>
      </c>
      <c r="AJ17" s="80" t="s">
        <v>329</v>
      </c>
      <c r="AK17" s="51" t="str">
        <f t="shared" si="5"/>
        <v>113-HONDURAS</v>
      </c>
      <c r="AM17" s="49" t="str">
        <f t="shared" si="8"/>
        <v>15-ESTADO DE BAHREIN (Estado independiente)</v>
      </c>
      <c r="AN17" s="68" t="s">
        <v>330</v>
      </c>
      <c r="AO17" s="69">
        <v>15</v>
      </c>
      <c r="AP17" s="70" t="s">
        <v>331</v>
      </c>
      <c r="AQ17" s="69" t="s">
        <v>332</v>
      </c>
      <c r="AR17" s="71">
        <v>39203</v>
      </c>
      <c r="AS17" s="51" t="str">
        <f t="shared" si="9"/>
        <v>327-BAHREIN</v>
      </c>
      <c r="AU17" s="72" t="s">
        <v>333</v>
      </c>
      <c r="AV17" s="73">
        <v>415</v>
      </c>
      <c r="AW17" s="71">
        <v>39203</v>
      </c>
      <c r="AX17" s="50"/>
      <c r="AY17" s="51" t="str">
        <f t="shared" si="10"/>
        <v>415-Garantías</v>
      </c>
      <c r="BH17" s="101" t="str">
        <f>IF('TALON RESUMEN'!C2="MESES","1/"&amp;MID('TALON RESUMEN'!D2,1,2)&amp;"/"&amp;'TALON RESUMEN'!D1,IF('TALON RESUMEN'!D2="ENERO-JUNIO","1/6/"&amp;'TALON RESUMEN'!D1,"1/12/"&amp;'TALON RESUMEN'!D1))</f>
        <v>1/12/2024</v>
      </c>
      <c r="BI17" s="101">
        <f>EOMONTH(BH17, 0)</f>
        <v>45657</v>
      </c>
      <c r="BK17" s="108" t="str">
        <f>IF(RETENCIONES!$A$3="MESES","1/"&amp;MID(RETENCIONES!$B$3,1,2)&amp;"/"&amp;RETENCIONES!$B$2,IF(RETENCIONES!$B$3="ENERO-JUNIO","1/6/"&amp;RETENCIONES!$B$2,"1/12/"&amp;RETENCIONES!$B$2))</f>
        <v>1/09/2024</v>
      </c>
      <c r="BL17" s="101">
        <f>EOMONTH(BK17, 0)</f>
        <v>45565</v>
      </c>
      <c r="CG17" s="57" t="str">
        <f t="shared" si="11"/>
        <v>312B-Impuesto a la Renta único para la actividad de producción y cultivo de palma aceitera</v>
      </c>
      <c r="CH17" s="85" t="s">
        <v>334</v>
      </c>
      <c r="CI17" s="85" t="s">
        <v>335</v>
      </c>
      <c r="CJ17" s="86">
        <v>1</v>
      </c>
      <c r="CL17" s="57" t="str">
        <f t="shared" si="12"/>
        <v xml:space="preserve">312A-COMPRAS AL PRODUCTOR: de bienes de origen bioacuático, forestal y los descritos  el art.27.1 de LRTI </v>
      </c>
      <c r="CM17" s="93" t="s">
        <v>322</v>
      </c>
      <c r="CN17" s="111" t="s">
        <v>336</v>
      </c>
      <c r="CO17" s="97">
        <v>1</v>
      </c>
    </row>
    <row r="18" spans="1:93" ht="28.5" customHeight="1" x14ac:dyDescent="0.25">
      <c r="A18" s="98" t="str">
        <f>MID(B18,1,2)</f>
        <v>37</v>
      </c>
      <c r="B18" s="99" t="s">
        <v>337</v>
      </c>
      <c r="D18" s="55" t="str">
        <f t="shared" si="1"/>
        <v>41</v>
      </c>
      <c r="E18" s="56" t="s">
        <v>13</v>
      </c>
      <c r="G18" s="57" t="str">
        <f>IF([1]ADMI!$J$21="HASTA 02-2024",TABLAS!CG18,TABLAS!CL18)</f>
        <v>312C-COMPRAS AL COMERCIALIZADOR: de bienes de origen bioacuático, forestal y los descritos  el art.27.1 de LRTI</v>
      </c>
      <c r="H18" s="57" t="str">
        <f>IF([1]ADMI!$J$21="HASTA 02-2024",TABLAS!CH18,TABLAS!CM18)</f>
        <v>312C</v>
      </c>
      <c r="I18" s="57" t="str">
        <f>IF([1]ADMI!$J$21="HASTA 02-2024",TABLAS!CI18,TABLAS!CN18)</f>
        <v>COMPRAS AL COMERCIALIZADOR: de bienes de origen bioacuático, forestal y los descritos  el art.27.1 de LRTI</v>
      </c>
      <c r="J18" s="57">
        <f>IF([1]ADMI!$J$21="HASTA 02-2024",TABLAS!CJ18,TABLAS!CO18)</f>
        <v>1.75</v>
      </c>
      <c r="L18" s="102"/>
      <c r="M18" s="106"/>
      <c r="R18"/>
      <c r="AB18" s="98" t="str">
        <f t="shared" si="4"/>
        <v>00</v>
      </c>
      <c r="AC18" s="99" t="s">
        <v>338</v>
      </c>
      <c r="AE18" s="49" t="str">
        <f t="shared" si="7"/>
        <v>20-Documentos por Servicios Administrativos emitidos por Inst. del Estado</v>
      </c>
      <c r="AF18" s="63">
        <v>20</v>
      </c>
      <c r="AG18" s="64" t="s">
        <v>339</v>
      </c>
      <c r="AI18" s="79" t="s">
        <v>340</v>
      </c>
      <c r="AJ18" s="80" t="s">
        <v>341</v>
      </c>
      <c r="AK18" s="51" t="str">
        <f t="shared" si="5"/>
        <v>114-JAMAICA</v>
      </c>
      <c r="AM18" s="49" t="str">
        <f t="shared" si="8"/>
        <v>16-ESTADO DE KUWAIT (Estado independiente)</v>
      </c>
      <c r="AN18" s="68" t="s">
        <v>342</v>
      </c>
      <c r="AO18" s="69">
        <v>16</v>
      </c>
      <c r="AP18" s="70" t="s">
        <v>343</v>
      </c>
      <c r="AQ18" s="69" t="s">
        <v>344</v>
      </c>
      <c r="AR18" s="71">
        <v>39203</v>
      </c>
      <c r="AS18" s="51" t="str">
        <f t="shared" si="9"/>
        <v>316-KUWAIT</v>
      </c>
      <c r="AU18" s="72" t="s">
        <v>345</v>
      </c>
      <c r="AV18" s="73">
        <v>416</v>
      </c>
      <c r="AW18" s="71">
        <v>39203</v>
      </c>
      <c r="AX18" s="50"/>
      <c r="AY18" s="51" t="str">
        <f t="shared" si="10"/>
        <v>416- Servicios profesionales independientes /dependientes</v>
      </c>
      <c r="BH18" s="112" t="s">
        <v>240</v>
      </c>
      <c r="BI18" s="101">
        <f>EOMONTH(BI17,-6)+1</f>
        <v>45474</v>
      </c>
      <c r="BK18" s="113" t="s">
        <v>240</v>
      </c>
      <c r="BL18" s="101">
        <f>EOMONTH(BL17,-6)+1</f>
        <v>45383</v>
      </c>
      <c r="CG18" s="57" t="str">
        <f t="shared" si="11"/>
        <v>314A-Regalías por concepto de franquicias de acuerdo a Ley de Propiedad Intelectual - pago a personas naturales</v>
      </c>
      <c r="CH18" s="85" t="s">
        <v>346</v>
      </c>
      <c r="CI18" s="85" t="s">
        <v>347</v>
      </c>
      <c r="CJ18" s="86">
        <v>8</v>
      </c>
      <c r="CL18" s="57" t="str">
        <f t="shared" si="12"/>
        <v>312C-COMPRAS AL COMERCIALIZADOR: de bienes de origen bioacuático, forestal y los descritos  el art.27.1 de LRTI</v>
      </c>
      <c r="CM18" s="117" t="s">
        <v>348</v>
      </c>
      <c r="CN18" s="111" t="s">
        <v>349</v>
      </c>
      <c r="CO18" s="95">
        <v>1.75</v>
      </c>
    </row>
    <row r="19" spans="1:93" ht="28.5" customHeight="1" x14ac:dyDescent="0.25">
      <c r="B19" s="106" t="s">
        <v>350</v>
      </c>
      <c r="D19" s="55" t="str">
        <f t="shared" si="1"/>
        <v>42</v>
      </c>
      <c r="E19" s="56" t="s">
        <v>351</v>
      </c>
      <c r="G19" s="57" t="str">
        <f>IF([1]ADMI!$J$21="HASTA 02-2024",TABLAS!CG19,TABLAS!CL19)</f>
        <v>314A-Regalías por concepto de franquicias de acuerdo al Código INGENIOS (COESCCI) - pago a personas naturales</v>
      </c>
      <c r="H19" s="57" t="str">
        <f>IF([1]ADMI!$J$21="HASTA 02-2024",TABLAS!CH19,TABLAS!CM19)</f>
        <v>314A</v>
      </c>
      <c r="I19" s="57" t="str">
        <f>IF([1]ADMI!$J$21="HASTA 02-2024",TABLAS!CI19,TABLAS!CN19)</f>
        <v>Regalías por concepto de franquicias de acuerdo al Código INGENIOS (COESCCI) - pago a personas naturales</v>
      </c>
      <c r="J19" s="57">
        <f>IF([1]ADMI!$J$21="HASTA 02-2024",TABLAS!CJ19,TABLAS!CO19)</f>
        <v>10</v>
      </c>
      <c r="L19" s="102"/>
      <c r="M19" s="106"/>
      <c r="R19"/>
      <c r="AC19" s="103" t="s">
        <v>230</v>
      </c>
      <c r="AE19" s="49" t="str">
        <f t="shared" si="7"/>
        <v>21-Carta de Porte Aéreo</v>
      </c>
      <c r="AF19" s="63">
        <v>21</v>
      </c>
      <c r="AG19" s="64" t="s">
        <v>352</v>
      </c>
      <c r="AI19" s="79" t="s">
        <v>353</v>
      </c>
      <c r="AJ19" s="80" t="s">
        <v>354</v>
      </c>
      <c r="AK19" s="51" t="str">
        <f t="shared" si="5"/>
        <v>115-MALVINAS  ISLAS</v>
      </c>
      <c r="AM19" s="49" t="str">
        <f t="shared" si="8"/>
        <v>17-ESTADO LIBRE ASOCIADO DE PUERTO RICO (Estado asociado a los EEUU)</v>
      </c>
      <c r="AN19" s="68" t="s">
        <v>355</v>
      </c>
      <c r="AO19" s="69">
        <v>17</v>
      </c>
      <c r="AP19" s="70" t="s">
        <v>356</v>
      </c>
      <c r="AQ19" s="69" t="s">
        <v>357</v>
      </c>
      <c r="AR19" s="71">
        <v>39203</v>
      </c>
      <c r="AS19" s="51" t="str">
        <f t="shared" si="9"/>
        <v>121-PUERTO RICO</v>
      </c>
      <c r="AU19" s="72" t="s">
        <v>358</v>
      </c>
      <c r="AV19" s="73">
        <v>417</v>
      </c>
      <c r="AW19" s="71">
        <v>39203</v>
      </c>
      <c r="AX19" s="50"/>
      <c r="AY19" s="51" t="str">
        <f t="shared" si="10"/>
        <v>417-Intereses sobre préstamos</v>
      </c>
      <c r="CG19" s="57" t="str">
        <f t="shared" si="11"/>
        <v>314B-Cánones, derechos de autor,  marcas, patentes y similares de acuerdo a Ley de Propiedad Intelectual – pago a personas naturales</v>
      </c>
      <c r="CH19" s="85" t="s">
        <v>359</v>
      </c>
      <c r="CI19" s="85" t="s">
        <v>360</v>
      </c>
      <c r="CJ19" s="86">
        <v>8</v>
      </c>
      <c r="CL19" s="57" t="str">
        <f t="shared" si="12"/>
        <v>314A-Regalías por concepto de franquicias de acuerdo al Código INGENIOS (COESCCI) - pago a personas naturales</v>
      </c>
      <c r="CM19" s="93" t="s">
        <v>346</v>
      </c>
      <c r="CN19" s="111" t="s">
        <v>361</v>
      </c>
      <c r="CO19" s="95">
        <v>10</v>
      </c>
    </row>
    <row r="20" spans="1:93" ht="28.5" customHeight="1" x14ac:dyDescent="0.25">
      <c r="D20" s="55" t="str">
        <f t="shared" si="1"/>
        <v>43</v>
      </c>
      <c r="E20" s="56" t="s">
        <v>362</v>
      </c>
      <c r="G20" s="57" t="str">
        <f>IF([1]ADMI!$J$21="HASTA 02-2024",TABLAS!CG20,TABLAS!CL20)</f>
        <v>314B-Cánones, derechos de autor,  marcas, patentes y similares de acuerdo  al Código INGENIOS (COESCCI) – pago a personas naturales</v>
      </c>
      <c r="H20" s="57" t="str">
        <f>IF([1]ADMI!$J$21="HASTA 02-2024",TABLAS!CH20,TABLAS!CM20)</f>
        <v>314B</v>
      </c>
      <c r="I20" s="57" t="str">
        <f>IF([1]ADMI!$J$21="HASTA 02-2024",TABLAS!CI20,TABLAS!CN20)</f>
        <v>Cánones, derechos de autor,  marcas, patentes y similares de acuerdo  al Código INGENIOS (COESCCI) – pago a personas naturales</v>
      </c>
      <c r="J20" s="57">
        <f>IF([1]ADMI!$J$21="HASTA 02-2024",TABLAS!CJ20,TABLAS!CO20)</f>
        <v>10</v>
      </c>
      <c r="L20" s="102"/>
      <c r="M20" s="106"/>
      <c r="R20"/>
      <c r="AE20" s="49" t="str">
        <f t="shared" si="7"/>
        <v>22-RECAP</v>
      </c>
      <c r="AF20" s="63">
        <v>22</v>
      </c>
      <c r="AG20" s="64" t="s">
        <v>363</v>
      </c>
      <c r="AI20" s="79" t="s">
        <v>364</v>
      </c>
      <c r="AJ20" s="80" t="s">
        <v>365</v>
      </c>
      <c r="AK20" s="51" t="str">
        <f t="shared" si="5"/>
        <v>116-MEXICO</v>
      </c>
      <c r="AM20" s="49" t="str">
        <f t="shared" si="8"/>
        <v>18-EMIRATOS ÁRABES UNIDOS (Estado independiente)</v>
      </c>
      <c r="AN20" s="68" t="s">
        <v>366</v>
      </c>
      <c r="AO20" s="69">
        <v>18</v>
      </c>
      <c r="AP20" s="70" t="s">
        <v>367</v>
      </c>
      <c r="AQ20" s="69" t="s">
        <v>368</v>
      </c>
      <c r="AR20" s="71">
        <v>39203</v>
      </c>
      <c r="AS20" s="51" t="str">
        <f t="shared" si="9"/>
        <v>333-EMIRATOS ARABES UNIDOS</v>
      </c>
      <c r="AU20" s="72" t="s">
        <v>369</v>
      </c>
      <c r="AV20" s="73">
        <v>418</v>
      </c>
      <c r="AW20" s="71">
        <v>39203</v>
      </c>
      <c r="AX20" s="50"/>
      <c r="AY20" s="51" t="str">
        <f t="shared" si="10"/>
        <v xml:space="preserve">418-Intereses créditos en ventas </v>
      </c>
      <c r="CG20" s="57" t="str">
        <f t="shared" si="11"/>
        <v>314C-Regalías por concepto de franquicias de acuerdo a Ley de Propiedad Intelectual  - pago a sociedades</v>
      </c>
      <c r="CH20" s="85" t="s">
        <v>370</v>
      </c>
      <c r="CI20" s="85" t="s">
        <v>371</v>
      </c>
      <c r="CJ20" s="86">
        <v>8</v>
      </c>
      <c r="CL20" s="57" t="str">
        <f t="shared" si="12"/>
        <v>314B-Cánones, derechos de autor,  marcas, patentes y similares de acuerdo  al Código INGENIOS (COESCCI) – pago a personas naturales</v>
      </c>
      <c r="CM20" s="93" t="s">
        <v>359</v>
      </c>
      <c r="CN20" s="111" t="s">
        <v>372</v>
      </c>
      <c r="CO20" s="95">
        <v>10</v>
      </c>
    </row>
    <row r="21" spans="1:93" ht="28.5" customHeight="1" thickBot="1" x14ac:dyDescent="0.35">
      <c r="D21" s="55" t="str">
        <f t="shared" si="1"/>
        <v>45</v>
      </c>
      <c r="E21" s="56" t="s">
        <v>373</v>
      </c>
      <c r="G21" s="57" t="str">
        <f>IF([1]ADMI!$J$21="HASTA 02-2024",TABLAS!CG21,TABLAS!CL21)</f>
        <v>314C-Regalías por concepto de franquicias de acuerdo al Código INGENIOS (COESCCI) - pago a sociades</v>
      </c>
      <c r="H21" s="57" t="str">
        <f>IF([1]ADMI!$J$21="HASTA 02-2024",TABLAS!CH21,TABLAS!CM21)</f>
        <v>314C</v>
      </c>
      <c r="I21" s="57" t="str">
        <f>IF([1]ADMI!$J$21="HASTA 02-2024",TABLAS!CI21,TABLAS!CN21)</f>
        <v>Regalías por concepto de franquicias de acuerdo al Código INGENIOS (COESCCI) - pago a sociades</v>
      </c>
      <c r="J21" s="57">
        <f>IF([1]ADMI!$J$21="HASTA 02-2024",TABLAS!CJ21,TABLAS!CO21)</f>
        <v>10</v>
      </c>
      <c r="L21" s="102"/>
      <c r="M21" s="106"/>
      <c r="O21" s="118"/>
      <c r="R21"/>
      <c r="AE21" s="49" t="str">
        <f t="shared" si="7"/>
        <v>23-Nota de Crédito TC</v>
      </c>
      <c r="AF21" s="63">
        <v>23</v>
      </c>
      <c r="AG21" s="64" t="s">
        <v>374</v>
      </c>
      <c r="AI21" s="79" t="s">
        <v>375</v>
      </c>
      <c r="AJ21" s="80" t="s">
        <v>376</v>
      </c>
      <c r="AK21" s="51" t="str">
        <f t="shared" si="5"/>
        <v>117-NICARAGUA</v>
      </c>
      <c r="AM21" s="49" t="str">
        <f t="shared" si="8"/>
        <v>19-FEDERACIÓN DE SAN CRISTÓBAL (Islas Saint Kitts and Nevis: independientes)</v>
      </c>
      <c r="AN21" s="68" t="s">
        <v>377</v>
      </c>
      <c r="AO21" s="69">
        <v>19</v>
      </c>
      <c r="AP21" s="70" t="s">
        <v>378</v>
      </c>
      <c r="AQ21" s="69" t="s">
        <v>379</v>
      </c>
      <c r="AR21" s="71">
        <v>39203</v>
      </c>
      <c r="AS21" s="51" t="str">
        <f t="shared" si="9"/>
        <v>137-SAN CRISTOBAL Y NEVIS</v>
      </c>
      <c r="AU21" s="72" t="s">
        <v>380</v>
      </c>
      <c r="AV21" s="73">
        <v>419</v>
      </c>
      <c r="AW21" s="71">
        <v>39203</v>
      </c>
      <c r="AX21" s="50"/>
      <c r="AY21" s="51" t="str">
        <f t="shared" si="10"/>
        <v>419-Regalías /Cánones, derechos de autor,  marcas, patentes y similares</v>
      </c>
      <c r="BH21" s="96" t="s">
        <v>381</v>
      </c>
      <c r="BI21" s="96"/>
      <c r="BK21" s="96"/>
      <c r="BL21" s="96"/>
      <c r="CG21" s="57" t="str">
        <f t="shared" si="11"/>
        <v>314D-Cánones, derechos de autor,  marcas, patentes y similares de acuerdo a Ley de Propiedad Intelectual – pago a sociedades</v>
      </c>
      <c r="CH21" s="85" t="s">
        <v>382</v>
      </c>
      <c r="CI21" s="85" t="s">
        <v>383</v>
      </c>
      <c r="CJ21" s="86">
        <v>8</v>
      </c>
      <c r="CL21" s="57" t="str">
        <f t="shared" si="12"/>
        <v>314C-Regalías por concepto de franquicias de acuerdo al Código INGENIOS (COESCCI) - pago a sociades</v>
      </c>
      <c r="CM21" s="93" t="s">
        <v>370</v>
      </c>
      <c r="CN21" s="111" t="s">
        <v>384</v>
      </c>
      <c r="CO21" s="95">
        <v>10</v>
      </c>
    </row>
    <row r="22" spans="1:93" ht="28.5" customHeight="1" thickTop="1" x14ac:dyDescent="0.25">
      <c r="D22" s="55" t="str">
        <f t="shared" si="1"/>
        <v>47</v>
      </c>
      <c r="E22" s="56" t="s">
        <v>191</v>
      </c>
      <c r="G22" s="57" t="str">
        <f>IF([1]ADMI!$J$21="HASTA 02-2024",TABLAS!CG22,TABLAS!CL22)</f>
        <v xml:space="preserve">314D-Cánones, derechos de autor,  marcas, patentes y similares de acuerdo  al Código INGENIOS (COESCCI)  </v>
      </c>
      <c r="H22" s="57" t="str">
        <f>IF([1]ADMI!$J$21="HASTA 02-2024",TABLAS!CH22,TABLAS!CM22)</f>
        <v>314D</v>
      </c>
      <c r="I22" s="57" t="str">
        <f>IF([1]ADMI!$J$21="HASTA 02-2024",TABLAS!CI22,TABLAS!CN22)</f>
        <v xml:space="preserve">Cánones, derechos de autor,  marcas, patentes y similares de acuerdo  al Código INGENIOS (COESCCI)  </v>
      </c>
      <c r="J22" s="57">
        <f>IF([1]ADMI!$J$21="HASTA 02-2024",TABLAS!CJ22,TABLAS!CO22)</f>
        <v>10</v>
      </c>
      <c r="L22" s="102"/>
      <c r="M22" s="106"/>
      <c r="R22"/>
      <c r="AE22" s="49" t="str">
        <f t="shared" si="7"/>
        <v>24-Nota de Débito TC</v>
      </c>
      <c r="AF22" s="63">
        <v>24</v>
      </c>
      <c r="AG22" s="64" t="s">
        <v>385</v>
      </c>
      <c r="AI22" s="79" t="s">
        <v>386</v>
      </c>
      <c r="AJ22" s="80" t="s">
        <v>387</v>
      </c>
      <c r="AK22" s="51" t="str">
        <f t="shared" si="5"/>
        <v>118-PANAMA</v>
      </c>
      <c r="AM22" s="49" t="str">
        <f t="shared" si="8"/>
        <v>20-GRAN DUCADO DE LUXEMBURGO</v>
      </c>
      <c r="AN22" s="68" t="s">
        <v>388</v>
      </c>
      <c r="AO22" s="69">
        <v>20</v>
      </c>
      <c r="AP22" s="70" t="s">
        <v>389</v>
      </c>
      <c r="AQ22" s="69" t="s">
        <v>390</v>
      </c>
      <c r="AR22" s="71">
        <v>39203</v>
      </c>
      <c r="AS22" s="51" t="str">
        <f t="shared" si="9"/>
        <v>220-LUXEMBURGO</v>
      </c>
      <c r="AU22" s="72" t="s">
        <v>391</v>
      </c>
      <c r="AV22" s="73">
        <v>420</v>
      </c>
      <c r="AW22" s="71">
        <v>39203</v>
      </c>
      <c r="AX22" s="50"/>
      <c r="AY22" s="51" t="str">
        <f t="shared" si="10"/>
        <v>420-Regalías / Por concepto de franquicias</v>
      </c>
      <c r="BH22" s="101" t="str">
        <f>IF(GP!AI5="MESES","1/"&amp;MID(GP!AJ5,1,2)&amp;"/"&amp;GP!AJ4,IF(GP!AJ5="ENERO-JUNIO","1/6/"&amp;GP!AJ4,"1/12/"&amp;GP!AJ4))</f>
        <v>1/02/2021</v>
      </c>
      <c r="BI22" s="101">
        <f>EOMONTH(BH22, 0)</f>
        <v>44255</v>
      </c>
      <c r="BK22" s="101"/>
      <c r="BL22" s="101"/>
      <c r="CG22" s="57" t="str">
        <f t="shared" si="11"/>
        <v>319-Cuotas de arrendamiento mercantil (prestado por sociedades), inclusive la de opción de compra</v>
      </c>
      <c r="CH22" s="109">
        <v>319</v>
      </c>
      <c r="CI22" s="109" t="s">
        <v>392</v>
      </c>
      <c r="CJ22" s="110">
        <v>1.75</v>
      </c>
      <c r="CL22" s="57" t="str">
        <f t="shared" si="12"/>
        <v xml:space="preserve">314D-Cánones, derechos de autor,  marcas, patentes y similares de acuerdo  al Código INGENIOS (COESCCI)  </v>
      </c>
      <c r="CM22" s="93" t="s">
        <v>382</v>
      </c>
      <c r="CN22" s="111" t="s">
        <v>393</v>
      </c>
      <c r="CO22" s="95">
        <v>10</v>
      </c>
    </row>
    <row r="23" spans="1:93" ht="28.5" customHeight="1" x14ac:dyDescent="0.25">
      <c r="D23" s="55" t="str">
        <f t="shared" si="1"/>
        <v>48</v>
      </c>
      <c r="E23" s="56" t="s">
        <v>211</v>
      </c>
      <c r="G23" s="57" t="str">
        <f>IF([1]ADMI!$J$21="HASTA 02-2024",TABLAS!CG23,TABLAS!CL23)</f>
        <v>319-Cuotas de arrendamiento mercantil (prestado por sociedades), inclusive la de opción de compra</v>
      </c>
      <c r="H23" s="57">
        <f>IF([1]ADMI!$J$21="HASTA 02-2024",TABLAS!CH23,TABLAS!CM23)</f>
        <v>319</v>
      </c>
      <c r="I23" s="57" t="str">
        <f>IF([1]ADMI!$J$21="HASTA 02-2024",TABLAS!CI23,TABLAS!CN23)</f>
        <v>Cuotas de arrendamiento mercantil (prestado por sociedades), inclusive la de opción de compra</v>
      </c>
      <c r="J23" s="57">
        <f>IF([1]ADMI!$J$21="HASTA 02-2024",TABLAS!CJ23,TABLAS!CO23)</f>
        <v>2</v>
      </c>
      <c r="L23" s="102"/>
      <c r="M23" s="106"/>
      <c r="R23"/>
      <c r="AE23" s="49" t="str">
        <f t="shared" si="7"/>
        <v>41-Comprobante de venta emitido por reembolso</v>
      </c>
      <c r="AF23" s="63">
        <v>41</v>
      </c>
      <c r="AG23" s="64" t="s">
        <v>394</v>
      </c>
      <c r="AI23" s="79" t="s">
        <v>395</v>
      </c>
      <c r="AJ23" s="80" t="s">
        <v>396</v>
      </c>
      <c r="AK23" s="51" t="str">
        <f t="shared" si="5"/>
        <v>119-PARAGUAY</v>
      </c>
      <c r="AM23" s="49" t="str">
        <f t="shared" si="8"/>
        <v>21-GROENLANDIA</v>
      </c>
      <c r="AN23" s="68" t="s">
        <v>397</v>
      </c>
      <c r="AO23" s="69">
        <v>21</v>
      </c>
      <c r="AP23" s="70" t="s">
        <v>397</v>
      </c>
      <c r="AQ23" s="69" t="s">
        <v>398</v>
      </c>
      <c r="AR23" s="71">
        <v>39203</v>
      </c>
      <c r="AS23" s="51" t="str">
        <f t="shared" si="9"/>
        <v>247-GROENLANDIA</v>
      </c>
      <c r="AU23" s="72" t="s">
        <v>399</v>
      </c>
      <c r="AV23" s="73">
        <v>421</v>
      </c>
      <c r="AW23" s="71">
        <v>39203</v>
      </c>
      <c r="AX23" s="50"/>
      <c r="AY23" s="51" t="str">
        <f t="shared" si="10"/>
        <v xml:space="preserve">421-Seguros y reaseguros (primas y cesiones)  </v>
      </c>
      <c r="BH23" s="112" t="s">
        <v>240</v>
      </c>
      <c r="BI23" s="101">
        <f>EOMONTH(BI22,-6)+1</f>
        <v>44075</v>
      </c>
      <c r="BK23" s="112"/>
      <c r="BL23" s="101"/>
      <c r="CG23" s="57" t="str">
        <f t="shared" si="11"/>
        <v>320-Arrendamiento bienes inmuebles</v>
      </c>
      <c r="CH23" s="119">
        <v>320</v>
      </c>
      <c r="CI23" s="119" t="s">
        <v>400</v>
      </c>
      <c r="CJ23" s="120">
        <v>8</v>
      </c>
      <c r="CL23" s="57" t="str">
        <f t="shared" si="12"/>
        <v>319-Cuotas de arrendamiento mercantil (prestado por sociedades), inclusive la de opción de compra</v>
      </c>
      <c r="CM23" s="93">
        <v>319</v>
      </c>
      <c r="CN23" s="94" t="s">
        <v>392</v>
      </c>
      <c r="CO23" s="95">
        <v>2</v>
      </c>
    </row>
    <row r="24" spans="1:93" ht="28.5" customHeight="1" x14ac:dyDescent="0.25">
      <c r="D24" s="55" t="str">
        <f>MID(E24,1,3)</f>
        <v>294</v>
      </c>
      <c r="E24" s="56" t="s">
        <v>401</v>
      </c>
      <c r="G24" s="57" t="str">
        <f>IF([1]ADMI!$J$21="HASTA 02-2024",TABLAS!CG24,TABLAS!CL24)</f>
        <v>320-Arrendamiento bienes inmuebles</v>
      </c>
      <c r="H24" s="57">
        <f>IF([1]ADMI!$J$21="HASTA 02-2024",TABLAS!CH24,TABLAS!CM24)</f>
        <v>320</v>
      </c>
      <c r="I24" s="57" t="str">
        <f>IF([1]ADMI!$J$21="HASTA 02-2024",TABLAS!CI24,TABLAS!CN24)</f>
        <v>Arrendamiento bienes inmuebles</v>
      </c>
      <c r="J24" s="57">
        <f>IF([1]ADMI!$J$21="HASTA 02-2024",TABLAS!CJ24,TABLAS!CO24)</f>
        <v>10</v>
      </c>
      <c r="L24" s="102"/>
      <c r="M24" s="106"/>
      <c r="R24"/>
      <c r="AE24" s="49" t="str">
        <f t="shared" si="7"/>
        <v>42-Documento agente de retención Presuntiva</v>
      </c>
      <c r="AF24" s="63">
        <v>42</v>
      </c>
      <c r="AG24" s="64" t="s">
        <v>402</v>
      </c>
      <c r="AI24" s="79" t="s">
        <v>403</v>
      </c>
      <c r="AJ24" s="80" t="s">
        <v>404</v>
      </c>
      <c r="AK24" s="51" t="str">
        <f t="shared" si="5"/>
        <v>120-PERU</v>
      </c>
      <c r="AM24" s="49" t="str">
        <f t="shared" si="8"/>
        <v>22-GUAM (Territorio no autónomo de los EEUU)</v>
      </c>
      <c r="AN24" s="68" t="s">
        <v>405</v>
      </c>
      <c r="AO24" s="69">
        <v>22</v>
      </c>
      <c r="AP24" s="70" t="s">
        <v>406</v>
      </c>
      <c r="AQ24" s="69" t="s">
        <v>407</v>
      </c>
      <c r="AR24" s="71">
        <v>39203</v>
      </c>
      <c r="AS24" s="51" t="str">
        <f t="shared" si="9"/>
        <v>517-GUAM</v>
      </c>
      <c r="AU24" s="72" t="s">
        <v>408</v>
      </c>
      <c r="AV24" s="73">
        <v>422</v>
      </c>
      <c r="AW24" s="71">
        <v>39203</v>
      </c>
      <c r="AX24" s="50"/>
      <c r="AY24" s="51" t="str">
        <f t="shared" si="10"/>
        <v>422-Utilidad o pérdida por derivados financieros</v>
      </c>
      <c r="CG24" s="57" t="str">
        <f t="shared" si="11"/>
        <v>322-Seguros y reaseguros (primas y cesiones)</v>
      </c>
      <c r="CH24" s="109">
        <v>322</v>
      </c>
      <c r="CI24" s="109" t="s">
        <v>409</v>
      </c>
      <c r="CJ24" s="110">
        <v>1.75</v>
      </c>
      <c r="CL24" s="57" t="str">
        <f t="shared" si="12"/>
        <v>320-Arrendamiento bienes inmuebles</v>
      </c>
      <c r="CM24" s="93">
        <v>320</v>
      </c>
      <c r="CN24" s="94" t="s">
        <v>400</v>
      </c>
      <c r="CO24" s="95">
        <v>10</v>
      </c>
    </row>
    <row r="25" spans="1:93" ht="28.5" customHeight="1" x14ac:dyDescent="0.25">
      <c r="D25" s="55" t="str">
        <f>MID(E25,1,3)</f>
        <v>364</v>
      </c>
      <c r="E25" s="51" t="s">
        <v>410</v>
      </c>
      <c r="G25" s="57" t="str">
        <f>IF([1]ADMI!$J$21="HASTA 02-2024",TABLAS!CG25,TABLAS!CL25)</f>
        <v>322-Seguros y reaseguros (primas y cesiones)</v>
      </c>
      <c r="H25" s="57">
        <f>IF([1]ADMI!$J$21="HASTA 02-2024",TABLAS!CH25,TABLAS!CM25)</f>
        <v>322</v>
      </c>
      <c r="I25" s="57" t="str">
        <f>IF([1]ADMI!$J$21="HASTA 02-2024",TABLAS!CI25,TABLAS!CN25)</f>
        <v>Seguros y reaseguros (primas y cesiones)</v>
      </c>
      <c r="J25" s="57">
        <f>IF([1]ADMI!$J$21="HASTA 02-2024",TABLAS!CJ25,TABLAS!CO25)</f>
        <v>1</v>
      </c>
      <c r="R25"/>
      <c r="AE25" s="49" t="str">
        <f t="shared" si="7"/>
        <v>43-Liquidación para Explotación y Exploracion de Hidrocarburos</v>
      </c>
      <c r="AF25" s="63">
        <v>43</v>
      </c>
      <c r="AG25" s="64" t="s">
        <v>411</v>
      </c>
      <c r="AI25" s="79" t="s">
        <v>356</v>
      </c>
      <c r="AJ25" s="80" t="s">
        <v>357</v>
      </c>
      <c r="AK25" s="51" t="str">
        <f t="shared" si="5"/>
        <v>121-PUERTO RICO</v>
      </c>
      <c r="AM25" s="49" t="str">
        <f t="shared" si="8"/>
        <v>23-ISLA DE ASCENSIÓN</v>
      </c>
      <c r="AN25" s="68" t="s">
        <v>412</v>
      </c>
      <c r="AO25" s="69">
        <v>23</v>
      </c>
      <c r="AP25" s="70" t="s">
        <v>413</v>
      </c>
      <c r="AQ25" s="69" t="s">
        <v>414</v>
      </c>
      <c r="AR25" s="71">
        <v>39203</v>
      </c>
      <c r="AS25" s="51" t="str">
        <f t="shared" si="9"/>
        <v>466-SANTA ELENA</v>
      </c>
      <c r="AU25" s="72" t="s">
        <v>415</v>
      </c>
      <c r="AV25" s="73">
        <v>423</v>
      </c>
      <c r="AW25" s="71">
        <v>39203</v>
      </c>
      <c r="AX25" s="50"/>
      <c r="AY25" s="51" t="str">
        <f t="shared" si="10"/>
        <v>423-Utilidad por operaciones de futuros distintas de las del sector financiero</v>
      </c>
      <c r="CG25" s="57" t="str">
        <f t="shared" si="11"/>
        <v>323-Rendimientos financieros pagados a naturales y sociedades  (No a IFIs)</v>
      </c>
      <c r="CH25" s="85">
        <v>323</v>
      </c>
      <c r="CI25" s="85" t="s">
        <v>416</v>
      </c>
      <c r="CJ25" s="86">
        <v>2</v>
      </c>
      <c r="CL25" s="57" t="str">
        <f t="shared" si="12"/>
        <v>322-Seguros y reaseguros (primas y cesiones)</v>
      </c>
      <c r="CM25" s="93">
        <v>322</v>
      </c>
      <c r="CN25" s="94" t="s">
        <v>409</v>
      </c>
      <c r="CO25" s="95">
        <v>1</v>
      </c>
    </row>
    <row r="26" spans="1:93" ht="28.5" customHeight="1" x14ac:dyDescent="0.25">
      <c r="D26" s="55" t="str">
        <f>MID(E26,1,3)</f>
        <v>374</v>
      </c>
      <c r="E26" s="56" t="s">
        <v>417</v>
      </c>
      <c r="G26" s="57" t="str">
        <f>IF([1]ADMI!$J$21="HASTA 02-2024",TABLAS!CG26,TABLAS!CL26)</f>
        <v>323-Rendimientos financieros pagados a naturales y sociedades  (No a IFIs)</v>
      </c>
      <c r="H26" s="57">
        <f>IF([1]ADMI!$J$21="HASTA 02-2024",TABLAS!CH26,TABLAS!CM26)</f>
        <v>323</v>
      </c>
      <c r="I26" s="57" t="str">
        <f>IF([1]ADMI!$J$21="HASTA 02-2024",TABLAS!CI26,TABLAS!CN26)</f>
        <v>Rendimientos financieros pagados a naturales y sociedades  (No a IFIs)</v>
      </c>
      <c r="J26" s="57">
        <f>IF([1]ADMI!$J$21="HASTA 02-2024",TABLAS!CJ26,TABLAS!CO26)</f>
        <v>2</v>
      </c>
      <c r="R26"/>
      <c r="AE26" s="49" t="str">
        <f t="shared" si="7"/>
        <v>44-Comprobante de Contribuciones y Aportes</v>
      </c>
      <c r="AF26" s="63">
        <v>44</v>
      </c>
      <c r="AG26" s="64" t="s">
        <v>418</v>
      </c>
      <c r="AI26" s="79" t="s">
        <v>419</v>
      </c>
      <c r="AJ26" s="80" t="s">
        <v>420</v>
      </c>
      <c r="AK26" s="51" t="str">
        <f t="shared" si="5"/>
        <v>122-REPUBLICA DOMINICANA</v>
      </c>
      <c r="AM26" s="49" t="str">
        <f t="shared" si="8"/>
        <v>24-ISLAS AZORES</v>
      </c>
      <c r="AN26" s="68" t="s">
        <v>421</v>
      </c>
      <c r="AO26" s="69">
        <v>24</v>
      </c>
      <c r="AP26" s="70" t="s">
        <v>422</v>
      </c>
      <c r="AQ26" s="69" t="s">
        <v>423</v>
      </c>
      <c r="AR26" s="71">
        <v>39203</v>
      </c>
      <c r="AS26" s="51" t="str">
        <f t="shared" si="9"/>
        <v>224-PORTUGAL</v>
      </c>
      <c r="AU26" s="72" t="s">
        <v>424</v>
      </c>
      <c r="AV26" s="73">
        <v>424</v>
      </c>
      <c r="AW26" s="71">
        <v>39203</v>
      </c>
      <c r="AX26" s="50"/>
      <c r="AY26" s="51" t="str">
        <f t="shared" si="10"/>
        <v>424-Venta de bienes intangibles</v>
      </c>
      <c r="CG26" s="57" t="str">
        <f t="shared" si="11"/>
        <v>323A-Rendimientos financieros: depósitos Cta. Corriente</v>
      </c>
      <c r="CH26" s="85" t="s">
        <v>425</v>
      </c>
      <c r="CI26" s="85" t="s">
        <v>426</v>
      </c>
      <c r="CJ26" s="86">
        <v>2</v>
      </c>
      <c r="CL26" s="57" t="str">
        <f t="shared" si="12"/>
        <v>323-Rendimientos financieros pagados a naturales y sociedades  (No a IFIs)</v>
      </c>
      <c r="CM26" s="93">
        <v>323</v>
      </c>
      <c r="CN26" s="94" t="s">
        <v>416</v>
      </c>
      <c r="CO26" s="97">
        <v>2</v>
      </c>
    </row>
    <row r="27" spans="1:93" ht="28.5" customHeight="1" x14ac:dyDescent="0.25">
      <c r="D27" s="98" t="str">
        <f>MID(E27,1,2)</f>
        <v>34</v>
      </c>
      <c r="E27" s="99" t="s">
        <v>427</v>
      </c>
      <c r="G27" s="57" t="str">
        <f>IF([1]ADMI!$J$21="HASTA 02-2024",TABLAS!CG27,TABLAS!CL27)</f>
        <v>323A-Rendimientos financieros depósitos Cta. Corriente</v>
      </c>
      <c r="H27" s="57" t="str">
        <f>IF([1]ADMI!$J$21="HASTA 02-2024",TABLAS!CH27,TABLAS!CM27)</f>
        <v>323A</v>
      </c>
      <c r="I27" s="57" t="str">
        <f>IF([1]ADMI!$J$21="HASTA 02-2024",TABLAS!CI27,TABLAS!CN27)</f>
        <v>Rendimientos financieros depósitos Cta. Corriente</v>
      </c>
      <c r="J27" s="57">
        <f>IF([1]ADMI!$J$21="HASTA 02-2024",TABLAS!CJ27,TABLAS!CO27)</f>
        <v>2</v>
      </c>
      <c r="R27"/>
      <c r="AE27" s="49" t="str">
        <f t="shared" si="7"/>
        <v>45-Liquidación por reclamos de aseguradoras</v>
      </c>
      <c r="AF27" s="63">
        <v>45</v>
      </c>
      <c r="AG27" s="64" t="s">
        <v>428</v>
      </c>
      <c r="AI27" s="79" t="s">
        <v>429</v>
      </c>
      <c r="AJ27" s="80" t="s">
        <v>430</v>
      </c>
      <c r="AK27" s="51" t="str">
        <f t="shared" si="5"/>
        <v>123-EL SALVADOR</v>
      </c>
      <c r="AM27" s="49" t="str">
        <f t="shared" si="8"/>
        <v>25-ISLAS CAIMÁN (Territorio no autónomo del Reino Unido)</v>
      </c>
      <c r="AN27" s="68" t="s">
        <v>431</v>
      </c>
      <c r="AO27" s="69">
        <v>25</v>
      </c>
      <c r="AP27" s="70" t="s">
        <v>432</v>
      </c>
      <c r="AQ27" s="69" t="s">
        <v>433</v>
      </c>
      <c r="AR27" s="71">
        <v>39203</v>
      </c>
      <c r="AS27" s="51" t="str">
        <f t="shared" si="9"/>
        <v>145-ISLAS CAIMAN</v>
      </c>
      <c r="AU27" s="72" t="s">
        <v>434</v>
      </c>
      <c r="AV27" s="73">
        <v>425</v>
      </c>
      <c r="AW27" s="71">
        <v>39203</v>
      </c>
      <c r="AX27" s="50"/>
      <c r="AY27" s="51" t="str">
        <f t="shared" si="10"/>
        <v>425-Enajenación de derechos representativos de capital</v>
      </c>
      <c r="CG27" s="57" t="str">
        <f t="shared" si="11"/>
        <v>323B1-Rendimientos financieros:  depósitos Cta. Ahorros Sociedades</v>
      </c>
      <c r="CH27" s="85" t="s">
        <v>435</v>
      </c>
      <c r="CI27" s="85" t="s">
        <v>436</v>
      </c>
      <c r="CJ27" s="86">
        <v>2</v>
      </c>
      <c r="CL27" s="57" t="str">
        <f t="shared" si="12"/>
        <v>323A-Rendimientos financieros depósitos Cta. Corriente</v>
      </c>
      <c r="CM27" s="93" t="s">
        <v>425</v>
      </c>
      <c r="CN27" s="94" t="s">
        <v>437</v>
      </c>
      <c r="CO27" s="97">
        <v>2</v>
      </c>
    </row>
    <row r="28" spans="1:93" ht="28.5" customHeight="1" x14ac:dyDescent="0.25">
      <c r="D28" s="102"/>
      <c r="E28" s="106" t="s">
        <v>350</v>
      </c>
      <c r="G28" s="57" t="str">
        <f>IF([1]ADMI!$J$21="HASTA 02-2024",TABLAS!CG28,TABLAS!CL28)</f>
        <v>323B1-Rendimientos financieros  depósitos Cta. Ahorros Sociedades</v>
      </c>
      <c r="H28" s="57" t="str">
        <f>IF([1]ADMI!$J$21="HASTA 02-2024",TABLAS!CH28,TABLAS!CM28)</f>
        <v>323B1</v>
      </c>
      <c r="I28" s="57" t="str">
        <f>IF([1]ADMI!$J$21="HASTA 02-2024",TABLAS!CI28,TABLAS!CN28)</f>
        <v>Rendimientos financieros  depósitos Cta. Ahorros Sociedades</v>
      </c>
      <c r="J28" s="57">
        <f>IF([1]ADMI!$J$21="HASTA 02-2024",TABLAS!CJ28,TABLAS!CO28)</f>
        <v>2</v>
      </c>
      <c r="R28"/>
      <c r="AE28" s="49" t="str">
        <f t="shared" si="7"/>
        <v>47-Nota de Crédito por Reembolso Emitida por Intermediario</v>
      </c>
      <c r="AF28" s="63">
        <v>47</v>
      </c>
      <c r="AG28" s="64" t="s">
        <v>438</v>
      </c>
      <c r="AI28" s="79" t="s">
        <v>439</v>
      </c>
      <c r="AJ28" s="80" t="s">
        <v>440</v>
      </c>
      <c r="AK28" s="51" t="str">
        <f t="shared" si="5"/>
        <v>124-TRINIDAD Y TOBAGO</v>
      </c>
      <c r="AM28" s="49" t="str">
        <f t="shared" si="8"/>
        <v>26-ISLAS CHRISTMAS</v>
      </c>
      <c r="AN28" s="68" t="s">
        <v>441</v>
      </c>
      <c r="AO28" s="69">
        <v>26</v>
      </c>
      <c r="AP28" s="70" t="s">
        <v>442</v>
      </c>
      <c r="AQ28" s="69" t="s">
        <v>443</v>
      </c>
      <c r="AR28" s="71">
        <v>39203</v>
      </c>
      <c r="AS28" s="51" t="str">
        <f t="shared" si="9"/>
        <v>520-ISLAS NAVIDAD</v>
      </c>
      <c r="AU28" s="72" t="s">
        <v>444</v>
      </c>
      <c r="AV28" s="73">
        <v>426</v>
      </c>
      <c r="AW28" s="71">
        <v>39203</v>
      </c>
      <c r="AX28" s="50"/>
      <c r="AY28" s="51" t="str">
        <f t="shared" si="10"/>
        <v>426-Enajenación de obligaciones</v>
      </c>
      <c r="CG28" s="57" t="str">
        <f t="shared" si="11"/>
        <v>323E-Rendimientos financieros: depósito a plazo fijo  gravados</v>
      </c>
      <c r="CH28" s="85" t="s">
        <v>445</v>
      </c>
      <c r="CI28" s="85" t="s">
        <v>446</v>
      </c>
      <c r="CJ28" s="86">
        <v>2</v>
      </c>
      <c r="CL28" s="57" t="str">
        <f t="shared" si="12"/>
        <v>323B1-Rendimientos financieros  depósitos Cta. Ahorros Sociedades</v>
      </c>
      <c r="CM28" s="93" t="s">
        <v>435</v>
      </c>
      <c r="CN28" s="94" t="s">
        <v>447</v>
      </c>
      <c r="CO28" s="97">
        <v>2</v>
      </c>
    </row>
    <row r="29" spans="1:93" ht="28.5" customHeight="1" x14ac:dyDescent="0.25">
      <c r="D29" s="102"/>
      <c r="E29" s="106"/>
      <c r="G29" s="57" t="str">
        <f>IF([1]ADMI!$J$21="HASTA 02-2024",TABLAS!CG29,TABLAS!CL29)</f>
        <v>323E-Rendimientos financieros depósito a plazo fijo  gravados</v>
      </c>
      <c r="H29" s="57" t="str">
        <f>IF([1]ADMI!$J$21="HASTA 02-2024",TABLAS!CH29,TABLAS!CM29)</f>
        <v>323E</v>
      </c>
      <c r="I29" s="57" t="str">
        <f>IF([1]ADMI!$J$21="HASTA 02-2024",TABLAS!CI29,TABLAS!CN29)</f>
        <v>Rendimientos financieros depósito a plazo fijo  gravados</v>
      </c>
      <c r="J29" s="57">
        <f>IF([1]ADMI!$J$21="HASTA 02-2024",TABLAS!CJ29,TABLAS!CO29)</f>
        <v>2</v>
      </c>
      <c r="R29"/>
      <c r="AE29" s="49" t="str">
        <f t="shared" si="7"/>
        <v>48-Nota de Débito por Reembolso Emitida por Intermediario</v>
      </c>
      <c r="AF29" s="63">
        <v>48</v>
      </c>
      <c r="AG29" s="64" t="s">
        <v>448</v>
      </c>
      <c r="AI29" s="79" t="s">
        <v>449</v>
      </c>
      <c r="AJ29" s="80" t="s">
        <v>450</v>
      </c>
      <c r="AK29" s="51" t="str">
        <f t="shared" si="5"/>
        <v>125-URUGUAY</v>
      </c>
      <c r="AM29" s="49" t="str">
        <f t="shared" si="8"/>
        <v>27-ISLA DE COCOS O KEELING</v>
      </c>
      <c r="AN29" s="68" t="s">
        <v>451</v>
      </c>
      <c r="AO29" s="69">
        <v>27</v>
      </c>
      <c r="AP29" s="70" t="s">
        <v>452</v>
      </c>
      <c r="AQ29" s="69" t="s">
        <v>453</v>
      </c>
      <c r="AR29" s="71">
        <v>39203</v>
      </c>
      <c r="AS29" s="51" t="str">
        <f t="shared" si="9"/>
        <v>518-ISLAS COCOS (KEELING)</v>
      </c>
      <c r="AU29" s="72" t="s">
        <v>454</v>
      </c>
      <c r="AV29" s="73">
        <v>427</v>
      </c>
      <c r="AW29" s="71">
        <v>39203</v>
      </c>
      <c r="AX29" s="50"/>
      <c r="AY29" s="51" t="str">
        <f t="shared" si="10"/>
        <v>427-Artistas</v>
      </c>
      <c r="CG29" s="57" t="str">
        <f t="shared" si="11"/>
        <v>323E2-Rendimientos financieros: depósito a plazo fijo exentos</v>
      </c>
      <c r="CH29" s="85" t="s">
        <v>455</v>
      </c>
      <c r="CI29" s="85" t="s">
        <v>456</v>
      </c>
      <c r="CJ29" s="86">
        <v>0</v>
      </c>
      <c r="CL29" s="57" t="str">
        <f t="shared" si="12"/>
        <v>323E-Rendimientos financieros depósito a plazo fijo  gravados</v>
      </c>
      <c r="CM29" s="93" t="s">
        <v>445</v>
      </c>
      <c r="CN29" s="94" t="s">
        <v>457</v>
      </c>
      <c r="CO29" s="97">
        <v>2</v>
      </c>
    </row>
    <row r="30" spans="1:93" ht="28.5" customHeight="1" x14ac:dyDescent="0.25">
      <c r="D30" s="102"/>
      <c r="E30" s="106"/>
      <c r="G30" s="57" t="str">
        <f>IF([1]ADMI!$J$21="HASTA 02-2024",TABLAS!CG30,TABLAS!CL30)</f>
        <v>323E2-Rendimientos financieros depósito a plazo fijo exentos</v>
      </c>
      <c r="H30" s="57" t="str">
        <f>IF([1]ADMI!$J$21="HASTA 02-2024",TABLAS!CH30,TABLAS!CM30)</f>
        <v>323E2</v>
      </c>
      <c r="I30" s="57" t="str">
        <f>IF([1]ADMI!$J$21="HASTA 02-2024",TABLAS!CI30,TABLAS!CN30)</f>
        <v>Rendimientos financieros depósito a plazo fijo exentos</v>
      </c>
      <c r="J30" s="57">
        <f>IF([1]ADMI!$J$21="HASTA 02-2024",TABLAS!CJ30,TABLAS!CO30)</f>
        <v>0</v>
      </c>
      <c r="R30"/>
      <c r="AE30" s="49" t="str">
        <f t="shared" si="7"/>
        <v>49-Proveedor Directo de Exportador Bajo Régimen Especial</v>
      </c>
      <c r="AF30" s="63">
        <v>49</v>
      </c>
      <c r="AG30" s="64" t="s">
        <v>458</v>
      </c>
      <c r="AI30" s="79" t="s">
        <v>459</v>
      </c>
      <c r="AJ30" s="80" t="s">
        <v>460</v>
      </c>
      <c r="AK30" s="51" t="str">
        <f t="shared" si="5"/>
        <v>126-VENEZUELA</v>
      </c>
      <c r="AM30" s="49" t="str">
        <f t="shared" si="8"/>
        <v>28-ISLA DE COOK (Territorio autónomo asociado a Nueva Zelanda)</v>
      </c>
      <c r="AN30" s="68" t="s">
        <v>461</v>
      </c>
      <c r="AO30" s="69">
        <v>28</v>
      </c>
      <c r="AP30" s="70" t="s">
        <v>462</v>
      </c>
      <c r="AQ30" s="69" t="s">
        <v>463</v>
      </c>
      <c r="AR30" s="71">
        <v>39203</v>
      </c>
      <c r="AS30" s="51" t="str">
        <f t="shared" si="9"/>
        <v>519-ISLAS COOK</v>
      </c>
      <c r="AU30" s="72" t="s">
        <v>464</v>
      </c>
      <c r="AV30" s="73">
        <v>428</v>
      </c>
      <c r="AW30" s="71">
        <v>39203</v>
      </c>
      <c r="AX30" s="50"/>
      <c r="AY30" s="51" t="str">
        <f t="shared" si="10"/>
        <v>428-Deportistas</v>
      </c>
      <c r="CG30" s="57" t="str">
        <f t="shared" si="11"/>
        <v>323F-Rendimientos financieros: operaciones de reporto - repos</v>
      </c>
      <c r="CH30" s="85" t="s">
        <v>465</v>
      </c>
      <c r="CI30" s="85" t="s">
        <v>466</v>
      </c>
      <c r="CJ30" s="86">
        <v>2</v>
      </c>
      <c r="CL30" s="57" t="str">
        <f t="shared" si="12"/>
        <v>323E2-Rendimientos financieros depósito a plazo fijo exentos</v>
      </c>
      <c r="CM30" s="93" t="s">
        <v>455</v>
      </c>
      <c r="CN30" s="94" t="s">
        <v>467</v>
      </c>
      <c r="CO30" s="97">
        <v>0</v>
      </c>
    </row>
    <row r="31" spans="1:93" ht="28.5" customHeight="1" x14ac:dyDescent="0.25">
      <c r="D31" s="102"/>
      <c r="E31" s="106"/>
      <c r="G31" s="57" t="str">
        <f>IF([1]ADMI!$J$21="HASTA 02-2024",TABLAS!CG31,TABLAS!CL31)</f>
        <v>323F-Rendimientos financieros operaciones de reporto - repos</v>
      </c>
      <c r="H31" s="57" t="str">
        <f>IF([1]ADMI!$J$21="HASTA 02-2024",TABLAS!CH31,TABLAS!CM31)</f>
        <v>323F</v>
      </c>
      <c r="I31" s="57" t="str">
        <f>IF([1]ADMI!$J$21="HASTA 02-2024",TABLAS!CI31,TABLAS!CN31)</f>
        <v>Rendimientos financieros operaciones de reporto - repos</v>
      </c>
      <c r="J31" s="57">
        <f>IF([1]ADMI!$J$21="HASTA 02-2024",TABLAS!CJ31,TABLAS!CO31)</f>
        <v>2</v>
      </c>
      <c r="R31"/>
      <c r="AE31" s="49" t="str">
        <f t="shared" si="7"/>
        <v>50-A Inst. Estado y Empr. Públicas que percibe ingreso exento de Imp. Renta</v>
      </c>
      <c r="AF31" s="63">
        <v>50</v>
      </c>
      <c r="AG31" s="64" t="s">
        <v>468</v>
      </c>
      <c r="AI31" s="79" t="s">
        <v>305</v>
      </c>
      <c r="AJ31" s="80" t="s">
        <v>306</v>
      </c>
      <c r="AK31" s="51" t="str">
        <f t="shared" si="5"/>
        <v>127-CURAZAO</v>
      </c>
      <c r="AM31" s="49" t="str">
        <f t="shared" si="8"/>
        <v>29-ISLA DE MAN (Territorio del Reino Unido)</v>
      </c>
      <c r="AN31" s="68" t="s">
        <v>469</v>
      </c>
      <c r="AO31" s="69">
        <v>29</v>
      </c>
      <c r="AP31" s="70" t="s">
        <v>470</v>
      </c>
      <c r="AQ31" s="69" t="s">
        <v>471</v>
      </c>
      <c r="AR31" s="71">
        <v>39203</v>
      </c>
      <c r="AS31" s="51" t="str">
        <f t="shared" si="9"/>
        <v>833-ISLE OF MAN</v>
      </c>
      <c r="AU31" s="72" t="s">
        <v>472</v>
      </c>
      <c r="AV31" s="73">
        <v>429</v>
      </c>
      <c r="AW31" s="71">
        <v>39203</v>
      </c>
      <c r="AX31" s="50"/>
      <c r="AY31" s="51" t="str">
        <f t="shared" si="10"/>
        <v>429-Participación de consejeros</v>
      </c>
      <c r="CG31" s="57" t="str">
        <f t="shared" si="11"/>
        <v>323G-Inversiones (captaciones) rendimientos distintos de aquellos pagados a IFIs</v>
      </c>
      <c r="CH31" s="85" t="s">
        <v>473</v>
      </c>
      <c r="CI31" s="85" t="s">
        <v>474</v>
      </c>
      <c r="CJ31" s="86">
        <v>2</v>
      </c>
      <c r="CL31" s="57" t="str">
        <f t="shared" si="12"/>
        <v>323F-Rendimientos financieros operaciones de reporto - repos</v>
      </c>
      <c r="CM31" s="93" t="s">
        <v>465</v>
      </c>
      <c r="CN31" s="94" t="s">
        <v>475</v>
      </c>
      <c r="CO31" s="97">
        <v>2</v>
      </c>
    </row>
    <row r="32" spans="1:93" ht="28.5" customHeight="1" x14ac:dyDescent="0.25">
      <c r="G32" s="57" t="str">
        <f>IF([1]ADMI!$J$21="HASTA 02-2024",TABLAS!CG32,TABLAS!CL32)</f>
        <v>323G-Inversiones (captaciones) rendimientos distintos de aquellos pagados a IFIs</v>
      </c>
      <c r="H32" s="57" t="str">
        <f>IF([1]ADMI!$J$21="HASTA 02-2024",TABLAS!CH32,TABLAS!CM32)</f>
        <v>323G</v>
      </c>
      <c r="I32" s="57" t="str">
        <f>IF([1]ADMI!$J$21="HASTA 02-2024",TABLAS!CI32,TABLAS!CN32)</f>
        <v>Inversiones (captaciones) rendimientos distintos de aquellos pagados a IFIs</v>
      </c>
      <c r="J32" s="57">
        <f>IF([1]ADMI!$J$21="HASTA 02-2024",TABLAS!CJ32,TABLAS!CO32)</f>
        <v>2</v>
      </c>
      <c r="R32"/>
      <c r="AE32" s="49" t="str">
        <f t="shared" si="7"/>
        <v>51-N/C A Inst. Estado y Empr. Públicas que percibe ingreso exento de Imp. Renta</v>
      </c>
      <c r="AF32" s="63">
        <v>51</v>
      </c>
      <c r="AG32" s="64" t="s">
        <v>476</v>
      </c>
      <c r="AI32" s="79" t="s">
        <v>294</v>
      </c>
      <c r="AJ32" s="80" t="s">
        <v>295</v>
      </c>
      <c r="AK32" s="51" t="str">
        <f t="shared" si="5"/>
        <v>129-BAHAMAS</v>
      </c>
      <c r="AM32" s="49" t="str">
        <f t="shared" si="8"/>
        <v>30-ISLA DE NORFOLK</v>
      </c>
      <c r="AN32" s="68" t="s">
        <v>477</v>
      </c>
      <c r="AO32" s="69">
        <v>30</v>
      </c>
      <c r="AP32" s="70" t="s">
        <v>478</v>
      </c>
      <c r="AQ32" s="69" t="s">
        <v>479</v>
      </c>
      <c r="AR32" s="71">
        <v>39203</v>
      </c>
      <c r="AS32" s="51" t="str">
        <f t="shared" si="9"/>
        <v>523-NORFOLK ISLA</v>
      </c>
      <c r="AU32" s="72" t="s">
        <v>480</v>
      </c>
      <c r="AV32" s="73">
        <v>430</v>
      </c>
      <c r="AW32" s="71">
        <v>39203</v>
      </c>
      <c r="AX32" s="50"/>
      <c r="AY32" s="51" t="str">
        <f t="shared" si="10"/>
        <v>430- Entretenimiento Público</v>
      </c>
      <c r="CG32" s="57" t="str">
        <f t="shared" si="11"/>
        <v>323H-Rendimientos financieros: obligaciones</v>
      </c>
      <c r="CH32" s="85" t="s">
        <v>481</v>
      </c>
      <c r="CI32" s="85" t="s">
        <v>482</v>
      </c>
      <c r="CJ32" s="86">
        <v>2</v>
      </c>
      <c r="CL32" s="57" t="str">
        <f t="shared" si="12"/>
        <v>323G-Inversiones (captaciones) rendimientos distintos de aquellos pagados a IFIs</v>
      </c>
      <c r="CM32" s="93" t="s">
        <v>473</v>
      </c>
      <c r="CN32" s="94" t="s">
        <v>474</v>
      </c>
      <c r="CO32" s="97">
        <v>2</v>
      </c>
    </row>
    <row r="33" spans="7:93" ht="20.25" customHeight="1" x14ac:dyDescent="0.25">
      <c r="G33" s="57" t="str">
        <f>IF([1]ADMI!$J$21="HASTA 02-2024",TABLAS!CG33,TABLAS!CL33)</f>
        <v>323H-Rendimientos financieros  obligaciones</v>
      </c>
      <c r="H33" s="57" t="str">
        <f>IF([1]ADMI!$J$21="HASTA 02-2024",TABLAS!CH33,TABLAS!CM33)</f>
        <v>323H</v>
      </c>
      <c r="I33" s="57" t="str">
        <f>IF([1]ADMI!$J$21="HASTA 02-2024",TABLAS!CI33,TABLAS!CN33)</f>
        <v>Rendimientos financieros  obligaciones</v>
      </c>
      <c r="J33" s="57">
        <f>IF([1]ADMI!$J$21="HASTA 02-2024",TABLAS!CJ33,TABLAS!CO33)</f>
        <v>2</v>
      </c>
      <c r="R33"/>
      <c r="AE33" s="49" t="str">
        <f t="shared" si="7"/>
        <v>52-N/D A Inst. Estado y Empr. Públicas que percibe ingreso exento de Imp. Renta</v>
      </c>
      <c r="AF33" s="63">
        <v>52</v>
      </c>
      <c r="AG33" s="64" t="s">
        <v>483</v>
      </c>
      <c r="AI33" s="79" t="s">
        <v>179</v>
      </c>
      <c r="AJ33" s="80" t="s">
        <v>180</v>
      </c>
      <c r="AK33" s="51" t="str">
        <f t="shared" si="5"/>
        <v>130-BARBADOS</v>
      </c>
      <c r="AM33" s="49" t="str">
        <f t="shared" si="8"/>
        <v>31-ISLA DE SAN PEDRO Y MIGUELÓN</v>
      </c>
      <c r="AN33" s="68" t="s">
        <v>484</v>
      </c>
      <c r="AO33" s="69">
        <v>31</v>
      </c>
      <c r="AP33" s="70" t="s">
        <v>485</v>
      </c>
      <c r="AQ33" s="69" t="s">
        <v>486</v>
      </c>
      <c r="AR33" s="71">
        <v>39203</v>
      </c>
      <c r="AS33" s="51" t="str">
        <f t="shared" si="9"/>
        <v>604-ST. PIERRE AND MIQUE</v>
      </c>
      <c r="AU33" s="72" t="s">
        <v>487</v>
      </c>
      <c r="AV33" s="73">
        <v>431</v>
      </c>
      <c r="AW33" s="71">
        <v>39203</v>
      </c>
      <c r="AX33" s="50"/>
      <c r="AY33" s="51" t="str">
        <f t="shared" si="10"/>
        <v>431-Pensiones</v>
      </c>
      <c r="CG33" s="57" t="str">
        <f t="shared" si="11"/>
        <v>323I-Rendimientos financieros: bonos convertible en acciones</v>
      </c>
      <c r="CH33" s="85" t="s">
        <v>488</v>
      </c>
      <c r="CI33" s="85" t="s">
        <v>489</v>
      </c>
      <c r="CJ33" s="86">
        <v>2</v>
      </c>
      <c r="CL33" s="57" t="str">
        <f t="shared" si="12"/>
        <v>323H-Rendimientos financieros  obligaciones</v>
      </c>
      <c r="CM33" s="93" t="s">
        <v>481</v>
      </c>
      <c r="CN33" s="94" t="s">
        <v>490</v>
      </c>
      <c r="CO33" s="97">
        <v>2</v>
      </c>
    </row>
    <row r="34" spans="7:93" ht="20.25" customHeight="1" x14ac:dyDescent="0.25">
      <c r="G34" s="57" t="str">
        <f>IF([1]ADMI!$J$21="HASTA 02-2024",TABLAS!CG34,TABLAS!CL34)</f>
        <v>323I-Rendimientos financieros  bonos convertible en acciones</v>
      </c>
      <c r="H34" s="57" t="str">
        <f>IF([1]ADMI!$J$21="HASTA 02-2024",TABLAS!CH34,TABLAS!CM34)</f>
        <v>323I</v>
      </c>
      <c r="I34" s="57" t="str">
        <f>IF([1]ADMI!$J$21="HASTA 02-2024",TABLAS!CI34,TABLAS!CN34)</f>
        <v>Rendimientos financieros  bonos convertible en acciones</v>
      </c>
      <c r="J34" s="57">
        <f>IF([1]ADMI!$J$21="HASTA 02-2024",TABLAS!CJ34,TABLAS!CO34)</f>
        <v>2</v>
      </c>
      <c r="R34"/>
      <c r="AE34" s="49" t="str">
        <f t="shared" si="7"/>
        <v>294-Liquidación de compra de Bienes Muebles Usados</v>
      </c>
      <c r="AF34" s="63">
        <v>294</v>
      </c>
      <c r="AG34" s="64" t="s">
        <v>491</v>
      </c>
      <c r="AI34" s="79" t="s">
        <v>317</v>
      </c>
      <c r="AJ34" s="80" t="s">
        <v>318</v>
      </c>
      <c r="AK34" s="51" t="str">
        <f t="shared" si="5"/>
        <v>131-GRANADA</v>
      </c>
      <c r="AM34" s="49" t="str">
        <f t="shared" si="8"/>
        <v>32-ISLAS DEL CANAL (Guernesey, Alderney, Isla de Great Stark, Herm, Little Sark, Brechou, Jethou, Lihou)</v>
      </c>
      <c r="AN34" s="68" t="s">
        <v>492</v>
      </c>
      <c r="AO34" s="69">
        <v>32</v>
      </c>
      <c r="AP34" s="70" t="s">
        <v>493</v>
      </c>
      <c r="AQ34" s="69" t="s">
        <v>494</v>
      </c>
      <c r="AR34" s="71">
        <v>39203</v>
      </c>
      <c r="AS34" s="51" t="str">
        <f t="shared" si="9"/>
        <v>831-GUERNSEY</v>
      </c>
      <c r="AU34" s="72" t="s">
        <v>495</v>
      </c>
      <c r="AV34" s="73">
        <v>432</v>
      </c>
      <c r="AW34" s="71">
        <v>39203</v>
      </c>
      <c r="AX34" s="50"/>
      <c r="AY34" s="51" t="str">
        <f t="shared" si="10"/>
        <v>432-Reembolso de Gastos</v>
      </c>
      <c r="CG34" s="57" t="str">
        <f t="shared" si="11"/>
        <v xml:space="preserve">323 M-Rendimientos financieros: Inversiones en títulos valores en renta fija gravados </v>
      </c>
      <c r="CH34" s="85" t="s">
        <v>496</v>
      </c>
      <c r="CI34" s="85" t="s">
        <v>497</v>
      </c>
      <c r="CJ34" s="86">
        <v>2</v>
      </c>
      <c r="CL34" s="57" t="str">
        <f t="shared" si="12"/>
        <v>323I-Rendimientos financieros  bonos convertible en acciones</v>
      </c>
      <c r="CM34" s="93" t="s">
        <v>488</v>
      </c>
      <c r="CN34" s="94" t="s">
        <v>498</v>
      </c>
      <c r="CO34" s="97">
        <v>2</v>
      </c>
    </row>
    <row r="35" spans="7:93" ht="20.25" customHeight="1" x14ac:dyDescent="0.25">
      <c r="G35" s="57" t="str">
        <f>IF([1]ADMI!$J$21="HASTA 02-2024",TABLAS!CG35,TABLAS!CL35)</f>
        <v xml:space="preserve">323 M-Rendimientos financieros : Inversiones en títulos valores en renta fija gravados </v>
      </c>
      <c r="H35" s="57" t="str">
        <f>IF([1]ADMI!$J$21="HASTA 02-2024",TABLAS!CH35,TABLAS!CM35)</f>
        <v>323 M</v>
      </c>
      <c r="I35" s="57" t="str">
        <f>IF([1]ADMI!$J$21="HASTA 02-2024",TABLAS!CI35,TABLAS!CN35)</f>
        <v xml:space="preserve">Rendimientos financieros : Inversiones en títulos valores en renta fija gravados </v>
      </c>
      <c r="J35" s="57">
        <f>IF([1]ADMI!$J$21="HASTA 02-2024",TABLAS!CJ35,TABLAS!CO35)</f>
        <v>2</v>
      </c>
      <c r="R35"/>
      <c r="AE35" s="90" t="str">
        <f t="shared" si="7"/>
        <v xml:space="preserve">344-Liquidación de compra de vehículos usados </v>
      </c>
      <c r="AF35" s="121">
        <v>344</v>
      </c>
      <c r="AG35" s="122" t="s">
        <v>499</v>
      </c>
      <c r="AI35" s="79" t="s">
        <v>500</v>
      </c>
      <c r="AJ35" s="80" t="s">
        <v>501</v>
      </c>
      <c r="AK35" s="51" t="str">
        <f t="shared" si="5"/>
        <v>132-GUYANA</v>
      </c>
      <c r="AM35" s="49" t="str">
        <f t="shared" si="8"/>
        <v>88-ISLAS DEL CANAL (Jersey)</v>
      </c>
      <c r="AN35" s="68" t="s">
        <v>502</v>
      </c>
      <c r="AO35" s="69">
        <v>88</v>
      </c>
      <c r="AP35" s="70" t="s">
        <v>503</v>
      </c>
      <c r="AQ35" s="69" t="s">
        <v>504</v>
      </c>
      <c r="AR35" s="71">
        <v>39203</v>
      </c>
      <c r="AS35" s="51" t="str">
        <f t="shared" si="9"/>
        <v>499-JERSEY</v>
      </c>
      <c r="AU35" s="72" t="s">
        <v>505</v>
      </c>
      <c r="AV35" s="73">
        <v>433</v>
      </c>
      <c r="AW35" s="71">
        <v>39203</v>
      </c>
      <c r="AX35" s="50"/>
      <c r="AY35" s="51" t="str">
        <f t="shared" si="10"/>
        <v>433-Funciones Públicas</v>
      </c>
      <c r="CG35" s="57" t="str">
        <f t="shared" si="11"/>
        <v>323 N-Rendimientos financieros: Inversiones en títulos valores en renta fija exentos</v>
      </c>
      <c r="CH35" s="85" t="s">
        <v>506</v>
      </c>
      <c r="CI35" s="85" t="s">
        <v>507</v>
      </c>
      <c r="CJ35" s="86">
        <v>0</v>
      </c>
      <c r="CL35" s="57" t="str">
        <f t="shared" si="12"/>
        <v xml:space="preserve">323 M-Rendimientos financieros : Inversiones en títulos valores en renta fija gravados </v>
      </c>
      <c r="CM35" s="93" t="s">
        <v>496</v>
      </c>
      <c r="CN35" s="94" t="s">
        <v>508</v>
      </c>
      <c r="CO35" s="97">
        <v>2</v>
      </c>
    </row>
    <row r="36" spans="7:93" ht="20.25" customHeight="1" x14ac:dyDescent="0.25">
      <c r="G36" s="57" t="str">
        <f>IF([1]ADMI!$J$21="HASTA 02-2024",TABLAS!CG36,TABLAS!CL36)</f>
        <v>323 N-Rendimientos financieros  Inversiones en títulos valores en renta fija exentos</v>
      </c>
      <c r="H36" s="57" t="str">
        <f>IF([1]ADMI!$J$21="HASTA 02-2024",TABLAS!CH36,TABLAS!CM36)</f>
        <v>323 N</v>
      </c>
      <c r="I36" s="57" t="str">
        <f>IF([1]ADMI!$J$21="HASTA 02-2024",TABLAS!CI36,TABLAS!CN36)</f>
        <v>Rendimientos financieros  Inversiones en títulos valores en renta fija exentos</v>
      </c>
      <c r="J36" s="57">
        <f>IF([1]ADMI!$J$21="HASTA 02-2024",TABLAS!CJ36,TABLAS!CO36)</f>
        <v>0</v>
      </c>
      <c r="R36"/>
      <c r="AE36" s="103" t="s">
        <v>230</v>
      </c>
      <c r="AF36" s="103" t="s">
        <v>230</v>
      </c>
      <c r="AG36" s="103" t="s">
        <v>230</v>
      </c>
      <c r="AI36" s="79" t="s">
        <v>509</v>
      </c>
      <c r="AJ36" s="80" t="s">
        <v>510</v>
      </c>
      <c r="AK36" s="51" t="str">
        <f t="shared" si="5"/>
        <v>133-SURINAM</v>
      </c>
      <c r="AM36" s="49" t="str">
        <f t="shared" si="8"/>
        <v>33-ISLA QESHM</v>
      </c>
      <c r="AN36" s="68" t="s">
        <v>511</v>
      </c>
      <c r="AO36" s="69">
        <v>33</v>
      </c>
      <c r="AP36" s="70" t="s">
        <v>512</v>
      </c>
      <c r="AQ36" s="69" t="s">
        <v>513</v>
      </c>
      <c r="AR36" s="71">
        <v>39203</v>
      </c>
      <c r="AS36" s="51" t="str">
        <f t="shared" si="9"/>
        <v>312-IRAN (REPUBLICA ISLAMICA)</v>
      </c>
      <c r="AU36" s="72" t="s">
        <v>514</v>
      </c>
      <c r="AV36" s="73">
        <v>434</v>
      </c>
      <c r="AW36" s="71">
        <v>39203</v>
      </c>
      <c r="AX36" s="50"/>
      <c r="AY36" s="51" t="str">
        <f t="shared" si="10"/>
        <v>434- Estudiantes</v>
      </c>
      <c r="CG36" s="57" t="str">
        <f t="shared" si="11"/>
        <v>323 O-Intereses y demás rendimientos financieros pagados a bancos y otras entidades sometidas al control de la Superintendencia de Bancos y de la Economía Popular y Solidaria</v>
      </c>
      <c r="CH36" s="85" t="s">
        <v>515</v>
      </c>
      <c r="CI36" s="85" t="s">
        <v>516</v>
      </c>
      <c r="CJ36" s="86">
        <v>0</v>
      </c>
      <c r="CL36" s="57" t="str">
        <f t="shared" si="12"/>
        <v>323 N-Rendimientos financieros  Inversiones en títulos valores en renta fija exentos</v>
      </c>
      <c r="CM36" s="93" t="s">
        <v>506</v>
      </c>
      <c r="CN36" s="94" t="s">
        <v>517</v>
      </c>
      <c r="CO36" s="97">
        <v>0</v>
      </c>
    </row>
    <row r="37" spans="7:93" ht="20.25" customHeight="1" x14ac:dyDescent="0.25">
      <c r="G37" s="57" t="str">
        <f>IF([1]ADMI!$J$21="HASTA 02-2024",TABLAS!CG37,TABLAS!CL37)</f>
        <v>323 O-Intereses y demás rendimientos financieros pagados a bancos y otras entidades sometidas al control de la Superintendencia de Bancos y de la Economía Popular y Solidaria</v>
      </c>
      <c r="H37" s="57" t="str">
        <f>IF([1]ADMI!$J$21="HASTA 02-2024",TABLAS!CH37,TABLAS!CM37)</f>
        <v>323 O</v>
      </c>
      <c r="I37" s="57" t="str">
        <f>IF([1]ADMI!$J$21="HASTA 02-2024",TABLAS!CI37,TABLAS!CN37)</f>
        <v>Intereses y demás rendimientos financieros pagados a bancos y otras entidades sometidas al control de la Superintendencia de Bancos y de la Economía Popular y Solidaria</v>
      </c>
      <c r="J37" s="57">
        <f>IF([1]ADMI!$J$21="HASTA 02-2024",TABLAS!CJ37,TABLAS!CO37)</f>
        <v>0</v>
      </c>
      <c r="R37"/>
      <c r="AI37" s="79" t="s">
        <v>114</v>
      </c>
      <c r="AJ37" s="80" t="s">
        <v>115</v>
      </c>
      <c r="AK37" s="51" t="str">
        <f t="shared" si="5"/>
        <v>134-ANTIGUA Y BARBUDA</v>
      </c>
      <c r="AM37" s="49" t="str">
        <f t="shared" si="8"/>
        <v>34-ISLAS SALOMÓN</v>
      </c>
      <c r="AN37" s="68" t="s">
        <v>518</v>
      </c>
      <c r="AO37" s="69">
        <v>34</v>
      </c>
      <c r="AP37" s="70" t="s">
        <v>519</v>
      </c>
      <c r="AQ37" s="69" t="s">
        <v>520</v>
      </c>
      <c r="AR37" s="71">
        <v>39203</v>
      </c>
      <c r="AS37" s="51" t="str">
        <f t="shared" si="9"/>
        <v>514-SALOMON  ISLAS</v>
      </c>
      <c r="AU37" s="72" t="s">
        <v>521</v>
      </c>
      <c r="AV37" s="73">
        <v>435</v>
      </c>
      <c r="AW37" s="71">
        <v>39203</v>
      </c>
      <c r="AX37" s="50"/>
      <c r="AY37" s="51" t="str">
        <f t="shared" si="10"/>
        <v>435-Arrendamientos mercantil internacional</v>
      </c>
      <c r="CG37" s="57" t="str">
        <f t="shared" si="11"/>
        <v>323 P-Intereses pagados por entidades del sector público a favor de sujetos pasivos</v>
      </c>
      <c r="CH37" s="85" t="s">
        <v>522</v>
      </c>
      <c r="CI37" s="85" t="s">
        <v>523</v>
      </c>
      <c r="CJ37" s="86">
        <v>2</v>
      </c>
      <c r="CL37" s="57" t="str">
        <f t="shared" si="12"/>
        <v>323 O-Intereses y demás rendimientos financieros pagados a bancos y otras entidades sometidas al control de la Superintendencia de Bancos y de la Economía Popular y Solidaria</v>
      </c>
      <c r="CM37" s="93" t="s">
        <v>515</v>
      </c>
      <c r="CN37" s="94" t="s">
        <v>516</v>
      </c>
      <c r="CO37" s="97">
        <v>0</v>
      </c>
    </row>
    <row r="38" spans="7:93" ht="20.25" customHeight="1" x14ac:dyDescent="0.25">
      <c r="G38" s="57" t="str">
        <f>IF([1]ADMI!$J$21="HASTA 02-2024",TABLAS!CG38,TABLAS!CL38)</f>
        <v>323 P- Intereses pagados por entidades del sector público a favor de sujetos pasivos</v>
      </c>
      <c r="H38" s="57" t="str">
        <f>IF([1]ADMI!$J$21="HASTA 02-2024",TABLAS!CH38,TABLAS!CM38)</f>
        <v>323 P</v>
      </c>
      <c r="I38" s="57" t="str">
        <f>IF([1]ADMI!$J$21="HASTA 02-2024",TABLAS!CI38,TABLAS!CN38)</f>
        <v xml:space="preserve"> Intereses pagados por entidades del sector público a favor de sujetos pasivos</v>
      </c>
      <c r="J38" s="57">
        <f>IF([1]ADMI!$J$21="HASTA 02-2024",TABLAS!CJ38,TABLAS!CO38)</f>
        <v>2</v>
      </c>
      <c r="R38"/>
      <c r="AI38" s="79" t="s">
        <v>198</v>
      </c>
      <c r="AJ38" s="80" t="s">
        <v>199</v>
      </c>
      <c r="AK38" s="51" t="str">
        <f t="shared" si="5"/>
        <v>135-BELICE</v>
      </c>
      <c r="AM38" s="49" t="str">
        <f t="shared" si="8"/>
        <v>35-ISLAS TURKAS E ISLAS CAICOS (Territorio no autónomo del Reino Unido)</v>
      </c>
      <c r="AN38" s="68" t="s">
        <v>524</v>
      </c>
      <c r="AO38" s="69">
        <v>35</v>
      </c>
      <c r="AP38" s="70" t="s">
        <v>525</v>
      </c>
      <c r="AQ38" s="69" t="s">
        <v>526</v>
      </c>
      <c r="AR38" s="71">
        <v>39203</v>
      </c>
      <c r="AS38" s="51" t="str">
        <f t="shared" si="9"/>
        <v>151-TURCAS  Y CAICOS ISLAS</v>
      </c>
      <c r="AU38" s="72" t="s">
        <v>527</v>
      </c>
      <c r="AV38" s="73">
        <v>436</v>
      </c>
      <c r="AW38" s="71">
        <v>39203</v>
      </c>
      <c r="AX38" s="50"/>
      <c r="AY38" s="51" t="str">
        <f t="shared" si="10"/>
        <v>436- Contratos de fletamento de naves para empresas de transporte aéreo o marítimo internacional</v>
      </c>
      <c r="CG38" s="57" t="str">
        <f t="shared" si="11"/>
        <v xml:space="preserve">323Q-Otros intereses y rendimientos financieros gravados </v>
      </c>
      <c r="CH38" s="85" t="s">
        <v>528</v>
      </c>
      <c r="CI38" s="85" t="s">
        <v>529</v>
      </c>
      <c r="CJ38" s="86">
        <v>2</v>
      </c>
      <c r="CL38" s="57" t="str">
        <f t="shared" si="12"/>
        <v>323 P- Intereses pagados por entidades del sector público a favor de sujetos pasivos</v>
      </c>
      <c r="CM38" s="93" t="s">
        <v>522</v>
      </c>
      <c r="CN38" s="94" t="s">
        <v>530</v>
      </c>
      <c r="CO38" s="97">
        <v>2</v>
      </c>
    </row>
    <row r="39" spans="7:93" ht="20.25" customHeight="1" x14ac:dyDescent="0.25">
      <c r="G39" s="57" t="str">
        <f>IF([1]ADMI!$J$21="HASTA 02-2024",TABLAS!CG39,TABLAS!CL39)</f>
        <v xml:space="preserve">323Q-Otros intereses y rendimientos financieros gravados </v>
      </c>
      <c r="H39" s="57" t="str">
        <f>IF([1]ADMI!$J$21="HASTA 02-2024",TABLAS!CH39,TABLAS!CM39)</f>
        <v>323Q</v>
      </c>
      <c r="I39" s="57" t="str">
        <f>IF([1]ADMI!$J$21="HASTA 02-2024",TABLAS!CI39,TABLAS!CN39)</f>
        <v xml:space="preserve">Otros intereses y rendimientos financieros gravados </v>
      </c>
      <c r="J39" s="57">
        <f>IF([1]ADMI!$J$21="HASTA 02-2024",TABLAS!CJ39,TABLAS!CO39)</f>
        <v>2</v>
      </c>
      <c r="R39"/>
      <c r="AI39" s="79" t="s">
        <v>531</v>
      </c>
      <c r="AJ39" s="80" t="s">
        <v>532</v>
      </c>
      <c r="AK39" s="51" t="str">
        <f t="shared" si="5"/>
        <v>136-DOMINICA</v>
      </c>
      <c r="AM39" s="49" t="str">
        <f t="shared" si="8"/>
        <v>36-ISLAS VÍRGENES BRITÁNICAS (Territorio no autónomo del Reino Unido)</v>
      </c>
      <c r="AN39" s="68" t="s">
        <v>533</v>
      </c>
      <c r="AO39" s="69">
        <v>36</v>
      </c>
      <c r="AP39" s="70" t="s">
        <v>534</v>
      </c>
      <c r="AQ39" s="69" t="s">
        <v>535</v>
      </c>
      <c r="AR39" s="71">
        <v>39203</v>
      </c>
      <c r="AS39" s="51" t="str">
        <f t="shared" si="9"/>
        <v>146-ISLAS VIRGENES (BRITANICAS)</v>
      </c>
      <c r="AU39" s="72" t="s">
        <v>399</v>
      </c>
      <c r="AV39" s="73">
        <v>437</v>
      </c>
      <c r="AW39" s="71">
        <v>39203</v>
      </c>
      <c r="AX39" s="50"/>
      <c r="AY39" s="51" t="str">
        <f t="shared" si="10"/>
        <v xml:space="preserve">437-Seguros y reaseguros (primas y cesiones)  </v>
      </c>
      <c r="CG39" s="57" t="str">
        <f t="shared" si="11"/>
        <v>323R-Otros intereses y rendimientos financieros exentos</v>
      </c>
      <c r="CH39" s="85" t="s">
        <v>536</v>
      </c>
      <c r="CI39" s="85" t="s">
        <v>537</v>
      </c>
      <c r="CJ39" s="86">
        <v>0</v>
      </c>
      <c r="CL39" s="57" t="str">
        <f t="shared" si="12"/>
        <v xml:space="preserve">323Q-Otros intereses y rendimientos financieros gravados </v>
      </c>
      <c r="CM39" s="93" t="s">
        <v>528</v>
      </c>
      <c r="CN39" s="94" t="s">
        <v>529</v>
      </c>
      <c r="CO39" s="97">
        <v>2</v>
      </c>
    </row>
    <row r="40" spans="7:93" ht="20.25" customHeight="1" x14ac:dyDescent="0.25">
      <c r="G40" s="57" t="str">
        <f>IF([1]ADMI!$J$21="HASTA 02-2024",TABLAS!CG40,TABLAS!CL40)</f>
        <v>323R-Otros intereses y rendimientos financieros exentos</v>
      </c>
      <c r="H40" s="57" t="str">
        <f>IF([1]ADMI!$J$21="HASTA 02-2024",TABLAS!CH40,TABLAS!CM40)</f>
        <v>323R</v>
      </c>
      <c r="I40" s="57" t="str">
        <f>IF([1]ADMI!$J$21="HASTA 02-2024",TABLAS!CI40,TABLAS!CN40)</f>
        <v>Otros intereses y rendimientos financieros exentos</v>
      </c>
      <c r="J40" s="57">
        <f>IF([1]ADMI!$J$21="HASTA 02-2024",TABLAS!CJ40,TABLAS!CO40)</f>
        <v>0</v>
      </c>
      <c r="R40"/>
      <c r="AI40" s="79" t="s">
        <v>378</v>
      </c>
      <c r="AJ40" s="80" t="s">
        <v>379</v>
      </c>
      <c r="AK40" s="51" t="str">
        <f t="shared" si="5"/>
        <v>137-SAN CRISTOBAL Y NEVIS</v>
      </c>
      <c r="AM40" s="49" t="str">
        <f t="shared" si="8"/>
        <v>37-ISLAS VÍRGENES DE ESTADOS UNIDOS DE AMÉRICA</v>
      </c>
      <c r="AN40" s="68" t="s">
        <v>538</v>
      </c>
      <c r="AO40" s="69">
        <v>37</v>
      </c>
      <c r="AP40" s="70" t="s">
        <v>539</v>
      </c>
      <c r="AQ40" s="69" t="s">
        <v>540</v>
      </c>
      <c r="AR40" s="71">
        <v>39203</v>
      </c>
      <c r="AS40" s="51" t="str">
        <f t="shared" si="9"/>
        <v>152-VIRGENES,ISLAS(NORT.AMER.)</v>
      </c>
      <c r="AU40" s="72" t="s">
        <v>541</v>
      </c>
      <c r="AV40" s="73">
        <v>438</v>
      </c>
      <c r="AW40" s="71">
        <v>39203</v>
      </c>
      <c r="AX40" s="50"/>
      <c r="AY40" s="51" t="str">
        <f t="shared" si="10"/>
        <v>438-Otros ingresos</v>
      </c>
      <c r="CG40" s="57" t="str">
        <f t="shared" si="11"/>
        <v>323S-Pagos y créditos en cuenta efectuados por el BCE y los depósitos centralizados de valores, en calidad de intermediarios, a instituciones del sistema financiero por cuenta de otras personas naturales y sociedades</v>
      </c>
      <c r="CH40" s="85" t="s">
        <v>542</v>
      </c>
      <c r="CI40" s="85" t="s">
        <v>543</v>
      </c>
      <c r="CJ40" s="86">
        <v>2</v>
      </c>
      <c r="CL40" s="57" t="str">
        <f t="shared" si="12"/>
        <v>323R-Otros intereses y rendimientos financieros exentos</v>
      </c>
      <c r="CM40" s="93" t="s">
        <v>536</v>
      </c>
      <c r="CN40" s="94" t="s">
        <v>537</v>
      </c>
      <c r="CO40" s="97">
        <v>0</v>
      </c>
    </row>
    <row r="41" spans="7:93" ht="20.25" customHeight="1" x14ac:dyDescent="0.25">
      <c r="G41" s="57" t="str">
        <f>IF([1]ADMI!$J$21="HASTA 02-2024",TABLAS!CG41,TABLAS!CL41)</f>
        <v>323S-Pagos y créditos en cuenta efectuados por el BCE y los depósitos centralizados de valores, en calidad de intermediarios, a instituciones del sistema financiero por cuenta de otras personas naturales y sociedades</v>
      </c>
      <c r="H41" s="57" t="str">
        <f>IF([1]ADMI!$J$21="HASTA 02-2024",TABLAS!CH41,TABLAS!CM41)</f>
        <v>323S</v>
      </c>
      <c r="I41" s="57" t="str">
        <f>IF([1]ADMI!$J$21="HASTA 02-2024",TABLAS!CI41,TABLAS!CN41)</f>
        <v>Pagos y créditos en cuenta efectuados por el BCE y los depósitos centralizados de valores, en calidad de intermediarios, a instituciones del sistema financiero por cuenta de otras personas naturales y sociedades</v>
      </c>
      <c r="J41" s="57">
        <f>IF([1]ADMI!$J$21="HASTA 02-2024",TABLAS!CJ41,TABLAS!CO41)</f>
        <v>2</v>
      </c>
      <c r="R41"/>
      <c r="AI41" s="79" t="s">
        <v>544</v>
      </c>
      <c r="AJ41" s="80" t="s">
        <v>545</v>
      </c>
      <c r="AK41" s="51" t="str">
        <f t="shared" si="5"/>
        <v>138-SANTA LUCIA</v>
      </c>
      <c r="AM41" s="49" t="str">
        <f t="shared" si="8"/>
        <v>38-KIRIBATI</v>
      </c>
      <c r="AN41" s="68" t="s">
        <v>546</v>
      </c>
      <c r="AO41" s="69">
        <v>38</v>
      </c>
      <c r="AP41" s="70" t="s">
        <v>546</v>
      </c>
      <c r="AQ41" s="69" t="s">
        <v>547</v>
      </c>
      <c r="AR41" s="71">
        <v>39203</v>
      </c>
      <c r="AS41" s="51" t="str">
        <f t="shared" si="9"/>
        <v>510-KIRIBATI</v>
      </c>
      <c r="AU41" s="81" t="s">
        <v>548</v>
      </c>
      <c r="AV41" s="82">
        <v>439</v>
      </c>
      <c r="AW41" s="83">
        <v>39203</v>
      </c>
      <c r="AX41" s="114"/>
      <c r="AY41" s="84" t="str">
        <f t="shared" si="10"/>
        <v>439-Otros servicios</v>
      </c>
      <c r="CG41" s="57" t="str">
        <f t="shared" si="11"/>
        <v>323T-Rendimientos financieros originados en la deuda pública ecuatoriana</v>
      </c>
      <c r="CH41" s="85" t="s">
        <v>549</v>
      </c>
      <c r="CI41" s="85" t="s">
        <v>550</v>
      </c>
      <c r="CJ41" s="86">
        <v>0</v>
      </c>
      <c r="CL41" s="57" t="str">
        <f t="shared" si="12"/>
        <v>323S-Pagos y créditos en cuenta efectuados por el BCE y los depósitos centralizados de valores, en calidad de intermediarios, a instituciones del sistema financiero por cuenta de otras personas naturales y sociedades</v>
      </c>
      <c r="CM41" s="93" t="s">
        <v>542</v>
      </c>
      <c r="CN41" s="94" t="s">
        <v>543</v>
      </c>
      <c r="CO41" s="97">
        <v>2</v>
      </c>
    </row>
    <row r="42" spans="7:93" ht="20.25" customHeight="1" x14ac:dyDescent="0.25">
      <c r="G42" s="57" t="str">
        <f>IF([1]ADMI!$J$21="HASTA 02-2024",TABLAS!CG42,TABLAS!CL42)</f>
        <v>323T-Rendimientos financieros originados en la deuda pública ecuatoriana</v>
      </c>
      <c r="H42" s="57" t="str">
        <f>IF([1]ADMI!$J$21="HASTA 02-2024",TABLAS!CH42,TABLAS!CM42)</f>
        <v>323T</v>
      </c>
      <c r="I42" s="57" t="str">
        <f>IF([1]ADMI!$J$21="HASTA 02-2024",TABLAS!CI42,TABLAS!CN42)</f>
        <v>Rendimientos financieros originados en la deuda pública ecuatoriana</v>
      </c>
      <c r="J42" s="57">
        <f>IF([1]ADMI!$J$21="HASTA 02-2024",TABLAS!CJ42,TABLAS!CO42)</f>
        <v>0</v>
      </c>
      <c r="R42"/>
      <c r="AI42" s="79" t="s">
        <v>551</v>
      </c>
      <c r="AJ42" s="80" t="s">
        <v>552</v>
      </c>
      <c r="AK42" s="51" t="str">
        <f t="shared" si="5"/>
        <v>139-SAN VICENTE Y LAS GRANAD.</v>
      </c>
      <c r="AM42" s="49" t="str">
        <f t="shared" si="8"/>
        <v>39-LABUAN</v>
      </c>
      <c r="AN42" s="68" t="s">
        <v>553</v>
      </c>
      <c r="AO42" s="69">
        <v>39</v>
      </c>
      <c r="AP42" s="70" t="s">
        <v>554</v>
      </c>
      <c r="AQ42" s="69" t="s">
        <v>555</v>
      </c>
      <c r="AR42" s="71">
        <v>39203</v>
      </c>
      <c r="AS42" s="51" t="str">
        <f t="shared" si="9"/>
        <v>319-MALASIA</v>
      </c>
      <c r="AY42" s="103" t="s">
        <v>230</v>
      </c>
      <c r="CG42" s="57" t="str">
        <f t="shared" si="11"/>
        <v>323U-Rendimientos financieros originados en títulos valores de obligaciones de 360 días o más para el financiamiento de proyectos públicos en asociación público-privada</v>
      </c>
      <c r="CH42" s="85" t="s">
        <v>556</v>
      </c>
      <c r="CI42" s="85" t="s">
        <v>557</v>
      </c>
      <c r="CJ42" s="86">
        <v>0</v>
      </c>
      <c r="CL42" s="57" t="str">
        <f t="shared" si="12"/>
        <v>323T-Rendimientos financieros originados en la deuda pública ecuatoriana</v>
      </c>
      <c r="CM42" s="93" t="s">
        <v>549</v>
      </c>
      <c r="CN42" s="94" t="s">
        <v>550</v>
      </c>
      <c r="CO42" s="97">
        <v>0</v>
      </c>
    </row>
    <row r="43" spans="7:93" ht="20.25" customHeight="1" x14ac:dyDescent="0.25">
      <c r="G43" s="57" t="str">
        <f>IF([1]ADMI!$J$21="HASTA 02-2024",TABLAS!CG43,TABLAS!CL43)</f>
        <v>323U-Rendimientos financieros originados en títulos valores de obligaciones de 360 días o más para el financiamiento de proyectos públicos en asociación público-privada</v>
      </c>
      <c r="H43" s="57" t="str">
        <f>IF([1]ADMI!$J$21="HASTA 02-2024",TABLAS!CH43,TABLAS!CM43)</f>
        <v>323U</v>
      </c>
      <c r="I43" s="57" t="str">
        <f>IF([1]ADMI!$J$21="HASTA 02-2024",TABLAS!CI43,TABLAS!CN43)</f>
        <v>Rendimientos financieros originados en títulos valores de obligaciones de 360 días o más para el financiamiento de proyectos públicos en asociación público-privada</v>
      </c>
      <c r="J43" s="57">
        <f>IF([1]ADMI!$J$21="HASTA 02-2024",TABLAS!CJ43,TABLAS!CO43)</f>
        <v>0</v>
      </c>
      <c r="R43"/>
      <c r="AI43" s="79" t="s">
        <v>558</v>
      </c>
      <c r="AJ43" s="80" t="s">
        <v>559</v>
      </c>
      <c r="AK43" s="51" t="str">
        <f t="shared" si="5"/>
        <v>140-ANTILLAS HOLANDESAS</v>
      </c>
      <c r="AM43" s="49" t="str">
        <f t="shared" si="8"/>
        <v>40-MACAO</v>
      </c>
      <c r="AN43" s="68" t="s">
        <v>560</v>
      </c>
      <c r="AO43" s="69">
        <v>40</v>
      </c>
      <c r="AP43" s="70" t="s">
        <v>560</v>
      </c>
      <c r="AQ43" s="69" t="s">
        <v>561</v>
      </c>
      <c r="AR43" s="71">
        <v>39203</v>
      </c>
      <c r="AS43" s="51" t="str">
        <f t="shared" si="9"/>
        <v>355-MACAO</v>
      </c>
      <c r="CG43" s="57" t="str">
        <f t="shared" si="11"/>
        <v>324A-Intereses y comisiones en operaciones de crédito entre instituciones del sistema financiero y entidades economía popular y solidaria.</v>
      </c>
      <c r="CH43" s="85" t="s">
        <v>562</v>
      </c>
      <c r="CI43" s="85" t="s">
        <v>563</v>
      </c>
      <c r="CJ43" s="86">
        <v>1</v>
      </c>
      <c r="CL43" s="57" t="str">
        <f t="shared" si="12"/>
        <v>323U-Rendimientos financieros originados en títulos valores de obligaciones de 360 días o más para el financiamiento de proyectos públicos en asociación público-privada</v>
      </c>
      <c r="CM43" s="93" t="s">
        <v>556</v>
      </c>
      <c r="CN43" s="94" t="s">
        <v>557</v>
      </c>
      <c r="CO43" s="97">
        <v>0</v>
      </c>
    </row>
    <row r="44" spans="7:93" ht="20.25" customHeight="1" x14ac:dyDescent="0.25">
      <c r="G44" s="57" t="str">
        <f>IF([1]ADMI!$J$21="HASTA 02-2024",TABLAS!CG44,TABLAS!CL44)</f>
        <v xml:space="preserve">324A- Intereses en operaciones de crédito entre instituciones del sistema financiero y entidades economía popular y solidaria. </v>
      </c>
      <c r="H44" s="57" t="str">
        <f>IF([1]ADMI!$J$21="HASTA 02-2024",TABLAS!CH44,TABLAS!CM44)</f>
        <v>324A</v>
      </c>
      <c r="I44" s="57" t="str">
        <f>IF([1]ADMI!$J$21="HASTA 02-2024",TABLAS!CI44,TABLAS!CN44)</f>
        <v xml:space="preserve"> Intereses en operaciones de crédito entre instituciones del sistema financiero y entidades economía popular y solidaria. </v>
      </c>
      <c r="J44" s="57">
        <f>IF([1]ADMI!$J$21="HASTA 02-2024",TABLAS!CJ44,TABLAS!CO44)</f>
        <v>1</v>
      </c>
      <c r="R44"/>
      <c r="AI44" s="79" t="s">
        <v>159</v>
      </c>
      <c r="AJ44" s="80" t="s">
        <v>160</v>
      </c>
      <c r="AK44" s="51" t="str">
        <f t="shared" si="5"/>
        <v>141-ARUBA</v>
      </c>
      <c r="AM44" s="49" t="str">
        <f t="shared" si="8"/>
        <v>41-MADEIRA (Territorio de Portugal)</v>
      </c>
      <c r="AN44" s="68" t="s">
        <v>564</v>
      </c>
      <c r="AO44" s="69">
        <v>41</v>
      </c>
      <c r="AP44" s="70" t="s">
        <v>422</v>
      </c>
      <c r="AQ44" s="69" t="s">
        <v>423</v>
      </c>
      <c r="AR44" s="71">
        <v>39203</v>
      </c>
      <c r="AS44" s="51" t="str">
        <f t="shared" si="9"/>
        <v>224-PORTUGAL</v>
      </c>
      <c r="CG44" s="57" t="str">
        <f t="shared" si="11"/>
        <v>324B-Inversiones entre instituciones del sistema financiero y entidades economía popular y solidaria</v>
      </c>
      <c r="CH44" s="85" t="s">
        <v>565</v>
      </c>
      <c r="CI44" s="85" t="s">
        <v>566</v>
      </c>
      <c r="CJ44" s="86">
        <v>1</v>
      </c>
      <c r="CL44" s="57" t="str">
        <f t="shared" si="12"/>
        <v xml:space="preserve">324A- Intereses en operaciones de crédito entre instituciones del sistema financiero y entidades economía popular y solidaria. </v>
      </c>
      <c r="CM44" s="93" t="s">
        <v>562</v>
      </c>
      <c r="CN44" s="94" t="s">
        <v>567</v>
      </c>
      <c r="CO44" s="97">
        <v>1</v>
      </c>
    </row>
    <row r="45" spans="7:93" ht="20.25" customHeight="1" x14ac:dyDescent="0.25">
      <c r="G45" s="57" t="str">
        <f>IF([1]ADMI!$J$21="HASTA 02-2024",TABLAS!CG45,TABLAS!CL45)</f>
        <v>323U-Rendimientos financieros originados en títulos valores de obligaciones de 360 días o más para el financiamiento de proyectos públicos en asociación público-privada</v>
      </c>
      <c r="H45" s="57" t="str">
        <f>IF([1]ADMI!$J$21="HASTA 02-2024",TABLAS!CH45,TABLAS!CM45)</f>
        <v>324B</v>
      </c>
      <c r="I45" s="57" t="str">
        <f>IF([1]ADMI!$J$21="HASTA 02-2024",TABLAS!CI45,TABLAS!CN45)</f>
        <v>Inversiones entre instituciones del sistema financiero y entidades economía popular y solidaria</v>
      </c>
      <c r="J45" s="57">
        <f>IF([1]ADMI!$J$21="HASTA 02-2024",TABLAS!CJ45,TABLAS!CO45)</f>
        <v>1</v>
      </c>
      <c r="R45"/>
      <c r="AI45" s="79" t="s">
        <v>218</v>
      </c>
      <c r="AJ45" s="80" t="s">
        <v>219</v>
      </c>
      <c r="AK45" s="51" t="str">
        <f t="shared" si="5"/>
        <v>142-BERMUDA</v>
      </c>
      <c r="AM45" s="49" t="str">
        <f t="shared" si="8"/>
        <v>42-MANCOMUNIDAD DE DOMINICA (Estado asociado)</v>
      </c>
      <c r="AN45" s="68" t="s">
        <v>568</v>
      </c>
      <c r="AO45" s="69">
        <v>42</v>
      </c>
      <c r="AP45" s="70" t="s">
        <v>531</v>
      </c>
      <c r="AQ45" s="69" t="s">
        <v>532</v>
      </c>
      <c r="AR45" s="71">
        <v>39203</v>
      </c>
      <c r="AS45" s="51" t="str">
        <f t="shared" si="9"/>
        <v>136-DOMINICA</v>
      </c>
      <c r="CG45" s="57" t="str">
        <f>CH43&amp;"-"&amp;CI43</f>
        <v>324A-Intereses y comisiones en operaciones de crédito entre instituciones del sistema financiero y entidades economía popular y solidaria.</v>
      </c>
      <c r="CH45" s="85" t="s">
        <v>569</v>
      </c>
      <c r="CI45" s="85" t="s">
        <v>570</v>
      </c>
      <c r="CJ45" s="86">
        <v>1</v>
      </c>
      <c r="CL45" s="57" t="str">
        <f>CM43&amp;"-"&amp;CN43</f>
        <v>323U-Rendimientos financieros originados en títulos valores de obligaciones de 360 días o más para el financiamiento de proyectos públicos en asociación público-privada</v>
      </c>
      <c r="CM45" s="93" t="s">
        <v>565</v>
      </c>
      <c r="CN45" s="94" t="s">
        <v>566</v>
      </c>
      <c r="CO45" s="97">
        <v>1</v>
      </c>
    </row>
    <row r="46" spans="7:93" ht="20.25" customHeight="1" x14ac:dyDescent="0.25">
      <c r="G46" s="57" t="str">
        <f>IF([1]ADMI!$J$21="HASTA 02-2024",TABLAS!CG46,TABLAS!CL46)</f>
        <v>324C-Pagos y créditos en cuenta efectuados por el BCE y los depósitos centralizados de valores, en calidad de intermediarios, a instituciones del sistema financiero por cuenta de otras instituciones del sistema financiero</v>
      </c>
      <c r="H46" s="57" t="str">
        <f>IF([1]ADMI!$J$21="HASTA 02-2024",TABLAS!CH46,TABLAS!CM46)</f>
        <v>324C</v>
      </c>
      <c r="I46" s="57" t="str">
        <f>IF([1]ADMI!$J$21="HASTA 02-2024",TABLAS!CI46,TABLAS!CN46)</f>
        <v>Pagos y créditos en cuenta efectuados por el BCE y los depósitos centralizados de valores, en calidad de intermediarios, a instituciones del sistema financiero por cuenta de otras instituciones del sistema financiero</v>
      </c>
      <c r="J46" s="57">
        <f>IF([1]ADMI!$J$21="HASTA 02-2024",TABLAS!CJ46,TABLAS!CO46)</f>
        <v>1</v>
      </c>
      <c r="R46"/>
      <c r="AI46" s="79" t="s">
        <v>571</v>
      </c>
      <c r="AJ46" s="80" t="s">
        <v>572</v>
      </c>
      <c r="AK46" s="51" t="str">
        <f t="shared" si="5"/>
        <v>143-GUADALUPE</v>
      </c>
      <c r="AM46" s="49" t="str">
        <f t="shared" si="8"/>
        <v>43-MONTSERRAT (Territorio no autónomo del Reino Unido)</v>
      </c>
      <c r="AN46" s="68" t="s">
        <v>573</v>
      </c>
      <c r="AO46" s="69">
        <v>43</v>
      </c>
      <c r="AP46" s="70" t="s">
        <v>574</v>
      </c>
      <c r="AQ46" s="69" t="s">
        <v>575</v>
      </c>
      <c r="AR46" s="71">
        <v>39203</v>
      </c>
      <c r="AS46" s="51" t="str">
        <f t="shared" si="9"/>
        <v>149-MONTSERRAT ISLA</v>
      </c>
      <c r="CG46" s="57" t="str">
        <f t="shared" ref="CG46:CG110" si="13">CH46&amp;"-"&amp;CI46</f>
        <v>325-Anticipo dividendos</v>
      </c>
      <c r="CH46" s="85">
        <v>325</v>
      </c>
      <c r="CI46" s="85" t="s">
        <v>576</v>
      </c>
      <c r="CJ46" s="86" t="s">
        <v>577</v>
      </c>
      <c r="CL46" s="57" t="str">
        <f t="shared" ref="CL46:CL110" si="14">CM46&amp;"-"&amp;CN46</f>
        <v>324C-Pagos y créditos en cuenta efectuados por el BCE y los depósitos centralizados de valores, en calidad de intermediarios, a instituciones del sistema financiero por cuenta de otras instituciones del sistema financiero</v>
      </c>
      <c r="CM46" s="93" t="s">
        <v>569</v>
      </c>
      <c r="CN46" s="94" t="s">
        <v>570</v>
      </c>
      <c r="CO46" s="97">
        <v>1</v>
      </c>
    </row>
    <row r="47" spans="7:93" ht="20.25" customHeight="1" x14ac:dyDescent="0.25">
      <c r="G47" s="57" t="str">
        <f>IF([1]ADMI!$J$21="HASTA 02-2024",TABLAS!CG47,TABLAS!CL47)</f>
        <v>325-Anticipo dividendos</v>
      </c>
      <c r="H47" s="57">
        <f>IF([1]ADMI!$J$21="HASTA 02-2024",TABLAS!CH47,TABLAS!CM47)</f>
        <v>325</v>
      </c>
      <c r="I47" s="57" t="str">
        <f>IF([1]ADMI!$J$21="HASTA 02-2024",TABLAS!CI47,TABLAS!CN47)</f>
        <v>Anticipo dividendos</v>
      </c>
      <c r="J47" s="57" t="str">
        <f>IF([1]ADMI!$J$21="HASTA 02-2024",TABLAS!CJ47,TABLAS!CO47)</f>
        <v>22 o 25</v>
      </c>
      <c r="R47"/>
      <c r="AI47" s="79" t="s">
        <v>578</v>
      </c>
      <c r="AJ47" s="80" t="s">
        <v>579</v>
      </c>
      <c r="AK47" s="51" t="str">
        <f t="shared" si="5"/>
        <v>144-GUYANA FRANCESA</v>
      </c>
      <c r="AM47" s="49" t="str">
        <f t="shared" si="8"/>
        <v>44-MYANMAR (ex Birmania)</v>
      </c>
      <c r="AN47" s="68" t="s">
        <v>580</v>
      </c>
      <c r="AO47" s="69">
        <v>44</v>
      </c>
      <c r="AP47" s="70" t="s">
        <v>581</v>
      </c>
      <c r="AQ47" s="69" t="s">
        <v>582</v>
      </c>
      <c r="AR47" s="71">
        <v>39203</v>
      </c>
      <c r="AS47" s="51" t="str">
        <f t="shared" si="9"/>
        <v>303-MYANMAR (BURMA)</v>
      </c>
      <c r="CG47" s="57" t="str">
        <f t="shared" si="13"/>
        <v>325A-Préstamos accionistas, beneficiarios o partícipes residentes o establecidos en el Ecuador</v>
      </c>
      <c r="CH47" s="85" t="s">
        <v>583</v>
      </c>
      <c r="CI47" s="85" t="s">
        <v>584</v>
      </c>
      <c r="CJ47" s="86" t="s">
        <v>577</v>
      </c>
      <c r="CL47" s="57" t="str">
        <f t="shared" si="14"/>
        <v>325-Anticipo dividendos</v>
      </c>
      <c r="CM47" s="93">
        <v>325</v>
      </c>
      <c r="CN47" s="94" t="s">
        <v>576</v>
      </c>
      <c r="CO47" s="97" t="s">
        <v>585</v>
      </c>
    </row>
    <row r="48" spans="7:93" ht="20.25" customHeight="1" x14ac:dyDescent="0.25">
      <c r="G48" s="57" t="str">
        <f>IF([1]ADMI!$J$21="HASTA 02-2024",TABLAS!CG48,TABLAS!CL48)</f>
        <v>325A-Préstamos accionistas, beneficiarios o partícipes residentes o establecidos en el Ecuador</v>
      </c>
      <c r="H48" s="57" t="str">
        <f>IF([1]ADMI!$J$21="HASTA 02-2024",TABLAS!CH48,TABLAS!CM48)</f>
        <v>325A</v>
      </c>
      <c r="I48" s="57" t="str">
        <f>IF([1]ADMI!$J$21="HASTA 02-2024",TABLAS!CI48,TABLAS!CN48)</f>
        <v>Préstamos accionistas, beneficiarios o partícipes residentes o establecidos en el Ecuador</v>
      </c>
      <c r="J48" s="57" t="str">
        <f>IF([1]ADMI!$J$21="HASTA 02-2024",TABLAS!CJ48,TABLAS!CO48)</f>
        <v>22 o 25</v>
      </c>
      <c r="R48"/>
      <c r="AI48" s="79" t="s">
        <v>432</v>
      </c>
      <c r="AJ48" s="80" t="s">
        <v>433</v>
      </c>
      <c r="AK48" s="51" t="str">
        <f t="shared" si="5"/>
        <v>145-ISLAS CAIMAN</v>
      </c>
      <c r="AM48" s="49" t="str">
        <f t="shared" si="8"/>
        <v>45-NIGERIA</v>
      </c>
      <c r="AN48" s="68" t="s">
        <v>586</v>
      </c>
      <c r="AO48" s="69">
        <v>45</v>
      </c>
      <c r="AP48" s="70" t="s">
        <v>586</v>
      </c>
      <c r="AQ48" s="69" t="s">
        <v>587</v>
      </c>
      <c r="AR48" s="71">
        <v>39203</v>
      </c>
      <c r="AS48" s="51" t="str">
        <f t="shared" si="9"/>
        <v>417-NIGERIA</v>
      </c>
      <c r="CG48" s="57" t="str">
        <f t="shared" si="13"/>
        <v xml:space="preserve">326-Dividendos distribuidos que correspondan al impuesto a la renta único establecido en el art. 27 de la LRTI </v>
      </c>
      <c r="CH48" s="85">
        <v>326</v>
      </c>
      <c r="CI48" s="85" t="s">
        <v>588</v>
      </c>
      <c r="CJ48" s="86" t="s">
        <v>589</v>
      </c>
      <c r="CL48" s="57" t="str">
        <f t="shared" si="14"/>
        <v>325A-Préstamos accionistas, beneficiarios o partícipes residentes o establecidos en el Ecuador</v>
      </c>
      <c r="CM48" s="93" t="s">
        <v>583</v>
      </c>
      <c r="CN48" s="94" t="s">
        <v>584</v>
      </c>
      <c r="CO48" s="97" t="s">
        <v>585</v>
      </c>
    </row>
    <row r="49" spans="7:93" ht="20.25" customHeight="1" x14ac:dyDescent="0.25">
      <c r="G49" s="57" t="str">
        <f>IF([1]ADMI!$J$21="HASTA 02-2024",TABLAS!CG49,TABLAS!CL49)</f>
        <v>326-Dividendos distribuidos que correspondan al impuesto a la renta único establecido en el art. 27 de la LRTI</v>
      </c>
      <c r="H49" s="57">
        <f>IF([1]ADMI!$J$21="HASTA 02-2024",TABLAS!CH49,TABLAS!CM49)</f>
        <v>326</v>
      </c>
      <c r="I49" s="57" t="str">
        <f>IF([1]ADMI!$J$21="HASTA 02-2024",TABLAS!CI49,TABLAS!CN49)</f>
        <v>Dividendos distribuidos que correspondan al impuesto a la renta único establecido en el art. 27 de la LRTI</v>
      </c>
      <c r="J49" s="57" t="str">
        <f>IF([1]ADMI!$J$21="HASTA 02-2024",TABLAS!CJ49,TABLAS!CO49)</f>
        <v>Hasta 25 y conforme la Resolución NAC-DGERCGC20-000000013</v>
      </c>
      <c r="P49" s="123"/>
      <c r="AI49" s="79" t="s">
        <v>534</v>
      </c>
      <c r="AJ49" s="80" t="s">
        <v>535</v>
      </c>
      <c r="AK49" s="51" t="str">
        <f t="shared" si="5"/>
        <v>146-ISLAS VIRGENES (BRITANICAS)</v>
      </c>
      <c r="AM49" s="49" t="str">
        <f t="shared" si="8"/>
        <v>46-NIUE</v>
      </c>
      <c r="AN49" s="68" t="s">
        <v>590</v>
      </c>
      <c r="AO49" s="69">
        <v>46</v>
      </c>
      <c r="AP49" s="70" t="s">
        <v>591</v>
      </c>
      <c r="AQ49" s="69" t="s">
        <v>592</v>
      </c>
      <c r="AR49" s="71">
        <v>39203</v>
      </c>
      <c r="AS49" s="51" t="str">
        <f t="shared" si="9"/>
        <v>522-NIUE ISLA</v>
      </c>
      <c r="CG49" s="57" t="str">
        <f t="shared" si="13"/>
        <v>327-Dividendos distribuidos a personas naturales residentes</v>
      </c>
      <c r="CH49" s="85">
        <v>327</v>
      </c>
      <c r="CI49" s="85" t="s">
        <v>593</v>
      </c>
      <c r="CJ49" s="86" t="s">
        <v>589</v>
      </c>
      <c r="CL49" s="57" t="str">
        <f t="shared" si="14"/>
        <v>326-Dividendos distribuidos que correspondan al impuesto a la renta único establecido en el art. 27 de la LRTI</v>
      </c>
      <c r="CM49" s="93">
        <v>326</v>
      </c>
      <c r="CN49" s="94" t="s">
        <v>594</v>
      </c>
      <c r="CO49" s="97" t="s">
        <v>589</v>
      </c>
    </row>
    <row r="50" spans="7:93" ht="20.25" customHeight="1" x14ac:dyDescent="0.25">
      <c r="G50" s="57" t="str">
        <f>IF([1]ADMI!$J$21="HASTA 02-2024",TABLAS!CG50,TABLAS!CL50)</f>
        <v>327-Dividendos distribuidos a personas naturales residentes</v>
      </c>
      <c r="H50" s="57">
        <f>IF([1]ADMI!$J$21="HASTA 02-2024",TABLAS!CH50,TABLAS!CM50)</f>
        <v>327</v>
      </c>
      <c r="I50" s="57" t="str">
        <f>IF([1]ADMI!$J$21="HASTA 02-2024",TABLAS!CI50,TABLAS!CN50)</f>
        <v>Dividendos distribuidos a personas naturales residentes</v>
      </c>
      <c r="J50" s="57" t="str">
        <f>IF([1]ADMI!$J$21="HASTA 02-2024",TABLAS!CJ50,TABLAS!CO50)</f>
        <v>Hasta 25 y conforme la Resolución NAC-DGERCGC20-000000013</v>
      </c>
      <c r="P50" s="123"/>
      <c r="AI50" s="79" t="s">
        <v>595</v>
      </c>
      <c r="AJ50" s="80" t="s">
        <v>596</v>
      </c>
      <c r="AK50" s="51" t="str">
        <f t="shared" si="5"/>
        <v>147-JOHNSTON ISLA</v>
      </c>
      <c r="AM50" s="49" t="str">
        <f t="shared" si="8"/>
        <v>47-PALAU</v>
      </c>
      <c r="AN50" s="68" t="s">
        <v>597</v>
      </c>
      <c r="AO50" s="69">
        <v>47</v>
      </c>
      <c r="AP50" s="70" t="s">
        <v>598</v>
      </c>
      <c r="AQ50" s="69" t="s">
        <v>599</v>
      </c>
      <c r="AR50" s="71">
        <v>39203</v>
      </c>
      <c r="AS50" s="51" t="str">
        <f t="shared" si="9"/>
        <v>509-PALAO  (BELAU)  ISLAS</v>
      </c>
      <c r="CG50" s="57" t="str">
        <f t="shared" si="13"/>
        <v>328-Dividendos distribuidos a sociedades residentes</v>
      </c>
      <c r="CH50" s="85">
        <v>328</v>
      </c>
      <c r="CI50" s="85" t="s">
        <v>600</v>
      </c>
      <c r="CJ50" s="86">
        <v>0</v>
      </c>
      <c r="CL50" s="57" t="str">
        <f t="shared" si="14"/>
        <v>327-Dividendos distribuidos a personas naturales residentes</v>
      </c>
      <c r="CM50" s="93">
        <v>327</v>
      </c>
      <c r="CN50" s="94" t="s">
        <v>593</v>
      </c>
      <c r="CO50" s="97" t="s">
        <v>589</v>
      </c>
    </row>
    <row r="51" spans="7:93" ht="20.25" customHeight="1" x14ac:dyDescent="0.25">
      <c r="G51" s="57" t="str">
        <f>IF([1]ADMI!$J$21="HASTA 02-2024",TABLAS!CG51,TABLAS!CL51)</f>
        <v>328-Dividendos distribuidos a sociedades residentes</v>
      </c>
      <c r="H51" s="57">
        <f>IF([1]ADMI!$J$21="HASTA 02-2024",TABLAS!CH51,TABLAS!CM51)</f>
        <v>328</v>
      </c>
      <c r="I51" s="57" t="str">
        <f>IF([1]ADMI!$J$21="HASTA 02-2024",TABLAS!CI51,TABLAS!CN51)</f>
        <v>Dividendos distribuidos a sociedades residentes</v>
      </c>
      <c r="J51" s="57">
        <f>IF([1]ADMI!$J$21="HASTA 02-2024",TABLAS!CJ51,TABLAS!CO51)</f>
        <v>0</v>
      </c>
      <c r="P51" s="102"/>
      <c r="Q51" s="106"/>
      <c r="AI51" s="79" t="s">
        <v>601</v>
      </c>
      <c r="AJ51" s="80" t="s">
        <v>602</v>
      </c>
      <c r="AK51" s="51" t="str">
        <f t="shared" si="5"/>
        <v>148-MARTINICA</v>
      </c>
      <c r="AM51" s="49" t="str">
        <f t="shared" si="8"/>
        <v>48-PITCAIRN</v>
      </c>
      <c r="AN51" s="68" t="s">
        <v>603</v>
      </c>
      <c r="AO51" s="69">
        <v>48</v>
      </c>
      <c r="AP51" s="70" t="s">
        <v>604</v>
      </c>
      <c r="AQ51" s="69" t="s">
        <v>605</v>
      </c>
      <c r="AR51" s="71">
        <v>39203</v>
      </c>
      <c r="AS51" s="51" t="str">
        <f t="shared" si="9"/>
        <v>525-PITCAIRN, ISLA</v>
      </c>
      <c r="CG51" s="57" t="str">
        <f t="shared" si="13"/>
        <v>329-Dividendos distribuidos a fideicomisos residentes</v>
      </c>
      <c r="CH51" s="85">
        <v>329</v>
      </c>
      <c r="CI51" s="85" t="s">
        <v>606</v>
      </c>
      <c r="CJ51" s="86">
        <v>0</v>
      </c>
      <c r="CL51" s="57" t="str">
        <f t="shared" si="14"/>
        <v>328-Dividendos distribuidos a sociedades residentes</v>
      </c>
      <c r="CM51" s="93">
        <v>328</v>
      </c>
      <c r="CN51" s="94" t="s">
        <v>600</v>
      </c>
      <c r="CO51" s="97">
        <v>0</v>
      </c>
    </row>
    <row r="52" spans="7:93" ht="20.25" customHeight="1" x14ac:dyDescent="0.25">
      <c r="G52" s="57" t="str">
        <f>IF([1]ADMI!$J$21="HASTA 02-2024",TABLAS!CG52,TABLAS!CL52)</f>
        <v>329-dividendos distribuidos a fideicomisos residentes</v>
      </c>
      <c r="H52" s="57">
        <f>IF([1]ADMI!$J$21="HASTA 02-2024",TABLAS!CH52,TABLAS!CM52)</f>
        <v>329</v>
      </c>
      <c r="I52" s="57" t="str">
        <f>IF([1]ADMI!$J$21="HASTA 02-2024",TABLAS!CI52,TABLAS!CN52)</f>
        <v>dividendos distribuidos a fideicomisos residentes</v>
      </c>
      <c r="J52" s="57">
        <f>IF([1]ADMI!$J$21="HASTA 02-2024",TABLAS!CJ52,TABLAS!CO52)</f>
        <v>0</v>
      </c>
      <c r="P52" s="102"/>
      <c r="Q52" s="106"/>
      <c r="AI52" s="79" t="s">
        <v>574</v>
      </c>
      <c r="AJ52" s="80" t="s">
        <v>575</v>
      </c>
      <c r="AK52" s="51" t="str">
        <f t="shared" si="5"/>
        <v>149-MONTSERRAT ISLA</v>
      </c>
      <c r="AM52" s="49" t="str">
        <f t="shared" si="8"/>
        <v>49-POLINESIA FRANCESA (Territorio de Ultramar de Francia)</v>
      </c>
      <c r="AN52" s="68" t="s">
        <v>607</v>
      </c>
      <c r="AO52" s="69">
        <v>49</v>
      </c>
      <c r="AP52" s="70" t="s">
        <v>608</v>
      </c>
      <c r="AQ52" s="69" t="s">
        <v>609</v>
      </c>
      <c r="AR52" s="71">
        <v>39203</v>
      </c>
      <c r="AS52" s="51" t="str">
        <f t="shared" si="9"/>
        <v>260-FRENCH SOUTHERN TERRITORIES</v>
      </c>
      <c r="BM52" s="5"/>
      <c r="CG52" s="57" t="str">
        <f t="shared" si="13"/>
        <v>331-Dividendos en acciones (capitalización de utilidades)</v>
      </c>
      <c r="CH52" s="85">
        <v>331</v>
      </c>
      <c r="CI52" s="85" t="s">
        <v>610</v>
      </c>
      <c r="CJ52" s="86">
        <v>0</v>
      </c>
      <c r="CL52" s="57" t="str">
        <f t="shared" si="14"/>
        <v>329-dividendos distribuidos a fideicomisos residentes</v>
      </c>
      <c r="CM52" s="93">
        <v>329</v>
      </c>
      <c r="CN52" s="94" t="s">
        <v>611</v>
      </c>
      <c r="CO52" s="97">
        <v>0</v>
      </c>
    </row>
    <row r="53" spans="7:93" ht="20.25" customHeight="1" x14ac:dyDescent="0.25">
      <c r="G53" s="57" t="str">
        <f>IF([1]ADMI!$J$21="HASTA 02-2024",TABLAS!CG53,TABLAS!CL53)</f>
        <v>331-Dividendos en acciones (capitalización de utilidades)</v>
      </c>
      <c r="H53" s="57">
        <f>IF([1]ADMI!$J$21="HASTA 02-2024",TABLAS!CH53,TABLAS!CM53)</f>
        <v>331</v>
      </c>
      <c r="I53" s="57" t="str">
        <f>IF([1]ADMI!$J$21="HASTA 02-2024",TABLAS!CI53,TABLAS!CN53)</f>
        <v>Dividendos en acciones (capitalización de utilidades)</v>
      </c>
      <c r="J53" s="57">
        <f>IF([1]ADMI!$J$21="HASTA 02-2024",TABLAS!CJ53,TABLAS!CO53)</f>
        <v>0</v>
      </c>
      <c r="P53" s="102"/>
      <c r="Q53" s="106"/>
      <c r="AI53" s="79" t="s">
        <v>525</v>
      </c>
      <c r="AJ53" s="80" t="s">
        <v>526</v>
      </c>
      <c r="AK53" s="51" t="str">
        <f t="shared" si="5"/>
        <v>151-TURCAS  Y CAICOS ISLAS</v>
      </c>
      <c r="AM53" s="49" t="str">
        <f t="shared" si="8"/>
        <v>50-PRINCIPADO DE LIECHTENSTEIN (Estado independiente)</v>
      </c>
      <c r="AN53" s="68" t="s">
        <v>612</v>
      </c>
      <c r="AO53" s="69">
        <v>50</v>
      </c>
      <c r="AP53" s="70" t="s">
        <v>613</v>
      </c>
      <c r="AQ53" s="69" t="s">
        <v>614</v>
      </c>
      <c r="AR53" s="71">
        <v>39203</v>
      </c>
      <c r="AS53" s="51" t="str">
        <f t="shared" si="9"/>
        <v>234-LIECHTENSTEIN</v>
      </c>
      <c r="CG53" s="57" t="str">
        <f t="shared" si="13"/>
        <v>332-Otras compras de bienes y servicios no sujetas a retención (incluye régimen RIMPE - Negocios Populares, para este caso aplica con cualquier forma de pago inclusive los pagos que deban realizar las tarjetas de crédito/débito)</v>
      </c>
      <c r="CH53" s="85">
        <v>332</v>
      </c>
      <c r="CI53" s="124" t="s">
        <v>615</v>
      </c>
      <c r="CJ53" s="125">
        <v>0</v>
      </c>
      <c r="CL53" s="57" t="str">
        <f t="shared" si="14"/>
        <v>331-Dividendos en acciones (capitalización de utilidades)</v>
      </c>
      <c r="CM53" s="93">
        <v>331</v>
      </c>
      <c r="CN53" s="94" t="s">
        <v>610</v>
      </c>
      <c r="CO53" s="97">
        <v>0</v>
      </c>
    </row>
    <row r="54" spans="7:93" ht="20.25" customHeight="1" x14ac:dyDescent="0.25">
      <c r="G54" s="57" t="str">
        <f>IF([1]ADMI!$J$21="HASTA 02-2024",TABLAS!CG54,TABLAS!CL54)</f>
        <v>332-Otras compras de bienes y servicios no sujetas a retención (incluye régimen RIMPE - Negocios Populares, para este caso aplica con cualquier forma de pago inclusive los pagos que deban realizar las tarjetas de crédito/débito)</v>
      </c>
      <c r="H54" s="57">
        <f>IF([1]ADMI!$J$21="HASTA 02-2024",TABLAS!CH54,TABLAS!CM54)</f>
        <v>332</v>
      </c>
      <c r="I54" s="57" t="str">
        <f>IF([1]ADMI!$J$21="HASTA 02-2024",TABLAS!CI54,TABLAS!CN54)</f>
        <v>Otras compras de bienes y servicios no sujetas a retención (incluye régimen RIMPE - Negocios Populares, para este caso aplica con cualquier forma de pago inclusive los pagos que deban realizar las tarjetas de crédito/débito)</v>
      </c>
      <c r="J54" s="57">
        <f>IF([1]ADMI!$J$21="HASTA 02-2024",TABLAS!CJ54,TABLAS!CO54)</f>
        <v>0</v>
      </c>
      <c r="P54" s="102"/>
      <c r="Q54" s="106"/>
      <c r="AI54" s="79" t="s">
        <v>539</v>
      </c>
      <c r="AJ54" s="80" t="s">
        <v>540</v>
      </c>
      <c r="AK54" s="51" t="str">
        <f t="shared" si="5"/>
        <v>152-VIRGENES,ISLAS(NORT.AMER.)</v>
      </c>
      <c r="AM54" s="49" t="str">
        <f t="shared" si="8"/>
        <v>51-PRINCIPADO DE MÓNACO</v>
      </c>
      <c r="AN54" s="68" t="s">
        <v>616</v>
      </c>
      <c r="AO54" s="69">
        <v>51</v>
      </c>
      <c r="AP54" s="70" t="s">
        <v>617</v>
      </c>
      <c r="AQ54" s="69" t="s">
        <v>618</v>
      </c>
      <c r="AR54" s="71">
        <v>39203</v>
      </c>
      <c r="AS54" s="51" t="str">
        <f t="shared" si="9"/>
        <v>235-MONACO</v>
      </c>
      <c r="CG54" s="57" t="str">
        <f t="shared" si="13"/>
        <v>332B-Compra de bienes inmuebles</v>
      </c>
      <c r="CH54" s="85" t="s">
        <v>619</v>
      </c>
      <c r="CI54" s="85" t="s">
        <v>620</v>
      </c>
      <c r="CJ54" s="86">
        <v>0</v>
      </c>
      <c r="CL54" s="57" t="str">
        <f t="shared" si="14"/>
        <v>332-Otras compras de bienes y servicios no sujetas a retención (incluye régimen RIMPE - Negocios Populares, para este caso aplica con cualquier forma de pago inclusive los pagos que deban realizar las tarjetas de crédito/débito)</v>
      </c>
      <c r="CM54" s="93">
        <v>332</v>
      </c>
      <c r="CN54" s="94" t="s">
        <v>615</v>
      </c>
      <c r="CO54" s="97">
        <v>0</v>
      </c>
    </row>
    <row r="55" spans="7:93" ht="20.25" customHeight="1" x14ac:dyDescent="0.25">
      <c r="G55" s="57" t="str">
        <f>IF([1]ADMI!$J$21="HASTA 02-2024",TABLAS!CG55,TABLAS!CL55)</f>
        <v>332B-Compra de bienes inmuebles</v>
      </c>
      <c r="H55" s="57" t="str">
        <f>IF([1]ADMI!$J$21="HASTA 02-2024",TABLAS!CH55,TABLAS!CM55)</f>
        <v>332B</v>
      </c>
      <c r="I55" s="57" t="str">
        <f>IF([1]ADMI!$J$21="HASTA 02-2024",TABLAS!CI55,TABLAS!CN55)</f>
        <v>Compra de bienes inmuebles</v>
      </c>
      <c r="J55" s="57">
        <f>IF([1]ADMI!$J$21="HASTA 02-2024",TABLAS!CJ55,TABLAS!CO55)</f>
        <v>0</v>
      </c>
      <c r="P55" s="102"/>
      <c r="Q55" s="106"/>
      <c r="AI55" s="79" t="s">
        <v>621</v>
      </c>
      <c r="AJ55" s="80" t="s">
        <v>622</v>
      </c>
      <c r="AK55" s="51" t="str">
        <f t="shared" si="5"/>
        <v>201-ALBANIA</v>
      </c>
      <c r="AM55" s="49" t="str">
        <f t="shared" si="8"/>
        <v>52-PRINCIPADO DEL VALLE DE ANDORRA</v>
      </c>
      <c r="AN55" s="68" t="s">
        <v>623</v>
      </c>
      <c r="AO55" s="69">
        <v>52</v>
      </c>
      <c r="AP55" s="70" t="s">
        <v>624</v>
      </c>
      <c r="AQ55" s="69" t="s">
        <v>625</v>
      </c>
      <c r="AR55" s="71">
        <v>39203</v>
      </c>
      <c r="AS55" s="51" t="str">
        <f t="shared" si="9"/>
        <v>233-ANDORRA</v>
      </c>
      <c r="CG55" s="57" t="str">
        <f t="shared" si="13"/>
        <v>332C-Transporte público de pasajeros</v>
      </c>
      <c r="CH55" s="85" t="s">
        <v>626</v>
      </c>
      <c r="CI55" s="85" t="s">
        <v>627</v>
      </c>
      <c r="CJ55" s="86">
        <v>0</v>
      </c>
      <c r="CL55" s="57" t="str">
        <f t="shared" si="14"/>
        <v>332B-Compra de bienes inmuebles</v>
      </c>
      <c r="CM55" s="93" t="s">
        <v>619</v>
      </c>
      <c r="CN55" s="94" t="s">
        <v>620</v>
      </c>
      <c r="CO55" s="97">
        <v>0</v>
      </c>
    </row>
    <row r="56" spans="7:93" ht="20.25" customHeight="1" x14ac:dyDescent="0.25">
      <c r="G56" s="57" t="str">
        <f>IF([1]ADMI!$J$21="HASTA 02-2024",TABLAS!CG56,TABLAS!CL56)</f>
        <v>332C-Transporte público de pasajeros</v>
      </c>
      <c r="H56" s="57" t="str">
        <f>IF([1]ADMI!$J$21="HASTA 02-2024",TABLAS!CH56,TABLAS!CM56)</f>
        <v>332C</v>
      </c>
      <c r="I56" s="57" t="str">
        <f>IF([1]ADMI!$J$21="HASTA 02-2024",TABLAS!CI56,TABLAS!CN56)</f>
        <v>Transporte público de pasajeros</v>
      </c>
      <c r="J56" s="57">
        <f>IF([1]ADMI!$J$21="HASTA 02-2024",TABLAS!CJ56,TABLAS!CO56)</f>
        <v>0</v>
      </c>
      <c r="P56" s="102"/>
      <c r="Q56" s="106"/>
      <c r="AI56" s="79" t="s">
        <v>628</v>
      </c>
      <c r="AJ56" s="80" t="s">
        <v>629</v>
      </c>
      <c r="AK56" s="51" t="str">
        <f t="shared" si="5"/>
        <v>202-ALEMANIA</v>
      </c>
      <c r="AM56" s="49" t="str">
        <f t="shared" si="8"/>
        <v>53-REINO DE SWAZILANDIA (Estado independiente)</v>
      </c>
      <c r="AN56" s="68" t="s">
        <v>630</v>
      </c>
      <c r="AO56" s="69">
        <v>53</v>
      </c>
      <c r="AP56" s="70" t="s">
        <v>631</v>
      </c>
      <c r="AQ56" s="69" t="s">
        <v>632</v>
      </c>
      <c r="AR56" s="71">
        <v>39203</v>
      </c>
      <c r="AS56" s="51" t="str">
        <f t="shared" si="9"/>
        <v>450-SWAZILANDIA</v>
      </c>
      <c r="CG56" s="57" t="str">
        <f t="shared" si="13"/>
        <v>332D-Pagos en el país por transporte de pasajeros o transporte internacional de carga, a compañías nacionales o extranjeras de aviación o marítimas</v>
      </c>
      <c r="CH56" s="85" t="s">
        <v>633</v>
      </c>
      <c r="CI56" s="85" t="s">
        <v>634</v>
      </c>
      <c r="CJ56" s="86">
        <v>0</v>
      </c>
      <c r="CL56" s="57" t="str">
        <f t="shared" si="14"/>
        <v>332C-Transporte público de pasajeros</v>
      </c>
      <c r="CM56" s="93" t="s">
        <v>626</v>
      </c>
      <c r="CN56" s="94" t="s">
        <v>627</v>
      </c>
      <c r="CO56" s="97">
        <v>0</v>
      </c>
    </row>
    <row r="57" spans="7:93" ht="20.25" customHeight="1" x14ac:dyDescent="0.25">
      <c r="G57" s="57" t="str">
        <f>IF([1]ADMI!$J$21="HASTA 02-2024",TABLAS!CG57,TABLAS!CL57)</f>
        <v>332D-Pagos en el país por transporte de pasajeros o transporte internacional de carga, a compañías nacionales o extranjeras de aviación o marítimas</v>
      </c>
      <c r="H57" s="57" t="str">
        <f>IF([1]ADMI!$J$21="HASTA 02-2024",TABLAS!CH57,TABLAS!CM57)</f>
        <v>332D</v>
      </c>
      <c r="I57" s="57" t="str">
        <f>IF([1]ADMI!$J$21="HASTA 02-2024",TABLAS!CI57,TABLAS!CN57)</f>
        <v>Pagos en el país por transporte de pasajeros o transporte internacional de carga, a compañías nacionales o extranjeras de aviación o marítimas</v>
      </c>
      <c r="J57" s="57">
        <f>IF([1]ADMI!$J$21="HASTA 02-2024",TABLAS!CJ57,TABLAS!CO57)</f>
        <v>0</v>
      </c>
      <c r="P57" s="102"/>
      <c r="Q57" s="106"/>
      <c r="AI57" s="79" t="s">
        <v>635</v>
      </c>
      <c r="AJ57" s="80" t="s">
        <v>636</v>
      </c>
      <c r="AK57" s="51" t="str">
        <f t="shared" si="5"/>
        <v>203-AUSTRIA</v>
      </c>
      <c r="AM57" s="49" t="str">
        <f t="shared" si="8"/>
        <v>54-REINO DE TONGA (Estado independiente)</v>
      </c>
      <c r="AN57" s="68" t="s">
        <v>637</v>
      </c>
      <c r="AO57" s="69">
        <v>54</v>
      </c>
      <c r="AP57" s="70" t="s">
        <v>638</v>
      </c>
      <c r="AQ57" s="69" t="s">
        <v>639</v>
      </c>
      <c r="AR57" s="71">
        <v>39203</v>
      </c>
      <c r="AS57" s="51" t="str">
        <f t="shared" si="9"/>
        <v>508-TONGA</v>
      </c>
      <c r="CG57" s="57" t="str">
        <f t="shared" si="13"/>
        <v>332E-Valores entregados por las cooperativas de transporte a sus socios</v>
      </c>
      <c r="CH57" s="85" t="s">
        <v>640</v>
      </c>
      <c r="CI57" s="85" t="s">
        <v>641</v>
      </c>
      <c r="CJ57" s="86">
        <v>0</v>
      </c>
      <c r="CL57" s="57" t="str">
        <f t="shared" si="14"/>
        <v>332D-Pagos en el país por transporte de pasajeros o transporte internacional de carga, a compañías nacionales o extranjeras de aviación o marítimas</v>
      </c>
      <c r="CM57" s="93" t="s">
        <v>633</v>
      </c>
      <c r="CN57" s="94" t="s">
        <v>634</v>
      </c>
      <c r="CO57" s="97">
        <v>0</v>
      </c>
    </row>
    <row r="58" spans="7:93" ht="20.25" customHeight="1" x14ac:dyDescent="0.25">
      <c r="G58" s="57" t="str">
        <f>IF([1]ADMI!$J$21="HASTA 02-2024",TABLAS!CG58,TABLAS!CL58)</f>
        <v>332E-Valores entregados por las cooperativas de transporte a sus socios</v>
      </c>
      <c r="H58" s="57" t="str">
        <f>IF([1]ADMI!$J$21="HASTA 02-2024",TABLAS!CH58,TABLAS!CM58)</f>
        <v>332E</v>
      </c>
      <c r="I58" s="57" t="str">
        <f>IF([1]ADMI!$J$21="HASTA 02-2024",TABLAS!CI58,TABLAS!CN58)</f>
        <v>Valores entregados por las cooperativas de transporte a sus socios</v>
      </c>
      <c r="J58" s="57">
        <f>IF([1]ADMI!$J$21="HASTA 02-2024",TABLAS!CJ58,TABLAS!CO58)</f>
        <v>0</v>
      </c>
      <c r="P58" s="102"/>
      <c r="Q58" s="106"/>
      <c r="AI58" s="79" t="s">
        <v>642</v>
      </c>
      <c r="AJ58" s="80" t="s">
        <v>643</v>
      </c>
      <c r="AK58" s="51" t="str">
        <f t="shared" si="5"/>
        <v>204-BELGICA</v>
      </c>
      <c r="AM58" s="49" t="str">
        <f t="shared" si="8"/>
        <v>55-REINO HACHEMITA DE JORDANIA</v>
      </c>
      <c r="AN58" s="68" t="s">
        <v>644</v>
      </c>
      <c r="AO58" s="69">
        <v>55</v>
      </c>
      <c r="AP58" s="70" t="s">
        <v>645</v>
      </c>
      <c r="AQ58" s="69" t="s">
        <v>646</v>
      </c>
      <c r="AR58" s="71">
        <v>39203</v>
      </c>
      <c r="AS58" s="51" t="str">
        <f t="shared" si="9"/>
        <v>315-JORDANIA</v>
      </c>
      <c r="CG58" s="57" t="str">
        <f t="shared" si="13"/>
        <v>332F-Compraventa de divisas distintas al dólar de los Estados Unidos de América</v>
      </c>
      <c r="CH58" s="85" t="s">
        <v>647</v>
      </c>
      <c r="CI58" s="85" t="s">
        <v>648</v>
      </c>
      <c r="CJ58" s="86">
        <v>0</v>
      </c>
      <c r="CL58" s="57" t="str">
        <f t="shared" si="14"/>
        <v>332E-Valores entregados por las cooperativas de transporte a sus socios</v>
      </c>
      <c r="CM58" s="93" t="s">
        <v>640</v>
      </c>
      <c r="CN58" s="94" t="s">
        <v>641</v>
      </c>
      <c r="CO58" s="97">
        <v>0</v>
      </c>
    </row>
    <row r="59" spans="7:93" ht="20.25" customHeight="1" x14ac:dyDescent="0.25">
      <c r="G59" s="57" t="str">
        <f>IF([1]ADMI!$J$21="HASTA 02-2024",TABLAS!CG59,TABLAS!CL59)</f>
        <v>332F-Compraventa de divisas distintas al dólar de los Estados Unidos de América</v>
      </c>
      <c r="H59" s="57" t="str">
        <f>IF([1]ADMI!$J$21="HASTA 02-2024",TABLAS!CH59,TABLAS!CM59)</f>
        <v>332F</v>
      </c>
      <c r="I59" s="57" t="str">
        <f>IF([1]ADMI!$J$21="HASTA 02-2024",TABLAS!CI59,TABLAS!CN59)</f>
        <v>Compraventa de divisas distintas al dólar de los Estados Unidos de América</v>
      </c>
      <c r="J59" s="57">
        <f>IF([1]ADMI!$J$21="HASTA 02-2024",TABLAS!CJ59,TABLAS!CO59)</f>
        <v>0</v>
      </c>
      <c r="AI59" s="79" t="s">
        <v>649</v>
      </c>
      <c r="AJ59" s="80" t="s">
        <v>650</v>
      </c>
      <c r="AK59" s="51" t="str">
        <f t="shared" si="5"/>
        <v>205-BULGARIA</v>
      </c>
      <c r="AM59" s="49" t="str">
        <f t="shared" si="8"/>
        <v>56-REPÚBLICA COOPERATIVA DE GUYANA (Estado independiente)</v>
      </c>
      <c r="AN59" s="68" t="s">
        <v>651</v>
      </c>
      <c r="AO59" s="69">
        <v>56</v>
      </c>
      <c r="AP59" s="70" t="s">
        <v>500</v>
      </c>
      <c r="AQ59" s="69" t="s">
        <v>501</v>
      </c>
      <c r="AR59" s="71">
        <v>39203</v>
      </c>
      <c r="AS59" s="51" t="str">
        <f t="shared" si="9"/>
        <v>132-GUYANA</v>
      </c>
      <c r="CG59" s="57" t="str">
        <f t="shared" si="13"/>
        <v xml:space="preserve">332G-Pagos con tarjeta de crédito </v>
      </c>
      <c r="CH59" s="85" t="s">
        <v>652</v>
      </c>
      <c r="CI59" s="85" t="s">
        <v>653</v>
      </c>
      <c r="CJ59" s="86">
        <v>0</v>
      </c>
      <c r="CL59" s="57" t="str">
        <f t="shared" si="14"/>
        <v>332F-Compraventa de divisas distintas al dólar de los Estados Unidos de América</v>
      </c>
      <c r="CM59" s="93" t="s">
        <v>647</v>
      </c>
      <c r="CN59" s="94" t="s">
        <v>648</v>
      </c>
      <c r="CO59" s="97">
        <v>0</v>
      </c>
    </row>
    <row r="60" spans="7:93" ht="20.25" customHeight="1" x14ac:dyDescent="0.25">
      <c r="G60" s="57" t="str">
        <f>IF([1]ADMI!$J$21="HASTA 02-2024",TABLAS!CG60,TABLAS!CL60)</f>
        <v xml:space="preserve">332G-Pagos con tarjeta de crédito </v>
      </c>
      <c r="H60" s="57" t="str">
        <f>IF([1]ADMI!$J$21="HASTA 02-2024",TABLAS!CH60,TABLAS!CM60)</f>
        <v>332G</v>
      </c>
      <c r="I60" s="57" t="str">
        <f>IF([1]ADMI!$J$21="HASTA 02-2024",TABLAS!CI60,TABLAS!CN60)</f>
        <v xml:space="preserve">Pagos con tarjeta de crédito </v>
      </c>
      <c r="J60" s="57">
        <f>IF([1]ADMI!$J$21="HASTA 02-2024",TABLAS!CJ60,TABLAS!CO60)</f>
        <v>0</v>
      </c>
      <c r="AI60" s="79" t="s">
        <v>654</v>
      </c>
      <c r="AJ60" s="80" t="s">
        <v>655</v>
      </c>
      <c r="AK60" s="51" t="str">
        <f t="shared" si="5"/>
        <v>207-ALBORAN Y PEREJIL</v>
      </c>
      <c r="AM60" s="49" t="str">
        <f t="shared" si="8"/>
        <v>57-REPÚBLICA DE ALBANIA</v>
      </c>
      <c r="AN60" s="68" t="s">
        <v>656</v>
      </c>
      <c r="AO60" s="69">
        <v>57</v>
      </c>
      <c r="AP60" s="70" t="s">
        <v>621</v>
      </c>
      <c r="AQ60" s="69" t="s">
        <v>622</v>
      </c>
      <c r="AR60" s="71">
        <v>39203</v>
      </c>
      <c r="AS60" s="51" t="str">
        <f t="shared" si="9"/>
        <v>201-ALBANIA</v>
      </c>
      <c r="CG60" s="57" t="str">
        <f t="shared" si="13"/>
        <v>332H-Pago al exterior tarjeta de crédito reportada por la Emisora de tarjeta de crédito, solo RECAP</v>
      </c>
      <c r="CH60" s="85" t="s">
        <v>657</v>
      </c>
      <c r="CI60" s="85" t="s">
        <v>658</v>
      </c>
      <c r="CJ60" s="86">
        <v>0</v>
      </c>
      <c r="CL60" s="57" t="str">
        <f t="shared" si="14"/>
        <v xml:space="preserve">332G-Pagos con tarjeta de crédito </v>
      </c>
      <c r="CM60" s="93" t="s">
        <v>652</v>
      </c>
      <c r="CN60" s="94" t="s">
        <v>653</v>
      </c>
      <c r="CO60" s="97">
        <v>0</v>
      </c>
    </row>
    <row r="61" spans="7:93" ht="20.25" customHeight="1" x14ac:dyDescent="0.25">
      <c r="G61" s="57" t="str">
        <f>IF([1]ADMI!$J$21="HASTA 02-2024",TABLAS!CG61,TABLAS!CL61)</f>
        <v>332H-Pago al exterior tarjeta de crédito reportada por la Emisora de tarjeta de crédito, solo recap</v>
      </c>
      <c r="H61" s="57" t="str">
        <f>IF([1]ADMI!$J$21="HASTA 02-2024",TABLAS!CH61,TABLAS!CM61)</f>
        <v>332H</v>
      </c>
      <c r="I61" s="57" t="str">
        <f>IF([1]ADMI!$J$21="HASTA 02-2024",TABLAS!CI61,TABLAS!CN61)</f>
        <v>Pago al exterior tarjeta de crédito reportada por la Emisora de tarjeta de crédito, solo recap</v>
      </c>
      <c r="J61" s="57">
        <f>IF([1]ADMI!$J$21="HASTA 02-2024",TABLAS!CJ61,TABLAS!CO61)</f>
        <v>0</v>
      </c>
      <c r="AI61" s="79" t="s">
        <v>659</v>
      </c>
      <c r="AJ61" s="80" t="s">
        <v>660</v>
      </c>
      <c r="AK61" s="51" t="str">
        <f t="shared" si="5"/>
        <v>208-DINAMARCA</v>
      </c>
      <c r="AM61" s="49" t="str">
        <f t="shared" si="8"/>
        <v>58-REPÚBLICA DE ANGOLA</v>
      </c>
      <c r="AN61" s="68" t="s">
        <v>661</v>
      </c>
      <c r="AO61" s="69">
        <v>58</v>
      </c>
      <c r="AP61" s="70" t="s">
        <v>662</v>
      </c>
      <c r="AQ61" s="69" t="s">
        <v>663</v>
      </c>
      <c r="AR61" s="71">
        <v>39203</v>
      </c>
      <c r="AS61" s="51" t="str">
        <f t="shared" si="9"/>
        <v>454-ANGOLA</v>
      </c>
      <c r="CG61" s="57" t="str">
        <f t="shared" si="13"/>
        <v>332I-Pago a través de convenio de debito (Clientes IFI`s)</v>
      </c>
      <c r="CH61" s="85" t="s">
        <v>664</v>
      </c>
      <c r="CI61" s="85" t="s">
        <v>665</v>
      </c>
      <c r="CJ61" s="86">
        <v>0</v>
      </c>
      <c r="CL61" s="57" t="str">
        <f t="shared" si="14"/>
        <v>332H-Pago al exterior tarjeta de crédito reportada por la Emisora de tarjeta de crédito, solo recap</v>
      </c>
      <c r="CM61" s="93" t="s">
        <v>657</v>
      </c>
      <c r="CN61" s="94" t="s">
        <v>666</v>
      </c>
      <c r="CO61" s="97">
        <v>0</v>
      </c>
    </row>
    <row r="62" spans="7:93" ht="20.25" customHeight="1" x14ac:dyDescent="0.25">
      <c r="G62" s="57" t="str">
        <f>IF([1]ADMI!$J$21="HASTA 02-2024",TABLAS!CG62,TABLAS!CL62)</f>
        <v>332I-Pago a través de convenio de debito (Clientes IFI`s)</v>
      </c>
      <c r="H62" s="57" t="str">
        <f>IF([1]ADMI!$J$21="HASTA 02-2024",TABLAS!CH62,TABLAS!CM62)</f>
        <v>332I</v>
      </c>
      <c r="I62" s="57" t="str">
        <f>IF([1]ADMI!$J$21="HASTA 02-2024",TABLAS!CI62,TABLAS!CN62)</f>
        <v>Pago a través de convenio de debito (Clientes IFI`s)</v>
      </c>
      <c r="J62" s="57">
        <f>IF([1]ADMI!$J$21="HASTA 02-2024",TABLAS!CJ62,TABLAS!CO62)</f>
        <v>0</v>
      </c>
      <c r="AI62" s="79" t="s">
        <v>667</v>
      </c>
      <c r="AJ62" s="80">
        <v>207</v>
      </c>
      <c r="AK62" s="51" t="str">
        <f t="shared" si="5"/>
        <v>207-ESPAÑA</v>
      </c>
      <c r="AM62" s="49" t="str">
        <f t="shared" si="8"/>
        <v>59-REPÚBLICA DE CABO VERDE (Estado independiente)</v>
      </c>
      <c r="AN62" s="68" t="s">
        <v>668</v>
      </c>
      <c r="AO62" s="69">
        <v>59</v>
      </c>
      <c r="AP62" s="70" t="s">
        <v>669</v>
      </c>
      <c r="AQ62" s="69" t="s">
        <v>670</v>
      </c>
      <c r="AR62" s="71">
        <v>39203</v>
      </c>
      <c r="AS62" s="51" t="str">
        <f t="shared" si="9"/>
        <v>456-CABO VERDE</v>
      </c>
      <c r="CG62" s="57" t="str">
        <f t="shared" si="13"/>
        <v>333-Ganancia en la enajenación de derechos representativos de capital u otros derechos que permitan la exploración, explotación, concesión o similares de sociedades, que se coticen en bolsa de valores del Ecuador</v>
      </c>
      <c r="CH62" s="85">
        <v>333</v>
      </c>
      <c r="CI62" s="85" t="s">
        <v>671</v>
      </c>
      <c r="CJ62" s="86">
        <v>10</v>
      </c>
      <c r="CL62" s="57" t="str">
        <f t="shared" si="14"/>
        <v>332I-Pago a través de convenio de debito (Clientes IFI`s)</v>
      </c>
      <c r="CM62" s="93" t="s">
        <v>664</v>
      </c>
      <c r="CN62" s="94" t="s">
        <v>665</v>
      </c>
      <c r="CO62" s="97">
        <v>0</v>
      </c>
    </row>
    <row r="63" spans="7:93" ht="20.25" customHeight="1" x14ac:dyDescent="0.25">
      <c r="G63" s="57" t="str">
        <f>IF([1]ADMI!$J$21="HASTA 02-2024",TABLAS!CG63,TABLAS!CL63)</f>
        <v>333-Ganancia en la enajenación de derechos representativos de capital u otros derechos que permitan la exploración, explotación, concesión o similares de sociedades, que se coticen en bolsa de valores del Ecuador</v>
      </c>
      <c r="H63" s="57">
        <f>IF([1]ADMI!$J$21="HASTA 02-2024",TABLAS!CH63,TABLAS!CM63)</f>
        <v>333</v>
      </c>
      <c r="I63" s="57" t="str">
        <f>IF([1]ADMI!$J$21="HASTA 02-2024",TABLAS!CI63,TABLAS!CN63)</f>
        <v>Ganancia en la enajenación de derechos representativos de capital u otros derechos que permitan la exploración, explotación, concesión o similares de sociedades, que se coticen en bolsa de valores del Ecuador</v>
      </c>
      <c r="J63" s="57">
        <f>IF([1]ADMI!$J$21="HASTA 02-2024",TABLAS!CJ63,TABLAS!CO63)</f>
        <v>10</v>
      </c>
      <c r="AI63" s="79" t="s">
        <v>672</v>
      </c>
      <c r="AJ63" s="80" t="s">
        <v>673</v>
      </c>
      <c r="AK63" s="51" t="str">
        <f t="shared" si="5"/>
        <v>211-FRANCIA</v>
      </c>
      <c r="AM63" s="49" t="str">
        <f t="shared" si="8"/>
        <v>60-REPÚBLICA DE CHIPRE</v>
      </c>
      <c r="AN63" s="68" t="s">
        <v>674</v>
      </c>
      <c r="AO63" s="69">
        <v>60</v>
      </c>
      <c r="AP63" s="70" t="s">
        <v>675</v>
      </c>
      <c r="AQ63" s="69" t="s">
        <v>676</v>
      </c>
      <c r="AR63" s="71">
        <v>39203</v>
      </c>
      <c r="AS63" s="51" t="str">
        <f t="shared" si="9"/>
        <v>332-CHIPRE</v>
      </c>
      <c r="CG63" s="57" t="str">
        <f t="shared" si="13"/>
        <v>334-Contraprestación producida por la enajenación de derechos representativos de capital u otros derechos que permitan la exploración, explotación, concesión o similares de sociedades, no cotizados en bolsa de valores del Ecuador</v>
      </c>
      <c r="CH63" s="85">
        <v>334</v>
      </c>
      <c r="CI63" s="85" t="s">
        <v>677</v>
      </c>
      <c r="CJ63" s="86">
        <v>1</v>
      </c>
      <c r="CL63" s="57" t="str">
        <f t="shared" si="14"/>
        <v>333-Ganancia en la enajenación de derechos representativos de capital u otros derechos que permitan la exploración, explotación, concesión o similares de sociedades, que se coticen en bolsa de valores del Ecuador</v>
      </c>
      <c r="CM63" s="93">
        <v>333</v>
      </c>
      <c r="CN63" s="94" t="s">
        <v>671</v>
      </c>
      <c r="CO63" s="97">
        <v>10</v>
      </c>
    </row>
    <row r="64" spans="7:93" ht="20.25" customHeight="1" x14ac:dyDescent="0.25">
      <c r="G64" s="57" t="str">
        <f>IF([1]ADMI!$J$21="HASTA 02-2024",TABLAS!CG64,TABLAS!CL64)</f>
        <v>334-Contraprestación producida por la enajenación de derechos representativos de capital u otros derechos que permitan la exploración, explotación, concesión o similares de sociedades, no cotizados en bolsa de valores del Ecuador</v>
      </c>
      <c r="H64" s="57">
        <f>IF([1]ADMI!$J$21="HASTA 02-2024",TABLAS!CH64,TABLAS!CM64)</f>
        <v>334</v>
      </c>
      <c r="I64" s="57" t="str">
        <f>IF([1]ADMI!$J$21="HASTA 02-2024",TABLAS!CI64,TABLAS!CN64)</f>
        <v>Contraprestación producida por la enajenación de derechos representativos de capital u otros derechos que permitan la exploración, explotación, concesión o similares de sociedades, no cotizados en bolsa de valores del Ecuador</v>
      </c>
      <c r="J64" s="57">
        <f>IF([1]ADMI!$J$21="HASTA 02-2024",TABLAS!CJ64,TABLAS!CO64)</f>
        <v>1</v>
      </c>
      <c r="AI64" s="79" t="s">
        <v>678</v>
      </c>
      <c r="AJ64" s="80" t="s">
        <v>679</v>
      </c>
      <c r="AK64" s="51" t="str">
        <f t="shared" si="5"/>
        <v>212-FINLANDIA</v>
      </c>
      <c r="AM64" s="49" t="str">
        <f t="shared" si="8"/>
        <v>61-REPÚBLICA DE DJIBOUTI (Estado independiente)</v>
      </c>
      <c r="AN64" s="68" t="s">
        <v>680</v>
      </c>
      <c r="AO64" s="69">
        <v>61</v>
      </c>
      <c r="AP64" s="70" t="s">
        <v>681</v>
      </c>
      <c r="AQ64" s="69" t="s">
        <v>682</v>
      </c>
      <c r="AR64" s="71">
        <v>39203</v>
      </c>
      <c r="AS64" s="51" t="str">
        <f t="shared" si="9"/>
        <v>459-DJIBOUTI</v>
      </c>
      <c r="CG64" s="57" t="str">
        <f t="shared" si="13"/>
        <v>335-Loterías, rifas, apuestas y similares</v>
      </c>
      <c r="CH64" s="85">
        <v>335</v>
      </c>
      <c r="CI64" s="85" t="s">
        <v>683</v>
      </c>
      <c r="CJ64" s="86">
        <v>15</v>
      </c>
      <c r="CL64" s="57" t="str">
        <f t="shared" si="14"/>
        <v>334-Contraprestación producida por la enajenación de derechos representativos de capital u otros derechos que permitan la exploración, explotación, concesión o similares de sociedades, no cotizados en bolsa de valores del Ecuador</v>
      </c>
      <c r="CM64" s="93">
        <v>334</v>
      </c>
      <c r="CN64" s="94" t="s">
        <v>677</v>
      </c>
      <c r="CO64" s="97">
        <v>1</v>
      </c>
    </row>
    <row r="65" spans="7:93" ht="20.25" customHeight="1" x14ac:dyDescent="0.25">
      <c r="G65" s="57" t="str">
        <f>IF([1]ADMI!$J$21="HASTA 02-2024",TABLAS!CG65,TABLAS!CL65)</f>
        <v xml:space="preserve">335-Loterías, rifas, pronósticos deportivos, apuestas y similares </v>
      </c>
      <c r="H65" s="57">
        <f>IF([1]ADMI!$J$21="HASTA 02-2024",TABLAS!CH65,TABLAS!CM65)</f>
        <v>335</v>
      </c>
      <c r="I65" s="57" t="str">
        <f>IF([1]ADMI!$J$21="HASTA 02-2024",TABLAS!CI65,TABLAS!CN65)</f>
        <v xml:space="preserve">Loterías, rifas, pronósticos deportivos, apuestas y similares </v>
      </c>
      <c r="J65" s="57">
        <f>IF([1]ADMI!$J$21="HASTA 02-2024",TABLAS!CJ65,TABLAS!CO65)</f>
        <v>15</v>
      </c>
      <c r="AI65" s="79" t="s">
        <v>684</v>
      </c>
      <c r="AJ65" s="80" t="s">
        <v>685</v>
      </c>
      <c r="AK65" s="51" t="str">
        <f t="shared" si="5"/>
        <v>213-REINO UNIDO</v>
      </c>
      <c r="AM65" s="49" t="str">
        <f t="shared" si="8"/>
        <v>62-REPÚBLICA DE LAS ISLAS MARSHALL (Estado independiente)</v>
      </c>
      <c r="AN65" s="68" t="s">
        <v>686</v>
      </c>
      <c r="AO65" s="69">
        <v>62</v>
      </c>
      <c r="AP65" s="70" t="s">
        <v>687</v>
      </c>
      <c r="AQ65" s="69" t="s">
        <v>688</v>
      </c>
      <c r="AR65" s="71">
        <v>39203</v>
      </c>
      <c r="AS65" s="51" t="str">
        <f t="shared" si="9"/>
        <v>511-MARSHALL ISLAS</v>
      </c>
      <c r="CG65" s="57" t="str">
        <f t="shared" si="13"/>
        <v>336-Venta de combustibles a comercializadoras</v>
      </c>
      <c r="CH65" s="85">
        <v>336</v>
      </c>
      <c r="CI65" s="85" t="s">
        <v>689</v>
      </c>
      <c r="CJ65" s="86" t="s">
        <v>690</v>
      </c>
      <c r="CL65" s="57" t="str">
        <f t="shared" si="14"/>
        <v xml:space="preserve">335-Loterías, rifas, pronósticos deportivos, apuestas y similares </v>
      </c>
      <c r="CM65" s="93">
        <v>335</v>
      </c>
      <c r="CN65" s="94" t="s">
        <v>691</v>
      </c>
      <c r="CO65" s="97">
        <v>15</v>
      </c>
    </row>
    <row r="66" spans="7:93" ht="20.25" customHeight="1" x14ac:dyDescent="0.25">
      <c r="G66" s="57" t="str">
        <f>IF([1]ADMI!$J$21="HASTA 02-2024",TABLAS!CG66,TABLAS!CL66)</f>
        <v>336-Venta de combustibles a comercializadoras</v>
      </c>
      <c r="H66" s="57">
        <f>IF([1]ADMI!$J$21="HASTA 02-2024",TABLAS!CH66,TABLAS!CM66)</f>
        <v>336</v>
      </c>
      <c r="I66" s="57" t="str">
        <f>IF([1]ADMI!$J$21="HASTA 02-2024",TABLAS!CI66,TABLAS!CN66)</f>
        <v>Venta de combustibles a comercializadoras</v>
      </c>
      <c r="J66" s="57" t="str">
        <f>IF([1]ADMI!$J$21="HASTA 02-2024",TABLAS!CJ66,TABLAS!CO66)</f>
        <v>2/mil</v>
      </c>
      <c r="AI66" s="79" t="s">
        <v>692</v>
      </c>
      <c r="AJ66" s="80" t="s">
        <v>693</v>
      </c>
      <c r="AK66" s="51" t="str">
        <f t="shared" si="5"/>
        <v>214-GRECIA</v>
      </c>
      <c r="AM66" s="49" t="str">
        <f t="shared" si="8"/>
        <v>63-REPÚBLICA DE LIBERIA (Estado independiente)</v>
      </c>
      <c r="AN66" s="68" t="s">
        <v>694</v>
      </c>
      <c r="AO66" s="69">
        <v>63</v>
      </c>
      <c r="AP66" s="70" t="s">
        <v>695</v>
      </c>
      <c r="AQ66" s="69" t="s">
        <v>696</v>
      </c>
      <c r="AR66" s="71">
        <v>39203</v>
      </c>
      <c r="AS66" s="51" t="str">
        <f t="shared" si="9"/>
        <v>410-LIBERIA</v>
      </c>
      <c r="CG66" s="57" t="str">
        <f t="shared" si="13"/>
        <v>337-Venta de combustibles a distribuidores</v>
      </c>
      <c r="CH66" s="85">
        <v>337</v>
      </c>
      <c r="CI66" s="85" t="s">
        <v>697</v>
      </c>
      <c r="CJ66" s="86" t="s">
        <v>698</v>
      </c>
      <c r="CL66" s="57" t="str">
        <f t="shared" si="14"/>
        <v>336-Venta de combustibles a comercializadoras</v>
      </c>
      <c r="CM66" s="93">
        <v>336</v>
      </c>
      <c r="CN66" s="94" t="s">
        <v>689</v>
      </c>
      <c r="CO66" s="97" t="s">
        <v>690</v>
      </c>
    </row>
    <row r="67" spans="7:93" ht="20.25" customHeight="1" x14ac:dyDescent="0.25">
      <c r="G67" s="57" t="str">
        <f>IF([1]ADMI!$J$21="HASTA 02-2024",TABLAS!CG67,TABLAS!CL67)</f>
        <v>337-Venta de combustibles a distribuidores</v>
      </c>
      <c r="H67" s="57">
        <f>IF([1]ADMI!$J$21="HASTA 02-2024",TABLAS!CH67,TABLAS!CM67)</f>
        <v>337</v>
      </c>
      <c r="I67" s="57" t="str">
        <f>IF([1]ADMI!$J$21="HASTA 02-2024",TABLAS!CI67,TABLAS!CN67)</f>
        <v>Venta de combustibles a distribuidores</v>
      </c>
      <c r="J67" s="57" t="str">
        <f>IF([1]ADMI!$J$21="HASTA 02-2024",TABLAS!CJ67,TABLAS!CO67)</f>
        <v>3/mil</v>
      </c>
      <c r="AI67" s="79" t="s">
        <v>237</v>
      </c>
      <c r="AJ67" s="80" t="s">
        <v>238</v>
      </c>
      <c r="AK67" s="51" t="str">
        <f t="shared" ref="AK67:AK130" si="15">CONCATENATE(AJ67&amp;"-"&amp;AI67)</f>
        <v>215-PAISES BAJOS (HOLANDA)</v>
      </c>
      <c r="AM67" s="49" t="str">
        <f t="shared" si="8"/>
        <v>64-REPÚBLICA DE MALDIVAS (Estado independiente)</v>
      </c>
      <c r="AN67" s="68" t="s">
        <v>699</v>
      </c>
      <c r="AO67" s="69">
        <v>64</v>
      </c>
      <c r="AP67" s="70" t="s">
        <v>700</v>
      </c>
      <c r="AQ67" s="69" t="s">
        <v>701</v>
      </c>
      <c r="AR67" s="71">
        <v>39203</v>
      </c>
      <c r="AS67" s="51" t="str">
        <f t="shared" si="9"/>
        <v>335-MALDIVAS</v>
      </c>
      <c r="CG67" s="57" t="str">
        <f t="shared" si="13"/>
        <v>338-Producción y venta local de banano producido o no por el mismo sujeto pasivo</v>
      </c>
      <c r="CH67" s="85">
        <v>338</v>
      </c>
      <c r="CI67" s="85" t="s">
        <v>702</v>
      </c>
      <c r="CJ67" s="126">
        <v>44593</v>
      </c>
      <c r="CL67" s="57" t="str">
        <f t="shared" si="14"/>
        <v>337-Venta de combustibles a distribuidores</v>
      </c>
      <c r="CM67" s="93">
        <v>337</v>
      </c>
      <c r="CN67" s="94" t="s">
        <v>697</v>
      </c>
      <c r="CO67" s="97" t="s">
        <v>698</v>
      </c>
    </row>
    <row r="68" spans="7:93" ht="20.25" customHeight="1" x14ac:dyDescent="0.25">
      <c r="G68" s="57" t="str">
        <f>IF([1]ADMI!$J$21="HASTA 02-2024",TABLAS!CG68,TABLAS!CL68)</f>
        <v>338-Producción y venta local de banano producido o no por el mismo sujeto pasivo</v>
      </c>
      <c r="H68" s="57">
        <f>IF([1]ADMI!$J$21="HASTA 02-2024",TABLAS!CH68,TABLAS!CM68)</f>
        <v>338</v>
      </c>
      <c r="I68" s="57" t="str">
        <f>IF([1]ADMI!$J$21="HASTA 02-2024",TABLAS!CI68,TABLAS!CN68)</f>
        <v>Producción y venta local de banano producido o no por el mismo sujeto pasivo</v>
      </c>
      <c r="J68" s="57" t="str">
        <f>IF([1]ADMI!$J$21="HASTA 02-2024",TABLAS!CJ68,TABLAS!CO68)</f>
        <v>1 a 2</v>
      </c>
      <c r="AI68" s="79" t="s">
        <v>703</v>
      </c>
      <c r="AJ68" s="80" t="s">
        <v>704</v>
      </c>
      <c r="AK68" s="51" t="str">
        <f t="shared" si="15"/>
        <v>216-HUNGRIA</v>
      </c>
      <c r="AM68" s="49" t="str">
        <f t="shared" ref="AM68:AM89" si="16">+AO68&amp;"-"&amp;AN68</f>
        <v>65-REPÚBLICA DE MALTA (Estado independiente)</v>
      </c>
      <c r="AN68" s="68" t="s">
        <v>705</v>
      </c>
      <c r="AO68" s="69">
        <v>65</v>
      </c>
      <c r="AP68" s="70" t="s">
        <v>706</v>
      </c>
      <c r="AQ68" s="69" t="s">
        <v>707</v>
      </c>
      <c r="AR68" s="71">
        <v>39203</v>
      </c>
      <c r="AS68" s="51" t="str">
        <f t="shared" ref="AS68:AS89" si="17">+AQ68&amp;"-"&amp;AP68</f>
        <v>221-MALTA</v>
      </c>
      <c r="CG68" s="57" t="str">
        <f t="shared" si="13"/>
        <v>340-Impuesto único a la exportación de banano</v>
      </c>
      <c r="CH68" s="85">
        <v>340</v>
      </c>
      <c r="CI68" s="85" t="s">
        <v>708</v>
      </c>
      <c r="CJ68" s="86">
        <v>3</v>
      </c>
      <c r="CL68" s="57" t="str">
        <f t="shared" si="14"/>
        <v>338-Producción y venta local de banano producido o no por el mismo sujeto pasivo</v>
      </c>
      <c r="CM68" s="93">
        <v>338</v>
      </c>
      <c r="CN68" s="94" t="s">
        <v>702</v>
      </c>
      <c r="CO68" s="97" t="s">
        <v>709</v>
      </c>
    </row>
    <row r="69" spans="7:93" ht="20.25" customHeight="1" x14ac:dyDescent="0.25">
      <c r="G69" s="57" t="str">
        <f>IF([1]ADMI!$J$21="HASTA 02-2024",TABLAS!CG69,TABLAS!CL69)</f>
        <v>340-Impuesto único a la exportación de banano</v>
      </c>
      <c r="H69" s="57">
        <f>IF([1]ADMI!$J$21="HASTA 02-2024",TABLAS!CH69,TABLAS!CM69)</f>
        <v>340</v>
      </c>
      <c r="I69" s="57" t="str">
        <f>IF([1]ADMI!$J$21="HASTA 02-2024",TABLAS!CI69,TABLAS!CN69)</f>
        <v>Impuesto único a la exportación de banano</v>
      </c>
      <c r="J69" s="57">
        <f>IF([1]ADMI!$J$21="HASTA 02-2024",TABLAS!CJ69,TABLAS!CO69)</f>
        <v>3</v>
      </c>
      <c r="AI69" s="79" t="s">
        <v>710</v>
      </c>
      <c r="AJ69" s="80" t="s">
        <v>711</v>
      </c>
      <c r="AK69" s="51" t="str">
        <f t="shared" si="15"/>
        <v>217-IRLANDA</v>
      </c>
      <c r="AM69" s="49" t="str">
        <f t="shared" si="16"/>
        <v>66-REPÚBLICA DE MAURICIO</v>
      </c>
      <c r="AN69" s="68" t="s">
        <v>712</v>
      </c>
      <c r="AO69" s="69">
        <v>66</v>
      </c>
      <c r="AP69" s="70" t="s">
        <v>713</v>
      </c>
      <c r="AQ69" s="69" t="s">
        <v>714</v>
      </c>
      <c r="AR69" s="71">
        <v>39203</v>
      </c>
      <c r="AS69" s="51" t="str">
        <f t="shared" si="17"/>
        <v>441-MAURICIO</v>
      </c>
      <c r="CG69" s="57" t="str">
        <f t="shared" si="13"/>
        <v>343-Otras retenciones aplicables el 1% (incluye régimen RIMPE - Emprendedores, para este caso aplica con cualquier forma de pago inclusive los pagos que deban realizar las tarjetas de crédito/débito)</v>
      </c>
      <c r="CH69" s="85">
        <v>343</v>
      </c>
      <c r="CI69" s="124" t="s">
        <v>715</v>
      </c>
      <c r="CJ69" s="125">
        <v>1</v>
      </c>
      <c r="CL69" s="57" t="str">
        <f t="shared" si="14"/>
        <v>340-Impuesto único a la exportación de banano</v>
      </c>
      <c r="CM69" s="93">
        <v>340</v>
      </c>
      <c r="CN69" s="94" t="s">
        <v>708</v>
      </c>
      <c r="CO69" s="97">
        <v>3</v>
      </c>
    </row>
    <row r="70" spans="7:93" ht="20.25" customHeight="1" x14ac:dyDescent="0.25">
      <c r="G70" s="57" t="str">
        <f>IF([1]ADMI!$J$21="HASTA 02-2024",TABLAS!CG70,TABLAS!CL70)</f>
        <v>343-Otras retenciones aplicables el 1% (incluye régimen RIMPE - Emprendedores, para este caso aplica con cualquier forma de pago inclusive los pagos que deban realizar las tarjetas de crédito/débito)</v>
      </c>
      <c r="H70" s="57">
        <f>IF([1]ADMI!$J$21="HASTA 02-2024",TABLAS!CH70,TABLAS!CM70)</f>
        <v>343</v>
      </c>
      <c r="I70" s="57" t="str">
        <f>IF([1]ADMI!$J$21="HASTA 02-2024",TABLAS!CI70,TABLAS!CN70)</f>
        <v>Otras retenciones aplicables el 1% (incluye régimen RIMPE - Emprendedores, para este caso aplica con cualquier forma de pago inclusive los pagos que deban realizar las tarjetas de crédito/débito)</v>
      </c>
      <c r="J70" s="57">
        <f>IF([1]ADMI!$J$21="HASTA 02-2024",TABLAS!CJ70,TABLAS!CO70)</f>
        <v>1</v>
      </c>
      <c r="AI70" s="79" t="s">
        <v>716</v>
      </c>
      <c r="AJ70" s="80" t="s">
        <v>717</v>
      </c>
      <c r="AK70" s="51" t="str">
        <f t="shared" si="15"/>
        <v>218-ISLANDIA</v>
      </c>
      <c r="AM70" s="49" t="str">
        <f t="shared" si="16"/>
        <v>67-REPÚBLICA DE NAURU (Estado independiente)</v>
      </c>
      <c r="AN70" s="68" t="s">
        <v>718</v>
      </c>
      <c r="AO70" s="69">
        <v>67</v>
      </c>
      <c r="AP70" s="70" t="s">
        <v>719</v>
      </c>
      <c r="AQ70" s="69" t="s">
        <v>720</v>
      </c>
      <c r="AR70" s="71">
        <v>39203</v>
      </c>
      <c r="AS70" s="51" t="str">
        <f t="shared" si="17"/>
        <v>513-NAURU</v>
      </c>
      <c r="CG70" s="57" t="str">
        <f t="shared" si="13"/>
        <v>343A-Energía eléctrica</v>
      </c>
      <c r="CH70" s="85" t="s">
        <v>721</v>
      </c>
      <c r="CI70" s="85" t="s">
        <v>722</v>
      </c>
      <c r="CJ70" s="86">
        <v>1</v>
      </c>
      <c r="CL70" s="57" t="str">
        <f t="shared" si="14"/>
        <v>343-Otras retenciones aplicables el 1% (incluye régimen RIMPE - Emprendedores, para este caso aplica con cualquier forma de pago inclusive los pagos que deban realizar las tarjetas de crédito/débito)</v>
      </c>
      <c r="CM70" s="127">
        <v>343</v>
      </c>
      <c r="CN70" s="128" t="s">
        <v>715</v>
      </c>
      <c r="CO70" s="129">
        <v>1</v>
      </c>
    </row>
    <row r="71" spans="7:93" ht="20.25" customHeight="1" x14ac:dyDescent="0.25">
      <c r="G71" s="57" t="str">
        <f>IF([1]ADMI!$J$21="HASTA 02-2024",TABLAS!CG71,TABLAS!CL71)</f>
        <v>343A-Energía eléctrica</v>
      </c>
      <c r="H71" s="57" t="str">
        <f>IF([1]ADMI!$J$21="HASTA 02-2024",TABLAS!CH71,TABLAS!CM71)</f>
        <v>343A</v>
      </c>
      <c r="I71" s="57" t="str">
        <f>IF([1]ADMI!$J$21="HASTA 02-2024",TABLAS!CI71,TABLAS!CN71)</f>
        <v>Energía eléctrica</v>
      </c>
      <c r="J71" s="57">
        <f>IF([1]ADMI!$J$21="HASTA 02-2024",TABLAS!CJ71,TABLAS!CO71)</f>
        <v>1</v>
      </c>
      <c r="AI71" s="79" t="s">
        <v>268</v>
      </c>
      <c r="AJ71" s="80" t="s">
        <v>269</v>
      </c>
      <c r="AK71" s="51" t="str">
        <f t="shared" si="15"/>
        <v>219-ITALIA</v>
      </c>
      <c r="AM71" s="49" t="str">
        <f t="shared" si="16"/>
        <v>68-REPÚBLICA DE PANAMÁ (Estado independiente)</v>
      </c>
      <c r="AN71" s="68" t="s">
        <v>723</v>
      </c>
      <c r="AO71" s="69">
        <v>68</v>
      </c>
      <c r="AP71" s="70" t="s">
        <v>386</v>
      </c>
      <c r="AQ71" s="69" t="s">
        <v>387</v>
      </c>
      <c r="AR71" s="71">
        <v>39203</v>
      </c>
      <c r="AS71" s="51" t="str">
        <f t="shared" si="17"/>
        <v>118-PANAMA</v>
      </c>
      <c r="CG71" s="57" t="str">
        <f t="shared" si="13"/>
        <v>343B-Actividades de construcción de obra material inmueble, urbanización, lotización o actividades similares</v>
      </c>
      <c r="CH71" s="85" t="s">
        <v>724</v>
      </c>
      <c r="CI71" s="85" t="s">
        <v>725</v>
      </c>
      <c r="CJ71" s="86">
        <v>1.7500000000000002E-2</v>
      </c>
      <c r="CL71" s="57" t="str">
        <f t="shared" si="14"/>
        <v>343A-Energía eléctrica</v>
      </c>
      <c r="CM71" s="93" t="s">
        <v>721</v>
      </c>
      <c r="CN71" s="94" t="s">
        <v>722</v>
      </c>
      <c r="CO71" s="97">
        <v>1</v>
      </c>
    </row>
    <row r="72" spans="7:93" ht="20.25" customHeight="1" x14ac:dyDescent="0.25">
      <c r="G72" s="57" t="str">
        <f>IF([1]ADMI!$J$21="HASTA 02-2024",TABLAS!CG72,TABLAS!CL72)</f>
        <v>343B-Actividades de construcción de obra material inmueble, urbanización, lotización o actividades similares</v>
      </c>
      <c r="H72" s="57" t="str">
        <f>IF([1]ADMI!$J$21="HASTA 02-2024",TABLAS!CH72,TABLAS!CM72)</f>
        <v>343B</v>
      </c>
      <c r="I72" s="57" t="str">
        <f>IF([1]ADMI!$J$21="HASTA 02-2024",TABLAS!CI72,TABLAS!CN72)</f>
        <v>Actividades de construcción de obra material inmueble, urbanización, lotización o actividades similares</v>
      </c>
      <c r="J72" s="57">
        <f>IF([1]ADMI!$J$21="HASTA 02-2024",TABLAS!CJ72,TABLAS!CO72)</f>
        <v>1.75</v>
      </c>
      <c r="AI72" s="79" t="s">
        <v>389</v>
      </c>
      <c r="AJ72" s="80" t="s">
        <v>390</v>
      </c>
      <c r="AK72" s="51" t="str">
        <f t="shared" si="15"/>
        <v>220-LUXEMBURGO</v>
      </c>
      <c r="AM72" s="49" t="str">
        <f t="shared" si="16"/>
        <v>69-REPÚBLICA DE SEYCHELLES (Estado independiente)</v>
      </c>
      <c r="AN72" s="68" t="s">
        <v>726</v>
      </c>
      <c r="AO72" s="69">
        <v>69</v>
      </c>
      <c r="AP72" s="70" t="s">
        <v>727</v>
      </c>
      <c r="AQ72" s="69" t="s">
        <v>728</v>
      </c>
      <c r="AR72" s="71">
        <v>39203</v>
      </c>
      <c r="AS72" s="51" t="str">
        <f t="shared" si="17"/>
        <v>446-SEYCHELLES</v>
      </c>
      <c r="CG72" s="57" t="str">
        <f t="shared" si="13"/>
        <v>343C-Impuesto Redimible a las botellas plásticas - IRBP</v>
      </c>
      <c r="CH72" s="85" t="s">
        <v>729</v>
      </c>
      <c r="CI72" s="85" t="s">
        <v>730</v>
      </c>
      <c r="CJ72" s="86">
        <v>1</v>
      </c>
      <c r="CL72" s="57" t="str">
        <f t="shared" si="14"/>
        <v>343B-Actividades de construcción de obra material inmueble, urbanización, lotización o actividades similares</v>
      </c>
      <c r="CM72" s="93" t="s">
        <v>724</v>
      </c>
      <c r="CN72" s="94" t="s">
        <v>725</v>
      </c>
      <c r="CO72" s="97">
        <v>1.75</v>
      </c>
    </row>
    <row r="73" spans="7:93" ht="20.25" customHeight="1" x14ac:dyDescent="0.25">
      <c r="G73" s="57" t="str">
        <f>IF([1]ADMI!$J$21="HASTA 02-2024",TABLAS!CG73,TABLAS!CL73)</f>
        <v>343C-Recepción de botellas plásticas no retornables de PET</v>
      </c>
      <c r="H73" s="57" t="str">
        <f>IF([1]ADMI!$J$21="HASTA 02-2024",TABLAS!CH73,TABLAS!CM73)</f>
        <v>343C</v>
      </c>
      <c r="I73" s="57" t="str">
        <f>IF([1]ADMI!$J$21="HASTA 02-2024",TABLAS!CI73,TABLAS!CN73)</f>
        <v>Recepción de botellas plásticas no retornables de PET</v>
      </c>
      <c r="J73" s="57">
        <f>IF([1]ADMI!$J$21="HASTA 02-2024",TABLAS!CJ73,TABLAS!CO73)</f>
        <v>2</v>
      </c>
      <c r="AI73" s="79" t="s">
        <v>706</v>
      </c>
      <c r="AJ73" s="80" t="s">
        <v>707</v>
      </c>
      <c r="AK73" s="51" t="str">
        <f t="shared" si="15"/>
        <v>221-MALTA</v>
      </c>
      <c r="AM73" s="49" t="str">
        <f t="shared" si="16"/>
        <v>70-REPÚBLICA DE TRINIDAD Y TOBAGO</v>
      </c>
      <c r="AN73" s="68" t="s">
        <v>731</v>
      </c>
      <c r="AO73" s="69">
        <v>70</v>
      </c>
      <c r="AP73" s="70" t="s">
        <v>439</v>
      </c>
      <c r="AQ73" s="69" t="s">
        <v>440</v>
      </c>
      <c r="AR73" s="71">
        <v>39203</v>
      </c>
      <c r="AS73" s="51" t="str">
        <f t="shared" si="17"/>
        <v>124-TRINIDAD Y TOBAGO</v>
      </c>
      <c r="CG73" s="57" t="str">
        <f t="shared" si="13"/>
        <v>3440-Otras retenciones aplicables el 2,75%</v>
      </c>
      <c r="CH73" s="85">
        <v>3440</v>
      </c>
      <c r="CI73" s="85" t="s">
        <v>732</v>
      </c>
      <c r="CJ73" s="86">
        <v>2.75</v>
      </c>
      <c r="CL73" s="57" t="str">
        <f t="shared" si="14"/>
        <v>343C-Recepción de botellas plásticas no retornables de PET</v>
      </c>
      <c r="CM73" s="93" t="s">
        <v>729</v>
      </c>
      <c r="CN73" s="111" t="s">
        <v>733</v>
      </c>
      <c r="CO73" s="95">
        <v>2</v>
      </c>
    </row>
    <row r="74" spans="7:93" ht="20.25" customHeight="1" x14ac:dyDescent="0.25">
      <c r="G74" s="57" t="str">
        <f>IF([1]ADMI!$J$21="HASTA 02-2024",TABLAS!CG74,TABLAS!CL74)</f>
        <v xml:space="preserve">3440-Otras retenciones aplicables el 2,75% </v>
      </c>
      <c r="H74" s="57">
        <f>IF([1]ADMI!$J$21="HASTA 02-2024",TABLAS!CH74,TABLAS!CM74)</f>
        <v>3440</v>
      </c>
      <c r="I74" s="57" t="str">
        <f>IF([1]ADMI!$J$21="HASTA 02-2024",TABLAS!CI74,TABLAS!CN74)</f>
        <v xml:space="preserve">Otras retenciones aplicables el 2,75% </v>
      </c>
      <c r="J74" s="57">
        <f>IF([1]ADMI!$J$21="HASTA 02-2024",TABLAS!CJ74,TABLAS!CO74)</f>
        <v>2.75</v>
      </c>
      <c r="AI74" s="79" t="s">
        <v>139</v>
      </c>
      <c r="AJ74" s="80" t="s">
        <v>140</v>
      </c>
      <c r="AK74" s="51" t="str">
        <f t="shared" si="15"/>
        <v>222-NORUEGA</v>
      </c>
      <c r="AM74" s="49" t="str">
        <f t="shared" si="16"/>
        <v>71-REPÚBLICA DE TÚNEZ</v>
      </c>
      <c r="AN74" s="68" t="s">
        <v>734</v>
      </c>
      <c r="AO74" s="69">
        <v>71</v>
      </c>
      <c r="AP74" s="70" t="s">
        <v>735</v>
      </c>
      <c r="AQ74" s="69" t="s">
        <v>736</v>
      </c>
      <c r="AR74" s="71">
        <v>39203</v>
      </c>
      <c r="AS74" s="51" t="str">
        <f t="shared" si="17"/>
        <v>452-TUNEZ</v>
      </c>
      <c r="CG74" s="57" t="str">
        <f t="shared" si="13"/>
        <v>344A-Pago local tarjeta de crédito /débito reportada por la Emisora de tarjeta de crédito / entidades del sistema financiero</v>
      </c>
      <c r="CH74" s="85" t="s">
        <v>737</v>
      </c>
      <c r="CI74" s="85" t="s">
        <v>738</v>
      </c>
      <c r="CJ74" s="86">
        <v>2</v>
      </c>
      <c r="CL74" s="57" t="str">
        <f t="shared" si="14"/>
        <v xml:space="preserve">3440-Otras retenciones aplicables el 2,75% </v>
      </c>
      <c r="CM74" s="93">
        <v>3440</v>
      </c>
      <c r="CN74" s="94" t="s">
        <v>739</v>
      </c>
      <c r="CO74" s="97">
        <v>2.75</v>
      </c>
    </row>
    <row r="75" spans="7:93" ht="20.25" customHeight="1" x14ac:dyDescent="0.25">
      <c r="G75" s="57" t="str">
        <f>IF([1]ADMI!$J$21="HASTA 02-2024",TABLAS!CG75,TABLAS!CL75)</f>
        <v>344A-Pago local tarjeta de crédito /débito reportada por la Emisora de tarjeta de crédito / entidades del sistema financiero</v>
      </c>
      <c r="H75" s="57" t="str">
        <f>IF([1]ADMI!$J$21="HASTA 02-2024",TABLAS!CH75,TABLAS!CM75)</f>
        <v>344A</v>
      </c>
      <c r="I75" s="57" t="str">
        <f>IF([1]ADMI!$J$21="HASTA 02-2024",TABLAS!CI75,TABLAS!CN75)</f>
        <v>Pago local tarjeta de crédito /débito reportada por la Emisora de tarjeta de crédito / entidades del sistema financiero</v>
      </c>
      <c r="J75" s="57">
        <f>IF([1]ADMI!$J$21="HASTA 02-2024",TABLAS!CJ75,TABLAS!CO75)</f>
        <v>2</v>
      </c>
      <c r="R75" s="130"/>
      <c r="T75" s="118"/>
      <c r="U75" s="118"/>
      <c r="V75" s="118"/>
      <c r="AI75" s="79" t="s">
        <v>740</v>
      </c>
      <c r="AJ75" s="80" t="s">
        <v>741</v>
      </c>
      <c r="AK75" s="51" t="str">
        <f t="shared" si="15"/>
        <v>223-POLONIA</v>
      </c>
      <c r="AM75" s="49" t="str">
        <f t="shared" si="16"/>
        <v>72-REPÚBLICA DE VANUATU</v>
      </c>
      <c r="AN75" s="68" t="s">
        <v>742</v>
      </c>
      <c r="AO75" s="69">
        <v>72</v>
      </c>
      <c r="AP75" s="70" t="s">
        <v>743</v>
      </c>
      <c r="AQ75" s="69" t="s">
        <v>744</v>
      </c>
      <c r="AR75" s="71">
        <v>39203</v>
      </c>
      <c r="AS75" s="51" t="str">
        <f t="shared" si="17"/>
        <v>516-VANUATU</v>
      </c>
      <c r="CG75" s="57" t="str">
        <f t="shared" si="13"/>
        <v>344B-Adquisición de sustancias minerales dentro del territorio nacional</v>
      </c>
      <c r="CH75" s="119" t="s">
        <v>745</v>
      </c>
      <c r="CI75" s="119" t="s">
        <v>746</v>
      </c>
      <c r="CJ75" s="120">
        <v>2</v>
      </c>
      <c r="CL75" s="57" t="str">
        <f t="shared" si="14"/>
        <v>344A-Pago local tarjeta de crédito /débito reportada por la Emisora de tarjeta de crédito / entidades del sistema financiero</v>
      </c>
      <c r="CM75" s="93" t="s">
        <v>737</v>
      </c>
      <c r="CN75" s="94" t="s">
        <v>738</v>
      </c>
      <c r="CO75" s="97">
        <v>2</v>
      </c>
    </row>
    <row r="76" spans="7:93" ht="20.25" customHeight="1" x14ac:dyDescent="0.25">
      <c r="G76" s="57" t="str">
        <f>IF([1]ADMI!$J$21="HASTA 02-2024",TABLAS!CG76,TABLAS!CL76)</f>
        <v>344B-Adquisición de sustancias minerales dentro del territorio nacional</v>
      </c>
      <c r="H76" s="57" t="str">
        <f>IF([1]ADMI!$J$21="HASTA 02-2024",TABLAS!CH76,TABLAS!CM76)</f>
        <v>344B</v>
      </c>
      <c r="I76" s="57" t="str">
        <f>IF([1]ADMI!$J$21="HASTA 02-2024",TABLAS!CI76,TABLAS!CN76)</f>
        <v>Adquisición de sustancias minerales dentro del territorio nacional</v>
      </c>
      <c r="J76" s="57">
        <f>IF([1]ADMI!$J$21="HASTA 02-2024",TABLAS!CJ76,TABLAS!CO76)</f>
        <v>2</v>
      </c>
      <c r="AI76" s="79" t="s">
        <v>422</v>
      </c>
      <c r="AJ76" s="80" t="s">
        <v>423</v>
      </c>
      <c r="AK76" s="51" t="str">
        <f t="shared" si="15"/>
        <v>224-PORTUGAL</v>
      </c>
      <c r="AM76" s="49" t="str">
        <f t="shared" si="16"/>
        <v>73-REPÚBLICA DEL YEMEN</v>
      </c>
      <c r="AN76" s="68" t="s">
        <v>747</v>
      </c>
      <c r="AO76" s="69">
        <v>73</v>
      </c>
      <c r="AP76" s="70" t="s">
        <v>748</v>
      </c>
      <c r="AQ76" s="69" t="s">
        <v>749</v>
      </c>
      <c r="AR76" s="71">
        <v>39203</v>
      </c>
      <c r="AS76" s="51" t="str">
        <f t="shared" si="17"/>
        <v>342-YEMEN</v>
      </c>
      <c r="CG76" s="57" t="str">
        <f t="shared" si="13"/>
        <v>345-Otras retenciones aplicables el 8%</v>
      </c>
      <c r="CH76" s="119">
        <v>345</v>
      </c>
      <c r="CI76" s="119" t="s">
        <v>750</v>
      </c>
      <c r="CJ76" s="120">
        <v>8</v>
      </c>
      <c r="CL76" s="57" t="str">
        <f t="shared" si="14"/>
        <v>344B-Adquisición de sustancias minerales dentro del territorio nacional</v>
      </c>
      <c r="CM76" s="93" t="s">
        <v>745</v>
      </c>
      <c r="CN76" s="94" t="s">
        <v>746</v>
      </c>
      <c r="CO76" s="97">
        <v>2</v>
      </c>
    </row>
    <row r="77" spans="7:93" ht="20.25" customHeight="1" x14ac:dyDescent="0.25">
      <c r="G77" s="57" t="str">
        <f>IF([1]ADMI!$J$21="HASTA 02-2024",TABLAS!CG77,TABLAS!CL77)</f>
        <v>346-Otras retenciones aplicables a otros porcentajes</v>
      </c>
      <c r="H77" s="57">
        <f>IF([1]ADMI!$J$21="HASTA 02-2024",TABLAS!CH77,TABLAS!CM77)</f>
        <v>346</v>
      </c>
      <c r="I77" s="57" t="str">
        <f>IF([1]ADMI!$J$21="HASTA 02-2024",TABLAS!CI77,TABLAS!CN77)</f>
        <v>Otras retenciones aplicables a otros porcentajes</v>
      </c>
      <c r="J77" s="57" t="str">
        <f>IF([1]ADMI!$J$21="HASTA 02-2024",TABLAS!CJ77,TABLAS!CO77)</f>
        <v>varios porcentajes</v>
      </c>
      <c r="AI77" s="79" t="s">
        <v>751</v>
      </c>
      <c r="AJ77" s="80" t="s">
        <v>752</v>
      </c>
      <c r="AK77" s="51" t="str">
        <f t="shared" si="15"/>
        <v>225-RUMANIA</v>
      </c>
      <c r="AM77" s="49" t="str">
        <f t="shared" si="16"/>
        <v>74-REPÚBLICA DEMOCRÁTICA SOCIALISTA DE SRI LANKA</v>
      </c>
      <c r="AN77" s="68" t="s">
        <v>753</v>
      </c>
      <c r="AO77" s="69">
        <v>74</v>
      </c>
      <c r="AP77" s="70" t="s">
        <v>754</v>
      </c>
      <c r="AQ77" s="69" t="s">
        <v>755</v>
      </c>
      <c r="AR77" s="71">
        <v>39203</v>
      </c>
      <c r="AS77" s="51" t="str">
        <f t="shared" si="17"/>
        <v>339-SRI LANKA (CEILAN)</v>
      </c>
      <c r="CG77" s="57" t="str">
        <f t="shared" si="13"/>
        <v xml:space="preserve">346-Otras retenciones aplicables a otros porcentajes </v>
      </c>
      <c r="CH77" s="119">
        <v>346</v>
      </c>
      <c r="CI77" s="119" t="s">
        <v>756</v>
      </c>
      <c r="CJ77" s="120">
        <v>1</v>
      </c>
      <c r="CL77" s="57" t="str">
        <f t="shared" si="14"/>
        <v>346-Otras retenciones aplicables a otros porcentajes</v>
      </c>
      <c r="CM77" s="127">
        <v>346</v>
      </c>
      <c r="CN77" s="128" t="s">
        <v>757</v>
      </c>
      <c r="CO77" s="129" t="s">
        <v>758</v>
      </c>
    </row>
    <row r="78" spans="7:93" ht="20.25" customHeight="1" x14ac:dyDescent="0.25">
      <c r="G78" s="57" t="str">
        <f>IF([1]ADMI!$J$21="HASTA 02-2024",TABLAS!CG78,TABLAS!CL78)</f>
        <v xml:space="preserve">346A-Otras ganancias de capital distintas de enajenación de derechos representativos de capital </v>
      </c>
      <c r="H78" s="57" t="str">
        <f>IF([1]ADMI!$J$21="HASTA 02-2024",TABLAS!CH78,TABLAS!CM78)</f>
        <v>346A</v>
      </c>
      <c r="I78" s="57" t="str">
        <f>IF([1]ADMI!$J$21="HASTA 02-2024",TABLAS!CI78,TABLAS!CN78)</f>
        <v xml:space="preserve">Otras ganancias de capital distintas de enajenación de derechos representativos de capital </v>
      </c>
      <c r="J78" s="57" t="str">
        <f>IF([1]ADMI!$J$21="HASTA 02-2024",TABLAS!CJ78,TABLAS!CO78)</f>
        <v>varios porcentajes</v>
      </c>
      <c r="AI78" s="79" t="s">
        <v>759</v>
      </c>
      <c r="AJ78" s="80" t="s">
        <v>760</v>
      </c>
      <c r="AK78" s="51" t="str">
        <f t="shared" si="15"/>
        <v>226-SUECIA</v>
      </c>
      <c r="AM78" s="49" t="str">
        <f t="shared" si="16"/>
        <v>75-SAMOA AMERICANA (Territorio no autónomo de los EEUU)</v>
      </c>
      <c r="AN78" s="68" t="s">
        <v>761</v>
      </c>
      <c r="AO78" s="69">
        <v>75</v>
      </c>
      <c r="AP78" s="70" t="s">
        <v>85</v>
      </c>
      <c r="AQ78" s="69" t="s">
        <v>86</v>
      </c>
      <c r="AR78" s="71">
        <v>39203</v>
      </c>
      <c r="AS78" s="51" t="str">
        <f t="shared" si="17"/>
        <v>016-AMERICAN SAMOA</v>
      </c>
      <c r="CG78" s="57" t="str">
        <f t="shared" si="13"/>
        <v>351-REGIMEN MICRO EMPRESARIAL</v>
      </c>
      <c r="CH78" s="131">
        <v>351</v>
      </c>
      <c r="CI78" s="131" t="s">
        <v>762</v>
      </c>
      <c r="CJ78" s="132">
        <v>1.75</v>
      </c>
      <c r="CL78" s="57" t="str">
        <f t="shared" si="14"/>
        <v xml:space="preserve">346A-Otras ganancias de capital distintas de enajenación de derechos representativos de capital </v>
      </c>
      <c r="CM78" s="93" t="s">
        <v>763</v>
      </c>
      <c r="CN78" s="94" t="s">
        <v>764</v>
      </c>
      <c r="CO78" s="97" t="s">
        <v>758</v>
      </c>
    </row>
    <row r="79" spans="7:93" ht="20.25" customHeight="1" x14ac:dyDescent="0.25">
      <c r="G79" s="57" t="str">
        <f>IF([1]ADMI!$J$21="HASTA 02-2024",TABLAS!CG79,TABLAS!CL79)</f>
        <v xml:space="preserve">346B-Donaciones en dinero -Impuesto a las donaciones </v>
      </c>
      <c r="H79" s="57" t="str">
        <f>IF([1]ADMI!$J$21="HASTA 02-2024",TABLAS!CH79,TABLAS!CM79)</f>
        <v>346B</v>
      </c>
      <c r="I79" s="57" t="str">
        <f>IF([1]ADMI!$J$21="HASTA 02-2024",TABLAS!CI79,TABLAS!CN79)</f>
        <v xml:space="preserve">Donaciones en dinero -Impuesto a las donaciones </v>
      </c>
      <c r="J79" s="57" t="str">
        <f>IF([1]ADMI!$J$21="HASTA 02-2024",TABLAS!CJ79,TABLAS!CO79)</f>
        <v>Conforme Art 36 LRTI literal d)</v>
      </c>
      <c r="AI79" s="79" t="s">
        <v>765</v>
      </c>
      <c r="AJ79" s="80" t="s">
        <v>766</v>
      </c>
      <c r="AK79" s="51" t="str">
        <f t="shared" si="15"/>
        <v>227-SUIZA</v>
      </c>
      <c r="AM79" s="49" t="str">
        <f t="shared" si="16"/>
        <v>76-SAMOA OCCIDENTAL</v>
      </c>
      <c r="AN79" s="68" t="s">
        <v>767</v>
      </c>
      <c r="AO79" s="69">
        <v>76</v>
      </c>
      <c r="AP79" s="70" t="s">
        <v>767</v>
      </c>
      <c r="AQ79" s="69" t="s">
        <v>768</v>
      </c>
      <c r="AR79" s="71">
        <v>39203</v>
      </c>
      <c r="AS79" s="51" t="str">
        <f t="shared" si="17"/>
        <v>504-SAMOA OCCIDENTAL</v>
      </c>
      <c r="CG79" s="57" t="str">
        <f t="shared" si="13"/>
        <v xml:space="preserve">346A-Otras ganancias de capital distintas de enajenación de derechos representativos de capital </v>
      </c>
      <c r="CH79" s="85" t="s">
        <v>763</v>
      </c>
      <c r="CI79" s="85" t="s">
        <v>764</v>
      </c>
      <c r="CJ79" s="86" t="s">
        <v>758</v>
      </c>
      <c r="CL79" s="57" t="str">
        <f t="shared" si="14"/>
        <v xml:space="preserve">346B-Donaciones en dinero -Impuesto a las donaciones </v>
      </c>
      <c r="CM79" s="93" t="s">
        <v>769</v>
      </c>
      <c r="CN79" s="94" t="s">
        <v>770</v>
      </c>
      <c r="CO79" s="97" t="s">
        <v>771</v>
      </c>
    </row>
    <row r="80" spans="7:93" ht="20.25" customHeight="1" x14ac:dyDescent="0.25">
      <c r="G80" s="57" t="str">
        <f>IF([1]ADMI!$J$21="HASTA 02-2024",TABLAS!CG80,TABLAS!CL80)</f>
        <v>346C-Retención a cargo del propio sujeto pasivo por la producción y/o comercialización de minerales y otros bienes</v>
      </c>
      <c r="H80" s="57" t="str">
        <f>IF([1]ADMI!$J$21="HASTA 02-2024",TABLAS!CH80,TABLAS!CM80)</f>
        <v>346C</v>
      </c>
      <c r="I80" s="57" t="str">
        <f>IF([1]ADMI!$J$21="HASTA 02-2024",TABLAS!CI80,TABLAS!CN80)</f>
        <v>Retención a cargo del propio sujeto pasivo por la producción y/o comercialización de minerales y otros bienes</v>
      </c>
      <c r="J80" s="57" t="str">
        <f>IF([1]ADMI!$J$21="HASTA 02-2024",TABLAS!CJ80,TABLAS!CO80)</f>
        <v xml:space="preserve"> 0 o 10</v>
      </c>
      <c r="AI80" s="79" t="s">
        <v>772</v>
      </c>
      <c r="AJ80" s="80" t="s">
        <v>773</v>
      </c>
      <c r="AK80" s="51" t="str">
        <f t="shared" si="15"/>
        <v>228-CANARIAS  ISLAS</v>
      </c>
      <c r="AM80" s="49" t="str">
        <f t="shared" si="16"/>
        <v>77-SAN VICENTE Y LAS GRANADINAS (Estado independiente)</v>
      </c>
      <c r="AN80" s="68" t="s">
        <v>774</v>
      </c>
      <c r="AO80" s="69">
        <v>77</v>
      </c>
      <c r="AP80" s="70" t="s">
        <v>551</v>
      </c>
      <c r="AQ80" s="69" t="s">
        <v>552</v>
      </c>
      <c r="AR80" s="71">
        <v>39203</v>
      </c>
      <c r="AS80" s="51" t="str">
        <f t="shared" si="17"/>
        <v>139-SAN VICENTE Y LAS GRANAD.</v>
      </c>
      <c r="CG80" s="57" t="str">
        <f t="shared" si="13"/>
        <v xml:space="preserve">346B-Donaciones en dinero -Impuesto a la donaciones </v>
      </c>
      <c r="CH80" s="85" t="s">
        <v>769</v>
      </c>
      <c r="CI80" s="85" t="s">
        <v>775</v>
      </c>
      <c r="CJ80" s="86" t="s">
        <v>776</v>
      </c>
      <c r="CL80" s="57" t="str">
        <f t="shared" si="14"/>
        <v>346C-Retención a cargo del propio sujeto pasivo por la producción y/o comercialización de minerales y otros bienes</v>
      </c>
      <c r="CM80" s="93" t="s">
        <v>777</v>
      </c>
      <c r="CN80" s="94" t="s">
        <v>778</v>
      </c>
      <c r="CO80" s="97" t="s">
        <v>779</v>
      </c>
    </row>
    <row r="81" spans="7:93" ht="20.25" customHeight="1" x14ac:dyDescent="0.25">
      <c r="G81" s="57" t="str">
        <f>IF([1]ADMI!$J$21="HASTA 02-2024",TABLAS!CG81,TABLAS!CL81)</f>
        <v>346D-Retención a cargo del propio sujeto pasivo por la comercialización de productos forestales</v>
      </c>
      <c r="H81" s="57" t="str">
        <f>IF([1]ADMI!$J$21="HASTA 02-2024",TABLAS!CH81,TABLAS!CM81)</f>
        <v>346D</v>
      </c>
      <c r="I81" s="57" t="str">
        <f>IF([1]ADMI!$J$21="HASTA 02-2024",TABLAS!CI81,TABLAS!CN81)</f>
        <v>Retención a cargo del propio sujeto pasivo por la comercialización de productos forestales</v>
      </c>
      <c r="J81" s="57" t="str">
        <f>IF([1]ADMI!$J$21="HASTA 02-2024",TABLAS!CJ81,TABLAS!CO81)</f>
        <v xml:space="preserve"> 0 o 10</v>
      </c>
      <c r="R81" s="133"/>
      <c r="AI81" s="79" t="s">
        <v>780</v>
      </c>
      <c r="AJ81" s="80" t="s">
        <v>781</v>
      </c>
      <c r="AK81" s="51" t="str">
        <f t="shared" si="15"/>
        <v>229-UCRANIA</v>
      </c>
      <c r="AM81" s="49" t="str">
        <f t="shared" si="16"/>
        <v>78-SANTA ELENA</v>
      </c>
      <c r="AN81" s="68" t="s">
        <v>413</v>
      </c>
      <c r="AO81" s="69">
        <v>78</v>
      </c>
      <c r="AP81" s="70" t="s">
        <v>413</v>
      </c>
      <c r="AQ81" s="69" t="s">
        <v>414</v>
      </c>
      <c r="AR81" s="71">
        <v>39203</v>
      </c>
      <c r="AS81" s="51" t="str">
        <f t="shared" si="17"/>
        <v>466-SANTA ELENA</v>
      </c>
      <c r="CG81" s="57" t="str">
        <f t="shared" si="13"/>
        <v>346C-Retención a cargo del propio sujeto pasivo por la exportación de concentrados y/o elementos metálicos</v>
      </c>
      <c r="CH81" s="85" t="s">
        <v>777</v>
      </c>
      <c r="CI81" s="85" t="s">
        <v>782</v>
      </c>
      <c r="CJ81" s="86" t="s">
        <v>783</v>
      </c>
      <c r="CL81" s="57" t="str">
        <f t="shared" si="14"/>
        <v>346D-Retención a cargo del propio sujeto pasivo por la comercialización de productos forestales</v>
      </c>
      <c r="CM81" s="93" t="s">
        <v>784</v>
      </c>
      <c r="CN81" s="94" t="s">
        <v>785</v>
      </c>
      <c r="CO81" s="97" t="s">
        <v>779</v>
      </c>
    </row>
    <row r="82" spans="7:93" ht="20.25" customHeight="1" x14ac:dyDescent="0.25">
      <c r="G82" s="57" t="str">
        <f>IF([1]ADMI!$J$21="HASTA 02-2024",TABLAS!CG82,TABLAS!CL82)</f>
        <v>350-Otras autorretenciones (inciso 1 y 2 Art.92.1 RLRTI)</v>
      </c>
      <c r="H82" s="57">
        <f>IF([1]ADMI!$J$21="HASTA 02-2024",TABLAS!CH82,TABLAS!CM82)</f>
        <v>350</v>
      </c>
      <c r="I82" s="57" t="str">
        <f>IF([1]ADMI!$J$21="HASTA 02-2024",TABLAS!CI82,TABLAS!CN82)</f>
        <v>Otras autorretenciones (inciso 1 y 2 Art.92.1 RLRTI)</v>
      </c>
      <c r="J82" s="57" t="str">
        <f>IF([1]ADMI!$J$21="HASTA 02-2024",TABLAS!CJ82,TABLAS!CO82)</f>
        <v>1,50 o 1,75</v>
      </c>
      <c r="AI82" s="79" t="s">
        <v>786</v>
      </c>
      <c r="AJ82" s="80" t="s">
        <v>787</v>
      </c>
      <c r="AK82" s="51" t="str">
        <f t="shared" si="15"/>
        <v>230-RUSIA</v>
      </c>
      <c r="AM82" s="49" t="str">
        <f t="shared" si="16"/>
        <v>79-SANTA LUCÍA</v>
      </c>
      <c r="AN82" s="68" t="s">
        <v>788</v>
      </c>
      <c r="AO82" s="69">
        <v>79</v>
      </c>
      <c r="AP82" s="70" t="s">
        <v>544</v>
      </c>
      <c r="AQ82" s="69" t="s">
        <v>545</v>
      </c>
      <c r="AR82" s="71">
        <v>39203</v>
      </c>
      <c r="AS82" s="51" t="str">
        <f t="shared" si="17"/>
        <v>138-SANTA LUCIA</v>
      </c>
      <c r="CG82" s="57" t="str">
        <f t="shared" si="13"/>
        <v>346D-Retención a cargo del propio sujeto pasivo por la comercialización de productos forestales</v>
      </c>
      <c r="CH82" s="85" t="s">
        <v>784</v>
      </c>
      <c r="CI82" s="85" t="s">
        <v>785</v>
      </c>
      <c r="CJ82" s="86" t="s">
        <v>783</v>
      </c>
      <c r="CL82" s="57" t="str">
        <f t="shared" si="14"/>
        <v>350-Otras autorretenciones (inciso 1 y 2 Art.92.1 RLRTI)</v>
      </c>
      <c r="CM82" s="93">
        <v>350</v>
      </c>
      <c r="CN82" s="111" t="s">
        <v>789</v>
      </c>
      <c r="CO82" s="97" t="s">
        <v>790</v>
      </c>
    </row>
    <row r="83" spans="7:93" ht="20.25" customHeight="1" x14ac:dyDescent="0.25">
      <c r="G83" s="57" t="str">
        <f>IF([1]ADMI!$J$21="HASTA 02-2024",TABLAS!CG83,TABLAS!CL83)</f>
        <v>3481-Autorretenciones Sociedades Grandes Contribuyentes</v>
      </c>
      <c r="H83" s="57">
        <f>IF([1]ADMI!$J$21="HASTA 02-2024",TABLAS!CH83,TABLAS!CM83)</f>
        <v>3481</v>
      </c>
      <c r="I83" s="57" t="str">
        <f>IF([1]ADMI!$J$21="HASTA 02-2024",TABLAS!CI83,TABLAS!CN83)</f>
        <v>Autorretenciones Sociedades Grandes Contribuyentes</v>
      </c>
      <c r="J83" s="57" t="str">
        <f>IF([1]ADMI!$J$21="HASTA 02-2024",TABLAS!CJ83,TABLAS!CO83)</f>
        <v>Conforme  Nro. NAC-DGERCGC24-00000003 , del 12 de enero de 2024</v>
      </c>
      <c r="AI83" s="79" t="s">
        <v>791</v>
      </c>
      <c r="AJ83" s="80" t="s">
        <v>792</v>
      </c>
      <c r="AK83" s="51" t="str">
        <f t="shared" si="15"/>
        <v>231-YUGOSLAVIA</v>
      </c>
      <c r="AM83" s="49" t="str">
        <f t="shared" si="16"/>
        <v>80-SAN MARTÍN</v>
      </c>
      <c r="AN83" s="68" t="s">
        <v>793</v>
      </c>
      <c r="AO83" s="69">
        <v>80</v>
      </c>
      <c r="AP83" s="70" t="s">
        <v>794</v>
      </c>
      <c r="AQ83" s="69">
        <v>534</v>
      </c>
      <c r="AR83" s="71">
        <v>39203</v>
      </c>
      <c r="AS83" s="51" t="str">
        <f t="shared" si="17"/>
        <v>534-SINT MAARTEN (DUTCH PART)</v>
      </c>
      <c r="CG83" s="57" t="str">
        <f t="shared" si="13"/>
        <v>348-Impuesto único a ingresos provenientes de actividades agropecuarias en etapa de producción / comercialización local o exportación</v>
      </c>
      <c r="CH83" s="85">
        <v>348</v>
      </c>
      <c r="CI83" s="85" t="s">
        <v>795</v>
      </c>
      <c r="CJ83" s="86">
        <v>1</v>
      </c>
      <c r="CL83" s="57" t="str">
        <f t="shared" si="14"/>
        <v>3481-Autorretenciones Sociedades Grandes Contribuyentes</v>
      </c>
      <c r="CM83" s="93">
        <v>3481</v>
      </c>
      <c r="CN83" s="94" t="s">
        <v>796</v>
      </c>
      <c r="CO83" s="97" t="s">
        <v>797</v>
      </c>
    </row>
    <row r="84" spans="7:93" ht="20.25" customHeight="1" x14ac:dyDescent="0.25">
      <c r="G84" s="57" t="str">
        <f>IF([1]ADMI!$J$21="HASTA 02-2024",TABLAS!CG84,TABLAS!CL84)</f>
        <v>3482-Comisiones  a sociedades, nacionales o extranjeras residentes y establecimientos permanentes domiciliados en el país</v>
      </c>
      <c r="H84" s="57">
        <f>IF([1]ADMI!$J$21="HASTA 02-2024",TABLAS!CH84,TABLAS!CM84)</f>
        <v>3482</v>
      </c>
      <c r="I84" s="57" t="str">
        <f>IF([1]ADMI!$J$21="HASTA 02-2024",TABLAS!CI84,TABLAS!CN84)</f>
        <v>Comisiones  a sociedades, nacionales o extranjeras residentes y establecimientos permanentes domiciliados en el país</v>
      </c>
      <c r="J84" s="57">
        <f>IF([1]ADMI!$J$21="HASTA 02-2024",TABLAS!CJ84,TABLAS!CO84)</f>
        <v>3</v>
      </c>
      <c r="AI84" s="79" t="s">
        <v>624</v>
      </c>
      <c r="AJ84" s="80" t="s">
        <v>625</v>
      </c>
      <c r="AK84" s="51" t="str">
        <f t="shared" si="15"/>
        <v>233-ANDORRA</v>
      </c>
      <c r="AM84" s="49" t="str">
        <f t="shared" si="16"/>
        <v>81-SERENÍSIMA REPÚBLICA DE SAN MARINO (Estado independiente)</v>
      </c>
      <c r="AN84" s="68" t="s">
        <v>798</v>
      </c>
      <c r="AO84" s="69">
        <v>81</v>
      </c>
      <c r="AP84" s="70" t="s">
        <v>799</v>
      </c>
      <c r="AQ84" s="69" t="s">
        <v>800</v>
      </c>
      <c r="AR84" s="71">
        <v>39203</v>
      </c>
      <c r="AS84" s="51" t="str">
        <f t="shared" si="17"/>
        <v>237-SAN MARINO</v>
      </c>
      <c r="CG84" s="57" t="str">
        <f t="shared" si="13"/>
        <v>350-Otras autoretenciones</v>
      </c>
      <c r="CH84" s="85">
        <v>350</v>
      </c>
      <c r="CI84" s="85" t="s">
        <v>801</v>
      </c>
      <c r="CJ84" s="86" t="s">
        <v>802</v>
      </c>
      <c r="CL84" s="57" t="str">
        <f t="shared" si="14"/>
        <v>3482-Comisiones  a sociedades, nacionales o extranjeras residentes y establecimientos permanentes domiciliados en el país</v>
      </c>
      <c r="CM84" s="134">
        <v>3482</v>
      </c>
      <c r="CN84" s="111" t="s">
        <v>803</v>
      </c>
      <c r="CO84" s="95">
        <v>3</v>
      </c>
    </row>
    <row r="85" spans="7:93" ht="20.25" customHeight="1" x14ac:dyDescent="0.25">
      <c r="G85" s="57" t="str">
        <f>IF([1]ADMI!$J$21="HASTA 02-2024",TABLAS!CG85,TABLAS!CL85)</f>
        <v>500-Pago a no residentes - Rentas Inmobiliarias</v>
      </c>
      <c r="H85" s="57">
        <f>IF([1]ADMI!$J$21="HASTA 02-2024",TABLAS!CH85,TABLAS!CM85)</f>
        <v>500</v>
      </c>
      <c r="I85" s="57" t="str">
        <f>IF([1]ADMI!$J$21="HASTA 02-2024",TABLAS!CI85,TABLAS!CN85)</f>
        <v>Pago a no residentes - Rentas Inmobiliarias</v>
      </c>
      <c r="J85" s="57" t="str">
        <f>IF([1]ADMI!$J$21="HASTA 02-2024",TABLAS!CJ85,TABLAS!CO85)</f>
        <v>25 o 37</v>
      </c>
      <c r="AI85" s="79" t="s">
        <v>613</v>
      </c>
      <c r="AJ85" s="80" t="s">
        <v>614</v>
      </c>
      <c r="AK85" s="51" t="str">
        <f t="shared" si="15"/>
        <v>234-LIECHTENSTEIN</v>
      </c>
      <c r="AM85" s="49" t="str">
        <f t="shared" si="16"/>
        <v>82-SULTANADO DE OMAN</v>
      </c>
      <c r="AN85" s="68" t="s">
        <v>804</v>
      </c>
      <c r="AO85" s="69">
        <v>82</v>
      </c>
      <c r="AP85" s="70" t="s">
        <v>805</v>
      </c>
      <c r="AQ85" s="69" t="s">
        <v>806</v>
      </c>
      <c r="AR85" s="71">
        <v>39203</v>
      </c>
      <c r="AS85" s="51" t="str">
        <f t="shared" si="17"/>
        <v>337-OMAN</v>
      </c>
      <c r="CG85" s="57" t="str">
        <f t="shared" si="13"/>
        <v>500-Pago a no residentes - Rentas Inmobiliarias</v>
      </c>
      <c r="CH85" s="85">
        <v>500</v>
      </c>
      <c r="CI85" s="85" t="s">
        <v>807</v>
      </c>
      <c r="CJ85" s="125" t="s">
        <v>808</v>
      </c>
      <c r="CL85" s="57" t="str">
        <f t="shared" si="14"/>
        <v>500-Pago a no residentes - Rentas Inmobiliarias</v>
      </c>
      <c r="CM85" s="93">
        <v>500</v>
      </c>
      <c r="CN85" s="94" t="s">
        <v>807</v>
      </c>
      <c r="CO85" s="129" t="s">
        <v>808</v>
      </c>
    </row>
    <row r="86" spans="7:93" ht="20.25" customHeight="1" x14ac:dyDescent="0.25">
      <c r="G86" s="57" t="str">
        <f>IF([1]ADMI!$J$21="HASTA 02-2024",TABLAS!CG86,TABLAS!CL86)</f>
        <v>501-Pago a no residentes - Beneficios/Servicios  Empresariales</v>
      </c>
      <c r="H86" s="57">
        <f>IF([1]ADMI!$J$21="HASTA 02-2024",TABLAS!CH86,TABLAS!CM86)</f>
        <v>501</v>
      </c>
      <c r="I86" s="57" t="str">
        <f>IF([1]ADMI!$J$21="HASTA 02-2024",TABLAS!CI86,TABLAS!CN86)</f>
        <v>Pago a no residentes - Beneficios/Servicios  Empresariales</v>
      </c>
      <c r="J86" s="57" t="str">
        <f>IF([1]ADMI!$J$21="HASTA 02-2024",TABLAS!CJ86,TABLAS!CO86)</f>
        <v>25 o 37</v>
      </c>
      <c r="AI86" s="79" t="s">
        <v>617</v>
      </c>
      <c r="AJ86" s="80" t="s">
        <v>618</v>
      </c>
      <c r="AK86" s="51" t="str">
        <f t="shared" si="15"/>
        <v>235-MONACO</v>
      </c>
      <c r="AM86" s="49" t="str">
        <f t="shared" si="16"/>
        <v>83-TOKELAU</v>
      </c>
      <c r="AN86" s="68" t="s">
        <v>809</v>
      </c>
      <c r="AO86" s="69">
        <v>83</v>
      </c>
      <c r="AP86" s="70" t="s">
        <v>810</v>
      </c>
      <c r="AQ86" s="69" t="s">
        <v>811</v>
      </c>
      <c r="AR86" s="71">
        <v>39203</v>
      </c>
      <c r="AS86" s="51" t="str">
        <f t="shared" si="17"/>
        <v>530-TOKELAI</v>
      </c>
      <c r="CG86" s="57" t="str">
        <f t="shared" si="13"/>
        <v>501-Pago a no residentes - Beneficios/Servicios  Empresariales</v>
      </c>
      <c r="CH86" s="85">
        <v>501</v>
      </c>
      <c r="CI86" s="85" t="s">
        <v>812</v>
      </c>
      <c r="CJ86" s="125" t="s">
        <v>808</v>
      </c>
      <c r="CL86" s="57" t="str">
        <f t="shared" si="14"/>
        <v>501-Pago a no residentes - Beneficios/Servicios  Empresariales</v>
      </c>
      <c r="CM86" s="93">
        <v>501</v>
      </c>
      <c r="CN86" s="94" t="s">
        <v>812</v>
      </c>
      <c r="CO86" s="129" t="s">
        <v>808</v>
      </c>
    </row>
    <row r="87" spans="7:93" ht="20.25" customHeight="1" x14ac:dyDescent="0.25">
      <c r="G87" s="57" t="str">
        <f>IF([1]ADMI!$J$21="HASTA 02-2024",TABLAS!CG87,TABLAS!CL87)</f>
        <v>501A-Pago a no residentes - Servicios técnicos, administrativos o de consultoría y regalías</v>
      </c>
      <c r="H87" s="57" t="str">
        <f>IF([1]ADMI!$J$21="HASTA 02-2024",TABLAS!CH87,TABLAS!CM87)</f>
        <v>501A</v>
      </c>
      <c r="I87" s="57" t="str">
        <f>IF([1]ADMI!$J$21="HASTA 02-2024",TABLAS!CI87,TABLAS!CN87)</f>
        <v>Pago a no residentes - Servicios técnicos, administrativos o de consultoría y regalías</v>
      </c>
      <c r="J87" s="57" t="str">
        <f>IF([1]ADMI!$J$21="HASTA 02-2024",TABLAS!CJ87,TABLAS!CO87)</f>
        <v>25 o 37</v>
      </c>
      <c r="AI87" s="79" t="s">
        <v>799</v>
      </c>
      <c r="AJ87" s="80" t="s">
        <v>800</v>
      </c>
      <c r="AK87" s="51" t="str">
        <f t="shared" si="15"/>
        <v>237-SAN MARINO</v>
      </c>
      <c r="AM87" s="49" t="str">
        <f t="shared" si="16"/>
        <v>84-TRISTAN DA CUNHA (SH Saint Helena)</v>
      </c>
      <c r="AN87" s="68" t="s">
        <v>813</v>
      </c>
      <c r="AO87" s="69">
        <v>84</v>
      </c>
      <c r="AP87" s="70" t="s">
        <v>413</v>
      </c>
      <c r="AQ87" s="69" t="s">
        <v>414</v>
      </c>
      <c r="AR87" s="71">
        <v>39203</v>
      </c>
      <c r="AS87" s="51" t="str">
        <f t="shared" si="17"/>
        <v>466-SANTA ELENA</v>
      </c>
      <c r="CG87" s="57" t="str">
        <f t="shared" si="13"/>
        <v>501A-Pago a no residentes - Servicios técnicos, administrativos o de consultoría y regalías</v>
      </c>
      <c r="CH87" s="85" t="s">
        <v>814</v>
      </c>
      <c r="CI87" s="85" t="s">
        <v>815</v>
      </c>
      <c r="CJ87" s="125" t="s">
        <v>808</v>
      </c>
      <c r="CL87" s="57" t="str">
        <f t="shared" si="14"/>
        <v>501A-Pago a no residentes - Servicios técnicos, administrativos o de consultoría y regalías</v>
      </c>
      <c r="CM87" s="93" t="s">
        <v>814</v>
      </c>
      <c r="CN87" s="94" t="s">
        <v>815</v>
      </c>
      <c r="CO87" s="129" t="s">
        <v>808</v>
      </c>
    </row>
    <row r="88" spans="7:93" ht="20.25" customHeight="1" x14ac:dyDescent="0.25">
      <c r="G88" s="57" t="str">
        <f>IF([1]ADMI!$J$21="HASTA 02-2024",TABLAS!CG88,TABLAS!CL88)</f>
        <v>503-Pago a no residentes- Navegación Marítima y/o aérea</v>
      </c>
      <c r="H88" s="57">
        <f>IF([1]ADMI!$J$21="HASTA 02-2024",TABLAS!CH88,TABLAS!CM88)</f>
        <v>503</v>
      </c>
      <c r="I88" s="57" t="str">
        <f>IF([1]ADMI!$J$21="HASTA 02-2024",TABLAS!CI88,TABLAS!CN88)</f>
        <v>Pago a no residentes- Navegación Marítima y/o aérea</v>
      </c>
      <c r="J88" s="57" t="str">
        <f>IF([1]ADMI!$J$21="HASTA 02-2024",TABLAS!CJ88,TABLAS!CO88)</f>
        <v>0 o 25 o 37</v>
      </c>
      <c r="AI88" s="79" t="s">
        <v>816</v>
      </c>
      <c r="AJ88" s="80" t="s">
        <v>817</v>
      </c>
      <c r="AK88" s="51" t="str">
        <f t="shared" si="15"/>
        <v>238-VATICANO (SANTA SEDE)</v>
      </c>
      <c r="AM88" s="49" t="str">
        <f t="shared" si="16"/>
        <v>85-TUVALU</v>
      </c>
      <c r="AN88" s="68" t="s">
        <v>818</v>
      </c>
      <c r="AO88" s="69">
        <v>85</v>
      </c>
      <c r="AP88" s="70" t="s">
        <v>818</v>
      </c>
      <c r="AQ88" s="69" t="s">
        <v>819</v>
      </c>
      <c r="AR88" s="71">
        <v>39203</v>
      </c>
      <c r="AS88" s="51" t="str">
        <f t="shared" si="17"/>
        <v>515-TUVALU</v>
      </c>
      <c r="CG88" s="57" t="str">
        <f t="shared" si="13"/>
        <v>503-Pago a no residentes- Navegación Marítima y/o aérea</v>
      </c>
      <c r="CH88" s="85">
        <v>503</v>
      </c>
      <c r="CI88" s="85" t="s">
        <v>820</v>
      </c>
      <c r="CJ88" s="125" t="s">
        <v>821</v>
      </c>
      <c r="CL88" s="57" t="str">
        <f t="shared" si="14"/>
        <v>503-Pago a no residentes- Navegación Marítima y/o aérea</v>
      </c>
      <c r="CM88" s="93">
        <v>503</v>
      </c>
      <c r="CN88" s="94" t="s">
        <v>820</v>
      </c>
      <c r="CO88" s="129" t="s">
        <v>821</v>
      </c>
    </row>
    <row r="89" spans="7:93" ht="20.25" customHeight="1" x14ac:dyDescent="0.25">
      <c r="G89" s="57" t="str">
        <f>IF([1]ADMI!$J$21="HASTA 02-2024",TABLAS!CG89,TABLAS!CL89)</f>
        <v>504-Pago a no residentes- Dividendos distribuidos a personas naturales (domiciliados o no en paraíso fiscal) o a sociedades sin beneficiario efectivo persona natural residente en Ecuador</v>
      </c>
      <c r="H89" s="57">
        <f>IF([1]ADMI!$J$21="HASTA 02-2024",TABLAS!CH89,TABLAS!CM89)</f>
        <v>504</v>
      </c>
      <c r="I89" s="57" t="str">
        <f>IF([1]ADMI!$J$21="HASTA 02-2024",TABLAS!CI89,TABLAS!CN89)</f>
        <v>Pago a no residentes- Dividendos distribuidos a personas naturales (domiciliados o no en paraíso fiscal) o a sociedades sin beneficiario efectivo persona natural residente en Ecuador</v>
      </c>
      <c r="J89" s="57">
        <f>IF([1]ADMI!$J$21="HASTA 02-2024",TABLAS!CJ89,TABLAS!CO89)</f>
        <v>25</v>
      </c>
      <c r="AI89" s="79" t="s">
        <v>280</v>
      </c>
      <c r="AJ89" s="80" t="s">
        <v>281</v>
      </c>
      <c r="AK89" s="51" t="str">
        <f t="shared" si="15"/>
        <v>239-GIBRALTAR</v>
      </c>
      <c r="AM89" s="90" t="str">
        <f t="shared" si="16"/>
        <v>86-ZONA LIBRE DE OSTRAVA</v>
      </c>
      <c r="AN89" s="135" t="s">
        <v>822</v>
      </c>
      <c r="AO89" s="136">
        <v>86</v>
      </c>
      <c r="AP89" s="137" t="s">
        <v>823</v>
      </c>
      <c r="AQ89" s="136" t="s">
        <v>824</v>
      </c>
      <c r="AR89" s="83">
        <v>39203</v>
      </c>
      <c r="AS89" s="84" t="str">
        <f t="shared" si="17"/>
        <v>599-REPUBLICA CHECA</v>
      </c>
      <c r="CG89" s="57" t="str">
        <f t="shared" si="13"/>
        <v>504-Pago a no residentes- Dividendos distribuidos a personas naturales (domicilados o no en paraiso fiscal) o a sociedades sin beneficiario efectivo persona natural residente en Ecuador</v>
      </c>
      <c r="CH89" s="85">
        <v>504</v>
      </c>
      <c r="CI89" s="85" t="s">
        <v>825</v>
      </c>
      <c r="CJ89" s="86">
        <v>25</v>
      </c>
      <c r="CL89" s="57" t="str">
        <f t="shared" si="14"/>
        <v>504-Pago a no residentes- Dividendos distribuidos a personas naturales (domiciliados o no en paraíso fiscal) o a sociedades sin beneficiario efectivo persona natural residente en Ecuador</v>
      </c>
      <c r="CM89" s="93">
        <v>504</v>
      </c>
      <c r="CN89" s="94" t="s">
        <v>826</v>
      </c>
      <c r="CO89" s="97">
        <v>25</v>
      </c>
    </row>
    <row r="90" spans="7:93" ht="20.25" customHeight="1" x14ac:dyDescent="0.25">
      <c r="G90" s="57" t="str">
        <f>IF([1]ADMI!$J$21="HASTA 02-2024",TABLAS!CG90,TABLAS!CL90)</f>
        <v>504A-Dividendos a sociedades con beneficiario efectivo persona natural residente en el Ecuador</v>
      </c>
      <c r="H90" s="57" t="str">
        <f>IF([1]ADMI!$J$21="HASTA 02-2024",TABLAS!CH90,TABLAS!CM90)</f>
        <v>504A</v>
      </c>
      <c r="I90" s="57" t="str">
        <f>IF([1]ADMI!$J$21="HASTA 02-2024",TABLAS!CI90,TABLAS!CN90)</f>
        <v>Dividendos a sociedades con beneficiario efectivo persona natural residente en el Ecuador</v>
      </c>
      <c r="J90" s="57" t="str">
        <f>IF([1]ADMI!$J$21="HASTA 02-2024",TABLAS!CJ90,TABLAS!CO90)</f>
        <v>Hasta 25 y conforme la Resolución NAC-DGERCGC20-000000013</v>
      </c>
      <c r="AI90" s="79" t="s">
        <v>827</v>
      </c>
      <c r="AJ90" s="80" t="s">
        <v>828</v>
      </c>
      <c r="AK90" s="51" t="str">
        <f t="shared" si="15"/>
        <v>241-BELARUS</v>
      </c>
      <c r="AM90" s="103" t="s">
        <v>230</v>
      </c>
      <c r="AN90" s="103" t="s">
        <v>230</v>
      </c>
      <c r="AO90" s="103" t="s">
        <v>230</v>
      </c>
      <c r="AP90" s="103" t="s">
        <v>230</v>
      </c>
      <c r="AQ90" s="103" t="s">
        <v>230</v>
      </c>
      <c r="AR90" s="103" t="s">
        <v>230</v>
      </c>
      <c r="AS90" s="103" t="s">
        <v>230</v>
      </c>
      <c r="CG90" s="57" t="str">
        <f t="shared" si="13"/>
        <v>504A-Dividendos a sociedades con beneficiario efectivo persona natural residente en el Ecuador</v>
      </c>
      <c r="CH90" s="85" t="s">
        <v>829</v>
      </c>
      <c r="CI90" s="85" t="s">
        <v>830</v>
      </c>
      <c r="CJ90" s="86" t="s">
        <v>589</v>
      </c>
      <c r="CL90" s="57" t="str">
        <f t="shared" si="14"/>
        <v>504A-Dividendos a sociedades con beneficiario efectivo persona natural residente en el Ecuador</v>
      </c>
      <c r="CM90" s="93" t="s">
        <v>829</v>
      </c>
      <c r="CN90" s="94" t="s">
        <v>830</v>
      </c>
      <c r="CO90" s="97" t="s">
        <v>589</v>
      </c>
    </row>
    <row r="91" spans="7:93" ht="20.25" customHeight="1" x14ac:dyDescent="0.25">
      <c r="G91" s="57" t="str">
        <f>IF([1]ADMI!$J$21="HASTA 02-2024",TABLAS!CG91,TABLAS!CL91)</f>
        <v>504B-Dividendos a no residentes incumpliendo el deber de informar la composición societaria</v>
      </c>
      <c r="H91" s="57" t="str">
        <f>IF([1]ADMI!$J$21="HASTA 02-2024",TABLAS!CH91,TABLAS!CM91)</f>
        <v>504B</v>
      </c>
      <c r="I91" s="57" t="str">
        <f>IF([1]ADMI!$J$21="HASTA 02-2024",TABLAS!CI91,TABLAS!CN91)</f>
        <v>Dividendos a no residentes incumpliendo el deber de informar la composición societaria</v>
      </c>
      <c r="J91" s="57">
        <f>IF([1]ADMI!$J$21="HASTA 02-2024",TABLAS!CJ91,TABLAS!CO91)</f>
        <v>37</v>
      </c>
      <c r="AI91" s="79" t="s">
        <v>831</v>
      </c>
      <c r="AJ91" s="80" t="s">
        <v>832</v>
      </c>
      <c r="AK91" s="51" t="str">
        <f t="shared" si="15"/>
        <v>242-BOSNIA Y HERZEGOVINA</v>
      </c>
      <c r="CG91" s="57" t="str">
        <f t="shared" si="13"/>
        <v>504B-Dividendos a no residentes incumpliendo el deber de informar la composición societaria</v>
      </c>
      <c r="CH91" s="85" t="s">
        <v>833</v>
      </c>
      <c r="CI91" s="85" t="s">
        <v>834</v>
      </c>
      <c r="CJ91" s="86">
        <v>37</v>
      </c>
      <c r="CL91" s="57" t="str">
        <f t="shared" si="14"/>
        <v>504B-Dividendos a no residentes incumpliendo el deber de informar la composición societaria</v>
      </c>
      <c r="CM91" s="93" t="s">
        <v>833</v>
      </c>
      <c r="CN91" s="94" t="s">
        <v>834</v>
      </c>
      <c r="CO91" s="129">
        <v>37</v>
      </c>
    </row>
    <row r="92" spans="7:93" ht="20.25" customHeight="1" x14ac:dyDescent="0.25">
      <c r="G92" s="57" t="str">
        <f>IF([1]ADMI!$J$21="HASTA 02-2024",TABLAS!CG92,TABLAS!CL92)</f>
        <v>504C-Dividendos a residentes o establecidos en paraísos fiscales o regímenes de menor imposición (con beneficiario Persona Natural residente en Ecuador)</v>
      </c>
      <c r="H92" s="57" t="str">
        <f>IF([1]ADMI!$J$21="HASTA 02-2024",TABLAS!CH92,TABLAS!CM92)</f>
        <v>504C</v>
      </c>
      <c r="I92" s="57" t="str">
        <f>IF([1]ADMI!$J$21="HASTA 02-2024",TABLAS!CI92,TABLAS!CN92)</f>
        <v>Dividendos a residentes o establecidos en paraísos fiscales o regímenes de menor imposición (con beneficiario Persona Natural residente en Ecuador)</v>
      </c>
      <c r="J92" s="57" t="str">
        <f>IF([1]ADMI!$J$21="HASTA 02-2024",TABLAS!CJ92,TABLAS!CO92)</f>
        <v>Hasta 25 y conforme la Resolución NAC-DGERCGC20-000000013</v>
      </c>
      <c r="AI92" s="79" t="s">
        <v>835</v>
      </c>
      <c r="AJ92" s="80" t="s">
        <v>836</v>
      </c>
      <c r="AK92" s="51" t="str">
        <f t="shared" si="15"/>
        <v>243-CROACIA</v>
      </c>
      <c r="CG92" s="57" t="str">
        <f t="shared" si="13"/>
        <v>504C-Dividendos a residentes o establecidos en paraísos fiscales o regímenes de menor imposición (con beneficiario Persona Natural residente en Ecuador)</v>
      </c>
      <c r="CH92" s="85" t="s">
        <v>837</v>
      </c>
      <c r="CI92" s="85" t="s">
        <v>838</v>
      </c>
      <c r="CJ92" s="86" t="s">
        <v>589</v>
      </c>
      <c r="CL92" s="57" t="str">
        <f t="shared" si="14"/>
        <v>504C-Dividendos a residentes o establecidos en paraísos fiscales o regímenes de menor imposición (con beneficiario Persona Natural residente en Ecuador)</v>
      </c>
      <c r="CM92" s="93" t="s">
        <v>837</v>
      </c>
      <c r="CN92" s="94" t="s">
        <v>838</v>
      </c>
      <c r="CO92" s="97" t="s">
        <v>589</v>
      </c>
    </row>
    <row r="93" spans="7:93" ht="20.25" customHeight="1" x14ac:dyDescent="0.25">
      <c r="G93" s="57" t="str">
        <f>IF([1]ADMI!$J$21="HASTA 02-2024",TABLAS!CG93,TABLAS!CL93)</f>
        <v>504D-Dividendos a fideicomisos o establecidos en paraísos fiscales o regímenes de menor imposición (con beneficiario Persona Natural residente en Ecuador)</v>
      </c>
      <c r="H93" s="57" t="str">
        <f>IF([1]ADMI!$J$21="HASTA 02-2024",TABLAS!CH93,TABLAS!CM93)</f>
        <v>504D</v>
      </c>
      <c r="I93" s="57" t="str">
        <f>IF([1]ADMI!$J$21="HASTA 02-2024",TABLAS!CI93,TABLAS!CN93)</f>
        <v>Dividendos a fideicomisos o establecidos en paraísos fiscales o regímenes de menor imposición (con beneficiario Persona Natural residente en Ecuador)</v>
      </c>
      <c r="J93" s="57" t="str">
        <f>IF([1]ADMI!$J$21="HASTA 02-2024",TABLAS!CJ93,TABLAS!CO93)</f>
        <v>Hasta 25 y conforme la Resolución NAC-DGERCGC20-000000013</v>
      </c>
      <c r="AI93" s="79" t="s">
        <v>839</v>
      </c>
      <c r="AJ93" s="80" t="s">
        <v>840</v>
      </c>
      <c r="AK93" s="51" t="str">
        <f t="shared" si="15"/>
        <v>244-ESLOVENIA</v>
      </c>
      <c r="CG93" s="57" t="str">
        <f t="shared" si="13"/>
        <v>504D-Pago a no residentes - Dividendos a fideicomisos domiciladas en paraísos fiscales o regímenes de menor imposición (con beneficiario efectivo persona natural residente en el Ecuador)</v>
      </c>
      <c r="CH93" s="85" t="s">
        <v>841</v>
      </c>
      <c r="CI93" s="85" t="s">
        <v>842</v>
      </c>
      <c r="CJ93" s="86" t="s">
        <v>589</v>
      </c>
      <c r="CL93" s="57" t="str">
        <f t="shared" si="14"/>
        <v>504D-Dividendos a fideicomisos o establecidos en paraísos fiscales o regímenes de menor imposición (con beneficiario Persona Natural residente en Ecuador)</v>
      </c>
      <c r="CM93" s="93" t="s">
        <v>841</v>
      </c>
      <c r="CN93" s="94" t="s">
        <v>843</v>
      </c>
      <c r="CO93" s="97" t="s">
        <v>589</v>
      </c>
    </row>
    <row r="94" spans="7:93" ht="20.25" customHeight="1" x14ac:dyDescent="0.25">
      <c r="G94" s="57" t="str">
        <f>IF([1]ADMI!$J$21="HASTA 02-2024",TABLAS!CG94,TABLAS!CL94)</f>
        <v>504E-Pago a no residentes - Anticipo dividendos (no domiciliada en paraísos fiscales o regímenes de menor imposición)</v>
      </c>
      <c r="H94" s="57" t="str">
        <f>IF([1]ADMI!$J$21="HASTA 02-2024",TABLAS!CH94,TABLAS!CM94)</f>
        <v>504E</v>
      </c>
      <c r="I94" s="57" t="str">
        <f>IF([1]ADMI!$J$21="HASTA 02-2024",TABLAS!CI94,TABLAS!CN94)</f>
        <v>Pago a no residentes - Anticipo dividendos (no domiciliada en paraísos fiscales o regímenes de menor imposición)</v>
      </c>
      <c r="J94" s="57" t="str">
        <f>IF([1]ADMI!$J$21="HASTA 02-2024",TABLAS!CJ94,TABLAS!CO94)</f>
        <v>22 o 25</v>
      </c>
      <c r="AI94" s="79" t="s">
        <v>844</v>
      </c>
      <c r="AJ94" s="80" t="s">
        <v>845</v>
      </c>
      <c r="AK94" s="51" t="str">
        <f t="shared" si="15"/>
        <v>245-ESTONIA</v>
      </c>
      <c r="CG94" s="57" t="str">
        <f t="shared" si="13"/>
        <v>504E-Pago a no residentes - Anticipo dividendos (no domiciliada en paraísos fiscales o regímenes de menor imposición)</v>
      </c>
      <c r="CH94" s="85" t="s">
        <v>846</v>
      </c>
      <c r="CI94" s="85" t="s">
        <v>847</v>
      </c>
      <c r="CJ94" s="86" t="s">
        <v>577</v>
      </c>
      <c r="CL94" s="57" t="str">
        <f t="shared" si="14"/>
        <v>504E-Pago a no residentes - Anticipo dividendos (no domiciliada en paraísos fiscales o regímenes de menor imposición)</v>
      </c>
      <c r="CM94" s="93" t="s">
        <v>846</v>
      </c>
      <c r="CN94" s="94" t="s">
        <v>847</v>
      </c>
      <c r="CO94" s="97" t="s">
        <v>585</v>
      </c>
    </row>
    <row r="95" spans="7:93" ht="20.25" customHeight="1" x14ac:dyDescent="0.25">
      <c r="G95" s="57" t="str">
        <f>IF([1]ADMI!$J$21="HASTA 02-2024",TABLAS!CG95,TABLAS!CL95)</f>
        <v>504F-Pago a no residentes - Anticipo dividendos (domiciliadas en paraísos fiscales o regímenes de menor imposición)</v>
      </c>
      <c r="H95" s="57" t="str">
        <f>IF([1]ADMI!$J$21="HASTA 02-2024",TABLAS!CH95,TABLAS!CM95)</f>
        <v>504F</v>
      </c>
      <c r="I95" s="57" t="str">
        <f>IF([1]ADMI!$J$21="HASTA 02-2024",TABLAS!CI95,TABLAS!CN95)</f>
        <v>Pago a no residentes - Anticipo dividendos (domiciliadas en paraísos fiscales o regímenes de menor imposición)</v>
      </c>
      <c r="J95" s="57" t="str">
        <f>IF([1]ADMI!$J$21="HASTA 02-2024",TABLAS!CJ95,TABLAS!CO95)</f>
        <v>22 o 25 o 28</v>
      </c>
      <c r="AI95" s="79" t="s">
        <v>848</v>
      </c>
      <c r="AJ95" s="80" t="s">
        <v>849</v>
      </c>
      <c r="AK95" s="51" t="str">
        <f t="shared" si="15"/>
        <v>246-GEORGIA</v>
      </c>
      <c r="CG95" s="57" t="str">
        <f t="shared" si="13"/>
        <v>504F-Pago a no residentes - Anticipo dividendos (domiciliadas en paraísos fiscales o regímenes de menor imposición)</v>
      </c>
      <c r="CH95" s="85" t="s">
        <v>850</v>
      </c>
      <c r="CI95" s="85" t="s">
        <v>851</v>
      </c>
      <c r="CJ95" s="86" t="s">
        <v>852</v>
      </c>
      <c r="CL95" s="57" t="str">
        <f t="shared" si="14"/>
        <v>504F-Pago a no residentes - Anticipo dividendos (domiciliadas en paraísos fiscales o regímenes de menor imposición)</v>
      </c>
      <c r="CM95" s="93" t="s">
        <v>850</v>
      </c>
      <c r="CN95" s="94" t="s">
        <v>851</v>
      </c>
      <c r="CO95" s="97" t="s">
        <v>853</v>
      </c>
    </row>
    <row r="96" spans="7:93" ht="20.25" customHeight="1" x14ac:dyDescent="0.25">
      <c r="G96" s="57" t="str">
        <f>IF([1]ADMI!$J$21="HASTA 02-2024",TABLAS!CG96,TABLAS!CL96)</f>
        <v>504G-Pago a no residentes - Préstamos accionistas, beneficiarios o partícipes (no domiciliadas en paraísos fiscales o regímenes de menor imposición)</v>
      </c>
      <c r="H96" s="57" t="str">
        <f>IF([1]ADMI!$J$21="HASTA 02-2024",TABLAS!CH96,TABLAS!CM96)</f>
        <v>504G</v>
      </c>
      <c r="I96" s="57" t="str">
        <f>IF([1]ADMI!$J$21="HASTA 02-2024",TABLAS!CI96,TABLAS!CN96)</f>
        <v>Pago a no residentes - Préstamos accionistas, beneficiarios o partícipes (no domiciliadas en paraísos fiscales o regímenes de menor imposición)</v>
      </c>
      <c r="J96" s="57" t="str">
        <f>IF([1]ADMI!$J$21="HASTA 02-2024",TABLAS!CJ96,TABLAS!CO96)</f>
        <v>22 o 25</v>
      </c>
      <c r="AI96" s="79" t="s">
        <v>397</v>
      </c>
      <c r="AJ96" s="80" t="s">
        <v>398</v>
      </c>
      <c r="AK96" s="51" t="str">
        <f t="shared" si="15"/>
        <v>247-GROENLANDIA</v>
      </c>
      <c r="CG96" s="57" t="str">
        <f t="shared" si="13"/>
        <v>504G-Pago a no residentes - Préstamos accionistas, beneficiarios o partìcipes (no domiciladas en paraísos fiscales o regímenes de menor imposición)</v>
      </c>
      <c r="CH96" s="85" t="s">
        <v>854</v>
      </c>
      <c r="CI96" s="85" t="s">
        <v>855</v>
      </c>
      <c r="CJ96" s="86" t="s">
        <v>577</v>
      </c>
      <c r="CL96" s="57" t="str">
        <f t="shared" si="14"/>
        <v>504G-Pago a no residentes - Préstamos accionistas, beneficiarios o partícipes (no domiciliadas en paraísos fiscales o regímenes de menor imposición)</v>
      </c>
      <c r="CM96" s="93" t="s">
        <v>854</v>
      </c>
      <c r="CN96" s="94" t="s">
        <v>856</v>
      </c>
      <c r="CO96" s="97" t="s">
        <v>585</v>
      </c>
    </row>
    <row r="97" spans="7:93" ht="20.25" customHeight="1" x14ac:dyDescent="0.25">
      <c r="G97" s="57" t="str">
        <f>IF([1]ADMI!$J$21="HASTA 02-2024",TABLAS!CG97,TABLAS!CL97)</f>
        <v>504H-Pago a no residentes - Préstamos accionistas, beneficiarios o partícipes (domiciliadas en paraísos fiscales o regímenes de menor imposición)</v>
      </c>
      <c r="H97" s="57" t="str">
        <f>IF([1]ADMI!$J$21="HASTA 02-2024",TABLAS!CH97,TABLAS!CM97)</f>
        <v>504H</v>
      </c>
      <c r="I97" s="57" t="str">
        <f>IF([1]ADMI!$J$21="HASTA 02-2024",TABLAS!CI97,TABLAS!CN97)</f>
        <v>Pago a no residentes - Préstamos accionistas, beneficiarios o partícipes (domiciliadas en paraísos fiscales o regímenes de menor imposición)</v>
      </c>
      <c r="J97" s="57" t="str">
        <f>IF([1]ADMI!$J$21="HASTA 02-2024",TABLAS!CJ97,TABLAS!CO97)</f>
        <v>22 o 25 o 28</v>
      </c>
      <c r="AI97" s="79" t="s">
        <v>857</v>
      </c>
      <c r="AJ97" s="80" t="s">
        <v>858</v>
      </c>
      <c r="AK97" s="51" t="str">
        <f t="shared" si="15"/>
        <v>248-LETONIA</v>
      </c>
      <c r="CG97" s="57" t="str">
        <f t="shared" si="13"/>
        <v>504H-Pago a no residentes - Préstamos accionistas, beneficiarios o partìcipes (domiciladas en paraísos fiscales o regímenes de menor imposición)</v>
      </c>
      <c r="CH97" s="85" t="s">
        <v>859</v>
      </c>
      <c r="CI97" s="85" t="s">
        <v>860</v>
      </c>
      <c r="CJ97" s="86" t="s">
        <v>852</v>
      </c>
      <c r="CL97" s="57" t="str">
        <f t="shared" si="14"/>
        <v>504H-Pago a no residentes - Préstamos accionistas, beneficiarios o partícipes (domiciliadas en paraísos fiscales o regímenes de menor imposición)</v>
      </c>
      <c r="CM97" s="93" t="s">
        <v>859</v>
      </c>
      <c r="CN97" s="94" t="s">
        <v>861</v>
      </c>
      <c r="CO97" s="97" t="s">
        <v>853</v>
      </c>
    </row>
    <row r="98" spans="7:93" ht="20.25" customHeight="1" x14ac:dyDescent="0.25">
      <c r="G98" s="57" t="str">
        <f>IF([1]ADMI!$J$21="HASTA 02-2024",TABLAS!CG98,TABLAS!CL98)</f>
        <v>504I-Pago a no residentes - Préstamos no comerciales a partes relacionadas  (no domiciliadas en paraísos fiscales o regímenes de menor imposición)</v>
      </c>
      <c r="H98" s="57" t="str">
        <f>IF([1]ADMI!$J$21="HASTA 02-2024",TABLAS!CH98,TABLAS!CM98)</f>
        <v>504I</v>
      </c>
      <c r="I98" s="57" t="str">
        <f>IF([1]ADMI!$J$21="HASTA 02-2024",TABLAS!CI98,TABLAS!CN98)</f>
        <v>Pago a no residentes - Préstamos no comerciales a partes relacionadas  (no domiciliadas en paraísos fiscales o regímenes de menor imposición)</v>
      </c>
      <c r="J98" s="57" t="str">
        <f>IF([1]ADMI!$J$21="HASTA 02-2024",TABLAS!CJ98,TABLAS!CO98)</f>
        <v>22 o 25</v>
      </c>
      <c r="AI98" s="79" t="s">
        <v>862</v>
      </c>
      <c r="AJ98" s="80" t="s">
        <v>863</v>
      </c>
      <c r="AK98" s="51" t="str">
        <f t="shared" si="15"/>
        <v>249-LITUANIA</v>
      </c>
      <c r="CG98" s="57" t="str">
        <f t="shared" si="13"/>
        <v>504I-Pago a no residentes - Préstamos no comerciales a partes relacionadas  (no domiciladas en paraísos fiscales o regímenes de menor imposición)</v>
      </c>
      <c r="CH98" s="85" t="s">
        <v>864</v>
      </c>
      <c r="CI98" s="85" t="s">
        <v>865</v>
      </c>
      <c r="CJ98" s="86" t="s">
        <v>577</v>
      </c>
      <c r="CL98" s="57" t="str">
        <f t="shared" si="14"/>
        <v>504I-Pago a no residentes - Préstamos no comerciales a partes relacionadas  (no domiciliadas en paraísos fiscales o regímenes de menor imposición)</v>
      </c>
      <c r="CM98" s="93" t="s">
        <v>864</v>
      </c>
      <c r="CN98" s="94" t="s">
        <v>866</v>
      </c>
      <c r="CO98" s="97" t="s">
        <v>585</v>
      </c>
    </row>
    <row r="99" spans="7:93" ht="20.25" customHeight="1" x14ac:dyDescent="0.25">
      <c r="G99" s="57" t="str">
        <f>IF([1]ADMI!$J$21="HASTA 02-2024",TABLAS!CG99,TABLAS!CL99)</f>
        <v>504J-Pago a no residentes - Préstamos no comerciales a partes relacionadas  (domiciliadas en paraísos fiscales o regímenes de menor imposición)</v>
      </c>
      <c r="H99" s="57" t="str">
        <f>IF([1]ADMI!$J$21="HASTA 02-2024",TABLAS!CH99,TABLAS!CM99)</f>
        <v>504J</v>
      </c>
      <c r="I99" s="57" t="str">
        <f>IF([1]ADMI!$J$21="HASTA 02-2024",TABLAS!CI99,TABLAS!CN99)</f>
        <v>Pago a no residentes - Préstamos no comerciales a partes relacionadas  (domiciliadas en paraísos fiscales o regímenes de menor imposición)</v>
      </c>
      <c r="J99" s="57" t="str">
        <f>IF([1]ADMI!$J$21="HASTA 02-2024",TABLAS!CJ99,TABLAS!CO99)</f>
        <v>22 o 25 o 28</v>
      </c>
      <c r="Q99" s="138"/>
      <c r="AI99" s="79" t="s">
        <v>867</v>
      </c>
      <c r="AJ99" s="80" t="s">
        <v>868</v>
      </c>
      <c r="AK99" s="51" t="str">
        <f>CONCATENATE(AJ97&amp;"-"&amp;AI97)</f>
        <v>248-LETONIA</v>
      </c>
      <c r="CG99" s="57" t="str">
        <f t="shared" si="13"/>
        <v>504J-Pago a no residentes - Préstamos no comerciales a partes relacionadas  (domiciladas en paraísos fiscales o regímenes de menor imposición)</v>
      </c>
      <c r="CH99" s="85" t="s">
        <v>869</v>
      </c>
      <c r="CI99" s="85" t="s">
        <v>870</v>
      </c>
      <c r="CJ99" s="86" t="s">
        <v>852</v>
      </c>
      <c r="CL99" s="57" t="str">
        <f t="shared" si="14"/>
        <v>504J-Pago a no residentes - Préstamos no comerciales a partes relacionadas  (domiciliadas en paraísos fiscales o regímenes de menor imposición)</v>
      </c>
      <c r="CM99" s="93" t="s">
        <v>869</v>
      </c>
      <c r="CN99" s="94" t="s">
        <v>871</v>
      </c>
      <c r="CO99" s="97" t="s">
        <v>853</v>
      </c>
    </row>
    <row r="100" spans="7:93" ht="20.25" customHeight="1" x14ac:dyDescent="0.25">
      <c r="G100" s="57" t="str">
        <f>IF([1]ADMI!$J$21="HASTA 02-2024",TABLAS!CG100,TABLAS!CL100)</f>
        <v>505-Pago a no residentes - Rendimientos financieros</v>
      </c>
      <c r="H100" s="57">
        <f>IF([1]ADMI!$J$21="HASTA 02-2024",TABLAS!CH100,TABLAS!CM100)</f>
        <v>505</v>
      </c>
      <c r="I100" s="57" t="str">
        <f>IF([1]ADMI!$J$21="HASTA 02-2024",TABLAS!CI100,TABLAS!CN100)</f>
        <v>Pago a no residentes - Rendimientos financieros</v>
      </c>
      <c r="J100" s="57" t="str">
        <f>IF([1]ADMI!$J$21="HASTA 02-2024",TABLAS!CJ100,TABLAS!CO100)</f>
        <v>25 o 37</v>
      </c>
      <c r="AI100" s="79" t="s">
        <v>872</v>
      </c>
      <c r="AJ100" s="80" t="s">
        <v>873</v>
      </c>
      <c r="AK100" s="51" t="str">
        <f t="shared" si="15"/>
        <v>251-MACEDONIA</v>
      </c>
      <c r="CG100" s="57" t="str">
        <f t="shared" si="13"/>
        <v>505-Pago a no residentes - Rendimientos financieros</v>
      </c>
      <c r="CH100" s="85">
        <v>505</v>
      </c>
      <c r="CI100" s="85" t="s">
        <v>874</v>
      </c>
      <c r="CJ100" s="125" t="s">
        <v>808</v>
      </c>
      <c r="CL100" s="57" t="str">
        <f t="shared" si="14"/>
        <v>505-Pago a no residentes - Rendimientos financieros</v>
      </c>
      <c r="CM100" s="93">
        <v>505</v>
      </c>
      <c r="CN100" s="94" t="s">
        <v>874</v>
      </c>
      <c r="CO100" s="129" t="s">
        <v>808</v>
      </c>
    </row>
    <row r="101" spans="7:93" ht="20.25" customHeight="1" x14ac:dyDescent="0.25">
      <c r="G101" s="57" t="str">
        <f>IF([1]ADMI!$J$21="HASTA 02-2024",TABLAS!CG101,TABLAS!CL101)</f>
        <v>505A-Pago a no residentes – Intereses de créditos de Instituciones Financieras del exterior</v>
      </c>
      <c r="H101" s="57" t="str">
        <f>IF([1]ADMI!$J$21="HASTA 02-2024",TABLAS!CH101,TABLAS!CM101)</f>
        <v>505A</v>
      </c>
      <c r="I101" s="57" t="str">
        <f>IF([1]ADMI!$J$21="HASTA 02-2024",TABLAS!CI101,TABLAS!CN101)</f>
        <v>Pago a no residentes – Intereses de créditos de Instituciones Financieras del exterior</v>
      </c>
      <c r="J101" s="57" t="str">
        <f>IF([1]ADMI!$J$21="HASTA 02-2024",TABLAS!CJ101,TABLAS!CO101)</f>
        <v>0 o 25</v>
      </c>
      <c r="AI101" s="79" t="s">
        <v>875</v>
      </c>
      <c r="AJ101" s="80" t="s">
        <v>876</v>
      </c>
      <c r="AK101" s="51" t="str">
        <f t="shared" si="15"/>
        <v>252-ESLOVAQUIA</v>
      </c>
      <c r="CG101" s="57" t="str">
        <f t="shared" si="13"/>
        <v>505A-Pago a no residentes – Intereses de créditos de Instituciones Financieras del exterior</v>
      </c>
      <c r="CH101" s="85" t="s">
        <v>877</v>
      </c>
      <c r="CI101" s="85" t="s">
        <v>878</v>
      </c>
      <c r="CJ101" s="86" t="s">
        <v>879</v>
      </c>
      <c r="CL101" s="57" t="str">
        <f t="shared" si="14"/>
        <v>505A-Pago a no residentes – Intereses de créditos de Instituciones Financieras del exterior</v>
      </c>
      <c r="CM101" s="93" t="s">
        <v>877</v>
      </c>
      <c r="CN101" s="94" t="s">
        <v>878</v>
      </c>
      <c r="CO101" s="129" t="s">
        <v>880</v>
      </c>
    </row>
    <row r="102" spans="7:93" ht="20.25" customHeight="1" x14ac:dyDescent="0.25">
      <c r="G102" s="57" t="str">
        <f>IF([1]ADMI!$J$21="HASTA 02-2024",TABLAS!CG102,TABLAS!CL102)</f>
        <v>505B-Pago a no residentes – Intereses de créditos de gobierno a gobierno</v>
      </c>
      <c r="H102" s="57" t="str">
        <f>IF([1]ADMI!$J$21="HASTA 02-2024",TABLAS!CH102,TABLAS!CM102)</f>
        <v>505B</v>
      </c>
      <c r="I102" s="57" t="str">
        <f>IF([1]ADMI!$J$21="HASTA 02-2024",TABLAS!CI102,TABLAS!CN102)</f>
        <v>Pago a no residentes – Intereses de créditos de gobierno a gobierno</v>
      </c>
      <c r="J102" s="57" t="str">
        <f>IF([1]ADMI!$J$21="HASTA 02-2024",TABLAS!CJ102,TABLAS!CO102)</f>
        <v>0 o 25</v>
      </c>
      <c r="AI102" s="79" t="s">
        <v>881</v>
      </c>
      <c r="AJ102" s="80" t="s">
        <v>882</v>
      </c>
      <c r="AK102" s="51" t="str">
        <f t="shared" si="15"/>
        <v>253-ISLAS FAROE</v>
      </c>
      <c r="CG102" s="57" t="str">
        <f t="shared" si="13"/>
        <v>505B-Pago a no residentes – Intereses de créditos de gobierno a gobierno</v>
      </c>
      <c r="CH102" s="85" t="s">
        <v>883</v>
      </c>
      <c r="CI102" s="85" t="s">
        <v>884</v>
      </c>
      <c r="CJ102" s="86" t="s">
        <v>879</v>
      </c>
      <c r="CL102" s="57" t="str">
        <f t="shared" si="14"/>
        <v>505B-Pago a no residentes – Intereses de créditos de gobierno a gobierno</v>
      </c>
      <c r="CM102" s="93" t="s">
        <v>883</v>
      </c>
      <c r="CN102" s="94" t="s">
        <v>884</v>
      </c>
      <c r="CO102" s="129" t="s">
        <v>880</v>
      </c>
    </row>
    <row r="103" spans="7:93" ht="20.25" customHeight="1" x14ac:dyDescent="0.25">
      <c r="G103" s="57" t="str">
        <f>IF([1]ADMI!$J$21="HASTA 02-2024",TABLAS!CG103,TABLAS!CL103)</f>
        <v>505C-Pago a no residentes – Intereses de créditos de organismos multilaterales</v>
      </c>
      <c r="H103" s="57" t="str">
        <f>IF([1]ADMI!$J$21="HASTA 02-2024",TABLAS!CH103,TABLAS!CM103)</f>
        <v>505C</v>
      </c>
      <c r="I103" s="57" t="str">
        <f>IF([1]ADMI!$J$21="HASTA 02-2024",TABLAS!CI103,TABLAS!CN103)</f>
        <v>Pago a no residentes – Intereses de créditos de organismos multilaterales</v>
      </c>
      <c r="J103" s="57" t="str">
        <f>IF([1]ADMI!$J$21="HASTA 02-2024",TABLAS!CJ103,TABLAS!CO103)</f>
        <v>0 o 25</v>
      </c>
      <c r="AI103" s="79" t="s">
        <v>608</v>
      </c>
      <c r="AJ103" s="80" t="s">
        <v>609</v>
      </c>
      <c r="AK103" s="51" t="str">
        <f t="shared" si="15"/>
        <v>260-FRENCH SOUTHERN TERRITORIES</v>
      </c>
      <c r="CG103" s="57" t="str">
        <f t="shared" si="13"/>
        <v>505C-Pago a no residentes – Intereses de créditos de organismos multilaterales</v>
      </c>
      <c r="CH103" s="85" t="s">
        <v>885</v>
      </c>
      <c r="CI103" s="85" t="s">
        <v>886</v>
      </c>
      <c r="CJ103" s="86" t="s">
        <v>879</v>
      </c>
      <c r="CL103" s="57" t="str">
        <f t="shared" si="14"/>
        <v>505C-Pago a no residentes – Intereses de créditos de organismos multilaterales</v>
      </c>
      <c r="CM103" s="93" t="s">
        <v>885</v>
      </c>
      <c r="CN103" s="94" t="s">
        <v>886</v>
      </c>
      <c r="CO103" s="129" t="s">
        <v>880</v>
      </c>
    </row>
    <row r="104" spans="7:93" ht="20.25" customHeight="1" x14ac:dyDescent="0.25">
      <c r="G104" s="57" t="str">
        <f>IF([1]ADMI!$J$21="HASTA 02-2024",TABLAS!CG104,TABLAS!CL104)</f>
        <v>505D-Pago a no residentes - Intereses por financiamiento de proveedores externos</v>
      </c>
      <c r="H104" s="57" t="str">
        <f>IF([1]ADMI!$J$21="HASTA 02-2024",TABLAS!CH104,TABLAS!CM104)</f>
        <v>505D</v>
      </c>
      <c r="I104" s="57" t="str">
        <f>IF([1]ADMI!$J$21="HASTA 02-2024",TABLAS!CI104,TABLAS!CN104)</f>
        <v>Pago a no residentes - Intereses por financiamiento de proveedores externos</v>
      </c>
      <c r="J104" s="57">
        <f>IF([1]ADMI!$J$21="HASTA 02-2024",TABLAS!CJ104,TABLAS!CO104)</f>
        <v>25</v>
      </c>
      <c r="AI104" s="79" t="s">
        <v>887</v>
      </c>
      <c r="AJ104" s="80" t="s">
        <v>888</v>
      </c>
      <c r="AK104" s="51" t="str">
        <f t="shared" si="15"/>
        <v>301-AFGANISTAN</v>
      </c>
      <c r="CG104" s="57" t="str">
        <f t="shared" si="13"/>
        <v>505D-Pago a no residentes - Intereses por financiamiento de proveedores externos</v>
      </c>
      <c r="CH104" s="85" t="s">
        <v>889</v>
      </c>
      <c r="CI104" s="85" t="s">
        <v>890</v>
      </c>
      <c r="CJ104" s="86">
        <v>25</v>
      </c>
      <c r="CL104" s="57" t="str">
        <f t="shared" si="14"/>
        <v>505D-Pago a no residentes - Intereses por financiamiento de proveedores externos</v>
      </c>
      <c r="CM104" s="93" t="s">
        <v>889</v>
      </c>
      <c r="CN104" s="94" t="s">
        <v>890</v>
      </c>
      <c r="CO104" s="129">
        <v>25</v>
      </c>
    </row>
    <row r="105" spans="7:93" ht="20.25" customHeight="1" x14ac:dyDescent="0.25">
      <c r="G105" s="57" t="str">
        <f>IF([1]ADMI!$J$21="HASTA 02-2024",TABLAS!CG105,TABLAS!CL105)</f>
        <v>505E-Pago a no residentes - Intereses de otros créditos externos</v>
      </c>
      <c r="H105" s="57" t="str">
        <f>IF([1]ADMI!$J$21="HASTA 02-2024",TABLAS!CH105,TABLAS!CM105)</f>
        <v>505E</v>
      </c>
      <c r="I105" s="57" t="str">
        <f>IF([1]ADMI!$J$21="HASTA 02-2024",TABLAS!CI105,TABLAS!CN105)</f>
        <v>Pago a no residentes - Intereses de otros créditos externos</v>
      </c>
      <c r="J105" s="57">
        <f>IF([1]ADMI!$J$21="HASTA 02-2024",TABLAS!CJ105,TABLAS!CO105)</f>
        <v>25</v>
      </c>
      <c r="AI105" s="79" t="s">
        <v>891</v>
      </c>
      <c r="AJ105" s="80" t="s">
        <v>892</v>
      </c>
      <c r="AK105" s="51" t="str">
        <f t="shared" si="15"/>
        <v>302-ARABIA SAUDITA</v>
      </c>
      <c r="CG105" s="57" t="str">
        <f t="shared" si="13"/>
        <v>505E-Pago a no residentes - Intereses de otros créditos externos</v>
      </c>
      <c r="CH105" s="85" t="s">
        <v>893</v>
      </c>
      <c r="CI105" s="85" t="s">
        <v>894</v>
      </c>
      <c r="CJ105" s="86">
        <v>25</v>
      </c>
      <c r="CL105" s="57" t="str">
        <f t="shared" si="14"/>
        <v>505E-Pago a no residentes - Intereses de otros créditos externos</v>
      </c>
      <c r="CM105" s="93" t="s">
        <v>893</v>
      </c>
      <c r="CN105" s="94" t="s">
        <v>894</v>
      </c>
      <c r="CO105" s="129">
        <v>25</v>
      </c>
    </row>
    <row r="106" spans="7:93" ht="20.25" customHeight="1" x14ac:dyDescent="0.25">
      <c r="G106" s="57" t="str">
        <f>IF([1]ADMI!$J$21="HASTA 02-2024",TABLAS!CG106,TABLAS!CL106)</f>
        <v>505F-Pago a no residentes - Otros Intereses y Rendimientos Financieros</v>
      </c>
      <c r="H106" s="57" t="str">
        <f>IF([1]ADMI!$J$21="HASTA 02-2024",TABLAS!CH106,TABLAS!CM106)</f>
        <v>505F</v>
      </c>
      <c r="I106" s="57" t="str">
        <f>IF([1]ADMI!$J$21="HASTA 02-2024",TABLAS!CI106,TABLAS!CN106)</f>
        <v>Pago a no residentes - Otros Intereses y Rendimientos Financieros</v>
      </c>
      <c r="J106" s="57" t="str">
        <f>IF([1]ADMI!$J$21="HASTA 02-2024",TABLAS!CJ106,TABLAS!CO106)</f>
        <v>25 o 37</v>
      </c>
      <c r="AI106" s="79" t="s">
        <v>581</v>
      </c>
      <c r="AJ106" s="80" t="s">
        <v>582</v>
      </c>
      <c r="AK106" s="51" t="str">
        <f t="shared" si="15"/>
        <v>303-MYANMAR (BURMA)</v>
      </c>
      <c r="CG106" s="57" t="str">
        <f t="shared" si="13"/>
        <v>505F-Pago a no residentes - Otros Intereses y Rendimientos Financieros</v>
      </c>
      <c r="CH106" s="85" t="s">
        <v>895</v>
      </c>
      <c r="CI106" s="85" t="s">
        <v>896</v>
      </c>
      <c r="CJ106" s="125" t="s">
        <v>808</v>
      </c>
      <c r="CL106" s="57" t="str">
        <f t="shared" si="14"/>
        <v>505F-Pago a no residentes - Otros Intereses y Rendimientos Financieros</v>
      </c>
      <c r="CM106" s="93" t="s">
        <v>895</v>
      </c>
      <c r="CN106" s="94" t="s">
        <v>896</v>
      </c>
      <c r="CO106" s="129" t="s">
        <v>808</v>
      </c>
    </row>
    <row r="107" spans="7:93" ht="20.25" customHeight="1" x14ac:dyDescent="0.25">
      <c r="G107" s="57" t="str">
        <f>IF([1]ADMI!$J$21="HASTA 02-2024",TABLAS!CG107,TABLAS!CL107)</f>
        <v>509-Pago a no residentes- Cánones, derechos de autor,  marcas, patentes y similares</v>
      </c>
      <c r="H107" s="57">
        <f>IF([1]ADMI!$J$21="HASTA 02-2024",TABLAS!CH107,TABLAS!CM107)</f>
        <v>509</v>
      </c>
      <c r="I107" s="57" t="str">
        <f>IF([1]ADMI!$J$21="HASTA 02-2024",TABLAS!CI107,TABLAS!CN107)</f>
        <v>Pago a no residentes- Cánones, derechos de autor,  marcas, patentes y similares</v>
      </c>
      <c r="J107" s="57" t="str">
        <f>IF([1]ADMI!$J$21="HASTA 02-2024",TABLAS!CJ107,TABLAS!CO107)</f>
        <v>25 o 37</v>
      </c>
      <c r="AI107" s="79" t="s">
        <v>897</v>
      </c>
      <c r="AJ107" s="80" t="s">
        <v>898</v>
      </c>
      <c r="AK107" s="51" t="str">
        <f t="shared" si="15"/>
        <v>304-CAMBOYA</v>
      </c>
      <c r="CG107" s="57" t="str">
        <f t="shared" si="13"/>
        <v>509-Pago a no residentes- Cánones, derechos de autor,  marcas, patentes y similares</v>
      </c>
      <c r="CH107" s="85">
        <v>509</v>
      </c>
      <c r="CI107" s="85" t="s">
        <v>899</v>
      </c>
      <c r="CJ107" s="125" t="s">
        <v>808</v>
      </c>
      <c r="CL107" s="57" t="str">
        <f t="shared" si="14"/>
        <v>509-Pago a no residentes- Cánones, derechos de autor,  marcas, patentes y similares</v>
      </c>
      <c r="CM107" s="93">
        <v>509</v>
      </c>
      <c r="CN107" s="94" t="s">
        <v>899</v>
      </c>
      <c r="CO107" s="129" t="s">
        <v>808</v>
      </c>
    </row>
    <row r="108" spans="7:93" ht="20.25" customHeight="1" x14ac:dyDescent="0.25">
      <c r="G108" s="57" t="str">
        <f>IF([1]ADMI!$J$21="HASTA 02-2024",TABLAS!CG108,TABLAS!CL108)</f>
        <v>509A-Pago a no residentes - Regalías por concepto de franquicias</v>
      </c>
      <c r="H108" s="57" t="str">
        <f>IF([1]ADMI!$J$21="HASTA 02-2024",TABLAS!CH108,TABLAS!CM108)</f>
        <v>509A</v>
      </c>
      <c r="I108" s="57" t="str">
        <f>IF([1]ADMI!$J$21="HASTA 02-2024",TABLAS!CI108,TABLAS!CN108)</f>
        <v>Pago a no residentes - Regalías por concepto de franquicias</v>
      </c>
      <c r="J108" s="57" t="str">
        <f>IF([1]ADMI!$J$21="HASTA 02-2024",TABLAS!CJ108,TABLAS!CO108)</f>
        <v>25 o 37</v>
      </c>
      <c r="AI108" s="79" t="s">
        <v>900</v>
      </c>
      <c r="AJ108" s="80" t="s">
        <v>901</v>
      </c>
      <c r="AK108" s="51" t="str">
        <f t="shared" si="15"/>
        <v>306-COREA NORTE</v>
      </c>
      <c r="CG108" s="57" t="str">
        <f t="shared" si="13"/>
        <v>509A-PPago a no residentes - Regalías por concepto de franquicias</v>
      </c>
      <c r="CH108" s="85" t="s">
        <v>902</v>
      </c>
      <c r="CI108" s="85" t="s">
        <v>903</v>
      </c>
      <c r="CJ108" s="125" t="s">
        <v>808</v>
      </c>
      <c r="CL108" s="57" t="str">
        <f t="shared" si="14"/>
        <v>509A-Pago a no residentes - Regalías por concepto de franquicias</v>
      </c>
      <c r="CM108" s="93" t="s">
        <v>902</v>
      </c>
      <c r="CN108" s="94" t="s">
        <v>904</v>
      </c>
      <c r="CO108" s="129" t="s">
        <v>808</v>
      </c>
    </row>
    <row r="109" spans="7:93" ht="20.25" customHeight="1" x14ac:dyDescent="0.25">
      <c r="G109" s="57" t="str">
        <f>IF([1]ADMI!$J$21="HASTA 02-2024",TABLAS!CG109,TABLAS!CL109)</f>
        <v xml:space="preserve">510-Pago a no residentes - Otras ganancias de capital distintas de enajenación de derechos representativos de capital </v>
      </c>
      <c r="H109" s="57">
        <f>IF([1]ADMI!$J$21="HASTA 02-2024",TABLAS!CH109,TABLAS!CM109)</f>
        <v>510</v>
      </c>
      <c r="I109" s="57" t="str">
        <f>IF([1]ADMI!$J$21="HASTA 02-2024",TABLAS!CI109,TABLAS!CN109)</f>
        <v xml:space="preserve">Pago a no residentes - Otras ganancias de capital distintas de enajenación de derechos representativos de capital </v>
      </c>
      <c r="J109" s="57" t="str">
        <f>IF([1]ADMI!$J$21="HASTA 02-2024",TABLAS!CJ109,TABLAS!CO109)</f>
        <v>5, 25, 37</v>
      </c>
      <c r="AI109" s="79" t="s">
        <v>905</v>
      </c>
      <c r="AJ109" s="80" t="s">
        <v>906</v>
      </c>
      <c r="AK109" s="51" t="str">
        <f t="shared" si="15"/>
        <v>307-TAIWAN (CHINA)</v>
      </c>
      <c r="CG109" s="57" t="str">
        <f t="shared" si="13"/>
        <v xml:space="preserve">510-Pago a no residentes - Otras ganancias de capital distintas de enajenación de derechos representativos de capital </v>
      </c>
      <c r="CH109" s="85">
        <v>510</v>
      </c>
      <c r="CI109" s="85" t="s">
        <v>907</v>
      </c>
      <c r="CJ109" s="125" t="s">
        <v>908</v>
      </c>
      <c r="CL109" s="57" t="str">
        <f t="shared" si="14"/>
        <v xml:space="preserve">510-Pago a no residentes - Otras ganancias de capital distintas de enajenación de derechos representativos de capital </v>
      </c>
      <c r="CM109" s="93">
        <v>510</v>
      </c>
      <c r="CN109" s="94" t="s">
        <v>907</v>
      </c>
      <c r="CO109" s="129" t="s">
        <v>908</v>
      </c>
    </row>
    <row r="110" spans="7:93" ht="20.25" customHeight="1" x14ac:dyDescent="0.25">
      <c r="G110" s="57" t="str">
        <f>IF([1]ADMI!$J$21="HASTA 02-2024",TABLAS!CG110,TABLAS!CL110)</f>
        <v>511-Pago a no residentes - Servicios profesionales independientes</v>
      </c>
      <c r="H110" s="57">
        <f>IF([1]ADMI!$J$21="HASTA 02-2024",TABLAS!CH110,TABLAS!CM110)</f>
        <v>511</v>
      </c>
      <c r="I110" s="57" t="str">
        <f>IF([1]ADMI!$J$21="HASTA 02-2024",TABLAS!CI110,TABLAS!CN110)</f>
        <v>Pago a no residentes - Servicios profesionales independientes</v>
      </c>
      <c r="J110" s="57" t="str">
        <f>IF([1]ADMI!$J$21="HASTA 02-2024",TABLAS!CJ110,TABLAS!CO110)</f>
        <v>25 o 37</v>
      </c>
      <c r="AI110" s="79" t="s">
        <v>909</v>
      </c>
      <c r="AJ110" s="80" t="s">
        <v>910</v>
      </c>
      <c r="AK110" s="51" t="str">
        <f t="shared" si="15"/>
        <v>308-FILIPINAS</v>
      </c>
      <c r="CG110" s="57" t="str">
        <f t="shared" si="13"/>
        <v>511-Pago a no residentes - Servicios profesionales independientes</v>
      </c>
      <c r="CH110" s="85">
        <v>511</v>
      </c>
      <c r="CI110" s="85" t="s">
        <v>911</v>
      </c>
      <c r="CJ110" s="125" t="s">
        <v>808</v>
      </c>
      <c r="CL110" s="57" t="str">
        <f t="shared" si="14"/>
        <v>511-Pago a no residentes - Servicios profesionales independientes</v>
      </c>
      <c r="CM110" s="93">
        <v>511</v>
      </c>
      <c r="CN110" s="94" t="s">
        <v>911</v>
      </c>
      <c r="CO110" s="129" t="s">
        <v>808</v>
      </c>
    </row>
    <row r="111" spans="7:93" ht="20.25" customHeight="1" x14ac:dyDescent="0.25">
      <c r="G111" s="57" t="str">
        <f>IF([1]ADMI!$J$21="HASTA 02-2024",TABLAS!CG111,TABLAS!CL111)</f>
        <v>512-Pago a no residentes - Servicios profesionales dependientes</v>
      </c>
      <c r="H111" s="57">
        <f>IF([1]ADMI!$J$21="HASTA 02-2024",TABLAS!CH111,TABLAS!CM111)</f>
        <v>512</v>
      </c>
      <c r="I111" s="57" t="str">
        <f>IF([1]ADMI!$J$21="HASTA 02-2024",TABLAS!CI111,TABLAS!CN111)</f>
        <v>Pago a no residentes - Servicios profesionales dependientes</v>
      </c>
      <c r="J111" s="57" t="str">
        <f>IF([1]ADMI!$J$21="HASTA 02-2024",TABLAS!CJ111,TABLAS!CO111)</f>
        <v>25 o 37</v>
      </c>
      <c r="AI111" s="79" t="s">
        <v>912</v>
      </c>
      <c r="AJ111" s="80">
        <v>307</v>
      </c>
      <c r="AK111" s="51" t="str">
        <f t="shared" si="15"/>
        <v>307-INDIA</v>
      </c>
      <c r="CG111" s="57" t="str">
        <f t="shared" ref="CG111:CG128" si="18">CH111&amp;"-"&amp;CI111</f>
        <v>512-Pago a no residentes - Servicios profesionales dependientes</v>
      </c>
      <c r="CH111" s="85">
        <v>512</v>
      </c>
      <c r="CI111" s="85" t="s">
        <v>913</v>
      </c>
      <c r="CJ111" s="125" t="s">
        <v>808</v>
      </c>
      <c r="CL111" s="57" t="str">
        <f t="shared" ref="CL111:CL128" si="19">CM111&amp;"-"&amp;CN111</f>
        <v>512-Pago a no residentes - Servicios profesionales dependientes</v>
      </c>
      <c r="CM111" s="93">
        <v>512</v>
      </c>
      <c r="CN111" s="94" t="s">
        <v>913</v>
      </c>
      <c r="CO111" s="129" t="s">
        <v>808</v>
      </c>
    </row>
    <row r="112" spans="7:93" ht="20.25" customHeight="1" x14ac:dyDescent="0.25">
      <c r="G112" s="57" t="str">
        <f>IF([1]ADMI!$J$21="HASTA 02-2024",TABLAS!CG112,TABLAS!CL112)</f>
        <v>513-Pago a no residentes- Artistas</v>
      </c>
      <c r="H112" s="57">
        <f>IF([1]ADMI!$J$21="HASTA 02-2024",TABLAS!CH112,TABLAS!CM112)</f>
        <v>513</v>
      </c>
      <c r="I112" s="57" t="str">
        <f>IF([1]ADMI!$J$21="HASTA 02-2024",TABLAS!CI112,TABLAS!CN112)</f>
        <v>Pago a no residentes- Artistas</v>
      </c>
      <c r="J112" s="57" t="str">
        <f>IF([1]ADMI!$J$21="HASTA 02-2024",TABLAS!CJ112,TABLAS!CO112)</f>
        <v>25 o 37</v>
      </c>
      <c r="AI112" s="79" t="s">
        <v>914</v>
      </c>
      <c r="AJ112" s="80" t="s">
        <v>915</v>
      </c>
      <c r="AK112" s="51" t="str">
        <f t="shared" si="15"/>
        <v>310-INDONESIA</v>
      </c>
      <c r="CG112" s="57" t="str">
        <f t="shared" si="18"/>
        <v>513-Pago a no residentes- Artistas</v>
      </c>
      <c r="CH112" s="85">
        <v>513</v>
      </c>
      <c r="CI112" s="85" t="s">
        <v>916</v>
      </c>
      <c r="CJ112" s="125" t="s">
        <v>808</v>
      </c>
      <c r="CL112" s="57" t="str">
        <f t="shared" si="19"/>
        <v>513-Pago a no residentes- Artistas</v>
      </c>
      <c r="CM112" s="93">
        <v>513</v>
      </c>
      <c r="CN112" s="94" t="s">
        <v>916</v>
      </c>
      <c r="CO112" s="129" t="s">
        <v>808</v>
      </c>
    </row>
    <row r="113" spans="7:93" ht="20.25" customHeight="1" x14ac:dyDescent="0.25">
      <c r="G113" s="57" t="str">
        <f>IF([1]ADMI!$J$21="HASTA 02-2024",TABLAS!CG113,TABLAS!CL113)</f>
        <v>513A-Pago a no residentes - Deportistas</v>
      </c>
      <c r="H113" s="57" t="str">
        <f>IF([1]ADMI!$J$21="HASTA 02-2024",TABLAS!CH113,TABLAS!CM113)</f>
        <v>513A</v>
      </c>
      <c r="I113" s="57" t="str">
        <f>IF([1]ADMI!$J$21="HASTA 02-2024",TABLAS!CI113,TABLAS!CN113)</f>
        <v>Pago a no residentes - Deportistas</v>
      </c>
      <c r="J113" s="57" t="str">
        <f>IF([1]ADMI!$J$21="HASTA 02-2024",TABLAS!CJ113,TABLAS!CO113)</f>
        <v>25 o 37</v>
      </c>
      <c r="AI113" s="79" t="s">
        <v>917</v>
      </c>
      <c r="AJ113" s="80" t="s">
        <v>918</v>
      </c>
      <c r="AK113" s="51" t="str">
        <f t="shared" si="15"/>
        <v>311-IRAK</v>
      </c>
      <c r="CG113" s="57" t="str">
        <f t="shared" si="18"/>
        <v>513A-Pago a no residentes - Deportistas</v>
      </c>
      <c r="CH113" s="85" t="s">
        <v>919</v>
      </c>
      <c r="CI113" s="85" t="s">
        <v>920</v>
      </c>
      <c r="CJ113" s="125" t="s">
        <v>808</v>
      </c>
      <c r="CL113" s="57" t="str">
        <f t="shared" si="19"/>
        <v>513A-Pago a no residentes - Deportistas</v>
      </c>
      <c r="CM113" s="93" t="s">
        <v>919</v>
      </c>
      <c r="CN113" s="94" t="s">
        <v>920</v>
      </c>
      <c r="CO113" s="129" t="s">
        <v>808</v>
      </c>
    </row>
    <row r="114" spans="7:93" ht="20.25" customHeight="1" x14ac:dyDescent="0.25">
      <c r="G114" s="57" t="str">
        <f>IF([1]ADMI!$J$21="HASTA 02-2024",TABLAS!CG114,TABLAS!CL114)</f>
        <v>514-Pago a no residentes - Participación de consejeros</v>
      </c>
      <c r="H114" s="57">
        <f>IF([1]ADMI!$J$21="HASTA 02-2024",TABLAS!CH114,TABLAS!CM114)</f>
        <v>514</v>
      </c>
      <c r="I114" s="57" t="str">
        <f>IF([1]ADMI!$J$21="HASTA 02-2024",TABLAS!CI114,TABLAS!CN114)</f>
        <v>Pago a no residentes - Participación de consejeros</v>
      </c>
      <c r="J114" s="57" t="str">
        <f>IF([1]ADMI!$J$21="HASTA 02-2024",TABLAS!CJ114,TABLAS!CO114)</f>
        <v>25 o 37</v>
      </c>
      <c r="AI114" s="79" t="s">
        <v>512</v>
      </c>
      <c r="AJ114" s="80" t="s">
        <v>513</v>
      </c>
      <c r="AK114" s="51" t="str">
        <f t="shared" si="15"/>
        <v>312-IRAN (REPUBLICA ISLAMICA)</v>
      </c>
      <c r="CG114" s="57" t="str">
        <f t="shared" si="18"/>
        <v>514-Pago a no residentes - Participación de consejeros</v>
      </c>
      <c r="CH114" s="85">
        <v>514</v>
      </c>
      <c r="CI114" s="85" t="s">
        <v>921</v>
      </c>
      <c r="CJ114" s="125" t="s">
        <v>808</v>
      </c>
      <c r="CL114" s="57" t="str">
        <f t="shared" si="19"/>
        <v>514-Pago a no residentes - Participación de consejeros</v>
      </c>
      <c r="CM114" s="93">
        <v>514</v>
      </c>
      <c r="CN114" s="94" t="s">
        <v>921</v>
      </c>
      <c r="CO114" s="129" t="s">
        <v>808</v>
      </c>
    </row>
    <row r="115" spans="7:93" ht="20.25" customHeight="1" x14ac:dyDescent="0.25">
      <c r="G115" s="57" t="str">
        <f>IF([1]ADMI!$J$21="HASTA 02-2024",TABLAS!CG115,TABLAS!CL115)</f>
        <v>515-Pago a no residentes - Entretenimiento Público</v>
      </c>
      <c r="H115" s="57">
        <f>IF([1]ADMI!$J$21="HASTA 02-2024",TABLAS!CH115,TABLAS!CM115)</f>
        <v>515</v>
      </c>
      <c r="I115" s="57" t="str">
        <f>IF([1]ADMI!$J$21="HASTA 02-2024",TABLAS!CI115,TABLAS!CN115)</f>
        <v>Pago a no residentes - Entretenimiento Público</v>
      </c>
      <c r="J115" s="57" t="str">
        <f>IF([1]ADMI!$J$21="HASTA 02-2024",TABLAS!CJ115,TABLAS!CO115)</f>
        <v>25 o 37</v>
      </c>
      <c r="R115"/>
      <c r="AI115" s="79" t="s">
        <v>922</v>
      </c>
      <c r="AJ115" s="80" t="s">
        <v>923</v>
      </c>
      <c r="AK115" s="51" t="str">
        <f t="shared" si="15"/>
        <v>313-ISRAEL</v>
      </c>
      <c r="CG115" s="57" t="str">
        <f t="shared" si="18"/>
        <v>515-Pago a no residentes - Entretenimiento Público</v>
      </c>
      <c r="CH115" s="85">
        <v>515</v>
      </c>
      <c r="CI115" s="85" t="s">
        <v>924</v>
      </c>
      <c r="CJ115" s="125" t="s">
        <v>808</v>
      </c>
      <c r="CL115" s="57" t="str">
        <f t="shared" si="19"/>
        <v>515-Pago a no residentes - Entretenimiento Público</v>
      </c>
      <c r="CM115" s="93">
        <v>515</v>
      </c>
      <c r="CN115" s="94" t="s">
        <v>924</v>
      </c>
      <c r="CO115" s="129" t="s">
        <v>808</v>
      </c>
    </row>
    <row r="116" spans="7:93" ht="20.25" customHeight="1" x14ac:dyDescent="0.25">
      <c r="G116" s="57" t="str">
        <f>IF([1]ADMI!$J$21="HASTA 02-2024",TABLAS!CG116,TABLAS!CL116)</f>
        <v>516-Pago a no residentes - Pensiones</v>
      </c>
      <c r="H116" s="57">
        <f>IF([1]ADMI!$J$21="HASTA 02-2024",TABLAS!CH116,TABLAS!CM116)</f>
        <v>516</v>
      </c>
      <c r="I116" s="57" t="str">
        <f>IF([1]ADMI!$J$21="HASTA 02-2024",TABLAS!CI116,TABLAS!CN116)</f>
        <v>Pago a no residentes - Pensiones</v>
      </c>
      <c r="J116" s="57" t="str">
        <f>IF([1]ADMI!$J$21="HASTA 02-2024",TABLAS!CJ116,TABLAS!CO116)</f>
        <v>25 o 37</v>
      </c>
      <c r="R116"/>
      <c r="AI116" s="79" t="s">
        <v>925</v>
      </c>
      <c r="AJ116" s="80" t="s">
        <v>926</v>
      </c>
      <c r="AK116" s="51" t="str">
        <f t="shared" si="15"/>
        <v>314-JAPON</v>
      </c>
      <c r="CG116" s="57" t="str">
        <f t="shared" si="18"/>
        <v>516-Pago a no residentes - Pensiones</v>
      </c>
      <c r="CH116" s="85">
        <v>516</v>
      </c>
      <c r="CI116" s="85" t="s">
        <v>927</v>
      </c>
      <c r="CJ116" s="125" t="s">
        <v>808</v>
      </c>
      <c r="CL116" s="57" t="str">
        <f t="shared" si="19"/>
        <v>516-Pago a no residentes - Pensiones</v>
      </c>
      <c r="CM116" s="93">
        <v>516</v>
      </c>
      <c r="CN116" s="94" t="s">
        <v>927</v>
      </c>
      <c r="CO116" s="129" t="s">
        <v>808</v>
      </c>
    </row>
    <row r="117" spans="7:93" ht="20.25" customHeight="1" x14ac:dyDescent="0.25">
      <c r="G117" s="57" t="str">
        <f>IF([1]ADMI!$J$21="HASTA 02-2024",TABLAS!CG117,TABLAS!CL117)</f>
        <v>517-Pago a no residentes- Reembolso de Gastos</v>
      </c>
      <c r="H117" s="57">
        <f>IF([1]ADMI!$J$21="HASTA 02-2024",TABLAS!CH117,TABLAS!CM117)</f>
        <v>517</v>
      </c>
      <c r="I117" s="57" t="str">
        <f>IF([1]ADMI!$J$21="HASTA 02-2024",TABLAS!CI117,TABLAS!CN117)</f>
        <v>Pago a no residentes- Reembolso de Gastos</v>
      </c>
      <c r="J117" s="57" t="str">
        <f>IF([1]ADMI!$J$21="HASTA 02-2024",TABLAS!CJ117,TABLAS!CO117)</f>
        <v>25 o 37</v>
      </c>
      <c r="R117"/>
      <c r="AI117" s="79" t="s">
        <v>645</v>
      </c>
      <c r="AJ117" s="80" t="s">
        <v>646</v>
      </c>
      <c r="AK117" s="51" t="str">
        <f t="shared" si="15"/>
        <v>315-JORDANIA</v>
      </c>
      <c r="CG117" s="57" t="str">
        <f t="shared" si="18"/>
        <v>517-Pago a no residentes- Reembolso de Gastos</v>
      </c>
      <c r="CH117" s="85">
        <v>517</v>
      </c>
      <c r="CI117" s="85" t="s">
        <v>928</v>
      </c>
      <c r="CJ117" s="125" t="s">
        <v>808</v>
      </c>
      <c r="CL117" s="57" t="str">
        <f t="shared" si="19"/>
        <v>517-Pago a no residentes- Reembolso de Gastos</v>
      </c>
      <c r="CM117" s="93">
        <v>517</v>
      </c>
      <c r="CN117" s="94" t="s">
        <v>928</v>
      </c>
      <c r="CO117" s="129" t="s">
        <v>808</v>
      </c>
    </row>
    <row r="118" spans="7:93" ht="20.25" customHeight="1" x14ac:dyDescent="0.25">
      <c r="G118" s="57" t="str">
        <f>IF([1]ADMI!$J$21="HASTA 02-2024",TABLAS!CG118,TABLAS!CL118)</f>
        <v>518-Pago a no residentes- Funciones Públicas</v>
      </c>
      <c r="H118" s="57">
        <f>IF([1]ADMI!$J$21="HASTA 02-2024",TABLAS!CH118,TABLAS!CM118)</f>
        <v>518</v>
      </c>
      <c r="I118" s="57" t="str">
        <f>IF([1]ADMI!$J$21="HASTA 02-2024",TABLAS!CI118,TABLAS!CN118)</f>
        <v>Pago a no residentes- Funciones Públicas</v>
      </c>
      <c r="J118" s="57" t="str">
        <f>IF([1]ADMI!$J$21="HASTA 02-2024",TABLAS!CJ118,TABLAS!CO118)</f>
        <v>25 o 37</v>
      </c>
      <c r="R118"/>
      <c r="AI118" s="79" t="s">
        <v>343</v>
      </c>
      <c r="AJ118" s="80" t="s">
        <v>344</v>
      </c>
      <c r="AK118" s="51" t="str">
        <f t="shared" si="15"/>
        <v>316-KUWAIT</v>
      </c>
      <c r="CG118" s="57" t="str">
        <f t="shared" si="18"/>
        <v>518-Pago a no residentes- Funciones Públicas</v>
      </c>
      <c r="CH118" s="85">
        <v>518</v>
      </c>
      <c r="CI118" s="85" t="s">
        <v>929</v>
      </c>
      <c r="CJ118" s="125" t="s">
        <v>808</v>
      </c>
      <c r="CL118" s="57" t="str">
        <f t="shared" si="19"/>
        <v>518-Pago a no residentes- Funciones Públicas</v>
      </c>
      <c r="CM118" s="93">
        <v>518</v>
      </c>
      <c r="CN118" s="94" t="s">
        <v>929</v>
      </c>
      <c r="CO118" s="129" t="s">
        <v>808</v>
      </c>
    </row>
    <row r="119" spans="7:93" ht="20.25" customHeight="1" x14ac:dyDescent="0.25">
      <c r="G119" s="57" t="str">
        <f>IF([1]ADMI!$J$21="HASTA 02-2024",TABLAS!CG119,TABLAS!CL119)</f>
        <v>519-Pago a no residentes - Estudiantes</v>
      </c>
      <c r="H119" s="57">
        <f>IF([1]ADMI!$J$21="HASTA 02-2024",TABLAS!CH119,TABLAS!CM119)</f>
        <v>519</v>
      </c>
      <c r="I119" s="57" t="str">
        <f>IF([1]ADMI!$J$21="HASTA 02-2024",TABLAS!CI119,TABLAS!CN119)</f>
        <v>Pago a no residentes - Estudiantes</v>
      </c>
      <c r="J119" s="57" t="str">
        <f>IF([1]ADMI!$J$21="HASTA 02-2024",TABLAS!CJ119,TABLAS!CO119)</f>
        <v>25 o 37</v>
      </c>
      <c r="R119"/>
      <c r="AI119" s="79" t="s">
        <v>930</v>
      </c>
      <c r="AJ119" s="80" t="s">
        <v>931</v>
      </c>
      <c r="AK119" s="51" t="str">
        <f t="shared" si="15"/>
        <v>317-LAOS, REP. POP. DEMOC.</v>
      </c>
      <c r="CG119" s="57" t="str">
        <f t="shared" si="18"/>
        <v>519-Pago a no residentes - Estudiantes</v>
      </c>
      <c r="CH119" s="85">
        <v>519</v>
      </c>
      <c r="CI119" s="85" t="s">
        <v>932</v>
      </c>
      <c r="CJ119" s="125" t="s">
        <v>808</v>
      </c>
      <c r="CL119" s="57" t="str">
        <f t="shared" si="19"/>
        <v>519-Pago a no residentes - Estudiantes</v>
      </c>
      <c r="CM119" s="93">
        <v>519</v>
      </c>
      <c r="CN119" s="94" t="s">
        <v>932</v>
      </c>
      <c r="CO119" s="129" t="s">
        <v>808</v>
      </c>
    </row>
    <row r="120" spans="7:93" ht="20.25" customHeight="1" x14ac:dyDescent="0.25">
      <c r="G120" s="57" t="str">
        <f>IF([1]ADMI!$J$21="HASTA 02-2024",TABLAS!CG120,TABLAS!CL120)</f>
        <v>520A-Pago a no residentes - Pago a proveedores de servicios hoteleros y turísticos en el exterior</v>
      </c>
      <c r="H120" s="57" t="str">
        <f>IF([1]ADMI!$J$21="HASTA 02-2024",TABLAS!CH120,TABLAS!CM120)</f>
        <v>520A</v>
      </c>
      <c r="I120" s="57" t="str">
        <f>IF([1]ADMI!$J$21="HASTA 02-2024",TABLAS!CI120,TABLAS!CN120)</f>
        <v>Pago a no residentes - Pago a proveedores de servicios hoteleros y turísticos en el exterior</v>
      </c>
      <c r="J120" s="57" t="str">
        <f>IF([1]ADMI!$J$21="HASTA 02-2024",TABLAS!CJ120,TABLAS!CO120)</f>
        <v>25 o 37</v>
      </c>
      <c r="R120"/>
      <c r="AI120" s="79" t="s">
        <v>933</v>
      </c>
      <c r="AJ120" s="80" t="s">
        <v>934</v>
      </c>
      <c r="AK120" s="51" t="str">
        <f t="shared" si="15"/>
        <v>318-LIBANO</v>
      </c>
      <c r="CG120" s="57" t="str">
        <f t="shared" si="18"/>
        <v>520A-Pago a no residentes - Pago a proveedores de servicios hoteleros y turísticos en el exterior</v>
      </c>
      <c r="CH120" s="85" t="s">
        <v>935</v>
      </c>
      <c r="CI120" s="85" t="s">
        <v>936</v>
      </c>
      <c r="CJ120" s="125" t="s">
        <v>808</v>
      </c>
      <c r="CL120" s="57" t="str">
        <f t="shared" si="19"/>
        <v>520A-Pago a no residentes - Pago a proveedores de servicios hoteleros y turísticos en el exterior</v>
      </c>
      <c r="CM120" s="93" t="s">
        <v>935</v>
      </c>
      <c r="CN120" s="94" t="s">
        <v>936</v>
      </c>
      <c r="CO120" s="129" t="s">
        <v>808</v>
      </c>
    </row>
    <row r="121" spans="7:93" ht="20.25" customHeight="1" x14ac:dyDescent="0.25">
      <c r="G121" s="57" t="str">
        <f>IF([1]ADMI!$J$21="HASTA 02-2024",TABLAS!CG121,TABLAS!CL121)</f>
        <v>520B-Pago a no residentes - Arrendamientos mercantil internacional</v>
      </c>
      <c r="H121" s="57" t="str">
        <f>IF([1]ADMI!$J$21="HASTA 02-2024",TABLAS!CH121,TABLAS!CM121)</f>
        <v>520B</v>
      </c>
      <c r="I121" s="57" t="str">
        <f>IF([1]ADMI!$J$21="HASTA 02-2024",TABLAS!CI121,TABLAS!CN121)</f>
        <v>Pago a no residentes - Arrendamientos mercantil internacional</v>
      </c>
      <c r="J121" s="57" t="str">
        <f>IF([1]ADMI!$J$21="HASTA 02-2024",TABLAS!CJ121,TABLAS!CO121)</f>
        <v>0, 25, 37</v>
      </c>
      <c r="R121"/>
      <c r="AI121" s="79" t="s">
        <v>554</v>
      </c>
      <c r="AJ121" s="80" t="s">
        <v>555</v>
      </c>
      <c r="AK121" s="51" t="str">
        <f t="shared" si="15"/>
        <v>319-MALASIA</v>
      </c>
      <c r="CG121" s="57" t="str">
        <f t="shared" si="18"/>
        <v>520B-Pago a no residentes - Arrendamientos mercantil internacional</v>
      </c>
      <c r="CH121" s="85" t="s">
        <v>937</v>
      </c>
      <c r="CI121" s="85" t="s">
        <v>938</v>
      </c>
      <c r="CJ121" s="125" t="s">
        <v>939</v>
      </c>
      <c r="CL121" s="57" t="str">
        <f t="shared" si="19"/>
        <v>520B-Pago a no residentes - Arrendamientos mercantil internacional</v>
      </c>
      <c r="CM121" s="93" t="s">
        <v>937</v>
      </c>
      <c r="CN121" s="94" t="s">
        <v>938</v>
      </c>
      <c r="CO121" s="129" t="s">
        <v>939</v>
      </c>
    </row>
    <row r="122" spans="7:93" ht="20.25" customHeight="1" x14ac:dyDescent="0.25">
      <c r="G122" s="57" t="str">
        <f>IF([1]ADMI!$J$21="HASTA 02-2024",TABLAS!CG122,TABLAS!CL122)</f>
        <v>520D-Pago a no residentes - Comisiones por exportaciones y por promoción de turismo receptivo</v>
      </c>
      <c r="H122" s="57" t="str">
        <f>IF([1]ADMI!$J$21="HASTA 02-2024",TABLAS!CH122,TABLAS!CM122)</f>
        <v>520D</v>
      </c>
      <c r="I122" s="57" t="str">
        <f>IF([1]ADMI!$J$21="HASTA 02-2024",TABLAS!CI122,TABLAS!CN122)</f>
        <v>Pago a no residentes - Comisiones por exportaciones y por promoción de turismo receptivo</v>
      </c>
      <c r="J122" s="57" t="str">
        <f>IF([1]ADMI!$J$21="HASTA 02-2024",TABLAS!CJ122,TABLAS!CO122)</f>
        <v>0, 25, 37</v>
      </c>
      <c r="R122"/>
      <c r="AI122" s="79" t="s">
        <v>940</v>
      </c>
      <c r="AJ122" s="80" t="s">
        <v>941</v>
      </c>
      <c r="AK122" s="51" t="str">
        <f t="shared" si="15"/>
        <v>321-MONGOLIA (MANCHURIA)</v>
      </c>
      <c r="CG122" s="57" t="str">
        <f t="shared" si="18"/>
        <v>520D-Pago a no residentes - Comisiones por exportaciones y por promoción de turismo receptivo</v>
      </c>
      <c r="CH122" s="85" t="s">
        <v>942</v>
      </c>
      <c r="CI122" s="85" t="s">
        <v>943</v>
      </c>
      <c r="CJ122" s="125" t="s">
        <v>939</v>
      </c>
      <c r="CL122" s="57" t="str">
        <f t="shared" si="19"/>
        <v>520D-Pago a no residentes - Comisiones por exportaciones y por promoción de turismo receptivo</v>
      </c>
      <c r="CM122" s="93" t="s">
        <v>942</v>
      </c>
      <c r="CN122" s="94" t="s">
        <v>943</v>
      </c>
      <c r="CO122" s="129" t="s">
        <v>939</v>
      </c>
    </row>
    <row r="123" spans="7:93" ht="20.25" customHeight="1" x14ac:dyDescent="0.25">
      <c r="G123" s="57" t="str">
        <f>IF([1]ADMI!$J$21="HASTA 02-2024",TABLAS!CG123,TABLAS!CL123)</f>
        <v>520E-Pago a no residentes - Por las empresas de transporte marítimo o aéreo y por empresas pesqueras de alta mar, por su actividad.</v>
      </c>
      <c r="H123" s="57" t="str">
        <f>IF([1]ADMI!$J$21="HASTA 02-2024",TABLAS!CH123,TABLAS!CM123)</f>
        <v>520E</v>
      </c>
      <c r="I123" s="57" t="str">
        <f>IF([1]ADMI!$J$21="HASTA 02-2024",TABLAS!CI123,TABLAS!CN123)</f>
        <v>Pago a no residentes - Por las empresas de transporte marítimo o aéreo y por empresas pesqueras de alta mar, por su actividad.</v>
      </c>
      <c r="J123" s="57">
        <f>IF([1]ADMI!$J$21="HASTA 02-2024",TABLAS!CJ123,TABLAS!CO123)</f>
        <v>0</v>
      </c>
      <c r="R123"/>
      <c r="AI123" s="79" t="s">
        <v>944</v>
      </c>
      <c r="AJ123" s="80" t="s">
        <v>945</v>
      </c>
      <c r="AK123" s="51" t="str">
        <f t="shared" si="15"/>
        <v>322-PAKISTAN</v>
      </c>
      <c r="CG123" s="57" t="str">
        <f t="shared" si="18"/>
        <v>520E-Pago a no residentes - Por las empresas de transporte marítimo o aéreo y por empresas pesqueras de alta mar, por su actividad.</v>
      </c>
      <c r="CH123" s="85" t="s">
        <v>946</v>
      </c>
      <c r="CI123" s="85" t="s">
        <v>947</v>
      </c>
      <c r="CJ123" s="86">
        <v>0</v>
      </c>
      <c r="CL123" s="57" t="str">
        <f t="shared" si="19"/>
        <v>520E-Pago a no residentes - Por las empresas de transporte marítimo o aéreo y por empresas pesqueras de alta mar, por su actividad.</v>
      </c>
      <c r="CM123" s="93" t="s">
        <v>946</v>
      </c>
      <c r="CN123" s="94" t="s">
        <v>947</v>
      </c>
      <c r="CO123" s="129">
        <v>0</v>
      </c>
    </row>
    <row r="124" spans="7:93" ht="20.25" customHeight="1" x14ac:dyDescent="0.25">
      <c r="G124" s="57" t="str">
        <f>IF([1]ADMI!$J$21="HASTA 02-2024",TABLAS!CG124,TABLAS!CL124)</f>
        <v>520F-Pago a no residentes - Por las agencias internacionales de prensa</v>
      </c>
      <c r="H124" s="57" t="str">
        <f>IF([1]ADMI!$J$21="HASTA 02-2024",TABLAS!CH124,TABLAS!CM124)</f>
        <v>520F</v>
      </c>
      <c r="I124" s="57" t="str">
        <f>IF([1]ADMI!$J$21="HASTA 02-2024",TABLAS!CI124,TABLAS!CN124)</f>
        <v>Pago a no residentes - Por las agencias internacionales de prensa</v>
      </c>
      <c r="J124" s="57" t="str">
        <f>IF([1]ADMI!$J$21="HASTA 02-2024",TABLAS!CJ124,TABLAS!CO124)</f>
        <v>0, 25, 37</v>
      </c>
      <c r="R124"/>
      <c r="AI124" s="79" t="s">
        <v>948</v>
      </c>
      <c r="AJ124" s="80" t="s">
        <v>949</v>
      </c>
      <c r="AK124" s="51" t="str">
        <f t="shared" si="15"/>
        <v>323-SIRIA</v>
      </c>
      <c r="CG124" s="57" t="str">
        <f t="shared" si="18"/>
        <v>520F-Pago a no residentes - Por las agencias internacionales de prensa</v>
      </c>
      <c r="CH124" s="85" t="s">
        <v>950</v>
      </c>
      <c r="CI124" s="85" t="s">
        <v>951</v>
      </c>
      <c r="CJ124" s="125" t="s">
        <v>939</v>
      </c>
      <c r="CL124" s="57" t="str">
        <f t="shared" si="19"/>
        <v>520F-Pago a no residentes - Por las agencias internacionales de prensa</v>
      </c>
      <c r="CM124" s="93" t="s">
        <v>950</v>
      </c>
      <c r="CN124" s="94" t="s">
        <v>951</v>
      </c>
      <c r="CO124" s="129" t="s">
        <v>939</v>
      </c>
    </row>
    <row r="125" spans="7:93" ht="20.25" customHeight="1" x14ac:dyDescent="0.25">
      <c r="G125" s="57" t="str">
        <f>IF([1]ADMI!$J$21="HASTA 02-2024",TABLAS!CG125,TABLAS!CL125)</f>
        <v>520G-Pago a no residentes - Contratos de fletamento de naves para empresas de transporte aéreo o marítimo internacional</v>
      </c>
      <c r="H125" s="57" t="str">
        <f>IF([1]ADMI!$J$21="HASTA 02-2024",TABLAS!CH125,TABLAS!CM125)</f>
        <v>520G</v>
      </c>
      <c r="I125" s="57" t="str">
        <f>IF([1]ADMI!$J$21="HASTA 02-2024",TABLAS!CI125,TABLAS!CN125)</f>
        <v>Pago a no residentes - Contratos de fletamento de naves para empresas de transporte aéreo o marítimo internacional</v>
      </c>
      <c r="J125" s="57" t="str">
        <f>IF([1]ADMI!$J$21="HASTA 02-2024",TABLAS!CJ125,TABLAS!CO125)</f>
        <v>0, 25, 37</v>
      </c>
      <c r="R125"/>
      <c r="AI125" s="79" t="s">
        <v>952</v>
      </c>
      <c r="AJ125" s="80" t="s">
        <v>953</v>
      </c>
      <c r="AK125" s="51" t="str">
        <f t="shared" si="15"/>
        <v>325-TAILANDIA</v>
      </c>
      <c r="CG125" s="57" t="str">
        <f t="shared" si="18"/>
        <v>520G-Pago a no residentes - Contratos de fletamento de naves para empresas de transporte aéreo o marítimo internacional</v>
      </c>
      <c r="CH125" s="85" t="s">
        <v>954</v>
      </c>
      <c r="CI125" s="85" t="s">
        <v>955</v>
      </c>
      <c r="CJ125" s="125" t="s">
        <v>939</v>
      </c>
      <c r="CL125" s="57" t="str">
        <f t="shared" si="19"/>
        <v>520G-Pago a no residentes - Contratos de fletamento de naves para empresas de transporte aéreo o marítimo internacional</v>
      </c>
      <c r="CM125" s="93" t="s">
        <v>954</v>
      </c>
      <c r="CN125" s="94" t="s">
        <v>955</v>
      </c>
      <c r="CO125" s="129" t="s">
        <v>939</v>
      </c>
    </row>
    <row r="126" spans="7:93" ht="20.25" customHeight="1" x14ac:dyDescent="0.25">
      <c r="G126" s="57" t="str">
        <f>IF([1]ADMI!$J$21="HASTA 02-2024",TABLAS!CG126,TABLAS!CL126)</f>
        <v>521-Pago a no residentes - Enajenación de derechos representativos de capital u otros derechos que permitan la exploración, explotación, concesión o similares de sociedades</v>
      </c>
      <c r="H126" s="57">
        <f>IF([1]ADMI!$J$21="HASTA 02-2024",TABLAS!CH126,TABLAS!CM126)</f>
        <v>521</v>
      </c>
      <c r="I126" s="57" t="str">
        <f>IF([1]ADMI!$J$21="HASTA 02-2024",TABLAS!CI126,TABLAS!CN126)</f>
        <v>Pago a no residentes - Enajenación de derechos representativos de capital u otros derechos que permitan la exploración, explotación, concesión o similares de sociedades</v>
      </c>
      <c r="J126" s="57" t="str">
        <f>IF([1]ADMI!$J$21="HASTA 02-2024",TABLAS!CJ126,TABLAS!CO126)</f>
        <v>1 o 10</v>
      </c>
      <c r="R126"/>
      <c r="AI126" s="79" t="s">
        <v>331</v>
      </c>
      <c r="AJ126" s="80" t="s">
        <v>332</v>
      </c>
      <c r="AK126" s="51" t="str">
        <f t="shared" si="15"/>
        <v>327-BAHREIN</v>
      </c>
      <c r="CG126" s="57" t="str">
        <f t="shared" si="18"/>
        <v>521-Pago a no residentes - Enajenación de derechos representativos de capital u otros derechos que permitan la exploración, explotación, concesión o similares de sociedades</v>
      </c>
      <c r="CH126" s="85">
        <v>521</v>
      </c>
      <c r="CI126" s="85" t="s">
        <v>956</v>
      </c>
      <c r="CJ126" s="86" t="s">
        <v>957</v>
      </c>
      <c r="CL126" s="57" t="str">
        <f t="shared" si="19"/>
        <v>521-Pago a no residentes - Enajenación de derechos representativos de capital u otros derechos que permitan la exploración, explotación, concesión o similares de sociedades</v>
      </c>
      <c r="CM126" s="93">
        <v>521</v>
      </c>
      <c r="CN126" s="94" t="s">
        <v>956</v>
      </c>
      <c r="CO126" s="129" t="s">
        <v>958</v>
      </c>
    </row>
    <row r="127" spans="7:93" ht="20.25" customHeight="1" x14ac:dyDescent="0.25">
      <c r="G127" s="57" t="str">
        <f>IF([1]ADMI!$J$21="HASTA 02-2024",TABLAS!CG127,TABLAS!CL127)</f>
        <v xml:space="preserve">523A-Pago a no residentes - Seguros y reaseguros (primas y cesiones)  </v>
      </c>
      <c r="H127" s="57" t="str">
        <f>IF([1]ADMI!$J$21="HASTA 02-2024",TABLAS!CH127,TABLAS!CM127)</f>
        <v>523A</v>
      </c>
      <c r="I127" s="57" t="str">
        <f>IF([1]ADMI!$J$21="HASTA 02-2024",TABLAS!CI127,TABLAS!CN127)</f>
        <v xml:space="preserve">Pago a no residentes - Seguros y reaseguros (primas y cesiones)  </v>
      </c>
      <c r="J127" s="57" t="str">
        <f>IF([1]ADMI!$J$21="HASTA 02-2024",TABLAS!CJ127,TABLAS!CO127)</f>
        <v>0 ,22 ,37</v>
      </c>
      <c r="R127"/>
      <c r="AI127" s="79" t="s">
        <v>959</v>
      </c>
      <c r="AJ127" s="80" t="s">
        <v>960</v>
      </c>
      <c r="AK127" s="51" t="str">
        <f t="shared" si="15"/>
        <v>328-BANGLADESH</v>
      </c>
      <c r="CG127" s="57" t="str">
        <f t="shared" si="18"/>
        <v xml:space="preserve">523A-Pago a no residentes - Seguros y reaseguros (primas y cesiones)  </v>
      </c>
      <c r="CH127" s="85" t="s">
        <v>961</v>
      </c>
      <c r="CI127" s="85" t="s">
        <v>962</v>
      </c>
      <c r="CJ127" s="125" t="s">
        <v>963</v>
      </c>
      <c r="CL127" s="57" t="str">
        <f t="shared" si="19"/>
        <v xml:space="preserve">523A-Pago a no residentes - Seguros y reaseguros (primas y cesiones)  </v>
      </c>
      <c r="CM127" s="93" t="s">
        <v>961</v>
      </c>
      <c r="CN127" s="94" t="s">
        <v>962</v>
      </c>
      <c r="CO127" s="129" t="s">
        <v>963</v>
      </c>
    </row>
    <row r="128" spans="7:93" ht="20.25" customHeight="1" x14ac:dyDescent="0.25">
      <c r="G128" s="57" t="str">
        <f>IF([1]ADMI!$J$21="HASTA 02-2024",TABLAS!CG128,TABLAS!CL128)</f>
        <v>525-Pago a no residentes- Donaciones en dinero -Impuesto a las donaciones</v>
      </c>
      <c r="H128" s="57">
        <f>IF([1]ADMI!$J$21="HASTA 02-2024",TABLAS!CH128,TABLAS!CM128)</f>
        <v>525</v>
      </c>
      <c r="I128" s="57" t="str">
        <f>IF([1]ADMI!$J$21="HASTA 02-2024",TABLAS!CI128,TABLAS!CN128)</f>
        <v>Pago a no residentes- Donaciones en dinero -Impuesto a las donaciones</v>
      </c>
      <c r="J128" s="57" t="str">
        <f>IF([1]ADMI!$J$21="HASTA 02-2024",TABLAS!CJ128,TABLAS!CO128)</f>
        <v>Según art 36 LRTI literal d)</v>
      </c>
      <c r="R128"/>
      <c r="AI128" s="79" t="s">
        <v>964</v>
      </c>
      <c r="AJ128" s="80" t="s">
        <v>965</v>
      </c>
      <c r="AK128" s="51" t="str">
        <f t="shared" si="15"/>
        <v>329-BUTAN</v>
      </c>
      <c r="CG128" s="57" t="str">
        <f t="shared" si="18"/>
        <v>525-Pago a no residentes- Donaciones en dinero -Impuesto a la donaciones</v>
      </c>
      <c r="CH128" s="85">
        <v>525</v>
      </c>
      <c r="CI128" s="85" t="s">
        <v>966</v>
      </c>
      <c r="CJ128" s="86" t="s">
        <v>776</v>
      </c>
      <c r="CL128" s="57" t="str">
        <f t="shared" si="19"/>
        <v>525-Pago a no residentes- Donaciones en dinero -Impuesto a las donaciones</v>
      </c>
      <c r="CM128" s="93">
        <v>525</v>
      </c>
      <c r="CN128" s="94" t="s">
        <v>967</v>
      </c>
      <c r="CO128" s="97" t="s">
        <v>776</v>
      </c>
    </row>
    <row r="129" spans="7:93" ht="20.25" customHeight="1" x14ac:dyDescent="0.25">
      <c r="G129" s="57">
        <f>IF([1]ADMI!$J$21="HASTA 02-2024",TABLAS!CG129,TABLAS!CL129)</f>
        <v>0</v>
      </c>
      <c r="H129" s="57">
        <f>IF([1]ADMI!$J$21="HASTA 02-2024",TABLAS!CH129,TABLAS!CM129)</f>
        <v>0</v>
      </c>
      <c r="I129" s="57">
        <f>IF([1]ADMI!$J$21="HASTA 02-2024",TABLAS!CI129,TABLAS!CN129)</f>
        <v>0</v>
      </c>
      <c r="J129" s="57" t="str">
        <f>IF([1]ADMI!$J$21="HASTA 02-2024",TABLAS!CJ129,TABLAS!CO129)</f>
        <v>0 ,22 ,35</v>
      </c>
      <c r="R129"/>
      <c r="AI129" s="79" t="s">
        <v>968</v>
      </c>
      <c r="AJ129" s="80" t="s">
        <v>969</v>
      </c>
      <c r="AK129" s="51" t="str">
        <f t="shared" si="15"/>
        <v>330-COREA DEL SUR</v>
      </c>
      <c r="CG129" s="57"/>
      <c r="CH129" s="85"/>
      <c r="CI129" s="85"/>
      <c r="CJ129" s="86" t="s">
        <v>970</v>
      </c>
      <c r="CL129" s="57"/>
      <c r="CM129" s="85"/>
      <c r="CN129" s="85"/>
      <c r="CO129" s="86" t="s">
        <v>970</v>
      </c>
    </row>
    <row r="130" spans="7:93" ht="20.25" customHeight="1" x14ac:dyDescent="0.25">
      <c r="G130" s="57">
        <f>IF([1]ADMI!$J$21="HASTA 02-2024",TABLAS!CG130,TABLAS!CL130)</f>
        <v>0</v>
      </c>
      <c r="H130" s="57">
        <f>IF([1]ADMI!$J$21="HASTA 02-2024",TABLAS!CH130,TABLAS!CM130)</f>
        <v>0</v>
      </c>
      <c r="I130" s="57">
        <f>IF([1]ADMI!$J$21="HASTA 02-2024",TABLAS!CI130,TABLAS!CN130)</f>
        <v>0</v>
      </c>
      <c r="J130" s="57" t="str">
        <f>IF([1]ADMI!$J$21="HASTA 02-2024",TABLAS!CJ130,TABLAS!CO130)</f>
        <v>Según art 36 LRTI literal d)</v>
      </c>
      <c r="R130"/>
      <c r="AI130" s="79" t="s">
        <v>971</v>
      </c>
      <c r="AJ130" s="80" t="s">
        <v>972</v>
      </c>
      <c r="AK130" s="51" t="str">
        <f t="shared" si="15"/>
        <v>331-CHINA POPULAR</v>
      </c>
      <c r="CG130" s="139"/>
      <c r="CH130" s="140"/>
      <c r="CI130" s="140"/>
      <c r="CJ130" s="141" t="s">
        <v>776</v>
      </c>
      <c r="CL130" s="139"/>
      <c r="CM130" s="140"/>
      <c r="CN130" s="140"/>
      <c r="CO130" s="141" t="s">
        <v>776</v>
      </c>
    </row>
    <row r="131" spans="7:93" ht="20.25" customHeight="1" x14ac:dyDescent="0.25">
      <c r="G131" s="57" t="str">
        <f>IF([1]ADMI!$J$21="HASTA 02-2024",TABLAS!CG131,TABLAS!CL131)</f>
        <v xml:space="preserve"> --- </v>
      </c>
      <c r="H131" s="57" t="str">
        <f>IF([1]ADMI!$J$21="HASTA 02-2024",TABLAS!CH131,TABLAS!CM131)</f>
        <v xml:space="preserve"> --- </v>
      </c>
      <c r="I131" s="57" t="str">
        <f>IF([1]ADMI!$J$21="HASTA 02-2024",TABLAS!CI131,TABLAS!CN131)</f>
        <v xml:space="preserve"> --- </v>
      </c>
      <c r="J131" s="57" t="str">
        <f>IF([1]ADMI!$J$21="HASTA 02-2024",TABLAS!CJ131,TABLAS!CO131)</f>
        <v xml:space="preserve"> --- </v>
      </c>
      <c r="R131"/>
      <c r="AI131" s="79" t="s">
        <v>675</v>
      </c>
      <c r="AJ131" s="80" t="s">
        <v>676</v>
      </c>
      <c r="AK131" s="51" t="str">
        <f t="shared" ref="AK131:AK195" si="20">CONCATENATE(AJ131&amp;"-"&amp;AI131)</f>
        <v>332-CHIPRE</v>
      </c>
      <c r="CG131" s="103" t="s">
        <v>230</v>
      </c>
      <c r="CH131" s="103" t="s">
        <v>230</v>
      </c>
      <c r="CI131" s="103" t="s">
        <v>230</v>
      </c>
      <c r="CJ131" s="103" t="s">
        <v>230</v>
      </c>
      <c r="CL131" s="103" t="s">
        <v>230</v>
      </c>
      <c r="CM131" s="103" t="s">
        <v>230</v>
      </c>
      <c r="CN131" s="103" t="s">
        <v>230</v>
      </c>
      <c r="CO131" s="103" t="s">
        <v>230</v>
      </c>
    </row>
    <row r="132" spans="7:93" ht="20.25" customHeight="1" x14ac:dyDescent="0.25">
      <c r="G132" s="57">
        <f>IF([1]ADMI!$J$21="HASTA 02-2024",TABLAS!CG132,TABLAS!CL132)</f>
        <v>0</v>
      </c>
      <c r="H132" s="57">
        <f>IF([1]ADMI!$J$21="HASTA 02-2024",TABLAS!CH132,TABLAS!CM132)</f>
        <v>0</v>
      </c>
      <c r="I132" s="57">
        <f>IF([1]ADMI!$J$21="HASTA 02-2024",TABLAS!CI132,TABLAS!CN132)</f>
        <v>0</v>
      </c>
      <c r="J132" s="57">
        <f>IF([1]ADMI!$J$21="HASTA 02-2024",TABLAS!CJ132,TABLAS!CO132)</f>
        <v>0</v>
      </c>
      <c r="R132"/>
      <c r="AI132" s="79" t="s">
        <v>367</v>
      </c>
      <c r="AJ132" s="80" t="s">
        <v>368</v>
      </c>
      <c r="AK132" s="51" t="str">
        <f t="shared" si="20"/>
        <v>333-EMIRATOS ARABES UNIDOS</v>
      </c>
      <c r="CG132" s="103"/>
      <c r="CH132" s="103"/>
      <c r="CI132" s="103"/>
      <c r="CJ132" s="103"/>
      <c r="CL132" s="103"/>
      <c r="CM132" s="103"/>
      <c r="CN132" s="103"/>
      <c r="CO132" s="103"/>
    </row>
    <row r="133" spans="7:93" ht="20.25" customHeight="1" x14ac:dyDescent="0.25">
      <c r="G133" s="57">
        <f>IF([1]ADMI!$J$21="HASTA 02-2024",TABLAS!CG133,TABLAS!CL133)</f>
        <v>0</v>
      </c>
      <c r="H133" s="57">
        <f>IF([1]ADMI!$J$21="HASTA 02-2024",TABLAS!CH133,TABLAS!CM133)</f>
        <v>0</v>
      </c>
      <c r="I133" s="57">
        <f>IF([1]ADMI!$J$21="HASTA 02-2024",TABLAS!CI133,TABLAS!CN133)</f>
        <v>0</v>
      </c>
      <c r="J133" s="57">
        <f>IF([1]ADMI!$J$21="HASTA 02-2024",TABLAS!CJ133,TABLAS!CO133)</f>
        <v>0</v>
      </c>
      <c r="R133"/>
      <c r="AI133" s="79" t="s">
        <v>973</v>
      </c>
      <c r="AJ133" s="80" t="s">
        <v>974</v>
      </c>
      <c r="AK133" s="51" t="str">
        <f t="shared" si="20"/>
        <v>334-QATAR</v>
      </c>
      <c r="CL133" s="103"/>
      <c r="CM133" s="103"/>
      <c r="CN133" s="103"/>
      <c r="CO133" s="103"/>
    </row>
    <row r="134" spans="7:93" ht="20.25" customHeight="1" x14ac:dyDescent="0.25">
      <c r="G134" s="57">
        <f>IF([1]ADMI!$J$21="HASTA 02-2024",TABLAS!CG134,TABLAS!CL134)</f>
        <v>0</v>
      </c>
      <c r="H134" s="57">
        <f>IF([1]ADMI!$J$21="HASTA 02-2024",TABLAS!CH134,TABLAS!CM134)</f>
        <v>0</v>
      </c>
      <c r="I134" s="57">
        <f>IF([1]ADMI!$J$21="HASTA 02-2024",TABLAS!CI134,TABLAS!CN134)</f>
        <v>0</v>
      </c>
      <c r="J134" s="57">
        <f>IF([1]ADMI!$J$21="HASTA 02-2024",TABLAS!CJ134,TABLAS!CO134)</f>
        <v>0</v>
      </c>
      <c r="R134"/>
      <c r="AI134" s="79" t="s">
        <v>700</v>
      </c>
      <c r="AJ134" s="80" t="s">
        <v>701</v>
      </c>
      <c r="AK134" s="51" t="str">
        <f t="shared" si="20"/>
        <v>335-MALDIVAS</v>
      </c>
    </row>
    <row r="135" spans="7:93" ht="20.25" customHeight="1" x14ac:dyDescent="0.25">
      <c r="G135" s="57">
        <f>IF([1]ADMI!$J$21="HASTA 02-2024",TABLAS!CG135,TABLAS!CL135)</f>
        <v>0</v>
      </c>
      <c r="H135" s="57">
        <f>IF([1]ADMI!$J$21="HASTA 02-2024",TABLAS!CH135,TABLAS!CM135)</f>
        <v>0</v>
      </c>
      <c r="I135" s="57">
        <f>IF([1]ADMI!$J$21="HASTA 02-2024",TABLAS!CI135,TABLAS!CN135)</f>
        <v>0</v>
      </c>
      <c r="J135" s="57">
        <f>IF([1]ADMI!$J$21="HASTA 02-2024",TABLAS!CJ135,TABLAS!CO135)</f>
        <v>0</v>
      </c>
      <c r="R135"/>
      <c r="AI135" s="79" t="s">
        <v>975</v>
      </c>
      <c r="AJ135" s="80" t="s">
        <v>976</v>
      </c>
      <c r="AK135" s="51" t="str">
        <f t="shared" si="20"/>
        <v>336-NEPAL</v>
      </c>
    </row>
    <row r="136" spans="7:93" ht="20.25" customHeight="1" x14ac:dyDescent="0.25">
      <c r="G136" s="57">
        <f>IF([1]ADMI!$J$21="HASTA 02-2024",TABLAS!CG136,TABLAS!CL136)</f>
        <v>0</v>
      </c>
      <c r="H136" s="57">
        <f>IF([1]ADMI!$J$21="HASTA 02-2024",TABLAS!CH136,TABLAS!CM136)</f>
        <v>0</v>
      </c>
      <c r="I136" s="57">
        <f>IF([1]ADMI!$J$21="HASTA 02-2024",TABLAS!CI136,TABLAS!CN136)</f>
        <v>0</v>
      </c>
      <c r="J136" s="57">
        <f>IF([1]ADMI!$J$21="HASTA 02-2024",TABLAS!CJ136,TABLAS!CO136)</f>
        <v>0</v>
      </c>
      <c r="R136"/>
      <c r="AI136" s="79" t="s">
        <v>805</v>
      </c>
      <c r="AJ136" s="80" t="s">
        <v>806</v>
      </c>
      <c r="AK136" s="51" t="str">
        <f t="shared" si="20"/>
        <v>337-OMAN</v>
      </c>
    </row>
    <row r="137" spans="7:93" ht="20.25" customHeight="1" x14ac:dyDescent="0.25">
      <c r="G137" s="57">
        <f>IF([1]ADMI!$J$21="HASTA 02-2024",TABLAS!CG137,TABLAS!CL137)</f>
        <v>0</v>
      </c>
      <c r="H137" s="57">
        <f>IF([1]ADMI!$J$21="HASTA 02-2024",TABLAS!CH137,TABLAS!CM137)</f>
        <v>0</v>
      </c>
      <c r="I137" s="57">
        <f>IF([1]ADMI!$J$21="HASTA 02-2024",TABLAS!CI137,TABLAS!CN137)</f>
        <v>0</v>
      </c>
      <c r="J137" s="57">
        <f>IF([1]ADMI!$J$21="HASTA 02-2024",TABLAS!CJ137,TABLAS!CO137)</f>
        <v>0</v>
      </c>
      <c r="R137"/>
      <c r="AI137" s="79" t="s">
        <v>977</v>
      </c>
      <c r="AJ137" s="80" t="s">
        <v>978</v>
      </c>
      <c r="AK137" s="51" t="str">
        <f t="shared" si="20"/>
        <v>338-SINGAPUR</v>
      </c>
    </row>
    <row r="138" spans="7:93" ht="20.25" customHeight="1" x14ac:dyDescent="0.25">
      <c r="G138" s="57">
        <f>IF([1]ADMI!$J$21="HASTA 02-2024",TABLAS!CG138,TABLAS!CL138)</f>
        <v>0</v>
      </c>
      <c r="H138" s="57">
        <f>IF([1]ADMI!$J$21="HASTA 02-2024",TABLAS!CH138,TABLAS!CM138)</f>
        <v>0</v>
      </c>
      <c r="I138" s="57">
        <f>IF([1]ADMI!$J$21="HASTA 02-2024",TABLAS!CI138,TABLAS!CN138)</f>
        <v>0</v>
      </c>
      <c r="J138" s="57">
        <f>IF([1]ADMI!$J$21="HASTA 02-2024",TABLAS!CJ138,TABLAS!CO138)</f>
        <v>0</v>
      </c>
      <c r="R138"/>
      <c r="AI138" s="79" t="s">
        <v>754</v>
      </c>
      <c r="AJ138" s="80" t="s">
        <v>755</v>
      </c>
      <c r="AK138" s="51" t="str">
        <f t="shared" si="20"/>
        <v>339-SRI LANKA (CEILAN)</v>
      </c>
    </row>
    <row r="139" spans="7:93" ht="20.25" customHeight="1" x14ac:dyDescent="0.25">
      <c r="G139" s="57">
        <f>IF([1]ADMI!$J$21="HASTA 02-2024",TABLAS!CG139,TABLAS!CL139)</f>
        <v>0</v>
      </c>
      <c r="H139" s="57">
        <f>IF([1]ADMI!$J$21="HASTA 02-2024",TABLAS!CH139,TABLAS!CM139)</f>
        <v>0</v>
      </c>
      <c r="I139" s="57">
        <f>IF([1]ADMI!$J$21="HASTA 02-2024",TABLAS!CI139,TABLAS!CN139)</f>
        <v>0</v>
      </c>
      <c r="J139" s="57">
        <f>IF([1]ADMI!$J$21="HASTA 02-2024",TABLAS!CJ139,TABLAS!CO139)</f>
        <v>0</v>
      </c>
      <c r="R139"/>
      <c r="AI139" s="79" t="s">
        <v>979</v>
      </c>
      <c r="AJ139" s="80" t="s">
        <v>980</v>
      </c>
      <c r="AK139" s="51" t="str">
        <f t="shared" si="20"/>
        <v>341-VIETNAM</v>
      </c>
    </row>
    <row r="140" spans="7:93" ht="20.25" customHeight="1" x14ac:dyDescent="0.25">
      <c r="R140"/>
      <c r="AI140" s="79" t="s">
        <v>748</v>
      </c>
      <c r="AJ140" s="80" t="s">
        <v>749</v>
      </c>
      <c r="AK140" s="51" t="str">
        <f t="shared" si="20"/>
        <v>342-YEMEN</v>
      </c>
    </row>
    <row r="141" spans="7:93" ht="20.25" customHeight="1" x14ac:dyDescent="0.25">
      <c r="R141"/>
      <c r="AI141" s="79" t="s">
        <v>981</v>
      </c>
      <c r="AJ141" s="80" t="s">
        <v>982</v>
      </c>
      <c r="AK141" s="51" t="str">
        <f t="shared" si="20"/>
        <v>343-ISLAS HEARD Y MCDONALD</v>
      </c>
    </row>
    <row r="142" spans="7:93" ht="20.25" customHeight="1" x14ac:dyDescent="0.25">
      <c r="R142"/>
      <c r="AI142" s="79" t="s">
        <v>253</v>
      </c>
      <c r="AJ142" s="80" t="s">
        <v>254</v>
      </c>
      <c r="AK142" s="51" t="str">
        <f t="shared" si="20"/>
        <v>344-BRUNEI DARUSSALAM</v>
      </c>
    </row>
    <row r="143" spans="7:93" ht="20.25" customHeight="1" x14ac:dyDescent="0.25">
      <c r="R143"/>
      <c r="AI143" s="79" t="s">
        <v>983</v>
      </c>
      <c r="AJ143" s="80" t="s">
        <v>984</v>
      </c>
      <c r="AK143" s="51" t="str">
        <f t="shared" si="20"/>
        <v>346-TURQUIA</v>
      </c>
    </row>
    <row r="144" spans="7:93" ht="20.25" customHeight="1" x14ac:dyDescent="0.25">
      <c r="R144"/>
      <c r="AI144" s="79" t="s">
        <v>985</v>
      </c>
      <c r="AJ144" s="80" t="s">
        <v>986</v>
      </c>
      <c r="AK144" s="51" t="str">
        <f t="shared" si="20"/>
        <v>347-AZERBAIJAN</v>
      </c>
    </row>
    <row r="145" spans="18:37" ht="20.25" customHeight="1" x14ac:dyDescent="0.25">
      <c r="R145"/>
      <c r="AI145" s="79" t="s">
        <v>987</v>
      </c>
      <c r="AJ145" s="80" t="s">
        <v>988</v>
      </c>
      <c r="AK145" s="51" t="str">
        <f t="shared" si="20"/>
        <v>348-KAZAJSTAN</v>
      </c>
    </row>
    <row r="146" spans="18:37" ht="20.25" customHeight="1" x14ac:dyDescent="0.25">
      <c r="R146"/>
      <c r="AI146" s="79" t="s">
        <v>989</v>
      </c>
      <c r="AJ146" s="80" t="s">
        <v>990</v>
      </c>
      <c r="AK146" s="51" t="str">
        <f t="shared" si="20"/>
        <v>349-KIRGUIZISTAN</v>
      </c>
    </row>
    <row r="147" spans="18:37" ht="20.25" customHeight="1" x14ac:dyDescent="0.25">
      <c r="R147"/>
      <c r="AI147" s="79" t="s">
        <v>991</v>
      </c>
      <c r="AJ147" s="80">
        <v>30000</v>
      </c>
      <c r="AK147" s="51" t="str">
        <f t="shared" si="20"/>
        <v>30000-TAJIKISTAN</v>
      </c>
    </row>
    <row r="148" spans="18:37" ht="20.25" customHeight="1" x14ac:dyDescent="0.25">
      <c r="R148"/>
      <c r="AI148" s="79" t="s">
        <v>992</v>
      </c>
      <c r="AJ148" s="80" t="s">
        <v>993</v>
      </c>
      <c r="AK148" s="51" t="str">
        <f t="shared" si="20"/>
        <v>351-TURKMENISTAN</v>
      </c>
    </row>
    <row r="149" spans="18:37" ht="20.25" customHeight="1" x14ac:dyDescent="0.25">
      <c r="R149"/>
      <c r="AI149" s="79" t="s">
        <v>994</v>
      </c>
      <c r="AJ149" s="80" t="s">
        <v>995</v>
      </c>
      <c r="AK149" s="51" t="str">
        <f t="shared" si="20"/>
        <v>352-UZBEKISTAN</v>
      </c>
    </row>
    <row r="150" spans="18:37" ht="20.25" customHeight="1" x14ac:dyDescent="0.25">
      <c r="R150"/>
      <c r="AI150" s="79" t="s">
        <v>996</v>
      </c>
      <c r="AJ150" s="80" t="s">
        <v>997</v>
      </c>
      <c r="AK150" s="51" t="str">
        <f t="shared" si="20"/>
        <v>353-PALESTINA</v>
      </c>
    </row>
    <row r="151" spans="18:37" ht="20.25" customHeight="1" x14ac:dyDescent="0.25">
      <c r="R151"/>
      <c r="AI151" s="79" t="s">
        <v>998</v>
      </c>
      <c r="AJ151" s="80" t="s">
        <v>999</v>
      </c>
      <c r="AK151" s="51" t="str">
        <f t="shared" si="20"/>
        <v>354-HONG KONG</v>
      </c>
    </row>
    <row r="152" spans="18:37" ht="20.25" customHeight="1" x14ac:dyDescent="0.25">
      <c r="R152"/>
      <c r="AI152" s="79" t="s">
        <v>560</v>
      </c>
      <c r="AJ152" s="80" t="s">
        <v>561</v>
      </c>
      <c r="AK152" s="51" t="str">
        <f t="shared" si="20"/>
        <v>355-MACAO</v>
      </c>
    </row>
    <row r="153" spans="18:37" ht="20.25" customHeight="1" x14ac:dyDescent="0.25">
      <c r="R153"/>
      <c r="AI153" s="79" t="s">
        <v>1000</v>
      </c>
      <c r="AJ153" s="80" t="s">
        <v>1001</v>
      </c>
      <c r="AK153" s="51" t="str">
        <f t="shared" si="20"/>
        <v>356-ARMENIA</v>
      </c>
    </row>
    <row r="154" spans="18:37" ht="20.25" customHeight="1" x14ac:dyDescent="0.25">
      <c r="R154"/>
      <c r="AI154" s="79" t="s">
        <v>1002</v>
      </c>
      <c r="AJ154" s="80">
        <v>382</v>
      </c>
      <c r="AK154" s="51" t="str">
        <f t="shared" si="20"/>
        <v>382-MONTENEGRO</v>
      </c>
    </row>
    <row r="155" spans="18:37" ht="20.25" customHeight="1" x14ac:dyDescent="0.25">
      <c r="AI155" s="79" t="s">
        <v>1003</v>
      </c>
      <c r="AJ155" s="80" t="s">
        <v>1004</v>
      </c>
      <c r="AK155" s="51" t="str">
        <f t="shared" si="20"/>
        <v>402-BURKINA FASO</v>
      </c>
    </row>
    <row r="156" spans="18:37" ht="20.25" customHeight="1" x14ac:dyDescent="0.25">
      <c r="AI156" s="79" t="s">
        <v>1005</v>
      </c>
      <c r="AJ156" s="80" t="s">
        <v>1006</v>
      </c>
      <c r="AK156" s="51" t="str">
        <f t="shared" si="20"/>
        <v>403-ARGELIA</v>
      </c>
    </row>
    <row r="157" spans="18:37" ht="20.25" customHeight="1" x14ac:dyDescent="0.25">
      <c r="AI157" s="79" t="s">
        <v>1007</v>
      </c>
      <c r="AJ157" s="80" t="s">
        <v>1008</v>
      </c>
      <c r="AK157" s="51" t="str">
        <f t="shared" si="20"/>
        <v>404-BURUNDI</v>
      </c>
    </row>
    <row r="158" spans="18:37" ht="20.25" customHeight="1" x14ac:dyDescent="0.25">
      <c r="AI158" s="79" t="s">
        <v>1009</v>
      </c>
      <c r="AJ158" s="80" t="s">
        <v>1010</v>
      </c>
      <c r="AK158" s="51" t="str">
        <f t="shared" si="20"/>
        <v>405-CAMERUN</v>
      </c>
    </row>
    <row r="159" spans="18:37" ht="20.25" customHeight="1" x14ac:dyDescent="0.25">
      <c r="AI159" s="79" t="s">
        <v>1011</v>
      </c>
      <c r="AJ159" s="80" t="s">
        <v>1012</v>
      </c>
      <c r="AK159" s="51" t="str">
        <f t="shared" si="20"/>
        <v>406-CONGO</v>
      </c>
    </row>
    <row r="160" spans="18:37" ht="20.25" customHeight="1" x14ac:dyDescent="0.25">
      <c r="AI160" s="79" t="s">
        <v>1013</v>
      </c>
      <c r="AJ160" s="80" t="s">
        <v>1014</v>
      </c>
      <c r="AK160" s="51" t="str">
        <f t="shared" si="20"/>
        <v>407-ETIOPIA</v>
      </c>
    </row>
    <row r="161" spans="35:37" ht="20.25" customHeight="1" x14ac:dyDescent="0.25">
      <c r="AI161" s="79" t="s">
        <v>1015</v>
      </c>
      <c r="AJ161" s="80" t="s">
        <v>1016</v>
      </c>
      <c r="AK161" s="51" t="str">
        <f t="shared" si="20"/>
        <v>408-GAMBIA</v>
      </c>
    </row>
    <row r="162" spans="35:37" ht="20.25" customHeight="1" x14ac:dyDescent="0.25">
      <c r="AI162" s="79" t="s">
        <v>1017</v>
      </c>
      <c r="AJ162" s="80">
        <v>407</v>
      </c>
      <c r="AK162" s="51" t="str">
        <f t="shared" si="20"/>
        <v>407-GUINEA</v>
      </c>
    </row>
    <row r="163" spans="35:37" ht="20.25" customHeight="1" x14ac:dyDescent="0.25">
      <c r="AI163" s="79" t="s">
        <v>695</v>
      </c>
      <c r="AJ163" s="80" t="s">
        <v>696</v>
      </c>
      <c r="AK163" s="51" t="str">
        <f t="shared" si="20"/>
        <v>410-LIBERIA</v>
      </c>
    </row>
    <row r="164" spans="35:37" ht="20.25" customHeight="1" x14ac:dyDescent="0.25">
      <c r="AI164" s="79" t="s">
        <v>1018</v>
      </c>
      <c r="AJ164" s="80" t="s">
        <v>1019</v>
      </c>
      <c r="AK164" s="51" t="str">
        <f t="shared" si="20"/>
        <v>412-MADAGASCAR</v>
      </c>
    </row>
    <row r="165" spans="35:37" ht="20.25" customHeight="1" x14ac:dyDescent="0.25">
      <c r="AI165" s="79" t="s">
        <v>1020</v>
      </c>
      <c r="AJ165" s="80" t="s">
        <v>1021</v>
      </c>
      <c r="AK165" s="51" t="str">
        <f t="shared" si="20"/>
        <v>413-MALAWI</v>
      </c>
    </row>
    <row r="166" spans="35:37" ht="20.25" customHeight="1" x14ac:dyDescent="0.25">
      <c r="AI166" s="79" t="s">
        <v>1022</v>
      </c>
      <c r="AJ166" s="80" t="s">
        <v>1023</v>
      </c>
      <c r="AK166" s="51" t="str">
        <f t="shared" si="20"/>
        <v>414-MALI</v>
      </c>
    </row>
    <row r="167" spans="35:37" ht="20.25" customHeight="1" x14ac:dyDescent="0.25">
      <c r="AI167" s="79" t="s">
        <v>1024</v>
      </c>
      <c r="AJ167" s="80" t="s">
        <v>1025</v>
      </c>
      <c r="AK167" s="51" t="str">
        <f t="shared" si="20"/>
        <v>415-MARRUECOS</v>
      </c>
    </row>
    <row r="168" spans="35:37" ht="20.25" customHeight="1" x14ac:dyDescent="0.25">
      <c r="AI168" s="79" t="s">
        <v>1026</v>
      </c>
      <c r="AJ168" s="80" t="s">
        <v>1027</v>
      </c>
      <c r="AK168" s="51" t="str">
        <f t="shared" si="20"/>
        <v>416-MAURITANIA</v>
      </c>
    </row>
    <row r="169" spans="35:37" ht="20.25" customHeight="1" x14ac:dyDescent="0.25">
      <c r="AI169" s="79" t="s">
        <v>586</v>
      </c>
      <c r="AJ169" s="80" t="s">
        <v>587</v>
      </c>
      <c r="AK169" s="51" t="str">
        <f t="shared" si="20"/>
        <v>417-NIGERIA</v>
      </c>
    </row>
    <row r="170" spans="35:37" ht="20.25" customHeight="1" x14ac:dyDescent="0.25">
      <c r="AI170" s="79" t="s">
        <v>1028</v>
      </c>
      <c r="AJ170" s="80" t="s">
        <v>1029</v>
      </c>
      <c r="AK170" s="51" t="str">
        <f t="shared" si="20"/>
        <v>419-ZIMBABWE (RHODESIA)</v>
      </c>
    </row>
    <row r="171" spans="35:37" ht="20.25" customHeight="1" x14ac:dyDescent="0.25">
      <c r="AI171" s="79" t="s">
        <v>1030</v>
      </c>
      <c r="AJ171" s="80" t="s">
        <v>1031</v>
      </c>
      <c r="AK171" s="51" t="str">
        <f t="shared" si="20"/>
        <v>420-SENEGAL</v>
      </c>
    </row>
    <row r="172" spans="35:37" ht="20.25" customHeight="1" x14ac:dyDescent="0.25">
      <c r="AI172" s="79" t="s">
        <v>1032</v>
      </c>
      <c r="AJ172" s="80" t="s">
        <v>1033</v>
      </c>
      <c r="AK172" s="51" t="str">
        <f t="shared" si="20"/>
        <v>421-SUDAN</v>
      </c>
    </row>
    <row r="173" spans="35:37" ht="20.25" customHeight="1" x14ac:dyDescent="0.25">
      <c r="AI173" s="79" t="s">
        <v>1034</v>
      </c>
      <c r="AJ173" s="80" t="s">
        <v>1035</v>
      </c>
      <c r="AK173" s="51" t="str">
        <f t="shared" si="20"/>
        <v>422-SUDAFRICA  (CISKEI)</v>
      </c>
    </row>
    <row r="174" spans="35:37" ht="20.25" customHeight="1" x14ac:dyDescent="0.25">
      <c r="AI174" s="79" t="s">
        <v>1036</v>
      </c>
      <c r="AJ174" s="80" t="s">
        <v>1037</v>
      </c>
      <c r="AK174" s="51" t="str">
        <f t="shared" si="20"/>
        <v>423-SIERRA LEONA</v>
      </c>
    </row>
    <row r="175" spans="35:37" ht="20.25" customHeight="1" x14ac:dyDescent="0.25">
      <c r="AI175" s="79" t="s">
        <v>1038</v>
      </c>
      <c r="AJ175" s="80" t="s">
        <v>1039</v>
      </c>
      <c r="AK175" s="51" t="str">
        <f t="shared" si="20"/>
        <v>425-TANZANIA</v>
      </c>
    </row>
    <row r="176" spans="35:37" ht="20.25" customHeight="1" x14ac:dyDescent="0.25">
      <c r="AI176" s="79" t="s">
        <v>1040</v>
      </c>
      <c r="AJ176" s="80" t="s">
        <v>1041</v>
      </c>
      <c r="AK176" s="51" t="str">
        <f t="shared" si="20"/>
        <v>426-UGANDA</v>
      </c>
    </row>
    <row r="177" spans="35:37" ht="20.25" customHeight="1" x14ac:dyDescent="0.25">
      <c r="AI177" s="79" t="s">
        <v>1042</v>
      </c>
      <c r="AJ177" s="80" t="s">
        <v>1043</v>
      </c>
      <c r="AK177" s="51" t="str">
        <f t="shared" si="20"/>
        <v>427-ZAMBIA</v>
      </c>
    </row>
    <row r="178" spans="35:37" ht="20.25" customHeight="1" x14ac:dyDescent="0.25">
      <c r="AI178" s="79" t="s">
        <v>1044</v>
      </c>
      <c r="AJ178" s="80" t="s">
        <v>1045</v>
      </c>
      <c r="AK178" s="51" t="str">
        <f t="shared" si="20"/>
        <v>428-ÅLAND ISLANDS</v>
      </c>
    </row>
    <row r="179" spans="35:37" ht="20.25" customHeight="1" x14ac:dyDescent="0.25">
      <c r="AI179" s="79" t="s">
        <v>1046</v>
      </c>
      <c r="AJ179" s="80" t="s">
        <v>1047</v>
      </c>
      <c r="AK179" s="51" t="str">
        <f t="shared" si="20"/>
        <v>429-BENIN</v>
      </c>
    </row>
    <row r="180" spans="35:37" ht="20.25" customHeight="1" x14ac:dyDescent="0.25">
      <c r="AI180" s="79" t="s">
        <v>1048</v>
      </c>
      <c r="AJ180" s="80" t="s">
        <v>1049</v>
      </c>
      <c r="AK180" s="51" t="str">
        <f t="shared" si="20"/>
        <v>430-BOTSWANA</v>
      </c>
    </row>
    <row r="181" spans="35:37" ht="20.25" customHeight="1" x14ac:dyDescent="0.25">
      <c r="AI181" s="79" t="s">
        <v>1050</v>
      </c>
      <c r="AJ181" s="80" t="s">
        <v>1051</v>
      </c>
      <c r="AK181" s="51" t="str">
        <f t="shared" si="20"/>
        <v>431-REPUBLICA CENTROAFRICANA</v>
      </c>
    </row>
    <row r="182" spans="35:37" ht="20.25" customHeight="1" x14ac:dyDescent="0.25">
      <c r="AI182" s="79" t="s">
        <v>1052</v>
      </c>
      <c r="AJ182" s="80" t="s">
        <v>1053</v>
      </c>
      <c r="AK182" s="51" t="str">
        <f t="shared" si="20"/>
        <v>432-COSTA DE MARFIL</v>
      </c>
    </row>
    <row r="183" spans="35:37" ht="20.25" customHeight="1" x14ac:dyDescent="0.25">
      <c r="AI183" s="79" t="s">
        <v>1054</v>
      </c>
      <c r="AJ183" s="80" t="s">
        <v>1055</v>
      </c>
      <c r="AK183" s="51" t="str">
        <f t="shared" si="20"/>
        <v>433-CHAD</v>
      </c>
    </row>
    <row r="184" spans="35:37" ht="20.25" customHeight="1" x14ac:dyDescent="0.25">
      <c r="AI184" s="79" t="s">
        <v>1056</v>
      </c>
      <c r="AJ184" s="80" t="s">
        <v>1057</v>
      </c>
      <c r="AK184" s="51" t="str">
        <f t="shared" si="20"/>
        <v>434-EGIPTO</v>
      </c>
    </row>
    <row r="185" spans="35:37" ht="20.25" customHeight="1" x14ac:dyDescent="0.25">
      <c r="AI185" s="79" t="s">
        <v>1058</v>
      </c>
      <c r="AJ185" s="80" t="s">
        <v>1059</v>
      </c>
      <c r="AK185" s="51" t="str">
        <f t="shared" si="20"/>
        <v>435-GABON</v>
      </c>
    </row>
    <row r="186" spans="35:37" ht="20.25" customHeight="1" x14ac:dyDescent="0.25">
      <c r="AI186" s="79" t="s">
        <v>1060</v>
      </c>
      <c r="AJ186" s="80" t="s">
        <v>1061</v>
      </c>
      <c r="AK186" s="51" t="str">
        <f t="shared" si="20"/>
        <v>436-GHANA</v>
      </c>
    </row>
    <row r="187" spans="35:37" ht="20.25" customHeight="1" x14ac:dyDescent="0.25">
      <c r="AI187" s="79" t="s">
        <v>1062</v>
      </c>
      <c r="AJ187" s="80" t="s">
        <v>1063</v>
      </c>
      <c r="AK187" s="51" t="str">
        <f t="shared" si="20"/>
        <v>437-GUINEA-BISSAU</v>
      </c>
    </row>
    <row r="188" spans="35:37" ht="20.25" customHeight="1" x14ac:dyDescent="0.25">
      <c r="AI188" s="79" t="s">
        <v>1064</v>
      </c>
      <c r="AJ188" s="80" t="s">
        <v>1065</v>
      </c>
      <c r="AK188" s="51" t="str">
        <f t="shared" si="20"/>
        <v>438-GUINEA ECUATORIAL</v>
      </c>
    </row>
    <row r="189" spans="35:37" ht="20.25" customHeight="1" x14ac:dyDescent="0.25">
      <c r="AI189" s="79" t="s">
        <v>1066</v>
      </c>
      <c r="AJ189" s="80" t="s">
        <v>1067</v>
      </c>
      <c r="AK189" s="51" t="str">
        <f t="shared" si="20"/>
        <v>439-KENIA</v>
      </c>
    </row>
    <row r="190" spans="35:37" ht="20.25" customHeight="1" x14ac:dyDescent="0.25">
      <c r="AI190" s="79" t="s">
        <v>1068</v>
      </c>
      <c r="AJ190" s="80" t="s">
        <v>1069</v>
      </c>
      <c r="AK190" s="51" t="str">
        <f t="shared" si="20"/>
        <v>440-LESOTHO</v>
      </c>
    </row>
    <row r="191" spans="35:37" ht="20.25" customHeight="1" x14ac:dyDescent="0.25">
      <c r="AI191" s="79" t="s">
        <v>713</v>
      </c>
      <c r="AJ191" s="80" t="s">
        <v>714</v>
      </c>
      <c r="AK191" s="51" t="str">
        <f t="shared" si="20"/>
        <v>441-MAURICIO</v>
      </c>
    </row>
    <row r="192" spans="35:37" ht="20.25" customHeight="1" x14ac:dyDescent="0.25">
      <c r="AI192" s="79" t="s">
        <v>1070</v>
      </c>
      <c r="AJ192" s="80" t="s">
        <v>1071</v>
      </c>
      <c r="AK192" s="51" t="str">
        <f t="shared" si="20"/>
        <v>442-MOZAMBIQUE</v>
      </c>
    </row>
    <row r="193" spans="35:37" ht="20.25" customHeight="1" x14ac:dyDescent="0.25">
      <c r="AI193" s="79" t="s">
        <v>1072</v>
      </c>
      <c r="AJ193" s="80" t="s">
        <v>1073</v>
      </c>
      <c r="AK193" s="51" t="str">
        <f t="shared" si="20"/>
        <v>443-MAYOTTE</v>
      </c>
    </row>
    <row r="194" spans="35:37" ht="20.25" customHeight="1" x14ac:dyDescent="0.25">
      <c r="AI194" s="79" t="s">
        <v>1074</v>
      </c>
      <c r="AJ194" s="80" t="s">
        <v>1075</v>
      </c>
      <c r="AK194" s="51" t="str">
        <f t="shared" si="20"/>
        <v>444-NIGER</v>
      </c>
    </row>
    <row r="195" spans="35:37" ht="20.25" customHeight="1" x14ac:dyDescent="0.25">
      <c r="AI195" s="79" t="s">
        <v>1076</v>
      </c>
      <c r="AJ195" s="80" t="s">
        <v>1077</v>
      </c>
      <c r="AK195" s="51" t="str">
        <f t="shared" si="20"/>
        <v>445-RWANDA</v>
      </c>
    </row>
    <row r="196" spans="35:37" ht="20.25" customHeight="1" x14ac:dyDescent="0.25">
      <c r="AI196" s="79" t="s">
        <v>727</v>
      </c>
      <c r="AJ196" s="80" t="s">
        <v>728</v>
      </c>
      <c r="AK196" s="51" t="str">
        <f t="shared" ref="AK196:AK259" si="21">CONCATENATE(AJ196&amp;"-"&amp;AI196)</f>
        <v>446-SEYCHELLES</v>
      </c>
    </row>
    <row r="197" spans="35:37" ht="20.25" customHeight="1" x14ac:dyDescent="0.25">
      <c r="AI197" s="79" t="s">
        <v>1078</v>
      </c>
      <c r="AJ197" s="80" t="s">
        <v>1079</v>
      </c>
      <c r="AK197" s="51" t="str">
        <f t="shared" si="21"/>
        <v>447-SAHARA OCCIDENTAL</v>
      </c>
    </row>
    <row r="198" spans="35:37" ht="20.25" customHeight="1" x14ac:dyDescent="0.25">
      <c r="AI198" s="79" t="s">
        <v>1080</v>
      </c>
      <c r="AJ198" s="80" t="s">
        <v>1081</v>
      </c>
      <c r="AK198" s="51" t="str">
        <f t="shared" si="21"/>
        <v>448-SOMALIA</v>
      </c>
    </row>
    <row r="199" spans="35:37" ht="20.25" customHeight="1" x14ac:dyDescent="0.25">
      <c r="AI199" s="79" t="s">
        <v>1082</v>
      </c>
      <c r="AJ199" s="80" t="s">
        <v>1083</v>
      </c>
      <c r="AK199" s="51" t="str">
        <f>CONCATENATE(AJ197&amp;"-"&amp;AI197)</f>
        <v>447-SAHARA OCCIDENTAL</v>
      </c>
    </row>
    <row r="200" spans="35:37" ht="20.25" customHeight="1" x14ac:dyDescent="0.25">
      <c r="AI200" s="79" t="s">
        <v>631</v>
      </c>
      <c r="AJ200" s="80" t="s">
        <v>632</v>
      </c>
      <c r="AK200" s="51" t="str">
        <f t="shared" si="21"/>
        <v>450-SWAZILANDIA</v>
      </c>
    </row>
    <row r="201" spans="35:37" ht="20.25" customHeight="1" x14ac:dyDescent="0.25">
      <c r="AI201" s="79" t="s">
        <v>1084</v>
      </c>
      <c r="AJ201" s="80" t="s">
        <v>1085</v>
      </c>
      <c r="AK201" s="51" t="str">
        <f t="shared" si="21"/>
        <v>451-TOGO</v>
      </c>
    </row>
    <row r="202" spans="35:37" ht="20.25" customHeight="1" x14ac:dyDescent="0.25">
      <c r="AI202" s="79" t="s">
        <v>735</v>
      </c>
      <c r="AJ202" s="80" t="s">
        <v>736</v>
      </c>
      <c r="AK202" s="51" t="str">
        <f t="shared" si="21"/>
        <v>452-TUNEZ</v>
      </c>
    </row>
    <row r="203" spans="35:37" ht="20.25" customHeight="1" x14ac:dyDescent="0.25">
      <c r="AI203" s="79" t="s">
        <v>1086</v>
      </c>
      <c r="AJ203" s="80" t="s">
        <v>1087</v>
      </c>
      <c r="AK203" s="51" t="str">
        <f t="shared" si="21"/>
        <v>453-ZAIRE</v>
      </c>
    </row>
    <row r="204" spans="35:37" ht="20.25" customHeight="1" x14ac:dyDescent="0.25">
      <c r="AI204" s="79" t="s">
        <v>662</v>
      </c>
      <c r="AJ204" s="80" t="s">
        <v>663</v>
      </c>
      <c r="AK204" s="51" t="str">
        <f t="shared" si="21"/>
        <v>454-ANGOLA</v>
      </c>
    </row>
    <row r="205" spans="35:37" ht="20.25" customHeight="1" x14ac:dyDescent="0.25">
      <c r="AI205" s="79" t="s">
        <v>669</v>
      </c>
      <c r="AJ205" s="80" t="s">
        <v>670</v>
      </c>
      <c r="AK205" s="51" t="str">
        <f t="shared" si="21"/>
        <v>456-CABO VERDE</v>
      </c>
    </row>
    <row r="206" spans="35:37" ht="20.25" customHeight="1" x14ac:dyDescent="0.25">
      <c r="AI206" s="79" t="s">
        <v>1088</v>
      </c>
      <c r="AJ206" s="80" t="s">
        <v>1089</v>
      </c>
      <c r="AK206" s="51" t="str">
        <f t="shared" si="21"/>
        <v>458-COMORAS</v>
      </c>
    </row>
    <row r="207" spans="35:37" ht="20.25" customHeight="1" x14ac:dyDescent="0.25">
      <c r="AI207" s="79" t="s">
        <v>681</v>
      </c>
      <c r="AJ207" s="80" t="s">
        <v>682</v>
      </c>
      <c r="AK207" s="51" t="str">
        <f t="shared" si="21"/>
        <v>459-DJIBOUTI</v>
      </c>
    </row>
    <row r="208" spans="35:37" ht="20.25" customHeight="1" x14ac:dyDescent="0.25">
      <c r="AI208" s="79" t="s">
        <v>1090</v>
      </c>
      <c r="AJ208" s="80" t="s">
        <v>1091</v>
      </c>
      <c r="AK208" s="51" t="str">
        <f t="shared" si="21"/>
        <v>460-NAMIBIA</v>
      </c>
    </row>
    <row r="209" spans="35:37" ht="20.25" customHeight="1" x14ac:dyDescent="0.25">
      <c r="AI209" s="79" t="s">
        <v>1092</v>
      </c>
      <c r="AJ209" s="80" t="s">
        <v>1093</v>
      </c>
      <c r="AK209" s="51" t="str">
        <f t="shared" si="21"/>
        <v>463-ERITREA</v>
      </c>
    </row>
    <row r="210" spans="35:37" ht="20.25" customHeight="1" x14ac:dyDescent="0.25">
      <c r="AI210" s="79" t="s">
        <v>1094</v>
      </c>
      <c r="AJ210" s="80" t="s">
        <v>1095</v>
      </c>
      <c r="AK210" s="51" t="str">
        <f t="shared" si="21"/>
        <v>464-MOROCCO</v>
      </c>
    </row>
    <row r="211" spans="35:37" ht="20.25" customHeight="1" x14ac:dyDescent="0.25">
      <c r="AI211" s="79" t="s">
        <v>1096</v>
      </c>
      <c r="AJ211" s="80" t="s">
        <v>1097</v>
      </c>
      <c r="AK211" s="51" t="str">
        <f t="shared" si="21"/>
        <v>465-REUNION</v>
      </c>
    </row>
    <row r="212" spans="35:37" ht="20.25" customHeight="1" x14ac:dyDescent="0.25">
      <c r="AI212" s="79" t="s">
        <v>413</v>
      </c>
      <c r="AJ212" s="80" t="s">
        <v>414</v>
      </c>
      <c r="AK212" s="51" t="str">
        <f t="shared" si="21"/>
        <v>466-SANTA ELENA</v>
      </c>
    </row>
    <row r="213" spans="35:37" ht="20.25" customHeight="1" x14ac:dyDescent="0.25">
      <c r="AI213" s="79" t="s">
        <v>503</v>
      </c>
      <c r="AJ213" s="80" t="s">
        <v>504</v>
      </c>
      <c r="AK213" s="51" t="str">
        <f t="shared" si="21"/>
        <v>499-JERSEY</v>
      </c>
    </row>
    <row r="214" spans="35:37" ht="30.6" customHeight="1" x14ac:dyDescent="0.25">
      <c r="AI214" s="79" t="s">
        <v>1098</v>
      </c>
      <c r="AJ214" s="80" t="s">
        <v>1099</v>
      </c>
      <c r="AK214" s="51" t="str">
        <f t="shared" si="21"/>
        <v>501-AUSTRALIA</v>
      </c>
    </row>
    <row r="215" spans="35:37" ht="20.25" customHeight="1" x14ac:dyDescent="0.25">
      <c r="AI215" s="79" t="s">
        <v>1100</v>
      </c>
      <c r="AJ215" s="80" t="s">
        <v>1101</v>
      </c>
      <c r="AK215" s="51" t="str">
        <f t="shared" si="21"/>
        <v>503-NUEVA ZELANDA</v>
      </c>
    </row>
    <row r="216" spans="35:37" ht="20.25" customHeight="1" x14ac:dyDescent="0.25">
      <c r="AI216" s="79" t="s">
        <v>767</v>
      </c>
      <c r="AJ216" s="80" t="s">
        <v>768</v>
      </c>
      <c r="AK216" s="51" t="str">
        <f t="shared" si="21"/>
        <v>504-SAMOA OCCIDENTAL</v>
      </c>
    </row>
    <row r="217" spans="35:37" ht="20.25" customHeight="1" x14ac:dyDescent="0.25">
      <c r="AI217" s="79" t="s">
        <v>1102</v>
      </c>
      <c r="AJ217" s="80" t="s">
        <v>1103</v>
      </c>
      <c r="AK217" s="51" t="str">
        <f t="shared" si="21"/>
        <v>506-FIJI</v>
      </c>
    </row>
    <row r="218" spans="35:37" ht="20.25" customHeight="1" x14ac:dyDescent="0.25">
      <c r="AI218" s="79" t="s">
        <v>1104</v>
      </c>
      <c r="AJ218" s="80" t="s">
        <v>1105</v>
      </c>
      <c r="AK218" s="51" t="str">
        <f t="shared" si="21"/>
        <v>507-PAPUA NUEVA GUINEA</v>
      </c>
    </row>
    <row r="219" spans="35:37" ht="20.25" customHeight="1" x14ac:dyDescent="0.25">
      <c r="AI219" s="79" t="s">
        <v>638</v>
      </c>
      <c r="AJ219" s="80" t="s">
        <v>639</v>
      </c>
      <c r="AK219" s="51" t="str">
        <f t="shared" si="21"/>
        <v>508-TONGA</v>
      </c>
    </row>
    <row r="220" spans="35:37" ht="20.25" customHeight="1" x14ac:dyDescent="0.25">
      <c r="AI220" s="79" t="s">
        <v>598</v>
      </c>
      <c r="AJ220" s="80">
        <v>507</v>
      </c>
      <c r="AK220" s="51" t="str">
        <f t="shared" si="21"/>
        <v>507-PALAO  (BELAU)  ISLAS</v>
      </c>
    </row>
    <row r="221" spans="35:37" ht="20.25" customHeight="1" x14ac:dyDescent="0.25">
      <c r="AI221" s="79" t="s">
        <v>546</v>
      </c>
      <c r="AJ221" s="80" t="s">
        <v>547</v>
      </c>
      <c r="AK221" s="51" t="str">
        <f t="shared" si="21"/>
        <v>510-KIRIBATI</v>
      </c>
    </row>
    <row r="222" spans="35:37" ht="20.25" customHeight="1" x14ac:dyDescent="0.25">
      <c r="AI222" s="79" t="s">
        <v>687</v>
      </c>
      <c r="AJ222" s="80" t="s">
        <v>688</v>
      </c>
      <c r="AK222" s="51" t="str">
        <f t="shared" si="21"/>
        <v>511-MARSHALL ISLAS</v>
      </c>
    </row>
    <row r="223" spans="35:37" ht="20.25" customHeight="1" x14ac:dyDescent="0.25">
      <c r="AI223" s="79" t="s">
        <v>1106</v>
      </c>
      <c r="AJ223" s="80" t="s">
        <v>1107</v>
      </c>
      <c r="AK223" s="51" t="str">
        <f t="shared" si="21"/>
        <v>512-MICRONESIA</v>
      </c>
    </row>
    <row r="224" spans="35:37" ht="20.25" customHeight="1" x14ac:dyDescent="0.25">
      <c r="AI224" s="79" t="s">
        <v>719</v>
      </c>
      <c r="AJ224" s="80" t="s">
        <v>720</v>
      </c>
      <c r="AK224" s="51" t="str">
        <f t="shared" si="21"/>
        <v>513-NAURU</v>
      </c>
    </row>
    <row r="225" spans="35:37" ht="20.25" customHeight="1" x14ac:dyDescent="0.25">
      <c r="AI225" s="79" t="s">
        <v>519</v>
      </c>
      <c r="AJ225" s="80" t="s">
        <v>520</v>
      </c>
      <c r="AK225" s="51" t="str">
        <f t="shared" si="21"/>
        <v>514-SALOMON  ISLAS</v>
      </c>
    </row>
    <row r="226" spans="35:37" ht="20.25" customHeight="1" x14ac:dyDescent="0.25">
      <c r="AI226" s="79" t="s">
        <v>818</v>
      </c>
      <c r="AJ226" s="80" t="s">
        <v>819</v>
      </c>
      <c r="AK226" s="51" t="str">
        <f t="shared" si="21"/>
        <v>515-TUVALU</v>
      </c>
    </row>
    <row r="227" spans="35:37" ht="20.25" customHeight="1" x14ac:dyDescent="0.25">
      <c r="AI227" s="79" t="s">
        <v>743</v>
      </c>
      <c r="AJ227" s="80" t="s">
        <v>744</v>
      </c>
      <c r="AK227" s="51" t="str">
        <f t="shared" si="21"/>
        <v>516-VANUATU</v>
      </c>
    </row>
    <row r="228" spans="35:37" ht="20.25" customHeight="1" x14ac:dyDescent="0.25">
      <c r="AI228" s="79" t="s">
        <v>406</v>
      </c>
      <c r="AJ228" s="80" t="s">
        <v>407</v>
      </c>
      <c r="AK228" s="51" t="str">
        <f t="shared" si="21"/>
        <v>517-GUAM</v>
      </c>
    </row>
    <row r="229" spans="35:37" ht="20.25" customHeight="1" x14ac:dyDescent="0.25">
      <c r="AI229" s="79" t="s">
        <v>452</v>
      </c>
      <c r="AJ229" s="80" t="s">
        <v>453</v>
      </c>
      <c r="AK229" s="51" t="str">
        <f t="shared" si="21"/>
        <v>518-ISLAS COCOS (KEELING)</v>
      </c>
    </row>
    <row r="230" spans="35:37" ht="20.25" customHeight="1" x14ac:dyDescent="0.25">
      <c r="AI230" s="79" t="s">
        <v>462</v>
      </c>
      <c r="AJ230" s="80" t="s">
        <v>463</v>
      </c>
      <c r="AK230" s="51" t="str">
        <f t="shared" si="21"/>
        <v>519-ISLAS COOK</v>
      </c>
    </row>
    <row r="231" spans="35:37" ht="20.25" customHeight="1" x14ac:dyDescent="0.25">
      <c r="AI231" s="79" t="s">
        <v>442</v>
      </c>
      <c r="AJ231" s="80" t="s">
        <v>443</v>
      </c>
      <c r="AK231" s="51" t="str">
        <f t="shared" si="21"/>
        <v>520-ISLAS NAVIDAD</v>
      </c>
    </row>
    <row r="232" spans="35:37" ht="20.25" customHeight="1" x14ac:dyDescent="0.25">
      <c r="AI232" s="79" t="s">
        <v>1108</v>
      </c>
      <c r="AJ232" s="80" t="s">
        <v>1109</v>
      </c>
      <c r="AK232" s="51" t="str">
        <f t="shared" si="21"/>
        <v>521-MIDWAY ISLAS</v>
      </c>
    </row>
    <row r="233" spans="35:37" ht="20.25" customHeight="1" x14ac:dyDescent="0.25">
      <c r="AI233" s="79" t="s">
        <v>591</v>
      </c>
      <c r="AJ233" s="80" t="s">
        <v>592</v>
      </c>
      <c r="AK233" s="51" t="str">
        <f t="shared" si="21"/>
        <v>522-NIUE ISLA</v>
      </c>
    </row>
    <row r="234" spans="35:37" ht="20.25" customHeight="1" x14ac:dyDescent="0.25">
      <c r="AI234" s="79" t="s">
        <v>478</v>
      </c>
      <c r="AJ234" s="80" t="s">
        <v>479</v>
      </c>
      <c r="AK234" s="51" t="str">
        <f t="shared" si="21"/>
        <v>523-NORFOLK ISLA</v>
      </c>
    </row>
    <row r="235" spans="35:37" ht="20.25" customHeight="1" x14ac:dyDescent="0.25">
      <c r="AI235" s="79" t="s">
        <v>1110</v>
      </c>
      <c r="AJ235" s="80" t="s">
        <v>1111</v>
      </c>
      <c r="AK235" s="51" t="str">
        <f t="shared" si="21"/>
        <v>524-NUEVA  CALEDONIA</v>
      </c>
    </row>
    <row r="236" spans="35:37" ht="20.25" customHeight="1" x14ac:dyDescent="0.25">
      <c r="AI236" s="79" t="s">
        <v>604</v>
      </c>
      <c r="AJ236" s="80" t="s">
        <v>605</v>
      </c>
      <c r="AK236" s="51" t="str">
        <f t="shared" si="21"/>
        <v>525-PITCAIRN, ISLA</v>
      </c>
    </row>
    <row r="237" spans="35:37" ht="20.25" customHeight="1" x14ac:dyDescent="0.25">
      <c r="AI237" s="79" t="s">
        <v>1112</v>
      </c>
      <c r="AJ237" s="80" t="s">
        <v>1113</v>
      </c>
      <c r="AK237" s="51" t="str">
        <f t="shared" si="21"/>
        <v>526-POLINESIA FRANCESA</v>
      </c>
    </row>
    <row r="238" spans="35:37" ht="20.25" customHeight="1" x14ac:dyDescent="0.25">
      <c r="AI238" s="79" t="s">
        <v>1114</v>
      </c>
      <c r="AJ238" s="80" t="s">
        <v>1115</v>
      </c>
      <c r="AK238" s="51" t="str">
        <f t="shared" si="21"/>
        <v>529-TIMOR DEL ESTE</v>
      </c>
    </row>
    <row r="239" spans="35:37" ht="20.25" customHeight="1" x14ac:dyDescent="0.25">
      <c r="AI239" s="79" t="s">
        <v>810</v>
      </c>
      <c r="AJ239" s="80" t="s">
        <v>811</v>
      </c>
      <c r="AK239" s="51" t="str">
        <f t="shared" si="21"/>
        <v>530-TOKELAI</v>
      </c>
    </row>
    <row r="240" spans="35:37" ht="20.25" customHeight="1" x14ac:dyDescent="0.25">
      <c r="AI240" s="79" t="s">
        <v>1116</v>
      </c>
      <c r="AJ240" s="80" t="s">
        <v>1117</v>
      </c>
      <c r="AK240" s="51" t="str">
        <f>CONCATENATE(BJ29997&amp;"-"&amp;BI29997)</f>
        <v>-</v>
      </c>
    </row>
    <row r="241" spans="1:60" ht="20.25" customHeight="1" x14ac:dyDescent="0.25">
      <c r="AI241" s="79" t="s">
        <v>1118</v>
      </c>
      <c r="AJ241" s="80" t="s">
        <v>1119</v>
      </c>
      <c r="AK241" s="51" t="str">
        <f t="shared" si="21"/>
        <v>532-WALLIS Y FUTUNA, ISLAS</v>
      </c>
    </row>
    <row r="242" spans="1:60" ht="20.25" customHeight="1" x14ac:dyDescent="0.25">
      <c r="AI242" s="79" t="s">
        <v>1120</v>
      </c>
      <c r="AJ242" s="80">
        <v>590</v>
      </c>
      <c r="AK242" s="51" t="str">
        <f t="shared" si="21"/>
        <v>590-SAINT BARTHELEMY</v>
      </c>
    </row>
    <row r="243" spans="1:60" ht="20.25" customHeight="1" x14ac:dyDescent="0.25">
      <c r="AI243" s="79" t="s">
        <v>1121</v>
      </c>
      <c r="AJ243" s="80" t="s">
        <v>1122</v>
      </c>
      <c r="AK243" s="51" t="str">
        <f t="shared" si="21"/>
        <v>593-ECUADOR</v>
      </c>
    </row>
    <row r="244" spans="1:60" ht="20.25" customHeight="1" x14ac:dyDescent="0.25">
      <c r="AI244" s="79" t="s">
        <v>1123</v>
      </c>
      <c r="AJ244" s="80" t="s">
        <v>1124</v>
      </c>
      <c r="AK244" s="51" t="str">
        <f t="shared" si="21"/>
        <v>594-AGUAS INTERNACIONALES</v>
      </c>
    </row>
    <row r="245" spans="1:60" ht="20.25" customHeight="1" x14ac:dyDescent="0.25">
      <c r="AI245" s="79" t="s">
        <v>1125</v>
      </c>
      <c r="AJ245" s="80" t="s">
        <v>1126</v>
      </c>
      <c r="AK245" s="51" t="str">
        <f t="shared" si="21"/>
        <v>595-ALTO VOLTA</v>
      </c>
    </row>
    <row r="246" spans="1:60" ht="20.25" customHeight="1" x14ac:dyDescent="0.25">
      <c r="AI246" s="79" t="s">
        <v>1127</v>
      </c>
      <c r="AJ246" s="80" t="s">
        <v>1128</v>
      </c>
      <c r="AK246" s="51" t="str">
        <f t="shared" si="21"/>
        <v>596-BIELORRUSIA</v>
      </c>
    </row>
    <row r="247" spans="1:60" ht="20.25" customHeight="1" x14ac:dyDescent="0.25">
      <c r="AI247" s="79" t="s">
        <v>1129</v>
      </c>
      <c r="AJ247" s="80" t="s">
        <v>1130</v>
      </c>
      <c r="AK247" s="51" t="str">
        <f t="shared" si="21"/>
        <v>597-COTE DÍVOIRE</v>
      </c>
    </row>
    <row r="248" spans="1:60" ht="20.25" customHeight="1" x14ac:dyDescent="0.25">
      <c r="AI248" s="79" t="s">
        <v>1131</v>
      </c>
      <c r="AJ248" s="80" t="s">
        <v>1132</v>
      </c>
      <c r="AK248" s="51" t="str">
        <f t="shared" si="21"/>
        <v>598-CYPRUS</v>
      </c>
    </row>
    <row r="249" spans="1:60" ht="20.25" customHeight="1" x14ac:dyDescent="0.25">
      <c r="AI249" s="79" t="s">
        <v>823</v>
      </c>
      <c r="AJ249" s="80" t="s">
        <v>824</v>
      </c>
      <c r="AK249" s="51" t="str">
        <f t="shared" si="21"/>
        <v>599-REPUBLICA CHECA</v>
      </c>
    </row>
    <row r="250" spans="1:60" ht="20.25" customHeight="1" x14ac:dyDescent="0.25">
      <c r="AI250" s="79" t="s">
        <v>1133</v>
      </c>
      <c r="AJ250" s="80" t="s">
        <v>1134</v>
      </c>
      <c r="AK250" s="51" t="str">
        <f t="shared" si="21"/>
        <v>600-FALKLAND ISLANDS</v>
      </c>
      <c r="BH250" s="142"/>
    </row>
    <row r="251" spans="1:60" ht="20.25" customHeight="1" x14ac:dyDescent="0.25">
      <c r="P251" s="143"/>
      <c r="Q251" s="142"/>
      <c r="AI251" s="79" t="s">
        <v>1135</v>
      </c>
      <c r="AJ251" s="80" t="s">
        <v>1136</v>
      </c>
      <c r="AK251" s="51" t="str">
        <f t="shared" si="21"/>
        <v>601-LATVIA</v>
      </c>
      <c r="BH251" s="142"/>
    </row>
    <row r="252" spans="1:60" ht="20.25" customHeight="1" x14ac:dyDescent="0.25">
      <c r="P252" s="143"/>
      <c r="Q252" s="142"/>
      <c r="AI252" s="79" t="s">
        <v>1137</v>
      </c>
      <c r="AJ252" s="80" t="s">
        <v>1138</v>
      </c>
      <c r="AK252" s="51" t="str">
        <f t="shared" si="21"/>
        <v>602-LIBIA</v>
      </c>
      <c r="BH252" s="142"/>
    </row>
    <row r="253" spans="1:60" ht="20.25" customHeight="1" x14ac:dyDescent="0.25">
      <c r="R253"/>
      <c r="AI253" s="79" t="s">
        <v>1139</v>
      </c>
      <c r="AJ253" s="80" t="s">
        <v>1140</v>
      </c>
      <c r="AK253" s="51" t="str">
        <f t="shared" si="21"/>
        <v>603-NORTHERN MARIANA ISL</v>
      </c>
      <c r="BH253" s="142"/>
    </row>
    <row r="254" spans="1:60" ht="20.25" customHeight="1" x14ac:dyDescent="0.25">
      <c r="A254"/>
      <c r="B254"/>
      <c r="R254"/>
      <c r="AI254" s="79" t="s">
        <v>485</v>
      </c>
      <c r="AJ254" s="80" t="s">
        <v>486</v>
      </c>
      <c r="AK254" s="51" t="str">
        <f t="shared" si="21"/>
        <v>604-ST. PIERRE AND MIQUE</v>
      </c>
      <c r="BH254" s="142"/>
    </row>
    <row r="255" spans="1:60" ht="20.25" customHeight="1" x14ac:dyDescent="0.25">
      <c r="A255"/>
      <c r="B255"/>
      <c r="R255"/>
      <c r="AI255" s="79" t="s">
        <v>1141</v>
      </c>
      <c r="AJ255" s="80" t="s">
        <v>1142</v>
      </c>
      <c r="AK255" s="51" t="str">
        <f t="shared" si="21"/>
        <v>605-SYRIAN ARAB REPUBLIC</v>
      </c>
      <c r="BH255" s="142"/>
    </row>
    <row r="256" spans="1:60" ht="20.25" customHeight="1" x14ac:dyDescent="0.25">
      <c r="A256"/>
      <c r="B256"/>
      <c r="R256"/>
      <c r="AI256" s="79" t="s">
        <v>1143</v>
      </c>
      <c r="AJ256" s="80" t="s">
        <v>1144</v>
      </c>
      <c r="AK256" s="51" t="str">
        <f t="shared" si="21"/>
        <v>606-TERRITORIO ANTARTICO BRITANICO</v>
      </c>
      <c r="BH256" s="142"/>
    </row>
    <row r="257" spans="1:60" ht="20.25" customHeight="1" x14ac:dyDescent="0.25">
      <c r="A257"/>
      <c r="B257"/>
      <c r="R257"/>
      <c r="AI257" s="79" t="s">
        <v>1145</v>
      </c>
      <c r="AJ257" s="80" t="s">
        <v>1146</v>
      </c>
      <c r="AK257" s="51" t="str">
        <f t="shared" si="21"/>
        <v>607-TERRITORIO BRITANICO OCEANO IN</v>
      </c>
      <c r="BH257" s="142"/>
    </row>
    <row r="258" spans="1:60" ht="20.25" customHeight="1" x14ac:dyDescent="0.25">
      <c r="A258"/>
      <c r="B258"/>
      <c r="R258"/>
      <c r="AI258" s="79" t="s">
        <v>1147</v>
      </c>
      <c r="AJ258" s="80" t="s">
        <v>1148</v>
      </c>
      <c r="AK258" s="51" t="str">
        <f t="shared" si="21"/>
        <v>688-SERBIA</v>
      </c>
      <c r="BH258" s="106"/>
    </row>
    <row r="259" spans="1:60" ht="20.25" customHeight="1" x14ac:dyDescent="0.25">
      <c r="A259"/>
      <c r="B259"/>
      <c r="R259"/>
      <c r="AI259" s="79" t="s">
        <v>493</v>
      </c>
      <c r="AJ259" s="80" t="s">
        <v>494</v>
      </c>
      <c r="AK259" s="51" t="str">
        <f t="shared" si="21"/>
        <v>831-GUERNSEY</v>
      </c>
      <c r="BH259" s="106"/>
    </row>
    <row r="260" spans="1:60" ht="20.25" customHeight="1" x14ac:dyDescent="0.25">
      <c r="A260"/>
      <c r="B260"/>
      <c r="R260"/>
      <c r="AI260" s="90" t="s">
        <v>470</v>
      </c>
      <c r="AJ260" s="114" t="s">
        <v>471</v>
      </c>
      <c r="AK260" s="84" t="str">
        <f>CONCATENATE(AJ260&amp;"-"&amp;AI260)</f>
        <v>833-ISLE OF MAN</v>
      </c>
      <c r="BH260" s="106"/>
    </row>
    <row r="261" spans="1:60" ht="20.25" customHeight="1" x14ac:dyDescent="0.25">
      <c r="A261"/>
      <c r="B261"/>
      <c r="R261"/>
      <c r="AK261" s="103" t="s">
        <v>230</v>
      </c>
      <c r="BH261" s="106"/>
    </row>
    <row r="262" spans="1:60" ht="20.25" customHeight="1" x14ac:dyDescent="0.25">
      <c r="A262"/>
      <c r="B262"/>
      <c r="R262"/>
      <c r="BH262" s="106"/>
    </row>
    <row r="263" spans="1:60" ht="20.25" customHeight="1" x14ac:dyDescent="0.25">
      <c r="A263"/>
      <c r="B263"/>
      <c r="R263"/>
    </row>
    <row r="264" spans="1:60" ht="20.25" customHeight="1" x14ac:dyDescent="0.25">
      <c r="A264"/>
      <c r="B264"/>
      <c r="R264"/>
    </row>
    <row r="265" spans="1:60" ht="20.25" customHeight="1" x14ac:dyDescent="0.25">
      <c r="A265"/>
      <c r="B265"/>
      <c r="R265"/>
    </row>
    <row r="266" spans="1:60" ht="20.25" customHeight="1" x14ac:dyDescent="0.25">
      <c r="A266"/>
      <c r="B266"/>
    </row>
    <row r="267" spans="1:60" ht="20.25" customHeight="1" x14ac:dyDescent="0.25">
      <c r="A267"/>
      <c r="B267"/>
    </row>
    <row r="268" spans="1:60" ht="20.25" customHeight="1" x14ac:dyDescent="0.25">
      <c r="A268"/>
      <c r="B268"/>
    </row>
    <row r="269" spans="1:60" ht="20.25" customHeight="1" x14ac:dyDescent="0.25">
      <c r="A269"/>
      <c r="B269"/>
    </row>
    <row r="270" spans="1:60" ht="20.25" customHeight="1" x14ac:dyDescent="0.25">
      <c r="A270"/>
      <c r="B270"/>
    </row>
    <row r="271" spans="1:60" ht="20.25" customHeight="1" x14ac:dyDescent="0.25">
      <c r="A271"/>
      <c r="B271"/>
    </row>
    <row r="272" spans="1:60" ht="20.25" customHeight="1" x14ac:dyDescent="0.25">
      <c r="A272"/>
      <c r="B272"/>
    </row>
    <row r="273" spans="1:2" ht="20.25" customHeight="1" x14ac:dyDescent="0.25">
      <c r="A273"/>
      <c r="B273"/>
    </row>
    <row r="274" spans="1:2" ht="20.25" customHeight="1" x14ac:dyDescent="0.25">
      <c r="A274"/>
      <c r="B274"/>
    </row>
    <row r="275" spans="1:2" ht="20.25" customHeight="1" x14ac:dyDescent="0.25">
      <c r="A275"/>
      <c r="B275"/>
    </row>
    <row r="276" spans="1:2" ht="20.25" customHeight="1" x14ac:dyDescent="0.25">
      <c r="A276"/>
      <c r="B276"/>
    </row>
    <row r="277" spans="1:2" ht="20.25" customHeight="1" x14ac:dyDescent="0.25">
      <c r="A277"/>
      <c r="B277"/>
    </row>
    <row r="278" spans="1:2" ht="20.25" customHeight="1" x14ac:dyDescent="0.25">
      <c r="A278"/>
      <c r="B278"/>
    </row>
    <row r="279" spans="1:2" ht="20.25" customHeight="1" x14ac:dyDescent="0.25">
      <c r="A279"/>
      <c r="B279"/>
    </row>
    <row r="280" spans="1:2" ht="20.25" customHeight="1" x14ac:dyDescent="0.25">
      <c r="A280"/>
      <c r="B280"/>
    </row>
    <row r="281" spans="1:2" ht="20.25" customHeight="1" x14ac:dyDescent="0.25">
      <c r="A281"/>
      <c r="B281"/>
    </row>
    <row r="282" spans="1:2" ht="20.25" customHeight="1" x14ac:dyDescent="0.25">
      <c r="A282"/>
      <c r="B282"/>
    </row>
    <row r="283" spans="1:2" ht="20.25" customHeight="1" x14ac:dyDescent="0.25">
      <c r="A283"/>
      <c r="B283"/>
    </row>
    <row r="284" spans="1:2" ht="20.25" customHeight="1" x14ac:dyDescent="0.25">
      <c r="A284"/>
      <c r="B284"/>
    </row>
    <row r="285" spans="1:2" ht="20.25" customHeight="1" x14ac:dyDescent="0.25">
      <c r="A285"/>
      <c r="B285"/>
    </row>
    <row r="306" spans="1:21" ht="20.25" customHeight="1" x14ac:dyDescent="0.25">
      <c r="A306"/>
      <c r="B306"/>
    </row>
    <row r="307" spans="1:21" ht="20.25" customHeight="1" x14ac:dyDescent="0.25">
      <c r="A307"/>
      <c r="B307"/>
      <c r="U307" s="106"/>
    </row>
    <row r="308" spans="1:21" ht="20.25" customHeight="1" x14ac:dyDescent="0.25">
      <c r="A308"/>
      <c r="B308"/>
      <c r="Q308" s="102"/>
      <c r="U308" s="106"/>
    </row>
    <row r="309" spans="1:21" ht="20.25" customHeight="1" x14ac:dyDescent="0.25">
      <c r="A309"/>
      <c r="B309"/>
      <c r="Q309" s="102"/>
      <c r="U309" s="106"/>
    </row>
    <row r="310" spans="1:21" ht="20.25" customHeight="1" x14ac:dyDescent="0.25">
      <c r="A310"/>
      <c r="B310"/>
      <c r="Q310" s="102"/>
      <c r="U310" s="106"/>
    </row>
    <row r="311" spans="1:21" ht="20.25" customHeight="1" x14ac:dyDescent="0.25">
      <c r="A311"/>
      <c r="B311"/>
      <c r="Q311" s="102"/>
      <c r="U311" s="106"/>
    </row>
    <row r="312" spans="1:21" ht="20.25" customHeight="1" x14ac:dyDescent="0.25">
      <c r="A312"/>
      <c r="B312"/>
      <c r="Q312" s="102"/>
      <c r="U312" s="106"/>
    </row>
    <row r="313" spans="1:21" ht="20.25" customHeight="1" x14ac:dyDescent="0.25">
      <c r="A313"/>
      <c r="B313"/>
      <c r="Q313" s="102"/>
      <c r="U313" s="106"/>
    </row>
    <row r="314" spans="1:21" ht="20.25" customHeight="1" x14ac:dyDescent="0.25">
      <c r="A314"/>
      <c r="B314"/>
      <c r="Q314" s="102"/>
      <c r="U314" s="106"/>
    </row>
    <row r="315" spans="1:21" ht="20.25" customHeight="1" x14ac:dyDescent="0.25">
      <c r="Q315" s="102"/>
      <c r="U315" s="106"/>
    </row>
    <row r="316" spans="1:21" ht="20.25" customHeight="1" x14ac:dyDescent="0.25">
      <c r="Q316" s="102"/>
    </row>
    <row r="318" spans="1:21" ht="20.25" customHeight="1" x14ac:dyDescent="0.25">
      <c r="A318"/>
      <c r="B318"/>
    </row>
    <row r="319" spans="1:21" ht="20.25" customHeight="1" x14ac:dyDescent="0.25">
      <c r="A319"/>
      <c r="B319"/>
    </row>
    <row r="320" spans="1:21" ht="20.25" customHeight="1" x14ac:dyDescent="0.25">
      <c r="A320"/>
      <c r="B320"/>
    </row>
    <row r="321" spans="1:2" ht="20.25" customHeight="1" x14ac:dyDescent="0.25">
      <c r="A321"/>
      <c r="B321"/>
    </row>
    <row r="322" spans="1:2" ht="20.25" customHeight="1" x14ac:dyDescent="0.25">
      <c r="A322"/>
      <c r="B322"/>
    </row>
    <row r="323" spans="1:2" ht="20.25" customHeight="1" x14ac:dyDescent="0.25">
      <c r="A323"/>
      <c r="B323"/>
    </row>
    <row r="324" spans="1:2" ht="20.25" customHeight="1" x14ac:dyDescent="0.25">
      <c r="A324"/>
      <c r="B324"/>
    </row>
    <row r="325" spans="1:2" ht="20.25" customHeight="1" x14ac:dyDescent="0.25">
      <c r="A325"/>
      <c r="B325"/>
    </row>
    <row r="326" spans="1:2" ht="20.25" customHeight="1" x14ac:dyDescent="0.25">
      <c r="A326"/>
      <c r="B326"/>
    </row>
    <row r="327" spans="1:2" ht="20.25" customHeight="1" x14ac:dyDescent="0.25">
      <c r="A327"/>
      <c r="B327"/>
    </row>
    <row r="328" spans="1:2" ht="20.25" customHeight="1" x14ac:dyDescent="0.25">
      <c r="A328"/>
      <c r="B328"/>
    </row>
    <row r="329" spans="1:2" ht="20.25" customHeight="1" x14ac:dyDescent="0.25">
      <c r="A329"/>
      <c r="B329"/>
    </row>
    <row r="330" spans="1:2" ht="20.25" customHeight="1" x14ac:dyDescent="0.25">
      <c r="A330"/>
      <c r="B330"/>
    </row>
    <row r="331" spans="1:2" ht="20.25" customHeight="1" x14ac:dyDescent="0.25">
      <c r="A331"/>
      <c r="B331"/>
    </row>
    <row r="332" spans="1:2" ht="20.25" customHeight="1" x14ac:dyDescent="0.25">
      <c r="A332"/>
      <c r="B332"/>
    </row>
    <row r="334" spans="1:2" ht="20.25" customHeight="1" x14ac:dyDescent="0.25">
      <c r="A334"/>
      <c r="B334"/>
    </row>
    <row r="335" spans="1:2" ht="20.25" customHeight="1" x14ac:dyDescent="0.25">
      <c r="A335"/>
      <c r="B335"/>
    </row>
    <row r="336" spans="1:2" ht="20.25" customHeight="1" x14ac:dyDescent="0.25">
      <c r="A336"/>
      <c r="B336"/>
    </row>
    <row r="337" spans="1:18" ht="20.25" customHeight="1" x14ac:dyDescent="0.25">
      <c r="A337"/>
      <c r="B337"/>
      <c r="R337"/>
    </row>
    <row r="338" spans="1:18" ht="20.25" customHeight="1" x14ac:dyDescent="0.25">
      <c r="A338"/>
      <c r="B338"/>
      <c r="R338"/>
    </row>
    <row r="339" spans="1:18" ht="20.25" customHeight="1" x14ac:dyDescent="0.25">
      <c r="A339"/>
      <c r="B339"/>
      <c r="R339"/>
    </row>
    <row r="340" spans="1:18" ht="20.25" customHeight="1" x14ac:dyDescent="0.25">
      <c r="A340"/>
      <c r="B340"/>
      <c r="R340"/>
    </row>
    <row r="341" spans="1:18" ht="20.25" customHeight="1" x14ac:dyDescent="0.25">
      <c r="A341"/>
      <c r="B341"/>
      <c r="R341"/>
    </row>
    <row r="342" spans="1:18" ht="20.25" customHeight="1" x14ac:dyDescent="0.25">
      <c r="A342"/>
      <c r="B342"/>
      <c r="R342"/>
    </row>
    <row r="343" spans="1:18" ht="20.25" customHeight="1" x14ac:dyDescent="0.25">
      <c r="A343"/>
      <c r="B343"/>
      <c r="R343"/>
    </row>
    <row r="344" spans="1:18" ht="20.25" customHeight="1" x14ac:dyDescent="0.25">
      <c r="A344"/>
      <c r="B344"/>
      <c r="R344"/>
    </row>
    <row r="345" spans="1:18" ht="20.25" customHeight="1" x14ac:dyDescent="0.25">
      <c r="A345"/>
      <c r="B345"/>
      <c r="R345"/>
    </row>
    <row r="346" spans="1:18" ht="20.25" customHeight="1" x14ac:dyDescent="0.25">
      <c r="A346"/>
      <c r="B346"/>
      <c r="R346"/>
    </row>
    <row r="347" spans="1:18" ht="20.25" customHeight="1" x14ac:dyDescent="0.25">
      <c r="A347"/>
      <c r="B347"/>
      <c r="R347"/>
    </row>
    <row r="348" spans="1:18" ht="20.25" customHeight="1" x14ac:dyDescent="0.25">
      <c r="A348"/>
      <c r="B348"/>
      <c r="R348"/>
    </row>
    <row r="349" spans="1:18" ht="20.25" customHeight="1" x14ac:dyDescent="0.25">
      <c r="A349"/>
      <c r="B349"/>
      <c r="R349"/>
    </row>
    <row r="350" spans="1:18" ht="20.25" customHeight="1" x14ac:dyDescent="0.25">
      <c r="A350"/>
      <c r="B350"/>
      <c r="R350"/>
    </row>
    <row r="351" spans="1:18" ht="20.25" customHeight="1" x14ac:dyDescent="0.25">
      <c r="A351"/>
      <c r="B351"/>
      <c r="R351"/>
    </row>
    <row r="352" spans="1:18" ht="20.25" customHeight="1" x14ac:dyDescent="0.25">
      <c r="A352"/>
      <c r="B352"/>
      <c r="R352"/>
    </row>
    <row r="353" spans="7:10" customFormat="1" ht="20.25" customHeight="1" x14ac:dyDescent="0.25">
      <c r="G353" s="103"/>
      <c r="H353" s="103"/>
      <c r="I353" s="103"/>
      <c r="J353" s="103"/>
    </row>
    <row r="354" spans="7:10" customFormat="1" ht="20.25" customHeight="1" x14ac:dyDescent="0.25">
      <c r="G354" s="103"/>
      <c r="H354" s="103"/>
      <c r="I354" s="103"/>
      <c r="J354" s="103"/>
    </row>
    <row r="355" spans="7:10" customFormat="1" ht="20.25" customHeight="1" x14ac:dyDescent="0.25">
      <c r="G355" s="103"/>
      <c r="H355" s="103"/>
      <c r="I355" s="103"/>
      <c r="J355" s="103"/>
    </row>
    <row r="356" spans="7:10" customFormat="1" ht="20.25" customHeight="1" x14ac:dyDescent="0.25">
      <c r="G356" s="103"/>
      <c r="H356" s="103"/>
      <c r="I356" s="103"/>
      <c r="J356" s="103"/>
    </row>
    <row r="357" spans="7:10" customFormat="1" ht="20.25" customHeight="1" x14ac:dyDescent="0.25">
      <c r="G357" s="103"/>
      <c r="H357" s="103"/>
      <c r="I357" s="103"/>
      <c r="J357" s="103"/>
    </row>
    <row r="358" spans="7:10" customFormat="1" ht="20.25" customHeight="1" x14ac:dyDescent="0.25">
      <c r="G358" s="103"/>
      <c r="H358" s="103"/>
      <c r="I358" s="103"/>
      <c r="J358" s="103"/>
    </row>
    <row r="359" spans="7:10" customFormat="1" ht="20.25" customHeight="1" x14ac:dyDescent="0.25">
      <c r="G359" s="103"/>
      <c r="H359" s="103"/>
      <c r="I359" s="103"/>
      <c r="J359" s="103"/>
    </row>
    <row r="360" spans="7:10" customFormat="1" ht="20.25" customHeight="1" x14ac:dyDescent="0.25">
      <c r="G360" s="103"/>
      <c r="H360" s="103"/>
      <c r="I360" s="103"/>
      <c r="J360" s="103"/>
    </row>
    <row r="361" spans="7:10" customFormat="1" ht="20.25" customHeight="1" x14ac:dyDescent="0.25">
      <c r="G361" s="103"/>
      <c r="H361" s="103"/>
      <c r="I361" s="103"/>
      <c r="J361" s="103"/>
    </row>
    <row r="362" spans="7:10" customFormat="1" ht="20.25" customHeight="1" x14ac:dyDescent="0.25">
      <c r="G362" s="103"/>
      <c r="H362" s="103"/>
      <c r="I362" s="103"/>
      <c r="J362" s="103"/>
    </row>
    <row r="363" spans="7:10" customFormat="1" ht="20.25" customHeight="1" x14ac:dyDescent="0.25">
      <c r="G363" s="103"/>
      <c r="H363" s="103"/>
      <c r="I363" s="103"/>
      <c r="J363" s="103"/>
    </row>
    <row r="364" spans="7:10" customFormat="1" ht="20.25" customHeight="1" x14ac:dyDescent="0.25">
      <c r="G364" s="103"/>
      <c r="H364" s="103"/>
      <c r="I364" s="103"/>
      <c r="J364" s="103"/>
    </row>
    <row r="365" spans="7:10" customFormat="1" ht="20.25" customHeight="1" x14ac:dyDescent="0.25">
      <c r="G365" s="103"/>
      <c r="H365" s="103"/>
      <c r="I365" s="103"/>
      <c r="J365" s="103"/>
    </row>
    <row r="366" spans="7:10" customFormat="1" ht="20.25" customHeight="1" x14ac:dyDescent="0.25">
      <c r="G366" s="103"/>
      <c r="H366" s="103"/>
      <c r="I366" s="103"/>
      <c r="J366" s="103"/>
    </row>
    <row r="367" spans="7:10" customFormat="1" ht="20.25" customHeight="1" x14ac:dyDescent="0.25">
      <c r="G367" s="103"/>
      <c r="H367" s="103"/>
      <c r="I367" s="103"/>
      <c r="J367" s="103"/>
    </row>
    <row r="368" spans="7:10" customFormat="1" ht="20.25" customHeight="1" x14ac:dyDescent="0.25">
      <c r="G368" s="103"/>
      <c r="H368" s="103"/>
      <c r="I368" s="103"/>
      <c r="J368" s="103"/>
    </row>
    <row r="369" spans="7:10" customFormat="1" ht="20.25" customHeight="1" x14ac:dyDescent="0.25">
      <c r="G369" s="103"/>
      <c r="H369" s="103"/>
      <c r="I369" s="103"/>
      <c r="J369" s="103"/>
    </row>
    <row r="370" spans="7:10" customFormat="1" ht="20.25" customHeight="1" x14ac:dyDescent="0.25">
      <c r="G370" s="103"/>
      <c r="H370" s="103"/>
      <c r="I370" s="103"/>
      <c r="J370" s="103"/>
    </row>
    <row r="371" spans="7:10" customFormat="1" ht="20.25" customHeight="1" x14ac:dyDescent="0.25">
      <c r="G371" s="103"/>
      <c r="H371" s="103"/>
      <c r="I371" s="103"/>
      <c r="J371" s="103"/>
    </row>
    <row r="372" spans="7:10" customFormat="1" ht="20.25" customHeight="1" x14ac:dyDescent="0.25">
      <c r="G372" s="103"/>
      <c r="H372" s="103"/>
      <c r="I372" s="103"/>
      <c r="J372" s="103"/>
    </row>
    <row r="373" spans="7:10" customFormat="1" ht="20.25" customHeight="1" x14ac:dyDescent="0.25">
      <c r="G373" s="103"/>
      <c r="H373" s="103"/>
      <c r="I373" s="103"/>
      <c r="J373" s="103"/>
    </row>
    <row r="374" spans="7:10" customFormat="1" ht="20.25" customHeight="1" x14ac:dyDescent="0.25">
      <c r="G374" s="103"/>
      <c r="H374" s="103"/>
      <c r="I374" s="103"/>
      <c r="J374" s="103"/>
    </row>
    <row r="375" spans="7:10" customFormat="1" ht="20.25" customHeight="1" x14ac:dyDescent="0.25">
      <c r="G375" s="103"/>
      <c r="H375" s="103"/>
      <c r="I375" s="103"/>
      <c r="J375" s="103"/>
    </row>
    <row r="376" spans="7:10" customFormat="1" ht="20.25" customHeight="1" x14ac:dyDescent="0.25">
      <c r="G376" s="103"/>
      <c r="H376" s="103"/>
      <c r="I376" s="103"/>
      <c r="J376" s="103"/>
    </row>
    <row r="377" spans="7:10" customFormat="1" ht="20.25" customHeight="1" x14ac:dyDescent="0.25">
      <c r="G377" s="103"/>
      <c r="H377" s="103"/>
      <c r="I377" s="103"/>
      <c r="J377" s="103"/>
    </row>
    <row r="378" spans="7:10" customFormat="1" ht="20.25" customHeight="1" x14ac:dyDescent="0.25">
      <c r="G378" s="103"/>
      <c r="H378" s="103"/>
      <c r="I378" s="103"/>
      <c r="J378" s="103"/>
    </row>
    <row r="379" spans="7:10" customFormat="1" ht="20.25" customHeight="1" x14ac:dyDescent="0.25">
      <c r="G379" s="103"/>
      <c r="H379" s="103"/>
      <c r="I379" s="103"/>
      <c r="J379" s="103"/>
    </row>
    <row r="380" spans="7:10" customFormat="1" ht="20.25" customHeight="1" x14ac:dyDescent="0.25">
      <c r="G380" s="103"/>
      <c r="H380" s="103"/>
      <c r="I380" s="103"/>
      <c r="J380" s="103"/>
    </row>
    <row r="381" spans="7:10" customFormat="1" ht="20.25" customHeight="1" x14ac:dyDescent="0.25">
      <c r="G381" s="103"/>
      <c r="H381" s="103"/>
      <c r="I381" s="103"/>
      <c r="J381" s="103"/>
    </row>
    <row r="382" spans="7:10" customFormat="1" ht="20.25" customHeight="1" x14ac:dyDescent="0.25">
      <c r="G382" s="103"/>
      <c r="H382" s="103"/>
      <c r="I382" s="103"/>
      <c r="J382" s="103"/>
    </row>
    <row r="383" spans="7:10" customFormat="1" ht="20.25" customHeight="1" x14ac:dyDescent="0.25">
      <c r="G383" s="103"/>
      <c r="H383" s="103"/>
      <c r="I383" s="103"/>
      <c r="J383" s="103"/>
    </row>
    <row r="384" spans="7:10" customFormat="1" ht="20.25" customHeight="1" x14ac:dyDescent="0.25">
      <c r="G384" s="103"/>
      <c r="H384" s="103"/>
      <c r="I384" s="103"/>
      <c r="J384" s="103"/>
    </row>
    <row r="385" spans="7:10" customFormat="1" ht="20.25" customHeight="1" x14ac:dyDescent="0.25">
      <c r="G385" s="103"/>
      <c r="H385" s="103"/>
      <c r="I385" s="103"/>
      <c r="J385" s="103"/>
    </row>
    <row r="386" spans="7:10" customFormat="1" ht="20.25" customHeight="1" x14ac:dyDescent="0.25">
      <c r="G386" s="103"/>
      <c r="H386" s="103"/>
      <c r="I386" s="103"/>
      <c r="J386" s="103"/>
    </row>
    <row r="387" spans="7:10" customFormat="1" ht="20.25" customHeight="1" x14ac:dyDescent="0.25">
      <c r="G387" s="103"/>
      <c r="H387" s="103"/>
      <c r="I387" s="103"/>
      <c r="J387" s="103"/>
    </row>
    <row r="388" spans="7:10" customFormat="1" ht="20.25" customHeight="1" x14ac:dyDescent="0.25">
      <c r="G388" s="103"/>
      <c r="H388" s="103"/>
      <c r="I388" s="103"/>
      <c r="J388" s="103"/>
    </row>
    <row r="389" spans="7:10" customFormat="1" ht="20.25" customHeight="1" x14ac:dyDescent="0.25">
      <c r="G389" s="103"/>
      <c r="H389" s="103"/>
      <c r="I389" s="103"/>
      <c r="J389" s="103"/>
    </row>
    <row r="390" spans="7:10" customFormat="1" ht="20.25" customHeight="1" x14ac:dyDescent="0.25">
      <c r="G390" s="103"/>
      <c r="H390" s="103"/>
      <c r="I390" s="103"/>
      <c r="J390" s="103"/>
    </row>
    <row r="391" spans="7:10" customFormat="1" ht="20.25" customHeight="1" x14ac:dyDescent="0.25">
      <c r="G391" s="103"/>
      <c r="H391" s="103"/>
      <c r="I391" s="103"/>
      <c r="J391" s="103"/>
    </row>
    <row r="392" spans="7:10" customFormat="1" ht="20.25" customHeight="1" x14ac:dyDescent="0.25">
      <c r="G392" s="103"/>
      <c r="H392" s="103"/>
      <c r="I392" s="103"/>
      <c r="J392" s="103"/>
    </row>
    <row r="393" spans="7:10" customFormat="1" ht="20.25" customHeight="1" x14ac:dyDescent="0.25">
      <c r="G393" s="103"/>
      <c r="H393" s="103"/>
      <c r="I393" s="103"/>
      <c r="J393" s="103"/>
    </row>
    <row r="394" spans="7:10" customFormat="1" ht="20.25" customHeight="1" x14ac:dyDescent="0.25">
      <c r="G394" s="103"/>
      <c r="H394" s="103"/>
      <c r="I394" s="103"/>
      <c r="J394" s="103"/>
    </row>
    <row r="395" spans="7:10" customFormat="1" ht="20.25" customHeight="1" x14ac:dyDescent="0.25">
      <c r="G395" s="103"/>
      <c r="H395" s="103"/>
      <c r="I395" s="103"/>
      <c r="J395" s="103"/>
    </row>
    <row r="396" spans="7:10" customFormat="1" ht="20.25" customHeight="1" x14ac:dyDescent="0.25">
      <c r="G396" s="103"/>
      <c r="H396" s="103"/>
      <c r="I396" s="103"/>
      <c r="J396" s="103"/>
    </row>
    <row r="397" spans="7:10" customFormat="1" ht="20.25" customHeight="1" x14ac:dyDescent="0.25">
      <c r="G397" s="103"/>
      <c r="H397" s="103"/>
      <c r="I397" s="103"/>
      <c r="J397" s="103"/>
    </row>
    <row r="398" spans="7:10" customFormat="1" ht="20.25" customHeight="1" x14ac:dyDescent="0.25">
      <c r="G398" s="103"/>
      <c r="H398" s="103"/>
      <c r="I398" s="103"/>
      <c r="J398" s="103"/>
    </row>
    <row r="399" spans="7:10" customFormat="1" ht="20.25" customHeight="1" x14ac:dyDescent="0.25">
      <c r="G399" s="103"/>
      <c r="H399" s="103"/>
      <c r="I399" s="103"/>
      <c r="J399" s="103"/>
    </row>
    <row r="400" spans="7:10" customFormat="1" ht="20.25" customHeight="1" x14ac:dyDescent="0.25">
      <c r="G400" s="103"/>
      <c r="H400" s="103"/>
      <c r="I400" s="103"/>
      <c r="J400" s="103"/>
    </row>
    <row r="401" spans="7:10" customFormat="1" ht="20.25" customHeight="1" x14ac:dyDescent="0.25">
      <c r="G401" s="103"/>
      <c r="H401" s="103"/>
      <c r="I401" s="103"/>
      <c r="J401" s="103"/>
    </row>
    <row r="402" spans="7:10" customFormat="1" ht="20.25" customHeight="1" x14ac:dyDescent="0.25">
      <c r="G402" s="103"/>
      <c r="H402" s="103"/>
      <c r="I402" s="103"/>
      <c r="J402" s="103"/>
    </row>
    <row r="403" spans="7:10" customFormat="1" ht="20.25" customHeight="1" x14ac:dyDescent="0.25">
      <c r="G403" s="103"/>
      <c r="H403" s="103"/>
      <c r="I403" s="103"/>
      <c r="J403" s="103"/>
    </row>
    <row r="404" spans="7:10" customFormat="1" ht="20.25" customHeight="1" x14ac:dyDescent="0.25">
      <c r="G404" s="103"/>
      <c r="H404" s="103"/>
      <c r="I404" s="103"/>
      <c r="J404" s="103"/>
    </row>
    <row r="405" spans="7:10" customFormat="1" ht="20.25" customHeight="1" x14ac:dyDescent="0.25">
      <c r="G405" s="103"/>
      <c r="H405" s="103"/>
      <c r="I405" s="103"/>
      <c r="J405" s="103"/>
    </row>
    <row r="406" spans="7:10" customFormat="1" ht="20.25" customHeight="1" x14ac:dyDescent="0.25">
      <c r="G406" s="103"/>
      <c r="H406" s="103"/>
      <c r="I406" s="103"/>
      <c r="J406" s="103"/>
    </row>
    <row r="407" spans="7:10" customFormat="1" ht="20.25" customHeight="1" x14ac:dyDescent="0.25">
      <c r="G407" s="103"/>
      <c r="H407" s="103"/>
      <c r="I407" s="103"/>
      <c r="J407" s="103"/>
    </row>
    <row r="408" spans="7:10" customFormat="1" ht="20.25" customHeight="1" x14ac:dyDescent="0.25">
      <c r="G408" s="103"/>
      <c r="H408" s="103"/>
      <c r="I408" s="103"/>
      <c r="J408" s="103"/>
    </row>
    <row r="409" spans="7:10" customFormat="1" ht="20.25" customHeight="1" x14ac:dyDescent="0.25">
      <c r="G409" s="103"/>
      <c r="H409" s="103"/>
      <c r="I409" s="103"/>
      <c r="J409" s="103"/>
    </row>
    <row r="410" spans="7:10" customFormat="1" ht="20.25" customHeight="1" x14ac:dyDescent="0.25">
      <c r="G410" s="103"/>
      <c r="H410" s="103"/>
      <c r="I410" s="103"/>
      <c r="J410" s="103"/>
    </row>
    <row r="411" spans="7:10" customFormat="1" ht="20.25" customHeight="1" x14ac:dyDescent="0.25">
      <c r="G411" s="103"/>
      <c r="H411" s="103"/>
      <c r="I411" s="103"/>
      <c r="J411" s="103"/>
    </row>
    <row r="412" spans="7:10" customFormat="1" ht="20.25" customHeight="1" x14ac:dyDescent="0.25">
      <c r="G412" s="103"/>
      <c r="H412" s="103"/>
      <c r="I412" s="103"/>
      <c r="J412" s="103"/>
    </row>
    <row r="413" spans="7:10" customFormat="1" ht="20.25" customHeight="1" x14ac:dyDescent="0.25">
      <c r="G413" s="103"/>
      <c r="H413" s="103"/>
      <c r="I413" s="103"/>
      <c r="J413" s="103"/>
    </row>
    <row r="414" spans="7:10" customFormat="1" ht="20.25" customHeight="1" x14ac:dyDescent="0.25">
      <c r="G414" s="103"/>
      <c r="H414" s="103"/>
      <c r="I414" s="103"/>
      <c r="J414" s="103"/>
    </row>
    <row r="415" spans="7:10" customFormat="1" ht="20.25" customHeight="1" x14ac:dyDescent="0.25">
      <c r="G415" s="103"/>
      <c r="H415" s="103"/>
      <c r="I415" s="103"/>
      <c r="J415" s="103"/>
    </row>
    <row r="416" spans="7:10" customFormat="1" ht="20.25" customHeight="1" x14ac:dyDescent="0.25">
      <c r="G416" s="103"/>
      <c r="H416" s="103"/>
      <c r="I416" s="103"/>
      <c r="J416" s="103"/>
    </row>
    <row r="417" spans="7:10" customFormat="1" ht="20.25" customHeight="1" x14ac:dyDescent="0.25">
      <c r="G417" s="103"/>
      <c r="H417" s="103"/>
      <c r="I417" s="103"/>
      <c r="J417" s="103"/>
    </row>
    <row r="418" spans="7:10" customFormat="1" ht="20.25" customHeight="1" x14ac:dyDescent="0.25">
      <c r="G418" s="103"/>
      <c r="H418" s="103"/>
      <c r="I418" s="103"/>
      <c r="J418" s="103"/>
    </row>
    <row r="419" spans="7:10" customFormat="1" ht="20.25" customHeight="1" x14ac:dyDescent="0.25">
      <c r="G419" s="103"/>
      <c r="H419" s="103"/>
      <c r="I419" s="103"/>
      <c r="J419" s="103"/>
    </row>
    <row r="420" spans="7:10" customFormat="1" ht="20.25" customHeight="1" x14ac:dyDescent="0.25">
      <c r="G420" s="103"/>
      <c r="H420" s="103"/>
      <c r="I420" s="103"/>
      <c r="J420" s="103"/>
    </row>
    <row r="421" spans="7:10" customFormat="1" ht="20.25" customHeight="1" x14ac:dyDescent="0.25">
      <c r="G421" s="103"/>
      <c r="H421" s="103"/>
      <c r="I421" s="103"/>
      <c r="J421" s="103"/>
    </row>
    <row r="422" spans="7:10" customFormat="1" ht="20.25" customHeight="1" x14ac:dyDescent="0.25">
      <c r="G422" s="103"/>
      <c r="H422" s="103"/>
      <c r="I422" s="103"/>
      <c r="J422" s="103"/>
    </row>
    <row r="423" spans="7:10" customFormat="1" ht="20.25" customHeight="1" x14ac:dyDescent="0.25">
      <c r="G423" s="103"/>
      <c r="H423" s="103"/>
      <c r="I423" s="103"/>
      <c r="J423" s="103"/>
    </row>
    <row r="424" spans="7:10" customFormat="1" ht="20.25" customHeight="1" x14ac:dyDescent="0.25">
      <c r="G424" s="103"/>
      <c r="H424" s="103"/>
      <c r="I424" s="103"/>
      <c r="J424" s="103"/>
    </row>
    <row r="425" spans="7:10" customFormat="1" ht="20.25" customHeight="1" x14ac:dyDescent="0.25">
      <c r="G425" s="103"/>
      <c r="H425" s="103"/>
      <c r="I425" s="103"/>
      <c r="J425" s="103"/>
    </row>
    <row r="426" spans="7:10" customFormat="1" ht="20.25" customHeight="1" x14ac:dyDescent="0.25">
      <c r="G426" s="103"/>
      <c r="H426" s="103"/>
      <c r="I426" s="103"/>
      <c r="J426" s="103"/>
    </row>
    <row r="427" spans="7:10" customFormat="1" ht="20.25" customHeight="1" x14ac:dyDescent="0.25">
      <c r="G427" s="103"/>
      <c r="H427" s="103"/>
      <c r="I427" s="103"/>
      <c r="J427" s="103"/>
    </row>
    <row r="428" spans="7:10" customFormat="1" ht="20.25" customHeight="1" x14ac:dyDescent="0.25">
      <c r="G428" s="103"/>
      <c r="H428" s="103"/>
      <c r="I428" s="103"/>
      <c r="J428" s="103"/>
    </row>
    <row r="429" spans="7:10" customFormat="1" ht="20.25" customHeight="1" x14ac:dyDescent="0.25">
      <c r="G429" s="103"/>
      <c r="H429" s="103"/>
      <c r="I429" s="103"/>
      <c r="J429" s="103"/>
    </row>
    <row r="430" spans="7:10" customFormat="1" ht="20.25" customHeight="1" x14ac:dyDescent="0.25">
      <c r="G430" s="103"/>
      <c r="H430" s="103"/>
      <c r="I430" s="103"/>
      <c r="J430" s="103"/>
    </row>
    <row r="431" spans="7:10" customFormat="1" ht="20.25" customHeight="1" x14ac:dyDescent="0.25">
      <c r="G431" s="103"/>
      <c r="H431" s="103"/>
      <c r="I431" s="103"/>
      <c r="J431" s="103"/>
    </row>
    <row r="432" spans="7:10" customFormat="1" ht="20.25" customHeight="1" x14ac:dyDescent="0.25">
      <c r="G432" s="103"/>
      <c r="H432" s="103"/>
      <c r="I432" s="103"/>
      <c r="J432" s="103"/>
    </row>
    <row r="433" spans="7:10" customFormat="1" ht="20.25" customHeight="1" x14ac:dyDescent="0.25">
      <c r="G433" s="103"/>
      <c r="H433" s="103"/>
      <c r="I433" s="103"/>
      <c r="J433" s="103"/>
    </row>
    <row r="434" spans="7:10" customFormat="1" ht="20.25" customHeight="1" x14ac:dyDescent="0.25">
      <c r="G434" s="103"/>
      <c r="H434" s="103"/>
      <c r="I434" s="103"/>
      <c r="J434" s="103"/>
    </row>
    <row r="435" spans="7:10" customFormat="1" ht="20.25" customHeight="1" x14ac:dyDescent="0.25">
      <c r="G435" s="103"/>
      <c r="H435" s="103"/>
      <c r="I435" s="103"/>
      <c r="J435" s="103"/>
    </row>
    <row r="436" spans="7:10" customFormat="1" ht="20.25" customHeight="1" x14ac:dyDescent="0.25">
      <c r="G436" s="103"/>
      <c r="H436" s="103"/>
      <c r="I436" s="103"/>
      <c r="J436" s="103"/>
    </row>
    <row r="437" spans="7:10" customFormat="1" ht="20.25" customHeight="1" x14ac:dyDescent="0.25">
      <c r="G437" s="103"/>
      <c r="H437" s="103"/>
      <c r="I437" s="103"/>
      <c r="J437" s="103"/>
    </row>
    <row r="438" spans="7:10" customFormat="1" ht="20.25" customHeight="1" x14ac:dyDescent="0.25">
      <c r="G438" s="103"/>
      <c r="H438" s="103"/>
      <c r="I438" s="103"/>
      <c r="J438" s="103"/>
    </row>
    <row r="439" spans="7:10" customFormat="1" ht="20.25" customHeight="1" x14ac:dyDescent="0.25">
      <c r="G439" s="103"/>
      <c r="H439" s="103"/>
      <c r="I439" s="103"/>
      <c r="J439" s="103"/>
    </row>
    <row r="440" spans="7:10" customFormat="1" ht="20.25" customHeight="1" x14ac:dyDescent="0.25">
      <c r="G440" s="103"/>
      <c r="H440" s="103"/>
      <c r="I440" s="103"/>
      <c r="J440" s="103"/>
    </row>
    <row r="441" spans="7:10" customFormat="1" ht="20.25" customHeight="1" x14ac:dyDescent="0.25">
      <c r="G441" s="103"/>
      <c r="H441" s="103"/>
      <c r="I441" s="103"/>
      <c r="J441" s="103"/>
    </row>
    <row r="442" spans="7:10" customFormat="1" ht="20.25" customHeight="1" x14ac:dyDescent="0.25">
      <c r="G442" s="103"/>
      <c r="H442" s="103"/>
      <c r="I442" s="103"/>
      <c r="J442" s="103"/>
    </row>
    <row r="443" spans="7:10" customFormat="1" ht="20.25" customHeight="1" x14ac:dyDescent="0.25">
      <c r="G443" s="103"/>
      <c r="H443" s="103"/>
      <c r="I443" s="103"/>
      <c r="J443" s="103"/>
    </row>
    <row r="444" spans="7:10" customFormat="1" ht="20.25" customHeight="1" x14ac:dyDescent="0.25">
      <c r="G444" s="103"/>
      <c r="H444" s="103"/>
      <c r="I444" s="103"/>
      <c r="J444" s="103"/>
    </row>
    <row r="445" spans="7:10" customFormat="1" ht="20.25" customHeight="1" x14ac:dyDescent="0.25">
      <c r="G445" s="103"/>
      <c r="H445" s="103"/>
      <c r="I445" s="103"/>
      <c r="J445" s="103"/>
    </row>
    <row r="446" spans="7:10" customFormat="1" ht="20.25" customHeight="1" x14ac:dyDescent="0.25">
      <c r="G446" s="103"/>
      <c r="H446" s="103"/>
      <c r="I446" s="103"/>
      <c r="J446" s="103"/>
    </row>
    <row r="447" spans="7:10" customFormat="1" ht="20.25" customHeight="1" x14ac:dyDescent="0.25">
      <c r="G447" s="103"/>
      <c r="H447" s="103"/>
      <c r="I447" s="103"/>
      <c r="J447" s="103"/>
    </row>
    <row r="448" spans="7:10" customFormat="1" ht="20.25" customHeight="1" x14ac:dyDescent="0.25">
      <c r="G448" s="103"/>
      <c r="H448" s="103"/>
      <c r="I448" s="103"/>
      <c r="J448" s="103"/>
    </row>
    <row r="449" spans="1:18" ht="20.25" customHeight="1" x14ac:dyDescent="0.25">
      <c r="A449"/>
      <c r="B449"/>
      <c r="R449"/>
    </row>
    <row r="450" spans="1:18" ht="20.25" customHeight="1" x14ac:dyDescent="0.25">
      <c r="A450"/>
      <c r="B450"/>
      <c r="R450"/>
    </row>
    <row r="451" spans="1:18" ht="20.25" customHeight="1" x14ac:dyDescent="0.25">
      <c r="A451"/>
      <c r="B451"/>
      <c r="R451"/>
    </row>
    <row r="452" spans="1:18" ht="20.25" customHeight="1" x14ac:dyDescent="0.25">
      <c r="A452"/>
      <c r="B452"/>
      <c r="R452"/>
    </row>
    <row r="453" spans="1:18" ht="20.25" customHeight="1" x14ac:dyDescent="0.25">
      <c r="A453"/>
      <c r="B453"/>
      <c r="R453"/>
    </row>
    <row r="454" spans="1:18" ht="20.25" customHeight="1" x14ac:dyDescent="0.25">
      <c r="A454"/>
      <c r="B454"/>
      <c r="R454"/>
    </row>
    <row r="455" spans="1:18" ht="20.25" customHeight="1" x14ac:dyDescent="0.25">
      <c r="A455"/>
      <c r="B455"/>
      <c r="R455"/>
    </row>
    <row r="456" spans="1:18" ht="20.25" customHeight="1" x14ac:dyDescent="0.25">
      <c r="R456"/>
    </row>
    <row r="457" spans="1:18" ht="20.25" customHeight="1" x14ac:dyDescent="0.25">
      <c r="R457"/>
    </row>
    <row r="458" spans="1:18" ht="20.25" customHeight="1" x14ac:dyDescent="0.25">
      <c r="R458"/>
    </row>
  </sheetData>
  <sheetProtection formatCells="0" formatColumns="0" formatRows="0" insertHyperlinks="0" sort="0" autoFilter="0" pivotTables="0"/>
  <mergeCells count="23">
    <mergeCell ref="BH16:BI16"/>
    <mergeCell ref="BK16:BL16"/>
    <mergeCell ref="BH21:BI21"/>
    <mergeCell ref="BK21:BL21"/>
    <mergeCell ref="BA1:BD1"/>
    <mergeCell ref="BH1:BN1"/>
    <mergeCell ref="CG1:CJ1"/>
    <mergeCell ref="CL1:CO1"/>
    <mergeCell ref="BH8:BI8"/>
    <mergeCell ref="BH11:BI11"/>
    <mergeCell ref="BK11:BL11"/>
    <mergeCell ref="Y1:Z1"/>
    <mergeCell ref="AB1:AC1"/>
    <mergeCell ref="AE1:AG1"/>
    <mergeCell ref="AI1:AK1"/>
    <mergeCell ref="AM1:AS1"/>
    <mergeCell ref="AU1:AY1"/>
    <mergeCell ref="A1:B1"/>
    <mergeCell ref="D1:E1"/>
    <mergeCell ref="G1:J1"/>
    <mergeCell ref="L1:N1"/>
    <mergeCell ref="P1:R1"/>
    <mergeCell ref="T1:U1"/>
  </mergeCells>
  <conditionalFormatting sqref="E3:E26">
    <cfRule type="duplicateValues" dxfId="44" priority="1"/>
  </conditionalFormatting>
  <printOptions horizontalCentered="1"/>
  <pageMargins left="0.78740157480314965" right="0.78740157480314965" top="0.78740157480314965" bottom="0.78740157480314965"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5D10-2D24-41F8-B523-7CF3B733D633}">
  <sheetPr codeName="Hoja18">
    <tabColor theme="8" tint="0.39997558519241921"/>
  </sheetPr>
  <dimension ref="A1:AI7"/>
  <sheetViews>
    <sheetView workbookViewId="0">
      <selection activeCell="A2" sqref="A2:AI7"/>
    </sheetView>
  </sheetViews>
  <sheetFormatPr baseColWidth="10" defaultColWidth="11.5703125" defaultRowHeight="15" x14ac:dyDescent="0.25"/>
  <cols>
    <col min="1" max="1" width="12.140625" customWidth="1"/>
    <col min="2" max="2" width="18.28515625" style="5" customWidth="1"/>
    <col min="3" max="3" width="19.28515625" style="5" customWidth="1"/>
    <col min="4" max="4" width="34.28515625" style="5" customWidth="1"/>
    <col min="5" max="5" width="18.85546875" style="5" customWidth="1"/>
    <col min="6" max="6" width="18.5703125" style="5" customWidth="1"/>
    <col min="7" max="7" width="12.42578125" style="5" customWidth="1"/>
    <col min="8" max="8" width="13.85546875" style="5" customWidth="1"/>
    <col min="9" max="9" width="10.85546875" style="5" customWidth="1"/>
    <col min="10" max="10" width="18.42578125" style="5" customWidth="1"/>
    <col min="11" max="11" width="25.42578125" style="176" customWidth="1"/>
    <col min="12" max="12" width="17" style="176" customWidth="1"/>
    <col min="13" max="13" width="14.42578125" style="5" customWidth="1"/>
    <col min="14" max="14" width="16.7109375" style="5" customWidth="1"/>
    <col min="15" max="15" width="15.28515625" style="177" customWidth="1"/>
    <col min="16" max="16" width="12.85546875" style="177" customWidth="1"/>
    <col min="17" max="17" width="11.5703125" style="177" customWidth="1"/>
    <col min="18" max="18" width="14.42578125" style="177" customWidth="1"/>
    <col min="19" max="19" width="12.28515625" style="177" customWidth="1"/>
    <col min="20" max="20" width="13.7109375" style="177" customWidth="1"/>
    <col min="21" max="21" width="11" style="177" customWidth="1"/>
    <col min="22" max="22" width="11.28515625" style="177" customWidth="1"/>
    <col min="23" max="23" width="14.5703125" style="177" customWidth="1"/>
    <col min="24" max="25" width="11.5703125" style="177" customWidth="1"/>
    <col min="26" max="27" width="14.7109375" style="177" customWidth="1"/>
    <col min="28" max="33" width="11.42578125" style="177" customWidth="1"/>
    <col min="34" max="35" width="11.5703125" style="177"/>
  </cols>
  <sheetData>
    <row r="1" spans="1:35" s="765" customFormat="1" ht="53.65" customHeight="1" x14ac:dyDescent="0.25">
      <c r="A1" s="759" t="s">
        <v>1153</v>
      </c>
      <c r="B1" s="760" t="s">
        <v>1762</v>
      </c>
      <c r="C1" s="760" t="s">
        <v>1763</v>
      </c>
      <c r="D1" s="760" t="s">
        <v>1857</v>
      </c>
      <c r="E1" s="760" t="s">
        <v>1765</v>
      </c>
      <c r="F1" s="760" t="s">
        <v>1766</v>
      </c>
      <c r="G1" s="760" t="s">
        <v>1767</v>
      </c>
      <c r="H1" s="760" t="s">
        <v>1310</v>
      </c>
      <c r="I1" s="760" t="s">
        <v>1858</v>
      </c>
      <c r="J1" s="760" t="s">
        <v>1162</v>
      </c>
      <c r="K1" s="761" t="s">
        <v>1842</v>
      </c>
      <c r="L1" s="761" t="s">
        <v>1769</v>
      </c>
      <c r="M1" s="760" t="s">
        <v>1770</v>
      </c>
      <c r="N1" s="760" t="s">
        <v>1771</v>
      </c>
      <c r="O1" s="763" t="s">
        <v>1294</v>
      </c>
      <c r="P1" s="763" t="s">
        <v>1734</v>
      </c>
      <c r="Q1" s="763" t="s">
        <v>1735</v>
      </c>
      <c r="R1" s="763" t="s">
        <v>1736</v>
      </c>
      <c r="S1" s="763" t="s">
        <v>1737</v>
      </c>
      <c r="T1" s="763" t="s">
        <v>1738</v>
      </c>
      <c r="U1" s="763" t="s">
        <v>1739</v>
      </c>
      <c r="V1" s="763" t="s">
        <v>1740</v>
      </c>
      <c r="W1" s="763" t="s">
        <v>1741</v>
      </c>
      <c r="X1" s="763" t="s">
        <v>1742</v>
      </c>
      <c r="Y1" s="763" t="s">
        <v>1743</v>
      </c>
      <c r="Z1" s="763" t="s">
        <v>1744</v>
      </c>
      <c r="AA1" s="763" t="s">
        <v>1745</v>
      </c>
      <c r="AB1" s="763" t="s">
        <v>1746</v>
      </c>
      <c r="AC1" s="763" t="s">
        <v>1747</v>
      </c>
      <c r="AD1" s="763" t="s">
        <v>1302</v>
      </c>
      <c r="AE1" s="763" t="s">
        <v>1748</v>
      </c>
      <c r="AF1" s="763" t="s">
        <v>1749</v>
      </c>
      <c r="AG1" s="763" t="s">
        <v>1750</v>
      </c>
      <c r="AH1" s="763" t="s">
        <v>1751</v>
      </c>
      <c r="AI1" s="763" t="s">
        <v>1752</v>
      </c>
    </row>
    <row r="2" spans="1:35" x14ac:dyDescent="0.25">
      <c r="B2" s="5" t="s">
        <v>1851</v>
      </c>
      <c r="C2" s="5" t="s">
        <v>174</v>
      </c>
      <c r="D2" s="5" t="s">
        <v>1852</v>
      </c>
      <c r="E2" s="5" t="s">
        <v>1227</v>
      </c>
      <c r="F2" s="5" t="s">
        <v>1859</v>
      </c>
      <c r="G2" s="5" t="s">
        <v>1789</v>
      </c>
      <c r="H2" s="5" t="s">
        <v>14</v>
      </c>
      <c r="I2" s="5" t="s">
        <v>1228</v>
      </c>
      <c r="J2" s="5" t="s">
        <v>1229</v>
      </c>
      <c r="K2" s="176">
        <v>45294</v>
      </c>
      <c r="L2" s="176">
        <v>42739</v>
      </c>
      <c r="M2" s="5" t="s">
        <v>1853</v>
      </c>
      <c r="N2" s="5" t="s">
        <v>1854</v>
      </c>
      <c r="Q2" s="177">
        <v>3.44</v>
      </c>
      <c r="T2" s="177">
        <v>12.44</v>
      </c>
      <c r="Z2" s="177">
        <v>1.28</v>
      </c>
      <c r="AD2" s="177">
        <v>0</v>
      </c>
      <c r="AE2" s="177">
        <v>0</v>
      </c>
      <c r="AF2" s="177">
        <v>3.44</v>
      </c>
      <c r="AG2" s="177">
        <v>0</v>
      </c>
      <c r="AH2" s="177">
        <v>0</v>
      </c>
      <c r="AI2" s="177">
        <v>3.44</v>
      </c>
    </row>
    <row r="3" spans="1:35" x14ac:dyDescent="0.25">
      <c r="B3" s="5" t="s">
        <v>1851</v>
      </c>
      <c r="C3" s="5" t="s">
        <v>174</v>
      </c>
      <c r="D3" s="5" t="s">
        <v>1852</v>
      </c>
      <c r="E3" s="5" t="s">
        <v>1227</v>
      </c>
      <c r="F3" s="5" t="s">
        <v>1859</v>
      </c>
      <c r="G3" s="5" t="s">
        <v>1789</v>
      </c>
      <c r="H3" s="5" t="s">
        <v>14</v>
      </c>
      <c r="I3" s="5" t="s">
        <v>1228</v>
      </c>
      <c r="J3" s="5" t="s">
        <v>1229</v>
      </c>
      <c r="K3" s="176">
        <v>45294</v>
      </c>
      <c r="L3" s="176">
        <v>42739</v>
      </c>
      <c r="M3" s="5" t="s">
        <v>1853</v>
      </c>
      <c r="N3" s="5" t="s">
        <v>1854</v>
      </c>
      <c r="O3" s="177">
        <v>6.44</v>
      </c>
      <c r="P3" s="177">
        <v>7.44</v>
      </c>
      <c r="Q3" s="177">
        <v>3.44</v>
      </c>
      <c r="V3" s="177">
        <v>8.44</v>
      </c>
      <c r="AB3" s="177">
        <v>0.98</v>
      </c>
      <c r="AD3" s="177">
        <v>0</v>
      </c>
      <c r="AE3" s="177">
        <v>0</v>
      </c>
      <c r="AF3" s="177">
        <v>3.44</v>
      </c>
      <c r="AG3" s="177">
        <v>0</v>
      </c>
      <c r="AH3" s="177">
        <v>0</v>
      </c>
      <c r="AI3" s="177">
        <v>3.44</v>
      </c>
    </row>
    <row r="4" spans="1:35" x14ac:dyDescent="0.25">
      <c r="B4" s="5" t="s">
        <v>1851</v>
      </c>
      <c r="C4" s="5" t="s">
        <v>174</v>
      </c>
      <c r="D4" s="5" t="s">
        <v>1852</v>
      </c>
      <c r="E4" s="5" t="s">
        <v>1227</v>
      </c>
      <c r="F4" s="5" t="s">
        <v>1859</v>
      </c>
      <c r="G4" s="5" t="s">
        <v>1789</v>
      </c>
      <c r="H4" s="5" t="s">
        <v>14</v>
      </c>
      <c r="I4" s="5" t="s">
        <v>1228</v>
      </c>
      <c r="J4" s="5" t="s">
        <v>1229</v>
      </c>
      <c r="K4" s="176">
        <v>45294</v>
      </c>
      <c r="L4" s="176">
        <v>42739</v>
      </c>
      <c r="M4" s="5" t="s">
        <v>1853</v>
      </c>
      <c r="N4" s="5" t="s">
        <v>1854</v>
      </c>
      <c r="O4" s="177">
        <v>6.44</v>
      </c>
      <c r="P4" s="177">
        <v>7.44</v>
      </c>
      <c r="Q4" s="177">
        <v>3.44</v>
      </c>
      <c r="S4" s="177">
        <v>8.44</v>
      </c>
      <c r="U4" s="177">
        <v>13.44</v>
      </c>
      <c r="Y4" s="177">
        <v>0.98</v>
      </c>
      <c r="AA4" s="177">
        <v>1.32</v>
      </c>
      <c r="AD4" s="177">
        <v>0</v>
      </c>
      <c r="AE4" s="177">
        <v>0</v>
      </c>
      <c r="AF4" s="177">
        <v>3.44</v>
      </c>
      <c r="AG4" s="177">
        <v>0</v>
      </c>
      <c r="AH4" s="177">
        <v>0</v>
      </c>
      <c r="AI4" s="177">
        <v>3.44</v>
      </c>
    </row>
    <row r="5" spans="1:35" x14ac:dyDescent="0.25">
      <c r="B5" s="5" t="s">
        <v>1851</v>
      </c>
      <c r="C5" s="5" t="s">
        <v>174</v>
      </c>
      <c r="D5" s="5" t="s">
        <v>1852</v>
      </c>
      <c r="E5" s="5" t="s">
        <v>1227</v>
      </c>
      <c r="F5" s="5" t="s">
        <v>1859</v>
      </c>
      <c r="G5" s="5" t="s">
        <v>1789</v>
      </c>
      <c r="H5" s="5" t="s">
        <v>14</v>
      </c>
      <c r="I5" s="5" t="s">
        <v>1228</v>
      </c>
      <c r="J5" s="5" t="s">
        <v>1229</v>
      </c>
      <c r="K5" s="176">
        <v>45294</v>
      </c>
      <c r="L5" s="176">
        <v>42739</v>
      </c>
      <c r="M5" s="5" t="s">
        <v>1853</v>
      </c>
      <c r="N5" s="5" t="s">
        <v>1854</v>
      </c>
      <c r="O5" s="177">
        <v>6.44</v>
      </c>
      <c r="P5" s="177">
        <v>7.44</v>
      </c>
      <c r="Q5" s="177">
        <v>3.44</v>
      </c>
      <c r="R5" s="177">
        <v>5.44</v>
      </c>
      <c r="W5" s="177">
        <v>15.44</v>
      </c>
      <c r="X5" s="177">
        <v>0.52</v>
      </c>
      <c r="AC5" s="177">
        <v>1.52</v>
      </c>
      <c r="AD5" s="177">
        <v>0</v>
      </c>
      <c r="AE5" s="177">
        <v>0</v>
      </c>
      <c r="AF5" s="177">
        <v>3.44</v>
      </c>
      <c r="AG5" s="177">
        <v>0</v>
      </c>
      <c r="AH5" s="177">
        <v>0</v>
      </c>
      <c r="AI5" s="177">
        <v>3.44</v>
      </c>
    </row>
    <row r="6" spans="1:35" x14ac:dyDescent="0.25">
      <c r="B6" s="5" t="s">
        <v>1855</v>
      </c>
      <c r="C6" s="5" t="s">
        <v>155</v>
      </c>
      <c r="D6" s="5" t="s">
        <v>1852</v>
      </c>
      <c r="E6" s="5" t="s">
        <v>1227</v>
      </c>
      <c r="F6" s="5" t="s">
        <v>1859</v>
      </c>
      <c r="G6" s="5" t="s">
        <v>1789</v>
      </c>
      <c r="H6" s="5" t="s">
        <v>14</v>
      </c>
      <c r="I6" s="5" t="s">
        <v>1228</v>
      </c>
      <c r="J6" s="5" t="s">
        <v>1229</v>
      </c>
      <c r="K6" s="176">
        <v>45292</v>
      </c>
      <c r="L6" s="176">
        <v>42739</v>
      </c>
      <c r="M6" s="5" t="s">
        <v>1853</v>
      </c>
      <c r="N6" s="5" t="s">
        <v>1854</v>
      </c>
      <c r="Q6" s="177">
        <v>50</v>
      </c>
      <c r="X6" s="177">
        <v>50</v>
      </c>
      <c r="Y6" s="177">
        <v>50</v>
      </c>
      <c r="Z6" s="177">
        <v>50</v>
      </c>
      <c r="AA6" s="177">
        <v>50</v>
      </c>
      <c r="AB6" s="177">
        <v>50</v>
      </c>
      <c r="AC6" s="177">
        <v>50</v>
      </c>
      <c r="AD6" s="177">
        <v>0</v>
      </c>
      <c r="AE6" s="177">
        <v>0</v>
      </c>
      <c r="AF6" s="177">
        <v>50</v>
      </c>
      <c r="AG6" s="177">
        <v>0</v>
      </c>
      <c r="AH6" s="177">
        <v>50</v>
      </c>
      <c r="AI6" s="177">
        <v>50</v>
      </c>
    </row>
    <row r="7" spans="1:35" x14ac:dyDescent="0.25">
      <c r="B7" s="5" t="s">
        <v>1855</v>
      </c>
      <c r="C7" s="5" t="s">
        <v>155</v>
      </c>
      <c r="D7" s="5" t="s">
        <v>1852</v>
      </c>
      <c r="E7" s="5" t="s">
        <v>1227</v>
      </c>
      <c r="F7" s="5" t="s">
        <v>1859</v>
      </c>
      <c r="G7" s="5" t="s">
        <v>1789</v>
      </c>
      <c r="H7" s="5" t="s">
        <v>14</v>
      </c>
      <c r="I7" s="5" t="s">
        <v>1228</v>
      </c>
      <c r="J7" s="5" t="s">
        <v>1229</v>
      </c>
      <c r="K7" s="176">
        <v>45292</v>
      </c>
      <c r="L7" s="176">
        <v>42739</v>
      </c>
      <c r="M7" s="5" t="s">
        <v>1853</v>
      </c>
      <c r="N7" s="5" t="s">
        <v>1854</v>
      </c>
      <c r="Q7" s="177">
        <v>30</v>
      </c>
      <c r="X7" s="177">
        <v>50</v>
      </c>
      <c r="Y7" s="177">
        <v>50</v>
      </c>
      <c r="Z7" s="177">
        <v>50</v>
      </c>
      <c r="AA7" s="177">
        <v>50</v>
      </c>
      <c r="AB7" s="177">
        <v>50</v>
      </c>
      <c r="AC7" s="177">
        <v>50</v>
      </c>
      <c r="AD7" s="177">
        <v>0</v>
      </c>
      <c r="AE7" s="177">
        <v>0</v>
      </c>
      <c r="AF7" s="177">
        <v>50</v>
      </c>
      <c r="AG7" s="177">
        <v>9</v>
      </c>
      <c r="AH7" s="177">
        <v>5</v>
      </c>
      <c r="AI7" s="177">
        <v>100</v>
      </c>
    </row>
  </sheetData>
  <sheetProtection selectLockedCells="1"/>
  <autoFilter ref="A1:AI1" xr:uid="{00000000-0001-0000-1900-000000000000}"/>
  <dataConsolidate/>
  <conditionalFormatting sqref="A2:AI7">
    <cfRule type="expression" dxfId="9" priority="1">
      <formula>COUNTA(INDIRECT("A"&amp;ROW()&amp;":AI"&amp;ROW()))</formula>
    </cfRule>
  </conditionalFormatting>
  <pageMargins left="0.28000000000000003" right="0.7" top="0.75" bottom="0.75" header="0.36" footer="0.3"/>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591DF-038F-4A34-9998-BF346B12FCC2}">
  <sheetPr codeName="Hoja17">
    <tabColor theme="8" tint="0.39997558519241921"/>
  </sheetPr>
  <dimension ref="A1:AO5"/>
  <sheetViews>
    <sheetView workbookViewId="0">
      <selection activeCell="A2" sqref="A2:AO5"/>
    </sheetView>
  </sheetViews>
  <sheetFormatPr baseColWidth="10" defaultColWidth="11.5703125" defaultRowHeight="15" x14ac:dyDescent="0.25"/>
  <cols>
    <col min="1" max="1" width="12.140625" customWidth="1"/>
    <col min="2" max="2" width="18.28515625" style="5" customWidth="1"/>
    <col min="3" max="3" width="16.140625" style="5" customWidth="1"/>
    <col min="4" max="4" width="43.28515625" style="5" customWidth="1"/>
    <col min="5" max="5" width="24.28515625" style="5" customWidth="1"/>
    <col min="6" max="6" width="36.140625" style="5" customWidth="1"/>
    <col min="7" max="7" width="9.7109375" style="5" customWidth="1"/>
    <col min="8" max="8" width="10.5703125" style="5" customWidth="1"/>
    <col min="9" max="9" width="12.5703125" style="5" customWidth="1"/>
    <col min="10" max="10" width="17" style="5" customWidth="1"/>
    <col min="11" max="11" width="14.42578125" style="176" customWidth="1"/>
    <col min="12" max="12" width="18.85546875" style="176" customWidth="1"/>
    <col min="13" max="13" width="56.7109375" style="5" customWidth="1"/>
    <col min="14" max="14" width="56.85546875" style="5" customWidth="1"/>
    <col min="15" max="15" width="11.5703125" style="177" customWidth="1"/>
    <col min="16" max="16" width="8.5703125" style="177" customWidth="1"/>
    <col min="17" max="17" width="8.140625" style="177" customWidth="1"/>
    <col min="18" max="18" width="13.7109375" style="177" customWidth="1"/>
    <col min="19" max="19" width="11" style="177" customWidth="1"/>
    <col min="20" max="20" width="11.28515625" style="177" customWidth="1"/>
    <col min="21" max="21" width="14.5703125" style="177" customWidth="1"/>
    <col min="22" max="23" width="11.5703125" style="177" customWidth="1"/>
    <col min="24" max="25" width="14.7109375" style="177" customWidth="1"/>
    <col min="26" max="27" width="11.42578125" style="177" customWidth="1"/>
    <col min="28" max="32" width="14.28515625" style="177" customWidth="1"/>
    <col min="33" max="33" width="10.28515625" style="177" customWidth="1"/>
    <col min="34" max="35" width="11.5703125" style="177"/>
    <col min="36" max="40" width="11.5703125" style="5"/>
    <col min="41" max="41" width="11.5703125" style="176"/>
  </cols>
  <sheetData>
    <row r="1" spans="1:41" s="765" customFormat="1" ht="53.65" customHeight="1" x14ac:dyDescent="0.25">
      <c r="A1" s="759" t="s">
        <v>1153</v>
      </c>
      <c r="B1" s="760" t="s">
        <v>1762</v>
      </c>
      <c r="C1" s="760" t="s">
        <v>1763</v>
      </c>
      <c r="D1" s="760" t="s">
        <v>1764</v>
      </c>
      <c r="E1" s="760" t="s">
        <v>1765</v>
      </c>
      <c r="F1" s="760" t="s">
        <v>1766</v>
      </c>
      <c r="G1" s="760" t="s">
        <v>1767</v>
      </c>
      <c r="H1" s="760" t="s">
        <v>1840</v>
      </c>
      <c r="I1" s="760" t="s">
        <v>1841</v>
      </c>
      <c r="J1" s="760" t="s">
        <v>1162</v>
      </c>
      <c r="K1" s="761" t="s">
        <v>1842</v>
      </c>
      <c r="L1" s="761" t="s">
        <v>1769</v>
      </c>
      <c r="M1" s="760" t="s">
        <v>1770</v>
      </c>
      <c r="N1" s="760" t="s">
        <v>1771</v>
      </c>
      <c r="O1" s="763" t="s">
        <v>1294</v>
      </c>
      <c r="P1" s="763" t="s">
        <v>1734</v>
      </c>
      <c r="Q1" s="763" t="s">
        <v>1735</v>
      </c>
      <c r="R1" s="763" t="s">
        <v>1736</v>
      </c>
      <c r="S1" s="763" t="s">
        <v>1737</v>
      </c>
      <c r="T1" s="763" t="s">
        <v>1738</v>
      </c>
      <c r="U1" s="763" t="s">
        <v>1739</v>
      </c>
      <c r="V1" s="763" t="s">
        <v>1740</v>
      </c>
      <c r="W1" s="763" t="s">
        <v>1741</v>
      </c>
      <c r="X1" s="763" t="s">
        <v>1742</v>
      </c>
      <c r="Y1" s="763" t="s">
        <v>1743</v>
      </c>
      <c r="Z1" s="763" t="s">
        <v>1744</v>
      </c>
      <c r="AA1" s="763" t="s">
        <v>1745</v>
      </c>
      <c r="AB1" s="763" t="s">
        <v>1746</v>
      </c>
      <c r="AC1" s="763" t="s">
        <v>1747</v>
      </c>
      <c r="AD1" s="763" t="s">
        <v>1302</v>
      </c>
      <c r="AE1" s="763" t="s">
        <v>1748</v>
      </c>
      <c r="AF1" s="763" t="s">
        <v>1749</v>
      </c>
      <c r="AG1" s="763" t="s">
        <v>1750</v>
      </c>
      <c r="AH1" s="763" t="s">
        <v>1751</v>
      </c>
      <c r="AI1" s="763" t="s">
        <v>1752</v>
      </c>
      <c r="AJ1" s="760" t="s">
        <v>1860</v>
      </c>
      <c r="AK1" s="760" t="s">
        <v>1209</v>
      </c>
      <c r="AL1" s="760" t="s">
        <v>1210</v>
      </c>
      <c r="AM1" s="760" t="s">
        <v>1211</v>
      </c>
      <c r="AN1" s="760" t="s">
        <v>1212</v>
      </c>
      <c r="AO1" s="761" t="s">
        <v>1861</v>
      </c>
    </row>
    <row r="2" spans="1:41" x14ac:dyDescent="0.25">
      <c r="B2" s="5" t="s">
        <v>1851</v>
      </c>
      <c r="C2" s="5" t="s">
        <v>174</v>
      </c>
      <c r="D2" s="5" t="s">
        <v>1852</v>
      </c>
      <c r="E2" s="5" t="s">
        <v>1227</v>
      </c>
      <c r="F2" s="5" t="s">
        <v>1859</v>
      </c>
      <c r="G2" s="5" t="s">
        <v>1789</v>
      </c>
      <c r="H2" s="5" t="s">
        <v>14</v>
      </c>
      <c r="I2" s="5" t="s">
        <v>1228</v>
      </c>
      <c r="J2" s="5" t="s">
        <v>1229</v>
      </c>
      <c r="K2" s="176">
        <v>45294</v>
      </c>
      <c r="L2" s="176">
        <v>42739</v>
      </c>
      <c r="M2" s="5" t="s">
        <v>1853</v>
      </c>
      <c r="N2" s="5" t="s">
        <v>1854</v>
      </c>
      <c r="Q2" s="177">
        <v>3.44</v>
      </c>
      <c r="T2" s="177">
        <v>12.44</v>
      </c>
      <c r="Z2" s="177">
        <v>1.28</v>
      </c>
      <c r="AD2" s="177">
        <v>0</v>
      </c>
      <c r="AE2" s="177">
        <v>0</v>
      </c>
      <c r="AF2" s="177">
        <v>3.44</v>
      </c>
      <c r="AG2" s="177">
        <v>0</v>
      </c>
      <c r="AH2" s="177">
        <v>0</v>
      </c>
      <c r="AJ2" s="5" t="s">
        <v>1233</v>
      </c>
      <c r="AK2" s="5" t="s">
        <v>1234</v>
      </c>
      <c r="AL2" s="5" t="s">
        <v>1234</v>
      </c>
      <c r="AM2" s="5" t="s">
        <v>1235</v>
      </c>
      <c r="AO2" s="176">
        <v>36526</v>
      </c>
    </row>
    <row r="3" spans="1:41" x14ac:dyDescent="0.25">
      <c r="B3" s="5" t="s">
        <v>1851</v>
      </c>
      <c r="C3" s="5" t="s">
        <v>174</v>
      </c>
      <c r="D3" s="5" t="s">
        <v>1852</v>
      </c>
      <c r="E3" s="5" t="s">
        <v>1227</v>
      </c>
      <c r="F3" s="5" t="s">
        <v>1859</v>
      </c>
      <c r="G3" s="5" t="s">
        <v>1789</v>
      </c>
      <c r="H3" s="5" t="s">
        <v>14</v>
      </c>
      <c r="I3" s="5" t="s">
        <v>1228</v>
      </c>
      <c r="J3" s="5" t="s">
        <v>1229</v>
      </c>
      <c r="K3" s="176">
        <v>45294</v>
      </c>
      <c r="L3" s="176">
        <v>42739</v>
      </c>
      <c r="M3" s="5" t="s">
        <v>1853</v>
      </c>
      <c r="N3" s="5" t="s">
        <v>1854</v>
      </c>
      <c r="O3" s="177">
        <v>6.44</v>
      </c>
      <c r="P3" s="177">
        <v>7.44</v>
      </c>
      <c r="Q3" s="177">
        <v>3.44</v>
      </c>
      <c r="V3" s="177">
        <v>8.44</v>
      </c>
      <c r="AB3" s="177">
        <v>0.98</v>
      </c>
      <c r="AD3" s="177">
        <v>0</v>
      </c>
      <c r="AE3" s="177">
        <v>0</v>
      </c>
      <c r="AF3" s="177">
        <v>3.44</v>
      </c>
      <c r="AG3" s="177">
        <v>0</v>
      </c>
      <c r="AH3" s="177">
        <v>0</v>
      </c>
      <c r="AJ3" s="5" t="s">
        <v>1233</v>
      </c>
      <c r="AK3" s="5" t="s">
        <v>1234</v>
      </c>
      <c r="AL3" s="5" t="s">
        <v>1234</v>
      </c>
      <c r="AM3" s="5" t="s">
        <v>1235</v>
      </c>
      <c r="AO3" s="176">
        <v>36526</v>
      </c>
    </row>
    <row r="4" spans="1:41" x14ac:dyDescent="0.25">
      <c r="B4" s="5" t="s">
        <v>1851</v>
      </c>
      <c r="C4" s="5" t="s">
        <v>174</v>
      </c>
      <c r="D4" s="5" t="s">
        <v>1852</v>
      </c>
      <c r="E4" s="5" t="s">
        <v>1227</v>
      </c>
      <c r="F4" s="5" t="s">
        <v>1859</v>
      </c>
      <c r="G4" s="5" t="s">
        <v>1789</v>
      </c>
      <c r="H4" s="5" t="s">
        <v>14</v>
      </c>
      <c r="I4" s="5" t="s">
        <v>1228</v>
      </c>
      <c r="J4" s="5" t="s">
        <v>1229</v>
      </c>
      <c r="K4" s="176">
        <v>45294</v>
      </c>
      <c r="L4" s="176">
        <v>42739</v>
      </c>
      <c r="M4" s="5" t="s">
        <v>1853</v>
      </c>
      <c r="N4" s="5" t="s">
        <v>1854</v>
      </c>
      <c r="O4" s="177">
        <v>6.44</v>
      </c>
      <c r="P4" s="177">
        <v>7.44</v>
      </c>
      <c r="Q4" s="177">
        <v>3.44</v>
      </c>
      <c r="S4" s="177">
        <v>8.44</v>
      </c>
      <c r="U4" s="177">
        <v>13.44</v>
      </c>
      <c r="Y4" s="177">
        <v>0.98</v>
      </c>
      <c r="AA4" s="177">
        <v>1.32</v>
      </c>
      <c r="AD4" s="177">
        <v>0</v>
      </c>
      <c r="AE4" s="177">
        <v>0</v>
      </c>
      <c r="AF4" s="177">
        <v>3.44</v>
      </c>
      <c r="AG4" s="177">
        <v>0</v>
      </c>
      <c r="AH4" s="177">
        <v>0</v>
      </c>
      <c r="AJ4" s="5" t="s">
        <v>1233</v>
      </c>
      <c r="AK4" s="5" t="s">
        <v>1234</v>
      </c>
      <c r="AL4" s="5" t="s">
        <v>1234</v>
      </c>
      <c r="AM4" s="5" t="s">
        <v>1235</v>
      </c>
      <c r="AO4" s="176">
        <v>36526</v>
      </c>
    </row>
    <row r="5" spans="1:41" x14ac:dyDescent="0.25">
      <c r="B5" s="5" t="s">
        <v>1851</v>
      </c>
      <c r="C5" s="5" t="s">
        <v>174</v>
      </c>
      <c r="D5" s="5" t="s">
        <v>1852</v>
      </c>
      <c r="E5" s="5" t="s">
        <v>1227</v>
      </c>
      <c r="F5" s="5" t="s">
        <v>1859</v>
      </c>
      <c r="G5" s="5" t="s">
        <v>1789</v>
      </c>
      <c r="H5" s="5" t="s">
        <v>14</v>
      </c>
      <c r="I5" s="5" t="s">
        <v>1228</v>
      </c>
      <c r="J5" s="5" t="s">
        <v>1229</v>
      </c>
      <c r="K5" s="176">
        <v>45294</v>
      </c>
      <c r="L5" s="176">
        <v>42739</v>
      </c>
      <c r="M5" s="5" t="s">
        <v>1853</v>
      </c>
      <c r="N5" s="5" t="s">
        <v>1854</v>
      </c>
      <c r="O5" s="177">
        <v>6.44</v>
      </c>
      <c r="P5" s="177">
        <v>7.44</v>
      </c>
      <c r="Q5" s="177">
        <v>3.44</v>
      </c>
      <c r="R5" s="177">
        <v>5.44</v>
      </c>
      <c r="W5" s="177">
        <v>15.44</v>
      </c>
      <c r="X5" s="177">
        <v>0.52</v>
      </c>
      <c r="AC5" s="177">
        <v>1.52</v>
      </c>
      <c r="AD5" s="177">
        <v>0</v>
      </c>
      <c r="AE5" s="177">
        <v>0</v>
      </c>
      <c r="AF5" s="177">
        <v>3.44</v>
      </c>
      <c r="AG5" s="177">
        <v>0</v>
      </c>
      <c r="AH5" s="177">
        <v>0</v>
      </c>
      <c r="AJ5" s="5" t="s">
        <v>1233</v>
      </c>
      <c r="AK5" s="5" t="s">
        <v>1234</v>
      </c>
      <c r="AL5" s="5" t="s">
        <v>1234</v>
      </c>
      <c r="AM5" s="5" t="s">
        <v>1235</v>
      </c>
      <c r="AO5" s="176">
        <v>36526</v>
      </c>
    </row>
  </sheetData>
  <sheetProtection selectLockedCells="1"/>
  <autoFilter ref="A1:AO1" xr:uid="{00000000-0001-0000-1800-000000000000}"/>
  <dataConsolidate/>
  <conditionalFormatting sqref="A2:AO5">
    <cfRule type="expression" dxfId="8" priority="1">
      <formula>COUNTA(INDIRECT("A"&amp;ROW()&amp;":AO"&amp;ROW()))</formula>
    </cfRule>
  </conditionalFormatting>
  <pageMargins left="0.28000000000000003" right="0.7" top="0.75" bottom="0.75" header="0.36"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01F79-AA4D-4129-B990-EF57A3526925}">
  <sheetPr codeName="Hoja19">
    <tabColor theme="8" tint="0.39997558519241921"/>
  </sheetPr>
  <dimension ref="A1:AO6"/>
  <sheetViews>
    <sheetView workbookViewId="0">
      <selection activeCell="A2" sqref="A2:AO6"/>
    </sheetView>
  </sheetViews>
  <sheetFormatPr baseColWidth="10" defaultColWidth="11.5703125" defaultRowHeight="15" x14ac:dyDescent="0.25"/>
  <cols>
    <col min="1" max="1" width="12.140625" customWidth="1"/>
    <col min="2" max="2" width="18.28515625" style="5" customWidth="1"/>
    <col min="3" max="3" width="17" style="5" customWidth="1"/>
    <col min="4" max="4" width="32.7109375" style="5" customWidth="1"/>
    <col min="5" max="5" width="24.28515625" style="5" customWidth="1"/>
    <col min="6" max="6" width="29.42578125" style="5" customWidth="1"/>
    <col min="7" max="7" width="8.28515625" style="5" customWidth="1"/>
    <col min="8" max="8" width="11.85546875" style="5" customWidth="1"/>
    <col min="9" max="9" width="9.28515625" style="5" customWidth="1"/>
    <col min="10" max="10" width="17" style="5" customWidth="1"/>
    <col min="11" max="11" width="14.42578125" style="176" customWidth="1"/>
    <col min="12" max="12" width="17.7109375" style="176" customWidth="1"/>
    <col min="13" max="13" width="56.7109375" style="5" customWidth="1"/>
    <col min="14" max="14" width="56.85546875" style="5" customWidth="1"/>
    <col min="15" max="15" width="11.5703125" style="177" customWidth="1"/>
    <col min="16" max="16" width="14.42578125" style="177" customWidth="1"/>
    <col min="17" max="17" width="12.28515625" style="177" customWidth="1"/>
    <col min="18" max="18" width="13.7109375" style="177" customWidth="1"/>
    <col min="19" max="19" width="11" style="177" customWidth="1"/>
    <col min="20" max="20" width="11.28515625" style="177" customWidth="1"/>
    <col min="21" max="21" width="14.5703125" style="177" customWidth="1"/>
    <col min="22" max="23" width="11.5703125" style="177" customWidth="1"/>
    <col min="24" max="25" width="14.7109375" style="177" customWidth="1"/>
    <col min="26" max="27" width="11.42578125" style="177" customWidth="1"/>
    <col min="28" max="32" width="14.28515625" style="177" customWidth="1"/>
    <col min="33" max="33" width="14.5703125" style="177" customWidth="1"/>
    <col min="34" max="35" width="11.5703125" style="177"/>
    <col min="36" max="40" width="11.5703125" style="5"/>
    <col min="41" max="41" width="11.5703125" style="176"/>
  </cols>
  <sheetData>
    <row r="1" spans="1:41" s="765" customFormat="1" ht="53.65" customHeight="1" x14ac:dyDescent="0.25">
      <c r="A1" s="759" t="s">
        <v>1153</v>
      </c>
      <c r="B1" s="760" t="s">
        <v>1762</v>
      </c>
      <c r="C1" s="760" t="s">
        <v>1763</v>
      </c>
      <c r="D1" s="760" t="s">
        <v>1764</v>
      </c>
      <c r="E1" s="760" t="s">
        <v>1765</v>
      </c>
      <c r="F1" s="760" t="s">
        <v>1766</v>
      </c>
      <c r="G1" s="760" t="s">
        <v>1767</v>
      </c>
      <c r="H1" s="760" t="s">
        <v>1840</v>
      </c>
      <c r="I1" s="760" t="s">
        <v>1841</v>
      </c>
      <c r="J1" s="760" t="s">
        <v>1162</v>
      </c>
      <c r="K1" s="761" t="s">
        <v>1842</v>
      </c>
      <c r="L1" s="761" t="s">
        <v>1769</v>
      </c>
      <c r="M1" s="760" t="s">
        <v>1770</v>
      </c>
      <c r="N1" s="760" t="s">
        <v>1771</v>
      </c>
      <c r="O1" s="763" t="s">
        <v>1294</v>
      </c>
      <c r="P1" s="763" t="s">
        <v>1734</v>
      </c>
      <c r="Q1" s="763" t="s">
        <v>1735</v>
      </c>
      <c r="R1" s="763" t="s">
        <v>1736</v>
      </c>
      <c r="S1" s="763" t="s">
        <v>1737</v>
      </c>
      <c r="T1" s="763" t="s">
        <v>1738</v>
      </c>
      <c r="U1" s="763" t="s">
        <v>1739</v>
      </c>
      <c r="V1" s="763" t="s">
        <v>1740</v>
      </c>
      <c r="W1" s="763" t="s">
        <v>1741</v>
      </c>
      <c r="X1" s="763" t="s">
        <v>1742</v>
      </c>
      <c r="Y1" s="763" t="s">
        <v>1743</v>
      </c>
      <c r="Z1" s="763" t="s">
        <v>1744</v>
      </c>
      <c r="AA1" s="763" t="s">
        <v>1745</v>
      </c>
      <c r="AB1" s="763" t="s">
        <v>1746</v>
      </c>
      <c r="AC1" s="763" t="s">
        <v>1747</v>
      </c>
      <c r="AD1" s="763" t="s">
        <v>1302</v>
      </c>
      <c r="AE1" s="763" t="s">
        <v>1748</v>
      </c>
      <c r="AF1" s="763" t="s">
        <v>1749</v>
      </c>
      <c r="AG1" s="763" t="s">
        <v>1750</v>
      </c>
      <c r="AH1" s="763" t="s">
        <v>1751</v>
      </c>
      <c r="AI1" s="766" t="s">
        <v>1752</v>
      </c>
      <c r="AJ1" s="760" t="s">
        <v>1860</v>
      </c>
      <c r="AK1" s="760" t="s">
        <v>1209</v>
      </c>
      <c r="AL1" s="760" t="s">
        <v>1210</v>
      </c>
      <c r="AM1" s="760" t="s">
        <v>1211</v>
      </c>
      <c r="AN1" s="760" t="s">
        <v>1212</v>
      </c>
      <c r="AO1" s="761" t="s">
        <v>1861</v>
      </c>
    </row>
    <row r="2" spans="1:41" x14ac:dyDescent="0.25">
      <c r="B2" s="5" t="s">
        <v>1862</v>
      </c>
      <c r="C2" s="5" t="s">
        <v>174</v>
      </c>
      <c r="D2" s="5" t="s">
        <v>1852</v>
      </c>
      <c r="E2" s="5" t="s">
        <v>1227</v>
      </c>
      <c r="F2" s="5" t="s">
        <v>1863</v>
      </c>
      <c r="G2" s="5" t="s">
        <v>1789</v>
      </c>
      <c r="H2" s="5" t="s">
        <v>1236</v>
      </c>
      <c r="I2" s="5" t="s">
        <v>14</v>
      </c>
      <c r="J2" s="5" t="s">
        <v>1237</v>
      </c>
      <c r="K2" s="176">
        <v>45252</v>
      </c>
      <c r="M2" s="5" t="s">
        <v>1864</v>
      </c>
      <c r="T2" s="177">
        <v>5.25</v>
      </c>
      <c r="Z2" s="177">
        <v>0.63</v>
      </c>
      <c r="AD2" s="177">
        <v>0</v>
      </c>
      <c r="AE2" s="177">
        <v>0</v>
      </c>
      <c r="AF2" s="177">
        <v>5.25</v>
      </c>
      <c r="AJ2" s="5" t="s">
        <v>83</v>
      </c>
      <c r="AK2" s="5" t="s">
        <v>1238</v>
      </c>
      <c r="AL2" s="5" t="s">
        <v>1239</v>
      </c>
      <c r="AM2" s="5" t="s">
        <v>1240</v>
      </c>
      <c r="AO2" s="176">
        <v>45252</v>
      </c>
    </row>
    <row r="3" spans="1:41" x14ac:dyDescent="0.25">
      <c r="B3" s="5" t="s">
        <v>1851</v>
      </c>
      <c r="C3" s="5" t="s">
        <v>174</v>
      </c>
      <c r="D3" s="5" t="s">
        <v>1852</v>
      </c>
      <c r="E3" s="5" t="s">
        <v>1227</v>
      </c>
      <c r="F3" s="5" t="s">
        <v>1859</v>
      </c>
      <c r="G3" s="5" t="s">
        <v>1789</v>
      </c>
      <c r="H3" s="5" t="s">
        <v>14</v>
      </c>
      <c r="I3" s="5" t="s">
        <v>1228</v>
      </c>
      <c r="J3" s="5" t="s">
        <v>1229</v>
      </c>
      <c r="K3" s="176">
        <v>45294</v>
      </c>
      <c r="L3" s="176">
        <v>42739</v>
      </c>
      <c r="M3" s="5" t="s">
        <v>1853</v>
      </c>
      <c r="N3" s="5" t="s">
        <v>1854</v>
      </c>
      <c r="Q3" s="177">
        <v>3.44</v>
      </c>
      <c r="T3" s="177">
        <v>12.44</v>
      </c>
      <c r="Z3" s="177">
        <v>1.28</v>
      </c>
      <c r="AD3" s="177">
        <v>0</v>
      </c>
      <c r="AE3" s="177">
        <v>0</v>
      </c>
      <c r="AF3" s="177">
        <v>3.44</v>
      </c>
      <c r="AG3" s="177">
        <v>0</v>
      </c>
      <c r="AH3" s="177">
        <v>0</v>
      </c>
      <c r="AJ3" s="5" t="s">
        <v>1233</v>
      </c>
      <c r="AK3" s="5" t="s">
        <v>1234</v>
      </c>
      <c r="AL3" s="5" t="s">
        <v>1234</v>
      </c>
      <c r="AM3" s="5" t="s">
        <v>1235</v>
      </c>
      <c r="AO3" s="176">
        <v>36526</v>
      </c>
    </row>
    <row r="4" spans="1:41" x14ac:dyDescent="0.25">
      <c r="B4" s="5" t="s">
        <v>1851</v>
      </c>
      <c r="C4" s="5" t="s">
        <v>174</v>
      </c>
      <c r="D4" s="5" t="s">
        <v>1852</v>
      </c>
      <c r="E4" s="5" t="s">
        <v>1227</v>
      </c>
      <c r="F4" s="5" t="s">
        <v>1859</v>
      </c>
      <c r="G4" s="5" t="s">
        <v>1789</v>
      </c>
      <c r="H4" s="5" t="s">
        <v>14</v>
      </c>
      <c r="I4" s="5" t="s">
        <v>1228</v>
      </c>
      <c r="J4" s="5" t="s">
        <v>1229</v>
      </c>
      <c r="K4" s="176">
        <v>45294</v>
      </c>
      <c r="L4" s="176">
        <v>42739</v>
      </c>
      <c r="M4" s="5" t="s">
        <v>1853</v>
      </c>
      <c r="N4" s="5" t="s">
        <v>1854</v>
      </c>
      <c r="O4" s="177">
        <v>6.44</v>
      </c>
      <c r="P4" s="177">
        <v>7.44</v>
      </c>
      <c r="Q4" s="177">
        <v>3.44</v>
      </c>
      <c r="V4" s="177">
        <v>8.44</v>
      </c>
      <c r="AB4" s="177">
        <v>0.98</v>
      </c>
      <c r="AD4" s="177">
        <v>0</v>
      </c>
      <c r="AE4" s="177">
        <v>0</v>
      </c>
      <c r="AF4" s="177">
        <v>3.44</v>
      </c>
      <c r="AG4" s="177">
        <v>0</v>
      </c>
      <c r="AH4" s="177">
        <v>0</v>
      </c>
      <c r="AJ4" s="5" t="s">
        <v>1233</v>
      </c>
      <c r="AK4" s="5" t="s">
        <v>1234</v>
      </c>
      <c r="AL4" s="5" t="s">
        <v>1234</v>
      </c>
      <c r="AM4" s="5" t="s">
        <v>1235</v>
      </c>
      <c r="AO4" s="176">
        <v>36526</v>
      </c>
    </row>
    <row r="5" spans="1:41" x14ac:dyDescent="0.25">
      <c r="B5" s="5" t="s">
        <v>1851</v>
      </c>
      <c r="C5" s="5" t="s">
        <v>174</v>
      </c>
      <c r="D5" s="5" t="s">
        <v>1852</v>
      </c>
      <c r="E5" s="5" t="s">
        <v>1227</v>
      </c>
      <c r="F5" s="5" t="s">
        <v>1859</v>
      </c>
      <c r="G5" s="5" t="s">
        <v>1789</v>
      </c>
      <c r="H5" s="5" t="s">
        <v>14</v>
      </c>
      <c r="I5" s="5" t="s">
        <v>1228</v>
      </c>
      <c r="J5" s="5" t="s">
        <v>1229</v>
      </c>
      <c r="K5" s="176">
        <v>45294</v>
      </c>
      <c r="L5" s="176">
        <v>42739</v>
      </c>
      <c r="M5" s="5" t="s">
        <v>1853</v>
      </c>
      <c r="N5" s="5" t="s">
        <v>1854</v>
      </c>
      <c r="O5" s="177">
        <v>6.44</v>
      </c>
      <c r="P5" s="177">
        <v>7.44</v>
      </c>
      <c r="Q5" s="177">
        <v>3.44</v>
      </c>
      <c r="S5" s="177">
        <v>8.44</v>
      </c>
      <c r="U5" s="177">
        <v>13.44</v>
      </c>
      <c r="Y5" s="177">
        <v>0.98</v>
      </c>
      <c r="AA5" s="177">
        <v>1.32</v>
      </c>
      <c r="AD5" s="177">
        <v>0</v>
      </c>
      <c r="AE5" s="177">
        <v>0</v>
      </c>
      <c r="AF5" s="177">
        <v>3.44</v>
      </c>
      <c r="AG5" s="177">
        <v>0</v>
      </c>
      <c r="AH5" s="177">
        <v>0</v>
      </c>
      <c r="AJ5" s="5" t="s">
        <v>1233</v>
      </c>
      <c r="AK5" s="5" t="s">
        <v>1234</v>
      </c>
      <c r="AL5" s="5" t="s">
        <v>1234</v>
      </c>
      <c r="AM5" s="5" t="s">
        <v>1235</v>
      </c>
      <c r="AO5" s="176">
        <v>36526</v>
      </c>
    </row>
    <row r="6" spans="1:41" x14ac:dyDescent="0.25">
      <c r="B6" s="5" t="s">
        <v>1851</v>
      </c>
      <c r="C6" s="5" t="s">
        <v>174</v>
      </c>
      <c r="D6" s="5" t="s">
        <v>1852</v>
      </c>
      <c r="E6" s="5" t="s">
        <v>1227</v>
      </c>
      <c r="F6" s="5" t="s">
        <v>1859</v>
      </c>
      <c r="G6" s="5" t="s">
        <v>1789</v>
      </c>
      <c r="H6" s="5" t="s">
        <v>14</v>
      </c>
      <c r="I6" s="5" t="s">
        <v>1228</v>
      </c>
      <c r="J6" s="5" t="s">
        <v>1229</v>
      </c>
      <c r="K6" s="176">
        <v>45294</v>
      </c>
      <c r="L6" s="176">
        <v>42739</v>
      </c>
      <c r="M6" s="5" t="s">
        <v>1853</v>
      </c>
      <c r="N6" s="5" t="s">
        <v>1854</v>
      </c>
      <c r="O6" s="177">
        <v>6.44</v>
      </c>
      <c r="P6" s="177">
        <v>7.44</v>
      </c>
      <c r="Q6" s="177">
        <v>3.44</v>
      </c>
      <c r="R6" s="177">
        <v>5.44</v>
      </c>
      <c r="W6" s="177">
        <v>15.44</v>
      </c>
      <c r="X6" s="177">
        <v>0.52</v>
      </c>
      <c r="AC6" s="177">
        <v>1.52</v>
      </c>
      <c r="AD6" s="177">
        <v>0</v>
      </c>
      <c r="AE6" s="177">
        <v>0</v>
      </c>
      <c r="AF6" s="177">
        <v>3.44</v>
      </c>
      <c r="AG6" s="177">
        <v>0</v>
      </c>
      <c r="AH6" s="177">
        <v>0</v>
      </c>
      <c r="AJ6" s="5" t="s">
        <v>1233</v>
      </c>
      <c r="AK6" s="5" t="s">
        <v>1234</v>
      </c>
      <c r="AL6" s="5" t="s">
        <v>1234</v>
      </c>
      <c r="AM6" s="5" t="s">
        <v>1235</v>
      </c>
      <c r="AO6" s="176">
        <v>36526</v>
      </c>
    </row>
  </sheetData>
  <sheetProtection selectLockedCells="1"/>
  <autoFilter ref="A1:AO1" xr:uid="{00000000-0001-0000-1A00-000000000000}"/>
  <dataConsolidate/>
  <conditionalFormatting sqref="A2:AO6">
    <cfRule type="expression" dxfId="7" priority="1">
      <formula>COUNTA(INDIRECT("A"&amp;ROW()&amp;":AO"&amp;ROW()))</formula>
    </cfRule>
  </conditionalFormatting>
  <pageMargins left="0.28000000000000003" right="0.7" top="0.75" bottom="0.75" header="0.36" footer="0.3"/>
  <pageSetup paperSize="9" orientation="landscape"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3D884-AA1A-4BFB-9053-129558735A8A}">
  <sheetPr codeName="Hoja21">
    <tabColor theme="8" tint="0.39997558519241921"/>
  </sheetPr>
  <dimension ref="A1:T1"/>
  <sheetViews>
    <sheetView workbookViewId="0">
      <selection sqref="A1:T2"/>
    </sheetView>
  </sheetViews>
  <sheetFormatPr baseColWidth="10" defaultColWidth="11.5703125" defaultRowHeight="15" x14ac:dyDescent="0.25"/>
  <cols>
    <col min="1" max="1" width="12.140625" customWidth="1"/>
    <col min="2" max="2" width="32.7109375" style="5" customWidth="1"/>
    <col min="3" max="3" width="24.28515625" style="5" customWidth="1"/>
    <col min="4" max="4" width="13.28515625" style="5" customWidth="1"/>
    <col min="5" max="5" width="14.5703125" style="5" customWidth="1"/>
    <col min="6" max="6" width="5.140625" style="5" customWidth="1"/>
    <col min="7" max="7" width="8.42578125" style="5" customWidth="1"/>
    <col min="8" max="8" width="17" style="5" customWidth="1"/>
    <col min="9" max="9" width="14.42578125" style="176" customWidth="1"/>
    <col min="10" max="10" width="17.42578125" style="176" customWidth="1"/>
    <col min="11" max="11" width="56.7109375" style="5" customWidth="1"/>
    <col min="12" max="17" width="16.140625" style="5" customWidth="1"/>
    <col min="18" max="18" width="16.140625" style="176" customWidth="1"/>
    <col min="19" max="19" width="17.140625" style="176" bestFit="1" customWidth="1"/>
    <col min="20" max="20" width="13.85546875" bestFit="1" customWidth="1"/>
  </cols>
  <sheetData>
    <row r="1" spans="1:20" s="765" customFormat="1" ht="53.65" customHeight="1" x14ac:dyDescent="0.25">
      <c r="A1" s="759" t="s">
        <v>1153</v>
      </c>
      <c r="B1" s="760" t="s">
        <v>1766</v>
      </c>
      <c r="C1" s="760" t="s">
        <v>1765</v>
      </c>
      <c r="D1" s="760" t="s">
        <v>1865</v>
      </c>
      <c r="E1" s="760" t="s">
        <v>1767</v>
      </c>
      <c r="F1" s="760" t="s">
        <v>1840</v>
      </c>
      <c r="G1" s="760" t="s">
        <v>1841</v>
      </c>
      <c r="H1" s="760" t="s">
        <v>1162</v>
      </c>
      <c r="I1" s="761" t="s">
        <v>1842</v>
      </c>
      <c r="J1" s="761" t="s">
        <v>1769</v>
      </c>
      <c r="K1" s="760" t="s">
        <v>1770</v>
      </c>
      <c r="L1" s="760" t="s">
        <v>1771</v>
      </c>
      <c r="M1" s="760" t="s">
        <v>1866</v>
      </c>
      <c r="N1" s="760" t="s">
        <v>1867</v>
      </c>
      <c r="O1" s="760" t="s">
        <v>1868</v>
      </c>
      <c r="P1" s="760" t="s">
        <v>1869</v>
      </c>
      <c r="Q1" s="760" t="s">
        <v>1870</v>
      </c>
      <c r="R1" s="761" t="s">
        <v>1871</v>
      </c>
      <c r="S1" s="761" t="s">
        <v>1872</v>
      </c>
      <c r="T1" s="759" t="s">
        <v>1873</v>
      </c>
    </row>
  </sheetData>
  <sheetProtection selectLockedCells="1"/>
  <autoFilter ref="A1:T1" xr:uid="{00000000-0001-0000-1B00-000000000000}"/>
  <dataConsolidate/>
  <conditionalFormatting sqref="A1:T2">
    <cfRule type="expression" dxfId="6" priority="1">
      <formula>COUNTA(INDIRECT("A"&amp;ROW()&amp;":T"&amp;ROW()))</formula>
    </cfRule>
  </conditionalFormatting>
  <pageMargins left="0.28000000000000003" right="0.7" top="0.75" bottom="0.75" header="0.36" footer="0.3"/>
  <pageSetup paperSize="9"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4B6A6-8CFC-4F30-8079-FE05D433670F}">
  <sheetPr codeName="Hoja22">
    <tabColor theme="8" tint="0.39997558519241921"/>
    <pageSetUpPr fitToPage="1"/>
  </sheetPr>
  <dimension ref="A1:R43"/>
  <sheetViews>
    <sheetView topLeftCell="J1" workbookViewId="0">
      <selection activeCell="A2" sqref="A2:R43"/>
    </sheetView>
  </sheetViews>
  <sheetFormatPr baseColWidth="10" defaultColWidth="11.5703125" defaultRowHeight="15" x14ac:dyDescent="0.25"/>
  <cols>
    <col min="1" max="1" width="4.28515625" bestFit="1" customWidth="1"/>
    <col min="2" max="2" width="20.5703125" style="5" bestFit="1" customWidth="1"/>
    <col min="3" max="4" width="11.5703125" style="5"/>
    <col min="5" max="5" width="93.42578125" style="5" bestFit="1" customWidth="1"/>
    <col min="6" max="12" width="11.5703125" style="177"/>
    <col min="13" max="13" width="18.140625" style="5" customWidth="1"/>
    <col min="14" max="14" width="24.5703125" style="5" customWidth="1"/>
    <col min="15" max="15" width="51.42578125" style="5" customWidth="1"/>
    <col min="16" max="16" width="14.7109375" style="176" customWidth="1"/>
    <col min="17" max="18" width="19.28515625" style="5" customWidth="1"/>
  </cols>
  <sheetData>
    <row r="1" spans="1:18" ht="30" x14ac:dyDescent="0.25">
      <c r="A1" s="759" t="s">
        <v>1153</v>
      </c>
      <c r="B1" s="760" t="s">
        <v>1874</v>
      </c>
      <c r="C1" s="760" t="s">
        <v>1875</v>
      </c>
      <c r="D1" s="760" t="s">
        <v>1876</v>
      </c>
      <c r="E1" s="760" t="s">
        <v>1877</v>
      </c>
      <c r="F1" s="763" t="s">
        <v>1878</v>
      </c>
      <c r="G1" s="763" t="s">
        <v>1879</v>
      </c>
      <c r="H1" s="763" t="s">
        <v>1880</v>
      </c>
      <c r="I1" s="763" t="s">
        <v>1881</v>
      </c>
      <c r="J1" s="763" t="s">
        <v>1882</v>
      </c>
      <c r="K1" s="763" t="s">
        <v>1173</v>
      </c>
      <c r="L1" s="763" t="s">
        <v>1748</v>
      </c>
      <c r="M1" s="760" t="s">
        <v>145</v>
      </c>
      <c r="N1" s="760" t="s">
        <v>121</v>
      </c>
      <c r="O1" s="760" t="s">
        <v>98</v>
      </c>
      <c r="P1" s="761" t="s">
        <v>75</v>
      </c>
      <c r="Q1" s="760" t="s">
        <v>1883</v>
      </c>
      <c r="R1" s="760" t="s">
        <v>1762</v>
      </c>
    </row>
    <row r="2" spans="1:18" x14ac:dyDescent="0.25">
      <c r="B2" s="5" t="s">
        <v>1884</v>
      </c>
      <c r="C2" s="5" t="s">
        <v>1884</v>
      </c>
      <c r="D2" s="5" t="s">
        <v>1885</v>
      </c>
      <c r="E2" s="5" t="s">
        <v>1886</v>
      </c>
      <c r="F2" s="177">
        <v>0.94</v>
      </c>
      <c r="G2" s="177">
        <v>0</v>
      </c>
      <c r="H2" s="177">
        <v>0</v>
      </c>
      <c r="I2" s="177">
        <v>0.94</v>
      </c>
      <c r="J2" s="177">
        <v>0</v>
      </c>
      <c r="M2" s="5" t="s">
        <v>1227</v>
      </c>
      <c r="N2" s="5" t="s">
        <v>1887</v>
      </c>
      <c r="O2" s="5" t="s">
        <v>1852</v>
      </c>
      <c r="P2" s="176">
        <v>45294</v>
      </c>
      <c r="Q2" s="5" t="s">
        <v>1888</v>
      </c>
      <c r="R2" s="5" t="s">
        <v>1851</v>
      </c>
    </row>
    <row r="3" spans="1:18" x14ac:dyDescent="0.25">
      <c r="B3" s="5" t="s">
        <v>1889</v>
      </c>
      <c r="C3" s="5" t="s">
        <v>1889</v>
      </c>
      <c r="D3" s="5" t="s">
        <v>1885</v>
      </c>
      <c r="E3" s="5" t="s">
        <v>1890</v>
      </c>
      <c r="F3" s="177">
        <v>0.75</v>
      </c>
      <c r="G3" s="177">
        <v>0</v>
      </c>
      <c r="H3" s="177">
        <v>0</v>
      </c>
      <c r="I3" s="177">
        <v>0.75</v>
      </c>
      <c r="J3" s="177">
        <v>0</v>
      </c>
      <c r="M3" s="5" t="s">
        <v>1227</v>
      </c>
      <c r="N3" s="5" t="s">
        <v>1887</v>
      </c>
      <c r="O3" s="5" t="s">
        <v>1852</v>
      </c>
      <c r="P3" s="176">
        <v>45294</v>
      </c>
      <c r="Q3" s="5" t="s">
        <v>1888</v>
      </c>
      <c r="R3" s="5" t="s">
        <v>1851</v>
      </c>
    </row>
    <row r="4" spans="1:18" x14ac:dyDescent="0.25">
      <c r="B4" s="5" t="s">
        <v>1891</v>
      </c>
      <c r="C4" s="5" t="s">
        <v>1891</v>
      </c>
      <c r="D4" s="5" t="s">
        <v>1885</v>
      </c>
      <c r="E4" s="5" t="s">
        <v>1892</v>
      </c>
      <c r="F4" s="177">
        <v>1.75</v>
      </c>
      <c r="G4" s="177">
        <v>0</v>
      </c>
      <c r="H4" s="177">
        <v>0</v>
      </c>
      <c r="I4" s="177">
        <v>1.75</v>
      </c>
      <c r="J4" s="177">
        <v>0</v>
      </c>
      <c r="M4" s="5" t="s">
        <v>1227</v>
      </c>
      <c r="N4" s="5" t="s">
        <v>1887</v>
      </c>
      <c r="O4" s="5" t="s">
        <v>1852</v>
      </c>
      <c r="P4" s="176">
        <v>45294</v>
      </c>
      <c r="Q4" s="5" t="s">
        <v>1888</v>
      </c>
      <c r="R4" s="5" t="s">
        <v>1851</v>
      </c>
    </row>
    <row r="5" spans="1:18" x14ac:dyDescent="0.25">
      <c r="B5" s="5" t="s">
        <v>1884</v>
      </c>
      <c r="C5" s="5" t="s">
        <v>1884</v>
      </c>
      <c r="D5" s="5" t="s">
        <v>1885</v>
      </c>
      <c r="E5" s="5" t="s">
        <v>1886</v>
      </c>
      <c r="F5" s="177">
        <v>0.94</v>
      </c>
      <c r="G5" s="177">
        <v>0</v>
      </c>
      <c r="H5" s="177">
        <v>0</v>
      </c>
      <c r="I5" s="177">
        <v>0.94</v>
      </c>
      <c r="J5" s="177">
        <v>0</v>
      </c>
      <c r="M5" s="5" t="s">
        <v>1227</v>
      </c>
      <c r="N5" s="5" t="s">
        <v>1887</v>
      </c>
      <c r="O5" s="5" t="s">
        <v>1852</v>
      </c>
      <c r="P5" s="176">
        <v>45294</v>
      </c>
      <c r="Q5" s="5" t="s">
        <v>1888</v>
      </c>
      <c r="R5" s="5" t="s">
        <v>1851</v>
      </c>
    </row>
    <row r="6" spans="1:18" x14ac:dyDescent="0.25">
      <c r="B6" s="5" t="s">
        <v>1889</v>
      </c>
      <c r="C6" s="5" t="s">
        <v>1889</v>
      </c>
      <c r="D6" s="5" t="s">
        <v>1885</v>
      </c>
      <c r="E6" s="5" t="s">
        <v>1890</v>
      </c>
      <c r="F6" s="177">
        <v>0.75</v>
      </c>
      <c r="G6" s="177">
        <v>0</v>
      </c>
      <c r="H6" s="177">
        <v>0</v>
      </c>
      <c r="I6" s="177">
        <v>0.75</v>
      </c>
      <c r="J6" s="177">
        <v>0</v>
      </c>
      <c r="M6" s="5" t="s">
        <v>1227</v>
      </c>
      <c r="N6" s="5" t="s">
        <v>1887</v>
      </c>
      <c r="O6" s="5" t="s">
        <v>1852</v>
      </c>
      <c r="P6" s="176">
        <v>45294</v>
      </c>
      <c r="Q6" s="5" t="s">
        <v>1888</v>
      </c>
      <c r="R6" s="5" t="s">
        <v>1851</v>
      </c>
    </row>
    <row r="7" spans="1:18" x14ac:dyDescent="0.25">
      <c r="B7" s="5" t="s">
        <v>1891</v>
      </c>
      <c r="C7" s="5" t="s">
        <v>1891</v>
      </c>
      <c r="D7" s="5" t="s">
        <v>1885</v>
      </c>
      <c r="E7" s="5" t="s">
        <v>1892</v>
      </c>
      <c r="F7" s="177">
        <v>1.75</v>
      </c>
      <c r="G7" s="177">
        <v>0</v>
      </c>
      <c r="H7" s="177">
        <v>0</v>
      </c>
      <c r="I7" s="177">
        <v>1.75</v>
      </c>
      <c r="J7" s="177">
        <v>0</v>
      </c>
      <c r="M7" s="5" t="s">
        <v>1227</v>
      </c>
      <c r="N7" s="5" t="s">
        <v>1887</v>
      </c>
      <c r="O7" s="5" t="s">
        <v>1852</v>
      </c>
      <c r="P7" s="176">
        <v>45294</v>
      </c>
      <c r="Q7" s="5" t="s">
        <v>1888</v>
      </c>
      <c r="R7" s="5" t="s">
        <v>1851</v>
      </c>
    </row>
    <row r="8" spans="1:18" x14ac:dyDescent="0.25">
      <c r="B8" s="5" t="s">
        <v>1884</v>
      </c>
      <c r="C8" s="5" t="s">
        <v>1884</v>
      </c>
      <c r="D8" s="5" t="s">
        <v>1885</v>
      </c>
      <c r="E8" s="5" t="s">
        <v>1886</v>
      </c>
      <c r="F8" s="177">
        <v>0.94</v>
      </c>
      <c r="G8" s="177">
        <v>0</v>
      </c>
      <c r="H8" s="177">
        <v>0</v>
      </c>
      <c r="I8" s="177">
        <v>0.94</v>
      </c>
      <c r="J8" s="177">
        <v>0</v>
      </c>
      <c r="M8" s="5" t="s">
        <v>1227</v>
      </c>
      <c r="N8" s="5" t="s">
        <v>1887</v>
      </c>
      <c r="O8" s="5" t="s">
        <v>1852</v>
      </c>
      <c r="P8" s="176">
        <v>45294</v>
      </c>
      <c r="Q8" s="5" t="s">
        <v>1888</v>
      </c>
      <c r="R8" s="5" t="s">
        <v>1851</v>
      </c>
    </row>
    <row r="9" spans="1:18" x14ac:dyDescent="0.25">
      <c r="B9" s="5" t="s">
        <v>1889</v>
      </c>
      <c r="C9" s="5" t="s">
        <v>1889</v>
      </c>
      <c r="D9" s="5" t="s">
        <v>1885</v>
      </c>
      <c r="E9" s="5" t="s">
        <v>1890</v>
      </c>
      <c r="F9" s="177">
        <v>0.75</v>
      </c>
      <c r="G9" s="177">
        <v>0</v>
      </c>
      <c r="H9" s="177">
        <v>0</v>
      </c>
      <c r="I9" s="177">
        <v>0.75</v>
      </c>
      <c r="J9" s="177">
        <v>0</v>
      </c>
      <c r="M9" s="5" t="s">
        <v>1227</v>
      </c>
      <c r="N9" s="5" t="s">
        <v>1887</v>
      </c>
      <c r="O9" s="5" t="s">
        <v>1852</v>
      </c>
      <c r="P9" s="176">
        <v>45294</v>
      </c>
      <c r="Q9" s="5" t="s">
        <v>1888</v>
      </c>
      <c r="R9" s="5" t="s">
        <v>1851</v>
      </c>
    </row>
    <row r="10" spans="1:18" x14ac:dyDescent="0.25">
      <c r="B10" s="5" t="s">
        <v>1891</v>
      </c>
      <c r="C10" s="5" t="s">
        <v>1891</v>
      </c>
      <c r="D10" s="5" t="s">
        <v>1885</v>
      </c>
      <c r="E10" s="5" t="s">
        <v>1892</v>
      </c>
      <c r="F10" s="177">
        <v>1.75</v>
      </c>
      <c r="G10" s="177">
        <v>0</v>
      </c>
      <c r="H10" s="177">
        <v>0</v>
      </c>
      <c r="I10" s="177">
        <v>1.75</v>
      </c>
      <c r="J10" s="177">
        <v>0</v>
      </c>
      <c r="M10" s="5" t="s">
        <v>1227</v>
      </c>
      <c r="N10" s="5" t="s">
        <v>1887</v>
      </c>
      <c r="O10" s="5" t="s">
        <v>1852</v>
      </c>
      <c r="P10" s="176">
        <v>45294</v>
      </c>
      <c r="Q10" s="5" t="s">
        <v>1888</v>
      </c>
      <c r="R10" s="5" t="s">
        <v>1851</v>
      </c>
    </row>
    <row r="11" spans="1:18" x14ac:dyDescent="0.25">
      <c r="B11" s="5" t="s">
        <v>1884</v>
      </c>
      <c r="C11" s="5" t="s">
        <v>1884</v>
      </c>
      <c r="D11" s="5" t="s">
        <v>1885</v>
      </c>
      <c r="E11" s="5" t="s">
        <v>1886</v>
      </c>
      <c r="F11" s="177">
        <v>0.94</v>
      </c>
      <c r="G11" s="177">
        <v>0</v>
      </c>
      <c r="H11" s="177">
        <v>0</v>
      </c>
      <c r="I11" s="177">
        <v>0.94</v>
      </c>
      <c r="J11" s="177">
        <v>0</v>
      </c>
      <c r="M11" s="5" t="s">
        <v>1227</v>
      </c>
      <c r="N11" s="5" t="s">
        <v>1887</v>
      </c>
      <c r="O11" s="5" t="s">
        <v>1852</v>
      </c>
      <c r="P11" s="176">
        <v>45294</v>
      </c>
      <c r="Q11" s="5" t="s">
        <v>1888</v>
      </c>
      <c r="R11" s="5" t="s">
        <v>1851</v>
      </c>
    </row>
    <row r="12" spans="1:18" x14ac:dyDescent="0.25">
      <c r="B12" s="5" t="s">
        <v>1889</v>
      </c>
      <c r="C12" s="5" t="s">
        <v>1889</v>
      </c>
      <c r="D12" s="5" t="s">
        <v>1885</v>
      </c>
      <c r="E12" s="5" t="s">
        <v>1890</v>
      </c>
      <c r="F12" s="177">
        <v>0.75</v>
      </c>
      <c r="G12" s="177">
        <v>0</v>
      </c>
      <c r="H12" s="177">
        <v>0</v>
      </c>
      <c r="I12" s="177">
        <v>0.75</v>
      </c>
      <c r="J12" s="177">
        <v>0</v>
      </c>
      <c r="M12" s="5" t="s">
        <v>1227</v>
      </c>
      <c r="N12" s="5" t="s">
        <v>1887</v>
      </c>
      <c r="O12" s="5" t="s">
        <v>1852</v>
      </c>
      <c r="P12" s="176">
        <v>45294</v>
      </c>
      <c r="Q12" s="5" t="s">
        <v>1888</v>
      </c>
      <c r="R12" s="5" t="s">
        <v>1851</v>
      </c>
    </row>
    <row r="13" spans="1:18" x14ac:dyDescent="0.25">
      <c r="B13" s="5" t="s">
        <v>1891</v>
      </c>
      <c r="C13" s="5" t="s">
        <v>1891</v>
      </c>
      <c r="D13" s="5" t="s">
        <v>1885</v>
      </c>
      <c r="E13" s="5" t="s">
        <v>1892</v>
      </c>
      <c r="F13" s="177">
        <v>1.75</v>
      </c>
      <c r="G13" s="177">
        <v>0</v>
      </c>
      <c r="H13" s="177">
        <v>0</v>
      </c>
      <c r="I13" s="177">
        <v>1.75</v>
      </c>
      <c r="J13" s="177">
        <v>0</v>
      </c>
      <c r="M13" s="5" t="s">
        <v>1227</v>
      </c>
      <c r="N13" s="5" t="s">
        <v>1887</v>
      </c>
      <c r="O13" s="5" t="s">
        <v>1852</v>
      </c>
      <c r="P13" s="176">
        <v>45294</v>
      </c>
      <c r="Q13" s="5" t="s">
        <v>1888</v>
      </c>
      <c r="R13" s="5" t="s">
        <v>1851</v>
      </c>
    </row>
    <row r="14" spans="1:18" x14ac:dyDescent="0.25">
      <c r="B14" s="5" t="s">
        <v>1893</v>
      </c>
      <c r="C14" s="5" t="s">
        <v>1894</v>
      </c>
      <c r="D14" s="5" t="s">
        <v>1895</v>
      </c>
      <c r="E14" s="5" t="s">
        <v>1896</v>
      </c>
      <c r="F14" s="177">
        <v>50</v>
      </c>
      <c r="G14" s="177">
        <v>49.5</v>
      </c>
      <c r="H14" s="177">
        <v>50</v>
      </c>
      <c r="I14" s="177">
        <v>50</v>
      </c>
      <c r="J14" s="177">
        <v>50</v>
      </c>
      <c r="M14" s="5" t="s">
        <v>1227</v>
      </c>
      <c r="N14" s="5" t="s">
        <v>1887</v>
      </c>
      <c r="O14" s="5" t="s">
        <v>1852</v>
      </c>
      <c r="P14" s="176">
        <v>45292</v>
      </c>
      <c r="Q14" s="5" t="s">
        <v>1888</v>
      </c>
      <c r="R14" s="5" t="s">
        <v>1855</v>
      </c>
    </row>
    <row r="15" spans="1:18" x14ac:dyDescent="0.25">
      <c r="B15" s="5" t="s">
        <v>1897</v>
      </c>
      <c r="C15" s="5" t="s">
        <v>1898</v>
      </c>
      <c r="D15" s="5" t="s">
        <v>1895</v>
      </c>
      <c r="E15" s="5" t="s">
        <v>1899</v>
      </c>
      <c r="F15" s="177">
        <v>50</v>
      </c>
      <c r="G15" s="177">
        <v>49.5</v>
      </c>
      <c r="H15" s="177">
        <v>50</v>
      </c>
      <c r="I15" s="177">
        <v>50</v>
      </c>
      <c r="J15" s="177">
        <v>50</v>
      </c>
      <c r="M15" s="5" t="s">
        <v>1227</v>
      </c>
      <c r="N15" s="5" t="s">
        <v>1887</v>
      </c>
      <c r="O15" s="5" t="s">
        <v>1852</v>
      </c>
      <c r="P15" s="176">
        <v>45292</v>
      </c>
      <c r="Q15" s="5" t="s">
        <v>1888</v>
      </c>
      <c r="R15" s="5" t="s">
        <v>1855</v>
      </c>
    </row>
    <row r="16" spans="1:18" x14ac:dyDescent="0.25">
      <c r="B16" s="5" t="s">
        <v>1884</v>
      </c>
      <c r="C16" s="5" t="s">
        <v>1884</v>
      </c>
      <c r="D16" s="5" t="s">
        <v>1885</v>
      </c>
      <c r="E16" s="5" t="s">
        <v>1886</v>
      </c>
      <c r="F16" s="177">
        <v>0.94</v>
      </c>
      <c r="G16" s="177">
        <v>0</v>
      </c>
      <c r="H16" s="177">
        <v>0</v>
      </c>
      <c r="I16" s="177">
        <v>0.94</v>
      </c>
      <c r="J16" s="177">
        <v>0</v>
      </c>
      <c r="M16" s="5" t="s">
        <v>1227</v>
      </c>
      <c r="N16" s="5" t="s">
        <v>1887</v>
      </c>
      <c r="O16" s="5" t="s">
        <v>1852</v>
      </c>
      <c r="P16" s="176">
        <v>45294</v>
      </c>
      <c r="Q16" s="5" t="s">
        <v>1900</v>
      </c>
      <c r="R16" s="5" t="s">
        <v>1851</v>
      </c>
    </row>
    <row r="17" spans="2:18" x14ac:dyDescent="0.25">
      <c r="B17" s="5" t="s">
        <v>1889</v>
      </c>
      <c r="C17" s="5" t="s">
        <v>1889</v>
      </c>
      <c r="D17" s="5" t="s">
        <v>1885</v>
      </c>
      <c r="E17" s="5" t="s">
        <v>1890</v>
      </c>
      <c r="F17" s="177">
        <v>0.75</v>
      </c>
      <c r="G17" s="177">
        <v>0</v>
      </c>
      <c r="H17" s="177">
        <v>0</v>
      </c>
      <c r="I17" s="177">
        <v>0.75</v>
      </c>
      <c r="J17" s="177">
        <v>0</v>
      </c>
      <c r="M17" s="5" t="s">
        <v>1227</v>
      </c>
      <c r="N17" s="5" t="s">
        <v>1887</v>
      </c>
      <c r="O17" s="5" t="s">
        <v>1852</v>
      </c>
      <c r="P17" s="176">
        <v>45294</v>
      </c>
      <c r="Q17" s="5" t="s">
        <v>1900</v>
      </c>
      <c r="R17" s="5" t="s">
        <v>1851</v>
      </c>
    </row>
    <row r="18" spans="2:18" x14ac:dyDescent="0.25">
      <c r="B18" s="5" t="s">
        <v>1891</v>
      </c>
      <c r="C18" s="5" t="s">
        <v>1891</v>
      </c>
      <c r="D18" s="5" t="s">
        <v>1885</v>
      </c>
      <c r="E18" s="5" t="s">
        <v>1892</v>
      </c>
      <c r="F18" s="177">
        <v>1.75</v>
      </c>
      <c r="G18" s="177">
        <v>0</v>
      </c>
      <c r="H18" s="177">
        <v>0</v>
      </c>
      <c r="I18" s="177">
        <v>1.75</v>
      </c>
      <c r="J18" s="177">
        <v>0</v>
      </c>
      <c r="M18" s="5" t="s">
        <v>1227</v>
      </c>
      <c r="N18" s="5" t="s">
        <v>1887</v>
      </c>
      <c r="O18" s="5" t="s">
        <v>1852</v>
      </c>
      <c r="P18" s="176">
        <v>45294</v>
      </c>
      <c r="Q18" s="5" t="s">
        <v>1900</v>
      </c>
      <c r="R18" s="5" t="s">
        <v>1851</v>
      </c>
    </row>
    <row r="19" spans="2:18" x14ac:dyDescent="0.25">
      <c r="B19" s="5" t="s">
        <v>1884</v>
      </c>
      <c r="C19" s="5" t="s">
        <v>1884</v>
      </c>
      <c r="D19" s="5" t="s">
        <v>1885</v>
      </c>
      <c r="E19" s="5" t="s">
        <v>1886</v>
      </c>
      <c r="F19" s="177">
        <v>0.94</v>
      </c>
      <c r="G19" s="177">
        <v>0</v>
      </c>
      <c r="H19" s="177">
        <v>0</v>
      </c>
      <c r="I19" s="177">
        <v>0.94</v>
      </c>
      <c r="J19" s="177">
        <v>0</v>
      </c>
      <c r="M19" s="5" t="s">
        <v>1227</v>
      </c>
      <c r="N19" s="5" t="s">
        <v>1887</v>
      </c>
      <c r="O19" s="5" t="s">
        <v>1852</v>
      </c>
      <c r="P19" s="176">
        <v>45294</v>
      </c>
      <c r="Q19" s="5" t="s">
        <v>1900</v>
      </c>
      <c r="R19" s="5" t="s">
        <v>1851</v>
      </c>
    </row>
    <row r="20" spans="2:18" x14ac:dyDescent="0.25">
      <c r="B20" s="5" t="s">
        <v>1889</v>
      </c>
      <c r="C20" s="5" t="s">
        <v>1889</v>
      </c>
      <c r="D20" s="5" t="s">
        <v>1885</v>
      </c>
      <c r="E20" s="5" t="s">
        <v>1890</v>
      </c>
      <c r="F20" s="177">
        <v>0.75</v>
      </c>
      <c r="G20" s="177">
        <v>0</v>
      </c>
      <c r="H20" s="177">
        <v>0</v>
      </c>
      <c r="I20" s="177">
        <v>0.75</v>
      </c>
      <c r="J20" s="177">
        <v>0</v>
      </c>
      <c r="M20" s="5" t="s">
        <v>1227</v>
      </c>
      <c r="N20" s="5" t="s">
        <v>1887</v>
      </c>
      <c r="O20" s="5" t="s">
        <v>1852</v>
      </c>
      <c r="P20" s="176">
        <v>45294</v>
      </c>
      <c r="Q20" s="5" t="s">
        <v>1900</v>
      </c>
      <c r="R20" s="5" t="s">
        <v>1851</v>
      </c>
    </row>
    <row r="21" spans="2:18" x14ac:dyDescent="0.25">
      <c r="B21" s="5" t="s">
        <v>1891</v>
      </c>
      <c r="C21" s="5" t="s">
        <v>1891</v>
      </c>
      <c r="D21" s="5" t="s">
        <v>1885</v>
      </c>
      <c r="E21" s="5" t="s">
        <v>1892</v>
      </c>
      <c r="F21" s="177">
        <v>1.75</v>
      </c>
      <c r="G21" s="177">
        <v>0</v>
      </c>
      <c r="H21" s="177">
        <v>0</v>
      </c>
      <c r="I21" s="177">
        <v>1.75</v>
      </c>
      <c r="J21" s="177">
        <v>0</v>
      </c>
      <c r="M21" s="5" t="s">
        <v>1227</v>
      </c>
      <c r="N21" s="5" t="s">
        <v>1887</v>
      </c>
      <c r="O21" s="5" t="s">
        <v>1852</v>
      </c>
      <c r="P21" s="176">
        <v>45294</v>
      </c>
      <c r="Q21" s="5" t="s">
        <v>1900</v>
      </c>
      <c r="R21" s="5" t="s">
        <v>1851</v>
      </c>
    </row>
    <row r="22" spans="2:18" x14ac:dyDescent="0.25">
      <c r="B22" s="5" t="s">
        <v>1884</v>
      </c>
      <c r="C22" s="5" t="s">
        <v>1884</v>
      </c>
      <c r="D22" s="5" t="s">
        <v>1885</v>
      </c>
      <c r="E22" s="5" t="s">
        <v>1886</v>
      </c>
      <c r="F22" s="177">
        <v>0.94</v>
      </c>
      <c r="G22" s="177">
        <v>0</v>
      </c>
      <c r="H22" s="177">
        <v>0</v>
      </c>
      <c r="I22" s="177">
        <v>0.94</v>
      </c>
      <c r="J22" s="177">
        <v>0</v>
      </c>
      <c r="M22" s="5" t="s">
        <v>1227</v>
      </c>
      <c r="N22" s="5" t="s">
        <v>1887</v>
      </c>
      <c r="O22" s="5" t="s">
        <v>1852</v>
      </c>
      <c r="P22" s="176">
        <v>45294</v>
      </c>
      <c r="Q22" s="5" t="s">
        <v>1900</v>
      </c>
      <c r="R22" s="5" t="s">
        <v>1851</v>
      </c>
    </row>
    <row r="23" spans="2:18" x14ac:dyDescent="0.25">
      <c r="B23" s="5" t="s">
        <v>1889</v>
      </c>
      <c r="C23" s="5" t="s">
        <v>1889</v>
      </c>
      <c r="D23" s="5" t="s">
        <v>1885</v>
      </c>
      <c r="E23" s="5" t="s">
        <v>1890</v>
      </c>
      <c r="F23" s="177">
        <v>0.75</v>
      </c>
      <c r="G23" s="177">
        <v>0</v>
      </c>
      <c r="H23" s="177">
        <v>0</v>
      </c>
      <c r="I23" s="177">
        <v>0.75</v>
      </c>
      <c r="J23" s="177">
        <v>0</v>
      </c>
      <c r="M23" s="5" t="s">
        <v>1227</v>
      </c>
      <c r="N23" s="5" t="s">
        <v>1887</v>
      </c>
      <c r="O23" s="5" t="s">
        <v>1852</v>
      </c>
      <c r="P23" s="176">
        <v>45294</v>
      </c>
      <c r="Q23" s="5" t="s">
        <v>1900</v>
      </c>
      <c r="R23" s="5" t="s">
        <v>1851</v>
      </c>
    </row>
    <row r="24" spans="2:18" x14ac:dyDescent="0.25">
      <c r="B24" s="5" t="s">
        <v>1891</v>
      </c>
      <c r="C24" s="5" t="s">
        <v>1891</v>
      </c>
      <c r="D24" s="5" t="s">
        <v>1885</v>
      </c>
      <c r="E24" s="5" t="s">
        <v>1892</v>
      </c>
      <c r="F24" s="177">
        <v>1.75</v>
      </c>
      <c r="G24" s="177">
        <v>0</v>
      </c>
      <c r="H24" s="177">
        <v>0</v>
      </c>
      <c r="I24" s="177">
        <v>1.75</v>
      </c>
      <c r="J24" s="177">
        <v>0</v>
      </c>
      <c r="M24" s="5" t="s">
        <v>1227</v>
      </c>
      <c r="N24" s="5" t="s">
        <v>1887</v>
      </c>
      <c r="O24" s="5" t="s">
        <v>1852</v>
      </c>
      <c r="P24" s="176">
        <v>45294</v>
      </c>
      <c r="Q24" s="5" t="s">
        <v>1900</v>
      </c>
      <c r="R24" s="5" t="s">
        <v>1851</v>
      </c>
    </row>
    <row r="25" spans="2:18" x14ac:dyDescent="0.25">
      <c r="B25" s="5" t="s">
        <v>1884</v>
      </c>
      <c r="C25" s="5" t="s">
        <v>1884</v>
      </c>
      <c r="D25" s="5" t="s">
        <v>1885</v>
      </c>
      <c r="E25" s="5" t="s">
        <v>1886</v>
      </c>
      <c r="F25" s="177">
        <v>0.94</v>
      </c>
      <c r="G25" s="177">
        <v>0</v>
      </c>
      <c r="H25" s="177">
        <v>0</v>
      </c>
      <c r="I25" s="177">
        <v>0.94</v>
      </c>
      <c r="J25" s="177">
        <v>0</v>
      </c>
      <c r="M25" s="5" t="s">
        <v>1227</v>
      </c>
      <c r="N25" s="5" t="s">
        <v>1887</v>
      </c>
      <c r="O25" s="5" t="s">
        <v>1852</v>
      </c>
      <c r="P25" s="176">
        <v>45294</v>
      </c>
      <c r="Q25" s="5" t="s">
        <v>1900</v>
      </c>
      <c r="R25" s="5" t="s">
        <v>1851</v>
      </c>
    </row>
    <row r="26" spans="2:18" x14ac:dyDescent="0.25">
      <c r="B26" s="5" t="s">
        <v>1889</v>
      </c>
      <c r="C26" s="5" t="s">
        <v>1889</v>
      </c>
      <c r="D26" s="5" t="s">
        <v>1885</v>
      </c>
      <c r="E26" s="5" t="s">
        <v>1890</v>
      </c>
      <c r="F26" s="177">
        <v>0.75</v>
      </c>
      <c r="G26" s="177">
        <v>0</v>
      </c>
      <c r="H26" s="177">
        <v>0</v>
      </c>
      <c r="I26" s="177">
        <v>0.75</v>
      </c>
      <c r="J26" s="177">
        <v>0</v>
      </c>
      <c r="M26" s="5" t="s">
        <v>1227</v>
      </c>
      <c r="N26" s="5" t="s">
        <v>1887</v>
      </c>
      <c r="O26" s="5" t="s">
        <v>1852</v>
      </c>
      <c r="P26" s="176">
        <v>45294</v>
      </c>
      <c r="Q26" s="5" t="s">
        <v>1900</v>
      </c>
      <c r="R26" s="5" t="s">
        <v>1851</v>
      </c>
    </row>
    <row r="27" spans="2:18" x14ac:dyDescent="0.25">
      <c r="B27" s="5" t="s">
        <v>1891</v>
      </c>
      <c r="C27" s="5" t="s">
        <v>1891</v>
      </c>
      <c r="D27" s="5" t="s">
        <v>1885</v>
      </c>
      <c r="E27" s="5" t="s">
        <v>1892</v>
      </c>
      <c r="F27" s="177">
        <v>1.75</v>
      </c>
      <c r="G27" s="177">
        <v>0</v>
      </c>
      <c r="H27" s="177">
        <v>0</v>
      </c>
      <c r="I27" s="177">
        <v>1.75</v>
      </c>
      <c r="J27" s="177">
        <v>0</v>
      </c>
      <c r="M27" s="5" t="s">
        <v>1227</v>
      </c>
      <c r="N27" s="5" t="s">
        <v>1887</v>
      </c>
      <c r="O27" s="5" t="s">
        <v>1852</v>
      </c>
      <c r="P27" s="176">
        <v>45294</v>
      </c>
      <c r="Q27" s="5" t="s">
        <v>1900</v>
      </c>
      <c r="R27" s="5" t="s">
        <v>1851</v>
      </c>
    </row>
    <row r="28" spans="2:18" x14ac:dyDescent="0.25">
      <c r="B28" s="5" t="s">
        <v>1893</v>
      </c>
      <c r="C28" s="5" t="s">
        <v>1894</v>
      </c>
      <c r="D28" s="5" t="s">
        <v>1895</v>
      </c>
      <c r="E28" s="5" t="s">
        <v>1896</v>
      </c>
      <c r="F28" s="177">
        <v>50</v>
      </c>
      <c r="G28" s="177">
        <v>49.5</v>
      </c>
      <c r="H28" s="177">
        <v>50</v>
      </c>
      <c r="I28" s="177">
        <v>50</v>
      </c>
      <c r="J28" s="177">
        <v>50</v>
      </c>
      <c r="M28" s="5" t="s">
        <v>1227</v>
      </c>
      <c r="N28" s="5" t="s">
        <v>1887</v>
      </c>
      <c r="O28" s="5" t="s">
        <v>1852</v>
      </c>
      <c r="P28" s="176">
        <v>45292</v>
      </c>
      <c r="Q28" s="5" t="s">
        <v>1900</v>
      </c>
      <c r="R28" s="5" t="s">
        <v>1855</v>
      </c>
    </row>
    <row r="29" spans="2:18" x14ac:dyDescent="0.25">
      <c r="B29" s="5" t="s">
        <v>1897</v>
      </c>
      <c r="C29" s="5" t="s">
        <v>1898</v>
      </c>
      <c r="D29" s="5" t="s">
        <v>1895</v>
      </c>
      <c r="E29" s="5" t="s">
        <v>1899</v>
      </c>
      <c r="F29" s="177">
        <v>50</v>
      </c>
      <c r="G29" s="177">
        <v>49.5</v>
      </c>
      <c r="H29" s="177">
        <v>50</v>
      </c>
      <c r="I29" s="177">
        <v>50</v>
      </c>
      <c r="J29" s="177">
        <v>50</v>
      </c>
      <c r="M29" s="5" t="s">
        <v>1227</v>
      </c>
      <c r="N29" s="5" t="s">
        <v>1887</v>
      </c>
      <c r="O29" s="5" t="s">
        <v>1852</v>
      </c>
      <c r="P29" s="176">
        <v>45292</v>
      </c>
      <c r="Q29" s="5" t="s">
        <v>1900</v>
      </c>
      <c r="R29" s="5" t="s">
        <v>1855</v>
      </c>
    </row>
    <row r="30" spans="2:18" x14ac:dyDescent="0.25">
      <c r="B30" s="5" t="s">
        <v>1893</v>
      </c>
      <c r="C30" s="5" t="s">
        <v>1894</v>
      </c>
      <c r="D30" s="5" t="s">
        <v>1895</v>
      </c>
      <c r="E30" s="5" t="s">
        <v>1896</v>
      </c>
      <c r="F30" s="177">
        <v>50</v>
      </c>
      <c r="G30" s="177">
        <v>49.5</v>
      </c>
      <c r="H30" s="177">
        <v>50</v>
      </c>
      <c r="I30" s="177">
        <v>50</v>
      </c>
      <c r="J30" s="177">
        <v>50</v>
      </c>
      <c r="M30" s="5" t="s">
        <v>1227</v>
      </c>
      <c r="N30" s="5" t="s">
        <v>1887</v>
      </c>
      <c r="O30" s="5" t="s">
        <v>1852</v>
      </c>
      <c r="P30" s="176">
        <v>45292</v>
      </c>
      <c r="Q30" s="5" t="s">
        <v>1900</v>
      </c>
      <c r="R30" s="5" t="s">
        <v>1855</v>
      </c>
    </row>
    <row r="31" spans="2:18" x14ac:dyDescent="0.25">
      <c r="B31" s="5" t="s">
        <v>1897</v>
      </c>
      <c r="C31" s="5" t="s">
        <v>1898</v>
      </c>
      <c r="D31" s="5" t="s">
        <v>1895</v>
      </c>
      <c r="E31" s="5" t="s">
        <v>1899</v>
      </c>
      <c r="F31" s="177">
        <v>50</v>
      </c>
      <c r="G31" s="177">
        <v>49.5</v>
      </c>
      <c r="H31" s="177">
        <v>50</v>
      </c>
      <c r="I31" s="177">
        <v>50</v>
      </c>
      <c r="J31" s="177">
        <v>50</v>
      </c>
      <c r="M31" s="5" t="s">
        <v>1227</v>
      </c>
      <c r="N31" s="5" t="s">
        <v>1887</v>
      </c>
      <c r="O31" s="5" t="s">
        <v>1852</v>
      </c>
      <c r="P31" s="176">
        <v>45292</v>
      </c>
      <c r="Q31" s="5" t="s">
        <v>1900</v>
      </c>
      <c r="R31" s="5" t="s">
        <v>1855</v>
      </c>
    </row>
    <row r="32" spans="2:18" x14ac:dyDescent="0.25">
      <c r="B32" s="5" t="s">
        <v>1884</v>
      </c>
      <c r="C32" s="5" t="s">
        <v>1884</v>
      </c>
      <c r="D32" s="5" t="s">
        <v>1885</v>
      </c>
      <c r="E32" s="5" t="s">
        <v>1886</v>
      </c>
      <c r="F32" s="177">
        <v>0.94</v>
      </c>
      <c r="G32" s="177">
        <v>0</v>
      </c>
      <c r="H32" s="177">
        <v>0</v>
      </c>
      <c r="I32" s="177">
        <v>0.94</v>
      </c>
      <c r="J32" s="177">
        <v>0</v>
      </c>
      <c r="M32" s="5" t="s">
        <v>1227</v>
      </c>
      <c r="N32" s="5" t="s">
        <v>1887</v>
      </c>
      <c r="O32" s="5" t="s">
        <v>1852</v>
      </c>
      <c r="P32" s="176">
        <v>45294</v>
      </c>
      <c r="Q32" s="5" t="s">
        <v>1901</v>
      </c>
      <c r="R32" s="5" t="s">
        <v>1851</v>
      </c>
    </row>
    <row r="33" spans="2:18" x14ac:dyDescent="0.25">
      <c r="B33" s="5" t="s">
        <v>1889</v>
      </c>
      <c r="C33" s="5" t="s">
        <v>1889</v>
      </c>
      <c r="D33" s="5" t="s">
        <v>1885</v>
      </c>
      <c r="E33" s="5" t="s">
        <v>1890</v>
      </c>
      <c r="F33" s="177">
        <v>0.75</v>
      </c>
      <c r="G33" s="177">
        <v>0</v>
      </c>
      <c r="H33" s="177">
        <v>0</v>
      </c>
      <c r="I33" s="177">
        <v>0.75</v>
      </c>
      <c r="J33" s="177">
        <v>0</v>
      </c>
      <c r="M33" s="5" t="s">
        <v>1227</v>
      </c>
      <c r="N33" s="5" t="s">
        <v>1887</v>
      </c>
      <c r="O33" s="5" t="s">
        <v>1852</v>
      </c>
      <c r="P33" s="176">
        <v>45294</v>
      </c>
      <c r="Q33" s="5" t="s">
        <v>1901</v>
      </c>
      <c r="R33" s="5" t="s">
        <v>1851</v>
      </c>
    </row>
    <row r="34" spans="2:18" x14ac:dyDescent="0.25">
      <c r="B34" s="5" t="s">
        <v>1891</v>
      </c>
      <c r="C34" s="5" t="s">
        <v>1891</v>
      </c>
      <c r="D34" s="5" t="s">
        <v>1885</v>
      </c>
      <c r="E34" s="5" t="s">
        <v>1892</v>
      </c>
      <c r="F34" s="177">
        <v>1.75</v>
      </c>
      <c r="G34" s="177">
        <v>0</v>
      </c>
      <c r="H34" s="177">
        <v>0</v>
      </c>
      <c r="I34" s="177">
        <v>1.75</v>
      </c>
      <c r="J34" s="177">
        <v>0</v>
      </c>
      <c r="M34" s="5" t="s">
        <v>1227</v>
      </c>
      <c r="N34" s="5" t="s">
        <v>1887</v>
      </c>
      <c r="O34" s="5" t="s">
        <v>1852</v>
      </c>
      <c r="P34" s="176">
        <v>45294</v>
      </c>
      <c r="Q34" s="5" t="s">
        <v>1901</v>
      </c>
      <c r="R34" s="5" t="s">
        <v>1851</v>
      </c>
    </row>
    <row r="35" spans="2:18" x14ac:dyDescent="0.25">
      <c r="B35" s="5" t="s">
        <v>1884</v>
      </c>
      <c r="C35" s="5" t="s">
        <v>1884</v>
      </c>
      <c r="D35" s="5" t="s">
        <v>1885</v>
      </c>
      <c r="E35" s="5" t="s">
        <v>1886</v>
      </c>
      <c r="F35" s="177">
        <v>0.94</v>
      </c>
      <c r="G35" s="177">
        <v>0</v>
      </c>
      <c r="H35" s="177">
        <v>0</v>
      </c>
      <c r="I35" s="177">
        <v>0.94</v>
      </c>
      <c r="J35" s="177">
        <v>0</v>
      </c>
      <c r="M35" s="5" t="s">
        <v>1227</v>
      </c>
      <c r="N35" s="5" t="s">
        <v>1887</v>
      </c>
      <c r="O35" s="5" t="s">
        <v>1852</v>
      </c>
      <c r="P35" s="176">
        <v>45294</v>
      </c>
      <c r="Q35" s="5" t="s">
        <v>1901</v>
      </c>
      <c r="R35" s="5" t="s">
        <v>1851</v>
      </c>
    </row>
    <row r="36" spans="2:18" x14ac:dyDescent="0.25">
      <c r="B36" s="5" t="s">
        <v>1889</v>
      </c>
      <c r="C36" s="5" t="s">
        <v>1889</v>
      </c>
      <c r="D36" s="5" t="s">
        <v>1885</v>
      </c>
      <c r="E36" s="5" t="s">
        <v>1890</v>
      </c>
      <c r="F36" s="177">
        <v>0.75</v>
      </c>
      <c r="G36" s="177">
        <v>0</v>
      </c>
      <c r="H36" s="177">
        <v>0</v>
      </c>
      <c r="I36" s="177">
        <v>0.75</v>
      </c>
      <c r="J36" s="177">
        <v>0</v>
      </c>
      <c r="M36" s="5" t="s">
        <v>1227</v>
      </c>
      <c r="N36" s="5" t="s">
        <v>1887</v>
      </c>
      <c r="O36" s="5" t="s">
        <v>1852</v>
      </c>
      <c r="P36" s="176">
        <v>45294</v>
      </c>
      <c r="Q36" s="5" t="s">
        <v>1901</v>
      </c>
      <c r="R36" s="5" t="s">
        <v>1851</v>
      </c>
    </row>
    <row r="37" spans="2:18" x14ac:dyDescent="0.25">
      <c r="B37" s="5" t="s">
        <v>1891</v>
      </c>
      <c r="C37" s="5" t="s">
        <v>1891</v>
      </c>
      <c r="D37" s="5" t="s">
        <v>1885</v>
      </c>
      <c r="E37" s="5" t="s">
        <v>1892</v>
      </c>
      <c r="F37" s="177">
        <v>1.75</v>
      </c>
      <c r="G37" s="177">
        <v>0</v>
      </c>
      <c r="H37" s="177">
        <v>0</v>
      </c>
      <c r="I37" s="177">
        <v>1.75</v>
      </c>
      <c r="J37" s="177">
        <v>0</v>
      </c>
      <c r="M37" s="5" t="s">
        <v>1227</v>
      </c>
      <c r="N37" s="5" t="s">
        <v>1887</v>
      </c>
      <c r="O37" s="5" t="s">
        <v>1852</v>
      </c>
      <c r="P37" s="176">
        <v>45294</v>
      </c>
      <c r="Q37" s="5" t="s">
        <v>1901</v>
      </c>
      <c r="R37" s="5" t="s">
        <v>1851</v>
      </c>
    </row>
    <row r="38" spans="2:18" x14ac:dyDescent="0.25">
      <c r="B38" s="5" t="s">
        <v>1884</v>
      </c>
      <c r="C38" s="5" t="s">
        <v>1884</v>
      </c>
      <c r="D38" s="5" t="s">
        <v>1885</v>
      </c>
      <c r="E38" s="5" t="s">
        <v>1886</v>
      </c>
      <c r="F38" s="177">
        <v>0.94</v>
      </c>
      <c r="G38" s="177">
        <v>0</v>
      </c>
      <c r="H38" s="177">
        <v>0</v>
      </c>
      <c r="I38" s="177">
        <v>0.94</v>
      </c>
      <c r="J38" s="177">
        <v>0</v>
      </c>
      <c r="M38" s="5" t="s">
        <v>1227</v>
      </c>
      <c r="N38" s="5" t="s">
        <v>1887</v>
      </c>
      <c r="O38" s="5" t="s">
        <v>1852</v>
      </c>
      <c r="P38" s="176">
        <v>45294</v>
      </c>
      <c r="Q38" s="5" t="s">
        <v>1901</v>
      </c>
      <c r="R38" s="5" t="s">
        <v>1851</v>
      </c>
    </row>
    <row r="39" spans="2:18" x14ac:dyDescent="0.25">
      <c r="B39" s="5" t="s">
        <v>1889</v>
      </c>
      <c r="C39" s="5" t="s">
        <v>1889</v>
      </c>
      <c r="D39" s="5" t="s">
        <v>1885</v>
      </c>
      <c r="E39" s="5" t="s">
        <v>1890</v>
      </c>
      <c r="F39" s="177">
        <v>0.75</v>
      </c>
      <c r="G39" s="177">
        <v>0</v>
      </c>
      <c r="H39" s="177">
        <v>0</v>
      </c>
      <c r="I39" s="177">
        <v>0.75</v>
      </c>
      <c r="J39" s="177">
        <v>0</v>
      </c>
      <c r="M39" s="5" t="s">
        <v>1227</v>
      </c>
      <c r="N39" s="5" t="s">
        <v>1887</v>
      </c>
      <c r="O39" s="5" t="s">
        <v>1852</v>
      </c>
      <c r="P39" s="176">
        <v>45294</v>
      </c>
      <c r="Q39" s="5" t="s">
        <v>1901</v>
      </c>
      <c r="R39" s="5" t="s">
        <v>1851</v>
      </c>
    </row>
    <row r="40" spans="2:18" x14ac:dyDescent="0.25">
      <c r="B40" s="5" t="s">
        <v>1891</v>
      </c>
      <c r="C40" s="5" t="s">
        <v>1891</v>
      </c>
      <c r="D40" s="5" t="s">
        <v>1885</v>
      </c>
      <c r="E40" s="5" t="s">
        <v>1892</v>
      </c>
      <c r="F40" s="177">
        <v>1.75</v>
      </c>
      <c r="G40" s="177">
        <v>0</v>
      </c>
      <c r="H40" s="177">
        <v>0</v>
      </c>
      <c r="I40" s="177">
        <v>1.75</v>
      </c>
      <c r="J40" s="177">
        <v>0</v>
      </c>
      <c r="M40" s="5" t="s">
        <v>1227</v>
      </c>
      <c r="N40" s="5" t="s">
        <v>1887</v>
      </c>
      <c r="O40" s="5" t="s">
        <v>1852</v>
      </c>
      <c r="P40" s="176">
        <v>45294</v>
      </c>
      <c r="Q40" s="5" t="s">
        <v>1901</v>
      </c>
      <c r="R40" s="5" t="s">
        <v>1851</v>
      </c>
    </row>
    <row r="41" spans="2:18" x14ac:dyDescent="0.25">
      <c r="B41" s="5" t="s">
        <v>1884</v>
      </c>
      <c r="C41" s="5" t="s">
        <v>1884</v>
      </c>
      <c r="D41" s="5" t="s">
        <v>1885</v>
      </c>
      <c r="E41" s="5" t="s">
        <v>1886</v>
      </c>
      <c r="F41" s="177">
        <v>0.94</v>
      </c>
      <c r="G41" s="177">
        <v>0</v>
      </c>
      <c r="H41" s="177">
        <v>0</v>
      </c>
      <c r="I41" s="177">
        <v>0.94</v>
      </c>
      <c r="J41" s="177">
        <v>0</v>
      </c>
      <c r="M41" s="5" t="s">
        <v>1227</v>
      </c>
      <c r="N41" s="5" t="s">
        <v>1887</v>
      </c>
      <c r="O41" s="5" t="s">
        <v>1852</v>
      </c>
      <c r="P41" s="176">
        <v>45294</v>
      </c>
      <c r="Q41" s="5" t="s">
        <v>1901</v>
      </c>
      <c r="R41" s="5" t="s">
        <v>1851</v>
      </c>
    </row>
    <row r="42" spans="2:18" x14ac:dyDescent="0.25">
      <c r="B42" s="5" t="s">
        <v>1889</v>
      </c>
      <c r="C42" s="5" t="s">
        <v>1889</v>
      </c>
      <c r="D42" s="5" t="s">
        <v>1885</v>
      </c>
      <c r="E42" s="5" t="s">
        <v>1890</v>
      </c>
      <c r="F42" s="177">
        <v>0.75</v>
      </c>
      <c r="G42" s="177">
        <v>0</v>
      </c>
      <c r="H42" s="177">
        <v>0</v>
      </c>
      <c r="I42" s="177">
        <v>0.75</v>
      </c>
      <c r="J42" s="177">
        <v>0</v>
      </c>
      <c r="M42" s="5" t="s">
        <v>1227</v>
      </c>
      <c r="N42" s="5" t="s">
        <v>1887</v>
      </c>
      <c r="O42" s="5" t="s">
        <v>1852</v>
      </c>
      <c r="P42" s="176">
        <v>45294</v>
      </c>
      <c r="Q42" s="5" t="s">
        <v>1901</v>
      </c>
      <c r="R42" s="5" t="s">
        <v>1851</v>
      </c>
    </row>
    <row r="43" spans="2:18" x14ac:dyDescent="0.25">
      <c r="B43" s="5" t="s">
        <v>1891</v>
      </c>
      <c r="C43" s="5" t="s">
        <v>1891</v>
      </c>
      <c r="D43" s="5" t="s">
        <v>1885</v>
      </c>
      <c r="E43" s="5" t="s">
        <v>1892</v>
      </c>
      <c r="F43" s="177">
        <v>1.75</v>
      </c>
      <c r="G43" s="177">
        <v>0</v>
      </c>
      <c r="H43" s="177">
        <v>0</v>
      </c>
      <c r="I43" s="177">
        <v>1.75</v>
      </c>
      <c r="J43" s="177">
        <v>0</v>
      </c>
      <c r="M43" s="5" t="s">
        <v>1227</v>
      </c>
      <c r="N43" s="5" t="s">
        <v>1887</v>
      </c>
      <c r="O43" s="5" t="s">
        <v>1852</v>
      </c>
      <c r="P43" s="176">
        <v>45294</v>
      </c>
      <c r="Q43" s="5" t="s">
        <v>1901</v>
      </c>
      <c r="R43" s="5" t="s">
        <v>1851</v>
      </c>
    </row>
  </sheetData>
  <autoFilter ref="A1:R1" xr:uid="{00000000-0001-0000-1C00-000000000000}"/>
  <conditionalFormatting sqref="A2:R43">
    <cfRule type="expression" dxfId="5" priority="1">
      <formula>COUNTA(INDIRECT("A"&amp;ROW()&amp;":R"&amp;ROW()))</formula>
    </cfRule>
  </conditionalFormatting>
  <pageMargins left="0.7" right="0.7" top="0.75" bottom="0.75" header="0.3" footer="0.3"/>
  <pageSetup paperSize="9" scale="23"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2A246-1835-4B76-B93B-EA6C78AE9365}">
  <sheetPr published="0" codeName="Hoja38">
    <tabColor theme="8" tint="-0.499984740745262"/>
  </sheetPr>
  <dimension ref="A1:T72"/>
  <sheetViews>
    <sheetView workbookViewId="0">
      <selection activeCell="E4" sqref="E4"/>
    </sheetView>
  </sheetViews>
  <sheetFormatPr baseColWidth="10" defaultRowHeight="13.5" x14ac:dyDescent="0.25"/>
  <cols>
    <col min="1" max="1" width="4" style="454" bestFit="1" customWidth="1"/>
    <col min="2" max="2" width="46.85546875" style="454" customWidth="1"/>
    <col min="3" max="3" width="21.28515625" style="774" bestFit="1" customWidth="1"/>
    <col min="4" max="4" width="8.5703125" style="774" bestFit="1" customWidth="1"/>
    <col min="5" max="7" width="11.42578125" style="774"/>
    <col min="8" max="8" width="11.42578125" style="775"/>
    <col min="9" max="9" width="51" style="774" bestFit="1" customWidth="1"/>
    <col min="10" max="14" width="11.42578125" style="454"/>
    <col min="15" max="15" width="11.42578125" style="777"/>
    <col min="16" max="17" width="11.42578125" style="454"/>
    <col min="18" max="19" width="11.42578125" style="777"/>
    <col min="20" max="20" width="29.28515625" style="454" customWidth="1"/>
    <col min="21" max="16384" width="11.42578125" style="454"/>
  </cols>
  <sheetData>
    <row r="1" spans="1:20" ht="57" customHeight="1" x14ac:dyDescent="0.25">
      <c r="A1" s="767" t="s">
        <v>1153</v>
      </c>
      <c r="B1" s="768" t="s">
        <v>1154</v>
      </c>
      <c r="C1" s="769" t="s">
        <v>3</v>
      </c>
      <c r="D1" s="768" t="s">
        <v>1157</v>
      </c>
      <c r="E1" s="768" t="s">
        <v>1160</v>
      </c>
      <c r="F1" s="768" t="s">
        <v>1161</v>
      </c>
      <c r="G1" s="768" t="s">
        <v>1162</v>
      </c>
      <c r="H1" s="770" t="s">
        <v>1163</v>
      </c>
      <c r="I1" s="768" t="s">
        <v>1165</v>
      </c>
      <c r="J1" s="771" t="s">
        <v>1166</v>
      </c>
      <c r="K1" s="771" t="s">
        <v>1167</v>
      </c>
      <c r="L1" s="156" t="s">
        <v>1168</v>
      </c>
      <c r="M1" s="156" t="s">
        <v>1169</v>
      </c>
      <c r="N1" s="771" t="s">
        <v>1170</v>
      </c>
      <c r="O1" s="156" t="s">
        <v>1171</v>
      </c>
      <c r="P1" s="156" t="s">
        <v>1172</v>
      </c>
      <c r="Q1" s="771" t="s">
        <v>1173</v>
      </c>
      <c r="R1" s="772" t="s">
        <v>1189</v>
      </c>
      <c r="S1" s="772" t="s">
        <v>1902</v>
      </c>
      <c r="T1" s="773" t="s">
        <v>1903</v>
      </c>
    </row>
    <row r="2" spans="1:20" x14ac:dyDescent="0.25">
      <c r="J2" s="776"/>
      <c r="K2" s="776"/>
      <c r="L2" s="776"/>
      <c r="M2" s="776"/>
      <c r="N2" s="776"/>
      <c r="P2" s="776"/>
      <c r="Q2" s="776"/>
      <c r="R2" s="777">
        <v>0</v>
      </c>
      <c r="S2" s="777">
        <v>0</v>
      </c>
    </row>
    <row r="3" spans="1:20" x14ac:dyDescent="0.25">
      <c r="J3" s="776"/>
      <c r="K3" s="776"/>
      <c r="L3" s="776"/>
      <c r="M3" s="776"/>
      <c r="N3" s="776"/>
      <c r="P3" s="776"/>
      <c r="Q3" s="776"/>
      <c r="R3" s="777">
        <f t="shared" ref="R3:R66" si="0">J3+K3+L3+M3+N3+O3+P3+Q3</f>
        <v>0</v>
      </c>
      <c r="S3" s="777">
        <f t="shared" ref="S3:S66" si="1">SUM(J3:N3)</f>
        <v>0</v>
      </c>
    </row>
    <row r="4" spans="1:20" x14ac:dyDescent="0.25">
      <c r="J4" s="776"/>
      <c r="K4" s="776"/>
      <c r="L4" s="776"/>
      <c r="M4" s="776"/>
      <c r="N4" s="776"/>
      <c r="P4" s="776"/>
      <c r="Q4" s="776"/>
      <c r="R4" s="777">
        <f t="shared" si="0"/>
        <v>0</v>
      </c>
      <c r="S4" s="777">
        <f t="shared" si="1"/>
        <v>0</v>
      </c>
    </row>
    <row r="5" spans="1:20" x14ac:dyDescent="0.25">
      <c r="J5" s="776"/>
      <c r="K5" s="776"/>
      <c r="L5" s="776"/>
      <c r="M5" s="776"/>
      <c r="N5" s="776"/>
      <c r="P5" s="776"/>
      <c r="Q5" s="776"/>
      <c r="R5" s="777">
        <f t="shared" si="0"/>
        <v>0</v>
      </c>
      <c r="S5" s="777">
        <f t="shared" si="1"/>
        <v>0</v>
      </c>
    </row>
    <row r="6" spans="1:20" x14ac:dyDescent="0.25">
      <c r="J6" s="776"/>
      <c r="K6" s="776"/>
      <c r="L6" s="776"/>
      <c r="M6" s="776"/>
      <c r="N6" s="776"/>
      <c r="P6" s="776"/>
      <c r="Q6" s="776"/>
      <c r="R6" s="777">
        <f t="shared" si="0"/>
        <v>0</v>
      </c>
      <c r="S6" s="777">
        <f t="shared" si="1"/>
        <v>0</v>
      </c>
    </row>
    <row r="7" spans="1:20" x14ac:dyDescent="0.25">
      <c r="J7" s="776"/>
      <c r="K7" s="776"/>
      <c r="L7" s="776"/>
      <c r="M7" s="776"/>
      <c r="N7" s="776"/>
      <c r="P7" s="776"/>
      <c r="Q7" s="776"/>
      <c r="R7" s="777">
        <f t="shared" si="0"/>
        <v>0</v>
      </c>
      <c r="S7" s="777">
        <f t="shared" si="1"/>
        <v>0</v>
      </c>
    </row>
    <row r="8" spans="1:20" x14ac:dyDescent="0.25">
      <c r="J8" s="776"/>
      <c r="K8" s="776"/>
      <c r="L8" s="776"/>
      <c r="M8" s="776"/>
      <c r="N8" s="776"/>
      <c r="P8" s="776"/>
      <c r="Q8" s="776"/>
      <c r="R8" s="777">
        <f t="shared" si="0"/>
        <v>0</v>
      </c>
      <c r="S8" s="777">
        <f t="shared" si="1"/>
        <v>0</v>
      </c>
    </row>
    <row r="9" spans="1:20" x14ac:dyDescent="0.25">
      <c r="J9" s="776"/>
      <c r="K9" s="776"/>
      <c r="L9" s="776"/>
      <c r="M9" s="776"/>
      <c r="N9" s="776"/>
      <c r="P9" s="776"/>
      <c r="Q9" s="776"/>
      <c r="R9" s="777">
        <f t="shared" si="0"/>
        <v>0</v>
      </c>
      <c r="S9" s="777">
        <f t="shared" si="1"/>
        <v>0</v>
      </c>
    </row>
    <row r="10" spans="1:20" x14ac:dyDescent="0.25">
      <c r="J10" s="776"/>
      <c r="K10" s="776"/>
      <c r="L10" s="776"/>
      <c r="M10" s="776"/>
      <c r="N10" s="776"/>
      <c r="P10" s="776"/>
      <c r="Q10" s="776"/>
      <c r="R10" s="777">
        <f t="shared" si="0"/>
        <v>0</v>
      </c>
      <c r="S10" s="777">
        <f t="shared" si="1"/>
        <v>0</v>
      </c>
    </row>
    <row r="11" spans="1:20" x14ac:dyDescent="0.25">
      <c r="J11" s="776"/>
      <c r="K11" s="776"/>
      <c r="L11" s="776"/>
      <c r="M11" s="776"/>
      <c r="N11" s="776"/>
      <c r="P11" s="776"/>
      <c r="Q11" s="776"/>
      <c r="R11" s="777">
        <f t="shared" si="0"/>
        <v>0</v>
      </c>
      <c r="S11" s="777">
        <f t="shared" si="1"/>
        <v>0</v>
      </c>
    </row>
    <row r="12" spans="1:20" x14ac:dyDescent="0.25">
      <c r="J12" s="776"/>
      <c r="K12" s="776"/>
      <c r="L12" s="776"/>
      <c r="M12" s="776"/>
      <c r="N12" s="776"/>
      <c r="P12" s="776"/>
      <c r="Q12" s="776"/>
      <c r="R12" s="777">
        <f t="shared" si="0"/>
        <v>0</v>
      </c>
      <c r="S12" s="777">
        <f t="shared" si="1"/>
        <v>0</v>
      </c>
    </row>
    <row r="13" spans="1:20" x14ac:dyDescent="0.25">
      <c r="J13" s="776"/>
      <c r="K13" s="776"/>
      <c r="L13" s="776"/>
      <c r="M13" s="776"/>
      <c r="N13" s="776"/>
      <c r="P13" s="776"/>
      <c r="Q13" s="776"/>
      <c r="R13" s="777">
        <f t="shared" si="0"/>
        <v>0</v>
      </c>
      <c r="S13" s="777">
        <f t="shared" si="1"/>
        <v>0</v>
      </c>
    </row>
    <row r="14" spans="1:20" x14ac:dyDescent="0.25">
      <c r="R14" s="777">
        <f t="shared" si="0"/>
        <v>0</v>
      </c>
      <c r="S14" s="777">
        <f t="shared" si="1"/>
        <v>0</v>
      </c>
    </row>
    <row r="15" spans="1:20" x14ac:dyDescent="0.25">
      <c r="R15" s="777">
        <f t="shared" si="0"/>
        <v>0</v>
      </c>
      <c r="S15" s="777">
        <f t="shared" si="1"/>
        <v>0</v>
      </c>
    </row>
    <row r="16" spans="1:20" x14ac:dyDescent="0.25">
      <c r="R16" s="777">
        <f t="shared" si="0"/>
        <v>0</v>
      </c>
      <c r="S16" s="777">
        <f t="shared" si="1"/>
        <v>0</v>
      </c>
    </row>
    <row r="17" spans="18:19" x14ac:dyDescent="0.25">
      <c r="R17" s="777">
        <f t="shared" si="0"/>
        <v>0</v>
      </c>
      <c r="S17" s="777">
        <f t="shared" si="1"/>
        <v>0</v>
      </c>
    </row>
    <row r="18" spans="18:19" x14ac:dyDescent="0.25">
      <c r="R18" s="777">
        <f t="shared" si="0"/>
        <v>0</v>
      </c>
      <c r="S18" s="777">
        <f t="shared" si="1"/>
        <v>0</v>
      </c>
    </row>
    <row r="19" spans="18:19" x14ac:dyDescent="0.25">
      <c r="R19" s="777">
        <f t="shared" si="0"/>
        <v>0</v>
      </c>
      <c r="S19" s="777">
        <f t="shared" si="1"/>
        <v>0</v>
      </c>
    </row>
    <row r="20" spans="18:19" x14ac:dyDescent="0.25">
      <c r="R20" s="777">
        <f t="shared" si="0"/>
        <v>0</v>
      </c>
      <c r="S20" s="777">
        <f t="shared" si="1"/>
        <v>0</v>
      </c>
    </row>
    <row r="21" spans="18:19" x14ac:dyDescent="0.25">
      <c r="R21" s="777">
        <f t="shared" si="0"/>
        <v>0</v>
      </c>
      <c r="S21" s="777">
        <f t="shared" si="1"/>
        <v>0</v>
      </c>
    </row>
    <row r="22" spans="18:19" x14ac:dyDescent="0.25">
      <c r="R22" s="777">
        <f t="shared" si="0"/>
        <v>0</v>
      </c>
      <c r="S22" s="777">
        <f t="shared" si="1"/>
        <v>0</v>
      </c>
    </row>
    <row r="23" spans="18:19" x14ac:dyDescent="0.25">
      <c r="R23" s="777">
        <f t="shared" si="0"/>
        <v>0</v>
      </c>
      <c r="S23" s="777">
        <f t="shared" si="1"/>
        <v>0</v>
      </c>
    </row>
    <row r="24" spans="18:19" x14ac:dyDescent="0.25">
      <c r="R24" s="777">
        <f t="shared" si="0"/>
        <v>0</v>
      </c>
      <c r="S24" s="777">
        <f t="shared" si="1"/>
        <v>0</v>
      </c>
    </row>
    <row r="25" spans="18:19" x14ac:dyDescent="0.25">
      <c r="R25" s="777">
        <f t="shared" si="0"/>
        <v>0</v>
      </c>
      <c r="S25" s="777">
        <f t="shared" si="1"/>
        <v>0</v>
      </c>
    </row>
    <row r="26" spans="18:19" x14ac:dyDescent="0.25">
      <c r="R26" s="777">
        <f t="shared" si="0"/>
        <v>0</v>
      </c>
      <c r="S26" s="777">
        <f t="shared" si="1"/>
        <v>0</v>
      </c>
    </row>
    <row r="27" spans="18:19" x14ac:dyDescent="0.25">
      <c r="R27" s="777">
        <f t="shared" si="0"/>
        <v>0</v>
      </c>
      <c r="S27" s="777">
        <f t="shared" si="1"/>
        <v>0</v>
      </c>
    </row>
    <row r="28" spans="18:19" x14ac:dyDescent="0.25">
      <c r="R28" s="777">
        <f t="shared" si="0"/>
        <v>0</v>
      </c>
      <c r="S28" s="777">
        <f t="shared" si="1"/>
        <v>0</v>
      </c>
    </row>
    <row r="29" spans="18:19" x14ac:dyDescent="0.25">
      <c r="R29" s="777">
        <f t="shared" si="0"/>
        <v>0</v>
      </c>
      <c r="S29" s="777">
        <f t="shared" si="1"/>
        <v>0</v>
      </c>
    </row>
    <row r="30" spans="18:19" x14ac:dyDescent="0.25">
      <c r="R30" s="777">
        <f t="shared" si="0"/>
        <v>0</v>
      </c>
      <c r="S30" s="777">
        <f t="shared" si="1"/>
        <v>0</v>
      </c>
    </row>
    <row r="31" spans="18:19" x14ac:dyDescent="0.25">
      <c r="R31" s="777">
        <f t="shared" si="0"/>
        <v>0</v>
      </c>
      <c r="S31" s="777">
        <f t="shared" si="1"/>
        <v>0</v>
      </c>
    </row>
    <row r="32" spans="18:19" x14ac:dyDescent="0.25">
      <c r="R32" s="777">
        <f t="shared" si="0"/>
        <v>0</v>
      </c>
      <c r="S32" s="777">
        <f t="shared" si="1"/>
        <v>0</v>
      </c>
    </row>
    <row r="33" spans="18:19" x14ac:dyDescent="0.25">
      <c r="R33" s="777">
        <f t="shared" si="0"/>
        <v>0</v>
      </c>
      <c r="S33" s="777">
        <f t="shared" si="1"/>
        <v>0</v>
      </c>
    </row>
    <row r="34" spans="18:19" x14ac:dyDescent="0.25">
      <c r="R34" s="777">
        <f t="shared" si="0"/>
        <v>0</v>
      </c>
      <c r="S34" s="777">
        <f t="shared" si="1"/>
        <v>0</v>
      </c>
    </row>
    <row r="35" spans="18:19" x14ac:dyDescent="0.25">
      <c r="R35" s="777">
        <f t="shared" si="0"/>
        <v>0</v>
      </c>
      <c r="S35" s="777">
        <f t="shared" si="1"/>
        <v>0</v>
      </c>
    </row>
    <row r="36" spans="18:19" x14ac:dyDescent="0.25">
      <c r="R36" s="777">
        <f t="shared" si="0"/>
        <v>0</v>
      </c>
      <c r="S36" s="777">
        <f t="shared" si="1"/>
        <v>0</v>
      </c>
    </row>
    <row r="37" spans="18:19" x14ac:dyDescent="0.25">
      <c r="R37" s="777">
        <f t="shared" si="0"/>
        <v>0</v>
      </c>
      <c r="S37" s="777">
        <f t="shared" si="1"/>
        <v>0</v>
      </c>
    </row>
    <row r="38" spans="18:19" x14ac:dyDescent="0.25">
      <c r="R38" s="777">
        <f t="shared" si="0"/>
        <v>0</v>
      </c>
      <c r="S38" s="777">
        <f t="shared" si="1"/>
        <v>0</v>
      </c>
    </row>
    <row r="39" spans="18:19" x14ac:dyDescent="0.25">
      <c r="R39" s="777">
        <f t="shared" si="0"/>
        <v>0</v>
      </c>
      <c r="S39" s="777">
        <f t="shared" si="1"/>
        <v>0</v>
      </c>
    </row>
    <row r="40" spans="18:19" x14ac:dyDescent="0.25">
      <c r="R40" s="777">
        <f t="shared" si="0"/>
        <v>0</v>
      </c>
      <c r="S40" s="777">
        <f t="shared" si="1"/>
        <v>0</v>
      </c>
    </row>
    <row r="41" spans="18:19" x14ac:dyDescent="0.25">
      <c r="R41" s="777">
        <f t="shared" si="0"/>
        <v>0</v>
      </c>
      <c r="S41" s="777">
        <f t="shared" si="1"/>
        <v>0</v>
      </c>
    </row>
    <row r="42" spans="18:19" x14ac:dyDescent="0.25">
      <c r="R42" s="777">
        <f t="shared" si="0"/>
        <v>0</v>
      </c>
      <c r="S42" s="777">
        <f t="shared" si="1"/>
        <v>0</v>
      </c>
    </row>
    <row r="43" spans="18:19" x14ac:dyDescent="0.25">
      <c r="R43" s="777">
        <f t="shared" si="0"/>
        <v>0</v>
      </c>
      <c r="S43" s="777">
        <f t="shared" si="1"/>
        <v>0</v>
      </c>
    </row>
    <row r="44" spans="18:19" x14ac:dyDescent="0.25">
      <c r="R44" s="777">
        <f t="shared" si="0"/>
        <v>0</v>
      </c>
      <c r="S44" s="777">
        <f t="shared" si="1"/>
        <v>0</v>
      </c>
    </row>
    <row r="45" spans="18:19" x14ac:dyDescent="0.25">
      <c r="R45" s="777">
        <f t="shared" si="0"/>
        <v>0</v>
      </c>
      <c r="S45" s="777">
        <f t="shared" si="1"/>
        <v>0</v>
      </c>
    </row>
    <row r="46" spans="18:19" x14ac:dyDescent="0.25">
      <c r="R46" s="777">
        <f t="shared" si="0"/>
        <v>0</v>
      </c>
      <c r="S46" s="777">
        <f t="shared" si="1"/>
        <v>0</v>
      </c>
    </row>
    <row r="47" spans="18:19" x14ac:dyDescent="0.25">
      <c r="R47" s="777">
        <f t="shared" si="0"/>
        <v>0</v>
      </c>
      <c r="S47" s="777">
        <f t="shared" si="1"/>
        <v>0</v>
      </c>
    </row>
    <row r="48" spans="18:19" x14ac:dyDescent="0.25">
      <c r="R48" s="777">
        <f t="shared" si="0"/>
        <v>0</v>
      </c>
      <c r="S48" s="777">
        <f t="shared" si="1"/>
        <v>0</v>
      </c>
    </row>
    <row r="49" spans="18:19" x14ac:dyDescent="0.25">
      <c r="R49" s="777">
        <f t="shared" si="0"/>
        <v>0</v>
      </c>
      <c r="S49" s="777">
        <f t="shared" si="1"/>
        <v>0</v>
      </c>
    </row>
    <row r="50" spans="18:19" x14ac:dyDescent="0.25">
      <c r="R50" s="777">
        <f t="shared" si="0"/>
        <v>0</v>
      </c>
      <c r="S50" s="777">
        <f t="shared" si="1"/>
        <v>0</v>
      </c>
    </row>
    <row r="51" spans="18:19" x14ac:dyDescent="0.25">
      <c r="R51" s="777">
        <f t="shared" si="0"/>
        <v>0</v>
      </c>
      <c r="S51" s="777">
        <f t="shared" si="1"/>
        <v>0</v>
      </c>
    </row>
    <row r="52" spans="18:19" x14ac:dyDescent="0.25">
      <c r="R52" s="777">
        <f t="shared" si="0"/>
        <v>0</v>
      </c>
      <c r="S52" s="777">
        <f t="shared" si="1"/>
        <v>0</v>
      </c>
    </row>
    <row r="53" spans="18:19" x14ac:dyDescent="0.25">
      <c r="R53" s="777">
        <f t="shared" si="0"/>
        <v>0</v>
      </c>
      <c r="S53" s="777">
        <f t="shared" si="1"/>
        <v>0</v>
      </c>
    </row>
    <row r="54" spans="18:19" x14ac:dyDescent="0.25">
      <c r="R54" s="777">
        <f t="shared" si="0"/>
        <v>0</v>
      </c>
      <c r="S54" s="777">
        <f t="shared" si="1"/>
        <v>0</v>
      </c>
    </row>
    <row r="55" spans="18:19" x14ac:dyDescent="0.25">
      <c r="R55" s="777">
        <f t="shared" si="0"/>
        <v>0</v>
      </c>
      <c r="S55" s="777">
        <f t="shared" si="1"/>
        <v>0</v>
      </c>
    </row>
    <row r="56" spans="18:19" x14ac:dyDescent="0.25">
      <c r="R56" s="777">
        <f t="shared" si="0"/>
        <v>0</v>
      </c>
      <c r="S56" s="777">
        <f t="shared" si="1"/>
        <v>0</v>
      </c>
    </row>
    <row r="57" spans="18:19" x14ac:dyDescent="0.25">
      <c r="R57" s="777">
        <f t="shared" si="0"/>
        <v>0</v>
      </c>
      <c r="S57" s="777">
        <f t="shared" si="1"/>
        <v>0</v>
      </c>
    </row>
    <row r="58" spans="18:19" x14ac:dyDescent="0.25">
      <c r="R58" s="777">
        <f t="shared" si="0"/>
        <v>0</v>
      </c>
      <c r="S58" s="777">
        <f t="shared" si="1"/>
        <v>0</v>
      </c>
    </row>
    <row r="59" spans="18:19" x14ac:dyDescent="0.25">
      <c r="R59" s="777">
        <f t="shared" si="0"/>
        <v>0</v>
      </c>
      <c r="S59" s="777">
        <f t="shared" si="1"/>
        <v>0</v>
      </c>
    </row>
    <row r="60" spans="18:19" x14ac:dyDescent="0.25">
      <c r="R60" s="777">
        <f t="shared" si="0"/>
        <v>0</v>
      </c>
      <c r="S60" s="777">
        <f t="shared" si="1"/>
        <v>0</v>
      </c>
    </row>
    <row r="61" spans="18:19" x14ac:dyDescent="0.25">
      <c r="R61" s="777">
        <f t="shared" si="0"/>
        <v>0</v>
      </c>
      <c r="S61" s="777">
        <f t="shared" si="1"/>
        <v>0</v>
      </c>
    </row>
    <row r="62" spans="18:19" x14ac:dyDescent="0.25">
      <c r="R62" s="777">
        <f t="shared" si="0"/>
        <v>0</v>
      </c>
      <c r="S62" s="777">
        <f t="shared" si="1"/>
        <v>0</v>
      </c>
    </row>
    <row r="63" spans="18:19" x14ac:dyDescent="0.25">
      <c r="R63" s="777">
        <f t="shared" si="0"/>
        <v>0</v>
      </c>
      <c r="S63" s="777">
        <f t="shared" si="1"/>
        <v>0</v>
      </c>
    </row>
    <row r="64" spans="18:19" x14ac:dyDescent="0.25">
      <c r="R64" s="777">
        <f t="shared" si="0"/>
        <v>0</v>
      </c>
      <c r="S64" s="777">
        <f t="shared" si="1"/>
        <v>0</v>
      </c>
    </row>
    <row r="65" spans="18:19" x14ac:dyDescent="0.25">
      <c r="R65" s="777">
        <f t="shared" si="0"/>
        <v>0</v>
      </c>
      <c r="S65" s="777">
        <f t="shared" si="1"/>
        <v>0</v>
      </c>
    </row>
    <row r="66" spans="18:19" x14ac:dyDescent="0.25">
      <c r="R66" s="777">
        <f t="shared" si="0"/>
        <v>0</v>
      </c>
      <c r="S66" s="777">
        <f t="shared" si="1"/>
        <v>0</v>
      </c>
    </row>
    <row r="67" spans="18:19" x14ac:dyDescent="0.25">
      <c r="R67" s="777">
        <f t="shared" ref="R67:R73" si="2">J67+K67+L67+M67+N67+O67+P67+Q67</f>
        <v>0</v>
      </c>
      <c r="S67" s="777">
        <f t="shared" ref="S67:S73" si="3">SUM(J67:N67)</f>
        <v>0</v>
      </c>
    </row>
    <row r="68" spans="18:19" x14ac:dyDescent="0.25">
      <c r="R68" s="777">
        <f t="shared" si="2"/>
        <v>0</v>
      </c>
      <c r="S68" s="777">
        <f t="shared" si="3"/>
        <v>0</v>
      </c>
    </row>
    <row r="69" spans="18:19" x14ac:dyDescent="0.25">
      <c r="R69" s="777">
        <f t="shared" si="2"/>
        <v>0</v>
      </c>
      <c r="S69" s="777">
        <f t="shared" si="3"/>
        <v>0</v>
      </c>
    </row>
    <row r="70" spans="18:19" x14ac:dyDescent="0.25">
      <c r="R70" s="777">
        <f t="shared" si="2"/>
        <v>0</v>
      </c>
      <c r="S70" s="777">
        <f t="shared" si="3"/>
        <v>0</v>
      </c>
    </row>
    <row r="71" spans="18:19" x14ac:dyDescent="0.25">
      <c r="R71" s="777">
        <f t="shared" si="2"/>
        <v>0</v>
      </c>
      <c r="S71" s="777">
        <f t="shared" si="3"/>
        <v>0</v>
      </c>
    </row>
    <row r="72" spans="18:19" x14ac:dyDescent="0.25">
      <c r="R72" s="777">
        <f t="shared" si="2"/>
        <v>0</v>
      </c>
      <c r="S72" s="777">
        <f t="shared" si="3"/>
        <v>0</v>
      </c>
    </row>
  </sheetData>
  <autoFilter ref="A1:T1272" xr:uid="{00000000-0009-0000-0000-000007000000}"/>
  <conditionalFormatting sqref="A2:T13000">
    <cfRule type="expression" dxfId="4" priority="1">
      <formula>COUNTA(INDIRECT("A"&amp;ROW()&amp;":T"&amp;ROW()))</formula>
    </cfRule>
  </conditionalFormatting>
  <dataValidations count="1">
    <dataValidation type="list" errorStyle="warning" allowBlank="1" showInputMessage="1" showErrorMessage="1" sqref="D2:D13" xr:uid="{0F52282A-2175-4245-A5FC-BFF4EC01C782}">
      <formula1>TIPODECOMPROBANTECOMPRAS</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48BCBE5-F95D-4676-B7BD-03476ABC86B1}">
          <x14:formula1>
            <xm:f>TABLAS!$W$2:$W$7</xm:f>
          </x14:formula1>
          <xm:sqref>T1:T1048576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16D8A-FE82-4E07-8282-3C95242E87EC}">
  <sheetPr codeName="Hoja40">
    <tabColor theme="8" tint="-0.499984740745262"/>
    <pageSetUpPr fitToPage="1"/>
  </sheetPr>
  <dimension ref="A1:WWP51"/>
  <sheetViews>
    <sheetView workbookViewId="0"/>
  </sheetViews>
  <sheetFormatPr baseColWidth="10" defaultColWidth="0" defaultRowHeight="12.75" customHeight="1" zeroHeight="1" x14ac:dyDescent="0.2"/>
  <cols>
    <col min="1" max="1" width="0.7109375" style="778" customWidth="1"/>
    <col min="2" max="2" width="4.42578125" style="778" customWidth="1"/>
    <col min="3" max="14" width="4" style="778" customWidth="1"/>
    <col min="15" max="15" width="1.42578125" style="778" customWidth="1"/>
    <col min="16" max="16" width="4.28515625" style="778" customWidth="1"/>
    <col min="17" max="17" width="4.140625" style="778" customWidth="1"/>
    <col min="18" max="18" width="4" style="778" customWidth="1"/>
    <col min="19" max="19" width="5" style="778" customWidth="1"/>
    <col min="20" max="20" width="6.7109375" style="778" customWidth="1"/>
    <col min="21" max="21" width="5.140625" style="778" customWidth="1"/>
    <col min="22" max="23" width="4.42578125" style="778" customWidth="1"/>
    <col min="24" max="25" width="4.140625" style="778" customWidth="1"/>
    <col min="26" max="27" width="4.5703125" style="778" customWidth="1"/>
    <col min="28" max="29" width="4.140625" style="778" customWidth="1"/>
    <col min="30" max="31" width="4" style="778" customWidth="1"/>
    <col min="32" max="32" width="4.140625" style="778" customWidth="1"/>
    <col min="33" max="34" width="4" style="778" customWidth="1"/>
    <col min="35" max="35" width="11.42578125" style="778" customWidth="1"/>
    <col min="36" max="36" width="19.140625" style="778" customWidth="1"/>
    <col min="37" max="43" width="9.5703125" style="778" customWidth="1"/>
    <col min="44" max="45" width="9.5703125" style="778" hidden="1"/>
    <col min="46" max="261" width="5.42578125" style="778" hidden="1"/>
    <col min="262" max="271" width="4" style="778" hidden="1"/>
    <col min="272" max="272" width="4.28515625" style="778" hidden="1"/>
    <col min="273" max="273" width="4.140625" style="778" hidden="1"/>
    <col min="274" max="274" width="4" style="778" hidden="1"/>
    <col min="275" max="275" width="5" style="778" hidden="1"/>
    <col min="276" max="276" width="6.7109375" style="778" hidden="1"/>
    <col min="277" max="277" width="5.140625" style="778" hidden="1"/>
    <col min="278" max="279" width="4.42578125" style="778" hidden="1"/>
    <col min="280" max="281" width="4.140625" style="778" hidden="1"/>
    <col min="282" max="283" width="4.5703125" style="778" hidden="1"/>
    <col min="284" max="285" width="4.140625" style="778" hidden="1"/>
    <col min="286" max="287" width="4" style="778" hidden="1"/>
    <col min="288" max="288" width="4.140625" style="778" hidden="1"/>
    <col min="289" max="290" width="4" style="778" hidden="1"/>
    <col min="291" max="512" width="11.42578125" style="778" hidden="1"/>
    <col min="513" max="513" width="0.7109375" style="778" hidden="1"/>
    <col min="514" max="514" width="4.42578125" style="778" hidden="1"/>
    <col min="515" max="527" width="4" style="778" hidden="1"/>
    <col min="528" max="528" width="4.28515625" style="778" hidden="1"/>
    <col min="529" max="529" width="4.140625" style="778" hidden="1"/>
    <col min="530" max="530" width="4" style="778" hidden="1"/>
    <col min="531" max="531" width="5" style="778" hidden="1"/>
    <col min="532" max="532" width="6.7109375" style="778" hidden="1"/>
    <col min="533" max="533" width="5.140625" style="778" hidden="1"/>
    <col min="534" max="535" width="4.42578125" style="778" hidden="1"/>
    <col min="536" max="537" width="4.140625" style="778" hidden="1"/>
    <col min="538" max="539" width="4.5703125" style="778" hidden="1"/>
    <col min="540" max="541" width="4.140625" style="778" hidden="1"/>
    <col min="542" max="543" width="4" style="778" hidden="1"/>
    <col min="544" max="544" width="4.140625" style="778" hidden="1"/>
    <col min="545" max="546" width="4" style="778" hidden="1"/>
    <col min="547" max="768" width="11.42578125" style="778" hidden="1"/>
    <col min="769" max="769" width="0.7109375" style="778" hidden="1"/>
    <col min="770" max="770" width="4.42578125" style="778" hidden="1"/>
    <col min="771" max="783" width="4" style="778" hidden="1"/>
    <col min="784" max="784" width="4.28515625" style="778" hidden="1"/>
    <col min="785" max="785" width="4.140625" style="778" hidden="1"/>
    <col min="786" max="786" width="4" style="778" hidden="1"/>
    <col min="787" max="787" width="5" style="778" hidden="1"/>
    <col min="788" max="788" width="6.7109375" style="778" hidden="1"/>
    <col min="789" max="789" width="5.140625" style="778" hidden="1"/>
    <col min="790" max="791" width="4.42578125" style="778" hidden="1"/>
    <col min="792" max="793" width="4.140625" style="778" hidden="1"/>
    <col min="794" max="795" width="4.5703125" style="778" hidden="1"/>
    <col min="796" max="797" width="4.140625" style="778" hidden="1"/>
    <col min="798" max="799" width="4" style="778" hidden="1"/>
    <col min="800" max="800" width="4.140625" style="778" hidden="1"/>
    <col min="801" max="802" width="4" style="778" hidden="1"/>
    <col min="803" max="1024" width="11.42578125" style="778" hidden="1"/>
    <col min="1025" max="1025" width="0.7109375" style="778" hidden="1"/>
    <col min="1026" max="1026" width="4.42578125" style="778" hidden="1"/>
    <col min="1027" max="1039" width="4" style="778" hidden="1"/>
    <col min="1040" max="1040" width="4.28515625" style="778" hidden="1"/>
    <col min="1041" max="1041" width="4.140625" style="778" hidden="1"/>
    <col min="1042" max="1042" width="4" style="778" hidden="1"/>
    <col min="1043" max="1043" width="5" style="778" hidden="1"/>
    <col min="1044" max="1044" width="6.7109375" style="778" hidden="1"/>
    <col min="1045" max="1045" width="5.140625" style="778" hidden="1"/>
    <col min="1046" max="1047" width="4.42578125" style="778" hidden="1"/>
    <col min="1048" max="1049" width="4.140625" style="778" hidden="1"/>
    <col min="1050" max="1051" width="4.5703125" style="778" hidden="1"/>
    <col min="1052" max="1053" width="4.140625" style="778" hidden="1"/>
    <col min="1054" max="1055" width="4" style="778" hidden="1"/>
    <col min="1056" max="1056" width="4.140625" style="778" hidden="1"/>
    <col min="1057" max="1058" width="4" style="778" hidden="1"/>
    <col min="1059" max="1280" width="11.42578125" style="778" hidden="1"/>
    <col min="1281" max="1281" width="0.7109375" style="778" hidden="1"/>
    <col min="1282" max="1282" width="4.42578125" style="778" hidden="1"/>
    <col min="1283" max="1295" width="4" style="778" hidden="1"/>
    <col min="1296" max="1296" width="4.28515625" style="778" hidden="1"/>
    <col min="1297" max="1297" width="4.140625" style="778" hidden="1"/>
    <col min="1298" max="1298" width="4" style="778" hidden="1"/>
    <col min="1299" max="1299" width="5" style="778" hidden="1"/>
    <col min="1300" max="1300" width="6.7109375" style="778" hidden="1"/>
    <col min="1301" max="1301" width="5.140625" style="778" hidden="1"/>
    <col min="1302" max="1303" width="4.42578125" style="778" hidden="1"/>
    <col min="1304" max="1305" width="4.140625" style="778" hidden="1"/>
    <col min="1306" max="1307" width="4.5703125" style="778" hidden="1"/>
    <col min="1308" max="1309" width="4.140625" style="778" hidden="1"/>
    <col min="1310" max="1311" width="4" style="778" hidden="1"/>
    <col min="1312" max="1312" width="4.140625" style="778" hidden="1"/>
    <col min="1313" max="1314" width="4" style="778" hidden="1"/>
    <col min="1315" max="1536" width="11.42578125" style="778" hidden="1"/>
    <col min="1537" max="1537" width="0.7109375" style="778" hidden="1"/>
    <col min="1538" max="1538" width="4.42578125" style="778" hidden="1"/>
    <col min="1539" max="1551" width="4" style="778" hidden="1"/>
    <col min="1552" max="1552" width="4.28515625" style="778" hidden="1"/>
    <col min="1553" max="1553" width="4.140625" style="778" hidden="1"/>
    <col min="1554" max="1554" width="4" style="778" hidden="1"/>
    <col min="1555" max="1555" width="5" style="778" hidden="1"/>
    <col min="1556" max="1556" width="6.7109375" style="778" hidden="1"/>
    <col min="1557" max="1557" width="5.140625" style="778" hidden="1"/>
    <col min="1558" max="1559" width="4.42578125" style="778" hidden="1"/>
    <col min="1560" max="1561" width="4.140625" style="778" hidden="1"/>
    <col min="1562" max="1563" width="4.5703125" style="778" hidden="1"/>
    <col min="1564" max="1565" width="4.140625" style="778" hidden="1"/>
    <col min="1566" max="1567" width="4" style="778" hidden="1"/>
    <col min="1568" max="1568" width="4.140625" style="778" hidden="1"/>
    <col min="1569" max="1570" width="4" style="778" hidden="1"/>
    <col min="1571" max="1792" width="11.42578125" style="778" hidden="1"/>
    <col min="1793" max="1793" width="0.7109375" style="778" hidden="1"/>
    <col min="1794" max="1794" width="4.42578125" style="778" hidden="1"/>
    <col min="1795" max="1807" width="4" style="778" hidden="1"/>
    <col min="1808" max="1808" width="4.28515625" style="778" hidden="1"/>
    <col min="1809" max="1809" width="4.140625" style="778" hidden="1"/>
    <col min="1810" max="1810" width="4" style="778" hidden="1"/>
    <col min="1811" max="1811" width="5" style="778" hidden="1"/>
    <col min="1812" max="1812" width="6.7109375" style="778" hidden="1"/>
    <col min="1813" max="1813" width="5.140625" style="778" hidden="1"/>
    <col min="1814" max="1815" width="4.42578125" style="778" hidden="1"/>
    <col min="1816" max="1817" width="4.140625" style="778" hidden="1"/>
    <col min="1818" max="1819" width="4.5703125" style="778" hidden="1"/>
    <col min="1820" max="1821" width="4.140625" style="778" hidden="1"/>
    <col min="1822" max="1823" width="4" style="778" hidden="1"/>
    <col min="1824" max="1824" width="4.140625" style="778" hidden="1"/>
    <col min="1825" max="1826" width="4" style="778" hidden="1"/>
    <col min="1827" max="2048" width="11.42578125" style="778" hidden="1"/>
    <col min="2049" max="2049" width="0.7109375" style="778" hidden="1"/>
    <col min="2050" max="2050" width="4.42578125" style="778" hidden="1"/>
    <col min="2051" max="2063" width="4" style="778" hidden="1"/>
    <col min="2064" max="2064" width="4.28515625" style="778" hidden="1"/>
    <col min="2065" max="2065" width="4.140625" style="778" hidden="1"/>
    <col min="2066" max="2066" width="4" style="778" hidden="1"/>
    <col min="2067" max="2067" width="5" style="778" hidden="1"/>
    <col min="2068" max="2068" width="6.7109375" style="778" hidden="1"/>
    <col min="2069" max="2069" width="5.140625" style="778" hidden="1"/>
    <col min="2070" max="2071" width="4.42578125" style="778" hidden="1"/>
    <col min="2072" max="2073" width="4.140625" style="778" hidden="1"/>
    <col min="2074" max="2075" width="4.5703125" style="778" hidden="1"/>
    <col min="2076" max="2077" width="4.140625" style="778" hidden="1"/>
    <col min="2078" max="2079" width="4" style="778" hidden="1"/>
    <col min="2080" max="2080" width="4.140625" style="778" hidden="1"/>
    <col min="2081" max="2082" width="4" style="778" hidden="1"/>
    <col min="2083" max="2304" width="11.42578125" style="778" hidden="1"/>
    <col min="2305" max="2305" width="0.7109375" style="778" hidden="1"/>
    <col min="2306" max="2306" width="4.42578125" style="778" hidden="1"/>
    <col min="2307" max="2319" width="4" style="778" hidden="1"/>
    <col min="2320" max="2320" width="4.28515625" style="778" hidden="1"/>
    <col min="2321" max="2321" width="4.140625" style="778" hidden="1"/>
    <col min="2322" max="2322" width="4" style="778" hidden="1"/>
    <col min="2323" max="2323" width="5" style="778" hidden="1"/>
    <col min="2324" max="2324" width="6.7109375" style="778" hidden="1"/>
    <col min="2325" max="2325" width="5.140625" style="778" hidden="1"/>
    <col min="2326" max="2327" width="4.42578125" style="778" hidden="1"/>
    <col min="2328" max="2329" width="4.140625" style="778" hidden="1"/>
    <col min="2330" max="2331" width="4.5703125" style="778" hidden="1"/>
    <col min="2332" max="2333" width="4.140625" style="778" hidden="1"/>
    <col min="2334" max="2335" width="4" style="778" hidden="1"/>
    <col min="2336" max="2336" width="4.140625" style="778" hidden="1"/>
    <col min="2337" max="2338" width="4" style="778" hidden="1"/>
    <col min="2339" max="2560" width="11.42578125" style="778" hidden="1"/>
    <col min="2561" max="2561" width="0.7109375" style="778" hidden="1"/>
    <col min="2562" max="2562" width="4.42578125" style="778" hidden="1"/>
    <col min="2563" max="2575" width="4" style="778" hidden="1"/>
    <col min="2576" max="2576" width="4.28515625" style="778" hidden="1"/>
    <col min="2577" max="2577" width="4.140625" style="778" hidden="1"/>
    <col min="2578" max="2578" width="4" style="778" hidden="1"/>
    <col min="2579" max="2579" width="5" style="778" hidden="1"/>
    <col min="2580" max="2580" width="6.7109375" style="778" hidden="1"/>
    <col min="2581" max="2581" width="5.140625" style="778" hidden="1"/>
    <col min="2582" max="2583" width="4.42578125" style="778" hidden="1"/>
    <col min="2584" max="2585" width="4.140625" style="778" hidden="1"/>
    <col min="2586" max="2587" width="4.5703125" style="778" hidden="1"/>
    <col min="2588" max="2589" width="4.140625" style="778" hidden="1"/>
    <col min="2590" max="2591" width="4" style="778" hidden="1"/>
    <col min="2592" max="2592" width="4.140625" style="778" hidden="1"/>
    <col min="2593" max="2594" width="4" style="778" hidden="1"/>
    <col min="2595" max="2816" width="11.42578125" style="778" hidden="1"/>
    <col min="2817" max="2817" width="0.7109375" style="778" hidden="1"/>
    <col min="2818" max="2818" width="4.42578125" style="778" hidden="1"/>
    <col min="2819" max="2831" width="4" style="778" hidden="1"/>
    <col min="2832" max="2832" width="4.28515625" style="778" hidden="1"/>
    <col min="2833" max="2833" width="4.140625" style="778" hidden="1"/>
    <col min="2834" max="2834" width="4" style="778" hidden="1"/>
    <col min="2835" max="2835" width="5" style="778" hidden="1"/>
    <col min="2836" max="2836" width="6.7109375" style="778" hidden="1"/>
    <col min="2837" max="2837" width="5.140625" style="778" hidden="1"/>
    <col min="2838" max="2839" width="4.42578125" style="778" hidden="1"/>
    <col min="2840" max="2841" width="4.140625" style="778" hidden="1"/>
    <col min="2842" max="2843" width="4.5703125" style="778" hidden="1"/>
    <col min="2844" max="2845" width="4.140625" style="778" hidden="1"/>
    <col min="2846" max="2847" width="4" style="778" hidden="1"/>
    <col min="2848" max="2848" width="4.140625" style="778" hidden="1"/>
    <col min="2849" max="2850" width="4" style="778" hidden="1"/>
    <col min="2851" max="3072" width="11.42578125" style="778" hidden="1"/>
    <col min="3073" max="3073" width="0.7109375" style="778" hidden="1"/>
    <col min="3074" max="3074" width="4.42578125" style="778" hidden="1"/>
    <col min="3075" max="3087" width="4" style="778" hidden="1"/>
    <col min="3088" max="3088" width="4.28515625" style="778" hidden="1"/>
    <col min="3089" max="3089" width="4.140625" style="778" hidden="1"/>
    <col min="3090" max="3090" width="4" style="778" hidden="1"/>
    <col min="3091" max="3091" width="5" style="778" hidden="1"/>
    <col min="3092" max="3092" width="6.7109375" style="778" hidden="1"/>
    <col min="3093" max="3093" width="5.140625" style="778" hidden="1"/>
    <col min="3094" max="3095" width="4.42578125" style="778" hidden="1"/>
    <col min="3096" max="3097" width="4.140625" style="778" hidden="1"/>
    <col min="3098" max="3099" width="4.5703125" style="778" hidden="1"/>
    <col min="3100" max="3101" width="4.140625" style="778" hidden="1"/>
    <col min="3102" max="3103" width="4" style="778" hidden="1"/>
    <col min="3104" max="3104" width="4.140625" style="778" hidden="1"/>
    <col min="3105" max="3106" width="4" style="778" hidden="1"/>
    <col min="3107" max="3328" width="11.42578125" style="778" hidden="1"/>
    <col min="3329" max="3329" width="0.7109375" style="778" hidden="1"/>
    <col min="3330" max="3330" width="4.42578125" style="778" hidden="1"/>
    <col min="3331" max="3343" width="4" style="778" hidden="1"/>
    <col min="3344" max="3344" width="4.28515625" style="778" hidden="1"/>
    <col min="3345" max="3345" width="4.140625" style="778" hidden="1"/>
    <col min="3346" max="3346" width="4" style="778" hidden="1"/>
    <col min="3347" max="3347" width="5" style="778" hidden="1"/>
    <col min="3348" max="3348" width="6.7109375" style="778" hidden="1"/>
    <col min="3349" max="3349" width="5.140625" style="778" hidden="1"/>
    <col min="3350" max="3351" width="4.42578125" style="778" hidden="1"/>
    <col min="3352" max="3353" width="4.140625" style="778" hidden="1"/>
    <col min="3354" max="3355" width="4.5703125" style="778" hidden="1"/>
    <col min="3356" max="3357" width="4.140625" style="778" hidden="1"/>
    <col min="3358" max="3359" width="4" style="778" hidden="1"/>
    <col min="3360" max="3360" width="4.140625" style="778" hidden="1"/>
    <col min="3361" max="3362" width="4" style="778" hidden="1"/>
    <col min="3363" max="3584" width="11.42578125" style="778" hidden="1"/>
    <col min="3585" max="3585" width="0.7109375" style="778" hidden="1"/>
    <col min="3586" max="3586" width="4.42578125" style="778" hidden="1"/>
    <col min="3587" max="3599" width="4" style="778" hidden="1"/>
    <col min="3600" max="3600" width="4.28515625" style="778" hidden="1"/>
    <col min="3601" max="3601" width="4.140625" style="778" hidden="1"/>
    <col min="3602" max="3602" width="4" style="778" hidden="1"/>
    <col min="3603" max="3603" width="5" style="778" hidden="1"/>
    <col min="3604" max="3604" width="6.7109375" style="778" hidden="1"/>
    <col min="3605" max="3605" width="5.140625" style="778" hidden="1"/>
    <col min="3606" max="3607" width="4.42578125" style="778" hidden="1"/>
    <col min="3608" max="3609" width="4.140625" style="778" hidden="1"/>
    <col min="3610" max="3611" width="4.5703125" style="778" hidden="1"/>
    <col min="3612" max="3613" width="4.140625" style="778" hidden="1"/>
    <col min="3614" max="3615" width="4" style="778" hidden="1"/>
    <col min="3616" max="3616" width="4.140625" style="778" hidden="1"/>
    <col min="3617" max="3618" width="4" style="778" hidden="1"/>
    <col min="3619" max="3840" width="11.42578125" style="778" hidden="1"/>
    <col min="3841" max="3841" width="0.7109375" style="778" hidden="1"/>
    <col min="3842" max="3842" width="4.42578125" style="778" hidden="1"/>
    <col min="3843" max="3855" width="4" style="778" hidden="1"/>
    <col min="3856" max="3856" width="4.28515625" style="778" hidden="1"/>
    <col min="3857" max="3857" width="4.140625" style="778" hidden="1"/>
    <col min="3858" max="3858" width="4" style="778" hidden="1"/>
    <col min="3859" max="3859" width="5" style="778" hidden="1"/>
    <col min="3860" max="3860" width="6.7109375" style="778" hidden="1"/>
    <col min="3861" max="3861" width="5.140625" style="778" hidden="1"/>
    <col min="3862" max="3863" width="4.42578125" style="778" hidden="1"/>
    <col min="3864" max="3865" width="4.140625" style="778" hidden="1"/>
    <col min="3866" max="3867" width="4.5703125" style="778" hidden="1"/>
    <col min="3868" max="3869" width="4.140625" style="778" hidden="1"/>
    <col min="3870" max="3871" width="4" style="778" hidden="1"/>
    <col min="3872" max="3872" width="4.140625" style="778" hidden="1"/>
    <col min="3873" max="3874" width="4" style="778" hidden="1"/>
    <col min="3875" max="4096" width="11.42578125" style="778" hidden="1"/>
    <col min="4097" max="4097" width="0.7109375" style="778" hidden="1"/>
    <col min="4098" max="4098" width="4.42578125" style="778" hidden="1"/>
    <col min="4099" max="4111" width="4" style="778" hidden="1"/>
    <col min="4112" max="4112" width="4.28515625" style="778" hidden="1"/>
    <col min="4113" max="4113" width="4.140625" style="778" hidden="1"/>
    <col min="4114" max="4114" width="4" style="778" hidden="1"/>
    <col min="4115" max="4115" width="5" style="778" hidden="1"/>
    <col min="4116" max="4116" width="6.7109375" style="778" hidden="1"/>
    <col min="4117" max="4117" width="5.140625" style="778" hidden="1"/>
    <col min="4118" max="4119" width="4.42578125" style="778" hidden="1"/>
    <col min="4120" max="4121" width="4.140625" style="778" hidden="1"/>
    <col min="4122" max="4123" width="4.5703125" style="778" hidden="1"/>
    <col min="4124" max="4125" width="4.140625" style="778" hidden="1"/>
    <col min="4126" max="4127" width="4" style="778" hidden="1"/>
    <col min="4128" max="4128" width="4.140625" style="778" hidden="1"/>
    <col min="4129" max="4130" width="4" style="778" hidden="1"/>
    <col min="4131" max="4352" width="11.42578125" style="778" hidden="1"/>
    <col min="4353" max="4353" width="0.7109375" style="778" hidden="1"/>
    <col min="4354" max="4354" width="4.42578125" style="778" hidden="1"/>
    <col min="4355" max="4367" width="4" style="778" hidden="1"/>
    <col min="4368" max="4368" width="4.28515625" style="778" hidden="1"/>
    <col min="4369" max="4369" width="4.140625" style="778" hidden="1"/>
    <col min="4370" max="4370" width="4" style="778" hidden="1"/>
    <col min="4371" max="4371" width="5" style="778" hidden="1"/>
    <col min="4372" max="4372" width="6.7109375" style="778" hidden="1"/>
    <col min="4373" max="4373" width="5.140625" style="778" hidden="1"/>
    <col min="4374" max="4375" width="4.42578125" style="778" hidden="1"/>
    <col min="4376" max="4377" width="4.140625" style="778" hidden="1"/>
    <col min="4378" max="4379" width="4.5703125" style="778" hidden="1"/>
    <col min="4380" max="4381" width="4.140625" style="778" hidden="1"/>
    <col min="4382" max="4383" width="4" style="778" hidden="1"/>
    <col min="4384" max="4384" width="4.140625" style="778" hidden="1"/>
    <col min="4385" max="4386" width="4" style="778" hidden="1"/>
    <col min="4387" max="4608" width="11.42578125" style="778" hidden="1"/>
    <col min="4609" max="4609" width="0.7109375" style="778" hidden="1"/>
    <col min="4610" max="4610" width="4.42578125" style="778" hidden="1"/>
    <col min="4611" max="4623" width="4" style="778" hidden="1"/>
    <col min="4624" max="4624" width="4.28515625" style="778" hidden="1"/>
    <col min="4625" max="4625" width="4.140625" style="778" hidden="1"/>
    <col min="4626" max="4626" width="4" style="778" hidden="1"/>
    <col min="4627" max="4627" width="5" style="778" hidden="1"/>
    <col min="4628" max="4628" width="6.7109375" style="778" hidden="1"/>
    <col min="4629" max="4629" width="5.140625" style="778" hidden="1"/>
    <col min="4630" max="4631" width="4.42578125" style="778" hidden="1"/>
    <col min="4632" max="4633" width="4.140625" style="778" hidden="1"/>
    <col min="4634" max="4635" width="4.5703125" style="778" hidden="1"/>
    <col min="4636" max="4637" width="4.140625" style="778" hidden="1"/>
    <col min="4638" max="4639" width="4" style="778" hidden="1"/>
    <col min="4640" max="4640" width="4.140625" style="778" hidden="1"/>
    <col min="4641" max="4642" width="4" style="778" hidden="1"/>
    <col min="4643" max="4864" width="11.42578125" style="778" hidden="1"/>
    <col min="4865" max="4865" width="0.7109375" style="778" hidden="1"/>
    <col min="4866" max="4866" width="4.42578125" style="778" hidden="1"/>
    <col min="4867" max="4879" width="4" style="778" hidden="1"/>
    <col min="4880" max="4880" width="4.28515625" style="778" hidden="1"/>
    <col min="4881" max="4881" width="4.140625" style="778" hidden="1"/>
    <col min="4882" max="4882" width="4" style="778" hidden="1"/>
    <col min="4883" max="4883" width="5" style="778" hidden="1"/>
    <col min="4884" max="4884" width="6.7109375" style="778" hidden="1"/>
    <col min="4885" max="4885" width="5.140625" style="778" hidden="1"/>
    <col min="4886" max="4887" width="4.42578125" style="778" hidden="1"/>
    <col min="4888" max="4889" width="4.140625" style="778" hidden="1"/>
    <col min="4890" max="4891" width="4.5703125" style="778" hidden="1"/>
    <col min="4892" max="4893" width="4.140625" style="778" hidden="1"/>
    <col min="4894" max="4895" width="4" style="778" hidden="1"/>
    <col min="4896" max="4896" width="4.140625" style="778" hidden="1"/>
    <col min="4897" max="4898" width="4" style="778" hidden="1"/>
    <col min="4899" max="5120" width="11.42578125" style="778" hidden="1"/>
    <col min="5121" max="5121" width="0.7109375" style="778" hidden="1"/>
    <col min="5122" max="5122" width="4.42578125" style="778" hidden="1"/>
    <col min="5123" max="5135" width="4" style="778" hidden="1"/>
    <col min="5136" max="5136" width="4.28515625" style="778" hidden="1"/>
    <col min="5137" max="5137" width="4.140625" style="778" hidden="1"/>
    <col min="5138" max="5138" width="4" style="778" hidden="1"/>
    <col min="5139" max="5139" width="5" style="778" hidden="1"/>
    <col min="5140" max="5140" width="6.7109375" style="778" hidden="1"/>
    <col min="5141" max="5141" width="5.140625" style="778" hidden="1"/>
    <col min="5142" max="5143" width="4.42578125" style="778" hidden="1"/>
    <col min="5144" max="5145" width="4.140625" style="778" hidden="1"/>
    <col min="5146" max="5147" width="4.5703125" style="778" hidden="1"/>
    <col min="5148" max="5149" width="4.140625" style="778" hidden="1"/>
    <col min="5150" max="5151" width="4" style="778" hidden="1"/>
    <col min="5152" max="5152" width="4.140625" style="778" hidden="1"/>
    <col min="5153" max="5154" width="4" style="778" hidden="1"/>
    <col min="5155" max="5376" width="11.42578125" style="778" hidden="1"/>
    <col min="5377" max="5377" width="0.7109375" style="778" hidden="1"/>
    <col min="5378" max="5378" width="4.42578125" style="778" hidden="1"/>
    <col min="5379" max="5391" width="4" style="778" hidden="1"/>
    <col min="5392" max="5392" width="4.28515625" style="778" hidden="1"/>
    <col min="5393" max="5393" width="4.140625" style="778" hidden="1"/>
    <col min="5394" max="5394" width="4" style="778" hidden="1"/>
    <col min="5395" max="5395" width="5" style="778" hidden="1"/>
    <col min="5396" max="5396" width="6.7109375" style="778" hidden="1"/>
    <col min="5397" max="5397" width="5.140625" style="778" hidden="1"/>
    <col min="5398" max="5399" width="4.42578125" style="778" hidden="1"/>
    <col min="5400" max="5401" width="4.140625" style="778" hidden="1"/>
    <col min="5402" max="5403" width="4.5703125" style="778" hidden="1"/>
    <col min="5404" max="5405" width="4.140625" style="778" hidden="1"/>
    <col min="5406" max="5407" width="4" style="778" hidden="1"/>
    <col min="5408" max="5408" width="4.140625" style="778" hidden="1"/>
    <col min="5409" max="5410" width="4" style="778" hidden="1"/>
    <col min="5411" max="5632" width="11.42578125" style="778" hidden="1"/>
    <col min="5633" max="5633" width="0.7109375" style="778" hidden="1"/>
    <col min="5634" max="5634" width="4.42578125" style="778" hidden="1"/>
    <col min="5635" max="5647" width="4" style="778" hidden="1"/>
    <col min="5648" max="5648" width="4.28515625" style="778" hidden="1"/>
    <col min="5649" max="5649" width="4.140625" style="778" hidden="1"/>
    <col min="5650" max="5650" width="4" style="778" hidden="1"/>
    <col min="5651" max="5651" width="5" style="778" hidden="1"/>
    <col min="5652" max="5652" width="6.7109375" style="778" hidden="1"/>
    <col min="5653" max="5653" width="5.140625" style="778" hidden="1"/>
    <col min="5654" max="5655" width="4.42578125" style="778" hidden="1"/>
    <col min="5656" max="5657" width="4.140625" style="778" hidden="1"/>
    <col min="5658" max="5659" width="4.5703125" style="778" hidden="1"/>
    <col min="5660" max="5661" width="4.140625" style="778" hidden="1"/>
    <col min="5662" max="5663" width="4" style="778" hidden="1"/>
    <col min="5664" max="5664" width="4.140625" style="778" hidden="1"/>
    <col min="5665" max="5666" width="4" style="778" hidden="1"/>
    <col min="5667" max="5888" width="11.42578125" style="778" hidden="1"/>
    <col min="5889" max="5889" width="0.7109375" style="778" hidden="1"/>
    <col min="5890" max="5890" width="4.42578125" style="778" hidden="1"/>
    <col min="5891" max="5903" width="4" style="778" hidden="1"/>
    <col min="5904" max="5904" width="4.28515625" style="778" hidden="1"/>
    <col min="5905" max="5905" width="4.140625" style="778" hidden="1"/>
    <col min="5906" max="5906" width="4" style="778" hidden="1"/>
    <col min="5907" max="5907" width="5" style="778" hidden="1"/>
    <col min="5908" max="5908" width="6.7109375" style="778" hidden="1"/>
    <col min="5909" max="5909" width="5.140625" style="778" hidden="1"/>
    <col min="5910" max="5911" width="4.42578125" style="778" hidden="1"/>
    <col min="5912" max="5913" width="4.140625" style="778" hidden="1"/>
    <col min="5914" max="5915" width="4.5703125" style="778" hidden="1"/>
    <col min="5916" max="5917" width="4.140625" style="778" hidden="1"/>
    <col min="5918" max="5919" width="4" style="778" hidden="1"/>
    <col min="5920" max="5920" width="4.140625" style="778" hidden="1"/>
    <col min="5921" max="5922" width="4" style="778" hidden="1"/>
    <col min="5923" max="6144" width="11.42578125" style="778" hidden="1"/>
    <col min="6145" max="6145" width="0.7109375" style="778" hidden="1"/>
    <col min="6146" max="6146" width="4.42578125" style="778" hidden="1"/>
    <col min="6147" max="6159" width="4" style="778" hidden="1"/>
    <col min="6160" max="6160" width="4.28515625" style="778" hidden="1"/>
    <col min="6161" max="6161" width="4.140625" style="778" hidden="1"/>
    <col min="6162" max="6162" width="4" style="778" hidden="1"/>
    <col min="6163" max="6163" width="5" style="778" hidden="1"/>
    <col min="6164" max="6164" width="6.7109375" style="778" hidden="1"/>
    <col min="6165" max="6165" width="5.140625" style="778" hidden="1"/>
    <col min="6166" max="6167" width="4.42578125" style="778" hidden="1"/>
    <col min="6168" max="6169" width="4.140625" style="778" hidden="1"/>
    <col min="6170" max="6171" width="4.5703125" style="778" hidden="1"/>
    <col min="6172" max="6173" width="4.140625" style="778" hidden="1"/>
    <col min="6174" max="6175" width="4" style="778" hidden="1"/>
    <col min="6176" max="6176" width="4.140625" style="778" hidden="1"/>
    <col min="6177" max="6178" width="4" style="778" hidden="1"/>
    <col min="6179" max="6400" width="11.42578125" style="778" hidden="1"/>
    <col min="6401" max="6401" width="0.7109375" style="778" hidden="1"/>
    <col min="6402" max="6402" width="4.42578125" style="778" hidden="1"/>
    <col min="6403" max="6415" width="4" style="778" hidden="1"/>
    <col min="6416" max="6416" width="4.28515625" style="778" hidden="1"/>
    <col min="6417" max="6417" width="4.140625" style="778" hidden="1"/>
    <col min="6418" max="6418" width="4" style="778" hidden="1"/>
    <col min="6419" max="6419" width="5" style="778" hidden="1"/>
    <col min="6420" max="6420" width="6.7109375" style="778" hidden="1"/>
    <col min="6421" max="6421" width="5.140625" style="778" hidden="1"/>
    <col min="6422" max="6423" width="4.42578125" style="778" hidden="1"/>
    <col min="6424" max="6425" width="4.140625" style="778" hidden="1"/>
    <col min="6426" max="6427" width="4.5703125" style="778" hidden="1"/>
    <col min="6428" max="6429" width="4.140625" style="778" hidden="1"/>
    <col min="6430" max="6431" width="4" style="778" hidden="1"/>
    <col min="6432" max="6432" width="4.140625" style="778" hidden="1"/>
    <col min="6433" max="6434" width="4" style="778" hidden="1"/>
    <col min="6435" max="6656" width="11.42578125" style="778" hidden="1"/>
    <col min="6657" max="6657" width="0.7109375" style="778" hidden="1"/>
    <col min="6658" max="6658" width="4.42578125" style="778" hidden="1"/>
    <col min="6659" max="6671" width="4" style="778" hidden="1"/>
    <col min="6672" max="6672" width="4.28515625" style="778" hidden="1"/>
    <col min="6673" max="6673" width="4.140625" style="778" hidden="1"/>
    <col min="6674" max="6674" width="4" style="778" hidden="1"/>
    <col min="6675" max="6675" width="5" style="778" hidden="1"/>
    <col min="6676" max="6676" width="6.7109375" style="778" hidden="1"/>
    <col min="6677" max="6677" width="5.140625" style="778" hidden="1"/>
    <col min="6678" max="6679" width="4.42578125" style="778" hidden="1"/>
    <col min="6680" max="6681" width="4.140625" style="778" hidden="1"/>
    <col min="6682" max="6683" width="4.5703125" style="778" hidden="1"/>
    <col min="6684" max="6685" width="4.140625" style="778" hidden="1"/>
    <col min="6686" max="6687" width="4" style="778" hidden="1"/>
    <col min="6688" max="6688" width="4.140625" style="778" hidden="1"/>
    <col min="6689" max="6690" width="4" style="778" hidden="1"/>
    <col min="6691" max="6912" width="11.42578125" style="778" hidden="1"/>
    <col min="6913" max="6913" width="0.7109375" style="778" hidden="1"/>
    <col min="6914" max="6914" width="4.42578125" style="778" hidden="1"/>
    <col min="6915" max="6927" width="4" style="778" hidden="1"/>
    <col min="6928" max="6928" width="4.28515625" style="778" hidden="1"/>
    <col min="6929" max="6929" width="4.140625" style="778" hidden="1"/>
    <col min="6930" max="6930" width="4" style="778" hidden="1"/>
    <col min="6931" max="6931" width="5" style="778" hidden="1"/>
    <col min="6932" max="6932" width="6.7109375" style="778" hidden="1"/>
    <col min="6933" max="6933" width="5.140625" style="778" hidden="1"/>
    <col min="6934" max="6935" width="4.42578125" style="778" hidden="1"/>
    <col min="6936" max="6937" width="4.140625" style="778" hidden="1"/>
    <col min="6938" max="6939" width="4.5703125" style="778" hidden="1"/>
    <col min="6940" max="6941" width="4.140625" style="778" hidden="1"/>
    <col min="6942" max="6943" width="4" style="778" hidden="1"/>
    <col min="6944" max="6944" width="4.140625" style="778" hidden="1"/>
    <col min="6945" max="6946" width="4" style="778" hidden="1"/>
    <col min="6947" max="7168" width="11.42578125" style="778" hidden="1"/>
    <col min="7169" max="7169" width="0.7109375" style="778" hidden="1"/>
    <col min="7170" max="7170" width="4.42578125" style="778" hidden="1"/>
    <col min="7171" max="7183" width="4" style="778" hidden="1"/>
    <col min="7184" max="7184" width="4.28515625" style="778" hidden="1"/>
    <col min="7185" max="7185" width="4.140625" style="778" hidden="1"/>
    <col min="7186" max="7186" width="4" style="778" hidden="1"/>
    <col min="7187" max="7187" width="5" style="778" hidden="1"/>
    <col min="7188" max="7188" width="6.7109375" style="778" hidden="1"/>
    <col min="7189" max="7189" width="5.140625" style="778" hidden="1"/>
    <col min="7190" max="7191" width="4.42578125" style="778" hidden="1"/>
    <col min="7192" max="7193" width="4.140625" style="778" hidden="1"/>
    <col min="7194" max="7195" width="4.5703125" style="778" hidden="1"/>
    <col min="7196" max="7197" width="4.140625" style="778" hidden="1"/>
    <col min="7198" max="7199" width="4" style="778" hidden="1"/>
    <col min="7200" max="7200" width="4.140625" style="778" hidden="1"/>
    <col min="7201" max="7202" width="4" style="778" hidden="1"/>
    <col min="7203" max="7424" width="11.42578125" style="778" hidden="1"/>
    <col min="7425" max="7425" width="0.7109375" style="778" hidden="1"/>
    <col min="7426" max="7426" width="4.42578125" style="778" hidden="1"/>
    <col min="7427" max="7439" width="4" style="778" hidden="1"/>
    <col min="7440" max="7440" width="4.28515625" style="778" hidden="1"/>
    <col min="7441" max="7441" width="4.140625" style="778" hidden="1"/>
    <col min="7442" max="7442" width="4" style="778" hidden="1"/>
    <col min="7443" max="7443" width="5" style="778" hidden="1"/>
    <col min="7444" max="7444" width="6.7109375" style="778" hidden="1"/>
    <col min="7445" max="7445" width="5.140625" style="778" hidden="1"/>
    <col min="7446" max="7447" width="4.42578125" style="778" hidden="1"/>
    <col min="7448" max="7449" width="4.140625" style="778" hidden="1"/>
    <col min="7450" max="7451" width="4.5703125" style="778" hidden="1"/>
    <col min="7452" max="7453" width="4.140625" style="778" hidden="1"/>
    <col min="7454" max="7455" width="4" style="778" hidden="1"/>
    <col min="7456" max="7456" width="4.140625" style="778" hidden="1"/>
    <col min="7457" max="7458" width="4" style="778" hidden="1"/>
    <col min="7459" max="7680" width="11.42578125" style="778" hidden="1"/>
    <col min="7681" max="7681" width="0.7109375" style="778" hidden="1"/>
    <col min="7682" max="7682" width="4.42578125" style="778" hidden="1"/>
    <col min="7683" max="7695" width="4" style="778" hidden="1"/>
    <col min="7696" max="7696" width="4.28515625" style="778" hidden="1"/>
    <col min="7697" max="7697" width="4.140625" style="778" hidden="1"/>
    <col min="7698" max="7698" width="4" style="778" hidden="1"/>
    <col min="7699" max="7699" width="5" style="778" hidden="1"/>
    <col min="7700" max="7700" width="6.7109375" style="778" hidden="1"/>
    <col min="7701" max="7701" width="5.140625" style="778" hidden="1"/>
    <col min="7702" max="7703" width="4.42578125" style="778" hidden="1"/>
    <col min="7704" max="7705" width="4.140625" style="778" hidden="1"/>
    <col min="7706" max="7707" width="4.5703125" style="778" hidden="1"/>
    <col min="7708" max="7709" width="4.140625" style="778" hidden="1"/>
    <col min="7710" max="7711" width="4" style="778" hidden="1"/>
    <col min="7712" max="7712" width="4.140625" style="778" hidden="1"/>
    <col min="7713" max="7714" width="4" style="778" hidden="1"/>
    <col min="7715" max="7936" width="11.42578125" style="778" hidden="1"/>
    <col min="7937" max="7937" width="0.7109375" style="778" hidden="1"/>
    <col min="7938" max="7938" width="4.42578125" style="778" hidden="1"/>
    <col min="7939" max="7951" width="4" style="778" hidden="1"/>
    <col min="7952" max="7952" width="4.28515625" style="778" hidden="1"/>
    <col min="7953" max="7953" width="4.140625" style="778" hidden="1"/>
    <col min="7954" max="7954" width="4" style="778" hidden="1"/>
    <col min="7955" max="7955" width="5" style="778" hidden="1"/>
    <col min="7956" max="7956" width="6.7109375" style="778" hidden="1"/>
    <col min="7957" max="7957" width="5.140625" style="778" hidden="1"/>
    <col min="7958" max="7959" width="4.42578125" style="778" hidden="1"/>
    <col min="7960" max="7961" width="4.140625" style="778" hidden="1"/>
    <col min="7962" max="7963" width="4.5703125" style="778" hidden="1"/>
    <col min="7964" max="7965" width="4.140625" style="778" hidden="1"/>
    <col min="7966" max="7967" width="4" style="778" hidden="1"/>
    <col min="7968" max="7968" width="4.140625" style="778" hidden="1"/>
    <col min="7969" max="7970" width="4" style="778" hidden="1"/>
    <col min="7971" max="8192" width="11.42578125" style="778" hidden="1"/>
    <col min="8193" max="8193" width="0.7109375" style="778" hidden="1"/>
    <col min="8194" max="8194" width="4.42578125" style="778" hidden="1"/>
    <col min="8195" max="8207" width="4" style="778" hidden="1"/>
    <col min="8208" max="8208" width="4.28515625" style="778" hidden="1"/>
    <col min="8209" max="8209" width="4.140625" style="778" hidden="1"/>
    <col min="8210" max="8210" width="4" style="778" hidden="1"/>
    <col min="8211" max="8211" width="5" style="778" hidden="1"/>
    <col min="8212" max="8212" width="6.7109375" style="778" hidden="1"/>
    <col min="8213" max="8213" width="5.140625" style="778" hidden="1"/>
    <col min="8214" max="8215" width="4.42578125" style="778" hidden="1"/>
    <col min="8216" max="8217" width="4.140625" style="778" hidden="1"/>
    <col min="8218" max="8219" width="4.5703125" style="778" hidden="1"/>
    <col min="8220" max="8221" width="4.140625" style="778" hidden="1"/>
    <col min="8222" max="8223" width="4" style="778" hidden="1"/>
    <col min="8224" max="8224" width="4.140625" style="778" hidden="1"/>
    <col min="8225" max="8226" width="4" style="778" hidden="1"/>
    <col min="8227" max="8448" width="11.42578125" style="778" hidden="1"/>
    <col min="8449" max="8449" width="0.7109375" style="778" hidden="1"/>
    <col min="8450" max="8450" width="4.42578125" style="778" hidden="1"/>
    <col min="8451" max="8463" width="4" style="778" hidden="1"/>
    <col min="8464" max="8464" width="4.28515625" style="778" hidden="1"/>
    <col min="8465" max="8465" width="4.140625" style="778" hidden="1"/>
    <col min="8466" max="8466" width="4" style="778" hidden="1"/>
    <col min="8467" max="8467" width="5" style="778" hidden="1"/>
    <col min="8468" max="8468" width="6.7109375" style="778" hidden="1"/>
    <col min="8469" max="8469" width="5.140625" style="778" hidden="1"/>
    <col min="8470" max="8471" width="4.42578125" style="778" hidden="1"/>
    <col min="8472" max="8473" width="4.140625" style="778" hidden="1"/>
    <col min="8474" max="8475" width="4.5703125" style="778" hidden="1"/>
    <col min="8476" max="8477" width="4.140625" style="778" hidden="1"/>
    <col min="8478" max="8479" width="4" style="778" hidden="1"/>
    <col min="8480" max="8480" width="4.140625" style="778" hidden="1"/>
    <col min="8481" max="8482" width="4" style="778" hidden="1"/>
    <col min="8483" max="8704" width="11.42578125" style="778" hidden="1"/>
    <col min="8705" max="8705" width="0.7109375" style="778" hidden="1"/>
    <col min="8706" max="8706" width="4.42578125" style="778" hidden="1"/>
    <col min="8707" max="8719" width="4" style="778" hidden="1"/>
    <col min="8720" max="8720" width="4.28515625" style="778" hidden="1"/>
    <col min="8721" max="8721" width="4.140625" style="778" hidden="1"/>
    <col min="8722" max="8722" width="4" style="778" hidden="1"/>
    <col min="8723" max="8723" width="5" style="778" hidden="1"/>
    <col min="8724" max="8724" width="6.7109375" style="778" hidden="1"/>
    <col min="8725" max="8725" width="5.140625" style="778" hidden="1"/>
    <col min="8726" max="8727" width="4.42578125" style="778" hidden="1"/>
    <col min="8728" max="8729" width="4.140625" style="778" hidden="1"/>
    <col min="8730" max="8731" width="4.5703125" style="778" hidden="1"/>
    <col min="8732" max="8733" width="4.140625" style="778" hidden="1"/>
    <col min="8734" max="8735" width="4" style="778" hidden="1"/>
    <col min="8736" max="8736" width="4.140625" style="778" hidden="1"/>
    <col min="8737" max="8738" width="4" style="778" hidden="1"/>
    <col min="8739" max="8960" width="11.42578125" style="778" hidden="1"/>
    <col min="8961" max="8961" width="0.7109375" style="778" hidden="1"/>
    <col min="8962" max="8962" width="4.42578125" style="778" hidden="1"/>
    <col min="8963" max="8975" width="4" style="778" hidden="1"/>
    <col min="8976" max="8976" width="4.28515625" style="778" hidden="1"/>
    <col min="8977" max="8977" width="4.140625" style="778" hidden="1"/>
    <col min="8978" max="8978" width="4" style="778" hidden="1"/>
    <col min="8979" max="8979" width="5" style="778" hidden="1"/>
    <col min="8980" max="8980" width="6.7109375" style="778" hidden="1"/>
    <col min="8981" max="8981" width="5.140625" style="778" hidden="1"/>
    <col min="8982" max="8983" width="4.42578125" style="778" hidden="1"/>
    <col min="8984" max="8985" width="4.140625" style="778" hidden="1"/>
    <col min="8986" max="8987" width="4.5703125" style="778" hidden="1"/>
    <col min="8988" max="8989" width="4.140625" style="778" hidden="1"/>
    <col min="8990" max="8991" width="4" style="778" hidden="1"/>
    <col min="8992" max="8992" width="4.140625" style="778" hidden="1"/>
    <col min="8993" max="8994" width="4" style="778" hidden="1"/>
    <col min="8995" max="9216" width="11.42578125" style="778" hidden="1"/>
    <col min="9217" max="9217" width="0.7109375" style="778" hidden="1"/>
    <col min="9218" max="9218" width="4.42578125" style="778" hidden="1"/>
    <col min="9219" max="9231" width="4" style="778" hidden="1"/>
    <col min="9232" max="9232" width="4.28515625" style="778" hidden="1"/>
    <col min="9233" max="9233" width="4.140625" style="778" hidden="1"/>
    <col min="9234" max="9234" width="4" style="778" hidden="1"/>
    <col min="9235" max="9235" width="5" style="778" hidden="1"/>
    <col min="9236" max="9236" width="6.7109375" style="778" hidden="1"/>
    <col min="9237" max="9237" width="5.140625" style="778" hidden="1"/>
    <col min="9238" max="9239" width="4.42578125" style="778" hidden="1"/>
    <col min="9240" max="9241" width="4.140625" style="778" hidden="1"/>
    <col min="9242" max="9243" width="4.5703125" style="778" hidden="1"/>
    <col min="9244" max="9245" width="4.140625" style="778" hidden="1"/>
    <col min="9246" max="9247" width="4" style="778" hidden="1"/>
    <col min="9248" max="9248" width="4.140625" style="778" hidden="1"/>
    <col min="9249" max="9250" width="4" style="778" hidden="1"/>
    <col min="9251" max="9472" width="11.42578125" style="778" hidden="1"/>
    <col min="9473" max="9473" width="0.7109375" style="778" hidden="1"/>
    <col min="9474" max="9474" width="4.42578125" style="778" hidden="1"/>
    <col min="9475" max="9487" width="4" style="778" hidden="1"/>
    <col min="9488" max="9488" width="4.28515625" style="778" hidden="1"/>
    <col min="9489" max="9489" width="4.140625" style="778" hidden="1"/>
    <col min="9490" max="9490" width="4" style="778" hidden="1"/>
    <col min="9491" max="9491" width="5" style="778" hidden="1"/>
    <col min="9492" max="9492" width="6.7109375" style="778" hidden="1"/>
    <col min="9493" max="9493" width="5.140625" style="778" hidden="1"/>
    <col min="9494" max="9495" width="4.42578125" style="778" hidden="1"/>
    <col min="9496" max="9497" width="4.140625" style="778" hidden="1"/>
    <col min="9498" max="9499" width="4.5703125" style="778" hidden="1"/>
    <col min="9500" max="9501" width="4.140625" style="778" hidden="1"/>
    <col min="9502" max="9503" width="4" style="778" hidden="1"/>
    <col min="9504" max="9504" width="4.140625" style="778" hidden="1"/>
    <col min="9505" max="9506" width="4" style="778" hidden="1"/>
    <col min="9507" max="9728" width="11.42578125" style="778" hidden="1"/>
    <col min="9729" max="9729" width="0.7109375" style="778" hidden="1"/>
    <col min="9730" max="9730" width="4.42578125" style="778" hidden="1"/>
    <col min="9731" max="9743" width="4" style="778" hidden="1"/>
    <col min="9744" max="9744" width="4.28515625" style="778" hidden="1"/>
    <col min="9745" max="9745" width="4.140625" style="778" hidden="1"/>
    <col min="9746" max="9746" width="4" style="778" hidden="1"/>
    <col min="9747" max="9747" width="5" style="778" hidden="1"/>
    <col min="9748" max="9748" width="6.7109375" style="778" hidden="1"/>
    <col min="9749" max="9749" width="5.140625" style="778" hidden="1"/>
    <col min="9750" max="9751" width="4.42578125" style="778" hidden="1"/>
    <col min="9752" max="9753" width="4.140625" style="778" hidden="1"/>
    <col min="9754" max="9755" width="4.5703125" style="778" hidden="1"/>
    <col min="9756" max="9757" width="4.140625" style="778" hidden="1"/>
    <col min="9758" max="9759" width="4" style="778" hidden="1"/>
    <col min="9760" max="9760" width="4.140625" style="778" hidden="1"/>
    <col min="9761" max="9762" width="4" style="778" hidden="1"/>
    <col min="9763" max="9984" width="11.42578125" style="778" hidden="1"/>
    <col min="9985" max="9985" width="0.7109375" style="778" hidden="1"/>
    <col min="9986" max="9986" width="4.42578125" style="778" hidden="1"/>
    <col min="9987" max="9999" width="4" style="778" hidden="1"/>
    <col min="10000" max="10000" width="4.28515625" style="778" hidden="1"/>
    <col min="10001" max="10001" width="4.140625" style="778" hidden="1"/>
    <col min="10002" max="10002" width="4" style="778" hidden="1"/>
    <col min="10003" max="10003" width="5" style="778" hidden="1"/>
    <col min="10004" max="10004" width="6.7109375" style="778" hidden="1"/>
    <col min="10005" max="10005" width="5.140625" style="778" hidden="1"/>
    <col min="10006" max="10007" width="4.42578125" style="778" hidden="1"/>
    <col min="10008" max="10009" width="4.140625" style="778" hidden="1"/>
    <col min="10010" max="10011" width="4.5703125" style="778" hidden="1"/>
    <col min="10012" max="10013" width="4.140625" style="778" hidden="1"/>
    <col min="10014" max="10015" width="4" style="778" hidden="1"/>
    <col min="10016" max="10016" width="4.140625" style="778" hidden="1"/>
    <col min="10017" max="10018" width="4" style="778" hidden="1"/>
    <col min="10019" max="10240" width="11.42578125" style="778" hidden="1"/>
    <col min="10241" max="10241" width="0.7109375" style="778" hidden="1"/>
    <col min="10242" max="10242" width="4.42578125" style="778" hidden="1"/>
    <col min="10243" max="10255" width="4" style="778" hidden="1"/>
    <col min="10256" max="10256" width="4.28515625" style="778" hidden="1"/>
    <col min="10257" max="10257" width="4.140625" style="778" hidden="1"/>
    <col min="10258" max="10258" width="4" style="778" hidden="1"/>
    <col min="10259" max="10259" width="5" style="778" hidden="1"/>
    <col min="10260" max="10260" width="6.7109375" style="778" hidden="1"/>
    <col min="10261" max="10261" width="5.140625" style="778" hidden="1"/>
    <col min="10262" max="10263" width="4.42578125" style="778" hidden="1"/>
    <col min="10264" max="10265" width="4.140625" style="778" hidden="1"/>
    <col min="10266" max="10267" width="4.5703125" style="778" hidden="1"/>
    <col min="10268" max="10269" width="4.140625" style="778" hidden="1"/>
    <col min="10270" max="10271" width="4" style="778" hidden="1"/>
    <col min="10272" max="10272" width="4.140625" style="778" hidden="1"/>
    <col min="10273" max="10274" width="4" style="778" hidden="1"/>
    <col min="10275" max="10496" width="11.42578125" style="778" hidden="1"/>
    <col min="10497" max="10497" width="0.7109375" style="778" hidden="1"/>
    <col min="10498" max="10498" width="4.42578125" style="778" hidden="1"/>
    <col min="10499" max="10511" width="4" style="778" hidden="1"/>
    <col min="10512" max="10512" width="4.28515625" style="778" hidden="1"/>
    <col min="10513" max="10513" width="4.140625" style="778" hidden="1"/>
    <col min="10514" max="10514" width="4" style="778" hidden="1"/>
    <col min="10515" max="10515" width="5" style="778" hidden="1"/>
    <col min="10516" max="10516" width="6.7109375" style="778" hidden="1"/>
    <col min="10517" max="10517" width="5.140625" style="778" hidden="1"/>
    <col min="10518" max="10519" width="4.42578125" style="778" hidden="1"/>
    <col min="10520" max="10521" width="4.140625" style="778" hidden="1"/>
    <col min="10522" max="10523" width="4.5703125" style="778" hidden="1"/>
    <col min="10524" max="10525" width="4.140625" style="778" hidden="1"/>
    <col min="10526" max="10527" width="4" style="778" hidden="1"/>
    <col min="10528" max="10528" width="4.140625" style="778" hidden="1"/>
    <col min="10529" max="10530" width="4" style="778" hidden="1"/>
    <col min="10531" max="10752" width="11.42578125" style="778" hidden="1"/>
    <col min="10753" max="10753" width="0.7109375" style="778" hidden="1"/>
    <col min="10754" max="10754" width="4.42578125" style="778" hidden="1"/>
    <col min="10755" max="10767" width="4" style="778" hidden="1"/>
    <col min="10768" max="10768" width="4.28515625" style="778" hidden="1"/>
    <col min="10769" max="10769" width="4.140625" style="778" hidden="1"/>
    <col min="10770" max="10770" width="4" style="778" hidden="1"/>
    <col min="10771" max="10771" width="5" style="778" hidden="1"/>
    <col min="10772" max="10772" width="6.7109375" style="778" hidden="1"/>
    <col min="10773" max="10773" width="5.140625" style="778" hidden="1"/>
    <col min="10774" max="10775" width="4.42578125" style="778" hidden="1"/>
    <col min="10776" max="10777" width="4.140625" style="778" hidden="1"/>
    <col min="10778" max="10779" width="4.5703125" style="778" hidden="1"/>
    <col min="10780" max="10781" width="4.140625" style="778" hidden="1"/>
    <col min="10782" max="10783" width="4" style="778" hidden="1"/>
    <col min="10784" max="10784" width="4.140625" style="778" hidden="1"/>
    <col min="10785" max="10786" width="4" style="778" hidden="1"/>
    <col min="10787" max="11008" width="11.42578125" style="778" hidden="1"/>
    <col min="11009" max="11009" width="0.7109375" style="778" hidden="1"/>
    <col min="11010" max="11010" width="4.42578125" style="778" hidden="1"/>
    <col min="11011" max="11023" width="4" style="778" hidden="1"/>
    <col min="11024" max="11024" width="4.28515625" style="778" hidden="1"/>
    <col min="11025" max="11025" width="4.140625" style="778" hidden="1"/>
    <col min="11026" max="11026" width="4" style="778" hidden="1"/>
    <col min="11027" max="11027" width="5" style="778" hidden="1"/>
    <col min="11028" max="11028" width="6.7109375" style="778" hidden="1"/>
    <col min="11029" max="11029" width="5.140625" style="778" hidden="1"/>
    <col min="11030" max="11031" width="4.42578125" style="778" hidden="1"/>
    <col min="11032" max="11033" width="4.140625" style="778" hidden="1"/>
    <col min="11034" max="11035" width="4.5703125" style="778" hidden="1"/>
    <col min="11036" max="11037" width="4.140625" style="778" hidden="1"/>
    <col min="11038" max="11039" width="4" style="778" hidden="1"/>
    <col min="11040" max="11040" width="4.140625" style="778" hidden="1"/>
    <col min="11041" max="11042" width="4" style="778" hidden="1"/>
    <col min="11043" max="11264" width="11.42578125" style="778" hidden="1"/>
    <col min="11265" max="11265" width="0.7109375" style="778" hidden="1"/>
    <col min="11266" max="11266" width="4.42578125" style="778" hidden="1"/>
    <col min="11267" max="11279" width="4" style="778" hidden="1"/>
    <col min="11280" max="11280" width="4.28515625" style="778" hidden="1"/>
    <col min="11281" max="11281" width="4.140625" style="778" hidden="1"/>
    <col min="11282" max="11282" width="4" style="778" hidden="1"/>
    <col min="11283" max="11283" width="5" style="778" hidden="1"/>
    <col min="11284" max="11284" width="6.7109375" style="778" hidden="1"/>
    <col min="11285" max="11285" width="5.140625" style="778" hidden="1"/>
    <col min="11286" max="11287" width="4.42578125" style="778" hidden="1"/>
    <col min="11288" max="11289" width="4.140625" style="778" hidden="1"/>
    <col min="11290" max="11291" width="4.5703125" style="778" hidden="1"/>
    <col min="11292" max="11293" width="4.140625" style="778" hidden="1"/>
    <col min="11294" max="11295" width="4" style="778" hidden="1"/>
    <col min="11296" max="11296" width="4.140625" style="778" hidden="1"/>
    <col min="11297" max="11298" width="4" style="778" hidden="1"/>
    <col min="11299" max="11520" width="11.42578125" style="778" hidden="1"/>
    <col min="11521" max="11521" width="0.7109375" style="778" hidden="1"/>
    <col min="11522" max="11522" width="4.42578125" style="778" hidden="1"/>
    <col min="11523" max="11535" width="4" style="778" hidden="1"/>
    <col min="11536" max="11536" width="4.28515625" style="778" hidden="1"/>
    <col min="11537" max="11537" width="4.140625" style="778" hidden="1"/>
    <col min="11538" max="11538" width="4" style="778" hidden="1"/>
    <col min="11539" max="11539" width="5" style="778" hidden="1"/>
    <col min="11540" max="11540" width="6.7109375" style="778" hidden="1"/>
    <col min="11541" max="11541" width="5.140625" style="778" hidden="1"/>
    <col min="11542" max="11543" width="4.42578125" style="778" hidden="1"/>
    <col min="11544" max="11545" width="4.140625" style="778" hidden="1"/>
    <col min="11546" max="11547" width="4.5703125" style="778" hidden="1"/>
    <col min="11548" max="11549" width="4.140625" style="778" hidden="1"/>
    <col min="11550" max="11551" width="4" style="778" hidden="1"/>
    <col min="11552" max="11552" width="4.140625" style="778" hidden="1"/>
    <col min="11553" max="11554" width="4" style="778" hidden="1"/>
    <col min="11555" max="11776" width="11.42578125" style="778" hidden="1"/>
    <col min="11777" max="11777" width="0.7109375" style="778" hidden="1"/>
    <col min="11778" max="11778" width="4.42578125" style="778" hidden="1"/>
    <col min="11779" max="11791" width="4" style="778" hidden="1"/>
    <col min="11792" max="11792" width="4.28515625" style="778" hidden="1"/>
    <col min="11793" max="11793" width="4.140625" style="778" hidden="1"/>
    <col min="11794" max="11794" width="4" style="778" hidden="1"/>
    <col min="11795" max="11795" width="5" style="778" hidden="1"/>
    <col min="11796" max="11796" width="6.7109375" style="778" hidden="1"/>
    <col min="11797" max="11797" width="5.140625" style="778" hidden="1"/>
    <col min="11798" max="11799" width="4.42578125" style="778" hidden="1"/>
    <col min="11800" max="11801" width="4.140625" style="778" hidden="1"/>
    <col min="11802" max="11803" width="4.5703125" style="778" hidden="1"/>
    <col min="11804" max="11805" width="4.140625" style="778" hidden="1"/>
    <col min="11806" max="11807" width="4" style="778" hidden="1"/>
    <col min="11808" max="11808" width="4.140625" style="778" hidden="1"/>
    <col min="11809" max="11810" width="4" style="778" hidden="1"/>
    <col min="11811" max="12032" width="11.42578125" style="778" hidden="1"/>
    <col min="12033" max="12033" width="0.7109375" style="778" hidden="1"/>
    <col min="12034" max="12034" width="4.42578125" style="778" hidden="1"/>
    <col min="12035" max="12047" width="4" style="778" hidden="1"/>
    <col min="12048" max="12048" width="4.28515625" style="778" hidden="1"/>
    <col min="12049" max="12049" width="4.140625" style="778" hidden="1"/>
    <col min="12050" max="12050" width="4" style="778" hidden="1"/>
    <col min="12051" max="12051" width="5" style="778" hidden="1"/>
    <col min="12052" max="12052" width="6.7109375" style="778" hidden="1"/>
    <col min="12053" max="12053" width="5.140625" style="778" hidden="1"/>
    <col min="12054" max="12055" width="4.42578125" style="778" hidden="1"/>
    <col min="12056" max="12057" width="4.140625" style="778" hidden="1"/>
    <col min="12058" max="12059" width="4.5703125" style="778" hidden="1"/>
    <col min="12060" max="12061" width="4.140625" style="778" hidden="1"/>
    <col min="12062" max="12063" width="4" style="778" hidden="1"/>
    <col min="12064" max="12064" width="4.140625" style="778" hidden="1"/>
    <col min="12065" max="12066" width="4" style="778" hidden="1"/>
    <col min="12067" max="12288" width="11.42578125" style="778" hidden="1"/>
    <col min="12289" max="12289" width="0.7109375" style="778" hidden="1"/>
    <col min="12290" max="12290" width="4.42578125" style="778" hidden="1"/>
    <col min="12291" max="12303" width="4" style="778" hidden="1"/>
    <col min="12304" max="12304" width="4.28515625" style="778" hidden="1"/>
    <col min="12305" max="12305" width="4.140625" style="778" hidden="1"/>
    <col min="12306" max="12306" width="4" style="778" hidden="1"/>
    <col min="12307" max="12307" width="5" style="778" hidden="1"/>
    <col min="12308" max="12308" width="6.7109375" style="778" hidden="1"/>
    <col min="12309" max="12309" width="5.140625" style="778" hidden="1"/>
    <col min="12310" max="12311" width="4.42578125" style="778" hidden="1"/>
    <col min="12312" max="12313" width="4.140625" style="778" hidden="1"/>
    <col min="12314" max="12315" width="4.5703125" style="778" hidden="1"/>
    <col min="12316" max="12317" width="4.140625" style="778" hidden="1"/>
    <col min="12318" max="12319" width="4" style="778" hidden="1"/>
    <col min="12320" max="12320" width="4.140625" style="778" hidden="1"/>
    <col min="12321" max="12322" width="4" style="778" hidden="1"/>
    <col min="12323" max="12544" width="11.42578125" style="778" hidden="1"/>
    <col min="12545" max="12545" width="0.7109375" style="778" hidden="1"/>
    <col min="12546" max="12546" width="4.42578125" style="778" hidden="1"/>
    <col min="12547" max="12559" width="4" style="778" hidden="1"/>
    <col min="12560" max="12560" width="4.28515625" style="778" hidden="1"/>
    <col min="12561" max="12561" width="4.140625" style="778" hidden="1"/>
    <col min="12562" max="12562" width="4" style="778" hidden="1"/>
    <col min="12563" max="12563" width="5" style="778" hidden="1"/>
    <col min="12564" max="12564" width="6.7109375" style="778" hidden="1"/>
    <col min="12565" max="12565" width="5.140625" style="778" hidden="1"/>
    <col min="12566" max="12567" width="4.42578125" style="778" hidden="1"/>
    <col min="12568" max="12569" width="4.140625" style="778" hidden="1"/>
    <col min="12570" max="12571" width="4.5703125" style="778" hidden="1"/>
    <col min="12572" max="12573" width="4.140625" style="778" hidden="1"/>
    <col min="12574" max="12575" width="4" style="778" hidden="1"/>
    <col min="12576" max="12576" width="4.140625" style="778" hidden="1"/>
    <col min="12577" max="12578" width="4" style="778" hidden="1"/>
    <col min="12579" max="12800" width="11.42578125" style="778" hidden="1"/>
    <col min="12801" max="12801" width="0.7109375" style="778" hidden="1"/>
    <col min="12802" max="12802" width="4.42578125" style="778" hidden="1"/>
    <col min="12803" max="12815" width="4" style="778" hidden="1"/>
    <col min="12816" max="12816" width="4.28515625" style="778" hidden="1"/>
    <col min="12817" max="12817" width="4.140625" style="778" hidden="1"/>
    <col min="12818" max="12818" width="4" style="778" hidden="1"/>
    <col min="12819" max="12819" width="5" style="778" hidden="1"/>
    <col min="12820" max="12820" width="6.7109375" style="778" hidden="1"/>
    <col min="12821" max="12821" width="5.140625" style="778" hidden="1"/>
    <col min="12822" max="12823" width="4.42578125" style="778" hidden="1"/>
    <col min="12824" max="12825" width="4.140625" style="778" hidden="1"/>
    <col min="12826" max="12827" width="4.5703125" style="778" hidden="1"/>
    <col min="12828" max="12829" width="4.140625" style="778" hidden="1"/>
    <col min="12830" max="12831" width="4" style="778" hidden="1"/>
    <col min="12832" max="12832" width="4.140625" style="778" hidden="1"/>
    <col min="12833" max="12834" width="4" style="778" hidden="1"/>
    <col min="12835" max="13056" width="11.42578125" style="778" hidden="1"/>
    <col min="13057" max="13057" width="0.7109375" style="778" hidden="1"/>
    <col min="13058" max="13058" width="4.42578125" style="778" hidden="1"/>
    <col min="13059" max="13071" width="4" style="778" hidden="1"/>
    <col min="13072" max="13072" width="4.28515625" style="778" hidden="1"/>
    <col min="13073" max="13073" width="4.140625" style="778" hidden="1"/>
    <col min="13074" max="13074" width="4" style="778" hidden="1"/>
    <col min="13075" max="13075" width="5" style="778" hidden="1"/>
    <col min="13076" max="13076" width="6.7109375" style="778" hidden="1"/>
    <col min="13077" max="13077" width="5.140625" style="778" hidden="1"/>
    <col min="13078" max="13079" width="4.42578125" style="778" hidden="1"/>
    <col min="13080" max="13081" width="4.140625" style="778" hidden="1"/>
    <col min="13082" max="13083" width="4.5703125" style="778" hidden="1"/>
    <col min="13084" max="13085" width="4.140625" style="778" hidden="1"/>
    <col min="13086" max="13087" width="4" style="778" hidden="1"/>
    <col min="13088" max="13088" width="4.140625" style="778" hidden="1"/>
    <col min="13089" max="13090" width="4" style="778" hidden="1"/>
    <col min="13091" max="13312" width="11.42578125" style="778" hidden="1"/>
    <col min="13313" max="13313" width="0.7109375" style="778" hidden="1"/>
    <col min="13314" max="13314" width="4.42578125" style="778" hidden="1"/>
    <col min="13315" max="13327" width="4" style="778" hidden="1"/>
    <col min="13328" max="13328" width="4.28515625" style="778" hidden="1"/>
    <col min="13329" max="13329" width="4.140625" style="778" hidden="1"/>
    <col min="13330" max="13330" width="4" style="778" hidden="1"/>
    <col min="13331" max="13331" width="5" style="778" hidden="1"/>
    <col min="13332" max="13332" width="6.7109375" style="778" hidden="1"/>
    <col min="13333" max="13333" width="5.140625" style="778" hidden="1"/>
    <col min="13334" max="13335" width="4.42578125" style="778" hidden="1"/>
    <col min="13336" max="13337" width="4.140625" style="778" hidden="1"/>
    <col min="13338" max="13339" width="4.5703125" style="778" hidden="1"/>
    <col min="13340" max="13341" width="4.140625" style="778" hidden="1"/>
    <col min="13342" max="13343" width="4" style="778" hidden="1"/>
    <col min="13344" max="13344" width="4.140625" style="778" hidden="1"/>
    <col min="13345" max="13346" width="4" style="778" hidden="1"/>
    <col min="13347" max="13568" width="11.42578125" style="778" hidden="1"/>
    <col min="13569" max="13569" width="0.7109375" style="778" hidden="1"/>
    <col min="13570" max="13570" width="4.42578125" style="778" hidden="1"/>
    <col min="13571" max="13583" width="4" style="778" hidden="1"/>
    <col min="13584" max="13584" width="4.28515625" style="778" hidden="1"/>
    <col min="13585" max="13585" width="4.140625" style="778" hidden="1"/>
    <col min="13586" max="13586" width="4" style="778" hidden="1"/>
    <col min="13587" max="13587" width="5" style="778" hidden="1"/>
    <col min="13588" max="13588" width="6.7109375" style="778" hidden="1"/>
    <col min="13589" max="13589" width="5.140625" style="778" hidden="1"/>
    <col min="13590" max="13591" width="4.42578125" style="778" hidden="1"/>
    <col min="13592" max="13593" width="4.140625" style="778" hidden="1"/>
    <col min="13594" max="13595" width="4.5703125" style="778" hidden="1"/>
    <col min="13596" max="13597" width="4.140625" style="778" hidden="1"/>
    <col min="13598" max="13599" width="4" style="778" hidden="1"/>
    <col min="13600" max="13600" width="4.140625" style="778" hidden="1"/>
    <col min="13601" max="13602" width="4" style="778" hidden="1"/>
    <col min="13603" max="13824" width="11.42578125" style="778" hidden="1"/>
    <col min="13825" max="13825" width="0.7109375" style="778" hidden="1"/>
    <col min="13826" max="13826" width="4.42578125" style="778" hidden="1"/>
    <col min="13827" max="13839" width="4" style="778" hidden="1"/>
    <col min="13840" max="13840" width="4.28515625" style="778" hidden="1"/>
    <col min="13841" max="13841" width="4.140625" style="778" hidden="1"/>
    <col min="13842" max="13842" width="4" style="778" hidden="1"/>
    <col min="13843" max="13843" width="5" style="778" hidden="1"/>
    <col min="13844" max="13844" width="6.7109375" style="778" hidden="1"/>
    <col min="13845" max="13845" width="5.140625" style="778" hidden="1"/>
    <col min="13846" max="13847" width="4.42578125" style="778" hidden="1"/>
    <col min="13848" max="13849" width="4.140625" style="778" hidden="1"/>
    <col min="13850" max="13851" width="4.5703125" style="778" hidden="1"/>
    <col min="13852" max="13853" width="4.140625" style="778" hidden="1"/>
    <col min="13854" max="13855" width="4" style="778" hidden="1"/>
    <col min="13856" max="13856" width="4.140625" style="778" hidden="1"/>
    <col min="13857" max="13858" width="4" style="778" hidden="1"/>
    <col min="13859" max="14080" width="11.42578125" style="778" hidden="1"/>
    <col min="14081" max="14081" width="0.7109375" style="778" hidden="1"/>
    <col min="14082" max="14082" width="4.42578125" style="778" hidden="1"/>
    <col min="14083" max="14095" width="4" style="778" hidden="1"/>
    <col min="14096" max="14096" width="4.28515625" style="778" hidden="1"/>
    <col min="14097" max="14097" width="4.140625" style="778" hidden="1"/>
    <col min="14098" max="14098" width="4" style="778" hidden="1"/>
    <col min="14099" max="14099" width="5" style="778" hidden="1"/>
    <col min="14100" max="14100" width="6.7109375" style="778" hidden="1"/>
    <col min="14101" max="14101" width="5.140625" style="778" hidden="1"/>
    <col min="14102" max="14103" width="4.42578125" style="778" hidden="1"/>
    <col min="14104" max="14105" width="4.140625" style="778" hidden="1"/>
    <col min="14106" max="14107" width="4.5703125" style="778" hidden="1"/>
    <col min="14108" max="14109" width="4.140625" style="778" hidden="1"/>
    <col min="14110" max="14111" width="4" style="778" hidden="1"/>
    <col min="14112" max="14112" width="4.140625" style="778" hidden="1"/>
    <col min="14113" max="14114" width="4" style="778" hidden="1"/>
    <col min="14115" max="14336" width="11.42578125" style="778" hidden="1"/>
    <col min="14337" max="14337" width="0.7109375" style="778" hidden="1"/>
    <col min="14338" max="14338" width="4.42578125" style="778" hidden="1"/>
    <col min="14339" max="14351" width="4" style="778" hidden="1"/>
    <col min="14352" max="14352" width="4.28515625" style="778" hidden="1"/>
    <col min="14353" max="14353" width="4.140625" style="778" hidden="1"/>
    <col min="14354" max="14354" width="4" style="778" hidden="1"/>
    <col min="14355" max="14355" width="5" style="778" hidden="1"/>
    <col min="14356" max="14356" width="6.7109375" style="778" hidden="1"/>
    <col min="14357" max="14357" width="5.140625" style="778" hidden="1"/>
    <col min="14358" max="14359" width="4.42578125" style="778" hidden="1"/>
    <col min="14360" max="14361" width="4.140625" style="778" hidden="1"/>
    <col min="14362" max="14363" width="4.5703125" style="778" hidden="1"/>
    <col min="14364" max="14365" width="4.140625" style="778" hidden="1"/>
    <col min="14366" max="14367" width="4" style="778" hidden="1"/>
    <col min="14368" max="14368" width="4.140625" style="778" hidden="1"/>
    <col min="14369" max="14370" width="4" style="778" hidden="1"/>
    <col min="14371" max="14592" width="11.42578125" style="778" hidden="1"/>
    <col min="14593" max="14593" width="0.7109375" style="778" hidden="1"/>
    <col min="14594" max="14594" width="4.42578125" style="778" hidden="1"/>
    <col min="14595" max="14607" width="4" style="778" hidden="1"/>
    <col min="14608" max="14608" width="4.28515625" style="778" hidden="1"/>
    <col min="14609" max="14609" width="4.140625" style="778" hidden="1"/>
    <col min="14610" max="14610" width="4" style="778" hidden="1"/>
    <col min="14611" max="14611" width="5" style="778" hidden="1"/>
    <col min="14612" max="14612" width="6.7109375" style="778" hidden="1"/>
    <col min="14613" max="14613" width="5.140625" style="778" hidden="1"/>
    <col min="14614" max="14615" width="4.42578125" style="778" hidden="1"/>
    <col min="14616" max="14617" width="4.140625" style="778" hidden="1"/>
    <col min="14618" max="14619" width="4.5703125" style="778" hidden="1"/>
    <col min="14620" max="14621" width="4.140625" style="778" hidden="1"/>
    <col min="14622" max="14623" width="4" style="778" hidden="1"/>
    <col min="14624" max="14624" width="4.140625" style="778" hidden="1"/>
    <col min="14625" max="14626" width="4" style="778" hidden="1"/>
    <col min="14627" max="14848" width="11.42578125" style="778" hidden="1"/>
    <col min="14849" max="14849" width="0.7109375" style="778" hidden="1"/>
    <col min="14850" max="14850" width="4.42578125" style="778" hidden="1"/>
    <col min="14851" max="14863" width="4" style="778" hidden="1"/>
    <col min="14864" max="14864" width="4.28515625" style="778" hidden="1"/>
    <col min="14865" max="14865" width="4.140625" style="778" hidden="1"/>
    <col min="14866" max="14866" width="4" style="778" hidden="1"/>
    <col min="14867" max="14867" width="5" style="778" hidden="1"/>
    <col min="14868" max="14868" width="6.7109375" style="778" hidden="1"/>
    <col min="14869" max="14869" width="5.140625" style="778" hidden="1"/>
    <col min="14870" max="14871" width="4.42578125" style="778" hidden="1"/>
    <col min="14872" max="14873" width="4.140625" style="778" hidden="1"/>
    <col min="14874" max="14875" width="4.5703125" style="778" hidden="1"/>
    <col min="14876" max="14877" width="4.140625" style="778" hidden="1"/>
    <col min="14878" max="14879" width="4" style="778" hidden="1"/>
    <col min="14880" max="14880" width="4.140625" style="778" hidden="1"/>
    <col min="14881" max="14882" width="4" style="778" hidden="1"/>
    <col min="14883" max="15104" width="11.42578125" style="778" hidden="1"/>
    <col min="15105" max="15105" width="0.7109375" style="778" hidden="1"/>
    <col min="15106" max="15106" width="4.42578125" style="778" hidden="1"/>
    <col min="15107" max="15119" width="4" style="778" hidden="1"/>
    <col min="15120" max="15120" width="4.28515625" style="778" hidden="1"/>
    <col min="15121" max="15121" width="4.140625" style="778" hidden="1"/>
    <col min="15122" max="15122" width="4" style="778" hidden="1"/>
    <col min="15123" max="15123" width="5" style="778" hidden="1"/>
    <col min="15124" max="15124" width="6.7109375" style="778" hidden="1"/>
    <col min="15125" max="15125" width="5.140625" style="778" hidden="1"/>
    <col min="15126" max="15127" width="4.42578125" style="778" hidden="1"/>
    <col min="15128" max="15129" width="4.140625" style="778" hidden="1"/>
    <col min="15130" max="15131" width="4.5703125" style="778" hidden="1"/>
    <col min="15132" max="15133" width="4.140625" style="778" hidden="1"/>
    <col min="15134" max="15135" width="4" style="778" hidden="1"/>
    <col min="15136" max="15136" width="4.140625" style="778" hidden="1"/>
    <col min="15137" max="15138" width="4" style="778" hidden="1"/>
    <col min="15139" max="15360" width="11.42578125" style="778" hidden="1"/>
    <col min="15361" max="15361" width="0.7109375" style="778" hidden="1"/>
    <col min="15362" max="15362" width="4.42578125" style="778" hidden="1"/>
    <col min="15363" max="15375" width="4" style="778" hidden="1"/>
    <col min="15376" max="15376" width="4.28515625" style="778" hidden="1"/>
    <col min="15377" max="15377" width="4.140625" style="778" hidden="1"/>
    <col min="15378" max="15378" width="4" style="778" hidden="1"/>
    <col min="15379" max="15379" width="5" style="778" hidden="1"/>
    <col min="15380" max="15380" width="6.7109375" style="778" hidden="1"/>
    <col min="15381" max="15381" width="5.140625" style="778" hidden="1"/>
    <col min="15382" max="15383" width="4.42578125" style="778" hidden="1"/>
    <col min="15384" max="15385" width="4.140625" style="778" hidden="1"/>
    <col min="15386" max="15387" width="4.5703125" style="778" hidden="1"/>
    <col min="15388" max="15389" width="4.140625" style="778" hidden="1"/>
    <col min="15390" max="15391" width="4" style="778" hidden="1"/>
    <col min="15392" max="15392" width="4.140625" style="778" hidden="1"/>
    <col min="15393" max="15394" width="4" style="778" hidden="1"/>
    <col min="15395" max="15616" width="11.42578125" style="778" hidden="1"/>
    <col min="15617" max="15617" width="0.7109375" style="778" hidden="1"/>
    <col min="15618" max="15618" width="4.42578125" style="778" hidden="1"/>
    <col min="15619" max="15631" width="4" style="778" hidden="1"/>
    <col min="15632" max="15632" width="4.28515625" style="778" hidden="1"/>
    <col min="15633" max="15633" width="4.140625" style="778" hidden="1"/>
    <col min="15634" max="15634" width="4" style="778" hidden="1"/>
    <col min="15635" max="15635" width="5" style="778" hidden="1"/>
    <col min="15636" max="15636" width="6.7109375" style="778" hidden="1"/>
    <col min="15637" max="15637" width="5.140625" style="778" hidden="1"/>
    <col min="15638" max="15639" width="4.42578125" style="778" hidden="1"/>
    <col min="15640" max="15641" width="4.140625" style="778" hidden="1"/>
    <col min="15642" max="15643" width="4.5703125" style="778" hidden="1"/>
    <col min="15644" max="15645" width="4.140625" style="778" hidden="1"/>
    <col min="15646" max="15647" width="4" style="778" hidden="1"/>
    <col min="15648" max="15648" width="4.140625" style="778" hidden="1"/>
    <col min="15649" max="15650" width="4" style="778" hidden="1"/>
    <col min="15651" max="15872" width="11.42578125" style="778" hidden="1"/>
    <col min="15873" max="15873" width="0.7109375" style="778" hidden="1"/>
    <col min="15874" max="15874" width="4.42578125" style="778" hidden="1"/>
    <col min="15875" max="15887" width="4" style="778" hidden="1"/>
    <col min="15888" max="15888" width="4.28515625" style="778" hidden="1"/>
    <col min="15889" max="15889" width="4.140625" style="778" hidden="1"/>
    <col min="15890" max="15890" width="4" style="778" hidden="1"/>
    <col min="15891" max="15891" width="5" style="778" hidden="1"/>
    <col min="15892" max="15892" width="6.7109375" style="778" hidden="1"/>
    <col min="15893" max="15893" width="5.140625" style="778" hidden="1"/>
    <col min="15894" max="15895" width="4.42578125" style="778" hidden="1"/>
    <col min="15896" max="15897" width="4.140625" style="778" hidden="1"/>
    <col min="15898" max="15899" width="4.5703125" style="778" hidden="1"/>
    <col min="15900" max="15901" width="4.140625" style="778" hidden="1"/>
    <col min="15902" max="15903" width="4" style="778" hidden="1"/>
    <col min="15904" max="15904" width="4.140625" style="778" hidden="1"/>
    <col min="15905" max="15906" width="4" style="778" hidden="1"/>
    <col min="15907" max="16128" width="11.42578125" style="778" hidden="1"/>
    <col min="16129" max="16129" width="0.7109375" style="778" hidden="1"/>
    <col min="16130" max="16130" width="4.42578125" style="778" hidden="1"/>
    <col min="16131" max="16143" width="4" style="778" hidden="1"/>
    <col min="16144" max="16144" width="4.28515625" style="778" hidden="1"/>
    <col min="16145" max="16145" width="4.140625" style="778" hidden="1"/>
    <col min="16146" max="16146" width="4" style="778" hidden="1"/>
    <col min="16147" max="16147" width="5" style="778" hidden="1"/>
    <col min="16148" max="16148" width="6.7109375" style="778" hidden="1"/>
    <col min="16149" max="16149" width="5.140625" style="778" hidden="1"/>
    <col min="16150" max="16151" width="4.42578125" style="778" hidden="1"/>
    <col min="16152" max="16153" width="4.140625" style="778" hidden="1"/>
    <col min="16154" max="16155" width="4.5703125" style="778" hidden="1"/>
    <col min="16156" max="16157" width="4.140625" style="778" hidden="1"/>
    <col min="16158" max="16159" width="4" style="778" hidden="1"/>
    <col min="16160" max="16160" width="4.140625" style="778" hidden="1"/>
    <col min="16161" max="16162" width="4" style="778" hidden="1"/>
    <col min="16163" max="16384" width="11.42578125" style="778" hidden="1"/>
  </cols>
  <sheetData>
    <row r="1" spans="2:41" ht="15.75" thickBot="1" x14ac:dyDescent="0.3">
      <c r="AI1" s="259" t="s">
        <v>1332</v>
      </c>
      <c r="AJ1" s="260" t="str">
        <f>IF(AI5="ANUAL","1/1/"&amp;AJ4,IF(AI5="MESES",TABLAS!BH9,TABLAS!BI10))</f>
        <v>1/02/2021</v>
      </c>
    </row>
    <row r="2" spans="2:41" ht="21.75" customHeight="1" thickBot="1" x14ac:dyDescent="0.3">
      <c r="B2" s="779"/>
      <c r="C2" s="779"/>
      <c r="D2" s="779"/>
      <c r="E2" s="779"/>
      <c r="F2" s="779"/>
      <c r="G2" s="779"/>
      <c r="H2" s="779"/>
      <c r="I2" s="779"/>
      <c r="J2" s="780" t="s">
        <v>1904</v>
      </c>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259" t="s">
        <v>1333</v>
      </c>
      <c r="AJ2" s="260">
        <f>IF(AI5="ANUAL","31/12/"&amp;AJ4,TABLAS!BI9)</f>
        <v>44255</v>
      </c>
    </row>
    <row r="3" spans="2:41" ht="21.75" customHeight="1" thickBot="1" x14ac:dyDescent="0.25">
      <c r="B3" s="779"/>
      <c r="C3" s="779"/>
      <c r="D3" s="779"/>
      <c r="E3" s="779"/>
      <c r="F3" s="779"/>
      <c r="G3" s="779"/>
      <c r="H3" s="779"/>
      <c r="I3" s="779"/>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row>
    <row r="4" spans="2:41" ht="27" customHeight="1" thickBot="1" x14ac:dyDescent="0.3">
      <c r="B4" s="781"/>
      <c r="C4" s="782"/>
      <c r="D4" s="782"/>
      <c r="E4" s="782"/>
      <c r="F4" s="782"/>
      <c r="G4" s="782"/>
      <c r="H4" s="782"/>
      <c r="I4" s="783"/>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4" t="s">
        <v>1330</v>
      </c>
      <c r="AJ4" s="785">
        <v>2021</v>
      </c>
    </row>
    <row r="5" spans="2:41" ht="15.95" customHeight="1" thickBot="1" x14ac:dyDescent="0.3">
      <c r="B5" s="786" t="s">
        <v>1905</v>
      </c>
      <c r="C5" s="786"/>
      <c r="D5" s="786"/>
      <c r="E5" s="786"/>
      <c r="F5" s="786"/>
      <c r="G5" s="786"/>
      <c r="H5" s="786"/>
      <c r="I5" s="786"/>
      <c r="S5" s="787"/>
      <c r="AH5" s="788"/>
      <c r="AI5" s="789" t="s">
        <v>32</v>
      </c>
      <c r="AJ5" s="790" t="s">
        <v>96</v>
      </c>
    </row>
    <row r="6" spans="2:41" ht="23.25" customHeight="1" thickBot="1" x14ac:dyDescent="0.25">
      <c r="B6" s="791"/>
      <c r="C6" s="792"/>
      <c r="D6" s="792"/>
      <c r="E6" s="792"/>
      <c r="F6" s="792"/>
      <c r="G6" s="792"/>
      <c r="H6" s="792"/>
      <c r="I6" s="792"/>
      <c r="S6" s="787"/>
      <c r="AH6" s="788"/>
      <c r="AI6" s="793"/>
    </row>
    <row r="7" spans="2:41" ht="23.25" customHeight="1" thickBot="1" x14ac:dyDescent="0.25">
      <c r="B7" s="794" t="s">
        <v>1906</v>
      </c>
      <c r="C7" s="794"/>
      <c r="D7" s="794"/>
      <c r="E7" s="794"/>
      <c r="F7" s="794"/>
      <c r="G7" s="795"/>
      <c r="H7" s="796">
        <v>2</v>
      </c>
      <c r="I7" s="797">
        <v>0</v>
      </c>
      <c r="J7" s="797">
        <v>2</v>
      </c>
      <c r="K7" s="798">
        <v>2</v>
      </c>
      <c r="Q7" s="799" t="s">
        <v>1907</v>
      </c>
      <c r="R7" s="799"/>
      <c r="S7" s="799"/>
      <c r="T7" s="799"/>
      <c r="U7" s="799"/>
      <c r="V7" s="795"/>
      <c r="W7" s="800" t="s">
        <v>1908</v>
      </c>
      <c r="X7" s="800"/>
      <c r="Y7" s="800"/>
      <c r="Z7" s="800"/>
      <c r="AA7" s="800" t="s">
        <v>1274</v>
      </c>
      <c r="AB7" s="800"/>
      <c r="AC7" s="800"/>
      <c r="AD7" s="800"/>
      <c r="AE7" s="800" t="s">
        <v>36</v>
      </c>
      <c r="AF7" s="800"/>
      <c r="AG7" s="801" t="s">
        <v>1909</v>
      </c>
      <c r="AH7" s="801"/>
      <c r="AJ7" s="793"/>
    </row>
    <row r="8" spans="2:41" ht="23.25" customHeight="1" thickBot="1" x14ac:dyDescent="0.25">
      <c r="B8" s="794"/>
      <c r="C8" s="794"/>
      <c r="D8" s="794"/>
      <c r="E8" s="794"/>
      <c r="F8" s="794"/>
      <c r="G8" s="802"/>
      <c r="H8" s="803"/>
      <c r="I8" s="804"/>
      <c r="J8" s="804"/>
      <c r="K8" s="805"/>
      <c r="L8" s="806"/>
      <c r="M8" s="806"/>
      <c r="N8" s="806"/>
      <c r="O8" s="806"/>
      <c r="P8" s="806"/>
      <c r="Q8" s="799"/>
      <c r="R8" s="799"/>
      <c r="S8" s="799"/>
      <c r="T8" s="799"/>
      <c r="U8" s="799"/>
      <c r="V8" s="802"/>
      <c r="W8" s="807"/>
      <c r="X8" s="807"/>
      <c r="Y8" s="807"/>
      <c r="Z8" s="807"/>
      <c r="AA8" s="808"/>
      <c r="AB8" s="809"/>
      <c r="AC8" s="809"/>
      <c r="AD8" s="810"/>
      <c r="AE8" s="808"/>
      <c r="AF8" s="810"/>
      <c r="AG8" s="808"/>
      <c r="AH8" s="811"/>
      <c r="AJ8" s="793"/>
    </row>
    <row r="9" spans="2:41" s="812" customFormat="1" ht="15.95" customHeight="1" thickBot="1" x14ac:dyDescent="0.25"/>
    <row r="10" spans="2:41" ht="22.5" customHeight="1" x14ac:dyDescent="0.2">
      <c r="B10" s="813" t="s">
        <v>1910</v>
      </c>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row>
    <row r="11" spans="2:41" ht="15.95" customHeight="1" x14ac:dyDescent="0.2">
      <c r="B11" s="814">
        <v>101</v>
      </c>
      <c r="C11" s="815" t="s">
        <v>1911</v>
      </c>
      <c r="D11" s="815"/>
      <c r="E11" s="815"/>
      <c r="F11" s="815"/>
      <c r="G11" s="815"/>
      <c r="H11" s="815"/>
      <c r="I11" s="815"/>
      <c r="J11" s="815"/>
      <c r="K11" s="815"/>
      <c r="L11" s="815"/>
      <c r="M11" s="815"/>
      <c r="N11" s="815"/>
      <c r="O11" s="815"/>
      <c r="P11" s="816">
        <v>102</v>
      </c>
      <c r="Q11" s="817" t="s">
        <v>1912</v>
      </c>
      <c r="R11" s="817"/>
      <c r="S11" s="817"/>
      <c r="T11" s="817"/>
      <c r="U11" s="817"/>
      <c r="V11" s="817"/>
      <c r="W11" s="817"/>
      <c r="X11" s="817"/>
      <c r="Y11" s="817"/>
      <c r="Z11" s="817"/>
      <c r="AA11" s="817"/>
      <c r="AB11" s="817"/>
      <c r="AC11" s="817"/>
      <c r="AD11" s="817"/>
      <c r="AE11" s="817"/>
      <c r="AF11" s="817"/>
      <c r="AG11" s="817"/>
      <c r="AH11" s="817"/>
    </row>
    <row r="12" spans="2:41" ht="15.95" customHeight="1" thickBot="1" x14ac:dyDescent="0.25">
      <c r="B12" s="814"/>
      <c r="C12" s="818"/>
      <c r="D12" s="818"/>
      <c r="E12" s="818"/>
      <c r="F12" s="818"/>
      <c r="G12" s="818"/>
      <c r="H12" s="818"/>
      <c r="I12" s="818"/>
      <c r="J12" s="818"/>
      <c r="K12" s="818"/>
      <c r="L12" s="818"/>
      <c r="M12" s="818"/>
      <c r="N12" s="818"/>
      <c r="O12" s="818"/>
      <c r="P12" s="816"/>
      <c r="Q12" s="819"/>
      <c r="R12" s="819"/>
      <c r="S12" s="819"/>
      <c r="T12" s="819"/>
      <c r="U12" s="819"/>
      <c r="V12" s="819"/>
      <c r="W12" s="819"/>
      <c r="X12" s="819"/>
      <c r="Y12" s="819"/>
      <c r="Z12" s="819"/>
      <c r="AA12" s="819"/>
      <c r="AB12" s="819"/>
      <c r="AC12" s="819"/>
      <c r="AD12" s="819"/>
      <c r="AE12" s="819"/>
      <c r="AF12" s="819"/>
      <c r="AG12" s="819"/>
      <c r="AH12" s="819"/>
    </row>
    <row r="13" spans="2:41" ht="39.75" customHeight="1" x14ac:dyDescent="0.3">
      <c r="B13" s="820" t="s">
        <v>1913</v>
      </c>
      <c r="C13" s="820"/>
      <c r="D13" s="820"/>
      <c r="E13" s="820"/>
      <c r="F13" s="820"/>
      <c r="G13" s="820"/>
      <c r="H13" s="820"/>
      <c r="I13" s="820"/>
      <c r="J13" s="820"/>
      <c r="K13" s="820"/>
      <c r="L13" s="820"/>
      <c r="M13" s="820"/>
      <c r="N13" s="820"/>
      <c r="O13" s="820"/>
      <c r="P13" s="820"/>
      <c r="Q13" s="820"/>
      <c r="R13" s="820"/>
      <c r="S13" s="820"/>
      <c r="T13" s="820"/>
      <c r="U13" s="820"/>
      <c r="V13" s="820"/>
      <c r="W13" s="820"/>
      <c r="X13" s="820"/>
      <c r="Y13" s="820"/>
      <c r="Z13" s="820"/>
      <c r="AA13" s="820"/>
      <c r="AB13" s="820"/>
      <c r="AC13" s="820"/>
      <c r="AD13" s="820"/>
      <c r="AE13" s="820"/>
      <c r="AF13" s="820"/>
      <c r="AG13" s="820"/>
      <c r="AH13" s="820"/>
      <c r="AL13" s="821" t="s">
        <v>1914</v>
      </c>
      <c r="AM13" s="822" t="s">
        <v>1915</v>
      </c>
      <c r="AN13" s="822" t="s">
        <v>1916</v>
      </c>
      <c r="AO13" s="823" t="s">
        <v>1917</v>
      </c>
    </row>
    <row r="14" spans="2:41" ht="21.75" customHeight="1" x14ac:dyDescent="0.3">
      <c r="B14" s="824" t="s">
        <v>1918</v>
      </c>
      <c r="C14" s="824"/>
      <c r="D14" s="824"/>
      <c r="E14" s="824"/>
      <c r="F14" s="824"/>
      <c r="G14" s="824"/>
      <c r="H14" s="824"/>
      <c r="I14" s="824"/>
      <c r="J14" s="824"/>
      <c r="K14" s="824"/>
      <c r="L14" s="824"/>
      <c r="M14" s="824"/>
      <c r="N14" s="824"/>
      <c r="O14" s="824"/>
      <c r="P14" s="824"/>
      <c r="Q14" s="824"/>
      <c r="R14" s="824"/>
      <c r="S14" s="824"/>
      <c r="T14" s="824"/>
      <c r="U14" s="825">
        <v>103</v>
      </c>
      <c r="V14" s="826" t="s">
        <v>1919</v>
      </c>
      <c r="W14" s="826"/>
      <c r="X14" s="826"/>
      <c r="Y14" s="827"/>
      <c r="Z14" s="827"/>
      <c r="AA14" s="827"/>
      <c r="AB14" s="827"/>
      <c r="AC14" s="827"/>
      <c r="AD14" s="827"/>
      <c r="AE14" s="827"/>
      <c r="AF14" s="827"/>
      <c r="AG14" s="827"/>
      <c r="AH14" s="827"/>
      <c r="AL14" s="828">
        <v>0</v>
      </c>
      <c r="AM14" s="829">
        <v>11310</v>
      </c>
      <c r="AN14" s="829">
        <v>0</v>
      </c>
      <c r="AO14" s="830">
        <v>0</v>
      </c>
    </row>
    <row r="15" spans="2:41" ht="21.75" customHeight="1" x14ac:dyDescent="0.3">
      <c r="B15" s="824" t="s">
        <v>1920</v>
      </c>
      <c r="C15" s="824"/>
      <c r="D15" s="824"/>
      <c r="E15" s="824"/>
      <c r="F15" s="824"/>
      <c r="G15" s="824"/>
      <c r="H15" s="824"/>
      <c r="I15" s="824"/>
      <c r="J15" s="824"/>
      <c r="K15" s="824"/>
      <c r="L15" s="824"/>
      <c r="M15" s="824"/>
      <c r="N15" s="824"/>
      <c r="O15" s="824"/>
      <c r="P15" s="824"/>
      <c r="Q15" s="824"/>
      <c r="R15" s="824"/>
      <c r="S15" s="824"/>
      <c r="T15" s="824"/>
      <c r="U15" s="825">
        <v>104</v>
      </c>
      <c r="V15" s="831" t="s">
        <v>1919</v>
      </c>
      <c r="W15" s="831"/>
      <c r="X15" s="831"/>
      <c r="Y15" s="827"/>
      <c r="Z15" s="827"/>
      <c r="AA15" s="827"/>
      <c r="AB15" s="827"/>
      <c r="AC15" s="827"/>
      <c r="AD15" s="827"/>
      <c r="AE15" s="827"/>
      <c r="AF15" s="827"/>
      <c r="AG15" s="827"/>
      <c r="AH15" s="827"/>
      <c r="AL15" s="828">
        <v>11310.01</v>
      </c>
      <c r="AM15" s="829">
        <v>14410</v>
      </c>
      <c r="AN15" s="829">
        <v>0</v>
      </c>
      <c r="AO15" s="830">
        <v>0.05</v>
      </c>
    </row>
    <row r="16" spans="2:41" ht="21.75" customHeight="1" x14ac:dyDescent="0.3">
      <c r="B16" s="832" t="s">
        <v>1921</v>
      </c>
      <c r="C16" s="832"/>
      <c r="D16" s="832"/>
      <c r="E16" s="832"/>
      <c r="F16" s="832"/>
      <c r="G16" s="832"/>
      <c r="H16" s="832"/>
      <c r="I16" s="832"/>
      <c r="J16" s="832"/>
      <c r="K16" s="832"/>
      <c r="L16" s="832"/>
      <c r="M16" s="832"/>
      <c r="N16" s="832"/>
      <c r="O16" s="832"/>
      <c r="P16" s="832"/>
      <c r="Q16" s="832"/>
      <c r="R16" s="832"/>
      <c r="S16" s="832"/>
      <c r="T16" s="832"/>
      <c r="U16" s="825">
        <v>105</v>
      </c>
      <c r="V16" s="833" t="s">
        <v>1919</v>
      </c>
      <c r="W16" s="833"/>
      <c r="X16" s="833"/>
      <c r="Y16" s="834">
        <f>+SUM(Y14:AH15)</f>
        <v>0</v>
      </c>
      <c r="Z16" s="834"/>
      <c r="AA16" s="834"/>
      <c r="AB16" s="834"/>
      <c r="AC16" s="834"/>
      <c r="AD16" s="834"/>
      <c r="AE16" s="834"/>
      <c r="AF16" s="834"/>
      <c r="AG16" s="834"/>
      <c r="AH16" s="834"/>
      <c r="AL16" s="828">
        <v>14410.01</v>
      </c>
      <c r="AM16" s="829">
        <v>18010</v>
      </c>
      <c r="AN16" s="829">
        <v>155</v>
      </c>
      <c r="AO16" s="830">
        <v>0.1</v>
      </c>
    </row>
    <row r="17" spans="2:41" s="812" customFormat="1" ht="18.75" customHeight="1" x14ac:dyDescent="0.3">
      <c r="B17" s="835" t="s">
        <v>1922</v>
      </c>
      <c r="C17" s="835"/>
      <c r="D17" s="835"/>
      <c r="E17" s="835"/>
      <c r="F17" s="835"/>
      <c r="G17" s="835"/>
      <c r="H17" s="835"/>
      <c r="I17" s="835"/>
      <c r="J17" s="835"/>
      <c r="K17" s="835"/>
      <c r="L17" s="835"/>
      <c r="M17" s="835"/>
      <c r="N17" s="835"/>
      <c r="O17" s="835"/>
      <c r="P17" s="835"/>
      <c r="Q17" s="835"/>
      <c r="R17" s="835"/>
      <c r="S17" s="835"/>
      <c r="T17" s="835"/>
      <c r="U17" s="835"/>
      <c r="V17" s="835"/>
      <c r="W17" s="835"/>
      <c r="X17" s="835"/>
      <c r="Y17" s="835"/>
      <c r="Z17" s="835"/>
      <c r="AA17" s="835"/>
      <c r="AB17" s="835"/>
      <c r="AC17" s="835"/>
      <c r="AD17" s="835"/>
      <c r="AE17" s="835"/>
      <c r="AF17" s="835"/>
      <c r="AG17" s="835"/>
      <c r="AH17" s="835"/>
      <c r="AL17" s="828">
        <v>18010.009999999998</v>
      </c>
      <c r="AM17" s="829">
        <v>21630</v>
      </c>
      <c r="AN17" s="829">
        <v>515</v>
      </c>
      <c r="AO17" s="830">
        <v>0.12</v>
      </c>
    </row>
    <row r="18" spans="2:41" ht="21.75" customHeight="1" x14ac:dyDescent="0.3">
      <c r="B18" s="824" t="s">
        <v>1923</v>
      </c>
      <c r="C18" s="824"/>
      <c r="D18" s="824"/>
      <c r="E18" s="824"/>
      <c r="F18" s="824"/>
      <c r="G18" s="824"/>
      <c r="H18" s="824"/>
      <c r="I18" s="824"/>
      <c r="J18" s="824"/>
      <c r="K18" s="824"/>
      <c r="L18" s="824"/>
      <c r="M18" s="824"/>
      <c r="N18" s="824"/>
      <c r="O18" s="824"/>
      <c r="P18" s="824"/>
      <c r="Q18" s="824"/>
      <c r="R18" s="824"/>
      <c r="S18" s="824"/>
      <c r="T18" s="824"/>
      <c r="U18" s="825">
        <v>106</v>
      </c>
      <c r="V18" s="831" t="s">
        <v>1919</v>
      </c>
      <c r="W18" s="831"/>
      <c r="X18" s="831"/>
      <c r="Y18" s="827">
        <f>SUMIFS(CGP!S:S,CGP!T:T,"VIVIENDA",CGP!H:H,"&gt;="&amp;AJ1,CGP!H:H,"&lt;="&amp;AJ2)</f>
        <v>0</v>
      </c>
      <c r="Z18" s="827"/>
      <c r="AA18" s="827"/>
      <c r="AB18" s="827"/>
      <c r="AC18" s="827"/>
      <c r="AD18" s="827"/>
      <c r="AE18" s="827"/>
      <c r="AF18" s="827"/>
      <c r="AG18" s="827"/>
      <c r="AH18" s="827"/>
      <c r="AL18" s="828">
        <v>21630.01</v>
      </c>
      <c r="AM18" s="829">
        <v>31630</v>
      </c>
      <c r="AN18" s="829">
        <v>949.4</v>
      </c>
      <c r="AO18" s="830">
        <v>0.15</v>
      </c>
    </row>
    <row r="19" spans="2:41" ht="21.75" customHeight="1" x14ac:dyDescent="0.3">
      <c r="B19" s="824" t="s">
        <v>1924</v>
      </c>
      <c r="C19" s="824"/>
      <c r="D19" s="824"/>
      <c r="E19" s="824"/>
      <c r="F19" s="824"/>
      <c r="G19" s="824"/>
      <c r="H19" s="824"/>
      <c r="I19" s="824"/>
      <c r="J19" s="824"/>
      <c r="K19" s="824"/>
      <c r="L19" s="824"/>
      <c r="M19" s="824"/>
      <c r="N19" s="824"/>
      <c r="O19" s="824"/>
      <c r="P19" s="824"/>
      <c r="Q19" s="824"/>
      <c r="R19" s="824"/>
      <c r="S19" s="824"/>
      <c r="T19" s="824"/>
      <c r="U19" s="825">
        <v>107</v>
      </c>
      <c r="V19" s="831" t="s">
        <v>1919</v>
      </c>
      <c r="W19" s="831"/>
      <c r="X19" s="831"/>
      <c r="Y19" s="827">
        <f>SUMIFS(CGP!S:S,CGP!T:T,"EDUCACIÓN, ARTE Y CULTURA",CGP!H:H,"&gt;="&amp;AJ1,CGP!H:H,"&lt;="&amp;AJ2)</f>
        <v>0</v>
      </c>
      <c r="Z19" s="827"/>
      <c r="AA19" s="827"/>
      <c r="AB19" s="827"/>
      <c r="AC19" s="827"/>
      <c r="AD19" s="827"/>
      <c r="AE19" s="827"/>
      <c r="AF19" s="827"/>
      <c r="AG19" s="827"/>
      <c r="AH19" s="827"/>
      <c r="AL19" s="828">
        <v>31630.01</v>
      </c>
      <c r="AM19" s="829">
        <v>41630</v>
      </c>
      <c r="AN19" s="829">
        <v>2449.4</v>
      </c>
      <c r="AO19" s="830">
        <v>0.2</v>
      </c>
    </row>
    <row r="20" spans="2:41" ht="21.75" customHeight="1" x14ac:dyDescent="0.3">
      <c r="B20" s="824" t="s">
        <v>1925</v>
      </c>
      <c r="C20" s="824"/>
      <c r="D20" s="824"/>
      <c r="E20" s="824"/>
      <c r="F20" s="824"/>
      <c r="G20" s="824"/>
      <c r="H20" s="824"/>
      <c r="I20" s="824"/>
      <c r="J20" s="824"/>
      <c r="K20" s="824"/>
      <c r="L20" s="824"/>
      <c r="M20" s="824"/>
      <c r="N20" s="824"/>
      <c r="O20" s="824"/>
      <c r="P20" s="824"/>
      <c r="Q20" s="824"/>
      <c r="R20" s="824"/>
      <c r="S20" s="824"/>
      <c r="T20" s="824"/>
      <c r="U20" s="825">
        <v>108</v>
      </c>
      <c r="V20" s="831" t="s">
        <v>1919</v>
      </c>
      <c r="W20" s="831"/>
      <c r="X20" s="831"/>
      <c r="Y20" s="827">
        <f>SUMIFS(CGP!S:S,CGP!T:T,"SALUD",CGP!H:H,"&gt;="&amp;AJ1,CGP!H:H,"&lt;="&amp;AJ2)</f>
        <v>0</v>
      </c>
      <c r="Z20" s="827"/>
      <c r="AA20" s="827"/>
      <c r="AB20" s="827"/>
      <c r="AC20" s="827"/>
      <c r="AD20" s="827"/>
      <c r="AE20" s="827"/>
      <c r="AF20" s="827"/>
      <c r="AG20" s="827"/>
      <c r="AH20" s="827"/>
      <c r="AL20" s="828">
        <v>41630.01</v>
      </c>
      <c r="AM20" s="829">
        <v>51630</v>
      </c>
      <c r="AN20" s="829">
        <v>4449.3999999999996</v>
      </c>
      <c r="AO20" s="830">
        <v>0.25</v>
      </c>
    </row>
    <row r="21" spans="2:41" ht="21.75" customHeight="1" x14ac:dyDescent="0.3">
      <c r="B21" s="824" t="s">
        <v>1926</v>
      </c>
      <c r="C21" s="824"/>
      <c r="D21" s="824"/>
      <c r="E21" s="824"/>
      <c r="F21" s="824"/>
      <c r="G21" s="824"/>
      <c r="H21" s="824"/>
      <c r="I21" s="824"/>
      <c r="J21" s="824"/>
      <c r="K21" s="824"/>
      <c r="L21" s="824"/>
      <c r="M21" s="824"/>
      <c r="N21" s="824"/>
      <c r="O21" s="824"/>
      <c r="P21" s="824"/>
      <c r="Q21" s="824"/>
      <c r="R21" s="824"/>
      <c r="S21" s="824"/>
      <c r="T21" s="824"/>
      <c r="U21" s="825">
        <v>109</v>
      </c>
      <c r="V21" s="831" t="s">
        <v>1919</v>
      </c>
      <c r="W21" s="831"/>
      <c r="X21" s="831"/>
      <c r="Y21" s="827">
        <f>SUMIFS(CGP!S:S,CGP!T:T,"VESTIMENTA",CGP!H:H,"&gt;="&amp;AJ1,CGP!H:H,"&lt;="&amp;AJ2)</f>
        <v>0</v>
      </c>
      <c r="Z21" s="827"/>
      <c r="AA21" s="827"/>
      <c r="AB21" s="827"/>
      <c r="AC21" s="827"/>
      <c r="AD21" s="827"/>
      <c r="AE21" s="827"/>
      <c r="AF21" s="827"/>
      <c r="AG21" s="827"/>
      <c r="AH21" s="827"/>
      <c r="AL21" s="828">
        <v>51630.01</v>
      </c>
      <c r="AM21" s="829">
        <v>61630</v>
      </c>
      <c r="AN21" s="829">
        <v>6949.4</v>
      </c>
      <c r="AO21" s="830">
        <v>0.3</v>
      </c>
    </row>
    <row r="22" spans="2:41" ht="21.75" customHeight="1" x14ac:dyDescent="0.3">
      <c r="B22" s="836" t="s">
        <v>1927</v>
      </c>
      <c r="C22" s="837"/>
      <c r="D22" s="837"/>
      <c r="E22" s="837"/>
      <c r="F22" s="837"/>
      <c r="G22" s="837"/>
      <c r="H22" s="837"/>
      <c r="I22" s="837"/>
      <c r="J22" s="837"/>
      <c r="K22" s="837"/>
      <c r="L22" s="837"/>
      <c r="M22" s="837"/>
      <c r="N22" s="837"/>
      <c r="O22" s="837"/>
      <c r="P22" s="837"/>
      <c r="Q22" s="837"/>
      <c r="R22" s="837"/>
      <c r="S22" s="837"/>
      <c r="T22" s="838"/>
      <c r="U22" s="825">
        <v>110</v>
      </c>
      <c r="V22" s="831" t="s">
        <v>1919</v>
      </c>
      <c r="W22" s="831"/>
      <c r="X22" s="831"/>
      <c r="Y22" s="827">
        <f>SUMIFS(CGP!S:S,CGP!T:T,"ALIMENTACIÓN",CGP!H:H,"&gt;="&amp;AJ1,CGP!H:H,"&lt;="&amp;AJ2)</f>
        <v>0</v>
      </c>
      <c r="Z22" s="827"/>
      <c r="AA22" s="827"/>
      <c r="AB22" s="827"/>
      <c r="AC22" s="827"/>
      <c r="AD22" s="827"/>
      <c r="AE22" s="827"/>
      <c r="AF22" s="827"/>
      <c r="AG22" s="827"/>
      <c r="AH22" s="827"/>
      <c r="AL22" s="828">
        <v>61630.01</v>
      </c>
      <c r="AM22" s="829">
        <v>100000</v>
      </c>
      <c r="AN22" s="829">
        <v>9949.4</v>
      </c>
      <c r="AO22" s="830">
        <v>0.35</v>
      </c>
    </row>
    <row r="23" spans="2:41" ht="21.75" customHeight="1" thickBot="1" x14ac:dyDescent="0.35">
      <c r="B23" s="836" t="s">
        <v>1928</v>
      </c>
      <c r="C23" s="837"/>
      <c r="D23" s="837"/>
      <c r="E23" s="837"/>
      <c r="F23" s="837"/>
      <c r="G23" s="837"/>
      <c r="H23" s="837"/>
      <c r="I23" s="837"/>
      <c r="J23" s="837"/>
      <c r="K23" s="837"/>
      <c r="L23" s="837"/>
      <c r="M23" s="837"/>
      <c r="N23" s="837"/>
      <c r="O23" s="837"/>
      <c r="P23" s="837"/>
      <c r="Q23" s="837"/>
      <c r="R23" s="837"/>
      <c r="S23" s="837"/>
      <c r="T23" s="838"/>
      <c r="U23" s="825">
        <v>111</v>
      </c>
      <c r="V23" s="831" t="s">
        <v>1919</v>
      </c>
      <c r="W23" s="831"/>
      <c r="X23" s="831"/>
      <c r="Y23" s="827">
        <f>SUMIFS(CGP!S:S,CGP!T:T,"TURISMO",CGP!H:H,"&gt;="&amp;AJ1,CGP!H:H,"&lt;="&amp;AJ2)</f>
        <v>0</v>
      </c>
      <c r="Z23" s="827"/>
      <c r="AA23" s="827"/>
      <c r="AB23" s="827"/>
      <c r="AC23" s="827"/>
      <c r="AD23" s="827"/>
      <c r="AE23" s="827"/>
      <c r="AF23" s="827"/>
      <c r="AG23" s="827"/>
      <c r="AH23" s="827"/>
      <c r="AL23" s="839">
        <v>100000.01</v>
      </c>
      <c r="AM23" s="840">
        <v>9999999</v>
      </c>
      <c r="AN23" s="840">
        <v>23378.9</v>
      </c>
      <c r="AO23" s="841">
        <v>0.37</v>
      </c>
    </row>
    <row r="24" spans="2:41" ht="21.75" customHeight="1" x14ac:dyDescent="0.3">
      <c r="B24" s="842" t="s">
        <v>1929</v>
      </c>
      <c r="C24" s="843"/>
      <c r="D24" s="843"/>
      <c r="E24" s="843"/>
      <c r="F24" s="843"/>
      <c r="G24" s="843"/>
      <c r="H24" s="843"/>
      <c r="I24" s="843"/>
      <c r="J24" s="843"/>
      <c r="K24" s="843"/>
      <c r="L24" s="843"/>
      <c r="M24" s="843"/>
      <c r="N24" s="843"/>
      <c r="O24" s="843"/>
      <c r="P24" s="843"/>
      <c r="Q24" s="843"/>
      <c r="R24" s="843"/>
      <c r="S24" s="843"/>
      <c r="T24" s="844"/>
      <c r="U24" s="845">
        <v>112</v>
      </c>
      <c r="V24" s="846" t="s">
        <v>1919</v>
      </c>
      <c r="W24" s="846"/>
      <c r="X24" s="846"/>
      <c r="Y24" s="834">
        <f>+SUM(Y18:AH23)</f>
        <v>0</v>
      </c>
      <c r="Z24" s="834"/>
      <c r="AA24" s="834"/>
      <c r="AB24" s="834"/>
      <c r="AC24" s="834"/>
      <c r="AD24" s="834"/>
      <c r="AE24" s="834"/>
      <c r="AF24" s="834"/>
      <c r="AG24" s="834"/>
      <c r="AH24" s="834"/>
      <c r="AL24" s="829"/>
      <c r="AM24" s="829"/>
      <c r="AN24" s="829"/>
      <c r="AO24" s="829"/>
    </row>
    <row r="25" spans="2:41" ht="21.75" customHeight="1" thickBot="1" x14ac:dyDescent="0.35">
      <c r="B25" s="847" t="s">
        <v>1930</v>
      </c>
      <c r="C25" s="847"/>
      <c r="D25" s="847"/>
      <c r="E25" s="847"/>
      <c r="F25" s="847"/>
      <c r="G25" s="847"/>
      <c r="H25" s="847"/>
      <c r="I25" s="847"/>
      <c r="J25" s="847"/>
      <c r="K25" s="847"/>
      <c r="L25" s="847"/>
      <c r="M25" s="847"/>
      <c r="N25" s="847"/>
      <c r="O25" s="847"/>
      <c r="P25" s="847"/>
      <c r="Q25" s="847"/>
      <c r="R25" s="848" t="s">
        <v>1931</v>
      </c>
      <c r="S25" s="848"/>
      <c r="T25" s="848"/>
      <c r="U25" s="849">
        <v>113</v>
      </c>
      <c r="V25" s="846" t="s">
        <v>1919</v>
      </c>
      <c r="W25" s="846"/>
      <c r="X25" s="846"/>
      <c r="Y25" s="834"/>
      <c r="Z25" s="834"/>
      <c r="AA25" s="834"/>
      <c r="AB25" s="834"/>
      <c r="AC25" s="834"/>
      <c r="AD25" s="834"/>
      <c r="AE25" s="834"/>
      <c r="AF25" s="834"/>
      <c r="AG25" s="834"/>
      <c r="AH25" s="834"/>
      <c r="AL25" s="829"/>
      <c r="AM25" s="829"/>
      <c r="AN25" s="829"/>
      <c r="AO25" s="829"/>
    </row>
    <row r="26" spans="2:41" ht="102.75" customHeight="1" thickBot="1" x14ac:dyDescent="0.3">
      <c r="B26" s="850" t="s">
        <v>1932</v>
      </c>
      <c r="C26" s="851"/>
      <c r="D26" s="851"/>
      <c r="E26" s="851"/>
      <c r="F26" s="851"/>
      <c r="G26" s="851"/>
      <c r="H26" s="851"/>
      <c r="I26" s="851"/>
      <c r="J26" s="851"/>
      <c r="K26" s="851"/>
      <c r="L26" s="851"/>
      <c r="M26" s="851"/>
      <c r="N26" s="851"/>
      <c r="O26" s="851"/>
      <c r="P26" s="851"/>
      <c r="Q26" s="851"/>
      <c r="R26" s="851"/>
      <c r="S26" s="851"/>
      <c r="T26" s="851"/>
      <c r="U26" s="851"/>
      <c r="V26" s="851"/>
      <c r="W26" s="851"/>
      <c r="X26" s="851"/>
      <c r="Y26" s="851"/>
      <c r="Z26" s="851"/>
      <c r="AA26" s="851"/>
      <c r="AB26" s="851"/>
      <c r="AC26" s="851"/>
      <c r="AD26" s="851"/>
      <c r="AE26" s="851"/>
      <c r="AF26" s="851"/>
      <c r="AG26" s="851"/>
      <c r="AH26" s="852"/>
      <c r="AL26"/>
      <c r="AM26"/>
      <c r="AN26"/>
      <c r="AO26"/>
    </row>
    <row r="27" spans="2:41" ht="32.25" customHeight="1" thickBot="1" x14ac:dyDescent="0.35">
      <c r="B27" s="853" t="s">
        <v>1933</v>
      </c>
      <c r="C27" s="854"/>
      <c r="D27" s="854"/>
      <c r="E27" s="854"/>
      <c r="F27" s="854"/>
      <c r="G27" s="854"/>
      <c r="H27" s="854"/>
      <c r="I27" s="854"/>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5"/>
      <c r="AL27" s="856"/>
      <c r="AM27" s="857"/>
      <c r="AN27" s="857"/>
      <c r="AO27" s="858"/>
    </row>
    <row r="28" spans="2:41" ht="30" customHeight="1" x14ac:dyDescent="0.2">
      <c r="B28" s="859" t="s">
        <v>1934</v>
      </c>
      <c r="C28" s="860"/>
      <c r="D28" s="860"/>
      <c r="E28" s="860"/>
      <c r="F28" s="860"/>
      <c r="G28" s="860"/>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0"/>
      <c r="AG28" s="860"/>
      <c r="AH28" s="861"/>
    </row>
    <row r="29" spans="2:41" ht="27.75" customHeight="1" x14ac:dyDescent="0.2">
      <c r="B29" s="859" t="s">
        <v>1935</v>
      </c>
      <c r="C29" s="860"/>
      <c r="D29" s="860"/>
      <c r="E29" s="860"/>
      <c r="F29" s="860"/>
      <c r="G29" s="860"/>
      <c r="H29" s="860"/>
      <c r="I29" s="860"/>
      <c r="J29" s="860"/>
      <c r="K29" s="860"/>
      <c r="L29" s="860"/>
      <c r="M29" s="860"/>
      <c r="N29" s="860"/>
      <c r="O29" s="860"/>
      <c r="P29" s="860"/>
      <c r="Q29" s="860"/>
      <c r="R29" s="860"/>
      <c r="S29" s="860"/>
      <c r="T29" s="860"/>
      <c r="U29" s="860"/>
      <c r="V29" s="860"/>
      <c r="W29" s="860"/>
      <c r="X29" s="860"/>
      <c r="Y29" s="860"/>
      <c r="Z29" s="860"/>
      <c r="AA29" s="860"/>
      <c r="AB29" s="860"/>
      <c r="AC29" s="860"/>
      <c r="AD29" s="860"/>
      <c r="AE29" s="860"/>
      <c r="AF29" s="860"/>
      <c r="AG29" s="860"/>
      <c r="AH29" s="861"/>
    </row>
    <row r="30" spans="2:41" ht="41.25" customHeight="1" x14ac:dyDescent="0.2">
      <c r="B30" s="859" t="s">
        <v>1936</v>
      </c>
      <c r="C30" s="860"/>
      <c r="D30" s="860"/>
      <c r="E30" s="860"/>
      <c r="F30" s="860"/>
      <c r="G30" s="860"/>
      <c r="H30" s="860"/>
      <c r="I30" s="860"/>
      <c r="J30" s="860"/>
      <c r="K30" s="860"/>
      <c r="L30" s="860"/>
      <c r="M30" s="860"/>
      <c r="N30" s="860"/>
      <c r="O30" s="860"/>
      <c r="P30" s="860"/>
      <c r="Q30" s="860"/>
      <c r="R30" s="860"/>
      <c r="S30" s="860"/>
      <c r="T30" s="860"/>
      <c r="U30" s="860"/>
      <c r="V30" s="860"/>
      <c r="W30" s="860"/>
      <c r="X30" s="860"/>
      <c r="Y30" s="860"/>
      <c r="Z30" s="860"/>
      <c r="AA30" s="860"/>
      <c r="AB30" s="860"/>
      <c r="AC30" s="860"/>
      <c r="AD30" s="860"/>
      <c r="AE30" s="860"/>
      <c r="AF30" s="860"/>
      <c r="AG30" s="860"/>
      <c r="AH30" s="861"/>
    </row>
    <row r="31" spans="2:41" ht="28.5" customHeight="1" x14ac:dyDescent="0.2">
      <c r="B31" s="862" t="s">
        <v>1937</v>
      </c>
      <c r="C31" s="854"/>
      <c r="D31" s="854"/>
      <c r="E31" s="854"/>
      <c r="F31" s="854"/>
      <c r="G31" s="854"/>
      <c r="H31" s="854"/>
      <c r="I31" s="854"/>
      <c r="J31" s="854"/>
      <c r="K31" s="854"/>
      <c r="L31" s="854"/>
      <c r="M31" s="854"/>
      <c r="N31" s="854"/>
      <c r="O31" s="854"/>
      <c r="P31" s="854"/>
      <c r="Q31" s="854"/>
      <c r="R31" s="854"/>
      <c r="S31" s="854"/>
      <c r="T31" s="854"/>
      <c r="U31" s="854"/>
      <c r="V31" s="854"/>
      <c r="W31" s="854"/>
      <c r="X31" s="854"/>
      <c r="Y31" s="854"/>
      <c r="Z31" s="854"/>
      <c r="AA31" s="854"/>
      <c r="AB31" s="854"/>
      <c r="AC31" s="854"/>
      <c r="AD31" s="854"/>
      <c r="AE31" s="854"/>
      <c r="AF31" s="854"/>
      <c r="AG31" s="854"/>
      <c r="AH31" s="855"/>
    </row>
    <row r="32" spans="2:41" ht="33" customHeight="1" x14ac:dyDescent="0.2">
      <c r="B32" s="862" t="s">
        <v>1938</v>
      </c>
      <c r="C32" s="854"/>
      <c r="D32" s="854"/>
      <c r="E32" s="854"/>
      <c r="F32" s="854"/>
      <c r="G32" s="854"/>
      <c r="H32" s="854"/>
      <c r="I32" s="854"/>
      <c r="J32" s="854"/>
      <c r="K32" s="854"/>
      <c r="L32" s="854"/>
      <c r="M32" s="854"/>
      <c r="N32" s="854"/>
      <c r="O32" s="854"/>
      <c r="P32" s="854"/>
      <c r="Q32" s="854"/>
      <c r="R32" s="854"/>
      <c r="S32" s="854"/>
      <c r="T32" s="854"/>
      <c r="U32" s="854"/>
      <c r="V32" s="854"/>
      <c r="W32" s="854"/>
      <c r="X32" s="854"/>
      <c r="Y32" s="854"/>
      <c r="Z32" s="854"/>
      <c r="AA32" s="854"/>
      <c r="AB32" s="854"/>
      <c r="AC32" s="854"/>
      <c r="AD32" s="854"/>
      <c r="AE32" s="854"/>
      <c r="AF32" s="854"/>
      <c r="AG32" s="854"/>
      <c r="AH32" s="855"/>
    </row>
    <row r="33" spans="2:35" ht="33" customHeight="1" x14ac:dyDescent="0.2">
      <c r="B33" s="863" t="s">
        <v>1939</v>
      </c>
      <c r="C33" s="854"/>
      <c r="D33" s="854"/>
      <c r="E33" s="854"/>
      <c r="F33" s="854"/>
      <c r="G33" s="854"/>
      <c r="H33" s="854"/>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5"/>
    </row>
    <row r="34" spans="2:35" ht="38.25" customHeight="1" thickBot="1" x14ac:dyDescent="0.25">
      <c r="B34" s="864" t="s">
        <v>1940</v>
      </c>
      <c r="C34" s="865"/>
      <c r="D34" s="865"/>
      <c r="E34" s="865"/>
      <c r="F34" s="865"/>
      <c r="G34" s="865"/>
      <c r="H34" s="865"/>
      <c r="I34" s="865"/>
      <c r="J34" s="865"/>
      <c r="K34" s="865"/>
      <c r="L34" s="865"/>
      <c r="M34" s="865"/>
      <c r="N34" s="865"/>
      <c r="O34" s="865"/>
      <c r="P34" s="865"/>
      <c r="Q34" s="865"/>
      <c r="R34" s="865"/>
      <c r="S34" s="865"/>
      <c r="T34" s="865"/>
      <c r="U34" s="865"/>
      <c r="V34" s="865"/>
      <c r="W34" s="865"/>
      <c r="X34" s="865"/>
      <c r="Y34" s="865"/>
      <c r="Z34" s="865"/>
      <c r="AA34" s="865"/>
      <c r="AB34" s="865"/>
      <c r="AC34" s="865"/>
      <c r="AD34" s="865"/>
      <c r="AE34" s="865"/>
      <c r="AF34" s="865"/>
      <c r="AG34" s="865"/>
      <c r="AH34" s="866"/>
    </row>
    <row r="35" spans="2:35" s="812" customFormat="1" ht="9.75" customHeight="1" thickBot="1" x14ac:dyDescent="0.25">
      <c r="AI35" s="778"/>
    </row>
    <row r="36" spans="2:35" ht="22.5" customHeight="1" x14ac:dyDescent="0.2">
      <c r="B36" s="813" t="s">
        <v>1941</v>
      </c>
      <c r="C36" s="813"/>
      <c r="D36" s="813"/>
      <c r="E36" s="813"/>
      <c r="F36" s="813"/>
      <c r="G36" s="813"/>
      <c r="H36" s="813"/>
      <c r="I36" s="813"/>
      <c r="J36" s="813"/>
      <c r="K36" s="813"/>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row>
    <row r="37" spans="2:35" ht="15.95" customHeight="1" thickBot="1" x14ac:dyDescent="0.25">
      <c r="B37" s="867">
        <v>113</v>
      </c>
      <c r="C37" s="815" t="s">
        <v>1942</v>
      </c>
      <c r="D37" s="815"/>
      <c r="E37" s="815"/>
      <c r="F37" s="815"/>
      <c r="G37" s="815"/>
      <c r="H37" s="815"/>
      <c r="I37" s="815"/>
      <c r="J37" s="815"/>
      <c r="K37" s="815"/>
      <c r="L37" s="815"/>
      <c r="M37" s="815"/>
      <c r="N37" s="815"/>
      <c r="O37" s="815"/>
      <c r="P37" s="868">
        <v>114</v>
      </c>
      <c r="Q37" s="817" t="s">
        <v>1943</v>
      </c>
      <c r="R37" s="817"/>
      <c r="S37" s="817"/>
      <c r="T37" s="817"/>
      <c r="U37" s="817"/>
      <c r="V37" s="817"/>
      <c r="W37" s="817"/>
      <c r="X37" s="817"/>
      <c r="Y37" s="817"/>
      <c r="Z37" s="817"/>
      <c r="AA37" s="817"/>
      <c r="AB37" s="817"/>
      <c r="AC37" s="817"/>
      <c r="AD37" s="817"/>
      <c r="AE37" s="817"/>
      <c r="AF37" s="817"/>
      <c r="AG37" s="817"/>
      <c r="AH37" s="817"/>
    </row>
    <row r="38" spans="2:35" ht="15.95" customHeight="1" thickBot="1" x14ac:dyDescent="0.25">
      <c r="B38" s="867"/>
      <c r="C38" s="869"/>
      <c r="D38" s="870"/>
      <c r="E38" s="870"/>
      <c r="F38" s="870"/>
      <c r="G38" s="870"/>
      <c r="H38" s="871"/>
      <c r="I38" s="870"/>
      <c r="J38" s="870"/>
      <c r="K38" s="871"/>
      <c r="L38" s="870"/>
      <c r="M38" s="870"/>
      <c r="N38" s="871"/>
      <c r="O38" s="872"/>
      <c r="P38" s="868"/>
      <c r="Q38" s="873"/>
      <c r="R38" s="873"/>
      <c r="S38" s="873"/>
      <c r="T38" s="873"/>
      <c r="U38" s="873"/>
      <c r="V38" s="873"/>
      <c r="W38" s="873"/>
      <c r="X38" s="873"/>
      <c r="Y38" s="873"/>
      <c r="Z38" s="873"/>
      <c r="AA38" s="873"/>
      <c r="AB38" s="873"/>
      <c r="AC38" s="873"/>
      <c r="AD38" s="873"/>
      <c r="AE38" s="873"/>
      <c r="AF38" s="873"/>
      <c r="AG38" s="873"/>
      <c r="AH38" s="873"/>
    </row>
    <row r="39" spans="2:35" s="812" customFormat="1" ht="10.5" customHeight="1" thickBot="1" x14ac:dyDescent="0.25"/>
    <row r="40" spans="2:35" ht="18.75" customHeight="1" x14ac:dyDescent="0.2">
      <c r="B40" s="874" t="s">
        <v>1944</v>
      </c>
      <c r="C40" s="874"/>
      <c r="D40" s="874"/>
      <c r="E40" s="874"/>
      <c r="F40" s="874"/>
      <c r="G40" s="874"/>
      <c r="H40" s="874"/>
      <c r="I40" s="874"/>
      <c r="J40" s="874"/>
      <c r="K40" s="874"/>
      <c r="L40" s="874"/>
      <c r="M40" s="874"/>
      <c r="N40" s="874"/>
      <c r="O40" s="874"/>
      <c r="P40" s="874"/>
      <c r="Q40" s="874"/>
      <c r="R40" s="874"/>
      <c r="S40" s="874"/>
      <c r="T40" s="874"/>
      <c r="U40" s="874"/>
      <c r="V40" s="874"/>
      <c r="W40" s="874"/>
      <c r="X40" s="874"/>
      <c r="Y40" s="874"/>
      <c r="Z40" s="874"/>
      <c r="AA40" s="874"/>
      <c r="AB40" s="874"/>
      <c r="AC40" s="874"/>
      <c r="AD40" s="874"/>
      <c r="AE40" s="874"/>
      <c r="AF40" s="874"/>
      <c r="AG40" s="874"/>
      <c r="AH40" s="874"/>
    </row>
    <row r="41" spans="2:35" ht="12.75" customHeight="1" x14ac:dyDescent="0.2">
      <c r="B41" s="875" t="s">
        <v>1945</v>
      </c>
      <c r="C41" s="875"/>
      <c r="D41" s="875"/>
      <c r="E41" s="875"/>
      <c r="F41" s="875"/>
      <c r="G41" s="875"/>
      <c r="H41" s="875"/>
      <c r="I41" s="875"/>
      <c r="J41" s="875"/>
      <c r="K41" s="875"/>
      <c r="L41" s="875"/>
      <c r="M41" s="875"/>
      <c r="N41" s="875"/>
      <c r="O41" s="875"/>
      <c r="P41" s="875"/>
      <c r="Q41" s="875"/>
      <c r="R41" s="875"/>
      <c r="S41" s="875"/>
      <c r="T41" s="876" t="s">
        <v>1946</v>
      </c>
      <c r="U41" s="876"/>
      <c r="V41" s="876"/>
      <c r="W41" s="876"/>
      <c r="X41" s="876"/>
      <c r="Y41" s="876"/>
      <c r="Z41" s="876"/>
      <c r="AA41" s="876"/>
      <c r="AB41" s="876"/>
      <c r="AC41" s="876"/>
      <c r="AD41" s="876"/>
      <c r="AE41" s="876"/>
      <c r="AF41" s="876"/>
      <c r="AG41" s="876"/>
      <c r="AH41" s="876"/>
    </row>
    <row r="42" spans="2:35" ht="12.75" customHeight="1" thickBot="1" x14ac:dyDescent="0.25">
      <c r="B42" s="877"/>
      <c r="C42" s="877"/>
      <c r="D42" s="877"/>
      <c r="E42" s="877"/>
      <c r="F42" s="877"/>
      <c r="G42" s="877"/>
      <c r="H42" s="877"/>
      <c r="I42" s="877"/>
      <c r="J42" s="877"/>
      <c r="K42" s="877"/>
      <c r="L42" s="877"/>
      <c r="M42" s="877"/>
      <c r="N42" s="877"/>
      <c r="O42" s="877"/>
      <c r="P42" s="877"/>
      <c r="Q42" s="877"/>
      <c r="R42" s="877"/>
      <c r="S42" s="877"/>
      <c r="T42" s="878" t="s">
        <v>1947</v>
      </c>
      <c r="U42" s="878"/>
      <c r="V42" s="878"/>
      <c r="W42" s="878"/>
      <c r="X42" s="878"/>
      <c r="Y42" s="878"/>
      <c r="Z42" s="878"/>
      <c r="AA42" s="878"/>
      <c r="AB42" s="878"/>
      <c r="AC42" s="878"/>
      <c r="AD42" s="878"/>
      <c r="AE42" s="878"/>
      <c r="AF42" s="878"/>
      <c r="AG42" s="878"/>
      <c r="AH42" s="878"/>
    </row>
    <row r="43" spans="2:35" ht="13.5" thickBot="1" x14ac:dyDescent="0.25">
      <c r="B43" s="877"/>
      <c r="C43" s="877"/>
      <c r="D43" s="877"/>
      <c r="E43" s="877"/>
      <c r="F43" s="877"/>
      <c r="G43" s="877"/>
      <c r="H43" s="877"/>
      <c r="I43" s="877"/>
      <c r="J43" s="877"/>
      <c r="K43" s="877"/>
      <c r="L43" s="877"/>
      <c r="M43" s="877"/>
      <c r="N43" s="877"/>
      <c r="O43" s="877"/>
      <c r="P43" s="877"/>
      <c r="Q43" s="877"/>
      <c r="R43" s="877"/>
      <c r="S43" s="877"/>
      <c r="T43" s="878"/>
      <c r="U43" s="878"/>
      <c r="V43" s="878"/>
      <c r="W43" s="878"/>
      <c r="X43" s="878"/>
      <c r="Y43" s="878"/>
      <c r="Z43" s="878"/>
      <c r="AA43" s="878"/>
      <c r="AB43" s="878"/>
      <c r="AC43" s="878"/>
      <c r="AD43" s="878"/>
      <c r="AE43" s="878"/>
      <c r="AF43" s="878"/>
      <c r="AG43" s="878"/>
      <c r="AH43" s="878"/>
    </row>
    <row r="44" spans="2:35" ht="13.5" thickBot="1" x14ac:dyDescent="0.25">
      <c r="B44" s="877"/>
      <c r="C44" s="877"/>
      <c r="D44" s="877"/>
      <c r="E44" s="877"/>
      <c r="F44" s="877"/>
      <c r="G44" s="877"/>
      <c r="H44" s="877"/>
      <c r="I44" s="877"/>
      <c r="J44" s="877"/>
      <c r="K44" s="877"/>
      <c r="L44" s="877"/>
      <c r="M44" s="877"/>
      <c r="N44" s="877"/>
      <c r="O44" s="877"/>
      <c r="P44" s="877"/>
      <c r="Q44" s="877"/>
      <c r="R44" s="877"/>
      <c r="S44" s="877"/>
      <c r="T44" s="878"/>
      <c r="U44" s="878"/>
      <c r="V44" s="878"/>
      <c r="W44" s="878"/>
      <c r="X44" s="878"/>
      <c r="Y44" s="878"/>
      <c r="Z44" s="878"/>
      <c r="AA44" s="878"/>
      <c r="AB44" s="878"/>
      <c r="AC44" s="878"/>
      <c r="AD44" s="878"/>
      <c r="AE44" s="878"/>
      <c r="AF44" s="878"/>
      <c r="AG44" s="878"/>
      <c r="AH44" s="878"/>
    </row>
    <row r="45" spans="2:35" ht="13.5" thickBot="1" x14ac:dyDescent="0.25">
      <c r="B45" s="877"/>
      <c r="C45" s="877"/>
      <c r="D45" s="877"/>
      <c r="E45" s="877"/>
      <c r="F45" s="877"/>
      <c r="G45" s="877"/>
      <c r="H45" s="877"/>
      <c r="I45" s="877"/>
      <c r="J45" s="877"/>
      <c r="K45" s="877"/>
      <c r="L45" s="877"/>
      <c r="M45" s="877"/>
      <c r="N45" s="877"/>
      <c r="O45" s="877"/>
      <c r="P45" s="877"/>
      <c r="Q45" s="877"/>
      <c r="R45" s="877"/>
      <c r="S45" s="877"/>
      <c r="T45" s="878"/>
      <c r="U45" s="878"/>
      <c r="V45" s="878"/>
      <c r="W45" s="878"/>
      <c r="X45" s="878"/>
      <c r="Y45" s="878"/>
      <c r="Z45" s="878"/>
      <c r="AA45" s="878"/>
      <c r="AB45" s="878"/>
      <c r="AC45" s="878"/>
      <c r="AD45" s="878"/>
      <c r="AE45" s="878"/>
      <c r="AF45" s="878"/>
      <c r="AG45" s="878"/>
      <c r="AH45" s="878"/>
    </row>
    <row r="46" spans="2:35" ht="13.5" thickBot="1" x14ac:dyDescent="0.25">
      <c r="B46" s="877"/>
      <c r="C46" s="877"/>
      <c r="D46" s="877"/>
      <c r="E46" s="877"/>
      <c r="F46" s="877"/>
      <c r="G46" s="877"/>
      <c r="H46" s="877"/>
      <c r="I46" s="877"/>
      <c r="J46" s="877"/>
      <c r="K46" s="877"/>
      <c r="L46" s="877"/>
      <c r="M46" s="877"/>
      <c r="N46" s="877"/>
      <c r="O46" s="877"/>
      <c r="P46" s="877"/>
      <c r="Q46" s="877"/>
      <c r="R46" s="877"/>
      <c r="S46" s="877"/>
      <c r="T46" s="878"/>
      <c r="U46" s="878"/>
      <c r="V46" s="878"/>
      <c r="W46" s="878"/>
      <c r="X46" s="878"/>
      <c r="Y46" s="878"/>
      <c r="Z46" s="878"/>
      <c r="AA46" s="878"/>
      <c r="AB46" s="878"/>
      <c r="AC46" s="878"/>
      <c r="AD46" s="878"/>
      <c r="AE46" s="878"/>
      <c r="AF46" s="878"/>
      <c r="AG46" s="878"/>
      <c r="AH46" s="878"/>
    </row>
    <row r="47" spans="2:35" ht="13.5" thickBot="1" x14ac:dyDescent="0.25">
      <c r="B47" s="877"/>
      <c r="C47" s="877"/>
      <c r="D47" s="877"/>
      <c r="E47" s="877"/>
      <c r="F47" s="877"/>
      <c r="G47" s="877"/>
      <c r="H47" s="877"/>
      <c r="I47" s="877"/>
      <c r="J47" s="877"/>
      <c r="K47" s="877"/>
      <c r="L47" s="877"/>
      <c r="M47" s="877"/>
      <c r="N47" s="877"/>
      <c r="O47" s="877"/>
      <c r="P47" s="877"/>
      <c r="Q47" s="877"/>
      <c r="R47" s="877"/>
      <c r="S47" s="877"/>
      <c r="T47" s="878"/>
      <c r="U47" s="878"/>
      <c r="V47" s="878"/>
      <c r="W47" s="878"/>
      <c r="X47" s="878"/>
      <c r="Y47" s="878"/>
      <c r="Z47" s="878"/>
      <c r="AA47" s="878"/>
      <c r="AB47" s="878"/>
      <c r="AC47" s="878"/>
      <c r="AD47" s="878"/>
      <c r="AE47" s="878"/>
      <c r="AF47" s="878"/>
      <c r="AG47" s="878"/>
      <c r="AH47" s="878"/>
    </row>
    <row r="48" spans="2:35" x14ac:dyDescent="0.2"/>
    <row r="49" x14ac:dyDescent="0.2"/>
    <row r="50" x14ac:dyDescent="0.2"/>
    <row r="51" x14ac:dyDescent="0.2"/>
  </sheetData>
  <mergeCells count="78">
    <mergeCell ref="B40:AH40"/>
    <mergeCell ref="B41:S41"/>
    <mergeCell ref="T41:AH41"/>
    <mergeCell ref="B42:S47"/>
    <mergeCell ref="T42:AH47"/>
    <mergeCell ref="B33:AH33"/>
    <mergeCell ref="B34:AH34"/>
    <mergeCell ref="B36:AH36"/>
    <mergeCell ref="B37:B38"/>
    <mergeCell ref="C37:O37"/>
    <mergeCell ref="P37:P38"/>
    <mergeCell ref="Q37:AH37"/>
    <mergeCell ref="Q38:AH38"/>
    <mergeCell ref="AL27:AO27"/>
    <mergeCell ref="B28:AH28"/>
    <mergeCell ref="B29:AH29"/>
    <mergeCell ref="B30:AH30"/>
    <mergeCell ref="B31:AH31"/>
    <mergeCell ref="B32:AH32"/>
    <mergeCell ref="B25:Q25"/>
    <mergeCell ref="R25:T25"/>
    <mergeCell ref="V25:X25"/>
    <mergeCell ref="Y25:AH25"/>
    <mergeCell ref="B26:AH26"/>
    <mergeCell ref="B27:AH27"/>
    <mergeCell ref="B23:T23"/>
    <mergeCell ref="V23:X23"/>
    <mergeCell ref="Y23:AH23"/>
    <mergeCell ref="B24:T24"/>
    <mergeCell ref="V24:X24"/>
    <mergeCell ref="Y24:AH24"/>
    <mergeCell ref="B21:T21"/>
    <mergeCell ref="V21:X21"/>
    <mergeCell ref="Y21:AH21"/>
    <mergeCell ref="B22:T22"/>
    <mergeCell ref="V22:X22"/>
    <mergeCell ref="Y22:AH22"/>
    <mergeCell ref="B19:T19"/>
    <mergeCell ref="V19:X19"/>
    <mergeCell ref="Y19:AH19"/>
    <mergeCell ref="B20:T20"/>
    <mergeCell ref="V20:X20"/>
    <mergeCell ref="Y20:AH20"/>
    <mergeCell ref="B16:T16"/>
    <mergeCell ref="V16:X16"/>
    <mergeCell ref="Y16:AH16"/>
    <mergeCell ref="B17:AH17"/>
    <mergeCell ref="B18:T18"/>
    <mergeCell ref="V18:X18"/>
    <mergeCell ref="Y18:AH18"/>
    <mergeCell ref="Q12:AH12"/>
    <mergeCell ref="B13:AH13"/>
    <mergeCell ref="B14:T14"/>
    <mergeCell ref="V14:X14"/>
    <mergeCell ref="Y14:AH14"/>
    <mergeCell ref="B15:T15"/>
    <mergeCell ref="V15:X15"/>
    <mergeCell ref="Y15:AH15"/>
    <mergeCell ref="AA7:AD7"/>
    <mergeCell ref="AE7:AF7"/>
    <mergeCell ref="AG7:AH7"/>
    <mergeCell ref="W8:Z8"/>
    <mergeCell ref="B10:AH10"/>
    <mergeCell ref="B11:B12"/>
    <mergeCell ref="C11:O11"/>
    <mergeCell ref="P11:P12"/>
    <mergeCell ref="Q11:AH11"/>
    <mergeCell ref="C12:O12"/>
    <mergeCell ref="B2:I3"/>
    <mergeCell ref="J2:AH4"/>
    <mergeCell ref="B5:I5"/>
    <mergeCell ref="B7:F8"/>
    <mergeCell ref="H7:H8"/>
    <mergeCell ref="I7:I8"/>
    <mergeCell ref="J7:J8"/>
    <mergeCell ref="K7:K8"/>
    <mergeCell ref="Q7:U8"/>
    <mergeCell ref="W7:Z7"/>
  </mergeCells>
  <conditionalFormatting sqref="H7:K8 Q12:AH12 C12:O12 Y14:AH16 W8 Y18:AH22 AA8:AH8">
    <cfRule type="cellIs" dxfId="3" priority="4" operator="equal">
      <formula>""</formula>
    </cfRule>
  </conditionalFormatting>
  <conditionalFormatting sqref="Y24:AH24">
    <cfRule type="cellIs" dxfId="2" priority="3" operator="equal">
      <formula>""</formula>
    </cfRule>
  </conditionalFormatting>
  <conditionalFormatting sqref="Y25:AH25">
    <cfRule type="cellIs" dxfId="1" priority="2" operator="equal">
      <formula>""</formula>
    </cfRule>
  </conditionalFormatting>
  <conditionalFormatting sqref="Y23:AH23">
    <cfRule type="cellIs" dxfId="0" priority="1" operator="equal">
      <formula>""</formula>
    </cfRule>
  </conditionalFormatting>
  <dataValidations count="3">
    <dataValidation type="list" allowBlank="1" showInputMessage="1" showErrorMessage="1" sqref="AJ5" xr:uid="{39D24DD9-B047-40D5-B5CB-1557D6C792DD}">
      <formula1>INDIRECT(SUBSTITUTE(AI5, "","_"))</formula1>
    </dataValidation>
    <dataValidation type="list" allowBlank="1" showInputMessage="1" showErrorMessage="1" sqref="AI5" xr:uid="{4EB2A9FD-5550-4252-AF4A-81627D8DD720}">
      <formula1>PERIODOS</formula1>
    </dataValidation>
    <dataValidation type="decimal" allowBlank="1" showInputMessage="1" showErrorMessage="1" errorTitle="Valores" error="Favor ingrese sólo valores, entre $ 0 y $ 999999" sqref="Y14:AH16 JU14:KD16 TQ14:TZ16 ADM14:ADV16 ANI14:ANR16 AXE14:AXN16 BHA14:BHJ16 BQW14:BRF16 CAS14:CBB16 CKO14:CKX16 CUK14:CUT16 DEG14:DEP16 DOC14:DOL16 DXY14:DYH16 EHU14:EID16 ERQ14:ERZ16 FBM14:FBV16 FLI14:FLR16 FVE14:FVN16 GFA14:GFJ16 GOW14:GPF16 GYS14:GZB16 HIO14:HIX16 HSK14:HST16 ICG14:ICP16 IMC14:IML16 IVY14:IWH16 JFU14:JGD16 JPQ14:JPZ16 JZM14:JZV16 KJI14:KJR16 KTE14:KTN16 LDA14:LDJ16 LMW14:LNF16 LWS14:LXB16 MGO14:MGX16 MQK14:MQT16 NAG14:NAP16 NKC14:NKL16 NTY14:NUH16 ODU14:OED16 ONQ14:ONZ16 OXM14:OXV16 PHI14:PHR16 PRE14:PRN16 QBA14:QBJ16 QKW14:QLF16 QUS14:QVB16 REO14:REX16 ROK14:ROT16 RYG14:RYP16 SIC14:SIL16 SRY14:SSH16 TBU14:TCD16 TLQ14:TLZ16 TVM14:TVV16 UFI14:UFR16 UPE14:UPN16 UZA14:UZJ16 VIW14:VJF16 VSS14:VTB16 WCO14:WCX16 WMK14:WMT16 WWG14:WWP16 Y65550:AH65552 JU65550:KD65552 TQ65550:TZ65552 ADM65550:ADV65552 ANI65550:ANR65552 AXE65550:AXN65552 BHA65550:BHJ65552 BQW65550:BRF65552 CAS65550:CBB65552 CKO65550:CKX65552 CUK65550:CUT65552 DEG65550:DEP65552 DOC65550:DOL65552 DXY65550:DYH65552 EHU65550:EID65552 ERQ65550:ERZ65552 FBM65550:FBV65552 FLI65550:FLR65552 FVE65550:FVN65552 GFA65550:GFJ65552 GOW65550:GPF65552 GYS65550:GZB65552 HIO65550:HIX65552 HSK65550:HST65552 ICG65550:ICP65552 IMC65550:IML65552 IVY65550:IWH65552 JFU65550:JGD65552 JPQ65550:JPZ65552 JZM65550:JZV65552 KJI65550:KJR65552 KTE65550:KTN65552 LDA65550:LDJ65552 LMW65550:LNF65552 LWS65550:LXB65552 MGO65550:MGX65552 MQK65550:MQT65552 NAG65550:NAP65552 NKC65550:NKL65552 NTY65550:NUH65552 ODU65550:OED65552 ONQ65550:ONZ65552 OXM65550:OXV65552 PHI65550:PHR65552 PRE65550:PRN65552 QBA65550:QBJ65552 QKW65550:QLF65552 QUS65550:QVB65552 REO65550:REX65552 ROK65550:ROT65552 RYG65550:RYP65552 SIC65550:SIL65552 SRY65550:SSH65552 TBU65550:TCD65552 TLQ65550:TLZ65552 TVM65550:TVV65552 UFI65550:UFR65552 UPE65550:UPN65552 UZA65550:UZJ65552 VIW65550:VJF65552 VSS65550:VTB65552 WCO65550:WCX65552 WMK65550:WMT65552 WWG65550:WWP65552 Y131086:AH131088 JU131086:KD131088 TQ131086:TZ131088 ADM131086:ADV131088 ANI131086:ANR131088 AXE131086:AXN131088 BHA131086:BHJ131088 BQW131086:BRF131088 CAS131086:CBB131088 CKO131086:CKX131088 CUK131086:CUT131088 DEG131086:DEP131088 DOC131086:DOL131088 DXY131086:DYH131088 EHU131086:EID131088 ERQ131086:ERZ131088 FBM131086:FBV131088 FLI131086:FLR131088 FVE131086:FVN131088 GFA131086:GFJ131088 GOW131086:GPF131088 GYS131086:GZB131088 HIO131086:HIX131088 HSK131086:HST131088 ICG131086:ICP131088 IMC131086:IML131088 IVY131086:IWH131088 JFU131086:JGD131088 JPQ131086:JPZ131088 JZM131086:JZV131088 KJI131086:KJR131088 KTE131086:KTN131088 LDA131086:LDJ131088 LMW131086:LNF131088 LWS131086:LXB131088 MGO131086:MGX131088 MQK131086:MQT131088 NAG131086:NAP131088 NKC131086:NKL131088 NTY131086:NUH131088 ODU131086:OED131088 ONQ131086:ONZ131088 OXM131086:OXV131088 PHI131086:PHR131088 PRE131086:PRN131088 QBA131086:QBJ131088 QKW131086:QLF131088 QUS131086:QVB131088 REO131086:REX131088 ROK131086:ROT131088 RYG131086:RYP131088 SIC131086:SIL131088 SRY131086:SSH131088 TBU131086:TCD131088 TLQ131086:TLZ131088 TVM131086:TVV131088 UFI131086:UFR131088 UPE131086:UPN131088 UZA131086:UZJ131088 VIW131086:VJF131088 VSS131086:VTB131088 WCO131086:WCX131088 WMK131086:WMT131088 WWG131086:WWP131088 Y196622:AH196624 JU196622:KD196624 TQ196622:TZ196624 ADM196622:ADV196624 ANI196622:ANR196624 AXE196622:AXN196624 BHA196622:BHJ196624 BQW196622:BRF196624 CAS196622:CBB196624 CKO196622:CKX196624 CUK196622:CUT196624 DEG196622:DEP196624 DOC196622:DOL196624 DXY196622:DYH196624 EHU196622:EID196624 ERQ196622:ERZ196624 FBM196622:FBV196624 FLI196622:FLR196624 FVE196622:FVN196624 GFA196622:GFJ196624 GOW196622:GPF196624 GYS196622:GZB196624 HIO196622:HIX196624 HSK196622:HST196624 ICG196622:ICP196624 IMC196622:IML196624 IVY196622:IWH196624 JFU196622:JGD196624 JPQ196622:JPZ196624 JZM196622:JZV196624 KJI196622:KJR196624 KTE196622:KTN196624 LDA196622:LDJ196624 LMW196622:LNF196624 LWS196622:LXB196624 MGO196622:MGX196624 MQK196622:MQT196624 NAG196622:NAP196624 NKC196622:NKL196624 NTY196622:NUH196624 ODU196622:OED196624 ONQ196622:ONZ196624 OXM196622:OXV196624 PHI196622:PHR196624 PRE196622:PRN196624 QBA196622:QBJ196624 QKW196622:QLF196624 QUS196622:QVB196624 REO196622:REX196624 ROK196622:ROT196624 RYG196622:RYP196624 SIC196622:SIL196624 SRY196622:SSH196624 TBU196622:TCD196624 TLQ196622:TLZ196624 TVM196622:TVV196624 UFI196622:UFR196624 UPE196622:UPN196624 UZA196622:UZJ196624 VIW196622:VJF196624 VSS196622:VTB196624 WCO196622:WCX196624 WMK196622:WMT196624 WWG196622:WWP196624 Y262158:AH262160 JU262158:KD262160 TQ262158:TZ262160 ADM262158:ADV262160 ANI262158:ANR262160 AXE262158:AXN262160 BHA262158:BHJ262160 BQW262158:BRF262160 CAS262158:CBB262160 CKO262158:CKX262160 CUK262158:CUT262160 DEG262158:DEP262160 DOC262158:DOL262160 DXY262158:DYH262160 EHU262158:EID262160 ERQ262158:ERZ262160 FBM262158:FBV262160 FLI262158:FLR262160 FVE262158:FVN262160 GFA262158:GFJ262160 GOW262158:GPF262160 GYS262158:GZB262160 HIO262158:HIX262160 HSK262158:HST262160 ICG262158:ICP262160 IMC262158:IML262160 IVY262158:IWH262160 JFU262158:JGD262160 JPQ262158:JPZ262160 JZM262158:JZV262160 KJI262158:KJR262160 KTE262158:KTN262160 LDA262158:LDJ262160 LMW262158:LNF262160 LWS262158:LXB262160 MGO262158:MGX262160 MQK262158:MQT262160 NAG262158:NAP262160 NKC262158:NKL262160 NTY262158:NUH262160 ODU262158:OED262160 ONQ262158:ONZ262160 OXM262158:OXV262160 PHI262158:PHR262160 PRE262158:PRN262160 QBA262158:QBJ262160 QKW262158:QLF262160 QUS262158:QVB262160 REO262158:REX262160 ROK262158:ROT262160 RYG262158:RYP262160 SIC262158:SIL262160 SRY262158:SSH262160 TBU262158:TCD262160 TLQ262158:TLZ262160 TVM262158:TVV262160 UFI262158:UFR262160 UPE262158:UPN262160 UZA262158:UZJ262160 VIW262158:VJF262160 VSS262158:VTB262160 WCO262158:WCX262160 WMK262158:WMT262160 WWG262158:WWP262160 Y327694:AH327696 JU327694:KD327696 TQ327694:TZ327696 ADM327694:ADV327696 ANI327694:ANR327696 AXE327694:AXN327696 BHA327694:BHJ327696 BQW327694:BRF327696 CAS327694:CBB327696 CKO327694:CKX327696 CUK327694:CUT327696 DEG327694:DEP327696 DOC327694:DOL327696 DXY327694:DYH327696 EHU327694:EID327696 ERQ327694:ERZ327696 FBM327694:FBV327696 FLI327694:FLR327696 FVE327694:FVN327696 GFA327694:GFJ327696 GOW327694:GPF327696 GYS327694:GZB327696 HIO327694:HIX327696 HSK327694:HST327696 ICG327694:ICP327696 IMC327694:IML327696 IVY327694:IWH327696 JFU327694:JGD327696 JPQ327694:JPZ327696 JZM327694:JZV327696 KJI327694:KJR327696 KTE327694:KTN327696 LDA327694:LDJ327696 LMW327694:LNF327696 LWS327694:LXB327696 MGO327694:MGX327696 MQK327694:MQT327696 NAG327694:NAP327696 NKC327694:NKL327696 NTY327694:NUH327696 ODU327694:OED327696 ONQ327694:ONZ327696 OXM327694:OXV327696 PHI327694:PHR327696 PRE327694:PRN327696 QBA327694:QBJ327696 QKW327694:QLF327696 QUS327694:QVB327696 REO327694:REX327696 ROK327694:ROT327696 RYG327694:RYP327696 SIC327694:SIL327696 SRY327694:SSH327696 TBU327694:TCD327696 TLQ327694:TLZ327696 TVM327694:TVV327696 UFI327694:UFR327696 UPE327694:UPN327696 UZA327694:UZJ327696 VIW327694:VJF327696 VSS327694:VTB327696 WCO327694:WCX327696 WMK327694:WMT327696 WWG327694:WWP327696 Y393230:AH393232 JU393230:KD393232 TQ393230:TZ393232 ADM393230:ADV393232 ANI393230:ANR393232 AXE393230:AXN393232 BHA393230:BHJ393232 BQW393230:BRF393232 CAS393230:CBB393232 CKO393230:CKX393232 CUK393230:CUT393232 DEG393230:DEP393232 DOC393230:DOL393232 DXY393230:DYH393232 EHU393230:EID393232 ERQ393230:ERZ393232 FBM393230:FBV393232 FLI393230:FLR393232 FVE393230:FVN393232 GFA393230:GFJ393232 GOW393230:GPF393232 GYS393230:GZB393232 HIO393230:HIX393232 HSK393230:HST393232 ICG393230:ICP393232 IMC393230:IML393232 IVY393230:IWH393232 JFU393230:JGD393232 JPQ393230:JPZ393232 JZM393230:JZV393232 KJI393230:KJR393232 KTE393230:KTN393232 LDA393230:LDJ393232 LMW393230:LNF393232 LWS393230:LXB393232 MGO393230:MGX393232 MQK393230:MQT393232 NAG393230:NAP393232 NKC393230:NKL393232 NTY393230:NUH393232 ODU393230:OED393232 ONQ393230:ONZ393232 OXM393230:OXV393232 PHI393230:PHR393232 PRE393230:PRN393232 QBA393230:QBJ393232 QKW393230:QLF393232 QUS393230:QVB393232 REO393230:REX393232 ROK393230:ROT393232 RYG393230:RYP393232 SIC393230:SIL393232 SRY393230:SSH393232 TBU393230:TCD393232 TLQ393230:TLZ393232 TVM393230:TVV393232 UFI393230:UFR393232 UPE393230:UPN393232 UZA393230:UZJ393232 VIW393230:VJF393232 VSS393230:VTB393232 WCO393230:WCX393232 WMK393230:WMT393232 WWG393230:WWP393232 Y458766:AH458768 JU458766:KD458768 TQ458766:TZ458768 ADM458766:ADV458768 ANI458766:ANR458768 AXE458766:AXN458768 BHA458766:BHJ458768 BQW458766:BRF458768 CAS458766:CBB458768 CKO458766:CKX458768 CUK458766:CUT458768 DEG458766:DEP458768 DOC458766:DOL458768 DXY458766:DYH458768 EHU458766:EID458768 ERQ458766:ERZ458768 FBM458766:FBV458768 FLI458766:FLR458768 FVE458766:FVN458768 GFA458766:GFJ458768 GOW458766:GPF458768 GYS458766:GZB458768 HIO458766:HIX458768 HSK458766:HST458768 ICG458766:ICP458768 IMC458766:IML458768 IVY458766:IWH458768 JFU458766:JGD458768 JPQ458766:JPZ458768 JZM458766:JZV458768 KJI458766:KJR458768 KTE458766:KTN458768 LDA458766:LDJ458768 LMW458766:LNF458768 LWS458766:LXB458768 MGO458766:MGX458768 MQK458766:MQT458768 NAG458766:NAP458768 NKC458766:NKL458768 NTY458766:NUH458768 ODU458766:OED458768 ONQ458766:ONZ458768 OXM458766:OXV458768 PHI458766:PHR458768 PRE458766:PRN458768 QBA458766:QBJ458768 QKW458766:QLF458768 QUS458766:QVB458768 REO458766:REX458768 ROK458766:ROT458768 RYG458766:RYP458768 SIC458766:SIL458768 SRY458766:SSH458768 TBU458766:TCD458768 TLQ458766:TLZ458768 TVM458766:TVV458768 UFI458766:UFR458768 UPE458766:UPN458768 UZA458766:UZJ458768 VIW458766:VJF458768 VSS458766:VTB458768 WCO458766:WCX458768 WMK458766:WMT458768 WWG458766:WWP458768 Y524302:AH524304 JU524302:KD524304 TQ524302:TZ524304 ADM524302:ADV524304 ANI524302:ANR524304 AXE524302:AXN524304 BHA524302:BHJ524304 BQW524302:BRF524304 CAS524302:CBB524304 CKO524302:CKX524304 CUK524302:CUT524304 DEG524302:DEP524304 DOC524302:DOL524304 DXY524302:DYH524304 EHU524302:EID524304 ERQ524302:ERZ524304 FBM524302:FBV524304 FLI524302:FLR524304 FVE524302:FVN524304 GFA524302:GFJ524304 GOW524302:GPF524304 GYS524302:GZB524304 HIO524302:HIX524304 HSK524302:HST524304 ICG524302:ICP524304 IMC524302:IML524304 IVY524302:IWH524304 JFU524302:JGD524304 JPQ524302:JPZ524304 JZM524302:JZV524304 KJI524302:KJR524304 KTE524302:KTN524304 LDA524302:LDJ524304 LMW524302:LNF524304 LWS524302:LXB524304 MGO524302:MGX524304 MQK524302:MQT524304 NAG524302:NAP524304 NKC524302:NKL524304 NTY524302:NUH524304 ODU524302:OED524304 ONQ524302:ONZ524304 OXM524302:OXV524304 PHI524302:PHR524304 PRE524302:PRN524304 QBA524302:QBJ524304 QKW524302:QLF524304 QUS524302:QVB524304 REO524302:REX524304 ROK524302:ROT524304 RYG524302:RYP524304 SIC524302:SIL524304 SRY524302:SSH524304 TBU524302:TCD524304 TLQ524302:TLZ524304 TVM524302:TVV524304 UFI524302:UFR524304 UPE524302:UPN524304 UZA524302:UZJ524304 VIW524302:VJF524304 VSS524302:VTB524304 WCO524302:WCX524304 WMK524302:WMT524304 WWG524302:WWP524304 Y589838:AH589840 JU589838:KD589840 TQ589838:TZ589840 ADM589838:ADV589840 ANI589838:ANR589840 AXE589838:AXN589840 BHA589838:BHJ589840 BQW589838:BRF589840 CAS589838:CBB589840 CKO589838:CKX589840 CUK589838:CUT589840 DEG589838:DEP589840 DOC589838:DOL589840 DXY589838:DYH589840 EHU589838:EID589840 ERQ589838:ERZ589840 FBM589838:FBV589840 FLI589838:FLR589840 FVE589838:FVN589840 GFA589838:GFJ589840 GOW589838:GPF589840 GYS589838:GZB589840 HIO589838:HIX589840 HSK589838:HST589840 ICG589838:ICP589840 IMC589838:IML589840 IVY589838:IWH589840 JFU589838:JGD589840 JPQ589838:JPZ589840 JZM589838:JZV589840 KJI589838:KJR589840 KTE589838:KTN589840 LDA589838:LDJ589840 LMW589838:LNF589840 LWS589838:LXB589840 MGO589838:MGX589840 MQK589838:MQT589840 NAG589838:NAP589840 NKC589838:NKL589840 NTY589838:NUH589840 ODU589838:OED589840 ONQ589838:ONZ589840 OXM589838:OXV589840 PHI589838:PHR589840 PRE589838:PRN589840 QBA589838:QBJ589840 QKW589838:QLF589840 QUS589838:QVB589840 REO589838:REX589840 ROK589838:ROT589840 RYG589838:RYP589840 SIC589838:SIL589840 SRY589838:SSH589840 TBU589838:TCD589840 TLQ589838:TLZ589840 TVM589838:TVV589840 UFI589838:UFR589840 UPE589838:UPN589840 UZA589838:UZJ589840 VIW589838:VJF589840 VSS589838:VTB589840 WCO589838:WCX589840 WMK589838:WMT589840 WWG589838:WWP589840 Y655374:AH655376 JU655374:KD655376 TQ655374:TZ655376 ADM655374:ADV655376 ANI655374:ANR655376 AXE655374:AXN655376 BHA655374:BHJ655376 BQW655374:BRF655376 CAS655374:CBB655376 CKO655374:CKX655376 CUK655374:CUT655376 DEG655374:DEP655376 DOC655374:DOL655376 DXY655374:DYH655376 EHU655374:EID655376 ERQ655374:ERZ655376 FBM655374:FBV655376 FLI655374:FLR655376 FVE655374:FVN655376 GFA655374:GFJ655376 GOW655374:GPF655376 GYS655374:GZB655376 HIO655374:HIX655376 HSK655374:HST655376 ICG655374:ICP655376 IMC655374:IML655376 IVY655374:IWH655376 JFU655374:JGD655376 JPQ655374:JPZ655376 JZM655374:JZV655376 KJI655374:KJR655376 KTE655374:KTN655376 LDA655374:LDJ655376 LMW655374:LNF655376 LWS655374:LXB655376 MGO655374:MGX655376 MQK655374:MQT655376 NAG655374:NAP655376 NKC655374:NKL655376 NTY655374:NUH655376 ODU655374:OED655376 ONQ655374:ONZ655376 OXM655374:OXV655376 PHI655374:PHR655376 PRE655374:PRN655376 QBA655374:QBJ655376 QKW655374:QLF655376 QUS655374:QVB655376 REO655374:REX655376 ROK655374:ROT655376 RYG655374:RYP655376 SIC655374:SIL655376 SRY655374:SSH655376 TBU655374:TCD655376 TLQ655374:TLZ655376 TVM655374:TVV655376 UFI655374:UFR655376 UPE655374:UPN655376 UZA655374:UZJ655376 VIW655374:VJF655376 VSS655374:VTB655376 WCO655374:WCX655376 WMK655374:WMT655376 WWG655374:WWP655376 Y720910:AH720912 JU720910:KD720912 TQ720910:TZ720912 ADM720910:ADV720912 ANI720910:ANR720912 AXE720910:AXN720912 BHA720910:BHJ720912 BQW720910:BRF720912 CAS720910:CBB720912 CKO720910:CKX720912 CUK720910:CUT720912 DEG720910:DEP720912 DOC720910:DOL720912 DXY720910:DYH720912 EHU720910:EID720912 ERQ720910:ERZ720912 FBM720910:FBV720912 FLI720910:FLR720912 FVE720910:FVN720912 GFA720910:GFJ720912 GOW720910:GPF720912 GYS720910:GZB720912 HIO720910:HIX720912 HSK720910:HST720912 ICG720910:ICP720912 IMC720910:IML720912 IVY720910:IWH720912 JFU720910:JGD720912 JPQ720910:JPZ720912 JZM720910:JZV720912 KJI720910:KJR720912 KTE720910:KTN720912 LDA720910:LDJ720912 LMW720910:LNF720912 LWS720910:LXB720912 MGO720910:MGX720912 MQK720910:MQT720912 NAG720910:NAP720912 NKC720910:NKL720912 NTY720910:NUH720912 ODU720910:OED720912 ONQ720910:ONZ720912 OXM720910:OXV720912 PHI720910:PHR720912 PRE720910:PRN720912 QBA720910:QBJ720912 QKW720910:QLF720912 QUS720910:QVB720912 REO720910:REX720912 ROK720910:ROT720912 RYG720910:RYP720912 SIC720910:SIL720912 SRY720910:SSH720912 TBU720910:TCD720912 TLQ720910:TLZ720912 TVM720910:TVV720912 UFI720910:UFR720912 UPE720910:UPN720912 UZA720910:UZJ720912 VIW720910:VJF720912 VSS720910:VTB720912 WCO720910:WCX720912 WMK720910:WMT720912 WWG720910:WWP720912 Y786446:AH786448 JU786446:KD786448 TQ786446:TZ786448 ADM786446:ADV786448 ANI786446:ANR786448 AXE786446:AXN786448 BHA786446:BHJ786448 BQW786446:BRF786448 CAS786446:CBB786448 CKO786446:CKX786448 CUK786446:CUT786448 DEG786446:DEP786448 DOC786446:DOL786448 DXY786446:DYH786448 EHU786446:EID786448 ERQ786446:ERZ786448 FBM786446:FBV786448 FLI786446:FLR786448 FVE786446:FVN786448 GFA786446:GFJ786448 GOW786446:GPF786448 GYS786446:GZB786448 HIO786446:HIX786448 HSK786446:HST786448 ICG786446:ICP786448 IMC786446:IML786448 IVY786446:IWH786448 JFU786446:JGD786448 JPQ786446:JPZ786448 JZM786446:JZV786448 KJI786446:KJR786448 KTE786446:KTN786448 LDA786446:LDJ786448 LMW786446:LNF786448 LWS786446:LXB786448 MGO786446:MGX786448 MQK786446:MQT786448 NAG786446:NAP786448 NKC786446:NKL786448 NTY786446:NUH786448 ODU786446:OED786448 ONQ786446:ONZ786448 OXM786446:OXV786448 PHI786446:PHR786448 PRE786446:PRN786448 QBA786446:QBJ786448 QKW786446:QLF786448 QUS786446:QVB786448 REO786446:REX786448 ROK786446:ROT786448 RYG786446:RYP786448 SIC786446:SIL786448 SRY786446:SSH786448 TBU786446:TCD786448 TLQ786446:TLZ786448 TVM786446:TVV786448 UFI786446:UFR786448 UPE786446:UPN786448 UZA786446:UZJ786448 VIW786446:VJF786448 VSS786446:VTB786448 WCO786446:WCX786448 WMK786446:WMT786448 WWG786446:WWP786448 Y851982:AH851984 JU851982:KD851984 TQ851982:TZ851984 ADM851982:ADV851984 ANI851982:ANR851984 AXE851982:AXN851984 BHA851982:BHJ851984 BQW851982:BRF851984 CAS851982:CBB851984 CKO851982:CKX851984 CUK851982:CUT851984 DEG851982:DEP851984 DOC851982:DOL851984 DXY851982:DYH851984 EHU851982:EID851984 ERQ851982:ERZ851984 FBM851982:FBV851984 FLI851982:FLR851984 FVE851982:FVN851984 GFA851982:GFJ851984 GOW851982:GPF851984 GYS851982:GZB851984 HIO851982:HIX851984 HSK851982:HST851984 ICG851982:ICP851984 IMC851982:IML851984 IVY851982:IWH851984 JFU851982:JGD851984 JPQ851982:JPZ851984 JZM851982:JZV851984 KJI851982:KJR851984 KTE851982:KTN851984 LDA851982:LDJ851984 LMW851982:LNF851984 LWS851982:LXB851984 MGO851982:MGX851984 MQK851982:MQT851984 NAG851982:NAP851984 NKC851982:NKL851984 NTY851982:NUH851984 ODU851982:OED851984 ONQ851982:ONZ851984 OXM851982:OXV851984 PHI851982:PHR851984 PRE851982:PRN851984 QBA851982:QBJ851984 QKW851982:QLF851984 QUS851982:QVB851984 REO851982:REX851984 ROK851982:ROT851984 RYG851982:RYP851984 SIC851982:SIL851984 SRY851982:SSH851984 TBU851982:TCD851984 TLQ851982:TLZ851984 TVM851982:TVV851984 UFI851982:UFR851984 UPE851982:UPN851984 UZA851982:UZJ851984 VIW851982:VJF851984 VSS851982:VTB851984 WCO851982:WCX851984 WMK851982:WMT851984 WWG851982:WWP851984 Y917518:AH917520 JU917518:KD917520 TQ917518:TZ917520 ADM917518:ADV917520 ANI917518:ANR917520 AXE917518:AXN917520 BHA917518:BHJ917520 BQW917518:BRF917520 CAS917518:CBB917520 CKO917518:CKX917520 CUK917518:CUT917520 DEG917518:DEP917520 DOC917518:DOL917520 DXY917518:DYH917520 EHU917518:EID917520 ERQ917518:ERZ917520 FBM917518:FBV917520 FLI917518:FLR917520 FVE917518:FVN917520 GFA917518:GFJ917520 GOW917518:GPF917520 GYS917518:GZB917520 HIO917518:HIX917520 HSK917518:HST917520 ICG917518:ICP917520 IMC917518:IML917520 IVY917518:IWH917520 JFU917518:JGD917520 JPQ917518:JPZ917520 JZM917518:JZV917520 KJI917518:KJR917520 KTE917518:KTN917520 LDA917518:LDJ917520 LMW917518:LNF917520 LWS917518:LXB917520 MGO917518:MGX917520 MQK917518:MQT917520 NAG917518:NAP917520 NKC917518:NKL917520 NTY917518:NUH917520 ODU917518:OED917520 ONQ917518:ONZ917520 OXM917518:OXV917520 PHI917518:PHR917520 PRE917518:PRN917520 QBA917518:QBJ917520 QKW917518:QLF917520 QUS917518:QVB917520 REO917518:REX917520 ROK917518:ROT917520 RYG917518:RYP917520 SIC917518:SIL917520 SRY917518:SSH917520 TBU917518:TCD917520 TLQ917518:TLZ917520 TVM917518:TVV917520 UFI917518:UFR917520 UPE917518:UPN917520 UZA917518:UZJ917520 VIW917518:VJF917520 VSS917518:VTB917520 WCO917518:WCX917520 WMK917518:WMT917520 WWG917518:WWP917520 Y983054:AH983056 JU983054:KD983056 TQ983054:TZ983056 ADM983054:ADV983056 ANI983054:ANR983056 AXE983054:AXN983056 BHA983054:BHJ983056 BQW983054:BRF983056 CAS983054:CBB983056 CKO983054:CKX983056 CUK983054:CUT983056 DEG983054:DEP983056 DOC983054:DOL983056 DXY983054:DYH983056 EHU983054:EID983056 ERQ983054:ERZ983056 FBM983054:FBV983056 FLI983054:FLR983056 FVE983054:FVN983056 GFA983054:GFJ983056 GOW983054:GPF983056 GYS983054:GZB983056 HIO983054:HIX983056 HSK983054:HST983056 ICG983054:ICP983056 IMC983054:IML983056 IVY983054:IWH983056 JFU983054:JGD983056 JPQ983054:JPZ983056 JZM983054:JZV983056 KJI983054:KJR983056 KTE983054:KTN983056 LDA983054:LDJ983056 LMW983054:LNF983056 LWS983054:LXB983056 MGO983054:MGX983056 MQK983054:MQT983056 NAG983054:NAP983056 NKC983054:NKL983056 NTY983054:NUH983056 ODU983054:OED983056 ONQ983054:ONZ983056 OXM983054:OXV983056 PHI983054:PHR983056 PRE983054:PRN983056 QBA983054:QBJ983056 QKW983054:QLF983056 QUS983054:QVB983056 REO983054:REX983056 ROK983054:ROT983056 RYG983054:RYP983056 SIC983054:SIL983056 SRY983054:SSH983056 TBU983054:TCD983056 TLQ983054:TLZ983056 TVM983054:TVV983056 UFI983054:UFR983056 UPE983054:UPN983056 UZA983054:UZJ983056 VIW983054:VJF983056 VSS983054:VTB983056 WCO983054:WCX983056 WMK983054:WMT983056 WWG983054:WWP983056 Y24:AH25 JU24:KD25 TQ24:TZ25 ADM24:ADV25 ANI24:ANR25 AXE24:AXN25 BHA24:BHJ25 BQW24:BRF25 CAS24:CBB25 CKO24:CKX25 CUK24:CUT25 DEG24:DEP25 DOC24:DOL25 DXY24:DYH25 EHU24:EID25 ERQ24:ERZ25 FBM24:FBV25 FLI24:FLR25 FVE24:FVN25 GFA24:GFJ25 GOW24:GPF25 GYS24:GZB25 HIO24:HIX25 HSK24:HST25 ICG24:ICP25 IMC24:IML25 IVY24:IWH25 JFU24:JGD25 JPQ24:JPZ25 JZM24:JZV25 KJI24:KJR25 KTE24:KTN25 LDA24:LDJ25 LMW24:LNF25 LWS24:LXB25 MGO24:MGX25 MQK24:MQT25 NAG24:NAP25 NKC24:NKL25 NTY24:NUH25 ODU24:OED25 ONQ24:ONZ25 OXM24:OXV25 PHI24:PHR25 PRE24:PRN25 QBA24:QBJ25 QKW24:QLF25 QUS24:QVB25 REO24:REX25 ROK24:ROT25 RYG24:RYP25 SIC24:SIL25 SRY24:SSH25 TBU24:TCD25 TLQ24:TLZ25 TVM24:TVV25 UFI24:UFR25 UPE24:UPN25 UZA24:UZJ25 VIW24:VJF25 VSS24:VTB25 WCO24:WCX25 WMK24:WMT25 WWG24:WWP25 Y65560:AH65561 JU65560:KD65561 TQ65560:TZ65561 ADM65560:ADV65561 ANI65560:ANR65561 AXE65560:AXN65561 BHA65560:BHJ65561 BQW65560:BRF65561 CAS65560:CBB65561 CKO65560:CKX65561 CUK65560:CUT65561 DEG65560:DEP65561 DOC65560:DOL65561 DXY65560:DYH65561 EHU65560:EID65561 ERQ65560:ERZ65561 FBM65560:FBV65561 FLI65560:FLR65561 FVE65560:FVN65561 GFA65560:GFJ65561 GOW65560:GPF65561 GYS65560:GZB65561 HIO65560:HIX65561 HSK65560:HST65561 ICG65560:ICP65561 IMC65560:IML65561 IVY65560:IWH65561 JFU65560:JGD65561 JPQ65560:JPZ65561 JZM65560:JZV65561 KJI65560:KJR65561 KTE65560:KTN65561 LDA65560:LDJ65561 LMW65560:LNF65561 LWS65560:LXB65561 MGO65560:MGX65561 MQK65560:MQT65561 NAG65560:NAP65561 NKC65560:NKL65561 NTY65560:NUH65561 ODU65560:OED65561 ONQ65560:ONZ65561 OXM65560:OXV65561 PHI65560:PHR65561 PRE65560:PRN65561 QBA65560:QBJ65561 QKW65560:QLF65561 QUS65560:QVB65561 REO65560:REX65561 ROK65560:ROT65561 RYG65560:RYP65561 SIC65560:SIL65561 SRY65560:SSH65561 TBU65560:TCD65561 TLQ65560:TLZ65561 TVM65560:TVV65561 UFI65560:UFR65561 UPE65560:UPN65561 UZA65560:UZJ65561 VIW65560:VJF65561 VSS65560:VTB65561 WCO65560:WCX65561 WMK65560:WMT65561 WWG65560:WWP65561 Y131096:AH131097 JU131096:KD131097 TQ131096:TZ131097 ADM131096:ADV131097 ANI131096:ANR131097 AXE131096:AXN131097 BHA131096:BHJ131097 BQW131096:BRF131097 CAS131096:CBB131097 CKO131096:CKX131097 CUK131096:CUT131097 DEG131096:DEP131097 DOC131096:DOL131097 DXY131096:DYH131097 EHU131096:EID131097 ERQ131096:ERZ131097 FBM131096:FBV131097 FLI131096:FLR131097 FVE131096:FVN131097 GFA131096:GFJ131097 GOW131096:GPF131097 GYS131096:GZB131097 HIO131096:HIX131097 HSK131096:HST131097 ICG131096:ICP131097 IMC131096:IML131097 IVY131096:IWH131097 JFU131096:JGD131097 JPQ131096:JPZ131097 JZM131096:JZV131097 KJI131096:KJR131097 KTE131096:KTN131097 LDA131096:LDJ131097 LMW131096:LNF131097 LWS131096:LXB131097 MGO131096:MGX131097 MQK131096:MQT131097 NAG131096:NAP131097 NKC131096:NKL131097 NTY131096:NUH131097 ODU131096:OED131097 ONQ131096:ONZ131097 OXM131096:OXV131097 PHI131096:PHR131097 PRE131096:PRN131097 QBA131096:QBJ131097 QKW131096:QLF131097 QUS131096:QVB131097 REO131096:REX131097 ROK131096:ROT131097 RYG131096:RYP131097 SIC131096:SIL131097 SRY131096:SSH131097 TBU131096:TCD131097 TLQ131096:TLZ131097 TVM131096:TVV131097 UFI131096:UFR131097 UPE131096:UPN131097 UZA131096:UZJ131097 VIW131096:VJF131097 VSS131096:VTB131097 WCO131096:WCX131097 WMK131096:WMT131097 WWG131096:WWP131097 Y196632:AH196633 JU196632:KD196633 TQ196632:TZ196633 ADM196632:ADV196633 ANI196632:ANR196633 AXE196632:AXN196633 BHA196632:BHJ196633 BQW196632:BRF196633 CAS196632:CBB196633 CKO196632:CKX196633 CUK196632:CUT196633 DEG196632:DEP196633 DOC196632:DOL196633 DXY196632:DYH196633 EHU196632:EID196633 ERQ196632:ERZ196633 FBM196632:FBV196633 FLI196632:FLR196633 FVE196632:FVN196633 GFA196632:GFJ196633 GOW196632:GPF196633 GYS196632:GZB196633 HIO196632:HIX196633 HSK196632:HST196633 ICG196632:ICP196633 IMC196632:IML196633 IVY196632:IWH196633 JFU196632:JGD196633 JPQ196632:JPZ196633 JZM196632:JZV196633 KJI196632:KJR196633 KTE196632:KTN196633 LDA196632:LDJ196633 LMW196632:LNF196633 LWS196632:LXB196633 MGO196632:MGX196633 MQK196632:MQT196633 NAG196632:NAP196633 NKC196632:NKL196633 NTY196632:NUH196633 ODU196632:OED196633 ONQ196632:ONZ196633 OXM196632:OXV196633 PHI196632:PHR196633 PRE196632:PRN196633 QBA196632:QBJ196633 QKW196632:QLF196633 QUS196632:QVB196633 REO196632:REX196633 ROK196632:ROT196633 RYG196632:RYP196633 SIC196632:SIL196633 SRY196632:SSH196633 TBU196632:TCD196633 TLQ196632:TLZ196633 TVM196632:TVV196633 UFI196632:UFR196633 UPE196632:UPN196633 UZA196632:UZJ196633 VIW196632:VJF196633 VSS196632:VTB196633 WCO196632:WCX196633 WMK196632:WMT196633 WWG196632:WWP196633 Y262168:AH262169 JU262168:KD262169 TQ262168:TZ262169 ADM262168:ADV262169 ANI262168:ANR262169 AXE262168:AXN262169 BHA262168:BHJ262169 BQW262168:BRF262169 CAS262168:CBB262169 CKO262168:CKX262169 CUK262168:CUT262169 DEG262168:DEP262169 DOC262168:DOL262169 DXY262168:DYH262169 EHU262168:EID262169 ERQ262168:ERZ262169 FBM262168:FBV262169 FLI262168:FLR262169 FVE262168:FVN262169 GFA262168:GFJ262169 GOW262168:GPF262169 GYS262168:GZB262169 HIO262168:HIX262169 HSK262168:HST262169 ICG262168:ICP262169 IMC262168:IML262169 IVY262168:IWH262169 JFU262168:JGD262169 JPQ262168:JPZ262169 JZM262168:JZV262169 KJI262168:KJR262169 KTE262168:KTN262169 LDA262168:LDJ262169 LMW262168:LNF262169 LWS262168:LXB262169 MGO262168:MGX262169 MQK262168:MQT262169 NAG262168:NAP262169 NKC262168:NKL262169 NTY262168:NUH262169 ODU262168:OED262169 ONQ262168:ONZ262169 OXM262168:OXV262169 PHI262168:PHR262169 PRE262168:PRN262169 QBA262168:QBJ262169 QKW262168:QLF262169 QUS262168:QVB262169 REO262168:REX262169 ROK262168:ROT262169 RYG262168:RYP262169 SIC262168:SIL262169 SRY262168:SSH262169 TBU262168:TCD262169 TLQ262168:TLZ262169 TVM262168:TVV262169 UFI262168:UFR262169 UPE262168:UPN262169 UZA262168:UZJ262169 VIW262168:VJF262169 VSS262168:VTB262169 WCO262168:WCX262169 WMK262168:WMT262169 WWG262168:WWP262169 Y327704:AH327705 JU327704:KD327705 TQ327704:TZ327705 ADM327704:ADV327705 ANI327704:ANR327705 AXE327704:AXN327705 BHA327704:BHJ327705 BQW327704:BRF327705 CAS327704:CBB327705 CKO327704:CKX327705 CUK327704:CUT327705 DEG327704:DEP327705 DOC327704:DOL327705 DXY327704:DYH327705 EHU327704:EID327705 ERQ327704:ERZ327705 FBM327704:FBV327705 FLI327704:FLR327705 FVE327704:FVN327705 GFA327704:GFJ327705 GOW327704:GPF327705 GYS327704:GZB327705 HIO327704:HIX327705 HSK327704:HST327705 ICG327704:ICP327705 IMC327704:IML327705 IVY327704:IWH327705 JFU327704:JGD327705 JPQ327704:JPZ327705 JZM327704:JZV327705 KJI327704:KJR327705 KTE327704:KTN327705 LDA327704:LDJ327705 LMW327704:LNF327705 LWS327704:LXB327705 MGO327704:MGX327705 MQK327704:MQT327705 NAG327704:NAP327705 NKC327704:NKL327705 NTY327704:NUH327705 ODU327704:OED327705 ONQ327704:ONZ327705 OXM327704:OXV327705 PHI327704:PHR327705 PRE327704:PRN327705 QBA327704:QBJ327705 QKW327704:QLF327705 QUS327704:QVB327705 REO327704:REX327705 ROK327704:ROT327705 RYG327704:RYP327705 SIC327704:SIL327705 SRY327704:SSH327705 TBU327704:TCD327705 TLQ327704:TLZ327705 TVM327704:TVV327705 UFI327704:UFR327705 UPE327704:UPN327705 UZA327704:UZJ327705 VIW327704:VJF327705 VSS327704:VTB327705 WCO327704:WCX327705 WMK327704:WMT327705 WWG327704:WWP327705 Y393240:AH393241 JU393240:KD393241 TQ393240:TZ393241 ADM393240:ADV393241 ANI393240:ANR393241 AXE393240:AXN393241 BHA393240:BHJ393241 BQW393240:BRF393241 CAS393240:CBB393241 CKO393240:CKX393241 CUK393240:CUT393241 DEG393240:DEP393241 DOC393240:DOL393241 DXY393240:DYH393241 EHU393240:EID393241 ERQ393240:ERZ393241 FBM393240:FBV393241 FLI393240:FLR393241 FVE393240:FVN393241 GFA393240:GFJ393241 GOW393240:GPF393241 GYS393240:GZB393241 HIO393240:HIX393241 HSK393240:HST393241 ICG393240:ICP393241 IMC393240:IML393241 IVY393240:IWH393241 JFU393240:JGD393241 JPQ393240:JPZ393241 JZM393240:JZV393241 KJI393240:KJR393241 KTE393240:KTN393241 LDA393240:LDJ393241 LMW393240:LNF393241 LWS393240:LXB393241 MGO393240:MGX393241 MQK393240:MQT393241 NAG393240:NAP393241 NKC393240:NKL393241 NTY393240:NUH393241 ODU393240:OED393241 ONQ393240:ONZ393241 OXM393240:OXV393241 PHI393240:PHR393241 PRE393240:PRN393241 QBA393240:QBJ393241 QKW393240:QLF393241 QUS393240:QVB393241 REO393240:REX393241 ROK393240:ROT393241 RYG393240:RYP393241 SIC393240:SIL393241 SRY393240:SSH393241 TBU393240:TCD393241 TLQ393240:TLZ393241 TVM393240:TVV393241 UFI393240:UFR393241 UPE393240:UPN393241 UZA393240:UZJ393241 VIW393240:VJF393241 VSS393240:VTB393241 WCO393240:WCX393241 WMK393240:WMT393241 WWG393240:WWP393241 Y458776:AH458777 JU458776:KD458777 TQ458776:TZ458777 ADM458776:ADV458777 ANI458776:ANR458777 AXE458776:AXN458777 BHA458776:BHJ458777 BQW458776:BRF458777 CAS458776:CBB458777 CKO458776:CKX458777 CUK458776:CUT458777 DEG458776:DEP458777 DOC458776:DOL458777 DXY458776:DYH458777 EHU458776:EID458777 ERQ458776:ERZ458777 FBM458776:FBV458777 FLI458776:FLR458777 FVE458776:FVN458777 GFA458776:GFJ458777 GOW458776:GPF458777 GYS458776:GZB458777 HIO458776:HIX458777 HSK458776:HST458777 ICG458776:ICP458777 IMC458776:IML458777 IVY458776:IWH458777 JFU458776:JGD458777 JPQ458776:JPZ458777 JZM458776:JZV458777 KJI458776:KJR458777 KTE458776:KTN458777 LDA458776:LDJ458777 LMW458776:LNF458777 LWS458776:LXB458777 MGO458776:MGX458777 MQK458776:MQT458777 NAG458776:NAP458777 NKC458776:NKL458777 NTY458776:NUH458777 ODU458776:OED458777 ONQ458776:ONZ458777 OXM458776:OXV458777 PHI458776:PHR458777 PRE458776:PRN458777 QBA458776:QBJ458777 QKW458776:QLF458777 QUS458776:QVB458777 REO458776:REX458777 ROK458776:ROT458777 RYG458776:RYP458777 SIC458776:SIL458777 SRY458776:SSH458777 TBU458776:TCD458777 TLQ458776:TLZ458777 TVM458776:TVV458777 UFI458776:UFR458777 UPE458776:UPN458777 UZA458776:UZJ458777 VIW458776:VJF458777 VSS458776:VTB458777 WCO458776:WCX458777 WMK458776:WMT458777 WWG458776:WWP458777 Y524312:AH524313 JU524312:KD524313 TQ524312:TZ524313 ADM524312:ADV524313 ANI524312:ANR524313 AXE524312:AXN524313 BHA524312:BHJ524313 BQW524312:BRF524313 CAS524312:CBB524313 CKO524312:CKX524313 CUK524312:CUT524313 DEG524312:DEP524313 DOC524312:DOL524313 DXY524312:DYH524313 EHU524312:EID524313 ERQ524312:ERZ524313 FBM524312:FBV524313 FLI524312:FLR524313 FVE524312:FVN524313 GFA524312:GFJ524313 GOW524312:GPF524313 GYS524312:GZB524313 HIO524312:HIX524313 HSK524312:HST524313 ICG524312:ICP524313 IMC524312:IML524313 IVY524312:IWH524313 JFU524312:JGD524313 JPQ524312:JPZ524313 JZM524312:JZV524313 KJI524312:KJR524313 KTE524312:KTN524313 LDA524312:LDJ524313 LMW524312:LNF524313 LWS524312:LXB524313 MGO524312:MGX524313 MQK524312:MQT524313 NAG524312:NAP524313 NKC524312:NKL524313 NTY524312:NUH524313 ODU524312:OED524313 ONQ524312:ONZ524313 OXM524312:OXV524313 PHI524312:PHR524313 PRE524312:PRN524313 QBA524312:QBJ524313 QKW524312:QLF524313 QUS524312:QVB524313 REO524312:REX524313 ROK524312:ROT524313 RYG524312:RYP524313 SIC524312:SIL524313 SRY524312:SSH524313 TBU524312:TCD524313 TLQ524312:TLZ524313 TVM524312:TVV524313 UFI524312:UFR524313 UPE524312:UPN524313 UZA524312:UZJ524313 VIW524312:VJF524313 VSS524312:VTB524313 WCO524312:WCX524313 WMK524312:WMT524313 WWG524312:WWP524313 Y589848:AH589849 JU589848:KD589849 TQ589848:TZ589849 ADM589848:ADV589849 ANI589848:ANR589849 AXE589848:AXN589849 BHA589848:BHJ589849 BQW589848:BRF589849 CAS589848:CBB589849 CKO589848:CKX589849 CUK589848:CUT589849 DEG589848:DEP589849 DOC589848:DOL589849 DXY589848:DYH589849 EHU589848:EID589849 ERQ589848:ERZ589849 FBM589848:FBV589849 FLI589848:FLR589849 FVE589848:FVN589849 GFA589848:GFJ589849 GOW589848:GPF589849 GYS589848:GZB589849 HIO589848:HIX589849 HSK589848:HST589849 ICG589848:ICP589849 IMC589848:IML589849 IVY589848:IWH589849 JFU589848:JGD589849 JPQ589848:JPZ589849 JZM589848:JZV589849 KJI589848:KJR589849 KTE589848:KTN589849 LDA589848:LDJ589849 LMW589848:LNF589849 LWS589848:LXB589849 MGO589848:MGX589849 MQK589848:MQT589849 NAG589848:NAP589849 NKC589848:NKL589849 NTY589848:NUH589849 ODU589848:OED589849 ONQ589848:ONZ589849 OXM589848:OXV589849 PHI589848:PHR589849 PRE589848:PRN589849 QBA589848:QBJ589849 QKW589848:QLF589849 QUS589848:QVB589849 REO589848:REX589849 ROK589848:ROT589849 RYG589848:RYP589849 SIC589848:SIL589849 SRY589848:SSH589849 TBU589848:TCD589849 TLQ589848:TLZ589849 TVM589848:TVV589849 UFI589848:UFR589849 UPE589848:UPN589849 UZA589848:UZJ589849 VIW589848:VJF589849 VSS589848:VTB589849 WCO589848:WCX589849 WMK589848:WMT589849 WWG589848:WWP589849 Y655384:AH655385 JU655384:KD655385 TQ655384:TZ655385 ADM655384:ADV655385 ANI655384:ANR655385 AXE655384:AXN655385 BHA655384:BHJ655385 BQW655384:BRF655385 CAS655384:CBB655385 CKO655384:CKX655385 CUK655384:CUT655385 DEG655384:DEP655385 DOC655384:DOL655385 DXY655384:DYH655385 EHU655384:EID655385 ERQ655384:ERZ655385 FBM655384:FBV655385 FLI655384:FLR655385 FVE655384:FVN655385 GFA655384:GFJ655385 GOW655384:GPF655385 GYS655384:GZB655385 HIO655384:HIX655385 HSK655384:HST655385 ICG655384:ICP655385 IMC655384:IML655385 IVY655384:IWH655385 JFU655384:JGD655385 JPQ655384:JPZ655385 JZM655384:JZV655385 KJI655384:KJR655385 KTE655384:KTN655385 LDA655384:LDJ655385 LMW655384:LNF655385 LWS655384:LXB655385 MGO655384:MGX655385 MQK655384:MQT655385 NAG655384:NAP655385 NKC655384:NKL655385 NTY655384:NUH655385 ODU655384:OED655385 ONQ655384:ONZ655385 OXM655384:OXV655385 PHI655384:PHR655385 PRE655384:PRN655385 QBA655384:QBJ655385 QKW655384:QLF655385 QUS655384:QVB655385 REO655384:REX655385 ROK655384:ROT655385 RYG655384:RYP655385 SIC655384:SIL655385 SRY655384:SSH655385 TBU655384:TCD655385 TLQ655384:TLZ655385 TVM655384:TVV655385 UFI655384:UFR655385 UPE655384:UPN655385 UZA655384:UZJ655385 VIW655384:VJF655385 VSS655384:VTB655385 WCO655384:WCX655385 WMK655384:WMT655385 WWG655384:WWP655385 Y720920:AH720921 JU720920:KD720921 TQ720920:TZ720921 ADM720920:ADV720921 ANI720920:ANR720921 AXE720920:AXN720921 BHA720920:BHJ720921 BQW720920:BRF720921 CAS720920:CBB720921 CKO720920:CKX720921 CUK720920:CUT720921 DEG720920:DEP720921 DOC720920:DOL720921 DXY720920:DYH720921 EHU720920:EID720921 ERQ720920:ERZ720921 FBM720920:FBV720921 FLI720920:FLR720921 FVE720920:FVN720921 GFA720920:GFJ720921 GOW720920:GPF720921 GYS720920:GZB720921 HIO720920:HIX720921 HSK720920:HST720921 ICG720920:ICP720921 IMC720920:IML720921 IVY720920:IWH720921 JFU720920:JGD720921 JPQ720920:JPZ720921 JZM720920:JZV720921 KJI720920:KJR720921 KTE720920:KTN720921 LDA720920:LDJ720921 LMW720920:LNF720921 LWS720920:LXB720921 MGO720920:MGX720921 MQK720920:MQT720921 NAG720920:NAP720921 NKC720920:NKL720921 NTY720920:NUH720921 ODU720920:OED720921 ONQ720920:ONZ720921 OXM720920:OXV720921 PHI720920:PHR720921 PRE720920:PRN720921 QBA720920:QBJ720921 QKW720920:QLF720921 QUS720920:QVB720921 REO720920:REX720921 ROK720920:ROT720921 RYG720920:RYP720921 SIC720920:SIL720921 SRY720920:SSH720921 TBU720920:TCD720921 TLQ720920:TLZ720921 TVM720920:TVV720921 UFI720920:UFR720921 UPE720920:UPN720921 UZA720920:UZJ720921 VIW720920:VJF720921 VSS720920:VTB720921 WCO720920:WCX720921 WMK720920:WMT720921 WWG720920:WWP720921 Y786456:AH786457 JU786456:KD786457 TQ786456:TZ786457 ADM786456:ADV786457 ANI786456:ANR786457 AXE786456:AXN786457 BHA786456:BHJ786457 BQW786456:BRF786457 CAS786456:CBB786457 CKO786456:CKX786457 CUK786456:CUT786457 DEG786456:DEP786457 DOC786456:DOL786457 DXY786456:DYH786457 EHU786456:EID786457 ERQ786456:ERZ786457 FBM786456:FBV786457 FLI786456:FLR786457 FVE786456:FVN786457 GFA786456:GFJ786457 GOW786456:GPF786457 GYS786456:GZB786457 HIO786456:HIX786457 HSK786456:HST786457 ICG786456:ICP786457 IMC786456:IML786457 IVY786456:IWH786457 JFU786456:JGD786457 JPQ786456:JPZ786457 JZM786456:JZV786457 KJI786456:KJR786457 KTE786456:KTN786457 LDA786456:LDJ786457 LMW786456:LNF786457 LWS786456:LXB786457 MGO786456:MGX786457 MQK786456:MQT786457 NAG786456:NAP786457 NKC786456:NKL786457 NTY786456:NUH786457 ODU786456:OED786457 ONQ786456:ONZ786457 OXM786456:OXV786457 PHI786456:PHR786457 PRE786456:PRN786457 QBA786456:QBJ786457 QKW786456:QLF786457 QUS786456:QVB786457 REO786456:REX786457 ROK786456:ROT786457 RYG786456:RYP786457 SIC786456:SIL786457 SRY786456:SSH786457 TBU786456:TCD786457 TLQ786456:TLZ786457 TVM786456:TVV786457 UFI786456:UFR786457 UPE786456:UPN786457 UZA786456:UZJ786457 VIW786456:VJF786457 VSS786456:VTB786457 WCO786456:WCX786457 WMK786456:WMT786457 WWG786456:WWP786457 Y851992:AH851993 JU851992:KD851993 TQ851992:TZ851993 ADM851992:ADV851993 ANI851992:ANR851993 AXE851992:AXN851993 BHA851992:BHJ851993 BQW851992:BRF851993 CAS851992:CBB851993 CKO851992:CKX851993 CUK851992:CUT851993 DEG851992:DEP851993 DOC851992:DOL851993 DXY851992:DYH851993 EHU851992:EID851993 ERQ851992:ERZ851993 FBM851992:FBV851993 FLI851992:FLR851993 FVE851992:FVN851993 GFA851992:GFJ851993 GOW851992:GPF851993 GYS851992:GZB851993 HIO851992:HIX851993 HSK851992:HST851993 ICG851992:ICP851993 IMC851992:IML851993 IVY851992:IWH851993 JFU851992:JGD851993 JPQ851992:JPZ851993 JZM851992:JZV851993 KJI851992:KJR851993 KTE851992:KTN851993 LDA851992:LDJ851993 LMW851992:LNF851993 LWS851992:LXB851993 MGO851992:MGX851993 MQK851992:MQT851993 NAG851992:NAP851993 NKC851992:NKL851993 NTY851992:NUH851993 ODU851992:OED851993 ONQ851992:ONZ851993 OXM851992:OXV851993 PHI851992:PHR851993 PRE851992:PRN851993 QBA851992:QBJ851993 QKW851992:QLF851993 QUS851992:QVB851993 REO851992:REX851993 ROK851992:ROT851993 RYG851992:RYP851993 SIC851992:SIL851993 SRY851992:SSH851993 TBU851992:TCD851993 TLQ851992:TLZ851993 TVM851992:TVV851993 UFI851992:UFR851993 UPE851992:UPN851993 UZA851992:UZJ851993 VIW851992:VJF851993 VSS851992:VTB851993 WCO851992:WCX851993 WMK851992:WMT851993 WWG851992:WWP851993 Y917528:AH917529 JU917528:KD917529 TQ917528:TZ917529 ADM917528:ADV917529 ANI917528:ANR917529 AXE917528:AXN917529 BHA917528:BHJ917529 BQW917528:BRF917529 CAS917528:CBB917529 CKO917528:CKX917529 CUK917528:CUT917529 DEG917528:DEP917529 DOC917528:DOL917529 DXY917528:DYH917529 EHU917528:EID917529 ERQ917528:ERZ917529 FBM917528:FBV917529 FLI917528:FLR917529 FVE917528:FVN917529 GFA917528:GFJ917529 GOW917528:GPF917529 GYS917528:GZB917529 HIO917528:HIX917529 HSK917528:HST917529 ICG917528:ICP917529 IMC917528:IML917529 IVY917528:IWH917529 JFU917528:JGD917529 JPQ917528:JPZ917529 JZM917528:JZV917529 KJI917528:KJR917529 KTE917528:KTN917529 LDA917528:LDJ917529 LMW917528:LNF917529 LWS917528:LXB917529 MGO917528:MGX917529 MQK917528:MQT917529 NAG917528:NAP917529 NKC917528:NKL917529 NTY917528:NUH917529 ODU917528:OED917529 ONQ917528:ONZ917529 OXM917528:OXV917529 PHI917528:PHR917529 PRE917528:PRN917529 QBA917528:QBJ917529 QKW917528:QLF917529 QUS917528:QVB917529 REO917528:REX917529 ROK917528:ROT917529 RYG917528:RYP917529 SIC917528:SIL917529 SRY917528:SSH917529 TBU917528:TCD917529 TLQ917528:TLZ917529 TVM917528:TVV917529 UFI917528:UFR917529 UPE917528:UPN917529 UZA917528:UZJ917529 VIW917528:VJF917529 VSS917528:VTB917529 WCO917528:WCX917529 WMK917528:WMT917529 WWG917528:WWP917529 Y983064:AH983065 JU983064:KD983065 TQ983064:TZ983065 ADM983064:ADV983065 ANI983064:ANR983065 AXE983064:AXN983065 BHA983064:BHJ983065 BQW983064:BRF983065 CAS983064:CBB983065 CKO983064:CKX983065 CUK983064:CUT983065 DEG983064:DEP983065 DOC983064:DOL983065 DXY983064:DYH983065 EHU983064:EID983065 ERQ983064:ERZ983065 FBM983064:FBV983065 FLI983064:FLR983065 FVE983064:FVN983065 GFA983064:GFJ983065 GOW983064:GPF983065 GYS983064:GZB983065 HIO983064:HIX983065 HSK983064:HST983065 ICG983064:ICP983065 IMC983064:IML983065 IVY983064:IWH983065 JFU983064:JGD983065 JPQ983064:JPZ983065 JZM983064:JZV983065 KJI983064:KJR983065 KTE983064:KTN983065 LDA983064:LDJ983065 LMW983064:LNF983065 LWS983064:LXB983065 MGO983064:MGX983065 MQK983064:MQT983065 NAG983064:NAP983065 NKC983064:NKL983065 NTY983064:NUH983065 ODU983064:OED983065 ONQ983064:ONZ983065 OXM983064:OXV983065 PHI983064:PHR983065 PRE983064:PRN983065 QBA983064:QBJ983065 QKW983064:QLF983065 QUS983064:QVB983065 REO983064:REX983065 ROK983064:ROT983065 RYG983064:RYP983065 SIC983064:SIL983065 SRY983064:SSH983065 TBU983064:TCD983065 TLQ983064:TLZ983065 TVM983064:TVV983065 UFI983064:UFR983065 UPE983064:UPN983065 UZA983064:UZJ983065 VIW983064:VJF983065 VSS983064:VTB983065 WCO983064:WCX983065 WMK983064:WMT983065 WWG983064:WWP983065" xr:uid="{67149B46-28A1-45DD-9E16-93A40D102D01}">
      <formula1>0</formula1>
      <formula2>999999</formula2>
    </dataValidation>
  </dataValidations>
  <printOptions horizontalCentered="1"/>
  <pageMargins left="0.78749999999999998" right="0.39374999999999999" top="0.78749999999999998" bottom="0.39374999999999999" header="0.51180555555555496" footer="0.51180555555555496"/>
  <pageSetup paperSize="9" scale="65" firstPageNumber="0"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80ECDF2-B5C4-4ADB-9448-E8763551E1EC}">
          <x14:formula1>
            <xm:f>TABLAS!$CB$2:$CB$9</xm:f>
          </x14:formula1>
          <xm:sqref>AJ4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21EDB-D0EE-46D8-8152-18402E192AA5}">
  <sheetPr codeName="Hoja36"/>
  <dimension ref="A1:R560"/>
  <sheetViews>
    <sheetView workbookViewId="0"/>
  </sheetViews>
  <sheetFormatPr baseColWidth="10" defaultRowHeight="15" x14ac:dyDescent="0.25"/>
  <cols>
    <col min="14" max="14" width="11.42578125" style="222"/>
  </cols>
  <sheetData>
    <row r="1" spans="1:18" ht="21" x14ac:dyDescent="0.35">
      <c r="A1" s="879" t="s">
        <v>1330</v>
      </c>
      <c r="B1" s="880">
        <v>2022</v>
      </c>
      <c r="C1" s="456"/>
      <c r="D1" s="881"/>
      <c r="E1" s="881"/>
      <c r="F1" s="881"/>
      <c r="G1" s="881"/>
      <c r="H1" s="881"/>
      <c r="I1" s="881"/>
      <c r="J1" s="881"/>
      <c r="K1" s="881"/>
      <c r="L1" s="881"/>
      <c r="M1" s="881"/>
      <c r="N1" s="882"/>
      <c r="Q1" s="259" t="s">
        <v>1332</v>
      </c>
      <c r="R1" s="260" t="str">
        <f>"1/1/"&amp;B1</f>
        <v>1/1/2022</v>
      </c>
    </row>
    <row r="2" spans="1:18" x14ac:dyDescent="0.25">
      <c r="D2" s="883"/>
      <c r="E2" s="884"/>
      <c r="F2" s="884"/>
      <c r="G2" s="884"/>
      <c r="H2" s="884"/>
      <c r="I2" s="884"/>
      <c r="J2" s="884"/>
      <c r="K2" s="884"/>
      <c r="L2" s="884"/>
      <c r="M2" s="884"/>
      <c r="N2" s="885"/>
      <c r="Q2" s="259" t="s">
        <v>1333</v>
      </c>
      <c r="R2" s="260" t="str">
        <f>"31/12/"&amp;B1</f>
        <v>31/12/2022</v>
      </c>
    </row>
    <row r="3" spans="1:18" x14ac:dyDescent="0.25">
      <c r="A3" s="886"/>
      <c r="B3" s="886"/>
      <c r="C3" s="887"/>
      <c r="D3" s="888"/>
      <c r="E3" s="884"/>
      <c r="F3" s="884"/>
      <c r="G3" s="884"/>
      <c r="H3" s="884"/>
      <c r="I3" s="884"/>
      <c r="J3" s="884"/>
      <c r="K3" s="884"/>
      <c r="L3" s="884"/>
      <c r="M3" s="884"/>
      <c r="N3" s="889"/>
    </row>
    <row r="4" spans="1:18" x14ac:dyDescent="0.25">
      <c r="A4" s="470" t="s">
        <v>1948</v>
      </c>
      <c r="B4" s="470"/>
      <c r="C4" s="470"/>
      <c r="D4" s="470"/>
      <c r="E4" s="470"/>
      <c r="F4" s="470"/>
      <c r="G4" s="470"/>
      <c r="H4" s="470"/>
      <c r="I4" s="470"/>
      <c r="J4" s="470"/>
      <c r="K4" s="470"/>
      <c r="L4" s="470"/>
      <c r="M4" s="470"/>
      <c r="N4" s="470"/>
    </row>
    <row r="5" spans="1:18" x14ac:dyDescent="0.25">
      <c r="A5" s="890" t="s">
        <v>1949</v>
      </c>
      <c r="B5" s="890"/>
      <c r="C5" s="890"/>
      <c r="D5" s="890"/>
      <c r="E5" s="890"/>
      <c r="F5" s="890"/>
      <c r="G5" s="890"/>
      <c r="H5" s="890"/>
      <c r="I5" s="890"/>
      <c r="J5" s="890"/>
      <c r="K5" s="890"/>
      <c r="L5" s="890"/>
      <c r="M5" s="890"/>
      <c r="N5" s="890"/>
    </row>
    <row r="6" spans="1:18" x14ac:dyDescent="0.25">
      <c r="A6" s="891"/>
      <c r="B6" s="892" t="s">
        <v>1950</v>
      </c>
      <c r="C6" s="892"/>
      <c r="D6" s="892"/>
      <c r="E6" s="892"/>
      <c r="F6" s="892"/>
      <c r="G6" s="892"/>
      <c r="H6" s="892"/>
      <c r="I6" s="892"/>
      <c r="J6" s="892"/>
      <c r="K6" s="892"/>
      <c r="L6" s="892"/>
      <c r="M6" s="892"/>
      <c r="N6" s="892"/>
    </row>
    <row r="7" spans="1:18" x14ac:dyDescent="0.25">
      <c r="A7" s="891"/>
      <c r="B7" s="891"/>
      <c r="C7" s="893" t="s">
        <v>1951</v>
      </c>
      <c r="D7" s="893"/>
      <c r="E7" s="893"/>
      <c r="F7" s="893"/>
      <c r="G7" s="893"/>
      <c r="H7" s="893"/>
      <c r="I7" s="893"/>
      <c r="J7" s="893"/>
      <c r="K7" s="893"/>
      <c r="L7" s="893"/>
      <c r="M7" s="578" t="s">
        <v>918</v>
      </c>
      <c r="N7" s="894">
        <v>5000</v>
      </c>
    </row>
    <row r="8" spans="1:18" x14ac:dyDescent="0.25">
      <c r="A8" s="891"/>
      <c r="B8" s="891"/>
      <c r="C8" s="895" t="s">
        <v>1952</v>
      </c>
      <c r="D8" s="895"/>
      <c r="E8" s="895"/>
      <c r="F8" s="895"/>
      <c r="G8" s="895"/>
      <c r="H8" s="895"/>
      <c r="I8" s="895"/>
      <c r="J8" s="895"/>
      <c r="K8" s="895"/>
      <c r="L8" s="895"/>
      <c r="M8" s="578" t="s">
        <v>513</v>
      </c>
      <c r="N8" s="894">
        <v>0</v>
      </c>
    </row>
    <row r="9" spans="1:18" x14ac:dyDescent="0.25">
      <c r="A9" s="891"/>
      <c r="B9" s="891"/>
      <c r="C9" s="893" t="s">
        <v>1953</v>
      </c>
      <c r="D9" s="893"/>
      <c r="E9" s="893"/>
      <c r="F9" s="893"/>
      <c r="G9" s="893"/>
      <c r="H9" s="893"/>
      <c r="I9" s="893"/>
      <c r="J9" s="893"/>
      <c r="K9" s="893"/>
      <c r="L9" s="893"/>
      <c r="M9" s="578" t="s">
        <v>923</v>
      </c>
      <c r="N9" s="894">
        <v>0</v>
      </c>
    </row>
    <row r="10" spans="1:18" x14ac:dyDescent="0.25">
      <c r="A10" s="891"/>
      <c r="B10" s="891"/>
      <c r="C10" s="895" t="s">
        <v>1954</v>
      </c>
      <c r="D10" s="895"/>
      <c r="E10" s="895"/>
      <c r="F10" s="895"/>
      <c r="G10" s="895"/>
      <c r="H10" s="895"/>
      <c r="I10" s="895"/>
      <c r="J10" s="895"/>
      <c r="K10" s="895"/>
      <c r="L10" s="895"/>
      <c r="M10" s="895"/>
      <c r="N10" s="895"/>
    </row>
    <row r="11" spans="1:18" x14ac:dyDescent="0.25">
      <c r="A11" s="891"/>
      <c r="B11" s="891"/>
      <c r="C11" s="891"/>
      <c r="D11" s="895" t="s">
        <v>1955</v>
      </c>
      <c r="E11" s="895"/>
      <c r="F11" s="895"/>
      <c r="G11" s="895"/>
      <c r="H11" s="895"/>
      <c r="I11" s="895"/>
      <c r="J11" s="895"/>
      <c r="K11" s="895"/>
      <c r="L11" s="895"/>
      <c r="M11" s="895"/>
      <c r="N11" s="895"/>
    </row>
    <row r="12" spans="1:18" x14ac:dyDescent="0.25">
      <c r="A12" s="891"/>
      <c r="B12" s="891"/>
      <c r="C12" s="891"/>
      <c r="D12" s="891"/>
      <c r="E12" s="895" t="s">
        <v>1956</v>
      </c>
      <c r="F12" s="895"/>
      <c r="G12" s="895"/>
      <c r="H12" s="895"/>
      <c r="I12" s="895"/>
      <c r="J12" s="895"/>
      <c r="K12" s="895"/>
      <c r="L12" s="895"/>
      <c r="M12" s="895"/>
      <c r="N12" s="895"/>
    </row>
    <row r="13" spans="1:18" x14ac:dyDescent="0.25">
      <c r="A13" s="891"/>
      <c r="B13" s="891"/>
      <c r="C13" s="891"/>
      <c r="D13" s="891"/>
      <c r="E13" s="896" t="s">
        <v>1383</v>
      </c>
      <c r="F13" s="896"/>
      <c r="G13" s="897" t="s">
        <v>1957</v>
      </c>
      <c r="H13" s="897"/>
      <c r="I13" s="897"/>
      <c r="J13" s="897"/>
      <c r="K13" s="897"/>
      <c r="L13" s="897"/>
      <c r="M13" s="578" t="s">
        <v>926</v>
      </c>
      <c r="N13" s="894">
        <v>0</v>
      </c>
    </row>
    <row r="14" spans="1:18" x14ac:dyDescent="0.25">
      <c r="A14" s="891"/>
      <c r="B14" s="891"/>
      <c r="C14" s="891"/>
      <c r="D14" s="891"/>
      <c r="E14" s="896" t="s">
        <v>1383</v>
      </c>
      <c r="F14" s="896"/>
      <c r="G14" s="898" t="s">
        <v>1958</v>
      </c>
      <c r="H14" s="898"/>
      <c r="I14" s="898"/>
      <c r="J14" s="898"/>
      <c r="K14" s="898"/>
      <c r="L14" s="898"/>
      <c r="M14" s="578" t="s">
        <v>646</v>
      </c>
      <c r="N14" s="894">
        <v>0</v>
      </c>
    </row>
    <row r="15" spans="1:18" x14ac:dyDescent="0.25">
      <c r="A15" s="891"/>
      <c r="B15" s="891"/>
      <c r="C15" s="891"/>
      <c r="D15" s="891"/>
      <c r="E15" s="895" t="s">
        <v>1959</v>
      </c>
      <c r="F15" s="895"/>
      <c r="G15" s="895"/>
      <c r="H15" s="895"/>
      <c r="I15" s="895"/>
      <c r="J15" s="895"/>
      <c r="K15" s="895"/>
      <c r="L15" s="895"/>
      <c r="M15" s="891"/>
      <c r="N15" s="899"/>
    </row>
    <row r="16" spans="1:18" x14ac:dyDescent="0.25">
      <c r="A16" s="891"/>
      <c r="B16" s="891"/>
      <c r="C16" s="891"/>
      <c r="D16" s="891"/>
      <c r="E16" s="896" t="s">
        <v>1383</v>
      </c>
      <c r="F16" s="896"/>
      <c r="G16" s="897" t="s">
        <v>1957</v>
      </c>
      <c r="H16" s="897"/>
      <c r="I16" s="897"/>
      <c r="J16" s="897"/>
      <c r="K16" s="897"/>
      <c r="L16" s="897"/>
      <c r="M16" s="578" t="s">
        <v>344</v>
      </c>
      <c r="N16" s="894">
        <v>0</v>
      </c>
    </row>
    <row r="17" spans="1:14" x14ac:dyDescent="0.25">
      <c r="A17" s="891"/>
      <c r="B17" s="891"/>
      <c r="C17" s="891"/>
      <c r="D17" s="891"/>
      <c r="E17" s="896" t="s">
        <v>1383</v>
      </c>
      <c r="F17" s="896"/>
      <c r="G17" s="898" t="s">
        <v>1958</v>
      </c>
      <c r="H17" s="898"/>
      <c r="I17" s="898"/>
      <c r="J17" s="898"/>
      <c r="K17" s="898"/>
      <c r="L17" s="898"/>
      <c r="M17" s="578" t="s">
        <v>931</v>
      </c>
      <c r="N17" s="894">
        <v>0</v>
      </c>
    </row>
    <row r="18" spans="1:14" x14ac:dyDescent="0.25">
      <c r="A18" s="891"/>
      <c r="B18" s="891"/>
      <c r="C18" s="891"/>
      <c r="D18" s="895" t="s">
        <v>1960</v>
      </c>
      <c r="E18" s="895"/>
      <c r="F18" s="895"/>
      <c r="G18" s="895"/>
      <c r="H18" s="895"/>
      <c r="I18" s="895"/>
      <c r="J18" s="895"/>
      <c r="K18" s="895"/>
      <c r="L18" s="895"/>
      <c r="M18" s="895"/>
      <c r="N18" s="895"/>
    </row>
    <row r="19" spans="1:14" x14ac:dyDescent="0.25">
      <c r="A19" s="891"/>
      <c r="B19" s="891"/>
      <c r="C19" s="891"/>
      <c r="D19" s="891"/>
      <c r="E19" s="895" t="s">
        <v>1961</v>
      </c>
      <c r="F19" s="895"/>
      <c r="G19" s="895"/>
      <c r="H19" s="895"/>
      <c r="I19" s="895"/>
      <c r="J19" s="895"/>
      <c r="K19" s="895"/>
      <c r="L19" s="895"/>
      <c r="M19" s="895"/>
      <c r="N19" s="895"/>
    </row>
    <row r="20" spans="1:14" x14ac:dyDescent="0.25">
      <c r="A20" s="891"/>
      <c r="B20" s="891"/>
      <c r="C20" s="891"/>
      <c r="D20" s="891"/>
      <c r="E20" s="896" t="s">
        <v>1383</v>
      </c>
      <c r="F20" s="896"/>
      <c r="G20" s="897" t="s">
        <v>1957</v>
      </c>
      <c r="H20" s="897"/>
      <c r="I20" s="897"/>
      <c r="J20" s="897"/>
      <c r="K20" s="897"/>
      <c r="L20" s="897"/>
      <c r="M20" s="578" t="s">
        <v>934</v>
      </c>
      <c r="N20" s="894">
        <v>0</v>
      </c>
    </row>
    <row r="21" spans="1:14" x14ac:dyDescent="0.25">
      <c r="A21" s="891"/>
      <c r="B21" s="891"/>
      <c r="C21" s="891"/>
      <c r="D21" s="891"/>
      <c r="E21" s="896" t="s">
        <v>1383</v>
      </c>
      <c r="F21" s="896"/>
      <c r="G21" s="898" t="s">
        <v>1958</v>
      </c>
      <c r="H21" s="898"/>
      <c r="I21" s="898"/>
      <c r="J21" s="898"/>
      <c r="K21" s="898"/>
      <c r="L21" s="898"/>
      <c r="M21" s="578" t="s">
        <v>555</v>
      </c>
      <c r="N21" s="894">
        <v>0</v>
      </c>
    </row>
    <row r="22" spans="1:14" x14ac:dyDescent="0.25">
      <c r="A22" s="891"/>
      <c r="B22" s="891"/>
      <c r="C22" s="891"/>
      <c r="D22" s="891"/>
      <c r="E22" s="895" t="s">
        <v>1962</v>
      </c>
      <c r="F22" s="895"/>
      <c r="G22" s="895"/>
      <c r="H22" s="895"/>
      <c r="I22" s="895"/>
      <c r="J22" s="895"/>
      <c r="K22" s="895"/>
      <c r="L22" s="895"/>
      <c r="M22" s="895"/>
      <c r="N22" s="895"/>
    </row>
    <row r="23" spans="1:14" x14ac:dyDescent="0.25">
      <c r="A23" s="891"/>
      <c r="B23" s="891"/>
      <c r="C23" s="891"/>
      <c r="D23" s="891"/>
      <c r="E23" s="896" t="s">
        <v>1383</v>
      </c>
      <c r="F23" s="896"/>
      <c r="G23" s="897" t="s">
        <v>1957</v>
      </c>
      <c r="H23" s="897"/>
      <c r="I23" s="897"/>
      <c r="J23" s="897"/>
      <c r="K23" s="897"/>
      <c r="L23" s="897"/>
      <c r="M23" s="578" t="s">
        <v>1625</v>
      </c>
      <c r="N23" s="894">
        <v>0</v>
      </c>
    </row>
    <row r="24" spans="1:14" x14ac:dyDescent="0.25">
      <c r="A24" s="891"/>
      <c r="B24" s="891"/>
      <c r="C24" s="891"/>
      <c r="D24" s="891"/>
      <c r="E24" s="896" t="s">
        <v>1383</v>
      </c>
      <c r="F24" s="896"/>
      <c r="G24" s="898" t="s">
        <v>1958</v>
      </c>
      <c r="H24" s="898"/>
      <c r="I24" s="898"/>
      <c r="J24" s="898"/>
      <c r="K24" s="898"/>
      <c r="L24" s="898"/>
      <c r="M24" s="578" t="s">
        <v>941</v>
      </c>
      <c r="N24" s="894">
        <v>0</v>
      </c>
    </row>
    <row r="25" spans="1:14" x14ac:dyDescent="0.25">
      <c r="A25" s="891"/>
      <c r="B25" s="891"/>
      <c r="C25" s="891"/>
      <c r="D25" s="895" t="s">
        <v>1963</v>
      </c>
      <c r="E25" s="895"/>
      <c r="F25" s="895"/>
      <c r="G25" s="895"/>
      <c r="H25" s="895"/>
      <c r="I25" s="895"/>
      <c r="J25" s="895"/>
      <c r="K25" s="895"/>
      <c r="L25" s="895"/>
      <c r="M25" s="895"/>
      <c r="N25" s="895"/>
    </row>
    <row r="26" spans="1:14" x14ac:dyDescent="0.25">
      <c r="A26" s="891"/>
      <c r="B26" s="891"/>
      <c r="C26" s="891"/>
      <c r="D26" s="891"/>
      <c r="E26" s="897" t="s">
        <v>1956</v>
      </c>
      <c r="F26" s="897"/>
      <c r="G26" s="897"/>
      <c r="H26" s="897"/>
      <c r="I26" s="897"/>
      <c r="J26" s="897"/>
      <c r="K26" s="897"/>
      <c r="L26" s="897"/>
      <c r="M26" s="578" t="s">
        <v>945</v>
      </c>
      <c r="N26" s="894">
        <v>0</v>
      </c>
    </row>
    <row r="27" spans="1:14" x14ac:dyDescent="0.25">
      <c r="A27" s="891"/>
      <c r="B27" s="891"/>
      <c r="C27" s="891"/>
      <c r="D27" s="891"/>
      <c r="E27" s="898" t="s">
        <v>1962</v>
      </c>
      <c r="F27" s="898"/>
      <c r="G27" s="898"/>
      <c r="H27" s="898"/>
      <c r="I27" s="898"/>
      <c r="J27" s="898"/>
      <c r="K27" s="898"/>
      <c r="L27" s="898"/>
      <c r="M27" s="578" t="s">
        <v>949</v>
      </c>
      <c r="N27" s="894">
        <v>0</v>
      </c>
    </row>
    <row r="28" spans="1:14" x14ac:dyDescent="0.25">
      <c r="A28" s="891"/>
      <c r="B28" s="891"/>
      <c r="C28" s="895" t="s">
        <v>1964</v>
      </c>
      <c r="D28" s="895"/>
      <c r="E28" s="895"/>
      <c r="F28" s="895"/>
      <c r="G28" s="895"/>
      <c r="H28" s="895"/>
      <c r="I28" s="895"/>
      <c r="J28" s="895"/>
      <c r="K28" s="895"/>
      <c r="L28" s="895"/>
      <c r="M28" s="895"/>
      <c r="N28" s="895"/>
    </row>
    <row r="29" spans="1:14" x14ac:dyDescent="0.25">
      <c r="A29" s="891"/>
      <c r="B29" s="891"/>
      <c r="C29" s="896" t="s">
        <v>1383</v>
      </c>
      <c r="D29" s="896"/>
      <c r="E29" s="897" t="s">
        <v>1956</v>
      </c>
      <c r="F29" s="897"/>
      <c r="G29" s="897"/>
      <c r="H29" s="897"/>
      <c r="I29" s="897"/>
      <c r="J29" s="897"/>
      <c r="K29" s="897"/>
      <c r="L29" s="897"/>
      <c r="M29" s="578" t="s">
        <v>1631</v>
      </c>
      <c r="N29" s="894">
        <v>0</v>
      </c>
    </row>
    <row r="30" spans="1:14" x14ac:dyDescent="0.25">
      <c r="A30" s="891"/>
      <c r="B30" s="891"/>
      <c r="C30" s="896" t="s">
        <v>1383</v>
      </c>
      <c r="D30" s="896"/>
      <c r="E30" s="898" t="s">
        <v>1962</v>
      </c>
      <c r="F30" s="898"/>
      <c r="G30" s="898"/>
      <c r="H30" s="898"/>
      <c r="I30" s="898"/>
      <c r="J30" s="898"/>
      <c r="K30" s="898"/>
      <c r="L30" s="898"/>
      <c r="M30" s="578" t="s">
        <v>953</v>
      </c>
      <c r="N30" s="894">
        <v>0</v>
      </c>
    </row>
    <row r="31" spans="1:14" x14ac:dyDescent="0.25">
      <c r="A31" s="891"/>
      <c r="B31" s="891"/>
      <c r="C31" s="895" t="s">
        <v>1965</v>
      </c>
      <c r="D31" s="895"/>
      <c r="E31" s="895"/>
      <c r="F31" s="895"/>
      <c r="G31" s="895"/>
      <c r="H31" s="895"/>
      <c r="I31" s="895"/>
      <c r="J31" s="895"/>
      <c r="K31" s="895"/>
      <c r="L31" s="895"/>
      <c r="M31" s="895"/>
      <c r="N31" s="895"/>
    </row>
    <row r="32" spans="1:14" x14ac:dyDescent="0.25">
      <c r="A32" s="891"/>
      <c r="B32" s="891"/>
      <c r="C32" s="900" t="s">
        <v>1383</v>
      </c>
      <c r="D32" s="901"/>
      <c r="E32" s="897" t="s">
        <v>1966</v>
      </c>
      <c r="F32" s="897"/>
      <c r="G32" s="897"/>
      <c r="H32" s="897"/>
      <c r="I32" s="897"/>
      <c r="J32" s="897"/>
      <c r="K32" s="897"/>
      <c r="L32" s="897"/>
      <c r="M32" s="578" t="s">
        <v>1634</v>
      </c>
      <c r="N32" s="894">
        <v>0</v>
      </c>
    </row>
    <row r="33" spans="1:14" x14ac:dyDescent="0.25">
      <c r="A33" s="891"/>
      <c r="B33" s="891"/>
      <c r="C33" s="900" t="s">
        <v>1383</v>
      </c>
      <c r="D33" s="901"/>
      <c r="E33" s="902" t="s">
        <v>1967</v>
      </c>
      <c r="F33" s="903"/>
      <c r="G33" s="903"/>
      <c r="H33" s="903"/>
      <c r="I33" s="903"/>
      <c r="J33" s="903"/>
      <c r="K33" s="903"/>
      <c r="L33" s="904"/>
      <c r="M33" s="578" t="s">
        <v>332</v>
      </c>
      <c r="N33" s="894">
        <v>0</v>
      </c>
    </row>
    <row r="34" spans="1:14" x14ac:dyDescent="0.25">
      <c r="A34" s="891"/>
      <c r="B34" s="891"/>
      <c r="C34" s="900" t="s">
        <v>1383</v>
      </c>
      <c r="D34" s="901"/>
      <c r="E34" s="897" t="s">
        <v>1968</v>
      </c>
      <c r="F34" s="897"/>
      <c r="G34" s="897"/>
      <c r="H34" s="897"/>
      <c r="I34" s="897"/>
      <c r="J34" s="897"/>
      <c r="K34" s="897"/>
      <c r="L34" s="897"/>
      <c r="M34" s="578" t="s">
        <v>960</v>
      </c>
      <c r="N34" s="894">
        <v>0</v>
      </c>
    </row>
    <row r="35" spans="1:14" x14ac:dyDescent="0.25">
      <c r="A35" s="891"/>
      <c r="B35" s="891"/>
      <c r="C35" s="900" t="s">
        <v>1383</v>
      </c>
      <c r="D35" s="901"/>
      <c r="E35" s="898" t="s">
        <v>1969</v>
      </c>
      <c r="F35" s="898"/>
      <c r="G35" s="898"/>
      <c r="H35" s="898"/>
      <c r="I35" s="898"/>
      <c r="J35" s="898"/>
      <c r="K35" s="898"/>
      <c r="L35" s="898"/>
      <c r="M35" s="578" t="s">
        <v>965</v>
      </c>
      <c r="N35" s="894">
        <v>0</v>
      </c>
    </row>
    <row r="36" spans="1:14" x14ac:dyDescent="0.25">
      <c r="A36" s="891"/>
      <c r="B36" s="891"/>
      <c r="C36" s="905" t="s">
        <v>1970</v>
      </c>
      <c r="D36" s="905"/>
      <c r="E36" s="905"/>
      <c r="F36" s="905"/>
      <c r="G36" s="905"/>
      <c r="H36" s="905"/>
      <c r="I36" s="905"/>
      <c r="J36" s="905"/>
      <c r="K36" s="905"/>
      <c r="L36" s="905"/>
      <c r="M36" s="905"/>
      <c r="N36" s="905"/>
    </row>
    <row r="37" spans="1:14" x14ac:dyDescent="0.25">
      <c r="A37" s="891"/>
      <c r="B37" s="891"/>
      <c r="C37" s="906" t="s">
        <v>1971</v>
      </c>
      <c r="D37" s="893" t="s">
        <v>1972</v>
      </c>
      <c r="E37" s="893"/>
      <c r="F37" s="893"/>
      <c r="G37" s="893"/>
      <c r="H37" s="893"/>
      <c r="I37" s="893"/>
      <c r="J37" s="893"/>
      <c r="K37" s="893"/>
      <c r="L37" s="893"/>
      <c r="M37" s="578" t="s">
        <v>969</v>
      </c>
      <c r="N37" s="894">
        <f>SUMIFS(COMPRAS!CC:CC,COMPRAS!CE:CE,M37,COMPRAS!M:M,"&gt;="&amp;$R$1,COMPRAS!M:M,"&lt;="&amp;$R$2)+SUMIFS(COMPRAS!CD:CD,COMPRAS!CF:CF,M37,COMPRAS!M:M,"&gt;="&amp;$R$1,COMPRAS!M:M,"&lt;="&amp;$R$2)</f>
        <v>0</v>
      </c>
    </row>
    <row r="38" spans="1:14" x14ac:dyDescent="0.25">
      <c r="A38" s="891"/>
      <c r="B38" s="891"/>
      <c r="C38" s="891"/>
      <c r="D38" s="895" t="s">
        <v>1973</v>
      </c>
      <c r="E38" s="895"/>
      <c r="F38" s="895"/>
      <c r="G38" s="895"/>
      <c r="H38" s="895"/>
      <c r="I38" s="895"/>
      <c r="J38" s="895"/>
      <c r="K38" s="895"/>
      <c r="L38" s="895"/>
      <c r="M38" s="578" t="s">
        <v>972</v>
      </c>
      <c r="N38" s="894">
        <f>SUMIFS(COMPRAS!CC:CC,COMPRAS!CE:CE,M38,COMPRAS!M:M,"&gt;="&amp;$R$1,COMPRAS!M:M,"&lt;="&amp;$R$2)+SUMIFS(COMPRAS!CD:CD,COMPRAS!CF:CF,M38,COMPRAS!M:M,"&gt;="&amp;$R$1,COMPRAS!M:M,"&lt;="&amp;$R$2)</f>
        <v>0</v>
      </c>
    </row>
    <row r="39" spans="1:14" x14ac:dyDescent="0.25">
      <c r="A39" s="891"/>
      <c r="B39" s="891"/>
      <c r="C39" s="891"/>
      <c r="D39" s="893" t="s">
        <v>1974</v>
      </c>
      <c r="E39" s="893"/>
      <c r="F39" s="893"/>
      <c r="G39" s="893"/>
      <c r="H39" s="893"/>
      <c r="I39" s="893"/>
      <c r="J39" s="893"/>
      <c r="K39" s="893"/>
      <c r="L39" s="893"/>
      <c r="M39" s="578" t="s">
        <v>676</v>
      </c>
      <c r="N39" s="894">
        <f>SUMIFS(COMPRAS!CC:CC,COMPRAS!CE:CE,M39,COMPRAS!M:M,"&gt;="&amp;$R$1,COMPRAS!M:M,"&lt;="&amp;$R$2)+SUMIFS(COMPRAS!CD:CD,COMPRAS!CF:CF,M39,COMPRAS!M:M,"&gt;="&amp;$R$1,COMPRAS!M:M,"&lt;="&amp;$R$2)</f>
        <v>0</v>
      </c>
    </row>
    <row r="40" spans="1:14" x14ac:dyDescent="0.25">
      <c r="A40" s="891"/>
      <c r="B40" s="891"/>
      <c r="C40" s="891"/>
      <c r="D40" s="895" t="s">
        <v>1975</v>
      </c>
      <c r="E40" s="895"/>
      <c r="F40" s="895"/>
      <c r="G40" s="895"/>
      <c r="H40" s="895"/>
      <c r="I40" s="895"/>
      <c r="J40" s="895"/>
      <c r="K40" s="895"/>
      <c r="L40" s="895"/>
      <c r="M40" s="578" t="s">
        <v>368</v>
      </c>
      <c r="N40" s="894">
        <f>SUMIFS(COMPRAS!CC:CC,COMPRAS!CE:CE,M40,COMPRAS!M:M,"&gt;="&amp;$R$1,COMPRAS!M:M,"&lt;="&amp;$R$2)+SUMIFS(COMPRAS!CD:CD,COMPRAS!CF:CF,M40,COMPRAS!M:M,"&gt;="&amp;$R$1,COMPRAS!M:M,"&lt;="&amp;$R$2)</f>
        <v>0</v>
      </c>
    </row>
    <row r="41" spans="1:14" x14ac:dyDescent="0.25">
      <c r="A41" s="891"/>
      <c r="B41" s="891"/>
      <c r="C41" s="891"/>
      <c r="D41" s="893" t="s">
        <v>1976</v>
      </c>
      <c r="E41" s="893"/>
      <c r="F41" s="893"/>
      <c r="G41" s="893"/>
      <c r="H41" s="893"/>
      <c r="I41" s="893"/>
      <c r="J41" s="893"/>
      <c r="K41" s="893"/>
      <c r="L41" s="893"/>
      <c r="M41" s="578" t="s">
        <v>974</v>
      </c>
      <c r="N41" s="894">
        <f>SUMIFS(COMPRAS!CC:CC,COMPRAS!CE:CE,M41,COMPRAS!M:M,"&gt;="&amp;$R$1,COMPRAS!M:M,"&lt;="&amp;$R$2)+SUMIFS(COMPRAS!CD:CD,COMPRAS!CF:CF,M41,COMPRAS!M:M,"&gt;="&amp;$R$1,COMPRAS!M:M,"&lt;="&amp;$R$2)</f>
        <v>0</v>
      </c>
    </row>
    <row r="42" spans="1:14" x14ac:dyDescent="0.25">
      <c r="A42" s="891"/>
      <c r="B42" s="891"/>
      <c r="C42" s="891"/>
      <c r="D42" s="895" t="s">
        <v>1977</v>
      </c>
      <c r="E42" s="895"/>
      <c r="F42" s="895"/>
      <c r="G42" s="895"/>
      <c r="H42" s="895"/>
      <c r="I42" s="895"/>
      <c r="J42" s="895"/>
      <c r="K42" s="895"/>
      <c r="L42" s="895"/>
      <c r="M42" s="578" t="s">
        <v>701</v>
      </c>
      <c r="N42" s="894">
        <f>SUMIFS(COMPRAS!CC:CC,COMPRAS!CE:CE,M42,COMPRAS!M:M,"&gt;="&amp;$R$1,COMPRAS!M:M,"&lt;="&amp;$R$2)+SUMIFS(COMPRAS!CD:CD,COMPRAS!CF:CF,M42,COMPRAS!M:M,"&gt;="&amp;$R$1,COMPRAS!M:M,"&lt;="&amp;$R$2)</f>
        <v>0</v>
      </c>
    </row>
    <row r="43" spans="1:14" x14ac:dyDescent="0.25">
      <c r="A43" s="891"/>
      <c r="B43" s="891"/>
      <c r="C43" s="891"/>
      <c r="D43" s="893" t="s">
        <v>1978</v>
      </c>
      <c r="E43" s="893"/>
      <c r="F43" s="893"/>
      <c r="G43" s="893"/>
      <c r="H43" s="893"/>
      <c r="I43" s="893"/>
      <c r="J43" s="893"/>
      <c r="K43" s="893"/>
      <c r="L43" s="893"/>
      <c r="M43" s="578" t="s">
        <v>976</v>
      </c>
      <c r="N43" s="894">
        <f>SUMIFS(COMPRAS!CC:CC,COMPRAS!CE:CE,M43,COMPRAS!M:M,"&gt;="&amp;$R$1,COMPRAS!M:M,"&lt;="&amp;$R$2)+SUMIFS(COMPRAS!CD:CD,COMPRAS!CF:CF,M43,COMPRAS!M:M,"&gt;="&amp;$R$1,COMPRAS!M:M,"&lt;="&amp;$R$2)</f>
        <v>0</v>
      </c>
    </row>
    <row r="44" spans="1:14" x14ac:dyDescent="0.25">
      <c r="A44" s="891"/>
      <c r="B44" s="891"/>
      <c r="C44" s="891"/>
      <c r="D44" s="895" t="s">
        <v>1979</v>
      </c>
      <c r="E44" s="895"/>
      <c r="F44" s="895"/>
      <c r="G44" s="895"/>
      <c r="H44" s="895"/>
      <c r="I44" s="895"/>
      <c r="J44" s="895"/>
      <c r="K44" s="895"/>
      <c r="L44" s="895"/>
      <c r="M44" s="578" t="s">
        <v>806</v>
      </c>
      <c r="N44" s="894">
        <f>SUMIFS(COMPRAS!CC:CC,COMPRAS!CE:CE,M44,COMPRAS!M:M,"&gt;="&amp;$R$1,COMPRAS!M:M,"&lt;="&amp;$R$2)+SUMIFS(COMPRAS!CD:CD,COMPRAS!CF:CF,M44,COMPRAS!M:M,"&gt;="&amp;$R$1,COMPRAS!M:M,"&lt;="&amp;$R$2)</f>
        <v>0</v>
      </c>
    </row>
    <row r="45" spans="1:14" x14ac:dyDescent="0.25">
      <c r="A45" s="891"/>
      <c r="B45" s="891"/>
      <c r="C45" s="891"/>
      <c r="D45" s="893" t="s">
        <v>1980</v>
      </c>
      <c r="E45" s="893"/>
      <c r="F45" s="893"/>
      <c r="G45" s="893"/>
      <c r="H45" s="893"/>
      <c r="I45" s="893"/>
      <c r="J45" s="893"/>
      <c r="K45" s="893"/>
      <c r="L45" s="893"/>
      <c r="M45" s="578" t="s">
        <v>978</v>
      </c>
      <c r="N45" s="894">
        <f>SUMIFS(COMPRAS!CC:CC,COMPRAS!CE:CE,M45,COMPRAS!M:M,"&gt;="&amp;$R$1,COMPRAS!M:M,"&lt;="&amp;$R$2)+SUMIFS(COMPRAS!CD:CD,COMPRAS!CF:CF,M45,COMPRAS!M:M,"&gt;="&amp;$R$1,COMPRAS!M:M,"&lt;="&amp;$R$2)</f>
        <v>0</v>
      </c>
    </row>
    <row r="46" spans="1:14" x14ac:dyDescent="0.25">
      <c r="A46" s="891"/>
      <c r="B46" s="891"/>
      <c r="C46" s="893" t="s">
        <v>1981</v>
      </c>
      <c r="D46" s="893"/>
      <c r="E46" s="893"/>
      <c r="F46" s="893"/>
      <c r="G46" s="893"/>
      <c r="H46" s="893"/>
      <c r="I46" s="893"/>
      <c r="J46" s="893"/>
      <c r="K46" s="893"/>
      <c r="L46" s="893"/>
      <c r="M46" s="578" t="s">
        <v>755</v>
      </c>
      <c r="N46" s="894">
        <f>SUMIFS(COMPRAS!CC:CC,COMPRAS!CE:CE,M46,COMPRAS!M:M,"&gt;="&amp;$R$1,COMPRAS!M:M,"&lt;="&amp;$R$2)+SUMIFS(COMPRAS!CD:CD,COMPRAS!CF:CF,M46,COMPRAS!M:M,"&gt;="&amp;$R$1,COMPRAS!M:M,"&lt;="&amp;$R$2)</f>
        <v>0</v>
      </c>
    </row>
    <row r="47" spans="1:14" x14ac:dyDescent="0.25">
      <c r="A47" s="891"/>
      <c r="B47" s="891"/>
      <c r="C47" s="895" t="s">
        <v>1982</v>
      </c>
      <c r="D47" s="895"/>
      <c r="E47" s="895"/>
      <c r="F47" s="895"/>
      <c r="G47" s="895"/>
      <c r="H47" s="895"/>
      <c r="I47" s="895"/>
      <c r="J47" s="895"/>
      <c r="K47" s="895"/>
      <c r="L47" s="895"/>
      <c r="M47" s="578" t="s">
        <v>1652</v>
      </c>
      <c r="N47" s="894">
        <f>SUMIFS(COMPRAS!CC:CC,COMPRAS!CE:CE,M47,COMPRAS!M:M,"&gt;="&amp;$R$1,COMPRAS!M:M,"&lt;="&amp;$R$2)+SUMIFS(COMPRAS!CD:CD,COMPRAS!CF:CF,M47,COMPRAS!M:M,"&gt;="&amp;$R$1,COMPRAS!M:M,"&lt;="&amp;$R$2)</f>
        <v>0</v>
      </c>
    </row>
    <row r="48" spans="1:14" x14ac:dyDescent="0.25">
      <c r="A48" s="891"/>
      <c r="B48" s="891"/>
      <c r="C48" s="893" t="s">
        <v>1983</v>
      </c>
      <c r="D48" s="893"/>
      <c r="E48" s="893"/>
      <c r="F48" s="893"/>
      <c r="G48" s="893"/>
      <c r="H48" s="893"/>
      <c r="I48" s="893"/>
      <c r="J48" s="893"/>
      <c r="K48" s="893"/>
      <c r="L48" s="893"/>
      <c r="M48" s="578" t="s">
        <v>980</v>
      </c>
      <c r="N48" s="894">
        <f>SUMIFS(COMPRAS!CC:CC,COMPRAS!CE:CE,M48,COMPRAS!M:M,"&gt;="&amp;$R$1,COMPRAS!M:M,"&lt;="&amp;$R$2)+SUMIFS(COMPRAS!CD:CD,COMPRAS!CF:CF,M48,COMPRAS!M:M,"&gt;="&amp;$R$1,COMPRAS!M:M,"&lt;="&amp;$R$2)</f>
        <v>0</v>
      </c>
    </row>
    <row r="49" spans="1:14" x14ac:dyDescent="0.25">
      <c r="A49" s="891"/>
      <c r="B49" s="891"/>
      <c r="C49" s="895" t="s">
        <v>1984</v>
      </c>
      <c r="D49" s="895"/>
      <c r="E49" s="895"/>
      <c r="F49" s="895"/>
      <c r="G49" s="895"/>
      <c r="H49" s="895"/>
      <c r="I49" s="895"/>
      <c r="J49" s="895"/>
      <c r="K49" s="895"/>
      <c r="L49" s="895"/>
      <c r="M49" s="578" t="s">
        <v>749</v>
      </c>
      <c r="N49" s="894">
        <f>SUMIFS(COMPRAS!CC:CC,COMPRAS!CE:CE,M49,COMPRAS!M:M,"&gt;="&amp;$R$1,COMPRAS!M:M,"&lt;="&amp;$R$2)+SUMIFS(COMPRAS!CD:CD,COMPRAS!CF:CF,M49,COMPRAS!M:M,"&gt;="&amp;$R$1,COMPRAS!M:M,"&lt;="&amp;$R$2)</f>
        <v>0</v>
      </c>
    </row>
    <row r="50" spans="1:14" x14ac:dyDescent="0.25">
      <c r="A50" s="891"/>
      <c r="B50" s="891"/>
      <c r="C50" s="893" t="s">
        <v>1985</v>
      </c>
      <c r="D50" s="893"/>
      <c r="E50" s="893"/>
      <c r="F50" s="893"/>
      <c r="G50" s="893"/>
      <c r="H50" s="893"/>
      <c r="I50" s="893"/>
      <c r="J50" s="893"/>
      <c r="K50" s="893"/>
      <c r="L50" s="893"/>
      <c r="M50" s="578" t="s">
        <v>982</v>
      </c>
      <c r="N50" s="894">
        <f>SUMIFS(COMPRAS!CC:CC,COMPRAS!CE:CE,M50,COMPRAS!M:M,"&gt;="&amp;$R$1,COMPRAS!M:M,"&lt;="&amp;$R$2)+SUMIFS(COMPRAS!CD:CD,COMPRAS!CF:CF,M50,COMPRAS!M:M,"&gt;="&amp;$R$1,COMPRAS!M:M,"&lt;="&amp;$R$2)</f>
        <v>0</v>
      </c>
    </row>
    <row r="51" spans="1:14" x14ac:dyDescent="0.25">
      <c r="A51" s="891"/>
      <c r="B51" s="892" t="s">
        <v>1986</v>
      </c>
      <c r="C51" s="892"/>
      <c r="D51" s="892"/>
      <c r="E51" s="892"/>
      <c r="F51" s="892"/>
      <c r="G51" s="892"/>
      <c r="H51" s="892"/>
      <c r="I51" s="892"/>
      <c r="J51" s="892"/>
      <c r="K51" s="892"/>
      <c r="L51" s="892"/>
      <c r="M51" s="671" t="s">
        <v>990</v>
      </c>
      <c r="N51" s="907">
        <f>SUM(N6:N50)</f>
        <v>5000</v>
      </c>
    </row>
    <row r="52" spans="1:14" x14ac:dyDescent="0.25">
      <c r="A52" s="891"/>
      <c r="B52" s="892" t="s">
        <v>1987</v>
      </c>
      <c r="C52" s="892"/>
      <c r="D52" s="892"/>
      <c r="E52" s="892"/>
      <c r="F52" s="892"/>
      <c r="G52" s="892"/>
      <c r="H52" s="892"/>
      <c r="I52" s="892"/>
      <c r="J52" s="892"/>
      <c r="K52" s="892"/>
      <c r="L52" s="892"/>
      <c r="M52" s="892"/>
      <c r="N52" s="892"/>
    </row>
    <row r="53" spans="1:14" x14ac:dyDescent="0.25">
      <c r="A53" s="891"/>
      <c r="B53" s="908"/>
      <c r="C53" s="892" t="s">
        <v>1988</v>
      </c>
      <c r="D53" s="892"/>
      <c r="E53" s="892"/>
      <c r="F53" s="892"/>
      <c r="G53" s="892"/>
      <c r="H53" s="892"/>
      <c r="I53" s="892"/>
      <c r="J53" s="892"/>
      <c r="K53" s="892"/>
      <c r="L53" s="892"/>
      <c r="M53" s="892"/>
      <c r="N53" s="892"/>
    </row>
    <row r="54" spans="1:14" x14ac:dyDescent="0.25">
      <c r="A54" s="891"/>
      <c r="B54" s="891"/>
      <c r="C54" s="906" t="s">
        <v>1989</v>
      </c>
      <c r="D54" s="893" t="s">
        <v>1990</v>
      </c>
      <c r="E54" s="893"/>
      <c r="F54" s="893"/>
      <c r="G54" s="893"/>
      <c r="H54" s="893"/>
      <c r="I54" s="893"/>
      <c r="J54" s="893"/>
      <c r="K54" s="893"/>
      <c r="L54" s="893"/>
      <c r="M54" s="578" t="s">
        <v>1670</v>
      </c>
      <c r="N54" s="894">
        <f>SUMIFS(COMPRAS!CC:CC,COMPRAS!CE:CE,M54,COMPRAS!M:M,"&gt;="&amp;$R$1,COMPRAS!M:M,"&lt;="&amp;$R$2)+SUMIFS(COMPRAS!CD:CD,COMPRAS!CF:CF,M54,COMPRAS!M:M,"&gt;="&amp;$R$1,COMPRAS!M:M,"&lt;="&amp;$R$2)</f>
        <v>0</v>
      </c>
    </row>
    <row r="55" spans="1:14" x14ac:dyDescent="0.25">
      <c r="A55" s="891"/>
      <c r="B55" s="891"/>
      <c r="C55" s="891"/>
      <c r="D55" s="895" t="s">
        <v>1991</v>
      </c>
      <c r="E55" s="895"/>
      <c r="F55" s="895"/>
      <c r="G55" s="895"/>
      <c r="H55" s="895"/>
      <c r="I55" s="895"/>
      <c r="J55" s="895"/>
      <c r="K55" s="895"/>
      <c r="L55" s="895"/>
      <c r="M55" s="578" t="s">
        <v>993</v>
      </c>
      <c r="N55" s="894">
        <f>SUMIFS(COMPRAS!CC:CC,COMPRAS!CE:CE,M55,COMPRAS!M:M,"&gt;="&amp;$R$1,COMPRAS!M:M,"&lt;="&amp;$R$2)+SUMIFS(COMPRAS!CD:CD,COMPRAS!CF:CF,M55,COMPRAS!M:M,"&gt;="&amp;$R$1,COMPRAS!M:M,"&lt;="&amp;$R$2)</f>
        <v>0</v>
      </c>
    </row>
    <row r="56" spans="1:14" x14ac:dyDescent="0.25">
      <c r="A56" s="891"/>
      <c r="B56" s="891"/>
      <c r="C56" s="891"/>
      <c r="D56" s="893" t="s">
        <v>1992</v>
      </c>
      <c r="E56" s="893"/>
      <c r="F56" s="893"/>
      <c r="G56" s="893"/>
      <c r="H56" s="893"/>
      <c r="I56" s="893"/>
      <c r="J56" s="893"/>
      <c r="K56" s="893"/>
      <c r="L56" s="893"/>
      <c r="M56" s="578" t="s">
        <v>995</v>
      </c>
      <c r="N56" s="894">
        <f>SUMIFS(COMPRAS!CC:CC,COMPRAS!CE:CE,M56,COMPRAS!M:M,"&gt;="&amp;$R$1,COMPRAS!M:M,"&lt;="&amp;$R$2)+SUMIFS(COMPRAS!CD:CD,COMPRAS!CF:CF,M56,COMPRAS!M:M,"&gt;="&amp;$R$1,COMPRAS!M:M,"&lt;="&amp;$R$2)</f>
        <v>0</v>
      </c>
    </row>
    <row r="57" spans="1:14" x14ac:dyDescent="0.25">
      <c r="A57" s="891"/>
      <c r="B57" s="891"/>
      <c r="C57" s="891"/>
      <c r="D57" s="895" t="s">
        <v>1993</v>
      </c>
      <c r="E57" s="895"/>
      <c r="F57" s="895"/>
      <c r="G57" s="895"/>
      <c r="H57" s="895"/>
      <c r="I57" s="895"/>
      <c r="J57" s="895"/>
      <c r="K57" s="895"/>
      <c r="L57" s="895"/>
      <c r="M57" s="578" t="s">
        <v>997</v>
      </c>
      <c r="N57" s="894">
        <f>SUMIFS(COMPRAS!CC:CC,COMPRAS!CE:CE,M57,COMPRAS!M:M,"&gt;="&amp;$R$1,COMPRAS!M:M,"&lt;="&amp;$R$2)+SUMIFS(COMPRAS!CD:CD,COMPRAS!CF:CF,M57,COMPRAS!M:M,"&gt;="&amp;$R$1,COMPRAS!M:M,"&lt;="&amp;$R$2)</f>
        <v>0</v>
      </c>
    </row>
    <row r="58" spans="1:14" x14ac:dyDescent="0.25">
      <c r="A58" s="891"/>
      <c r="B58" s="891"/>
      <c r="C58" s="891"/>
      <c r="D58" s="893" t="s">
        <v>1994</v>
      </c>
      <c r="E58" s="893"/>
      <c r="F58" s="893"/>
      <c r="G58" s="893"/>
      <c r="H58" s="893"/>
      <c r="I58" s="893"/>
      <c r="J58" s="893"/>
      <c r="K58" s="893"/>
      <c r="L58" s="893"/>
      <c r="M58" s="578" t="s">
        <v>999</v>
      </c>
      <c r="N58" s="894">
        <f>SUMIFS(COMPRAS!CC:CC,COMPRAS!CE:CE,M58,COMPRAS!M:M,"&gt;="&amp;$R$1,COMPRAS!M:M,"&lt;="&amp;$R$2)+SUMIFS(COMPRAS!CD:CD,COMPRAS!CF:CF,M58,COMPRAS!M:M,"&gt;="&amp;$R$1,COMPRAS!M:M,"&lt;="&amp;$R$2)</f>
        <v>0</v>
      </c>
    </row>
    <row r="59" spans="1:14" x14ac:dyDescent="0.25">
      <c r="A59" s="891"/>
      <c r="B59" s="891"/>
      <c r="C59" s="891"/>
      <c r="D59" s="895" t="s">
        <v>1995</v>
      </c>
      <c r="E59" s="895"/>
      <c r="F59" s="895"/>
      <c r="G59" s="895"/>
      <c r="H59" s="895"/>
      <c r="I59" s="895"/>
      <c r="J59" s="895"/>
      <c r="K59" s="895"/>
      <c r="L59" s="895"/>
      <c r="M59" s="578" t="s">
        <v>561</v>
      </c>
      <c r="N59" s="894">
        <f>SUMIFS(COMPRAS!CC:CC,COMPRAS!CE:CE,M59,COMPRAS!M:M,"&gt;="&amp;$R$1,COMPRAS!M:M,"&lt;="&amp;$R$2)+SUMIFS(COMPRAS!CD:CD,COMPRAS!CF:CF,M59,COMPRAS!M:M,"&gt;="&amp;$R$1,COMPRAS!M:M,"&lt;="&amp;$R$2)</f>
        <v>0</v>
      </c>
    </row>
    <row r="60" spans="1:14" x14ac:dyDescent="0.25">
      <c r="A60" s="891"/>
      <c r="B60" s="891"/>
      <c r="C60" s="891"/>
      <c r="D60" s="893" t="s">
        <v>1996</v>
      </c>
      <c r="E60" s="893"/>
      <c r="F60" s="893"/>
      <c r="G60" s="893"/>
      <c r="H60" s="893"/>
      <c r="I60" s="893"/>
      <c r="J60" s="893"/>
      <c r="K60" s="893"/>
      <c r="L60" s="893"/>
      <c r="M60" s="578" t="s">
        <v>1001</v>
      </c>
      <c r="N60" s="894">
        <f>SUMIFS(COMPRAS!CC:CC,COMPRAS!CE:CE,M60,COMPRAS!M:M,"&gt;="&amp;$R$1,COMPRAS!M:M,"&lt;="&amp;$R$2)+SUMIFS(COMPRAS!CD:CD,COMPRAS!CF:CF,M60,COMPRAS!M:M,"&gt;="&amp;$R$1,COMPRAS!M:M,"&lt;="&amp;$R$2)</f>
        <v>0</v>
      </c>
    </row>
    <row r="61" spans="1:14" x14ac:dyDescent="0.25">
      <c r="A61" s="891"/>
      <c r="B61" s="891"/>
      <c r="C61" s="891"/>
      <c r="D61" s="895" t="s">
        <v>1997</v>
      </c>
      <c r="E61" s="895"/>
      <c r="F61" s="895"/>
      <c r="G61" s="895"/>
      <c r="H61" s="895"/>
      <c r="I61" s="895"/>
      <c r="J61" s="895"/>
      <c r="K61" s="895"/>
      <c r="L61" s="895"/>
      <c r="M61" s="578" t="s">
        <v>1606</v>
      </c>
      <c r="N61" s="894">
        <f>SUMIFS(COMPRAS!CC:CC,COMPRAS!CE:CE,M61,COMPRAS!M:M,"&gt;="&amp;$R$1,COMPRAS!M:M,"&lt;="&amp;$R$2)+SUMIFS(COMPRAS!CD:CD,COMPRAS!CF:CF,M61,COMPRAS!M:M,"&gt;="&amp;$R$1,COMPRAS!M:M,"&lt;="&amp;$R$2)</f>
        <v>0</v>
      </c>
    </row>
    <row r="62" spans="1:14" x14ac:dyDescent="0.25">
      <c r="A62" s="891"/>
      <c r="B62" s="891"/>
      <c r="C62" s="891"/>
      <c r="D62" s="893" t="s">
        <v>1998</v>
      </c>
      <c r="E62" s="893"/>
      <c r="F62" s="893"/>
      <c r="G62" s="893"/>
      <c r="H62" s="893"/>
      <c r="I62" s="893"/>
      <c r="J62" s="893"/>
      <c r="K62" s="893"/>
      <c r="L62" s="893"/>
      <c r="M62" s="578" t="s">
        <v>1607</v>
      </c>
      <c r="N62" s="894">
        <f>SUMIFS(COMPRAS!CC:CC,COMPRAS!CE:CE,M62,COMPRAS!M:M,"&gt;="&amp;$R$1,COMPRAS!M:M,"&lt;="&amp;$R$2)+SUMIFS(COMPRAS!CD:CD,COMPRAS!CF:CF,M62,COMPRAS!M:M,"&gt;="&amp;$R$1,COMPRAS!M:M,"&lt;="&amp;$R$2)</f>
        <v>0</v>
      </c>
    </row>
    <row r="63" spans="1:14" x14ac:dyDescent="0.25">
      <c r="A63" s="891"/>
      <c r="B63" s="891"/>
      <c r="C63" s="891"/>
      <c r="D63" s="895" t="s">
        <v>1999</v>
      </c>
      <c r="E63" s="895"/>
      <c r="F63" s="895"/>
      <c r="G63" s="895"/>
      <c r="H63" s="895"/>
      <c r="I63" s="895"/>
      <c r="J63" s="895"/>
      <c r="K63" s="895"/>
      <c r="L63" s="895"/>
      <c r="M63" s="578" t="s">
        <v>1610</v>
      </c>
      <c r="N63" s="894">
        <f>SUMIFS(COMPRAS!CC:CC,COMPRAS!CE:CE,M63,COMPRAS!M:M,"&gt;="&amp;$R$1,COMPRAS!M:M,"&lt;="&amp;$R$2)+SUMIFS(COMPRAS!CD:CD,COMPRAS!CF:CF,M63,COMPRAS!M:M,"&gt;="&amp;$R$1,COMPRAS!M:M,"&lt;="&amp;$R$2)</f>
        <v>0</v>
      </c>
    </row>
    <row r="64" spans="1:14" x14ac:dyDescent="0.25">
      <c r="A64" s="891"/>
      <c r="B64" s="891"/>
      <c r="C64" s="891"/>
      <c r="D64" s="893" t="s">
        <v>2000</v>
      </c>
      <c r="E64" s="893"/>
      <c r="F64" s="893"/>
      <c r="G64" s="893"/>
      <c r="H64" s="893"/>
      <c r="I64" s="893"/>
      <c r="J64" s="893"/>
      <c r="K64" s="893"/>
      <c r="L64" s="893"/>
      <c r="M64" s="578" t="s">
        <v>1612</v>
      </c>
      <c r="N64" s="894">
        <f>SUMIFS(COMPRAS!CC:CC,COMPRAS!CE:CE,M64,COMPRAS!M:M,"&gt;="&amp;$R$1,COMPRAS!M:M,"&lt;="&amp;$R$2)+SUMIFS(COMPRAS!CD:CD,COMPRAS!CF:CF,M64,COMPRAS!M:M,"&gt;="&amp;$R$1,COMPRAS!M:M,"&lt;="&amp;$R$2)</f>
        <v>0</v>
      </c>
    </row>
    <row r="65" spans="1:14" x14ac:dyDescent="0.25">
      <c r="A65" s="891"/>
      <c r="B65" s="891"/>
      <c r="C65" s="891"/>
      <c r="D65" s="895" t="s">
        <v>2001</v>
      </c>
      <c r="E65" s="895"/>
      <c r="F65" s="895"/>
      <c r="G65" s="895"/>
      <c r="H65" s="895"/>
      <c r="I65" s="895"/>
      <c r="J65" s="895"/>
      <c r="K65" s="895"/>
      <c r="L65" s="895"/>
      <c r="M65" s="578" t="s">
        <v>1614</v>
      </c>
      <c r="N65" s="894">
        <f>SUMIFS(COMPRAS!CC:CC,COMPRAS!CE:CE,M65,COMPRAS!M:M,"&gt;="&amp;$R$1,COMPRAS!M:M,"&lt;="&amp;$R$2)+SUMIFS(COMPRAS!CD:CD,COMPRAS!CF:CF,M65,COMPRAS!M:M,"&gt;="&amp;$R$1,COMPRAS!M:M,"&lt;="&amp;$R$2)</f>
        <v>0</v>
      </c>
    </row>
    <row r="66" spans="1:14" x14ac:dyDescent="0.25">
      <c r="A66" s="891"/>
      <c r="B66" s="891"/>
      <c r="C66" s="891"/>
      <c r="D66" s="893" t="s">
        <v>2002</v>
      </c>
      <c r="E66" s="893"/>
      <c r="F66" s="893"/>
      <c r="G66" s="893"/>
      <c r="H66" s="893"/>
      <c r="I66" s="893"/>
      <c r="J66" s="893"/>
      <c r="K66" s="893"/>
      <c r="L66" s="893"/>
      <c r="M66" s="578" t="s">
        <v>1615</v>
      </c>
      <c r="N66" s="894">
        <f>SUMIFS(COMPRAS!CC:CC,COMPRAS!CE:CE,M66,COMPRAS!M:M,"&gt;="&amp;$R$1,COMPRAS!M:M,"&lt;="&amp;$R$2)+SUMIFS(COMPRAS!CD:CD,COMPRAS!CF:CF,M66,COMPRAS!M:M,"&gt;="&amp;$R$1,COMPRAS!M:M,"&lt;="&amp;$R$2)</f>
        <v>0</v>
      </c>
    </row>
    <row r="67" spans="1:14" x14ac:dyDescent="0.25">
      <c r="A67" s="891"/>
      <c r="B67" s="891"/>
      <c r="C67" s="891"/>
      <c r="D67" s="895" t="s">
        <v>2003</v>
      </c>
      <c r="E67" s="895"/>
      <c r="F67" s="895"/>
      <c r="G67" s="895"/>
      <c r="H67" s="895"/>
      <c r="I67" s="895"/>
      <c r="J67" s="895"/>
      <c r="K67" s="895"/>
      <c r="L67" s="895"/>
      <c r="M67" s="578" t="s">
        <v>2004</v>
      </c>
      <c r="N67" s="894">
        <f>SUMIFS(COMPRAS!CC:CC,COMPRAS!CE:CE,M67,COMPRAS!M:M,"&gt;="&amp;$R$1,COMPRAS!M:M,"&lt;="&amp;$R$2)+SUMIFS(COMPRAS!CD:CD,COMPRAS!CF:CF,M67,COMPRAS!M:M,"&gt;="&amp;$R$1,COMPRAS!M:M,"&lt;="&amp;$R$2)</f>
        <v>0</v>
      </c>
    </row>
    <row r="68" spans="1:14" x14ac:dyDescent="0.25">
      <c r="A68" s="891"/>
      <c r="B68" s="891"/>
      <c r="C68" s="891"/>
      <c r="D68" s="893" t="s">
        <v>2005</v>
      </c>
      <c r="E68" s="893"/>
      <c r="F68" s="893"/>
      <c r="G68" s="893"/>
      <c r="H68" s="893"/>
      <c r="I68" s="893"/>
      <c r="J68" s="893"/>
      <c r="K68" s="893"/>
      <c r="L68" s="893"/>
      <c r="M68" s="578" t="s">
        <v>1620</v>
      </c>
      <c r="N68" s="894">
        <f>SUMIFS(COMPRAS!CC:CC,COMPRAS!CE:CE,M68,COMPRAS!M:M,"&gt;="&amp;$R$1,COMPRAS!M:M,"&lt;="&amp;$R$2)+SUMIFS(COMPRAS!CD:CD,COMPRAS!CF:CF,M68,COMPRAS!M:M,"&gt;="&amp;$R$1,COMPRAS!M:M,"&lt;="&amp;$R$2)</f>
        <v>0</v>
      </c>
    </row>
    <row r="69" spans="1:14" x14ac:dyDescent="0.25">
      <c r="A69" s="891"/>
      <c r="B69" s="891"/>
      <c r="C69" s="891"/>
      <c r="D69" s="895" t="s">
        <v>2006</v>
      </c>
      <c r="E69" s="895"/>
      <c r="F69" s="895"/>
      <c r="G69" s="895"/>
      <c r="H69" s="895"/>
      <c r="I69" s="895"/>
      <c r="J69" s="895"/>
      <c r="K69" s="895"/>
      <c r="L69" s="895"/>
      <c r="M69" s="578" t="s">
        <v>2007</v>
      </c>
      <c r="N69" s="894">
        <f>SUMIFS(COMPRAS!CC:CC,COMPRAS!CE:CE,M69,COMPRAS!M:M,"&gt;="&amp;$R$1,COMPRAS!M:M,"&lt;="&amp;$R$2)+SUMIFS(COMPRAS!CD:CD,COMPRAS!CF:CF,M69,COMPRAS!M:M,"&gt;="&amp;$R$1,COMPRAS!M:M,"&lt;="&amp;$R$2)</f>
        <v>0</v>
      </c>
    </row>
    <row r="70" spans="1:14" x14ac:dyDescent="0.25">
      <c r="A70" s="891"/>
      <c r="B70" s="891"/>
      <c r="C70" s="891"/>
      <c r="D70" s="893" t="s">
        <v>2008</v>
      </c>
      <c r="E70" s="893"/>
      <c r="F70" s="893"/>
      <c r="G70" s="893"/>
      <c r="H70" s="893"/>
      <c r="I70" s="893"/>
      <c r="J70" s="893"/>
      <c r="K70" s="893"/>
      <c r="L70" s="893"/>
      <c r="M70" s="578" t="s">
        <v>2009</v>
      </c>
      <c r="N70" s="894">
        <f>SUMIFS(COMPRAS!CC:CC,COMPRAS!CE:CE,M70,COMPRAS!M:M,"&gt;="&amp;$R$1,COMPRAS!M:M,"&lt;="&amp;$R$2)+SUMIFS(COMPRAS!CD:CD,COMPRAS!CF:CF,M70,COMPRAS!M:M,"&gt;="&amp;$R$1,COMPRAS!M:M,"&lt;="&amp;$R$2)</f>
        <v>0</v>
      </c>
    </row>
    <row r="71" spans="1:14" x14ac:dyDescent="0.25">
      <c r="A71" s="891"/>
      <c r="B71" s="891"/>
      <c r="C71" s="891"/>
      <c r="D71" s="895" t="s">
        <v>2010</v>
      </c>
      <c r="E71" s="895"/>
      <c r="F71" s="895"/>
      <c r="G71" s="895"/>
      <c r="H71" s="895"/>
      <c r="I71" s="895"/>
      <c r="J71" s="895"/>
      <c r="K71" s="895"/>
      <c r="L71" s="895"/>
      <c r="M71" s="578" t="s">
        <v>2011</v>
      </c>
      <c r="N71" s="894">
        <f>SUMIFS(COMPRAS!CC:CC,COMPRAS!CE:CE,M71,COMPRAS!M:M,"&gt;="&amp;$R$1,COMPRAS!M:M,"&lt;="&amp;$R$2)+SUMIFS(COMPRAS!CD:CD,COMPRAS!CF:CF,M71,COMPRAS!M:M,"&gt;="&amp;$R$1,COMPRAS!M:M,"&lt;="&amp;$R$2)</f>
        <v>0</v>
      </c>
    </row>
    <row r="72" spans="1:14" x14ac:dyDescent="0.25">
      <c r="A72" s="891"/>
      <c r="B72" s="891"/>
      <c r="C72" s="891"/>
      <c r="D72" s="893" t="s">
        <v>2012</v>
      </c>
      <c r="E72" s="893"/>
      <c r="F72" s="893"/>
      <c r="G72" s="893"/>
      <c r="H72" s="893"/>
      <c r="I72" s="893"/>
      <c r="J72" s="893"/>
      <c r="K72" s="893"/>
      <c r="L72" s="893"/>
      <c r="M72" s="578" t="s">
        <v>2013</v>
      </c>
      <c r="N72" s="894">
        <f>SUMIFS(COMPRAS!CC:CC,COMPRAS!CE:CE,M72,COMPRAS!M:M,"&gt;="&amp;$R$1,COMPRAS!M:M,"&lt;="&amp;$R$2)+SUMIFS(COMPRAS!CD:CD,COMPRAS!CF:CF,M72,COMPRAS!M:M,"&gt;="&amp;$R$1,COMPRAS!M:M,"&lt;="&amp;$R$2)</f>
        <v>0</v>
      </c>
    </row>
    <row r="73" spans="1:14" x14ac:dyDescent="0.25">
      <c r="A73" s="891"/>
      <c r="B73" s="891"/>
      <c r="C73" s="891"/>
      <c r="D73" s="895" t="s">
        <v>2014</v>
      </c>
      <c r="E73" s="895"/>
      <c r="F73" s="895"/>
      <c r="G73" s="895"/>
      <c r="H73" s="895"/>
      <c r="I73" s="895"/>
      <c r="J73" s="895"/>
      <c r="K73" s="895"/>
      <c r="L73" s="895"/>
      <c r="M73" s="578" t="s">
        <v>1623</v>
      </c>
      <c r="N73" s="894">
        <f>SUMIFS(COMPRAS!CC:CC,COMPRAS!CE:CE,M73,COMPRAS!M:M,"&gt;="&amp;$R$1,COMPRAS!M:M,"&lt;="&amp;$R$2)+SUMIFS(COMPRAS!CD:CD,COMPRAS!CF:CF,M73,COMPRAS!M:M,"&gt;="&amp;$R$1,COMPRAS!M:M,"&lt;="&amp;$R$2)</f>
        <v>0</v>
      </c>
    </row>
    <row r="74" spans="1:14" x14ac:dyDescent="0.25">
      <c r="A74" s="891"/>
      <c r="B74" s="891"/>
      <c r="C74" s="891"/>
      <c r="D74" s="893" t="s">
        <v>2015</v>
      </c>
      <c r="E74" s="893"/>
      <c r="F74" s="893"/>
      <c r="G74" s="893"/>
      <c r="H74" s="893"/>
      <c r="I74" s="893"/>
      <c r="J74" s="893"/>
      <c r="K74" s="893"/>
      <c r="L74" s="893"/>
      <c r="M74" s="578" t="s">
        <v>1626</v>
      </c>
      <c r="N74" s="894">
        <f>SUMIFS(COMPRAS!CC:CC,COMPRAS!CE:CE,M74,COMPRAS!M:M,"&gt;="&amp;$R$1,COMPRAS!M:M,"&lt;="&amp;$R$2)+SUMIFS(COMPRAS!CD:CD,COMPRAS!CF:CF,M74,COMPRAS!M:M,"&gt;="&amp;$R$1,COMPRAS!M:M,"&lt;="&amp;$R$2)</f>
        <v>0</v>
      </c>
    </row>
    <row r="75" spans="1:14" x14ac:dyDescent="0.25">
      <c r="A75" s="891"/>
      <c r="B75" s="891"/>
      <c r="C75" s="891"/>
      <c r="D75" s="895" t="s">
        <v>2016</v>
      </c>
      <c r="E75" s="895"/>
      <c r="F75" s="895"/>
      <c r="G75" s="895"/>
      <c r="H75" s="895"/>
      <c r="I75" s="895"/>
      <c r="J75" s="895"/>
      <c r="K75" s="895"/>
      <c r="L75" s="895"/>
      <c r="M75" s="578" t="s">
        <v>2017</v>
      </c>
      <c r="N75" s="894">
        <f>SUMIFS(COMPRAS!CC:CC,COMPRAS!CE:CE,M75,COMPRAS!M:M,"&gt;="&amp;$R$1,COMPRAS!M:M,"&lt;="&amp;$R$2)+SUMIFS(COMPRAS!CD:CD,COMPRAS!CF:CF,M75,COMPRAS!M:M,"&gt;="&amp;$R$1,COMPRAS!M:M,"&lt;="&amp;$R$2)</f>
        <v>0</v>
      </c>
    </row>
    <row r="76" spans="1:14" x14ac:dyDescent="0.25">
      <c r="A76" s="891"/>
      <c r="B76" s="891"/>
      <c r="C76" s="891"/>
      <c r="D76" s="893" t="s">
        <v>2018</v>
      </c>
      <c r="E76" s="893"/>
      <c r="F76" s="893"/>
      <c r="G76" s="893"/>
      <c r="H76" s="893"/>
      <c r="I76" s="893"/>
      <c r="J76" s="893"/>
      <c r="K76" s="893"/>
      <c r="L76" s="893"/>
      <c r="M76" s="578" t="s">
        <v>1627</v>
      </c>
      <c r="N76" s="894">
        <f>SUMIFS(COMPRAS!CC:CC,COMPRAS!CE:CE,M76,COMPRAS!M:M,"&gt;="&amp;$R$1,COMPRAS!M:M,"&lt;="&amp;$R$2)+SUMIFS(COMPRAS!CD:CD,COMPRAS!CF:CF,M76,COMPRAS!M:M,"&gt;="&amp;$R$1,COMPRAS!M:M,"&lt;="&amp;$R$2)</f>
        <v>0</v>
      </c>
    </row>
    <row r="77" spans="1:14" x14ac:dyDescent="0.25">
      <c r="A77" s="891"/>
      <c r="B77" s="891"/>
      <c r="C77" s="892" t="s">
        <v>2019</v>
      </c>
      <c r="D77" s="892"/>
      <c r="E77" s="892"/>
      <c r="F77" s="892"/>
      <c r="G77" s="892"/>
      <c r="H77" s="892"/>
      <c r="I77" s="892"/>
      <c r="J77" s="892"/>
      <c r="K77" s="892"/>
      <c r="L77" s="892"/>
      <c r="M77" s="671" t="s">
        <v>1638</v>
      </c>
      <c r="N77" s="907">
        <f>SUM(N54:N76)</f>
        <v>0</v>
      </c>
    </row>
    <row r="78" spans="1:14" x14ac:dyDescent="0.25">
      <c r="A78" s="891"/>
      <c r="B78" s="891"/>
      <c r="C78" s="892" t="s">
        <v>2020</v>
      </c>
      <c r="D78" s="892"/>
      <c r="E78" s="892"/>
      <c r="F78" s="892"/>
      <c r="G78" s="892"/>
      <c r="H78" s="892"/>
      <c r="I78" s="892"/>
      <c r="J78" s="892"/>
      <c r="K78" s="892"/>
      <c r="L78" s="892"/>
      <c r="M78" s="892"/>
      <c r="N78" s="892"/>
    </row>
    <row r="79" spans="1:14" x14ac:dyDescent="0.25">
      <c r="A79" s="891"/>
      <c r="B79" s="891"/>
      <c r="C79" s="906" t="s">
        <v>1971</v>
      </c>
      <c r="D79" s="893" t="s">
        <v>2021</v>
      </c>
      <c r="E79" s="893"/>
      <c r="F79" s="893"/>
      <c r="G79" s="893"/>
      <c r="H79" s="893"/>
      <c r="I79" s="893"/>
      <c r="J79" s="893"/>
      <c r="K79" s="893"/>
      <c r="L79" s="893"/>
      <c r="M79" s="578" t="s">
        <v>2022</v>
      </c>
      <c r="N79" s="894">
        <f>SUMIFS(COMPRAS!CC:CC,COMPRAS!CE:CE,M79,COMPRAS!M:M,"&gt;="&amp;$R$1,COMPRAS!M:M,"&lt;="&amp;$R$2)+SUMIFS(COMPRAS!CD:CD,COMPRAS!CF:CF,M79,COMPRAS!M:M,"&gt;="&amp;$R$1,COMPRAS!M:M,"&lt;="&amp;$R$2)</f>
        <v>0</v>
      </c>
    </row>
    <row r="80" spans="1:14" x14ac:dyDescent="0.25">
      <c r="A80" s="891"/>
      <c r="B80" s="891"/>
      <c r="C80" s="891"/>
      <c r="D80" s="895" t="s">
        <v>2023</v>
      </c>
      <c r="E80" s="895"/>
      <c r="F80" s="895"/>
      <c r="G80" s="895"/>
      <c r="H80" s="895"/>
      <c r="I80" s="895"/>
      <c r="J80" s="895"/>
      <c r="K80" s="895"/>
      <c r="L80" s="895"/>
      <c r="M80" s="578" t="s">
        <v>2024</v>
      </c>
      <c r="N80" s="894">
        <f>SUMIFS(COMPRAS!CC:CC,COMPRAS!CE:CE,M80,COMPRAS!M:M,"&gt;="&amp;$R$1,COMPRAS!M:M,"&lt;="&amp;$R$2)+SUMIFS(COMPRAS!CD:CD,COMPRAS!CF:CF,M80,COMPRAS!M:M,"&gt;="&amp;$R$1,COMPRAS!M:M,"&lt;="&amp;$R$2)</f>
        <v>0</v>
      </c>
    </row>
    <row r="81" spans="1:14" x14ac:dyDescent="0.25">
      <c r="A81" s="891"/>
      <c r="B81" s="891"/>
      <c r="C81" s="891"/>
      <c r="D81" s="893" t="s">
        <v>2025</v>
      </c>
      <c r="E81" s="893"/>
      <c r="F81" s="893"/>
      <c r="G81" s="893"/>
      <c r="H81" s="893"/>
      <c r="I81" s="893"/>
      <c r="J81" s="893"/>
      <c r="K81" s="893"/>
      <c r="L81" s="893"/>
      <c r="M81" s="578" t="s">
        <v>1641</v>
      </c>
      <c r="N81" s="894">
        <f>SUMIFS(COMPRAS!CC:CC,COMPRAS!CE:CE,M81,COMPRAS!M:M,"&gt;="&amp;$R$1,COMPRAS!M:M,"&lt;="&amp;$R$2)+SUMIFS(COMPRAS!CD:CD,COMPRAS!CF:CF,M81,COMPRAS!M:M,"&gt;="&amp;$R$1,COMPRAS!M:M,"&lt;="&amp;$R$2)</f>
        <v>0</v>
      </c>
    </row>
    <row r="82" spans="1:14" x14ac:dyDescent="0.25">
      <c r="A82" s="891"/>
      <c r="B82" s="891"/>
      <c r="C82" s="891"/>
      <c r="D82" s="895" t="s">
        <v>2026</v>
      </c>
      <c r="E82" s="895"/>
      <c r="F82" s="895"/>
      <c r="G82" s="895"/>
      <c r="H82" s="895"/>
      <c r="I82" s="895"/>
      <c r="J82" s="895"/>
      <c r="K82" s="895"/>
      <c r="L82" s="895"/>
      <c r="M82" s="578" t="s">
        <v>1643</v>
      </c>
      <c r="N82" s="894">
        <f>SUMIFS(COMPRAS!CC:CC,COMPRAS!CE:CE,M82,COMPRAS!M:M,"&gt;="&amp;$R$1,COMPRAS!M:M,"&lt;="&amp;$R$2)+SUMIFS(COMPRAS!CD:CD,COMPRAS!CF:CF,M82,COMPRAS!M:M,"&gt;="&amp;$R$1,COMPRAS!M:M,"&lt;="&amp;$R$2)</f>
        <v>0</v>
      </c>
    </row>
    <row r="83" spans="1:14" x14ac:dyDescent="0.25">
      <c r="A83" s="891"/>
      <c r="B83" s="891"/>
      <c r="C83" s="891"/>
      <c r="D83" s="893" t="s">
        <v>1969</v>
      </c>
      <c r="E83" s="893"/>
      <c r="F83" s="893"/>
      <c r="G83" s="893"/>
      <c r="H83" s="893"/>
      <c r="I83" s="893"/>
      <c r="J83" s="893"/>
      <c r="K83" s="893"/>
      <c r="L83" s="893"/>
      <c r="M83" s="578" t="s">
        <v>1644</v>
      </c>
      <c r="N83" s="894">
        <f>SUMIFS(COMPRAS!CC:CC,COMPRAS!CE:CE,M83,COMPRAS!M:M,"&gt;="&amp;$R$1,COMPRAS!M:M,"&lt;="&amp;$R$2)+SUMIFS(COMPRAS!CD:CD,COMPRAS!CF:CF,M83,COMPRAS!M:M,"&gt;="&amp;$R$1,COMPRAS!M:M,"&lt;="&amp;$R$2)</f>
        <v>0</v>
      </c>
    </row>
    <row r="84" spans="1:14" x14ac:dyDescent="0.25">
      <c r="A84" s="891"/>
      <c r="B84" s="891"/>
      <c r="C84" s="891"/>
      <c r="D84" s="895" t="s">
        <v>2027</v>
      </c>
      <c r="E84" s="895"/>
      <c r="F84" s="895"/>
      <c r="G84" s="895"/>
      <c r="H84" s="895"/>
      <c r="I84" s="895"/>
      <c r="J84" s="895"/>
      <c r="K84" s="895"/>
      <c r="L84" s="895"/>
      <c r="M84" s="578" t="s">
        <v>1647</v>
      </c>
      <c r="N84" s="894">
        <f>SUMIFS(COMPRAS!CC:CC,COMPRAS!CE:CE,M84,COMPRAS!M:M,"&gt;="&amp;$R$1,COMPRAS!M:M,"&lt;="&amp;$R$2)+SUMIFS(COMPRAS!CD:CD,COMPRAS!CF:CF,M84,COMPRAS!M:M,"&gt;="&amp;$R$1,COMPRAS!M:M,"&lt;="&amp;$R$2)</f>
        <v>0</v>
      </c>
    </row>
    <row r="85" spans="1:14" x14ac:dyDescent="0.25">
      <c r="A85" s="891"/>
      <c r="B85" s="891"/>
      <c r="C85" s="891"/>
      <c r="D85" s="893" t="s">
        <v>2028</v>
      </c>
      <c r="E85" s="893"/>
      <c r="F85" s="893"/>
      <c r="G85" s="893"/>
      <c r="H85" s="893"/>
      <c r="I85" s="893"/>
      <c r="J85" s="893"/>
      <c r="K85" s="893"/>
      <c r="L85" s="893"/>
      <c r="M85" s="578" t="s">
        <v>1649</v>
      </c>
      <c r="N85" s="894">
        <f>SUMIFS(COMPRAS!CC:CC,COMPRAS!CE:CE,M85,COMPRAS!M:M,"&gt;="&amp;$R$1,COMPRAS!M:M,"&lt;="&amp;$R$2)+SUMIFS(COMPRAS!CD:CD,COMPRAS!CF:CF,M85,COMPRAS!M:M,"&gt;="&amp;$R$1,COMPRAS!M:M,"&lt;="&amp;$R$2)</f>
        <v>0</v>
      </c>
    </row>
    <row r="86" spans="1:14" x14ac:dyDescent="0.25">
      <c r="A86" s="891"/>
      <c r="B86" s="891"/>
      <c r="C86" s="892" t="s">
        <v>2029</v>
      </c>
      <c r="D86" s="892"/>
      <c r="E86" s="892"/>
      <c r="F86" s="892"/>
      <c r="G86" s="892"/>
      <c r="H86" s="892"/>
      <c r="I86" s="892"/>
      <c r="J86" s="892"/>
      <c r="K86" s="892"/>
      <c r="L86" s="892"/>
      <c r="M86" s="671" t="s">
        <v>2030</v>
      </c>
      <c r="N86" s="907">
        <f>SUM(N79:N85)</f>
        <v>0</v>
      </c>
    </row>
    <row r="87" spans="1:14" x14ac:dyDescent="0.25">
      <c r="A87" s="891"/>
      <c r="B87" s="908"/>
      <c r="C87" s="892" t="s">
        <v>2031</v>
      </c>
      <c r="D87" s="892"/>
      <c r="E87" s="892"/>
      <c r="F87" s="892"/>
      <c r="G87" s="892"/>
      <c r="H87" s="892"/>
      <c r="I87" s="892"/>
      <c r="J87" s="892"/>
      <c r="K87" s="892"/>
      <c r="L87" s="892"/>
      <c r="M87" s="892"/>
      <c r="N87" s="892"/>
    </row>
    <row r="88" spans="1:14" x14ac:dyDescent="0.25">
      <c r="A88" s="891"/>
      <c r="B88" s="891"/>
      <c r="C88" s="891"/>
      <c r="D88" s="895" t="s">
        <v>2032</v>
      </c>
      <c r="E88" s="895"/>
      <c r="F88" s="895"/>
      <c r="G88" s="895"/>
      <c r="H88" s="895"/>
      <c r="I88" s="895"/>
      <c r="J88" s="895"/>
      <c r="K88" s="895"/>
      <c r="L88" s="895"/>
      <c r="M88" s="895"/>
      <c r="N88" s="895"/>
    </row>
    <row r="89" spans="1:14" x14ac:dyDescent="0.25">
      <c r="A89" s="891"/>
      <c r="B89" s="891"/>
      <c r="C89" s="891"/>
      <c r="D89" s="909" t="s">
        <v>1383</v>
      </c>
      <c r="E89" s="897" t="s">
        <v>2033</v>
      </c>
      <c r="F89" s="897"/>
      <c r="G89" s="897"/>
      <c r="H89" s="897"/>
      <c r="I89" s="897"/>
      <c r="J89" s="897"/>
      <c r="K89" s="897"/>
      <c r="L89" s="897"/>
      <c r="M89" s="578" t="s">
        <v>1387</v>
      </c>
      <c r="N89" s="894">
        <f>SUMIFS(COMPRAS!CC:CC,COMPRAS!CE:CE,M89,COMPRAS!M:M,"&gt;="&amp;$R$1,COMPRAS!M:M,"&lt;="&amp;$R$2)+SUMIFS(COMPRAS!CD:CD,COMPRAS!CF:CF,M89,COMPRAS!M:M,"&gt;="&amp;$R$1,COMPRAS!M:M,"&lt;="&amp;$R$2)</f>
        <v>0</v>
      </c>
    </row>
    <row r="90" spans="1:14" x14ac:dyDescent="0.25">
      <c r="A90" s="891"/>
      <c r="B90" s="891"/>
      <c r="C90" s="891"/>
      <c r="D90" s="909" t="s">
        <v>1383</v>
      </c>
      <c r="E90" s="898" t="s">
        <v>2034</v>
      </c>
      <c r="F90" s="898"/>
      <c r="G90" s="898"/>
      <c r="H90" s="898"/>
      <c r="I90" s="898"/>
      <c r="J90" s="898"/>
      <c r="K90" s="898"/>
      <c r="L90" s="898"/>
      <c r="M90" s="578" t="s">
        <v>1019</v>
      </c>
      <c r="N90" s="894">
        <f>SUMIFS(COMPRAS!CC:CC,COMPRAS!CE:CE,M90,COMPRAS!M:M,"&gt;="&amp;$R$1,COMPRAS!M:M,"&lt;="&amp;$R$2)+SUMIFS(COMPRAS!CD:CD,COMPRAS!CF:CF,M90,COMPRAS!M:M,"&gt;="&amp;$R$1,COMPRAS!M:M,"&lt;="&amp;$R$2)</f>
        <v>0</v>
      </c>
    </row>
    <row r="91" spans="1:14" x14ac:dyDescent="0.25">
      <c r="A91" s="891"/>
      <c r="B91" s="891"/>
      <c r="C91" s="891"/>
      <c r="D91" s="909" t="s">
        <v>1383</v>
      </c>
      <c r="E91" s="897" t="s">
        <v>2035</v>
      </c>
      <c r="F91" s="897"/>
      <c r="G91" s="897"/>
      <c r="H91" s="897"/>
      <c r="I91" s="897"/>
      <c r="J91" s="897"/>
      <c r="K91" s="897"/>
      <c r="L91" s="897"/>
      <c r="M91" s="578" t="s">
        <v>1021</v>
      </c>
      <c r="N91" s="894">
        <f>SUMIFS(COMPRAS!CC:CC,COMPRAS!CE:CE,M91,COMPRAS!M:M,"&gt;="&amp;$R$1,COMPRAS!M:M,"&lt;="&amp;$R$2)+SUMIFS(COMPRAS!CD:CD,COMPRAS!CF:CF,M91,COMPRAS!M:M,"&gt;="&amp;$R$1,COMPRAS!M:M,"&lt;="&amp;$R$2)</f>
        <v>0</v>
      </c>
    </row>
    <row r="92" spans="1:14" x14ac:dyDescent="0.25">
      <c r="A92" s="891"/>
      <c r="B92" s="891"/>
      <c r="C92" s="891"/>
      <c r="D92" s="895" t="s">
        <v>2036</v>
      </c>
      <c r="E92" s="895"/>
      <c r="F92" s="895"/>
      <c r="G92" s="895"/>
      <c r="H92" s="895"/>
      <c r="I92" s="895"/>
      <c r="J92" s="895"/>
      <c r="K92" s="895"/>
      <c r="L92" s="895"/>
      <c r="M92" s="895"/>
      <c r="N92" s="895"/>
    </row>
    <row r="93" spans="1:14" x14ac:dyDescent="0.25">
      <c r="A93" s="891"/>
      <c r="B93" s="891"/>
      <c r="C93" s="891"/>
      <c r="D93" s="891"/>
      <c r="E93" s="898" t="s">
        <v>2037</v>
      </c>
      <c r="F93" s="898"/>
      <c r="G93" s="898"/>
      <c r="H93" s="898"/>
      <c r="I93" s="898"/>
      <c r="J93" s="898"/>
      <c r="K93" s="898"/>
      <c r="L93" s="898"/>
      <c r="M93" s="898"/>
      <c r="N93" s="898"/>
    </row>
    <row r="94" spans="1:14" x14ac:dyDescent="0.25">
      <c r="A94" s="891"/>
      <c r="B94" s="891"/>
      <c r="C94" s="891"/>
      <c r="D94" s="891"/>
      <c r="E94" s="909" t="s">
        <v>1383</v>
      </c>
      <c r="F94" s="897" t="s">
        <v>1957</v>
      </c>
      <c r="G94" s="897"/>
      <c r="H94" s="897"/>
      <c r="I94" s="897"/>
      <c r="J94" s="897"/>
      <c r="K94" s="897"/>
      <c r="L94" s="897"/>
      <c r="M94" s="578" t="s">
        <v>1023</v>
      </c>
      <c r="N94" s="894">
        <f>SUMIFS(COMPRAS!CC:CC,COMPRAS!CE:CE,M94,COMPRAS!M:M,"&gt;="&amp;$R$1,COMPRAS!M:M,"&lt;="&amp;$R$2)+SUMIFS(COMPRAS!CD:CD,COMPRAS!CF:CF,M94,COMPRAS!M:M,"&gt;="&amp;$R$1,COMPRAS!M:M,"&lt;="&amp;$R$2)</f>
        <v>0</v>
      </c>
    </row>
    <row r="95" spans="1:14" x14ac:dyDescent="0.25">
      <c r="A95" s="891"/>
      <c r="B95" s="891"/>
      <c r="C95" s="891"/>
      <c r="D95" s="891"/>
      <c r="E95" s="909" t="s">
        <v>1383</v>
      </c>
      <c r="F95" s="898" t="s">
        <v>1958</v>
      </c>
      <c r="G95" s="898"/>
      <c r="H95" s="898"/>
      <c r="I95" s="898"/>
      <c r="J95" s="898"/>
      <c r="K95" s="898"/>
      <c r="L95" s="898"/>
      <c r="M95" s="578" t="s">
        <v>1025</v>
      </c>
      <c r="N95" s="894">
        <f>SUMIFS(COMPRAS!CC:CC,COMPRAS!CE:CE,M95,COMPRAS!M:M,"&gt;="&amp;$R$1,COMPRAS!M:M,"&lt;="&amp;$R$2)+SUMIFS(COMPRAS!CD:CD,COMPRAS!CF:CF,M95,COMPRAS!M:M,"&gt;="&amp;$R$1,COMPRAS!M:M,"&lt;="&amp;$R$2)</f>
        <v>0</v>
      </c>
    </row>
    <row r="96" spans="1:14" x14ac:dyDescent="0.25">
      <c r="A96" s="891"/>
      <c r="B96" s="891"/>
      <c r="C96" s="891"/>
      <c r="D96" s="891"/>
      <c r="E96" s="898" t="s">
        <v>2038</v>
      </c>
      <c r="F96" s="898"/>
      <c r="G96" s="898"/>
      <c r="H96" s="898"/>
      <c r="I96" s="898"/>
      <c r="J96" s="898"/>
      <c r="K96" s="898"/>
      <c r="L96" s="898"/>
      <c r="M96" s="898"/>
      <c r="N96" s="898"/>
    </row>
    <row r="97" spans="1:14" x14ac:dyDescent="0.25">
      <c r="A97" s="891"/>
      <c r="B97" s="891"/>
      <c r="C97" s="891"/>
      <c r="D97" s="891"/>
      <c r="E97" s="909" t="s">
        <v>1383</v>
      </c>
      <c r="F97" s="897" t="s">
        <v>1957</v>
      </c>
      <c r="G97" s="897"/>
      <c r="H97" s="897"/>
      <c r="I97" s="897"/>
      <c r="J97" s="897"/>
      <c r="K97" s="897"/>
      <c r="L97" s="897"/>
      <c r="M97" s="578" t="s">
        <v>1027</v>
      </c>
      <c r="N97" s="894">
        <f>SUMIFS(COMPRAS!CC:CC,COMPRAS!CE:CE,M97,COMPRAS!M:M,"&gt;="&amp;$R$1,COMPRAS!M:M,"&lt;="&amp;$R$2)+SUMIFS(COMPRAS!CD:CD,COMPRAS!CF:CF,M97,COMPRAS!M:M,"&gt;="&amp;$R$1,COMPRAS!M:M,"&lt;="&amp;$R$2)</f>
        <v>0</v>
      </c>
    </row>
    <row r="98" spans="1:14" x14ac:dyDescent="0.25">
      <c r="A98" s="891"/>
      <c r="B98" s="891"/>
      <c r="C98" s="891"/>
      <c r="D98" s="891"/>
      <c r="E98" s="909" t="s">
        <v>1383</v>
      </c>
      <c r="F98" s="898" t="s">
        <v>1958</v>
      </c>
      <c r="G98" s="898"/>
      <c r="H98" s="898"/>
      <c r="I98" s="898"/>
      <c r="J98" s="898"/>
      <c r="K98" s="898"/>
      <c r="L98" s="898"/>
      <c r="M98" s="578" t="s">
        <v>587</v>
      </c>
      <c r="N98" s="894">
        <f>SUMIFS(COMPRAS!CC:CC,COMPRAS!CE:CE,M98,COMPRAS!M:M,"&gt;="&amp;$R$1,COMPRAS!M:M,"&lt;="&amp;$R$2)+SUMIFS(COMPRAS!CD:CD,COMPRAS!CF:CF,M98,COMPRAS!M:M,"&gt;="&amp;$R$1,COMPRAS!M:M,"&lt;="&amp;$R$2)</f>
        <v>0</v>
      </c>
    </row>
    <row r="99" spans="1:14" x14ac:dyDescent="0.25">
      <c r="A99" s="891"/>
      <c r="B99" s="891"/>
      <c r="C99" s="891"/>
      <c r="D99" s="895" t="s">
        <v>2039</v>
      </c>
      <c r="E99" s="895"/>
      <c r="F99" s="895"/>
      <c r="G99" s="895"/>
      <c r="H99" s="895"/>
      <c r="I99" s="895"/>
      <c r="J99" s="895"/>
      <c r="K99" s="895"/>
      <c r="L99" s="895"/>
      <c r="M99" s="895"/>
      <c r="N99" s="895"/>
    </row>
    <row r="100" spans="1:14" x14ac:dyDescent="0.25">
      <c r="A100" s="891"/>
      <c r="B100" s="891"/>
      <c r="C100" s="891"/>
      <c r="D100" s="891"/>
      <c r="E100" s="898" t="s">
        <v>2037</v>
      </c>
      <c r="F100" s="898"/>
      <c r="G100" s="898"/>
      <c r="H100" s="898"/>
      <c r="I100" s="898"/>
      <c r="J100" s="898"/>
      <c r="K100" s="898"/>
      <c r="L100" s="898"/>
      <c r="M100" s="898"/>
      <c r="N100" s="898"/>
    </row>
    <row r="101" spans="1:14" x14ac:dyDescent="0.25">
      <c r="A101" s="891"/>
      <c r="B101" s="891"/>
      <c r="C101" s="891"/>
      <c r="D101" s="891"/>
      <c r="E101" s="910" t="s">
        <v>1383</v>
      </c>
      <c r="F101" s="897" t="s">
        <v>1957</v>
      </c>
      <c r="G101" s="897"/>
      <c r="H101" s="897"/>
      <c r="I101" s="897"/>
      <c r="J101" s="897"/>
      <c r="K101" s="897"/>
      <c r="L101" s="897"/>
      <c r="M101" s="578" t="s">
        <v>1399</v>
      </c>
      <c r="N101" s="894">
        <f>SUMIFS(COMPRAS!CC:CC,COMPRAS!CE:CE,M101,COMPRAS!M:M,"&gt;="&amp;$R$1,COMPRAS!M:M,"&lt;="&amp;$R$2)+SUMIFS(COMPRAS!CD:CD,COMPRAS!CF:CF,M101,COMPRAS!M:M,"&gt;="&amp;$R$1,COMPRAS!M:M,"&lt;="&amp;$R$2)</f>
        <v>0</v>
      </c>
    </row>
    <row r="102" spans="1:14" x14ac:dyDescent="0.25">
      <c r="A102" s="891"/>
      <c r="B102" s="891"/>
      <c r="C102" s="891"/>
      <c r="D102" s="891"/>
      <c r="E102" s="910" t="s">
        <v>1383</v>
      </c>
      <c r="F102" s="898" t="s">
        <v>1958</v>
      </c>
      <c r="G102" s="898"/>
      <c r="H102" s="898"/>
      <c r="I102" s="898"/>
      <c r="J102" s="898"/>
      <c r="K102" s="898"/>
      <c r="L102" s="898"/>
      <c r="M102" s="578" t="s">
        <v>1029</v>
      </c>
      <c r="N102" s="894">
        <f>SUMIFS(COMPRAS!CC:CC,COMPRAS!CE:CE,M102,COMPRAS!M:M,"&gt;="&amp;$R$1,COMPRAS!M:M,"&lt;="&amp;$R$2)+SUMIFS(COMPRAS!CD:CD,COMPRAS!CF:CF,M102,COMPRAS!M:M,"&gt;="&amp;$R$1,COMPRAS!M:M,"&lt;="&amp;$R$2)</f>
        <v>0</v>
      </c>
    </row>
    <row r="103" spans="1:14" x14ac:dyDescent="0.25">
      <c r="A103" s="891"/>
      <c r="B103" s="891"/>
      <c r="C103" s="891"/>
      <c r="D103" s="891"/>
      <c r="E103" s="898" t="s">
        <v>2038</v>
      </c>
      <c r="F103" s="898"/>
      <c r="G103" s="898"/>
      <c r="H103" s="898"/>
      <c r="I103" s="898"/>
      <c r="J103" s="898"/>
      <c r="K103" s="898"/>
      <c r="L103" s="898"/>
      <c r="M103" s="898"/>
      <c r="N103" s="898"/>
    </row>
    <row r="104" spans="1:14" x14ac:dyDescent="0.25">
      <c r="A104" s="891"/>
      <c r="B104" s="891"/>
      <c r="C104" s="891"/>
      <c r="D104" s="891"/>
      <c r="E104" s="910" t="s">
        <v>1383</v>
      </c>
      <c r="F104" s="897" t="s">
        <v>1957</v>
      </c>
      <c r="G104" s="897"/>
      <c r="H104" s="897"/>
      <c r="I104" s="897"/>
      <c r="J104" s="897"/>
      <c r="K104" s="897"/>
      <c r="L104" s="897"/>
      <c r="M104" s="578" t="s">
        <v>1031</v>
      </c>
      <c r="N104" s="894">
        <f>SUMIFS(COMPRAS!CC:CC,COMPRAS!CE:CE,M104,COMPRAS!M:M,"&gt;="&amp;$R$1,COMPRAS!M:M,"&lt;="&amp;$R$2)+SUMIFS(COMPRAS!CD:CD,COMPRAS!CF:CF,M104,COMPRAS!M:M,"&gt;="&amp;$R$1,COMPRAS!M:M,"&lt;="&amp;$R$2)</f>
        <v>0</v>
      </c>
    </row>
    <row r="105" spans="1:14" x14ac:dyDescent="0.25">
      <c r="A105" s="891"/>
      <c r="B105" s="891"/>
      <c r="C105" s="891"/>
      <c r="D105" s="891"/>
      <c r="E105" s="910" t="s">
        <v>1383</v>
      </c>
      <c r="F105" s="898" t="s">
        <v>1958</v>
      </c>
      <c r="G105" s="898"/>
      <c r="H105" s="898"/>
      <c r="I105" s="898"/>
      <c r="J105" s="898"/>
      <c r="K105" s="898"/>
      <c r="L105" s="898"/>
      <c r="M105" s="578" t="s">
        <v>1033</v>
      </c>
      <c r="N105" s="894">
        <f>SUMIFS(COMPRAS!CC:CC,COMPRAS!CE:CE,M105,COMPRAS!M:M,"&gt;="&amp;$R$1,COMPRAS!M:M,"&lt;="&amp;$R$2)+SUMIFS(COMPRAS!CD:CD,COMPRAS!CF:CF,M105,COMPRAS!M:M,"&gt;="&amp;$R$1,COMPRAS!M:M,"&lt;="&amp;$R$2)</f>
        <v>0</v>
      </c>
    </row>
    <row r="106" spans="1:14" x14ac:dyDescent="0.25">
      <c r="A106" s="891"/>
      <c r="B106" s="891"/>
      <c r="C106" s="891"/>
      <c r="D106" s="911" t="s">
        <v>2040</v>
      </c>
      <c r="E106" s="911"/>
      <c r="F106" s="911"/>
      <c r="G106" s="911"/>
      <c r="H106" s="911"/>
      <c r="I106" s="911"/>
      <c r="J106" s="911"/>
      <c r="K106" s="911"/>
      <c r="L106" s="911"/>
      <c r="M106" s="911"/>
      <c r="N106" s="911"/>
    </row>
    <row r="107" spans="1:14" x14ac:dyDescent="0.25">
      <c r="A107" s="891"/>
      <c r="B107" s="891"/>
      <c r="C107" s="891"/>
      <c r="D107" s="909" t="s">
        <v>1383</v>
      </c>
      <c r="E107" s="897" t="s">
        <v>2037</v>
      </c>
      <c r="F107" s="897"/>
      <c r="G107" s="897"/>
      <c r="H107" s="897"/>
      <c r="I107" s="897"/>
      <c r="J107" s="897"/>
      <c r="K107" s="897"/>
      <c r="L107" s="897"/>
      <c r="M107" s="578" t="s">
        <v>1035</v>
      </c>
      <c r="N107" s="894">
        <f>SUMIFS(COMPRAS!CC:CC,COMPRAS!CE:CE,M107,COMPRAS!M:M,"&gt;="&amp;$R$1,COMPRAS!M:M,"&lt;="&amp;$R$2)+SUMIFS(COMPRAS!CD:CD,COMPRAS!CF:CF,M107,COMPRAS!M:M,"&gt;="&amp;$R$1,COMPRAS!M:M,"&lt;="&amp;$R$2)</f>
        <v>0</v>
      </c>
    </row>
    <row r="108" spans="1:14" x14ac:dyDescent="0.25">
      <c r="A108" s="891"/>
      <c r="B108" s="891"/>
      <c r="C108" s="891"/>
      <c r="D108" s="909" t="s">
        <v>1383</v>
      </c>
      <c r="E108" s="898" t="s">
        <v>2038</v>
      </c>
      <c r="F108" s="898"/>
      <c r="G108" s="898"/>
      <c r="H108" s="898"/>
      <c r="I108" s="898"/>
      <c r="J108" s="898"/>
      <c r="K108" s="898"/>
      <c r="L108" s="898"/>
      <c r="M108" s="578" t="s">
        <v>1037</v>
      </c>
      <c r="N108" s="894">
        <f>SUMIFS(COMPRAS!CC:CC,COMPRAS!CE:CE,M108,COMPRAS!M:M,"&gt;="&amp;$R$1,COMPRAS!M:M,"&lt;="&amp;$R$2)+SUMIFS(COMPRAS!CD:CD,COMPRAS!CF:CF,M108,COMPRAS!M:M,"&gt;="&amp;$R$1,COMPRAS!M:M,"&lt;="&amp;$R$2)</f>
        <v>0</v>
      </c>
    </row>
    <row r="109" spans="1:14" x14ac:dyDescent="0.25">
      <c r="A109" s="891"/>
      <c r="B109" s="891"/>
      <c r="C109" s="891"/>
      <c r="D109" s="895" t="s">
        <v>2041</v>
      </c>
      <c r="E109" s="895"/>
      <c r="F109" s="895"/>
      <c r="G109" s="895"/>
      <c r="H109" s="895"/>
      <c r="I109" s="895"/>
      <c r="J109" s="895"/>
      <c r="K109" s="895"/>
      <c r="L109" s="895"/>
      <c r="M109" s="578" t="s">
        <v>1392</v>
      </c>
      <c r="N109" s="894">
        <f>SUMIFS(COMPRAS!CC:CC,COMPRAS!CE:CE,M109,COMPRAS!M:M,"&gt;="&amp;$R$1,COMPRAS!M:M,"&lt;="&amp;$R$2)+SUMIFS(COMPRAS!CD:CD,COMPRAS!CF:CF,M109,COMPRAS!M:M,"&gt;="&amp;$R$1,COMPRAS!M:M,"&lt;="&amp;$R$2)</f>
        <v>0</v>
      </c>
    </row>
    <row r="110" spans="1:14" x14ac:dyDescent="0.25">
      <c r="A110" s="891"/>
      <c r="B110" s="891"/>
      <c r="C110" s="891"/>
      <c r="D110" s="893" t="s">
        <v>2042</v>
      </c>
      <c r="E110" s="893"/>
      <c r="F110" s="893"/>
      <c r="G110" s="893"/>
      <c r="H110" s="893"/>
      <c r="I110" s="893"/>
      <c r="J110" s="893"/>
      <c r="K110" s="893"/>
      <c r="L110" s="893"/>
      <c r="M110" s="578" t="s">
        <v>1039</v>
      </c>
      <c r="N110" s="894">
        <f>SUMIFS(COMPRAS!CC:CC,COMPRAS!CE:CE,M110,COMPRAS!M:M,"&gt;="&amp;$R$1,COMPRAS!M:M,"&lt;="&amp;$R$2)+SUMIFS(COMPRAS!CD:CD,COMPRAS!CF:CF,M110,COMPRAS!M:M,"&gt;="&amp;$R$1,COMPRAS!M:M,"&lt;="&amp;$R$2)</f>
        <v>0</v>
      </c>
    </row>
    <row r="111" spans="1:14" x14ac:dyDescent="0.25">
      <c r="A111" s="891"/>
      <c r="B111" s="891"/>
      <c r="C111" s="892" t="s">
        <v>2043</v>
      </c>
      <c r="D111" s="892"/>
      <c r="E111" s="892"/>
      <c r="F111" s="892"/>
      <c r="G111" s="892"/>
      <c r="H111" s="892"/>
      <c r="I111" s="892"/>
      <c r="J111" s="892"/>
      <c r="K111" s="892"/>
      <c r="L111" s="892"/>
      <c r="M111" s="671" t="s">
        <v>1047</v>
      </c>
      <c r="N111" s="907">
        <f>SUM(N88:N110)</f>
        <v>0</v>
      </c>
    </row>
    <row r="112" spans="1:14" x14ac:dyDescent="0.25">
      <c r="A112" s="891"/>
      <c r="B112" s="891"/>
      <c r="C112" s="893" t="s">
        <v>2044</v>
      </c>
      <c r="D112" s="893"/>
      <c r="E112" s="893"/>
      <c r="F112" s="893"/>
      <c r="G112" s="893"/>
      <c r="H112" s="893"/>
      <c r="I112" s="893"/>
      <c r="J112" s="893"/>
      <c r="K112" s="893"/>
      <c r="L112" s="893"/>
      <c r="M112" s="578" t="s">
        <v>1051</v>
      </c>
      <c r="N112" s="894">
        <f>SUMIFS(COMPRAS!CC:CC,COMPRAS!CE:CE,M112,COMPRAS!M:M,"&gt;="&amp;$R$1,COMPRAS!M:M,"&lt;="&amp;$R$2)+SUMIFS(COMPRAS!CD:CD,COMPRAS!CF:CF,M112,COMPRAS!M:M,"&gt;="&amp;$R$1,COMPRAS!M:M,"&lt;="&amp;$R$2)</f>
        <v>0</v>
      </c>
    </row>
    <row r="113" spans="1:14" x14ac:dyDescent="0.25">
      <c r="A113" s="891"/>
      <c r="B113" s="891"/>
      <c r="C113" s="895" t="s">
        <v>2045</v>
      </c>
      <c r="D113" s="895"/>
      <c r="E113" s="895"/>
      <c r="F113" s="895"/>
      <c r="G113" s="895"/>
      <c r="H113" s="895"/>
      <c r="I113" s="895"/>
      <c r="J113" s="895"/>
      <c r="K113" s="895"/>
      <c r="L113" s="895"/>
      <c r="M113" s="578" t="s">
        <v>1053</v>
      </c>
      <c r="N113" s="894">
        <f>SUMIFS(COMPRAS!CC:CC,COMPRAS!CE:CE,M113,COMPRAS!M:M,"&gt;="&amp;$R$1,COMPRAS!M:M,"&lt;="&amp;$R$2)+SUMIFS(COMPRAS!CD:CD,COMPRAS!CF:CF,M113,COMPRAS!M:M,"&gt;="&amp;$R$1,COMPRAS!M:M,"&lt;="&amp;$R$2)</f>
        <v>0</v>
      </c>
    </row>
    <row r="114" spans="1:14" x14ac:dyDescent="0.25">
      <c r="A114" s="891"/>
      <c r="B114" s="892" t="s">
        <v>2046</v>
      </c>
      <c r="C114" s="892"/>
      <c r="D114" s="892"/>
      <c r="E114" s="892"/>
      <c r="F114" s="892"/>
      <c r="G114" s="892"/>
      <c r="H114" s="892"/>
      <c r="I114" s="892"/>
      <c r="J114" s="892"/>
      <c r="K114" s="892"/>
      <c r="L114" s="892"/>
      <c r="M114" s="671" t="s">
        <v>1067</v>
      </c>
      <c r="N114" s="907">
        <f>+N111+N86+N77</f>
        <v>0</v>
      </c>
    </row>
    <row r="115" spans="1:14" x14ac:dyDescent="0.25">
      <c r="A115" s="892" t="s">
        <v>2047</v>
      </c>
      <c r="B115" s="892"/>
      <c r="C115" s="892"/>
      <c r="D115" s="892"/>
      <c r="E115" s="892"/>
      <c r="F115" s="892"/>
      <c r="G115" s="892"/>
      <c r="H115" s="892"/>
      <c r="I115" s="892"/>
      <c r="J115" s="892"/>
      <c r="K115" s="892"/>
      <c r="L115" s="892"/>
      <c r="M115" s="671" t="s">
        <v>504</v>
      </c>
      <c r="N115" s="912">
        <f>+N114+N51</f>
        <v>5000</v>
      </c>
    </row>
    <row r="116" spans="1:14" x14ac:dyDescent="0.25">
      <c r="A116" s="893" t="s">
        <v>2048</v>
      </c>
      <c r="B116" s="893"/>
      <c r="C116" s="893"/>
      <c r="D116" s="893"/>
      <c r="E116" s="893"/>
      <c r="F116" s="893"/>
      <c r="G116" s="893"/>
      <c r="H116" s="893"/>
      <c r="I116" s="893"/>
      <c r="J116" s="893"/>
      <c r="K116" s="893"/>
      <c r="L116" s="893"/>
      <c r="M116" s="578" t="s">
        <v>714</v>
      </c>
      <c r="N116" s="894">
        <f>SUMIFS(COMPRAS!CC:CC,COMPRAS!CE:CE,M116,COMPRAS!M:M,"&gt;="&amp;$R$1,COMPRAS!M:M,"&lt;="&amp;$R$2)+SUMIFS(COMPRAS!CD:CD,COMPRAS!CF:CF,M116,COMPRAS!M:M,"&gt;="&amp;$R$1,COMPRAS!M:M,"&lt;="&amp;$R$2)</f>
        <v>0</v>
      </c>
    </row>
    <row r="117" spans="1:14" x14ac:dyDescent="0.25">
      <c r="A117" s="895" t="s">
        <v>2049</v>
      </c>
      <c r="B117" s="895"/>
      <c r="C117" s="895"/>
      <c r="D117" s="895"/>
      <c r="E117" s="895"/>
      <c r="F117" s="895"/>
      <c r="G117" s="895"/>
      <c r="H117" s="895"/>
      <c r="I117" s="895"/>
      <c r="J117" s="895"/>
      <c r="K117" s="895"/>
      <c r="L117" s="895"/>
      <c r="M117" s="895"/>
      <c r="N117" s="895"/>
    </row>
    <row r="118" spans="1:14" x14ac:dyDescent="0.25">
      <c r="A118" s="913" t="s">
        <v>1383</v>
      </c>
      <c r="B118" s="913"/>
      <c r="C118" s="897" t="s">
        <v>2050</v>
      </c>
      <c r="D118" s="897"/>
      <c r="E118" s="897"/>
      <c r="F118" s="897"/>
      <c r="G118" s="897"/>
      <c r="H118" s="897"/>
      <c r="I118" s="897"/>
      <c r="J118" s="897"/>
      <c r="K118" s="897"/>
      <c r="L118" s="897"/>
      <c r="M118" s="578" t="s">
        <v>1071</v>
      </c>
      <c r="N118" s="894">
        <f>SUMIFS(COMPRAS!CC:CC,COMPRAS!CE:CE,M118,COMPRAS!M:M,"&gt;="&amp;$R$1,COMPRAS!M:M,"&lt;="&amp;$R$2)+SUMIFS(COMPRAS!CD:CD,COMPRAS!CF:CF,M118,COMPRAS!M:M,"&gt;="&amp;$R$1,COMPRAS!M:M,"&lt;="&amp;$R$2)</f>
        <v>0</v>
      </c>
    </row>
    <row r="119" spans="1:14" x14ac:dyDescent="0.25">
      <c r="A119" s="913" t="s">
        <v>1383</v>
      </c>
      <c r="B119" s="913"/>
      <c r="C119" s="898" t="s">
        <v>2051</v>
      </c>
      <c r="D119" s="898"/>
      <c r="E119" s="898"/>
      <c r="F119" s="898"/>
      <c r="G119" s="898"/>
      <c r="H119" s="898"/>
      <c r="I119" s="898"/>
      <c r="J119" s="898"/>
      <c r="K119" s="898"/>
      <c r="L119" s="898"/>
      <c r="M119" s="578" t="s">
        <v>1073</v>
      </c>
      <c r="N119" s="894">
        <f>SUMIFS(COMPRAS!CC:CC,COMPRAS!CE:CE,M119,COMPRAS!M:M,"&gt;="&amp;$R$1,COMPRAS!M:M,"&lt;="&amp;$R$2)+SUMIFS(COMPRAS!CD:CD,COMPRAS!CF:CF,M119,COMPRAS!M:M,"&gt;="&amp;$R$1,COMPRAS!M:M,"&lt;="&amp;$R$2)</f>
        <v>0</v>
      </c>
    </row>
    <row r="120" spans="1:14" x14ac:dyDescent="0.25">
      <c r="A120" s="913" t="s">
        <v>1383</v>
      </c>
      <c r="B120" s="913"/>
      <c r="C120" s="897" t="s">
        <v>2052</v>
      </c>
      <c r="D120" s="897"/>
      <c r="E120" s="897"/>
      <c r="F120" s="897"/>
      <c r="G120" s="897"/>
      <c r="H120" s="897"/>
      <c r="I120" s="897"/>
      <c r="J120" s="897"/>
      <c r="K120" s="897"/>
      <c r="L120" s="897"/>
      <c r="M120" s="578" t="s">
        <v>1075</v>
      </c>
      <c r="N120" s="894">
        <f>SUMIFS(COMPRAS!CC:CC,COMPRAS!CE:CE,M120,COMPRAS!M:M,"&gt;="&amp;$R$1,COMPRAS!M:M,"&lt;="&amp;$R$2)+SUMIFS(COMPRAS!CD:CD,COMPRAS!CF:CF,M120,COMPRAS!M:M,"&gt;="&amp;$R$1,COMPRAS!M:M,"&lt;="&amp;$R$2)</f>
        <v>0</v>
      </c>
    </row>
    <row r="121" spans="1:14" x14ac:dyDescent="0.25">
      <c r="A121" s="913" t="s">
        <v>1383</v>
      </c>
      <c r="B121" s="913"/>
      <c r="C121" s="898" t="s">
        <v>2053</v>
      </c>
      <c r="D121" s="898"/>
      <c r="E121" s="898"/>
      <c r="F121" s="898"/>
      <c r="G121" s="898"/>
      <c r="H121" s="898"/>
      <c r="I121" s="898"/>
      <c r="J121" s="898"/>
      <c r="K121" s="898"/>
      <c r="L121" s="898"/>
      <c r="M121" s="578" t="s">
        <v>1077</v>
      </c>
      <c r="N121" s="894">
        <f>SUMIFS(COMPRAS!CC:CC,COMPRAS!CE:CE,M121,COMPRAS!M:M,"&gt;="&amp;$R$1,COMPRAS!M:M,"&lt;="&amp;$R$2)+SUMIFS(COMPRAS!CD:CD,COMPRAS!CF:CF,M121,COMPRAS!M:M,"&gt;="&amp;$R$1,COMPRAS!M:M,"&lt;="&amp;$R$2)</f>
        <v>0</v>
      </c>
    </row>
    <row r="122" spans="1:14" x14ac:dyDescent="0.25">
      <c r="A122" s="890" t="s">
        <v>2054</v>
      </c>
      <c r="B122" s="890"/>
      <c r="C122" s="890"/>
      <c r="D122" s="890"/>
      <c r="E122" s="890"/>
      <c r="F122" s="890"/>
      <c r="G122" s="890"/>
      <c r="H122" s="890"/>
      <c r="I122" s="890"/>
      <c r="J122" s="890"/>
      <c r="K122" s="890"/>
      <c r="L122" s="890"/>
      <c r="M122" s="890"/>
      <c r="N122" s="890"/>
    </row>
    <row r="123" spans="1:14" x14ac:dyDescent="0.25">
      <c r="A123" s="891"/>
      <c r="B123" s="892" t="s">
        <v>2055</v>
      </c>
      <c r="C123" s="892"/>
      <c r="D123" s="892"/>
      <c r="E123" s="892"/>
      <c r="F123" s="892"/>
      <c r="G123" s="892"/>
      <c r="H123" s="892"/>
      <c r="I123" s="892"/>
      <c r="J123" s="892"/>
      <c r="K123" s="892"/>
      <c r="L123" s="892"/>
      <c r="M123" s="892"/>
      <c r="N123" s="892"/>
    </row>
    <row r="124" spans="1:14" x14ac:dyDescent="0.25">
      <c r="A124" s="891"/>
      <c r="B124" s="895" t="s">
        <v>2056</v>
      </c>
      <c r="C124" s="895"/>
      <c r="D124" s="895"/>
      <c r="E124" s="895"/>
      <c r="F124" s="895"/>
      <c r="G124" s="895"/>
      <c r="H124" s="895"/>
      <c r="I124" s="895"/>
      <c r="J124" s="895"/>
      <c r="K124" s="895"/>
      <c r="L124" s="895"/>
      <c r="M124" s="895"/>
      <c r="N124" s="895"/>
    </row>
    <row r="125" spans="1:14" x14ac:dyDescent="0.25">
      <c r="A125" s="891"/>
      <c r="B125" s="891"/>
      <c r="C125" s="895" t="s">
        <v>1956</v>
      </c>
      <c r="D125" s="895"/>
      <c r="E125" s="895"/>
      <c r="F125" s="895"/>
      <c r="G125" s="895"/>
      <c r="H125" s="895"/>
      <c r="I125" s="895"/>
      <c r="J125" s="895"/>
      <c r="K125" s="895"/>
      <c r="L125" s="895"/>
      <c r="M125" s="895"/>
      <c r="N125" s="895"/>
    </row>
    <row r="126" spans="1:14" x14ac:dyDescent="0.25">
      <c r="A126" s="906" t="s">
        <v>1971</v>
      </c>
      <c r="B126" s="906" t="s">
        <v>1989</v>
      </c>
      <c r="C126" s="909" t="s">
        <v>1971</v>
      </c>
      <c r="D126" s="897" t="s">
        <v>1957</v>
      </c>
      <c r="E126" s="897"/>
      <c r="F126" s="897"/>
      <c r="G126" s="897"/>
      <c r="H126" s="897"/>
      <c r="I126" s="897"/>
      <c r="J126" s="897"/>
      <c r="K126" s="897"/>
      <c r="L126" s="897"/>
      <c r="M126" s="578" t="s">
        <v>688</v>
      </c>
      <c r="N126" s="894">
        <v>0</v>
      </c>
    </row>
    <row r="127" spans="1:14" x14ac:dyDescent="0.25">
      <c r="A127" s="891"/>
      <c r="B127" s="891"/>
      <c r="C127" s="909" t="s">
        <v>1383</v>
      </c>
      <c r="D127" s="898" t="s">
        <v>1958</v>
      </c>
      <c r="E127" s="898"/>
      <c r="F127" s="898"/>
      <c r="G127" s="898"/>
      <c r="H127" s="898"/>
      <c r="I127" s="898"/>
      <c r="J127" s="898"/>
      <c r="K127" s="898"/>
      <c r="L127" s="898"/>
      <c r="M127" s="578" t="s">
        <v>1107</v>
      </c>
      <c r="N127" s="914">
        <v>0</v>
      </c>
    </row>
    <row r="128" spans="1:14" x14ac:dyDescent="0.25">
      <c r="A128" s="891"/>
      <c r="B128" s="891"/>
      <c r="C128" s="895" t="s">
        <v>1962</v>
      </c>
      <c r="D128" s="895"/>
      <c r="E128" s="895"/>
      <c r="F128" s="895"/>
      <c r="G128" s="895"/>
      <c r="H128" s="895"/>
      <c r="I128" s="895"/>
      <c r="J128" s="895"/>
      <c r="K128" s="895"/>
      <c r="L128" s="895"/>
      <c r="M128" s="895"/>
      <c r="N128" s="895"/>
    </row>
    <row r="129" spans="1:14" x14ac:dyDescent="0.25">
      <c r="A129" s="891"/>
      <c r="B129" s="891"/>
      <c r="C129" s="909" t="s">
        <v>1383</v>
      </c>
      <c r="D129" s="897" t="s">
        <v>1957</v>
      </c>
      <c r="E129" s="897"/>
      <c r="F129" s="897"/>
      <c r="G129" s="897"/>
      <c r="H129" s="897"/>
      <c r="I129" s="897"/>
      <c r="J129" s="897"/>
      <c r="K129" s="897"/>
      <c r="L129" s="897"/>
      <c r="M129" s="578" t="s">
        <v>720</v>
      </c>
      <c r="N129" s="894">
        <v>0</v>
      </c>
    </row>
    <row r="130" spans="1:14" x14ac:dyDescent="0.25">
      <c r="A130" s="891"/>
      <c r="B130" s="891"/>
      <c r="C130" s="909" t="s">
        <v>1383</v>
      </c>
      <c r="D130" s="898" t="s">
        <v>1958</v>
      </c>
      <c r="E130" s="898"/>
      <c r="F130" s="898"/>
      <c r="G130" s="898"/>
      <c r="H130" s="898"/>
      <c r="I130" s="898"/>
      <c r="J130" s="898"/>
      <c r="K130" s="898"/>
      <c r="L130" s="898"/>
      <c r="M130" s="578" t="s">
        <v>520</v>
      </c>
      <c r="N130" s="914">
        <v>0</v>
      </c>
    </row>
    <row r="131" spans="1:14" x14ac:dyDescent="0.25">
      <c r="A131" s="891"/>
      <c r="B131" s="895" t="s">
        <v>2057</v>
      </c>
      <c r="C131" s="895"/>
      <c r="D131" s="895"/>
      <c r="E131" s="895"/>
      <c r="F131" s="895"/>
      <c r="G131" s="895"/>
      <c r="H131" s="895"/>
      <c r="I131" s="895"/>
      <c r="J131" s="895"/>
      <c r="K131" s="895"/>
      <c r="L131" s="895"/>
      <c r="M131" s="895"/>
      <c r="N131" s="895"/>
    </row>
    <row r="132" spans="1:14" x14ac:dyDescent="0.25">
      <c r="A132" s="891"/>
      <c r="B132" s="891"/>
      <c r="C132" s="895" t="s">
        <v>1956</v>
      </c>
      <c r="D132" s="895"/>
      <c r="E132" s="895"/>
      <c r="F132" s="895"/>
      <c r="G132" s="895"/>
      <c r="H132" s="895"/>
      <c r="I132" s="895"/>
      <c r="J132" s="895"/>
      <c r="K132" s="895"/>
      <c r="L132" s="895"/>
      <c r="M132" s="895"/>
      <c r="N132" s="895"/>
    </row>
    <row r="133" spans="1:14" x14ac:dyDescent="0.25">
      <c r="A133" s="891"/>
      <c r="B133" s="891"/>
      <c r="C133" s="909" t="s">
        <v>1383</v>
      </c>
      <c r="D133" s="897" t="s">
        <v>1957</v>
      </c>
      <c r="E133" s="897"/>
      <c r="F133" s="897"/>
      <c r="G133" s="897"/>
      <c r="H133" s="897"/>
      <c r="I133" s="897"/>
      <c r="J133" s="897"/>
      <c r="K133" s="897"/>
      <c r="L133" s="897"/>
      <c r="M133" s="578" t="s">
        <v>819</v>
      </c>
      <c r="N133" s="894">
        <v>0</v>
      </c>
    </row>
    <row r="134" spans="1:14" x14ac:dyDescent="0.25">
      <c r="A134" s="891"/>
      <c r="B134" s="891"/>
      <c r="C134" s="909" t="s">
        <v>1383</v>
      </c>
      <c r="D134" s="898" t="s">
        <v>1958</v>
      </c>
      <c r="E134" s="898"/>
      <c r="F134" s="898"/>
      <c r="G134" s="898"/>
      <c r="H134" s="898"/>
      <c r="I134" s="898"/>
      <c r="J134" s="898"/>
      <c r="K134" s="898"/>
      <c r="L134" s="898"/>
      <c r="M134" s="578" t="s">
        <v>744</v>
      </c>
      <c r="N134" s="914">
        <v>0</v>
      </c>
    </row>
    <row r="135" spans="1:14" x14ac:dyDescent="0.25">
      <c r="A135" s="891"/>
      <c r="B135" s="891"/>
      <c r="C135" s="895" t="s">
        <v>1962</v>
      </c>
      <c r="D135" s="895"/>
      <c r="E135" s="895"/>
      <c r="F135" s="895"/>
      <c r="G135" s="895"/>
      <c r="H135" s="895"/>
      <c r="I135" s="895"/>
      <c r="J135" s="895"/>
      <c r="K135" s="895"/>
      <c r="L135" s="895"/>
      <c r="M135" s="895"/>
      <c r="N135" s="895"/>
    </row>
    <row r="136" spans="1:14" x14ac:dyDescent="0.25">
      <c r="A136" s="891"/>
      <c r="B136" s="891"/>
      <c r="C136" s="909" t="s">
        <v>1383</v>
      </c>
      <c r="D136" s="897" t="s">
        <v>1957</v>
      </c>
      <c r="E136" s="897"/>
      <c r="F136" s="897"/>
      <c r="G136" s="897"/>
      <c r="H136" s="897"/>
      <c r="I136" s="897"/>
      <c r="J136" s="897"/>
      <c r="K136" s="897"/>
      <c r="L136" s="897"/>
      <c r="M136" s="578" t="s">
        <v>407</v>
      </c>
      <c r="N136" s="894">
        <v>0</v>
      </c>
    </row>
    <row r="137" spans="1:14" x14ac:dyDescent="0.25">
      <c r="A137" s="891"/>
      <c r="B137" s="891"/>
      <c r="C137" s="909" t="s">
        <v>1383</v>
      </c>
      <c r="D137" s="898" t="s">
        <v>1958</v>
      </c>
      <c r="E137" s="898"/>
      <c r="F137" s="898"/>
      <c r="G137" s="898"/>
      <c r="H137" s="898"/>
      <c r="I137" s="898"/>
      <c r="J137" s="898"/>
      <c r="K137" s="898"/>
      <c r="L137" s="898"/>
      <c r="M137" s="578" t="s">
        <v>453</v>
      </c>
      <c r="N137" s="914">
        <v>0</v>
      </c>
    </row>
    <row r="138" spans="1:14" x14ac:dyDescent="0.25">
      <c r="A138" s="891"/>
      <c r="B138" s="895" t="s">
        <v>2058</v>
      </c>
      <c r="C138" s="895"/>
      <c r="D138" s="895"/>
      <c r="E138" s="895"/>
      <c r="F138" s="895"/>
      <c r="G138" s="895"/>
      <c r="H138" s="895"/>
      <c r="I138" s="895"/>
      <c r="J138" s="895"/>
      <c r="K138" s="895"/>
      <c r="L138" s="895"/>
      <c r="M138" s="895"/>
      <c r="N138" s="895"/>
    </row>
    <row r="139" spans="1:14" x14ac:dyDescent="0.25">
      <c r="A139" s="891"/>
      <c r="B139" s="891"/>
      <c r="C139" s="895" t="s">
        <v>1956</v>
      </c>
      <c r="D139" s="895"/>
      <c r="E139" s="895"/>
      <c r="F139" s="895"/>
      <c r="G139" s="895"/>
      <c r="H139" s="895"/>
      <c r="I139" s="895"/>
      <c r="J139" s="895"/>
      <c r="K139" s="895"/>
      <c r="L139" s="895"/>
      <c r="M139" s="895"/>
      <c r="N139" s="895"/>
    </row>
    <row r="140" spans="1:14" x14ac:dyDescent="0.25">
      <c r="A140" s="891"/>
      <c r="B140" s="891"/>
      <c r="C140" s="909" t="s">
        <v>1383</v>
      </c>
      <c r="D140" s="897" t="s">
        <v>1957</v>
      </c>
      <c r="E140" s="897"/>
      <c r="F140" s="897"/>
      <c r="G140" s="897"/>
      <c r="H140" s="897"/>
      <c r="I140" s="897"/>
      <c r="J140" s="897"/>
      <c r="K140" s="897"/>
      <c r="L140" s="897"/>
      <c r="M140" s="578" t="s">
        <v>463</v>
      </c>
      <c r="N140" s="894">
        <v>0</v>
      </c>
    </row>
    <row r="141" spans="1:14" x14ac:dyDescent="0.25">
      <c r="A141" s="891"/>
      <c r="B141" s="891"/>
      <c r="C141" s="909" t="s">
        <v>1383</v>
      </c>
      <c r="D141" s="898" t="s">
        <v>1958</v>
      </c>
      <c r="E141" s="898"/>
      <c r="F141" s="898"/>
      <c r="G141" s="898"/>
      <c r="H141" s="898"/>
      <c r="I141" s="898"/>
      <c r="J141" s="898"/>
      <c r="K141" s="898"/>
      <c r="L141" s="898"/>
      <c r="M141" s="578" t="s">
        <v>443</v>
      </c>
      <c r="N141" s="914">
        <v>0</v>
      </c>
    </row>
    <row r="142" spans="1:14" x14ac:dyDescent="0.25">
      <c r="A142" s="891"/>
      <c r="B142" s="891"/>
      <c r="C142" s="895" t="s">
        <v>1962</v>
      </c>
      <c r="D142" s="895"/>
      <c r="E142" s="895"/>
      <c r="F142" s="895"/>
      <c r="G142" s="895"/>
      <c r="H142" s="895"/>
      <c r="I142" s="895"/>
      <c r="J142" s="895"/>
      <c r="K142" s="895"/>
      <c r="L142" s="895"/>
      <c r="M142" s="895"/>
      <c r="N142" s="895"/>
    </row>
    <row r="143" spans="1:14" x14ac:dyDescent="0.25">
      <c r="A143" s="891"/>
      <c r="B143" s="891"/>
      <c r="C143" s="909" t="s">
        <v>1383</v>
      </c>
      <c r="D143" s="897" t="s">
        <v>1957</v>
      </c>
      <c r="E143" s="897"/>
      <c r="F143" s="897"/>
      <c r="G143" s="897"/>
      <c r="H143" s="897"/>
      <c r="I143" s="897"/>
      <c r="J143" s="897"/>
      <c r="K143" s="897"/>
      <c r="L143" s="897"/>
      <c r="M143" s="578" t="s">
        <v>1109</v>
      </c>
      <c r="N143" s="894">
        <v>0</v>
      </c>
    </row>
    <row r="144" spans="1:14" x14ac:dyDescent="0.25">
      <c r="A144" s="891"/>
      <c r="B144" s="891"/>
      <c r="C144" s="909" t="s">
        <v>1383</v>
      </c>
      <c r="D144" s="898" t="s">
        <v>1958</v>
      </c>
      <c r="E144" s="898"/>
      <c r="F144" s="898"/>
      <c r="G144" s="898"/>
      <c r="H144" s="898"/>
      <c r="I144" s="898"/>
      <c r="J144" s="898"/>
      <c r="K144" s="898"/>
      <c r="L144" s="898"/>
      <c r="M144" s="578" t="s">
        <v>592</v>
      </c>
      <c r="N144" s="914">
        <v>0</v>
      </c>
    </row>
    <row r="145" spans="1:14" x14ac:dyDescent="0.25">
      <c r="A145" s="891"/>
      <c r="B145" s="895" t="s">
        <v>2059</v>
      </c>
      <c r="C145" s="895"/>
      <c r="D145" s="895"/>
      <c r="E145" s="895"/>
      <c r="F145" s="895"/>
      <c r="G145" s="895"/>
      <c r="H145" s="895"/>
      <c r="I145" s="895"/>
      <c r="J145" s="895"/>
      <c r="K145" s="895"/>
      <c r="L145" s="895"/>
      <c r="M145" s="578" t="s">
        <v>479</v>
      </c>
      <c r="N145" s="914">
        <v>0</v>
      </c>
    </row>
    <row r="146" spans="1:14" x14ac:dyDescent="0.25">
      <c r="A146" s="891"/>
      <c r="B146" s="893" t="s">
        <v>2060</v>
      </c>
      <c r="C146" s="893"/>
      <c r="D146" s="893"/>
      <c r="E146" s="893"/>
      <c r="F146" s="893"/>
      <c r="G146" s="893"/>
      <c r="H146" s="893"/>
      <c r="I146" s="893"/>
      <c r="J146" s="893"/>
      <c r="K146" s="893"/>
      <c r="L146" s="893"/>
      <c r="M146" s="578" t="s">
        <v>1111</v>
      </c>
      <c r="N146" s="894">
        <v>0</v>
      </c>
    </row>
    <row r="147" spans="1:14" x14ac:dyDescent="0.25">
      <c r="A147" s="891"/>
      <c r="B147" s="895" t="s">
        <v>2061</v>
      </c>
      <c r="C147" s="895"/>
      <c r="D147" s="895"/>
      <c r="E147" s="895"/>
      <c r="F147" s="895"/>
      <c r="G147" s="895"/>
      <c r="H147" s="895"/>
      <c r="I147" s="895"/>
      <c r="J147" s="895"/>
      <c r="K147" s="895"/>
      <c r="L147" s="895"/>
      <c r="M147" s="578" t="s">
        <v>605</v>
      </c>
      <c r="N147" s="914">
        <v>0</v>
      </c>
    </row>
    <row r="148" spans="1:14" x14ac:dyDescent="0.25">
      <c r="A148" s="891"/>
      <c r="B148" s="893" t="s">
        <v>2062</v>
      </c>
      <c r="C148" s="893"/>
      <c r="D148" s="893"/>
      <c r="E148" s="893"/>
      <c r="F148" s="893"/>
      <c r="G148" s="893"/>
      <c r="H148" s="893"/>
      <c r="I148" s="893"/>
      <c r="J148" s="893"/>
      <c r="K148" s="893"/>
      <c r="L148" s="893"/>
      <c r="M148" s="578" t="s">
        <v>1113</v>
      </c>
      <c r="N148" s="894">
        <v>0</v>
      </c>
    </row>
    <row r="149" spans="1:14" x14ac:dyDescent="0.25">
      <c r="A149" s="891"/>
      <c r="B149" s="895" t="s">
        <v>2063</v>
      </c>
      <c r="C149" s="895"/>
      <c r="D149" s="895"/>
      <c r="E149" s="895"/>
      <c r="F149" s="895"/>
      <c r="G149" s="895"/>
      <c r="H149" s="895"/>
      <c r="I149" s="895"/>
      <c r="J149" s="895"/>
      <c r="K149" s="895"/>
      <c r="L149" s="895"/>
      <c r="M149" s="895"/>
      <c r="N149" s="895"/>
    </row>
    <row r="150" spans="1:14" x14ac:dyDescent="0.25">
      <c r="A150" s="891"/>
      <c r="B150" s="909" t="s">
        <v>1383</v>
      </c>
      <c r="C150" s="897" t="s">
        <v>2064</v>
      </c>
      <c r="D150" s="897"/>
      <c r="E150" s="897"/>
      <c r="F150" s="897"/>
      <c r="G150" s="897"/>
      <c r="H150" s="897"/>
      <c r="I150" s="897"/>
      <c r="J150" s="897"/>
      <c r="K150" s="897"/>
      <c r="L150" s="897"/>
      <c r="M150" s="578" t="s">
        <v>1452</v>
      </c>
      <c r="N150" s="894">
        <v>0</v>
      </c>
    </row>
    <row r="151" spans="1:14" x14ac:dyDescent="0.25">
      <c r="A151" s="891"/>
      <c r="B151" s="909" t="s">
        <v>1383</v>
      </c>
      <c r="C151" s="898" t="s">
        <v>2065</v>
      </c>
      <c r="D151" s="898"/>
      <c r="E151" s="898"/>
      <c r="F151" s="898"/>
      <c r="G151" s="898"/>
      <c r="H151" s="898"/>
      <c r="I151" s="898"/>
      <c r="J151" s="898"/>
      <c r="K151" s="898"/>
      <c r="L151" s="898"/>
      <c r="M151" s="578" t="s">
        <v>2066</v>
      </c>
      <c r="N151" s="914">
        <v>0</v>
      </c>
    </row>
    <row r="152" spans="1:14" x14ac:dyDescent="0.25">
      <c r="A152" s="891"/>
      <c r="B152" s="909" t="s">
        <v>1383</v>
      </c>
      <c r="C152" s="897" t="s">
        <v>2067</v>
      </c>
      <c r="D152" s="897"/>
      <c r="E152" s="897"/>
      <c r="F152" s="897"/>
      <c r="G152" s="897"/>
      <c r="H152" s="897"/>
      <c r="I152" s="897"/>
      <c r="J152" s="897"/>
      <c r="K152" s="897"/>
      <c r="L152" s="897"/>
      <c r="M152" s="578" t="s">
        <v>1115</v>
      </c>
      <c r="N152" s="894">
        <v>0</v>
      </c>
    </row>
    <row r="153" spans="1:14" x14ac:dyDescent="0.25">
      <c r="A153" s="891"/>
      <c r="B153" s="909" t="s">
        <v>1383</v>
      </c>
      <c r="C153" s="898" t="s">
        <v>2068</v>
      </c>
      <c r="D153" s="898"/>
      <c r="E153" s="898"/>
      <c r="F153" s="898"/>
      <c r="G153" s="898"/>
      <c r="H153" s="898"/>
      <c r="I153" s="898"/>
      <c r="J153" s="898"/>
      <c r="K153" s="898"/>
      <c r="L153" s="898"/>
      <c r="M153" s="578" t="s">
        <v>811</v>
      </c>
      <c r="N153" s="914">
        <v>0</v>
      </c>
    </row>
    <row r="154" spans="1:14" x14ac:dyDescent="0.25">
      <c r="A154" s="891"/>
      <c r="B154" s="895" t="s">
        <v>2069</v>
      </c>
      <c r="C154" s="895"/>
      <c r="D154" s="895"/>
      <c r="E154" s="895"/>
      <c r="F154" s="895"/>
      <c r="G154" s="895"/>
      <c r="H154" s="895"/>
      <c r="I154" s="895"/>
      <c r="J154" s="895"/>
      <c r="K154" s="895"/>
      <c r="L154" s="895"/>
      <c r="M154" s="578" t="s">
        <v>1117</v>
      </c>
      <c r="N154" s="914">
        <v>0</v>
      </c>
    </row>
    <row r="155" spans="1:14" x14ac:dyDescent="0.25">
      <c r="A155" s="891"/>
      <c r="B155" s="895" t="s">
        <v>2070</v>
      </c>
      <c r="C155" s="895"/>
      <c r="D155" s="895"/>
      <c r="E155" s="895"/>
      <c r="F155" s="895"/>
      <c r="G155" s="895"/>
      <c r="H155" s="895"/>
      <c r="I155" s="895"/>
      <c r="J155" s="895"/>
      <c r="K155" s="895"/>
      <c r="L155" s="895"/>
      <c r="M155" s="895"/>
      <c r="N155" s="895"/>
    </row>
    <row r="156" spans="1:14" x14ac:dyDescent="0.25">
      <c r="A156" s="891"/>
      <c r="B156" s="909" t="s">
        <v>1383</v>
      </c>
      <c r="C156" s="897" t="s">
        <v>2071</v>
      </c>
      <c r="D156" s="897"/>
      <c r="E156" s="897"/>
      <c r="F156" s="897"/>
      <c r="G156" s="897"/>
      <c r="H156" s="897"/>
      <c r="I156" s="897"/>
      <c r="J156" s="897"/>
      <c r="K156" s="897"/>
      <c r="L156" s="897"/>
      <c r="M156" s="578" t="s">
        <v>1119</v>
      </c>
      <c r="N156" s="894">
        <v>0</v>
      </c>
    </row>
    <row r="157" spans="1:14" x14ac:dyDescent="0.25">
      <c r="A157" s="891"/>
      <c r="B157" s="909" t="s">
        <v>1383</v>
      </c>
      <c r="C157" s="898" t="s">
        <v>2072</v>
      </c>
      <c r="D157" s="898"/>
      <c r="E157" s="898"/>
      <c r="F157" s="898"/>
      <c r="G157" s="898"/>
      <c r="H157" s="898"/>
      <c r="I157" s="898"/>
      <c r="J157" s="898"/>
      <c r="K157" s="898"/>
      <c r="L157" s="898"/>
      <c r="M157" s="578" t="s">
        <v>2073</v>
      </c>
      <c r="N157" s="914">
        <v>0</v>
      </c>
    </row>
    <row r="158" spans="1:14" x14ac:dyDescent="0.25">
      <c r="A158" s="891"/>
      <c r="B158" s="909" t="s">
        <v>1383</v>
      </c>
      <c r="C158" s="897" t="s">
        <v>2074</v>
      </c>
      <c r="D158" s="897"/>
      <c r="E158" s="897"/>
      <c r="F158" s="897"/>
      <c r="G158" s="897"/>
      <c r="H158" s="897"/>
      <c r="I158" s="897"/>
      <c r="J158" s="897"/>
      <c r="K158" s="897"/>
      <c r="L158" s="897"/>
      <c r="M158" s="578" t="s">
        <v>2075</v>
      </c>
      <c r="N158" s="894">
        <v>0</v>
      </c>
    </row>
    <row r="159" spans="1:14" x14ac:dyDescent="0.25">
      <c r="A159" s="891"/>
      <c r="B159" s="895" t="s">
        <v>2076</v>
      </c>
      <c r="C159" s="895"/>
      <c r="D159" s="895"/>
      <c r="E159" s="895"/>
      <c r="F159" s="895"/>
      <c r="G159" s="895"/>
      <c r="H159" s="895"/>
      <c r="I159" s="895"/>
      <c r="J159" s="895"/>
      <c r="K159" s="895"/>
      <c r="L159" s="895"/>
      <c r="M159" s="578" t="s">
        <v>1471</v>
      </c>
      <c r="N159" s="914">
        <v>0</v>
      </c>
    </row>
    <row r="160" spans="1:14" x14ac:dyDescent="0.25">
      <c r="A160" s="891"/>
      <c r="B160" s="892" t="s">
        <v>2077</v>
      </c>
      <c r="C160" s="892"/>
      <c r="D160" s="892"/>
      <c r="E160" s="892"/>
      <c r="F160" s="892"/>
      <c r="G160" s="892"/>
      <c r="H160" s="892"/>
      <c r="I160" s="892"/>
      <c r="J160" s="892"/>
      <c r="K160" s="892"/>
      <c r="L160" s="892"/>
      <c r="M160" s="671" t="s">
        <v>2078</v>
      </c>
      <c r="N160" s="907">
        <f>SUM(N124:N159)</f>
        <v>0</v>
      </c>
    </row>
    <row r="161" spans="1:14" x14ac:dyDescent="0.25">
      <c r="A161" s="891"/>
      <c r="B161" s="892" t="s">
        <v>2079</v>
      </c>
      <c r="C161" s="892"/>
      <c r="D161" s="892"/>
      <c r="E161" s="892"/>
      <c r="F161" s="892"/>
      <c r="G161" s="892"/>
      <c r="H161" s="892"/>
      <c r="I161" s="892"/>
      <c r="J161" s="892"/>
      <c r="K161" s="892"/>
      <c r="L161" s="892"/>
      <c r="M161" s="892"/>
      <c r="N161" s="892"/>
    </row>
    <row r="162" spans="1:14" x14ac:dyDescent="0.25">
      <c r="A162" s="891"/>
      <c r="B162" s="895" t="s">
        <v>2080</v>
      </c>
      <c r="C162" s="895"/>
      <c r="D162" s="895"/>
      <c r="E162" s="895"/>
      <c r="F162" s="895"/>
      <c r="G162" s="895"/>
      <c r="H162" s="895"/>
      <c r="I162" s="895"/>
      <c r="J162" s="895"/>
      <c r="K162" s="895"/>
      <c r="L162" s="895"/>
      <c r="M162" s="895"/>
      <c r="N162" s="895"/>
    </row>
    <row r="163" spans="1:14" x14ac:dyDescent="0.25">
      <c r="A163" s="891"/>
      <c r="B163" s="891"/>
      <c r="C163" s="895" t="s">
        <v>1956</v>
      </c>
      <c r="D163" s="895"/>
      <c r="E163" s="895"/>
      <c r="F163" s="895"/>
      <c r="G163" s="895"/>
      <c r="H163" s="895"/>
      <c r="I163" s="895"/>
      <c r="J163" s="895"/>
      <c r="K163" s="895"/>
      <c r="L163" s="895"/>
      <c r="M163" s="895"/>
      <c r="N163" s="895"/>
    </row>
    <row r="164" spans="1:14" x14ac:dyDescent="0.25">
      <c r="A164" s="891"/>
      <c r="B164" s="891"/>
      <c r="C164" s="909" t="s">
        <v>1383</v>
      </c>
      <c r="D164" s="897" t="s">
        <v>1957</v>
      </c>
      <c r="E164" s="897"/>
      <c r="F164" s="897"/>
      <c r="G164" s="897"/>
      <c r="H164" s="897"/>
      <c r="I164" s="897"/>
      <c r="J164" s="897"/>
      <c r="K164" s="897"/>
      <c r="L164" s="897"/>
      <c r="M164" s="578" t="s">
        <v>1462</v>
      </c>
      <c r="N164" s="894">
        <v>300</v>
      </c>
    </row>
    <row r="165" spans="1:14" x14ac:dyDescent="0.25">
      <c r="A165" s="891"/>
      <c r="B165" s="891"/>
      <c r="C165" s="909" t="s">
        <v>1383</v>
      </c>
      <c r="D165" s="898" t="s">
        <v>1958</v>
      </c>
      <c r="E165" s="898"/>
      <c r="F165" s="898"/>
      <c r="G165" s="898"/>
      <c r="H165" s="898"/>
      <c r="I165" s="898"/>
      <c r="J165" s="898"/>
      <c r="K165" s="898"/>
      <c r="L165" s="898"/>
      <c r="M165" s="578" t="s">
        <v>1464</v>
      </c>
      <c r="N165" s="914">
        <v>0</v>
      </c>
    </row>
    <row r="166" spans="1:14" x14ac:dyDescent="0.25">
      <c r="A166" s="891"/>
      <c r="B166" s="891"/>
      <c r="C166" s="895" t="s">
        <v>1962</v>
      </c>
      <c r="D166" s="895"/>
      <c r="E166" s="895"/>
      <c r="F166" s="895"/>
      <c r="G166" s="895"/>
      <c r="H166" s="895"/>
      <c r="I166" s="895"/>
      <c r="J166" s="895"/>
      <c r="K166" s="895"/>
      <c r="L166" s="895"/>
      <c r="M166" s="895"/>
      <c r="N166" s="895"/>
    </row>
    <row r="167" spans="1:14" x14ac:dyDescent="0.25">
      <c r="A167" s="891"/>
      <c r="B167" s="891"/>
      <c r="C167" s="909" t="s">
        <v>1383</v>
      </c>
      <c r="D167" s="897" t="s">
        <v>1957</v>
      </c>
      <c r="E167" s="897"/>
      <c r="F167" s="897"/>
      <c r="G167" s="897"/>
      <c r="H167" s="897"/>
      <c r="I167" s="897"/>
      <c r="J167" s="897"/>
      <c r="K167" s="897"/>
      <c r="L167" s="897"/>
      <c r="M167" s="578" t="s">
        <v>1466</v>
      </c>
      <c r="N167" s="894">
        <v>0</v>
      </c>
    </row>
    <row r="168" spans="1:14" x14ac:dyDescent="0.25">
      <c r="A168" s="891"/>
      <c r="B168" s="891"/>
      <c r="C168" s="909" t="s">
        <v>1383</v>
      </c>
      <c r="D168" s="898" t="s">
        <v>1958</v>
      </c>
      <c r="E168" s="898"/>
      <c r="F168" s="898"/>
      <c r="G168" s="898"/>
      <c r="H168" s="898"/>
      <c r="I168" s="898"/>
      <c r="J168" s="898"/>
      <c r="K168" s="898"/>
      <c r="L168" s="898"/>
      <c r="M168" s="578" t="s">
        <v>1468</v>
      </c>
      <c r="N168" s="914">
        <v>0</v>
      </c>
    </row>
    <row r="169" spans="1:14" x14ac:dyDescent="0.25">
      <c r="A169" s="891"/>
      <c r="B169" s="895" t="s">
        <v>2081</v>
      </c>
      <c r="C169" s="895"/>
      <c r="D169" s="895"/>
      <c r="E169" s="895"/>
      <c r="F169" s="895"/>
      <c r="G169" s="895"/>
      <c r="H169" s="895"/>
      <c r="I169" s="895"/>
      <c r="J169" s="895"/>
      <c r="K169" s="895"/>
      <c r="L169" s="895"/>
      <c r="M169" s="895"/>
      <c r="N169" s="895"/>
    </row>
    <row r="170" spans="1:14" x14ac:dyDescent="0.25">
      <c r="A170" s="891"/>
      <c r="B170" s="891"/>
      <c r="C170" s="895" t="s">
        <v>1956</v>
      </c>
      <c r="D170" s="895"/>
      <c r="E170" s="895"/>
      <c r="F170" s="895"/>
      <c r="G170" s="895"/>
      <c r="H170" s="895"/>
      <c r="I170" s="895"/>
      <c r="J170" s="895"/>
      <c r="K170" s="895"/>
      <c r="L170" s="895"/>
      <c r="M170" s="895"/>
      <c r="N170" s="895"/>
    </row>
    <row r="171" spans="1:14" x14ac:dyDescent="0.25">
      <c r="A171" s="891"/>
      <c r="B171" s="891"/>
      <c r="C171" s="909" t="s">
        <v>1383</v>
      </c>
      <c r="D171" s="897" t="s">
        <v>1957</v>
      </c>
      <c r="E171" s="897"/>
      <c r="F171" s="897"/>
      <c r="G171" s="897"/>
      <c r="H171" s="897"/>
      <c r="I171" s="897"/>
      <c r="J171" s="897"/>
      <c r="K171" s="897"/>
      <c r="L171" s="897"/>
      <c r="M171" s="578" t="s">
        <v>1472</v>
      </c>
      <c r="N171" s="894">
        <v>0</v>
      </c>
    </row>
    <row r="172" spans="1:14" x14ac:dyDescent="0.25">
      <c r="A172" s="891"/>
      <c r="B172" s="891"/>
      <c r="C172" s="909" t="s">
        <v>1383</v>
      </c>
      <c r="D172" s="898" t="s">
        <v>1958</v>
      </c>
      <c r="E172" s="898"/>
      <c r="F172" s="898"/>
      <c r="G172" s="898"/>
      <c r="H172" s="898"/>
      <c r="I172" s="898"/>
      <c r="J172" s="898"/>
      <c r="K172" s="898"/>
      <c r="L172" s="898"/>
      <c r="M172" s="578" t="s">
        <v>2082</v>
      </c>
      <c r="N172" s="914">
        <v>0</v>
      </c>
    </row>
    <row r="173" spans="1:14" x14ac:dyDescent="0.25">
      <c r="A173" s="891"/>
      <c r="B173" s="891"/>
      <c r="C173" s="895" t="s">
        <v>1962</v>
      </c>
      <c r="D173" s="895"/>
      <c r="E173" s="895"/>
      <c r="F173" s="895"/>
      <c r="G173" s="895"/>
      <c r="H173" s="895"/>
      <c r="I173" s="895"/>
      <c r="J173" s="895"/>
      <c r="K173" s="895"/>
      <c r="L173" s="895"/>
      <c r="M173" s="895"/>
      <c r="N173" s="895"/>
    </row>
    <row r="174" spans="1:14" x14ac:dyDescent="0.25">
      <c r="A174" s="891"/>
      <c r="B174" s="891"/>
      <c r="C174" s="909" t="s">
        <v>1383</v>
      </c>
      <c r="D174" s="897" t="s">
        <v>1957</v>
      </c>
      <c r="E174" s="897"/>
      <c r="F174" s="897"/>
      <c r="G174" s="897"/>
      <c r="H174" s="897"/>
      <c r="I174" s="897"/>
      <c r="J174" s="897"/>
      <c r="K174" s="897"/>
      <c r="L174" s="897"/>
      <c r="M174" s="578" t="s">
        <v>2083</v>
      </c>
      <c r="N174" s="894">
        <v>0</v>
      </c>
    </row>
    <row r="175" spans="1:14" x14ac:dyDescent="0.25">
      <c r="A175" s="891"/>
      <c r="B175" s="891"/>
      <c r="C175" s="909" t="s">
        <v>1383</v>
      </c>
      <c r="D175" s="898" t="s">
        <v>1958</v>
      </c>
      <c r="E175" s="898"/>
      <c r="F175" s="898"/>
      <c r="G175" s="898"/>
      <c r="H175" s="898"/>
      <c r="I175" s="898"/>
      <c r="J175" s="898"/>
      <c r="K175" s="898"/>
      <c r="L175" s="898"/>
      <c r="M175" s="578" t="s">
        <v>2084</v>
      </c>
      <c r="N175" s="914">
        <v>0</v>
      </c>
    </row>
    <row r="176" spans="1:14" x14ac:dyDescent="0.25">
      <c r="A176" s="891"/>
      <c r="B176" s="895" t="s">
        <v>2085</v>
      </c>
      <c r="C176" s="895"/>
      <c r="D176" s="895"/>
      <c r="E176" s="895"/>
      <c r="F176" s="895"/>
      <c r="G176" s="895"/>
      <c r="H176" s="895"/>
      <c r="I176" s="895"/>
      <c r="J176" s="895"/>
      <c r="K176" s="895"/>
      <c r="L176" s="895"/>
      <c r="M176" s="895"/>
      <c r="N176" s="895"/>
    </row>
    <row r="177" spans="1:14" x14ac:dyDescent="0.25">
      <c r="A177" s="891"/>
      <c r="B177" s="891"/>
      <c r="C177" s="895" t="s">
        <v>1956</v>
      </c>
      <c r="D177" s="895"/>
      <c r="E177" s="895"/>
      <c r="F177" s="895"/>
      <c r="G177" s="895"/>
      <c r="H177" s="895"/>
      <c r="I177" s="895"/>
      <c r="J177" s="895"/>
      <c r="K177" s="895"/>
      <c r="L177" s="895"/>
      <c r="M177" s="895"/>
      <c r="N177" s="895"/>
    </row>
    <row r="178" spans="1:14" x14ac:dyDescent="0.25">
      <c r="A178" s="891"/>
      <c r="B178" s="891"/>
      <c r="C178" s="909" t="s">
        <v>1383</v>
      </c>
      <c r="D178" s="897" t="s">
        <v>1957</v>
      </c>
      <c r="E178" s="897"/>
      <c r="F178" s="897"/>
      <c r="G178" s="897"/>
      <c r="H178" s="897"/>
      <c r="I178" s="897"/>
      <c r="J178" s="897"/>
      <c r="K178" s="897"/>
      <c r="L178" s="897"/>
      <c r="M178" s="578" t="s">
        <v>2086</v>
      </c>
      <c r="N178" s="894">
        <v>0</v>
      </c>
    </row>
    <row r="179" spans="1:14" x14ac:dyDescent="0.25">
      <c r="A179" s="891"/>
      <c r="B179" s="891"/>
      <c r="C179" s="909" t="s">
        <v>1383</v>
      </c>
      <c r="D179" s="898" t="s">
        <v>1958</v>
      </c>
      <c r="E179" s="898"/>
      <c r="F179" s="898"/>
      <c r="G179" s="898"/>
      <c r="H179" s="898"/>
      <c r="I179" s="898"/>
      <c r="J179" s="898"/>
      <c r="K179" s="898"/>
      <c r="L179" s="898"/>
      <c r="M179" s="578" t="s">
        <v>2087</v>
      </c>
      <c r="N179" s="914">
        <v>0</v>
      </c>
    </row>
    <row r="180" spans="1:14" x14ac:dyDescent="0.25">
      <c r="A180" s="891"/>
      <c r="B180" s="891"/>
      <c r="C180" s="895" t="s">
        <v>1962</v>
      </c>
      <c r="D180" s="895"/>
      <c r="E180" s="895"/>
      <c r="F180" s="895"/>
      <c r="G180" s="895"/>
      <c r="H180" s="895"/>
      <c r="I180" s="895"/>
      <c r="J180" s="895"/>
      <c r="K180" s="895"/>
      <c r="L180" s="895"/>
      <c r="M180" s="895"/>
      <c r="N180" s="895"/>
    </row>
    <row r="181" spans="1:14" x14ac:dyDescent="0.25">
      <c r="A181" s="891"/>
      <c r="B181" s="891"/>
      <c r="C181" s="909" t="s">
        <v>1383</v>
      </c>
      <c r="D181" s="897" t="s">
        <v>1957</v>
      </c>
      <c r="E181" s="897"/>
      <c r="F181" s="897"/>
      <c r="G181" s="897"/>
      <c r="H181" s="897"/>
      <c r="I181" s="897"/>
      <c r="J181" s="897"/>
      <c r="K181" s="897"/>
      <c r="L181" s="897"/>
      <c r="M181" s="578" t="s">
        <v>2088</v>
      </c>
      <c r="N181" s="894">
        <v>0</v>
      </c>
    </row>
    <row r="182" spans="1:14" x14ac:dyDescent="0.25">
      <c r="A182" s="891"/>
      <c r="B182" s="891"/>
      <c r="C182" s="909" t="s">
        <v>1383</v>
      </c>
      <c r="D182" s="898" t="s">
        <v>1958</v>
      </c>
      <c r="E182" s="898"/>
      <c r="F182" s="898"/>
      <c r="G182" s="898"/>
      <c r="H182" s="898"/>
      <c r="I182" s="898"/>
      <c r="J182" s="898"/>
      <c r="K182" s="898"/>
      <c r="L182" s="898"/>
      <c r="M182" s="578" t="s">
        <v>2089</v>
      </c>
      <c r="N182" s="914">
        <v>0</v>
      </c>
    </row>
    <row r="183" spans="1:14" x14ac:dyDescent="0.25">
      <c r="A183" s="891"/>
      <c r="B183" s="895" t="s">
        <v>2059</v>
      </c>
      <c r="C183" s="895"/>
      <c r="D183" s="895"/>
      <c r="E183" s="895"/>
      <c r="F183" s="895"/>
      <c r="G183" s="895"/>
      <c r="H183" s="895"/>
      <c r="I183" s="895"/>
      <c r="J183" s="895"/>
      <c r="K183" s="895"/>
      <c r="L183" s="895"/>
      <c r="M183" s="578" t="s">
        <v>2090</v>
      </c>
      <c r="N183" s="914">
        <v>0</v>
      </c>
    </row>
    <row r="184" spans="1:14" x14ac:dyDescent="0.25">
      <c r="A184" s="891"/>
      <c r="B184" s="893" t="s">
        <v>2091</v>
      </c>
      <c r="C184" s="893"/>
      <c r="D184" s="893"/>
      <c r="E184" s="893"/>
      <c r="F184" s="893"/>
      <c r="G184" s="893"/>
      <c r="H184" s="893"/>
      <c r="I184" s="893"/>
      <c r="J184" s="893"/>
      <c r="K184" s="893"/>
      <c r="L184" s="893"/>
      <c r="M184" s="578" t="s">
        <v>1469</v>
      </c>
      <c r="N184" s="894">
        <v>0</v>
      </c>
    </row>
    <row r="185" spans="1:14" x14ac:dyDescent="0.25">
      <c r="A185" s="891"/>
      <c r="B185" s="895" t="s">
        <v>2092</v>
      </c>
      <c r="C185" s="895"/>
      <c r="D185" s="895"/>
      <c r="E185" s="895"/>
      <c r="F185" s="895"/>
      <c r="G185" s="895"/>
      <c r="H185" s="895"/>
      <c r="I185" s="895"/>
      <c r="J185" s="895"/>
      <c r="K185" s="895"/>
      <c r="L185" s="895"/>
      <c r="M185" s="578" t="s">
        <v>1473</v>
      </c>
      <c r="N185" s="914">
        <v>0</v>
      </c>
    </row>
    <row r="186" spans="1:14" x14ac:dyDescent="0.25">
      <c r="A186" s="891"/>
      <c r="B186" s="893" t="s">
        <v>2093</v>
      </c>
      <c r="C186" s="893"/>
      <c r="D186" s="893"/>
      <c r="E186" s="893"/>
      <c r="F186" s="893"/>
      <c r="G186" s="893"/>
      <c r="H186" s="893"/>
      <c r="I186" s="893"/>
      <c r="J186" s="893"/>
      <c r="K186" s="893"/>
      <c r="L186" s="893"/>
      <c r="M186" s="578" t="s">
        <v>2094</v>
      </c>
      <c r="N186" s="894">
        <v>0</v>
      </c>
    </row>
    <row r="187" spans="1:14" x14ac:dyDescent="0.25">
      <c r="A187" s="891"/>
      <c r="B187" s="895" t="s">
        <v>2095</v>
      </c>
      <c r="C187" s="895"/>
      <c r="D187" s="895"/>
      <c r="E187" s="895"/>
      <c r="F187" s="895"/>
      <c r="G187" s="895"/>
      <c r="H187" s="895"/>
      <c r="I187" s="895"/>
      <c r="J187" s="895"/>
      <c r="K187" s="895"/>
      <c r="L187" s="895"/>
      <c r="M187" s="895"/>
      <c r="N187" s="895"/>
    </row>
    <row r="188" spans="1:14" x14ac:dyDescent="0.25">
      <c r="A188" s="891"/>
      <c r="B188" s="909" t="s">
        <v>1383</v>
      </c>
      <c r="C188" s="897" t="s">
        <v>2067</v>
      </c>
      <c r="D188" s="897"/>
      <c r="E188" s="897"/>
      <c r="F188" s="897"/>
      <c r="G188" s="897"/>
      <c r="H188" s="897"/>
      <c r="I188" s="897"/>
      <c r="J188" s="897"/>
      <c r="K188" s="897"/>
      <c r="L188" s="897"/>
      <c r="M188" s="578" t="s">
        <v>2096</v>
      </c>
      <c r="N188" s="894">
        <v>0</v>
      </c>
    </row>
    <row r="189" spans="1:14" x14ac:dyDescent="0.25">
      <c r="A189" s="891"/>
      <c r="B189" s="909" t="s">
        <v>1383</v>
      </c>
      <c r="C189" s="898" t="s">
        <v>2097</v>
      </c>
      <c r="D189" s="898"/>
      <c r="E189" s="898"/>
      <c r="F189" s="898"/>
      <c r="G189" s="898"/>
      <c r="H189" s="898"/>
      <c r="I189" s="898"/>
      <c r="J189" s="898"/>
      <c r="K189" s="898"/>
      <c r="L189" s="898"/>
      <c r="M189" s="578" t="s">
        <v>2098</v>
      </c>
      <c r="N189" s="914">
        <v>0</v>
      </c>
    </row>
    <row r="190" spans="1:14" x14ac:dyDescent="0.25">
      <c r="A190" s="891"/>
      <c r="B190" s="909" t="s">
        <v>1383</v>
      </c>
      <c r="C190" s="897" t="s">
        <v>2099</v>
      </c>
      <c r="D190" s="897"/>
      <c r="E190" s="897"/>
      <c r="F190" s="897"/>
      <c r="G190" s="897"/>
      <c r="H190" s="897"/>
      <c r="I190" s="897"/>
      <c r="J190" s="897"/>
      <c r="K190" s="897"/>
      <c r="L190" s="897"/>
      <c r="M190" s="578" t="s">
        <v>2100</v>
      </c>
      <c r="N190" s="894">
        <v>0</v>
      </c>
    </row>
    <row r="191" spans="1:14" x14ac:dyDescent="0.25">
      <c r="A191" s="891"/>
      <c r="B191" s="895" t="s">
        <v>2101</v>
      </c>
      <c r="C191" s="895"/>
      <c r="D191" s="895"/>
      <c r="E191" s="895"/>
      <c r="F191" s="895"/>
      <c r="G191" s="895"/>
      <c r="H191" s="895"/>
      <c r="I191" s="895"/>
      <c r="J191" s="895"/>
      <c r="K191" s="895"/>
      <c r="L191" s="895"/>
      <c r="M191" s="578" t="s">
        <v>2102</v>
      </c>
      <c r="N191" s="914">
        <v>0</v>
      </c>
    </row>
    <row r="192" spans="1:14" x14ac:dyDescent="0.25">
      <c r="A192" s="891"/>
      <c r="B192" s="895" t="s">
        <v>2103</v>
      </c>
      <c r="C192" s="895"/>
      <c r="D192" s="895"/>
      <c r="E192" s="895"/>
      <c r="F192" s="895"/>
      <c r="G192" s="895"/>
      <c r="H192" s="895"/>
      <c r="I192" s="895"/>
      <c r="J192" s="895"/>
      <c r="K192" s="895"/>
      <c r="L192" s="895"/>
      <c r="M192" s="895"/>
      <c r="N192" s="895"/>
    </row>
    <row r="193" spans="1:14" x14ac:dyDescent="0.25">
      <c r="A193" s="891"/>
      <c r="B193" s="909" t="s">
        <v>1383</v>
      </c>
      <c r="C193" s="897" t="s">
        <v>2071</v>
      </c>
      <c r="D193" s="897"/>
      <c r="E193" s="897"/>
      <c r="F193" s="897"/>
      <c r="G193" s="897"/>
      <c r="H193" s="897"/>
      <c r="I193" s="897"/>
      <c r="J193" s="897"/>
      <c r="K193" s="897"/>
      <c r="L193" s="897"/>
      <c r="M193" s="578" t="s">
        <v>2104</v>
      </c>
      <c r="N193" s="894">
        <v>0</v>
      </c>
    </row>
    <row r="194" spans="1:14" x14ac:dyDescent="0.25">
      <c r="A194" s="891"/>
      <c r="B194" s="909" t="s">
        <v>1383</v>
      </c>
      <c r="C194" s="898" t="s">
        <v>2072</v>
      </c>
      <c r="D194" s="898"/>
      <c r="E194" s="898"/>
      <c r="F194" s="898"/>
      <c r="G194" s="898"/>
      <c r="H194" s="898"/>
      <c r="I194" s="898"/>
      <c r="J194" s="898"/>
      <c r="K194" s="898"/>
      <c r="L194" s="898"/>
      <c r="M194" s="578" t="s">
        <v>2105</v>
      </c>
      <c r="N194" s="914">
        <v>0</v>
      </c>
    </row>
    <row r="195" spans="1:14" x14ac:dyDescent="0.25">
      <c r="A195" s="891"/>
      <c r="B195" s="909" t="s">
        <v>1383</v>
      </c>
      <c r="C195" s="897" t="s">
        <v>2106</v>
      </c>
      <c r="D195" s="897"/>
      <c r="E195" s="897"/>
      <c r="F195" s="897"/>
      <c r="G195" s="897"/>
      <c r="H195" s="897"/>
      <c r="I195" s="897"/>
      <c r="J195" s="897"/>
      <c r="K195" s="897"/>
      <c r="L195" s="897"/>
      <c r="M195" s="578" t="s">
        <v>1476</v>
      </c>
      <c r="N195" s="894">
        <v>0</v>
      </c>
    </row>
    <row r="196" spans="1:14" x14ac:dyDescent="0.25">
      <c r="A196" s="891"/>
      <c r="B196" s="895" t="s">
        <v>2107</v>
      </c>
      <c r="C196" s="895"/>
      <c r="D196" s="895"/>
      <c r="E196" s="895"/>
      <c r="F196" s="895"/>
      <c r="G196" s="895"/>
      <c r="H196" s="895"/>
      <c r="I196" s="895"/>
      <c r="J196" s="895"/>
      <c r="K196" s="895"/>
      <c r="L196" s="895"/>
      <c r="M196" s="578" t="s">
        <v>1478</v>
      </c>
      <c r="N196" s="914">
        <v>0</v>
      </c>
    </row>
    <row r="197" spans="1:14" x14ac:dyDescent="0.25">
      <c r="A197" s="891"/>
      <c r="B197" s="892" t="s">
        <v>2108</v>
      </c>
      <c r="C197" s="892"/>
      <c r="D197" s="892"/>
      <c r="E197" s="892"/>
      <c r="F197" s="892"/>
      <c r="G197" s="892"/>
      <c r="H197" s="892"/>
      <c r="I197" s="892"/>
      <c r="J197" s="892"/>
      <c r="K197" s="892"/>
      <c r="L197" s="892"/>
      <c r="M197" s="671" t="s">
        <v>2109</v>
      </c>
      <c r="N197" s="907">
        <f>SUM(N163:N196)</f>
        <v>300</v>
      </c>
    </row>
    <row r="198" spans="1:14" x14ac:dyDescent="0.25">
      <c r="A198" s="892" t="s">
        <v>2110</v>
      </c>
      <c r="B198" s="892"/>
      <c r="C198" s="892"/>
      <c r="D198" s="892"/>
      <c r="E198" s="892"/>
      <c r="F198" s="892"/>
      <c r="G198" s="892"/>
      <c r="H198" s="892"/>
      <c r="I198" s="892"/>
      <c r="J198" s="892"/>
      <c r="K198" s="892"/>
      <c r="L198" s="892"/>
      <c r="M198" s="671" t="s">
        <v>824</v>
      </c>
      <c r="N198" s="907">
        <f>+N197+N160</f>
        <v>300</v>
      </c>
    </row>
    <row r="199" spans="1:14" x14ac:dyDescent="0.25">
      <c r="A199" s="892" t="s">
        <v>2111</v>
      </c>
      <c r="B199" s="892"/>
      <c r="C199" s="892"/>
      <c r="D199" s="892"/>
      <c r="E199" s="892"/>
      <c r="F199" s="892"/>
      <c r="G199" s="892"/>
      <c r="H199" s="892"/>
      <c r="I199" s="892"/>
      <c r="J199" s="892"/>
      <c r="K199" s="892"/>
      <c r="L199" s="892"/>
      <c r="M199" s="671" t="s">
        <v>2112</v>
      </c>
      <c r="N199" s="907">
        <f>+N115-N198</f>
        <v>4700</v>
      </c>
    </row>
    <row r="200" spans="1:14" x14ac:dyDescent="0.25">
      <c r="A200" s="892" t="s">
        <v>2113</v>
      </c>
      <c r="B200" s="892"/>
      <c r="C200" s="892"/>
      <c r="D200" s="892"/>
      <c r="E200" s="892"/>
      <c r="F200" s="892"/>
      <c r="G200" s="892"/>
      <c r="H200" s="892"/>
      <c r="I200" s="892"/>
      <c r="J200" s="892"/>
      <c r="K200" s="892"/>
      <c r="L200" s="892"/>
      <c r="M200" s="671" t="s">
        <v>1525</v>
      </c>
      <c r="N200" s="907">
        <f>+N198+N199</f>
        <v>5000</v>
      </c>
    </row>
    <row r="201" spans="1:14" x14ac:dyDescent="0.25">
      <c r="A201" s="470" t="s">
        <v>2114</v>
      </c>
      <c r="B201" s="470"/>
      <c r="C201" s="470"/>
      <c r="D201" s="470"/>
      <c r="E201" s="470"/>
      <c r="F201" s="470"/>
      <c r="G201" s="470"/>
      <c r="H201" s="470"/>
      <c r="I201" s="470"/>
      <c r="J201" s="470"/>
      <c r="K201" s="470"/>
      <c r="L201" s="470"/>
      <c r="M201" s="470"/>
      <c r="N201" s="470"/>
    </row>
    <row r="202" spans="1:14" x14ac:dyDescent="0.25">
      <c r="A202" s="890" t="s">
        <v>2115</v>
      </c>
      <c r="B202" s="890"/>
      <c r="C202" s="890"/>
      <c r="D202" s="890"/>
      <c r="E202" s="890"/>
      <c r="F202" s="890"/>
      <c r="G202" s="890"/>
      <c r="H202" s="890"/>
      <c r="I202" s="890"/>
      <c r="J202" s="890"/>
      <c r="K202" s="890"/>
      <c r="L202" s="890"/>
      <c r="M202" s="890"/>
      <c r="N202" s="890"/>
    </row>
    <row r="203" spans="1:14" x14ac:dyDescent="0.25">
      <c r="A203" s="891"/>
      <c r="B203" s="896" t="s">
        <v>1383</v>
      </c>
      <c r="C203" s="896"/>
      <c r="D203" s="896"/>
      <c r="E203" s="896"/>
      <c r="F203" s="896"/>
      <c r="G203" s="896"/>
      <c r="H203" s="896"/>
      <c r="I203" s="896"/>
      <c r="J203" s="896"/>
      <c r="K203" s="915" t="s">
        <v>2116</v>
      </c>
      <c r="L203" s="915"/>
      <c r="M203" s="915" t="s">
        <v>2117</v>
      </c>
      <c r="N203" s="915"/>
    </row>
    <row r="204" spans="1:14" x14ac:dyDescent="0.25">
      <c r="A204" s="891"/>
      <c r="B204" s="897" t="s">
        <v>2118</v>
      </c>
      <c r="C204" s="897"/>
      <c r="D204" s="897"/>
      <c r="E204" s="897"/>
      <c r="F204" s="897"/>
      <c r="G204" s="897"/>
      <c r="H204" s="897"/>
      <c r="I204" s="897"/>
      <c r="J204" s="897"/>
      <c r="K204" s="578" t="s">
        <v>2119</v>
      </c>
      <c r="L204" s="894">
        <v>25000</v>
      </c>
      <c r="M204" s="578" t="s">
        <v>2120</v>
      </c>
      <c r="N204" s="894">
        <v>0</v>
      </c>
    </row>
    <row r="205" spans="1:14" x14ac:dyDescent="0.25">
      <c r="A205" s="891"/>
      <c r="B205" s="898" t="s">
        <v>2121</v>
      </c>
      <c r="C205" s="898"/>
      <c r="D205" s="898"/>
      <c r="E205" s="898"/>
      <c r="F205" s="898"/>
      <c r="G205" s="898"/>
      <c r="H205" s="898"/>
      <c r="I205" s="898"/>
      <c r="J205" s="898"/>
      <c r="K205" s="578" t="s">
        <v>2122</v>
      </c>
      <c r="L205" s="894">
        <v>0</v>
      </c>
      <c r="M205" s="578" t="s">
        <v>2123</v>
      </c>
      <c r="N205" s="894">
        <v>0</v>
      </c>
    </row>
    <row r="206" spans="1:14" x14ac:dyDescent="0.25">
      <c r="A206" s="891"/>
      <c r="B206" s="897" t="s">
        <v>2124</v>
      </c>
      <c r="C206" s="897"/>
      <c r="D206" s="897"/>
      <c r="E206" s="897"/>
      <c r="F206" s="897"/>
      <c r="G206" s="897"/>
      <c r="H206" s="897"/>
      <c r="I206" s="897"/>
      <c r="J206" s="897"/>
      <c r="K206" s="578" t="s">
        <v>2125</v>
      </c>
      <c r="L206" s="894">
        <v>0</v>
      </c>
      <c r="M206" s="578" t="s">
        <v>2126</v>
      </c>
      <c r="N206" s="894">
        <v>0</v>
      </c>
    </row>
    <row r="207" spans="1:14" x14ac:dyDescent="0.25">
      <c r="A207" s="891"/>
      <c r="B207" s="898" t="s">
        <v>2127</v>
      </c>
      <c r="C207" s="898"/>
      <c r="D207" s="898"/>
      <c r="E207" s="898"/>
      <c r="F207" s="898"/>
      <c r="G207" s="898"/>
      <c r="H207" s="898"/>
      <c r="I207" s="898"/>
      <c r="J207" s="898"/>
      <c r="K207" s="578" t="s">
        <v>2128</v>
      </c>
      <c r="L207" s="894">
        <v>0</v>
      </c>
      <c r="M207" s="578" t="s">
        <v>2129</v>
      </c>
      <c r="N207" s="894">
        <v>0</v>
      </c>
    </row>
    <row r="208" spans="1:14" x14ac:dyDescent="0.25">
      <c r="A208" s="891"/>
      <c r="B208" s="897" t="s">
        <v>2130</v>
      </c>
      <c r="C208" s="897"/>
      <c r="D208" s="897"/>
      <c r="E208" s="897"/>
      <c r="F208" s="897"/>
      <c r="G208" s="897"/>
      <c r="H208" s="897"/>
      <c r="I208" s="897"/>
      <c r="J208" s="897"/>
      <c r="K208" s="578" t="s">
        <v>2131</v>
      </c>
      <c r="L208" s="894">
        <v>0</v>
      </c>
      <c r="M208" s="578" t="s">
        <v>2132</v>
      </c>
      <c r="N208" s="894">
        <v>0</v>
      </c>
    </row>
    <row r="209" spans="1:14" x14ac:dyDescent="0.25">
      <c r="A209" s="891"/>
      <c r="B209" s="898" t="s">
        <v>1628</v>
      </c>
      <c r="C209" s="898"/>
      <c r="D209" s="898"/>
      <c r="E209" s="898"/>
      <c r="F209" s="898"/>
      <c r="G209" s="898"/>
      <c r="H209" s="898"/>
      <c r="I209" s="898"/>
      <c r="J209" s="898"/>
      <c r="K209" s="578" t="s">
        <v>2133</v>
      </c>
      <c r="L209" s="894">
        <v>0</v>
      </c>
      <c r="M209" s="578" t="s">
        <v>2134</v>
      </c>
      <c r="N209" s="894">
        <v>0</v>
      </c>
    </row>
    <row r="210" spans="1:14" x14ac:dyDescent="0.25">
      <c r="A210" s="891"/>
      <c r="B210" s="897" t="s">
        <v>2135</v>
      </c>
      <c r="C210" s="897"/>
      <c r="D210" s="897"/>
      <c r="E210" s="897"/>
      <c r="F210" s="897"/>
      <c r="G210" s="897"/>
      <c r="H210" s="897"/>
      <c r="I210" s="897"/>
      <c r="J210" s="897"/>
      <c r="K210" s="578" t="s">
        <v>2136</v>
      </c>
      <c r="L210" s="894">
        <v>0</v>
      </c>
      <c r="M210" s="578" t="s">
        <v>2137</v>
      </c>
      <c r="N210" s="894">
        <v>0</v>
      </c>
    </row>
    <row r="211" spans="1:14" x14ac:dyDescent="0.25">
      <c r="A211" s="891"/>
      <c r="B211" s="898" t="s">
        <v>296</v>
      </c>
      <c r="C211" s="898"/>
      <c r="D211" s="898"/>
      <c r="E211" s="898"/>
      <c r="F211" s="898"/>
      <c r="G211" s="898"/>
      <c r="H211" s="898"/>
      <c r="I211" s="898"/>
      <c r="J211" s="898"/>
      <c r="K211" s="898"/>
      <c r="L211" s="898"/>
      <c r="M211" s="898"/>
      <c r="N211" s="898"/>
    </row>
    <row r="212" spans="1:14" ht="15" customHeight="1" x14ac:dyDescent="0.25">
      <c r="A212" s="891"/>
      <c r="B212" s="916" t="s">
        <v>1383</v>
      </c>
      <c r="C212" s="916"/>
      <c r="D212" s="897" t="s">
        <v>2138</v>
      </c>
      <c r="E212" s="897"/>
      <c r="F212" s="897"/>
      <c r="G212" s="897"/>
      <c r="H212" s="897"/>
      <c r="I212" s="897"/>
      <c r="J212" s="897"/>
      <c r="K212" s="578" t="s">
        <v>2139</v>
      </c>
      <c r="L212" s="894">
        <v>0</v>
      </c>
      <c r="M212" s="578" t="s">
        <v>2140</v>
      </c>
      <c r="N212" s="894">
        <v>0</v>
      </c>
    </row>
    <row r="213" spans="1:14" ht="15" customHeight="1" x14ac:dyDescent="0.25">
      <c r="A213" s="891"/>
      <c r="B213" s="913" t="s">
        <v>1383</v>
      </c>
      <c r="C213" s="913"/>
      <c r="D213" s="898" t="s">
        <v>2141</v>
      </c>
      <c r="E213" s="898"/>
      <c r="F213" s="898"/>
      <c r="G213" s="898"/>
      <c r="H213" s="898"/>
      <c r="I213" s="898"/>
      <c r="J213" s="898"/>
      <c r="K213" s="578" t="s">
        <v>2142</v>
      </c>
      <c r="L213" s="894">
        <v>0</v>
      </c>
      <c r="M213" s="578" t="s">
        <v>2143</v>
      </c>
      <c r="N213" s="894">
        <v>0</v>
      </c>
    </row>
    <row r="214" spans="1:14" x14ac:dyDescent="0.25">
      <c r="A214" s="891"/>
      <c r="B214" s="898" t="s">
        <v>2144</v>
      </c>
      <c r="C214" s="898"/>
      <c r="D214" s="898"/>
      <c r="E214" s="898"/>
      <c r="F214" s="898"/>
      <c r="G214" s="898"/>
      <c r="H214" s="898"/>
      <c r="I214" s="898"/>
      <c r="J214" s="898"/>
      <c r="K214" s="898"/>
      <c r="L214" s="898"/>
      <c r="M214" s="898"/>
      <c r="N214" s="898"/>
    </row>
    <row r="215" spans="1:14" x14ac:dyDescent="0.25">
      <c r="A215" s="891"/>
      <c r="B215" s="913" t="s">
        <v>1383</v>
      </c>
      <c r="C215" s="913"/>
      <c r="D215" s="897" t="s">
        <v>2145</v>
      </c>
      <c r="E215" s="897"/>
      <c r="F215" s="897"/>
      <c r="G215" s="897"/>
      <c r="H215" s="897"/>
      <c r="I215" s="897"/>
      <c r="J215" s="897"/>
      <c r="K215" s="578" t="s">
        <v>2146</v>
      </c>
      <c r="L215" s="894">
        <v>0</v>
      </c>
      <c r="M215" s="578" t="s">
        <v>2147</v>
      </c>
      <c r="N215" s="894">
        <v>0</v>
      </c>
    </row>
    <row r="216" spans="1:14" x14ac:dyDescent="0.25">
      <c r="A216" s="891"/>
      <c r="B216" s="913" t="s">
        <v>1383</v>
      </c>
      <c r="C216" s="913"/>
      <c r="D216" s="898" t="s">
        <v>2148</v>
      </c>
      <c r="E216" s="898"/>
      <c r="F216" s="898"/>
      <c r="G216" s="898"/>
      <c r="H216" s="898"/>
      <c r="I216" s="898"/>
      <c r="J216" s="898"/>
      <c r="K216" s="578" t="s">
        <v>2149</v>
      </c>
      <c r="L216" s="894">
        <v>0</v>
      </c>
      <c r="M216" s="578" t="s">
        <v>2150</v>
      </c>
      <c r="N216" s="894">
        <v>0</v>
      </c>
    </row>
    <row r="217" spans="1:14" x14ac:dyDescent="0.25">
      <c r="A217" s="891"/>
      <c r="B217" s="913" t="s">
        <v>1383</v>
      </c>
      <c r="C217" s="913"/>
      <c r="D217" s="897" t="s">
        <v>1958</v>
      </c>
      <c r="E217" s="897"/>
      <c r="F217" s="897"/>
      <c r="G217" s="897"/>
      <c r="H217" s="897"/>
      <c r="I217" s="897"/>
      <c r="J217" s="897"/>
      <c r="K217" s="578" t="s">
        <v>2151</v>
      </c>
      <c r="L217" s="894">
        <v>0</v>
      </c>
      <c r="M217" s="578" t="s">
        <v>2152</v>
      </c>
      <c r="N217" s="894">
        <v>0</v>
      </c>
    </row>
    <row r="218" spans="1:14" x14ac:dyDescent="0.25">
      <c r="A218" s="891"/>
      <c r="B218" s="917" t="s">
        <v>2153</v>
      </c>
      <c r="C218" s="917"/>
      <c r="D218" s="917"/>
      <c r="E218" s="917"/>
      <c r="F218" s="917"/>
      <c r="G218" s="917"/>
      <c r="H218" s="917"/>
      <c r="I218" s="917"/>
      <c r="J218" s="917"/>
      <c r="K218" s="578" t="s">
        <v>2154</v>
      </c>
      <c r="L218" s="894">
        <v>0</v>
      </c>
      <c r="M218" s="578" t="s">
        <v>2155</v>
      </c>
      <c r="N218" s="894">
        <v>0</v>
      </c>
    </row>
    <row r="219" spans="1:14" x14ac:dyDescent="0.25">
      <c r="A219" s="891"/>
      <c r="B219" s="918" t="s">
        <v>2156</v>
      </c>
      <c r="C219" s="918"/>
      <c r="D219" s="918"/>
      <c r="E219" s="918"/>
      <c r="F219" s="918"/>
      <c r="G219" s="918"/>
      <c r="H219" s="918"/>
      <c r="I219" s="918"/>
      <c r="J219" s="918"/>
      <c r="K219" s="578" t="s">
        <v>2157</v>
      </c>
      <c r="L219" s="894">
        <v>0</v>
      </c>
      <c r="M219" s="578" t="s">
        <v>2158</v>
      </c>
      <c r="N219" s="894">
        <v>0</v>
      </c>
    </row>
    <row r="220" spans="1:14" x14ac:dyDescent="0.25">
      <c r="A220" s="891"/>
      <c r="B220" s="917" t="s">
        <v>2159</v>
      </c>
      <c r="C220" s="917"/>
      <c r="D220" s="917"/>
      <c r="E220" s="917"/>
      <c r="F220" s="917"/>
      <c r="G220" s="917"/>
      <c r="H220" s="917"/>
      <c r="I220" s="917"/>
      <c r="J220" s="917"/>
      <c r="K220" s="578" t="s">
        <v>2160</v>
      </c>
      <c r="L220" s="894">
        <v>0</v>
      </c>
      <c r="M220" s="578" t="s">
        <v>2161</v>
      </c>
      <c r="N220" s="894">
        <v>0</v>
      </c>
    </row>
    <row r="221" spans="1:14" x14ac:dyDescent="0.25">
      <c r="A221" s="891"/>
      <c r="B221" s="918" t="s">
        <v>2162</v>
      </c>
      <c r="C221" s="918"/>
      <c r="D221" s="918"/>
      <c r="E221" s="918"/>
      <c r="F221" s="918"/>
      <c r="G221" s="918"/>
      <c r="H221" s="918"/>
      <c r="I221" s="918"/>
      <c r="J221" s="918"/>
      <c r="K221" s="578" t="s">
        <v>2163</v>
      </c>
      <c r="L221" s="894">
        <v>0</v>
      </c>
      <c r="M221" s="578" t="s">
        <v>2164</v>
      </c>
      <c r="N221" s="894">
        <v>0</v>
      </c>
    </row>
    <row r="222" spans="1:14" x14ac:dyDescent="0.25">
      <c r="A222" s="919" t="s">
        <v>2165</v>
      </c>
      <c r="B222" s="920"/>
      <c r="C222" s="920"/>
      <c r="D222" s="920"/>
      <c r="E222" s="920"/>
      <c r="F222" s="920"/>
      <c r="G222" s="920"/>
      <c r="H222" s="920"/>
      <c r="I222" s="920"/>
      <c r="J222" s="921"/>
      <c r="K222" s="671" t="s">
        <v>2166</v>
      </c>
      <c r="L222" s="922">
        <f>SUM(L204:L221)</f>
        <v>25000</v>
      </c>
      <c r="M222" s="923"/>
      <c r="N222" s="923"/>
    </row>
    <row r="223" spans="1:14" x14ac:dyDescent="0.25">
      <c r="A223" s="924" t="s">
        <v>2167</v>
      </c>
      <c r="B223" s="925"/>
      <c r="C223" s="925"/>
      <c r="D223" s="925"/>
      <c r="E223" s="925"/>
      <c r="F223" s="925"/>
      <c r="G223" s="925"/>
      <c r="H223" s="925"/>
      <c r="I223" s="925"/>
      <c r="J223" s="926"/>
      <c r="K223" s="578" t="s">
        <v>2168</v>
      </c>
      <c r="L223" s="914">
        <v>0</v>
      </c>
      <c r="M223" s="923"/>
      <c r="N223" s="923"/>
    </row>
    <row r="224" spans="1:14" x14ac:dyDescent="0.25">
      <c r="A224" s="927" t="s">
        <v>2169</v>
      </c>
      <c r="B224" s="928"/>
      <c r="C224" s="928"/>
      <c r="D224" s="928"/>
      <c r="E224" s="928"/>
      <c r="F224" s="928"/>
      <c r="G224" s="928"/>
      <c r="H224" s="928"/>
      <c r="I224" s="928"/>
      <c r="J224" s="929"/>
      <c r="K224" s="578" t="s">
        <v>2170</v>
      </c>
      <c r="L224" s="894">
        <v>0</v>
      </c>
      <c r="M224" s="923"/>
      <c r="N224" s="923"/>
    </row>
    <row r="225" spans="1:14" x14ac:dyDescent="0.25">
      <c r="A225" s="924" t="s">
        <v>2171</v>
      </c>
      <c r="B225" s="925"/>
      <c r="C225" s="925"/>
      <c r="D225" s="925"/>
      <c r="E225" s="925"/>
      <c r="F225" s="925"/>
      <c r="G225" s="925"/>
      <c r="H225" s="925"/>
      <c r="I225" s="925"/>
      <c r="J225" s="926"/>
      <c r="K225" s="578" t="s">
        <v>2172</v>
      </c>
      <c r="L225" s="914">
        <v>0</v>
      </c>
      <c r="M225" s="923"/>
      <c r="N225" s="923"/>
    </row>
    <row r="226" spans="1:14" x14ac:dyDescent="0.25">
      <c r="A226" s="927" t="s">
        <v>2173</v>
      </c>
      <c r="B226" s="928"/>
      <c r="C226" s="928"/>
      <c r="D226" s="928"/>
      <c r="E226" s="928"/>
      <c r="F226" s="928"/>
      <c r="G226" s="928"/>
      <c r="H226" s="928"/>
      <c r="I226" s="928"/>
      <c r="J226" s="929"/>
      <c r="K226" s="578" t="s">
        <v>2174</v>
      </c>
      <c r="L226" s="894">
        <v>0</v>
      </c>
      <c r="M226" s="923"/>
      <c r="N226" s="923"/>
    </row>
    <row r="227" spans="1:14" x14ac:dyDescent="0.25">
      <c r="A227" s="890" t="s">
        <v>2175</v>
      </c>
      <c r="B227" s="890"/>
      <c r="C227" s="890"/>
      <c r="D227" s="890"/>
      <c r="E227" s="890"/>
      <c r="F227" s="890"/>
      <c r="G227" s="890"/>
      <c r="H227" s="890"/>
      <c r="I227" s="890"/>
      <c r="J227" s="890"/>
      <c r="K227" s="890"/>
      <c r="L227" s="890"/>
      <c r="M227" s="890"/>
      <c r="N227" s="890"/>
    </row>
    <row r="228" spans="1:14" x14ac:dyDescent="0.25">
      <c r="A228" s="891"/>
      <c r="B228" s="930" t="s">
        <v>1383</v>
      </c>
      <c r="C228" s="930"/>
      <c r="D228" s="930"/>
      <c r="E228" s="930"/>
      <c r="F228" s="930"/>
      <c r="G228" s="930"/>
      <c r="H228" s="930"/>
      <c r="I228" s="930"/>
      <c r="J228" s="930"/>
      <c r="K228" s="931" t="s">
        <v>2116</v>
      </c>
      <c r="L228" s="931"/>
      <c r="M228" s="931" t="s">
        <v>2117</v>
      </c>
      <c r="N228" s="931"/>
    </row>
    <row r="229" spans="1:14" x14ac:dyDescent="0.25">
      <c r="A229" s="891"/>
      <c r="B229" s="932" t="s">
        <v>2176</v>
      </c>
      <c r="C229" s="932"/>
      <c r="D229" s="932"/>
      <c r="E229" s="932"/>
      <c r="F229" s="932"/>
      <c r="G229" s="932"/>
      <c r="H229" s="932"/>
      <c r="I229" s="932"/>
      <c r="J229" s="932"/>
      <c r="K229" s="932"/>
      <c r="L229" s="932"/>
      <c r="M229" s="932"/>
      <c r="N229" s="932"/>
    </row>
    <row r="230" spans="1:14" x14ac:dyDescent="0.25">
      <c r="A230" s="891"/>
      <c r="B230" s="933" t="s">
        <v>2177</v>
      </c>
      <c r="C230" s="933"/>
      <c r="D230" s="933"/>
      <c r="E230" s="933"/>
      <c r="F230" s="933"/>
      <c r="G230" s="933"/>
      <c r="H230" s="933"/>
      <c r="I230" s="933"/>
      <c r="J230" s="933"/>
      <c r="K230" s="578" t="s">
        <v>2178</v>
      </c>
      <c r="L230" s="894">
        <v>0</v>
      </c>
      <c r="M230" s="578" t="s">
        <v>2179</v>
      </c>
      <c r="N230" s="894">
        <v>0</v>
      </c>
    </row>
    <row r="231" spans="1:14" x14ac:dyDescent="0.25">
      <c r="A231" s="891"/>
      <c r="B231" s="932" t="s">
        <v>2180</v>
      </c>
      <c r="C231" s="932"/>
      <c r="D231" s="932"/>
      <c r="E231" s="932"/>
      <c r="F231" s="932"/>
      <c r="G231" s="932"/>
      <c r="H231" s="932"/>
      <c r="I231" s="932"/>
      <c r="J231" s="932"/>
      <c r="K231" s="932"/>
      <c r="L231" s="932"/>
      <c r="M231" s="932"/>
      <c r="N231" s="932"/>
    </row>
    <row r="232" spans="1:14" x14ac:dyDescent="0.25">
      <c r="A232" s="891"/>
      <c r="B232" s="934" t="s">
        <v>2181</v>
      </c>
      <c r="C232" s="934"/>
      <c r="D232" s="934"/>
      <c r="E232" s="934"/>
      <c r="F232" s="934"/>
      <c r="G232" s="934"/>
      <c r="H232" s="934"/>
      <c r="I232" s="934"/>
      <c r="J232" s="934"/>
      <c r="K232" s="578" t="s">
        <v>2182</v>
      </c>
      <c r="L232" s="914">
        <v>0</v>
      </c>
      <c r="M232" s="578" t="s">
        <v>2183</v>
      </c>
      <c r="N232" s="914">
        <v>0</v>
      </c>
    </row>
    <row r="233" spans="1:14" x14ac:dyDescent="0.25">
      <c r="A233" s="891"/>
      <c r="B233" s="933" t="s">
        <v>2184</v>
      </c>
      <c r="C233" s="933"/>
      <c r="D233" s="933"/>
      <c r="E233" s="933"/>
      <c r="F233" s="933"/>
      <c r="G233" s="933"/>
      <c r="H233" s="933"/>
      <c r="I233" s="933"/>
      <c r="J233" s="933"/>
      <c r="K233" s="578" t="s">
        <v>2185</v>
      </c>
      <c r="L233" s="894">
        <v>0</v>
      </c>
      <c r="M233" s="578" t="s">
        <v>2186</v>
      </c>
      <c r="N233" s="894">
        <v>0</v>
      </c>
    </row>
    <row r="234" spans="1:14" x14ac:dyDescent="0.25">
      <c r="A234" s="891"/>
      <c r="B234" s="935" t="s">
        <v>2187</v>
      </c>
      <c r="C234" s="935"/>
      <c r="D234" s="935"/>
      <c r="E234" s="935"/>
      <c r="F234" s="935"/>
      <c r="G234" s="935"/>
      <c r="H234" s="935"/>
      <c r="I234" s="931" t="s">
        <v>2188</v>
      </c>
      <c r="J234" s="931"/>
      <c r="K234" s="936" t="s">
        <v>2189</v>
      </c>
      <c r="L234" s="936"/>
      <c r="M234" s="936"/>
      <c r="N234" s="936"/>
    </row>
    <row r="235" spans="1:14" x14ac:dyDescent="0.25">
      <c r="A235" s="891"/>
      <c r="B235" s="937" t="s">
        <v>2190</v>
      </c>
      <c r="C235" s="937"/>
      <c r="D235" s="937"/>
      <c r="E235" s="937"/>
      <c r="F235" s="937"/>
      <c r="G235" s="937"/>
      <c r="H235" s="937"/>
      <c r="I235" s="578" t="s">
        <v>2191</v>
      </c>
      <c r="J235" s="938">
        <v>0</v>
      </c>
      <c r="K235" s="578" t="s">
        <v>2192</v>
      </c>
      <c r="L235" s="914">
        <v>0</v>
      </c>
      <c r="M235" s="578" t="s">
        <v>2193</v>
      </c>
      <c r="N235" s="914">
        <v>0</v>
      </c>
    </row>
    <row r="236" spans="1:14" x14ac:dyDescent="0.25">
      <c r="A236" s="891"/>
      <c r="B236" s="939" t="s">
        <v>2194</v>
      </c>
      <c r="C236" s="939"/>
      <c r="D236" s="939"/>
      <c r="E236" s="939"/>
      <c r="F236" s="939"/>
      <c r="G236" s="939"/>
      <c r="H236" s="939"/>
      <c r="I236" s="578" t="s">
        <v>2195</v>
      </c>
      <c r="J236" s="940">
        <v>0</v>
      </c>
      <c r="K236" s="578" t="s">
        <v>2196</v>
      </c>
      <c r="L236" s="894">
        <v>0</v>
      </c>
      <c r="M236" s="578" t="s">
        <v>2197</v>
      </c>
      <c r="N236" s="894">
        <v>0</v>
      </c>
    </row>
    <row r="237" spans="1:14" x14ac:dyDescent="0.25">
      <c r="A237" s="891"/>
      <c r="B237" s="934" t="s">
        <v>2198</v>
      </c>
      <c r="C237" s="934"/>
      <c r="D237" s="934"/>
      <c r="E237" s="934"/>
      <c r="F237" s="934"/>
      <c r="G237" s="934"/>
      <c r="H237" s="934"/>
      <c r="I237" s="934"/>
      <c r="J237" s="934"/>
      <c r="K237" s="578" t="s">
        <v>2199</v>
      </c>
      <c r="L237" s="914">
        <v>0</v>
      </c>
      <c r="M237" s="578" t="s">
        <v>2200</v>
      </c>
      <c r="N237" s="914">
        <v>0</v>
      </c>
    </row>
    <row r="238" spans="1:14" x14ac:dyDescent="0.25">
      <c r="A238" s="891"/>
      <c r="B238" s="934" t="s">
        <v>2201</v>
      </c>
      <c r="C238" s="934"/>
      <c r="D238" s="934"/>
      <c r="E238" s="934"/>
      <c r="F238" s="934"/>
      <c r="G238" s="934"/>
      <c r="H238" s="934"/>
      <c r="I238" s="934"/>
      <c r="J238" s="934"/>
      <c r="K238" s="934"/>
      <c r="L238" s="934"/>
      <c r="M238" s="934"/>
      <c r="N238" s="934"/>
    </row>
    <row r="239" spans="1:14" x14ac:dyDescent="0.25">
      <c r="A239" s="891"/>
      <c r="B239" s="941" t="s">
        <v>1383</v>
      </c>
      <c r="C239" s="933" t="s">
        <v>2202</v>
      </c>
      <c r="D239" s="933"/>
      <c r="E239" s="933"/>
      <c r="F239" s="933"/>
      <c r="G239" s="933"/>
      <c r="H239" s="933"/>
      <c r="I239" s="933"/>
      <c r="J239" s="933"/>
      <c r="K239" s="578" t="s">
        <v>2203</v>
      </c>
      <c r="L239" s="894">
        <v>0</v>
      </c>
      <c r="M239" s="942" t="s">
        <v>1383</v>
      </c>
      <c r="N239" s="942"/>
    </row>
    <row r="240" spans="1:14" x14ac:dyDescent="0.25">
      <c r="A240" s="891"/>
      <c r="B240" s="941" t="s">
        <v>1383</v>
      </c>
      <c r="C240" s="934" t="s">
        <v>2204</v>
      </c>
      <c r="D240" s="934"/>
      <c r="E240" s="934"/>
      <c r="F240" s="934"/>
      <c r="G240" s="934"/>
      <c r="H240" s="934"/>
      <c r="I240" s="934"/>
      <c r="J240" s="934"/>
      <c r="K240" s="578" t="s">
        <v>2205</v>
      </c>
      <c r="L240" s="914">
        <v>0</v>
      </c>
      <c r="M240" s="942" t="s">
        <v>1383</v>
      </c>
      <c r="N240" s="942"/>
    </row>
    <row r="241" spans="1:14" x14ac:dyDescent="0.25">
      <c r="A241" s="891"/>
      <c r="B241" s="943" t="s">
        <v>2206</v>
      </c>
      <c r="C241" s="944"/>
      <c r="D241" s="944"/>
      <c r="E241" s="944"/>
      <c r="F241" s="944"/>
      <c r="G241" s="944"/>
      <c r="H241" s="944"/>
      <c r="I241" s="944"/>
      <c r="J241" s="945"/>
      <c r="K241" s="578" t="s">
        <v>2207</v>
      </c>
      <c r="L241" s="914">
        <v>0</v>
      </c>
      <c r="M241" s="946"/>
      <c r="N241" s="947"/>
    </row>
    <row r="242" spans="1:14" x14ac:dyDescent="0.25">
      <c r="A242" s="891"/>
      <c r="B242" s="933" t="s">
        <v>2208</v>
      </c>
      <c r="C242" s="933"/>
      <c r="D242" s="933"/>
      <c r="E242" s="933"/>
      <c r="F242" s="933"/>
      <c r="G242" s="933"/>
      <c r="H242" s="933"/>
      <c r="I242" s="933"/>
      <c r="J242" s="933"/>
      <c r="K242" s="578" t="s">
        <v>2209</v>
      </c>
      <c r="L242" s="894">
        <v>0</v>
      </c>
      <c r="M242" s="578" t="s">
        <v>2210</v>
      </c>
      <c r="N242" s="894">
        <v>0</v>
      </c>
    </row>
    <row r="243" spans="1:14" x14ac:dyDescent="0.25">
      <c r="A243" s="948" t="s">
        <v>2211</v>
      </c>
      <c r="B243" s="948"/>
      <c r="C243" s="948"/>
      <c r="D243" s="948"/>
      <c r="E243" s="948"/>
      <c r="F243" s="948"/>
      <c r="G243" s="948"/>
      <c r="H243" s="948"/>
      <c r="I243" s="948"/>
      <c r="J243" s="948"/>
      <c r="K243" s="671" t="s">
        <v>2212</v>
      </c>
      <c r="L243" s="907">
        <v>0</v>
      </c>
      <c r="M243" s="671" t="s">
        <v>2213</v>
      </c>
      <c r="N243" s="907">
        <v>0</v>
      </c>
    </row>
    <row r="244" spans="1:14" x14ac:dyDescent="0.25">
      <c r="A244" s="890" t="s">
        <v>2214</v>
      </c>
      <c r="B244" s="890"/>
      <c r="C244" s="890"/>
      <c r="D244" s="890"/>
      <c r="E244" s="890"/>
      <c r="F244" s="890"/>
      <c r="G244" s="890"/>
      <c r="H244" s="890"/>
      <c r="I244" s="890"/>
      <c r="J244" s="890"/>
      <c r="K244" s="890"/>
      <c r="L244" s="890"/>
      <c r="M244" s="890"/>
      <c r="N244" s="890"/>
    </row>
    <row r="245" spans="1:14" x14ac:dyDescent="0.25">
      <c r="A245" s="891"/>
      <c r="B245" s="949" t="s">
        <v>2215</v>
      </c>
      <c r="C245" s="949"/>
      <c r="D245" s="949"/>
      <c r="E245" s="949"/>
      <c r="F245" s="949"/>
      <c r="G245" s="949"/>
      <c r="H245" s="949"/>
      <c r="I245" s="949"/>
      <c r="J245" s="949"/>
      <c r="K245" s="949"/>
      <c r="L245" s="949"/>
      <c r="M245" s="949"/>
      <c r="N245" s="949"/>
    </row>
    <row r="246" spans="1:14" x14ac:dyDescent="0.25">
      <c r="A246" s="891"/>
      <c r="B246" s="891"/>
      <c r="C246" s="950" t="s">
        <v>1383</v>
      </c>
      <c r="D246" s="950"/>
      <c r="E246" s="950"/>
      <c r="F246" s="950"/>
      <c r="G246" s="950"/>
      <c r="H246" s="950"/>
      <c r="I246" s="951" t="s">
        <v>2216</v>
      </c>
      <c r="J246" s="951"/>
      <c r="K246" s="951" t="s">
        <v>2217</v>
      </c>
      <c r="L246" s="951"/>
      <c r="M246" s="951" t="s">
        <v>2218</v>
      </c>
      <c r="N246" s="951"/>
    </row>
    <row r="247" spans="1:14" ht="15" customHeight="1" x14ac:dyDescent="0.25">
      <c r="A247" s="891"/>
      <c r="B247" s="891"/>
      <c r="C247" s="952" t="s">
        <v>2219</v>
      </c>
      <c r="D247" s="952"/>
      <c r="E247" s="952"/>
      <c r="F247" s="952"/>
      <c r="G247" s="952"/>
      <c r="H247" s="952"/>
      <c r="I247" s="578" t="s">
        <v>2220</v>
      </c>
      <c r="J247" s="894">
        <f>SUMIFS(COMPRAS!CC:CC,COMPRAS!CE:CE,I247,COMPRAS!M:M,"&gt;="&amp;$R$1,COMPRAS!M:M,"&lt;="&amp;$R$2)+SUMIFS(COMPRAS!CD:CD,COMPRAS!CF:CF,I247,COMPRAS!M:M,"&gt;="&amp;$R$1,COMPRAS!M:M,"&lt;="&amp;$R$2)</f>
        <v>0</v>
      </c>
      <c r="K247" s="953" t="s">
        <v>1383</v>
      </c>
      <c r="L247" s="953"/>
      <c r="M247" s="942" t="s">
        <v>1383</v>
      </c>
      <c r="N247" s="942"/>
    </row>
    <row r="248" spans="1:14" ht="15" customHeight="1" x14ac:dyDescent="0.25">
      <c r="A248" s="891"/>
      <c r="B248" s="891"/>
      <c r="C248" s="954" t="s">
        <v>2221</v>
      </c>
      <c r="D248" s="954"/>
      <c r="E248" s="954"/>
      <c r="F248" s="954"/>
      <c r="G248" s="954"/>
      <c r="H248" s="954"/>
      <c r="I248" s="578" t="s">
        <v>2222</v>
      </c>
      <c r="J248" s="894">
        <f>SUMIFS(COMPRAS!CC:CC,COMPRAS!CE:CE,I248,COMPRAS!M:M,"&gt;="&amp;$R$1,COMPRAS!M:M,"&lt;="&amp;$R$2)+SUMIFS(COMPRAS!CD:CD,COMPRAS!CF:CF,I248,COMPRAS!M:M,"&gt;="&amp;$R$1,COMPRAS!M:M,"&lt;="&amp;$R$2)</f>
        <v>0</v>
      </c>
      <c r="K248" s="953" t="s">
        <v>1383</v>
      </c>
      <c r="L248" s="953"/>
      <c r="M248" s="578" t="s">
        <v>2223</v>
      </c>
      <c r="N248" s="914">
        <f>SUMIFS(COMPRAS!CC:CC,COMPRAS!CE:CE,M248,COMPRAS!M:M,"&gt;="&amp;$R$1,COMPRAS!M:M,"&lt;="&amp;$R$2)+SUMIFS(COMPRAS!CD:CD,COMPRAS!CF:CF,M248,COMPRAS!M:M,"&gt;="&amp;$R$1,COMPRAS!M:M,"&lt;="&amp;$R$2)</f>
        <v>0</v>
      </c>
    </row>
    <row r="249" spans="1:14" ht="15" customHeight="1" x14ac:dyDescent="0.25">
      <c r="A249" s="891"/>
      <c r="B249" s="891"/>
      <c r="C249" s="952" t="s">
        <v>2224</v>
      </c>
      <c r="D249" s="952"/>
      <c r="E249" s="952"/>
      <c r="F249" s="952"/>
      <c r="G249" s="952"/>
      <c r="H249" s="952"/>
      <c r="I249" s="578" t="s">
        <v>2225</v>
      </c>
      <c r="J249" s="894">
        <f>SUMIFS(COMPRAS!CC:CC,COMPRAS!CE:CE,I249,COMPRAS!M:M,"&gt;="&amp;$R$1,COMPRAS!M:M,"&lt;="&amp;$R$2)+SUMIFS(COMPRAS!CD:CD,COMPRAS!CF:CF,I249,COMPRAS!M:M,"&gt;="&amp;$R$1,COMPRAS!M:M,"&lt;="&amp;$R$2)</f>
        <v>0</v>
      </c>
      <c r="K249" s="578" t="s">
        <v>2226</v>
      </c>
      <c r="L249" s="894">
        <f>SUMIFS(COMPRAS!CC:CC,COMPRAS!CE:CE,K249,COMPRAS!M:M,"&gt;="&amp;$R$1,COMPRAS!M:M,"&lt;="&amp;$R$2)+SUMIFS(COMPRAS!CD:CD,COMPRAS!CF:CF,K249,COMPRAS!M:M,"&gt;="&amp;$R$1,COMPRAS!M:M,"&lt;="&amp;$R$2)</f>
        <v>0</v>
      </c>
      <c r="M249" s="578" t="s">
        <v>2227</v>
      </c>
      <c r="N249" s="914">
        <f>SUMIFS(COMPRAS!CC:CC,COMPRAS!CE:CE,M249,COMPRAS!M:M,"&gt;="&amp;$R$1,COMPRAS!M:M,"&lt;="&amp;$R$2)+SUMIFS(COMPRAS!CD:CD,COMPRAS!CF:CF,M249,COMPRAS!M:M,"&gt;="&amp;$R$1,COMPRAS!M:M,"&lt;="&amp;$R$2)</f>
        <v>0</v>
      </c>
    </row>
    <row r="250" spans="1:14" ht="15" customHeight="1" x14ac:dyDescent="0.25">
      <c r="A250" s="891"/>
      <c r="B250" s="891"/>
      <c r="C250" s="954" t="s">
        <v>2228</v>
      </c>
      <c r="D250" s="954"/>
      <c r="E250" s="954"/>
      <c r="F250" s="954"/>
      <c r="G250" s="954"/>
      <c r="H250" s="954"/>
      <c r="I250" s="578" t="s">
        <v>2229</v>
      </c>
      <c r="J250" s="894">
        <f>SUMIFS(COMPRAS!CC:CC,COMPRAS!CE:CE,I250,COMPRAS!M:M,"&gt;="&amp;$R$1,COMPRAS!M:M,"&lt;="&amp;$R$2)+SUMIFS(COMPRAS!CD:CD,COMPRAS!CF:CF,I250,COMPRAS!M:M,"&gt;="&amp;$R$1,COMPRAS!M:M,"&lt;="&amp;$R$2)</f>
        <v>0</v>
      </c>
      <c r="K250" s="953" t="s">
        <v>1383</v>
      </c>
      <c r="L250" s="953"/>
      <c r="M250" s="953" t="s">
        <v>1383</v>
      </c>
      <c r="N250" s="953"/>
    </row>
    <row r="251" spans="1:14" ht="15" customHeight="1" x14ac:dyDescent="0.25">
      <c r="A251" s="891"/>
      <c r="B251" s="891"/>
      <c r="C251" s="952" t="s">
        <v>2230</v>
      </c>
      <c r="D251" s="952"/>
      <c r="E251" s="952"/>
      <c r="F251" s="952"/>
      <c r="G251" s="952"/>
      <c r="H251" s="952"/>
      <c r="I251" s="578" t="s">
        <v>2231</v>
      </c>
      <c r="J251" s="894">
        <f>SUMIFS(COMPRAS!CC:CC,COMPRAS!CE:CE,I251,COMPRAS!M:M,"&gt;="&amp;$R$1,COMPRAS!M:M,"&lt;="&amp;$R$2)+SUMIFS(COMPRAS!CD:CD,COMPRAS!CF:CF,I251,COMPRAS!M:M,"&gt;="&amp;$R$1,COMPRAS!M:M,"&lt;="&amp;$R$2)</f>
        <v>0</v>
      </c>
      <c r="K251" s="953" t="s">
        <v>1383</v>
      </c>
      <c r="L251" s="953"/>
      <c r="M251" s="953" t="s">
        <v>1383</v>
      </c>
      <c r="N251" s="953"/>
    </row>
    <row r="252" spans="1:14" ht="15" customHeight="1" x14ac:dyDescent="0.25">
      <c r="A252" s="891"/>
      <c r="B252" s="891"/>
      <c r="C252" s="954" t="s">
        <v>2232</v>
      </c>
      <c r="D252" s="954"/>
      <c r="E252" s="954"/>
      <c r="F252" s="954"/>
      <c r="G252" s="954"/>
      <c r="H252" s="954"/>
      <c r="I252" s="578" t="s">
        <v>2233</v>
      </c>
      <c r="J252" s="894">
        <f>SUMIFS(COMPRAS!CC:CC,COMPRAS!CE:CE,I252,COMPRAS!M:M,"&gt;="&amp;$R$1,COMPRAS!M:M,"&lt;="&amp;$R$2)+SUMIFS(COMPRAS!CD:CD,COMPRAS!CF:CF,I252,COMPRAS!M:M,"&gt;="&amp;$R$1,COMPRAS!M:M,"&lt;="&amp;$R$2)</f>
        <v>0</v>
      </c>
      <c r="K252" s="953" t="s">
        <v>1383</v>
      </c>
      <c r="L252" s="953"/>
      <c r="M252" s="578" t="s">
        <v>2234</v>
      </c>
      <c r="N252" s="914">
        <f>SUMIFS(COMPRAS!CC:CC,COMPRAS!CE:CE,M252,COMPRAS!M:M,"&gt;="&amp;$R$1,COMPRAS!M:M,"&lt;="&amp;$R$2)+SUMIFS(COMPRAS!CD:CD,COMPRAS!CF:CF,M252,COMPRAS!M:M,"&gt;="&amp;$R$1,COMPRAS!M:M,"&lt;="&amp;$R$2)</f>
        <v>0</v>
      </c>
    </row>
    <row r="253" spans="1:14" ht="15" customHeight="1" x14ac:dyDescent="0.25">
      <c r="A253" s="891"/>
      <c r="B253" s="891"/>
      <c r="C253" s="952" t="s">
        <v>2235</v>
      </c>
      <c r="D253" s="952"/>
      <c r="E253" s="952"/>
      <c r="F253" s="952"/>
      <c r="G253" s="952"/>
      <c r="H253" s="952"/>
      <c r="I253" s="578" t="s">
        <v>2236</v>
      </c>
      <c r="J253" s="894">
        <f>SUMIFS(COMPRAS!CC:CC,COMPRAS!CE:CE,I253,COMPRAS!M:M,"&gt;="&amp;$R$1,COMPRAS!M:M,"&lt;="&amp;$R$2)+SUMIFS(COMPRAS!CD:CD,COMPRAS!CF:CF,I253,COMPRAS!M:M,"&gt;="&amp;$R$1,COMPRAS!M:M,"&lt;="&amp;$R$2)</f>
        <v>0</v>
      </c>
      <c r="K253" s="953" t="s">
        <v>1383</v>
      </c>
      <c r="L253" s="953"/>
      <c r="M253" s="578" t="s">
        <v>2237</v>
      </c>
      <c r="N253" s="914">
        <f>SUMIFS(COMPRAS!CC:CC,COMPRAS!CE:CE,M253,COMPRAS!M:M,"&gt;="&amp;$R$1,COMPRAS!M:M,"&lt;="&amp;$R$2)+SUMIFS(COMPRAS!CD:CD,COMPRAS!CF:CF,M253,COMPRAS!M:M,"&gt;="&amp;$R$1,COMPRAS!M:M,"&lt;="&amp;$R$2)</f>
        <v>0</v>
      </c>
    </row>
    <row r="254" spans="1:14" ht="15" customHeight="1" x14ac:dyDescent="0.25">
      <c r="A254" s="891"/>
      <c r="B254" s="891"/>
      <c r="C254" s="954" t="s">
        <v>2238</v>
      </c>
      <c r="D254" s="954"/>
      <c r="E254" s="954"/>
      <c r="F254" s="954"/>
      <c r="G254" s="954"/>
      <c r="H254" s="954"/>
      <c r="I254" s="578" t="s">
        <v>2239</v>
      </c>
      <c r="J254" s="894">
        <f>SUMIFS(COMPRAS!CC:CC,COMPRAS!CE:CE,I254,COMPRAS!M:M,"&gt;="&amp;$R$1,COMPRAS!M:M,"&lt;="&amp;$R$2)+SUMIFS(COMPRAS!CD:CD,COMPRAS!CF:CF,I254,COMPRAS!M:M,"&gt;="&amp;$R$1,COMPRAS!M:M,"&lt;="&amp;$R$2)</f>
        <v>0</v>
      </c>
      <c r="K254" s="953" t="s">
        <v>1383</v>
      </c>
      <c r="L254" s="953"/>
      <c r="M254" s="953" t="s">
        <v>1383</v>
      </c>
      <c r="N254" s="953"/>
    </row>
    <row r="255" spans="1:14" ht="15" customHeight="1" x14ac:dyDescent="0.25">
      <c r="A255" s="891"/>
      <c r="B255" s="891"/>
      <c r="C255" s="952" t="s">
        <v>2240</v>
      </c>
      <c r="D255" s="952"/>
      <c r="E255" s="952"/>
      <c r="F255" s="952"/>
      <c r="G255" s="952"/>
      <c r="H255" s="952"/>
      <c r="I255" s="578" t="s">
        <v>2241</v>
      </c>
      <c r="J255" s="894">
        <f>SUMIFS(COMPRAS!CC:CC,COMPRAS!CE:CE,I255,COMPRAS!M:M,"&gt;="&amp;$R$1,COMPRAS!M:M,"&lt;="&amp;$R$2)+SUMIFS(COMPRAS!CD:CD,COMPRAS!CF:CF,I255,COMPRAS!M:M,"&gt;="&amp;$R$1,COMPRAS!M:M,"&lt;="&amp;$R$2)</f>
        <v>0</v>
      </c>
      <c r="K255" s="953" t="s">
        <v>1383</v>
      </c>
      <c r="L255" s="953"/>
      <c r="M255" s="953" t="s">
        <v>1383</v>
      </c>
      <c r="N255" s="953"/>
    </row>
    <row r="256" spans="1:14" ht="15" customHeight="1" x14ac:dyDescent="0.25">
      <c r="A256" s="891"/>
      <c r="B256" s="891"/>
      <c r="C256" s="954" t="s">
        <v>2242</v>
      </c>
      <c r="D256" s="954"/>
      <c r="E256" s="954"/>
      <c r="F256" s="954"/>
      <c r="G256" s="954"/>
      <c r="H256" s="954"/>
      <c r="I256" s="578" t="s">
        <v>2243</v>
      </c>
      <c r="J256" s="894">
        <f>SUMIFS(COMPRAS!CC:CC,COMPRAS!CE:CE,I256,COMPRAS!M:M,"&gt;="&amp;$R$1,COMPRAS!M:M,"&lt;="&amp;$R$2)+SUMIFS(COMPRAS!CD:CD,COMPRAS!CF:CF,I256,COMPRAS!M:M,"&gt;="&amp;$R$1,COMPRAS!M:M,"&lt;="&amp;$R$2)</f>
        <v>0</v>
      </c>
      <c r="K256" s="953" t="s">
        <v>1383</v>
      </c>
      <c r="L256" s="953"/>
      <c r="M256" s="953" t="s">
        <v>1383</v>
      </c>
      <c r="N256" s="953"/>
    </row>
    <row r="257" spans="1:14" ht="15" customHeight="1" x14ac:dyDescent="0.25">
      <c r="A257" s="891"/>
      <c r="B257" s="891"/>
      <c r="C257" s="952" t="s">
        <v>2244</v>
      </c>
      <c r="D257" s="952"/>
      <c r="E257" s="952"/>
      <c r="F257" s="952"/>
      <c r="G257" s="952"/>
      <c r="H257" s="952"/>
      <c r="I257" s="578" t="s">
        <v>2245</v>
      </c>
      <c r="J257" s="894">
        <f>SUMIFS(COMPRAS!CC:CC,COMPRAS!CE:CE,I257,COMPRAS!M:M,"&gt;="&amp;$R$1,COMPRAS!M:M,"&lt;="&amp;$R$2)+SUMIFS(COMPRAS!CD:CD,COMPRAS!CF:CF,I257,COMPRAS!M:M,"&gt;="&amp;$R$1,COMPRAS!M:M,"&lt;="&amp;$R$2)</f>
        <v>0</v>
      </c>
      <c r="K257" s="953" t="s">
        <v>1383</v>
      </c>
      <c r="L257" s="953"/>
      <c r="M257" s="953" t="s">
        <v>1383</v>
      </c>
      <c r="N257" s="953"/>
    </row>
    <row r="258" spans="1:14" ht="15" customHeight="1" x14ac:dyDescent="0.25">
      <c r="A258" s="891"/>
      <c r="B258" s="891"/>
      <c r="C258" s="954" t="s">
        <v>2246</v>
      </c>
      <c r="D258" s="954"/>
      <c r="E258" s="954"/>
      <c r="F258" s="954"/>
      <c r="G258" s="954"/>
      <c r="H258" s="954"/>
      <c r="I258" s="578" t="s">
        <v>2247</v>
      </c>
      <c r="J258" s="894">
        <f>SUMIFS(COMPRAS!CC:CC,COMPRAS!CE:CE,I258,COMPRAS!M:M,"&gt;="&amp;$R$1,COMPRAS!M:M,"&lt;="&amp;$R$2)+SUMIFS(COMPRAS!CD:CD,COMPRAS!CF:CF,I258,COMPRAS!M:M,"&gt;="&amp;$R$1,COMPRAS!M:M,"&lt;="&amp;$R$2)</f>
        <v>0</v>
      </c>
      <c r="K258" s="953" t="s">
        <v>1383</v>
      </c>
      <c r="L258" s="953"/>
      <c r="M258" s="953" t="s">
        <v>1383</v>
      </c>
      <c r="N258" s="953"/>
    </row>
    <row r="259" spans="1:14" ht="15" customHeight="1" x14ac:dyDescent="0.25">
      <c r="A259" s="891"/>
      <c r="B259" s="891"/>
      <c r="C259" s="948" t="s">
        <v>2215</v>
      </c>
      <c r="D259" s="948"/>
      <c r="E259" s="948"/>
      <c r="F259" s="948"/>
      <c r="G259" s="948"/>
      <c r="H259" s="948"/>
      <c r="I259" s="671" t="s">
        <v>2248</v>
      </c>
      <c r="J259" s="955">
        <f>SUM(J247:J258)</f>
        <v>0</v>
      </c>
      <c r="K259" s="953"/>
      <c r="L259" s="953"/>
      <c r="M259" s="953"/>
      <c r="N259" s="953"/>
    </row>
    <row r="260" spans="1:14" x14ac:dyDescent="0.25">
      <c r="A260" s="891"/>
      <c r="B260" s="949" t="s">
        <v>2249</v>
      </c>
      <c r="C260" s="949"/>
      <c r="D260" s="949"/>
      <c r="E260" s="949"/>
      <c r="F260" s="949"/>
      <c r="G260" s="949"/>
      <c r="H260" s="949"/>
      <c r="I260" s="949"/>
      <c r="J260" s="949"/>
      <c r="K260" s="949"/>
      <c r="L260" s="949"/>
      <c r="M260" s="949"/>
      <c r="N260" s="949"/>
    </row>
    <row r="261" spans="1:14" ht="15" customHeight="1" x14ac:dyDescent="0.25">
      <c r="A261" s="891"/>
      <c r="B261" s="891"/>
      <c r="C261" s="952" t="s">
        <v>2250</v>
      </c>
      <c r="D261" s="952"/>
      <c r="E261" s="952"/>
      <c r="F261" s="952"/>
      <c r="G261" s="952"/>
      <c r="H261" s="952"/>
      <c r="I261" s="578" t="s">
        <v>2251</v>
      </c>
      <c r="J261" s="894">
        <f>SUMIFS(COMPRAS!CC:CC,COMPRAS!CE:CE,I261,COMPRAS!M:M,"&gt;="&amp;$R$1,COMPRAS!M:M,"&lt;="&amp;$R$2)+SUMIFS(COMPRAS!CD:CD,COMPRAS!CF:CF,I261,COMPRAS!M:M,"&gt;="&amp;$R$1,COMPRAS!M:M,"&lt;="&amp;$R$2)</f>
        <v>0</v>
      </c>
      <c r="K261" s="578" t="s">
        <v>2252</v>
      </c>
      <c r="L261" s="894">
        <f>SUMIFS(COMPRAS!CC:CC,COMPRAS!CE:CE,K261,COMPRAS!M:M,"&gt;="&amp;$R$1,COMPRAS!M:M,"&lt;="&amp;$R$2)+SUMIFS(COMPRAS!CD:CD,COMPRAS!CF:CF,K261,COMPRAS!M:M,"&gt;="&amp;$R$1,COMPRAS!M:M,"&lt;="&amp;$R$2)</f>
        <v>0</v>
      </c>
      <c r="M261" s="578" t="s">
        <v>2253</v>
      </c>
      <c r="N261" s="894">
        <f>SUMIFS(COMPRAS!CC:CC,COMPRAS!CE:CE,M261,COMPRAS!M:M,"&gt;="&amp;$R$1,COMPRAS!M:M,"&lt;="&amp;$R$2)+SUMIFS(COMPRAS!CD:CD,COMPRAS!CF:CF,M261,COMPRAS!M:M,"&gt;="&amp;$R$1,COMPRAS!M:M,"&lt;="&amp;$R$2)</f>
        <v>0</v>
      </c>
    </row>
    <row r="262" spans="1:14" x14ac:dyDescent="0.25">
      <c r="A262" s="891"/>
      <c r="B262" s="891"/>
      <c r="C262" s="956" t="s">
        <v>2254</v>
      </c>
      <c r="D262" s="956"/>
      <c r="E262" s="956"/>
      <c r="F262" s="956"/>
      <c r="G262" s="956"/>
      <c r="H262" s="956"/>
      <c r="I262" s="578" t="s">
        <v>2255</v>
      </c>
      <c r="J262" s="894">
        <f>SUMIFS(COMPRAS!CC:CC,COMPRAS!CE:CE,I262,COMPRAS!M:M,"&gt;="&amp;$R$1,COMPRAS!M:M,"&lt;="&amp;$R$2)+SUMIFS(COMPRAS!CD:CD,COMPRAS!CF:CF,I262,COMPRAS!M:M,"&gt;="&amp;$R$1,COMPRAS!M:M,"&lt;="&amp;$R$2)</f>
        <v>0</v>
      </c>
      <c r="K262" s="578" t="s">
        <v>2256</v>
      </c>
      <c r="L262" s="894">
        <f>SUMIFS(COMPRAS!CC:CC,COMPRAS!CE:CE,K262,COMPRAS!M:M,"&gt;="&amp;$R$1,COMPRAS!M:M,"&lt;="&amp;$R$2)+SUMIFS(COMPRAS!CD:CD,COMPRAS!CF:CF,K262,COMPRAS!M:M,"&gt;="&amp;$R$1,COMPRAS!M:M,"&lt;="&amp;$R$2)</f>
        <v>0</v>
      </c>
      <c r="M262" s="578" t="s">
        <v>2257</v>
      </c>
      <c r="N262" s="894">
        <f>SUMIFS(COMPRAS!CC:CC,COMPRAS!CE:CE,M262,COMPRAS!M:M,"&gt;="&amp;$R$1,COMPRAS!M:M,"&lt;="&amp;$R$2)+SUMIFS(COMPRAS!CD:CD,COMPRAS!CF:CF,M262,COMPRAS!M:M,"&gt;="&amp;$R$1,COMPRAS!M:M,"&lt;="&amp;$R$2)</f>
        <v>0</v>
      </c>
    </row>
    <row r="263" spans="1:14" ht="15" customHeight="1" x14ac:dyDescent="0.25">
      <c r="A263" s="891"/>
      <c r="B263" s="891"/>
      <c r="C263" s="952" t="s">
        <v>2258</v>
      </c>
      <c r="D263" s="952"/>
      <c r="E263" s="952"/>
      <c r="F263" s="952"/>
      <c r="G263" s="952"/>
      <c r="H263" s="952"/>
      <c r="I263" s="578" t="s">
        <v>2259</v>
      </c>
      <c r="J263" s="894">
        <f>SUMIFS(COMPRAS!CC:CC,COMPRAS!CE:CE,I263,COMPRAS!M:M,"&gt;="&amp;$R$1,COMPRAS!M:M,"&lt;="&amp;$R$2)+SUMIFS(COMPRAS!CD:CD,COMPRAS!CF:CF,I263,COMPRAS!M:M,"&gt;="&amp;$R$1,COMPRAS!M:M,"&lt;="&amp;$R$2)</f>
        <v>0</v>
      </c>
      <c r="K263" s="578" t="s">
        <v>2260</v>
      </c>
      <c r="L263" s="894">
        <f>SUMIFS(COMPRAS!CC:CC,COMPRAS!CE:CE,K263,COMPRAS!M:M,"&gt;="&amp;$R$1,COMPRAS!M:M,"&lt;="&amp;$R$2)+SUMIFS(COMPRAS!CD:CD,COMPRAS!CF:CF,K263,COMPRAS!M:M,"&gt;="&amp;$R$1,COMPRAS!M:M,"&lt;="&amp;$R$2)</f>
        <v>0</v>
      </c>
      <c r="M263" s="578" t="s">
        <v>2261</v>
      </c>
      <c r="N263" s="894">
        <f>SUMIFS(COMPRAS!CC:CC,COMPRAS!CE:CE,M263,COMPRAS!M:M,"&gt;="&amp;$R$1,COMPRAS!M:M,"&lt;="&amp;$R$2)+SUMIFS(COMPRAS!CD:CD,COMPRAS!CF:CF,M263,COMPRAS!M:M,"&gt;="&amp;$R$1,COMPRAS!M:M,"&lt;="&amp;$R$2)</f>
        <v>0</v>
      </c>
    </row>
    <row r="264" spans="1:14" ht="15" customHeight="1" x14ac:dyDescent="0.25">
      <c r="A264" s="891"/>
      <c r="B264" s="891"/>
      <c r="C264" s="954" t="s">
        <v>2262</v>
      </c>
      <c r="D264" s="954"/>
      <c r="E264" s="954"/>
      <c r="F264" s="954"/>
      <c r="G264" s="954"/>
      <c r="H264" s="954"/>
      <c r="I264" s="578" t="s">
        <v>2263</v>
      </c>
      <c r="J264" s="894">
        <f>SUMIFS(COMPRAS!CC:CC,COMPRAS!CE:CE,I264,COMPRAS!M:M,"&gt;="&amp;$R$1,COMPRAS!M:M,"&lt;="&amp;$R$2)+SUMIFS(COMPRAS!CD:CD,COMPRAS!CF:CF,I264,COMPRAS!M:M,"&gt;="&amp;$R$1,COMPRAS!M:M,"&lt;="&amp;$R$2)</f>
        <v>0</v>
      </c>
      <c r="K264" s="578" t="s">
        <v>2264</v>
      </c>
      <c r="L264" s="894">
        <f>SUMIFS(COMPRAS!CC:CC,COMPRAS!CE:CE,K264,COMPRAS!M:M,"&gt;="&amp;$R$1,COMPRAS!M:M,"&lt;="&amp;$R$2)+SUMIFS(COMPRAS!CD:CD,COMPRAS!CF:CF,K264,COMPRAS!M:M,"&gt;="&amp;$R$1,COMPRAS!M:M,"&lt;="&amp;$R$2)</f>
        <v>0</v>
      </c>
      <c r="M264" s="578" t="s">
        <v>2265</v>
      </c>
      <c r="N264" s="894">
        <f>SUMIFS(COMPRAS!CC:CC,COMPRAS!CE:CE,M264,COMPRAS!M:M,"&gt;="&amp;$R$1,COMPRAS!M:M,"&lt;="&amp;$R$2)+SUMIFS(COMPRAS!CD:CD,COMPRAS!CF:CF,M264,COMPRAS!M:M,"&gt;="&amp;$R$1,COMPRAS!M:M,"&lt;="&amp;$R$2)</f>
        <v>0</v>
      </c>
    </row>
    <row r="265" spans="1:14" ht="15" customHeight="1" x14ac:dyDescent="0.25">
      <c r="A265" s="891"/>
      <c r="B265" s="891"/>
      <c r="C265" s="952" t="s">
        <v>2266</v>
      </c>
      <c r="D265" s="952"/>
      <c r="E265" s="952"/>
      <c r="F265" s="952"/>
      <c r="G265" s="952"/>
      <c r="H265" s="952"/>
      <c r="I265" s="578" t="s">
        <v>2267</v>
      </c>
      <c r="J265" s="894">
        <f>SUMIFS(COMPRAS!CC:CC,COMPRAS!CE:CE,I265,COMPRAS!M:M,"&gt;="&amp;$R$1,COMPRAS!M:M,"&lt;="&amp;$R$2)+SUMIFS(COMPRAS!CD:CD,COMPRAS!CF:CF,I265,COMPRAS!M:M,"&gt;="&amp;$R$1,COMPRAS!M:M,"&lt;="&amp;$R$2)</f>
        <v>0</v>
      </c>
      <c r="K265" s="578" t="s">
        <v>2268</v>
      </c>
      <c r="L265" s="894">
        <f>SUMIFS(COMPRAS!CC:CC,COMPRAS!CE:CE,K265,COMPRAS!M:M,"&gt;="&amp;$R$1,COMPRAS!M:M,"&lt;="&amp;$R$2)+SUMIFS(COMPRAS!CD:CD,COMPRAS!CF:CF,K265,COMPRAS!M:M,"&gt;="&amp;$R$1,COMPRAS!M:M,"&lt;="&amp;$R$2)</f>
        <v>0</v>
      </c>
      <c r="M265" s="578" t="s">
        <v>2269</v>
      </c>
      <c r="N265" s="894">
        <f>SUMIFS(COMPRAS!CC:CC,COMPRAS!CE:CE,M265,COMPRAS!M:M,"&gt;="&amp;$R$1,COMPRAS!M:M,"&lt;="&amp;$R$2)+SUMIFS(COMPRAS!CD:CD,COMPRAS!CF:CF,M265,COMPRAS!M:M,"&gt;="&amp;$R$1,COMPRAS!M:M,"&lt;="&amp;$R$2)</f>
        <v>0</v>
      </c>
    </row>
    <row r="266" spans="1:14" ht="15" customHeight="1" x14ac:dyDescent="0.25">
      <c r="A266" s="891"/>
      <c r="B266" s="891"/>
      <c r="C266" s="954" t="s">
        <v>2067</v>
      </c>
      <c r="D266" s="954"/>
      <c r="E266" s="954"/>
      <c r="F266" s="954"/>
      <c r="G266" s="954"/>
      <c r="H266" s="954"/>
      <c r="I266" s="578" t="s">
        <v>2270</v>
      </c>
      <c r="J266" s="894">
        <f>SUMIFS(COMPRAS!CC:CC,COMPRAS!CE:CE,I266,COMPRAS!M:M,"&gt;="&amp;$R$1,COMPRAS!M:M,"&lt;="&amp;$R$2)+SUMIFS(COMPRAS!CD:CD,COMPRAS!CF:CF,I266,COMPRAS!M:M,"&gt;="&amp;$R$1,COMPRAS!M:M,"&lt;="&amp;$R$2)</f>
        <v>0</v>
      </c>
      <c r="K266" s="578" t="s">
        <v>2271</v>
      </c>
      <c r="L266" s="894">
        <f>SUMIFS(COMPRAS!CC:CC,COMPRAS!CE:CE,K266,COMPRAS!M:M,"&gt;="&amp;$R$1,COMPRAS!M:M,"&lt;="&amp;$R$2)+SUMIFS(COMPRAS!CD:CD,COMPRAS!CF:CF,K266,COMPRAS!M:M,"&gt;="&amp;$R$1,COMPRAS!M:M,"&lt;="&amp;$R$2)</f>
        <v>0</v>
      </c>
      <c r="M266" s="578" t="s">
        <v>2272</v>
      </c>
      <c r="N266" s="894">
        <f>SUMIFS(COMPRAS!CC:CC,COMPRAS!CE:CE,M266,COMPRAS!M:M,"&gt;="&amp;$R$1,COMPRAS!M:M,"&lt;="&amp;$R$2)+SUMIFS(COMPRAS!CD:CD,COMPRAS!CF:CF,M266,COMPRAS!M:M,"&gt;="&amp;$R$1,COMPRAS!M:M,"&lt;="&amp;$R$2)</f>
        <v>0</v>
      </c>
    </row>
    <row r="267" spans="1:14" x14ac:dyDescent="0.25">
      <c r="A267" s="891"/>
      <c r="B267" s="891"/>
      <c r="C267" s="952" t="s">
        <v>2097</v>
      </c>
      <c r="D267" s="952"/>
      <c r="E267" s="952"/>
      <c r="F267" s="952"/>
      <c r="G267" s="952"/>
      <c r="H267" s="952"/>
      <c r="I267" s="578" t="s">
        <v>2273</v>
      </c>
      <c r="J267" s="894">
        <f>SUMIFS(COMPRAS!CC:CC,COMPRAS!CE:CE,I267,COMPRAS!M:M,"&gt;="&amp;$R$1,COMPRAS!M:M,"&lt;="&amp;$R$2)+SUMIFS(COMPRAS!CD:CD,COMPRAS!CF:CF,I267,COMPRAS!M:M,"&gt;="&amp;$R$1,COMPRAS!M:M,"&lt;="&amp;$R$2)</f>
        <v>0</v>
      </c>
      <c r="K267" s="578" t="s">
        <v>2274</v>
      </c>
      <c r="L267" s="894">
        <f>SUMIFS(COMPRAS!CC:CC,COMPRAS!CE:CE,K267,COMPRAS!M:M,"&gt;="&amp;$R$1,COMPRAS!M:M,"&lt;="&amp;$R$2)+SUMIFS(COMPRAS!CD:CD,COMPRAS!CF:CF,K267,COMPRAS!M:M,"&gt;="&amp;$R$1,COMPRAS!M:M,"&lt;="&amp;$R$2)</f>
        <v>0</v>
      </c>
      <c r="M267" s="578" t="s">
        <v>2275</v>
      </c>
      <c r="N267" s="894">
        <f>SUMIFS(COMPRAS!CC:CC,COMPRAS!CE:CE,M267,COMPRAS!M:M,"&gt;="&amp;$R$1,COMPRAS!M:M,"&lt;="&amp;$R$2)+SUMIFS(COMPRAS!CD:CD,COMPRAS!CF:CF,M267,COMPRAS!M:M,"&gt;="&amp;$R$1,COMPRAS!M:M,"&lt;="&amp;$R$2)</f>
        <v>0</v>
      </c>
    </row>
    <row r="268" spans="1:14" x14ac:dyDescent="0.25">
      <c r="A268" s="891"/>
      <c r="B268" s="949" t="s">
        <v>2276</v>
      </c>
      <c r="C268" s="949"/>
      <c r="D268" s="949"/>
      <c r="E268" s="949"/>
      <c r="F268" s="949"/>
      <c r="G268" s="949"/>
      <c r="H268" s="949"/>
      <c r="I268" s="949"/>
      <c r="J268" s="949"/>
      <c r="K268" s="949"/>
      <c r="L268" s="949"/>
      <c r="M268" s="949"/>
      <c r="N268" s="949"/>
    </row>
    <row r="269" spans="1:14" x14ac:dyDescent="0.25">
      <c r="A269" s="891"/>
      <c r="B269" s="957" t="s">
        <v>1383</v>
      </c>
      <c r="C269" s="952" t="s">
        <v>2277</v>
      </c>
      <c r="D269" s="952"/>
      <c r="E269" s="952"/>
      <c r="F269" s="952"/>
      <c r="G269" s="952"/>
      <c r="H269" s="952"/>
      <c r="I269" s="952"/>
      <c r="J269" s="952"/>
      <c r="K269" s="578" t="s">
        <v>2278</v>
      </c>
      <c r="L269" s="894">
        <f>SUMIFS(COMPRAS!CC:CC,COMPRAS!CE:CE,K269,COMPRAS!M:M,"&gt;="&amp;$R$1,COMPRAS!M:M,"&lt;="&amp;$R$2)+SUMIFS(COMPRAS!CD:CD,COMPRAS!CF:CF,K269,COMPRAS!M:M,"&gt;="&amp;$R$1,COMPRAS!M:M,"&lt;="&amp;$R$2)</f>
        <v>0</v>
      </c>
      <c r="M269" s="578" t="s">
        <v>2279</v>
      </c>
      <c r="N269" s="894">
        <f>SUMIFS(COMPRAS!CC:CC,COMPRAS!CE:CE,M269,COMPRAS!M:M,"&gt;="&amp;$R$1,COMPRAS!M:M,"&lt;="&amp;$R$2)+SUMIFS(COMPRAS!CD:CD,COMPRAS!CF:CF,M269,COMPRAS!M:M,"&gt;="&amp;$R$1,COMPRAS!M:M,"&lt;="&amp;$R$2)</f>
        <v>0</v>
      </c>
    </row>
    <row r="270" spans="1:14" x14ac:dyDescent="0.25">
      <c r="A270" s="891"/>
      <c r="B270" s="957" t="s">
        <v>1383</v>
      </c>
      <c r="C270" s="954" t="s">
        <v>2280</v>
      </c>
      <c r="D270" s="954"/>
      <c r="E270" s="954"/>
      <c r="F270" s="954"/>
      <c r="G270" s="954"/>
      <c r="H270" s="954"/>
      <c r="I270" s="578" t="s">
        <v>2281</v>
      </c>
      <c r="J270" s="894">
        <f>SUMIFS(COMPRAS!CC:CC,COMPRAS!CE:CE,I270,COMPRAS!M:M,"&gt;="&amp;$R$1,COMPRAS!M:M,"&lt;="&amp;$R$2)+SUMIFS(COMPRAS!CD:CD,COMPRAS!CF:CF,I270,COMPRAS!M:M,"&gt;="&amp;$R$1,COMPRAS!M:M,"&lt;="&amp;$R$2)</f>
        <v>0</v>
      </c>
      <c r="K270" s="578" t="s">
        <v>2282</v>
      </c>
      <c r="L270" s="894">
        <f>SUMIFS(COMPRAS!CC:CC,COMPRAS!CE:CE,K270,COMPRAS!M:M,"&gt;="&amp;$R$1,COMPRAS!M:M,"&lt;="&amp;$R$2)+SUMIFS(COMPRAS!CD:CD,COMPRAS!CF:CF,K270,COMPRAS!M:M,"&gt;="&amp;$R$1,COMPRAS!M:M,"&lt;="&amp;$R$2)</f>
        <v>0</v>
      </c>
      <c r="M270" s="578" t="s">
        <v>2283</v>
      </c>
      <c r="N270" s="894">
        <f>SUMIFS(COMPRAS!CC:CC,COMPRAS!CE:CE,M270,COMPRAS!M:M,"&gt;="&amp;$R$1,COMPRAS!M:M,"&lt;="&amp;$R$2)+SUMIFS(COMPRAS!CD:CD,COMPRAS!CF:CF,M270,COMPRAS!M:M,"&gt;="&amp;$R$1,COMPRAS!M:M,"&lt;="&amp;$R$2)</f>
        <v>0</v>
      </c>
    </row>
    <row r="271" spans="1:14" x14ac:dyDescent="0.25">
      <c r="A271" s="891"/>
      <c r="B271" s="957" t="s">
        <v>1383</v>
      </c>
      <c r="C271" s="952" t="s">
        <v>2284</v>
      </c>
      <c r="D271" s="952"/>
      <c r="E271" s="952"/>
      <c r="F271" s="952"/>
      <c r="G271" s="952"/>
      <c r="H271" s="952"/>
      <c r="I271" s="578" t="s">
        <v>2285</v>
      </c>
      <c r="J271" s="894">
        <f>SUMIFS(COMPRAS!CC:CC,COMPRAS!CE:CE,I271,COMPRAS!M:M,"&gt;="&amp;$R$1,COMPRAS!M:M,"&lt;="&amp;$R$2)+SUMIFS(COMPRAS!CD:CD,COMPRAS!CF:CF,I271,COMPRAS!M:M,"&gt;="&amp;$R$1,COMPRAS!M:M,"&lt;="&amp;$R$2)</f>
        <v>0</v>
      </c>
      <c r="K271" s="578" t="s">
        <v>2286</v>
      </c>
      <c r="L271" s="894">
        <f>SUMIFS(COMPRAS!CC:CC,COMPRAS!CE:CE,K271,COMPRAS!M:M,"&gt;="&amp;$R$1,COMPRAS!M:M,"&lt;="&amp;$R$2)+SUMIFS(COMPRAS!CD:CD,COMPRAS!CF:CF,K271,COMPRAS!M:M,"&gt;="&amp;$R$1,COMPRAS!M:M,"&lt;="&amp;$R$2)</f>
        <v>0</v>
      </c>
      <c r="M271" s="578" t="s">
        <v>2287</v>
      </c>
      <c r="N271" s="894">
        <f>SUMIFS(COMPRAS!CC:CC,COMPRAS!CE:CE,M271,COMPRAS!M:M,"&gt;="&amp;$R$1,COMPRAS!M:M,"&lt;="&amp;$R$2)+SUMIFS(COMPRAS!CD:CD,COMPRAS!CF:CF,M271,COMPRAS!M:M,"&gt;="&amp;$R$1,COMPRAS!M:M,"&lt;="&amp;$R$2)</f>
        <v>0</v>
      </c>
    </row>
    <row r="272" spans="1:14" x14ac:dyDescent="0.25">
      <c r="A272" s="891"/>
      <c r="B272" s="957" t="s">
        <v>1383</v>
      </c>
      <c r="C272" s="954" t="s">
        <v>2288</v>
      </c>
      <c r="D272" s="954"/>
      <c r="E272" s="954"/>
      <c r="F272" s="954"/>
      <c r="G272" s="954"/>
      <c r="H272" s="954"/>
      <c r="I272" s="578" t="s">
        <v>2289</v>
      </c>
      <c r="J272" s="894">
        <f>SUMIFS(COMPRAS!CC:CC,COMPRAS!CE:CE,I272,COMPRAS!M:M,"&gt;="&amp;$R$1,COMPRAS!M:M,"&lt;="&amp;$R$2)+SUMIFS(COMPRAS!CD:CD,COMPRAS!CF:CF,I272,COMPRAS!M:M,"&gt;="&amp;$R$1,COMPRAS!M:M,"&lt;="&amp;$R$2)</f>
        <v>0</v>
      </c>
      <c r="K272" s="578" t="s">
        <v>2290</v>
      </c>
      <c r="L272" s="894">
        <f>SUMIFS(COMPRAS!CC:CC,COMPRAS!CE:CE,K272,COMPRAS!M:M,"&gt;="&amp;$R$1,COMPRAS!M:M,"&lt;="&amp;$R$2)+SUMIFS(COMPRAS!CD:CD,COMPRAS!CF:CF,K272,COMPRAS!M:M,"&gt;="&amp;$R$1,COMPRAS!M:M,"&lt;="&amp;$R$2)</f>
        <v>0</v>
      </c>
      <c r="M272" s="578" t="s">
        <v>2291</v>
      </c>
      <c r="N272" s="894">
        <f>SUMIFS(COMPRAS!CC:CC,COMPRAS!CE:CE,M272,COMPRAS!M:M,"&gt;="&amp;$R$1,COMPRAS!M:M,"&lt;="&amp;$R$2)+SUMIFS(COMPRAS!CD:CD,COMPRAS!CF:CF,M272,COMPRAS!M:M,"&gt;="&amp;$R$1,COMPRAS!M:M,"&lt;="&amp;$R$2)</f>
        <v>0</v>
      </c>
    </row>
    <row r="273" spans="1:14" ht="15" customHeight="1" x14ac:dyDescent="0.25">
      <c r="A273" s="891"/>
      <c r="B273" s="958" t="s">
        <v>2292</v>
      </c>
      <c r="C273" s="958"/>
      <c r="D273" s="958"/>
      <c r="E273" s="958"/>
      <c r="F273" s="958"/>
      <c r="G273" s="958"/>
      <c r="H273" s="958"/>
      <c r="I273" s="958"/>
      <c r="J273" s="958"/>
      <c r="K273" s="958"/>
      <c r="L273" s="958"/>
      <c r="M273" s="958"/>
      <c r="N273" s="958"/>
    </row>
    <row r="274" spans="1:14" x14ac:dyDescent="0.25">
      <c r="A274" s="891"/>
      <c r="B274" s="959" t="s">
        <v>1383</v>
      </c>
      <c r="C274" s="959"/>
      <c r="D274" s="960" t="s">
        <v>1957</v>
      </c>
      <c r="E274" s="960"/>
      <c r="F274" s="960"/>
      <c r="G274" s="960"/>
      <c r="H274" s="960"/>
      <c r="I274" s="578" t="s">
        <v>2293</v>
      </c>
      <c r="J274" s="894">
        <f>SUMIFS(COMPRAS!CC:CC,COMPRAS!CE:CE,I274,COMPRAS!M:M,"&gt;="&amp;$R$1,COMPRAS!M:M,"&lt;="&amp;$R$2)+SUMIFS(COMPRAS!CD:CD,COMPRAS!CF:CF,I274,COMPRAS!M:M,"&gt;="&amp;$R$1,COMPRAS!M:M,"&lt;="&amp;$R$2)</f>
        <v>0</v>
      </c>
      <c r="K274" s="578" t="s">
        <v>2294</v>
      </c>
      <c r="L274" s="894">
        <f>SUMIFS(COMPRAS!CC:CC,COMPRAS!CE:CE,K274,COMPRAS!M:M,"&gt;="&amp;$R$1,COMPRAS!M:M,"&lt;="&amp;$R$2)+SUMIFS(COMPRAS!CD:CD,COMPRAS!CF:CF,K274,COMPRAS!M:M,"&gt;="&amp;$R$1,COMPRAS!M:M,"&lt;="&amp;$R$2)</f>
        <v>0</v>
      </c>
      <c r="M274" s="578" t="s">
        <v>2295</v>
      </c>
      <c r="N274" s="894">
        <f>SUMIFS(COMPRAS!CC:CC,COMPRAS!CE:CE,M274,COMPRAS!M:M,"&gt;="&amp;$R$1,COMPRAS!M:M,"&lt;="&amp;$R$2)+SUMIFS(COMPRAS!CD:CD,COMPRAS!CF:CF,M274,COMPRAS!M:M,"&gt;="&amp;$R$1,COMPRAS!M:M,"&lt;="&amp;$R$2)</f>
        <v>0</v>
      </c>
    </row>
    <row r="275" spans="1:14" x14ac:dyDescent="0.25">
      <c r="A275" s="891"/>
      <c r="B275" s="953" t="s">
        <v>1383</v>
      </c>
      <c r="C275" s="953"/>
      <c r="D275" s="958" t="s">
        <v>1958</v>
      </c>
      <c r="E275" s="958"/>
      <c r="F275" s="958"/>
      <c r="G275" s="958"/>
      <c r="H275" s="958"/>
      <c r="I275" s="578" t="s">
        <v>2296</v>
      </c>
      <c r="J275" s="894">
        <f>SUMIFS(COMPRAS!CC:CC,COMPRAS!CE:CE,I275,COMPRAS!M:M,"&gt;="&amp;$R$1,COMPRAS!M:M,"&lt;="&amp;$R$2)+SUMIFS(COMPRAS!CD:CD,COMPRAS!CF:CF,I275,COMPRAS!M:M,"&gt;="&amp;$R$1,COMPRAS!M:M,"&lt;="&amp;$R$2)</f>
        <v>0</v>
      </c>
      <c r="K275" s="578" t="s">
        <v>2297</v>
      </c>
      <c r="L275" s="894">
        <f>SUMIFS(COMPRAS!CC:CC,COMPRAS!CE:CE,K275,COMPRAS!M:M,"&gt;="&amp;$R$1,COMPRAS!M:M,"&lt;="&amp;$R$2)+SUMIFS(COMPRAS!CD:CD,COMPRAS!CF:CF,K275,COMPRAS!M:M,"&gt;="&amp;$R$1,COMPRAS!M:M,"&lt;="&amp;$R$2)</f>
        <v>0</v>
      </c>
      <c r="M275" s="578" t="s">
        <v>2298</v>
      </c>
      <c r="N275" s="894">
        <f>SUMIFS(COMPRAS!CC:CC,COMPRAS!CE:CE,M275,COMPRAS!M:M,"&gt;="&amp;$R$1,COMPRAS!M:M,"&lt;="&amp;$R$2)+SUMIFS(COMPRAS!CD:CD,COMPRAS!CF:CF,M275,COMPRAS!M:M,"&gt;="&amp;$R$1,COMPRAS!M:M,"&lt;="&amp;$R$2)</f>
        <v>0</v>
      </c>
    </row>
    <row r="276" spans="1:14" ht="15" customHeight="1" x14ac:dyDescent="0.25">
      <c r="A276" s="891"/>
      <c r="B276" s="958" t="s">
        <v>2299</v>
      </c>
      <c r="C276" s="958"/>
      <c r="D276" s="958"/>
      <c r="E276" s="958"/>
      <c r="F276" s="958"/>
      <c r="G276" s="958"/>
      <c r="H276" s="958"/>
      <c r="I276" s="958"/>
      <c r="J276" s="958"/>
      <c r="K276" s="958"/>
      <c r="L276" s="958"/>
      <c r="M276" s="958"/>
      <c r="N276" s="958"/>
    </row>
    <row r="277" spans="1:14" x14ac:dyDescent="0.25">
      <c r="A277" s="891"/>
      <c r="B277" s="953" t="s">
        <v>1383</v>
      </c>
      <c r="C277" s="953"/>
      <c r="D277" s="960" t="s">
        <v>1957</v>
      </c>
      <c r="E277" s="960"/>
      <c r="F277" s="960"/>
      <c r="G277" s="960"/>
      <c r="H277" s="960"/>
      <c r="I277" s="578" t="s">
        <v>2300</v>
      </c>
      <c r="J277" s="894">
        <f>SUMIFS(COMPRAS!CC:CC,COMPRAS!CE:CE,I277,COMPRAS!M:M,"&gt;="&amp;$R$1,COMPRAS!M:M,"&lt;="&amp;$R$2)+SUMIFS(COMPRAS!CD:CD,COMPRAS!CF:CF,I277,COMPRAS!M:M,"&gt;="&amp;$R$1,COMPRAS!M:M,"&lt;="&amp;$R$2)</f>
        <v>0</v>
      </c>
      <c r="K277" s="578" t="s">
        <v>2301</v>
      </c>
      <c r="L277" s="894">
        <f>SUMIFS(COMPRAS!CC:CC,COMPRAS!CE:CE,K277,COMPRAS!M:M,"&gt;="&amp;$R$1,COMPRAS!M:M,"&lt;="&amp;$R$2)+SUMIFS(COMPRAS!CD:CD,COMPRAS!CF:CF,K277,COMPRAS!M:M,"&gt;="&amp;$R$1,COMPRAS!M:M,"&lt;="&amp;$R$2)</f>
        <v>0</v>
      </c>
      <c r="M277" s="578" t="s">
        <v>2302</v>
      </c>
      <c r="N277" s="894">
        <f>SUMIFS(COMPRAS!CC:CC,COMPRAS!CE:CE,M277,COMPRAS!M:M,"&gt;="&amp;$R$1,COMPRAS!M:M,"&lt;="&amp;$R$2)+SUMIFS(COMPRAS!CD:CD,COMPRAS!CF:CF,M277,COMPRAS!M:M,"&gt;="&amp;$R$1,COMPRAS!M:M,"&lt;="&amp;$R$2)</f>
        <v>0</v>
      </c>
    </row>
    <row r="278" spans="1:14" x14ac:dyDescent="0.25">
      <c r="A278" s="891"/>
      <c r="B278" s="953" t="s">
        <v>1383</v>
      </c>
      <c r="C278" s="953"/>
      <c r="D278" s="958" t="s">
        <v>1958</v>
      </c>
      <c r="E278" s="958"/>
      <c r="F278" s="958"/>
      <c r="G278" s="958"/>
      <c r="H278" s="958"/>
      <c r="I278" s="578" t="s">
        <v>2303</v>
      </c>
      <c r="J278" s="894">
        <f>SUMIFS(COMPRAS!CC:CC,COMPRAS!CE:CE,I278,COMPRAS!M:M,"&gt;="&amp;$R$1,COMPRAS!M:M,"&lt;="&amp;$R$2)+SUMIFS(COMPRAS!CD:CD,COMPRAS!CF:CF,I278,COMPRAS!M:M,"&gt;="&amp;$R$1,COMPRAS!M:M,"&lt;="&amp;$R$2)</f>
        <v>0</v>
      </c>
      <c r="K278" s="578" t="s">
        <v>2304</v>
      </c>
      <c r="L278" s="894">
        <f>SUMIFS(COMPRAS!CC:CC,COMPRAS!CE:CE,K278,COMPRAS!M:M,"&gt;="&amp;$R$1,COMPRAS!M:M,"&lt;="&amp;$R$2)+SUMIFS(COMPRAS!CD:CD,COMPRAS!CF:CF,K278,COMPRAS!M:M,"&gt;="&amp;$R$1,COMPRAS!M:M,"&lt;="&amp;$R$2)</f>
        <v>0</v>
      </c>
      <c r="M278" s="578" t="s">
        <v>2305</v>
      </c>
      <c r="N278" s="894">
        <f>SUMIFS(COMPRAS!CC:CC,COMPRAS!CE:CE,M278,COMPRAS!M:M,"&gt;="&amp;$R$1,COMPRAS!M:M,"&lt;="&amp;$R$2)+SUMIFS(COMPRAS!CD:CD,COMPRAS!CF:CF,M278,COMPRAS!M:M,"&gt;="&amp;$R$1,COMPRAS!M:M,"&lt;="&amp;$R$2)</f>
        <v>0</v>
      </c>
    </row>
    <row r="279" spans="1:14" ht="15" customHeight="1" x14ac:dyDescent="0.25">
      <c r="A279" s="891"/>
      <c r="B279" s="958" t="s">
        <v>2306</v>
      </c>
      <c r="C279" s="958"/>
      <c r="D279" s="958"/>
      <c r="E279" s="958"/>
      <c r="F279" s="958"/>
      <c r="G279" s="958"/>
      <c r="H279" s="958"/>
      <c r="I279" s="958"/>
      <c r="J279" s="958"/>
      <c r="K279" s="958"/>
      <c r="L279" s="958"/>
      <c r="M279" s="958"/>
      <c r="N279" s="958"/>
    </row>
    <row r="280" spans="1:14" ht="15" customHeight="1" x14ac:dyDescent="0.25">
      <c r="A280" s="891"/>
      <c r="B280" s="906" t="s">
        <v>1383</v>
      </c>
      <c r="C280" s="958" t="s">
        <v>2037</v>
      </c>
      <c r="D280" s="958"/>
      <c r="E280" s="958"/>
      <c r="F280" s="958"/>
      <c r="G280" s="958"/>
      <c r="H280" s="958"/>
      <c r="I280" s="958"/>
      <c r="J280" s="958"/>
      <c r="K280" s="958"/>
      <c r="L280" s="958"/>
      <c r="M280" s="958"/>
      <c r="N280" s="958"/>
    </row>
    <row r="281" spans="1:14" x14ac:dyDescent="0.25">
      <c r="A281" s="891"/>
      <c r="B281" s="953" t="s">
        <v>1383</v>
      </c>
      <c r="C281" s="953"/>
      <c r="D281" s="960" t="s">
        <v>1957</v>
      </c>
      <c r="E281" s="960"/>
      <c r="F281" s="960"/>
      <c r="G281" s="960"/>
      <c r="H281" s="960"/>
      <c r="I281" s="578" t="s">
        <v>2307</v>
      </c>
      <c r="J281" s="894">
        <f>SUMIFS(COMPRAS!CC:CC,COMPRAS!CE:CE,I281,COMPRAS!M:M,"&gt;="&amp;$R$1,COMPRAS!M:M,"&lt;="&amp;$R$2)+SUMIFS(COMPRAS!CD:CD,COMPRAS!CF:CF,I281,COMPRAS!M:M,"&gt;="&amp;$R$1,COMPRAS!M:M,"&lt;="&amp;$R$2)</f>
        <v>0</v>
      </c>
      <c r="K281" s="578" t="s">
        <v>2308</v>
      </c>
      <c r="L281" s="894">
        <f>SUMIFS(COMPRAS!CC:CC,COMPRAS!CE:CE,K281,COMPRAS!M:M,"&gt;="&amp;$R$1,COMPRAS!M:M,"&lt;="&amp;$R$2)+SUMIFS(COMPRAS!CD:CD,COMPRAS!CF:CF,K281,COMPRAS!M:M,"&gt;="&amp;$R$1,COMPRAS!M:M,"&lt;="&amp;$R$2)</f>
        <v>0</v>
      </c>
      <c r="M281" s="578" t="s">
        <v>2309</v>
      </c>
      <c r="N281" s="894">
        <f>SUMIFS(COMPRAS!CC:CC,COMPRAS!CE:CE,M281,COMPRAS!M:M,"&gt;="&amp;$R$1,COMPRAS!M:M,"&lt;="&amp;$R$2)+SUMIFS(COMPRAS!CD:CD,COMPRAS!CF:CF,M281,COMPRAS!M:M,"&gt;="&amp;$R$1,COMPRAS!M:M,"&lt;="&amp;$R$2)</f>
        <v>0</v>
      </c>
    </row>
    <row r="282" spans="1:14" x14ac:dyDescent="0.25">
      <c r="A282" s="891"/>
      <c r="B282" s="953" t="s">
        <v>1383</v>
      </c>
      <c r="C282" s="953"/>
      <c r="D282" s="958" t="s">
        <v>1958</v>
      </c>
      <c r="E282" s="958"/>
      <c r="F282" s="958"/>
      <c r="G282" s="958"/>
      <c r="H282" s="958"/>
      <c r="I282" s="578" t="s">
        <v>2310</v>
      </c>
      <c r="J282" s="894">
        <f>SUMIFS(COMPRAS!CC:CC,COMPRAS!CE:CE,I282,COMPRAS!M:M,"&gt;="&amp;$R$1,COMPRAS!M:M,"&lt;="&amp;$R$2)+SUMIFS(COMPRAS!CD:CD,COMPRAS!CF:CF,I282,COMPRAS!M:M,"&gt;="&amp;$R$1,COMPRAS!M:M,"&lt;="&amp;$R$2)</f>
        <v>0</v>
      </c>
      <c r="K282" s="578" t="s">
        <v>2311</v>
      </c>
      <c r="L282" s="894">
        <f>SUMIFS(COMPRAS!CC:CC,COMPRAS!CE:CE,K282,COMPRAS!M:M,"&gt;="&amp;$R$1,COMPRAS!M:M,"&lt;="&amp;$R$2)+SUMIFS(COMPRAS!CD:CD,COMPRAS!CF:CF,K282,COMPRAS!M:M,"&gt;="&amp;$R$1,COMPRAS!M:M,"&lt;="&amp;$R$2)</f>
        <v>0</v>
      </c>
      <c r="M282" s="578" t="s">
        <v>2312</v>
      </c>
      <c r="N282" s="894">
        <f>SUMIFS(COMPRAS!CC:CC,COMPRAS!CE:CE,M282,COMPRAS!M:M,"&gt;="&amp;$R$1,COMPRAS!M:M,"&lt;="&amp;$R$2)+SUMIFS(COMPRAS!CD:CD,COMPRAS!CF:CF,M282,COMPRAS!M:M,"&gt;="&amp;$R$1,COMPRAS!M:M,"&lt;="&amp;$R$2)</f>
        <v>0</v>
      </c>
    </row>
    <row r="283" spans="1:14" ht="15" customHeight="1" x14ac:dyDescent="0.25">
      <c r="A283" s="891"/>
      <c r="B283" s="906" t="s">
        <v>1383</v>
      </c>
      <c r="C283" s="958" t="s">
        <v>2038</v>
      </c>
      <c r="D283" s="958"/>
      <c r="E283" s="958"/>
      <c r="F283" s="958"/>
      <c r="G283" s="958"/>
      <c r="H283" s="958"/>
      <c r="I283" s="578" t="s">
        <v>2313</v>
      </c>
      <c r="J283" s="894">
        <f>SUMIFS(COMPRAS!CC:CC,COMPRAS!CE:CE,I283,COMPRAS!M:M,"&gt;="&amp;$R$1,COMPRAS!M:M,"&lt;="&amp;$R$2)+SUMIFS(COMPRAS!CD:CD,COMPRAS!CF:CF,I283,COMPRAS!M:M,"&gt;="&amp;$R$1,COMPRAS!M:M,"&lt;="&amp;$R$2)</f>
        <v>0</v>
      </c>
      <c r="K283" s="578" t="s">
        <v>2314</v>
      </c>
      <c r="L283" s="894">
        <f>SUMIFS(COMPRAS!CC:CC,COMPRAS!CE:CE,K283,COMPRAS!M:M,"&gt;="&amp;$R$1,COMPRAS!M:M,"&lt;="&amp;$R$2)+SUMIFS(COMPRAS!CD:CD,COMPRAS!CF:CF,K283,COMPRAS!M:M,"&gt;="&amp;$R$1,COMPRAS!M:M,"&lt;="&amp;$R$2)</f>
        <v>0</v>
      </c>
      <c r="M283" s="578" t="s">
        <v>2315</v>
      </c>
      <c r="N283" s="894">
        <f>SUMIFS(COMPRAS!CC:CC,COMPRAS!CE:CE,M283,COMPRAS!M:M,"&gt;="&amp;$R$1,COMPRAS!M:M,"&lt;="&amp;$R$2)+SUMIFS(COMPRAS!CD:CD,COMPRAS!CF:CF,M283,COMPRAS!M:M,"&gt;="&amp;$R$1,COMPRAS!M:M,"&lt;="&amp;$R$2)</f>
        <v>0</v>
      </c>
    </row>
    <row r="284" spans="1:14" x14ac:dyDescent="0.25">
      <c r="A284" s="891"/>
      <c r="B284" s="949" t="s">
        <v>2316</v>
      </c>
      <c r="C284" s="949"/>
      <c r="D284" s="949"/>
      <c r="E284" s="949"/>
      <c r="F284" s="949"/>
      <c r="G284" s="949"/>
      <c r="H284" s="949"/>
      <c r="I284" s="949"/>
      <c r="J284" s="949"/>
      <c r="K284" s="949"/>
      <c r="L284" s="949"/>
      <c r="M284" s="949"/>
      <c r="N284" s="949"/>
    </row>
    <row r="285" spans="1:14" ht="15" customHeight="1" x14ac:dyDescent="0.25">
      <c r="A285" s="891"/>
      <c r="B285" s="891"/>
      <c r="C285" s="952" t="s">
        <v>2317</v>
      </c>
      <c r="D285" s="952"/>
      <c r="E285" s="952"/>
      <c r="F285" s="952"/>
      <c r="G285" s="952"/>
      <c r="H285" s="952"/>
      <c r="I285" s="578" t="s">
        <v>2318</v>
      </c>
      <c r="J285" s="894">
        <f>SUMIFS(COMPRAS!CC:CC,COMPRAS!CE:CE,I285,COMPRAS!M:M,"&gt;="&amp;$R$1,COMPRAS!M:M,"&lt;="&amp;$R$2)+SUMIFS(COMPRAS!CD:CD,COMPRAS!CF:CF,I285,COMPRAS!M:M,"&gt;="&amp;$R$1,COMPRAS!M:M,"&lt;="&amp;$R$2)</f>
        <v>0</v>
      </c>
      <c r="K285" s="578" t="s">
        <v>2319</v>
      </c>
      <c r="L285" s="894">
        <f>SUMIFS(COMPRAS!CC:CC,COMPRAS!CE:CE,K285,COMPRAS!M:M,"&gt;="&amp;$R$1,COMPRAS!M:M,"&lt;="&amp;$R$2)+SUMIFS(COMPRAS!CD:CD,COMPRAS!CF:CF,K285,COMPRAS!M:M,"&gt;="&amp;$R$1,COMPRAS!M:M,"&lt;="&amp;$R$2)</f>
        <v>0</v>
      </c>
      <c r="M285" s="578" t="s">
        <v>2320</v>
      </c>
      <c r="N285" s="894">
        <f>SUMIFS(COMPRAS!CC:CC,COMPRAS!CE:CE,M285,COMPRAS!M:M,"&gt;="&amp;$R$1,COMPRAS!M:M,"&lt;="&amp;$R$2)+SUMIFS(COMPRAS!CD:CD,COMPRAS!CF:CF,M285,COMPRAS!M:M,"&gt;="&amp;$R$1,COMPRAS!M:M,"&lt;="&amp;$R$2)</f>
        <v>0</v>
      </c>
    </row>
    <row r="286" spans="1:14" ht="15" customHeight="1" x14ac:dyDescent="0.25">
      <c r="A286" s="891"/>
      <c r="B286" s="891"/>
      <c r="C286" s="954" t="s">
        <v>2321</v>
      </c>
      <c r="D286" s="954"/>
      <c r="E286" s="954"/>
      <c r="F286" s="954"/>
      <c r="G286" s="954"/>
      <c r="H286" s="954"/>
      <c r="I286" s="578" t="s">
        <v>2322</v>
      </c>
      <c r="J286" s="894">
        <f>SUMIFS(COMPRAS!CC:CC,COMPRAS!CE:CE,I286,COMPRAS!M:M,"&gt;="&amp;$R$1,COMPRAS!M:M,"&lt;="&amp;$R$2)+SUMIFS(COMPRAS!CD:CD,COMPRAS!CF:CF,I286,COMPRAS!M:M,"&gt;="&amp;$R$1,COMPRAS!M:M,"&lt;="&amp;$R$2)</f>
        <v>0</v>
      </c>
      <c r="K286" s="578" t="s">
        <v>2323</v>
      </c>
      <c r="L286" s="894">
        <f>SUMIFS(COMPRAS!CC:CC,COMPRAS!CE:CE,K286,COMPRAS!M:M,"&gt;="&amp;$R$1,COMPRAS!M:M,"&lt;="&amp;$R$2)+SUMIFS(COMPRAS!CD:CD,COMPRAS!CF:CF,K286,COMPRAS!M:M,"&gt;="&amp;$R$1,COMPRAS!M:M,"&lt;="&amp;$R$2)</f>
        <v>0</v>
      </c>
      <c r="M286" s="578" t="s">
        <v>2324</v>
      </c>
      <c r="N286" s="894">
        <f>SUMIFS(COMPRAS!CC:CC,COMPRAS!CE:CE,M286,COMPRAS!M:M,"&gt;="&amp;$R$1,COMPRAS!M:M,"&lt;="&amp;$R$2)+SUMIFS(COMPRAS!CD:CD,COMPRAS!CF:CF,M286,COMPRAS!M:M,"&gt;="&amp;$R$1,COMPRAS!M:M,"&lt;="&amp;$R$2)</f>
        <v>0</v>
      </c>
    </row>
    <row r="287" spans="1:14" ht="15" customHeight="1" x14ac:dyDescent="0.25">
      <c r="A287" s="891"/>
      <c r="B287" s="891"/>
      <c r="C287" s="952" t="s">
        <v>2325</v>
      </c>
      <c r="D287" s="952"/>
      <c r="E287" s="952"/>
      <c r="F287" s="952"/>
      <c r="G287" s="952"/>
      <c r="H287" s="952"/>
      <c r="I287" s="578" t="s">
        <v>2326</v>
      </c>
      <c r="J287" s="894">
        <f>SUMIFS(COMPRAS!CC:CC,COMPRAS!CE:CE,I287,COMPRAS!M:M,"&gt;="&amp;$R$1,COMPRAS!M:M,"&lt;="&amp;$R$2)+SUMIFS(COMPRAS!CD:CD,COMPRAS!CF:CF,I287,COMPRAS!M:M,"&gt;="&amp;$R$1,COMPRAS!M:M,"&lt;="&amp;$R$2)</f>
        <v>0</v>
      </c>
      <c r="K287" s="578" t="s">
        <v>2327</v>
      </c>
      <c r="L287" s="894">
        <f>SUMIFS(COMPRAS!CC:CC,COMPRAS!CE:CE,K287,COMPRAS!M:M,"&gt;="&amp;$R$1,COMPRAS!M:M,"&lt;="&amp;$R$2)+SUMIFS(COMPRAS!CD:CD,COMPRAS!CF:CF,K287,COMPRAS!M:M,"&gt;="&amp;$R$1,COMPRAS!M:M,"&lt;="&amp;$R$2)</f>
        <v>0</v>
      </c>
      <c r="M287" s="578" t="s">
        <v>2328</v>
      </c>
      <c r="N287" s="894">
        <f>SUMIFS(COMPRAS!CC:CC,COMPRAS!CE:CE,M287,COMPRAS!M:M,"&gt;="&amp;$R$1,COMPRAS!M:M,"&lt;="&amp;$R$2)+SUMIFS(COMPRAS!CD:CD,COMPRAS!CF:CF,M287,COMPRAS!M:M,"&gt;="&amp;$R$1,COMPRAS!M:M,"&lt;="&amp;$R$2)</f>
        <v>0</v>
      </c>
    </row>
    <row r="288" spans="1:14" x14ac:dyDescent="0.25">
      <c r="A288" s="891"/>
      <c r="B288" s="891"/>
      <c r="C288" s="954" t="s">
        <v>2329</v>
      </c>
      <c r="D288" s="954"/>
      <c r="E288" s="954"/>
      <c r="F288" s="954"/>
      <c r="G288" s="954"/>
      <c r="H288" s="954"/>
      <c r="I288" s="578" t="s">
        <v>2330</v>
      </c>
      <c r="J288" s="894">
        <f>SUMIFS(COMPRAS!CC:CC,COMPRAS!CE:CE,I288,COMPRAS!M:M,"&gt;="&amp;$R$1,COMPRAS!M:M,"&lt;="&amp;$R$2)+SUMIFS(COMPRAS!CD:CD,COMPRAS!CF:CF,I288,COMPRAS!M:M,"&gt;="&amp;$R$1,COMPRAS!M:M,"&lt;="&amp;$R$2)</f>
        <v>0</v>
      </c>
      <c r="K288" s="578" t="s">
        <v>2331</v>
      </c>
      <c r="L288" s="894">
        <f>SUMIFS(COMPRAS!CC:CC,COMPRAS!CE:CE,K288,COMPRAS!M:M,"&gt;="&amp;$R$1,COMPRAS!M:M,"&lt;="&amp;$R$2)+SUMIFS(COMPRAS!CD:CD,COMPRAS!CF:CF,K288,COMPRAS!M:M,"&gt;="&amp;$R$1,COMPRAS!M:M,"&lt;="&amp;$R$2)</f>
        <v>0</v>
      </c>
      <c r="M288" s="578" t="s">
        <v>2332</v>
      </c>
      <c r="N288" s="894">
        <f>SUMIFS(COMPRAS!CC:CC,COMPRAS!CE:CE,M288,COMPRAS!M:M,"&gt;="&amp;$R$1,COMPRAS!M:M,"&lt;="&amp;$R$2)+SUMIFS(COMPRAS!CD:CD,COMPRAS!CF:CF,M288,COMPRAS!M:M,"&gt;="&amp;$R$1,COMPRAS!M:M,"&lt;="&amp;$R$2)</f>
        <v>0</v>
      </c>
    </row>
    <row r="289" spans="1:14" x14ac:dyDescent="0.25">
      <c r="A289" s="891"/>
      <c r="B289" s="949" t="s">
        <v>2333</v>
      </c>
      <c r="C289" s="949"/>
      <c r="D289" s="949"/>
      <c r="E289" s="949"/>
      <c r="F289" s="949"/>
      <c r="G289" s="949"/>
      <c r="H289" s="949"/>
      <c r="I289" s="949"/>
      <c r="J289" s="949"/>
      <c r="K289" s="949"/>
      <c r="L289" s="949"/>
      <c r="M289" s="949"/>
      <c r="N289" s="949"/>
    </row>
    <row r="290" spans="1:14" ht="15" customHeight="1" x14ac:dyDescent="0.25">
      <c r="A290" s="891"/>
      <c r="B290" s="891"/>
      <c r="C290" s="954" t="s">
        <v>2334</v>
      </c>
      <c r="D290" s="954"/>
      <c r="E290" s="954"/>
      <c r="F290" s="954"/>
      <c r="G290" s="954"/>
      <c r="H290" s="954"/>
      <c r="I290" s="954"/>
      <c r="J290" s="954"/>
      <c r="K290" s="954"/>
      <c r="L290" s="954"/>
      <c r="M290" s="954"/>
      <c r="N290" s="954"/>
    </row>
    <row r="291" spans="1:14" ht="15" customHeight="1" x14ac:dyDescent="0.25">
      <c r="A291" s="891"/>
      <c r="B291" s="891"/>
      <c r="C291" s="957" t="s">
        <v>1383</v>
      </c>
      <c r="D291" s="952" t="s">
        <v>2335</v>
      </c>
      <c r="E291" s="952"/>
      <c r="F291" s="952"/>
      <c r="G291" s="952"/>
      <c r="H291" s="952"/>
      <c r="I291" s="578" t="s">
        <v>2336</v>
      </c>
      <c r="J291" s="894">
        <f>SUMIFS(COMPRAS!CC:CC,COMPRAS!CE:CE,I291,COMPRAS!M:M,"&gt;="&amp;$R$1,COMPRAS!M:M,"&lt;="&amp;$R$2)+SUMIFS(COMPRAS!CD:CD,COMPRAS!CF:CF,I291,COMPRAS!M:M,"&gt;="&amp;$R$1,COMPRAS!M:M,"&lt;="&amp;$R$2)</f>
        <v>0</v>
      </c>
      <c r="K291" s="578" t="s">
        <v>2337</v>
      </c>
      <c r="L291" s="894">
        <f>SUMIFS(COMPRAS!CC:CC,COMPRAS!CE:CE,K291,COMPRAS!M:M,"&gt;="&amp;$R$1,COMPRAS!M:M,"&lt;="&amp;$R$2)+SUMIFS(COMPRAS!CD:CD,COMPRAS!CF:CF,K291,COMPRAS!M:M,"&gt;="&amp;$R$1,COMPRAS!M:M,"&lt;="&amp;$R$2)</f>
        <v>0</v>
      </c>
      <c r="M291" s="578" t="s">
        <v>2338</v>
      </c>
      <c r="N291" s="894">
        <f>SUMIFS(COMPRAS!CC:CC,COMPRAS!CE:CE,M291,COMPRAS!M:M,"&gt;="&amp;$R$1,COMPRAS!M:M,"&lt;="&amp;$R$2)+SUMIFS(COMPRAS!CD:CD,COMPRAS!CF:CF,M291,COMPRAS!M:M,"&gt;="&amp;$R$1,COMPRAS!M:M,"&lt;="&amp;$R$2)</f>
        <v>0</v>
      </c>
    </row>
    <row r="292" spans="1:14" ht="15" customHeight="1" x14ac:dyDescent="0.25">
      <c r="A292" s="891"/>
      <c r="B292" s="891"/>
      <c r="C292" s="957" t="s">
        <v>1383</v>
      </c>
      <c r="D292" s="954" t="s">
        <v>2339</v>
      </c>
      <c r="E292" s="954"/>
      <c r="F292" s="954"/>
      <c r="G292" s="954"/>
      <c r="H292" s="954"/>
      <c r="I292" s="578" t="s">
        <v>2340</v>
      </c>
      <c r="J292" s="894">
        <f>SUMIFS(COMPRAS!CC:CC,COMPRAS!CE:CE,I292,COMPRAS!M:M,"&gt;="&amp;$R$1,COMPRAS!M:M,"&lt;="&amp;$R$2)+SUMIFS(COMPRAS!CD:CD,COMPRAS!CF:CF,I292,COMPRAS!M:M,"&gt;="&amp;$R$1,COMPRAS!M:M,"&lt;="&amp;$R$2)</f>
        <v>0</v>
      </c>
      <c r="K292" s="578" t="s">
        <v>2341</v>
      </c>
      <c r="L292" s="894">
        <f>SUMIFS(COMPRAS!CC:CC,COMPRAS!CE:CE,K292,COMPRAS!M:M,"&gt;="&amp;$R$1,COMPRAS!M:M,"&lt;="&amp;$R$2)+SUMIFS(COMPRAS!CD:CD,COMPRAS!CF:CF,K292,COMPRAS!M:M,"&gt;="&amp;$R$1,COMPRAS!M:M,"&lt;="&amp;$R$2)</f>
        <v>0</v>
      </c>
      <c r="M292" s="578" t="s">
        <v>2342</v>
      </c>
      <c r="N292" s="894">
        <f>SUMIFS(COMPRAS!CC:CC,COMPRAS!CE:CE,M292,COMPRAS!M:M,"&gt;="&amp;$R$1,COMPRAS!M:M,"&lt;="&amp;$R$2)+SUMIFS(COMPRAS!CD:CD,COMPRAS!CF:CF,M292,COMPRAS!M:M,"&gt;="&amp;$R$1,COMPRAS!M:M,"&lt;="&amp;$R$2)</f>
        <v>0</v>
      </c>
    </row>
    <row r="293" spans="1:14" ht="15" customHeight="1" x14ac:dyDescent="0.25">
      <c r="A293" s="891"/>
      <c r="B293" s="891"/>
      <c r="C293" s="952" t="s">
        <v>2343</v>
      </c>
      <c r="D293" s="952"/>
      <c r="E293" s="952"/>
      <c r="F293" s="952"/>
      <c r="G293" s="952"/>
      <c r="H293" s="952"/>
      <c r="I293" s="578" t="s">
        <v>2344</v>
      </c>
      <c r="J293" s="894">
        <f>SUMIFS(COMPRAS!CC:CC,COMPRAS!CE:CE,I293,COMPRAS!M:M,"&gt;="&amp;$R$1,COMPRAS!M:M,"&lt;="&amp;$R$2)+SUMIFS(COMPRAS!CD:CD,COMPRAS!CF:CF,I293,COMPRAS!M:M,"&gt;="&amp;$R$1,COMPRAS!M:M,"&lt;="&amp;$R$2)</f>
        <v>0</v>
      </c>
      <c r="K293" s="578" t="s">
        <v>2345</v>
      </c>
      <c r="L293" s="894">
        <f>SUMIFS(COMPRAS!CC:CC,COMPRAS!CE:CE,K293,COMPRAS!M:M,"&gt;="&amp;$R$1,COMPRAS!M:M,"&lt;="&amp;$R$2)+SUMIFS(COMPRAS!CD:CD,COMPRAS!CF:CF,K293,COMPRAS!M:M,"&gt;="&amp;$R$1,COMPRAS!M:M,"&lt;="&amp;$R$2)</f>
        <v>0</v>
      </c>
      <c r="M293" s="578" t="s">
        <v>2346</v>
      </c>
      <c r="N293" s="894">
        <f>SUMIFS(COMPRAS!CC:CC,COMPRAS!CE:CE,M293,COMPRAS!M:M,"&gt;="&amp;$R$1,COMPRAS!M:M,"&lt;="&amp;$R$2)+SUMIFS(COMPRAS!CD:CD,COMPRAS!CF:CF,M293,COMPRAS!M:M,"&gt;="&amp;$R$1,COMPRAS!M:M,"&lt;="&amp;$R$2)</f>
        <v>0</v>
      </c>
    </row>
    <row r="294" spans="1:14" ht="15" customHeight="1" x14ac:dyDescent="0.25">
      <c r="A294" s="891"/>
      <c r="B294" s="891"/>
      <c r="C294" s="954" t="s">
        <v>2347</v>
      </c>
      <c r="D294" s="954"/>
      <c r="E294" s="954"/>
      <c r="F294" s="954"/>
      <c r="G294" s="954"/>
      <c r="H294" s="954"/>
      <c r="I294" s="578" t="s">
        <v>2348</v>
      </c>
      <c r="J294" s="894">
        <f>SUMIFS(COMPRAS!CC:CC,COMPRAS!CE:CE,I294,COMPRAS!M:M,"&gt;="&amp;$R$1,COMPRAS!M:M,"&lt;="&amp;$R$2)+SUMIFS(COMPRAS!CD:CD,COMPRAS!CF:CF,I294,COMPRAS!M:M,"&gt;="&amp;$R$1,COMPRAS!M:M,"&lt;="&amp;$R$2)</f>
        <v>0</v>
      </c>
      <c r="K294" s="578" t="s">
        <v>2349</v>
      </c>
      <c r="L294" s="894">
        <f>SUMIFS(COMPRAS!CC:CC,COMPRAS!CE:CE,K294,COMPRAS!M:M,"&gt;="&amp;$R$1,COMPRAS!M:M,"&lt;="&amp;$R$2)+SUMIFS(COMPRAS!CD:CD,COMPRAS!CF:CF,K294,COMPRAS!M:M,"&gt;="&amp;$R$1,COMPRAS!M:M,"&lt;="&amp;$R$2)</f>
        <v>0</v>
      </c>
      <c r="M294" s="578" t="s">
        <v>2350</v>
      </c>
      <c r="N294" s="894">
        <f>SUMIFS(COMPRAS!CC:CC,COMPRAS!CE:CE,M294,COMPRAS!M:M,"&gt;="&amp;$R$1,COMPRAS!M:M,"&lt;="&amp;$R$2)+SUMIFS(COMPRAS!CD:CD,COMPRAS!CF:CF,M294,COMPRAS!M:M,"&gt;="&amp;$R$1,COMPRAS!M:M,"&lt;="&amp;$R$2)</f>
        <v>0</v>
      </c>
    </row>
    <row r="295" spans="1:14" ht="15" customHeight="1" x14ac:dyDescent="0.25">
      <c r="A295" s="891"/>
      <c r="B295" s="891"/>
      <c r="C295" s="952" t="s">
        <v>2351</v>
      </c>
      <c r="D295" s="952"/>
      <c r="E295" s="952"/>
      <c r="F295" s="952"/>
      <c r="G295" s="952"/>
      <c r="H295" s="952"/>
      <c r="I295" s="578" t="s">
        <v>2352</v>
      </c>
      <c r="J295" s="894">
        <f>SUMIFS(COMPRAS!CC:CC,COMPRAS!CE:CE,I295,COMPRAS!M:M,"&gt;="&amp;$R$1,COMPRAS!M:M,"&lt;="&amp;$R$2)+SUMIFS(COMPRAS!CD:CD,COMPRAS!CF:CF,I295,COMPRAS!M:M,"&gt;="&amp;$R$1,COMPRAS!M:M,"&lt;="&amp;$R$2)</f>
        <v>0</v>
      </c>
      <c r="K295" s="578" t="s">
        <v>2353</v>
      </c>
      <c r="L295" s="894">
        <f>SUMIFS(COMPRAS!CC:CC,COMPRAS!CE:CE,K295,COMPRAS!M:M,"&gt;="&amp;$R$1,COMPRAS!M:M,"&lt;="&amp;$R$2)+SUMIFS(COMPRAS!CD:CD,COMPRAS!CF:CF,K295,COMPRAS!M:M,"&gt;="&amp;$R$1,COMPRAS!M:M,"&lt;="&amp;$R$2)</f>
        <v>0</v>
      </c>
      <c r="M295" s="578" t="s">
        <v>2354</v>
      </c>
      <c r="N295" s="894">
        <f>SUMIFS(COMPRAS!CC:CC,COMPRAS!CE:CE,M295,COMPRAS!M:M,"&gt;="&amp;$R$1,COMPRAS!M:M,"&lt;="&amp;$R$2)+SUMIFS(COMPRAS!CD:CD,COMPRAS!CF:CF,M295,COMPRAS!M:M,"&gt;="&amp;$R$1,COMPRAS!M:M,"&lt;="&amp;$R$2)</f>
        <v>0</v>
      </c>
    </row>
    <row r="296" spans="1:14" ht="15" customHeight="1" x14ac:dyDescent="0.25">
      <c r="A296" s="891"/>
      <c r="B296" s="891"/>
      <c r="C296" s="954" t="s">
        <v>2355</v>
      </c>
      <c r="D296" s="954"/>
      <c r="E296" s="954"/>
      <c r="F296" s="954"/>
      <c r="G296" s="954"/>
      <c r="H296" s="954"/>
      <c r="I296" s="578" t="s">
        <v>2356</v>
      </c>
      <c r="J296" s="894">
        <f>SUMIFS(COMPRAS!CC:CC,COMPRAS!CE:CE,I296,COMPRAS!M:M,"&gt;="&amp;$R$1,COMPRAS!M:M,"&lt;="&amp;$R$2)+SUMIFS(COMPRAS!CD:CD,COMPRAS!CF:CF,I296,COMPRAS!M:M,"&gt;="&amp;$R$1,COMPRAS!M:M,"&lt;="&amp;$R$2)</f>
        <v>0</v>
      </c>
      <c r="K296" s="578" t="s">
        <v>2357</v>
      </c>
      <c r="L296" s="894">
        <f>SUMIFS(COMPRAS!CC:CC,COMPRAS!CE:CE,K296,COMPRAS!M:M,"&gt;="&amp;$R$1,COMPRAS!M:M,"&lt;="&amp;$R$2)+SUMIFS(COMPRAS!CD:CD,COMPRAS!CF:CF,K296,COMPRAS!M:M,"&gt;="&amp;$R$1,COMPRAS!M:M,"&lt;="&amp;$R$2)</f>
        <v>0</v>
      </c>
      <c r="M296" s="578" t="s">
        <v>2358</v>
      </c>
      <c r="N296" s="894">
        <f>SUMIFS(COMPRAS!CC:CC,COMPRAS!CE:CE,M296,COMPRAS!M:M,"&gt;="&amp;$R$1,COMPRAS!M:M,"&lt;="&amp;$R$2)+SUMIFS(COMPRAS!CD:CD,COMPRAS!CF:CF,M296,COMPRAS!M:M,"&gt;="&amp;$R$1,COMPRAS!M:M,"&lt;="&amp;$R$2)</f>
        <v>0</v>
      </c>
    </row>
    <row r="297" spans="1:14" x14ac:dyDescent="0.25">
      <c r="A297" s="891"/>
      <c r="B297" s="949" t="s">
        <v>2359</v>
      </c>
      <c r="C297" s="949"/>
      <c r="D297" s="949"/>
      <c r="E297" s="949"/>
      <c r="F297" s="949"/>
      <c r="G297" s="949"/>
      <c r="H297" s="949"/>
      <c r="I297" s="949"/>
      <c r="J297" s="949"/>
      <c r="K297" s="949"/>
      <c r="L297" s="949"/>
      <c r="M297" s="949"/>
      <c r="N297" s="949"/>
    </row>
    <row r="298" spans="1:14" ht="15" customHeight="1" x14ac:dyDescent="0.25">
      <c r="A298" s="891"/>
      <c r="B298" s="891"/>
      <c r="C298" s="952" t="s">
        <v>2360</v>
      </c>
      <c r="D298" s="952"/>
      <c r="E298" s="952"/>
      <c r="F298" s="952"/>
      <c r="G298" s="952"/>
      <c r="H298" s="952"/>
      <c r="I298" s="578" t="s">
        <v>2361</v>
      </c>
      <c r="J298" s="894">
        <f>SUMIFS(COMPRAS!CC:CC,COMPRAS!CE:CE,I298,COMPRAS!M:M,"&gt;="&amp;$R$1,COMPRAS!M:M,"&lt;="&amp;$R$2)+SUMIFS(COMPRAS!CD:CD,COMPRAS!CF:CF,I298,COMPRAS!M:M,"&gt;="&amp;$R$1,COMPRAS!M:M,"&lt;="&amp;$R$2)</f>
        <v>0</v>
      </c>
      <c r="K298" s="578" t="s">
        <v>2362</v>
      </c>
      <c r="L298" s="894">
        <f>SUMIFS(COMPRAS!CC:CC,COMPRAS!CE:CE,K298,COMPRAS!M:M,"&gt;="&amp;$R$1,COMPRAS!M:M,"&lt;="&amp;$R$2)+SUMIFS(COMPRAS!CD:CD,COMPRAS!CF:CF,K298,COMPRAS!M:M,"&gt;="&amp;$R$1,COMPRAS!M:M,"&lt;="&amp;$R$2)</f>
        <v>0</v>
      </c>
      <c r="M298" s="578" t="s">
        <v>2363</v>
      </c>
      <c r="N298" s="894">
        <f>SUMIFS(COMPRAS!CC:CC,COMPRAS!CE:CE,M298,COMPRAS!M:M,"&gt;="&amp;$R$1,COMPRAS!M:M,"&lt;="&amp;$R$2)+SUMIFS(COMPRAS!CD:CD,COMPRAS!CF:CF,M298,COMPRAS!M:M,"&gt;="&amp;$R$1,COMPRAS!M:M,"&lt;="&amp;$R$2)</f>
        <v>0</v>
      </c>
    </row>
    <row r="299" spans="1:14" ht="15" customHeight="1" x14ac:dyDescent="0.25">
      <c r="A299" s="891"/>
      <c r="B299" s="891"/>
      <c r="C299" s="954" t="s">
        <v>2364</v>
      </c>
      <c r="D299" s="954"/>
      <c r="E299" s="954"/>
      <c r="F299" s="954"/>
      <c r="G299" s="954"/>
      <c r="H299" s="954"/>
      <c r="I299" s="578" t="s">
        <v>2365</v>
      </c>
      <c r="J299" s="894">
        <f>SUMIFS(COMPRAS!CC:CC,COMPRAS!CE:CE,I299,COMPRAS!M:M,"&gt;="&amp;$R$1,COMPRAS!M:M,"&lt;="&amp;$R$2)+SUMIFS(COMPRAS!CD:CD,COMPRAS!CF:CF,I299,COMPRAS!M:M,"&gt;="&amp;$R$1,COMPRAS!M:M,"&lt;="&amp;$R$2)</f>
        <v>0</v>
      </c>
      <c r="K299" s="578" t="s">
        <v>2366</v>
      </c>
      <c r="L299" s="894">
        <f>SUMIFS(COMPRAS!CC:CC,COMPRAS!CE:CE,K299,COMPRAS!M:M,"&gt;="&amp;$R$1,COMPRAS!M:M,"&lt;="&amp;$R$2)+SUMIFS(COMPRAS!CD:CD,COMPRAS!CF:CF,K299,COMPRAS!M:M,"&gt;="&amp;$R$1,COMPRAS!M:M,"&lt;="&amp;$R$2)</f>
        <v>0</v>
      </c>
      <c r="M299" s="578" t="s">
        <v>2367</v>
      </c>
      <c r="N299" s="894">
        <f>SUMIFS(COMPRAS!CC:CC,COMPRAS!CE:CE,M299,COMPRAS!M:M,"&gt;="&amp;$R$1,COMPRAS!M:M,"&lt;="&amp;$R$2)+SUMIFS(COMPRAS!CD:CD,COMPRAS!CF:CF,M299,COMPRAS!M:M,"&gt;="&amp;$R$1,COMPRAS!M:M,"&lt;="&amp;$R$2)</f>
        <v>0</v>
      </c>
    </row>
    <row r="300" spans="1:14" ht="15" customHeight="1" x14ac:dyDescent="0.25">
      <c r="A300" s="891"/>
      <c r="B300" s="891"/>
      <c r="C300" s="952" t="s">
        <v>2368</v>
      </c>
      <c r="D300" s="952"/>
      <c r="E300" s="952"/>
      <c r="F300" s="952"/>
      <c r="G300" s="952"/>
      <c r="H300" s="952"/>
      <c r="I300" s="578" t="s">
        <v>2369</v>
      </c>
      <c r="J300" s="894">
        <f>SUMIFS(COMPRAS!CC:CC,COMPRAS!CE:CE,I300,COMPRAS!M:M,"&gt;="&amp;$R$1,COMPRAS!M:M,"&lt;="&amp;$R$2)+SUMIFS(COMPRAS!CD:CD,COMPRAS!CF:CF,I300,COMPRAS!M:M,"&gt;="&amp;$R$1,COMPRAS!M:M,"&lt;="&amp;$R$2)</f>
        <v>0</v>
      </c>
      <c r="K300" s="578" t="s">
        <v>2370</v>
      </c>
      <c r="L300" s="894">
        <f>SUMIFS(COMPRAS!CC:CC,COMPRAS!CE:CE,K300,COMPRAS!M:M,"&gt;="&amp;$R$1,COMPRAS!M:M,"&lt;="&amp;$R$2)+SUMIFS(COMPRAS!CD:CD,COMPRAS!CF:CF,K300,COMPRAS!M:M,"&gt;="&amp;$R$1,COMPRAS!M:M,"&lt;="&amp;$R$2)</f>
        <v>0</v>
      </c>
      <c r="M300" s="578" t="s">
        <v>2371</v>
      </c>
      <c r="N300" s="894">
        <f>SUMIFS(COMPRAS!CC:CC,COMPRAS!CE:CE,M300,COMPRAS!M:M,"&gt;="&amp;$R$1,COMPRAS!M:M,"&lt;="&amp;$R$2)+SUMIFS(COMPRAS!CD:CD,COMPRAS!CF:CF,M300,COMPRAS!M:M,"&gt;="&amp;$R$1,COMPRAS!M:M,"&lt;="&amp;$R$2)</f>
        <v>0</v>
      </c>
    </row>
    <row r="301" spans="1:14" ht="15" customHeight="1" x14ac:dyDescent="0.25">
      <c r="A301" s="891"/>
      <c r="B301" s="891"/>
      <c r="C301" s="954" t="s">
        <v>2372</v>
      </c>
      <c r="D301" s="954"/>
      <c r="E301" s="954"/>
      <c r="F301" s="954"/>
      <c r="G301" s="954"/>
      <c r="H301" s="954"/>
      <c r="I301" s="578" t="s">
        <v>2373</v>
      </c>
      <c r="J301" s="894">
        <f>SUMIFS(COMPRAS!CC:CC,COMPRAS!CE:CE,I301,COMPRAS!M:M,"&gt;="&amp;$R$1,COMPRAS!M:M,"&lt;="&amp;$R$2)+SUMIFS(COMPRAS!CD:CD,COMPRAS!CF:CF,I301,COMPRAS!M:M,"&gt;="&amp;$R$1,COMPRAS!M:M,"&lt;="&amp;$R$2)</f>
        <v>0</v>
      </c>
      <c r="K301" s="578" t="s">
        <v>2374</v>
      </c>
      <c r="L301" s="894">
        <f>SUMIFS(COMPRAS!CC:CC,COMPRAS!CE:CE,K301,COMPRAS!M:M,"&gt;="&amp;$R$1,COMPRAS!M:M,"&lt;="&amp;$R$2)+SUMIFS(COMPRAS!CD:CD,COMPRAS!CF:CF,K301,COMPRAS!M:M,"&gt;="&amp;$R$1,COMPRAS!M:M,"&lt;="&amp;$R$2)</f>
        <v>0</v>
      </c>
      <c r="M301" s="578" t="s">
        <v>2375</v>
      </c>
      <c r="N301" s="894">
        <f>SUMIFS(COMPRAS!CC:CC,COMPRAS!CE:CE,M301,COMPRAS!M:M,"&gt;="&amp;$R$1,COMPRAS!M:M,"&lt;="&amp;$R$2)+SUMIFS(COMPRAS!CD:CD,COMPRAS!CF:CF,M301,COMPRAS!M:M,"&gt;="&amp;$R$1,COMPRAS!M:M,"&lt;="&amp;$R$2)</f>
        <v>0</v>
      </c>
    </row>
    <row r="302" spans="1:14" ht="15" customHeight="1" x14ac:dyDescent="0.25">
      <c r="A302" s="891"/>
      <c r="B302" s="891"/>
      <c r="C302" s="952" t="s">
        <v>2376</v>
      </c>
      <c r="D302" s="952"/>
      <c r="E302" s="952"/>
      <c r="F302" s="952"/>
      <c r="G302" s="952"/>
      <c r="H302" s="952"/>
      <c r="I302" s="578" t="s">
        <v>2377</v>
      </c>
      <c r="J302" s="894">
        <f>SUMIFS(COMPRAS!CC:CC,COMPRAS!CE:CE,I302,COMPRAS!M:M,"&gt;="&amp;$R$1,COMPRAS!M:M,"&lt;="&amp;$R$2)+SUMIFS(COMPRAS!CD:CD,COMPRAS!CF:CF,I302,COMPRAS!M:M,"&gt;="&amp;$R$1,COMPRAS!M:M,"&lt;="&amp;$R$2)</f>
        <v>0</v>
      </c>
      <c r="K302" s="578" t="s">
        <v>2378</v>
      </c>
      <c r="L302" s="894">
        <f>SUMIFS(COMPRAS!CC:CC,COMPRAS!CE:CE,K302,COMPRAS!M:M,"&gt;="&amp;$R$1,COMPRAS!M:M,"&lt;="&amp;$R$2)+SUMIFS(COMPRAS!CD:CD,COMPRAS!CF:CF,K302,COMPRAS!M:M,"&gt;="&amp;$R$1,COMPRAS!M:M,"&lt;="&amp;$R$2)</f>
        <v>0</v>
      </c>
      <c r="M302" s="578" t="s">
        <v>2379</v>
      </c>
      <c r="N302" s="894">
        <f>SUMIFS(COMPRAS!CC:CC,COMPRAS!CE:CE,M302,COMPRAS!M:M,"&gt;="&amp;$R$1,COMPRAS!M:M,"&lt;="&amp;$R$2)+SUMIFS(COMPRAS!CD:CD,COMPRAS!CF:CF,M302,COMPRAS!M:M,"&gt;="&amp;$R$1,COMPRAS!M:M,"&lt;="&amp;$R$2)</f>
        <v>0</v>
      </c>
    </row>
    <row r="303" spans="1:14" x14ac:dyDescent="0.25">
      <c r="A303" s="891"/>
      <c r="B303" s="891"/>
      <c r="C303" s="954" t="s">
        <v>2380</v>
      </c>
      <c r="D303" s="954"/>
      <c r="E303" s="954"/>
      <c r="F303" s="954"/>
      <c r="G303" s="954"/>
      <c r="H303" s="954"/>
      <c r="I303" s="578" t="s">
        <v>2381</v>
      </c>
      <c r="J303" s="894">
        <f>SUMIFS(COMPRAS!CC:CC,COMPRAS!CE:CE,I303,COMPRAS!M:M,"&gt;="&amp;$R$1,COMPRAS!M:M,"&lt;="&amp;$R$2)+SUMIFS(COMPRAS!CD:CD,COMPRAS!CF:CF,I303,COMPRAS!M:M,"&gt;="&amp;$R$1,COMPRAS!M:M,"&lt;="&amp;$R$2)</f>
        <v>0</v>
      </c>
      <c r="K303" s="578" t="s">
        <v>2382</v>
      </c>
      <c r="L303" s="894">
        <f>SUMIFS(COMPRAS!CC:CC,COMPRAS!CE:CE,K303,COMPRAS!M:M,"&gt;="&amp;$R$1,COMPRAS!M:M,"&lt;="&amp;$R$2)+SUMIFS(COMPRAS!CD:CD,COMPRAS!CF:CF,K303,COMPRAS!M:M,"&gt;="&amp;$R$1,COMPRAS!M:M,"&lt;="&amp;$R$2)</f>
        <v>0</v>
      </c>
      <c r="M303" s="578" t="s">
        <v>2383</v>
      </c>
      <c r="N303" s="894">
        <f>SUMIFS(COMPRAS!CC:CC,COMPRAS!CE:CE,M303,COMPRAS!M:M,"&gt;="&amp;$R$1,COMPRAS!M:M,"&lt;="&amp;$R$2)+SUMIFS(COMPRAS!CD:CD,COMPRAS!CF:CF,M303,COMPRAS!M:M,"&gt;="&amp;$R$1,COMPRAS!M:M,"&lt;="&amp;$R$2)</f>
        <v>0</v>
      </c>
    </row>
    <row r="304" spans="1:14" x14ac:dyDescent="0.25">
      <c r="A304" s="891"/>
      <c r="B304" s="891"/>
      <c r="C304" s="954" t="s">
        <v>2384</v>
      </c>
      <c r="D304" s="954"/>
      <c r="E304" s="954"/>
      <c r="F304" s="954"/>
      <c r="G304" s="954"/>
      <c r="H304" s="954"/>
      <c r="I304" s="954"/>
      <c r="J304" s="954"/>
      <c r="K304" s="954"/>
      <c r="L304" s="954"/>
      <c r="M304" s="954"/>
      <c r="N304" s="954"/>
    </row>
    <row r="305" spans="1:14" x14ac:dyDescent="0.25">
      <c r="A305" s="891"/>
      <c r="B305" s="891"/>
      <c r="C305" s="961" t="s">
        <v>1383</v>
      </c>
      <c r="D305" s="952" t="s">
        <v>1957</v>
      </c>
      <c r="E305" s="952"/>
      <c r="F305" s="952"/>
      <c r="G305" s="952"/>
      <c r="H305" s="952"/>
      <c r="I305" s="578" t="s">
        <v>2385</v>
      </c>
      <c r="J305" s="894">
        <f>SUMIFS(COMPRAS!CC:CC,COMPRAS!CE:CE,I305,COMPRAS!M:M,"&gt;="&amp;$R$1,COMPRAS!M:M,"&lt;="&amp;$R$2)+SUMIFS(COMPRAS!CD:CD,COMPRAS!CF:CF,I305,COMPRAS!M:M,"&gt;="&amp;$R$1,COMPRAS!M:M,"&lt;="&amp;$R$2)</f>
        <v>0</v>
      </c>
      <c r="K305" s="578" t="s">
        <v>2386</v>
      </c>
      <c r="L305" s="894">
        <f>SUMIFS(COMPRAS!CC:CC,COMPRAS!CE:CE,K305,COMPRAS!M:M,"&gt;="&amp;$R$1,COMPRAS!M:M,"&lt;="&amp;$R$2)+SUMIFS(COMPRAS!CD:CD,COMPRAS!CF:CF,K305,COMPRAS!M:M,"&gt;="&amp;$R$1,COMPRAS!M:M,"&lt;="&amp;$R$2)</f>
        <v>0</v>
      </c>
      <c r="M305" s="578" t="s">
        <v>2387</v>
      </c>
      <c r="N305" s="894">
        <f>SUMIFS(COMPRAS!CC:CC,COMPRAS!CE:CE,M305,COMPRAS!M:M,"&gt;="&amp;$R$1,COMPRAS!M:M,"&lt;="&amp;$R$2)+SUMIFS(COMPRAS!CD:CD,COMPRAS!CF:CF,M305,COMPRAS!M:M,"&gt;="&amp;$R$1,COMPRAS!M:M,"&lt;="&amp;$R$2)</f>
        <v>0</v>
      </c>
    </row>
    <row r="306" spans="1:14" x14ac:dyDescent="0.25">
      <c r="A306" s="891"/>
      <c r="B306" s="891"/>
      <c r="C306" s="957" t="s">
        <v>1383</v>
      </c>
      <c r="D306" s="954" t="s">
        <v>1958</v>
      </c>
      <c r="E306" s="954"/>
      <c r="F306" s="954"/>
      <c r="G306" s="954"/>
      <c r="H306" s="954"/>
      <c r="I306" s="578" t="s">
        <v>2388</v>
      </c>
      <c r="J306" s="894">
        <f>SUMIFS(COMPRAS!CC:CC,COMPRAS!CE:CE,I306,COMPRAS!M:M,"&gt;="&amp;$R$1,COMPRAS!M:M,"&lt;="&amp;$R$2)+SUMIFS(COMPRAS!CD:CD,COMPRAS!CF:CF,I306,COMPRAS!M:M,"&gt;="&amp;$R$1,COMPRAS!M:M,"&lt;="&amp;$R$2)</f>
        <v>0</v>
      </c>
      <c r="K306" s="578" t="s">
        <v>2389</v>
      </c>
      <c r="L306" s="894">
        <f>SUMIFS(COMPRAS!CC:CC,COMPRAS!CE:CE,K306,COMPRAS!M:M,"&gt;="&amp;$R$1,COMPRAS!M:M,"&lt;="&amp;$R$2)+SUMIFS(COMPRAS!CD:CD,COMPRAS!CF:CF,K306,COMPRAS!M:M,"&gt;="&amp;$R$1,COMPRAS!M:M,"&lt;="&amp;$R$2)</f>
        <v>0</v>
      </c>
      <c r="M306" s="578" t="s">
        <v>2390</v>
      </c>
      <c r="N306" s="894">
        <f>SUMIFS(COMPRAS!CC:CC,COMPRAS!CE:CE,M306,COMPRAS!M:M,"&gt;="&amp;$R$1,COMPRAS!M:M,"&lt;="&amp;$R$2)+SUMIFS(COMPRAS!CD:CD,COMPRAS!CF:CF,M306,COMPRAS!M:M,"&gt;="&amp;$R$1,COMPRAS!M:M,"&lt;="&amp;$R$2)</f>
        <v>0</v>
      </c>
    </row>
    <row r="307" spans="1:14" ht="15" customHeight="1" x14ac:dyDescent="0.25">
      <c r="A307" s="891"/>
      <c r="B307" s="891"/>
      <c r="C307" s="952" t="s">
        <v>2391</v>
      </c>
      <c r="D307" s="952"/>
      <c r="E307" s="952"/>
      <c r="F307" s="952"/>
      <c r="G307" s="952"/>
      <c r="H307" s="952"/>
      <c r="I307" s="578" t="s">
        <v>2392</v>
      </c>
      <c r="J307" s="894">
        <f>SUMIFS(COMPRAS!CC:CC,COMPRAS!CE:CE,I307,COMPRAS!M:M,"&gt;="&amp;$R$1,COMPRAS!M:M,"&lt;="&amp;$R$2)+SUMIFS(COMPRAS!CD:CD,COMPRAS!CF:CF,I307,COMPRAS!M:M,"&gt;="&amp;$R$1,COMPRAS!M:M,"&lt;="&amp;$R$2)</f>
        <v>0</v>
      </c>
      <c r="K307" s="578" t="s">
        <v>2393</v>
      </c>
      <c r="L307" s="894">
        <f>SUMIFS(COMPRAS!CC:CC,COMPRAS!CE:CE,K307,COMPRAS!M:M,"&gt;="&amp;$R$1,COMPRAS!M:M,"&lt;="&amp;$R$2)+SUMIFS(COMPRAS!CD:CD,COMPRAS!CF:CF,K307,COMPRAS!M:M,"&gt;="&amp;$R$1,COMPRAS!M:M,"&lt;="&amp;$R$2)</f>
        <v>0</v>
      </c>
      <c r="M307" s="578" t="s">
        <v>2394</v>
      </c>
      <c r="N307" s="894">
        <f>SUMIFS(COMPRAS!CC:CC,COMPRAS!CE:CE,M307,COMPRAS!M:M,"&gt;="&amp;$R$1,COMPRAS!M:M,"&lt;="&amp;$R$2)+SUMIFS(COMPRAS!CD:CD,COMPRAS!CF:CF,M307,COMPRAS!M:M,"&gt;="&amp;$R$1,COMPRAS!M:M,"&lt;="&amp;$R$2)</f>
        <v>0</v>
      </c>
    </row>
    <row r="308" spans="1:14" ht="15" customHeight="1" x14ac:dyDescent="0.25">
      <c r="A308" s="891"/>
      <c r="B308" s="891"/>
      <c r="C308" s="954" t="s">
        <v>2395</v>
      </c>
      <c r="D308" s="954"/>
      <c r="E308" s="954"/>
      <c r="F308" s="954"/>
      <c r="G308" s="954"/>
      <c r="H308" s="954"/>
      <c r="I308" s="954"/>
      <c r="J308" s="954"/>
      <c r="K308" s="578" t="s">
        <v>2396</v>
      </c>
      <c r="L308" s="894">
        <f>SUMIFS(COMPRAS!CC:CC,COMPRAS!CE:CE,K308,COMPRAS!M:M,"&gt;="&amp;$R$1,COMPRAS!M:M,"&lt;="&amp;$R$2)+SUMIFS(COMPRAS!CD:CD,COMPRAS!CF:CF,K308,COMPRAS!M:M,"&gt;="&amp;$R$1,COMPRAS!M:M,"&lt;="&amp;$R$2)</f>
        <v>0</v>
      </c>
      <c r="M308" s="578" t="s">
        <v>2397</v>
      </c>
      <c r="N308" s="894">
        <f>SUMIFS(COMPRAS!CC:CC,COMPRAS!CE:CE,M308,COMPRAS!M:M,"&gt;="&amp;$R$1,COMPRAS!M:M,"&lt;="&amp;$R$2)+SUMIFS(COMPRAS!CD:CD,COMPRAS!CF:CF,M308,COMPRAS!M:M,"&gt;="&amp;$R$1,COMPRAS!M:M,"&lt;="&amp;$R$2)</f>
        <v>0</v>
      </c>
    </row>
    <row r="309" spans="1:14" ht="15" customHeight="1" x14ac:dyDescent="0.25">
      <c r="A309" s="891"/>
      <c r="B309" s="891"/>
      <c r="C309" s="952" t="s">
        <v>2398</v>
      </c>
      <c r="D309" s="952"/>
      <c r="E309" s="952"/>
      <c r="F309" s="952"/>
      <c r="G309" s="952"/>
      <c r="H309" s="952"/>
      <c r="I309" s="952"/>
      <c r="J309" s="952"/>
      <c r="K309" s="578" t="s">
        <v>2399</v>
      </c>
      <c r="L309" s="894">
        <f>SUMIFS(COMPRAS!CC:CC,COMPRAS!CE:CE,K309,COMPRAS!M:M,"&gt;="&amp;$R$1,COMPRAS!M:M,"&lt;="&amp;$R$2)+SUMIFS(COMPRAS!CD:CD,COMPRAS!CF:CF,K309,COMPRAS!M:M,"&gt;="&amp;$R$1,COMPRAS!M:M,"&lt;="&amp;$R$2)</f>
        <v>0</v>
      </c>
      <c r="M309" s="578" t="s">
        <v>2400</v>
      </c>
      <c r="N309" s="894">
        <f>SUMIFS(COMPRAS!CC:CC,COMPRAS!CE:CE,M309,COMPRAS!M:M,"&gt;="&amp;$R$1,COMPRAS!M:M,"&lt;="&amp;$R$2)+SUMIFS(COMPRAS!CD:CD,COMPRAS!CF:CF,M309,COMPRAS!M:M,"&gt;="&amp;$R$1,COMPRAS!M:M,"&lt;="&amp;$R$2)</f>
        <v>0</v>
      </c>
    </row>
    <row r="310" spans="1:14" ht="15" customHeight="1" x14ac:dyDescent="0.25">
      <c r="A310" s="891"/>
      <c r="B310" s="891"/>
      <c r="C310" s="954" t="s">
        <v>2401</v>
      </c>
      <c r="D310" s="954"/>
      <c r="E310" s="954"/>
      <c r="F310" s="954"/>
      <c r="G310" s="954"/>
      <c r="H310" s="954"/>
      <c r="I310" s="578" t="s">
        <v>2402</v>
      </c>
      <c r="J310" s="894">
        <f>SUMIFS(COMPRAS!CC:CC,COMPRAS!CE:CE,I310,COMPRAS!M:M,"&gt;="&amp;$R$1,COMPRAS!M:M,"&lt;="&amp;$R$2)+SUMIFS(COMPRAS!CD:CD,COMPRAS!CF:CF,I310,COMPRAS!M:M,"&gt;="&amp;$R$1,COMPRAS!M:M,"&lt;="&amp;$R$2)</f>
        <v>0</v>
      </c>
      <c r="K310" s="578" t="s">
        <v>2403</v>
      </c>
      <c r="L310" s="894">
        <f>SUMIFS(COMPRAS!CC:CC,COMPRAS!CE:CE,K310,COMPRAS!M:M,"&gt;="&amp;$R$1,COMPRAS!M:M,"&lt;="&amp;$R$2)+SUMIFS(COMPRAS!CD:CD,COMPRAS!CF:CF,K310,COMPRAS!M:M,"&gt;="&amp;$R$1,COMPRAS!M:M,"&lt;="&amp;$R$2)</f>
        <v>0</v>
      </c>
      <c r="M310" s="578" t="s">
        <v>2404</v>
      </c>
      <c r="N310" s="894">
        <f>SUMIFS(COMPRAS!CC:CC,COMPRAS!CE:CE,M310,COMPRAS!M:M,"&gt;="&amp;$R$1,COMPRAS!M:M,"&lt;="&amp;$R$2)+SUMIFS(COMPRAS!CD:CD,COMPRAS!CF:CF,M310,COMPRAS!M:M,"&gt;="&amp;$R$1,COMPRAS!M:M,"&lt;="&amp;$R$2)</f>
        <v>0</v>
      </c>
    </row>
    <row r="311" spans="1:14" ht="15" customHeight="1" x14ac:dyDescent="0.25">
      <c r="A311" s="891"/>
      <c r="B311" s="891"/>
      <c r="C311" s="952" t="s">
        <v>2405</v>
      </c>
      <c r="D311" s="952"/>
      <c r="E311" s="952"/>
      <c r="F311" s="952"/>
      <c r="G311" s="952"/>
      <c r="H311" s="952"/>
      <c r="I311" s="952"/>
      <c r="J311" s="952"/>
      <c r="K311" s="578" t="s">
        <v>2406</v>
      </c>
      <c r="L311" s="894">
        <f>SUMIFS(COMPRAS!CC:CC,COMPRAS!CE:CE,K311,COMPRAS!M:M,"&gt;="&amp;$R$1,COMPRAS!M:M,"&lt;="&amp;$R$2)+SUMIFS(COMPRAS!CD:CD,COMPRAS!CF:CF,K311,COMPRAS!M:M,"&gt;="&amp;$R$1,COMPRAS!M:M,"&lt;="&amp;$R$2)</f>
        <v>0</v>
      </c>
      <c r="M311" s="578" t="s">
        <v>2407</v>
      </c>
      <c r="N311" s="894">
        <f>SUMIFS(COMPRAS!CC:CC,COMPRAS!CE:CE,M311,COMPRAS!M:M,"&gt;="&amp;$R$1,COMPRAS!M:M,"&lt;="&amp;$R$2)+SUMIFS(COMPRAS!CD:CD,COMPRAS!CF:CF,M311,COMPRAS!M:M,"&gt;="&amp;$R$1,COMPRAS!M:M,"&lt;="&amp;$R$2)</f>
        <v>0</v>
      </c>
    </row>
    <row r="312" spans="1:14" ht="15" customHeight="1" x14ac:dyDescent="0.25">
      <c r="A312" s="891"/>
      <c r="B312" s="891"/>
      <c r="C312" s="954" t="s">
        <v>2408</v>
      </c>
      <c r="D312" s="954"/>
      <c r="E312" s="954"/>
      <c r="F312" s="954"/>
      <c r="G312" s="954"/>
      <c r="H312" s="954"/>
      <c r="I312" s="578" t="s">
        <v>2409</v>
      </c>
      <c r="J312" s="894">
        <f>SUMIFS(COMPRAS!CC:CC,COMPRAS!CE:CE,I312,COMPRAS!M:M,"&gt;="&amp;$R$1,COMPRAS!M:M,"&lt;="&amp;$R$2)+SUMIFS(COMPRAS!CD:CD,COMPRAS!CF:CF,I312,COMPRAS!M:M,"&gt;="&amp;$R$1,COMPRAS!M:M,"&lt;="&amp;$R$2)</f>
        <v>0</v>
      </c>
      <c r="K312" s="578" t="s">
        <v>2410</v>
      </c>
      <c r="L312" s="894">
        <f>SUMIFS(COMPRAS!CC:CC,COMPRAS!CE:CE,K312,COMPRAS!M:M,"&gt;="&amp;$R$1,COMPRAS!M:M,"&lt;="&amp;$R$2)+SUMIFS(COMPRAS!CD:CD,COMPRAS!CF:CF,K312,COMPRAS!M:M,"&gt;="&amp;$R$1,COMPRAS!M:M,"&lt;="&amp;$R$2)</f>
        <v>0</v>
      </c>
      <c r="M312" s="578" t="s">
        <v>2411</v>
      </c>
      <c r="N312" s="894">
        <f>SUMIFS(COMPRAS!CC:CC,COMPRAS!CE:CE,M312,COMPRAS!M:M,"&gt;="&amp;$R$1,COMPRAS!M:M,"&lt;="&amp;$R$2)+SUMIFS(COMPRAS!CD:CD,COMPRAS!CF:CF,M312,COMPRAS!M:M,"&gt;="&amp;$R$1,COMPRAS!M:M,"&lt;="&amp;$R$2)</f>
        <v>0</v>
      </c>
    </row>
    <row r="313" spans="1:14" ht="15" customHeight="1" x14ac:dyDescent="0.25">
      <c r="A313" s="891"/>
      <c r="B313" s="891"/>
      <c r="C313" s="952" t="s">
        <v>2412</v>
      </c>
      <c r="D313" s="952"/>
      <c r="E313" s="952"/>
      <c r="F313" s="952"/>
      <c r="G313" s="952"/>
      <c r="H313" s="952"/>
      <c r="I313" s="578" t="s">
        <v>2413</v>
      </c>
      <c r="J313" s="894">
        <f>SUMIFS(COMPRAS!CC:CC,COMPRAS!CE:CE,I313,COMPRAS!M:M,"&gt;="&amp;$R$1,COMPRAS!M:M,"&lt;="&amp;$R$2)+SUMIFS(COMPRAS!CD:CD,COMPRAS!CF:CF,I313,COMPRAS!M:M,"&gt;="&amp;$R$1,COMPRAS!M:M,"&lt;="&amp;$R$2)</f>
        <v>0</v>
      </c>
      <c r="K313" s="578" t="s">
        <v>2414</v>
      </c>
      <c r="L313" s="894">
        <f>SUMIFS(COMPRAS!CC:CC,COMPRAS!CE:CE,K313,COMPRAS!M:M,"&gt;="&amp;$R$1,COMPRAS!M:M,"&lt;="&amp;$R$2)+SUMIFS(COMPRAS!CD:CD,COMPRAS!CF:CF,K313,COMPRAS!M:M,"&gt;="&amp;$R$1,COMPRAS!M:M,"&lt;="&amp;$R$2)</f>
        <v>0</v>
      </c>
      <c r="M313" s="578" t="s">
        <v>2415</v>
      </c>
      <c r="N313" s="894">
        <f>SUMIFS(COMPRAS!CC:CC,COMPRAS!CE:CE,M313,COMPRAS!M:M,"&gt;="&amp;$R$1,COMPRAS!M:M,"&lt;="&amp;$R$2)+SUMIFS(COMPRAS!CD:CD,COMPRAS!CF:CF,M313,COMPRAS!M:M,"&gt;="&amp;$R$1,COMPRAS!M:M,"&lt;="&amp;$R$2)</f>
        <v>0</v>
      </c>
    </row>
    <row r="314" spans="1:14" ht="15" customHeight="1" x14ac:dyDescent="0.25">
      <c r="A314" s="891"/>
      <c r="B314" s="891"/>
      <c r="C314" s="954" t="s">
        <v>2416</v>
      </c>
      <c r="D314" s="954"/>
      <c r="E314" s="954"/>
      <c r="F314" s="954"/>
      <c r="G314" s="954"/>
      <c r="H314" s="954"/>
      <c r="I314" s="578" t="s">
        <v>2417</v>
      </c>
      <c r="J314" s="894">
        <f>SUMIFS(COMPRAS!CC:CC,COMPRAS!CE:CE,I314,COMPRAS!M:M,"&gt;="&amp;$R$1,COMPRAS!M:M,"&lt;="&amp;$R$2)+SUMIFS(COMPRAS!CD:CD,COMPRAS!CF:CF,I314,COMPRAS!M:M,"&gt;="&amp;$R$1,COMPRAS!M:M,"&lt;="&amp;$R$2)</f>
        <v>0</v>
      </c>
      <c r="K314" s="578" t="s">
        <v>2418</v>
      </c>
      <c r="L314" s="894">
        <f>SUMIFS(COMPRAS!CC:CC,COMPRAS!CE:CE,K314,COMPRAS!M:M,"&gt;="&amp;$R$1,COMPRAS!M:M,"&lt;="&amp;$R$2)+SUMIFS(COMPRAS!CD:CD,COMPRAS!CF:CF,K314,COMPRAS!M:M,"&gt;="&amp;$R$1,COMPRAS!M:M,"&lt;="&amp;$R$2)</f>
        <v>0</v>
      </c>
      <c r="M314" s="578" t="s">
        <v>2419</v>
      </c>
      <c r="N314" s="894">
        <f>SUMIFS(COMPRAS!CC:CC,COMPRAS!CE:CE,M314,COMPRAS!M:M,"&gt;="&amp;$R$1,COMPRAS!M:M,"&lt;="&amp;$R$2)+SUMIFS(COMPRAS!CD:CD,COMPRAS!CF:CF,M314,COMPRAS!M:M,"&gt;="&amp;$R$1,COMPRAS!M:M,"&lt;="&amp;$R$2)</f>
        <v>0</v>
      </c>
    </row>
    <row r="315" spans="1:14" ht="15" customHeight="1" x14ac:dyDescent="0.25">
      <c r="A315" s="891"/>
      <c r="B315" s="891"/>
      <c r="C315" s="952" t="s">
        <v>2420</v>
      </c>
      <c r="D315" s="952"/>
      <c r="E315" s="952"/>
      <c r="F315" s="952"/>
      <c r="G315" s="952"/>
      <c r="H315" s="952"/>
      <c r="I315" s="578" t="s">
        <v>2421</v>
      </c>
      <c r="J315" s="894">
        <f>SUMIFS(COMPRAS!CC:CC,COMPRAS!CE:CE,I315,COMPRAS!M:M,"&gt;="&amp;$R$1,COMPRAS!M:M,"&lt;="&amp;$R$2)+SUMIFS(COMPRAS!CD:CD,COMPRAS!CF:CF,I315,COMPRAS!M:M,"&gt;="&amp;$R$1,COMPRAS!M:M,"&lt;="&amp;$R$2)</f>
        <v>0</v>
      </c>
      <c r="K315" s="578" t="s">
        <v>2422</v>
      </c>
      <c r="L315" s="894">
        <f>SUMIFS(COMPRAS!CC:CC,COMPRAS!CE:CE,K315,COMPRAS!M:M,"&gt;="&amp;$R$1,COMPRAS!M:M,"&lt;="&amp;$R$2)+SUMIFS(COMPRAS!CD:CD,COMPRAS!CF:CF,K315,COMPRAS!M:M,"&gt;="&amp;$R$1,COMPRAS!M:M,"&lt;="&amp;$R$2)</f>
        <v>0</v>
      </c>
      <c r="M315" s="578" t="s">
        <v>2423</v>
      </c>
      <c r="N315" s="894">
        <f>SUMIFS(COMPRAS!CC:CC,COMPRAS!CE:CE,M315,COMPRAS!M:M,"&gt;="&amp;$R$1,COMPRAS!M:M,"&lt;="&amp;$R$2)+SUMIFS(COMPRAS!CD:CD,COMPRAS!CF:CF,M315,COMPRAS!M:M,"&gt;="&amp;$R$1,COMPRAS!M:M,"&lt;="&amp;$R$2)</f>
        <v>0</v>
      </c>
    </row>
    <row r="316" spans="1:14" x14ac:dyDescent="0.25">
      <c r="A316" s="891"/>
      <c r="B316" s="891"/>
      <c r="C316" s="962" t="s">
        <v>2424</v>
      </c>
      <c r="D316" s="962"/>
      <c r="E316" s="962"/>
      <c r="F316" s="962"/>
      <c r="G316" s="962"/>
      <c r="H316" s="962"/>
      <c r="I316" s="578" t="s">
        <v>2425</v>
      </c>
      <c r="J316" s="894">
        <f>SUMIFS(COMPRAS!CC:CC,COMPRAS!CE:CE,I316,COMPRAS!M:M,"&gt;="&amp;$R$1,COMPRAS!M:M,"&lt;="&amp;$R$2)+SUMIFS(COMPRAS!CD:CD,COMPRAS!CF:CF,I316,COMPRAS!M:M,"&gt;="&amp;$R$1,COMPRAS!M:M,"&lt;="&amp;$R$2)</f>
        <v>0</v>
      </c>
      <c r="K316" s="578" t="s">
        <v>2426</v>
      </c>
      <c r="L316" s="894">
        <f>SUMIFS(COMPRAS!CC:CC,COMPRAS!CE:CE,K316,COMPRAS!M:M,"&gt;="&amp;$R$1,COMPRAS!M:M,"&lt;="&amp;$R$2)+SUMIFS(COMPRAS!CD:CD,COMPRAS!CF:CF,K316,COMPRAS!M:M,"&gt;="&amp;$R$1,COMPRAS!M:M,"&lt;="&amp;$R$2)</f>
        <v>0</v>
      </c>
      <c r="M316" s="578" t="s">
        <v>2427</v>
      </c>
      <c r="N316" s="894">
        <f>SUMIFS(COMPRAS!CC:CC,COMPRAS!CE:CE,M316,COMPRAS!M:M,"&gt;="&amp;$R$1,COMPRAS!M:M,"&lt;="&amp;$R$2)+SUMIFS(COMPRAS!CD:CD,COMPRAS!CF:CF,M316,COMPRAS!M:M,"&gt;="&amp;$R$1,COMPRAS!M:M,"&lt;="&amp;$R$2)</f>
        <v>0</v>
      </c>
    </row>
    <row r="317" spans="1:14" ht="15" customHeight="1" x14ac:dyDescent="0.25">
      <c r="A317" s="891"/>
      <c r="B317" s="958" t="s">
        <v>2428</v>
      </c>
      <c r="C317" s="958"/>
      <c r="D317" s="958"/>
      <c r="E317" s="958"/>
      <c r="F317" s="958"/>
      <c r="G317" s="958"/>
      <c r="H317" s="958"/>
      <c r="I317" s="958"/>
      <c r="J317" s="958"/>
      <c r="K317" s="958"/>
      <c r="L317" s="958"/>
      <c r="M317" s="958"/>
      <c r="N317" s="958"/>
    </row>
    <row r="318" spans="1:14" x14ac:dyDescent="0.25">
      <c r="A318" s="891"/>
      <c r="B318" s="906" t="s">
        <v>1383</v>
      </c>
      <c r="C318" s="960" t="s">
        <v>2429</v>
      </c>
      <c r="D318" s="960"/>
      <c r="E318" s="960"/>
      <c r="F318" s="960"/>
      <c r="G318" s="960"/>
      <c r="H318" s="960"/>
      <c r="I318" s="578" t="s">
        <v>2430</v>
      </c>
      <c r="J318" s="894">
        <f>SUMIFS(COMPRAS!CC:CC,COMPRAS!CE:CE,I318,COMPRAS!M:M,"&gt;="&amp;$R$1,COMPRAS!M:M,"&lt;="&amp;$R$2)+SUMIFS(COMPRAS!CD:CD,COMPRAS!CF:CF,I318,COMPRAS!M:M,"&gt;="&amp;$R$1,COMPRAS!M:M,"&lt;="&amp;$R$2)</f>
        <v>0</v>
      </c>
      <c r="K318" s="578" t="s">
        <v>2431</v>
      </c>
      <c r="L318" s="894">
        <f>SUMIFS(COMPRAS!CC:CC,COMPRAS!CE:CE,K318,COMPRAS!M:M,"&gt;="&amp;$R$1,COMPRAS!M:M,"&lt;="&amp;$R$2)+SUMIFS(COMPRAS!CD:CD,COMPRAS!CF:CF,K318,COMPRAS!M:M,"&gt;="&amp;$R$1,COMPRAS!M:M,"&lt;="&amp;$R$2)</f>
        <v>0</v>
      </c>
      <c r="M318" s="578" t="s">
        <v>2432</v>
      </c>
      <c r="N318" s="894">
        <f>SUMIFS(COMPRAS!CC:CC,COMPRAS!CE:CE,M318,COMPRAS!M:M,"&gt;="&amp;$R$1,COMPRAS!M:M,"&lt;="&amp;$R$2)+SUMIFS(COMPRAS!CD:CD,COMPRAS!CF:CF,M318,COMPRAS!M:M,"&gt;="&amp;$R$1,COMPRAS!M:M,"&lt;="&amp;$R$2)</f>
        <v>0</v>
      </c>
    </row>
    <row r="319" spans="1:14" ht="15" customHeight="1" x14ac:dyDescent="0.25">
      <c r="A319" s="891"/>
      <c r="B319" s="906" t="s">
        <v>1383</v>
      </c>
      <c r="C319" s="958" t="s">
        <v>2433</v>
      </c>
      <c r="D319" s="958"/>
      <c r="E319" s="958"/>
      <c r="F319" s="958"/>
      <c r="G319" s="958"/>
      <c r="H319" s="958"/>
      <c r="I319" s="578" t="s">
        <v>2434</v>
      </c>
      <c r="J319" s="894">
        <f>SUMIFS(COMPRAS!CC:CC,COMPRAS!CE:CE,I319,COMPRAS!M:M,"&gt;="&amp;$R$1,COMPRAS!M:M,"&lt;="&amp;$R$2)+SUMIFS(COMPRAS!CD:CD,COMPRAS!CF:CF,I319,COMPRAS!M:M,"&gt;="&amp;$R$1,COMPRAS!M:M,"&lt;="&amp;$R$2)</f>
        <v>0</v>
      </c>
      <c r="K319" s="578" t="s">
        <v>2435</v>
      </c>
      <c r="L319" s="894">
        <f>SUMIFS(COMPRAS!CC:CC,COMPRAS!CE:CE,K319,COMPRAS!M:M,"&gt;="&amp;$R$1,COMPRAS!M:M,"&lt;="&amp;$R$2)+SUMIFS(COMPRAS!CD:CD,COMPRAS!CF:CF,K319,COMPRAS!M:M,"&gt;="&amp;$R$1,COMPRAS!M:M,"&lt;="&amp;$R$2)</f>
        <v>0</v>
      </c>
      <c r="M319" s="578" t="s">
        <v>2436</v>
      </c>
      <c r="N319" s="894">
        <f>SUMIFS(COMPRAS!CC:CC,COMPRAS!CE:CE,M319,COMPRAS!M:M,"&gt;="&amp;$R$1,COMPRAS!M:M,"&lt;="&amp;$R$2)+SUMIFS(COMPRAS!CD:CD,COMPRAS!CF:CF,M319,COMPRAS!M:M,"&gt;="&amp;$R$1,COMPRAS!M:M,"&lt;="&amp;$R$2)</f>
        <v>0</v>
      </c>
    </row>
    <row r="320" spans="1:14" ht="15" customHeight="1" x14ac:dyDescent="0.25">
      <c r="A320" s="891"/>
      <c r="B320" s="906" t="s">
        <v>1383</v>
      </c>
      <c r="C320" s="960" t="s">
        <v>2437</v>
      </c>
      <c r="D320" s="960"/>
      <c r="E320" s="960"/>
      <c r="F320" s="960"/>
      <c r="G320" s="960"/>
      <c r="H320" s="960"/>
      <c r="I320" s="578" t="s">
        <v>2438</v>
      </c>
      <c r="J320" s="894">
        <f>SUMIFS(COMPRAS!CC:CC,COMPRAS!CE:CE,I320,COMPRAS!M:M,"&gt;="&amp;$R$1,COMPRAS!M:M,"&lt;="&amp;$R$2)+SUMIFS(COMPRAS!CD:CD,COMPRAS!CF:CF,I320,COMPRAS!M:M,"&gt;="&amp;$R$1,COMPRAS!M:M,"&lt;="&amp;$R$2)</f>
        <v>0</v>
      </c>
      <c r="K320" s="578" t="s">
        <v>2439</v>
      </c>
      <c r="L320" s="894">
        <f>SUMIFS(COMPRAS!CC:CC,COMPRAS!CE:CE,K320,COMPRAS!M:M,"&gt;="&amp;$R$1,COMPRAS!M:M,"&lt;="&amp;$R$2)+SUMIFS(COMPRAS!CD:CD,COMPRAS!CF:CF,K320,COMPRAS!M:M,"&gt;="&amp;$R$1,COMPRAS!M:M,"&lt;="&amp;$R$2)</f>
        <v>0</v>
      </c>
      <c r="M320" s="578" t="s">
        <v>2440</v>
      </c>
      <c r="N320" s="894">
        <f>SUMIFS(COMPRAS!CC:CC,COMPRAS!CE:CE,M320,COMPRAS!M:M,"&gt;="&amp;$R$1,COMPRAS!M:M,"&lt;="&amp;$R$2)+SUMIFS(COMPRAS!CD:CD,COMPRAS!CF:CF,M320,COMPRAS!M:M,"&gt;="&amp;$R$1,COMPRAS!M:M,"&lt;="&amp;$R$2)</f>
        <v>0</v>
      </c>
    </row>
    <row r="321" spans="1:14" x14ac:dyDescent="0.25">
      <c r="A321" s="948" t="s">
        <v>2441</v>
      </c>
      <c r="B321" s="948"/>
      <c r="C321" s="948"/>
      <c r="D321" s="948"/>
      <c r="E321" s="948"/>
      <c r="F321" s="948"/>
      <c r="G321" s="948"/>
      <c r="H321" s="948"/>
      <c r="I321" s="948"/>
      <c r="J321" s="948"/>
      <c r="K321" s="948"/>
      <c r="L321" s="948"/>
      <c r="M321" s="671" t="s">
        <v>2442</v>
      </c>
      <c r="N321" s="907">
        <f>SUM(J261:J320)+J259</f>
        <v>0</v>
      </c>
    </row>
    <row r="322" spans="1:14" x14ac:dyDescent="0.25">
      <c r="A322" s="948" t="s">
        <v>2443</v>
      </c>
      <c r="B322" s="948"/>
      <c r="C322" s="948"/>
      <c r="D322" s="948"/>
      <c r="E322" s="948"/>
      <c r="F322" s="948"/>
      <c r="G322" s="948"/>
      <c r="H322" s="948"/>
      <c r="I322" s="948"/>
      <c r="J322" s="948"/>
      <c r="K322" s="948"/>
      <c r="L322" s="948"/>
      <c r="M322" s="671" t="s">
        <v>2444</v>
      </c>
      <c r="N322" s="907">
        <f>SUM(L245:L320)</f>
        <v>0</v>
      </c>
    </row>
    <row r="323" spans="1:14" x14ac:dyDescent="0.25">
      <c r="A323" s="948" t="s">
        <v>2445</v>
      </c>
      <c r="B323" s="948"/>
      <c r="C323" s="948"/>
      <c r="D323" s="948"/>
      <c r="E323" s="948"/>
      <c r="F323" s="948"/>
      <c r="G323" s="948"/>
      <c r="H323" s="948"/>
      <c r="I323" s="948"/>
      <c r="J323" s="948"/>
      <c r="K323" s="948"/>
      <c r="L323" s="948"/>
      <c r="M323" s="671" t="s">
        <v>2446</v>
      </c>
      <c r="N323" s="907">
        <f>+N321+N322</f>
        <v>0</v>
      </c>
    </row>
    <row r="324" spans="1:14" x14ac:dyDescent="0.25">
      <c r="A324" s="954" t="s">
        <v>2447</v>
      </c>
      <c r="B324" s="954"/>
      <c r="C324" s="954"/>
      <c r="D324" s="954"/>
      <c r="E324" s="954"/>
      <c r="F324" s="954"/>
      <c r="G324" s="954"/>
      <c r="H324" s="954"/>
      <c r="I324" s="954"/>
      <c r="J324" s="954"/>
      <c r="K324" s="954"/>
      <c r="L324" s="954"/>
      <c r="M324" s="578" t="s">
        <v>2448</v>
      </c>
      <c r="N324" s="914">
        <v>0</v>
      </c>
    </row>
    <row r="325" spans="1:14" x14ac:dyDescent="0.25">
      <c r="A325" s="952" t="s">
        <v>2449</v>
      </c>
      <c r="B325" s="952"/>
      <c r="C325" s="952"/>
      <c r="D325" s="952"/>
      <c r="E325" s="952"/>
      <c r="F325" s="952"/>
      <c r="G325" s="952"/>
      <c r="H325" s="952"/>
      <c r="I325" s="952"/>
      <c r="J325" s="952"/>
      <c r="K325" s="952"/>
      <c r="L325" s="952"/>
      <c r="M325" s="578" t="s">
        <v>2450</v>
      </c>
      <c r="N325" s="894">
        <v>0</v>
      </c>
    </row>
    <row r="326" spans="1:14" x14ac:dyDescent="0.25">
      <c r="A326" s="954" t="s">
        <v>2451</v>
      </c>
      <c r="B326" s="954"/>
      <c r="C326" s="954"/>
      <c r="D326" s="954"/>
      <c r="E326" s="954"/>
      <c r="F326" s="954"/>
      <c r="G326" s="954"/>
      <c r="H326" s="954"/>
      <c r="I326" s="954"/>
      <c r="J326" s="954"/>
      <c r="K326" s="954"/>
      <c r="L326" s="954"/>
      <c r="M326" s="578" t="s">
        <v>2452</v>
      </c>
      <c r="N326" s="914">
        <v>0</v>
      </c>
    </row>
    <row r="327" spans="1:14" x14ac:dyDescent="0.25">
      <c r="A327" s="952" t="s">
        <v>2453</v>
      </c>
      <c r="B327" s="952"/>
      <c r="C327" s="952"/>
      <c r="D327" s="952"/>
      <c r="E327" s="952"/>
      <c r="F327" s="952"/>
      <c r="G327" s="952"/>
      <c r="H327" s="952"/>
      <c r="I327" s="952"/>
      <c r="J327" s="952"/>
      <c r="K327" s="952"/>
      <c r="L327" s="952"/>
      <c r="M327" s="578" t="s">
        <v>2454</v>
      </c>
      <c r="N327" s="894">
        <v>0</v>
      </c>
    </row>
    <row r="328" spans="1:14" x14ac:dyDescent="0.25">
      <c r="A328" s="963" t="s">
        <v>2455</v>
      </c>
      <c r="B328" s="963"/>
      <c r="C328" s="963"/>
      <c r="D328" s="963"/>
      <c r="E328" s="963"/>
      <c r="F328" s="963"/>
      <c r="G328" s="963"/>
      <c r="H328" s="963"/>
      <c r="I328" s="963"/>
      <c r="J328" s="963"/>
      <c r="K328" s="963"/>
      <c r="L328" s="963"/>
      <c r="M328" s="578" t="s">
        <v>2456</v>
      </c>
      <c r="N328" s="914">
        <v>0</v>
      </c>
    </row>
    <row r="329" spans="1:14" x14ac:dyDescent="0.25">
      <c r="A329" s="964" t="s">
        <v>2457</v>
      </c>
      <c r="B329" s="964"/>
      <c r="C329" s="964"/>
      <c r="D329" s="964"/>
      <c r="E329" s="964"/>
      <c r="F329" s="964"/>
      <c r="G329" s="964"/>
      <c r="H329" s="964"/>
      <c r="I329" s="964"/>
      <c r="J329" s="964"/>
      <c r="K329" s="964"/>
      <c r="L329" s="964"/>
      <c r="M329" s="578" t="s">
        <v>2458</v>
      </c>
      <c r="N329" s="894">
        <v>0</v>
      </c>
    </row>
    <row r="330" spans="1:14" x14ac:dyDescent="0.25">
      <c r="A330" s="963" t="s">
        <v>2459</v>
      </c>
      <c r="B330" s="963"/>
      <c r="C330" s="963"/>
      <c r="D330" s="963"/>
      <c r="E330" s="963"/>
      <c r="F330" s="963"/>
      <c r="G330" s="963"/>
      <c r="H330" s="963"/>
      <c r="I330" s="963"/>
      <c r="J330" s="963"/>
      <c r="K330" s="963"/>
      <c r="L330" s="963"/>
      <c r="M330" s="578" t="s">
        <v>2460</v>
      </c>
      <c r="N330" s="914">
        <v>0</v>
      </c>
    </row>
    <row r="331" spans="1:14" x14ac:dyDescent="0.25">
      <c r="A331" s="965" t="s">
        <v>2461</v>
      </c>
      <c r="B331" s="965"/>
      <c r="C331" s="965"/>
      <c r="D331" s="965"/>
      <c r="E331" s="965"/>
      <c r="F331" s="965"/>
      <c r="G331" s="965"/>
      <c r="H331" s="965"/>
      <c r="I331" s="965"/>
      <c r="J331" s="965"/>
      <c r="K331" s="965"/>
      <c r="L331" s="965"/>
      <c r="M331" s="965"/>
      <c r="N331" s="965"/>
    </row>
    <row r="332" spans="1:14" x14ac:dyDescent="0.25">
      <c r="A332" s="891"/>
      <c r="B332" s="966" t="s">
        <v>1971</v>
      </c>
      <c r="C332" s="966"/>
      <c r="D332" s="966"/>
      <c r="E332" s="966"/>
      <c r="F332" s="966"/>
      <c r="G332" s="966"/>
      <c r="H332" s="966"/>
      <c r="I332" s="966"/>
      <c r="J332" s="966"/>
      <c r="K332" s="931" t="s">
        <v>2214</v>
      </c>
      <c r="L332" s="931"/>
      <c r="M332" s="931"/>
      <c r="N332" s="931"/>
    </row>
    <row r="333" spans="1:14" x14ac:dyDescent="0.25">
      <c r="A333" s="891"/>
      <c r="B333" s="966" t="s">
        <v>2462</v>
      </c>
      <c r="C333" s="966"/>
      <c r="D333" s="966"/>
      <c r="E333" s="966"/>
      <c r="F333" s="966"/>
      <c r="G333" s="966"/>
      <c r="H333" s="966"/>
      <c r="I333" s="966"/>
      <c r="J333" s="966"/>
      <c r="K333" s="931" t="s">
        <v>2463</v>
      </c>
      <c r="L333" s="931"/>
      <c r="M333" s="931" t="s">
        <v>2464</v>
      </c>
      <c r="N333" s="931"/>
    </row>
    <row r="334" spans="1:14" x14ac:dyDescent="0.25">
      <c r="A334" s="891"/>
      <c r="B334" s="932" t="s">
        <v>2176</v>
      </c>
      <c r="C334" s="932"/>
      <c r="D334" s="932"/>
      <c r="E334" s="932"/>
      <c r="F334" s="932"/>
      <c r="G334" s="932"/>
      <c r="H334" s="932"/>
      <c r="I334" s="932"/>
      <c r="J334" s="932"/>
      <c r="K334" s="932"/>
      <c r="L334" s="932"/>
      <c r="M334" s="932"/>
      <c r="N334" s="932"/>
    </row>
    <row r="335" spans="1:14" x14ac:dyDescent="0.25">
      <c r="A335" s="891"/>
      <c r="B335" s="933" t="s">
        <v>2177</v>
      </c>
      <c r="C335" s="933"/>
      <c r="D335" s="933"/>
      <c r="E335" s="933"/>
      <c r="F335" s="933"/>
      <c r="G335" s="933"/>
      <c r="H335" s="933"/>
      <c r="I335" s="933"/>
      <c r="J335" s="933"/>
      <c r="K335" s="578" t="s">
        <v>2465</v>
      </c>
      <c r="L335" s="894">
        <f>SUMIFS(COMPRAS!CC:CC,COMPRAS!CE:CE,K335,COMPRAS!M:M,"&gt;="&amp;$R$1,COMPRAS!M:M,"&lt;="&amp;$R$2)+SUMIFS(COMPRAS!CD:CD,COMPRAS!CF:CF,K335,COMPRAS!M:M,"&gt;="&amp;$R$1,COMPRAS!M:M,"&lt;="&amp;$R$2)</f>
        <v>0</v>
      </c>
      <c r="M335" s="578" t="s">
        <v>2466</v>
      </c>
      <c r="N335" s="894">
        <f>SUMIFS(COMPRAS!CC:CC,COMPRAS!CE:CE,M335,COMPRAS!M:M,"&gt;="&amp;$R$1,COMPRAS!M:M,"&lt;="&amp;$R$2)+SUMIFS(COMPRAS!CD:CD,COMPRAS!CF:CF,M335,COMPRAS!M:M,"&gt;="&amp;$R$1,COMPRAS!M:M,"&lt;="&amp;$R$2)</f>
        <v>0</v>
      </c>
    </row>
    <row r="336" spans="1:14" x14ac:dyDescent="0.25">
      <c r="A336" s="891"/>
      <c r="B336" s="932" t="s">
        <v>2180</v>
      </c>
      <c r="C336" s="932"/>
      <c r="D336" s="932"/>
      <c r="E336" s="932"/>
      <c r="F336" s="932"/>
      <c r="G336" s="932"/>
      <c r="H336" s="932"/>
      <c r="I336" s="932"/>
      <c r="J336" s="932"/>
      <c r="K336" s="932"/>
      <c r="L336" s="932"/>
      <c r="M336" s="932"/>
      <c r="N336" s="932"/>
    </row>
    <row r="337" spans="1:14" x14ac:dyDescent="0.25">
      <c r="A337" s="891"/>
      <c r="B337" s="934" t="s">
        <v>2181</v>
      </c>
      <c r="C337" s="934"/>
      <c r="D337" s="934"/>
      <c r="E337" s="934"/>
      <c r="F337" s="934"/>
      <c r="G337" s="934"/>
      <c r="H337" s="934"/>
      <c r="I337" s="934"/>
      <c r="J337" s="934"/>
      <c r="K337" s="578" t="s">
        <v>2467</v>
      </c>
      <c r="L337" s="894">
        <f>SUMIFS(COMPRAS!CC:CC,COMPRAS!CE:CE,K337,COMPRAS!M:M,"&gt;="&amp;$R$1,COMPRAS!M:M,"&lt;="&amp;$R$2)+SUMIFS(COMPRAS!CD:CD,COMPRAS!CF:CF,K337,COMPRAS!M:M,"&gt;="&amp;$R$1,COMPRAS!M:M,"&lt;="&amp;$R$2)</f>
        <v>0</v>
      </c>
      <c r="M337" s="578" t="s">
        <v>2468</v>
      </c>
      <c r="N337" s="894">
        <f>SUMIFS(COMPRAS!CC:CC,COMPRAS!CE:CE,M337,COMPRAS!M:M,"&gt;="&amp;$R$1,COMPRAS!M:M,"&lt;="&amp;$R$2)+SUMIFS(COMPRAS!CD:CD,COMPRAS!CF:CF,M337,COMPRAS!M:M,"&gt;="&amp;$R$1,COMPRAS!M:M,"&lt;="&amp;$R$2)</f>
        <v>0</v>
      </c>
    </row>
    <row r="338" spans="1:14" x14ac:dyDescent="0.25">
      <c r="A338" s="891"/>
      <c r="B338" s="933" t="s">
        <v>2184</v>
      </c>
      <c r="C338" s="933"/>
      <c r="D338" s="933"/>
      <c r="E338" s="933"/>
      <c r="F338" s="933"/>
      <c r="G338" s="933"/>
      <c r="H338" s="933"/>
      <c r="I338" s="933"/>
      <c r="J338" s="933"/>
      <c r="K338" s="578" t="s">
        <v>2469</v>
      </c>
      <c r="L338" s="894">
        <f>SUMIFS(COMPRAS!CC:CC,COMPRAS!CE:CE,K338,COMPRAS!M:M,"&gt;="&amp;$R$1,COMPRAS!M:M,"&lt;="&amp;$R$2)+SUMIFS(COMPRAS!CD:CD,COMPRAS!CF:CF,K338,COMPRAS!M:M,"&gt;="&amp;$R$1,COMPRAS!M:M,"&lt;="&amp;$R$2)</f>
        <v>0</v>
      </c>
      <c r="M338" s="578" t="s">
        <v>2470</v>
      </c>
      <c r="N338" s="894">
        <f>SUMIFS(COMPRAS!CC:CC,COMPRAS!CE:CE,M338,COMPRAS!M:M,"&gt;="&amp;$R$1,COMPRAS!M:M,"&lt;="&amp;$R$2)+SUMIFS(COMPRAS!CD:CD,COMPRAS!CF:CF,M338,COMPRAS!M:M,"&gt;="&amp;$R$1,COMPRAS!M:M,"&lt;="&amp;$R$2)</f>
        <v>0</v>
      </c>
    </row>
    <row r="339" spans="1:14" x14ac:dyDescent="0.25">
      <c r="A339" s="891"/>
      <c r="B339" s="934" t="s">
        <v>2190</v>
      </c>
      <c r="C339" s="934"/>
      <c r="D339" s="934"/>
      <c r="E339" s="934"/>
      <c r="F339" s="934"/>
      <c r="G339" s="934"/>
      <c r="H339" s="934"/>
      <c r="I339" s="934"/>
      <c r="J339" s="934"/>
      <c r="K339" s="578" t="s">
        <v>2471</v>
      </c>
      <c r="L339" s="894">
        <f>SUMIFS(COMPRAS!CC:CC,COMPRAS!CE:CE,K339,COMPRAS!M:M,"&gt;="&amp;$R$1,COMPRAS!M:M,"&lt;="&amp;$R$2)+SUMIFS(COMPRAS!CD:CD,COMPRAS!CF:CF,K339,COMPRAS!M:M,"&gt;="&amp;$R$1,COMPRAS!M:M,"&lt;="&amp;$R$2)</f>
        <v>0</v>
      </c>
      <c r="M339" s="578" t="s">
        <v>2472</v>
      </c>
      <c r="N339" s="894">
        <f>SUMIFS(COMPRAS!CC:CC,COMPRAS!CE:CE,M339,COMPRAS!M:M,"&gt;="&amp;$R$1,COMPRAS!M:M,"&lt;="&amp;$R$2)+SUMIFS(COMPRAS!CD:CD,COMPRAS!CF:CF,M339,COMPRAS!M:M,"&gt;="&amp;$R$1,COMPRAS!M:M,"&lt;="&amp;$R$2)</f>
        <v>0</v>
      </c>
    </row>
    <row r="340" spans="1:14" x14ac:dyDescent="0.25">
      <c r="A340" s="891"/>
      <c r="B340" s="933" t="s">
        <v>2194</v>
      </c>
      <c r="C340" s="933"/>
      <c r="D340" s="933"/>
      <c r="E340" s="933"/>
      <c r="F340" s="933"/>
      <c r="G340" s="933"/>
      <c r="H340" s="933"/>
      <c r="I340" s="933"/>
      <c r="J340" s="933"/>
      <c r="K340" s="578" t="s">
        <v>2473</v>
      </c>
      <c r="L340" s="894">
        <f>SUMIFS(COMPRAS!CC:CC,COMPRAS!CE:CE,K340,COMPRAS!M:M,"&gt;="&amp;$R$1,COMPRAS!M:M,"&lt;="&amp;$R$2)+SUMIFS(COMPRAS!CD:CD,COMPRAS!CF:CF,K340,COMPRAS!M:M,"&gt;="&amp;$R$1,COMPRAS!M:M,"&lt;="&amp;$R$2)</f>
        <v>0</v>
      </c>
      <c r="M340" s="578" t="s">
        <v>2474</v>
      </c>
      <c r="N340" s="894">
        <f>SUMIFS(COMPRAS!CC:CC,COMPRAS!CE:CE,M340,COMPRAS!M:M,"&gt;="&amp;$R$1,COMPRAS!M:M,"&lt;="&amp;$R$2)+SUMIFS(COMPRAS!CD:CD,COMPRAS!CF:CF,M340,COMPRAS!M:M,"&gt;="&amp;$R$1,COMPRAS!M:M,"&lt;="&amp;$R$2)</f>
        <v>0</v>
      </c>
    </row>
    <row r="341" spans="1:14" x14ac:dyDescent="0.25">
      <c r="A341" s="891"/>
      <c r="B341" s="934" t="s">
        <v>2475</v>
      </c>
      <c r="C341" s="934"/>
      <c r="D341" s="934"/>
      <c r="E341" s="934"/>
      <c r="F341" s="934"/>
      <c r="G341" s="934"/>
      <c r="H341" s="934"/>
      <c r="I341" s="934"/>
      <c r="J341" s="934"/>
      <c r="K341" s="578" t="s">
        <v>2476</v>
      </c>
      <c r="L341" s="894">
        <f>SUMIFS(COMPRAS!CC:CC,COMPRAS!CE:CE,K341,COMPRAS!M:M,"&gt;="&amp;$R$1,COMPRAS!M:M,"&lt;="&amp;$R$2)+SUMIFS(COMPRAS!CD:CD,COMPRAS!CF:CF,K341,COMPRAS!M:M,"&gt;="&amp;$R$1,COMPRAS!M:M,"&lt;="&amp;$R$2)</f>
        <v>0</v>
      </c>
      <c r="M341" s="578" t="s">
        <v>2477</v>
      </c>
      <c r="N341" s="894">
        <f>SUMIFS(COMPRAS!CC:CC,COMPRAS!CE:CE,M341,COMPRAS!M:M,"&gt;="&amp;$R$1,COMPRAS!M:M,"&lt;="&amp;$R$2)+SUMIFS(COMPRAS!CD:CD,COMPRAS!CF:CF,M341,COMPRAS!M:M,"&gt;="&amp;$R$1,COMPRAS!M:M,"&lt;="&amp;$R$2)</f>
        <v>0</v>
      </c>
    </row>
    <row r="342" spans="1:14" x14ac:dyDescent="0.25">
      <c r="A342" s="891"/>
      <c r="B342" s="934" t="s">
        <v>2478</v>
      </c>
      <c r="C342" s="934"/>
      <c r="D342" s="934"/>
      <c r="E342" s="934"/>
      <c r="F342" s="934"/>
      <c r="G342" s="934"/>
      <c r="H342" s="934"/>
      <c r="I342" s="934"/>
      <c r="J342" s="934"/>
      <c r="K342" s="934"/>
      <c r="L342" s="934"/>
      <c r="M342" s="934"/>
      <c r="N342" s="934"/>
    </row>
    <row r="343" spans="1:14" x14ac:dyDescent="0.25">
      <c r="A343" s="891"/>
      <c r="B343" s="941" t="s">
        <v>1383</v>
      </c>
      <c r="C343" s="934" t="s">
        <v>2202</v>
      </c>
      <c r="D343" s="934"/>
      <c r="E343" s="934"/>
      <c r="F343" s="934"/>
      <c r="G343" s="934"/>
      <c r="H343" s="934"/>
      <c r="I343" s="934"/>
      <c r="J343" s="934"/>
      <c r="K343" s="578" t="s">
        <v>2479</v>
      </c>
      <c r="L343" s="894">
        <f>SUMIFS(COMPRAS!CC:CC,COMPRAS!CE:CE,K343,COMPRAS!M:M,"&gt;="&amp;$R$1,COMPRAS!M:M,"&lt;="&amp;$R$2)+SUMIFS(COMPRAS!CD:CD,COMPRAS!CF:CF,K343,COMPRAS!M:M,"&gt;="&amp;$R$1,COMPRAS!M:M,"&lt;="&amp;$R$2)</f>
        <v>0</v>
      </c>
      <c r="M343" s="942" t="s">
        <v>1383</v>
      </c>
      <c r="N343" s="942"/>
    </row>
    <row r="344" spans="1:14" x14ac:dyDescent="0.25">
      <c r="A344" s="891"/>
      <c r="B344" s="941" t="s">
        <v>1383</v>
      </c>
      <c r="C344" s="967" t="s">
        <v>2480</v>
      </c>
      <c r="D344" s="967"/>
      <c r="E344" s="967"/>
      <c r="F344" s="967"/>
      <c r="G344" s="967"/>
      <c r="H344" s="967"/>
      <c r="I344" s="967"/>
      <c r="J344" s="967"/>
      <c r="K344" s="578" t="s">
        <v>2481</v>
      </c>
      <c r="L344" s="894">
        <f>SUMIFS(COMPRAS!CC:CC,COMPRAS!CE:CE,K344,COMPRAS!M:M,"&gt;="&amp;$R$1,COMPRAS!M:M,"&lt;="&amp;$R$2)+SUMIFS(COMPRAS!CD:CD,COMPRAS!CF:CF,K344,COMPRAS!M:M,"&gt;="&amp;$R$1,COMPRAS!M:M,"&lt;="&amp;$R$2)</f>
        <v>0</v>
      </c>
      <c r="M344" s="942" t="s">
        <v>1383</v>
      </c>
      <c r="N344" s="942"/>
    </row>
    <row r="345" spans="1:14" x14ac:dyDescent="0.25">
      <c r="A345" s="891"/>
      <c r="B345" s="941" t="s">
        <v>1383</v>
      </c>
      <c r="C345" s="933" t="s">
        <v>2482</v>
      </c>
      <c r="D345" s="933"/>
      <c r="E345" s="933"/>
      <c r="F345" s="933"/>
      <c r="G345" s="933"/>
      <c r="H345" s="933"/>
      <c r="I345" s="933"/>
      <c r="J345" s="933"/>
      <c r="K345" s="578" t="s">
        <v>2483</v>
      </c>
      <c r="L345" s="894">
        <f>SUMIFS(COMPRAS!CC:CC,COMPRAS!CE:CE,K345,COMPRAS!M:M,"&gt;="&amp;$R$1,COMPRAS!M:M,"&lt;="&amp;$R$2)+SUMIFS(COMPRAS!CD:CD,COMPRAS!CF:CF,K345,COMPRAS!M:M,"&gt;="&amp;$R$1,COMPRAS!M:M,"&lt;="&amp;$R$2)</f>
        <v>0</v>
      </c>
      <c r="M345" s="578" t="s">
        <v>2484</v>
      </c>
      <c r="N345" s="894">
        <f>SUMIFS(COMPRAS!CC:CC,COMPRAS!CE:CE,M345,COMPRAS!M:M,"&gt;="&amp;$R$1,COMPRAS!M:M,"&lt;="&amp;$R$2)+SUMIFS(COMPRAS!CD:CD,COMPRAS!CF:CF,M345,COMPRAS!M:M,"&gt;="&amp;$R$1,COMPRAS!M:M,"&lt;="&amp;$R$2)</f>
        <v>0</v>
      </c>
    </row>
    <row r="346" spans="1:14" x14ac:dyDescent="0.25">
      <c r="A346" s="891"/>
      <c r="B346" s="943" t="s">
        <v>2485</v>
      </c>
      <c r="C346" s="944"/>
      <c r="D346" s="944"/>
      <c r="E346" s="944"/>
      <c r="F346" s="944"/>
      <c r="G346" s="944"/>
      <c r="H346" s="944"/>
      <c r="I346" s="944"/>
      <c r="J346" s="945"/>
      <c r="K346" s="578" t="s">
        <v>2486</v>
      </c>
      <c r="L346" s="894">
        <f>SUMIFS(COMPRAS!CC:CC,COMPRAS!CE:CE,K346,COMPRAS!M:M,"&gt;="&amp;$R$1,COMPRAS!M:M,"&lt;="&amp;$R$2)+SUMIFS(COMPRAS!CD:CD,COMPRAS!CF:CF,K346,COMPRAS!M:M,"&gt;="&amp;$R$1,COMPRAS!M:M,"&lt;="&amp;$R$2)</f>
        <v>0</v>
      </c>
      <c r="M346" s="942"/>
      <c r="N346" s="942"/>
    </row>
    <row r="347" spans="1:14" x14ac:dyDescent="0.25">
      <c r="A347" s="891"/>
      <c r="B347" s="943" t="s">
        <v>2487</v>
      </c>
      <c r="C347" s="944"/>
      <c r="D347" s="944"/>
      <c r="E347" s="944"/>
      <c r="F347" s="944"/>
      <c r="G347" s="944"/>
      <c r="H347" s="944"/>
      <c r="I347" s="944"/>
      <c r="J347" s="945"/>
      <c r="K347" s="578" t="s">
        <v>2488</v>
      </c>
      <c r="L347" s="894">
        <f>SUMIFS(COMPRAS!CC:CC,COMPRAS!CE:CE,K347,COMPRAS!M:M,"&gt;="&amp;$R$1,COMPRAS!M:M,"&lt;="&amp;$R$2)+SUMIFS(COMPRAS!CD:CD,COMPRAS!CF:CF,K347,COMPRAS!M:M,"&gt;="&amp;$R$1,COMPRAS!M:M,"&lt;="&amp;$R$2)</f>
        <v>0</v>
      </c>
      <c r="M347" s="578" t="s">
        <v>2489</v>
      </c>
      <c r="N347" s="894">
        <f>SUMIFS(COMPRAS!CC:CC,COMPRAS!CE:CE,M347,COMPRAS!M:M,"&gt;="&amp;$R$1,COMPRAS!M:M,"&lt;="&amp;$R$2)+SUMIFS(COMPRAS!CD:CD,COMPRAS!CF:CF,M347,COMPRAS!M:M,"&gt;="&amp;$R$1,COMPRAS!M:M,"&lt;="&amp;$R$2)</f>
        <v>0</v>
      </c>
    </row>
    <row r="348" spans="1:14" x14ac:dyDescent="0.25">
      <c r="A348" s="891"/>
      <c r="B348" s="933" t="s">
        <v>2490</v>
      </c>
      <c r="C348" s="933"/>
      <c r="D348" s="933"/>
      <c r="E348" s="933"/>
      <c r="F348" s="933"/>
      <c r="G348" s="933"/>
      <c r="H348" s="933"/>
      <c r="I348" s="933"/>
      <c r="J348" s="933"/>
      <c r="K348" s="578" t="s">
        <v>2491</v>
      </c>
      <c r="L348" s="894">
        <f>SUMIFS(COMPRAS!CC:CC,COMPRAS!CE:CE,K348,COMPRAS!M:M,"&gt;="&amp;$R$1,COMPRAS!M:M,"&lt;="&amp;$R$2)+SUMIFS(COMPRAS!CD:CD,COMPRAS!CF:CF,K348,COMPRAS!M:M,"&gt;="&amp;$R$1,COMPRAS!M:M,"&lt;="&amp;$R$2)</f>
        <v>0</v>
      </c>
      <c r="M348" s="578" t="s">
        <v>2492</v>
      </c>
      <c r="N348" s="894">
        <f>SUMIFS(COMPRAS!CC:CC,COMPRAS!CE:CE,M348,COMPRAS!M:M,"&gt;="&amp;$R$1,COMPRAS!M:M,"&lt;="&amp;$R$2)+SUMIFS(COMPRAS!CD:CD,COMPRAS!CF:CF,M348,COMPRAS!M:M,"&gt;="&amp;$R$1,COMPRAS!M:M,"&lt;="&amp;$R$2)</f>
        <v>0</v>
      </c>
    </row>
    <row r="349" spans="1:14" x14ac:dyDescent="0.25">
      <c r="A349" s="948" t="s">
        <v>2211</v>
      </c>
      <c r="B349" s="948"/>
      <c r="C349" s="948"/>
      <c r="D349" s="948"/>
      <c r="E349" s="948"/>
      <c r="F349" s="948"/>
      <c r="G349" s="948"/>
      <c r="H349" s="948"/>
      <c r="I349" s="948"/>
      <c r="J349" s="948"/>
      <c r="K349" s="671" t="s">
        <v>2493</v>
      </c>
      <c r="L349" s="968">
        <v>0</v>
      </c>
      <c r="M349" s="671" t="s">
        <v>2494</v>
      </c>
      <c r="N349" s="969">
        <v>0</v>
      </c>
    </row>
    <row r="350" spans="1:14" x14ac:dyDescent="0.25">
      <c r="A350" s="970" t="s">
        <v>2495</v>
      </c>
      <c r="B350" s="970"/>
      <c r="C350" s="970"/>
      <c r="D350" s="970"/>
      <c r="E350" s="970"/>
      <c r="F350" s="970"/>
      <c r="G350" s="970"/>
      <c r="H350" s="970"/>
      <c r="I350" s="970"/>
      <c r="J350" s="970"/>
      <c r="K350" s="970"/>
      <c r="L350" s="970"/>
      <c r="M350" s="671" t="s">
        <v>1532</v>
      </c>
      <c r="N350" s="907">
        <f>IF(L222-N323&gt;0,L222-N323,0)</f>
        <v>25000</v>
      </c>
    </row>
    <row r="351" spans="1:14" x14ac:dyDescent="0.25">
      <c r="A351" s="970" t="s">
        <v>2496</v>
      </c>
      <c r="B351" s="970"/>
      <c r="C351" s="970"/>
      <c r="D351" s="970"/>
      <c r="E351" s="970"/>
      <c r="F351" s="970"/>
      <c r="G351" s="970"/>
      <c r="H351" s="970"/>
      <c r="I351" s="970"/>
      <c r="J351" s="970"/>
      <c r="K351" s="970"/>
      <c r="L351" s="970"/>
      <c r="M351" s="671" t="s">
        <v>1535</v>
      </c>
      <c r="N351" s="907">
        <f>IF(N323-L222&gt;0,N323-L222,0)</f>
        <v>0</v>
      </c>
    </row>
    <row r="352" spans="1:14" x14ac:dyDescent="0.25">
      <c r="A352" s="470" t="s">
        <v>2497</v>
      </c>
      <c r="B352" s="470"/>
      <c r="C352" s="470"/>
      <c r="D352" s="470"/>
      <c r="E352" s="470"/>
      <c r="F352" s="470"/>
      <c r="G352" s="470"/>
      <c r="H352" s="470"/>
      <c r="I352" s="470"/>
      <c r="J352" s="470"/>
      <c r="K352" s="470"/>
      <c r="L352" s="470"/>
      <c r="M352" s="470"/>
      <c r="N352" s="470"/>
    </row>
    <row r="353" spans="1:14" ht="15" customHeight="1" x14ac:dyDescent="0.25">
      <c r="A353" s="971" t="s">
        <v>2498</v>
      </c>
      <c r="B353" s="971"/>
      <c r="C353" s="971"/>
      <c r="D353" s="971"/>
      <c r="E353" s="971"/>
      <c r="F353" s="971"/>
      <c r="G353" s="971"/>
      <c r="H353" s="971"/>
      <c r="I353" s="971"/>
      <c r="J353" s="971"/>
      <c r="K353" s="971"/>
      <c r="L353" s="971"/>
      <c r="M353" s="578" t="s">
        <v>2499</v>
      </c>
      <c r="N353" s="894">
        <v>0</v>
      </c>
    </row>
    <row r="354" spans="1:14" ht="15" customHeight="1" x14ac:dyDescent="0.25">
      <c r="A354" s="972" t="s">
        <v>2500</v>
      </c>
      <c r="B354" s="972"/>
      <c r="C354" s="972"/>
      <c r="D354" s="972"/>
      <c r="E354" s="972"/>
      <c r="F354" s="972"/>
      <c r="G354" s="972"/>
      <c r="H354" s="972"/>
      <c r="I354" s="972"/>
      <c r="J354" s="972"/>
      <c r="K354" s="972"/>
      <c r="L354" s="972"/>
      <c r="M354" s="578" t="s">
        <v>2501</v>
      </c>
      <c r="N354" s="973">
        <v>0</v>
      </c>
    </row>
    <row r="355" spans="1:14" ht="15" customHeight="1" x14ac:dyDescent="0.25">
      <c r="A355" s="974" t="s">
        <v>2502</v>
      </c>
      <c r="B355" s="974"/>
      <c r="C355" s="974"/>
      <c r="D355" s="974"/>
      <c r="E355" s="974"/>
      <c r="F355" s="974"/>
      <c r="G355" s="974"/>
      <c r="H355" s="974"/>
      <c r="I355" s="974"/>
      <c r="J355" s="974"/>
      <c r="K355" s="974"/>
      <c r="L355" s="974"/>
      <c r="M355" s="578" t="s">
        <v>2503</v>
      </c>
      <c r="N355" s="894">
        <v>0</v>
      </c>
    </row>
    <row r="356" spans="1:14" ht="15" customHeight="1" x14ac:dyDescent="0.25">
      <c r="A356" s="972" t="s">
        <v>2504</v>
      </c>
      <c r="B356" s="972"/>
      <c r="C356" s="972"/>
      <c r="D356" s="972"/>
      <c r="E356" s="972"/>
      <c r="F356" s="972"/>
      <c r="G356" s="972"/>
      <c r="H356" s="972"/>
      <c r="I356" s="972"/>
      <c r="J356" s="972"/>
      <c r="K356" s="972"/>
      <c r="L356" s="972"/>
      <c r="M356" s="578" t="s">
        <v>2505</v>
      </c>
      <c r="N356" s="914">
        <v>0</v>
      </c>
    </row>
    <row r="357" spans="1:14" ht="15" customHeight="1" x14ac:dyDescent="0.25">
      <c r="A357" s="971" t="s">
        <v>2506</v>
      </c>
      <c r="B357" s="971"/>
      <c r="C357" s="971"/>
      <c r="D357" s="971"/>
      <c r="E357" s="971"/>
      <c r="F357" s="971"/>
      <c r="G357" s="971"/>
      <c r="H357" s="971"/>
      <c r="I357" s="971"/>
      <c r="J357" s="971"/>
      <c r="K357" s="971"/>
      <c r="L357" s="971"/>
      <c r="M357" s="578" t="s">
        <v>2507</v>
      </c>
      <c r="N357" s="894">
        <v>0</v>
      </c>
    </row>
    <row r="358" spans="1:14" ht="15" customHeight="1" x14ac:dyDescent="0.25">
      <c r="A358" s="972" t="s">
        <v>2508</v>
      </c>
      <c r="B358" s="972"/>
      <c r="C358" s="972"/>
      <c r="D358" s="972"/>
      <c r="E358" s="972"/>
      <c r="F358" s="972"/>
      <c r="G358" s="972"/>
      <c r="H358" s="972"/>
      <c r="I358" s="972"/>
      <c r="J358" s="972"/>
      <c r="K358" s="972"/>
      <c r="L358" s="972"/>
      <c r="M358" s="578" t="s">
        <v>2509</v>
      </c>
      <c r="N358" s="914">
        <v>0</v>
      </c>
    </row>
    <row r="359" spans="1:14" ht="15" customHeight="1" x14ac:dyDescent="0.25">
      <c r="A359" s="971" t="s">
        <v>2510</v>
      </c>
      <c r="B359" s="971"/>
      <c r="C359" s="971"/>
      <c r="D359" s="971"/>
      <c r="E359" s="971"/>
      <c r="F359" s="971"/>
      <c r="G359" s="971"/>
      <c r="H359" s="971"/>
      <c r="I359" s="971"/>
      <c r="J359" s="971"/>
      <c r="K359" s="971"/>
      <c r="L359" s="971"/>
      <c r="M359" s="578" t="s">
        <v>2511</v>
      </c>
      <c r="N359" s="894">
        <v>0</v>
      </c>
    </row>
    <row r="360" spans="1:14" ht="15" customHeight="1" x14ac:dyDescent="0.25">
      <c r="A360" s="972" t="s">
        <v>2512</v>
      </c>
      <c r="B360" s="972"/>
      <c r="C360" s="972"/>
      <c r="D360" s="972"/>
      <c r="E360" s="972"/>
      <c r="F360" s="972"/>
      <c r="G360" s="972"/>
      <c r="H360" s="972"/>
      <c r="I360" s="972"/>
      <c r="J360" s="972"/>
      <c r="K360" s="972"/>
      <c r="L360" s="972"/>
      <c r="M360" s="578" t="s">
        <v>2513</v>
      </c>
      <c r="N360" s="914">
        <v>0</v>
      </c>
    </row>
    <row r="361" spans="1:14" ht="15" customHeight="1" x14ac:dyDescent="0.25">
      <c r="A361" s="974" t="s">
        <v>2514</v>
      </c>
      <c r="B361" s="974"/>
      <c r="C361" s="974"/>
      <c r="D361" s="974"/>
      <c r="E361" s="974"/>
      <c r="F361" s="974"/>
      <c r="G361" s="974"/>
      <c r="H361" s="974"/>
      <c r="I361" s="974"/>
      <c r="J361" s="974"/>
      <c r="K361" s="974"/>
      <c r="L361" s="974"/>
      <c r="M361" s="578" t="s">
        <v>2515</v>
      </c>
      <c r="N361" s="894">
        <v>0</v>
      </c>
    </row>
    <row r="362" spans="1:14" ht="15" customHeight="1" x14ac:dyDescent="0.25">
      <c r="A362" s="972" t="s">
        <v>2516</v>
      </c>
      <c r="B362" s="972"/>
      <c r="C362" s="972"/>
      <c r="D362" s="972"/>
      <c r="E362" s="972"/>
      <c r="F362" s="972"/>
      <c r="G362" s="972"/>
      <c r="H362" s="972"/>
      <c r="I362" s="972"/>
      <c r="J362" s="972"/>
      <c r="K362" s="972"/>
      <c r="L362" s="972"/>
      <c r="M362" s="578" t="s">
        <v>2517</v>
      </c>
      <c r="N362" s="914">
        <v>0</v>
      </c>
    </row>
    <row r="363" spans="1:14" ht="15" customHeight="1" x14ac:dyDescent="0.25">
      <c r="A363" s="891"/>
      <c r="B363" s="975" t="s">
        <v>2518</v>
      </c>
      <c r="C363" s="975"/>
      <c r="D363" s="975"/>
      <c r="E363" s="975"/>
      <c r="F363" s="975"/>
      <c r="G363" s="975"/>
      <c r="H363" s="975"/>
      <c r="I363" s="975"/>
      <c r="J363" s="975"/>
      <c r="K363" s="975"/>
      <c r="L363" s="975"/>
      <c r="M363" s="975"/>
      <c r="N363" s="975"/>
    </row>
    <row r="364" spans="1:14" ht="15" customHeight="1" x14ac:dyDescent="0.25">
      <c r="A364" s="891"/>
      <c r="B364" s="891"/>
      <c r="C364" s="972" t="s">
        <v>2519</v>
      </c>
      <c r="D364" s="972"/>
      <c r="E364" s="972"/>
      <c r="F364" s="972"/>
      <c r="G364" s="972"/>
      <c r="H364" s="972"/>
      <c r="I364" s="972"/>
      <c r="J364" s="972"/>
      <c r="K364" s="972"/>
      <c r="L364" s="972"/>
      <c r="M364" s="972"/>
      <c r="N364" s="972"/>
    </row>
    <row r="365" spans="1:14" x14ac:dyDescent="0.25">
      <c r="A365" s="891"/>
      <c r="B365" s="891"/>
      <c r="C365" s="909" t="s">
        <v>1383</v>
      </c>
      <c r="D365" s="918" t="s">
        <v>2520</v>
      </c>
      <c r="E365" s="918"/>
      <c r="F365" s="918"/>
      <c r="G365" s="918"/>
      <c r="H365" s="918"/>
      <c r="I365" s="918"/>
      <c r="J365" s="918"/>
      <c r="K365" s="918"/>
      <c r="L365" s="918"/>
      <c r="M365" s="578" t="s">
        <v>2521</v>
      </c>
      <c r="N365" s="894">
        <v>0</v>
      </c>
    </row>
    <row r="366" spans="1:14" x14ac:dyDescent="0.25">
      <c r="A366" s="891"/>
      <c r="B366" s="891"/>
      <c r="C366" s="909" t="s">
        <v>1383</v>
      </c>
      <c r="D366" s="917" t="s">
        <v>2522</v>
      </c>
      <c r="E366" s="917"/>
      <c r="F366" s="917"/>
      <c r="G366" s="917"/>
      <c r="H366" s="917"/>
      <c r="I366" s="917"/>
      <c r="J366" s="917"/>
      <c r="K366" s="917"/>
      <c r="L366" s="917"/>
      <c r="M366" s="578" t="s">
        <v>2523</v>
      </c>
      <c r="N366" s="914">
        <v>0</v>
      </c>
    </row>
    <row r="367" spans="1:14" x14ac:dyDescent="0.25">
      <c r="A367" s="891"/>
      <c r="B367" s="891"/>
      <c r="C367" s="917" t="s">
        <v>2524</v>
      </c>
      <c r="D367" s="917"/>
      <c r="E367" s="917"/>
      <c r="F367" s="917"/>
      <c r="G367" s="917"/>
      <c r="H367" s="917"/>
      <c r="I367" s="917"/>
      <c r="J367" s="917"/>
      <c r="K367" s="917"/>
      <c r="L367" s="917"/>
      <c r="M367" s="917"/>
      <c r="N367" s="917"/>
    </row>
    <row r="368" spans="1:14" x14ac:dyDescent="0.25">
      <c r="A368" s="891"/>
      <c r="B368" s="891"/>
      <c r="C368" s="909" t="s">
        <v>1383</v>
      </c>
      <c r="D368" s="918" t="s">
        <v>2520</v>
      </c>
      <c r="E368" s="918"/>
      <c r="F368" s="918"/>
      <c r="G368" s="918"/>
      <c r="H368" s="918"/>
      <c r="I368" s="918"/>
      <c r="J368" s="918"/>
      <c r="K368" s="918"/>
      <c r="L368" s="918"/>
      <c r="M368" s="578" t="s">
        <v>2525</v>
      </c>
      <c r="N368" s="894">
        <v>0</v>
      </c>
    </row>
    <row r="369" spans="1:14" x14ac:dyDescent="0.25">
      <c r="A369" s="891"/>
      <c r="B369" s="891"/>
      <c r="C369" s="909" t="s">
        <v>1383</v>
      </c>
      <c r="D369" s="917" t="s">
        <v>2522</v>
      </c>
      <c r="E369" s="917"/>
      <c r="F369" s="917"/>
      <c r="G369" s="917"/>
      <c r="H369" s="917"/>
      <c r="I369" s="917"/>
      <c r="J369" s="917"/>
      <c r="K369" s="917"/>
      <c r="L369" s="917"/>
      <c r="M369" s="578" t="s">
        <v>2526</v>
      </c>
      <c r="N369" s="914">
        <v>0</v>
      </c>
    </row>
    <row r="370" spans="1:14" x14ac:dyDescent="0.25">
      <c r="A370" s="891"/>
      <c r="B370" s="891"/>
      <c r="C370" s="917" t="s">
        <v>2527</v>
      </c>
      <c r="D370" s="917"/>
      <c r="E370" s="917"/>
      <c r="F370" s="917"/>
      <c r="G370" s="917"/>
      <c r="H370" s="917"/>
      <c r="I370" s="917"/>
      <c r="J370" s="917"/>
      <c r="K370" s="917"/>
      <c r="L370" s="917"/>
      <c r="M370" s="917"/>
      <c r="N370" s="917"/>
    </row>
    <row r="371" spans="1:14" x14ac:dyDescent="0.25">
      <c r="A371" s="891"/>
      <c r="B371" s="891"/>
      <c r="C371" s="909" t="s">
        <v>1383</v>
      </c>
      <c r="D371" s="918" t="s">
        <v>2528</v>
      </c>
      <c r="E371" s="918"/>
      <c r="F371" s="918"/>
      <c r="G371" s="918"/>
      <c r="H371" s="918"/>
      <c r="I371" s="918"/>
      <c r="J371" s="918"/>
      <c r="K371" s="918"/>
      <c r="L371" s="918"/>
      <c r="M371" s="578" t="s">
        <v>2529</v>
      </c>
      <c r="N371" s="894">
        <v>0</v>
      </c>
    </row>
    <row r="372" spans="1:14" x14ac:dyDescent="0.25">
      <c r="A372" s="891"/>
      <c r="B372" s="891"/>
      <c r="C372" s="909" t="s">
        <v>1383</v>
      </c>
      <c r="D372" s="917" t="s">
        <v>2530</v>
      </c>
      <c r="E372" s="917"/>
      <c r="F372" s="917"/>
      <c r="G372" s="917"/>
      <c r="H372" s="917"/>
      <c r="I372" s="917"/>
      <c r="J372" s="917"/>
      <c r="K372" s="917"/>
      <c r="L372" s="917"/>
      <c r="M372" s="578" t="s">
        <v>2531</v>
      </c>
      <c r="N372" s="914">
        <v>0</v>
      </c>
    </row>
    <row r="373" spans="1:14" x14ac:dyDescent="0.25">
      <c r="A373" s="891"/>
      <c r="B373" s="891"/>
      <c r="C373" s="924" t="s">
        <v>2532</v>
      </c>
      <c r="D373" s="925"/>
      <c r="E373" s="925"/>
      <c r="F373" s="925"/>
      <c r="G373" s="925"/>
      <c r="H373" s="925"/>
      <c r="I373" s="925"/>
      <c r="J373" s="925"/>
      <c r="K373" s="925"/>
      <c r="L373" s="925"/>
      <c r="M373" s="925"/>
      <c r="N373" s="926"/>
    </row>
    <row r="374" spans="1:14" x14ac:dyDescent="0.25">
      <c r="A374" s="891"/>
      <c r="B374" s="891"/>
      <c r="C374" s="909"/>
      <c r="D374" s="918" t="s">
        <v>2533</v>
      </c>
      <c r="E374" s="918"/>
      <c r="F374" s="918"/>
      <c r="G374" s="918"/>
      <c r="H374" s="918"/>
      <c r="I374" s="918"/>
      <c r="J374" s="918"/>
      <c r="K374" s="918"/>
      <c r="L374" s="918"/>
      <c r="M374" s="578" t="s">
        <v>2534</v>
      </c>
      <c r="N374" s="894">
        <v>0</v>
      </c>
    </row>
    <row r="375" spans="1:14" x14ac:dyDescent="0.25">
      <c r="A375" s="891"/>
      <c r="B375" s="891"/>
      <c r="C375" s="909"/>
      <c r="D375" s="917" t="s">
        <v>2535</v>
      </c>
      <c r="E375" s="917"/>
      <c r="F375" s="917"/>
      <c r="G375" s="917"/>
      <c r="H375" s="917"/>
      <c r="I375" s="917"/>
      <c r="J375" s="917"/>
      <c r="K375" s="917"/>
      <c r="L375" s="917"/>
      <c r="M375" s="578" t="s">
        <v>2536</v>
      </c>
      <c r="N375" s="914">
        <v>0</v>
      </c>
    </row>
    <row r="376" spans="1:14" x14ac:dyDescent="0.25">
      <c r="A376" s="470" t="s">
        <v>2537</v>
      </c>
      <c r="B376" s="470"/>
      <c r="C376" s="470"/>
      <c r="D376" s="470"/>
      <c r="E376" s="470"/>
      <c r="F376" s="470"/>
      <c r="G376" s="470"/>
      <c r="H376" s="470"/>
      <c r="I376" s="470"/>
      <c r="J376" s="470"/>
      <c r="K376" s="470"/>
      <c r="L376" s="470"/>
      <c r="M376" s="470"/>
      <c r="N376" s="470"/>
    </row>
    <row r="377" spans="1:14" x14ac:dyDescent="0.25">
      <c r="A377" s="917" t="s">
        <v>2538</v>
      </c>
      <c r="B377" s="917"/>
      <c r="C377" s="917"/>
      <c r="D377" s="917"/>
      <c r="E377" s="917"/>
      <c r="F377" s="917"/>
      <c r="G377" s="917"/>
      <c r="H377" s="917"/>
      <c r="I377" s="917"/>
      <c r="J377" s="917"/>
      <c r="K377" s="915" t="s">
        <v>2539</v>
      </c>
      <c r="L377" s="915"/>
      <c r="M377" s="915" t="s">
        <v>2540</v>
      </c>
      <c r="N377" s="915"/>
    </row>
    <row r="378" spans="1:14" x14ac:dyDescent="0.25">
      <c r="A378" s="976" t="s">
        <v>1383</v>
      </c>
      <c r="B378" s="918" t="s">
        <v>2541</v>
      </c>
      <c r="C378" s="918"/>
      <c r="D378" s="918"/>
      <c r="E378" s="918"/>
      <c r="F378" s="918"/>
      <c r="G378" s="918"/>
      <c r="H378" s="918"/>
      <c r="I378" s="918"/>
      <c r="J378" s="918"/>
      <c r="K378" s="578" t="s">
        <v>2542</v>
      </c>
      <c r="L378" s="940">
        <v>0</v>
      </c>
      <c r="M378" s="578" t="s">
        <v>2543</v>
      </c>
      <c r="N378" s="894">
        <v>0</v>
      </c>
    </row>
    <row r="379" spans="1:14" x14ac:dyDescent="0.25">
      <c r="A379" s="976" t="s">
        <v>1383</v>
      </c>
      <c r="B379" s="917" t="s">
        <v>2544</v>
      </c>
      <c r="C379" s="917"/>
      <c r="D379" s="917"/>
      <c r="E379" s="917"/>
      <c r="F379" s="917"/>
      <c r="G379" s="917"/>
      <c r="H379" s="917"/>
      <c r="I379" s="917"/>
      <c r="J379" s="917"/>
      <c r="K379" s="578" t="s">
        <v>2545</v>
      </c>
      <c r="L379" s="938">
        <v>0</v>
      </c>
      <c r="M379" s="578" t="s">
        <v>2546</v>
      </c>
      <c r="N379" s="914">
        <v>0</v>
      </c>
    </row>
    <row r="380" spans="1:14" x14ac:dyDescent="0.25">
      <c r="A380" s="970" t="s">
        <v>2547</v>
      </c>
      <c r="B380" s="970"/>
      <c r="C380" s="970"/>
      <c r="D380" s="970"/>
      <c r="E380" s="970"/>
      <c r="F380" s="970"/>
      <c r="G380" s="970"/>
      <c r="H380" s="970"/>
      <c r="I380" s="970"/>
      <c r="J380" s="970"/>
      <c r="K380" s="671" t="s">
        <v>2548</v>
      </c>
      <c r="L380" s="955">
        <v>0</v>
      </c>
      <c r="M380" s="896" t="s">
        <v>1383</v>
      </c>
      <c r="N380" s="896"/>
    </row>
    <row r="381" spans="1:14" x14ac:dyDescent="0.25">
      <c r="A381" s="970" t="s">
        <v>2549</v>
      </c>
      <c r="B381" s="970"/>
      <c r="C381" s="970"/>
      <c r="D381" s="970"/>
      <c r="E381" s="970"/>
      <c r="F381" s="970"/>
      <c r="G381" s="970"/>
      <c r="H381" s="970"/>
      <c r="I381" s="970"/>
      <c r="J381" s="970"/>
      <c r="K381" s="671" t="s">
        <v>1546</v>
      </c>
      <c r="L381" s="955">
        <v>0</v>
      </c>
      <c r="M381" s="896" t="s">
        <v>1383</v>
      </c>
      <c r="N381" s="896"/>
    </row>
    <row r="382" spans="1:14" ht="15" customHeight="1" x14ac:dyDescent="0.25">
      <c r="A382" s="971" t="s">
        <v>2550</v>
      </c>
      <c r="B382" s="971"/>
      <c r="C382" s="971"/>
      <c r="D382" s="971"/>
      <c r="E382" s="971"/>
      <c r="F382" s="971"/>
      <c r="G382" s="971"/>
      <c r="H382" s="971"/>
      <c r="I382" s="971"/>
      <c r="J382" s="971"/>
      <c r="K382" s="578" t="s">
        <v>2551</v>
      </c>
      <c r="L382" s="940"/>
      <c r="M382" s="896" t="s">
        <v>1383</v>
      </c>
      <c r="N382" s="896"/>
    </row>
    <row r="383" spans="1:14" x14ac:dyDescent="0.25">
      <c r="A383" s="470" t="s">
        <v>2552</v>
      </c>
      <c r="B383" s="470"/>
      <c r="C383" s="470"/>
      <c r="D383" s="470"/>
      <c r="E383" s="470"/>
      <c r="F383" s="470"/>
      <c r="G383" s="470"/>
      <c r="H383" s="470"/>
      <c r="I383" s="470"/>
      <c r="J383" s="470"/>
      <c r="K383" s="470"/>
      <c r="L383" s="470"/>
      <c r="M383" s="470"/>
      <c r="N383" s="470"/>
    </row>
    <row r="384" spans="1:14" x14ac:dyDescent="0.25">
      <c r="A384" s="966" t="s">
        <v>2189</v>
      </c>
      <c r="B384" s="966"/>
      <c r="C384" s="966"/>
      <c r="D384" s="966"/>
      <c r="E384" s="966"/>
      <c r="F384" s="966"/>
      <c r="G384" s="966"/>
      <c r="H384" s="966"/>
      <c r="I384" s="966"/>
      <c r="J384" s="966"/>
      <c r="K384" s="951" t="s">
        <v>2115</v>
      </c>
      <c r="L384" s="951"/>
      <c r="M384" s="951" t="s">
        <v>2214</v>
      </c>
      <c r="N384" s="951"/>
    </row>
    <row r="385" spans="1:14" x14ac:dyDescent="0.25">
      <c r="A385" s="966" t="s">
        <v>2187</v>
      </c>
      <c r="B385" s="966"/>
      <c r="C385" s="966"/>
      <c r="D385" s="966"/>
      <c r="E385" s="966"/>
      <c r="F385" s="966"/>
      <c r="G385" s="966"/>
      <c r="H385" s="966"/>
      <c r="I385" s="966"/>
      <c r="J385" s="966"/>
      <c r="K385" s="951" t="s">
        <v>2553</v>
      </c>
      <c r="L385" s="951"/>
      <c r="M385" s="951" t="s">
        <v>2554</v>
      </c>
      <c r="N385" s="951"/>
    </row>
    <row r="386" spans="1:14" x14ac:dyDescent="0.25">
      <c r="A386" s="932" t="s">
        <v>2176</v>
      </c>
      <c r="B386" s="932"/>
      <c r="C386" s="932"/>
      <c r="D386" s="932"/>
      <c r="E386" s="932"/>
      <c r="F386" s="932"/>
      <c r="G386" s="932"/>
      <c r="H386" s="932"/>
      <c r="I386" s="932"/>
      <c r="J386" s="932"/>
      <c r="K386" s="932"/>
      <c r="L386" s="932"/>
      <c r="M386" s="932"/>
      <c r="N386" s="932"/>
    </row>
    <row r="387" spans="1:14" x14ac:dyDescent="0.25">
      <c r="A387" s="977" t="s">
        <v>2555</v>
      </c>
      <c r="B387" s="977"/>
      <c r="C387" s="977"/>
      <c r="D387" s="977"/>
      <c r="E387" s="977"/>
      <c r="F387" s="977"/>
      <c r="G387" s="977"/>
      <c r="H387" s="977"/>
      <c r="I387" s="977"/>
      <c r="J387" s="977"/>
      <c r="K387" s="578" t="s">
        <v>2556</v>
      </c>
      <c r="L387" s="940">
        <v>0</v>
      </c>
      <c r="M387" s="578" t="s">
        <v>2557</v>
      </c>
      <c r="N387" s="894">
        <v>0</v>
      </c>
    </row>
    <row r="388" spans="1:14" x14ac:dyDescent="0.25">
      <c r="A388" s="932" t="s">
        <v>2180</v>
      </c>
      <c r="B388" s="932"/>
      <c r="C388" s="932"/>
      <c r="D388" s="932"/>
      <c r="E388" s="932"/>
      <c r="F388" s="932"/>
      <c r="G388" s="932"/>
      <c r="H388" s="932"/>
      <c r="I388" s="932"/>
      <c r="J388" s="932"/>
      <c r="K388" s="932"/>
      <c r="L388" s="932"/>
      <c r="M388" s="932"/>
      <c r="N388" s="932"/>
    </row>
    <row r="389" spans="1:14" x14ac:dyDescent="0.25">
      <c r="A389" s="891"/>
      <c r="B389" s="978" t="s">
        <v>2181</v>
      </c>
      <c r="C389" s="978"/>
      <c r="D389" s="978"/>
      <c r="E389" s="978"/>
      <c r="F389" s="978"/>
      <c r="G389" s="978"/>
      <c r="H389" s="978"/>
      <c r="I389" s="978"/>
      <c r="J389" s="978"/>
      <c r="K389" s="578" t="s">
        <v>1506</v>
      </c>
      <c r="L389" s="938">
        <v>0</v>
      </c>
      <c r="M389" s="578" t="s">
        <v>2558</v>
      </c>
      <c r="N389" s="914">
        <v>0</v>
      </c>
    </row>
    <row r="390" spans="1:14" x14ac:dyDescent="0.25">
      <c r="A390" s="891"/>
      <c r="B390" s="979" t="s">
        <v>2184</v>
      </c>
      <c r="C390" s="979"/>
      <c r="D390" s="979"/>
      <c r="E390" s="979"/>
      <c r="F390" s="979"/>
      <c r="G390" s="979"/>
      <c r="H390" s="979"/>
      <c r="I390" s="979"/>
      <c r="J390" s="979"/>
      <c r="K390" s="578" t="s">
        <v>1508</v>
      </c>
      <c r="L390" s="980">
        <v>0</v>
      </c>
      <c r="M390" s="578" t="s">
        <v>2559</v>
      </c>
      <c r="N390" s="981">
        <v>0</v>
      </c>
    </row>
    <row r="391" spans="1:14" x14ac:dyDescent="0.25">
      <c r="A391" s="891"/>
      <c r="B391" s="950" t="s">
        <v>2560</v>
      </c>
      <c r="C391" s="950"/>
      <c r="D391" s="950"/>
      <c r="E391" s="950"/>
      <c r="F391" s="950"/>
      <c r="G391" s="950"/>
      <c r="H391" s="950"/>
      <c r="I391" s="951" t="s">
        <v>2188</v>
      </c>
      <c r="J391" s="951"/>
      <c r="K391" s="936" t="s">
        <v>2561</v>
      </c>
      <c r="L391" s="936"/>
      <c r="M391" s="936"/>
      <c r="N391" s="936"/>
    </row>
    <row r="392" spans="1:14" x14ac:dyDescent="0.25">
      <c r="A392" s="891"/>
      <c r="B392" s="934" t="s">
        <v>2190</v>
      </c>
      <c r="C392" s="934"/>
      <c r="D392" s="934"/>
      <c r="E392" s="934"/>
      <c r="F392" s="934"/>
      <c r="G392" s="934"/>
      <c r="H392" s="934"/>
      <c r="I392" s="578" t="s">
        <v>486</v>
      </c>
      <c r="J392" s="938">
        <v>0</v>
      </c>
      <c r="K392" s="578" t="s">
        <v>1510</v>
      </c>
      <c r="L392" s="938">
        <v>0</v>
      </c>
      <c r="M392" s="578" t="s">
        <v>2562</v>
      </c>
      <c r="N392" s="914">
        <v>0</v>
      </c>
    </row>
    <row r="393" spans="1:14" x14ac:dyDescent="0.25">
      <c r="A393" s="891"/>
      <c r="B393" s="982" t="s">
        <v>2194</v>
      </c>
      <c r="C393" s="982"/>
      <c r="D393" s="982"/>
      <c r="E393" s="982"/>
      <c r="F393" s="982"/>
      <c r="G393" s="982"/>
      <c r="H393" s="982"/>
      <c r="I393" s="578" t="s">
        <v>1142</v>
      </c>
      <c r="J393" s="980">
        <v>0</v>
      </c>
      <c r="K393" s="578" t="s">
        <v>1513</v>
      </c>
      <c r="L393" s="980">
        <v>0</v>
      </c>
      <c r="M393" s="578" t="s">
        <v>2563</v>
      </c>
      <c r="N393" s="981">
        <v>0</v>
      </c>
    </row>
    <row r="394" spans="1:14" x14ac:dyDescent="0.25">
      <c r="A394" s="891"/>
      <c r="B394" s="956" t="s">
        <v>2564</v>
      </c>
      <c r="C394" s="956"/>
      <c r="D394" s="956"/>
      <c r="E394" s="956"/>
      <c r="F394" s="956"/>
      <c r="G394" s="956"/>
      <c r="H394" s="956"/>
      <c r="I394" s="578" t="s">
        <v>1144</v>
      </c>
      <c r="J394" s="938">
        <v>0</v>
      </c>
      <c r="K394" s="578" t="s">
        <v>2565</v>
      </c>
      <c r="L394" s="938">
        <v>0</v>
      </c>
      <c r="M394" s="578" t="s">
        <v>2566</v>
      </c>
      <c r="N394" s="914">
        <v>0</v>
      </c>
    </row>
    <row r="395" spans="1:14" x14ac:dyDescent="0.25">
      <c r="A395" s="891"/>
      <c r="B395" s="979" t="s">
        <v>2198</v>
      </c>
      <c r="C395" s="979"/>
      <c r="D395" s="979"/>
      <c r="E395" s="979"/>
      <c r="F395" s="979"/>
      <c r="G395" s="979"/>
      <c r="H395" s="979"/>
      <c r="I395" s="979"/>
      <c r="J395" s="979"/>
      <c r="K395" s="578" t="s">
        <v>1514</v>
      </c>
      <c r="L395" s="980">
        <v>0</v>
      </c>
      <c r="M395" s="942" t="s">
        <v>2189</v>
      </c>
      <c r="N395" s="942"/>
    </row>
    <row r="396" spans="1:14" x14ac:dyDescent="0.25">
      <c r="A396" s="891"/>
      <c r="B396" s="956" t="s">
        <v>1628</v>
      </c>
      <c r="C396" s="956"/>
      <c r="D396" s="956"/>
      <c r="E396" s="956"/>
      <c r="F396" s="956"/>
      <c r="G396" s="956"/>
      <c r="H396" s="956"/>
      <c r="I396" s="956"/>
      <c r="J396" s="956"/>
      <c r="K396" s="578" t="s">
        <v>1516</v>
      </c>
      <c r="L396" s="938">
        <v>0</v>
      </c>
      <c r="M396" s="942" t="s">
        <v>2567</v>
      </c>
      <c r="N396" s="942"/>
    </row>
    <row r="397" spans="1:14" x14ac:dyDescent="0.25">
      <c r="A397" s="891"/>
      <c r="B397" s="979" t="s">
        <v>2568</v>
      </c>
      <c r="C397" s="979"/>
      <c r="D397" s="979"/>
      <c r="E397" s="979"/>
      <c r="F397" s="979"/>
      <c r="G397" s="979"/>
      <c r="H397" s="979"/>
      <c r="I397" s="979"/>
      <c r="J397" s="979"/>
      <c r="K397" s="578" t="s">
        <v>1517</v>
      </c>
      <c r="L397" s="980">
        <v>0</v>
      </c>
      <c r="M397" s="942" t="s">
        <v>2569</v>
      </c>
      <c r="N397" s="942"/>
    </row>
    <row r="398" spans="1:14" x14ac:dyDescent="0.25">
      <c r="A398" s="891"/>
      <c r="B398" s="956" t="s">
        <v>2570</v>
      </c>
      <c r="C398" s="956"/>
      <c r="D398" s="956"/>
      <c r="E398" s="956"/>
      <c r="F398" s="956"/>
      <c r="G398" s="956"/>
      <c r="H398" s="956"/>
      <c r="I398" s="956"/>
      <c r="J398" s="956"/>
      <c r="K398" s="578" t="s">
        <v>1520</v>
      </c>
      <c r="L398" s="938">
        <v>0</v>
      </c>
      <c r="M398" s="942" t="s">
        <v>2571</v>
      </c>
      <c r="N398" s="942"/>
    </row>
    <row r="399" spans="1:14" x14ac:dyDescent="0.25">
      <c r="A399" s="891"/>
      <c r="B399" s="979" t="s">
        <v>2572</v>
      </c>
      <c r="C399" s="979"/>
      <c r="D399" s="979"/>
      <c r="E399" s="979"/>
      <c r="F399" s="979"/>
      <c r="G399" s="979"/>
      <c r="H399" s="979"/>
      <c r="I399" s="979"/>
      <c r="J399" s="979"/>
      <c r="K399" s="578" t="s">
        <v>1522</v>
      </c>
      <c r="L399" s="980">
        <v>0</v>
      </c>
      <c r="M399" s="578" t="s">
        <v>2573</v>
      </c>
      <c r="N399" s="981">
        <v>0</v>
      </c>
    </row>
    <row r="400" spans="1:14" x14ac:dyDescent="0.25">
      <c r="A400" s="891"/>
      <c r="B400" s="956" t="s">
        <v>2574</v>
      </c>
      <c r="C400" s="956"/>
      <c r="D400" s="956"/>
      <c r="E400" s="956"/>
      <c r="F400" s="956"/>
      <c r="G400" s="956"/>
      <c r="H400" s="956"/>
      <c r="I400" s="956"/>
      <c r="J400" s="956"/>
      <c r="K400" s="578" t="s">
        <v>1504</v>
      </c>
      <c r="L400" s="938">
        <v>0</v>
      </c>
      <c r="M400" s="578" t="s">
        <v>2575</v>
      </c>
      <c r="N400" s="914">
        <v>0</v>
      </c>
    </row>
    <row r="401" spans="1:14" x14ac:dyDescent="0.25">
      <c r="A401" s="891"/>
      <c r="B401" s="979" t="s">
        <v>2576</v>
      </c>
      <c r="C401" s="979"/>
      <c r="D401" s="979"/>
      <c r="E401" s="979"/>
      <c r="F401" s="979"/>
      <c r="G401" s="979"/>
      <c r="H401" s="979"/>
      <c r="I401" s="979"/>
      <c r="J401" s="979"/>
      <c r="K401" s="578" t="s">
        <v>2577</v>
      </c>
      <c r="L401" s="980">
        <v>0</v>
      </c>
      <c r="M401" s="578" t="s">
        <v>2578</v>
      </c>
      <c r="N401" s="981">
        <v>0</v>
      </c>
    </row>
    <row r="402" spans="1:14" x14ac:dyDescent="0.25">
      <c r="A402" s="983" t="s">
        <v>2579</v>
      </c>
      <c r="B402" s="983"/>
      <c r="C402" s="983"/>
      <c r="D402" s="983"/>
      <c r="E402" s="983"/>
      <c r="F402" s="983"/>
      <c r="G402" s="983"/>
      <c r="H402" s="983"/>
      <c r="I402" s="983"/>
      <c r="J402" s="983"/>
      <c r="K402" s="671" t="s">
        <v>2580</v>
      </c>
      <c r="L402" s="968">
        <v>0</v>
      </c>
      <c r="M402" s="671" t="s">
        <v>2581</v>
      </c>
      <c r="N402" s="969">
        <v>0</v>
      </c>
    </row>
    <row r="403" spans="1:14" x14ac:dyDescent="0.25">
      <c r="A403" s="977" t="s">
        <v>2582</v>
      </c>
      <c r="B403" s="977"/>
      <c r="C403" s="977"/>
      <c r="D403" s="977"/>
      <c r="E403" s="977"/>
      <c r="F403" s="977"/>
      <c r="G403" s="977"/>
      <c r="H403" s="977"/>
      <c r="I403" s="977"/>
      <c r="J403" s="977"/>
      <c r="K403" s="578" t="s">
        <v>2583</v>
      </c>
      <c r="L403" s="940">
        <v>0</v>
      </c>
      <c r="M403" s="578" t="s">
        <v>2584</v>
      </c>
      <c r="N403" s="894">
        <v>0</v>
      </c>
    </row>
    <row r="404" spans="1:14" x14ac:dyDescent="0.25">
      <c r="A404" s="956" t="s">
        <v>2585</v>
      </c>
      <c r="B404" s="956"/>
      <c r="C404" s="956"/>
      <c r="D404" s="956"/>
      <c r="E404" s="956"/>
      <c r="F404" s="956"/>
      <c r="G404" s="956"/>
      <c r="H404" s="956"/>
      <c r="I404" s="956"/>
      <c r="J404" s="956"/>
      <c r="K404" s="578" t="s">
        <v>2586</v>
      </c>
      <c r="L404" s="938">
        <v>0</v>
      </c>
      <c r="M404" s="578" t="s">
        <v>2587</v>
      </c>
      <c r="N404" s="914">
        <v>0</v>
      </c>
    </row>
    <row r="405" spans="1:14" x14ac:dyDescent="0.25">
      <c r="A405" s="977" t="s">
        <v>2588</v>
      </c>
      <c r="B405" s="977"/>
      <c r="C405" s="977"/>
      <c r="D405" s="977"/>
      <c r="E405" s="977"/>
      <c r="F405" s="977"/>
      <c r="G405" s="977"/>
      <c r="H405" s="977"/>
      <c r="I405" s="977"/>
      <c r="J405" s="977"/>
      <c r="K405" s="578" t="s">
        <v>2589</v>
      </c>
      <c r="L405" s="940">
        <v>0</v>
      </c>
      <c r="M405" s="578" t="s">
        <v>2590</v>
      </c>
      <c r="N405" s="894">
        <v>0</v>
      </c>
    </row>
    <row r="406" spans="1:14" x14ac:dyDescent="0.25">
      <c r="A406" s="984" t="s">
        <v>2591</v>
      </c>
      <c r="B406" s="984"/>
      <c r="C406" s="984"/>
      <c r="D406" s="984"/>
      <c r="E406" s="984"/>
      <c r="F406" s="984"/>
      <c r="G406" s="984"/>
      <c r="H406" s="984"/>
      <c r="I406" s="984"/>
      <c r="J406" s="984"/>
      <c r="K406" s="984"/>
      <c r="L406" s="984"/>
      <c r="M406" s="984"/>
      <c r="N406" s="984"/>
    </row>
    <row r="407" spans="1:14" x14ac:dyDescent="0.25">
      <c r="A407" s="956" t="s">
        <v>2592</v>
      </c>
      <c r="B407" s="956"/>
      <c r="C407" s="956"/>
      <c r="D407" s="956"/>
      <c r="E407" s="956"/>
      <c r="F407" s="956"/>
      <c r="G407" s="956"/>
      <c r="H407" s="956"/>
      <c r="I407" s="956"/>
      <c r="J407" s="956"/>
      <c r="K407" s="578" t="s">
        <v>2593</v>
      </c>
      <c r="L407" s="938">
        <v>0</v>
      </c>
      <c r="M407" s="985" t="s">
        <v>2594</v>
      </c>
      <c r="N407" s="985"/>
    </row>
    <row r="408" spans="1:14" x14ac:dyDescent="0.25">
      <c r="A408" s="977" t="s">
        <v>2449</v>
      </c>
      <c r="B408" s="977"/>
      <c r="C408" s="977"/>
      <c r="D408" s="977"/>
      <c r="E408" s="977"/>
      <c r="F408" s="977"/>
      <c r="G408" s="977"/>
      <c r="H408" s="977"/>
      <c r="I408" s="977"/>
      <c r="J408" s="977"/>
      <c r="K408" s="578" t="s">
        <v>2595</v>
      </c>
      <c r="L408" s="940">
        <v>0</v>
      </c>
      <c r="M408" s="985" t="s">
        <v>2561</v>
      </c>
      <c r="N408" s="985"/>
    </row>
    <row r="409" spans="1:14" x14ac:dyDescent="0.25">
      <c r="A409" s="956" t="s">
        <v>2451</v>
      </c>
      <c r="B409" s="956"/>
      <c r="C409" s="956"/>
      <c r="D409" s="956"/>
      <c r="E409" s="956"/>
      <c r="F409" s="956"/>
      <c r="G409" s="956"/>
      <c r="H409" s="956"/>
      <c r="I409" s="956"/>
      <c r="J409" s="956"/>
      <c r="K409" s="578" t="s">
        <v>2596</v>
      </c>
      <c r="L409" s="938">
        <v>0</v>
      </c>
      <c r="M409" s="985" t="s">
        <v>2597</v>
      </c>
      <c r="N409" s="985"/>
    </row>
    <row r="410" spans="1:14" x14ac:dyDescent="0.25">
      <c r="A410" s="470" t="s">
        <v>2598</v>
      </c>
      <c r="B410" s="470"/>
      <c r="C410" s="470"/>
      <c r="D410" s="470"/>
      <c r="E410" s="470"/>
      <c r="F410" s="470"/>
      <c r="G410" s="470"/>
      <c r="H410" s="470"/>
      <c r="I410" s="470"/>
      <c r="J410" s="470"/>
      <c r="K410" s="470"/>
      <c r="L410" s="470"/>
      <c r="M410" s="470"/>
      <c r="N410" s="470"/>
    </row>
    <row r="411" spans="1:14" x14ac:dyDescent="0.25">
      <c r="A411" s="956" t="s">
        <v>2599</v>
      </c>
      <c r="B411" s="956"/>
      <c r="C411" s="956"/>
      <c r="D411" s="956"/>
      <c r="E411" s="956"/>
      <c r="F411" s="956"/>
      <c r="G411" s="956"/>
      <c r="H411" s="956"/>
      <c r="I411" s="956"/>
      <c r="J411" s="956"/>
      <c r="K411" s="578" t="s">
        <v>2600</v>
      </c>
      <c r="L411" s="938">
        <v>0</v>
      </c>
      <c r="M411" s="985" t="s">
        <v>2594</v>
      </c>
      <c r="N411" s="985"/>
    </row>
    <row r="412" spans="1:14" x14ac:dyDescent="0.25">
      <c r="A412" s="977" t="s">
        <v>2601</v>
      </c>
      <c r="B412" s="977"/>
      <c r="C412" s="977"/>
      <c r="D412" s="977"/>
      <c r="E412" s="977"/>
      <c r="F412" s="977"/>
      <c r="G412" s="977"/>
      <c r="H412" s="977"/>
      <c r="I412" s="977"/>
      <c r="J412" s="977"/>
      <c r="K412" s="578" t="s">
        <v>2602</v>
      </c>
      <c r="L412" s="940">
        <v>0</v>
      </c>
      <c r="M412" s="985" t="s">
        <v>2561</v>
      </c>
      <c r="N412" s="985"/>
    </row>
    <row r="413" spans="1:14" x14ac:dyDescent="0.25">
      <c r="A413" s="986" t="s">
        <v>2603</v>
      </c>
      <c r="B413" s="986"/>
      <c r="C413" s="986"/>
      <c r="D413" s="986"/>
      <c r="E413" s="986"/>
      <c r="F413" s="986"/>
      <c r="G413" s="986"/>
      <c r="H413" s="986"/>
      <c r="I413" s="986"/>
      <c r="J413" s="986"/>
      <c r="K413" s="986"/>
      <c r="L413" s="986"/>
      <c r="M413" s="671" t="s">
        <v>2604</v>
      </c>
      <c r="N413" s="907">
        <v>0</v>
      </c>
    </row>
    <row r="414" spans="1:14" x14ac:dyDescent="0.25">
      <c r="A414" s="470" t="s">
        <v>2605</v>
      </c>
      <c r="B414" s="470"/>
      <c r="C414" s="470"/>
      <c r="D414" s="470"/>
      <c r="E414" s="470"/>
      <c r="F414" s="470"/>
      <c r="G414" s="470"/>
      <c r="H414" s="470"/>
      <c r="I414" s="470"/>
      <c r="J414" s="470"/>
      <c r="K414" s="470"/>
      <c r="L414" s="470"/>
      <c r="M414" s="470"/>
      <c r="N414" s="470"/>
    </row>
    <row r="415" spans="1:14" x14ac:dyDescent="0.25">
      <c r="A415" s="896" t="s">
        <v>1383</v>
      </c>
      <c r="B415" s="896"/>
      <c r="C415" s="896"/>
      <c r="D415" s="896"/>
      <c r="E415" s="896"/>
      <c r="F415" s="896"/>
      <c r="G415" s="896"/>
      <c r="H415" s="896"/>
      <c r="I415" s="896"/>
      <c r="J415" s="896"/>
      <c r="K415" s="915" t="s">
        <v>2115</v>
      </c>
      <c r="L415" s="915"/>
      <c r="M415" s="915" t="s">
        <v>2606</v>
      </c>
      <c r="N415" s="915"/>
    </row>
    <row r="416" spans="1:14" x14ac:dyDescent="0.25">
      <c r="A416" s="918" t="s">
        <v>2607</v>
      </c>
      <c r="B416" s="918"/>
      <c r="C416" s="918"/>
      <c r="D416" s="918"/>
      <c r="E416" s="918"/>
      <c r="F416" s="918"/>
      <c r="G416" s="918"/>
      <c r="H416" s="918"/>
      <c r="I416" s="918"/>
      <c r="J416" s="918"/>
      <c r="K416" s="578" t="s">
        <v>2608</v>
      </c>
      <c r="L416" s="940">
        <v>0</v>
      </c>
      <c r="M416" s="578" t="s">
        <v>2609</v>
      </c>
      <c r="N416" s="894">
        <v>0</v>
      </c>
    </row>
    <row r="417" spans="1:14" x14ac:dyDescent="0.25">
      <c r="A417" s="917" t="s">
        <v>2610</v>
      </c>
      <c r="B417" s="917"/>
      <c r="C417" s="917"/>
      <c r="D417" s="917"/>
      <c r="E417" s="917"/>
      <c r="F417" s="917"/>
      <c r="G417" s="917"/>
      <c r="H417" s="917"/>
      <c r="I417" s="917"/>
      <c r="J417" s="917"/>
      <c r="K417" s="987" t="s">
        <v>2611</v>
      </c>
      <c r="L417" s="987"/>
      <c r="M417" s="578" t="s">
        <v>2612</v>
      </c>
      <c r="N417" s="988">
        <v>0</v>
      </c>
    </row>
    <row r="418" spans="1:14" x14ac:dyDescent="0.25">
      <c r="A418" s="948" t="s">
        <v>2613</v>
      </c>
      <c r="B418" s="948"/>
      <c r="C418" s="948"/>
      <c r="D418" s="948"/>
      <c r="E418" s="948"/>
      <c r="F418" s="948"/>
      <c r="G418" s="948"/>
      <c r="H418" s="948"/>
      <c r="I418" s="948"/>
      <c r="J418" s="948"/>
      <c r="K418" s="989" t="s">
        <v>2614</v>
      </c>
      <c r="L418" s="989"/>
      <c r="M418" s="671" t="s">
        <v>2615</v>
      </c>
      <c r="N418" s="912">
        <v>0</v>
      </c>
    </row>
    <row r="419" spans="1:14" x14ac:dyDescent="0.25">
      <c r="A419" s="470" t="s">
        <v>2616</v>
      </c>
      <c r="B419" s="470"/>
      <c r="C419" s="470"/>
      <c r="D419" s="470"/>
      <c r="E419" s="470"/>
      <c r="F419" s="470"/>
      <c r="G419" s="470"/>
      <c r="H419" s="470"/>
      <c r="I419" s="470"/>
      <c r="J419" s="470"/>
      <c r="K419" s="470"/>
      <c r="L419" s="470"/>
      <c r="M419" s="470"/>
      <c r="N419" s="470"/>
    </row>
    <row r="420" spans="1:14" x14ac:dyDescent="0.25">
      <c r="A420" s="932" t="s">
        <v>2617</v>
      </c>
      <c r="B420" s="932"/>
      <c r="C420" s="932"/>
      <c r="D420" s="932"/>
      <c r="E420" s="932"/>
      <c r="F420" s="932"/>
      <c r="G420" s="932"/>
      <c r="H420" s="932"/>
      <c r="I420" s="932"/>
      <c r="J420" s="932"/>
      <c r="K420" s="932"/>
      <c r="L420" s="932"/>
      <c r="M420" s="932"/>
      <c r="N420" s="932"/>
    </row>
    <row r="421" spans="1:14" x14ac:dyDescent="0.25">
      <c r="A421" s="939" t="s">
        <v>2618</v>
      </c>
      <c r="B421" s="939"/>
      <c r="C421" s="939"/>
      <c r="D421" s="939"/>
      <c r="E421" s="939"/>
      <c r="F421" s="939"/>
      <c r="G421" s="939"/>
      <c r="H421" s="939"/>
      <c r="I421" s="939"/>
      <c r="J421" s="939"/>
      <c r="K421" s="939"/>
      <c r="L421" s="939"/>
      <c r="M421" s="578" t="s">
        <v>2619</v>
      </c>
      <c r="N421" s="894" t="s">
        <v>2620</v>
      </c>
    </row>
    <row r="422" spans="1:14" x14ac:dyDescent="0.25">
      <c r="A422" s="898" t="s">
        <v>2621</v>
      </c>
      <c r="B422" s="898"/>
      <c r="C422" s="898"/>
      <c r="D422" s="898"/>
      <c r="E422" s="898"/>
      <c r="F422" s="898"/>
      <c r="G422" s="898"/>
      <c r="H422" s="898"/>
      <c r="I422" s="898"/>
      <c r="J422" s="898"/>
      <c r="K422" s="898"/>
      <c r="L422" s="898"/>
      <c r="M422" s="578" t="s">
        <v>2622</v>
      </c>
      <c r="N422" s="914">
        <v>0</v>
      </c>
    </row>
    <row r="423" spans="1:14" x14ac:dyDescent="0.25">
      <c r="A423" s="897" t="s">
        <v>2623</v>
      </c>
      <c r="B423" s="897"/>
      <c r="C423" s="897"/>
      <c r="D423" s="897"/>
      <c r="E423" s="897"/>
      <c r="F423" s="897"/>
      <c r="G423" s="897"/>
      <c r="H423" s="897"/>
      <c r="I423" s="897"/>
      <c r="J423" s="897"/>
      <c r="K423" s="897"/>
      <c r="L423" s="897"/>
      <c r="M423" s="578" t="s">
        <v>2624</v>
      </c>
      <c r="N423" s="894">
        <v>0</v>
      </c>
    </row>
    <row r="424" spans="1:14" x14ac:dyDescent="0.25">
      <c r="A424" s="898" t="s">
        <v>2625</v>
      </c>
      <c r="B424" s="898"/>
      <c r="C424" s="898"/>
      <c r="D424" s="898"/>
      <c r="E424" s="898"/>
      <c r="F424" s="898"/>
      <c r="G424" s="898"/>
      <c r="H424" s="898"/>
      <c r="I424" s="898"/>
      <c r="J424" s="898"/>
      <c r="K424" s="898"/>
      <c r="L424" s="898"/>
      <c r="M424" s="578" t="s">
        <v>2626</v>
      </c>
      <c r="N424" s="914">
        <v>0</v>
      </c>
    </row>
    <row r="425" spans="1:14" x14ac:dyDescent="0.25">
      <c r="A425" s="897" t="s">
        <v>2627</v>
      </c>
      <c r="B425" s="897"/>
      <c r="C425" s="897"/>
      <c r="D425" s="897"/>
      <c r="E425" s="897"/>
      <c r="F425" s="897"/>
      <c r="G425" s="897"/>
      <c r="H425" s="897"/>
      <c r="I425" s="897"/>
      <c r="J425" s="897"/>
      <c r="K425" s="897"/>
      <c r="L425" s="897"/>
      <c r="M425" s="578" t="s">
        <v>2628</v>
      </c>
      <c r="N425" s="894">
        <v>0</v>
      </c>
    </row>
    <row r="426" spans="1:14" x14ac:dyDescent="0.25">
      <c r="A426" s="898" t="s">
        <v>2629</v>
      </c>
      <c r="B426" s="898"/>
      <c r="C426" s="898"/>
      <c r="D426" s="898"/>
      <c r="E426" s="898"/>
      <c r="F426" s="898"/>
      <c r="G426" s="898"/>
      <c r="H426" s="898"/>
      <c r="I426" s="898"/>
      <c r="J426" s="898"/>
      <c r="K426" s="898"/>
      <c r="L426" s="898"/>
      <c r="M426" s="578" t="s">
        <v>2630</v>
      </c>
      <c r="N426" s="914">
        <v>0</v>
      </c>
    </row>
    <row r="427" spans="1:14" x14ac:dyDescent="0.25">
      <c r="A427" s="897" t="s">
        <v>2631</v>
      </c>
      <c r="B427" s="897"/>
      <c r="C427" s="897"/>
      <c r="D427" s="897"/>
      <c r="E427" s="897"/>
      <c r="F427" s="897"/>
      <c r="G427" s="897"/>
      <c r="H427" s="897"/>
      <c r="I427" s="897"/>
      <c r="J427" s="897"/>
      <c r="K427" s="897"/>
      <c r="L427" s="897"/>
      <c r="M427" s="578" t="s">
        <v>2632</v>
      </c>
      <c r="N427" s="894">
        <v>0</v>
      </c>
    </row>
    <row r="428" spans="1:14" x14ac:dyDescent="0.25">
      <c r="A428" s="898" t="s">
        <v>2633</v>
      </c>
      <c r="B428" s="898"/>
      <c r="C428" s="898"/>
      <c r="D428" s="898"/>
      <c r="E428" s="898"/>
      <c r="F428" s="898"/>
      <c r="G428" s="898"/>
      <c r="H428" s="898"/>
      <c r="I428" s="898"/>
      <c r="J428" s="898"/>
      <c r="K428" s="898"/>
      <c r="L428" s="898"/>
      <c r="M428" s="578" t="s">
        <v>2634</v>
      </c>
      <c r="N428" s="914">
        <v>0</v>
      </c>
    </row>
    <row r="429" spans="1:14" x14ac:dyDescent="0.25">
      <c r="A429" s="990" t="s">
        <v>2635</v>
      </c>
      <c r="B429" s="990"/>
      <c r="C429" s="990"/>
      <c r="D429" s="990"/>
      <c r="E429" s="990"/>
      <c r="F429" s="990"/>
      <c r="G429" s="990"/>
      <c r="H429" s="990"/>
      <c r="I429" s="990"/>
      <c r="J429" s="990"/>
      <c r="K429" s="990"/>
      <c r="L429" s="990"/>
      <c r="M429" s="671" t="s">
        <v>2636</v>
      </c>
      <c r="N429" s="907">
        <v>0</v>
      </c>
    </row>
    <row r="430" spans="1:14" x14ac:dyDescent="0.25">
      <c r="A430" s="990" t="s">
        <v>2637</v>
      </c>
      <c r="B430" s="990"/>
      <c r="C430" s="990"/>
      <c r="D430" s="990"/>
      <c r="E430" s="990"/>
      <c r="F430" s="990"/>
      <c r="G430" s="990"/>
      <c r="H430" s="990"/>
      <c r="I430" s="990"/>
      <c r="J430" s="990"/>
      <c r="K430" s="990"/>
      <c r="L430" s="990"/>
      <c r="M430" s="671" t="s">
        <v>2638</v>
      </c>
      <c r="N430" s="907">
        <v>0</v>
      </c>
    </row>
    <row r="431" spans="1:14" x14ac:dyDescent="0.25">
      <c r="A431" s="934" t="s">
        <v>2639</v>
      </c>
      <c r="B431" s="934"/>
      <c r="C431" s="934"/>
      <c r="D431" s="934"/>
      <c r="E431" s="934"/>
      <c r="F431" s="934"/>
      <c r="G431" s="934"/>
      <c r="H431" s="934"/>
      <c r="I431" s="934"/>
      <c r="J431" s="934"/>
      <c r="K431" s="934"/>
      <c r="L431" s="934"/>
      <c r="M431" s="578" t="s">
        <v>2640</v>
      </c>
      <c r="N431" s="914">
        <v>0</v>
      </c>
    </row>
    <row r="432" spans="1:14" x14ac:dyDescent="0.25">
      <c r="A432" s="932" t="s">
        <v>2641</v>
      </c>
      <c r="B432" s="932"/>
      <c r="C432" s="932"/>
      <c r="D432" s="932"/>
      <c r="E432" s="932"/>
      <c r="F432" s="932"/>
      <c r="G432" s="932"/>
      <c r="H432" s="932"/>
      <c r="I432" s="932"/>
      <c r="J432" s="932"/>
      <c r="K432" s="932"/>
      <c r="L432" s="932"/>
      <c r="M432" s="932"/>
      <c r="N432" s="932"/>
    </row>
    <row r="433" spans="1:14" x14ac:dyDescent="0.25">
      <c r="A433" s="891"/>
      <c r="B433" s="897" t="s">
        <v>2642</v>
      </c>
      <c r="C433" s="897"/>
      <c r="D433" s="897"/>
      <c r="E433" s="897"/>
      <c r="F433" s="897"/>
      <c r="G433" s="897"/>
      <c r="H433" s="897"/>
      <c r="I433" s="897"/>
      <c r="J433" s="897"/>
      <c r="K433" s="897"/>
      <c r="L433" s="897"/>
      <c r="M433" s="578" t="s">
        <v>2643</v>
      </c>
      <c r="N433" s="894">
        <v>0</v>
      </c>
    </row>
    <row r="434" spans="1:14" x14ac:dyDescent="0.25">
      <c r="A434" s="891"/>
      <c r="B434" s="991"/>
      <c r="C434" s="917" t="s">
        <v>2644</v>
      </c>
      <c r="D434" s="917"/>
      <c r="E434" s="917"/>
      <c r="F434" s="917"/>
      <c r="G434" s="917"/>
      <c r="H434" s="917"/>
      <c r="I434" s="917"/>
      <c r="J434" s="917"/>
      <c r="K434" s="917"/>
      <c r="L434" s="917"/>
      <c r="M434" s="578" t="s">
        <v>2645</v>
      </c>
      <c r="N434" s="914">
        <v>0</v>
      </c>
    </row>
    <row r="435" spans="1:14" x14ac:dyDescent="0.25">
      <c r="A435" s="891"/>
      <c r="B435" s="991"/>
      <c r="C435" s="918" t="s">
        <v>2646</v>
      </c>
      <c r="D435" s="918"/>
      <c r="E435" s="918"/>
      <c r="F435" s="918"/>
      <c r="G435" s="918"/>
      <c r="H435" s="918"/>
      <c r="I435" s="918"/>
      <c r="J435" s="918"/>
      <c r="K435" s="918"/>
      <c r="L435" s="918"/>
      <c r="M435" s="578" t="s">
        <v>2647</v>
      </c>
      <c r="N435" s="894">
        <v>0</v>
      </c>
    </row>
    <row r="436" spans="1:14" x14ac:dyDescent="0.25">
      <c r="A436" s="891"/>
      <c r="B436" s="991"/>
      <c r="C436" s="917" t="s">
        <v>2648</v>
      </c>
      <c r="D436" s="917"/>
      <c r="E436" s="917"/>
      <c r="F436" s="917"/>
      <c r="G436" s="917"/>
      <c r="H436" s="917"/>
      <c r="I436" s="917"/>
      <c r="J436" s="917"/>
      <c r="K436" s="917"/>
      <c r="L436" s="917"/>
      <c r="M436" s="578" t="s">
        <v>2649</v>
      </c>
      <c r="N436" s="914">
        <v>0</v>
      </c>
    </row>
    <row r="437" spans="1:14" x14ac:dyDescent="0.25">
      <c r="A437" s="891"/>
      <c r="B437" s="991"/>
      <c r="C437" s="918" t="s">
        <v>2650</v>
      </c>
      <c r="D437" s="918"/>
      <c r="E437" s="918"/>
      <c r="F437" s="918"/>
      <c r="G437" s="918"/>
      <c r="H437" s="918"/>
      <c r="I437" s="918"/>
      <c r="J437" s="918"/>
      <c r="K437" s="918"/>
      <c r="L437" s="918"/>
      <c r="M437" s="578" t="s">
        <v>2651</v>
      </c>
      <c r="N437" s="894">
        <v>0</v>
      </c>
    </row>
    <row r="438" spans="1:14" x14ac:dyDescent="0.25">
      <c r="A438" s="891"/>
      <c r="B438" s="992" t="s">
        <v>2652</v>
      </c>
      <c r="C438" s="992"/>
      <c r="D438" s="992"/>
      <c r="E438" s="992"/>
      <c r="F438" s="992"/>
      <c r="G438" s="992"/>
      <c r="H438" s="992"/>
      <c r="I438" s="992"/>
      <c r="J438" s="992"/>
      <c r="K438" s="992"/>
      <c r="L438" s="992"/>
      <c r="M438" s="992"/>
      <c r="N438" s="992"/>
    </row>
    <row r="439" spans="1:14" x14ac:dyDescent="0.25">
      <c r="A439" s="891"/>
      <c r="B439" s="991" t="s">
        <v>1383</v>
      </c>
      <c r="C439" s="918" t="s">
        <v>2653</v>
      </c>
      <c r="D439" s="918"/>
      <c r="E439" s="918"/>
      <c r="F439" s="918"/>
      <c r="G439" s="918"/>
      <c r="H439" s="918"/>
      <c r="I439" s="918"/>
      <c r="J439" s="918"/>
      <c r="K439" s="578" t="s">
        <v>2654</v>
      </c>
      <c r="L439" s="993">
        <v>0</v>
      </c>
      <c r="M439" s="993"/>
      <c r="N439" s="993"/>
    </row>
    <row r="440" spans="1:14" x14ac:dyDescent="0.25">
      <c r="A440" s="891"/>
      <c r="B440" s="991" t="s">
        <v>1383</v>
      </c>
      <c r="C440" s="917" t="s">
        <v>2655</v>
      </c>
      <c r="D440" s="917"/>
      <c r="E440" s="917"/>
      <c r="F440" s="917"/>
      <c r="G440" s="917"/>
      <c r="H440" s="917"/>
      <c r="I440" s="917"/>
      <c r="J440" s="917"/>
      <c r="K440" s="917"/>
      <c r="L440" s="917"/>
      <c r="M440" s="578" t="s">
        <v>2656</v>
      </c>
      <c r="N440" s="914">
        <v>0</v>
      </c>
    </row>
    <row r="441" spans="1:14" x14ac:dyDescent="0.25">
      <c r="A441" s="891"/>
      <c r="B441" s="991" t="s">
        <v>1383</v>
      </c>
      <c r="C441" s="918" t="s">
        <v>2657</v>
      </c>
      <c r="D441" s="918"/>
      <c r="E441" s="918"/>
      <c r="F441" s="918"/>
      <c r="G441" s="918"/>
      <c r="H441" s="918"/>
      <c r="I441" s="918"/>
      <c r="J441" s="918"/>
      <c r="K441" s="918"/>
      <c r="L441" s="918"/>
      <c r="M441" s="578" t="s">
        <v>2658</v>
      </c>
      <c r="N441" s="894">
        <v>0</v>
      </c>
    </row>
    <row r="442" spans="1:14" x14ac:dyDescent="0.25">
      <c r="A442" s="891"/>
      <c r="B442" s="991" t="s">
        <v>1383</v>
      </c>
      <c r="C442" s="917" t="s">
        <v>2659</v>
      </c>
      <c r="D442" s="917"/>
      <c r="E442" s="917"/>
      <c r="F442" s="917"/>
      <c r="G442" s="917"/>
      <c r="H442" s="917"/>
      <c r="I442" s="917"/>
      <c r="J442" s="917"/>
      <c r="K442" s="917"/>
      <c r="L442" s="917"/>
      <c r="M442" s="578" t="s">
        <v>2660</v>
      </c>
      <c r="N442" s="914">
        <v>0</v>
      </c>
    </row>
    <row r="443" spans="1:14" x14ac:dyDescent="0.25">
      <c r="A443" s="891"/>
      <c r="B443" s="991" t="s">
        <v>1383</v>
      </c>
      <c r="C443" s="918" t="s">
        <v>2661</v>
      </c>
      <c r="D443" s="918"/>
      <c r="E443" s="918"/>
      <c r="F443" s="918"/>
      <c r="G443" s="918"/>
      <c r="H443" s="918"/>
      <c r="I443" s="918"/>
      <c r="J443" s="918"/>
      <c r="K443" s="918"/>
      <c r="L443" s="918"/>
      <c r="M443" s="578" t="s">
        <v>2662</v>
      </c>
      <c r="N443" s="894">
        <v>0</v>
      </c>
    </row>
    <row r="444" spans="1:14" x14ac:dyDescent="0.25">
      <c r="A444" s="891"/>
      <c r="B444" s="991" t="s">
        <v>1383</v>
      </c>
      <c r="C444" s="917" t="s">
        <v>2663</v>
      </c>
      <c r="D444" s="917"/>
      <c r="E444" s="917"/>
      <c r="F444" s="917"/>
      <c r="G444" s="917"/>
      <c r="H444" s="917"/>
      <c r="I444" s="917"/>
      <c r="J444" s="917"/>
      <c r="K444" s="917"/>
      <c r="L444" s="917"/>
      <c r="M444" s="578" t="s">
        <v>2664</v>
      </c>
      <c r="N444" s="914">
        <v>0</v>
      </c>
    </row>
    <row r="445" spans="1:14" x14ac:dyDescent="0.25">
      <c r="A445" s="891"/>
      <c r="B445" s="991" t="s">
        <v>1383</v>
      </c>
      <c r="C445" s="918" t="s">
        <v>2665</v>
      </c>
      <c r="D445" s="918"/>
      <c r="E445" s="918"/>
      <c r="F445" s="918"/>
      <c r="G445" s="918"/>
      <c r="H445" s="918"/>
      <c r="I445" s="918"/>
      <c r="J445" s="918"/>
      <c r="K445" s="918"/>
      <c r="L445" s="918"/>
      <c r="M445" s="578" t="s">
        <v>2666</v>
      </c>
      <c r="N445" s="994">
        <v>0</v>
      </c>
    </row>
    <row r="446" spans="1:14" x14ac:dyDescent="0.25">
      <c r="A446" s="891"/>
      <c r="B446" s="991" t="s">
        <v>1383</v>
      </c>
      <c r="C446" s="917" t="s">
        <v>2667</v>
      </c>
      <c r="D446" s="917"/>
      <c r="E446" s="917"/>
      <c r="F446" s="917"/>
      <c r="G446" s="917"/>
      <c r="H446" s="917"/>
      <c r="I446" s="917"/>
      <c r="J446" s="917"/>
      <c r="K446" s="917"/>
      <c r="L446" s="917"/>
      <c r="M446" s="578" t="s">
        <v>2668</v>
      </c>
      <c r="N446" s="981">
        <v>0</v>
      </c>
    </row>
    <row r="447" spans="1:14" x14ac:dyDescent="0.25">
      <c r="A447" s="891"/>
      <c r="B447" s="995"/>
      <c r="C447" s="996"/>
      <c r="D447" s="918" t="s">
        <v>2669</v>
      </c>
      <c r="E447" s="918"/>
      <c r="F447" s="918"/>
      <c r="G447" s="918"/>
      <c r="H447" s="918"/>
      <c r="I447" s="918"/>
      <c r="J447" s="918"/>
      <c r="K447" s="918"/>
      <c r="L447" s="918"/>
      <c r="M447" s="578" t="s">
        <v>2670</v>
      </c>
      <c r="N447" s="994">
        <v>0</v>
      </c>
    </row>
    <row r="448" spans="1:14" x14ac:dyDescent="0.25">
      <c r="A448" s="891"/>
      <c r="B448" s="995"/>
      <c r="C448" s="996"/>
      <c r="D448" s="917" t="s">
        <v>2671</v>
      </c>
      <c r="E448" s="917"/>
      <c r="F448" s="917"/>
      <c r="G448" s="917"/>
      <c r="H448" s="917"/>
      <c r="I448" s="917"/>
      <c r="J448" s="917"/>
      <c r="K448" s="917"/>
      <c r="L448" s="917"/>
      <c r="M448" s="578" t="s">
        <v>2672</v>
      </c>
      <c r="N448" s="981">
        <v>0</v>
      </c>
    </row>
    <row r="449" spans="1:14" x14ac:dyDescent="0.25">
      <c r="A449" s="891"/>
      <c r="B449" s="995"/>
      <c r="C449" s="996"/>
      <c r="D449" s="918" t="s">
        <v>2673</v>
      </c>
      <c r="E449" s="918"/>
      <c r="F449" s="918"/>
      <c r="G449" s="918"/>
      <c r="H449" s="918"/>
      <c r="I449" s="918"/>
      <c r="J449" s="918"/>
      <c r="K449" s="918"/>
      <c r="L449" s="918"/>
      <c r="M449" s="578" t="s">
        <v>2674</v>
      </c>
      <c r="N449" s="994">
        <v>0</v>
      </c>
    </row>
    <row r="450" spans="1:14" x14ac:dyDescent="0.25">
      <c r="A450" s="891"/>
      <c r="B450" s="995"/>
      <c r="C450" s="996"/>
      <c r="D450" s="917" t="s">
        <v>2675</v>
      </c>
      <c r="E450" s="917"/>
      <c r="F450" s="917"/>
      <c r="G450" s="917"/>
      <c r="H450" s="917"/>
      <c r="I450" s="917"/>
      <c r="J450" s="917"/>
      <c r="K450" s="917"/>
      <c r="L450" s="917"/>
      <c r="M450" s="578" t="s">
        <v>2676</v>
      </c>
      <c r="N450" s="981">
        <v>0</v>
      </c>
    </row>
    <row r="451" spans="1:14" x14ac:dyDescent="0.25">
      <c r="A451" s="891"/>
      <c r="B451" s="992" t="s">
        <v>2677</v>
      </c>
      <c r="C451" s="992"/>
      <c r="D451" s="992"/>
      <c r="E451" s="992"/>
      <c r="F451" s="992"/>
      <c r="G451" s="992"/>
      <c r="H451" s="992"/>
      <c r="I451" s="992"/>
      <c r="J451" s="992"/>
      <c r="K451" s="992"/>
      <c r="L451" s="992"/>
      <c r="M451" s="992"/>
      <c r="N451" s="992"/>
    </row>
    <row r="452" spans="1:14" x14ac:dyDescent="0.25">
      <c r="A452" s="891"/>
      <c r="B452" s="991" t="s">
        <v>1383</v>
      </c>
      <c r="C452" s="918" t="s">
        <v>2678</v>
      </c>
      <c r="D452" s="918"/>
      <c r="E452" s="918"/>
      <c r="F452" s="918"/>
      <c r="G452" s="918"/>
      <c r="H452" s="918"/>
      <c r="I452" s="918"/>
      <c r="J452" s="918"/>
      <c r="K452" s="918"/>
      <c r="L452" s="918"/>
      <c r="M452" s="578" t="s">
        <v>2679</v>
      </c>
      <c r="N452" s="894">
        <v>0</v>
      </c>
    </row>
    <row r="453" spans="1:14" x14ac:dyDescent="0.25">
      <c r="A453" s="891"/>
      <c r="B453" s="991" t="s">
        <v>1383</v>
      </c>
      <c r="C453" s="917" t="s">
        <v>2680</v>
      </c>
      <c r="D453" s="917"/>
      <c r="E453" s="917"/>
      <c r="F453" s="917"/>
      <c r="G453" s="917"/>
      <c r="H453" s="917"/>
      <c r="I453" s="917"/>
      <c r="J453" s="917"/>
      <c r="K453" s="578" t="s">
        <v>2681</v>
      </c>
      <c r="L453" s="997">
        <v>0</v>
      </c>
      <c r="M453" s="997"/>
      <c r="N453" s="997"/>
    </row>
    <row r="454" spans="1:14" x14ac:dyDescent="0.25">
      <c r="A454" s="891"/>
      <c r="B454" s="991" t="s">
        <v>1383</v>
      </c>
      <c r="C454" s="918" t="s">
        <v>2682</v>
      </c>
      <c r="D454" s="918"/>
      <c r="E454" s="918"/>
      <c r="F454" s="918"/>
      <c r="G454" s="918"/>
      <c r="H454" s="918"/>
      <c r="I454" s="918"/>
      <c r="J454" s="918"/>
      <c r="K454" s="918"/>
      <c r="L454" s="918"/>
      <c r="M454" s="578" t="s">
        <v>2683</v>
      </c>
      <c r="N454" s="894">
        <v>0</v>
      </c>
    </row>
    <row r="455" spans="1:14" x14ac:dyDescent="0.25">
      <c r="A455" s="891"/>
      <c r="B455" s="998" t="s">
        <v>2684</v>
      </c>
      <c r="C455" s="999"/>
      <c r="D455" s="999"/>
      <c r="E455" s="999"/>
      <c r="F455" s="999"/>
      <c r="G455" s="999"/>
      <c r="H455" s="999"/>
      <c r="I455" s="999"/>
      <c r="J455" s="999"/>
      <c r="K455" s="999"/>
      <c r="L455" s="1000"/>
      <c r="M455" s="578" t="s">
        <v>2685</v>
      </c>
      <c r="N455" s="894">
        <v>0</v>
      </c>
    </row>
    <row r="456" spans="1:14" x14ac:dyDescent="0.25">
      <c r="A456" s="990" t="s">
        <v>2686</v>
      </c>
      <c r="B456" s="990"/>
      <c r="C456" s="990"/>
      <c r="D456" s="990"/>
      <c r="E456" s="990"/>
      <c r="F456" s="990"/>
      <c r="G456" s="990"/>
      <c r="H456" s="990"/>
      <c r="I456" s="990"/>
      <c r="J456" s="990"/>
      <c r="K456" s="990"/>
      <c r="L456" s="990"/>
      <c r="M456" s="671" t="s">
        <v>2687</v>
      </c>
      <c r="N456" s="907">
        <v>0</v>
      </c>
    </row>
    <row r="457" spans="1:14" x14ac:dyDescent="0.25">
      <c r="A457" s="1001" t="s">
        <v>2688</v>
      </c>
      <c r="B457" s="1001"/>
      <c r="C457" s="1001"/>
      <c r="D457" s="1001"/>
      <c r="E457" s="1001"/>
      <c r="F457" s="1001"/>
      <c r="G457" s="1001"/>
      <c r="H457" s="1001"/>
      <c r="I457" s="1001"/>
      <c r="J457" s="1001"/>
      <c r="K457" s="1001"/>
      <c r="L457" s="1001"/>
      <c r="M457" s="1001"/>
      <c r="N457" s="1001"/>
    </row>
    <row r="458" spans="1:14" x14ac:dyDescent="0.25">
      <c r="A458" s="1002" t="s">
        <v>1383</v>
      </c>
      <c r="B458" s="1002"/>
      <c r="C458" s="1002"/>
      <c r="D458" s="1002"/>
      <c r="E458" s="1002"/>
      <c r="F458" s="1002"/>
      <c r="G458" s="1002"/>
      <c r="H458" s="1002"/>
      <c r="I458" s="1002"/>
      <c r="J458" s="1002"/>
      <c r="K458" s="951" t="s">
        <v>2689</v>
      </c>
      <c r="L458" s="951"/>
      <c r="M458" s="951" t="s">
        <v>2115</v>
      </c>
      <c r="N458" s="951"/>
    </row>
    <row r="459" spans="1:14" x14ac:dyDescent="0.25">
      <c r="A459" s="933" t="s">
        <v>2690</v>
      </c>
      <c r="B459" s="933"/>
      <c r="C459" s="933"/>
      <c r="D459" s="933"/>
      <c r="E459" s="933"/>
      <c r="F459" s="933"/>
      <c r="G459" s="933"/>
      <c r="H459" s="933"/>
      <c r="I459" s="933"/>
      <c r="J459" s="933"/>
      <c r="K459" s="578" t="s">
        <v>1146</v>
      </c>
      <c r="L459" s="940">
        <v>0</v>
      </c>
      <c r="M459" s="578" t="s">
        <v>2691</v>
      </c>
      <c r="N459" s="894">
        <v>0</v>
      </c>
    </row>
    <row r="460" spans="1:14" x14ac:dyDescent="0.25">
      <c r="A460" s="934" t="s">
        <v>2692</v>
      </c>
      <c r="B460" s="934"/>
      <c r="C460" s="934"/>
      <c r="D460" s="934"/>
      <c r="E460" s="934"/>
      <c r="F460" s="934"/>
      <c r="G460" s="934"/>
      <c r="H460" s="934"/>
      <c r="I460" s="934"/>
      <c r="J460" s="934"/>
      <c r="K460" s="578" t="s">
        <v>1498</v>
      </c>
      <c r="L460" s="938">
        <v>0</v>
      </c>
      <c r="M460" s="578" t="s">
        <v>2693</v>
      </c>
      <c r="N460" s="914">
        <v>0</v>
      </c>
    </row>
    <row r="461" spans="1:14" x14ac:dyDescent="0.25">
      <c r="A461" s="933" t="s">
        <v>2694</v>
      </c>
      <c r="B461" s="933"/>
      <c r="C461" s="933"/>
      <c r="D461" s="933"/>
      <c r="E461" s="933"/>
      <c r="F461" s="933"/>
      <c r="G461" s="933"/>
      <c r="H461" s="933"/>
      <c r="I461" s="933"/>
      <c r="J461" s="933"/>
      <c r="K461" s="933"/>
      <c r="L461" s="933"/>
      <c r="M461" s="578" t="s">
        <v>2695</v>
      </c>
      <c r="N461" s="894">
        <v>0</v>
      </c>
    </row>
    <row r="462" spans="1:14" x14ac:dyDescent="0.25">
      <c r="A462" s="934" t="s">
        <v>2696</v>
      </c>
      <c r="B462" s="934"/>
      <c r="C462" s="934"/>
      <c r="D462" s="934"/>
      <c r="E462" s="934"/>
      <c r="F462" s="934"/>
      <c r="G462" s="934"/>
      <c r="H462" s="934"/>
      <c r="I462" s="934"/>
      <c r="J462" s="934"/>
      <c r="K462" s="934"/>
      <c r="L462" s="934"/>
      <c r="M462" s="578" t="s">
        <v>2697</v>
      </c>
      <c r="N462" s="914">
        <v>0</v>
      </c>
    </row>
    <row r="463" spans="1:14" x14ac:dyDescent="0.25">
      <c r="A463" s="933" t="s">
        <v>2698</v>
      </c>
      <c r="B463" s="933"/>
      <c r="C463" s="933"/>
      <c r="D463" s="933"/>
      <c r="E463" s="933"/>
      <c r="F463" s="933"/>
      <c r="G463" s="933"/>
      <c r="H463" s="933"/>
      <c r="I463" s="933"/>
      <c r="J463" s="933"/>
      <c r="K463" s="933"/>
      <c r="L463" s="933"/>
      <c r="M463" s="578" t="s">
        <v>2699</v>
      </c>
      <c r="N463" s="894">
        <v>0</v>
      </c>
    </row>
    <row r="464" spans="1:14" x14ac:dyDescent="0.25">
      <c r="A464" s="934" t="s">
        <v>2700</v>
      </c>
      <c r="B464" s="934"/>
      <c r="C464" s="934"/>
      <c r="D464" s="934"/>
      <c r="E464" s="934"/>
      <c r="F464" s="934"/>
      <c r="G464" s="934"/>
      <c r="H464" s="934"/>
      <c r="I464" s="934"/>
      <c r="J464" s="934"/>
      <c r="K464" s="934"/>
      <c r="L464" s="934"/>
      <c r="M464" s="578" t="s">
        <v>2701</v>
      </c>
      <c r="N464" s="914">
        <v>0</v>
      </c>
    </row>
    <row r="465" spans="1:14" x14ac:dyDescent="0.25">
      <c r="A465" s="974" t="s">
        <v>2702</v>
      </c>
      <c r="B465" s="974"/>
      <c r="C465" s="974"/>
      <c r="D465" s="974"/>
      <c r="E465" s="974"/>
      <c r="F465" s="974"/>
      <c r="G465" s="974"/>
      <c r="H465" s="974"/>
      <c r="I465" s="974"/>
      <c r="J465" s="974"/>
      <c r="K465" s="974"/>
      <c r="L465" s="974"/>
      <c r="M465" s="578" t="s">
        <v>2703</v>
      </c>
      <c r="N465" s="894">
        <v>0</v>
      </c>
    </row>
    <row r="466" spans="1:14" x14ac:dyDescent="0.25">
      <c r="A466" s="948" t="s">
        <v>2704</v>
      </c>
      <c r="B466" s="948"/>
      <c r="C466" s="948"/>
      <c r="D466" s="948"/>
      <c r="E466" s="948"/>
      <c r="F466" s="948"/>
      <c r="G466" s="948"/>
      <c r="H466" s="948"/>
      <c r="I466" s="948"/>
      <c r="J466" s="948"/>
      <c r="K466" s="948"/>
      <c r="L466" s="948"/>
      <c r="M466" s="671" t="s">
        <v>2705</v>
      </c>
      <c r="N466" s="907">
        <v>0</v>
      </c>
    </row>
    <row r="467" spans="1:14" ht="15" customHeight="1" x14ac:dyDescent="0.25">
      <c r="A467" s="1003" t="s">
        <v>2706</v>
      </c>
      <c r="B467" s="1003"/>
      <c r="C467" s="1003"/>
      <c r="D467" s="1003"/>
      <c r="E467" s="1003"/>
      <c r="F467" s="1003"/>
      <c r="G467" s="1003"/>
      <c r="H467" s="1003"/>
      <c r="I467" s="1003"/>
      <c r="J467" s="1003"/>
      <c r="K467" s="1003"/>
      <c r="L467" s="1003"/>
      <c r="M467" s="1003"/>
      <c r="N467" s="1003"/>
    </row>
    <row r="468" spans="1:14" x14ac:dyDescent="0.25">
      <c r="A468" s="1004" t="s">
        <v>1383</v>
      </c>
      <c r="B468" s="1004"/>
      <c r="C468" s="1004"/>
      <c r="D468" s="1004"/>
      <c r="E468" s="1004"/>
      <c r="F468" s="1004"/>
      <c r="G468" s="1004"/>
      <c r="H468" s="1004"/>
      <c r="I468" s="1004"/>
      <c r="J468" s="1004"/>
      <c r="K468" s="1004"/>
      <c r="L468" s="1004"/>
      <c r="M468" s="1005" t="s">
        <v>1528</v>
      </c>
      <c r="N468" s="1005"/>
    </row>
    <row r="469" spans="1:14" x14ac:dyDescent="0.25">
      <c r="A469" s="977" t="s">
        <v>2707</v>
      </c>
      <c r="B469" s="977"/>
      <c r="C469" s="977"/>
      <c r="D469" s="977"/>
      <c r="E469" s="977"/>
      <c r="F469" s="977"/>
      <c r="G469" s="977"/>
      <c r="H469" s="977"/>
      <c r="I469" s="977"/>
      <c r="J469" s="977"/>
      <c r="K469" s="977"/>
      <c r="L469" s="977"/>
      <c r="M469" s="578" t="s">
        <v>2708</v>
      </c>
      <c r="N469" s="894">
        <v>0</v>
      </c>
    </row>
    <row r="470" spans="1:14" x14ac:dyDescent="0.25">
      <c r="A470" s="470" t="s">
        <v>2709</v>
      </c>
      <c r="B470" s="470"/>
      <c r="C470" s="470"/>
      <c r="D470" s="470"/>
      <c r="E470" s="470"/>
      <c r="F470" s="470"/>
      <c r="G470" s="470"/>
      <c r="H470" s="470"/>
      <c r="I470" s="470"/>
      <c r="J470" s="470"/>
      <c r="K470" s="470"/>
      <c r="L470" s="470"/>
      <c r="M470" s="470"/>
      <c r="N470" s="470"/>
    </row>
    <row r="471" spans="1:14" x14ac:dyDescent="0.25">
      <c r="A471" s="917" t="s">
        <v>2710</v>
      </c>
      <c r="B471" s="917"/>
      <c r="C471" s="917"/>
      <c r="D471" s="917"/>
      <c r="E471" s="917"/>
      <c r="F471" s="917"/>
      <c r="G471" s="917"/>
      <c r="H471" s="917"/>
      <c r="I471" s="917"/>
      <c r="J471" s="917"/>
      <c r="K471" s="917"/>
      <c r="L471" s="917"/>
      <c r="M471" s="578" t="s">
        <v>2711</v>
      </c>
      <c r="N471" s="988">
        <v>0</v>
      </c>
    </row>
    <row r="472" spans="1:14" x14ac:dyDescent="0.25">
      <c r="A472" s="918" t="s">
        <v>2712</v>
      </c>
      <c r="B472" s="918"/>
      <c r="C472" s="918"/>
      <c r="D472" s="918"/>
      <c r="E472" s="918"/>
      <c r="F472" s="918"/>
      <c r="G472" s="918"/>
      <c r="H472" s="918"/>
      <c r="I472" s="918"/>
      <c r="J472" s="918"/>
      <c r="K472" s="918"/>
      <c r="L472" s="918"/>
      <c r="M472" s="578" t="s">
        <v>2713</v>
      </c>
      <c r="N472" s="994">
        <v>0</v>
      </c>
    </row>
    <row r="473" spans="1:14" x14ac:dyDescent="0.25">
      <c r="A473" s="917" t="s">
        <v>2714</v>
      </c>
      <c r="B473" s="917"/>
      <c r="C473" s="917"/>
      <c r="D473" s="917"/>
      <c r="E473" s="917"/>
      <c r="F473" s="917"/>
      <c r="G473" s="917"/>
      <c r="H473" s="917"/>
      <c r="I473" s="917"/>
      <c r="J473" s="917"/>
      <c r="K473" s="917"/>
      <c r="L473" s="917"/>
      <c r="M473" s="578" t="s">
        <v>2715</v>
      </c>
      <c r="N473" s="981">
        <v>0</v>
      </c>
    </row>
    <row r="474" spans="1:14" x14ac:dyDescent="0.25">
      <c r="A474" s="918" t="s">
        <v>2716</v>
      </c>
      <c r="B474" s="918"/>
      <c r="C474" s="918"/>
      <c r="D474" s="918"/>
      <c r="E474" s="918"/>
      <c r="F474" s="918"/>
      <c r="G474" s="918"/>
      <c r="H474" s="918"/>
      <c r="I474" s="918"/>
      <c r="J474" s="918"/>
      <c r="K474" s="918"/>
      <c r="L474" s="918"/>
      <c r="M474" s="578" t="s">
        <v>2717</v>
      </c>
      <c r="N474" s="994">
        <v>0</v>
      </c>
    </row>
    <row r="475" spans="1:14" x14ac:dyDescent="0.25">
      <c r="A475" s="917" t="s">
        <v>2718</v>
      </c>
      <c r="B475" s="917"/>
      <c r="C475" s="917"/>
      <c r="D475" s="917"/>
      <c r="E475" s="917"/>
      <c r="F475" s="917"/>
      <c r="G475" s="917"/>
      <c r="H475" s="917"/>
      <c r="I475" s="917"/>
      <c r="J475" s="917"/>
      <c r="K475" s="917"/>
      <c r="L475" s="917"/>
      <c r="M475" s="578" t="s">
        <v>2719</v>
      </c>
      <c r="N475" s="981">
        <v>0</v>
      </c>
    </row>
    <row r="476" spans="1:14" x14ac:dyDescent="0.25">
      <c r="A476" s="918" t="s">
        <v>2720</v>
      </c>
      <c r="B476" s="918"/>
      <c r="C476" s="918"/>
      <c r="D476" s="918"/>
      <c r="E476" s="918"/>
      <c r="F476" s="918"/>
      <c r="G476" s="918"/>
      <c r="H476" s="918"/>
      <c r="I476" s="918"/>
      <c r="J476" s="918"/>
      <c r="K476" s="918"/>
      <c r="L476" s="918"/>
      <c r="M476" s="578" t="s">
        <v>2721</v>
      </c>
      <c r="N476" s="894">
        <v>0</v>
      </c>
    </row>
    <row r="477" spans="1:14" x14ac:dyDescent="0.25">
      <c r="A477" s="917" t="s">
        <v>2722</v>
      </c>
      <c r="B477" s="917"/>
      <c r="C477" s="917"/>
      <c r="D477" s="917"/>
      <c r="E477" s="917"/>
      <c r="F477" s="917"/>
      <c r="G477" s="917"/>
      <c r="H477" s="917"/>
      <c r="I477" s="917"/>
      <c r="J477" s="917"/>
      <c r="K477" s="917"/>
      <c r="L477" s="917"/>
      <c r="M477" s="578" t="s">
        <v>2723</v>
      </c>
      <c r="N477" s="981">
        <v>0</v>
      </c>
    </row>
    <row r="478" spans="1:14" x14ac:dyDescent="0.25">
      <c r="A478" s="918" t="s">
        <v>2724</v>
      </c>
      <c r="B478" s="918"/>
      <c r="C478" s="918"/>
      <c r="D478" s="918"/>
      <c r="E478" s="918"/>
      <c r="F478" s="918"/>
      <c r="G478" s="918"/>
      <c r="H478" s="918"/>
      <c r="I478" s="918"/>
      <c r="J478" s="918"/>
      <c r="K478" s="918"/>
      <c r="L478" s="918"/>
      <c r="M478" s="578" t="s">
        <v>2725</v>
      </c>
      <c r="N478" s="894">
        <v>0</v>
      </c>
    </row>
    <row r="479" spans="1:14" x14ac:dyDescent="0.25">
      <c r="A479" s="917" t="s">
        <v>2726</v>
      </c>
      <c r="B479" s="917"/>
      <c r="C479" s="917"/>
      <c r="D479" s="917"/>
      <c r="E479" s="917"/>
      <c r="F479" s="917"/>
      <c r="G479" s="917"/>
      <c r="H479" s="917"/>
      <c r="I479" s="917"/>
      <c r="J479" s="917"/>
      <c r="K479" s="917"/>
      <c r="L479" s="917"/>
      <c r="M479" s="578" t="s">
        <v>2727</v>
      </c>
      <c r="N479" s="988">
        <v>0</v>
      </c>
    </row>
    <row r="480" spans="1:14" x14ac:dyDescent="0.25">
      <c r="A480" s="918" t="s">
        <v>2728</v>
      </c>
      <c r="B480" s="918"/>
      <c r="C480" s="918"/>
      <c r="D480" s="918"/>
      <c r="E480" s="918"/>
      <c r="F480" s="918"/>
      <c r="G480" s="918"/>
      <c r="H480" s="918"/>
      <c r="I480" s="918"/>
      <c r="J480" s="918"/>
      <c r="K480" s="918"/>
      <c r="L480" s="918"/>
      <c r="M480" s="578" t="s">
        <v>2729</v>
      </c>
      <c r="N480" s="894">
        <v>0</v>
      </c>
    </row>
    <row r="481" spans="1:14" x14ac:dyDescent="0.25">
      <c r="A481" s="917" t="s">
        <v>2730</v>
      </c>
      <c r="B481" s="917"/>
      <c r="C481" s="917"/>
      <c r="D481" s="917"/>
      <c r="E481" s="917"/>
      <c r="F481" s="917"/>
      <c r="G481" s="917"/>
      <c r="H481" s="917"/>
      <c r="I481" s="917"/>
      <c r="J481" s="917"/>
      <c r="K481" s="917"/>
      <c r="L481" s="917"/>
      <c r="M481" s="578" t="s">
        <v>2731</v>
      </c>
      <c r="N481" s="981">
        <v>0</v>
      </c>
    </row>
    <row r="482" spans="1:14" x14ac:dyDescent="0.25">
      <c r="A482" s="918" t="s">
        <v>2732</v>
      </c>
      <c r="B482" s="918"/>
      <c r="C482" s="918"/>
      <c r="D482" s="918"/>
      <c r="E482" s="918"/>
      <c r="F482" s="918"/>
      <c r="G482" s="918"/>
      <c r="H482" s="918"/>
      <c r="I482" s="918"/>
      <c r="J482" s="918"/>
      <c r="K482" s="918"/>
      <c r="L482" s="918"/>
      <c r="M482" s="578" t="s">
        <v>2733</v>
      </c>
      <c r="N482" s="894">
        <v>0</v>
      </c>
    </row>
    <row r="483" spans="1:14" x14ac:dyDescent="0.25">
      <c r="A483" s="917" t="s">
        <v>2734</v>
      </c>
      <c r="B483" s="917"/>
      <c r="C483" s="917"/>
      <c r="D483" s="917"/>
      <c r="E483" s="917"/>
      <c r="F483" s="917"/>
      <c r="G483" s="917"/>
      <c r="H483" s="917"/>
      <c r="I483" s="917"/>
      <c r="J483" s="917"/>
      <c r="K483" s="917"/>
      <c r="L483" s="917"/>
      <c r="M483" s="578" t="s">
        <v>2735</v>
      </c>
      <c r="N483" s="981">
        <v>0</v>
      </c>
    </row>
    <row r="484" spans="1:14" x14ac:dyDescent="0.25">
      <c r="A484" s="918" t="s">
        <v>2736</v>
      </c>
      <c r="B484" s="918"/>
      <c r="C484" s="918"/>
      <c r="D484" s="918"/>
      <c r="E484" s="918"/>
      <c r="F484" s="918"/>
      <c r="G484" s="918"/>
      <c r="H484" s="918"/>
      <c r="I484" s="918"/>
      <c r="J484" s="918"/>
      <c r="K484" s="918"/>
      <c r="L484" s="918"/>
      <c r="M484" s="578" t="s">
        <v>2737</v>
      </c>
      <c r="N484" s="894">
        <v>0</v>
      </c>
    </row>
    <row r="485" spans="1:14" x14ac:dyDescent="0.25">
      <c r="A485" s="917" t="s">
        <v>2738</v>
      </c>
      <c r="B485" s="917"/>
      <c r="C485" s="917"/>
      <c r="D485" s="917"/>
      <c r="E485" s="917"/>
      <c r="F485" s="917"/>
      <c r="G485" s="917"/>
      <c r="H485" s="917"/>
      <c r="I485" s="917"/>
      <c r="J485" s="917"/>
      <c r="K485" s="917"/>
      <c r="L485" s="917"/>
      <c r="M485" s="578" t="s">
        <v>2739</v>
      </c>
      <c r="N485" s="981">
        <v>0</v>
      </c>
    </row>
    <row r="486" spans="1:14" x14ac:dyDescent="0.25">
      <c r="A486" s="918" t="s">
        <v>2740</v>
      </c>
      <c r="B486" s="918"/>
      <c r="C486" s="918"/>
      <c r="D486" s="918"/>
      <c r="E486" s="918"/>
      <c r="F486" s="918"/>
      <c r="G486" s="918"/>
      <c r="H486" s="918"/>
      <c r="I486" s="918"/>
      <c r="J486" s="918"/>
      <c r="K486" s="918"/>
      <c r="L486" s="918"/>
      <c r="M486" s="578" t="s">
        <v>2741</v>
      </c>
      <c r="N486" s="894">
        <v>0</v>
      </c>
    </row>
    <row r="487" spans="1:14" x14ac:dyDescent="0.25">
      <c r="A487" s="917" t="s">
        <v>2742</v>
      </c>
      <c r="B487" s="917"/>
      <c r="C487" s="917"/>
      <c r="D487" s="917"/>
      <c r="E487" s="917"/>
      <c r="F487" s="917"/>
      <c r="G487" s="917"/>
      <c r="H487" s="917"/>
      <c r="I487" s="917"/>
      <c r="J487" s="917"/>
      <c r="K487" s="917"/>
      <c r="L487" s="917"/>
      <c r="M487" s="578" t="s">
        <v>2743</v>
      </c>
      <c r="N487" s="981">
        <v>0</v>
      </c>
    </row>
    <row r="488" spans="1:14" x14ac:dyDescent="0.25">
      <c r="A488" s="918" t="s">
        <v>2744</v>
      </c>
      <c r="B488" s="918"/>
      <c r="C488" s="918"/>
      <c r="D488" s="918"/>
      <c r="E488" s="918"/>
      <c r="F488" s="918"/>
      <c r="G488" s="918"/>
      <c r="H488" s="918"/>
      <c r="I488" s="918"/>
      <c r="J488" s="918"/>
      <c r="K488" s="918"/>
      <c r="L488" s="918"/>
      <c r="M488" s="578" t="s">
        <v>2745</v>
      </c>
      <c r="N488" s="894">
        <v>0</v>
      </c>
    </row>
    <row r="489" spans="1:14" x14ac:dyDescent="0.25">
      <c r="A489" s="917" t="s">
        <v>2746</v>
      </c>
      <c r="B489" s="917"/>
      <c r="C489" s="917"/>
      <c r="D489" s="917"/>
      <c r="E489" s="917"/>
      <c r="F489" s="917"/>
      <c r="G489" s="917"/>
      <c r="H489" s="917"/>
      <c r="I489" s="917"/>
      <c r="J489" s="917"/>
      <c r="K489" s="917"/>
      <c r="L489" s="917"/>
      <c r="M489" s="578" t="s">
        <v>2747</v>
      </c>
      <c r="N489" s="981">
        <v>0</v>
      </c>
    </row>
    <row r="490" spans="1:14" x14ac:dyDescent="0.25">
      <c r="A490" s="974" t="s">
        <v>2748</v>
      </c>
      <c r="B490" s="974"/>
      <c r="C490" s="974"/>
      <c r="D490" s="974"/>
      <c r="E490" s="974"/>
      <c r="F490" s="974"/>
      <c r="G490" s="974"/>
      <c r="H490" s="974"/>
      <c r="I490" s="974"/>
      <c r="J490" s="974"/>
      <c r="K490" s="974"/>
      <c r="L490" s="974"/>
      <c r="M490" s="578" t="s">
        <v>2749</v>
      </c>
      <c r="N490" s="894">
        <v>0</v>
      </c>
    </row>
    <row r="491" spans="1:14" x14ac:dyDescent="0.25">
      <c r="A491" s="917" t="s">
        <v>2750</v>
      </c>
      <c r="B491" s="917"/>
      <c r="C491" s="917"/>
      <c r="D491" s="917"/>
      <c r="E491" s="917"/>
      <c r="F491" s="917"/>
      <c r="G491" s="917"/>
      <c r="H491" s="917"/>
      <c r="I491" s="917"/>
      <c r="J491" s="917"/>
      <c r="K491" s="917"/>
      <c r="L491" s="917"/>
      <c r="M491" s="578" t="s">
        <v>2751</v>
      </c>
      <c r="N491" s="981">
        <v>0</v>
      </c>
    </row>
    <row r="492" spans="1:14" x14ac:dyDescent="0.25">
      <c r="A492" s="470"/>
      <c r="B492" s="470"/>
      <c r="C492" s="470"/>
      <c r="D492" s="470"/>
      <c r="E492" s="470"/>
      <c r="F492" s="470"/>
      <c r="G492" s="470"/>
      <c r="H492" s="470"/>
      <c r="I492" s="470"/>
      <c r="J492" s="470"/>
      <c r="K492" s="470"/>
      <c r="L492" s="470"/>
      <c r="M492" s="470"/>
      <c r="N492" s="470"/>
    </row>
    <row r="493" spans="1:14" ht="30" customHeight="1" x14ac:dyDescent="0.25">
      <c r="A493" s="972" t="s">
        <v>2752</v>
      </c>
      <c r="B493" s="972"/>
      <c r="C493" s="972"/>
      <c r="D493" s="972"/>
      <c r="E493" s="972"/>
      <c r="F493" s="972"/>
      <c r="G493" s="972"/>
      <c r="H493" s="972"/>
      <c r="I493" s="972"/>
      <c r="J493" s="972"/>
      <c r="K493" s="972"/>
      <c r="L493" s="972"/>
      <c r="M493" s="578" t="s">
        <v>216</v>
      </c>
      <c r="N493" s="981">
        <v>0</v>
      </c>
    </row>
    <row r="494" spans="1:14" ht="36.75" customHeight="1" x14ac:dyDescent="0.25">
      <c r="A494" s="972" t="s">
        <v>2753</v>
      </c>
      <c r="B494" s="972"/>
      <c r="C494" s="972"/>
      <c r="D494" s="972"/>
      <c r="E494" s="972"/>
      <c r="F494" s="972"/>
      <c r="G494" s="972"/>
      <c r="H494" s="972"/>
      <c r="I494" s="972"/>
      <c r="J494" s="972"/>
      <c r="K494" s="972"/>
      <c r="L494" s="972"/>
      <c r="M494" s="578" t="s">
        <v>292</v>
      </c>
      <c r="N494" s="981">
        <v>0</v>
      </c>
    </row>
    <row r="495" spans="1:14" x14ac:dyDescent="0.25">
      <c r="A495" s="990" t="s">
        <v>2754</v>
      </c>
      <c r="B495" s="990"/>
      <c r="C495" s="990"/>
      <c r="D495" s="990"/>
      <c r="E495" s="990"/>
      <c r="F495" s="990"/>
      <c r="G495" s="990"/>
      <c r="H495" s="990"/>
      <c r="I495" s="990"/>
      <c r="J495" s="990"/>
      <c r="K495" s="990"/>
      <c r="L495" s="990"/>
      <c r="M495" s="671" t="s">
        <v>354</v>
      </c>
      <c r="N495" s="907">
        <v>0</v>
      </c>
    </row>
    <row r="496" spans="1:14" ht="43.5" customHeight="1" x14ac:dyDescent="0.25">
      <c r="A496" s="972" t="s">
        <v>2755</v>
      </c>
      <c r="B496" s="972"/>
      <c r="C496" s="972"/>
      <c r="D496" s="972"/>
      <c r="E496" s="972"/>
      <c r="F496" s="972"/>
      <c r="G496" s="972"/>
      <c r="H496" s="972"/>
      <c r="I496" s="972"/>
      <c r="J496" s="972"/>
      <c r="K496" s="972"/>
      <c r="L496" s="972"/>
      <c r="M496" s="578" t="s">
        <v>404</v>
      </c>
      <c r="N496" s="981">
        <v>0</v>
      </c>
    </row>
    <row r="497" spans="1:14" ht="43.5" customHeight="1" x14ac:dyDescent="0.25">
      <c r="A497" s="972" t="s">
        <v>2756</v>
      </c>
      <c r="B497" s="972"/>
      <c r="C497" s="972"/>
      <c r="D497" s="972"/>
      <c r="E497" s="972"/>
      <c r="F497" s="972"/>
      <c r="G497" s="972"/>
      <c r="H497" s="972"/>
      <c r="I497" s="972"/>
      <c r="J497" s="972"/>
      <c r="K497" s="972"/>
      <c r="L497" s="972"/>
      <c r="M497" s="578" t="s">
        <v>450</v>
      </c>
      <c r="N497" s="981">
        <v>0</v>
      </c>
    </row>
    <row r="498" spans="1:14" x14ac:dyDescent="0.25">
      <c r="A498" s="990" t="s">
        <v>2757</v>
      </c>
      <c r="B498" s="990"/>
      <c r="C498" s="990"/>
      <c r="D498" s="990"/>
      <c r="E498" s="990"/>
      <c r="F498" s="990"/>
      <c r="G498" s="990"/>
      <c r="H498" s="990"/>
      <c r="I498" s="990"/>
      <c r="J498" s="990"/>
      <c r="K498" s="990"/>
      <c r="L498" s="990"/>
      <c r="M498" s="671" t="s">
        <v>2758</v>
      </c>
      <c r="N498" s="907">
        <v>0</v>
      </c>
    </row>
    <row r="499" spans="1:14" x14ac:dyDescent="0.25">
      <c r="A499" s="990" t="s">
        <v>2759</v>
      </c>
      <c r="B499" s="990"/>
      <c r="C499" s="990"/>
      <c r="D499" s="990"/>
      <c r="E499" s="990"/>
      <c r="F499" s="990"/>
      <c r="G499" s="990"/>
      <c r="H499" s="990"/>
      <c r="I499" s="990"/>
      <c r="J499" s="990"/>
      <c r="K499" s="990"/>
      <c r="L499" s="990"/>
      <c r="M499" s="671" t="s">
        <v>2760</v>
      </c>
      <c r="N499" s="907">
        <v>0</v>
      </c>
    </row>
    <row r="500" spans="1:14" x14ac:dyDescent="0.25">
      <c r="A500" s="917" t="s">
        <v>2761</v>
      </c>
      <c r="B500" s="917"/>
      <c r="C500" s="917"/>
      <c r="D500" s="917"/>
      <c r="E500" s="917"/>
      <c r="F500" s="917"/>
      <c r="G500" s="917"/>
      <c r="H500" s="917"/>
      <c r="I500" s="917"/>
      <c r="J500" s="917"/>
      <c r="K500" s="917"/>
      <c r="L500" s="917"/>
      <c r="M500" s="917"/>
      <c r="N500" s="917"/>
    </row>
    <row r="501" spans="1:14" x14ac:dyDescent="0.25">
      <c r="A501" s="1006" t="s">
        <v>1383</v>
      </c>
      <c r="B501" s="1007"/>
      <c r="C501" s="897" t="s">
        <v>2762</v>
      </c>
      <c r="D501" s="897"/>
      <c r="E501" s="897"/>
      <c r="F501" s="897"/>
      <c r="G501" s="897"/>
      <c r="H501" s="897"/>
      <c r="I501" s="897"/>
      <c r="J501" s="897"/>
      <c r="K501" s="897"/>
      <c r="L501" s="897"/>
      <c r="M501" s="578" t="s">
        <v>2763</v>
      </c>
      <c r="N501" s="894">
        <v>0</v>
      </c>
    </row>
    <row r="502" spans="1:14" x14ac:dyDescent="0.25">
      <c r="A502" s="1006" t="s">
        <v>1383</v>
      </c>
      <c r="B502" s="1007"/>
      <c r="C502" s="898" t="s">
        <v>2764</v>
      </c>
      <c r="D502" s="898"/>
      <c r="E502" s="898"/>
      <c r="F502" s="898"/>
      <c r="G502" s="898"/>
      <c r="H502" s="898"/>
      <c r="I502" s="898"/>
      <c r="J502" s="898"/>
      <c r="K502" s="898"/>
      <c r="L502" s="898"/>
      <c r="M502" s="578" t="s">
        <v>2765</v>
      </c>
      <c r="N502" s="914">
        <v>0</v>
      </c>
    </row>
    <row r="503" spans="1:14" x14ac:dyDescent="0.25">
      <c r="A503" s="1006"/>
      <c r="B503" s="1007"/>
      <c r="C503" s="898" t="s">
        <v>2766</v>
      </c>
      <c r="D503" s="898"/>
      <c r="E503" s="898"/>
      <c r="F503" s="898"/>
      <c r="G503" s="898"/>
      <c r="H503" s="898"/>
      <c r="I503" s="898"/>
      <c r="J503" s="898"/>
      <c r="K503" s="898"/>
      <c r="L503" s="898"/>
      <c r="M503" s="578" t="s">
        <v>2767</v>
      </c>
      <c r="N503" s="894">
        <v>0</v>
      </c>
    </row>
    <row r="504" spans="1:14" x14ac:dyDescent="0.25">
      <c r="A504" s="1006"/>
      <c r="B504" s="1007"/>
      <c r="C504" s="898" t="s">
        <v>2768</v>
      </c>
      <c r="D504" s="898"/>
      <c r="E504" s="898"/>
      <c r="F504" s="898"/>
      <c r="G504" s="898"/>
      <c r="H504" s="898"/>
      <c r="I504" s="898"/>
      <c r="J504" s="898"/>
      <c r="K504" s="898"/>
      <c r="L504" s="898"/>
      <c r="M504" s="578" t="s">
        <v>2769</v>
      </c>
      <c r="N504" s="914">
        <v>0</v>
      </c>
    </row>
    <row r="505" spans="1:14" x14ac:dyDescent="0.25">
      <c r="A505" s="1006"/>
      <c r="B505" s="1007"/>
      <c r="C505" s="898" t="s">
        <v>2770</v>
      </c>
      <c r="D505" s="898"/>
      <c r="E505" s="898"/>
      <c r="F505" s="898"/>
      <c r="G505" s="898"/>
      <c r="H505" s="898"/>
      <c r="I505" s="898"/>
      <c r="J505" s="898"/>
      <c r="K505" s="898"/>
      <c r="L505" s="898"/>
      <c r="M505" s="578" t="s">
        <v>2771</v>
      </c>
      <c r="N505" s="894">
        <v>0</v>
      </c>
    </row>
    <row r="506" spans="1:14" x14ac:dyDescent="0.25">
      <c r="A506" s="917" t="s">
        <v>2772</v>
      </c>
      <c r="B506" s="917"/>
      <c r="C506" s="917"/>
      <c r="D506" s="917"/>
      <c r="E506" s="917"/>
      <c r="F506" s="917"/>
      <c r="G506" s="917"/>
      <c r="H506" s="917"/>
      <c r="I506" s="917"/>
      <c r="J506" s="917"/>
      <c r="K506" s="917"/>
      <c r="L506" s="917"/>
      <c r="M506" s="917"/>
      <c r="N506" s="917"/>
    </row>
    <row r="507" spans="1:14" x14ac:dyDescent="0.25">
      <c r="A507" s="1006" t="s">
        <v>1383</v>
      </c>
      <c r="B507" s="1007"/>
      <c r="C507" s="897" t="s">
        <v>2773</v>
      </c>
      <c r="D507" s="897"/>
      <c r="E507" s="897"/>
      <c r="F507" s="897"/>
      <c r="G507" s="897"/>
      <c r="H507" s="897"/>
      <c r="I507" s="897"/>
      <c r="J507" s="897"/>
      <c r="K507" s="897"/>
      <c r="L507" s="897"/>
      <c r="M507" s="578" t="s">
        <v>1561</v>
      </c>
      <c r="N507" s="894">
        <v>0</v>
      </c>
    </row>
    <row r="508" spans="1:14" x14ac:dyDescent="0.25">
      <c r="A508" s="1006" t="s">
        <v>1383</v>
      </c>
      <c r="B508" s="1007"/>
      <c r="C508" s="898" t="s">
        <v>2764</v>
      </c>
      <c r="D508" s="898"/>
      <c r="E508" s="898"/>
      <c r="F508" s="898"/>
      <c r="G508" s="898"/>
      <c r="H508" s="898"/>
      <c r="I508" s="898"/>
      <c r="J508" s="898"/>
      <c r="K508" s="898"/>
      <c r="L508" s="898"/>
      <c r="M508" s="578" t="s">
        <v>2774</v>
      </c>
      <c r="N508" s="914">
        <v>0</v>
      </c>
    </row>
    <row r="509" spans="1:14" x14ac:dyDescent="0.25">
      <c r="A509" s="1006"/>
      <c r="B509" s="1007"/>
      <c r="C509" s="897" t="s">
        <v>2775</v>
      </c>
      <c r="D509" s="897"/>
      <c r="E509" s="897"/>
      <c r="F509" s="897"/>
      <c r="G509" s="897"/>
      <c r="H509" s="897"/>
      <c r="I509" s="897"/>
      <c r="J509" s="897"/>
      <c r="K509" s="897"/>
      <c r="L509" s="897"/>
      <c r="M509" s="578" t="s">
        <v>2776</v>
      </c>
      <c r="N509" s="894">
        <v>0</v>
      </c>
    </row>
    <row r="510" spans="1:14" x14ac:dyDescent="0.25">
      <c r="A510" s="1006"/>
      <c r="B510" s="1007"/>
      <c r="C510" s="898" t="s">
        <v>2777</v>
      </c>
      <c r="D510" s="898"/>
      <c r="E510" s="898"/>
      <c r="F510" s="898"/>
      <c r="G510" s="898"/>
      <c r="H510" s="898"/>
      <c r="I510" s="898"/>
      <c r="J510" s="898"/>
      <c r="K510" s="898"/>
      <c r="L510" s="898"/>
      <c r="M510" s="578" t="s">
        <v>2778</v>
      </c>
      <c r="N510" s="914">
        <v>0</v>
      </c>
    </row>
    <row r="511" spans="1:14" x14ac:dyDescent="0.25">
      <c r="A511" s="1006"/>
      <c r="B511" s="1007"/>
      <c r="C511" s="897" t="s">
        <v>2779</v>
      </c>
      <c r="D511" s="897"/>
      <c r="E511" s="897"/>
      <c r="F511" s="897"/>
      <c r="G511" s="897"/>
      <c r="H511" s="897"/>
      <c r="I511" s="897"/>
      <c r="J511" s="897"/>
      <c r="K511" s="897"/>
      <c r="L511" s="897"/>
      <c r="M511" s="578" t="s">
        <v>2780</v>
      </c>
      <c r="N511" s="894">
        <v>0</v>
      </c>
    </row>
    <row r="512" spans="1:14" x14ac:dyDescent="0.25">
      <c r="A512" s="1006"/>
      <c r="B512" s="1007"/>
      <c r="C512" s="898" t="s">
        <v>2781</v>
      </c>
      <c r="D512" s="898"/>
      <c r="E512" s="898"/>
      <c r="F512" s="898"/>
      <c r="G512" s="898"/>
      <c r="H512" s="898"/>
      <c r="I512" s="898"/>
      <c r="J512" s="898"/>
      <c r="K512" s="898"/>
      <c r="L512" s="898"/>
      <c r="M512" s="578" t="s">
        <v>2782</v>
      </c>
      <c r="N512" s="914">
        <v>0</v>
      </c>
    </row>
    <row r="513" spans="1:14" x14ac:dyDescent="0.25">
      <c r="A513" s="917" t="s">
        <v>2783</v>
      </c>
      <c r="B513" s="917"/>
      <c r="C513" s="917"/>
      <c r="D513" s="917"/>
      <c r="E513" s="917"/>
      <c r="F513" s="917"/>
      <c r="G513" s="917"/>
      <c r="H513" s="917"/>
      <c r="I513" s="917"/>
      <c r="J513" s="917"/>
      <c r="K513" s="917"/>
      <c r="L513" s="917"/>
      <c r="M513" s="917"/>
      <c r="N513" s="917"/>
    </row>
    <row r="514" spans="1:14" x14ac:dyDescent="0.25">
      <c r="A514" s="1006" t="s">
        <v>1383</v>
      </c>
      <c r="B514" s="1007"/>
      <c r="C514" s="897" t="s">
        <v>2773</v>
      </c>
      <c r="D514" s="897"/>
      <c r="E514" s="897"/>
      <c r="F514" s="897"/>
      <c r="G514" s="897"/>
      <c r="H514" s="897"/>
      <c r="I514" s="897"/>
      <c r="J514" s="897"/>
      <c r="K514" s="897"/>
      <c r="L514" s="897"/>
      <c r="M514" s="578" t="s">
        <v>2784</v>
      </c>
      <c r="N514" s="894">
        <v>0</v>
      </c>
    </row>
    <row r="515" spans="1:14" x14ac:dyDescent="0.25">
      <c r="A515" s="1006" t="s">
        <v>1383</v>
      </c>
      <c r="B515" s="1007"/>
      <c r="C515" s="898" t="s">
        <v>2785</v>
      </c>
      <c r="D515" s="898"/>
      <c r="E515" s="898"/>
      <c r="F515" s="898"/>
      <c r="G515" s="898"/>
      <c r="H515" s="898"/>
      <c r="I515" s="898"/>
      <c r="J515" s="898"/>
      <c r="K515" s="898"/>
      <c r="L515" s="898"/>
      <c r="M515" s="578" t="s">
        <v>2786</v>
      </c>
      <c r="N515" s="914">
        <v>0</v>
      </c>
    </row>
    <row r="516" spans="1:14" x14ac:dyDescent="0.25">
      <c r="A516" s="978" t="s">
        <v>2787</v>
      </c>
      <c r="B516" s="978"/>
      <c r="C516" s="978"/>
      <c r="D516" s="978"/>
      <c r="E516" s="978"/>
      <c r="F516" s="978"/>
      <c r="G516" s="978"/>
      <c r="H516" s="978"/>
      <c r="I516" s="978"/>
      <c r="J516" s="978"/>
      <c r="K516" s="978"/>
      <c r="L516" s="978"/>
      <c r="M516" s="578" t="s">
        <v>2788</v>
      </c>
      <c r="N516" s="914">
        <v>0</v>
      </c>
    </row>
    <row r="517" spans="1:14" x14ac:dyDescent="0.25">
      <c r="A517" s="917" t="s">
        <v>2789</v>
      </c>
      <c r="B517" s="917"/>
      <c r="C517" s="917"/>
      <c r="D517" s="917"/>
      <c r="E517" s="917"/>
      <c r="F517" s="917"/>
      <c r="G517" s="917"/>
      <c r="H517" s="917"/>
      <c r="I517" s="917"/>
      <c r="J517" s="917"/>
      <c r="K517" s="917"/>
      <c r="L517" s="917"/>
      <c r="M517" s="917"/>
      <c r="N517" s="917"/>
    </row>
    <row r="518" spans="1:14" x14ac:dyDescent="0.25">
      <c r="A518" s="1006"/>
      <c r="B518" s="1007"/>
      <c r="C518" s="897" t="s">
        <v>2790</v>
      </c>
      <c r="D518" s="897"/>
      <c r="E518" s="897"/>
      <c r="F518" s="897"/>
      <c r="G518" s="897"/>
      <c r="H518" s="897"/>
      <c r="I518" s="897"/>
      <c r="J518" s="897"/>
      <c r="K518" s="897"/>
      <c r="L518" s="897"/>
      <c r="M518" s="578" t="s">
        <v>2791</v>
      </c>
      <c r="N518" s="894">
        <v>0</v>
      </c>
    </row>
    <row r="519" spans="1:14" x14ac:dyDescent="0.25">
      <c r="A519" s="1006"/>
      <c r="B519" s="1007"/>
      <c r="C519" s="898" t="s">
        <v>2792</v>
      </c>
      <c r="D519" s="898"/>
      <c r="E519" s="898"/>
      <c r="F519" s="898"/>
      <c r="G519" s="898"/>
      <c r="H519" s="898"/>
      <c r="I519" s="898"/>
      <c r="J519" s="898"/>
      <c r="K519" s="898"/>
      <c r="L519" s="898"/>
      <c r="M519" s="578" t="s">
        <v>2793</v>
      </c>
      <c r="N519" s="914">
        <v>0</v>
      </c>
    </row>
    <row r="520" spans="1:14" x14ac:dyDescent="0.25">
      <c r="A520" s="990" t="s">
        <v>2794</v>
      </c>
      <c r="B520" s="990"/>
      <c r="C520" s="990"/>
      <c r="D520" s="990"/>
      <c r="E520" s="990"/>
      <c r="F520" s="990"/>
      <c r="G520" s="990"/>
      <c r="H520" s="990"/>
      <c r="I520" s="990"/>
      <c r="J520" s="990"/>
      <c r="K520" s="990"/>
      <c r="L520" s="990"/>
      <c r="M520" s="671" t="s">
        <v>2795</v>
      </c>
      <c r="N520" s="907">
        <v>0</v>
      </c>
    </row>
    <row r="521" spans="1:14" x14ac:dyDescent="0.25">
      <c r="A521" s="990" t="s">
        <v>2796</v>
      </c>
      <c r="B521" s="990"/>
      <c r="C521" s="990"/>
      <c r="D521" s="990"/>
      <c r="E521" s="990"/>
      <c r="F521" s="990"/>
      <c r="G521" s="990"/>
      <c r="H521" s="990"/>
      <c r="I521" s="990"/>
      <c r="J521" s="990"/>
      <c r="K521" s="990"/>
      <c r="L521" s="990"/>
      <c r="M521" s="671" t="s">
        <v>2797</v>
      </c>
      <c r="N521" s="907">
        <v>0</v>
      </c>
    </row>
    <row r="522" spans="1:14" x14ac:dyDescent="0.25">
      <c r="A522" s="917" t="s">
        <v>2798</v>
      </c>
      <c r="B522" s="917"/>
      <c r="C522" s="917"/>
      <c r="D522" s="917"/>
      <c r="E522" s="917"/>
      <c r="F522" s="917"/>
      <c r="G522" s="917"/>
      <c r="H522" s="917"/>
      <c r="I522" s="917"/>
      <c r="J522" s="917"/>
      <c r="K522" s="917"/>
      <c r="L522" s="917"/>
      <c r="M522" s="917"/>
      <c r="N522" s="917"/>
    </row>
    <row r="523" spans="1:14" x14ac:dyDescent="0.25">
      <c r="A523" s="1006" t="s">
        <v>1383</v>
      </c>
      <c r="B523" s="1006"/>
      <c r="C523" s="897" t="s">
        <v>2799</v>
      </c>
      <c r="D523" s="897"/>
      <c r="E523" s="897"/>
      <c r="F523" s="897"/>
      <c r="G523" s="897"/>
      <c r="H523" s="897"/>
      <c r="I523" s="897"/>
      <c r="J523" s="897"/>
      <c r="K523" s="897"/>
      <c r="L523" s="897"/>
      <c r="M523" s="578" t="s">
        <v>1572</v>
      </c>
      <c r="N523" s="894">
        <v>0</v>
      </c>
    </row>
    <row r="524" spans="1:14" x14ac:dyDescent="0.25">
      <c r="A524" s="1006" t="s">
        <v>1383</v>
      </c>
      <c r="B524" s="1006"/>
      <c r="C524" s="898" t="s">
        <v>2800</v>
      </c>
      <c r="D524" s="898"/>
      <c r="E524" s="898"/>
      <c r="F524" s="898"/>
      <c r="G524" s="898"/>
      <c r="H524" s="898"/>
      <c r="I524" s="898"/>
      <c r="J524" s="898"/>
      <c r="K524" s="898"/>
      <c r="L524" s="898"/>
      <c r="M524" s="578" t="s">
        <v>1574</v>
      </c>
      <c r="N524" s="914">
        <v>0</v>
      </c>
    </row>
    <row r="525" spans="1:14" x14ac:dyDescent="0.25">
      <c r="A525" s="1006" t="s">
        <v>1383</v>
      </c>
      <c r="B525" s="1006"/>
      <c r="C525" s="897" t="s">
        <v>2801</v>
      </c>
      <c r="D525" s="897"/>
      <c r="E525" s="897"/>
      <c r="F525" s="897"/>
      <c r="G525" s="897"/>
      <c r="H525" s="897"/>
      <c r="I525" s="897"/>
      <c r="J525" s="897"/>
      <c r="K525" s="897"/>
      <c r="L525" s="897"/>
      <c r="M525" s="578" t="s">
        <v>1576</v>
      </c>
      <c r="N525" s="894">
        <v>0</v>
      </c>
    </row>
    <row r="526" spans="1:14" x14ac:dyDescent="0.25">
      <c r="A526" s="1006" t="s">
        <v>1383</v>
      </c>
      <c r="B526" s="1006"/>
      <c r="C526" s="970" t="s">
        <v>2802</v>
      </c>
      <c r="D526" s="970"/>
      <c r="E526" s="970"/>
      <c r="F526" s="970"/>
      <c r="G526" s="970"/>
      <c r="H526" s="970"/>
      <c r="I526" s="970"/>
      <c r="J526" s="970"/>
      <c r="K526" s="970"/>
      <c r="L526" s="970"/>
      <c r="M526" s="671" t="s">
        <v>2803</v>
      </c>
      <c r="N526" s="907">
        <v>0</v>
      </c>
    </row>
    <row r="527" spans="1:14" x14ac:dyDescent="0.25">
      <c r="A527" s="917" t="s">
        <v>2804</v>
      </c>
      <c r="B527" s="917"/>
      <c r="C527" s="917"/>
      <c r="D527" s="917"/>
      <c r="E527" s="917"/>
      <c r="F527" s="917"/>
      <c r="G527" s="917"/>
      <c r="H527" s="917"/>
      <c r="I527" s="917"/>
      <c r="J527" s="917"/>
      <c r="K527" s="917"/>
      <c r="L527" s="917"/>
      <c r="M527" s="917"/>
      <c r="N527" s="917"/>
    </row>
    <row r="528" spans="1:14" x14ac:dyDescent="0.25">
      <c r="A528" s="1006" t="s">
        <v>1383</v>
      </c>
      <c r="B528" s="1006"/>
      <c r="C528" s="897" t="s">
        <v>2805</v>
      </c>
      <c r="D528" s="897"/>
      <c r="E528" s="897"/>
      <c r="F528" s="897"/>
      <c r="G528" s="897"/>
      <c r="H528" s="897"/>
      <c r="I528" s="897"/>
      <c r="J528" s="897"/>
      <c r="K528" s="897"/>
      <c r="L528" s="897"/>
      <c r="M528" s="578" t="s">
        <v>2806</v>
      </c>
      <c r="N528" s="994">
        <v>0</v>
      </c>
    </row>
    <row r="529" spans="1:14" x14ac:dyDescent="0.25">
      <c r="A529" s="1006" t="s">
        <v>1383</v>
      </c>
      <c r="B529" s="1006"/>
      <c r="C529" s="682" t="s">
        <v>2807</v>
      </c>
      <c r="D529" s="682"/>
      <c r="E529" s="682"/>
      <c r="F529" s="682"/>
      <c r="G529" s="682"/>
      <c r="H529" s="682"/>
      <c r="I529" s="682"/>
      <c r="J529" s="682"/>
      <c r="K529" s="682"/>
      <c r="L529" s="682"/>
      <c r="M529" s="578" t="s">
        <v>2808</v>
      </c>
      <c r="N529" s="988">
        <v>0</v>
      </c>
    </row>
    <row r="530" spans="1:14" x14ac:dyDescent="0.25">
      <c r="A530" s="1006" t="s">
        <v>1383</v>
      </c>
      <c r="B530" s="1006"/>
      <c r="C530" s="897" t="s">
        <v>2809</v>
      </c>
      <c r="D530" s="897"/>
      <c r="E530" s="897"/>
      <c r="F530" s="897"/>
      <c r="G530" s="897"/>
      <c r="H530" s="897"/>
      <c r="I530" s="897"/>
      <c r="J530" s="897"/>
      <c r="K530" s="897"/>
      <c r="L530" s="897"/>
      <c r="M530" s="578" t="s">
        <v>2810</v>
      </c>
      <c r="N530" s="994">
        <v>0</v>
      </c>
    </row>
    <row r="531" spans="1:14" x14ac:dyDescent="0.25">
      <c r="A531" s="470" t="s">
        <v>2811</v>
      </c>
      <c r="B531" s="470"/>
      <c r="C531" s="470"/>
      <c r="D531" s="470"/>
      <c r="E531" s="470"/>
      <c r="F531" s="470"/>
      <c r="G531" s="470"/>
      <c r="H531" s="470"/>
      <c r="I531" s="470"/>
      <c r="J531" s="470"/>
      <c r="K531" s="470"/>
      <c r="L531" s="470"/>
      <c r="M531" s="470"/>
      <c r="N531" s="470"/>
    </row>
    <row r="532" spans="1:14" x14ac:dyDescent="0.25">
      <c r="A532" s="1008" t="s">
        <v>1562</v>
      </c>
      <c r="B532" s="1008"/>
      <c r="C532" s="1008"/>
      <c r="D532" s="1008"/>
      <c r="E532" s="1008"/>
      <c r="F532" s="1008"/>
      <c r="G532" s="1008"/>
      <c r="H532" s="1008"/>
      <c r="I532" s="1008"/>
      <c r="J532" s="1008"/>
      <c r="K532" s="1008"/>
      <c r="L532" s="1008"/>
      <c r="M532" s="578" t="s">
        <v>1563</v>
      </c>
      <c r="N532" s="914">
        <v>0</v>
      </c>
    </row>
    <row r="533" spans="1:14" x14ac:dyDescent="0.25">
      <c r="A533" s="682" t="s">
        <v>1564</v>
      </c>
      <c r="B533" s="682"/>
      <c r="C533" s="682"/>
      <c r="D533" s="682"/>
      <c r="E533" s="682"/>
      <c r="F533" s="682"/>
      <c r="G533" s="682"/>
      <c r="H533" s="682"/>
      <c r="I533" s="682"/>
      <c r="J533" s="682"/>
      <c r="K533" s="682"/>
      <c r="L533" s="682"/>
      <c r="M533" s="682"/>
      <c r="N533" s="682"/>
    </row>
    <row r="534" spans="1:14" x14ac:dyDescent="0.25">
      <c r="A534" s="1006" t="s">
        <v>1383</v>
      </c>
      <c r="B534" s="1006"/>
      <c r="C534" s="897" t="s">
        <v>1565</v>
      </c>
      <c r="D534" s="897"/>
      <c r="E534" s="897"/>
      <c r="F534" s="897"/>
      <c r="G534" s="897"/>
      <c r="H534" s="897"/>
      <c r="I534" s="897"/>
      <c r="J534" s="897"/>
      <c r="K534" s="897"/>
      <c r="L534" s="897"/>
      <c r="M534" s="578" t="s">
        <v>1566</v>
      </c>
      <c r="N534" s="894">
        <v>0</v>
      </c>
    </row>
    <row r="535" spans="1:14" x14ac:dyDescent="0.25">
      <c r="A535" s="1006" t="s">
        <v>1383</v>
      </c>
      <c r="B535" s="1006"/>
      <c r="C535" s="682" t="s">
        <v>1567</v>
      </c>
      <c r="D535" s="682"/>
      <c r="E535" s="682"/>
      <c r="F535" s="682"/>
      <c r="G535" s="682"/>
      <c r="H535" s="682"/>
      <c r="I535" s="682"/>
      <c r="J535" s="682"/>
      <c r="K535" s="682"/>
      <c r="L535" s="682"/>
      <c r="M535" s="578" t="s">
        <v>1568</v>
      </c>
      <c r="N535" s="914">
        <v>0</v>
      </c>
    </row>
    <row r="536" spans="1:14" x14ac:dyDescent="0.25">
      <c r="A536" s="1006" t="s">
        <v>1383</v>
      </c>
      <c r="B536" s="1006"/>
      <c r="C536" s="897" t="s">
        <v>1569</v>
      </c>
      <c r="D536" s="897"/>
      <c r="E536" s="897"/>
      <c r="F536" s="897"/>
      <c r="G536" s="897"/>
      <c r="H536" s="897"/>
      <c r="I536" s="897"/>
      <c r="J536" s="897"/>
      <c r="K536" s="897"/>
      <c r="L536" s="897"/>
      <c r="M536" s="578" t="s">
        <v>1570</v>
      </c>
      <c r="N536" s="894">
        <v>0</v>
      </c>
    </row>
    <row r="537" spans="1:14" x14ac:dyDescent="0.25">
      <c r="A537" s="1009" t="s">
        <v>1587</v>
      </c>
      <c r="B537" s="700"/>
      <c r="C537" s="700"/>
      <c r="D537" s="700"/>
      <c r="E537" s="700"/>
      <c r="F537" s="700"/>
      <c r="G537" s="700"/>
      <c r="H537" s="700"/>
      <c r="I537" s="700"/>
      <c r="J537" s="700"/>
      <c r="K537" s="700"/>
      <c r="L537" s="700"/>
      <c r="M537" s="700"/>
      <c r="N537" s="1010"/>
    </row>
    <row r="538" spans="1:14" x14ac:dyDescent="0.25">
      <c r="A538" s="990" t="s">
        <v>1588</v>
      </c>
      <c r="B538" s="990"/>
      <c r="C538" s="990"/>
      <c r="D538" s="990"/>
      <c r="E538" s="990"/>
      <c r="F538" s="990"/>
      <c r="G538" s="990"/>
      <c r="H538" s="990"/>
      <c r="I538" s="990"/>
      <c r="J538" s="990"/>
      <c r="K538" s="990"/>
      <c r="L538" s="990"/>
      <c r="M538" s="671" t="s">
        <v>1590</v>
      </c>
      <c r="N538" s="907">
        <v>0</v>
      </c>
    </row>
    <row r="539" spans="1:14" x14ac:dyDescent="0.25">
      <c r="A539" s="897" t="s">
        <v>1591</v>
      </c>
      <c r="B539" s="897"/>
      <c r="C539" s="897"/>
      <c r="D539" s="897"/>
      <c r="E539" s="897"/>
      <c r="F539" s="897"/>
      <c r="G539" s="897"/>
      <c r="H539" s="897"/>
      <c r="I539" s="897"/>
      <c r="J539" s="897"/>
      <c r="K539" s="897"/>
      <c r="L539" s="897"/>
      <c r="M539" s="578" t="s">
        <v>1592</v>
      </c>
      <c r="N539" s="894">
        <v>0</v>
      </c>
    </row>
    <row r="540" spans="1:14" x14ac:dyDescent="0.25">
      <c r="A540" s="898" t="s">
        <v>1569</v>
      </c>
      <c r="B540" s="898"/>
      <c r="C540" s="898"/>
      <c r="D540" s="898"/>
      <c r="E540" s="898"/>
      <c r="F540" s="898"/>
      <c r="G540" s="898"/>
      <c r="H540" s="898"/>
      <c r="I540" s="898"/>
      <c r="J540" s="898"/>
      <c r="K540" s="898"/>
      <c r="L540" s="898"/>
      <c r="M540" s="578" t="s">
        <v>1593</v>
      </c>
      <c r="N540" s="914">
        <v>0</v>
      </c>
    </row>
    <row r="541" spans="1:14" x14ac:dyDescent="0.25">
      <c r="A541" s="990" t="s">
        <v>1594</v>
      </c>
      <c r="B541" s="990"/>
      <c r="C541" s="990"/>
      <c r="D541" s="990"/>
      <c r="E541" s="990"/>
      <c r="F541" s="990"/>
      <c r="G541" s="990"/>
      <c r="H541" s="990"/>
      <c r="I541" s="990"/>
      <c r="J541" s="990"/>
      <c r="K541" s="990"/>
      <c r="L541" s="990"/>
      <c r="M541" s="671" t="s">
        <v>1595</v>
      </c>
      <c r="N541" s="907">
        <v>0</v>
      </c>
    </row>
    <row r="542" spans="1:14" x14ac:dyDescent="0.25">
      <c r="A542" s="917" t="s">
        <v>2812</v>
      </c>
      <c r="B542" s="917"/>
      <c r="C542" s="917"/>
      <c r="D542" s="917"/>
      <c r="E542" s="917"/>
      <c r="F542" s="917"/>
      <c r="G542" s="917"/>
      <c r="H542" s="917"/>
      <c r="I542" s="917"/>
      <c r="J542" s="917"/>
      <c r="K542" s="917"/>
      <c r="L542" s="917"/>
      <c r="M542" s="578" t="s">
        <v>2813</v>
      </c>
      <c r="N542" s="914">
        <v>0</v>
      </c>
    </row>
    <row r="543" spans="1:14" x14ac:dyDescent="0.25">
      <c r="A543" s="470" t="s">
        <v>2814</v>
      </c>
      <c r="B543" s="470"/>
      <c r="C543" s="470"/>
      <c r="D543" s="470"/>
      <c r="E543" s="470"/>
      <c r="F543" s="470"/>
      <c r="G543" s="470"/>
      <c r="H543" s="470"/>
      <c r="I543" s="470"/>
      <c r="J543" s="470"/>
      <c r="K543" s="470"/>
      <c r="L543" s="470"/>
      <c r="M543" s="470"/>
      <c r="N543" s="470"/>
    </row>
    <row r="544" spans="1:14" x14ac:dyDescent="0.25">
      <c r="A544" s="917" t="s">
        <v>2815</v>
      </c>
      <c r="B544" s="917"/>
      <c r="C544" s="917"/>
      <c r="D544" s="917"/>
      <c r="E544" s="917"/>
      <c r="F544" s="917"/>
      <c r="G544" s="917"/>
      <c r="H544" s="917"/>
      <c r="I544" s="917"/>
      <c r="J544" s="917"/>
      <c r="K544" s="917"/>
      <c r="L544" s="917"/>
      <c r="M544" s="578" t="s">
        <v>2816</v>
      </c>
      <c r="N544" s="988">
        <v>0</v>
      </c>
    </row>
    <row r="545" spans="1:14" x14ac:dyDescent="0.25">
      <c r="A545" s="918" t="s">
        <v>2817</v>
      </c>
      <c r="B545" s="918"/>
      <c r="C545" s="918"/>
      <c r="D545" s="918"/>
      <c r="E545" s="918"/>
      <c r="F545" s="918"/>
      <c r="G545" s="918"/>
      <c r="H545" s="918"/>
      <c r="I545" s="918"/>
      <c r="J545" s="918"/>
      <c r="K545" s="918"/>
      <c r="L545" s="918"/>
      <c r="M545" s="578" t="s">
        <v>2818</v>
      </c>
      <c r="N545" s="994">
        <v>0</v>
      </c>
    </row>
    <row r="546" spans="1:14" x14ac:dyDescent="0.25">
      <c r="A546" s="917" t="s">
        <v>2819</v>
      </c>
      <c r="B546" s="917"/>
      <c r="C546" s="917"/>
      <c r="D546" s="917"/>
      <c r="E546" s="917"/>
      <c r="F546" s="917"/>
      <c r="G546" s="917"/>
      <c r="H546" s="917"/>
      <c r="I546" s="917"/>
      <c r="J546" s="917"/>
      <c r="K546" s="917"/>
      <c r="L546" s="917"/>
      <c r="M546" s="578" t="s">
        <v>2820</v>
      </c>
      <c r="N546" s="988">
        <v>0</v>
      </c>
    </row>
    <row r="547" spans="1:14" x14ac:dyDescent="0.25">
      <c r="A547" s="918" t="s">
        <v>2821</v>
      </c>
      <c r="B547" s="918"/>
      <c r="C547" s="918"/>
      <c r="D547" s="918"/>
      <c r="E547" s="918"/>
      <c r="F547" s="918"/>
      <c r="G547" s="918"/>
      <c r="H547" s="918"/>
      <c r="I547" s="918"/>
      <c r="J547" s="918"/>
      <c r="K547" s="918"/>
      <c r="L547" s="918"/>
      <c r="M547" s="578" t="s">
        <v>2822</v>
      </c>
      <c r="N547" s="994">
        <v>0</v>
      </c>
    </row>
    <row r="548" spans="1:14" x14ac:dyDescent="0.25">
      <c r="A548" s="917" t="s">
        <v>2823</v>
      </c>
      <c r="B548" s="917"/>
      <c r="C548" s="917"/>
      <c r="D548" s="917"/>
      <c r="E548" s="917"/>
      <c r="F548" s="917"/>
      <c r="G548" s="917"/>
      <c r="H548" s="917"/>
      <c r="I548" s="917"/>
      <c r="J548" s="917"/>
      <c r="K548" s="917"/>
      <c r="L548" s="917"/>
      <c r="M548" s="578" t="s">
        <v>2824</v>
      </c>
      <c r="N548" s="988">
        <v>0</v>
      </c>
    </row>
    <row r="549" spans="1:14" x14ac:dyDescent="0.25">
      <c r="A549" s="918" t="s">
        <v>2825</v>
      </c>
      <c r="B549" s="918"/>
      <c r="C549" s="918"/>
      <c r="D549" s="918"/>
      <c r="E549" s="918"/>
      <c r="F549" s="918"/>
      <c r="G549" s="918"/>
      <c r="H549" s="918"/>
      <c r="I549" s="918"/>
      <c r="J549" s="918"/>
      <c r="K549" s="918"/>
      <c r="L549" s="918"/>
      <c r="M549" s="578" t="s">
        <v>2826</v>
      </c>
      <c r="N549" s="994">
        <v>0</v>
      </c>
    </row>
    <row r="550" spans="1:14" x14ac:dyDescent="0.25">
      <c r="A550" s="917" t="s">
        <v>2827</v>
      </c>
      <c r="B550" s="917"/>
      <c r="C550" s="917"/>
      <c r="D550" s="917"/>
      <c r="E550" s="917"/>
      <c r="F550" s="917"/>
      <c r="G550" s="917"/>
      <c r="H550" s="917"/>
      <c r="I550" s="917"/>
      <c r="J550" s="917"/>
      <c r="K550" s="917"/>
      <c r="L550" s="917"/>
      <c r="M550" s="578" t="s">
        <v>2828</v>
      </c>
      <c r="N550" s="988">
        <v>0</v>
      </c>
    </row>
    <row r="551" spans="1:14" x14ac:dyDescent="0.25">
      <c r="A551" s="918" t="s">
        <v>2829</v>
      </c>
      <c r="B551" s="918"/>
      <c r="C551" s="918"/>
      <c r="D551" s="918"/>
      <c r="E551" s="918"/>
      <c r="F551" s="918"/>
      <c r="G551" s="918"/>
      <c r="H551" s="918"/>
      <c r="I551" s="918"/>
      <c r="J551" s="918"/>
      <c r="K551" s="918"/>
      <c r="L551" s="918"/>
      <c r="M551" s="578" t="s">
        <v>2830</v>
      </c>
      <c r="N551" s="994">
        <v>0</v>
      </c>
    </row>
    <row r="552" spans="1:14" x14ac:dyDescent="0.25">
      <c r="A552" s="917" t="s">
        <v>2831</v>
      </c>
      <c r="B552" s="917"/>
      <c r="C552" s="917"/>
      <c r="D552" s="917"/>
      <c r="E552" s="917"/>
      <c r="F552" s="917"/>
      <c r="G552" s="917"/>
      <c r="H552" s="917"/>
      <c r="I552" s="917"/>
      <c r="J552" s="917"/>
      <c r="K552" s="917"/>
      <c r="L552" s="917"/>
      <c r="M552" s="578" t="s">
        <v>2832</v>
      </c>
      <c r="N552" s="988">
        <v>0</v>
      </c>
    </row>
    <row r="553" spans="1:14" x14ac:dyDescent="0.25">
      <c r="A553" s="918" t="s">
        <v>2833</v>
      </c>
      <c r="B553" s="918"/>
      <c r="C553" s="918"/>
      <c r="D553" s="918"/>
      <c r="E553" s="918"/>
      <c r="F553" s="918"/>
      <c r="G553" s="918"/>
      <c r="H553" s="918"/>
      <c r="I553" s="918"/>
      <c r="J553" s="918"/>
      <c r="K553" s="918"/>
      <c r="L553" s="918"/>
      <c r="M553" s="578" t="s">
        <v>2834</v>
      </c>
      <c r="N553" s="994">
        <v>0</v>
      </c>
    </row>
    <row r="554" spans="1:14" x14ac:dyDescent="0.25">
      <c r="A554" s="917" t="s">
        <v>2835</v>
      </c>
      <c r="B554" s="917"/>
      <c r="C554" s="917"/>
      <c r="D554" s="917"/>
      <c r="E554" s="917"/>
      <c r="F554" s="917"/>
      <c r="G554" s="917"/>
      <c r="H554" s="917"/>
      <c r="I554" s="917"/>
      <c r="J554" s="917"/>
      <c r="K554" s="917"/>
      <c r="L554" s="917"/>
      <c r="M554" s="578" t="s">
        <v>2836</v>
      </c>
      <c r="N554" s="988">
        <v>0</v>
      </c>
    </row>
    <row r="555" spans="1:14" x14ac:dyDescent="0.25">
      <c r="A555" s="918" t="s">
        <v>2837</v>
      </c>
      <c r="B555" s="918"/>
      <c r="C555" s="918"/>
      <c r="D555" s="918"/>
      <c r="E555" s="918"/>
      <c r="F555" s="918"/>
      <c r="G555" s="918"/>
      <c r="H555" s="918"/>
      <c r="I555" s="918"/>
      <c r="J555" s="918"/>
      <c r="K555" s="918"/>
      <c r="L555" s="918"/>
      <c r="M555" s="578" t="s">
        <v>2838</v>
      </c>
      <c r="N555" s="994">
        <v>0</v>
      </c>
    </row>
    <row r="556" spans="1:14" x14ac:dyDescent="0.25">
      <c r="A556" s="917" t="s">
        <v>2839</v>
      </c>
      <c r="B556" s="917"/>
      <c r="C556" s="917"/>
      <c r="D556" s="917"/>
      <c r="E556" s="917"/>
      <c r="F556" s="917"/>
      <c r="G556" s="917"/>
      <c r="H556" s="917"/>
      <c r="I556" s="917"/>
      <c r="J556" s="917"/>
      <c r="K556" s="917"/>
      <c r="L556" s="917"/>
      <c r="M556" s="578" t="s">
        <v>2840</v>
      </c>
      <c r="N556" s="988">
        <v>0</v>
      </c>
    </row>
    <row r="557" spans="1:14" x14ac:dyDescent="0.25">
      <c r="A557" s="918" t="s">
        <v>2500</v>
      </c>
      <c r="B557" s="918"/>
      <c r="C557" s="918"/>
      <c r="D557" s="918"/>
      <c r="E557" s="918"/>
      <c r="F557" s="918"/>
      <c r="G557" s="918"/>
      <c r="H557" s="918"/>
      <c r="I557" s="918"/>
      <c r="J557" s="918"/>
      <c r="K557" s="918"/>
      <c r="L557" s="918"/>
      <c r="M557" s="578" t="s">
        <v>2501</v>
      </c>
      <c r="N557" s="994">
        <v>0</v>
      </c>
    </row>
    <row r="558" spans="1:14" x14ac:dyDescent="0.25">
      <c r="A558" s="917" t="s">
        <v>2841</v>
      </c>
      <c r="B558" s="917"/>
      <c r="C558" s="917"/>
      <c r="D558" s="917"/>
      <c r="E558" s="917"/>
      <c r="F558" s="917"/>
      <c r="G558" s="917"/>
      <c r="H558" s="917"/>
      <c r="I558" s="917"/>
      <c r="J558" s="917"/>
      <c r="K558" s="917"/>
      <c r="L558" s="917"/>
      <c r="M558" s="578" t="s">
        <v>2842</v>
      </c>
      <c r="N558" s="988">
        <v>0</v>
      </c>
    </row>
    <row r="559" spans="1:14" x14ac:dyDescent="0.25">
      <c r="A559" s="918" t="s">
        <v>2843</v>
      </c>
      <c r="B559" s="918"/>
      <c r="C559" s="918"/>
      <c r="D559" s="918"/>
      <c r="E559" s="918"/>
      <c r="F559" s="918"/>
      <c r="G559" s="918"/>
      <c r="H559" s="918"/>
      <c r="I559" s="918"/>
      <c r="J559" s="918"/>
      <c r="K559" s="918"/>
      <c r="L559" s="918"/>
      <c r="M559" s="578" t="s">
        <v>2713</v>
      </c>
      <c r="N559" s="994">
        <v>0</v>
      </c>
    </row>
    <row r="560" spans="1:14" x14ac:dyDescent="0.25">
      <c r="A560" s="990" t="s">
        <v>2844</v>
      </c>
      <c r="B560" s="990"/>
      <c r="C560" s="990"/>
      <c r="D560" s="990"/>
      <c r="E560" s="990"/>
      <c r="F560" s="990"/>
      <c r="G560" s="990"/>
      <c r="H560" s="990"/>
      <c r="I560" s="990"/>
      <c r="J560" s="990"/>
      <c r="K560" s="990"/>
      <c r="L560" s="990"/>
      <c r="M560" s="671" t="s">
        <v>2845</v>
      </c>
      <c r="N560" s="907">
        <v>0</v>
      </c>
    </row>
  </sheetData>
  <mergeCells count="689">
    <mergeCell ref="A559:L559"/>
    <mergeCell ref="A560:L560"/>
    <mergeCell ref="A553:L553"/>
    <mergeCell ref="A554:L554"/>
    <mergeCell ref="A555:L555"/>
    <mergeCell ref="A556:L556"/>
    <mergeCell ref="A557:L557"/>
    <mergeCell ref="A558:L558"/>
    <mergeCell ref="A547:L547"/>
    <mergeCell ref="A548:L548"/>
    <mergeCell ref="A549:L549"/>
    <mergeCell ref="A550:L550"/>
    <mergeCell ref="A551:L551"/>
    <mergeCell ref="A552:L552"/>
    <mergeCell ref="A541:L541"/>
    <mergeCell ref="A542:L542"/>
    <mergeCell ref="A543:N543"/>
    <mergeCell ref="A544:L544"/>
    <mergeCell ref="A545:L545"/>
    <mergeCell ref="A546:L546"/>
    <mergeCell ref="A536:B536"/>
    <mergeCell ref="C536:L536"/>
    <mergeCell ref="A537:N537"/>
    <mergeCell ref="A538:L538"/>
    <mergeCell ref="A539:L539"/>
    <mergeCell ref="A540:L540"/>
    <mergeCell ref="A531:N531"/>
    <mergeCell ref="A532:L532"/>
    <mergeCell ref="A533:N533"/>
    <mergeCell ref="A534:B534"/>
    <mergeCell ref="C534:L534"/>
    <mergeCell ref="A535:B535"/>
    <mergeCell ref="C535:L535"/>
    <mergeCell ref="A527:N527"/>
    <mergeCell ref="A528:B528"/>
    <mergeCell ref="C528:L528"/>
    <mergeCell ref="A529:B529"/>
    <mergeCell ref="C529:L529"/>
    <mergeCell ref="A530:B530"/>
    <mergeCell ref="C530:L530"/>
    <mergeCell ref="A524:B524"/>
    <mergeCell ref="C524:L524"/>
    <mergeCell ref="A525:B525"/>
    <mergeCell ref="C525:L525"/>
    <mergeCell ref="A526:B526"/>
    <mergeCell ref="C526:L526"/>
    <mergeCell ref="A519:B519"/>
    <mergeCell ref="C519:L519"/>
    <mergeCell ref="A520:L520"/>
    <mergeCell ref="A521:L521"/>
    <mergeCell ref="A522:N522"/>
    <mergeCell ref="A523:B523"/>
    <mergeCell ref="C523:L523"/>
    <mergeCell ref="A515:B515"/>
    <mergeCell ref="C515:L515"/>
    <mergeCell ref="A516:L516"/>
    <mergeCell ref="A517:N517"/>
    <mergeCell ref="A518:B518"/>
    <mergeCell ref="C518:L518"/>
    <mergeCell ref="A511:B511"/>
    <mergeCell ref="C511:L511"/>
    <mergeCell ref="A512:B512"/>
    <mergeCell ref="C512:L512"/>
    <mergeCell ref="A513:N513"/>
    <mergeCell ref="A514:B514"/>
    <mergeCell ref="C514:L514"/>
    <mergeCell ref="A508:B508"/>
    <mergeCell ref="C508:L508"/>
    <mergeCell ref="A509:B509"/>
    <mergeCell ref="C509:L509"/>
    <mergeCell ref="A510:B510"/>
    <mergeCell ref="C510:L510"/>
    <mergeCell ref="A504:B504"/>
    <mergeCell ref="C504:L504"/>
    <mergeCell ref="A505:B505"/>
    <mergeCell ref="C505:L505"/>
    <mergeCell ref="A506:N506"/>
    <mergeCell ref="A507:B507"/>
    <mergeCell ref="C507:L507"/>
    <mergeCell ref="A500:N500"/>
    <mergeCell ref="A501:B501"/>
    <mergeCell ref="C501:L501"/>
    <mergeCell ref="A502:B502"/>
    <mergeCell ref="C502:L502"/>
    <mergeCell ref="A503:B503"/>
    <mergeCell ref="C503:L503"/>
    <mergeCell ref="A494:L494"/>
    <mergeCell ref="A495:L495"/>
    <mergeCell ref="A496:L496"/>
    <mergeCell ref="A497:L497"/>
    <mergeCell ref="A498:L498"/>
    <mergeCell ref="A499:L499"/>
    <mergeCell ref="A488:L488"/>
    <mergeCell ref="A489:L489"/>
    <mergeCell ref="A490:L490"/>
    <mergeCell ref="A491:L491"/>
    <mergeCell ref="A492:N492"/>
    <mergeCell ref="A493:L493"/>
    <mergeCell ref="A482:L482"/>
    <mergeCell ref="A483:L483"/>
    <mergeCell ref="A484:L484"/>
    <mergeCell ref="A485:L485"/>
    <mergeCell ref="A486:L486"/>
    <mergeCell ref="A487:L487"/>
    <mergeCell ref="A476:L476"/>
    <mergeCell ref="A477:L477"/>
    <mergeCell ref="A478:L478"/>
    <mergeCell ref="A479:L479"/>
    <mergeCell ref="A480:L480"/>
    <mergeCell ref="A481:L481"/>
    <mergeCell ref="A470:N470"/>
    <mergeCell ref="A471:L471"/>
    <mergeCell ref="A472:L472"/>
    <mergeCell ref="A473:L473"/>
    <mergeCell ref="A474:L474"/>
    <mergeCell ref="A475:L475"/>
    <mergeCell ref="A465:L465"/>
    <mergeCell ref="A466:L466"/>
    <mergeCell ref="A467:N467"/>
    <mergeCell ref="A468:L468"/>
    <mergeCell ref="M468:N468"/>
    <mergeCell ref="A469:L469"/>
    <mergeCell ref="A459:J459"/>
    <mergeCell ref="A460:J460"/>
    <mergeCell ref="A461:L461"/>
    <mergeCell ref="A462:L462"/>
    <mergeCell ref="A463:L463"/>
    <mergeCell ref="A464:L464"/>
    <mergeCell ref="C454:L454"/>
    <mergeCell ref="B455:L455"/>
    <mergeCell ref="A456:L456"/>
    <mergeCell ref="A457:N457"/>
    <mergeCell ref="A458:J458"/>
    <mergeCell ref="K458:L458"/>
    <mergeCell ref="M458:N458"/>
    <mergeCell ref="B450:C450"/>
    <mergeCell ref="D450:L450"/>
    <mergeCell ref="B451:N451"/>
    <mergeCell ref="C452:L452"/>
    <mergeCell ref="C453:J453"/>
    <mergeCell ref="L453:N453"/>
    <mergeCell ref="C446:L446"/>
    <mergeCell ref="B447:C447"/>
    <mergeCell ref="D447:L447"/>
    <mergeCell ref="B448:C448"/>
    <mergeCell ref="D448:L448"/>
    <mergeCell ref="B449:C449"/>
    <mergeCell ref="D449:L449"/>
    <mergeCell ref="C440:L440"/>
    <mergeCell ref="C441:L441"/>
    <mergeCell ref="C442:L442"/>
    <mergeCell ref="C443:L443"/>
    <mergeCell ref="C444:L444"/>
    <mergeCell ref="C445:L445"/>
    <mergeCell ref="C435:L435"/>
    <mergeCell ref="C436:L436"/>
    <mergeCell ref="C437:L437"/>
    <mergeCell ref="B438:N438"/>
    <mergeCell ref="C439:J439"/>
    <mergeCell ref="L439:N439"/>
    <mergeCell ref="A429:L429"/>
    <mergeCell ref="A430:L430"/>
    <mergeCell ref="A431:L431"/>
    <mergeCell ref="A432:N432"/>
    <mergeCell ref="B433:L433"/>
    <mergeCell ref="C434:L434"/>
    <mergeCell ref="A423:L423"/>
    <mergeCell ref="A424:L424"/>
    <mergeCell ref="A425:L425"/>
    <mergeCell ref="A426:L426"/>
    <mergeCell ref="A427:L427"/>
    <mergeCell ref="A428:L428"/>
    <mergeCell ref="A418:J418"/>
    <mergeCell ref="K418:L418"/>
    <mergeCell ref="A419:N419"/>
    <mergeCell ref="A420:N420"/>
    <mergeCell ref="A421:L421"/>
    <mergeCell ref="A422:L422"/>
    <mergeCell ref="A414:N414"/>
    <mergeCell ref="A415:J415"/>
    <mergeCell ref="K415:L415"/>
    <mergeCell ref="M415:N415"/>
    <mergeCell ref="A416:J416"/>
    <mergeCell ref="A417:J417"/>
    <mergeCell ref="K417:L417"/>
    <mergeCell ref="A410:N410"/>
    <mergeCell ref="A411:J411"/>
    <mergeCell ref="M411:N411"/>
    <mergeCell ref="A412:J412"/>
    <mergeCell ref="M412:N412"/>
    <mergeCell ref="A413:L413"/>
    <mergeCell ref="A407:J407"/>
    <mergeCell ref="M407:N407"/>
    <mergeCell ref="A408:J408"/>
    <mergeCell ref="M408:N408"/>
    <mergeCell ref="A409:J409"/>
    <mergeCell ref="M409:N409"/>
    <mergeCell ref="B401:J401"/>
    <mergeCell ref="A402:J402"/>
    <mergeCell ref="A403:J403"/>
    <mergeCell ref="A404:J404"/>
    <mergeCell ref="A405:J405"/>
    <mergeCell ref="A406:N406"/>
    <mergeCell ref="B397:J397"/>
    <mergeCell ref="M397:N397"/>
    <mergeCell ref="B398:J398"/>
    <mergeCell ref="M398:N398"/>
    <mergeCell ref="B399:J399"/>
    <mergeCell ref="B400:J400"/>
    <mergeCell ref="B393:H393"/>
    <mergeCell ref="B394:H394"/>
    <mergeCell ref="B395:J395"/>
    <mergeCell ref="M395:N395"/>
    <mergeCell ref="B396:J396"/>
    <mergeCell ref="M396:N396"/>
    <mergeCell ref="B389:J389"/>
    <mergeCell ref="B390:J390"/>
    <mergeCell ref="B391:H391"/>
    <mergeCell ref="I391:J391"/>
    <mergeCell ref="K391:N391"/>
    <mergeCell ref="B392:H392"/>
    <mergeCell ref="A385:J385"/>
    <mergeCell ref="K385:L385"/>
    <mergeCell ref="M385:N385"/>
    <mergeCell ref="A386:N386"/>
    <mergeCell ref="A387:J387"/>
    <mergeCell ref="A388:N388"/>
    <mergeCell ref="A382:J382"/>
    <mergeCell ref="M382:N382"/>
    <mergeCell ref="A383:N383"/>
    <mergeCell ref="A384:J384"/>
    <mergeCell ref="K384:L384"/>
    <mergeCell ref="M384:N384"/>
    <mergeCell ref="B378:J378"/>
    <mergeCell ref="B379:J379"/>
    <mergeCell ref="A380:J380"/>
    <mergeCell ref="M380:N380"/>
    <mergeCell ref="A381:J381"/>
    <mergeCell ref="M381:N381"/>
    <mergeCell ref="D374:L374"/>
    <mergeCell ref="D375:L375"/>
    <mergeCell ref="A376:N376"/>
    <mergeCell ref="A377:J377"/>
    <mergeCell ref="K377:L377"/>
    <mergeCell ref="M377:N377"/>
    <mergeCell ref="D368:L368"/>
    <mergeCell ref="D369:L369"/>
    <mergeCell ref="C370:N370"/>
    <mergeCell ref="D371:L371"/>
    <mergeCell ref="D372:L372"/>
    <mergeCell ref="C373:N373"/>
    <mergeCell ref="A362:L362"/>
    <mergeCell ref="B363:N363"/>
    <mergeCell ref="C364:N364"/>
    <mergeCell ref="D365:L365"/>
    <mergeCell ref="D366:L366"/>
    <mergeCell ref="C367:N367"/>
    <mergeCell ref="A356:L356"/>
    <mergeCell ref="A357:L357"/>
    <mergeCell ref="A358:L358"/>
    <mergeCell ref="A359:L359"/>
    <mergeCell ref="A360:L360"/>
    <mergeCell ref="A361:L361"/>
    <mergeCell ref="A350:L350"/>
    <mergeCell ref="A351:L351"/>
    <mergeCell ref="A352:N352"/>
    <mergeCell ref="A353:L353"/>
    <mergeCell ref="A354:L354"/>
    <mergeCell ref="A355:L355"/>
    <mergeCell ref="C345:J345"/>
    <mergeCell ref="B346:J346"/>
    <mergeCell ref="M346:N346"/>
    <mergeCell ref="B347:J347"/>
    <mergeCell ref="B348:J348"/>
    <mergeCell ref="A349:J349"/>
    <mergeCell ref="B341:J341"/>
    <mergeCell ref="B342:N342"/>
    <mergeCell ref="C343:J343"/>
    <mergeCell ref="M343:N343"/>
    <mergeCell ref="C344:J344"/>
    <mergeCell ref="M344:N344"/>
    <mergeCell ref="B335:J335"/>
    <mergeCell ref="B336:N336"/>
    <mergeCell ref="B337:J337"/>
    <mergeCell ref="B338:J338"/>
    <mergeCell ref="B339:J339"/>
    <mergeCell ref="B340:J340"/>
    <mergeCell ref="B332:J332"/>
    <mergeCell ref="K332:N332"/>
    <mergeCell ref="B333:J333"/>
    <mergeCell ref="K333:L333"/>
    <mergeCell ref="M333:N333"/>
    <mergeCell ref="B334:N334"/>
    <mergeCell ref="A326:L326"/>
    <mergeCell ref="A327:L327"/>
    <mergeCell ref="A328:L328"/>
    <mergeCell ref="A329:L329"/>
    <mergeCell ref="A330:L330"/>
    <mergeCell ref="A331:N331"/>
    <mergeCell ref="C320:H320"/>
    <mergeCell ref="A321:L321"/>
    <mergeCell ref="A322:L322"/>
    <mergeCell ref="A323:L323"/>
    <mergeCell ref="A324:L324"/>
    <mergeCell ref="A325:L325"/>
    <mergeCell ref="C314:H314"/>
    <mergeCell ref="C315:H315"/>
    <mergeCell ref="C316:H316"/>
    <mergeCell ref="B317:N317"/>
    <mergeCell ref="C318:H318"/>
    <mergeCell ref="C319:H319"/>
    <mergeCell ref="C308:J308"/>
    <mergeCell ref="C309:J309"/>
    <mergeCell ref="C310:H310"/>
    <mergeCell ref="C311:J311"/>
    <mergeCell ref="C312:H312"/>
    <mergeCell ref="C313:H313"/>
    <mergeCell ref="C302:H302"/>
    <mergeCell ref="C303:H303"/>
    <mergeCell ref="C304:N304"/>
    <mergeCell ref="D305:H305"/>
    <mergeCell ref="D306:H306"/>
    <mergeCell ref="C307:H307"/>
    <mergeCell ref="C296:H296"/>
    <mergeCell ref="B297:N297"/>
    <mergeCell ref="C298:H298"/>
    <mergeCell ref="C299:H299"/>
    <mergeCell ref="C300:H300"/>
    <mergeCell ref="C301:H301"/>
    <mergeCell ref="C290:N290"/>
    <mergeCell ref="D291:H291"/>
    <mergeCell ref="D292:H292"/>
    <mergeCell ref="C293:H293"/>
    <mergeCell ref="C294:H294"/>
    <mergeCell ref="C295:H295"/>
    <mergeCell ref="B284:N284"/>
    <mergeCell ref="C285:H285"/>
    <mergeCell ref="C286:H286"/>
    <mergeCell ref="C287:H287"/>
    <mergeCell ref="C288:H288"/>
    <mergeCell ref="B289:N289"/>
    <mergeCell ref="C280:N280"/>
    <mergeCell ref="B281:C281"/>
    <mergeCell ref="D281:H281"/>
    <mergeCell ref="B282:C282"/>
    <mergeCell ref="D282:H282"/>
    <mergeCell ref="C283:H283"/>
    <mergeCell ref="B276:N276"/>
    <mergeCell ref="B277:C277"/>
    <mergeCell ref="D277:H277"/>
    <mergeCell ref="B278:C278"/>
    <mergeCell ref="D278:H278"/>
    <mergeCell ref="B279:N279"/>
    <mergeCell ref="C272:H272"/>
    <mergeCell ref="B273:N273"/>
    <mergeCell ref="B274:C274"/>
    <mergeCell ref="D274:H274"/>
    <mergeCell ref="B275:C275"/>
    <mergeCell ref="D275:H275"/>
    <mergeCell ref="C266:H266"/>
    <mergeCell ref="C267:H267"/>
    <mergeCell ref="B268:N268"/>
    <mergeCell ref="C269:J269"/>
    <mergeCell ref="C270:H270"/>
    <mergeCell ref="C271:H271"/>
    <mergeCell ref="B260:N260"/>
    <mergeCell ref="C261:H261"/>
    <mergeCell ref="C262:H262"/>
    <mergeCell ref="C263:H263"/>
    <mergeCell ref="C264:H264"/>
    <mergeCell ref="C265:H265"/>
    <mergeCell ref="C258:H258"/>
    <mergeCell ref="K258:L258"/>
    <mergeCell ref="M258:N258"/>
    <mergeCell ref="C259:H259"/>
    <mergeCell ref="K259:L259"/>
    <mergeCell ref="M259:N259"/>
    <mergeCell ref="C256:H256"/>
    <mergeCell ref="K256:L256"/>
    <mergeCell ref="M256:N256"/>
    <mergeCell ref="C257:H257"/>
    <mergeCell ref="K257:L257"/>
    <mergeCell ref="M257:N257"/>
    <mergeCell ref="C254:H254"/>
    <mergeCell ref="K254:L254"/>
    <mergeCell ref="M254:N254"/>
    <mergeCell ref="C255:H255"/>
    <mergeCell ref="K255:L255"/>
    <mergeCell ref="M255:N255"/>
    <mergeCell ref="C251:H251"/>
    <mergeCell ref="K251:L251"/>
    <mergeCell ref="M251:N251"/>
    <mergeCell ref="C252:H252"/>
    <mergeCell ref="K252:L252"/>
    <mergeCell ref="C253:H253"/>
    <mergeCell ref="K253:L253"/>
    <mergeCell ref="C248:H248"/>
    <mergeCell ref="K248:L248"/>
    <mergeCell ref="C249:H249"/>
    <mergeCell ref="C250:H250"/>
    <mergeCell ref="K250:L250"/>
    <mergeCell ref="M250:N250"/>
    <mergeCell ref="B245:N245"/>
    <mergeCell ref="C246:H246"/>
    <mergeCell ref="I246:J246"/>
    <mergeCell ref="K246:L246"/>
    <mergeCell ref="M246:N246"/>
    <mergeCell ref="C247:H247"/>
    <mergeCell ref="K247:L247"/>
    <mergeCell ref="M247:N247"/>
    <mergeCell ref="C240:J240"/>
    <mergeCell ref="M240:N240"/>
    <mergeCell ref="B241:J241"/>
    <mergeCell ref="B242:J242"/>
    <mergeCell ref="A243:J243"/>
    <mergeCell ref="A244:N244"/>
    <mergeCell ref="B235:H235"/>
    <mergeCell ref="B236:H236"/>
    <mergeCell ref="B237:J237"/>
    <mergeCell ref="B238:N238"/>
    <mergeCell ref="C239:J239"/>
    <mergeCell ref="M239:N239"/>
    <mergeCell ref="B229:N229"/>
    <mergeCell ref="B230:J230"/>
    <mergeCell ref="B231:N231"/>
    <mergeCell ref="B232:J232"/>
    <mergeCell ref="B233:J233"/>
    <mergeCell ref="B234:H234"/>
    <mergeCell ref="I234:J234"/>
    <mergeCell ref="K234:N234"/>
    <mergeCell ref="A226:J226"/>
    <mergeCell ref="M226:N226"/>
    <mergeCell ref="A227:N227"/>
    <mergeCell ref="B228:J228"/>
    <mergeCell ref="K228:L228"/>
    <mergeCell ref="M228:N228"/>
    <mergeCell ref="A223:J223"/>
    <mergeCell ref="M223:N223"/>
    <mergeCell ref="A224:J224"/>
    <mergeCell ref="M224:N224"/>
    <mergeCell ref="A225:J225"/>
    <mergeCell ref="M225:N225"/>
    <mergeCell ref="B218:J218"/>
    <mergeCell ref="B219:J219"/>
    <mergeCell ref="B220:J220"/>
    <mergeCell ref="B221:J221"/>
    <mergeCell ref="A222:J222"/>
    <mergeCell ref="M222:N222"/>
    <mergeCell ref="B214:N214"/>
    <mergeCell ref="B215:C215"/>
    <mergeCell ref="D215:J215"/>
    <mergeCell ref="B216:C216"/>
    <mergeCell ref="D216:J216"/>
    <mergeCell ref="B217:C217"/>
    <mergeCell ref="D217:J217"/>
    <mergeCell ref="B210:J210"/>
    <mergeCell ref="B211:N211"/>
    <mergeCell ref="B212:C212"/>
    <mergeCell ref="D212:J212"/>
    <mergeCell ref="B213:C213"/>
    <mergeCell ref="D213:J213"/>
    <mergeCell ref="B204:J204"/>
    <mergeCell ref="B205:J205"/>
    <mergeCell ref="B206:J206"/>
    <mergeCell ref="B207:J207"/>
    <mergeCell ref="B208:J208"/>
    <mergeCell ref="B209:J209"/>
    <mergeCell ref="A198:L198"/>
    <mergeCell ref="A199:L199"/>
    <mergeCell ref="A200:L200"/>
    <mergeCell ref="A201:N201"/>
    <mergeCell ref="A202:N202"/>
    <mergeCell ref="B203:J203"/>
    <mergeCell ref="K203:L203"/>
    <mergeCell ref="M203:N203"/>
    <mergeCell ref="B192:N192"/>
    <mergeCell ref="C193:L193"/>
    <mergeCell ref="C194:L194"/>
    <mergeCell ref="C195:L195"/>
    <mergeCell ref="B196:L196"/>
    <mergeCell ref="B197:L197"/>
    <mergeCell ref="B186:L186"/>
    <mergeCell ref="B187:N187"/>
    <mergeCell ref="C188:L188"/>
    <mergeCell ref="C189:L189"/>
    <mergeCell ref="C190:L190"/>
    <mergeCell ref="B191:L191"/>
    <mergeCell ref="C180:N180"/>
    <mergeCell ref="D181:L181"/>
    <mergeCell ref="D182:L182"/>
    <mergeCell ref="B183:L183"/>
    <mergeCell ref="B184:L184"/>
    <mergeCell ref="B185:L185"/>
    <mergeCell ref="D174:L174"/>
    <mergeCell ref="D175:L175"/>
    <mergeCell ref="B176:N176"/>
    <mergeCell ref="C177:N177"/>
    <mergeCell ref="D178:L178"/>
    <mergeCell ref="D179:L179"/>
    <mergeCell ref="D168:L168"/>
    <mergeCell ref="B169:N169"/>
    <mergeCell ref="C170:N170"/>
    <mergeCell ref="D171:L171"/>
    <mergeCell ref="D172:L172"/>
    <mergeCell ref="C173:N173"/>
    <mergeCell ref="B162:N162"/>
    <mergeCell ref="C163:N163"/>
    <mergeCell ref="D164:L164"/>
    <mergeCell ref="D165:L165"/>
    <mergeCell ref="C166:N166"/>
    <mergeCell ref="D167:L167"/>
    <mergeCell ref="C156:L156"/>
    <mergeCell ref="C157:L157"/>
    <mergeCell ref="C158:L158"/>
    <mergeCell ref="B159:L159"/>
    <mergeCell ref="B160:L160"/>
    <mergeCell ref="B161:N161"/>
    <mergeCell ref="C150:L150"/>
    <mergeCell ref="C151:L151"/>
    <mergeCell ref="C152:L152"/>
    <mergeCell ref="C153:L153"/>
    <mergeCell ref="B154:L154"/>
    <mergeCell ref="B155:N155"/>
    <mergeCell ref="D144:L144"/>
    <mergeCell ref="B145:L145"/>
    <mergeCell ref="B146:L146"/>
    <mergeCell ref="B147:L147"/>
    <mergeCell ref="B148:L148"/>
    <mergeCell ref="B149:N149"/>
    <mergeCell ref="B138:N138"/>
    <mergeCell ref="C139:N139"/>
    <mergeCell ref="D140:L140"/>
    <mergeCell ref="D141:L141"/>
    <mergeCell ref="C142:N142"/>
    <mergeCell ref="D143:L143"/>
    <mergeCell ref="C132:N132"/>
    <mergeCell ref="D133:L133"/>
    <mergeCell ref="D134:L134"/>
    <mergeCell ref="C135:N135"/>
    <mergeCell ref="D136:L136"/>
    <mergeCell ref="D137:L137"/>
    <mergeCell ref="D126:L126"/>
    <mergeCell ref="D127:L127"/>
    <mergeCell ref="C128:N128"/>
    <mergeCell ref="D129:L129"/>
    <mergeCell ref="D130:L130"/>
    <mergeCell ref="B131:N131"/>
    <mergeCell ref="A121:B121"/>
    <mergeCell ref="C121:L121"/>
    <mergeCell ref="A122:N122"/>
    <mergeCell ref="B123:N123"/>
    <mergeCell ref="B124:N124"/>
    <mergeCell ref="C125:N125"/>
    <mergeCell ref="A118:B118"/>
    <mergeCell ref="C118:L118"/>
    <mergeCell ref="A119:B119"/>
    <mergeCell ref="C119:L119"/>
    <mergeCell ref="A120:B120"/>
    <mergeCell ref="C120:L120"/>
    <mergeCell ref="C112:L112"/>
    <mergeCell ref="C113:L113"/>
    <mergeCell ref="B114:L114"/>
    <mergeCell ref="A115:L115"/>
    <mergeCell ref="A116:L116"/>
    <mergeCell ref="A117:N117"/>
    <mergeCell ref="D106:N106"/>
    <mergeCell ref="E107:L107"/>
    <mergeCell ref="E108:L108"/>
    <mergeCell ref="D109:L109"/>
    <mergeCell ref="D110:L110"/>
    <mergeCell ref="C111:L111"/>
    <mergeCell ref="E100:N100"/>
    <mergeCell ref="F101:L101"/>
    <mergeCell ref="F102:L102"/>
    <mergeCell ref="E103:N103"/>
    <mergeCell ref="F104:L104"/>
    <mergeCell ref="F105:L105"/>
    <mergeCell ref="F94:L94"/>
    <mergeCell ref="F95:L95"/>
    <mergeCell ref="E96:N96"/>
    <mergeCell ref="F97:L97"/>
    <mergeCell ref="F98:L98"/>
    <mergeCell ref="D99:N99"/>
    <mergeCell ref="D88:N88"/>
    <mergeCell ref="E89:L89"/>
    <mergeCell ref="E90:L90"/>
    <mergeCell ref="E91:L91"/>
    <mergeCell ref="D92:N92"/>
    <mergeCell ref="E93:N93"/>
    <mergeCell ref="D82:L82"/>
    <mergeCell ref="D83:L83"/>
    <mergeCell ref="D84:L84"/>
    <mergeCell ref="D85:L85"/>
    <mergeCell ref="C86:L86"/>
    <mergeCell ref="C87:N87"/>
    <mergeCell ref="D76:L76"/>
    <mergeCell ref="C77:L77"/>
    <mergeCell ref="C78:N78"/>
    <mergeCell ref="D79:L79"/>
    <mergeCell ref="D80:L80"/>
    <mergeCell ref="D81:L81"/>
    <mergeCell ref="D70:L70"/>
    <mergeCell ref="D71:L71"/>
    <mergeCell ref="D72:L72"/>
    <mergeCell ref="D73:L73"/>
    <mergeCell ref="D74:L74"/>
    <mergeCell ref="D75:L75"/>
    <mergeCell ref="D64:L64"/>
    <mergeCell ref="D65:L65"/>
    <mergeCell ref="D66:L66"/>
    <mergeCell ref="D67:L67"/>
    <mergeCell ref="D68:L68"/>
    <mergeCell ref="D69:L69"/>
    <mergeCell ref="D58:L58"/>
    <mergeCell ref="D59:L59"/>
    <mergeCell ref="D60:L60"/>
    <mergeCell ref="D61:L61"/>
    <mergeCell ref="D62:L62"/>
    <mergeCell ref="D63:L63"/>
    <mergeCell ref="B52:N52"/>
    <mergeCell ref="C53:N53"/>
    <mergeCell ref="D54:L54"/>
    <mergeCell ref="D55:L55"/>
    <mergeCell ref="D56:L56"/>
    <mergeCell ref="D57:L57"/>
    <mergeCell ref="C46:L46"/>
    <mergeCell ref="C47:L47"/>
    <mergeCell ref="C48:L48"/>
    <mergeCell ref="C49:L49"/>
    <mergeCell ref="C50:L50"/>
    <mergeCell ref="B51:L51"/>
    <mergeCell ref="D40:L40"/>
    <mergeCell ref="D41:L41"/>
    <mergeCell ref="D42:L42"/>
    <mergeCell ref="D43:L43"/>
    <mergeCell ref="D44:L44"/>
    <mergeCell ref="D45:L45"/>
    <mergeCell ref="C35:D35"/>
    <mergeCell ref="E35:L35"/>
    <mergeCell ref="C36:N36"/>
    <mergeCell ref="D37:L37"/>
    <mergeCell ref="D38:L38"/>
    <mergeCell ref="D39:L39"/>
    <mergeCell ref="C31:N31"/>
    <mergeCell ref="C32:D32"/>
    <mergeCell ref="E32:L32"/>
    <mergeCell ref="C33:D33"/>
    <mergeCell ref="E33:L33"/>
    <mergeCell ref="C34:D34"/>
    <mergeCell ref="E34:L34"/>
    <mergeCell ref="E26:L26"/>
    <mergeCell ref="E27:L27"/>
    <mergeCell ref="C28:N28"/>
    <mergeCell ref="C29:D29"/>
    <mergeCell ref="E29:L29"/>
    <mergeCell ref="C30:D30"/>
    <mergeCell ref="E30:L30"/>
    <mergeCell ref="E22:N22"/>
    <mergeCell ref="E23:F23"/>
    <mergeCell ref="G23:L23"/>
    <mergeCell ref="E24:F24"/>
    <mergeCell ref="G24:L24"/>
    <mergeCell ref="D25:N25"/>
    <mergeCell ref="D18:N18"/>
    <mergeCell ref="E19:N19"/>
    <mergeCell ref="E20:F20"/>
    <mergeCell ref="G20:L20"/>
    <mergeCell ref="E21:F21"/>
    <mergeCell ref="G21:L21"/>
    <mergeCell ref="E14:F14"/>
    <mergeCell ref="G14:L14"/>
    <mergeCell ref="E15:L15"/>
    <mergeCell ref="E16:F16"/>
    <mergeCell ref="G16:L16"/>
    <mergeCell ref="E17:F17"/>
    <mergeCell ref="G17:L17"/>
    <mergeCell ref="C8:L8"/>
    <mergeCell ref="C9:L9"/>
    <mergeCell ref="C10:N10"/>
    <mergeCell ref="D11:N11"/>
    <mergeCell ref="E12:N12"/>
    <mergeCell ref="E13:F13"/>
    <mergeCell ref="G13:L13"/>
    <mergeCell ref="E2:M2"/>
    <mergeCell ref="E3:M3"/>
    <mergeCell ref="A4:N4"/>
    <mergeCell ref="A5:N5"/>
    <mergeCell ref="B6:N6"/>
    <mergeCell ref="C7:L7"/>
  </mergeCells>
  <dataValidations count="3">
    <dataValidation type="list" showInputMessage="1" showErrorMessage="1" sqref="L382 JH382 TD382 ACZ382 AMV382 AWR382 BGN382 BQJ382 CAF382 CKB382 CTX382 DDT382 DNP382 DXL382 EHH382 ERD382 FAZ382 FKV382 FUR382 GEN382 GOJ382 GYF382 HIB382 HRX382 IBT382 ILP382 IVL382 JFH382 JPD382 JYZ382 KIV382 KSR382 LCN382 LMJ382 LWF382 MGB382 MPX382 MZT382 NJP382 NTL382 ODH382 OND382 OWZ382 PGV382 PQR382 QAN382 QKJ382 QUF382 REB382 RNX382 RXT382 SHP382 SRL382 TBH382 TLD382 TUZ382 UEV382 UOR382 UYN382 VIJ382 VSF382 WCB382 WLX382 WVT382 L65918 JH65918 TD65918 ACZ65918 AMV65918 AWR65918 BGN65918 BQJ65918 CAF65918 CKB65918 CTX65918 DDT65918 DNP65918 DXL65918 EHH65918 ERD65918 FAZ65918 FKV65918 FUR65918 GEN65918 GOJ65918 GYF65918 HIB65918 HRX65918 IBT65918 ILP65918 IVL65918 JFH65918 JPD65918 JYZ65918 KIV65918 KSR65918 LCN65918 LMJ65918 LWF65918 MGB65918 MPX65918 MZT65918 NJP65918 NTL65918 ODH65918 OND65918 OWZ65918 PGV65918 PQR65918 QAN65918 QKJ65918 QUF65918 REB65918 RNX65918 RXT65918 SHP65918 SRL65918 TBH65918 TLD65918 TUZ65918 UEV65918 UOR65918 UYN65918 VIJ65918 VSF65918 WCB65918 WLX65918 WVT65918 L131454 JH131454 TD131454 ACZ131454 AMV131454 AWR131454 BGN131454 BQJ131454 CAF131454 CKB131454 CTX131454 DDT131454 DNP131454 DXL131454 EHH131454 ERD131454 FAZ131454 FKV131454 FUR131454 GEN131454 GOJ131454 GYF131454 HIB131454 HRX131454 IBT131454 ILP131454 IVL131454 JFH131454 JPD131454 JYZ131454 KIV131454 KSR131454 LCN131454 LMJ131454 LWF131454 MGB131454 MPX131454 MZT131454 NJP131454 NTL131454 ODH131454 OND131454 OWZ131454 PGV131454 PQR131454 QAN131454 QKJ131454 QUF131454 REB131454 RNX131454 RXT131454 SHP131454 SRL131454 TBH131454 TLD131454 TUZ131454 UEV131454 UOR131454 UYN131454 VIJ131454 VSF131454 WCB131454 WLX131454 WVT131454 L196990 JH196990 TD196990 ACZ196990 AMV196990 AWR196990 BGN196990 BQJ196990 CAF196990 CKB196990 CTX196990 DDT196990 DNP196990 DXL196990 EHH196990 ERD196990 FAZ196990 FKV196990 FUR196990 GEN196990 GOJ196990 GYF196990 HIB196990 HRX196990 IBT196990 ILP196990 IVL196990 JFH196990 JPD196990 JYZ196990 KIV196990 KSR196990 LCN196990 LMJ196990 LWF196990 MGB196990 MPX196990 MZT196990 NJP196990 NTL196990 ODH196990 OND196990 OWZ196990 PGV196990 PQR196990 QAN196990 QKJ196990 QUF196990 REB196990 RNX196990 RXT196990 SHP196990 SRL196990 TBH196990 TLD196990 TUZ196990 UEV196990 UOR196990 UYN196990 VIJ196990 VSF196990 WCB196990 WLX196990 WVT196990 L262526 JH262526 TD262526 ACZ262526 AMV262526 AWR262526 BGN262526 BQJ262526 CAF262526 CKB262526 CTX262526 DDT262526 DNP262526 DXL262526 EHH262526 ERD262526 FAZ262526 FKV262526 FUR262526 GEN262526 GOJ262526 GYF262526 HIB262526 HRX262526 IBT262526 ILP262526 IVL262526 JFH262526 JPD262526 JYZ262526 KIV262526 KSR262526 LCN262526 LMJ262526 LWF262526 MGB262526 MPX262526 MZT262526 NJP262526 NTL262526 ODH262526 OND262526 OWZ262526 PGV262526 PQR262526 QAN262526 QKJ262526 QUF262526 REB262526 RNX262526 RXT262526 SHP262526 SRL262526 TBH262526 TLD262526 TUZ262526 UEV262526 UOR262526 UYN262526 VIJ262526 VSF262526 WCB262526 WLX262526 WVT262526 L328062 JH328062 TD328062 ACZ328062 AMV328062 AWR328062 BGN328062 BQJ328062 CAF328062 CKB328062 CTX328062 DDT328062 DNP328062 DXL328062 EHH328062 ERD328062 FAZ328062 FKV328062 FUR328062 GEN328062 GOJ328062 GYF328062 HIB328062 HRX328062 IBT328062 ILP328062 IVL328062 JFH328062 JPD328062 JYZ328062 KIV328062 KSR328062 LCN328062 LMJ328062 LWF328062 MGB328062 MPX328062 MZT328062 NJP328062 NTL328062 ODH328062 OND328062 OWZ328062 PGV328062 PQR328062 QAN328062 QKJ328062 QUF328062 REB328062 RNX328062 RXT328062 SHP328062 SRL328062 TBH328062 TLD328062 TUZ328062 UEV328062 UOR328062 UYN328062 VIJ328062 VSF328062 WCB328062 WLX328062 WVT328062 L393598 JH393598 TD393598 ACZ393598 AMV393598 AWR393598 BGN393598 BQJ393598 CAF393598 CKB393598 CTX393598 DDT393598 DNP393598 DXL393598 EHH393598 ERD393598 FAZ393598 FKV393598 FUR393598 GEN393598 GOJ393598 GYF393598 HIB393598 HRX393598 IBT393598 ILP393598 IVL393598 JFH393598 JPD393598 JYZ393598 KIV393598 KSR393598 LCN393598 LMJ393598 LWF393598 MGB393598 MPX393598 MZT393598 NJP393598 NTL393598 ODH393598 OND393598 OWZ393598 PGV393598 PQR393598 QAN393598 QKJ393598 QUF393598 REB393598 RNX393598 RXT393598 SHP393598 SRL393598 TBH393598 TLD393598 TUZ393598 UEV393598 UOR393598 UYN393598 VIJ393598 VSF393598 WCB393598 WLX393598 WVT393598 L459134 JH459134 TD459134 ACZ459134 AMV459134 AWR459134 BGN459134 BQJ459134 CAF459134 CKB459134 CTX459134 DDT459134 DNP459134 DXL459134 EHH459134 ERD459134 FAZ459134 FKV459134 FUR459134 GEN459134 GOJ459134 GYF459134 HIB459134 HRX459134 IBT459134 ILP459134 IVL459134 JFH459134 JPD459134 JYZ459134 KIV459134 KSR459134 LCN459134 LMJ459134 LWF459134 MGB459134 MPX459134 MZT459134 NJP459134 NTL459134 ODH459134 OND459134 OWZ459134 PGV459134 PQR459134 QAN459134 QKJ459134 QUF459134 REB459134 RNX459134 RXT459134 SHP459134 SRL459134 TBH459134 TLD459134 TUZ459134 UEV459134 UOR459134 UYN459134 VIJ459134 VSF459134 WCB459134 WLX459134 WVT459134 L524670 JH524670 TD524670 ACZ524670 AMV524670 AWR524670 BGN524670 BQJ524670 CAF524670 CKB524670 CTX524670 DDT524670 DNP524670 DXL524670 EHH524670 ERD524670 FAZ524670 FKV524670 FUR524670 GEN524670 GOJ524670 GYF524670 HIB524670 HRX524670 IBT524670 ILP524670 IVL524670 JFH524670 JPD524670 JYZ524670 KIV524670 KSR524670 LCN524670 LMJ524670 LWF524670 MGB524670 MPX524670 MZT524670 NJP524670 NTL524670 ODH524670 OND524670 OWZ524670 PGV524670 PQR524670 QAN524670 QKJ524670 QUF524670 REB524670 RNX524670 RXT524670 SHP524670 SRL524670 TBH524670 TLD524670 TUZ524670 UEV524670 UOR524670 UYN524670 VIJ524670 VSF524670 WCB524670 WLX524670 WVT524670 L590206 JH590206 TD590206 ACZ590206 AMV590206 AWR590206 BGN590206 BQJ590206 CAF590206 CKB590206 CTX590206 DDT590206 DNP590206 DXL590206 EHH590206 ERD590206 FAZ590206 FKV590206 FUR590206 GEN590206 GOJ590206 GYF590206 HIB590206 HRX590206 IBT590206 ILP590206 IVL590206 JFH590206 JPD590206 JYZ590206 KIV590206 KSR590206 LCN590206 LMJ590206 LWF590206 MGB590206 MPX590206 MZT590206 NJP590206 NTL590206 ODH590206 OND590206 OWZ590206 PGV590206 PQR590206 QAN590206 QKJ590206 QUF590206 REB590206 RNX590206 RXT590206 SHP590206 SRL590206 TBH590206 TLD590206 TUZ590206 UEV590206 UOR590206 UYN590206 VIJ590206 VSF590206 WCB590206 WLX590206 WVT590206 L655742 JH655742 TD655742 ACZ655742 AMV655742 AWR655742 BGN655742 BQJ655742 CAF655742 CKB655742 CTX655742 DDT655742 DNP655742 DXL655742 EHH655742 ERD655742 FAZ655742 FKV655742 FUR655742 GEN655742 GOJ655742 GYF655742 HIB655742 HRX655742 IBT655742 ILP655742 IVL655742 JFH655742 JPD655742 JYZ655742 KIV655742 KSR655742 LCN655742 LMJ655742 LWF655742 MGB655742 MPX655742 MZT655742 NJP655742 NTL655742 ODH655742 OND655742 OWZ655742 PGV655742 PQR655742 QAN655742 QKJ655742 QUF655742 REB655742 RNX655742 RXT655742 SHP655742 SRL655742 TBH655742 TLD655742 TUZ655742 UEV655742 UOR655742 UYN655742 VIJ655742 VSF655742 WCB655742 WLX655742 WVT655742 L721278 JH721278 TD721278 ACZ721278 AMV721278 AWR721278 BGN721278 BQJ721278 CAF721278 CKB721278 CTX721278 DDT721278 DNP721278 DXL721278 EHH721278 ERD721278 FAZ721278 FKV721278 FUR721278 GEN721278 GOJ721278 GYF721278 HIB721278 HRX721278 IBT721278 ILP721278 IVL721278 JFH721278 JPD721278 JYZ721278 KIV721278 KSR721278 LCN721278 LMJ721278 LWF721278 MGB721278 MPX721278 MZT721278 NJP721278 NTL721278 ODH721278 OND721278 OWZ721278 PGV721278 PQR721278 QAN721278 QKJ721278 QUF721278 REB721278 RNX721278 RXT721278 SHP721278 SRL721278 TBH721278 TLD721278 TUZ721278 UEV721278 UOR721278 UYN721278 VIJ721278 VSF721278 WCB721278 WLX721278 WVT721278 L786814 JH786814 TD786814 ACZ786814 AMV786814 AWR786814 BGN786814 BQJ786814 CAF786814 CKB786814 CTX786814 DDT786814 DNP786814 DXL786814 EHH786814 ERD786814 FAZ786814 FKV786814 FUR786814 GEN786814 GOJ786814 GYF786814 HIB786814 HRX786814 IBT786814 ILP786814 IVL786814 JFH786814 JPD786814 JYZ786814 KIV786814 KSR786814 LCN786814 LMJ786814 LWF786814 MGB786814 MPX786814 MZT786814 NJP786814 NTL786814 ODH786814 OND786814 OWZ786814 PGV786814 PQR786814 QAN786814 QKJ786814 QUF786814 REB786814 RNX786814 RXT786814 SHP786814 SRL786814 TBH786814 TLD786814 TUZ786814 UEV786814 UOR786814 UYN786814 VIJ786814 VSF786814 WCB786814 WLX786814 WVT786814 L852350 JH852350 TD852350 ACZ852350 AMV852350 AWR852350 BGN852350 BQJ852350 CAF852350 CKB852350 CTX852350 DDT852350 DNP852350 DXL852350 EHH852350 ERD852350 FAZ852350 FKV852350 FUR852350 GEN852350 GOJ852350 GYF852350 HIB852350 HRX852350 IBT852350 ILP852350 IVL852350 JFH852350 JPD852350 JYZ852350 KIV852350 KSR852350 LCN852350 LMJ852350 LWF852350 MGB852350 MPX852350 MZT852350 NJP852350 NTL852350 ODH852350 OND852350 OWZ852350 PGV852350 PQR852350 QAN852350 QKJ852350 QUF852350 REB852350 RNX852350 RXT852350 SHP852350 SRL852350 TBH852350 TLD852350 TUZ852350 UEV852350 UOR852350 UYN852350 VIJ852350 VSF852350 WCB852350 WLX852350 WVT852350 L917886 JH917886 TD917886 ACZ917886 AMV917886 AWR917886 BGN917886 BQJ917886 CAF917886 CKB917886 CTX917886 DDT917886 DNP917886 DXL917886 EHH917886 ERD917886 FAZ917886 FKV917886 FUR917886 GEN917886 GOJ917886 GYF917886 HIB917886 HRX917886 IBT917886 ILP917886 IVL917886 JFH917886 JPD917886 JYZ917886 KIV917886 KSR917886 LCN917886 LMJ917886 LWF917886 MGB917886 MPX917886 MZT917886 NJP917886 NTL917886 ODH917886 OND917886 OWZ917886 PGV917886 PQR917886 QAN917886 QKJ917886 QUF917886 REB917886 RNX917886 RXT917886 SHP917886 SRL917886 TBH917886 TLD917886 TUZ917886 UEV917886 UOR917886 UYN917886 VIJ917886 VSF917886 WCB917886 WLX917886 WVT917886 L983422 JH983422 TD983422 ACZ983422 AMV983422 AWR983422 BGN983422 BQJ983422 CAF983422 CKB983422 CTX983422 DDT983422 DNP983422 DXL983422 EHH983422 ERD983422 FAZ983422 FKV983422 FUR983422 GEN983422 GOJ983422 GYF983422 HIB983422 HRX983422 IBT983422 ILP983422 IVL983422 JFH983422 JPD983422 JYZ983422 KIV983422 KSR983422 LCN983422 LMJ983422 LWF983422 MGB983422 MPX983422 MZT983422 NJP983422 NTL983422 ODH983422 OND983422 OWZ983422 PGV983422 PQR983422 QAN983422 QKJ983422 QUF983422 REB983422 RNX983422 RXT983422 SHP983422 SRL983422 TBH983422 TLD983422 TUZ983422 UEV983422 UOR983422 UYN983422 VIJ983422 VSF983422 WCB983422 WLX983422 WVT983422 N421 JJ421 TF421 ADB421 AMX421 AWT421 BGP421 BQL421 CAH421 CKD421 CTZ421 DDV421 DNR421 DXN421 EHJ421 ERF421 FBB421 FKX421 FUT421 GEP421 GOL421 GYH421 HID421 HRZ421 IBV421 ILR421 IVN421 JFJ421 JPF421 JZB421 KIX421 KST421 LCP421 LML421 LWH421 MGD421 MPZ421 MZV421 NJR421 NTN421 ODJ421 ONF421 OXB421 PGX421 PQT421 QAP421 QKL421 QUH421 RED421 RNZ421 RXV421 SHR421 SRN421 TBJ421 TLF421 TVB421 UEX421 UOT421 UYP421 VIL421 VSH421 WCD421 WLZ421 WVV421 N65957 JJ65957 TF65957 ADB65957 AMX65957 AWT65957 BGP65957 BQL65957 CAH65957 CKD65957 CTZ65957 DDV65957 DNR65957 DXN65957 EHJ65957 ERF65957 FBB65957 FKX65957 FUT65957 GEP65957 GOL65957 GYH65957 HID65957 HRZ65957 IBV65957 ILR65957 IVN65957 JFJ65957 JPF65957 JZB65957 KIX65957 KST65957 LCP65957 LML65957 LWH65957 MGD65957 MPZ65957 MZV65957 NJR65957 NTN65957 ODJ65957 ONF65957 OXB65957 PGX65957 PQT65957 QAP65957 QKL65957 QUH65957 RED65957 RNZ65957 RXV65957 SHR65957 SRN65957 TBJ65957 TLF65957 TVB65957 UEX65957 UOT65957 UYP65957 VIL65957 VSH65957 WCD65957 WLZ65957 WVV65957 N131493 JJ131493 TF131493 ADB131493 AMX131493 AWT131493 BGP131493 BQL131493 CAH131493 CKD131493 CTZ131493 DDV131493 DNR131493 DXN131493 EHJ131493 ERF131493 FBB131493 FKX131493 FUT131493 GEP131493 GOL131493 GYH131493 HID131493 HRZ131493 IBV131493 ILR131493 IVN131493 JFJ131493 JPF131493 JZB131493 KIX131493 KST131493 LCP131493 LML131493 LWH131493 MGD131493 MPZ131493 MZV131493 NJR131493 NTN131493 ODJ131493 ONF131493 OXB131493 PGX131493 PQT131493 QAP131493 QKL131493 QUH131493 RED131493 RNZ131493 RXV131493 SHR131493 SRN131493 TBJ131493 TLF131493 TVB131493 UEX131493 UOT131493 UYP131493 VIL131493 VSH131493 WCD131493 WLZ131493 WVV131493 N197029 JJ197029 TF197029 ADB197029 AMX197029 AWT197029 BGP197029 BQL197029 CAH197029 CKD197029 CTZ197029 DDV197029 DNR197029 DXN197029 EHJ197029 ERF197029 FBB197029 FKX197029 FUT197029 GEP197029 GOL197029 GYH197029 HID197029 HRZ197029 IBV197029 ILR197029 IVN197029 JFJ197029 JPF197029 JZB197029 KIX197029 KST197029 LCP197029 LML197029 LWH197029 MGD197029 MPZ197029 MZV197029 NJR197029 NTN197029 ODJ197029 ONF197029 OXB197029 PGX197029 PQT197029 QAP197029 QKL197029 QUH197029 RED197029 RNZ197029 RXV197029 SHR197029 SRN197029 TBJ197029 TLF197029 TVB197029 UEX197029 UOT197029 UYP197029 VIL197029 VSH197029 WCD197029 WLZ197029 WVV197029 N262565 JJ262565 TF262565 ADB262565 AMX262565 AWT262565 BGP262565 BQL262565 CAH262565 CKD262565 CTZ262565 DDV262565 DNR262565 DXN262565 EHJ262565 ERF262565 FBB262565 FKX262565 FUT262565 GEP262565 GOL262565 GYH262565 HID262565 HRZ262565 IBV262565 ILR262565 IVN262565 JFJ262565 JPF262565 JZB262565 KIX262565 KST262565 LCP262565 LML262565 LWH262565 MGD262565 MPZ262565 MZV262565 NJR262565 NTN262565 ODJ262565 ONF262565 OXB262565 PGX262565 PQT262565 QAP262565 QKL262565 QUH262565 RED262565 RNZ262565 RXV262565 SHR262565 SRN262565 TBJ262565 TLF262565 TVB262565 UEX262565 UOT262565 UYP262565 VIL262565 VSH262565 WCD262565 WLZ262565 WVV262565 N328101 JJ328101 TF328101 ADB328101 AMX328101 AWT328101 BGP328101 BQL328101 CAH328101 CKD328101 CTZ328101 DDV328101 DNR328101 DXN328101 EHJ328101 ERF328101 FBB328101 FKX328101 FUT328101 GEP328101 GOL328101 GYH328101 HID328101 HRZ328101 IBV328101 ILR328101 IVN328101 JFJ328101 JPF328101 JZB328101 KIX328101 KST328101 LCP328101 LML328101 LWH328101 MGD328101 MPZ328101 MZV328101 NJR328101 NTN328101 ODJ328101 ONF328101 OXB328101 PGX328101 PQT328101 QAP328101 QKL328101 QUH328101 RED328101 RNZ328101 RXV328101 SHR328101 SRN328101 TBJ328101 TLF328101 TVB328101 UEX328101 UOT328101 UYP328101 VIL328101 VSH328101 WCD328101 WLZ328101 WVV328101 N393637 JJ393637 TF393637 ADB393637 AMX393637 AWT393637 BGP393637 BQL393637 CAH393637 CKD393637 CTZ393637 DDV393637 DNR393637 DXN393637 EHJ393637 ERF393637 FBB393637 FKX393637 FUT393637 GEP393637 GOL393637 GYH393637 HID393637 HRZ393637 IBV393637 ILR393637 IVN393637 JFJ393637 JPF393637 JZB393637 KIX393637 KST393637 LCP393637 LML393637 LWH393637 MGD393637 MPZ393637 MZV393637 NJR393637 NTN393637 ODJ393637 ONF393637 OXB393637 PGX393637 PQT393637 QAP393637 QKL393637 QUH393637 RED393637 RNZ393637 RXV393637 SHR393637 SRN393637 TBJ393637 TLF393637 TVB393637 UEX393637 UOT393637 UYP393637 VIL393637 VSH393637 WCD393637 WLZ393637 WVV393637 N459173 JJ459173 TF459173 ADB459173 AMX459173 AWT459173 BGP459173 BQL459173 CAH459173 CKD459173 CTZ459173 DDV459173 DNR459173 DXN459173 EHJ459173 ERF459173 FBB459173 FKX459173 FUT459173 GEP459173 GOL459173 GYH459173 HID459173 HRZ459173 IBV459173 ILR459173 IVN459173 JFJ459173 JPF459173 JZB459173 KIX459173 KST459173 LCP459173 LML459173 LWH459173 MGD459173 MPZ459173 MZV459173 NJR459173 NTN459173 ODJ459173 ONF459173 OXB459173 PGX459173 PQT459173 QAP459173 QKL459173 QUH459173 RED459173 RNZ459173 RXV459173 SHR459173 SRN459173 TBJ459173 TLF459173 TVB459173 UEX459173 UOT459173 UYP459173 VIL459173 VSH459173 WCD459173 WLZ459173 WVV459173 N524709 JJ524709 TF524709 ADB524709 AMX524709 AWT524709 BGP524709 BQL524709 CAH524709 CKD524709 CTZ524709 DDV524709 DNR524709 DXN524709 EHJ524709 ERF524709 FBB524709 FKX524709 FUT524709 GEP524709 GOL524709 GYH524709 HID524709 HRZ524709 IBV524709 ILR524709 IVN524709 JFJ524709 JPF524709 JZB524709 KIX524709 KST524709 LCP524709 LML524709 LWH524709 MGD524709 MPZ524709 MZV524709 NJR524709 NTN524709 ODJ524709 ONF524709 OXB524709 PGX524709 PQT524709 QAP524709 QKL524709 QUH524709 RED524709 RNZ524709 RXV524709 SHR524709 SRN524709 TBJ524709 TLF524709 TVB524709 UEX524709 UOT524709 UYP524709 VIL524709 VSH524709 WCD524709 WLZ524709 WVV524709 N590245 JJ590245 TF590245 ADB590245 AMX590245 AWT590245 BGP590245 BQL590245 CAH590245 CKD590245 CTZ590245 DDV590245 DNR590245 DXN590245 EHJ590245 ERF590245 FBB590245 FKX590245 FUT590245 GEP590245 GOL590245 GYH590245 HID590245 HRZ590245 IBV590245 ILR590245 IVN590245 JFJ590245 JPF590245 JZB590245 KIX590245 KST590245 LCP590245 LML590245 LWH590245 MGD590245 MPZ590245 MZV590245 NJR590245 NTN590245 ODJ590245 ONF590245 OXB590245 PGX590245 PQT590245 QAP590245 QKL590245 QUH590245 RED590245 RNZ590245 RXV590245 SHR590245 SRN590245 TBJ590245 TLF590245 TVB590245 UEX590245 UOT590245 UYP590245 VIL590245 VSH590245 WCD590245 WLZ590245 WVV590245 N655781 JJ655781 TF655781 ADB655781 AMX655781 AWT655781 BGP655781 BQL655781 CAH655781 CKD655781 CTZ655781 DDV655781 DNR655781 DXN655781 EHJ655781 ERF655781 FBB655781 FKX655781 FUT655781 GEP655781 GOL655781 GYH655781 HID655781 HRZ655781 IBV655781 ILR655781 IVN655781 JFJ655781 JPF655781 JZB655781 KIX655781 KST655781 LCP655781 LML655781 LWH655781 MGD655781 MPZ655781 MZV655781 NJR655781 NTN655781 ODJ655781 ONF655781 OXB655781 PGX655781 PQT655781 QAP655781 QKL655781 QUH655781 RED655781 RNZ655781 RXV655781 SHR655781 SRN655781 TBJ655781 TLF655781 TVB655781 UEX655781 UOT655781 UYP655781 VIL655781 VSH655781 WCD655781 WLZ655781 WVV655781 N721317 JJ721317 TF721317 ADB721317 AMX721317 AWT721317 BGP721317 BQL721317 CAH721317 CKD721317 CTZ721317 DDV721317 DNR721317 DXN721317 EHJ721317 ERF721317 FBB721317 FKX721317 FUT721317 GEP721317 GOL721317 GYH721317 HID721317 HRZ721317 IBV721317 ILR721317 IVN721317 JFJ721317 JPF721317 JZB721317 KIX721317 KST721317 LCP721317 LML721317 LWH721317 MGD721317 MPZ721317 MZV721317 NJR721317 NTN721317 ODJ721317 ONF721317 OXB721317 PGX721317 PQT721317 QAP721317 QKL721317 QUH721317 RED721317 RNZ721317 RXV721317 SHR721317 SRN721317 TBJ721317 TLF721317 TVB721317 UEX721317 UOT721317 UYP721317 VIL721317 VSH721317 WCD721317 WLZ721317 WVV721317 N786853 JJ786853 TF786853 ADB786853 AMX786853 AWT786853 BGP786853 BQL786853 CAH786853 CKD786853 CTZ786853 DDV786853 DNR786853 DXN786853 EHJ786853 ERF786853 FBB786853 FKX786853 FUT786853 GEP786853 GOL786853 GYH786853 HID786853 HRZ786853 IBV786853 ILR786853 IVN786853 JFJ786853 JPF786853 JZB786853 KIX786853 KST786853 LCP786853 LML786853 LWH786853 MGD786853 MPZ786853 MZV786853 NJR786853 NTN786853 ODJ786853 ONF786853 OXB786853 PGX786853 PQT786853 QAP786853 QKL786853 QUH786853 RED786853 RNZ786853 RXV786853 SHR786853 SRN786853 TBJ786853 TLF786853 TVB786853 UEX786853 UOT786853 UYP786853 VIL786853 VSH786853 WCD786853 WLZ786853 WVV786853 N852389 JJ852389 TF852389 ADB852389 AMX852389 AWT852389 BGP852389 BQL852389 CAH852389 CKD852389 CTZ852389 DDV852389 DNR852389 DXN852389 EHJ852389 ERF852389 FBB852389 FKX852389 FUT852389 GEP852389 GOL852389 GYH852389 HID852389 HRZ852389 IBV852389 ILR852389 IVN852389 JFJ852389 JPF852389 JZB852389 KIX852389 KST852389 LCP852389 LML852389 LWH852389 MGD852389 MPZ852389 MZV852389 NJR852389 NTN852389 ODJ852389 ONF852389 OXB852389 PGX852389 PQT852389 QAP852389 QKL852389 QUH852389 RED852389 RNZ852389 RXV852389 SHR852389 SRN852389 TBJ852389 TLF852389 TVB852389 UEX852389 UOT852389 UYP852389 VIL852389 VSH852389 WCD852389 WLZ852389 WVV852389 N917925 JJ917925 TF917925 ADB917925 AMX917925 AWT917925 BGP917925 BQL917925 CAH917925 CKD917925 CTZ917925 DDV917925 DNR917925 DXN917925 EHJ917925 ERF917925 FBB917925 FKX917925 FUT917925 GEP917925 GOL917925 GYH917925 HID917925 HRZ917925 IBV917925 ILR917925 IVN917925 JFJ917925 JPF917925 JZB917925 KIX917925 KST917925 LCP917925 LML917925 LWH917925 MGD917925 MPZ917925 MZV917925 NJR917925 NTN917925 ODJ917925 ONF917925 OXB917925 PGX917925 PQT917925 QAP917925 QKL917925 QUH917925 RED917925 RNZ917925 RXV917925 SHR917925 SRN917925 TBJ917925 TLF917925 TVB917925 UEX917925 UOT917925 UYP917925 VIL917925 VSH917925 WCD917925 WLZ917925 WVV917925 N983461 JJ983461 TF983461 ADB983461 AMX983461 AWT983461 BGP983461 BQL983461 CAH983461 CKD983461 CTZ983461 DDV983461 DNR983461 DXN983461 EHJ983461 ERF983461 FBB983461 FKX983461 FUT983461 GEP983461 GOL983461 GYH983461 HID983461 HRZ983461 IBV983461 ILR983461 IVN983461 JFJ983461 JPF983461 JZB983461 KIX983461 KST983461 LCP983461 LML983461 LWH983461 MGD983461 MPZ983461 MZV983461 NJR983461 NTN983461 ODJ983461 ONF983461 OXB983461 PGX983461 PQT983461 QAP983461 QKL983461 QUH983461 RED983461 RNZ983461 RXV983461 SHR983461 SRN983461 TBJ983461 TLF983461 TVB983461 UEX983461 UOT983461 UYP983461 VIL983461 VSH983461 WCD983461 WLZ983461 WVV983461" xr:uid="{D5E75047-7CC4-4603-8D6F-B3862F0EDEE2}">
      <formula1>lista.TXT.si_no</formula1>
    </dataValidation>
    <dataValidation type="list" allowBlank="1" showInputMessage="1" showErrorMessage="1" sqref="N441 JJ441 TF441 ADB441 AMX441 AWT441 BGP441 BQL441 CAH441 CKD441 CTZ441 DDV441 DNR441 DXN441 EHJ441 ERF441 FBB441 FKX441 FUT441 GEP441 GOL441 GYH441 HID441 HRZ441 IBV441 ILR441 IVN441 JFJ441 JPF441 JZB441 KIX441 KST441 LCP441 LML441 LWH441 MGD441 MPZ441 MZV441 NJR441 NTN441 ODJ441 ONF441 OXB441 PGX441 PQT441 QAP441 QKL441 QUH441 RED441 RNZ441 RXV441 SHR441 SRN441 TBJ441 TLF441 TVB441 UEX441 UOT441 UYP441 VIL441 VSH441 WCD441 WLZ441 WVV441 N65977 JJ65977 TF65977 ADB65977 AMX65977 AWT65977 BGP65977 BQL65977 CAH65977 CKD65977 CTZ65977 DDV65977 DNR65977 DXN65977 EHJ65977 ERF65977 FBB65977 FKX65977 FUT65977 GEP65977 GOL65977 GYH65977 HID65977 HRZ65977 IBV65977 ILR65977 IVN65977 JFJ65977 JPF65977 JZB65977 KIX65977 KST65977 LCP65977 LML65977 LWH65977 MGD65977 MPZ65977 MZV65977 NJR65977 NTN65977 ODJ65977 ONF65977 OXB65977 PGX65977 PQT65977 QAP65977 QKL65977 QUH65977 RED65977 RNZ65977 RXV65977 SHR65977 SRN65977 TBJ65977 TLF65977 TVB65977 UEX65977 UOT65977 UYP65977 VIL65977 VSH65977 WCD65977 WLZ65977 WVV65977 N131513 JJ131513 TF131513 ADB131513 AMX131513 AWT131513 BGP131513 BQL131513 CAH131513 CKD131513 CTZ131513 DDV131513 DNR131513 DXN131513 EHJ131513 ERF131513 FBB131513 FKX131513 FUT131513 GEP131513 GOL131513 GYH131513 HID131513 HRZ131513 IBV131513 ILR131513 IVN131513 JFJ131513 JPF131513 JZB131513 KIX131513 KST131513 LCP131513 LML131513 LWH131513 MGD131513 MPZ131513 MZV131513 NJR131513 NTN131513 ODJ131513 ONF131513 OXB131513 PGX131513 PQT131513 QAP131513 QKL131513 QUH131513 RED131513 RNZ131513 RXV131513 SHR131513 SRN131513 TBJ131513 TLF131513 TVB131513 UEX131513 UOT131513 UYP131513 VIL131513 VSH131513 WCD131513 WLZ131513 WVV131513 N197049 JJ197049 TF197049 ADB197049 AMX197049 AWT197049 BGP197049 BQL197049 CAH197049 CKD197049 CTZ197049 DDV197049 DNR197049 DXN197049 EHJ197049 ERF197049 FBB197049 FKX197049 FUT197049 GEP197049 GOL197049 GYH197049 HID197049 HRZ197049 IBV197049 ILR197049 IVN197049 JFJ197049 JPF197049 JZB197049 KIX197049 KST197049 LCP197049 LML197049 LWH197049 MGD197049 MPZ197049 MZV197049 NJR197049 NTN197049 ODJ197049 ONF197049 OXB197049 PGX197049 PQT197049 QAP197049 QKL197049 QUH197049 RED197049 RNZ197049 RXV197049 SHR197049 SRN197049 TBJ197049 TLF197049 TVB197049 UEX197049 UOT197049 UYP197049 VIL197049 VSH197049 WCD197049 WLZ197049 WVV197049 N262585 JJ262585 TF262585 ADB262585 AMX262585 AWT262585 BGP262585 BQL262585 CAH262585 CKD262585 CTZ262585 DDV262585 DNR262585 DXN262585 EHJ262585 ERF262585 FBB262585 FKX262585 FUT262585 GEP262585 GOL262585 GYH262585 HID262585 HRZ262585 IBV262585 ILR262585 IVN262585 JFJ262585 JPF262585 JZB262585 KIX262585 KST262585 LCP262585 LML262585 LWH262585 MGD262585 MPZ262585 MZV262585 NJR262585 NTN262585 ODJ262585 ONF262585 OXB262585 PGX262585 PQT262585 QAP262585 QKL262585 QUH262585 RED262585 RNZ262585 RXV262585 SHR262585 SRN262585 TBJ262585 TLF262585 TVB262585 UEX262585 UOT262585 UYP262585 VIL262585 VSH262585 WCD262585 WLZ262585 WVV262585 N328121 JJ328121 TF328121 ADB328121 AMX328121 AWT328121 BGP328121 BQL328121 CAH328121 CKD328121 CTZ328121 DDV328121 DNR328121 DXN328121 EHJ328121 ERF328121 FBB328121 FKX328121 FUT328121 GEP328121 GOL328121 GYH328121 HID328121 HRZ328121 IBV328121 ILR328121 IVN328121 JFJ328121 JPF328121 JZB328121 KIX328121 KST328121 LCP328121 LML328121 LWH328121 MGD328121 MPZ328121 MZV328121 NJR328121 NTN328121 ODJ328121 ONF328121 OXB328121 PGX328121 PQT328121 QAP328121 QKL328121 QUH328121 RED328121 RNZ328121 RXV328121 SHR328121 SRN328121 TBJ328121 TLF328121 TVB328121 UEX328121 UOT328121 UYP328121 VIL328121 VSH328121 WCD328121 WLZ328121 WVV328121 N393657 JJ393657 TF393657 ADB393657 AMX393657 AWT393657 BGP393657 BQL393657 CAH393657 CKD393657 CTZ393657 DDV393657 DNR393657 DXN393657 EHJ393657 ERF393657 FBB393657 FKX393657 FUT393657 GEP393657 GOL393657 GYH393657 HID393657 HRZ393657 IBV393657 ILR393657 IVN393657 JFJ393657 JPF393657 JZB393657 KIX393657 KST393657 LCP393657 LML393657 LWH393657 MGD393657 MPZ393657 MZV393657 NJR393657 NTN393657 ODJ393657 ONF393657 OXB393657 PGX393657 PQT393657 QAP393657 QKL393657 QUH393657 RED393657 RNZ393657 RXV393657 SHR393657 SRN393657 TBJ393657 TLF393657 TVB393657 UEX393657 UOT393657 UYP393657 VIL393657 VSH393657 WCD393657 WLZ393657 WVV393657 N459193 JJ459193 TF459193 ADB459193 AMX459193 AWT459193 BGP459193 BQL459193 CAH459193 CKD459193 CTZ459193 DDV459193 DNR459193 DXN459193 EHJ459193 ERF459193 FBB459193 FKX459193 FUT459193 GEP459193 GOL459193 GYH459193 HID459193 HRZ459193 IBV459193 ILR459193 IVN459193 JFJ459193 JPF459193 JZB459193 KIX459193 KST459193 LCP459193 LML459193 LWH459193 MGD459193 MPZ459193 MZV459193 NJR459193 NTN459193 ODJ459193 ONF459193 OXB459193 PGX459193 PQT459193 QAP459193 QKL459193 QUH459193 RED459193 RNZ459193 RXV459193 SHR459193 SRN459193 TBJ459193 TLF459193 TVB459193 UEX459193 UOT459193 UYP459193 VIL459193 VSH459193 WCD459193 WLZ459193 WVV459193 N524729 JJ524729 TF524729 ADB524729 AMX524729 AWT524729 BGP524729 BQL524729 CAH524729 CKD524729 CTZ524729 DDV524729 DNR524729 DXN524729 EHJ524729 ERF524729 FBB524729 FKX524729 FUT524729 GEP524729 GOL524729 GYH524729 HID524729 HRZ524729 IBV524729 ILR524729 IVN524729 JFJ524729 JPF524729 JZB524729 KIX524729 KST524729 LCP524729 LML524729 LWH524729 MGD524729 MPZ524729 MZV524729 NJR524729 NTN524729 ODJ524729 ONF524729 OXB524729 PGX524729 PQT524729 QAP524729 QKL524729 QUH524729 RED524729 RNZ524729 RXV524729 SHR524729 SRN524729 TBJ524729 TLF524729 TVB524729 UEX524729 UOT524729 UYP524729 VIL524729 VSH524729 WCD524729 WLZ524729 WVV524729 N590265 JJ590265 TF590265 ADB590265 AMX590265 AWT590265 BGP590265 BQL590265 CAH590265 CKD590265 CTZ590265 DDV590265 DNR590265 DXN590265 EHJ590265 ERF590265 FBB590265 FKX590265 FUT590265 GEP590265 GOL590265 GYH590265 HID590265 HRZ590265 IBV590265 ILR590265 IVN590265 JFJ590265 JPF590265 JZB590265 KIX590265 KST590265 LCP590265 LML590265 LWH590265 MGD590265 MPZ590265 MZV590265 NJR590265 NTN590265 ODJ590265 ONF590265 OXB590265 PGX590265 PQT590265 QAP590265 QKL590265 QUH590265 RED590265 RNZ590265 RXV590265 SHR590265 SRN590265 TBJ590265 TLF590265 TVB590265 UEX590265 UOT590265 UYP590265 VIL590265 VSH590265 WCD590265 WLZ590265 WVV590265 N655801 JJ655801 TF655801 ADB655801 AMX655801 AWT655801 BGP655801 BQL655801 CAH655801 CKD655801 CTZ655801 DDV655801 DNR655801 DXN655801 EHJ655801 ERF655801 FBB655801 FKX655801 FUT655801 GEP655801 GOL655801 GYH655801 HID655801 HRZ655801 IBV655801 ILR655801 IVN655801 JFJ655801 JPF655801 JZB655801 KIX655801 KST655801 LCP655801 LML655801 LWH655801 MGD655801 MPZ655801 MZV655801 NJR655801 NTN655801 ODJ655801 ONF655801 OXB655801 PGX655801 PQT655801 QAP655801 QKL655801 QUH655801 RED655801 RNZ655801 RXV655801 SHR655801 SRN655801 TBJ655801 TLF655801 TVB655801 UEX655801 UOT655801 UYP655801 VIL655801 VSH655801 WCD655801 WLZ655801 WVV655801 N721337 JJ721337 TF721337 ADB721337 AMX721337 AWT721337 BGP721337 BQL721337 CAH721337 CKD721337 CTZ721337 DDV721337 DNR721337 DXN721337 EHJ721337 ERF721337 FBB721337 FKX721337 FUT721337 GEP721337 GOL721337 GYH721337 HID721337 HRZ721337 IBV721337 ILR721337 IVN721337 JFJ721337 JPF721337 JZB721337 KIX721337 KST721337 LCP721337 LML721337 LWH721337 MGD721337 MPZ721337 MZV721337 NJR721337 NTN721337 ODJ721337 ONF721337 OXB721337 PGX721337 PQT721337 QAP721337 QKL721337 QUH721337 RED721337 RNZ721337 RXV721337 SHR721337 SRN721337 TBJ721337 TLF721337 TVB721337 UEX721337 UOT721337 UYP721337 VIL721337 VSH721337 WCD721337 WLZ721337 WVV721337 N786873 JJ786873 TF786873 ADB786873 AMX786873 AWT786873 BGP786873 BQL786873 CAH786873 CKD786873 CTZ786873 DDV786873 DNR786873 DXN786873 EHJ786873 ERF786873 FBB786873 FKX786873 FUT786873 GEP786873 GOL786873 GYH786873 HID786873 HRZ786873 IBV786873 ILR786873 IVN786873 JFJ786873 JPF786873 JZB786873 KIX786873 KST786873 LCP786873 LML786873 LWH786873 MGD786873 MPZ786873 MZV786873 NJR786873 NTN786873 ODJ786873 ONF786873 OXB786873 PGX786873 PQT786873 QAP786873 QKL786873 QUH786873 RED786873 RNZ786873 RXV786873 SHR786873 SRN786873 TBJ786873 TLF786873 TVB786873 UEX786873 UOT786873 UYP786873 VIL786873 VSH786873 WCD786873 WLZ786873 WVV786873 N852409 JJ852409 TF852409 ADB852409 AMX852409 AWT852409 BGP852409 BQL852409 CAH852409 CKD852409 CTZ852409 DDV852409 DNR852409 DXN852409 EHJ852409 ERF852409 FBB852409 FKX852409 FUT852409 GEP852409 GOL852409 GYH852409 HID852409 HRZ852409 IBV852409 ILR852409 IVN852409 JFJ852409 JPF852409 JZB852409 KIX852409 KST852409 LCP852409 LML852409 LWH852409 MGD852409 MPZ852409 MZV852409 NJR852409 NTN852409 ODJ852409 ONF852409 OXB852409 PGX852409 PQT852409 QAP852409 QKL852409 QUH852409 RED852409 RNZ852409 RXV852409 SHR852409 SRN852409 TBJ852409 TLF852409 TVB852409 UEX852409 UOT852409 UYP852409 VIL852409 VSH852409 WCD852409 WLZ852409 WVV852409 N917945 JJ917945 TF917945 ADB917945 AMX917945 AWT917945 BGP917945 BQL917945 CAH917945 CKD917945 CTZ917945 DDV917945 DNR917945 DXN917945 EHJ917945 ERF917945 FBB917945 FKX917945 FUT917945 GEP917945 GOL917945 GYH917945 HID917945 HRZ917945 IBV917945 ILR917945 IVN917945 JFJ917945 JPF917945 JZB917945 KIX917945 KST917945 LCP917945 LML917945 LWH917945 MGD917945 MPZ917945 MZV917945 NJR917945 NTN917945 ODJ917945 ONF917945 OXB917945 PGX917945 PQT917945 QAP917945 QKL917945 QUH917945 RED917945 RNZ917945 RXV917945 SHR917945 SRN917945 TBJ917945 TLF917945 TVB917945 UEX917945 UOT917945 UYP917945 VIL917945 VSH917945 WCD917945 WLZ917945 WVV917945 N983481 JJ983481 TF983481 ADB983481 AMX983481 AWT983481 BGP983481 BQL983481 CAH983481 CKD983481 CTZ983481 DDV983481 DNR983481 DXN983481 EHJ983481 ERF983481 FBB983481 FKX983481 FUT983481 GEP983481 GOL983481 GYH983481 HID983481 HRZ983481 IBV983481 ILR983481 IVN983481 JFJ983481 JPF983481 JZB983481 KIX983481 KST983481 LCP983481 LML983481 LWH983481 MGD983481 MPZ983481 MZV983481 NJR983481 NTN983481 ODJ983481 ONF983481 OXB983481 PGX983481 PQT983481 QAP983481 QKL983481 QUH983481 RED983481 RNZ983481 RXV983481 SHR983481 SRN983481 TBJ983481 TLF983481 TVB983481 UEX983481 UOT983481 UYP983481 VIL983481 VSH983481 WCD983481 WLZ983481 WVV983481" xr:uid="{80AF562F-472F-4875-A3C3-2ADBDA327B5D}">
      <formula1>lista.TXT.parentesco</formula1>
    </dataValidation>
    <dataValidation type="list" allowBlank="1" showInputMessage="1" showErrorMessage="1" sqref="L439 JH439 TD439 ACZ439 AMV439 AWR439 BGN439 BQJ439 CAF439 CKB439 CTX439 DDT439 DNP439 DXL439 EHH439 ERD439 FAZ439 FKV439 FUR439 GEN439 GOJ439 GYF439 HIB439 HRX439 IBT439 ILP439 IVL439 JFH439 JPD439 JYZ439 KIV439 KSR439 LCN439 LMJ439 LWF439 MGB439 MPX439 MZT439 NJP439 NTL439 ODH439 OND439 OWZ439 PGV439 PQR439 QAN439 QKJ439 QUF439 REB439 RNX439 RXT439 SHP439 SRL439 TBH439 TLD439 TUZ439 UEV439 UOR439 UYN439 VIJ439 VSF439 WCB439 WLX439 WVT439 L65975 JH65975 TD65975 ACZ65975 AMV65975 AWR65975 BGN65975 BQJ65975 CAF65975 CKB65975 CTX65975 DDT65975 DNP65975 DXL65975 EHH65975 ERD65975 FAZ65975 FKV65975 FUR65975 GEN65975 GOJ65975 GYF65975 HIB65975 HRX65975 IBT65975 ILP65975 IVL65975 JFH65975 JPD65975 JYZ65975 KIV65975 KSR65975 LCN65975 LMJ65975 LWF65975 MGB65975 MPX65975 MZT65975 NJP65975 NTL65975 ODH65975 OND65975 OWZ65975 PGV65975 PQR65975 QAN65975 QKJ65975 QUF65975 REB65975 RNX65975 RXT65975 SHP65975 SRL65975 TBH65975 TLD65975 TUZ65975 UEV65975 UOR65975 UYN65975 VIJ65975 VSF65975 WCB65975 WLX65975 WVT65975 L131511 JH131511 TD131511 ACZ131511 AMV131511 AWR131511 BGN131511 BQJ131511 CAF131511 CKB131511 CTX131511 DDT131511 DNP131511 DXL131511 EHH131511 ERD131511 FAZ131511 FKV131511 FUR131511 GEN131511 GOJ131511 GYF131511 HIB131511 HRX131511 IBT131511 ILP131511 IVL131511 JFH131511 JPD131511 JYZ131511 KIV131511 KSR131511 LCN131511 LMJ131511 LWF131511 MGB131511 MPX131511 MZT131511 NJP131511 NTL131511 ODH131511 OND131511 OWZ131511 PGV131511 PQR131511 QAN131511 QKJ131511 QUF131511 REB131511 RNX131511 RXT131511 SHP131511 SRL131511 TBH131511 TLD131511 TUZ131511 UEV131511 UOR131511 UYN131511 VIJ131511 VSF131511 WCB131511 WLX131511 WVT131511 L197047 JH197047 TD197047 ACZ197047 AMV197047 AWR197047 BGN197047 BQJ197047 CAF197047 CKB197047 CTX197047 DDT197047 DNP197047 DXL197047 EHH197047 ERD197047 FAZ197047 FKV197047 FUR197047 GEN197047 GOJ197047 GYF197047 HIB197047 HRX197047 IBT197047 ILP197047 IVL197047 JFH197047 JPD197047 JYZ197047 KIV197047 KSR197047 LCN197047 LMJ197047 LWF197047 MGB197047 MPX197047 MZT197047 NJP197047 NTL197047 ODH197047 OND197047 OWZ197047 PGV197047 PQR197047 QAN197047 QKJ197047 QUF197047 REB197047 RNX197047 RXT197047 SHP197047 SRL197047 TBH197047 TLD197047 TUZ197047 UEV197047 UOR197047 UYN197047 VIJ197047 VSF197047 WCB197047 WLX197047 WVT197047 L262583 JH262583 TD262583 ACZ262583 AMV262583 AWR262583 BGN262583 BQJ262583 CAF262583 CKB262583 CTX262583 DDT262583 DNP262583 DXL262583 EHH262583 ERD262583 FAZ262583 FKV262583 FUR262583 GEN262583 GOJ262583 GYF262583 HIB262583 HRX262583 IBT262583 ILP262583 IVL262583 JFH262583 JPD262583 JYZ262583 KIV262583 KSR262583 LCN262583 LMJ262583 LWF262583 MGB262583 MPX262583 MZT262583 NJP262583 NTL262583 ODH262583 OND262583 OWZ262583 PGV262583 PQR262583 QAN262583 QKJ262583 QUF262583 REB262583 RNX262583 RXT262583 SHP262583 SRL262583 TBH262583 TLD262583 TUZ262583 UEV262583 UOR262583 UYN262583 VIJ262583 VSF262583 WCB262583 WLX262583 WVT262583 L328119 JH328119 TD328119 ACZ328119 AMV328119 AWR328119 BGN328119 BQJ328119 CAF328119 CKB328119 CTX328119 DDT328119 DNP328119 DXL328119 EHH328119 ERD328119 FAZ328119 FKV328119 FUR328119 GEN328119 GOJ328119 GYF328119 HIB328119 HRX328119 IBT328119 ILP328119 IVL328119 JFH328119 JPD328119 JYZ328119 KIV328119 KSR328119 LCN328119 LMJ328119 LWF328119 MGB328119 MPX328119 MZT328119 NJP328119 NTL328119 ODH328119 OND328119 OWZ328119 PGV328119 PQR328119 QAN328119 QKJ328119 QUF328119 REB328119 RNX328119 RXT328119 SHP328119 SRL328119 TBH328119 TLD328119 TUZ328119 UEV328119 UOR328119 UYN328119 VIJ328119 VSF328119 WCB328119 WLX328119 WVT328119 L393655 JH393655 TD393655 ACZ393655 AMV393655 AWR393655 BGN393655 BQJ393655 CAF393655 CKB393655 CTX393655 DDT393655 DNP393655 DXL393655 EHH393655 ERD393655 FAZ393655 FKV393655 FUR393655 GEN393655 GOJ393655 GYF393655 HIB393655 HRX393655 IBT393655 ILP393655 IVL393655 JFH393655 JPD393655 JYZ393655 KIV393655 KSR393655 LCN393655 LMJ393655 LWF393655 MGB393655 MPX393655 MZT393655 NJP393655 NTL393655 ODH393655 OND393655 OWZ393655 PGV393655 PQR393655 QAN393655 QKJ393655 QUF393655 REB393655 RNX393655 RXT393655 SHP393655 SRL393655 TBH393655 TLD393655 TUZ393655 UEV393655 UOR393655 UYN393655 VIJ393655 VSF393655 WCB393655 WLX393655 WVT393655 L459191 JH459191 TD459191 ACZ459191 AMV459191 AWR459191 BGN459191 BQJ459191 CAF459191 CKB459191 CTX459191 DDT459191 DNP459191 DXL459191 EHH459191 ERD459191 FAZ459191 FKV459191 FUR459191 GEN459191 GOJ459191 GYF459191 HIB459191 HRX459191 IBT459191 ILP459191 IVL459191 JFH459191 JPD459191 JYZ459191 KIV459191 KSR459191 LCN459191 LMJ459191 LWF459191 MGB459191 MPX459191 MZT459191 NJP459191 NTL459191 ODH459191 OND459191 OWZ459191 PGV459191 PQR459191 QAN459191 QKJ459191 QUF459191 REB459191 RNX459191 RXT459191 SHP459191 SRL459191 TBH459191 TLD459191 TUZ459191 UEV459191 UOR459191 UYN459191 VIJ459191 VSF459191 WCB459191 WLX459191 WVT459191 L524727 JH524727 TD524727 ACZ524727 AMV524727 AWR524727 BGN524727 BQJ524727 CAF524727 CKB524727 CTX524727 DDT524727 DNP524727 DXL524727 EHH524727 ERD524727 FAZ524727 FKV524727 FUR524727 GEN524727 GOJ524727 GYF524727 HIB524727 HRX524727 IBT524727 ILP524727 IVL524727 JFH524727 JPD524727 JYZ524727 KIV524727 KSR524727 LCN524727 LMJ524727 LWF524727 MGB524727 MPX524727 MZT524727 NJP524727 NTL524727 ODH524727 OND524727 OWZ524727 PGV524727 PQR524727 QAN524727 QKJ524727 QUF524727 REB524727 RNX524727 RXT524727 SHP524727 SRL524727 TBH524727 TLD524727 TUZ524727 UEV524727 UOR524727 UYN524727 VIJ524727 VSF524727 WCB524727 WLX524727 WVT524727 L590263 JH590263 TD590263 ACZ590263 AMV590263 AWR590263 BGN590263 BQJ590263 CAF590263 CKB590263 CTX590263 DDT590263 DNP590263 DXL590263 EHH590263 ERD590263 FAZ590263 FKV590263 FUR590263 GEN590263 GOJ590263 GYF590263 HIB590263 HRX590263 IBT590263 ILP590263 IVL590263 JFH590263 JPD590263 JYZ590263 KIV590263 KSR590263 LCN590263 LMJ590263 LWF590263 MGB590263 MPX590263 MZT590263 NJP590263 NTL590263 ODH590263 OND590263 OWZ590263 PGV590263 PQR590263 QAN590263 QKJ590263 QUF590263 REB590263 RNX590263 RXT590263 SHP590263 SRL590263 TBH590263 TLD590263 TUZ590263 UEV590263 UOR590263 UYN590263 VIJ590263 VSF590263 WCB590263 WLX590263 WVT590263 L655799 JH655799 TD655799 ACZ655799 AMV655799 AWR655799 BGN655799 BQJ655799 CAF655799 CKB655799 CTX655799 DDT655799 DNP655799 DXL655799 EHH655799 ERD655799 FAZ655799 FKV655799 FUR655799 GEN655799 GOJ655799 GYF655799 HIB655799 HRX655799 IBT655799 ILP655799 IVL655799 JFH655799 JPD655799 JYZ655799 KIV655799 KSR655799 LCN655799 LMJ655799 LWF655799 MGB655799 MPX655799 MZT655799 NJP655799 NTL655799 ODH655799 OND655799 OWZ655799 PGV655799 PQR655799 QAN655799 QKJ655799 QUF655799 REB655799 RNX655799 RXT655799 SHP655799 SRL655799 TBH655799 TLD655799 TUZ655799 UEV655799 UOR655799 UYN655799 VIJ655799 VSF655799 WCB655799 WLX655799 WVT655799 L721335 JH721335 TD721335 ACZ721335 AMV721335 AWR721335 BGN721335 BQJ721335 CAF721335 CKB721335 CTX721335 DDT721335 DNP721335 DXL721335 EHH721335 ERD721335 FAZ721335 FKV721335 FUR721335 GEN721335 GOJ721335 GYF721335 HIB721335 HRX721335 IBT721335 ILP721335 IVL721335 JFH721335 JPD721335 JYZ721335 KIV721335 KSR721335 LCN721335 LMJ721335 LWF721335 MGB721335 MPX721335 MZT721335 NJP721335 NTL721335 ODH721335 OND721335 OWZ721335 PGV721335 PQR721335 QAN721335 QKJ721335 QUF721335 REB721335 RNX721335 RXT721335 SHP721335 SRL721335 TBH721335 TLD721335 TUZ721335 UEV721335 UOR721335 UYN721335 VIJ721335 VSF721335 WCB721335 WLX721335 WVT721335 L786871 JH786871 TD786871 ACZ786871 AMV786871 AWR786871 BGN786871 BQJ786871 CAF786871 CKB786871 CTX786871 DDT786871 DNP786871 DXL786871 EHH786871 ERD786871 FAZ786871 FKV786871 FUR786871 GEN786871 GOJ786871 GYF786871 HIB786871 HRX786871 IBT786871 ILP786871 IVL786871 JFH786871 JPD786871 JYZ786871 KIV786871 KSR786871 LCN786871 LMJ786871 LWF786871 MGB786871 MPX786871 MZT786871 NJP786871 NTL786871 ODH786871 OND786871 OWZ786871 PGV786871 PQR786871 QAN786871 QKJ786871 QUF786871 REB786871 RNX786871 RXT786871 SHP786871 SRL786871 TBH786871 TLD786871 TUZ786871 UEV786871 UOR786871 UYN786871 VIJ786871 VSF786871 WCB786871 WLX786871 WVT786871 L852407 JH852407 TD852407 ACZ852407 AMV852407 AWR852407 BGN852407 BQJ852407 CAF852407 CKB852407 CTX852407 DDT852407 DNP852407 DXL852407 EHH852407 ERD852407 FAZ852407 FKV852407 FUR852407 GEN852407 GOJ852407 GYF852407 HIB852407 HRX852407 IBT852407 ILP852407 IVL852407 JFH852407 JPD852407 JYZ852407 KIV852407 KSR852407 LCN852407 LMJ852407 LWF852407 MGB852407 MPX852407 MZT852407 NJP852407 NTL852407 ODH852407 OND852407 OWZ852407 PGV852407 PQR852407 QAN852407 QKJ852407 QUF852407 REB852407 RNX852407 RXT852407 SHP852407 SRL852407 TBH852407 TLD852407 TUZ852407 UEV852407 UOR852407 UYN852407 VIJ852407 VSF852407 WCB852407 WLX852407 WVT852407 L917943 JH917943 TD917943 ACZ917943 AMV917943 AWR917943 BGN917943 BQJ917943 CAF917943 CKB917943 CTX917943 DDT917943 DNP917943 DXL917943 EHH917943 ERD917943 FAZ917943 FKV917943 FUR917943 GEN917943 GOJ917943 GYF917943 HIB917943 HRX917943 IBT917943 ILP917943 IVL917943 JFH917943 JPD917943 JYZ917943 KIV917943 KSR917943 LCN917943 LMJ917943 LWF917943 MGB917943 MPX917943 MZT917943 NJP917943 NTL917943 ODH917943 OND917943 OWZ917943 PGV917943 PQR917943 QAN917943 QKJ917943 QUF917943 REB917943 RNX917943 RXT917943 SHP917943 SRL917943 TBH917943 TLD917943 TUZ917943 UEV917943 UOR917943 UYN917943 VIJ917943 VSF917943 WCB917943 WLX917943 WVT917943 L983479 JH983479 TD983479 ACZ983479 AMV983479 AWR983479 BGN983479 BQJ983479 CAF983479 CKB983479 CTX983479 DDT983479 DNP983479 DXL983479 EHH983479 ERD983479 FAZ983479 FKV983479 FUR983479 GEN983479 GOJ983479 GYF983479 HIB983479 HRX983479 IBT983479 ILP983479 IVL983479 JFH983479 JPD983479 JYZ983479 KIV983479 KSR983479 LCN983479 LMJ983479 LWF983479 MGB983479 MPX983479 MZT983479 NJP983479 NTL983479 ODH983479 OND983479 OWZ983479 PGV983479 PQR983479 QAN983479 QKJ983479 QUF983479 REB983479 RNX983479 RXT983479 SHP983479 SRL983479 TBH983479 TLD983479 TUZ983479 UEV983479 UOR983479 UYN983479 VIJ983479 VSF983479 WCB983479 WLX983479 WVT983479" xr:uid="{A8C77ADB-9ABD-4851-8F13-BCCADCFD7E2C}">
      <formula1>lista.TXT.tipo_discapacitado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F787CC7-F64C-44BF-94DE-0B9BFD36FA50}">
          <x14:formula1>
            <xm:f>TABLAS!$CB$2:$CB$9</xm:f>
          </x14:formula1>
          <xm:sqref>B1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ED162-40E1-4327-BEBA-11E84195E140}">
  <sheetPr codeName="Hoja33"/>
  <dimension ref="A1:R840"/>
  <sheetViews>
    <sheetView workbookViewId="0"/>
  </sheetViews>
  <sheetFormatPr baseColWidth="10" defaultRowHeight="12" x14ac:dyDescent="0.2"/>
  <cols>
    <col min="1" max="2" width="5.28515625" style="1012" bestFit="1" customWidth="1"/>
    <col min="3" max="6" width="6.85546875" style="1012" customWidth="1"/>
    <col min="7" max="7" width="21.42578125" style="1011" bestFit="1" customWidth="1"/>
    <col min="8" max="8" width="17.7109375" style="1011" customWidth="1"/>
    <col min="9" max="9" width="15.85546875" style="1011" customWidth="1"/>
    <col min="10" max="10" width="15.140625" style="1116" customWidth="1"/>
    <col min="11" max="11" width="15.140625" style="1117" customWidth="1"/>
    <col min="12" max="12" width="13.85546875" style="1116" customWidth="1"/>
    <col min="13" max="13" width="14.5703125" style="1117" customWidth="1"/>
    <col min="14" max="14" width="12.7109375" style="1116" customWidth="1"/>
    <col min="15" max="15" width="12.7109375" style="1117" customWidth="1"/>
    <col min="16" max="256" width="11.42578125" style="1011"/>
    <col min="257" max="258" width="5.28515625" style="1011" bestFit="1" customWidth="1"/>
    <col min="259" max="262" width="6.85546875" style="1011" customWidth="1"/>
    <col min="263" max="263" width="21.42578125" style="1011" bestFit="1" customWidth="1"/>
    <col min="264" max="264" width="17.7109375" style="1011" customWidth="1"/>
    <col min="265" max="265" width="15.85546875" style="1011" customWidth="1"/>
    <col min="266" max="267" width="15.140625" style="1011" customWidth="1"/>
    <col min="268" max="268" width="13.85546875" style="1011" customWidth="1"/>
    <col min="269" max="269" width="14.5703125" style="1011" customWidth="1"/>
    <col min="270" max="271" width="12.7109375" style="1011" customWidth="1"/>
    <col min="272" max="512" width="11.42578125" style="1011"/>
    <col min="513" max="514" width="5.28515625" style="1011" bestFit="1" customWidth="1"/>
    <col min="515" max="518" width="6.85546875" style="1011" customWidth="1"/>
    <col min="519" max="519" width="21.42578125" style="1011" bestFit="1" customWidth="1"/>
    <col min="520" max="520" width="17.7109375" style="1011" customWidth="1"/>
    <col min="521" max="521" width="15.85546875" style="1011" customWidth="1"/>
    <col min="522" max="523" width="15.140625" style="1011" customWidth="1"/>
    <col min="524" max="524" width="13.85546875" style="1011" customWidth="1"/>
    <col min="525" max="525" width="14.5703125" style="1011" customWidth="1"/>
    <col min="526" max="527" width="12.7109375" style="1011" customWidth="1"/>
    <col min="528" max="768" width="11.42578125" style="1011"/>
    <col min="769" max="770" width="5.28515625" style="1011" bestFit="1" customWidth="1"/>
    <col min="771" max="774" width="6.85546875" style="1011" customWidth="1"/>
    <col min="775" max="775" width="21.42578125" style="1011" bestFit="1" customWidth="1"/>
    <col min="776" max="776" width="17.7109375" style="1011" customWidth="1"/>
    <col min="777" max="777" width="15.85546875" style="1011" customWidth="1"/>
    <col min="778" max="779" width="15.140625" style="1011" customWidth="1"/>
    <col min="780" max="780" width="13.85546875" style="1011" customWidth="1"/>
    <col min="781" max="781" width="14.5703125" style="1011" customWidth="1"/>
    <col min="782" max="783" width="12.7109375" style="1011" customWidth="1"/>
    <col min="784" max="1024" width="11.42578125" style="1011"/>
    <col min="1025" max="1026" width="5.28515625" style="1011" bestFit="1" customWidth="1"/>
    <col min="1027" max="1030" width="6.85546875" style="1011" customWidth="1"/>
    <col min="1031" max="1031" width="21.42578125" style="1011" bestFit="1" customWidth="1"/>
    <col min="1032" max="1032" width="17.7109375" style="1011" customWidth="1"/>
    <col min="1033" max="1033" width="15.85546875" style="1011" customWidth="1"/>
    <col min="1034" max="1035" width="15.140625" style="1011" customWidth="1"/>
    <col min="1036" max="1036" width="13.85546875" style="1011" customWidth="1"/>
    <col min="1037" max="1037" width="14.5703125" style="1011" customWidth="1"/>
    <col min="1038" max="1039" width="12.7109375" style="1011" customWidth="1"/>
    <col min="1040" max="1280" width="11.42578125" style="1011"/>
    <col min="1281" max="1282" width="5.28515625" style="1011" bestFit="1" customWidth="1"/>
    <col min="1283" max="1286" width="6.85546875" style="1011" customWidth="1"/>
    <col min="1287" max="1287" width="21.42578125" style="1011" bestFit="1" customWidth="1"/>
    <col min="1288" max="1288" width="17.7109375" style="1011" customWidth="1"/>
    <col min="1289" max="1289" width="15.85546875" style="1011" customWidth="1"/>
    <col min="1290" max="1291" width="15.140625" style="1011" customWidth="1"/>
    <col min="1292" max="1292" width="13.85546875" style="1011" customWidth="1"/>
    <col min="1293" max="1293" width="14.5703125" style="1011" customWidth="1"/>
    <col min="1294" max="1295" width="12.7109375" style="1011" customWidth="1"/>
    <col min="1296" max="1536" width="11.42578125" style="1011"/>
    <col min="1537" max="1538" width="5.28515625" style="1011" bestFit="1" customWidth="1"/>
    <col min="1539" max="1542" width="6.85546875" style="1011" customWidth="1"/>
    <col min="1543" max="1543" width="21.42578125" style="1011" bestFit="1" customWidth="1"/>
    <col min="1544" max="1544" width="17.7109375" style="1011" customWidth="1"/>
    <col min="1545" max="1545" width="15.85546875" style="1011" customWidth="1"/>
    <col min="1546" max="1547" width="15.140625" style="1011" customWidth="1"/>
    <col min="1548" max="1548" width="13.85546875" style="1011" customWidth="1"/>
    <col min="1549" max="1549" width="14.5703125" style="1011" customWidth="1"/>
    <col min="1550" max="1551" width="12.7109375" style="1011" customWidth="1"/>
    <col min="1552" max="1792" width="11.42578125" style="1011"/>
    <col min="1793" max="1794" width="5.28515625" style="1011" bestFit="1" customWidth="1"/>
    <col min="1795" max="1798" width="6.85546875" style="1011" customWidth="1"/>
    <col min="1799" max="1799" width="21.42578125" style="1011" bestFit="1" customWidth="1"/>
    <col min="1800" max="1800" width="17.7109375" style="1011" customWidth="1"/>
    <col min="1801" max="1801" width="15.85546875" style="1011" customWidth="1"/>
    <col min="1802" max="1803" width="15.140625" style="1011" customWidth="1"/>
    <col min="1804" max="1804" width="13.85546875" style="1011" customWidth="1"/>
    <col min="1805" max="1805" width="14.5703125" style="1011" customWidth="1"/>
    <col min="1806" max="1807" width="12.7109375" style="1011" customWidth="1"/>
    <col min="1808" max="2048" width="11.42578125" style="1011"/>
    <col min="2049" max="2050" width="5.28515625" style="1011" bestFit="1" customWidth="1"/>
    <col min="2051" max="2054" width="6.85546875" style="1011" customWidth="1"/>
    <col min="2055" max="2055" width="21.42578125" style="1011" bestFit="1" customWidth="1"/>
    <col min="2056" max="2056" width="17.7109375" style="1011" customWidth="1"/>
    <col min="2057" max="2057" width="15.85546875" style="1011" customWidth="1"/>
    <col min="2058" max="2059" width="15.140625" style="1011" customWidth="1"/>
    <col min="2060" max="2060" width="13.85546875" style="1011" customWidth="1"/>
    <col min="2061" max="2061" width="14.5703125" style="1011" customWidth="1"/>
    <col min="2062" max="2063" width="12.7109375" style="1011" customWidth="1"/>
    <col min="2064" max="2304" width="11.42578125" style="1011"/>
    <col min="2305" max="2306" width="5.28515625" style="1011" bestFit="1" customWidth="1"/>
    <col min="2307" max="2310" width="6.85546875" style="1011" customWidth="1"/>
    <col min="2311" max="2311" width="21.42578125" style="1011" bestFit="1" customWidth="1"/>
    <col min="2312" max="2312" width="17.7109375" style="1011" customWidth="1"/>
    <col min="2313" max="2313" width="15.85546875" style="1011" customWidth="1"/>
    <col min="2314" max="2315" width="15.140625" style="1011" customWidth="1"/>
    <col min="2316" max="2316" width="13.85546875" style="1011" customWidth="1"/>
    <col min="2317" max="2317" width="14.5703125" style="1011" customWidth="1"/>
    <col min="2318" max="2319" width="12.7109375" style="1011" customWidth="1"/>
    <col min="2320" max="2560" width="11.42578125" style="1011"/>
    <col min="2561" max="2562" width="5.28515625" style="1011" bestFit="1" customWidth="1"/>
    <col min="2563" max="2566" width="6.85546875" style="1011" customWidth="1"/>
    <col min="2567" max="2567" width="21.42578125" style="1011" bestFit="1" customWidth="1"/>
    <col min="2568" max="2568" width="17.7109375" style="1011" customWidth="1"/>
    <col min="2569" max="2569" width="15.85546875" style="1011" customWidth="1"/>
    <col min="2570" max="2571" width="15.140625" style="1011" customWidth="1"/>
    <col min="2572" max="2572" width="13.85546875" style="1011" customWidth="1"/>
    <col min="2573" max="2573" width="14.5703125" style="1011" customWidth="1"/>
    <col min="2574" max="2575" width="12.7109375" style="1011" customWidth="1"/>
    <col min="2576" max="2816" width="11.42578125" style="1011"/>
    <col min="2817" max="2818" width="5.28515625" style="1011" bestFit="1" customWidth="1"/>
    <col min="2819" max="2822" width="6.85546875" style="1011" customWidth="1"/>
    <col min="2823" max="2823" width="21.42578125" style="1011" bestFit="1" customWidth="1"/>
    <col min="2824" max="2824" width="17.7109375" style="1011" customWidth="1"/>
    <col min="2825" max="2825" width="15.85546875" style="1011" customWidth="1"/>
    <col min="2826" max="2827" width="15.140625" style="1011" customWidth="1"/>
    <col min="2828" max="2828" width="13.85546875" style="1011" customWidth="1"/>
    <col min="2829" max="2829" width="14.5703125" style="1011" customWidth="1"/>
    <col min="2830" max="2831" width="12.7109375" style="1011" customWidth="1"/>
    <col min="2832" max="3072" width="11.42578125" style="1011"/>
    <col min="3073" max="3074" width="5.28515625" style="1011" bestFit="1" customWidth="1"/>
    <col min="3075" max="3078" width="6.85546875" style="1011" customWidth="1"/>
    <col min="3079" max="3079" width="21.42578125" style="1011" bestFit="1" customWidth="1"/>
    <col min="3080" max="3080" width="17.7109375" style="1011" customWidth="1"/>
    <col min="3081" max="3081" width="15.85546875" style="1011" customWidth="1"/>
    <col min="3082" max="3083" width="15.140625" style="1011" customWidth="1"/>
    <col min="3084" max="3084" width="13.85546875" style="1011" customWidth="1"/>
    <col min="3085" max="3085" width="14.5703125" style="1011" customWidth="1"/>
    <col min="3086" max="3087" width="12.7109375" style="1011" customWidth="1"/>
    <col min="3088" max="3328" width="11.42578125" style="1011"/>
    <col min="3329" max="3330" width="5.28515625" style="1011" bestFit="1" customWidth="1"/>
    <col min="3331" max="3334" width="6.85546875" style="1011" customWidth="1"/>
    <col min="3335" max="3335" width="21.42578125" style="1011" bestFit="1" customWidth="1"/>
    <col min="3336" max="3336" width="17.7109375" style="1011" customWidth="1"/>
    <col min="3337" max="3337" width="15.85546875" style="1011" customWidth="1"/>
    <col min="3338" max="3339" width="15.140625" style="1011" customWidth="1"/>
    <col min="3340" max="3340" width="13.85546875" style="1011" customWidth="1"/>
    <col min="3341" max="3341" width="14.5703125" style="1011" customWidth="1"/>
    <col min="3342" max="3343" width="12.7109375" style="1011" customWidth="1"/>
    <col min="3344" max="3584" width="11.42578125" style="1011"/>
    <col min="3585" max="3586" width="5.28515625" style="1011" bestFit="1" customWidth="1"/>
    <col min="3587" max="3590" width="6.85546875" style="1011" customWidth="1"/>
    <col min="3591" max="3591" width="21.42578125" style="1011" bestFit="1" customWidth="1"/>
    <col min="3592" max="3592" width="17.7109375" style="1011" customWidth="1"/>
    <col min="3593" max="3593" width="15.85546875" style="1011" customWidth="1"/>
    <col min="3594" max="3595" width="15.140625" style="1011" customWidth="1"/>
    <col min="3596" max="3596" width="13.85546875" style="1011" customWidth="1"/>
    <col min="3597" max="3597" width="14.5703125" style="1011" customWidth="1"/>
    <col min="3598" max="3599" width="12.7109375" style="1011" customWidth="1"/>
    <col min="3600" max="3840" width="11.42578125" style="1011"/>
    <col min="3841" max="3842" width="5.28515625" style="1011" bestFit="1" customWidth="1"/>
    <col min="3843" max="3846" width="6.85546875" style="1011" customWidth="1"/>
    <col min="3847" max="3847" width="21.42578125" style="1011" bestFit="1" customWidth="1"/>
    <col min="3848" max="3848" width="17.7109375" style="1011" customWidth="1"/>
    <col min="3849" max="3849" width="15.85546875" style="1011" customWidth="1"/>
    <col min="3850" max="3851" width="15.140625" style="1011" customWidth="1"/>
    <col min="3852" max="3852" width="13.85546875" style="1011" customWidth="1"/>
    <col min="3853" max="3853" width="14.5703125" style="1011" customWidth="1"/>
    <col min="3854" max="3855" width="12.7109375" style="1011" customWidth="1"/>
    <col min="3856" max="4096" width="11.42578125" style="1011"/>
    <col min="4097" max="4098" width="5.28515625" style="1011" bestFit="1" customWidth="1"/>
    <col min="4099" max="4102" width="6.85546875" style="1011" customWidth="1"/>
    <col min="4103" max="4103" width="21.42578125" style="1011" bestFit="1" customWidth="1"/>
    <col min="4104" max="4104" width="17.7109375" style="1011" customWidth="1"/>
    <col min="4105" max="4105" width="15.85546875" style="1011" customWidth="1"/>
    <col min="4106" max="4107" width="15.140625" style="1011" customWidth="1"/>
    <col min="4108" max="4108" width="13.85546875" style="1011" customWidth="1"/>
    <col min="4109" max="4109" width="14.5703125" style="1011" customWidth="1"/>
    <col min="4110" max="4111" width="12.7109375" style="1011" customWidth="1"/>
    <col min="4112" max="4352" width="11.42578125" style="1011"/>
    <col min="4353" max="4354" width="5.28515625" style="1011" bestFit="1" customWidth="1"/>
    <col min="4355" max="4358" width="6.85546875" style="1011" customWidth="1"/>
    <col min="4359" max="4359" width="21.42578125" style="1011" bestFit="1" customWidth="1"/>
    <col min="4360" max="4360" width="17.7109375" style="1011" customWidth="1"/>
    <col min="4361" max="4361" width="15.85546875" style="1011" customWidth="1"/>
    <col min="4362" max="4363" width="15.140625" style="1011" customWidth="1"/>
    <col min="4364" max="4364" width="13.85546875" style="1011" customWidth="1"/>
    <col min="4365" max="4365" width="14.5703125" style="1011" customWidth="1"/>
    <col min="4366" max="4367" width="12.7109375" style="1011" customWidth="1"/>
    <col min="4368" max="4608" width="11.42578125" style="1011"/>
    <col min="4609" max="4610" width="5.28515625" style="1011" bestFit="1" customWidth="1"/>
    <col min="4611" max="4614" width="6.85546875" style="1011" customWidth="1"/>
    <col min="4615" max="4615" width="21.42578125" style="1011" bestFit="1" customWidth="1"/>
    <col min="4616" max="4616" width="17.7109375" style="1011" customWidth="1"/>
    <col min="4617" max="4617" width="15.85546875" style="1011" customWidth="1"/>
    <col min="4618" max="4619" width="15.140625" style="1011" customWidth="1"/>
    <col min="4620" max="4620" width="13.85546875" style="1011" customWidth="1"/>
    <col min="4621" max="4621" width="14.5703125" style="1011" customWidth="1"/>
    <col min="4622" max="4623" width="12.7109375" style="1011" customWidth="1"/>
    <col min="4624" max="4864" width="11.42578125" style="1011"/>
    <col min="4865" max="4866" width="5.28515625" style="1011" bestFit="1" customWidth="1"/>
    <col min="4867" max="4870" width="6.85546875" style="1011" customWidth="1"/>
    <col min="4871" max="4871" width="21.42578125" style="1011" bestFit="1" customWidth="1"/>
    <col min="4872" max="4872" width="17.7109375" style="1011" customWidth="1"/>
    <col min="4873" max="4873" width="15.85546875" style="1011" customWidth="1"/>
    <col min="4874" max="4875" width="15.140625" style="1011" customWidth="1"/>
    <col min="4876" max="4876" width="13.85546875" style="1011" customWidth="1"/>
    <col min="4877" max="4877" width="14.5703125" style="1011" customWidth="1"/>
    <col min="4878" max="4879" width="12.7109375" style="1011" customWidth="1"/>
    <col min="4880" max="5120" width="11.42578125" style="1011"/>
    <col min="5121" max="5122" width="5.28515625" style="1011" bestFit="1" customWidth="1"/>
    <col min="5123" max="5126" width="6.85546875" style="1011" customWidth="1"/>
    <col min="5127" max="5127" width="21.42578125" style="1011" bestFit="1" customWidth="1"/>
    <col min="5128" max="5128" width="17.7109375" style="1011" customWidth="1"/>
    <col min="5129" max="5129" width="15.85546875" style="1011" customWidth="1"/>
    <col min="5130" max="5131" width="15.140625" style="1011" customWidth="1"/>
    <col min="5132" max="5132" width="13.85546875" style="1011" customWidth="1"/>
    <col min="5133" max="5133" width="14.5703125" style="1011" customWidth="1"/>
    <col min="5134" max="5135" width="12.7109375" style="1011" customWidth="1"/>
    <col min="5136" max="5376" width="11.42578125" style="1011"/>
    <col min="5377" max="5378" width="5.28515625" style="1011" bestFit="1" customWidth="1"/>
    <col min="5379" max="5382" width="6.85546875" style="1011" customWidth="1"/>
    <col min="5383" max="5383" width="21.42578125" style="1011" bestFit="1" customWidth="1"/>
    <col min="5384" max="5384" width="17.7109375" style="1011" customWidth="1"/>
    <col min="5385" max="5385" width="15.85546875" style="1011" customWidth="1"/>
    <col min="5386" max="5387" width="15.140625" style="1011" customWidth="1"/>
    <col min="5388" max="5388" width="13.85546875" style="1011" customWidth="1"/>
    <col min="5389" max="5389" width="14.5703125" style="1011" customWidth="1"/>
    <col min="5390" max="5391" width="12.7109375" style="1011" customWidth="1"/>
    <col min="5392" max="5632" width="11.42578125" style="1011"/>
    <col min="5633" max="5634" width="5.28515625" style="1011" bestFit="1" customWidth="1"/>
    <col min="5635" max="5638" width="6.85546875" style="1011" customWidth="1"/>
    <col min="5639" max="5639" width="21.42578125" style="1011" bestFit="1" customWidth="1"/>
    <col min="5640" max="5640" width="17.7109375" style="1011" customWidth="1"/>
    <col min="5641" max="5641" width="15.85546875" style="1011" customWidth="1"/>
    <col min="5642" max="5643" width="15.140625" style="1011" customWidth="1"/>
    <col min="5644" max="5644" width="13.85546875" style="1011" customWidth="1"/>
    <col min="5645" max="5645" width="14.5703125" style="1011" customWidth="1"/>
    <col min="5646" max="5647" width="12.7109375" style="1011" customWidth="1"/>
    <col min="5648" max="5888" width="11.42578125" style="1011"/>
    <col min="5889" max="5890" width="5.28515625" style="1011" bestFit="1" customWidth="1"/>
    <col min="5891" max="5894" width="6.85546875" style="1011" customWidth="1"/>
    <col min="5895" max="5895" width="21.42578125" style="1011" bestFit="1" customWidth="1"/>
    <col min="5896" max="5896" width="17.7109375" style="1011" customWidth="1"/>
    <col min="5897" max="5897" width="15.85546875" style="1011" customWidth="1"/>
    <col min="5898" max="5899" width="15.140625" style="1011" customWidth="1"/>
    <col min="5900" max="5900" width="13.85546875" style="1011" customWidth="1"/>
    <col min="5901" max="5901" width="14.5703125" style="1011" customWidth="1"/>
    <col min="5902" max="5903" width="12.7109375" style="1011" customWidth="1"/>
    <col min="5904" max="6144" width="11.42578125" style="1011"/>
    <col min="6145" max="6146" width="5.28515625" style="1011" bestFit="1" customWidth="1"/>
    <col min="6147" max="6150" width="6.85546875" style="1011" customWidth="1"/>
    <col min="6151" max="6151" width="21.42578125" style="1011" bestFit="1" customWidth="1"/>
    <col min="6152" max="6152" width="17.7109375" style="1011" customWidth="1"/>
    <col min="6153" max="6153" width="15.85546875" style="1011" customWidth="1"/>
    <col min="6154" max="6155" width="15.140625" style="1011" customWidth="1"/>
    <col min="6156" max="6156" width="13.85546875" style="1011" customWidth="1"/>
    <col min="6157" max="6157" width="14.5703125" style="1011" customWidth="1"/>
    <col min="6158" max="6159" width="12.7109375" style="1011" customWidth="1"/>
    <col min="6160" max="6400" width="11.42578125" style="1011"/>
    <col min="6401" max="6402" width="5.28515625" style="1011" bestFit="1" customWidth="1"/>
    <col min="6403" max="6406" width="6.85546875" style="1011" customWidth="1"/>
    <col min="6407" max="6407" width="21.42578125" style="1011" bestFit="1" customWidth="1"/>
    <col min="6408" max="6408" width="17.7109375" style="1011" customWidth="1"/>
    <col min="6409" max="6409" width="15.85546875" style="1011" customWidth="1"/>
    <col min="6410" max="6411" width="15.140625" style="1011" customWidth="1"/>
    <col min="6412" max="6412" width="13.85546875" style="1011" customWidth="1"/>
    <col min="6413" max="6413" width="14.5703125" style="1011" customWidth="1"/>
    <col min="6414" max="6415" width="12.7109375" style="1011" customWidth="1"/>
    <col min="6416" max="6656" width="11.42578125" style="1011"/>
    <col min="6657" max="6658" width="5.28515625" style="1011" bestFit="1" customWidth="1"/>
    <col min="6659" max="6662" width="6.85546875" style="1011" customWidth="1"/>
    <col min="6663" max="6663" width="21.42578125" style="1011" bestFit="1" customWidth="1"/>
    <col min="6664" max="6664" width="17.7109375" style="1011" customWidth="1"/>
    <col min="6665" max="6665" width="15.85546875" style="1011" customWidth="1"/>
    <col min="6666" max="6667" width="15.140625" style="1011" customWidth="1"/>
    <col min="6668" max="6668" width="13.85546875" style="1011" customWidth="1"/>
    <col min="6669" max="6669" width="14.5703125" style="1011" customWidth="1"/>
    <col min="6670" max="6671" width="12.7109375" style="1011" customWidth="1"/>
    <col min="6672" max="6912" width="11.42578125" style="1011"/>
    <col min="6913" max="6914" width="5.28515625" style="1011" bestFit="1" customWidth="1"/>
    <col min="6915" max="6918" width="6.85546875" style="1011" customWidth="1"/>
    <col min="6919" max="6919" width="21.42578125" style="1011" bestFit="1" customWidth="1"/>
    <col min="6920" max="6920" width="17.7109375" style="1011" customWidth="1"/>
    <col min="6921" max="6921" width="15.85546875" style="1011" customWidth="1"/>
    <col min="6922" max="6923" width="15.140625" style="1011" customWidth="1"/>
    <col min="6924" max="6924" width="13.85546875" style="1011" customWidth="1"/>
    <col min="6925" max="6925" width="14.5703125" style="1011" customWidth="1"/>
    <col min="6926" max="6927" width="12.7109375" style="1011" customWidth="1"/>
    <col min="6928" max="7168" width="11.42578125" style="1011"/>
    <col min="7169" max="7170" width="5.28515625" style="1011" bestFit="1" customWidth="1"/>
    <col min="7171" max="7174" width="6.85546875" style="1011" customWidth="1"/>
    <col min="7175" max="7175" width="21.42578125" style="1011" bestFit="1" customWidth="1"/>
    <col min="7176" max="7176" width="17.7109375" style="1011" customWidth="1"/>
    <col min="7177" max="7177" width="15.85546875" style="1011" customWidth="1"/>
    <col min="7178" max="7179" width="15.140625" style="1011" customWidth="1"/>
    <col min="7180" max="7180" width="13.85546875" style="1011" customWidth="1"/>
    <col min="7181" max="7181" width="14.5703125" style="1011" customWidth="1"/>
    <col min="7182" max="7183" width="12.7109375" style="1011" customWidth="1"/>
    <col min="7184" max="7424" width="11.42578125" style="1011"/>
    <col min="7425" max="7426" width="5.28515625" style="1011" bestFit="1" customWidth="1"/>
    <col min="7427" max="7430" width="6.85546875" style="1011" customWidth="1"/>
    <col min="7431" max="7431" width="21.42578125" style="1011" bestFit="1" customWidth="1"/>
    <col min="7432" max="7432" width="17.7109375" style="1011" customWidth="1"/>
    <col min="7433" max="7433" width="15.85546875" style="1011" customWidth="1"/>
    <col min="7434" max="7435" width="15.140625" style="1011" customWidth="1"/>
    <col min="7436" max="7436" width="13.85546875" style="1011" customWidth="1"/>
    <col min="7437" max="7437" width="14.5703125" style="1011" customWidth="1"/>
    <col min="7438" max="7439" width="12.7109375" style="1011" customWidth="1"/>
    <col min="7440" max="7680" width="11.42578125" style="1011"/>
    <col min="7681" max="7682" width="5.28515625" style="1011" bestFit="1" customWidth="1"/>
    <col min="7683" max="7686" width="6.85546875" style="1011" customWidth="1"/>
    <col min="7687" max="7687" width="21.42578125" style="1011" bestFit="1" customWidth="1"/>
    <col min="7688" max="7688" width="17.7109375" style="1011" customWidth="1"/>
    <col min="7689" max="7689" width="15.85546875" style="1011" customWidth="1"/>
    <col min="7690" max="7691" width="15.140625" style="1011" customWidth="1"/>
    <col min="7692" max="7692" width="13.85546875" style="1011" customWidth="1"/>
    <col min="7693" max="7693" width="14.5703125" style="1011" customWidth="1"/>
    <col min="7694" max="7695" width="12.7109375" style="1011" customWidth="1"/>
    <col min="7696" max="7936" width="11.42578125" style="1011"/>
    <col min="7937" max="7938" width="5.28515625" style="1011" bestFit="1" customWidth="1"/>
    <col min="7939" max="7942" width="6.85546875" style="1011" customWidth="1"/>
    <col min="7943" max="7943" width="21.42578125" style="1011" bestFit="1" customWidth="1"/>
    <col min="7944" max="7944" width="17.7109375" style="1011" customWidth="1"/>
    <col min="7945" max="7945" width="15.85546875" style="1011" customWidth="1"/>
    <col min="7946" max="7947" width="15.140625" style="1011" customWidth="1"/>
    <col min="7948" max="7948" width="13.85546875" style="1011" customWidth="1"/>
    <col min="7949" max="7949" width="14.5703125" style="1011" customWidth="1"/>
    <col min="7950" max="7951" width="12.7109375" style="1011" customWidth="1"/>
    <col min="7952" max="8192" width="11.42578125" style="1011"/>
    <col min="8193" max="8194" width="5.28515625" style="1011" bestFit="1" customWidth="1"/>
    <col min="8195" max="8198" width="6.85546875" style="1011" customWidth="1"/>
    <col min="8199" max="8199" width="21.42578125" style="1011" bestFit="1" customWidth="1"/>
    <col min="8200" max="8200" width="17.7109375" style="1011" customWidth="1"/>
    <col min="8201" max="8201" width="15.85546875" style="1011" customWidth="1"/>
    <col min="8202" max="8203" width="15.140625" style="1011" customWidth="1"/>
    <col min="8204" max="8204" width="13.85546875" style="1011" customWidth="1"/>
    <col min="8205" max="8205" width="14.5703125" style="1011" customWidth="1"/>
    <col min="8206" max="8207" width="12.7109375" style="1011" customWidth="1"/>
    <col min="8208" max="8448" width="11.42578125" style="1011"/>
    <col min="8449" max="8450" width="5.28515625" style="1011" bestFit="1" customWidth="1"/>
    <col min="8451" max="8454" width="6.85546875" style="1011" customWidth="1"/>
    <col min="8455" max="8455" width="21.42578125" style="1011" bestFit="1" customWidth="1"/>
    <col min="8456" max="8456" width="17.7109375" style="1011" customWidth="1"/>
    <col min="8457" max="8457" width="15.85546875" style="1011" customWidth="1"/>
    <col min="8458" max="8459" width="15.140625" style="1011" customWidth="1"/>
    <col min="8460" max="8460" width="13.85546875" style="1011" customWidth="1"/>
    <col min="8461" max="8461" width="14.5703125" style="1011" customWidth="1"/>
    <col min="8462" max="8463" width="12.7109375" style="1011" customWidth="1"/>
    <col min="8464" max="8704" width="11.42578125" style="1011"/>
    <col min="8705" max="8706" width="5.28515625" style="1011" bestFit="1" customWidth="1"/>
    <col min="8707" max="8710" width="6.85546875" style="1011" customWidth="1"/>
    <col min="8711" max="8711" width="21.42578125" style="1011" bestFit="1" customWidth="1"/>
    <col min="8712" max="8712" width="17.7109375" style="1011" customWidth="1"/>
    <col min="8713" max="8713" width="15.85546875" style="1011" customWidth="1"/>
    <col min="8714" max="8715" width="15.140625" style="1011" customWidth="1"/>
    <col min="8716" max="8716" width="13.85546875" style="1011" customWidth="1"/>
    <col min="8717" max="8717" width="14.5703125" style="1011" customWidth="1"/>
    <col min="8718" max="8719" width="12.7109375" style="1011" customWidth="1"/>
    <col min="8720" max="8960" width="11.42578125" style="1011"/>
    <col min="8961" max="8962" width="5.28515625" style="1011" bestFit="1" customWidth="1"/>
    <col min="8963" max="8966" width="6.85546875" style="1011" customWidth="1"/>
    <col min="8967" max="8967" width="21.42578125" style="1011" bestFit="1" customWidth="1"/>
    <col min="8968" max="8968" width="17.7109375" style="1011" customWidth="1"/>
    <col min="8969" max="8969" width="15.85546875" style="1011" customWidth="1"/>
    <col min="8970" max="8971" width="15.140625" style="1011" customWidth="1"/>
    <col min="8972" max="8972" width="13.85546875" style="1011" customWidth="1"/>
    <col min="8973" max="8973" width="14.5703125" style="1011" customWidth="1"/>
    <col min="8974" max="8975" width="12.7109375" style="1011" customWidth="1"/>
    <col min="8976" max="9216" width="11.42578125" style="1011"/>
    <col min="9217" max="9218" width="5.28515625" style="1011" bestFit="1" customWidth="1"/>
    <col min="9219" max="9222" width="6.85546875" style="1011" customWidth="1"/>
    <col min="9223" max="9223" width="21.42578125" style="1011" bestFit="1" customWidth="1"/>
    <col min="9224" max="9224" width="17.7109375" style="1011" customWidth="1"/>
    <col min="9225" max="9225" width="15.85546875" style="1011" customWidth="1"/>
    <col min="9226" max="9227" width="15.140625" style="1011" customWidth="1"/>
    <col min="9228" max="9228" width="13.85546875" style="1011" customWidth="1"/>
    <col min="9229" max="9229" width="14.5703125" style="1011" customWidth="1"/>
    <col min="9230" max="9231" width="12.7109375" style="1011" customWidth="1"/>
    <col min="9232" max="9472" width="11.42578125" style="1011"/>
    <col min="9473" max="9474" width="5.28515625" style="1011" bestFit="1" customWidth="1"/>
    <col min="9475" max="9478" width="6.85546875" style="1011" customWidth="1"/>
    <col min="9479" max="9479" width="21.42578125" style="1011" bestFit="1" customWidth="1"/>
    <col min="9480" max="9480" width="17.7109375" style="1011" customWidth="1"/>
    <col min="9481" max="9481" width="15.85546875" style="1011" customWidth="1"/>
    <col min="9482" max="9483" width="15.140625" style="1011" customWidth="1"/>
    <col min="9484" max="9484" width="13.85546875" style="1011" customWidth="1"/>
    <col min="9485" max="9485" width="14.5703125" style="1011" customWidth="1"/>
    <col min="9486" max="9487" width="12.7109375" style="1011" customWidth="1"/>
    <col min="9488" max="9728" width="11.42578125" style="1011"/>
    <col min="9729" max="9730" width="5.28515625" style="1011" bestFit="1" customWidth="1"/>
    <col min="9731" max="9734" width="6.85546875" style="1011" customWidth="1"/>
    <col min="9735" max="9735" width="21.42578125" style="1011" bestFit="1" customWidth="1"/>
    <col min="9736" max="9736" width="17.7109375" style="1011" customWidth="1"/>
    <col min="9737" max="9737" width="15.85546875" style="1011" customWidth="1"/>
    <col min="9738" max="9739" width="15.140625" style="1011" customWidth="1"/>
    <col min="9740" max="9740" width="13.85546875" style="1011" customWidth="1"/>
    <col min="9741" max="9741" width="14.5703125" style="1011" customWidth="1"/>
    <col min="9742" max="9743" width="12.7109375" style="1011" customWidth="1"/>
    <col min="9744" max="9984" width="11.42578125" style="1011"/>
    <col min="9985" max="9986" width="5.28515625" style="1011" bestFit="1" customWidth="1"/>
    <col min="9987" max="9990" width="6.85546875" style="1011" customWidth="1"/>
    <col min="9991" max="9991" width="21.42578125" style="1011" bestFit="1" customWidth="1"/>
    <col min="9992" max="9992" width="17.7109375" style="1011" customWidth="1"/>
    <col min="9993" max="9993" width="15.85546875" style="1011" customWidth="1"/>
    <col min="9994" max="9995" width="15.140625" style="1011" customWidth="1"/>
    <col min="9996" max="9996" width="13.85546875" style="1011" customWidth="1"/>
    <col min="9997" max="9997" width="14.5703125" style="1011" customWidth="1"/>
    <col min="9998" max="9999" width="12.7109375" style="1011" customWidth="1"/>
    <col min="10000" max="10240" width="11.42578125" style="1011"/>
    <col min="10241" max="10242" width="5.28515625" style="1011" bestFit="1" customWidth="1"/>
    <col min="10243" max="10246" width="6.85546875" style="1011" customWidth="1"/>
    <col min="10247" max="10247" width="21.42578125" style="1011" bestFit="1" customWidth="1"/>
    <col min="10248" max="10248" width="17.7109375" style="1011" customWidth="1"/>
    <col min="10249" max="10249" width="15.85546875" style="1011" customWidth="1"/>
    <col min="10250" max="10251" width="15.140625" style="1011" customWidth="1"/>
    <col min="10252" max="10252" width="13.85546875" style="1011" customWidth="1"/>
    <col min="10253" max="10253" width="14.5703125" style="1011" customWidth="1"/>
    <col min="10254" max="10255" width="12.7109375" style="1011" customWidth="1"/>
    <col min="10256" max="10496" width="11.42578125" style="1011"/>
    <col min="10497" max="10498" width="5.28515625" style="1011" bestFit="1" customWidth="1"/>
    <col min="10499" max="10502" width="6.85546875" style="1011" customWidth="1"/>
    <col min="10503" max="10503" width="21.42578125" style="1011" bestFit="1" customWidth="1"/>
    <col min="10504" max="10504" width="17.7109375" style="1011" customWidth="1"/>
    <col min="10505" max="10505" width="15.85546875" style="1011" customWidth="1"/>
    <col min="10506" max="10507" width="15.140625" style="1011" customWidth="1"/>
    <col min="10508" max="10508" width="13.85546875" style="1011" customWidth="1"/>
    <col min="10509" max="10509" width="14.5703125" style="1011" customWidth="1"/>
    <col min="10510" max="10511" width="12.7109375" style="1011" customWidth="1"/>
    <col min="10512" max="10752" width="11.42578125" style="1011"/>
    <col min="10753" max="10754" width="5.28515625" style="1011" bestFit="1" customWidth="1"/>
    <col min="10755" max="10758" width="6.85546875" style="1011" customWidth="1"/>
    <col min="10759" max="10759" width="21.42578125" style="1011" bestFit="1" customWidth="1"/>
    <col min="10760" max="10760" width="17.7109375" style="1011" customWidth="1"/>
    <col min="10761" max="10761" width="15.85546875" style="1011" customWidth="1"/>
    <col min="10762" max="10763" width="15.140625" style="1011" customWidth="1"/>
    <col min="10764" max="10764" width="13.85546875" style="1011" customWidth="1"/>
    <col min="10765" max="10765" width="14.5703125" style="1011" customWidth="1"/>
    <col min="10766" max="10767" width="12.7109375" style="1011" customWidth="1"/>
    <col min="10768" max="11008" width="11.42578125" style="1011"/>
    <col min="11009" max="11010" width="5.28515625" style="1011" bestFit="1" customWidth="1"/>
    <col min="11011" max="11014" width="6.85546875" style="1011" customWidth="1"/>
    <col min="11015" max="11015" width="21.42578125" style="1011" bestFit="1" customWidth="1"/>
    <col min="11016" max="11016" width="17.7109375" style="1011" customWidth="1"/>
    <col min="11017" max="11017" width="15.85546875" style="1011" customWidth="1"/>
    <col min="11018" max="11019" width="15.140625" style="1011" customWidth="1"/>
    <col min="11020" max="11020" width="13.85546875" style="1011" customWidth="1"/>
    <col min="11021" max="11021" width="14.5703125" style="1011" customWidth="1"/>
    <col min="11022" max="11023" width="12.7109375" style="1011" customWidth="1"/>
    <col min="11024" max="11264" width="11.42578125" style="1011"/>
    <col min="11265" max="11266" width="5.28515625" style="1011" bestFit="1" customWidth="1"/>
    <col min="11267" max="11270" width="6.85546875" style="1011" customWidth="1"/>
    <col min="11271" max="11271" width="21.42578125" style="1011" bestFit="1" customWidth="1"/>
    <col min="11272" max="11272" width="17.7109375" style="1011" customWidth="1"/>
    <col min="11273" max="11273" width="15.85546875" style="1011" customWidth="1"/>
    <col min="11274" max="11275" width="15.140625" style="1011" customWidth="1"/>
    <col min="11276" max="11276" width="13.85546875" style="1011" customWidth="1"/>
    <col min="11277" max="11277" width="14.5703125" style="1011" customWidth="1"/>
    <col min="11278" max="11279" width="12.7109375" style="1011" customWidth="1"/>
    <col min="11280" max="11520" width="11.42578125" style="1011"/>
    <col min="11521" max="11522" width="5.28515625" style="1011" bestFit="1" customWidth="1"/>
    <col min="11523" max="11526" width="6.85546875" style="1011" customWidth="1"/>
    <col min="11527" max="11527" width="21.42578125" style="1011" bestFit="1" customWidth="1"/>
    <col min="11528" max="11528" width="17.7109375" style="1011" customWidth="1"/>
    <col min="11529" max="11529" width="15.85546875" style="1011" customWidth="1"/>
    <col min="11530" max="11531" width="15.140625" style="1011" customWidth="1"/>
    <col min="11532" max="11532" width="13.85546875" style="1011" customWidth="1"/>
    <col min="11533" max="11533" width="14.5703125" style="1011" customWidth="1"/>
    <col min="11534" max="11535" width="12.7109375" style="1011" customWidth="1"/>
    <col min="11536" max="11776" width="11.42578125" style="1011"/>
    <col min="11777" max="11778" width="5.28515625" style="1011" bestFit="1" customWidth="1"/>
    <col min="11779" max="11782" width="6.85546875" style="1011" customWidth="1"/>
    <col min="11783" max="11783" width="21.42578125" style="1011" bestFit="1" customWidth="1"/>
    <col min="11784" max="11784" width="17.7109375" style="1011" customWidth="1"/>
    <col min="11785" max="11785" width="15.85546875" style="1011" customWidth="1"/>
    <col min="11786" max="11787" width="15.140625" style="1011" customWidth="1"/>
    <col min="11788" max="11788" width="13.85546875" style="1011" customWidth="1"/>
    <col min="11789" max="11789" width="14.5703125" style="1011" customWidth="1"/>
    <col min="11790" max="11791" width="12.7109375" style="1011" customWidth="1"/>
    <col min="11792" max="12032" width="11.42578125" style="1011"/>
    <col min="12033" max="12034" width="5.28515625" style="1011" bestFit="1" customWidth="1"/>
    <col min="12035" max="12038" width="6.85546875" style="1011" customWidth="1"/>
    <col min="12039" max="12039" width="21.42578125" style="1011" bestFit="1" customWidth="1"/>
    <col min="12040" max="12040" width="17.7109375" style="1011" customWidth="1"/>
    <col min="12041" max="12041" width="15.85546875" style="1011" customWidth="1"/>
    <col min="12042" max="12043" width="15.140625" style="1011" customWidth="1"/>
    <col min="12044" max="12044" width="13.85546875" style="1011" customWidth="1"/>
    <col min="12045" max="12045" width="14.5703125" style="1011" customWidth="1"/>
    <col min="12046" max="12047" width="12.7109375" style="1011" customWidth="1"/>
    <col min="12048" max="12288" width="11.42578125" style="1011"/>
    <col min="12289" max="12290" width="5.28515625" style="1011" bestFit="1" customWidth="1"/>
    <col min="12291" max="12294" width="6.85546875" style="1011" customWidth="1"/>
    <col min="12295" max="12295" width="21.42578125" style="1011" bestFit="1" customWidth="1"/>
    <col min="12296" max="12296" width="17.7109375" style="1011" customWidth="1"/>
    <col min="12297" max="12297" width="15.85546875" style="1011" customWidth="1"/>
    <col min="12298" max="12299" width="15.140625" style="1011" customWidth="1"/>
    <col min="12300" max="12300" width="13.85546875" style="1011" customWidth="1"/>
    <col min="12301" max="12301" width="14.5703125" style="1011" customWidth="1"/>
    <col min="12302" max="12303" width="12.7109375" style="1011" customWidth="1"/>
    <col min="12304" max="12544" width="11.42578125" style="1011"/>
    <col min="12545" max="12546" width="5.28515625" style="1011" bestFit="1" customWidth="1"/>
    <col min="12547" max="12550" width="6.85546875" style="1011" customWidth="1"/>
    <col min="12551" max="12551" width="21.42578125" style="1011" bestFit="1" customWidth="1"/>
    <col min="12552" max="12552" width="17.7109375" style="1011" customWidth="1"/>
    <col min="12553" max="12553" width="15.85546875" style="1011" customWidth="1"/>
    <col min="12554" max="12555" width="15.140625" style="1011" customWidth="1"/>
    <col min="12556" max="12556" width="13.85546875" style="1011" customWidth="1"/>
    <col min="12557" max="12557" width="14.5703125" style="1011" customWidth="1"/>
    <col min="12558" max="12559" width="12.7109375" style="1011" customWidth="1"/>
    <col min="12560" max="12800" width="11.42578125" style="1011"/>
    <col min="12801" max="12802" width="5.28515625" style="1011" bestFit="1" customWidth="1"/>
    <col min="12803" max="12806" width="6.85546875" style="1011" customWidth="1"/>
    <col min="12807" max="12807" width="21.42578125" style="1011" bestFit="1" customWidth="1"/>
    <col min="12808" max="12808" width="17.7109375" style="1011" customWidth="1"/>
    <col min="12809" max="12809" width="15.85546875" style="1011" customWidth="1"/>
    <col min="12810" max="12811" width="15.140625" style="1011" customWidth="1"/>
    <col min="12812" max="12812" width="13.85546875" style="1011" customWidth="1"/>
    <col min="12813" max="12813" width="14.5703125" style="1011" customWidth="1"/>
    <col min="12814" max="12815" width="12.7109375" style="1011" customWidth="1"/>
    <col min="12816" max="13056" width="11.42578125" style="1011"/>
    <col min="13057" max="13058" width="5.28515625" style="1011" bestFit="1" customWidth="1"/>
    <col min="13059" max="13062" width="6.85546875" style="1011" customWidth="1"/>
    <col min="13063" max="13063" width="21.42578125" style="1011" bestFit="1" customWidth="1"/>
    <col min="13064" max="13064" width="17.7109375" style="1011" customWidth="1"/>
    <col min="13065" max="13065" width="15.85546875" style="1011" customWidth="1"/>
    <col min="13066" max="13067" width="15.140625" style="1011" customWidth="1"/>
    <col min="13068" max="13068" width="13.85546875" style="1011" customWidth="1"/>
    <col min="13069" max="13069" width="14.5703125" style="1011" customWidth="1"/>
    <col min="13070" max="13071" width="12.7109375" style="1011" customWidth="1"/>
    <col min="13072" max="13312" width="11.42578125" style="1011"/>
    <col min="13313" max="13314" width="5.28515625" style="1011" bestFit="1" customWidth="1"/>
    <col min="13315" max="13318" width="6.85546875" style="1011" customWidth="1"/>
    <col min="13319" max="13319" width="21.42578125" style="1011" bestFit="1" customWidth="1"/>
    <col min="13320" max="13320" width="17.7109375" style="1011" customWidth="1"/>
    <col min="13321" max="13321" width="15.85546875" style="1011" customWidth="1"/>
    <col min="13322" max="13323" width="15.140625" style="1011" customWidth="1"/>
    <col min="13324" max="13324" width="13.85546875" style="1011" customWidth="1"/>
    <col min="13325" max="13325" width="14.5703125" style="1011" customWidth="1"/>
    <col min="13326" max="13327" width="12.7109375" style="1011" customWidth="1"/>
    <col min="13328" max="13568" width="11.42578125" style="1011"/>
    <col min="13569" max="13570" width="5.28515625" style="1011" bestFit="1" customWidth="1"/>
    <col min="13571" max="13574" width="6.85546875" style="1011" customWidth="1"/>
    <col min="13575" max="13575" width="21.42578125" style="1011" bestFit="1" customWidth="1"/>
    <col min="13576" max="13576" width="17.7109375" style="1011" customWidth="1"/>
    <col min="13577" max="13577" width="15.85546875" style="1011" customWidth="1"/>
    <col min="13578" max="13579" width="15.140625" style="1011" customWidth="1"/>
    <col min="13580" max="13580" width="13.85546875" style="1011" customWidth="1"/>
    <col min="13581" max="13581" width="14.5703125" style="1011" customWidth="1"/>
    <col min="13582" max="13583" width="12.7109375" style="1011" customWidth="1"/>
    <col min="13584" max="13824" width="11.42578125" style="1011"/>
    <col min="13825" max="13826" width="5.28515625" style="1011" bestFit="1" customWidth="1"/>
    <col min="13827" max="13830" width="6.85546875" style="1011" customWidth="1"/>
    <col min="13831" max="13831" width="21.42578125" style="1011" bestFit="1" customWidth="1"/>
    <col min="13832" max="13832" width="17.7109375" style="1011" customWidth="1"/>
    <col min="13833" max="13833" width="15.85546875" style="1011" customWidth="1"/>
    <col min="13834" max="13835" width="15.140625" style="1011" customWidth="1"/>
    <col min="13836" max="13836" width="13.85546875" style="1011" customWidth="1"/>
    <col min="13837" max="13837" width="14.5703125" style="1011" customWidth="1"/>
    <col min="13838" max="13839" width="12.7109375" style="1011" customWidth="1"/>
    <col min="13840" max="14080" width="11.42578125" style="1011"/>
    <col min="14081" max="14082" width="5.28515625" style="1011" bestFit="1" customWidth="1"/>
    <col min="14083" max="14086" width="6.85546875" style="1011" customWidth="1"/>
    <col min="14087" max="14087" width="21.42578125" style="1011" bestFit="1" customWidth="1"/>
    <col min="14088" max="14088" width="17.7109375" style="1011" customWidth="1"/>
    <col min="14089" max="14089" width="15.85546875" style="1011" customWidth="1"/>
    <col min="14090" max="14091" width="15.140625" style="1011" customWidth="1"/>
    <col min="14092" max="14092" width="13.85546875" style="1011" customWidth="1"/>
    <col min="14093" max="14093" width="14.5703125" style="1011" customWidth="1"/>
    <col min="14094" max="14095" width="12.7109375" style="1011" customWidth="1"/>
    <col min="14096" max="14336" width="11.42578125" style="1011"/>
    <col min="14337" max="14338" width="5.28515625" style="1011" bestFit="1" customWidth="1"/>
    <col min="14339" max="14342" width="6.85546875" style="1011" customWidth="1"/>
    <col min="14343" max="14343" width="21.42578125" style="1011" bestFit="1" customWidth="1"/>
    <col min="14344" max="14344" width="17.7109375" style="1011" customWidth="1"/>
    <col min="14345" max="14345" width="15.85546875" style="1011" customWidth="1"/>
    <col min="14346" max="14347" width="15.140625" style="1011" customWidth="1"/>
    <col min="14348" max="14348" width="13.85546875" style="1011" customWidth="1"/>
    <col min="14349" max="14349" width="14.5703125" style="1011" customWidth="1"/>
    <col min="14350" max="14351" width="12.7109375" style="1011" customWidth="1"/>
    <col min="14352" max="14592" width="11.42578125" style="1011"/>
    <col min="14593" max="14594" width="5.28515625" style="1011" bestFit="1" customWidth="1"/>
    <col min="14595" max="14598" width="6.85546875" style="1011" customWidth="1"/>
    <col min="14599" max="14599" width="21.42578125" style="1011" bestFit="1" customWidth="1"/>
    <col min="14600" max="14600" width="17.7109375" style="1011" customWidth="1"/>
    <col min="14601" max="14601" width="15.85546875" style="1011" customWidth="1"/>
    <col min="14602" max="14603" width="15.140625" style="1011" customWidth="1"/>
    <col min="14604" max="14604" width="13.85546875" style="1011" customWidth="1"/>
    <col min="14605" max="14605" width="14.5703125" style="1011" customWidth="1"/>
    <col min="14606" max="14607" width="12.7109375" style="1011" customWidth="1"/>
    <col min="14608" max="14848" width="11.42578125" style="1011"/>
    <col min="14849" max="14850" width="5.28515625" style="1011" bestFit="1" customWidth="1"/>
    <col min="14851" max="14854" width="6.85546875" style="1011" customWidth="1"/>
    <col min="14855" max="14855" width="21.42578125" style="1011" bestFit="1" customWidth="1"/>
    <col min="14856" max="14856" width="17.7109375" style="1011" customWidth="1"/>
    <col min="14857" max="14857" width="15.85546875" style="1011" customWidth="1"/>
    <col min="14858" max="14859" width="15.140625" style="1011" customWidth="1"/>
    <col min="14860" max="14860" width="13.85546875" style="1011" customWidth="1"/>
    <col min="14861" max="14861" width="14.5703125" style="1011" customWidth="1"/>
    <col min="14862" max="14863" width="12.7109375" style="1011" customWidth="1"/>
    <col min="14864" max="15104" width="11.42578125" style="1011"/>
    <col min="15105" max="15106" width="5.28515625" style="1011" bestFit="1" customWidth="1"/>
    <col min="15107" max="15110" width="6.85546875" style="1011" customWidth="1"/>
    <col min="15111" max="15111" width="21.42578125" style="1011" bestFit="1" customWidth="1"/>
    <col min="15112" max="15112" width="17.7109375" style="1011" customWidth="1"/>
    <col min="15113" max="15113" width="15.85546875" style="1011" customWidth="1"/>
    <col min="15114" max="15115" width="15.140625" style="1011" customWidth="1"/>
    <col min="15116" max="15116" width="13.85546875" style="1011" customWidth="1"/>
    <col min="15117" max="15117" width="14.5703125" style="1011" customWidth="1"/>
    <col min="15118" max="15119" width="12.7109375" style="1011" customWidth="1"/>
    <col min="15120" max="15360" width="11.42578125" style="1011"/>
    <col min="15361" max="15362" width="5.28515625" style="1011" bestFit="1" customWidth="1"/>
    <col min="15363" max="15366" width="6.85546875" style="1011" customWidth="1"/>
    <col min="15367" max="15367" width="21.42578125" style="1011" bestFit="1" customWidth="1"/>
    <col min="15368" max="15368" width="17.7109375" style="1011" customWidth="1"/>
    <col min="15369" max="15369" width="15.85546875" style="1011" customWidth="1"/>
    <col min="15370" max="15371" width="15.140625" style="1011" customWidth="1"/>
    <col min="15372" max="15372" width="13.85546875" style="1011" customWidth="1"/>
    <col min="15373" max="15373" width="14.5703125" style="1011" customWidth="1"/>
    <col min="15374" max="15375" width="12.7109375" style="1011" customWidth="1"/>
    <col min="15376" max="15616" width="11.42578125" style="1011"/>
    <col min="15617" max="15618" width="5.28515625" style="1011" bestFit="1" customWidth="1"/>
    <col min="15619" max="15622" width="6.85546875" style="1011" customWidth="1"/>
    <col min="15623" max="15623" width="21.42578125" style="1011" bestFit="1" customWidth="1"/>
    <col min="15624" max="15624" width="17.7109375" style="1011" customWidth="1"/>
    <col min="15625" max="15625" width="15.85546875" style="1011" customWidth="1"/>
    <col min="15626" max="15627" width="15.140625" style="1011" customWidth="1"/>
    <col min="15628" max="15628" width="13.85546875" style="1011" customWidth="1"/>
    <col min="15629" max="15629" width="14.5703125" style="1011" customWidth="1"/>
    <col min="15630" max="15631" width="12.7109375" style="1011" customWidth="1"/>
    <col min="15632" max="15872" width="11.42578125" style="1011"/>
    <col min="15873" max="15874" width="5.28515625" style="1011" bestFit="1" customWidth="1"/>
    <col min="15875" max="15878" width="6.85546875" style="1011" customWidth="1"/>
    <col min="15879" max="15879" width="21.42578125" style="1011" bestFit="1" customWidth="1"/>
    <col min="15880" max="15880" width="17.7109375" style="1011" customWidth="1"/>
    <col min="15881" max="15881" width="15.85546875" style="1011" customWidth="1"/>
    <col min="15882" max="15883" width="15.140625" style="1011" customWidth="1"/>
    <col min="15884" max="15884" width="13.85546875" style="1011" customWidth="1"/>
    <col min="15885" max="15885" width="14.5703125" style="1011" customWidth="1"/>
    <col min="15886" max="15887" width="12.7109375" style="1011" customWidth="1"/>
    <col min="15888" max="16128" width="11.42578125" style="1011"/>
    <col min="16129" max="16130" width="5.28515625" style="1011" bestFit="1" customWidth="1"/>
    <col min="16131" max="16134" width="6.85546875" style="1011" customWidth="1"/>
    <col min="16135" max="16135" width="21.42578125" style="1011" bestFit="1" customWidth="1"/>
    <col min="16136" max="16136" width="17.7109375" style="1011" customWidth="1"/>
    <col min="16137" max="16137" width="15.85546875" style="1011" customWidth="1"/>
    <col min="16138" max="16139" width="15.140625" style="1011" customWidth="1"/>
    <col min="16140" max="16140" width="13.85546875" style="1011" customWidth="1"/>
    <col min="16141" max="16141" width="14.5703125" style="1011" customWidth="1"/>
    <col min="16142" max="16143" width="12.7109375" style="1011" customWidth="1"/>
    <col min="16144" max="16384" width="11.42578125" style="1011"/>
  </cols>
  <sheetData>
    <row r="1" spans="1:18" ht="21" x14ac:dyDescent="0.35">
      <c r="A1" s="879" t="s">
        <v>1330</v>
      </c>
      <c r="B1" s="880" t="str">
        <f>ANO</f>
        <v>2024</v>
      </c>
      <c r="C1" s="456"/>
      <c r="D1" s="456"/>
      <c r="E1" s="456"/>
      <c r="F1" s="615" t="s">
        <v>2846</v>
      </c>
      <c r="G1" s="615"/>
      <c r="H1" s="615"/>
      <c r="I1" s="615"/>
      <c r="J1" s="615"/>
      <c r="K1" s="456"/>
      <c r="L1" s="258"/>
      <c r="M1"/>
      <c r="N1" s="455"/>
      <c r="O1" s="458"/>
      <c r="P1" s="458"/>
      <c r="Q1" s="259" t="s">
        <v>1332</v>
      </c>
      <c r="R1" s="260" t="str">
        <f>"1/1/"&amp;B1</f>
        <v>1/1/2024</v>
      </c>
    </row>
    <row r="2" spans="1:18" ht="21" x14ac:dyDescent="0.35">
      <c r="C2" s="880"/>
      <c r="D2" s="456"/>
      <c r="E2" s="456"/>
      <c r="F2" s="615" t="str">
        <f>"RUC: "&amp;[1]ADMI!J14</f>
        <v xml:space="preserve">RUC: </v>
      </c>
      <c r="G2" s="615"/>
      <c r="H2" s="615"/>
      <c r="I2" s="615"/>
      <c r="J2" s="615"/>
      <c r="K2" s="456"/>
      <c r="L2" s="258"/>
      <c r="M2"/>
      <c r="N2" s="455"/>
      <c r="O2" s="458"/>
      <c r="P2" s="458"/>
      <c r="Q2" s="259" t="s">
        <v>1333</v>
      </c>
      <c r="R2" s="260" t="str">
        <f>"31/12/"&amp;B1</f>
        <v>31/12/2024</v>
      </c>
    </row>
    <row r="3" spans="1:18" ht="15" x14ac:dyDescent="0.25">
      <c r="A3"/>
      <c r="B3"/>
      <c r="C3"/>
      <c r="D3"/>
      <c r="E3" s="455"/>
      <c r="F3" s="455"/>
      <c r="G3" s="455"/>
      <c r="H3" s="455"/>
      <c r="I3" s="455"/>
      <c r="J3" s="455"/>
      <c r="K3" s="455"/>
      <c r="L3" s="455"/>
      <c r="M3" s="455"/>
      <c r="N3"/>
      <c r="O3" s="458"/>
      <c r="P3" s="458"/>
      <c r="Q3" s="458"/>
      <c r="R3" s="458"/>
    </row>
    <row r="4" spans="1:18" x14ac:dyDescent="0.2">
      <c r="A4" s="1013" t="s">
        <v>2847</v>
      </c>
      <c r="B4" s="1013"/>
      <c r="C4" s="1013"/>
      <c r="D4" s="1013"/>
      <c r="E4" s="1013"/>
      <c r="F4" s="1013"/>
      <c r="G4" s="1013"/>
      <c r="H4" s="1013"/>
      <c r="I4" s="1013"/>
      <c r="J4" s="1013"/>
      <c r="K4" s="1013"/>
      <c r="L4" s="1013"/>
      <c r="M4" s="1013"/>
      <c r="N4" s="1013"/>
      <c r="O4" s="1013"/>
    </row>
    <row r="5" spans="1:18" x14ac:dyDescent="0.2">
      <c r="A5" s="1014"/>
      <c r="B5" s="1013" t="s">
        <v>2848</v>
      </c>
      <c r="C5" s="1013"/>
      <c r="D5" s="1013"/>
      <c r="E5" s="1013"/>
      <c r="F5" s="1013"/>
      <c r="G5" s="1013"/>
      <c r="H5" s="1013"/>
      <c r="I5" s="1013"/>
      <c r="J5" s="1013"/>
      <c r="K5" s="1013"/>
      <c r="L5" s="1013"/>
      <c r="M5" s="1013"/>
      <c r="N5" s="1013"/>
      <c r="O5" s="1013"/>
    </row>
    <row r="6" spans="1:18" x14ac:dyDescent="0.2">
      <c r="A6" s="1014"/>
      <c r="B6" s="1015"/>
      <c r="C6" s="1016" t="s">
        <v>2849</v>
      </c>
      <c r="D6" s="1016"/>
      <c r="E6" s="1016"/>
      <c r="F6" s="1016"/>
      <c r="G6" s="1016"/>
      <c r="H6" s="1016"/>
      <c r="I6" s="1016"/>
      <c r="J6" s="1016"/>
      <c r="K6" s="1016"/>
      <c r="L6" s="1016"/>
      <c r="M6" s="1016"/>
      <c r="N6" s="1017" t="s">
        <v>1228</v>
      </c>
      <c r="O6" s="1018"/>
    </row>
    <row r="7" spans="1:18" x14ac:dyDescent="0.2">
      <c r="A7" s="1014"/>
      <c r="B7" s="1015"/>
      <c r="C7" s="1016" t="s">
        <v>2850</v>
      </c>
      <c r="D7" s="1016"/>
      <c r="E7" s="1016"/>
      <c r="F7" s="1016"/>
      <c r="G7" s="1016"/>
      <c r="H7" s="1016"/>
      <c r="I7" s="1016"/>
      <c r="J7" s="1016"/>
      <c r="K7" s="1016"/>
      <c r="L7" s="1016"/>
      <c r="M7" s="1016"/>
      <c r="N7" s="1017" t="s">
        <v>1790</v>
      </c>
      <c r="O7" s="1018"/>
    </row>
    <row r="8" spans="1:18" x14ac:dyDescent="0.2">
      <c r="A8" s="1014"/>
      <c r="B8" s="1015"/>
      <c r="C8" s="1016" t="s">
        <v>2851</v>
      </c>
      <c r="D8" s="1016"/>
      <c r="E8" s="1016"/>
      <c r="F8" s="1016"/>
      <c r="G8" s="1016"/>
      <c r="H8" s="1016"/>
      <c r="I8" s="1016"/>
      <c r="J8" s="1016"/>
      <c r="K8" s="1016"/>
      <c r="L8" s="1016"/>
      <c r="M8" s="1016"/>
      <c r="N8" s="1017" t="s">
        <v>2852</v>
      </c>
      <c r="O8" s="1018"/>
    </row>
    <row r="9" spans="1:18" x14ac:dyDescent="0.2">
      <c r="A9" s="1014"/>
      <c r="B9" s="1015"/>
      <c r="C9" s="1016" t="s">
        <v>2853</v>
      </c>
      <c r="D9" s="1016"/>
      <c r="E9" s="1016"/>
      <c r="F9" s="1016"/>
      <c r="G9" s="1016"/>
      <c r="H9" s="1016"/>
      <c r="I9" s="1016"/>
      <c r="J9" s="1016"/>
      <c r="K9" s="1016"/>
      <c r="L9" s="1016"/>
      <c r="M9" s="1016"/>
      <c r="N9" s="1017" t="s">
        <v>2854</v>
      </c>
      <c r="O9" s="1018"/>
    </row>
    <row r="10" spans="1:18" x14ac:dyDescent="0.2">
      <c r="A10" s="1014"/>
      <c r="B10" s="1015"/>
      <c r="C10" s="1016" t="s">
        <v>2855</v>
      </c>
      <c r="D10" s="1016"/>
      <c r="E10" s="1016"/>
      <c r="F10" s="1016"/>
      <c r="G10" s="1016"/>
      <c r="H10" s="1016"/>
      <c r="I10" s="1016"/>
      <c r="J10" s="1016"/>
      <c r="K10" s="1016"/>
      <c r="L10" s="1016"/>
      <c r="M10" s="1016"/>
      <c r="N10" s="1017" t="s">
        <v>2856</v>
      </c>
      <c r="O10" s="1018"/>
    </row>
    <row r="11" spans="1:18" x14ac:dyDescent="0.2">
      <c r="A11" s="1014"/>
      <c r="B11" s="1013" t="s">
        <v>2857</v>
      </c>
      <c r="C11" s="1013"/>
      <c r="D11" s="1013"/>
      <c r="E11" s="1013"/>
      <c r="F11" s="1013"/>
      <c r="G11" s="1013"/>
      <c r="H11" s="1013"/>
      <c r="I11" s="1013"/>
      <c r="J11" s="1013"/>
      <c r="K11" s="1013"/>
      <c r="L11" s="1013"/>
      <c r="M11" s="1013"/>
      <c r="N11" s="1013"/>
      <c r="O11" s="1013"/>
    </row>
    <row r="12" spans="1:18" x14ac:dyDescent="0.2">
      <c r="A12" s="1014"/>
      <c r="B12" s="1015"/>
      <c r="C12" s="1016" t="s">
        <v>2849</v>
      </c>
      <c r="D12" s="1016"/>
      <c r="E12" s="1016"/>
      <c r="F12" s="1016"/>
      <c r="G12" s="1016"/>
      <c r="H12" s="1016"/>
      <c r="I12" s="1016"/>
      <c r="J12" s="1016"/>
      <c r="K12" s="1016"/>
      <c r="L12" s="1016"/>
      <c r="M12" s="1016"/>
      <c r="N12" s="1017" t="s">
        <v>2858</v>
      </c>
      <c r="O12" s="1018"/>
    </row>
    <row r="13" spans="1:18" x14ac:dyDescent="0.2">
      <c r="A13" s="1014"/>
      <c r="B13" s="1015"/>
      <c r="C13" s="1016" t="s">
        <v>2850</v>
      </c>
      <c r="D13" s="1016"/>
      <c r="E13" s="1016"/>
      <c r="F13" s="1016"/>
      <c r="G13" s="1016"/>
      <c r="H13" s="1016"/>
      <c r="I13" s="1016"/>
      <c r="J13" s="1016"/>
      <c r="K13" s="1016"/>
      <c r="L13" s="1016"/>
      <c r="M13" s="1016"/>
      <c r="N13" s="1017" t="s">
        <v>2859</v>
      </c>
      <c r="O13" s="1018"/>
    </row>
    <row r="14" spans="1:18" x14ac:dyDescent="0.2">
      <c r="A14" s="1014"/>
      <c r="B14" s="1015"/>
      <c r="C14" s="1016" t="s">
        <v>2851</v>
      </c>
      <c r="D14" s="1016"/>
      <c r="E14" s="1016"/>
      <c r="F14" s="1016"/>
      <c r="G14" s="1016"/>
      <c r="H14" s="1016"/>
      <c r="I14" s="1016"/>
      <c r="J14" s="1016"/>
      <c r="K14" s="1016"/>
      <c r="L14" s="1016"/>
      <c r="M14" s="1016"/>
      <c r="N14" s="1017" t="s">
        <v>2860</v>
      </c>
      <c r="O14" s="1018"/>
    </row>
    <row r="15" spans="1:18" x14ac:dyDescent="0.2">
      <c r="A15" s="1014"/>
      <c r="B15" s="1015"/>
      <c r="C15" s="1016" t="s">
        <v>2853</v>
      </c>
      <c r="D15" s="1016"/>
      <c r="E15" s="1016"/>
      <c r="F15" s="1016"/>
      <c r="G15" s="1016"/>
      <c r="H15" s="1016"/>
      <c r="I15" s="1016"/>
      <c r="J15" s="1016"/>
      <c r="K15" s="1016"/>
      <c r="L15" s="1016"/>
      <c r="M15" s="1016"/>
      <c r="N15" s="1017" t="s">
        <v>1793</v>
      </c>
      <c r="O15" s="1018"/>
    </row>
    <row r="16" spans="1:18" x14ac:dyDescent="0.2">
      <c r="A16" s="1014"/>
      <c r="B16" s="1015"/>
      <c r="C16" s="1016" t="s">
        <v>2855</v>
      </c>
      <c r="D16" s="1016"/>
      <c r="E16" s="1016"/>
      <c r="F16" s="1016"/>
      <c r="G16" s="1016"/>
      <c r="H16" s="1016"/>
      <c r="I16" s="1016"/>
      <c r="J16" s="1016"/>
      <c r="K16" s="1016"/>
      <c r="L16" s="1016"/>
      <c r="M16" s="1016"/>
      <c r="N16" s="1017" t="s">
        <v>2861</v>
      </c>
      <c r="O16" s="1018"/>
    </row>
    <row r="17" spans="1:15" x14ac:dyDescent="0.2">
      <c r="A17" s="1014"/>
      <c r="B17" s="1013" t="s">
        <v>2862</v>
      </c>
      <c r="C17" s="1013"/>
      <c r="D17" s="1013"/>
      <c r="E17" s="1013"/>
      <c r="F17" s="1013"/>
      <c r="G17" s="1013"/>
      <c r="H17" s="1013"/>
      <c r="I17" s="1013"/>
      <c r="J17" s="1013"/>
      <c r="K17" s="1013"/>
      <c r="L17" s="1013"/>
      <c r="M17" s="1013"/>
      <c r="N17" s="1013"/>
      <c r="O17" s="1013"/>
    </row>
    <row r="18" spans="1:15" x14ac:dyDescent="0.2">
      <c r="A18" s="1014"/>
      <c r="B18" s="1015"/>
      <c r="C18" s="1016" t="s">
        <v>2849</v>
      </c>
      <c r="D18" s="1016"/>
      <c r="E18" s="1016"/>
      <c r="F18" s="1016"/>
      <c r="G18" s="1016"/>
      <c r="H18" s="1016"/>
      <c r="I18" s="1016"/>
      <c r="J18" s="1016"/>
      <c r="K18" s="1016"/>
      <c r="L18" s="1016"/>
      <c r="M18" s="1016"/>
      <c r="N18" s="1017" t="s">
        <v>2863</v>
      </c>
      <c r="O18" s="1018"/>
    </row>
    <row r="19" spans="1:15" x14ac:dyDescent="0.2">
      <c r="A19" s="1014"/>
      <c r="B19" s="1015"/>
      <c r="C19" s="1016" t="s">
        <v>2850</v>
      </c>
      <c r="D19" s="1016"/>
      <c r="E19" s="1016"/>
      <c r="F19" s="1016"/>
      <c r="G19" s="1016"/>
      <c r="H19" s="1016"/>
      <c r="I19" s="1016"/>
      <c r="J19" s="1016"/>
      <c r="K19" s="1016"/>
      <c r="L19" s="1016"/>
      <c r="M19" s="1016"/>
      <c r="N19" s="1017" t="s">
        <v>2864</v>
      </c>
      <c r="O19" s="1018"/>
    </row>
    <row r="20" spans="1:15" x14ac:dyDescent="0.2">
      <c r="A20" s="1014"/>
      <c r="B20" s="1015"/>
      <c r="C20" s="1016" t="s">
        <v>2851</v>
      </c>
      <c r="D20" s="1016"/>
      <c r="E20" s="1016"/>
      <c r="F20" s="1016"/>
      <c r="G20" s="1016"/>
      <c r="H20" s="1016"/>
      <c r="I20" s="1016"/>
      <c r="J20" s="1016"/>
      <c r="K20" s="1016"/>
      <c r="L20" s="1016"/>
      <c r="M20" s="1016"/>
      <c r="N20" s="1017" t="s">
        <v>2865</v>
      </c>
      <c r="O20" s="1018"/>
    </row>
    <row r="21" spans="1:15" x14ac:dyDescent="0.2">
      <c r="A21" s="1014"/>
      <c r="B21" s="1015"/>
      <c r="C21" s="1016" t="s">
        <v>2853</v>
      </c>
      <c r="D21" s="1016"/>
      <c r="E21" s="1016"/>
      <c r="F21" s="1016"/>
      <c r="G21" s="1016"/>
      <c r="H21" s="1016"/>
      <c r="I21" s="1016"/>
      <c r="J21" s="1016"/>
      <c r="K21" s="1016"/>
      <c r="L21" s="1016"/>
      <c r="M21" s="1016"/>
      <c r="N21" s="1017" t="s">
        <v>86</v>
      </c>
      <c r="O21" s="1018"/>
    </row>
    <row r="22" spans="1:15" x14ac:dyDescent="0.2">
      <c r="A22" s="1014"/>
      <c r="B22" s="1015"/>
      <c r="C22" s="1016" t="s">
        <v>2855</v>
      </c>
      <c r="D22" s="1016"/>
      <c r="E22" s="1016"/>
      <c r="F22" s="1016"/>
      <c r="G22" s="1016"/>
      <c r="H22" s="1016"/>
      <c r="I22" s="1016"/>
      <c r="J22" s="1016"/>
      <c r="K22" s="1016"/>
      <c r="L22" s="1016"/>
      <c r="M22" s="1016"/>
      <c r="N22" s="1017" t="s">
        <v>2866</v>
      </c>
      <c r="O22" s="1018"/>
    </row>
    <row r="23" spans="1:15" x14ac:dyDescent="0.2">
      <c r="A23" s="1014"/>
      <c r="B23" s="1019" t="s">
        <v>2867</v>
      </c>
      <c r="C23" s="1019"/>
      <c r="D23" s="1019"/>
      <c r="E23" s="1019"/>
      <c r="F23" s="1019"/>
      <c r="G23" s="1019"/>
      <c r="H23" s="1019"/>
      <c r="I23" s="1019"/>
      <c r="J23" s="1019"/>
      <c r="K23" s="1019"/>
      <c r="L23" s="1019"/>
      <c r="M23" s="1019"/>
      <c r="N23" s="1020" t="s">
        <v>2868</v>
      </c>
      <c r="O23" s="1021"/>
    </row>
    <row r="24" spans="1:15" x14ac:dyDescent="0.2">
      <c r="A24" s="1014"/>
      <c r="B24" s="1016" t="s">
        <v>2869</v>
      </c>
      <c r="C24" s="1016"/>
      <c r="D24" s="1016"/>
      <c r="E24" s="1016"/>
      <c r="F24" s="1016"/>
      <c r="G24" s="1016"/>
      <c r="H24" s="1016"/>
      <c r="I24" s="1016"/>
      <c r="J24" s="1016"/>
      <c r="K24" s="1016"/>
      <c r="L24" s="1016"/>
      <c r="M24" s="1016"/>
      <c r="N24" s="1017" t="s">
        <v>1239</v>
      </c>
      <c r="O24" s="1018"/>
    </row>
    <row r="25" spans="1:15" x14ac:dyDescent="0.2">
      <c r="A25" s="1013" t="s">
        <v>1948</v>
      </c>
      <c r="B25" s="1013"/>
      <c r="C25" s="1013"/>
      <c r="D25" s="1013"/>
      <c r="E25" s="1013"/>
      <c r="F25" s="1013"/>
      <c r="G25" s="1013"/>
      <c r="H25" s="1013"/>
      <c r="I25" s="1013"/>
      <c r="J25" s="1013"/>
      <c r="K25" s="1013"/>
      <c r="L25" s="1013"/>
      <c r="M25" s="1013"/>
      <c r="N25" s="1013"/>
      <c r="O25" s="1013"/>
    </row>
    <row r="26" spans="1:15" x14ac:dyDescent="0.2">
      <c r="A26" s="1014"/>
      <c r="B26" s="1022" t="s">
        <v>1949</v>
      </c>
      <c r="C26" s="1022"/>
      <c r="D26" s="1022"/>
      <c r="E26" s="1022"/>
      <c r="F26" s="1022"/>
      <c r="G26" s="1022"/>
      <c r="H26" s="1022"/>
      <c r="I26" s="1022"/>
      <c r="J26" s="1022"/>
      <c r="K26" s="1022"/>
      <c r="L26" s="1022"/>
      <c r="M26" s="1022"/>
      <c r="N26" s="1022"/>
      <c r="O26" s="1022"/>
    </row>
    <row r="27" spans="1:15" x14ac:dyDescent="0.2">
      <c r="A27" s="1023"/>
      <c r="B27" s="1023"/>
      <c r="C27" s="1022" t="s">
        <v>1950</v>
      </c>
      <c r="D27" s="1022"/>
      <c r="E27" s="1022"/>
      <c r="F27" s="1022"/>
      <c r="G27" s="1022"/>
      <c r="H27" s="1022"/>
      <c r="I27" s="1022"/>
      <c r="J27" s="1022"/>
      <c r="K27" s="1022"/>
      <c r="L27" s="1022"/>
      <c r="M27" s="1022"/>
      <c r="N27" s="1022"/>
      <c r="O27" s="1022"/>
    </row>
    <row r="28" spans="1:15" x14ac:dyDescent="0.2">
      <c r="A28" s="1014"/>
      <c r="B28" s="1014"/>
      <c r="C28" s="1014"/>
      <c r="D28" s="1024" t="s">
        <v>1951</v>
      </c>
      <c r="E28" s="1024"/>
      <c r="F28" s="1024"/>
      <c r="G28" s="1024"/>
      <c r="H28" s="1024"/>
      <c r="I28" s="1024"/>
      <c r="J28" s="1024"/>
      <c r="K28" s="1024"/>
      <c r="L28" s="1024"/>
      <c r="M28" s="1024"/>
      <c r="N28" s="1017" t="s">
        <v>918</v>
      </c>
      <c r="O28" s="1018"/>
    </row>
    <row r="29" spans="1:15" x14ac:dyDescent="0.2">
      <c r="A29" s="1025"/>
      <c r="B29" s="1025"/>
      <c r="C29" s="1025"/>
      <c r="D29" s="1022" t="s">
        <v>1954</v>
      </c>
      <c r="E29" s="1022"/>
      <c r="F29" s="1022"/>
      <c r="G29" s="1022"/>
      <c r="H29" s="1022"/>
      <c r="I29" s="1022"/>
      <c r="J29" s="1022"/>
      <c r="K29" s="1022"/>
      <c r="L29" s="1022"/>
      <c r="M29" s="1022"/>
      <c r="N29" s="1022"/>
      <c r="O29" s="1022"/>
    </row>
    <row r="30" spans="1:15" x14ac:dyDescent="0.2">
      <c r="A30" s="1025"/>
      <c r="B30" s="1025"/>
      <c r="C30" s="1025"/>
      <c r="D30" s="1014"/>
      <c r="E30" s="1013" t="s">
        <v>1955</v>
      </c>
      <c r="F30" s="1013"/>
      <c r="G30" s="1013"/>
      <c r="H30" s="1013"/>
      <c r="I30" s="1013"/>
      <c r="J30" s="1013"/>
      <c r="K30" s="1013"/>
      <c r="L30" s="1013"/>
      <c r="M30" s="1013"/>
      <c r="N30" s="1013"/>
      <c r="O30" s="1013"/>
    </row>
    <row r="31" spans="1:15" x14ac:dyDescent="0.2">
      <c r="A31" s="1025"/>
      <c r="B31" s="1025"/>
      <c r="C31" s="1025"/>
      <c r="D31" s="1014"/>
      <c r="E31" s="1014"/>
      <c r="F31" s="1022" t="s">
        <v>2870</v>
      </c>
      <c r="G31" s="1022"/>
      <c r="H31" s="1022"/>
      <c r="I31" s="1022"/>
      <c r="J31" s="1022"/>
      <c r="K31" s="1022"/>
      <c r="L31" s="1022"/>
      <c r="M31" s="1022"/>
      <c r="N31" s="1022"/>
      <c r="O31" s="1022"/>
    </row>
    <row r="32" spans="1:15" x14ac:dyDescent="0.2">
      <c r="A32" s="1026"/>
      <c r="B32" s="1026"/>
      <c r="C32" s="1026"/>
      <c r="D32" s="1026" t="s">
        <v>2871</v>
      </c>
      <c r="E32" s="1026" t="s">
        <v>2871</v>
      </c>
      <c r="F32" s="1026" t="s">
        <v>2871</v>
      </c>
      <c r="G32" s="1016" t="s">
        <v>1957</v>
      </c>
      <c r="H32" s="1016"/>
      <c r="I32" s="1016"/>
      <c r="J32" s="1016"/>
      <c r="K32" s="1016"/>
      <c r="L32" s="1016"/>
      <c r="M32" s="1016"/>
      <c r="N32" s="1017" t="s">
        <v>513</v>
      </c>
      <c r="O32" s="1018"/>
    </row>
    <row r="33" spans="1:15" x14ac:dyDescent="0.2">
      <c r="A33" s="1025"/>
      <c r="B33" s="1025"/>
      <c r="C33" s="1025"/>
      <c r="D33" s="1014"/>
      <c r="E33" s="1014"/>
      <c r="F33" s="1014"/>
      <c r="G33" s="1016" t="s">
        <v>1958</v>
      </c>
      <c r="H33" s="1016"/>
      <c r="I33" s="1016"/>
      <c r="J33" s="1016"/>
      <c r="K33" s="1016"/>
      <c r="L33" s="1016"/>
      <c r="M33" s="1016"/>
      <c r="N33" s="1017" t="s">
        <v>923</v>
      </c>
      <c r="O33" s="1018"/>
    </row>
    <row r="34" spans="1:15" x14ac:dyDescent="0.2">
      <c r="A34" s="1025"/>
      <c r="B34" s="1025"/>
      <c r="C34" s="1025"/>
      <c r="D34" s="1014"/>
      <c r="E34" s="1014"/>
      <c r="F34" s="1014"/>
      <c r="G34" s="1016" t="s">
        <v>2872</v>
      </c>
      <c r="H34" s="1016"/>
      <c r="I34" s="1016"/>
      <c r="J34" s="1016"/>
      <c r="K34" s="1016"/>
      <c r="L34" s="1016"/>
      <c r="M34" s="1016"/>
      <c r="N34" s="1017" t="s">
        <v>926</v>
      </c>
      <c r="O34" s="1018"/>
    </row>
    <row r="35" spans="1:15" x14ac:dyDescent="0.2">
      <c r="A35" s="1025"/>
      <c r="B35" s="1025"/>
      <c r="C35" s="1025"/>
      <c r="D35" s="1014"/>
      <c r="E35" s="1014"/>
      <c r="F35" s="1022" t="s">
        <v>2873</v>
      </c>
      <c r="G35" s="1022"/>
      <c r="H35" s="1022"/>
      <c r="I35" s="1022"/>
      <c r="J35" s="1022"/>
      <c r="K35" s="1022"/>
      <c r="L35" s="1022"/>
      <c r="M35" s="1022"/>
      <c r="N35" s="1022"/>
      <c r="O35" s="1022"/>
    </row>
    <row r="36" spans="1:15" x14ac:dyDescent="0.2">
      <c r="A36" s="1025"/>
      <c r="B36" s="1025"/>
      <c r="C36" s="1025"/>
      <c r="D36" s="1014"/>
      <c r="E36" s="1014"/>
      <c r="F36" s="1014"/>
      <c r="G36" s="1016" t="s">
        <v>1957</v>
      </c>
      <c r="H36" s="1016"/>
      <c r="I36" s="1016"/>
      <c r="J36" s="1016"/>
      <c r="K36" s="1016"/>
      <c r="L36" s="1016"/>
      <c r="M36" s="1016"/>
      <c r="N36" s="1017" t="s">
        <v>646</v>
      </c>
      <c r="O36" s="1018"/>
    </row>
    <row r="37" spans="1:15" x14ac:dyDescent="0.2">
      <c r="A37" s="1025"/>
      <c r="B37" s="1025"/>
      <c r="C37" s="1025"/>
      <c r="D37" s="1014"/>
      <c r="E37" s="1014"/>
      <c r="F37" s="1014"/>
      <c r="G37" s="1016" t="s">
        <v>1958</v>
      </c>
      <c r="H37" s="1016"/>
      <c r="I37" s="1016"/>
      <c r="J37" s="1016"/>
      <c r="K37" s="1016"/>
      <c r="L37" s="1016"/>
      <c r="M37" s="1016"/>
      <c r="N37" s="1017" t="s">
        <v>344</v>
      </c>
      <c r="O37" s="1018"/>
    </row>
    <row r="38" spans="1:15" x14ac:dyDescent="0.2">
      <c r="A38" s="1025"/>
      <c r="B38" s="1025"/>
      <c r="C38" s="1025"/>
      <c r="D38" s="1014"/>
      <c r="E38" s="1014"/>
      <c r="F38" s="1014"/>
      <c r="G38" s="1016" t="s">
        <v>2872</v>
      </c>
      <c r="H38" s="1016"/>
      <c r="I38" s="1016"/>
      <c r="J38" s="1016"/>
      <c r="K38" s="1016"/>
      <c r="L38" s="1016"/>
      <c r="M38" s="1016"/>
      <c r="N38" s="1017" t="s">
        <v>931</v>
      </c>
      <c r="O38" s="1018"/>
    </row>
    <row r="39" spans="1:15" x14ac:dyDescent="0.2">
      <c r="A39" s="1025"/>
      <c r="B39" s="1025"/>
      <c r="C39" s="1025"/>
      <c r="D39" s="1014"/>
      <c r="E39" s="1013" t="s">
        <v>1960</v>
      </c>
      <c r="F39" s="1013"/>
      <c r="G39" s="1013"/>
      <c r="H39" s="1013"/>
      <c r="I39" s="1013"/>
      <c r="J39" s="1013"/>
      <c r="K39" s="1013"/>
      <c r="L39" s="1013"/>
      <c r="M39" s="1013"/>
      <c r="N39" s="1013"/>
      <c r="O39" s="1013"/>
    </row>
    <row r="40" spans="1:15" x14ac:dyDescent="0.2">
      <c r="A40" s="1025"/>
      <c r="B40" s="1025"/>
      <c r="C40" s="1025"/>
      <c r="D40" s="1014"/>
      <c r="E40" s="1014"/>
      <c r="F40" s="1022" t="s">
        <v>2874</v>
      </c>
      <c r="G40" s="1022"/>
      <c r="H40" s="1022"/>
      <c r="I40" s="1022"/>
      <c r="J40" s="1022"/>
      <c r="K40" s="1022"/>
      <c r="L40" s="1022"/>
      <c r="M40" s="1022"/>
      <c r="N40" s="1022"/>
      <c r="O40" s="1022"/>
    </row>
    <row r="41" spans="1:15" x14ac:dyDescent="0.2">
      <c r="A41" s="1025"/>
      <c r="B41" s="1025"/>
      <c r="C41" s="1025"/>
      <c r="D41" s="1014"/>
      <c r="E41" s="1014"/>
      <c r="F41" s="1014"/>
      <c r="G41" s="1016" t="s">
        <v>1957</v>
      </c>
      <c r="H41" s="1016"/>
      <c r="I41" s="1016"/>
      <c r="J41" s="1016"/>
      <c r="K41" s="1016"/>
      <c r="L41" s="1016"/>
      <c r="M41" s="1016"/>
      <c r="N41" s="1017" t="s">
        <v>934</v>
      </c>
      <c r="O41" s="1018"/>
    </row>
    <row r="42" spans="1:15" x14ac:dyDescent="0.2">
      <c r="A42" s="1025"/>
      <c r="B42" s="1025"/>
      <c r="C42" s="1025"/>
      <c r="D42" s="1014"/>
      <c r="E42" s="1014"/>
      <c r="F42" s="1014"/>
      <c r="G42" s="1016" t="s">
        <v>1958</v>
      </c>
      <c r="H42" s="1016"/>
      <c r="I42" s="1016"/>
      <c r="J42" s="1016"/>
      <c r="K42" s="1016"/>
      <c r="L42" s="1016"/>
      <c r="M42" s="1016"/>
      <c r="N42" s="1017" t="s">
        <v>555</v>
      </c>
      <c r="O42" s="1018"/>
    </row>
    <row r="43" spans="1:15" x14ac:dyDescent="0.2">
      <c r="A43" s="1025"/>
      <c r="B43" s="1025"/>
      <c r="C43" s="1025"/>
      <c r="D43" s="1014"/>
      <c r="E43" s="1014"/>
      <c r="F43" s="1022" t="s">
        <v>2875</v>
      </c>
      <c r="G43" s="1022"/>
      <c r="H43" s="1022"/>
      <c r="I43" s="1022"/>
      <c r="J43" s="1022"/>
      <c r="K43" s="1022"/>
      <c r="L43" s="1022"/>
      <c r="M43" s="1022"/>
      <c r="N43" s="1022"/>
      <c r="O43" s="1022"/>
    </row>
    <row r="44" spans="1:15" x14ac:dyDescent="0.2">
      <c r="A44" s="1025"/>
      <c r="B44" s="1025"/>
      <c r="C44" s="1025"/>
      <c r="D44" s="1014"/>
      <c r="E44" s="1014"/>
      <c r="F44" s="1014"/>
      <c r="G44" s="1016" t="s">
        <v>2876</v>
      </c>
      <c r="H44" s="1016"/>
      <c r="I44" s="1016"/>
      <c r="J44" s="1016"/>
      <c r="K44" s="1016"/>
      <c r="L44" s="1016"/>
      <c r="M44" s="1016"/>
      <c r="N44" s="1017" t="s">
        <v>1625</v>
      </c>
      <c r="O44" s="1018"/>
    </row>
    <row r="45" spans="1:15" x14ac:dyDescent="0.2">
      <c r="A45" s="1025"/>
      <c r="B45" s="1025"/>
      <c r="C45" s="1025"/>
      <c r="D45" s="1014"/>
      <c r="E45" s="1014"/>
      <c r="F45" s="1014"/>
      <c r="G45" s="1016" t="s">
        <v>2877</v>
      </c>
      <c r="H45" s="1016"/>
      <c r="I45" s="1016"/>
      <c r="J45" s="1016"/>
      <c r="K45" s="1016"/>
      <c r="L45" s="1016"/>
      <c r="M45" s="1016"/>
      <c r="N45" s="1017" t="s">
        <v>941</v>
      </c>
      <c r="O45" s="1018"/>
    </row>
    <row r="46" spans="1:15" x14ac:dyDescent="0.2">
      <c r="A46" s="1025"/>
      <c r="B46" s="1025"/>
      <c r="C46" s="1025"/>
      <c r="D46" s="1014"/>
      <c r="E46" s="1014"/>
      <c r="F46" s="1022" t="s">
        <v>2878</v>
      </c>
      <c r="G46" s="1022"/>
      <c r="H46" s="1022"/>
      <c r="I46" s="1022"/>
      <c r="J46" s="1022"/>
      <c r="K46" s="1022"/>
      <c r="L46" s="1022"/>
      <c r="M46" s="1022"/>
      <c r="N46" s="1022"/>
      <c r="O46" s="1022"/>
    </row>
    <row r="47" spans="1:15" x14ac:dyDescent="0.2">
      <c r="A47" s="1025"/>
      <c r="B47" s="1025"/>
      <c r="C47" s="1025"/>
      <c r="D47" s="1014"/>
      <c r="E47" s="1014"/>
      <c r="F47" s="1014"/>
      <c r="G47" s="1016" t="s">
        <v>1957</v>
      </c>
      <c r="H47" s="1016"/>
      <c r="I47" s="1016"/>
      <c r="J47" s="1016"/>
      <c r="K47" s="1016"/>
      <c r="L47" s="1016"/>
      <c r="M47" s="1016"/>
      <c r="N47" s="1017" t="s">
        <v>945</v>
      </c>
      <c r="O47" s="1018"/>
    </row>
    <row r="48" spans="1:15" x14ac:dyDescent="0.2">
      <c r="A48" s="1025"/>
      <c r="B48" s="1025"/>
      <c r="C48" s="1025"/>
      <c r="D48" s="1014"/>
      <c r="E48" s="1014"/>
      <c r="F48" s="1014"/>
      <c r="G48" s="1016" t="s">
        <v>1958</v>
      </c>
      <c r="H48" s="1016"/>
      <c r="I48" s="1016"/>
      <c r="J48" s="1016"/>
      <c r="K48" s="1016"/>
      <c r="L48" s="1016"/>
      <c r="M48" s="1016"/>
      <c r="N48" s="1017" t="s">
        <v>949</v>
      </c>
      <c r="O48" s="1018"/>
    </row>
    <row r="49" spans="1:15" x14ac:dyDescent="0.2">
      <c r="A49" s="1025"/>
      <c r="B49" s="1025"/>
      <c r="C49" s="1025"/>
      <c r="D49" s="1014"/>
      <c r="E49" s="1014"/>
      <c r="F49" s="1014"/>
      <c r="G49" s="1016" t="s">
        <v>2879</v>
      </c>
      <c r="H49" s="1016"/>
      <c r="I49" s="1016"/>
      <c r="J49" s="1016"/>
      <c r="K49" s="1016"/>
      <c r="L49" s="1016"/>
      <c r="M49" s="1016"/>
      <c r="N49" s="1017" t="s">
        <v>1631</v>
      </c>
      <c r="O49" s="1018"/>
    </row>
    <row r="50" spans="1:15" x14ac:dyDescent="0.2">
      <c r="A50" s="1025"/>
      <c r="B50" s="1025"/>
      <c r="C50" s="1025"/>
      <c r="D50" s="1014"/>
      <c r="E50" s="1014"/>
      <c r="F50" s="1022" t="s">
        <v>2880</v>
      </c>
      <c r="G50" s="1022"/>
      <c r="H50" s="1022"/>
      <c r="I50" s="1022"/>
      <c r="J50" s="1022"/>
      <c r="K50" s="1022"/>
      <c r="L50" s="1022"/>
      <c r="M50" s="1022"/>
      <c r="N50" s="1022"/>
      <c r="O50" s="1022"/>
    </row>
    <row r="51" spans="1:15" x14ac:dyDescent="0.2">
      <c r="A51" s="1025"/>
      <c r="B51" s="1025"/>
      <c r="C51" s="1025"/>
      <c r="D51" s="1014"/>
      <c r="E51" s="1014"/>
      <c r="F51" s="1014"/>
      <c r="G51" s="1016" t="s">
        <v>1957</v>
      </c>
      <c r="H51" s="1016"/>
      <c r="I51" s="1016"/>
      <c r="J51" s="1016"/>
      <c r="K51" s="1016"/>
      <c r="L51" s="1016"/>
      <c r="M51" s="1016"/>
      <c r="N51" s="1017" t="s">
        <v>953</v>
      </c>
      <c r="O51" s="1018"/>
    </row>
    <row r="52" spans="1:15" x14ac:dyDescent="0.2">
      <c r="A52" s="1025"/>
      <c r="B52" s="1025"/>
      <c r="C52" s="1025"/>
      <c r="D52" s="1014"/>
      <c r="E52" s="1014"/>
      <c r="F52" s="1014"/>
      <c r="G52" s="1016" t="s">
        <v>1958</v>
      </c>
      <c r="H52" s="1016"/>
      <c r="I52" s="1016"/>
      <c r="J52" s="1016"/>
      <c r="K52" s="1016"/>
      <c r="L52" s="1016"/>
      <c r="M52" s="1016"/>
      <c r="N52" s="1017" t="s">
        <v>1634</v>
      </c>
      <c r="O52" s="1018"/>
    </row>
    <row r="53" spans="1:15" x14ac:dyDescent="0.2">
      <c r="A53" s="1025"/>
      <c r="B53" s="1025"/>
      <c r="C53" s="1025"/>
      <c r="D53" s="1014"/>
      <c r="E53" s="1014"/>
      <c r="F53" s="1014"/>
      <c r="G53" s="1016" t="s">
        <v>2879</v>
      </c>
      <c r="H53" s="1016"/>
      <c r="I53" s="1016"/>
      <c r="J53" s="1016"/>
      <c r="K53" s="1016"/>
      <c r="L53" s="1016"/>
      <c r="M53" s="1016"/>
      <c r="N53" s="1017" t="s">
        <v>332</v>
      </c>
      <c r="O53" s="1018"/>
    </row>
    <row r="54" spans="1:15" x14ac:dyDescent="0.2">
      <c r="A54" s="1025"/>
      <c r="B54" s="1025"/>
      <c r="C54" s="1025"/>
      <c r="D54" s="1022" t="s">
        <v>2881</v>
      </c>
      <c r="E54" s="1022"/>
      <c r="F54" s="1022"/>
      <c r="G54" s="1022"/>
      <c r="H54" s="1022"/>
      <c r="I54" s="1022"/>
      <c r="J54" s="1022"/>
      <c r="K54" s="1022"/>
      <c r="L54" s="1022"/>
      <c r="M54" s="1022"/>
      <c r="N54" s="1022"/>
      <c r="O54" s="1022"/>
    </row>
    <row r="55" spans="1:15" x14ac:dyDescent="0.2">
      <c r="A55" s="1025"/>
      <c r="B55" s="1025"/>
      <c r="C55" s="1025"/>
      <c r="D55" s="1014"/>
      <c r="E55" s="1024" t="s">
        <v>2882</v>
      </c>
      <c r="F55" s="1024"/>
      <c r="G55" s="1024"/>
      <c r="H55" s="1024"/>
      <c r="I55" s="1024"/>
      <c r="J55" s="1024"/>
      <c r="K55" s="1024"/>
      <c r="L55" s="1024"/>
      <c r="M55" s="1024"/>
      <c r="N55" s="1017" t="s">
        <v>960</v>
      </c>
      <c r="O55" s="1018"/>
    </row>
    <row r="56" spans="1:15" x14ac:dyDescent="0.2">
      <c r="A56" s="1025"/>
      <c r="B56" s="1025"/>
      <c r="C56" s="1025"/>
      <c r="D56" s="1014"/>
      <c r="E56" s="1024" t="s">
        <v>2883</v>
      </c>
      <c r="F56" s="1024"/>
      <c r="G56" s="1024"/>
      <c r="H56" s="1024"/>
      <c r="I56" s="1024"/>
      <c r="J56" s="1024"/>
      <c r="K56" s="1024"/>
      <c r="L56" s="1024"/>
      <c r="M56" s="1024"/>
      <c r="N56" s="1017" t="s">
        <v>965</v>
      </c>
      <c r="O56" s="1018"/>
    </row>
    <row r="57" spans="1:15" x14ac:dyDescent="0.2">
      <c r="A57" s="1025"/>
      <c r="B57" s="1025"/>
      <c r="C57" s="1025"/>
      <c r="D57" s="1014"/>
      <c r="E57" s="1024" t="s">
        <v>2884</v>
      </c>
      <c r="F57" s="1024"/>
      <c r="G57" s="1024"/>
      <c r="H57" s="1024"/>
      <c r="I57" s="1024"/>
      <c r="J57" s="1024"/>
      <c r="K57" s="1024"/>
      <c r="L57" s="1024"/>
      <c r="M57" s="1024"/>
      <c r="N57" s="1017" t="s">
        <v>969</v>
      </c>
      <c r="O57" s="1018"/>
    </row>
    <row r="58" spans="1:15" x14ac:dyDescent="0.2">
      <c r="A58" s="1025"/>
      <c r="B58" s="1025"/>
      <c r="C58" s="1025"/>
      <c r="D58" s="1022" t="s">
        <v>2885</v>
      </c>
      <c r="E58" s="1022"/>
      <c r="F58" s="1022"/>
      <c r="G58" s="1022"/>
      <c r="H58" s="1022"/>
      <c r="I58" s="1022"/>
      <c r="J58" s="1022"/>
      <c r="K58" s="1022"/>
      <c r="L58" s="1022"/>
      <c r="M58" s="1022"/>
      <c r="N58" s="1022"/>
      <c r="O58" s="1022"/>
    </row>
    <row r="59" spans="1:15" x14ac:dyDescent="0.2">
      <c r="A59" s="1025"/>
      <c r="B59" s="1025"/>
      <c r="C59" s="1025"/>
      <c r="D59" s="1014"/>
      <c r="E59" s="1024" t="s">
        <v>1956</v>
      </c>
      <c r="F59" s="1024"/>
      <c r="G59" s="1024"/>
      <c r="H59" s="1024"/>
      <c r="I59" s="1024"/>
      <c r="J59" s="1024"/>
      <c r="K59" s="1024"/>
      <c r="L59" s="1024"/>
      <c r="M59" s="1024"/>
      <c r="N59" s="1017" t="s">
        <v>972</v>
      </c>
      <c r="O59" s="1018"/>
    </row>
    <row r="60" spans="1:15" x14ac:dyDescent="0.2">
      <c r="A60" s="1025"/>
      <c r="B60" s="1025"/>
      <c r="C60" s="1025"/>
      <c r="D60" s="1014"/>
      <c r="E60" s="1024" t="s">
        <v>1962</v>
      </c>
      <c r="F60" s="1024"/>
      <c r="G60" s="1024"/>
      <c r="H60" s="1024"/>
      <c r="I60" s="1024"/>
      <c r="J60" s="1024"/>
      <c r="K60" s="1024"/>
      <c r="L60" s="1024"/>
      <c r="M60" s="1024"/>
      <c r="N60" s="1017" t="s">
        <v>676</v>
      </c>
      <c r="O60" s="1018"/>
    </row>
    <row r="61" spans="1:15" x14ac:dyDescent="0.2">
      <c r="A61" s="1025"/>
      <c r="B61" s="1025"/>
      <c r="C61" s="1025"/>
      <c r="D61" s="1022" t="s">
        <v>2886</v>
      </c>
      <c r="E61" s="1022"/>
      <c r="F61" s="1022"/>
      <c r="G61" s="1022"/>
      <c r="H61" s="1022"/>
      <c r="I61" s="1022"/>
      <c r="J61" s="1022"/>
      <c r="K61" s="1022"/>
      <c r="L61" s="1022"/>
      <c r="M61" s="1022"/>
      <c r="N61" s="1022"/>
      <c r="O61" s="1022"/>
    </row>
    <row r="62" spans="1:15" x14ac:dyDescent="0.2">
      <c r="A62" s="1025"/>
      <c r="B62" s="1025"/>
      <c r="C62" s="1025"/>
      <c r="D62" s="1014"/>
      <c r="E62" s="1024" t="s">
        <v>1956</v>
      </c>
      <c r="F62" s="1024"/>
      <c r="G62" s="1024"/>
      <c r="H62" s="1024"/>
      <c r="I62" s="1024"/>
      <c r="J62" s="1024"/>
      <c r="K62" s="1024"/>
      <c r="L62" s="1024"/>
      <c r="M62" s="1024"/>
      <c r="N62" s="1017" t="s">
        <v>368</v>
      </c>
      <c r="O62" s="1018"/>
    </row>
    <row r="63" spans="1:15" x14ac:dyDescent="0.2">
      <c r="A63" s="1025"/>
      <c r="B63" s="1025"/>
      <c r="C63" s="1025"/>
      <c r="D63" s="1014"/>
      <c r="E63" s="1024" t="s">
        <v>1962</v>
      </c>
      <c r="F63" s="1024"/>
      <c r="G63" s="1024"/>
      <c r="H63" s="1024"/>
      <c r="I63" s="1024"/>
      <c r="J63" s="1024"/>
      <c r="K63" s="1024"/>
      <c r="L63" s="1024"/>
      <c r="M63" s="1024"/>
      <c r="N63" s="1017" t="s">
        <v>974</v>
      </c>
      <c r="O63" s="1018"/>
    </row>
    <row r="64" spans="1:15" x14ac:dyDescent="0.2">
      <c r="A64" s="1025"/>
      <c r="B64" s="1025"/>
      <c r="C64" s="1025"/>
      <c r="D64" s="1022" t="s">
        <v>2887</v>
      </c>
      <c r="E64" s="1022"/>
      <c r="F64" s="1022"/>
      <c r="G64" s="1022"/>
      <c r="H64" s="1022"/>
      <c r="I64" s="1022"/>
      <c r="J64" s="1022"/>
      <c r="K64" s="1022"/>
      <c r="L64" s="1022"/>
      <c r="M64" s="1022"/>
      <c r="N64" s="1022"/>
      <c r="O64" s="1022"/>
    </row>
    <row r="65" spans="1:15" x14ac:dyDescent="0.2">
      <c r="A65" s="1025"/>
      <c r="B65" s="1025"/>
      <c r="C65" s="1025"/>
      <c r="D65" s="1014"/>
      <c r="E65" s="1024" t="s">
        <v>1966</v>
      </c>
      <c r="F65" s="1024"/>
      <c r="G65" s="1024"/>
      <c r="H65" s="1024"/>
      <c r="I65" s="1024"/>
      <c r="J65" s="1024"/>
      <c r="K65" s="1024"/>
      <c r="L65" s="1024"/>
      <c r="M65" s="1024"/>
      <c r="N65" s="1017" t="s">
        <v>701</v>
      </c>
      <c r="O65" s="1018"/>
    </row>
    <row r="66" spans="1:15" x14ac:dyDescent="0.2">
      <c r="A66" s="1025"/>
      <c r="B66" s="1025"/>
      <c r="C66" s="1025"/>
      <c r="D66" s="1014"/>
      <c r="E66" s="1024" t="s">
        <v>1967</v>
      </c>
      <c r="F66" s="1024"/>
      <c r="G66" s="1024"/>
      <c r="H66" s="1024"/>
      <c r="I66" s="1024"/>
      <c r="J66" s="1024"/>
      <c r="K66" s="1024"/>
      <c r="L66" s="1024"/>
      <c r="M66" s="1024"/>
      <c r="N66" s="1017" t="s">
        <v>976</v>
      </c>
      <c r="O66" s="1018"/>
    </row>
    <row r="67" spans="1:15" x14ac:dyDescent="0.2">
      <c r="A67" s="1025"/>
      <c r="B67" s="1025"/>
      <c r="C67" s="1025"/>
      <c r="D67" s="1014"/>
      <c r="E67" s="1024" t="s">
        <v>2888</v>
      </c>
      <c r="F67" s="1024"/>
      <c r="G67" s="1024"/>
      <c r="H67" s="1024"/>
      <c r="I67" s="1024"/>
      <c r="J67" s="1024"/>
      <c r="K67" s="1024"/>
      <c r="L67" s="1024"/>
      <c r="M67" s="1024"/>
      <c r="N67" s="1017" t="s">
        <v>806</v>
      </c>
      <c r="O67" s="1018"/>
    </row>
    <row r="68" spans="1:15" x14ac:dyDescent="0.2">
      <c r="A68" s="1025"/>
      <c r="B68" s="1025"/>
      <c r="C68" s="1025"/>
      <c r="D68" s="1014"/>
      <c r="E68" s="1024" t="s">
        <v>1969</v>
      </c>
      <c r="F68" s="1024"/>
      <c r="G68" s="1024"/>
      <c r="H68" s="1024"/>
      <c r="I68" s="1024"/>
      <c r="J68" s="1024"/>
      <c r="K68" s="1024"/>
      <c r="L68" s="1024"/>
      <c r="M68" s="1024"/>
      <c r="N68" s="1017" t="s">
        <v>978</v>
      </c>
      <c r="O68" s="1018"/>
    </row>
    <row r="69" spans="1:15" x14ac:dyDescent="0.2">
      <c r="A69" s="1025"/>
      <c r="B69" s="1025"/>
      <c r="C69" s="1025"/>
      <c r="D69" s="1022" t="s">
        <v>1970</v>
      </c>
      <c r="E69" s="1022"/>
      <c r="F69" s="1022"/>
      <c r="G69" s="1022"/>
      <c r="H69" s="1022"/>
      <c r="I69" s="1022"/>
      <c r="J69" s="1022"/>
      <c r="K69" s="1022"/>
      <c r="L69" s="1022"/>
      <c r="M69" s="1022"/>
      <c r="N69" s="1022"/>
      <c r="O69" s="1022"/>
    </row>
    <row r="70" spans="1:15" x14ac:dyDescent="0.2">
      <c r="A70" s="1025"/>
      <c r="B70" s="1025"/>
      <c r="C70" s="1025"/>
      <c r="D70" s="1014"/>
      <c r="E70" s="1016" t="s">
        <v>1976</v>
      </c>
      <c r="F70" s="1016"/>
      <c r="G70" s="1016"/>
      <c r="H70" s="1016"/>
      <c r="I70" s="1016"/>
      <c r="J70" s="1016"/>
      <c r="K70" s="1016"/>
      <c r="L70" s="1016"/>
      <c r="M70" s="1016"/>
      <c r="N70" s="1017" t="s">
        <v>755</v>
      </c>
      <c r="O70" s="1027">
        <f>SUMIFS(COMPRAS!CC:CC,COMPRAS!CE:CE,N70,COMPRAS!M:M,"&gt;="&amp;$R$1,COMPRAS!M:M,"&lt;="&amp;$R$2)+SUMIFS(COMPRAS!CD:CD,COMPRAS!CF:CF,N70,COMPRAS!M:M,"&gt;="&amp;$R$1,COMPRAS!M:M,"&lt;="&amp;$R$2)</f>
        <v>0</v>
      </c>
    </row>
    <row r="71" spans="1:15" x14ac:dyDescent="0.2">
      <c r="A71" s="1025"/>
      <c r="B71" s="1025"/>
      <c r="C71" s="1025"/>
      <c r="D71" s="1014"/>
      <c r="E71" s="1016" t="s">
        <v>1972</v>
      </c>
      <c r="F71" s="1016"/>
      <c r="G71" s="1016"/>
      <c r="H71" s="1016"/>
      <c r="I71" s="1016"/>
      <c r="J71" s="1016"/>
      <c r="K71" s="1016"/>
      <c r="L71" s="1016"/>
      <c r="M71" s="1016"/>
      <c r="N71" s="1017" t="s">
        <v>1652</v>
      </c>
      <c r="O71" s="1027">
        <f>SUMIFS(COMPRAS!CC:CC,COMPRAS!CE:CE,N71,COMPRAS!M:M,"&gt;="&amp;$R$1,COMPRAS!M:M,"&lt;="&amp;$R$2)+SUMIFS(COMPRAS!CD:CD,COMPRAS!CF:CF,N71,COMPRAS!M:M,"&gt;="&amp;$R$1,COMPRAS!M:M,"&lt;="&amp;$R$2)</f>
        <v>0</v>
      </c>
    </row>
    <row r="72" spans="1:15" x14ac:dyDescent="0.2">
      <c r="A72" s="1025"/>
      <c r="B72" s="1025"/>
      <c r="C72" s="1025"/>
      <c r="D72" s="1014"/>
      <c r="E72" s="1016" t="s">
        <v>1973</v>
      </c>
      <c r="F72" s="1016"/>
      <c r="G72" s="1016"/>
      <c r="H72" s="1016"/>
      <c r="I72" s="1016"/>
      <c r="J72" s="1016"/>
      <c r="K72" s="1016"/>
      <c r="L72" s="1016"/>
      <c r="M72" s="1016"/>
      <c r="N72" s="1017" t="s">
        <v>980</v>
      </c>
      <c r="O72" s="1027">
        <f>SUMIFS(COMPRAS!CC:CC,COMPRAS!CE:CE,N72,COMPRAS!M:M,"&gt;="&amp;$R$1,COMPRAS!M:M,"&lt;="&amp;$R$2)+SUMIFS(COMPRAS!CD:CD,COMPRAS!CF:CF,N72,COMPRAS!M:M,"&gt;="&amp;$R$1,COMPRAS!M:M,"&lt;="&amp;$R$2)</f>
        <v>0</v>
      </c>
    </row>
    <row r="73" spans="1:15" x14ac:dyDescent="0.2">
      <c r="A73" s="1025"/>
      <c r="B73" s="1025"/>
      <c r="C73" s="1025"/>
      <c r="D73" s="1014"/>
      <c r="E73" s="1016" t="s">
        <v>2889</v>
      </c>
      <c r="F73" s="1016"/>
      <c r="G73" s="1016"/>
      <c r="H73" s="1016"/>
      <c r="I73" s="1016"/>
      <c r="J73" s="1016"/>
      <c r="K73" s="1016"/>
      <c r="L73" s="1016"/>
      <c r="M73" s="1016"/>
      <c r="N73" s="1017" t="s">
        <v>749</v>
      </c>
      <c r="O73" s="1027">
        <f>SUMIFS(COMPRAS!CC:CC,COMPRAS!CE:CE,N73,COMPRAS!M:M,"&gt;="&amp;$R$1,COMPRAS!M:M,"&lt;="&amp;$R$2)+SUMIFS(COMPRAS!CD:CD,COMPRAS!CF:CF,N73,COMPRAS!M:M,"&gt;="&amp;$R$1,COMPRAS!M:M,"&lt;="&amp;$R$2)</f>
        <v>0</v>
      </c>
    </row>
    <row r="74" spans="1:15" x14ac:dyDescent="0.2">
      <c r="A74" s="1025"/>
      <c r="B74" s="1025"/>
      <c r="C74" s="1025"/>
      <c r="D74" s="1014"/>
      <c r="E74" s="1016" t="s">
        <v>2890</v>
      </c>
      <c r="F74" s="1016"/>
      <c r="G74" s="1016"/>
      <c r="H74" s="1016"/>
      <c r="I74" s="1016"/>
      <c r="J74" s="1016"/>
      <c r="K74" s="1016"/>
      <c r="L74" s="1016"/>
      <c r="M74" s="1016"/>
      <c r="N74" s="1017" t="s">
        <v>982</v>
      </c>
      <c r="O74" s="1027">
        <f>SUMIFS(COMPRAS!CC:CC,COMPRAS!CE:CE,N74,COMPRAS!M:M,"&gt;="&amp;$R$1,COMPRAS!M:M,"&lt;="&amp;$R$2)+SUMIFS(COMPRAS!CD:CD,COMPRAS!CF:CF,N74,COMPRAS!M:M,"&gt;="&amp;$R$1,COMPRAS!M:M,"&lt;="&amp;$R$2)</f>
        <v>0</v>
      </c>
    </row>
    <row r="75" spans="1:15" x14ac:dyDescent="0.2">
      <c r="A75" s="1025"/>
      <c r="B75" s="1025"/>
      <c r="C75" s="1025"/>
      <c r="D75" s="1014"/>
      <c r="E75" s="1016" t="s">
        <v>2891</v>
      </c>
      <c r="F75" s="1016"/>
      <c r="G75" s="1016"/>
      <c r="H75" s="1016"/>
      <c r="I75" s="1016"/>
      <c r="J75" s="1016"/>
      <c r="K75" s="1016"/>
      <c r="L75" s="1016"/>
      <c r="M75" s="1016"/>
      <c r="N75" s="1017" t="s">
        <v>254</v>
      </c>
      <c r="O75" s="1027">
        <f>SUMIFS(COMPRAS!CC:CC,COMPRAS!CE:CE,N75,COMPRAS!M:M,"&gt;="&amp;$R$1,COMPRAS!M:M,"&lt;="&amp;$R$2)+SUMIFS(COMPRAS!CD:CD,COMPRAS!CF:CF,N75,COMPRAS!M:M,"&gt;="&amp;$R$1,COMPRAS!M:M,"&lt;="&amp;$R$2)</f>
        <v>0</v>
      </c>
    </row>
    <row r="76" spans="1:15" x14ac:dyDescent="0.2">
      <c r="A76" s="1025"/>
      <c r="B76" s="1025"/>
      <c r="C76" s="1025"/>
      <c r="D76" s="1014"/>
      <c r="E76" s="1016" t="s">
        <v>2892</v>
      </c>
      <c r="F76" s="1016"/>
      <c r="G76" s="1016"/>
      <c r="H76" s="1016"/>
      <c r="I76" s="1016"/>
      <c r="J76" s="1016"/>
      <c r="K76" s="1016"/>
      <c r="L76" s="1016"/>
      <c r="M76" s="1016"/>
      <c r="N76" s="1017" t="s">
        <v>1663</v>
      </c>
      <c r="O76" s="1027">
        <f>SUMIFS(COMPRAS!CC:CC,COMPRAS!CE:CE,N76,COMPRAS!M:M,"&gt;="&amp;$R$1,COMPRAS!M:M,"&lt;="&amp;$R$2)+SUMIFS(COMPRAS!CD:CD,COMPRAS!CF:CF,N76,COMPRAS!M:M,"&gt;="&amp;$R$1,COMPRAS!M:M,"&lt;="&amp;$R$2)</f>
        <v>0</v>
      </c>
    </row>
    <row r="77" spans="1:15" x14ac:dyDescent="0.2">
      <c r="A77" s="1025"/>
      <c r="B77" s="1025"/>
      <c r="C77" s="1025"/>
      <c r="D77" s="1014"/>
      <c r="E77" s="1016" t="s">
        <v>2893</v>
      </c>
      <c r="F77" s="1016"/>
      <c r="G77" s="1016"/>
      <c r="H77" s="1016"/>
      <c r="I77" s="1016"/>
      <c r="J77" s="1016"/>
      <c r="K77" s="1016"/>
      <c r="L77" s="1016"/>
      <c r="M77" s="1016"/>
      <c r="N77" s="1017" t="s">
        <v>984</v>
      </c>
      <c r="O77" s="1027">
        <f>SUMIFS(COMPRAS!CC:CC,COMPRAS!CE:CE,N77,COMPRAS!M:M,"&gt;="&amp;$R$1,COMPRAS!M:M,"&lt;="&amp;$R$2)+SUMIFS(COMPRAS!CD:CD,COMPRAS!CF:CF,N77,COMPRAS!M:M,"&gt;="&amp;$R$1,COMPRAS!M:M,"&lt;="&amp;$R$2)</f>
        <v>0</v>
      </c>
    </row>
    <row r="78" spans="1:15" x14ac:dyDescent="0.2">
      <c r="A78" s="1025"/>
      <c r="B78" s="1025"/>
      <c r="C78" s="1025"/>
      <c r="D78" s="1014"/>
      <c r="E78" s="1016" t="s">
        <v>1980</v>
      </c>
      <c r="F78" s="1016"/>
      <c r="G78" s="1016"/>
      <c r="H78" s="1016"/>
      <c r="I78" s="1016"/>
      <c r="J78" s="1016"/>
      <c r="K78" s="1016"/>
      <c r="L78" s="1016"/>
      <c r="M78" s="1016"/>
      <c r="N78" s="1017" t="s">
        <v>986</v>
      </c>
      <c r="O78" s="1027">
        <f>SUMIFS(COMPRAS!CC:CC,COMPRAS!CE:CE,N78,COMPRAS!M:M,"&gt;="&amp;$R$1,COMPRAS!M:M,"&lt;="&amp;$R$2)+SUMIFS(COMPRAS!CD:CD,COMPRAS!CF:CF,N78,COMPRAS!M:M,"&gt;="&amp;$R$1,COMPRAS!M:M,"&lt;="&amp;$R$2)</f>
        <v>0</v>
      </c>
    </row>
    <row r="79" spans="1:15" x14ac:dyDescent="0.2">
      <c r="A79" s="1025"/>
      <c r="B79" s="1025"/>
      <c r="C79" s="1025"/>
      <c r="D79" s="1022" t="s">
        <v>2894</v>
      </c>
      <c r="E79" s="1022"/>
      <c r="F79" s="1022"/>
      <c r="G79" s="1022"/>
      <c r="H79" s="1022"/>
      <c r="I79" s="1022"/>
      <c r="J79" s="1022"/>
      <c r="K79" s="1022"/>
      <c r="L79" s="1022"/>
      <c r="M79" s="1022"/>
      <c r="N79" s="1022"/>
      <c r="O79" s="1022"/>
    </row>
    <row r="80" spans="1:15" x14ac:dyDescent="0.2">
      <c r="A80" s="1025"/>
      <c r="B80" s="1025"/>
      <c r="C80" s="1025"/>
      <c r="D80" s="1014"/>
      <c r="E80" s="1024" t="s">
        <v>2895</v>
      </c>
      <c r="F80" s="1024"/>
      <c r="G80" s="1024"/>
      <c r="H80" s="1024"/>
      <c r="I80" s="1024"/>
      <c r="J80" s="1024"/>
      <c r="K80" s="1024"/>
      <c r="L80" s="1024"/>
      <c r="M80" s="1024"/>
      <c r="N80" s="1017" t="s">
        <v>988</v>
      </c>
      <c r="O80" s="1027">
        <f>SUMIFS(COMPRAS!CC:CC,COMPRAS!CE:CE,N80,COMPRAS!M:M,"&gt;="&amp;$R$1,COMPRAS!M:M,"&lt;="&amp;$R$2)+SUMIFS(COMPRAS!CD:CD,COMPRAS!CF:CF,N80,COMPRAS!M:M,"&gt;="&amp;$R$1,COMPRAS!M:M,"&lt;="&amp;$R$2)</f>
        <v>0</v>
      </c>
    </row>
    <row r="81" spans="1:15" x14ac:dyDescent="0.2">
      <c r="A81" s="1025"/>
      <c r="B81" s="1025"/>
      <c r="C81" s="1025"/>
      <c r="D81" s="1014"/>
      <c r="E81" s="1024" t="s">
        <v>2896</v>
      </c>
      <c r="F81" s="1024"/>
      <c r="G81" s="1024"/>
      <c r="H81" s="1024"/>
      <c r="I81" s="1024"/>
      <c r="J81" s="1024"/>
      <c r="K81" s="1024"/>
      <c r="L81" s="1024"/>
      <c r="M81" s="1024"/>
      <c r="N81" s="1017" t="s">
        <v>990</v>
      </c>
      <c r="O81" s="1027">
        <f>SUMIFS(COMPRAS!CC:CC,COMPRAS!CE:CE,N81,COMPRAS!M:M,"&gt;="&amp;$R$1,COMPRAS!M:M,"&lt;="&amp;$R$2)+SUMIFS(COMPRAS!CD:CD,COMPRAS!CF:CF,N81,COMPRAS!M:M,"&gt;="&amp;$R$1,COMPRAS!M:M,"&lt;="&amp;$R$2)</f>
        <v>0</v>
      </c>
    </row>
    <row r="82" spans="1:15" x14ac:dyDescent="0.2">
      <c r="A82" s="1025"/>
      <c r="B82" s="1025"/>
      <c r="C82" s="1025"/>
      <c r="D82" s="1022" t="s">
        <v>2897</v>
      </c>
      <c r="E82" s="1022"/>
      <c r="F82" s="1022"/>
      <c r="G82" s="1022"/>
      <c r="H82" s="1022"/>
      <c r="I82" s="1022"/>
      <c r="J82" s="1022"/>
      <c r="K82" s="1022"/>
      <c r="L82" s="1022"/>
      <c r="M82" s="1022"/>
      <c r="N82" s="1022"/>
      <c r="O82" s="1022"/>
    </row>
    <row r="83" spans="1:15" x14ac:dyDescent="0.2">
      <c r="A83" s="1025"/>
      <c r="B83" s="1025"/>
      <c r="C83" s="1025"/>
      <c r="D83" s="1014"/>
      <c r="E83" s="1013" t="s">
        <v>2898</v>
      </c>
      <c r="F83" s="1013"/>
      <c r="G83" s="1013"/>
      <c r="H83" s="1013"/>
      <c r="I83" s="1013"/>
      <c r="J83" s="1013"/>
      <c r="K83" s="1013"/>
      <c r="L83" s="1013"/>
      <c r="M83" s="1013"/>
      <c r="N83" s="1013"/>
      <c r="O83" s="1013"/>
    </row>
    <row r="84" spans="1:15" x14ac:dyDescent="0.2">
      <c r="A84" s="1025"/>
      <c r="B84" s="1025"/>
      <c r="C84" s="1025"/>
      <c r="D84" s="1014"/>
      <c r="E84" s="1014"/>
      <c r="F84" s="1016" t="s">
        <v>2899</v>
      </c>
      <c r="G84" s="1016"/>
      <c r="H84" s="1016"/>
      <c r="I84" s="1016"/>
      <c r="J84" s="1016"/>
      <c r="K84" s="1016"/>
      <c r="L84" s="1016"/>
      <c r="M84" s="1016"/>
      <c r="N84" s="1017" t="s">
        <v>1670</v>
      </c>
      <c r="O84" s="1027">
        <f>SUMIFS(COMPRAS!CC:CC,COMPRAS!CE:CE,N84,COMPRAS!M:M,"&gt;="&amp;$R$1,COMPRAS!M:M,"&lt;="&amp;$R$2)+SUMIFS(COMPRAS!CD:CD,COMPRAS!CF:CF,N84,COMPRAS!M:M,"&gt;="&amp;$R$1,COMPRAS!M:M,"&lt;="&amp;$R$2)</f>
        <v>0</v>
      </c>
    </row>
    <row r="85" spans="1:15" x14ac:dyDescent="0.2">
      <c r="A85" s="1025"/>
      <c r="B85" s="1025"/>
      <c r="C85" s="1025"/>
      <c r="D85" s="1014"/>
      <c r="E85" s="1014"/>
      <c r="F85" s="1016" t="s">
        <v>2900</v>
      </c>
      <c r="G85" s="1016"/>
      <c r="H85" s="1016"/>
      <c r="I85" s="1016"/>
      <c r="J85" s="1016"/>
      <c r="K85" s="1016"/>
      <c r="L85" s="1016"/>
      <c r="M85" s="1016"/>
      <c r="N85" s="1017" t="s">
        <v>993</v>
      </c>
      <c r="O85" s="1027">
        <f>SUMIFS(COMPRAS!CC:CC,COMPRAS!CE:CE,N85,COMPRAS!M:M,"&gt;="&amp;$R$1,COMPRAS!M:M,"&lt;="&amp;$R$2)+SUMIFS(COMPRAS!CD:CD,COMPRAS!CF:CF,N85,COMPRAS!M:M,"&gt;="&amp;$R$1,COMPRAS!M:M,"&lt;="&amp;$R$2)</f>
        <v>0</v>
      </c>
    </row>
    <row r="86" spans="1:15" x14ac:dyDescent="0.2">
      <c r="A86" s="1025"/>
      <c r="B86" s="1025"/>
      <c r="C86" s="1025"/>
      <c r="D86" s="1014"/>
      <c r="E86" s="1014"/>
      <c r="F86" s="1016" t="s">
        <v>2901</v>
      </c>
      <c r="G86" s="1016"/>
      <c r="H86" s="1016"/>
      <c r="I86" s="1016"/>
      <c r="J86" s="1016"/>
      <c r="K86" s="1016"/>
      <c r="L86" s="1016"/>
      <c r="M86" s="1016"/>
      <c r="N86" s="1017" t="s">
        <v>995</v>
      </c>
      <c r="O86" s="1027">
        <f>SUMIFS(COMPRAS!CC:CC,COMPRAS!CE:CE,N86,COMPRAS!M:M,"&gt;="&amp;$R$1,COMPRAS!M:M,"&lt;="&amp;$R$2)+SUMIFS(COMPRAS!CD:CD,COMPRAS!CF:CF,N86,COMPRAS!M:M,"&gt;="&amp;$R$1,COMPRAS!M:M,"&lt;="&amp;$R$2)</f>
        <v>0</v>
      </c>
    </row>
    <row r="87" spans="1:15" x14ac:dyDescent="0.2">
      <c r="A87" s="1025"/>
      <c r="B87" s="1025"/>
      <c r="C87" s="1025"/>
      <c r="D87" s="1014"/>
      <c r="E87" s="1013" t="s">
        <v>2902</v>
      </c>
      <c r="F87" s="1013"/>
      <c r="G87" s="1013"/>
      <c r="H87" s="1013"/>
      <c r="I87" s="1013"/>
      <c r="J87" s="1013"/>
      <c r="K87" s="1013"/>
      <c r="L87" s="1013"/>
      <c r="M87" s="1013"/>
      <c r="N87" s="1013"/>
      <c r="O87" s="1013"/>
    </row>
    <row r="88" spans="1:15" x14ac:dyDescent="0.2">
      <c r="A88" s="1025"/>
      <c r="B88" s="1025"/>
      <c r="C88" s="1025"/>
      <c r="D88" s="1014"/>
      <c r="E88" s="1014"/>
      <c r="F88" s="1016" t="s">
        <v>2899</v>
      </c>
      <c r="G88" s="1016"/>
      <c r="H88" s="1016"/>
      <c r="I88" s="1016"/>
      <c r="J88" s="1016"/>
      <c r="K88" s="1016"/>
      <c r="L88" s="1016"/>
      <c r="M88" s="1016"/>
      <c r="N88" s="1017" t="s">
        <v>997</v>
      </c>
      <c r="O88" s="1027">
        <f>SUMIFS(COMPRAS!CC:CC,COMPRAS!CE:CE,N88,COMPRAS!M:M,"&gt;="&amp;$R$1,COMPRAS!M:M,"&lt;="&amp;$R$2)+SUMIFS(COMPRAS!CD:CD,COMPRAS!CF:CF,N88,COMPRAS!M:M,"&gt;="&amp;$R$1,COMPRAS!M:M,"&lt;="&amp;$R$2)</f>
        <v>0</v>
      </c>
    </row>
    <row r="89" spans="1:15" x14ac:dyDescent="0.2">
      <c r="A89" s="1025"/>
      <c r="B89" s="1025"/>
      <c r="C89" s="1025"/>
      <c r="D89" s="1014"/>
      <c r="E89" s="1014"/>
      <c r="F89" s="1016" t="s">
        <v>2900</v>
      </c>
      <c r="G89" s="1016"/>
      <c r="H89" s="1016"/>
      <c r="I89" s="1016"/>
      <c r="J89" s="1016"/>
      <c r="K89" s="1016"/>
      <c r="L89" s="1016"/>
      <c r="M89" s="1016"/>
      <c r="N89" s="1017" t="s">
        <v>999</v>
      </c>
      <c r="O89" s="1027">
        <f>SUMIFS(COMPRAS!CC:CC,COMPRAS!CE:CE,N89,COMPRAS!M:M,"&gt;="&amp;$R$1,COMPRAS!M:M,"&lt;="&amp;$R$2)+SUMIFS(COMPRAS!CD:CD,COMPRAS!CF:CF,N89,COMPRAS!M:M,"&gt;="&amp;$R$1,COMPRAS!M:M,"&lt;="&amp;$R$2)</f>
        <v>0</v>
      </c>
    </row>
    <row r="90" spans="1:15" x14ac:dyDescent="0.2">
      <c r="A90" s="1025"/>
      <c r="B90" s="1025"/>
      <c r="C90" s="1025"/>
      <c r="D90" s="1014"/>
      <c r="E90" s="1014"/>
      <c r="F90" s="1016" t="s">
        <v>2901</v>
      </c>
      <c r="G90" s="1016"/>
      <c r="H90" s="1016"/>
      <c r="I90" s="1016"/>
      <c r="J90" s="1016"/>
      <c r="K90" s="1016"/>
      <c r="L90" s="1016"/>
      <c r="M90" s="1016"/>
      <c r="N90" s="1017" t="s">
        <v>561</v>
      </c>
      <c r="O90" s="1027">
        <f>SUMIFS(COMPRAS!CC:CC,COMPRAS!CE:CE,N90,COMPRAS!M:M,"&gt;="&amp;$R$1,COMPRAS!M:M,"&lt;="&amp;$R$2)+SUMIFS(COMPRAS!CD:CD,COMPRAS!CF:CF,N90,COMPRAS!M:M,"&gt;="&amp;$R$1,COMPRAS!M:M,"&lt;="&amp;$R$2)</f>
        <v>0</v>
      </c>
    </row>
    <row r="91" spans="1:15" x14ac:dyDescent="0.2">
      <c r="A91" s="1025"/>
      <c r="B91" s="1025"/>
      <c r="C91" s="1025"/>
      <c r="D91" s="1022" t="s">
        <v>2903</v>
      </c>
      <c r="E91" s="1022"/>
      <c r="F91" s="1022"/>
      <c r="G91" s="1022"/>
      <c r="H91" s="1022"/>
      <c r="I91" s="1022"/>
      <c r="J91" s="1022"/>
      <c r="K91" s="1022"/>
      <c r="L91" s="1022"/>
      <c r="M91" s="1022"/>
      <c r="N91" s="1022"/>
      <c r="O91" s="1022"/>
    </row>
    <row r="92" spans="1:15" x14ac:dyDescent="0.2">
      <c r="A92" s="1025"/>
      <c r="B92" s="1025"/>
      <c r="C92" s="1025"/>
      <c r="D92" s="1014"/>
      <c r="E92" s="1024" t="s">
        <v>2904</v>
      </c>
      <c r="F92" s="1024"/>
      <c r="G92" s="1024"/>
      <c r="H92" s="1024"/>
      <c r="I92" s="1024"/>
      <c r="J92" s="1024"/>
      <c r="K92" s="1024"/>
      <c r="L92" s="1024"/>
      <c r="M92" s="1024"/>
      <c r="N92" s="1017" t="s">
        <v>1001</v>
      </c>
      <c r="O92" s="1027">
        <f>SUMIFS(COMPRAS!CC:CC,COMPRAS!CE:CE,N92,COMPRAS!M:M,"&gt;="&amp;$R$1,COMPRAS!M:M,"&lt;="&amp;$R$2)+SUMIFS(COMPRAS!CD:CD,COMPRAS!CF:CF,N92,COMPRAS!M:M,"&gt;="&amp;$R$1,COMPRAS!M:M,"&lt;="&amp;$R$2)</f>
        <v>0</v>
      </c>
    </row>
    <row r="93" spans="1:15" x14ac:dyDescent="0.2">
      <c r="A93" s="1025"/>
      <c r="B93" s="1025"/>
      <c r="C93" s="1025"/>
      <c r="D93" s="1014"/>
      <c r="E93" s="1024" t="s">
        <v>2905</v>
      </c>
      <c r="F93" s="1024"/>
      <c r="G93" s="1024"/>
      <c r="H93" s="1024"/>
      <c r="I93" s="1024"/>
      <c r="J93" s="1024"/>
      <c r="K93" s="1024"/>
      <c r="L93" s="1024"/>
      <c r="M93" s="1024"/>
      <c r="N93" s="1017" t="s">
        <v>1606</v>
      </c>
      <c r="O93" s="1027">
        <f>SUMIFS(COMPRAS!CC:CC,COMPRAS!CE:CE,N93,COMPRAS!M:M,"&gt;="&amp;$R$1,COMPRAS!M:M,"&lt;="&amp;$R$2)+SUMIFS(COMPRAS!CD:CD,COMPRAS!CF:CF,N93,COMPRAS!M:M,"&gt;="&amp;$R$1,COMPRAS!M:M,"&lt;="&amp;$R$2)</f>
        <v>0</v>
      </c>
    </row>
    <row r="94" spans="1:15" x14ac:dyDescent="0.2">
      <c r="A94" s="1025"/>
      <c r="B94" s="1025"/>
      <c r="C94" s="1025"/>
      <c r="D94" s="1014"/>
      <c r="E94" s="1024" t="s">
        <v>2906</v>
      </c>
      <c r="F94" s="1024"/>
      <c r="G94" s="1024"/>
      <c r="H94" s="1024"/>
      <c r="I94" s="1024"/>
      <c r="J94" s="1024"/>
      <c r="K94" s="1024"/>
      <c r="L94" s="1024"/>
      <c r="M94" s="1024"/>
      <c r="N94" s="1017" t="s">
        <v>1607</v>
      </c>
      <c r="O94" s="1027">
        <f>SUMIFS(COMPRAS!CC:CC,COMPRAS!CE:CE,N94,COMPRAS!M:M,"&gt;="&amp;$R$1,COMPRAS!M:M,"&lt;="&amp;$R$2)+SUMIFS(COMPRAS!CD:CD,COMPRAS!CF:CF,N94,COMPRAS!M:M,"&gt;="&amp;$R$1,COMPRAS!M:M,"&lt;="&amp;$R$2)</f>
        <v>0</v>
      </c>
    </row>
    <row r="95" spans="1:15" x14ac:dyDescent="0.2">
      <c r="A95" s="1025"/>
      <c r="B95" s="1025"/>
      <c r="C95" s="1025"/>
      <c r="D95" s="1014"/>
      <c r="E95" s="1024" t="s">
        <v>1969</v>
      </c>
      <c r="F95" s="1024"/>
      <c r="G95" s="1024"/>
      <c r="H95" s="1024"/>
      <c r="I95" s="1024"/>
      <c r="J95" s="1024"/>
      <c r="K95" s="1024"/>
      <c r="L95" s="1024"/>
      <c r="M95" s="1024"/>
      <c r="N95" s="1017" t="s">
        <v>1610</v>
      </c>
      <c r="O95" s="1027">
        <f>SUMIFS(COMPRAS!CC:CC,COMPRAS!CE:CE,N95,COMPRAS!M:M,"&gt;="&amp;$R$1,COMPRAS!M:M,"&lt;="&amp;$R$2)+SUMIFS(COMPRAS!CD:CD,COMPRAS!CF:CF,N95,COMPRAS!M:M,"&gt;="&amp;$R$1,COMPRAS!M:M,"&lt;="&amp;$R$2)</f>
        <v>0</v>
      </c>
    </row>
    <row r="96" spans="1:15" x14ac:dyDescent="0.2">
      <c r="A96" s="1014"/>
      <c r="B96" s="1014"/>
      <c r="C96" s="1014"/>
      <c r="D96" s="1024" t="s">
        <v>2907</v>
      </c>
      <c r="E96" s="1024"/>
      <c r="F96" s="1024"/>
      <c r="G96" s="1024"/>
      <c r="H96" s="1024"/>
      <c r="I96" s="1024"/>
      <c r="J96" s="1024"/>
      <c r="K96" s="1024"/>
      <c r="L96" s="1024"/>
      <c r="M96" s="1024"/>
      <c r="N96" s="1017" t="s">
        <v>1612</v>
      </c>
      <c r="O96" s="1027">
        <f>SUMIFS(COMPRAS!CC:CC,COMPRAS!CE:CE,N96,COMPRAS!M:M,"&gt;="&amp;$R$1,COMPRAS!M:M,"&lt;="&amp;$R$2)+SUMIFS(COMPRAS!CD:CD,COMPRAS!CF:CF,N96,COMPRAS!M:M,"&gt;="&amp;$R$1,COMPRAS!M:M,"&lt;="&amp;$R$2)</f>
        <v>0</v>
      </c>
    </row>
    <row r="97" spans="1:15" x14ac:dyDescent="0.2">
      <c r="A97" s="1014"/>
      <c r="B97" s="1014"/>
      <c r="C97" s="1019" t="s">
        <v>1986</v>
      </c>
      <c r="D97" s="1019"/>
      <c r="E97" s="1019"/>
      <c r="F97" s="1019"/>
      <c r="G97" s="1019"/>
      <c r="H97" s="1019"/>
      <c r="I97" s="1019"/>
      <c r="J97" s="1019"/>
      <c r="K97" s="1019"/>
      <c r="L97" s="1019"/>
      <c r="M97" s="1019"/>
      <c r="N97" s="1020" t="s">
        <v>1614</v>
      </c>
      <c r="O97" s="1021">
        <f>SUM(O25:O96)</f>
        <v>0</v>
      </c>
    </row>
    <row r="98" spans="1:15" x14ac:dyDescent="0.2">
      <c r="A98" s="1014"/>
      <c r="B98" s="1014"/>
      <c r="C98" s="1022" t="s">
        <v>2908</v>
      </c>
      <c r="D98" s="1022"/>
      <c r="E98" s="1022"/>
      <c r="F98" s="1022"/>
      <c r="G98" s="1022"/>
      <c r="H98" s="1022"/>
      <c r="I98" s="1022"/>
      <c r="J98" s="1022"/>
      <c r="K98" s="1022"/>
      <c r="L98" s="1022"/>
      <c r="M98" s="1022"/>
      <c r="N98" s="1022"/>
      <c r="O98" s="1022"/>
    </row>
    <row r="99" spans="1:15" x14ac:dyDescent="0.2">
      <c r="A99" s="1025"/>
      <c r="B99" s="1025"/>
      <c r="C99" s="1025"/>
      <c r="D99" s="1013" t="s">
        <v>2909</v>
      </c>
      <c r="E99" s="1013"/>
      <c r="F99" s="1013"/>
      <c r="G99" s="1013"/>
      <c r="H99" s="1013"/>
      <c r="I99" s="1013"/>
      <c r="J99" s="1013"/>
      <c r="K99" s="1013"/>
      <c r="L99" s="1013"/>
      <c r="M99" s="1013"/>
      <c r="N99" s="1013"/>
      <c r="O99" s="1013"/>
    </row>
    <row r="100" spans="1:15" x14ac:dyDescent="0.2">
      <c r="A100" s="1025"/>
      <c r="B100" s="1025"/>
      <c r="C100" s="1025"/>
      <c r="D100" s="1014"/>
      <c r="E100" s="1022" t="s">
        <v>2910</v>
      </c>
      <c r="F100" s="1022"/>
      <c r="G100" s="1022"/>
      <c r="H100" s="1022"/>
      <c r="I100" s="1022"/>
      <c r="J100" s="1022"/>
      <c r="K100" s="1022"/>
      <c r="L100" s="1022"/>
      <c r="M100" s="1022"/>
      <c r="N100" s="1022"/>
      <c r="O100" s="1022"/>
    </row>
    <row r="101" spans="1:15" x14ac:dyDescent="0.2">
      <c r="A101" s="1025"/>
      <c r="B101" s="1025"/>
      <c r="C101" s="1025"/>
      <c r="D101" s="1014"/>
      <c r="E101" s="1014"/>
      <c r="F101" s="1016" t="s">
        <v>2911</v>
      </c>
      <c r="G101" s="1016"/>
      <c r="H101" s="1016"/>
      <c r="I101" s="1016"/>
      <c r="J101" s="1016"/>
      <c r="K101" s="1016"/>
      <c r="L101" s="1016"/>
      <c r="M101" s="1016"/>
      <c r="N101" s="1017" t="s">
        <v>1615</v>
      </c>
      <c r="O101" s="1027">
        <f>SUMIFS(COMPRAS!CC:CC,COMPRAS!CE:CE,N101,COMPRAS!M:M,"&gt;="&amp;$R$1,COMPRAS!M:M,"&lt;="&amp;$R$2)+SUMIFS(COMPRAS!CD:CD,COMPRAS!CF:CF,N101,COMPRAS!M:M,"&gt;="&amp;$R$1,COMPRAS!M:M,"&lt;="&amp;$R$2)</f>
        <v>0</v>
      </c>
    </row>
    <row r="102" spans="1:15" x14ac:dyDescent="0.2">
      <c r="A102" s="1025"/>
      <c r="B102" s="1025"/>
      <c r="C102" s="1025"/>
      <c r="D102" s="1014"/>
      <c r="E102" s="1014"/>
      <c r="F102" s="1016" t="s">
        <v>2912</v>
      </c>
      <c r="G102" s="1016" t="s">
        <v>2913</v>
      </c>
      <c r="H102" s="1016"/>
      <c r="I102" s="1016"/>
      <c r="J102" s="1016"/>
      <c r="K102" s="1016" t="s">
        <v>2913</v>
      </c>
      <c r="L102" s="1016" t="s">
        <v>2913</v>
      </c>
      <c r="M102" s="1016" t="s">
        <v>2913</v>
      </c>
      <c r="N102" s="1017" t="s">
        <v>2004</v>
      </c>
      <c r="O102" s="1027">
        <f>SUMIFS(COMPRAS!CC:CC,COMPRAS!CE:CE,N102,COMPRAS!M:M,"&gt;="&amp;$R$1,COMPRAS!M:M,"&lt;="&amp;$R$2)+SUMIFS(COMPRAS!CD:CD,COMPRAS!CF:CF,N102,COMPRAS!M:M,"&gt;="&amp;$R$1,COMPRAS!M:M,"&lt;="&amp;$R$2)</f>
        <v>0</v>
      </c>
    </row>
    <row r="103" spans="1:15" x14ac:dyDescent="0.2">
      <c r="A103" s="1025"/>
      <c r="B103" s="1025"/>
      <c r="C103" s="1025"/>
      <c r="D103" s="1014"/>
      <c r="E103" s="1022" t="s">
        <v>2914</v>
      </c>
      <c r="F103" s="1022"/>
      <c r="G103" s="1022"/>
      <c r="H103" s="1022"/>
      <c r="I103" s="1022"/>
      <c r="J103" s="1022"/>
      <c r="K103" s="1022"/>
      <c r="L103" s="1022"/>
      <c r="M103" s="1022"/>
      <c r="N103" s="1022"/>
      <c r="O103" s="1022"/>
    </row>
    <row r="104" spans="1:15" x14ac:dyDescent="0.2">
      <c r="A104" s="1025"/>
      <c r="B104" s="1025"/>
      <c r="C104" s="1025"/>
      <c r="D104" s="1014"/>
      <c r="E104" s="1014"/>
      <c r="F104" s="1016" t="s">
        <v>2915</v>
      </c>
      <c r="G104" s="1016"/>
      <c r="H104" s="1016"/>
      <c r="I104" s="1016"/>
      <c r="J104" s="1016"/>
      <c r="K104" s="1016"/>
      <c r="L104" s="1016"/>
      <c r="M104" s="1016"/>
      <c r="N104" s="1017" t="s">
        <v>1620</v>
      </c>
      <c r="O104" s="1027">
        <f>SUMIFS(COMPRAS!CC:CC,COMPRAS!CE:CE,N104,COMPRAS!M:M,"&gt;="&amp;$R$1,COMPRAS!M:M,"&lt;="&amp;$R$2)+SUMIFS(COMPRAS!CD:CD,COMPRAS!CF:CF,N104,COMPRAS!M:M,"&gt;="&amp;$R$1,COMPRAS!M:M,"&lt;="&amp;$R$2)</f>
        <v>0</v>
      </c>
    </row>
    <row r="105" spans="1:15" x14ac:dyDescent="0.2">
      <c r="A105" s="1025"/>
      <c r="B105" s="1025"/>
      <c r="C105" s="1025"/>
      <c r="D105" s="1014"/>
      <c r="E105" s="1014"/>
      <c r="F105" s="1016" t="s">
        <v>2912</v>
      </c>
      <c r="G105" s="1016" t="s">
        <v>2913</v>
      </c>
      <c r="H105" s="1016"/>
      <c r="I105" s="1016"/>
      <c r="J105" s="1016"/>
      <c r="K105" s="1016" t="s">
        <v>2913</v>
      </c>
      <c r="L105" s="1016" t="s">
        <v>2913</v>
      </c>
      <c r="M105" s="1016" t="s">
        <v>2913</v>
      </c>
      <c r="N105" s="1017" t="s">
        <v>2007</v>
      </c>
      <c r="O105" s="1027">
        <f>SUMIFS(COMPRAS!CC:CC,COMPRAS!CE:CE,N105,COMPRAS!M:M,"&gt;="&amp;$R$1,COMPRAS!M:M,"&lt;="&amp;$R$2)+SUMIFS(COMPRAS!CD:CD,COMPRAS!CF:CF,N105,COMPRAS!M:M,"&gt;="&amp;$R$1,COMPRAS!M:M,"&lt;="&amp;$R$2)</f>
        <v>0</v>
      </c>
    </row>
    <row r="106" spans="1:15" x14ac:dyDescent="0.2">
      <c r="A106" s="1025"/>
      <c r="B106" s="1025"/>
      <c r="C106" s="1025"/>
      <c r="D106" s="1014"/>
      <c r="E106" s="1022" t="s">
        <v>2916</v>
      </c>
      <c r="F106" s="1022"/>
      <c r="G106" s="1022"/>
      <c r="H106" s="1022"/>
      <c r="I106" s="1022"/>
      <c r="J106" s="1022"/>
      <c r="K106" s="1022"/>
      <c r="L106" s="1022"/>
      <c r="M106" s="1022"/>
      <c r="N106" s="1022"/>
      <c r="O106" s="1022"/>
    </row>
    <row r="107" spans="1:15" x14ac:dyDescent="0.2">
      <c r="A107" s="1025"/>
      <c r="B107" s="1025"/>
      <c r="C107" s="1025"/>
      <c r="D107" s="1014"/>
      <c r="E107" s="1014"/>
      <c r="F107" s="1016" t="s">
        <v>2911</v>
      </c>
      <c r="G107" s="1016"/>
      <c r="H107" s="1016"/>
      <c r="I107" s="1016"/>
      <c r="J107" s="1016"/>
      <c r="K107" s="1016"/>
      <c r="L107" s="1016"/>
      <c r="M107" s="1016"/>
      <c r="N107" s="1017" t="s">
        <v>2009</v>
      </c>
      <c r="O107" s="1027">
        <f>SUMIFS(COMPRAS!CC:CC,COMPRAS!CE:CE,N107,COMPRAS!M:M,"&gt;="&amp;$R$1,COMPRAS!M:M,"&lt;="&amp;$R$2)+SUMIFS(COMPRAS!CD:CD,COMPRAS!CF:CF,N107,COMPRAS!M:M,"&gt;="&amp;$R$1,COMPRAS!M:M,"&lt;="&amp;$R$2)</f>
        <v>0</v>
      </c>
    </row>
    <row r="108" spans="1:15" x14ac:dyDescent="0.2">
      <c r="A108" s="1025"/>
      <c r="B108" s="1025"/>
      <c r="C108" s="1025"/>
      <c r="D108" s="1014"/>
      <c r="E108" s="1014"/>
      <c r="F108" s="1016" t="s">
        <v>2912</v>
      </c>
      <c r="G108" s="1016" t="s">
        <v>2913</v>
      </c>
      <c r="H108" s="1016"/>
      <c r="I108" s="1016"/>
      <c r="J108" s="1016"/>
      <c r="K108" s="1016" t="s">
        <v>2913</v>
      </c>
      <c r="L108" s="1016" t="s">
        <v>2913</v>
      </c>
      <c r="M108" s="1016" t="s">
        <v>2913</v>
      </c>
      <c r="N108" s="1017" t="s">
        <v>2011</v>
      </c>
      <c r="O108" s="1027">
        <f>SUMIFS(COMPRAS!CC:CC,COMPRAS!CE:CE,N108,COMPRAS!M:M,"&gt;="&amp;$R$1,COMPRAS!M:M,"&lt;="&amp;$R$2)+SUMIFS(COMPRAS!CD:CD,COMPRAS!CF:CF,N108,COMPRAS!M:M,"&gt;="&amp;$R$1,COMPRAS!M:M,"&lt;="&amp;$R$2)</f>
        <v>0</v>
      </c>
    </row>
    <row r="109" spans="1:15" x14ac:dyDescent="0.2">
      <c r="A109" s="1025"/>
      <c r="B109" s="1025"/>
      <c r="C109" s="1025"/>
      <c r="D109" s="1014"/>
      <c r="E109" s="1022" t="s">
        <v>2917</v>
      </c>
      <c r="F109" s="1022"/>
      <c r="G109" s="1022"/>
      <c r="H109" s="1022"/>
      <c r="I109" s="1022"/>
      <c r="J109" s="1022"/>
      <c r="K109" s="1022"/>
      <c r="L109" s="1022"/>
      <c r="M109" s="1022"/>
      <c r="N109" s="1022"/>
      <c r="O109" s="1022"/>
    </row>
    <row r="110" spans="1:15" x14ac:dyDescent="0.2">
      <c r="A110" s="1025"/>
      <c r="B110" s="1025"/>
      <c r="C110" s="1025"/>
      <c r="D110" s="1014"/>
      <c r="E110" s="1014"/>
      <c r="F110" s="1016" t="s">
        <v>2915</v>
      </c>
      <c r="G110" s="1016"/>
      <c r="H110" s="1016"/>
      <c r="I110" s="1016"/>
      <c r="J110" s="1016"/>
      <c r="K110" s="1016"/>
      <c r="L110" s="1016"/>
      <c r="M110" s="1016"/>
      <c r="N110" s="1017" t="s">
        <v>2013</v>
      </c>
      <c r="O110" s="1027">
        <f>SUMIFS(COMPRAS!CC:CC,COMPRAS!CE:CE,N110,COMPRAS!M:M,"&gt;="&amp;$R$1,COMPRAS!M:M,"&lt;="&amp;$R$2)+SUMIFS(COMPRAS!CD:CD,COMPRAS!CF:CF,N110,COMPRAS!M:M,"&gt;="&amp;$R$1,COMPRAS!M:M,"&lt;="&amp;$R$2)</f>
        <v>0</v>
      </c>
    </row>
    <row r="111" spans="1:15" x14ac:dyDescent="0.2">
      <c r="A111" s="1025"/>
      <c r="B111" s="1025"/>
      <c r="C111" s="1025"/>
      <c r="D111" s="1014"/>
      <c r="E111" s="1014"/>
      <c r="F111" s="1016" t="s">
        <v>2912</v>
      </c>
      <c r="G111" s="1016" t="s">
        <v>2913</v>
      </c>
      <c r="H111" s="1016"/>
      <c r="I111" s="1016"/>
      <c r="J111" s="1016"/>
      <c r="K111" s="1016" t="s">
        <v>2913</v>
      </c>
      <c r="L111" s="1016" t="s">
        <v>2913</v>
      </c>
      <c r="M111" s="1016" t="s">
        <v>2913</v>
      </c>
      <c r="N111" s="1017" t="s">
        <v>1623</v>
      </c>
      <c r="O111" s="1027">
        <f>SUMIFS(COMPRAS!CC:CC,COMPRAS!CE:CE,N111,COMPRAS!M:M,"&gt;="&amp;$R$1,COMPRAS!M:M,"&lt;="&amp;$R$2)+SUMIFS(COMPRAS!CD:CD,COMPRAS!CF:CF,N111,COMPRAS!M:M,"&gt;="&amp;$R$1,COMPRAS!M:M,"&lt;="&amp;$R$2)</f>
        <v>0</v>
      </c>
    </row>
    <row r="112" spans="1:15" x14ac:dyDescent="0.2">
      <c r="A112" s="1025"/>
      <c r="B112" s="1025"/>
      <c r="C112" s="1025"/>
      <c r="D112" s="1014"/>
      <c r="E112" s="1022" t="s">
        <v>2918</v>
      </c>
      <c r="F112" s="1022"/>
      <c r="G112" s="1022"/>
      <c r="H112" s="1022"/>
      <c r="I112" s="1022"/>
      <c r="J112" s="1022"/>
      <c r="K112" s="1022"/>
      <c r="L112" s="1022"/>
      <c r="M112" s="1022"/>
      <c r="N112" s="1022"/>
      <c r="O112" s="1022"/>
    </row>
    <row r="113" spans="1:15" x14ac:dyDescent="0.2">
      <c r="A113" s="1025"/>
      <c r="B113" s="1025"/>
      <c r="C113" s="1025"/>
      <c r="D113" s="1014"/>
      <c r="E113" s="1014"/>
      <c r="F113" s="1016" t="s">
        <v>2911</v>
      </c>
      <c r="G113" s="1016"/>
      <c r="H113" s="1016"/>
      <c r="I113" s="1016"/>
      <c r="J113" s="1016"/>
      <c r="K113" s="1016"/>
      <c r="L113" s="1016"/>
      <c r="M113" s="1016"/>
      <c r="N113" s="1017" t="s">
        <v>1626</v>
      </c>
      <c r="O113" s="1027">
        <f>SUMIFS(COMPRAS!CC:CC,COMPRAS!CE:CE,N113,COMPRAS!M:M,"&gt;="&amp;$R$1,COMPRAS!M:M,"&lt;="&amp;$R$2)+SUMIFS(COMPRAS!CD:CD,COMPRAS!CF:CF,N113,COMPRAS!M:M,"&gt;="&amp;$R$1,COMPRAS!M:M,"&lt;="&amp;$R$2)</f>
        <v>0</v>
      </c>
    </row>
    <row r="114" spans="1:15" x14ac:dyDescent="0.2">
      <c r="A114" s="1025"/>
      <c r="B114" s="1025"/>
      <c r="C114" s="1025"/>
      <c r="D114" s="1014"/>
      <c r="E114" s="1014"/>
      <c r="F114" s="1016" t="s">
        <v>2912</v>
      </c>
      <c r="G114" s="1016" t="s">
        <v>2913</v>
      </c>
      <c r="H114" s="1016"/>
      <c r="I114" s="1016"/>
      <c r="J114" s="1016"/>
      <c r="K114" s="1016" t="s">
        <v>2913</v>
      </c>
      <c r="L114" s="1016" t="s">
        <v>2913</v>
      </c>
      <c r="M114" s="1016" t="s">
        <v>2913</v>
      </c>
      <c r="N114" s="1017" t="s">
        <v>2017</v>
      </c>
      <c r="O114" s="1027">
        <f>SUMIFS(COMPRAS!CC:CC,COMPRAS!CE:CE,N114,COMPRAS!M:M,"&gt;="&amp;$R$1,COMPRAS!M:M,"&lt;="&amp;$R$2)+SUMIFS(COMPRAS!CD:CD,COMPRAS!CF:CF,N114,COMPRAS!M:M,"&gt;="&amp;$R$1,COMPRAS!M:M,"&lt;="&amp;$R$2)</f>
        <v>0</v>
      </c>
    </row>
    <row r="115" spans="1:15" x14ac:dyDescent="0.2">
      <c r="A115" s="1025"/>
      <c r="B115" s="1025"/>
      <c r="C115" s="1025"/>
      <c r="D115" s="1014"/>
      <c r="E115" s="1028" t="s">
        <v>2919</v>
      </c>
      <c r="F115" s="1028"/>
      <c r="G115" s="1028"/>
      <c r="H115" s="1028"/>
      <c r="I115" s="1028"/>
      <c r="J115" s="1028"/>
      <c r="K115" s="1028"/>
      <c r="L115" s="1028"/>
      <c r="M115" s="1028"/>
      <c r="N115" s="1017" t="s">
        <v>1627</v>
      </c>
      <c r="O115" s="1027">
        <f>SUMIFS(COMPRAS!CC:CC,COMPRAS!CE:CE,N115,COMPRAS!M:M,"&gt;="&amp;$R$1,COMPRAS!M:M,"&lt;="&amp;$R$2)+SUMIFS(COMPRAS!CD:CD,COMPRAS!CF:CF,N115,COMPRAS!M:M,"&gt;="&amp;$R$1,COMPRAS!M:M,"&lt;="&amp;$R$2)</f>
        <v>0</v>
      </c>
    </row>
    <row r="116" spans="1:15" x14ac:dyDescent="0.2">
      <c r="A116" s="1025"/>
      <c r="B116" s="1025"/>
      <c r="C116" s="1025"/>
      <c r="D116" s="1014"/>
      <c r="E116" s="1028" t="s">
        <v>1993</v>
      </c>
      <c r="F116" s="1028"/>
      <c r="G116" s="1028"/>
      <c r="H116" s="1028"/>
      <c r="I116" s="1028"/>
      <c r="J116" s="1028"/>
      <c r="K116" s="1028"/>
      <c r="L116" s="1028"/>
      <c r="M116" s="1028"/>
      <c r="N116" s="1017" t="s">
        <v>1629</v>
      </c>
      <c r="O116" s="1027">
        <f>SUMIFS(COMPRAS!CC:CC,COMPRAS!CE:CE,N116,COMPRAS!M:M,"&gt;="&amp;$R$1,COMPRAS!M:M,"&lt;="&amp;$R$2)+SUMIFS(COMPRAS!CD:CD,COMPRAS!CF:CF,N116,COMPRAS!M:M,"&gt;="&amp;$R$1,COMPRAS!M:M,"&lt;="&amp;$R$2)</f>
        <v>0</v>
      </c>
    </row>
    <row r="117" spans="1:15" x14ac:dyDescent="0.2">
      <c r="A117" s="1025"/>
      <c r="B117" s="1025"/>
      <c r="C117" s="1025"/>
      <c r="D117" s="1014"/>
      <c r="E117" s="1028" t="s">
        <v>2920</v>
      </c>
      <c r="F117" s="1028" t="s">
        <v>2921</v>
      </c>
      <c r="G117" s="1028" t="s">
        <v>2921</v>
      </c>
      <c r="H117" s="1028"/>
      <c r="I117" s="1028"/>
      <c r="J117" s="1028"/>
      <c r="K117" s="1028" t="s">
        <v>2921</v>
      </c>
      <c r="L117" s="1028" t="s">
        <v>2921</v>
      </c>
      <c r="M117" s="1028" t="s">
        <v>2921</v>
      </c>
      <c r="N117" s="1017" t="s">
        <v>1632</v>
      </c>
      <c r="O117" s="1027">
        <f>SUMIFS(COMPRAS!CC:CC,COMPRAS!CE:CE,N117,COMPRAS!M:M,"&gt;="&amp;$R$1,COMPRAS!M:M,"&lt;="&amp;$R$2)+SUMIFS(COMPRAS!CD:CD,COMPRAS!CF:CF,N117,COMPRAS!M:M,"&gt;="&amp;$R$1,COMPRAS!M:M,"&lt;="&amp;$R$2)</f>
        <v>0</v>
      </c>
    </row>
    <row r="118" spans="1:15" x14ac:dyDescent="0.2">
      <c r="A118" s="1025"/>
      <c r="B118" s="1025"/>
      <c r="C118" s="1025"/>
      <c r="D118" s="1014"/>
      <c r="E118" s="1028" t="s">
        <v>2922</v>
      </c>
      <c r="F118" s="1028"/>
      <c r="G118" s="1028"/>
      <c r="H118" s="1028"/>
      <c r="I118" s="1028"/>
      <c r="J118" s="1028"/>
      <c r="K118" s="1028"/>
      <c r="L118" s="1028"/>
      <c r="M118" s="1028"/>
      <c r="N118" s="1017" t="s">
        <v>1633</v>
      </c>
      <c r="O118" s="1027">
        <f>SUMIFS(COMPRAS!CC:CC,COMPRAS!CE:CE,N118,COMPRAS!M:M,"&gt;="&amp;$R$1,COMPRAS!M:M,"&lt;="&amp;$R$2)+SUMIFS(COMPRAS!CD:CD,COMPRAS!CF:CF,N118,COMPRAS!M:M,"&gt;="&amp;$R$1,COMPRAS!M:M,"&lt;="&amp;$R$2)</f>
        <v>0</v>
      </c>
    </row>
    <row r="119" spans="1:15" x14ac:dyDescent="0.2">
      <c r="A119" s="1025"/>
      <c r="B119" s="1025"/>
      <c r="C119" s="1025"/>
      <c r="D119" s="1014"/>
      <c r="E119" s="1022" t="s">
        <v>2923</v>
      </c>
      <c r="F119" s="1022"/>
      <c r="G119" s="1022"/>
      <c r="H119" s="1022"/>
      <c r="I119" s="1022"/>
      <c r="J119" s="1022"/>
      <c r="K119" s="1022"/>
      <c r="L119" s="1022"/>
      <c r="M119" s="1022"/>
      <c r="N119" s="1022"/>
      <c r="O119" s="1022"/>
    </row>
    <row r="120" spans="1:15" x14ac:dyDescent="0.2">
      <c r="A120" s="1025"/>
      <c r="B120" s="1025"/>
      <c r="C120" s="1025"/>
      <c r="D120" s="1014"/>
      <c r="E120" s="1014"/>
      <c r="F120" s="1016" t="s">
        <v>1990</v>
      </c>
      <c r="G120" s="1016"/>
      <c r="H120" s="1016"/>
      <c r="I120" s="1016"/>
      <c r="J120" s="1016"/>
      <c r="K120" s="1016"/>
      <c r="L120" s="1016"/>
      <c r="M120" s="1016"/>
      <c r="N120" s="1017" t="s">
        <v>1635</v>
      </c>
      <c r="O120" s="1027">
        <f>SUMIFS(COMPRAS!CC:CC,COMPRAS!CE:CE,N120,COMPRAS!M:M,"&gt;="&amp;$R$1,COMPRAS!M:M,"&lt;="&amp;$R$2)+SUMIFS(COMPRAS!CD:CD,COMPRAS!CF:CF,N120,COMPRAS!M:M,"&gt;="&amp;$R$1,COMPRAS!M:M,"&lt;="&amp;$R$2)</f>
        <v>0</v>
      </c>
    </row>
    <row r="121" spans="1:15" x14ac:dyDescent="0.2">
      <c r="A121" s="1025"/>
      <c r="B121" s="1025"/>
      <c r="C121" s="1025"/>
      <c r="D121" s="1014"/>
      <c r="E121" s="1014"/>
      <c r="F121" s="1016" t="s">
        <v>2924</v>
      </c>
      <c r="G121" s="1016" t="s">
        <v>2925</v>
      </c>
      <c r="H121" s="1016"/>
      <c r="I121" s="1016"/>
      <c r="J121" s="1016"/>
      <c r="K121" s="1016" t="s">
        <v>2925</v>
      </c>
      <c r="L121" s="1016" t="s">
        <v>2925</v>
      </c>
      <c r="M121" s="1016" t="s">
        <v>2925</v>
      </c>
      <c r="N121" s="1017" t="s">
        <v>1636</v>
      </c>
      <c r="O121" s="1027">
        <f>SUMIFS(COMPRAS!CC:CC,COMPRAS!CE:CE,N121,COMPRAS!M:M,"&gt;="&amp;$R$1,COMPRAS!M:M,"&lt;="&amp;$R$2)+SUMIFS(COMPRAS!CD:CD,COMPRAS!CF:CF,N121,COMPRAS!M:M,"&gt;="&amp;$R$1,COMPRAS!M:M,"&lt;="&amp;$R$2)</f>
        <v>0</v>
      </c>
    </row>
    <row r="122" spans="1:15" x14ac:dyDescent="0.2">
      <c r="A122" s="1025"/>
      <c r="B122" s="1025"/>
      <c r="C122" s="1025"/>
      <c r="D122" s="1014"/>
      <c r="E122" s="1014"/>
      <c r="F122" s="1016" t="s">
        <v>1995</v>
      </c>
      <c r="G122" s="1016" t="s">
        <v>2926</v>
      </c>
      <c r="H122" s="1016"/>
      <c r="I122" s="1016"/>
      <c r="J122" s="1016"/>
      <c r="K122" s="1016" t="s">
        <v>2926</v>
      </c>
      <c r="L122" s="1016" t="s">
        <v>2926</v>
      </c>
      <c r="M122" s="1016" t="s">
        <v>2926</v>
      </c>
      <c r="N122" s="1017" t="s">
        <v>1637</v>
      </c>
      <c r="O122" s="1027">
        <f>SUMIFS(COMPRAS!CC:CC,COMPRAS!CE:CE,N122,COMPRAS!M:M,"&gt;="&amp;$R$1,COMPRAS!M:M,"&lt;="&amp;$R$2)+SUMIFS(COMPRAS!CD:CD,COMPRAS!CF:CF,N122,COMPRAS!M:M,"&gt;="&amp;$R$1,COMPRAS!M:M,"&lt;="&amp;$R$2)</f>
        <v>0</v>
      </c>
    </row>
    <row r="123" spans="1:15" x14ac:dyDescent="0.2">
      <c r="A123" s="1025"/>
      <c r="B123" s="1025"/>
      <c r="C123" s="1025"/>
      <c r="D123" s="1014"/>
      <c r="E123" s="1014"/>
      <c r="F123" s="1016" t="s">
        <v>2927</v>
      </c>
      <c r="G123" s="1016" t="s">
        <v>2928</v>
      </c>
      <c r="H123" s="1016"/>
      <c r="I123" s="1016"/>
      <c r="J123" s="1016"/>
      <c r="K123" s="1016" t="s">
        <v>2928</v>
      </c>
      <c r="L123" s="1016" t="s">
        <v>2928</v>
      </c>
      <c r="M123" s="1016" t="s">
        <v>2928</v>
      </c>
      <c r="N123" s="1017" t="s">
        <v>1638</v>
      </c>
      <c r="O123" s="1027">
        <f>SUMIFS(COMPRAS!CC:CC,COMPRAS!CE:CE,N123,COMPRAS!M:M,"&gt;="&amp;$R$1,COMPRAS!M:M,"&lt;="&amp;$R$2)+SUMIFS(COMPRAS!CD:CD,COMPRAS!CF:CF,N123,COMPRAS!M:M,"&gt;="&amp;$R$1,COMPRAS!M:M,"&lt;="&amp;$R$2)</f>
        <v>0</v>
      </c>
    </row>
    <row r="124" spans="1:15" x14ac:dyDescent="0.2">
      <c r="A124" s="1025"/>
      <c r="B124" s="1025"/>
      <c r="C124" s="1025"/>
      <c r="D124" s="1014"/>
      <c r="E124" s="1014"/>
      <c r="F124" s="1016" t="s">
        <v>2929</v>
      </c>
      <c r="G124" s="1016" t="s">
        <v>2921</v>
      </c>
      <c r="H124" s="1016"/>
      <c r="I124" s="1016"/>
      <c r="J124" s="1016"/>
      <c r="K124" s="1016" t="s">
        <v>2921</v>
      </c>
      <c r="L124" s="1016" t="s">
        <v>2921</v>
      </c>
      <c r="M124" s="1016" t="s">
        <v>2921</v>
      </c>
      <c r="N124" s="1017" t="s">
        <v>2930</v>
      </c>
      <c r="O124" s="1027">
        <f>SUMIFS(COMPRAS!CC:CC,COMPRAS!CE:CE,N124,COMPRAS!M:M,"&gt;="&amp;$R$1,COMPRAS!M:M,"&lt;="&amp;$R$2)+SUMIFS(COMPRAS!CD:CD,COMPRAS!CF:CF,N124,COMPRAS!M:M,"&gt;="&amp;$R$1,COMPRAS!M:M,"&lt;="&amp;$R$2)</f>
        <v>0</v>
      </c>
    </row>
    <row r="125" spans="1:15" x14ac:dyDescent="0.2">
      <c r="A125" s="1025"/>
      <c r="B125" s="1025"/>
      <c r="C125" s="1025"/>
      <c r="D125" s="1014"/>
      <c r="E125" s="1014"/>
      <c r="F125" s="1016" t="s">
        <v>1997</v>
      </c>
      <c r="G125" s="1016" t="s">
        <v>2931</v>
      </c>
      <c r="H125" s="1016"/>
      <c r="I125" s="1016"/>
      <c r="J125" s="1016"/>
      <c r="K125" s="1016" t="s">
        <v>2931</v>
      </c>
      <c r="L125" s="1016" t="s">
        <v>2931</v>
      </c>
      <c r="M125" s="1016" t="s">
        <v>2931</v>
      </c>
      <c r="N125" s="1017" t="s">
        <v>2022</v>
      </c>
      <c r="O125" s="1027">
        <f>SUMIFS(COMPRAS!CC:CC,COMPRAS!CE:CE,N125,COMPRAS!M:M,"&gt;="&amp;$R$1,COMPRAS!M:M,"&lt;="&amp;$R$2)+SUMIFS(COMPRAS!CD:CD,COMPRAS!CF:CF,N125,COMPRAS!M:M,"&gt;="&amp;$R$1,COMPRAS!M:M,"&lt;="&amp;$R$2)</f>
        <v>0</v>
      </c>
    </row>
    <row r="126" spans="1:15" x14ac:dyDescent="0.2">
      <c r="A126" s="1025"/>
      <c r="B126" s="1025"/>
      <c r="C126" s="1025"/>
      <c r="D126" s="1014"/>
      <c r="E126" s="1014"/>
      <c r="F126" s="1016" t="s">
        <v>1969</v>
      </c>
      <c r="G126" s="1016" t="s">
        <v>2932</v>
      </c>
      <c r="H126" s="1016"/>
      <c r="I126" s="1016"/>
      <c r="J126" s="1016"/>
      <c r="K126" s="1016" t="s">
        <v>2932</v>
      </c>
      <c r="L126" s="1016" t="s">
        <v>2932</v>
      </c>
      <c r="M126" s="1016" t="s">
        <v>2932</v>
      </c>
      <c r="N126" s="1017" t="s">
        <v>2024</v>
      </c>
      <c r="O126" s="1027">
        <f>SUMIFS(COMPRAS!CC:CC,COMPRAS!CE:CE,N126,COMPRAS!M:M,"&gt;="&amp;$R$1,COMPRAS!M:M,"&lt;="&amp;$R$2)+SUMIFS(COMPRAS!CD:CD,COMPRAS!CF:CF,N126,COMPRAS!M:M,"&gt;="&amp;$R$1,COMPRAS!M:M,"&lt;="&amp;$R$2)</f>
        <v>0</v>
      </c>
    </row>
    <row r="127" spans="1:15" x14ac:dyDescent="0.2">
      <c r="A127" s="1025"/>
      <c r="B127" s="1025"/>
      <c r="C127" s="1025"/>
      <c r="D127" s="1014"/>
      <c r="E127" s="1028" t="s">
        <v>2933</v>
      </c>
      <c r="F127" s="1028"/>
      <c r="G127" s="1028"/>
      <c r="H127" s="1028"/>
      <c r="I127" s="1028"/>
      <c r="J127" s="1028"/>
      <c r="K127" s="1028"/>
      <c r="L127" s="1028"/>
      <c r="M127" s="1028"/>
      <c r="N127" s="1017" t="s">
        <v>1641</v>
      </c>
      <c r="O127" s="1027">
        <f>SUMIFS(COMPRAS!CC:CC,COMPRAS!CE:CE,N127,COMPRAS!M:M,"&gt;="&amp;$R$1,COMPRAS!M:M,"&lt;="&amp;$R$2)+SUMIFS(COMPRAS!CD:CD,COMPRAS!CF:CF,N127,COMPRAS!M:M,"&gt;="&amp;$R$1,COMPRAS!M:M,"&lt;="&amp;$R$2)</f>
        <v>0</v>
      </c>
    </row>
    <row r="128" spans="1:15" x14ac:dyDescent="0.2">
      <c r="A128" s="1025"/>
      <c r="B128" s="1025"/>
      <c r="C128" s="1025"/>
      <c r="D128" s="1014"/>
      <c r="E128" s="1022" t="s">
        <v>2934</v>
      </c>
      <c r="F128" s="1022"/>
      <c r="G128" s="1022"/>
      <c r="H128" s="1022"/>
      <c r="I128" s="1022"/>
      <c r="J128" s="1022"/>
      <c r="K128" s="1022"/>
      <c r="L128" s="1022"/>
      <c r="M128" s="1022"/>
      <c r="N128" s="1022"/>
      <c r="O128" s="1022"/>
    </row>
    <row r="129" spans="1:15" x14ac:dyDescent="0.2">
      <c r="A129" s="1025"/>
      <c r="B129" s="1025"/>
      <c r="C129" s="1025"/>
      <c r="D129" s="1014"/>
      <c r="E129" s="1014"/>
      <c r="F129" s="1016" t="s">
        <v>2935</v>
      </c>
      <c r="G129" s="1016"/>
      <c r="H129" s="1016"/>
      <c r="I129" s="1016"/>
      <c r="J129" s="1016"/>
      <c r="K129" s="1016"/>
      <c r="L129" s="1016"/>
      <c r="M129" s="1016"/>
      <c r="N129" s="1017" t="s">
        <v>1643</v>
      </c>
      <c r="O129" s="1027">
        <f>SUMIFS(COMPRAS!CC:CC,COMPRAS!CE:CE,N129,COMPRAS!M:M,"&gt;="&amp;$R$1,COMPRAS!M:M,"&lt;="&amp;$R$2)+SUMIFS(COMPRAS!CD:CD,COMPRAS!CF:CF,N129,COMPRAS!M:M,"&gt;="&amp;$R$1,COMPRAS!M:M,"&lt;="&amp;$R$2)</f>
        <v>0</v>
      </c>
    </row>
    <row r="130" spans="1:15" x14ac:dyDescent="0.2">
      <c r="A130" s="1025"/>
      <c r="B130" s="1025"/>
      <c r="C130" s="1025"/>
      <c r="D130" s="1014"/>
      <c r="E130" s="1014"/>
      <c r="F130" s="1016" t="s">
        <v>2936</v>
      </c>
      <c r="G130" s="1016"/>
      <c r="H130" s="1016"/>
      <c r="I130" s="1016"/>
      <c r="J130" s="1016"/>
      <c r="K130" s="1016"/>
      <c r="L130" s="1016"/>
      <c r="M130" s="1016"/>
      <c r="N130" s="1017" t="s">
        <v>1644</v>
      </c>
      <c r="O130" s="1027">
        <f>SUMIFS(COMPRAS!CC:CC,COMPRAS!CE:CE,N130,COMPRAS!M:M,"&gt;="&amp;$R$1,COMPRAS!M:M,"&lt;="&amp;$R$2)+SUMIFS(COMPRAS!CD:CD,COMPRAS!CF:CF,N130,COMPRAS!M:M,"&gt;="&amp;$R$1,COMPRAS!M:M,"&lt;="&amp;$R$2)</f>
        <v>0</v>
      </c>
    </row>
    <row r="131" spans="1:15" x14ac:dyDescent="0.2">
      <c r="A131" s="1025"/>
      <c r="B131" s="1025"/>
      <c r="C131" s="1025"/>
      <c r="D131" s="1014"/>
      <c r="E131" s="1028" t="s">
        <v>2937</v>
      </c>
      <c r="F131" s="1028"/>
      <c r="G131" s="1028"/>
      <c r="H131" s="1028"/>
      <c r="I131" s="1028"/>
      <c r="J131" s="1028"/>
      <c r="K131" s="1028"/>
      <c r="L131" s="1028"/>
      <c r="M131" s="1028"/>
      <c r="N131" s="1017" t="s">
        <v>1647</v>
      </c>
      <c r="O131" s="1027">
        <f>SUMIFS(COMPRAS!CC:CC,COMPRAS!CE:CE,N131,COMPRAS!M:M,"&gt;="&amp;$R$1,COMPRAS!M:M,"&lt;="&amp;$R$2)+SUMIFS(COMPRAS!CD:CD,COMPRAS!CF:CF,N131,COMPRAS!M:M,"&gt;="&amp;$R$1,COMPRAS!M:M,"&lt;="&amp;$R$2)</f>
        <v>0</v>
      </c>
    </row>
    <row r="132" spans="1:15" x14ac:dyDescent="0.2">
      <c r="A132" s="1025"/>
      <c r="B132" s="1025"/>
      <c r="C132" s="1025"/>
      <c r="D132" s="1013" t="s">
        <v>2020</v>
      </c>
      <c r="E132" s="1013"/>
      <c r="F132" s="1013"/>
      <c r="G132" s="1013"/>
      <c r="H132" s="1013"/>
      <c r="I132" s="1013"/>
      <c r="J132" s="1013"/>
      <c r="K132" s="1013"/>
      <c r="L132" s="1013"/>
      <c r="M132" s="1013"/>
      <c r="N132" s="1013"/>
      <c r="O132" s="1013"/>
    </row>
    <row r="133" spans="1:15" x14ac:dyDescent="0.2">
      <c r="A133" s="1025"/>
      <c r="B133" s="1025"/>
      <c r="C133" s="1025"/>
      <c r="D133" s="1014"/>
      <c r="E133" s="1016" t="s">
        <v>2938</v>
      </c>
      <c r="F133" s="1016"/>
      <c r="G133" s="1016"/>
      <c r="H133" s="1016"/>
      <c r="I133" s="1016"/>
      <c r="J133" s="1016"/>
      <c r="K133" s="1016"/>
      <c r="L133" s="1016"/>
      <c r="M133" s="1016"/>
      <c r="N133" s="1017" t="s">
        <v>1649</v>
      </c>
      <c r="O133" s="1027">
        <f>SUMIFS(COMPRAS!CC:CC,COMPRAS!CE:CE,N133,COMPRAS!M:M,"&gt;="&amp;$R$1,COMPRAS!M:M,"&lt;="&amp;$R$2)+SUMIFS(COMPRAS!CD:CD,COMPRAS!CF:CF,N133,COMPRAS!M:M,"&gt;="&amp;$R$1,COMPRAS!M:M,"&lt;="&amp;$R$2)</f>
        <v>0</v>
      </c>
    </row>
    <row r="134" spans="1:15" x14ac:dyDescent="0.2">
      <c r="A134" s="1025"/>
      <c r="B134" s="1025"/>
      <c r="C134" s="1025"/>
      <c r="D134" s="1014"/>
      <c r="E134" s="1016" t="s">
        <v>2023</v>
      </c>
      <c r="F134" s="1016"/>
      <c r="G134" s="1016"/>
      <c r="H134" s="1016"/>
      <c r="I134" s="1016"/>
      <c r="J134" s="1016"/>
      <c r="K134" s="1016"/>
      <c r="L134" s="1016"/>
      <c r="M134" s="1016"/>
      <c r="N134" s="1017" t="s">
        <v>1651</v>
      </c>
      <c r="O134" s="1027">
        <f>SUMIFS(COMPRAS!CC:CC,COMPRAS!CE:CE,N134,COMPRAS!M:M,"&gt;="&amp;$R$1,COMPRAS!M:M,"&lt;="&amp;$R$2)+SUMIFS(COMPRAS!CD:CD,COMPRAS!CF:CF,N134,COMPRAS!M:M,"&gt;="&amp;$R$1,COMPRAS!M:M,"&lt;="&amp;$R$2)</f>
        <v>0</v>
      </c>
    </row>
    <row r="135" spans="1:15" x14ac:dyDescent="0.2">
      <c r="A135" s="1025"/>
      <c r="B135" s="1025"/>
      <c r="C135" s="1025"/>
      <c r="D135" s="1014"/>
      <c r="E135" s="1016" t="s">
        <v>2025</v>
      </c>
      <c r="F135" s="1016"/>
      <c r="G135" s="1016"/>
      <c r="H135" s="1016"/>
      <c r="I135" s="1016"/>
      <c r="J135" s="1016"/>
      <c r="K135" s="1016"/>
      <c r="L135" s="1016"/>
      <c r="M135" s="1016"/>
      <c r="N135" s="1017" t="s">
        <v>2030</v>
      </c>
      <c r="O135" s="1027">
        <f>SUMIFS(COMPRAS!CC:CC,COMPRAS!CE:CE,N135,COMPRAS!M:M,"&gt;="&amp;$R$1,COMPRAS!M:M,"&lt;="&amp;$R$2)+SUMIFS(COMPRAS!CD:CD,COMPRAS!CF:CF,N135,COMPRAS!M:M,"&gt;="&amp;$R$1,COMPRAS!M:M,"&lt;="&amp;$R$2)</f>
        <v>0</v>
      </c>
    </row>
    <row r="136" spans="1:15" x14ac:dyDescent="0.2">
      <c r="A136" s="1025"/>
      <c r="B136" s="1025"/>
      <c r="C136" s="1025"/>
      <c r="D136" s="1014"/>
      <c r="E136" s="1016" t="s">
        <v>2026</v>
      </c>
      <c r="F136" s="1016"/>
      <c r="G136" s="1016"/>
      <c r="H136" s="1016"/>
      <c r="I136" s="1016"/>
      <c r="J136" s="1016"/>
      <c r="K136" s="1016"/>
      <c r="L136" s="1016"/>
      <c r="M136" s="1016"/>
      <c r="N136" s="1017" t="s">
        <v>1653</v>
      </c>
      <c r="O136" s="1027">
        <f>SUMIFS(COMPRAS!CC:CC,COMPRAS!CE:CE,N136,COMPRAS!M:M,"&gt;="&amp;$R$1,COMPRAS!M:M,"&lt;="&amp;$R$2)+SUMIFS(COMPRAS!CD:CD,COMPRAS!CF:CF,N136,COMPRAS!M:M,"&gt;="&amp;$R$1,COMPRAS!M:M,"&lt;="&amp;$R$2)</f>
        <v>0</v>
      </c>
    </row>
    <row r="137" spans="1:15" x14ac:dyDescent="0.2">
      <c r="A137" s="1025"/>
      <c r="B137" s="1025"/>
      <c r="C137" s="1025"/>
      <c r="D137" s="1014"/>
      <c r="E137" s="1016" t="s">
        <v>1969</v>
      </c>
      <c r="F137" s="1016"/>
      <c r="G137" s="1016"/>
      <c r="H137" s="1016"/>
      <c r="I137" s="1016"/>
      <c r="J137" s="1016"/>
      <c r="K137" s="1016"/>
      <c r="L137" s="1016"/>
      <c r="M137" s="1016"/>
      <c r="N137" s="1017" t="s">
        <v>2939</v>
      </c>
      <c r="O137" s="1027">
        <f>SUMIFS(COMPRAS!CC:CC,COMPRAS!CE:CE,N137,COMPRAS!M:M,"&gt;="&amp;$R$1,COMPRAS!M:M,"&lt;="&amp;$R$2)+SUMIFS(COMPRAS!CD:CD,COMPRAS!CF:CF,N137,COMPRAS!M:M,"&gt;="&amp;$R$1,COMPRAS!M:M,"&lt;="&amp;$R$2)</f>
        <v>0</v>
      </c>
    </row>
    <row r="138" spans="1:15" x14ac:dyDescent="0.2">
      <c r="A138" s="1025"/>
      <c r="B138" s="1025"/>
      <c r="C138" s="1025"/>
      <c r="D138" s="1014"/>
      <c r="E138" s="1016" t="s">
        <v>2027</v>
      </c>
      <c r="F138" s="1016"/>
      <c r="G138" s="1016"/>
      <c r="H138" s="1016"/>
      <c r="I138" s="1016"/>
      <c r="J138" s="1016"/>
      <c r="K138" s="1016"/>
      <c r="L138" s="1016"/>
      <c r="M138" s="1016"/>
      <c r="N138" s="1017" t="s">
        <v>2940</v>
      </c>
      <c r="O138" s="1027">
        <f>SUMIFS(COMPRAS!CC:CC,COMPRAS!CE:CE,N138,COMPRAS!M:M,"&gt;="&amp;$R$1,COMPRAS!M:M,"&lt;="&amp;$R$2)+SUMIFS(COMPRAS!CD:CD,COMPRAS!CF:CF,N138,COMPRAS!M:M,"&gt;="&amp;$R$1,COMPRAS!M:M,"&lt;="&amp;$R$2)</f>
        <v>0</v>
      </c>
    </row>
    <row r="139" spans="1:15" x14ac:dyDescent="0.2">
      <c r="A139" s="1025"/>
      <c r="B139" s="1025"/>
      <c r="C139" s="1025"/>
      <c r="D139" s="1014"/>
      <c r="E139" s="1016" t="s">
        <v>2028</v>
      </c>
      <c r="F139" s="1016"/>
      <c r="G139" s="1016"/>
      <c r="H139" s="1016"/>
      <c r="I139" s="1016"/>
      <c r="J139" s="1016"/>
      <c r="K139" s="1016"/>
      <c r="L139" s="1016"/>
      <c r="M139" s="1016"/>
      <c r="N139" s="1017" t="s">
        <v>1656</v>
      </c>
      <c r="O139" s="1027">
        <f>SUMIFS(COMPRAS!CC:CC,COMPRAS!CE:CE,N139,COMPRAS!M:M,"&gt;="&amp;$R$1,COMPRAS!M:M,"&lt;="&amp;$R$2)+SUMIFS(COMPRAS!CD:CD,COMPRAS!CF:CF,N139,COMPRAS!M:M,"&gt;="&amp;$R$1,COMPRAS!M:M,"&lt;="&amp;$R$2)</f>
        <v>0</v>
      </c>
    </row>
    <row r="140" spans="1:15" x14ac:dyDescent="0.2">
      <c r="A140" s="1025"/>
      <c r="B140" s="1025"/>
      <c r="C140" s="1025"/>
      <c r="D140" s="1014"/>
      <c r="E140" s="1016" t="s">
        <v>2941</v>
      </c>
      <c r="F140" s="1016"/>
      <c r="G140" s="1016"/>
      <c r="H140" s="1016"/>
      <c r="I140" s="1016"/>
      <c r="J140" s="1016"/>
      <c r="K140" s="1016"/>
      <c r="L140" s="1016"/>
      <c r="M140" s="1016"/>
      <c r="N140" s="1017" t="s">
        <v>2942</v>
      </c>
      <c r="O140" s="1027">
        <f>SUMIFS(COMPRAS!CC:CC,COMPRAS!CE:CE,N140,COMPRAS!M:M,"&gt;="&amp;$R$1,COMPRAS!M:M,"&lt;="&amp;$R$2)+SUMIFS(COMPRAS!CD:CD,COMPRAS!CF:CF,N140,COMPRAS!M:M,"&gt;="&amp;$R$1,COMPRAS!M:M,"&lt;="&amp;$R$2)</f>
        <v>0</v>
      </c>
    </row>
    <row r="141" spans="1:15" x14ac:dyDescent="0.2">
      <c r="A141" s="1025"/>
      <c r="B141" s="1025"/>
      <c r="C141" s="1025"/>
      <c r="D141" s="1014"/>
      <c r="E141" s="1016" t="s">
        <v>2943</v>
      </c>
      <c r="F141" s="1016"/>
      <c r="G141" s="1016"/>
      <c r="H141" s="1016"/>
      <c r="I141" s="1016"/>
      <c r="J141" s="1016"/>
      <c r="K141" s="1016"/>
      <c r="L141" s="1016"/>
      <c r="M141" s="1016"/>
      <c r="N141" s="1017" t="s">
        <v>2944</v>
      </c>
      <c r="O141" s="1027">
        <f>SUMIFS(COMPRAS!CC:CC,COMPRAS!CE:CE,N141,COMPRAS!M:M,"&gt;="&amp;$R$1,COMPRAS!M:M,"&lt;="&amp;$R$2)+SUMIFS(COMPRAS!CD:CD,COMPRAS!CF:CF,N141,COMPRAS!M:M,"&gt;="&amp;$R$1,COMPRAS!M:M,"&lt;="&amp;$R$2)</f>
        <v>0</v>
      </c>
    </row>
    <row r="142" spans="1:15" x14ac:dyDescent="0.2">
      <c r="A142" s="1025"/>
      <c r="B142" s="1025"/>
      <c r="C142" s="1025"/>
      <c r="D142" s="1013" t="s">
        <v>2945</v>
      </c>
      <c r="E142" s="1013"/>
      <c r="F142" s="1013"/>
      <c r="G142" s="1013"/>
      <c r="H142" s="1013"/>
      <c r="I142" s="1013"/>
      <c r="J142" s="1013"/>
      <c r="K142" s="1013"/>
      <c r="L142" s="1013"/>
      <c r="M142" s="1013"/>
      <c r="N142" s="1013"/>
      <c r="O142" s="1013"/>
    </row>
    <row r="143" spans="1:15" x14ac:dyDescent="0.2">
      <c r="A143" s="1025"/>
      <c r="B143" s="1025"/>
      <c r="C143" s="1025"/>
      <c r="D143" s="1014"/>
      <c r="E143" s="1022" t="s">
        <v>2910</v>
      </c>
      <c r="F143" s="1022"/>
      <c r="G143" s="1022"/>
      <c r="H143" s="1022"/>
      <c r="I143" s="1022"/>
      <c r="J143" s="1022"/>
      <c r="K143" s="1022"/>
      <c r="L143" s="1022"/>
      <c r="M143" s="1022"/>
      <c r="N143" s="1022"/>
      <c r="O143" s="1022"/>
    </row>
    <row r="144" spans="1:15" x14ac:dyDescent="0.2">
      <c r="A144" s="1025"/>
      <c r="B144" s="1025"/>
      <c r="C144" s="1025"/>
      <c r="D144" s="1014"/>
      <c r="E144" s="1014"/>
      <c r="F144" s="1016" t="s">
        <v>2899</v>
      </c>
      <c r="G144" s="1016"/>
      <c r="H144" s="1016"/>
      <c r="I144" s="1016"/>
      <c r="J144" s="1016"/>
      <c r="K144" s="1016"/>
      <c r="L144" s="1016"/>
      <c r="M144" s="1016"/>
      <c r="N144" s="1017" t="s">
        <v>1658</v>
      </c>
      <c r="O144" s="1027">
        <f>SUMIFS(COMPRAS!CC:CC,COMPRAS!CE:CE,N144,COMPRAS!M:M,"&gt;="&amp;$R$1,COMPRAS!M:M,"&lt;="&amp;$R$2)+SUMIFS(COMPRAS!CD:CD,COMPRAS!CF:CF,N144,COMPRAS!M:M,"&gt;="&amp;$R$1,COMPRAS!M:M,"&lt;="&amp;$R$2)</f>
        <v>0</v>
      </c>
    </row>
    <row r="145" spans="1:15" x14ac:dyDescent="0.2">
      <c r="A145" s="1025"/>
      <c r="B145" s="1025"/>
      <c r="C145" s="1025"/>
      <c r="D145" s="1014"/>
      <c r="E145" s="1014"/>
      <c r="F145" s="1016" t="s">
        <v>2884</v>
      </c>
      <c r="G145" s="1016"/>
      <c r="H145" s="1016"/>
      <c r="I145" s="1016"/>
      <c r="J145" s="1016"/>
      <c r="K145" s="1016"/>
      <c r="L145" s="1016"/>
      <c r="M145" s="1016"/>
      <c r="N145" s="1017" t="s">
        <v>1664</v>
      </c>
      <c r="O145" s="1027">
        <f>SUMIFS(COMPRAS!CC:CC,COMPRAS!CE:CE,N145,COMPRAS!M:M,"&gt;="&amp;$R$1,COMPRAS!M:M,"&lt;="&amp;$R$2)+SUMIFS(COMPRAS!CD:CD,COMPRAS!CF:CF,N145,COMPRAS!M:M,"&gt;="&amp;$R$1,COMPRAS!M:M,"&lt;="&amp;$R$2)</f>
        <v>0</v>
      </c>
    </row>
    <row r="146" spans="1:15" x14ac:dyDescent="0.2">
      <c r="A146" s="1025"/>
      <c r="B146" s="1025"/>
      <c r="C146" s="1025"/>
      <c r="D146" s="1014"/>
      <c r="E146" s="1022" t="s">
        <v>2946</v>
      </c>
      <c r="F146" s="1022"/>
      <c r="G146" s="1022"/>
      <c r="H146" s="1022"/>
      <c r="I146" s="1022"/>
      <c r="J146" s="1022"/>
      <c r="K146" s="1022"/>
      <c r="L146" s="1022"/>
      <c r="M146" s="1022"/>
      <c r="N146" s="1022"/>
      <c r="O146" s="1022"/>
    </row>
    <row r="147" spans="1:15" x14ac:dyDescent="0.2">
      <c r="A147" s="1025"/>
      <c r="B147" s="1025"/>
      <c r="C147" s="1025"/>
      <c r="D147" s="1014"/>
      <c r="E147" s="1014"/>
      <c r="F147" s="1016" t="s">
        <v>2899</v>
      </c>
      <c r="G147" s="1016"/>
      <c r="H147" s="1016"/>
      <c r="I147" s="1016"/>
      <c r="J147" s="1016"/>
      <c r="K147" s="1016"/>
      <c r="L147" s="1016"/>
      <c r="M147" s="1016"/>
      <c r="N147" s="1017" t="s">
        <v>1666</v>
      </c>
      <c r="O147" s="1027">
        <f>SUMIFS(COMPRAS!CC:CC,COMPRAS!CE:CE,N147,COMPRAS!M:M,"&gt;="&amp;$R$1,COMPRAS!M:M,"&lt;="&amp;$R$2)+SUMIFS(COMPRAS!CD:CD,COMPRAS!CF:CF,N147,COMPRAS!M:M,"&gt;="&amp;$R$1,COMPRAS!M:M,"&lt;="&amp;$R$2)</f>
        <v>0</v>
      </c>
    </row>
    <row r="148" spans="1:15" x14ac:dyDescent="0.2">
      <c r="A148" s="1025"/>
      <c r="B148" s="1025"/>
      <c r="C148" s="1025"/>
      <c r="D148" s="1014"/>
      <c r="E148" s="1014"/>
      <c r="F148" s="1016" t="s">
        <v>2884</v>
      </c>
      <c r="G148" s="1016"/>
      <c r="H148" s="1016"/>
      <c r="I148" s="1016"/>
      <c r="J148" s="1016"/>
      <c r="K148" s="1016"/>
      <c r="L148" s="1016"/>
      <c r="M148" s="1016"/>
      <c r="N148" s="1017" t="s">
        <v>2947</v>
      </c>
      <c r="O148" s="1027">
        <f>SUMIFS(COMPRAS!CC:CC,COMPRAS!CE:CE,N148,COMPRAS!M:M,"&gt;="&amp;$R$1,COMPRAS!M:M,"&lt;="&amp;$R$2)+SUMIFS(COMPRAS!CD:CD,COMPRAS!CF:CF,N148,COMPRAS!M:M,"&gt;="&amp;$R$1,COMPRAS!M:M,"&lt;="&amp;$R$2)</f>
        <v>0</v>
      </c>
    </row>
    <row r="149" spans="1:15" x14ac:dyDescent="0.2">
      <c r="A149" s="1025"/>
      <c r="B149" s="1025"/>
      <c r="C149" s="1025"/>
      <c r="D149" s="1014"/>
      <c r="E149" s="1028" t="s">
        <v>2948</v>
      </c>
      <c r="F149" s="1028"/>
      <c r="G149" s="1028"/>
      <c r="H149" s="1028"/>
      <c r="I149" s="1028"/>
      <c r="J149" s="1028"/>
      <c r="K149" s="1028"/>
      <c r="L149" s="1028"/>
      <c r="M149" s="1028"/>
      <c r="N149" s="1017" t="s">
        <v>1669</v>
      </c>
      <c r="O149" s="1027">
        <f>SUMIFS(COMPRAS!CC:CC,COMPRAS!CE:CE,N149,COMPRAS!M:M,"&gt;="&amp;$R$1,COMPRAS!M:M,"&lt;="&amp;$R$2)+SUMIFS(COMPRAS!CD:CD,COMPRAS!CF:CF,N149,COMPRAS!M:M,"&gt;="&amp;$R$1,COMPRAS!M:M,"&lt;="&amp;$R$2)</f>
        <v>0</v>
      </c>
    </row>
    <row r="150" spans="1:15" x14ac:dyDescent="0.2">
      <c r="A150" s="1025"/>
      <c r="B150" s="1025"/>
      <c r="C150" s="1025"/>
      <c r="D150" s="1014"/>
      <c r="E150" s="1028" t="s">
        <v>2949</v>
      </c>
      <c r="F150" s="1028"/>
      <c r="G150" s="1028"/>
      <c r="H150" s="1028"/>
      <c r="I150" s="1028"/>
      <c r="J150" s="1028"/>
      <c r="K150" s="1028"/>
      <c r="L150" s="1028"/>
      <c r="M150" s="1028"/>
      <c r="N150" s="1017" t="s">
        <v>1673</v>
      </c>
      <c r="O150" s="1027">
        <f>SUMIFS(COMPRAS!CC:CC,COMPRAS!CE:CE,N150,COMPRAS!M:M,"&gt;="&amp;$R$1,COMPRAS!M:M,"&lt;="&amp;$R$2)+SUMIFS(COMPRAS!CD:CD,COMPRAS!CF:CF,N150,COMPRAS!M:M,"&gt;="&amp;$R$1,COMPRAS!M:M,"&lt;="&amp;$R$2)</f>
        <v>0</v>
      </c>
    </row>
    <row r="151" spans="1:15" x14ac:dyDescent="0.2">
      <c r="A151" s="1025"/>
      <c r="B151" s="1025"/>
      <c r="C151" s="1025"/>
      <c r="D151" s="1013" t="s">
        <v>2897</v>
      </c>
      <c r="E151" s="1013"/>
      <c r="F151" s="1013"/>
      <c r="G151" s="1013"/>
      <c r="H151" s="1013"/>
      <c r="I151" s="1013"/>
      <c r="J151" s="1013"/>
      <c r="K151" s="1013"/>
      <c r="L151" s="1013"/>
      <c r="M151" s="1013"/>
      <c r="N151" s="1013"/>
      <c r="O151" s="1013"/>
    </row>
    <row r="152" spans="1:15" x14ac:dyDescent="0.2">
      <c r="A152" s="1025"/>
      <c r="B152" s="1025"/>
      <c r="C152" s="1025"/>
      <c r="D152" s="1014"/>
      <c r="E152" s="1022" t="s">
        <v>2898</v>
      </c>
      <c r="F152" s="1022"/>
      <c r="G152" s="1022"/>
      <c r="H152" s="1022"/>
      <c r="I152" s="1022"/>
      <c r="J152" s="1022"/>
      <c r="K152" s="1022"/>
      <c r="L152" s="1022"/>
      <c r="M152" s="1022"/>
      <c r="N152" s="1022"/>
      <c r="O152" s="1022"/>
    </row>
    <row r="153" spans="1:15" x14ac:dyDescent="0.2">
      <c r="A153" s="1025"/>
      <c r="B153" s="1025"/>
      <c r="C153" s="1025"/>
      <c r="D153" s="1014"/>
      <c r="E153" s="1014"/>
      <c r="F153" s="1016" t="s">
        <v>2899</v>
      </c>
      <c r="G153" s="1016"/>
      <c r="H153" s="1016"/>
      <c r="I153" s="1016"/>
      <c r="J153" s="1016"/>
      <c r="K153" s="1016"/>
      <c r="L153" s="1016"/>
      <c r="M153" s="1016"/>
      <c r="N153" s="1017" t="s">
        <v>1671</v>
      </c>
      <c r="O153" s="1027">
        <f>SUMIFS(COMPRAS!CC:CC,COMPRAS!CE:CE,N153,COMPRAS!M:M,"&gt;="&amp;$R$1,COMPRAS!M:M,"&lt;="&amp;$R$2)+SUMIFS(COMPRAS!CD:CD,COMPRAS!CF:CF,N153,COMPRAS!M:M,"&gt;="&amp;$R$1,COMPRAS!M:M,"&lt;="&amp;$R$2)</f>
        <v>0</v>
      </c>
    </row>
    <row r="154" spans="1:15" x14ac:dyDescent="0.2">
      <c r="A154" s="1025"/>
      <c r="B154" s="1025"/>
      <c r="C154" s="1025"/>
      <c r="D154" s="1014"/>
      <c r="E154" s="1014"/>
      <c r="F154" s="1016" t="s">
        <v>2950</v>
      </c>
      <c r="G154" s="1016"/>
      <c r="H154" s="1016"/>
      <c r="I154" s="1016"/>
      <c r="J154" s="1016"/>
      <c r="K154" s="1016"/>
      <c r="L154" s="1016"/>
      <c r="M154" s="1016"/>
      <c r="N154" s="1017" t="s">
        <v>1386</v>
      </c>
      <c r="O154" s="1027">
        <f>SUMIFS(COMPRAS!CC:CC,COMPRAS!CE:CE,N154,COMPRAS!M:M,"&gt;="&amp;$R$1,COMPRAS!M:M,"&lt;="&amp;$R$2)+SUMIFS(COMPRAS!CD:CD,COMPRAS!CF:CF,N154,COMPRAS!M:M,"&gt;="&amp;$R$1,COMPRAS!M:M,"&lt;="&amp;$R$2)</f>
        <v>0</v>
      </c>
    </row>
    <row r="155" spans="1:15" x14ac:dyDescent="0.2">
      <c r="A155" s="1025"/>
      <c r="B155" s="1025"/>
      <c r="C155" s="1025"/>
      <c r="D155" s="1014"/>
      <c r="E155" s="1014"/>
      <c r="F155" s="1016" t="s">
        <v>2900</v>
      </c>
      <c r="G155" s="1016"/>
      <c r="H155" s="1016"/>
      <c r="I155" s="1016"/>
      <c r="J155" s="1016"/>
      <c r="K155" s="1016"/>
      <c r="L155" s="1016"/>
      <c r="M155" s="1016"/>
      <c r="N155" s="1017" t="s">
        <v>1004</v>
      </c>
      <c r="O155" s="1027">
        <f>SUMIFS(COMPRAS!CC:CC,COMPRAS!CE:CE,N155,COMPRAS!M:M,"&gt;="&amp;$R$1,COMPRAS!M:M,"&lt;="&amp;$R$2)+SUMIFS(COMPRAS!CD:CD,COMPRAS!CF:CF,N155,COMPRAS!M:M,"&gt;="&amp;$R$1,COMPRAS!M:M,"&lt;="&amp;$R$2)</f>
        <v>0</v>
      </c>
    </row>
    <row r="156" spans="1:15" x14ac:dyDescent="0.2">
      <c r="A156" s="1025"/>
      <c r="B156" s="1025"/>
      <c r="C156" s="1025"/>
      <c r="D156" s="1014"/>
      <c r="E156" s="1014"/>
      <c r="F156" s="1016" t="s">
        <v>2901</v>
      </c>
      <c r="G156" s="1016"/>
      <c r="H156" s="1016"/>
      <c r="I156" s="1016"/>
      <c r="J156" s="1016"/>
      <c r="K156" s="1016"/>
      <c r="L156" s="1016"/>
      <c r="M156" s="1016"/>
      <c r="N156" s="1017" t="s">
        <v>1006</v>
      </c>
      <c r="O156" s="1027">
        <f>SUMIFS(COMPRAS!CC:CC,COMPRAS!CE:CE,N156,COMPRAS!M:M,"&gt;="&amp;$R$1,COMPRAS!M:M,"&lt;="&amp;$R$2)+SUMIFS(COMPRAS!CD:CD,COMPRAS!CF:CF,N156,COMPRAS!M:M,"&gt;="&amp;$R$1,COMPRAS!M:M,"&lt;="&amp;$R$2)</f>
        <v>0</v>
      </c>
    </row>
    <row r="157" spans="1:15" x14ac:dyDescent="0.2">
      <c r="A157" s="1025"/>
      <c r="B157" s="1025"/>
      <c r="C157" s="1025"/>
      <c r="D157" s="1014"/>
      <c r="E157" s="1022" t="s">
        <v>2902</v>
      </c>
      <c r="F157" s="1022"/>
      <c r="G157" s="1022"/>
      <c r="H157" s="1022"/>
      <c r="I157" s="1022"/>
      <c r="J157" s="1022"/>
      <c r="K157" s="1022"/>
      <c r="L157" s="1022"/>
      <c r="M157" s="1022"/>
      <c r="N157" s="1022"/>
      <c r="O157" s="1022"/>
    </row>
    <row r="158" spans="1:15" x14ac:dyDescent="0.2">
      <c r="A158" s="1025"/>
      <c r="B158" s="1025"/>
      <c r="C158" s="1025"/>
      <c r="D158" s="1014"/>
      <c r="E158" s="1014"/>
      <c r="F158" s="1016" t="s">
        <v>2899</v>
      </c>
      <c r="G158" s="1016"/>
      <c r="H158" s="1016"/>
      <c r="I158" s="1016"/>
      <c r="J158" s="1016"/>
      <c r="K158" s="1016"/>
      <c r="L158" s="1016"/>
      <c r="M158" s="1016"/>
      <c r="N158" s="1017" t="s">
        <v>1008</v>
      </c>
      <c r="O158" s="1027">
        <f>SUMIFS(COMPRAS!CC:CC,COMPRAS!CE:CE,N158,COMPRAS!M:M,"&gt;="&amp;$R$1,COMPRAS!M:M,"&lt;="&amp;$R$2)+SUMIFS(COMPRAS!CD:CD,COMPRAS!CF:CF,N158,COMPRAS!M:M,"&gt;="&amp;$R$1,COMPRAS!M:M,"&lt;="&amp;$R$2)</f>
        <v>0</v>
      </c>
    </row>
    <row r="159" spans="1:15" x14ac:dyDescent="0.2">
      <c r="A159" s="1025"/>
      <c r="B159" s="1025"/>
      <c r="C159" s="1025"/>
      <c r="D159" s="1014"/>
      <c r="E159" s="1014"/>
      <c r="F159" s="1016" t="s">
        <v>2950</v>
      </c>
      <c r="G159" s="1016"/>
      <c r="H159" s="1016"/>
      <c r="I159" s="1016"/>
      <c r="J159" s="1016"/>
      <c r="K159" s="1016"/>
      <c r="L159" s="1016"/>
      <c r="M159" s="1016"/>
      <c r="N159" s="1017" t="s">
        <v>1010</v>
      </c>
      <c r="O159" s="1027">
        <f>SUMIFS(COMPRAS!CC:CC,COMPRAS!CE:CE,N159,COMPRAS!M:M,"&gt;="&amp;$R$1,COMPRAS!M:M,"&lt;="&amp;$R$2)+SUMIFS(COMPRAS!CD:CD,COMPRAS!CF:CF,N159,COMPRAS!M:M,"&gt;="&amp;$R$1,COMPRAS!M:M,"&lt;="&amp;$R$2)</f>
        <v>0</v>
      </c>
    </row>
    <row r="160" spans="1:15" x14ac:dyDescent="0.2">
      <c r="A160" s="1025"/>
      <c r="B160" s="1025"/>
      <c r="C160" s="1025"/>
      <c r="D160" s="1014"/>
      <c r="E160" s="1014"/>
      <c r="F160" s="1016" t="s">
        <v>2900</v>
      </c>
      <c r="G160" s="1016"/>
      <c r="H160" s="1016"/>
      <c r="I160" s="1016"/>
      <c r="J160" s="1016"/>
      <c r="K160" s="1016"/>
      <c r="L160" s="1016"/>
      <c r="M160" s="1016"/>
      <c r="N160" s="1017" t="s">
        <v>1012</v>
      </c>
      <c r="O160" s="1027">
        <f>SUMIFS(COMPRAS!CC:CC,COMPRAS!CE:CE,N160,COMPRAS!M:M,"&gt;="&amp;$R$1,COMPRAS!M:M,"&lt;="&amp;$R$2)+SUMIFS(COMPRAS!CD:CD,COMPRAS!CF:CF,N160,COMPRAS!M:M,"&gt;="&amp;$R$1,COMPRAS!M:M,"&lt;="&amp;$R$2)</f>
        <v>0</v>
      </c>
    </row>
    <row r="161" spans="1:15" x14ac:dyDescent="0.2">
      <c r="A161" s="1025"/>
      <c r="B161" s="1025"/>
      <c r="C161" s="1025"/>
      <c r="D161" s="1014"/>
      <c r="E161" s="1014"/>
      <c r="F161" s="1016" t="s">
        <v>2901</v>
      </c>
      <c r="G161" s="1016"/>
      <c r="H161" s="1016"/>
      <c r="I161" s="1016"/>
      <c r="J161" s="1016"/>
      <c r="K161" s="1016"/>
      <c r="L161" s="1016"/>
      <c r="M161" s="1016"/>
      <c r="N161" s="1017" t="s">
        <v>1014</v>
      </c>
      <c r="O161" s="1027">
        <f>SUMIFS(COMPRAS!CC:CC,COMPRAS!CE:CE,N161,COMPRAS!M:M,"&gt;="&amp;$R$1,COMPRAS!M:M,"&lt;="&amp;$R$2)+SUMIFS(COMPRAS!CD:CD,COMPRAS!CF:CF,N161,COMPRAS!M:M,"&gt;="&amp;$R$1,COMPRAS!M:M,"&lt;="&amp;$R$2)</f>
        <v>0</v>
      </c>
    </row>
    <row r="162" spans="1:15" x14ac:dyDescent="0.2">
      <c r="A162" s="1025"/>
      <c r="B162" s="1025"/>
      <c r="C162" s="1025"/>
      <c r="D162" s="1013" t="s">
        <v>2951</v>
      </c>
      <c r="E162" s="1013"/>
      <c r="F162" s="1013"/>
      <c r="G162" s="1013"/>
      <c r="H162" s="1013"/>
      <c r="I162" s="1013"/>
      <c r="J162" s="1013"/>
      <c r="K162" s="1013"/>
      <c r="L162" s="1013"/>
      <c r="M162" s="1013"/>
      <c r="N162" s="1013"/>
      <c r="O162" s="1013"/>
    </row>
    <row r="163" spans="1:15" x14ac:dyDescent="0.2">
      <c r="A163" s="1025"/>
      <c r="B163" s="1025"/>
      <c r="C163" s="1025"/>
      <c r="D163" s="1014"/>
      <c r="E163" s="1016" t="s">
        <v>2952</v>
      </c>
      <c r="F163" s="1016"/>
      <c r="G163" s="1016"/>
      <c r="H163" s="1016"/>
      <c r="I163" s="1016"/>
      <c r="J163" s="1016"/>
      <c r="K163" s="1016"/>
      <c r="L163" s="1016"/>
      <c r="M163" s="1016"/>
      <c r="N163" s="1017" t="s">
        <v>1016</v>
      </c>
      <c r="O163" s="1027">
        <f>SUMIFS(COMPRAS!CC:CC,COMPRAS!CE:CE,N163,COMPRAS!M:M,"&gt;="&amp;$R$1,COMPRAS!M:M,"&lt;="&amp;$R$2)+SUMIFS(COMPRAS!CD:CD,COMPRAS!CF:CF,N163,COMPRAS!M:M,"&gt;="&amp;$R$1,COMPRAS!M:M,"&lt;="&amp;$R$2)</f>
        <v>0</v>
      </c>
    </row>
    <row r="164" spans="1:15" x14ac:dyDescent="0.2">
      <c r="A164" s="1025"/>
      <c r="B164" s="1025"/>
      <c r="C164" s="1025"/>
      <c r="D164" s="1014"/>
      <c r="E164" s="1016" t="s">
        <v>2953</v>
      </c>
      <c r="F164" s="1016"/>
      <c r="G164" s="1016"/>
      <c r="H164" s="1016"/>
      <c r="I164" s="1016"/>
      <c r="J164" s="1016"/>
      <c r="K164" s="1016"/>
      <c r="L164" s="1016"/>
      <c r="M164" s="1016"/>
      <c r="N164" s="1017" t="s">
        <v>1401</v>
      </c>
      <c r="O164" s="1027">
        <f>SUMIFS(COMPRAS!CC:CC,COMPRAS!CE:CE,N164,COMPRAS!M:M,"&gt;="&amp;$R$1,COMPRAS!M:M,"&lt;="&amp;$R$2)+SUMIFS(COMPRAS!CD:CD,COMPRAS!CF:CF,N164,COMPRAS!M:M,"&gt;="&amp;$R$1,COMPRAS!M:M,"&lt;="&amp;$R$2)</f>
        <v>0</v>
      </c>
    </row>
    <row r="165" spans="1:15" x14ac:dyDescent="0.2">
      <c r="A165" s="1025"/>
      <c r="B165" s="1025"/>
      <c r="C165" s="1025"/>
      <c r="D165" s="1014"/>
      <c r="E165" s="1016" t="s">
        <v>2954</v>
      </c>
      <c r="F165" s="1016"/>
      <c r="G165" s="1016"/>
      <c r="H165" s="1016"/>
      <c r="I165" s="1016"/>
      <c r="J165" s="1016"/>
      <c r="K165" s="1016"/>
      <c r="L165" s="1016"/>
      <c r="M165" s="1016"/>
      <c r="N165" s="1017" t="s">
        <v>696</v>
      </c>
      <c r="O165" s="1027">
        <f>SUMIFS(COMPRAS!CC:CC,COMPRAS!CE:CE,N165,COMPRAS!M:M,"&gt;="&amp;$R$1,COMPRAS!M:M,"&lt;="&amp;$R$2)+SUMIFS(COMPRAS!CD:CD,COMPRAS!CF:CF,N165,COMPRAS!M:M,"&gt;="&amp;$R$1,COMPRAS!M:M,"&lt;="&amp;$R$2)</f>
        <v>0</v>
      </c>
    </row>
    <row r="166" spans="1:15" x14ac:dyDescent="0.2">
      <c r="A166" s="1025"/>
      <c r="B166" s="1025"/>
      <c r="C166" s="1025"/>
      <c r="D166" s="1014"/>
      <c r="E166" s="1016" t="s">
        <v>2955</v>
      </c>
      <c r="F166" s="1016"/>
      <c r="G166" s="1016"/>
      <c r="H166" s="1016"/>
      <c r="I166" s="1016"/>
      <c r="J166" s="1016"/>
      <c r="K166" s="1016"/>
      <c r="L166" s="1016"/>
      <c r="M166" s="1016"/>
      <c r="N166" s="1017" t="s">
        <v>1387</v>
      </c>
      <c r="O166" s="1027">
        <f>SUMIFS(COMPRAS!CC:CC,COMPRAS!CE:CE,N166,COMPRAS!M:M,"&gt;="&amp;$R$1,COMPRAS!M:M,"&lt;="&amp;$R$2)+SUMIFS(COMPRAS!CD:CD,COMPRAS!CF:CF,N166,COMPRAS!M:M,"&gt;="&amp;$R$1,COMPRAS!M:M,"&lt;="&amp;$R$2)</f>
        <v>0</v>
      </c>
    </row>
    <row r="167" spans="1:15" x14ac:dyDescent="0.2">
      <c r="A167" s="1025"/>
      <c r="B167" s="1025"/>
      <c r="C167" s="1025"/>
      <c r="D167" s="1013" t="s">
        <v>2956</v>
      </c>
      <c r="E167" s="1013"/>
      <c r="F167" s="1013"/>
      <c r="G167" s="1013"/>
      <c r="H167" s="1013"/>
      <c r="I167" s="1013"/>
      <c r="J167" s="1013"/>
      <c r="K167" s="1013"/>
      <c r="L167" s="1013"/>
      <c r="M167" s="1013"/>
      <c r="N167" s="1013"/>
      <c r="O167" s="1013"/>
    </row>
    <row r="168" spans="1:15" x14ac:dyDescent="0.2">
      <c r="A168" s="1025"/>
      <c r="B168" s="1025"/>
      <c r="C168" s="1025"/>
      <c r="D168" s="1014"/>
      <c r="E168" s="1022" t="s">
        <v>2957</v>
      </c>
      <c r="F168" s="1022"/>
      <c r="G168" s="1022"/>
      <c r="H168" s="1022"/>
      <c r="I168" s="1022"/>
      <c r="J168" s="1022"/>
      <c r="K168" s="1022"/>
      <c r="L168" s="1022"/>
      <c r="M168" s="1022"/>
      <c r="N168" s="1022"/>
      <c r="O168" s="1022"/>
    </row>
    <row r="169" spans="1:15" x14ac:dyDescent="0.2">
      <c r="A169" s="1025"/>
      <c r="B169" s="1025"/>
      <c r="C169" s="1025"/>
      <c r="D169" s="1014"/>
      <c r="E169" s="1014"/>
      <c r="F169" s="1016" t="s">
        <v>2895</v>
      </c>
      <c r="G169" s="1016"/>
      <c r="H169" s="1016"/>
      <c r="I169" s="1016"/>
      <c r="J169" s="1016"/>
      <c r="K169" s="1016"/>
      <c r="L169" s="1016"/>
      <c r="M169" s="1016"/>
      <c r="N169" s="1017" t="s">
        <v>1019</v>
      </c>
      <c r="O169" s="1027">
        <f>SUMIFS(COMPRAS!CC:CC,COMPRAS!CE:CE,N169,COMPRAS!M:M,"&gt;="&amp;$R$1,COMPRAS!M:M,"&lt;="&amp;$R$2)+SUMIFS(COMPRAS!CD:CD,COMPRAS!CF:CF,N169,COMPRAS!M:M,"&gt;="&amp;$R$1,COMPRAS!M:M,"&lt;="&amp;$R$2)</f>
        <v>0</v>
      </c>
    </row>
    <row r="170" spans="1:15" x14ac:dyDescent="0.2">
      <c r="A170" s="1025"/>
      <c r="B170" s="1025"/>
      <c r="C170" s="1025"/>
      <c r="D170" s="1014"/>
      <c r="E170" s="1014"/>
      <c r="F170" s="1016" t="s">
        <v>2958</v>
      </c>
      <c r="G170" s="1016"/>
      <c r="H170" s="1016"/>
      <c r="I170" s="1016"/>
      <c r="J170" s="1016"/>
      <c r="K170" s="1016"/>
      <c r="L170" s="1016"/>
      <c r="M170" s="1016"/>
      <c r="N170" s="1017" t="s">
        <v>1021</v>
      </c>
      <c r="O170" s="1027">
        <f>SUMIFS(COMPRAS!CC:CC,COMPRAS!CE:CE,N170,COMPRAS!M:M,"&gt;="&amp;$R$1,COMPRAS!M:M,"&lt;="&amp;$R$2)+SUMIFS(COMPRAS!CD:CD,COMPRAS!CF:CF,N170,COMPRAS!M:M,"&gt;="&amp;$R$1,COMPRAS!M:M,"&lt;="&amp;$R$2)</f>
        <v>0</v>
      </c>
    </row>
    <row r="171" spans="1:15" x14ac:dyDescent="0.2">
      <c r="A171" s="1025"/>
      <c r="B171" s="1025"/>
      <c r="C171" s="1025"/>
      <c r="D171" s="1014"/>
      <c r="E171" s="1022" t="s">
        <v>2959</v>
      </c>
      <c r="F171" s="1022"/>
      <c r="G171" s="1022"/>
      <c r="H171" s="1022"/>
      <c r="I171" s="1022"/>
      <c r="J171" s="1022"/>
      <c r="K171" s="1022"/>
      <c r="L171" s="1022"/>
      <c r="M171" s="1022"/>
      <c r="N171" s="1022"/>
      <c r="O171" s="1022"/>
    </row>
    <row r="172" spans="1:15" x14ac:dyDescent="0.2">
      <c r="A172" s="1025"/>
      <c r="B172" s="1025"/>
      <c r="C172" s="1025"/>
      <c r="D172" s="1014"/>
      <c r="E172" s="1014"/>
      <c r="F172" s="1016" t="s">
        <v>2895</v>
      </c>
      <c r="G172" s="1016"/>
      <c r="H172" s="1016"/>
      <c r="I172" s="1016"/>
      <c r="J172" s="1016"/>
      <c r="K172" s="1016"/>
      <c r="L172" s="1016"/>
      <c r="M172" s="1016"/>
      <c r="N172" s="1017" t="s">
        <v>1023</v>
      </c>
      <c r="O172" s="1027">
        <f>SUMIFS(COMPRAS!CC:CC,COMPRAS!CE:CE,N172,COMPRAS!M:M,"&gt;="&amp;$R$1,COMPRAS!M:M,"&lt;="&amp;$R$2)+SUMIFS(COMPRAS!CD:CD,COMPRAS!CF:CF,N172,COMPRAS!M:M,"&gt;="&amp;$R$1,COMPRAS!M:M,"&lt;="&amp;$R$2)</f>
        <v>0</v>
      </c>
    </row>
    <row r="173" spans="1:15" x14ac:dyDescent="0.2">
      <c r="A173" s="1025"/>
      <c r="B173" s="1025"/>
      <c r="C173" s="1025"/>
      <c r="D173" s="1014"/>
      <c r="E173" s="1014"/>
      <c r="F173" s="1016" t="s">
        <v>2958</v>
      </c>
      <c r="G173" s="1016"/>
      <c r="H173" s="1016"/>
      <c r="I173" s="1016"/>
      <c r="J173" s="1016"/>
      <c r="K173" s="1016"/>
      <c r="L173" s="1016"/>
      <c r="M173" s="1016"/>
      <c r="N173" s="1017" t="s">
        <v>1025</v>
      </c>
      <c r="O173" s="1027">
        <f>SUMIFS(COMPRAS!CC:CC,COMPRAS!CE:CE,N173,COMPRAS!M:M,"&gt;="&amp;$R$1,COMPRAS!M:M,"&lt;="&amp;$R$2)+SUMIFS(COMPRAS!CD:CD,COMPRAS!CF:CF,N173,COMPRAS!M:M,"&gt;="&amp;$R$1,COMPRAS!M:M,"&lt;="&amp;$R$2)</f>
        <v>0</v>
      </c>
    </row>
    <row r="174" spans="1:15" x14ac:dyDescent="0.2">
      <c r="A174" s="1025"/>
      <c r="B174" s="1025"/>
      <c r="C174" s="1025"/>
      <c r="D174" s="1014"/>
      <c r="E174" s="1022" t="s">
        <v>2960</v>
      </c>
      <c r="F174" s="1022"/>
      <c r="G174" s="1022"/>
      <c r="H174" s="1022"/>
      <c r="I174" s="1022"/>
      <c r="J174" s="1022"/>
      <c r="K174" s="1022"/>
      <c r="L174" s="1022"/>
      <c r="M174" s="1022"/>
      <c r="N174" s="1022"/>
      <c r="O174" s="1022"/>
    </row>
    <row r="175" spans="1:15" x14ac:dyDescent="0.2">
      <c r="A175" s="1025"/>
      <c r="B175" s="1025"/>
      <c r="C175" s="1025"/>
      <c r="D175" s="1014"/>
      <c r="E175" s="1014"/>
      <c r="F175" s="1016" t="s">
        <v>2895</v>
      </c>
      <c r="G175" s="1016"/>
      <c r="H175" s="1016"/>
      <c r="I175" s="1016"/>
      <c r="J175" s="1016"/>
      <c r="K175" s="1016"/>
      <c r="L175" s="1016"/>
      <c r="M175" s="1016"/>
      <c r="N175" s="1017" t="s">
        <v>1027</v>
      </c>
      <c r="O175" s="1027">
        <f>SUMIFS(COMPRAS!CC:CC,COMPRAS!CE:CE,N175,COMPRAS!M:M,"&gt;="&amp;$R$1,COMPRAS!M:M,"&lt;="&amp;$R$2)+SUMIFS(COMPRAS!CD:CD,COMPRAS!CF:CF,N175,COMPRAS!M:M,"&gt;="&amp;$R$1,COMPRAS!M:M,"&lt;="&amp;$R$2)</f>
        <v>0</v>
      </c>
    </row>
    <row r="176" spans="1:15" x14ac:dyDescent="0.2">
      <c r="A176" s="1025"/>
      <c r="B176" s="1025"/>
      <c r="C176" s="1025"/>
      <c r="D176" s="1014"/>
      <c r="E176" s="1014"/>
      <c r="F176" s="1016" t="s">
        <v>2958</v>
      </c>
      <c r="G176" s="1016"/>
      <c r="H176" s="1016"/>
      <c r="I176" s="1016"/>
      <c r="J176" s="1016"/>
      <c r="K176" s="1016"/>
      <c r="L176" s="1016"/>
      <c r="M176" s="1016"/>
      <c r="N176" s="1017" t="s">
        <v>587</v>
      </c>
      <c r="O176" s="1027">
        <f>SUMIFS(COMPRAS!CC:CC,COMPRAS!CE:CE,N176,COMPRAS!M:M,"&gt;="&amp;$R$1,COMPRAS!M:M,"&lt;="&amp;$R$2)+SUMIFS(COMPRAS!CD:CD,COMPRAS!CF:CF,N176,COMPRAS!M:M,"&gt;="&amp;$R$1,COMPRAS!M:M,"&lt;="&amp;$R$2)</f>
        <v>0</v>
      </c>
    </row>
    <row r="177" spans="1:15" x14ac:dyDescent="0.2">
      <c r="A177" s="1025"/>
      <c r="B177" s="1025"/>
      <c r="C177" s="1025"/>
      <c r="D177" s="1014"/>
      <c r="E177" s="1028" t="s">
        <v>2961</v>
      </c>
      <c r="F177" s="1028"/>
      <c r="G177" s="1028"/>
      <c r="H177" s="1028"/>
      <c r="I177" s="1028"/>
      <c r="J177" s="1028"/>
      <c r="K177" s="1028"/>
      <c r="L177" s="1028"/>
      <c r="M177" s="1028"/>
      <c r="N177" s="1017" t="s">
        <v>1399</v>
      </c>
      <c r="O177" s="1027">
        <f>SUMIFS(COMPRAS!CC:CC,COMPRAS!CE:CE,N177,COMPRAS!M:M,"&gt;="&amp;$R$1,COMPRAS!M:M,"&lt;="&amp;$R$2)+SUMIFS(COMPRAS!CD:CD,COMPRAS!CF:CF,N177,COMPRAS!M:M,"&gt;="&amp;$R$1,COMPRAS!M:M,"&lt;="&amp;$R$2)</f>
        <v>0</v>
      </c>
    </row>
    <row r="178" spans="1:15" x14ac:dyDescent="0.2">
      <c r="A178" s="1025"/>
      <c r="B178" s="1025"/>
      <c r="C178" s="1025"/>
      <c r="D178" s="1014"/>
      <c r="E178" s="1028" t="s">
        <v>2962</v>
      </c>
      <c r="F178" s="1028"/>
      <c r="G178" s="1028"/>
      <c r="H178" s="1028"/>
      <c r="I178" s="1028"/>
      <c r="J178" s="1028"/>
      <c r="K178" s="1028"/>
      <c r="L178" s="1028"/>
      <c r="M178" s="1028"/>
      <c r="N178" s="1017" t="s">
        <v>1029</v>
      </c>
      <c r="O178" s="1027">
        <f>SUMIFS(COMPRAS!CC:CC,COMPRAS!CE:CE,N178,COMPRAS!M:M,"&gt;="&amp;$R$1,COMPRAS!M:M,"&lt;="&amp;$R$2)+SUMIFS(COMPRAS!CD:CD,COMPRAS!CF:CF,N178,COMPRAS!M:M,"&gt;="&amp;$R$1,COMPRAS!M:M,"&lt;="&amp;$R$2)</f>
        <v>0</v>
      </c>
    </row>
    <row r="179" spans="1:15" x14ac:dyDescent="0.2">
      <c r="A179" s="1025"/>
      <c r="B179" s="1025"/>
      <c r="C179" s="1025"/>
      <c r="D179" s="1013" t="s">
        <v>2963</v>
      </c>
      <c r="E179" s="1013"/>
      <c r="F179" s="1013"/>
      <c r="G179" s="1013"/>
      <c r="H179" s="1013"/>
      <c r="I179" s="1013"/>
      <c r="J179" s="1013"/>
      <c r="K179" s="1013"/>
      <c r="L179" s="1013"/>
      <c r="M179" s="1013"/>
      <c r="N179" s="1013"/>
      <c r="O179" s="1013"/>
    </row>
    <row r="180" spans="1:15" x14ac:dyDescent="0.2">
      <c r="A180" s="1025"/>
      <c r="B180" s="1025"/>
      <c r="C180" s="1025"/>
      <c r="D180" s="1014"/>
      <c r="E180" s="1013" t="s">
        <v>2964</v>
      </c>
      <c r="F180" s="1013"/>
      <c r="G180" s="1013"/>
      <c r="H180" s="1013"/>
      <c r="I180" s="1013"/>
      <c r="J180" s="1013"/>
      <c r="K180" s="1013"/>
      <c r="L180" s="1013"/>
      <c r="M180" s="1013"/>
      <c r="N180" s="1013"/>
      <c r="O180" s="1013"/>
    </row>
    <row r="181" spans="1:15" x14ac:dyDescent="0.2">
      <c r="A181" s="1025"/>
      <c r="B181" s="1025"/>
      <c r="C181" s="1025"/>
      <c r="D181" s="1014"/>
      <c r="E181" s="1014"/>
      <c r="F181" s="1022" t="s">
        <v>2870</v>
      </c>
      <c r="G181" s="1022"/>
      <c r="H181" s="1022"/>
      <c r="I181" s="1022"/>
      <c r="J181" s="1022"/>
      <c r="K181" s="1022"/>
      <c r="L181" s="1022"/>
      <c r="M181" s="1022"/>
      <c r="N181" s="1022"/>
      <c r="O181" s="1022"/>
    </row>
    <row r="182" spans="1:15" x14ac:dyDescent="0.2">
      <c r="A182" s="1025"/>
      <c r="B182" s="1025"/>
      <c r="C182" s="1025"/>
      <c r="D182" s="1014"/>
      <c r="E182" s="1014"/>
      <c r="F182" s="1014"/>
      <c r="G182" s="1016" t="s">
        <v>1957</v>
      </c>
      <c r="H182" s="1016"/>
      <c r="I182" s="1016"/>
      <c r="J182" s="1016"/>
      <c r="K182" s="1016"/>
      <c r="L182" s="1016"/>
      <c r="M182" s="1016"/>
      <c r="N182" s="1017" t="s">
        <v>1031</v>
      </c>
      <c r="O182" s="1027">
        <f>SUMIFS(COMPRAS!CC:CC,COMPRAS!CE:CE,N182,COMPRAS!M:M,"&gt;="&amp;$R$1,COMPRAS!M:M,"&lt;="&amp;$R$2)+SUMIFS(COMPRAS!CD:CD,COMPRAS!CF:CF,N182,COMPRAS!M:M,"&gt;="&amp;$R$1,COMPRAS!M:M,"&lt;="&amp;$R$2)</f>
        <v>0</v>
      </c>
    </row>
    <row r="183" spans="1:15" x14ac:dyDescent="0.2">
      <c r="A183" s="1025"/>
      <c r="B183" s="1025"/>
      <c r="C183" s="1025"/>
      <c r="D183" s="1014"/>
      <c r="E183" s="1014"/>
      <c r="F183" s="1014"/>
      <c r="G183" s="1016" t="s">
        <v>1958</v>
      </c>
      <c r="H183" s="1016"/>
      <c r="I183" s="1016"/>
      <c r="J183" s="1016"/>
      <c r="K183" s="1016"/>
      <c r="L183" s="1016"/>
      <c r="M183" s="1016"/>
      <c r="N183" s="1017" t="s">
        <v>1033</v>
      </c>
      <c r="O183" s="1027">
        <f>SUMIFS(COMPRAS!CC:CC,COMPRAS!CE:CE,N183,COMPRAS!M:M,"&gt;="&amp;$R$1,COMPRAS!M:M,"&lt;="&amp;$R$2)+SUMIFS(COMPRAS!CD:CD,COMPRAS!CF:CF,N183,COMPRAS!M:M,"&gt;="&amp;$R$1,COMPRAS!M:M,"&lt;="&amp;$R$2)</f>
        <v>0</v>
      </c>
    </row>
    <row r="184" spans="1:15" x14ac:dyDescent="0.2">
      <c r="A184" s="1025"/>
      <c r="B184" s="1025"/>
      <c r="C184" s="1025"/>
      <c r="D184" s="1014"/>
      <c r="E184" s="1014"/>
      <c r="F184" s="1014"/>
      <c r="G184" s="1016" t="s">
        <v>2872</v>
      </c>
      <c r="H184" s="1016"/>
      <c r="I184" s="1016"/>
      <c r="J184" s="1016"/>
      <c r="K184" s="1016"/>
      <c r="L184" s="1016"/>
      <c r="M184" s="1016"/>
      <c r="N184" s="1017" t="s">
        <v>1035</v>
      </c>
      <c r="O184" s="1027">
        <f>SUMIFS(COMPRAS!CC:CC,COMPRAS!CE:CE,N184,COMPRAS!M:M,"&gt;="&amp;$R$1,COMPRAS!M:M,"&lt;="&amp;$R$2)+SUMIFS(COMPRAS!CD:CD,COMPRAS!CF:CF,N184,COMPRAS!M:M,"&gt;="&amp;$R$1,COMPRAS!M:M,"&lt;="&amp;$R$2)</f>
        <v>0</v>
      </c>
    </row>
    <row r="185" spans="1:15" x14ac:dyDescent="0.2">
      <c r="A185" s="1025"/>
      <c r="B185" s="1025"/>
      <c r="C185" s="1025"/>
      <c r="D185" s="1014"/>
      <c r="E185" s="1014"/>
      <c r="F185" s="1022" t="s">
        <v>2873</v>
      </c>
      <c r="G185" s="1022"/>
      <c r="H185" s="1022"/>
      <c r="I185" s="1022"/>
      <c r="J185" s="1022"/>
      <c r="K185" s="1022"/>
      <c r="L185" s="1022"/>
      <c r="M185" s="1022"/>
      <c r="N185" s="1022"/>
      <c r="O185" s="1022"/>
    </row>
    <row r="186" spans="1:15" x14ac:dyDescent="0.2">
      <c r="A186" s="1025"/>
      <c r="B186" s="1025"/>
      <c r="C186" s="1025"/>
      <c r="D186" s="1014"/>
      <c r="E186" s="1014"/>
      <c r="F186" s="1014"/>
      <c r="G186" s="1016" t="s">
        <v>1957</v>
      </c>
      <c r="H186" s="1016"/>
      <c r="I186" s="1016"/>
      <c r="J186" s="1016"/>
      <c r="K186" s="1016"/>
      <c r="L186" s="1016"/>
      <c r="M186" s="1016"/>
      <c r="N186" s="1017" t="s">
        <v>1037</v>
      </c>
      <c r="O186" s="1027">
        <f>SUMIFS(COMPRAS!CC:CC,COMPRAS!CE:CE,N186,COMPRAS!M:M,"&gt;="&amp;$R$1,COMPRAS!M:M,"&lt;="&amp;$R$2)+SUMIFS(COMPRAS!CD:CD,COMPRAS!CF:CF,N186,COMPRAS!M:M,"&gt;="&amp;$R$1,COMPRAS!M:M,"&lt;="&amp;$R$2)</f>
        <v>0</v>
      </c>
    </row>
    <row r="187" spans="1:15" x14ac:dyDescent="0.2">
      <c r="A187" s="1025"/>
      <c r="B187" s="1025"/>
      <c r="C187" s="1025"/>
      <c r="D187" s="1014"/>
      <c r="E187" s="1014"/>
      <c r="F187" s="1014"/>
      <c r="G187" s="1016" t="s">
        <v>1958</v>
      </c>
      <c r="H187" s="1016"/>
      <c r="I187" s="1016"/>
      <c r="J187" s="1016"/>
      <c r="K187" s="1016"/>
      <c r="L187" s="1016"/>
      <c r="M187" s="1016"/>
      <c r="N187" s="1017" t="s">
        <v>1392</v>
      </c>
      <c r="O187" s="1027">
        <f>SUMIFS(COMPRAS!CC:CC,COMPRAS!CE:CE,N187,COMPRAS!M:M,"&gt;="&amp;$R$1,COMPRAS!M:M,"&lt;="&amp;$R$2)+SUMIFS(COMPRAS!CD:CD,COMPRAS!CF:CF,N187,COMPRAS!M:M,"&gt;="&amp;$R$1,COMPRAS!M:M,"&lt;="&amp;$R$2)</f>
        <v>0</v>
      </c>
    </row>
    <row r="188" spans="1:15" x14ac:dyDescent="0.2">
      <c r="A188" s="1025"/>
      <c r="B188" s="1025"/>
      <c r="C188" s="1025"/>
      <c r="D188" s="1014"/>
      <c r="E188" s="1014"/>
      <c r="F188" s="1014"/>
      <c r="G188" s="1016" t="s">
        <v>2872</v>
      </c>
      <c r="H188" s="1016"/>
      <c r="I188" s="1016"/>
      <c r="J188" s="1016"/>
      <c r="K188" s="1016"/>
      <c r="L188" s="1016"/>
      <c r="M188" s="1016"/>
      <c r="N188" s="1017" t="s">
        <v>1039</v>
      </c>
      <c r="O188" s="1027">
        <f>SUMIFS(COMPRAS!CC:CC,COMPRAS!CE:CE,N188,COMPRAS!M:M,"&gt;="&amp;$R$1,COMPRAS!M:M,"&lt;="&amp;$R$2)+SUMIFS(COMPRAS!CD:CD,COMPRAS!CF:CF,N188,COMPRAS!M:M,"&gt;="&amp;$R$1,COMPRAS!M:M,"&lt;="&amp;$R$2)</f>
        <v>0</v>
      </c>
    </row>
    <row r="189" spans="1:15" x14ac:dyDescent="0.2">
      <c r="A189" s="1025"/>
      <c r="B189" s="1025"/>
      <c r="C189" s="1025"/>
      <c r="D189" s="1014"/>
      <c r="E189" s="1013" t="s">
        <v>2965</v>
      </c>
      <c r="F189" s="1013"/>
      <c r="G189" s="1013"/>
      <c r="H189" s="1013"/>
      <c r="I189" s="1013"/>
      <c r="J189" s="1013"/>
      <c r="K189" s="1013"/>
      <c r="L189" s="1013"/>
      <c r="M189" s="1013"/>
      <c r="N189" s="1013"/>
      <c r="O189" s="1013"/>
    </row>
    <row r="190" spans="1:15" x14ac:dyDescent="0.2">
      <c r="A190" s="1025"/>
      <c r="B190" s="1025"/>
      <c r="C190" s="1025"/>
      <c r="D190" s="1014"/>
      <c r="E190" s="1014"/>
      <c r="F190" s="1022" t="s">
        <v>2966</v>
      </c>
      <c r="G190" s="1022"/>
      <c r="H190" s="1022"/>
      <c r="I190" s="1022"/>
      <c r="J190" s="1022"/>
      <c r="K190" s="1022"/>
      <c r="L190" s="1022"/>
      <c r="M190" s="1022"/>
      <c r="N190" s="1022"/>
      <c r="O190" s="1022"/>
    </row>
    <row r="191" spans="1:15" x14ac:dyDescent="0.2">
      <c r="A191" s="1025"/>
      <c r="B191" s="1025"/>
      <c r="C191" s="1025"/>
      <c r="D191" s="1014"/>
      <c r="E191" s="1014"/>
      <c r="F191" s="1014"/>
      <c r="G191" s="1016" t="s">
        <v>1957</v>
      </c>
      <c r="H191" s="1016"/>
      <c r="I191" s="1016"/>
      <c r="J191" s="1016"/>
      <c r="K191" s="1016"/>
      <c r="L191" s="1016"/>
      <c r="M191" s="1016"/>
      <c r="N191" s="1017" t="s">
        <v>1041</v>
      </c>
      <c r="O191" s="1027">
        <f>SUMIFS(COMPRAS!CC:CC,COMPRAS!CE:CE,N191,COMPRAS!M:M,"&gt;="&amp;$R$1,COMPRAS!M:M,"&lt;="&amp;$R$2)+SUMIFS(COMPRAS!CD:CD,COMPRAS!CF:CF,N191,COMPRAS!M:M,"&gt;="&amp;$R$1,COMPRAS!M:M,"&lt;="&amp;$R$2)</f>
        <v>0</v>
      </c>
    </row>
    <row r="192" spans="1:15" x14ac:dyDescent="0.2">
      <c r="A192" s="1025"/>
      <c r="B192" s="1025"/>
      <c r="C192" s="1025"/>
      <c r="D192" s="1014"/>
      <c r="E192" s="1014"/>
      <c r="F192" s="1014"/>
      <c r="G192" s="1016" t="s">
        <v>1958</v>
      </c>
      <c r="H192" s="1016"/>
      <c r="I192" s="1016"/>
      <c r="J192" s="1016"/>
      <c r="K192" s="1016"/>
      <c r="L192" s="1016"/>
      <c r="M192" s="1016"/>
      <c r="N192" s="1017" t="s">
        <v>1043</v>
      </c>
      <c r="O192" s="1027">
        <f>SUMIFS(COMPRAS!CC:CC,COMPRAS!CE:CE,N192,COMPRAS!M:M,"&gt;="&amp;$R$1,COMPRAS!M:M,"&lt;="&amp;$R$2)+SUMIFS(COMPRAS!CD:CD,COMPRAS!CF:CF,N192,COMPRAS!M:M,"&gt;="&amp;$R$1,COMPRAS!M:M,"&lt;="&amp;$R$2)</f>
        <v>0</v>
      </c>
    </row>
    <row r="193" spans="1:15" x14ac:dyDescent="0.2">
      <c r="A193" s="1025"/>
      <c r="B193" s="1025"/>
      <c r="C193" s="1025"/>
      <c r="D193" s="1014"/>
      <c r="E193" s="1014"/>
      <c r="F193" s="1014"/>
      <c r="G193" s="1016" t="s">
        <v>2967</v>
      </c>
      <c r="H193" s="1016"/>
      <c r="I193" s="1016"/>
      <c r="J193" s="1016"/>
      <c r="K193" s="1016"/>
      <c r="L193" s="1016"/>
      <c r="M193" s="1016"/>
      <c r="N193" s="1017" t="s">
        <v>1045</v>
      </c>
      <c r="O193" s="1027">
        <f>SUMIFS(COMPRAS!CC:CC,COMPRAS!CE:CE,N193,COMPRAS!M:M,"&gt;="&amp;$R$1,COMPRAS!M:M,"&lt;="&amp;$R$2)+SUMIFS(COMPRAS!CD:CD,COMPRAS!CF:CF,N193,COMPRAS!M:M,"&gt;="&amp;$R$1,COMPRAS!M:M,"&lt;="&amp;$R$2)</f>
        <v>0</v>
      </c>
    </row>
    <row r="194" spans="1:15" x14ac:dyDescent="0.2">
      <c r="A194" s="1025"/>
      <c r="B194" s="1025"/>
      <c r="C194" s="1025"/>
      <c r="D194" s="1014"/>
      <c r="E194" s="1014"/>
      <c r="F194" s="1022" t="s">
        <v>2878</v>
      </c>
      <c r="G194" s="1022"/>
      <c r="H194" s="1022"/>
      <c r="I194" s="1022"/>
      <c r="J194" s="1022"/>
      <c r="K194" s="1022"/>
      <c r="L194" s="1022"/>
      <c r="M194" s="1022"/>
      <c r="N194" s="1022"/>
      <c r="O194" s="1022"/>
    </row>
    <row r="195" spans="1:15" x14ac:dyDescent="0.2">
      <c r="A195" s="1025"/>
      <c r="B195" s="1025"/>
      <c r="C195" s="1025"/>
      <c r="D195" s="1014"/>
      <c r="E195" s="1014"/>
      <c r="F195" s="1014"/>
      <c r="G195" s="1016" t="s">
        <v>1957</v>
      </c>
      <c r="H195" s="1016"/>
      <c r="I195" s="1016"/>
      <c r="J195" s="1016"/>
      <c r="K195" s="1016"/>
      <c r="L195" s="1016"/>
      <c r="M195" s="1016"/>
      <c r="N195" s="1017" t="s">
        <v>1047</v>
      </c>
      <c r="O195" s="1027">
        <f>SUMIFS(COMPRAS!CC:CC,COMPRAS!CE:CE,N195,COMPRAS!M:M,"&gt;="&amp;$R$1,COMPRAS!M:M,"&lt;="&amp;$R$2)+SUMIFS(COMPRAS!CD:CD,COMPRAS!CF:CF,N195,COMPRAS!M:M,"&gt;="&amp;$R$1,COMPRAS!M:M,"&lt;="&amp;$R$2)</f>
        <v>0</v>
      </c>
    </row>
    <row r="196" spans="1:15" x14ac:dyDescent="0.2">
      <c r="A196" s="1025"/>
      <c r="B196" s="1025"/>
      <c r="C196" s="1025"/>
      <c r="D196" s="1014"/>
      <c r="E196" s="1014"/>
      <c r="F196" s="1014"/>
      <c r="G196" s="1016" t="s">
        <v>1958</v>
      </c>
      <c r="H196" s="1016"/>
      <c r="I196" s="1016"/>
      <c r="J196" s="1016"/>
      <c r="K196" s="1016"/>
      <c r="L196" s="1016"/>
      <c r="M196" s="1016"/>
      <c r="N196" s="1017" t="s">
        <v>1049</v>
      </c>
      <c r="O196" s="1027">
        <f>SUMIFS(COMPRAS!CC:CC,COMPRAS!CE:CE,N196,COMPRAS!M:M,"&gt;="&amp;$R$1,COMPRAS!M:M,"&lt;="&amp;$R$2)+SUMIFS(COMPRAS!CD:CD,COMPRAS!CF:CF,N196,COMPRAS!M:M,"&gt;="&amp;$R$1,COMPRAS!M:M,"&lt;="&amp;$R$2)</f>
        <v>0</v>
      </c>
    </row>
    <row r="197" spans="1:15" x14ac:dyDescent="0.2">
      <c r="A197" s="1025"/>
      <c r="B197" s="1025"/>
      <c r="C197" s="1025"/>
      <c r="D197" s="1014"/>
      <c r="E197" s="1014"/>
      <c r="F197" s="1014"/>
      <c r="G197" s="1016" t="s">
        <v>2967</v>
      </c>
      <c r="H197" s="1016"/>
      <c r="I197" s="1016"/>
      <c r="J197" s="1016"/>
      <c r="K197" s="1016"/>
      <c r="L197" s="1016"/>
      <c r="M197" s="1016"/>
      <c r="N197" s="1017" t="s">
        <v>1051</v>
      </c>
      <c r="O197" s="1027">
        <f>SUMIFS(COMPRAS!CC:CC,COMPRAS!CE:CE,N197,COMPRAS!M:M,"&gt;="&amp;$R$1,COMPRAS!M:M,"&lt;="&amp;$R$2)+SUMIFS(COMPRAS!CD:CD,COMPRAS!CF:CF,N197,COMPRAS!M:M,"&gt;="&amp;$R$1,COMPRAS!M:M,"&lt;="&amp;$R$2)</f>
        <v>0</v>
      </c>
    </row>
    <row r="198" spans="1:15" x14ac:dyDescent="0.2">
      <c r="A198" s="1025"/>
      <c r="B198" s="1025"/>
      <c r="C198" s="1025"/>
      <c r="D198" s="1014"/>
      <c r="E198" s="1014"/>
      <c r="F198" s="1022" t="s">
        <v>2880</v>
      </c>
      <c r="G198" s="1022"/>
      <c r="H198" s="1022"/>
      <c r="I198" s="1022"/>
      <c r="J198" s="1022"/>
      <c r="K198" s="1022"/>
      <c r="L198" s="1022"/>
      <c r="M198" s="1022"/>
      <c r="N198" s="1022"/>
      <c r="O198" s="1022"/>
    </row>
    <row r="199" spans="1:15" x14ac:dyDescent="0.2">
      <c r="A199" s="1025"/>
      <c r="B199" s="1025"/>
      <c r="C199" s="1025"/>
      <c r="D199" s="1014"/>
      <c r="E199" s="1014"/>
      <c r="F199" s="1014"/>
      <c r="G199" s="1016" t="s">
        <v>1957</v>
      </c>
      <c r="H199" s="1016"/>
      <c r="I199" s="1016"/>
      <c r="J199" s="1016"/>
      <c r="K199" s="1016"/>
      <c r="L199" s="1016"/>
      <c r="M199" s="1016"/>
      <c r="N199" s="1017" t="s">
        <v>1053</v>
      </c>
      <c r="O199" s="1027">
        <f>SUMIFS(COMPRAS!CC:CC,COMPRAS!CE:CE,N199,COMPRAS!M:M,"&gt;="&amp;$R$1,COMPRAS!M:M,"&lt;="&amp;$R$2)+SUMIFS(COMPRAS!CD:CD,COMPRAS!CF:CF,N199,COMPRAS!M:M,"&gt;="&amp;$R$1,COMPRAS!M:M,"&lt;="&amp;$R$2)</f>
        <v>0</v>
      </c>
    </row>
    <row r="200" spans="1:15" x14ac:dyDescent="0.2">
      <c r="A200" s="1025"/>
      <c r="B200" s="1025"/>
      <c r="C200" s="1025"/>
      <c r="D200" s="1014"/>
      <c r="E200" s="1014"/>
      <c r="F200" s="1014"/>
      <c r="G200" s="1016" t="s">
        <v>1958</v>
      </c>
      <c r="H200" s="1016"/>
      <c r="I200" s="1016"/>
      <c r="J200" s="1016"/>
      <c r="K200" s="1016"/>
      <c r="L200" s="1016"/>
      <c r="M200" s="1016"/>
      <c r="N200" s="1017" t="s">
        <v>1055</v>
      </c>
      <c r="O200" s="1027">
        <f>SUMIFS(COMPRAS!CC:CC,COMPRAS!CE:CE,N200,COMPRAS!M:M,"&gt;="&amp;$R$1,COMPRAS!M:M,"&lt;="&amp;$R$2)+SUMIFS(COMPRAS!CD:CD,COMPRAS!CF:CF,N200,COMPRAS!M:M,"&gt;="&amp;$R$1,COMPRAS!M:M,"&lt;="&amp;$R$2)</f>
        <v>0</v>
      </c>
    </row>
    <row r="201" spans="1:15" x14ac:dyDescent="0.2">
      <c r="A201" s="1025"/>
      <c r="B201" s="1025"/>
      <c r="C201" s="1025"/>
      <c r="D201" s="1014"/>
      <c r="E201" s="1014"/>
      <c r="F201" s="1014"/>
      <c r="G201" s="1016" t="s">
        <v>2879</v>
      </c>
      <c r="H201" s="1016"/>
      <c r="I201" s="1016"/>
      <c r="J201" s="1016"/>
      <c r="K201" s="1016"/>
      <c r="L201" s="1016"/>
      <c r="M201" s="1016"/>
      <c r="N201" s="1017" t="s">
        <v>1057</v>
      </c>
      <c r="O201" s="1027">
        <f>SUMIFS(COMPRAS!CC:CC,COMPRAS!CE:CE,N201,COMPRAS!M:M,"&gt;="&amp;$R$1,COMPRAS!M:M,"&lt;="&amp;$R$2)+SUMIFS(COMPRAS!CD:CD,COMPRAS!CF:CF,N201,COMPRAS!M:M,"&gt;="&amp;$R$1,COMPRAS!M:M,"&lt;="&amp;$R$2)</f>
        <v>0</v>
      </c>
    </row>
    <row r="202" spans="1:15" x14ac:dyDescent="0.2">
      <c r="A202" s="1025"/>
      <c r="B202" s="1025"/>
      <c r="C202" s="1025"/>
      <c r="D202" s="1013" t="s">
        <v>2968</v>
      </c>
      <c r="E202" s="1013"/>
      <c r="F202" s="1013"/>
      <c r="G202" s="1013"/>
      <c r="H202" s="1013"/>
      <c r="I202" s="1013"/>
      <c r="J202" s="1013"/>
      <c r="K202" s="1013"/>
      <c r="L202" s="1013"/>
      <c r="M202" s="1013"/>
      <c r="N202" s="1013"/>
      <c r="O202" s="1013"/>
    </row>
    <row r="203" spans="1:15" x14ac:dyDescent="0.2">
      <c r="A203" s="1025"/>
      <c r="B203" s="1025"/>
      <c r="C203" s="1025"/>
      <c r="D203" s="1014"/>
      <c r="E203" s="1016" t="s">
        <v>2882</v>
      </c>
      <c r="F203" s="1016"/>
      <c r="G203" s="1016"/>
      <c r="H203" s="1016"/>
      <c r="I203" s="1016"/>
      <c r="J203" s="1016"/>
      <c r="K203" s="1016"/>
      <c r="L203" s="1016"/>
      <c r="M203" s="1016"/>
      <c r="N203" s="1017" t="s">
        <v>1059</v>
      </c>
      <c r="O203" s="1027">
        <f>SUMIFS(COMPRAS!CC:CC,COMPRAS!CE:CE,N203,COMPRAS!M:M,"&gt;="&amp;$R$1,COMPRAS!M:M,"&lt;="&amp;$R$2)+SUMIFS(COMPRAS!CD:CD,COMPRAS!CF:CF,N203,COMPRAS!M:M,"&gt;="&amp;$R$1,COMPRAS!M:M,"&lt;="&amp;$R$2)</f>
        <v>0</v>
      </c>
    </row>
    <row r="204" spans="1:15" x14ac:dyDescent="0.2">
      <c r="A204" s="1025"/>
      <c r="B204" s="1025"/>
      <c r="C204" s="1025"/>
      <c r="D204" s="1014"/>
      <c r="E204" s="1016" t="s">
        <v>2969</v>
      </c>
      <c r="F204" s="1016"/>
      <c r="G204" s="1016"/>
      <c r="H204" s="1016"/>
      <c r="I204" s="1016"/>
      <c r="J204" s="1016"/>
      <c r="K204" s="1016"/>
      <c r="L204" s="1016"/>
      <c r="M204" s="1016"/>
      <c r="N204" s="1017" t="s">
        <v>1061</v>
      </c>
      <c r="O204" s="1027">
        <f>SUMIFS(COMPRAS!CC:CC,COMPRAS!CE:CE,N204,COMPRAS!M:M,"&gt;="&amp;$R$1,COMPRAS!M:M,"&lt;="&amp;$R$2)+SUMIFS(COMPRAS!CD:CD,COMPRAS!CF:CF,N204,COMPRAS!M:M,"&gt;="&amp;$R$1,COMPRAS!M:M,"&lt;="&amp;$R$2)</f>
        <v>0</v>
      </c>
    </row>
    <row r="205" spans="1:15" x14ac:dyDescent="0.2">
      <c r="A205" s="1025"/>
      <c r="B205" s="1025"/>
      <c r="C205" s="1025"/>
      <c r="D205" s="1014"/>
      <c r="E205" s="1016" t="s">
        <v>2884</v>
      </c>
      <c r="F205" s="1016"/>
      <c r="G205" s="1016"/>
      <c r="H205" s="1016"/>
      <c r="I205" s="1016"/>
      <c r="J205" s="1016"/>
      <c r="K205" s="1016"/>
      <c r="L205" s="1016"/>
      <c r="M205" s="1016"/>
      <c r="N205" s="1017" t="s">
        <v>1063</v>
      </c>
      <c r="O205" s="1027">
        <f>SUMIFS(COMPRAS!CC:CC,COMPRAS!CE:CE,N205,COMPRAS!M:M,"&gt;="&amp;$R$1,COMPRAS!M:M,"&lt;="&amp;$R$2)+SUMIFS(COMPRAS!CD:CD,COMPRAS!CF:CF,N205,COMPRAS!M:M,"&gt;="&amp;$R$1,COMPRAS!M:M,"&lt;="&amp;$R$2)</f>
        <v>0</v>
      </c>
    </row>
    <row r="206" spans="1:15" x14ac:dyDescent="0.2">
      <c r="A206" s="1025"/>
      <c r="B206" s="1025"/>
      <c r="C206" s="1025"/>
      <c r="D206" s="1013" t="s">
        <v>2970</v>
      </c>
      <c r="E206" s="1013"/>
      <c r="F206" s="1013"/>
      <c r="G206" s="1013"/>
      <c r="H206" s="1013"/>
      <c r="I206" s="1013"/>
      <c r="J206" s="1013"/>
      <c r="K206" s="1013"/>
      <c r="L206" s="1013"/>
      <c r="M206" s="1013"/>
      <c r="N206" s="1013"/>
      <c r="O206" s="1013"/>
    </row>
    <row r="207" spans="1:15" x14ac:dyDescent="0.2">
      <c r="A207" s="1025"/>
      <c r="B207" s="1025"/>
      <c r="C207" s="1025"/>
      <c r="D207" s="1014"/>
      <c r="E207" s="1016" t="s">
        <v>1956</v>
      </c>
      <c r="F207" s="1016"/>
      <c r="G207" s="1016"/>
      <c r="H207" s="1016"/>
      <c r="I207" s="1016"/>
      <c r="J207" s="1016"/>
      <c r="K207" s="1016"/>
      <c r="L207" s="1016"/>
      <c r="M207" s="1016"/>
      <c r="N207" s="1017" t="s">
        <v>1065</v>
      </c>
      <c r="O207" s="1027">
        <f>SUMIFS(COMPRAS!CC:CC,COMPRAS!CE:CE,N207,COMPRAS!M:M,"&gt;="&amp;$R$1,COMPRAS!M:M,"&lt;="&amp;$R$2)+SUMIFS(COMPRAS!CD:CD,COMPRAS!CF:CF,N207,COMPRAS!M:M,"&gt;="&amp;$R$1,COMPRAS!M:M,"&lt;="&amp;$R$2)</f>
        <v>0</v>
      </c>
    </row>
    <row r="208" spans="1:15" x14ac:dyDescent="0.2">
      <c r="A208" s="1025"/>
      <c r="B208" s="1025"/>
      <c r="C208" s="1025"/>
      <c r="D208" s="1014"/>
      <c r="E208" s="1016" t="s">
        <v>1959</v>
      </c>
      <c r="F208" s="1016"/>
      <c r="G208" s="1016"/>
      <c r="H208" s="1016"/>
      <c r="I208" s="1016"/>
      <c r="J208" s="1016"/>
      <c r="K208" s="1016"/>
      <c r="L208" s="1016"/>
      <c r="M208" s="1016"/>
      <c r="N208" s="1017" t="s">
        <v>1067</v>
      </c>
      <c r="O208" s="1027">
        <f>SUMIFS(COMPRAS!CC:CC,COMPRAS!CE:CE,N208,COMPRAS!M:M,"&gt;="&amp;$R$1,COMPRAS!M:M,"&lt;="&amp;$R$2)+SUMIFS(COMPRAS!CD:CD,COMPRAS!CF:CF,N208,COMPRAS!M:M,"&gt;="&amp;$R$1,COMPRAS!M:M,"&lt;="&amp;$R$2)</f>
        <v>0</v>
      </c>
    </row>
    <row r="209" spans="1:15" x14ac:dyDescent="0.2">
      <c r="A209" s="1025"/>
      <c r="B209" s="1025"/>
      <c r="C209" s="1025"/>
      <c r="D209" s="1013" t="s">
        <v>2971</v>
      </c>
      <c r="E209" s="1013"/>
      <c r="F209" s="1013"/>
      <c r="G209" s="1013"/>
      <c r="H209" s="1013"/>
      <c r="I209" s="1013"/>
      <c r="J209" s="1013"/>
      <c r="K209" s="1013"/>
      <c r="L209" s="1013"/>
      <c r="M209" s="1013"/>
      <c r="N209" s="1013"/>
      <c r="O209" s="1013"/>
    </row>
    <row r="210" spans="1:15" x14ac:dyDescent="0.2">
      <c r="A210" s="1025"/>
      <c r="B210" s="1025"/>
      <c r="C210" s="1025"/>
      <c r="D210" s="1014"/>
      <c r="E210" s="1016" t="s">
        <v>2972</v>
      </c>
      <c r="F210" s="1016"/>
      <c r="G210" s="1016"/>
      <c r="H210" s="1016"/>
      <c r="I210" s="1016"/>
      <c r="J210" s="1016"/>
      <c r="K210" s="1016"/>
      <c r="L210" s="1016"/>
      <c r="M210" s="1016"/>
      <c r="N210" s="1017" t="s">
        <v>1069</v>
      </c>
      <c r="O210" s="1027">
        <f>SUMIFS(COMPRAS!CC:CC,COMPRAS!CE:CE,N210,COMPRAS!M:M,"&gt;="&amp;$R$1,COMPRAS!M:M,"&lt;="&amp;$R$2)+SUMIFS(COMPRAS!CD:CD,COMPRAS!CF:CF,N210,COMPRAS!M:M,"&gt;="&amp;$R$1,COMPRAS!M:M,"&lt;="&amp;$R$2)</f>
        <v>0</v>
      </c>
    </row>
    <row r="211" spans="1:15" x14ac:dyDescent="0.2">
      <c r="A211" s="1025"/>
      <c r="B211" s="1025"/>
      <c r="C211" s="1025"/>
      <c r="D211" s="1014"/>
      <c r="E211" s="1016" t="s">
        <v>2973</v>
      </c>
      <c r="F211" s="1016"/>
      <c r="G211" s="1016"/>
      <c r="H211" s="1016"/>
      <c r="I211" s="1016"/>
      <c r="J211" s="1016"/>
      <c r="K211" s="1016"/>
      <c r="L211" s="1016"/>
      <c r="M211" s="1016"/>
      <c r="N211" s="1017" t="s">
        <v>714</v>
      </c>
      <c r="O211" s="1027">
        <f>SUMIFS(COMPRAS!CC:CC,COMPRAS!CE:CE,N211,COMPRAS!M:M,"&gt;="&amp;$R$1,COMPRAS!M:M,"&lt;="&amp;$R$2)+SUMIFS(COMPRAS!CD:CD,COMPRAS!CF:CF,N211,COMPRAS!M:M,"&gt;="&amp;$R$1,COMPRAS!M:M,"&lt;="&amp;$R$2)</f>
        <v>0</v>
      </c>
    </row>
    <row r="212" spans="1:15" x14ac:dyDescent="0.2">
      <c r="A212" s="1025"/>
      <c r="B212" s="1025"/>
      <c r="C212" s="1025"/>
      <c r="D212" s="1014"/>
      <c r="E212" s="1022" t="s">
        <v>2974</v>
      </c>
      <c r="F212" s="1022"/>
      <c r="G212" s="1022"/>
      <c r="H212" s="1022"/>
      <c r="I212" s="1022"/>
      <c r="J212" s="1022"/>
      <c r="K212" s="1022"/>
      <c r="L212" s="1022"/>
      <c r="M212" s="1022"/>
      <c r="N212" s="1022"/>
      <c r="O212" s="1022"/>
    </row>
    <row r="213" spans="1:15" x14ac:dyDescent="0.2">
      <c r="A213" s="1025"/>
      <c r="B213" s="1025"/>
      <c r="C213" s="1025"/>
      <c r="D213" s="1014"/>
      <c r="E213" s="1014"/>
      <c r="F213" s="1016" t="s">
        <v>1966</v>
      </c>
      <c r="G213" s="1016"/>
      <c r="H213" s="1016"/>
      <c r="I213" s="1016"/>
      <c r="J213" s="1016"/>
      <c r="K213" s="1016"/>
      <c r="L213" s="1016"/>
      <c r="M213" s="1016"/>
      <c r="N213" s="1017" t="s">
        <v>1071</v>
      </c>
      <c r="O213" s="1027">
        <f>SUMIFS(COMPRAS!CC:CC,COMPRAS!CE:CE,N213,COMPRAS!M:M,"&gt;="&amp;$R$1,COMPRAS!M:M,"&lt;="&amp;$R$2)+SUMIFS(COMPRAS!CD:CD,COMPRAS!CF:CF,N213,COMPRAS!M:M,"&gt;="&amp;$R$1,COMPRAS!M:M,"&lt;="&amp;$R$2)</f>
        <v>0</v>
      </c>
    </row>
    <row r="214" spans="1:15" x14ac:dyDescent="0.2">
      <c r="A214" s="1025"/>
      <c r="B214" s="1025"/>
      <c r="C214" s="1025"/>
      <c r="D214" s="1014"/>
      <c r="E214" s="1014"/>
      <c r="F214" s="1016" t="s">
        <v>2888</v>
      </c>
      <c r="G214" s="1016"/>
      <c r="H214" s="1016"/>
      <c r="I214" s="1016"/>
      <c r="J214" s="1016"/>
      <c r="K214" s="1016"/>
      <c r="L214" s="1016"/>
      <c r="M214" s="1016"/>
      <c r="N214" s="1017" t="s">
        <v>1073</v>
      </c>
      <c r="O214" s="1027">
        <f>SUMIFS(COMPRAS!CC:CC,COMPRAS!CE:CE,N214,COMPRAS!M:M,"&gt;="&amp;$R$1,COMPRAS!M:M,"&lt;="&amp;$R$2)+SUMIFS(COMPRAS!CD:CD,COMPRAS!CF:CF,N214,COMPRAS!M:M,"&gt;="&amp;$R$1,COMPRAS!M:M,"&lt;="&amp;$R$2)</f>
        <v>0</v>
      </c>
    </row>
    <row r="215" spans="1:15" x14ac:dyDescent="0.2">
      <c r="A215" s="1025"/>
      <c r="B215" s="1025"/>
      <c r="C215" s="1025"/>
      <c r="D215" s="1014"/>
      <c r="E215" s="1014"/>
      <c r="F215" s="1016" t="s">
        <v>1969</v>
      </c>
      <c r="G215" s="1016"/>
      <c r="H215" s="1016"/>
      <c r="I215" s="1016"/>
      <c r="J215" s="1016"/>
      <c r="K215" s="1016"/>
      <c r="L215" s="1016"/>
      <c r="M215" s="1016"/>
      <c r="N215" s="1017" t="s">
        <v>1075</v>
      </c>
      <c r="O215" s="1027">
        <f>SUMIFS(COMPRAS!CC:CC,COMPRAS!CE:CE,N215,COMPRAS!M:M,"&gt;="&amp;$R$1,COMPRAS!M:M,"&lt;="&amp;$R$2)+SUMIFS(COMPRAS!CD:CD,COMPRAS!CF:CF,N215,COMPRAS!M:M,"&gt;="&amp;$R$1,COMPRAS!M:M,"&lt;="&amp;$R$2)</f>
        <v>0</v>
      </c>
    </row>
    <row r="216" spans="1:15" x14ac:dyDescent="0.2">
      <c r="A216" s="1014"/>
      <c r="B216" s="1014"/>
      <c r="C216" s="1014"/>
      <c r="D216" s="1028" t="s">
        <v>2975</v>
      </c>
      <c r="E216" s="1028"/>
      <c r="F216" s="1028"/>
      <c r="G216" s="1028"/>
      <c r="H216" s="1028"/>
      <c r="I216" s="1028"/>
      <c r="J216" s="1028"/>
      <c r="K216" s="1028"/>
      <c r="L216" s="1028"/>
      <c r="M216" s="1028"/>
      <c r="N216" s="1017" t="s">
        <v>1077</v>
      </c>
      <c r="O216" s="1027">
        <f>SUMIFS(COMPRAS!CC:CC,COMPRAS!CE:CE,N216,COMPRAS!M:M,"&gt;="&amp;$R$1,COMPRAS!M:M,"&lt;="&amp;$R$2)+SUMIFS(COMPRAS!CD:CD,COMPRAS!CF:CF,N216,COMPRAS!M:M,"&gt;="&amp;$R$1,COMPRAS!M:M,"&lt;="&amp;$R$2)</f>
        <v>0</v>
      </c>
    </row>
    <row r="217" spans="1:15" x14ac:dyDescent="0.2">
      <c r="A217" s="1014"/>
      <c r="B217" s="1014"/>
      <c r="C217" s="1019" t="s">
        <v>2046</v>
      </c>
      <c r="D217" s="1019"/>
      <c r="E217" s="1019"/>
      <c r="F217" s="1019"/>
      <c r="G217" s="1019"/>
      <c r="H217" s="1019"/>
      <c r="I217" s="1019"/>
      <c r="J217" s="1019"/>
      <c r="K217" s="1019"/>
      <c r="L217" s="1019"/>
      <c r="M217" s="1019"/>
      <c r="N217" s="1020" t="s">
        <v>1083</v>
      </c>
      <c r="O217" s="1021">
        <f>SUM(O100:O216)</f>
        <v>0</v>
      </c>
    </row>
    <row r="218" spans="1:15" x14ac:dyDescent="0.2">
      <c r="A218" s="1014"/>
      <c r="B218" s="1014"/>
      <c r="C218" s="1022" t="s">
        <v>2976</v>
      </c>
      <c r="D218" s="1022"/>
      <c r="E218" s="1022"/>
      <c r="F218" s="1022"/>
      <c r="G218" s="1022"/>
      <c r="H218" s="1022"/>
      <c r="I218" s="1022"/>
      <c r="J218" s="1022"/>
      <c r="K218" s="1022"/>
      <c r="L218" s="1022"/>
      <c r="M218" s="1022"/>
      <c r="N218" s="1022"/>
      <c r="O218" s="1022"/>
    </row>
    <row r="219" spans="1:15" x14ac:dyDescent="0.2">
      <c r="A219" s="1014"/>
      <c r="B219" s="1014"/>
      <c r="C219" s="1014"/>
      <c r="D219" s="1024" t="s">
        <v>2977</v>
      </c>
      <c r="E219" s="1024"/>
      <c r="F219" s="1024"/>
      <c r="G219" s="1024"/>
      <c r="H219" s="1024"/>
      <c r="I219" s="1024"/>
      <c r="J219" s="1024"/>
      <c r="K219" s="1024"/>
      <c r="L219" s="1024"/>
      <c r="M219" s="1024"/>
      <c r="N219" s="1017" t="s">
        <v>1091</v>
      </c>
      <c r="O219" s="1018"/>
    </row>
    <row r="220" spans="1:15" x14ac:dyDescent="0.2">
      <c r="A220" s="1014"/>
      <c r="B220" s="1014"/>
      <c r="C220" s="1014"/>
      <c r="D220" s="1024" t="s">
        <v>2978</v>
      </c>
      <c r="E220" s="1024"/>
      <c r="F220" s="1024"/>
      <c r="G220" s="1024"/>
      <c r="H220" s="1024"/>
      <c r="I220" s="1024"/>
      <c r="J220" s="1024"/>
      <c r="K220" s="1024"/>
      <c r="L220" s="1024"/>
      <c r="M220" s="1024"/>
      <c r="N220" s="1017" t="s">
        <v>1691</v>
      </c>
      <c r="O220" s="1018"/>
    </row>
    <row r="221" spans="1:15" x14ac:dyDescent="0.2">
      <c r="A221" s="1014"/>
      <c r="B221" s="1014"/>
      <c r="C221" s="1014"/>
      <c r="D221" s="1024" t="s">
        <v>2979</v>
      </c>
      <c r="E221" s="1024"/>
      <c r="F221" s="1024"/>
      <c r="G221" s="1024"/>
      <c r="H221" s="1024"/>
      <c r="I221" s="1024"/>
      <c r="J221" s="1024"/>
      <c r="K221" s="1024"/>
      <c r="L221" s="1024"/>
      <c r="M221" s="1024"/>
      <c r="N221" s="1017" t="s">
        <v>2980</v>
      </c>
      <c r="O221" s="1018"/>
    </row>
    <row r="222" spans="1:15" x14ac:dyDescent="0.2">
      <c r="A222" s="1014"/>
      <c r="B222" s="1014"/>
      <c r="C222" s="1014"/>
      <c r="D222" s="1024" t="s">
        <v>2981</v>
      </c>
      <c r="E222" s="1024"/>
      <c r="F222" s="1024"/>
      <c r="G222" s="1024"/>
      <c r="H222" s="1024"/>
      <c r="I222" s="1024"/>
      <c r="J222" s="1024"/>
      <c r="K222" s="1024"/>
      <c r="L222" s="1024"/>
      <c r="M222" s="1024"/>
      <c r="N222" s="1017" t="s">
        <v>1093</v>
      </c>
      <c r="O222" s="1018"/>
    </row>
    <row r="223" spans="1:15" x14ac:dyDescent="0.2">
      <c r="A223" s="1014"/>
      <c r="B223" s="1014"/>
      <c r="C223" s="1014"/>
      <c r="D223" s="1024" t="s">
        <v>2982</v>
      </c>
      <c r="E223" s="1024"/>
      <c r="F223" s="1024"/>
      <c r="G223" s="1024"/>
      <c r="H223" s="1024"/>
      <c r="I223" s="1024"/>
      <c r="J223" s="1024"/>
      <c r="K223" s="1024"/>
      <c r="L223" s="1024"/>
      <c r="M223" s="1024"/>
      <c r="N223" s="1017" t="s">
        <v>1095</v>
      </c>
      <c r="O223" s="1018"/>
    </row>
    <row r="224" spans="1:15" x14ac:dyDescent="0.2">
      <c r="A224" s="1014"/>
      <c r="B224" s="1014"/>
      <c r="C224" s="1014"/>
      <c r="D224" s="1024" t="s">
        <v>2983</v>
      </c>
      <c r="E224" s="1024"/>
      <c r="F224" s="1024"/>
      <c r="G224" s="1024"/>
      <c r="H224" s="1024"/>
      <c r="I224" s="1024"/>
      <c r="J224" s="1024"/>
      <c r="K224" s="1024"/>
      <c r="L224" s="1024"/>
      <c r="M224" s="1024"/>
      <c r="N224" s="1017" t="s">
        <v>1097</v>
      </c>
      <c r="O224" s="1018"/>
    </row>
    <row r="225" spans="1:15" x14ac:dyDescent="0.2">
      <c r="A225" s="1014"/>
      <c r="B225" s="1014"/>
      <c r="C225" s="1014"/>
      <c r="D225" s="1024" t="s">
        <v>2984</v>
      </c>
      <c r="E225" s="1024"/>
      <c r="F225" s="1024"/>
      <c r="G225" s="1024"/>
      <c r="H225" s="1024"/>
      <c r="I225" s="1024"/>
      <c r="J225" s="1024"/>
      <c r="K225" s="1024"/>
      <c r="L225" s="1024"/>
      <c r="M225" s="1024"/>
      <c r="N225" s="1017" t="s">
        <v>414</v>
      </c>
      <c r="O225" s="1018"/>
    </row>
    <row r="226" spans="1:15" x14ac:dyDescent="0.2">
      <c r="A226" s="1014"/>
      <c r="B226" s="1014"/>
      <c r="C226" s="1014"/>
      <c r="D226" s="1024" t="s">
        <v>2985</v>
      </c>
      <c r="E226" s="1024"/>
      <c r="F226" s="1024"/>
      <c r="G226" s="1024"/>
      <c r="H226" s="1024"/>
      <c r="I226" s="1024"/>
      <c r="J226" s="1024"/>
      <c r="K226" s="1024"/>
      <c r="L226" s="1024"/>
      <c r="M226" s="1024"/>
      <c r="N226" s="1017" t="s">
        <v>2986</v>
      </c>
      <c r="O226" s="1018"/>
    </row>
    <row r="227" spans="1:15" x14ac:dyDescent="0.2">
      <c r="A227" s="1014"/>
      <c r="B227" s="1014"/>
      <c r="C227" s="1014"/>
      <c r="D227" s="1024" t="s">
        <v>2987</v>
      </c>
      <c r="E227" s="1024"/>
      <c r="F227" s="1024"/>
      <c r="G227" s="1024"/>
      <c r="H227" s="1024"/>
      <c r="I227" s="1024"/>
      <c r="J227" s="1024"/>
      <c r="K227" s="1024"/>
      <c r="L227" s="1024"/>
      <c r="M227" s="1024"/>
      <c r="N227" s="1017" t="s">
        <v>2988</v>
      </c>
      <c r="O227" s="1018"/>
    </row>
    <row r="228" spans="1:15" x14ac:dyDescent="0.2">
      <c r="A228" s="1014"/>
      <c r="B228" s="1014"/>
      <c r="C228" s="1014"/>
      <c r="D228" s="1024" t="s">
        <v>2989</v>
      </c>
      <c r="E228" s="1024"/>
      <c r="F228" s="1024"/>
      <c r="G228" s="1024"/>
      <c r="H228" s="1024"/>
      <c r="I228" s="1024"/>
      <c r="J228" s="1024"/>
      <c r="K228" s="1024"/>
      <c r="L228" s="1024"/>
      <c r="M228" s="1024"/>
      <c r="N228" s="1017" t="s">
        <v>1701</v>
      </c>
      <c r="O228" s="1018"/>
    </row>
    <row r="229" spans="1:15" x14ac:dyDescent="0.2">
      <c r="A229" s="1014"/>
      <c r="B229" s="1014"/>
      <c r="C229" s="1022" t="s">
        <v>2990</v>
      </c>
      <c r="D229" s="1022"/>
      <c r="E229" s="1022"/>
      <c r="F229" s="1022"/>
      <c r="G229" s="1022"/>
      <c r="H229" s="1022"/>
      <c r="I229" s="1022"/>
      <c r="J229" s="1022"/>
      <c r="K229" s="1022"/>
      <c r="L229" s="1022"/>
      <c r="M229" s="1022"/>
      <c r="N229" s="1022"/>
      <c r="O229" s="1022"/>
    </row>
    <row r="230" spans="1:15" x14ac:dyDescent="0.2">
      <c r="A230" s="1014"/>
      <c r="B230" s="1014"/>
      <c r="C230" s="1014"/>
      <c r="D230" s="1016" t="s">
        <v>2991</v>
      </c>
      <c r="E230" s="1016"/>
      <c r="F230" s="1016"/>
      <c r="G230" s="1016"/>
      <c r="H230" s="1016"/>
      <c r="I230" s="1016"/>
      <c r="J230" s="1016"/>
      <c r="K230" s="1016"/>
      <c r="L230" s="1016"/>
      <c r="M230" s="1016"/>
      <c r="N230" s="1017" t="s">
        <v>1702</v>
      </c>
      <c r="O230" s="1018"/>
    </row>
    <row r="231" spans="1:15" x14ac:dyDescent="0.2">
      <c r="A231" s="1014"/>
      <c r="B231" s="1014"/>
      <c r="C231" s="1014"/>
      <c r="D231" s="1016" t="s">
        <v>2992</v>
      </c>
      <c r="E231" s="1016"/>
      <c r="F231" s="1016"/>
      <c r="G231" s="1016"/>
      <c r="H231" s="1016"/>
      <c r="I231" s="1016"/>
      <c r="J231" s="1016"/>
      <c r="K231" s="1016"/>
      <c r="L231" s="1016"/>
      <c r="M231" s="1016"/>
      <c r="N231" s="1017" t="s">
        <v>1703</v>
      </c>
      <c r="O231" s="1018"/>
    </row>
    <row r="232" spans="1:15" x14ac:dyDescent="0.2">
      <c r="A232" s="1014"/>
      <c r="B232" s="1014"/>
      <c r="C232" s="1014"/>
      <c r="D232" s="1016" t="s">
        <v>2993</v>
      </c>
      <c r="E232" s="1016"/>
      <c r="F232" s="1016"/>
      <c r="G232" s="1016"/>
      <c r="H232" s="1016"/>
      <c r="I232" s="1016"/>
      <c r="J232" s="1016"/>
      <c r="K232" s="1016"/>
      <c r="L232" s="1016"/>
      <c r="M232" s="1016"/>
      <c r="N232" s="1017" t="s">
        <v>1704</v>
      </c>
      <c r="O232" s="1018"/>
    </row>
    <row r="233" spans="1:15" x14ac:dyDescent="0.2">
      <c r="A233" s="1014"/>
      <c r="B233" s="1014"/>
      <c r="C233" s="1014"/>
      <c r="D233" s="1016" t="s">
        <v>2994</v>
      </c>
      <c r="E233" s="1016"/>
      <c r="F233" s="1016"/>
      <c r="G233" s="1016"/>
      <c r="H233" s="1016"/>
      <c r="I233" s="1016"/>
      <c r="J233" s="1016"/>
      <c r="K233" s="1016"/>
      <c r="L233" s="1016"/>
      <c r="M233" s="1016"/>
      <c r="N233" s="1017" t="s">
        <v>2995</v>
      </c>
      <c r="O233" s="1018"/>
    </row>
    <row r="234" spans="1:15" x14ac:dyDescent="0.2">
      <c r="A234" s="1014"/>
      <c r="B234" s="1014"/>
      <c r="C234" s="1024" t="s">
        <v>2996</v>
      </c>
      <c r="D234" s="1024"/>
      <c r="E234" s="1024"/>
      <c r="F234" s="1024"/>
      <c r="G234" s="1024"/>
      <c r="H234" s="1024"/>
      <c r="I234" s="1024"/>
      <c r="J234" s="1024"/>
      <c r="K234" s="1024"/>
      <c r="L234" s="1024"/>
      <c r="M234" s="1024"/>
      <c r="N234" s="1017" t="s">
        <v>1707</v>
      </c>
      <c r="O234" s="1018"/>
    </row>
    <row r="235" spans="1:15" x14ac:dyDescent="0.2">
      <c r="A235" s="1014"/>
      <c r="B235" s="1014"/>
      <c r="C235" s="1024" t="s">
        <v>2997</v>
      </c>
      <c r="D235" s="1024"/>
      <c r="E235" s="1024"/>
      <c r="F235" s="1024"/>
      <c r="G235" s="1024"/>
      <c r="H235" s="1024"/>
      <c r="I235" s="1024"/>
      <c r="J235" s="1024"/>
      <c r="K235" s="1024"/>
      <c r="L235" s="1024"/>
      <c r="M235" s="1024"/>
      <c r="N235" s="1017" t="s">
        <v>1708</v>
      </c>
      <c r="O235" s="1018"/>
    </row>
    <row r="236" spans="1:15" x14ac:dyDescent="0.2">
      <c r="A236" s="1014"/>
      <c r="B236" s="1014"/>
      <c r="C236" s="1024" t="s">
        <v>2998</v>
      </c>
      <c r="D236" s="1024"/>
      <c r="E236" s="1024"/>
      <c r="F236" s="1024"/>
      <c r="G236" s="1024"/>
      <c r="H236" s="1024"/>
      <c r="I236" s="1024"/>
      <c r="J236" s="1024"/>
      <c r="K236" s="1024"/>
      <c r="L236" s="1024"/>
      <c r="M236" s="1024"/>
      <c r="N236" s="1017" t="s">
        <v>2999</v>
      </c>
      <c r="O236" s="1018"/>
    </row>
    <row r="237" spans="1:15" x14ac:dyDescent="0.2">
      <c r="A237" s="1014"/>
      <c r="B237" s="1019" t="s">
        <v>2047</v>
      </c>
      <c r="C237" s="1019"/>
      <c r="D237" s="1019"/>
      <c r="E237" s="1019"/>
      <c r="F237" s="1019"/>
      <c r="G237" s="1019"/>
      <c r="H237" s="1019"/>
      <c r="I237" s="1019"/>
      <c r="J237" s="1019"/>
      <c r="K237" s="1019"/>
      <c r="L237" s="1019"/>
      <c r="M237" s="1019"/>
      <c r="N237" s="1020" t="s">
        <v>504</v>
      </c>
      <c r="O237" s="1021">
        <f>+O217+O97</f>
        <v>0</v>
      </c>
    </row>
    <row r="238" spans="1:15" x14ac:dyDescent="0.2">
      <c r="A238" s="1014"/>
      <c r="B238" s="1022" t="s">
        <v>2054</v>
      </c>
      <c r="C238" s="1022"/>
      <c r="D238" s="1022"/>
      <c r="E238" s="1022"/>
      <c r="F238" s="1022"/>
      <c r="G238" s="1022"/>
      <c r="H238" s="1022"/>
      <c r="I238" s="1022"/>
      <c r="J238" s="1022"/>
      <c r="K238" s="1022"/>
      <c r="L238" s="1022"/>
      <c r="M238" s="1022"/>
      <c r="N238" s="1022"/>
      <c r="O238" s="1022"/>
    </row>
    <row r="239" spans="1:15" x14ac:dyDescent="0.2">
      <c r="A239" s="1014"/>
      <c r="B239" s="1014"/>
      <c r="C239" s="1013" t="s">
        <v>2055</v>
      </c>
      <c r="D239" s="1013"/>
      <c r="E239" s="1013"/>
      <c r="F239" s="1013"/>
      <c r="G239" s="1013"/>
      <c r="H239" s="1013"/>
      <c r="I239" s="1013"/>
      <c r="J239" s="1013"/>
      <c r="K239" s="1013"/>
      <c r="L239" s="1013"/>
      <c r="M239" s="1013"/>
      <c r="N239" s="1013"/>
      <c r="O239" s="1013"/>
    </row>
    <row r="240" spans="1:15" x14ac:dyDescent="0.2">
      <c r="A240" s="1025"/>
      <c r="B240" s="1025"/>
      <c r="C240" s="1025"/>
      <c r="D240" s="1013" t="s">
        <v>3000</v>
      </c>
      <c r="E240" s="1013"/>
      <c r="F240" s="1013"/>
      <c r="G240" s="1013"/>
      <c r="H240" s="1013"/>
      <c r="I240" s="1013"/>
      <c r="J240" s="1013"/>
      <c r="K240" s="1013"/>
      <c r="L240" s="1013"/>
      <c r="M240" s="1013"/>
      <c r="N240" s="1013"/>
      <c r="O240" s="1013"/>
    </row>
    <row r="241" spans="1:15" x14ac:dyDescent="0.2">
      <c r="A241" s="1025"/>
      <c r="B241" s="1025"/>
      <c r="C241" s="1025"/>
      <c r="D241" s="1014"/>
      <c r="E241" s="1013" t="s">
        <v>3001</v>
      </c>
      <c r="F241" s="1013"/>
      <c r="G241" s="1013"/>
      <c r="H241" s="1013"/>
      <c r="I241" s="1013"/>
      <c r="J241" s="1013"/>
      <c r="K241" s="1013"/>
      <c r="L241" s="1013"/>
      <c r="M241" s="1013"/>
      <c r="N241" s="1013"/>
      <c r="O241" s="1013"/>
    </row>
    <row r="242" spans="1:15" x14ac:dyDescent="0.2">
      <c r="A242" s="1025"/>
      <c r="B242" s="1025"/>
      <c r="C242" s="1025"/>
      <c r="D242" s="1014"/>
      <c r="E242" s="1014"/>
      <c r="F242" s="1022" t="s">
        <v>2870</v>
      </c>
      <c r="G242" s="1022"/>
      <c r="H242" s="1022"/>
      <c r="I242" s="1022"/>
      <c r="J242" s="1022"/>
      <c r="K242" s="1022"/>
      <c r="L242" s="1022"/>
      <c r="M242" s="1022"/>
      <c r="N242" s="1022"/>
      <c r="O242" s="1022"/>
    </row>
    <row r="243" spans="1:15" x14ac:dyDescent="0.2">
      <c r="A243" s="1025"/>
      <c r="B243" s="1025"/>
      <c r="C243" s="1025"/>
      <c r="D243" s="1014"/>
      <c r="E243" s="1014"/>
      <c r="F243" s="1014"/>
      <c r="G243" s="1016" t="s">
        <v>1957</v>
      </c>
      <c r="H243" s="1016"/>
      <c r="I243" s="1016"/>
      <c r="J243" s="1016"/>
      <c r="K243" s="1016"/>
      <c r="L243" s="1016"/>
      <c r="M243" s="1016"/>
      <c r="N243" s="1017" t="s">
        <v>688</v>
      </c>
      <c r="O243" s="1018"/>
    </row>
    <row r="244" spans="1:15" x14ac:dyDescent="0.2">
      <c r="A244" s="1025"/>
      <c r="B244" s="1025"/>
      <c r="C244" s="1025"/>
      <c r="D244" s="1014"/>
      <c r="E244" s="1014"/>
      <c r="F244" s="1014"/>
      <c r="G244" s="1016" t="s">
        <v>1958</v>
      </c>
      <c r="H244" s="1016"/>
      <c r="I244" s="1016"/>
      <c r="J244" s="1016"/>
      <c r="K244" s="1016"/>
      <c r="L244" s="1016"/>
      <c r="M244" s="1016"/>
      <c r="N244" s="1017" t="s">
        <v>1107</v>
      </c>
      <c r="O244" s="1018"/>
    </row>
    <row r="245" spans="1:15" x14ac:dyDescent="0.2">
      <c r="A245" s="1025"/>
      <c r="B245" s="1025"/>
      <c r="C245" s="1025"/>
      <c r="D245" s="1014"/>
      <c r="E245" s="1014"/>
      <c r="F245" s="1022" t="s">
        <v>2873</v>
      </c>
      <c r="G245" s="1022"/>
      <c r="H245" s="1022"/>
      <c r="I245" s="1022"/>
      <c r="J245" s="1022"/>
      <c r="K245" s="1022"/>
      <c r="L245" s="1022"/>
      <c r="M245" s="1022"/>
      <c r="N245" s="1022"/>
      <c r="O245" s="1022"/>
    </row>
    <row r="246" spans="1:15" x14ac:dyDescent="0.2">
      <c r="A246" s="1025"/>
      <c r="B246" s="1025"/>
      <c r="C246" s="1025"/>
      <c r="D246" s="1014"/>
      <c r="E246" s="1014"/>
      <c r="F246" s="1014"/>
      <c r="G246" s="1016" t="s">
        <v>1957</v>
      </c>
      <c r="H246" s="1016"/>
      <c r="I246" s="1016"/>
      <c r="J246" s="1016"/>
      <c r="K246" s="1016"/>
      <c r="L246" s="1016"/>
      <c r="M246" s="1016"/>
      <c r="N246" s="1017" t="s">
        <v>720</v>
      </c>
      <c r="O246" s="1018"/>
    </row>
    <row r="247" spans="1:15" x14ac:dyDescent="0.2">
      <c r="A247" s="1025"/>
      <c r="B247" s="1025"/>
      <c r="C247" s="1025"/>
      <c r="D247" s="1014"/>
      <c r="E247" s="1014"/>
      <c r="F247" s="1014"/>
      <c r="G247" s="1016" t="s">
        <v>1958</v>
      </c>
      <c r="H247" s="1016"/>
      <c r="I247" s="1016"/>
      <c r="J247" s="1016"/>
      <c r="K247" s="1016"/>
      <c r="L247" s="1016"/>
      <c r="M247" s="1016"/>
      <c r="N247" s="1017" t="s">
        <v>520</v>
      </c>
      <c r="O247" s="1018"/>
    </row>
    <row r="248" spans="1:15" x14ac:dyDescent="0.2">
      <c r="A248" s="1025"/>
      <c r="B248" s="1025"/>
      <c r="C248" s="1025"/>
      <c r="D248" s="1014"/>
      <c r="E248" s="1013" t="s">
        <v>3002</v>
      </c>
      <c r="F248" s="1013"/>
      <c r="G248" s="1013"/>
      <c r="H248" s="1013"/>
      <c r="I248" s="1013"/>
      <c r="J248" s="1013"/>
      <c r="K248" s="1013"/>
      <c r="L248" s="1013"/>
      <c r="M248" s="1013"/>
      <c r="N248" s="1013"/>
      <c r="O248" s="1013"/>
    </row>
    <row r="249" spans="1:15" x14ac:dyDescent="0.2">
      <c r="A249" s="1025"/>
      <c r="B249" s="1025"/>
      <c r="C249" s="1025"/>
      <c r="D249" s="1014"/>
      <c r="E249" s="1014"/>
      <c r="F249" s="1022" t="s">
        <v>3003</v>
      </c>
      <c r="G249" s="1022"/>
      <c r="H249" s="1022"/>
      <c r="I249" s="1022"/>
      <c r="J249" s="1022"/>
      <c r="K249" s="1022"/>
      <c r="L249" s="1022"/>
      <c r="M249" s="1022"/>
      <c r="N249" s="1022"/>
      <c r="O249" s="1022"/>
    </row>
    <row r="250" spans="1:15" x14ac:dyDescent="0.2">
      <c r="A250" s="1025"/>
      <c r="B250" s="1025"/>
      <c r="C250" s="1025"/>
      <c r="D250" s="1014"/>
      <c r="E250" s="1014"/>
      <c r="F250" s="1014"/>
      <c r="G250" s="1016" t="s">
        <v>1957</v>
      </c>
      <c r="H250" s="1016"/>
      <c r="I250" s="1016"/>
      <c r="J250" s="1016"/>
      <c r="K250" s="1016"/>
      <c r="L250" s="1016"/>
      <c r="M250" s="1016"/>
      <c r="N250" s="1017" t="s">
        <v>819</v>
      </c>
      <c r="O250" s="1018"/>
    </row>
    <row r="251" spans="1:15" x14ac:dyDescent="0.2">
      <c r="A251" s="1025"/>
      <c r="B251" s="1025"/>
      <c r="C251" s="1025"/>
      <c r="D251" s="1014"/>
      <c r="E251" s="1014"/>
      <c r="F251" s="1014"/>
      <c r="G251" s="1016" t="s">
        <v>1958</v>
      </c>
      <c r="H251" s="1016"/>
      <c r="I251" s="1016"/>
      <c r="J251" s="1016"/>
      <c r="K251" s="1016"/>
      <c r="L251" s="1016"/>
      <c r="M251" s="1016"/>
      <c r="N251" s="1017" t="s">
        <v>744</v>
      </c>
      <c r="O251" s="1018"/>
    </row>
    <row r="252" spans="1:15" x14ac:dyDescent="0.2">
      <c r="A252" s="1025"/>
      <c r="B252" s="1025"/>
      <c r="C252" s="1025"/>
      <c r="D252" s="1014"/>
      <c r="E252" s="1014"/>
      <c r="F252" s="1022" t="s">
        <v>3004</v>
      </c>
      <c r="G252" s="1022"/>
      <c r="H252" s="1022"/>
      <c r="I252" s="1022"/>
      <c r="J252" s="1022"/>
      <c r="K252" s="1022"/>
      <c r="L252" s="1022"/>
      <c r="M252" s="1022"/>
      <c r="N252" s="1022"/>
      <c r="O252" s="1022"/>
    </row>
    <row r="253" spans="1:15" x14ac:dyDescent="0.2">
      <c r="A253" s="1025"/>
      <c r="B253" s="1025"/>
      <c r="C253" s="1025"/>
      <c r="D253" s="1014"/>
      <c r="E253" s="1014"/>
      <c r="F253" s="1014"/>
      <c r="G253" s="1016" t="s">
        <v>2876</v>
      </c>
      <c r="H253" s="1016"/>
      <c r="I253" s="1016"/>
      <c r="J253" s="1016"/>
      <c r="K253" s="1016"/>
      <c r="L253" s="1016"/>
      <c r="M253" s="1016"/>
      <c r="N253" s="1017" t="s">
        <v>407</v>
      </c>
      <c r="O253" s="1018"/>
    </row>
    <row r="254" spans="1:15" x14ac:dyDescent="0.2">
      <c r="A254" s="1025"/>
      <c r="B254" s="1025"/>
      <c r="C254" s="1025"/>
      <c r="D254" s="1014"/>
      <c r="E254" s="1014"/>
      <c r="F254" s="1014"/>
      <c r="G254" s="1016" t="s">
        <v>2877</v>
      </c>
      <c r="H254" s="1016"/>
      <c r="I254" s="1016"/>
      <c r="J254" s="1016"/>
      <c r="K254" s="1016"/>
      <c r="L254" s="1016"/>
      <c r="M254" s="1016"/>
      <c r="N254" s="1017" t="s">
        <v>453</v>
      </c>
      <c r="O254" s="1018"/>
    </row>
    <row r="255" spans="1:15" x14ac:dyDescent="0.2">
      <c r="A255" s="1025"/>
      <c r="B255" s="1025"/>
      <c r="C255" s="1025"/>
      <c r="D255" s="1014"/>
      <c r="E255" s="1014"/>
      <c r="F255" s="1022" t="s">
        <v>2878</v>
      </c>
      <c r="G255" s="1022"/>
      <c r="H255" s="1022"/>
      <c r="I255" s="1022"/>
      <c r="J255" s="1022"/>
      <c r="K255" s="1022"/>
      <c r="L255" s="1022"/>
      <c r="M255" s="1022"/>
      <c r="N255" s="1022"/>
      <c r="O255" s="1022"/>
    </row>
    <row r="256" spans="1:15" x14ac:dyDescent="0.2">
      <c r="A256" s="1025"/>
      <c r="B256" s="1025"/>
      <c r="C256" s="1025"/>
      <c r="D256" s="1014"/>
      <c r="E256" s="1014"/>
      <c r="F256" s="1014"/>
      <c r="G256" s="1016" t="s">
        <v>1957</v>
      </c>
      <c r="H256" s="1016"/>
      <c r="I256" s="1016"/>
      <c r="J256" s="1016"/>
      <c r="K256" s="1016"/>
      <c r="L256" s="1016"/>
      <c r="M256" s="1016"/>
      <c r="N256" s="1017" t="s">
        <v>463</v>
      </c>
      <c r="O256" s="1018"/>
    </row>
    <row r="257" spans="1:15" x14ac:dyDescent="0.2">
      <c r="A257" s="1025"/>
      <c r="B257" s="1025"/>
      <c r="C257" s="1025"/>
      <c r="D257" s="1014"/>
      <c r="E257" s="1014"/>
      <c r="F257" s="1014"/>
      <c r="G257" s="1016" t="s">
        <v>1958</v>
      </c>
      <c r="H257" s="1016"/>
      <c r="I257" s="1016"/>
      <c r="J257" s="1016"/>
      <c r="K257" s="1016"/>
      <c r="L257" s="1016"/>
      <c r="M257" s="1016"/>
      <c r="N257" s="1017" t="s">
        <v>443</v>
      </c>
      <c r="O257" s="1018"/>
    </row>
    <row r="258" spans="1:15" x14ac:dyDescent="0.2">
      <c r="A258" s="1025"/>
      <c r="B258" s="1025"/>
      <c r="C258" s="1025"/>
      <c r="D258" s="1014"/>
      <c r="E258" s="1014"/>
      <c r="F258" s="1022" t="s">
        <v>2880</v>
      </c>
      <c r="G258" s="1022"/>
      <c r="H258" s="1022"/>
      <c r="I258" s="1022"/>
      <c r="J258" s="1022"/>
      <c r="K258" s="1022"/>
      <c r="L258" s="1022"/>
      <c r="M258" s="1022"/>
      <c r="N258" s="1022"/>
      <c r="O258" s="1022"/>
    </row>
    <row r="259" spans="1:15" x14ac:dyDescent="0.2">
      <c r="A259" s="1025"/>
      <c r="B259" s="1025"/>
      <c r="C259" s="1025"/>
      <c r="D259" s="1014"/>
      <c r="E259" s="1014"/>
      <c r="F259" s="1014"/>
      <c r="G259" s="1016" t="s">
        <v>1957</v>
      </c>
      <c r="H259" s="1016"/>
      <c r="I259" s="1016"/>
      <c r="J259" s="1016"/>
      <c r="K259" s="1016"/>
      <c r="L259" s="1016"/>
      <c r="M259" s="1016"/>
      <c r="N259" s="1017" t="s">
        <v>1109</v>
      </c>
      <c r="O259" s="1018"/>
    </row>
    <row r="260" spans="1:15" x14ac:dyDescent="0.2">
      <c r="A260" s="1025"/>
      <c r="B260" s="1025"/>
      <c r="C260" s="1025"/>
      <c r="D260" s="1014"/>
      <c r="E260" s="1014"/>
      <c r="F260" s="1014"/>
      <c r="G260" s="1016" t="s">
        <v>1958</v>
      </c>
      <c r="H260" s="1016"/>
      <c r="I260" s="1016"/>
      <c r="J260" s="1016"/>
      <c r="K260" s="1016"/>
      <c r="L260" s="1016"/>
      <c r="M260" s="1016"/>
      <c r="N260" s="1017" t="s">
        <v>592</v>
      </c>
      <c r="O260" s="1018"/>
    </row>
    <row r="261" spans="1:15" x14ac:dyDescent="0.2">
      <c r="A261" s="1025"/>
      <c r="B261" s="1025"/>
      <c r="C261" s="1025"/>
      <c r="D261" s="1013" t="s">
        <v>3005</v>
      </c>
      <c r="E261" s="1013"/>
      <c r="F261" s="1013"/>
      <c r="G261" s="1013"/>
      <c r="H261" s="1013"/>
      <c r="I261" s="1013"/>
      <c r="J261" s="1013"/>
      <c r="K261" s="1013"/>
      <c r="L261" s="1013"/>
      <c r="M261" s="1013"/>
      <c r="N261" s="1013"/>
      <c r="O261" s="1013"/>
    </row>
    <row r="262" spans="1:15" x14ac:dyDescent="0.2">
      <c r="A262" s="1025"/>
      <c r="B262" s="1025"/>
      <c r="C262" s="1025"/>
      <c r="D262" s="1014"/>
      <c r="E262" s="1022" t="s">
        <v>2870</v>
      </c>
      <c r="F262" s="1022"/>
      <c r="G262" s="1022"/>
      <c r="H262" s="1022"/>
      <c r="I262" s="1022"/>
      <c r="J262" s="1022"/>
      <c r="K262" s="1022"/>
      <c r="L262" s="1022"/>
      <c r="M262" s="1022"/>
      <c r="N262" s="1022"/>
      <c r="O262" s="1022"/>
    </row>
    <row r="263" spans="1:15" x14ac:dyDescent="0.2">
      <c r="A263" s="1025"/>
      <c r="B263" s="1025"/>
      <c r="C263" s="1025"/>
      <c r="D263" s="1014"/>
      <c r="E263" s="1014"/>
      <c r="F263" s="1024" t="s">
        <v>1957</v>
      </c>
      <c r="G263" s="1024"/>
      <c r="H263" s="1024"/>
      <c r="I263" s="1024"/>
      <c r="J263" s="1024"/>
      <c r="K263" s="1024"/>
      <c r="L263" s="1024"/>
      <c r="M263" s="1024"/>
      <c r="N263" s="1017" t="s">
        <v>479</v>
      </c>
      <c r="O263" s="1018"/>
    </row>
    <row r="264" spans="1:15" x14ac:dyDescent="0.2">
      <c r="A264" s="1025"/>
      <c r="B264" s="1025"/>
      <c r="C264" s="1025"/>
      <c r="D264" s="1014"/>
      <c r="E264" s="1014"/>
      <c r="F264" s="1024" t="s">
        <v>1958</v>
      </c>
      <c r="G264" s="1024"/>
      <c r="H264" s="1024"/>
      <c r="I264" s="1024"/>
      <c r="J264" s="1024"/>
      <c r="K264" s="1024"/>
      <c r="L264" s="1024"/>
      <c r="M264" s="1024"/>
      <c r="N264" s="1017" t="s">
        <v>1111</v>
      </c>
      <c r="O264" s="1018"/>
    </row>
    <row r="265" spans="1:15" x14ac:dyDescent="0.2">
      <c r="A265" s="1025"/>
      <c r="B265" s="1025"/>
      <c r="C265" s="1025"/>
      <c r="D265" s="1014"/>
      <c r="E265" s="1022" t="s">
        <v>2873</v>
      </c>
      <c r="F265" s="1022"/>
      <c r="G265" s="1022"/>
      <c r="H265" s="1022"/>
      <c r="I265" s="1022"/>
      <c r="J265" s="1022"/>
      <c r="K265" s="1022"/>
      <c r="L265" s="1022"/>
      <c r="M265" s="1022"/>
      <c r="N265" s="1022"/>
      <c r="O265" s="1022"/>
    </row>
    <row r="266" spans="1:15" x14ac:dyDescent="0.2">
      <c r="A266" s="1025"/>
      <c r="B266" s="1025"/>
      <c r="C266" s="1025"/>
      <c r="D266" s="1014"/>
      <c r="E266" s="1014"/>
      <c r="F266" s="1024" t="s">
        <v>1957</v>
      </c>
      <c r="G266" s="1024"/>
      <c r="H266" s="1024"/>
      <c r="I266" s="1024"/>
      <c r="J266" s="1024"/>
      <c r="K266" s="1024"/>
      <c r="L266" s="1024"/>
      <c r="M266" s="1024"/>
      <c r="N266" s="1017" t="s">
        <v>605</v>
      </c>
      <c r="O266" s="1018"/>
    </row>
    <row r="267" spans="1:15" x14ac:dyDescent="0.2">
      <c r="A267" s="1025"/>
      <c r="B267" s="1025"/>
      <c r="C267" s="1025"/>
      <c r="D267" s="1014"/>
      <c r="E267" s="1014"/>
      <c r="F267" s="1024" t="s">
        <v>1958</v>
      </c>
      <c r="G267" s="1024"/>
      <c r="H267" s="1024"/>
      <c r="I267" s="1024"/>
      <c r="J267" s="1024"/>
      <c r="K267" s="1024"/>
      <c r="L267" s="1024"/>
      <c r="M267" s="1024"/>
      <c r="N267" s="1017" t="s">
        <v>1113</v>
      </c>
      <c r="O267" s="1018"/>
    </row>
    <row r="268" spans="1:15" x14ac:dyDescent="0.2">
      <c r="A268" s="1025"/>
      <c r="B268" s="1025"/>
      <c r="C268" s="1025"/>
      <c r="D268" s="1029" t="s">
        <v>3006</v>
      </c>
      <c r="E268" s="1029"/>
      <c r="F268" s="1029"/>
      <c r="G268" s="1029"/>
      <c r="H268" s="1029"/>
      <c r="I268" s="1029"/>
      <c r="J268" s="1029"/>
      <c r="K268" s="1029"/>
      <c r="L268" s="1029"/>
      <c r="M268" s="1029"/>
      <c r="N268" s="1017" t="s">
        <v>1452</v>
      </c>
      <c r="O268" s="1018"/>
    </row>
    <row r="269" spans="1:15" x14ac:dyDescent="0.2">
      <c r="A269" s="1025"/>
      <c r="B269" s="1025"/>
      <c r="C269" s="1025"/>
      <c r="D269" s="1029" t="s">
        <v>3007</v>
      </c>
      <c r="E269" s="1029"/>
      <c r="F269" s="1029"/>
      <c r="G269" s="1029"/>
      <c r="H269" s="1029"/>
      <c r="I269" s="1029"/>
      <c r="J269" s="1029"/>
      <c r="K269" s="1029"/>
      <c r="L269" s="1029"/>
      <c r="M269" s="1029"/>
      <c r="N269" s="1017" t="s">
        <v>2066</v>
      </c>
      <c r="O269" s="1018"/>
    </row>
    <row r="270" spans="1:15" x14ac:dyDescent="0.2">
      <c r="A270" s="1025"/>
      <c r="B270" s="1025"/>
      <c r="C270" s="1025"/>
      <c r="D270" s="1013" t="s">
        <v>3008</v>
      </c>
      <c r="E270" s="1013"/>
      <c r="F270" s="1013"/>
      <c r="G270" s="1013"/>
      <c r="H270" s="1013"/>
      <c r="I270" s="1013"/>
      <c r="J270" s="1013"/>
      <c r="K270" s="1013"/>
      <c r="L270" s="1013"/>
      <c r="M270" s="1013"/>
      <c r="N270" s="1013"/>
      <c r="O270" s="1013"/>
    </row>
    <row r="271" spans="1:15" x14ac:dyDescent="0.2">
      <c r="A271" s="1025"/>
      <c r="B271" s="1025"/>
      <c r="C271" s="1025"/>
      <c r="D271" s="1014"/>
      <c r="E271" s="1024" t="s">
        <v>2882</v>
      </c>
      <c r="F271" s="1024"/>
      <c r="G271" s="1024"/>
      <c r="H271" s="1024"/>
      <c r="I271" s="1024"/>
      <c r="J271" s="1024"/>
      <c r="K271" s="1024"/>
      <c r="L271" s="1024"/>
      <c r="M271" s="1024"/>
      <c r="N271" s="1017" t="s">
        <v>1115</v>
      </c>
      <c r="O271" s="1018"/>
    </row>
    <row r="272" spans="1:15" x14ac:dyDescent="0.2">
      <c r="A272" s="1025"/>
      <c r="B272" s="1025"/>
      <c r="C272" s="1025"/>
      <c r="D272" s="1014"/>
      <c r="E272" s="1024" t="s">
        <v>2884</v>
      </c>
      <c r="F272" s="1024"/>
      <c r="G272" s="1024"/>
      <c r="H272" s="1024"/>
      <c r="I272" s="1024"/>
      <c r="J272" s="1024"/>
      <c r="K272" s="1024"/>
      <c r="L272" s="1024"/>
      <c r="M272" s="1024"/>
      <c r="N272" s="1017" t="s">
        <v>811</v>
      </c>
      <c r="O272" s="1018"/>
    </row>
    <row r="273" spans="1:15" x14ac:dyDescent="0.2">
      <c r="A273" s="1014"/>
      <c r="B273" s="1014"/>
      <c r="C273" s="1014"/>
      <c r="D273" s="1029" t="s">
        <v>3009</v>
      </c>
      <c r="E273" s="1029"/>
      <c r="F273" s="1029"/>
      <c r="G273" s="1029"/>
      <c r="H273" s="1029"/>
      <c r="I273" s="1029"/>
      <c r="J273" s="1029"/>
      <c r="K273" s="1029"/>
      <c r="L273" s="1029"/>
      <c r="M273" s="1029"/>
      <c r="N273" s="1017" t="s">
        <v>1117</v>
      </c>
      <c r="O273" s="1018"/>
    </row>
    <row r="274" spans="1:15" x14ac:dyDescent="0.2">
      <c r="A274" s="1014"/>
      <c r="B274" s="1014"/>
      <c r="C274" s="1014"/>
      <c r="D274" s="1029" t="s">
        <v>3010</v>
      </c>
      <c r="E274" s="1029"/>
      <c r="F274" s="1029"/>
      <c r="G274" s="1029"/>
      <c r="H274" s="1029"/>
      <c r="I274" s="1029"/>
      <c r="J274" s="1029"/>
      <c r="K274" s="1029"/>
      <c r="L274" s="1029"/>
      <c r="M274" s="1029"/>
      <c r="N274" s="1017" t="s">
        <v>1122</v>
      </c>
      <c r="O274" s="1018"/>
    </row>
    <row r="275" spans="1:15" x14ac:dyDescent="0.2">
      <c r="A275" s="1014"/>
      <c r="B275" s="1014"/>
      <c r="C275" s="1014"/>
      <c r="D275" s="1029" t="s">
        <v>3011</v>
      </c>
      <c r="E275" s="1029"/>
      <c r="F275" s="1029"/>
      <c r="G275" s="1029"/>
      <c r="H275" s="1029"/>
      <c r="I275" s="1029"/>
      <c r="J275" s="1029"/>
      <c r="K275" s="1029"/>
      <c r="L275" s="1029"/>
      <c r="M275" s="1029"/>
      <c r="N275" s="1017" t="s">
        <v>1119</v>
      </c>
      <c r="O275" s="1018"/>
    </row>
    <row r="276" spans="1:15" x14ac:dyDescent="0.2">
      <c r="A276" s="1025"/>
      <c r="B276" s="1025"/>
      <c r="C276" s="1025"/>
      <c r="D276" s="1013" t="s">
        <v>3012</v>
      </c>
      <c r="E276" s="1013"/>
      <c r="F276" s="1013"/>
      <c r="G276" s="1013"/>
      <c r="H276" s="1013"/>
      <c r="I276" s="1013"/>
      <c r="J276" s="1013"/>
      <c r="K276" s="1013"/>
      <c r="L276" s="1013"/>
      <c r="M276" s="1013"/>
      <c r="N276" s="1013"/>
      <c r="O276" s="1013"/>
    </row>
    <row r="277" spans="1:15" x14ac:dyDescent="0.2">
      <c r="A277" s="1025"/>
      <c r="B277" s="1025"/>
      <c r="C277" s="1025"/>
      <c r="D277" s="1014"/>
      <c r="E277" s="1024" t="s">
        <v>2064</v>
      </c>
      <c r="F277" s="1024"/>
      <c r="G277" s="1024"/>
      <c r="H277" s="1024"/>
      <c r="I277" s="1024"/>
      <c r="J277" s="1024"/>
      <c r="K277" s="1024"/>
      <c r="L277" s="1024"/>
      <c r="M277" s="1024"/>
      <c r="N277" s="1017" t="s">
        <v>2073</v>
      </c>
      <c r="O277" s="1018"/>
    </row>
    <row r="278" spans="1:15" x14ac:dyDescent="0.2">
      <c r="A278" s="1025"/>
      <c r="B278" s="1025"/>
      <c r="C278" s="1025"/>
      <c r="D278" s="1014"/>
      <c r="E278" s="1024" t="s">
        <v>2065</v>
      </c>
      <c r="F278" s="1024"/>
      <c r="G278" s="1024"/>
      <c r="H278" s="1024"/>
      <c r="I278" s="1024"/>
      <c r="J278" s="1024"/>
      <c r="K278" s="1024"/>
      <c r="L278" s="1024"/>
      <c r="M278" s="1024"/>
      <c r="N278" s="1017" t="s">
        <v>2075</v>
      </c>
      <c r="O278" s="1018"/>
    </row>
    <row r="279" spans="1:15" x14ac:dyDescent="0.2">
      <c r="A279" s="1025"/>
      <c r="B279" s="1025"/>
      <c r="C279" s="1025"/>
      <c r="D279" s="1014"/>
      <c r="E279" s="1024" t="s">
        <v>3013</v>
      </c>
      <c r="F279" s="1024"/>
      <c r="G279" s="1024"/>
      <c r="H279" s="1024"/>
      <c r="I279" s="1024"/>
      <c r="J279" s="1024"/>
      <c r="K279" s="1024"/>
      <c r="L279" s="1024"/>
      <c r="M279" s="1024"/>
      <c r="N279" s="1017" t="s">
        <v>1471</v>
      </c>
      <c r="O279" s="1018"/>
    </row>
    <row r="280" spans="1:15" x14ac:dyDescent="0.2">
      <c r="A280" s="1025"/>
      <c r="B280" s="1025"/>
      <c r="C280" s="1025"/>
      <c r="D280" s="1014"/>
      <c r="E280" s="1024" t="s">
        <v>3014</v>
      </c>
      <c r="F280" s="1024"/>
      <c r="G280" s="1024"/>
      <c r="H280" s="1024"/>
      <c r="I280" s="1024"/>
      <c r="J280" s="1024"/>
      <c r="K280" s="1024"/>
      <c r="L280" s="1024"/>
      <c r="M280" s="1024"/>
      <c r="N280" s="1017" t="s">
        <v>3015</v>
      </c>
      <c r="O280" s="1018"/>
    </row>
    <row r="281" spans="1:15" x14ac:dyDescent="0.2">
      <c r="A281" s="1025"/>
      <c r="B281" s="1025"/>
      <c r="C281" s="1025"/>
      <c r="D281" s="1013" t="s">
        <v>3016</v>
      </c>
      <c r="E281" s="1013"/>
      <c r="F281" s="1013"/>
      <c r="G281" s="1013"/>
      <c r="H281" s="1013"/>
      <c r="I281" s="1013"/>
      <c r="J281" s="1013"/>
      <c r="K281" s="1013"/>
      <c r="L281" s="1013"/>
      <c r="M281" s="1013"/>
      <c r="N281" s="1013"/>
      <c r="O281" s="1013"/>
    </row>
    <row r="282" spans="1:15" x14ac:dyDescent="0.2">
      <c r="A282" s="1025"/>
      <c r="B282" s="1025"/>
      <c r="C282" s="1025"/>
      <c r="D282" s="1014"/>
      <c r="E282" s="1016" t="s">
        <v>3017</v>
      </c>
      <c r="F282" s="1016"/>
      <c r="G282" s="1016"/>
      <c r="H282" s="1016"/>
      <c r="I282" s="1016"/>
      <c r="J282" s="1016"/>
      <c r="K282" s="1016"/>
      <c r="L282" s="1016"/>
      <c r="M282" s="1016"/>
      <c r="N282" s="1017" t="s">
        <v>3018</v>
      </c>
      <c r="O282" s="1018"/>
    </row>
    <row r="283" spans="1:15" x14ac:dyDescent="0.2">
      <c r="A283" s="1025"/>
      <c r="B283" s="1025"/>
      <c r="C283" s="1025"/>
      <c r="D283" s="1014"/>
      <c r="E283" s="1016" t="s">
        <v>3019</v>
      </c>
      <c r="F283" s="1016"/>
      <c r="G283" s="1016"/>
      <c r="H283" s="1016"/>
      <c r="I283" s="1016"/>
      <c r="J283" s="1016"/>
      <c r="K283" s="1016"/>
      <c r="L283" s="1016"/>
      <c r="M283" s="1016"/>
      <c r="N283" s="1017" t="s">
        <v>3020</v>
      </c>
      <c r="O283" s="1018"/>
    </row>
    <row r="284" spans="1:15" x14ac:dyDescent="0.2">
      <c r="A284" s="1025"/>
      <c r="B284" s="1025"/>
      <c r="C284" s="1025"/>
      <c r="D284" s="1014"/>
      <c r="E284" s="1016" t="s">
        <v>3021</v>
      </c>
      <c r="F284" s="1016"/>
      <c r="G284" s="1016"/>
      <c r="H284" s="1016"/>
      <c r="I284" s="1016"/>
      <c r="J284" s="1016"/>
      <c r="K284" s="1016"/>
      <c r="L284" s="1016"/>
      <c r="M284" s="1016"/>
      <c r="N284" s="1017" t="s">
        <v>2078</v>
      </c>
      <c r="O284" s="1018"/>
    </row>
    <row r="285" spans="1:15" x14ac:dyDescent="0.2">
      <c r="A285" s="1025"/>
      <c r="B285" s="1025"/>
      <c r="C285" s="1025"/>
      <c r="D285" s="1014"/>
      <c r="E285" s="1016" t="s">
        <v>3022</v>
      </c>
      <c r="F285" s="1016"/>
      <c r="G285" s="1016"/>
      <c r="H285" s="1016"/>
      <c r="I285" s="1016"/>
      <c r="J285" s="1016"/>
      <c r="K285" s="1016"/>
      <c r="L285" s="1016"/>
      <c r="M285" s="1016"/>
      <c r="N285" s="1017" t="s">
        <v>1449</v>
      </c>
      <c r="O285" s="1018"/>
    </row>
    <row r="286" spans="1:15" x14ac:dyDescent="0.2">
      <c r="A286" s="1025"/>
      <c r="B286" s="1025"/>
      <c r="C286" s="1025"/>
      <c r="D286" s="1014"/>
      <c r="E286" s="1016" t="s">
        <v>3023</v>
      </c>
      <c r="F286" s="1016"/>
      <c r="G286" s="1016"/>
      <c r="H286" s="1016"/>
      <c r="I286" s="1016"/>
      <c r="J286" s="1016"/>
      <c r="K286" s="1016"/>
      <c r="L286" s="1016"/>
      <c r="M286" s="1016"/>
      <c r="N286" s="1017" t="s">
        <v>1462</v>
      </c>
      <c r="O286" s="1018"/>
    </row>
    <row r="287" spans="1:15" x14ac:dyDescent="0.2">
      <c r="A287" s="1025"/>
      <c r="B287" s="1025"/>
      <c r="C287" s="1025"/>
      <c r="D287" s="1014"/>
      <c r="E287" s="1016" t="s">
        <v>3024</v>
      </c>
      <c r="F287" s="1016"/>
      <c r="G287" s="1016"/>
      <c r="H287" s="1016"/>
      <c r="I287" s="1016"/>
      <c r="J287" s="1016"/>
      <c r="K287" s="1016"/>
      <c r="L287" s="1016"/>
      <c r="M287" s="1016"/>
      <c r="N287" s="1017" t="s">
        <v>1464</v>
      </c>
      <c r="O287" s="1018"/>
    </row>
    <row r="288" spans="1:15" x14ac:dyDescent="0.2">
      <c r="A288" s="1025"/>
      <c r="B288" s="1025"/>
      <c r="C288" s="1025"/>
      <c r="D288" s="1014"/>
      <c r="E288" s="1016" t="s">
        <v>3025</v>
      </c>
      <c r="F288" s="1016"/>
      <c r="G288" s="1016"/>
      <c r="H288" s="1016"/>
      <c r="I288" s="1016"/>
      <c r="J288" s="1016"/>
      <c r="K288" s="1016"/>
      <c r="L288" s="1016"/>
      <c r="M288" s="1016"/>
      <c r="N288" s="1017" t="s">
        <v>1466</v>
      </c>
      <c r="O288" s="1018"/>
    </row>
    <row r="289" spans="1:15" x14ac:dyDescent="0.2">
      <c r="A289" s="1025"/>
      <c r="B289" s="1025"/>
      <c r="C289" s="1025"/>
      <c r="D289" s="1014"/>
      <c r="E289" s="1016" t="s">
        <v>2034</v>
      </c>
      <c r="F289" s="1016"/>
      <c r="G289" s="1016"/>
      <c r="H289" s="1016"/>
      <c r="I289" s="1016"/>
      <c r="J289" s="1016"/>
      <c r="K289" s="1016"/>
      <c r="L289" s="1016"/>
      <c r="M289" s="1016"/>
      <c r="N289" s="1017" t="s">
        <v>1468</v>
      </c>
      <c r="O289" s="1018"/>
    </row>
    <row r="290" spans="1:15" x14ac:dyDescent="0.2">
      <c r="A290" s="1025"/>
      <c r="B290" s="1025"/>
      <c r="C290" s="1025"/>
      <c r="D290" s="1013" t="s">
        <v>3026</v>
      </c>
      <c r="E290" s="1013"/>
      <c r="F290" s="1013"/>
      <c r="G290" s="1013"/>
      <c r="H290" s="1013"/>
      <c r="I290" s="1013"/>
      <c r="J290" s="1013"/>
      <c r="K290" s="1013"/>
      <c r="L290" s="1013"/>
      <c r="M290" s="1013"/>
      <c r="N290" s="1013"/>
      <c r="O290" s="1013"/>
    </row>
    <row r="291" spans="1:15" x14ac:dyDescent="0.2">
      <c r="A291" s="1025"/>
      <c r="B291" s="1025"/>
      <c r="C291" s="1025"/>
      <c r="D291" s="1014"/>
      <c r="E291" s="1024" t="s">
        <v>2071</v>
      </c>
      <c r="F291" s="1024"/>
      <c r="G291" s="1024"/>
      <c r="H291" s="1024"/>
      <c r="I291" s="1024"/>
      <c r="J291" s="1024"/>
      <c r="K291" s="1024"/>
      <c r="L291" s="1024"/>
      <c r="M291" s="1024"/>
      <c r="N291" s="1017" t="s">
        <v>1472</v>
      </c>
      <c r="O291" s="1018"/>
    </row>
    <row r="292" spans="1:15" x14ac:dyDescent="0.2">
      <c r="A292" s="1025"/>
      <c r="B292" s="1025"/>
      <c r="C292" s="1025"/>
      <c r="D292" s="1014"/>
      <c r="E292" s="1024" t="s">
        <v>3027</v>
      </c>
      <c r="F292" s="1024"/>
      <c r="G292" s="1024"/>
      <c r="H292" s="1024"/>
      <c r="I292" s="1024"/>
      <c r="J292" s="1024"/>
      <c r="K292" s="1024"/>
      <c r="L292" s="1024"/>
      <c r="M292" s="1024"/>
      <c r="N292" s="1017" t="s">
        <v>2082</v>
      </c>
      <c r="O292" s="1018"/>
    </row>
    <row r="293" spans="1:15" x14ac:dyDescent="0.2">
      <c r="A293" s="1025"/>
      <c r="B293" s="1025"/>
      <c r="C293" s="1025"/>
      <c r="D293" s="1014"/>
      <c r="E293" s="1024" t="s">
        <v>1969</v>
      </c>
      <c r="F293" s="1024"/>
      <c r="G293" s="1024"/>
      <c r="H293" s="1024"/>
      <c r="I293" s="1024"/>
      <c r="J293" s="1024"/>
      <c r="K293" s="1024"/>
      <c r="L293" s="1024"/>
      <c r="M293" s="1024"/>
      <c r="N293" s="1017" t="s">
        <v>2083</v>
      </c>
      <c r="O293" s="1018"/>
    </row>
    <row r="294" spans="1:15" x14ac:dyDescent="0.2">
      <c r="A294" s="1025"/>
      <c r="B294" s="1025"/>
      <c r="C294" s="1025"/>
      <c r="D294" s="1013" t="s">
        <v>3028</v>
      </c>
      <c r="E294" s="1013"/>
      <c r="F294" s="1013"/>
      <c r="G294" s="1013"/>
      <c r="H294" s="1013"/>
      <c r="I294" s="1013"/>
      <c r="J294" s="1013"/>
      <c r="K294" s="1013"/>
      <c r="L294" s="1013"/>
      <c r="M294" s="1013"/>
      <c r="N294" s="1013"/>
      <c r="O294" s="1013"/>
    </row>
    <row r="295" spans="1:15" x14ac:dyDescent="0.2">
      <c r="A295" s="1025"/>
      <c r="B295" s="1025"/>
      <c r="C295" s="1025"/>
      <c r="D295" s="1014"/>
      <c r="E295" s="1024" t="s">
        <v>3029</v>
      </c>
      <c r="F295" s="1024"/>
      <c r="G295" s="1024"/>
      <c r="H295" s="1024"/>
      <c r="I295" s="1024"/>
      <c r="J295" s="1024"/>
      <c r="K295" s="1024"/>
      <c r="L295" s="1024"/>
      <c r="M295" s="1024"/>
      <c r="N295" s="1017" t="s">
        <v>2084</v>
      </c>
      <c r="O295" s="1018"/>
    </row>
    <row r="296" spans="1:15" x14ac:dyDescent="0.2">
      <c r="A296" s="1025"/>
      <c r="B296" s="1025"/>
      <c r="C296" s="1025"/>
      <c r="D296" s="1014"/>
      <c r="E296" s="1024" t="s">
        <v>1969</v>
      </c>
      <c r="F296" s="1024"/>
      <c r="G296" s="1024"/>
      <c r="H296" s="1024"/>
      <c r="I296" s="1024"/>
      <c r="J296" s="1024"/>
      <c r="K296" s="1024"/>
      <c r="L296" s="1024"/>
      <c r="M296" s="1024"/>
      <c r="N296" s="1017" t="s">
        <v>2086</v>
      </c>
      <c r="O296" s="1018"/>
    </row>
    <row r="297" spans="1:15" x14ac:dyDescent="0.2">
      <c r="A297" s="1025"/>
      <c r="B297" s="1025"/>
      <c r="C297" s="1019" t="s">
        <v>2077</v>
      </c>
      <c r="D297" s="1019"/>
      <c r="E297" s="1019"/>
      <c r="F297" s="1019"/>
      <c r="G297" s="1019"/>
      <c r="H297" s="1019"/>
      <c r="I297" s="1019"/>
      <c r="J297" s="1019"/>
      <c r="K297" s="1019"/>
      <c r="L297" s="1019"/>
      <c r="M297" s="1019"/>
      <c r="N297" s="1020" t="s">
        <v>2087</v>
      </c>
      <c r="O297" s="1021"/>
    </row>
    <row r="298" spans="1:15" x14ac:dyDescent="0.2">
      <c r="A298" s="1014"/>
      <c r="B298" s="1014"/>
      <c r="C298" s="1013" t="s">
        <v>2079</v>
      </c>
      <c r="D298" s="1013"/>
      <c r="E298" s="1013"/>
      <c r="F298" s="1013"/>
      <c r="G298" s="1013"/>
      <c r="H298" s="1013"/>
      <c r="I298" s="1013"/>
      <c r="J298" s="1013"/>
      <c r="K298" s="1013"/>
      <c r="L298" s="1013"/>
      <c r="M298" s="1013"/>
      <c r="N298" s="1013"/>
      <c r="O298" s="1013"/>
    </row>
    <row r="299" spans="1:15" x14ac:dyDescent="0.2">
      <c r="A299" s="1025"/>
      <c r="B299" s="1025"/>
      <c r="C299" s="1025"/>
      <c r="D299" s="1022" t="s">
        <v>3030</v>
      </c>
      <c r="E299" s="1022"/>
      <c r="F299" s="1022"/>
      <c r="G299" s="1022"/>
      <c r="H299" s="1022"/>
      <c r="I299" s="1022"/>
      <c r="J299" s="1022"/>
      <c r="K299" s="1022"/>
      <c r="L299" s="1022"/>
      <c r="M299" s="1022"/>
      <c r="N299" s="1022"/>
      <c r="O299" s="1022"/>
    </row>
    <row r="300" spans="1:15" x14ac:dyDescent="0.2">
      <c r="A300" s="1025"/>
      <c r="B300" s="1025"/>
      <c r="C300" s="1025"/>
      <c r="D300" s="1014"/>
      <c r="E300" s="1013" t="s">
        <v>3031</v>
      </c>
      <c r="F300" s="1013"/>
      <c r="G300" s="1013"/>
      <c r="H300" s="1013"/>
      <c r="I300" s="1013"/>
      <c r="J300" s="1013"/>
      <c r="K300" s="1013"/>
      <c r="L300" s="1013"/>
      <c r="M300" s="1013"/>
      <c r="N300" s="1013"/>
      <c r="O300" s="1013"/>
    </row>
    <row r="301" spans="1:15" x14ac:dyDescent="0.2">
      <c r="A301" s="1025"/>
      <c r="B301" s="1025"/>
      <c r="C301" s="1025"/>
      <c r="D301" s="1014"/>
      <c r="E301" s="1014"/>
      <c r="F301" s="1013" t="s">
        <v>2870</v>
      </c>
      <c r="G301" s="1013"/>
      <c r="H301" s="1013"/>
      <c r="I301" s="1013"/>
      <c r="J301" s="1013"/>
      <c r="K301" s="1013"/>
      <c r="L301" s="1013"/>
      <c r="M301" s="1013"/>
      <c r="N301" s="1013"/>
      <c r="O301" s="1013"/>
    </row>
    <row r="302" spans="1:15" x14ac:dyDescent="0.2">
      <c r="A302" s="1025"/>
      <c r="B302" s="1025"/>
      <c r="C302" s="1025"/>
      <c r="D302" s="1014"/>
      <c r="E302" s="1014"/>
      <c r="F302" s="1014"/>
      <c r="G302" s="1016" t="s">
        <v>1957</v>
      </c>
      <c r="H302" s="1016"/>
      <c r="I302" s="1016"/>
      <c r="J302" s="1016"/>
      <c r="K302" s="1016"/>
      <c r="L302" s="1016"/>
      <c r="M302" s="1016"/>
      <c r="N302" s="1017" t="s">
        <v>2090</v>
      </c>
      <c r="O302" s="1018"/>
    </row>
    <row r="303" spans="1:15" x14ac:dyDescent="0.2">
      <c r="A303" s="1025"/>
      <c r="B303" s="1025"/>
      <c r="C303" s="1025"/>
      <c r="D303" s="1014"/>
      <c r="E303" s="1014"/>
      <c r="F303" s="1014"/>
      <c r="G303" s="1016" t="s">
        <v>1958</v>
      </c>
      <c r="H303" s="1016"/>
      <c r="I303" s="1016"/>
      <c r="J303" s="1016"/>
      <c r="K303" s="1016"/>
      <c r="L303" s="1016"/>
      <c r="M303" s="1016"/>
      <c r="N303" s="1017" t="s">
        <v>1469</v>
      </c>
      <c r="O303" s="1018"/>
    </row>
    <row r="304" spans="1:15" x14ac:dyDescent="0.2">
      <c r="A304" s="1025"/>
      <c r="B304" s="1025"/>
      <c r="C304" s="1025"/>
      <c r="D304" s="1014"/>
      <c r="E304" s="1014"/>
      <c r="F304" s="1013" t="s">
        <v>2873</v>
      </c>
      <c r="G304" s="1013" t="s">
        <v>1226</v>
      </c>
      <c r="H304" s="1013"/>
      <c r="I304" s="1013"/>
      <c r="J304" s="1013"/>
      <c r="K304" s="1013"/>
      <c r="L304" s="1013"/>
      <c r="M304" s="1013"/>
      <c r="N304" s="1013"/>
      <c r="O304" s="1013"/>
    </row>
    <row r="305" spans="1:15" x14ac:dyDescent="0.2">
      <c r="A305" s="1025"/>
      <c r="B305" s="1025"/>
      <c r="C305" s="1025"/>
      <c r="D305" s="1014"/>
      <c r="E305" s="1014"/>
      <c r="F305" s="1014"/>
      <c r="G305" s="1016" t="s">
        <v>1957</v>
      </c>
      <c r="H305" s="1016"/>
      <c r="I305" s="1016"/>
      <c r="J305" s="1016"/>
      <c r="K305" s="1016"/>
      <c r="L305" s="1016"/>
      <c r="M305" s="1016"/>
      <c r="N305" s="1017" t="s">
        <v>1473</v>
      </c>
      <c r="O305" s="1018"/>
    </row>
    <row r="306" spans="1:15" x14ac:dyDescent="0.2">
      <c r="A306" s="1025"/>
      <c r="B306" s="1025"/>
      <c r="C306" s="1025"/>
      <c r="D306" s="1014"/>
      <c r="E306" s="1014"/>
      <c r="F306" s="1014"/>
      <c r="G306" s="1016" t="s">
        <v>1958</v>
      </c>
      <c r="H306" s="1016"/>
      <c r="I306" s="1016"/>
      <c r="J306" s="1016"/>
      <c r="K306" s="1016"/>
      <c r="L306" s="1016"/>
      <c r="M306" s="1016"/>
      <c r="N306" s="1017" t="s">
        <v>2094</v>
      </c>
      <c r="O306" s="1018"/>
    </row>
    <row r="307" spans="1:15" x14ac:dyDescent="0.2">
      <c r="A307" s="1025"/>
      <c r="B307" s="1025"/>
      <c r="C307" s="1025"/>
      <c r="D307" s="1014"/>
      <c r="E307" s="1013" t="s">
        <v>3032</v>
      </c>
      <c r="F307" s="1013"/>
      <c r="G307" s="1013"/>
      <c r="H307" s="1013"/>
      <c r="I307" s="1013"/>
      <c r="J307" s="1013"/>
      <c r="K307" s="1013"/>
      <c r="L307" s="1013"/>
      <c r="M307" s="1013"/>
      <c r="N307" s="1013"/>
      <c r="O307" s="1013"/>
    </row>
    <row r="308" spans="1:15" x14ac:dyDescent="0.2">
      <c r="A308" s="1025"/>
      <c r="B308" s="1025"/>
      <c r="C308" s="1025"/>
      <c r="D308" s="1014"/>
      <c r="E308" s="1014"/>
      <c r="F308" s="1013" t="s">
        <v>3033</v>
      </c>
      <c r="G308" s="1013"/>
      <c r="H308" s="1013"/>
      <c r="I308" s="1013"/>
      <c r="J308" s="1013"/>
      <c r="K308" s="1013"/>
      <c r="L308" s="1013"/>
      <c r="M308" s="1013"/>
      <c r="N308" s="1013"/>
      <c r="O308" s="1013"/>
    </row>
    <row r="309" spans="1:15" x14ac:dyDescent="0.2">
      <c r="A309" s="1025"/>
      <c r="B309" s="1025"/>
      <c r="C309" s="1025"/>
      <c r="D309" s="1014"/>
      <c r="E309" s="1014"/>
      <c r="F309" s="1014"/>
      <c r="G309" s="1016" t="s">
        <v>1957</v>
      </c>
      <c r="H309" s="1016"/>
      <c r="I309" s="1016"/>
      <c r="J309" s="1016"/>
      <c r="K309" s="1016"/>
      <c r="L309" s="1016"/>
      <c r="M309" s="1016"/>
      <c r="N309" s="1017" t="s">
        <v>2096</v>
      </c>
      <c r="O309" s="1018"/>
    </row>
    <row r="310" spans="1:15" x14ac:dyDescent="0.2">
      <c r="A310" s="1025"/>
      <c r="B310" s="1025"/>
      <c r="C310" s="1025"/>
      <c r="D310" s="1014"/>
      <c r="E310" s="1014"/>
      <c r="F310" s="1014"/>
      <c r="G310" s="1016" t="s">
        <v>1958</v>
      </c>
      <c r="H310" s="1016"/>
      <c r="I310" s="1016"/>
      <c r="J310" s="1016"/>
      <c r="K310" s="1016"/>
      <c r="L310" s="1016"/>
      <c r="M310" s="1016"/>
      <c r="N310" s="1017" t="s">
        <v>2098</v>
      </c>
      <c r="O310" s="1018"/>
    </row>
    <row r="311" spans="1:15" x14ac:dyDescent="0.2">
      <c r="A311" s="1025"/>
      <c r="B311" s="1025"/>
      <c r="C311" s="1025"/>
      <c r="D311" s="1014"/>
      <c r="E311" s="1014"/>
      <c r="F311" s="1013" t="s">
        <v>2878</v>
      </c>
      <c r="G311" s="1013"/>
      <c r="H311" s="1013"/>
      <c r="I311" s="1013"/>
      <c r="J311" s="1013"/>
      <c r="K311" s="1013"/>
      <c r="L311" s="1013"/>
      <c r="M311" s="1013"/>
      <c r="N311" s="1013"/>
      <c r="O311" s="1013"/>
    </row>
    <row r="312" spans="1:15" x14ac:dyDescent="0.2">
      <c r="A312" s="1025"/>
      <c r="B312" s="1025"/>
      <c r="C312" s="1025"/>
      <c r="D312" s="1014"/>
      <c r="E312" s="1014"/>
      <c r="F312" s="1014"/>
      <c r="G312" s="1016" t="s">
        <v>1957</v>
      </c>
      <c r="H312" s="1016"/>
      <c r="I312" s="1016"/>
      <c r="J312" s="1016"/>
      <c r="K312" s="1016"/>
      <c r="L312" s="1016"/>
      <c r="M312" s="1016"/>
      <c r="N312" s="1017" t="s">
        <v>2100</v>
      </c>
      <c r="O312" s="1018"/>
    </row>
    <row r="313" spans="1:15" x14ac:dyDescent="0.2">
      <c r="A313" s="1025"/>
      <c r="B313" s="1025"/>
      <c r="C313" s="1025"/>
      <c r="D313" s="1014"/>
      <c r="E313" s="1014"/>
      <c r="F313" s="1014"/>
      <c r="G313" s="1016" t="s">
        <v>1958</v>
      </c>
      <c r="H313" s="1016"/>
      <c r="I313" s="1016"/>
      <c r="J313" s="1016"/>
      <c r="K313" s="1016"/>
      <c r="L313" s="1016"/>
      <c r="M313" s="1016"/>
      <c r="N313" s="1017" t="s">
        <v>2102</v>
      </c>
      <c r="O313" s="1018"/>
    </row>
    <row r="314" spans="1:15" x14ac:dyDescent="0.2">
      <c r="A314" s="1025"/>
      <c r="B314" s="1025"/>
      <c r="C314" s="1025"/>
      <c r="D314" s="1014"/>
      <c r="E314" s="1014"/>
      <c r="F314" s="1013" t="s">
        <v>2880</v>
      </c>
      <c r="G314" s="1013"/>
      <c r="H314" s="1013"/>
      <c r="I314" s="1013"/>
      <c r="J314" s="1013"/>
      <c r="K314" s="1013"/>
      <c r="L314" s="1013"/>
      <c r="M314" s="1013"/>
      <c r="N314" s="1013"/>
      <c r="O314" s="1013"/>
    </row>
    <row r="315" spans="1:15" x14ac:dyDescent="0.2">
      <c r="A315" s="1025"/>
      <c r="B315" s="1025"/>
      <c r="C315" s="1025"/>
      <c r="D315" s="1014"/>
      <c r="E315" s="1014"/>
      <c r="F315" s="1014"/>
      <c r="G315" s="1016" t="s">
        <v>1957</v>
      </c>
      <c r="H315" s="1016"/>
      <c r="I315" s="1016"/>
      <c r="J315" s="1016"/>
      <c r="K315" s="1016"/>
      <c r="L315" s="1016"/>
      <c r="M315" s="1016"/>
      <c r="N315" s="1017" t="s">
        <v>2104</v>
      </c>
      <c r="O315" s="1018"/>
    </row>
    <row r="316" spans="1:15" x14ac:dyDescent="0.2">
      <c r="A316" s="1025"/>
      <c r="B316" s="1025"/>
      <c r="C316" s="1025"/>
      <c r="D316" s="1014"/>
      <c r="E316" s="1014"/>
      <c r="F316" s="1014"/>
      <c r="G316" s="1016" t="s">
        <v>1958</v>
      </c>
      <c r="H316" s="1016"/>
      <c r="I316" s="1016"/>
      <c r="J316" s="1016"/>
      <c r="K316" s="1016"/>
      <c r="L316" s="1016"/>
      <c r="M316" s="1016"/>
      <c r="N316" s="1017" t="s">
        <v>2105</v>
      </c>
      <c r="O316" s="1018"/>
    </row>
    <row r="317" spans="1:15" x14ac:dyDescent="0.2">
      <c r="A317" s="1025"/>
      <c r="B317" s="1025"/>
      <c r="C317" s="1025"/>
      <c r="D317" s="1013" t="s">
        <v>3034</v>
      </c>
      <c r="E317" s="1013"/>
      <c r="F317" s="1013"/>
      <c r="G317" s="1013"/>
      <c r="H317" s="1013"/>
      <c r="I317" s="1013"/>
      <c r="J317" s="1013"/>
      <c r="K317" s="1013"/>
      <c r="L317" s="1013"/>
      <c r="M317" s="1013"/>
      <c r="N317" s="1013"/>
      <c r="O317" s="1013"/>
    </row>
    <row r="318" spans="1:15" x14ac:dyDescent="0.2">
      <c r="A318" s="1025"/>
      <c r="B318" s="1025"/>
      <c r="C318" s="1025"/>
      <c r="D318" s="1014"/>
      <c r="E318" s="1022" t="s">
        <v>2870</v>
      </c>
      <c r="F318" s="1022"/>
      <c r="G318" s="1022"/>
      <c r="H318" s="1022"/>
      <c r="I318" s="1022"/>
      <c r="J318" s="1022"/>
      <c r="K318" s="1022"/>
      <c r="L318" s="1022"/>
      <c r="M318" s="1022"/>
      <c r="N318" s="1022"/>
      <c r="O318" s="1022"/>
    </row>
    <row r="319" spans="1:15" x14ac:dyDescent="0.2">
      <c r="A319" s="1025"/>
      <c r="B319" s="1025"/>
      <c r="C319" s="1025"/>
      <c r="D319" s="1014"/>
      <c r="E319" s="1014"/>
      <c r="F319" s="1016" t="s">
        <v>1957</v>
      </c>
      <c r="G319" s="1016"/>
      <c r="H319" s="1016"/>
      <c r="I319" s="1016"/>
      <c r="J319" s="1016"/>
      <c r="K319" s="1016"/>
      <c r="L319" s="1016"/>
      <c r="M319" s="1016"/>
      <c r="N319" s="1017" t="s">
        <v>1476</v>
      </c>
      <c r="O319" s="1018"/>
    </row>
    <row r="320" spans="1:15" x14ac:dyDescent="0.2">
      <c r="A320" s="1025"/>
      <c r="B320" s="1025"/>
      <c r="C320" s="1025"/>
      <c r="D320" s="1014"/>
      <c r="E320" s="1014"/>
      <c r="F320" s="1016" t="s">
        <v>1958</v>
      </c>
      <c r="G320" s="1016"/>
      <c r="H320" s="1016"/>
      <c r="I320" s="1016"/>
      <c r="J320" s="1016"/>
      <c r="K320" s="1016"/>
      <c r="L320" s="1016"/>
      <c r="M320" s="1016"/>
      <c r="N320" s="1017" t="s">
        <v>1478</v>
      </c>
      <c r="O320" s="1018"/>
    </row>
    <row r="321" spans="1:15" x14ac:dyDescent="0.2">
      <c r="A321" s="1025"/>
      <c r="B321" s="1025"/>
      <c r="C321" s="1025"/>
      <c r="D321" s="1014"/>
      <c r="E321" s="1022" t="s">
        <v>2873</v>
      </c>
      <c r="F321" s="1022" t="s">
        <v>1226</v>
      </c>
      <c r="G321" s="1022"/>
      <c r="H321" s="1022"/>
      <c r="I321" s="1022"/>
      <c r="J321" s="1022"/>
      <c r="K321" s="1022"/>
      <c r="L321" s="1022"/>
      <c r="M321" s="1022"/>
      <c r="N321" s="1022"/>
      <c r="O321" s="1022"/>
    </row>
    <row r="322" spans="1:15" x14ac:dyDescent="0.2">
      <c r="A322" s="1025"/>
      <c r="B322" s="1025"/>
      <c r="C322" s="1025"/>
      <c r="D322" s="1014"/>
      <c r="E322" s="1014"/>
      <c r="F322" s="1016" t="s">
        <v>1957</v>
      </c>
      <c r="G322" s="1016"/>
      <c r="H322" s="1016"/>
      <c r="I322" s="1016"/>
      <c r="J322" s="1016"/>
      <c r="K322" s="1016"/>
      <c r="L322" s="1016"/>
      <c r="M322" s="1016"/>
      <c r="N322" s="1017" t="s">
        <v>3035</v>
      </c>
      <c r="O322" s="1018"/>
    </row>
    <row r="323" spans="1:15" x14ac:dyDescent="0.2">
      <c r="A323" s="1025"/>
      <c r="B323" s="1025"/>
      <c r="C323" s="1025"/>
      <c r="D323" s="1014"/>
      <c r="E323" s="1014"/>
      <c r="F323" s="1016" t="s">
        <v>1958</v>
      </c>
      <c r="G323" s="1016"/>
      <c r="H323" s="1016"/>
      <c r="I323" s="1016"/>
      <c r="J323" s="1016"/>
      <c r="K323" s="1016"/>
      <c r="L323" s="1016"/>
      <c r="M323" s="1016"/>
      <c r="N323" s="1017" t="s">
        <v>3036</v>
      </c>
      <c r="O323" s="1018"/>
    </row>
    <row r="324" spans="1:15" x14ac:dyDescent="0.2">
      <c r="A324" s="1014"/>
      <c r="B324" s="1014"/>
      <c r="C324" s="1014"/>
      <c r="D324" s="1016" t="s">
        <v>2059</v>
      </c>
      <c r="E324" s="1016"/>
      <c r="F324" s="1016"/>
      <c r="G324" s="1016"/>
      <c r="H324" s="1016"/>
      <c r="I324" s="1016"/>
      <c r="J324" s="1016"/>
      <c r="K324" s="1016"/>
      <c r="L324" s="1016"/>
      <c r="M324" s="1016"/>
      <c r="N324" s="1017" t="s">
        <v>3037</v>
      </c>
      <c r="O324" s="1018"/>
    </row>
    <row r="325" spans="1:15" x14ac:dyDescent="0.2">
      <c r="A325" s="1014"/>
      <c r="B325" s="1014"/>
      <c r="C325" s="1014"/>
      <c r="D325" s="1016" t="s">
        <v>3038</v>
      </c>
      <c r="E325" s="1016" t="s">
        <v>1226</v>
      </c>
      <c r="F325" s="1016" t="s">
        <v>1226</v>
      </c>
      <c r="G325" s="1016"/>
      <c r="H325" s="1016"/>
      <c r="I325" s="1016"/>
      <c r="J325" s="1016"/>
      <c r="K325" s="1016"/>
      <c r="L325" s="1016"/>
      <c r="M325" s="1016"/>
      <c r="N325" s="1017" t="s">
        <v>3039</v>
      </c>
      <c r="O325" s="1018"/>
    </row>
    <row r="326" spans="1:15" x14ac:dyDescent="0.2">
      <c r="A326" s="1025"/>
      <c r="B326" s="1025"/>
      <c r="C326" s="1025"/>
      <c r="D326" s="1013" t="s">
        <v>3040</v>
      </c>
      <c r="E326" s="1013"/>
      <c r="F326" s="1013"/>
      <c r="G326" s="1013"/>
      <c r="H326" s="1013"/>
      <c r="I326" s="1013"/>
      <c r="J326" s="1013"/>
      <c r="K326" s="1013"/>
      <c r="L326" s="1013"/>
      <c r="M326" s="1013"/>
      <c r="N326" s="1013"/>
      <c r="O326" s="1013"/>
    </row>
    <row r="327" spans="1:15" x14ac:dyDescent="0.2">
      <c r="A327" s="1025"/>
      <c r="B327" s="1025"/>
      <c r="C327" s="1025"/>
      <c r="D327" s="1014"/>
      <c r="E327" s="1016" t="s">
        <v>2882</v>
      </c>
      <c r="F327" s="1016"/>
      <c r="G327" s="1016"/>
      <c r="H327" s="1016"/>
      <c r="I327" s="1016"/>
      <c r="J327" s="1016"/>
      <c r="K327" s="1016"/>
      <c r="L327" s="1016"/>
      <c r="M327" s="1016"/>
      <c r="N327" s="1017" t="s">
        <v>2109</v>
      </c>
      <c r="O327" s="1018"/>
    </row>
    <row r="328" spans="1:15" x14ac:dyDescent="0.2">
      <c r="A328" s="1025"/>
      <c r="B328" s="1025"/>
      <c r="C328" s="1025"/>
      <c r="D328" s="1014"/>
      <c r="E328" s="1016" t="s">
        <v>2884</v>
      </c>
      <c r="F328" s="1016" t="s">
        <v>1226</v>
      </c>
      <c r="G328" s="1016"/>
      <c r="H328" s="1016"/>
      <c r="I328" s="1016"/>
      <c r="J328" s="1016"/>
      <c r="K328" s="1016"/>
      <c r="L328" s="1016"/>
      <c r="M328" s="1016"/>
      <c r="N328" s="1017" t="s">
        <v>3041</v>
      </c>
      <c r="O328" s="1018"/>
    </row>
    <row r="329" spans="1:15" x14ac:dyDescent="0.2">
      <c r="A329" s="1014"/>
      <c r="B329" s="1014"/>
      <c r="C329" s="1014"/>
      <c r="D329" s="1016" t="s">
        <v>2092</v>
      </c>
      <c r="E329" s="1016"/>
      <c r="F329" s="1016"/>
      <c r="G329" s="1016"/>
      <c r="H329" s="1016"/>
      <c r="I329" s="1016"/>
      <c r="J329" s="1016"/>
      <c r="K329" s="1016"/>
      <c r="L329" s="1016"/>
      <c r="M329" s="1016"/>
      <c r="N329" s="1017" t="s">
        <v>3042</v>
      </c>
      <c r="O329" s="1018"/>
    </row>
    <row r="330" spans="1:15" x14ac:dyDescent="0.2">
      <c r="A330" s="1014"/>
      <c r="B330" s="1014"/>
      <c r="C330" s="1014"/>
      <c r="D330" s="1016" t="s">
        <v>3043</v>
      </c>
      <c r="E330" s="1016"/>
      <c r="F330" s="1016"/>
      <c r="G330" s="1016"/>
      <c r="H330" s="1016"/>
      <c r="I330" s="1016"/>
      <c r="J330" s="1016"/>
      <c r="K330" s="1016"/>
      <c r="L330" s="1016"/>
      <c r="M330" s="1016"/>
      <c r="N330" s="1017" t="s">
        <v>1124</v>
      </c>
      <c r="O330" s="1018"/>
    </row>
    <row r="331" spans="1:15" x14ac:dyDescent="0.2">
      <c r="A331" s="1014"/>
      <c r="B331" s="1014"/>
      <c r="C331" s="1014"/>
      <c r="D331" s="1016" t="s">
        <v>3044</v>
      </c>
      <c r="E331" s="1016"/>
      <c r="F331" s="1016"/>
      <c r="G331" s="1016"/>
      <c r="H331" s="1016"/>
      <c r="I331" s="1016"/>
      <c r="J331" s="1016"/>
      <c r="K331" s="1016"/>
      <c r="L331" s="1016"/>
      <c r="M331" s="1016"/>
      <c r="N331" s="1017" t="s">
        <v>3045</v>
      </c>
      <c r="O331" s="1018"/>
    </row>
    <row r="332" spans="1:15" x14ac:dyDescent="0.2">
      <c r="A332" s="1025"/>
      <c r="B332" s="1025"/>
      <c r="C332" s="1025"/>
      <c r="D332" s="1013" t="s">
        <v>3046</v>
      </c>
      <c r="E332" s="1013" t="s">
        <v>1226</v>
      </c>
      <c r="F332" s="1013" t="s">
        <v>1226</v>
      </c>
      <c r="G332" s="1013"/>
      <c r="H332" s="1013"/>
      <c r="I332" s="1013"/>
      <c r="J332" s="1013"/>
      <c r="K332" s="1013"/>
      <c r="L332" s="1013"/>
      <c r="M332" s="1013"/>
      <c r="N332" s="1013"/>
      <c r="O332" s="1013"/>
    </row>
    <row r="333" spans="1:15" x14ac:dyDescent="0.2">
      <c r="A333" s="1025"/>
      <c r="B333" s="1025"/>
      <c r="C333" s="1025"/>
      <c r="D333" s="1014"/>
      <c r="E333" s="1016" t="s">
        <v>3013</v>
      </c>
      <c r="F333" s="1016"/>
      <c r="G333" s="1016"/>
      <c r="H333" s="1016"/>
      <c r="I333" s="1016"/>
      <c r="J333" s="1016"/>
      <c r="K333" s="1016"/>
      <c r="L333" s="1016"/>
      <c r="M333" s="1016"/>
      <c r="N333" s="1017" t="s">
        <v>3047</v>
      </c>
      <c r="O333" s="1018"/>
    </row>
    <row r="334" spans="1:15" x14ac:dyDescent="0.2">
      <c r="A334" s="1025"/>
      <c r="B334" s="1025"/>
      <c r="C334" s="1025"/>
      <c r="D334" s="1014"/>
      <c r="E334" s="1016" t="s">
        <v>2097</v>
      </c>
      <c r="F334" s="1016"/>
      <c r="G334" s="1016"/>
      <c r="H334" s="1016"/>
      <c r="I334" s="1016"/>
      <c r="J334" s="1016"/>
      <c r="K334" s="1016"/>
      <c r="L334" s="1016"/>
      <c r="M334" s="1016"/>
      <c r="N334" s="1017" t="s">
        <v>3048</v>
      </c>
      <c r="O334" s="1018"/>
    </row>
    <row r="335" spans="1:15" x14ac:dyDescent="0.2">
      <c r="A335" s="1025"/>
      <c r="B335" s="1025"/>
      <c r="C335" s="1025"/>
      <c r="D335" s="1014"/>
      <c r="E335" s="1016" t="s">
        <v>3049</v>
      </c>
      <c r="F335" s="1016"/>
      <c r="G335" s="1016"/>
      <c r="H335" s="1016"/>
      <c r="I335" s="1016"/>
      <c r="J335" s="1016"/>
      <c r="K335" s="1016"/>
      <c r="L335" s="1016"/>
      <c r="M335" s="1016"/>
      <c r="N335" s="1017" t="s">
        <v>3050</v>
      </c>
      <c r="O335" s="1018"/>
    </row>
    <row r="336" spans="1:15" x14ac:dyDescent="0.2">
      <c r="A336" s="1025"/>
      <c r="B336" s="1025"/>
      <c r="C336" s="1025"/>
      <c r="D336" s="1013" t="s">
        <v>3051</v>
      </c>
      <c r="E336" s="1013"/>
      <c r="F336" s="1013"/>
      <c r="G336" s="1013"/>
      <c r="H336" s="1013"/>
      <c r="I336" s="1013"/>
      <c r="J336" s="1013"/>
      <c r="K336" s="1013"/>
      <c r="L336" s="1013"/>
      <c r="M336" s="1013"/>
      <c r="N336" s="1013"/>
      <c r="O336" s="1013"/>
    </row>
    <row r="337" spans="1:15" x14ac:dyDescent="0.2">
      <c r="A337" s="1025"/>
      <c r="B337" s="1025"/>
      <c r="C337" s="1025"/>
      <c r="D337" s="1014"/>
      <c r="E337" s="1016" t="s">
        <v>3017</v>
      </c>
      <c r="F337" s="1016"/>
      <c r="G337" s="1016"/>
      <c r="H337" s="1016"/>
      <c r="I337" s="1016"/>
      <c r="J337" s="1016"/>
      <c r="K337" s="1016"/>
      <c r="L337" s="1016"/>
      <c r="M337" s="1016"/>
      <c r="N337" s="1017" t="s">
        <v>3052</v>
      </c>
      <c r="O337" s="1018"/>
    </row>
    <row r="338" spans="1:15" x14ac:dyDescent="0.2">
      <c r="A338" s="1025"/>
      <c r="B338" s="1025"/>
      <c r="C338" s="1025"/>
      <c r="D338" s="1014"/>
      <c r="E338" s="1016" t="s">
        <v>3019</v>
      </c>
      <c r="F338" s="1016"/>
      <c r="G338" s="1016"/>
      <c r="H338" s="1016"/>
      <c r="I338" s="1016"/>
      <c r="J338" s="1016"/>
      <c r="K338" s="1016"/>
      <c r="L338" s="1016"/>
      <c r="M338" s="1016"/>
      <c r="N338" s="1017" t="s">
        <v>3053</v>
      </c>
      <c r="O338" s="1018"/>
    </row>
    <row r="339" spans="1:15" x14ac:dyDescent="0.2">
      <c r="A339" s="1025"/>
      <c r="B339" s="1025"/>
      <c r="C339" s="1025"/>
      <c r="D339" s="1014"/>
      <c r="E339" s="1016" t="s">
        <v>3021</v>
      </c>
      <c r="F339" s="1016"/>
      <c r="G339" s="1016"/>
      <c r="H339" s="1016"/>
      <c r="I339" s="1016"/>
      <c r="J339" s="1016"/>
      <c r="K339" s="1016"/>
      <c r="L339" s="1016"/>
      <c r="M339" s="1016"/>
      <c r="N339" s="1017" t="s">
        <v>3054</v>
      </c>
      <c r="O339" s="1018"/>
    </row>
    <row r="340" spans="1:15" x14ac:dyDescent="0.2">
      <c r="A340" s="1025"/>
      <c r="B340" s="1025"/>
      <c r="C340" s="1025"/>
      <c r="D340" s="1014"/>
      <c r="E340" s="1016" t="s">
        <v>3022</v>
      </c>
      <c r="F340" s="1016"/>
      <c r="G340" s="1016"/>
      <c r="H340" s="1016"/>
      <c r="I340" s="1016"/>
      <c r="J340" s="1016"/>
      <c r="K340" s="1016"/>
      <c r="L340" s="1016"/>
      <c r="M340" s="1016"/>
      <c r="N340" s="1017" t="s">
        <v>3055</v>
      </c>
      <c r="O340" s="1018"/>
    </row>
    <row r="341" spans="1:15" x14ac:dyDescent="0.2">
      <c r="A341" s="1025"/>
      <c r="B341" s="1025"/>
      <c r="C341" s="1025"/>
      <c r="D341" s="1014"/>
      <c r="E341" s="1016" t="s">
        <v>3023</v>
      </c>
      <c r="F341" s="1016"/>
      <c r="G341" s="1016"/>
      <c r="H341" s="1016"/>
      <c r="I341" s="1016"/>
      <c r="J341" s="1016"/>
      <c r="K341" s="1016"/>
      <c r="L341" s="1016"/>
      <c r="M341" s="1016"/>
      <c r="N341" s="1017" t="s">
        <v>3056</v>
      </c>
      <c r="O341" s="1018"/>
    </row>
    <row r="342" spans="1:15" x14ac:dyDescent="0.2">
      <c r="A342" s="1025"/>
      <c r="B342" s="1025"/>
      <c r="C342" s="1025"/>
      <c r="D342" s="1014"/>
      <c r="E342" s="1016" t="s">
        <v>3024</v>
      </c>
      <c r="F342" s="1016"/>
      <c r="G342" s="1016"/>
      <c r="H342" s="1016"/>
      <c r="I342" s="1016"/>
      <c r="J342" s="1016"/>
      <c r="K342" s="1016"/>
      <c r="L342" s="1016"/>
      <c r="M342" s="1016"/>
      <c r="N342" s="1017" t="s">
        <v>3057</v>
      </c>
      <c r="O342" s="1018"/>
    </row>
    <row r="343" spans="1:15" x14ac:dyDescent="0.2">
      <c r="A343" s="1025"/>
      <c r="B343" s="1025"/>
      <c r="C343" s="1025"/>
      <c r="D343" s="1014"/>
      <c r="E343" s="1016" t="s">
        <v>3025</v>
      </c>
      <c r="F343" s="1016"/>
      <c r="G343" s="1016"/>
      <c r="H343" s="1016"/>
      <c r="I343" s="1016"/>
      <c r="J343" s="1016"/>
      <c r="K343" s="1016"/>
      <c r="L343" s="1016"/>
      <c r="M343" s="1016"/>
      <c r="N343" s="1017" t="s">
        <v>3058</v>
      </c>
      <c r="O343" s="1018"/>
    </row>
    <row r="344" spans="1:15" x14ac:dyDescent="0.2">
      <c r="A344" s="1025"/>
      <c r="B344" s="1025"/>
      <c r="C344" s="1025"/>
      <c r="D344" s="1014"/>
      <c r="E344" s="1016" t="s">
        <v>2034</v>
      </c>
      <c r="F344" s="1016"/>
      <c r="G344" s="1016"/>
      <c r="H344" s="1016"/>
      <c r="I344" s="1016"/>
      <c r="J344" s="1016"/>
      <c r="K344" s="1016"/>
      <c r="L344" s="1016"/>
      <c r="M344" s="1016"/>
      <c r="N344" s="1017" t="s">
        <v>3059</v>
      </c>
      <c r="O344" s="1018"/>
    </row>
    <row r="345" spans="1:15" x14ac:dyDescent="0.2">
      <c r="A345" s="1025"/>
      <c r="B345" s="1025"/>
      <c r="C345" s="1025"/>
      <c r="D345" s="1013" t="s">
        <v>3026</v>
      </c>
      <c r="E345" s="1013" t="s">
        <v>1226</v>
      </c>
      <c r="F345" s="1013"/>
      <c r="G345" s="1013"/>
      <c r="H345" s="1013"/>
      <c r="I345" s="1013"/>
      <c r="J345" s="1013"/>
      <c r="K345" s="1013"/>
      <c r="L345" s="1013"/>
      <c r="M345" s="1013"/>
      <c r="N345" s="1013"/>
      <c r="O345" s="1013"/>
    </row>
    <row r="346" spans="1:15" x14ac:dyDescent="0.2">
      <c r="A346" s="1025"/>
      <c r="B346" s="1025"/>
      <c r="C346" s="1025"/>
      <c r="D346" s="1014"/>
      <c r="E346" s="1016" t="s">
        <v>2071</v>
      </c>
      <c r="F346" s="1016"/>
      <c r="G346" s="1016"/>
      <c r="H346" s="1016"/>
      <c r="I346" s="1016"/>
      <c r="J346" s="1016"/>
      <c r="K346" s="1016"/>
      <c r="L346" s="1016"/>
      <c r="M346" s="1016"/>
      <c r="N346" s="1017" t="s">
        <v>3060</v>
      </c>
      <c r="O346" s="1018"/>
    </row>
    <row r="347" spans="1:15" x14ac:dyDescent="0.2">
      <c r="A347" s="1025"/>
      <c r="B347" s="1025"/>
      <c r="C347" s="1025"/>
      <c r="D347" s="1014"/>
      <c r="E347" s="1016" t="s">
        <v>2072</v>
      </c>
      <c r="F347" s="1016"/>
      <c r="G347" s="1016"/>
      <c r="H347" s="1016"/>
      <c r="I347" s="1016"/>
      <c r="J347" s="1016"/>
      <c r="K347" s="1016"/>
      <c r="L347" s="1016"/>
      <c r="M347" s="1016"/>
      <c r="N347" s="1017" t="s">
        <v>3061</v>
      </c>
      <c r="O347" s="1018"/>
    </row>
    <row r="348" spans="1:15" x14ac:dyDescent="0.2">
      <c r="A348" s="1025"/>
      <c r="B348" s="1025"/>
      <c r="C348" s="1025"/>
      <c r="D348" s="1014"/>
      <c r="E348" s="1016" t="s">
        <v>1969</v>
      </c>
      <c r="F348" s="1016"/>
      <c r="G348" s="1016"/>
      <c r="H348" s="1016"/>
      <c r="I348" s="1016"/>
      <c r="J348" s="1016"/>
      <c r="K348" s="1016"/>
      <c r="L348" s="1016"/>
      <c r="M348" s="1016"/>
      <c r="N348" s="1017" t="s">
        <v>3062</v>
      </c>
      <c r="O348" s="1018"/>
    </row>
    <row r="349" spans="1:15" x14ac:dyDescent="0.2">
      <c r="A349" s="1025"/>
      <c r="B349" s="1025"/>
      <c r="C349" s="1025"/>
      <c r="D349" s="1013" t="s">
        <v>3063</v>
      </c>
      <c r="E349" s="1013" t="s">
        <v>1226</v>
      </c>
      <c r="F349" s="1013"/>
      <c r="G349" s="1013"/>
      <c r="H349" s="1013"/>
      <c r="I349" s="1013"/>
      <c r="J349" s="1013"/>
      <c r="K349" s="1013"/>
      <c r="L349" s="1013"/>
      <c r="M349" s="1013"/>
      <c r="N349" s="1013"/>
      <c r="O349" s="1013"/>
    </row>
    <row r="350" spans="1:15" x14ac:dyDescent="0.2">
      <c r="A350" s="1025"/>
      <c r="B350" s="1025"/>
      <c r="C350" s="1025"/>
      <c r="D350" s="1014"/>
      <c r="E350" s="1016" t="s">
        <v>3029</v>
      </c>
      <c r="F350" s="1016"/>
      <c r="G350" s="1016"/>
      <c r="H350" s="1016"/>
      <c r="I350" s="1016"/>
      <c r="J350" s="1016"/>
      <c r="K350" s="1016"/>
      <c r="L350" s="1016"/>
      <c r="M350" s="1016"/>
      <c r="N350" s="1017" t="s">
        <v>3064</v>
      </c>
      <c r="O350" s="1018"/>
    </row>
    <row r="351" spans="1:15" x14ac:dyDescent="0.2">
      <c r="A351" s="1025"/>
      <c r="B351" s="1025"/>
      <c r="C351" s="1025"/>
      <c r="D351" s="1014"/>
      <c r="E351" s="1016" t="s">
        <v>1969</v>
      </c>
      <c r="F351" s="1016"/>
      <c r="G351" s="1016"/>
      <c r="H351" s="1016"/>
      <c r="I351" s="1016"/>
      <c r="J351" s="1016"/>
      <c r="K351" s="1016"/>
      <c r="L351" s="1016"/>
      <c r="M351" s="1016"/>
      <c r="N351" s="1017" t="s">
        <v>3065</v>
      </c>
      <c r="O351" s="1018"/>
    </row>
    <row r="352" spans="1:15" x14ac:dyDescent="0.2">
      <c r="A352" s="1025"/>
      <c r="B352" s="1025"/>
      <c r="C352" s="1019" t="s">
        <v>2108</v>
      </c>
      <c r="D352" s="1019"/>
      <c r="E352" s="1019"/>
      <c r="F352" s="1019"/>
      <c r="G352" s="1019"/>
      <c r="H352" s="1019"/>
      <c r="I352" s="1019"/>
      <c r="J352" s="1019"/>
      <c r="K352" s="1019"/>
      <c r="L352" s="1019"/>
      <c r="M352" s="1019"/>
      <c r="N352" s="1020" t="s">
        <v>3066</v>
      </c>
      <c r="O352" s="1021"/>
    </row>
    <row r="353" spans="1:15" x14ac:dyDescent="0.2">
      <c r="A353" s="1014"/>
      <c r="B353" s="1014"/>
      <c r="C353" s="1016" t="s">
        <v>3067</v>
      </c>
      <c r="D353" s="1016"/>
      <c r="E353" s="1016"/>
      <c r="F353" s="1016"/>
      <c r="G353" s="1016"/>
      <c r="H353" s="1016"/>
      <c r="I353" s="1016"/>
      <c r="J353" s="1016"/>
      <c r="K353" s="1016"/>
      <c r="L353" s="1016"/>
      <c r="M353" s="1016"/>
      <c r="N353" s="1017" t="s">
        <v>3068</v>
      </c>
      <c r="O353" s="1018"/>
    </row>
    <row r="354" spans="1:15" x14ac:dyDescent="0.2">
      <c r="A354" s="1014"/>
      <c r="B354" s="1014"/>
      <c r="C354" s="1016" t="s">
        <v>3069</v>
      </c>
      <c r="D354" s="1016"/>
      <c r="E354" s="1016"/>
      <c r="F354" s="1016"/>
      <c r="G354" s="1016"/>
      <c r="H354" s="1016"/>
      <c r="I354" s="1016"/>
      <c r="J354" s="1016"/>
      <c r="K354" s="1016"/>
      <c r="L354" s="1016"/>
      <c r="M354" s="1016"/>
      <c r="N354" s="1017" t="s">
        <v>3070</v>
      </c>
      <c r="O354" s="1018"/>
    </row>
    <row r="355" spans="1:15" x14ac:dyDescent="0.2">
      <c r="A355" s="1014"/>
      <c r="B355" s="1030" t="s">
        <v>2110</v>
      </c>
      <c r="C355" s="1030"/>
      <c r="D355" s="1030"/>
      <c r="E355" s="1030"/>
      <c r="F355" s="1030"/>
      <c r="G355" s="1030"/>
      <c r="H355" s="1030"/>
      <c r="I355" s="1030"/>
      <c r="J355" s="1030"/>
      <c r="K355" s="1030"/>
      <c r="L355" s="1030"/>
      <c r="M355" s="1030"/>
      <c r="N355" s="1020" t="s">
        <v>824</v>
      </c>
      <c r="O355" s="1021"/>
    </row>
    <row r="356" spans="1:15" x14ac:dyDescent="0.2">
      <c r="A356" s="1014"/>
      <c r="B356" s="1022" t="s">
        <v>3071</v>
      </c>
      <c r="C356" s="1022"/>
      <c r="D356" s="1022"/>
      <c r="E356" s="1022"/>
      <c r="F356" s="1022"/>
      <c r="G356" s="1022"/>
      <c r="H356" s="1022"/>
      <c r="I356" s="1022"/>
      <c r="J356" s="1022"/>
      <c r="K356" s="1022"/>
      <c r="L356" s="1022"/>
      <c r="M356" s="1022"/>
      <c r="N356" s="1022"/>
      <c r="O356" s="1022"/>
    </row>
    <row r="357" spans="1:15" x14ac:dyDescent="0.2">
      <c r="A357" s="1014"/>
      <c r="B357" s="1014"/>
      <c r="C357" s="1016" t="s">
        <v>3072</v>
      </c>
      <c r="D357" s="1016"/>
      <c r="E357" s="1016"/>
      <c r="F357" s="1016"/>
      <c r="G357" s="1016"/>
      <c r="H357" s="1016"/>
      <c r="I357" s="1016"/>
      <c r="J357" s="1016"/>
      <c r="K357" s="1016"/>
      <c r="L357" s="1016"/>
      <c r="M357" s="1016"/>
      <c r="N357" s="1017" t="s">
        <v>1136</v>
      </c>
      <c r="O357" s="1018"/>
    </row>
    <row r="358" spans="1:15" x14ac:dyDescent="0.2">
      <c r="A358" s="1014"/>
      <c r="B358" s="1014"/>
      <c r="C358" s="1016" t="s">
        <v>3073</v>
      </c>
      <c r="D358" s="1016"/>
      <c r="E358" s="1016"/>
      <c r="F358" s="1016"/>
      <c r="G358" s="1016"/>
      <c r="H358" s="1016"/>
      <c r="I358" s="1016"/>
      <c r="J358" s="1016"/>
      <c r="K358" s="1016"/>
      <c r="L358" s="1016"/>
      <c r="M358" s="1016"/>
      <c r="N358" s="1017" t="s">
        <v>1138</v>
      </c>
      <c r="O358" s="1018"/>
    </row>
    <row r="359" spans="1:15" x14ac:dyDescent="0.2">
      <c r="A359" s="1014"/>
      <c r="B359" s="1014"/>
      <c r="C359" s="1016" t="s">
        <v>3074</v>
      </c>
      <c r="D359" s="1016"/>
      <c r="E359" s="1016"/>
      <c r="F359" s="1016"/>
      <c r="G359" s="1016"/>
      <c r="H359" s="1016"/>
      <c r="I359" s="1016"/>
      <c r="J359" s="1016"/>
      <c r="K359" s="1016"/>
      <c r="L359" s="1016"/>
      <c r="M359" s="1016"/>
      <c r="N359" s="1017" t="s">
        <v>1140</v>
      </c>
      <c r="O359" s="1018"/>
    </row>
    <row r="360" spans="1:15" x14ac:dyDescent="0.2">
      <c r="A360" s="1025"/>
      <c r="B360" s="1025"/>
      <c r="C360" s="1022" t="s">
        <v>3075</v>
      </c>
      <c r="D360" s="1022"/>
      <c r="E360" s="1022"/>
      <c r="F360" s="1022"/>
      <c r="G360" s="1022"/>
      <c r="H360" s="1022"/>
      <c r="I360" s="1022"/>
      <c r="J360" s="1022"/>
      <c r="K360" s="1022"/>
      <c r="L360" s="1022"/>
      <c r="M360" s="1022"/>
      <c r="N360" s="1022"/>
      <c r="O360" s="1022"/>
    </row>
    <row r="361" spans="1:15" x14ac:dyDescent="0.2">
      <c r="A361" s="1025"/>
      <c r="B361" s="1025"/>
      <c r="C361" s="1014"/>
      <c r="D361" s="1016" t="s">
        <v>3076</v>
      </c>
      <c r="E361" s="1016"/>
      <c r="F361" s="1016"/>
      <c r="G361" s="1016"/>
      <c r="H361" s="1016"/>
      <c r="I361" s="1016"/>
      <c r="J361" s="1016"/>
      <c r="K361" s="1016"/>
      <c r="L361" s="1016"/>
      <c r="M361" s="1016"/>
      <c r="N361" s="1017" t="s">
        <v>486</v>
      </c>
      <c r="O361" s="1018"/>
    </row>
    <row r="362" spans="1:15" x14ac:dyDescent="0.2">
      <c r="A362" s="1025"/>
      <c r="B362" s="1025"/>
      <c r="C362" s="1014"/>
      <c r="D362" s="1016" t="s">
        <v>3077</v>
      </c>
      <c r="E362" s="1016"/>
      <c r="F362" s="1016"/>
      <c r="G362" s="1016"/>
      <c r="H362" s="1016"/>
      <c r="I362" s="1016"/>
      <c r="J362" s="1016"/>
      <c r="K362" s="1016"/>
      <c r="L362" s="1016"/>
      <c r="M362" s="1016"/>
      <c r="N362" s="1017" t="s">
        <v>1142</v>
      </c>
      <c r="O362" s="1018"/>
    </row>
    <row r="363" spans="1:15" x14ac:dyDescent="0.2">
      <c r="A363" s="1025"/>
      <c r="B363" s="1025"/>
      <c r="C363" s="1014"/>
      <c r="D363" s="1016" t="s">
        <v>2034</v>
      </c>
      <c r="E363" s="1016"/>
      <c r="F363" s="1016"/>
      <c r="G363" s="1016"/>
      <c r="H363" s="1016"/>
      <c r="I363" s="1016"/>
      <c r="J363" s="1016"/>
      <c r="K363" s="1016"/>
      <c r="L363" s="1016"/>
      <c r="M363" s="1016"/>
      <c r="N363" s="1017" t="s">
        <v>1144</v>
      </c>
      <c r="O363" s="1018"/>
    </row>
    <row r="364" spans="1:15" x14ac:dyDescent="0.2">
      <c r="A364" s="1025"/>
      <c r="B364" s="1025"/>
      <c r="C364" s="1022" t="s">
        <v>3078</v>
      </c>
      <c r="D364" s="1022"/>
      <c r="E364" s="1022"/>
      <c r="F364" s="1022"/>
      <c r="G364" s="1022"/>
      <c r="H364" s="1022"/>
      <c r="I364" s="1022"/>
      <c r="J364" s="1022"/>
      <c r="K364" s="1022"/>
      <c r="L364" s="1022"/>
      <c r="M364" s="1022"/>
      <c r="N364" s="1022"/>
      <c r="O364" s="1022"/>
    </row>
    <row r="365" spans="1:15" x14ac:dyDescent="0.2">
      <c r="A365" s="1025"/>
      <c r="B365" s="1025"/>
      <c r="C365" s="1014"/>
      <c r="D365" s="1016" t="s">
        <v>3079</v>
      </c>
      <c r="E365" s="1016"/>
      <c r="F365" s="1016"/>
      <c r="G365" s="1016"/>
      <c r="H365" s="1016"/>
      <c r="I365" s="1016"/>
      <c r="J365" s="1016"/>
      <c r="K365" s="1016"/>
      <c r="L365" s="1016"/>
      <c r="M365" s="1016"/>
      <c r="N365" s="1017" t="s">
        <v>1146</v>
      </c>
      <c r="O365" s="1018"/>
    </row>
    <row r="366" spans="1:15" x14ac:dyDescent="0.2">
      <c r="A366" s="1025"/>
      <c r="B366" s="1025"/>
      <c r="C366" s="1014"/>
      <c r="D366" s="1016" t="s">
        <v>3080</v>
      </c>
      <c r="E366" s="1016"/>
      <c r="F366" s="1016"/>
      <c r="G366" s="1016"/>
      <c r="H366" s="1016"/>
      <c r="I366" s="1016"/>
      <c r="J366" s="1016"/>
      <c r="K366" s="1016"/>
      <c r="L366" s="1016"/>
      <c r="M366" s="1016"/>
      <c r="N366" s="1017" t="s">
        <v>1498</v>
      </c>
      <c r="O366" s="1018"/>
    </row>
    <row r="367" spans="1:15" x14ac:dyDescent="0.2">
      <c r="A367" s="1025"/>
      <c r="B367" s="1025"/>
      <c r="C367" s="1014"/>
      <c r="D367" s="1016" t="s">
        <v>3081</v>
      </c>
      <c r="E367" s="1016"/>
      <c r="F367" s="1016"/>
      <c r="G367" s="1016"/>
      <c r="H367" s="1016"/>
      <c r="I367" s="1016"/>
      <c r="J367" s="1016"/>
      <c r="K367" s="1016"/>
      <c r="L367" s="1016"/>
      <c r="M367" s="1016"/>
      <c r="N367" s="1017" t="s">
        <v>1500</v>
      </c>
      <c r="O367" s="1018"/>
    </row>
    <row r="368" spans="1:15" x14ac:dyDescent="0.2">
      <c r="A368" s="1025"/>
      <c r="B368" s="1025"/>
      <c r="C368" s="1014"/>
      <c r="D368" s="1016" t="s">
        <v>3082</v>
      </c>
      <c r="E368" s="1016"/>
      <c r="F368" s="1016"/>
      <c r="G368" s="1016"/>
      <c r="H368" s="1016"/>
      <c r="I368" s="1016"/>
      <c r="J368" s="1016"/>
      <c r="K368" s="1016"/>
      <c r="L368" s="1016"/>
      <c r="M368" s="1016"/>
      <c r="N368" s="1017" t="s">
        <v>1502</v>
      </c>
      <c r="O368" s="1018"/>
    </row>
    <row r="369" spans="1:15" x14ac:dyDescent="0.2">
      <c r="A369" s="1025"/>
      <c r="B369" s="1025"/>
      <c r="C369" s="1014"/>
      <c r="D369" s="1016" t="s">
        <v>3083</v>
      </c>
      <c r="E369" s="1016"/>
      <c r="F369" s="1016"/>
      <c r="G369" s="1016"/>
      <c r="H369" s="1016"/>
      <c r="I369" s="1016"/>
      <c r="J369" s="1016"/>
      <c r="K369" s="1016"/>
      <c r="L369" s="1016"/>
      <c r="M369" s="1016"/>
      <c r="N369" s="1017" t="s">
        <v>2556</v>
      </c>
      <c r="O369" s="1018"/>
    </row>
    <row r="370" spans="1:15" x14ac:dyDescent="0.2">
      <c r="A370" s="1025"/>
      <c r="B370" s="1025"/>
      <c r="C370" s="1014"/>
      <c r="D370" s="1016" t="s">
        <v>3084</v>
      </c>
      <c r="E370" s="1016"/>
      <c r="F370" s="1016"/>
      <c r="G370" s="1016"/>
      <c r="H370" s="1016"/>
      <c r="I370" s="1016"/>
      <c r="J370" s="1016"/>
      <c r="K370" s="1016"/>
      <c r="L370" s="1016"/>
      <c r="M370" s="1016"/>
      <c r="N370" s="1017" t="s">
        <v>1506</v>
      </c>
      <c r="O370" s="1018"/>
    </row>
    <row r="371" spans="1:15" x14ac:dyDescent="0.2">
      <c r="A371" s="1025"/>
      <c r="B371" s="1025"/>
      <c r="C371" s="1014"/>
      <c r="D371" s="1016" t="s">
        <v>3085</v>
      </c>
      <c r="E371" s="1016"/>
      <c r="F371" s="1016"/>
      <c r="G371" s="1016"/>
      <c r="H371" s="1016"/>
      <c r="I371" s="1016"/>
      <c r="J371" s="1016"/>
      <c r="K371" s="1016"/>
      <c r="L371" s="1016"/>
      <c r="M371" s="1016"/>
      <c r="N371" s="1017" t="s">
        <v>1508</v>
      </c>
      <c r="O371" s="1018"/>
    </row>
    <row r="372" spans="1:15" x14ac:dyDescent="0.2">
      <c r="A372" s="1025"/>
      <c r="B372" s="1025"/>
      <c r="C372" s="1014"/>
      <c r="D372" s="1016" t="s">
        <v>3086</v>
      </c>
      <c r="E372" s="1016"/>
      <c r="F372" s="1016"/>
      <c r="G372" s="1016"/>
      <c r="H372" s="1016"/>
      <c r="I372" s="1016"/>
      <c r="J372" s="1016"/>
      <c r="K372" s="1016"/>
      <c r="L372" s="1016"/>
      <c r="M372" s="1016"/>
      <c r="N372" s="1017" t="s">
        <v>1510</v>
      </c>
      <c r="O372" s="1018"/>
    </row>
    <row r="373" spans="1:15" x14ac:dyDescent="0.2">
      <c r="A373" s="1025"/>
      <c r="B373" s="1025"/>
      <c r="C373" s="1014"/>
      <c r="D373" s="1016" t="s">
        <v>3087</v>
      </c>
      <c r="E373" s="1016"/>
      <c r="F373" s="1016"/>
      <c r="G373" s="1016"/>
      <c r="H373" s="1016"/>
      <c r="I373" s="1016"/>
      <c r="J373" s="1016"/>
      <c r="K373" s="1016"/>
      <c r="L373" s="1016"/>
      <c r="M373" s="1016"/>
      <c r="N373" s="1017" t="s">
        <v>1513</v>
      </c>
      <c r="O373" s="1018"/>
    </row>
    <row r="374" spans="1:15" x14ac:dyDescent="0.2">
      <c r="A374" s="1025"/>
      <c r="B374" s="1025"/>
      <c r="C374" s="1014"/>
      <c r="D374" s="1016" t="s">
        <v>3088</v>
      </c>
      <c r="E374" s="1016"/>
      <c r="F374" s="1016"/>
      <c r="G374" s="1016"/>
      <c r="H374" s="1016"/>
      <c r="I374" s="1016"/>
      <c r="J374" s="1016"/>
      <c r="K374" s="1016"/>
      <c r="L374" s="1016"/>
      <c r="M374" s="1016"/>
      <c r="N374" s="1017" t="s">
        <v>2565</v>
      </c>
      <c r="O374" s="1018"/>
    </row>
    <row r="375" spans="1:15" x14ac:dyDescent="0.2">
      <c r="A375" s="1025"/>
      <c r="B375" s="1025"/>
      <c r="C375" s="1014"/>
      <c r="D375" s="1016" t="s">
        <v>3089</v>
      </c>
      <c r="E375" s="1016"/>
      <c r="F375" s="1016"/>
      <c r="G375" s="1016"/>
      <c r="H375" s="1016"/>
      <c r="I375" s="1016"/>
      <c r="J375" s="1016"/>
      <c r="K375" s="1016"/>
      <c r="L375" s="1016"/>
      <c r="M375" s="1016"/>
      <c r="N375" s="1017" t="s">
        <v>1514</v>
      </c>
      <c r="O375" s="1018"/>
    </row>
    <row r="376" spans="1:15" x14ac:dyDescent="0.2">
      <c r="A376" s="1025"/>
      <c r="B376" s="1025"/>
      <c r="C376" s="1022" t="s">
        <v>3090</v>
      </c>
      <c r="D376" s="1022"/>
      <c r="E376" s="1022"/>
      <c r="F376" s="1022"/>
      <c r="G376" s="1022"/>
      <c r="H376" s="1022"/>
      <c r="I376" s="1022"/>
      <c r="J376" s="1022"/>
      <c r="K376" s="1022"/>
      <c r="L376" s="1022"/>
      <c r="M376" s="1022"/>
      <c r="N376" s="1022"/>
      <c r="O376" s="1022"/>
    </row>
    <row r="377" spans="1:15" x14ac:dyDescent="0.2">
      <c r="A377" s="1025"/>
      <c r="B377" s="1025"/>
      <c r="C377" s="1014"/>
      <c r="D377" s="1022" t="s">
        <v>3091</v>
      </c>
      <c r="E377" s="1022"/>
      <c r="F377" s="1022"/>
      <c r="G377" s="1022"/>
      <c r="H377" s="1022"/>
      <c r="I377" s="1022"/>
      <c r="J377" s="1022"/>
      <c r="K377" s="1022"/>
      <c r="L377" s="1022"/>
      <c r="M377" s="1022"/>
      <c r="N377" s="1022"/>
      <c r="O377" s="1022"/>
    </row>
    <row r="378" spans="1:15" x14ac:dyDescent="0.2">
      <c r="A378" s="1025"/>
      <c r="B378" s="1025"/>
      <c r="C378" s="1014"/>
      <c r="D378" s="1014"/>
      <c r="E378" s="1016" t="s">
        <v>3092</v>
      </c>
      <c r="F378" s="1016"/>
      <c r="G378" s="1016"/>
      <c r="H378" s="1016"/>
      <c r="I378" s="1016"/>
      <c r="J378" s="1016"/>
      <c r="K378" s="1016"/>
      <c r="L378" s="1016"/>
      <c r="M378" s="1016"/>
      <c r="N378" s="1017" t="s">
        <v>1516</v>
      </c>
      <c r="O378" s="1018"/>
    </row>
    <row r="379" spans="1:15" x14ac:dyDescent="0.2">
      <c r="A379" s="1025"/>
      <c r="B379" s="1025"/>
      <c r="C379" s="1014"/>
      <c r="D379" s="1014"/>
      <c r="E379" s="1016" t="s">
        <v>3093</v>
      </c>
      <c r="F379" s="1016"/>
      <c r="G379" s="1016"/>
      <c r="H379" s="1016"/>
      <c r="I379" s="1016"/>
      <c r="J379" s="1016"/>
      <c r="K379" s="1016"/>
      <c r="L379" s="1016"/>
      <c r="M379" s="1016"/>
      <c r="N379" s="1017" t="s">
        <v>1517</v>
      </c>
      <c r="O379" s="1018"/>
    </row>
    <row r="380" spans="1:15" x14ac:dyDescent="0.2">
      <c r="A380" s="1025"/>
      <c r="B380" s="1025"/>
      <c r="C380" s="1014"/>
      <c r="D380" s="1014"/>
      <c r="E380" s="1016" t="s">
        <v>1969</v>
      </c>
      <c r="F380" s="1016"/>
      <c r="G380" s="1016"/>
      <c r="H380" s="1016"/>
      <c r="I380" s="1016"/>
      <c r="J380" s="1016"/>
      <c r="K380" s="1016"/>
      <c r="L380" s="1016"/>
      <c r="M380" s="1016"/>
      <c r="N380" s="1017" t="s">
        <v>1520</v>
      </c>
      <c r="O380" s="1018"/>
    </row>
    <row r="381" spans="1:15" x14ac:dyDescent="0.2">
      <c r="A381" s="1025"/>
      <c r="B381" s="1025"/>
      <c r="C381" s="1014"/>
      <c r="D381" s="1016" t="s">
        <v>3094</v>
      </c>
      <c r="E381" s="1016"/>
      <c r="F381" s="1016"/>
      <c r="G381" s="1016"/>
      <c r="H381" s="1016"/>
      <c r="I381" s="1016"/>
      <c r="J381" s="1016"/>
      <c r="K381" s="1016"/>
      <c r="L381" s="1016"/>
      <c r="M381" s="1016"/>
      <c r="N381" s="1017" t="s">
        <v>1522</v>
      </c>
      <c r="O381" s="1018"/>
    </row>
    <row r="382" spans="1:15" x14ac:dyDescent="0.2">
      <c r="A382" s="1025"/>
      <c r="B382" s="1025"/>
      <c r="C382" s="1014"/>
      <c r="D382" s="1016" t="s">
        <v>3095</v>
      </c>
      <c r="E382" s="1016"/>
      <c r="F382" s="1016"/>
      <c r="G382" s="1016"/>
      <c r="H382" s="1016"/>
      <c r="I382" s="1016"/>
      <c r="J382" s="1016"/>
      <c r="K382" s="1016"/>
      <c r="L382" s="1016"/>
      <c r="M382" s="1016"/>
      <c r="N382" s="1017" t="s">
        <v>1504</v>
      </c>
      <c r="O382" s="1018"/>
    </row>
    <row r="383" spans="1:15" x14ac:dyDescent="0.2">
      <c r="A383" s="1025"/>
      <c r="B383" s="1025"/>
      <c r="C383" s="1014"/>
      <c r="D383" s="1016" t="s">
        <v>3096</v>
      </c>
      <c r="E383" s="1016"/>
      <c r="F383" s="1016"/>
      <c r="G383" s="1016"/>
      <c r="H383" s="1016"/>
      <c r="I383" s="1016"/>
      <c r="J383" s="1016"/>
      <c r="K383" s="1016"/>
      <c r="L383" s="1016"/>
      <c r="M383" s="1016"/>
      <c r="N383" s="1017" t="s">
        <v>2577</v>
      </c>
      <c r="O383" s="1018"/>
    </row>
    <row r="384" spans="1:15" x14ac:dyDescent="0.2">
      <c r="A384" s="1025"/>
      <c r="B384" s="1025"/>
      <c r="C384" s="1014"/>
      <c r="D384" s="1016" t="s">
        <v>3097</v>
      </c>
      <c r="E384" s="1016"/>
      <c r="F384" s="1016"/>
      <c r="G384" s="1016"/>
      <c r="H384" s="1016"/>
      <c r="I384" s="1016"/>
      <c r="J384" s="1016"/>
      <c r="K384" s="1016"/>
      <c r="L384" s="1016"/>
      <c r="M384" s="1016"/>
      <c r="N384" s="1017" t="s">
        <v>3098</v>
      </c>
      <c r="O384" s="1018"/>
    </row>
    <row r="385" spans="1:15" x14ac:dyDescent="0.2">
      <c r="A385" s="1025"/>
      <c r="B385" s="1025"/>
      <c r="C385" s="1014"/>
      <c r="D385" s="1016" t="s">
        <v>1969</v>
      </c>
      <c r="E385" s="1016"/>
      <c r="F385" s="1016"/>
      <c r="G385" s="1016"/>
      <c r="H385" s="1016"/>
      <c r="I385" s="1016"/>
      <c r="J385" s="1016"/>
      <c r="K385" s="1016"/>
      <c r="L385" s="1016"/>
      <c r="M385" s="1016"/>
      <c r="N385" s="1017" t="s">
        <v>3099</v>
      </c>
      <c r="O385" s="1018"/>
    </row>
    <row r="386" spans="1:15" x14ac:dyDescent="0.2">
      <c r="A386" s="1014"/>
      <c r="B386" s="1014"/>
      <c r="C386" s="1016" t="s">
        <v>3100</v>
      </c>
      <c r="D386" s="1016"/>
      <c r="E386" s="1016"/>
      <c r="F386" s="1016"/>
      <c r="G386" s="1016"/>
      <c r="H386" s="1016"/>
      <c r="I386" s="1016"/>
      <c r="J386" s="1016"/>
      <c r="K386" s="1016"/>
      <c r="L386" s="1016"/>
      <c r="M386" s="1016"/>
      <c r="N386" s="1017" t="s">
        <v>3101</v>
      </c>
      <c r="O386" s="1018"/>
    </row>
    <row r="387" spans="1:15" x14ac:dyDescent="0.2">
      <c r="A387" s="1014"/>
      <c r="B387" s="1014"/>
      <c r="C387" s="1016" t="s">
        <v>3102</v>
      </c>
      <c r="D387" s="1016"/>
      <c r="E387" s="1016"/>
      <c r="F387" s="1016"/>
      <c r="G387" s="1016"/>
      <c r="H387" s="1016"/>
      <c r="I387" s="1016"/>
      <c r="J387" s="1016"/>
      <c r="K387" s="1016"/>
      <c r="L387" s="1016"/>
      <c r="M387" s="1016"/>
      <c r="N387" s="1017" t="s">
        <v>3103</v>
      </c>
      <c r="O387" s="1018"/>
    </row>
    <row r="388" spans="1:15" x14ac:dyDescent="0.2">
      <c r="A388" s="1014"/>
      <c r="B388" s="1019" t="s">
        <v>3104</v>
      </c>
      <c r="C388" s="1019"/>
      <c r="D388" s="1019"/>
      <c r="E388" s="1019"/>
      <c r="F388" s="1019"/>
      <c r="G388" s="1019"/>
      <c r="H388" s="1019"/>
      <c r="I388" s="1019"/>
      <c r="J388" s="1019"/>
      <c r="K388" s="1019"/>
      <c r="L388" s="1019"/>
      <c r="M388" s="1019"/>
      <c r="N388" s="1020" t="s">
        <v>2112</v>
      </c>
      <c r="O388" s="1021"/>
    </row>
    <row r="389" spans="1:15" x14ac:dyDescent="0.2">
      <c r="A389" s="1014"/>
      <c r="B389" s="1019" t="s">
        <v>2113</v>
      </c>
      <c r="C389" s="1019"/>
      <c r="D389" s="1019"/>
      <c r="E389" s="1019"/>
      <c r="F389" s="1019"/>
      <c r="G389" s="1019"/>
      <c r="H389" s="1019"/>
      <c r="I389" s="1019"/>
      <c r="J389" s="1019"/>
      <c r="K389" s="1019"/>
      <c r="L389" s="1019"/>
      <c r="M389" s="1019"/>
      <c r="N389" s="1020" t="s">
        <v>1525</v>
      </c>
      <c r="O389" s="1021"/>
    </row>
    <row r="390" spans="1:15" x14ac:dyDescent="0.2">
      <c r="A390" s="1013" t="s">
        <v>3105</v>
      </c>
      <c r="B390" s="1013"/>
      <c r="C390" s="1013"/>
      <c r="D390" s="1013"/>
      <c r="E390" s="1013"/>
      <c r="F390" s="1013"/>
      <c r="G390" s="1013"/>
      <c r="H390" s="1013"/>
      <c r="I390" s="1013"/>
      <c r="J390" s="1013"/>
      <c r="K390" s="1013"/>
      <c r="L390" s="1013"/>
      <c r="M390" s="1013"/>
      <c r="N390" s="1013"/>
      <c r="O390" s="1013"/>
    </row>
    <row r="391" spans="1:15" x14ac:dyDescent="0.2">
      <c r="A391" s="1014"/>
      <c r="B391" s="1013" t="s">
        <v>2115</v>
      </c>
      <c r="C391" s="1013"/>
      <c r="D391" s="1013"/>
      <c r="E391" s="1013"/>
      <c r="F391" s="1013"/>
      <c r="G391" s="1013"/>
      <c r="H391" s="1013"/>
      <c r="I391" s="1013"/>
      <c r="J391" s="1013"/>
      <c r="K391" s="1013"/>
      <c r="L391" s="1013"/>
      <c r="M391" s="1013"/>
      <c r="N391" s="1013"/>
      <c r="O391" s="1013"/>
    </row>
    <row r="392" spans="1:15" x14ac:dyDescent="0.2">
      <c r="A392" s="1014"/>
      <c r="B392" s="1014"/>
      <c r="C392" s="1013" t="s">
        <v>3106</v>
      </c>
      <c r="D392" s="1013"/>
      <c r="E392" s="1013"/>
      <c r="F392" s="1013"/>
      <c r="G392" s="1013"/>
      <c r="H392" s="1013"/>
      <c r="I392" s="1013"/>
      <c r="J392" s="1013"/>
      <c r="K392" s="1013"/>
      <c r="L392" s="1013"/>
      <c r="M392" s="1013"/>
      <c r="N392" s="1013"/>
      <c r="O392" s="1013"/>
    </row>
    <row r="393" spans="1:15" x14ac:dyDescent="0.2">
      <c r="A393" s="1014"/>
      <c r="B393" s="1014"/>
      <c r="C393" s="1014"/>
      <c r="D393" s="1031" t="s">
        <v>3107</v>
      </c>
      <c r="E393" s="1031"/>
      <c r="F393" s="1031"/>
      <c r="G393" s="1031"/>
      <c r="H393" s="1031"/>
      <c r="I393" s="1031"/>
      <c r="J393" s="1031"/>
      <c r="K393" s="1031"/>
      <c r="L393" s="1032" t="s">
        <v>3108</v>
      </c>
      <c r="M393" s="1032"/>
      <c r="N393" s="1032" t="s">
        <v>3109</v>
      </c>
      <c r="O393" s="1032"/>
    </row>
    <row r="394" spans="1:15" x14ac:dyDescent="0.2">
      <c r="A394" s="1014"/>
      <c r="B394" s="1014"/>
      <c r="C394" s="1014"/>
      <c r="D394" s="1014"/>
      <c r="E394" s="1024" t="s">
        <v>3110</v>
      </c>
      <c r="F394" s="1024"/>
      <c r="G394" s="1024"/>
      <c r="H394" s="1024"/>
      <c r="I394" s="1024"/>
      <c r="J394" s="1024"/>
      <c r="K394" s="1024"/>
      <c r="L394" s="1017" t="s">
        <v>2168</v>
      </c>
      <c r="M394" s="1018"/>
      <c r="N394" s="1017" t="s">
        <v>2170</v>
      </c>
      <c r="O394" s="1018"/>
    </row>
    <row r="395" spans="1:15" x14ac:dyDescent="0.2">
      <c r="A395" s="1014"/>
      <c r="B395" s="1014"/>
      <c r="C395" s="1014"/>
      <c r="D395" s="1014"/>
      <c r="E395" s="1024" t="s">
        <v>3111</v>
      </c>
      <c r="F395" s="1024"/>
      <c r="G395" s="1024"/>
      <c r="H395" s="1024"/>
      <c r="I395" s="1024"/>
      <c r="J395" s="1024"/>
      <c r="K395" s="1024"/>
      <c r="L395" s="1017" t="s">
        <v>2172</v>
      </c>
      <c r="M395" s="1018"/>
      <c r="N395" s="1017" t="s">
        <v>2174</v>
      </c>
      <c r="O395" s="1018"/>
    </row>
    <row r="396" spans="1:15" x14ac:dyDescent="0.2">
      <c r="A396" s="1014"/>
      <c r="B396" s="1014"/>
      <c r="C396" s="1014"/>
      <c r="D396" s="1022" t="s">
        <v>3112</v>
      </c>
      <c r="E396" s="1022"/>
      <c r="F396" s="1022"/>
      <c r="G396" s="1022"/>
      <c r="H396" s="1022"/>
      <c r="I396" s="1022"/>
      <c r="J396" s="1022"/>
      <c r="K396" s="1022"/>
      <c r="L396" s="1033" t="s">
        <v>3108</v>
      </c>
      <c r="M396" s="1033"/>
      <c r="N396" s="1033" t="s">
        <v>3109</v>
      </c>
      <c r="O396" s="1033"/>
    </row>
    <row r="397" spans="1:15" x14ac:dyDescent="0.2">
      <c r="A397" s="1014"/>
      <c r="B397" s="1014"/>
      <c r="C397" s="1014"/>
      <c r="D397" s="1014"/>
      <c r="E397" s="1024" t="s">
        <v>3110</v>
      </c>
      <c r="F397" s="1024"/>
      <c r="G397" s="1024"/>
      <c r="H397" s="1024"/>
      <c r="I397" s="1024"/>
      <c r="J397" s="1024"/>
      <c r="K397" s="1024"/>
      <c r="L397" s="1017" t="s">
        <v>2813</v>
      </c>
      <c r="M397" s="1018"/>
      <c r="N397" s="1017" t="s">
        <v>3113</v>
      </c>
      <c r="O397" s="1018"/>
    </row>
    <row r="398" spans="1:15" x14ac:dyDescent="0.2">
      <c r="A398" s="1014"/>
      <c r="B398" s="1014"/>
      <c r="C398" s="1014"/>
      <c r="D398" s="1014"/>
      <c r="E398" s="1024" t="s">
        <v>3111</v>
      </c>
      <c r="F398" s="1024"/>
      <c r="G398" s="1024"/>
      <c r="H398" s="1024"/>
      <c r="I398" s="1024"/>
      <c r="J398" s="1024"/>
      <c r="K398" s="1024"/>
      <c r="L398" s="1017" t="s">
        <v>3114</v>
      </c>
      <c r="M398" s="1018"/>
      <c r="N398" s="1017" t="s">
        <v>3115</v>
      </c>
      <c r="O398" s="1018"/>
    </row>
    <row r="399" spans="1:15" x14ac:dyDescent="0.2">
      <c r="A399" s="1014"/>
      <c r="B399" s="1014"/>
      <c r="C399" s="1014"/>
      <c r="D399" s="1022" t="s">
        <v>3116</v>
      </c>
      <c r="E399" s="1022"/>
      <c r="F399" s="1022"/>
      <c r="G399" s="1022"/>
      <c r="H399" s="1022"/>
      <c r="I399" s="1022"/>
      <c r="J399" s="1022"/>
      <c r="K399" s="1022"/>
      <c r="L399" s="1033" t="s">
        <v>3108</v>
      </c>
      <c r="M399" s="1033"/>
      <c r="N399" s="1033" t="s">
        <v>3109</v>
      </c>
      <c r="O399" s="1033"/>
    </row>
    <row r="400" spans="1:15" x14ac:dyDescent="0.2">
      <c r="A400" s="1014"/>
      <c r="B400" s="1014"/>
      <c r="C400" s="1014"/>
      <c r="D400" s="1014"/>
      <c r="E400" s="1024" t="s">
        <v>3117</v>
      </c>
      <c r="F400" s="1024"/>
      <c r="G400" s="1024"/>
      <c r="H400" s="1024"/>
      <c r="I400" s="1024"/>
      <c r="J400" s="1024"/>
      <c r="K400" s="1024"/>
      <c r="L400" s="1017" t="s">
        <v>3118</v>
      </c>
      <c r="M400" s="1018"/>
      <c r="N400" s="1017" t="s">
        <v>3119</v>
      </c>
      <c r="O400" s="1018"/>
    </row>
    <row r="401" spans="1:15" x14ac:dyDescent="0.2">
      <c r="A401" s="1014"/>
      <c r="B401" s="1014"/>
      <c r="C401" s="1014"/>
      <c r="D401" s="1014"/>
      <c r="E401" s="1024" t="s">
        <v>3120</v>
      </c>
      <c r="F401" s="1024"/>
      <c r="G401" s="1024"/>
      <c r="H401" s="1024"/>
      <c r="I401" s="1024"/>
      <c r="J401" s="1024"/>
      <c r="K401" s="1024"/>
      <c r="L401" s="1017" t="s">
        <v>2119</v>
      </c>
      <c r="M401" s="1018"/>
      <c r="N401" s="1017" t="s">
        <v>2120</v>
      </c>
      <c r="O401" s="1018"/>
    </row>
    <row r="402" spans="1:15" x14ac:dyDescent="0.2">
      <c r="A402" s="1014"/>
      <c r="B402" s="1014"/>
      <c r="C402" s="1014"/>
      <c r="D402" s="1024" t="s">
        <v>3121</v>
      </c>
      <c r="E402" s="1024"/>
      <c r="F402" s="1024"/>
      <c r="G402" s="1024"/>
      <c r="H402" s="1024"/>
      <c r="I402" s="1024"/>
      <c r="J402" s="1024"/>
      <c r="K402" s="1024"/>
      <c r="L402" s="1017" t="s">
        <v>3122</v>
      </c>
      <c r="M402" s="1018"/>
      <c r="N402" s="1017" t="s">
        <v>3123</v>
      </c>
      <c r="O402" s="1018"/>
    </row>
    <row r="403" spans="1:15" x14ac:dyDescent="0.2">
      <c r="A403" s="1014"/>
      <c r="B403" s="1014"/>
      <c r="C403" s="1014"/>
      <c r="D403" s="1024" t="s">
        <v>3124</v>
      </c>
      <c r="E403" s="1024"/>
      <c r="F403" s="1024"/>
      <c r="G403" s="1024"/>
      <c r="H403" s="1024"/>
      <c r="I403" s="1024"/>
      <c r="J403" s="1024"/>
      <c r="K403" s="1024"/>
      <c r="L403" s="1017" t="s">
        <v>3125</v>
      </c>
      <c r="M403" s="1018"/>
      <c r="N403" s="1017" t="s">
        <v>3126</v>
      </c>
      <c r="O403" s="1018"/>
    </row>
    <row r="404" spans="1:15" x14ac:dyDescent="0.2">
      <c r="A404" s="1014"/>
      <c r="B404" s="1014"/>
      <c r="C404" s="1014"/>
      <c r="D404" s="1024" t="s">
        <v>3127</v>
      </c>
      <c r="E404" s="1024"/>
      <c r="F404" s="1024"/>
      <c r="G404" s="1024"/>
      <c r="H404" s="1024"/>
      <c r="I404" s="1024"/>
      <c r="J404" s="1024"/>
      <c r="K404" s="1024"/>
      <c r="L404" s="1017" t="s">
        <v>3128</v>
      </c>
      <c r="M404" s="1018"/>
      <c r="N404" s="1017" t="s">
        <v>3129</v>
      </c>
      <c r="O404" s="1018"/>
    </row>
    <row r="405" spans="1:15" s="1039" customFormat="1" x14ac:dyDescent="0.25">
      <c r="A405" s="1034"/>
      <c r="B405" s="1034"/>
      <c r="C405" s="1035" t="s">
        <v>3130</v>
      </c>
      <c r="D405" s="1035"/>
      <c r="E405" s="1035"/>
      <c r="F405" s="1035"/>
      <c r="G405" s="1035"/>
      <c r="H405" s="1035"/>
      <c r="I405" s="1035"/>
      <c r="J405" s="1035"/>
      <c r="K405" s="1035"/>
      <c r="L405" s="1036" t="s">
        <v>2816</v>
      </c>
      <c r="M405" s="1037"/>
      <c r="N405" s="1038"/>
      <c r="O405" s="1038"/>
    </row>
    <row r="406" spans="1:15" x14ac:dyDescent="0.2">
      <c r="A406" s="1014"/>
      <c r="B406" s="1014"/>
      <c r="C406" s="1013" t="s">
        <v>3131</v>
      </c>
      <c r="D406" s="1013"/>
      <c r="E406" s="1013"/>
      <c r="F406" s="1013"/>
      <c r="G406" s="1013"/>
      <c r="H406" s="1013"/>
      <c r="I406" s="1013"/>
      <c r="J406" s="1013"/>
      <c r="K406" s="1013"/>
      <c r="L406" s="1013"/>
      <c r="M406" s="1013"/>
      <c r="N406" s="1013"/>
      <c r="O406" s="1013"/>
    </row>
    <row r="407" spans="1:15" x14ac:dyDescent="0.2">
      <c r="A407" s="1014"/>
      <c r="B407" s="1014"/>
      <c r="C407" s="1014"/>
      <c r="D407" s="1022" t="s">
        <v>3132</v>
      </c>
      <c r="E407" s="1022"/>
      <c r="F407" s="1022"/>
      <c r="G407" s="1022"/>
      <c r="H407" s="1022"/>
      <c r="I407" s="1022"/>
      <c r="J407" s="1022"/>
      <c r="K407" s="1022"/>
      <c r="L407" s="1033" t="s">
        <v>3108</v>
      </c>
      <c r="M407" s="1033"/>
      <c r="N407" s="1033" t="s">
        <v>3109</v>
      </c>
      <c r="O407" s="1033"/>
    </row>
    <row r="408" spans="1:15" x14ac:dyDescent="0.2">
      <c r="A408" s="1014"/>
      <c r="B408" s="1014"/>
      <c r="C408" s="1014"/>
      <c r="D408" s="1014"/>
      <c r="E408" s="1024" t="s">
        <v>1956</v>
      </c>
      <c r="F408" s="1024"/>
      <c r="G408" s="1024"/>
      <c r="H408" s="1024"/>
      <c r="I408" s="1024"/>
      <c r="J408" s="1024"/>
      <c r="K408" s="1024"/>
      <c r="L408" s="1017" t="s">
        <v>3133</v>
      </c>
      <c r="M408" s="1018"/>
      <c r="N408" s="1017" t="s">
        <v>3134</v>
      </c>
      <c r="O408" s="1018"/>
    </row>
    <row r="409" spans="1:15" x14ac:dyDescent="0.2">
      <c r="A409" s="1014"/>
      <c r="B409" s="1014"/>
      <c r="C409" s="1014"/>
      <c r="D409" s="1014"/>
      <c r="E409" s="1024" t="s">
        <v>1959</v>
      </c>
      <c r="F409" s="1024"/>
      <c r="G409" s="1024"/>
      <c r="H409" s="1024"/>
      <c r="I409" s="1024"/>
      <c r="J409" s="1024"/>
      <c r="K409" s="1024"/>
      <c r="L409" s="1017" t="s">
        <v>2122</v>
      </c>
      <c r="M409" s="1018"/>
      <c r="N409" s="1017" t="s">
        <v>2123</v>
      </c>
      <c r="O409" s="1018"/>
    </row>
    <row r="410" spans="1:15" x14ac:dyDescent="0.2">
      <c r="A410" s="1014"/>
      <c r="B410" s="1014"/>
      <c r="C410" s="1014"/>
      <c r="D410" s="1022" t="s">
        <v>3135</v>
      </c>
      <c r="E410" s="1022"/>
      <c r="F410" s="1022"/>
      <c r="G410" s="1022"/>
      <c r="H410" s="1022"/>
      <c r="I410" s="1022"/>
      <c r="J410" s="1022"/>
      <c r="K410" s="1022"/>
      <c r="L410" s="1033" t="s">
        <v>3108</v>
      </c>
      <c r="M410" s="1033"/>
      <c r="N410" s="1033" t="s">
        <v>3109</v>
      </c>
      <c r="O410" s="1033"/>
    </row>
    <row r="411" spans="1:15" x14ac:dyDescent="0.2">
      <c r="A411" s="1014"/>
      <c r="B411" s="1014"/>
      <c r="C411" s="1014"/>
      <c r="D411" s="1014"/>
      <c r="E411" s="1024" t="s">
        <v>3136</v>
      </c>
      <c r="F411" s="1024"/>
      <c r="G411" s="1024"/>
      <c r="H411" s="1024"/>
      <c r="I411" s="1024"/>
      <c r="J411" s="1024"/>
      <c r="K411" s="1024"/>
      <c r="L411" s="1017" t="s">
        <v>3137</v>
      </c>
      <c r="M411" s="1018"/>
      <c r="N411" s="1017" t="s">
        <v>3138</v>
      </c>
      <c r="O411" s="1018"/>
    </row>
    <row r="412" spans="1:15" x14ac:dyDescent="0.2">
      <c r="A412" s="1014"/>
      <c r="B412" s="1014"/>
      <c r="C412" s="1014"/>
      <c r="D412" s="1014"/>
      <c r="E412" s="1024" t="s">
        <v>3139</v>
      </c>
      <c r="F412" s="1024"/>
      <c r="G412" s="1024"/>
      <c r="H412" s="1024"/>
      <c r="I412" s="1024"/>
      <c r="J412" s="1024"/>
      <c r="K412" s="1024"/>
      <c r="L412" s="1017" t="s">
        <v>3140</v>
      </c>
      <c r="M412" s="1018"/>
      <c r="N412" s="1017" t="s">
        <v>3141</v>
      </c>
      <c r="O412" s="1018"/>
    </row>
    <row r="413" spans="1:15" x14ac:dyDescent="0.2">
      <c r="A413" s="1014"/>
      <c r="B413" s="1014"/>
      <c r="C413" s="1014"/>
      <c r="D413" s="1024" t="s">
        <v>3142</v>
      </c>
      <c r="E413" s="1024"/>
      <c r="F413" s="1024"/>
      <c r="G413" s="1024"/>
      <c r="H413" s="1024"/>
      <c r="I413" s="1024"/>
      <c r="J413" s="1024"/>
      <c r="K413" s="1024"/>
      <c r="L413" s="1017" t="s">
        <v>3143</v>
      </c>
      <c r="M413" s="1018"/>
      <c r="N413" s="1017" t="s">
        <v>3144</v>
      </c>
      <c r="O413" s="1018"/>
    </row>
    <row r="414" spans="1:15" x14ac:dyDescent="0.2">
      <c r="A414" s="1014"/>
      <c r="B414" s="1014"/>
      <c r="C414" s="1014"/>
      <c r="D414" s="1024" t="s">
        <v>3145</v>
      </c>
      <c r="E414" s="1024"/>
      <c r="F414" s="1024"/>
      <c r="G414" s="1024"/>
      <c r="H414" s="1024"/>
      <c r="I414" s="1024"/>
      <c r="J414" s="1024"/>
      <c r="K414" s="1024"/>
      <c r="L414" s="1017" t="s">
        <v>3146</v>
      </c>
      <c r="M414" s="1018"/>
      <c r="N414" s="1017" t="s">
        <v>3147</v>
      </c>
      <c r="O414" s="1018"/>
    </row>
    <row r="415" spans="1:15" x14ac:dyDescent="0.2">
      <c r="A415" s="1014"/>
      <c r="B415" s="1014"/>
      <c r="C415" s="1014"/>
      <c r="D415" s="1024" t="s">
        <v>3148</v>
      </c>
      <c r="E415" s="1024"/>
      <c r="F415" s="1024"/>
      <c r="G415" s="1024"/>
      <c r="H415" s="1024"/>
      <c r="I415" s="1024"/>
      <c r="J415" s="1024"/>
      <c r="K415" s="1024"/>
      <c r="L415" s="1017" t="s">
        <v>2125</v>
      </c>
      <c r="M415" s="1018"/>
      <c r="N415" s="1017" t="s">
        <v>2126</v>
      </c>
      <c r="O415" s="1018"/>
    </row>
    <row r="416" spans="1:15" x14ac:dyDescent="0.2">
      <c r="A416" s="1014"/>
      <c r="B416" s="1014"/>
      <c r="C416" s="1014"/>
      <c r="D416" s="1024" t="s">
        <v>3149</v>
      </c>
      <c r="E416" s="1024"/>
      <c r="F416" s="1024"/>
      <c r="G416" s="1024"/>
      <c r="H416" s="1024"/>
      <c r="I416" s="1024"/>
      <c r="J416" s="1024"/>
      <c r="K416" s="1024"/>
      <c r="L416" s="1017" t="s">
        <v>3150</v>
      </c>
      <c r="M416" s="1018"/>
      <c r="N416" s="1017" t="s">
        <v>3151</v>
      </c>
      <c r="O416" s="1018"/>
    </row>
    <row r="417" spans="1:15" x14ac:dyDescent="0.2">
      <c r="A417" s="1014"/>
      <c r="B417" s="1014"/>
      <c r="C417" s="1014"/>
      <c r="D417" s="1024" t="s">
        <v>2135</v>
      </c>
      <c r="E417" s="1024"/>
      <c r="F417" s="1024"/>
      <c r="G417" s="1024"/>
      <c r="H417" s="1024"/>
      <c r="I417" s="1024"/>
      <c r="J417" s="1024"/>
      <c r="K417" s="1024"/>
      <c r="L417" s="1017" t="s">
        <v>3152</v>
      </c>
      <c r="M417" s="1018"/>
      <c r="N417" s="1017" t="s">
        <v>3153</v>
      </c>
      <c r="O417" s="1018"/>
    </row>
    <row r="418" spans="1:15" x14ac:dyDescent="0.2">
      <c r="A418" s="1014"/>
      <c r="B418" s="1014"/>
      <c r="C418" s="1014"/>
      <c r="D418" s="1024" t="s">
        <v>2783</v>
      </c>
      <c r="E418" s="1024"/>
      <c r="F418" s="1024"/>
      <c r="G418" s="1024"/>
      <c r="H418" s="1024"/>
      <c r="I418" s="1024"/>
      <c r="J418" s="1024"/>
      <c r="K418" s="1024"/>
      <c r="L418" s="1017" t="s">
        <v>3154</v>
      </c>
      <c r="M418" s="1018"/>
      <c r="N418" s="1017" t="s">
        <v>3155</v>
      </c>
      <c r="O418" s="1018"/>
    </row>
    <row r="419" spans="1:15" x14ac:dyDescent="0.2">
      <c r="A419" s="1014"/>
      <c r="B419" s="1014"/>
      <c r="C419" s="1014"/>
      <c r="D419" s="1024" t="s">
        <v>3156</v>
      </c>
      <c r="E419" s="1024"/>
      <c r="F419" s="1024"/>
      <c r="G419" s="1024"/>
      <c r="H419" s="1024"/>
      <c r="I419" s="1024"/>
      <c r="J419" s="1024"/>
      <c r="K419" s="1024"/>
      <c r="L419" s="1017" t="s">
        <v>3157</v>
      </c>
      <c r="M419" s="1018"/>
      <c r="N419" s="1017" t="s">
        <v>3158</v>
      </c>
      <c r="O419" s="1018"/>
    </row>
    <row r="420" spans="1:15" x14ac:dyDescent="0.2">
      <c r="A420" s="1014"/>
      <c r="B420" s="1014"/>
      <c r="C420" s="1014"/>
      <c r="D420" s="1022" t="s">
        <v>3159</v>
      </c>
      <c r="E420" s="1022"/>
      <c r="F420" s="1022"/>
      <c r="G420" s="1022"/>
      <c r="H420" s="1022"/>
      <c r="I420" s="1022"/>
      <c r="J420" s="1022"/>
      <c r="K420" s="1022"/>
      <c r="L420" s="1033" t="s">
        <v>3108</v>
      </c>
      <c r="M420" s="1033"/>
      <c r="N420" s="1033" t="s">
        <v>3109</v>
      </c>
      <c r="O420" s="1033"/>
    </row>
    <row r="421" spans="1:15" x14ac:dyDescent="0.2">
      <c r="A421" s="1014"/>
      <c r="B421" s="1014"/>
      <c r="C421" s="1014"/>
      <c r="D421" s="1014"/>
      <c r="E421" s="1024" t="s">
        <v>3160</v>
      </c>
      <c r="F421" s="1024"/>
      <c r="G421" s="1024"/>
      <c r="H421" s="1024"/>
      <c r="I421" s="1024"/>
      <c r="J421" s="1024"/>
      <c r="K421" s="1024"/>
      <c r="L421" s="1017" t="s">
        <v>2128</v>
      </c>
      <c r="M421" s="1018"/>
      <c r="N421" s="1017" t="s">
        <v>2129</v>
      </c>
      <c r="O421" s="1018"/>
    </row>
    <row r="422" spans="1:15" x14ac:dyDescent="0.2">
      <c r="A422" s="1014"/>
      <c r="B422" s="1014"/>
      <c r="C422" s="1014"/>
      <c r="D422" s="1014"/>
      <c r="E422" s="1024" t="s">
        <v>3161</v>
      </c>
      <c r="F422" s="1024"/>
      <c r="G422" s="1024"/>
      <c r="H422" s="1024"/>
      <c r="I422" s="1024"/>
      <c r="J422" s="1024"/>
      <c r="K422" s="1024"/>
      <c r="L422" s="1017" t="s">
        <v>3162</v>
      </c>
      <c r="M422" s="1018"/>
      <c r="N422" s="1017" t="s">
        <v>3163</v>
      </c>
      <c r="O422" s="1018"/>
    </row>
    <row r="423" spans="1:15" x14ac:dyDescent="0.2">
      <c r="A423" s="1014"/>
      <c r="B423" s="1014"/>
      <c r="C423" s="1014"/>
      <c r="D423" s="1014"/>
      <c r="E423" s="1024" t="s">
        <v>3164</v>
      </c>
      <c r="F423" s="1024"/>
      <c r="G423" s="1024"/>
      <c r="H423" s="1024"/>
      <c r="I423" s="1024"/>
      <c r="J423" s="1024"/>
      <c r="K423" s="1024"/>
      <c r="L423" s="1017" t="s">
        <v>3165</v>
      </c>
      <c r="M423" s="1018"/>
      <c r="N423" s="1017" t="s">
        <v>3166</v>
      </c>
      <c r="O423" s="1018"/>
    </row>
    <row r="424" spans="1:15" x14ac:dyDescent="0.2">
      <c r="A424" s="1014"/>
      <c r="B424" s="1014"/>
      <c r="C424" s="1014"/>
      <c r="D424" s="1014"/>
      <c r="E424" s="1024" t="s">
        <v>3167</v>
      </c>
      <c r="F424" s="1024"/>
      <c r="G424" s="1024"/>
      <c r="H424" s="1024"/>
      <c r="I424" s="1024"/>
      <c r="J424" s="1024"/>
      <c r="K424" s="1024"/>
      <c r="L424" s="1017" t="s">
        <v>3168</v>
      </c>
      <c r="M424" s="1018"/>
      <c r="N424" s="1017" t="s">
        <v>3169</v>
      </c>
      <c r="O424" s="1018"/>
    </row>
    <row r="425" spans="1:15" x14ac:dyDescent="0.2">
      <c r="A425" s="1014"/>
      <c r="B425" s="1014"/>
      <c r="C425" s="1014"/>
      <c r="D425" s="1014"/>
      <c r="E425" s="1024" t="s">
        <v>3170</v>
      </c>
      <c r="F425" s="1024"/>
      <c r="G425" s="1024"/>
      <c r="H425" s="1024"/>
      <c r="I425" s="1024"/>
      <c r="J425" s="1024"/>
      <c r="K425" s="1024"/>
      <c r="L425" s="1017" t="s">
        <v>3171</v>
      </c>
      <c r="M425" s="1018"/>
      <c r="N425" s="1017" t="s">
        <v>3172</v>
      </c>
      <c r="O425" s="1018"/>
    </row>
    <row r="426" spans="1:15" x14ac:dyDescent="0.2">
      <c r="A426" s="1014"/>
      <c r="B426" s="1014"/>
      <c r="C426" s="1014"/>
      <c r="D426" s="1014"/>
      <c r="E426" s="1024" t="s">
        <v>3173</v>
      </c>
      <c r="F426" s="1024"/>
      <c r="G426" s="1024"/>
      <c r="H426" s="1024"/>
      <c r="I426" s="1024"/>
      <c r="J426" s="1024"/>
      <c r="K426" s="1024"/>
      <c r="L426" s="1017" t="s">
        <v>2131</v>
      </c>
      <c r="M426" s="1018"/>
      <c r="N426" s="1017" t="s">
        <v>2132</v>
      </c>
      <c r="O426" s="1018"/>
    </row>
    <row r="427" spans="1:15" x14ac:dyDescent="0.2">
      <c r="A427" s="1014"/>
      <c r="B427" s="1014"/>
      <c r="C427" s="1014"/>
      <c r="D427" s="1014"/>
      <c r="E427" s="1024" t="s">
        <v>3174</v>
      </c>
      <c r="F427" s="1024"/>
      <c r="G427" s="1024"/>
      <c r="H427" s="1024"/>
      <c r="I427" s="1024"/>
      <c r="J427" s="1024"/>
      <c r="K427" s="1024"/>
      <c r="L427" s="1017" t="s">
        <v>3175</v>
      </c>
      <c r="M427" s="1018"/>
      <c r="N427" s="1017" t="s">
        <v>3176</v>
      </c>
      <c r="O427" s="1018"/>
    </row>
    <row r="428" spans="1:15" x14ac:dyDescent="0.2">
      <c r="A428" s="1014"/>
      <c r="B428" s="1014"/>
      <c r="C428" s="1014"/>
      <c r="D428" s="1014"/>
      <c r="E428" s="1024" t="s">
        <v>3177</v>
      </c>
      <c r="F428" s="1024"/>
      <c r="G428" s="1024"/>
      <c r="H428" s="1024"/>
      <c r="I428" s="1024"/>
      <c r="J428" s="1024"/>
      <c r="K428" s="1024"/>
      <c r="L428" s="1017" t="s">
        <v>3178</v>
      </c>
      <c r="M428" s="1018"/>
      <c r="N428" s="1017" t="s">
        <v>3179</v>
      </c>
      <c r="O428" s="1018"/>
    </row>
    <row r="429" spans="1:15" x14ac:dyDescent="0.2">
      <c r="A429" s="1014"/>
      <c r="B429" s="1014"/>
      <c r="C429" s="1014"/>
      <c r="D429" s="1014"/>
      <c r="E429" s="1024" t="s">
        <v>3180</v>
      </c>
      <c r="F429" s="1024"/>
      <c r="G429" s="1024"/>
      <c r="H429" s="1024"/>
      <c r="I429" s="1024"/>
      <c r="J429" s="1024"/>
      <c r="K429" s="1024"/>
      <c r="L429" s="1017" t="s">
        <v>3181</v>
      </c>
      <c r="M429" s="1018"/>
      <c r="N429" s="1017" t="s">
        <v>3182</v>
      </c>
      <c r="O429" s="1018"/>
    </row>
    <row r="430" spans="1:15" x14ac:dyDescent="0.2">
      <c r="A430" s="1014"/>
      <c r="B430" s="1014"/>
      <c r="C430" s="1014"/>
      <c r="D430" s="1014"/>
      <c r="E430" s="1024" t="s">
        <v>2034</v>
      </c>
      <c r="F430" s="1024"/>
      <c r="G430" s="1024"/>
      <c r="H430" s="1024"/>
      <c r="I430" s="1024"/>
      <c r="J430" s="1024"/>
      <c r="K430" s="1024"/>
      <c r="L430" s="1017" t="s">
        <v>3183</v>
      </c>
      <c r="M430" s="1018"/>
      <c r="N430" s="1017" t="s">
        <v>3184</v>
      </c>
      <c r="O430" s="1018"/>
    </row>
    <row r="431" spans="1:15" x14ac:dyDescent="0.2">
      <c r="A431" s="1014"/>
      <c r="B431" s="1014"/>
      <c r="C431" s="1014"/>
      <c r="D431" s="1022" t="s">
        <v>3185</v>
      </c>
      <c r="E431" s="1022"/>
      <c r="F431" s="1022"/>
      <c r="G431" s="1022"/>
      <c r="H431" s="1022"/>
      <c r="I431" s="1022"/>
      <c r="J431" s="1022"/>
      <c r="K431" s="1022"/>
      <c r="L431" s="1033" t="s">
        <v>3108</v>
      </c>
      <c r="M431" s="1033"/>
      <c r="N431" s="1033" t="s">
        <v>3109</v>
      </c>
      <c r="O431" s="1033"/>
    </row>
    <row r="432" spans="1:15" x14ac:dyDescent="0.2">
      <c r="A432" s="1014"/>
      <c r="B432" s="1014"/>
      <c r="C432" s="1014"/>
      <c r="D432" s="1014"/>
      <c r="E432" s="1024" t="s">
        <v>3017</v>
      </c>
      <c r="F432" s="1024"/>
      <c r="G432" s="1024"/>
      <c r="H432" s="1024"/>
      <c r="I432" s="1024"/>
      <c r="J432" s="1024"/>
      <c r="K432" s="1024"/>
      <c r="L432" s="1017" t="s">
        <v>2133</v>
      </c>
      <c r="M432" s="1018"/>
      <c r="N432" s="1017" t="s">
        <v>2134</v>
      </c>
      <c r="O432" s="1018"/>
    </row>
    <row r="433" spans="1:15" x14ac:dyDescent="0.2">
      <c r="A433" s="1014"/>
      <c r="B433" s="1014"/>
      <c r="C433" s="1014"/>
      <c r="D433" s="1014"/>
      <c r="E433" s="1024" t="s">
        <v>3186</v>
      </c>
      <c r="F433" s="1024"/>
      <c r="G433" s="1024"/>
      <c r="H433" s="1024"/>
      <c r="I433" s="1024"/>
      <c r="J433" s="1024"/>
      <c r="K433" s="1024"/>
      <c r="L433" s="1017" t="s">
        <v>3187</v>
      </c>
      <c r="M433" s="1018"/>
      <c r="N433" s="1017" t="s">
        <v>3188</v>
      </c>
      <c r="O433" s="1018"/>
    </row>
    <row r="434" spans="1:15" x14ac:dyDescent="0.2">
      <c r="A434" s="1014"/>
      <c r="B434" s="1014"/>
      <c r="C434" s="1014"/>
      <c r="D434" s="1014"/>
      <c r="E434" s="1024" t="s">
        <v>3021</v>
      </c>
      <c r="F434" s="1024"/>
      <c r="G434" s="1024"/>
      <c r="H434" s="1024"/>
      <c r="I434" s="1024"/>
      <c r="J434" s="1024"/>
      <c r="K434" s="1024"/>
      <c r="L434" s="1017" t="s">
        <v>3189</v>
      </c>
      <c r="M434" s="1018"/>
      <c r="N434" s="1017" t="s">
        <v>3190</v>
      </c>
      <c r="O434" s="1018"/>
    </row>
    <row r="435" spans="1:15" x14ac:dyDescent="0.2">
      <c r="A435" s="1014"/>
      <c r="B435" s="1014"/>
      <c r="C435" s="1014"/>
      <c r="D435" s="1014"/>
      <c r="E435" s="1024" t="s">
        <v>3022</v>
      </c>
      <c r="F435" s="1024"/>
      <c r="G435" s="1024"/>
      <c r="H435" s="1024"/>
      <c r="I435" s="1024"/>
      <c r="J435" s="1024"/>
      <c r="K435" s="1024"/>
      <c r="L435" s="1017" t="s">
        <v>3191</v>
      </c>
      <c r="M435" s="1018"/>
      <c r="N435" s="1017" t="s">
        <v>3192</v>
      </c>
      <c r="O435" s="1018"/>
    </row>
    <row r="436" spans="1:15" x14ac:dyDescent="0.2">
      <c r="A436" s="1014"/>
      <c r="B436" s="1014"/>
      <c r="C436" s="1014"/>
      <c r="D436" s="1014"/>
      <c r="E436" s="1024" t="s">
        <v>3023</v>
      </c>
      <c r="F436" s="1024"/>
      <c r="G436" s="1024"/>
      <c r="H436" s="1024"/>
      <c r="I436" s="1024"/>
      <c r="J436" s="1024"/>
      <c r="K436" s="1024"/>
      <c r="L436" s="1017" t="s">
        <v>3193</v>
      </c>
      <c r="M436" s="1018"/>
      <c r="N436" s="1017" t="s">
        <v>3194</v>
      </c>
      <c r="O436" s="1018"/>
    </row>
    <row r="437" spans="1:15" x14ac:dyDescent="0.2">
      <c r="A437" s="1014"/>
      <c r="B437" s="1014"/>
      <c r="C437" s="1014"/>
      <c r="D437" s="1014"/>
      <c r="E437" s="1024" t="s">
        <v>3024</v>
      </c>
      <c r="F437" s="1024"/>
      <c r="G437" s="1024"/>
      <c r="H437" s="1024"/>
      <c r="I437" s="1024"/>
      <c r="J437" s="1024"/>
      <c r="K437" s="1024"/>
      <c r="L437" s="1017" t="s">
        <v>2136</v>
      </c>
      <c r="M437" s="1018"/>
      <c r="N437" s="1017" t="s">
        <v>2137</v>
      </c>
      <c r="O437" s="1018"/>
    </row>
    <row r="438" spans="1:15" x14ac:dyDescent="0.2">
      <c r="A438" s="1014"/>
      <c r="B438" s="1014"/>
      <c r="C438" s="1014"/>
      <c r="D438" s="1014"/>
      <c r="E438" s="1024" t="s">
        <v>3025</v>
      </c>
      <c r="F438" s="1024"/>
      <c r="G438" s="1024"/>
      <c r="H438" s="1024"/>
      <c r="I438" s="1024"/>
      <c r="J438" s="1024"/>
      <c r="K438" s="1024"/>
      <c r="L438" s="1017" t="s">
        <v>3195</v>
      </c>
      <c r="M438" s="1018"/>
      <c r="N438" s="1017" t="s">
        <v>3196</v>
      </c>
      <c r="O438" s="1018"/>
    </row>
    <row r="439" spans="1:15" x14ac:dyDescent="0.2">
      <c r="A439" s="1014"/>
      <c r="B439" s="1014"/>
      <c r="C439" s="1014"/>
      <c r="D439" s="1014"/>
      <c r="E439" s="1024" t="s">
        <v>2034</v>
      </c>
      <c r="F439" s="1024"/>
      <c r="G439" s="1024"/>
      <c r="H439" s="1024"/>
      <c r="I439" s="1024"/>
      <c r="J439" s="1024"/>
      <c r="K439" s="1024"/>
      <c r="L439" s="1017" t="s">
        <v>3197</v>
      </c>
      <c r="M439" s="1018"/>
      <c r="N439" s="1017" t="s">
        <v>3198</v>
      </c>
      <c r="O439" s="1018"/>
    </row>
    <row r="440" spans="1:15" x14ac:dyDescent="0.2">
      <c r="A440" s="1014"/>
      <c r="B440" s="1014"/>
      <c r="C440" s="1014"/>
      <c r="D440" s="1022" t="s">
        <v>3199</v>
      </c>
      <c r="E440" s="1022"/>
      <c r="F440" s="1022"/>
      <c r="G440" s="1022"/>
      <c r="H440" s="1022"/>
      <c r="I440" s="1022"/>
      <c r="J440" s="1022"/>
      <c r="K440" s="1022"/>
      <c r="L440" s="1033" t="s">
        <v>3108</v>
      </c>
      <c r="M440" s="1033"/>
      <c r="N440" s="1033" t="s">
        <v>3109</v>
      </c>
      <c r="O440" s="1033"/>
    </row>
    <row r="441" spans="1:15" x14ac:dyDescent="0.2">
      <c r="A441" s="1014"/>
      <c r="B441" s="1014"/>
      <c r="C441" s="1014"/>
      <c r="D441" s="1014"/>
      <c r="E441" s="1024" t="s">
        <v>3200</v>
      </c>
      <c r="F441" s="1024"/>
      <c r="G441" s="1024"/>
      <c r="H441" s="1024"/>
      <c r="I441" s="1024"/>
      <c r="J441" s="1024"/>
      <c r="K441" s="1024"/>
      <c r="L441" s="1017" t="s">
        <v>3201</v>
      </c>
      <c r="M441" s="1018"/>
      <c r="N441" s="1017" t="s">
        <v>3202</v>
      </c>
      <c r="O441" s="1018"/>
    </row>
    <row r="442" spans="1:15" x14ac:dyDescent="0.2">
      <c r="A442" s="1014"/>
      <c r="B442" s="1014"/>
      <c r="C442" s="1014"/>
      <c r="D442" s="1014"/>
      <c r="E442" s="1024" t="s">
        <v>1969</v>
      </c>
      <c r="F442" s="1024"/>
      <c r="G442" s="1024"/>
      <c r="H442" s="1024"/>
      <c r="I442" s="1024"/>
      <c r="J442" s="1024"/>
      <c r="K442" s="1024"/>
      <c r="L442" s="1017" t="s">
        <v>3203</v>
      </c>
      <c r="M442" s="1018"/>
      <c r="N442" s="1017" t="s">
        <v>3204</v>
      </c>
      <c r="O442" s="1018"/>
    </row>
    <row r="443" spans="1:15" x14ac:dyDescent="0.2">
      <c r="A443" s="1025"/>
      <c r="B443" s="1025"/>
      <c r="C443" s="1025"/>
      <c r="D443" s="1022" t="s">
        <v>3205</v>
      </c>
      <c r="E443" s="1022"/>
      <c r="F443" s="1022"/>
      <c r="G443" s="1022"/>
      <c r="H443" s="1022"/>
      <c r="I443" s="1022"/>
      <c r="J443" s="1022"/>
      <c r="K443" s="1022"/>
      <c r="L443" s="1033" t="s">
        <v>3108</v>
      </c>
      <c r="M443" s="1033"/>
      <c r="N443" s="1033" t="s">
        <v>3109</v>
      </c>
      <c r="O443" s="1033"/>
    </row>
    <row r="444" spans="1:15" x14ac:dyDescent="0.2">
      <c r="A444" s="1025"/>
      <c r="B444" s="1025"/>
      <c r="C444" s="1025"/>
      <c r="D444" s="1014"/>
      <c r="E444" s="1024" t="s">
        <v>2145</v>
      </c>
      <c r="F444" s="1024"/>
      <c r="G444" s="1024"/>
      <c r="H444" s="1024"/>
      <c r="I444" s="1024"/>
      <c r="J444" s="1024"/>
      <c r="K444" s="1024"/>
      <c r="L444" s="1017" t="s">
        <v>2139</v>
      </c>
      <c r="M444" s="1018"/>
      <c r="N444" s="1017" t="s">
        <v>2140</v>
      </c>
      <c r="O444" s="1018"/>
    </row>
    <row r="445" spans="1:15" x14ac:dyDescent="0.2">
      <c r="A445" s="1025"/>
      <c r="B445" s="1025"/>
      <c r="C445" s="1025"/>
      <c r="D445" s="1014"/>
      <c r="E445" s="1024" t="s">
        <v>3206</v>
      </c>
      <c r="F445" s="1024"/>
      <c r="G445" s="1024"/>
      <c r="H445" s="1024"/>
      <c r="I445" s="1024"/>
      <c r="J445" s="1024"/>
      <c r="K445" s="1024"/>
      <c r="L445" s="1017" t="s">
        <v>3207</v>
      </c>
      <c r="M445" s="1018"/>
      <c r="N445" s="1017" t="s">
        <v>3208</v>
      </c>
      <c r="O445" s="1018"/>
    </row>
    <row r="446" spans="1:15" x14ac:dyDescent="0.2">
      <c r="A446" s="1025"/>
      <c r="B446" s="1025"/>
      <c r="C446" s="1025"/>
      <c r="D446" s="1014"/>
      <c r="E446" s="1024" t="s">
        <v>1958</v>
      </c>
      <c r="F446" s="1024"/>
      <c r="G446" s="1024"/>
      <c r="H446" s="1024"/>
      <c r="I446" s="1024"/>
      <c r="J446" s="1024"/>
      <c r="K446" s="1024"/>
      <c r="L446" s="1017" t="s">
        <v>3209</v>
      </c>
      <c r="M446" s="1018"/>
      <c r="N446" s="1017" t="s">
        <v>3210</v>
      </c>
      <c r="O446" s="1018"/>
    </row>
    <row r="447" spans="1:15" x14ac:dyDescent="0.2">
      <c r="A447" s="1014"/>
      <c r="B447" s="1014"/>
      <c r="C447" s="1014"/>
      <c r="D447" s="1022" t="s">
        <v>3211</v>
      </c>
      <c r="E447" s="1022"/>
      <c r="F447" s="1022"/>
      <c r="G447" s="1022"/>
      <c r="H447" s="1022"/>
      <c r="I447" s="1022"/>
      <c r="J447" s="1022"/>
      <c r="K447" s="1022"/>
      <c r="L447" s="1033" t="s">
        <v>3108</v>
      </c>
      <c r="M447" s="1033"/>
      <c r="N447" s="1033" t="s">
        <v>3109</v>
      </c>
      <c r="O447" s="1033"/>
    </row>
    <row r="448" spans="1:15" x14ac:dyDescent="0.2">
      <c r="A448" s="1014"/>
      <c r="B448" s="1014"/>
      <c r="C448" s="1014"/>
      <c r="D448" s="1014"/>
      <c r="E448" s="1024" t="s">
        <v>3212</v>
      </c>
      <c r="F448" s="1024"/>
      <c r="G448" s="1024"/>
      <c r="H448" s="1024"/>
      <c r="I448" s="1024"/>
      <c r="J448" s="1024"/>
      <c r="K448" s="1024"/>
      <c r="L448" s="1017" t="s">
        <v>3213</v>
      </c>
      <c r="M448" s="1018"/>
      <c r="N448" s="1017" t="s">
        <v>3214</v>
      </c>
      <c r="O448" s="1018"/>
    </row>
    <row r="449" spans="1:15" x14ac:dyDescent="0.2">
      <c r="A449" s="1014"/>
      <c r="B449" s="1014"/>
      <c r="C449" s="1014"/>
      <c r="D449" s="1014"/>
      <c r="E449" s="1024" t="s">
        <v>1969</v>
      </c>
      <c r="F449" s="1024"/>
      <c r="G449" s="1024"/>
      <c r="H449" s="1024"/>
      <c r="I449" s="1024"/>
      <c r="J449" s="1024"/>
      <c r="K449" s="1024"/>
      <c r="L449" s="1017" t="s">
        <v>3215</v>
      </c>
      <c r="M449" s="1018"/>
      <c r="N449" s="1017" t="s">
        <v>3216</v>
      </c>
      <c r="O449" s="1018"/>
    </row>
    <row r="450" spans="1:15" x14ac:dyDescent="0.2">
      <c r="A450" s="1014"/>
      <c r="B450" s="1014"/>
      <c r="C450" s="1014"/>
      <c r="D450" s="1024" t="s">
        <v>3217</v>
      </c>
      <c r="E450" s="1024"/>
      <c r="F450" s="1024"/>
      <c r="G450" s="1024"/>
      <c r="H450" s="1024"/>
      <c r="I450" s="1024"/>
      <c r="J450" s="1024"/>
      <c r="K450" s="1024"/>
      <c r="L450" s="1017" t="s">
        <v>2142</v>
      </c>
      <c r="M450" s="1018"/>
      <c r="N450" s="1017" t="s">
        <v>2143</v>
      </c>
      <c r="O450" s="1018"/>
    </row>
    <row r="451" spans="1:15" x14ac:dyDescent="0.2">
      <c r="A451" s="1014"/>
      <c r="B451" s="1014"/>
      <c r="C451" s="1014"/>
      <c r="D451" s="1024" t="s">
        <v>1969</v>
      </c>
      <c r="E451" s="1024"/>
      <c r="F451" s="1024"/>
      <c r="G451" s="1024"/>
      <c r="H451" s="1024"/>
      <c r="I451" s="1024"/>
      <c r="J451" s="1024"/>
      <c r="K451" s="1024"/>
      <c r="L451" s="1017" t="s">
        <v>3218</v>
      </c>
      <c r="M451" s="1018"/>
      <c r="N451" s="1017" t="s">
        <v>3219</v>
      </c>
      <c r="O451" s="1018"/>
    </row>
    <row r="452" spans="1:15" x14ac:dyDescent="0.2">
      <c r="A452" s="1014"/>
      <c r="B452" s="1014"/>
      <c r="C452" s="1013" t="s">
        <v>3220</v>
      </c>
      <c r="D452" s="1013"/>
      <c r="E452" s="1013"/>
      <c r="F452" s="1013"/>
      <c r="G452" s="1013"/>
      <c r="H452" s="1013"/>
      <c r="I452" s="1013"/>
      <c r="J452" s="1013"/>
      <c r="K452" s="1013"/>
      <c r="L452" s="1013"/>
      <c r="M452" s="1013"/>
      <c r="N452" s="1013"/>
      <c r="O452" s="1013"/>
    </row>
    <row r="453" spans="1:15" x14ac:dyDescent="0.2">
      <c r="A453" s="1014"/>
      <c r="B453" s="1014"/>
      <c r="C453" s="1014"/>
      <c r="D453" s="1022" t="s">
        <v>3221</v>
      </c>
      <c r="E453" s="1022"/>
      <c r="F453" s="1022"/>
      <c r="G453" s="1022"/>
      <c r="H453" s="1022"/>
      <c r="I453" s="1022"/>
      <c r="J453" s="1022"/>
      <c r="K453" s="1022"/>
      <c r="L453" s="1022"/>
      <c r="M453" s="1022"/>
      <c r="N453" s="1022"/>
      <c r="O453" s="1022"/>
    </row>
    <row r="454" spans="1:15" x14ac:dyDescent="0.2">
      <c r="A454" s="1014"/>
      <c r="B454" s="1014"/>
      <c r="C454" s="1014"/>
      <c r="D454" s="1014"/>
      <c r="E454" s="1022" t="s">
        <v>3222</v>
      </c>
      <c r="F454" s="1022"/>
      <c r="G454" s="1022"/>
      <c r="H454" s="1022"/>
      <c r="I454" s="1022"/>
      <c r="J454" s="1022"/>
      <c r="K454" s="1022"/>
      <c r="L454" s="1022"/>
      <c r="M454" s="1022"/>
      <c r="N454" s="1022"/>
      <c r="O454" s="1022"/>
    </row>
    <row r="455" spans="1:15" x14ac:dyDescent="0.2">
      <c r="A455" s="1014"/>
      <c r="B455" s="1014"/>
      <c r="C455" s="1014"/>
      <c r="D455" s="1014"/>
      <c r="E455" s="1014"/>
      <c r="F455" s="1022" t="s">
        <v>2870</v>
      </c>
      <c r="G455" s="1022"/>
      <c r="H455" s="1022"/>
      <c r="I455" s="1022"/>
      <c r="J455" s="1022"/>
      <c r="K455" s="1022"/>
      <c r="L455" s="1033" t="s">
        <v>3108</v>
      </c>
      <c r="M455" s="1033"/>
      <c r="N455" s="1033" t="s">
        <v>3109</v>
      </c>
      <c r="O455" s="1033"/>
    </row>
    <row r="456" spans="1:15" x14ac:dyDescent="0.2">
      <c r="A456" s="1014"/>
      <c r="B456" s="1014"/>
      <c r="C456" s="1014"/>
      <c r="D456" s="1014"/>
      <c r="E456" s="1014"/>
      <c r="F456" s="1014"/>
      <c r="G456" s="1024" t="s">
        <v>3223</v>
      </c>
      <c r="H456" s="1024"/>
      <c r="I456" s="1024"/>
      <c r="J456" s="1024"/>
      <c r="K456" s="1024"/>
      <c r="L456" s="1017" t="s">
        <v>3224</v>
      </c>
      <c r="M456" s="1018"/>
      <c r="N456" s="1017" t="s">
        <v>3225</v>
      </c>
      <c r="O456" s="1018"/>
    </row>
    <row r="457" spans="1:15" x14ac:dyDescent="0.2">
      <c r="A457" s="1014"/>
      <c r="B457" s="1014"/>
      <c r="C457" s="1014"/>
      <c r="D457" s="1014"/>
      <c r="E457" s="1014"/>
      <c r="F457" s="1014"/>
      <c r="G457" s="1024" t="s">
        <v>1958</v>
      </c>
      <c r="H457" s="1024"/>
      <c r="I457" s="1024"/>
      <c r="J457" s="1024"/>
      <c r="K457" s="1024"/>
      <c r="L457" s="1017" t="s">
        <v>3226</v>
      </c>
      <c r="M457" s="1018"/>
      <c r="N457" s="1017" t="s">
        <v>3227</v>
      </c>
      <c r="O457" s="1018"/>
    </row>
    <row r="458" spans="1:15" x14ac:dyDescent="0.2">
      <c r="A458" s="1014"/>
      <c r="B458" s="1014"/>
      <c r="C458" s="1014"/>
      <c r="D458" s="1014"/>
      <c r="E458" s="1014"/>
      <c r="F458" s="1022" t="s">
        <v>2873</v>
      </c>
      <c r="G458" s="1022"/>
      <c r="H458" s="1022"/>
      <c r="I458" s="1022"/>
      <c r="J458" s="1022"/>
      <c r="K458" s="1022"/>
      <c r="L458" s="1033" t="s">
        <v>3108</v>
      </c>
      <c r="M458" s="1033"/>
      <c r="N458" s="1033" t="s">
        <v>3109</v>
      </c>
      <c r="O458" s="1033"/>
    </row>
    <row r="459" spans="1:15" x14ac:dyDescent="0.2">
      <c r="A459" s="1014"/>
      <c r="B459" s="1014"/>
      <c r="C459" s="1014"/>
      <c r="D459" s="1014"/>
      <c r="E459" s="1014"/>
      <c r="F459" s="1014"/>
      <c r="G459" s="1024" t="s">
        <v>3223</v>
      </c>
      <c r="H459" s="1024"/>
      <c r="I459" s="1024"/>
      <c r="J459" s="1024"/>
      <c r="K459" s="1024"/>
      <c r="L459" s="1017" t="s">
        <v>3228</v>
      </c>
      <c r="M459" s="1018"/>
      <c r="N459" s="1017" t="s">
        <v>3229</v>
      </c>
      <c r="O459" s="1018"/>
    </row>
    <row r="460" spans="1:15" x14ac:dyDescent="0.2">
      <c r="A460" s="1014"/>
      <c r="B460" s="1014"/>
      <c r="C460" s="1014"/>
      <c r="D460" s="1014"/>
      <c r="E460" s="1014"/>
      <c r="F460" s="1014"/>
      <c r="G460" s="1024" t="s">
        <v>1958</v>
      </c>
      <c r="H460" s="1024"/>
      <c r="I460" s="1024"/>
      <c r="J460" s="1024"/>
      <c r="K460" s="1024"/>
      <c r="L460" s="1017" t="s">
        <v>2146</v>
      </c>
      <c r="M460" s="1018"/>
      <c r="N460" s="1017" t="s">
        <v>2147</v>
      </c>
      <c r="O460" s="1018"/>
    </row>
    <row r="461" spans="1:15" x14ac:dyDescent="0.2">
      <c r="A461" s="1014"/>
      <c r="B461" s="1014"/>
      <c r="C461" s="1014"/>
      <c r="D461" s="1014"/>
      <c r="E461" s="1022" t="s">
        <v>3230</v>
      </c>
      <c r="F461" s="1022"/>
      <c r="G461" s="1022"/>
      <c r="H461" s="1022"/>
      <c r="I461" s="1022"/>
      <c r="J461" s="1022"/>
      <c r="K461" s="1022"/>
      <c r="L461" s="1022"/>
      <c r="M461" s="1022"/>
      <c r="N461" s="1022"/>
      <c r="O461" s="1022"/>
    </row>
    <row r="462" spans="1:15" x14ac:dyDescent="0.2">
      <c r="A462" s="1014"/>
      <c r="B462" s="1014"/>
      <c r="C462" s="1014"/>
      <c r="D462" s="1014"/>
      <c r="E462" s="1014"/>
      <c r="F462" s="1022" t="s">
        <v>2870</v>
      </c>
      <c r="G462" s="1022"/>
      <c r="H462" s="1022"/>
      <c r="I462" s="1022"/>
      <c r="J462" s="1022"/>
      <c r="K462" s="1022"/>
      <c r="L462" s="1033" t="s">
        <v>3108</v>
      </c>
      <c r="M462" s="1033"/>
      <c r="N462" s="1033" t="s">
        <v>3109</v>
      </c>
      <c r="O462" s="1033"/>
    </row>
    <row r="463" spans="1:15" x14ac:dyDescent="0.2">
      <c r="A463" s="1014"/>
      <c r="B463" s="1014"/>
      <c r="C463" s="1014"/>
      <c r="D463" s="1014"/>
      <c r="E463" s="1014"/>
      <c r="F463" s="1014"/>
      <c r="G463" s="1024" t="s">
        <v>3223</v>
      </c>
      <c r="H463" s="1024"/>
      <c r="I463" s="1024"/>
      <c r="J463" s="1024"/>
      <c r="K463" s="1024"/>
      <c r="L463" s="1017" t="s">
        <v>3231</v>
      </c>
      <c r="M463" s="1018"/>
      <c r="N463" s="1017" t="s">
        <v>3232</v>
      </c>
      <c r="O463" s="1018"/>
    </row>
    <row r="464" spans="1:15" x14ac:dyDescent="0.2">
      <c r="A464" s="1014"/>
      <c r="B464" s="1014"/>
      <c r="C464" s="1014"/>
      <c r="D464" s="1014"/>
      <c r="E464" s="1014"/>
      <c r="F464" s="1014"/>
      <c r="G464" s="1024" t="s">
        <v>1958</v>
      </c>
      <c r="H464" s="1024"/>
      <c r="I464" s="1024"/>
      <c r="J464" s="1024"/>
      <c r="K464" s="1024"/>
      <c r="L464" s="1017" t="s">
        <v>3233</v>
      </c>
      <c r="M464" s="1018"/>
      <c r="N464" s="1017" t="s">
        <v>3234</v>
      </c>
      <c r="O464" s="1018"/>
    </row>
    <row r="465" spans="1:15" x14ac:dyDescent="0.2">
      <c r="A465" s="1014"/>
      <c r="B465" s="1014"/>
      <c r="C465" s="1014"/>
      <c r="D465" s="1014"/>
      <c r="E465" s="1014"/>
      <c r="F465" s="1022" t="s">
        <v>2873</v>
      </c>
      <c r="G465" s="1022" t="s">
        <v>1226</v>
      </c>
      <c r="H465" s="1022"/>
      <c r="I465" s="1022"/>
      <c r="J465" s="1022"/>
      <c r="K465" s="1022"/>
      <c r="L465" s="1033" t="s">
        <v>3108</v>
      </c>
      <c r="M465" s="1033"/>
      <c r="N465" s="1033" t="s">
        <v>3109</v>
      </c>
      <c r="O465" s="1033"/>
    </row>
    <row r="466" spans="1:15" x14ac:dyDescent="0.2">
      <c r="A466" s="1014"/>
      <c r="B466" s="1014"/>
      <c r="C466" s="1014"/>
      <c r="D466" s="1014"/>
      <c r="E466" s="1014"/>
      <c r="F466" s="1014"/>
      <c r="G466" s="1024" t="s">
        <v>3223</v>
      </c>
      <c r="H466" s="1024"/>
      <c r="I466" s="1024"/>
      <c r="J466" s="1024"/>
      <c r="K466" s="1024"/>
      <c r="L466" s="1017" t="s">
        <v>3235</v>
      </c>
      <c r="M466" s="1018"/>
      <c r="N466" s="1017" t="s">
        <v>3236</v>
      </c>
      <c r="O466" s="1018"/>
    </row>
    <row r="467" spans="1:15" x14ac:dyDescent="0.2">
      <c r="A467" s="1014"/>
      <c r="B467" s="1014"/>
      <c r="C467" s="1014"/>
      <c r="D467" s="1014"/>
      <c r="E467" s="1014"/>
      <c r="F467" s="1014"/>
      <c r="G467" s="1024" t="s">
        <v>1958</v>
      </c>
      <c r="H467" s="1024"/>
      <c r="I467" s="1024"/>
      <c r="J467" s="1024"/>
      <c r="K467" s="1024"/>
      <c r="L467" s="1017" t="s">
        <v>3237</v>
      </c>
      <c r="M467" s="1018"/>
      <c r="N467" s="1017" t="s">
        <v>3238</v>
      </c>
      <c r="O467" s="1018"/>
    </row>
    <row r="468" spans="1:15" x14ac:dyDescent="0.2">
      <c r="A468" s="1014"/>
      <c r="B468" s="1014"/>
      <c r="C468" s="1014"/>
      <c r="D468" s="1014"/>
      <c r="E468" s="1022" t="s">
        <v>2299</v>
      </c>
      <c r="F468" s="1022"/>
      <c r="G468" s="1022"/>
      <c r="H468" s="1022"/>
      <c r="I468" s="1022"/>
      <c r="J468" s="1022"/>
      <c r="K468" s="1022"/>
      <c r="L468" s="1022"/>
      <c r="M468" s="1022"/>
      <c r="N468" s="1022"/>
      <c r="O468" s="1022"/>
    </row>
    <row r="469" spans="1:15" x14ac:dyDescent="0.2">
      <c r="A469" s="1014"/>
      <c r="B469" s="1014"/>
      <c r="C469" s="1014"/>
      <c r="D469" s="1014"/>
      <c r="E469" s="1014"/>
      <c r="F469" s="1022" t="s">
        <v>2870</v>
      </c>
      <c r="G469" s="1022"/>
      <c r="H469" s="1022"/>
      <c r="I469" s="1022"/>
      <c r="J469" s="1022"/>
      <c r="K469" s="1022"/>
      <c r="L469" s="1033" t="s">
        <v>3108</v>
      </c>
      <c r="M469" s="1033"/>
      <c r="N469" s="1033" t="s">
        <v>3109</v>
      </c>
      <c r="O469" s="1033"/>
    </row>
    <row r="470" spans="1:15" x14ac:dyDescent="0.2">
      <c r="A470" s="1014"/>
      <c r="B470" s="1014"/>
      <c r="C470" s="1014"/>
      <c r="D470" s="1014"/>
      <c r="E470" s="1014"/>
      <c r="F470" s="1014"/>
      <c r="G470" s="1024" t="s">
        <v>3223</v>
      </c>
      <c r="H470" s="1024"/>
      <c r="I470" s="1024"/>
      <c r="J470" s="1024"/>
      <c r="K470" s="1024"/>
      <c r="L470" s="1017" t="s">
        <v>2149</v>
      </c>
      <c r="M470" s="1018"/>
      <c r="N470" s="1017" t="s">
        <v>2150</v>
      </c>
      <c r="O470" s="1018"/>
    </row>
    <row r="471" spans="1:15" x14ac:dyDescent="0.2">
      <c r="A471" s="1014"/>
      <c r="B471" s="1014"/>
      <c r="C471" s="1014"/>
      <c r="D471" s="1014"/>
      <c r="E471" s="1014"/>
      <c r="F471" s="1014"/>
      <c r="G471" s="1024" t="s">
        <v>1958</v>
      </c>
      <c r="H471" s="1024"/>
      <c r="I471" s="1024"/>
      <c r="J471" s="1024"/>
      <c r="K471" s="1024"/>
      <c r="L471" s="1017" t="s">
        <v>3239</v>
      </c>
      <c r="M471" s="1018"/>
      <c r="N471" s="1017" t="s">
        <v>3240</v>
      </c>
      <c r="O471" s="1018"/>
    </row>
    <row r="472" spans="1:15" x14ac:dyDescent="0.2">
      <c r="A472" s="1014"/>
      <c r="B472" s="1014"/>
      <c r="C472" s="1014"/>
      <c r="D472" s="1014"/>
      <c r="E472" s="1014"/>
      <c r="F472" s="1022" t="s">
        <v>2873</v>
      </c>
      <c r="G472" s="1022" t="s">
        <v>1226</v>
      </c>
      <c r="H472" s="1022"/>
      <c r="I472" s="1022"/>
      <c r="J472" s="1022"/>
      <c r="K472" s="1022"/>
      <c r="L472" s="1033" t="s">
        <v>3108</v>
      </c>
      <c r="M472" s="1033"/>
      <c r="N472" s="1033" t="s">
        <v>3109</v>
      </c>
      <c r="O472" s="1033"/>
    </row>
    <row r="473" spans="1:15" x14ac:dyDescent="0.2">
      <c r="A473" s="1014"/>
      <c r="B473" s="1014"/>
      <c r="C473" s="1014"/>
      <c r="D473" s="1014"/>
      <c r="E473" s="1014"/>
      <c r="F473" s="1014"/>
      <c r="G473" s="1024" t="s">
        <v>3223</v>
      </c>
      <c r="H473" s="1024"/>
      <c r="I473" s="1024"/>
      <c r="J473" s="1024"/>
      <c r="K473" s="1024"/>
      <c r="L473" s="1017" t="s">
        <v>3241</v>
      </c>
      <c r="M473" s="1018"/>
      <c r="N473" s="1017" t="s">
        <v>3242</v>
      </c>
      <c r="O473" s="1018"/>
    </row>
    <row r="474" spans="1:15" x14ac:dyDescent="0.2">
      <c r="A474" s="1014"/>
      <c r="B474" s="1014"/>
      <c r="C474" s="1014"/>
      <c r="D474" s="1014"/>
      <c r="E474" s="1014"/>
      <c r="F474" s="1014"/>
      <c r="G474" s="1024" t="s">
        <v>1958</v>
      </c>
      <c r="H474" s="1024"/>
      <c r="I474" s="1024"/>
      <c r="J474" s="1024"/>
      <c r="K474" s="1024"/>
      <c r="L474" s="1017" t="s">
        <v>3243</v>
      </c>
      <c r="M474" s="1018"/>
      <c r="N474" s="1017" t="s">
        <v>3244</v>
      </c>
      <c r="O474" s="1018"/>
    </row>
    <row r="475" spans="1:15" x14ac:dyDescent="0.2">
      <c r="A475" s="1014"/>
      <c r="B475" s="1014"/>
      <c r="C475" s="1014"/>
      <c r="D475" s="1014"/>
      <c r="E475" s="1022" t="s">
        <v>3245</v>
      </c>
      <c r="F475" s="1022"/>
      <c r="G475" s="1022"/>
      <c r="H475" s="1022"/>
      <c r="I475" s="1022"/>
      <c r="J475" s="1022"/>
      <c r="K475" s="1022"/>
      <c r="L475" s="1022"/>
      <c r="M475" s="1022"/>
      <c r="N475" s="1022"/>
      <c r="O475" s="1022"/>
    </row>
    <row r="476" spans="1:15" x14ac:dyDescent="0.2">
      <c r="A476" s="1014"/>
      <c r="B476" s="1014"/>
      <c r="C476" s="1014"/>
      <c r="D476" s="1014"/>
      <c r="E476" s="1014"/>
      <c r="F476" s="1022" t="s">
        <v>2870</v>
      </c>
      <c r="G476" s="1022"/>
      <c r="H476" s="1022"/>
      <c r="I476" s="1022"/>
      <c r="J476" s="1022"/>
      <c r="K476" s="1022"/>
      <c r="L476" s="1033" t="s">
        <v>3108</v>
      </c>
      <c r="M476" s="1033"/>
      <c r="N476" s="1033" t="s">
        <v>3109</v>
      </c>
      <c r="O476" s="1033"/>
    </row>
    <row r="477" spans="1:15" x14ac:dyDescent="0.2">
      <c r="A477" s="1014"/>
      <c r="B477" s="1014"/>
      <c r="C477" s="1014"/>
      <c r="D477" s="1014"/>
      <c r="E477" s="1014"/>
      <c r="F477" s="1014"/>
      <c r="G477" s="1024" t="s">
        <v>3223</v>
      </c>
      <c r="H477" s="1024"/>
      <c r="I477" s="1024"/>
      <c r="J477" s="1024"/>
      <c r="K477" s="1024"/>
      <c r="L477" s="1017" t="s">
        <v>3246</v>
      </c>
      <c r="M477" s="1018"/>
      <c r="N477" s="1017" t="s">
        <v>3247</v>
      </c>
      <c r="O477" s="1018"/>
    </row>
    <row r="478" spans="1:15" x14ac:dyDescent="0.2">
      <c r="A478" s="1014"/>
      <c r="B478" s="1014"/>
      <c r="C478" s="1014"/>
      <c r="D478" s="1014"/>
      <c r="E478" s="1014"/>
      <c r="F478" s="1014"/>
      <c r="G478" s="1024" t="s">
        <v>1958</v>
      </c>
      <c r="H478" s="1024"/>
      <c r="I478" s="1024"/>
      <c r="J478" s="1024"/>
      <c r="K478" s="1024"/>
      <c r="L478" s="1017" t="s">
        <v>2151</v>
      </c>
      <c r="M478" s="1018"/>
      <c r="N478" s="1017" t="s">
        <v>2152</v>
      </c>
      <c r="O478" s="1018"/>
    </row>
    <row r="479" spans="1:15" x14ac:dyDescent="0.2">
      <c r="A479" s="1014"/>
      <c r="B479" s="1014"/>
      <c r="C479" s="1014"/>
      <c r="D479" s="1014"/>
      <c r="E479" s="1014"/>
      <c r="F479" s="1022" t="s">
        <v>2873</v>
      </c>
      <c r="G479" s="1022" t="s">
        <v>1226</v>
      </c>
      <c r="H479" s="1022"/>
      <c r="I479" s="1022"/>
      <c r="J479" s="1022"/>
      <c r="K479" s="1022"/>
      <c r="L479" s="1033" t="s">
        <v>3108</v>
      </c>
      <c r="M479" s="1033"/>
      <c r="N479" s="1033" t="s">
        <v>3109</v>
      </c>
      <c r="O479" s="1033"/>
    </row>
    <row r="480" spans="1:15" x14ac:dyDescent="0.2">
      <c r="A480" s="1014"/>
      <c r="B480" s="1014"/>
      <c r="C480" s="1014"/>
      <c r="D480" s="1014"/>
      <c r="E480" s="1014"/>
      <c r="F480" s="1014"/>
      <c r="G480" s="1024" t="s">
        <v>3223</v>
      </c>
      <c r="H480" s="1024"/>
      <c r="I480" s="1024"/>
      <c r="J480" s="1024"/>
      <c r="K480" s="1024"/>
      <c r="L480" s="1017" t="s">
        <v>3248</v>
      </c>
      <c r="M480" s="1018"/>
      <c r="N480" s="1017" t="s">
        <v>3249</v>
      </c>
      <c r="O480" s="1018"/>
    </row>
    <row r="481" spans="1:15" x14ac:dyDescent="0.2">
      <c r="A481" s="1014"/>
      <c r="B481" s="1014"/>
      <c r="C481" s="1014"/>
      <c r="D481" s="1014"/>
      <c r="E481" s="1014"/>
      <c r="F481" s="1014"/>
      <c r="G481" s="1024" t="s">
        <v>1958</v>
      </c>
      <c r="H481" s="1024"/>
      <c r="I481" s="1024"/>
      <c r="J481" s="1024"/>
      <c r="K481" s="1024"/>
      <c r="L481" s="1017" t="s">
        <v>3250</v>
      </c>
      <c r="M481" s="1018"/>
      <c r="N481" s="1017" t="s">
        <v>3251</v>
      </c>
      <c r="O481" s="1018"/>
    </row>
    <row r="482" spans="1:15" x14ac:dyDescent="0.2">
      <c r="A482" s="1014"/>
      <c r="B482" s="1014"/>
      <c r="C482" s="1014"/>
      <c r="D482" s="1014"/>
      <c r="E482" s="1024" t="s">
        <v>3252</v>
      </c>
      <c r="F482" s="1024"/>
      <c r="G482" s="1024"/>
      <c r="H482" s="1024"/>
      <c r="I482" s="1024"/>
      <c r="J482" s="1024"/>
      <c r="K482" s="1024"/>
      <c r="L482" s="1017" t="s">
        <v>2192</v>
      </c>
      <c r="M482" s="1018"/>
      <c r="N482" s="1017" t="s">
        <v>2193</v>
      </c>
      <c r="O482" s="1018"/>
    </row>
    <row r="483" spans="1:15" x14ac:dyDescent="0.2">
      <c r="A483" s="1014"/>
      <c r="B483" s="1014"/>
      <c r="C483" s="1014"/>
      <c r="D483" s="1014"/>
      <c r="E483" s="1024" t="s">
        <v>3253</v>
      </c>
      <c r="F483" s="1024"/>
      <c r="G483" s="1024"/>
      <c r="H483" s="1024"/>
      <c r="I483" s="1024"/>
      <c r="J483" s="1024"/>
      <c r="K483" s="1024"/>
      <c r="L483" s="1017" t="s">
        <v>2196</v>
      </c>
      <c r="M483" s="1018"/>
      <c r="N483" s="1017" t="s">
        <v>2197</v>
      </c>
      <c r="O483" s="1018"/>
    </row>
    <row r="484" spans="1:15" x14ac:dyDescent="0.2">
      <c r="A484" s="1014"/>
      <c r="B484" s="1014"/>
      <c r="C484" s="1014"/>
      <c r="D484" s="1014"/>
      <c r="E484" s="1024" t="s">
        <v>3254</v>
      </c>
      <c r="F484" s="1024"/>
      <c r="G484" s="1024"/>
      <c r="H484" s="1024"/>
      <c r="I484" s="1024"/>
      <c r="J484" s="1024"/>
      <c r="K484" s="1024"/>
      <c r="L484" s="1017" t="s">
        <v>2199</v>
      </c>
      <c r="M484" s="1018"/>
      <c r="N484" s="1017" t="s">
        <v>2200</v>
      </c>
      <c r="O484" s="1018"/>
    </row>
    <row r="485" spans="1:15" x14ac:dyDescent="0.2">
      <c r="A485" s="1014"/>
      <c r="B485" s="1014"/>
      <c r="C485" s="1014"/>
      <c r="D485" s="1014"/>
      <c r="E485" s="1040" t="s">
        <v>1383</v>
      </c>
      <c r="F485" s="1040"/>
      <c r="G485" s="1040"/>
      <c r="H485" s="1040"/>
      <c r="I485" s="1040"/>
      <c r="J485" s="1040"/>
      <c r="K485" s="1040"/>
      <c r="L485" s="1033" t="s">
        <v>3108</v>
      </c>
      <c r="M485" s="1033"/>
      <c r="N485" s="1033" t="s">
        <v>3109</v>
      </c>
      <c r="O485" s="1033"/>
    </row>
    <row r="486" spans="1:15" x14ac:dyDescent="0.2">
      <c r="A486" s="1014"/>
      <c r="B486" s="1014"/>
      <c r="C486" s="1014"/>
      <c r="D486" s="1014"/>
      <c r="E486" s="1024" t="s">
        <v>3255</v>
      </c>
      <c r="F486" s="1024"/>
      <c r="G486" s="1024"/>
      <c r="H486" s="1024"/>
      <c r="I486" s="1024"/>
      <c r="J486" s="1024"/>
      <c r="K486" s="1024"/>
      <c r="L486" s="1017" t="s">
        <v>3256</v>
      </c>
      <c r="M486" s="1018"/>
      <c r="N486" s="1017" t="s">
        <v>3257</v>
      </c>
      <c r="O486" s="1018"/>
    </row>
    <row r="487" spans="1:15" x14ac:dyDescent="0.2">
      <c r="A487" s="1014"/>
      <c r="B487" s="1014"/>
      <c r="C487" s="1014"/>
      <c r="D487" s="1014"/>
      <c r="E487" s="1024" t="s">
        <v>1969</v>
      </c>
      <c r="F487" s="1024"/>
      <c r="G487" s="1024"/>
      <c r="H487" s="1024"/>
      <c r="I487" s="1024"/>
      <c r="J487" s="1024"/>
      <c r="K487" s="1024"/>
      <c r="L487" s="1017" t="s">
        <v>3258</v>
      </c>
      <c r="M487" s="1018"/>
      <c r="N487" s="1017" t="s">
        <v>3259</v>
      </c>
      <c r="O487" s="1018"/>
    </row>
    <row r="488" spans="1:15" x14ac:dyDescent="0.2">
      <c r="A488" s="1014"/>
      <c r="B488" s="1014"/>
      <c r="C488" s="1014"/>
      <c r="D488" s="1024" t="s">
        <v>3260</v>
      </c>
      <c r="E488" s="1024"/>
      <c r="F488" s="1024"/>
      <c r="G488" s="1024"/>
      <c r="H488" s="1024"/>
      <c r="I488" s="1024"/>
      <c r="J488" s="1024"/>
      <c r="K488" s="1024"/>
      <c r="L488" s="1017" t="s">
        <v>2154</v>
      </c>
      <c r="M488" s="1018"/>
      <c r="N488" s="1017" t="s">
        <v>2155</v>
      </c>
      <c r="O488" s="1018"/>
    </row>
    <row r="489" spans="1:15" x14ac:dyDescent="0.2">
      <c r="A489" s="1014"/>
      <c r="B489" s="1014"/>
      <c r="C489" s="1014"/>
      <c r="D489" s="1024" t="s">
        <v>1969</v>
      </c>
      <c r="E489" s="1024"/>
      <c r="F489" s="1024"/>
      <c r="G489" s="1024"/>
      <c r="H489" s="1024"/>
      <c r="I489" s="1024"/>
      <c r="J489" s="1024"/>
      <c r="K489" s="1024"/>
      <c r="L489" s="1017" t="s">
        <v>3261</v>
      </c>
      <c r="M489" s="1018"/>
      <c r="N489" s="1017" t="s">
        <v>3262</v>
      </c>
      <c r="O489" s="1018"/>
    </row>
    <row r="490" spans="1:15" x14ac:dyDescent="0.2">
      <c r="A490" s="1014"/>
      <c r="B490" s="1014"/>
      <c r="C490" s="1041" t="s">
        <v>3263</v>
      </c>
      <c r="D490" s="1041"/>
      <c r="E490" s="1041"/>
      <c r="F490" s="1041"/>
      <c r="G490" s="1041"/>
      <c r="H490" s="1041"/>
      <c r="I490" s="1041"/>
      <c r="J490" s="1041"/>
      <c r="K490" s="1041"/>
      <c r="L490" s="1033" t="s">
        <v>3108</v>
      </c>
      <c r="M490" s="1033"/>
      <c r="N490" s="1033" t="s">
        <v>3264</v>
      </c>
      <c r="O490" s="1033"/>
    </row>
    <row r="491" spans="1:15" x14ac:dyDescent="0.2">
      <c r="A491" s="1014"/>
      <c r="B491" s="1014"/>
      <c r="C491" s="1016" t="s">
        <v>3265</v>
      </c>
      <c r="D491" s="1016"/>
      <c r="E491" s="1016"/>
      <c r="F491" s="1016"/>
      <c r="G491" s="1016"/>
      <c r="H491" s="1016"/>
      <c r="I491" s="1016"/>
      <c r="J491" s="1016"/>
      <c r="K491" s="1016"/>
      <c r="L491" s="1017" t="s">
        <v>3266</v>
      </c>
      <c r="M491" s="1018"/>
      <c r="N491" s="1017" t="s">
        <v>3267</v>
      </c>
      <c r="O491" s="1018"/>
    </row>
    <row r="492" spans="1:15" s="1039" customFormat="1" x14ac:dyDescent="0.25">
      <c r="A492" s="1034"/>
      <c r="B492" s="1034"/>
      <c r="C492" s="1035" t="s">
        <v>3268</v>
      </c>
      <c r="D492" s="1035"/>
      <c r="E492" s="1035"/>
      <c r="F492" s="1035"/>
      <c r="G492" s="1035"/>
      <c r="H492" s="1035"/>
      <c r="I492" s="1035"/>
      <c r="J492" s="1035"/>
      <c r="K492" s="1035"/>
      <c r="L492" s="1036" t="s">
        <v>2832</v>
      </c>
      <c r="M492" s="1037"/>
      <c r="N492" s="1038"/>
      <c r="O492" s="1038"/>
    </row>
    <row r="493" spans="1:15" x14ac:dyDescent="0.2">
      <c r="A493" s="1025"/>
      <c r="B493" s="1019" t="s">
        <v>2116</v>
      </c>
      <c r="C493" s="1019"/>
      <c r="D493" s="1019"/>
      <c r="E493" s="1019"/>
      <c r="F493" s="1019"/>
      <c r="G493" s="1019"/>
      <c r="H493" s="1019"/>
      <c r="I493" s="1019"/>
      <c r="J493" s="1019"/>
      <c r="K493" s="1019"/>
      <c r="L493" s="1019"/>
      <c r="M493" s="1019"/>
      <c r="N493" s="1020" t="s">
        <v>2166</v>
      </c>
      <c r="O493" s="1021"/>
    </row>
    <row r="494" spans="1:15" x14ac:dyDescent="0.2">
      <c r="A494" s="1014"/>
      <c r="B494" s="1016" t="s">
        <v>3269</v>
      </c>
      <c r="C494" s="1016"/>
      <c r="D494" s="1016"/>
      <c r="E494" s="1016"/>
      <c r="F494" s="1016"/>
      <c r="G494" s="1016"/>
      <c r="H494" s="1016"/>
      <c r="I494" s="1016"/>
      <c r="J494" s="1016"/>
      <c r="K494" s="1016"/>
      <c r="L494" s="1016"/>
      <c r="M494" s="1016"/>
      <c r="N494" s="1017" t="s">
        <v>3270</v>
      </c>
      <c r="O494" s="1018"/>
    </row>
    <row r="495" spans="1:15" x14ac:dyDescent="0.2">
      <c r="A495" s="1014"/>
      <c r="B495" s="1016" t="s">
        <v>3271</v>
      </c>
      <c r="C495" s="1016"/>
      <c r="D495" s="1016"/>
      <c r="E495" s="1016"/>
      <c r="F495" s="1016"/>
      <c r="G495" s="1016"/>
      <c r="H495" s="1016"/>
      <c r="I495" s="1016"/>
      <c r="J495" s="1016"/>
      <c r="K495" s="1016"/>
      <c r="L495" s="1016"/>
      <c r="M495" s="1016"/>
      <c r="N495" s="1017" t="s">
        <v>2157</v>
      </c>
      <c r="O495" s="1018"/>
    </row>
    <row r="496" spans="1:15" x14ac:dyDescent="0.2">
      <c r="A496" s="1014"/>
      <c r="B496" s="1016" t="s">
        <v>3272</v>
      </c>
      <c r="C496" s="1016"/>
      <c r="D496" s="1016"/>
      <c r="E496" s="1016"/>
      <c r="F496" s="1016"/>
      <c r="G496" s="1016"/>
      <c r="H496" s="1016"/>
      <c r="I496" s="1016"/>
      <c r="J496" s="1016"/>
      <c r="K496" s="1016"/>
      <c r="L496" s="1016"/>
      <c r="M496" s="1016"/>
      <c r="N496" s="1017" t="s">
        <v>2158</v>
      </c>
      <c r="O496" s="1018"/>
    </row>
    <row r="497" spans="1:15" x14ac:dyDescent="0.2">
      <c r="A497" s="1014"/>
      <c r="B497" s="1016" t="s">
        <v>3273</v>
      </c>
      <c r="C497" s="1016"/>
      <c r="D497" s="1016"/>
      <c r="E497" s="1016"/>
      <c r="F497" s="1016"/>
      <c r="G497" s="1016"/>
      <c r="H497" s="1016"/>
      <c r="I497" s="1016"/>
      <c r="J497" s="1016"/>
      <c r="K497" s="1016"/>
      <c r="L497" s="1016"/>
      <c r="M497" s="1016"/>
      <c r="N497" s="1017" t="s">
        <v>3274</v>
      </c>
      <c r="O497" s="1018"/>
    </row>
    <row r="498" spans="1:15" x14ac:dyDescent="0.2">
      <c r="A498" s="1014"/>
      <c r="B498" s="1013" t="s">
        <v>3275</v>
      </c>
      <c r="C498" s="1013"/>
      <c r="D498" s="1013"/>
      <c r="E498" s="1013"/>
      <c r="F498" s="1013"/>
      <c r="G498" s="1013"/>
      <c r="H498" s="1013"/>
      <c r="I498" s="1013"/>
      <c r="J498" s="1013"/>
      <c r="K498" s="1013"/>
      <c r="L498" s="1013"/>
      <c r="M498" s="1013"/>
      <c r="N498" s="1013"/>
      <c r="O498" s="1013"/>
    </row>
    <row r="499" spans="1:15" x14ac:dyDescent="0.2">
      <c r="A499" s="1014"/>
      <c r="B499" s="1014"/>
      <c r="C499" s="1016" t="s">
        <v>3276</v>
      </c>
      <c r="D499" s="1016"/>
      <c r="E499" s="1016"/>
      <c r="F499" s="1016"/>
      <c r="G499" s="1016"/>
      <c r="H499" s="1016"/>
      <c r="I499" s="1016"/>
      <c r="J499" s="1016"/>
      <c r="K499" s="1016"/>
      <c r="L499" s="1016"/>
      <c r="M499" s="1016"/>
      <c r="N499" s="1017" t="s">
        <v>3277</v>
      </c>
      <c r="O499" s="1018"/>
    </row>
    <row r="500" spans="1:15" x14ac:dyDescent="0.2">
      <c r="A500" s="1014"/>
      <c r="B500" s="1014"/>
      <c r="C500" s="1016" t="s">
        <v>3278</v>
      </c>
      <c r="D500" s="1016"/>
      <c r="E500" s="1016"/>
      <c r="F500" s="1016"/>
      <c r="G500" s="1016"/>
      <c r="H500" s="1016"/>
      <c r="I500" s="1016"/>
      <c r="J500" s="1016"/>
      <c r="K500" s="1016"/>
      <c r="L500" s="1016"/>
      <c r="M500" s="1016"/>
      <c r="N500" s="1017" t="s">
        <v>3279</v>
      </c>
      <c r="O500" s="1018"/>
    </row>
    <row r="501" spans="1:15" x14ac:dyDescent="0.2">
      <c r="A501" s="1014"/>
      <c r="B501" s="1013" t="s">
        <v>3280</v>
      </c>
      <c r="C501" s="1013"/>
      <c r="D501" s="1013"/>
      <c r="E501" s="1013"/>
      <c r="F501" s="1013"/>
      <c r="G501" s="1013"/>
      <c r="H501" s="1013"/>
      <c r="I501" s="1013"/>
      <c r="J501" s="1013"/>
      <c r="K501" s="1013"/>
      <c r="L501" s="1013"/>
      <c r="M501" s="1013"/>
      <c r="N501" s="1013"/>
      <c r="O501" s="1013"/>
    </row>
    <row r="502" spans="1:15" x14ac:dyDescent="0.2">
      <c r="A502" s="1014"/>
      <c r="B502" s="1014"/>
      <c r="C502" s="1016" t="s">
        <v>3281</v>
      </c>
      <c r="D502" s="1016"/>
      <c r="E502" s="1016"/>
      <c r="F502" s="1016"/>
      <c r="G502" s="1016"/>
      <c r="H502" s="1016"/>
      <c r="I502" s="1016"/>
      <c r="J502" s="1016"/>
      <c r="K502" s="1016"/>
      <c r="L502" s="1016"/>
      <c r="M502" s="1016"/>
      <c r="N502" s="1017" t="s">
        <v>3282</v>
      </c>
      <c r="O502" s="1018"/>
    </row>
    <row r="503" spans="1:15" x14ac:dyDescent="0.2">
      <c r="A503" s="1014"/>
      <c r="B503" s="1014"/>
      <c r="C503" s="1016" t="s">
        <v>3283</v>
      </c>
      <c r="D503" s="1016"/>
      <c r="E503" s="1016"/>
      <c r="F503" s="1016"/>
      <c r="G503" s="1016"/>
      <c r="H503" s="1016"/>
      <c r="I503" s="1016"/>
      <c r="J503" s="1016"/>
      <c r="K503" s="1016"/>
      <c r="L503" s="1016"/>
      <c r="M503" s="1016"/>
      <c r="N503" s="1017" t="s">
        <v>3284</v>
      </c>
      <c r="O503" s="1018"/>
    </row>
    <row r="504" spans="1:15" x14ac:dyDescent="0.2">
      <c r="A504" s="1014"/>
      <c r="B504" s="1016" t="s">
        <v>3285</v>
      </c>
      <c r="C504" s="1016"/>
      <c r="D504" s="1016"/>
      <c r="E504" s="1016"/>
      <c r="F504" s="1016"/>
      <c r="G504" s="1016"/>
      <c r="H504" s="1016"/>
      <c r="I504" s="1016"/>
      <c r="J504" s="1016"/>
      <c r="K504" s="1016"/>
      <c r="L504" s="1016"/>
      <c r="M504" s="1016"/>
      <c r="N504" s="1017" t="s">
        <v>3286</v>
      </c>
      <c r="O504" s="1018"/>
    </row>
    <row r="505" spans="1:15" x14ac:dyDescent="0.2">
      <c r="A505" s="1014"/>
      <c r="B505" s="1016" t="s">
        <v>3287</v>
      </c>
      <c r="C505" s="1016"/>
      <c r="D505" s="1016"/>
      <c r="E505" s="1016"/>
      <c r="F505" s="1016"/>
      <c r="G505" s="1016"/>
      <c r="H505" s="1016"/>
      <c r="I505" s="1016"/>
      <c r="J505" s="1016"/>
      <c r="K505" s="1016"/>
      <c r="L505" s="1016"/>
      <c r="M505" s="1016"/>
      <c r="N505" s="1017" t="s">
        <v>3288</v>
      </c>
      <c r="O505" s="1018"/>
    </row>
    <row r="506" spans="1:15" x14ac:dyDescent="0.2">
      <c r="A506" s="1014"/>
      <c r="B506" s="1016" t="s">
        <v>3289</v>
      </c>
      <c r="C506" s="1016"/>
      <c r="D506" s="1016"/>
      <c r="E506" s="1016"/>
      <c r="F506" s="1016"/>
      <c r="G506" s="1016"/>
      <c r="H506" s="1016"/>
      <c r="I506" s="1016"/>
      <c r="J506" s="1016"/>
      <c r="K506" s="1016"/>
      <c r="L506" s="1016"/>
      <c r="M506" s="1016"/>
      <c r="N506" s="1017" t="s">
        <v>3290</v>
      </c>
      <c r="O506" s="1018"/>
    </row>
    <row r="507" spans="1:15" x14ac:dyDescent="0.2">
      <c r="A507" s="1014"/>
      <c r="B507" s="1016" t="s">
        <v>3291</v>
      </c>
      <c r="C507" s="1016"/>
      <c r="D507" s="1016"/>
      <c r="E507" s="1016"/>
      <c r="F507" s="1016"/>
      <c r="G507" s="1016"/>
      <c r="H507" s="1016"/>
      <c r="I507" s="1016"/>
      <c r="J507" s="1016"/>
      <c r="K507" s="1016"/>
      <c r="L507" s="1016"/>
      <c r="M507" s="1016"/>
      <c r="N507" s="1017" t="s">
        <v>2160</v>
      </c>
      <c r="O507" s="1018"/>
    </row>
    <row r="508" spans="1:15" x14ac:dyDescent="0.2">
      <c r="A508" s="1014"/>
      <c r="B508" s="1016" t="s">
        <v>3292</v>
      </c>
      <c r="C508" s="1016"/>
      <c r="D508" s="1016"/>
      <c r="E508" s="1016"/>
      <c r="F508" s="1016"/>
      <c r="G508" s="1016"/>
      <c r="H508" s="1016"/>
      <c r="I508" s="1016"/>
      <c r="J508" s="1016"/>
      <c r="K508" s="1016"/>
      <c r="L508" s="1016"/>
      <c r="M508" s="1016"/>
      <c r="N508" s="1017" t="s">
        <v>2161</v>
      </c>
      <c r="O508" s="1018"/>
    </row>
    <row r="509" spans="1:15" x14ac:dyDescent="0.2">
      <c r="A509" s="1014"/>
      <c r="B509" s="1013" t="s">
        <v>2214</v>
      </c>
      <c r="C509" s="1013"/>
      <c r="D509" s="1013"/>
      <c r="E509" s="1013"/>
      <c r="F509" s="1013"/>
      <c r="G509" s="1013"/>
      <c r="H509" s="1013"/>
      <c r="I509" s="1013"/>
      <c r="J509" s="1013"/>
      <c r="K509" s="1013"/>
      <c r="L509" s="1013"/>
      <c r="M509" s="1013"/>
      <c r="N509" s="1013"/>
      <c r="O509" s="1013"/>
    </row>
    <row r="510" spans="1:15" x14ac:dyDescent="0.2">
      <c r="A510" s="1025"/>
      <c r="B510" s="1025"/>
      <c r="C510" s="1013" t="s">
        <v>2215</v>
      </c>
      <c r="D510" s="1013"/>
      <c r="E510" s="1013"/>
      <c r="F510" s="1013"/>
      <c r="G510" s="1013"/>
      <c r="H510" s="1013"/>
      <c r="I510" s="1013"/>
      <c r="J510" s="1033" t="s">
        <v>2895</v>
      </c>
      <c r="K510" s="1033"/>
      <c r="L510" s="1033" t="s">
        <v>3293</v>
      </c>
      <c r="M510" s="1033"/>
      <c r="N510" s="1033" t="s">
        <v>3294</v>
      </c>
      <c r="O510" s="1033"/>
    </row>
    <row r="511" spans="1:15" x14ac:dyDescent="0.2">
      <c r="A511" s="1014"/>
      <c r="B511" s="1014"/>
      <c r="C511" s="1014"/>
      <c r="D511" s="1024" t="s">
        <v>2219</v>
      </c>
      <c r="E511" s="1024"/>
      <c r="F511" s="1024"/>
      <c r="G511" s="1024"/>
      <c r="H511" s="1024"/>
      <c r="I511" s="1024"/>
      <c r="J511" s="1017" t="s">
        <v>2448</v>
      </c>
      <c r="K511" s="1042">
        <f>SUMIFS(COMPRAS!CC:CC,COMPRAS!CE:CE,J511,COMPRAS!M:M,"&gt;="&amp;$R$1,COMPRAS!M:M,"&lt;="&amp;$R$2)+SUMIFS(COMPRAS!CD:CD,COMPRAS!CF:CF,J511,COMPRAS!M:M,"&gt;="&amp;$R$1,COMPRAS!M:M,"&lt;="&amp;$R$2)</f>
        <v>0</v>
      </c>
      <c r="L511" s="1043" t="s">
        <v>1383</v>
      </c>
      <c r="M511" s="1043"/>
      <c r="N511" s="1043" t="s">
        <v>1383</v>
      </c>
      <c r="O511" s="1043"/>
    </row>
    <row r="512" spans="1:15" x14ac:dyDescent="0.2">
      <c r="A512" s="1014"/>
      <c r="B512" s="1014"/>
      <c r="C512" s="1014"/>
      <c r="D512" s="1024" t="s">
        <v>2221</v>
      </c>
      <c r="E512" s="1024"/>
      <c r="F512" s="1024"/>
      <c r="G512" s="1024"/>
      <c r="H512" s="1024"/>
      <c r="I512" s="1024"/>
      <c r="J512" s="1017" t="s">
        <v>2454</v>
      </c>
      <c r="K512" s="1042">
        <f>SUMIFS(COMPRAS!CC:CC,COMPRAS!CE:CE,J512,COMPRAS!M:M,"&gt;="&amp;$R$1,COMPRAS!M:M,"&lt;="&amp;$R$2)+SUMIFS(COMPRAS!CD:CD,COMPRAS!CF:CF,J512,COMPRAS!M:M,"&gt;="&amp;$R$1,COMPRAS!M:M,"&lt;="&amp;$R$2)</f>
        <v>0</v>
      </c>
      <c r="L512" s="1044" t="s">
        <v>1383</v>
      </c>
      <c r="M512" s="1044"/>
      <c r="N512" s="1017" t="s">
        <v>2458</v>
      </c>
      <c r="O512" s="1042">
        <f>SUMIFS(COMPRAS!CC:CC,COMPRAS!CE:CE,N512,COMPRAS!M:M,"&gt;="&amp;$R$1,COMPRAS!M:M,"&lt;="&amp;$R$2)+SUMIFS(COMPRAS!CD:CD,COMPRAS!CF:CF,N512,COMPRAS!M:M,"&gt;="&amp;$R$1,COMPRAS!M:M,"&lt;="&amp;$R$2)</f>
        <v>0</v>
      </c>
    </row>
    <row r="513" spans="1:15" x14ac:dyDescent="0.2">
      <c r="A513" s="1014"/>
      <c r="B513" s="1014"/>
      <c r="C513" s="1014"/>
      <c r="D513" s="1024" t="s">
        <v>2224</v>
      </c>
      <c r="E513" s="1024"/>
      <c r="F513" s="1024"/>
      <c r="G513" s="1024"/>
      <c r="H513" s="1024"/>
      <c r="I513" s="1024"/>
      <c r="J513" s="1017" t="s">
        <v>2460</v>
      </c>
      <c r="K513" s="1042">
        <f>SUMIFS(COMPRAS!CC:CC,COMPRAS!CE:CE,J513,COMPRAS!M:M,"&gt;="&amp;$R$1,COMPRAS!M:M,"&lt;="&amp;$R$2)+SUMIFS(COMPRAS!CD:CD,COMPRAS!CF:CF,J513,COMPRAS!M:M,"&gt;="&amp;$R$1,COMPRAS!M:M,"&lt;="&amp;$R$2)</f>
        <v>0</v>
      </c>
      <c r="L513" s="1044"/>
      <c r="M513" s="1044"/>
      <c r="N513" s="1017" t="s">
        <v>3295</v>
      </c>
      <c r="O513" s="1018"/>
    </row>
    <row r="514" spans="1:15" x14ac:dyDescent="0.2">
      <c r="A514" s="1014"/>
      <c r="B514" s="1014"/>
      <c r="C514" s="1014"/>
      <c r="D514" s="1024" t="s">
        <v>2228</v>
      </c>
      <c r="E514" s="1024"/>
      <c r="F514" s="1024"/>
      <c r="G514" s="1024"/>
      <c r="H514" s="1024"/>
      <c r="I514" s="1024"/>
      <c r="J514" s="1017" t="s">
        <v>2220</v>
      </c>
      <c r="K514" s="1042">
        <f>SUMIFS(COMPRAS!CC:CC,COMPRAS!CE:CE,J514,COMPRAS!M:M,"&gt;="&amp;$R$1,COMPRAS!M:M,"&lt;="&amp;$R$2)+SUMIFS(COMPRAS!CD:CD,COMPRAS!CF:CF,J514,COMPRAS!M:M,"&gt;="&amp;$R$1,COMPRAS!M:M,"&lt;="&amp;$R$2)</f>
        <v>0</v>
      </c>
      <c r="L514" s="1043" t="s">
        <v>1383</v>
      </c>
      <c r="M514" s="1043"/>
      <c r="N514" s="1043" t="s">
        <v>1383</v>
      </c>
      <c r="O514" s="1043"/>
    </row>
    <row r="515" spans="1:15" x14ac:dyDescent="0.2">
      <c r="A515" s="1014"/>
      <c r="B515" s="1014"/>
      <c r="C515" s="1014"/>
      <c r="D515" s="1024" t="s">
        <v>2230</v>
      </c>
      <c r="E515" s="1024"/>
      <c r="F515" s="1024"/>
      <c r="G515" s="1024"/>
      <c r="H515" s="1024"/>
      <c r="I515" s="1024"/>
      <c r="J515" s="1017" t="s">
        <v>2223</v>
      </c>
      <c r="K515" s="1042">
        <f>SUMIFS(COMPRAS!CC:CC,COMPRAS!CE:CE,J515,COMPRAS!M:M,"&gt;="&amp;$R$1,COMPRAS!M:M,"&lt;="&amp;$R$2)+SUMIFS(COMPRAS!CD:CD,COMPRAS!CF:CF,J515,COMPRAS!M:M,"&gt;="&amp;$R$1,COMPRAS!M:M,"&lt;="&amp;$R$2)</f>
        <v>0</v>
      </c>
      <c r="L515" s="1043" t="s">
        <v>1383</v>
      </c>
      <c r="M515" s="1043"/>
      <c r="N515" s="1043" t="s">
        <v>1383</v>
      </c>
      <c r="O515" s="1043"/>
    </row>
    <row r="516" spans="1:15" x14ac:dyDescent="0.2">
      <c r="A516" s="1014"/>
      <c r="B516" s="1014"/>
      <c r="C516" s="1014"/>
      <c r="D516" s="1024" t="s">
        <v>2232</v>
      </c>
      <c r="E516" s="1024"/>
      <c r="F516" s="1024"/>
      <c r="G516" s="1024"/>
      <c r="H516" s="1024"/>
      <c r="I516" s="1024"/>
      <c r="J516" s="1017" t="s">
        <v>3296</v>
      </c>
      <c r="K516" s="1042">
        <f>SUMIFS(COMPRAS!CC:CC,COMPRAS!CE:CE,J516,COMPRAS!M:M,"&gt;="&amp;$R$1,COMPRAS!M:M,"&lt;="&amp;$R$2)+SUMIFS(COMPRAS!CD:CD,COMPRAS!CF:CF,J516,COMPRAS!M:M,"&gt;="&amp;$R$1,COMPRAS!M:M,"&lt;="&amp;$R$2)</f>
        <v>0</v>
      </c>
      <c r="L516" s="1044" t="s">
        <v>1383</v>
      </c>
      <c r="M516" s="1044"/>
      <c r="N516" s="1017" t="s">
        <v>3297</v>
      </c>
      <c r="O516" s="1042">
        <f>SUMIFS(COMPRAS!CC:CC,COMPRAS!CE:CE,N516,COMPRAS!M:M,"&gt;="&amp;$R$1,COMPRAS!M:M,"&lt;="&amp;$R$2)+SUMIFS(COMPRAS!CD:CD,COMPRAS!CF:CF,N516,COMPRAS!M:M,"&gt;="&amp;$R$1,COMPRAS!M:M,"&lt;="&amp;$R$2)</f>
        <v>0</v>
      </c>
    </row>
    <row r="517" spans="1:15" x14ac:dyDescent="0.2">
      <c r="A517" s="1014"/>
      <c r="B517" s="1014"/>
      <c r="C517" s="1014"/>
      <c r="D517" s="1024" t="s">
        <v>2235</v>
      </c>
      <c r="E517" s="1024"/>
      <c r="F517" s="1024"/>
      <c r="G517" s="1024"/>
      <c r="H517" s="1024"/>
      <c r="I517" s="1024"/>
      <c r="J517" s="1017" t="s">
        <v>3298</v>
      </c>
      <c r="K517" s="1042">
        <f>SUMIFS(COMPRAS!CC:CC,COMPRAS!CE:CE,J517,COMPRAS!M:M,"&gt;="&amp;$R$1,COMPRAS!M:M,"&lt;="&amp;$R$2)+SUMIFS(COMPRAS!CD:CD,COMPRAS!CF:CF,J517,COMPRAS!M:M,"&gt;="&amp;$R$1,COMPRAS!M:M,"&lt;="&amp;$R$2)</f>
        <v>0</v>
      </c>
      <c r="L517" s="1044" t="s">
        <v>1383</v>
      </c>
      <c r="M517" s="1044"/>
      <c r="N517" s="1017" t="s">
        <v>3299</v>
      </c>
      <c r="O517" s="1042">
        <f>SUMIFS(COMPRAS!CC:CC,COMPRAS!CE:CE,N517,COMPRAS!M:M,"&gt;="&amp;$R$1,COMPRAS!M:M,"&lt;="&amp;$R$2)+SUMIFS(COMPRAS!CD:CD,COMPRAS!CF:CF,N517,COMPRAS!M:M,"&gt;="&amp;$R$1,COMPRAS!M:M,"&lt;="&amp;$R$2)</f>
        <v>0</v>
      </c>
    </row>
    <row r="518" spans="1:15" x14ac:dyDescent="0.2">
      <c r="A518" s="1014"/>
      <c r="B518" s="1014"/>
      <c r="C518" s="1014"/>
      <c r="D518" s="1024" t="s">
        <v>2238</v>
      </c>
      <c r="E518" s="1024"/>
      <c r="F518" s="1024"/>
      <c r="G518" s="1024"/>
      <c r="H518" s="1024"/>
      <c r="I518" s="1024"/>
      <c r="J518" s="1017" t="s">
        <v>3300</v>
      </c>
      <c r="K518" s="1042">
        <f>SUMIFS(COMPRAS!CC:CC,COMPRAS!CE:CE,J518,COMPRAS!M:M,"&gt;="&amp;$R$1,COMPRAS!M:M,"&lt;="&amp;$R$2)+SUMIFS(COMPRAS!CD:CD,COMPRAS!CF:CF,J518,COMPRAS!M:M,"&gt;="&amp;$R$1,COMPRAS!M:M,"&lt;="&amp;$R$2)</f>
        <v>0</v>
      </c>
      <c r="L518" s="1044" t="s">
        <v>1383</v>
      </c>
      <c r="M518" s="1044"/>
      <c r="N518" s="1043" t="s">
        <v>1383</v>
      </c>
      <c r="O518" s="1043"/>
    </row>
    <row r="519" spans="1:15" x14ac:dyDescent="0.2">
      <c r="A519" s="1014"/>
      <c r="B519" s="1014"/>
      <c r="C519" s="1014"/>
      <c r="D519" s="1024" t="s">
        <v>2240</v>
      </c>
      <c r="E519" s="1024"/>
      <c r="F519" s="1024"/>
      <c r="G519" s="1024"/>
      <c r="H519" s="1024"/>
      <c r="I519" s="1024"/>
      <c r="J519" s="1017" t="s">
        <v>3301</v>
      </c>
      <c r="K519" s="1042">
        <f>SUMIFS(COMPRAS!CC:CC,COMPRAS!CE:CE,J519,COMPRAS!M:M,"&gt;="&amp;$R$1,COMPRAS!M:M,"&lt;="&amp;$R$2)+SUMIFS(COMPRAS!CD:CD,COMPRAS!CF:CF,J519,COMPRAS!M:M,"&gt;="&amp;$R$1,COMPRAS!M:M,"&lt;="&amp;$R$2)</f>
        <v>0</v>
      </c>
      <c r="L519" s="1043" t="s">
        <v>1383</v>
      </c>
      <c r="M519" s="1043"/>
      <c r="N519" s="1043" t="s">
        <v>1383</v>
      </c>
      <c r="O519" s="1043"/>
    </row>
    <row r="520" spans="1:15" x14ac:dyDescent="0.2">
      <c r="A520" s="1014"/>
      <c r="B520" s="1014"/>
      <c r="C520" s="1014"/>
      <c r="D520" s="1024" t="s">
        <v>2242</v>
      </c>
      <c r="E520" s="1024"/>
      <c r="F520" s="1024"/>
      <c r="G520" s="1024"/>
      <c r="H520" s="1024"/>
      <c r="I520" s="1024"/>
      <c r="J520" s="1017" t="s">
        <v>3302</v>
      </c>
      <c r="K520" s="1042">
        <f>SUMIFS(COMPRAS!CC:CC,COMPRAS!CE:CE,J520,COMPRAS!M:M,"&gt;="&amp;$R$1,COMPRAS!M:M,"&lt;="&amp;$R$2)+SUMIFS(COMPRAS!CD:CD,COMPRAS!CF:CF,J520,COMPRAS!M:M,"&gt;="&amp;$R$1,COMPRAS!M:M,"&lt;="&amp;$R$2)</f>
        <v>0</v>
      </c>
      <c r="L520" s="1043" t="s">
        <v>1383</v>
      </c>
      <c r="M520" s="1043"/>
      <c r="N520" s="1043" t="s">
        <v>1383</v>
      </c>
      <c r="O520" s="1043"/>
    </row>
    <row r="521" spans="1:15" x14ac:dyDescent="0.2">
      <c r="A521" s="1014"/>
      <c r="B521" s="1014"/>
      <c r="C521" s="1014"/>
      <c r="D521" s="1024" t="s">
        <v>2244</v>
      </c>
      <c r="E521" s="1024"/>
      <c r="F521" s="1024"/>
      <c r="G521" s="1024"/>
      <c r="H521" s="1024"/>
      <c r="I521" s="1024"/>
      <c r="J521" s="1017" t="s">
        <v>2225</v>
      </c>
      <c r="K521" s="1042">
        <f>SUMIFS(COMPRAS!CC:CC,COMPRAS!CE:CE,J521,COMPRAS!M:M,"&gt;="&amp;$R$1,COMPRAS!M:M,"&lt;="&amp;$R$2)+SUMIFS(COMPRAS!CD:CD,COMPRAS!CF:CF,J521,COMPRAS!M:M,"&gt;="&amp;$R$1,COMPRAS!M:M,"&lt;="&amp;$R$2)</f>
        <v>0</v>
      </c>
      <c r="L521" s="1043" t="s">
        <v>1383</v>
      </c>
      <c r="M521" s="1043"/>
      <c r="N521" s="1043" t="s">
        <v>1383</v>
      </c>
      <c r="O521" s="1043"/>
    </row>
    <row r="522" spans="1:15" x14ac:dyDescent="0.2">
      <c r="A522" s="1014"/>
      <c r="B522" s="1014"/>
      <c r="C522" s="1014"/>
      <c r="D522" s="1024" t="s">
        <v>2246</v>
      </c>
      <c r="E522" s="1024"/>
      <c r="F522" s="1024"/>
      <c r="G522" s="1024"/>
      <c r="H522" s="1024"/>
      <c r="I522" s="1024"/>
      <c r="J522" s="1017" t="s">
        <v>3303</v>
      </c>
      <c r="K522" s="1042">
        <f>SUMIFS(COMPRAS!CC:CC,COMPRAS!CE:CE,J522,COMPRAS!M:M,"&gt;="&amp;$R$1,COMPRAS!M:M,"&lt;="&amp;$R$2)+SUMIFS(COMPRAS!CD:CD,COMPRAS!CF:CF,J522,COMPRAS!M:M,"&gt;="&amp;$R$1,COMPRAS!M:M,"&lt;="&amp;$R$2)</f>
        <v>0</v>
      </c>
      <c r="L522" s="1043" t="s">
        <v>1383</v>
      </c>
      <c r="M522" s="1043"/>
      <c r="N522" s="1043" t="s">
        <v>1383</v>
      </c>
      <c r="O522" s="1043"/>
    </row>
    <row r="523" spans="1:15" x14ac:dyDescent="0.2">
      <c r="A523" s="1014"/>
      <c r="B523" s="1014"/>
      <c r="C523" s="1014"/>
      <c r="D523" s="1024" t="s">
        <v>3304</v>
      </c>
      <c r="E523" s="1024"/>
      <c r="F523" s="1024"/>
      <c r="G523" s="1024"/>
      <c r="H523" s="1024"/>
      <c r="I523" s="1024"/>
      <c r="J523" s="1017" t="s">
        <v>3305</v>
      </c>
      <c r="K523" s="1042">
        <f>SUMIFS(COMPRAS!CC:CC,COMPRAS!CE:CE,J523,COMPRAS!M:M,"&gt;="&amp;$R$1,COMPRAS!M:M,"&lt;="&amp;$R$2)+SUMIFS(COMPRAS!CD:CD,COMPRAS!CF:CF,J523,COMPRAS!M:M,"&gt;="&amp;$R$1,COMPRAS!M:M,"&lt;="&amp;$R$2)</f>
        <v>0</v>
      </c>
      <c r="L523" s="1044"/>
      <c r="M523" s="1044"/>
      <c r="N523" s="1017">
        <v>7039</v>
      </c>
      <c r="O523" s="1018"/>
    </row>
    <row r="524" spans="1:15" x14ac:dyDescent="0.2">
      <c r="A524" s="1025"/>
      <c r="B524" s="1025"/>
      <c r="C524" s="1013" t="s">
        <v>3306</v>
      </c>
      <c r="D524" s="1013"/>
      <c r="E524" s="1013"/>
      <c r="F524" s="1013"/>
      <c r="G524" s="1013"/>
      <c r="H524" s="1013"/>
      <c r="I524" s="1013"/>
      <c r="J524" s="1033" t="s">
        <v>2895</v>
      </c>
      <c r="K524" s="1033"/>
      <c r="L524" s="1033" t="s">
        <v>3293</v>
      </c>
      <c r="M524" s="1033"/>
      <c r="N524" s="1033" t="s">
        <v>3294</v>
      </c>
      <c r="O524" s="1033"/>
    </row>
    <row r="525" spans="1:15" x14ac:dyDescent="0.2">
      <c r="A525" s="1014"/>
      <c r="B525" s="1014"/>
      <c r="C525" s="1014"/>
      <c r="D525" s="1024" t="s">
        <v>2250</v>
      </c>
      <c r="E525" s="1024"/>
      <c r="F525" s="1024"/>
      <c r="G525" s="1024"/>
      <c r="H525" s="1024"/>
      <c r="I525" s="1024"/>
      <c r="J525" s="1017" t="s">
        <v>3307</v>
      </c>
      <c r="K525" s="1042">
        <f>SUMIFS(COMPRAS!CC:CC,COMPRAS!CE:CE,J525,COMPRAS!M:M,"&gt;="&amp;$R$1,COMPRAS!M:M,"&lt;="&amp;$R$2)+SUMIFS(COMPRAS!CD:CD,COMPRAS!CF:CF,J525,COMPRAS!M:M,"&gt;="&amp;$R$1,COMPRAS!M:M,"&lt;="&amp;$R$2)</f>
        <v>0</v>
      </c>
      <c r="L525" s="1017" t="s">
        <v>2229</v>
      </c>
      <c r="M525" s="1042">
        <f>SUMIFS(COMPRAS!CC:CC,COMPRAS!CE:CE,L525,COMPRAS!M:M,"&gt;="&amp;$R$1,COMPRAS!M:M,"&lt;="&amp;$R$2)+SUMIFS(COMPRAS!CD:CD,COMPRAS!CF:CF,L525,COMPRAS!M:M,"&gt;="&amp;$R$1,COMPRAS!M:M,"&lt;="&amp;$R$2)</f>
        <v>0</v>
      </c>
      <c r="N525" s="1017" t="s">
        <v>3308</v>
      </c>
      <c r="O525" s="1042">
        <f>SUMIFS(COMPRAS!CC:CC,COMPRAS!CE:CE,N525,COMPRAS!M:M,"&gt;="&amp;$R$1,COMPRAS!M:M,"&lt;="&amp;$R$2)+SUMIFS(COMPRAS!CD:CD,COMPRAS!CF:CF,N525,COMPRAS!M:M,"&gt;="&amp;$R$1,COMPRAS!M:M,"&lt;="&amp;$R$2)</f>
        <v>0</v>
      </c>
    </row>
    <row r="526" spans="1:15" x14ac:dyDescent="0.2">
      <c r="A526" s="1014"/>
      <c r="B526" s="1014"/>
      <c r="C526" s="1014"/>
      <c r="D526" s="1024" t="s">
        <v>2254</v>
      </c>
      <c r="E526" s="1024"/>
      <c r="F526" s="1024"/>
      <c r="G526" s="1024"/>
      <c r="H526" s="1024"/>
      <c r="I526" s="1024"/>
      <c r="J526" s="1017" t="s">
        <v>3309</v>
      </c>
      <c r="K526" s="1042">
        <f>SUMIFS(COMPRAS!CC:CC,COMPRAS!CE:CE,J526,COMPRAS!M:M,"&gt;="&amp;$R$1,COMPRAS!M:M,"&lt;="&amp;$R$2)+SUMIFS(COMPRAS!CD:CD,COMPRAS!CF:CF,J526,COMPRAS!M:M,"&gt;="&amp;$R$1,COMPRAS!M:M,"&lt;="&amp;$R$2)</f>
        <v>0</v>
      </c>
      <c r="L526" s="1017" t="s">
        <v>3310</v>
      </c>
      <c r="M526" s="1042">
        <f>SUMIFS(COMPRAS!CC:CC,COMPRAS!CE:CE,L526,COMPRAS!M:M,"&gt;="&amp;$R$1,COMPRAS!M:M,"&lt;="&amp;$R$2)+SUMIFS(COMPRAS!CD:CD,COMPRAS!CF:CF,L526,COMPRAS!M:M,"&gt;="&amp;$R$1,COMPRAS!M:M,"&lt;="&amp;$R$2)</f>
        <v>0</v>
      </c>
      <c r="N526" s="1017" t="s">
        <v>3311</v>
      </c>
      <c r="O526" s="1042">
        <f>SUMIFS(COMPRAS!CC:CC,COMPRAS!CE:CE,N526,COMPRAS!M:M,"&gt;="&amp;$R$1,COMPRAS!M:M,"&lt;="&amp;$R$2)+SUMIFS(COMPRAS!CD:CD,COMPRAS!CF:CF,N526,COMPRAS!M:M,"&gt;="&amp;$R$1,COMPRAS!M:M,"&lt;="&amp;$R$2)</f>
        <v>0</v>
      </c>
    </row>
    <row r="527" spans="1:15" x14ac:dyDescent="0.2">
      <c r="A527" s="1014"/>
      <c r="B527" s="1014"/>
      <c r="C527" s="1014"/>
      <c r="D527" s="1024" t="s">
        <v>2258</v>
      </c>
      <c r="E527" s="1024"/>
      <c r="F527" s="1024"/>
      <c r="G527" s="1024"/>
      <c r="H527" s="1024"/>
      <c r="I527" s="1024"/>
      <c r="J527" s="1017" t="s">
        <v>3312</v>
      </c>
      <c r="K527" s="1042">
        <f>SUMIFS(COMPRAS!CC:CC,COMPRAS!CE:CE,J527,COMPRAS!M:M,"&gt;="&amp;$R$1,COMPRAS!M:M,"&lt;="&amp;$R$2)+SUMIFS(COMPRAS!CD:CD,COMPRAS!CF:CF,J527,COMPRAS!M:M,"&gt;="&amp;$R$1,COMPRAS!M:M,"&lt;="&amp;$R$2)</f>
        <v>0</v>
      </c>
      <c r="L527" s="1017" t="s">
        <v>3313</v>
      </c>
      <c r="M527" s="1042">
        <f>SUMIFS(COMPRAS!CC:CC,COMPRAS!CE:CE,L527,COMPRAS!M:M,"&gt;="&amp;$R$1,COMPRAS!M:M,"&lt;="&amp;$R$2)+SUMIFS(COMPRAS!CD:CD,COMPRAS!CF:CF,L527,COMPRAS!M:M,"&gt;="&amp;$R$1,COMPRAS!M:M,"&lt;="&amp;$R$2)</f>
        <v>0</v>
      </c>
      <c r="N527" s="1017" t="s">
        <v>3314</v>
      </c>
      <c r="O527" s="1042">
        <f>SUMIFS(COMPRAS!CC:CC,COMPRAS!CE:CE,N527,COMPRAS!M:M,"&gt;="&amp;$R$1,COMPRAS!M:M,"&lt;="&amp;$R$2)+SUMIFS(COMPRAS!CD:CD,COMPRAS!CF:CF,N527,COMPRAS!M:M,"&gt;="&amp;$R$1,COMPRAS!M:M,"&lt;="&amp;$R$2)</f>
        <v>0</v>
      </c>
    </row>
    <row r="528" spans="1:15" x14ac:dyDescent="0.2">
      <c r="A528" s="1014"/>
      <c r="B528" s="1014"/>
      <c r="C528" s="1014"/>
      <c r="D528" s="1024" t="s">
        <v>2262</v>
      </c>
      <c r="E528" s="1024"/>
      <c r="F528" s="1024"/>
      <c r="G528" s="1024"/>
      <c r="H528" s="1024"/>
      <c r="I528" s="1024"/>
      <c r="J528" s="1017" t="s">
        <v>3315</v>
      </c>
      <c r="K528" s="1042">
        <f>SUMIFS(COMPRAS!CC:CC,COMPRAS!CE:CE,J528,COMPRAS!M:M,"&gt;="&amp;$R$1,COMPRAS!M:M,"&lt;="&amp;$R$2)+SUMIFS(COMPRAS!CD:CD,COMPRAS!CF:CF,J528,COMPRAS!M:M,"&gt;="&amp;$R$1,COMPRAS!M:M,"&lt;="&amp;$R$2)</f>
        <v>0</v>
      </c>
      <c r="L528" s="1017" t="s">
        <v>3316</v>
      </c>
      <c r="M528" s="1042">
        <f>SUMIFS(COMPRAS!CC:CC,COMPRAS!CE:CE,L528,COMPRAS!M:M,"&gt;="&amp;$R$1,COMPRAS!M:M,"&lt;="&amp;$R$2)+SUMIFS(COMPRAS!CD:CD,COMPRAS!CF:CF,L528,COMPRAS!M:M,"&gt;="&amp;$R$1,COMPRAS!M:M,"&lt;="&amp;$R$2)</f>
        <v>0</v>
      </c>
      <c r="N528" s="1017" t="s">
        <v>2231</v>
      </c>
      <c r="O528" s="1042">
        <f>SUMIFS(COMPRAS!CC:CC,COMPRAS!CE:CE,N528,COMPRAS!M:M,"&gt;="&amp;$R$1,COMPRAS!M:M,"&lt;="&amp;$R$2)+SUMIFS(COMPRAS!CD:CD,COMPRAS!CF:CF,N528,COMPRAS!M:M,"&gt;="&amp;$R$1,COMPRAS!M:M,"&lt;="&amp;$R$2)</f>
        <v>0</v>
      </c>
    </row>
    <row r="529" spans="1:15" x14ac:dyDescent="0.2">
      <c r="A529" s="1014"/>
      <c r="B529" s="1014"/>
      <c r="C529" s="1014"/>
      <c r="D529" s="1024" t="s">
        <v>2266</v>
      </c>
      <c r="E529" s="1024"/>
      <c r="F529" s="1024"/>
      <c r="G529" s="1024"/>
      <c r="H529" s="1024"/>
      <c r="I529" s="1024"/>
      <c r="J529" s="1017" t="s">
        <v>3317</v>
      </c>
      <c r="K529" s="1042">
        <f>SUMIFS(COMPRAS!CC:CC,COMPRAS!CE:CE,J529,COMPRAS!M:M,"&gt;="&amp;$R$1,COMPRAS!M:M,"&lt;="&amp;$R$2)+SUMIFS(COMPRAS!CD:CD,COMPRAS!CF:CF,J529,COMPRAS!M:M,"&gt;="&amp;$R$1,COMPRAS!M:M,"&lt;="&amp;$R$2)</f>
        <v>0</v>
      </c>
      <c r="L529" s="1017" t="s">
        <v>3318</v>
      </c>
      <c r="M529" s="1042">
        <f>SUMIFS(COMPRAS!CC:CC,COMPRAS!CE:CE,L529,COMPRAS!M:M,"&gt;="&amp;$R$1,COMPRAS!M:M,"&lt;="&amp;$R$2)+SUMIFS(COMPRAS!CD:CD,COMPRAS!CF:CF,L529,COMPRAS!M:M,"&gt;="&amp;$R$1,COMPRAS!M:M,"&lt;="&amp;$R$2)</f>
        <v>0</v>
      </c>
      <c r="N529" s="1017" t="s">
        <v>3319</v>
      </c>
      <c r="O529" s="1042">
        <f>SUMIFS(COMPRAS!CC:CC,COMPRAS!CE:CE,N529,COMPRAS!M:M,"&gt;="&amp;$R$1,COMPRAS!M:M,"&lt;="&amp;$R$2)+SUMIFS(COMPRAS!CD:CD,COMPRAS!CF:CF,N529,COMPRAS!M:M,"&gt;="&amp;$R$1,COMPRAS!M:M,"&lt;="&amp;$R$2)</f>
        <v>0</v>
      </c>
    </row>
    <row r="530" spans="1:15" x14ac:dyDescent="0.2">
      <c r="A530" s="1014"/>
      <c r="B530" s="1014"/>
      <c r="C530" s="1014"/>
      <c r="D530" s="1024" t="s">
        <v>2067</v>
      </c>
      <c r="E530" s="1024"/>
      <c r="F530" s="1024"/>
      <c r="G530" s="1024"/>
      <c r="H530" s="1024"/>
      <c r="I530" s="1024"/>
      <c r="J530" s="1017" t="s">
        <v>3320</v>
      </c>
      <c r="K530" s="1042">
        <f>SUMIFS(COMPRAS!CC:CC,COMPRAS!CE:CE,J530,COMPRAS!M:M,"&gt;="&amp;$R$1,COMPRAS!M:M,"&lt;="&amp;$R$2)+SUMIFS(COMPRAS!CD:CD,COMPRAS!CF:CF,J530,COMPRAS!M:M,"&gt;="&amp;$R$1,COMPRAS!M:M,"&lt;="&amp;$R$2)</f>
        <v>0</v>
      </c>
      <c r="L530" s="1017" t="s">
        <v>3321</v>
      </c>
      <c r="M530" s="1042">
        <f>SUMIFS(COMPRAS!CC:CC,COMPRAS!CE:CE,L530,COMPRAS!M:M,"&gt;="&amp;$R$1,COMPRAS!M:M,"&lt;="&amp;$R$2)+SUMIFS(COMPRAS!CD:CD,COMPRAS!CF:CF,L530,COMPRAS!M:M,"&gt;="&amp;$R$1,COMPRAS!M:M,"&lt;="&amp;$R$2)</f>
        <v>0</v>
      </c>
      <c r="N530" s="1017" t="s">
        <v>3322</v>
      </c>
      <c r="O530" s="1042">
        <f>SUMIFS(COMPRAS!CC:CC,COMPRAS!CE:CE,N530,COMPRAS!M:M,"&gt;="&amp;$R$1,COMPRAS!M:M,"&lt;="&amp;$R$2)+SUMIFS(COMPRAS!CD:CD,COMPRAS!CF:CF,N530,COMPRAS!M:M,"&gt;="&amp;$R$1,COMPRAS!M:M,"&lt;="&amp;$R$2)</f>
        <v>0</v>
      </c>
    </row>
    <row r="531" spans="1:15" x14ac:dyDescent="0.2">
      <c r="A531" s="1014"/>
      <c r="B531" s="1014"/>
      <c r="C531" s="1014"/>
      <c r="D531" s="1024" t="s">
        <v>2097</v>
      </c>
      <c r="E531" s="1024"/>
      <c r="F531" s="1024"/>
      <c r="G531" s="1024"/>
      <c r="H531" s="1024"/>
      <c r="I531" s="1024"/>
      <c r="J531" s="1017" t="s">
        <v>3323</v>
      </c>
      <c r="K531" s="1042">
        <f>SUMIFS(COMPRAS!CC:CC,COMPRAS!CE:CE,J531,COMPRAS!M:M,"&gt;="&amp;$R$1,COMPRAS!M:M,"&lt;="&amp;$R$2)+SUMIFS(COMPRAS!CD:CD,COMPRAS!CF:CF,J531,COMPRAS!M:M,"&gt;="&amp;$R$1,COMPRAS!M:M,"&lt;="&amp;$R$2)</f>
        <v>0</v>
      </c>
      <c r="L531" s="1017" t="s">
        <v>3324</v>
      </c>
      <c r="M531" s="1042">
        <f>SUMIFS(COMPRAS!CC:CC,COMPRAS!CE:CE,L531,COMPRAS!M:M,"&gt;="&amp;$R$1,COMPRAS!M:M,"&lt;="&amp;$R$2)+SUMIFS(COMPRAS!CD:CD,COMPRAS!CF:CF,L531,COMPRAS!M:M,"&gt;="&amp;$R$1,COMPRAS!M:M,"&lt;="&amp;$R$2)</f>
        <v>0</v>
      </c>
      <c r="N531" s="1017" t="s">
        <v>3325</v>
      </c>
      <c r="O531" s="1042">
        <f>SUMIFS(COMPRAS!CC:CC,COMPRAS!CE:CE,N531,COMPRAS!M:M,"&gt;="&amp;$R$1,COMPRAS!M:M,"&lt;="&amp;$R$2)+SUMIFS(COMPRAS!CD:CD,COMPRAS!CF:CF,N531,COMPRAS!M:M,"&gt;="&amp;$R$1,COMPRAS!M:M,"&lt;="&amp;$R$2)</f>
        <v>0</v>
      </c>
    </row>
    <row r="532" spans="1:15" x14ac:dyDescent="0.2">
      <c r="A532" s="1014"/>
      <c r="B532" s="1014"/>
      <c r="C532" s="1014"/>
      <c r="D532" s="1024" t="s">
        <v>1969</v>
      </c>
      <c r="E532" s="1024"/>
      <c r="F532" s="1024"/>
      <c r="G532" s="1024"/>
      <c r="H532" s="1024"/>
      <c r="I532" s="1024"/>
      <c r="J532" s="1017" t="s">
        <v>2233</v>
      </c>
      <c r="K532" s="1042">
        <f>SUMIFS(COMPRAS!CC:CC,COMPRAS!CE:CE,J532,COMPRAS!M:M,"&gt;="&amp;$R$1,COMPRAS!M:M,"&lt;="&amp;$R$2)+SUMIFS(COMPRAS!CD:CD,COMPRAS!CF:CF,J532,COMPRAS!M:M,"&gt;="&amp;$R$1,COMPRAS!M:M,"&lt;="&amp;$R$2)</f>
        <v>0</v>
      </c>
      <c r="L532" s="1017" t="s">
        <v>3326</v>
      </c>
      <c r="M532" s="1042">
        <f>SUMIFS(COMPRAS!CC:CC,COMPRAS!CE:CE,L532,COMPRAS!M:M,"&gt;="&amp;$R$1,COMPRAS!M:M,"&lt;="&amp;$R$2)+SUMIFS(COMPRAS!CD:CD,COMPRAS!CF:CF,L532,COMPRAS!M:M,"&gt;="&amp;$R$1,COMPRAS!M:M,"&lt;="&amp;$R$2)</f>
        <v>0</v>
      </c>
      <c r="N532" s="1017" t="s">
        <v>2234</v>
      </c>
      <c r="O532" s="1042">
        <f>SUMIFS(COMPRAS!CC:CC,COMPRAS!CE:CE,N532,COMPRAS!M:M,"&gt;="&amp;$R$1,COMPRAS!M:M,"&lt;="&amp;$R$2)+SUMIFS(COMPRAS!CD:CD,COMPRAS!CF:CF,N532,COMPRAS!M:M,"&gt;="&amp;$R$1,COMPRAS!M:M,"&lt;="&amp;$R$2)</f>
        <v>0</v>
      </c>
    </row>
    <row r="533" spans="1:15" x14ac:dyDescent="0.2">
      <c r="A533" s="1025"/>
      <c r="B533" s="1025"/>
      <c r="C533" s="1013" t="s">
        <v>3327</v>
      </c>
      <c r="D533" s="1013"/>
      <c r="E533" s="1013"/>
      <c r="F533" s="1013"/>
      <c r="G533" s="1013"/>
      <c r="H533" s="1013"/>
      <c r="I533" s="1013"/>
      <c r="J533" s="1013"/>
      <c r="K533" s="1013"/>
      <c r="L533" s="1013"/>
      <c r="M533" s="1013"/>
      <c r="N533" s="1013"/>
      <c r="O533" s="1013"/>
    </row>
    <row r="534" spans="1:15" x14ac:dyDescent="0.2">
      <c r="A534" s="1025"/>
      <c r="B534" s="1025"/>
      <c r="C534" s="1014"/>
      <c r="D534" s="1031" t="s">
        <v>3328</v>
      </c>
      <c r="E534" s="1031"/>
      <c r="F534" s="1031"/>
      <c r="G534" s="1031"/>
      <c r="H534" s="1031"/>
      <c r="I534" s="1031"/>
      <c r="J534" s="1033" t="s">
        <v>2895</v>
      </c>
      <c r="K534" s="1033"/>
      <c r="L534" s="1033" t="s">
        <v>3293</v>
      </c>
      <c r="M534" s="1033"/>
      <c r="N534" s="1033" t="s">
        <v>3294</v>
      </c>
      <c r="O534" s="1033"/>
    </row>
    <row r="535" spans="1:15" x14ac:dyDescent="0.2">
      <c r="A535" s="1025"/>
      <c r="B535" s="1025"/>
      <c r="C535" s="1014"/>
      <c r="D535" s="1014"/>
      <c r="E535" s="1024" t="s">
        <v>2335</v>
      </c>
      <c r="F535" s="1024"/>
      <c r="G535" s="1024"/>
      <c r="H535" s="1024"/>
      <c r="I535" s="1024"/>
      <c r="J535" s="1017" t="s">
        <v>3329</v>
      </c>
      <c r="K535" s="1042">
        <f>SUMIFS(COMPRAS!CC:CC,COMPRAS!CE:CE,J535,COMPRAS!M:M,"&gt;="&amp;$R$1,COMPRAS!M:M,"&lt;="&amp;$R$2)+SUMIFS(COMPRAS!CD:CD,COMPRAS!CF:CF,J535,COMPRAS!M:M,"&gt;="&amp;$R$1,COMPRAS!M:M,"&lt;="&amp;$R$2)</f>
        <v>0</v>
      </c>
      <c r="L535" s="1017" t="s">
        <v>3330</v>
      </c>
      <c r="M535" s="1042">
        <f>SUMIFS(COMPRAS!CC:CC,COMPRAS!CE:CE,L535,COMPRAS!M:M,"&gt;="&amp;$R$1,COMPRAS!M:M,"&lt;="&amp;$R$2)+SUMIFS(COMPRAS!CD:CD,COMPRAS!CF:CF,L535,COMPRAS!M:M,"&gt;="&amp;$R$1,COMPRAS!M:M,"&lt;="&amp;$R$2)</f>
        <v>0</v>
      </c>
      <c r="N535" s="1017" t="s">
        <v>3331</v>
      </c>
      <c r="O535" s="1042">
        <f>SUMIFS(COMPRAS!CC:CC,COMPRAS!CE:CE,N535,COMPRAS!M:M,"&gt;="&amp;$R$1,COMPRAS!M:M,"&lt;="&amp;$R$2)+SUMIFS(COMPRAS!CD:CD,COMPRAS!CF:CF,N535,COMPRAS!M:M,"&gt;="&amp;$R$1,COMPRAS!M:M,"&lt;="&amp;$R$2)</f>
        <v>0</v>
      </c>
    </row>
    <row r="536" spans="1:15" x14ac:dyDescent="0.2">
      <c r="A536" s="1025"/>
      <c r="B536" s="1025"/>
      <c r="C536" s="1014"/>
      <c r="D536" s="1014"/>
      <c r="E536" s="1024" t="s">
        <v>2339</v>
      </c>
      <c r="F536" s="1024"/>
      <c r="G536" s="1024"/>
      <c r="H536" s="1024"/>
      <c r="I536" s="1024"/>
      <c r="J536" s="1017" t="s">
        <v>3332</v>
      </c>
      <c r="K536" s="1042">
        <f>SUMIFS(COMPRAS!CC:CC,COMPRAS!CE:CE,J536,COMPRAS!M:M,"&gt;="&amp;$R$1,COMPRAS!M:M,"&lt;="&amp;$R$2)+SUMIFS(COMPRAS!CD:CD,COMPRAS!CF:CF,J536,COMPRAS!M:M,"&gt;="&amp;$R$1,COMPRAS!M:M,"&lt;="&amp;$R$2)</f>
        <v>0</v>
      </c>
      <c r="L536" s="1017" t="s">
        <v>3333</v>
      </c>
      <c r="M536" s="1042">
        <f>SUMIFS(COMPRAS!CC:CC,COMPRAS!CE:CE,L536,COMPRAS!M:M,"&gt;="&amp;$R$1,COMPRAS!M:M,"&lt;="&amp;$R$2)+SUMIFS(COMPRAS!CD:CD,COMPRAS!CF:CF,L536,COMPRAS!M:M,"&gt;="&amp;$R$1,COMPRAS!M:M,"&lt;="&amp;$R$2)</f>
        <v>0</v>
      </c>
      <c r="N536" s="1017" t="s">
        <v>3334</v>
      </c>
      <c r="O536" s="1042">
        <f>SUMIFS(COMPRAS!CC:CC,COMPRAS!CE:CE,N536,COMPRAS!M:M,"&gt;="&amp;$R$1,COMPRAS!M:M,"&lt;="&amp;$R$2)+SUMIFS(COMPRAS!CD:CD,COMPRAS!CF:CF,N536,COMPRAS!M:M,"&gt;="&amp;$R$1,COMPRAS!M:M,"&lt;="&amp;$R$2)</f>
        <v>0</v>
      </c>
    </row>
    <row r="537" spans="1:15" x14ac:dyDescent="0.2">
      <c r="A537" s="1025"/>
      <c r="B537" s="1025"/>
      <c r="C537" s="1014"/>
      <c r="D537" s="1024" t="s">
        <v>3335</v>
      </c>
      <c r="E537" s="1024"/>
      <c r="F537" s="1024"/>
      <c r="G537" s="1024"/>
      <c r="H537" s="1024"/>
      <c r="I537" s="1024"/>
      <c r="J537" s="1017" t="s">
        <v>3336</v>
      </c>
      <c r="K537" s="1042">
        <f>SUMIFS(COMPRAS!CC:CC,COMPRAS!CE:CE,J537,COMPRAS!M:M,"&gt;="&amp;$R$1,COMPRAS!M:M,"&lt;="&amp;$R$2)+SUMIFS(COMPRAS!CD:CD,COMPRAS!CF:CF,J537,COMPRAS!M:M,"&gt;="&amp;$R$1,COMPRAS!M:M,"&lt;="&amp;$R$2)</f>
        <v>0</v>
      </c>
      <c r="L537" s="1017" t="s">
        <v>2236</v>
      </c>
      <c r="M537" s="1042">
        <f>SUMIFS(COMPRAS!CC:CC,COMPRAS!CE:CE,L537,COMPRAS!M:M,"&gt;="&amp;$R$1,COMPRAS!M:M,"&lt;="&amp;$R$2)+SUMIFS(COMPRAS!CD:CD,COMPRAS!CF:CF,L537,COMPRAS!M:M,"&gt;="&amp;$R$1,COMPRAS!M:M,"&lt;="&amp;$R$2)</f>
        <v>0</v>
      </c>
      <c r="N537" s="1017" t="s">
        <v>3337</v>
      </c>
      <c r="O537" s="1042">
        <f>SUMIFS(COMPRAS!CC:CC,COMPRAS!CE:CE,N537,COMPRAS!M:M,"&gt;="&amp;$R$1,COMPRAS!M:M,"&lt;="&amp;$R$2)+SUMIFS(COMPRAS!CD:CD,COMPRAS!CF:CF,N537,COMPRAS!M:M,"&gt;="&amp;$R$1,COMPRAS!M:M,"&lt;="&amp;$R$2)</f>
        <v>0</v>
      </c>
    </row>
    <row r="538" spans="1:15" x14ac:dyDescent="0.2">
      <c r="A538" s="1025"/>
      <c r="B538" s="1025"/>
      <c r="C538" s="1014"/>
      <c r="D538" s="1024" t="s">
        <v>3338</v>
      </c>
      <c r="E538" s="1024"/>
      <c r="F538" s="1024"/>
      <c r="G538" s="1024"/>
      <c r="H538" s="1024"/>
      <c r="I538" s="1024"/>
      <c r="J538" s="1017" t="s">
        <v>2237</v>
      </c>
      <c r="K538" s="1042">
        <f>SUMIFS(COMPRAS!CC:CC,COMPRAS!CE:CE,J538,COMPRAS!M:M,"&gt;="&amp;$R$1,COMPRAS!M:M,"&lt;="&amp;$R$2)+SUMIFS(COMPRAS!CD:CD,COMPRAS!CF:CF,J538,COMPRAS!M:M,"&gt;="&amp;$R$1,COMPRAS!M:M,"&lt;="&amp;$R$2)</f>
        <v>0</v>
      </c>
      <c r="L538" s="1017" t="s">
        <v>3339</v>
      </c>
      <c r="M538" s="1042">
        <f>SUMIFS(COMPRAS!CC:CC,COMPRAS!CE:CE,L538,COMPRAS!M:M,"&gt;="&amp;$R$1,COMPRAS!M:M,"&lt;="&amp;$R$2)+SUMIFS(COMPRAS!CD:CD,COMPRAS!CF:CF,L538,COMPRAS!M:M,"&gt;="&amp;$R$1,COMPRAS!M:M,"&lt;="&amp;$R$2)</f>
        <v>0</v>
      </c>
      <c r="N538" s="1017" t="s">
        <v>3340</v>
      </c>
      <c r="O538" s="1042">
        <f>SUMIFS(COMPRAS!CC:CC,COMPRAS!CE:CE,N538,COMPRAS!M:M,"&gt;="&amp;$R$1,COMPRAS!M:M,"&lt;="&amp;$R$2)+SUMIFS(COMPRAS!CD:CD,COMPRAS!CF:CF,N538,COMPRAS!M:M,"&gt;="&amp;$R$1,COMPRAS!M:M,"&lt;="&amp;$R$2)</f>
        <v>0</v>
      </c>
    </row>
    <row r="539" spans="1:15" x14ac:dyDescent="0.2">
      <c r="A539" s="1025"/>
      <c r="B539" s="1025"/>
      <c r="C539" s="1014"/>
      <c r="D539" s="1031" t="s">
        <v>3341</v>
      </c>
      <c r="E539" s="1031"/>
      <c r="F539" s="1031"/>
      <c r="G539" s="1031"/>
      <c r="H539" s="1031"/>
      <c r="I539" s="1031"/>
      <c r="J539" s="1033" t="s">
        <v>2895</v>
      </c>
      <c r="K539" s="1033"/>
      <c r="L539" s="1033" t="s">
        <v>3293</v>
      </c>
      <c r="M539" s="1033"/>
      <c r="N539" s="1033" t="s">
        <v>3294</v>
      </c>
      <c r="O539" s="1033"/>
    </row>
    <row r="540" spans="1:15" x14ac:dyDescent="0.2">
      <c r="A540" s="1025"/>
      <c r="B540" s="1025"/>
      <c r="C540" s="1014"/>
      <c r="D540" s="1014"/>
      <c r="E540" s="1024" t="s">
        <v>3342</v>
      </c>
      <c r="F540" s="1024"/>
      <c r="G540" s="1024"/>
      <c r="H540" s="1024"/>
      <c r="I540" s="1024"/>
      <c r="J540" s="1017" t="s">
        <v>3343</v>
      </c>
      <c r="K540" s="1042">
        <f>SUMIFS(COMPRAS!CC:CC,COMPRAS!CE:CE,J540,COMPRAS!M:M,"&gt;="&amp;$R$1,COMPRAS!M:M,"&lt;="&amp;$R$2)+SUMIFS(COMPRAS!CD:CD,COMPRAS!CF:CF,J540,COMPRAS!M:M,"&gt;="&amp;$R$1,COMPRAS!M:M,"&lt;="&amp;$R$2)</f>
        <v>0</v>
      </c>
      <c r="L540" s="1017" t="s">
        <v>3344</v>
      </c>
      <c r="M540" s="1042">
        <f>SUMIFS(COMPRAS!CC:CC,COMPRAS!CE:CE,L540,COMPRAS!M:M,"&gt;="&amp;$R$1,COMPRAS!M:M,"&lt;="&amp;$R$2)+SUMIFS(COMPRAS!CD:CD,COMPRAS!CF:CF,L540,COMPRAS!M:M,"&gt;="&amp;$R$1,COMPRAS!M:M,"&lt;="&amp;$R$2)</f>
        <v>0</v>
      </c>
      <c r="N540" s="1017" t="s">
        <v>3345</v>
      </c>
      <c r="O540" s="1042">
        <f>SUMIFS(COMPRAS!CC:CC,COMPRAS!CE:CE,N540,COMPRAS!M:M,"&gt;="&amp;$R$1,COMPRAS!M:M,"&lt;="&amp;$R$2)+SUMIFS(COMPRAS!CD:CD,COMPRAS!CF:CF,N540,COMPRAS!M:M,"&gt;="&amp;$R$1,COMPRAS!M:M,"&lt;="&amp;$R$2)</f>
        <v>0</v>
      </c>
    </row>
    <row r="541" spans="1:15" x14ac:dyDescent="0.2">
      <c r="A541" s="1025"/>
      <c r="B541" s="1025"/>
      <c r="C541" s="1014"/>
      <c r="D541" s="1014"/>
      <c r="E541" s="1024" t="s">
        <v>2010</v>
      </c>
      <c r="F541" s="1024"/>
      <c r="G541" s="1024"/>
      <c r="H541" s="1024"/>
      <c r="I541" s="1024"/>
      <c r="J541" s="1017" t="s">
        <v>3346</v>
      </c>
      <c r="K541" s="1042">
        <f>SUMIFS(COMPRAS!CC:CC,COMPRAS!CE:CE,J541,COMPRAS!M:M,"&gt;="&amp;$R$1,COMPRAS!M:M,"&lt;="&amp;$R$2)+SUMIFS(COMPRAS!CD:CD,COMPRAS!CF:CF,J541,COMPRAS!M:M,"&gt;="&amp;$R$1,COMPRAS!M:M,"&lt;="&amp;$R$2)</f>
        <v>0</v>
      </c>
      <c r="L541" s="1017" t="s">
        <v>3347</v>
      </c>
      <c r="M541" s="1042">
        <f>SUMIFS(COMPRAS!CC:CC,COMPRAS!CE:CE,L541,COMPRAS!M:M,"&gt;="&amp;$R$1,COMPRAS!M:M,"&lt;="&amp;$R$2)+SUMIFS(COMPRAS!CD:CD,COMPRAS!CF:CF,L541,COMPRAS!M:M,"&gt;="&amp;$R$1,COMPRAS!M:M,"&lt;="&amp;$R$2)</f>
        <v>0</v>
      </c>
      <c r="N541" s="1017" t="s">
        <v>2239</v>
      </c>
      <c r="O541" s="1042">
        <f>SUMIFS(COMPRAS!CC:CC,COMPRAS!CE:CE,N541,COMPRAS!M:M,"&gt;="&amp;$R$1,COMPRAS!M:M,"&lt;="&amp;$R$2)+SUMIFS(COMPRAS!CD:CD,COMPRAS!CF:CF,N541,COMPRAS!M:M,"&gt;="&amp;$R$1,COMPRAS!M:M,"&lt;="&amp;$R$2)</f>
        <v>0</v>
      </c>
    </row>
    <row r="542" spans="1:15" x14ac:dyDescent="0.2">
      <c r="A542" s="1025"/>
      <c r="B542" s="1025"/>
      <c r="C542" s="1014"/>
      <c r="D542" s="1014"/>
      <c r="E542" s="1024" t="s">
        <v>3348</v>
      </c>
      <c r="F542" s="1024"/>
      <c r="G542" s="1024"/>
      <c r="H542" s="1024"/>
      <c r="I542" s="1024"/>
      <c r="J542" s="1017" t="s">
        <v>3349</v>
      </c>
      <c r="K542" s="1042">
        <f>SUMIFS(COMPRAS!CC:CC,COMPRAS!CE:CE,J542,COMPRAS!M:M,"&gt;="&amp;$R$1,COMPRAS!M:M,"&lt;="&amp;$R$2)+SUMIFS(COMPRAS!CD:CD,COMPRAS!CF:CF,J542,COMPRAS!M:M,"&gt;="&amp;$R$1,COMPRAS!M:M,"&lt;="&amp;$R$2)</f>
        <v>0</v>
      </c>
      <c r="L542" s="1017" t="s">
        <v>3350</v>
      </c>
      <c r="M542" s="1042">
        <f>SUMIFS(COMPRAS!CC:CC,COMPRAS!CE:CE,L542,COMPRAS!M:M,"&gt;="&amp;$R$1,COMPRAS!M:M,"&lt;="&amp;$R$2)+SUMIFS(COMPRAS!CD:CD,COMPRAS!CF:CF,L542,COMPRAS!M:M,"&gt;="&amp;$R$1,COMPRAS!M:M,"&lt;="&amp;$R$2)</f>
        <v>0</v>
      </c>
      <c r="N542" s="1017" t="s">
        <v>3351</v>
      </c>
      <c r="O542" s="1042">
        <f>SUMIFS(COMPRAS!CC:CC,COMPRAS!CE:CE,N542,COMPRAS!M:M,"&gt;="&amp;$R$1,COMPRAS!M:M,"&lt;="&amp;$R$2)+SUMIFS(COMPRAS!CD:CD,COMPRAS!CF:CF,N542,COMPRAS!M:M,"&gt;="&amp;$R$1,COMPRAS!M:M,"&lt;="&amp;$R$2)</f>
        <v>0</v>
      </c>
    </row>
    <row r="543" spans="1:15" x14ac:dyDescent="0.2">
      <c r="A543" s="1025"/>
      <c r="B543" s="1025"/>
      <c r="C543" s="1014"/>
      <c r="D543" s="1014"/>
      <c r="E543" s="1024" t="s">
        <v>1969</v>
      </c>
      <c r="F543" s="1024"/>
      <c r="G543" s="1024"/>
      <c r="H543" s="1024"/>
      <c r="I543" s="1024"/>
      <c r="J543" s="1017" t="s">
        <v>3352</v>
      </c>
      <c r="K543" s="1042">
        <f>SUMIFS(COMPRAS!CC:CC,COMPRAS!CE:CE,J543,COMPRAS!M:M,"&gt;="&amp;$R$1,COMPRAS!M:M,"&lt;="&amp;$R$2)+SUMIFS(COMPRAS!CD:CD,COMPRAS!CF:CF,J543,COMPRAS!M:M,"&gt;="&amp;$R$1,COMPRAS!M:M,"&lt;="&amp;$R$2)</f>
        <v>0</v>
      </c>
      <c r="L543" s="1017" t="s">
        <v>3353</v>
      </c>
      <c r="M543" s="1042">
        <f>SUMIFS(COMPRAS!CC:CC,COMPRAS!CE:CE,L543,COMPRAS!M:M,"&gt;="&amp;$R$1,COMPRAS!M:M,"&lt;="&amp;$R$2)+SUMIFS(COMPRAS!CD:CD,COMPRAS!CF:CF,L543,COMPRAS!M:M,"&gt;="&amp;$R$1,COMPRAS!M:M,"&lt;="&amp;$R$2)</f>
        <v>0</v>
      </c>
      <c r="N543" s="1017" t="s">
        <v>3354</v>
      </c>
      <c r="O543" s="1042">
        <f>SUMIFS(COMPRAS!CC:CC,COMPRAS!CE:CE,N543,COMPRAS!M:M,"&gt;="&amp;$R$1,COMPRAS!M:M,"&lt;="&amp;$R$2)+SUMIFS(COMPRAS!CD:CD,COMPRAS!CF:CF,N543,COMPRAS!M:M,"&gt;="&amp;$R$1,COMPRAS!M:M,"&lt;="&amp;$R$2)</f>
        <v>0</v>
      </c>
    </row>
    <row r="544" spans="1:15" x14ac:dyDescent="0.2">
      <c r="A544" s="1025"/>
      <c r="B544" s="1025"/>
      <c r="C544" s="1014"/>
      <c r="D544" s="1024" t="s">
        <v>3355</v>
      </c>
      <c r="E544" s="1024"/>
      <c r="F544" s="1024"/>
      <c r="G544" s="1024"/>
      <c r="H544" s="1024"/>
      <c r="I544" s="1024"/>
      <c r="J544" s="1017" t="s">
        <v>3356</v>
      </c>
      <c r="K544" s="1042">
        <f>SUMIFS(COMPRAS!CC:CC,COMPRAS!CE:CE,J544,COMPRAS!M:M,"&gt;="&amp;$R$1,COMPRAS!M:M,"&lt;="&amp;$R$2)+SUMIFS(COMPRAS!CD:CD,COMPRAS!CF:CF,J544,COMPRAS!M:M,"&gt;="&amp;$R$1,COMPRAS!M:M,"&lt;="&amp;$R$2)</f>
        <v>0</v>
      </c>
      <c r="L544" s="1017" t="s">
        <v>3357</v>
      </c>
      <c r="M544" s="1042">
        <f>SUMIFS(COMPRAS!CC:CC,COMPRAS!CE:CE,L544,COMPRAS!M:M,"&gt;="&amp;$R$1,COMPRAS!M:M,"&lt;="&amp;$R$2)+SUMIFS(COMPRAS!CD:CD,COMPRAS!CF:CF,L544,COMPRAS!M:M,"&gt;="&amp;$R$1,COMPRAS!M:M,"&lt;="&amp;$R$2)</f>
        <v>0</v>
      </c>
      <c r="N544" s="1017" t="s">
        <v>3358</v>
      </c>
      <c r="O544" s="1042">
        <f>SUMIFS(COMPRAS!CC:CC,COMPRAS!CE:CE,N544,COMPRAS!M:M,"&gt;="&amp;$R$1,COMPRAS!M:M,"&lt;="&amp;$R$2)+SUMIFS(COMPRAS!CD:CD,COMPRAS!CF:CF,N544,COMPRAS!M:M,"&gt;="&amp;$R$1,COMPRAS!M:M,"&lt;="&amp;$R$2)</f>
        <v>0</v>
      </c>
    </row>
    <row r="545" spans="1:15" x14ac:dyDescent="0.2">
      <c r="A545" s="1025"/>
      <c r="B545" s="1025"/>
      <c r="C545" s="1014"/>
      <c r="D545" s="1024" t="s">
        <v>2355</v>
      </c>
      <c r="E545" s="1024"/>
      <c r="F545" s="1024"/>
      <c r="G545" s="1024"/>
      <c r="H545" s="1024"/>
      <c r="I545" s="1024"/>
      <c r="J545" s="1017" t="s">
        <v>2241</v>
      </c>
      <c r="K545" s="1042">
        <f>SUMIFS(COMPRAS!CC:CC,COMPRAS!CE:CE,J545,COMPRAS!M:M,"&gt;="&amp;$R$1,COMPRAS!M:M,"&lt;="&amp;$R$2)+SUMIFS(COMPRAS!CD:CD,COMPRAS!CF:CF,J545,COMPRAS!M:M,"&gt;="&amp;$R$1,COMPRAS!M:M,"&lt;="&amp;$R$2)</f>
        <v>0</v>
      </c>
      <c r="L545" s="1017" t="s">
        <v>3359</v>
      </c>
      <c r="M545" s="1042">
        <f>SUMIFS(COMPRAS!CC:CC,COMPRAS!CE:CE,L545,COMPRAS!M:M,"&gt;="&amp;$R$1,COMPRAS!M:M,"&lt;="&amp;$R$2)+SUMIFS(COMPRAS!CD:CD,COMPRAS!CF:CF,L545,COMPRAS!M:M,"&gt;="&amp;$R$1,COMPRAS!M:M,"&lt;="&amp;$R$2)</f>
        <v>0</v>
      </c>
      <c r="N545" s="1017" t="s">
        <v>3360</v>
      </c>
      <c r="O545" s="1042">
        <f>SUMIFS(COMPRAS!CC:CC,COMPRAS!CE:CE,N545,COMPRAS!M:M,"&gt;="&amp;$R$1,COMPRAS!M:M,"&lt;="&amp;$R$2)+SUMIFS(COMPRAS!CD:CD,COMPRAS!CF:CF,N545,COMPRAS!M:M,"&gt;="&amp;$R$1,COMPRAS!M:M,"&lt;="&amp;$R$2)</f>
        <v>0</v>
      </c>
    </row>
    <row r="546" spans="1:15" x14ac:dyDescent="0.2">
      <c r="A546" s="1025"/>
      <c r="B546" s="1025"/>
      <c r="C546" s="1031" t="s">
        <v>3361</v>
      </c>
      <c r="D546" s="1031"/>
      <c r="E546" s="1031"/>
      <c r="F546" s="1031"/>
      <c r="G546" s="1031"/>
      <c r="H546" s="1031"/>
      <c r="I546" s="1031"/>
      <c r="J546" s="1033" t="s">
        <v>2895</v>
      </c>
      <c r="K546" s="1033"/>
      <c r="L546" s="1033" t="s">
        <v>3293</v>
      </c>
      <c r="M546" s="1033"/>
      <c r="N546" s="1033" t="s">
        <v>3294</v>
      </c>
      <c r="O546" s="1033"/>
    </row>
    <row r="547" spans="1:15" x14ac:dyDescent="0.2">
      <c r="A547" s="1014"/>
      <c r="B547" s="1014"/>
      <c r="C547" s="1014"/>
      <c r="D547" s="1024" t="s">
        <v>3362</v>
      </c>
      <c r="E547" s="1024"/>
      <c r="F547" s="1024"/>
      <c r="G547" s="1024"/>
      <c r="H547" s="1024"/>
      <c r="I547" s="1024"/>
      <c r="J547" s="1017" t="s">
        <v>3363</v>
      </c>
      <c r="K547" s="1042">
        <f>SUMIFS(COMPRAS!CC:CC,COMPRAS!CE:CE,J547,COMPRAS!M:M,"&gt;="&amp;$R$1,COMPRAS!M:M,"&lt;="&amp;$R$2)+SUMIFS(COMPRAS!CD:CD,COMPRAS!CF:CF,J547,COMPRAS!M:M,"&gt;="&amp;$R$1,COMPRAS!M:M,"&lt;="&amp;$R$2)</f>
        <v>0</v>
      </c>
      <c r="L547" s="1017" t="s">
        <v>3364</v>
      </c>
      <c r="M547" s="1042">
        <f>SUMIFS(COMPRAS!CC:CC,COMPRAS!CE:CE,L547,COMPRAS!M:M,"&gt;="&amp;$R$1,COMPRAS!M:M,"&lt;="&amp;$R$2)+SUMIFS(COMPRAS!CD:CD,COMPRAS!CF:CF,L547,COMPRAS!M:M,"&gt;="&amp;$R$1,COMPRAS!M:M,"&lt;="&amp;$R$2)</f>
        <v>0</v>
      </c>
      <c r="N547" s="1017" t="s">
        <v>3365</v>
      </c>
      <c r="O547" s="1042">
        <f>SUMIFS(COMPRAS!CC:CC,COMPRAS!CE:CE,N547,COMPRAS!M:M,"&gt;="&amp;$R$1,COMPRAS!M:M,"&lt;="&amp;$R$2)+SUMIFS(COMPRAS!CD:CD,COMPRAS!CF:CF,N547,COMPRAS!M:M,"&gt;="&amp;$R$1,COMPRAS!M:M,"&lt;="&amp;$R$2)</f>
        <v>0</v>
      </c>
    </row>
    <row r="548" spans="1:15" x14ac:dyDescent="0.2">
      <c r="A548" s="1014"/>
      <c r="B548" s="1014"/>
      <c r="C548" s="1014"/>
      <c r="D548" s="1024" t="s">
        <v>3366</v>
      </c>
      <c r="E548" s="1024"/>
      <c r="F548" s="1024"/>
      <c r="G548" s="1024"/>
      <c r="H548" s="1024"/>
      <c r="I548" s="1024"/>
      <c r="J548" s="1017" t="s">
        <v>3367</v>
      </c>
      <c r="K548" s="1042">
        <f>SUMIFS(COMPRAS!CC:CC,COMPRAS!CE:CE,J548,COMPRAS!M:M,"&gt;="&amp;$R$1,COMPRAS!M:M,"&lt;="&amp;$R$2)+SUMIFS(COMPRAS!CD:CD,COMPRAS!CF:CF,J548,COMPRAS!M:M,"&gt;="&amp;$R$1,COMPRAS!M:M,"&lt;="&amp;$R$2)</f>
        <v>0</v>
      </c>
      <c r="L548" s="1017" t="s">
        <v>3368</v>
      </c>
      <c r="M548" s="1042">
        <f>SUMIFS(COMPRAS!CC:CC,COMPRAS!CE:CE,L548,COMPRAS!M:M,"&gt;="&amp;$R$1,COMPRAS!M:M,"&lt;="&amp;$R$2)+SUMIFS(COMPRAS!CD:CD,COMPRAS!CF:CF,L548,COMPRAS!M:M,"&gt;="&amp;$R$1,COMPRAS!M:M,"&lt;="&amp;$R$2)</f>
        <v>0</v>
      </c>
      <c r="N548" s="1017" t="s">
        <v>3369</v>
      </c>
      <c r="O548" s="1042">
        <f>SUMIFS(COMPRAS!CC:CC,COMPRAS!CE:CE,N548,COMPRAS!M:M,"&gt;="&amp;$R$1,COMPRAS!M:M,"&lt;="&amp;$R$2)+SUMIFS(COMPRAS!CD:CD,COMPRAS!CF:CF,N548,COMPRAS!M:M,"&gt;="&amp;$R$1,COMPRAS!M:M,"&lt;="&amp;$R$2)</f>
        <v>0</v>
      </c>
    </row>
    <row r="549" spans="1:15" x14ac:dyDescent="0.2">
      <c r="A549" s="1014"/>
      <c r="B549" s="1014"/>
      <c r="C549" s="1014"/>
      <c r="D549" s="1031" t="s">
        <v>3341</v>
      </c>
      <c r="E549" s="1031"/>
      <c r="F549" s="1031"/>
      <c r="G549" s="1031"/>
      <c r="H549" s="1031"/>
      <c r="I549" s="1031"/>
      <c r="J549" s="1033" t="s">
        <v>2895</v>
      </c>
      <c r="K549" s="1033"/>
      <c r="L549" s="1033" t="s">
        <v>3293</v>
      </c>
      <c r="M549" s="1033"/>
      <c r="N549" s="1033" t="s">
        <v>3294</v>
      </c>
      <c r="O549" s="1033"/>
    </row>
    <row r="550" spans="1:15" x14ac:dyDescent="0.2">
      <c r="A550" s="1014"/>
      <c r="B550" s="1014"/>
      <c r="C550" s="1014"/>
      <c r="D550" s="1014"/>
      <c r="E550" s="1024" t="s">
        <v>3093</v>
      </c>
      <c r="F550" s="1024"/>
      <c r="G550" s="1024"/>
      <c r="H550" s="1024"/>
      <c r="I550" s="1024"/>
      <c r="J550" s="1017" t="s">
        <v>3370</v>
      </c>
      <c r="K550" s="1042">
        <f>SUMIFS(COMPRAS!CC:CC,COMPRAS!CE:CE,J550,COMPRAS!M:M,"&gt;="&amp;$R$1,COMPRAS!M:M,"&lt;="&amp;$R$2)+SUMIFS(COMPRAS!CD:CD,COMPRAS!CF:CF,J550,COMPRAS!M:M,"&gt;="&amp;$R$1,COMPRAS!M:M,"&lt;="&amp;$R$2)</f>
        <v>0</v>
      </c>
      <c r="L550" s="1017" t="s">
        <v>2243</v>
      </c>
      <c r="M550" s="1042">
        <f>SUMIFS(COMPRAS!CC:CC,COMPRAS!CE:CE,L550,COMPRAS!M:M,"&gt;="&amp;$R$1,COMPRAS!M:M,"&lt;="&amp;$R$2)+SUMIFS(COMPRAS!CD:CD,COMPRAS!CF:CF,L550,COMPRAS!M:M,"&gt;="&amp;$R$1,COMPRAS!M:M,"&lt;="&amp;$R$2)</f>
        <v>0</v>
      </c>
      <c r="N550" s="1017" t="s">
        <v>3371</v>
      </c>
      <c r="O550" s="1042">
        <f>SUMIFS(COMPRAS!CC:CC,COMPRAS!CE:CE,N550,COMPRAS!M:M,"&gt;="&amp;$R$1,COMPRAS!M:M,"&lt;="&amp;$R$2)+SUMIFS(COMPRAS!CD:CD,COMPRAS!CF:CF,N550,COMPRAS!M:M,"&gt;="&amp;$R$1,COMPRAS!M:M,"&lt;="&amp;$R$2)</f>
        <v>0</v>
      </c>
    </row>
    <row r="551" spans="1:15" x14ac:dyDescent="0.2">
      <c r="A551" s="1014"/>
      <c r="B551" s="1014"/>
      <c r="C551" s="1014"/>
      <c r="D551" s="1014"/>
      <c r="E551" s="1024" t="s">
        <v>3372</v>
      </c>
      <c r="F551" s="1024"/>
      <c r="G551" s="1024"/>
      <c r="H551" s="1024"/>
      <c r="I551" s="1024"/>
      <c r="J551" s="1017" t="s">
        <v>3373</v>
      </c>
      <c r="K551" s="1042">
        <f>SUMIFS(COMPRAS!CC:CC,COMPRAS!CE:CE,J551,COMPRAS!M:M,"&gt;="&amp;$R$1,COMPRAS!M:M,"&lt;="&amp;$R$2)+SUMIFS(COMPRAS!CD:CD,COMPRAS!CF:CF,J551,COMPRAS!M:M,"&gt;="&amp;$R$1,COMPRAS!M:M,"&lt;="&amp;$R$2)</f>
        <v>0</v>
      </c>
      <c r="L551" s="1017" t="s">
        <v>3374</v>
      </c>
      <c r="M551" s="1042">
        <f>SUMIFS(COMPRAS!CC:CC,COMPRAS!CE:CE,L551,COMPRAS!M:M,"&gt;="&amp;$R$1,COMPRAS!M:M,"&lt;="&amp;$R$2)+SUMIFS(COMPRAS!CD:CD,COMPRAS!CF:CF,L551,COMPRAS!M:M,"&gt;="&amp;$R$1,COMPRAS!M:M,"&lt;="&amp;$R$2)</f>
        <v>0</v>
      </c>
      <c r="N551" s="1017" t="s">
        <v>3375</v>
      </c>
      <c r="O551" s="1042">
        <f>SUMIFS(COMPRAS!CC:CC,COMPRAS!CE:CE,N551,COMPRAS!M:M,"&gt;="&amp;$R$1,COMPRAS!M:M,"&lt;="&amp;$R$2)+SUMIFS(COMPRAS!CD:CD,COMPRAS!CF:CF,N551,COMPRAS!M:M,"&gt;="&amp;$R$1,COMPRAS!M:M,"&lt;="&amp;$R$2)</f>
        <v>0</v>
      </c>
    </row>
    <row r="552" spans="1:15" x14ac:dyDescent="0.2">
      <c r="A552" s="1014"/>
      <c r="B552" s="1014"/>
      <c r="C552" s="1014"/>
      <c r="D552" s="1014"/>
      <c r="E552" s="1024" t="s">
        <v>1969</v>
      </c>
      <c r="F552" s="1024"/>
      <c r="G552" s="1024"/>
      <c r="H552" s="1024"/>
      <c r="I552" s="1024"/>
      <c r="J552" s="1017" t="s">
        <v>3376</v>
      </c>
      <c r="K552" s="1042">
        <f>SUMIFS(COMPRAS!CC:CC,COMPRAS!CE:CE,J552,COMPRAS!M:M,"&gt;="&amp;$R$1,COMPRAS!M:M,"&lt;="&amp;$R$2)+SUMIFS(COMPRAS!CD:CD,COMPRAS!CF:CF,J552,COMPRAS!M:M,"&gt;="&amp;$R$1,COMPRAS!M:M,"&lt;="&amp;$R$2)</f>
        <v>0</v>
      </c>
      <c r="L552" s="1017" t="s">
        <v>3377</v>
      </c>
      <c r="M552" s="1042">
        <f>SUMIFS(COMPRAS!CC:CC,COMPRAS!CE:CE,L552,COMPRAS!M:M,"&gt;="&amp;$R$1,COMPRAS!M:M,"&lt;="&amp;$R$2)+SUMIFS(COMPRAS!CD:CD,COMPRAS!CF:CF,L552,COMPRAS!M:M,"&gt;="&amp;$R$1,COMPRAS!M:M,"&lt;="&amp;$R$2)</f>
        <v>0</v>
      </c>
      <c r="N552" s="1017" t="s">
        <v>3378</v>
      </c>
      <c r="O552" s="1042">
        <f>SUMIFS(COMPRAS!CC:CC,COMPRAS!CE:CE,N552,COMPRAS!M:M,"&gt;="&amp;$R$1,COMPRAS!M:M,"&lt;="&amp;$R$2)+SUMIFS(COMPRAS!CD:CD,COMPRAS!CF:CF,N552,COMPRAS!M:M,"&gt;="&amp;$R$1,COMPRAS!M:M,"&lt;="&amp;$R$2)</f>
        <v>0</v>
      </c>
    </row>
    <row r="553" spans="1:15" x14ac:dyDescent="0.2">
      <c r="A553" s="1014"/>
      <c r="B553" s="1014"/>
      <c r="C553" s="1014"/>
      <c r="D553" s="1024" t="s">
        <v>3379</v>
      </c>
      <c r="E553" s="1024"/>
      <c r="F553" s="1024"/>
      <c r="G553" s="1024"/>
      <c r="H553" s="1024"/>
      <c r="I553" s="1024"/>
      <c r="J553" s="1017" t="s">
        <v>3380</v>
      </c>
      <c r="K553" s="1042">
        <f>SUMIFS(COMPRAS!CC:CC,COMPRAS!CE:CE,J553,COMPRAS!M:M,"&gt;="&amp;$R$1,COMPRAS!M:M,"&lt;="&amp;$R$2)+SUMIFS(COMPRAS!CD:CD,COMPRAS!CF:CF,J553,COMPRAS!M:M,"&gt;="&amp;$R$1,COMPRAS!M:M,"&lt;="&amp;$R$2)</f>
        <v>0</v>
      </c>
      <c r="L553" s="1017" t="s">
        <v>3381</v>
      </c>
      <c r="M553" s="1042">
        <f>SUMIFS(COMPRAS!CC:CC,COMPRAS!CE:CE,L553,COMPRAS!M:M,"&gt;="&amp;$R$1,COMPRAS!M:M,"&lt;="&amp;$R$2)+SUMIFS(COMPRAS!CD:CD,COMPRAS!CF:CF,L553,COMPRAS!M:M,"&gt;="&amp;$R$1,COMPRAS!M:M,"&lt;="&amp;$R$2)</f>
        <v>0</v>
      </c>
      <c r="N553" s="1017" t="s">
        <v>3382</v>
      </c>
      <c r="O553" s="1042">
        <f>SUMIFS(COMPRAS!CC:CC,COMPRAS!CE:CE,N553,COMPRAS!M:M,"&gt;="&amp;$R$1,COMPRAS!M:M,"&lt;="&amp;$R$2)+SUMIFS(COMPRAS!CD:CD,COMPRAS!CF:CF,N553,COMPRAS!M:M,"&gt;="&amp;$R$1,COMPRAS!M:M,"&lt;="&amp;$R$2)</f>
        <v>0</v>
      </c>
    </row>
    <row r="554" spans="1:15" x14ac:dyDescent="0.2">
      <c r="A554" s="1014"/>
      <c r="B554" s="1014"/>
      <c r="C554" s="1014"/>
      <c r="D554" s="1024" t="s">
        <v>3383</v>
      </c>
      <c r="E554" s="1024"/>
      <c r="F554" s="1024"/>
      <c r="G554" s="1024"/>
      <c r="H554" s="1024"/>
      <c r="I554" s="1024"/>
      <c r="J554" s="1017" t="s">
        <v>3384</v>
      </c>
      <c r="K554" s="1042">
        <f>SUMIFS(COMPRAS!CC:CC,COMPRAS!CE:CE,J554,COMPRAS!M:M,"&gt;="&amp;$R$1,COMPRAS!M:M,"&lt;="&amp;$R$2)+SUMIFS(COMPRAS!CD:CD,COMPRAS!CF:CF,J554,COMPRAS!M:M,"&gt;="&amp;$R$1,COMPRAS!M:M,"&lt;="&amp;$R$2)</f>
        <v>0</v>
      </c>
      <c r="L554" s="1017" t="s">
        <v>3385</v>
      </c>
      <c r="M554" s="1042">
        <f>SUMIFS(COMPRAS!CC:CC,COMPRAS!CE:CE,L554,COMPRAS!M:M,"&gt;="&amp;$R$1,COMPRAS!M:M,"&lt;="&amp;$R$2)+SUMIFS(COMPRAS!CD:CD,COMPRAS!CF:CF,L554,COMPRAS!M:M,"&gt;="&amp;$R$1,COMPRAS!M:M,"&lt;="&amp;$R$2)</f>
        <v>0</v>
      </c>
      <c r="N554" s="1017" t="s">
        <v>2245</v>
      </c>
      <c r="O554" s="1042">
        <f>SUMIFS(COMPRAS!CC:CC,COMPRAS!CE:CE,N554,COMPRAS!M:M,"&gt;="&amp;$R$1,COMPRAS!M:M,"&lt;="&amp;$R$2)+SUMIFS(COMPRAS!CD:CD,COMPRAS!CF:CF,N554,COMPRAS!M:M,"&gt;="&amp;$R$1,COMPRAS!M:M,"&lt;="&amp;$R$2)</f>
        <v>0</v>
      </c>
    </row>
    <row r="555" spans="1:15" x14ac:dyDescent="0.2">
      <c r="A555" s="1025"/>
      <c r="B555" s="1025"/>
      <c r="C555" s="1013" t="s">
        <v>3386</v>
      </c>
      <c r="D555" s="1013"/>
      <c r="E555" s="1013"/>
      <c r="F555" s="1013"/>
      <c r="G555" s="1013"/>
      <c r="H555" s="1013"/>
      <c r="I555" s="1013"/>
      <c r="J555" s="1033" t="s">
        <v>2895</v>
      </c>
      <c r="K555" s="1033"/>
      <c r="L555" s="1033" t="s">
        <v>3293</v>
      </c>
      <c r="M555" s="1033"/>
      <c r="N555" s="1033" t="s">
        <v>3294</v>
      </c>
      <c r="O555" s="1033"/>
    </row>
    <row r="556" spans="1:15" x14ac:dyDescent="0.2">
      <c r="A556" s="1025"/>
      <c r="B556" s="1025"/>
      <c r="C556" s="1014"/>
      <c r="D556" s="1024" t="s">
        <v>3387</v>
      </c>
      <c r="E556" s="1024"/>
      <c r="F556" s="1024"/>
      <c r="G556" s="1024"/>
      <c r="H556" s="1024"/>
      <c r="I556" s="1024"/>
      <c r="J556" s="1043" t="s">
        <v>1383</v>
      </c>
      <c r="K556" s="1043"/>
      <c r="L556" s="1017" t="s">
        <v>3388</v>
      </c>
      <c r="M556" s="1042">
        <f>SUMIFS(COMPRAS!CC:CC,COMPRAS!CE:CE,L556,COMPRAS!M:M,"&gt;="&amp;$R$1,COMPRAS!M:M,"&lt;="&amp;$R$2)+SUMIFS(COMPRAS!CD:CD,COMPRAS!CF:CF,L556,COMPRAS!M:M,"&gt;="&amp;$R$1,COMPRAS!M:M,"&lt;="&amp;$R$2)</f>
        <v>0</v>
      </c>
      <c r="N556" s="1017" t="s">
        <v>3389</v>
      </c>
      <c r="O556" s="1042">
        <f>SUMIFS(COMPRAS!CC:CC,COMPRAS!CE:CE,N556,COMPRAS!M:M,"&gt;="&amp;$R$1,COMPRAS!M:M,"&lt;="&amp;$R$2)+SUMIFS(COMPRAS!CD:CD,COMPRAS!CF:CF,N556,COMPRAS!M:M,"&gt;="&amp;$R$1,COMPRAS!M:M,"&lt;="&amp;$R$2)</f>
        <v>0</v>
      </c>
    </row>
    <row r="557" spans="1:15" x14ac:dyDescent="0.2">
      <c r="A557" s="1025"/>
      <c r="B557" s="1025"/>
      <c r="C557" s="1014"/>
      <c r="D557" s="1024" t="s">
        <v>3161</v>
      </c>
      <c r="E557" s="1024"/>
      <c r="F557" s="1024"/>
      <c r="G557" s="1024"/>
      <c r="H557" s="1024"/>
      <c r="I557" s="1024"/>
      <c r="J557" s="1017" t="s">
        <v>3390</v>
      </c>
      <c r="K557" s="1042">
        <f>SUMIFS(COMPRAS!CC:CC,COMPRAS!CE:CE,J557,COMPRAS!M:M,"&gt;="&amp;$R$1,COMPRAS!M:M,"&lt;="&amp;$R$2)+SUMIFS(COMPRAS!CD:CD,COMPRAS!CF:CF,J557,COMPRAS!M:M,"&gt;="&amp;$R$1,COMPRAS!M:M,"&lt;="&amp;$R$2)</f>
        <v>0</v>
      </c>
      <c r="L557" s="1017" t="s">
        <v>3391</v>
      </c>
      <c r="M557" s="1042">
        <f>SUMIFS(COMPRAS!CC:CC,COMPRAS!CE:CE,L557,COMPRAS!M:M,"&gt;="&amp;$R$1,COMPRAS!M:M,"&lt;="&amp;$R$2)+SUMIFS(COMPRAS!CD:CD,COMPRAS!CF:CF,L557,COMPRAS!M:M,"&gt;="&amp;$R$1,COMPRAS!M:M,"&lt;="&amp;$R$2)</f>
        <v>0</v>
      </c>
      <c r="N557" s="1017" t="s">
        <v>3392</v>
      </c>
      <c r="O557" s="1042">
        <f>SUMIFS(COMPRAS!CC:CC,COMPRAS!CE:CE,N557,COMPRAS!M:M,"&gt;="&amp;$R$1,COMPRAS!M:M,"&lt;="&amp;$R$2)+SUMIFS(COMPRAS!CD:CD,COMPRAS!CF:CF,N557,COMPRAS!M:M,"&gt;="&amp;$R$1,COMPRAS!M:M,"&lt;="&amp;$R$2)</f>
        <v>0</v>
      </c>
    </row>
    <row r="558" spans="1:15" x14ac:dyDescent="0.2">
      <c r="A558" s="1025"/>
      <c r="B558" s="1025"/>
      <c r="C558" s="1014"/>
      <c r="D558" s="1024" t="s">
        <v>3164</v>
      </c>
      <c r="E558" s="1024"/>
      <c r="F558" s="1024"/>
      <c r="G558" s="1024"/>
      <c r="H558" s="1024"/>
      <c r="I558" s="1024"/>
      <c r="J558" s="1043" t="s">
        <v>1383</v>
      </c>
      <c r="K558" s="1043"/>
      <c r="L558" s="1017" t="s">
        <v>3393</v>
      </c>
      <c r="M558" s="1042">
        <f>SUMIFS(COMPRAS!CC:CC,COMPRAS!CE:CE,L558,COMPRAS!M:M,"&gt;="&amp;$R$1,COMPRAS!M:M,"&lt;="&amp;$R$2)+SUMIFS(COMPRAS!CD:CD,COMPRAS!CF:CF,L558,COMPRAS!M:M,"&gt;="&amp;$R$1,COMPRAS!M:M,"&lt;="&amp;$R$2)</f>
        <v>0</v>
      </c>
      <c r="N558" s="1017" t="s">
        <v>3394</v>
      </c>
      <c r="O558" s="1042">
        <f>SUMIFS(COMPRAS!CC:CC,COMPRAS!CE:CE,N558,COMPRAS!M:M,"&gt;="&amp;$R$1,COMPRAS!M:M,"&lt;="&amp;$R$2)+SUMIFS(COMPRAS!CD:CD,COMPRAS!CF:CF,N558,COMPRAS!M:M,"&gt;="&amp;$R$1,COMPRAS!M:M,"&lt;="&amp;$R$2)</f>
        <v>0</v>
      </c>
    </row>
    <row r="559" spans="1:15" x14ac:dyDescent="0.2">
      <c r="A559" s="1025"/>
      <c r="B559" s="1025"/>
      <c r="C559" s="1014"/>
      <c r="D559" s="1024" t="s">
        <v>3167</v>
      </c>
      <c r="E559" s="1024"/>
      <c r="F559" s="1024"/>
      <c r="G559" s="1024"/>
      <c r="H559" s="1024"/>
      <c r="I559" s="1024"/>
      <c r="J559" s="1043" t="s">
        <v>1383</v>
      </c>
      <c r="K559" s="1043"/>
      <c r="L559" s="1017" t="s">
        <v>3395</v>
      </c>
      <c r="M559" s="1042">
        <f>SUMIFS(COMPRAS!CC:CC,COMPRAS!CE:CE,L559,COMPRAS!M:M,"&gt;="&amp;$R$1,COMPRAS!M:M,"&lt;="&amp;$R$2)+SUMIFS(COMPRAS!CD:CD,COMPRAS!CF:CF,L559,COMPRAS!M:M,"&gt;="&amp;$R$1,COMPRAS!M:M,"&lt;="&amp;$R$2)</f>
        <v>0</v>
      </c>
      <c r="N559" s="1017" t="s">
        <v>3396</v>
      </c>
      <c r="O559" s="1042">
        <f>SUMIFS(COMPRAS!CC:CC,COMPRAS!CE:CE,N559,COMPRAS!M:M,"&gt;="&amp;$R$1,COMPRAS!M:M,"&lt;="&amp;$R$2)+SUMIFS(COMPRAS!CD:CD,COMPRAS!CF:CF,N559,COMPRAS!M:M,"&gt;="&amp;$R$1,COMPRAS!M:M,"&lt;="&amp;$R$2)</f>
        <v>0</v>
      </c>
    </row>
    <row r="560" spans="1:15" x14ac:dyDescent="0.2">
      <c r="A560" s="1025"/>
      <c r="B560" s="1025"/>
      <c r="C560" s="1014"/>
      <c r="D560" s="1024" t="s">
        <v>3170</v>
      </c>
      <c r="E560" s="1024"/>
      <c r="F560" s="1024"/>
      <c r="G560" s="1024"/>
      <c r="H560" s="1024"/>
      <c r="I560" s="1024"/>
      <c r="J560" s="1017" t="s">
        <v>3397</v>
      </c>
      <c r="K560" s="1042">
        <f>SUMIFS(COMPRAS!CC:CC,COMPRAS!CE:CE,J560,COMPRAS!M:M,"&gt;="&amp;$R$1,COMPRAS!M:M,"&lt;="&amp;$R$2)+SUMIFS(COMPRAS!CD:CD,COMPRAS!CF:CF,J560,COMPRAS!M:M,"&gt;="&amp;$R$1,COMPRAS!M:M,"&lt;="&amp;$R$2)</f>
        <v>0</v>
      </c>
      <c r="L560" s="1017" t="s">
        <v>3398</v>
      </c>
      <c r="M560" s="1042">
        <f>SUMIFS(COMPRAS!CC:CC,COMPRAS!CE:CE,L560,COMPRAS!M:M,"&gt;="&amp;$R$1,COMPRAS!M:M,"&lt;="&amp;$R$2)+SUMIFS(COMPRAS!CD:CD,COMPRAS!CF:CF,L560,COMPRAS!M:M,"&gt;="&amp;$R$1,COMPRAS!M:M,"&lt;="&amp;$R$2)</f>
        <v>0</v>
      </c>
      <c r="N560" s="1017" t="s">
        <v>3399</v>
      </c>
      <c r="O560" s="1042">
        <f>SUMIFS(COMPRAS!CC:CC,COMPRAS!CE:CE,N560,COMPRAS!M:M,"&gt;="&amp;$R$1,COMPRAS!M:M,"&lt;="&amp;$R$2)+SUMIFS(COMPRAS!CD:CD,COMPRAS!CF:CF,N560,COMPRAS!M:M,"&gt;="&amp;$R$1,COMPRAS!M:M,"&lt;="&amp;$R$2)</f>
        <v>0</v>
      </c>
    </row>
    <row r="561" spans="1:15" x14ac:dyDescent="0.2">
      <c r="A561" s="1025"/>
      <c r="B561" s="1025"/>
      <c r="C561" s="1014"/>
      <c r="D561" s="1024" t="s">
        <v>3173</v>
      </c>
      <c r="E561" s="1024"/>
      <c r="F561" s="1024"/>
      <c r="G561" s="1024"/>
      <c r="H561" s="1024"/>
      <c r="I561" s="1024"/>
      <c r="J561" s="1017" t="s">
        <v>3400</v>
      </c>
      <c r="K561" s="1042">
        <f>SUMIFS(COMPRAS!CC:CC,COMPRAS!CE:CE,J561,COMPRAS!M:M,"&gt;="&amp;$R$1,COMPRAS!M:M,"&lt;="&amp;$R$2)+SUMIFS(COMPRAS!CD:CD,COMPRAS!CF:CF,J561,COMPRAS!M:M,"&gt;="&amp;$R$1,COMPRAS!M:M,"&lt;="&amp;$R$2)</f>
        <v>0</v>
      </c>
      <c r="L561" s="1017" t="s">
        <v>3401</v>
      </c>
      <c r="M561" s="1042">
        <f>SUMIFS(COMPRAS!CC:CC,COMPRAS!CE:CE,L561,COMPRAS!M:M,"&gt;="&amp;$R$1,COMPRAS!M:M,"&lt;="&amp;$R$2)+SUMIFS(COMPRAS!CD:CD,COMPRAS!CF:CF,L561,COMPRAS!M:M,"&gt;="&amp;$R$1,COMPRAS!M:M,"&lt;="&amp;$R$2)</f>
        <v>0</v>
      </c>
      <c r="N561" s="1017" t="s">
        <v>2248</v>
      </c>
      <c r="O561" s="1042">
        <f>SUMIFS(COMPRAS!CC:CC,COMPRAS!CE:CE,N561,COMPRAS!M:M,"&gt;="&amp;$R$1,COMPRAS!M:M,"&lt;="&amp;$R$2)+SUMIFS(COMPRAS!CD:CD,COMPRAS!CF:CF,N561,COMPRAS!M:M,"&gt;="&amp;$R$1,COMPRAS!M:M,"&lt;="&amp;$R$2)</f>
        <v>0</v>
      </c>
    </row>
    <row r="562" spans="1:15" x14ac:dyDescent="0.2">
      <c r="A562" s="1025"/>
      <c r="B562" s="1025"/>
      <c r="C562" s="1014"/>
      <c r="D562" s="1024" t="s">
        <v>3174</v>
      </c>
      <c r="E562" s="1024"/>
      <c r="F562" s="1024"/>
      <c r="G562" s="1024"/>
      <c r="H562" s="1024"/>
      <c r="I562" s="1024"/>
      <c r="J562" s="1043" t="s">
        <v>1383</v>
      </c>
      <c r="K562" s="1043"/>
      <c r="L562" s="1017" t="s">
        <v>2251</v>
      </c>
      <c r="M562" s="1042">
        <f>SUMIFS(COMPRAS!CC:CC,COMPRAS!CE:CE,L562,COMPRAS!M:M,"&gt;="&amp;$R$1,COMPRAS!M:M,"&lt;="&amp;$R$2)+SUMIFS(COMPRAS!CD:CD,COMPRAS!CF:CF,L562,COMPRAS!M:M,"&gt;="&amp;$R$1,COMPRAS!M:M,"&lt;="&amp;$R$2)</f>
        <v>0</v>
      </c>
      <c r="N562" s="1017" t="s">
        <v>2252</v>
      </c>
      <c r="O562" s="1042">
        <f>SUMIFS(COMPRAS!CC:CC,COMPRAS!CE:CE,N562,COMPRAS!M:M,"&gt;="&amp;$R$1,COMPRAS!M:M,"&lt;="&amp;$R$2)+SUMIFS(COMPRAS!CD:CD,COMPRAS!CF:CF,N562,COMPRAS!M:M,"&gt;="&amp;$R$1,COMPRAS!M:M,"&lt;="&amp;$R$2)</f>
        <v>0</v>
      </c>
    </row>
    <row r="563" spans="1:15" x14ac:dyDescent="0.2">
      <c r="A563" s="1025"/>
      <c r="B563" s="1025"/>
      <c r="C563" s="1014"/>
      <c r="D563" s="1024" t="s">
        <v>3177</v>
      </c>
      <c r="E563" s="1024"/>
      <c r="F563" s="1024"/>
      <c r="G563" s="1024"/>
      <c r="H563" s="1024"/>
      <c r="I563" s="1024"/>
      <c r="J563" s="1043" t="s">
        <v>1383</v>
      </c>
      <c r="K563" s="1043"/>
      <c r="L563" s="1017" t="s">
        <v>3402</v>
      </c>
      <c r="M563" s="1042">
        <f>SUMIFS(COMPRAS!CC:CC,COMPRAS!CE:CE,L563,COMPRAS!M:M,"&gt;="&amp;$R$1,COMPRAS!M:M,"&lt;="&amp;$R$2)+SUMIFS(COMPRAS!CD:CD,COMPRAS!CF:CF,L563,COMPRAS!M:M,"&gt;="&amp;$R$1,COMPRAS!M:M,"&lt;="&amp;$R$2)</f>
        <v>0</v>
      </c>
      <c r="N563" s="1017" t="s">
        <v>3403</v>
      </c>
      <c r="O563" s="1042">
        <f>SUMIFS(COMPRAS!CC:CC,COMPRAS!CE:CE,N563,COMPRAS!M:M,"&gt;="&amp;$R$1,COMPRAS!M:M,"&lt;="&amp;$R$2)+SUMIFS(COMPRAS!CD:CD,COMPRAS!CF:CF,N563,COMPRAS!M:M,"&gt;="&amp;$R$1,COMPRAS!M:M,"&lt;="&amp;$R$2)</f>
        <v>0</v>
      </c>
    </row>
    <row r="564" spans="1:15" x14ac:dyDescent="0.2">
      <c r="A564" s="1025"/>
      <c r="B564" s="1025"/>
      <c r="C564" s="1014"/>
      <c r="D564" s="1024" t="s">
        <v>3180</v>
      </c>
      <c r="E564" s="1024"/>
      <c r="F564" s="1024"/>
      <c r="G564" s="1024"/>
      <c r="H564" s="1024"/>
      <c r="I564" s="1024"/>
      <c r="J564" s="1043" t="s">
        <v>1383</v>
      </c>
      <c r="K564" s="1043"/>
      <c r="L564" s="1017" t="s">
        <v>3404</v>
      </c>
      <c r="M564" s="1042">
        <f>SUMIFS(COMPRAS!CC:CC,COMPRAS!CE:CE,L564,COMPRAS!M:M,"&gt;="&amp;$R$1,COMPRAS!M:M,"&lt;="&amp;$R$2)+SUMIFS(COMPRAS!CD:CD,COMPRAS!CF:CF,L564,COMPRAS!M:M,"&gt;="&amp;$R$1,COMPRAS!M:M,"&lt;="&amp;$R$2)</f>
        <v>0</v>
      </c>
      <c r="N564" s="1017" t="s">
        <v>3405</v>
      </c>
      <c r="O564" s="1042">
        <f>SUMIFS(COMPRAS!CC:CC,COMPRAS!CE:CE,N564,COMPRAS!M:M,"&gt;="&amp;$R$1,COMPRAS!M:M,"&lt;="&amp;$R$2)+SUMIFS(COMPRAS!CD:CD,COMPRAS!CF:CF,N564,COMPRAS!M:M,"&gt;="&amp;$R$1,COMPRAS!M:M,"&lt;="&amp;$R$2)</f>
        <v>0</v>
      </c>
    </row>
    <row r="565" spans="1:15" x14ac:dyDescent="0.2">
      <c r="A565" s="1025"/>
      <c r="B565" s="1025"/>
      <c r="C565" s="1014"/>
      <c r="D565" s="1024" t="s">
        <v>2034</v>
      </c>
      <c r="E565" s="1024"/>
      <c r="F565" s="1024"/>
      <c r="G565" s="1024"/>
      <c r="H565" s="1024"/>
      <c r="I565" s="1024"/>
      <c r="J565" s="1017" t="s">
        <v>3406</v>
      </c>
      <c r="K565" s="1042">
        <f>SUMIFS(COMPRAS!CC:CC,COMPRAS!CE:CE,J565,COMPRAS!M:M,"&gt;="&amp;$R$1,COMPRAS!M:M,"&lt;="&amp;$R$2)+SUMIFS(COMPRAS!CD:CD,COMPRAS!CF:CF,J565,COMPRAS!M:M,"&gt;="&amp;$R$1,COMPRAS!M:M,"&lt;="&amp;$R$2)</f>
        <v>0</v>
      </c>
      <c r="L565" s="1017" t="s">
        <v>3407</v>
      </c>
      <c r="M565" s="1042">
        <f>SUMIFS(COMPRAS!CC:CC,COMPRAS!CE:CE,L565,COMPRAS!M:M,"&gt;="&amp;$R$1,COMPRAS!M:M,"&lt;="&amp;$R$2)+SUMIFS(COMPRAS!CD:CD,COMPRAS!CF:CF,L565,COMPRAS!M:M,"&gt;="&amp;$R$1,COMPRAS!M:M,"&lt;="&amp;$R$2)</f>
        <v>0</v>
      </c>
      <c r="N565" s="1017" t="s">
        <v>2255</v>
      </c>
      <c r="O565" s="1042">
        <f>SUMIFS(COMPRAS!CC:CC,COMPRAS!CE:CE,N565,COMPRAS!M:M,"&gt;="&amp;$R$1,COMPRAS!M:M,"&lt;="&amp;$R$2)+SUMIFS(COMPRAS!CD:CD,COMPRAS!CF:CF,N565,COMPRAS!M:M,"&gt;="&amp;$R$1,COMPRAS!M:M,"&lt;="&amp;$R$2)</f>
        <v>0</v>
      </c>
    </row>
    <row r="566" spans="1:15" x14ac:dyDescent="0.2">
      <c r="A566" s="1025"/>
      <c r="B566" s="1025"/>
      <c r="C566" s="1013" t="s">
        <v>3408</v>
      </c>
      <c r="D566" s="1013"/>
      <c r="E566" s="1013"/>
      <c r="F566" s="1013"/>
      <c r="G566" s="1013"/>
      <c r="H566" s="1013"/>
      <c r="I566" s="1013"/>
      <c r="J566" s="1033" t="s">
        <v>2895</v>
      </c>
      <c r="K566" s="1033"/>
      <c r="L566" s="1033" t="s">
        <v>3293</v>
      </c>
      <c r="M566" s="1033"/>
      <c r="N566" s="1033" t="s">
        <v>3294</v>
      </c>
      <c r="O566" s="1033"/>
    </row>
    <row r="567" spans="1:15" x14ac:dyDescent="0.2">
      <c r="A567" s="1025"/>
      <c r="B567" s="1025"/>
      <c r="C567" s="1014"/>
      <c r="D567" s="1024" t="s">
        <v>3017</v>
      </c>
      <c r="E567" s="1024"/>
      <c r="F567" s="1024"/>
      <c r="G567" s="1024"/>
      <c r="H567" s="1024"/>
      <c r="I567" s="1024"/>
      <c r="J567" s="1017" t="s">
        <v>2256</v>
      </c>
      <c r="K567" s="1042">
        <f>SUMIFS(COMPRAS!CC:CC,COMPRAS!CE:CE,J567,COMPRAS!M:M,"&gt;="&amp;$R$1,COMPRAS!M:M,"&lt;="&amp;$R$2)+SUMIFS(COMPRAS!CD:CD,COMPRAS!CF:CF,J567,COMPRAS!M:M,"&gt;="&amp;$R$1,COMPRAS!M:M,"&lt;="&amp;$R$2)</f>
        <v>0</v>
      </c>
      <c r="L567" s="1017" t="s">
        <v>2257</v>
      </c>
      <c r="M567" s="1042">
        <f>SUMIFS(COMPRAS!CC:CC,COMPRAS!CE:CE,L567,COMPRAS!M:M,"&gt;="&amp;$R$1,COMPRAS!M:M,"&lt;="&amp;$R$2)+SUMIFS(COMPRAS!CD:CD,COMPRAS!CF:CF,L567,COMPRAS!M:M,"&gt;="&amp;$R$1,COMPRAS!M:M,"&lt;="&amp;$R$2)</f>
        <v>0</v>
      </c>
      <c r="N567" s="1017" t="s">
        <v>3409</v>
      </c>
      <c r="O567" s="1042">
        <f>SUMIFS(COMPRAS!CC:CC,COMPRAS!CE:CE,N567,COMPRAS!M:M,"&gt;="&amp;$R$1,COMPRAS!M:M,"&lt;="&amp;$R$2)+SUMIFS(COMPRAS!CD:CD,COMPRAS!CF:CF,N567,COMPRAS!M:M,"&gt;="&amp;$R$1,COMPRAS!M:M,"&lt;="&amp;$R$2)</f>
        <v>0</v>
      </c>
    </row>
    <row r="568" spans="1:15" x14ac:dyDescent="0.2">
      <c r="A568" s="1025"/>
      <c r="B568" s="1025"/>
      <c r="C568" s="1014"/>
      <c r="D568" s="1024" t="s">
        <v>3186</v>
      </c>
      <c r="E568" s="1024"/>
      <c r="F568" s="1024"/>
      <c r="G568" s="1024"/>
      <c r="H568" s="1024"/>
      <c r="I568" s="1024"/>
      <c r="J568" s="1017" t="s">
        <v>3410</v>
      </c>
      <c r="K568" s="1042">
        <f>SUMIFS(COMPRAS!CC:CC,COMPRAS!CE:CE,J568,COMPRAS!M:M,"&gt;="&amp;$R$1,COMPRAS!M:M,"&lt;="&amp;$R$2)+SUMIFS(COMPRAS!CD:CD,COMPRAS!CF:CF,J568,COMPRAS!M:M,"&gt;="&amp;$R$1,COMPRAS!M:M,"&lt;="&amp;$R$2)</f>
        <v>0</v>
      </c>
      <c r="L568" s="1017" t="s">
        <v>3411</v>
      </c>
      <c r="M568" s="1042">
        <f>SUMIFS(COMPRAS!CC:CC,COMPRAS!CE:CE,L568,COMPRAS!M:M,"&gt;="&amp;$R$1,COMPRAS!M:M,"&lt;="&amp;$R$2)+SUMIFS(COMPRAS!CD:CD,COMPRAS!CF:CF,L568,COMPRAS!M:M,"&gt;="&amp;$R$1,COMPRAS!M:M,"&lt;="&amp;$R$2)</f>
        <v>0</v>
      </c>
      <c r="N568" s="1017" t="s">
        <v>3412</v>
      </c>
      <c r="O568" s="1042">
        <f>SUMIFS(COMPRAS!CC:CC,COMPRAS!CE:CE,N568,COMPRAS!M:M,"&gt;="&amp;$R$1,COMPRAS!M:M,"&lt;="&amp;$R$2)+SUMIFS(COMPRAS!CD:CD,COMPRAS!CF:CF,N568,COMPRAS!M:M,"&gt;="&amp;$R$1,COMPRAS!M:M,"&lt;="&amp;$R$2)</f>
        <v>0</v>
      </c>
    </row>
    <row r="569" spans="1:15" x14ac:dyDescent="0.2">
      <c r="A569" s="1025"/>
      <c r="B569" s="1025"/>
      <c r="C569" s="1014"/>
      <c r="D569" s="1024" t="s">
        <v>3021</v>
      </c>
      <c r="E569" s="1024"/>
      <c r="F569" s="1024"/>
      <c r="G569" s="1024"/>
      <c r="H569" s="1024"/>
      <c r="I569" s="1024"/>
      <c r="J569" s="1043" t="s">
        <v>1383</v>
      </c>
      <c r="K569" s="1043"/>
      <c r="L569" s="1017" t="s">
        <v>3413</v>
      </c>
      <c r="M569" s="1042">
        <f>SUMIFS(COMPRAS!CC:CC,COMPRAS!CE:CE,L569,COMPRAS!M:M,"&gt;="&amp;$R$1,COMPRAS!M:M,"&lt;="&amp;$R$2)+SUMIFS(COMPRAS!CD:CD,COMPRAS!CF:CF,L569,COMPRAS!M:M,"&gt;="&amp;$R$1,COMPRAS!M:M,"&lt;="&amp;$R$2)</f>
        <v>0</v>
      </c>
      <c r="N569" s="1017" t="s">
        <v>3414</v>
      </c>
      <c r="O569" s="1042">
        <f>SUMIFS(COMPRAS!CC:CC,COMPRAS!CE:CE,N569,COMPRAS!M:M,"&gt;="&amp;$R$1,COMPRAS!M:M,"&lt;="&amp;$R$2)+SUMIFS(COMPRAS!CD:CD,COMPRAS!CF:CF,N569,COMPRAS!M:M,"&gt;="&amp;$R$1,COMPRAS!M:M,"&lt;="&amp;$R$2)</f>
        <v>0</v>
      </c>
    </row>
    <row r="570" spans="1:15" x14ac:dyDescent="0.2">
      <c r="A570" s="1025"/>
      <c r="B570" s="1025"/>
      <c r="C570" s="1014"/>
      <c r="D570" s="1024" t="s">
        <v>3022</v>
      </c>
      <c r="E570" s="1024"/>
      <c r="F570" s="1024"/>
      <c r="G570" s="1024"/>
      <c r="H570" s="1024"/>
      <c r="I570" s="1024"/>
      <c r="J570" s="1043" t="s">
        <v>1383</v>
      </c>
      <c r="K570" s="1043"/>
      <c r="L570" s="1017" t="s">
        <v>2260</v>
      </c>
      <c r="M570" s="1042">
        <f>SUMIFS(COMPRAS!CC:CC,COMPRAS!CE:CE,L570,COMPRAS!M:M,"&gt;="&amp;$R$1,COMPRAS!M:M,"&lt;="&amp;$R$2)+SUMIFS(COMPRAS!CD:CD,COMPRAS!CF:CF,L570,COMPRAS!M:M,"&gt;="&amp;$R$1,COMPRAS!M:M,"&lt;="&amp;$R$2)</f>
        <v>0</v>
      </c>
      <c r="N570" s="1017" t="s">
        <v>2261</v>
      </c>
      <c r="O570" s="1042">
        <f>SUMIFS(COMPRAS!CC:CC,COMPRAS!CE:CE,N570,COMPRAS!M:M,"&gt;="&amp;$R$1,COMPRAS!M:M,"&lt;="&amp;$R$2)+SUMIFS(COMPRAS!CD:CD,COMPRAS!CF:CF,N570,COMPRAS!M:M,"&gt;="&amp;$R$1,COMPRAS!M:M,"&lt;="&amp;$R$2)</f>
        <v>0</v>
      </c>
    </row>
    <row r="571" spans="1:15" x14ac:dyDescent="0.2">
      <c r="A571" s="1025"/>
      <c r="B571" s="1025"/>
      <c r="C571" s="1014"/>
      <c r="D571" s="1024" t="s">
        <v>3023</v>
      </c>
      <c r="E571" s="1024"/>
      <c r="F571" s="1024"/>
      <c r="G571" s="1024"/>
      <c r="H571" s="1024"/>
      <c r="I571" s="1024"/>
      <c r="J571" s="1043" t="s">
        <v>1383</v>
      </c>
      <c r="K571" s="1043"/>
      <c r="L571" s="1017" t="s">
        <v>3415</v>
      </c>
      <c r="M571" s="1042">
        <f>SUMIFS(COMPRAS!CC:CC,COMPRAS!CE:CE,L571,COMPRAS!M:M,"&gt;="&amp;$R$1,COMPRAS!M:M,"&lt;="&amp;$R$2)+SUMIFS(COMPRAS!CD:CD,COMPRAS!CF:CF,L571,COMPRAS!M:M,"&gt;="&amp;$R$1,COMPRAS!M:M,"&lt;="&amp;$R$2)</f>
        <v>0</v>
      </c>
      <c r="N571" s="1017" t="s">
        <v>3416</v>
      </c>
      <c r="O571" s="1042">
        <f>SUMIFS(COMPRAS!CC:CC,COMPRAS!CE:CE,N571,COMPRAS!M:M,"&gt;="&amp;$R$1,COMPRAS!M:M,"&lt;="&amp;$R$2)+SUMIFS(COMPRAS!CD:CD,COMPRAS!CF:CF,N571,COMPRAS!M:M,"&gt;="&amp;$R$1,COMPRAS!M:M,"&lt;="&amp;$R$2)</f>
        <v>0</v>
      </c>
    </row>
    <row r="572" spans="1:15" x14ac:dyDescent="0.2">
      <c r="A572" s="1025"/>
      <c r="B572" s="1025"/>
      <c r="C572" s="1014"/>
      <c r="D572" s="1024" t="s">
        <v>3024</v>
      </c>
      <c r="E572" s="1024"/>
      <c r="F572" s="1024"/>
      <c r="G572" s="1024"/>
      <c r="H572" s="1024"/>
      <c r="I572" s="1024"/>
      <c r="J572" s="1043" t="s">
        <v>1383</v>
      </c>
      <c r="K572" s="1043"/>
      <c r="L572" s="1017" t="s">
        <v>3417</v>
      </c>
      <c r="M572" s="1042">
        <f>SUMIFS(COMPRAS!CC:CC,COMPRAS!CE:CE,L572,COMPRAS!M:M,"&gt;="&amp;$R$1,COMPRAS!M:M,"&lt;="&amp;$R$2)+SUMIFS(COMPRAS!CD:CD,COMPRAS!CF:CF,L572,COMPRAS!M:M,"&gt;="&amp;$R$1,COMPRAS!M:M,"&lt;="&amp;$R$2)</f>
        <v>0</v>
      </c>
      <c r="N572" s="1017" t="s">
        <v>3418</v>
      </c>
      <c r="O572" s="1042">
        <f>SUMIFS(COMPRAS!CC:CC,COMPRAS!CE:CE,N572,COMPRAS!M:M,"&gt;="&amp;$R$1,COMPRAS!M:M,"&lt;="&amp;$R$2)+SUMIFS(COMPRAS!CD:CD,COMPRAS!CF:CF,N572,COMPRAS!M:M,"&gt;="&amp;$R$1,COMPRAS!M:M,"&lt;="&amp;$R$2)</f>
        <v>0</v>
      </c>
    </row>
    <row r="573" spans="1:15" x14ac:dyDescent="0.2">
      <c r="A573" s="1025"/>
      <c r="B573" s="1025"/>
      <c r="C573" s="1014"/>
      <c r="D573" s="1024" t="s">
        <v>3025</v>
      </c>
      <c r="E573" s="1024"/>
      <c r="F573" s="1024"/>
      <c r="G573" s="1024"/>
      <c r="H573" s="1024"/>
      <c r="I573" s="1024"/>
      <c r="J573" s="1017" t="s">
        <v>3419</v>
      </c>
      <c r="K573" s="1042">
        <f>SUMIFS(COMPRAS!CC:CC,COMPRAS!CE:CE,J573,COMPRAS!M:M,"&gt;="&amp;$R$1,COMPRAS!M:M,"&lt;="&amp;$R$2)+SUMIFS(COMPRAS!CD:CD,COMPRAS!CF:CF,J573,COMPRAS!M:M,"&gt;="&amp;$R$1,COMPRAS!M:M,"&lt;="&amp;$R$2)</f>
        <v>0</v>
      </c>
      <c r="L573" s="1017" t="s">
        <v>2263</v>
      </c>
      <c r="M573" s="1042">
        <f>SUMIFS(COMPRAS!CC:CC,COMPRAS!CE:CE,L573,COMPRAS!M:M,"&gt;="&amp;$R$1,COMPRAS!M:M,"&lt;="&amp;$R$2)+SUMIFS(COMPRAS!CD:CD,COMPRAS!CF:CF,L573,COMPRAS!M:M,"&gt;="&amp;$R$1,COMPRAS!M:M,"&lt;="&amp;$R$2)</f>
        <v>0</v>
      </c>
      <c r="N573" s="1017" t="s">
        <v>2264</v>
      </c>
      <c r="O573" s="1042">
        <f>SUMIFS(COMPRAS!CC:CC,COMPRAS!CE:CE,N573,COMPRAS!M:M,"&gt;="&amp;$R$1,COMPRAS!M:M,"&lt;="&amp;$R$2)+SUMIFS(COMPRAS!CD:CD,COMPRAS!CF:CF,N573,COMPRAS!M:M,"&gt;="&amp;$R$1,COMPRAS!M:M,"&lt;="&amp;$R$2)</f>
        <v>0</v>
      </c>
    </row>
    <row r="574" spans="1:15" x14ac:dyDescent="0.2">
      <c r="A574" s="1025"/>
      <c r="B574" s="1025"/>
      <c r="C574" s="1014"/>
      <c r="D574" s="1024" t="s">
        <v>1969</v>
      </c>
      <c r="E574" s="1024"/>
      <c r="F574" s="1024"/>
      <c r="G574" s="1024"/>
      <c r="H574" s="1024"/>
      <c r="I574" s="1024"/>
      <c r="J574" s="1017" t="s">
        <v>2265</v>
      </c>
      <c r="K574" s="1042">
        <f>SUMIFS(COMPRAS!CC:CC,COMPRAS!CE:CE,J574,COMPRAS!M:M,"&gt;="&amp;$R$1,COMPRAS!M:M,"&lt;="&amp;$R$2)+SUMIFS(COMPRAS!CD:CD,COMPRAS!CF:CF,J574,COMPRAS!M:M,"&gt;="&amp;$R$1,COMPRAS!M:M,"&lt;="&amp;$R$2)</f>
        <v>0</v>
      </c>
      <c r="L574" s="1017" t="s">
        <v>3420</v>
      </c>
      <c r="M574" s="1042">
        <f>SUMIFS(COMPRAS!CC:CC,COMPRAS!CE:CE,L574,COMPRAS!M:M,"&gt;="&amp;$R$1,COMPRAS!M:M,"&lt;="&amp;$R$2)+SUMIFS(COMPRAS!CD:CD,COMPRAS!CF:CF,L574,COMPRAS!M:M,"&gt;="&amp;$R$1,COMPRAS!M:M,"&lt;="&amp;$R$2)</f>
        <v>0</v>
      </c>
      <c r="N574" s="1017" t="s">
        <v>3421</v>
      </c>
      <c r="O574" s="1042">
        <f>SUMIFS(COMPRAS!CC:CC,COMPRAS!CE:CE,N574,COMPRAS!M:M,"&gt;="&amp;$R$1,COMPRAS!M:M,"&lt;="&amp;$R$2)+SUMIFS(COMPRAS!CD:CD,COMPRAS!CF:CF,N574,COMPRAS!M:M,"&gt;="&amp;$R$1,COMPRAS!M:M,"&lt;="&amp;$R$2)</f>
        <v>0</v>
      </c>
    </row>
    <row r="575" spans="1:15" x14ac:dyDescent="0.2">
      <c r="A575" s="1025"/>
      <c r="B575" s="1025"/>
      <c r="C575" s="1031" t="s">
        <v>3422</v>
      </c>
      <c r="D575" s="1031"/>
      <c r="E575" s="1031"/>
      <c r="F575" s="1031"/>
      <c r="G575" s="1031"/>
      <c r="H575" s="1031"/>
      <c r="I575" s="1031"/>
      <c r="J575" s="1033" t="s">
        <v>2895</v>
      </c>
      <c r="K575" s="1033"/>
      <c r="L575" s="1033" t="s">
        <v>3293</v>
      </c>
      <c r="M575" s="1033"/>
      <c r="N575" s="1033" t="s">
        <v>3294</v>
      </c>
      <c r="O575" s="1033"/>
    </row>
    <row r="576" spans="1:15" x14ac:dyDescent="0.2">
      <c r="A576" s="1014"/>
      <c r="B576" s="1014"/>
      <c r="C576" s="1014"/>
      <c r="D576" s="1024" t="s">
        <v>1956</v>
      </c>
      <c r="E576" s="1024"/>
      <c r="F576" s="1024"/>
      <c r="G576" s="1024"/>
      <c r="H576" s="1024"/>
      <c r="I576" s="1024"/>
      <c r="J576" s="1017" t="s">
        <v>3423</v>
      </c>
      <c r="K576" s="1042">
        <f>SUMIFS(COMPRAS!CC:CC,COMPRAS!CE:CE,J576,COMPRAS!M:M,"&gt;="&amp;$R$1,COMPRAS!M:M,"&lt;="&amp;$R$2)+SUMIFS(COMPRAS!CD:CD,COMPRAS!CF:CF,J576,COMPRAS!M:M,"&gt;="&amp;$R$1,COMPRAS!M:M,"&lt;="&amp;$R$2)</f>
        <v>0</v>
      </c>
      <c r="L576" s="1017" t="s">
        <v>3424</v>
      </c>
      <c r="M576" s="1042">
        <f>SUMIFS(COMPRAS!CC:CC,COMPRAS!CE:CE,L576,COMPRAS!M:M,"&gt;="&amp;$R$1,COMPRAS!M:M,"&lt;="&amp;$R$2)+SUMIFS(COMPRAS!CD:CD,COMPRAS!CF:CF,L576,COMPRAS!M:M,"&gt;="&amp;$R$1,COMPRAS!M:M,"&lt;="&amp;$R$2)</f>
        <v>0</v>
      </c>
      <c r="N576" s="1017" t="s">
        <v>3425</v>
      </c>
      <c r="O576" s="1042">
        <f>SUMIFS(COMPRAS!CC:CC,COMPRAS!CE:CE,N576,COMPRAS!M:M,"&gt;="&amp;$R$1,COMPRAS!M:M,"&lt;="&amp;$R$2)+SUMIFS(COMPRAS!CD:CD,COMPRAS!CF:CF,N576,COMPRAS!M:M,"&gt;="&amp;$R$1,COMPRAS!M:M,"&lt;="&amp;$R$2)</f>
        <v>0</v>
      </c>
    </row>
    <row r="577" spans="1:15" x14ac:dyDescent="0.2">
      <c r="A577" s="1014"/>
      <c r="B577" s="1014"/>
      <c r="C577" s="1014"/>
      <c r="D577" s="1024" t="s">
        <v>1962</v>
      </c>
      <c r="E577" s="1024" t="s">
        <v>1383</v>
      </c>
      <c r="F577" s="1024"/>
      <c r="G577" s="1024"/>
      <c r="H577" s="1024"/>
      <c r="I577" s="1024"/>
      <c r="J577" s="1017" t="s">
        <v>3426</v>
      </c>
      <c r="K577" s="1042">
        <f>SUMIFS(COMPRAS!CC:CC,COMPRAS!CE:CE,J577,COMPRAS!M:M,"&gt;="&amp;$R$1,COMPRAS!M:M,"&lt;="&amp;$R$2)+SUMIFS(COMPRAS!CD:CD,COMPRAS!CF:CF,J577,COMPRAS!M:M,"&gt;="&amp;$R$1,COMPRAS!M:M,"&lt;="&amp;$R$2)</f>
        <v>0</v>
      </c>
      <c r="L577" s="1017" t="s">
        <v>3427</v>
      </c>
      <c r="M577" s="1042">
        <f>SUMIFS(COMPRAS!CC:CC,COMPRAS!CE:CE,L577,COMPRAS!M:M,"&gt;="&amp;$R$1,COMPRAS!M:M,"&lt;="&amp;$R$2)+SUMIFS(COMPRAS!CD:CD,COMPRAS!CF:CF,L577,COMPRAS!M:M,"&gt;="&amp;$R$1,COMPRAS!M:M,"&lt;="&amp;$R$2)</f>
        <v>0</v>
      </c>
      <c r="N577" s="1017" t="s">
        <v>2267</v>
      </c>
      <c r="O577" s="1042">
        <f>SUMIFS(COMPRAS!CC:CC,COMPRAS!CE:CE,N577,COMPRAS!M:M,"&gt;="&amp;$R$1,COMPRAS!M:M,"&lt;="&amp;$R$2)+SUMIFS(COMPRAS!CD:CD,COMPRAS!CF:CF,N577,COMPRAS!M:M,"&gt;="&amp;$R$1,COMPRAS!M:M,"&lt;="&amp;$R$2)</f>
        <v>0</v>
      </c>
    </row>
    <row r="578" spans="1:15" x14ac:dyDescent="0.2">
      <c r="A578" s="1014"/>
      <c r="B578" s="1014"/>
      <c r="C578" s="1013" t="s">
        <v>3428</v>
      </c>
      <c r="D578" s="1013"/>
      <c r="E578" s="1013"/>
      <c r="F578" s="1013"/>
      <c r="G578" s="1013"/>
      <c r="H578" s="1013"/>
      <c r="I578" s="1013"/>
      <c r="J578" s="1033" t="s">
        <v>2895</v>
      </c>
      <c r="K578" s="1033"/>
      <c r="L578" s="1033" t="s">
        <v>3293</v>
      </c>
      <c r="M578" s="1033"/>
      <c r="N578" s="1033" t="s">
        <v>3294</v>
      </c>
      <c r="O578" s="1033"/>
    </row>
    <row r="579" spans="1:15" x14ac:dyDescent="0.2">
      <c r="A579" s="1014"/>
      <c r="B579" s="1014"/>
      <c r="C579" s="1014"/>
      <c r="D579" s="1016" t="s">
        <v>2372</v>
      </c>
      <c r="E579" s="1016"/>
      <c r="F579" s="1016"/>
      <c r="G579" s="1016"/>
      <c r="H579" s="1016"/>
      <c r="I579" s="1016"/>
      <c r="J579" s="1043" t="s">
        <v>1383</v>
      </c>
      <c r="K579" s="1043"/>
      <c r="L579" s="1017" t="s">
        <v>2269</v>
      </c>
      <c r="M579" s="1042">
        <f>SUMIFS(COMPRAS!CC:CC,COMPRAS!CE:CE,L579,COMPRAS!M:M,"&gt;="&amp;$R$1,COMPRAS!M:M,"&lt;="&amp;$R$2)+SUMIFS(COMPRAS!CD:CD,COMPRAS!CF:CF,L579,COMPRAS!M:M,"&gt;="&amp;$R$1,COMPRAS!M:M,"&lt;="&amp;$R$2)</f>
        <v>0</v>
      </c>
      <c r="N579" s="1017" t="s">
        <v>3429</v>
      </c>
      <c r="O579" s="1042">
        <f>SUMIFS(COMPRAS!CC:CC,COMPRAS!CE:CE,N579,COMPRAS!M:M,"&gt;="&amp;$R$1,COMPRAS!M:M,"&lt;="&amp;$R$2)+SUMIFS(COMPRAS!CD:CD,COMPRAS!CF:CF,N579,COMPRAS!M:M,"&gt;="&amp;$R$1,COMPRAS!M:M,"&lt;="&amp;$R$2)</f>
        <v>0</v>
      </c>
    </row>
    <row r="580" spans="1:15" s="1046" customFormat="1" x14ac:dyDescent="0.2">
      <c r="A580" s="1045"/>
      <c r="B580" s="1045"/>
      <c r="C580" s="1045"/>
      <c r="D580" s="1016" t="s">
        <v>2380</v>
      </c>
      <c r="E580" s="1016"/>
      <c r="F580" s="1016" t="s">
        <v>1226</v>
      </c>
      <c r="G580" s="1016"/>
      <c r="H580" s="1016" t="s">
        <v>1226</v>
      </c>
      <c r="I580" s="1016"/>
      <c r="J580" s="1043"/>
      <c r="K580" s="1043"/>
      <c r="L580" s="1017" t="s">
        <v>3430</v>
      </c>
      <c r="M580" s="1042">
        <f>SUMIFS(COMPRAS!CC:CC,COMPRAS!CE:CE,L580,COMPRAS!M:M,"&gt;="&amp;$R$1,COMPRAS!M:M,"&lt;="&amp;$R$2)+SUMIFS(COMPRAS!CD:CD,COMPRAS!CF:CF,L580,COMPRAS!M:M,"&gt;="&amp;$R$1,COMPRAS!M:M,"&lt;="&amp;$R$2)</f>
        <v>0</v>
      </c>
      <c r="N580" s="1017" t="s">
        <v>3431</v>
      </c>
      <c r="O580" s="1042">
        <f>SUMIFS(COMPRAS!CC:CC,COMPRAS!CE:CE,N580,COMPRAS!M:M,"&gt;="&amp;$R$1,COMPRAS!M:M,"&lt;="&amp;$R$2)+SUMIFS(COMPRAS!CD:CD,COMPRAS!CF:CF,N580,COMPRAS!M:M,"&gt;="&amp;$R$1,COMPRAS!M:M,"&lt;="&amp;$R$2)</f>
        <v>0</v>
      </c>
    </row>
    <row r="581" spans="1:15" x14ac:dyDescent="0.2">
      <c r="A581" s="1014"/>
      <c r="B581" s="1014"/>
      <c r="C581" s="1014"/>
      <c r="D581" s="1016" t="s">
        <v>3432</v>
      </c>
      <c r="E581" s="1016"/>
      <c r="F581" s="1016" t="s">
        <v>1226</v>
      </c>
      <c r="G581" s="1016"/>
      <c r="H581" s="1016" t="s">
        <v>1226</v>
      </c>
      <c r="I581" s="1016"/>
      <c r="J581" s="1017" t="s">
        <v>3433</v>
      </c>
      <c r="K581" s="1042">
        <f>SUMIFS(COMPRAS!CC:CC,COMPRAS!CE:CE,J581,COMPRAS!M:M,"&gt;="&amp;$R$1,COMPRAS!M:M,"&lt;="&amp;$R$2)+SUMIFS(COMPRAS!CD:CD,COMPRAS!CF:CF,J581,COMPRAS!M:M,"&gt;="&amp;$R$1,COMPRAS!M:M,"&lt;="&amp;$R$2)</f>
        <v>0</v>
      </c>
      <c r="L581" s="1017" t="s">
        <v>3434</v>
      </c>
      <c r="M581" s="1042">
        <f>SUMIFS(COMPRAS!CC:CC,COMPRAS!CE:CE,L581,COMPRAS!M:M,"&gt;="&amp;$R$1,COMPRAS!M:M,"&lt;="&amp;$R$2)+SUMIFS(COMPRAS!CD:CD,COMPRAS!CF:CF,L581,COMPRAS!M:M,"&gt;="&amp;$R$1,COMPRAS!M:M,"&lt;="&amp;$R$2)</f>
        <v>0</v>
      </c>
      <c r="N581" s="1017" t="s">
        <v>3435</v>
      </c>
      <c r="O581" s="1042">
        <f>SUMIFS(COMPRAS!CC:CC,COMPRAS!CE:CE,N581,COMPRAS!M:M,"&gt;="&amp;$R$1,COMPRAS!M:M,"&lt;="&amp;$R$2)+SUMIFS(COMPRAS!CD:CD,COMPRAS!CF:CF,N581,COMPRAS!M:M,"&gt;="&amp;$R$1,COMPRAS!M:M,"&lt;="&amp;$R$2)</f>
        <v>0</v>
      </c>
    </row>
    <row r="582" spans="1:15" x14ac:dyDescent="0.2">
      <c r="A582" s="1014"/>
      <c r="B582" s="1014"/>
      <c r="C582" s="1014"/>
      <c r="D582" s="1016" t="s">
        <v>2405</v>
      </c>
      <c r="E582" s="1016"/>
      <c r="F582" s="1016" t="s">
        <v>1226</v>
      </c>
      <c r="G582" s="1016"/>
      <c r="H582" s="1016" t="s">
        <v>1226</v>
      </c>
      <c r="I582" s="1016"/>
      <c r="J582" s="1043" t="s">
        <v>1383</v>
      </c>
      <c r="K582" s="1043"/>
      <c r="L582" s="1017" t="s">
        <v>2362</v>
      </c>
      <c r="M582" s="1042">
        <f>SUMIFS(COMPRAS!CC:CC,COMPRAS!CE:CE,L582,COMPRAS!M:M,"&gt;="&amp;$R$1,COMPRAS!M:M,"&lt;="&amp;$R$2)+SUMIFS(COMPRAS!CD:CD,COMPRAS!CF:CF,L582,COMPRAS!M:M,"&gt;="&amp;$R$1,COMPRAS!M:M,"&lt;="&amp;$R$2)</f>
        <v>0</v>
      </c>
      <c r="N582" s="1017" t="s">
        <v>2363</v>
      </c>
      <c r="O582" s="1042">
        <f>SUMIFS(COMPRAS!CC:CC,COMPRAS!CE:CE,N582,COMPRAS!M:M,"&gt;="&amp;$R$1,COMPRAS!M:M,"&lt;="&amp;$R$2)+SUMIFS(COMPRAS!CD:CD,COMPRAS!CF:CF,N582,COMPRAS!M:M,"&gt;="&amp;$R$1,COMPRAS!M:M,"&lt;="&amp;$R$2)</f>
        <v>0</v>
      </c>
    </row>
    <row r="583" spans="1:15" x14ac:dyDescent="0.2">
      <c r="A583" s="1014"/>
      <c r="B583" s="1014"/>
      <c r="C583" s="1014"/>
      <c r="D583" s="1016" t="s">
        <v>2398</v>
      </c>
      <c r="E583" s="1016"/>
      <c r="F583" s="1016" t="s">
        <v>1226</v>
      </c>
      <c r="G583" s="1016"/>
      <c r="H583" s="1016" t="s">
        <v>1226</v>
      </c>
      <c r="I583" s="1016"/>
      <c r="J583" s="1043" t="s">
        <v>1383</v>
      </c>
      <c r="K583" s="1043"/>
      <c r="L583" s="1017" t="s">
        <v>3436</v>
      </c>
      <c r="M583" s="1042">
        <f>SUMIFS(COMPRAS!CC:CC,COMPRAS!CE:CE,L583,COMPRAS!M:M,"&gt;="&amp;$R$1,COMPRAS!M:M,"&lt;="&amp;$R$2)+SUMIFS(COMPRAS!CD:CD,COMPRAS!CF:CF,L583,COMPRAS!M:M,"&gt;="&amp;$R$1,COMPRAS!M:M,"&lt;="&amp;$R$2)</f>
        <v>0</v>
      </c>
      <c r="N583" s="1017" t="s">
        <v>3437</v>
      </c>
      <c r="O583" s="1042">
        <f>SUMIFS(COMPRAS!CC:CC,COMPRAS!CE:CE,N583,COMPRAS!M:M,"&gt;="&amp;$R$1,COMPRAS!M:M,"&lt;="&amp;$R$2)+SUMIFS(COMPRAS!CD:CD,COMPRAS!CF:CF,N583,COMPRAS!M:M,"&gt;="&amp;$R$1,COMPRAS!M:M,"&lt;="&amp;$R$2)</f>
        <v>0</v>
      </c>
    </row>
    <row r="584" spans="1:15" x14ac:dyDescent="0.2">
      <c r="A584" s="1014"/>
      <c r="B584" s="1014"/>
      <c r="C584" s="1014"/>
      <c r="D584" s="1016" t="s">
        <v>3438</v>
      </c>
      <c r="E584" s="1016"/>
      <c r="F584" s="1016" t="s">
        <v>1226</v>
      </c>
      <c r="G584" s="1016"/>
      <c r="H584" s="1016" t="s">
        <v>1226</v>
      </c>
      <c r="I584" s="1016"/>
      <c r="J584" s="1043" t="s">
        <v>1383</v>
      </c>
      <c r="K584" s="1043"/>
      <c r="L584" s="1017" t="s">
        <v>3439</v>
      </c>
      <c r="M584" s="1042">
        <f>SUMIFS(COMPRAS!CC:CC,COMPRAS!CE:CE,L584,COMPRAS!M:M,"&gt;="&amp;$R$1,COMPRAS!M:M,"&lt;="&amp;$R$2)+SUMIFS(COMPRAS!CD:CD,COMPRAS!CF:CF,L584,COMPRAS!M:M,"&gt;="&amp;$R$1,COMPRAS!M:M,"&lt;="&amp;$R$2)</f>
        <v>0</v>
      </c>
      <c r="N584" s="1017" t="s">
        <v>3440</v>
      </c>
      <c r="O584" s="1042">
        <f>SUMIFS(COMPRAS!CC:CC,COMPRAS!CE:CE,N584,COMPRAS!M:M,"&gt;="&amp;$R$1,COMPRAS!M:M,"&lt;="&amp;$R$2)+SUMIFS(COMPRAS!CD:CD,COMPRAS!CF:CF,N584,COMPRAS!M:M,"&gt;="&amp;$R$1,COMPRAS!M:M,"&lt;="&amp;$R$2)</f>
        <v>0</v>
      </c>
    </row>
    <row r="585" spans="1:15" x14ac:dyDescent="0.2">
      <c r="A585" s="1014"/>
      <c r="B585" s="1014"/>
      <c r="C585" s="1014"/>
      <c r="D585" s="1016" t="s">
        <v>2376</v>
      </c>
      <c r="E585" s="1016"/>
      <c r="F585" s="1016" t="s">
        <v>1226</v>
      </c>
      <c r="G585" s="1016"/>
      <c r="H585" s="1016" t="s">
        <v>1226</v>
      </c>
      <c r="I585" s="1016"/>
      <c r="J585" s="1017" t="s">
        <v>3441</v>
      </c>
      <c r="K585" s="1042">
        <f>SUMIFS(COMPRAS!CC:CC,COMPRAS!CE:CE,J585,COMPRAS!M:M,"&gt;="&amp;$R$1,COMPRAS!M:M,"&lt;="&amp;$R$2)+SUMIFS(COMPRAS!CD:CD,COMPRAS!CF:CF,J585,COMPRAS!M:M,"&gt;="&amp;$R$1,COMPRAS!M:M,"&lt;="&amp;$R$2)</f>
        <v>0</v>
      </c>
      <c r="L585" s="1017" t="s">
        <v>2365</v>
      </c>
      <c r="M585" s="1042">
        <f>SUMIFS(COMPRAS!CC:CC,COMPRAS!CE:CE,L585,COMPRAS!M:M,"&gt;="&amp;$R$1,COMPRAS!M:M,"&lt;="&amp;$R$2)+SUMIFS(COMPRAS!CD:CD,COMPRAS!CF:CF,L585,COMPRAS!M:M,"&gt;="&amp;$R$1,COMPRAS!M:M,"&lt;="&amp;$R$2)</f>
        <v>0</v>
      </c>
      <c r="N585" s="1017" t="s">
        <v>2366</v>
      </c>
      <c r="O585" s="1042">
        <f>SUMIFS(COMPRAS!CC:CC,COMPRAS!CE:CE,N585,COMPRAS!M:M,"&gt;="&amp;$R$1,COMPRAS!M:M,"&lt;="&amp;$R$2)+SUMIFS(COMPRAS!CD:CD,COMPRAS!CF:CF,N585,COMPRAS!M:M,"&gt;="&amp;$R$1,COMPRAS!M:M,"&lt;="&amp;$R$2)</f>
        <v>0</v>
      </c>
    </row>
    <row r="586" spans="1:15" x14ac:dyDescent="0.2">
      <c r="A586" s="1014"/>
      <c r="B586" s="1014"/>
      <c r="C586" s="1014"/>
      <c r="D586" s="1016" t="s">
        <v>3442</v>
      </c>
      <c r="E586" s="1016"/>
      <c r="F586" s="1016" t="s">
        <v>1226</v>
      </c>
      <c r="G586" s="1016"/>
      <c r="H586" s="1016" t="s">
        <v>1226</v>
      </c>
      <c r="I586" s="1016"/>
      <c r="J586" s="1043" t="s">
        <v>1383</v>
      </c>
      <c r="K586" s="1043"/>
      <c r="L586" s="1017" t="s">
        <v>3443</v>
      </c>
      <c r="M586" s="1042">
        <f>SUMIFS(COMPRAS!CC:CC,COMPRAS!CE:CE,L586,COMPRAS!M:M,"&gt;="&amp;$R$1,COMPRAS!M:M,"&lt;="&amp;$R$2)+SUMIFS(COMPRAS!CD:CD,COMPRAS!CF:CF,L586,COMPRAS!M:M,"&gt;="&amp;$R$1,COMPRAS!M:M,"&lt;="&amp;$R$2)</f>
        <v>0</v>
      </c>
      <c r="N586" s="1017" t="s">
        <v>3444</v>
      </c>
      <c r="O586" s="1042">
        <f>SUMIFS(COMPRAS!CC:CC,COMPRAS!CE:CE,N586,COMPRAS!M:M,"&gt;="&amp;$R$1,COMPRAS!M:M,"&lt;="&amp;$R$2)+SUMIFS(COMPRAS!CD:CD,COMPRAS!CF:CF,N586,COMPRAS!M:M,"&gt;="&amp;$R$1,COMPRAS!M:M,"&lt;="&amp;$R$2)</f>
        <v>0</v>
      </c>
    </row>
    <row r="587" spans="1:15" x14ac:dyDescent="0.2">
      <c r="A587" s="1014"/>
      <c r="B587" s="1014"/>
      <c r="C587" s="1014"/>
      <c r="D587" s="1016" t="s">
        <v>2364</v>
      </c>
      <c r="E587" s="1016"/>
      <c r="F587" s="1016" t="s">
        <v>1226</v>
      </c>
      <c r="G587" s="1016"/>
      <c r="H587" s="1016" t="s">
        <v>1226</v>
      </c>
      <c r="I587" s="1016"/>
      <c r="J587" s="1017" t="s">
        <v>3445</v>
      </c>
      <c r="K587" s="1042">
        <f>SUMIFS(COMPRAS!CC:CC,COMPRAS!CE:CE,J587,COMPRAS!M:M,"&gt;="&amp;$R$1,COMPRAS!M:M,"&lt;="&amp;$R$2)+SUMIFS(COMPRAS!CD:CD,COMPRAS!CF:CF,J587,COMPRAS!M:M,"&gt;="&amp;$R$1,COMPRAS!M:M,"&lt;="&amp;$R$2)</f>
        <v>0</v>
      </c>
      <c r="L587" s="1017" t="s">
        <v>3446</v>
      </c>
      <c r="M587" s="1042">
        <f>SUMIFS(COMPRAS!CC:CC,COMPRAS!CE:CE,L587,COMPRAS!M:M,"&gt;="&amp;$R$1,COMPRAS!M:M,"&lt;="&amp;$R$2)+SUMIFS(COMPRAS!CD:CD,COMPRAS!CF:CF,L587,COMPRAS!M:M,"&gt;="&amp;$R$1,COMPRAS!M:M,"&lt;="&amp;$R$2)</f>
        <v>0</v>
      </c>
      <c r="N587" s="1017" t="s">
        <v>3447</v>
      </c>
      <c r="O587" s="1042">
        <f>SUMIFS(COMPRAS!CC:CC,COMPRAS!CE:CE,N587,COMPRAS!M:M,"&gt;="&amp;$R$1,COMPRAS!M:M,"&lt;="&amp;$R$2)+SUMIFS(COMPRAS!CD:CD,COMPRAS!CF:CF,N587,COMPRAS!M:M,"&gt;="&amp;$R$1,COMPRAS!M:M,"&lt;="&amp;$R$2)</f>
        <v>0</v>
      </c>
    </row>
    <row r="588" spans="1:15" x14ac:dyDescent="0.2">
      <c r="A588" s="1014"/>
      <c r="B588" s="1014"/>
      <c r="C588" s="1014"/>
      <c r="D588" s="1016" t="s">
        <v>2329</v>
      </c>
      <c r="E588" s="1016"/>
      <c r="F588" s="1016" t="s">
        <v>1226</v>
      </c>
      <c r="G588" s="1016"/>
      <c r="H588" s="1016" t="s">
        <v>1226</v>
      </c>
      <c r="I588" s="1016"/>
      <c r="J588" s="1017" t="s">
        <v>3448</v>
      </c>
      <c r="K588" s="1042">
        <f>SUMIFS(COMPRAS!CC:CC,COMPRAS!CE:CE,J588,COMPRAS!M:M,"&gt;="&amp;$R$1,COMPRAS!M:M,"&lt;="&amp;$R$2)+SUMIFS(COMPRAS!CD:CD,COMPRAS!CF:CF,J588,COMPRAS!M:M,"&gt;="&amp;$R$1,COMPRAS!M:M,"&lt;="&amp;$R$2)</f>
        <v>0</v>
      </c>
      <c r="L588" s="1017" t="s">
        <v>3449</v>
      </c>
      <c r="M588" s="1042">
        <f>SUMIFS(COMPRAS!CC:CC,COMPRAS!CE:CE,L588,COMPRAS!M:M,"&gt;="&amp;$R$1,COMPRAS!M:M,"&lt;="&amp;$R$2)+SUMIFS(COMPRAS!CD:CD,COMPRAS!CF:CF,L588,COMPRAS!M:M,"&gt;="&amp;$R$1,COMPRAS!M:M,"&lt;="&amp;$R$2)</f>
        <v>0</v>
      </c>
      <c r="N588" s="1017" t="s">
        <v>2369</v>
      </c>
      <c r="O588" s="1042">
        <f>SUMIFS(COMPRAS!CC:CC,COMPRAS!CE:CE,N588,COMPRAS!M:M,"&gt;="&amp;$R$1,COMPRAS!M:M,"&lt;="&amp;$R$2)+SUMIFS(COMPRAS!CD:CD,COMPRAS!CF:CF,N588,COMPRAS!M:M,"&gt;="&amp;$R$1,COMPRAS!M:M,"&lt;="&amp;$R$2)</f>
        <v>0</v>
      </c>
    </row>
    <row r="589" spans="1:15" x14ac:dyDescent="0.2">
      <c r="A589" s="1014"/>
      <c r="B589" s="1014"/>
      <c r="C589" s="1014"/>
      <c r="D589" s="1016" t="s">
        <v>409</v>
      </c>
      <c r="E589" s="1016"/>
      <c r="F589" s="1016" t="s">
        <v>1226</v>
      </c>
      <c r="G589" s="1016"/>
      <c r="H589" s="1016" t="s">
        <v>1226</v>
      </c>
      <c r="I589" s="1016"/>
      <c r="J589" s="1017" t="s">
        <v>2370</v>
      </c>
      <c r="K589" s="1042">
        <f>SUMIFS(COMPRAS!CC:CC,COMPRAS!CE:CE,J589,COMPRAS!M:M,"&gt;="&amp;$R$1,COMPRAS!M:M,"&lt;="&amp;$R$2)+SUMIFS(COMPRAS!CD:CD,COMPRAS!CF:CF,J589,COMPRAS!M:M,"&gt;="&amp;$R$1,COMPRAS!M:M,"&lt;="&amp;$R$2)</f>
        <v>0</v>
      </c>
      <c r="L589" s="1017" t="s">
        <v>2371</v>
      </c>
      <c r="M589" s="1042">
        <f>SUMIFS(COMPRAS!CC:CC,COMPRAS!CE:CE,L589,COMPRAS!M:M,"&gt;="&amp;$R$1,COMPRAS!M:M,"&lt;="&amp;$R$2)+SUMIFS(COMPRAS!CD:CD,COMPRAS!CF:CF,L589,COMPRAS!M:M,"&gt;="&amp;$R$1,COMPRAS!M:M,"&lt;="&amp;$R$2)</f>
        <v>0</v>
      </c>
      <c r="N589" s="1017" t="s">
        <v>3450</v>
      </c>
      <c r="O589" s="1042">
        <f>SUMIFS(COMPRAS!CC:CC,COMPRAS!CE:CE,N589,COMPRAS!M:M,"&gt;="&amp;$R$1,COMPRAS!M:M,"&lt;="&amp;$R$2)+SUMIFS(COMPRAS!CD:CD,COMPRAS!CF:CF,N589,COMPRAS!M:M,"&gt;="&amp;$R$1,COMPRAS!M:M,"&lt;="&amp;$R$2)</f>
        <v>0</v>
      </c>
    </row>
    <row r="590" spans="1:15" x14ac:dyDescent="0.2">
      <c r="A590" s="1014"/>
      <c r="B590" s="1014"/>
      <c r="C590" s="1014"/>
      <c r="D590" s="1016" t="s">
        <v>3451</v>
      </c>
      <c r="E590" s="1016"/>
      <c r="F590" s="1016" t="s">
        <v>1226</v>
      </c>
      <c r="G590" s="1016"/>
      <c r="H590" s="1016" t="s">
        <v>1226</v>
      </c>
      <c r="I590" s="1016"/>
      <c r="J590" s="1017" t="s">
        <v>3452</v>
      </c>
      <c r="K590" s="1042">
        <f>SUMIFS(COMPRAS!CC:CC,COMPRAS!CE:CE,J590,COMPRAS!M:M,"&gt;="&amp;$R$1,COMPRAS!M:M,"&lt;="&amp;$R$2)+SUMIFS(COMPRAS!CD:CD,COMPRAS!CF:CF,J590,COMPRAS!M:M,"&gt;="&amp;$R$1,COMPRAS!M:M,"&lt;="&amp;$R$2)</f>
        <v>0</v>
      </c>
      <c r="L590" s="1017" t="s">
        <v>3453</v>
      </c>
      <c r="M590" s="1042">
        <f>SUMIFS(COMPRAS!CC:CC,COMPRAS!CE:CE,L590,COMPRAS!M:M,"&gt;="&amp;$R$1,COMPRAS!M:M,"&lt;="&amp;$R$2)+SUMIFS(COMPRAS!CD:CD,COMPRAS!CF:CF,L590,COMPRAS!M:M,"&gt;="&amp;$R$1,COMPRAS!M:M,"&lt;="&amp;$R$2)</f>
        <v>0</v>
      </c>
      <c r="N590" s="1017" t="s">
        <v>3454</v>
      </c>
      <c r="O590" s="1042">
        <f>SUMIFS(COMPRAS!CC:CC,COMPRAS!CE:CE,N590,COMPRAS!M:M,"&gt;="&amp;$R$1,COMPRAS!M:M,"&lt;="&amp;$R$2)+SUMIFS(COMPRAS!CD:CD,COMPRAS!CF:CF,N590,COMPRAS!M:M,"&gt;="&amp;$R$1,COMPRAS!M:M,"&lt;="&amp;$R$2)</f>
        <v>0</v>
      </c>
    </row>
    <row r="591" spans="1:15" x14ac:dyDescent="0.2">
      <c r="A591" s="1014"/>
      <c r="B591" s="1014"/>
      <c r="C591" s="1014"/>
      <c r="D591" s="1016" t="s">
        <v>2401</v>
      </c>
      <c r="E591" s="1016"/>
      <c r="F591" s="1016" t="s">
        <v>1226</v>
      </c>
      <c r="G591" s="1016"/>
      <c r="H591" s="1016" t="s">
        <v>1226</v>
      </c>
      <c r="I591" s="1016"/>
      <c r="J591" s="1017" t="s">
        <v>3455</v>
      </c>
      <c r="K591" s="1042">
        <f>SUMIFS(COMPRAS!CC:CC,COMPRAS!CE:CE,J591,COMPRAS!M:M,"&gt;="&amp;$R$1,COMPRAS!M:M,"&lt;="&amp;$R$2)+SUMIFS(COMPRAS!CD:CD,COMPRAS!CF:CF,J591,COMPRAS!M:M,"&gt;="&amp;$R$1,COMPRAS!M:M,"&lt;="&amp;$R$2)</f>
        <v>0</v>
      </c>
      <c r="L591" s="1017" t="s">
        <v>3456</v>
      </c>
      <c r="M591" s="1042">
        <f>SUMIFS(COMPRAS!CC:CC,COMPRAS!CE:CE,L591,COMPRAS!M:M,"&gt;="&amp;$R$1,COMPRAS!M:M,"&lt;="&amp;$R$2)+SUMIFS(COMPRAS!CD:CD,COMPRAS!CF:CF,L591,COMPRAS!M:M,"&gt;="&amp;$R$1,COMPRAS!M:M,"&lt;="&amp;$R$2)</f>
        <v>0</v>
      </c>
      <c r="N591" s="1017" t="s">
        <v>3457</v>
      </c>
      <c r="O591" s="1042">
        <f>SUMIFS(COMPRAS!CC:CC,COMPRAS!CE:CE,N591,COMPRAS!M:M,"&gt;="&amp;$R$1,COMPRAS!M:M,"&lt;="&amp;$R$2)+SUMIFS(COMPRAS!CD:CD,COMPRAS!CF:CF,N591,COMPRAS!M:M,"&gt;="&amp;$R$1,COMPRAS!M:M,"&lt;="&amp;$R$2)</f>
        <v>0</v>
      </c>
    </row>
    <row r="592" spans="1:15" x14ac:dyDescent="0.2">
      <c r="A592" s="1014"/>
      <c r="B592" s="1014"/>
      <c r="C592" s="1014"/>
      <c r="D592" s="1013" t="s">
        <v>3458</v>
      </c>
      <c r="E592" s="1013"/>
      <c r="F592" s="1013"/>
      <c r="G592" s="1013"/>
      <c r="H592" s="1013"/>
      <c r="I592" s="1013"/>
      <c r="J592" s="1013"/>
      <c r="K592" s="1013"/>
      <c r="L592" s="1013"/>
      <c r="M592" s="1013"/>
      <c r="N592" s="1013"/>
      <c r="O592" s="1013"/>
    </row>
    <row r="593" spans="1:15" x14ac:dyDescent="0.2">
      <c r="A593" s="1014"/>
      <c r="B593" s="1014"/>
      <c r="C593" s="1014"/>
      <c r="D593" s="1014"/>
      <c r="E593" s="1022" t="s">
        <v>2870</v>
      </c>
      <c r="F593" s="1022"/>
      <c r="G593" s="1022"/>
      <c r="H593" s="1022"/>
      <c r="I593" s="1022"/>
      <c r="J593" s="1033" t="s">
        <v>2895</v>
      </c>
      <c r="K593" s="1033"/>
      <c r="L593" s="1033" t="s">
        <v>3293</v>
      </c>
      <c r="M593" s="1033"/>
      <c r="N593" s="1033" t="s">
        <v>3294</v>
      </c>
      <c r="O593" s="1033"/>
    </row>
    <row r="594" spans="1:15" x14ac:dyDescent="0.2">
      <c r="A594" s="1014"/>
      <c r="B594" s="1014"/>
      <c r="C594" s="1014"/>
      <c r="D594" s="1014"/>
      <c r="E594" s="1014"/>
      <c r="F594" s="1016" t="s">
        <v>3223</v>
      </c>
      <c r="G594" s="1016"/>
      <c r="H594" s="1016"/>
      <c r="I594" s="1016"/>
      <c r="J594" s="1017" t="s">
        <v>2373</v>
      </c>
      <c r="K594" s="1042">
        <f>SUMIFS(COMPRAS!CC:CC,COMPRAS!CE:CE,J594,COMPRAS!M:M,"&gt;="&amp;$R$1,COMPRAS!M:M,"&lt;="&amp;$R$2)+SUMIFS(COMPRAS!CD:CD,COMPRAS!CF:CF,J594,COMPRAS!M:M,"&gt;="&amp;$R$1,COMPRAS!M:M,"&lt;="&amp;$R$2)</f>
        <v>0</v>
      </c>
      <c r="L594" s="1017" t="s">
        <v>2374</v>
      </c>
      <c r="M594" s="1042">
        <f>SUMIFS(COMPRAS!CC:CC,COMPRAS!CE:CE,L594,COMPRAS!M:M,"&gt;="&amp;$R$1,COMPRAS!M:M,"&lt;="&amp;$R$2)+SUMIFS(COMPRAS!CD:CD,COMPRAS!CF:CF,L594,COMPRAS!M:M,"&gt;="&amp;$R$1,COMPRAS!M:M,"&lt;="&amp;$R$2)</f>
        <v>0</v>
      </c>
      <c r="N594" s="1017" t="s">
        <v>2375</v>
      </c>
      <c r="O594" s="1042">
        <f>SUMIFS(COMPRAS!CC:CC,COMPRAS!CE:CE,N594,COMPRAS!M:M,"&gt;="&amp;$R$1,COMPRAS!M:M,"&lt;="&amp;$R$2)+SUMIFS(COMPRAS!CD:CD,COMPRAS!CF:CF,N594,COMPRAS!M:M,"&gt;="&amp;$R$1,COMPRAS!M:M,"&lt;="&amp;$R$2)</f>
        <v>0</v>
      </c>
    </row>
    <row r="595" spans="1:15" x14ac:dyDescent="0.2">
      <c r="A595" s="1014"/>
      <c r="B595" s="1014"/>
      <c r="C595" s="1014"/>
      <c r="D595" s="1014"/>
      <c r="E595" s="1014"/>
      <c r="F595" s="1016" t="s">
        <v>1958</v>
      </c>
      <c r="G595" s="1016"/>
      <c r="H595" s="1016"/>
      <c r="I595" s="1016"/>
      <c r="J595" s="1017" t="s">
        <v>3459</v>
      </c>
      <c r="K595" s="1042">
        <f>SUMIFS(COMPRAS!CC:CC,COMPRAS!CE:CE,J595,COMPRAS!M:M,"&gt;="&amp;$R$1,COMPRAS!M:M,"&lt;="&amp;$R$2)+SUMIFS(COMPRAS!CD:CD,COMPRAS!CF:CF,J595,COMPRAS!M:M,"&gt;="&amp;$R$1,COMPRAS!M:M,"&lt;="&amp;$R$2)</f>
        <v>0</v>
      </c>
      <c r="L595" s="1017" t="s">
        <v>3460</v>
      </c>
      <c r="M595" s="1042">
        <f>SUMIFS(COMPRAS!CC:CC,COMPRAS!CE:CE,L595,COMPRAS!M:M,"&gt;="&amp;$R$1,COMPRAS!M:M,"&lt;="&amp;$R$2)+SUMIFS(COMPRAS!CD:CD,COMPRAS!CF:CF,L595,COMPRAS!M:M,"&gt;="&amp;$R$1,COMPRAS!M:M,"&lt;="&amp;$R$2)</f>
        <v>0</v>
      </c>
      <c r="N595" s="1017" t="s">
        <v>3461</v>
      </c>
      <c r="O595" s="1042">
        <f>SUMIFS(COMPRAS!CC:CC,COMPRAS!CE:CE,N595,COMPRAS!M:M,"&gt;="&amp;$R$1,COMPRAS!M:M,"&lt;="&amp;$R$2)+SUMIFS(COMPRAS!CD:CD,COMPRAS!CF:CF,N595,COMPRAS!M:M,"&gt;="&amp;$R$1,COMPRAS!M:M,"&lt;="&amp;$R$2)</f>
        <v>0</v>
      </c>
    </row>
    <row r="596" spans="1:15" x14ac:dyDescent="0.2">
      <c r="A596" s="1014"/>
      <c r="B596" s="1014"/>
      <c r="C596" s="1014"/>
      <c r="D596" s="1014"/>
      <c r="E596" s="1022" t="s">
        <v>2873</v>
      </c>
      <c r="F596" s="1022"/>
      <c r="G596" s="1022"/>
      <c r="H596" s="1022"/>
      <c r="I596" s="1022"/>
      <c r="J596" s="1033" t="s">
        <v>2895</v>
      </c>
      <c r="K596" s="1033"/>
      <c r="L596" s="1033" t="s">
        <v>3293</v>
      </c>
      <c r="M596" s="1033"/>
      <c r="N596" s="1033" t="s">
        <v>3294</v>
      </c>
      <c r="O596" s="1033"/>
    </row>
    <row r="597" spans="1:15" x14ac:dyDescent="0.2">
      <c r="A597" s="1014"/>
      <c r="B597" s="1014"/>
      <c r="C597" s="1014"/>
      <c r="D597" s="1014"/>
      <c r="E597" s="1014"/>
      <c r="F597" s="1016" t="s">
        <v>3223</v>
      </c>
      <c r="G597" s="1016"/>
      <c r="H597" s="1016"/>
      <c r="I597" s="1016"/>
      <c r="J597" s="1017" t="s">
        <v>3462</v>
      </c>
      <c r="K597" s="1042">
        <f>SUMIFS(COMPRAS!CC:CC,COMPRAS!CE:CE,J597,COMPRAS!M:M,"&gt;="&amp;$R$1,COMPRAS!M:M,"&lt;="&amp;$R$2)+SUMIFS(COMPRAS!CD:CD,COMPRAS!CF:CF,J597,COMPRAS!M:M,"&gt;="&amp;$R$1,COMPRAS!M:M,"&lt;="&amp;$R$2)</f>
        <v>0</v>
      </c>
      <c r="L597" s="1017" t="s">
        <v>3463</v>
      </c>
      <c r="M597" s="1042">
        <f>SUMIFS(COMPRAS!CC:CC,COMPRAS!CE:CE,L597,COMPRAS!M:M,"&gt;="&amp;$R$1,COMPRAS!M:M,"&lt;="&amp;$R$2)+SUMIFS(COMPRAS!CD:CD,COMPRAS!CF:CF,L597,COMPRAS!M:M,"&gt;="&amp;$R$1,COMPRAS!M:M,"&lt;="&amp;$R$2)</f>
        <v>0</v>
      </c>
      <c r="N597" s="1017" t="s">
        <v>3464</v>
      </c>
      <c r="O597" s="1042">
        <f>SUMIFS(COMPRAS!CC:CC,COMPRAS!CE:CE,N597,COMPRAS!M:M,"&gt;="&amp;$R$1,COMPRAS!M:M,"&lt;="&amp;$R$2)+SUMIFS(COMPRAS!CD:CD,COMPRAS!CF:CF,N597,COMPRAS!M:M,"&gt;="&amp;$R$1,COMPRAS!M:M,"&lt;="&amp;$R$2)</f>
        <v>0</v>
      </c>
    </row>
    <row r="598" spans="1:15" x14ac:dyDescent="0.2">
      <c r="A598" s="1014"/>
      <c r="B598" s="1014"/>
      <c r="C598" s="1014"/>
      <c r="D598" s="1014"/>
      <c r="E598" s="1014"/>
      <c r="F598" s="1016" t="s">
        <v>1958</v>
      </c>
      <c r="G598" s="1016"/>
      <c r="H598" s="1016"/>
      <c r="I598" s="1016"/>
      <c r="J598" s="1017" t="s">
        <v>3465</v>
      </c>
      <c r="K598" s="1042">
        <f>SUMIFS(COMPRAS!CC:CC,COMPRAS!CE:CE,J598,COMPRAS!M:M,"&gt;="&amp;$R$1,COMPRAS!M:M,"&lt;="&amp;$R$2)+SUMIFS(COMPRAS!CD:CD,COMPRAS!CF:CF,J598,COMPRAS!M:M,"&gt;="&amp;$R$1,COMPRAS!M:M,"&lt;="&amp;$R$2)</f>
        <v>0</v>
      </c>
      <c r="L598" s="1017" t="s">
        <v>2377</v>
      </c>
      <c r="M598" s="1042">
        <f>SUMIFS(COMPRAS!CC:CC,COMPRAS!CE:CE,L598,COMPRAS!M:M,"&gt;="&amp;$R$1,COMPRAS!M:M,"&lt;="&amp;$R$2)+SUMIFS(COMPRAS!CD:CD,COMPRAS!CF:CF,L598,COMPRAS!M:M,"&gt;="&amp;$R$1,COMPRAS!M:M,"&lt;="&amp;$R$2)</f>
        <v>0</v>
      </c>
      <c r="N598" s="1017" t="s">
        <v>2378</v>
      </c>
      <c r="O598" s="1042">
        <f>SUMIFS(COMPRAS!CC:CC,COMPRAS!CE:CE,N598,COMPRAS!M:M,"&gt;="&amp;$R$1,COMPRAS!M:M,"&lt;="&amp;$R$2)+SUMIFS(COMPRAS!CD:CD,COMPRAS!CF:CF,N598,COMPRAS!M:M,"&gt;="&amp;$R$1,COMPRAS!M:M,"&lt;="&amp;$R$2)</f>
        <v>0</v>
      </c>
    </row>
    <row r="599" spans="1:15" x14ac:dyDescent="0.2">
      <c r="A599" s="1014"/>
      <c r="B599" s="1014"/>
      <c r="C599" s="1014"/>
      <c r="D599" s="1013" t="s">
        <v>3466</v>
      </c>
      <c r="E599" s="1013" t="s">
        <v>1226</v>
      </c>
      <c r="F599" s="1013"/>
      <c r="G599" s="1013" t="s">
        <v>1226</v>
      </c>
      <c r="H599" s="1013"/>
      <c r="I599" s="1013"/>
      <c r="J599" s="1013"/>
      <c r="K599" s="1013"/>
      <c r="L599" s="1013"/>
      <c r="M599" s="1013"/>
      <c r="N599" s="1013"/>
      <c r="O599" s="1013"/>
    </row>
    <row r="600" spans="1:15" x14ac:dyDescent="0.2">
      <c r="A600" s="1014"/>
      <c r="B600" s="1014"/>
      <c r="C600" s="1014"/>
      <c r="D600" s="1014"/>
      <c r="E600" s="1022" t="s">
        <v>2870</v>
      </c>
      <c r="F600" s="1022"/>
      <c r="G600" s="1022"/>
      <c r="H600" s="1022"/>
      <c r="I600" s="1022"/>
      <c r="J600" s="1033" t="s">
        <v>2895</v>
      </c>
      <c r="K600" s="1033"/>
      <c r="L600" s="1033" t="s">
        <v>3293</v>
      </c>
      <c r="M600" s="1033"/>
      <c r="N600" s="1033" t="s">
        <v>3294</v>
      </c>
      <c r="O600" s="1033"/>
    </row>
    <row r="601" spans="1:15" x14ac:dyDescent="0.2">
      <c r="A601" s="1014"/>
      <c r="B601" s="1014"/>
      <c r="C601" s="1014"/>
      <c r="D601" s="1014"/>
      <c r="E601" s="1014"/>
      <c r="F601" s="1016" t="s">
        <v>3223</v>
      </c>
      <c r="G601" s="1016"/>
      <c r="H601" s="1016"/>
      <c r="I601" s="1016"/>
      <c r="J601" s="1017" t="s">
        <v>2379</v>
      </c>
      <c r="K601" s="1042">
        <f>SUMIFS(COMPRAS!CC:CC,COMPRAS!CE:CE,J601,COMPRAS!M:M,"&gt;="&amp;$R$1,COMPRAS!M:M,"&lt;="&amp;$R$2)+SUMIFS(COMPRAS!CD:CD,COMPRAS!CF:CF,J601,COMPRAS!M:M,"&gt;="&amp;$R$1,COMPRAS!M:M,"&lt;="&amp;$R$2)</f>
        <v>0</v>
      </c>
      <c r="L601" s="1017" t="s">
        <v>3467</v>
      </c>
      <c r="M601" s="1042">
        <f>SUMIFS(COMPRAS!CC:CC,COMPRAS!CE:CE,L601,COMPRAS!M:M,"&gt;="&amp;$R$1,COMPRAS!M:M,"&lt;="&amp;$R$2)+SUMIFS(COMPRAS!CD:CD,COMPRAS!CF:CF,L601,COMPRAS!M:M,"&gt;="&amp;$R$1,COMPRAS!M:M,"&lt;="&amp;$R$2)</f>
        <v>0</v>
      </c>
      <c r="N601" s="1017" t="s">
        <v>3468</v>
      </c>
      <c r="O601" s="1042">
        <f>SUMIFS(COMPRAS!CC:CC,COMPRAS!CE:CE,N601,COMPRAS!M:M,"&gt;="&amp;$R$1,COMPRAS!M:M,"&lt;="&amp;$R$2)+SUMIFS(COMPRAS!CD:CD,COMPRAS!CF:CF,N601,COMPRAS!M:M,"&gt;="&amp;$R$1,COMPRAS!M:M,"&lt;="&amp;$R$2)</f>
        <v>0</v>
      </c>
    </row>
    <row r="602" spans="1:15" x14ac:dyDescent="0.2">
      <c r="A602" s="1014"/>
      <c r="B602" s="1014"/>
      <c r="C602" s="1014"/>
      <c r="D602" s="1014"/>
      <c r="E602" s="1014"/>
      <c r="F602" s="1016" t="s">
        <v>1958</v>
      </c>
      <c r="G602" s="1016"/>
      <c r="H602" s="1016"/>
      <c r="I602" s="1016"/>
      <c r="J602" s="1017" t="s">
        <v>3469</v>
      </c>
      <c r="K602" s="1042">
        <f>SUMIFS(COMPRAS!CC:CC,COMPRAS!CE:CE,J602,COMPRAS!M:M,"&gt;="&amp;$R$1,COMPRAS!M:M,"&lt;="&amp;$R$2)+SUMIFS(COMPRAS!CD:CD,COMPRAS!CF:CF,J602,COMPRAS!M:M,"&gt;="&amp;$R$1,COMPRAS!M:M,"&lt;="&amp;$R$2)</f>
        <v>0</v>
      </c>
      <c r="L602" s="1017" t="s">
        <v>3470</v>
      </c>
      <c r="M602" s="1042">
        <f>SUMIFS(COMPRAS!CC:CC,COMPRAS!CE:CE,L602,COMPRAS!M:M,"&gt;="&amp;$R$1,COMPRAS!M:M,"&lt;="&amp;$R$2)+SUMIFS(COMPRAS!CD:CD,COMPRAS!CF:CF,L602,COMPRAS!M:M,"&gt;="&amp;$R$1,COMPRAS!M:M,"&lt;="&amp;$R$2)</f>
        <v>0</v>
      </c>
      <c r="N602" s="1017" t="s">
        <v>3471</v>
      </c>
      <c r="O602" s="1042">
        <f>SUMIFS(COMPRAS!CC:CC,COMPRAS!CE:CE,N602,COMPRAS!M:M,"&gt;="&amp;$R$1,COMPRAS!M:M,"&lt;="&amp;$R$2)+SUMIFS(COMPRAS!CD:CD,COMPRAS!CF:CF,N602,COMPRAS!M:M,"&gt;="&amp;$R$1,COMPRAS!M:M,"&lt;="&amp;$R$2)</f>
        <v>0</v>
      </c>
    </row>
    <row r="603" spans="1:15" x14ac:dyDescent="0.2">
      <c r="A603" s="1014"/>
      <c r="B603" s="1014"/>
      <c r="C603" s="1014"/>
      <c r="D603" s="1014"/>
      <c r="E603" s="1022" t="s">
        <v>2873</v>
      </c>
      <c r="F603" s="1022"/>
      <c r="G603" s="1022"/>
      <c r="H603" s="1022"/>
      <c r="I603" s="1022"/>
      <c r="J603" s="1033" t="s">
        <v>2895</v>
      </c>
      <c r="K603" s="1033"/>
      <c r="L603" s="1033" t="s">
        <v>3293</v>
      </c>
      <c r="M603" s="1033"/>
      <c r="N603" s="1033" t="s">
        <v>3294</v>
      </c>
      <c r="O603" s="1033"/>
    </row>
    <row r="604" spans="1:15" x14ac:dyDescent="0.2">
      <c r="A604" s="1014"/>
      <c r="B604" s="1014"/>
      <c r="C604" s="1014"/>
      <c r="D604" s="1014"/>
      <c r="E604" s="1014"/>
      <c r="F604" s="1016" t="s">
        <v>3223</v>
      </c>
      <c r="G604" s="1016"/>
      <c r="H604" s="1016"/>
      <c r="I604" s="1016"/>
      <c r="J604" s="1017" t="s">
        <v>3472</v>
      </c>
      <c r="K604" s="1042">
        <f>SUMIFS(COMPRAS!CC:CC,COMPRAS!CE:CE,J604,COMPRAS!M:M,"&gt;="&amp;$R$1,COMPRAS!M:M,"&lt;="&amp;$R$2)+SUMIFS(COMPRAS!CD:CD,COMPRAS!CF:CF,J604,COMPRAS!M:M,"&gt;="&amp;$R$1,COMPRAS!M:M,"&lt;="&amp;$R$2)</f>
        <v>0</v>
      </c>
      <c r="L604" s="1017" t="s">
        <v>3473</v>
      </c>
      <c r="M604" s="1042">
        <f>SUMIFS(COMPRAS!CC:CC,COMPRAS!CE:CE,L604,COMPRAS!M:M,"&gt;="&amp;$R$1,COMPRAS!M:M,"&lt;="&amp;$R$2)+SUMIFS(COMPRAS!CD:CD,COMPRAS!CF:CF,L604,COMPRAS!M:M,"&gt;="&amp;$R$1,COMPRAS!M:M,"&lt;="&amp;$R$2)</f>
        <v>0</v>
      </c>
      <c r="N604" s="1017" t="s">
        <v>2381</v>
      </c>
      <c r="O604" s="1042">
        <f>SUMIFS(COMPRAS!CC:CC,COMPRAS!CE:CE,N604,COMPRAS!M:M,"&gt;="&amp;$R$1,COMPRAS!M:M,"&lt;="&amp;$R$2)+SUMIFS(COMPRAS!CD:CD,COMPRAS!CF:CF,N604,COMPRAS!M:M,"&gt;="&amp;$R$1,COMPRAS!M:M,"&lt;="&amp;$R$2)</f>
        <v>0</v>
      </c>
    </row>
    <row r="605" spans="1:15" x14ac:dyDescent="0.2">
      <c r="A605" s="1014"/>
      <c r="B605" s="1014"/>
      <c r="C605" s="1014"/>
      <c r="D605" s="1014"/>
      <c r="E605" s="1014"/>
      <c r="F605" s="1016" t="s">
        <v>1958</v>
      </c>
      <c r="G605" s="1016"/>
      <c r="H605" s="1016"/>
      <c r="I605" s="1016"/>
      <c r="J605" s="1017" t="s">
        <v>2382</v>
      </c>
      <c r="K605" s="1042">
        <f>SUMIFS(COMPRAS!CC:CC,COMPRAS!CE:CE,J605,COMPRAS!M:M,"&gt;="&amp;$R$1,COMPRAS!M:M,"&lt;="&amp;$R$2)+SUMIFS(COMPRAS!CD:CD,COMPRAS!CF:CF,J605,COMPRAS!M:M,"&gt;="&amp;$R$1,COMPRAS!M:M,"&lt;="&amp;$R$2)</f>
        <v>0</v>
      </c>
      <c r="L605" s="1017" t="s">
        <v>2383</v>
      </c>
      <c r="M605" s="1042">
        <f>SUMIFS(COMPRAS!CC:CC,COMPRAS!CE:CE,L605,COMPRAS!M:M,"&gt;="&amp;$R$1,COMPRAS!M:M,"&lt;="&amp;$R$2)+SUMIFS(COMPRAS!CD:CD,COMPRAS!CF:CF,L605,COMPRAS!M:M,"&gt;="&amp;$R$1,COMPRAS!M:M,"&lt;="&amp;$R$2)</f>
        <v>0</v>
      </c>
      <c r="N605" s="1017" t="s">
        <v>3474</v>
      </c>
      <c r="O605" s="1042">
        <f>SUMIFS(COMPRAS!CC:CC,COMPRAS!CE:CE,N605,COMPRAS!M:M,"&gt;="&amp;$R$1,COMPRAS!M:M,"&lt;="&amp;$R$2)+SUMIFS(COMPRAS!CD:CD,COMPRAS!CF:CF,N605,COMPRAS!M:M,"&gt;="&amp;$R$1,COMPRAS!M:M,"&lt;="&amp;$R$2)</f>
        <v>0</v>
      </c>
    </row>
    <row r="606" spans="1:15" x14ac:dyDescent="0.2">
      <c r="A606" s="1014"/>
      <c r="B606" s="1014"/>
      <c r="C606" s="1014"/>
      <c r="D606" s="1016" t="s">
        <v>3475</v>
      </c>
      <c r="E606" s="1016"/>
      <c r="F606" s="1016"/>
      <c r="G606" s="1016"/>
      <c r="H606" s="1016"/>
      <c r="I606" s="1016"/>
      <c r="J606" s="1017" t="s">
        <v>3476</v>
      </c>
      <c r="K606" s="1042">
        <f>SUMIFS(COMPRAS!CC:CC,COMPRAS!CE:CE,J606,COMPRAS!M:M,"&gt;="&amp;$R$1,COMPRAS!M:M,"&lt;="&amp;$R$2)+SUMIFS(COMPRAS!CD:CD,COMPRAS!CF:CF,J606,COMPRAS!M:M,"&gt;="&amp;$R$1,COMPRAS!M:M,"&lt;="&amp;$R$2)</f>
        <v>0</v>
      </c>
      <c r="L606" s="1017" t="s">
        <v>3477</v>
      </c>
      <c r="M606" s="1042">
        <f>SUMIFS(COMPRAS!CC:CC,COMPRAS!CE:CE,L606,COMPRAS!M:M,"&gt;="&amp;$R$1,COMPRAS!M:M,"&lt;="&amp;$R$2)+SUMIFS(COMPRAS!CD:CD,COMPRAS!CF:CF,L606,COMPRAS!M:M,"&gt;="&amp;$R$1,COMPRAS!M:M,"&lt;="&amp;$R$2)</f>
        <v>0</v>
      </c>
      <c r="N606" s="1017" t="s">
        <v>3478</v>
      </c>
      <c r="O606" s="1042">
        <f>SUMIFS(COMPRAS!CC:CC,COMPRAS!CE:CE,N606,COMPRAS!M:M,"&gt;="&amp;$R$1,COMPRAS!M:M,"&lt;="&amp;$R$2)+SUMIFS(COMPRAS!CD:CD,COMPRAS!CF:CF,N606,COMPRAS!M:M,"&gt;="&amp;$R$1,COMPRAS!M:M,"&lt;="&amp;$R$2)</f>
        <v>0</v>
      </c>
    </row>
    <row r="607" spans="1:15" x14ac:dyDescent="0.2">
      <c r="A607" s="1014"/>
      <c r="B607" s="1014"/>
      <c r="C607" s="1014"/>
      <c r="D607" s="1016" t="s">
        <v>2408</v>
      </c>
      <c r="E607" s="1016"/>
      <c r="F607" s="1016"/>
      <c r="G607" s="1016"/>
      <c r="H607" s="1016"/>
      <c r="I607" s="1016"/>
      <c r="J607" s="1017" t="s">
        <v>3479</v>
      </c>
      <c r="K607" s="1042">
        <f>SUMIFS(COMPRAS!CC:CC,COMPRAS!CE:CE,J607,COMPRAS!M:M,"&gt;="&amp;$R$1,COMPRAS!M:M,"&lt;="&amp;$R$2)+SUMIFS(COMPRAS!CD:CD,COMPRAS!CF:CF,J607,COMPRAS!M:M,"&gt;="&amp;$R$1,COMPRAS!M:M,"&lt;="&amp;$R$2)</f>
        <v>0</v>
      </c>
      <c r="L607" s="1017" t="s">
        <v>3480</v>
      </c>
      <c r="M607" s="1042">
        <f>SUMIFS(COMPRAS!CC:CC,COMPRAS!CE:CE,L607,COMPRAS!M:M,"&gt;="&amp;$R$1,COMPRAS!M:M,"&lt;="&amp;$R$2)+SUMIFS(COMPRAS!CD:CD,COMPRAS!CF:CF,L607,COMPRAS!M:M,"&gt;="&amp;$R$1,COMPRAS!M:M,"&lt;="&amp;$R$2)</f>
        <v>0</v>
      </c>
      <c r="N607" s="1017" t="s">
        <v>3481</v>
      </c>
      <c r="O607" s="1042">
        <f>SUMIFS(COMPRAS!CC:CC,COMPRAS!CE:CE,N607,COMPRAS!M:M,"&gt;="&amp;$R$1,COMPRAS!M:M,"&lt;="&amp;$R$2)+SUMIFS(COMPRAS!CD:CD,COMPRAS!CF:CF,N607,COMPRAS!M:M,"&gt;="&amp;$R$1,COMPRAS!M:M,"&lt;="&amp;$R$2)</f>
        <v>0</v>
      </c>
    </row>
    <row r="608" spans="1:15" x14ac:dyDescent="0.2">
      <c r="A608" s="1014"/>
      <c r="B608" s="1014"/>
      <c r="C608" s="1014"/>
      <c r="D608" s="1016" t="s">
        <v>2412</v>
      </c>
      <c r="E608" s="1016"/>
      <c r="F608" s="1016"/>
      <c r="G608" s="1016"/>
      <c r="H608" s="1016"/>
      <c r="I608" s="1016"/>
      <c r="J608" s="1017" t="s">
        <v>2270</v>
      </c>
      <c r="K608" s="1042">
        <f>SUMIFS(COMPRAS!CC:CC,COMPRAS!CE:CE,J608,COMPRAS!M:M,"&gt;="&amp;$R$1,COMPRAS!M:M,"&lt;="&amp;$R$2)+SUMIFS(COMPRAS!CD:CD,COMPRAS!CF:CF,J608,COMPRAS!M:M,"&gt;="&amp;$R$1,COMPRAS!M:M,"&lt;="&amp;$R$2)</f>
        <v>0</v>
      </c>
      <c r="L608" s="1017" t="s">
        <v>2271</v>
      </c>
      <c r="M608" s="1042">
        <f>SUMIFS(COMPRAS!CC:CC,COMPRAS!CE:CE,L608,COMPRAS!M:M,"&gt;="&amp;$R$1,COMPRAS!M:M,"&lt;="&amp;$R$2)+SUMIFS(COMPRAS!CD:CD,COMPRAS!CF:CF,L608,COMPRAS!M:M,"&gt;="&amp;$R$1,COMPRAS!M:M,"&lt;="&amp;$R$2)</f>
        <v>0</v>
      </c>
      <c r="N608" s="1017" t="s">
        <v>2272</v>
      </c>
      <c r="O608" s="1042">
        <f>SUMIFS(COMPRAS!CC:CC,COMPRAS!CE:CE,N608,COMPRAS!M:M,"&gt;="&amp;$R$1,COMPRAS!M:M,"&lt;="&amp;$R$2)+SUMIFS(COMPRAS!CD:CD,COMPRAS!CF:CF,N608,COMPRAS!M:M,"&gt;="&amp;$R$1,COMPRAS!M:M,"&lt;="&amp;$R$2)</f>
        <v>0</v>
      </c>
    </row>
    <row r="609" spans="1:15" x14ac:dyDescent="0.2">
      <c r="A609" s="1014"/>
      <c r="B609" s="1014"/>
      <c r="C609" s="1014"/>
      <c r="D609" s="1016" t="s">
        <v>3482</v>
      </c>
      <c r="E609" s="1016"/>
      <c r="F609" s="1016"/>
      <c r="G609" s="1016"/>
      <c r="H609" s="1016"/>
      <c r="I609" s="1016"/>
      <c r="J609" s="1043"/>
      <c r="K609" s="1043"/>
      <c r="L609" s="1017" t="s">
        <v>3483</v>
      </c>
      <c r="M609" s="1042">
        <f>SUMIFS(COMPRAS!CC:CC,COMPRAS!CE:CE,L609,COMPRAS!M:M,"&gt;="&amp;$R$1,COMPRAS!M:M,"&lt;="&amp;$R$2)+SUMIFS(COMPRAS!CD:CD,COMPRAS!CF:CF,L609,COMPRAS!M:M,"&gt;="&amp;$R$1,COMPRAS!M:M,"&lt;="&amp;$R$2)</f>
        <v>0</v>
      </c>
      <c r="N609" s="1017" t="s">
        <v>3484</v>
      </c>
      <c r="O609" s="1042">
        <f>SUMIFS(COMPRAS!CC:CC,COMPRAS!CE:CE,N609,COMPRAS!M:M,"&gt;="&amp;$R$1,COMPRAS!M:M,"&lt;="&amp;$R$2)+SUMIFS(COMPRAS!CD:CD,COMPRAS!CF:CF,N609,COMPRAS!M:M,"&gt;="&amp;$R$1,COMPRAS!M:M,"&lt;="&amp;$R$2)</f>
        <v>0</v>
      </c>
    </row>
    <row r="610" spans="1:15" x14ac:dyDescent="0.2">
      <c r="A610" s="1014"/>
      <c r="B610" s="1014"/>
      <c r="C610" s="1014"/>
      <c r="D610" s="1016" t="s">
        <v>1969</v>
      </c>
      <c r="E610" s="1016"/>
      <c r="F610" s="1016"/>
      <c r="G610" s="1016"/>
      <c r="H610" s="1016" t="s">
        <v>1226</v>
      </c>
      <c r="I610" s="1016"/>
      <c r="J610" s="1017" t="s">
        <v>3485</v>
      </c>
      <c r="K610" s="1042">
        <f>SUMIFS(COMPRAS!CC:CC,COMPRAS!CE:CE,J610,COMPRAS!M:M,"&gt;="&amp;$R$1,COMPRAS!M:M,"&lt;="&amp;$R$2)+SUMIFS(COMPRAS!CD:CD,COMPRAS!CF:CF,J610,COMPRAS!M:M,"&gt;="&amp;$R$1,COMPRAS!M:M,"&lt;="&amp;$R$2)</f>
        <v>0</v>
      </c>
      <c r="L610" s="1017" t="s">
        <v>3486</v>
      </c>
      <c r="M610" s="1042">
        <f>SUMIFS(COMPRAS!CC:CC,COMPRAS!CE:CE,L610,COMPRAS!M:M,"&gt;="&amp;$R$1,COMPRAS!M:M,"&lt;="&amp;$R$2)+SUMIFS(COMPRAS!CD:CD,COMPRAS!CF:CF,L610,COMPRAS!M:M,"&gt;="&amp;$R$1,COMPRAS!M:M,"&lt;="&amp;$R$2)</f>
        <v>0</v>
      </c>
      <c r="N610" s="1017" t="s">
        <v>3487</v>
      </c>
      <c r="O610" s="1042">
        <f>SUMIFS(COMPRAS!CC:CC,COMPRAS!CE:CE,N610,COMPRAS!M:M,"&gt;="&amp;$R$1,COMPRAS!M:M,"&lt;="&amp;$R$2)+SUMIFS(COMPRAS!CD:CD,COMPRAS!CF:CF,N610,COMPRAS!M:M,"&gt;="&amp;$R$1,COMPRAS!M:M,"&lt;="&amp;$R$2)</f>
        <v>0</v>
      </c>
    </row>
    <row r="611" spans="1:15" x14ac:dyDescent="0.2">
      <c r="A611" s="1025"/>
      <c r="B611" s="1025"/>
      <c r="C611" s="1013" t="s">
        <v>3488</v>
      </c>
      <c r="D611" s="1013"/>
      <c r="E611" s="1013"/>
      <c r="F611" s="1013"/>
      <c r="G611" s="1013"/>
      <c r="H611" s="1013"/>
      <c r="I611" s="1013"/>
      <c r="J611" s="1013"/>
      <c r="K611" s="1013"/>
      <c r="L611" s="1013"/>
      <c r="M611" s="1013"/>
      <c r="N611" s="1013"/>
      <c r="O611" s="1013"/>
    </row>
    <row r="612" spans="1:15" x14ac:dyDescent="0.2">
      <c r="A612" s="1014"/>
      <c r="B612" s="1014"/>
      <c r="C612" s="1014"/>
      <c r="D612" s="1013" t="s">
        <v>3489</v>
      </c>
      <c r="E612" s="1013"/>
      <c r="F612" s="1013"/>
      <c r="G612" s="1013"/>
      <c r="H612" s="1013"/>
      <c r="I612" s="1013"/>
      <c r="J612" s="1013"/>
      <c r="K612" s="1013"/>
      <c r="L612" s="1013"/>
      <c r="M612" s="1013"/>
      <c r="N612" s="1013"/>
      <c r="O612" s="1013"/>
    </row>
    <row r="613" spans="1:15" x14ac:dyDescent="0.2">
      <c r="A613" s="1014"/>
      <c r="B613" s="1014"/>
      <c r="C613" s="1014"/>
      <c r="D613" s="1014"/>
      <c r="E613" s="1013" t="s">
        <v>3222</v>
      </c>
      <c r="F613" s="1013"/>
      <c r="G613" s="1013"/>
      <c r="H613" s="1013"/>
      <c r="I613" s="1013"/>
      <c r="J613" s="1013"/>
      <c r="K613" s="1013"/>
      <c r="L613" s="1013"/>
      <c r="M613" s="1013"/>
      <c r="N613" s="1013"/>
      <c r="O613" s="1013"/>
    </row>
    <row r="614" spans="1:15" x14ac:dyDescent="0.2">
      <c r="A614" s="1014"/>
      <c r="B614" s="1014"/>
      <c r="C614" s="1014"/>
      <c r="D614" s="1014"/>
      <c r="E614" s="1014"/>
      <c r="F614" s="1031" t="s">
        <v>2870</v>
      </c>
      <c r="G614" s="1031"/>
      <c r="H614" s="1031"/>
      <c r="I614" s="1031"/>
      <c r="J614" s="1031"/>
      <c r="K614" s="1031"/>
      <c r="L614" s="1033" t="s">
        <v>3293</v>
      </c>
      <c r="M614" s="1033"/>
      <c r="N614" s="1033" t="s">
        <v>3294</v>
      </c>
      <c r="O614" s="1033"/>
    </row>
    <row r="615" spans="1:15" x14ac:dyDescent="0.2">
      <c r="A615" s="1014"/>
      <c r="B615" s="1014"/>
      <c r="C615" s="1014"/>
      <c r="D615" s="1014"/>
      <c r="E615" s="1014"/>
      <c r="F615" s="1014"/>
      <c r="G615" s="1024" t="s">
        <v>3223</v>
      </c>
      <c r="H615" s="1024"/>
      <c r="I615" s="1024"/>
      <c r="J615" s="1024"/>
      <c r="K615" s="1024"/>
      <c r="L615" s="1017" t="s">
        <v>2273</v>
      </c>
      <c r="M615" s="1042">
        <f>SUMIFS(COMPRAS!CC:CC,COMPRAS!CE:CE,L615,COMPRAS!M:M,"&gt;="&amp;$R$1,COMPRAS!M:M,"&lt;="&amp;$R$2)+SUMIFS(COMPRAS!CD:CD,COMPRAS!CF:CF,L615,COMPRAS!M:M,"&gt;="&amp;$R$1,COMPRAS!M:M,"&lt;="&amp;$R$2)</f>
        <v>0</v>
      </c>
      <c r="N615" s="1017" t="s">
        <v>2274</v>
      </c>
      <c r="O615" s="1042">
        <f>SUMIFS(COMPRAS!CC:CC,COMPRAS!CE:CE,N615,COMPRAS!M:M,"&gt;="&amp;$R$1,COMPRAS!M:M,"&lt;="&amp;$R$2)+SUMIFS(COMPRAS!CD:CD,COMPRAS!CF:CF,N615,COMPRAS!M:M,"&gt;="&amp;$R$1,COMPRAS!M:M,"&lt;="&amp;$R$2)</f>
        <v>0</v>
      </c>
    </row>
    <row r="616" spans="1:15" x14ac:dyDescent="0.2">
      <c r="A616" s="1014"/>
      <c r="B616" s="1014"/>
      <c r="C616" s="1014"/>
      <c r="D616" s="1014"/>
      <c r="E616" s="1014"/>
      <c r="F616" s="1014"/>
      <c r="G616" s="1024" t="s">
        <v>1958</v>
      </c>
      <c r="H616" s="1024"/>
      <c r="I616" s="1024"/>
      <c r="J616" s="1024"/>
      <c r="K616" s="1024"/>
      <c r="L616" s="1017" t="s">
        <v>3490</v>
      </c>
      <c r="M616" s="1042">
        <f>SUMIFS(COMPRAS!CC:CC,COMPRAS!CE:CE,L616,COMPRAS!M:M,"&gt;="&amp;$R$1,COMPRAS!M:M,"&lt;="&amp;$R$2)+SUMIFS(COMPRAS!CD:CD,COMPRAS!CF:CF,L616,COMPRAS!M:M,"&gt;="&amp;$R$1,COMPRAS!M:M,"&lt;="&amp;$R$2)</f>
        <v>0</v>
      </c>
      <c r="N616" s="1017" t="s">
        <v>3491</v>
      </c>
      <c r="O616" s="1042">
        <f>SUMIFS(COMPRAS!CC:CC,COMPRAS!CE:CE,N616,COMPRAS!M:M,"&gt;="&amp;$R$1,COMPRAS!M:M,"&lt;="&amp;$R$2)+SUMIFS(COMPRAS!CD:CD,COMPRAS!CF:CF,N616,COMPRAS!M:M,"&gt;="&amp;$R$1,COMPRAS!M:M,"&lt;="&amp;$R$2)</f>
        <v>0</v>
      </c>
    </row>
    <row r="617" spans="1:15" x14ac:dyDescent="0.2">
      <c r="A617" s="1014"/>
      <c r="B617" s="1014"/>
      <c r="C617" s="1014"/>
      <c r="D617" s="1014"/>
      <c r="E617" s="1014"/>
      <c r="F617" s="1031" t="s">
        <v>2873</v>
      </c>
      <c r="G617" s="1031"/>
      <c r="H617" s="1031"/>
      <c r="I617" s="1031"/>
      <c r="J617" s="1031"/>
      <c r="K617" s="1031"/>
      <c r="L617" s="1033" t="s">
        <v>3293</v>
      </c>
      <c r="M617" s="1033"/>
      <c r="N617" s="1033" t="s">
        <v>3294</v>
      </c>
      <c r="O617" s="1033"/>
    </row>
    <row r="618" spans="1:15" x14ac:dyDescent="0.2">
      <c r="A618" s="1014"/>
      <c r="B618" s="1014"/>
      <c r="C618" s="1014"/>
      <c r="D618" s="1014"/>
      <c r="E618" s="1014"/>
      <c r="F618" s="1014"/>
      <c r="G618" s="1024" t="s">
        <v>3223</v>
      </c>
      <c r="H618" s="1024"/>
      <c r="I618" s="1024"/>
      <c r="J618" s="1024"/>
      <c r="K618" s="1024"/>
      <c r="L618" s="1017" t="s">
        <v>3492</v>
      </c>
      <c r="M618" s="1042">
        <f>SUMIFS(COMPRAS!CC:CC,COMPRAS!CE:CE,L618,COMPRAS!M:M,"&gt;="&amp;$R$1,COMPRAS!M:M,"&lt;="&amp;$R$2)+SUMIFS(COMPRAS!CD:CD,COMPRAS!CF:CF,L618,COMPRAS!M:M,"&gt;="&amp;$R$1,COMPRAS!M:M,"&lt;="&amp;$R$2)</f>
        <v>0</v>
      </c>
      <c r="N618" s="1017" t="s">
        <v>3493</v>
      </c>
      <c r="O618" s="1042">
        <f>SUMIFS(COMPRAS!CC:CC,COMPRAS!CE:CE,N618,COMPRAS!M:M,"&gt;="&amp;$R$1,COMPRAS!M:M,"&lt;="&amp;$R$2)+SUMIFS(COMPRAS!CD:CD,COMPRAS!CF:CF,N618,COMPRAS!M:M,"&gt;="&amp;$R$1,COMPRAS!M:M,"&lt;="&amp;$R$2)</f>
        <v>0</v>
      </c>
    </row>
    <row r="619" spans="1:15" x14ac:dyDescent="0.2">
      <c r="A619" s="1014"/>
      <c r="B619" s="1014"/>
      <c r="C619" s="1014"/>
      <c r="D619" s="1014"/>
      <c r="E619" s="1014"/>
      <c r="F619" s="1014"/>
      <c r="G619" s="1024" t="s">
        <v>1958</v>
      </c>
      <c r="H619" s="1024"/>
      <c r="I619" s="1024"/>
      <c r="J619" s="1024"/>
      <c r="K619" s="1024"/>
      <c r="L619" s="1017" t="s">
        <v>3494</v>
      </c>
      <c r="M619" s="1042">
        <f>SUMIFS(COMPRAS!CC:CC,COMPRAS!CE:CE,L619,COMPRAS!M:M,"&gt;="&amp;$R$1,COMPRAS!M:M,"&lt;="&amp;$R$2)+SUMIFS(COMPRAS!CD:CD,COMPRAS!CF:CF,L619,COMPRAS!M:M,"&gt;="&amp;$R$1,COMPRAS!M:M,"&lt;="&amp;$R$2)</f>
        <v>0</v>
      </c>
      <c r="N619" s="1017" t="s">
        <v>3495</v>
      </c>
      <c r="O619" s="1042">
        <f>SUMIFS(COMPRAS!CC:CC,COMPRAS!CE:CE,N619,COMPRAS!M:M,"&gt;="&amp;$R$1,COMPRAS!M:M,"&lt;="&amp;$R$2)+SUMIFS(COMPRAS!CD:CD,COMPRAS!CF:CF,N619,COMPRAS!M:M,"&gt;="&amp;$R$1,COMPRAS!M:M,"&lt;="&amp;$R$2)</f>
        <v>0</v>
      </c>
    </row>
    <row r="620" spans="1:15" x14ac:dyDescent="0.2">
      <c r="A620" s="1014"/>
      <c r="B620" s="1014"/>
      <c r="C620" s="1014"/>
      <c r="D620" s="1014"/>
      <c r="E620" s="1022" t="s">
        <v>3230</v>
      </c>
      <c r="F620" s="1022"/>
      <c r="G620" s="1022"/>
      <c r="H620" s="1022"/>
      <c r="I620" s="1022"/>
      <c r="J620" s="1022"/>
      <c r="K620" s="1022"/>
      <c r="L620" s="1022"/>
      <c r="M620" s="1022"/>
      <c r="N620" s="1022"/>
      <c r="O620" s="1022"/>
    </row>
    <row r="621" spans="1:15" x14ac:dyDescent="0.2">
      <c r="A621" s="1014"/>
      <c r="B621" s="1014"/>
      <c r="C621" s="1014"/>
      <c r="D621" s="1014"/>
      <c r="E621" s="1014"/>
      <c r="F621" s="1031" t="s">
        <v>2870</v>
      </c>
      <c r="G621" s="1031"/>
      <c r="H621" s="1031"/>
      <c r="I621" s="1031"/>
      <c r="J621" s="1031"/>
      <c r="K621" s="1031"/>
      <c r="L621" s="1033" t="s">
        <v>3293</v>
      </c>
      <c r="M621" s="1033"/>
      <c r="N621" s="1033" t="s">
        <v>3294</v>
      </c>
      <c r="O621" s="1033"/>
    </row>
    <row r="622" spans="1:15" x14ac:dyDescent="0.2">
      <c r="A622" s="1014"/>
      <c r="B622" s="1014"/>
      <c r="C622" s="1014"/>
      <c r="D622" s="1014"/>
      <c r="E622" s="1014"/>
      <c r="F622" s="1014"/>
      <c r="G622" s="1024" t="s">
        <v>3223</v>
      </c>
      <c r="H622" s="1024"/>
      <c r="I622" s="1024"/>
      <c r="J622" s="1024"/>
      <c r="K622" s="1024"/>
      <c r="L622" s="1017" t="s">
        <v>2279</v>
      </c>
      <c r="M622" s="1042">
        <f>SUMIFS(COMPRAS!CC:CC,COMPRAS!CE:CE,L622,COMPRAS!M:M,"&gt;="&amp;$R$1,COMPRAS!M:M,"&lt;="&amp;$R$2)+SUMIFS(COMPRAS!CD:CD,COMPRAS!CF:CF,L622,COMPRAS!M:M,"&gt;="&amp;$R$1,COMPRAS!M:M,"&lt;="&amp;$R$2)</f>
        <v>0</v>
      </c>
      <c r="N622" s="1017" t="s">
        <v>3496</v>
      </c>
      <c r="O622" s="1042">
        <f>SUMIFS(COMPRAS!CC:CC,COMPRAS!CE:CE,N622,COMPRAS!M:M,"&gt;="&amp;$R$1,COMPRAS!M:M,"&lt;="&amp;$R$2)+SUMIFS(COMPRAS!CD:CD,COMPRAS!CF:CF,N622,COMPRAS!M:M,"&gt;="&amp;$R$1,COMPRAS!M:M,"&lt;="&amp;$R$2)</f>
        <v>0</v>
      </c>
    </row>
    <row r="623" spans="1:15" x14ac:dyDescent="0.2">
      <c r="A623" s="1014"/>
      <c r="B623" s="1014"/>
      <c r="C623" s="1014"/>
      <c r="D623" s="1014"/>
      <c r="E623" s="1014"/>
      <c r="F623" s="1014"/>
      <c r="G623" s="1024" t="s">
        <v>1958</v>
      </c>
      <c r="H623" s="1024"/>
      <c r="I623" s="1024"/>
      <c r="J623" s="1024"/>
      <c r="K623" s="1024"/>
      <c r="L623" s="1017" t="s">
        <v>3497</v>
      </c>
      <c r="M623" s="1042">
        <f>SUMIFS(COMPRAS!CC:CC,COMPRAS!CE:CE,L623,COMPRAS!M:M,"&gt;="&amp;$R$1,COMPRAS!M:M,"&lt;="&amp;$R$2)+SUMIFS(COMPRAS!CD:CD,COMPRAS!CF:CF,L623,COMPRAS!M:M,"&gt;="&amp;$R$1,COMPRAS!M:M,"&lt;="&amp;$R$2)</f>
        <v>0</v>
      </c>
      <c r="N623" s="1017" t="s">
        <v>3498</v>
      </c>
      <c r="O623" s="1042">
        <f>SUMIFS(COMPRAS!CC:CC,COMPRAS!CE:CE,N623,COMPRAS!M:M,"&gt;="&amp;$R$1,COMPRAS!M:M,"&lt;="&amp;$R$2)+SUMIFS(COMPRAS!CD:CD,COMPRAS!CF:CF,N623,COMPRAS!M:M,"&gt;="&amp;$R$1,COMPRAS!M:M,"&lt;="&amp;$R$2)</f>
        <v>0</v>
      </c>
    </row>
    <row r="624" spans="1:15" x14ac:dyDescent="0.2">
      <c r="A624" s="1014"/>
      <c r="B624" s="1014"/>
      <c r="C624" s="1014"/>
      <c r="D624" s="1014"/>
      <c r="E624" s="1014"/>
      <c r="F624" s="1031" t="s">
        <v>2873</v>
      </c>
      <c r="G624" s="1031"/>
      <c r="H624" s="1031"/>
      <c r="I624" s="1031"/>
      <c r="J624" s="1031"/>
      <c r="K624" s="1031"/>
      <c r="L624" s="1033" t="s">
        <v>3293</v>
      </c>
      <c r="M624" s="1033"/>
      <c r="N624" s="1033" t="s">
        <v>3294</v>
      </c>
      <c r="O624" s="1033"/>
    </row>
    <row r="625" spans="1:15" x14ac:dyDescent="0.2">
      <c r="A625" s="1014"/>
      <c r="B625" s="1014"/>
      <c r="C625" s="1014"/>
      <c r="D625" s="1014"/>
      <c r="E625" s="1014"/>
      <c r="F625" s="1014"/>
      <c r="G625" s="1024" t="s">
        <v>3223</v>
      </c>
      <c r="H625" s="1024"/>
      <c r="I625" s="1024"/>
      <c r="J625" s="1024"/>
      <c r="K625" s="1024"/>
      <c r="L625" s="1017" t="s">
        <v>3499</v>
      </c>
      <c r="M625" s="1042">
        <f>SUMIFS(COMPRAS!CC:CC,COMPRAS!CE:CE,L625,COMPRAS!M:M,"&gt;="&amp;$R$1,COMPRAS!M:M,"&lt;="&amp;$R$2)+SUMIFS(COMPRAS!CD:CD,COMPRAS!CF:CF,L625,COMPRAS!M:M,"&gt;="&amp;$R$1,COMPRAS!M:M,"&lt;="&amp;$R$2)</f>
        <v>0</v>
      </c>
      <c r="N625" s="1017" t="s">
        <v>3500</v>
      </c>
      <c r="O625" s="1042">
        <f>SUMIFS(COMPRAS!CC:CC,COMPRAS!CE:CE,N625,COMPRAS!M:M,"&gt;="&amp;$R$1,COMPRAS!M:M,"&lt;="&amp;$R$2)+SUMIFS(COMPRAS!CD:CD,COMPRAS!CF:CF,N625,COMPRAS!M:M,"&gt;="&amp;$R$1,COMPRAS!M:M,"&lt;="&amp;$R$2)</f>
        <v>0</v>
      </c>
    </row>
    <row r="626" spans="1:15" x14ac:dyDescent="0.2">
      <c r="A626" s="1014"/>
      <c r="B626" s="1014"/>
      <c r="C626" s="1014"/>
      <c r="D626" s="1014"/>
      <c r="E626" s="1014"/>
      <c r="F626" s="1014"/>
      <c r="G626" s="1024" t="s">
        <v>1958</v>
      </c>
      <c r="H626" s="1024"/>
      <c r="I626" s="1024"/>
      <c r="J626" s="1024"/>
      <c r="K626" s="1024"/>
      <c r="L626" s="1017" t="s">
        <v>2282</v>
      </c>
      <c r="M626" s="1042">
        <f>SUMIFS(COMPRAS!CC:CC,COMPRAS!CE:CE,L626,COMPRAS!M:M,"&gt;="&amp;$R$1,COMPRAS!M:M,"&lt;="&amp;$R$2)+SUMIFS(COMPRAS!CD:CD,COMPRAS!CF:CF,L626,COMPRAS!M:M,"&gt;="&amp;$R$1,COMPRAS!M:M,"&lt;="&amp;$R$2)</f>
        <v>0</v>
      </c>
      <c r="N626" s="1017" t="s">
        <v>2283</v>
      </c>
      <c r="O626" s="1042">
        <f>SUMIFS(COMPRAS!CC:CC,COMPRAS!CE:CE,N626,COMPRAS!M:M,"&gt;="&amp;$R$1,COMPRAS!M:M,"&lt;="&amp;$R$2)+SUMIFS(COMPRAS!CD:CD,COMPRAS!CF:CF,N626,COMPRAS!M:M,"&gt;="&amp;$R$1,COMPRAS!M:M,"&lt;="&amp;$R$2)</f>
        <v>0</v>
      </c>
    </row>
    <row r="627" spans="1:15" x14ac:dyDescent="0.2">
      <c r="A627" s="1014"/>
      <c r="B627" s="1014"/>
      <c r="C627" s="1014"/>
      <c r="D627" s="1014"/>
      <c r="E627" s="1047" t="s">
        <v>2299</v>
      </c>
      <c r="F627" s="1047"/>
      <c r="G627" s="1047"/>
      <c r="H627" s="1047"/>
      <c r="I627" s="1047"/>
      <c r="J627" s="1047"/>
      <c r="K627" s="1047"/>
      <c r="L627" s="1047"/>
      <c r="M627" s="1047"/>
      <c r="N627" s="1047"/>
      <c r="O627" s="1047"/>
    </row>
    <row r="628" spans="1:15" x14ac:dyDescent="0.2">
      <c r="A628" s="1014"/>
      <c r="B628" s="1014"/>
      <c r="C628" s="1014"/>
      <c r="D628" s="1014"/>
      <c r="E628" s="1014"/>
      <c r="F628" s="1031" t="s">
        <v>2870</v>
      </c>
      <c r="G628" s="1031"/>
      <c r="H628" s="1031"/>
      <c r="I628" s="1031"/>
      <c r="J628" s="1031"/>
      <c r="K628" s="1031"/>
      <c r="L628" s="1033" t="s">
        <v>3293</v>
      </c>
      <c r="M628" s="1033"/>
      <c r="N628" s="1033" t="s">
        <v>3294</v>
      </c>
      <c r="O628" s="1033"/>
    </row>
    <row r="629" spans="1:15" x14ac:dyDescent="0.2">
      <c r="A629" s="1014"/>
      <c r="B629" s="1014"/>
      <c r="C629" s="1014"/>
      <c r="D629" s="1014"/>
      <c r="E629" s="1014"/>
      <c r="F629" s="1014"/>
      <c r="G629" s="1024" t="s">
        <v>3223</v>
      </c>
      <c r="H629" s="1024"/>
      <c r="I629" s="1024"/>
      <c r="J629" s="1024"/>
      <c r="K629" s="1024"/>
      <c r="L629" s="1017" t="s">
        <v>3501</v>
      </c>
      <c r="M629" s="1042">
        <f>SUMIFS(COMPRAS!CC:CC,COMPRAS!CE:CE,L629,COMPRAS!M:M,"&gt;="&amp;$R$1,COMPRAS!M:M,"&lt;="&amp;$R$2)+SUMIFS(COMPRAS!CD:CD,COMPRAS!CF:CF,L629,COMPRAS!M:M,"&gt;="&amp;$R$1,COMPRAS!M:M,"&lt;="&amp;$R$2)</f>
        <v>0</v>
      </c>
      <c r="N629" s="1017" t="s">
        <v>3502</v>
      </c>
      <c r="O629" s="1042">
        <f>SUMIFS(COMPRAS!CC:CC,COMPRAS!CE:CE,N629,COMPRAS!M:M,"&gt;="&amp;$R$1,COMPRAS!M:M,"&lt;="&amp;$R$2)+SUMIFS(COMPRAS!CD:CD,COMPRAS!CF:CF,N629,COMPRAS!M:M,"&gt;="&amp;$R$1,COMPRAS!M:M,"&lt;="&amp;$R$2)</f>
        <v>0</v>
      </c>
    </row>
    <row r="630" spans="1:15" x14ac:dyDescent="0.2">
      <c r="A630" s="1014"/>
      <c r="B630" s="1014"/>
      <c r="C630" s="1014"/>
      <c r="D630" s="1014"/>
      <c r="E630" s="1014"/>
      <c r="F630" s="1014"/>
      <c r="G630" s="1024" t="s">
        <v>1958</v>
      </c>
      <c r="H630" s="1024"/>
      <c r="I630" s="1024"/>
      <c r="J630" s="1024"/>
      <c r="K630" s="1024"/>
      <c r="L630" s="1017" t="s">
        <v>3503</v>
      </c>
      <c r="M630" s="1042">
        <f>SUMIFS(COMPRAS!CC:CC,COMPRAS!CE:CE,L630,COMPRAS!M:M,"&gt;="&amp;$R$1,COMPRAS!M:M,"&lt;="&amp;$R$2)+SUMIFS(COMPRAS!CD:CD,COMPRAS!CF:CF,L630,COMPRAS!M:M,"&gt;="&amp;$R$1,COMPRAS!M:M,"&lt;="&amp;$R$2)</f>
        <v>0</v>
      </c>
      <c r="N630" s="1017" t="s">
        <v>3504</v>
      </c>
      <c r="O630" s="1042">
        <f>SUMIFS(COMPRAS!CC:CC,COMPRAS!CE:CE,N630,COMPRAS!M:M,"&gt;="&amp;$R$1,COMPRAS!M:M,"&lt;="&amp;$R$2)+SUMIFS(COMPRAS!CD:CD,COMPRAS!CF:CF,N630,COMPRAS!M:M,"&gt;="&amp;$R$1,COMPRAS!M:M,"&lt;="&amp;$R$2)</f>
        <v>0</v>
      </c>
    </row>
    <row r="631" spans="1:15" x14ac:dyDescent="0.2">
      <c r="A631" s="1014"/>
      <c r="B631" s="1014"/>
      <c r="C631" s="1014"/>
      <c r="D631" s="1014"/>
      <c r="E631" s="1014"/>
      <c r="F631" s="1031" t="s">
        <v>2873</v>
      </c>
      <c r="G631" s="1031"/>
      <c r="H631" s="1031"/>
      <c r="I631" s="1031"/>
      <c r="J631" s="1031"/>
      <c r="K631" s="1031"/>
      <c r="L631" s="1033" t="s">
        <v>3293</v>
      </c>
      <c r="M631" s="1033"/>
      <c r="N631" s="1033" t="s">
        <v>3294</v>
      </c>
      <c r="O631" s="1033"/>
    </row>
    <row r="632" spans="1:15" x14ac:dyDescent="0.2">
      <c r="A632" s="1014"/>
      <c r="B632" s="1014"/>
      <c r="C632" s="1014"/>
      <c r="D632" s="1014"/>
      <c r="E632" s="1014"/>
      <c r="F632" s="1014"/>
      <c r="G632" s="1024" t="s">
        <v>3223</v>
      </c>
      <c r="H632" s="1024"/>
      <c r="I632" s="1024"/>
      <c r="J632" s="1024"/>
      <c r="K632" s="1024"/>
      <c r="L632" s="1017" t="s">
        <v>2285</v>
      </c>
      <c r="M632" s="1042">
        <f>SUMIFS(COMPRAS!CC:CC,COMPRAS!CE:CE,L632,COMPRAS!M:M,"&gt;="&amp;$R$1,COMPRAS!M:M,"&lt;="&amp;$R$2)+SUMIFS(COMPRAS!CD:CD,COMPRAS!CF:CF,L632,COMPRAS!M:M,"&gt;="&amp;$R$1,COMPRAS!M:M,"&lt;="&amp;$R$2)</f>
        <v>0</v>
      </c>
      <c r="N632" s="1017" t="s">
        <v>2286</v>
      </c>
      <c r="O632" s="1042">
        <f>SUMIFS(COMPRAS!CC:CC,COMPRAS!CE:CE,N632,COMPRAS!M:M,"&gt;="&amp;$R$1,COMPRAS!M:M,"&lt;="&amp;$R$2)+SUMIFS(COMPRAS!CD:CD,COMPRAS!CF:CF,N632,COMPRAS!M:M,"&gt;="&amp;$R$1,COMPRAS!M:M,"&lt;="&amp;$R$2)</f>
        <v>0</v>
      </c>
    </row>
    <row r="633" spans="1:15" x14ac:dyDescent="0.2">
      <c r="A633" s="1014"/>
      <c r="B633" s="1014"/>
      <c r="C633" s="1014"/>
      <c r="D633" s="1014"/>
      <c r="E633" s="1014"/>
      <c r="F633" s="1014"/>
      <c r="G633" s="1024" t="s">
        <v>1958</v>
      </c>
      <c r="H633" s="1024"/>
      <c r="I633" s="1024"/>
      <c r="J633" s="1024"/>
      <c r="K633" s="1024"/>
      <c r="L633" s="1017" t="s">
        <v>3505</v>
      </c>
      <c r="M633" s="1042">
        <f>SUMIFS(COMPRAS!CC:CC,COMPRAS!CE:CE,L633,COMPRAS!M:M,"&gt;="&amp;$R$1,COMPRAS!M:M,"&lt;="&amp;$R$2)+SUMIFS(COMPRAS!CD:CD,COMPRAS!CF:CF,L633,COMPRAS!M:M,"&gt;="&amp;$R$1,COMPRAS!M:M,"&lt;="&amp;$R$2)</f>
        <v>0</v>
      </c>
      <c r="N633" s="1017" t="s">
        <v>3506</v>
      </c>
      <c r="O633" s="1042">
        <f>SUMIFS(COMPRAS!CC:CC,COMPRAS!CE:CE,N633,COMPRAS!M:M,"&gt;="&amp;$R$1,COMPRAS!M:M,"&lt;="&amp;$R$2)+SUMIFS(COMPRAS!CD:CD,COMPRAS!CF:CF,N633,COMPRAS!M:M,"&gt;="&amp;$R$1,COMPRAS!M:M,"&lt;="&amp;$R$2)</f>
        <v>0</v>
      </c>
    </row>
    <row r="634" spans="1:15" x14ac:dyDescent="0.2">
      <c r="A634" s="1014"/>
      <c r="B634" s="1014"/>
      <c r="C634" s="1014"/>
      <c r="D634" s="1014"/>
      <c r="E634" s="1047" t="s">
        <v>2306</v>
      </c>
      <c r="F634" s="1047"/>
      <c r="G634" s="1047"/>
      <c r="H634" s="1047"/>
      <c r="I634" s="1047"/>
      <c r="J634" s="1047"/>
      <c r="K634" s="1047"/>
      <c r="L634" s="1047"/>
      <c r="M634" s="1047"/>
      <c r="N634" s="1047"/>
      <c r="O634" s="1047"/>
    </row>
    <row r="635" spans="1:15" x14ac:dyDescent="0.2">
      <c r="A635" s="1014"/>
      <c r="B635" s="1014"/>
      <c r="C635" s="1014"/>
      <c r="D635" s="1014"/>
      <c r="E635" s="1014"/>
      <c r="F635" s="1031" t="s">
        <v>2870</v>
      </c>
      <c r="G635" s="1031"/>
      <c r="H635" s="1031"/>
      <c r="I635" s="1031"/>
      <c r="J635" s="1031"/>
      <c r="K635" s="1031"/>
      <c r="L635" s="1033" t="s">
        <v>3293</v>
      </c>
      <c r="M635" s="1033"/>
      <c r="N635" s="1033" t="s">
        <v>3294</v>
      </c>
      <c r="O635" s="1033"/>
    </row>
    <row r="636" spans="1:15" x14ac:dyDescent="0.2">
      <c r="A636" s="1014"/>
      <c r="B636" s="1014"/>
      <c r="C636" s="1014"/>
      <c r="D636" s="1014"/>
      <c r="E636" s="1014"/>
      <c r="F636" s="1014"/>
      <c r="G636" s="1024" t="s">
        <v>3223</v>
      </c>
      <c r="H636" s="1024"/>
      <c r="I636" s="1024"/>
      <c r="J636" s="1024"/>
      <c r="K636" s="1024"/>
      <c r="L636" s="1017" t="s">
        <v>3507</v>
      </c>
      <c r="M636" s="1042">
        <f>SUMIFS(COMPRAS!CC:CC,COMPRAS!CE:CE,L636,COMPRAS!M:M,"&gt;="&amp;$R$1,COMPRAS!M:M,"&lt;="&amp;$R$2)+SUMIFS(COMPRAS!CD:CD,COMPRAS!CF:CF,L636,COMPRAS!M:M,"&gt;="&amp;$R$1,COMPRAS!M:M,"&lt;="&amp;$R$2)</f>
        <v>0</v>
      </c>
      <c r="N636" s="1017" t="s">
        <v>3508</v>
      </c>
      <c r="O636" s="1042">
        <f>SUMIFS(COMPRAS!CC:CC,COMPRAS!CE:CE,N636,COMPRAS!M:M,"&gt;="&amp;$R$1,COMPRAS!M:M,"&lt;="&amp;$R$2)+SUMIFS(COMPRAS!CD:CD,COMPRAS!CF:CF,N636,COMPRAS!M:M,"&gt;="&amp;$R$1,COMPRAS!M:M,"&lt;="&amp;$R$2)</f>
        <v>0</v>
      </c>
    </row>
    <row r="637" spans="1:15" x14ac:dyDescent="0.2">
      <c r="A637" s="1014"/>
      <c r="B637" s="1014"/>
      <c r="C637" s="1014"/>
      <c r="D637" s="1014"/>
      <c r="E637" s="1014"/>
      <c r="F637" s="1014"/>
      <c r="G637" s="1024" t="s">
        <v>1958</v>
      </c>
      <c r="H637" s="1024"/>
      <c r="I637" s="1024"/>
      <c r="J637" s="1024"/>
      <c r="K637" s="1024"/>
      <c r="L637" s="1017" t="s">
        <v>3509</v>
      </c>
      <c r="M637" s="1042">
        <f>SUMIFS(COMPRAS!CC:CC,COMPRAS!CE:CE,L637,COMPRAS!M:M,"&gt;="&amp;$R$1,COMPRAS!M:M,"&lt;="&amp;$R$2)+SUMIFS(COMPRAS!CD:CD,COMPRAS!CF:CF,L637,COMPRAS!M:M,"&gt;="&amp;$R$1,COMPRAS!M:M,"&lt;="&amp;$R$2)</f>
        <v>0</v>
      </c>
      <c r="N637" s="1017" t="s">
        <v>2289</v>
      </c>
      <c r="O637" s="1042">
        <f>SUMIFS(COMPRAS!CC:CC,COMPRAS!CE:CE,N637,COMPRAS!M:M,"&gt;="&amp;$R$1,COMPRAS!M:M,"&lt;="&amp;$R$2)+SUMIFS(COMPRAS!CD:CD,COMPRAS!CF:CF,N637,COMPRAS!M:M,"&gt;="&amp;$R$1,COMPRAS!M:M,"&lt;="&amp;$R$2)</f>
        <v>0</v>
      </c>
    </row>
    <row r="638" spans="1:15" x14ac:dyDescent="0.2">
      <c r="A638" s="1014"/>
      <c r="B638" s="1014"/>
      <c r="C638" s="1014"/>
      <c r="D638" s="1014"/>
      <c r="E638" s="1014"/>
      <c r="F638" s="1031" t="s">
        <v>2873</v>
      </c>
      <c r="G638" s="1031"/>
      <c r="H638" s="1031"/>
      <c r="I638" s="1031"/>
      <c r="J638" s="1031"/>
      <c r="K638" s="1031"/>
      <c r="L638" s="1033" t="s">
        <v>3293</v>
      </c>
      <c r="M638" s="1033"/>
      <c r="N638" s="1033" t="s">
        <v>3294</v>
      </c>
      <c r="O638" s="1033"/>
    </row>
    <row r="639" spans="1:15" x14ac:dyDescent="0.2">
      <c r="A639" s="1014"/>
      <c r="B639" s="1014"/>
      <c r="C639" s="1014"/>
      <c r="D639" s="1014"/>
      <c r="E639" s="1014"/>
      <c r="F639" s="1014"/>
      <c r="G639" s="1024" t="s">
        <v>3223</v>
      </c>
      <c r="H639" s="1024"/>
      <c r="I639" s="1024"/>
      <c r="J639" s="1024"/>
      <c r="K639" s="1024"/>
      <c r="L639" s="1017" t="s">
        <v>2291</v>
      </c>
      <c r="M639" s="1042">
        <f>SUMIFS(COMPRAS!CC:CC,COMPRAS!CE:CE,L639,COMPRAS!M:M,"&gt;="&amp;$R$1,COMPRAS!M:M,"&lt;="&amp;$R$2)+SUMIFS(COMPRAS!CD:CD,COMPRAS!CF:CF,L639,COMPRAS!M:M,"&gt;="&amp;$R$1,COMPRAS!M:M,"&lt;="&amp;$R$2)</f>
        <v>0</v>
      </c>
      <c r="N639" s="1017" t="s">
        <v>3510</v>
      </c>
      <c r="O639" s="1042">
        <f>SUMIFS(COMPRAS!CC:CC,COMPRAS!CE:CE,N639,COMPRAS!M:M,"&gt;="&amp;$R$1,COMPRAS!M:M,"&lt;="&amp;$R$2)+SUMIFS(COMPRAS!CD:CD,COMPRAS!CF:CF,N639,COMPRAS!M:M,"&gt;="&amp;$R$1,COMPRAS!M:M,"&lt;="&amp;$R$2)</f>
        <v>0</v>
      </c>
    </row>
    <row r="640" spans="1:15" x14ac:dyDescent="0.2">
      <c r="A640" s="1014"/>
      <c r="B640" s="1014"/>
      <c r="C640" s="1014"/>
      <c r="D640" s="1014"/>
      <c r="E640" s="1014"/>
      <c r="F640" s="1014"/>
      <c r="G640" s="1024" t="s">
        <v>1958</v>
      </c>
      <c r="H640" s="1024"/>
      <c r="I640" s="1024"/>
      <c r="J640" s="1024"/>
      <c r="K640" s="1024"/>
      <c r="L640" s="1017" t="s">
        <v>3511</v>
      </c>
      <c r="M640" s="1042">
        <f>SUMIFS(COMPRAS!CC:CC,COMPRAS!CE:CE,L640,COMPRAS!M:M,"&gt;="&amp;$R$1,COMPRAS!M:M,"&lt;="&amp;$R$2)+SUMIFS(COMPRAS!CD:CD,COMPRAS!CF:CF,L640,COMPRAS!M:M,"&gt;="&amp;$R$1,COMPRAS!M:M,"&lt;="&amp;$R$2)</f>
        <v>0</v>
      </c>
      <c r="N640" s="1017" t="s">
        <v>3512</v>
      </c>
      <c r="O640" s="1042">
        <f>SUMIFS(COMPRAS!CC:CC,COMPRAS!CE:CE,N640,COMPRAS!M:M,"&gt;="&amp;$R$1,COMPRAS!M:M,"&lt;="&amp;$R$2)+SUMIFS(COMPRAS!CD:CD,COMPRAS!CF:CF,N640,COMPRAS!M:M,"&gt;="&amp;$R$1,COMPRAS!M:M,"&lt;="&amp;$R$2)</f>
        <v>0</v>
      </c>
    </row>
    <row r="641" spans="1:15" x14ac:dyDescent="0.2">
      <c r="A641" s="1014"/>
      <c r="B641" s="1014"/>
      <c r="C641" s="1014"/>
      <c r="D641" s="1014"/>
      <c r="E641" s="1024" t="s">
        <v>3513</v>
      </c>
      <c r="F641" s="1024"/>
      <c r="G641" s="1024"/>
      <c r="H641" s="1024"/>
      <c r="I641" s="1024"/>
      <c r="J641" s="1024"/>
      <c r="K641" s="1024"/>
      <c r="L641" s="1017" t="s">
        <v>2484</v>
      </c>
      <c r="M641" s="1042">
        <f>SUMIFS(COMPRAS!CC:CC,COMPRAS!CE:CE,L641,COMPRAS!M:M,"&gt;="&amp;$R$1,COMPRAS!M:M,"&lt;="&amp;$R$2)+SUMIFS(COMPRAS!CD:CD,COMPRAS!CF:CF,L641,COMPRAS!M:M,"&gt;="&amp;$R$1,COMPRAS!M:M,"&lt;="&amp;$R$2)</f>
        <v>0</v>
      </c>
      <c r="N641" s="1017" t="s">
        <v>3514</v>
      </c>
      <c r="O641" s="1042">
        <f>SUMIFS(COMPRAS!CC:CC,COMPRAS!CE:CE,N641,COMPRAS!M:M,"&gt;="&amp;$R$1,COMPRAS!M:M,"&lt;="&amp;$R$2)+SUMIFS(COMPRAS!CD:CD,COMPRAS!CF:CF,N641,COMPRAS!M:M,"&gt;="&amp;$R$1,COMPRAS!M:M,"&lt;="&amp;$R$2)</f>
        <v>0</v>
      </c>
    </row>
    <row r="642" spans="1:15" x14ac:dyDescent="0.2">
      <c r="A642" s="1014"/>
      <c r="B642" s="1014"/>
      <c r="C642" s="1014"/>
      <c r="D642" s="1014"/>
      <c r="E642" s="1024" t="s">
        <v>3515</v>
      </c>
      <c r="F642" s="1024"/>
      <c r="G642" s="1024"/>
      <c r="H642" s="1024"/>
      <c r="I642" s="1024"/>
      <c r="J642" s="1024"/>
      <c r="K642" s="1024"/>
      <c r="L642" s="1017" t="s">
        <v>3516</v>
      </c>
      <c r="M642" s="1042">
        <f>SUMIFS(COMPRAS!CC:CC,COMPRAS!CE:CE,L642,COMPRAS!M:M,"&gt;="&amp;$R$1,COMPRAS!M:M,"&lt;="&amp;$R$2)+SUMIFS(COMPRAS!CD:CD,COMPRAS!CF:CF,L642,COMPRAS!M:M,"&gt;="&amp;$R$1,COMPRAS!M:M,"&lt;="&amp;$R$2)</f>
        <v>0</v>
      </c>
      <c r="N642" s="1017" t="s">
        <v>3517</v>
      </c>
      <c r="O642" s="1042">
        <f>SUMIFS(COMPRAS!CC:CC,COMPRAS!CE:CE,N642,COMPRAS!M:M,"&gt;="&amp;$R$1,COMPRAS!M:M,"&lt;="&amp;$R$2)+SUMIFS(COMPRAS!CD:CD,COMPRAS!CF:CF,N642,COMPRAS!M:M,"&gt;="&amp;$R$1,COMPRAS!M:M,"&lt;="&amp;$R$2)</f>
        <v>0</v>
      </c>
    </row>
    <row r="643" spans="1:15" x14ac:dyDescent="0.2">
      <c r="A643" s="1014"/>
      <c r="B643" s="1014"/>
      <c r="C643" s="1014"/>
      <c r="D643" s="1014"/>
      <c r="E643" s="1024" t="s">
        <v>3518</v>
      </c>
      <c r="F643" s="1024"/>
      <c r="G643" s="1024"/>
      <c r="H643" s="1024"/>
      <c r="I643" s="1024"/>
      <c r="J643" s="1024"/>
      <c r="K643" s="1024"/>
      <c r="L643" s="1017" t="s">
        <v>2294</v>
      </c>
      <c r="M643" s="1042">
        <f>SUMIFS(COMPRAS!CC:CC,COMPRAS!CE:CE,L643,COMPRAS!M:M,"&gt;="&amp;$R$1,COMPRAS!M:M,"&lt;="&amp;$R$2)+SUMIFS(COMPRAS!CD:CD,COMPRAS!CF:CF,L643,COMPRAS!M:M,"&gt;="&amp;$R$1,COMPRAS!M:M,"&lt;="&amp;$R$2)</f>
        <v>0</v>
      </c>
      <c r="N643" s="1017" t="s">
        <v>2295</v>
      </c>
      <c r="O643" s="1042">
        <f>SUMIFS(COMPRAS!CC:CC,COMPRAS!CE:CE,N643,COMPRAS!M:M,"&gt;="&amp;$R$1,COMPRAS!M:M,"&lt;="&amp;$R$2)+SUMIFS(COMPRAS!CD:CD,COMPRAS!CF:CF,N643,COMPRAS!M:M,"&gt;="&amp;$R$1,COMPRAS!M:M,"&lt;="&amp;$R$2)</f>
        <v>0</v>
      </c>
    </row>
    <row r="644" spans="1:15" x14ac:dyDescent="0.2">
      <c r="A644" s="1014"/>
      <c r="B644" s="1014"/>
      <c r="C644" s="1014"/>
      <c r="D644" s="1014"/>
      <c r="E644" s="1024" t="s">
        <v>1969</v>
      </c>
      <c r="F644" s="1024"/>
      <c r="G644" s="1024"/>
      <c r="H644" s="1024"/>
      <c r="I644" s="1024"/>
      <c r="J644" s="1024"/>
      <c r="K644" s="1024"/>
      <c r="L644" s="1017" t="s">
        <v>3519</v>
      </c>
      <c r="M644" s="1042">
        <f>SUMIFS(COMPRAS!CC:CC,COMPRAS!CE:CE,L644,COMPRAS!M:M,"&gt;="&amp;$R$1,COMPRAS!M:M,"&lt;="&amp;$R$2)+SUMIFS(COMPRAS!CD:CD,COMPRAS!CF:CF,L644,COMPRAS!M:M,"&gt;="&amp;$R$1,COMPRAS!M:M,"&lt;="&amp;$R$2)</f>
        <v>0</v>
      </c>
      <c r="N644" s="1017" t="s">
        <v>3520</v>
      </c>
      <c r="O644" s="1042">
        <f>SUMIFS(COMPRAS!CC:CC,COMPRAS!CE:CE,N644,COMPRAS!M:M,"&gt;="&amp;$R$1,COMPRAS!M:M,"&lt;="&amp;$R$2)+SUMIFS(COMPRAS!CD:CD,COMPRAS!CF:CF,N644,COMPRAS!M:M,"&gt;="&amp;$R$1,COMPRAS!M:M,"&lt;="&amp;$R$2)</f>
        <v>0</v>
      </c>
    </row>
    <row r="645" spans="1:15" x14ac:dyDescent="0.2">
      <c r="A645" s="1014"/>
      <c r="B645" s="1014"/>
      <c r="C645" s="1014"/>
      <c r="D645" s="1024" t="s">
        <v>3521</v>
      </c>
      <c r="E645" s="1024"/>
      <c r="F645" s="1024"/>
      <c r="G645" s="1024"/>
      <c r="H645" s="1024"/>
      <c r="I645" s="1024"/>
      <c r="J645" s="1024"/>
      <c r="K645" s="1024"/>
      <c r="L645" s="1017" t="s">
        <v>3522</v>
      </c>
      <c r="M645" s="1042">
        <f>SUMIFS(COMPRAS!CC:CC,COMPRAS!CE:CE,L645,COMPRAS!M:M,"&gt;="&amp;$R$1,COMPRAS!M:M,"&lt;="&amp;$R$2)+SUMIFS(COMPRAS!CD:CD,COMPRAS!CF:CF,L645,COMPRAS!M:M,"&gt;="&amp;$R$1,COMPRAS!M:M,"&lt;="&amp;$R$2)</f>
        <v>0</v>
      </c>
      <c r="N645" s="1017" t="s">
        <v>3523</v>
      </c>
      <c r="O645" s="1042">
        <f>SUMIFS(COMPRAS!CC:CC,COMPRAS!CE:CE,N645,COMPRAS!M:M,"&gt;="&amp;$R$1,COMPRAS!M:M,"&lt;="&amp;$R$2)+SUMIFS(COMPRAS!CD:CD,COMPRAS!CF:CF,N645,COMPRAS!M:M,"&gt;="&amp;$R$1,COMPRAS!M:M,"&lt;="&amp;$R$2)</f>
        <v>0</v>
      </c>
    </row>
    <row r="646" spans="1:15" x14ac:dyDescent="0.2">
      <c r="A646" s="1014"/>
      <c r="B646" s="1014"/>
      <c r="C646" s="1014"/>
      <c r="D646" s="1024" t="s">
        <v>1969</v>
      </c>
      <c r="E646" s="1024"/>
      <c r="F646" s="1024"/>
      <c r="G646" s="1024"/>
      <c r="H646" s="1024"/>
      <c r="I646" s="1024"/>
      <c r="J646" s="1024"/>
      <c r="K646" s="1024"/>
      <c r="L646" s="1017" t="s">
        <v>2296</v>
      </c>
      <c r="M646" s="1042">
        <f>SUMIFS(COMPRAS!CC:CC,COMPRAS!CE:CE,L646,COMPRAS!M:M,"&gt;="&amp;$R$1,COMPRAS!M:M,"&lt;="&amp;$R$2)+SUMIFS(COMPRAS!CD:CD,COMPRAS!CF:CF,L646,COMPRAS!M:M,"&gt;="&amp;$R$1,COMPRAS!M:M,"&lt;="&amp;$R$2)</f>
        <v>0</v>
      </c>
      <c r="N646" s="1017" t="s">
        <v>2297</v>
      </c>
      <c r="O646" s="1042">
        <f>SUMIFS(COMPRAS!CC:CC,COMPRAS!CE:CE,N646,COMPRAS!M:M,"&gt;="&amp;$R$1,COMPRAS!M:M,"&lt;="&amp;$R$2)+SUMIFS(COMPRAS!CD:CD,COMPRAS!CF:CF,N646,COMPRAS!M:M,"&gt;="&amp;$R$1,COMPRAS!M:M,"&lt;="&amp;$R$2)</f>
        <v>0</v>
      </c>
    </row>
    <row r="647" spans="1:15" x14ac:dyDescent="0.2">
      <c r="A647" s="1014"/>
      <c r="B647" s="1014"/>
      <c r="C647" s="1016" t="s">
        <v>3524</v>
      </c>
      <c r="D647" s="1016"/>
      <c r="E647" s="1016"/>
      <c r="F647" s="1016"/>
      <c r="G647" s="1016"/>
      <c r="H647" s="1016"/>
      <c r="I647" s="1016"/>
      <c r="J647" s="1016"/>
      <c r="K647" s="1016"/>
      <c r="L647" s="1017" t="s">
        <v>3525</v>
      </c>
      <c r="M647" s="1042">
        <f>SUMIFS(COMPRAS!CC:CC,COMPRAS!CE:CE,L647,COMPRAS!M:M,"&gt;="&amp;$R$1,COMPRAS!M:M,"&lt;="&amp;$R$2)+SUMIFS(COMPRAS!CD:CD,COMPRAS!CF:CF,L647,COMPRAS!M:M,"&gt;="&amp;$R$1,COMPRAS!M:M,"&lt;="&amp;$R$2)</f>
        <v>0</v>
      </c>
      <c r="N647" s="1017" t="s">
        <v>3526</v>
      </c>
      <c r="O647" s="1042">
        <f>SUMIFS(COMPRAS!CC:CC,COMPRAS!CE:CE,N647,COMPRAS!M:M,"&gt;="&amp;$R$1,COMPRAS!M:M,"&lt;="&amp;$R$2)+SUMIFS(COMPRAS!CD:CD,COMPRAS!CF:CF,N647,COMPRAS!M:M,"&gt;="&amp;$R$1,COMPRAS!M:M,"&lt;="&amp;$R$2)</f>
        <v>0</v>
      </c>
    </row>
    <row r="648" spans="1:15" ht="15" x14ac:dyDescent="0.25">
      <c r="A648" s="1025"/>
      <c r="B648" s="1048" t="s">
        <v>3527</v>
      </c>
      <c r="C648" s="1049"/>
      <c r="D648" s="1049"/>
      <c r="E648" s="1049"/>
      <c r="F648" s="1049"/>
      <c r="G648" s="1049"/>
      <c r="H648" s="1049"/>
      <c r="I648" s="1050"/>
      <c r="J648" s="1020" t="s">
        <v>2442</v>
      </c>
      <c r="K648" s="1051">
        <f>SUM(K511:K640)</f>
        <v>0</v>
      </c>
      <c r="L648" s="1052"/>
      <c r="M648" s="1052"/>
      <c r="N648" s="1052"/>
      <c r="O648" s="1052"/>
    </row>
    <row r="649" spans="1:15" ht="15" x14ac:dyDescent="0.25">
      <c r="A649" s="1025"/>
      <c r="B649" s="1053" t="s">
        <v>3528</v>
      </c>
      <c r="C649" s="1054"/>
      <c r="D649" s="1054"/>
      <c r="E649" s="1054"/>
      <c r="F649" s="1054"/>
      <c r="G649" s="1054"/>
      <c r="H649" s="1054"/>
      <c r="I649" s="1054"/>
      <c r="J649" s="1054"/>
      <c r="K649" s="1055"/>
      <c r="L649" s="1020" t="s">
        <v>2444</v>
      </c>
      <c r="M649" s="1056">
        <f>SUM(M512:M647)</f>
        <v>0</v>
      </c>
      <c r="N649" s="1052"/>
      <c r="O649" s="1052"/>
    </row>
    <row r="650" spans="1:15" ht="15" x14ac:dyDescent="0.25">
      <c r="A650" s="1025"/>
      <c r="B650" s="1019" t="s">
        <v>2463</v>
      </c>
      <c r="C650" s="1019"/>
      <c r="D650" s="1019"/>
      <c r="E650" s="1019"/>
      <c r="F650" s="1019"/>
      <c r="G650" s="1019"/>
      <c r="H650" s="1019"/>
      <c r="I650" s="1019"/>
      <c r="J650" s="1019"/>
      <c r="K650" s="1019"/>
      <c r="L650" s="1019"/>
      <c r="M650" s="1019"/>
      <c r="N650" s="1020" t="s">
        <v>2446</v>
      </c>
      <c r="O650" s="1051">
        <f>+K648+M649</f>
        <v>0</v>
      </c>
    </row>
    <row r="651" spans="1:15" x14ac:dyDescent="0.2">
      <c r="A651" s="1014"/>
      <c r="B651" s="1016" t="s">
        <v>3529</v>
      </c>
      <c r="C651" s="1016"/>
      <c r="D651" s="1016"/>
      <c r="E651" s="1016"/>
      <c r="F651" s="1016"/>
      <c r="G651" s="1016"/>
      <c r="H651" s="1016"/>
      <c r="I651" s="1016"/>
      <c r="J651" s="1016"/>
      <c r="K651" s="1016"/>
      <c r="L651" s="1016"/>
      <c r="M651" s="1016"/>
      <c r="N651" s="1017" t="s">
        <v>3530</v>
      </c>
      <c r="O651" s="1018"/>
    </row>
    <row r="652" spans="1:15" x14ac:dyDescent="0.2">
      <c r="A652" s="1014"/>
      <c r="B652" s="1016" t="s">
        <v>3531</v>
      </c>
      <c r="C652" s="1016"/>
      <c r="D652" s="1016"/>
      <c r="E652" s="1016"/>
      <c r="F652" s="1016"/>
      <c r="G652" s="1016"/>
      <c r="H652" s="1016"/>
      <c r="I652" s="1016"/>
      <c r="J652" s="1016"/>
      <c r="K652" s="1016"/>
      <c r="L652" s="1016"/>
      <c r="M652" s="1016"/>
      <c r="N652" s="1017" t="s">
        <v>3532</v>
      </c>
      <c r="O652" s="1018"/>
    </row>
    <row r="653" spans="1:15" x14ac:dyDescent="0.2">
      <c r="A653" s="1014"/>
      <c r="B653" s="1016" t="s">
        <v>3533</v>
      </c>
      <c r="C653" s="1016"/>
      <c r="D653" s="1016"/>
      <c r="E653" s="1016"/>
      <c r="F653" s="1016"/>
      <c r="G653" s="1016"/>
      <c r="H653" s="1016"/>
      <c r="I653" s="1016"/>
      <c r="J653" s="1016"/>
      <c r="K653" s="1016"/>
      <c r="L653" s="1016"/>
      <c r="M653" s="1016"/>
      <c r="N653" s="1017" t="s">
        <v>3534</v>
      </c>
      <c r="O653" s="1018"/>
    </row>
    <row r="654" spans="1:15" x14ac:dyDescent="0.2">
      <c r="A654" s="1014"/>
      <c r="B654" s="1016" t="s">
        <v>3535</v>
      </c>
      <c r="C654" s="1016"/>
      <c r="D654" s="1016"/>
      <c r="E654" s="1016"/>
      <c r="F654" s="1016"/>
      <c r="G654" s="1016"/>
      <c r="H654" s="1016"/>
      <c r="I654" s="1016"/>
      <c r="J654" s="1016"/>
      <c r="K654" s="1016"/>
      <c r="L654" s="1016"/>
      <c r="M654" s="1016"/>
      <c r="N654" s="1017" t="s">
        <v>3536</v>
      </c>
      <c r="O654" s="1018"/>
    </row>
    <row r="655" spans="1:15" x14ac:dyDescent="0.2">
      <c r="A655" s="1014"/>
      <c r="B655" s="1016" t="s">
        <v>3537</v>
      </c>
      <c r="C655" s="1016"/>
      <c r="D655" s="1016"/>
      <c r="E655" s="1016"/>
      <c r="F655" s="1016"/>
      <c r="G655" s="1016"/>
      <c r="H655" s="1016"/>
      <c r="I655" s="1016"/>
      <c r="J655" s="1016"/>
      <c r="K655" s="1016"/>
      <c r="L655" s="1016"/>
      <c r="M655" s="1016"/>
      <c r="N655" s="1017" t="s">
        <v>3538</v>
      </c>
      <c r="O655" s="1018"/>
    </row>
    <row r="656" spans="1:15" x14ac:dyDescent="0.2">
      <c r="A656" s="1014"/>
      <c r="B656" s="1016" t="s">
        <v>3539</v>
      </c>
      <c r="C656" s="1016"/>
      <c r="D656" s="1016"/>
      <c r="E656" s="1016"/>
      <c r="F656" s="1016"/>
      <c r="G656" s="1016"/>
      <c r="H656" s="1016"/>
      <c r="I656" s="1016"/>
      <c r="J656" s="1016"/>
      <c r="K656" s="1016"/>
      <c r="L656" s="1016"/>
      <c r="M656" s="1016"/>
      <c r="N656" s="1017" t="s">
        <v>3540</v>
      </c>
      <c r="O656" s="1018"/>
    </row>
    <row r="657" spans="1:15" x14ac:dyDescent="0.2">
      <c r="A657" s="1014"/>
      <c r="B657" s="1016" t="s">
        <v>3541</v>
      </c>
      <c r="C657" s="1016"/>
      <c r="D657" s="1016"/>
      <c r="E657" s="1016"/>
      <c r="F657" s="1016"/>
      <c r="G657" s="1016"/>
      <c r="H657" s="1016"/>
      <c r="I657" s="1016"/>
      <c r="J657" s="1016"/>
      <c r="K657" s="1016"/>
      <c r="L657" s="1016"/>
      <c r="M657" s="1016"/>
      <c r="N657" s="1017" t="s">
        <v>3542</v>
      </c>
      <c r="O657" s="1018"/>
    </row>
    <row r="658" spans="1:15" x14ac:dyDescent="0.2">
      <c r="A658" s="1014"/>
      <c r="B658" s="1016" t="s">
        <v>3543</v>
      </c>
      <c r="C658" s="1016"/>
      <c r="D658" s="1016"/>
      <c r="E658" s="1016"/>
      <c r="F658" s="1016"/>
      <c r="G658" s="1016"/>
      <c r="H658" s="1016"/>
      <c r="I658" s="1016"/>
      <c r="J658" s="1016"/>
      <c r="K658" s="1016"/>
      <c r="L658" s="1016"/>
      <c r="M658" s="1016"/>
      <c r="N658" s="1017" t="s">
        <v>3544</v>
      </c>
      <c r="O658" s="1018"/>
    </row>
    <row r="659" spans="1:15" x14ac:dyDescent="0.2">
      <c r="A659" s="1013" t="s">
        <v>2497</v>
      </c>
      <c r="B659" s="1013"/>
      <c r="C659" s="1013"/>
      <c r="D659" s="1013"/>
      <c r="E659" s="1013"/>
      <c r="F659" s="1013"/>
      <c r="G659" s="1013"/>
      <c r="H659" s="1013"/>
      <c r="I659" s="1013"/>
      <c r="J659" s="1013"/>
      <c r="K659" s="1013"/>
      <c r="L659" s="1013"/>
      <c r="M659" s="1013"/>
      <c r="N659" s="1013"/>
      <c r="O659" s="1013"/>
    </row>
    <row r="660" spans="1:15" x14ac:dyDescent="0.2">
      <c r="A660" s="1014"/>
      <c r="B660" s="1030" t="s">
        <v>2495</v>
      </c>
      <c r="C660" s="1030"/>
      <c r="D660" s="1030"/>
      <c r="E660" s="1030"/>
      <c r="F660" s="1030"/>
      <c r="G660" s="1030"/>
      <c r="H660" s="1030"/>
      <c r="I660" s="1030"/>
      <c r="J660" s="1030"/>
      <c r="K660" s="1030"/>
      <c r="L660" s="1030"/>
      <c r="M660" s="1030"/>
      <c r="N660" s="1020" t="s">
        <v>1558</v>
      </c>
      <c r="O660" s="1021"/>
    </row>
    <row r="661" spans="1:15" x14ac:dyDescent="0.2">
      <c r="A661" s="1014"/>
      <c r="B661" s="1030" t="s">
        <v>2496</v>
      </c>
      <c r="C661" s="1030"/>
      <c r="D661" s="1030"/>
      <c r="E661" s="1030"/>
      <c r="F661" s="1030"/>
      <c r="G661" s="1030"/>
      <c r="H661" s="1030"/>
      <c r="I661" s="1030"/>
      <c r="J661" s="1030"/>
      <c r="K661" s="1030"/>
      <c r="L661" s="1030"/>
      <c r="M661" s="1030"/>
      <c r="N661" s="1020" t="s">
        <v>1555</v>
      </c>
      <c r="O661" s="1021"/>
    </row>
    <row r="662" spans="1:15" x14ac:dyDescent="0.2">
      <c r="A662" s="1014"/>
      <c r="B662" s="1014"/>
      <c r="C662" s="1013" t="s">
        <v>3545</v>
      </c>
      <c r="D662" s="1013"/>
      <c r="E662" s="1013"/>
      <c r="F662" s="1013"/>
      <c r="G662" s="1013"/>
      <c r="H662" s="1013"/>
      <c r="I662" s="1013"/>
      <c r="J662" s="1013"/>
      <c r="K662" s="1013"/>
      <c r="L662" s="1033" t="s">
        <v>3546</v>
      </c>
      <c r="M662" s="1033"/>
      <c r="N662" s="1033" t="s">
        <v>3547</v>
      </c>
      <c r="O662" s="1033"/>
    </row>
    <row r="663" spans="1:15" x14ac:dyDescent="0.2">
      <c r="A663" s="1014"/>
      <c r="B663" s="1014"/>
      <c r="C663" s="1014"/>
      <c r="D663" s="1024" t="s">
        <v>3548</v>
      </c>
      <c r="E663" s="1024"/>
      <c r="F663" s="1024"/>
      <c r="G663" s="1024"/>
      <c r="H663" s="1024"/>
      <c r="I663" s="1024"/>
      <c r="J663" s="1024"/>
      <c r="K663" s="1024"/>
      <c r="L663" s="1017" t="s">
        <v>3549</v>
      </c>
      <c r="M663" s="1018"/>
      <c r="N663" s="1017" t="s">
        <v>3550</v>
      </c>
      <c r="O663" s="1018"/>
    </row>
    <row r="664" spans="1:15" x14ac:dyDescent="0.2">
      <c r="A664" s="1014"/>
      <c r="B664" s="1014"/>
      <c r="C664" s="1014"/>
      <c r="D664" s="1024" t="s">
        <v>3551</v>
      </c>
      <c r="E664" s="1024"/>
      <c r="F664" s="1024"/>
      <c r="G664" s="1024"/>
      <c r="H664" s="1024"/>
      <c r="I664" s="1024"/>
      <c r="J664" s="1024"/>
      <c r="K664" s="1024"/>
      <c r="L664" s="1017" t="s">
        <v>3552</v>
      </c>
      <c r="M664" s="1018"/>
      <c r="N664" s="1017" t="s">
        <v>3553</v>
      </c>
      <c r="O664" s="1018"/>
    </row>
    <row r="665" spans="1:15" x14ac:dyDescent="0.2">
      <c r="A665" s="1014"/>
      <c r="B665" s="1014"/>
      <c r="C665" s="1014"/>
      <c r="D665" s="1024" t="s">
        <v>2498</v>
      </c>
      <c r="E665" s="1024"/>
      <c r="F665" s="1024"/>
      <c r="G665" s="1024"/>
      <c r="H665" s="1024"/>
      <c r="I665" s="1024"/>
      <c r="J665" s="1024"/>
      <c r="K665" s="1057"/>
      <c r="L665" s="1058" t="s">
        <v>1383</v>
      </c>
      <c r="M665" s="1043"/>
      <c r="N665" s="1017" t="s">
        <v>3554</v>
      </c>
      <c r="O665" s="1018"/>
    </row>
    <row r="666" spans="1:15" x14ac:dyDescent="0.2">
      <c r="A666" s="1014"/>
      <c r="B666" s="1014"/>
      <c r="C666" s="1013" t="s">
        <v>3555</v>
      </c>
      <c r="D666" s="1013"/>
      <c r="E666" s="1013"/>
      <c r="F666" s="1013"/>
      <c r="G666" s="1013"/>
      <c r="H666" s="1013"/>
      <c r="I666" s="1013"/>
      <c r="J666" s="1013"/>
      <c r="K666" s="1013"/>
      <c r="L666" s="1013"/>
      <c r="M666" s="1013"/>
      <c r="N666" s="1013"/>
      <c r="O666" s="1013"/>
    </row>
    <row r="667" spans="1:15" x14ac:dyDescent="0.2">
      <c r="A667" s="1014"/>
      <c r="B667" s="1014"/>
      <c r="C667" s="1014"/>
      <c r="D667" s="1024" t="s">
        <v>2500</v>
      </c>
      <c r="E667" s="1024"/>
      <c r="F667" s="1024"/>
      <c r="G667" s="1024"/>
      <c r="H667" s="1024"/>
      <c r="I667" s="1024"/>
      <c r="J667" s="1024"/>
      <c r="K667" s="1024"/>
      <c r="L667" s="1024"/>
      <c r="M667" s="1024"/>
      <c r="N667" s="1017" t="s">
        <v>3556</v>
      </c>
      <c r="O667" s="1018"/>
    </row>
    <row r="668" spans="1:15" x14ac:dyDescent="0.2">
      <c r="A668" s="1014"/>
      <c r="B668" s="1014"/>
      <c r="C668" s="1014"/>
      <c r="D668" s="1024" t="s">
        <v>3557</v>
      </c>
      <c r="E668" s="1024"/>
      <c r="F668" s="1024"/>
      <c r="G668" s="1024"/>
      <c r="H668" s="1024"/>
      <c r="I668" s="1024"/>
      <c r="J668" s="1024"/>
      <c r="K668" s="1024"/>
      <c r="L668" s="1024"/>
      <c r="M668" s="1024"/>
      <c r="N668" s="1017" t="s">
        <v>3558</v>
      </c>
      <c r="O668" s="1018"/>
    </row>
    <row r="669" spans="1:15" x14ac:dyDescent="0.2">
      <c r="A669" s="1014"/>
      <c r="B669" s="1014"/>
      <c r="C669" s="1014"/>
      <c r="D669" s="1029" t="s">
        <v>3559</v>
      </c>
      <c r="E669" s="1029"/>
      <c r="F669" s="1029"/>
      <c r="G669" s="1029"/>
      <c r="H669" s="1029"/>
      <c r="I669" s="1029"/>
      <c r="J669" s="1029"/>
      <c r="K669" s="1029"/>
      <c r="L669" s="1029"/>
      <c r="M669" s="1029"/>
      <c r="N669" s="1017" t="s">
        <v>3560</v>
      </c>
      <c r="O669" s="1018"/>
    </row>
    <row r="670" spans="1:15" x14ac:dyDescent="0.2">
      <c r="A670" s="1014"/>
      <c r="B670" s="1014"/>
      <c r="C670" s="1014"/>
      <c r="D670" s="1024" t="s">
        <v>2504</v>
      </c>
      <c r="E670" s="1024"/>
      <c r="F670" s="1024"/>
      <c r="G670" s="1024"/>
      <c r="H670" s="1024"/>
      <c r="I670" s="1024"/>
      <c r="J670" s="1024"/>
      <c r="K670" s="1024"/>
      <c r="L670" s="1024"/>
      <c r="M670" s="1024"/>
      <c r="N670" s="1017" t="s">
        <v>3561</v>
      </c>
      <c r="O670" s="1018"/>
    </row>
    <row r="671" spans="1:15" x14ac:dyDescent="0.2">
      <c r="A671" s="1014"/>
      <c r="B671" s="1014"/>
      <c r="C671" s="1014"/>
      <c r="D671" s="1024" t="s">
        <v>2506</v>
      </c>
      <c r="E671" s="1024"/>
      <c r="F671" s="1024"/>
      <c r="G671" s="1024"/>
      <c r="H671" s="1024"/>
      <c r="I671" s="1024"/>
      <c r="J671" s="1024"/>
      <c r="K671" s="1024"/>
      <c r="L671" s="1024"/>
      <c r="M671" s="1024"/>
      <c r="N671" s="1017" t="s">
        <v>3562</v>
      </c>
      <c r="O671" s="1018"/>
    </row>
    <row r="672" spans="1:15" x14ac:dyDescent="0.2">
      <c r="A672" s="1014"/>
      <c r="B672" s="1014"/>
      <c r="C672" s="1014"/>
      <c r="D672" s="1024" t="s">
        <v>3563</v>
      </c>
      <c r="E672" s="1024"/>
      <c r="F672" s="1024"/>
      <c r="G672" s="1024"/>
      <c r="H672" s="1024"/>
      <c r="I672" s="1024"/>
      <c r="J672" s="1024"/>
      <c r="K672" s="1024"/>
      <c r="L672" s="1024"/>
      <c r="M672" s="1024"/>
      <c r="N672" s="1017" t="s">
        <v>3564</v>
      </c>
      <c r="O672" s="1018"/>
    </row>
    <row r="673" spans="1:15" x14ac:dyDescent="0.2">
      <c r="A673" s="1014"/>
      <c r="B673" s="1014"/>
      <c r="C673" s="1014"/>
      <c r="D673" s="1024" t="s">
        <v>3565</v>
      </c>
      <c r="E673" s="1024"/>
      <c r="F673" s="1024"/>
      <c r="G673" s="1024"/>
      <c r="H673" s="1024"/>
      <c r="I673" s="1024"/>
      <c r="J673" s="1024"/>
      <c r="K673" s="1024"/>
      <c r="L673" s="1024"/>
      <c r="M673" s="1024"/>
      <c r="N673" s="1017" t="s">
        <v>3566</v>
      </c>
      <c r="O673" s="1018"/>
    </row>
    <row r="674" spans="1:15" x14ac:dyDescent="0.2">
      <c r="A674" s="1014"/>
      <c r="B674" s="1014"/>
      <c r="C674" s="1014"/>
      <c r="D674" s="1024" t="s">
        <v>3567</v>
      </c>
      <c r="E674" s="1024"/>
      <c r="F674" s="1024"/>
      <c r="G674" s="1024"/>
      <c r="H674" s="1024"/>
      <c r="I674" s="1024"/>
      <c r="J674" s="1024"/>
      <c r="K674" s="1024"/>
      <c r="L674" s="1024"/>
      <c r="M674" s="1024"/>
      <c r="N674" s="1017" t="s">
        <v>3568</v>
      </c>
      <c r="O674" s="1018"/>
    </row>
    <row r="675" spans="1:15" x14ac:dyDescent="0.2">
      <c r="A675" s="1014"/>
      <c r="B675" s="1014"/>
      <c r="C675" s="1014"/>
      <c r="D675" s="1024" t="s">
        <v>3569</v>
      </c>
      <c r="E675" s="1024"/>
      <c r="F675" s="1024"/>
      <c r="G675" s="1024"/>
      <c r="H675" s="1024"/>
      <c r="I675" s="1024"/>
      <c r="J675" s="1024"/>
      <c r="K675" s="1024"/>
      <c r="L675" s="1024"/>
      <c r="M675" s="1024"/>
      <c r="N675" s="1017" t="s">
        <v>3570</v>
      </c>
      <c r="O675" s="1018"/>
    </row>
    <row r="676" spans="1:15" x14ac:dyDescent="0.2">
      <c r="A676" s="1014"/>
      <c r="B676" s="1014"/>
      <c r="C676" s="1014"/>
      <c r="D676" s="1024" t="s">
        <v>3571</v>
      </c>
      <c r="E676" s="1024"/>
      <c r="F676" s="1024"/>
      <c r="G676" s="1024"/>
      <c r="H676" s="1024"/>
      <c r="I676" s="1024"/>
      <c r="J676" s="1024"/>
      <c r="K676" s="1024"/>
      <c r="L676" s="1024"/>
      <c r="M676" s="1024"/>
      <c r="N676" s="1017" t="s">
        <v>3572</v>
      </c>
      <c r="O676" s="1018"/>
    </row>
    <row r="677" spans="1:15" x14ac:dyDescent="0.2">
      <c r="A677" s="1014"/>
      <c r="B677" s="1014"/>
      <c r="C677" s="1014"/>
      <c r="D677" s="1024" t="s">
        <v>3573</v>
      </c>
      <c r="E677" s="1024"/>
      <c r="F677" s="1024"/>
      <c r="G677" s="1024"/>
      <c r="H677" s="1024"/>
      <c r="I677" s="1024"/>
      <c r="J677" s="1024"/>
      <c r="K677" s="1024"/>
      <c r="L677" s="1024"/>
      <c r="M677" s="1024"/>
      <c r="N677" s="1017" t="s">
        <v>3574</v>
      </c>
      <c r="O677" s="1018"/>
    </row>
    <row r="678" spans="1:15" s="1012" customFormat="1" x14ac:dyDescent="0.2">
      <c r="A678" s="1025"/>
      <c r="B678" s="1025"/>
      <c r="C678" s="1025"/>
      <c r="D678" s="1025"/>
      <c r="E678" s="1059" t="s">
        <v>3575</v>
      </c>
      <c r="F678" s="1060"/>
      <c r="G678" s="1060"/>
      <c r="H678" s="1060"/>
      <c r="I678" s="1060"/>
      <c r="J678" s="1060"/>
      <c r="K678" s="1060"/>
      <c r="L678" s="1060"/>
      <c r="M678" s="1060"/>
      <c r="N678" s="1060"/>
      <c r="O678" s="1061"/>
    </row>
    <row r="679" spans="1:15" s="1012" customFormat="1" x14ac:dyDescent="0.2">
      <c r="A679" s="1025"/>
      <c r="B679" s="1025"/>
      <c r="C679" s="1025"/>
      <c r="D679" s="1025"/>
      <c r="E679" s="1062" t="s">
        <v>3576</v>
      </c>
      <c r="F679" s="1062"/>
      <c r="G679" s="1062"/>
      <c r="H679" s="1062"/>
      <c r="I679" s="1062"/>
      <c r="J679" s="1062"/>
      <c r="K679" s="1062"/>
      <c r="L679" s="1062"/>
      <c r="M679" s="1062"/>
      <c r="N679" s="1063"/>
      <c r="O679" s="1064"/>
    </row>
    <row r="680" spans="1:15" s="1012" customFormat="1" x14ac:dyDescent="0.2">
      <c r="A680" s="1025"/>
      <c r="B680" s="1025"/>
      <c r="C680" s="1025"/>
      <c r="D680" s="1025"/>
      <c r="E680" s="1065" t="s">
        <v>3577</v>
      </c>
      <c r="F680" s="1066"/>
      <c r="G680" s="1066"/>
      <c r="H680" s="1066"/>
      <c r="I680" s="1066"/>
      <c r="J680" s="1066"/>
      <c r="K680" s="1066"/>
      <c r="L680" s="1066"/>
      <c r="M680" s="1067"/>
      <c r="N680" s="1017" t="s">
        <v>3578</v>
      </c>
      <c r="O680" s="1068"/>
    </row>
    <row r="681" spans="1:15" s="1012" customFormat="1" x14ac:dyDescent="0.2">
      <c r="A681" s="1025"/>
      <c r="B681" s="1025"/>
      <c r="C681" s="1025"/>
      <c r="D681" s="1025"/>
      <c r="E681" s="1069" t="s">
        <v>3579</v>
      </c>
      <c r="F681" s="1070"/>
      <c r="G681" s="1070"/>
      <c r="H681" s="1070"/>
      <c r="I681" s="1070"/>
      <c r="J681" s="1070"/>
      <c r="K681" s="1070"/>
      <c r="L681" s="1070"/>
      <c r="M681" s="1071"/>
      <c r="N681" s="1017" t="s">
        <v>3580</v>
      </c>
      <c r="O681" s="1068"/>
    </row>
    <row r="682" spans="1:15" s="1012" customFormat="1" x14ac:dyDescent="0.2">
      <c r="A682" s="1025"/>
      <c r="B682" s="1025"/>
      <c r="C682" s="1025"/>
      <c r="D682" s="1025"/>
      <c r="E682" s="1072" t="s">
        <v>3581</v>
      </c>
      <c r="F682" s="1073"/>
      <c r="G682" s="1073"/>
      <c r="H682" s="1073"/>
      <c r="I682" s="1073"/>
      <c r="J682" s="1073"/>
      <c r="K682" s="1073"/>
      <c r="L682" s="1073"/>
      <c r="M682" s="1074"/>
      <c r="N682" s="1017" t="s">
        <v>3582</v>
      </c>
      <c r="O682" s="1068"/>
    </row>
    <row r="683" spans="1:15" s="1012" customFormat="1" x14ac:dyDescent="0.2">
      <c r="A683" s="1025"/>
      <c r="B683" s="1025"/>
      <c r="C683" s="1025"/>
      <c r="D683" s="1025"/>
      <c r="E683" s="1072" t="s">
        <v>3583</v>
      </c>
      <c r="F683" s="1073"/>
      <c r="G683" s="1073"/>
      <c r="H683" s="1073"/>
      <c r="I683" s="1073"/>
      <c r="J683" s="1073"/>
      <c r="K683" s="1073"/>
      <c r="L683" s="1073"/>
      <c r="M683" s="1074"/>
      <c r="N683" s="1017" t="s">
        <v>3584</v>
      </c>
      <c r="O683" s="1068"/>
    </row>
    <row r="684" spans="1:15" s="1012" customFormat="1" x14ac:dyDescent="0.2">
      <c r="A684" s="1025"/>
      <c r="B684" s="1025"/>
      <c r="C684" s="1025"/>
      <c r="D684" s="1025"/>
      <c r="E684" s="1075" t="s">
        <v>3585</v>
      </c>
      <c r="F684" s="1062"/>
      <c r="G684" s="1062"/>
      <c r="H684" s="1062"/>
      <c r="I684" s="1062"/>
      <c r="J684" s="1062"/>
      <c r="K684" s="1062"/>
      <c r="L684" s="1062"/>
      <c r="M684" s="1062"/>
      <c r="N684" s="1063"/>
      <c r="O684" s="1064"/>
    </row>
    <row r="685" spans="1:15" s="1012" customFormat="1" x14ac:dyDescent="0.2">
      <c r="A685" s="1025"/>
      <c r="B685" s="1025"/>
      <c r="C685" s="1025"/>
      <c r="D685" s="1025"/>
      <c r="E685" s="1065" t="s">
        <v>3586</v>
      </c>
      <c r="F685" s="1066"/>
      <c r="G685" s="1066"/>
      <c r="H685" s="1066"/>
      <c r="I685" s="1066"/>
      <c r="J685" s="1066"/>
      <c r="K685" s="1066"/>
      <c r="L685" s="1066"/>
      <c r="M685" s="1076"/>
      <c r="N685" s="1017" t="s">
        <v>3587</v>
      </c>
      <c r="O685" s="1068"/>
    </row>
    <row r="686" spans="1:15" s="1012" customFormat="1" x14ac:dyDescent="0.2">
      <c r="A686" s="1025"/>
      <c r="B686" s="1025"/>
      <c r="C686" s="1025"/>
      <c r="D686" s="1025"/>
      <c r="E686" s="1072" t="s">
        <v>3588</v>
      </c>
      <c r="F686" s="1073"/>
      <c r="G686" s="1073"/>
      <c r="H686" s="1073"/>
      <c r="I686" s="1073"/>
      <c r="J686" s="1073"/>
      <c r="K686" s="1073"/>
      <c r="L686" s="1073"/>
      <c r="M686" s="1074"/>
      <c r="N686" s="1017" t="s">
        <v>3589</v>
      </c>
      <c r="O686" s="1068"/>
    </row>
    <row r="687" spans="1:15" s="1012" customFormat="1" x14ac:dyDescent="0.2">
      <c r="A687" s="1025"/>
      <c r="B687" s="1025"/>
      <c r="C687" s="1025"/>
      <c r="D687" s="1025"/>
      <c r="E687" s="1072" t="s">
        <v>3590</v>
      </c>
      <c r="F687" s="1073"/>
      <c r="G687" s="1073"/>
      <c r="H687" s="1073"/>
      <c r="I687" s="1073"/>
      <c r="J687" s="1073"/>
      <c r="K687" s="1073"/>
      <c r="L687" s="1073"/>
      <c r="M687" s="1074"/>
      <c r="N687" s="1017" t="s">
        <v>3591</v>
      </c>
      <c r="O687" s="1068"/>
    </row>
    <row r="688" spans="1:15" s="1012" customFormat="1" x14ac:dyDescent="0.2">
      <c r="A688" s="1025"/>
      <c r="B688" s="1025"/>
      <c r="C688" s="1025"/>
      <c r="D688" s="1025"/>
      <c r="E688" s="1072" t="s">
        <v>3592</v>
      </c>
      <c r="F688" s="1073"/>
      <c r="G688" s="1073"/>
      <c r="H688" s="1073"/>
      <c r="I688" s="1073"/>
      <c r="J688" s="1073"/>
      <c r="K688" s="1073"/>
      <c r="L688" s="1073"/>
      <c r="M688" s="1074"/>
      <c r="N688" s="1017" t="s">
        <v>3593</v>
      </c>
      <c r="O688" s="1068"/>
    </row>
    <row r="689" spans="1:15" s="1012" customFormat="1" x14ac:dyDescent="0.2">
      <c r="A689" s="1025"/>
      <c r="B689" s="1025"/>
      <c r="C689" s="1025"/>
      <c r="D689" s="1025"/>
      <c r="E689" s="1075" t="s">
        <v>3594</v>
      </c>
      <c r="F689" s="1062"/>
      <c r="G689" s="1062"/>
      <c r="H689" s="1062"/>
      <c r="I689" s="1062"/>
      <c r="J689" s="1062"/>
      <c r="K689" s="1062"/>
      <c r="L689" s="1062"/>
      <c r="M689" s="1062"/>
      <c r="N689" s="1063"/>
      <c r="O689" s="1064"/>
    </row>
    <row r="690" spans="1:15" s="1012" customFormat="1" x14ac:dyDescent="0.2">
      <c r="A690" s="1025"/>
      <c r="B690" s="1025"/>
      <c r="C690" s="1025"/>
      <c r="D690" s="1025"/>
      <c r="E690" s="1065" t="s">
        <v>3595</v>
      </c>
      <c r="F690" s="1066"/>
      <c r="G690" s="1066"/>
      <c r="H690" s="1066"/>
      <c r="I690" s="1066"/>
      <c r="J690" s="1066"/>
      <c r="K690" s="1066"/>
      <c r="L690" s="1066"/>
      <c r="M690" s="1076"/>
      <c r="N690" s="1017" t="s">
        <v>3596</v>
      </c>
      <c r="O690" s="1068"/>
    </row>
    <row r="691" spans="1:15" s="1012" customFormat="1" x14ac:dyDescent="0.2">
      <c r="A691" s="1025"/>
      <c r="B691" s="1025"/>
      <c r="C691" s="1025"/>
      <c r="D691" s="1025"/>
      <c r="E691" s="1072" t="s">
        <v>3597</v>
      </c>
      <c r="F691" s="1073"/>
      <c r="G691" s="1073"/>
      <c r="H691" s="1073"/>
      <c r="I691" s="1073"/>
      <c r="J691" s="1073"/>
      <c r="K691" s="1073"/>
      <c r="L691" s="1073"/>
      <c r="M691" s="1074"/>
      <c r="N691" s="1017" t="s">
        <v>3598</v>
      </c>
      <c r="O691" s="1068"/>
    </row>
    <row r="692" spans="1:15" s="1012" customFormat="1" x14ac:dyDescent="0.2">
      <c r="A692" s="1025"/>
      <c r="B692" s="1025"/>
      <c r="C692" s="1025"/>
      <c r="D692" s="1025"/>
      <c r="E692" s="1075" t="s">
        <v>3599</v>
      </c>
      <c r="F692" s="1062"/>
      <c r="G692" s="1062"/>
      <c r="H692" s="1062"/>
      <c r="I692" s="1062"/>
      <c r="J692" s="1062"/>
      <c r="K692" s="1062"/>
      <c r="L692" s="1062"/>
      <c r="M692" s="1062"/>
      <c r="N692" s="1063"/>
      <c r="O692" s="1064"/>
    </row>
    <row r="693" spans="1:15" s="1012" customFormat="1" x14ac:dyDescent="0.2">
      <c r="A693" s="1025"/>
      <c r="B693" s="1025"/>
      <c r="C693" s="1025"/>
      <c r="D693" s="1025"/>
      <c r="E693" s="1065" t="s">
        <v>3600</v>
      </c>
      <c r="F693" s="1066"/>
      <c r="G693" s="1066"/>
      <c r="H693" s="1066"/>
      <c r="I693" s="1066"/>
      <c r="J693" s="1066"/>
      <c r="K693" s="1066"/>
      <c r="L693" s="1066"/>
      <c r="M693" s="1076"/>
      <c r="N693" s="1017" t="s">
        <v>3601</v>
      </c>
      <c r="O693" s="1068"/>
    </row>
    <row r="694" spans="1:15" s="1012" customFormat="1" x14ac:dyDescent="0.2">
      <c r="A694" s="1025"/>
      <c r="B694" s="1025"/>
      <c r="C694" s="1025"/>
      <c r="D694" s="1025"/>
      <c r="E694" s="1072" t="s">
        <v>3602</v>
      </c>
      <c r="F694" s="1073"/>
      <c r="G694" s="1073"/>
      <c r="H694" s="1073"/>
      <c r="I694" s="1073"/>
      <c r="J694" s="1073"/>
      <c r="K694" s="1073"/>
      <c r="L694" s="1073"/>
      <c r="M694" s="1074"/>
      <c r="N694" s="1017" t="s">
        <v>2741</v>
      </c>
      <c r="O694" s="1068"/>
    </row>
    <row r="695" spans="1:15" x14ac:dyDescent="0.2">
      <c r="A695" s="1014"/>
      <c r="B695" s="1014"/>
      <c r="C695" s="1014"/>
      <c r="D695" s="1024" t="s">
        <v>3603</v>
      </c>
      <c r="E695" s="1024"/>
      <c r="F695" s="1024"/>
      <c r="G695" s="1024"/>
      <c r="H695" s="1024"/>
      <c r="I695" s="1024"/>
      <c r="J695" s="1024"/>
      <c r="K695" s="1024"/>
      <c r="L695" s="1024"/>
      <c r="M695" s="1024"/>
      <c r="N695" s="1017" t="s">
        <v>2743</v>
      </c>
      <c r="O695" s="1018"/>
    </row>
    <row r="696" spans="1:15" x14ac:dyDescent="0.2">
      <c r="A696" s="1014"/>
      <c r="B696" s="1014"/>
      <c r="C696" s="1014"/>
      <c r="D696" s="1024" t="s">
        <v>3604</v>
      </c>
      <c r="E696" s="1024"/>
      <c r="F696" s="1024"/>
      <c r="G696" s="1024"/>
      <c r="H696" s="1024"/>
      <c r="I696" s="1024"/>
      <c r="J696" s="1024"/>
      <c r="K696" s="1024"/>
      <c r="L696" s="1024"/>
      <c r="M696" s="1024"/>
      <c r="N696" s="1017" t="s">
        <v>2745</v>
      </c>
      <c r="O696" s="1018"/>
    </row>
    <row r="697" spans="1:15" x14ac:dyDescent="0.2">
      <c r="A697" s="1014"/>
      <c r="B697" s="1014"/>
      <c r="C697" s="1013" t="s">
        <v>2537</v>
      </c>
      <c r="D697" s="1013"/>
      <c r="E697" s="1013"/>
      <c r="F697" s="1013"/>
      <c r="G697" s="1013"/>
      <c r="H697" s="1013"/>
      <c r="I697" s="1013"/>
      <c r="J697" s="1013"/>
      <c r="K697" s="1013"/>
      <c r="L697" s="1033" t="s">
        <v>3546</v>
      </c>
      <c r="M697" s="1033"/>
      <c r="N697" s="1033" t="s">
        <v>3547</v>
      </c>
      <c r="O697" s="1033"/>
    </row>
    <row r="698" spans="1:15" x14ac:dyDescent="0.2">
      <c r="A698" s="1014"/>
      <c r="B698" s="1014"/>
      <c r="C698" s="1014"/>
      <c r="D698" s="1024" t="s">
        <v>3605</v>
      </c>
      <c r="E698" s="1024"/>
      <c r="F698" s="1024"/>
      <c r="G698" s="1024"/>
      <c r="H698" s="1024"/>
      <c r="I698" s="1024"/>
      <c r="J698" s="1024"/>
      <c r="K698" s="1024"/>
      <c r="L698" s="1017" t="s">
        <v>3606</v>
      </c>
      <c r="M698" s="1018"/>
      <c r="N698" s="1017" t="s">
        <v>3607</v>
      </c>
      <c r="O698" s="1018"/>
    </row>
    <row r="699" spans="1:15" x14ac:dyDescent="0.2">
      <c r="A699" s="1014"/>
      <c r="B699" s="1014"/>
      <c r="C699" s="1014"/>
      <c r="D699" s="1024" t="s">
        <v>3608</v>
      </c>
      <c r="E699" s="1024"/>
      <c r="F699" s="1024"/>
      <c r="G699" s="1024"/>
      <c r="H699" s="1024" t="s">
        <v>1226</v>
      </c>
      <c r="I699" s="1024"/>
      <c r="J699" s="1024"/>
      <c r="K699" s="1024"/>
      <c r="L699" s="1017" t="s">
        <v>3609</v>
      </c>
      <c r="M699" s="1018"/>
      <c r="N699" s="1017" t="s">
        <v>3610</v>
      </c>
      <c r="O699" s="1018"/>
    </row>
    <row r="700" spans="1:15" x14ac:dyDescent="0.2">
      <c r="A700" s="1014"/>
      <c r="B700" s="1014"/>
      <c r="C700" s="1014"/>
      <c r="D700" s="1024" t="s">
        <v>3611</v>
      </c>
      <c r="E700" s="1024"/>
      <c r="F700" s="1024"/>
      <c r="G700" s="1024"/>
      <c r="H700" s="1024" t="s">
        <v>1226</v>
      </c>
      <c r="I700" s="1024"/>
      <c r="J700" s="1024"/>
      <c r="K700" s="1024"/>
      <c r="L700" s="1017" t="s">
        <v>3612</v>
      </c>
      <c r="M700" s="1018"/>
      <c r="N700" s="1017" t="s">
        <v>3613</v>
      </c>
      <c r="O700" s="1018"/>
    </row>
    <row r="701" spans="1:15" x14ac:dyDescent="0.2">
      <c r="A701" s="1014"/>
      <c r="B701" s="1014"/>
      <c r="C701" s="1014"/>
      <c r="D701" s="1024" t="s">
        <v>3614</v>
      </c>
      <c r="E701" s="1024"/>
      <c r="F701" s="1024"/>
      <c r="G701" s="1024"/>
      <c r="H701" s="1024" t="s">
        <v>1226</v>
      </c>
      <c r="I701" s="1024"/>
      <c r="J701" s="1024"/>
      <c r="K701" s="1024"/>
      <c r="L701" s="1017" t="s">
        <v>3615</v>
      </c>
      <c r="M701" s="1018"/>
      <c r="N701" s="1017" t="s">
        <v>3616</v>
      </c>
      <c r="O701" s="1018"/>
    </row>
    <row r="702" spans="1:15" x14ac:dyDescent="0.2">
      <c r="A702" s="1014"/>
      <c r="B702" s="1014"/>
      <c r="C702" s="1014"/>
      <c r="D702" s="1024" t="s">
        <v>3617</v>
      </c>
      <c r="E702" s="1024"/>
      <c r="F702" s="1024"/>
      <c r="G702" s="1024"/>
      <c r="H702" s="1024" t="s">
        <v>1226</v>
      </c>
      <c r="I702" s="1024"/>
      <c r="J702" s="1024"/>
      <c r="K702" s="1024"/>
      <c r="L702" s="1017" t="s">
        <v>3618</v>
      </c>
      <c r="M702" s="1018"/>
      <c r="N702" s="1017" t="s">
        <v>2717</v>
      </c>
      <c r="O702" s="1018"/>
    </row>
    <row r="703" spans="1:15" x14ac:dyDescent="0.2">
      <c r="A703" s="1014"/>
      <c r="B703" s="1014"/>
      <c r="C703" s="1014"/>
      <c r="D703" s="1024" t="s">
        <v>3619</v>
      </c>
      <c r="E703" s="1024"/>
      <c r="F703" s="1024"/>
      <c r="G703" s="1024"/>
      <c r="H703" s="1024"/>
      <c r="I703" s="1024"/>
      <c r="J703" s="1024"/>
      <c r="K703" s="1024"/>
      <c r="L703" s="1017" t="s">
        <v>2747</v>
      </c>
      <c r="M703" s="1018"/>
      <c r="N703" s="1017" t="s">
        <v>3620</v>
      </c>
      <c r="O703" s="1018"/>
    </row>
    <row r="704" spans="1:15" x14ac:dyDescent="0.2">
      <c r="A704" s="1025"/>
      <c r="B704" s="1025"/>
      <c r="C704" s="1025"/>
      <c r="D704" s="1031" t="s">
        <v>3621</v>
      </c>
      <c r="E704" s="1031"/>
      <c r="F704" s="1031"/>
      <c r="G704" s="1031"/>
      <c r="H704" s="1031" t="s">
        <v>1226</v>
      </c>
      <c r="I704" s="1031"/>
      <c r="J704" s="1031"/>
      <c r="K704" s="1031"/>
      <c r="L704" s="1033" t="s">
        <v>3546</v>
      </c>
      <c r="M704" s="1033"/>
      <c r="N704" s="1033" t="s">
        <v>3547</v>
      </c>
      <c r="O704" s="1033"/>
    </row>
    <row r="705" spans="1:15" x14ac:dyDescent="0.2">
      <c r="A705" s="1025"/>
      <c r="B705" s="1025"/>
      <c r="C705" s="1025"/>
      <c r="D705" s="1014"/>
      <c r="E705" s="1024" t="s">
        <v>3622</v>
      </c>
      <c r="F705" s="1024"/>
      <c r="G705" s="1024"/>
      <c r="H705" s="1024"/>
      <c r="I705" s="1024"/>
      <c r="J705" s="1024"/>
      <c r="K705" s="1024"/>
      <c r="L705" s="1017" t="s">
        <v>3623</v>
      </c>
      <c r="M705" s="1018"/>
      <c r="N705" s="1017" t="s">
        <v>3624</v>
      </c>
      <c r="O705" s="1018"/>
    </row>
    <row r="706" spans="1:15" x14ac:dyDescent="0.2">
      <c r="A706" s="1025"/>
      <c r="B706" s="1025"/>
      <c r="C706" s="1025"/>
      <c r="D706" s="1014"/>
      <c r="E706" s="1024" t="s">
        <v>3625</v>
      </c>
      <c r="F706" s="1024"/>
      <c r="G706" s="1024"/>
      <c r="H706" s="1024"/>
      <c r="I706" s="1024"/>
      <c r="J706" s="1024"/>
      <c r="K706" s="1024"/>
      <c r="L706" s="1017" t="s">
        <v>3626</v>
      </c>
      <c r="M706" s="1018"/>
      <c r="N706" s="1017" t="s">
        <v>3627</v>
      </c>
      <c r="O706" s="1018"/>
    </row>
    <row r="707" spans="1:15" x14ac:dyDescent="0.2">
      <c r="A707" s="1025"/>
      <c r="B707" s="1025"/>
      <c r="C707" s="1025"/>
      <c r="D707" s="1031" t="s">
        <v>3628</v>
      </c>
      <c r="E707" s="1031"/>
      <c r="F707" s="1031"/>
      <c r="G707" s="1031"/>
      <c r="H707" s="1031" t="s">
        <v>1226</v>
      </c>
      <c r="I707" s="1031"/>
      <c r="J707" s="1031"/>
      <c r="K707" s="1031"/>
      <c r="L707" s="1033" t="s">
        <v>3546</v>
      </c>
      <c r="M707" s="1033"/>
      <c r="N707" s="1033" t="s">
        <v>3547</v>
      </c>
      <c r="O707" s="1033"/>
    </row>
    <row r="708" spans="1:15" x14ac:dyDescent="0.2">
      <c r="A708" s="1025"/>
      <c r="B708" s="1025"/>
      <c r="C708" s="1025"/>
      <c r="D708" s="1014"/>
      <c r="E708" s="1024" t="s">
        <v>3629</v>
      </c>
      <c r="F708" s="1024"/>
      <c r="G708" s="1024"/>
      <c r="H708" s="1024"/>
      <c r="I708" s="1024"/>
      <c r="J708" s="1024"/>
      <c r="K708" s="1024"/>
      <c r="L708" s="1017" t="s">
        <v>3630</v>
      </c>
      <c r="M708" s="1018"/>
      <c r="N708" s="1017" t="s">
        <v>3631</v>
      </c>
      <c r="O708" s="1018"/>
    </row>
    <row r="709" spans="1:15" x14ac:dyDescent="0.2">
      <c r="A709" s="1014"/>
      <c r="B709" s="1014"/>
      <c r="C709" s="1014"/>
      <c r="D709" s="1014"/>
      <c r="E709" s="1024" t="s">
        <v>3632</v>
      </c>
      <c r="F709" s="1024"/>
      <c r="G709" s="1024"/>
      <c r="H709" s="1024"/>
      <c r="I709" s="1024"/>
      <c r="J709" s="1024"/>
      <c r="K709" s="1024"/>
      <c r="L709" s="1017" t="s">
        <v>3633</v>
      </c>
      <c r="M709" s="1018"/>
      <c r="N709" s="1017" t="s">
        <v>3634</v>
      </c>
      <c r="O709" s="1018"/>
    </row>
    <row r="710" spans="1:15" x14ac:dyDescent="0.2">
      <c r="A710" s="1014"/>
      <c r="B710" s="1014"/>
      <c r="C710" s="1014"/>
      <c r="D710" s="1031" t="s">
        <v>3635</v>
      </c>
      <c r="E710" s="1031"/>
      <c r="F710" s="1031"/>
      <c r="G710" s="1031"/>
      <c r="H710" s="1031"/>
      <c r="I710" s="1031"/>
      <c r="J710" s="1031"/>
      <c r="K710" s="1031"/>
      <c r="L710" s="1033" t="s">
        <v>3546</v>
      </c>
      <c r="M710" s="1033"/>
      <c r="N710" s="1033" t="s">
        <v>3547</v>
      </c>
      <c r="O710" s="1033"/>
    </row>
    <row r="711" spans="1:15" x14ac:dyDescent="0.2">
      <c r="A711" s="1014"/>
      <c r="B711" s="1014"/>
      <c r="C711" s="1014"/>
      <c r="D711" s="1014"/>
      <c r="E711" s="1024" t="s">
        <v>3636</v>
      </c>
      <c r="F711" s="1024"/>
      <c r="G711" s="1024"/>
      <c r="H711" s="1024"/>
      <c r="I711" s="1024"/>
      <c r="J711" s="1024"/>
      <c r="K711" s="1024"/>
      <c r="L711" s="1017" t="s">
        <v>3637</v>
      </c>
      <c r="M711" s="1018"/>
      <c r="N711" s="1017" t="s">
        <v>3638</v>
      </c>
      <c r="O711" s="1018"/>
    </row>
    <row r="712" spans="1:15" x14ac:dyDescent="0.2">
      <c r="A712" s="1014"/>
      <c r="B712" s="1014"/>
      <c r="C712" s="1014"/>
      <c r="D712" s="1014"/>
      <c r="E712" s="1024" t="s">
        <v>3639</v>
      </c>
      <c r="F712" s="1024"/>
      <c r="G712" s="1024"/>
      <c r="H712" s="1024"/>
      <c r="I712" s="1024"/>
      <c r="J712" s="1024"/>
      <c r="K712" s="1024"/>
      <c r="L712" s="1017" t="s">
        <v>3640</v>
      </c>
      <c r="M712" s="1018"/>
      <c r="N712" s="1017" t="s">
        <v>494</v>
      </c>
      <c r="O712" s="1018"/>
    </row>
    <row r="713" spans="1:15" x14ac:dyDescent="0.2">
      <c r="A713" s="1014"/>
      <c r="B713" s="1014"/>
      <c r="C713" s="1014"/>
      <c r="D713" s="1024" t="s">
        <v>3641</v>
      </c>
      <c r="E713" s="1024"/>
      <c r="F713" s="1024"/>
      <c r="G713" s="1024"/>
      <c r="H713" s="1024"/>
      <c r="I713" s="1024"/>
      <c r="J713" s="1024"/>
      <c r="K713" s="1057"/>
      <c r="L713" s="1077"/>
      <c r="M713" s="1078"/>
      <c r="N713" s="1017" t="s">
        <v>471</v>
      </c>
      <c r="O713" s="1018"/>
    </row>
    <row r="714" spans="1:15" x14ac:dyDescent="0.2">
      <c r="A714" s="1014"/>
      <c r="B714" s="1014"/>
      <c r="C714" s="1014"/>
      <c r="D714" s="1029" t="s">
        <v>3642</v>
      </c>
      <c r="E714" s="1029"/>
      <c r="F714" s="1029"/>
      <c r="G714" s="1029"/>
      <c r="H714" s="1029" t="s">
        <v>1226</v>
      </c>
      <c r="I714" s="1029"/>
      <c r="J714" s="1029"/>
      <c r="K714" s="1029"/>
      <c r="L714" s="1017" t="s">
        <v>3643</v>
      </c>
      <c r="M714" s="1018"/>
      <c r="N714" s="1017" t="s">
        <v>3644</v>
      </c>
      <c r="O714" s="1018"/>
    </row>
    <row r="715" spans="1:15" x14ac:dyDescent="0.2">
      <c r="A715" s="1025"/>
      <c r="B715" s="1019" t="s">
        <v>3645</v>
      </c>
      <c r="C715" s="1019"/>
      <c r="D715" s="1019"/>
      <c r="E715" s="1019"/>
      <c r="F715" s="1019"/>
      <c r="G715" s="1019"/>
      <c r="H715" s="1019"/>
      <c r="I715" s="1019"/>
      <c r="J715" s="1019"/>
      <c r="K715" s="1019"/>
      <c r="L715" s="1019"/>
      <c r="M715" s="1019"/>
      <c r="N715" s="1020" t="s">
        <v>3646</v>
      </c>
      <c r="O715" s="1021"/>
    </row>
    <row r="716" spans="1:15" x14ac:dyDescent="0.2">
      <c r="A716" s="1025"/>
      <c r="B716" s="1019" t="s">
        <v>3647</v>
      </c>
      <c r="C716" s="1019"/>
      <c r="D716" s="1019"/>
      <c r="E716" s="1019"/>
      <c r="F716" s="1019"/>
      <c r="G716" s="1019"/>
      <c r="H716" s="1019"/>
      <c r="I716" s="1019"/>
      <c r="J716" s="1019"/>
      <c r="K716" s="1019"/>
      <c r="L716" s="1019"/>
      <c r="M716" s="1019"/>
      <c r="N716" s="1020" t="s">
        <v>3648</v>
      </c>
      <c r="O716" s="1021"/>
    </row>
    <row r="717" spans="1:15" x14ac:dyDescent="0.2">
      <c r="A717" s="1014"/>
      <c r="B717" s="1014"/>
      <c r="C717" s="1013" t="s">
        <v>3649</v>
      </c>
      <c r="D717" s="1013"/>
      <c r="E717" s="1013"/>
      <c r="F717" s="1013"/>
      <c r="G717" s="1013"/>
      <c r="H717" s="1013"/>
      <c r="I717" s="1013"/>
      <c r="J717" s="1013"/>
      <c r="K717" s="1013"/>
      <c r="L717" s="1013"/>
      <c r="M717" s="1013"/>
      <c r="N717" s="1013"/>
      <c r="O717" s="1013"/>
    </row>
    <row r="718" spans="1:15" x14ac:dyDescent="0.2">
      <c r="A718" s="1014"/>
      <c r="B718" s="1014"/>
      <c r="C718" s="1014"/>
      <c r="D718" s="1024" t="s">
        <v>3650</v>
      </c>
      <c r="E718" s="1024"/>
      <c r="F718" s="1024"/>
      <c r="G718" s="1024"/>
      <c r="H718" s="1024"/>
      <c r="I718" s="1024"/>
      <c r="J718" s="1024"/>
      <c r="K718" s="1024"/>
      <c r="L718" s="1024"/>
      <c r="M718" s="1024"/>
      <c r="N718" s="1017" t="s">
        <v>3651</v>
      </c>
      <c r="O718" s="1018"/>
    </row>
    <row r="719" spans="1:15" x14ac:dyDescent="0.2">
      <c r="A719" s="1014"/>
      <c r="B719" s="1014"/>
      <c r="C719" s="1014"/>
      <c r="D719" s="1024" t="s">
        <v>3652</v>
      </c>
      <c r="E719" s="1024"/>
      <c r="F719" s="1024"/>
      <c r="G719" s="1024"/>
      <c r="H719" s="1024"/>
      <c r="I719" s="1024"/>
      <c r="J719" s="1024"/>
      <c r="K719" s="1024"/>
      <c r="L719" s="1024"/>
      <c r="M719" s="1024"/>
      <c r="N719" s="1017" t="s">
        <v>2713</v>
      </c>
      <c r="O719" s="1018"/>
    </row>
    <row r="720" spans="1:15" x14ac:dyDescent="0.2">
      <c r="A720" s="1014"/>
      <c r="B720" s="1014"/>
      <c r="C720" s="1014"/>
      <c r="D720" s="1024" t="s">
        <v>3653</v>
      </c>
      <c r="E720" s="1024"/>
      <c r="F720" s="1024"/>
      <c r="G720" s="1024"/>
      <c r="H720" s="1024"/>
      <c r="I720" s="1024"/>
      <c r="J720" s="1024"/>
      <c r="K720" s="1024"/>
      <c r="L720" s="1024"/>
      <c r="M720" s="1024"/>
      <c r="N720" s="1017" t="s">
        <v>2715</v>
      </c>
      <c r="O720" s="1018"/>
    </row>
    <row r="721" spans="1:15" x14ac:dyDescent="0.2">
      <c r="A721" s="1014"/>
      <c r="B721" s="1014"/>
      <c r="C721" s="1013" t="s">
        <v>3654</v>
      </c>
      <c r="D721" s="1013"/>
      <c r="E721" s="1013"/>
      <c r="F721" s="1013"/>
      <c r="G721" s="1013"/>
      <c r="H721" s="1013"/>
      <c r="I721" s="1013"/>
      <c r="J721" s="1013"/>
      <c r="K721" s="1013"/>
      <c r="L721" s="1013"/>
      <c r="M721" s="1013"/>
      <c r="N721" s="1013"/>
      <c r="O721" s="1013"/>
    </row>
    <row r="722" spans="1:15" x14ac:dyDescent="0.2">
      <c r="A722" s="1014"/>
      <c r="B722" s="1014"/>
      <c r="C722" s="1014"/>
      <c r="D722" s="1016" t="s">
        <v>3655</v>
      </c>
      <c r="E722" s="1016"/>
      <c r="F722" s="1016"/>
      <c r="G722" s="1016"/>
      <c r="H722" s="1016"/>
      <c r="I722" s="1016"/>
      <c r="J722" s="1016"/>
      <c r="K722" s="1016"/>
      <c r="L722" s="1016"/>
      <c r="M722" s="1016"/>
      <c r="N722" s="1017" t="s">
        <v>3656</v>
      </c>
      <c r="O722" s="1018"/>
    </row>
    <row r="723" spans="1:15" x14ac:dyDescent="0.2">
      <c r="A723" s="1014"/>
      <c r="B723" s="1014"/>
      <c r="C723" s="1014"/>
      <c r="D723" s="1031" t="s">
        <v>3657</v>
      </c>
      <c r="E723" s="1031"/>
      <c r="F723" s="1031"/>
      <c r="G723" s="1031"/>
      <c r="H723" s="1031" t="s">
        <v>1226</v>
      </c>
      <c r="I723" s="1031"/>
      <c r="J723" s="1031"/>
      <c r="K723" s="1031"/>
      <c r="L723" s="1032" t="s">
        <v>3658</v>
      </c>
      <c r="M723" s="1032"/>
      <c r="N723" s="1032" t="s">
        <v>3659</v>
      </c>
      <c r="O723" s="1032"/>
    </row>
    <row r="724" spans="1:15" x14ac:dyDescent="0.2">
      <c r="A724" s="1014"/>
      <c r="B724" s="1014"/>
      <c r="C724" s="1014"/>
      <c r="D724" s="1014"/>
      <c r="E724" s="1024" t="s">
        <v>3645</v>
      </c>
      <c r="F724" s="1024"/>
      <c r="G724" s="1024"/>
      <c r="H724" s="1024"/>
      <c r="I724" s="1024"/>
      <c r="J724" s="1024"/>
      <c r="K724" s="1024"/>
      <c r="L724" s="1017" t="s">
        <v>2725</v>
      </c>
      <c r="M724" s="1018"/>
      <c r="N724" s="1017" t="s">
        <v>2727</v>
      </c>
      <c r="O724" s="1018"/>
    </row>
    <row r="725" spans="1:15" x14ac:dyDescent="0.2">
      <c r="A725" s="1014"/>
      <c r="B725" s="1014"/>
      <c r="C725" s="1014"/>
      <c r="D725" s="1014"/>
      <c r="E725" s="1024" t="s">
        <v>3647</v>
      </c>
      <c r="F725" s="1024"/>
      <c r="G725" s="1024"/>
      <c r="H725" s="1024"/>
      <c r="I725" s="1024"/>
      <c r="J725" s="1024"/>
      <c r="K725" s="1024"/>
      <c r="L725" s="1017" t="s">
        <v>2729</v>
      </c>
      <c r="M725" s="1018"/>
      <c r="N725" s="1017" t="s">
        <v>2731</v>
      </c>
      <c r="O725" s="1018"/>
    </row>
    <row r="726" spans="1:15" x14ac:dyDescent="0.2">
      <c r="A726" s="1014"/>
      <c r="B726" s="1014"/>
      <c r="C726" s="1014"/>
      <c r="D726" s="1030" t="s">
        <v>3660</v>
      </c>
      <c r="E726" s="1030"/>
      <c r="F726" s="1030"/>
      <c r="G726" s="1030"/>
      <c r="H726" s="1030" t="s">
        <v>1226</v>
      </c>
      <c r="I726" s="1030"/>
      <c r="J726" s="1030"/>
      <c r="K726" s="1030"/>
      <c r="L726" s="1020" t="s">
        <v>2733</v>
      </c>
      <c r="M726" s="1021"/>
      <c r="N726" s="1020" t="s">
        <v>2735</v>
      </c>
      <c r="O726" s="1021"/>
    </row>
    <row r="727" spans="1:15" x14ac:dyDescent="0.2">
      <c r="A727" s="1014"/>
      <c r="B727" s="1014"/>
      <c r="C727" s="1014"/>
      <c r="D727" s="1030" t="s">
        <v>3661</v>
      </c>
      <c r="E727" s="1030"/>
      <c r="F727" s="1030"/>
      <c r="G727" s="1030"/>
      <c r="H727" s="1030" t="s">
        <v>1226</v>
      </c>
      <c r="I727" s="1030"/>
      <c r="J727" s="1030"/>
      <c r="K727" s="1030"/>
      <c r="L727" s="1020" t="s">
        <v>2737</v>
      </c>
      <c r="M727" s="1021"/>
      <c r="N727" s="1020" t="s">
        <v>2739</v>
      </c>
      <c r="O727" s="1021"/>
    </row>
    <row r="728" spans="1:15" x14ac:dyDescent="0.2">
      <c r="A728" s="1014"/>
      <c r="B728" s="1014"/>
      <c r="C728" s="1079" t="s">
        <v>3662</v>
      </c>
      <c r="D728" s="1080"/>
      <c r="E728" s="1080"/>
      <c r="F728" s="1080"/>
      <c r="G728" s="1080"/>
      <c r="H728" s="1080"/>
      <c r="I728" s="1080"/>
      <c r="J728" s="1080"/>
      <c r="K728" s="1080"/>
      <c r="L728" s="1080"/>
      <c r="M728" s="1081"/>
      <c r="N728" s="1017" t="s">
        <v>3663</v>
      </c>
      <c r="O728" s="1068"/>
    </row>
    <row r="729" spans="1:15" x14ac:dyDescent="0.2">
      <c r="A729" s="1014"/>
      <c r="B729" s="1014"/>
      <c r="C729" s="1079" t="s">
        <v>3664</v>
      </c>
      <c r="D729" s="1080"/>
      <c r="E729" s="1080"/>
      <c r="F729" s="1080"/>
      <c r="G729" s="1080"/>
      <c r="H729" s="1080"/>
      <c r="I729" s="1080"/>
      <c r="J729" s="1080"/>
      <c r="K729" s="1080"/>
      <c r="L729" s="1080"/>
      <c r="M729" s="1081"/>
      <c r="N729" s="1017" t="s">
        <v>3665</v>
      </c>
      <c r="O729" s="1068"/>
    </row>
    <row r="730" spans="1:15" x14ac:dyDescent="0.2">
      <c r="A730" s="1014"/>
      <c r="B730" s="1014"/>
      <c r="C730" s="1079" t="s">
        <v>3666</v>
      </c>
      <c r="D730" s="1080"/>
      <c r="E730" s="1080"/>
      <c r="F730" s="1080"/>
      <c r="G730" s="1080"/>
      <c r="H730" s="1080"/>
      <c r="I730" s="1080"/>
      <c r="J730" s="1080"/>
      <c r="K730" s="1080"/>
      <c r="L730" s="1080"/>
      <c r="M730" s="1081"/>
      <c r="N730" s="1017" t="s">
        <v>149</v>
      </c>
      <c r="O730" s="1068"/>
    </row>
    <row r="731" spans="1:15" x14ac:dyDescent="0.2">
      <c r="A731" s="1014"/>
      <c r="B731" s="1014"/>
      <c r="C731" s="1079" t="s">
        <v>3667</v>
      </c>
      <c r="D731" s="1080"/>
      <c r="E731" s="1080"/>
      <c r="F731" s="1080"/>
      <c r="G731" s="1080"/>
      <c r="H731" s="1080"/>
      <c r="I731" s="1080"/>
      <c r="J731" s="1080"/>
      <c r="K731" s="1080"/>
      <c r="L731" s="1080"/>
      <c r="M731" s="1081"/>
      <c r="N731" s="1017" t="s">
        <v>3668</v>
      </c>
      <c r="O731" s="1068"/>
    </row>
    <row r="732" spans="1:15" x14ac:dyDescent="0.2">
      <c r="A732" s="1014"/>
      <c r="B732" s="1014"/>
      <c r="C732" s="1079" t="s">
        <v>3669</v>
      </c>
      <c r="D732" s="1080"/>
      <c r="E732" s="1080"/>
      <c r="F732" s="1080"/>
      <c r="G732" s="1080"/>
      <c r="H732" s="1080"/>
      <c r="I732" s="1080"/>
      <c r="J732" s="1080"/>
      <c r="K732" s="1080"/>
      <c r="L732" s="1080"/>
      <c r="M732" s="1081"/>
      <c r="N732" s="1017" t="s">
        <v>127</v>
      </c>
      <c r="O732" s="1068"/>
    </row>
    <row r="733" spans="1:15" x14ac:dyDescent="0.2">
      <c r="A733" s="1014"/>
      <c r="B733" s="1014"/>
      <c r="C733" s="1079" t="s">
        <v>3670</v>
      </c>
      <c r="D733" s="1080"/>
      <c r="E733" s="1080"/>
      <c r="F733" s="1080"/>
      <c r="G733" s="1080"/>
      <c r="H733" s="1080"/>
      <c r="I733" s="1080"/>
      <c r="J733" s="1080"/>
      <c r="K733" s="1080"/>
      <c r="L733" s="1080"/>
      <c r="M733" s="1081"/>
      <c r="N733" s="1017" t="s">
        <v>3671</v>
      </c>
      <c r="O733" s="1068"/>
    </row>
    <row r="734" spans="1:15" x14ac:dyDescent="0.2">
      <c r="A734" s="1014"/>
      <c r="B734" s="1014"/>
      <c r="C734" s="1079" t="s">
        <v>3672</v>
      </c>
      <c r="D734" s="1080"/>
      <c r="E734" s="1080"/>
      <c r="F734" s="1080"/>
      <c r="G734" s="1080"/>
      <c r="H734" s="1080"/>
      <c r="I734" s="1080"/>
      <c r="J734" s="1080"/>
      <c r="K734" s="1080"/>
      <c r="L734" s="1080"/>
      <c r="M734" s="1081"/>
      <c r="N734" s="1017" t="s">
        <v>3673</v>
      </c>
      <c r="O734" s="1068"/>
    </row>
    <row r="735" spans="1:15" x14ac:dyDescent="0.2">
      <c r="A735" s="1014"/>
      <c r="B735" s="1014"/>
      <c r="C735" s="1079" t="s">
        <v>3674</v>
      </c>
      <c r="D735" s="1080"/>
      <c r="E735" s="1080"/>
      <c r="F735" s="1080"/>
      <c r="G735" s="1080"/>
      <c r="H735" s="1080"/>
      <c r="I735" s="1080"/>
      <c r="J735" s="1080"/>
      <c r="K735" s="1080"/>
      <c r="L735" s="1080"/>
      <c r="M735" s="1081"/>
      <c r="N735" s="1017" t="s">
        <v>3675</v>
      </c>
      <c r="O735" s="1068"/>
    </row>
    <row r="736" spans="1:15" x14ac:dyDescent="0.2">
      <c r="A736" s="1014"/>
      <c r="B736" s="1014"/>
      <c r="C736" s="1079" t="s">
        <v>3676</v>
      </c>
      <c r="D736" s="1080"/>
      <c r="E736" s="1080"/>
      <c r="F736" s="1080"/>
      <c r="G736" s="1080"/>
      <c r="H736" s="1080"/>
      <c r="I736" s="1080"/>
      <c r="J736" s="1080"/>
      <c r="K736" s="1080"/>
      <c r="L736" s="1080"/>
      <c r="M736" s="1081"/>
      <c r="N736" s="1017" t="s">
        <v>3677</v>
      </c>
      <c r="O736" s="1068"/>
    </row>
    <row r="737" spans="1:15" x14ac:dyDescent="0.2">
      <c r="A737" s="1014"/>
      <c r="B737" s="1014"/>
      <c r="C737" s="1030" t="s">
        <v>3678</v>
      </c>
      <c r="D737" s="1030"/>
      <c r="E737" s="1030"/>
      <c r="F737" s="1030"/>
      <c r="G737" s="1030"/>
      <c r="H737" s="1030"/>
      <c r="I737" s="1030"/>
      <c r="J737" s="1030"/>
      <c r="K737" s="1030"/>
      <c r="L737" s="1030"/>
      <c r="M737" s="1030"/>
      <c r="N737" s="1020" t="s">
        <v>2749</v>
      </c>
      <c r="O737" s="1082"/>
    </row>
    <row r="738" spans="1:15" x14ac:dyDescent="0.2">
      <c r="A738" s="1014"/>
      <c r="B738" s="1014"/>
      <c r="C738" s="1079" t="s">
        <v>3679</v>
      </c>
      <c r="D738" s="1080"/>
      <c r="E738" s="1080"/>
      <c r="F738" s="1080"/>
      <c r="G738" s="1080"/>
      <c r="H738" s="1080"/>
      <c r="I738" s="1080"/>
      <c r="J738" s="1080"/>
      <c r="K738" s="1080"/>
      <c r="L738" s="1080"/>
      <c r="M738" s="1081"/>
      <c r="N738" s="1017" t="s">
        <v>3680</v>
      </c>
      <c r="O738" s="1068"/>
    </row>
    <row r="739" spans="1:15" x14ac:dyDescent="0.2">
      <c r="A739" s="1014"/>
      <c r="B739" s="1014"/>
      <c r="C739" s="1079" t="s">
        <v>3681</v>
      </c>
      <c r="D739" s="1080"/>
      <c r="E739" s="1080"/>
      <c r="F739" s="1080"/>
      <c r="G739" s="1080"/>
      <c r="H739" s="1080"/>
      <c r="I739" s="1080"/>
      <c r="J739" s="1080"/>
      <c r="K739" s="1080"/>
      <c r="L739" s="1080"/>
      <c r="M739" s="1081"/>
      <c r="N739" s="1017" t="s">
        <v>3682</v>
      </c>
      <c r="O739" s="1068"/>
    </row>
    <row r="740" spans="1:15" x14ac:dyDescent="0.2">
      <c r="A740" s="1014"/>
      <c r="B740" s="1014"/>
      <c r="C740" s="1079" t="s">
        <v>3683</v>
      </c>
      <c r="D740" s="1080"/>
      <c r="E740" s="1080"/>
      <c r="F740" s="1080"/>
      <c r="G740" s="1080"/>
      <c r="H740" s="1080"/>
      <c r="I740" s="1080"/>
      <c r="J740" s="1080"/>
      <c r="K740" s="1080"/>
      <c r="L740" s="1080"/>
      <c r="M740" s="1081"/>
      <c r="N740" s="1017" t="s">
        <v>3684</v>
      </c>
      <c r="O740" s="1068"/>
    </row>
    <row r="741" spans="1:15" s="1012" customFormat="1" x14ac:dyDescent="0.2">
      <c r="A741" s="1014"/>
      <c r="B741" s="1014"/>
      <c r="C741" s="1079" t="s">
        <v>3685</v>
      </c>
      <c r="D741" s="1080"/>
      <c r="E741" s="1080"/>
      <c r="F741" s="1080"/>
      <c r="G741" s="1080"/>
      <c r="H741" s="1080"/>
      <c r="I741" s="1080"/>
      <c r="J741" s="1080"/>
      <c r="K741" s="1080"/>
      <c r="L741" s="1080"/>
      <c r="M741" s="1081"/>
      <c r="N741" s="1083" t="s">
        <v>1553</v>
      </c>
      <c r="O741" s="1068"/>
    </row>
    <row r="742" spans="1:15" x14ac:dyDescent="0.2">
      <c r="A742" s="1014"/>
      <c r="B742" s="1014"/>
      <c r="C742" s="1024" t="s">
        <v>3686</v>
      </c>
      <c r="D742" s="1024"/>
      <c r="E742" s="1024"/>
      <c r="F742" s="1024"/>
      <c r="G742" s="1024"/>
      <c r="H742" s="1024"/>
      <c r="I742" s="1024"/>
      <c r="J742" s="1024"/>
      <c r="K742" s="1024"/>
      <c r="L742" s="1024"/>
      <c r="M742" s="1024"/>
      <c r="N742" s="1017" t="s">
        <v>2751</v>
      </c>
      <c r="O742" s="1018"/>
    </row>
    <row r="743" spans="1:15" x14ac:dyDescent="0.2">
      <c r="A743" s="1014"/>
      <c r="B743" s="1014"/>
      <c r="C743" s="1084" t="s">
        <v>3687</v>
      </c>
      <c r="D743" s="1084"/>
      <c r="E743" s="1084"/>
      <c r="F743" s="1084"/>
      <c r="G743" s="1084"/>
      <c r="H743" s="1084"/>
      <c r="I743" s="1084"/>
      <c r="J743" s="1084"/>
      <c r="K743" s="1084"/>
      <c r="L743" s="1084"/>
      <c r="M743" s="1084"/>
      <c r="N743" s="1085" t="s">
        <v>3688</v>
      </c>
      <c r="O743" s="1018"/>
    </row>
    <row r="744" spans="1:15" x14ac:dyDescent="0.2">
      <c r="A744" s="1014"/>
      <c r="B744" s="1014"/>
      <c r="C744" s="1084" t="s">
        <v>3689</v>
      </c>
      <c r="D744" s="1084"/>
      <c r="E744" s="1084"/>
      <c r="F744" s="1084"/>
      <c r="G744" s="1084"/>
      <c r="H744" s="1084"/>
      <c r="I744" s="1084"/>
      <c r="J744" s="1084"/>
      <c r="K744" s="1084"/>
      <c r="L744" s="1084"/>
      <c r="M744" s="1084"/>
      <c r="N744" s="1085" t="s">
        <v>3690</v>
      </c>
      <c r="O744" s="1018"/>
    </row>
    <row r="745" spans="1:15" x14ac:dyDescent="0.2">
      <c r="A745" s="1014"/>
      <c r="B745" s="1014"/>
      <c r="C745" s="1030" t="s">
        <v>3691</v>
      </c>
      <c r="D745" s="1030"/>
      <c r="E745" s="1030"/>
      <c r="F745" s="1030"/>
      <c r="G745" s="1030"/>
      <c r="H745" s="1030"/>
      <c r="I745" s="1030"/>
      <c r="J745" s="1030"/>
      <c r="K745" s="1030"/>
      <c r="L745" s="1030"/>
      <c r="M745" s="1030"/>
      <c r="N745" s="1020" t="s">
        <v>3692</v>
      </c>
      <c r="O745" s="1082"/>
    </row>
    <row r="746" spans="1:15" x14ac:dyDescent="0.2">
      <c r="A746" s="1014"/>
      <c r="B746" s="1014"/>
      <c r="C746" s="1030" t="s">
        <v>2726</v>
      </c>
      <c r="D746" s="1030"/>
      <c r="E746" s="1030"/>
      <c r="F746" s="1030"/>
      <c r="G746" s="1030"/>
      <c r="H746" s="1030"/>
      <c r="I746" s="1030"/>
      <c r="J746" s="1030"/>
      <c r="K746" s="1030"/>
      <c r="L746" s="1030"/>
      <c r="M746" s="1030"/>
      <c r="N746" s="1020" t="s">
        <v>2758</v>
      </c>
      <c r="O746" s="1082"/>
    </row>
    <row r="747" spans="1:15" s="1012" customFormat="1" x14ac:dyDescent="0.2">
      <c r="A747" s="1014"/>
      <c r="B747" s="1014"/>
      <c r="C747" s="1079" t="s">
        <v>3693</v>
      </c>
      <c r="D747" s="1080"/>
      <c r="E747" s="1080"/>
      <c r="F747" s="1080"/>
      <c r="G747" s="1080"/>
      <c r="H747" s="1080"/>
      <c r="I747" s="1080"/>
      <c r="J747" s="1080"/>
      <c r="K747" s="1080"/>
      <c r="L747" s="1080"/>
      <c r="M747" s="1081"/>
      <c r="N747" s="1083" t="s">
        <v>2760</v>
      </c>
      <c r="O747" s="1068"/>
    </row>
    <row r="748" spans="1:15" s="1012" customFormat="1" x14ac:dyDescent="0.2">
      <c r="A748" s="1014"/>
      <c r="B748" s="1014"/>
      <c r="C748" s="1079" t="s">
        <v>3694</v>
      </c>
      <c r="D748" s="1080"/>
      <c r="E748" s="1080"/>
      <c r="F748" s="1080"/>
      <c r="G748" s="1080"/>
      <c r="H748" s="1080"/>
      <c r="I748" s="1080"/>
      <c r="J748" s="1080"/>
      <c r="K748" s="1080"/>
      <c r="L748" s="1080"/>
      <c r="M748" s="1081"/>
      <c r="N748" s="1083" t="s">
        <v>2763</v>
      </c>
      <c r="O748" s="1068"/>
    </row>
    <row r="749" spans="1:15" s="1012" customFormat="1" x14ac:dyDescent="0.2">
      <c r="A749" s="1014"/>
      <c r="B749" s="1014"/>
      <c r="C749" s="1079" t="s">
        <v>3695</v>
      </c>
      <c r="D749" s="1080"/>
      <c r="E749" s="1080"/>
      <c r="F749" s="1080"/>
      <c r="G749" s="1080"/>
      <c r="H749" s="1080"/>
      <c r="I749" s="1080"/>
      <c r="J749" s="1080"/>
      <c r="K749" s="1080"/>
      <c r="L749" s="1080"/>
      <c r="M749" s="1081"/>
      <c r="N749" s="1083" t="s">
        <v>2765</v>
      </c>
      <c r="O749" s="1068"/>
    </row>
    <row r="750" spans="1:15" s="1012" customFormat="1" x14ac:dyDescent="0.2">
      <c r="A750" s="1014"/>
      <c r="B750" s="1014"/>
      <c r="C750" s="1079" t="s">
        <v>2736</v>
      </c>
      <c r="D750" s="1080"/>
      <c r="E750" s="1080"/>
      <c r="F750" s="1080"/>
      <c r="G750" s="1080"/>
      <c r="H750" s="1080"/>
      <c r="I750" s="1080"/>
      <c r="J750" s="1080"/>
      <c r="K750" s="1080"/>
      <c r="L750" s="1080"/>
      <c r="M750" s="1081"/>
      <c r="N750" s="1083" t="s">
        <v>1561</v>
      </c>
      <c r="O750" s="1068"/>
    </row>
    <row r="751" spans="1:15" s="1012" customFormat="1" x14ac:dyDescent="0.2">
      <c r="A751" s="1014"/>
      <c r="B751" s="1014"/>
      <c r="C751" s="1079" t="s">
        <v>3696</v>
      </c>
      <c r="D751" s="1080"/>
      <c r="E751" s="1080"/>
      <c r="F751" s="1080"/>
      <c r="G751" s="1080"/>
      <c r="H751" s="1080"/>
      <c r="I751" s="1080"/>
      <c r="J751" s="1080"/>
      <c r="K751" s="1080"/>
      <c r="L751" s="1080"/>
      <c r="M751" s="1081"/>
      <c r="N751" s="1083" t="s">
        <v>2774</v>
      </c>
      <c r="O751" s="1068"/>
    </row>
    <row r="752" spans="1:15" s="1012" customFormat="1" x14ac:dyDescent="0.2">
      <c r="A752" s="1014"/>
      <c r="B752" s="1014"/>
      <c r="C752" s="1079" t="s">
        <v>2740</v>
      </c>
      <c r="D752" s="1080"/>
      <c r="E752" s="1080"/>
      <c r="F752" s="1080"/>
      <c r="G752" s="1080"/>
      <c r="H752" s="1080"/>
      <c r="I752" s="1080"/>
      <c r="J752" s="1080"/>
      <c r="K752" s="1080"/>
      <c r="L752" s="1080"/>
      <c r="M752" s="1081"/>
      <c r="N752" s="1083" t="s">
        <v>3697</v>
      </c>
      <c r="O752" s="1068"/>
    </row>
    <row r="753" spans="1:15" s="1012" customFormat="1" x14ac:dyDescent="0.2">
      <c r="A753" s="1014"/>
      <c r="B753" s="1014"/>
      <c r="C753" s="1079" t="s">
        <v>3698</v>
      </c>
      <c r="D753" s="1080"/>
      <c r="E753" s="1080"/>
      <c r="F753" s="1080"/>
      <c r="G753" s="1080"/>
      <c r="H753" s="1080"/>
      <c r="I753" s="1080"/>
      <c r="J753" s="1080"/>
      <c r="K753" s="1080"/>
      <c r="L753" s="1080"/>
      <c r="M753" s="1081"/>
      <c r="N753" s="1083" t="s">
        <v>3699</v>
      </c>
      <c r="O753" s="1068"/>
    </row>
    <row r="754" spans="1:15" s="1012" customFormat="1" x14ac:dyDescent="0.2">
      <c r="A754" s="1014"/>
      <c r="B754" s="1014"/>
      <c r="C754" s="1079" t="s">
        <v>3700</v>
      </c>
      <c r="D754" s="1080"/>
      <c r="E754" s="1080"/>
      <c r="F754" s="1080"/>
      <c r="G754" s="1080"/>
      <c r="H754" s="1080"/>
      <c r="I754" s="1080"/>
      <c r="J754" s="1080"/>
      <c r="K754" s="1080"/>
      <c r="L754" s="1080"/>
      <c r="M754" s="1081"/>
      <c r="N754" s="1083" t="s">
        <v>3701</v>
      </c>
      <c r="O754" s="1068"/>
    </row>
    <row r="755" spans="1:15" s="1012" customFormat="1" x14ac:dyDescent="0.2">
      <c r="A755" s="1014"/>
      <c r="B755" s="1014"/>
      <c r="C755" s="1079" t="s">
        <v>2746</v>
      </c>
      <c r="D755" s="1080"/>
      <c r="E755" s="1080"/>
      <c r="F755" s="1080"/>
      <c r="G755" s="1080"/>
      <c r="H755" s="1080"/>
      <c r="I755" s="1080"/>
      <c r="J755" s="1080"/>
      <c r="K755" s="1080"/>
      <c r="L755" s="1080"/>
      <c r="M755" s="1081"/>
      <c r="N755" s="1083" t="s">
        <v>3702</v>
      </c>
      <c r="O755" s="1068"/>
    </row>
    <row r="756" spans="1:15" x14ac:dyDescent="0.2">
      <c r="A756" s="1014"/>
      <c r="B756" s="1014"/>
      <c r="C756" s="1086" t="s">
        <v>2748</v>
      </c>
      <c r="D756" s="1086"/>
      <c r="E756" s="1086"/>
      <c r="F756" s="1086"/>
      <c r="G756" s="1086"/>
      <c r="H756" s="1086"/>
      <c r="I756" s="1086"/>
      <c r="J756" s="1086"/>
      <c r="K756" s="1086"/>
      <c r="L756" s="1086"/>
      <c r="M756" s="1086"/>
      <c r="N756" s="1017" t="s">
        <v>2784</v>
      </c>
      <c r="O756" s="1018"/>
    </row>
    <row r="757" spans="1:15" x14ac:dyDescent="0.2">
      <c r="A757" s="1014"/>
      <c r="B757" s="1014"/>
      <c r="C757" s="1013" t="s">
        <v>3703</v>
      </c>
      <c r="D757" s="1013"/>
      <c r="E757" s="1013"/>
      <c r="F757" s="1013"/>
      <c r="G757" s="1013"/>
      <c r="H757" s="1013"/>
      <c r="I757" s="1013"/>
      <c r="J757" s="1013"/>
      <c r="K757" s="1013"/>
      <c r="L757" s="1013"/>
      <c r="M757" s="1013"/>
      <c r="N757" s="1013"/>
      <c r="O757" s="1013"/>
    </row>
    <row r="758" spans="1:15" x14ac:dyDescent="0.2">
      <c r="A758" s="1025"/>
      <c r="B758" s="1025"/>
      <c r="C758" s="1025"/>
      <c r="D758" s="1087" t="s">
        <v>3704</v>
      </c>
      <c r="E758" s="1088"/>
      <c r="F758" s="1088"/>
      <c r="G758" s="1088"/>
      <c r="H758" s="1088"/>
      <c r="I758" s="1088"/>
      <c r="J758" s="1088"/>
      <c r="K758" s="1088"/>
      <c r="L758" s="1088"/>
      <c r="M758" s="1089"/>
      <c r="N758" s="1017" t="s">
        <v>2786</v>
      </c>
      <c r="O758" s="1018"/>
    </row>
    <row r="759" spans="1:15" x14ac:dyDescent="0.2">
      <c r="A759" s="1025"/>
      <c r="B759" s="1025"/>
      <c r="C759" s="1025"/>
      <c r="D759" s="1087" t="s">
        <v>3705</v>
      </c>
      <c r="E759" s="1088"/>
      <c r="F759" s="1088"/>
      <c r="G759" s="1088"/>
      <c r="H759" s="1088"/>
      <c r="I759" s="1088"/>
      <c r="J759" s="1088"/>
      <c r="K759" s="1088"/>
      <c r="L759" s="1088"/>
      <c r="M759" s="1089"/>
      <c r="N759" s="1017" t="s">
        <v>2788</v>
      </c>
      <c r="O759" s="1018"/>
    </row>
    <row r="760" spans="1:15" x14ac:dyDescent="0.2">
      <c r="A760" s="1014"/>
      <c r="B760" s="1014"/>
      <c r="C760" s="1086" t="s">
        <v>3706</v>
      </c>
      <c r="D760" s="1086"/>
      <c r="E760" s="1086"/>
      <c r="F760" s="1086"/>
      <c r="G760" s="1086"/>
      <c r="H760" s="1086"/>
      <c r="I760" s="1086"/>
      <c r="J760" s="1086"/>
      <c r="K760" s="1086"/>
      <c r="L760" s="1086"/>
      <c r="M760" s="1086"/>
      <c r="N760" s="1017" t="s">
        <v>3707</v>
      </c>
      <c r="O760" s="1018"/>
    </row>
    <row r="761" spans="1:15" x14ac:dyDescent="0.2">
      <c r="A761" s="1014"/>
      <c r="B761" s="1014"/>
      <c r="C761" s="1086" t="s">
        <v>3708</v>
      </c>
      <c r="D761" s="1086"/>
      <c r="E761" s="1086"/>
      <c r="F761" s="1086"/>
      <c r="G761" s="1086"/>
      <c r="H761" s="1086"/>
      <c r="I761" s="1086"/>
      <c r="J761" s="1086"/>
      <c r="K761" s="1086"/>
      <c r="L761" s="1086"/>
      <c r="M761" s="1086"/>
      <c r="N761" s="1017" t="s">
        <v>3709</v>
      </c>
      <c r="O761" s="1018"/>
    </row>
    <row r="762" spans="1:15" x14ac:dyDescent="0.2">
      <c r="A762" s="1014"/>
      <c r="B762" s="1014"/>
      <c r="C762" s="1086" t="s">
        <v>3710</v>
      </c>
      <c r="D762" s="1086"/>
      <c r="E762" s="1086"/>
      <c r="F762" s="1086"/>
      <c r="G762" s="1086"/>
      <c r="H762" s="1086"/>
      <c r="I762" s="1086"/>
      <c r="J762" s="1086"/>
      <c r="K762" s="1086"/>
      <c r="L762" s="1086"/>
      <c r="M762" s="1086"/>
      <c r="N762" s="1017" t="s">
        <v>3711</v>
      </c>
      <c r="O762" s="1018"/>
    </row>
    <row r="763" spans="1:15" x14ac:dyDescent="0.2">
      <c r="A763" s="1014"/>
      <c r="B763" s="1014"/>
      <c r="C763" s="1086" t="s">
        <v>3712</v>
      </c>
      <c r="D763" s="1086"/>
      <c r="E763" s="1086"/>
      <c r="F763" s="1086"/>
      <c r="G763" s="1086"/>
      <c r="H763" s="1086"/>
      <c r="I763" s="1086"/>
      <c r="J763" s="1086"/>
      <c r="K763" s="1086"/>
      <c r="L763" s="1086"/>
      <c r="M763" s="1086"/>
      <c r="N763" s="1017" t="s">
        <v>3713</v>
      </c>
      <c r="O763" s="1018"/>
    </row>
    <row r="764" spans="1:15" x14ac:dyDescent="0.2">
      <c r="A764" s="1014"/>
      <c r="B764" s="1014"/>
      <c r="C764" s="1086" t="s">
        <v>3714</v>
      </c>
      <c r="D764" s="1086"/>
      <c r="E764" s="1086"/>
      <c r="F764" s="1086"/>
      <c r="G764" s="1086"/>
      <c r="H764" s="1086"/>
      <c r="I764" s="1086"/>
      <c r="J764" s="1086"/>
      <c r="K764" s="1086"/>
      <c r="L764" s="1086"/>
      <c r="M764" s="1086"/>
      <c r="N764" s="1017" t="s">
        <v>3715</v>
      </c>
      <c r="O764" s="1018"/>
    </row>
    <row r="765" spans="1:15" x14ac:dyDescent="0.2">
      <c r="A765" s="1025"/>
      <c r="B765" s="1090" t="s">
        <v>3716</v>
      </c>
      <c r="C765" s="1090"/>
      <c r="D765" s="1090"/>
      <c r="E765" s="1090"/>
      <c r="F765" s="1090"/>
      <c r="G765" s="1090"/>
      <c r="H765" s="1090"/>
      <c r="I765" s="1090"/>
      <c r="J765" s="1090"/>
      <c r="K765" s="1090"/>
      <c r="L765" s="1090"/>
      <c r="M765" s="1090"/>
      <c r="N765" s="1020" t="s">
        <v>3717</v>
      </c>
      <c r="O765" s="1091"/>
    </row>
    <row r="766" spans="1:15" x14ac:dyDescent="0.2">
      <c r="A766" s="1025"/>
      <c r="B766" s="1090" t="s">
        <v>3718</v>
      </c>
      <c r="C766" s="1090"/>
      <c r="D766" s="1090"/>
      <c r="E766" s="1090"/>
      <c r="F766" s="1090"/>
      <c r="G766" s="1090"/>
      <c r="H766" s="1090"/>
      <c r="I766" s="1090"/>
      <c r="J766" s="1090"/>
      <c r="K766" s="1090"/>
      <c r="L766" s="1090"/>
      <c r="M766" s="1090"/>
      <c r="N766" s="1020" t="s">
        <v>2793</v>
      </c>
      <c r="O766" s="1091"/>
    </row>
    <row r="767" spans="1:15" x14ac:dyDescent="0.2">
      <c r="A767" s="1014"/>
      <c r="B767" s="1014"/>
      <c r="C767" s="1086" t="s">
        <v>2773</v>
      </c>
      <c r="D767" s="1086"/>
      <c r="E767" s="1086"/>
      <c r="F767" s="1086"/>
      <c r="G767" s="1086"/>
      <c r="H767" s="1086"/>
      <c r="I767" s="1086"/>
      <c r="J767" s="1086"/>
      <c r="K767" s="1086"/>
      <c r="L767" s="1086"/>
      <c r="M767" s="1086"/>
      <c r="N767" s="1017" t="s">
        <v>3719</v>
      </c>
      <c r="O767" s="1018"/>
    </row>
    <row r="768" spans="1:15" x14ac:dyDescent="0.2">
      <c r="A768" s="1025"/>
      <c r="B768" s="1025"/>
      <c r="C768" s="1092"/>
      <c r="D768" s="1093" t="s">
        <v>3720</v>
      </c>
      <c r="E768" s="1094"/>
      <c r="F768" s="1094"/>
      <c r="G768" s="1094"/>
      <c r="H768" s="1094"/>
      <c r="I768" s="1094"/>
      <c r="J768" s="1094"/>
      <c r="K768" s="1094"/>
      <c r="L768" s="1094"/>
      <c r="M768" s="1094"/>
      <c r="N768" s="1094"/>
      <c r="O768" s="1095"/>
    </row>
    <row r="769" spans="1:15" s="1012" customFormat="1" x14ac:dyDescent="0.2">
      <c r="A769" s="1025"/>
      <c r="B769" s="1025"/>
      <c r="C769" s="1025"/>
      <c r="D769" s="1096" t="s">
        <v>3721</v>
      </c>
      <c r="E769" s="1096"/>
      <c r="F769" s="1096"/>
      <c r="G769" s="1096"/>
      <c r="H769" s="1096"/>
      <c r="I769" s="1096"/>
      <c r="J769" s="1096"/>
      <c r="K769" s="1096"/>
      <c r="L769" s="1096"/>
      <c r="M769" s="1097"/>
      <c r="N769" s="1063"/>
      <c r="O769" s="1064"/>
    </row>
    <row r="770" spans="1:15" s="1012" customFormat="1" x14ac:dyDescent="0.2">
      <c r="A770" s="1025"/>
      <c r="B770" s="1025"/>
      <c r="C770" s="1025"/>
      <c r="D770" s="1098" t="s">
        <v>3722</v>
      </c>
      <c r="E770" s="1098"/>
      <c r="F770" s="1098"/>
      <c r="G770" s="1098"/>
      <c r="H770" s="1098"/>
      <c r="I770" s="1098"/>
      <c r="J770" s="1098"/>
      <c r="K770" s="1098"/>
      <c r="L770" s="1098"/>
      <c r="M770" s="1098"/>
      <c r="N770" s="1017" t="s">
        <v>3723</v>
      </c>
      <c r="O770" s="1068"/>
    </row>
    <row r="771" spans="1:15" s="1012" customFormat="1" x14ac:dyDescent="0.2">
      <c r="A771" s="1025"/>
      <c r="B771" s="1025"/>
      <c r="C771" s="1025"/>
      <c r="D771" s="1098" t="s">
        <v>3724</v>
      </c>
      <c r="E771" s="1098"/>
      <c r="F771" s="1098"/>
      <c r="G771" s="1098"/>
      <c r="H771" s="1098"/>
      <c r="I771" s="1098"/>
      <c r="J771" s="1098"/>
      <c r="K771" s="1098"/>
      <c r="L771" s="1098"/>
      <c r="M771" s="1098"/>
      <c r="N771" s="1017" t="s">
        <v>3725</v>
      </c>
      <c r="O771" s="1068"/>
    </row>
    <row r="772" spans="1:15" s="1012" customFormat="1" x14ac:dyDescent="0.2">
      <c r="A772" s="1025"/>
      <c r="B772" s="1025"/>
      <c r="C772" s="1025"/>
      <c r="D772" s="1099"/>
      <c r="E772" s="1100" t="s">
        <v>3726</v>
      </c>
      <c r="F772" s="1101"/>
      <c r="G772" s="1101"/>
      <c r="H772" s="1101"/>
      <c r="I772" s="1101"/>
      <c r="J772" s="1101"/>
      <c r="K772" s="1101"/>
      <c r="L772" s="1101"/>
      <c r="M772" s="1102"/>
      <c r="N772" s="1017" t="s">
        <v>3727</v>
      </c>
      <c r="O772" s="1068"/>
    </row>
    <row r="773" spans="1:15" s="1012" customFormat="1" x14ac:dyDescent="0.2">
      <c r="A773" s="1025"/>
      <c r="B773" s="1025"/>
      <c r="C773" s="1025"/>
      <c r="D773" s="1099"/>
      <c r="E773" s="1100" t="s">
        <v>3728</v>
      </c>
      <c r="F773" s="1101"/>
      <c r="G773" s="1101"/>
      <c r="H773" s="1101"/>
      <c r="I773" s="1101"/>
      <c r="J773" s="1101"/>
      <c r="K773" s="1101"/>
      <c r="L773" s="1101"/>
      <c r="M773" s="1102"/>
      <c r="N773" s="1017" t="s">
        <v>3729</v>
      </c>
      <c r="O773" s="1068"/>
    </row>
    <row r="774" spans="1:15" s="1012" customFormat="1" x14ac:dyDescent="0.2">
      <c r="A774" s="1025"/>
      <c r="B774" s="1025"/>
      <c r="C774" s="1025"/>
      <c r="D774" s="1098" t="s">
        <v>3730</v>
      </c>
      <c r="E774" s="1098"/>
      <c r="F774" s="1098"/>
      <c r="G774" s="1098"/>
      <c r="H774" s="1098"/>
      <c r="I774" s="1098"/>
      <c r="J774" s="1098"/>
      <c r="K774" s="1098"/>
      <c r="L774" s="1098"/>
      <c r="M774" s="1098"/>
      <c r="N774" s="1017" t="s">
        <v>3731</v>
      </c>
      <c r="O774" s="1068"/>
    </row>
    <row r="775" spans="1:15" s="1012" customFormat="1" x14ac:dyDescent="0.2">
      <c r="A775" s="1025"/>
      <c r="B775" s="1025"/>
      <c r="C775" s="1025"/>
      <c r="D775" s="1098" t="s">
        <v>3732</v>
      </c>
      <c r="E775" s="1098"/>
      <c r="F775" s="1098"/>
      <c r="G775" s="1098"/>
      <c r="H775" s="1098"/>
      <c r="I775" s="1098"/>
      <c r="J775" s="1098"/>
      <c r="K775" s="1098"/>
      <c r="L775" s="1098"/>
      <c r="M775" s="1098"/>
      <c r="N775" s="1017" t="s">
        <v>3733</v>
      </c>
      <c r="O775" s="1068"/>
    </row>
    <row r="776" spans="1:15" s="1012" customFormat="1" x14ac:dyDescent="0.2">
      <c r="A776" s="1025"/>
      <c r="B776" s="1025"/>
      <c r="C776" s="1025"/>
      <c r="D776" s="1098" t="s">
        <v>3734</v>
      </c>
      <c r="E776" s="1098"/>
      <c r="F776" s="1098"/>
      <c r="G776" s="1098"/>
      <c r="H776" s="1098"/>
      <c r="I776" s="1098"/>
      <c r="J776" s="1098"/>
      <c r="K776" s="1098"/>
      <c r="L776" s="1098"/>
      <c r="M776" s="1098"/>
      <c r="N776" s="1017" t="s">
        <v>3735</v>
      </c>
      <c r="O776" s="1068"/>
    </row>
    <row r="777" spans="1:15" s="1012" customFormat="1" x14ac:dyDescent="0.2">
      <c r="A777" s="1025"/>
      <c r="B777" s="1025"/>
      <c r="C777" s="1025"/>
      <c r="D777" s="1098" t="s">
        <v>3736</v>
      </c>
      <c r="E777" s="1098"/>
      <c r="F777" s="1098"/>
      <c r="G777" s="1098"/>
      <c r="H777" s="1098"/>
      <c r="I777" s="1098"/>
      <c r="J777" s="1098"/>
      <c r="K777" s="1098"/>
      <c r="L777" s="1098"/>
      <c r="M777" s="1098"/>
      <c r="N777" s="1017" t="s">
        <v>3737</v>
      </c>
      <c r="O777" s="1068"/>
    </row>
    <row r="778" spans="1:15" s="1012" customFormat="1" x14ac:dyDescent="0.2">
      <c r="A778" s="1025"/>
      <c r="B778" s="1025"/>
      <c r="C778" s="1025"/>
      <c r="D778" s="1098" t="s">
        <v>3738</v>
      </c>
      <c r="E778" s="1098"/>
      <c r="F778" s="1098"/>
      <c r="G778" s="1098"/>
      <c r="H778" s="1098"/>
      <c r="I778" s="1098"/>
      <c r="J778" s="1098"/>
      <c r="K778" s="1098"/>
      <c r="L778" s="1098"/>
      <c r="M778" s="1098"/>
      <c r="N778" s="1017" t="s">
        <v>3739</v>
      </c>
      <c r="O778" s="1068"/>
    </row>
    <row r="779" spans="1:15" s="1012" customFormat="1" x14ac:dyDescent="0.2">
      <c r="A779" s="1025"/>
      <c r="B779" s="1025"/>
      <c r="C779" s="1025"/>
      <c r="D779" s="1103" t="s">
        <v>3740</v>
      </c>
      <c r="E779" s="1103"/>
      <c r="F779" s="1103"/>
      <c r="G779" s="1103"/>
      <c r="H779" s="1103"/>
      <c r="I779" s="1103"/>
      <c r="J779" s="1103"/>
      <c r="K779" s="1103"/>
      <c r="L779" s="1103"/>
      <c r="M779" s="1103"/>
      <c r="N779" s="1020" t="s">
        <v>3741</v>
      </c>
      <c r="O779" s="1104"/>
    </row>
    <row r="780" spans="1:15" s="1012" customFormat="1" x14ac:dyDescent="0.2">
      <c r="A780" s="1025"/>
      <c r="B780" s="1025"/>
      <c r="C780" s="1025"/>
      <c r="D780" s="1103" t="s">
        <v>3742</v>
      </c>
      <c r="E780" s="1103"/>
      <c r="F780" s="1103"/>
      <c r="G780" s="1103"/>
      <c r="H780" s="1103"/>
      <c r="I780" s="1103"/>
      <c r="J780" s="1103"/>
      <c r="K780" s="1103"/>
      <c r="L780" s="1103"/>
      <c r="M780" s="1103"/>
      <c r="N780" s="1020" t="s">
        <v>3743</v>
      </c>
      <c r="O780" s="1104"/>
    </row>
    <row r="781" spans="1:15" s="1012" customFormat="1" x14ac:dyDescent="0.2">
      <c r="A781" s="1025"/>
      <c r="B781" s="1025"/>
      <c r="C781" s="1025"/>
      <c r="D781" s="1096" t="s">
        <v>3585</v>
      </c>
      <c r="E781" s="1096"/>
      <c r="F781" s="1096"/>
      <c r="G781" s="1096"/>
      <c r="H781" s="1096"/>
      <c r="I781" s="1096"/>
      <c r="J781" s="1096"/>
      <c r="K781" s="1096"/>
      <c r="L781" s="1096"/>
      <c r="M781" s="1097"/>
      <c r="N781" s="1063"/>
      <c r="O781" s="1064"/>
    </row>
    <row r="782" spans="1:15" s="1012" customFormat="1" x14ac:dyDescent="0.2">
      <c r="A782" s="1025"/>
      <c r="B782" s="1025"/>
      <c r="C782" s="1025"/>
      <c r="D782" s="1098" t="s">
        <v>3744</v>
      </c>
      <c r="E782" s="1098"/>
      <c r="F782" s="1098"/>
      <c r="G782" s="1098"/>
      <c r="H782" s="1098"/>
      <c r="I782" s="1098"/>
      <c r="J782" s="1098"/>
      <c r="K782" s="1098"/>
      <c r="L782" s="1098"/>
      <c r="M782" s="1098"/>
      <c r="N782" s="1017" t="s">
        <v>3745</v>
      </c>
      <c r="O782" s="1068"/>
    </row>
    <row r="783" spans="1:15" s="1012" customFormat="1" x14ac:dyDescent="0.2">
      <c r="A783" s="1025"/>
      <c r="B783" s="1025"/>
      <c r="C783" s="1025"/>
      <c r="D783" s="1098" t="s">
        <v>3746</v>
      </c>
      <c r="E783" s="1098"/>
      <c r="F783" s="1098"/>
      <c r="G783" s="1098"/>
      <c r="H783" s="1098"/>
      <c r="I783" s="1098"/>
      <c r="J783" s="1098"/>
      <c r="K783" s="1098"/>
      <c r="L783" s="1098"/>
      <c r="M783" s="1098"/>
      <c r="N783" s="1017" t="s">
        <v>3747</v>
      </c>
      <c r="O783" s="1068"/>
    </row>
    <row r="784" spans="1:15" s="1012" customFormat="1" x14ac:dyDescent="0.2">
      <c r="A784" s="1025"/>
      <c r="B784" s="1025"/>
      <c r="C784" s="1025"/>
      <c r="D784" s="1098" t="s">
        <v>3748</v>
      </c>
      <c r="E784" s="1098"/>
      <c r="F784" s="1098"/>
      <c r="G784" s="1098"/>
      <c r="H784" s="1098"/>
      <c r="I784" s="1098"/>
      <c r="J784" s="1098"/>
      <c r="K784" s="1098"/>
      <c r="L784" s="1098"/>
      <c r="M784" s="1098"/>
      <c r="N784" s="1017" t="s">
        <v>3749</v>
      </c>
      <c r="O784" s="1068"/>
    </row>
    <row r="785" spans="1:15" s="1012" customFormat="1" x14ac:dyDescent="0.2">
      <c r="A785" s="1025"/>
      <c r="B785" s="1025"/>
      <c r="C785" s="1025"/>
      <c r="D785" s="1098" t="s">
        <v>3750</v>
      </c>
      <c r="E785" s="1098"/>
      <c r="F785" s="1098"/>
      <c r="G785" s="1098"/>
      <c r="H785" s="1098"/>
      <c r="I785" s="1098"/>
      <c r="J785" s="1098"/>
      <c r="K785" s="1098"/>
      <c r="L785" s="1098"/>
      <c r="M785" s="1098"/>
      <c r="N785" s="1017" t="s">
        <v>3751</v>
      </c>
      <c r="O785" s="1068"/>
    </row>
    <row r="786" spans="1:15" s="1012" customFormat="1" x14ac:dyDescent="0.2">
      <c r="A786" s="1025"/>
      <c r="B786" s="1025"/>
      <c r="C786" s="1025"/>
      <c r="D786" s="1098" t="s">
        <v>3752</v>
      </c>
      <c r="E786" s="1098"/>
      <c r="F786" s="1098"/>
      <c r="G786" s="1098"/>
      <c r="H786" s="1098"/>
      <c r="I786" s="1098"/>
      <c r="J786" s="1098"/>
      <c r="K786" s="1098"/>
      <c r="L786" s="1098"/>
      <c r="M786" s="1098"/>
      <c r="N786" s="1017" t="s">
        <v>3753</v>
      </c>
      <c r="O786" s="1068"/>
    </row>
    <row r="787" spans="1:15" s="1012" customFormat="1" x14ac:dyDescent="0.2">
      <c r="A787" s="1025"/>
      <c r="B787" s="1025"/>
      <c r="C787" s="1025"/>
      <c r="D787" s="1098" t="s">
        <v>3754</v>
      </c>
      <c r="E787" s="1098"/>
      <c r="F787" s="1098"/>
      <c r="G787" s="1098"/>
      <c r="H787" s="1098"/>
      <c r="I787" s="1098"/>
      <c r="J787" s="1098"/>
      <c r="K787" s="1098"/>
      <c r="L787" s="1098"/>
      <c r="M787" s="1098"/>
      <c r="N787" s="1017" t="s">
        <v>3755</v>
      </c>
      <c r="O787" s="1068"/>
    </row>
    <row r="788" spans="1:15" s="1012" customFormat="1" x14ac:dyDescent="0.2">
      <c r="A788" s="1025"/>
      <c r="B788" s="1025"/>
      <c r="C788" s="1025"/>
      <c r="D788" s="1098" t="s">
        <v>3756</v>
      </c>
      <c r="E788" s="1098"/>
      <c r="F788" s="1098"/>
      <c r="G788" s="1098"/>
      <c r="H788" s="1098"/>
      <c r="I788" s="1098"/>
      <c r="J788" s="1098"/>
      <c r="K788" s="1098"/>
      <c r="L788" s="1098"/>
      <c r="M788" s="1098"/>
      <c r="N788" s="1017" t="s">
        <v>3757</v>
      </c>
      <c r="O788" s="1068"/>
    </row>
    <row r="789" spans="1:15" s="1012" customFormat="1" x14ac:dyDescent="0.2">
      <c r="A789" s="1025"/>
      <c r="B789" s="1025"/>
      <c r="C789" s="1025"/>
      <c r="D789" s="1098" t="s">
        <v>3758</v>
      </c>
      <c r="E789" s="1098"/>
      <c r="F789" s="1098"/>
      <c r="G789" s="1098"/>
      <c r="H789" s="1098"/>
      <c r="I789" s="1098"/>
      <c r="J789" s="1098"/>
      <c r="K789" s="1098"/>
      <c r="L789" s="1098"/>
      <c r="M789" s="1098"/>
      <c r="N789" s="1017" t="s">
        <v>3759</v>
      </c>
      <c r="O789" s="1068"/>
    </row>
    <row r="790" spans="1:15" s="1012" customFormat="1" x14ac:dyDescent="0.2">
      <c r="A790" s="1025"/>
      <c r="B790" s="1025"/>
      <c r="C790" s="1025"/>
      <c r="D790" s="1103" t="s">
        <v>3760</v>
      </c>
      <c r="E790" s="1103"/>
      <c r="F790" s="1103"/>
      <c r="G790" s="1103"/>
      <c r="H790" s="1103"/>
      <c r="I790" s="1103"/>
      <c r="J790" s="1103"/>
      <c r="K790" s="1103"/>
      <c r="L790" s="1103"/>
      <c r="M790" s="1103"/>
      <c r="N790" s="1020" t="s">
        <v>3761</v>
      </c>
      <c r="O790" s="1104"/>
    </row>
    <row r="791" spans="1:15" s="1012" customFormat="1" x14ac:dyDescent="0.2">
      <c r="A791" s="1025"/>
      <c r="B791" s="1025"/>
      <c r="C791" s="1025"/>
      <c r="D791" s="1103" t="s">
        <v>3762</v>
      </c>
      <c r="E791" s="1103"/>
      <c r="F791" s="1103"/>
      <c r="G791" s="1103"/>
      <c r="H791" s="1103"/>
      <c r="I791" s="1103"/>
      <c r="J791" s="1103"/>
      <c r="K791" s="1103"/>
      <c r="L791" s="1103"/>
      <c r="M791" s="1103"/>
      <c r="N791" s="1020" t="s">
        <v>3763</v>
      </c>
      <c r="O791" s="1104"/>
    </row>
    <row r="792" spans="1:15" s="1012" customFormat="1" x14ac:dyDescent="0.2">
      <c r="A792" s="1025"/>
      <c r="B792" s="1025"/>
      <c r="C792" s="1025"/>
      <c r="D792" s="1096" t="s">
        <v>3764</v>
      </c>
      <c r="E792" s="1096"/>
      <c r="F792" s="1096"/>
      <c r="G792" s="1096"/>
      <c r="H792" s="1096"/>
      <c r="I792" s="1096"/>
      <c r="J792" s="1096"/>
      <c r="K792" s="1096"/>
      <c r="L792" s="1096"/>
      <c r="M792" s="1097"/>
      <c r="N792" s="1063"/>
      <c r="O792" s="1064"/>
    </row>
    <row r="793" spans="1:15" s="1012" customFormat="1" x14ac:dyDescent="0.2">
      <c r="A793" s="1025"/>
      <c r="B793" s="1025"/>
      <c r="C793" s="1025"/>
      <c r="D793" s="1098" t="s">
        <v>3765</v>
      </c>
      <c r="E793" s="1098"/>
      <c r="F793" s="1098"/>
      <c r="G793" s="1098"/>
      <c r="H793" s="1098"/>
      <c r="I793" s="1098"/>
      <c r="J793" s="1098"/>
      <c r="K793" s="1098"/>
      <c r="L793" s="1098"/>
      <c r="M793" s="1098"/>
      <c r="N793" s="1017" t="s">
        <v>3766</v>
      </c>
      <c r="O793" s="1068"/>
    </row>
    <row r="794" spans="1:15" s="1012" customFormat="1" x14ac:dyDescent="0.2">
      <c r="A794" s="1025"/>
      <c r="B794" s="1025"/>
      <c r="C794" s="1025"/>
      <c r="D794" s="1098" t="s">
        <v>3767</v>
      </c>
      <c r="E794" s="1098"/>
      <c r="F794" s="1098"/>
      <c r="G794" s="1098"/>
      <c r="H794" s="1098"/>
      <c r="I794" s="1098"/>
      <c r="J794" s="1098"/>
      <c r="K794" s="1098"/>
      <c r="L794" s="1098"/>
      <c r="M794" s="1098"/>
      <c r="N794" s="1017" t="s">
        <v>3768</v>
      </c>
      <c r="O794" s="1068"/>
    </row>
    <row r="795" spans="1:15" s="1012" customFormat="1" x14ac:dyDescent="0.2">
      <c r="A795" s="1025"/>
      <c r="B795" s="1025"/>
      <c r="C795" s="1025"/>
      <c r="D795" s="1096" t="s">
        <v>3769</v>
      </c>
      <c r="E795" s="1096"/>
      <c r="F795" s="1096"/>
      <c r="G795" s="1096"/>
      <c r="H795" s="1096"/>
      <c r="I795" s="1096"/>
      <c r="J795" s="1096"/>
      <c r="K795" s="1096"/>
      <c r="L795" s="1096"/>
      <c r="M795" s="1097"/>
      <c r="N795" s="1063"/>
      <c r="O795" s="1064"/>
    </row>
    <row r="796" spans="1:15" s="1012" customFormat="1" x14ac:dyDescent="0.2">
      <c r="A796" s="1025"/>
      <c r="B796" s="1025"/>
      <c r="C796" s="1025"/>
      <c r="D796" s="1098" t="s">
        <v>3770</v>
      </c>
      <c r="E796" s="1098"/>
      <c r="F796" s="1098"/>
      <c r="G796" s="1098"/>
      <c r="H796" s="1098"/>
      <c r="I796" s="1098"/>
      <c r="J796" s="1098"/>
      <c r="K796" s="1098"/>
      <c r="L796" s="1098"/>
      <c r="M796" s="1098"/>
      <c r="N796" s="1017" t="s">
        <v>3771</v>
      </c>
      <c r="O796" s="1068"/>
    </row>
    <row r="797" spans="1:15" s="1012" customFormat="1" x14ac:dyDescent="0.2">
      <c r="A797" s="1025"/>
      <c r="B797" s="1025"/>
      <c r="C797" s="1025"/>
      <c r="D797" s="1098" t="s">
        <v>3772</v>
      </c>
      <c r="E797" s="1098"/>
      <c r="F797" s="1098"/>
      <c r="G797" s="1098"/>
      <c r="H797" s="1098"/>
      <c r="I797" s="1098"/>
      <c r="J797" s="1098"/>
      <c r="K797" s="1098"/>
      <c r="L797" s="1098"/>
      <c r="M797" s="1098"/>
      <c r="N797" s="1017" t="s">
        <v>3773</v>
      </c>
      <c r="O797" s="1068"/>
    </row>
    <row r="798" spans="1:15" x14ac:dyDescent="0.2">
      <c r="A798" s="1014"/>
      <c r="B798" s="1014"/>
      <c r="C798" s="1086" t="s">
        <v>3774</v>
      </c>
      <c r="D798" s="1086"/>
      <c r="E798" s="1086"/>
      <c r="F798" s="1086"/>
      <c r="G798" s="1086"/>
      <c r="H798" s="1086"/>
      <c r="I798" s="1086"/>
      <c r="J798" s="1086"/>
      <c r="K798" s="1086"/>
      <c r="L798" s="1086"/>
      <c r="M798" s="1086"/>
      <c r="N798" s="1017" t="s">
        <v>3775</v>
      </c>
      <c r="O798" s="1018"/>
    </row>
    <row r="799" spans="1:15" x14ac:dyDescent="0.2">
      <c r="A799" s="1025"/>
      <c r="B799" s="1090" t="s">
        <v>3776</v>
      </c>
      <c r="C799" s="1090"/>
      <c r="D799" s="1090"/>
      <c r="E799" s="1090"/>
      <c r="F799" s="1090"/>
      <c r="G799" s="1090"/>
      <c r="H799" s="1090"/>
      <c r="I799" s="1090"/>
      <c r="J799" s="1090"/>
      <c r="K799" s="1090"/>
      <c r="L799" s="1090"/>
      <c r="M799" s="1090"/>
      <c r="N799" s="1020" t="s">
        <v>2797</v>
      </c>
      <c r="O799" s="1091"/>
    </row>
    <row r="800" spans="1:15" x14ac:dyDescent="0.2">
      <c r="A800" s="1025"/>
      <c r="B800" s="1090" t="s">
        <v>3777</v>
      </c>
      <c r="C800" s="1090"/>
      <c r="D800" s="1090"/>
      <c r="E800" s="1090"/>
      <c r="F800" s="1090"/>
      <c r="G800" s="1090"/>
      <c r="H800" s="1090"/>
      <c r="I800" s="1090"/>
      <c r="J800" s="1090"/>
      <c r="K800" s="1090"/>
      <c r="L800" s="1090"/>
      <c r="M800" s="1090"/>
      <c r="N800" s="1020" t="s">
        <v>3778</v>
      </c>
      <c r="O800" s="1091"/>
    </row>
    <row r="801" spans="1:15" x14ac:dyDescent="0.2">
      <c r="A801" s="1015"/>
      <c r="B801" s="1032" t="s">
        <v>2814</v>
      </c>
      <c r="C801" s="1032"/>
      <c r="D801" s="1032"/>
      <c r="E801" s="1032"/>
      <c r="F801" s="1032"/>
      <c r="G801" s="1032"/>
      <c r="H801" s="1032"/>
      <c r="I801" s="1032"/>
      <c r="J801" s="1032"/>
      <c r="K801" s="1032"/>
      <c r="L801" s="1032"/>
      <c r="M801" s="1032"/>
      <c r="N801" s="1032"/>
      <c r="O801" s="1032"/>
    </row>
    <row r="802" spans="1:15" x14ac:dyDescent="0.2">
      <c r="A802" s="1025"/>
      <c r="B802" s="1105" t="s">
        <v>3779</v>
      </c>
      <c r="C802" s="1105"/>
      <c r="D802" s="1105"/>
      <c r="E802" s="1105"/>
      <c r="F802" s="1105"/>
      <c r="G802" s="1105"/>
      <c r="H802" s="1105"/>
      <c r="I802" s="1105"/>
      <c r="J802" s="1105"/>
      <c r="K802" s="1105"/>
      <c r="L802" s="1105"/>
      <c r="M802" s="1105"/>
      <c r="N802" s="1017" t="s">
        <v>2816</v>
      </c>
      <c r="O802" s="1106"/>
    </row>
    <row r="803" spans="1:15" x14ac:dyDescent="0.2">
      <c r="A803" s="1025"/>
      <c r="B803" s="1105" t="s">
        <v>3780</v>
      </c>
      <c r="C803" s="1105"/>
      <c r="D803" s="1105"/>
      <c r="E803" s="1105"/>
      <c r="F803" s="1105"/>
      <c r="G803" s="1105"/>
      <c r="H803" s="1105"/>
      <c r="I803" s="1105"/>
      <c r="J803" s="1105"/>
      <c r="K803" s="1105"/>
      <c r="L803" s="1105"/>
      <c r="M803" s="1105"/>
      <c r="N803" s="1017" t="s">
        <v>2442</v>
      </c>
      <c r="O803" s="1106"/>
    </row>
    <row r="804" spans="1:15" x14ac:dyDescent="0.2">
      <c r="A804" s="1025"/>
      <c r="B804" s="1107" t="s">
        <v>3781</v>
      </c>
      <c r="C804" s="1107"/>
      <c r="D804" s="1107"/>
      <c r="E804" s="1107"/>
      <c r="F804" s="1107"/>
      <c r="G804" s="1107"/>
      <c r="H804" s="1107"/>
      <c r="I804" s="1107"/>
      <c r="J804" s="1107"/>
      <c r="K804" s="1107"/>
      <c r="L804" s="1107"/>
      <c r="M804" s="1107"/>
      <c r="N804" s="1085" t="s">
        <v>2824</v>
      </c>
      <c r="O804" s="1108"/>
    </row>
    <row r="805" spans="1:15" x14ac:dyDescent="0.2">
      <c r="A805" s="1025"/>
      <c r="B805" s="1105" t="s">
        <v>3782</v>
      </c>
      <c r="C805" s="1105"/>
      <c r="D805" s="1105"/>
      <c r="E805" s="1105"/>
      <c r="F805" s="1105"/>
      <c r="G805" s="1105"/>
      <c r="H805" s="1105"/>
      <c r="I805" s="1105"/>
      <c r="J805" s="1105"/>
      <c r="K805" s="1105"/>
      <c r="L805" s="1105"/>
      <c r="M805" s="1105"/>
      <c r="N805" s="1017" t="s">
        <v>2826</v>
      </c>
      <c r="O805" s="1106"/>
    </row>
    <row r="806" spans="1:15" x14ac:dyDescent="0.2">
      <c r="A806" s="1025"/>
      <c r="B806" s="1107" t="s">
        <v>3783</v>
      </c>
      <c r="C806" s="1107"/>
      <c r="D806" s="1107"/>
      <c r="E806" s="1107"/>
      <c r="F806" s="1107"/>
      <c r="G806" s="1107"/>
      <c r="H806" s="1107"/>
      <c r="I806" s="1107"/>
      <c r="J806" s="1107"/>
      <c r="K806" s="1107"/>
      <c r="L806" s="1107"/>
      <c r="M806" s="1107"/>
      <c r="N806" s="1085" t="s">
        <v>2830</v>
      </c>
      <c r="O806" s="1108"/>
    </row>
    <row r="807" spans="1:15" x14ac:dyDescent="0.2">
      <c r="A807" s="1025"/>
      <c r="B807" s="1105" t="s">
        <v>3784</v>
      </c>
      <c r="C807" s="1105"/>
      <c r="D807" s="1105"/>
      <c r="E807" s="1105"/>
      <c r="F807" s="1105"/>
      <c r="G807" s="1105"/>
      <c r="H807" s="1105"/>
      <c r="I807" s="1105"/>
      <c r="J807" s="1105"/>
      <c r="K807" s="1105"/>
      <c r="L807" s="1105"/>
      <c r="M807" s="1105"/>
      <c r="N807" s="1017" t="s">
        <v>2832</v>
      </c>
      <c r="O807" s="1106"/>
    </row>
    <row r="808" spans="1:15" x14ac:dyDescent="0.2">
      <c r="A808" s="1025"/>
      <c r="B808" s="1105" t="s">
        <v>3785</v>
      </c>
      <c r="C808" s="1105"/>
      <c r="D808" s="1105"/>
      <c r="E808" s="1105"/>
      <c r="F808" s="1105"/>
      <c r="G808" s="1105"/>
      <c r="H808" s="1105"/>
      <c r="I808" s="1105"/>
      <c r="J808" s="1105"/>
      <c r="K808" s="1105"/>
      <c r="L808" s="1105"/>
      <c r="M808" s="1105"/>
      <c r="N808" s="1017" t="s">
        <v>2836</v>
      </c>
      <c r="O808" s="1106"/>
    </row>
    <row r="809" spans="1:15" x14ac:dyDescent="0.2">
      <c r="A809" s="1025"/>
      <c r="B809" s="1107" t="s">
        <v>3786</v>
      </c>
      <c r="C809" s="1107"/>
      <c r="D809" s="1107"/>
      <c r="E809" s="1107"/>
      <c r="F809" s="1107"/>
      <c r="G809" s="1107"/>
      <c r="H809" s="1107"/>
      <c r="I809" s="1107"/>
      <c r="J809" s="1107"/>
      <c r="K809" s="1107"/>
      <c r="L809" s="1107"/>
      <c r="M809" s="1107"/>
      <c r="N809" s="1085" t="s">
        <v>2840</v>
      </c>
      <c r="O809" s="1108"/>
    </row>
    <row r="810" spans="1:15" x14ac:dyDescent="0.2">
      <c r="A810" s="1025"/>
      <c r="B810" s="1105" t="s">
        <v>2500</v>
      </c>
      <c r="C810" s="1105"/>
      <c r="D810" s="1105"/>
      <c r="E810" s="1105"/>
      <c r="F810" s="1105"/>
      <c r="G810" s="1105"/>
      <c r="H810" s="1105"/>
      <c r="I810" s="1105"/>
      <c r="J810" s="1105"/>
      <c r="K810" s="1105"/>
      <c r="L810" s="1105"/>
      <c r="M810" s="1105"/>
      <c r="N810" s="1017" t="s">
        <v>3556</v>
      </c>
      <c r="O810" s="1106"/>
    </row>
    <row r="811" spans="1:15" x14ac:dyDescent="0.2">
      <c r="A811" s="1025"/>
      <c r="B811" s="1107" t="s">
        <v>3787</v>
      </c>
      <c r="C811" s="1107"/>
      <c r="D811" s="1107"/>
      <c r="E811" s="1107"/>
      <c r="F811" s="1107"/>
      <c r="G811" s="1107"/>
      <c r="H811" s="1107"/>
      <c r="I811" s="1107"/>
      <c r="J811" s="1107"/>
      <c r="K811" s="1107"/>
      <c r="L811" s="1107"/>
      <c r="M811" s="1107"/>
      <c r="N811" s="1085" t="s">
        <v>2842</v>
      </c>
      <c r="O811" s="1108"/>
    </row>
    <row r="812" spans="1:15" x14ac:dyDescent="0.2">
      <c r="A812" s="1025"/>
      <c r="B812" s="1105" t="s">
        <v>2843</v>
      </c>
      <c r="C812" s="1105"/>
      <c r="D812" s="1105"/>
      <c r="E812" s="1105"/>
      <c r="F812" s="1105"/>
      <c r="G812" s="1105"/>
      <c r="H812" s="1105"/>
      <c r="I812" s="1105"/>
      <c r="J812" s="1105"/>
      <c r="K812" s="1105"/>
      <c r="L812" s="1105"/>
      <c r="M812" s="1105"/>
      <c r="N812" s="1017" t="s">
        <v>2749</v>
      </c>
      <c r="O812" s="1106"/>
    </row>
    <row r="813" spans="1:15" x14ac:dyDescent="0.2">
      <c r="A813" s="1025"/>
      <c r="B813" s="1109" t="s">
        <v>3788</v>
      </c>
      <c r="C813" s="1109"/>
      <c r="D813" s="1109"/>
      <c r="E813" s="1109"/>
      <c r="F813" s="1109"/>
      <c r="G813" s="1109"/>
      <c r="H813" s="1109"/>
      <c r="I813" s="1109"/>
      <c r="J813" s="1109"/>
      <c r="K813" s="1109"/>
      <c r="L813" s="1109"/>
      <c r="M813" s="1109"/>
      <c r="N813" s="1085">
        <v>1099</v>
      </c>
      <c r="O813" s="1110"/>
    </row>
    <row r="814" spans="1:15" x14ac:dyDescent="0.2">
      <c r="A814" s="1014"/>
      <c r="B814" s="1013" t="s">
        <v>3789</v>
      </c>
      <c r="C814" s="1013"/>
      <c r="D814" s="1013"/>
      <c r="E814" s="1013"/>
      <c r="F814" s="1013"/>
      <c r="G814" s="1013"/>
      <c r="H814" s="1013"/>
      <c r="I814" s="1013"/>
      <c r="J814" s="1013"/>
      <c r="K814" s="1013"/>
      <c r="L814" s="1013"/>
      <c r="M814" s="1013"/>
      <c r="N814" s="1013"/>
      <c r="O814" s="1013"/>
    </row>
    <row r="815" spans="1:15" x14ac:dyDescent="0.2">
      <c r="A815" s="1014"/>
      <c r="B815" s="1014"/>
      <c r="C815" s="1022" t="s">
        <v>3790</v>
      </c>
      <c r="D815" s="1022"/>
      <c r="E815" s="1022"/>
      <c r="F815" s="1022"/>
      <c r="G815" s="1022"/>
      <c r="H815" s="1022"/>
      <c r="I815" s="1022"/>
      <c r="J815" s="1022"/>
      <c r="K815" s="1022"/>
      <c r="L815" s="1022"/>
      <c r="M815" s="1022"/>
      <c r="N815" s="1022"/>
      <c r="O815" s="1022"/>
    </row>
    <row r="816" spans="1:15" x14ac:dyDescent="0.2">
      <c r="A816" s="1025"/>
      <c r="B816" s="1025"/>
      <c r="C816" s="1025"/>
      <c r="D816" s="1111" t="s">
        <v>3791</v>
      </c>
      <c r="E816" s="1112"/>
      <c r="F816" s="1112"/>
      <c r="G816" s="1112"/>
      <c r="H816" s="1112"/>
      <c r="I816" s="1112"/>
      <c r="J816" s="1112"/>
      <c r="K816" s="1112"/>
      <c r="L816" s="1112"/>
      <c r="M816" s="1113"/>
      <c r="N816" s="1017" t="s">
        <v>2806</v>
      </c>
      <c r="O816" s="1018"/>
    </row>
    <row r="817" spans="1:15" x14ac:dyDescent="0.2">
      <c r="A817" s="1014"/>
      <c r="B817" s="1013" t="s">
        <v>3792</v>
      </c>
      <c r="C817" s="1013"/>
      <c r="D817" s="1013"/>
      <c r="E817" s="1013"/>
      <c r="F817" s="1013"/>
      <c r="G817" s="1013"/>
      <c r="H817" s="1013"/>
      <c r="I817" s="1013"/>
      <c r="J817" s="1013"/>
      <c r="K817" s="1013"/>
      <c r="L817" s="1013"/>
      <c r="M817" s="1013"/>
      <c r="N817" s="1013"/>
      <c r="O817" s="1013"/>
    </row>
    <row r="818" spans="1:15" x14ac:dyDescent="0.2">
      <c r="A818" s="1014"/>
      <c r="B818" s="1014"/>
      <c r="C818" s="1013" t="s">
        <v>3793</v>
      </c>
      <c r="D818" s="1013"/>
      <c r="E818" s="1013"/>
      <c r="F818" s="1013"/>
      <c r="G818" s="1013"/>
      <c r="H818" s="1013"/>
      <c r="I818" s="1013"/>
      <c r="J818" s="1013"/>
      <c r="K818" s="1013"/>
      <c r="L818" s="1013"/>
      <c r="M818" s="1013"/>
      <c r="N818" s="1013"/>
      <c r="O818" s="1013"/>
    </row>
    <row r="819" spans="1:15" x14ac:dyDescent="0.2">
      <c r="A819" s="1014"/>
      <c r="B819" s="1014"/>
      <c r="C819" s="1014"/>
      <c r="D819" s="1024" t="s">
        <v>3342</v>
      </c>
      <c r="E819" s="1024"/>
      <c r="F819" s="1024"/>
      <c r="G819" s="1024"/>
      <c r="H819" s="1024"/>
      <c r="I819" s="1024"/>
      <c r="J819" s="1024"/>
      <c r="K819" s="1024"/>
      <c r="L819" s="1024"/>
      <c r="M819" s="1024"/>
      <c r="N819" s="1017" t="s">
        <v>1572</v>
      </c>
      <c r="O819" s="1018"/>
    </row>
    <row r="820" spans="1:15" x14ac:dyDescent="0.2">
      <c r="A820" s="1014"/>
      <c r="B820" s="1014"/>
      <c r="C820" s="1014"/>
      <c r="D820" s="1024" t="s">
        <v>3093</v>
      </c>
      <c r="E820" s="1024"/>
      <c r="F820" s="1024"/>
      <c r="G820" s="1024"/>
      <c r="H820" s="1024"/>
      <c r="I820" s="1024"/>
      <c r="J820" s="1024"/>
      <c r="K820" s="1024"/>
      <c r="L820" s="1024"/>
      <c r="M820" s="1024"/>
      <c r="N820" s="1017" t="s">
        <v>1574</v>
      </c>
      <c r="O820" s="1018"/>
    </row>
    <row r="821" spans="1:15" x14ac:dyDescent="0.2">
      <c r="A821" s="1014"/>
      <c r="B821" s="1014"/>
      <c r="C821" s="1014"/>
      <c r="D821" s="1024" t="s">
        <v>1969</v>
      </c>
      <c r="E821" s="1024"/>
      <c r="F821" s="1024"/>
      <c r="G821" s="1024"/>
      <c r="H821" s="1024"/>
      <c r="I821" s="1024"/>
      <c r="J821" s="1024"/>
      <c r="K821" s="1024"/>
      <c r="L821" s="1024"/>
      <c r="M821" s="1024"/>
      <c r="N821" s="1017" t="s">
        <v>1576</v>
      </c>
      <c r="O821" s="1018"/>
    </row>
    <row r="822" spans="1:15" x14ac:dyDescent="0.2">
      <c r="A822" s="1014"/>
      <c r="B822" s="1014"/>
      <c r="C822" s="1024" t="s">
        <v>3794</v>
      </c>
      <c r="D822" s="1024"/>
      <c r="E822" s="1024"/>
      <c r="F822" s="1024"/>
      <c r="G822" s="1024"/>
      <c r="H822" s="1024"/>
      <c r="I822" s="1024"/>
      <c r="J822" s="1024"/>
      <c r="K822" s="1024"/>
      <c r="L822" s="1024"/>
      <c r="M822" s="1024"/>
      <c r="N822" s="1017" t="s">
        <v>1578</v>
      </c>
      <c r="O822" s="1018"/>
    </row>
    <row r="823" spans="1:15" x14ac:dyDescent="0.2">
      <c r="A823" s="1014"/>
      <c r="B823" s="1014"/>
      <c r="C823" s="1024" t="s">
        <v>3795</v>
      </c>
      <c r="D823" s="1024"/>
      <c r="E823" s="1024"/>
      <c r="F823" s="1024"/>
      <c r="G823" s="1024"/>
      <c r="H823" s="1024"/>
      <c r="I823" s="1024"/>
      <c r="J823" s="1024"/>
      <c r="K823" s="1024"/>
      <c r="L823" s="1024"/>
      <c r="M823" s="1024"/>
      <c r="N823" s="1017" t="s">
        <v>1580</v>
      </c>
      <c r="O823" s="1018"/>
    </row>
    <row r="824" spans="1:15" x14ac:dyDescent="0.2">
      <c r="A824" s="1014"/>
      <c r="B824" s="1014"/>
      <c r="C824" s="1024" t="s">
        <v>3796</v>
      </c>
      <c r="D824" s="1024"/>
      <c r="E824" s="1024"/>
      <c r="F824" s="1024"/>
      <c r="G824" s="1024"/>
      <c r="H824" s="1024"/>
      <c r="I824" s="1024"/>
      <c r="J824" s="1024"/>
      <c r="K824" s="1024"/>
      <c r="L824" s="1024"/>
      <c r="M824" s="1024"/>
      <c r="N824" s="1017" t="s">
        <v>1582</v>
      </c>
      <c r="O824" s="1018"/>
    </row>
    <row r="825" spans="1:15" x14ac:dyDescent="0.2">
      <c r="A825" s="1014"/>
      <c r="B825" s="1014"/>
      <c r="C825" s="1024" t="s">
        <v>3097</v>
      </c>
      <c r="D825" s="1024"/>
      <c r="E825" s="1024"/>
      <c r="F825" s="1024"/>
      <c r="G825" s="1024"/>
      <c r="H825" s="1024"/>
      <c r="I825" s="1024"/>
      <c r="J825" s="1024"/>
      <c r="K825" s="1024"/>
      <c r="L825" s="1024"/>
      <c r="M825" s="1024"/>
      <c r="N825" s="1017" t="s">
        <v>1584</v>
      </c>
      <c r="O825" s="1018"/>
    </row>
    <row r="826" spans="1:15" x14ac:dyDescent="0.2">
      <c r="A826" s="1014"/>
      <c r="B826" s="1014"/>
      <c r="C826" s="1024" t="s">
        <v>1969</v>
      </c>
      <c r="D826" s="1024"/>
      <c r="E826" s="1024"/>
      <c r="F826" s="1024"/>
      <c r="G826" s="1024"/>
      <c r="H826" s="1024"/>
      <c r="I826" s="1024"/>
      <c r="J826" s="1024"/>
      <c r="K826" s="1024"/>
      <c r="L826" s="1024"/>
      <c r="M826" s="1024"/>
      <c r="N826" s="1017" t="s">
        <v>1586</v>
      </c>
      <c r="O826" s="1018"/>
    </row>
    <row r="827" spans="1:15" x14ac:dyDescent="0.2">
      <c r="A827" s="1014"/>
      <c r="B827" s="1013" t="s">
        <v>3797</v>
      </c>
      <c r="C827" s="1013"/>
      <c r="D827" s="1013"/>
      <c r="E827" s="1013"/>
      <c r="F827" s="1013"/>
      <c r="G827" s="1013"/>
      <c r="H827" s="1013"/>
      <c r="I827" s="1013"/>
      <c r="J827" s="1013"/>
      <c r="K827" s="1013"/>
      <c r="L827" s="1013"/>
      <c r="M827" s="1013"/>
      <c r="N827" s="1013"/>
      <c r="O827" s="1013"/>
    </row>
    <row r="828" spans="1:15" x14ac:dyDescent="0.2">
      <c r="A828" s="1014"/>
      <c r="B828" s="1014"/>
      <c r="C828" s="1024" t="s">
        <v>3798</v>
      </c>
      <c r="D828" s="1024"/>
      <c r="E828" s="1024"/>
      <c r="F828" s="1024"/>
      <c r="G828" s="1024"/>
      <c r="H828" s="1024"/>
      <c r="I828" s="1024"/>
      <c r="J828" s="1024"/>
      <c r="K828" s="1024"/>
      <c r="L828" s="1024"/>
      <c r="M828" s="1024"/>
      <c r="N828" s="1017" t="s">
        <v>3799</v>
      </c>
      <c r="O828" s="1018"/>
    </row>
    <row r="829" spans="1:15" x14ac:dyDescent="0.2">
      <c r="A829" s="1014"/>
      <c r="B829" s="1014"/>
      <c r="C829" s="1024" t="s">
        <v>3800</v>
      </c>
      <c r="D829" s="1024"/>
      <c r="E829" s="1024"/>
      <c r="F829" s="1024"/>
      <c r="G829" s="1024"/>
      <c r="H829" s="1024"/>
      <c r="I829" s="1024"/>
      <c r="J829" s="1024"/>
      <c r="K829" s="1024"/>
      <c r="L829" s="1024"/>
      <c r="M829" s="1024"/>
      <c r="N829" s="1017" t="s">
        <v>3801</v>
      </c>
      <c r="O829" s="1018"/>
    </row>
    <row r="830" spans="1:15" x14ac:dyDescent="0.2">
      <c r="A830" s="1014"/>
      <c r="B830" s="1013" t="s">
        <v>1719</v>
      </c>
      <c r="C830" s="1013"/>
      <c r="D830" s="1013"/>
      <c r="E830" s="1013"/>
      <c r="F830" s="1013"/>
      <c r="G830" s="1013"/>
      <c r="H830" s="1013"/>
      <c r="I830" s="1013"/>
      <c r="J830" s="1013"/>
      <c r="K830" s="1013"/>
      <c r="L830" s="1013"/>
      <c r="M830" s="1013"/>
      <c r="N830" s="1013"/>
      <c r="O830" s="1013"/>
    </row>
    <row r="831" spans="1:15" x14ac:dyDescent="0.2">
      <c r="A831" s="1014"/>
      <c r="B831" s="1014"/>
      <c r="C831" s="1024" t="s">
        <v>3802</v>
      </c>
      <c r="D831" s="1024"/>
      <c r="E831" s="1024"/>
      <c r="F831" s="1024"/>
      <c r="G831" s="1024"/>
      <c r="H831" s="1024"/>
      <c r="I831" s="1024"/>
      <c r="J831" s="1024"/>
      <c r="K831" s="1024"/>
      <c r="L831" s="1024"/>
      <c r="M831" s="1024"/>
      <c r="N831" s="1017" t="s">
        <v>1563</v>
      </c>
      <c r="O831" s="1018"/>
    </row>
    <row r="832" spans="1:15" x14ac:dyDescent="0.2">
      <c r="A832" s="1014"/>
      <c r="B832" s="1014"/>
      <c r="C832" s="1022" t="s">
        <v>3803</v>
      </c>
      <c r="D832" s="1022"/>
      <c r="E832" s="1022"/>
      <c r="F832" s="1022"/>
      <c r="G832" s="1022"/>
      <c r="H832" s="1022"/>
      <c r="I832" s="1022"/>
      <c r="J832" s="1022"/>
      <c r="K832" s="1022"/>
      <c r="L832" s="1022"/>
      <c r="M832" s="1022"/>
      <c r="N832" s="1022"/>
      <c r="O832" s="1022"/>
    </row>
    <row r="833" spans="1:15" x14ac:dyDescent="0.2">
      <c r="A833" s="1014"/>
      <c r="B833" s="1014"/>
      <c r="C833" s="1014"/>
      <c r="D833" s="1024" t="s">
        <v>1565</v>
      </c>
      <c r="E833" s="1024"/>
      <c r="F833" s="1024"/>
      <c r="G833" s="1024"/>
      <c r="H833" s="1024"/>
      <c r="I833" s="1024"/>
      <c r="J833" s="1024"/>
      <c r="K833" s="1024"/>
      <c r="L833" s="1024"/>
      <c r="M833" s="1024"/>
      <c r="N833" s="1017" t="s">
        <v>1566</v>
      </c>
      <c r="O833" s="1018"/>
    </row>
    <row r="834" spans="1:15" x14ac:dyDescent="0.2">
      <c r="A834" s="1014"/>
      <c r="B834" s="1014"/>
      <c r="C834" s="1014"/>
      <c r="D834" s="1024" t="s">
        <v>1567</v>
      </c>
      <c r="E834" s="1024"/>
      <c r="F834" s="1024"/>
      <c r="G834" s="1024"/>
      <c r="H834" s="1024"/>
      <c r="I834" s="1024"/>
      <c r="J834" s="1024"/>
      <c r="K834" s="1024"/>
      <c r="L834" s="1024"/>
      <c r="M834" s="1024"/>
      <c r="N834" s="1017" t="s">
        <v>1568</v>
      </c>
      <c r="O834" s="1018"/>
    </row>
    <row r="835" spans="1:15" x14ac:dyDescent="0.2">
      <c r="A835" s="1014"/>
      <c r="B835" s="1014"/>
      <c r="C835" s="1014"/>
      <c r="D835" s="1024" t="s">
        <v>1569</v>
      </c>
      <c r="E835" s="1024"/>
      <c r="F835" s="1024"/>
      <c r="G835" s="1024"/>
      <c r="H835" s="1024"/>
      <c r="I835" s="1024"/>
      <c r="J835" s="1024"/>
      <c r="K835" s="1024"/>
      <c r="L835" s="1024"/>
      <c r="M835" s="1024"/>
      <c r="N835" s="1017" t="s">
        <v>1570</v>
      </c>
      <c r="O835" s="1018"/>
    </row>
    <row r="836" spans="1:15" x14ac:dyDescent="0.2">
      <c r="A836" s="1014"/>
      <c r="B836" s="1014"/>
      <c r="C836" s="1022" t="s">
        <v>3804</v>
      </c>
      <c r="D836" s="1022"/>
      <c r="E836" s="1022"/>
      <c r="F836" s="1022"/>
      <c r="G836" s="1022"/>
      <c r="H836" s="1022"/>
      <c r="I836" s="1022"/>
      <c r="J836" s="1022"/>
      <c r="K836" s="1022"/>
      <c r="L836" s="1022"/>
      <c r="M836" s="1022"/>
      <c r="N836" s="1022"/>
      <c r="O836" s="1022"/>
    </row>
    <row r="837" spans="1:15" x14ac:dyDescent="0.2">
      <c r="A837" s="1014"/>
      <c r="B837" s="1014"/>
      <c r="C837" s="1014"/>
      <c r="D837" s="1114" t="s">
        <v>1588</v>
      </c>
      <c r="E837" s="1114"/>
      <c r="F837" s="1114"/>
      <c r="G837" s="1114"/>
      <c r="H837" s="1114"/>
      <c r="I837" s="1114"/>
      <c r="J837" s="1114"/>
      <c r="K837" s="1114"/>
      <c r="L837" s="1114"/>
      <c r="M837" s="1114"/>
      <c r="N837" s="1115" t="s">
        <v>1590</v>
      </c>
      <c r="O837" s="1104"/>
    </row>
    <row r="838" spans="1:15" x14ac:dyDescent="0.2">
      <c r="A838" s="1014"/>
      <c r="B838" s="1014"/>
      <c r="C838" s="1014"/>
      <c r="D838" s="1024" t="s">
        <v>3805</v>
      </c>
      <c r="E838" s="1024"/>
      <c r="F838" s="1024"/>
      <c r="G838" s="1024"/>
      <c r="H838" s="1024"/>
      <c r="I838" s="1024"/>
      <c r="J838" s="1024"/>
      <c r="K838" s="1024"/>
      <c r="L838" s="1024"/>
      <c r="M838" s="1024"/>
      <c r="N838" s="1017" t="s">
        <v>1592</v>
      </c>
      <c r="O838" s="1018"/>
    </row>
    <row r="839" spans="1:15" x14ac:dyDescent="0.2">
      <c r="A839" s="1014"/>
      <c r="B839" s="1014"/>
      <c r="C839" s="1014"/>
      <c r="D839" s="1024" t="s">
        <v>3806</v>
      </c>
      <c r="E839" s="1024"/>
      <c r="F839" s="1024"/>
      <c r="G839" s="1024"/>
      <c r="H839" s="1024"/>
      <c r="I839" s="1024"/>
      <c r="J839" s="1024"/>
      <c r="K839" s="1024"/>
      <c r="L839" s="1024"/>
      <c r="M839" s="1024"/>
      <c r="N839" s="1017" t="s">
        <v>1593</v>
      </c>
      <c r="O839" s="1018"/>
    </row>
    <row r="840" spans="1:15" x14ac:dyDescent="0.2">
      <c r="A840" s="1014"/>
      <c r="B840" s="1014"/>
      <c r="C840" s="1014"/>
      <c r="D840" s="1114" t="s">
        <v>1594</v>
      </c>
      <c r="E840" s="1114"/>
      <c r="F840" s="1114"/>
      <c r="G840" s="1114"/>
      <c r="H840" s="1114"/>
      <c r="I840" s="1114"/>
      <c r="J840" s="1114"/>
      <c r="K840" s="1114"/>
      <c r="L840" s="1114"/>
      <c r="M840" s="1114"/>
      <c r="N840" s="1115" t="s">
        <v>1595</v>
      </c>
      <c r="O840" s="1104"/>
    </row>
  </sheetData>
  <autoFilter ref="A4:O840" xr:uid="{00000000-0009-0000-0000-000014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993">
    <mergeCell ref="D838:M838"/>
    <mergeCell ref="D839:M839"/>
    <mergeCell ref="D840:M840"/>
    <mergeCell ref="C832:O832"/>
    <mergeCell ref="D833:M833"/>
    <mergeCell ref="D834:M834"/>
    <mergeCell ref="D835:M835"/>
    <mergeCell ref="C836:O836"/>
    <mergeCell ref="D837:M837"/>
    <mergeCell ref="C826:M826"/>
    <mergeCell ref="B827:O827"/>
    <mergeCell ref="C828:M828"/>
    <mergeCell ref="C829:M829"/>
    <mergeCell ref="B830:O830"/>
    <mergeCell ref="C831:M831"/>
    <mergeCell ref="D820:M820"/>
    <mergeCell ref="D821:M821"/>
    <mergeCell ref="C822:M822"/>
    <mergeCell ref="C823:M823"/>
    <mergeCell ref="C824:M824"/>
    <mergeCell ref="C825:M825"/>
    <mergeCell ref="B814:O814"/>
    <mergeCell ref="C815:O815"/>
    <mergeCell ref="D816:M816"/>
    <mergeCell ref="B817:O817"/>
    <mergeCell ref="C818:O818"/>
    <mergeCell ref="D819:M819"/>
    <mergeCell ref="B808:M808"/>
    <mergeCell ref="B809:M809"/>
    <mergeCell ref="B810:M810"/>
    <mergeCell ref="B811:M811"/>
    <mergeCell ref="B812:M812"/>
    <mergeCell ref="B813:M813"/>
    <mergeCell ref="B802:M802"/>
    <mergeCell ref="B803:M803"/>
    <mergeCell ref="B804:M804"/>
    <mergeCell ref="B805:M805"/>
    <mergeCell ref="B806:M806"/>
    <mergeCell ref="B807:M807"/>
    <mergeCell ref="D796:M796"/>
    <mergeCell ref="D797:M797"/>
    <mergeCell ref="C798:M798"/>
    <mergeCell ref="B799:M799"/>
    <mergeCell ref="B800:M800"/>
    <mergeCell ref="B801:O801"/>
    <mergeCell ref="D790:M790"/>
    <mergeCell ref="D791:M791"/>
    <mergeCell ref="D792:M792"/>
    <mergeCell ref="D793:M793"/>
    <mergeCell ref="D794:M794"/>
    <mergeCell ref="D795:M795"/>
    <mergeCell ref="D784:M784"/>
    <mergeCell ref="D785:M785"/>
    <mergeCell ref="D786:M786"/>
    <mergeCell ref="D787:M787"/>
    <mergeCell ref="D788:M788"/>
    <mergeCell ref="D789:M789"/>
    <mergeCell ref="D778:M778"/>
    <mergeCell ref="D779:M779"/>
    <mergeCell ref="D780:M780"/>
    <mergeCell ref="D781:M781"/>
    <mergeCell ref="D782:M782"/>
    <mergeCell ref="D783:M783"/>
    <mergeCell ref="E772:M772"/>
    <mergeCell ref="E773:M773"/>
    <mergeCell ref="D774:M774"/>
    <mergeCell ref="D775:M775"/>
    <mergeCell ref="D776:M776"/>
    <mergeCell ref="D777:M777"/>
    <mergeCell ref="B766:M766"/>
    <mergeCell ref="C767:M767"/>
    <mergeCell ref="D768:O768"/>
    <mergeCell ref="D769:M769"/>
    <mergeCell ref="D770:M770"/>
    <mergeCell ref="D771:M771"/>
    <mergeCell ref="C760:M760"/>
    <mergeCell ref="C761:M761"/>
    <mergeCell ref="C762:M762"/>
    <mergeCell ref="C763:M763"/>
    <mergeCell ref="C764:M764"/>
    <mergeCell ref="B765:M765"/>
    <mergeCell ref="C754:M754"/>
    <mergeCell ref="C755:M755"/>
    <mergeCell ref="C756:M756"/>
    <mergeCell ref="C757:O757"/>
    <mergeCell ref="D758:M758"/>
    <mergeCell ref="D759:M759"/>
    <mergeCell ref="C748:M748"/>
    <mergeCell ref="C749:M749"/>
    <mergeCell ref="C750:M750"/>
    <mergeCell ref="C751:M751"/>
    <mergeCell ref="C752:M752"/>
    <mergeCell ref="C753:M753"/>
    <mergeCell ref="C742:M742"/>
    <mergeCell ref="C743:M743"/>
    <mergeCell ref="C744:M744"/>
    <mergeCell ref="C745:M745"/>
    <mergeCell ref="C746:M746"/>
    <mergeCell ref="C747:M747"/>
    <mergeCell ref="C736:M736"/>
    <mergeCell ref="C737:M737"/>
    <mergeCell ref="C738:M738"/>
    <mergeCell ref="C739:M739"/>
    <mergeCell ref="C740:M740"/>
    <mergeCell ref="C741:M741"/>
    <mergeCell ref="C730:M730"/>
    <mergeCell ref="C731:M731"/>
    <mergeCell ref="C732:M732"/>
    <mergeCell ref="C733:M733"/>
    <mergeCell ref="C734:M734"/>
    <mergeCell ref="C735:M735"/>
    <mergeCell ref="E724:K724"/>
    <mergeCell ref="E725:K725"/>
    <mergeCell ref="D726:K726"/>
    <mergeCell ref="D727:K727"/>
    <mergeCell ref="C728:M728"/>
    <mergeCell ref="C729:M729"/>
    <mergeCell ref="D718:M718"/>
    <mergeCell ref="D719:M719"/>
    <mergeCell ref="D720:M720"/>
    <mergeCell ref="C721:O721"/>
    <mergeCell ref="D722:M722"/>
    <mergeCell ref="D723:K723"/>
    <mergeCell ref="L723:M723"/>
    <mergeCell ref="N723:O723"/>
    <mergeCell ref="D713:K713"/>
    <mergeCell ref="L713:M713"/>
    <mergeCell ref="D714:K714"/>
    <mergeCell ref="B715:M715"/>
    <mergeCell ref="B716:M716"/>
    <mergeCell ref="C717:O717"/>
    <mergeCell ref="E709:K709"/>
    <mergeCell ref="D710:K710"/>
    <mergeCell ref="L710:M710"/>
    <mergeCell ref="N710:O710"/>
    <mergeCell ref="E711:K711"/>
    <mergeCell ref="E712:K712"/>
    <mergeCell ref="E705:K705"/>
    <mergeCell ref="E706:K706"/>
    <mergeCell ref="D707:K707"/>
    <mergeCell ref="L707:M707"/>
    <mergeCell ref="N707:O707"/>
    <mergeCell ref="E708:K708"/>
    <mergeCell ref="D701:K701"/>
    <mergeCell ref="D702:K702"/>
    <mergeCell ref="D703:K703"/>
    <mergeCell ref="D704:K704"/>
    <mergeCell ref="L704:M704"/>
    <mergeCell ref="N704:O704"/>
    <mergeCell ref="C697:K697"/>
    <mergeCell ref="L697:M697"/>
    <mergeCell ref="N697:O697"/>
    <mergeCell ref="D698:K698"/>
    <mergeCell ref="D699:K699"/>
    <mergeCell ref="D700:K700"/>
    <mergeCell ref="E691:M691"/>
    <mergeCell ref="E692:M692"/>
    <mergeCell ref="E693:M693"/>
    <mergeCell ref="E694:M694"/>
    <mergeCell ref="D695:M695"/>
    <mergeCell ref="D696:M696"/>
    <mergeCell ref="E685:M685"/>
    <mergeCell ref="E686:M686"/>
    <mergeCell ref="E687:M687"/>
    <mergeCell ref="E688:M688"/>
    <mergeCell ref="E689:M689"/>
    <mergeCell ref="E690:M690"/>
    <mergeCell ref="E678:O678"/>
    <mergeCell ref="E679:M679"/>
    <mergeCell ref="E680:M680"/>
    <mergeCell ref="E682:M682"/>
    <mergeCell ref="E683:M683"/>
    <mergeCell ref="E684:M684"/>
    <mergeCell ref="D672:M672"/>
    <mergeCell ref="D673:M673"/>
    <mergeCell ref="D674:M674"/>
    <mergeCell ref="D675:M675"/>
    <mergeCell ref="D676:M676"/>
    <mergeCell ref="D677:M677"/>
    <mergeCell ref="C666:O666"/>
    <mergeCell ref="D667:M667"/>
    <mergeCell ref="D668:M668"/>
    <mergeCell ref="D669:M669"/>
    <mergeCell ref="D670:M670"/>
    <mergeCell ref="D671:M671"/>
    <mergeCell ref="C662:K662"/>
    <mergeCell ref="L662:M662"/>
    <mergeCell ref="N662:O662"/>
    <mergeCell ref="D663:K663"/>
    <mergeCell ref="D664:K664"/>
    <mergeCell ref="D665:K665"/>
    <mergeCell ref="L665:M665"/>
    <mergeCell ref="B656:M656"/>
    <mergeCell ref="B657:M657"/>
    <mergeCell ref="B658:M658"/>
    <mergeCell ref="A659:O659"/>
    <mergeCell ref="B660:M660"/>
    <mergeCell ref="B661:M661"/>
    <mergeCell ref="B650:M650"/>
    <mergeCell ref="B651:M651"/>
    <mergeCell ref="B652:M652"/>
    <mergeCell ref="B653:M653"/>
    <mergeCell ref="B654:M654"/>
    <mergeCell ref="B655:M655"/>
    <mergeCell ref="D645:K645"/>
    <mergeCell ref="D646:K646"/>
    <mergeCell ref="C647:K647"/>
    <mergeCell ref="B648:I648"/>
    <mergeCell ref="L648:O648"/>
    <mergeCell ref="B649:K649"/>
    <mergeCell ref="N649:O649"/>
    <mergeCell ref="G639:K639"/>
    <mergeCell ref="G640:K640"/>
    <mergeCell ref="E641:K641"/>
    <mergeCell ref="E642:K642"/>
    <mergeCell ref="E643:K643"/>
    <mergeCell ref="E644:K644"/>
    <mergeCell ref="F635:K635"/>
    <mergeCell ref="L635:M635"/>
    <mergeCell ref="N635:O635"/>
    <mergeCell ref="G636:K636"/>
    <mergeCell ref="G637:K637"/>
    <mergeCell ref="F638:K638"/>
    <mergeCell ref="L638:M638"/>
    <mergeCell ref="N638:O638"/>
    <mergeCell ref="F631:K631"/>
    <mergeCell ref="L631:M631"/>
    <mergeCell ref="N631:O631"/>
    <mergeCell ref="G632:K632"/>
    <mergeCell ref="G633:K633"/>
    <mergeCell ref="E634:O634"/>
    <mergeCell ref="E627:O627"/>
    <mergeCell ref="F628:K628"/>
    <mergeCell ref="L628:M628"/>
    <mergeCell ref="N628:O628"/>
    <mergeCell ref="G629:K629"/>
    <mergeCell ref="G630:K630"/>
    <mergeCell ref="G623:K623"/>
    <mergeCell ref="F624:K624"/>
    <mergeCell ref="L624:M624"/>
    <mergeCell ref="N624:O624"/>
    <mergeCell ref="G625:K625"/>
    <mergeCell ref="G626:K626"/>
    <mergeCell ref="G619:K619"/>
    <mergeCell ref="E620:O620"/>
    <mergeCell ref="F621:K621"/>
    <mergeCell ref="L621:M621"/>
    <mergeCell ref="N621:O621"/>
    <mergeCell ref="G622:K622"/>
    <mergeCell ref="G615:K615"/>
    <mergeCell ref="G616:K616"/>
    <mergeCell ref="F617:K617"/>
    <mergeCell ref="L617:M617"/>
    <mergeCell ref="N617:O617"/>
    <mergeCell ref="G618:K618"/>
    <mergeCell ref="D610:I610"/>
    <mergeCell ref="C611:O611"/>
    <mergeCell ref="D612:O612"/>
    <mergeCell ref="E613:O613"/>
    <mergeCell ref="F614:K614"/>
    <mergeCell ref="L614:M614"/>
    <mergeCell ref="N614:O614"/>
    <mergeCell ref="F605:I605"/>
    <mergeCell ref="D606:I606"/>
    <mergeCell ref="D607:I607"/>
    <mergeCell ref="D608:I608"/>
    <mergeCell ref="D609:I609"/>
    <mergeCell ref="J609:K609"/>
    <mergeCell ref="F602:I602"/>
    <mergeCell ref="E603:I603"/>
    <mergeCell ref="J603:K603"/>
    <mergeCell ref="L603:M603"/>
    <mergeCell ref="N603:O603"/>
    <mergeCell ref="F604:I604"/>
    <mergeCell ref="D599:O599"/>
    <mergeCell ref="E600:I600"/>
    <mergeCell ref="J600:K600"/>
    <mergeCell ref="L600:M600"/>
    <mergeCell ref="N600:O600"/>
    <mergeCell ref="F601:I601"/>
    <mergeCell ref="E596:I596"/>
    <mergeCell ref="J596:K596"/>
    <mergeCell ref="L596:M596"/>
    <mergeCell ref="N596:O596"/>
    <mergeCell ref="F597:I597"/>
    <mergeCell ref="F598:I598"/>
    <mergeCell ref="E593:I593"/>
    <mergeCell ref="J593:K593"/>
    <mergeCell ref="L593:M593"/>
    <mergeCell ref="N593:O593"/>
    <mergeCell ref="F594:I594"/>
    <mergeCell ref="F595:I595"/>
    <mergeCell ref="D587:I587"/>
    <mergeCell ref="D588:I588"/>
    <mergeCell ref="D589:I589"/>
    <mergeCell ref="D590:I590"/>
    <mergeCell ref="D591:I591"/>
    <mergeCell ref="D592:O592"/>
    <mergeCell ref="D583:I583"/>
    <mergeCell ref="J583:K583"/>
    <mergeCell ref="D584:I584"/>
    <mergeCell ref="J584:K584"/>
    <mergeCell ref="D585:I585"/>
    <mergeCell ref="D586:I586"/>
    <mergeCell ref="J586:K586"/>
    <mergeCell ref="D579:I579"/>
    <mergeCell ref="J579:K579"/>
    <mergeCell ref="D580:I580"/>
    <mergeCell ref="J580:K580"/>
    <mergeCell ref="D581:I581"/>
    <mergeCell ref="D582:I582"/>
    <mergeCell ref="J582:K582"/>
    <mergeCell ref="L575:M575"/>
    <mergeCell ref="N575:O575"/>
    <mergeCell ref="D576:I576"/>
    <mergeCell ref="D577:I577"/>
    <mergeCell ref="C578:I578"/>
    <mergeCell ref="J578:K578"/>
    <mergeCell ref="L578:M578"/>
    <mergeCell ref="N578:O578"/>
    <mergeCell ref="D572:I572"/>
    <mergeCell ref="J572:K572"/>
    <mergeCell ref="D573:I573"/>
    <mergeCell ref="D574:I574"/>
    <mergeCell ref="C575:I575"/>
    <mergeCell ref="J575:K575"/>
    <mergeCell ref="D568:I568"/>
    <mergeCell ref="D569:I569"/>
    <mergeCell ref="J569:K569"/>
    <mergeCell ref="D570:I570"/>
    <mergeCell ref="J570:K570"/>
    <mergeCell ref="D571:I571"/>
    <mergeCell ref="J571:K571"/>
    <mergeCell ref="D565:I565"/>
    <mergeCell ref="C566:I566"/>
    <mergeCell ref="J566:K566"/>
    <mergeCell ref="L566:M566"/>
    <mergeCell ref="N566:O566"/>
    <mergeCell ref="D567:I567"/>
    <mergeCell ref="D562:I562"/>
    <mergeCell ref="J562:K562"/>
    <mergeCell ref="D563:I563"/>
    <mergeCell ref="J563:K563"/>
    <mergeCell ref="D564:I564"/>
    <mergeCell ref="J564:K564"/>
    <mergeCell ref="D558:I558"/>
    <mergeCell ref="J558:K558"/>
    <mergeCell ref="D559:I559"/>
    <mergeCell ref="J559:K559"/>
    <mergeCell ref="D560:I560"/>
    <mergeCell ref="D561:I561"/>
    <mergeCell ref="J555:K555"/>
    <mergeCell ref="L555:M555"/>
    <mergeCell ref="N555:O555"/>
    <mergeCell ref="D556:I556"/>
    <mergeCell ref="J556:K556"/>
    <mergeCell ref="D557:I557"/>
    <mergeCell ref="E550:I550"/>
    <mergeCell ref="E551:I551"/>
    <mergeCell ref="E552:I552"/>
    <mergeCell ref="D553:I553"/>
    <mergeCell ref="D554:I554"/>
    <mergeCell ref="C555:I555"/>
    <mergeCell ref="D547:I547"/>
    <mergeCell ref="D548:I548"/>
    <mergeCell ref="D549:I549"/>
    <mergeCell ref="J549:K549"/>
    <mergeCell ref="L549:M549"/>
    <mergeCell ref="N549:O549"/>
    <mergeCell ref="D544:I544"/>
    <mergeCell ref="D545:I545"/>
    <mergeCell ref="C546:I546"/>
    <mergeCell ref="J546:K546"/>
    <mergeCell ref="L546:M546"/>
    <mergeCell ref="N546:O546"/>
    <mergeCell ref="L539:M539"/>
    <mergeCell ref="N539:O539"/>
    <mergeCell ref="E540:I540"/>
    <mergeCell ref="E541:I541"/>
    <mergeCell ref="E542:I542"/>
    <mergeCell ref="E543:I543"/>
    <mergeCell ref="E535:I535"/>
    <mergeCell ref="E536:I536"/>
    <mergeCell ref="D537:I537"/>
    <mergeCell ref="D538:I538"/>
    <mergeCell ref="D539:I539"/>
    <mergeCell ref="J539:K539"/>
    <mergeCell ref="D531:I531"/>
    <mergeCell ref="D532:I532"/>
    <mergeCell ref="C533:O533"/>
    <mergeCell ref="D534:I534"/>
    <mergeCell ref="J534:K534"/>
    <mergeCell ref="L534:M534"/>
    <mergeCell ref="N534:O534"/>
    <mergeCell ref="D525:I525"/>
    <mergeCell ref="D526:I526"/>
    <mergeCell ref="D527:I527"/>
    <mergeCell ref="D528:I528"/>
    <mergeCell ref="D529:I529"/>
    <mergeCell ref="D530:I530"/>
    <mergeCell ref="D523:I523"/>
    <mergeCell ref="L523:M523"/>
    <mergeCell ref="C524:I524"/>
    <mergeCell ref="J524:K524"/>
    <mergeCell ref="L524:M524"/>
    <mergeCell ref="N524:O524"/>
    <mergeCell ref="D521:I521"/>
    <mergeCell ref="L521:M521"/>
    <mergeCell ref="N521:O521"/>
    <mergeCell ref="D522:I522"/>
    <mergeCell ref="L522:M522"/>
    <mergeCell ref="N522:O522"/>
    <mergeCell ref="N518:O518"/>
    <mergeCell ref="D519:I519"/>
    <mergeCell ref="L519:M519"/>
    <mergeCell ref="N519:O519"/>
    <mergeCell ref="D520:I520"/>
    <mergeCell ref="L520:M520"/>
    <mergeCell ref="N520:O520"/>
    <mergeCell ref="D516:I516"/>
    <mergeCell ref="L516:M516"/>
    <mergeCell ref="D517:I517"/>
    <mergeCell ref="L517:M517"/>
    <mergeCell ref="D518:I518"/>
    <mergeCell ref="L518:M518"/>
    <mergeCell ref="D514:I514"/>
    <mergeCell ref="L514:M514"/>
    <mergeCell ref="N514:O514"/>
    <mergeCell ref="D515:I515"/>
    <mergeCell ref="L515:M515"/>
    <mergeCell ref="N515:O515"/>
    <mergeCell ref="D511:I511"/>
    <mergeCell ref="L511:M511"/>
    <mergeCell ref="N511:O511"/>
    <mergeCell ref="D512:I512"/>
    <mergeCell ref="L512:M512"/>
    <mergeCell ref="D513:I513"/>
    <mergeCell ref="L513:M513"/>
    <mergeCell ref="B505:M505"/>
    <mergeCell ref="B506:M506"/>
    <mergeCell ref="B507:M507"/>
    <mergeCell ref="B508:M508"/>
    <mergeCell ref="B509:O509"/>
    <mergeCell ref="C510:I510"/>
    <mergeCell ref="J510:K510"/>
    <mergeCell ref="L510:M510"/>
    <mergeCell ref="N510:O510"/>
    <mergeCell ref="C499:M499"/>
    <mergeCell ref="C500:M500"/>
    <mergeCell ref="B501:O501"/>
    <mergeCell ref="C502:M502"/>
    <mergeCell ref="C503:M503"/>
    <mergeCell ref="B504:M504"/>
    <mergeCell ref="B493:M493"/>
    <mergeCell ref="B494:M494"/>
    <mergeCell ref="B495:M495"/>
    <mergeCell ref="B496:M496"/>
    <mergeCell ref="B497:M497"/>
    <mergeCell ref="B498:O498"/>
    <mergeCell ref="C490:K490"/>
    <mergeCell ref="L490:M490"/>
    <mergeCell ref="N490:O490"/>
    <mergeCell ref="C491:K491"/>
    <mergeCell ref="C492:K492"/>
    <mergeCell ref="N492:O492"/>
    <mergeCell ref="L485:M485"/>
    <mergeCell ref="N485:O485"/>
    <mergeCell ref="E486:K486"/>
    <mergeCell ref="E487:K487"/>
    <mergeCell ref="D488:K488"/>
    <mergeCell ref="D489:K489"/>
    <mergeCell ref="G480:K480"/>
    <mergeCell ref="G481:K481"/>
    <mergeCell ref="E482:K482"/>
    <mergeCell ref="E483:K483"/>
    <mergeCell ref="E484:K484"/>
    <mergeCell ref="E485:K485"/>
    <mergeCell ref="F476:K476"/>
    <mergeCell ref="L476:M476"/>
    <mergeCell ref="N476:O476"/>
    <mergeCell ref="G477:K477"/>
    <mergeCell ref="G478:K478"/>
    <mergeCell ref="F479:K479"/>
    <mergeCell ref="L479:M479"/>
    <mergeCell ref="N479:O479"/>
    <mergeCell ref="F472:K472"/>
    <mergeCell ref="L472:M472"/>
    <mergeCell ref="N472:O472"/>
    <mergeCell ref="G473:K473"/>
    <mergeCell ref="G474:K474"/>
    <mergeCell ref="E475:O475"/>
    <mergeCell ref="E468:O468"/>
    <mergeCell ref="F469:K469"/>
    <mergeCell ref="L469:M469"/>
    <mergeCell ref="N469:O469"/>
    <mergeCell ref="G470:K470"/>
    <mergeCell ref="G471:K471"/>
    <mergeCell ref="G464:K464"/>
    <mergeCell ref="F465:K465"/>
    <mergeCell ref="L465:M465"/>
    <mergeCell ref="N465:O465"/>
    <mergeCell ref="G466:K466"/>
    <mergeCell ref="G467:K467"/>
    <mergeCell ref="G460:K460"/>
    <mergeCell ref="E461:O461"/>
    <mergeCell ref="F462:K462"/>
    <mergeCell ref="L462:M462"/>
    <mergeCell ref="N462:O462"/>
    <mergeCell ref="G463:K463"/>
    <mergeCell ref="G456:K456"/>
    <mergeCell ref="G457:K457"/>
    <mergeCell ref="F458:K458"/>
    <mergeCell ref="L458:M458"/>
    <mergeCell ref="N458:O458"/>
    <mergeCell ref="G459:K459"/>
    <mergeCell ref="D450:K450"/>
    <mergeCell ref="D451:K451"/>
    <mergeCell ref="C452:O452"/>
    <mergeCell ref="D453:O453"/>
    <mergeCell ref="E454:O454"/>
    <mergeCell ref="F455:K455"/>
    <mergeCell ref="L455:M455"/>
    <mergeCell ref="N455:O455"/>
    <mergeCell ref="E446:K446"/>
    <mergeCell ref="D447:K447"/>
    <mergeCell ref="L447:M447"/>
    <mergeCell ref="N447:O447"/>
    <mergeCell ref="E448:K448"/>
    <mergeCell ref="E449:K449"/>
    <mergeCell ref="E442:K442"/>
    <mergeCell ref="D443:K443"/>
    <mergeCell ref="L443:M443"/>
    <mergeCell ref="N443:O443"/>
    <mergeCell ref="E444:K444"/>
    <mergeCell ref="E445:K445"/>
    <mergeCell ref="E438:K438"/>
    <mergeCell ref="E439:K439"/>
    <mergeCell ref="D440:K440"/>
    <mergeCell ref="L440:M440"/>
    <mergeCell ref="N440:O440"/>
    <mergeCell ref="E441:K441"/>
    <mergeCell ref="E432:K432"/>
    <mergeCell ref="E433:K433"/>
    <mergeCell ref="E434:K434"/>
    <mergeCell ref="E435:K435"/>
    <mergeCell ref="E436:K436"/>
    <mergeCell ref="E437:K437"/>
    <mergeCell ref="E428:K428"/>
    <mergeCell ref="E429:K429"/>
    <mergeCell ref="E430:K430"/>
    <mergeCell ref="D431:K431"/>
    <mergeCell ref="L431:M431"/>
    <mergeCell ref="N431:O431"/>
    <mergeCell ref="E422:K422"/>
    <mergeCell ref="E423:K423"/>
    <mergeCell ref="E424:K424"/>
    <mergeCell ref="E425:K425"/>
    <mergeCell ref="E426:K426"/>
    <mergeCell ref="E427:K427"/>
    <mergeCell ref="D418:K418"/>
    <mergeCell ref="D419:K419"/>
    <mergeCell ref="D420:K420"/>
    <mergeCell ref="L420:M420"/>
    <mergeCell ref="N420:O420"/>
    <mergeCell ref="E421:K421"/>
    <mergeCell ref="E412:K412"/>
    <mergeCell ref="D413:K413"/>
    <mergeCell ref="D414:K414"/>
    <mergeCell ref="D415:K415"/>
    <mergeCell ref="D416:K416"/>
    <mergeCell ref="D417:K417"/>
    <mergeCell ref="E408:K408"/>
    <mergeCell ref="E409:K409"/>
    <mergeCell ref="D410:K410"/>
    <mergeCell ref="L410:M410"/>
    <mergeCell ref="N410:O410"/>
    <mergeCell ref="E411:K411"/>
    <mergeCell ref="D403:K403"/>
    <mergeCell ref="D404:K404"/>
    <mergeCell ref="C405:K405"/>
    <mergeCell ref="N405:O405"/>
    <mergeCell ref="C406:O406"/>
    <mergeCell ref="D407:K407"/>
    <mergeCell ref="L407:M407"/>
    <mergeCell ref="N407:O407"/>
    <mergeCell ref="D399:K399"/>
    <mergeCell ref="L399:M399"/>
    <mergeCell ref="N399:O399"/>
    <mergeCell ref="E400:K400"/>
    <mergeCell ref="E401:K401"/>
    <mergeCell ref="D402:K402"/>
    <mergeCell ref="E395:K395"/>
    <mergeCell ref="D396:K396"/>
    <mergeCell ref="L396:M396"/>
    <mergeCell ref="N396:O396"/>
    <mergeCell ref="E397:K397"/>
    <mergeCell ref="E398:K398"/>
    <mergeCell ref="B391:O391"/>
    <mergeCell ref="C392:O392"/>
    <mergeCell ref="D393:K393"/>
    <mergeCell ref="L393:M393"/>
    <mergeCell ref="N393:O393"/>
    <mergeCell ref="E394:K394"/>
    <mergeCell ref="D385:M385"/>
    <mergeCell ref="C386:M386"/>
    <mergeCell ref="C387:M387"/>
    <mergeCell ref="B388:M388"/>
    <mergeCell ref="B389:M389"/>
    <mergeCell ref="A390:O390"/>
    <mergeCell ref="E379:M379"/>
    <mergeCell ref="E380:M380"/>
    <mergeCell ref="D381:M381"/>
    <mergeCell ref="D382:M382"/>
    <mergeCell ref="D383:M383"/>
    <mergeCell ref="D384:M384"/>
    <mergeCell ref="D373:M373"/>
    <mergeCell ref="D374:M374"/>
    <mergeCell ref="D375:M375"/>
    <mergeCell ref="C376:O376"/>
    <mergeCell ref="D377:O377"/>
    <mergeCell ref="E378:M378"/>
    <mergeCell ref="D367:M367"/>
    <mergeCell ref="D368:M368"/>
    <mergeCell ref="D369:M369"/>
    <mergeCell ref="D370:M370"/>
    <mergeCell ref="D371:M371"/>
    <mergeCell ref="D372:M372"/>
    <mergeCell ref="D361:M361"/>
    <mergeCell ref="D362:M362"/>
    <mergeCell ref="D363:M363"/>
    <mergeCell ref="C364:O364"/>
    <mergeCell ref="D365:M365"/>
    <mergeCell ref="D366:M366"/>
    <mergeCell ref="B355:M355"/>
    <mergeCell ref="B356:O356"/>
    <mergeCell ref="C357:M357"/>
    <mergeCell ref="C358:M358"/>
    <mergeCell ref="C359:M359"/>
    <mergeCell ref="C360:O360"/>
    <mergeCell ref="D349:O349"/>
    <mergeCell ref="E350:M350"/>
    <mergeCell ref="E351:M351"/>
    <mergeCell ref="C352:M352"/>
    <mergeCell ref="C353:M353"/>
    <mergeCell ref="C354:M354"/>
    <mergeCell ref="E343:M343"/>
    <mergeCell ref="E344:M344"/>
    <mergeCell ref="D345:O345"/>
    <mergeCell ref="E346:M346"/>
    <mergeCell ref="E347:M347"/>
    <mergeCell ref="E348:M348"/>
    <mergeCell ref="E337:M337"/>
    <mergeCell ref="E338:M338"/>
    <mergeCell ref="E339:M339"/>
    <mergeCell ref="E340:M340"/>
    <mergeCell ref="E341:M341"/>
    <mergeCell ref="E342:M342"/>
    <mergeCell ref="D331:M331"/>
    <mergeCell ref="D332:O332"/>
    <mergeCell ref="E333:M333"/>
    <mergeCell ref="E334:M334"/>
    <mergeCell ref="E335:M335"/>
    <mergeCell ref="D336:O336"/>
    <mergeCell ref="D325:M325"/>
    <mergeCell ref="D326:O326"/>
    <mergeCell ref="E327:M327"/>
    <mergeCell ref="E328:M328"/>
    <mergeCell ref="D329:M329"/>
    <mergeCell ref="D330:M330"/>
    <mergeCell ref="F319:M319"/>
    <mergeCell ref="F320:M320"/>
    <mergeCell ref="E321:O321"/>
    <mergeCell ref="F322:M322"/>
    <mergeCell ref="F323:M323"/>
    <mergeCell ref="D324:M324"/>
    <mergeCell ref="G313:M313"/>
    <mergeCell ref="F314:O314"/>
    <mergeCell ref="G315:M315"/>
    <mergeCell ref="G316:M316"/>
    <mergeCell ref="D317:O317"/>
    <mergeCell ref="E318:O318"/>
    <mergeCell ref="E307:O307"/>
    <mergeCell ref="F308:O308"/>
    <mergeCell ref="G309:M309"/>
    <mergeCell ref="G310:M310"/>
    <mergeCell ref="F311:O311"/>
    <mergeCell ref="G312:M312"/>
    <mergeCell ref="F301:O301"/>
    <mergeCell ref="G302:M302"/>
    <mergeCell ref="G303:M303"/>
    <mergeCell ref="F304:O304"/>
    <mergeCell ref="G305:M305"/>
    <mergeCell ref="G306:M306"/>
    <mergeCell ref="E295:M295"/>
    <mergeCell ref="E296:M296"/>
    <mergeCell ref="C297:M297"/>
    <mergeCell ref="C298:O298"/>
    <mergeCell ref="D299:O299"/>
    <mergeCell ref="E300:O300"/>
    <mergeCell ref="E289:M289"/>
    <mergeCell ref="D290:O290"/>
    <mergeCell ref="E291:M291"/>
    <mergeCell ref="E292:M292"/>
    <mergeCell ref="E293:M293"/>
    <mergeCell ref="D294:O294"/>
    <mergeCell ref="E283:M283"/>
    <mergeCell ref="E284:M284"/>
    <mergeCell ref="E285:M285"/>
    <mergeCell ref="E286:M286"/>
    <mergeCell ref="E287:M287"/>
    <mergeCell ref="E288:M288"/>
    <mergeCell ref="E277:M277"/>
    <mergeCell ref="E278:M278"/>
    <mergeCell ref="E279:M279"/>
    <mergeCell ref="E280:M280"/>
    <mergeCell ref="D281:O281"/>
    <mergeCell ref="E282:M282"/>
    <mergeCell ref="E271:M271"/>
    <mergeCell ref="E272:M272"/>
    <mergeCell ref="D273:M273"/>
    <mergeCell ref="D274:M274"/>
    <mergeCell ref="D275:M275"/>
    <mergeCell ref="D276:O276"/>
    <mergeCell ref="E265:O265"/>
    <mergeCell ref="F266:M266"/>
    <mergeCell ref="F267:M267"/>
    <mergeCell ref="D268:M268"/>
    <mergeCell ref="D269:M269"/>
    <mergeCell ref="D270:O270"/>
    <mergeCell ref="G259:M259"/>
    <mergeCell ref="G260:M260"/>
    <mergeCell ref="D261:O261"/>
    <mergeCell ref="E262:O262"/>
    <mergeCell ref="F263:M263"/>
    <mergeCell ref="F264:M264"/>
    <mergeCell ref="G253:M253"/>
    <mergeCell ref="G254:M254"/>
    <mergeCell ref="F255:O255"/>
    <mergeCell ref="G256:M256"/>
    <mergeCell ref="G257:M257"/>
    <mergeCell ref="F258:O258"/>
    <mergeCell ref="G247:M247"/>
    <mergeCell ref="E248:O248"/>
    <mergeCell ref="F249:O249"/>
    <mergeCell ref="G250:M250"/>
    <mergeCell ref="G251:M251"/>
    <mergeCell ref="F252:O252"/>
    <mergeCell ref="E241:O241"/>
    <mergeCell ref="F242:O242"/>
    <mergeCell ref="G243:M243"/>
    <mergeCell ref="G244:M244"/>
    <mergeCell ref="F245:O245"/>
    <mergeCell ref="G246:M246"/>
    <mergeCell ref="C235:M235"/>
    <mergeCell ref="C236:M236"/>
    <mergeCell ref="B237:M237"/>
    <mergeCell ref="B238:O238"/>
    <mergeCell ref="C239:O239"/>
    <mergeCell ref="D240:O240"/>
    <mergeCell ref="C229:O229"/>
    <mergeCell ref="D230:M230"/>
    <mergeCell ref="D231:M231"/>
    <mergeCell ref="D232:M232"/>
    <mergeCell ref="D233:M233"/>
    <mergeCell ref="C234:M234"/>
    <mergeCell ref="D223:M223"/>
    <mergeCell ref="D224:M224"/>
    <mergeCell ref="D225:M225"/>
    <mergeCell ref="D226:M226"/>
    <mergeCell ref="D227:M227"/>
    <mergeCell ref="D228:M228"/>
    <mergeCell ref="C217:M217"/>
    <mergeCell ref="C218:O218"/>
    <mergeCell ref="D219:M219"/>
    <mergeCell ref="D220:M220"/>
    <mergeCell ref="D221:M221"/>
    <mergeCell ref="D222:M222"/>
    <mergeCell ref="E211:M211"/>
    <mergeCell ref="E212:O212"/>
    <mergeCell ref="F213:M213"/>
    <mergeCell ref="F214:M214"/>
    <mergeCell ref="F215:M215"/>
    <mergeCell ref="D216:M216"/>
    <mergeCell ref="E205:M205"/>
    <mergeCell ref="D206:O206"/>
    <mergeCell ref="E207:M207"/>
    <mergeCell ref="E208:M208"/>
    <mergeCell ref="D209:O209"/>
    <mergeCell ref="E210:M210"/>
    <mergeCell ref="G199:M199"/>
    <mergeCell ref="G200:M200"/>
    <mergeCell ref="G201:M201"/>
    <mergeCell ref="D202:O202"/>
    <mergeCell ref="E203:M203"/>
    <mergeCell ref="E204:M204"/>
    <mergeCell ref="G193:M193"/>
    <mergeCell ref="F194:O194"/>
    <mergeCell ref="G195:M195"/>
    <mergeCell ref="G196:M196"/>
    <mergeCell ref="G197:M197"/>
    <mergeCell ref="F198:O198"/>
    <mergeCell ref="G187:M187"/>
    <mergeCell ref="G188:M188"/>
    <mergeCell ref="E189:O189"/>
    <mergeCell ref="F190:O190"/>
    <mergeCell ref="G191:M191"/>
    <mergeCell ref="G192:M192"/>
    <mergeCell ref="F181:O181"/>
    <mergeCell ref="G182:M182"/>
    <mergeCell ref="G183:M183"/>
    <mergeCell ref="G184:M184"/>
    <mergeCell ref="F185:O185"/>
    <mergeCell ref="G186:M186"/>
    <mergeCell ref="F175:M175"/>
    <mergeCell ref="F176:M176"/>
    <mergeCell ref="E177:M177"/>
    <mergeCell ref="E178:M178"/>
    <mergeCell ref="D179:O179"/>
    <mergeCell ref="E180:O180"/>
    <mergeCell ref="F169:M169"/>
    <mergeCell ref="F170:M170"/>
    <mergeCell ref="E171:O171"/>
    <mergeCell ref="F172:M172"/>
    <mergeCell ref="F173:M173"/>
    <mergeCell ref="E174:O174"/>
    <mergeCell ref="E163:M163"/>
    <mergeCell ref="E164:M164"/>
    <mergeCell ref="E165:M165"/>
    <mergeCell ref="E166:M166"/>
    <mergeCell ref="D167:O167"/>
    <mergeCell ref="E168:O168"/>
    <mergeCell ref="E157:O157"/>
    <mergeCell ref="F158:M158"/>
    <mergeCell ref="F159:M159"/>
    <mergeCell ref="F160:M160"/>
    <mergeCell ref="F161:M161"/>
    <mergeCell ref="D162:O162"/>
    <mergeCell ref="D151:O151"/>
    <mergeCell ref="E152:O152"/>
    <mergeCell ref="F153:M153"/>
    <mergeCell ref="F154:M154"/>
    <mergeCell ref="F155:M155"/>
    <mergeCell ref="F156:M156"/>
    <mergeCell ref="F145:M145"/>
    <mergeCell ref="E146:O146"/>
    <mergeCell ref="F147:M147"/>
    <mergeCell ref="F148:M148"/>
    <mergeCell ref="E149:M149"/>
    <mergeCell ref="E150:M150"/>
    <mergeCell ref="E139:M139"/>
    <mergeCell ref="E140:M140"/>
    <mergeCell ref="E141:M141"/>
    <mergeCell ref="D142:O142"/>
    <mergeCell ref="E143:O143"/>
    <mergeCell ref="F144:M144"/>
    <mergeCell ref="E133:M133"/>
    <mergeCell ref="E134:M134"/>
    <mergeCell ref="E135:M135"/>
    <mergeCell ref="E136:M136"/>
    <mergeCell ref="E137:M137"/>
    <mergeCell ref="E138:M138"/>
    <mergeCell ref="E127:M127"/>
    <mergeCell ref="E128:O128"/>
    <mergeCell ref="F129:M129"/>
    <mergeCell ref="F130:M130"/>
    <mergeCell ref="E131:M131"/>
    <mergeCell ref="D132:O132"/>
    <mergeCell ref="F121:M121"/>
    <mergeCell ref="F122:M122"/>
    <mergeCell ref="F123:M123"/>
    <mergeCell ref="F124:M124"/>
    <mergeCell ref="F125:M125"/>
    <mergeCell ref="F126:M126"/>
    <mergeCell ref="E115:M115"/>
    <mergeCell ref="E116:M116"/>
    <mergeCell ref="E117:M117"/>
    <mergeCell ref="E118:M118"/>
    <mergeCell ref="E119:O119"/>
    <mergeCell ref="F120:M120"/>
    <mergeCell ref="E109:O109"/>
    <mergeCell ref="F110:M110"/>
    <mergeCell ref="F111:M111"/>
    <mergeCell ref="E112:O112"/>
    <mergeCell ref="F113:M113"/>
    <mergeCell ref="F114:M114"/>
    <mergeCell ref="E103:O103"/>
    <mergeCell ref="F104:M104"/>
    <mergeCell ref="F105:M105"/>
    <mergeCell ref="E106:O106"/>
    <mergeCell ref="F107:M107"/>
    <mergeCell ref="F108:M108"/>
    <mergeCell ref="C97:M97"/>
    <mergeCell ref="C98:O98"/>
    <mergeCell ref="D99:O99"/>
    <mergeCell ref="E100:O100"/>
    <mergeCell ref="F101:M101"/>
    <mergeCell ref="F102:M102"/>
    <mergeCell ref="D91:O91"/>
    <mergeCell ref="E92:M92"/>
    <mergeCell ref="E93:M93"/>
    <mergeCell ref="E94:M94"/>
    <mergeCell ref="E95:M95"/>
    <mergeCell ref="D96:M96"/>
    <mergeCell ref="F85:M85"/>
    <mergeCell ref="F86:M86"/>
    <mergeCell ref="E87:O87"/>
    <mergeCell ref="F88:M88"/>
    <mergeCell ref="F89:M89"/>
    <mergeCell ref="F90:M90"/>
    <mergeCell ref="D79:O79"/>
    <mergeCell ref="E80:M80"/>
    <mergeCell ref="E81:M81"/>
    <mergeCell ref="D82:O82"/>
    <mergeCell ref="E83:O83"/>
    <mergeCell ref="F84:M84"/>
    <mergeCell ref="E73:M73"/>
    <mergeCell ref="E74:M74"/>
    <mergeCell ref="E75:M75"/>
    <mergeCell ref="E76:M76"/>
    <mergeCell ref="E77:M77"/>
    <mergeCell ref="E78:M78"/>
    <mergeCell ref="E67:M67"/>
    <mergeCell ref="E68:M68"/>
    <mergeCell ref="D69:O69"/>
    <mergeCell ref="E70:M70"/>
    <mergeCell ref="E71:M71"/>
    <mergeCell ref="E72:M72"/>
    <mergeCell ref="D61:O61"/>
    <mergeCell ref="E62:M62"/>
    <mergeCell ref="E63:M63"/>
    <mergeCell ref="D64:O64"/>
    <mergeCell ref="E65:M65"/>
    <mergeCell ref="E66:M66"/>
    <mergeCell ref="E55:M55"/>
    <mergeCell ref="E56:M56"/>
    <mergeCell ref="E57:M57"/>
    <mergeCell ref="D58:O58"/>
    <mergeCell ref="E59:M59"/>
    <mergeCell ref="E60:M60"/>
    <mergeCell ref="G49:M49"/>
    <mergeCell ref="F50:O50"/>
    <mergeCell ref="G51:M51"/>
    <mergeCell ref="G52:M52"/>
    <mergeCell ref="G53:M53"/>
    <mergeCell ref="D54:O54"/>
    <mergeCell ref="F43:O43"/>
    <mergeCell ref="G44:M44"/>
    <mergeCell ref="G45:M45"/>
    <mergeCell ref="F46:O46"/>
    <mergeCell ref="G47:M47"/>
    <mergeCell ref="G48:M48"/>
    <mergeCell ref="G37:M37"/>
    <mergeCell ref="G38:M38"/>
    <mergeCell ref="E39:O39"/>
    <mergeCell ref="F40:O40"/>
    <mergeCell ref="G41:M41"/>
    <mergeCell ref="G42:M42"/>
    <mergeCell ref="F31:O31"/>
    <mergeCell ref="G32:M32"/>
    <mergeCell ref="G33:M33"/>
    <mergeCell ref="G34:M34"/>
    <mergeCell ref="F35:O35"/>
    <mergeCell ref="G36:M36"/>
    <mergeCell ref="B26:O26"/>
    <mergeCell ref="A27:B27"/>
    <mergeCell ref="C27:O27"/>
    <mergeCell ref="D28:M28"/>
    <mergeCell ref="D29:O29"/>
    <mergeCell ref="E30:O30"/>
    <mergeCell ref="C20:M20"/>
    <mergeCell ref="C21:M21"/>
    <mergeCell ref="C22:M22"/>
    <mergeCell ref="B23:M23"/>
    <mergeCell ref="B24:M24"/>
    <mergeCell ref="A25:O25"/>
    <mergeCell ref="C14:M14"/>
    <mergeCell ref="C15:M15"/>
    <mergeCell ref="C16:M16"/>
    <mergeCell ref="B17:O17"/>
    <mergeCell ref="C18:M18"/>
    <mergeCell ref="C19:M19"/>
    <mergeCell ref="C8:M8"/>
    <mergeCell ref="C9:M9"/>
    <mergeCell ref="C10:M10"/>
    <mergeCell ref="B11:O11"/>
    <mergeCell ref="C12:M12"/>
    <mergeCell ref="C13:M13"/>
    <mergeCell ref="F1:J1"/>
    <mergeCell ref="F2:J2"/>
    <mergeCell ref="A4:O4"/>
    <mergeCell ref="B5:O5"/>
    <mergeCell ref="C6:M6"/>
    <mergeCell ref="C7:M7"/>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B616F6-57D1-4577-AD35-A885F56E1B74}">
          <x14:formula1>
            <xm:f>TABLAS!$CB$2:$CB$9</xm:f>
          </x14:formula1>
          <xm:sqref>B1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5D9E-7672-4C08-B4E2-51A613A397E6}">
  <sheetPr codeName="Hoja20"/>
  <dimension ref="A1:M4996"/>
  <sheetViews>
    <sheetView showGridLines="0" workbookViewId="0">
      <selection activeCell="C13" sqref="C13"/>
    </sheetView>
  </sheetViews>
  <sheetFormatPr baseColWidth="10" defaultColWidth="11.28515625" defaultRowHeight="15" x14ac:dyDescent="0.25"/>
  <cols>
    <col min="1" max="1" width="7.7109375" style="6" customWidth="1"/>
    <col min="2" max="2" width="36" customWidth="1"/>
    <col min="3" max="3" width="16.5703125" style="145" customWidth="1"/>
    <col min="4" max="4" width="15" customWidth="1"/>
    <col min="17" max="17" width="17" bestFit="1" customWidth="1"/>
  </cols>
  <sheetData>
    <row r="1" spans="2:13" x14ac:dyDescent="0.25">
      <c r="B1" s="144" t="s">
        <v>1149</v>
      </c>
      <c r="C1" s="144"/>
    </row>
    <row r="2" spans="2:13" x14ac:dyDescent="0.25">
      <c r="L2" s="5"/>
      <c r="M2" s="5"/>
    </row>
    <row r="3" spans="2:13" x14ac:dyDescent="0.25">
      <c r="B3" s="146" t="s">
        <v>1150</v>
      </c>
      <c r="C3" s="147" t="s">
        <v>1151</v>
      </c>
      <c r="D3" s="147" t="s">
        <v>1152</v>
      </c>
      <c r="L3" s="5"/>
      <c r="M3" s="5"/>
    </row>
    <row r="4" spans="2:13" x14ac:dyDescent="0.25">
      <c r="B4" s="148"/>
      <c r="C4" s="149"/>
      <c r="D4" s="149"/>
      <c r="L4" s="5"/>
      <c r="M4" s="5"/>
    </row>
    <row r="5" spans="2:13" x14ac:dyDescent="0.25">
      <c r="B5" s="148"/>
      <c r="C5" s="149"/>
      <c r="D5" s="149"/>
      <c r="L5" s="5"/>
      <c r="M5" s="5"/>
    </row>
    <row r="6" spans="2:13" x14ac:dyDescent="0.25">
      <c r="B6" s="148"/>
      <c r="C6" s="149"/>
      <c r="D6" s="150"/>
      <c r="L6" s="5"/>
      <c r="M6" s="5"/>
    </row>
    <row r="7" spans="2:13" x14ac:dyDescent="0.25">
      <c r="B7" s="148"/>
      <c r="C7" s="149"/>
      <c r="D7" s="149"/>
      <c r="L7" s="5"/>
      <c r="M7" s="5"/>
    </row>
    <row r="8" spans="2:13" x14ac:dyDescent="0.25">
      <c r="B8" s="148"/>
      <c r="C8" s="149"/>
      <c r="D8" s="149"/>
      <c r="L8" s="5"/>
      <c r="M8" s="5"/>
    </row>
    <row r="9" spans="2:13" x14ac:dyDescent="0.25">
      <c r="B9" s="148"/>
      <c r="C9" s="149"/>
      <c r="D9" s="149"/>
      <c r="L9" s="5"/>
      <c r="M9" s="5"/>
    </row>
    <row r="10" spans="2:13" x14ac:dyDescent="0.25">
      <c r="B10" s="148"/>
      <c r="C10" s="149"/>
      <c r="D10" s="149"/>
      <c r="L10" s="5"/>
      <c r="M10" s="5"/>
    </row>
    <row r="11" spans="2:13" x14ac:dyDescent="0.25">
      <c r="B11" s="148"/>
      <c r="C11" s="149"/>
      <c r="D11" s="149"/>
      <c r="L11" s="5"/>
      <c r="M11" s="5"/>
    </row>
    <row r="12" spans="2:13" x14ac:dyDescent="0.25">
      <c r="B12" s="148"/>
      <c r="C12" s="149"/>
      <c r="D12" s="149"/>
      <c r="L12" s="5"/>
      <c r="M12" s="5"/>
    </row>
    <row r="13" spans="2:13" x14ac:dyDescent="0.25">
      <c r="B13" s="148"/>
      <c r="C13" s="149"/>
      <c r="D13" s="149"/>
      <c r="L13" s="5"/>
      <c r="M13" s="5"/>
    </row>
    <row r="14" spans="2:13" x14ac:dyDescent="0.25">
      <c r="B14" s="148"/>
      <c r="C14" s="149"/>
      <c r="D14" s="149"/>
      <c r="L14" s="5"/>
      <c r="M14" s="5"/>
    </row>
    <row r="15" spans="2:13" x14ac:dyDescent="0.25">
      <c r="B15" s="148"/>
      <c r="C15" s="148"/>
      <c r="D15" s="149"/>
      <c r="L15" s="5"/>
      <c r="M15" s="5"/>
    </row>
    <row r="16" spans="2:13" x14ac:dyDescent="0.25">
      <c r="B16" s="148"/>
      <c r="C16" s="149"/>
      <c r="D16" s="149"/>
      <c r="L16" s="5"/>
      <c r="M16" s="5"/>
    </row>
    <row r="17" spans="2:13" x14ac:dyDescent="0.25">
      <c r="B17" s="148"/>
      <c r="C17" s="149"/>
      <c r="D17" s="149"/>
      <c r="L17" s="5"/>
      <c r="M17" s="5"/>
    </row>
    <row r="18" spans="2:13" x14ac:dyDescent="0.25">
      <c r="B18" s="148"/>
      <c r="C18" s="149"/>
      <c r="D18" s="149"/>
      <c r="L18" s="5"/>
      <c r="M18" s="5"/>
    </row>
    <row r="19" spans="2:13" x14ac:dyDescent="0.25">
      <c r="B19" s="148"/>
      <c r="C19" s="148"/>
      <c r="D19" s="149"/>
      <c r="L19" s="5"/>
      <c r="M19" s="5"/>
    </row>
    <row r="20" spans="2:13" x14ac:dyDescent="0.25">
      <c r="B20" s="148"/>
      <c r="C20" s="149"/>
      <c r="D20" s="149"/>
      <c r="L20" s="5"/>
      <c r="M20" s="5"/>
    </row>
    <row r="21" spans="2:13" x14ac:dyDescent="0.25">
      <c r="L21" s="5"/>
      <c r="M21" s="5"/>
    </row>
    <row r="22" spans="2:13" ht="14.25" customHeight="1" x14ac:dyDescent="0.25">
      <c r="L22" s="5"/>
      <c r="M22" s="5"/>
    </row>
    <row r="23" spans="2:13" x14ac:dyDescent="0.25">
      <c r="L23" s="5"/>
      <c r="M23" s="5"/>
    </row>
    <row r="24" spans="2:13" x14ac:dyDescent="0.25">
      <c r="L24" s="5"/>
      <c r="M24" s="5"/>
    </row>
    <row r="25" spans="2:13" x14ac:dyDescent="0.25">
      <c r="L25" s="5"/>
      <c r="M25" s="5"/>
    </row>
    <row r="26" spans="2:13" x14ac:dyDescent="0.25">
      <c r="L26" s="5"/>
      <c r="M26" s="5"/>
    </row>
    <row r="27" spans="2:13" x14ac:dyDescent="0.25">
      <c r="L27" s="5"/>
      <c r="M27" s="5"/>
    </row>
    <row r="28" spans="2:13" x14ac:dyDescent="0.25">
      <c r="L28" s="5"/>
      <c r="M28" s="5"/>
    </row>
    <row r="29" spans="2:13" x14ac:dyDescent="0.25">
      <c r="L29" s="5"/>
      <c r="M29" s="5"/>
    </row>
    <row r="30" spans="2:13" x14ac:dyDescent="0.25">
      <c r="L30" s="5"/>
      <c r="M30" s="5"/>
    </row>
    <row r="31" spans="2:13" x14ac:dyDescent="0.25">
      <c r="L31" s="5"/>
      <c r="M31" s="5"/>
    </row>
    <row r="32" spans="2:13" x14ac:dyDescent="0.25">
      <c r="L32" s="5"/>
      <c r="M32" s="5"/>
    </row>
    <row r="33" spans="12:13" x14ac:dyDescent="0.25">
      <c r="L33" s="5"/>
      <c r="M33" s="5"/>
    </row>
    <row r="34" spans="12:13" x14ac:dyDescent="0.25">
      <c r="L34" s="5"/>
      <c r="M34" s="5"/>
    </row>
    <row r="35" spans="12:13" x14ac:dyDescent="0.25">
      <c r="L35" s="5"/>
      <c r="M35" s="5"/>
    </row>
    <row r="36" spans="12:13" x14ac:dyDescent="0.25">
      <c r="L36" s="5"/>
      <c r="M36" s="5"/>
    </row>
    <row r="37" spans="12:13" x14ac:dyDescent="0.25">
      <c r="L37" s="5"/>
      <c r="M37" s="5"/>
    </row>
    <row r="38" spans="12:13" x14ac:dyDescent="0.25">
      <c r="L38" s="5"/>
      <c r="M38" s="5"/>
    </row>
    <row r="39" spans="12:13" x14ac:dyDescent="0.25">
      <c r="L39" s="5"/>
      <c r="M39" s="5"/>
    </row>
    <row r="40" spans="12:13" x14ac:dyDescent="0.25">
      <c r="L40" s="5"/>
      <c r="M40" s="5"/>
    </row>
    <row r="41" spans="12:13" x14ac:dyDescent="0.25">
      <c r="L41" s="5"/>
      <c r="M41" s="5"/>
    </row>
    <row r="42" spans="12:13" x14ac:dyDescent="0.25">
      <c r="L42" s="5"/>
      <c r="M42" s="5"/>
    </row>
    <row r="43" spans="12:13" x14ac:dyDescent="0.25">
      <c r="L43" s="5"/>
      <c r="M43" s="5"/>
    </row>
    <row r="44" spans="12:13" x14ac:dyDescent="0.25">
      <c r="L44" s="5"/>
      <c r="M44" s="5"/>
    </row>
    <row r="45" spans="12:13" x14ac:dyDescent="0.25">
      <c r="L45" s="5"/>
      <c r="M45" s="5"/>
    </row>
    <row r="46" spans="12:13" x14ac:dyDescent="0.25">
      <c r="L46" s="5"/>
      <c r="M46" s="5"/>
    </row>
    <row r="47" spans="12:13" x14ac:dyDescent="0.25">
      <c r="L47" s="5"/>
      <c r="M47" s="5"/>
    </row>
    <row r="48" spans="12:13" x14ac:dyDescent="0.25">
      <c r="L48" s="5"/>
      <c r="M48" s="5"/>
    </row>
    <row r="49" spans="12:13" x14ac:dyDescent="0.25">
      <c r="L49" s="5"/>
      <c r="M49" s="5"/>
    </row>
    <row r="50" spans="12:13" x14ac:dyDescent="0.25">
      <c r="L50" s="5"/>
      <c r="M50" s="5"/>
    </row>
    <row r="51" spans="12:13" x14ac:dyDescent="0.25">
      <c r="L51" s="5"/>
      <c r="M51" s="5"/>
    </row>
    <row r="52" spans="12:13" x14ac:dyDescent="0.25">
      <c r="L52" s="5"/>
      <c r="M52" s="5"/>
    </row>
    <row r="53" spans="12:13" x14ac:dyDescent="0.25">
      <c r="L53" s="5"/>
      <c r="M53" s="5"/>
    </row>
    <row r="54" spans="12:13" x14ac:dyDescent="0.25">
      <c r="L54" s="5"/>
      <c r="M54" s="5"/>
    </row>
    <row r="55" spans="12:13" x14ac:dyDescent="0.25">
      <c r="L55" s="5"/>
      <c r="M55" s="5"/>
    </row>
    <row r="56" spans="12:13" x14ac:dyDescent="0.25">
      <c r="L56" s="5"/>
      <c r="M56" s="5"/>
    </row>
    <row r="57" spans="12:13" x14ac:dyDescent="0.25">
      <c r="L57" s="5"/>
      <c r="M57" s="5"/>
    </row>
    <row r="58" spans="12:13" x14ac:dyDescent="0.25">
      <c r="L58" s="5"/>
      <c r="M58" s="5"/>
    </row>
    <row r="59" spans="12:13" x14ac:dyDescent="0.25">
      <c r="L59" s="5"/>
      <c r="M59" s="5"/>
    </row>
    <row r="60" spans="12:13" x14ac:dyDescent="0.25">
      <c r="L60" s="5"/>
      <c r="M60" s="5"/>
    </row>
    <row r="61" spans="12:13" x14ac:dyDescent="0.25">
      <c r="L61" s="5"/>
      <c r="M61" s="5"/>
    </row>
    <row r="62" spans="12:13" x14ac:dyDescent="0.25">
      <c r="L62" s="5"/>
      <c r="M62" s="5"/>
    </row>
    <row r="63" spans="12:13" x14ac:dyDescent="0.25">
      <c r="L63" s="5"/>
      <c r="M63" s="5"/>
    </row>
    <row r="64" spans="12:13" x14ac:dyDescent="0.25">
      <c r="L64" s="5"/>
      <c r="M64" s="5"/>
    </row>
    <row r="65" spans="12:13" x14ac:dyDescent="0.25">
      <c r="L65" s="5"/>
      <c r="M65" s="5"/>
    </row>
    <row r="66" spans="12:13" x14ac:dyDescent="0.25">
      <c r="L66" s="5"/>
      <c r="M66" s="5"/>
    </row>
    <row r="67" spans="12:13" x14ac:dyDescent="0.25">
      <c r="L67" s="5"/>
      <c r="M67" s="5"/>
    </row>
    <row r="68" spans="12:13" x14ac:dyDescent="0.25">
      <c r="L68" s="5"/>
      <c r="M68" s="5"/>
    </row>
    <row r="69" spans="12:13" x14ac:dyDescent="0.25">
      <c r="L69" s="5"/>
      <c r="M69" s="5"/>
    </row>
    <row r="70" spans="12:13" x14ac:dyDescent="0.25">
      <c r="L70" s="5"/>
      <c r="M70" s="5"/>
    </row>
    <row r="71" spans="12:13" x14ac:dyDescent="0.25">
      <c r="L71" s="5"/>
      <c r="M71" s="5"/>
    </row>
    <row r="72" spans="12:13" x14ac:dyDescent="0.25">
      <c r="L72" s="5"/>
      <c r="M72" s="5"/>
    </row>
    <row r="73" spans="12:13" x14ac:dyDescent="0.25">
      <c r="L73" s="5"/>
      <c r="M73" s="5"/>
    </row>
    <row r="74" spans="12:13" x14ac:dyDescent="0.25">
      <c r="L74" s="5"/>
      <c r="M74" s="5"/>
    </row>
    <row r="75" spans="12:13" x14ac:dyDescent="0.25">
      <c r="L75" s="5"/>
      <c r="M75" s="5"/>
    </row>
    <row r="76" spans="12:13" x14ac:dyDescent="0.25">
      <c r="L76" s="5"/>
      <c r="M76" s="5"/>
    </row>
    <row r="77" spans="12:13" x14ac:dyDescent="0.25">
      <c r="L77" s="5"/>
      <c r="M77" s="5"/>
    </row>
    <row r="78" spans="12:13" x14ac:dyDescent="0.25">
      <c r="L78" s="5"/>
      <c r="M78" s="5"/>
    </row>
    <row r="79" spans="12:13" x14ac:dyDescent="0.25">
      <c r="L79" s="5"/>
      <c r="M79" s="5"/>
    </row>
    <row r="80" spans="12:13" x14ac:dyDescent="0.25">
      <c r="L80" s="5"/>
      <c r="M80" s="5"/>
    </row>
    <row r="81" spans="12:13" x14ac:dyDescent="0.25">
      <c r="L81" s="5"/>
      <c r="M81" s="5"/>
    </row>
    <row r="82" spans="12:13" x14ac:dyDescent="0.25">
      <c r="L82" s="5"/>
      <c r="M82" s="5"/>
    </row>
    <row r="83" spans="12:13" x14ac:dyDescent="0.25">
      <c r="L83" s="5"/>
      <c r="M83" s="5"/>
    </row>
    <row r="84" spans="12:13" x14ac:dyDescent="0.25">
      <c r="L84" s="5"/>
      <c r="M84" s="5"/>
    </row>
    <row r="85" spans="12:13" x14ac:dyDescent="0.25">
      <c r="L85" s="5"/>
      <c r="M85" s="5"/>
    </row>
    <row r="86" spans="12:13" x14ac:dyDescent="0.25">
      <c r="L86" s="5"/>
      <c r="M86" s="5"/>
    </row>
    <row r="87" spans="12:13" x14ac:dyDescent="0.25">
      <c r="L87" s="5"/>
      <c r="M87" s="5"/>
    </row>
    <row r="88" spans="12:13" x14ac:dyDescent="0.25">
      <c r="L88" s="5"/>
      <c r="M88" s="5"/>
    </row>
    <row r="89" spans="12:13" x14ac:dyDescent="0.25">
      <c r="L89" s="5"/>
      <c r="M89" s="5"/>
    </row>
    <row r="90" spans="12:13" x14ac:dyDescent="0.25">
      <c r="L90" s="5"/>
      <c r="M90" s="5"/>
    </row>
    <row r="91" spans="12:13" x14ac:dyDescent="0.25">
      <c r="L91" s="5"/>
      <c r="M91" s="5"/>
    </row>
    <row r="92" spans="12:13" x14ac:dyDescent="0.25">
      <c r="L92" s="5"/>
      <c r="M92" s="5"/>
    </row>
    <row r="93" spans="12:13" x14ac:dyDescent="0.25">
      <c r="L93" s="5"/>
      <c r="M93" s="5"/>
    </row>
    <row r="94" spans="12:13" x14ac:dyDescent="0.25">
      <c r="L94" s="5"/>
      <c r="M94" s="5"/>
    </row>
    <row r="95" spans="12:13" x14ac:dyDescent="0.25">
      <c r="L95" s="5"/>
      <c r="M95" s="5"/>
    </row>
    <row r="96" spans="12:13" x14ac:dyDescent="0.25">
      <c r="L96" s="5"/>
      <c r="M96" s="5"/>
    </row>
    <row r="97" spans="12:13" x14ac:dyDescent="0.25">
      <c r="L97" s="5"/>
      <c r="M97" s="5"/>
    </row>
    <row r="98" spans="12:13" x14ac:dyDescent="0.25">
      <c r="L98" s="5"/>
      <c r="M98" s="5"/>
    </row>
    <row r="99" spans="12:13" x14ac:dyDescent="0.25">
      <c r="L99" s="5"/>
      <c r="M99" s="5"/>
    </row>
    <row r="100" spans="12:13" x14ac:dyDescent="0.25">
      <c r="L100" s="5"/>
      <c r="M100" s="5"/>
    </row>
    <row r="101" spans="12:13" x14ac:dyDescent="0.25">
      <c r="L101" s="5"/>
      <c r="M101" s="5"/>
    </row>
    <row r="102" spans="12:13" x14ac:dyDescent="0.25">
      <c r="L102" s="5"/>
      <c r="M102" s="5"/>
    </row>
    <row r="103" spans="12:13" x14ac:dyDescent="0.25">
      <c r="L103" s="5"/>
      <c r="M103" s="5"/>
    </row>
    <row r="104" spans="12:13" x14ac:dyDescent="0.25">
      <c r="L104" s="5"/>
      <c r="M104" s="5"/>
    </row>
    <row r="105" spans="12:13" x14ac:dyDescent="0.25">
      <c r="L105" s="5"/>
      <c r="M105" s="5"/>
    </row>
    <row r="106" spans="12:13" x14ac:dyDescent="0.25">
      <c r="L106" s="5"/>
      <c r="M106" s="5"/>
    </row>
    <row r="107" spans="12:13" x14ac:dyDescent="0.25">
      <c r="L107" s="5"/>
      <c r="M107" s="5"/>
    </row>
    <row r="108" spans="12:13" x14ac:dyDescent="0.25">
      <c r="L108" s="5"/>
      <c r="M108" s="5"/>
    </row>
    <row r="109" spans="12:13" x14ac:dyDescent="0.25">
      <c r="L109" s="5"/>
      <c r="M109" s="5"/>
    </row>
    <row r="110" spans="12:13" x14ac:dyDescent="0.25">
      <c r="L110" s="5"/>
      <c r="M110" s="5"/>
    </row>
    <row r="111" spans="12:13" x14ac:dyDescent="0.25">
      <c r="L111" s="5"/>
      <c r="M111" s="5"/>
    </row>
    <row r="112" spans="12:13" x14ac:dyDescent="0.25">
      <c r="L112" s="5"/>
      <c r="M112" s="5"/>
    </row>
    <row r="113" spans="12:13" x14ac:dyDescent="0.25">
      <c r="L113" s="5"/>
      <c r="M113" s="5"/>
    </row>
    <row r="114" spans="12:13" x14ac:dyDescent="0.25">
      <c r="L114" s="5"/>
      <c r="M114" s="5"/>
    </row>
    <row r="115" spans="12:13" x14ac:dyDescent="0.25">
      <c r="L115" s="5"/>
      <c r="M115" s="5"/>
    </row>
    <row r="116" spans="12:13" x14ac:dyDescent="0.25">
      <c r="L116" s="5"/>
      <c r="M116" s="5"/>
    </row>
    <row r="117" spans="12:13" x14ac:dyDescent="0.25">
      <c r="L117" s="5"/>
      <c r="M117" s="5"/>
    </row>
    <row r="118" spans="12:13" x14ac:dyDescent="0.25">
      <c r="L118" s="5"/>
      <c r="M118" s="5"/>
    </row>
    <row r="119" spans="12:13" x14ac:dyDescent="0.25">
      <c r="L119" s="5"/>
      <c r="M119" s="5"/>
    </row>
    <row r="120" spans="12:13" x14ac:dyDescent="0.25">
      <c r="L120" s="5"/>
      <c r="M120" s="5"/>
    </row>
    <row r="121" spans="12:13" x14ac:dyDescent="0.25">
      <c r="L121" s="5"/>
      <c r="M121" s="5"/>
    </row>
    <row r="122" spans="12:13" x14ac:dyDescent="0.25">
      <c r="L122" s="5"/>
      <c r="M122" s="5"/>
    </row>
    <row r="123" spans="12:13" x14ac:dyDescent="0.25">
      <c r="L123" s="5"/>
      <c r="M123" s="5"/>
    </row>
    <row r="124" spans="12:13" x14ac:dyDescent="0.25">
      <c r="L124" s="5"/>
      <c r="M124" s="5"/>
    </row>
    <row r="125" spans="12:13" x14ac:dyDescent="0.25">
      <c r="L125" s="5"/>
      <c r="M125" s="5"/>
    </row>
    <row r="126" spans="12:13" x14ac:dyDescent="0.25">
      <c r="L126" s="5"/>
      <c r="M126" s="5"/>
    </row>
    <row r="127" spans="12:13" x14ac:dyDescent="0.25">
      <c r="L127" s="5"/>
      <c r="M127" s="5"/>
    </row>
    <row r="128" spans="12:13" x14ac:dyDescent="0.25">
      <c r="L128" s="5"/>
      <c r="M128" s="5"/>
    </row>
    <row r="129" spans="12:13" x14ac:dyDescent="0.25">
      <c r="L129" s="5"/>
      <c r="M129" s="5"/>
    </row>
    <row r="130" spans="12:13" x14ac:dyDescent="0.25">
      <c r="L130" s="5"/>
      <c r="M130" s="5"/>
    </row>
    <row r="131" spans="12:13" x14ac:dyDescent="0.25">
      <c r="L131" s="5"/>
      <c r="M131" s="5"/>
    </row>
    <row r="132" spans="12:13" x14ac:dyDescent="0.25">
      <c r="L132" s="5"/>
      <c r="M132" s="5"/>
    </row>
    <row r="133" spans="12:13" x14ac:dyDescent="0.25">
      <c r="L133" s="5"/>
      <c r="M133" s="5"/>
    </row>
    <row r="134" spans="12:13" x14ac:dyDescent="0.25">
      <c r="L134" s="5"/>
      <c r="M134" s="5"/>
    </row>
    <row r="135" spans="12:13" x14ac:dyDescent="0.25">
      <c r="L135" s="5"/>
      <c r="M135" s="5"/>
    </row>
    <row r="136" spans="12:13" x14ac:dyDescent="0.25">
      <c r="L136" s="5"/>
      <c r="M136" s="5"/>
    </row>
    <row r="137" spans="12:13" x14ac:dyDescent="0.25">
      <c r="L137" s="5"/>
      <c r="M137" s="5"/>
    </row>
    <row r="138" spans="12:13" x14ac:dyDescent="0.25">
      <c r="L138" s="5"/>
      <c r="M138" s="5"/>
    </row>
    <row r="139" spans="12:13" x14ac:dyDescent="0.25">
      <c r="L139" s="5"/>
      <c r="M139" s="5"/>
    </row>
    <row r="140" spans="12:13" x14ac:dyDescent="0.25">
      <c r="L140" s="5"/>
      <c r="M140" s="5"/>
    </row>
    <row r="141" spans="12:13" x14ac:dyDescent="0.25">
      <c r="L141" s="5"/>
      <c r="M141" s="5"/>
    </row>
    <row r="142" spans="12:13" x14ac:dyDescent="0.25">
      <c r="L142" s="5"/>
      <c r="M142" s="5"/>
    </row>
    <row r="143" spans="12:13" x14ac:dyDescent="0.25">
      <c r="L143" s="5"/>
      <c r="M143" s="5"/>
    </row>
    <row r="144" spans="12:13" x14ac:dyDescent="0.25">
      <c r="L144" s="5"/>
      <c r="M144" s="5"/>
    </row>
    <row r="145" spans="12:13" x14ac:dyDescent="0.25">
      <c r="L145" s="5"/>
      <c r="M145" s="5"/>
    </row>
    <row r="146" spans="12:13" x14ac:dyDescent="0.25">
      <c r="L146" s="5"/>
      <c r="M146" s="5"/>
    </row>
    <row r="147" spans="12:13" x14ac:dyDescent="0.25">
      <c r="L147" s="5"/>
      <c r="M147" s="5"/>
    </row>
    <row r="148" spans="12:13" x14ac:dyDescent="0.25">
      <c r="L148" s="5"/>
      <c r="M148" s="5"/>
    </row>
    <row r="149" spans="12:13" x14ac:dyDescent="0.25">
      <c r="L149" s="5"/>
      <c r="M149" s="5"/>
    </row>
    <row r="150" spans="12:13" x14ac:dyDescent="0.25">
      <c r="L150" s="5"/>
      <c r="M150" s="5"/>
    </row>
    <row r="151" spans="12:13" x14ac:dyDescent="0.25">
      <c r="L151" s="5"/>
      <c r="M151" s="5"/>
    </row>
    <row r="152" spans="12:13" x14ac:dyDescent="0.25">
      <c r="L152" s="5"/>
      <c r="M152" s="5"/>
    </row>
    <row r="153" spans="12:13" x14ac:dyDescent="0.25">
      <c r="L153" s="5"/>
      <c r="M153" s="5"/>
    </row>
    <row r="154" spans="12:13" x14ac:dyDescent="0.25">
      <c r="L154" s="5"/>
      <c r="M154" s="5"/>
    </row>
    <row r="155" spans="12:13" x14ac:dyDescent="0.25">
      <c r="L155" s="5"/>
      <c r="M155" s="5"/>
    </row>
    <row r="156" spans="12:13" x14ac:dyDescent="0.25">
      <c r="L156" s="5"/>
      <c r="M156" s="5"/>
    </row>
    <row r="157" spans="12:13" x14ac:dyDescent="0.25">
      <c r="L157" s="5"/>
      <c r="M157" s="5"/>
    </row>
    <row r="158" spans="12:13" x14ac:dyDescent="0.25">
      <c r="L158" s="5"/>
      <c r="M158" s="5"/>
    </row>
    <row r="159" spans="12:13" x14ac:dyDescent="0.25">
      <c r="L159" s="5"/>
      <c r="M159" s="5"/>
    </row>
    <row r="160" spans="12:13" x14ac:dyDescent="0.25">
      <c r="L160" s="5"/>
      <c r="M160" s="5"/>
    </row>
    <row r="161" spans="12:13" x14ac:dyDescent="0.25">
      <c r="L161" s="5"/>
      <c r="M161" s="5"/>
    </row>
    <row r="162" spans="12:13" x14ac:dyDescent="0.25">
      <c r="L162" s="5"/>
      <c r="M162" s="5"/>
    </row>
    <row r="163" spans="12:13" x14ac:dyDescent="0.25">
      <c r="L163" s="5"/>
      <c r="M163" s="5"/>
    </row>
    <row r="164" spans="12:13" x14ac:dyDescent="0.25">
      <c r="L164" s="5"/>
      <c r="M164" s="5"/>
    </row>
    <row r="165" spans="12:13" x14ac:dyDescent="0.25">
      <c r="L165" s="5"/>
      <c r="M165" s="5"/>
    </row>
    <row r="166" spans="12:13" x14ac:dyDescent="0.25">
      <c r="L166" s="5"/>
      <c r="M166" s="5"/>
    </row>
    <row r="167" spans="12:13" x14ac:dyDescent="0.25">
      <c r="L167" s="5"/>
      <c r="M167" s="5"/>
    </row>
    <row r="168" spans="12:13" x14ac:dyDescent="0.25">
      <c r="L168" s="5"/>
      <c r="M168" s="5"/>
    </row>
    <row r="169" spans="12:13" x14ac:dyDescent="0.25">
      <c r="L169" s="5"/>
      <c r="M169" s="5"/>
    </row>
    <row r="170" spans="12:13" x14ac:dyDescent="0.25">
      <c r="L170" s="5"/>
      <c r="M170" s="5"/>
    </row>
    <row r="171" spans="12:13" x14ac:dyDescent="0.25">
      <c r="L171" s="5"/>
      <c r="M171" s="5"/>
    </row>
    <row r="172" spans="12:13" x14ac:dyDescent="0.25">
      <c r="L172" s="5"/>
      <c r="M172" s="5"/>
    </row>
    <row r="173" spans="12:13" x14ac:dyDescent="0.25">
      <c r="L173" s="5"/>
      <c r="M173" s="5"/>
    </row>
    <row r="174" spans="12:13" x14ac:dyDescent="0.25">
      <c r="L174" s="5"/>
      <c r="M174" s="5"/>
    </row>
    <row r="175" spans="12:13" x14ac:dyDescent="0.25">
      <c r="L175" s="5"/>
      <c r="M175" s="5"/>
    </row>
    <row r="176" spans="12:13" x14ac:dyDescent="0.25">
      <c r="L176" s="5"/>
      <c r="M176" s="5"/>
    </row>
    <row r="177" spans="12:13" x14ac:dyDescent="0.25">
      <c r="L177" s="5"/>
      <c r="M177" s="5"/>
    </row>
    <row r="178" spans="12:13" x14ac:dyDescent="0.25">
      <c r="L178" s="5"/>
      <c r="M178" s="5"/>
    </row>
    <row r="179" spans="12:13" x14ac:dyDescent="0.25">
      <c r="L179" s="5"/>
      <c r="M179" s="5"/>
    </row>
    <row r="180" spans="12:13" x14ac:dyDescent="0.25">
      <c r="L180" s="5"/>
      <c r="M180" s="5"/>
    </row>
    <row r="181" spans="12:13" x14ac:dyDescent="0.25">
      <c r="L181" s="5"/>
      <c r="M181" s="5"/>
    </row>
    <row r="182" spans="12:13" x14ac:dyDescent="0.25">
      <c r="L182" s="5"/>
      <c r="M182" s="5"/>
    </row>
    <row r="183" spans="12:13" x14ac:dyDescent="0.25">
      <c r="L183" s="5"/>
      <c r="M183" s="5"/>
    </row>
    <row r="184" spans="12:13" x14ac:dyDescent="0.25">
      <c r="L184" s="5"/>
      <c r="M184" s="5"/>
    </row>
    <row r="185" spans="12:13" x14ac:dyDescent="0.25">
      <c r="L185" s="5"/>
      <c r="M185" s="5"/>
    </row>
    <row r="186" spans="12:13" x14ac:dyDescent="0.25">
      <c r="L186" s="5"/>
      <c r="M186" s="5"/>
    </row>
    <row r="187" spans="12:13" x14ac:dyDescent="0.25">
      <c r="L187" s="5"/>
      <c r="M187" s="5"/>
    </row>
    <row r="188" spans="12:13" x14ac:dyDescent="0.25">
      <c r="L188" s="5"/>
      <c r="M188" s="5"/>
    </row>
    <row r="189" spans="12:13" x14ac:dyDescent="0.25">
      <c r="L189" s="5"/>
      <c r="M189" s="5"/>
    </row>
    <row r="190" spans="12:13" x14ac:dyDescent="0.25">
      <c r="L190" s="5"/>
      <c r="M190" s="5"/>
    </row>
    <row r="191" spans="12:13" x14ac:dyDescent="0.25">
      <c r="L191" s="5"/>
      <c r="M191" s="5"/>
    </row>
    <row r="192" spans="12:13" x14ac:dyDescent="0.25">
      <c r="L192" s="5"/>
      <c r="M192" s="5"/>
    </row>
    <row r="193" spans="12:13" x14ac:dyDescent="0.25">
      <c r="L193" s="5"/>
      <c r="M193" s="5"/>
    </row>
    <row r="194" spans="12:13" x14ac:dyDescent="0.25">
      <c r="L194" s="5"/>
      <c r="M194" s="5"/>
    </row>
    <row r="195" spans="12:13" x14ac:dyDescent="0.25">
      <c r="L195" s="5"/>
      <c r="M195" s="5"/>
    </row>
    <row r="196" spans="12:13" x14ac:dyDescent="0.25">
      <c r="L196" s="5"/>
      <c r="M196" s="5"/>
    </row>
    <row r="197" spans="12:13" x14ac:dyDescent="0.25">
      <c r="L197" s="5"/>
      <c r="M197" s="5"/>
    </row>
    <row r="198" spans="12:13" x14ac:dyDescent="0.25">
      <c r="L198" s="5"/>
      <c r="M198" s="5"/>
    </row>
    <row r="199" spans="12:13" x14ac:dyDescent="0.25">
      <c r="L199" s="5"/>
      <c r="M199" s="5"/>
    </row>
    <row r="200" spans="12:13" x14ac:dyDescent="0.25">
      <c r="L200" s="5"/>
      <c r="M200" s="5"/>
    </row>
    <row r="201" spans="12:13" x14ac:dyDescent="0.25">
      <c r="L201" s="5"/>
      <c r="M201" s="5"/>
    </row>
    <row r="202" spans="12:13" x14ac:dyDescent="0.25">
      <c r="L202" s="5"/>
      <c r="M202" s="5"/>
    </row>
    <row r="203" spans="12:13" x14ac:dyDescent="0.25">
      <c r="L203" s="5"/>
      <c r="M203" s="5"/>
    </row>
    <row r="204" spans="12:13" x14ac:dyDescent="0.25">
      <c r="L204" s="5"/>
      <c r="M204" s="5"/>
    </row>
    <row r="205" spans="12:13" x14ac:dyDescent="0.25">
      <c r="L205" s="5"/>
      <c r="M205" s="5"/>
    </row>
    <row r="206" spans="12:13" x14ac:dyDescent="0.25">
      <c r="L206" s="5"/>
      <c r="M206" s="5"/>
    </row>
    <row r="207" spans="12:13" x14ac:dyDescent="0.25">
      <c r="L207" s="5"/>
      <c r="M207" s="5"/>
    </row>
    <row r="208" spans="12:13" x14ac:dyDescent="0.25">
      <c r="L208" s="5"/>
      <c r="M208" s="5"/>
    </row>
    <row r="209" spans="12:13" x14ac:dyDescent="0.25">
      <c r="L209" s="5"/>
      <c r="M209" s="5"/>
    </row>
    <row r="210" spans="12:13" x14ac:dyDescent="0.25">
      <c r="L210" s="5"/>
      <c r="M210" s="5"/>
    </row>
    <row r="211" spans="12:13" x14ac:dyDescent="0.25">
      <c r="L211" s="5"/>
      <c r="M211" s="5"/>
    </row>
    <row r="212" spans="12:13" x14ac:dyDescent="0.25">
      <c r="L212" s="5"/>
      <c r="M212" s="5"/>
    </row>
    <row r="213" spans="12:13" x14ac:dyDescent="0.25">
      <c r="L213" s="5"/>
      <c r="M213" s="5"/>
    </row>
    <row r="214" spans="12:13" x14ac:dyDescent="0.25">
      <c r="L214" s="5"/>
      <c r="M214" s="5"/>
    </row>
    <row r="215" spans="12:13" x14ac:dyDescent="0.25">
      <c r="L215" s="5"/>
      <c r="M215" s="5"/>
    </row>
    <row r="216" spans="12:13" x14ac:dyDescent="0.25">
      <c r="L216" s="5"/>
      <c r="M216" s="5"/>
    </row>
    <row r="217" spans="12:13" x14ac:dyDescent="0.25">
      <c r="L217" s="5"/>
      <c r="M217" s="5"/>
    </row>
    <row r="218" spans="12:13" x14ac:dyDescent="0.25">
      <c r="L218" s="5"/>
      <c r="M218" s="5"/>
    </row>
    <row r="219" spans="12:13" x14ac:dyDescent="0.25">
      <c r="L219" s="5"/>
      <c r="M219" s="5"/>
    </row>
    <row r="220" spans="12:13" x14ac:dyDescent="0.25">
      <c r="L220" s="5"/>
      <c r="M220" s="5"/>
    </row>
    <row r="221" spans="12:13" x14ac:dyDescent="0.25">
      <c r="L221" s="5"/>
      <c r="M221" s="5"/>
    </row>
    <row r="222" spans="12:13" x14ac:dyDescent="0.25">
      <c r="L222" s="5"/>
      <c r="M222" s="5"/>
    </row>
    <row r="223" spans="12:13" x14ac:dyDescent="0.25">
      <c r="L223" s="5"/>
      <c r="M223" s="5"/>
    </row>
    <row r="224" spans="12:13" x14ac:dyDescent="0.25">
      <c r="L224" s="5"/>
      <c r="M224" s="5"/>
    </row>
    <row r="225" spans="12:13" x14ac:dyDescent="0.25">
      <c r="L225" s="5"/>
      <c r="M225" s="5"/>
    </row>
    <row r="226" spans="12:13" x14ac:dyDescent="0.25">
      <c r="L226" s="5"/>
      <c r="M226" s="5"/>
    </row>
    <row r="227" spans="12:13" x14ac:dyDescent="0.25">
      <c r="L227" s="5"/>
      <c r="M227" s="5"/>
    </row>
    <row r="228" spans="12:13" x14ac:dyDescent="0.25">
      <c r="L228" s="5"/>
      <c r="M228" s="5"/>
    </row>
    <row r="229" spans="12:13" x14ac:dyDescent="0.25">
      <c r="L229" s="5"/>
      <c r="M229" s="5"/>
    </row>
    <row r="230" spans="12:13" x14ac:dyDescent="0.25">
      <c r="L230" s="5"/>
      <c r="M230" s="5"/>
    </row>
    <row r="231" spans="12:13" x14ac:dyDescent="0.25">
      <c r="L231" s="5"/>
      <c r="M231" s="5"/>
    </row>
    <row r="232" spans="12:13" x14ac:dyDescent="0.25">
      <c r="L232" s="5"/>
      <c r="M232" s="5"/>
    </row>
    <row r="233" spans="12:13" x14ac:dyDescent="0.25">
      <c r="L233" s="5"/>
      <c r="M233" s="5"/>
    </row>
    <row r="234" spans="12:13" x14ac:dyDescent="0.25">
      <c r="L234" s="5"/>
      <c r="M234" s="5"/>
    </row>
    <row r="235" spans="12:13" x14ac:dyDescent="0.25">
      <c r="L235" s="5"/>
      <c r="M235" s="5"/>
    </row>
    <row r="236" spans="12:13" x14ac:dyDescent="0.25">
      <c r="L236" s="5"/>
      <c r="M236" s="5"/>
    </row>
    <row r="237" spans="12:13" x14ac:dyDescent="0.25">
      <c r="L237" s="5"/>
      <c r="M237" s="5"/>
    </row>
    <row r="238" spans="12:13" x14ac:dyDescent="0.25">
      <c r="L238" s="5"/>
      <c r="M238" s="5"/>
    </row>
    <row r="239" spans="12:13" x14ac:dyDescent="0.25">
      <c r="L239" s="5"/>
      <c r="M239" s="5"/>
    </row>
    <row r="240" spans="12:13" x14ac:dyDescent="0.25">
      <c r="L240" s="5"/>
      <c r="M240" s="5"/>
    </row>
    <row r="241" spans="12:13" x14ac:dyDescent="0.25">
      <c r="L241" s="5"/>
      <c r="M241" s="5"/>
    </row>
    <row r="242" spans="12:13" x14ac:dyDescent="0.25">
      <c r="L242" s="5"/>
      <c r="M242" s="5"/>
    </row>
    <row r="243" spans="12:13" x14ac:dyDescent="0.25">
      <c r="L243" s="5"/>
      <c r="M243" s="5"/>
    </row>
    <row r="244" spans="12:13" x14ac:dyDescent="0.25">
      <c r="L244" s="5"/>
      <c r="M244" s="5"/>
    </row>
    <row r="245" spans="12:13" x14ac:dyDescent="0.25">
      <c r="L245" s="5"/>
      <c r="M245" s="5"/>
    </row>
    <row r="246" spans="12:13" x14ac:dyDescent="0.25">
      <c r="L246" s="5"/>
      <c r="M246" s="5"/>
    </row>
    <row r="247" spans="12:13" x14ac:dyDescent="0.25">
      <c r="L247" s="5"/>
      <c r="M247" s="5"/>
    </row>
    <row r="248" spans="12:13" x14ac:dyDescent="0.25">
      <c r="L248" s="5"/>
      <c r="M248" s="5"/>
    </row>
    <row r="249" spans="12:13" x14ac:dyDescent="0.25">
      <c r="L249" s="5"/>
      <c r="M249" s="5"/>
    </row>
    <row r="250" spans="12:13" x14ac:dyDescent="0.25">
      <c r="L250" s="5"/>
      <c r="M250" s="5"/>
    </row>
    <row r="251" spans="12:13" x14ac:dyDescent="0.25">
      <c r="L251" s="5"/>
      <c r="M251" s="5"/>
    </row>
    <row r="252" spans="12:13" x14ac:dyDescent="0.25">
      <c r="L252" s="5"/>
      <c r="M252" s="5"/>
    </row>
    <row r="253" spans="12:13" x14ac:dyDescent="0.25">
      <c r="L253" s="5"/>
      <c r="M253" s="5"/>
    </row>
    <row r="254" spans="12:13" x14ac:dyDescent="0.25">
      <c r="L254" s="5"/>
      <c r="M254" s="5"/>
    </row>
    <row r="255" spans="12:13" x14ac:dyDescent="0.25">
      <c r="L255" s="5"/>
      <c r="M255" s="5"/>
    </row>
    <row r="256" spans="12:13" x14ac:dyDescent="0.25">
      <c r="L256" s="5"/>
      <c r="M256" s="5"/>
    </row>
    <row r="257" spans="12:13" x14ac:dyDescent="0.25">
      <c r="L257" s="5"/>
      <c r="M257" s="5"/>
    </row>
    <row r="258" spans="12:13" x14ac:dyDescent="0.25">
      <c r="L258" s="5"/>
      <c r="M258" s="5"/>
    </row>
    <row r="259" spans="12:13" x14ac:dyDescent="0.25">
      <c r="L259" s="5"/>
      <c r="M259" s="5"/>
    </row>
    <row r="260" spans="12:13" x14ac:dyDescent="0.25">
      <c r="L260" s="5"/>
      <c r="M260" s="5"/>
    </row>
    <row r="261" spans="12:13" x14ac:dyDescent="0.25">
      <c r="L261" s="5"/>
      <c r="M261" s="5"/>
    </row>
    <row r="262" spans="12:13" x14ac:dyDescent="0.25">
      <c r="L262" s="5"/>
      <c r="M262" s="5"/>
    </row>
    <row r="263" spans="12:13" x14ac:dyDescent="0.25">
      <c r="L263" s="5"/>
      <c r="M263" s="5"/>
    </row>
    <row r="264" spans="12:13" x14ac:dyDescent="0.25">
      <c r="L264" s="5"/>
      <c r="M264" s="5"/>
    </row>
    <row r="265" spans="12:13" x14ac:dyDescent="0.25">
      <c r="L265" s="5"/>
      <c r="M265" s="5"/>
    </row>
    <row r="266" spans="12:13" x14ac:dyDescent="0.25">
      <c r="L266" s="5"/>
      <c r="M266" s="5"/>
    </row>
    <row r="267" spans="12:13" x14ac:dyDescent="0.25">
      <c r="L267" s="5"/>
      <c r="M267" s="5"/>
    </row>
    <row r="268" spans="12:13" x14ac:dyDescent="0.25">
      <c r="L268" s="5"/>
      <c r="M268" s="5"/>
    </row>
    <row r="269" spans="12:13" x14ac:dyDescent="0.25">
      <c r="L269" s="5"/>
      <c r="M269" s="5"/>
    </row>
    <row r="270" spans="12:13" x14ac:dyDescent="0.25">
      <c r="L270" s="5"/>
      <c r="M270" s="5"/>
    </row>
    <row r="271" spans="12:13" x14ac:dyDescent="0.25">
      <c r="L271" s="5"/>
      <c r="M271" s="5"/>
    </row>
    <row r="272" spans="12:13" x14ac:dyDescent="0.25">
      <c r="L272" s="5"/>
      <c r="M272" s="5"/>
    </row>
    <row r="273" spans="12:13" x14ac:dyDescent="0.25">
      <c r="L273" s="5"/>
      <c r="M273" s="5"/>
    </row>
    <row r="274" spans="12:13" x14ac:dyDescent="0.25">
      <c r="L274" s="5"/>
      <c r="M274" s="5"/>
    </row>
    <row r="275" spans="12:13" x14ac:dyDescent="0.25">
      <c r="L275" s="5"/>
      <c r="M275" s="5"/>
    </row>
    <row r="276" spans="12:13" x14ac:dyDescent="0.25">
      <c r="L276" s="5"/>
      <c r="M276" s="5"/>
    </row>
    <row r="277" spans="12:13" x14ac:dyDescent="0.25">
      <c r="L277" s="5"/>
      <c r="M277" s="5"/>
    </row>
    <row r="278" spans="12:13" x14ac:dyDescent="0.25">
      <c r="L278" s="5"/>
      <c r="M278" s="5"/>
    </row>
    <row r="279" spans="12:13" x14ac:dyDescent="0.25">
      <c r="L279" s="5"/>
      <c r="M279" s="5"/>
    </row>
    <row r="280" spans="12:13" x14ac:dyDescent="0.25">
      <c r="L280" s="5"/>
      <c r="M280" s="5"/>
    </row>
    <row r="281" spans="12:13" x14ac:dyDescent="0.25">
      <c r="L281" s="5"/>
      <c r="M281" s="5"/>
    </row>
    <row r="282" spans="12:13" x14ac:dyDescent="0.25">
      <c r="L282" s="5"/>
      <c r="M282" s="5"/>
    </row>
    <row r="283" spans="12:13" x14ac:dyDescent="0.25">
      <c r="L283" s="5"/>
      <c r="M283" s="5"/>
    </row>
    <row r="284" spans="12:13" x14ac:dyDescent="0.25">
      <c r="L284" s="5"/>
      <c r="M284" s="5"/>
    </row>
    <row r="285" spans="12:13" x14ac:dyDescent="0.25">
      <c r="L285" s="5"/>
      <c r="M285" s="5"/>
    </row>
    <row r="286" spans="12:13" x14ac:dyDescent="0.25">
      <c r="L286" s="5"/>
      <c r="M286" s="5"/>
    </row>
    <row r="287" spans="12:13" x14ac:dyDescent="0.25">
      <c r="L287" s="5"/>
      <c r="M287" s="5"/>
    </row>
    <row r="288" spans="12:13" x14ac:dyDescent="0.25">
      <c r="L288" s="5"/>
      <c r="M288" s="5"/>
    </row>
    <row r="289" spans="12:13" x14ac:dyDescent="0.25">
      <c r="L289" s="5"/>
      <c r="M289" s="5"/>
    </row>
    <row r="290" spans="12:13" x14ac:dyDescent="0.25">
      <c r="L290" s="5"/>
      <c r="M290" s="5"/>
    </row>
    <row r="291" spans="12:13" x14ac:dyDescent="0.25">
      <c r="L291" s="5"/>
      <c r="M291" s="5"/>
    </row>
    <row r="292" spans="12:13" x14ac:dyDescent="0.25">
      <c r="L292" s="5"/>
      <c r="M292" s="5"/>
    </row>
    <row r="293" spans="12:13" x14ac:dyDescent="0.25">
      <c r="L293" s="5"/>
      <c r="M293" s="5"/>
    </row>
    <row r="294" spans="12:13" x14ac:dyDescent="0.25">
      <c r="L294" s="5"/>
      <c r="M294" s="5"/>
    </row>
    <row r="295" spans="12:13" x14ac:dyDescent="0.25">
      <c r="L295" s="5"/>
      <c r="M295" s="5"/>
    </row>
    <row r="296" spans="12:13" x14ac:dyDescent="0.25">
      <c r="L296" s="5"/>
      <c r="M296" s="5"/>
    </row>
    <row r="297" spans="12:13" x14ac:dyDescent="0.25">
      <c r="L297" s="5"/>
      <c r="M297" s="5"/>
    </row>
    <row r="298" spans="12:13" x14ac:dyDescent="0.25">
      <c r="L298" s="5"/>
      <c r="M298" s="5"/>
    </row>
    <row r="299" spans="12:13" x14ac:dyDescent="0.25">
      <c r="L299" s="5"/>
      <c r="M299" s="5"/>
    </row>
    <row r="300" spans="12:13" x14ac:dyDescent="0.25">
      <c r="L300" s="5"/>
      <c r="M300" s="5"/>
    </row>
    <row r="301" spans="12:13" x14ac:dyDescent="0.25">
      <c r="L301" s="5"/>
      <c r="M301" s="5"/>
    </row>
    <row r="302" spans="12:13" x14ac:dyDescent="0.25">
      <c r="L302" s="5"/>
      <c r="M302" s="5"/>
    </row>
    <row r="303" spans="12:13" x14ac:dyDescent="0.25">
      <c r="L303" s="5"/>
      <c r="M303" s="5"/>
    </row>
    <row r="304" spans="12:13" x14ac:dyDescent="0.25">
      <c r="L304" s="5"/>
      <c r="M304" s="5"/>
    </row>
    <row r="305" spans="12:13" x14ac:dyDescent="0.25">
      <c r="L305" s="5"/>
      <c r="M305" s="5"/>
    </row>
    <row r="306" spans="12:13" x14ac:dyDescent="0.25">
      <c r="L306" s="5"/>
      <c r="M306" s="5"/>
    </row>
    <row r="307" spans="12:13" x14ac:dyDescent="0.25">
      <c r="L307" s="5"/>
      <c r="M307" s="5"/>
    </row>
    <row r="308" spans="12:13" x14ac:dyDescent="0.25">
      <c r="L308" s="5"/>
      <c r="M308" s="5"/>
    </row>
    <row r="309" spans="12:13" x14ac:dyDescent="0.25">
      <c r="L309" s="5"/>
      <c r="M309" s="5"/>
    </row>
    <row r="310" spans="12:13" x14ac:dyDescent="0.25">
      <c r="L310" s="5"/>
      <c r="M310" s="5"/>
    </row>
    <row r="311" spans="12:13" x14ac:dyDescent="0.25">
      <c r="L311" s="5"/>
      <c r="M311" s="5"/>
    </row>
    <row r="312" spans="12:13" x14ac:dyDescent="0.25">
      <c r="L312" s="5"/>
      <c r="M312" s="5"/>
    </row>
    <row r="313" spans="12:13" x14ac:dyDescent="0.25">
      <c r="L313" s="5"/>
      <c r="M313" s="5"/>
    </row>
    <row r="314" spans="12:13" x14ac:dyDescent="0.25">
      <c r="L314" s="5"/>
      <c r="M314" s="5"/>
    </row>
    <row r="315" spans="12:13" x14ac:dyDescent="0.25">
      <c r="L315" s="5"/>
      <c r="M315" s="5"/>
    </row>
    <row r="316" spans="12:13" x14ac:dyDescent="0.25">
      <c r="L316" s="5"/>
      <c r="M316" s="5"/>
    </row>
    <row r="317" spans="12:13" x14ac:dyDescent="0.25">
      <c r="L317" s="5"/>
      <c r="M317" s="5"/>
    </row>
    <row r="318" spans="12:13" x14ac:dyDescent="0.25">
      <c r="L318" s="5"/>
      <c r="M318" s="5"/>
    </row>
    <row r="319" spans="12:13" x14ac:dyDescent="0.25">
      <c r="L319" s="5"/>
      <c r="M319" s="5"/>
    </row>
    <row r="320" spans="12:13" x14ac:dyDescent="0.25">
      <c r="L320" s="5"/>
      <c r="M320" s="5"/>
    </row>
    <row r="321" spans="12:13" x14ac:dyDescent="0.25">
      <c r="L321" s="5"/>
      <c r="M321" s="5"/>
    </row>
    <row r="322" spans="12:13" x14ac:dyDescent="0.25">
      <c r="L322" s="5"/>
      <c r="M322" s="5"/>
    </row>
    <row r="323" spans="12:13" x14ac:dyDescent="0.25">
      <c r="L323" s="5"/>
      <c r="M323" s="5"/>
    </row>
    <row r="324" spans="12:13" x14ac:dyDescent="0.25">
      <c r="L324" s="5"/>
      <c r="M324" s="5"/>
    </row>
    <row r="325" spans="12:13" x14ac:dyDescent="0.25">
      <c r="L325" s="5"/>
      <c r="M325" s="5"/>
    </row>
    <row r="326" spans="12:13" x14ac:dyDescent="0.25">
      <c r="L326" s="5"/>
      <c r="M326" s="5"/>
    </row>
    <row r="327" spans="12:13" x14ac:dyDescent="0.25">
      <c r="L327" s="5"/>
      <c r="M327" s="5"/>
    </row>
    <row r="328" spans="12:13" x14ac:dyDescent="0.25">
      <c r="L328" s="5"/>
      <c r="M328" s="5"/>
    </row>
    <row r="329" spans="12:13" x14ac:dyDescent="0.25">
      <c r="L329" s="5"/>
      <c r="M329" s="5"/>
    </row>
    <row r="330" spans="12:13" x14ac:dyDescent="0.25">
      <c r="L330" s="5"/>
      <c r="M330" s="5"/>
    </row>
    <row r="331" spans="12:13" x14ac:dyDescent="0.25">
      <c r="L331" s="5"/>
      <c r="M331" s="5"/>
    </row>
    <row r="332" spans="12:13" x14ac:dyDescent="0.25">
      <c r="L332" s="5"/>
      <c r="M332" s="5"/>
    </row>
    <row r="333" spans="12:13" x14ac:dyDescent="0.25">
      <c r="L333" s="5"/>
      <c r="M333" s="5"/>
    </row>
    <row r="334" spans="12:13" x14ac:dyDescent="0.25">
      <c r="L334" s="5"/>
      <c r="M334" s="5"/>
    </row>
    <row r="335" spans="12:13" x14ac:dyDescent="0.25">
      <c r="L335" s="5"/>
      <c r="M335" s="5"/>
    </row>
    <row r="336" spans="12:13" x14ac:dyDescent="0.25">
      <c r="L336" s="5"/>
      <c r="M336" s="5"/>
    </row>
    <row r="337" spans="12:13" x14ac:dyDescent="0.25">
      <c r="L337" s="5"/>
      <c r="M337" s="5"/>
    </row>
    <row r="338" spans="12:13" x14ac:dyDescent="0.25">
      <c r="L338" s="5"/>
      <c r="M338" s="5"/>
    </row>
    <row r="339" spans="12:13" x14ac:dyDescent="0.25">
      <c r="L339" s="5"/>
      <c r="M339" s="5"/>
    </row>
    <row r="340" spans="12:13" x14ac:dyDescent="0.25">
      <c r="L340" s="5"/>
      <c r="M340" s="5"/>
    </row>
    <row r="341" spans="12:13" x14ac:dyDescent="0.25">
      <c r="L341" s="5"/>
      <c r="M341" s="5"/>
    </row>
    <row r="342" spans="12:13" x14ac:dyDescent="0.25">
      <c r="L342" s="5"/>
      <c r="M342" s="5"/>
    </row>
    <row r="343" spans="12:13" x14ac:dyDescent="0.25">
      <c r="L343" s="5"/>
      <c r="M343" s="5"/>
    </row>
    <row r="344" spans="12:13" x14ac:dyDescent="0.25">
      <c r="L344" s="5"/>
      <c r="M344" s="5"/>
    </row>
    <row r="345" spans="12:13" x14ac:dyDescent="0.25">
      <c r="L345" s="5"/>
      <c r="M345" s="5"/>
    </row>
    <row r="346" spans="12:13" x14ac:dyDescent="0.25">
      <c r="L346" s="5"/>
      <c r="M346" s="5"/>
    </row>
    <row r="347" spans="12:13" x14ac:dyDescent="0.25">
      <c r="L347" s="5"/>
      <c r="M347" s="5"/>
    </row>
    <row r="348" spans="12:13" x14ac:dyDescent="0.25">
      <c r="L348" s="5"/>
      <c r="M348" s="5"/>
    </row>
    <row r="349" spans="12:13" x14ac:dyDescent="0.25">
      <c r="L349" s="5"/>
      <c r="M349" s="5"/>
    </row>
    <row r="350" spans="12:13" x14ac:dyDescent="0.25">
      <c r="L350" s="5"/>
      <c r="M350" s="5"/>
    </row>
    <row r="351" spans="12:13" x14ac:dyDescent="0.25">
      <c r="L351" s="5"/>
      <c r="M351" s="5"/>
    </row>
    <row r="352" spans="12:13" x14ac:dyDescent="0.25">
      <c r="L352" s="5"/>
      <c r="M352" s="5"/>
    </row>
    <row r="353" spans="12:13" x14ac:dyDescent="0.25">
      <c r="L353" s="5"/>
      <c r="M353" s="5"/>
    </row>
    <row r="354" spans="12:13" x14ac:dyDescent="0.25">
      <c r="L354" s="5"/>
      <c r="M354" s="5"/>
    </row>
    <row r="355" spans="12:13" x14ac:dyDescent="0.25">
      <c r="L355" s="5"/>
      <c r="M355" s="5"/>
    </row>
    <row r="356" spans="12:13" x14ac:dyDescent="0.25">
      <c r="L356" s="5"/>
      <c r="M356" s="5"/>
    </row>
    <row r="357" spans="12:13" x14ac:dyDescent="0.25">
      <c r="L357" s="5"/>
      <c r="M357" s="5"/>
    </row>
    <row r="358" spans="12:13" x14ac:dyDescent="0.25">
      <c r="L358" s="5"/>
      <c r="M358" s="5"/>
    </row>
    <row r="359" spans="12:13" x14ac:dyDescent="0.25">
      <c r="L359" s="5"/>
      <c r="M359" s="5"/>
    </row>
    <row r="360" spans="12:13" x14ac:dyDescent="0.25">
      <c r="L360" s="5"/>
      <c r="M360" s="5"/>
    </row>
    <row r="361" spans="12:13" x14ac:dyDescent="0.25">
      <c r="L361" s="5"/>
      <c r="M361" s="5"/>
    </row>
    <row r="362" spans="12:13" x14ac:dyDescent="0.25">
      <c r="L362" s="5"/>
      <c r="M362" s="5"/>
    </row>
    <row r="363" spans="12:13" x14ac:dyDescent="0.25">
      <c r="L363" s="5"/>
      <c r="M363" s="5"/>
    </row>
    <row r="364" spans="12:13" x14ac:dyDescent="0.25">
      <c r="L364" s="5"/>
      <c r="M364" s="5"/>
    </row>
    <row r="365" spans="12:13" x14ac:dyDescent="0.25">
      <c r="L365" s="5"/>
      <c r="M365" s="5"/>
    </row>
    <row r="366" spans="12:13" x14ac:dyDescent="0.25">
      <c r="L366" s="5"/>
      <c r="M366" s="5"/>
    </row>
    <row r="367" spans="12:13" x14ac:dyDescent="0.25">
      <c r="L367" s="5"/>
      <c r="M367" s="5"/>
    </row>
    <row r="368" spans="12:13" x14ac:dyDescent="0.25">
      <c r="L368" s="5"/>
      <c r="M368" s="5"/>
    </row>
    <row r="369" spans="12:13" x14ac:dyDescent="0.25">
      <c r="L369" s="5"/>
      <c r="M369" s="5"/>
    </row>
    <row r="370" spans="12:13" x14ac:dyDescent="0.25">
      <c r="L370" s="5"/>
      <c r="M370" s="5"/>
    </row>
    <row r="371" spans="12:13" x14ac:dyDescent="0.25">
      <c r="L371" s="5"/>
      <c r="M371" s="5"/>
    </row>
    <row r="372" spans="12:13" x14ac:dyDescent="0.25">
      <c r="L372" s="5"/>
      <c r="M372" s="5"/>
    </row>
    <row r="373" spans="12:13" x14ac:dyDescent="0.25">
      <c r="L373" s="5"/>
      <c r="M373" s="5"/>
    </row>
    <row r="374" spans="12:13" x14ac:dyDescent="0.25">
      <c r="L374" s="5"/>
      <c r="M374" s="5"/>
    </row>
    <row r="375" spans="12:13" x14ac:dyDescent="0.25">
      <c r="L375" s="5"/>
      <c r="M375" s="5"/>
    </row>
    <row r="376" spans="12:13" x14ac:dyDescent="0.25">
      <c r="L376" s="5"/>
      <c r="M376" s="5"/>
    </row>
    <row r="377" spans="12:13" x14ac:dyDescent="0.25">
      <c r="L377" s="5"/>
      <c r="M377" s="5"/>
    </row>
    <row r="378" spans="12:13" x14ac:dyDescent="0.25">
      <c r="L378" s="5"/>
      <c r="M378" s="5"/>
    </row>
    <row r="379" spans="12:13" x14ac:dyDescent="0.25">
      <c r="L379" s="5"/>
      <c r="M379" s="5"/>
    </row>
    <row r="380" spans="12:13" x14ac:dyDescent="0.25">
      <c r="L380" s="5"/>
      <c r="M380" s="5"/>
    </row>
    <row r="381" spans="12:13" x14ac:dyDescent="0.25">
      <c r="L381" s="5"/>
      <c r="M381" s="5"/>
    </row>
    <row r="382" spans="12:13" x14ac:dyDescent="0.25">
      <c r="L382" s="5"/>
      <c r="M382" s="5"/>
    </row>
    <row r="383" spans="12:13" x14ac:dyDescent="0.25">
      <c r="L383" s="5"/>
      <c r="M383" s="5"/>
    </row>
    <row r="384" spans="12:13" x14ac:dyDescent="0.25">
      <c r="L384" s="5"/>
      <c r="M384" s="5"/>
    </row>
    <row r="385" spans="12:13" x14ac:dyDescent="0.25">
      <c r="L385" s="5"/>
      <c r="M385" s="5"/>
    </row>
    <row r="386" spans="12:13" x14ac:dyDescent="0.25">
      <c r="L386" s="5"/>
      <c r="M386" s="5"/>
    </row>
    <row r="387" spans="12:13" x14ac:dyDescent="0.25">
      <c r="L387" s="5"/>
      <c r="M387" s="5"/>
    </row>
    <row r="388" spans="12:13" x14ac:dyDescent="0.25">
      <c r="L388" s="5"/>
      <c r="M388" s="5"/>
    </row>
    <row r="389" spans="12:13" x14ac:dyDescent="0.25">
      <c r="L389" s="5"/>
      <c r="M389" s="5"/>
    </row>
    <row r="390" spans="12:13" x14ac:dyDescent="0.25">
      <c r="L390" s="5"/>
      <c r="M390" s="5"/>
    </row>
    <row r="391" spans="12:13" x14ac:dyDescent="0.25">
      <c r="L391" s="5"/>
      <c r="M391" s="5"/>
    </row>
    <row r="392" spans="12:13" x14ac:dyDescent="0.25">
      <c r="L392" s="5"/>
      <c r="M392" s="5"/>
    </row>
    <row r="393" spans="12:13" x14ac:dyDescent="0.25">
      <c r="L393" s="5"/>
      <c r="M393" s="5"/>
    </row>
    <row r="394" spans="12:13" x14ac:dyDescent="0.25">
      <c r="L394" s="5"/>
      <c r="M394" s="5"/>
    </row>
    <row r="395" spans="12:13" x14ac:dyDescent="0.25">
      <c r="L395" s="5"/>
      <c r="M395" s="5"/>
    </row>
    <row r="396" spans="12:13" x14ac:dyDescent="0.25">
      <c r="L396" s="5"/>
      <c r="M396" s="5"/>
    </row>
    <row r="397" spans="12:13" x14ac:dyDescent="0.25">
      <c r="L397" s="5"/>
      <c r="M397" s="5"/>
    </row>
    <row r="398" spans="12:13" x14ac:dyDescent="0.25">
      <c r="L398" s="5"/>
      <c r="M398" s="5"/>
    </row>
    <row r="399" spans="12:13" x14ac:dyDescent="0.25">
      <c r="L399" s="5"/>
      <c r="M399" s="5"/>
    </row>
    <row r="400" spans="12:13" x14ac:dyDescent="0.25">
      <c r="L400" s="5"/>
      <c r="M400" s="5"/>
    </row>
    <row r="401" spans="12:13" x14ac:dyDescent="0.25">
      <c r="L401" s="5"/>
      <c r="M401" s="5"/>
    </row>
    <row r="402" spans="12:13" x14ac:dyDescent="0.25">
      <c r="L402" s="5"/>
      <c r="M402" s="5"/>
    </row>
    <row r="403" spans="12:13" x14ac:dyDescent="0.25">
      <c r="L403" s="5"/>
      <c r="M403" s="5"/>
    </row>
    <row r="404" spans="12:13" x14ac:dyDescent="0.25">
      <c r="L404" s="5"/>
      <c r="M404" s="5"/>
    </row>
    <row r="405" spans="12:13" x14ac:dyDescent="0.25">
      <c r="L405" s="5"/>
      <c r="M405" s="5"/>
    </row>
    <row r="406" spans="12:13" x14ac:dyDescent="0.25">
      <c r="L406" s="5"/>
      <c r="M406" s="5"/>
    </row>
    <row r="407" spans="12:13" x14ac:dyDescent="0.25">
      <c r="L407" s="5"/>
      <c r="M407" s="5"/>
    </row>
    <row r="408" spans="12:13" x14ac:dyDescent="0.25">
      <c r="L408" s="5"/>
      <c r="M408" s="5"/>
    </row>
    <row r="409" spans="12:13" x14ac:dyDescent="0.25">
      <c r="L409" s="5"/>
      <c r="M409" s="5"/>
    </row>
    <row r="410" spans="12:13" x14ac:dyDescent="0.25">
      <c r="L410" s="5"/>
      <c r="M410" s="5"/>
    </row>
    <row r="411" spans="12:13" x14ac:dyDescent="0.25">
      <c r="L411" s="5"/>
      <c r="M411" s="5"/>
    </row>
    <row r="412" spans="12:13" x14ac:dyDescent="0.25">
      <c r="L412" s="5"/>
      <c r="M412" s="5"/>
    </row>
    <row r="413" spans="12:13" x14ac:dyDescent="0.25">
      <c r="L413" s="5"/>
      <c r="M413" s="5"/>
    </row>
    <row r="414" spans="12:13" x14ac:dyDescent="0.25">
      <c r="L414" s="5"/>
      <c r="M414" s="5"/>
    </row>
    <row r="415" spans="12:13" x14ac:dyDescent="0.25">
      <c r="L415" s="5"/>
      <c r="M415" s="5"/>
    </row>
    <row r="416" spans="12:13" x14ac:dyDescent="0.25">
      <c r="L416" s="5"/>
      <c r="M416" s="5"/>
    </row>
    <row r="417" spans="12:13" x14ac:dyDescent="0.25">
      <c r="L417" s="5"/>
      <c r="M417" s="5"/>
    </row>
    <row r="418" spans="12:13" x14ac:dyDescent="0.25">
      <c r="L418" s="5"/>
      <c r="M418" s="5"/>
    </row>
    <row r="419" spans="12:13" x14ac:dyDescent="0.25">
      <c r="L419" s="5"/>
      <c r="M419" s="5"/>
    </row>
    <row r="420" spans="12:13" x14ac:dyDescent="0.25">
      <c r="L420" s="5"/>
      <c r="M420" s="5"/>
    </row>
    <row r="421" spans="12:13" x14ac:dyDescent="0.25">
      <c r="L421" s="5"/>
      <c r="M421" s="5"/>
    </row>
    <row r="422" spans="12:13" x14ac:dyDescent="0.25">
      <c r="L422" s="5"/>
      <c r="M422" s="5"/>
    </row>
    <row r="423" spans="12:13" x14ac:dyDescent="0.25">
      <c r="L423" s="5"/>
      <c r="M423" s="5"/>
    </row>
    <row r="424" spans="12:13" x14ac:dyDescent="0.25">
      <c r="L424" s="5"/>
      <c r="M424" s="5"/>
    </row>
    <row r="425" spans="12:13" x14ac:dyDescent="0.25">
      <c r="L425" s="5"/>
      <c r="M425" s="5"/>
    </row>
    <row r="426" spans="12:13" x14ac:dyDescent="0.25">
      <c r="L426" s="5"/>
      <c r="M426" s="5"/>
    </row>
    <row r="427" spans="12:13" x14ac:dyDescent="0.25">
      <c r="L427" s="5"/>
      <c r="M427" s="5"/>
    </row>
    <row r="428" spans="12:13" x14ac:dyDescent="0.25">
      <c r="L428" s="5"/>
      <c r="M428" s="5"/>
    </row>
    <row r="429" spans="12:13" x14ac:dyDescent="0.25">
      <c r="L429" s="5"/>
      <c r="M429" s="5"/>
    </row>
    <row r="430" spans="12:13" x14ac:dyDescent="0.25">
      <c r="L430" s="5"/>
      <c r="M430" s="5"/>
    </row>
    <row r="431" spans="12:13" x14ac:dyDescent="0.25">
      <c r="L431" s="5"/>
      <c r="M431" s="5"/>
    </row>
    <row r="432" spans="12:13" x14ac:dyDescent="0.25">
      <c r="L432" s="5"/>
      <c r="M432" s="5"/>
    </row>
    <row r="433" spans="12:13" x14ac:dyDescent="0.25">
      <c r="L433" s="5"/>
      <c r="M433" s="5"/>
    </row>
    <row r="434" spans="12:13" x14ac:dyDescent="0.25">
      <c r="L434" s="5"/>
      <c r="M434" s="5"/>
    </row>
    <row r="435" spans="12:13" x14ac:dyDescent="0.25">
      <c r="L435" s="5"/>
      <c r="M435" s="5"/>
    </row>
    <row r="436" spans="12:13" x14ac:dyDescent="0.25">
      <c r="L436" s="5"/>
      <c r="M436" s="5"/>
    </row>
    <row r="437" spans="12:13" x14ac:dyDescent="0.25">
      <c r="L437" s="5"/>
      <c r="M437" s="5"/>
    </row>
    <row r="438" spans="12:13" x14ac:dyDescent="0.25">
      <c r="L438" s="5"/>
      <c r="M438" s="5"/>
    </row>
    <row r="439" spans="12:13" x14ac:dyDescent="0.25">
      <c r="L439" s="5"/>
      <c r="M439" s="5"/>
    </row>
    <row r="440" spans="12:13" x14ac:dyDescent="0.25">
      <c r="L440" s="5"/>
      <c r="M440" s="5"/>
    </row>
    <row r="441" spans="12:13" x14ac:dyDescent="0.25">
      <c r="L441" s="5"/>
      <c r="M441" s="5"/>
    </row>
    <row r="442" spans="12:13" x14ac:dyDescent="0.25">
      <c r="L442" s="5"/>
      <c r="M442" s="5"/>
    </row>
    <row r="443" spans="12:13" x14ac:dyDescent="0.25">
      <c r="L443" s="5"/>
      <c r="M443" s="5"/>
    </row>
    <row r="444" spans="12:13" x14ac:dyDescent="0.25">
      <c r="L444" s="5"/>
      <c r="M444" s="5"/>
    </row>
    <row r="445" spans="12:13" x14ac:dyDescent="0.25">
      <c r="L445" s="5"/>
      <c r="M445" s="5"/>
    </row>
    <row r="446" spans="12:13" x14ac:dyDescent="0.25">
      <c r="L446" s="5"/>
      <c r="M446" s="5"/>
    </row>
    <row r="447" spans="12:13" x14ac:dyDescent="0.25">
      <c r="L447" s="5"/>
      <c r="M447" s="5"/>
    </row>
    <row r="448" spans="12:13" x14ac:dyDescent="0.25">
      <c r="L448" s="5"/>
      <c r="M448" s="5"/>
    </row>
    <row r="449" spans="12:13" x14ac:dyDescent="0.25">
      <c r="L449" s="5"/>
      <c r="M449" s="5"/>
    </row>
    <row r="450" spans="12:13" x14ac:dyDescent="0.25">
      <c r="L450" s="5"/>
      <c r="M450" s="5"/>
    </row>
    <row r="451" spans="12:13" x14ac:dyDescent="0.25">
      <c r="L451" s="5"/>
      <c r="M451" s="5"/>
    </row>
    <row r="452" spans="12:13" x14ac:dyDescent="0.25">
      <c r="L452" s="5"/>
      <c r="M452" s="5"/>
    </row>
    <row r="453" spans="12:13" x14ac:dyDescent="0.25">
      <c r="L453" s="5"/>
      <c r="M453" s="5"/>
    </row>
    <row r="454" spans="12:13" x14ac:dyDescent="0.25">
      <c r="L454" s="5"/>
      <c r="M454" s="5"/>
    </row>
    <row r="455" spans="12:13" x14ac:dyDescent="0.25">
      <c r="L455" s="5"/>
      <c r="M455" s="5"/>
    </row>
    <row r="456" spans="12:13" x14ac:dyDescent="0.25">
      <c r="L456" s="5"/>
      <c r="M456" s="5"/>
    </row>
    <row r="457" spans="12:13" x14ac:dyDescent="0.25">
      <c r="L457" s="5"/>
      <c r="M457" s="5"/>
    </row>
    <row r="458" spans="12:13" x14ac:dyDescent="0.25">
      <c r="L458" s="5"/>
      <c r="M458" s="5"/>
    </row>
    <row r="459" spans="12:13" x14ac:dyDescent="0.25">
      <c r="L459" s="5"/>
      <c r="M459" s="5"/>
    </row>
    <row r="460" spans="12:13" x14ac:dyDescent="0.25">
      <c r="L460" s="5"/>
      <c r="M460" s="5"/>
    </row>
    <row r="461" spans="12:13" x14ac:dyDescent="0.25">
      <c r="L461" s="5"/>
      <c r="M461" s="5"/>
    </row>
    <row r="462" spans="12:13" x14ac:dyDescent="0.25">
      <c r="L462" s="5"/>
      <c r="M462" s="5"/>
    </row>
    <row r="463" spans="12:13" x14ac:dyDescent="0.25">
      <c r="L463" s="5"/>
      <c r="M463" s="5"/>
    </row>
    <row r="464" spans="12:13" x14ac:dyDescent="0.25">
      <c r="L464" s="5"/>
      <c r="M464" s="5"/>
    </row>
    <row r="465" spans="12:13" x14ac:dyDescent="0.25">
      <c r="L465" s="5"/>
      <c r="M465" s="5"/>
    </row>
    <row r="466" spans="12:13" x14ac:dyDescent="0.25">
      <c r="L466" s="5"/>
      <c r="M466" s="5"/>
    </row>
    <row r="467" spans="12:13" x14ac:dyDescent="0.25">
      <c r="L467" s="5"/>
      <c r="M467" s="5"/>
    </row>
    <row r="468" spans="12:13" x14ac:dyDescent="0.25">
      <c r="L468" s="5"/>
      <c r="M468" s="5"/>
    </row>
    <row r="469" spans="12:13" x14ac:dyDescent="0.25">
      <c r="L469" s="5"/>
      <c r="M469" s="5"/>
    </row>
    <row r="470" spans="12:13" x14ac:dyDescent="0.25">
      <c r="L470" s="5"/>
      <c r="M470" s="5"/>
    </row>
    <row r="471" spans="12:13" x14ac:dyDescent="0.25">
      <c r="L471" s="5"/>
      <c r="M471" s="5"/>
    </row>
    <row r="472" spans="12:13" x14ac:dyDescent="0.25">
      <c r="L472" s="5"/>
      <c r="M472" s="5"/>
    </row>
    <row r="473" spans="12:13" x14ac:dyDescent="0.25">
      <c r="L473" s="5"/>
      <c r="M473" s="5"/>
    </row>
    <row r="474" spans="12:13" x14ac:dyDescent="0.25">
      <c r="L474" s="5"/>
      <c r="M474" s="5"/>
    </row>
    <row r="475" spans="12:13" x14ac:dyDescent="0.25">
      <c r="L475" s="5"/>
      <c r="M475" s="5"/>
    </row>
    <row r="476" spans="12:13" x14ac:dyDescent="0.25">
      <c r="L476" s="5"/>
      <c r="M476" s="5"/>
    </row>
    <row r="477" spans="12:13" x14ac:dyDescent="0.25">
      <c r="L477" s="5"/>
      <c r="M477" s="5"/>
    </row>
    <row r="478" spans="12:13" x14ac:dyDescent="0.25">
      <c r="L478" s="5"/>
      <c r="M478" s="5"/>
    </row>
    <row r="479" spans="12:13" x14ac:dyDescent="0.25">
      <c r="L479" s="5"/>
      <c r="M479" s="5"/>
    </row>
    <row r="480" spans="12:13" x14ac:dyDescent="0.25">
      <c r="L480" s="5"/>
      <c r="M480" s="5"/>
    </row>
    <row r="481" spans="12:13" x14ac:dyDescent="0.25">
      <c r="L481" s="5"/>
      <c r="M481" s="5"/>
    </row>
    <row r="482" spans="12:13" x14ac:dyDescent="0.25">
      <c r="L482" s="5"/>
      <c r="M482" s="5"/>
    </row>
    <row r="483" spans="12:13" x14ac:dyDescent="0.25">
      <c r="L483" s="5"/>
      <c r="M483" s="5"/>
    </row>
    <row r="484" spans="12:13" x14ac:dyDescent="0.25">
      <c r="L484" s="5"/>
      <c r="M484" s="5"/>
    </row>
    <row r="485" spans="12:13" x14ac:dyDescent="0.25">
      <c r="L485" s="5"/>
      <c r="M485" s="5"/>
    </row>
    <row r="486" spans="12:13" x14ac:dyDescent="0.25">
      <c r="L486" s="5"/>
      <c r="M486" s="5"/>
    </row>
    <row r="487" spans="12:13" x14ac:dyDescent="0.25">
      <c r="L487" s="5"/>
      <c r="M487" s="5"/>
    </row>
    <row r="488" spans="12:13" x14ac:dyDescent="0.25">
      <c r="L488" s="5"/>
      <c r="M488" s="5"/>
    </row>
    <row r="489" spans="12:13" x14ac:dyDescent="0.25">
      <c r="L489" s="5"/>
      <c r="M489" s="5"/>
    </row>
    <row r="490" spans="12:13" x14ac:dyDescent="0.25">
      <c r="L490" s="5"/>
      <c r="M490" s="5"/>
    </row>
    <row r="491" spans="12:13" x14ac:dyDescent="0.25">
      <c r="L491" s="5"/>
      <c r="M491" s="5"/>
    </row>
    <row r="492" spans="12:13" x14ac:dyDescent="0.25">
      <c r="L492" s="5"/>
      <c r="M492" s="5"/>
    </row>
    <row r="493" spans="12:13" x14ac:dyDescent="0.25">
      <c r="L493" s="5"/>
      <c r="M493" s="5"/>
    </row>
    <row r="494" spans="12:13" x14ac:dyDescent="0.25">
      <c r="L494" s="5"/>
      <c r="M494" s="5"/>
    </row>
    <row r="495" spans="12:13" x14ac:dyDescent="0.25">
      <c r="L495" s="5"/>
      <c r="M495" s="5"/>
    </row>
    <row r="496" spans="12:13" x14ac:dyDescent="0.25">
      <c r="L496" s="5"/>
      <c r="M496" s="5"/>
    </row>
    <row r="497" spans="12:13" x14ac:dyDescent="0.25">
      <c r="L497" s="5"/>
      <c r="M497" s="5"/>
    </row>
    <row r="498" spans="12:13" x14ac:dyDescent="0.25">
      <c r="L498" s="5"/>
      <c r="M498" s="5"/>
    </row>
    <row r="499" spans="12:13" x14ac:dyDescent="0.25">
      <c r="L499" s="5"/>
      <c r="M499" s="5"/>
    </row>
    <row r="500" spans="12:13" x14ac:dyDescent="0.25">
      <c r="L500" s="5"/>
      <c r="M500" s="5"/>
    </row>
    <row r="501" spans="12:13" x14ac:dyDescent="0.25">
      <c r="L501" s="5"/>
      <c r="M501" s="5"/>
    </row>
    <row r="502" spans="12:13" x14ac:dyDescent="0.25">
      <c r="L502" s="5"/>
      <c r="M502" s="5"/>
    </row>
    <row r="503" spans="12:13" x14ac:dyDescent="0.25">
      <c r="L503" s="5"/>
      <c r="M503" s="5"/>
    </row>
    <row r="504" spans="12:13" x14ac:dyDescent="0.25">
      <c r="L504" s="5"/>
      <c r="M504" s="5"/>
    </row>
    <row r="505" spans="12:13" x14ac:dyDescent="0.25">
      <c r="L505" s="5"/>
      <c r="M505" s="5"/>
    </row>
    <row r="506" spans="12:13" x14ac:dyDescent="0.25">
      <c r="L506" s="5"/>
      <c r="M506" s="5"/>
    </row>
    <row r="507" spans="12:13" x14ac:dyDescent="0.25">
      <c r="L507" s="5"/>
      <c r="M507" s="5"/>
    </row>
    <row r="508" spans="12:13" x14ac:dyDescent="0.25">
      <c r="L508" s="5"/>
      <c r="M508" s="5"/>
    </row>
    <row r="509" spans="12:13" x14ac:dyDescent="0.25">
      <c r="L509" s="5"/>
      <c r="M509" s="5"/>
    </row>
    <row r="510" spans="12:13" x14ac:dyDescent="0.25">
      <c r="L510" s="5"/>
      <c r="M510" s="5"/>
    </row>
    <row r="511" spans="12:13" x14ac:dyDescent="0.25">
      <c r="L511" s="5"/>
      <c r="M511" s="5"/>
    </row>
    <row r="512" spans="12:13" x14ac:dyDescent="0.25">
      <c r="L512" s="5"/>
      <c r="M512" s="5"/>
    </row>
    <row r="513" spans="12:13" x14ac:dyDescent="0.25">
      <c r="L513" s="5"/>
      <c r="M513" s="5"/>
    </row>
    <row r="514" spans="12:13" x14ac:dyDescent="0.25">
      <c r="L514" s="5"/>
      <c r="M514" s="5"/>
    </row>
    <row r="515" spans="12:13" x14ac:dyDescent="0.25">
      <c r="L515" s="5"/>
      <c r="M515" s="5"/>
    </row>
    <row r="516" spans="12:13" x14ac:dyDescent="0.25">
      <c r="L516" s="5"/>
      <c r="M516" s="5"/>
    </row>
    <row r="517" spans="12:13" x14ac:dyDescent="0.25">
      <c r="L517" s="5"/>
      <c r="M517" s="5"/>
    </row>
    <row r="518" spans="12:13" x14ac:dyDescent="0.25">
      <c r="L518" s="5"/>
      <c r="M518" s="5"/>
    </row>
    <row r="519" spans="12:13" x14ac:dyDescent="0.25">
      <c r="L519" s="5"/>
      <c r="M519" s="5"/>
    </row>
    <row r="520" spans="12:13" x14ac:dyDescent="0.25">
      <c r="L520" s="5"/>
      <c r="M520" s="5"/>
    </row>
    <row r="521" spans="12:13" x14ac:dyDescent="0.25">
      <c r="L521" s="5"/>
      <c r="M521" s="5"/>
    </row>
    <row r="522" spans="12:13" x14ac:dyDescent="0.25">
      <c r="L522" s="5"/>
      <c r="M522" s="5"/>
    </row>
    <row r="523" spans="12:13" x14ac:dyDescent="0.25">
      <c r="L523" s="5"/>
      <c r="M523" s="5"/>
    </row>
    <row r="524" spans="12:13" x14ac:dyDescent="0.25">
      <c r="L524" s="5"/>
      <c r="M524" s="5"/>
    </row>
    <row r="525" spans="12:13" x14ac:dyDescent="0.25">
      <c r="L525" s="5"/>
      <c r="M525" s="5"/>
    </row>
    <row r="526" spans="12:13" x14ac:dyDescent="0.25">
      <c r="L526" s="5"/>
      <c r="M526" s="5"/>
    </row>
    <row r="527" spans="12:13" x14ac:dyDescent="0.25">
      <c r="L527" s="5"/>
      <c r="M527" s="5"/>
    </row>
    <row r="528" spans="12:13" x14ac:dyDescent="0.25">
      <c r="L528" s="5"/>
      <c r="M528" s="5"/>
    </row>
    <row r="529" spans="12:13" x14ac:dyDescent="0.25">
      <c r="L529" s="5"/>
      <c r="M529" s="5"/>
    </row>
    <row r="530" spans="12:13" x14ac:dyDescent="0.25">
      <c r="L530" s="5"/>
      <c r="M530" s="5"/>
    </row>
    <row r="531" spans="12:13" x14ac:dyDescent="0.25">
      <c r="L531" s="5"/>
      <c r="M531" s="5"/>
    </row>
    <row r="532" spans="12:13" x14ac:dyDescent="0.25">
      <c r="L532" s="5"/>
      <c r="M532" s="5"/>
    </row>
    <row r="533" spans="12:13" x14ac:dyDescent="0.25">
      <c r="L533" s="5"/>
      <c r="M533" s="5"/>
    </row>
    <row r="534" spans="12:13" x14ac:dyDescent="0.25">
      <c r="L534" s="5"/>
      <c r="M534" s="5"/>
    </row>
    <row r="535" spans="12:13" x14ac:dyDescent="0.25">
      <c r="L535" s="5"/>
      <c r="M535" s="5"/>
    </row>
    <row r="536" spans="12:13" x14ac:dyDescent="0.25">
      <c r="L536" s="5"/>
      <c r="M536" s="5"/>
    </row>
    <row r="537" spans="12:13" x14ac:dyDescent="0.25">
      <c r="L537" s="5"/>
      <c r="M537" s="5"/>
    </row>
    <row r="538" spans="12:13" x14ac:dyDescent="0.25">
      <c r="L538" s="5"/>
      <c r="M538" s="5"/>
    </row>
    <row r="539" spans="12:13" x14ac:dyDescent="0.25">
      <c r="L539" s="5"/>
      <c r="M539" s="5"/>
    </row>
    <row r="540" spans="12:13" x14ac:dyDescent="0.25">
      <c r="L540" s="5"/>
      <c r="M540" s="5"/>
    </row>
    <row r="541" spans="12:13" x14ac:dyDescent="0.25">
      <c r="L541" s="5"/>
      <c r="M541" s="5"/>
    </row>
    <row r="542" spans="12:13" x14ac:dyDescent="0.25">
      <c r="L542" s="5"/>
      <c r="M542" s="5"/>
    </row>
    <row r="543" spans="12:13" x14ac:dyDescent="0.25">
      <c r="L543" s="5"/>
      <c r="M543" s="5"/>
    </row>
    <row r="544" spans="12:13" x14ac:dyDescent="0.25">
      <c r="L544" s="5"/>
      <c r="M544" s="5"/>
    </row>
    <row r="545" spans="12:13" x14ac:dyDescent="0.25">
      <c r="L545" s="5"/>
      <c r="M545" s="5"/>
    </row>
    <row r="546" spans="12:13" x14ac:dyDescent="0.25">
      <c r="L546" s="5"/>
      <c r="M546" s="5"/>
    </row>
    <row r="547" spans="12:13" x14ac:dyDescent="0.25">
      <c r="L547" s="5"/>
      <c r="M547" s="5"/>
    </row>
    <row r="548" spans="12:13" x14ac:dyDescent="0.25">
      <c r="L548" s="5"/>
      <c r="M548" s="5"/>
    </row>
    <row r="549" spans="12:13" x14ac:dyDescent="0.25">
      <c r="L549" s="5"/>
      <c r="M549" s="5"/>
    </row>
    <row r="550" spans="12:13" x14ac:dyDescent="0.25">
      <c r="L550" s="5"/>
      <c r="M550" s="5"/>
    </row>
    <row r="551" spans="12:13" x14ac:dyDescent="0.25">
      <c r="L551" s="5"/>
      <c r="M551" s="5"/>
    </row>
    <row r="552" spans="12:13" x14ac:dyDescent="0.25">
      <c r="L552" s="5"/>
      <c r="M552" s="5"/>
    </row>
    <row r="553" spans="12:13" x14ac:dyDescent="0.25">
      <c r="L553" s="5"/>
      <c r="M553" s="5"/>
    </row>
    <row r="554" spans="12:13" x14ac:dyDescent="0.25">
      <c r="L554" s="5"/>
      <c r="M554" s="5"/>
    </row>
    <row r="555" spans="12:13" x14ac:dyDescent="0.25">
      <c r="L555" s="5"/>
      <c r="M555" s="5"/>
    </row>
    <row r="556" spans="12:13" x14ac:dyDescent="0.25">
      <c r="L556" s="5"/>
      <c r="M556" s="5"/>
    </row>
    <row r="557" spans="12:13" x14ac:dyDescent="0.25">
      <c r="L557" s="5"/>
      <c r="M557" s="5"/>
    </row>
    <row r="558" spans="12:13" x14ac:dyDescent="0.25">
      <c r="L558" s="5"/>
      <c r="M558" s="5"/>
    </row>
    <row r="559" spans="12:13" x14ac:dyDescent="0.25">
      <c r="L559" s="5"/>
      <c r="M559" s="5"/>
    </row>
    <row r="560" spans="12:13" x14ac:dyDescent="0.25">
      <c r="L560" s="5"/>
      <c r="M560" s="5"/>
    </row>
    <row r="561" spans="12:13" x14ac:dyDescent="0.25">
      <c r="L561" s="5"/>
      <c r="M561" s="5"/>
    </row>
    <row r="562" spans="12:13" x14ac:dyDescent="0.25">
      <c r="L562" s="5"/>
      <c r="M562" s="5"/>
    </row>
    <row r="563" spans="12:13" x14ac:dyDescent="0.25">
      <c r="L563" s="5"/>
      <c r="M563" s="5"/>
    </row>
    <row r="564" spans="12:13" x14ac:dyDescent="0.25">
      <c r="L564" s="5"/>
      <c r="M564" s="5"/>
    </row>
    <row r="565" spans="12:13" x14ac:dyDescent="0.25">
      <c r="L565" s="5"/>
      <c r="M565" s="5"/>
    </row>
    <row r="566" spans="12:13" x14ac:dyDescent="0.25">
      <c r="L566" s="5"/>
      <c r="M566" s="5"/>
    </row>
    <row r="567" spans="12:13" x14ac:dyDescent="0.25">
      <c r="L567" s="5"/>
      <c r="M567" s="5"/>
    </row>
    <row r="568" spans="12:13" x14ac:dyDescent="0.25">
      <c r="L568" s="5"/>
      <c r="M568" s="5"/>
    </row>
    <row r="569" spans="12:13" x14ac:dyDescent="0.25">
      <c r="L569" s="5"/>
      <c r="M569" s="5"/>
    </row>
    <row r="570" spans="12:13" x14ac:dyDescent="0.25">
      <c r="L570" s="5"/>
      <c r="M570" s="5"/>
    </row>
    <row r="571" spans="12:13" x14ac:dyDescent="0.25">
      <c r="L571" s="5"/>
      <c r="M571" s="5"/>
    </row>
    <row r="572" spans="12:13" x14ac:dyDescent="0.25">
      <c r="L572" s="5"/>
      <c r="M572" s="5"/>
    </row>
    <row r="573" spans="12:13" x14ac:dyDescent="0.25">
      <c r="L573" s="5"/>
      <c r="M573" s="5"/>
    </row>
    <row r="574" spans="12:13" x14ac:dyDescent="0.25">
      <c r="L574" s="5"/>
      <c r="M574" s="5"/>
    </row>
    <row r="575" spans="12:13" x14ac:dyDescent="0.25">
      <c r="L575" s="5"/>
      <c r="M575" s="5"/>
    </row>
    <row r="576" spans="12:13" x14ac:dyDescent="0.25">
      <c r="L576" s="5"/>
      <c r="M576" s="5"/>
    </row>
    <row r="577" spans="12:13" x14ac:dyDescent="0.25">
      <c r="L577" s="5"/>
      <c r="M577" s="5"/>
    </row>
    <row r="578" spans="12:13" x14ac:dyDescent="0.25">
      <c r="L578" s="5"/>
      <c r="M578" s="5"/>
    </row>
    <row r="579" spans="12:13" x14ac:dyDescent="0.25">
      <c r="L579" s="5"/>
      <c r="M579" s="5"/>
    </row>
    <row r="580" spans="12:13" x14ac:dyDescent="0.25">
      <c r="L580" s="5"/>
      <c r="M580" s="5"/>
    </row>
    <row r="581" spans="12:13" x14ac:dyDescent="0.25">
      <c r="L581" s="5"/>
      <c r="M581" s="5"/>
    </row>
    <row r="582" spans="12:13" x14ac:dyDescent="0.25">
      <c r="L582" s="5"/>
      <c r="M582" s="5"/>
    </row>
    <row r="583" spans="12:13" x14ac:dyDescent="0.25">
      <c r="L583" s="5"/>
      <c r="M583" s="5"/>
    </row>
    <row r="584" spans="12:13" x14ac:dyDescent="0.25">
      <c r="L584" s="5"/>
      <c r="M584" s="5"/>
    </row>
    <row r="585" spans="12:13" x14ac:dyDescent="0.25">
      <c r="L585" s="5"/>
      <c r="M585" s="5"/>
    </row>
    <row r="586" spans="12:13" x14ac:dyDescent="0.25">
      <c r="L586" s="5"/>
      <c r="M586" s="5"/>
    </row>
    <row r="587" spans="12:13" x14ac:dyDescent="0.25">
      <c r="L587" s="5"/>
      <c r="M587" s="5"/>
    </row>
    <row r="588" spans="12:13" x14ac:dyDescent="0.25">
      <c r="L588" s="5"/>
      <c r="M588" s="5"/>
    </row>
    <row r="589" spans="12:13" x14ac:dyDescent="0.25">
      <c r="L589" s="5"/>
      <c r="M589" s="5"/>
    </row>
    <row r="590" spans="12:13" x14ac:dyDescent="0.25">
      <c r="L590" s="5"/>
      <c r="M590" s="5"/>
    </row>
    <row r="591" spans="12:13" x14ac:dyDescent="0.25">
      <c r="L591" s="5"/>
      <c r="M591" s="5"/>
    </row>
    <row r="592" spans="12:13" x14ac:dyDescent="0.25">
      <c r="L592" s="5"/>
      <c r="M592" s="5"/>
    </row>
    <row r="593" spans="12:13" x14ac:dyDescent="0.25">
      <c r="L593" s="5"/>
      <c r="M593" s="5"/>
    </row>
    <row r="594" spans="12:13" x14ac:dyDescent="0.25">
      <c r="L594" s="5"/>
      <c r="M594" s="5"/>
    </row>
    <row r="595" spans="12:13" x14ac:dyDescent="0.25">
      <c r="L595" s="5"/>
      <c r="M595" s="5"/>
    </row>
    <row r="596" spans="12:13" x14ac:dyDescent="0.25">
      <c r="L596" s="5"/>
      <c r="M596" s="5"/>
    </row>
    <row r="597" spans="12:13" x14ac:dyDescent="0.25">
      <c r="L597" s="5"/>
      <c r="M597" s="5"/>
    </row>
    <row r="598" spans="12:13" x14ac:dyDescent="0.25">
      <c r="L598" s="5"/>
      <c r="M598" s="5"/>
    </row>
    <row r="599" spans="12:13" x14ac:dyDescent="0.25">
      <c r="L599" s="5"/>
      <c r="M599" s="5"/>
    </row>
    <row r="600" spans="12:13" x14ac:dyDescent="0.25">
      <c r="L600" s="5"/>
      <c r="M600" s="5"/>
    </row>
    <row r="601" spans="12:13" x14ac:dyDescent="0.25">
      <c r="L601" s="5"/>
      <c r="M601" s="5"/>
    </row>
    <row r="602" spans="12:13" x14ac:dyDescent="0.25">
      <c r="L602" s="5"/>
      <c r="M602" s="5"/>
    </row>
    <row r="603" spans="12:13" x14ac:dyDescent="0.25">
      <c r="L603" s="5"/>
      <c r="M603" s="5"/>
    </row>
    <row r="604" spans="12:13" x14ac:dyDescent="0.25">
      <c r="L604" s="5"/>
      <c r="M604" s="5"/>
    </row>
    <row r="605" spans="12:13" x14ac:dyDescent="0.25">
      <c r="L605" s="5"/>
      <c r="M605" s="5"/>
    </row>
    <row r="606" spans="12:13" x14ac:dyDescent="0.25">
      <c r="L606" s="5"/>
      <c r="M606" s="5"/>
    </row>
    <row r="607" spans="12:13" x14ac:dyDescent="0.25">
      <c r="L607" s="5"/>
      <c r="M607" s="5"/>
    </row>
    <row r="608" spans="12:13" x14ac:dyDescent="0.25">
      <c r="L608" s="5"/>
      <c r="M608" s="5"/>
    </row>
    <row r="609" spans="12:13" x14ac:dyDescent="0.25">
      <c r="L609" s="5"/>
      <c r="M609" s="5"/>
    </row>
    <row r="610" spans="12:13" x14ac:dyDescent="0.25">
      <c r="L610" s="5"/>
      <c r="M610" s="5"/>
    </row>
    <row r="611" spans="12:13" x14ac:dyDescent="0.25">
      <c r="L611" s="5"/>
      <c r="M611" s="5"/>
    </row>
    <row r="612" spans="12:13" x14ac:dyDescent="0.25">
      <c r="L612" s="5"/>
      <c r="M612" s="5"/>
    </row>
    <row r="613" spans="12:13" x14ac:dyDescent="0.25">
      <c r="L613" s="5"/>
      <c r="M613" s="5"/>
    </row>
    <row r="614" spans="12:13" x14ac:dyDescent="0.25">
      <c r="L614" s="5"/>
      <c r="M614" s="5"/>
    </row>
    <row r="615" spans="12:13" x14ac:dyDescent="0.25">
      <c r="L615" s="5"/>
      <c r="M615" s="5"/>
    </row>
    <row r="616" spans="12:13" x14ac:dyDescent="0.25">
      <c r="L616" s="5"/>
      <c r="M616" s="5"/>
    </row>
    <row r="617" spans="12:13" x14ac:dyDescent="0.25">
      <c r="L617" s="5"/>
      <c r="M617" s="5"/>
    </row>
    <row r="618" spans="12:13" x14ac:dyDescent="0.25">
      <c r="L618" s="5"/>
      <c r="M618" s="5"/>
    </row>
    <row r="619" spans="12:13" x14ac:dyDescent="0.25">
      <c r="L619" s="5"/>
      <c r="M619" s="5"/>
    </row>
    <row r="620" spans="12:13" x14ac:dyDescent="0.25">
      <c r="L620" s="5"/>
      <c r="M620" s="5"/>
    </row>
    <row r="621" spans="12:13" x14ac:dyDescent="0.25">
      <c r="L621" s="5"/>
      <c r="M621" s="5"/>
    </row>
    <row r="622" spans="12:13" x14ac:dyDescent="0.25">
      <c r="L622" s="5"/>
      <c r="M622" s="5"/>
    </row>
    <row r="623" spans="12:13" x14ac:dyDescent="0.25">
      <c r="L623" s="5"/>
      <c r="M623" s="5"/>
    </row>
    <row r="624" spans="12:13" x14ac:dyDescent="0.25">
      <c r="L624" s="5"/>
      <c r="M624" s="5"/>
    </row>
    <row r="625" spans="12:13" x14ac:dyDescent="0.25">
      <c r="L625" s="5"/>
      <c r="M625" s="5"/>
    </row>
    <row r="626" spans="12:13" x14ac:dyDescent="0.25">
      <c r="L626" s="5"/>
      <c r="M626" s="5"/>
    </row>
    <row r="627" spans="12:13" x14ac:dyDescent="0.25">
      <c r="L627" s="5"/>
      <c r="M627" s="5"/>
    </row>
    <row r="628" spans="12:13" x14ac:dyDescent="0.25">
      <c r="L628" s="5"/>
      <c r="M628" s="5"/>
    </row>
    <row r="629" spans="12:13" x14ac:dyDescent="0.25">
      <c r="L629" s="5"/>
      <c r="M629" s="5"/>
    </row>
    <row r="630" spans="12:13" x14ac:dyDescent="0.25">
      <c r="L630" s="5"/>
      <c r="M630" s="5"/>
    </row>
    <row r="631" spans="12:13" x14ac:dyDescent="0.25">
      <c r="L631" s="5"/>
      <c r="M631" s="5"/>
    </row>
    <row r="632" spans="12:13" x14ac:dyDescent="0.25">
      <c r="L632" s="5"/>
      <c r="M632" s="5"/>
    </row>
    <row r="633" spans="12:13" x14ac:dyDescent="0.25">
      <c r="L633" s="5"/>
      <c r="M633" s="5"/>
    </row>
    <row r="634" spans="12:13" x14ac:dyDescent="0.25">
      <c r="L634" s="5"/>
      <c r="M634" s="5"/>
    </row>
    <row r="635" spans="12:13" x14ac:dyDescent="0.25">
      <c r="L635" s="5"/>
      <c r="M635" s="5"/>
    </row>
    <row r="636" spans="12:13" x14ac:dyDescent="0.25">
      <c r="L636" s="5"/>
      <c r="M636" s="5"/>
    </row>
    <row r="637" spans="12:13" x14ac:dyDescent="0.25">
      <c r="L637" s="5"/>
      <c r="M637" s="5"/>
    </row>
    <row r="638" spans="12:13" x14ac:dyDescent="0.25">
      <c r="L638" s="5"/>
      <c r="M638" s="5"/>
    </row>
    <row r="639" spans="12:13" x14ac:dyDescent="0.25">
      <c r="L639" s="5"/>
      <c r="M639" s="5"/>
    </row>
    <row r="640" spans="12:13" x14ac:dyDescent="0.25">
      <c r="L640" s="5"/>
      <c r="M640" s="5"/>
    </row>
    <row r="641" spans="12:13" x14ac:dyDescent="0.25">
      <c r="L641" s="5"/>
      <c r="M641" s="5"/>
    </row>
    <row r="642" spans="12:13" x14ac:dyDescent="0.25">
      <c r="L642" s="5"/>
      <c r="M642" s="5"/>
    </row>
    <row r="643" spans="12:13" x14ac:dyDescent="0.25">
      <c r="L643" s="5"/>
      <c r="M643" s="5"/>
    </row>
    <row r="644" spans="12:13" x14ac:dyDescent="0.25">
      <c r="L644" s="5"/>
      <c r="M644" s="5"/>
    </row>
    <row r="645" spans="12:13" x14ac:dyDescent="0.25">
      <c r="L645" s="5"/>
      <c r="M645" s="5"/>
    </row>
    <row r="646" spans="12:13" x14ac:dyDescent="0.25">
      <c r="L646" s="5"/>
      <c r="M646" s="5"/>
    </row>
    <row r="647" spans="12:13" x14ac:dyDescent="0.25">
      <c r="L647" s="5"/>
      <c r="M647" s="5"/>
    </row>
    <row r="648" spans="12:13" x14ac:dyDescent="0.25">
      <c r="L648" s="5"/>
      <c r="M648" s="5"/>
    </row>
    <row r="649" spans="12:13" x14ac:dyDescent="0.25">
      <c r="L649" s="5"/>
      <c r="M649" s="5"/>
    </row>
    <row r="650" spans="12:13" x14ac:dyDescent="0.25">
      <c r="L650" s="5"/>
      <c r="M650" s="5"/>
    </row>
    <row r="651" spans="12:13" x14ac:dyDescent="0.25">
      <c r="L651" s="5"/>
      <c r="M651" s="5"/>
    </row>
    <row r="652" spans="12:13" x14ac:dyDescent="0.25">
      <c r="L652" s="5"/>
      <c r="M652" s="5"/>
    </row>
    <row r="653" spans="12:13" x14ac:dyDescent="0.25">
      <c r="L653" s="5"/>
      <c r="M653" s="5"/>
    </row>
    <row r="654" spans="12:13" x14ac:dyDescent="0.25">
      <c r="L654" s="5"/>
      <c r="M654" s="5"/>
    </row>
    <row r="655" spans="12:13" x14ac:dyDescent="0.25">
      <c r="L655" s="5"/>
      <c r="M655" s="5"/>
    </row>
    <row r="656" spans="12:13" x14ac:dyDescent="0.25">
      <c r="L656" s="5"/>
      <c r="M656" s="5"/>
    </row>
    <row r="657" spans="12:13" x14ac:dyDescent="0.25">
      <c r="L657" s="5"/>
      <c r="M657" s="5"/>
    </row>
    <row r="658" spans="12:13" x14ac:dyDescent="0.25">
      <c r="L658" s="5"/>
      <c r="M658" s="5"/>
    </row>
    <row r="659" spans="12:13" x14ac:dyDescent="0.25">
      <c r="L659" s="5"/>
      <c r="M659" s="5"/>
    </row>
    <row r="660" spans="12:13" x14ac:dyDescent="0.25">
      <c r="L660" s="5"/>
      <c r="M660" s="5"/>
    </row>
    <row r="661" spans="12:13" x14ac:dyDescent="0.25">
      <c r="L661" s="5"/>
      <c r="M661" s="5"/>
    </row>
    <row r="662" spans="12:13" x14ac:dyDescent="0.25">
      <c r="L662" s="5"/>
      <c r="M662" s="5"/>
    </row>
    <row r="663" spans="12:13" x14ac:dyDescent="0.25">
      <c r="L663" s="5"/>
      <c r="M663" s="5"/>
    </row>
    <row r="664" spans="12:13" x14ac:dyDescent="0.25">
      <c r="L664" s="5"/>
      <c r="M664" s="5"/>
    </row>
    <row r="665" spans="12:13" x14ac:dyDescent="0.25">
      <c r="L665" s="5"/>
      <c r="M665" s="5"/>
    </row>
    <row r="666" spans="12:13" x14ac:dyDescent="0.25">
      <c r="L666" s="5"/>
      <c r="M666" s="5"/>
    </row>
    <row r="667" spans="12:13" x14ac:dyDescent="0.25">
      <c r="L667" s="5"/>
      <c r="M667" s="5"/>
    </row>
    <row r="668" spans="12:13" x14ac:dyDescent="0.25">
      <c r="L668" s="5"/>
      <c r="M668" s="5"/>
    </row>
    <row r="669" spans="12:13" x14ac:dyDescent="0.25">
      <c r="L669" s="5"/>
      <c r="M669" s="5"/>
    </row>
    <row r="670" spans="12:13" x14ac:dyDescent="0.25">
      <c r="L670" s="5"/>
      <c r="M670" s="5"/>
    </row>
    <row r="671" spans="12:13" x14ac:dyDescent="0.25">
      <c r="L671" s="5"/>
      <c r="M671" s="5"/>
    </row>
    <row r="672" spans="12:13" x14ac:dyDescent="0.25">
      <c r="L672" s="5"/>
      <c r="M672" s="5"/>
    </row>
    <row r="673" spans="12:13" x14ac:dyDescent="0.25">
      <c r="L673" s="5"/>
      <c r="M673" s="5"/>
    </row>
    <row r="674" spans="12:13" x14ac:dyDescent="0.25">
      <c r="L674" s="5"/>
      <c r="M674" s="5"/>
    </row>
    <row r="675" spans="12:13" x14ac:dyDescent="0.25">
      <c r="L675" s="5"/>
      <c r="M675" s="5"/>
    </row>
    <row r="676" spans="12:13" x14ac:dyDescent="0.25">
      <c r="L676" s="5"/>
      <c r="M676" s="5"/>
    </row>
    <row r="677" spans="12:13" x14ac:dyDescent="0.25">
      <c r="L677" s="5"/>
      <c r="M677" s="5"/>
    </row>
    <row r="678" spans="12:13" x14ac:dyDescent="0.25">
      <c r="L678" s="5"/>
      <c r="M678" s="5"/>
    </row>
    <row r="679" spans="12:13" x14ac:dyDescent="0.25">
      <c r="L679" s="5"/>
      <c r="M679" s="5"/>
    </row>
    <row r="680" spans="12:13" x14ac:dyDescent="0.25">
      <c r="L680" s="5"/>
      <c r="M680" s="5"/>
    </row>
    <row r="681" spans="12:13" x14ac:dyDescent="0.25">
      <c r="L681" s="5"/>
      <c r="M681" s="5"/>
    </row>
    <row r="682" spans="12:13" x14ac:dyDescent="0.25">
      <c r="L682" s="5"/>
      <c r="M682" s="5"/>
    </row>
    <row r="683" spans="12:13" x14ac:dyDescent="0.25">
      <c r="L683" s="5"/>
      <c r="M683" s="5"/>
    </row>
    <row r="684" spans="12:13" x14ac:dyDescent="0.25">
      <c r="L684" s="5"/>
      <c r="M684" s="5"/>
    </row>
    <row r="685" spans="12:13" x14ac:dyDescent="0.25">
      <c r="L685" s="5"/>
      <c r="M685" s="5"/>
    </row>
    <row r="686" spans="12:13" x14ac:dyDescent="0.25">
      <c r="L686" s="5"/>
      <c r="M686" s="5"/>
    </row>
    <row r="687" spans="12:13" x14ac:dyDescent="0.25">
      <c r="L687" s="5"/>
      <c r="M687" s="5"/>
    </row>
    <row r="688" spans="12:13" x14ac:dyDescent="0.25">
      <c r="L688" s="5"/>
      <c r="M688" s="5"/>
    </row>
    <row r="689" spans="12:13" x14ac:dyDescent="0.25">
      <c r="L689" s="5"/>
      <c r="M689" s="5"/>
    </row>
    <row r="690" spans="12:13" x14ac:dyDescent="0.25">
      <c r="L690" s="5"/>
      <c r="M690" s="5"/>
    </row>
    <row r="691" spans="12:13" x14ac:dyDescent="0.25">
      <c r="L691" s="5"/>
      <c r="M691" s="5"/>
    </row>
    <row r="692" spans="12:13" x14ac:dyDescent="0.25">
      <c r="L692" s="5"/>
      <c r="M692" s="5"/>
    </row>
    <row r="693" spans="12:13" x14ac:dyDescent="0.25">
      <c r="L693" s="5"/>
      <c r="M693" s="5"/>
    </row>
    <row r="694" spans="12:13" x14ac:dyDescent="0.25">
      <c r="L694" s="5"/>
      <c r="M694" s="5"/>
    </row>
    <row r="695" spans="12:13" x14ac:dyDescent="0.25">
      <c r="L695" s="5"/>
      <c r="M695" s="5"/>
    </row>
    <row r="696" spans="12:13" x14ac:dyDescent="0.25">
      <c r="L696" s="5"/>
      <c r="M696" s="5"/>
    </row>
    <row r="697" spans="12:13" x14ac:dyDescent="0.25">
      <c r="L697" s="5"/>
      <c r="M697" s="5"/>
    </row>
    <row r="698" spans="12:13" x14ac:dyDescent="0.25">
      <c r="L698" s="5"/>
      <c r="M698" s="5"/>
    </row>
    <row r="699" spans="12:13" x14ac:dyDescent="0.25">
      <c r="L699" s="5"/>
      <c r="M699" s="5"/>
    </row>
    <row r="700" spans="12:13" x14ac:dyDescent="0.25">
      <c r="L700" s="5"/>
      <c r="M700" s="5"/>
    </row>
    <row r="701" spans="12:13" x14ac:dyDescent="0.25">
      <c r="L701" s="5"/>
      <c r="M701" s="5"/>
    </row>
    <row r="702" spans="12:13" x14ac:dyDescent="0.25">
      <c r="L702" s="5"/>
      <c r="M702" s="5"/>
    </row>
    <row r="703" spans="12:13" x14ac:dyDescent="0.25">
      <c r="L703" s="5"/>
      <c r="M703" s="5"/>
    </row>
    <row r="704" spans="12:13" x14ac:dyDescent="0.25">
      <c r="L704" s="5"/>
      <c r="M704" s="5"/>
    </row>
    <row r="705" spans="12:13" x14ac:dyDescent="0.25">
      <c r="L705" s="5"/>
      <c r="M705" s="5"/>
    </row>
    <row r="706" spans="12:13" x14ac:dyDescent="0.25">
      <c r="L706" s="5"/>
      <c r="M706" s="5"/>
    </row>
    <row r="707" spans="12:13" x14ac:dyDescent="0.25">
      <c r="L707" s="5"/>
      <c r="M707" s="5"/>
    </row>
    <row r="708" spans="12:13" x14ac:dyDescent="0.25">
      <c r="L708" s="5"/>
      <c r="M708" s="5"/>
    </row>
    <row r="709" spans="12:13" x14ac:dyDescent="0.25">
      <c r="L709" s="5"/>
      <c r="M709" s="5"/>
    </row>
    <row r="710" spans="12:13" x14ac:dyDescent="0.25">
      <c r="L710" s="5"/>
      <c r="M710" s="5"/>
    </row>
    <row r="711" spans="12:13" x14ac:dyDescent="0.25">
      <c r="L711" s="5"/>
      <c r="M711" s="5"/>
    </row>
    <row r="712" spans="12:13" x14ac:dyDescent="0.25">
      <c r="L712" s="5"/>
      <c r="M712" s="5"/>
    </row>
    <row r="713" spans="12:13" x14ac:dyDescent="0.25">
      <c r="L713" s="5"/>
      <c r="M713" s="5"/>
    </row>
    <row r="714" spans="12:13" x14ac:dyDescent="0.25">
      <c r="L714" s="5"/>
      <c r="M714" s="5"/>
    </row>
    <row r="715" spans="12:13" x14ac:dyDescent="0.25">
      <c r="L715" s="5"/>
      <c r="M715" s="5"/>
    </row>
    <row r="716" spans="12:13" x14ac:dyDescent="0.25">
      <c r="L716" s="5"/>
      <c r="M716" s="5"/>
    </row>
    <row r="717" spans="12:13" x14ac:dyDescent="0.25">
      <c r="L717" s="5"/>
      <c r="M717" s="5"/>
    </row>
    <row r="718" spans="12:13" x14ac:dyDescent="0.25">
      <c r="L718" s="5"/>
      <c r="M718" s="5"/>
    </row>
    <row r="719" spans="12:13" x14ac:dyDescent="0.25">
      <c r="L719" s="5"/>
      <c r="M719" s="5"/>
    </row>
    <row r="720" spans="12:13" x14ac:dyDescent="0.25">
      <c r="L720" s="5"/>
      <c r="M720" s="5"/>
    </row>
    <row r="721" spans="12:13" x14ac:dyDescent="0.25">
      <c r="L721" s="5"/>
      <c r="M721" s="5"/>
    </row>
    <row r="722" spans="12:13" x14ac:dyDescent="0.25">
      <c r="L722" s="5"/>
      <c r="M722" s="5"/>
    </row>
    <row r="723" spans="12:13" x14ac:dyDescent="0.25">
      <c r="L723" s="5"/>
      <c r="M723" s="5"/>
    </row>
    <row r="724" spans="12:13" x14ac:dyDescent="0.25">
      <c r="L724" s="5"/>
      <c r="M724" s="5"/>
    </row>
    <row r="725" spans="12:13" x14ac:dyDescent="0.25">
      <c r="L725" s="5"/>
      <c r="M725" s="5"/>
    </row>
    <row r="726" spans="12:13" x14ac:dyDescent="0.25">
      <c r="L726" s="5"/>
      <c r="M726" s="5"/>
    </row>
    <row r="727" spans="12:13" x14ac:dyDescent="0.25">
      <c r="L727" s="5"/>
      <c r="M727" s="5"/>
    </row>
    <row r="728" spans="12:13" x14ac:dyDescent="0.25">
      <c r="L728" s="5"/>
      <c r="M728" s="5"/>
    </row>
    <row r="729" spans="12:13" x14ac:dyDescent="0.25">
      <c r="L729" s="5"/>
      <c r="M729" s="5"/>
    </row>
    <row r="730" spans="12:13" x14ac:dyDescent="0.25">
      <c r="L730" s="5"/>
      <c r="M730" s="5"/>
    </row>
    <row r="731" spans="12:13" x14ac:dyDescent="0.25">
      <c r="L731" s="5"/>
      <c r="M731" s="5"/>
    </row>
    <row r="732" spans="12:13" x14ac:dyDescent="0.25">
      <c r="L732" s="5"/>
      <c r="M732" s="5"/>
    </row>
    <row r="733" spans="12:13" x14ac:dyDescent="0.25">
      <c r="L733" s="5"/>
      <c r="M733" s="5"/>
    </row>
    <row r="734" spans="12:13" x14ac:dyDescent="0.25">
      <c r="L734" s="5"/>
      <c r="M734" s="5"/>
    </row>
    <row r="735" spans="12:13" x14ac:dyDescent="0.25">
      <c r="L735" s="5"/>
      <c r="M735" s="5"/>
    </row>
    <row r="736" spans="12:13" x14ac:dyDescent="0.25">
      <c r="L736" s="5"/>
      <c r="M736" s="5"/>
    </row>
    <row r="737" spans="12:13" x14ac:dyDescent="0.25">
      <c r="L737" s="5"/>
      <c r="M737" s="5"/>
    </row>
    <row r="738" spans="12:13" x14ac:dyDescent="0.25">
      <c r="L738" s="5"/>
      <c r="M738" s="5"/>
    </row>
    <row r="739" spans="12:13" x14ac:dyDescent="0.25">
      <c r="L739" s="5"/>
      <c r="M739" s="5"/>
    </row>
    <row r="740" spans="12:13" x14ac:dyDescent="0.25">
      <c r="L740" s="5"/>
      <c r="M740" s="5"/>
    </row>
    <row r="741" spans="12:13" x14ac:dyDescent="0.25">
      <c r="L741" s="5"/>
      <c r="M741" s="5"/>
    </row>
    <row r="742" spans="12:13" x14ac:dyDescent="0.25">
      <c r="L742" s="5"/>
      <c r="M742" s="5"/>
    </row>
    <row r="743" spans="12:13" x14ac:dyDescent="0.25">
      <c r="L743" s="5"/>
      <c r="M743" s="5"/>
    </row>
    <row r="744" spans="12:13" x14ac:dyDescent="0.25">
      <c r="L744" s="5"/>
      <c r="M744" s="5"/>
    </row>
    <row r="745" spans="12:13" x14ac:dyDescent="0.25">
      <c r="L745" s="5"/>
      <c r="M745" s="5"/>
    </row>
    <row r="746" spans="12:13" x14ac:dyDescent="0.25">
      <c r="L746" s="5"/>
      <c r="M746" s="5"/>
    </row>
    <row r="747" spans="12:13" x14ac:dyDescent="0.25">
      <c r="L747" s="5"/>
      <c r="M747" s="5"/>
    </row>
    <row r="748" spans="12:13" x14ac:dyDescent="0.25">
      <c r="L748" s="5"/>
      <c r="M748" s="5"/>
    </row>
    <row r="749" spans="12:13" x14ac:dyDescent="0.25">
      <c r="L749" s="5"/>
      <c r="M749" s="5"/>
    </row>
    <row r="750" spans="12:13" x14ac:dyDescent="0.25">
      <c r="L750" s="5"/>
      <c r="M750" s="5"/>
    </row>
    <row r="751" spans="12:13" x14ac:dyDescent="0.25">
      <c r="L751" s="5"/>
      <c r="M751" s="5"/>
    </row>
    <row r="752" spans="12:13" x14ac:dyDescent="0.25">
      <c r="L752" s="5"/>
      <c r="M752" s="5"/>
    </row>
    <row r="753" spans="12:13" x14ac:dyDescent="0.25">
      <c r="L753" s="5"/>
      <c r="M753" s="5"/>
    </row>
    <row r="754" spans="12:13" x14ac:dyDescent="0.25">
      <c r="L754" s="5"/>
      <c r="M754" s="5"/>
    </row>
    <row r="755" spans="12:13" x14ac:dyDescent="0.25">
      <c r="L755" s="5"/>
      <c r="M755" s="5"/>
    </row>
    <row r="756" spans="12:13" x14ac:dyDescent="0.25">
      <c r="L756" s="5"/>
      <c r="M756" s="5"/>
    </row>
    <row r="757" spans="12:13" x14ac:dyDescent="0.25">
      <c r="L757" s="5"/>
      <c r="M757" s="5"/>
    </row>
    <row r="758" spans="12:13" x14ac:dyDescent="0.25">
      <c r="L758" s="5"/>
      <c r="M758" s="5"/>
    </row>
    <row r="759" spans="12:13" x14ac:dyDescent="0.25">
      <c r="L759" s="5"/>
      <c r="M759" s="5"/>
    </row>
    <row r="760" spans="12:13" x14ac:dyDescent="0.25">
      <c r="L760" s="5"/>
      <c r="M760" s="5"/>
    </row>
    <row r="761" spans="12:13" x14ac:dyDescent="0.25">
      <c r="L761" s="5"/>
      <c r="M761" s="5"/>
    </row>
    <row r="762" spans="12:13" x14ac:dyDescent="0.25">
      <c r="L762" s="5"/>
      <c r="M762" s="5"/>
    </row>
    <row r="763" spans="12:13" x14ac:dyDescent="0.25">
      <c r="L763" s="5"/>
      <c r="M763" s="5"/>
    </row>
    <row r="764" spans="12:13" x14ac:dyDescent="0.25">
      <c r="L764" s="5"/>
      <c r="M764" s="5"/>
    </row>
    <row r="765" spans="12:13" x14ac:dyDescent="0.25">
      <c r="L765" s="5"/>
      <c r="M765" s="5"/>
    </row>
    <row r="766" spans="12:13" x14ac:dyDescent="0.25">
      <c r="L766" s="5"/>
      <c r="M766" s="5"/>
    </row>
    <row r="767" spans="12:13" x14ac:dyDescent="0.25">
      <c r="L767" s="5"/>
      <c r="M767" s="5"/>
    </row>
    <row r="768" spans="12:13" x14ac:dyDescent="0.25">
      <c r="L768" s="5"/>
      <c r="M768" s="5"/>
    </row>
    <row r="769" spans="12:13" x14ac:dyDescent="0.25">
      <c r="L769" s="5"/>
      <c r="M769" s="5"/>
    </row>
    <row r="770" spans="12:13" x14ac:dyDescent="0.25">
      <c r="L770" s="5"/>
      <c r="M770" s="5"/>
    </row>
    <row r="771" spans="12:13" x14ac:dyDescent="0.25">
      <c r="L771" s="5"/>
      <c r="M771" s="5"/>
    </row>
    <row r="772" spans="12:13" x14ac:dyDescent="0.25">
      <c r="L772" s="5"/>
      <c r="M772" s="5"/>
    </row>
    <row r="773" spans="12:13" x14ac:dyDescent="0.25">
      <c r="L773" s="5"/>
      <c r="M773" s="5"/>
    </row>
    <row r="774" spans="12:13" x14ac:dyDescent="0.25">
      <c r="L774" s="5"/>
      <c r="M774" s="5"/>
    </row>
    <row r="775" spans="12:13" x14ac:dyDescent="0.25">
      <c r="L775" s="5"/>
      <c r="M775" s="5"/>
    </row>
    <row r="776" spans="12:13" x14ac:dyDescent="0.25">
      <c r="L776" s="5"/>
      <c r="M776" s="5"/>
    </row>
    <row r="777" spans="12:13" x14ac:dyDescent="0.25">
      <c r="L777" s="5"/>
      <c r="M777" s="5"/>
    </row>
    <row r="778" spans="12:13" x14ac:dyDescent="0.25">
      <c r="L778" s="5"/>
      <c r="M778" s="5"/>
    </row>
    <row r="779" spans="12:13" x14ac:dyDescent="0.25">
      <c r="L779" s="5"/>
      <c r="M779" s="5"/>
    </row>
    <row r="780" spans="12:13" x14ac:dyDescent="0.25">
      <c r="L780" s="5"/>
      <c r="M780" s="5"/>
    </row>
    <row r="781" spans="12:13" x14ac:dyDescent="0.25">
      <c r="L781" s="5"/>
      <c r="M781" s="5"/>
    </row>
    <row r="782" spans="12:13" x14ac:dyDescent="0.25">
      <c r="L782" s="5"/>
      <c r="M782" s="5"/>
    </row>
    <row r="783" spans="12:13" x14ac:dyDescent="0.25">
      <c r="L783" s="5"/>
      <c r="M783" s="5"/>
    </row>
    <row r="784" spans="12:13" x14ac:dyDescent="0.25">
      <c r="L784" s="5"/>
      <c r="M784" s="5"/>
    </row>
    <row r="785" spans="12:13" x14ac:dyDescent="0.25">
      <c r="L785" s="5"/>
      <c r="M785" s="5"/>
    </row>
    <row r="786" spans="12:13" x14ac:dyDescent="0.25">
      <c r="L786" s="5"/>
      <c r="M786" s="5"/>
    </row>
    <row r="787" spans="12:13" x14ac:dyDescent="0.25">
      <c r="L787" s="5"/>
      <c r="M787" s="5"/>
    </row>
    <row r="788" spans="12:13" x14ac:dyDescent="0.25">
      <c r="L788" s="5"/>
      <c r="M788" s="5"/>
    </row>
    <row r="789" spans="12:13" x14ac:dyDescent="0.25">
      <c r="L789" s="5"/>
      <c r="M789" s="5"/>
    </row>
    <row r="790" spans="12:13" x14ac:dyDescent="0.25">
      <c r="L790" s="5"/>
      <c r="M790" s="5"/>
    </row>
    <row r="791" spans="12:13" x14ac:dyDescent="0.25">
      <c r="L791" s="5"/>
      <c r="M791" s="5"/>
    </row>
    <row r="792" spans="12:13" x14ac:dyDescent="0.25">
      <c r="L792" s="5"/>
      <c r="M792" s="5"/>
    </row>
    <row r="793" spans="12:13" x14ac:dyDescent="0.25">
      <c r="L793" s="5"/>
      <c r="M793" s="5"/>
    </row>
    <row r="794" spans="12:13" x14ac:dyDescent="0.25">
      <c r="L794" s="5"/>
      <c r="M794" s="5"/>
    </row>
    <row r="795" spans="12:13" x14ac:dyDescent="0.25">
      <c r="L795" s="5"/>
      <c r="M795" s="5"/>
    </row>
    <row r="796" spans="12:13" x14ac:dyDescent="0.25">
      <c r="L796" s="5"/>
      <c r="M796" s="5"/>
    </row>
    <row r="797" spans="12:13" x14ac:dyDescent="0.25">
      <c r="L797" s="5"/>
      <c r="M797" s="5"/>
    </row>
    <row r="798" spans="12:13" x14ac:dyDescent="0.25">
      <c r="L798" s="5"/>
      <c r="M798" s="5"/>
    </row>
    <row r="799" spans="12:13" x14ac:dyDescent="0.25">
      <c r="L799" s="5"/>
      <c r="M799" s="5"/>
    </row>
    <row r="800" spans="12:13" x14ac:dyDescent="0.25">
      <c r="L800" s="5"/>
      <c r="M800" s="5"/>
    </row>
    <row r="801" spans="12:13" x14ac:dyDescent="0.25">
      <c r="L801" s="5"/>
      <c r="M801" s="5"/>
    </row>
    <row r="802" spans="12:13" x14ac:dyDescent="0.25">
      <c r="L802" s="5"/>
      <c r="M802" s="5"/>
    </row>
    <row r="803" spans="12:13" x14ac:dyDescent="0.25">
      <c r="L803" s="5"/>
      <c r="M803" s="5"/>
    </row>
    <row r="804" spans="12:13" x14ac:dyDescent="0.25">
      <c r="L804" s="5"/>
      <c r="M804" s="5"/>
    </row>
    <row r="805" spans="12:13" x14ac:dyDescent="0.25">
      <c r="L805" s="5"/>
      <c r="M805" s="5"/>
    </row>
    <row r="806" spans="12:13" x14ac:dyDescent="0.25">
      <c r="L806" s="5"/>
      <c r="M806" s="5"/>
    </row>
    <row r="807" spans="12:13" x14ac:dyDescent="0.25">
      <c r="L807" s="5"/>
      <c r="M807" s="5"/>
    </row>
    <row r="808" spans="12:13" x14ac:dyDescent="0.25">
      <c r="L808" s="5"/>
      <c r="M808" s="5"/>
    </row>
    <row r="809" spans="12:13" x14ac:dyDescent="0.25">
      <c r="L809" s="5"/>
      <c r="M809" s="5"/>
    </row>
    <row r="810" spans="12:13" x14ac:dyDescent="0.25">
      <c r="L810" s="5"/>
      <c r="M810" s="5"/>
    </row>
    <row r="811" spans="12:13" x14ac:dyDescent="0.25">
      <c r="L811" s="5"/>
      <c r="M811" s="5"/>
    </row>
    <row r="812" spans="12:13" x14ac:dyDescent="0.25">
      <c r="L812" s="5"/>
      <c r="M812" s="5"/>
    </row>
    <row r="813" spans="12:13" x14ac:dyDescent="0.25">
      <c r="L813" s="5"/>
      <c r="M813" s="5"/>
    </row>
    <row r="814" spans="12:13" x14ac:dyDescent="0.25">
      <c r="L814" s="5"/>
      <c r="M814" s="5"/>
    </row>
    <row r="815" spans="12:13" x14ac:dyDescent="0.25">
      <c r="L815" s="5"/>
      <c r="M815" s="5"/>
    </row>
    <row r="816" spans="12:13" x14ac:dyDescent="0.25">
      <c r="L816" s="5"/>
      <c r="M816" s="5"/>
    </row>
    <row r="817" spans="12:13" x14ac:dyDescent="0.25">
      <c r="L817" s="5"/>
      <c r="M817" s="5"/>
    </row>
    <row r="818" spans="12:13" x14ac:dyDescent="0.25">
      <c r="L818" s="5"/>
      <c r="M818" s="5"/>
    </row>
    <row r="819" spans="12:13" x14ac:dyDescent="0.25">
      <c r="L819" s="5"/>
      <c r="M819" s="5"/>
    </row>
    <row r="820" spans="12:13" x14ac:dyDescent="0.25">
      <c r="L820" s="5"/>
      <c r="M820" s="5"/>
    </row>
    <row r="821" spans="12:13" x14ac:dyDescent="0.25">
      <c r="L821" s="5"/>
      <c r="M821" s="5"/>
    </row>
    <row r="822" spans="12:13" x14ac:dyDescent="0.25">
      <c r="L822" s="5"/>
      <c r="M822" s="5"/>
    </row>
    <row r="823" spans="12:13" x14ac:dyDescent="0.25">
      <c r="L823" s="5"/>
      <c r="M823" s="5"/>
    </row>
    <row r="824" spans="12:13" x14ac:dyDescent="0.25">
      <c r="L824" s="5"/>
      <c r="M824" s="5"/>
    </row>
    <row r="825" spans="12:13" x14ac:dyDescent="0.25">
      <c r="L825" s="5"/>
      <c r="M825" s="5"/>
    </row>
    <row r="826" spans="12:13" x14ac:dyDescent="0.25">
      <c r="L826" s="5"/>
      <c r="M826" s="5"/>
    </row>
    <row r="827" spans="12:13" x14ac:dyDescent="0.25">
      <c r="L827" s="5"/>
      <c r="M827" s="5"/>
    </row>
    <row r="828" spans="12:13" x14ac:dyDescent="0.25">
      <c r="L828" s="5"/>
      <c r="M828" s="5"/>
    </row>
    <row r="829" spans="12:13" x14ac:dyDescent="0.25">
      <c r="L829" s="5"/>
      <c r="M829" s="5"/>
    </row>
    <row r="830" spans="12:13" x14ac:dyDescent="0.25">
      <c r="L830" s="5"/>
      <c r="M830" s="5"/>
    </row>
    <row r="831" spans="12:13" x14ac:dyDescent="0.25">
      <c r="L831" s="5"/>
      <c r="M831" s="5"/>
    </row>
    <row r="832" spans="12:13" x14ac:dyDescent="0.25">
      <c r="L832" s="5"/>
      <c r="M832" s="5"/>
    </row>
    <row r="833" spans="12:13" x14ac:dyDescent="0.25">
      <c r="L833" s="5"/>
      <c r="M833" s="5"/>
    </row>
    <row r="834" spans="12:13" x14ac:dyDescent="0.25">
      <c r="L834" s="5"/>
      <c r="M834" s="5"/>
    </row>
    <row r="835" spans="12:13" x14ac:dyDescent="0.25">
      <c r="L835" s="5"/>
      <c r="M835" s="5"/>
    </row>
    <row r="836" spans="12:13" x14ac:dyDescent="0.25">
      <c r="L836" s="5"/>
      <c r="M836" s="5"/>
    </row>
    <row r="837" spans="12:13" x14ac:dyDescent="0.25">
      <c r="L837" s="5"/>
      <c r="M837" s="5"/>
    </row>
    <row r="838" spans="12:13" x14ac:dyDescent="0.25">
      <c r="L838" s="5"/>
      <c r="M838" s="5"/>
    </row>
    <row r="839" spans="12:13" x14ac:dyDescent="0.25">
      <c r="L839" s="5"/>
      <c r="M839" s="5"/>
    </row>
    <row r="840" spans="12:13" x14ac:dyDescent="0.25">
      <c r="L840" s="5"/>
      <c r="M840" s="5"/>
    </row>
    <row r="841" spans="12:13" x14ac:dyDescent="0.25">
      <c r="L841" s="5"/>
      <c r="M841" s="5"/>
    </row>
    <row r="842" spans="12:13" x14ac:dyDescent="0.25">
      <c r="L842" s="5"/>
      <c r="M842" s="5"/>
    </row>
    <row r="843" spans="12:13" x14ac:dyDescent="0.25">
      <c r="L843" s="5"/>
      <c r="M843" s="5"/>
    </row>
    <row r="844" spans="12:13" x14ac:dyDescent="0.25">
      <c r="L844" s="5"/>
      <c r="M844" s="5"/>
    </row>
    <row r="845" spans="12:13" x14ac:dyDescent="0.25">
      <c r="L845" s="5"/>
      <c r="M845" s="5"/>
    </row>
    <row r="846" spans="12:13" x14ac:dyDescent="0.25">
      <c r="L846" s="5"/>
      <c r="M846" s="5"/>
    </row>
    <row r="847" spans="12:13" x14ac:dyDescent="0.25">
      <c r="L847" s="5"/>
      <c r="M847" s="5"/>
    </row>
    <row r="848" spans="12:13" x14ac:dyDescent="0.25">
      <c r="L848" s="5"/>
      <c r="M848" s="5"/>
    </row>
    <row r="849" spans="12:13" x14ac:dyDescent="0.25">
      <c r="L849" s="5"/>
      <c r="M849" s="5"/>
    </row>
    <row r="850" spans="12:13" x14ac:dyDescent="0.25">
      <c r="L850" s="5"/>
      <c r="M850" s="5"/>
    </row>
    <row r="851" spans="12:13" x14ac:dyDescent="0.25">
      <c r="L851" s="5"/>
      <c r="M851" s="5"/>
    </row>
    <row r="852" spans="12:13" x14ac:dyDescent="0.25">
      <c r="L852" s="5"/>
      <c r="M852" s="5"/>
    </row>
    <row r="853" spans="12:13" x14ac:dyDescent="0.25">
      <c r="L853" s="5"/>
      <c r="M853" s="5"/>
    </row>
    <row r="854" spans="12:13" x14ac:dyDescent="0.25">
      <c r="L854" s="5"/>
      <c r="M854" s="5"/>
    </row>
    <row r="855" spans="12:13" x14ac:dyDescent="0.25">
      <c r="L855" s="5"/>
      <c r="M855" s="5"/>
    </row>
    <row r="856" spans="12:13" x14ac:dyDescent="0.25">
      <c r="L856" s="5"/>
      <c r="M856" s="5"/>
    </row>
    <row r="857" spans="12:13" x14ac:dyDescent="0.25">
      <c r="L857" s="5"/>
      <c r="M857" s="5"/>
    </row>
    <row r="858" spans="12:13" x14ac:dyDescent="0.25">
      <c r="L858" s="5"/>
      <c r="M858" s="5"/>
    </row>
    <row r="859" spans="12:13" x14ac:dyDescent="0.25">
      <c r="L859" s="5"/>
      <c r="M859" s="5"/>
    </row>
    <row r="860" spans="12:13" x14ac:dyDescent="0.25">
      <c r="L860" s="5"/>
      <c r="M860" s="5"/>
    </row>
    <row r="861" spans="12:13" x14ac:dyDescent="0.25">
      <c r="L861" s="5"/>
      <c r="M861" s="5"/>
    </row>
    <row r="862" spans="12:13" x14ac:dyDescent="0.25">
      <c r="L862" s="5"/>
      <c r="M862" s="5"/>
    </row>
    <row r="863" spans="12:13" x14ac:dyDescent="0.25">
      <c r="L863" s="5"/>
      <c r="M863" s="5"/>
    </row>
    <row r="864" spans="12:13" x14ac:dyDescent="0.25">
      <c r="L864" s="5"/>
      <c r="M864" s="5"/>
    </row>
    <row r="865" spans="12:13" x14ac:dyDescent="0.25">
      <c r="L865" s="5"/>
      <c r="M865" s="5"/>
    </row>
    <row r="866" spans="12:13" x14ac:dyDescent="0.25">
      <c r="L866" s="5"/>
      <c r="M866" s="5"/>
    </row>
    <row r="867" spans="12:13" x14ac:dyDescent="0.25">
      <c r="L867" s="5"/>
      <c r="M867" s="5"/>
    </row>
    <row r="868" spans="12:13" x14ac:dyDescent="0.25">
      <c r="L868" s="5"/>
      <c r="M868" s="5"/>
    </row>
    <row r="869" spans="12:13" x14ac:dyDescent="0.25">
      <c r="L869" s="5"/>
      <c r="M869" s="5"/>
    </row>
    <row r="870" spans="12:13" x14ac:dyDescent="0.25">
      <c r="L870" s="5"/>
      <c r="M870" s="5"/>
    </row>
    <row r="871" spans="12:13" x14ac:dyDescent="0.25">
      <c r="L871" s="5"/>
      <c r="M871" s="5"/>
    </row>
    <row r="872" spans="12:13" x14ac:dyDescent="0.25">
      <c r="L872" s="5"/>
      <c r="M872" s="5"/>
    </row>
    <row r="873" spans="12:13" x14ac:dyDescent="0.25">
      <c r="L873" s="5"/>
      <c r="M873" s="5"/>
    </row>
    <row r="874" spans="12:13" x14ac:dyDescent="0.25">
      <c r="L874" s="5"/>
      <c r="M874" s="5"/>
    </row>
    <row r="875" spans="12:13" x14ac:dyDescent="0.25">
      <c r="L875" s="5"/>
      <c r="M875" s="5"/>
    </row>
    <row r="876" spans="12:13" x14ac:dyDescent="0.25">
      <c r="L876" s="5"/>
      <c r="M876" s="5"/>
    </row>
    <row r="877" spans="12:13" x14ac:dyDescent="0.25">
      <c r="L877" s="5"/>
      <c r="M877" s="5"/>
    </row>
    <row r="878" spans="12:13" x14ac:dyDescent="0.25">
      <c r="L878" s="5"/>
      <c r="M878" s="5"/>
    </row>
    <row r="879" spans="12:13" x14ac:dyDescent="0.25">
      <c r="L879" s="5"/>
      <c r="M879" s="5"/>
    </row>
    <row r="880" spans="12:13" x14ac:dyDescent="0.25">
      <c r="L880" s="5"/>
      <c r="M880" s="5"/>
    </row>
    <row r="881" spans="12:13" x14ac:dyDescent="0.25">
      <c r="L881" s="5"/>
      <c r="M881" s="5"/>
    </row>
    <row r="882" spans="12:13" x14ac:dyDescent="0.25">
      <c r="L882" s="5"/>
      <c r="M882" s="5"/>
    </row>
    <row r="883" spans="12:13" x14ac:dyDescent="0.25">
      <c r="L883" s="5"/>
      <c r="M883" s="5"/>
    </row>
    <row r="884" spans="12:13" x14ac:dyDescent="0.25">
      <c r="L884" s="5"/>
      <c r="M884" s="5"/>
    </row>
    <row r="885" spans="12:13" x14ac:dyDescent="0.25">
      <c r="L885" s="5"/>
      <c r="M885" s="5"/>
    </row>
    <row r="886" spans="12:13" x14ac:dyDescent="0.25">
      <c r="L886" s="5"/>
      <c r="M886" s="5"/>
    </row>
    <row r="887" spans="12:13" x14ac:dyDescent="0.25">
      <c r="L887" s="5"/>
      <c r="M887" s="5"/>
    </row>
    <row r="888" spans="12:13" x14ac:dyDescent="0.25">
      <c r="L888" s="5"/>
      <c r="M888" s="5"/>
    </row>
    <row r="889" spans="12:13" x14ac:dyDescent="0.25">
      <c r="L889" s="5"/>
      <c r="M889" s="5"/>
    </row>
    <row r="890" spans="12:13" x14ac:dyDescent="0.25">
      <c r="L890" s="5"/>
      <c r="M890" s="5"/>
    </row>
    <row r="891" spans="12:13" x14ac:dyDescent="0.25">
      <c r="L891" s="5"/>
      <c r="M891" s="5"/>
    </row>
    <row r="892" spans="12:13" x14ac:dyDescent="0.25">
      <c r="L892" s="5"/>
      <c r="M892" s="5"/>
    </row>
    <row r="893" spans="12:13" x14ac:dyDescent="0.25">
      <c r="L893" s="5"/>
      <c r="M893" s="5"/>
    </row>
    <row r="894" spans="12:13" x14ac:dyDescent="0.25">
      <c r="L894" s="5"/>
      <c r="M894" s="5"/>
    </row>
    <row r="895" spans="12:13" x14ac:dyDescent="0.25">
      <c r="L895" s="5"/>
      <c r="M895" s="5"/>
    </row>
    <row r="896" spans="12:13" x14ac:dyDescent="0.25">
      <c r="L896" s="5"/>
      <c r="M896" s="5"/>
    </row>
    <row r="897" spans="12:13" x14ac:dyDescent="0.25">
      <c r="L897" s="5"/>
      <c r="M897" s="5"/>
    </row>
    <row r="898" spans="12:13" x14ac:dyDescent="0.25">
      <c r="L898" s="5"/>
      <c r="M898" s="5"/>
    </row>
    <row r="899" spans="12:13" x14ac:dyDescent="0.25">
      <c r="L899" s="5"/>
      <c r="M899" s="5"/>
    </row>
    <row r="900" spans="12:13" x14ac:dyDescent="0.25">
      <c r="L900" s="5"/>
      <c r="M900" s="5"/>
    </row>
    <row r="901" spans="12:13" x14ac:dyDescent="0.25">
      <c r="L901" s="5"/>
      <c r="M901" s="5"/>
    </row>
    <row r="902" spans="12:13" x14ac:dyDescent="0.25">
      <c r="L902" s="5"/>
      <c r="M902" s="5"/>
    </row>
    <row r="903" spans="12:13" x14ac:dyDescent="0.25">
      <c r="L903" s="5"/>
      <c r="M903" s="5"/>
    </row>
    <row r="904" spans="12:13" x14ac:dyDescent="0.25">
      <c r="L904" s="5"/>
      <c r="M904" s="5"/>
    </row>
    <row r="905" spans="12:13" x14ac:dyDescent="0.25">
      <c r="L905" s="5"/>
      <c r="M905" s="5"/>
    </row>
    <row r="906" spans="12:13" x14ac:dyDescent="0.25">
      <c r="L906" s="5"/>
      <c r="M906" s="5"/>
    </row>
    <row r="907" spans="12:13" x14ac:dyDescent="0.25">
      <c r="L907" s="5"/>
      <c r="M907" s="5"/>
    </row>
    <row r="908" spans="12:13" x14ac:dyDescent="0.25">
      <c r="L908" s="5"/>
      <c r="M908" s="5"/>
    </row>
    <row r="909" spans="12:13" x14ac:dyDescent="0.25">
      <c r="L909" s="5"/>
      <c r="M909" s="5"/>
    </row>
    <row r="910" spans="12:13" x14ac:dyDescent="0.25">
      <c r="L910" s="5"/>
      <c r="M910" s="5"/>
    </row>
    <row r="911" spans="12:13" x14ac:dyDescent="0.25">
      <c r="L911" s="5"/>
      <c r="M911" s="5"/>
    </row>
    <row r="912" spans="12:13" x14ac:dyDescent="0.25">
      <c r="L912" s="5"/>
      <c r="M912" s="5"/>
    </row>
    <row r="913" spans="12:13" x14ac:dyDescent="0.25">
      <c r="L913" s="5"/>
      <c r="M913" s="5"/>
    </row>
    <row r="914" spans="12:13" x14ac:dyDescent="0.25">
      <c r="L914" s="5"/>
      <c r="M914" s="5"/>
    </row>
    <row r="915" spans="12:13" x14ac:dyDescent="0.25">
      <c r="L915" s="5"/>
      <c r="M915" s="5"/>
    </row>
    <row r="916" spans="12:13" x14ac:dyDescent="0.25">
      <c r="L916" s="5"/>
      <c r="M916" s="5"/>
    </row>
    <row r="917" spans="12:13" x14ac:dyDescent="0.25">
      <c r="L917" s="5"/>
      <c r="M917" s="5"/>
    </row>
    <row r="918" spans="12:13" x14ac:dyDescent="0.25">
      <c r="L918" s="5"/>
      <c r="M918" s="5"/>
    </row>
    <row r="919" spans="12:13" x14ac:dyDescent="0.25">
      <c r="L919" s="5"/>
      <c r="M919" s="5"/>
    </row>
    <row r="920" spans="12:13" x14ac:dyDescent="0.25">
      <c r="L920" s="5"/>
      <c r="M920" s="5"/>
    </row>
    <row r="921" spans="12:13" x14ac:dyDescent="0.25">
      <c r="L921" s="5"/>
      <c r="M921" s="5"/>
    </row>
    <row r="922" spans="12:13" x14ac:dyDescent="0.25">
      <c r="L922" s="5"/>
      <c r="M922" s="5"/>
    </row>
    <row r="923" spans="12:13" x14ac:dyDescent="0.25">
      <c r="L923" s="5"/>
      <c r="M923" s="5"/>
    </row>
    <row r="924" spans="12:13" x14ac:dyDescent="0.25">
      <c r="L924" s="5"/>
      <c r="M924" s="5"/>
    </row>
    <row r="925" spans="12:13" x14ac:dyDescent="0.25">
      <c r="L925" s="5"/>
      <c r="M925" s="5"/>
    </row>
    <row r="926" spans="12:13" x14ac:dyDescent="0.25">
      <c r="L926" s="5"/>
      <c r="M926" s="5"/>
    </row>
    <row r="927" spans="12:13" x14ac:dyDescent="0.25">
      <c r="L927" s="5"/>
      <c r="M927" s="5"/>
    </row>
    <row r="928" spans="12:13" x14ac:dyDescent="0.25">
      <c r="L928" s="5"/>
      <c r="M928" s="5"/>
    </row>
    <row r="929" spans="12:13" x14ac:dyDescent="0.25">
      <c r="L929" s="5"/>
      <c r="M929" s="5"/>
    </row>
    <row r="930" spans="12:13" x14ac:dyDescent="0.25">
      <c r="L930" s="5"/>
      <c r="M930" s="5"/>
    </row>
    <row r="931" spans="12:13" x14ac:dyDescent="0.25">
      <c r="L931" s="5"/>
      <c r="M931" s="5"/>
    </row>
    <row r="932" spans="12:13" x14ac:dyDescent="0.25">
      <c r="L932" s="5"/>
      <c r="M932" s="5"/>
    </row>
    <row r="933" spans="12:13" x14ac:dyDescent="0.25">
      <c r="L933" s="5"/>
      <c r="M933" s="5"/>
    </row>
    <row r="934" spans="12:13" x14ac:dyDescent="0.25">
      <c r="L934" s="5"/>
      <c r="M934" s="5"/>
    </row>
    <row r="935" spans="12:13" x14ac:dyDescent="0.25">
      <c r="L935" s="5"/>
      <c r="M935" s="5"/>
    </row>
    <row r="936" spans="12:13" x14ac:dyDescent="0.25">
      <c r="L936" s="5"/>
      <c r="M936" s="5"/>
    </row>
    <row r="937" spans="12:13" x14ac:dyDescent="0.25">
      <c r="L937" s="5"/>
      <c r="M937" s="5"/>
    </row>
    <row r="938" spans="12:13" x14ac:dyDescent="0.25">
      <c r="L938" s="5"/>
      <c r="M938" s="5"/>
    </row>
    <row r="939" spans="12:13" x14ac:dyDescent="0.25">
      <c r="L939" s="5"/>
      <c r="M939" s="5"/>
    </row>
    <row r="940" spans="12:13" x14ac:dyDescent="0.25">
      <c r="L940" s="5"/>
      <c r="M940" s="5"/>
    </row>
    <row r="941" spans="12:13" x14ac:dyDescent="0.25">
      <c r="L941" s="5"/>
      <c r="M941" s="5"/>
    </row>
    <row r="942" spans="12:13" x14ac:dyDescent="0.25">
      <c r="L942" s="5"/>
      <c r="M942" s="5"/>
    </row>
    <row r="943" spans="12:13" x14ac:dyDescent="0.25">
      <c r="L943" s="5"/>
      <c r="M943" s="5"/>
    </row>
    <row r="944" spans="12:13" x14ac:dyDescent="0.25">
      <c r="L944" s="5"/>
      <c r="M944" s="5"/>
    </row>
    <row r="945" spans="12:13" x14ac:dyDescent="0.25">
      <c r="L945" s="5"/>
      <c r="M945" s="5"/>
    </row>
    <row r="946" spans="12:13" x14ac:dyDescent="0.25">
      <c r="L946" s="5"/>
      <c r="M946" s="5"/>
    </row>
    <row r="947" spans="12:13" x14ac:dyDescent="0.25">
      <c r="L947" s="5"/>
      <c r="M947" s="5"/>
    </row>
    <row r="948" spans="12:13" x14ac:dyDescent="0.25">
      <c r="L948" s="5"/>
      <c r="M948" s="5"/>
    </row>
    <row r="949" spans="12:13" x14ac:dyDescent="0.25">
      <c r="L949" s="5"/>
      <c r="M949" s="5"/>
    </row>
    <row r="950" spans="12:13" x14ac:dyDescent="0.25">
      <c r="L950" s="5"/>
      <c r="M950" s="5"/>
    </row>
    <row r="951" spans="12:13" x14ac:dyDescent="0.25">
      <c r="L951" s="5"/>
      <c r="M951" s="5"/>
    </row>
    <row r="952" spans="12:13" x14ac:dyDescent="0.25">
      <c r="L952" s="5"/>
      <c r="M952" s="5"/>
    </row>
    <row r="953" spans="12:13" x14ac:dyDescent="0.25">
      <c r="L953" s="5"/>
      <c r="M953" s="5"/>
    </row>
    <row r="954" spans="12:13" x14ac:dyDescent="0.25">
      <c r="L954" s="5"/>
      <c r="M954" s="5"/>
    </row>
    <row r="955" spans="12:13" x14ac:dyDescent="0.25">
      <c r="L955" s="5"/>
      <c r="M955" s="5"/>
    </row>
    <row r="956" spans="12:13" x14ac:dyDescent="0.25">
      <c r="L956" s="5"/>
      <c r="M956" s="5"/>
    </row>
    <row r="957" spans="12:13" x14ac:dyDescent="0.25">
      <c r="L957" s="5"/>
      <c r="M957" s="5"/>
    </row>
    <row r="958" spans="12:13" x14ac:dyDescent="0.25">
      <c r="L958" s="5"/>
      <c r="M958" s="5"/>
    </row>
    <row r="959" spans="12:13" x14ac:dyDescent="0.25">
      <c r="L959" s="5"/>
      <c r="M959" s="5"/>
    </row>
    <row r="960" spans="12:13" x14ac:dyDescent="0.25">
      <c r="L960" s="5"/>
      <c r="M960" s="5"/>
    </row>
    <row r="961" spans="12:13" x14ac:dyDescent="0.25">
      <c r="L961" s="5"/>
      <c r="M961" s="5"/>
    </row>
    <row r="962" spans="12:13" x14ac:dyDescent="0.25">
      <c r="L962" s="5"/>
      <c r="M962" s="5"/>
    </row>
    <row r="963" spans="12:13" x14ac:dyDescent="0.25">
      <c r="L963" s="5"/>
      <c r="M963" s="5"/>
    </row>
    <row r="964" spans="12:13" x14ac:dyDescent="0.25">
      <c r="L964" s="5"/>
      <c r="M964" s="5"/>
    </row>
    <row r="965" spans="12:13" x14ac:dyDescent="0.25">
      <c r="L965" s="5"/>
      <c r="M965" s="5"/>
    </row>
    <row r="966" spans="12:13" x14ac:dyDescent="0.25">
      <c r="L966" s="5"/>
      <c r="M966" s="5"/>
    </row>
    <row r="967" spans="12:13" x14ac:dyDescent="0.25">
      <c r="L967" s="5"/>
      <c r="M967" s="5"/>
    </row>
    <row r="968" spans="12:13" x14ac:dyDescent="0.25">
      <c r="L968" s="5"/>
      <c r="M968" s="5"/>
    </row>
    <row r="969" spans="12:13" x14ac:dyDescent="0.25">
      <c r="L969" s="5"/>
      <c r="M969" s="5"/>
    </row>
    <row r="970" spans="12:13" x14ac:dyDescent="0.25">
      <c r="L970" s="5"/>
      <c r="M970" s="5"/>
    </row>
    <row r="971" spans="12:13" x14ac:dyDescent="0.25">
      <c r="L971" s="5"/>
      <c r="M971" s="5"/>
    </row>
    <row r="972" spans="12:13" x14ac:dyDescent="0.25">
      <c r="L972" s="5"/>
      <c r="M972" s="5"/>
    </row>
    <row r="973" spans="12:13" x14ac:dyDescent="0.25">
      <c r="L973" s="5"/>
      <c r="M973" s="5"/>
    </row>
    <row r="974" spans="12:13" x14ac:dyDescent="0.25">
      <c r="L974" s="5"/>
      <c r="M974" s="5"/>
    </row>
    <row r="975" spans="12:13" x14ac:dyDescent="0.25">
      <c r="L975" s="5"/>
      <c r="M975" s="5"/>
    </row>
    <row r="976" spans="12:13" x14ac:dyDescent="0.25">
      <c r="L976" s="5"/>
      <c r="M976" s="5"/>
    </row>
    <row r="977" spans="12:13" x14ac:dyDescent="0.25">
      <c r="L977" s="5"/>
      <c r="M977" s="5"/>
    </row>
    <row r="978" spans="12:13" x14ac:dyDescent="0.25">
      <c r="L978" s="5"/>
      <c r="M978" s="5"/>
    </row>
    <row r="979" spans="12:13" x14ac:dyDescent="0.25">
      <c r="L979" s="5"/>
      <c r="M979" s="5"/>
    </row>
    <row r="980" spans="12:13" x14ac:dyDescent="0.25">
      <c r="L980" s="5"/>
      <c r="M980" s="5"/>
    </row>
    <row r="981" spans="12:13" x14ac:dyDescent="0.25">
      <c r="L981" s="5"/>
      <c r="M981" s="5"/>
    </row>
    <row r="982" spans="12:13" x14ac:dyDescent="0.25">
      <c r="L982" s="5"/>
      <c r="M982" s="5"/>
    </row>
    <row r="983" spans="12:13" x14ac:dyDescent="0.25">
      <c r="L983" s="5"/>
      <c r="M983" s="5"/>
    </row>
    <row r="984" spans="12:13" x14ac:dyDescent="0.25">
      <c r="L984" s="5"/>
      <c r="M984" s="5"/>
    </row>
    <row r="985" spans="12:13" x14ac:dyDescent="0.25">
      <c r="L985" s="5"/>
      <c r="M985" s="5"/>
    </row>
    <row r="986" spans="12:13" x14ac:dyDescent="0.25">
      <c r="L986" s="5"/>
      <c r="M986" s="5"/>
    </row>
    <row r="987" spans="12:13" x14ac:dyDescent="0.25">
      <c r="L987" s="5"/>
      <c r="M987" s="5"/>
    </row>
    <row r="988" spans="12:13" x14ac:dyDescent="0.25">
      <c r="L988" s="5"/>
      <c r="M988" s="5"/>
    </row>
    <row r="989" spans="12:13" x14ac:dyDescent="0.25">
      <c r="L989" s="5"/>
      <c r="M989" s="5"/>
    </row>
    <row r="990" spans="12:13" x14ac:dyDescent="0.25">
      <c r="L990" s="5"/>
      <c r="M990" s="5"/>
    </row>
    <row r="991" spans="12:13" x14ac:dyDescent="0.25">
      <c r="L991" s="5"/>
      <c r="M991" s="5"/>
    </row>
    <row r="992" spans="12:13" x14ac:dyDescent="0.25">
      <c r="L992" s="5"/>
      <c r="M992" s="5"/>
    </row>
    <row r="993" spans="12:13" x14ac:dyDescent="0.25">
      <c r="L993" s="5"/>
      <c r="M993" s="5"/>
    </row>
    <row r="994" spans="12:13" x14ac:dyDescent="0.25">
      <c r="L994" s="5"/>
      <c r="M994" s="5"/>
    </row>
    <row r="995" spans="12:13" x14ac:dyDescent="0.25">
      <c r="L995" s="5"/>
      <c r="M995" s="5"/>
    </row>
    <row r="996" spans="12:13" x14ac:dyDescent="0.25">
      <c r="L996" s="5"/>
      <c r="M996" s="5"/>
    </row>
    <row r="997" spans="12:13" x14ac:dyDescent="0.25">
      <c r="L997" s="5"/>
      <c r="M997" s="5"/>
    </row>
    <row r="998" spans="12:13" x14ac:dyDescent="0.25">
      <c r="L998" s="5"/>
      <c r="M998" s="5"/>
    </row>
    <row r="999" spans="12:13" x14ac:dyDescent="0.25">
      <c r="L999" s="5"/>
      <c r="M999" s="5"/>
    </row>
    <row r="1000" spans="12:13" x14ac:dyDescent="0.25">
      <c r="L1000" s="5"/>
      <c r="M1000" s="5"/>
    </row>
    <row r="1001" spans="12:13" x14ac:dyDescent="0.25">
      <c r="L1001" s="5"/>
      <c r="M1001" s="5"/>
    </row>
    <row r="1002" spans="12:13" x14ac:dyDescent="0.25">
      <c r="L1002" s="5"/>
      <c r="M1002" s="5"/>
    </row>
    <row r="1003" spans="12:13" x14ac:dyDescent="0.25">
      <c r="L1003" s="5"/>
      <c r="M1003" s="5"/>
    </row>
    <row r="1004" spans="12:13" x14ac:dyDescent="0.25">
      <c r="L1004" s="5"/>
      <c r="M1004" s="5"/>
    </row>
    <row r="1005" spans="12:13" x14ac:dyDescent="0.25">
      <c r="L1005" s="5"/>
      <c r="M1005" s="5"/>
    </row>
    <row r="1006" spans="12:13" x14ac:dyDescent="0.25">
      <c r="L1006" s="5"/>
      <c r="M1006" s="5"/>
    </row>
    <row r="1007" spans="12:13" x14ac:dyDescent="0.25">
      <c r="L1007" s="5"/>
      <c r="M1007" s="5"/>
    </row>
    <row r="1008" spans="12:13" x14ac:dyDescent="0.25">
      <c r="L1008" s="5"/>
      <c r="M1008" s="5"/>
    </row>
    <row r="1009" spans="12:13" x14ac:dyDescent="0.25">
      <c r="L1009" s="5"/>
      <c r="M1009" s="5"/>
    </row>
    <row r="1010" spans="12:13" x14ac:dyDescent="0.25">
      <c r="L1010" s="5"/>
      <c r="M1010" s="5"/>
    </row>
    <row r="1011" spans="12:13" x14ac:dyDescent="0.25">
      <c r="L1011" s="5"/>
      <c r="M1011" s="5"/>
    </row>
    <row r="1012" spans="12:13" x14ac:dyDescent="0.25">
      <c r="L1012" s="5"/>
      <c r="M1012" s="5"/>
    </row>
    <row r="1013" spans="12:13" x14ac:dyDescent="0.25">
      <c r="L1013" s="5"/>
      <c r="M1013" s="5"/>
    </row>
    <row r="1014" spans="12:13" x14ac:dyDescent="0.25">
      <c r="L1014" s="5"/>
      <c r="M1014" s="5"/>
    </row>
    <row r="1015" spans="12:13" x14ac:dyDescent="0.25">
      <c r="L1015" s="5"/>
      <c r="M1015" s="5"/>
    </row>
    <row r="1016" spans="12:13" x14ac:dyDescent="0.25">
      <c r="L1016" s="5"/>
      <c r="M1016" s="5"/>
    </row>
    <row r="1017" spans="12:13" x14ac:dyDescent="0.25">
      <c r="L1017" s="5"/>
      <c r="M1017" s="5"/>
    </row>
    <row r="1018" spans="12:13" x14ac:dyDescent="0.25">
      <c r="L1018" s="5"/>
      <c r="M1018" s="5"/>
    </row>
    <row r="1019" spans="12:13" x14ac:dyDescent="0.25">
      <c r="L1019" s="5"/>
      <c r="M1019" s="5"/>
    </row>
    <row r="1020" spans="12:13" x14ac:dyDescent="0.25">
      <c r="L1020" s="5"/>
      <c r="M1020" s="5"/>
    </row>
    <row r="1021" spans="12:13" x14ac:dyDescent="0.25">
      <c r="L1021" s="5"/>
      <c r="M1021" s="5"/>
    </row>
    <row r="1022" spans="12:13" x14ac:dyDescent="0.25">
      <c r="L1022" s="5"/>
      <c r="M1022" s="5"/>
    </row>
    <row r="1023" spans="12:13" x14ac:dyDescent="0.25">
      <c r="L1023" s="5"/>
      <c r="M1023" s="5"/>
    </row>
    <row r="1024" spans="12:13" x14ac:dyDescent="0.25">
      <c r="L1024" s="5"/>
      <c r="M1024" s="5"/>
    </row>
    <row r="1025" spans="12:13" x14ac:dyDescent="0.25">
      <c r="L1025" s="5"/>
      <c r="M1025" s="5"/>
    </row>
    <row r="1026" spans="12:13" x14ac:dyDescent="0.25">
      <c r="L1026" s="5"/>
      <c r="M1026" s="5"/>
    </row>
    <row r="1027" spans="12:13" x14ac:dyDescent="0.25">
      <c r="L1027" s="5"/>
      <c r="M1027" s="5"/>
    </row>
    <row r="1028" spans="12:13" x14ac:dyDescent="0.25">
      <c r="L1028" s="5"/>
      <c r="M1028" s="5"/>
    </row>
    <row r="1029" spans="12:13" x14ac:dyDescent="0.25">
      <c r="L1029" s="5"/>
      <c r="M1029" s="5"/>
    </row>
    <row r="1030" spans="12:13" x14ac:dyDescent="0.25">
      <c r="L1030" s="5"/>
      <c r="M1030" s="5"/>
    </row>
    <row r="1031" spans="12:13" x14ac:dyDescent="0.25">
      <c r="L1031" s="5"/>
      <c r="M1031" s="5"/>
    </row>
    <row r="1032" spans="12:13" x14ac:dyDescent="0.25">
      <c r="L1032" s="5"/>
      <c r="M1032" s="5"/>
    </row>
    <row r="1033" spans="12:13" x14ac:dyDescent="0.25">
      <c r="L1033" s="5"/>
      <c r="M1033" s="5"/>
    </row>
    <row r="1034" spans="12:13" x14ac:dyDescent="0.25">
      <c r="L1034" s="5"/>
      <c r="M1034" s="5"/>
    </row>
    <row r="1035" spans="12:13" x14ac:dyDescent="0.25">
      <c r="L1035" s="5"/>
      <c r="M1035" s="5"/>
    </row>
    <row r="1036" spans="12:13" x14ac:dyDescent="0.25">
      <c r="L1036" s="5"/>
      <c r="M1036" s="5"/>
    </row>
    <row r="1037" spans="12:13" x14ac:dyDescent="0.25">
      <c r="L1037" s="5"/>
      <c r="M1037" s="5"/>
    </row>
    <row r="1038" spans="12:13" x14ac:dyDescent="0.25">
      <c r="L1038" s="5"/>
      <c r="M1038" s="5"/>
    </row>
    <row r="1039" spans="12:13" x14ac:dyDescent="0.25">
      <c r="L1039" s="5"/>
      <c r="M1039" s="5"/>
    </row>
    <row r="1040" spans="12:13" x14ac:dyDescent="0.25">
      <c r="L1040" s="5"/>
      <c r="M1040" s="5"/>
    </row>
    <row r="1041" spans="12:13" x14ac:dyDescent="0.25">
      <c r="L1041" s="5"/>
      <c r="M1041" s="5"/>
    </row>
    <row r="1042" spans="12:13" x14ac:dyDescent="0.25">
      <c r="L1042" s="5"/>
      <c r="M1042" s="5"/>
    </row>
    <row r="1043" spans="12:13" x14ac:dyDescent="0.25">
      <c r="L1043" s="5"/>
      <c r="M1043" s="5"/>
    </row>
    <row r="1044" spans="12:13" x14ac:dyDescent="0.25">
      <c r="L1044" s="5"/>
      <c r="M1044" s="5"/>
    </row>
    <row r="1045" spans="12:13" x14ac:dyDescent="0.25">
      <c r="L1045" s="5"/>
      <c r="M1045" s="5"/>
    </row>
    <row r="1046" spans="12:13" x14ac:dyDescent="0.25">
      <c r="L1046" s="5"/>
      <c r="M1046" s="5"/>
    </row>
    <row r="1047" spans="12:13" x14ac:dyDescent="0.25">
      <c r="L1047" s="5"/>
      <c r="M1047" s="5"/>
    </row>
    <row r="1048" spans="12:13" x14ac:dyDescent="0.25">
      <c r="L1048" s="5"/>
      <c r="M1048" s="5"/>
    </row>
    <row r="1049" spans="12:13" x14ac:dyDescent="0.25">
      <c r="L1049" s="5"/>
      <c r="M1049" s="5"/>
    </row>
    <row r="1050" spans="12:13" x14ac:dyDescent="0.25">
      <c r="L1050" s="5"/>
      <c r="M1050" s="5"/>
    </row>
    <row r="1051" spans="12:13" x14ac:dyDescent="0.25">
      <c r="L1051" s="5"/>
      <c r="M1051" s="5"/>
    </row>
    <row r="1052" spans="12:13" x14ac:dyDescent="0.25">
      <c r="L1052" s="5"/>
      <c r="M1052" s="5"/>
    </row>
    <row r="1053" spans="12:13" x14ac:dyDescent="0.25">
      <c r="L1053" s="5"/>
      <c r="M1053" s="5"/>
    </row>
    <row r="1054" spans="12:13" x14ac:dyDescent="0.25">
      <c r="L1054" s="5"/>
      <c r="M1054" s="5"/>
    </row>
    <row r="1055" spans="12:13" x14ac:dyDescent="0.25">
      <c r="L1055" s="5"/>
      <c r="M1055" s="5"/>
    </row>
    <row r="1056" spans="12:13" x14ac:dyDescent="0.25">
      <c r="L1056" s="5"/>
      <c r="M1056" s="5"/>
    </row>
    <row r="1057" spans="12:13" x14ac:dyDescent="0.25">
      <c r="L1057" s="5"/>
      <c r="M1057" s="5"/>
    </row>
    <row r="1058" spans="12:13" x14ac:dyDescent="0.25">
      <c r="L1058" s="5"/>
      <c r="M1058" s="5"/>
    </row>
    <row r="1059" spans="12:13" x14ac:dyDescent="0.25">
      <c r="L1059" s="5"/>
      <c r="M1059" s="5"/>
    </row>
    <row r="1060" spans="12:13" x14ac:dyDescent="0.25">
      <c r="L1060" s="5"/>
      <c r="M1060" s="5"/>
    </row>
    <row r="1061" spans="12:13" x14ac:dyDescent="0.25">
      <c r="L1061" s="5"/>
      <c r="M1061" s="5"/>
    </row>
    <row r="1062" spans="12:13" x14ac:dyDescent="0.25">
      <c r="L1062" s="5"/>
      <c r="M1062" s="5"/>
    </row>
    <row r="1063" spans="12:13" x14ac:dyDescent="0.25">
      <c r="L1063" s="5"/>
      <c r="M1063" s="5"/>
    </row>
    <row r="1064" spans="12:13" x14ac:dyDescent="0.25">
      <c r="L1064" s="5"/>
      <c r="M1064" s="5"/>
    </row>
    <row r="1065" spans="12:13" x14ac:dyDescent="0.25">
      <c r="L1065" s="5"/>
      <c r="M1065" s="5"/>
    </row>
    <row r="1066" spans="12:13" x14ac:dyDescent="0.25">
      <c r="L1066" s="5"/>
      <c r="M1066" s="5"/>
    </row>
    <row r="1067" spans="12:13" x14ac:dyDescent="0.25">
      <c r="L1067" s="5"/>
      <c r="M1067" s="5"/>
    </row>
    <row r="1068" spans="12:13" x14ac:dyDescent="0.25">
      <c r="L1068" s="5"/>
      <c r="M1068" s="5"/>
    </row>
    <row r="1069" spans="12:13" x14ac:dyDescent="0.25">
      <c r="L1069" s="5"/>
      <c r="M1069" s="5"/>
    </row>
    <row r="1070" spans="12:13" x14ac:dyDescent="0.25">
      <c r="L1070" s="5"/>
      <c r="M1070" s="5"/>
    </row>
    <row r="1071" spans="12:13" x14ac:dyDescent="0.25">
      <c r="L1071" s="5"/>
      <c r="M1071" s="5"/>
    </row>
    <row r="1072" spans="12:13" x14ac:dyDescent="0.25">
      <c r="L1072" s="5"/>
      <c r="M1072" s="5"/>
    </row>
    <row r="1073" spans="12:13" x14ac:dyDescent="0.25">
      <c r="L1073" s="5"/>
      <c r="M1073" s="5"/>
    </row>
    <row r="1074" spans="12:13" x14ac:dyDescent="0.25">
      <c r="L1074" s="5"/>
      <c r="M1074" s="5"/>
    </row>
    <row r="1075" spans="12:13" x14ac:dyDescent="0.25">
      <c r="L1075" s="5"/>
      <c r="M1075" s="5"/>
    </row>
    <row r="1076" spans="12:13" x14ac:dyDescent="0.25">
      <c r="L1076" s="5"/>
      <c r="M1076" s="5"/>
    </row>
    <row r="1077" spans="12:13" x14ac:dyDescent="0.25">
      <c r="L1077" s="5"/>
      <c r="M1077" s="5"/>
    </row>
    <row r="1078" spans="12:13" x14ac:dyDescent="0.25">
      <c r="L1078" s="5"/>
      <c r="M1078" s="5"/>
    </row>
    <row r="1079" spans="12:13" x14ac:dyDescent="0.25">
      <c r="L1079" s="5"/>
      <c r="M1079" s="5"/>
    </row>
    <row r="1080" spans="12:13" x14ac:dyDescent="0.25">
      <c r="L1080" s="5"/>
      <c r="M1080" s="5"/>
    </row>
    <row r="1081" spans="12:13" x14ac:dyDescent="0.25">
      <c r="L1081" s="5"/>
      <c r="M1081" s="5"/>
    </row>
    <row r="1082" spans="12:13" x14ac:dyDescent="0.25">
      <c r="L1082" s="5"/>
      <c r="M1082" s="5"/>
    </row>
    <row r="1083" spans="12:13" x14ac:dyDescent="0.25">
      <c r="L1083" s="5"/>
      <c r="M1083" s="5"/>
    </row>
    <row r="1084" spans="12:13" x14ac:dyDescent="0.25">
      <c r="L1084" s="5"/>
      <c r="M1084" s="5"/>
    </row>
    <row r="1085" spans="12:13" x14ac:dyDescent="0.25">
      <c r="L1085" s="5"/>
      <c r="M1085" s="5"/>
    </row>
    <row r="1086" spans="12:13" x14ac:dyDescent="0.25">
      <c r="L1086" s="5"/>
      <c r="M1086" s="5"/>
    </row>
    <row r="1087" spans="12:13" x14ac:dyDescent="0.25">
      <c r="L1087" s="5"/>
      <c r="M1087" s="5"/>
    </row>
    <row r="1088" spans="12:13" x14ac:dyDescent="0.25">
      <c r="L1088" s="5"/>
      <c r="M1088" s="5"/>
    </row>
    <row r="1089" spans="12:13" x14ac:dyDescent="0.25">
      <c r="L1089" s="5"/>
      <c r="M1089" s="5"/>
    </row>
    <row r="1090" spans="12:13" x14ac:dyDescent="0.25">
      <c r="L1090" s="5"/>
      <c r="M1090" s="5"/>
    </row>
    <row r="1091" spans="12:13" x14ac:dyDescent="0.25">
      <c r="L1091" s="5"/>
      <c r="M1091" s="5"/>
    </row>
    <row r="1092" spans="12:13" x14ac:dyDescent="0.25">
      <c r="L1092" s="5"/>
      <c r="M1092" s="5"/>
    </row>
    <row r="1093" spans="12:13" x14ac:dyDescent="0.25">
      <c r="L1093" s="5"/>
      <c r="M1093" s="5"/>
    </row>
    <row r="1094" spans="12:13" x14ac:dyDescent="0.25">
      <c r="L1094" s="5"/>
      <c r="M1094" s="5"/>
    </row>
    <row r="1095" spans="12:13" x14ac:dyDescent="0.25">
      <c r="L1095" s="5"/>
      <c r="M1095" s="5"/>
    </row>
    <row r="1096" spans="12:13" x14ac:dyDescent="0.25">
      <c r="L1096" s="5"/>
      <c r="M1096" s="5"/>
    </row>
    <row r="1097" spans="12:13" x14ac:dyDescent="0.25">
      <c r="L1097" s="5"/>
      <c r="M1097" s="5"/>
    </row>
    <row r="1098" spans="12:13" x14ac:dyDescent="0.25">
      <c r="L1098" s="5"/>
      <c r="M1098" s="5"/>
    </row>
    <row r="1099" spans="12:13" x14ac:dyDescent="0.25">
      <c r="L1099" s="5"/>
      <c r="M1099" s="5"/>
    </row>
    <row r="1100" spans="12:13" x14ac:dyDescent="0.25">
      <c r="L1100" s="5"/>
      <c r="M1100" s="5"/>
    </row>
    <row r="1101" spans="12:13" x14ac:dyDescent="0.25">
      <c r="L1101" s="5"/>
      <c r="M1101" s="5"/>
    </row>
    <row r="1102" spans="12:13" x14ac:dyDescent="0.25">
      <c r="L1102" s="5"/>
      <c r="M1102" s="5"/>
    </row>
    <row r="1103" spans="12:13" x14ac:dyDescent="0.25">
      <c r="L1103" s="5"/>
      <c r="M1103" s="5"/>
    </row>
    <row r="1104" spans="12:13" x14ac:dyDescent="0.25">
      <c r="L1104" s="5"/>
      <c r="M1104" s="5"/>
    </row>
    <row r="1105" spans="12:13" x14ac:dyDescent="0.25">
      <c r="L1105" s="5"/>
      <c r="M1105" s="5"/>
    </row>
    <row r="1106" spans="12:13" x14ac:dyDescent="0.25">
      <c r="L1106" s="5"/>
      <c r="M1106" s="5"/>
    </row>
    <row r="1107" spans="12:13" x14ac:dyDescent="0.25">
      <c r="L1107" s="5"/>
      <c r="M1107" s="5"/>
    </row>
    <row r="1108" spans="12:13" x14ac:dyDescent="0.25">
      <c r="L1108" s="5"/>
      <c r="M1108" s="5"/>
    </row>
    <row r="1109" spans="12:13" x14ac:dyDescent="0.25">
      <c r="L1109" s="5"/>
      <c r="M1109" s="5"/>
    </row>
    <row r="1110" spans="12:13" x14ac:dyDescent="0.25">
      <c r="L1110" s="5"/>
      <c r="M1110" s="5"/>
    </row>
    <row r="1111" spans="12:13" x14ac:dyDescent="0.25">
      <c r="L1111" s="5"/>
      <c r="M1111" s="5"/>
    </row>
    <row r="1112" spans="12:13" x14ac:dyDescent="0.25">
      <c r="L1112" s="5"/>
      <c r="M1112" s="5"/>
    </row>
    <row r="1113" spans="12:13" x14ac:dyDescent="0.25">
      <c r="L1113" s="5"/>
      <c r="M1113" s="5"/>
    </row>
    <row r="1114" spans="12:13" x14ac:dyDescent="0.25">
      <c r="L1114" s="5"/>
      <c r="M1114" s="5"/>
    </row>
    <row r="1115" spans="12:13" x14ac:dyDescent="0.25">
      <c r="L1115" s="5"/>
      <c r="M1115" s="5"/>
    </row>
    <row r="1116" spans="12:13" x14ac:dyDescent="0.25">
      <c r="L1116" s="5"/>
      <c r="M1116" s="5"/>
    </row>
    <row r="1117" spans="12:13" x14ac:dyDescent="0.25">
      <c r="L1117" s="5"/>
      <c r="M1117" s="5"/>
    </row>
    <row r="1118" spans="12:13" x14ac:dyDescent="0.25">
      <c r="L1118" s="5"/>
      <c r="M1118" s="5"/>
    </row>
    <row r="1119" spans="12:13" x14ac:dyDescent="0.25">
      <c r="L1119" s="5"/>
      <c r="M1119" s="5"/>
    </row>
    <row r="1120" spans="12:13" x14ac:dyDescent="0.25">
      <c r="L1120" s="5"/>
      <c r="M1120" s="5"/>
    </row>
    <row r="1121" spans="12:13" x14ac:dyDescent="0.25">
      <c r="L1121" s="5"/>
      <c r="M1121" s="5"/>
    </row>
    <row r="1122" spans="12:13" x14ac:dyDescent="0.25">
      <c r="L1122" s="5"/>
      <c r="M1122" s="5"/>
    </row>
    <row r="1123" spans="12:13" x14ac:dyDescent="0.25">
      <c r="L1123" s="5"/>
      <c r="M1123" s="5"/>
    </row>
    <row r="1124" spans="12:13" x14ac:dyDescent="0.25">
      <c r="L1124" s="5"/>
      <c r="M1124" s="5"/>
    </row>
    <row r="1125" spans="12:13" x14ac:dyDescent="0.25">
      <c r="L1125" s="5"/>
      <c r="M1125" s="5"/>
    </row>
    <row r="1126" spans="12:13" x14ac:dyDescent="0.25">
      <c r="L1126" s="5"/>
      <c r="M1126" s="5"/>
    </row>
    <row r="1127" spans="12:13" x14ac:dyDescent="0.25">
      <c r="L1127" s="5"/>
      <c r="M1127" s="5"/>
    </row>
    <row r="1128" spans="12:13" x14ac:dyDescent="0.25">
      <c r="L1128" s="5"/>
      <c r="M1128" s="5"/>
    </row>
    <row r="1129" spans="12:13" x14ac:dyDescent="0.25">
      <c r="L1129" s="5"/>
      <c r="M1129" s="5"/>
    </row>
    <row r="1130" spans="12:13" x14ac:dyDescent="0.25">
      <c r="L1130" s="5"/>
      <c r="M1130" s="5"/>
    </row>
    <row r="1131" spans="12:13" x14ac:dyDescent="0.25">
      <c r="L1131" s="5"/>
      <c r="M1131" s="5"/>
    </row>
    <row r="1132" spans="12:13" x14ac:dyDescent="0.25">
      <c r="L1132" s="5"/>
      <c r="M1132" s="5"/>
    </row>
    <row r="1133" spans="12:13" x14ac:dyDescent="0.25">
      <c r="L1133" s="5"/>
      <c r="M1133" s="5"/>
    </row>
    <row r="1134" spans="12:13" x14ac:dyDescent="0.25">
      <c r="L1134" s="5"/>
      <c r="M1134" s="5"/>
    </row>
    <row r="1135" spans="12:13" x14ac:dyDescent="0.25">
      <c r="L1135" s="5"/>
      <c r="M1135" s="5"/>
    </row>
    <row r="1136" spans="12:13" x14ac:dyDescent="0.25">
      <c r="L1136" s="5"/>
      <c r="M1136" s="5"/>
    </row>
    <row r="1137" spans="12:13" x14ac:dyDescent="0.25">
      <c r="L1137" s="5"/>
      <c r="M1137" s="5"/>
    </row>
    <row r="1138" spans="12:13" x14ac:dyDescent="0.25">
      <c r="L1138" s="5"/>
      <c r="M1138" s="5"/>
    </row>
    <row r="1139" spans="12:13" x14ac:dyDescent="0.25">
      <c r="L1139" s="5"/>
      <c r="M1139" s="5"/>
    </row>
    <row r="1140" spans="12:13" x14ac:dyDescent="0.25">
      <c r="L1140" s="5"/>
      <c r="M1140" s="5"/>
    </row>
    <row r="1141" spans="12:13" x14ac:dyDescent="0.25">
      <c r="L1141" s="5"/>
      <c r="M1141" s="5"/>
    </row>
    <row r="1142" spans="12:13" x14ac:dyDescent="0.25">
      <c r="L1142" s="5"/>
      <c r="M1142" s="5"/>
    </row>
    <row r="1143" spans="12:13" x14ac:dyDescent="0.25">
      <c r="L1143" s="5"/>
      <c r="M1143" s="5"/>
    </row>
    <row r="1144" spans="12:13" x14ac:dyDescent="0.25">
      <c r="L1144" s="5"/>
      <c r="M1144" s="5"/>
    </row>
    <row r="1145" spans="12:13" x14ac:dyDescent="0.25">
      <c r="L1145" s="5"/>
      <c r="M1145" s="5"/>
    </row>
    <row r="1146" spans="12:13" x14ac:dyDescent="0.25">
      <c r="L1146" s="5"/>
      <c r="M1146" s="5"/>
    </row>
    <row r="1147" spans="12:13" x14ac:dyDescent="0.25">
      <c r="L1147" s="5"/>
      <c r="M1147" s="5"/>
    </row>
    <row r="1148" spans="12:13" x14ac:dyDescent="0.25">
      <c r="L1148" s="5"/>
      <c r="M1148" s="5"/>
    </row>
    <row r="1149" spans="12:13" x14ac:dyDescent="0.25">
      <c r="L1149" s="5"/>
      <c r="M1149" s="5"/>
    </row>
    <row r="1150" spans="12:13" x14ac:dyDescent="0.25">
      <c r="L1150" s="5"/>
      <c r="M1150" s="5"/>
    </row>
    <row r="1151" spans="12:13" x14ac:dyDescent="0.25">
      <c r="L1151" s="5"/>
      <c r="M1151" s="5"/>
    </row>
    <row r="1152" spans="12:13" x14ac:dyDescent="0.25">
      <c r="L1152" s="5"/>
      <c r="M1152" s="5"/>
    </row>
    <row r="1153" spans="12:13" x14ac:dyDescent="0.25">
      <c r="L1153" s="5"/>
      <c r="M1153" s="5"/>
    </row>
    <row r="1154" spans="12:13" x14ac:dyDescent="0.25">
      <c r="L1154" s="5"/>
      <c r="M1154" s="5"/>
    </row>
    <row r="1155" spans="12:13" x14ac:dyDescent="0.25">
      <c r="L1155" s="5"/>
      <c r="M1155" s="5"/>
    </row>
    <row r="1156" spans="12:13" x14ac:dyDescent="0.25">
      <c r="L1156" s="5"/>
      <c r="M1156" s="5"/>
    </row>
    <row r="1157" spans="12:13" x14ac:dyDescent="0.25">
      <c r="L1157" s="5"/>
      <c r="M1157" s="5"/>
    </row>
    <row r="1158" spans="12:13" x14ac:dyDescent="0.25">
      <c r="L1158" s="5"/>
      <c r="M1158" s="5"/>
    </row>
    <row r="1159" spans="12:13" x14ac:dyDescent="0.25">
      <c r="L1159" s="5"/>
      <c r="M1159" s="5"/>
    </row>
    <row r="1160" spans="12:13" x14ac:dyDescent="0.25">
      <c r="L1160" s="5"/>
      <c r="M1160" s="5"/>
    </row>
    <row r="1161" spans="12:13" x14ac:dyDescent="0.25">
      <c r="L1161" s="5"/>
      <c r="M1161" s="5"/>
    </row>
    <row r="1162" spans="12:13" x14ac:dyDescent="0.25">
      <c r="L1162" s="5"/>
      <c r="M1162" s="5"/>
    </row>
    <row r="1163" spans="12:13" x14ac:dyDescent="0.25">
      <c r="L1163" s="5"/>
      <c r="M1163" s="5"/>
    </row>
    <row r="1164" spans="12:13" x14ac:dyDescent="0.25">
      <c r="L1164" s="5"/>
      <c r="M1164" s="5"/>
    </row>
    <row r="1165" spans="12:13" x14ac:dyDescent="0.25">
      <c r="L1165" s="5"/>
      <c r="M1165" s="5"/>
    </row>
    <row r="1166" spans="12:13" x14ac:dyDescent="0.25">
      <c r="L1166" s="5"/>
      <c r="M1166" s="5"/>
    </row>
    <row r="1167" spans="12:13" x14ac:dyDescent="0.25">
      <c r="L1167" s="5"/>
      <c r="M1167" s="5"/>
    </row>
    <row r="1168" spans="12:13" x14ac:dyDescent="0.25">
      <c r="L1168" s="5"/>
      <c r="M1168" s="5"/>
    </row>
    <row r="1169" spans="12:13" x14ac:dyDescent="0.25">
      <c r="L1169" s="5"/>
      <c r="M1169" s="5"/>
    </row>
    <row r="1170" spans="12:13" x14ac:dyDescent="0.25">
      <c r="L1170" s="5"/>
      <c r="M1170" s="5"/>
    </row>
    <row r="1171" spans="12:13" x14ac:dyDescent="0.25">
      <c r="L1171" s="5"/>
      <c r="M1171" s="5"/>
    </row>
    <row r="1172" spans="12:13" x14ac:dyDescent="0.25">
      <c r="L1172" s="5"/>
      <c r="M1172" s="5"/>
    </row>
    <row r="1173" spans="12:13" x14ac:dyDescent="0.25">
      <c r="L1173" s="5"/>
      <c r="M1173" s="5"/>
    </row>
    <row r="1174" spans="12:13" x14ac:dyDescent="0.25">
      <c r="L1174" s="5"/>
      <c r="M1174" s="5"/>
    </row>
    <row r="1175" spans="12:13" x14ac:dyDescent="0.25">
      <c r="L1175" s="5"/>
      <c r="M1175" s="5"/>
    </row>
    <row r="1176" spans="12:13" x14ac:dyDescent="0.25">
      <c r="L1176" s="5"/>
      <c r="M1176" s="5"/>
    </row>
    <row r="1177" spans="12:13" x14ac:dyDescent="0.25">
      <c r="L1177" s="5"/>
      <c r="M1177" s="5"/>
    </row>
    <row r="1178" spans="12:13" x14ac:dyDescent="0.25">
      <c r="L1178" s="5"/>
      <c r="M1178" s="5"/>
    </row>
    <row r="1179" spans="12:13" x14ac:dyDescent="0.25">
      <c r="L1179" s="5"/>
      <c r="M1179" s="5"/>
    </row>
    <row r="1180" spans="12:13" x14ac:dyDescent="0.25">
      <c r="L1180" s="5"/>
      <c r="M1180" s="5"/>
    </row>
    <row r="1181" spans="12:13" x14ac:dyDescent="0.25">
      <c r="L1181" s="5"/>
      <c r="M1181" s="5"/>
    </row>
    <row r="1182" spans="12:13" x14ac:dyDescent="0.25">
      <c r="L1182" s="5"/>
      <c r="M1182" s="5"/>
    </row>
    <row r="1183" spans="12:13" x14ac:dyDescent="0.25">
      <c r="L1183" s="5"/>
      <c r="M1183" s="5"/>
    </row>
    <row r="1184" spans="12:13" x14ac:dyDescent="0.25">
      <c r="L1184" s="5"/>
      <c r="M1184" s="5"/>
    </row>
    <row r="1185" spans="12:13" x14ac:dyDescent="0.25">
      <c r="L1185" s="5"/>
      <c r="M1185" s="5"/>
    </row>
    <row r="1186" spans="12:13" x14ac:dyDescent="0.25">
      <c r="L1186" s="5"/>
      <c r="M1186" s="5"/>
    </row>
    <row r="1187" spans="12:13" x14ac:dyDescent="0.25">
      <c r="L1187" s="5"/>
      <c r="M1187" s="5"/>
    </row>
    <row r="1188" spans="12:13" x14ac:dyDescent="0.25">
      <c r="L1188" s="5"/>
      <c r="M1188" s="5"/>
    </row>
    <row r="1189" spans="12:13" x14ac:dyDescent="0.25">
      <c r="L1189" s="5"/>
      <c r="M1189" s="5"/>
    </row>
    <row r="1190" spans="12:13" x14ac:dyDescent="0.25">
      <c r="L1190" s="5"/>
      <c r="M1190" s="5"/>
    </row>
    <row r="1191" spans="12:13" x14ac:dyDescent="0.25">
      <c r="L1191" s="5"/>
      <c r="M1191" s="5"/>
    </row>
    <row r="1192" spans="12:13" x14ac:dyDescent="0.25">
      <c r="L1192" s="5"/>
      <c r="M1192" s="5"/>
    </row>
    <row r="1193" spans="12:13" x14ac:dyDescent="0.25">
      <c r="L1193" s="5"/>
      <c r="M1193" s="5"/>
    </row>
    <row r="1194" spans="12:13" x14ac:dyDescent="0.25">
      <c r="L1194" s="5"/>
      <c r="M1194" s="5"/>
    </row>
    <row r="1195" spans="12:13" x14ac:dyDescent="0.25">
      <c r="L1195" s="5"/>
      <c r="M1195" s="5"/>
    </row>
    <row r="1196" spans="12:13" x14ac:dyDescent="0.25">
      <c r="L1196" s="5"/>
      <c r="M1196" s="5"/>
    </row>
    <row r="1197" spans="12:13" x14ac:dyDescent="0.25">
      <c r="L1197" s="5"/>
      <c r="M1197" s="5"/>
    </row>
    <row r="1198" spans="12:13" x14ac:dyDescent="0.25">
      <c r="L1198" s="5"/>
      <c r="M1198" s="5"/>
    </row>
    <row r="1199" spans="12:13" x14ac:dyDescent="0.25">
      <c r="L1199" s="5"/>
      <c r="M1199" s="5"/>
    </row>
    <row r="1200" spans="12:13" x14ac:dyDescent="0.25">
      <c r="L1200" s="5"/>
      <c r="M1200" s="5"/>
    </row>
    <row r="1201" spans="12:13" x14ac:dyDescent="0.25">
      <c r="L1201" s="5"/>
      <c r="M1201" s="5"/>
    </row>
    <row r="1202" spans="12:13" x14ac:dyDescent="0.25">
      <c r="L1202" s="5"/>
      <c r="M1202" s="5"/>
    </row>
    <row r="1203" spans="12:13" x14ac:dyDescent="0.25">
      <c r="L1203" s="5"/>
      <c r="M1203" s="5"/>
    </row>
    <row r="1204" spans="12:13" x14ac:dyDescent="0.25">
      <c r="L1204" s="5"/>
      <c r="M1204" s="5"/>
    </row>
    <row r="1205" spans="12:13" x14ac:dyDescent="0.25">
      <c r="L1205" s="5"/>
      <c r="M1205" s="5"/>
    </row>
    <row r="1206" spans="12:13" x14ac:dyDescent="0.25">
      <c r="L1206" s="5"/>
      <c r="M1206" s="5"/>
    </row>
    <row r="1207" spans="12:13" x14ac:dyDescent="0.25">
      <c r="L1207" s="5"/>
      <c r="M1207" s="5"/>
    </row>
    <row r="1208" spans="12:13" x14ac:dyDescent="0.25">
      <c r="L1208" s="5"/>
      <c r="M1208" s="5"/>
    </row>
    <row r="1209" spans="12:13" x14ac:dyDescent="0.25">
      <c r="L1209" s="5"/>
      <c r="M1209" s="5"/>
    </row>
    <row r="1210" spans="12:13" x14ac:dyDescent="0.25">
      <c r="L1210" s="5"/>
      <c r="M1210" s="5"/>
    </row>
    <row r="1211" spans="12:13" x14ac:dyDescent="0.25">
      <c r="L1211" s="5"/>
      <c r="M1211" s="5"/>
    </row>
    <row r="1212" spans="12:13" x14ac:dyDescent="0.25">
      <c r="L1212" s="5"/>
      <c r="M1212" s="5"/>
    </row>
    <row r="1213" spans="12:13" x14ac:dyDescent="0.25">
      <c r="L1213" s="5"/>
      <c r="M1213" s="5"/>
    </row>
    <row r="1214" spans="12:13" x14ac:dyDescent="0.25">
      <c r="L1214" s="5"/>
      <c r="M1214" s="5"/>
    </row>
    <row r="1215" spans="12:13" x14ac:dyDescent="0.25">
      <c r="L1215" s="5"/>
      <c r="M1215" s="5"/>
    </row>
    <row r="1216" spans="12:13" x14ac:dyDescent="0.25">
      <c r="L1216" s="5"/>
      <c r="M1216" s="5"/>
    </row>
    <row r="1217" spans="12:13" x14ac:dyDescent="0.25">
      <c r="L1217" s="5"/>
      <c r="M1217" s="5"/>
    </row>
    <row r="1218" spans="12:13" x14ac:dyDescent="0.25">
      <c r="L1218" s="5"/>
      <c r="M1218" s="5"/>
    </row>
    <row r="1219" spans="12:13" x14ac:dyDescent="0.25">
      <c r="L1219" s="5"/>
      <c r="M1219" s="5"/>
    </row>
    <row r="1220" spans="12:13" x14ac:dyDescent="0.25">
      <c r="L1220" s="5"/>
      <c r="M1220" s="5"/>
    </row>
    <row r="1221" spans="12:13" x14ac:dyDescent="0.25">
      <c r="L1221" s="5"/>
      <c r="M1221" s="5"/>
    </row>
    <row r="1222" spans="12:13" x14ac:dyDescent="0.25">
      <c r="L1222" s="5"/>
      <c r="M1222" s="5"/>
    </row>
    <row r="1223" spans="12:13" x14ac:dyDescent="0.25">
      <c r="L1223" s="5"/>
      <c r="M1223" s="5"/>
    </row>
    <row r="1224" spans="12:13" x14ac:dyDescent="0.25">
      <c r="L1224" s="5"/>
      <c r="M1224" s="5"/>
    </row>
    <row r="1225" spans="12:13" x14ac:dyDescent="0.25">
      <c r="L1225" s="5"/>
      <c r="M1225" s="5"/>
    </row>
    <row r="1226" spans="12:13" x14ac:dyDescent="0.25">
      <c r="L1226" s="5"/>
      <c r="M1226" s="5"/>
    </row>
    <row r="1227" spans="12:13" x14ac:dyDescent="0.25">
      <c r="L1227" s="5"/>
      <c r="M1227" s="5"/>
    </row>
    <row r="1228" spans="12:13" x14ac:dyDescent="0.25">
      <c r="L1228" s="5"/>
      <c r="M1228" s="5"/>
    </row>
    <row r="1229" spans="12:13" x14ac:dyDescent="0.25">
      <c r="L1229" s="5"/>
      <c r="M1229" s="5"/>
    </row>
    <row r="1230" spans="12:13" x14ac:dyDescent="0.25">
      <c r="L1230" s="5"/>
      <c r="M1230" s="5"/>
    </row>
    <row r="1231" spans="12:13" x14ac:dyDescent="0.25">
      <c r="L1231" s="5"/>
      <c r="M1231" s="5"/>
    </row>
    <row r="1232" spans="12:13" x14ac:dyDescent="0.25">
      <c r="L1232" s="5"/>
      <c r="M1232" s="5"/>
    </row>
    <row r="1233" spans="12:13" x14ac:dyDescent="0.25">
      <c r="L1233" s="5"/>
      <c r="M1233" s="5"/>
    </row>
    <row r="1234" spans="12:13" x14ac:dyDescent="0.25">
      <c r="L1234" s="5"/>
      <c r="M1234" s="5"/>
    </row>
    <row r="1235" spans="12:13" x14ac:dyDescent="0.25">
      <c r="L1235" s="5"/>
      <c r="M1235" s="5"/>
    </row>
    <row r="1236" spans="12:13" x14ac:dyDescent="0.25">
      <c r="L1236" s="5"/>
      <c r="M1236" s="5"/>
    </row>
    <row r="1237" spans="12:13" x14ac:dyDescent="0.25">
      <c r="L1237" s="5"/>
      <c r="M1237" s="5"/>
    </row>
    <row r="1238" spans="12:13" x14ac:dyDescent="0.25">
      <c r="L1238" s="5"/>
      <c r="M1238" s="5"/>
    </row>
    <row r="1239" spans="12:13" x14ac:dyDescent="0.25">
      <c r="L1239" s="5"/>
      <c r="M1239" s="5"/>
    </row>
    <row r="1240" spans="12:13" x14ac:dyDescent="0.25">
      <c r="L1240" s="5"/>
      <c r="M1240" s="5"/>
    </row>
    <row r="1241" spans="12:13" x14ac:dyDescent="0.25">
      <c r="L1241" s="5"/>
      <c r="M1241" s="5"/>
    </row>
    <row r="1242" spans="12:13" x14ac:dyDescent="0.25">
      <c r="L1242" s="5"/>
      <c r="M1242" s="5"/>
    </row>
    <row r="1243" spans="12:13" x14ac:dyDescent="0.25">
      <c r="L1243" s="5"/>
      <c r="M1243" s="5"/>
    </row>
    <row r="1244" spans="12:13" x14ac:dyDescent="0.25">
      <c r="L1244" s="5"/>
      <c r="M1244" s="5"/>
    </row>
    <row r="1245" spans="12:13" x14ac:dyDescent="0.25">
      <c r="L1245" s="5"/>
      <c r="M1245" s="5"/>
    </row>
    <row r="1246" spans="12:13" x14ac:dyDescent="0.25">
      <c r="L1246" s="5"/>
      <c r="M1246" s="5"/>
    </row>
    <row r="1247" spans="12:13" x14ac:dyDescent="0.25">
      <c r="L1247" s="5"/>
      <c r="M1247" s="5"/>
    </row>
    <row r="1248" spans="12:13" x14ac:dyDescent="0.25">
      <c r="L1248" s="5"/>
      <c r="M1248" s="5"/>
    </row>
    <row r="1249" spans="12:13" x14ac:dyDescent="0.25">
      <c r="L1249" s="5"/>
      <c r="M1249" s="5"/>
    </row>
    <row r="1250" spans="12:13" x14ac:dyDescent="0.25">
      <c r="L1250" s="5"/>
      <c r="M1250" s="5"/>
    </row>
    <row r="1251" spans="12:13" x14ac:dyDescent="0.25">
      <c r="L1251" s="5"/>
      <c r="M1251" s="5"/>
    </row>
    <row r="1252" spans="12:13" x14ac:dyDescent="0.25">
      <c r="L1252" s="5"/>
      <c r="M1252" s="5"/>
    </row>
    <row r="1253" spans="12:13" x14ac:dyDescent="0.25">
      <c r="L1253" s="5"/>
      <c r="M1253" s="5"/>
    </row>
    <row r="1254" spans="12:13" x14ac:dyDescent="0.25">
      <c r="L1254" s="5"/>
      <c r="M1254" s="5"/>
    </row>
    <row r="1255" spans="12:13" x14ac:dyDescent="0.25">
      <c r="L1255" s="5"/>
      <c r="M1255" s="5"/>
    </row>
    <row r="1256" spans="12:13" x14ac:dyDescent="0.25">
      <c r="L1256" s="5"/>
      <c r="M1256" s="5"/>
    </row>
    <row r="1257" spans="12:13" x14ac:dyDescent="0.25">
      <c r="L1257" s="5"/>
      <c r="M1257" s="5"/>
    </row>
    <row r="1258" spans="12:13" x14ac:dyDescent="0.25">
      <c r="L1258" s="5"/>
      <c r="M1258" s="5"/>
    </row>
    <row r="1259" spans="12:13" x14ac:dyDescent="0.25">
      <c r="L1259" s="5"/>
      <c r="M1259" s="5"/>
    </row>
    <row r="1260" spans="12:13" x14ac:dyDescent="0.25">
      <c r="L1260" s="5"/>
      <c r="M1260" s="5"/>
    </row>
    <row r="1261" spans="12:13" x14ac:dyDescent="0.25">
      <c r="L1261" s="5"/>
      <c r="M1261" s="5"/>
    </row>
    <row r="1262" spans="12:13" x14ac:dyDescent="0.25">
      <c r="L1262" s="5"/>
      <c r="M1262" s="5"/>
    </row>
    <row r="1263" spans="12:13" x14ac:dyDescent="0.25">
      <c r="L1263" s="5"/>
      <c r="M1263" s="5"/>
    </row>
    <row r="1264" spans="12:13" x14ac:dyDescent="0.25">
      <c r="L1264" s="5"/>
      <c r="M1264" s="5"/>
    </row>
    <row r="1265" spans="12:13" x14ac:dyDescent="0.25">
      <c r="L1265" s="5"/>
      <c r="M1265" s="5"/>
    </row>
    <row r="1266" spans="12:13" x14ac:dyDescent="0.25">
      <c r="L1266" s="5"/>
      <c r="M1266" s="5"/>
    </row>
    <row r="1267" spans="12:13" x14ac:dyDescent="0.25">
      <c r="L1267" s="5"/>
      <c r="M1267" s="5"/>
    </row>
    <row r="1268" spans="12:13" x14ac:dyDescent="0.25">
      <c r="L1268" s="5"/>
      <c r="M1268" s="5"/>
    </row>
    <row r="1269" spans="12:13" x14ac:dyDescent="0.25">
      <c r="L1269" s="5"/>
      <c r="M1269" s="5"/>
    </row>
    <row r="1270" spans="12:13" x14ac:dyDescent="0.25">
      <c r="L1270" s="5"/>
      <c r="M1270" s="5"/>
    </row>
    <row r="1271" spans="12:13" x14ac:dyDescent="0.25">
      <c r="L1271" s="5"/>
      <c r="M1271" s="5"/>
    </row>
    <row r="1272" spans="12:13" x14ac:dyDescent="0.25">
      <c r="L1272" s="5"/>
      <c r="M1272" s="5"/>
    </row>
    <row r="1273" spans="12:13" x14ac:dyDescent="0.25">
      <c r="L1273" s="5"/>
      <c r="M1273" s="5"/>
    </row>
    <row r="1274" spans="12:13" x14ac:dyDescent="0.25">
      <c r="L1274" s="5"/>
      <c r="M1274" s="5"/>
    </row>
    <row r="1275" spans="12:13" x14ac:dyDescent="0.25">
      <c r="L1275" s="5"/>
      <c r="M1275" s="5"/>
    </row>
    <row r="1276" spans="12:13" x14ac:dyDescent="0.25">
      <c r="L1276" s="5"/>
      <c r="M1276" s="5"/>
    </row>
    <row r="1277" spans="12:13" x14ac:dyDescent="0.25">
      <c r="L1277" s="5"/>
      <c r="M1277" s="5"/>
    </row>
    <row r="1278" spans="12:13" x14ac:dyDescent="0.25">
      <c r="L1278" s="5"/>
      <c r="M1278" s="5"/>
    </row>
    <row r="1279" spans="12:13" x14ac:dyDescent="0.25">
      <c r="L1279" s="5"/>
      <c r="M1279" s="5"/>
    </row>
    <row r="1280" spans="12:13" x14ac:dyDescent="0.25">
      <c r="L1280" s="5"/>
      <c r="M1280" s="5"/>
    </row>
    <row r="1281" spans="12:13" x14ac:dyDescent="0.25">
      <c r="L1281" s="5"/>
      <c r="M1281" s="5"/>
    </row>
    <row r="1282" spans="12:13" x14ac:dyDescent="0.25">
      <c r="L1282" s="5"/>
      <c r="M1282" s="5"/>
    </row>
    <row r="1283" spans="12:13" x14ac:dyDescent="0.25">
      <c r="L1283" s="5"/>
      <c r="M1283" s="5"/>
    </row>
    <row r="1284" spans="12:13" x14ac:dyDescent="0.25">
      <c r="L1284" s="5"/>
      <c r="M1284" s="5"/>
    </row>
    <row r="1285" spans="12:13" x14ac:dyDescent="0.25">
      <c r="L1285" s="5"/>
      <c r="M1285" s="5"/>
    </row>
    <row r="1286" spans="12:13" x14ac:dyDescent="0.25">
      <c r="L1286" s="5"/>
      <c r="M1286" s="5"/>
    </row>
    <row r="1287" spans="12:13" x14ac:dyDescent="0.25">
      <c r="L1287" s="5"/>
      <c r="M1287" s="5"/>
    </row>
    <row r="1288" spans="12:13" x14ac:dyDescent="0.25">
      <c r="L1288" s="5"/>
      <c r="M1288" s="5"/>
    </row>
    <row r="1289" spans="12:13" x14ac:dyDescent="0.25">
      <c r="L1289" s="5"/>
      <c r="M1289" s="5"/>
    </row>
    <row r="1290" spans="12:13" x14ac:dyDescent="0.25">
      <c r="L1290" s="5"/>
      <c r="M1290" s="5"/>
    </row>
    <row r="1291" spans="12:13" x14ac:dyDescent="0.25">
      <c r="L1291" s="5"/>
      <c r="M1291" s="5"/>
    </row>
    <row r="1292" spans="12:13" x14ac:dyDescent="0.25">
      <c r="L1292" s="5"/>
      <c r="M1292" s="5"/>
    </row>
    <row r="1293" spans="12:13" x14ac:dyDescent="0.25">
      <c r="L1293" s="5"/>
      <c r="M1293" s="5"/>
    </row>
    <row r="1294" spans="12:13" x14ac:dyDescent="0.25">
      <c r="L1294" s="5"/>
      <c r="M1294" s="5"/>
    </row>
    <row r="1295" spans="12:13" x14ac:dyDescent="0.25">
      <c r="L1295" s="5"/>
      <c r="M1295" s="5"/>
    </row>
    <row r="1296" spans="12:13" x14ac:dyDescent="0.25">
      <c r="L1296" s="5"/>
      <c r="M1296" s="5"/>
    </row>
    <row r="1297" spans="12:13" x14ac:dyDescent="0.25">
      <c r="L1297" s="5"/>
      <c r="M1297" s="5"/>
    </row>
    <row r="1298" spans="12:13" x14ac:dyDescent="0.25">
      <c r="L1298" s="5"/>
      <c r="M1298" s="5"/>
    </row>
    <row r="1299" spans="12:13" x14ac:dyDescent="0.25">
      <c r="L1299" s="5"/>
      <c r="M1299" s="5"/>
    </row>
    <row r="1300" spans="12:13" x14ac:dyDescent="0.25">
      <c r="L1300" s="5"/>
      <c r="M1300" s="5"/>
    </row>
    <row r="1301" spans="12:13" x14ac:dyDescent="0.25">
      <c r="L1301" s="5"/>
      <c r="M1301" s="5"/>
    </row>
    <row r="1302" spans="12:13" x14ac:dyDescent="0.25">
      <c r="L1302" s="5"/>
      <c r="M1302" s="5"/>
    </row>
    <row r="1303" spans="12:13" x14ac:dyDescent="0.25">
      <c r="L1303" s="5"/>
      <c r="M1303" s="5"/>
    </row>
    <row r="1304" spans="12:13" x14ac:dyDescent="0.25">
      <c r="L1304" s="5"/>
      <c r="M1304" s="5"/>
    </row>
    <row r="1305" spans="12:13" x14ac:dyDescent="0.25">
      <c r="L1305" s="5"/>
      <c r="M1305" s="5"/>
    </row>
    <row r="1306" spans="12:13" x14ac:dyDescent="0.25">
      <c r="L1306" s="5"/>
      <c r="M1306" s="5"/>
    </row>
    <row r="1307" spans="12:13" x14ac:dyDescent="0.25">
      <c r="L1307" s="5"/>
      <c r="M1307" s="5"/>
    </row>
    <row r="1308" spans="12:13" x14ac:dyDescent="0.25">
      <c r="L1308" s="5"/>
      <c r="M1308" s="5"/>
    </row>
    <row r="1309" spans="12:13" x14ac:dyDescent="0.25">
      <c r="L1309" s="5"/>
      <c r="M1309" s="5"/>
    </row>
    <row r="1310" spans="12:13" x14ac:dyDescent="0.25">
      <c r="L1310" s="5"/>
      <c r="M1310" s="5"/>
    </row>
    <row r="1311" spans="12:13" x14ac:dyDescent="0.25">
      <c r="L1311" s="5"/>
      <c r="M1311" s="5"/>
    </row>
    <row r="1312" spans="12:13" x14ac:dyDescent="0.25">
      <c r="L1312" s="5"/>
      <c r="M1312" s="5"/>
    </row>
    <row r="1313" spans="12:13" x14ac:dyDescent="0.25">
      <c r="L1313" s="5"/>
      <c r="M1313" s="5"/>
    </row>
    <row r="1314" spans="12:13" x14ac:dyDescent="0.25">
      <c r="L1314" s="5"/>
      <c r="M1314" s="5"/>
    </row>
    <row r="1315" spans="12:13" x14ac:dyDescent="0.25">
      <c r="L1315" s="5"/>
      <c r="M1315" s="5"/>
    </row>
    <row r="1316" spans="12:13" x14ac:dyDescent="0.25">
      <c r="L1316" s="5"/>
      <c r="M1316" s="5"/>
    </row>
    <row r="1317" spans="12:13" x14ac:dyDescent="0.25">
      <c r="L1317" s="5"/>
      <c r="M1317" s="5"/>
    </row>
    <row r="1318" spans="12:13" x14ac:dyDescent="0.25">
      <c r="L1318" s="5"/>
      <c r="M1318" s="5"/>
    </row>
    <row r="1319" spans="12:13" x14ac:dyDescent="0.25">
      <c r="L1319" s="5"/>
      <c r="M1319" s="5"/>
    </row>
    <row r="1320" spans="12:13" x14ac:dyDescent="0.25">
      <c r="L1320" s="5"/>
      <c r="M1320" s="5"/>
    </row>
    <row r="1321" spans="12:13" x14ac:dyDescent="0.25">
      <c r="L1321" s="5"/>
      <c r="M1321" s="5"/>
    </row>
    <row r="1322" spans="12:13" x14ac:dyDescent="0.25">
      <c r="L1322" s="5"/>
      <c r="M1322" s="5"/>
    </row>
    <row r="1323" spans="12:13" x14ac:dyDescent="0.25">
      <c r="L1323" s="5"/>
      <c r="M1323" s="5"/>
    </row>
    <row r="1324" spans="12:13" x14ac:dyDescent="0.25">
      <c r="L1324" s="5"/>
      <c r="M1324" s="5"/>
    </row>
    <row r="1325" spans="12:13" x14ac:dyDescent="0.25">
      <c r="L1325" s="5"/>
      <c r="M1325" s="5"/>
    </row>
    <row r="1326" spans="12:13" x14ac:dyDescent="0.25">
      <c r="L1326" s="5"/>
      <c r="M1326" s="5"/>
    </row>
    <row r="1327" spans="12:13" x14ac:dyDescent="0.25">
      <c r="L1327" s="5"/>
      <c r="M1327" s="5"/>
    </row>
    <row r="1328" spans="12:13" x14ac:dyDescent="0.25">
      <c r="L1328" s="5"/>
      <c r="M1328" s="5"/>
    </row>
    <row r="1329" spans="12:13" x14ac:dyDescent="0.25">
      <c r="L1329" s="5"/>
      <c r="M1329" s="5"/>
    </row>
    <row r="1330" spans="12:13" x14ac:dyDescent="0.25">
      <c r="L1330" s="5"/>
      <c r="M1330" s="5"/>
    </row>
    <row r="1331" spans="12:13" x14ac:dyDescent="0.25">
      <c r="L1331" s="5"/>
      <c r="M1331" s="5"/>
    </row>
    <row r="1332" spans="12:13" x14ac:dyDescent="0.25">
      <c r="L1332" s="5"/>
      <c r="M1332" s="5"/>
    </row>
    <row r="1333" spans="12:13" x14ac:dyDescent="0.25">
      <c r="L1333" s="5"/>
      <c r="M1333" s="5"/>
    </row>
    <row r="1334" spans="12:13" x14ac:dyDescent="0.25">
      <c r="L1334" s="5"/>
      <c r="M1334" s="5"/>
    </row>
    <row r="1335" spans="12:13" x14ac:dyDescent="0.25">
      <c r="L1335" s="5"/>
      <c r="M1335" s="5"/>
    </row>
    <row r="1336" spans="12:13" x14ac:dyDescent="0.25">
      <c r="L1336" s="5"/>
      <c r="M1336" s="5"/>
    </row>
    <row r="1337" spans="12:13" x14ac:dyDescent="0.25">
      <c r="L1337" s="5"/>
      <c r="M1337" s="5"/>
    </row>
    <row r="1338" spans="12:13" x14ac:dyDescent="0.25">
      <c r="L1338" s="5"/>
      <c r="M1338" s="5"/>
    </row>
    <row r="1339" spans="12:13" x14ac:dyDescent="0.25">
      <c r="L1339" s="5"/>
      <c r="M1339" s="5"/>
    </row>
    <row r="1340" spans="12:13" x14ac:dyDescent="0.25">
      <c r="L1340" s="5"/>
      <c r="M1340" s="5"/>
    </row>
    <row r="1341" spans="12:13" x14ac:dyDescent="0.25">
      <c r="L1341" s="5"/>
      <c r="M1341" s="5"/>
    </row>
    <row r="1342" spans="12:13" x14ac:dyDescent="0.25">
      <c r="L1342" s="5"/>
      <c r="M1342" s="5"/>
    </row>
    <row r="1343" spans="12:13" x14ac:dyDescent="0.25">
      <c r="L1343" s="5"/>
      <c r="M1343" s="5"/>
    </row>
    <row r="1344" spans="12:13" x14ac:dyDescent="0.25">
      <c r="L1344" s="5"/>
      <c r="M1344" s="5"/>
    </row>
    <row r="1345" spans="12:13" x14ac:dyDescent="0.25">
      <c r="L1345" s="5"/>
      <c r="M1345" s="5"/>
    </row>
    <row r="1346" spans="12:13" x14ac:dyDescent="0.25">
      <c r="L1346" s="5"/>
      <c r="M1346" s="5"/>
    </row>
    <row r="1347" spans="12:13" x14ac:dyDescent="0.25">
      <c r="L1347" s="5"/>
      <c r="M1347" s="5"/>
    </row>
    <row r="1348" spans="12:13" x14ac:dyDescent="0.25">
      <c r="L1348" s="5"/>
      <c r="M1348" s="5"/>
    </row>
    <row r="1349" spans="12:13" x14ac:dyDescent="0.25">
      <c r="L1349" s="5"/>
      <c r="M1349" s="5"/>
    </row>
    <row r="1350" spans="12:13" x14ac:dyDescent="0.25">
      <c r="L1350" s="5"/>
      <c r="M1350" s="5"/>
    </row>
    <row r="1351" spans="12:13" x14ac:dyDescent="0.25">
      <c r="L1351" s="5"/>
      <c r="M1351" s="5"/>
    </row>
    <row r="1352" spans="12:13" x14ac:dyDescent="0.25">
      <c r="L1352" s="5"/>
      <c r="M1352" s="5"/>
    </row>
    <row r="1353" spans="12:13" x14ac:dyDescent="0.25">
      <c r="L1353" s="5"/>
      <c r="M1353" s="5"/>
    </row>
    <row r="1354" spans="12:13" x14ac:dyDescent="0.25">
      <c r="L1354" s="5"/>
      <c r="M1354" s="5"/>
    </row>
    <row r="1355" spans="12:13" x14ac:dyDescent="0.25">
      <c r="L1355" s="5"/>
      <c r="M1355" s="5"/>
    </row>
    <row r="1356" spans="12:13" x14ac:dyDescent="0.25">
      <c r="L1356" s="5"/>
      <c r="M1356" s="5"/>
    </row>
    <row r="1357" spans="12:13" x14ac:dyDescent="0.25">
      <c r="L1357" s="5"/>
      <c r="M1357" s="5"/>
    </row>
    <row r="1358" spans="12:13" x14ac:dyDescent="0.25">
      <c r="L1358" s="5"/>
      <c r="M1358" s="5"/>
    </row>
    <row r="1359" spans="12:13" x14ac:dyDescent="0.25">
      <c r="L1359" s="5"/>
      <c r="M1359" s="5"/>
    </row>
    <row r="1360" spans="12:13" x14ac:dyDescent="0.25">
      <c r="L1360" s="5"/>
      <c r="M1360" s="5"/>
    </row>
    <row r="1361" spans="12:13" x14ac:dyDescent="0.25">
      <c r="L1361" s="5"/>
      <c r="M1361" s="5"/>
    </row>
    <row r="1362" spans="12:13" x14ac:dyDescent="0.25">
      <c r="L1362" s="5"/>
      <c r="M1362" s="5"/>
    </row>
    <row r="1363" spans="12:13" x14ac:dyDescent="0.25">
      <c r="L1363" s="5"/>
      <c r="M1363" s="5"/>
    </row>
    <row r="1364" spans="12:13" x14ac:dyDescent="0.25">
      <c r="L1364" s="5"/>
      <c r="M1364" s="5"/>
    </row>
    <row r="1365" spans="12:13" x14ac:dyDescent="0.25">
      <c r="L1365" s="5"/>
      <c r="M1365" s="5"/>
    </row>
    <row r="1366" spans="12:13" x14ac:dyDescent="0.25">
      <c r="L1366" s="5"/>
      <c r="M1366" s="5"/>
    </row>
    <row r="1367" spans="12:13" x14ac:dyDescent="0.25">
      <c r="L1367" s="5"/>
      <c r="M1367" s="5"/>
    </row>
    <row r="1368" spans="12:13" x14ac:dyDescent="0.25">
      <c r="L1368" s="5"/>
      <c r="M1368" s="5"/>
    </row>
    <row r="1369" spans="12:13" x14ac:dyDescent="0.25">
      <c r="L1369" s="5"/>
      <c r="M1369" s="5"/>
    </row>
    <row r="1370" spans="12:13" x14ac:dyDescent="0.25">
      <c r="L1370" s="5"/>
      <c r="M1370" s="5"/>
    </row>
    <row r="1371" spans="12:13" x14ac:dyDescent="0.25">
      <c r="L1371" s="5"/>
      <c r="M1371" s="5"/>
    </row>
    <row r="1372" spans="12:13" x14ac:dyDescent="0.25">
      <c r="L1372" s="5"/>
      <c r="M1372" s="5"/>
    </row>
    <row r="1373" spans="12:13" x14ac:dyDescent="0.25">
      <c r="L1373" s="5"/>
      <c r="M1373" s="5"/>
    </row>
    <row r="1374" spans="12:13" x14ac:dyDescent="0.25">
      <c r="L1374" s="5"/>
      <c r="M1374" s="5"/>
    </row>
    <row r="1375" spans="12:13" x14ac:dyDescent="0.25">
      <c r="L1375" s="5"/>
      <c r="M1375" s="5"/>
    </row>
    <row r="1376" spans="12:13" x14ac:dyDescent="0.25">
      <c r="L1376" s="5"/>
      <c r="M1376" s="5"/>
    </row>
    <row r="1377" spans="12:13" x14ac:dyDescent="0.25">
      <c r="L1377" s="5"/>
      <c r="M1377" s="5"/>
    </row>
    <row r="1378" spans="12:13" x14ac:dyDescent="0.25">
      <c r="L1378" s="5"/>
      <c r="M1378" s="5"/>
    </row>
    <row r="1379" spans="12:13" x14ac:dyDescent="0.25">
      <c r="L1379" s="5"/>
      <c r="M1379" s="5"/>
    </row>
    <row r="1380" spans="12:13" x14ac:dyDescent="0.25">
      <c r="L1380" s="5"/>
      <c r="M1380" s="5"/>
    </row>
    <row r="1381" spans="12:13" x14ac:dyDescent="0.25">
      <c r="L1381" s="5"/>
      <c r="M1381" s="5"/>
    </row>
    <row r="1382" spans="12:13" x14ac:dyDescent="0.25">
      <c r="L1382" s="5"/>
      <c r="M1382" s="5"/>
    </row>
    <row r="1383" spans="12:13" x14ac:dyDescent="0.25">
      <c r="L1383" s="5"/>
      <c r="M1383" s="5"/>
    </row>
    <row r="1384" spans="12:13" x14ac:dyDescent="0.25">
      <c r="L1384" s="5"/>
      <c r="M1384" s="5"/>
    </row>
    <row r="1385" spans="12:13" x14ac:dyDescent="0.25">
      <c r="L1385" s="5"/>
      <c r="M1385" s="5"/>
    </row>
    <row r="1386" spans="12:13" x14ac:dyDescent="0.25">
      <c r="L1386" s="5"/>
      <c r="M1386" s="5"/>
    </row>
    <row r="1387" spans="12:13" x14ac:dyDescent="0.25">
      <c r="L1387" s="5"/>
      <c r="M1387" s="5"/>
    </row>
    <row r="1388" spans="12:13" x14ac:dyDescent="0.25">
      <c r="L1388" s="5"/>
      <c r="M1388" s="5"/>
    </row>
    <row r="1389" spans="12:13" x14ac:dyDescent="0.25">
      <c r="L1389" s="5"/>
      <c r="M1389" s="5"/>
    </row>
    <row r="1390" spans="12:13" x14ac:dyDescent="0.25">
      <c r="L1390" s="5"/>
      <c r="M1390" s="5"/>
    </row>
    <row r="1391" spans="12:13" x14ac:dyDescent="0.25">
      <c r="L1391" s="5"/>
      <c r="M1391" s="5"/>
    </row>
    <row r="1392" spans="12:13" x14ac:dyDescent="0.25">
      <c r="L1392" s="5"/>
      <c r="M1392" s="5"/>
    </row>
    <row r="1393" spans="12:13" x14ac:dyDescent="0.25">
      <c r="L1393" s="5"/>
      <c r="M1393" s="5"/>
    </row>
    <row r="1394" spans="12:13" x14ac:dyDescent="0.25">
      <c r="L1394" s="5"/>
      <c r="M1394" s="5"/>
    </row>
    <row r="1395" spans="12:13" x14ac:dyDescent="0.25">
      <c r="L1395" s="5"/>
      <c r="M1395" s="5"/>
    </row>
    <row r="1396" spans="12:13" x14ac:dyDescent="0.25">
      <c r="L1396" s="5"/>
      <c r="M1396" s="5"/>
    </row>
    <row r="1397" spans="12:13" x14ac:dyDescent="0.25">
      <c r="L1397" s="5"/>
      <c r="M1397" s="5"/>
    </row>
    <row r="1398" spans="12:13" x14ac:dyDescent="0.25">
      <c r="L1398" s="5"/>
      <c r="M1398" s="5"/>
    </row>
    <row r="1399" spans="12:13" x14ac:dyDescent="0.25">
      <c r="L1399" s="5"/>
      <c r="M1399" s="5"/>
    </row>
    <row r="1400" spans="12:13" x14ac:dyDescent="0.25">
      <c r="L1400" s="5"/>
      <c r="M1400" s="5"/>
    </row>
    <row r="1401" spans="12:13" x14ac:dyDescent="0.25">
      <c r="L1401" s="5"/>
      <c r="M1401" s="5"/>
    </row>
    <row r="1402" spans="12:13" x14ac:dyDescent="0.25">
      <c r="L1402" s="5"/>
      <c r="M1402" s="5"/>
    </row>
    <row r="1403" spans="12:13" x14ac:dyDescent="0.25">
      <c r="L1403" s="5"/>
      <c r="M1403" s="5"/>
    </row>
    <row r="1404" spans="12:13" x14ac:dyDescent="0.25">
      <c r="L1404" s="5"/>
      <c r="M1404" s="5"/>
    </row>
    <row r="1405" spans="12:13" x14ac:dyDescent="0.25">
      <c r="L1405" s="5"/>
      <c r="M1405" s="5"/>
    </row>
    <row r="1406" spans="12:13" x14ac:dyDescent="0.25">
      <c r="L1406" s="5"/>
      <c r="M1406" s="5"/>
    </row>
    <row r="1407" spans="12:13" x14ac:dyDescent="0.25">
      <c r="L1407" s="5"/>
      <c r="M1407" s="5"/>
    </row>
    <row r="1408" spans="12:13" x14ac:dyDescent="0.25">
      <c r="L1408" s="5"/>
      <c r="M1408" s="5"/>
    </row>
    <row r="1409" spans="12:13" x14ac:dyDescent="0.25">
      <c r="L1409" s="5"/>
      <c r="M1409" s="5"/>
    </row>
    <row r="1410" spans="12:13" x14ac:dyDescent="0.25">
      <c r="L1410" s="5"/>
      <c r="M1410" s="5"/>
    </row>
    <row r="1411" spans="12:13" x14ac:dyDescent="0.25">
      <c r="L1411" s="5"/>
      <c r="M1411" s="5"/>
    </row>
    <row r="1412" spans="12:13" x14ac:dyDescent="0.25">
      <c r="L1412" s="5"/>
      <c r="M1412" s="5"/>
    </row>
    <row r="1413" spans="12:13" x14ac:dyDescent="0.25">
      <c r="L1413" s="5"/>
      <c r="M1413" s="5"/>
    </row>
    <row r="1414" spans="12:13" x14ac:dyDescent="0.25">
      <c r="L1414" s="5"/>
      <c r="M1414" s="5"/>
    </row>
    <row r="1415" spans="12:13" x14ac:dyDescent="0.25">
      <c r="L1415" s="5"/>
      <c r="M1415" s="5"/>
    </row>
    <row r="1416" spans="12:13" x14ac:dyDescent="0.25">
      <c r="L1416" s="5"/>
      <c r="M1416" s="5"/>
    </row>
    <row r="1417" spans="12:13" x14ac:dyDescent="0.25">
      <c r="L1417" s="5"/>
      <c r="M1417" s="5"/>
    </row>
    <row r="1418" spans="12:13" x14ac:dyDescent="0.25">
      <c r="L1418" s="5"/>
      <c r="M1418" s="5"/>
    </row>
    <row r="1419" spans="12:13" x14ac:dyDescent="0.25">
      <c r="L1419" s="5"/>
      <c r="M1419" s="5"/>
    </row>
    <row r="1420" spans="12:13" x14ac:dyDescent="0.25">
      <c r="L1420" s="5"/>
      <c r="M1420" s="5"/>
    </row>
    <row r="1421" spans="12:13" x14ac:dyDescent="0.25">
      <c r="L1421" s="5"/>
      <c r="M1421" s="5"/>
    </row>
    <row r="1422" spans="12:13" x14ac:dyDescent="0.25">
      <c r="L1422" s="5"/>
      <c r="M1422" s="5"/>
    </row>
    <row r="1423" spans="12:13" x14ac:dyDescent="0.25">
      <c r="L1423" s="5"/>
      <c r="M1423" s="5"/>
    </row>
    <row r="1424" spans="12:13" x14ac:dyDescent="0.25">
      <c r="L1424" s="5"/>
      <c r="M1424" s="5"/>
    </row>
    <row r="1425" spans="12:13" x14ac:dyDescent="0.25">
      <c r="L1425" s="5"/>
      <c r="M1425" s="5"/>
    </row>
    <row r="1426" spans="12:13" x14ac:dyDescent="0.25">
      <c r="L1426" s="5"/>
      <c r="M1426" s="5"/>
    </row>
    <row r="1427" spans="12:13" x14ac:dyDescent="0.25">
      <c r="L1427" s="5"/>
      <c r="M1427" s="5"/>
    </row>
    <row r="1428" spans="12:13" x14ac:dyDescent="0.25">
      <c r="L1428" s="5"/>
      <c r="M1428" s="5"/>
    </row>
    <row r="1429" spans="12:13" x14ac:dyDescent="0.25">
      <c r="L1429" s="5"/>
      <c r="M1429" s="5"/>
    </row>
    <row r="1430" spans="12:13" x14ac:dyDescent="0.25">
      <c r="L1430" s="5"/>
      <c r="M1430" s="5"/>
    </row>
    <row r="1431" spans="12:13" x14ac:dyDescent="0.25">
      <c r="L1431" s="5"/>
      <c r="M1431" s="5"/>
    </row>
    <row r="1432" spans="12:13" x14ac:dyDescent="0.25">
      <c r="L1432" s="5"/>
      <c r="M1432" s="5"/>
    </row>
    <row r="1433" spans="12:13" x14ac:dyDescent="0.25">
      <c r="L1433" s="5"/>
      <c r="M1433" s="5"/>
    </row>
    <row r="1434" spans="12:13" x14ac:dyDescent="0.25">
      <c r="L1434" s="5"/>
      <c r="M1434" s="5"/>
    </row>
    <row r="1435" spans="12:13" x14ac:dyDescent="0.25">
      <c r="L1435" s="5"/>
      <c r="M1435" s="5"/>
    </row>
    <row r="1436" spans="12:13" x14ac:dyDescent="0.25">
      <c r="L1436" s="5"/>
      <c r="M1436" s="5"/>
    </row>
    <row r="1437" spans="12:13" x14ac:dyDescent="0.25">
      <c r="L1437" s="5"/>
      <c r="M1437" s="5"/>
    </row>
    <row r="1438" spans="12:13" x14ac:dyDescent="0.25">
      <c r="L1438" s="5"/>
      <c r="M1438" s="5"/>
    </row>
    <row r="1439" spans="12:13" x14ac:dyDescent="0.25">
      <c r="L1439" s="5"/>
      <c r="M1439" s="5"/>
    </row>
    <row r="1440" spans="12:13" x14ac:dyDescent="0.25">
      <c r="L1440" s="5"/>
      <c r="M1440" s="5"/>
    </row>
    <row r="1441" spans="12:13" x14ac:dyDescent="0.25">
      <c r="L1441" s="5"/>
      <c r="M1441" s="5"/>
    </row>
    <row r="1442" spans="12:13" x14ac:dyDescent="0.25">
      <c r="L1442" s="5"/>
      <c r="M1442" s="5"/>
    </row>
    <row r="1443" spans="12:13" x14ac:dyDescent="0.25">
      <c r="L1443" s="5"/>
      <c r="M1443" s="5"/>
    </row>
    <row r="1444" spans="12:13" x14ac:dyDescent="0.25">
      <c r="L1444" s="5"/>
      <c r="M1444" s="5"/>
    </row>
    <row r="1445" spans="12:13" x14ac:dyDescent="0.25">
      <c r="L1445" s="5"/>
      <c r="M1445" s="5"/>
    </row>
    <row r="1446" spans="12:13" x14ac:dyDescent="0.25">
      <c r="L1446" s="5"/>
      <c r="M1446" s="5"/>
    </row>
    <row r="1447" spans="12:13" x14ac:dyDescent="0.25">
      <c r="L1447" s="5"/>
      <c r="M1447" s="5"/>
    </row>
    <row r="1448" spans="12:13" x14ac:dyDescent="0.25">
      <c r="L1448" s="5"/>
      <c r="M1448" s="5"/>
    </row>
    <row r="1449" spans="12:13" x14ac:dyDescent="0.25">
      <c r="L1449" s="5"/>
      <c r="M1449" s="5"/>
    </row>
    <row r="1450" spans="12:13" x14ac:dyDescent="0.25">
      <c r="L1450" s="5"/>
      <c r="M1450" s="5"/>
    </row>
    <row r="1451" spans="12:13" x14ac:dyDescent="0.25">
      <c r="L1451" s="5"/>
      <c r="M1451" s="5"/>
    </row>
    <row r="1452" spans="12:13" x14ac:dyDescent="0.25">
      <c r="L1452" s="5"/>
      <c r="M1452" s="5"/>
    </row>
    <row r="1453" spans="12:13" x14ac:dyDescent="0.25">
      <c r="L1453" s="5"/>
      <c r="M1453" s="5"/>
    </row>
    <row r="1454" spans="12:13" x14ac:dyDescent="0.25">
      <c r="L1454" s="5"/>
      <c r="M1454" s="5"/>
    </row>
    <row r="1455" spans="12:13" x14ac:dyDescent="0.25">
      <c r="L1455" s="5"/>
      <c r="M1455" s="5"/>
    </row>
    <row r="1456" spans="12:13" x14ac:dyDescent="0.25">
      <c r="L1456" s="5"/>
      <c r="M1456" s="5"/>
    </row>
    <row r="1457" spans="12:13" x14ac:dyDescent="0.25">
      <c r="L1457" s="5"/>
      <c r="M1457" s="5"/>
    </row>
    <row r="1458" spans="12:13" x14ac:dyDescent="0.25">
      <c r="L1458" s="5"/>
      <c r="M1458" s="5"/>
    </row>
    <row r="1459" spans="12:13" x14ac:dyDescent="0.25">
      <c r="L1459" s="5"/>
      <c r="M1459" s="5"/>
    </row>
    <row r="1460" spans="12:13" x14ac:dyDescent="0.25">
      <c r="L1460" s="5"/>
      <c r="M1460" s="5"/>
    </row>
    <row r="1461" spans="12:13" x14ac:dyDescent="0.25">
      <c r="L1461" s="5"/>
      <c r="M1461" s="5"/>
    </row>
    <row r="1462" spans="12:13" x14ac:dyDescent="0.25">
      <c r="L1462" s="5"/>
      <c r="M1462" s="5"/>
    </row>
    <row r="1463" spans="12:13" x14ac:dyDescent="0.25">
      <c r="L1463" s="5"/>
      <c r="M1463" s="5"/>
    </row>
    <row r="1464" spans="12:13" x14ac:dyDescent="0.25">
      <c r="L1464" s="5"/>
      <c r="M1464" s="5"/>
    </row>
    <row r="1465" spans="12:13" x14ac:dyDescent="0.25">
      <c r="L1465" s="5"/>
      <c r="M1465" s="5"/>
    </row>
    <row r="1466" spans="12:13" x14ac:dyDescent="0.25">
      <c r="L1466" s="5"/>
      <c r="M1466" s="5"/>
    </row>
    <row r="1467" spans="12:13" x14ac:dyDescent="0.25">
      <c r="L1467" s="5"/>
      <c r="M1467" s="5"/>
    </row>
    <row r="1468" spans="12:13" x14ac:dyDescent="0.25">
      <c r="L1468" s="5"/>
      <c r="M1468" s="5"/>
    </row>
    <row r="1469" spans="12:13" x14ac:dyDescent="0.25">
      <c r="L1469" s="5"/>
      <c r="M1469" s="5"/>
    </row>
    <row r="1470" spans="12:13" x14ac:dyDescent="0.25">
      <c r="L1470" s="5"/>
      <c r="M1470" s="5"/>
    </row>
    <row r="1471" spans="12:13" x14ac:dyDescent="0.25">
      <c r="L1471" s="5"/>
      <c r="M1471" s="5"/>
    </row>
    <row r="1472" spans="12:13" x14ac:dyDescent="0.25">
      <c r="L1472" s="5"/>
      <c r="M1472" s="5"/>
    </row>
    <row r="1473" spans="12:13" x14ac:dyDescent="0.25">
      <c r="L1473" s="5"/>
      <c r="M1473" s="5"/>
    </row>
    <row r="1474" spans="12:13" x14ac:dyDescent="0.25">
      <c r="L1474" s="5"/>
      <c r="M1474" s="5"/>
    </row>
    <row r="1475" spans="12:13" x14ac:dyDescent="0.25">
      <c r="L1475" s="5"/>
      <c r="M1475" s="5"/>
    </row>
    <row r="1476" spans="12:13" x14ac:dyDescent="0.25">
      <c r="L1476" s="5"/>
      <c r="M1476" s="5"/>
    </row>
    <row r="1477" spans="12:13" x14ac:dyDescent="0.25">
      <c r="L1477" s="5"/>
      <c r="M1477" s="5"/>
    </row>
    <row r="1478" spans="12:13" x14ac:dyDescent="0.25">
      <c r="L1478" s="5"/>
      <c r="M1478" s="5"/>
    </row>
    <row r="1479" spans="12:13" x14ac:dyDescent="0.25">
      <c r="L1479" s="5"/>
      <c r="M1479" s="5"/>
    </row>
    <row r="1480" spans="12:13" x14ac:dyDescent="0.25">
      <c r="L1480" s="5"/>
      <c r="M1480" s="5"/>
    </row>
    <row r="1481" spans="12:13" x14ac:dyDescent="0.25">
      <c r="L1481" s="5"/>
      <c r="M1481" s="5"/>
    </row>
    <row r="1482" spans="12:13" x14ac:dyDescent="0.25">
      <c r="L1482" s="5"/>
      <c r="M1482" s="5"/>
    </row>
    <row r="1483" spans="12:13" x14ac:dyDescent="0.25">
      <c r="L1483" s="5"/>
      <c r="M1483" s="5"/>
    </row>
    <row r="1484" spans="12:13" x14ac:dyDescent="0.25">
      <c r="L1484" s="5"/>
      <c r="M1484" s="5"/>
    </row>
    <row r="1485" spans="12:13" x14ac:dyDescent="0.25">
      <c r="L1485" s="5"/>
      <c r="M1485" s="5"/>
    </row>
    <row r="1486" spans="12:13" x14ac:dyDescent="0.25">
      <c r="L1486" s="5"/>
      <c r="M1486" s="5"/>
    </row>
    <row r="1487" spans="12:13" x14ac:dyDescent="0.25">
      <c r="L1487" s="5"/>
      <c r="M1487" s="5"/>
    </row>
    <row r="1488" spans="12:13" x14ac:dyDescent="0.25">
      <c r="L1488" s="5"/>
      <c r="M1488" s="5"/>
    </row>
    <row r="1489" spans="12:13" x14ac:dyDescent="0.25">
      <c r="L1489" s="5"/>
      <c r="M1489" s="5"/>
    </row>
    <row r="1490" spans="12:13" x14ac:dyDescent="0.25">
      <c r="L1490" s="5"/>
      <c r="M1490" s="5"/>
    </row>
    <row r="1491" spans="12:13" x14ac:dyDescent="0.25">
      <c r="L1491" s="5"/>
      <c r="M1491" s="5"/>
    </row>
    <row r="1492" spans="12:13" x14ac:dyDescent="0.25">
      <c r="L1492" s="5"/>
      <c r="M1492" s="5"/>
    </row>
    <row r="1493" spans="12:13" x14ac:dyDescent="0.25">
      <c r="L1493" s="5"/>
      <c r="M1493" s="5"/>
    </row>
    <row r="1494" spans="12:13" x14ac:dyDescent="0.25">
      <c r="L1494" s="5"/>
      <c r="M1494" s="5"/>
    </row>
    <row r="1495" spans="12:13" x14ac:dyDescent="0.25">
      <c r="L1495" s="5"/>
      <c r="M1495" s="5"/>
    </row>
    <row r="1496" spans="12:13" x14ac:dyDescent="0.25">
      <c r="L1496" s="5"/>
      <c r="M1496" s="5"/>
    </row>
    <row r="1497" spans="12:13" x14ac:dyDescent="0.25">
      <c r="L1497" s="5"/>
      <c r="M1497" s="5"/>
    </row>
    <row r="1498" spans="12:13" x14ac:dyDescent="0.25">
      <c r="L1498" s="5"/>
      <c r="M1498" s="5"/>
    </row>
    <row r="1499" spans="12:13" x14ac:dyDescent="0.25">
      <c r="L1499" s="5"/>
      <c r="M1499" s="5"/>
    </row>
    <row r="1500" spans="12:13" x14ac:dyDescent="0.25">
      <c r="L1500" s="5"/>
      <c r="M1500" s="5"/>
    </row>
    <row r="1501" spans="12:13" x14ac:dyDescent="0.25">
      <c r="L1501" s="5"/>
      <c r="M1501" s="5"/>
    </row>
    <row r="1502" spans="12:13" x14ac:dyDescent="0.25">
      <c r="L1502" s="5"/>
      <c r="M1502" s="5"/>
    </row>
    <row r="1503" spans="12:13" x14ac:dyDescent="0.25">
      <c r="L1503" s="5"/>
      <c r="M1503" s="5"/>
    </row>
    <row r="1504" spans="12:13" x14ac:dyDescent="0.25">
      <c r="L1504" s="5"/>
      <c r="M1504" s="5"/>
    </row>
    <row r="1505" spans="12:13" x14ac:dyDescent="0.25">
      <c r="L1505" s="5"/>
      <c r="M1505" s="5"/>
    </row>
    <row r="1506" spans="12:13" x14ac:dyDescent="0.25">
      <c r="L1506" s="5"/>
      <c r="M1506" s="5"/>
    </row>
    <row r="1507" spans="12:13" x14ac:dyDescent="0.25">
      <c r="L1507" s="5"/>
      <c r="M1507" s="5"/>
    </row>
    <row r="1508" spans="12:13" x14ac:dyDescent="0.25">
      <c r="L1508" s="5"/>
      <c r="M1508" s="5"/>
    </row>
    <row r="1509" spans="12:13" x14ac:dyDescent="0.25">
      <c r="L1509" s="5"/>
      <c r="M1509" s="5"/>
    </row>
    <row r="1510" spans="12:13" x14ac:dyDescent="0.25">
      <c r="L1510" s="5"/>
      <c r="M1510" s="5"/>
    </row>
    <row r="1511" spans="12:13" x14ac:dyDescent="0.25">
      <c r="L1511" s="5"/>
      <c r="M1511" s="5"/>
    </row>
    <row r="1512" spans="12:13" x14ac:dyDescent="0.25">
      <c r="L1512" s="5"/>
      <c r="M1512" s="5"/>
    </row>
    <row r="1513" spans="12:13" x14ac:dyDescent="0.25">
      <c r="L1513" s="5"/>
      <c r="M1513" s="5"/>
    </row>
    <row r="1514" spans="12:13" x14ac:dyDescent="0.25">
      <c r="L1514" s="5"/>
      <c r="M1514" s="5"/>
    </row>
    <row r="1515" spans="12:13" x14ac:dyDescent="0.25">
      <c r="L1515" s="5"/>
      <c r="M1515" s="5"/>
    </row>
    <row r="1516" spans="12:13" x14ac:dyDescent="0.25">
      <c r="L1516" s="5"/>
      <c r="M1516" s="5"/>
    </row>
    <row r="1517" spans="12:13" x14ac:dyDescent="0.25">
      <c r="L1517" s="5"/>
      <c r="M1517" s="5"/>
    </row>
    <row r="1518" spans="12:13" x14ac:dyDescent="0.25">
      <c r="L1518" s="5"/>
      <c r="M1518" s="5"/>
    </row>
    <row r="1519" spans="12:13" x14ac:dyDescent="0.25">
      <c r="L1519" s="5"/>
      <c r="M1519" s="5"/>
    </row>
    <row r="1520" spans="12:13" x14ac:dyDescent="0.25">
      <c r="L1520" s="5"/>
      <c r="M1520" s="5"/>
    </row>
    <row r="1521" spans="12:13" x14ac:dyDescent="0.25">
      <c r="L1521" s="5"/>
      <c r="M1521" s="5"/>
    </row>
    <row r="1522" spans="12:13" x14ac:dyDescent="0.25">
      <c r="L1522" s="5"/>
      <c r="M1522" s="5"/>
    </row>
    <row r="1523" spans="12:13" x14ac:dyDescent="0.25">
      <c r="L1523" s="5"/>
      <c r="M1523" s="5"/>
    </row>
    <row r="1524" spans="12:13" x14ac:dyDescent="0.25">
      <c r="L1524" s="5"/>
      <c r="M1524" s="5"/>
    </row>
    <row r="1525" spans="12:13" x14ac:dyDescent="0.25">
      <c r="L1525" s="5"/>
      <c r="M1525" s="5"/>
    </row>
    <row r="1526" spans="12:13" x14ac:dyDescent="0.25">
      <c r="L1526" s="5"/>
      <c r="M1526" s="5"/>
    </row>
    <row r="1527" spans="12:13" x14ac:dyDescent="0.25">
      <c r="L1527" s="5"/>
      <c r="M1527" s="5"/>
    </row>
    <row r="1528" spans="12:13" x14ac:dyDescent="0.25">
      <c r="L1528" s="5"/>
      <c r="M1528" s="5"/>
    </row>
    <row r="1529" spans="12:13" x14ac:dyDescent="0.25">
      <c r="L1529" s="5"/>
      <c r="M1529" s="5"/>
    </row>
    <row r="1530" spans="12:13" x14ac:dyDescent="0.25">
      <c r="L1530" s="5"/>
      <c r="M1530" s="5"/>
    </row>
    <row r="1531" spans="12:13" x14ac:dyDescent="0.25">
      <c r="L1531" s="5"/>
      <c r="M1531" s="5"/>
    </row>
    <row r="1532" spans="12:13" x14ac:dyDescent="0.25">
      <c r="L1532" s="5"/>
      <c r="M1532" s="5"/>
    </row>
    <row r="1533" spans="12:13" x14ac:dyDescent="0.25">
      <c r="L1533" s="5"/>
      <c r="M1533" s="5"/>
    </row>
    <row r="1534" spans="12:13" x14ac:dyDescent="0.25">
      <c r="L1534" s="5"/>
      <c r="M1534" s="5"/>
    </row>
    <row r="1535" spans="12:13" x14ac:dyDescent="0.25">
      <c r="L1535" s="5"/>
      <c r="M1535" s="5"/>
    </row>
    <row r="1536" spans="12:13" x14ac:dyDescent="0.25">
      <c r="L1536" s="5"/>
      <c r="M1536" s="5"/>
    </row>
    <row r="1537" spans="12:13" x14ac:dyDescent="0.25">
      <c r="L1537" s="5"/>
      <c r="M1537" s="5"/>
    </row>
    <row r="1538" spans="12:13" x14ac:dyDescent="0.25">
      <c r="L1538" s="5"/>
      <c r="M1538" s="5"/>
    </row>
    <row r="1539" spans="12:13" x14ac:dyDescent="0.25">
      <c r="L1539" s="5"/>
      <c r="M1539" s="5"/>
    </row>
    <row r="1540" spans="12:13" x14ac:dyDescent="0.25">
      <c r="L1540" s="5"/>
      <c r="M1540" s="5"/>
    </row>
    <row r="1541" spans="12:13" x14ac:dyDescent="0.25">
      <c r="L1541" s="5"/>
      <c r="M1541" s="5"/>
    </row>
    <row r="1542" spans="12:13" x14ac:dyDescent="0.25">
      <c r="L1542" s="5"/>
      <c r="M1542" s="5"/>
    </row>
    <row r="1543" spans="12:13" x14ac:dyDescent="0.25">
      <c r="L1543" s="5"/>
      <c r="M1543" s="5"/>
    </row>
    <row r="1544" spans="12:13" x14ac:dyDescent="0.25">
      <c r="L1544" s="5"/>
      <c r="M1544" s="5"/>
    </row>
    <row r="1545" spans="12:13" x14ac:dyDescent="0.25">
      <c r="L1545" s="5"/>
      <c r="M1545" s="5"/>
    </row>
    <row r="1546" spans="12:13" x14ac:dyDescent="0.25">
      <c r="L1546" s="5"/>
      <c r="M1546" s="5"/>
    </row>
    <row r="1547" spans="12:13" x14ac:dyDescent="0.25">
      <c r="L1547" s="5"/>
      <c r="M1547" s="5"/>
    </row>
    <row r="1548" spans="12:13" x14ac:dyDescent="0.25">
      <c r="L1548" s="5"/>
      <c r="M1548" s="5"/>
    </row>
    <row r="1549" spans="12:13" x14ac:dyDescent="0.25">
      <c r="L1549" s="5"/>
      <c r="M1549" s="5"/>
    </row>
    <row r="1550" spans="12:13" x14ac:dyDescent="0.25">
      <c r="L1550" s="5"/>
      <c r="M1550" s="5"/>
    </row>
    <row r="1551" spans="12:13" x14ac:dyDescent="0.25">
      <c r="L1551" s="5"/>
      <c r="M1551" s="5"/>
    </row>
    <row r="1552" spans="12:13" x14ac:dyDescent="0.25">
      <c r="L1552" s="5"/>
      <c r="M1552" s="5"/>
    </row>
    <row r="1553" spans="12:13" x14ac:dyDescent="0.25">
      <c r="L1553" s="5"/>
      <c r="M1553" s="5"/>
    </row>
    <row r="1554" spans="12:13" x14ac:dyDescent="0.25">
      <c r="L1554" s="5"/>
      <c r="M1554" s="5"/>
    </row>
    <row r="1555" spans="12:13" x14ac:dyDescent="0.25">
      <c r="L1555" s="5"/>
      <c r="M1555" s="5"/>
    </row>
    <row r="1556" spans="12:13" x14ac:dyDescent="0.25">
      <c r="L1556" s="5"/>
      <c r="M1556" s="5"/>
    </row>
    <row r="1557" spans="12:13" x14ac:dyDescent="0.25">
      <c r="L1557" s="5"/>
      <c r="M1557" s="5"/>
    </row>
    <row r="1558" spans="12:13" x14ac:dyDescent="0.25">
      <c r="L1558" s="5"/>
      <c r="M1558" s="5"/>
    </row>
    <row r="1559" spans="12:13" x14ac:dyDescent="0.25">
      <c r="L1559" s="5"/>
      <c r="M1559" s="5"/>
    </row>
    <row r="1560" spans="12:13" x14ac:dyDescent="0.25">
      <c r="L1560" s="5"/>
      <c r="M1560" s="5"/>
    </row>
    <row r="1561" spans="12:13" x14ac:dyDescent="0.25">
      <c r="L1561" s="5"/>
      <c r="M1561" s="5"/>
    </row>
    <row r="1562" spans="12:13" x14ac:dyDescent="0.25">
      <c r="L1562" s="5"/>
      <c r="M1562" s="5"/>
    </row>
    <row r="1563" spans="12:13" x14ac:dyDescent="0.25">
      <c r="L1563" s="5"/>
      <c r="M1563" s="5"/>
    </row>
    <row r="1564" spans="12:13" x14ac:dyDescent="0.25">
      <c r="L1564" s="5"/>
      <c r="M1564" s="5"/>
    </row>
    <row r="1565" spans="12:13" x14ac:dyDescent="0.25">
      <c r="L1565" s="5"/>
      <c r="M1565" s="5"/>
    </row>
    <row r="1566" spans="12:13" x14ac:dyDescent="0.25">
      <c r="L1566" s="5"/>
      <c r="M1566" s="5"/>
    </row>
    <row r="1567" spans="12:13" x14ac:dyDescent="0.25">
      <c r="L1567" s="5"/>
      <c r="M1567" s="5"/>
    </row>
    <row r="1568" spans="12:13" x14ac:dyDescent="0.25">
      <c r="L1568" s="5"/>
      <c r="M1568" s="5"/>
    </row>
    <row r="1569" spans="12:13" x14ac:dyDescent="0.25">
      <c r="L1569" s="5"/>
      <c r="M1569" s="5"/>
    </row>
    <row r="1570" spans="12:13" x14ac:dyDescent="0.25">
      <c r="L1570" s="5"/>
      <c r="M1570" s="5"/>
    </row>
    <row r="1571" spans="12:13" x14ac:dyDescent="0.25">
      <c r="L1571" s="5"/>
      <c r="M1571" s="5"/>
    </row>
    <row r="1572" spans="12:13" x14ac:dyDescent="0.25">
      <c r="L1572" s="5"/>
      <c r="M1572" s="5"/>
    </row>
    <row r="1573" spans="12:13" x14ac:dyDescent="0.25">
      <c r="L1573" s="5"/>
      <c r="M1573" s="5"/>
    </row>
    <row r="1574" spans="12:13" x14ac:dyDescent="0.25">
      <c r="L1574" s="5"/>
      <c r="M1574" s="5"/>
    </row>
    <row r="1575" spans="12:13" x14ac:dyDescent="0.25">
      <c r="L1575" s="5"/>
      <c r="M1575" s="5"/>
    </row>
    <row r="1576" spans="12:13" x14ac:dyDescent="0.25">
      <c r="L1576" s="5"/>
      <c r="M1576" s="5"/>
    </row>
    <row r="1577" spans="12:13" x14ac:dyDescent="0.25">
      <c r="L1577" s="5"/>
      <c r="M1577" s="5"/>
    </row>
    <row r="1578" spans="12:13" x14ac:dyDescent="0.25">
      <c r="L1578" s="5"/>
      <c r="M1578" s="5"/>
    </row>
    <row r="1579" spans="12:13" x14ac:dyDescent="0.25">
      <c r="L1579" s="5"/>
      <c r="M1579" s="5"/>
    </row>
    <row r="1580" spans="12:13" x14ac:dyDescent="0.25">
      <c r="L1580" s="5"/>
      <c r="M1580" s="5"/>
    </row>
    <row r="1581" spans="12:13" x14ac:dyDescent="0.25">
      <c r="L1581" s="5"/>
      <c r="M1581" s="5"/>
    </row>
    <row r="1582" spans="12:13" x14ac:dyDescent="0.25">
      <c r="L1582" s="5"/>
      <c r="M1582" s="5"/>
    </row>
    <row r="1583" spans="12:13" x14ac:dyDescent="0.25">
      <c r="L1583" s="5"/>
      <c r="M1583" s="5"/>
    </row>
    <row r="1584" spans="12:13" x14ac:dyDescent="0.25">
      <c r="L1584" s="5"/>
      <c r="M1584" s="5"/>
    </row>
    <row r="1585" spans="12:13" x14ac:dyDescent="0.25">
      <c r="L1585" s="5"/>
      <c r="M1585" s="5"/>
    </row>
    <row r="1586" spans="12:13" x14ac:dyDescent="0.25">
      <c r="L1586" s="5"/>
      <c r="M1586" s="5"/>
    </row>
    <row r="1587" spans="12:13" x14ac:dyDescent="0.25">
      <c r="L1587" s="5"/>
      <c r="M1587" s="5"/>
    </row>
    <row r="1588" spans="12:13" x14ac:dyDescent="0.25">
      <c r="L1588" s="5"/>
      <c r="M1588" s="5"/>
    </row>
    <row r="1589" spans="12:13" x14ac:dyDescent="0.25">
      <c r="L1589" s="5"/>
      <c r="M1589" s="5"/>
    </row>
    <row r="1590" spans="12:13" x14ac:dyDescent="0.25">
      <c r="L1590" s="5"/>
      <c r="M1590" s="5"/>
    </row>
    <row r="1591" spans="12:13" x14ac:dyDescent="0.25">
      <c r="L1591" s="5"/>
      <c r="M1591" s="5"/>
    </row>
    <row r="1592" spans="12:13" x14ac:dyDescent="0.25">
      <c r="L1592" s="5"/>
      <c r="M1592" s="5"/>
    </row>
    <row r="1593" spans="12:13" x14ac:dyDescent="0.25">
      <c r="L1593" s="5"/>
      <c r="M1593" s="5"/>
    </row>
    <row r="1594" spans="12:13" x14ac:dyDescent="0.25">
      <c r="L1594" s="5"/>
      <c r="M1594" s="5"/>
    </row>
    <row r="1595" spans="12:13" x14ac:dyDescent="0.25">
      <c r="L1595" s="5"/>
      <c r="M1595" s="5"/>
    </row>
    <row r="1596" spans="12:13" x14ac:dyDescent="0.25">
      <c r="L1596" s="5"/>
      <c r="M1596" s="5"/>
    </row>
    <row r="1597" spans="12:13" x14ac:dyDescent="0.25">
      <c r="L1597" s="5"/>
      <c r="M1597" s="5"/>
    </row>
    <row r="1598" spans="12:13" x14ac:dyDescent="0.25">
      <c r="L1598" s="5"/>
      <c r="M1598" s="5"/>
    </row>
    <row r="1599" spans="12:13" x14ac:dyDescent="0.25">
      <c r="L1599" s="5"/>
      <c r="M1599" s="5"/>
    </row>
    <row r="1600" spans="12:13" x14ac:dyDescent="0.25">
      <c r="L1600" s="5"/>
      <c r="M1600" s="5"/>
    </row>
    <row r="1601" spans="12:13" x14ac:dyDescent="0.25">
      <c r="L1601" s="5"/>
      <c r="M1601" s="5"/>
    </row>
    <row r="1602" spans="12:13" x14ac:dyDescent="0.25">
      <c r="L1602" s="5"/>
      <c r="M1602" s="5"/>
    </row>
    <row r="1603" spans="12:13" x14ac:dyDescent="0.25">
      <c r="L1603" s="5"/>
      <c r="M1603" s="5"/>
    </row>
    <row r="1604" spans="12:13" x14ac:dyDescent="0.25">
      <c r="L1604" s="5"/>
      <c r="M1604" s="5"/>
    </row>
    <row r="1605" spans="12:13" x14ac:dyDescent="0.25">
      <c r="L1605" s="5"/>
      <c r="M1605" s="5"/>
    </row>
    <row r="1606" spans="12:13" x14ac:dyDescent="0.25">
      <c r="L1606" s="5"/>
      <c r="M1606" s="5"/>
    </row>
    <row r="1607" spans="12:13" x14ac:dyDescent="0.25">
      <c r="L1607" s="5"/>
      <c r="M1607" s="5"/>
    </row>
    <row r="1608" spans="12:13" x14ac:dyDescent="0.25">
      <c r="L1608" s="5"/>
      <c r="M1608" s="5"/>
    </row>
    <row r="1609" spans="12:13" x14ac:dyDescent="0.25">
      <c r="L1609" s="5"/>
      <c r="M1609" s="5"/>
    </row>
    <row r="1610" spans="12:13" x14ac:dyDescent="0.25">
      <c r="L1610" s="5"/>
      <c r="M1610" s="5"/>
    </row>
    <row r="1611" spans="12:13" x14ac:dyDescent="0.25">
      <c r="L1611" s="5"/>
      <c r="M1611" s="5"/>
    </row>
    <row r="1612" spans="12:13" x14ac:dyDescent="0.25">
      <c r="L1612" s="5"/>
      <c r="M1612" s="5"/>
    </row>
    <row r="1613" spans="12:13" x14ac:dyDescent="0.25">
      <c r="L1613" s="5"/>
      <c r="M1613" s="5"/>
    </row>
    <row r="1614" spans="12:13" x14ac:dyDescent="0.25">
      <c r="L1614" s="5"/>
      <c r="M1614" s="5"/>
    </row>
    <row r="1615" spans="12:13" x14ac:dyDescent="0.25">
      <c r="L1615" s="5"/>
      <c r="M1615" s="5"/>
    </row>
    <row r="1616" spans="12:13" x14ac:dyDescent="0.25">
      <c r="L1616" s="5"/>
      <c r="M1616" s="5"/>
    </row>
    <row r="1617" spans="12:13" x14ac:dyDescent="0.25">
      <c r="L1617" s="5"/>
      <c r="M1617" s="5"/>
    </row>
    <row r="1618" spans="12:13" x14ac:dyDescent="0.25">
      <c r="L1618" s="5"/>
      <c r="M1618" s="5"/>
    </row>
    <row r="1619" spans="12:13" x14ac:dyDescent="0.25">
      <c r="L1619" s="5"/>
      <c r="M1619" s="5"/>
    </row>
    <row r="1620" spans="12:13" x14ac:dyDescent="0.25">
      <c r="L1620" s="5"/>
      <c r="M1620" s="5"/>
    </row>
    <row r="1621" spans="12:13" x14ac:dyDescent="0.25">
      <c r="L1621" s="5"/>
      <c r="M1621" s="5"/>
    </row>
    <row r="1622" spans="12:13" x14ac:dyDescent="0.25">
      <c r="L1622" s="5"/>
      <c r="M1622" s="5"/>
    </row>
    <row r="1623" spans="12:13" x14ac:dyDescent="0.25">
      <c r="L1623" s="5"/>
      <c r="M1623" s="5"/>
    </row>
    <row r="1624" spans="12:13" x14ac:dyDescent="0.25">
      <c r="L1624" s="5"/>
      <c r="M1624" s="5"/>
    </row>
    <row r="1625" spans="12:13" x14ac:dyDescent="0.25">
      <c r="L1625" s="5"/>
      <c r="M1625" s="5"/>
    </row>
    <row r="1626" spans="12:13" x14ac:dyDescent="0.25">
      <c r="L1626" s="5"/>
      <c r="M1626" s="5"/>
    </row>
    <row r="1627" spans="12:13" x14ac:dyDescent="0.25">
      <c r="L1627" s="5"/>
      <c r="M1627" s="5"/>
    </row>
    <row r="1628" spans="12:13" x14ac:dyDescent="0.25">
      <c r="L1628" s="5"/>
      <c r="M1628" s="5"/>
    </row>
    <row r="1629" spans="12:13" x14ac:dyDescent="0.25">
      <c r="L1629" s="5"/>
      <c r="M1629" s="5"/>
    </row>
    <row r="1630" spans="12:13" x14ac:dyDescent="0.25">
      <c r="L1630" s="5"/>
      <c r="M1630" s="5"/>
    </row>
    <row r="1631" spans="12:13" x14ac:dyDescent="0.25">
      <c r="L1631" s="5"/>
      <c r="M1631" s="5"/>
    </row>
    <row r="1632" spans="12:13" x14ac:dyDescent="0.25">
      <c r="L1632" s="5"/>
      <c r="M1632" s="5"/>
    </row>
    <row r="1633" spans="12:13" x14ac:dyDescent="0.25">
      <c r="L1633" s="5"/>
      <c r="M1633" s="5"/>
    </row>
    <row r="1634" spans="12:13" x14ac:dyDescent="0.25">
      <c r="L1634" s="5"/>
      <c r="M1634" s="5"/>
    </row>
    <row r="1635" spans="12:13" x14ac:dyDescent="0.25">
      <c r="L1635" s="5"/>
      <c r="M1635" s="5"/>
    </row>
    <row r="1636" spans="12:13" x14ac:dyDescent="0.25">
      <c r="L1636" s="5"/>
      <c r="M1636" s="5"/>
    </row>
    <row r="1637" spans="12:13" x14ac:dyDescent="0.25">
      <c r="L1637" s="5"/>
      <c r="M1637" s="5"/>
    </row>
    <row r="1638" spans="12:13" x14ac:dyDescent="0.25">
      <c r="L1638" s="5"/>
      <c r="M1638" s="5"/>
    </row>
    <row r="1639" spans="12:13" x14ac:dyDescent="0.25">
      <c r="L1639" s="5"/>
      <c r="M1639" s="5"/>
    </row>
    <row r="1640" spans="12:13" x14ac:dyDescent="0.25">
      <c r="L1640" s="5"/>
      <c r="M1640" s="5"/>
    </row>
    <row r="1641" spans="12:13" x14ac:dyDescent="0.25">
      <c r="L1641" s="5"/>
      <c r="M1641" s="5"/>
    </row>
    <row r="1642" spans="12:13" x14ac:dyDescent="0.25">
      <c r="L1642" s="5"/>
      <c r="M1642" s="5"/>
    </row>
    <row r="1643" spans="12:13" x14ac:dyDescent="0.25">
      <c r="L1643" s="5"/>
      <c r="M1643" s="5"/>
    </row>
    <row r="1644" spans="12:13" x14ac:dyDescent="0.25">
      <c r="L1644" s="5"/>
      <c r="M1644" s="5"/>
    </row>
    <row r="1645" spans="12:13" x14ac:dyDescent="0.25">
      <c r="L1645" s="5"/>
      <c r="M1645" s="5"/>
    </row>
    <row r="1646" spans="12:13" x14ac:dyDescent="0.25">
      <c r="L1646" s="5"/>
      <c r="M1646" s="5"/>
    </row>
    <row r="1647" spans="12:13" x14ac:dyDescent="0.25">
      <c r="L1647" s="5"/>
      <c r="M1647" s="5"/>
    </row>
    <row r="1648" spans="12:13" x14ac:dyDescent="0.25">
      <c r="L1648" s="5"/>
      <c r="M1648" s="5"/>
    </row>
    <row r="1649" spans="12:13" x14ac:dyDescent="0.25">
      <c r="L1649" s="5"/>
      <c r="M1649" s="5"/>
    </row>
    <row r="1650" spans="12:13" x14ac:dyDescent="0.25">
      <c r="L1650" s="5"/>
      <c r="M1650" s="5"/>
    </row>
    <row r="1651" spans="12:13" x14ac:dyDescent="0.25">
      <c r="L1651" s="5"/>
      <c r="M1651" s="5"/>
    </row>
    <row r="1652" spans="12:13" x14ac:dyDescent="0.25">
      <c r="L1652" s="5"/>
      <c r="M1652" s="5"/>
    </row>
    <row r="1653" spans="12:13" x14ac:dyDescent="0.25">
      <c r="L1653" s="5"/>
      <c r="M1653" s="5"/>
    </row>
    <row r="1654" spans="12:13" x14ac:dyDescent="0.25">
      <c r="L1654" s="5"/>
      <c r="M1654" s="5"/>
    </row>
    <row r="1655" spans="12:13" x14ac:dyDescent="0.25">
      <c r="L1655" s="5"/>
      <c r="M1655" s="5"/>
    </row>
    <row r="1656" spans="12:13" x14ac:dyDescent="0.25">
      <c r="L1656" s="5"/>
      <c r="M1656" s="5"/>
    </row>
    <row r="1657" spans="12:13" x14ac:dyDescent="0.25">
      <c r="L1657" s="5"/>
      <c r="M1657" s="5"/>
    </row>
    <row r="1658" spans="12:13" x14ac:dyDescent="0.25">
      <c r="L1658" s="5"/>
      <c r="M1658" s="5"/>
    </row>
    <row r="1659" spans="12:13" x14ac:dyDescent="0.25">
      <c r="L1659" s="5"/>
      <c r="M1659" s="5"/>
    </row>
    <row r="1660" spans="12:13" x14ac:dyDescent="0.25">
      <c r="L1660" s="5"/>
      <c r="M1660" s="5"/>
    </row>
    <row r="1661" spans="12:13" x14ac:dyDescent="0.25">
      <c r="L1661" s="5"/>
      <c r="M1661" s="5"/>
    </row>
    <row r="1662" spans="12:13" x14ac:dyDescent="0.25">
      <c r="L1662" s="5"/>
      <c r="M1662" s="5"/>
    </row>
    <row r="1663" spans="12:13" x14ac:dyDescent="0.25">
      <c r="L1663" s="5"/>
      <c r="M1663" s="5"/>
    </row>
    <row r="1664" spans="12:13" x14ac:dyDescent="0.25">
      <c r="L1664" s="5"/>
      <c r="M1664" s="5"/>
    </row>
    <row r="1665" spans="12:13" x14ac:dyDescent="0.25">
      <c r="L1665" s="5"/>
      <c r="M1665" s="5"/>
    </row>
    <row r="1666" spans="12:13" x14ac:dyDescent="0.25">
      <c r="L1666" s="5"/>
      <c r="M1666" s="5"/>
    </row>
    <row r="1667" spans="12:13" x14ac:dyDescent="0.25">
      <c r="L1667" s="5"/>
      <c r="M1667" s="5"/>
    </row>
    <row r="1668" spans="12:13" x14ac:dyDescent="0.25">
      <c r="L1668" s="5"/>
      <c r="M1668" s="5"/>
    </row>
    <row r="1669" spans="12:13" x14ac:dyDescent="0.25">
      <c r="L1669" s="5"/>
      <c r="M1669" s="5"/>
    </row>
    <row r="1670" spans="12:13" x14ac:dyDescent="0.25">
      <c r="L1670" s="5"/>
      <c r="M1670" s="5"/>
    </row>
    <row r="1671" spans="12:13" x14ac:dyDescent="0.25">
      <c r="L1671" s="5"/>
      <c r="M1671" s="5"/>
    </row>
    <row r="1672" spans="12:13" x14ac:dyDescent="0.25">
      <c r="L1672" s="5"/>
      <c r="M1672" s="5"/>
    </row>
    <row r="1673" spans="12:13" x14ac:dyDescent="0.25">
      <c r="L1673" s="5"/>
      <c r="M1673" s="5"/>
    </row>
    <row r="1674" spans="12:13" x14ac:dyDescent="0.25">
      <c r="L1674" s="5"/>
      <c r="M1674" s="5"/>
    </row>
    <row r="1675" spans="12:13" x14ac:dyDescent="0.25">
      <c r="L1675" s="5"/>
      <c r="M1675" s="5"/>
    </row>
    <row r="1676" spans="12:13" x14ac:dyDescent="0.25">
      <c r="L1676" s="5"/>
      <c r="M1676" s="5"/>
    </row>
    <row r="1677" spans="12:13" x14ac:dyDescent="0.25">
      <c r="L1677" s="5"/>
      <c r="M1677" s="5"/>
    </row>
    <row r="1678" spans="12:13" x14ac:dyDescent="0.25">
      <c r="L1678" s="5"/>
      <c r="M1678" s="5"/>
    </row>
    <row r="1679" spans="12:13" x14ac:dyDescent="0.25">
      <c r="L1679" s="5"/>
      <c r="M1679" s="5"/>
    </row>
    <row r="1680" spans="12:13" x14ac:dyDescent="0.25">
      <c r="L1680" s="5"/>
      <c r="M1680" s="5"/>
    </row>
    <row r="1681" spans="12:13" x14ac:dyDescent="0.25">
      <c r="L1681" s="5"/>
      <c r="M1681" s="5"/>
    </row>
    <row r="1682" spans="12:13" x14ac:dyDescent="0.25">
      <c r="L1682" s="5"/>
      <c r="M1682" s="5"/>
    </row>
    <row r="1683" spans="12:13" x14ac:dyDescent="0.25">
      <c r="L1683" s="5"/>
      <c r="M1683" s="5"/>
    </row>
    <row r="1684" spans="12:13" x14ac:dyDescent="0.25">
      <c r="L1684" s="5"/>
      <c r="M1684" s="5"/>
    </row>
    <row r="1685" spans="12:13" x14ac:dyDescent="0.25">
      <c r="L1685" s="5"/>
      <c r="M1685" s="5"/>
    </row>
    <row r="1686" spans="12:13" x14ac:dyDescent="0.25">
      <c r="L1686" s="5"/>
      <c r="M1686" s="5"/>
    </row>
    <row r="1687" spans="12:13" x14ac:dyDescent="0.25">
      <c r="L1687" s="5"/>
      <c r="M1687" s="5"/>
    </row>
    <row r="1688" spans="12:13" x14ac:dyDescent="0.25">
      <c r="L1688" s="5"/>
      <c r="M1688" s="5"/>
    </row>
    <row r="1689" spans="12:13" x14ac:dyDescent="0.25">
      <c r="L1689" s="5"/>
      <c r="M1689" s="5"/>
    </row>
    <row r="1690" spans="12:13" x14ac:dyDescent="0.25">
      <c r="L1690" s="5"/>
      <c r="M1690" s="5"/>
    </row>
    <row r="1691" spans="12:13" x14ac:dyDescent="0.25">
      <c r="L1691" s="5"/>
      <c r="M1691" s="5"/>
    </row>
    <row r="1692" spans="12:13" x14ac:dyDescent="0.25">
      <c r="L1692" s="5"/>
      <c r="M1692" s="5"/>
    </row>
    <row r="1693" spans="12:13" x14ac:dyDescent="0.25">
      <c r="L1693" s="5"/>
      <c r="M1693" s="5"/>
    </row>
    <row r="1694" spans="12:13" x14ac:dyDescent="0.25">
      <c r="L1694" s="5"/>
      <c r="M1694" s="5"/>
    </row>
    <row r="1695" spans="12:13" x14ac:dyDescent="0.25">
      <c r="L1695" s="5"/>
      <c r="M1695" s="5"/>
    </row>
    <row r="1696" spans="12:13" x14ac:dyDescent="0.25">
      <c r="L1696" s="5"/>
      <c r="M1696" s="5"/>
    </row>
    <row r="1697" spans="12:13" x14ac:dyDescent="0.25">
      <c r="L1697" s="5"/>
      <c r="M1697" s="5"/>
    </row>
    <row r="1698" spans="12:13" x14ac:dyDescent="0.25">
      <c r="L1698" s="5"/>
      <c r="M1698" s="5"/>
    </row>
    <row r="1699" spans="12:13" x14ac:dyDescent="0.25">
      <c r="L1699" s="5"/>
      <c r="M1699" s="5"/>
    </row>
    <row r="1700" spans="12:13" x14ac:dyDescent="0.25">
      <c r="L1700" s="5"/>
      <c r="M1700" s="5"/>
    </row>
    <row r="1701" spans="12:13" x14ac:dyDescent="0.25">
      <c r="L1701" s="5"/>
      <c r="M1701" s="5"/>
    </row>
    <row r="1702" spans="12:13" x14ac:dyDescent="0.25">
      <c r="L1702" s="5"/>
      <c r="M1702" s="5"/>
    </row>
    <row r="1703" spans="12:13" x14ac:dyDescent="0.25">
      <c r="L1703" s="5"/>
      <c r="M1703" s="5"/>
    </row>
    <row r="1704" spans="12:13" x14ac:dyDescent="0.25">
      <c r="L1704" s="5"/>
      <c r="M1704" s="5"/>
    </row>
    <row r="1705" spans="12:13" x14ac:dyDescent="0.25">
      <c r="L1705" s="5"/>
      <c r="M1705" s="5"/>
    </row>
    <row r="1706" spans="12:13" x14ac:dyDescent="0.25">
      <c r="L1706" s="5"/>
      <c r="M1706" s="5"/>
    </row>
    <row r="1707" spans="12:13" x14ac:dyDescent="0.25">
      <c r="L1707" s="5"/>
      <c r="M1707" s="5"/>
    </row>
    <row r="1708" spans="12:13" x14ac:dyDescent="0.25">
      <c r="L1708" s="5"/>
      <c r="M1708" s="5"/>
    </row>
    <row r="1709" spans="12:13" x14ac:dyDescent="0.25">
      <c r="L1709" s="5"/>
      <c r="M1709" s="5"/>
    </row>
    <row r="1710" spans="12:13" x14ac:dyDescent="0.25">
      <c r="L1710" s="5"/>
      <c r="M1710" s="5"/>
    </row>
    <row r="1711" spans="12:13" x14ac:dyDescent="0.25">
      <c r="L1711" s="5"/>
      <c r="M1711" s="5"/>
    </row>
    <row r="1712" spans="12:13" x14ac:dyDescent="0.25">
      <c r="L1712" s="5"/>
      <c r="M1712" s="5"/>
    </row>
    <row r="1713" spans="12:13" x14ac:dyDescent="0.25">
      <c r="L1713" s="5"/>
      <c r="M1713" s="5"/>
    </row>
    <row r="1714" spans="12:13" x14ac:dyDescent="0.25">
      <c r="L1714" s="5"/>
      <c r="M1714" s="5"/>
    </row>
    <row r="1715" spans="12:13" x14ac:dyDescent="0.25">
      <c r="L1715" s="5"/>
      <c r="M1715" s="5"/>
    </row>
    <row r="1716" spans="12:13" x14ac:dyDescent="0.25">
      <c r="L1716" s="5"/>
      <c r="M1716" s="5"/>
    </row>
    <row r="1717" spans="12:13" x14ac:dyDescent="0.25">
      <c r="L1717" s="5"/>
      <c r="M1717" s="5"/>
    </row>
    <row r="1718" spans="12:13" x14ac:dyDescent="0.25">
      <c r="L1718" s="5"/>
      <c r="M1718" s="5"/>
    </row>
    <row r="1719" spans="12:13" x14ac:dyDescent="0.25">
      <c r="L1719" s="5"/>
      <c r="M1719" s="5"/>
    </row>
    <row r="1720" spans="12:13" x14ac:dyDescent="0.25">
      <c r="L1720" s="5"/>
      <c r="M1720" s="5"/>
    </row>
    <row r="1721" spans="12:13" x14ac:dyDescent="0.25">
      <c r="L1721" s="5"/>
      <c r="M1721" s="5"/>
    </row>
    <row r="1722" spans="12:13" x14ac:dyDescent="0.25">
      <c r="L1722" s="5"/>
      <c r="M1722" s="5"/>
    </row>
    <row r="1723" spans="12:13" x14ac:dyDescent="0.25">
      <c r="L1723" s="5"/>
      <c r="M1723" s="5"/>
    </row>
    <row r="1724" spans="12:13" x14ac:dyDescent="0.25">
      <c r="L1724" s="5"/>
      <c r="M1724" s="5"/>
    </row>
    <row r="1725" spans="12:13" x14ac:dyDescent="0.25">
      <c r="L1725" s="5"/>
      <c r="M1725" s="5"/>
    </row>
    <row r="1726" spans="12:13" x14ac:dyDescent="0.25">
      <c r="L1726" s="5"/>
      <c r="M1726" s="5"/>
    </row>
    <row r="1727" spans="12:13" x14ac:dyDescent="0.25">
      <c r="L1727" s="5"/>
      <c r="M1727" s="5"/>
    </row>
    <row r="1728" spans="12:13" x14ac:dyDescent="0.25">
      <c r="L1728" s="5"/>
      <c r="M1728" s="5"/>
    </row>
    <row r="1729" spans="12:13" x14ac:dyDescent="0.25">
      <c r="L1729" s="5"/>
      <c r="M1729" s="5"/>
    </row>
    <row r="1730" spans="12:13" x14ac:dyDescent="0.25">
      <c r="L1730" s="5"/>
      <c r="M1730" s="5"/>
    </row>
    <row r="1731" spans="12:13" x14ac:dyDescent="0.25">
      <c r="L1731" s="5"/>
      <c r="M1731" s="5"/>
    </row>
    <row r="1732" spans="12:13" x14ac:dyDescent="0.25">
      <c r="L1732" s="5"/>
      <c r="M1732" s="5"/>
    </row>
    <row r="1733" spans="12:13" x14ac:dyDescent="0.25">
      <c r="L1733" s="5"/>
      <c r="M1733" s="5"/>
    </row>
    <row r="1734" spans="12:13" x14ac:dyDescent="0.25">
      <c r="L1734" s="5"/>
      <c r="M1734" s="5"/>
    </row>
    <row r="1735" spans="12:13" x14ac:dyDescent="0.25">
      <c r="L1735" s="5"/>
      <c r="M1735" s="5"/>
    </row>
    <row r="1736" spans="12:13" x14ac:dyDescent="0.25">
      <c r="L1736" s="5"/>
      <c r="M1736" s="5"/>
    </row>
    <row r="1737" spans="12:13" x14ac:dyDescent="0.25">
      <c r="L1737" s="5"/>
      <c r="M1737" s="5"/>
    </row>
    <row r="1738" spans="12:13" x14ac:dyDescent="0.25">
      <c r="L1738" s="5"/>
      <c r="M1738" s="5"/>
    </row>
    <row r="1739" spans="12:13" x14ac:dyDescent="0.25">
      <c r="L1739" s="5"/>
      <c r="M1739" s="5"/>
    </row>
    <row r="1740" spans="12:13" x14ac:dyDescent="0.25">
      <c r="L1740" s="5"/>
      <c r="M1740" s="5"/>
    </row>
    <row r="1741" spans="12:13" x14ac:dyDescent="0.25">
      <c r="L1741" s="5"/>
      <c r="M1741" s="5"/>
    </row>
    <row r="1742" spans="12:13" x14ac:dyDescent="0.25">
      <c r="L1742" s="5"/>
      <c r="M1742" s="5"/>
    </row>
    <row r="1743" spans="12:13" x14ac:dyDescent="0.25">
      <c r="L1743" s="5"/>
      <c r="M1743" s="5"/>
    </row>
    <row r="1744" spans="12:13" x14ac:dyDescent="0.25">
      <c r="L1744" s="5"/>
      <c r="M1744" s="5"/>
    </row>
    <row r="1745" spans="12:13" x14ac:dyDescent="0.25">
      <c r="L1745" s="5"/>
      <c r="M1745" s="5"/>
    </row>
    <row r="1746" spans="12:13" x14ac:dyDescent="0.25">
      <c r="L1746" s="5"/>
      <c r="M1746" s="5"/>
    </row>
    <row r="1747" spans="12:13" x14ac:dyDescent="0.25">
      <c r="L1747" s="5"/>
      <c r="M1747" s="5"/>
    </row>
    <row r="1748" spans="12:13" x14ac:dyDescent="0.25">
      <c r="L1748" s="5"/>
      <c r="M1748" s="5"/>
    </row>
    <row r="1749" spans="12:13" x14ac:dyDescent="0.25">
      <c r="L1749" s="5"/>
      <c r="M1749" s="5"/>
    </row>
    <row r="1750" spans="12:13" x14ac:dyDescent="0.25">
      <c r="L1750" s="5"/>
      <c r="M1750" s="5"/>
    </row>
    <row r="1751" spans="12:13" x14ac:dyDescent="0.25">
      <c r="L1751" s="5"/>
      <c r="M1751" s="5"/>
    </row>
    <row r="1752" spans="12:13" x14ac:dyDescent="0.25">
      <c r="L1752" s="5"/>
      <c r="M1752" s="5"/>
    </row>
    <row r="1753" spans="12:13" x14ac:dyDescent="0.25">
      <c r="L1753" s="5"/>
      <c r="M1753" s="5"/>
    </row>
    <row r="1754" spans="12:13" x14ac:dyDescent="0.25">
      <c r="L1754" s="5"/>
      <c r="M1754" s="5"/>
    </row>
    <row r="1755" spans="12:13" x14ac:dyDescent="0.25">
      <c r="L1755" s="5"/>
      <c r="M1755" s="5"/>
    </row>
    <row r="1756" spans="12:13" x14ac:dyDescent="0.25">
      <c r="L1756" s="5"/>
      <c r="M1756" s="5"/>
    </row>
    <row r="1757" spans="12:13" x14ac:dyDescent="0.25">
      <c r="L1757" s="5"/>
      <c r="M1757" s="5"/>
    </row>
    <row r="1758" spans="12:13" x14ac:dyDescent="0.25">
      <c r="L1758" s="5"/>
      <c r="M1758" s="5"/>
    </row>
    <row r="1759" spans="12:13" x14ac:dyDescent="0.25">
      <c r="L1759" s="5"/>
      <c r="M1759" s="5"/>
    </row>
    <row r="1760" spans="12:13" x14ac:dyDescent="0.25">
      <c r="L1760" s="5"/>
      <c r="M1760" s="5"/>
    </row>
    <row r="1761" spans="12:13" x14ac:dyDescent="0.25">
      <c r="L1761" s="5"/>
      <c r="M1761" s="5"/>
    </row>
    <row r="1762" spans="12:13" x14ac:dyDescent="0.25">
      <c r="L1762" s="5"/>
      <c r="M1762" s="5"/>
    </row>
    <row r="1763" spans="12:13" x14ac:dyDescent="0.25">
      <c r="L1763" s="5"/>
      <c r="M1763" s="5"/>
    </row>
    <row r="1764" spans="12:13" x14ac:dyDescent="0.25">
      <c r="L1764" s="5"/>
      <c r="M1764" s="5"/>
    </row>
    <row r="1765" spans="12:13" x14ac:dyDescent="0.25">
      <c r="L1765" s="5"/>
      <c r="M1765" s="5"/>
    </row>
    <row r="1766" spans="12:13" x14ac:dyDescent="0.25">
      <c r="L1766" s="5"/>
      <c r="M1766" s="5"/>
    </row>
    <row r="1767" spans="12:13" x14ac:dyDescent="0.25">
      <c r="L1767" s="5"/>
      <c r="M1767" s="5"/>
    </row>
    <row r="1768" spans="12:13" x14ac:dyDescent="0.25">
      <c r="L1768" s="5"/>
      <c r="M1768" s="5"/>
    </row>
    <row r="1769" spans="12:13" x14ac:dyDescent="0.25">
      <c r="L1769" s="5"/>
      <c r="M1769" s="5"/>
    </row>
    <row r="1770" spans="12:13" x14ac:dyDescent="0.25">
      <c r="L1770" s="5"/>
      <c r="M1770" s="5"/>
    </row>
    <row r="1771" spans="12:13" x14ac:dyDescent="0.25">
      <c r="L1771" s="5"/>
      <c r="M1771" s="5"/>
    </row>
    <row r="1772" spans="12:13" x14ac:dyDescent="0.25">
      <c r="L1772" s="5"/>
      <c r="M1772" s="5"/>
    </row>
    <row r="1773" spans="12:13" x14ac:dyDescent="0.25">
      <c r="L1773" s="5"/>
      <c r="M1773" s="5"/>
    </row>
    <row r="1774" spans="12:13" x14ac:dyDescent="0.25">
      <c r="L1774" s="5"/>
      <c r="M1774" s="5"/>
    </row>
    <row r="1775" spans="12:13" x14ac:dyDescent="0.25">
      <c r="L1775" s="5"/>
      <c r="M1775" s="5"/>
    </row>
    <row r="1776" spans="12:13" x14ac:dyDescent="0.25">
      <c r="L1776" s="5"/>
      <c r="M1776" s="5"/>
    </row>
    <row r="1777" spans="12:13" x14ac:dyDescent="0.25">
      <c r="L1777" s="5"/>
      <c r="M1777" s="5"/>
    </row>
    <row r="1778" spans="12:13" x14ac:dyDescent="0.25">
      <c r="L1778" s="5"/>
      <c r="M1778" s="5"/>
    </row>
    <row r="1779" spans="12:13" x14ac:dyDescent="0.25">
      <c r="L1779" s="5"/>
      <c r="M1779" s="5"/>
    </row>
    <row r="1780" spans="12:13" x14ac:dyDescent="0.25">
      <c r="L1780" s="5"/>
      <c r="M1780" s="5"/>
    </row>
    <row r="1781" spans="12:13" x14ac:dyDescent="0.25">
      <c r="L1781" s="5"/>
      <c r="M1781" s="5"/>
    </row>
    <row r="1782" spans="12:13" x14ac:dyDescent="0.25">
      <c r="L1782" s="5"/>
      <c r="M1782" s="5"/>
    </row>
    <row r="1783" spans="12:13" x14ac:dyDescent="0.25">
      <c r="L1783" s="5"/>
      <c r="M1783" s="5"/>
    </row>
    <row r="1784" spans="12:13" x14ac:dyDescent="0.25">
      <c r="L1784" s="5"/>
      <c r="M1784" s="5"/>
    </row>
    <row r="1785" spans="12:13" x14ac:dyDescent="0.25">
      <c r="L1785" s="5"/>
      <c r="M1785" s="5"/>
    </row>
    <row r="1786" spans="12:13" x14ac:dyDescent="0.25">
      <c r="L1786" s="5"/>
      <c r="M1786" s="5"/>
    </row>
    <row r="1787" spans="12:13" x14ac:dyDescent="0.25">
      <c r="L1787" s="5"/>
      <c r="M1787" s="5"/>
    </row>
    <row r="1788" spans="12:13" x14ac:dyDescent="0.25">
      <c r="L1788" s="5"/>
      <c r="M1788" s="5"/>
    </row>
    <row r="1789" spans="12:13" x14ac:dyDescent="0.25">
      <c r="L1789" s="5"/>
      <c r="M1789" s="5"/>
    </row>
    <row r="1790" spans="12:13" x14ac:dyDescent="0.25">
      <c r="L1790" s="5"/>
      <c r="M1790" s="5"/>
    </row>
    <row r="1791" spans="12:13" x14ac:dyDescent="0.25">
      <c r="L1791" s="5"/>
      <c r="M1791" s="5"/>
    </row>
    <row r="1792" spans="12:13" x14ac:dyDescent="0.25">
      <c r="L1792" s="5"/>
      <c r="M1792" s="5"/>
    </row>
    <row r="1793" spans="12:13" x14ac:dyDescent="0.25">
      <c r="L1793" s="5"/>
      <c r="M1793" s="5"/>
    </row>
    <row r="1794" spans="12:13" x14ac:dyDescent="0.25">
      <c r="L1794" s="5"/>
      <c r="M1794" s="5"/>
    </row>
    <row r="1795" spans="12:13" x14ac:dyDescent="0.25">
      <c r="L1795" s="5"/>
      <c r="M1795" s="5"/>
    </row>
    <row r="1796" spans="12:13" x14ac:dyDescent="0.25">
      <c r="L1796" s="5"/>
      <c r="M1796" s="5"/>
    </row>
    <row r="1797" spans="12:13" x14ac:dyDescent="0.25">
      <c r="L1797" s="5"/>
      <c r="M1797" s="5"/>
    </row>
    <row r="1798" spans="12:13" x14ac:dyDescent="0.25">
      <c r="L1798" s="5"/>
      <c r="M1798" s="5"/>
    </row>
    <row r="1799" spans="12:13" x14ac:dyDescent="0.25">
      <c r="L1799" s="5"/>
      <c r="M1799" s="5"/>
    </row>
    <row r="1800" spans="12:13" x14ac:dyDescent="0.25">
      <c r="L1800" s="5"/>
      <c r="M1800" s="5"/>
    </row>
    <row r="1801" spans="12:13" x14ac:dyDescent="0.25">
      <c r="L1801" s="5"/>
      <c r="M1801" s="5"/>
    </row>
    <row r="1802" spans="12:13" x14ac:dyDescent="0.25">
      <c r="L1802" s="5"/>
      <c r="M1802" s="5"/>
    </row>
    <row r="1803" spans="12:13" x14ac:dyDescent="0.25">
      <c r="L1803" s="5"/>
      <c r="M1803" s="5"/>
    </row>
    <row r="1804" spans="12:13" x14ac:dyDescent="0.25">
      <c r="L1804" s="5"/>
      <c r="M1804" s="5"/>
    </row>
    <row r="1805" spans="12:13" x14ac:dyDescent="0.25">
      <c r="L1805" s="5"/>
      <c r="M1805" s="5"/>
    </row>
    <row r="1806" spans="12:13" x14ac:dyDescent="0.25">
      <c r="L1806" s="5"/>
      <c r="M1806" s="5"/>
    </row>
    <row r="1807" spans="12:13" x14ac:dyDescent="0.25">
      <c r="L1807" s="5"/>
      <c r="M1807" s="5"/>
    </row>
    <row r="1808" spans="12:13" x14ac:dyDescent="0.25">
      <c r="L1808" s="5"/>
      <c r="M1808" s="5"/>
    </row>
    <row r="1809" spans="12:13" x14ac:dyDescent="0.25">
      <c r="L1809" s="5"/>
      <c r="M1809" s="5"/>
    </row>
    <row r="1810" spans="12:13" x14ac:dyDescent="0.25">
      <c r="L1810" s="5"/>
      <c r="M1810" s="5"/>
    </row>
    <row r="1811" spans="12:13" x14ac:dyDescent="0.25">
      <c r="L1811" s="5"/>
      <c r="M1811" s="5"/>
    </row>
    <row r="1812" spans="12:13" x14ac:dyDescent="0.25">
      <c r="L1812" s="5"/>
      <c r="M1812" s="5"/>
    </row>
    <row r="1813" spans="12:13" x14ac:dyDescent="0.25">
      <c r="L1813" s="5"/>
      <c r="M1813" s="5"/>
    </row>
    <row r="1814" spans="12:13" x14ac:dyDescent="0.25">
      <c r="L1814" s="5"/>
      <c r="M1814" s="5"/>
    </row>
    <row r="1815" spans="12:13" x14ac:dyDescent="0.25">
      <c r="L1815" s="5"/>
      <c r="M1815" s="5"/>
    </row>
    <row r="1816" spans="12:13" x14ac:dyDescent="0.25">
      <c r="L1816" s="5"/>
      <c r="M1816" s="5"/>
    </row>
    <row r="1817" spans="12:13" x14ac:dyDescent="0.25">
      <c r="L1817" s="5"/>
      <c r="M1817" s="5"/>
    </row>
    <row r="1818" spans="12:13" x14ac:dyDescent="0.25">
      <c r="L1818" s="5"/>
      <c r="M1818" s="5"/>
    </row>
    <row r="1819" spans="12:13" x14ac:dyDescent="0.25">
      <c r="L1819" s="5"/>
      <c r="M1819" s="5"/>
    </row>
    <row r="1820" spans="12:13" x14ac:dyDescent="0.25">
      <c r="L1820" s="5"/>
      <c r="M1820" s="5"/>
    </row>
    <row r="1821" spans="12:13" x14ac:dyDescent="0.25">
      <c r="L1821" s="5"/>
      <c r="M1821" s="5"/>
    </row>
    <row r="1822" spans="12:13" x14ac:dyDescent="0.25">
      <c r="L1822" s="5"/>
      <c r="M1822" s="5"/>
    </row>
    <row r="1823" spans="12:13" x14ac:dyDescent="0.25">
      <c r="L1823" s="5"/>
      <c r="M1823" s="5"/>
    </row>
    <row r="1824" spans="12:13" x14ac:dyDescent="0.25">
      <c r="L1824" s="5"/>
      <c r="M1824" s="5"/>
    </row>
    <row r="1825" spans="12:13" x14ac:dyDescent="0.25">
      <c r="L1825" s="5"/>
      <c r="M1825" s="5"/>
    </row>
    <row r="1826" spans="12:13" x14ac:dyDescent="0.25">
      <c r="L1826" s="5"/>
      <c r="M1826" s="5"/>
    </row>
    <row r="1827" spans="12:13" x14ac:dyDescent="0.25">
      <c r="L1827" s="5"/>
      <c r="M1827" s="5"/>
    </row>
    <row r="1828" spans="12:13" x14ac:dyDescent="0.25">
      <c r="L1828" s="5"/>
      <c r="M1828" s="5"/>
    </row>
    <row r="1829" spans="12:13" x14ac:dyDescent="0.25">
      <c r="L1829" s="5"/>
      <c r="M1829" s="5"/>
    </row>
    <row r="1830" spans="12:13" x14ac:dyDescent="0.25">
      <c r="L1830" s="5"/>
      <c r="M1830" s="5"/>
    </row>
    <row r="1831" spans="12:13" x14ac:dyDescent="0.25">
      <c r="L1831" s="5"/>
      <c r="M1831" s="5"/>
    </row>
    <row r="1832" spans="12:13" x14ac:dyDescent="0.25">
      <c r="L1832" s="5"/>
      <c r="M1832" s="5"/>
    </row>
    <row r="1833" spans="12:13" x14ac:dyDescent="0.25">
      <c r="L1833" s="5"/>
      <c r="M1833" s="5"/>
    </row>
    <row r="1834" spans="12:13" x14ac:dyDescent="0.25">
      <c r="L1834" s="5"/>
      <c r="M1834" s="5"/>
    </row>
    <row r="1835" spans="12:13" x14ac:dyDescent="0.25">
      <c r="L1835" s="5"/>
      <c r="M1835" s="5"/>
    </row>
    <row r="1836" spans="12:13" x14ac:dyDescent="0.25">
      <c r="L1836" s="5"/>
      <c r="M1836" s="5"/>
    </row>
    <row r="1837" spans="12:13" x14ac:dyDescent="0.25">
      <c r="L1837" s="5"/>
      <c r="M1837" s="5"/>
    </row>
    <row r="1838" spans="12:13" x14ac:dyDescent="0.25">
      <c r="L1838" s="5"/>
      <c r="M1838" s="5"/>
    </row>
    <row r="1839" spans="12:13" x14ac:dyDescent="0.25">
      <c r="L1839" s="5"/>
      <c r="M1839" s="5"/>
    </row>
    <row r="1840" spans="12:13" x14ac:dyDescent="0.25">
      <c r="L1840" s="5"/>
      <c r="M1840" s="5"/>
    </row>
    <row r="1841" spans="12:13" x14ac:dyDescent="0.25">
      <c r="L1841" s="5"/>
      <c r="M1841" s="5"/>
    </row>
    <row r="1842" spans="12:13" x14ac:dyDescent="0.25">
      <c r="L1842" s="5"/>
      <c r="M1842" s="5"/>
    </row>
    <row r="1843" spans="12:13" x14ac:dyDescent="0.25">
      <c r="L1843" s="5"/>
      <c r="M1843" s="5"/>
    </row>
    <row r="1844" spans="12:13" x14ac:dyDescent="0.25">
      <c r="L1844" s="5"/>
      <c r="M1844" s="5"/>
    </row>
    <row r="1845" spans="12:13" x14ac:dyDescent="0.25">
      <c r="L1845" s="5"/>
      <c r="M1845" s="5"/>
    </row>
    <row r="1846" spans="12:13" x14ac:dyDescent="0.25">
      <c r="L1846" s="5"/>
      <c r="M1846" s="5"/>
    </row>
    <row r="1847" spans="12:13" x14ac:dyDescent="0.25">
      <c r="L1847" s="5"/>
      <c r="M1847" s="5"/>
    </row>
    <row r="1848" spans="12:13" x14ac:dyDescent="0.25">
      <c r="L1848" s="5"/>
      <c r="M1848" s="5"/>
    </row>
    <row r="1849" spans="12:13" x14ac:dyDescent="0.25">
      <c r="L1849" s="5"/>
      <c r="M1849" s="5"/>
    </row>
    <row r="1850" spans="12:13" x14ac:dyDescent="0.25">
      <c r="L1850" s="5"/>
      <c r="M1850" s="5"/>
    </row>
    <row r="1851" spans="12:13" x14ac:dyDescent="0.25">
      <c r="L1851" s="5"/>
      <c r="M1851" s="5"/>
    </row>
    <row r="1852" spans="12:13" x14ac:dyDescent="0.25">
      <c r="L1852" s="5"/>
      <c r="M1852" s="5"/>
    </row>
    <row r="1853" spans="12:13" x14ac:dyDescent="0.25">
      <c r="L1853" s="5"/>
      <c r="M1853" s="5"/>
    </row>
    <row r="1854" spans="12:13" x14ac:dyDescent="0.25">
      <c r="L1854" s="5"/>
      <c r="M1854" s="5"/>
    </row>
    <row r="1855" spans="12:13" x14ac:dyDescent="0.25">
      <c r="L1855" s="5"/>
      <c r="M1855" s="5"/>
    </row>
    <row r="1856" spans="12:13" x14ac:dyDescent="0.25">
      <c r="L1856" s="5"/>
      <c r="M1856" s="5"/>
    </row>
    <row r="1857" spans="12:13" x14ac:dyDescent="0.25">
      <c r="L1857" s="5"/>
      <c r="M1857" s="5"/>
    </row>
    <row r="1858" spans="12:13" x14ac:dyDescent="0.25">
      <c r="L1858" s="5"/>
      <c r="M1858" s="5"/>
    </row>
    <row r="1859" spans="12:13" x14ac:dyDescent="0.25">
      <c r="L1859" s="5"/>
      <c r="M1859" s="5"/>
    </row>
    <row r="1860" spans="12:13" x14ac:dyDescent="0.25">
      <c r="L1860" s="5"/>
      <c r="M1860" s="5"/>
    </row>
    <row r="1861" spans="12:13" x14ac:dyDescent="0.25">
      <c r="L1861" s="5"/>
      <c r="M1861" s="5"/>
    </row>
    <row r="1862" spans="12:13" x14ac:dyDescent="0.25">
      <c r="L1862" s="5"/>
      <c r="M1862" s="5"/>
    </row>
    <row r="1863" spans="12:13" x14ac:dyDescent="0.25">
      <c r="L1863" s="5"/>
      <c r="M1863" s="5"/>
    </row>
    <row r="1864" spans="12:13" x14ac:dyDescent="0.25">
      <c r="L1864" s="5"/>
      <c r="M1864" s="5"/>
    </row>
    <row r="1865" spans="12:13" x14ac:dyDescent="0.25">
      <c r="L1865" s="5"/>
      <c r="M1865" s="5"/>
    </row>
    <row r="1866" spans="12:13" x14ac:dyDescent="0.25">
      <c r="L1866" s="5"/>
      <c r="M1866" s="5"/>
    </row>
    <row r="1867" spans="12:13" x14ac:dyDescent="0.25">
      <c r="L1867" s="5"/>
      <c r="M1867" s="5"/>
    </row>
    <row r="1868" spans="12:13" x14ac:dyDescent="0.25">
      <c r="L1868" s="5"/>
      <c r="M1868" s="5"/>
    </row>
    <row r="1869" spans="12:13" x14ac:dyDescent="0.25">
      <c r="L1869" s="5"/>
      <c r="M1869" s="5"/>
    </row>
    <row r="1870" spans="12:13" x14ac:dyDescent="0.25">
      <c r="L1870" s="5"/>
      <c r="M1870" s="5"/>
    </row>
    <row r="1871" spans="12:13" x14ac:dyDescent="0.25">
      <c r="L1871" s="5"/>
      <c r="M1871" s="5"/>
    </row>
    <row r="1872" spans="12:13" x14ac:dyDescent="0.25">
      <c r="L1872" s="5"/>
      <c r="M1872" s="5"/>
    </row>
    <row r="1873" spans="12:13" x14ac:dyDescent="0.25">
      <c r="L1873" s="5"/>
      <c r="M1873" s="5"/>
    </row>
    <row r="1874" spans="12:13" x14ac:dyDescent="0.25">
      <c r="L1874" s="5"/>
      <c r="M1874" s="5"/>
    </row>
    <row r="1875" spans="12:13" x14ac:dyDescent="0.25">
      <c r="L1875" s="5"/>
      <c r="M1875" s="5"/>
    </row>
    <row r="1876" spans="12:13" x14ac:dyDescent="0.25">
      <c r="L1876" s="5"/>
      <c r="M1876" s="5"/>
    </row>
    <row r="1877" spans="12:13" x14ac:dyDescent="0.25">
      <c r="L1877" s="5"/>
      <c r="M1877" s="5"/>
    </row>
    <row r="1878" spans="12:13" x14ac:dyDescent="0.25">
      <c r="L1878" s="5"/>
      <c r="M1878" s="5"/>
    </row>
    <row r="1879" spans="12:13" x14ac:dyDescent="0.25">
      <c r="L1879" s="5"/>
      <c r="M1879" s="5"/>
    </row>
    <row r="1880" spans="12:13" x14ac:dyDescent="0.25">
      <c r="L1880" s="5"/>
      <c r="M1880" s="5"/>
    </row>
    <row r="1881" spans="12:13" x14ac:dyDescent="0.25">
      <c r="L1881" s="5"/>
      <c r="M1881" s="5"/>
    </row>
    <row r="1882" spans="12:13" x14ac:dyDescent="0.25">
      <c r="L1882" s="5"/>
      <c r="M1882" s="5"/>
    </row>
    <row r="1883" spans="12:13" x14ac:dyDescent="0.25">
      <c r="L1883" s="5"/>
      <c r="M1883" s="5"/>
    </row>
    <row r="1884" spans="12:13" x14ac:dyDescent="0.25">
      <c r="L1884" s="5"/>
      <c r="M1884" s="5"/>
    </row>
    <row r="1885" spans="12:13" x14ac:dyDescent="0.25">
      <c r="L1885" s="5"/>
      <c r="M1885" s="5"/>
    </row>
    <row r="1886" spans="12:13" x14ac:dyDescent="0.25">
      <c r="L1886" s="5"/>
      <c r="M1886" s="5"/>
    </row>
    <row r="1887" spans="12:13" x14ac:dyDescent="0.25">
      <c r="L1887" s="5"/>
      <c r="M1887" s="5"/>
    </row>
    <row r="1888" spans="12:13" x14ac:dyDescent="0.25">
      <c r="L1888" s="5"/>
      <c r="M1888" s="5"/>
    </row>
    <row r="1889" spans="12:13" x14ac:dyDescent="0.25">
      <c r="L1889" s="5"/>
      <c r="M1889" s="5"/>
    </row>
    <row r="1890" spans="12:13" x14ac:dyDescent="0.25">
      <c r="L1890" s="5"/>
      <c r="M1890" s="5"/>
    </row>
    <row r="1891" spans="12:13" x14ac:dyDescent="0.25">
      <c r="L1891" s="5"/>
      <c r="M1891" s="5"/>
    </row>
    <row r="1892" spans="12:13" x14ac:dyDescent="0.25">
      <c r="L1892" s="5"/>
      <c r="M1892" s="5"/>
    </row>
    <row r="1893" spans="12:13" x14ac:dyDescent="0.25">
      <c r="L1893" s="5"/>
      <c r="M1893" s="5"/>
    </row>
    <row r="1894" spans="12:13" x14ac:dyDescent="0.25">
      <c r="L1894" s="5"/>
      <c r="M1894" s="5"/>
    </row>
    <row r="1895" spans="12:13" x14ac:dyDescent="0.25">
      <c r="L1895" s="5"/>
      <c r="M1895" s="5"/>
    </row>
    <row r="1896" spans="12:13" x14ac:dyDescent="0.25">
      <c r="L1896" s="5"/>
      <c r="M1896" s="5"/>
    </row>
    <row r="1897" spans="12:13" x14ac:dyDescent="0.25">
      <c r="L1897" s="5"/>
      <c r="M1897" s="5"/>
    </row>
    <row r="1898" spans="12:13" x14ac:dyDescent="0.25">
      <c r="L1898" s="5"/>
      <c r="M1898" s="5"/>
    </row>
    <row r="1899" spans="12:13" x14ac:dyDescent="0.25">
      <c r="L1899" s="5"/>
      <c r="M1899" s="5"/>
    </row>
    <row r="1900" spans="12:13" x14ac:dyDescent="0.25">
      <c r="L1900" s="5"/>
      <c r="M1900" s="5"/>
    </row>
    <row r="1901" spans="12:13" x14ac:dyDescent="0.25">
      <c r="L1901" s="5"/>
      <c r="M1901" s="5"/>
    </row>
    <row r="1902" spans="12:13" x14ac:dyDescent="0.25">
      <c r="L1902" s="5"/>
      <c r="M1902" s="5"/>
    </row>
    <row r="1903" spans="12:13" x14ac:dyDescent="0.25">
      <c r="L1903" s="5"/>
      <c r="M1903" s="5"/>
    </row>
    <row r="1904" spans="12:13" x14ac:dyDescent="0.25">
      <c r="L1904" s="5"/>
      <c r="M1904" s="5"/>
    </row>
    <row r="1905" spans="12:13" x14ac:dyDescent="0.25">
      <c r="L1905" s="5"/>
      <c r="M1905" s="5"/>
    </row>
    <row r="1906" spans="12:13" x14ac:dyDescent="0.25">
      <c r="L1906" s="5"/>
      <c r="M1906" s="5"/>
    </row>
    <row r="1907" spans="12:13" x14ac:dyDescent="0.25">
      <c r="L1907" s="5"/>
      <c r="M1907" s="5"/>
    </row>
    <row r="1908" spans="12:13" x14ac:dyDescent="0.25">
      <c r="L1908" s="5"/>
      <c r="M1908" s="5"/>
    </row>
    <row r="1909" spans="12:13" x14ac:dyDescent="0.25">
      <c r="L1909" s="5"/>
      <c r="M1909" s="5"/>
    </row>
    <row r="1910" spans="12:13" x14ac:dyDescent="0.25">
      <c r="L1910" s="5"/>
      <c r="M1910" s="5"/>
    </row>
    <row r="1911" spans="12:13" x14ac:dyDescent="0.25">
      <c r="L1911" s="5"/>
      <c r="M1911" s="5"/>
    </row>
    <row r="1912" spans="12:13" x14ac:dyDescent="0.25">
      <c r="L1912" s="5"/>
      <c r="M1912" s="5"/>
    </row>
    <row r="1913" spans="12:13" x14ac:dyDescent="0.25">
      <c r="L1913" s="5"/>
      <c r="M1913" s="5"/>
    </row>
    <row r="1914" spans="12:13" x14ac:dyDescent="0.25">
      <c r="L1914" s="5"/>
      <c r="M1914" s="5"/>
    </row>
    <row r="1915" spans="12:13" x14ac:dyDescent="0.25">
      <c r="L1915" s="5"/>
      <c r="M1915" s="5"/>
    </row>
    <row r="1916" spans="12:13" x14ac:dyDescent="0.25">
      <c r="L1916" s="5"/>
      <c r="M1916" s="5"/>
    </row>
    <row r="1917" spans="12:13" x14ac:dyDescent="0.25">
      <c r="L1917" s="5"/>
      <c r="M1917" s="5"/>
    </row>
    <row r="1918" spans="12:13" x14ac:dyDescent="0.25">
      <c r="L1918" s="5"/>
      <c r="M1918" s="5"/>
    </row>
    <row r="1919" spans="12:13" x14ac:dyDescent="0.25">
      <c r="L1919" s="5"/>
      <c r="M1919" s="5"/>
    </row>
    <row r="1920" spans="12:13" x14ac:dyDescent="0.25">
      <c r="L1920" s="5"/>
      <c r="M1920" s="5"/>
    </row>
    <row r="1921" spans="12:13" x14ac:dyDescent="0.25">
      <c r="L1921" s="5"/>
      <c r="M1921" s="5"/>
    </row>
    <row r="1922" spans="12:13" x14ac:dyDescent="0.25">
      <c r="L1922" s="5"/>
      <c r="M1922" s="5"/>
    </row>
    <row r="1923" spans="12:13" x14ac:dyDescent="0.25">
      <c r="L1923" s="5"/>
      <c r="M1923" s="5"/>
    </row>
    <row r="1924" spans="12:13" x14ac:dyDescent="0.25">
      <c r="L1924" s="5"/>
      <c r="M1924" s="5"/>
    </row>
    <row r="1925" spans="12:13" x14ac:dyDescent="0.25">
      <c r="L1925" s="5"/>
      <c r="M1925" s="5"/>
    </row>
    <row r="1926" spans="12:13" x14ac:dyDescent="0.25">
      <c r="L1926" s="5"/>
      <c r="M1926" s="5"/>
    </row>
    <row r="1927" spans="12:13" x14ac:dyDescent="0.25">
      <c r="L1927" s="5"/>
      <c r="M1927" s="5"/>
    </row>
    <row r="1928" spans="12:13" x14ac:dyDescent="0.25">
      <c r="L1928" s="5"/>
      <c r="M1928" s="5"/>
    </row>
    <row r="1929" spans="12:13" x14ac:dyDescent="0.25">
      <c r="L1929" s="5"/>
      <c r="M1929" s="5"/>
    </row>
    <row r="1930" spans="12:13" x14ac:dyDescent="0.25">
      <c r="L1930" s="5"/>
      <c r="M1930" s="5"/>
    </row>
    <row r="1931" spans="12:13" x14ac:dyDescent="0.25">
      <c r="L1931" s="5"/>
      <c r="M1931" s="5"/>
    </row>
    <row r="1932" spans="12:13" x14ac:dyDescent="0.25">
      <c r="L1932" s="5"/>
      <c r="M1932" s="5"/>
    </row>
    <row r="1933" spans="12:13" x14ac:dyDescent="0.25">
      <c r="L1933" s="5"/>
      <c r="M1933" s="5"/>
    </row>
    <row r="1934" spans="12:13" x14ac:dyDescent="0.25">
      <c r="L1934" s="5"/>
      <c r="M1934" s="5"/>
    </row>
    <row r="1935" spans="12:13" x14ac:dyDescent="0.25">
      <c r="L1935" s="5"/>
      <c r="M1935" s="5"/>
    </row>
    <row r="1936" spans="12:13" x14ac:dyDescent="0.25">
      <c r="L1936" s="5"/>
      <c r="M1936" s="5"/>
    </row>
    <row r="1937" spans="12:13" x14ac:dyDescent="0.25">
      <c r="L1937" s="5"/>
      <c r="M1937" s="5"/>
    </row>
    <row r="1938" spans="12:13" x14ac:dyDescent="0.25">
      <c r="L1938" s="5"/>
      <c r="M1938" s="5"/>
    </row>
    <row r="1939" spans="12:13" x14ac:dyDescent="0.25">
      <c r="L1939" s="5"/>
      <c r="M1939" s="5"/>
    </row>
    <row r="1940" spans="12:13" x14ac:dyDescent="0.25">
      <c r="L1940" s="5"/>
      <c r="M1940" s="5"/>
    </row>
    <row r="1941" spans="12:13" x14ac:dyDescent="0.25">
      <c r="L1941" s="5"/>
      <c r="M1941" s="5"/>
    </row>
    <row r="1942" spans="12:13" x14ac:dyDescent="0.25">
      <c r="L1942" s="5"/>
      <c r="M1942" s="5"/>
    </row>
    <row r="1943" spans="12:13" x14ac:dyDescent="0.25">
      <c r="L1943" s="5"/>
      <c r="M1943" s="5"/>
    </row>
    <row r="1944" spans="12:13" x14ac:dyDescent="0.25">
      <c r="L1944" s="5"/>
      <c r="M1944" s="5"/>
    </row>
    <row r="1945" spans="12:13" x14ac:dyDescent="0.25">
      <c r="L1945" s="5"/>
      <c r="M1945" s="5"/>
    </row>
    <row r="1946" spans="12:13" x14ac:dyDescent="0.25">
      <c r="L1946" s="5"/>
      <c r="M1946" s="5"/>
    </row>
    <row r="1947" spans="12:13" x14ac:dyDescent="0.25">
      <c r="L1947" s="5"/>
      <c r="M1947" s="5"/>
    </row>
    <row r="1948" spans="12:13" x14ac:dyDescent="0.25">
      <c r="L1948" s="5"/>
      <c r="M1948" s="5"/>
    </row>
    <row r="1949" spans="12:13" x14ac:dyDescent="0.25">
      <c r="L1949" s="5"/>
      <c r="M1949" s="5"/>
    </row>
    <row r="1950" spans="12:13" x14ac:dyDescent="0.25">
      <c r="L1950" s="5"/>
      <c r="M1950" s="5"/>
    </row>
    <row r="1951" spans="12:13" x14ac:dyDescent="0.25">
      <c r="L1951" s="5"/>
      <c r="M1951" s="5"/>
    </row>
    <row r="1952" spans="12:13" x14ac:dyDescent="0.25">
      <c r="L1952" s="5"/>
      <c r="M1952" s="5"/>
    </row>
    <row r="1953" spans="12:13" x14ac:dyDescent="0.25">
      <c r="L1953" s="5"/>
      <c r="M1953" s="5"/>
    </row>
    <row r="1954" spans="12:13" x14ac:dyDescent="0.25">
      <c r="L1954" s="5"/>
      <c r="M1954" s="5"/>
    </row>
    <row r="1955" spans="12:13" x14ac:dyDescent="0.25">
      <c r="L1955" s="5"/>
      <c r="M1955" s="5"/>
    </row>
    <row r="1956" spans="12:13" x14ac:dyDescent="0.25">
      <c r="L1956" s="5"/>
      <c r="M1956" s="5"/>
    </row>
    <row r="1957" spans="12:13" x14ac:dyDescent="0.25">
      <c r="L1957" s="5"/>
      <c r="M1957" s="5"/>
    </row>
    <row r="1958" spans="12:13" x14ac:dyDescent="0.25">
      <c r="L1958" s="5"/>
      <c r="M1958" s="5"/>
    </row>
    <row r="1959" spans="12:13" x14ac:dyDescent="0.25">
      <c r="L1959" s="5"/>
      <c r="M1959" s="5"/>
    </row>
    <row r="1960" spans="12:13" x14ac:dyDescent="0.25">
      <c r="L1960" s="5"/>
      <c r="M1960" s="5"/>
    </row>
    <row r="1961" spans="12:13" x14ac:dyDescent="0.25">
      <c r="L1961" s="5"/>
      <c r="M1961" s="5"/>
    </row>
    <row r="1962" spans="12:13" x14ac:dyDescent="0.25">
      <c r="L1962" s="5"/>
      <c r="M1962" s="5"/>
    </row>
    <row r="1963" spans="12:13" x14ac:dyDescent="0.25">
      <c r="L1963" s="5"/>
      <c r="M1963" s="5"/>
    </row>
    <row r="1964" spans="12:13" x14ac:dyDescent="0.25">
      <c r="L1964" s="5"/>
      <c r="M1964" s="5"/>
    </row>
    <row r="1965" spans="12:13" x14ac:dyDescent="0.25">
      <c r="L1965" s="5"/>
      <c r="M1965" s="5"/>
    </row>
    <row r="1966" spans="12:13" x14ac:dyDescent="0.25">
      <c r="L1966" s="5"/>
      <c r="M1966" s="5"/>
    </row>
    <row r="1967" spans="12:13" x14ac:dyDescent="0.25">
      <c r="L1967" s="5"/>
      <c r="M1967" s="5"/>
    </row>
    <row r="1968" spans="12:13" x14ac:dyDescent="0.25">
      <c r="L1968" s="5"/>
      <c r="M1968" s="5"/>
    </row>
    <row r="1969" spans="12:13" x14ac:dyDescent="0.25">
      <c r="L1969" s="5"/>
      <c r="M1969" s="5"/>
    </row>
    <row r="1970" spans="12:13" x14ac:dyDescent="0.25">
      <c r="L1970" s="5"/>
      <c r="M1970" s="5"/>
    </row>
    <row r="1971" spans="12:13" x14ac:dyDescent="0.25">
      <c r="L1971" s="5"/>
      <c r="M1971" s="5"/>
    </row>
    <row r="1972" spans="12:13" x14ac:dyDescent="0.25">
      <c r="L1972" s="5"/>
      <c r="M1972" s="5"/>
    </row>
    <row r="1973" spans="12:13" x14ac:dyDescent="0.25">
      <c r="L1973" s="5"/>
      <c r="M1973" s="5"/>
    </row>
    <row r="1974" spans="12:13" x14ac:dyDescent="0.25">
      <c r="L1974" s="5"/>
      <c r="M1974" s="5"/>
    </row>
    <row r="1975" spans="12:13" x14ac:dyDescent="0.25">
      <c r="L1975" s="5"/>
      <c r="M1975" s="5"/>
    </row>
    <row r="1976" spans="12:13" x14ac:dyDescent="0.25">
      <c r="L1976" s="5"/>
      <c r="M1976" s="5"/>
    </row>
    <row r="1977" spans="12:13" x14ac:dyDescent="0.25">
      <c r="L1977" s="5"/>
      <c r="M1977" s="5"/>
    </row>
    <row r="1978" spans="12:13" x14ac:dyDescent="0.25">
      <c r="L1978" s="5"/>
      <c r="M1978" s="5"/>
    </row>
    <row r="1979" spans="12:13" x14ac:dyDescent="0.25">
      <c r="L1979" s="5"/>
      <c r="M1979" s="5"/>
    </row>
    <row r="1980" spans="12:13" x14ac:dyDescent="0.25">
      <c r="L1980" s="5"/>
      <c r="M1980" s="5"/>
    </row>
    <row r="1981" spans="12:13" x14ac:dyDescent="0.25">
      <c r="L1981" s="5"/>
      <c r="M1981" s="5"/>
    </row>
    <row r="1982" spans="12:13" x14ac:dyDescent="0.25">
      <c r="L1982" s="5"/>
      <c r="M1982" s="5"/>
    </row>
    <row r="1983" spans="12:13" x14ac:dyDescent="0.25">
      <c r="L1983" s="5"/>
      <c r="M1983" s="5"/>
    </row>
    <row r="1984" spans="12:13" x14ac:dyDescent="0.25">
      <c r="L1984" s="5"/>
      <c r="M1984" s="5"/>
    </row>
    <row r="1985" spans="12:13" x14ac:dyDescent="0.25">
      <c r="L1985" s="5"/>
      <c r="M1985" s="5"/>
    </row>
    <row r="1986" spans="12:13" x14ac:dyDescent="0.25">
      <c r="L1986" s="5"/>
      <c r="M1986" s="5"/>
    </row>
    <row r="1987" spans="12:13" x14ac:dyDescent="0.25">
      <c r="L1987" s="5"/>
      <c r="M1987" s="5"/>
    </row>
    <row r="1988" spans="12:13" x14ac:dyDescent="0.25">
      <c r="L1988" s="5"/>
      <c r="M1988" s="5"/>
    </row>
    <row r="1989" spans="12:13" x14ac:dyDescent="0.25">
      <c r="L1989" s="5"/>
      <c r="M1989" s="5"/>
    </row>
    <row r="1990" spans="12:13" x14ac:dyDescent="0.25">
      <c r="L1990" s="5"/>
      <c r="M1990" s="5"/>
    </row>
    <row r="1991" spans="12:13" x14ac:dyDescent="0.25">
      <c r="L1991" s="5"/>
      <c r="M1991" s="5"/>
    </row>
    <row r="1992" spans="12:13" x14ac:dyDescent="0.25">
      <c r="L1992" s="5"/>
      <c r="M1992" s="5"/>
    </row>
    <row r="1993" spans="12:13" x14ac:dyDescent="0.25">
      <c r="L1993" s="5"/>
      <c r="M1993" s="5"/>
    </row>
    <row r="1994" spans="12:13" x14ac:dyDescent="0.25">
      <c r="L1994" s="5"/>
      <c r="M1994" s="5"/>
    </row>
    <row r="1995" spans="12:13" x14ac:dyDescent="0.25">
      <c r="L1995" s="5"/>
      <c r="M1995" s="5"/>
    </row>
    <row r="1996" spans="12:13" x14ac:dyDescent="0.25">
      <c r="L1996" s="5"/>
      <c r="M1996" s="5"/>
    </row>
    <row r="1997" spans="12:13" x14ac:dyDescent="0.25">
      <c r="L1997" s="5"/>
      <c r="M1997" s="5"/>
    </row>
    <row r="1998" spans="12:13" x14ac:dyDescent="0.25">
      <c r="L1998" s="5"/>
      <c r="M1998" s="5"/>
    </row>
    <row r="1999" spans="12:13" x14ac:dyDescent="0.25">
      <c r="L1999" s="5"/>
      <c r="M1999" s="5"/>
    </row>
    <row r="2000" spans="12:13" x14ac:dyDescent="0.25">
      <c r="L2000" s="5"/>
      <c r="M2000" s="5"/>
    </row>
    <row r="2001" spans="12:13" x14ac:dyDescent="0.25">
      <c r="L2001" s="5"/>
      <c r="M2001" s="5"/>
    </row>
    <row r="2002" spans="12:13" x14ac:dyDescent="0.25">
      <c r="L2002" s="5"/>
      <c r="M2002" s="5"/>
    </row>
    <row r="2003" spans="12:13" x14ac:dyDescent="0.25">
      <c r="L2003" s="5"/>
      <c r="M2003" s="5"/>
    </row>
    <row r="2004" spans="12:13" x14ac:dyDescent="0.25">
      <c r="L2004" s="5"/>
      <c r="M2004" s="5"/>
    </row>
    <row r="2005" spans="12:13" x14ac:dyDescent="0.25">
      <c r="L2005" s="5"/>
      <c r="M2005" s="5"/>
    </row>
    <row r="2006" spans="12:13" x14ac:dyDescent="0.25">
      <c r="L2006" s="5"/>
      <c r="M2006" s="5"/>
    </row>
    <row r="2007" spans="12:13" x14ac:dyDescent="0.25">
      <c r="L2007" s="5"/>
      <c r="M2007" s="5"/>
    </row>
    <row r="2008" spans="12:13" x14ac:dyDescent="0.25">
      <c r="L2008" s="5"/>
      <c r="M2008" s="5"/>
    </row>
    <row r="2009" spans="12:13" x14ac:dyDescent="0.25">
      <c r="L2009" s="5"/>
      <c r="M2009" s="5"/>
    </row>
    <row r="2010" spans="12:13" x14ac:dyDescent="0.25">
      <c r="L2010" s="5"/>
      <c r="M2010" s="5"/>
    </row>
    <row r="2011" spans="12:13" x14ac:dyDescent="0.25">
      <c r="L2011" s="5"/>
      <c r="M2011" s="5"/>
    </row>
    <row r="2012" spans="12:13" x14ac:dyDescent="0.25">
      <c r="L2012" s="5"/>
      <c r="M2012" s="5"/>
    </row>
    <row r="2013" spans="12:13" x14ac:dyDescent="0.25">
      <c r="L2013" s="5"/>
      <c r="M2013" s="5"/>
    </row>
    <row r="2014" spans="12:13" x14ac:dyDescent="0.25">
      <c r="L2014" s="5"/>
      <c r="M2014" s="5"/>
    </row>
    <row r="2015" spans="12:13" x14ac:dyDescent="0.25">
      <c r="L2015" s="5"/>
      <c r="M2015" s="5"/>
    </row>
    <row r="2016" spans="12:13" x14ac:dyDescent="0.25">
      <c r="L2016" s="5"/>
      <c r="M2016" s="5"/>
    </row>
    <row r="2017" spans="12:13" x14ac:dyDescent="0.25">
      <c r="L2017" s="5"/>
      <c r="M2017" s="5"/>
    </row>
    <row r="2018" spans="12:13" x14ac:dyDescent="0.25">
      <c r="L2018" s="5"/>
      <c r="M2018" s="5"/>
    </row>
    <row r="2019" spans="12:13" x14ac:dyDescent="0.25">
      <c r="L2019" s="5"/>
      <c r="M2019" s="5"/>
    </row>
    <row r="2020" spans="12:13" x14ac:dyDescent="0.25">
      <c r="L2020" s="5"/>
      <c r="M2020" s="5"/>
    </row>
    <row r="2021" spans="12:13" x14ac:dyDescent="0.25">
      <c r="L2021" s="5"/>
      <c r="M2021" s="5"/>
    </row>
    <row r="2022" spans="12:13" x14ac:dyDescent="0.25">
      <c r="L2022" s="5"/>
      <c r="M2022" s="5"/>
    </row>
    <row r="2023" spans="12:13" x14ac:dyDescent="0.25">
      <c r="L2023" s="5"/>
      <c r="M2023" s="5"/>
    </row>
    <row r="2024" spans="12:13" x14ac:dyDescent="0.25">
      <c r="L2024" s="5"/>
      <c r="M2024" s="5"/>
    </row>
    <row r="2025" spans="12:13" x14ac:dyDescent="0.25">
      <c r="L2025" s="5"/>
      <c r="M2025" s="5"/>
    </row>
    <row r="2026" spans="12:13" x14ac:dyDescent="0.25">
      <c r="L2026" s="5"/>
      <c r="M2026" s="5"/>
    </row>
    <row r="2027" spans="12:13" x14ac:dyDescent="0.25">
      <c r="L2027" s="5"/>
      <c r="M2027" s="5"/>
    </row>
    <row r="2028" spans="12:13" x14ac:dyDescent="0.25">
      <c r="L2028" s="5"/>
      <c r="M2028" s="5"/>
    </row>
    <row r="2029" spans="12:13" x14ac:dyDescent="0.25">
      <c r="L2029" s="5"/>
      <c r="M2029" s="5"/>
    </row>
    <row r="2030" spans="12:13" x14ac:dyDescent="0.25">
      <c r="L2030" s="5"/>
      <c r="M2030" s="5"/>
    </row>
    <row r="2031" spans="12:13" x14ac:dyDescent="0.25">
      <c r="L2031" s="5"/>
      <c r="M2031" s="5"/>
    </row>
    <row r="2032" spans="12:13" x14ac:dyDescent="0.25">
      <c r="L2032" s="5"/>
      <c r="M2032" s="5"/>
    </row>
    <row r="2033" spans="12:13" x14ac:dyDescent="0.25">
      <c r="L2033" s="5"/>
      <c r="M2033" s="5"/>
    </row>
    <row r="2034" spans="12:13" x14ac:dyDescent="0.25">
      <c r="L2034" s="5"/>
      <c r="M2034" s="5"/>
    </row>
    <row r="2035" spans="12:13" x14ac:dyDescent="0.25">
      <c r="L2035" s="5"/>
      <c r="M2035" s="5"/>
    </row>
    <row r="2036" spans="12:13" x14ac:dyDescent="0.25">
      <c r="L2036" s="5"/>
      <c r="M2036" s="5"/>
    </row>
    <row r="2037" spans="12:13" x14ac:dyDescent="0.25">
      <c r="L2037" s="5"/>
      <c r="M2037" s="5"/>
    </row>
    <row r="2038" spans="12:13" x14ac:dyDescent="0.25">
      <c r="L2038" s="5"/>
      <c r="M2038" s="5"/>
    </row>
    <row r="2039" spans="12:13" x14ac:dyDescent="0.25">
      <c r="L2039" s="5"/>
      <c r="M2039" s="5"/>
    </row>
    <row r="2040" spans="12:13" x14ac:dyDescent="0.25">
      <c r="L2040" s="5"/>
      <c r="M2040" s="5"/>
    </row>
    <row r="2041" spans="12:13" x14ac:dyDescent="0.25">
      <c r="L2041" s="5"/>
      <c r="M2041" s="5"/>
    </row>
    <row r="2042" spans="12:13" x14ac:dyDescent="0.25">
      <c r="L2042" s="5"/>
      <c r="M2042" s="5"/>
    </row>
    <row r="2043" spans="12:13" x14ac:dyDescent="0.25">
      <c r="L2043" s="5"/>
      <c r="M2043" s="5"/>
    </row>
    <row r="2044" spans="12:13" x14ac:dyDescent="0.25">
      <c r="L2044" s="5"/>
      <c r="M2044" s="5"/>
    </row>
    <row r="2045" spans="12:13" x14ac:dyDescent="0.25">
      <c r="L2045" s="5"/>
      <c r="M2045" s="5"/>
    </row>
    <row r="2046" spans="12:13" x14ac:dyDescent="0.25">
      <c r="L2046" s="5"/>
      <c r="M2046" s="5"/>
    </row>
    <row r="2047" spans="12:13" x14ac:dyDescent="0.25">
      <c r="L2047" s="5"/>
      <c r="M2047" s="5"/>
    </row>
    <row r="2048" spans="12:13" x14ac:dyDescent="0.25">
      <c r="L2048" s="5"/>
      <c r="M2048" s="5"/>
    </row>
    <row r="2049" spans="12:13" x14ac:dyDescent="0.25">
      <c r="L2049" s="5"/>
      <c r="M2049" s="5"/>
    </row>
    <row r="2050" spans="12:13" x14ac:dyDescent="0.25">
      <c r="L2050" s="5"/>
      <c r="M2050" s="5"/>
    </row>
    <row r="2051" spans="12:13" x14ac:dyDescent="0.25">
      <c r="L2051" s="5"/>
      <c r="M2051" s="5"/>
    </row>
    <row r="2052" spans="12:13" x14ac:dyDescent="0.25">
      <c r="L2052" s="5"/>
      <c r="M2052" s="5"/>
    </row>
    <row r="2053" spans="12:13" x14ac:dyDescent="0.25">
      <c r="L2053" s="5"/>
      <c r="M2053" s="5"/>
    </row>
    <row r="2054" spans="12:13" x14ac:dyDescent="0.25">
      <c r="L2054" s="5"/>
      <c r="M2054" s="5"/>
    </row>
    <row r="2055" spans="12:13" x14ac:dyDescent="0.25">
      <c r="L2055" s="5"/>
      <c r="M2055" s="5"/>
    </row>
    <row r="2056" spans="12:13" x14ac:dyDescent="0.25">
      <c r="L2056" s="5"/>
      <c r="M2056" s="5"/>
    </row>
    <row r="2057" spans="12:13" x14ac:dyDescent="0.25">
      <c r="L2057" s="5"/>
      <c r="M2057" s="5"/>
    </row>
    <row r="2058" spans="12:13" x14ac:dyDescent="0.25">
      <c r="L2058" s="5"/>
      <c r="M2058" s="5"/>
    </row>
    <row r="2059" spans="12:13" x14ac:dyDescent="0.25">
      <c r="L2059" s="5"/>
      <c r="M2059" s="5"/>
    </row>
    <row r="2060" spans="12:13" x14ac:dyDescent="0.25">
      <c r="L2060" s="5"/>
      <c r="M2060" s="5"/>
    </row>
    <row r="2061" spans="12:13" x14ac:dyDescent="0.25">
      <c r="L2061" s="5"/>
      <c r="M2061" s="5"/>
    </row>
    <row r="2062" spans="12:13" x14ac:dyDescent="0.25">
      <c r="L2062" s="5"/>
      <c r="M2062" s="5"/>
    </row>
    <row r="2063" spans="12:13" x14ac:dyDescent="0.25">
      <c r="L2063" s="5"/>
      <c r="M2063" s="5"/>
    </row>
    <row r="2064" spans="12:13" x14ac:dyDescent="0.25">
      <c r="L2064" s="5"/>
      <c r="M2064" s="5"/>
    </row>
    <row r="2065" spans="12:13" x14ac:dyDescent="0.25">
      <c r="L2065" s="5"/>
      <c r="M2065" s="5"/>
    </row>
    <row r="2066" spans="12:13" x14ac:dyDescent="0.25">
      <c r="L2066" s="5"/>
      <c r="M2066" s="5"/>
    </row>
    <row r="2067" spans="12:13" x14ac:dyDescent="0.25">
      <c r="L2067" s="5"/>
      <c r="M2067" s="5"/>
    </row>
    <row r="2068" spans="12:13" x14ac:dyDescent="0.25">
      <c r="L2068" s="5"/>
      <c r="M2068" s="5"/>
    </row>
    <row r="2069" spans="12:13" x14ac:dyDescent="0.25">
      <c r="L2069" s="5"/>
      <c r="M2069" s="5"/>
    </row>
    <row r="2070" spans="12:13" x14ac:dyDescent="0.25">
      <c r="L2070" s="5"/>
      <c r="M2070" s="5"/>
    </row>
    <row r="2071" spans="12:13" x14ac:dyDescent="0.25">
      <c r="L2071" s="5"/>
      <c r="M2071" s="5"/>
    </row>
    <row r="2072" spans="12:13" x14ac:dyDescent="0.25">
      <c r="L2072" s="5"/>
      <c r="M2072" s="5"/>
    </row>
    <row r="2073" spans="12:13" x14ac:dyDescent="0.25">
      <c r="L2073" s="5"/>
      <c r="M2073" s="5"/>
    </row>
    <row r="2074" spans="12:13" x14ac:dyDescent="0.25">
      <c r="L2074" s="5"/>
      <c r="M2074" s="5"/>
    </row>
    <row r="2075" spans="12:13" x14ac:dyDescent="0.25">
      <c r="L2075" s="5"/>
      <c r="M2075" s="5"/>
    </row>
    <row r="2076" spans="12:13" x14ac:dyDescent="0.25">
      <c r="L2076" s="5"/>
      <c r="M2076" s="5"/>
    </row>
    <row r="2077" spans="12:13" x14ac:dyDescent="0.25">
      <c r="L2077" s="5"/>
      <c r="M2077" s="5"/>
    </row>
    <row r="2078" spans="12:13" x14ac:dyDescent="0.25">
      <c r="L2078" s="5"/>
      <c r="M2078" s="5"/>
    </row>
    <row r="2079" spans="12:13" x14ac:dyDescent="0.25">
      <c r="L2079" s="5"/>
      <c r="M2079" s="5"/>
    </row>
    <row r="2080" spans="12:13" x14ac:dyDescent="0.25">
      <c r="L2080" s="5"/>
      <c r="M2080" s="5"/>
    </row>
    <row r="2081" spans="12:13" x14ac:dyDescent="0.25">
      <c r="L2081" s="5"/>
      <c r="M2081" s="5"/>
    </row>
    <row r="2082" spans="12:13" x14ac:dyDescent="0.25">
      <c r="L2082" s="5"/>
      <c r="M2082" s="5"/>
    </row>
    <row r="2083" spans="12:13" x14ac:dyDescent="0.25">
      <c r="L2083" s="5"/>
      <c r="M2083" s="5"/>
    </row>
    <row r="2084" spans="12:13" x14ac:dyDescent="0.25">
      <c r="L2084" s="5"/>
      <c r="M2084" s="5"/>
    </row>
    <row r="2085" spans="12:13" x14ac:dyDescent="0.25">
      <c r="L2085" s="5"/>
      <c r="M2085" s="5"/>
    </row>
    <row r="2086" spans="12:13" x14ac:dyDescent="0.25">
      <c r="L2086" s="5"/>
      <c r="M2086" s="5"/>
    </row>
    <row r="2087" spans="12:13" x14ac:dyDescent="0.25">
      <c r="L2087" s="5"/>
      <c r="M2087" s="5"/>
    </row>
    <row r="2088" spans="12:13" x14ac:dyDescent="0.25">
      <c r="L2088" s="5"/>
      <c r="M2088" s="5"/>
    </row>
    <row r="2089" spans="12:13" x14ac:dyDescent="0.25">
      <c r="L2089" s="5"/>
      <c r="M2089" s="5"/>
    </row>
    <row r="2090" spans="12:13" x14ac:dyDescent="0.25">
      <c r="L2090" s="5"/>
      <c r="M2090" s="5"/>
    </row>
    <row r="2091" spans="12:13" x14ac:dyDescent="0.25">
      <c r="L2091" s="5"/>
      <c r="M2091" s="5"/>
    </row>
    <row r="2092" spans="12:13" x14ac:dyDescent="0.25">
      <c r="L2092" s="5"/>
      <c r="M2092" s="5"/>
    </row>
    <row r="2093" spans="12:13" x14ac:dyDescent="0.25">
      <c r="L2093" s="5"/>
      <c r="M2093" s="5"/>
    </row>
    <row r="2094" spans="12:13" x14ac:dyDescent="0.25">
      <c r="L2094" s="5"/>
      <c r="M2094" s="5"/>
    </row>
    <row r="2095" spans="12:13" x14ac:dyDescent="0.25">
      <c r="L2095" s="5"/>
      <c r="M2095" s="5"/>
    </row>
    <row r="2096" spans="12:13" x14ac:dyDescent="0.25">
      <c r="L2096" s="5"/>
      <c r="M2096" s="5"/>
    </row>
    <row r="2097" spans="12:13" x14ac:dyDescent="0.25">
      <c r="L2097" s="5"/>
      <c r="M2097" s="5"/>
    </row>
    <row r="2098" spans="12:13" x14ac:dyDescent="0.25">
      <c r="L2098" s="5"/>
      <c r="M2098" s="5"/>
    </row>
    <row r="2099" spans="12:13" x14ac:dyDescent="0.25">
      <c r="L2099" s="5"/>
      <c r="M2099" s="5"/>
    </row>
    <row r="2100" spans="12:13" x14ac:dyDescent="0.25">
      <c r="L2100" s="5"/>
      <c r="M2100" s="5"/>
    </row>
    <row r="2101" spans="12:13" x14ac:dyDescent="0.25">
      <c r="L2101" s="5"/>
      <c r="M2101" s="5"/>
    </row>
    <row r="2102" spans="12:13" x14ac:dyDescent="0.25">
      <c r="L2102" s="5"/>
      <c r="M2102" s="5"/>
    </row>
    <row r="2103" spans="12:13" x14ac:dyDescent="0.25">
      <c r="L2103" s="5"/>
      <c r="M2103" s="5"/>
    </row>
    <row r="2104" spans="12:13" x14ac:dyDescent="0.25">
      <c r="L2104" s="5"/>
      <c r="M2104" s="5"/>
    </row>
    <row r="2105" spans="12:13" x14ac:dyDescent="0.25">
      <c r="L2105" s="5"/>
      <c r="M2105" s="5"/>
    </row>
    <row r="2106" spans="12:13" x14ac:dyDescent="0.25">
      <c r="L2106" s="5"/>
      <c r="M2106" s="5"/>
    </row>
    <row r="2107" spans="12:13" x14ac:dyDescent="0.25">
      <c r="L2107" s="5"/>
      <c r="M2107" s="5"/>
    </row>
    <row r="2108" spans="12:13" x14ac:dyDescent="0.25">
      <c r="L2108" s="5"/>
      <c r="M2108" s="5"/>
    </row>
    <row r="2109" spans="12:13" x14ac:dyDescent="0.25">
      <c r="L2109" s="5"/>
      <c r="M2109" s="5"/>
    </row>
    <row r="2110" spans="12:13" x14ac:dyDescent="0.25">
      <c r="L2110" s="5"/>
      <c r="M2110" s="5"/>
    </row>
    <row r="2111" spans="12:13" x14ac:dyDescent="0.25">
      <c r="L2111" s="5"/>
      <c r="M2111" s="5"/>
    </row>
    <row r="2112" spans="12:13" x14ac:dyDescent="0.25">
      <c r="L2112" s="5"/>
      <c r="M2112" s="5"/>
    </row>
    <row r="2113" spans="12:13" x14ac:dyDescent="0.25">
      <c r="L2113" s="5"/>
      <c r="M2113" s="5"/>
    </row>
    <row r="2114" spans="12:13" x14ac:dyDescent="0.25">
      <c r="L2114" s="5"/>
      <c r="M2114" s="5"/>
    </row>
    <row r="2115" spans="12:13" x14ac:dyDescent="0.25">
      <c r="L2115" s="5"/>
      <c r="M2115" s="5"/>
    </row>
    <row r="2116" spans="12:13" x14ac:dyDescent="0.25">
      <c r="L2116" s="5"/>
      <c r="M2116" s="5"/>
    </row>
    <row r="2117" spans="12:13" x14ac:dyDescent="0.25">
      <c r="L2117" s="5"/>
      <c r="M2117" s="5"/>
    </row>
    <row r="2118" spans="12:13" x14ac:dyDescent="0.25">
      <c r="L2118" s="5"/>
      <c r="M2118" s="5"/>
    </row>
    <row r="2119" spans="12:13" x14ac:dyDescent="0.25">
      <c r="L2119" s="5"/>
      <c r="M2119" s="5"/>
    </row>
    <row r="2120" spans="12:13" x14ac:dyDescent="0.25">
      <c r="L2120" s="5"/>
      <c r="M2120" s="5"/>
    </row>
    <row r="2121" spans="12:13" x14ac:dyDescent="0.25">
      <c r="L2121" s="5"/>
      <c r="M2121" s="5"/>
    </row>
    <row r="2122" spans="12:13" x14ac:dyDescent="0.25">
      <c r="L2122" s="5"/>
      <c r="M2122" s="5"/>
    </row>
    <row r="2123" spans="12:13" x14ac:dyDescent="0.25">
      <c r="L2123" s="5"/>
      <c r="M2123" s="5"/>
    </row>
    <row r="2124" spans="12:13" x14ac:dyDescent="0.25">
      <c r="L2124" s="5"/>
      <c r="M2124" s="5"/>
    </row>
    <row r="2125" spans="12:13" x14ac:dyDescent="0.25">
      <c r="L2125" s="5"/>
      <c r="M2125" s="5"/>
    </row>
    <row r="2126" spans="12:13" x14ac:dyDescent="0.25">
      <c r="L2126" s="5"/>
      <c r="M2126" s="5"/>
    </row>
    <row r="2127" spans="12:13" x14ac:dyDescent="0.25">
      <c r="L2127" s="5"/>
      <c r="M2127" s="5"/>
    </row>
    <row r="2128" spans="12:13" x14ac:dyDescent="0.25">
      <c r="L2128" s="5"/>
      <c r="M2128" s="5"/>
    </row>
    <row r="2129" spans="12:13" x14ac:dyDescent="0.25">
      <c r="L2129" s="5"/>
      <c r="M2129" s="5"/>
    </row>
    <row r="2130" spans="12:13" x14ac:dyDescent="0.25">
      <c r="L2130" s="5"/>
      <c r="M2130" s="5"/>
    </row>
    <row r="2131" spans="12:13" x14ac:dyDescent="0.25">
      <c r="L2131" s="5"/>
      <c r="M2131" s="5"/>
    </row>
    <row r="2132" spans="12:13" x14ac:dyDescent="0.25">
      <c r="L2132" s="5"/>
      <c r="M2132" s="5"/>
    </row>
    <row r="2133" spans="12:13" x14ac:dyDescent="0.25">
      <c r="L2133" s="5"/>
      <c r="M2133" s="5"/>
    </row>
    <row r="2134" spans="12:13" x14ac:dyDescent="0.25">
      <c r="L2134" s="5"/>
      <c r="M2134" s="5"/>
    </row>
    <row r="2135" spans="12:13" x14ac:dyDescent="0.25">
      <c r="L2135" s="5"/>
      <c r="M2135" s="5"/>
    </row>
    <row r="2136" spans="12:13" x14ac:dyDescent="0.25">
      <c r="L2136" s="5"/>
      <c r="M2136" s="5"/>
    </row>
    <row r="2137" spans="12:13" x14ac:dyDescent="0.25">
      <c r="L2137" s="5"/>
      <c r="M2137" s="5"/>
    </row>
    <row r="2138" spans="12:13" x14ac:dyDescent="0.25">
      <c r="L2138" s="5"/>
      <c r="M2138" s="5"/>
    </row>
    <row r="2139" spans="12:13" x14ac:dyDescent="0.25">
      <c r="L2139" s="5"/>
      <c r="M2139" s="5"/>
    </row>
    <row r="2140" spans="12:13" x14ac:dyDescent="0.25">
      <c r="L2140" s="5"/>
      <c r="M2140" s="5"/>
    </row>
    <row r="2141" spans="12:13" x14ac:dyDescent="0.25">
      <c r="L2141" s="5"/>
      <c r="M2141" s="5"/>
    </row>
    <row r="2142" spans="12:13" x14ac:dyDescent="0.25">
      <c r="L2142" s="5"/>
      <c r="M2142" s="5"/>
    </row>
    <row r="2143" spans="12:13" x14ac:dyDescent="0.25">
      <c r="L2143" s="5"/>
      <c r="M2143" s="5"/>
    </row>
    <row r="2144" spans="12:13" x14ac:dyDescent="0.25">
      <c r="L2144" s="5"/>
      <c r="M2144" s="5"/>
    </row>
    <row r="2145" spans="12:13" x14ac:dyDescent="0.25">
      <c r="L2145" s="5"/>
      <c r="M2145" s="5"/>
    </row>
    <row r="2146" spans="12:13" x14ac:dyDescent="0.25">
      <c r="L2146" s="5"/>
      <c r="M2146" s="5"/>
    </row>
    <row r="2147" spans="12:13" x14ac:dyDescent="0.25">
      <c r="L2147" s="5"/>
      <c r="M2147" s="5"/>
    </row>
    <row r="2148" spans="12:13" x14ac:dyDescent="0.25">
      <c r="L2148" s="5"/>
      <c r="M2148" s="5"/>
    </row>
    <row r="2149" spans="12:13" x14ac:dyDescent="0.25">
      <c r="L2149" s="5"/>
      <c r="M2149" s="5"/>
    </row>
    <row r="2150" spans="12:13" x14ac:dyDescent="0.25">
      <c r="L2150" s="5"/>
      <c r="M2150" s="5"/>
    </row>
    <row r="2151" spans="12:13" x14ac:dyDescent="0.25">
      <c r="L2151" s="5"/>
      <c r="M2151" s="5"/>
    </row>
    <row r="2152" spans="12:13" x14ac:dyDescent="0.25">
      <c r="L2152" s="5"/>
      <c r="M2152" s="5"/>
    </row>
    <row r="2153" spans="12:13" x14ac:dyDescent="0.25">
      <c r="L2153" s="5"/>
      <c r="M2153" s="5"/>
    </row>
    <row r="2154" spans="12:13" x14ac:dyDescent="0.25">
      <c r="L2154" s="5"/>
      <c r="M2154" s="5"/>
    </row>
    <row r="2155" spans="12:13" x14ac:dyDescent="0.25">
      <c r="L2155" s="5"/>
      <c r="M2155" s="5"/>
    </row>
    <row r="2156" spans="12:13" x14ac:dyDescent="0.25">
      <c r="L2156" s="5"/>
      <c r="M2156" s="5"/>
    </row>
    <row r="2157" spans="12:13" x14ac:dyDescent="0.25">
      <c r="L2157" s="5"/>
      <c r="M2157" s="5"/>
    </row>
    <row r="2158" spans="12:13" x14ac:dyDescent="0.25">
      <c r="L2158" s="5"/>
      <c r="M2158" s="5"/>
    </row>
    <row r="2159" spans="12:13" x14ac:dyDescent="0.25">
      <c r="L2159" s="5"/>
      <c r="M2159" s="5"/>
    </row>
    <row r="2160" spans="12:13" x14ac:dyDescent="0.25">
      <c r="L2160" s="5"/>
      <c r="M2160" s="5"/>
    </row>
    <row r="2161" spans="12:13" x14ac:dyDescent="0.25">
      <c r="L2161" s="5"/>
      <c r="M2161" s="5"/>
    </row>
    <row r="2162" spans="12:13" x14ac:dyDescent="0.25">
      <c r="L2162" s="5"/>
      <c r="M2162" s="5"/>
    </row>
    <row r="2163" spans="12:13" x14ac:dyDescent="0.25">
      <c r="L2163" s="5"/>
      <c r="M2163" s="5"/>
    </row>
    <row r="2164" spans="12:13" x14ac:dyDescent="0.25">
      <c r="L2164" s="5"/>
      <c r="M2164" s="5"/>
    </row>
    <row r="2165" spans="12:13" x14ac:dyDescent="0.25">
      <c r="L2165" s="5"/>
      <c r="M2165" s="5"/>
    </row>
    <row r="2166" spans="12:13" x14ac:dyDescent="0.25">
      <c r="L2166" s="5"/>
      <c r="M2166" s="5"/>
    </row>
    <row r="2167" spans="12:13" x14ac:dyDescent="0.25">
      <c r="L2167" s="5"/>
      <c r="M2167" s="5"/>
    </row>
    <row r="2168" spans="12:13" x14ac:dyDescent="0.25">
      <c r="L2168" s="5"/>
      <c r="M2168" s="5"/>
    </row>
    <row r="2169" spans="12:13" x14ac:dyDescent="0.25">
      <c r="L2169" s="5"/>
      <c r="M2169" s="5"/>
    </row>
    <row r="2170" spans="12:13" x14ac:dyDescent="0.25">
      <c r="L2170" s="5"/>
      <c r="M2170" s="5"/>
    </row>
    <row r="2171" spans="12:13" x14ac:dyDescent="0.25">
      <c r="L2171" s="5"/>
      <c r="M2171" s="5"/>
    </row>
    <row r="2172" spans="12:13" x14ac:dyDescent="0.25">
      <c r="L2172" s="5"/>
      <c r="M2172" s="5"/>
    </row>
    <row r="2173" spans="12:13" x14ac:dyDescent="0.25">
      <c r="L2173" s="5"/>
      <c r="M2173" s="5"/>
    </row>
    <row r="2174" spans="12:13" x14ac:dyDescent="0.25">
      <c r="L2174" s="5"/>
      <c r="M2174" s="5"/>
    </row>
    <row r="2175" spans="12:13" x14ac:dyDescent="0.25">
      <c r="L2175" s="5"/>
      <c r="M2175" s="5"/>
    </row>
    <row r="2176" spans="12:13" x14ac:dyDescent="0.25">
      <c r="L2176" s="5"/>
      <c r="M2176" s="5"/>
    </row>
    <row r="2177" spans="12:13" x14ac:dyDescent="0.25">
      <c r="L2177" s="5"/>
      <c r="M2177" s="5"/>
    </row>
    <row r="2178" spans="12:13" x14ac:dyDescent="0.25">
      <c r="L2178" s="5"/>
      <c r="M2178" s="5"/>
    </row>
    <row r="2179" spans="12:13" x14ac:dyDescent="0.25">
      <c r="L2179" s="5"/>
      <c r="M2179" s="5"/>
    </row>
    <row r="2180" spans="12:13" x14ac:dyDescent="0.25">
      <c r="L2180" s="5"/>
      <c r="M2180" s="5"/>
    </row>
    <row r="2181" spans="12:13" x14ac:dyDescent="0.25">
      <c r="L2181" s="5"/>
      <c r="M2181" s="5"/>
    </row>
    <row r="2182" spans="12:13" x14ac:dyDescent="0.25">
      <c r="L2182" s="5"/>
      <c r="M2182" s="5"/>
    </row>
    <row r="2183" spans="12:13" x14ac:dyDescent="0.25">
      <c r="L2183" s="5"/>
      <c r="M2183" s="5"/>
    </row>
    <row r="2184" spans="12:13" x14ac:dyDescent="0.25">
      <c r="L2184" s="5"/>
      <c r="M2184" s="5"/>
    </row>
    <row r="2185" spans="12:13" x14ac:dyDescent="0.25">
      <c r="L2185" s="5"/>
      <c r="M2185" s="5"/>
    </row>
    <row r="2186" spans="12:13" x14ac:dyDescent="0.25">
      <c r="L2186" s="5"/>
      <c r="M2186" s="5"/>
    </row>
    <row r="2187" spans="12:13" x14ac:dyDescent="0.25">
      <c r="L2187" s="5"/>
      <c r="M2187" s="5"/>
    </row>
    <row r="2188" spans="12:13" x14ac:dyDescent="0.25">
      <c r="L2188" s="5"/>
      <c r="M2188" s="5"/>
    </row>
    <row r="2189" spans="12:13" x14ac:dyDescent="0.25">
      <c r="L2189" s="5"/>
      <c r="M2189" s="5"/>
    </row>
    <row r="2190" spans="12:13" x14ac:dyDescent="0.25">
      <c r="L2190" s="5"/>
      <c r="M2190" s="5"/>
    </row>
    <row r="2191" spans="12:13" x14ac:dyDescent="0.25">
      <c r="L2191" s="5"/>
      <c r="M2191" s="5"/>
    </row>
    <row r="2192" spans="12:13" x14ac:dyDescent="0.25">
      <c r="L2192" s="5"/>
      <c r="M2192" s="5"/>
    </row>
    <row r="2193" spans="12:13" x14ac:dyDescent="0.25">
      <c r="L2193" s="5"/>
      <c r="M2193" s="5"/>
    </row>
    <row r="2194" spans="12:13" x14ac:dyDescent="0.25">
      <c r="L2194" s="5"/>
      <c r="M2194" s="5"/>
    </row>
    <row r="2195" spans="12:13" x14ac:dyDescent="0.25">
      <c r="L2195" s="5"/>
      <c r="M2195" s="5"/>
    </row>
    <row r="2196" spans="12:13" x14ac:dyDescent="0.25">
      <c r="L2196" s="5"/>
      <c r="M2196" s="5"/>
    </row>
    <row r="2197" spans="12:13" x14ac:dyDescent="0.25">
      <c r="L2197" s="5"/>
      <c r="M2197" s="5"/>
    </row>
    <row r="2198" spans="12:13" x14ac:dyDescent="0.25">
      <c r="L2198" s="5"/>
      <c r="M2198" s="5"/>
    </row>
    <row r="2199" spans="12:13" x14ac:dyDescent="0.25">
      <c r="L2199" s="5"/>
      <c r="M2199" s="5"/>
    </row>
    <row r="2200" spans="12:13" x14ac:dyDescent="0.25">
      <c r="L2200" s="5"/>
      <c r="M2200" s="5"/>
    </row>
    <row r="2201" spans="12:13" x14ac:dyDescent="0.25">
      <c r="L2201" s="5"/>
      <c r="M2201" s="5"/>
    </row>
    <row r="2202" spans="12:13" x14ac:dyDescent="0.25">
      <c r="L2202" s="5"/>
      <c r="M2202" s="5"/>
    </row>
    <row r="2203" spans="12:13" x14ac:dyDescent="0.25">
      <c r="L2203" s="5"/>
      <c r="M2203" s="5"/>
    </row>
    <row r="2204" spans="12:13" x14ac:dyDescent="0.25">
      <c r="L2204" s="5"/>
      <c r="M2204" s="5"/>
    </row>
    <row r="2205" spans="12:13" x14ac:dyDescent="0.25">
      <c r="L2205" s="5"/>
      <c r="M2205" s="5"/>
    </row>
    <row r="2206" spans="12:13" x14ac:dyDescent="0.25">
      <c r="L2206" s="5"/>
      <c r="M2206" s="5"/>
    </row>
    <row r="2207" spans="12:13" x14ac:dyDescent="0.25">
      <c r="L2207" s="5"/>
      <c r="M2207" s="5"/>
    </row>
    <row r="2208" spans="12:13" x14ac:dyDescent="0.25">
      <c r="L2208" s="5"/>
      <c r="M2208" s="5"/>
    </row>
    <row r="2209" spans="12:13" x14ac:dyDescent="0.25">
      <c r="L2209" s="5"/>
      <c r="M2209" s="5"/>
    </row>
    <row r="2210" spans="12:13" x14ac:dyDescent="0.25">
      <c r="L2210" s="5"/>
      <c r="M2210" s="5"/>
    </row>
    <row r="2211" spans="12:13" x14ac:dyDescent="0.25">
      <c r="L2211" s="5"/>
      <c r="M2211" s="5"/>
    </row>
    <row r="2212" spans="12:13" x14ac:dyDescent="0.25">
      <c r="L2212" s="5"/>
      <c r="M2212" s="5"/>
    </row>
    <row r="2213" spans="12:13" x14ac:dyDescent="0.25">
      <c r="L2213" s="5"/>
      <c r="M2213" s="5"/>
    </row>
    <row r="2214" spans="12:13" x14ac:dyDescent="0.25">
      <c r="L2214" s="5"/>
      <c r="M2214" s="5"/>
    </row>
    <row r="2215" spans="12:13" x14ac:dyDescent="0.25">
      <c r="L2215" s="5"/>
      <c r="M2215" s="5"/>
    </row>
    <row r="2216" spans="12:13" x14ac:dyDescent="0.25">
      <c r="L2216" s="5"/>
      <c r="M2216" s="5"/>
    </row>
    <row r="2217" spans="12:13" x14ac:dyDescent="0.25">
      <c r="L2217" s="5"/>
      <c r="M2217" s="5"/>
    </row>
    <row r="2218" spans="12:13" x14ac:dyDescent="0.25">
      <c r="L2218" s="5"/>
      <c r="M2218" s="5"/>
    </row>
    <row r="2219" spans="12:13" x14ac:dyDescent="0.25">
      <c r="L2219" s="5"/>
      <c r="M2219" s="5"/>
    </row>
    <row r="2220" spans="12:13" x14ac:dyDescent="0.25">
      <c r="L2220" s="5"/>
      <c r="M2220" s="5"/>
    </row>
    <row r="2221" spans="12:13" x14ac:dyDescent="0.25">
      <c r="L2221" s="5"/>
      <c r="M2221" s="5"/>
    </row>
    <row r="2222" spans="12:13" x14ac:dyDescent="0.25">
      <c r="L2222" s="5"/>
      <c r="M2222" s="5"/>
    </row>
    <row r="2223" spans="12:13" x14ac:dyDescent="0.25">
      <c r="L2223" s="5"/>
      <c r="M2223" s="5"/>
    </row>
    <row r="2224" spans="12:13" x14ac:dyDescent="0.25">
      <c r="L2224" s="5"/>
      <c r="M2224" s="5"/>
    </row>
    <row r="2225" spans="12:13" x14ac:dyDescent="0.25">
      <c r="L2225" s="5"/>
      <c r="M2225" s="5"/>
    </row>
    <row r="2226" spans="12:13" x14ac:dyDescent="0.25">
      <c r="L2226" s="5"/>
      <c r="M2226" s="5"/>
    </row>
    <row r="2227" spans="12:13" x14ac:dyDescent="0.25">
      <c r="L2227" s="5"/>
      <c r="M2227" s="5"/>
    </row>
    <row r="2228" spans="12:13" x14ac:dyDescent="0.25">
      <c r="L2228" s="5"/>
      <c r="M2228" s="5"/>
    </row>
    <row r="2229" spans="12:13" x14ac:dyDescent="0.25">
      <c r="L2229" s="5"/>
      <c r="M2229" s="5"/>
    </row>
    <row r="2230" spans="12:13" x14ac:dyDescent="0.25">
      <c r="L2230" s="5"/>
      <c r="M2230" s="5"/>
    </row>
    <row r="2231" spans="12:13" x14ac:dyDescent="0.25">
      <c r="L2231" s="5"/>
      <c r="M2231" s="5"/>
    </row>
    <row r="2232" spans="12:13" x14ac:dyDescent="0.25">
      <c r="L2232" s="5"/>
      <c r="M2232" s="5"/>
    </row>
    <row r="2233" spans="12:13" x14ac:dyDescent="0.25">
      <c r="L2233" s="5"/>
      <c r="M2233" s="5"/>
    </row>
    <row r="2234" spans="12:13" x14ac:dyDescent="0.25">
      <c r="L2234" s="5"/>
      <c r="M2234" s="5"/>
    </row>
    <row r="2235" spans="12:13" x14ac:dyDescent="0.25">
      <c r="L2235" s="5"/>
      <c r="M2235" s="5"/>
    </row>
    <row r="2236" spans="12:13" x14ac:dyDescent="0.25">
      <c r="L2236" s="5"/>
      <c r="M2236" s="5"/>
    </row>
    <row r="2237" spans="12:13" x14ac:dyDescent="0.25">
      <c r="L2237" s="5"/>
      <c r="M2237" s="5"/>
    </row>
    <row r="2238" spans="12:13" x14ac:dyDescent="0.25">
      <c r="L2238" s="5"/>
      <c r="M2238" s="5"/>
    </row>
    <row r="2239" spans="12:13" x14ac:dyDescent="0.25">
      <c r="L2239" s="5"/>
      <c r="M2239" s="5"/>
    </row>
    <row r="2240" spans="12:13" x14ac:dyDescent="0.25">
      <c r="L2240" s="5"/>
      <c r="M2240" s="5"/>
    </row>
    <row r="2241" spans="12:13" x14ac:dyDescent="0.25">
      <c r="L2241" s="5"/>
      <c r="M2241" s="5"/>
    </row>
    <row r="2242" spans="12:13" x14ac:dyDescent="0.25">
      <c r="L2242" s="5"/>
      <c r="M2242" s="5"/>
    </row>
    <row r="2243" spans="12:13" x14ac:dyDescent="0.25">
      <c r="L2243" s="5"/>
      <c r="M2243" s="5"/>
    </row>
    <row r="2244" spans="12:13" x14ac:dyDescent="0.25">
      <c r="L2244" s="5"/>
      <c r="M2244" s="5"/>
    </row>
    <row r="2245" spans="12:13" x14ac:dyDescent="0.25">
      <c r="L2245" s="5"/>
      <c r="M2245" s="5"/>
    </row>
    <row r="2246" spans="12:13" x14ac:dyDescent="0.25">
      <c r="L2246" s="5"/>
      <c r="M2246" s="5"/>
    </row>
    <row r="2247" spans="12:13" x14ac:dyDescent="0.25">
      <c r="L2247" s="5"/>
      <c r="M2247" s="5"/>
    </row>
    <row r="2248" spans="12:13" x14ac:dyDescent="0.25">
      <c r="L2248" s="5"/>
      <c r="M2248" s="5"/>
    </row>
    <row r="2249" spans="12:13" x14ac:dyDescent="0.25">
      <c r="L2249" s="5"/>
      <c r="M2249" s="5"/>
    </row>
    <row r="2250" spans="12:13" x14ac:dyDescent="0.25">
      <c r="L2250" s="5"/>
      <c r="M2250" s="5"/>
    </row>
    <row r="2251" spans="12:13" x14ac:dyDescent="0.25">
      <c r="L2251" s="5"/>
      <c r="M2251" s="5"/>
    </row>
    <row r="2252" spans="12:13" x14ac:dyDescent="0.25">
      <c r="L2252" s="5"/>
      <c r="M2252" s="5"/>
    </row>
    <row r="2253" spans="12:13" x14ac:dyDescent="0.25">
      <c r="L2253" s="5"/>
      <c r="M2253" s="5"/>
    </row>
    <row r="2254" spans="12:13" x14ac:dyDescent="0.25">
      <c r="L2254" s="5"/>
      <c r="M2254" s="5"/>
    </row>
    <row r="2255" spans="12:13" x14ac:dyDescent="0.25">
      <c r="L2255" s="5"/>
      <c r="M2255" s="5"/>
    </row>
    <row r="2256" spans="12:13" x14ac:dyDescent="0.25">
      <c r="L2256" s="5"/>
      <c r="M2256" s="5"/>
    </row>
    <row r="2257" spans="12:13" x14ac:dyDescent="0.25">
      <c r="L2257" s="5"/>
      <c r="M2257" s="5"/>
    </row>
    <row r="2258" spans="12:13" x14ac:dyDescent="0.25">
      <c r="L2258" s="5"/>
      <c r="M2258" s="5"/>
    </row>
    <row r="2259" spans="12:13" x14ac:dyDescent="0.25">
      <c r="L2259" s="5"/>
      <c r="M2259" s="5"/>
    </row>
    <row r="2260" spans="12:13" x14ac:dyDescent="0.25">
      <c r="L2260" s="5"/>
      <c r="M2260" s="5"/>
    </row>
    <row r="2261" spans="12:13" x14ac:dyDescent="0.25">
      <c r="L2261" s="5"/>
      <c r="M2261" s="5"/>
    </row>
    <row r="2262" spans="12:13" x14ac:dyDescent="0.25">
      <c r="L2262" s="5"/>
      <c r="M2262" s="5"/>
    </row>
    <row r="2263" spans="12:13" x14ac:dyDescent="0.25">
      <c r="L2263" s="5"/>
      <c r="M2263" s="5"/>
    </row>
    <row r="2264" spans="12:13" x14ac:dyDescent="0.25">
      <c r="L2264" s="5"/>
      <c r="M2264" s="5"/>
    </row>
    <row r="2265" spans="12:13" x14ac:dyDescent="0.25">
      <c r="L2265" s="5"/>
      <c r="M2265" s="5"/>
    </row>
    <row r="2266" spans="12:13" x14ac:dyDescent="0.25">
      <c r="L2266" s="5"/>
      <c r="M2266" s="5"/>
    </row>
    <row r="2267" spans="12:13" x14ac:dyDescent="0.25">
      <c r="L2267" s="5"/>
      <c r="M2267" s="5"/>
    </row>
    <row r="2268" spans="12:13" x14ac:dyDescent="0.25">
      <c r="L2268" s="5"/>
      <c r="M2268" s="5"/>
    </row>
    <row r="2269" spans="12:13" x14ac:dyDescent="0.25">
      <c r="L2269" s="5"/>
      <c r="M2269" s="5"/>
    </row>
    <row r="2270" spans="12:13" x14ac:dyDescent="0.25">
      <c r="L2270" s="5"/>
      <c r="M2270" s="5"/>
    </row>
    <row r="2271" spans="12:13" x14ac:dyDescent="0.25">
      <c r="L2271" s="5"/>
      <c r="M2271" s="5"/>
    </row>
    <row r="2272" spans="12:13" x14ac:dyDescent="0.25">
      <c r="L2272" s="5"/>
      <c r="M2272" s="5"/>
    </row>
    <row r="2273" spans="12:13" x14ac:dyDescent="0.25">
      <c r="L2273" s="5"/>
      <c r="M2273" s="5"/>
    </row>
    <row r="2274" spans="12:13" x14ac:dyDescent="0.25">
      <c r="L2274" s="5"/>
      <c r="M2274" s="5"/>
    </row>
    <row r="2275" spans="12:13" x14ac:dyDescent="0.25">
      <c r="L2275" s="5"/>
      <c r="M2275" s="5"/>
    </row>
    <row r="2276" spans="12:13" x14ac:dyDescent="0.25">
      <c r="L2276" s="5"/>
      <c r="M2276" s="5"/>
    </row>
    <row r="2277" spans="12:13" x14ac:dyDescent="0.25">
      <c r="L2277" s="5"/>
      <c r="M2277" s="5"/>
    </row>
    <row r="2278" spans="12:13" x14ac:dyDescent="0.25">
      <c r="L2278" s="5"/>
      <c r="M2278" s="5"/>
    </row>
    <row r="2279" spans="12:13" x14ac:dyDescent="0.25">
      <c r="L2279" s="5"/>
      <c r="M2279" s="5"/>
    </row>
    <row r="2280" spans="12:13" x14ac:dyDescent="0.25">
      <c r="L2280" s="5"/>
      <c r="M2280" s="5"/>
    </row>
    <row r="2281" spans="12:13" x14ac:dyDescent="0.25">
      <c r="L2281" s="5"/>
      <c r="M2281" s="5"/>
    </row>
    <row r="2282" spans="12:13" x14ac:dyDescent="0.25">
      <c r="L2282" s="5"/>
      <c r="M2282" s="5"/>
    </row>
    <row r="2283" spans="12:13" x14ac:dyDescent="0.25">
      <c r="L2283" s="5"/>
      <c r="M2283" s="5"/>
    </row>
    <row r="2284" spans="12:13" x14ac:dyDescent="0.25">
      <c r="L2284" s="5"/>
      <c r="M2284" s="5"/>
    </row>
    <row r="2285" spans="12:13" x14ac:dyDescent="0.25">
      <c r="L2285" s="5"/>
      <c r="M2285" s="5"/>
    </row>
    <row r="2286" spans="12:13" x14ac:dyDescent="0.25">
      <c r="L2286" s="5"/>
      <c r="M2286" s="5"/>
    </row>
    <row r="2287" spans="12:13" x14ac:dyDescent="0.25">
      <c r="L2287" s="5"/>
      <c r="M2287" s="5"/>
    </row>
    <row r="2288" spans="12:13" x14ac:dyDescent="0.25">
      <c r="L2288" s="5"/>
      <c r="M2288" s="5"/>
    </row>
    <row r="2289" spans="12:13" x14ac:dyDescent="0.25">
      <c r="L2289" s="5"/>
      <c r="M2289" s="5"/>
    </row>
    <row r="2290" spans="12:13" x14ac:dyDescent="0.25">
      <c r="L2290" s="5"/>
      <c r="M2290" s="5"/>
    </row>
    <row r="2291" spans="12:13" x14ac:dyDescent="0.25">
      <c r="L2291" s="5"/>
      <c r="M2291" s="5"/>
    </row>
    <row r="2292" spans="12:13" x14ac:dyDescent="0.25">
      <c r="L2292" s="5"/>
      <c r="M2292" s="5"/>
    </row>
    <row r="2293" spans="12:13" x14ac:dyDescent="0.25">
      <c r="L2293" s="5"/>
      <c r="M2293" s="5"/>
    </row>
    <row r="2294" spans="12:13" x14ac:dyDescent="0.25">
      <c r="L2294" s="5"/>
      <c r="M2294" s="5"/>
    </row>
    <row r="2295" spans="12:13" x14ac:dyDescent="0.25">
      <c r="L2295" s="5"/>
      <c r="M2295" s="5"/>
    </row>
    <row r="2296" spans="12:13" x14ac:dyDescent="0.25">
      <c r="L2296" s="5"/>
      <c r="M2296" s="5"/>
    </row>
    <row r="2297" spans="12:13" x14ac:dyDescent="0.25">
      <c r="L2297" s="5"/>
      <c r="M2297" s="5"/>
    </row>
    <row r="2298" spans="12:13" x14ac:dyDescent="0.25">
      <c r="L2298" s="5"/>
      <c r="M2298" s="5"/>
    </row>
    <row r="2299" spans="12:13" x14ac:dyDescent="0.25">
      <c r="L2299" s="5"/>
      <c r="M2299" s="5"/>
    </row>
    <row r="2300" spans="12:13" x14ac:dyDescent="0.25">
      <c r="L2300" s="5"/>
      <c r="M2300" s="5"/>
    </row>
    <row r="2301" spans="12:13" x14ac:dyDescent="0.25">
      <c r="L2301" s="5"/>
      <c r="M2301" s="5"/>
    </row>
    <row r="2302" spans="12:13" x14ac:dyDescent="0.25">
      <c r="L2302" s="5"/>
      <c r="M2302" s="5"/>
    </row>
    <row r="2303" spans="12:13" x14ac:dyDescent="0.25">
      <c r="L2303" s="5"/>
      <c r="M2303" s="5"/>
    </row>
    <row r="2304" spans="12:13" x14ac:dyDescent="0.25">
      <c r="L2304" s="5"/>
      <c r="M2304" s="5"/>
    </row>
    <row r="2305" spans="12:13" x14ac:dyDescent="0.25">
      <c r="L2305" s="5"/>
      <c r="M2305" s="5"/>
    </row>
    <row r="2306" spans="12:13" x14ac:dyDescent="0.25">
      <c r="L2306" s="5"/>
      <c r="M2306" s="5"/>
    </row>
    <row r="2307" spans="12:13" x14ac:dyDescent="0.25">
      <c r="L2307" s="5"/>
      <c r="M2307" s="5"/>
    </row>
    <row r="2308" spans="12:13" x14ac:dyDescent="0.25">
      <c r="L2308" s="5"/>
      <c r="M2308" s="5"/>
    </row>
    <row r="2309" spans="12:13" x14ac:dyDescent="0.25">
      <c r="L2309" s="5"/>
      <c r="M2309" s="5"/>
    </row>
    <row r="2310" spans="12:13" x14ac:dyDescent="0.25">
      <c r="L2310" s="5"/>
      <c r="M2310" s="5"/>
    </row>
    <row r="2311" spans="12:13" x14ac:dyDescent="0.25">
      <c r="L2311" s="5"/>
      <c r="M2311" s="5"/>
    </row>
    <row r="2312" spans="12:13" x14ac:dyDescent="0.25">
      <c r="L2312" s="5"/>
      <c r="M2312" s="5"/>
    </row>
    <row r="2313" spans="12:13" x14ac:dyDescent="0.25">
      <c r="L2313" s="5"/>
      <c r="M2313" s="5"/>
    </row>
    <row r="2314" spans="12:13" x14ac:dyDescent="0.25">
      <c r="L2314" s="5"/>
      <c r="M2314" s="5"/>
    </row>
    <row r="2315" spans="12:13" x14ac:dyDescent="0.25">
      <c r="L2315" s="5"/>
      <c r="M2315" s="5"/>
    </row>
    <row r="2316" spans="12:13" x14ac:dyDescent="0.25">
      <c r="L2316" s="5"/>
      <c r="M2316" s="5"/>
    </row>
    <row r="2317" spans="12:13" x14ac:dyDescent="0.25">
      <c r="L2317" s="5"/>
      <c r="M2317" s="5"/>
    </row>
    <row r="2318" spans="12:13" x14ac:dyDescent="0.25">
      <c r="L2318" s="5"/>
      <c r="M2318" s="5"/>
    </row>
    <row r="2319" spans="12:13" x14ac:dyDescent="0.25">
      <c r="L2319" s="5"/>
      <c r="M2319" s="5"/>
    </row>
    <row r="2320" spans="12:13" x14ac:dyDescent="0.25">
      <c r="L2320" s="5"/>
      <c r="M2320" s="5"/>
    </row>
    <row r="2321" spans="12:13" x14ac:dyDescent="0.25">
      <c r="L2321" s="5"/>
      <c r="M2321" s="5"/>
    </row>
    <row r="2322" spans="12:13" x14ac:dyDescent="0.25">
      <c r="L2322" s="5"/>
      <c r="M2322" s="5"/>
    </row>
    <row r="2323" spans="12:13" x14ac:dyDescent="0.25">
      <c r="L2323" s="5"/>
      <c r="M2323" s="5"/>
    </row>
    <row r="2324" spans="12:13" x14ac:dyDescent="0.25">
      <c r="L2324" s="5"/>
      <c r="M2324" s="5"/>
    </row>
    <row r="2325" spans="12:13" x14ac:dyDescent="0.25">
      <c r="L2325" s="5"/>
      <c r="M2325" s="5"/>
    </row>
    <row r="2326" spans="12:13" x14ac:dyDescent="0.25">
      <c r="L2326" s="5"/>
      <c r="M2326" s="5"/>
    </row>
    <row r="2327" spans="12:13" x14ac:dyDescent="0.25">
      <c r="L2327" s="5"/>
      <c r="M2327" s="5"/>
    </row>
    <row r="2328" spans="12:13" x14ac:dyDescent="0.25">
      <c r="L2328" s="5"/>
      <c r="M2328" s="5"/>
    </row>
    <row r="2329" spans="12:13" x14ac:dyDescent="0.25">
      <c r="L2329" s="5"/>
      <c r="M2329" s="5"/>
    </row>
    <row r="2330" spans="12:13" x14ac:dyDescent="0.25">
      <c r="L2330" s="5"/>
      <c r="M2330" s="5"/>
    </row>
    <row r="2331" spans="12:13" x14ac:dyDescent="0.25">
      <c r="L2331" s="5"/>
      <c r="M2331" s="5"/>
    </row>
    <row r="2332" spans="12:13" x14ac:dyDescent="0.25">
      <c r="L2332" s="5"/>
      <c r="M2332" s="5"/>
    </row>
    <row r="2333" spans="12:13" x14ac:dyDescent="0.25">
      <c r="L2333" s="5"/>
      <c r="M2333" s="5"/>
    </row>
    <row r="2334" spans="12:13" x14ac:dyDescent="0.25">
      <c r="L2334" s="5"/>
      <c r="M2334" s="5"/>
    </row>
    <row r="2335" spans="12:13" x14ac:dyDescent="0.25">
      <c r="L2335" s="5"/>
      <c r="M2335" s="5"/>
    </row>
    <row r="2336" spans="12:13" x14ac:dyDescent="0.25">
      <c r="L2336" s="5"/>
      <c r="M2336" s="5"/>
    </row>
    <row r="2337" spans="12:13" x14ac:dyDescent="0.25">
      <c r="L2337" s="5"/>
      <c r="M2337" s="5"/>
    </row>
    <row r="2338" spans="12:13" x14ac:dyDescent="0.25">
      <c r="L2338" s="5"/>
      <c r="M2338" s="5"/>
    </row>
    <row r="2339" spans="12:13" x14ac:dyDescent="0.25">
      <c r="L2339" s="5"/>
      <c r="M2339" s="5"/>
    </row>
    <row r="2340" spans="12:13" x14ac:dyDescent="0.25">
      <c r="L2340" s="5"/>
      <c r="M2340" s="5"/>
    </row>
    <row r="2341" spans="12:13" x14ac:dyDescent="0.25">
      <c r="L2341" s="5"/>
      <c r="M2341" s="5"/>
    </row>
    <row r="2342" spans="12:13" x14ac:dyDescent="0.25">
      <c r="L2342" s="5"/>
      <c r="M2342" s="5"/>
    </row>
    <row r="2343" spans="12:13" x14ac:dyDescent="0.25">
      <c r="L2343" s="5"/>
      <c r="M2343" s="5"/>
    </row>
    <row r="2344" spans="12:13" x14ac:dyDescent="0.25">
      <c r="L2344" s="5"/>
      <c r="M2344" s="5"/>
    </row>
    <row r="2345" spans="12:13" x14ac:dyDescent="0.25">
      <c r="L2345" s="5"/>
      <c r="M2345" s="5"/>
    </row>
    <row r="2346" spans="12:13" x14ac:dyDescent="0.25">
      <c r="L2346" s="5"/>
      <c r="M2346" s="5"/>
    </row>
    <row r="2347" spans="12:13" x14ac:dyDescent="0.25">
      <c r="L2347" s="5"/>
      <c r="M2347" s="5"/>
    </row>
    <row r="2348" spans="12:13" x14ac:dyDescent="0.25">
      <c r="L2348" s="5"/>
      <c r="M2348" s="5"/>
    </row>
    <row r="2349" spans="12:13" x14ac:dyDescent="0.25">
      <c r="L2349" s="5"/>
      <c r="M2349" s="5"/>
    </row>
    <row r="2350" spans="12:13" x14ac:dyDescent="0.25">
      <c r="L2350" s="5"/>
      <c r="M2350" s="5"/>
    </row>
    <row r="2351" spans="12:13" x14ac:dyDescent="0.25">
      <c r="L2351" s="5"/>
      <c r="M2351" s="5"/>
    </row>
    <row r="2352" spans="12:13" x14ac:dyDescent="0.25">
      <c r="L2352" s="5"/>
      <c r="M2352" s="5"/>
    </row>
    <row r="2353" spans="12:13" x14ac:dyDescent="0.25">
      <c r="L2353" s="5"/>
      <c r="M2353" s="5"/>
    </row>
    <row r="2354" spans="12:13" x14ac:dyDescent="0.25">
      <c r="L2354" s="5"/>
      <c r="M2354" s="5"/>
    </row>
    <row r="2355" spans="12:13" x14ac:dyDescent="0.25">
      <c r="L2355" s="5"/>
      <c r="M2355" s="5"/>
    </row>
    <row r="2356" spans="12:13" x14ac:dyDescent="0.25">
      <c r="L2356" s="5"/>
      <c r="M2356" s="5"/>
    </row>
    <row r="2357" spans="12:13" x14ac:dyDescent="0.25">
      <c r="L2357" s="5"/>
      <c r="M2357" s="5"/>
    </row>
    <row r="2358" spans="12:13" x14ac:dyDescent="0.25">
      <c r="L2358" s="5"/>
      <c r="M2358" s="5"/>
    </row>
    <row r="2359" spans="12:13" x14ac:dyDescent="0.25">
      <c r="L2359" s="5"/>
      <c r="M2359" s="5"/>
    </row>
    <row r="2360" spans="12:13" x14ac:dyDescent="0.25">
      <c r="L2360" s="5"/>
      <c r="M2360" s="5"/>
    </row>
    <row r="2361" spans="12:13" x14ac:dyDescent="0.25">
      <c r="L2361" s="5"/>
      <c r="M2361" s="5"/>
    </row>
    <row r="2362" spans="12:13" x14ac:dyDescent="0.25">
      <c r="L2362" s="5"/>
      <c r="M2362" s="5"/>
    </row>
    <row r="2363" spans="12:13" x14ac:dyDescent="0.25">
      <c r="L2363" s="5"/>
      <c r="M2363" s="5"/>
    </row>
    <row r="2364" spans="12:13" x14ac:dyDescent="0.25">
      <c r="L2364" s="5"/>
      <c r="M2364" s="5"/>
    </row>
    <row r="2365" spans="12:13" x14ac:dyDescent="0.25">
      <c r="L2365" s="5"/>
      <c r="M2365" s="5"/>
    </row>
    <row r="2366" spans="12:13" x14ac:dyDescent="0.25">
      <c r="L2366" s="5"/>
      <c r="M2366" s="5"/>
    </row>
    <row r="2367" spans="12:13" x14ac:dyDescent="0.25">
      <c r="L2367" s="5"/>
      <c r="M2367" s="5"/>
    </row>
    <row r="2368" spans="12:13" x14ac:dyDescent="0.25">
      <c r="L2368" s="5"/>
      <c r="M2368" s="5"/>
    </row>
    <row r="2369" spans="12:13" x14ac:dyDescent="0.25">
      <c r="L2369" s="5"/>
      <c r="M2369" s="5"/>
    </row>
    <row r="2370" spans="12:13" x14ac:dyDescent="0.25">
      <c r="L2370" s="5"/>
      <c r="M2370" s="5"/>
    </row>
    <row r="2371" spans="12:13" x14ac:dyDescent="0.25">
      <c r="L2371" s="5"/>
      <c r="M2371" s="5"/>
    </row>
    <row r="2372" spans="12:13" x14ac:dyDescent="0.25">
      <c r="L2372" s="5"/>
      <c r="M2372" s="5"/>
    </row>
    <row r="2373" spans="12:13" x14ac:dyDescent="0.25">
      <c r="L2373" s="5"/>
      <c r="M2373" s="5"/>
    </row>
    <row r="2374" spans="12:13" x14ac:dyDescent="0.25">
      <c r="L2374" s="5"/>
      <c r="M2374" s="5"/>
    </row>
    <row r="2375" spans="12:13" x14ac:dyDescent="0.25">
      <c r="L2375" s="5"/>
      <c r="M2375" s="5"/>
    </row>
    <row r="2376" spans="12:13" x14ac:dyDescent="0.25">
      <c r="L2376" s="5"/>
      <c r="M2376" s="5"/>
    </row>
    <row r="2377" spans="12:13" x14ac:dyDescent="0.25">
      <c r="L2377" s="5"/>
      <c r="M2377" s="5"/>
    </row>
    <row r="2378" spans="12:13" x14ac:dyDescent="0.25">
      <c r="L2378" s="5"/>
      <c r="M2378" s="5"/>
    </row>
    <row r="2379" spans="12:13" x14ac:dyDescent="0.25">
      <c r="L2379" s="5"/>
      <c r="M2379" s="5"/>
    </row>
    <row r="2380" spans="12:13" x14ac:dyDescent="0.25">
      <c r="L2380" s="5"/>
      <c r="M2380" s="5"/>
    </row>
    <row r="2381" spans="12:13" x14ac:dyDescent="0.25">
      <c r="L2381" s="5"/>
      <c r="M2381" s="5"/>
    </row>
    <row r="2382" spans="12:13" x14ac:dyDescent="0.25">
      <c r="L2382" s="5"/>
      <c r="M2382" s="5"/>
    </row>
    <row r="2383" spans="12:13" x14ac:dyDescent="0.25">
      <c r="L2383" s="5"/>
      <c r="M2383" s="5"/>
    </row>
    <row r="2384" spans="12:13" x14ac:dyDescent="0.25">
      <c r="L2384" s="5"/>
      <c r="M2384" s="5"/>
    </row>
    <row r="2385" spans="12:13" x14ac:dyDescent="0.25">
      <c r="L2385" s="5"/>
      <c r="M2385" s="5"/>
    </row>
    <row r="2386" spans="12:13" x14ac:dyDescent="0.25">
      <c r="L2386" s="5"/>
      <c r="M2386" s="5"/>
    </row>
    <row r="2387" spans="12:13" x14ac:dyDescent="0.25">
      <c r="L2387" s="5"/>
      <c r="M2387" s="5"/>
    </row>
    <row r="2388" spans="12:13" x14ac:dyDescent="0.25">
      <c r="L2388" s="5"/>
      <c r="M2388" s="5"/>
    </row>
    <row r="2389" spans="12:13" x14ac:dyDescent="0.25">
      <c r="L2389" s="5"/>
      <c r="M2389" s="5"/>
    </row>
    <row r="2390" spans="12:13" x14ac:dyDescent="0.25">
      <c r="L2390" s="5"/>
      <c r="M2390" s="5"/>
    </row>
    <row r="2391" spans="12:13" x14ac:dyDescent="0.25">
      <c r="L2391" s="5"/>
      <c r="M2391" s="5"/>
    </row>
    <row r="2392" spans="12:13" x14ac:dyDescent="0.25">
      <c r="L2392" s="5"/>
      <c r="M2392" s="5"/>
    </row>
    <row r="2393" spans="12:13" x14ac:dyDescent="0.25">
      <c r="L2393" s="5"/>
      <c r="M2393" s="5"/>
    </row>
    <row r="2394" spans="12:13" x14ac:dyDescent="0.25">
      <c r="L2394" s="5"/>
      <c r="M2394" s="5"/>
    </row>
    <row r="2395" spans="12:13" x14ac:dyDescent="0.25">
      <c r="L2395" s="5"/>
      <c r="M2395" s="5"/>
    </row>
    <row r="2396" spans="12:13" x14ac:dyDescent="0.25">
      <c r="L2396" s="5"/>
      <c r="M2396" s="5"/>
    </row>
    <row r="2397" spans="12:13" x14ac:dyDescent="0.25">
      <c r="L2397" s="5"/>
      <c r="M2397" s="5"/>
    </row>
    <row r="2398" spans="12:13" x14ac:dyDescent="0.25">
      <c r="L2398" s="5"/>
      <c r="M2398" s="5"/>
    </row>
    <row r="2399" spans="12:13" x14ac:dyDescent="0.25">
      <c r="L2399" s="5"/>
      <c r="M2399" s="5"/>
    </row>
    <row r="2400" spans="12:13" x14ac:dyDescent="0.25">
      <c r="L2400" s="5"/>
      <c r="M2400" s="5"/>
    </row>
    <row r="2401" spans="12:13" x14ac:dyDescent="0.25">
      <c r="L2401" s="5"/>
      <c r="M2401" s="5"/>
    </row>
    <row r="2402" spans="12:13" x14ac:dyDescent="0.25">
      <c r="L2402" s="5"/>
      <c r="M2402" s="5"/>
    </row>
    <row r="2403" spans="12:13" x14ac:dyDescent="0.25">
      <c r="L2403" s="5"/>
      <c r="M2403" s="5"/>
    </row>
    <row r="2404" spans="12:13" x14ac:dyDescent="0.25">
      <c r="L2404" s="5"/>
      <c r="M2404" s="5"/>
    </row>
    <row r="2405" spans="12:13" x14ac:dyDescent="0.25">
      <c r="L2405" s="5"/>
      <c r="M2405" s="5"/>
    </row>
    <row r="2406" spans="12:13" x14ac:dyDescent="0.25">
      <c r="L2406" s="5"/>
      <c r="M2406" s="5"/>
    </row>
    <row r="2407" spans="12:13" x14ac:dyDescent="0.25">
      <c r="L2407" s="5"/>
      <c r="M2407" s="5"/>
    </row>
    <row r="2408" spans="12:13" x14ac:dyDescent="0.25">
      <c r="L2408" s="5"/>
      <c r="M2408" s="5"/>
    </row>
    <row r="2409" spans="12:13" x14ac:dyDescent="0.25">
      <c r="L2409" s="5"/>
      <c r="M2409" s="5"/>
    </row>
    <row r="2410" spans="12:13" x14ac:dyDescent="0.25">
      <c r="L2410" s="5"/>
      <c r="M2410" s="5"/>
    </row>
    <row r="2411" spans="12:13" x14ac:dyDescent="0.25">
      <c r="L2411" s="5"/>
      <c r="M2411" s="5"/>
    </row>
    <row r="2412" spans="12:13" x14ac:dyDescent="0.25">
      <c r="L2412" s="5"/>
      <c r="M2412" s="5"/>
    </row>
    <row r="2413" spans="12:13" x14ac:dyDescent="0.25">
      <c r="L2413" s="5"/>
      <c r="M2413" s="5"/>
    </row>
    <row r="2414" spans="12:13" x14ac:dyDescent="0.25">
      <c r="L2414" s="5"/>
      <c r="M2414" s="5"/>
    </row>
    <row r="2415" spans="12:13" x14ac:dyDescent="0.25">
      <c r="L2415" s="5"/>
      <c r="M2415" s="5"/>
    </row>
    <row r="2416" spans="12:13" x14ac:dyDescent="0.25">
      <c r="L2416" s="5"/>
      <c r="M2416" s="5"/>
    </row>
    <row r="2417" spans="12:13" x14ac:dyDescent="0.25">
      <c r="L2417" s="5"/>
      <c r="M2417" s="5"/>
    </row>
    <row r="2418" spans="12:13" x14ac:dyDescent="0.25">
      <c r="L2418" s="5"/>
      <c r="M2418" s="5"/>
    </row>
    <row r="2419" spans="12:13" x14ac:dyDescent="0.25">
      <c r="L2419" s="5"/>
      <c r="M2419" s="5"/>
    </row>
    <row r="2420" spans="12:13" x14ac:dyDescent="0.25">
      <c r="L2420" s="5"/>
      <c r="M2420" s="5"/>
    </row>
    <row r="2421" spans="12:13" x14ac:dyDescent="0.25">
      <c r="L2421" s="5"/>
      <c r="M2421" s="5"/>
    </row>
    <row r="2422" spans="12:13" x14ac:dyDescent="0.25">
      <c r="L2422" s="5"/>
      <c r="M2422" s="5"/>
    </row>
    <row r="2423" spans="12:13" x14ac:dyDescent="0.25">
      <c r="L2423" s="5"/>
      <c r="M2423" s="5"/>
    </row>
    <row r="2424" spans="12:13" x14ac:dyDescent="0.25">
      <c r="L2424" s="5"/>
      <c r="M2424" s="5"/>
    </row>
    <row r="2425" spans="12:13" x14ac:dyDescent="0.25">
      <c r="L2425" s="5"/>
      <c r="M2425" s="5"/>
    </row>
    <row r="2426" spans="12:13" x14ac:dyDescent="0.25">
      <c r="L2426" s="5"/>
      <c r="M2426" s="5"/>
    </row>
    <row r="2427" spans="12:13" x14ac:dyDescent="0.25">
      <c r="L2427" s="5"/>
      <c r="M2427" s="5"/>
    </row>
    <row r="2428" spans="12:13" x14ac:dyDescent="0.25">
      <c r="L2428" s="5"/>
      <c r="M2428" s="5"/>
    </row>
    <row r="2429" spans="12:13" x14ac:dyDescent="0.25">
      <c r="L2429" s="5"/>
      <c r="M2429" s="5"/>
    </row>
    <row r="2430" spans="12:13" x14ac:dyDescent="0.25">
      <c r="L2430" s="5"/>
      <c r="M2430" s="5"/>
    </row>
    <row r="2431" spans="12:13" x14ac:dyDescent="0.25">
      <c r="L2431" s="5"/>
      <c r="M2431" s="5"/>
    </row>
    <row r="2432" spans="12:13" x14ac:dyDescent="0.25">
      <c r="L2432" s="5"/>
      <c r="M2432" s="5"/>
    </row>
    <row r="2433" spans="12:13" x14ac:dyDescent="0.25">
      <c r="L2433" s="5"/>
      <c r="M2433" s="5"/>
    </row>
    <row r="2434" spans="12:13" x14ac:dyDescent="0.25">
      <c r="L2434" s="5"/>
      <c r="M2434" s="5"/>
    </row>
    <row r="2435" spans="12:13" x14ac:dyDescent="0.25">
      <c r="L2435" s="5"/>
      <c r="M2435" s="5"/>
    </row>
    <row r="2436" spans="12:13" x14ac:dyDescent="0.25">
      <c r="L2436" s="5"/>
      <c r="M2436" s="5"/>
    </row>
    <row r="2437" spans="12:13" x14ac:dyDescent="0.25">
      <c r="L2437" s="5"/>
      <c r="M2437" s="5"/>
    </row>
    <row r="2438" spans="12:13" x14ac:dyDescent="0.25">
      <c r="L2438" s="5"/>
      <c r="M2438" s="5"/>
    </row>
    <row r="2439" spans="12:13" x14ac:dyDescent="0.25">
      <c r="L2439" s="5"/>
      <c r="M2439" s="5"/>
    </row>
    <row r="2440" spans="12:13" x14ac:dyDescent="0.25">
      <c r="L2440" s="5"/>
      <c r="M2440" s="5"/>
    </row>
    <row r="2441" spans="12:13" x14ac:dyDescent="0.25">
      <c r="L2441" s="5"/>
      <c r="M2441" s="5"/>
    </row>
    <row r="2442" spans="12:13" x14ac:dyDescent="0.25">
      <c r="L2442" s="5"/>
      <c r="M2442" s="5"/>
    </row>
    <row r="2443" spans="12:13" x14ac:dyDescent="0.25">
      <c r="L2443" s="5"/>
      <c r="M2443" s="5"/>
    </row>
    <row r="2444" spans="12:13" x14ac:dyDescent="0.25">
      <c r="L2444" s="5"/>
      <c r="M2444" s="5"/>
    </row>
    <row r="2445" spans="12:13" x14ac:dyDescent="0.25">
      <c r="L2445" s="5"/>
      <c r="M2445" s="5"/>
    </row>
    <row r="2446" spans="12:13" x14ac:dyDescent="0.25">
      <c r="L2446" s="5"/>
      <c r="M2446" s="5"/>
    </row>
    <row r="2447" spans="12:13" x14ac:dyDescent="0.25">
      <c r="L2447" s="5"/>
      <c r="M2447" s="5"/>
    </row>
    <row r="2448" spans="12:13" x14ac:dyDescent="0.25">
      <c r="L2448" s="5"/>
      <c r="M2448" s="5"/>
    </row>
    <row r="2449" spans="12:13" x14ac:dyDescent="0.25">
      <c r="L2449" s="5"/>
      <c r="M2449" s="5"/>
    </row>
    <row r="2450" spans="12:13" x14ac:dyDescent="0.25">
      <c r="L2450" s="5"/>
      <c r="M2450" s="5"/>
    </row>
    <row r="2451" spans="12:13" x14ac:dyDescent="0.25">
      <c r="L2451" s="5"/>
      <c r="M2451" s="5"/>
    </row>
    <row r="2452" spans="12:13" x14ac:dyDescent="0.25">
      <c r="L2452" s="5"/>
      <c r="M2452" s="5"/>
    </row>
    <row r="2453" spans="12:13" x14ac:dyDescent="0.25">
      <c r="L2453" s="5"/>
      <c r="M2453" s="5"/>
    </row>
    <row r="2454" spans="12:13" x14ac:dyDescent="0.25">
      <c r="L2454" s="5"/>
      <c r="M2454" s="5"/>
    </row>
    <row r="2455" spans="12:13" x14ac:dyDescent="0.25">
      <c r="L2455" s="5"/>
      <c r="M2455" s="5"/>
    </row>
    <row r="2456" spans="12:13" x14ac:dyDescent="0.25">
      <c r="L2456" s="5"/>
      <c r="M2456" s="5"/>
    </row>
    <row r="2457" spans="12:13" x14ac:dyDescent="0.25">
      <c r="L2457" s="5"/>
      <c r="M2457" s="5"/>
    </row>
    <row r="2458" spans="12:13" x14ac:dyDescent="0.25">
      <c r="L2458" s="5"/>
      <c r="M2458" s="5"/>
    </row>
    <row r="2459" spans="12:13" x14ac:dyDescent="0.25">
      <c r="L2459" s="5"/>
      <c r="M2459" s="5"/>
    </row>
    <row r="2460" spans="12:13" x14ac:dyDescent="0.25">
      <c r="L2460" s="5"/>
      <c r="M2460" s="5"/>
    </row>
    <row r="2461" spans="12:13" x14ac:dyDescent="0.25">
      <c r="L2461" s="5"/>
      <c r="M2461" s="5"/>
    </row>
    <row r="2462" spans="12:13" x14ac:dyDescent="0.25">
      <c r="L2462" s="5"/>
      <c r="M2462" s="5"/>
    </row>
    <row r="2463" spans="12:13" x14ac:dyDescent="0.25">
      <c r="L2463" s="5"/>
      <c r="M2463" s="5"/>
    </row>
    <row r="2464" spans="12:13" x14ac:dyDescent="0.25">
      <c r="L2464" s="5"/>
      <c r="M2464" s="5"/>
    </row>
    <row r="2465" spans="12:13" x14ac:dyDescent="0.25">
      <c r="L2465" s="5"/>
      <c r="M2465" s="5"/>
    </row>
    <row r="2466" spans="12:13" x14ac:dyDescent="0.25">
      <c r="L2466" s="5"/>
      <c r="M2466" s="5"/>
    </row>
    <row r="2467" spans="12:13" x14ac:dyDescent="0.25">
      <c r="L2467" s="5"/>
      <c r="M2467" s="5"/>
    </row>
    <row r="2468" spans="12:13" x14ac:dyDescent="0.25">
      <c r="L2468" s="5"/>
      <c r="M2468" s="5"/>
    </row>
    <row r="2469" spans="12:13" x14ac:dyDescent="0.25">
      <c r="L2469" s="5"/>
      <c r="M2469" s="5"/>
    </row>
    <row r="2470" spans="12:13" x14ac:dyDescent="0.25">
      <c r="L2470" s="5"/>
      <c r="M2470" s="5"/>
    </row>
    <row r="2471" spans="12:13" x14ac:dyDescent="0.25">
      <c r="L2471" s="5"/>
      <c r="M2471" s="5"/>
    </row>
    <row r="2472" spans="12:13" x14ac:dyDescent="0.25">
      <c r="L2472" s="5"/>
      <c r="M2472" s="5"/>
    </row>
    <row r="2473" spans="12:13" x14ac:dyDescent="0.25">
      <c r="L2473" s="5"/>
      <c r="M2473" s="5"/>
    </row>
    <row r="2474" spans="12:13" x14ac:dyDescent="0.25">
      <c r="L2474" s="5"/>
      <c r="M2474" s="5"/>
    </row>
    <row r="2475" spans="12:13" x14ac:dyDescent="0.25">
      <c r="L2475" s="5"/>
      <c r="M2475" s="5"/>
    </row>
    <row r="2476" spans="12:13" x14ac:dyDescent="0.25">
      <c r="L2476" s="5"/>
      <c r="M2476" s="5"/>
    </row>
    <row r="2477" spans="12:13" x14ac:dyDescent="0.25">
      <c r="L2477" s="5"/>
      <c r="M2477" s="5"/>
    </row>
    <row r="2478" spans="12:13" x14ac:dyDescent="0.25">
      <c r="L2478" s="5"/>
      <c r="M2478" s="5"/>
    </row>
    <row r="2479" spans="12:13" x14ac:dyDescent="0.25">
      <c r="L2479" s="5"/>
      <c r="M2479" s="5"/>
    </row>
    <row r="2480" spans="12:13" x14ac:dyDescent="0.25">
      <c r="L2480" s="5"/>
      <c r="M2480" s="5"/>
    </row>
    <row r="2481" spans="12:13" x14ac:dyDescent="0.25">
      <c r="L2481" s="5"/>
      <c r="M2481" s="5"/>
    </row>
    <row r="2482" spans="12:13" x14ac:dyDescent="0.25">
      <c r="L2482" s="5"/>
      <c r="M2482" s="5"/>
    </row>
    <row r="2483" spans="12:13" x14ac:dyDescent="0.25">
      <c r="L2483" s="5"/>
      <c r="M2483" s="5"/>
    </row>
    <row r="2484" spans="12:13" x14ac:dyDescent="0.25">
      <c r="L2484" s="5"/>
      <c r="M2484" s="5"/>
    </row>
    <row r="2485" spans="12:13" x14ac:dyDescent="0.25">
      <c r="L2485" s="5"/>
      <c r="M2485" s="5"/>
    </row>
    <row r="2486" spans="12:13" x14ac:dyDescent="0.25">
      <c r="L2486" s="5"/>
      <c r="M2486" s="5"/>
    </row>
    <row r="2487" spans="12:13" x14ac:dyDescent="0.25">
      <c r="L2487" s="5"/>
      <c r="M2487" s="5"/>
    </row>
    <row r="2488" spans="12:13" x14ac:dyDescent="0.25">
      <c r="L2488" s="5"/>
      <c r="M2488" s="5"/>
    </row>
    <row r="2489" spans="12:13" x14ac:dyDescent="0.25">
      <c r="L2489" s="5"/>
      <c r="M2489" s="5"/>
    </row>
    <row r="2490" spans="12:13" x14ac:dyDescent="0.25">
      <c r="L2490" s="5"/>
      <c r="M2490" s="5"/>
    </row>
    <row r="2491" spans="12:13" x14ac:dyDescent="0.25">
      <c r="L2491" s="5"/>
      <c r="M2491" s="5"/>
    </row>
    <row r="2492" spans="12:13" x14ac:dyDescent="0.25">
      <c r="L2492" s="5"/>
      <c r="M2492" s="5"/>
    </row>
    <row r="2493" spans="12:13" x14ac:dyDescent="0.25">
      <c r="L2493" s="5"/>
      <c r="M2493" s="5"/>
    </row>
    <row r="2494" spans="12:13" x14ac:dyDescent="0.25">
      <c r="L2494" s="5"/>
      <c r="M2494" s="5"/>
    </row>
    <row r="2495" spans="12:13" x14ac:dyDescent="0.25">
      <c r="L2495" s="5"/>
      <c r="M2495" s="5"/>
    </row>
    <row r="2496" spans="12:13" x14ac:dyDescent="0.25">
      <c r="L2496" s="5"/>
      <c r="M2496" s="5"/>
    </row>
    <row r="2497" spans="12:13" x14ac:dyDescent="0.25">
      <c r="L2497" s="5"/>
      <c r="M2497" s="5"/>
    </row>
    <row r="2498" spans="12:13" x14ac:dyDescent="0.25">
      <c r="L2498" s="5"/>
      <c r="M2498" s="5"/>
    </row>
    <row r="2499" spans="12:13" x14ac:dyDescent="0.25">
      <c r="L2499" s="5"/>
      <c r="M2499" s="5"/>
    </row>
    <row r="2500" spans="12:13" x14ac:dyDescent="0.25">
      <c r="L2500" s="5"/>
      <c r="M2500" s="5"/>
    </row>
    <row r="2501" spans="12:13" x14ac:dyDescent="0.25">
      <c r="L2501" s="5"/>
      <c r="M2501" s="5"/>
    </row>
    <row r="2502" spans="12:13" x14ac:dyDescent="0.25">
      <c r="L2502" s="5"/>
      <c r="M2502" s="5"/>
    </row>
    <row r="2503" spans="12:13" x14ac:dyDescent="0.25">
      <c r="L2503" s="5"/>
      <c r="M2503" s="5"/>
    </row>
    <row r="2504" spans="12:13" x14ac:dyDescent="0.25">
      <c r="L2504" s="5"/>
      <c r="M2504" s="5"/>
    </row>
    <row r="2505" spans="12:13" x14ac:dyDescent="0.25">
      <c r="L2505" s="5"/>
      <c r="M2505" s="5"/>
    </row>
    <row r="2506" spans="12:13" x14ac:dyDescent="0.25">
      <c r="L2506" s="5"/>
      <c r="M2506" s="5"/>
    </row>
    <row r="2507" spans="12:13" x14ac:dyDescent="0.25">
      <c r="L2507" s="5"/>
      <c r="M2507" s="5"/>
    </row>
    <row r="2508" spans="12:13" x14ac:dyDescent="0.25">
      <c r="L2508" s="5"/>
      <c r="M2508" s="5"/>
    </row>
    <row r="2509" spans="12:13" x14ac:dyDescent="0.25">
      <c r="L2509" s="5"/>
      <c r="M2509" s="5"/>
    </row>
    <row r="2510" spans="12:13" x14ac:dyDescent="0.25">
      <c r="L2510" s="5"/>
      <c r="M2510" s="5"/>
    </row>
    <row r="2511" spans="12:13" x14ac:dyDescent="0.25">
      <c r="L2511" s="5"/>
      <c r="M2511" s="5"/>
    </row>
    <row r="2512" spans="12:13" x14ac:dyDescent="0.25">
      <c r="L2512" s="5"/>
      <c r="M2512" s="5"/>
    </row>
    <row r="2513" spans="12:13" x14ac:dyDescent="0.25">
      <c r="L2513" s="5"/>
      <c r="M2513" s="5"/>
    </row>
    <row r="2514" spans="12:13" x14ac:dyDescent="0.25">
      <c r="L2514" s="5"/>
      <c r="M2514" s="5"/>
    </row>
    <row r="2515" spans="12:13" x14ac:dyDescent="0.25">
      <c r="L2515" s="5"/>
      <c r="M2515" s="5"/>
    </row>
    <row r="2516" spans="12:13" x14ac:dyDescent="0.25">
      <c r="L2516" s="5"/>
      <c r="M2516" s="5"/>
    </row>
    <row r="2517" spans="12:13" x14ac:dyDescent="0.25">
      <c r="L2517" s="5"/>
      <c r="M2517" s="5"/>
    </row>
    <row r="2518" spans="12:13" x14ac:dyDescent="0.25">
      <c r="L2518" s="5"/>
      <c r="M2518" s="5"/>
    </row>
    <row r="2519" spans="12:13" x14ac:dyDescent="0.25">
      <c r="L2519" s="5"/>
      <c r="M2519" s="5"/>
    </row>
    <row r="2520" spans="12:13" x14ac:dyDescent="0.25">
      <c r="L2520" s="5"/>
      <c r="M2520" s="5"/>
    </row>
    <row r="2521" spans="12:13" x14ac:dyDescent="0.25">
      <c r="L2521" s="5"/>
      <c r="M2521" s="5"/>
    </row>
    <row r="2522" spans="12:13" x14ac:dyDescent="0.25">
      <c r="L2522" s="5"/>
      <c r="M2522" s="5"/>
    </row>
    <row r="2523" spans="12:13" x14ac:dyDescent="0.25">
      <c r="L2523" s="5"/>
      <c r="M2523" s="5"/>
    </row>
    <row r="2524" spans="12:13" x14ac:dyDescent="0.25">
      <c r="L2524" s="5"/>
      <c r="M2524" s="5"/>
    </row>
    <row r="2525" spans="12:13" x14ac:dyDescent="0.25">
      <c r="L2525" s="5"/>
      <c r="M2525" s="5"/>
    </row>
    <row r="2526" spans="12:13" x14ac:dyDescent="0.25">
      <c r="L2526" s="5"/>
      <c r="M2526" s="5"/>
    </row>
    <row r="2527" spans="12:13" x14ac:dyDescent="0.25">
      <c r="L2527" s="5"/>
      <c r="M2527" s="5"/>
    </row>
    <row r="2528" spans="12:13" x14ac:dyDescent="0.25">
      <c r="L2528" s="5"/>
      <c r="M2528" s="5"/>
    </row>
    <row r="2529" spans="12:13" x14ac:dyDescent="0.25">
      <c r="L2529" s="5"/>
      <c r="M2529" s="5"/>
    </row>
    <row r="2530" spans="12:13" x14ac:dyDescent="0.25">
      <c r="L2530" s="5"/>
      <c r="M2530" s="5"/>
    </row>
    <row r="2531" spans="12:13" x14ac:dyDescent="0.25">
      <c r="L2531" s="5"/>
      <c r="M2531" s="5"/>
    </row>
    <row r="2532" spans="12:13" x14ac:dyDescent="0.25">
      <c r="L2532" s="5"/>
      <c r="M2532" s="5"/>
    </row>
    <row r="2533" spans="12:13" x14ac:dyDescent="0.25">
      <c r="L2533" s="5"/>
      <c r="M2533" s="5"/>
    </row>
    <row r="2534" spans="12:13" x14ac:dyDescent="0.25">
      <c r="L2534" s="5"/>
      <c r="M2534" s="5"/>
    </row>
    <row r="2535" spans="12:13" x14ac:dyDescent="0.25">
      <c r="L2535" s="5"/>
      <c r="M2535" s="5"/>
    </row>
    <row r="2536" spans="12:13" x14ac:dyDescent="0.25">
      <c r="L2536" s="5"/>
      <c r="M2536" s="5"/>
    </row>
    <row r="2537" spans="12:13" x14ac:dyDescent="0.25">
      <c r="L2537" s="5"/>
      <c r="M2537" s="5"/>
    </row>
    <row r="2538" spans="12:13" x14ac:dyDescent="0.25">
      <c r="L2538" s="5"/>
      <c r="M2538" s="5"/>
    </row>
    <row r="2539" spans="12:13" x14ac:dyDescent="0.25">
      <c r="L2539" s="5"/>
      <c r="M2539" s="5"/>
    </row>
    <row r="2540" spans="12:13" x14ac:dyDescent="0.25">
      <c r="L2540" s="5"/>
      <c r="M2540" s="5"/>
    </row>
    <row r="2541" spans="12:13" x14ac:dyDescent="0.25">
      <c r="L2541" s="5"/>
      <c r="M2541" s="5"/>
    </row>
    <row r="2542" spans="12:13" x14ac:dyDescent="0.25">
      <c r="L2542" s="5"/>
      <c r="M2542" s="5"/>
    </row>
    <row r="2543" spans="12:13" x14ac:dyDescent="0.25">
      <c r="L2543" s="5"/>
      <c r="M2543" s="5"/>
    </row>
    <row r="2544" spans="12:13" x14ac:dyDescent="0.25">
      <c r="L2544" s="5"/>
      <c r="M2544" s="5"/>
    </row>
    <row r="2545" spans="12:13" x14ac:dyDescent="0.25">
      <c r="L2545" s="5"/>
      <c r="M2545" s="5"/>
    </row>
    <row r="2546" spans="12:13" x14ac:dyDescent="0.25">
      <c r="L2546" s="5"/>
      <c r="M2546" s="5"/>
    </row>
    <row r="2547" spans="12:13" x14ac:dyDescent="0.25">
      <c r="L2547" s="5"/>
      <c r="M2547" s="5"/>
    </row>
    <row r="2548" spans="12:13" x14ac:dyDescent="0.25">
      <c r="L2548" s="5"/>
      <c r="M2548" s="5"/>
    </row>
    <row r="2549" spans="12:13" x14ac:dyDescent="0.25">
      <c r="L2549" s="5"/>
      <c r="M2549" s="5"/>
    </row>
    <row r="2550" spans="12:13" x14ac:dyDescent="0.25">
      <c r="L2550" s="5"/>
      <c r="M2550" s="5"/>
    </row>
    <row r="2551" spans="12:13" x14ac:dyDescent="0.25">
      <c r="L2551" s="5"/>
      <c r="M2551" s="5"/>
    </row>
    <row r="2552" spans="12:13" x14ac:dyDescent="0.25">
      <c r="L2552" s="5"/>
      <c r="M2552" s="5"/>
    </row>
    <row r="2553" spans="12:13" x14ac:dyDescent="0.25">
      <c r="L2553" s="5"/>
      <c r="M2553" s="5"/>
    </row>
    <row r="2554" spans="12:13" x14ac:dyDescent="0.25">
      <c r="L2554" s="5"/>
      <c r="M2554" s="5"/>
    </row>
    <row r="2555" spans="12:13" x14ac:dyDescent="0.25">
      <c r="L2555" s="5"/>
      <c r="M2555" s="5"/>
    </row>
    <row r="2556" spans="12:13" x14ac:dyDescent="0.25">
      <c r="L2556" s="5"/>
      <c r="M2556" s="5"/>
    </row>
    <row r="2557" spans="12:13" x14ac:dyDescent="0.25">
      <c r="L2557" s="5"/>
      <c r="M2557" s="5"/>
    </row>
    <row r="2558" spans="12:13" x14ac:dyDescent="0.25">
      <c r="L2558" s="5"/>
      <c r="M2558" s="5"/>
    </row>
    <row r="2559" spans="12:13" x14ac:dyDescent="0.25">
      <c r="L2559" s="5"/>
      <c r="M2559" s="5"/>
    </row>
    <row r="2560" spans="12:13" x14ac:dyDescent="0.25">
      <c r="L2560" s="5"/>
      <c r="M2560" s="5"/>
    </row>
    <row r="2561" spans="12:13" x14ac:dyDescent="0.25">
      <c r="L2561" s="5"/>
      <c r="M2561" s="5"/>
    </row>
    <row r="2562" spans="12:13" x14ac:dyDescent="0.25">
      <c r="L2562" s="5"/>
      <c r="M2562" s="5"/>
    </row>
    <row r="2563" spans="12:13" x14ac:dyDescent="0.25">
      <c r="L2563" s="5"/>
      <c r="M2563" s="5"/>
    </row>
    <row r="2564" spans="12:13" x14ac:dyDescent="0.25">
      <c r="L2564" s="5"/>
      <c r="M2564" s="5"/>
    </row>
    <row r="2565" spans="12:13" x14ac:dyDescent="0.25">
      <c r="L2565" s="5"/>
      <c r="M2565" s="5"/>
    </row>
    <row r="2566" spans="12:13" x14ac:dyDescent="0.25">
      <c r="L2566" s="5"/>
      <c r="M2566" s="5"/>
    </row>
    <row r="2567" spans="12:13" x14ac:dyDescent="0.25">
      <c r="L2567" s="5"/>
      <c r="M2567" s="5"/>
    </row>
    <row r="2568" spans="12:13" x14ac:dyDescent="0.25">
      <c r="L2568" s="5"/>
      <c r="M2568" s="5"/>
    </row>
    <row r="2569" spans="12:13" x14ac:dyDescent="0.25">
      <c r="L2569" s="5"/>
      <c r="M2569" s="5"/>
    </row>
    <row r="2570" spans="12:13" x14ac:dyDescent="0.25">
      <c r="L2570" s="5"/>
      <c r="M2570" s="5"/>
    </row>
    <row r="2571" spans="12:13" x14ac:dyDescent="0.25">
      <c r="L2571" s="5"/>
      <c r="M2571" s="5"/>
    </row>
    <row r="2572" spans="12:13" x14ac:dyDescent="0.25">
      <c r="L2572" s="5"/>
      <c r="M2572" s="5"/>
    </row>
    <row r="2573" spans="12:13" x14ac:dyDescent="0.25">
      <c r="L2573" s="5"/>
      <c r="M2573" s="5"/>
    </row>
    <row r="2574" spans="12:13" x14ac:dyDescent="0.25">
      <c r="L2574" s="5"/>
      <c r="M2574" s="5"/>
    </row>
    <row r="2575" spans="12:13" x14ac:dyDescent="0.25">
      <c r="L2575" s="5"/>
      <c r="M2575" s="5"/>
    </row>
    <row r="2576" spans="12:13" x14ac:dyDescent="0.25">
      <c r="L2576" s="5"/>
      <c r="M2576" s="5"/>
    </row>
    <row r="2577" spans="12:13" x14ac:dyDescent="0.25">
      <c r="L2577" s="5"/>
      <c r="M2577" s="5"/>
    </row>
    <row r="2578" spans="12:13" x14ac:dyDescent="0.25">
      <c r="L2578" s="5"/>
      <c r="M2578" s="5"/>
    </row>
    <row r="2579" spans="12:13" x14ac:dyDescent="0.25">
      <c r="L2579" s="5"/>
      <c r="M2579" s="5"/>
    </row>
    <row r="2580" spans="12:13" x14ac:dyDescent="0.25">
      <c r="L2580" s="5"/>
      <c r="M2580" s="5"/>
    </row>
    <row r="2581" spans="12:13" x14ac:dyDescent="0.25">
      <c r="L2581" s="5"/>
      <c r="M2581" s="5"/>
    </row>
    <row r="2582" spans="12:13" x14ac:dyDescent="0.25">
      <c r="L2582" s="5"/>
      <c r="M2582" s="5"/>
    </row>
    <row r="2583" spans="12:13" x14ac:dyDescent="0.25">
      <c r="L2583" s="5"/>
      <c r="M2583" s="5"/>
    </row>
    <row r="2584" spans="12:13" x14ac:dyDescent="0.25">
      <c r="L2584" s="5"/>
      <c r="M2584" s="5"/>
    </row>
    <row r="2585" spans="12:13" x14ac:dyDescent="0.25">
      <c r="L2585" s="5"/>
      <c r="M2585" s="5"/>
    </row>
    <row r="2586" spans="12:13" x14ac:dyDescent="0.25">
      <c r="L2586" s="5"/>
      <c r="M2586" s="5"/>
    </row>
    <row r="2587" spans="12:13" x14ac:dyDescent="0.25">
      <c r="L2587" s="5"/>
      <c r="M2587" s="5"/>
    </row>
    <row r="2588" spans="12:13" x14ac:dyDescent="0.25">
      <c r="L2588" s="5"/>
      <c r="M2588" s="5"/>
    </row>
    <row r="2589" spans="12:13" x14ac:dyDescent="0.25">
      <c r="L2589" s="5"/>
      <c r="M2589" s="5"/>
    </row>
    <row r="2590" spans="12:13" x14ac:dyDescent="0.25">
      <c r="L2590" s="5"/>
      <c r="M2590" s="5"/>
    </row>
    <row r="2591" spans="12:13" x14ac:dyDescent="0.25">
      <c r="L2591" s="5"/>
      <c r="M2591" s="5"/>
    </row>
    <row r="2592" spans="12:13" x14ac:dyDescent="0.25">
      <c r="L2592" s="5"/>
      <c r="M2592" s="5"/>
    </row>
    <row r="2593" spans="12:13" x14ac:dyDescent="0.25">
      <c r="L2593" s="5"/>
      <c r="M2593" s="5"/>
    </row>
    <row r="2594" spans="12:13" x14ac:dyDescent="0.25">
      <c r="L2594" s="5"/>
      <c r="M2594" s="5"/>
    </row>
    <row r="2595" spans="12:13" x14ac:dyDescent="0.25">
      <c r="L2595" s="5"/>
      <c r="M2595" s="5"/>
    </row>
    <row r="2596" spans="12:13" x14ac:dyDescent="0.25">
      <c r="L2596" s="5"/>
      <c r="M2596" s="5"/>
    </row>
    <row r="2597" spans="12:13" x14ac:dyDescent="0.25">
      <c r="L2597" s="5"/>
      <c r="M2597" s="5"/>
    </row>
    <row r="2598" spans="12:13" x14ac:dyDescent="0.25">
      <c r="L2598" s="5"/>
      <c r="M2598" s="5"/>
    </row>
    <row r="2599" spans="12:13" x14ac:dyDescent="0.25">
      <c r="L2599" s="5"/>
      <c r="M2599" s="5"/>
    </row>
    <row r="2600" spans="12:13" x14ac:dyDescent="0.25">
      <c r="L2600" s="5"/>
      <c r="M2600" s="5"/>
    </row>
    <row r="2601" spans="12:13" x14ac:dyDescent="0.25">
      <c r="L2601" s="5"/>
      <c r="M2601" s="5"/>
    </row>
    <row r="2602" spans="12:13" x14ac:dyDescent="0.25">
      <c r="L2602" s="5"/>
      <c r="M2602" s="5"/>
    </row>
    <row r="2603" spans="12:13" x14ac:dyDescent="0.25">
      <c r="L2603" s="5"/>
      <c r="M2603" s="5"/>
    </row>
    <row r="2604" spans="12:13" x14ac:dyDescent="0.25">
      <c r="L2604" s="5"/>
      <c r="M2604" s="5"/>
    </row>
    <row r="2605" spans="12:13" x14ac:dyDescent="0.25">
      <c r="L2605" s="5"/>
      <c r="M2605" s="5"/>
    </row>
    <row r="2606" spans="12:13" x14ac:dyDescent="0.25">
      <c r="L2606" s="5"/>
      <c r="M2606" s="5"/>
    </row>
    <row r="2607" spans="12:13" x14ac:dyDescent="0.25">
      <c r="L2607" s="5"/>
      <c r="M2607" s="5"/>
    </row>
    <row r="2608" spans="12:13" x14ac:dyDescent="0.25">
      <c r="L2608" s="5"/>
      <c r="M2608" s="5"/>
    </row>
    <row r="2609" spans="12:13" x14ac:dyDescent="0.25">
      <c r="L2609" s="5"/>
      <c r="M2609" s="5"/>
    </row>
    <row r="2610" spans="12:13" x14ac:dyDescent="0.25">
      <c r="L2610" s="5"/>
      <c r="M2610" s="5"/>
    </row>
    <row r="2611" spans="12:13" x14ac:dyDescent="0.25">
      <c r="L2611" s="5"/>
      <c r="M2611" s="5"/>
    </row>
    <row r="2612" spans="12:13" x14ac:dyDescent="0.25">
      <c r="L2612" s="5"/>
      <c r="M2612" s="5"/>
    </row>
    <row r="2613" spans="12:13" x14ac:dyDescent="0.25">
      <c r="L2613" s="5"/>
      <c r="M2613" s="5"/>
    </row>
    <row r="2614" spans="12:13" x14ac:dyDescent="0.25">
      <c r="L2614" s="5"/>
      <c r="M2614" s="5"/>
    </row>
    <row r="2615" spans="12:13" x14ac:dyDescent="0.25">
      <c r="L2615" s="5"/>
      <c r="M2615" s="5"/>
    </row>
    <row r="2616" spans="12:13" x14ac:dyDescent="0.25">
      <c r="L2616" s="5"/>
      <c r="M2616" s="5"/>
    </row>
    <row r="2617" spans="12:13" x14ac:dyDescent="0.25">
      <c r="L2617" s="5"/>
      <c r="M2617" s="5"/>
    </row>
    <row r="2618" spans="12:13" x14ac:dyDescent="0.25">
      <c r="L2618" s="5"/>
      <c r="M2618" s="5"/>
    </row>
    <row r="2619" spans="12:13" x14ac:dyDescent="0.25">
      <c r="L2619" s="5"/>
      <c r="M2619" s="5"/>
    </row>
    <row r="2620" spans="12:13" x14ac:dyDescent="0.25">
      <c r="L2620" s="5"/>
      <c r="M2620" s="5"/>
    </row>
    <row r="2621" spans="12:13" x14ac:dyDescent="0.25">
      <c r="L2621" s="5"/>
      <c r="M2621" s="5"/>
    </row>
    <row r="2622" spans="12:13" x14ac:dyDescent="0.25">
      <c r="L2622" s="5"/>
      <c r="M2622" s="5"/>
    </row>
    <row r="2623" spans="12:13" x14ac:dyDescent="0.25">
      <c r="L2623" s="5"/>
      <c r="M2623" s="5"/>
    </row>
    <row r="2624" spans="12:13" x14ac:dyDescent="0.25">
      <c r="L2624" s="5"/>
      <c r="M2624" s="5"/>
    </row>
    <row r="2625" spans="12:13" x14ac:dyDescent="0.25">
      <c r="L2625" s="5"/>
      <c r="M2625" s="5"/>
    </row>
    <row r="2626" spans="12:13" x14ac:dyDescent="0.25">
      <c r="L2626" s="5"/>
      <c r="M2626" s="5"/>
    </row>
    <row r="2627" spans="12:13" x14ac:dyDescent="0.25">
      <c r="L2627" s="5"/>
      <c r="M2627" s="5"/>
    </row>
    <row r="2628" spans="12:13" x14ac:dyDescent="0.25">
      <c r="L2628" s="5"/>
      <c r="M2628" s="5"/>
    </row>
    <row r="2629" spans="12:13" x14ac:dyDescent="0.25">
      <c r="L2629" s="5"/>
      <c r="M2629" s="5"/>
    </row>
    <row r="2630" spans="12:13" x14ac:dyDescent="0.25">
      <c r="L2630" s="5"/>
      <c r="M2630" s="5"/>
    </row>
    <row r="2631" spans="12:13" x14ac:dyDescent="0.25">
      <c r="L2631" s="5"/>
      <c r="M2631" s="5"/>
    </row>
    <row r="2632" spans="12:13" x14ac:dyDescent="0.25">
      <c r="L2632" s="5"/>
      <c r="M2632" s="5"/>
    </row>
    <row r="2633" spans="12:13" x14ac:dyDescent="0.25">
      <c r="L2633" s="5"/>
      <c r="M2633" s="5"/>
    </row>
    <row r="2634" spans="12:13" x14ac:dyDescent="0.25">
      <c r="L2634" s="5"/>
      <c r="M2634" s="5"/>
    </row>
    <row r="2635" spans="12:13" x14ac:dyDescent="0.25">
      <c r="L2635" s="5"/>
      <c r="M2635" s="5"/>
    </row>
    <row r="2636" spans="12:13" x14ac:dyDescent="0.25">
      <c r="L2636" s="5"/>
      <c r="M2636" s="5"/>
    </row>
    <row r="2637" spans="12:13" x14ac:dyDescent="0.25">
      <c r="L2637" s="5"/>
      <c r="M2637" s="5"/>
    </row>
    <row r="2638" spans="12:13" x14ac:dyDescent="0.25">
      <c r="L2638" s="5"/>
      <c r="M2638" s="5"/>
    </row>
    <row r="2639" spans="12:13" x14ac:dyDescent="0.25">
      <c r="L2639" s="5"/>
      <c r="M2639" s="5"/>
    </row>
    <row r="2640" spans="12:13" x14ac:dyDescent="0.25">
      <c r="L2640" s="5"/>
      <c r="M2640" s="5"/>
    </row>
    <row r="2641" spans="12:13" x14ac:dyDescent="0.25">
      <c r="L2641" s="5"/>
      <c r="M2641" s="5"/>
    </row>
    <row r="2642" spans="12:13" x14ac:dyDescent="0.25">
      <c r="L2642" s="5"/>
      <c r="M2642" s="5"/>
    </row>
    <row r="2643" spans="12:13" x14ac:dyDescent="0.25">
      <c r="L2643" s="5"/>
      <c r="M2643" s="5"/>
    </row>
    <row r="2644" spans="12:13" x14ac:dyDescent="0.25">
      <c r="L2644" s="5"/>
      <c r="M2644" s="5"/>
    </row>
    <row r="2645" spans="12:13" x14ac:dyDescent="0.25">
      <c r="L2645" s="5"/>
      <c r="M2645" s="5"/>
    </row>
    <row r="2646" spans="12:13" x14ac:dyDescent="0.25">
      <c r="L2646" s="5"/>
      <c r="M2646" s="5"/>
    </row>
    <row r="2647" spans="12:13" x14ac:dyDescent="0.25">
      <c r="L2647" s="5"/>
      <c r="M2647" s="5"/>
    </row>
    <row r="2648" spans="12:13" x14ac:dyDescent="0.25">
      <c r="L2648" s="5"/>
      <c r="M2648" s="5"/>
    </row>
    <row r="2649" spans="12:13" x14ac:dyDescent="0.25">
      <c r="L2649" s="5"/>
      <c r="M2649" s="5"/>
    </row>
    <row r="2650" spans="12:13" x14ac:dyDescent="0.25">
      <c r="L2650" s="5"/>
      <c r="M2650" s="5"/>
    </row>
    <row r="2651" spans="12:13" x14ac:dyDescent="0.25">
      <c r="L2651" s="5"/>
      <c r="M2651" s="5"/>
    </row>
    <row r="2652" spans="12:13" x14ac:dyDescent="0.25">
      <c r="L2652" s="5"/>
      <c r="M2652" s="5"/>
    </row>
    <row r="2653" spans="12:13" x14ac:dyDescent="0.25">
      <c r="L2653" s="5"/>
      <c r="M2653" s="5"/>
    </row>
    <row r="2654" spans="12:13" x14ac:dyDescent="0.25">
      <c r="L2654" s="5"/>
      <c r="M2654" s="5"/>
    </row>
    <row r="2655" spans="12:13" x14ac:dyDescent="0.25">
      <c r="L2655" s="5"/>
      <c r="M2655" s="5"/>
    </row>
    <row r="2656" spans="12:13" x14ac:dyDescent="0.25">
      <c r="L2656" s="5"/>
      <c r="M2656" s="5"/>
    </row>
    <row r="2657" spans="12:13" x14ac:dyDescent="0.25">
      <c r="L2657" s="5"/>
      <c r="M2657" s="5"/>
    </row>
    <row r="2658" spans="12:13" x14ac:dyDescent="0.25">
      <c r="L2658" s="5"/>
      <c r="M2658" s="5"/>
    </row>
    <row r="2659" spans="12:13" x14ac:dyDescent="0.25">
      <c r="L2659" s="5"/>
      <c r="M2659" s="5"/>
    </row>
    <row r="2660" spans="12:13" x14ac:dyDescent="0.25">
      <c r="L2660" s="5"/>
      <c r="M2660" s="5"/>
    </row>
    <row r="2661" spans="12:13" x14ac:dyDescent="0.25">
      <c r="L2661" s="5"/>
      <c r="M2661" s="5"/>
    </row>
    <row r="2662" spans="12:13" x14ac:dyDescent="0.25">
      <c r="L2662" s="5"/>
      <c r="M2662" s="5"/>
    </row>
    <row r="2663" spans="12:13" x14ac:dyDescent="0.25">
      <c r="L2663" s="5"/>
      <c r="M2663" s="5"/>
    </row>
    <row r="2664" spans="12:13" x14ac:dyDescent="0.25">
      <c r="L2664" s="5"/>
      <c r="M2664" s="5"/>
    </row>
    <row r="2665" spans="12:13" x14ac:dyDescent="0.25">
      <c r="L2665" s="5"/>
      <c r="M2665" s="5"/>
    </row>
    <row r="2666" spans="12:13" x14ac:dyDescent="0.25">
      <c r="L2666" s="5"/>
      <c r="M2666" s="5"/>
    </row>
    <row r="2667" spans="12:13" x14ac:dyDescent="0.25">
      <c r="L2667" s="5"/>
      <c r="M2667" s="5"/>
    </row>
    <row r="2668" spans="12:13" x14ac:dyDescent="0.25">
      <c r="L2668" s="5"/>
      <c r="M2668" s="5"/>
    </row>
    <row r="2669" spans="12:13" x14ac:dyDescent="0.25">
      <c r="L2669" s="5"/>
      <c r="M2669" s="5"/>
    </row>
    <row r="2670" spans="12:13" x14ac:dyDescent="0.25">
      <c r="L2670" s="5"/>
      <c r="M2670" s="5"/>
    </row>
    <row r="2671" spans="12:13" x14ac:dyDescent="0.25">
      <c r="L2671" s="5"/>
      <c r="M2671" s="5"/>
    </row>
    <row r="2672" spans="12:13" x14ac:dyDescent="0.25">
      <c r="L2672" s="5"/>
      <c r="M2672" s="5"/>
    </row>
    <row r="2673" spans="12:13" x14ac:dyDescent="0.25">
      <c r="L2673" s="5"/>
      <c r="M2673" s="5"/>
    </row>
    <row r="2674" spans="12:13" x14ac:dyDescent="0.25">
      <c r="L2674" s="5"/>
      <c r="M2674" s="5"/>
    </row>
    <row r="2675" spans="12:13" x14ac:dyDescent="0.25">
      <c r="L2675" s="5"/>
      <c r="M2675" s="5"/>
    </row>
    <row r="2676" spans="12:13" x14ac:dyDescent="0.25">
      <c r="L2676" s="5"/>
      <c r="M2676" s="5"/>
    </row>
    <row r="2677" spans="12:13" x14ac:dyDescent="0.25">
      <c r="L2677" s="5"/>
      <c r="M2677" s="5"/>
    </row>
    <row r="2678" spans="12:13" x14ac:dyDescent="0.25">
      <c r="L2678" s="5"/>
      <c r="M2678" s="5"/>
    </row>
    <row r="2679" spans="12:13" x14ac:dyDescent="0.25">
      <c r="L2679" s="5"/>
      <c r="M2679" s="5"/>
    </row>
    <row r="2680" spans="12:13" x14ac:dyDescent="0.25">
      <c r="L2680" s="5"/>
      <c r="M2680" s="5"/>
    </row>
    <row r="2681" spans="12:13" x14ac:dyDescent="0.25">
      <c r="L2681" s="5"/>
      <c r="M2681" s="5"/>
    </row>
    <row r="2682" spans="12:13" x14ac:dyDescent="0.25">
      <c r="L2682" s="5"/>
      <c r="M2682" s="5"/>
    </row>
    <row r="2683" spans="12:13" x14ac:dyDescent="0.25">
      <c r="L2683" s="5"/>
      <c r="M2683" s="5"/>
    </row>
    <row r="2684" spans="12:13" x14ac:dyDescent="0.25">
      <c r="L2684" s="5"/>
      <c r="M2684" s="5"/>
    </row>
    <row r="2685" spans="12:13" x14ac:dyDescent="0.25">
      <c r="L2685" s="5"/>
      <c r="M2685" s="5"/>
    </row>
    <row r="2686" spans="12:13" x14ac:dyDescent="0.25">
      <c r="L2686" s="5"/>
      <c r="M2686" s="5"/>
    </row>
    <row r="2687" spans="12:13" x14ac:dyDescent="0.25">
      <c r="L2687" s="5"/>
      <c r="M2687" s="5"/>
    </row>
    <row r="2688" spans="12:13" x14ac:dyDescent="0.25">
      <c r="L2688" s="5"/>
      <c r="M2688" s="5"/>
    </row>
    <row r="2689" spans="12:13" x14ac:dyDescent="0.25">
      <c r="L2689" s="5"/>
      <c r="M2689" s="5"/>
    </row>
    <row r="2690" spans="12:13" x14ac:dyDescent="0.25">
      <c r="L2690" s="5"/>
      <c r="M2690" s="5"/>
    </row>
    <row r="2691" spans="12:13" x14ac:dyDescent="0.25">
      <c r="L2691" s="5"/>
      <c r="M2691" s="5"/>
    </row>
    <row r="2692" spans="12:13" x14ac:dyDescent="0.25">
      <c r="L2692" s="5"/>
      <c r="M2692" s="5"/>
    </row>
    <row r="2693" spans="12:13" x14ac:dyDescent="0.25">
      <c r="L2693" s="5"/>
      <c r="M2693" s="5"/>
    </row>
    <row r="2694" spans="12:13" x14ac:dyDescent="0.25">
      <c r="L2694" s="5"/>
      <c r="M2694" s="5"/>
    </row>
    <row r="2695" spans="12:13" x14ac:dyDescent="0.25">
      <c r="L2695" s="5"/>
      <c r="M2695" s="5"/>
    </row>
    <row r="2696" spans="12:13" x14ac:dyDescent="0.25">
      <c r="L2696" s="5"/>
      <c r="M2696" s="5"/>
    </row>
    <row r="2697" spans="12:13" x14ac:dyDescent="0.25">
      <c r="L2697" s="5"/>
      <c r="M2697" s="5"/>
    </row>
    <row r="2698" spans="12:13" x14ac:dyDescent="0.25">
      <c r="L2698" s="5"/>
      <c r="M2698" s="5"/>
    </row>
    <row r="2699" spans="12:13" x14ac:dyDescent="0.25">
      <c r="L2699" s="5"/>
      <c r="M2699" s="5"/>
    </row>
    <row r="2700" spans="12:13" x14ac:dyDescent="0.25">
      <c r="L2700" s="5"/>
      <c r="M2700" s="5"/>
    </row>
    <row r="2701" spans="12:13" x14ac:dyDescent="0.25">
      <c r="L2701" s="5"/>
      <c r="M2701" s="5"/>
    </row>
    <row r="2702" spans="12:13" x14ac:dyDescent="0.25">
      <c r="L2702" s="5"/>
      <c r="M2702" s="5"/>
    </row>
    <row r="2703" spans="12:13" x14ac:dyDescent="0.25">
      <c r="L2703" s="5"/>
      <c r="M2703" s="5"/>
    </row>
    <row r="2704" spans="12:13" x14ac:dyDescent="0.25">
      <c r="L2704" s="5"/>
      <c r="M2704" s="5"/>
    </row>
    <row r="2705" spans="12:13" x14ac:dyDescent="0.25">
      <c r="L2705" s="5"/>
      <c r="M2705" s="5"/>
    </row>
    <row r="2706" spans="12:13" x14ac:dyDescent="0.25">
      <c r="L2706" s="5"/>
      <c r="M2706" s="5"/>
    </row>
    <row r="2707" spans="12:13" x14ac:dyDescent="0.25">
      <c r="L2707" s="5"/>
      <c r="M2707" s="5"/>
    </row>
    <row r="2708" spans="12:13" x14ac:dyDescent="0.25">
      <c r="L2708" s="5"/>
      <c r="M2708" s="5"/>
    </row>
    <row r="2709" spans="12:13" x14ac:dyDescent="0.25">
      <c r="L2709" s="5"/>
      <c r="M2709" s="5"/>
    </row>
    <row r="2710" spans="12:13" x14ac:dyDescent="0.25">
      <c r="L2710" s="5"/>
      <c r="M2710" s="5"/>
    </row>
    <row r="2711" spans="12:13" x14ac:dyDescent="0.25">
      <c r="L2711" s="5"/>
      <c r="M2711" s="5"/>
    </row>
    <row r="2712" spans="12:13" x14ac:dyDescent="0.25">
      <c r="L2712" s="5"/>
      <c r="M2712" s="5"/>
    </row>
    <row r="2713" spans="12:13" x14ac:dyDescent="0.25">
      <c r="L2713" s="5"/>
      <c r="M2713" s="5"/>
    </row>
    <row r="2714" spans="12:13" x14ac:dyDescent="0.25">
      <c r="L2714" s="5"/>
      <c r="M2714" s="5"/>
    </row>
    <row r="2715" spans="12:13" x14ac:dyDescent="0.25">
      <c r="L2715" s="5"/>
      <c r="M2715" s="5"/>
    </row>
    <row r="2716" spans="12:13" x14ac:dyDescent="0.25">
      <c r="L2716" s="5"/>
      <c r="M2716" s="5"/>
    </row>
    <row r="2717" spans="12:13" x14ac:dyDescent="0.25">
      <c r="L2717" s="5"/>
      <c r="M2717" s="5"/>
    </row>
    <row r="2718" spans="12:13" x14ac:dyDescent="0.25">
      <c r="L2718" s="5"/>
      <c r="M2718" s="5"/>
    </row>
    <row r="2719" spans="12:13" x14ac:dyDescent="0.25">
      <c r="L2719" s="5"/>
      <c r="M2719" s="5"/>
    </row>
    <row r="2720" spans="12:13" x14ac:dyDescent="0.25">
      <c r="L2720" s="5"/>
      <c r="M2720" s="5"/>
    </row>
    <row r="2721" spans="12:13" x14ac:dyDescent="0.25">
      <c r="L2721" s="5"/>
      <c r="M2721" s="5"/>
    </row>
    <row r="2722" spans="12:13" x14ac:dyDescent="0.25">
      <c r="L2722" s="5"/>
      <c r="M2722" s="5"/>
    </row>
    <row r="2723" spans="12:13" x14ac:dyDescent="0.25">
      <c r="L2723" s="5"/>
      <c r="M2723" s="5"/>
    </row>
    <row r="2724" spans="12:13" x14ac:dyDescent="0.25">
      <c r="L2724" s="5"/>
      <c r="M2724" s="5"/>
    </row>
    <row r="2725" spans="12:13" x14ac:dyDescent="0.25">
      <c r="L2725" s="5"/>
      <c r="M2725" s="5"/>
    </row>
    <row r="2726" spans="12:13" x14ac:dyDescent="0.25">
      <c r="L2726" s="5"/>
      <c r="M2726" s="5"/>
    </row>
    <row r="2727" spans="12:13" x14ac:dyDescent="0.25">
      <c r="L2727" s="5"/>
      <c r="M2727" s="5"/>
    </row>
    <row r="2728" spans="12:13" x14ac:dyDescent="0.25">
      <c r="L2728" s="5"/>
      <c r="M2728" s="5"/>
    </row>
    <row r="2729" spans="12:13" x14ac:dyDescent="0.25">
      <c r="L2729" s="5"/>
      <c r="M2729" s="5"/>
    </row>
    <row r="2730" spans="12:13" x14ac:dyDescent="0.25">
      <c r="L2730" s="5"/>
      <c r="M2730" s="5"/>
    </row>
    <row r="2731" spans="12:13" x14ac:dyDescent="0.25">
      <c r="L2731" s="5"/>
      <c r="M2731" s="5"/>
    </row>
    <row r="2732" spans="12:13" x14ac:dyDescent="0.25">
      <c r="L2732" s="5"/>
      <c r="M2732" s="5"/>
    </row>
    <row r="2733" spans="12:13" x14ac:dyDescent="0.25">
      <c r="L2733" s="5"/>
      <c r="M2733" s="5"/>
    </row>
    <row r="2734" spans="12:13" x14ac:dyDescent="0.25">
      <c r="L2734" s="5"/>
      <c r="M2734" s="5"/>
    </row>
    <row r="2735" spans="12:13" x14ac:dyDescent="0.25">
      <c r="L2735" s="5"/>
      <c r="M2735" s="5"/>
    </row>
    <row r="2736" spans="12:13" x14ac:dyDescent="0.25">
      <c r="L2736" s="5"/>
      <c r="M2736" s="5"/>
    </row>
    <row r="2737" spans="12:13" x14ac:dyDescent="0.25">
      <c r="L2737" s="5"/>
      <c r="M2737" s="5"/>
    </row>
    <row r="2738" spans="12:13" x14ac:dyDescent="0.25">
      <c r="L2738" s="5"/>
      <c r="M2738" s="5"/>
    </row>
    <row r="2739" spans="12:13" x14ac:dyDescent="0.25">
      <c r="L2739" s="5"/>
      <c r="M2739" s="5"/>
    </row>
    <row r="2740" spans="12:13" x14ac:dyDescent="0.25">
      <c r="L2740" s="5"/>
      <c r="M2740" s="5"/>
    </row>
    <row r="2741" spans="12:13" x14ac:dyDescent="0.25">
      <c r="L2741" s="5"/>
      <c r="M2741" s="5"/>
    </row>
    <row r="2742" spans="12:13" x14ac:dyDescent="0.25">
      <c r="L2742" s="5"/>
      <c r="M2742" s="5"/>
    </row>
    <row r="2743" spans="12:13" x14ac:dyDescent="0.25">
      <c r="L2743" s="5"/>
      <c r="M2743" s="5"/>
    </row>
    <row r="2744" spans="12:13" x14ac:dyDescent="0.25">
      <c r="L2744" s="5"/>
      <c r="M2744" s="5"/>
    </row>
    <row r="2745" spans="12:13" x14ac:dyDescent="0.25">
      <c r="L2745" s="5"/>
      <c r="M2745" s="5"/>
    </row>
    <row r="2746" spans="12:13" x14ac:dyDescent="0.25">
      <c r="L2746" s="5"/>
      <c r="M2746" s="5"/>
    </row>
    <row r="2747" spans="12:13" x14ac:dyDescent="0.25">
      <c r="L2747" s="5"/>
      <c r="M2747" s="5"/>
    </row>
    <row r="2748" spans="12:13" x14ac:dyDescent="0.25">
      <c r="L2748" s="5"/>
      <c r="M2748" s="5"/>
    </row>
    <row r="2749" spans="12:13" x14ac:dyDescent="0.25">
      <c r="L2749" s="5"/>
      <c r="M2749" s="5"/>
    </row>
    <row r="2750" spans="12:13" x14ac:dyDescent="0.25">
      <c r="L2750" s="5"/>
      <c r="M2750" s="5"/>
    </row>
    <row r="2751" spans="12:13" x14ac:dyDescent="0.25">
      <c r="L2751" s="5"/>
      <c r="M2751" s="5"/>
    </row>
    <row r="2752" spans="12:13" x14ac:dyDescent="0.25">
      <c r="L2752" s="5"/>
      <c r="M2752" s="5"/>
    </row>
    <row r="2753" spans="12:13" x14ac:dyDescent="0.25">
      <c r="L2753" s="5"/>
      <c r="M2753" s="5"/>
    </row>
    <row r="2754" spans="12:13" x14ac:dyDescent="0.25">
      <c r="L2754" s="5"/>
      <c r="M2754" s="5"/>
    </row>
    <row r="2755" spans="12:13" x14ac:dyDescent="0.25">
      <c r="L2755" s="5"/>
      <c r="M2755" s="5"/>
    </row>
    <row r="2756" spans="12:13" x14ac:dyDescent="0.25">
      <c r="L2756" s="5"/>
      <c r="M2756" s="5"/>
    </row>
    <row r="2757" spans="12:13" x14ac:dyDescent="0.25">
      <c r="L2757" s="5"/>
      <c r="M2757" s="5"/>
    </row>
    <row r="2758" spans="12:13" x14ac:dyDescent="0.25">
      <c r="L2758" s="5"/>
      <c r="M2758" s="5"/>
    </row>
    <row r="2759" spans="12:13" x14ac:dyDescent="0.25">
      <c r="L2759" s="5"/>
      <c r="M2759" s="5"/>
    </row>
    <row r="2760" spans="12:13" x14ac:dyDescent="0.25">
      <c r="L2760" s="5"/>
      <c r="M2760" s="5"/>
    </row>
    <row r="2761" spans="12:13" x14ac:dyDescent="0.25">
      <c r="L2761" s="5"/>
      <c r="M2761" s="5"/>
    </row>
    <row r="2762" spans="12:13" x14ac:dyDescent="0.25">
      <c r="L2762" s="5"/>
      <c r="M2762" s="5"/>
    </row>
    <row r="2763" spans="12:13" x14ac:dyDescent="0.25">
      <c r="L2763" s="5"/>
      <c r="M2763" s="5"/>
    </row>
    <row r="2764" spans="12:13" x14ac:dyDescent="0.25">
      <c r="L2764" s="5"/>
      <c r="M2764" s="5"/>
    </row>
    <row r="2765" spans="12:13" x14ac:dyDescent="0.25">
      <c r="L2765" s="5"/>
      <c r="M2765" s="5"/>
    </row>
    <row r="2766" spans="12:13" x14ac:dyDescent="0.25">
      <c r="L2766" s="5"/>
      <c r="M2766" s="5"/>
    </row>
    <row r="2767" spans="12:13" x14ac:dyDescent="0.25">
      <c r="L2767" s="5"/>
      <c r="M2767" s="5"/>
    </row>
    <row r="2768" spans="12:13" x14ac:dyDescent="0.25">
      <c r="L2768" s="5"/>
      <c r="M2768" s="5"/>
    </row>
    <row r="2769" spans="12:13" x14ac:dyDescent="0.25">
      <c r="L2769" s="5"/>
      <c r="M2769" s="5"/>
    </row>
    <row r="2770" spans="12:13" x14ac:dyDescent="0.25">
      <c r="L2770" s="5"/>
      <c r="M2770" s="5"/>
    </row>
    <row r="2771" spans="12:13" x14ac:dyDescent="0.25">
      <c r="L2771" s="5"/>
      <c r="M2771" s="5"/>
    </row>
    <row r="2772" spans="12:13" x14ac:dyDescent="0.25">
      <c r="L2772" s="5"/>
      <c r="M2772" s="5"/>
    </row>
    <row r="2773" spans="12:13" x14ac:dyDescent="0.25">
      <c r="L2773" s="5"/>
      <c r="M2773" s="5"/>
    </row>
    <row r="2774" spans="12:13" x14ac:dyDescent="0.25">
      <c r="L2774" s="5"/>
      <c r="M2774" s="5"/>
    </row>
    <row r="2775" spans="12:13" x14ac:dyDescent="0.25">
      <c r="L2775" s="5"/>
      <c r="M2775" s="5"/>
    </row>
    <row r="2776" spans="12:13" x14ac:dyDescent="0.25">
      <c r="L2776" s="5"/>
      <c r="M2776" s="5"/>
    </row>
    <row r="2777" spans="12:13" x14ac:dyDescent="0.25">
      <c r="L2777" s="5"/>
      <c r="M2777" s="5"/>
    </row>
    <row r="2778" spans="12:13" x14ac:dyDescent="0.25">
      <c r="L2778" s="5"/>
      <c r="M2778" s="5"/>
    </row>
    <row r="2779" spans="12:13" x14ac:dyDescent="0.25">
      <c r="L2779" s="5"/>
      <c r="M2779" s="5"/>
    </row>
    <row r="2780" spans="12:13" x14ac:dyDescent="0.25">
      <c r="L2780" s="5"/>
      <c r="M2780" s="5"/>
    </row>
    <row r="2781" spans="12:13" x14ac:dyDescent="0.25">
      <c r="L2781" s="5"/>
      <c r="M2781" s="5"/>
    </row>
    <row r="2782" spans="12:13" x14ac:dyDescent="0.25">
      <c r="L2782" s="5"/>
      <c r="M2782" s="5"/>
    </row>
    <row r="2783" spans="12:13" x14ac:dyDescent="0.25">
      <c r="L2783" s="5"/>
      <c r="M2783" s="5"/>
    </row>
    <row r="2784" spans="12:13" x14ac:dyDescent="0.25">
      <c r="L2784" s="5"/>
      <c r="M2784" s="5"/>
    </row>
    <row r="2785" spans="12:13" x14ac:dyDescent="0.25">
      <c r="L2785" s="5"/>
      <c r="M2785" s="5"/>
    </row>
    <row r="2786" spans="12:13" x14ac:dyDescent="0.25">
      <c r="L2786" s="5"/>
      <c r="M2786" s="5"/>
    </row>
    <row r="2787" spans="12:13" x14ac:dyDescent="0.25">
      <c r="L2787" s="5"/>
      <c r="M2787" s="5"/>
    </row>
    <row r="2788" spans="12:13" x14ac:dyDescent="0.25">
      <c r="L2788" s="5"/>
      <c r="M2788" s="5"/>
    </row>
    <row r="2789" spans="12:13" x14ac:dyDescent="0.25">
      <c r="L2789" s="5"/>
      <c r="M2789" s="5"/>
    </row>
    <row r="2790" spans="12:13" x14ac:dyDescent="0.25">
      <c r="L2790" s="5"/>
      <c r="M2790" s="5"/>
    </row>
    <row r="2791" spans="12:13" x14ac:dyDescent="0.25">
      <c r="L2791" s="5"/>
      <c r="M2791" s="5"/>
    </row>
    <row r="2792" spans="12:13" x14ac:dyDescent="0.25">
      <c r="L2792" s="5"/>
      <c r="M2792" s="5"/>
    </row>
    <row r="2793" spans="12:13" x14ac:dyDescent="0.25">
      <c r="L2793" s="5"/>
      <c r="M2793" s="5"/>
    </row>
    <row r="2794" spans="12:13" x14ac:dyDescent="0.25">
      <c r="L2794" s="5"/>
      <c r="M2794" s="5"/>
    </row>
    <row r="2795" spans="12:13" x14ac:dyDescent="0.25">
      <c r="L2795" s="5"/>
      <c r="M2795" s="5"/>
    </row>
    <row r="2796" spans="12:13" x14ac:dyDescent="0.25">
      <c r="L2796" s="5"/>
      <c r="M2796" s="5"/>
    </row>
    <row r="2797" spans="12:13" x14ac:dyDescent="0.25">
      <c r="L2797" s="5"/>
      <c r="M2797" s="5"/>
    </row>
    <row r="2798" spans="12:13" x14ac:dyDescent="0.25">
      <c r="L2798" s="5"/>
      <c r="M2798" s="5"/>
    </row>
    <row r="2799" spans="12:13" x14ac:dyDescent="0.25">
      <c r="L2799" s="5"/>
      <c r="M2799" s="5"/>
    </row>
    <row r="2800" spans="12:13" x14ac:dyDescent="0.25">
      <c r="L2800" s="5"/>
      <c r="M2800" s="5"/>
    </row>
    <row r="2801" spans="12:13" x14ac:dyDescent="0.25">
      <c r="L2801" s="5"/>
      <c r="M2801" s="5"/>
    </row>
    <row r="2802" spans="12:13" x14ac:dyDescent="0.25">
      <c r="L2802" s="5"/>
      <c r="M2802" s="5"/>
    </row>
    <row r="2803" spans="12:13" x14ac:dyDescent="0.25">
      <c r="L2803" s="5"/>
      <c r="M2803" s="5"/>
    </row>
    <row r="2804" spans="12:13" x14ac:dyDescent="0.25">
      <c r="L2804" s="5"/>
      <c r="M2804" s="5"/>
    </row>
    <row r="2805" spans="12:13" x14ac:dyDescent="0.25">
      <c r="L2805" s="5"/>
      <c r="M2805" s="5"/>
    </row>
    <row r="2806" spans="12:13" x14ac:dyDescent="0.25">
      <c r="L2806" s="5"/>
      <c r="M2806" s="5"/>
    </row>
    <row r="2807" spans="12:13" x14ac:dyDescent="0.25">
      <c r="L2807" s="5"/>
      <c r="M2807" s="5"/>
    </row>
    <row r="2808" spans="12:13" x14ac:dyDescent="0.25">
      <c r="L2808" s="5"/>
      <c r="M2808" s="5"/>
    </row>
    <row r="2809" spans="12:13" x14ac:dyDescent="0.25">
      <c r="L2809" s="5"/>
      <c r="M2809" s="5"/>
    </row>
    <row r="2810" spans="12:13" x14ac:dyDescent="0.25">
      <c r="L2810" s="5"/>
      <c r="M2810" s="5"/>
    </row>
    <row r="2811" spans="12:13" x14ac:dyDescent="0.25">
      <c r="L2811" s="5"/>
      <c r="M2811" s="5"/>
    </row>
    <row r="2812" spans="12:13" x14ac:dyDescent="0.25">
      <c r="L2812" s="5"/>
      <c r="M2812" s="5"/>
    </row>
    <row r="2813" spans="12:13" x14ac:dyDescent="0.25">
      <c r="L2813" s="5"/>
      <c r="M2813" s="5"/>
    </row>
    <row r="2814" spans="12:13" x14ac:dyDescent="0.25">
      <c r="L2814" s="5"/>
      <c r="M2814" s="5"/>
    </row>
    <row r="2815" spans="12:13" x14ac:dyDescent="0.25">
      <c r="L2815" s="5"/>
      <c r="M2815" s="5"/>
    </row>
    <row r="2816" spans="12:13" x14ac:dyDescent="0.25">
      <c r="L2816" s="5"/>
      <c r="M2816" s="5"/>
    </row>
    <row r="2817" spans="12:13" x14ac:dyDescent="0.25">
      <c r="L2817" s="5"/>
      <c r="M2817" s="5"/>
    </row>
    <row r="2818" spans="12:13" x14ac:dyDescent="0.25">
      <c r="L2818" s="5"/>
      <c r="M2818" s="5"/>
    </row>
    <row r="2819" spans="12:13" x14ac:dyDescent="0.25">
      <c r="L2819" s="5"/>
      <c r="M2819" s="5"/>
    </row>
    <row r="2820" spans="12:13" x14ac:dyDescent="0.25">
      <c r="L2820" s="5"/>
      <c r="M2820" s="5"/>
    </row>
    <row r="2821" spans="12:13" x14ac:dyDescent="0.25">
      <c r="L2821" s="5"/>
      <c r="M2821" s="5"/>
    </row>
    <row r="2822" spans="12:13" x14ac:dyDescent="0.25">
      <c r="L2822" s="5"/>
      <c r="M2822" s="5"/>
    </row>
    <row r="2823" spans="12:13" x14ac:dyDescent="0.25">
      <c r="L2823" s="5"/>
      <c r="M2823" s="5"/>
    </row>
    <row r="2824" spans="12:13" x14ac:dyDescent="0.25">
      <c r="L2824" s="5"/>
      <c r="M2824" s="5"/>
    </row>
    <row r="2825" spans="12:13" x14ac:dyDescent="0.25">
      <c r="L2825" s="5"/>
      <c r="M2825" s="5"/>
    </row>
    <row r="2826" spans="12:13" x14ac:dyDescent="0.25">
      <c r="L2826" s="5"/>
      <c r="M2826" s="5"/>
    </row>
    <row r="2827" spans="12:13" x14ac:dyDescent="0.25">
      <c r="L2827" s="5"/>
      <c r="M2827" s="5"/>
    </row>
    <row r="2828" spans="12:13" x14ac:dyDescent="0.25">
      <c r="L2828" s="5"/>
      <c r="M2828" s="5"/>
    </row>
    <row r="2829" spans="12:13" x14ac:dyDescent="0.25">
      <c r="L2829" s="5"/>
      <c r="M2829" s="5"/>
    </row>
    <row r="2830" spans="12:13" x14ac:dyDescent="0.25">
      <c r="L2830" s="5"/>
      <c r="M2830" s="5"/>
    </row>
    <row r="2831" spans="12:13" x14ac:dyDescent="0.25">
      <c r="L2831" s="5"/>
      <c r="M2831" s="5"/>
    </row>
    <row r="2832" spans="12:13" x14ac:dyDescent="0.25">
      <c r="L2832" s="5"/>
      <c r="M2832" s="5"/>
    </row>
    <row r="2833" spans="12:13" x14ac:dyDescent="0.25">
      <c r="L2833" s="5"/>
      <c r="M2833" s="5"/>
    </row>
    <row r="2834" spans="12:13" x14ac:dyDescent="0.25">
      <c r="L2834" s="5"/>
      <c r="M2834" s="5"/>
    </row>
    <row r="2835" spans="12:13" x14ac:dyDescent="0.25">
      <c r="L2835" s="5"/>
      <c r="M2835" s="5"/>
    </row>
    <row r="2836" spans="12:13" x14ac:dyDescent="0.25">
      <c r="L2836" s="5"/>
      <c r="M2836" s="5"/>
    </row>
    <row r="2837" spans="12:13" x14ac:dyDescent="0.25">
      <c r="L2837" s="5"/>
      <c r="M2837" s="5"/>
    </row>
    <row r="2838" spans="12:13" x14ac:dyDescent="0.25">
      <c r="L2838" s="5"/>
      <c r="M2838" s="5"/>
    </row>
    <row r="2839" spans="12:13" x14ac:dyDescent="0.25">
      <c r="L2839" s="5"/>
      <c r="M2839" s="5"/>
    </row>
    <row r="2840" spans="12:13" x14ac:dyDescent="0.25">
      <c r="L2840" s="5"/>
      <c r="M2840" s="5"/>
    </row>
    <row r="2841" spans="12:13" x14ac:dyDescent="0.25">
      <c r="L2841" s="5"/>
      <c r="M2841" s="5"/>
    </row>
    <row r="2842" spans="12:13" x14ac:dyDescent="0.25">
      <c r="L2842" s="5"/>
      <c r="M2842" s="5"/>
    </row>
    <row r="2843" spans="12:13" x14ac:dyDescent="0.25">
      <c r="L2843" s="5"/>
      <c r="M2843" s="5"/>
    </row>
    <row r="2844" spans="12:13" x14ac:dyDescent="0.25">
      <c r="L2844" s="5"/>
      <c r="M2844" s="5"/>
    </row>
    <row r="2845" spans="12:13" x14ac:dyDescent="0.25">
      <c r="L2845" s="5"/>
      <c r="M2845" s="5"/>
    </row>
    <row r="2846" spans="12:13" x14ac:dyDescent="0.25">
      <c r="L2846" s="5"/>
      <c r="M2846" s="5"/>
    </row>
    <row r="2847" spans="12:13" x14ac:dyDescent="0.25">
      <c r="L2847" s="5"/>
      <c r="M2847" s="5"/>
    </row>
    <row r="2848" spans="12:13" x14ac:dyDescent="0.25">
      <c r="L2848" s="5"/>
      <c r="M2848" s="5"/>
    </row>
    <row r="2849" spans="12:13" x14ac:dyDescent="0.25">
      <c r="L2849" s="5"/>
      <c r="M2849" s="5"/>
    </row>
    <row r="2850" spans="12:13" x14ac:dyDescent="0.25">
      <c r="L2850" s="5"/>
      <c r="M2850" s="5"/>
    </row>
    <row r="2851" spans="12:13" x14ac:dyDescent="0.25">
      <c r="L2851" s="5"/>
      <c r="M2851" s="5"/>
    </row>
    <row r="2852" spans="12:13" x14ac:dyDescent="0.25">
      <c r="L2852" s="5"/>
      <c r="M2852" s="5"/>
    </row>
    <row r="2853" spans="12:13" x14ac:dyDescent="0.25">
      <c r="L2853" s="5"/>
      <c r="M2853" s="5"/>
    </row>
    <row r="2854" spans="12:13" x14ac:dyDescent="0.25">
      <c r="L2854" s="5"/>
      <c r="M2854" s="5"/>
    </row>
    <row r="2855" spans="12:13" x14ac:dyDescent="0.25">
      <c r="L2855" s="5"/>
      <c r="M2855" s="5"/>
    </row>
    <row r="2856" spans="12:13" x14ac:dyDescent="0.25">
      <c r="L2856" s="5"/>
      <c r="M2856" s="5"/>
    </row>
    <row r="2857" spans="12:13" x14ac:dyDescent="0.25">
      <c r="L2857" s="5"/>
      <c r="M2857" s="5"/>
    </row>
    <row r="2858" spans="12:13" x14ac:dyDescent="0.25">
      <c r="L2858" s="5"/>
      <c r="M2858" s="5"/>
    </row>
    <row r="2859" spans="12:13" x14ac:dyDescent="0.25">
      <c r="L2859" s="5"/>
      <c r="M2859" s="5"/>
    </row>
    <row r="2860" spans="12:13" x14ac:dyDescent="0.25">
      <c r="L2860" s="5"/>
      <c r="M2860" s="5"/>
    </row>
    <row r="2861" spans="12:13" x14ac:dyDescent="0.25">
      <c r="L2861" s="5"/>
      <c r="M2861" s="5"/>
    </row>
    <row r="2862" spans="12:13" x14ac:dyDescent="0.25">
      <c r="L2862" s="5"/>
      <c r="M2862" s="5"/>
    </row>
    <row r="2863" spans="12:13" x14ac:dyDescent="0.25">
      <c r="L2863" s="5"/>
      <c r="M2863" s="5"/>
    </row>
    <row r="2864" spans="12:13" x14ac:dyDescent="0.25">
      <c r="L2864" s="5"/>
      <c r="M2864" s="5"/>
    </row>
    <row r="2865" spans="12:13" x14ac:dyDescent="0.25">
      <c r="L2865" s="5"/>
      <c r="M2865" s="5"/>
    </row>
    <row r="2866" spans="12:13" x14ac:dyDescent="0.25">
      <c r="L2866" s="5"/>
      <c r="M2866" s="5"/>
    </row>
    <row r="2867" spans="12:13" x14ac:dyDescent="0.25">
      <c r="L2867" s="5"/>
      <c r="M2867" s="5"/>
    </row>
    <row r="2868" spans="12:13" x14ac:dyDescent="0.25">
      <c r="L2868" s="5"/>
      <c r="M2868" s="5"/>
    </row>
    <row r="2869" spans="12:13" x14ac:dyDescent="0.25">
      <c r="L2869" s="5"/>
      <c r="M2869" s="5"/>
    </row>
    <row r="2870" spans="12:13" x14ac:dyDescent="0.25">
      <c r="L2870" s="5"/>
      <c r="M2870" s="5"/>
    </row>
    <row r="2871" spans="12:13" x14ac:dyDescent="0.25">
      <c r="L2871" s="5"/>
      <c r="M2871" s="5"/>
    </row>
    <row r="2872" spans="12:13" x14ac:dyDescent="0.25">
      <c r="L2872" s="5"/>
      <c r="M2872" s="5"/>
    </row>
    <row r="2873" spans="12:13" x14ac:dyDescent="0.25">
      <c r="L2873" s="5"/>
      <c r="M2873" s="5"/>
    </row>
    <row r="2874" spans="12:13" x14ac:dyDescent="0.25">
      <c r="L2874" s="5"/>
      <c r="M2874" s="5"/>
    </row>
    <row r="2875" spans="12:13" x14ac:dyDescent="0.25">
      <c r="L2875" s="5"/>
      <c r="M2875" s="5"/>
    </row>
    <row r="2876" spans="12:13" x14ac:dyDescent="0.25">
      <c r="L2876" s="5"/>
      <c r="M2876" s="5"/>
    </row>
    <row r="2877" spans="12:13" x14ac:dyDescent="0.25">
      <c r="L2877" s="5"/>
      <c r="M2877" s="5"/>
    </row>
    <row r="2878" spans="12:13" x14ac:dyDescent="0.25">
      <c r="L2878" s="5"/>
      <c r="M2878" s="5"/>
    </row>
    <row r="2879" spans="12:13" x14ac:dyDescent="0.25">
      <c r="L2879" s="5"/>
      <c r="M2879" s="5"/>
    </row>
    <row r="2880" spans="12:13" x14ac:dyDescent="0.25">
      <c r="L2880" s="5"/>
      <c r="M2880" s="5"/>
    </row>
    <row r="2881" spans="12:13" x14ac:dyDescent="0.25">
      <c r="L2881" s="5"/>
      <c r="M2881" s="5"/>
    </row>
    <row r="2882" spans="12:13" x14ac:dyDescent="0.25">
      <c r="L2882" s="5"/>
      <c r="M2882" s="5"/>
    </row>
    <row r="2883" spans="12:13" x14ac:dyDescent="0.25">
      <c r="L2883" s="5"/>
      <c r="M2883" s="5"/>
    </row>
    <row r="2884" spans="12:13" x14ac:dyDescent="0.25">
      <c r="L2884" s="5"/>
      <c r="M2884" s="5"/>
    </row>
    <row r="2885" spans="12:13" x14ac:dyDescent="0.25">
      <c r="L2885" s="5"/>
      <c r="M2885" s="5"/>
    </row>
    <row r="2886" spans="12:13" x14ac:dyDescent="0.25">
      <c r="L2886" s="5"/>
      <c r="M2886" s="5"/>
    </row>
    <row r="2887" spans="12:13" x14ac:dyDescent="0.25">
      <c r="L2887" s="5"/>
      <c r="M2887" s="5"/>
    </row>
    <row r="2888" spans="12:13" x14ac:dyDescent="0.25">
      <c r="L2888" s="5"/>
      <c r="M2888" s="5"/>
    </row>
    <row r="2889" spans="12:13" x14ac:dyDescent="0.25">
      <c r="L2889" s="5"/>
      <c r="M2889" s="5"/>
    </row>
    <row r="2890" spans="12:13" x14ac:dyDescent="0.25">
      <c r="L2890" s="5"/>
      <c r="M2890" s="5"/>
    </row>
    <row r="2891" spans="12:13" x14ac:dyDescent="0.25">
      <c r="L2891" s="5"/>
      <c r="M2891" s="5"/>
    </row>
    <row r="2892" spans="12:13" x14ac:dyDescent="0.25">
      <c r="L2892" s="5"/>
      <c r="M2892" s="5"/>
    </row>
    <row r="2893" spans="12:13" x14ac:dyDescent="0.25">
      <c r="L2893" s="5"/>
      <c r="M2893" s="5"/>
    </row>
    <row r="2894" spans="12:13" x14ac:dyDescent="0.25">
      <c r="L2894" s="5"/>
      <c r="M2894" s="5"/>
    </row>
    <row r="2895" spans="12:13" x14ac:dyDescent="0.25">
      <c r="L2895" s="5"/>
      <c r="M2895" s="5"/>
    </row>
    <row r="2896" spans="12:13" x14ac:dyDescent="0.25">
      <c r="L2896" s="5"/>
      <c r="M2896" s="5"/>
    </row>
    <row r="2897" spans="12:13" x14ac:dyDescent="0.25">
      <c r="L2897" s="5"/>
      <c r="M2897" s="5"/>
    </row>
    <row r="2898" spans="12:13" x14ac:dyDescent="0.25">
      <c r="L2898" s="5"/>
      <c r="M2898" s="5"/>
    </row>
    <row r="2899" spans="12:13" x14ac:dyDescent="0.25">
      <c r="L2899" s="5"/>
      <c r="M2899" s="5"/>
    </row>
    <row r="2900" spans="12:13" x14ac:dyDescent="0.25">
      <c r="L2900" s="5"/>
      <c r="M2900" s="5"/>
    </row>
    <row r="2901" spans="12:13" x14ac:dyDescent="0.25">
      <c r="L2901" s="5"/>
      <c r="M2901" s="5"/>
    </row>
    <row r="2902" spans="12:13" x14ac:dyDescent="0.25">
      <c r="L2902" s="5"/>
      <c r="M2902" s="5"/>
    </row>
    <row r="2903" spans="12:13" x14ac:dyDescent="0.25">
      <c r="L2903" s="5"/>
      <c r="M2903" s="5"/>
    </row>
    <row r="2904" spans="12:13" x14ac:dyDescent="0.25">
      <c r="L2904" s="5"/>
      <c r="M2904" s="5"/>
    </row>
    <row r="2905" spans="12:13" x14ac:dyDescent="0.25">
      <c r="L2905" s="5"/>
      <c r="M2905" s="5"/>
    </row>
    <row r="2906" spans="12:13" x14ac:dyDescent="0.25">
      <c r="L2906" s="5"/>
      <c r="M2906" s="5"/>
    </row>
    <row r="2907" spans="12:13" x14ac:dyDescent="0.25">
      <c r="L2907" s="5"/>
      <c r="M2907" s="5"/>
    </row>
    <row r="2908" spans="12:13" x14ac:dyDescent="0.25">
      <c r="L2908" s="5"/>
      <c r="M2908" s="5"/>
    </row>
    <row r="2909" spans="12:13" x14ac:dyDescent="0.25">
      <c r="L2909" s="5"/>
      <c r="M2909" s="5"/>
    </row>
    <row r="2910" spans="12:13" x14ac:dyDescent="0.25">
      <c r="L2910" s="5"/>
      <c r="M2910" s="5"/>
    </row>
    <row r="2911" spans="12:13" x14ac:dyDescent="0.25">
      <c r="L2911" s="5"/>
      <c r="M2911" s="5"/>
    </row>
    <row r="2912" spans="12:13" x14ac:dyDescent="0.25">
      <c r="L2912" s="5"/>
      <c r="M2912" s="5"/>
    </row>
    <row r="2913" spans="12:13" x14ac:dyDescent="0.25">
      <c r="L2913" s="5"/>
      <c r="M2913" s="5"/>
    </row>
    <row r="2914" spans="12:13" x14ac:dyDescent="0.25">
      <c r="L2914" s="5"/>
      <c r="M2914" s="5"/>
    </row>
    <row r="2915" spans="12:13" x14ac:dyDescent="0.25">
      <c r="L2915" s="5"/>
      <c r="M2915" s="5"/>
    </row>
    <row r="2916" spans="12:13" x14ac:dyDescent="0.25">
      <c r="L2916" s="5"/>
      <c r="M2916" s="5"/>
    </row>
    <row r="2917" spans="12:13" x14ac:dyDescent="0.25">
      <c r="L2917" s="5"/>
      <c r="M2917" s="5"/>
    </row>
    <row r="2918" spans="12:13" x14ac:dyDescent="0.25">
      <c r="L2918" s="5"/>
      <c r="M2918" s="5"/>
    </row>
    <row r="2919" spans="12:13" x14ac:dyDescent="0.25">
      <c r="L2919" s="5"/>
      <c r="M2919" s="5"/>
    </row>
    <row r="2920" spans="12:13" x14ac:dyDescent="0.25">
      <c r="L2920" s="5"/>
      <c r="M2920" s="5"/>
    </row>
    <row r="2921" spans="12:13" x14ac:dyDescent="0.25">
      <c r="L2921" s="5"/>
      <c r="M2921" s="5"/>
    </row>
    <row r="2922" spans="12:13" x14ac:dyDescent="0.25">
      <c r="L2922" s="5"/>
      <c r="M2922" s="5"/>
    </row>
    <row r="2923" spans="12:13" x14ac:dyDescent="0.25">
      <c r="L2923" s="5"/>
      <c r="M2923" s="5"/>
    </row>
    <row r="2924" spans="12:13" x14ac:dyDescent="0.25">
      <c r="L2924" s="5"/>
      <c r="M2924" s="5"/>
    </row>
    <row r="2925" spans="12:13" x14ac:dyDescent="0.25">
      <c r="L2925" s="5"/>
      <c r="M2925" s="5"/>
    </row>
    <row r="2926" spans="12:13" x14ac:dyDescent="0.25">
      <c r="L2926" s="5"/>
      <c r="M2926" s="5"/>
    </row>
    <row r="2927" spans="12:13" x14ac:dyDescent="0.25">
      <c r="L2927" s="5"/>
      <c r="M2927" s="5"/>
    </row>
    <row r="2928" spans="12:13" x14ac:dyDescent="0.25">
      <c r="L2928" s="5"/>
      <c r="M2928" s="5"/>
    </row>
    <row r="2929" spans="12:13" x14ac:dyDescent="0.25">
      <c r="L2929" s="5"/>
      <c r="M2929" s="5"/>
    </row>
    <row r="2930" spans="12:13" x14ac:dyDescent="0.25">
      <c r="L2930" s="5"/>
      <c r="M2930" s="5"/>
    </row>
    <row r="2931" spans="12:13" x14ac:dyDescent="0.25">
      <c r="L2931" s="5"/>
      <c r="M2931" s="5"/>
    </row>
    <row r="2932" spans="12:13" x14ac:dyDescent="0.25">
      <c r="L2932" s="5"/>
      <c r="M2932" s="5"/>
    </row>
    <row r="2933" spans="12:13" x14ac:dyDescent="0.25">
      <c r="L2933" s="5"/>
      <c r="M2933" s="5"/>
    </row>
    <row r="2934" spans="12:13" x14ac:dyDescent="0.25">
      <c r="L2934" s="5"/>
      <c r="M2934" s="5"/>
    </row>
    <row r="2935" spans="12:13" x14ac:dyDescent="0.25">
      <c r="L2935" s="5"/>
      <c r="M2935" s="5"/>
    </row>
    <row r="2936" spans="12:13" x14ac:dyDescent="0.25">
      <c r="L2936" s="5"/>
      <c r="M2936" s="5"/>
    </row>
    <row r="2937" spans="12:13" x14ac:dyDescent="0.25">
      <c r="L2937" s="5"/>
      <c r="M2937" s="5"/>
    </row>
    <row r="2938" spans="12:13" x14ac:dyDescent="0.25">
      <c r="L2938" s="5"/>
      <c r="M2938" s="5"/>
    </row>
    <row r="2939" spans="12:13" x14ac:dyDescent="0.25">
      <c r="L2939" s="5"/>
      <c r="M2939" s="5"/>
    </row>
    <row r="2940" spans="12:13" x14ac:dyDescent="0.25">
      <c r="L2940" s="5"/>
      <c r="M2940" s="5"/>
    </row>
    <row r="2941" spans="12:13" x14ac:dyDescent="0.25">
      <c r="L2941" s="5"/>
      <c r="M2941" s="5"/>
    </row>
    <row r="2942" spans="12:13" x14ac:dyDescent="0.25">
      <c r="L2942" s="5"/>
      <c r="M2942" s="5"/>
    </row>
    <row r="2943" spans="12:13" x14ac:dyDescent="0.25">
      <c r="L2943" s="5"/>
      <c r="M2943" s="5"/>
    </row>
    <row r="2944" spans="12:13" x14ac:dyDescent="0.25">
      <c r="L2944" s="5"/>
      <c r="M2944" s="5"/>
    </row>
    <row r="2945" spans="12:13" x14ac:dyDescent="0.25">
      <c r="L2945" s="5"/>
      <c r="M2945" s="5"/>
    </row>
    <row r="2946" spans="12:13" x14ac:dyDescent="0.25">
      <c r="L2946" s="5"/>
      <c r="M2946" s="5"/>
    </row>
    <row r="2947" spans="12:13" x14ac:dyDescent="0.25">
      <c r="L2947" s="5"/>
      <c r="M2947" s="5"/>
    </row>
    <row r="2948" spans="12:13" x14ac:dyDescent="0.25">
      <c r="L2948" s="5"/>
      <c r="M2948" s="5"/>
    </row>
    <row r="2949" spans="12:13" x14ac:dyDescent="0.25">
      <c r="L2949" s="5"/>
      <c r="M2949" s="5"/>
    </row>
    <row r="2950" spans="12:13" x14ac:dyDescent="0.25">
      <c r="L2950" s="5"/>
      <c r="M2950" s="5"/>
    </row>
    <row r="2951" spans="12:13" x14ac:dyDescent="0.25">
      <c r="L2951" s="5"/>
      <c r="M2951" s="5"/>
    </row>
    <row r="2952" spans="12:13" x14ac:dyDescent="0.25">
      <c r="L2952" s="5"/>
      <c r="M2952" s="5"/>
    </row>
    <row r="2953" spans="12:13" x14ac:dyDescent="0.25">
      <c r="L2953" s="5"/>
      <c r="M2953" s="5"/>
    </row>
    <row r="2954" spans="12:13" x14ac:dyDescent="0.25">
      <c r="L2954" s="5"/>
      <c r="M2954" s="5"/>
    </row>
    <row r="2955" spans="12:13" x14ac:dyDescent="0.25">
      <c r="L2955" s="5"/>
      <c r="M2955" s="5"/>
    </row>
    <row r="2956" spans="12:13" x14ac:dyDescent="0.25">
      <c r="L2956" s="5"/>
      <c r="M2956" s="5"/>
    </row>
    <row r="2957" spans="12:13" x14ac:dyDescent="0.25">
      <c r="L2957" s="5"/>
      <c r="M2957" s="5"/>
    </row>
    <row r="2958" spans="12:13" x14ac:dyDescent="0.25">
      <c r="L2958" s="5"/>
      <c r="M2958" s="5"/>
    </row>
    <row r="2959" spans="12:13" x14ac:dyDescent="0.25">
      <c r="L2959" s="5"/>
      <c r="M2959" s="5"/>
    </row>
    <row r="2960" spans="12:13" x14ac:dyDescent="0.25">
      <c r="L2960" s="5"/>
      <c r="M2960" s="5"/>
    </row>
    <row r="2961" spans="12:13" x14ac:dyDescent="0.25">
      <c r="L2961" s="5"/>
      <c r="M2961" s="5"/>
    </row>
    <row r="2962" spans="12:13" x14ac:dyDescent="0.25">
      <c r="L2962" s="5"/>
      <c r="M2962" s="5"/>
    </row>
    <row r="2963" spans="12:13" x14ac:dyDescent="0.25">
      <c r="L2963" s="5"/>
      <c r="M2963" s="5"/>
    </row>
    <row r="2964" spans="12:13" x14ac:dyDescent="0.25">
      <c r="L2964" s="5"/>
      <c r="M2964" s="5"/>
    </row>
    <row r="2965" spans="12:13" x14ac:dyDescent="0.25">
      <c r="L2965" s="5"/>
      <c r="M2965" s="5"/>
    </row>
    <row r="2966" spans="12:13" x14ac:dyDescent="0.25">
      <c r="L2966" s="5"/>
      <c r="M2966" s="5"/>
    </row>
    <row r="2967" spans="12:13" x14ac:dyDescent="0.25">
      <c r="L2967" s="5"/>
      <c r="M2967" s="5"/>
    </row>
    <row r="2968" spans="12:13" x14ac:dyDescent="0.25">
      <c r="L2968" s="5"/>
      <c r="M2968" s="5"/>
    </row>
    <row r="2969" spans="12:13" x14ac:dyDescent="0.25">
      <c r="L2969" s="5"/>
      <c r="M2969" s="5"/>
    </row>
    <row r="2970" spans="12:13" x14ac:dyDescent="0.25">
      <c r="L2970" s="5"/>
      <c r="M2970" s="5"/>
    </row>
    <row r="2971" spans="12:13" x14ac:dyDescent="0.25">
      <c r="L2971" s="5"/>
      <c r="M2971" s="5"/>
    </row>
    <row r="2972" spans="12:13" x14ac:dyDescent="0.25">
      <c r="L2972" s="5"/>
      <c r="M2972" s="5"/>
    </row>
    <row r="2973" spans="12:13" x14ac:dyDescent="0.25">
      <c r="L2973" s="5"/>
      <c r="M2973" s="5"/>
    </row>
    <row r="2974" spans="12:13" x14ac:dyDescent="0.25">
      <c r="L2974" s="5"/>
      <c r="M2974" s="5"/>
    </row>
    <row r="2975" spans="12:13" x14ac:dyDescent="0.25">
      <c r="L2975" s="5"/>
      <c r="M2975" s="5"/>
    </row>
    <row r="2976" spans="12:13" x14ac:dyDescent="0.25">
      <c r="L2976" s="5"/>
      <c r="M2976" s="5"/>
    </row>
    <row r="2977" spans="12:13" x14ac:dyDescent="0.25">
      <c r="L2977" s="5"/>
      <c r="M2977" s="5"/>
    </row>
    <row r="2978" spans="12:13" x14ac:dyDescent="0.25">
      <c r="L2978" s="5"/>
      <c r="M2978" s="5"/>
    </row>
    <row r="2979" spans="12:13" x14ac:dyDescent="0.25">
      <c r="L2979" s="5"/>
      <c r="M2979" s="5"/>
    </row>
    <row r="2980" spans="12:13" x14ac:dyDescent="0.25">
      <c r="L2980" s="5"/>
      <c r="M2980" s="5"/>
    </row>
    <row r="2981" spans="12:13" x14ac:dyDescent="0.25">
      <c r="L2981" s="5"/>
      <c r="M2981" s="5"/>
    </row>
    <row r="2982" spans="12:13" x14ac:dyDescent="0.25">
      <c r="L2982" s="5"/>
      <c r="M2982" s="5"/>
    </row>
    <row r="2983" spans="12:13" x14ac:dyDescent="0.25">
      <c r="L2983" s="5"/>
      <c r="M2983" s="5"/>
    </row>
    <row r="2984" spans="12:13" x14ac:dyDescent="0.25">
      <c r="L2984" s="5"/>
      <c r="M2984" s="5"/>
    </row>
    <row r="2985" spans="12:13" x14ac:dyDescent="0.25">
      <c r="L2985" s="5"/>
      <c r="M2985" s="5"/>
    </row>
    <row r="2986" spans="12:13" x14ac:dyDescent="0.25">
      <c r="L2986" s="5"/>
      <c r="M2986" s="5"/>
    </row>
    <row r="2987" spans="12:13" x14ac:dyDescent="0.25">
      <c r="L2987" s="5"/>
      <c r="M2987" s="5"/>
    </row>
    <row r="2988" spans="12:13" x14ac:dyDescent="0.25">
      <c r="L2988" s="5"/>
      <c r="M2988" s="5"/>
    </row>
    <row r="2989" spans="12:13" x14ac:dyDescent="0.25">
      <c r="L2989" s="5"/>
      <c r="M2989" s="5"/>
    </row>
    <row r="2990" spans="12:13" x14ac:dyDescent="0.25">
      <c r="L2990" s="5"/>
      <c r="M2990" s="5"/>
    </row>
    <row r="2991" spans="12:13" x14ac:dyDescent="0.25">
      <c r="L2991" s="5"/>
      <c r="M2991" s="5"/>
    </row>
    <row r="2992" spans="12:13" x14ac:dyDescent="0.25">
      <c r="L2992" s="5"/>
      <c r="M2992" s="5"/>
    </row>
    <row r="2993" spans="12:13" x14ac:dyDescent="0.25">
      <c r="L2993" s="5"/>
      <c r="M2993" s="5"/>
    </row>
    <row r="2994" spans="12:13" x14ac:dyDescent="0.25">
      <c r="L2994" s="5"/>
      <c r="M2994" s="5"/>
    </row>
    <row r="2995" spans="12:13" x14ac:dyDescent="0.25">
      <c r="L2995" s="5"/>
      <c r="M2995" s="5"/>
    </row>
    <row r="2996" spans="12:13" x14ac:dyDescent="0.25">
      <c r="L2996" s="5"/>
      <c r="M2996" s="5"/>
    </row>
    <row r="2997" spans="12:13" x14ac:dyDescent="0.25">
      <c r="L2997" s="5"/>
      <c r="M2997" s="5"/>
    </row>
    <row r="2998" spans="12:13" x14ac:dyDescent="0.25">
      <c r="L2998" s="5"/>
      <c r="M2998" s="5"/>
    </row>
    <row r="2999" spans="12:13" x14ac:dyDescent="0.25">
      <c r="L2999" s="5"/>
      <c r="M2999" s="5"/>
    </row>
    <row r="3000" spans="12:13" x14ac:dyDescent="0.25">
      <c r="L3000" s="5"/>
      <c r="M3000" s="5"/>
    </row>
    <row r="3001" spans="12:13" x14ac:dyDescent="0.25">
      <c r="L3001" s="5"/>
      <c r="M3001" s="5"/>
    </row>
    <row r="3002" spans="12:13" x14ac:dyDescent="0.25">
      <c r="L3002" s="5"/>
      <c r="M3002" s="5"/>
    </row>
    <row r="3003" spans="12:13" x14ac:dyDescent="0.25">
      <c r="L3003" s="5"/>
      <c r="M3003" s="5"/>
    </row>
    <row r="3004" spans="12:13" x14ac:dyDescent="0.25">
      <c r="L3004" s="5"/>
      <c r="M3004" s="5"/>
    </row>
    <row r="3005" spans="12:13" x14ac:dyDescent="0.25">
      <c r="L3005" s="5"/>
      <c r="M3005" s="5"/>
    </row>
    <row r="3006" spans="12:13" x14ac:dyDescent="0.25">
      <c r="L3006" s="5"/>
      <c r="M3006" s="5"/>
    </row>
    <row r="3007" spans="12:13" x14ac:dyDescent="0.25">
      <c r="L3007" s="5"/>
      <c r="M3007" s="5"/>
    </row>
    <row r="3008" spans="12:13" x14ac:dyDescent="0.25">
      <c r="L3008" s="5"/>
      <c r="M3008" s="5"/>
    </row>
    <row r="3009" spans="12:13" x14ac:dyDescent="0.25">
      <c r="L3009" s="5"/>
      <c r="M3009" s="5"/>
    </row>
    <row r="3010" spans="12:13" x14ac:dyDescent="0.25">
      <c r="L3010" s="5"/>
      <c r="M3010" s="5"/>
    </row>
    <row r="3011" spans="12:13" x14ac:dyDescent="0.25">
      <c r="L3011" s="5"/>
      <c r="M3011" s="5"/>
    </row>
    <row r="3012" spans="12:13" x14ac:dyDescent="0.25">
      <c r="L3012" s="5"/>
      <c r="M3012" s="5"/>
    </row>
    <row r="3013" spans="12:13" x14ac:dyDescent="0.25">
      <c r="L3013" s="5"/>
      <c r="M3013" s="5"/>
    </row>
    <row r="3014" spans="12:13" x14ac:dyDescent="0.25">
      <c r="L3014" s="5"/>
      <c r="M3014" s="5"/>
    </row>
    <row r="3015" spans="12:13" x14ac:dyDescent="0.25">
      <c r="L3015" s="5"/>
      <c r="M3015" s="5"/>
    </row>
    <row r="3016" spans="12:13" x14ac:dyDescent="0.25">
      <c r="L3016" s="5"/>
      <c r="M3016" s="5"/>
    </row>
    <row r="3017" spans="12:13" x14ac:dyDescent="0.25">
      <c r="L3017" s="5"/>
      <c r="M3017" s="5"/>
    </row>
    <row r="3018" spans="12:13" x14ac:dyDescent="0.25">
      <c r="L3018" s="5"/>
      <c r="M3018" s="5"/>
    </row>
    <row r="3019" spans="12:13" x14ac:dyDescent="0.25">
      <c r="L3019" s="5"/>
      <c r="M3019" s="5"/>
    </row>
    <row r="3020" spans="12:13" x14ac:dyDescent="0.25">
      <c r="L3020" s="5"/>
      <c r="M3020" s="5"/>
    </row>
    <row r="3021" spans="12:13" x14ac:dyDescent="0.25">
      <c r="L3021" s="5"/>
      <c r="M3021" s="5"/>
    </row>
    <row r="3022" spans="12:13" x14ac:dyDescent="0.25">
      <c r="L3022" s="5"/>
      <c r="M3022" s="5"/>
    </row>
    <row r="3023" spans="12:13" x14ac:dyDescent="0.25">
      <c r="L3023" s="5"/>
      <c r="M3023" s="5"/>
    </row>
    <row r="3024" spans="12:13" x14ac:dyDescent="0.25">
      <c r="L3024" s="5"/>
      <c r="M3024" s="5"/>
    </row>
    <row r="3025" spans="12:13" x14ac:dyDescent="0.25">
      <c r="L3025" s="5"/>
      <c r="M3025" s="5"/>
    </row>
    <row r="3026" spans="12:13" x14ac:dyDescent="0.25">
      <c r="L3026" s="5"/>
      <c r="M3026" s="5"/>
    </row>
    <row r="3027" spans="12:13" x14ac:dyDescent="0.25">
      <c r="L3027" s="5"/>
      <c r="M3027" s="5"/>
    </row>
    <row r="3028" spans="12:13" x14ac:dyDescent="0.25">
      <c r="L3028" s="5"/>
      <c r="M3028" s="5"/>
    </row>
    <row r="3029" spans="12:13" x14ac:dyDescent="0.25">
      <c r="L3029" s="5"/>
      <c r="M3029" s="5"/>
    </row>
    <row r="3030" spans="12:13" x14ac:dyDescent="0.25">
      <c r="L3030" s="5"/>
      <c r="M3030" s="5"/>
    </row>
    <row r="3031" spans="12:13" x14ac:dyDescent="0.25">
      <c r="L3031" s="5"/>
      <c r="M3031" s="5"/>
    </row>
    <row r="3032" spans="12:13" x14ac:dyDescent="0.25">
      <c r="L3032" s="5"/>
      <c r="M3032" s="5"/>
    </row>
    <row r="3033" spans="12:13" x14ac:dyDescent="0.25">
      <c r="L3033" s="5"/>
      <c r="M3033" s="5"/>
    </row>
    <row r="3034" spans="12:13" x14ac:dyDescent="0.25">
      <c r="L3034" s="5"/>
      <c r="M3034" s="5"/>
    </row>
    <row r="3035" spans="12:13" x14ac:dyDescent="0.25">
      <c r="L3035" s="5"/>
      <c r="M3035" s="5"/>
    </row>
    <row r="3036" spans="12:13" x14ac:dyDescent="0.25">
      <c r="L3036" s="5"/>
      <c r="M3036" s="5"/>
    </row>
    <row r="3037" spans="12:13" x14ac:dyDescent="0.25">
      <c r="L3037" s="5"/>
      <c r="M3037" s="5"/>
    </row>
    <row r="3038" spans="12:13" x14ac:dyDescent="0.25">
      <c r="L3038" s="5"/>
      <c r="M3038" s="5"/>
    </row>
    <row r="3039" spans="12:13" x14ac:dyDescent="0.25">
      <c r="L3039" s="5"/>
      <c r="M3039" s="5"/>
    </row>
    <row r="3040" spans="12:13" x14ac:dyDescent="0.25">
      <c r="L3040" s="5"/>
      <c r="M3040" s="5"/>
    </row>
    <row r="3041" spans="12:13" x14ac:dyDescent="0.25">
      <c r="L3041" s="5"/>
      <c r="M3041" s="5"/>
    </row>
    <row r="3042" spans="12:13" x14ac:dyDescent="0.25">
      <c r="L3042" s="5"/>
      <c r="M3042" s="5"/>
    </row>
    <row r="3043" spans="12:13" x14ac:dyDescent="0.25">
      <c r="L3043" s="5"/>
      <c r="M3043" s="5"/>
    </row>
    <row r="3044" spans="12:13" x14ac:dyDescent="0.25">
      <c r="L3044" s="5"/>
      <c r="M3044" s="5"/>
    </row>
    <row r="3045" spans="12:13" x14ac:dyDescent="0.25">
      <c r="L3045" s="5"/>
      <c r="M3045" s="5"/>
    </row>
    <row r="3046" spans="12:13" x14ac:dyDescent="0.25">
      <c r="L3046" s="5"/>
      <c r="M3046" s="5"/>
    </row>
    <row r="3047" spans="12:13" x14ac:dyDescent="0.25">
      <c r="L3047" s="5"/>
      <c r="M3047" s="5"/>
    </row>
    <row r="3048" spans="12:13" x14ac:dyDescent="0.25">
      <c r="L3048" s="5"/>
      <c r="M3048" s="5"/>
    </row>
    <row r="3049" spans="12:13" x14ac:dyDescent="0.25">
      <c r="L3049" s="5"/>
      <c r="M3049" s="5"/>
    </row>
    <row r="3050" spans="12:13" x14ac:dyDescent="0.25">
      <c r="L3050" s="5"/>
      <c r="M3050" s="5"/>
    </row>
    <row r="3051" spans="12:13" x14ac:dyDescent="0.25">
      <c r="L3051" s="5"/>
      <c r="M3051" s="5"/>
    </row>
    <row r="3052" spans="12:13" x14ac:dyDescent="0.25">
      <c r="L3052" s="5"/>
      <c r="M3052" s="5"/>
    </row>
    <row r="3053" spans="12:13" x14ac:dyDescent="0.25">
      <c r="L3053" s="5"/>
      <c r="M3053" s="5"/>
    </row>
    <row r="3054" spans="12:13" x14ac:dyDescent="0.25">
      <c r="L3054" s="5"/>
      <c r="M3054" s="5"/>
    </row>
    <row r="3055" spans="12:13" x14ac:dyDescent="0.25">
      <c r="L3055" s="5"/>
      <c r="M3055" s="5"/>
    </row>
    <row r="3056" spans="12:13" x14ac:dyDescent="0.25">
      <c r="L3056" s="5"/>
      <c r="M3056" s="5"/>
    </row>
    <row r="3057" spans="12:13" x14ac:dyDescent="0.25">
      <c r="L3057" s="5"/>
      <c r="M3057" s="5"/>
    </row>
    <row r="3058" spans="12:13" x14ac:dyDescent="0.25">
      <c r="L3058" s="5"/>
      <c r="M3058" s="5"/>
    </row>
    <row r="3059" spans="12:13" x14ac:dyDescent="0.25">
      <c r="L3059" s="5"/>
      <c r="M3059" s="5"/>
    </row>
    <row r="3060" spans="12:13" x14ac:dyDescent="0.25">
      <c r="L3060" s="5"/>
      <c r="M3060" s="5"/>
    </row>
    <row r="3061" spans="12:13" x14ac:dyDescent="0.25">
      <c r="L3061" s="5"/>
      <c r="M3061" s="5"/>
    </row>
    <row r="3062" spans="12:13" x14ac:dyDescent="0.25">
      <c r="L3062" s="5"/>
      <c r="M3062" s="5"/>
    </row>
    <row r="3063" spans="12:13" x14ac:dyDescent="0.25">
      <c r="L3063" s="5"/>
      <c r="M3063" s="5"/>
    </row>
    <row r="3064" spans="12:13" x14ac:dyDescent="0.25">
      <c r="L3064" s="5"/>
      <c r="M3064" s="5"/>
    </row>
    <row r="3065" spans="12:13" x14ac:dyDescent="0.25">
      <c r="L3065" s="5"/>
      <c r="M3065" s="5"/>
    </row>
    <row r="3066" spans="12:13" x14ac:dyDescent="0.25">
      <c r="L3066" s="5"/>
      <c r="M3066" s="5"/>
    </row>
    <row r="3067" spans="12:13" x14ac:dyDescent="0.25">
      <c r="L3067" s="5"/>
      <c r="M3067" s="5"/>
    </row>
    <row r="3068" spans="12:13" x14ac:dyDescent="0.25">
      <c r="L3068" s="5"/>
      <c r="M3068" s="5"/>
    </row>
    <row r="3069" spans="12:13" x14ac:dyDescent="0.25">
      <c r="L3069" s="5"/>
      <c r="M3069" s="5"/>
    </row>
    <row r="3070" spans="12:13" x14ac:dyDescent="0.25">
      <c r="L3070" s="5"/>
      <c r="M3070" s="5"/>
    </row>
    <row r="3071" spans="12:13" x14ac:dyDescent="0.25">
      <c r="L3071" s="5"/>
      <c r="M3071" s="5"/>
    </row>
    <row r="3072" spans="12:13" x14ac:dyDescent="0.25">
      <c r="L3072" s="5"/>
      <c r="M3072" s="5"/>
    </row>
    <row r="3073" spans="12:13" x14ac:dyDescent="0.25">
      <c r="L3073" s="5"/>
      <c r="M3073" s="5"/>
    </row>
    <row r="3074" spans="12:13" x14ac:dyDescent="0.25">
      <c r="L3074" s="5"/>
      <c r="M3074" s="5"/>
    </row>
    <row r="3075" spans="12:13" x14ac:dyDescent="0.25">
      <c r="L3075" s="5"/>
      <c r="M3075" s="5"/>
    </row>
    <row r="3076" spans="12:13" x14ac:dyDescent="0.25">
      <c r="L3076" s="5"/>
      <c r="M3076" s="5"/>
    </row>
    <row r="3077" spans="12:13" x14ac:dyDescent="0.25">
      <c r="L3077" s="5"/>
      <c r="M3077" s="5"/>
    </row>
    <row r="3078" spans="12:13" x14ac:dyDescent="0.25">
      <c r="L3078" s="5"/>
      <c r="M3078" s="5"/>
    </row>
    <row r="3079" spans="12:13" x14ac:dyDescent="0.25">
      <c r="L3079" s="5"/>
      <c r="M3079" s="5"/>
    </row>
    <row r="3080" spans="12:13" x14ac:dyDescent="0.25">
      <c r="L3080" s="5"/>
      <c r="M3080" s="5"/>
    </row>
    <row r="3081" spans="12:13" x14ac:dyDescent="0.25">
      <c r="L3081" s="5"/>
      <c r="M3081" s="5"/>
    </row>
    <row r="3082" spans="12:13" x14ac:dyDescent="0.25">
      <c r="L3082" s="5"/>
      <c r="M3082" s="5"/>
    </row>
    <row r="3083" spans="12:13" x14ac:dyDescent="0.25">
      <c r="L3083" s="5"/>
      <c r="M3083" s="5"/>
    </row>
    <row r="3084" spans="12:13" x14ac:dyDescent="0.25">
      <c r="L3084" s="5"/>
      <c r="M3084" s="5"/>
    </row>
    <row r="3085" spans="12:13" x14ac:dyDescent="0.25">
      <c r="L3085" s="5"/>
      <c r="M3085" s="5"/>
    </row>
    <row r="3086" spans="12:13" x14ac:dyDescent="0.25">
      <c r="L3086" s="5"/>
      <c r="M3086" s="5"/>
    </row>
    <row r="3087" spans="12:13" x14ac:dyDescent="0.25">
      <c r="L3087" s="5"/>
      <c r="M3087" s="5"/>
    </row>
    <row r="3088" spans="12:13" x14ac:dyDescent="0.25">
      <c r="L3088" s="5"/>
      <c r="M3088" s="5"/>
    </row>
    <row r="3089" spans="12:13" x14ac:dyDescent="0.25">
      <c r="L3089" s="5"/>
      <c r="M3089" s="5"/>
    </row>
    <row r="3090" spans="12:13" x14ac:dyDescent="0.25">
      <c r="L3090" s="5"/>
      <c r="M3090" s="5"/>
    </row>
    <row r="3091" spans="12:13" x14ac:dyDescent="0.25">
      <c r="L3091" s="5"/>
      <c r="M3091" s="5"/>
    </row>
    <row r="3092" spans="12:13" x14ac:dyDescent="0.25">
      <c r="L3092" s="5"/>
      <c r="M3092" s="5"/>
    </row>
    <row r="3093" spans="12:13" x14ac:dyDescent="0.25">
      <c r="L3093" s="5"/>
      <c r="M3093" s="5"/>
    </row>
    <row r="3094" spans="12:13" x14ac:dyDescent="0.25">
      <c r="L3094" s="5"/>
      <c r="M3094" s="5"/>
    </row>
    <row r="3095" spans="12:13" x14ac:dyDescent="0.25">
      <c r="L3095" s="5"/>
      <c r="M3095" s="5"/>
    </row>
    <row r="3096" spans="12:13" x14ac:dyDescent="0.25">
      <c r="L3096" s="5"/>
      <c r="M3096" s="5"/>
    </row>
    <row r="3097" spans="12:13" x14ac:dyDescent="0.25">
      <c r="L3097" s="5"/>
      <c r="M3097" s="5"/>
    </row>
    <row r="3098" spans="12:13" x14ac:dyDescent="0.25">
      <c r="L3098" s="5"/>
      <c r="M3098" s="5"/>
    </row>
    <row r="3099" spans="12:13" x14ac:dyDescent="0.25">
      <c r="L3099" s="5"/>
      <c r="M3099" s="5"/>
    </row>
    <row r="3100" spans="12:13" x14ac:dyDescent="0.25">
      <c r="L3100" s="5"/>
      <c r="M3100" s="5"/>
    </row>
    <row r="3101" spans="12:13" x14ac:dyDescent="0.25">
      <c r="L3101" s="5"/>
      <c r="M3101" s="5"/>
    </row>
    <row r="3102" spans="12:13" x14ac:dyDescent="0.25">
      <c r="L3102" s="5"/>
      <c r="M3102" s="5"/>
    </row>
    <row r="3103" spans="12:13" x14ac:dyDescent="0.25">
      <c r="L3103" s="5"/>
      <c r="M3103" s="5"/>
    </row>
    <row r="3104" spans="12:13" x14ac:dyDescent="0.25">
      <c r="L3104" s="5"/>
      <c r="M3104" s="5"/>
    </row>
    <row r="3105" spans="12:13" x14ac:dyDescent="0.25">
      <c r="L3105" s="5"/>
      <c r="M3105" s="5"/>
    </row>
    <row r="3106" spans="12:13" x14ac:dyDescent="0.25">
      <c r="L3106" s="5"/>
      <c r="M3106" s="5"/>
    </row>
    <row r="3107" spans="12:13" x14ac:dyDescent="0.25">
      <c r="L3107" s="5"/>
      <c r="M3107" s="5"/>
    </row>
    <row r="3108" spans="12:13" x14ac:dyDescent="0.25">
      <c r="L3108" s="5"/>
      <c r="M3108" s="5"/>
    </row>
    <row r="3109" spans="12:13" x14ac:dyDescent="0.25">
      <c r="L3109" s="5"/>
      <c r="M3109" s="5"/>
    </row>
    <row r="3110" spans="12:13" x14ac:dyDescent="0.25">
      <c r="L3110" s="5"/>
      <c r="M3110" s="5"/>
    </row>
    <row r="3111" spans="12:13" x14ac:dyDescent="0.25">
      <c r="L3111" s="5"/>
      <c r="M3111" s="5"/>
    </row>
    <row r="3112" spans="12:13" x14ac:dyDescent="0.25">
      <c r="L3112" s="5"/>
      <c r="M3112" s="5"/>
    </row>
    <row r="3113" spans="12:13" x14ac:dyDescent="0.25">
      <c r="L3113" s="5"/>
      <c r="M3113" s="5"/>
    </row>
    <row r="3114" spans="12:13" x14ac:dyDescent="0.25">
      <c r="L3114" s="5"/>
      <c r="M3114" s="5"/>
    </row>
    <row r="3115" spans="12:13" x14ac:dyDescent="0.25">
      <c r="L3115" s="5"/>
      <c r="M3115" s="5"/>
    </row>
    <row r="3116" spans="12:13" x14ac:dyDescent="0.25">
      <c r="L3116" s="5"/>
      <c r="M3116" s="5"/>
    </row>
    <row r="3117" spans="12:13" x14ac:dyDescent="0.25">
      <c r="L3117" s="5"/>
      <c r="M3117" s="5"/>
    </row>
    <row r="3118" spans="12:13" x14ac:dyDescent="0.25">
      <c r="L3118" s="5"/>
      <c r="M3118" s="5"/>
    </row>
    <row r="3119" spans="12:13" x14ac:dyDescent="0.25">
      <c r="L3119" s="5"/>
      <c r="M3119" s="5"/>
    </row>
    <row r="3120" spans="12:13" x14ac:dyDescent="0.25">
      <c r="L3120" s="5"/>
      <c r="M3120" s="5"/>
    </row>
    <row r="3121" spans="12:13" x14ac:dyDescent="0.25">
      <c r="L3121" s="5"/>
      <c r="M3121" s="5"/>
    </row>
    <row r="3122" spans="12:13" x14ac:dyDescent="0.25">
      <c r="L3122" s="5"/>
      <c r="M3122" s="5"/>
    </row>
    <row r="3123" spans="12:13" x14ac:dyDescent="0.25">
      <c r="L3123" s="5"/>
      <c r="M3123" s="5"/>
    </row>
    <row r="3124" spans="12:13" x14ac:dyDescent="0.25">
      <c r="L3124" s="5"/>
      <c r="M3124" s="5"/>
    </row>
    <row r="3125" spans="12:13" x14ac:dyDescent="0.25">
      <c r="L3125" s="5"/>
      <c r="M3125" s="5"/>
    </row>
    <row r="3126" spans="12:13" x14ac:dyDescent="0.25">
      <c r="L3126" s="5"/>
      <c r="M3126" s="5"/>
    </row>
    <row r="3127" spans="12:13" x14ac:dyDescent="0.25">
      <c r="L3127" s="5"/>
      <c r="M3127" s="5"/>
    </row>
    <row r="3128" spans="12:13" x14ac:dyDescent="0.25">
      <c r="L3128" s="5"/>
      <c r="M3128" s="5"/>
    </row>
    <row r="3129" spans="12:13" x14ac:dyDescent="0.25">
      <c r="L3129" s="5"/>
      <c r="M3129" s="5"/>
    </row>
    <row r="3130" spans="12:13" x14ac:dyDescent="0.25">
      <c r="L3130" s="5"/>
      <c r="M3130" s="5"/>
    </row>
    <row r="3131" spans="12:13" x14ac:dyDescent="0.25">
      <c r="L3131" s="5"/>
      <c r="M3131" s="5"/>
    </row>
    <row r="3132" spans="12:13" x14ac:dyDescent="0.25">
      <c r="L3132" s="5"/>
      <c r="M3132" s="5"/>
    </row>
    <row r="3133" spans="12:13" x14ac:dyDescent="0.25">
      <c r="L3133" s="5"/>
      <c r="M3133" s="5"/>
    </row>
    <row r="3134" spans="12:13" x14ac:dyDescent="0.25">
      <c r="L3134" s="5"/>
      <c r="M3134" s="5"/>
    </row>
    <row r="3135" spans="12:13" x14ac:dyDescent="0.25">
      <c r="L3135" s="5"/>
      <c r="M3135" s="5"/>
    </row>
    <row r="3136" spans="12:13" x14ac:dyDescent="0.25">
      <c r="L3136" s="5"/>
      <c r="M3136" s="5"/>
    </row>
    <row r="3137" spans="12:13" x14ac:dyDescent="0.25">
      <c r="L3137" s="5"/>
      <c r="M3137" s="5"/>
    </row>
    <row r="3138" spans="12:13" x14ac:dyDescent="0.25">
      <c r="L3138" s="5"/>
      <c r="M3138" s="5"/>
    </row>
    <row r="3139" spans="12:13" x14ac:dyDescent="0.25">
      <c r="L3139" s="5"/>
      <c r="M3139" s="5"/>
    </row>
    <row r="3140" spans="12:13" x14ac:dyDescent="0.25">
      <c r="L3140" s="5"/>
      <c r="M3140" s="5"/>
    </row>
    <row r="3141" spans="12:13" x14ac:dyDescent="0.25">
      <c r="L3141" s="5"/>
      <c r="M3141" s="5"/>
    </row>
    <row r="3142" spans="12:13" x14ac:dyDescent="0.25">
      <c r="L3142" s="5"/>
      <c r="M3142" s="5"/>
    </row>
    <row r="3143" spans="12:13" x14ac:dyDescent="0.25">
      <c r="L3143" s="5"/>
      <c r="M3143" s="5"/>
    </row>
    <row r="3144" spans="12:13" x14ac:dyDescent="0.25">
      <c r="L3144" s="5"/>
      <c r="M3144" s="5"/>
    </row>
    <row r="3145" spans="12:13" x14ac:dyDescent="0.25">
      <c r="L3145" s="5"/>
      <c r="M3145" s="5"/>
    </row>
    <row r="3146" spans="12:13" x14ac:dyDescent="0.25">
      <c r="L3146" s="5"/>
      <c r="M3146" s="5"/>
    </row>
    <row r="3147" spans="12:13" x14ac:dyDescent="0.25">
      <c r="L3147" s="5"/>
      <c r="M3147" s="5"/>
    </row>
    <row r="3148" spans="12:13" x14ac:dyDescent="0.25">
      <c r="L3148" s="5"/>
      <c r="M3148" s="5"/>
    </row>
    <row r="3149" spans="12:13" x14ac:dyDescent="0.25">
      <c r="L3149" s="5"/>
      <c r="M3149" s="5"/>
    </row>
    <row r="3150" spans="12:13" x14ac:dyDescent="0.25">
      <c r="L3150" s="5"/>
      <c r="M3150" s="5"/>
    </row>
    <row r="3151" spans="12:13" x14ac:dyDescent="0.25">
      <c r="L3151" s="5"/>
      <c r="M3151" s="5"/>
    </row>
    <row r="3152" spans="12:13" x14ac:dyDescent="0.25">
      <c r="L3152" s="5"/>
      <c r="M3152" s="5"/>
    </row>
    <row r="3153" spans="12:13" x14ac:dyDescent="0.25">
      <c r="L3153" s="5"/>
      <c r="M3153" s="5"/>
    </row>
    <row r="3154" spans="12:13" x14ac:dyDescent="0.25">
      <c r="L3154" s="5"/>
      <c r="M3154" s="5"/>
    </row>
    <row r="3155" spans="12:13" x14ac:dyDescent="0.25">
      <c r="L3155" s="5"/>
      <c r="M3155" s="5"/>
    </row>
    <row r="3156" spans="12:13" x14ac:dyDescent="0.25">
      <c r="L3156" s="5"/>
      <c r="M3156" s="5"/>
    </row>
    <row r="3157" spans="12:13" x14ac:dyDescent="0.25">
      <c r="L3157" s="5"/>
      <c r="M3157" s="5"/>
    </row>
    <row r="3158" spans="12:13" x14ac:dyDescent="0.25">
      <c r="L3158" s="5"/>
      <c r="M3158" s="5"/>
    </row>
    <row r="3159" spans="12:13" x14ac:dyDescent="0.25">
      <c r="L3159" s="5"/>
      <c r="M3159" s="5"/>
    </row>
    <row r="3160" spans="12:13" x14ac:dyDescent="0.25">
      <c r="L3160" s="5"/>
      <c r="M3160" s="5"/>
    </row>
    <row r="3161" spans="12:13" x14ac:dyDescent="0.25">
      <c r="L3161" s="5"/>
      <c r="M3161" s="5"/>
    </row>
    <row r="3162" spans="12:13" x14ac:dyDescent="0.25">
      <c r="L3162" s="5"/>
      <c r="M3162" s="5"/>
    </row>
    <row r="3163" spans="12:13" x14ac:dyDescent="0.25">
      <c r="L3163" s="5"/>
      <c r="M3163" s="5"/>
    </row>
    <row r="3164" spans="12:13" x14ac:dyDescent="0.25">
      <c r="L3164" s="5"/>
      <c r="M3164" s="5"/>
    </row>
    <row r="3165" spans="12:13" x14ac:dyDescent="0.25">
      <c r="L3165" s="5"/>
      <c r="M3165" s="5"/>
    </row>
    <row r="3166" spans="12:13" x14ac:dyDescent="0.25">
      <c r="L3166" s="5"/>
      <c r="M3166" s="5"/>
    </row>
    <row r="3167" spans="12:13" x14ac:dyDescent="0.25">
      <c r="L3167" s="5"/>
      <c r="M3167" s="5"/>
    </row>
    <row r="3168" spans="12:13" x14ac:dyDescent="0.25">
      <c r="L3168" s="5"/>
      <c r="M3168" s="5"/>
    </row>
    <row r="3169" spans="12:13" x14ac:dyDescent="0.25">
      <c r="L3169" s="5"/>
      <c r="M3169" s="5"/>
    </row>
    <row r="3170" spans="12:13" x14ac:dyDescent="0.25">
      <c r="L3170" s="5"/>
      <c r="M3170" s="5"/>
    </row>
    <row r="3171" spans="12:13" x14ac:dyDescent="0.25">
      <c r="L3171" s="5"/>
      <c r="M3171" s="5"/>
    </row>
    <row r="3172" spans="12:13" x14ac:dyDescent="0.25">
      <c r="L3172" s="5"/>
      <c r="M3172" s="5"/>
    </row>
    <row r="3173" spans="12:13" x14ac:dyDescent="0.25">
      <c r="L3173" s="5"/>
      <c r="M3173" s="5"/>
    </row>
    <row r="3174" spans="12:13" x14ac:dyDescent="0.25">
      <c r="L3174" s="5"/>
      <c r="M3174" s="5"/>
    </row>
    <row r="3175" spans="12:13" x14ac:dyDescent="0.25">
      <c r="L3175" s="5"/>
      <c r="M3175" s="5"/>
    </row>
    <row r="3176" spans="12:13" x14ac:dyDescent="0.25">
      <c r="L3176" s="5"/>
      <c r="M3176" s="5"/>
    </row>
    <row r="3177" spans="12:13" x14ac:dyDescent="0.25">
      <c r="L3177" s="5"/>
      <c r="M3177" s="5"/>
    </row>
    <row r="3178" spans="12:13" x14ac:dyDescent="0.25">
      <c r="L3178" s="5"/>
      <c r="M3178" s="5"/>
    </row>
    <row r="3179" spans="12:13" x14ac:dyDescent="0.25">
      <c r="L3179" s="5"/>
      <c r="M3179" s="5"/>
    </row>
    <row r="3180" spans="12:13" x14ac:dyDescent="0.25">
      <c r="L3180" s="5"/>
      <c r="M3180" s="5"/>
    </row>
    <row r="3181" spans="12:13" x14ac:dyDescent="0.25">
      <c r="L3181" s="5"/>
      <c r="M3181" s="5"/>
    </row>
    <row r="3182" spans="12:13" x14ac:dyDescent="0.25">
      <c r="L3182" s="5"/>
      <c r="M3182" s="5"/>
    </row>
    <row r="3183" spans="12:13" x14ac:dyDescent="0.25">
      <c r="L3183" s="5"/>
      <c r="M3183" s="5"/>
    </row>
    <row r="3184" spans="12:13" x14ac:dyDescent="0.25">
      <c r="L3184" s="5"/>
      <c r="M3184" s="5"/>
    </row>
    <row r="3185" spans="12:13" x14ac:dyDescent="0.25">
      <c r="L3185" s="5"/>
      <c r="M3185" s="5"/>
    </row>
    <row r="3186" spans="12:13" x14ac:dyDescent="0.25">
      <c r="L3186" s="5"/>
      <c r="M3186" s="5"/>
    </row>
    <row r="3187" spans="12:13" x14ac:dyDescent="0.25">
      <c r="L3187" s="5"/>
      <c r="M3187" s="5"/>
    </row>
    <row r="3188" spans="12:13" x14ac:dyDescent="0.25">
      <c r="L3188" s="5"/>
      <c r="M3188" s="5"/>
    </row>
    <row r="3189" spans="12:13" x14ac:dyDescent="0.25">
      <c r="L3189" s="5"/>
      <c r="M3189" s="5"/>
    </row>
    <row r="3190" spans="12:13" x14ac:dyDescent="0.25">
      <c r="L3190" s="5"/>
      <c r="M3190" s="5"/>
    </row>
    <row r="3191" spans="12:13" x14ac:dyDescent="0.25">
      <c r="L3191" s="5"/>
      <c r="M3191" s="5"/>
    </row>
    <row r="3192" spans="12:13" x14ac:dyDescent="0.25">
      <c r="L3192" s="5"/>
      <c r="M3192" s="5"/>
    </row>
    <row r="3193" spans="12:13" x14ac:dyDescent="0.25">
      <c r="L3193" s="5"/>
      <c r="M3193" s="5"/>
    </row>
    <row r="3194" spans="12:13" x14ac:dyDescent="0.25">
      <c r="L3194" s="5"/>
      <c r="M3194" s="5"/>
    </row>
    <row r="3195" spans="12:13" x14ac:dyDescent="0.25">
      <c r="L3195" s="5"/>
      <c r="M3195" s="5"/>
    </row>
    <row r="3196" spans="12:13" x14ac:dyDescent="0.25">
      <c r="L3196" s="5"/>
      <c r="M3196" s="5"/>
    </row>
    <row r="3197" spans="12:13" x14ac:dyDescent="0.25">
      <c r="L3197" s="5"/>
      <c r="M3197" s="5"/>
    </row>
    <row r="3198" spans="12:13" x14ac:dyDescent="0.25">
      <c r="L3198" s="5"/>
      <c r="M3198" s="5"/>
    </row>
    <row r="3199" spans="12:13" x14ac:dyDescent="0.25">
      <c r="L3199" s="5"/>
      <c r="M3199" s="5"/>
    </row>
    <row r="3200" spans="12:13" x14ac:dyDescent="0.25">
      <c r="L3200" s="5"/>
      <c r="M3200" s="5"/>
    </row>
    <row r="3201" spans="12:13" x14ac:dyDescent="0.25">
      <c r="L3201" s="5"/>
      <c r="M3201" s="5"/>
    </row>
    <row r="3202" spans="12:13" x14ac:dyDescent="0.25">
      <c r="L3202" s="5"/>
      <c r="M3202" s="5"/>
    </row>
    <row r="3203" spans="12:13" x14ac:dyDescent="0.25">
      <c r="L3203" s="5"/>
      <c r="M3203" s="5"/>
    </row>
    <row r="3204" spans="12:13" x14ac:dyDescent="0.25">
      <c r="L3204" s="5"/>
      <c r="M3204" s="5"/>
    </row>
    <row r="3205" spans="12:13" x14ac:dyDescent="0.25">
      <c r="L3205" s="5"/>
      <c r="M3205" s="5"/>
    </row>
    <row r="3206" spans="12:13" x14ac:dyDescent="0.25">
      <c r="L3206" s="5"/>
      <c r="M3206" s="5"/>
    </row>
    <row r="3207" spans="12:13" x14ac:dyDescent="0.25">
      <c r="L3207" s="5"/>
      <c r="M3207" s="5"/>
    </row>
    <row r="3208" spans="12:13" x14ac:dyDescent="0.25">
      <c r="L3208" s="5"/>
      <c r="M3208" s="5"/>
    </row>
    <row r="3209" spans="12:13" x14ac:dyDescent="0.25">
      <c r="L3209" s="5"/>
      <c r="M3209" s="5"/>
    </row>
    <row r="3210" spans="12:13" x14ac:dyDescent="0.25">
      <c r="L3210" s="5"/>
      <c r="M3210" s="5"/>
    </row>
    <row r="3211" spans="12:13" x14ac:dyDescent="0.25">
      <c r="L3211" s="5"/>
      <c r="M3211" s="5"/>
    </row>
    <row r="3212" spans="12:13" x14ac:dyDescent="0.25">
      <c r="L3212" s="5"/>
      <c r="M3212" s="5"/>
    </row>
    <row r="3213" spans="12:13" x14ac:dyDescent="0.25">
      <c r="L3213" s="5"/>
      <c r="M3213" s="5"/>
    </row>
    <row r="3214" spans="12:13" x14ac:dyDescent="0.25">
      <c r="L3214" s="5"/>
      <c r="M3214" s="5"/>
    </row>
    <row r="3215" spans="12:13" x14ac:dyDescent="0.25">
      <c r="L3215" s="5"/>
      <c r="M3215" s="5"/>
    </row>
    <row r="3216" spans="12:13" x14ac:dyDescent="0.25">
      <c r="L3216" s="5"/>
      <c r="M3216" s="5"/>
    </row>
    <row r="3217" spans="12:13" x14ac:dyDescent="0.25">
      <c r="L3217" s="5"/>
      <c r="M3217" s="5"/>
    </row>
    <row r="3218" spans="12:13" x14ac:dyDescent="0.25">
      <c r="L3218" s="5"/>
      <c r="M3218" s="5"/>
    </row>
    <row r="3219" spans="12:13" x14ac:dyDescent="0.25">
      <c r="L3219" s="5"/>
      <c r="M3219" s="5"/>
    </row>
    <row r="3220" spans="12:13" x14ac:dyDescent="0.25">
      <c r="L3220" s="5"/>
      <c r="M3220" s="5"/>
    </row>
    <row r="3221" spans="12:13" x14ac:dyDescent="0.25">
      <c r="L3221" s="5"/>
      <c r="M3221" s="5"/>
    </row>
    <row r="3222" spans="12:13" x14ac:dyDescent="0.25">
      <c r="L3222" s="5"/>
      <c r="M3222" s="5"/>
    </row>
    <row r="3223" spans="12:13" x14ac:dyDescent="0.25">
      <c r="L3223" s="5"/>
      <c r="M3223" s="5"/>
    </row>
    <row r="3224" spans="12:13" x14ac:dyDescent="0.25">
      <c r="L3224" s="5"/>
      <c r="M3224" s="5"/>
    </row>
    <row r="3225" spans="12:13" x14ac:dyDescent="0.25">
      <c r="L3225" s="5"/>
      <c r="M3225" s="5"/>
    </row>
    <row r="3226" spans="12:13" x14ac:dyDescent="0.25">
      <c r="L3226" s="5"/>
      <c r="M3226" s="5"/>
    </row>
    <row r="3227" spans="12:13" x14ac:dyDescent="0.25">
      <c r="L3227" s="5"/>
      <c r="M3227" s="5"/>
    </row>
    <row r="3228" spans="12:13" x14ac:dyDescent="0.25">
      <c r="L3228" s="5"/>
      <c r="M3228" s="5"/>
    </row>
    <row r="3229" spans="12:13" x14ac:dyDescent="0.25">
      <c r="L3229" s="5"/>
      <c r="M3229" s="5"/>
    </row>
    <row r="3230" spans="12:13" x14ac:dyDescent="0.25">
      <c r="L3230" s="5"/>
      <c r="M3230" s="5"/>
    </row>
    <row r="3231" spans="12:13" x14ac:dyDescent="0.25">
      <c r="L3231" s="5"/>
      <c r="M3231" s="5"/>
    </row>
    <row r="3232" spans="12:13" x14ac:dyDescent="0.25">
      <c r="L3232" s="5"/>
      <c r="M3232" s="5"/>
    </row>
    <row r="3233" spans="12:13" x14ac:dyDescent="0.25">
      <c r="L3233" s="5"/>
      <c r="M3233" s="5"/>
    </row>
    <row r="3234" spans="12:13" x14ac:dyDescent="0.25">
      <c r="L3234" s="5"/>
      <c r="M3234" s="5"/>
    </row>
    <row r="3235" spans="12:13" x14ac:dyDescent="0.25">
      <c r="L3235" s="5"/>
      <c r="M3235" s="5"/>
    </row>
    <row r="3236" spans="12:13" x14ac:dyDescent="0.25">
      <c r="L3236" s="5"/>
      <c r="M3236" s="5"/>
    </row>
    <row r="3237" spans="12:13" x14ac:dyDescent="0.25">
      <c r="L3237" s="5"/>
      <c r="M3237" s="5"/>
    </row>
    <row r="3238" spans="12:13" x14ac:dyDescent="0.25">
      <c r="L3238" s="5"/>
      <c r="M3238" s="5"/>
    </row>
    <row r="3239" spans="12:13" x14ac:dyDescent="0.25">
      <c r="L3239" s="5"/>
      <c r="M3239" s="5"/>
    </row>
    <row r="3240" spans="12:13" x14ac:dyDescent="0.25">
      <c r="L3240" s="5"/>
      <c r="M3240" s="5"/>
    </row>
    <row r="3241" spans="12:13" x14ac:dyDescent="0.25">
      <c r="L3241" s="5"/>
      <c r="M3241" s="5"/>
    </row>
    <row r="3242" spans="12:13" x14ac:dyDescent="0.25">
      <c r="L3242" s="5"/>
      <c r="M3242" s="5"/>
    </row>
    <row r="3243" spans="12:13" x14ac:dyDescent="0.25">
      <c r="L3243" s="5"/>
      <c r="M3243" s="5"/>
    </row>
    <row r="3244" spans="12:13" x14ac:dyDescent="0.25">
      <c r="L3244" s="5"/>
      <c r="M3244" s="5"/>
    </row>
    <row r="3245" spans="12:13" x14ac:dyDescent="0.25">
      <c r="L3245" s="5"/>
      <c r="M3245" s="5"/>
    </row>
    <row r="3246" spans="12:13" x14ac:dyDescent="0.25">
      <c r="L3246" s="5"/>
      <c r="M3246" s="5"/>
    </row>
    <row r="3247" spans="12:13" x14ac:dyDescent="0.25">
      <c r="L3247" s="5"/>
      <c r="M3247" s="5"/>
    </row>
    <row r="3248" spans="12:13" x14ac:dyDescent="0.25">
      <c r="L3248" s="5"/>
      <c r="M3248" s="5"/>
    </row>
    <row r="3249" spans="12:13" x14ac:dyDescent="0.25">
      <c r="L3249" s="5"/>
      <c r="M3249" s="5"/>
    </row>
    <row r="3250" spans="12:13" x14ac:dyDescent="0.25">
      <c r="L3250" s="5"/>
      <c r="M3250" s="5"/>
    </row>
    <row r="3251" spans="12:13" x14ac:dyDescent="0.25">
      <c r="L3251" s="5"/>
      <c r="M3251" s="5"/>
    </row>
    <row r="3252" spans="12:13" x14ac:dyDescent="0.25">
      <c r="L3252" s="5"/>
      <c r="M3252" s="5"/>
    </row>
    <row r="3253" spans="12:13" x14ac:dyDescent="0.25">
      <c r="L3253" s="5"/>
      <c r="M3253" s="5"/>
    </row>
    <row r="3254" spans="12:13" x14ac:dyDescent="0.25">
      <c r="L3254" s="5"/>
      <c r="M3254" s="5"/>
    </row>
    <row r="3255" spans="12:13" x14ac:dyDescent="0.25">
      <c r="L3255" s="5"/>
      <c r="M3255" s="5"/>
    </row>
    <row r="3256" spans="12:13" x14ac:dyDescent="0.25">
      <c r="L3256" s="5"/>
      <c r="M3256" s="5"/>
    </row>
    <row r="3257" spans="12:13" x14ac:dyDescent="0.25">
      <c r="L3257" s="5"/>
      <c r="M3257" s="5"/>
    </row>
    <row r="3258" spans="12:13" x14ac:dyDescent="0.25">
      <c r="L3258" s="5"/>
      <c r="M3258" s="5"/>
    </row>
    <row r="3259" spans="12:13" x14ac:dyDescent="0.25">
      <c r="L3259" s="5"/>
      <c r="M3259" s="5"/>
    </row>
    <row r="3260" spans="12:13" x14ac:dyDescent="0.25">
      <c r="L3260" s="5"/>
      <c r="M3260" s="5"/>
    </row>
    <row r="3261" spans="12:13" x14ac:dyDescent="0.25">
      <c r="L3261" s="5"/>
      <c r="M3261" s="5"/>
    </row>
    <row r="3262" spans="12:13" x14ac:dyDescent="0.25">
      <c r="L3262" s="5"/>
      <c r="M3262" s="5"/>
    </row>
    <row r="3263" spans="12:13" x14ac:dyDescent="0.25">
      <c r="L3263" s="5"/>
      <c r="M3263" s="5"/>
    </row>
    <row r="3264" spans="12:13" x14ac:dyDescent="0.25">
      <c r="L3264" s="5"/>
      <c r="M3264" s="5"/>
    </row>
    <row r="3265" spans="12:13" x14ac:dyDescent="0.25">
      <c r="L3265" s="5"/>
      <c r="M3265" s="5"/>
    </row>
    <row r="3266" spans="12:13" x14ac:dyDescent="0.25">
      <c r="L3266" s="5"/>
      <c r="M3266" s="5"/>
    </row>
    <row r="3267" spans="12:13" x14ac:dyDescent="0.25">
      <c r="L3267" s="5"/>
      <c r="M3267" s="5"/>
    </row>
    <row r="3268" spans="12:13" x14ac:dyDescent="0.25">
      <c r="L3268" s="5"/>
      <c r="M3268" s="5"/>
    </row>
    <row r="3269" spans="12:13" x14ac:dyDescent="0.25">
      <c r="L3269" s="5"/>
      <c r="M3269" s="5"/>
    </row>
    <row r="3270" spans="12:13" x14ac:dyDescent="0.25">
      <c r="L3270" s="5"/>
      <c r="M3270" s="5"/>
    </row>
    <row r="3271" spans="12:13" x14ac:dyDescent="0.25">
      <c r="L3271" s="5"/>
      <c r="M3271" s="5"/>
    </row>
    <row r="3272" spans="12:13" x14ac:dyDescent="0.25">
      <c r="L3272" s="5"/>
      <c r="M3272" s="5"/>
    </row>
    <row r="3273" spans="12:13" x14ac:dyDescent="0.25">
      <c r="L3273" s="5"/>
      <c r="M3273" s="5"/>
    </row>
    <row r="3274" spans="12:13" x14ac:dyDescent="0.25">
      <c r="L3274" s="5"/>
      <c r="M3274" s="5"/>
    </row>
    <row r="3275" spans="12:13" x14ac:dyDescent="0.25">
      <c r="L3275" s="5"/>
      <c r="M3275" s="5"/>
    </row>
    <row r="3276" spans="12:13" x14ac:dyDescent="0.25">
      <c r="L3276" s="5"/>
      <c r="M3276" s="5"/>
    </row>
    <row r="3277" spans="12:13" x14ac:dyDescent="0.25">
      <c r="L3277" s="5"/>
      <c r="M3277" s="5"/>
    </row>
    <row r="3278" spans="12:13" x14ac:dyDescent="0.25">
      <c r="L3278" s="5"/>
      <c r="M3278" s="5"/>
    </row>
    <row r="3279" spans="12:13" x14ac:dyDescent="0.25">
      <c r="L3279" s="5"/>
      <c r="M3279" s="5"/>
    </row>
    <row r="3280" spans="12:13" x14ac:dyDescent="0.25">
      <c r="L3280" s="5"/>
      <c r="M3280" s="5"/>
    </row>
    <row r="3281" spans="12:13" x14ac:dyDescent="0.25">
      <c r="L3281" s="5"/>
      <c r="M3281" s="5"/>
    </row>
    <row r="3282" spans="12:13" x14ac:dyDescent="0.25">
      <c r="L3282" s="5"/>
      <c r="M3282" s="5"/>
    </row>
    <row r="3283" spans="12:13" x14ac:dyDescent="0.25">
      <c r="L3283" s="5"/>
      <c r="M3283" s="5"/>
    </row>
    <row r="3284" spans="12:13" x14ac:dyDescent="0.25">
      <c r="L3284" s="5"/>
      <c r="M3284" s="5"/>
    </row>
    <row r="3285" spans="12:13" x14ac:dyDescent="0.25">
      <c r="L3285" s="5"/>
      <c r="M3285" s="5"/>
    </row>
    <row r="3286" spans="12:13" x14ac:dyDescent="0.25">
      <c r="L3286" s="5"/>
      <c r="M3286" s="5"/>
    </row>
    <row r="3287" spans="12:13" x14ac:dyDescent="0.25">
      <c r="L3287" s="5"/>
      <c r="M3287" s="5"/>
    </row>
    <row r="3288" spans="12:13" x14ac:dyDescent="0.25">
      <c r="L3288" s="5"/>
      <c r="M3288" s="5"/>
    </row>
    <row r="3289" spans="12:13" x14ac:dyDescent="0.25">
      <c r="L3289" s="5"/>
      <c r="M3289" s="5"/>
    </row>
    <row r="3290" spans="12:13" x14ac:dyDescent="0.25">
      <c r="L3290" s="5"/>
      <c r="M3290" s="5"/>
    </row>
    <row r="3291" spans="12:13" x14ac:dyDescent="0.25">
      <c r="L3291" s="5"/>
      <c r="M3291" s="5"/>
    </row>
    <row r="3292" spans="12:13" x14ac:dyDescent="0.25">
      <c r="L3292" s="5"/>
      <c r="M3292" s="5"/>
    </row>
    <row r="3293" spans="12:13" x14ac:dyDescent="0.25">
      <c r="L3293" s="5"/>
      <c r="M3293" s="5"/>
    </row>
    <row r="3294" spans="12:13" x14ac:dyDescent="0.25">
      <c r="L3294" s="5"/>
      <c r="M3294" s="5"/>
    </row>
    <row r="3295" spans="12:13" x14ac:dyDescent="0.25">
      <c r="L3295" s="5"/>
      <c r="M3295" s="5"/>
    </row>
    <row r="3296" spans="12:13" x14ac:dyDescent="0.25">
      <c r="L3296" s="5"/>
      <c r="M3296" s="5"/>
    </row>
    <row r="3297" spans="12:13" x14ac:dyDescent="0.25">
      <c r="L3297" s="5"/>
      <c r="M3297" s="5"/>
    </row>
    <row r="3298" spans="12:13" x14ac:dyDescent="0.25">
      <c r="L3298" s="5"/>
      <c r="M3298" s="5"/>
    </row>
    <row r="3299" spans="12:13" x14ac:dyDescent="0.25">
      <c r="L3299" s="5"/>
      <c r="M3299" s="5"/>
    </row>
    <row r="3300" spans="12:13" x14ac:dyDescent="0.25">
      <c r="L3300" s="5"/>
      <c r="M3300" s="5"/>
    </row>
    <row r="3301" spans="12:13" x14ac:dyDescent="0.25">
      <c r="L3301" s="5"/>
      <c r="M3301" s="5"/>
    </row>
    <row r="3302" spans="12:13" x14ac:dyDescent="0.25">
      <c r="L3302" s="5"/>
      <c r="M3302" s="5"/>
    </row>
    <row r="3303" spans="12:13" x14ac:dyDescent="0.25">
      <c r="L3303" s="5"/>
      <c r="M3303" s="5"/>
    </row>
    <row r="3304" spans="12:13" x14ac:dyDescent="0.25">
      <c r="L3304" s="5"/>
      <c r="M3304" s="5"/>
    </row>
    <row r="3305" spans="12:13" x14ac:dyDescent="0.25">
      <c r="L3305" s="5"/>
      <c r="M3305" s="5"/>
    </row>
    <row r="3306" spans="12:13" x14ac:dyDescent="0.25">
      <c r="L3306" s="5"/>
      <c r="M3306" s="5"/>
    </row>
    <row r="3307" spans="12:13" x14ac:dyDescent="0.25">
      <c r="L3307" s="5"/>
      <c r="M3307" s="5"/>
    </row>
    <row r="3308" spans="12:13" x14ac:dyDescent="0.25">
      <c r="L3308" s="5"/>
      <c r="M3308" s="5"/>
    </row>
    <row r="3309" spans="12:13" x14ac:dyDescent="0.25">
      <c r="L3309" s="5"/>
      <c r="M3309" s="5"/>
    </row>
    <row r="3310" spans="12:13" x14ac:dyDescent="0.25">
      <c r="L3310" s="5"/>
      <c r="M3310" s="5"/>
    </row>
    <row r="3311" spans="12:13" x14ac:dyDescent="0.25">
      <c r="L3311" s="5"/>
      <c r="M3311" s="5"/>
    </row>
    <row r="3312" spans="12:13" x14ac:dyDescent="0.25">
      <c r="L3312" s="5"/>
      <c r="M3312" s="5"/>
    </row>
    <row r="3313" spans="12:13" x14ac:dyDescent="0.25">
      <c r="L3313" s="5"/>
      <c r="M3313" s="5"/>
    </row>
    <row r="3314" spans="12:13" x14ac:dyDescent="0.25">
      <c r="L3314" s="5"/>
      <c r="M3314" s="5"/>
    </row>
    <row r="3315" spans="12:13" x14ac:dyDescent="0.25">
      <c r="L3315" s="5"/>
      <c r="M3315" s="5"/>
    </row>
    <row r="3316" spans="12:13" x14ac:dyDescent="0.25">
      <c r="L3316" s="5"/>
      <c r="M3316" s="5"/>
    </row>
    <row r="3317" spans="12:13" x14ac:dyDescent="0.25">
      <c r="L3317" s="5"/>
      <c r="M3317" s="5"/>
    </row>
    <row r="3318" spans="12:13" x14ac:dyDescent="0.25">
      <c r="L3318" s="5"/>
      <c r="M3318" s="5"/>
    </row>
    <row r="3319" spans="12:13" x14ac:dyDescent="0.25">
      <c r="L3319" s="5"/>
      <c r="M3319" s="5"/>
    </row>
    <row r="3320" spans="12:13" x14ac:dyDescent="0.25">
      <c r="L3320" s="5"/>
      <c r="M3320" s="5"/>
    </row>
    <row r="3321" spans="12:13" x14ac:dyDescent="0.25">
      <c r="L3321" s="5"/>
      <c r="M3321" s="5"/>
    </row>
    <row r="3322" spans="12:13" x14ac:dyDescent="0.25">
      <c r="L3322" s="5"/>
      <c r="M3322" s="5"/>
    </row>
    <row r="3323" spans="12:13" x14ac:dyDescent="0.25">
      <c r="L3323" s="5"/>
      <c r="M3323" s="5"/>
    </row>
    <row r="3324" spans="12:13" x14ac:dyDescent="0.25">
      <c r="L3324" s="5"/>
      <c r="M3324" s="5"/>
    </row>
    <row r="3325" spans="12:13" x14ac:dyDescent="0.25">
      <c r="L3325" s="5"/>
      <c r="M3325" s="5"/>
    </row>
    <row r="3326" spans="12:13" x14ac:dyDescent="0.25">
      <c r="L3326" s="5"/>
      <c r="M3326" s="5"/>
    </row>
    <row r="3327" spans="12:13" x14ac:dyDescent="0.25">
      <c r="L3327" s="5"/>
      <c r="M3327" s="5"/>
    </row>
    <row r="3328" spans="12:13" x14ac:dyDescent="0.25">
      <c r="L3328" s="5"/>
      <c r="M3328" s="5"/>
    </row>
    <row r="3329" spans="12:13" x14ac:dyDescent="0.25">
      <c r="L3329" s="5"/>
      <c r="M3329" s="5"/>
    </row>
    <row r="3330" spans="12:13" x14ac:dyDescent="0.25">
      <c r="L3330" s="5"/>
      <c r="M3330" s="5"/>
    </row>
    <row r="3331" spans="12:13" x14ac:dyDescent="0.25">
      <c r="L3331" s="5"/>
      <c r="M3331" s="5"/>
    </row>
    <row r="3332" spans="12:13" x14ac:dyDescent="0.25">
      <c r="L3332" s="5"/>
      <c r="M3332" s="5"/>
    </row>
    <row r="3333" spans="12:13" x14ac:dyDescent="0.25">
      <c r="L3333" s="5"/>
      <c r="M3333" s="5"/>
    </row>
    <row r="3334" spans="12:13" x14ac:dyDescent="0.25">
      <c r="L3334" s="5"/>
      <c r="M3334" s="5"/>
    </row>
    <row r="3335" spans="12:13" x14ac:dyDescent="0.25">
      <c r="L3335" s="5"/>
      <c r="M3335" s="5"/>
    </row>
    <row r="3336" spans="12:13" x14ac:dyDescent="0.25">
      <c r="L3336" s="5"/>
      <c r="M3336" s="5"/>
    </row>
    <row r="3337" spans="12:13" x14ac:dyDescent="0.25">
      <c r="L3337" s="5"/>
      <c r="M3337" s="5"/>
    </row>
    <row r="3338" spans="12:13" x14ac:dyDescent="0.25">
      <c r="L3338" s="5"/>
      <c r="M3338" s="5"/>
    </row>
    <row r="3339" spans="12:13" x14ac:dyDescent="0.25">
      <c r="L3339" s="5"/>
      <c r="M3339" s="5"/>
    </row>
    <row r="3340" spans="12:13" x14ac:dyDescent="0.25">
      <c r="L3340" s="5"/>
      <c r="M3340" s="5"/>
    </row>
    <row r="3341" spans="12:13" x14ac:dyDescent="0.25">
      <c r="L3341" s="5"/>
      <c r="M3341" s="5"/>
    </row>
    <row r="3342" spans="12:13" x14ac:dyDescent="0.25">
      <c r="L3342" s="5"/>
      <c r="M3342" s="5"/>
    </row>
    <row r="3343" spans="12:13" x14ac:dyDescent="0.25">
      <c r="L3343" s="5"/>
      <c r="M3343" s="5"/>
    </row>
    <row r="3344" spans="12:13" x14ac:dyDescent="0.25">
      <c r="L3344" s="5"/>
      <c r="M3344" s="5"/>
    </row>
    <row r="3345" spans="12:13" x14ac:dyDescent="0.25">
      <c r="L3345" s="5"/>
      <c r="M3345" s="5"/>
    </row>
    <row r="3346" spans="12:13" x14ac:dyDescent="0.25">
      <c r="L3346" s="5"/>
      <c r="M3346" s="5"/>
    </row>
    <row r="3347" spans="12:13" x14ac:dyDescent="0.25">
      <c r="L3347" s="5"/>
      <c r="M3347" s="5"/>
    </row>
    <row r="3348" spans="12:13" x14ac:dyDescent="0.25">
      <c r="L3348" s="5"/>
      <c r="M3348" s="5"/>
    </row>
    <row r="3349" spans="12:13" x14ac:dyDescent="0.25">
      <c r="L3349" s="5"/>
      <c r="M3349" s="5"/>
    </row>
    <row r="3350" spans="12:13" x14ac:dyDescent="0.25">
      <c r="L3350" s="5"/>
      <c r="M3350" s="5"/>
    </row>
    <row r="3351" spans="12:13" x14ac:dyDescent="0.25">
      <c r="L3351" s="5"/>
      <c r="M3351" s="5"/>
    </row>
    <row r="3352" spans="12:13" x14ac:dyDescent="0.25">
      <c r="L3352" s="5"/>
      <c r="M3352" s="5"/>
    </row>
    <row r="3353" spans="12:13" x14ac:dyDescent="0.25">
      <c r="L3353" s="5"/>
      <c r="M3353" s="5"/>
    </row>
    <row r="3354" spans="12:13" x14ac:dyDescent="0.25">
      <c r="L3354" s="5"/>
      <c r="M3354" s="5"/>
    </row>
    <row r="3355" spans="12:13" x14ac:dyDescent="0.25">
      <c r="L3355" s="5"/>
      <c r="M3355" s="5"/>
    </row>
    <row r="3356" spans="12:13" x14ac:dyDescent="0.25">
      <c r="L3356" s="5"/>
      <c r="M3356" s="5"/>
    </row>
    <row r="3357" spans="12:13" x14ac:dyDescent="0.25">
      <c r="L3357" s="5"/>
      <c r="M3357" s="5"/>
    </row>
    <row r="3358" spans="12:13" x14ac:dyDescent="0.25">
      <c r="L3358" s="5"/>
      <c r="M3358" s="5"/>
    </row>
    <row r="3359" spans="12:13" x14ac:dyDescent="0.25">
      <c r="L3359" s="5"/>
      <c r="M3359" s="5"/>
    </row>
    <row r="3360" spans="12:13" x14ac:dyDescent="0.25">
      <c r="L3360" s="5"/>
      <c r="M3360" s="5"/>
    </row>
    <row r="3361" spans="12:13" x14ac:dyDescent="0.25">
      <c r="L3361" s="5"/>
      <c r="M3361" s="5"/>
    </row>
    <row r="3362" spans="12:13" x14ac:dyDescent="0.25">
      <c r="L3362" s="5"/>
      <c r="M3362" s="5"/>
    </row>
    <row r="3363" spans="12:13" x14ac:dyDescent="0.25">
      <c r="L3363" s="5"/>
      <c r="M3363" s="5"/>
    </row>
    <row r="3364" spans="12:13" x14ac:dyDescent="0.25">
      <c r="L3364" s="5"/>
      <c r="M3364" s="5"/>
    </row>
    <row r="3365" spans="12:13" x14ac:dyDescent="0.25">
      <c r="L3365" s="5"/>
      <c r="M3365" s="5"/>
    </row>
    <row r="3366" spans="12:13" x14ac:dyDescent="0.25">
      <c r="L3366" s="5"/>
      <c r="M3366" s="5"/>
    </row>
    <row r="3367" spans="12:13" x14ac:dyDescent="0.25">
      <c r="L3367" s="5"/>
      <c r="M3367" s="5"/>
    </row>
    <row r="3368" spans="12:13" x14ac:dyDescent="0.25">
      <c r="L3368" s="5"/>
      <c r="M3368" s="5"/>
    </row>
    <row r="3369" spans="12:13" x14ac:dyDescent="0.25">
      <c r="L3369" s="5"/>
      <c r="M3369" s="5"/>
    </row>
    <row r="3370" spans="12:13" x14ac:dyDescent="0.25">
      <c r="L3370" s="5"/>
      <c r="M3370" s="5"/>
    </row>
    <row r="3371" spans="12:13" x14ac:dyDescent="0.25">
      <c r="L3371" s="5"/>
      <c r="M3371" s="5"/>
    </row>
    <row r="3372" spans="12:13" x14ac:dyDescent="0.25">
      <c r="L3372" s="5"/>
      <c r="M3372" s="5"/>
    </row>
    <row r="3373" spans="12:13" x14ac:dyDescent="0.25">
      <c r="L3373" s="5"/>
      <c r="M3373" s="5"/>
    </row>
    <row r="3374" spans="12:13" x14ac:dyDescent="0.25">
      <c r="L3374" s="5"/>
      <c r="M3374" s="5"/>
    </row>
    <row r="3375" spans="12:13" x14ac:dyDescent="0.25">
      <c r="L3375" s="5"/>
      <c r="M3375" s="5"/>
    </row>
    <row r="3376" spans="12:13" x14ac:dyDescent="0.25">
      <c r="L3376" s="5"/>
      <c r="M3376" s="5"/>
    </row>
    <row r="3377" spans="12:13" x14ac:dyDescent="0.25">
      <c r="L3377" s="5"/>
      <c r="M3377" s="5"/>
    </row>
    <row r="3378" spans="12:13" x14ac:dyDescent="0.25">
      <c r="L3378" s="5"/>
      <c r="M3378" s="5"/>
    </row>
    <row r="3379" spans="12:13" x14ac:dyDescent="0.25">
      <c r="L3379" s="5"/>
      <c r="M3379" s="5"/>
    </row>
    <row r="3380" spans="12:13" x14ac:dyDescent="0.25">
      <c r="L3380" s="5"/>
      <c r="M3380" s="5"/>
    </row>
    <row r="3381" spans="12:13" x14ac:dyDescent="0.25">
      <c r="L3381" s="5"/>
      <c r="M3381" s="5"/>
    </row>
    <row r="3382" spans="12:13" x14ac:dyDescent="0.25">
      <c r="L3382" s="5"/>
      <c r="M3382" s="5"/>
    </row>
    <row r="3383" spans="12:13" x14ac:dyDescent="0.25">
      <c r="L3383" s="5"/>
      <c r="M3383" s="5"/>
    </row>
    <row r="3384" spans="12:13" x14ac:dyDescent="0.25">
      <c r="L3384" s="5"/>
      <c r="M3384" s="5"/>
    </row>
    <row r="3385" spans="12:13" x14ac:dyDescent="0.25">
      <c r="L3385" s="5"/>
      <c r="M3385" s="5"/>
    </row>
    <row r="3386" spans="12:13" x14ac:dyDescent="0.25">
      <c r="L3386" s="5"/>
      <c r="M3386" s="5"/>
    </row>
    <row r="3387" spans="12:13" x14ac:dyDescent="0.25">
      <c r="L3387" s="5"/>
      <c r="M3387" s="5"/>
    </row>
    <row r="3388" spans="12:13" x14ac:dyDescent="0.25">
      <c r="L3388" s="5"/>
      <c r="M3388" s="5"/>
    </row>
    <row r="3389" spans="12:13" x14ac:dyDescent="0.25">
      <c r="L3389" s="5"/>
      <c r="M3389" s="5"/>
    </row>
    <row r="3390" spans="12:13" x14ac:dyDescent="0.25">
      <c r="L3390" s="5"/>
      <c r="M3390" s="5"/>
    </row>
    <row r="3391" spans="12:13" x14ac:dyDescent="0.25">
      <c r="L3391" s="5"/>
      <c r="M3391" s="5"/>
    </row>
    <row r="3392" spans="12:13" x14ac:dyDescent="0.25">
      <c r="L3392" s="5"/>
      <c r="M3392" s="5"/>
    </row>
    <row r="3393" spans="12:13" x14ac:dyDescent="0.25">
      <c r="L3393" s="5"/>
      <c r="M3393" s="5"/>
    </row>
    <row r="3394" spans="12:13" x14ac:dyDescent="0.25">
      <c r="L3394" s="5"/>
      <c r="M3394" s="5"/>
    </row>
    <row r="3395" spans="12:13" x14ac:dyDescent="0.25">
      <c r="L3395" s="5"/>
      <c r="M3395" s="5"/>
    </row>
    <row r="3396" spans="12:13" x14ac:dyDescent="0.25">
      <c r="L3396" s="5"/>
      <c r="M3396" s="5"/>
    </row>
    <row r="3397" spans="12:13" x14ac:dyDescent="0.25">
      <c r="L3397" s="5"/>
      <c r="M3397" s="5"/>
    </row>
    <row r="3398" spans="12:13" x14ac:dyDescent="0.25">
      <c r="L3398" s="5"/>
      <c r="M3398" s="5"/>
    </row>
    <row r="3399" spans="12:13" x14ac:dyDescent="0.25">
      <c r="L3399" s="5"/>
      <c r="M3399" s="5"/>
    </row>
    <row r="3400" spans="12:13" x14ac:dyDescent="0.25">
      <c r="L3400" s="5"/>
      <c r="M3400" s="5"/>
    </row>
    <row r="3401" spans="12:13" x14ac:dyDescent="0.25">
      <c r="L3401" s="5"/>
      <c r="M3401" s="5"/>
    </row>
    <row r="3402" spans="12:13" x14ac:dyDescent="0.25">
      <c r="L3402" s="5"/>
      <c r="M3402" s="5"/>
    </row>
    <row r="3403" spans="12:13" x14ac:dyDescent="0.25">
      <c r="L3403" s="5"/>
      <c r="M3403" s="5"/>
    </row>
    <row r="3404" spans="12:13" x14ac:dyDescent="0.25">
      <c r="L3404" s="5"/>
      <c r="M3404" s="5"/>
    </row>
    <row r="3405" spans="12:13" x14ac:dyDescent="0.25">
      <c r="L3405" s="5"/>
      <c r="M3405" s="5"/>
    </row>
    <row r="3406" spans="12:13" x14ac:dyDescent="0.25">
      <c r="L3406" s="5"/>
      <c r="M3406" s="5"/>
    </row>
    <row r="3407" spans="12:13" x14ac:dyDescent="0.25">
      <c r="L3407" s="5"/>
      <c r="M3407" s="5"/>
    </row>
    <row r="3408" spans="12:13" x14ac:dyDescent="0.25">
      <c r="L3408" s="5"/>
      <c r="M3408" s="5"/>
    </row>
    <row r="3409" spans="12:13" x14ac:dyDescent="0.25">
      <c r="L3409" s="5"/>
      <c r="M3409" s="5"/>
    </row>
    <row r="3410" spans="12:13" x14ac:dyDescent="0.25">
      <c r="L3410" s="5"/>
      <c r="M3410" s="5"/>
    </row>
    <row r="3411" spans="12:13" x14ac:dyDescent="0.25">
      <c r="L3411" s="5"/>
      <c r="M3411" s="5"/>
    </row>
    <row r="3412" spans="12:13" x14ac:dyDescent="0.25">
      <c r="L3412" s="5"/>
      <c r="M3412" s="5"/>
    </row>
    <row r="3413" spans="12:13" x14ac:dyDescent="0.25">
      <c r="L3413" s="5"/>
      <c r="M3413" s="5"/>
    </row>
    <row r="3414" spans="12:13" x14ac:dyDescent="0.25">
      <c r="L3414" s="5"/>
      <c r="M3414" s="5"/>
    </row>
    <row r="3415" spans="12:13" x14ac:dyDescent="0.25">
      <c r="L3415" s="5"/>
      <c r="M3415" s="5"/>
    </row>
    <row r="3416" spans="12:13" x14ac:dyDescent="0.25">
      <c r="L3416" s="5"/>
      <c r="M3416" s="5"/>
    </row>
    <row r="3417" spans="12:13" x14ac:dyDescent="0.25">
      <c r="L3417" s="5"/>
      <c r="M3417" s="5"/>
    </row>
    <row r="3418" spans="12:13" x14ac:dyDescent="0.25">
      <c r="L3418" s="5"/>
      <c r="M3418" s="5"/>
    </row>
    <row r="3419" spans="12:13" x14ac:dyDescent="0.25">
      <c r="L3419" s="5"/>
      <c r="M3419" s="5"/>
    </row>
    <row r="3420" spans="12:13" x14ac:dyDescent="0.25">
      <c r="L3420" s="5"/>
      <c r="M3420" s="5"/>
    </row>
    <row r="3421" spans="12:13" x14ac:dyDescent="0.25">
      <c r="L3421" s="5"/>
      <c r="M3421" s="5"/>
    </row>
    <row r="3422" spans="12:13" x14ac:dyDescent="0.25">
      <c r="L3422" s="5"/>
      <c r="M3422" s="5"/>
    </row>
    <row r="3423" spans="12:13" x14ac:dyDescent="0.25">
      <c r="L3423" s="5"/>
      <c r="M3423" s="5"/>
    </row>
    <row r="3424" spans="12:13" x14ac:dyDescent="0.25">
      <c r="L3424" s="5"/>
      <c r="M3424" s="5"/>
    </row>
    <row r="3425" spans="12:13" x14ac:dyDescent="0.25">
      <c r="L3425" s="5"/>
      <c r="M3425" s="5"/>
    </row>
    <row r="3426" spans="12:13" x14ac:dyDescent="0.25">
      <c r="L3426" s="5"/>
      <c r="M3426" s="5"/>
    </row>
    <row r="3427" spans="12:13" x14ac:dyDescent="0.25">
      <c r="L3427" s="5"/>
      <c r="M3427" s="5"/>
    </row>
    <row r="3428" spans="12:13" x14ac:dyDescent="0.25">
      <c r="L3428" s="5"/>
      <c r="M3428" s="5"/>
    </row>
    <row r="3429" spans="12:13" x14ac:dyDescent="0.25">
      <c r="L3429" s="5"/>
      <c r="M3429" s="5"/>
    </row>
    <row r="3430" spans="12:13" x14ac:dyDescent="0.25">
      <c r="L3430" s="5"/>
      <c r="M3430" s="5"/>
    </row>
    <row r="3431" spans="12:13" x14ac:dyDescent="0.25">
      <c r="L3431" s="5"/>
      <c r="M3431" s="5"/>
    </row>
    <row r="3432" spans="12:13" x14ac:dyDescent="0.25">
      <c r="L3432" s="5"/>
      <c r="M3432" s="5"/>
    </row>
    <row r="3433" spans="12:13" x14ac:dyDescent="0.25">
      <c r="L3433" s="5"/>
      <c r="M3433" s="5"/>
    </row>
    <row r="3434" spans="12:13" x14ac:dyDescent="0.25">
      <c r="L3434" s="5"/>
      <c r="M3434" s="5"/>
    </row>
    <row r="3435" spans="12:13" x14ac:dyDescent="0.25">
      <c r="L3435" s="5"/>
      <c r="M3435" s="5"/>
    </row>
    <row r="3436" spans="12:13" x14ac:dyDescent="0.25">
      <c r="L3436" s="5"/>
      <c r="M3436" s="5"/>
    </row>
    <row r="3437" spans="12:13" x14ac:dyDescent="0.25">
      <c r="L3437" s="5"/>
      <c r="M3437" s="5"/>
    </row>
    <row r="3438" spans="12:13" x14ac:dyDescent="0.25">
      <c r="L3438" s="5"/>
      <c r="M3438" s="5"/>
    </row>
    <row r="3439" spans="12:13" x14ac:dyDescent="0.25">
      <c r="L3439" s="5"/>
      <c r="M3439" s="5"/>
    </row>
    <row r="3440" spans="12:13" x14ac:dyDescent="0.25">
      <c r="L3440" s="5"/>
      <c r="M3440" s="5"/>
    </row>
    <row r="3441" spans="12:13" x14ac:dyDescent="0.25">
      <c r="L3441" s="5"/>
      <c r="M3441" s="5"/>
    </row>
    <row r="3442" spans="12:13" x14ac:dyDescent="0.25">
      <c r="L3442" s="5"/>
      <c r="M3442" s="5"/>
    </row>
    <row r="3443" spans="12:13" x14ac:dyDescent="0.25">
      <c r="L3443" s="5"/>
      <c r="M3443" s="5"/>
    </row>
    <row r="3444" spans="12:13" x14ac:dyDescent="0.25">
      <c r="L3444" s="5"/>
      <c r="M3444" s="5"/>
    </row>
    <row r="3445" spans="12:13" x14ac:dyDescent="0.25">
      <c r="L3445" s="5"/>
      <c r="M3445" s="5"/>
    </row>
    <row r="3446" spans="12:13" x14ac:dyDescent="0.25">
      <c r="L3446" s="5"/>
      <c r="M3446" s="5"/>
    </row>
    <row r="3447" spans="12:13" x14ac:dyDescent="0.25">
      <c r="L3447" s="5"/>
      <c r="M3447" s="5"/>
    </row>
    <row r="3448" spans="12:13" x14ac:dyDescent="0.25">
      <c r="L3448" s="5"/>
      <c r="M3448" s="5"/>
    </row>
    <row r="3449" spans="12:13" x14ac:dyDescent="0.25">
      <c r="L3449" s="5"/>
      <c r="M3449" s="5"/>
    </row>
    <row r="3450" spans="12:13" x14ac:dyDescent="0.25">
      <c r="L3450" s="5"/>
      <c r="M3450" s="5"/>
    </row>
    <row r="3451" spans="12:13" x14ac:dyDescent="0.25">
      <c r="L3451" s="5"/>
      <c r="M3451" s="5"/>
    </row>
    <row r="3452" spans="12:13" x14ac:dyDescent="0.25">
      <c r="L3452" s="5"/>
      <c r="M3452" s="5"/>
    </row>
    <row r="3453" spans="12:13" x14ac:dyDescent="0.25">
      <c r="L3453" s="5"/>
      <c r="M3453" s="5"/>
    </row>
    <row r="3454" spans="12:13" x14ac:dyDescent="0.25">
      <c r="L3454" s="5"/>
      <c r="M3454" s="5"/>
    </row>
    <row r="3455" spans="12:13" x14ac:dyDescent="0.25">
      <c r="L3455" s="5"/>
      <c r="M3455" s="5"/>
    </row>
    <row r="3456" spans="12:13" x14ac:dyDescent="0.25">
      <c r="L3456" s="5"/>
      <c r="M3456" s="5"/>
    </row>
    <row r="3457" spans="12:13" x14ac:dyDescent="0.25">
      <c r="L3457" s="5"/>
      <c r="M3457" s="5"/>
    </row>
    <row r="3458" spans="12:13" x14ac:dyDescent="0.25">
      <c r="L3458" s="5"/>
      <c r="M3458" s="5"/>
    </row>
    <row r="3459" spans="12:13" x14ac:dyDescent="0.25">
      <c r="L3459" s="5"/>
      <c r="M3459" s="5"/>
    </row>
    <row r="3460" spans="12:13" x14ac:dyDescent="0.25">
      <c r="L3460" s="5"/>
      <c r="M3460" s="5"/>
    </row>
    <row r="3461" spans="12:13" x14ac:dyDescent="0.25">
      <c r="L3461" s="5"/>
      <c r="M3461" s="5"/>
    </row>
    <row r="3462" spans="12:13" x14ac:dyDescent="0.25">
      <c r="L3462" s="5"/>
      <c r="M3462" s="5"/>
    </row>
    <row r="3463" spans="12:13" x14ac:dyDescent="0.25">
      <c r="L3463" s="5"/>
      <c r="M3463" s="5"/>
    </row>
    <row r="3464" spans="12:13" x14ac:dyDescent="0.25">
      <c r="L3464" s="5"/>
      <c r="M3464" s="5"/>
    </row>
    <row r="3465" spans="12:13" x14ac:dyDescent="0.25">
      <c r="L3465" s="5"/>
      <c r="M3465" s="5"/>
    </row>
    <row r="3466" spans="12:13" x14ac:dyDescent="0.25">
      <c r="L3466" s="5"/>
      <c r="M3466" s="5"/>
    </row>
    <row r="3467" spans="12:13" x14ac:dyDescent="0.25">
      <c r="L3467" s="5"/>
      <c r="M3467" s="5"/>
    </row>
    <row r="3468" spans="12:13" x14ac:dyDescent="0.25">
      <c r="L3468" s="5"/>
      <c r="M3468" s="5"/>
    </row>
    <row r="3469" spans="12:13" x14ac:dyDescent="0.25">
      <c r="L3469" s="5"/>
      <c r="M3469" s="5"/>
    </row>
    <row r="3470" spans="12:13" x14ac:dyDescent="0.25">
      <c r="L3470" s="5"/>
      <c r="M3470" s="5"/>
    </row>
    <row r="3471" spans="12:13" x14ac:dyDescent="0.25">
      <c r="L3471" s="5"/>
      <c r="M3471" s="5"/>
    </row>
    <row r="3472" spans="12:13" x14ac:dyDescent="0.25">
      <c r="L3472" s="5"/>
      <c r="M3472" s="5"/>
    </row>
    <row r="3473" spans="12:13" x14ac:dyDescent="0.25">
      <c r="L3473" s="5"/>
      <c r="M3473" s="5"/>
    </row>
    <row r="3474" spans="12:13" x14ac:dyDescent="0.25">
      <c r="L3474" s="5"/>
      <c r="M3474" s="5"/>
    </row>
    <row r="3475" spans="12:13" x14ac:dyDescent="0.25">
      <c r="L3475" s="5"/>
      <c r="M3475" s="5"/>
    </row>
    <row r="3476" spans="12:13" x14ac:dyDescent="0.25">
      <c r="L3476" s="5"/>
      <c r="M3476" s="5"/>
    </row>
    <row r="3477" spans="12:13" x14ac:dyDescent="0.25">
      <c r="L3477" s="5"/>
      <c r="M3477" s="5"/>
    </row>
    <row r="3478" spans="12:13" x14ac:dyDescent="0.25">
      <c r="L3478" s="5"/>
      <c r="M3478" s="5"/>
    </row>
    <row r="3479" spans="12:13" x14ac:dyDescent="0.25">
      <c r="L3479" s="5"/>
      <c r="M3479" s="5"/>
    </row>
    <row r="3480" spans="12:13" x14ac:dyDescent="0.25">
      <c r="L3480" s="5"/>
      <c r="M3480" s="5"/>
    </row>
    <row r="3481" spans="12:13" x14ac:dyDescent="0.25">
      <c r="L3481" s="5"/>
      <c r="M3481" s="5"/>
    </row>
    <row r="3482" spans="12:13" x14ac:dyDescent="0.25">
      <c r="L3482" s="5"/>
      <c r="M3482" s="5"/>
    </row>
    <row r="3483" spans="12:13" x14ac:dyDescent="0.25">
      <c r="L3483" s="5"/>
      <c r="M3483" s="5"/>
    </row>
    <row r="3484" spans="12:13" x14ac:dyDescent="0.25">
      <c r="L3484" s="5"/>
      <c r="M3484" s="5"/>
    </row>
    <row r="3485" spans="12:13" x14ac:dyDescent="0.25">
      <c r="L3485" s="5"/>
      <c r="M3485" s="5"/>
    </row>
    <row r="3486" spans="12:13" x14ac:dyDescent="0.25">
      <c r="L3486" s="5"/>
      <c r="M3486" s="5"/>
    </row>
    <row r="3487" spans="12:13" x14ac:dyDescent="0.25">
      <c r="L3487" s="5"/>
      <c r="M3487" s="5"/>
    </row>
    <row r="3488" spans="12:13" x14ac:dyDescent="0.25">
      <c r="L3488" s="5"/>
      <c r="M3488" s="5"/>
    </row>
    <row r="3489" spans="12:13" x14ac:dyDescent="0.25">
      <c r="L3489" s="5"/>
      <c r="M3489" s="5"/>
    </row>
    <row r="3490" spans="12:13" x14ac:dyDescent="0.25">
      <c r="L3490" s="5"/>
      <c r="M3490" s="5"/>
    </row>
    <row r="3491" spans="12:13" x14ac:dyDescent="0.25">
      <c r="L3491" s="5"/>
      <c r="M3491" s="5"/>
    </row>
    <row r="3492" spans="12:13" x14ac:dyDescent="0.25">
      <c r="L3492" s="5"/>
      <c r="M3492" s="5"/>
    </row>
    <row r="3493" spans="12:13" x14ac:dyDescent="0.25">
      <c r="L3493" s="5"/>
      <c r="M3493" s="5"/>
    </row>
    <row r="3494" spans="12:13" x14ac:dyDescent="0.25">
      <c r="L3494" s="5"/>
      <c r="M3494" s="5"/>
    </row>
    <row r="3495" spans="12:13" x14ac:dyDescent="0.25">
      <c r="L3495" s="5"/>
      <c r="M3495" s="5"/>
    </row>
    <row r="3496" spans="12:13" x14ac:dyDescent="0.25">
      <c r="L3496" s="5"/>
      <c r="M3496" s="5"/>
    </row>
    <row r="3497" spans="12:13" x14ac:dyDescent="0.25">
      <c r="L3497" s="5"/>
      <c r="M3497" s="5"/>
    </row>
    <row r="3498" spans="12:13" x14ac:dyDescent="0.25">
      <c r="L3498" s="5"/>
      <c r="M3498" s="5"/>
    </row>
    <row r="3499" spans="12:13" x14ac:dyDescent="0.25">
      <c r="L3499" s="5"/>
      <c r="M3499" s="5"/>
    </row>
    <row r="3500" spans="12:13" x14ac:dyDescent="0.25">
      <c r="L3500" s="5"/>
      <c r="M3500" s="5"/>
    </row>
    <row r="3501" spans="12:13" x14ac:dyDescent="0.25">
      <c r="L3501" s="5"/>
      <c r="M3501" s="5"/>
    </row>
    <row r="3502" spans="12:13" x14ac:dyDescent="0.25">
      <c r="L3502" s="5"/>
      <c r="M3502" s="5"/>
    </row>
    <row r="3503" spans="12:13" x14ac:dyDescent="0.25">
      <c r="L3503" s="5"/>
      <c r="M3503" s="5"/>
    </row>
    <row r="3504" spans="12:13" x14ac:dyDescent="0.25">
      <c r="L3504" s="5"/>
      <c r="M3504" s="5"/>
    </row>
    <row r="3505" spans="12:13" x14ac:dyDescent="0.25">
      <c r="L3505" s="5"/>
      <c r="M3505" s="5"/>
    </row>
    <row r="3506" spans="12:13" x14ac:dyDescent="0.25">
      <c r="L3506" s="5"/>
      <c r="M3506" s="5"/>
    </row>
    <row r="3507" spans="12:13" x14ac:dyDescent="0.25">
      <c r="L3507" s="5"/>
      <c r="M3507" s="5"/>
    </row>
    <row r="3508" spans="12:13" x14ac:dyDescent="0.25">
      <c r="L3508" s="5"/>
      <c r="M3508" s="5"/>
    </row>
    <row r="3509" spans="12:13" x14ac:dyDescent="0.25">
      <c r="L3509" s="5"/>
      <c r="M3509" s="5"/>
    </row>
    <row r="3510" spans="12:13" x14ac:dyDescent="0.25">
      <c r="L3510" s="5"/>
      <c r="M3510" s="5"/>
    </row>
    <row r="3511" spans="12:13" x14ac:dyDescent="0.25">
      <c r="L3511" s="5"/>
      <c r="M3511" s="5"/>
    </row>
    <row r="3512" spans="12:13" x14ac:dyDescent="0.25">
      <c r="L3512" s="5"/>
      <c r="M3512" s="5"/>
    </row>
    <row r="3513" spans="12:13" x14ac:dyDescent="0.25">
      <c r="L3513" s="5"/>
      <c r="M3513" s="5"/>
    </row>
    <row r="3514" spans="12:13" x14ac:dyDescent="0.25">
      <c r="L3514" s="5"/>
      <c r="M3514" s="5"/>
    </row>
    <row r="3515" spans="12:13" x14ac:dyDescent="0.25">
      <c r="L3515" s="5"/>
      <c r="M3515" s="5"/>
    </row>
    <row r="3516" spans="12:13" x14ac:dyDescent="0.25">
      <c r="L3516" s="5"/>
      <c r="M3516" s="5"/>
    </row>
    <row r="3517" spans="12:13" x14ac:dyDescent="0.25">
      <c r="L3517" s="5"/>
      <c r="M3517" s="5"/>
    </row>
    <row r="3518" spans="12:13" x14ac:dyDescent="0.25">
      <c r="L3518" s="5"/>
      <c r="M3518" s="5"/>
    </row>
    <row r="3519" spans="12:13" x14ac:dyDescent="0.25">
      <c r="L3519" s="5"/>
      <c r="M3519" s="5"/>
    </row>
    <row r="3520" spans="12:13" x14ac:dyDescent="0.25">
      <c r="L3520" s="5"/>
      <c r="M3520" s="5"/>
    </row>
    <row r="3521" spans="12:13" x14ac:dyDescent="0.25">
      <c r="L3521" s="5"/>
      <c r="M3521" s="5"/>
    </row>
    <row r="3522" spans="12:13" x14ac:dyDescent="0.25">
      <c r="L3522" s="5"/>
      <c r="M3522" s="5"/>
    </row>
    <row r="3523" spans="12:13" x14ac:dyDescent="0.25">
      <c r="L3523" s="5"/>
      <c r="M3523" s="5"/>
    </row>
    <row r="3524" spans="12:13" x14ac:dyDescent="0.25">
      <c r="L3524" s="5"/>
      <c r="M3524" s="5"/>
    </row>
    <row r="3525" spans="12:13" x14ac:dyDescent="0.25">
      <c r="L3525" s="5"/>
      <c r="M3525" s="5"/>
    </row>
    <row r="3526" spans="12:13" x14ac:dyDescent="0.25">
      <c r="L3526" s="5"/>
      <c r="M3526" s="5"/>
    </row>
    <row r="3527" spans="12:13" x14ac:dyDescent="0.25">
      <c r="L3527" s="5"/>
      <c r="M3527" s="5"/>
    </row>
    <row r="3528" spans="12:13" x14ac:dyDescent="0.25">
      <c r="L3528" s="5"/>
      <c r="M3528" s="5"/>
    </row>
    <row r="3529" spans="12:13" x14ac:dyDescent="0.25">
      <c r="L3529" s="5"/>
      <c r="M3529" s="5"/>
    </row>
    <row r="3530" spans="12:13" x14ac:dyDescent="0.25">
      <c r="L3530" s="5"/>
      <c r="M3530" s="5"/>
    </row>
    <row r="3531" spans="12:13" x14ac:dyDescent="0.25">
      <c r="L3531" s="5"/>
      <c r="M3531" s="5"/>
    </row>
    <row r="3532" spans="12:13" x14ac:dyDescent="0.25">
      <c r="L3532" s="5"/>
      <c r="M3532" s="5"/>
    </row>
    <row r="3533" spans="12:13" x14ac:dyDescent="0.25">
      <c r="L3533" s="5"/>
      <c r="M3533" s="5"/>
    </row>
    <row r="3534" spans="12:13" x14ac:dyDescent="0.25">
      <c r="L3534" s="5"/>
      <c r="M3534" s="5"/>
    </row>
    <row r="3535" spans="12:13" x14ac:dyDescent="0.25">
      <c r="L3535" s="5"/>
      <c r="M3535" s="5"/>
    </row>
    <row r="3536" spans="12:13" x14ac:dyDescent="0.25">
      <c r="L3536" s="5"/>
      <c r="M3536" s="5"/>
    </row>
    <row r="3537" spans="12:13" x14ac:dyDescent="0.25">
      <c r="L3537" s="5"/>
      <c r="M3537" s="5"/>
    </row>
    <row r="3538" spans="12:13" x14ac:dyDescent="0.25">
      <c r="L3538" s="5"/>
      <c r="M3538" s="5"/>
    </row>
    <row r="3539" spans="12:13" x14ac:dyDescent="0.25">
      <c r="L3539" s="5"/>
      <c r="M3539" s="5"/>
    </row>
    <row r="3540" spans="12:13" x14ac:dyDescent="0.25">
      <c r="L3540" s="5"/>
      <c r="M3540" s="5"/>
    </row>
    <row r="3541" spans="12:13" x14ac:dyDescent="0.25">
      <c r="L3541" s="5"/>
      <c r="M3541" s="5"/>
    </row>
    <row r="3542" spans="12:13" x14ac:dyDescent="0.25">
      <c r="L3542" s="5"/>
      <c r="M3542" s="5"/>
    </row>
    <row r="3543" spans="12:13" x14ac:dyDescent="0.25">
      <c r="L3543" s="5"/>
      <c r="M3543" s="5"/>
    </row>
    <row r="3544" spans="12:13" x14ac:dyDescent="0.25">
      <c r="L3544" s="5"/>
      <c r="M3544" s="5"/>
    </row>
    <row r="3545" spans="12:13" x14ac:dyDescent="0.25">
      <c r="L3545" s="5"/>
      <c r="M3545" s="5"/>
    </row>
    <row r="3546" spans="12:13" x14ac:dyDescent="0.25">
      <c r="L3546" s="5"/>
      <c r="M3546" s="5"/>
    </row>
    <row r="3547" spans="12:13" x14ac:dyDescent="0.25">
      <c r="L3547" s="5"/>
      <c r="M3547" s="5"/>
    </row>
    <row r="3548" spans="12:13" x14ac:dyDescent="0.25">
      <c r="L3548" s="5"/>
      <c r="M3548" s="5"/>
    </row>
    <row r="3549" spans="12:13" x14ac:dyDescent="0.25">
      <c r="L3549" s="5"/>
      <c r="M3549" s="5"/>
    </row>
    <row r="3550" spans="12:13" x14ac:dyDescent="0.25">
      <c r="L3550" s="5"/>
      <c r="M3550" s="5"/>
    </row>
    <row r="3551" spans="12:13" x14ac:dyDescent="0.25">
      <c r="L3551" s="5"/>
      <c r="M3551" s="5"/>
    </row>
    <row r="3552" spans="12:13" x14ac:dyDescent="0.25">
      <c r="L3552" s="5"/>
      <c r="M3552" s="5"/>
    </row>
    <row r="3553" spans="12:13" x14ac:dyDescent="0.25">
      <c r="L3553" s="5"/>
      <c r="M3553" s="5"/>
    </row>
    <row r="3554" spans="12:13" x14ac:dyDescent="0.25">
      <c r="L3554" s="5"/>
      <c r="M3554" s="5"/>
    </row>
    <row r="3555" spans="12:13" x14ac:dyDescent="0.25">
      <c r="L3555" s="5"/>
      <c r="M3555" s="5"/>
    </row>
    <row r="3556" spans="12:13" x14ac:dyDescent="0.25">
      <c r="L3556" s="5"/>
      <c r="M3556" s="5"/>
    </row>
    <row r="3557" spans="12:13" x14ac:dyDescent="0.25">
      <c r="L3557" s="5"/>
      <c r="M3557" s="5"/>
    </row>
    <row r="3558" spans="12:13" x14ac:dyDescent="0.25">
      <c r="L3558" s="5"/>
      <c r="M3558" s="5"/>
    </row>
    <row r="3559" spans="12:13" x14ac:dyDescent="0.25">
      <c r="L3559" s="5"/>
      <c r="M3559" s="5"/>
    </row>
    <row r="3560" spans="12:13" x14ac:dyDescent="0.25">
      <c r="L3560" s="5"/>
      <c r="M3560" s="5"/>
    </row>
    <row r="3561" spans="12:13" x14ac:dyDescent="0.25">
      <c r="L3561" s="5"/>
      <c r="M3561" s="5"/>
    </row>
    <row r="3562" spans="12:13" x14ac:dyDescent="0.25">
      <c r="L3562" s="5"/>
      <c r="M3562" s="5"/>
    </row>
    <row r="3563" spans="12:13" x14ac:dyDescent="0.25">
      <c r="L3563" s="5"/>
      <c r="M3563" s="5"/>
    </row>
    <row r="3564" spans="12:13" x14ac:dyDescent="0.25">
      <c r="L3564" s="5"/>
      <c r="M3564" s="5"/>
    </row>
    <row r="3565" spans="12:13" x14ac:dyDescent="0.25">
      <c r="L3565" s="5"/>
      <c r="M3565" s="5"/>
    </row>
    <row r="3566" spans="12:13" x14ac:dyDescent="0.25">
      <c r="L3566" s="5"/>
      <c r="M3566" s="5"/>
    </row>
    <row r="3567" spans="12:13" x14ac:dyDescent="0.25">
      <c r="L3567" s="5"/>
      <c r="M3567" s="5"/>
    </row>
    <row r="3568" spans="12:13" x14ac:dyDescent="0.25">
      <c r="L3568" s="5"/>
      <c r="M3568" s="5"/>
    </row>
    <row r="3569" spans="12:13" x14ac:dyDescent="0.25">
      <c r="L3569" s="5"/>
      <c r="M3569" s="5"/>
    </row>
    <row r="3570" spans="12:13" x14ac:dyDescent="0.25">
      <c r="L3570" s="5"/>
      <c r="M3570" s="5"/>
    </row>
    <row r="3571" spans="12:13" x14ac:dyDescent="0.25">
      <c r="L3571" s="5"/>
      <c r="M3571" s="5"/>
    </row>
    <row r="3572" spans="12:13" x14ac:dyDescent="0.25">
      <c r="L3572" s="5"/>
      <c r="M3572" s="5"/>
    </row>
    <row r="3573" spans="12:13" x14ac:dyDescent="0.25">
      <c r="L3573" s="5"/>
      <c r="M3573" s="5"/>
    </row>
    <row r="3574" spans="12:13" x14ac:dyDescent="0.25">
      <c r="L3574" s="5"/>
      <c r="M3574" s="5"/>
    </row>
    <row r="3575" spans="12:13" x14ac:dyDescent="0.25">
      <c r="L3575" s="5"/>
      <c r="M3575" s="5"/>
    </row>
    <row r="3576" spans="12:13" x14ac:dyDescent="0.25">
      <c r="L3576" s="5"/>
      <c r="M3576" s="5"/>
    </row>
    <row r="3577" spans="12:13" x14ac:dyDescent="0.25">
      <c r="L3577" s="5"/>
      <c r="M3577" s="5"/>
    </row>
    <row r="3578" spans="12:13" x14ac:dyDescent="0.25">
      <c r="L3578" s="5"/>
      <c r="M3578" s="5"/>
    </row>
    <row r="3579" spans="12:13" x14ac:dyDescent="0.25">
      <c r="L3579" s="5"/>
      <c r="M3579" s="5"/>
    </row>
    <row r="3580" spans="12:13" x14ac:dyDescent="0.25">
      <c r="L3580" s="5"/>
      <c r="M3580" s="5"/>
    </row>
    <row r="3581" spans="12:13" x14ac:dyDescent="0.25">
      <c r="L3581" s="5"/>
      <c r="M3581" s="5"/>
    </row>
    <row r="3582" spans="12:13" x14ac:dyDescent="0.25">
      <c r="L3582" s="5"/>
      <c r="M3582" s="5"/>
    </row>
    <row r="3583" spans="12:13" x14ac:dyDescent="0.25">
      <c r="L3583" s="5"/>
      <c r="M3583" s="5"/>
    </row>
    <row r="3584" spans="12:13" x14ac:dyDescent="0.25">
      <c r="L3584" s="5"/>
      <c r="M3584" s="5"/>
    </row>
    <row r="3585" spans="12:13" x14ac:dyDescent="0.25">
      <c r="L3585" s="5"/>
      <c r="M3585" s="5"/>
    </row>
    <row r="3586" spans="12:13" x14ac:dyDescent="0.25">
      <c r="L3586" s="5"/>
      <c r="M3586" s="5"/>
    </row>
    <row r="3587" spans="12:13" x14ac:dyDescent="0.25">
      <c r="L3587" s="5"/>
      <c r="M3587" s="5"/>
    </row>
    <row r="3588" spans="12:13" x14ac:dyDescent="0.25">
      <c r="L3588" s="5"/>
      <c r="M3588" s="5"/>
    </row>
    <row r="3589" spans="12:13" x14ac:dyDescent="0.25">
      <c r="L3589" s="5"/>
      <c r="M3589" s="5"/>
    </row>
    <row r="3590" spans="12:13" x14ac:dyDescent="0.25">
      <c r="L3590" s="5"/>
      <c r="M3590" s="5"/>
    </row>
    <row r="3591" spans="12:13" x14ac:dyDescent="0.25">
      <c r="L3591" s="5"/>
      <c r="M3591" s="5"/>
    </row>
    <row r="3592" spans="12:13" x14ac:dyDescent="0.25">
      <c r="L3592" s="5"/>
      <c r="M3592" s="5"/>
    </row>
    <row r="3593" spans="12:13" x14ac:dyDescent="0.25">
      <c r="L3593" s="5"/>
      <c r="M3593" s="5"/>
    </row>
    <row r="3594" spans="12:13" x14ac:dyDescent="0.25">
      <c r="L3594" s="5"/>
      <c r="M3594" s="5"/>
    </row>
    <row r="3595" spans="12:13" x14ac:dyDescent="0.25">
      <c r="L3595" s="5"/>
      <c r="M3595" s="5"/>
    </row>
    <row r="3596" spans="12:13" x14ac:dyDescent="0.25">
      <c r="L3596" s="5"/>
      <c r="M3596" s="5"/>
    </row>
    <row r="3597" spans="12:13" x14ac:dyDescent="0.25">
      <c r="L3597" s="5"/>
      <c r="M3597" s="5"/>
    </row>
    <row r="3598" spans="12:13" x14ac:dyDescent="0.25">
      <c r="L3598" s="5"/>
      <c r="M3598" s="5"/>
    </row>
    <row r="3599" spans="12:13" x14ac:dyDescent="0.25">
      <c r="L3599" s="5"/>
      <c r="M3599" s="5"/>
    </row>
    <row r="3600" spans="12:13" x14ac:dyDescent="0.25">
      <c r="L3600" s="5"/>
      <c r="M3600" s="5"/>
    </row>
    <row r="3601" spans="12:13" x14ac:dyDescent="0.25">
      <c r="L3601" s="5"/>
      <c r="M3601" s="5"/>
    </row>
    <row r="3602" spans="12:13" x14ac:dyDescent="0.25">
      <c r="L3602" s="5"/>
      <c r="M3602" s="5"/>
    </row>
    <row r="3603" spans="12:13" x14ac:dyDescent="0.25">
      <c r="L3603" s="5"/>
      <c r="M3603" s="5"/>
    </row>
    <row r="3604" spans="12:13" x14ac:dyDescent="0.25">
      <c r="L3604" s="5"/>
      <c r="M3604" s="5"/>
    </row>
    <row r="3605" spans="12:13" x14ac:dyDescent="0.25">
      <c r="L3605" s="5"/>
      <c r="M3605" s="5"/>
    </row>
    <row r="3606" spans="12:13" x14ac:dyDescent="0.25">
      <c r="L3606" s="5"/>
      <c r="M3606" s="5"/>
    </row>
    <row r="3607" spans="12:13" x14ac:dyDescent="0.25">
      <c r="L3607" s="5"/>
      <c r="M3607" s="5"/>
    </row>
    <row r="3608" spans="12:13" x14ac:dyDescent="0.25">
      <c r="L3608" s="5"/>
      <c r="M3608" s="5"/>
    </row>
    <row r="3609" spans="12:13" x14ac:dyDescent="0.25">
      <c r="L3609" s="5"/>
      <c r="M3609" s="5"/>
    </row>
    <row r="3610" spans="12:13" x14ac:dyDescent="0.25">
      <c r="L3610" s="5"/>
      <c r="M3610" s="5"/>
    </row>
    <row r="3611" spans="12:13" x14ac:dyDescent="0.25">
      <c r="L3611" s="5"/>
      <c r="M3611" s="5"/>
    </row>
    <row r="3612" spans="12:13" x14ac:dyDescent="0.25">
      <c r="L3612" s="5"/>
      <c r="M3612" s="5"/>
    </row>
    <row r="3613" spans="12:13" x14ac:dyDescent="0.25">
      <c r="L3613" s="5"/>
      <c r="M3613" s="5"/>
    </row>
    <row r="3614" spans="12:13" x14ac:dyDescent="0.25">
      <c r="L3614" s="5"/>
      <c r="M3614" s="5"/>
    </row>
    <row r="3615" spans="12:13" x14ac:dyDescent="0.25">
      <c r="L3615" s="5"/>
      <c r="M3615" s="5"/>
    </row>
    <row r="3616" spans="12:13" x14ac:dyDescent="0.25">
      <c r="L3616" s="5"/>
      <c r="M3616" s="5"/>
    </row>
    <row r="3617" spans="12:13" x14ac:dyDescent="0.25">
      <c r="L3617" s="5"/>
      <c r="M3617" s="5"/>
    </row>
    <row r="3618" spans="12:13" x14ac:dyDescent="0.25">
      <c r="L3618" s="5"/>
      <c r="M3618" s="5"/>
    </row>
    <row r="3619" spans="12:13" x14ac:dyDescent="0.25">
      <c r="L3619" s="5"/>
      <c r="M3619" s="5"/>
    </row>
    <row r="3620" spans="12:13" x14ac:dyDescent="0.25">
      <c r="L3620" s="5"/>
      <c r="M3620" s="5"/>
    </row>
    <row r="3621" spans="12:13" x14ac:dyDescent="0.25">
      <c r="L3621" s="5"/>
      <c r="M3621" s="5"/>
    </row>
    <row r="3622" spans="12:13" x14ac:dyDescent="0.25">
      <c r="L3622" s="5"/>
      <c r="M3622" s="5"/>
    </row>
    <row r="3623" spans="12:13" x14ac:dyDescent="0.25">
      <c r="L3623" s="5"/>
      <c r="M3623" s="5"/>
    </row>
    <row r="3624" spans="12:13" x14ac:dyDescent="0.25">
      <c r="L3624" s="5"/>
      <c r="M3624" s="5"/>
    </row>
    <row r="3625" spans="12:13" x14ac:dyDescent="0.25">
      <c r="L3625" s="5"/>
      <c r="M3625" s="5"/>
    </row>
    <row r="3626" spans="12:13" x14ac:dyDescent="0.25">
      <c r="L3626" s="5"/>
      <c r="M3626" s="5"/>
    </row>
    <row r="3627" spans="12:13" x14ac:dyDescent="0.25">
      <c r="L3627" s="5"/>
      <c r="M3627" s="5"/>
    </row>
    <row r="3628" spans="12:13" x14ac:dyDescent="0.25">
      <c r="L3628" s="5"/>
      <c r="M3628" s="5"/>
    </row>
    <row r="3629" spans="12:13" x14ac:dyDescent="0.25">
      <c r="L3629" s="5"/>
      <c r="M3629" s="5"/>
    </row>
    <row r="3630" spans="12:13" x14ac:dyDescent="0.25">
      <c r="L3630" s="5"/>
      <c r="M3630" s="5"/>
    </row>
    <row r="3631" spans="12:13" x14ac:dyDescent="0.25">
      <c r="L3631" s="5"/>
      <c r="M3631" s="5"/>
    </row>
    <row r="3632" spans="12:13" x14ac:dyDescent="0.25">
      <c r="L3632" s="5"/>
      <c r="M3632" s="5"/>
    </row>
    <row r="3633" spans="12:13" x14ac:dyDescent="0.25">
      <c r="L3633" s="5"/>
      <c r="M3633" s="5"/>
    </row>
    <row r="3634" spans="12:13" x14ac:dyDescent="0.25">
      <c r="L3634" s="5"/>
      <c r="M3634" s="5"/>
    </row>
    <row r="3635" spans="12:13" x14ac:dyDescent="0.25">
      <c r="L3635" s="5"/>
      <c r="M3635" s="5"/>
    </row>
    <row r="3636" spans="12:13" x14ac:dyDescent="0.25">
      <c r="L3636" s="5"/>
      <c r="M3636" s="5"/>
    </row>
    <row r="3637" spans="12:13" x14ac:dyDescent="0.25">
      <c r="L3637" s="5"/>
      <c r="M3637" s="5"/>
    </row>
    <row r="3638" spans="12:13" x14ac:dyDescent="0.25">
      <c r="L3638" s="5"/>
      <c r="M3638" s="5"/>
    </row>
    <row r="3639" spans="12:13" x14ac:dyDescent="0.25">
      <c r="L3639" s="5"/>
      <c r="M3639" s="5"/>
    </row>
    <row r="3640" spans="12:13" x14ac:dyDescent="0.25">
      <c r="L3640" s="5"/>
      <c r="M3640" s="5"/>
    </row>
    <row r="3641" spans="12:13" x14ac:dyDescent="0.25">
      <c r="L3641" s="5"/>
      <c r="M3641" s="5"/>
    </row>
    <row r="3642" spans="12:13" x14ac:dyDescent="0.25">
      <c r="L3642" s="5"/>
      <c r="M3642" s="5"/>
    </row>
    <row r="3643" spans="12:13" x14ac:dyDescent="0.25">
      <c r="L3643" s="5"/>
      <c r="M3643" s="5"/>
    </row>
    <row r="3644" spans="12:13" x14ac:dyDescent="0.25">
      <c r="L3644" s="5"/>
      <c r="M3644" s="5"/>
    </row>
    <row r="3645" spans="12:13" x14ac:dyDescent="0.25">
      <c r="L3645" s="5"/>
      <c r="M3645" s="5"/>
    </row>
    <row r="3646" spans="12:13" x14ac:dyDescent="0.25">
      <c r="L3646" s="5"/>
      <c r="M3646" s="5"/>
    </row>
    <row r="3647" spans="12:13" x14ac:dyDescent="0.25">
      <c r="L3647" s="5"/>
      <c r="M3647" s="5"/>
    </row>
    <row r="3648" spans="12:13" x14ac:dyDescent="0.25">
      <c r="L3648" s="5"/>
      <c r="M3648" s="5"/>
    </row>
    <row r="3649" spans="12:13" x14ac:dyDescent="0.25">
      <c r="L3649" s="5"/>
      <c r="M3649" s="5"/>
    </row>
    <row r="3650" spans="12:13" x14ac:dyDescent="0.25">
      <c r="L3650" s="5"/>
      <c r="M3650" s="5"/>
    </row>
    <row r="3651" spans="12:13" x14ac:dyDescent="0.25">
      <c r="L3651" s="5"/>
      <c r="M3651" s="5"/>
    </row>
    <row r="3652" spans="12:13" x14ac:dyDescent="0.25">
      <c r="L3652" s="5"/>
      <c r="M3652" s="5"/>
    </row>
    <row r="3653" spans="12:13" x14ac:dyDescent="0.25">
      <c r="L3653" s="5"/>
      <c r="M3653" s="5"/>
    </row>
    <row r="3654" spans="12:13" x14ac:dyDescent="0.25">
      <c r="L3654" s="5"/>
      <c r="M3654" s="5"/>
    </row>
    <row r="3655" spans="12:13" x14ac:dyDescent="0.25">
      <c r="L3655" s="5"/>
      <c r="M3655" s="5"/>
    </row>
    <row r="3656" spans="12:13" x14ac:dyDescent="0.25">
      <c r="L3656" s="5"/>
      <c r="M3656" s="5"/>
    </row>
    <row r="3657" spans="12:13" x14ac:dyDescent="0.25">
      <c r="L3657" s="5"/>
      <c r="M3657" s="5"/>
    </row>
    <row r="3658" spans="12:13" x14ac:dyDescent="0.25">
      <c r="L3658" s="5"/>
      <c r="M3658" s="5"/>
    </row>
    <row r="3659" spans="12:13" x14ac:dyDescent="0.25">
      <c r="L3659" s="5"/>
      <c r="M3659" s="5"/>
    </row>
    <row r="3660" spans="12:13" x14ac:dyDescent="0.25">
      <c r="L3660" s="5"/>
      <c r="M3660" s="5"/>
    </row>
    <row r="3661" spans="12:13" x14ac:dyDescent="0.25">
      <c r="L3661" s="5"/>
      <c r="M3661" s="5"/>
    </row>
    <row r="3662" spans="12:13" x14ac:dyDescent="0.25">
      <c r="L3662" s="5"/>
      <c r="M3662" s="5"/>
    </row>
    <row r="3663" spans="12:13" x14ac:dyDescent="0.25">
      <c r="L3663" s="5"/>
      <c r="M3663" s="5"/>
    </row>
    <row r="3664" spans="12:13" x14ac:dyDescent="0.25">
      <c r="L3664" s="5"/>
      <c r="M3664" s="5"/>
    </row>
    <row r="3665" spans="12:13" x14ac:dyDescent="0.25">
      <c r="L3665" s="5"/>
      <c r="M3665" s="5"/>
    </row>
    <row r="3666" spans="12:13" x14ac:dyDescent="0.25">
      <c r="L3666" s="5"/>
      <c r="M3666" s="5"/>
    </row>
    <row r="3667" spans="12:13" x14ac:dyDescent="0.25">
      <c r="L3667" s="5"/>
      <c r="M3667" s="5"/>
    </row>
    <row r="3668" spans="12:13" x14ac:dyDescent="0.25">
      <c r="L3668" s="5"/>
      <c r="M3668" s="5"/>
    </row>
    <row r="3669" spans="12:13" x14ac:dyDescent="0.25">
      <c r="L3669" s="5"/>
      <c r="M3669" s="5"/>
    </row>
    <row r="3670" spans="12:13" x14ac:dyDescent="0.25">
      <c r="L3670" s="5"/>
      <c r="M3670" s="5"/>
    </row>
    <row r="3671" spans="12:13" x14ac:dyDescent="0.25">
      <c r="L3671" s="5"/>
      <c r="M3671" s="5"/>
    </row>
    <row r="3672" spans="12:13" x14ac:dyDescent="0.25">
      <c r="L3672" s="5"/>
      <c r="M3672" s="5"/>
    </row>
    <row r="3673" spans="12:13" x14ac:dyDescent="0.25">
      <c r="L3673" s="5"/>
      <c r="M3673" s="5"/>
    </row>
    <row r="3674" spans="12:13" x14ac:dyDescent="0.25">
      <c r="L3674" s="5"/>
      <c r="M3674" s="5"/>
    </row>
    <row r="3675" spans="12:13" x14ac:dyDescent="0.25">
      <c r="L3675" s="5"/>
      <c r="M3675" s="5"/>
    </row>
    <row r="3676" spans="12:13" x14ac:dyDescent="0.25">
      <c r="L3676" s="5"/>
      <c r="M3676" s="5"/>
    </row>
    <row r="3677" spans="12:13" x14ac:dyDescent="0.25">
      <c r="L3677" s="5"/>
      <c r="M3677" s="5"/>
    </row>
    <row r="3678" spans="12:13" x14ac:dyDescent="0.25">
      <c r="L3678" s="5"/>
      <c r="M3678" s="5"/>
    </row>
    <row r="3679" spans="12:13" x14ac:dyDescent="0.25">
      <c r="L3679" s="5"/>
      <c r="M3679" s="5"/>
    </row>
    <row r="3680" spans="12:13" x14ac:dyDescent="0.25">
      <c r="L3680" s="5"/>
      <c r="M3680" s="5"/>
    </row>
    <row r="3681" spans="12:13" x14ac:dyDescent="0.25">
      <c r="L3681" s="5"/>
      <c r="M3681" s="5"/>
    </row>
    <row r="3682" spans="12:13" x14ac:dyDescent="0.25">
      <c r="L3682" s="5"/>
      <c r="M3682" s="5"/>
    </row>
    <row r="3683" spans="12:13" x14ac:dyDescent="0.25">
      <c r="L3683" s="5"/>
      <c r="M3683" s="5"/>
    </row>
    <row r="3684" spans="12:13" x14ac:dyDescent="0.25">
      <c r="L3684" s="5"/>
      <c r="M3684" s="5"/>
    </row>
    <row r="3685" spans="12:13" x14ac:dyDescent="0.25">
      <c r="L3685" s="5"/>
      <c r="M3685" s="5"/>
    </row>
    <row r="3686" spans="12:13" x14ac:dyDescent="0.25">
      <c r="L3686" s="5"/>
      <c r="M3686" s="5"/>
    </row>
    <row r="3687" spans="12:13" x14ac:dyDescent="0.25">
      <c r="L3687" s="5"/>
      <c r="M3687" s="5"/>
    </row>
    <row r="3688" spans="12:13" x14ac:dyDescent="0.25">
      <c r="L3688" s="5"/>
      <c r="M3688" s="5"/>
    </row>
    <row r="3689" spans="12:13" x14ac:dyDescent="0.25">
      <c r="L3689" s="5"/>
      <c r="M3689" s="5"/>
    </row>
    <row r="3690" spans="12:13" x14ac:dyDescent="0.25">
      <c r="L3690" s="5"/>
      <c r="M3690" s="5"/>
    </row>
    <row r="3691" spans="12:13" x14ac:dyDescent="0.25">
      <c r="L3691" s="5"/>
      <c r="M3691" s="5"/>
    </row>
    <row r="3692" spans="12:13" x14ac:dyDescent="0.25">
      <c r="L3692" s="5"/>
      <c r="M3692" s="5"/>
    </row>
    <row r="3693" spans="12:13" x14ac:dyDescent="0.25">
      <c r="L3693" s="5"/>
      <c r="M3693" s="5"/>
    </row>
    <row r="3694" spans="12:13" x14ac:dyDescent="0.25">
      <c r="L3694" s="5"/>
      <c r="M3694" s="5"/>
    </row>
    <row r="3695" spans="12:13" x14ac:dyDescent="0.25">
      <c r="L3695" s="5"/>
      <c r="M3695" s="5"/>
    </row>
    <row r="3696" spans="12:13" x14ac:dyDescent="0.25">
      <c r="L3696" s="5"/>
      <c r="M3696" s="5"/>
    </row>
    <row r="3697" spans="12:13" x14ac:dyDescent="0.25">
      <c r="L3697" s="5"/>
      <c r="M3697" s="5"/>
    </row>
    <row r="3698" spans="12:13" x14ac:dyDescent="0.25">
      <c r="L3698" s="5"/>
      <c r="M3698" s="5"/>
    </row>
    <row r="3699" spans="12:13" x14ac:dyDescent="0.25">
      <c r="L3699" s="5"/>
      <c r="M3699" s="5"/>
    </row>
    <row r="3700" spans="12:13" x14ac:dyDescent="0.25">
      <c r="L3700" s="5"/>
      <c r="M3700" s="5"/>
    </row>
    <row r="3701" spans="12:13" x14ac:dyDescent="0.25">
      <c r="L3701" s="5"/>
      <c r="M3701" s="5"/>
    </row>
    <row r="3702" spans="12:13" x14ac:dyDescent="0.25">
      <c r="L3702" s="5"/>
      <c r="M3702" s="5"/>
    </row>
    <row r="3703" spans="12:13" x14ac:dyDescent="0.25">
      <c r="L3703" s="5"/>
      <c r="M3703" s="5"/>
    </row>
    <row r="3704" spans="12:13" x14ac:dyDescent="0.25">
      <c r="L3704" s="5"/>
      <c r="M3704" s="5"/>
    </row>
    <row r="3705" spans="12:13" x14ac:dyDescent="0.25">
      <c r="L3705" s="5"/>
      <c r="M3705" s="5"/>
    </row>
    <row r="3706" spans="12:13" x14ac:dyDescent="0.25">
      <c r="L3706" s="5"/>
      <c r="M3706" s="5"/>
    </row>
    <row r="3707" spans="12:13" x14ac:dyDescent="0.25">
      <c r="L3707" s="5"/>
      <c r="M3707" s="5"/>
    </row>
    <row r="3708" spans="12:13" x14ac:dyDescent="0.25">
      <c r="L3708" s="5"/>
      <c r="M3708" s="5"/>
    </row>
    <row r="3709" spans="12:13" x14ac:dyDescent="0.25">
      <c r="L3709" s="5"/>
      <c r="M3709" s="5"/>
    </row>
    <row r="3710" spans="12:13" x14ac:dyDescent="0.25">
      <c r="L3710" s="5"/>
      <c r="M3710" s="5"/>
    </row>
    <row r="3711" spans="12:13" x14ac:dyDescent="0.25">
      <c r="L3711" s="5"/>
      <c r="M3711" s="5"/>
    </row>
    <row r="3712" spans="12:13" x14ac:dyDescent="0.25">
      <c r="L3712" s="5"/>
      <c r="M3712" s="5"/>
    </row>
    <row r="3713" spans="12:13" x14ac:dyDescent="0.25">
      <c r="L3713" s="5"/>
      <c r="M3713" s="5"/>
    </row>
    <row r="3714" spans="12:13" x14ac:dyDescent="0.25">
      <c r="L3714" s="5"/>
      <c r="M3714" s="5"/>
    </row>
    <row r="3715" spans="12:13" x14ac:dyDescent="0.25">
      <c r="L3715" s="5"/>
      <c r="M3715" s="5"/>
    </row>
    <row r="3716" spans="12:13" x14ac:dyDescent="0.25">
      <c r="L3716" s="5"/>
      <c r="M3716" s="5"/>
    </row>
    <row r="3717" spans="12:13" x14ac:dyDescent="0.25">
      <c r="L3717" s="5"/>
      <c r="M3717" s="5"/>
    </row>
    <row r="3718" spans="12:13" x14ac:dyDescent="0.25">
      <c r="L3718" s="5"/>
      <c r="M3718" s="5"/>
    </row>
    <row r="3719" spans="12:13" x14ac:dyDescent="0.25">
      <c r="L3719" s="5"/>
      <c r="M3719" s="5"/>
    </row>
    <row r="3720" spans="12:13" x14ac:dyDescent="0.25">
      <c r="L3720" s="5"/>
      <c r="M3720" s="5"/>
    </row>
    <row r="3721" spans="12:13" x14ac:dyDescent="0.25">
      <c r="L3721" s="5"/>
      <c r="M3721" s="5"/>
    </row>
    <row r="3722" spans="12:13" x14ac:dyDescent="0.25">
      <c r="L3722" s="5"/>
      <c r="M3722" s="5"/>
    </row>
    <row r="3723" spans="12:13" x14ac:dyDescent="0.25">
      <c r="L3723" s="5"/>
      <c r="M3723" s="5"/>
    </row>
    <row r="3724" spans="12:13" x14ac:dyDescent="0.25">
      <c r="L3724" s="5"/>
      <c r="M3724" s="5"/>
    </row>
    <row r="3725" spans="12:13" x14ac:dyDescent="0.25">
      <c r="L3725" s="5"/>
      <c r="M3725" s="5"/>
    </row>
    <row r="3726" spans="12:13" x14ac:dyDescent="0.25">
      <c r="L3726" s="5"/>
      <c r="M3726" s="5"/>
    </row>
    <row r="3727" spans="12:13" x14ac:dyDescent="0.25">
      <c r="L3727" s="5"/>
      <c r="M3727" s="5"/>
    </row>
    <row r="3728" spans="12:13" x14ac:dyDescent="0.25">
      <c r="L3728" s="5"/>
      <c r="M3728" s="5"/>
    </row>
    <row r="3729" spans="12:13" x14ac:dyDescent="0.25">
      <c r="L3729" s="5"/>
      <c r="M3729" s="5"/>
    </row>
    <row r="3730" spans="12:13" x14ac:dyDescent="0.25">
      <c r="L3730" s="5"/>
      <c r="M3730" s="5"/>
    </row>
    <row r="3731" spans="12:13" x14ac:dyDescent="0.25">
      <c r="L3731" s="5"/>
      <c r="M3731" s="5"/>
    </row>
    <row r="3732" spans="12:13" x14ac:dyDescent="0.25">
      <c r="L3732" s="5"/>
      <c r="M3732" s="5"/>
    </row>
    <row r="3733" spans="12:13" x14ac:dyDescent="0.25">
      <c r="L3733" s="5"/>
      <c r="M3733" s="5"/>
    </row>
    <row r="3734" spans="12:13" x14ac:dyDescent="0.25">
      <c r="L3734" s="5"/>
      <c r="M3734" s="5"/>
    </row>
    <row r="3735" spans="12:13" x14ac:dyDescent="0.25">
      <c r="L3735" s="5"/>
      <c r="M3735" s="5"/>
    </row>
    <row r="3736" spans="12:13" x14ac:dyDescent="0.25">
      <c r="L3736" s="5"/>
      <c r="M3736" s="5"/>
    </row>
    <row r="3737" spans="12:13" x14ac:dyDescent="0.25">
      <c r="L3737" s="5"/>
      <c r="M3737" s="5"/>
    </row>
    <row r="3738" spans="12:13" x14ac:dyDescent="0.25">
      <c r="L3738" s="5"/>
      <c r="M3738" s="5"/>
    </row>
    <row r="3739" spans="12:13" x14ac:dyDescent="0.25">
      <c r="L3739" s="5"/>
      <c r="M3739" s="5"/>
    </row>
    <row r="3740" spans="12:13" x14ac:dyDescent="0.25">
      <c r="L3740" s="5"/>
      <c r="M3740" s="5"/>
    </row>
    <row r="3741" spans="12:13" x14ac:dyDescent="0.25">
      <c r="L3741" s="5"/>
      <c r="M3741" s="5"/>
    </row>
    <row r="3742" spans="12:13" x14ac:dyDescent="0.25">
      <c r="L3742" s="5"/>
      <c r="M3742" s="5"/>
    </row>
    <row r="3743" spans="12:13" x14ac:dyDescent="0.25">
      <c r="L3743" s="5"/>
      <c r="M3743" s="5"/>
    </row>
    <row r="3744" spans="12:13" x14ac:dyDescent="0.25">
      <c r="L3744" s="5"/>
      <c r="M3744" s="5"/>
    </row>
    <row r="3745" spans="12:13" x14ac:dyDescent="0.25">
      <c r="L3745" s="5"/>
      <c r="M3745" s="5"/>
    </row>
    <row r="3746" spans="12:13" x14ac:dyDescent="0.25">
      <c r="L3746" s="5"/>
      <c r="M3746" s="5"/>
    </row>
    <row r="3747" spans="12:13" x14ac:dyDescent="0.25">
      <c r="L3747" s="5"/>
      <c r="M3747" s="5"/>
    </row>
    <row r="3748" spans="12:13" x14ac:dyDescent="0.25">
      <c r="L3748" s="5"/>
      <c r="M3748" s="5"/>
    </row>
    <row r="3749" spans="12:13" x14ac:dyDescent="0.25">
      <c r="L3749" s="5"/>
      <c r="M3749" s="5"/>
    </row>
    <row r="3750" spans="12:13" x14ac:dyDescent="0.25">
      <c r="L3750" s="5"/>
      <c r="M3750" s="5"/>
    </row>
    <row r="3751" spans="12:13" x14ac:dyDescent="0.25">
      <c r="L3751" s="5"/>
      <c r="M3751" s="5"/>
    </row>
    <row r="3752" spans="12:13" x14ac:dyDescent="0.25">
      <c r="L3752" s="5"/>
      <c r="M3752" s="5"/>
    </row>
    <row r="3753" spans="12:13" x14ac:dyDescent="0.25">
      <c r="L3753" s="5"/>
      <c r="M3753" s="5"/>
    </row>
    <row r="3754" spans="12:13" x14ac:dyDescent="0.25">
      <c r="L3754" s="5"/>
      <c r="M3754" s="5"/>
    </row>
    <row r="3755" spans="12:13" x14ac:dyDescent="0.25">
      <c r="L3755" s="5"/>
      <c r="M3755" s="5"/>
    </row>
    <row r="3756" spans="12:13" x14ac:dyDescent="0.25">
      <c r="L3756" s="5"/>
      <c r="M3756" s="5"/>
    </row>
    <row r="3757" spans="12:13" x14ac:dyDescent="0.25">
      <c r="L3757" s="5"/>
      <c r="M3757" s="5"/>
    </row>
    <row r="3758" spans="12:13" x14ac:dyDescent="0.25">
      <c r="L3758" s="5"/>
      <c r="M3758" s="5"/>
    </row>
    <row r="3759" spans="12:13" x14ac:dyDescent="0.25">
      <c r="L3759" s="5"/>
      <c r="M3759" s="5"/>
    </row>
    <row r="3760" spans="12:13" x14ac:dyDescent="0.25">
      <c r="L3760" s="5"/>
      <c r="M3760" s="5"/>
    </row>
    <row r="3761" spans="12:13" x14ac:dyDescent="0.25">
      <c r="L3761" s="5"/>
      <c r="M3761" s="5"/>
    </row>
    <row r="3762" spans="12:13" x14ac:dyDescent="0.25">
      <c r="L3762" s="5"/>
      <c r="M3762" s="5"/>
    </row>
    <row r="3763" spans="12:13" x14ac:dyDescent="0.25">
      <c r="L3763" s="5"/>
      <c r="M3763" s="5"/>
    </row>
    <row r="3764" spans="12:13" x14ac:dyDescent="0.25">
      <c r="L3764" s="5"/>
      <c r="M3764" s="5"/>
    </row>
    <row r="3765" spans="12:13" x14ac:dyDescent="0.25">
      <c r="L3765" s="5"/>
      <c r="M3765" s="5"/>
    </row>
    <row r="3766" spans="12:13" x14ac:dyDescent="0.25">
      <c r="L3766" s="5"/>
      <c r="M3766" s="5"/>
    </row>
    <row r="3767" spans="12:13" x14ac:dyDescent="0.25">
      <c r="L3767" s="5"/>
      <c r="M3767" s="5"/>
    </row>
    <row r="3768" spans="12:13" x14ac:dyDescent="0.25">
      <c r="L3768" s="5"/>
      <c r="M3768" s="5"/>
    </row>
    <row r="3769" spans="12:13" x14ac:dyDescent="0.25">
      <c r="L3769" s="5"/>
      <c r="M3769" s="5"/>
    </row>
    <row r="3770" spans="12:13" x14ac:dyDescent="0.25">
      <c r="L3770" s="5"/>
      <c r="M3770" s="5"/>
    </row>
    <row r="3771" spans="12:13" x14ac:dyDescent="0.25">
      <c r="L3771" s="5"/>
      <c r="M3771" s="5"/>
    </row>
    <row r="3772" spans="12:13" x14ac:dyDescent="0.25">
      <c r="L3772" s="5"/>
      <c r="M3772" s="5"/>
    </row>
    <row r="3773" spans="12:13" x14ac:dyDescent="0.25">
      <c r="L3773" s="5"/>
      <c r="M3773" s="5"/>
    </row>
    <row r="3774" spans="12:13" x14ac:dyDescent="0.25">
      <c r="L3774" s="5"/>
      <c r="M3774" s="5"/>
    </row>
    <row r="3775" spans="12:13" x14ac:dyDescent="0.25">
      <c r="L3775" s="5"/>
      <c r="M3775" s="5"/>
    </row>
    <row r="3776" spans="12:13" x14ac:dyDescent="0.25">
      <c r="L3776" s="5"/>
      <c r="M3776" s="5"/>
    </row>
    <row r="3777" spans="12:13" x14ac:dyDescent="0.25">
      <c r="L3777" s="5"/>
      <c r="M3777" s="5"/>
    </row>
    <row r="3778" spans="12:13" x14ac:dyDescent="0.25">
      <c r="L3778" s="5"/>
      <c r="M3778" s="5"/>
    </row>
    <row r="3779" spans="12:13" x14ac:dyDescent="0.25">
      <c r="L3779" s="5"/>
      <c r="M3779" s="5"/>
    </row>
    <row r="3780" spans="12:13" x14ac:dyDescent="0.25">
      <c r="L3780" s="5"/>
      <c r="M3780" s="5"/>
    </row>
    <row r="3781" spans="12:13" x14ac:dyDescent="0.25">
      <c r="L3781" s="5"/>
      <c r="M3781" s="5"/>
    </row>
    <row r="3782" spans="12:13" x14ac:dyDescent="0.25">
      <c r="L3782" s="5"/>
      <c r="M3782" s="5"/>
    </row>
    <row r="3783" spans="12:13" x14ac:dyDescent="0.25">
      <c r="L3783" s="5"/>
      <c r="M3783" s="5"/>
    </row>
    <row r="3784" spans="12:13" x14ac:dyDescent="0.25">
      <c r="L3784" s="5"/>
      <c r="M3784" s="5"/>
    </row>
    <row r="3785" spans="12:13" x14ac:dyDescent="0.25">
      <c r="L3785" s="5"/>
      <c r="M3785" s="5"/>
    </row>
    <row r="3786" spans="12:13" x14ac:dyDescent="0.25">
      <c r="L3786" s="5"/>
      <c r="M3786" s="5"/>
    </row>
    <row r="3787" spans="12:13" x14ac:dyDescent="0.25">
      <c r="L3787" s="5"/>
      <c r="M3787" s="5"/>
    </row>
    <row r="3788" spans="12:13" x14ac:dyDescent="0.25">
      <c r="L3788" s="5"/>
      <c r="M3788" s="5"/>
    </row>
    <row r="3789" spans="12:13" x14ac:dyDescent="0.25">
      <c r="L3789" s="5"/>
      <c r="M3789" s="5"/>
    </row>
    <row r="3790" spans="12:13" x14ac:dyDescent="0.25">
      <c r="L3790" s="5"/>
      <c r="M3790" s="5"/>
    </row>
    <row r="3791" spans="12:13" x14ac:dyDescent="0.25">
      <c r="L3791" s="5"/>
      <c r="M3791" s="5"/>
    </row>
    <row r="3792" spans="12:13" x14ac:dyDescent="0.25">
      <c r="L3792" s="5"/>
      <c r="M3792" s="5"/>
    </row>
    <row r="3793" spans="12:13" x14ac:dyDescent="0.25">
      <c r="L3793" s="5"/>
      <c r="M3793" s="5"/>
    </row>
    <row r="3794" spans="12:13" x14ac:dyDescent="0.25">
      <c r="L3794" s="5"/>
      <c r="M3794" s="5"/>
    </row>
    <row r="3795" spans="12:13" x14ac:dyDescent="0.25">
      <c r="L3795" s="5"/>
      <c r="M3795" s="5"/>
    </row>
    <row r="3796" spans="12:13" x14ac:dyDescent="0.25">
      <c r="L3796" s="5"/>
      <c r="M3796" s="5"/>
    </row>
    <row r="3797" spans="12:13" x14ac:dyDescent="0.25">
      <c r="L3797" s="5"/>
      <c r="M3797" s="5"/>
    </row>
    <row r="3798" spans="12:13" x14ac:dyDescent="0.25">
      <c r="L3798" s="5"/>
      <c r="M3798" s="5"/>
    </row>
    <row r="3799" spans="12:13" x14ac:dyDescent="0.25">
      <c r="L3799" s="5"/>
      <c r="M3799" s="5"/>
    </row>
    <row r="3800" spans="12:13" x14ac:dyDescent="0.25">
      <c r="L3800" s="5"/>
      <c r="M3800" s="5"/>
    </row>
    <row r="3801" spans="12:13" x14ac:dyDescent="0.25">
      <c r="L3801" s="5"/>
      <c r="M3801" s="5"/>
    </row>
    <row r="3802" spans="12:13" x14ac:dyDescent="0.25">
      <c r="L3802" s="5"/>
      <c r="M3802" s="5"/>
    </row>
    <row r="3803" spans="12:13" x14ac:dyDescent="0.25">
      <c r="L3803" s="5"/>
      <c r="M3803" s="5"/>
    </row>
    <row r="3804" spans="12:13" x14ac:dyDescent="0.25">
      <c r="L3804" s="5"/>
      <c r="M3804" s="5"/>
    </row>
    <row r="3805" spans="12:13" x14ac:dyDescent="0.25">
      <c r="L3805" s="5"/>
      <c r="M3805" s="5"/>
    </row>
    <row r="3806" spans="12:13" x14ac:dyDescent="0.25">
      <c r="L3806" s="5"/>
      <c r="M3806" s="5"/>
    </row>
    <row r="3807" spans="12:13" x14ac:dyDescent="0.25">
      <c r="L3807" s="5"/>
      <c r="M3807" s="5"/>
    </row>
    <row r="3808" spans="12:13" x14ac:dyDescent="0.25">
      <c r="L3808" s="5"/>
      <c r="M3808" s="5"/>
    </row>
    <row r="3809" spans="12:13" x14ac:dyDescent="0.25">
      <c r="L3809" s="5"/>
      <c r="M3809" s="5"/>
    </row>
    <row r="3810" spans="12:13" x14ac:dyDescent="0.25">
      <c r="L3810" s="5"/>
      <c r="M3810" s="5"/>
    </row>
    <row r="3811" spans="12:13" x14ac:dyDescent="0.25">
      <c r="L3811" s="5"/>
      <c r="M3811" s="5"/>
    </row>
    <row r="3812" spans="12:13" x14ac:dyDescent="0.25">
      <c r="L3812" s="5"/>
      <c r="M3812" s="5"/>
    </row>
    <row r="3813" spans="12:13" x14ac:dyDescent="0.25">
      <c r="L3813" s="5"/>
      <c r="M3813" s="5"/>
    </row>
    <row r="3814" spans="12:13" x14ac:dyDescent="0.25">
      <c r="L3814" s="5"/>
      <c r="M3814" s="5"/>
    </row>
    <row r="3815" spans="12:13" x14ac:dyDescent="0.25">
      <c r="L3815" s="5"/>
      <c r="M3815" s="5"/>
    </row>
    <row r="3816" spans="12:13" x14ac:dyDescent="0.25">
      <c r="L3816" s="5"/>
      <c r="M3816" s="5"/>
    </row>
    <row r="3817" spans="12:13" x14ac:dyDescent="0.25">
      <c r="L3817" s="5"/>
      <c r="M3817" s="5"/>
    </row>
    <row r="3818" spans="12:13" x14ac:dyDescent="0.25">
      <c r="L3818" s="5"/>
      <c r="M3818" s="5"/>
    </row>
    <row r="3819" spans="12:13" x14ac:dyDescent="0.25">
      <c r="L3819" s="5"/>
      <c r="M3819" s="5"/>
    </row>
    <row r="3820" spans="12:13" x14ac:dyDescent="0.25">
      <c r="L3820" s="5"/>
      <c r="M3820" s="5"/>
    </row>
    <row r="3821" spans="12:13" x14ac:dyDescent="0.25">
      <c r="L3821" s="5"/>
      <c r="M3821" s="5"/>
    </row>
    <row r="3822" spans="12:13" x14ac:dyDescent="0.25">
      <c r="L3822" s="5"/>
      <c r="M3822" s="5"/>
    </row>
    <row r="3823" spans="12:13" x14ac:dyDescent="0.25">
      <c r="L3823" s="5"/>
      <c r="M3823" s="5"/>
    </row>
    <row r="3824" spans="12:13" x14ac:dyDescent="0.25">
      <c r="L3824" s="5"/>
      <c r="M3824" s="5"/>
    </row>
    <row r="3825" spans="12:13" x14ac:dyDescent="0.25">
      <c r="L3825" s="5"/>
      <c r="M3825" s="5"/>
    </row>
    <row r="3826" spans="12:13" x14ac:dyDescent="0.25">
      <c r="L3826" s="5"/>
      <c r="M3826" s="5"/>
    </row>
    <row r="3827" spans="12:13" x14ac:dyDescent="0.25">
      <c r="L3827" s="5"/>
      <c r="M3827" s="5"/>
    </row>
    <row r="3828" spans="12:13" x14ac:dyDescent="0.25">
      <c r="L3828" s="5"/>
      <c r="M3828" s="5"/>
    </row>
    <row r="3829" spans="12:13" x14ac:dyDescent="0.25">
      <c r="L3829" s="5"/>
      <c r="M3829" s="5"/>
    </row>
    <row r="3830" spans="12:13" x14ac:dyDescent="0.25">
      <c r="L3830" s="5"/>
      <c r="M3830" s="5"/>
    </row>
    <row r="3831" spans="12:13" x14ac:dyDescent="0.25">
      <c r="L3831" s="5"/>
      <c r="M3831" s="5"/>
    </row>
    <row r="3832" spans="12:13" x14ac:dyDescent="0.25">
      <c r="L3832" s="5"/>
      <c r="M3832" s="5"/>
    </row>
    <row r="3833" spans="12:13" x14ac:dyDescent="0.25">
      <c r="L3833" s="5"/>
      <c r="M3833" s="5"/>
    </row>
    <row r="3834" spans="12:13" x14ac:dyDescent="0.25">
      <c r="L3834" s="5"/>
      <c r="M3834" s="5"/>
    </row>
    <row r="3835" spans="12:13" x14ac:dyDescent="0.25">
      <c r="L3835" s="5"/>
      <c r="M3835" s="5"/>
    </row>
    <row r="3836" spans="12:13" x14ac:dyDescent="0.25">
      <c r="L3836" s="5"/>
      <c r="M3836" s="5"/>
    </row>
    <row r="3837" spans="12:13" x14ac:dyDescent="0.25">
      <c r="L3837" s="5"/>
      <c r="M3837" s="5"/>
    </row>
    <row r="3838" spans="12:13" x14ac:dyDescent="0.25">
      <c r="L3838" s="5"/>
      <c r="M3838" s="5"/>
    </row>
    <row r="3839" spans="12:13" x14ac:dyDescent="0.25">
      <c r="L3839" s="5"/>
      <c r="M3839" s="5"/>
    </row>
    <row r="3840" spans="12:13" x14ac:dyDescent="0.25">
      <c r="L3840" s="5"/>
      <c r="M3840" s="5"/>
    </row>
    <row r="3841" spans="12:13" x14ac:dyDescent="0.25">
      <c r="L3841" s="5"/>
      <c r="M3841" s="5"/>
    </row>
    <row r="3842" spans="12:13" x14ac:dyDescent="0.25">
      <c r="L3842" s="5"/>
      <c r="M3842" s="5"/>
    </row>
    <row r="3843" spans="12:13" x14ac:dyDescent="0.25">
      <c r="L3843" s="5"/>
      <c r="M3843" s="5"/>
    </row>
    <row r="3844" spans="12:13" x14ac:dyDescent="0.25">
      <c r="L3844" s="5"/>
      <c r="M3844" s="5"/>
    </row>
    <row r="3845" spans="12:13" x14ac:dyDescent="0.25">
      <c r="L3845" s="5"/>
      <c r="M3845" s="5"/>
    </row>
    <row r="3846" spans="12:13" x14ac:dyDescent="0.25">
      <c r="L3846" s="5"/>
      <c r="M3846" s="5"/>
    </row>
    <row r="3847" spans="12:13" x14ac:dyDescent="0.25">
      <c r="L3847" s="5"/>
      <c r="M3847" s="5"/>
    </row>
    <row r="3848" spans="12:13" x14ac:dyDescent="0.25">
      <c r="L3848" s="5"/>
      <c r="M3848" s="5"/>
    </row>
    <row r="3849" spans="12:13" x14ac:dyDescent="0.25">
      <c r="L3849" s="5"/>
      <c r="M3849" s="5"/>
    </row>
    <row r="3850" spans="12:13" x14ac:dyDescent="0.25">
      <c r="L3850" s="5"/>
      <c r="M3850" s="5"/>
    </row>
    <row r="3851" spans="12:13" x14ac:dyDescent="0.25">
      <c r="L3851" s="5"/>
      <c r="M3851" s="5"/>
    </row>
    <row r="3852" spans="12:13" x14ac:dyDescent="0.25">
      <c r="L3852" s="5"/>
      <c r="M3852" s="5"/>
    </row>
    <row r="3853" spans="12:13" x14ac:dyDescent="0.25">
      <c r="L3853" s="5"/>
      <c r="M3853" s="5"/>
    </row>
    <row r="3854" spans="12:13" x14ac:dyDescent="0.25">
      <c r="L3854" s="5"/>
      <c r="M3854" s="5"/>
    </row>
    <row r="3855" spans="12:13" x14ac:dyDescent="0.25">
      <c r="L3855" s="5"/>
      <c r="M3855" s="5"/>
    </row>
    <row r="3856" spans="12:13" x14ac:dyDescent="0.25">
      <c r="L3856" s="5"/>
      <c r="M3856" s="5"/>
    </row>
    <row r="3857" spans="12:13" x14ac:dyDescent="0.25">
      <c r="L3857" s="5"/>
      <c r="M3857" s="5"/>
    </row>
    <row r="3858" spans="12:13" x14ac:dyDescent="0.25">
      <c r="L3858" s="5"/>
      <c r="M3858" s="5"/>
    </row>
    <row r="3859" spans="12:13" x14ac:dyDescent="0.25">
      <c r="L3859" s="5"/>
      <c r="M3859" s="5"/>
    </row>
    <row r="3860" spans="12:13" x14ac:dyDescent="0.25">
      <c r="L3860" s="5"/>
      <c r="M3860" s="5"/>
    </row>
    <row r="3861" spans="12:13" x14ac:dyDescent="0.25">
      <c r="L3861" s="5"/>
      <c r="M3861" s="5"/>
    </row>
    <row r="3862" spans="12:13" x14ac:dyDescent="0.25">
      <c r="L3862" s="5"/>
      <c r="M3862" s="5"/>
    </row>
    <row r="3863" spans="12:13" x14ac:dyDescent="0.25">
      <c r="L3863" s="5"/>
      <c r="M3863" s="5"/>
    </row>
    <row r="3864" spans="12:13" x14ac:dyDescent="0.25">
      <c r="L3864" s="5"/>
      <c r="M3864" s="5"/>
    </row>
    <row r="3865" spans="12:13" x14ac:dyDescent="0.25">
      <c r="L3865" s="5"/>
      <c r="M3865" s="5"/>
    </row>
    <row r="3866" spans="12:13" x14ac:dyDescent="0.25">
      <c r="L3866" s="5"/>
      <c r="M3866" s="5"/>
    </row>
    <row r="3867" spans="12:13" x14ac:dyDescent="0.25">
      <c r="L3867" s="5"/>
      <c r="M3867" s="5"/>
    </row>
    <row r="3868" spans="12:13" x14ac:dyDescent="0.25">
      <c r="L3868" s="5"/>
      <c r="M3868" s="5"/>
    </row>
    <row r="3869" spans="12:13" x14ac:dyDescent="0.25">
      <c r="L3869" s="5"/>
      <c r="M3869" s="5"/>
    </row>
    <row r="3870" spans="12:13" x14ac:dyDescent="0.25">
      <c r="L3870" s="5"/>
      <c r="M3870" s="5"/>
    </row>
    <row r="3871" spans="12:13" x14ac:dyDescent="0.25">
      <c r="L3871" s="5"/>
      <c r="M3871" s="5"/>
    </row>
    <row r="3872" spans="12:13" x14ac:dyDescent="0.25">
      <c r="L3872" s="5"/>
      <c r="M3872" s="5"/>
    </row>
    <row r="3873" spans="12:13" x14ac:dyDescent="0.25">
      <c r="L3873" s="5"/>
      <c r="M3873" s="5"/>
    </row>
    <row r="3874" spans="12:13" x14ac:dyDescent="0.25">
      <c r="L3874" s="5"/>
      <c r="M3874" s="5"/>
    </row>
    <row r="3875" spans="12:13" x14ac:dyDescent="0.25">
      <c r="L3875" s="5"/>
      <c r="M3875" s="5"/>
    </row>
    <row r="3876" spans="12:13" x14ac:dyDescent="0.25">
      <c r="L3876" s="5"/>
      <c r="M3876" s="5"/>
    </row>
    <row r="3877" spans="12:13" x14ac:dyDescent="0.25">
      <c r="L3877" s="5"/>
      <c r="M3877" s="5"/>
    </row>
    <row r="3878" spans="12:13" x14ac:dyDescent="0.25">
      <c r="L3878" s="5"/>
      <c r="M3878" s="5"/>
    </row>
    <row r="3879" spans="12:13" x14ac:dyDescent="0.25">
      <c r="L3879" s="5"/>
      <c r="M3879" s="5"/>
    </row>
    <row r="3880" spans="12:13" x14ac:dyDescent="0.25">
      <c r="L3880" s="5"/>
      <c r="M3880" s="5"/>
    </row>
    <row r="3881" spans="12:13" x14ac:dyDescent="0.25">
      <c r="L3881" s="5"/>
      <c r="M3881" s="5"/>
    </row>
    <row r="3882" spans="12:13" x14ac:dyDescent="0.25">
      <c r="L3882" s="5"/>
      <c r="M3882" s="5"/>
    </row>
    <row r="3883" spans="12:13" x14ac:dyDescent="0.25">
      <c r="L3883" s="5"/>
      <c r="M3883" s="5"/>
    </row>
    <row r="3884" spans="12:13" x14ac:dyDescent="0.25">
      <c r="L3884" s="5"/>
      <c r="M3884" s="5"/>
    </row>
    <row r="3885" spans="12:13" x14ac:dyDescent="0.25">
      <c r="L3885" s="5"/>
      <c r="M3885" s="5"/>
    </row>
    <row r="3886" spans="12:13" x14ac:dyDescent="0.25">
      <c r="L3886" s="5"/>
      <c r="M3886" s="5"/>
    </row>
    <row r="3887" spans="12:13" x14ac:dyDescent="0.25">
      <c r="L3887" s="5"/>
      <c r="M3887" s="5"/>
    </row>
    <row r="3888" spans="12:13" x14ac:dyDescent="0.25">
      <c r="L3888" s="5"/>
      <c r="M3888" s="5"/>
    </row>
    <row r="3889" spans="12:13" x14ac:dyDescent="0.25">
      <c r="L3889" s="5"/>
      <c r="M3889" s="5"/>
    </row>
    <row r="3890" spans="12:13" x14ac:dyDescent="0.25">
      <c r="L3890" s="5"/>
      <c r="M3890" s="5"/>
    </row>
    <row r="3891" spans="12:13" x14ac:dyDescent="0.25">
      <c r="L3891" s="5"/>
      <c r="M3891" s="5"/>
    </row>
    <row r="3892" spans="12:13" x14ac:dyDescent="0.25">
      <c r="L3892" s="5"/>
      <c r="M3892" s="5"/>
    </row>
    <row r="3893" spans="12:13" x14ac:dyDescent="0.25">
      <c r="L3893" s="5"/>
      <c r="M3893" s="5"/>
    </row>
    <row r="3894" spans="12:13" x14ac:dyDescent="0.25">
      <c r="L3894" s="5"/>
      <c r="M3894" s="5"/>
    </row>
    <row r="3895" spans="12:13" x14ac:dyDescent="0.25">
      <c r="L3895" s="5"/>
      <c r="M3895" s="5"/>
    </row>
    <row r="3896" spans="12:13" x14ac:dyDescent="0.25">
      <c r="L3896" s="5"/>
      <c r="M3896" s="5"/>
    </row>
    <row r="3897" spans="12:13" x14ac:dyDescent="0.25">
      <c r="L3897" s="5"/>
      <c r="M3897" s="5"/>
    </row>
    <row r="3898" spans="12:13" x14ac:dyDescent="0.25">
      <c r="L3898" s="5"/>
      <c r="M3898" s="5"/>
    </row>
    <row r="3899" spans="12:13" x14ac:dyDescent="0.25">
      <c r="L3899" s="5"/>
      <c r="M3899" s="5"/>
    </row>
    <row r="3900" spans="12:13" x14ac:dyDescent="0.25">
      <c r="L3900" s="5"/>
      <c r="M3900" s="5"/>
    </row>
    <row r="3901" spans="12:13" x14ac:dyDescent="0.25">
      <c r="L3901" s="5"/>
      <c r="M3901" s="5"/>
    </row>
    <row r="3902" spans="12:13" x14ac:dyDescent="0.25">
      <c r="L3902" s="5"/>
      <c r="M3902" s="5"/>
    </row>
    <row r="3903" spans="12:13" x14ac:dyDescent="0.25">
      <c r="L3903" s="5"/>
      <c r="M3903" s="5"/>
    </row>
    <row r="3904" spans="12:13" x14ac:dyDescent="0.25">
      <c r="L3904" s="5"/>
      <c r="M3904" s="5"/>
    </row>
    <row r="3905" spans="12:13" x14ac:dyDescent="0.25">
      <c r="L3905" s="5"/>
      <c r="M3905" s="5"/>
    </row>
    <row r="3906" spans="12:13" x14ac:dyDescent="0.25">
      <c r="L3906" s="5"/>
      <c r="M3906" s="5"/>
    </row>
    <row r="3907" spans="12:13" x14ac:dyDescent="0.25">
      <c r="L3907" s="5"/>
      <c r="M3907" s="5"/>
    </row>
    <row r="3908" spans="12:13" x14ac:dyDescent="0.25">
      <c r="L3908" s="5"/>
      <c r="M3908" s="5"/>
    </row>
    <row r="3909" spans="12:13" x14ac:dyDescent="0.25">
      <c r="L3909" s="5"/>
      <c r="M3909" s="5"/>
    </row>
    <row r="3910" spans="12:13" x14ac:dyDescent="0.25">
      <c r="L3910" s="5"/>
      <c r="M3910" s="5"/>
    </row>
    <row r="3911" spans="12:13" x14ac:dyDescent="0.25">
      <c r="L3911" s="5"/>
      <c r="M3911" s="5"/>
    </row>
    <row r="3912" spans="12:13" x14ac:dyDescent="0.25">
      <c r="L3912" s="5"/>
      <c r="M3912" s="5"/>
    </row>
    <row r="3913" spans="12:13" x14ac:dyDescent="0.25">
      <c r="L3913" s="5"/>
      <c r="M3913" s="5"/>
    </row>
    <row r="3914" spans="12:13" x14ac:dyDescent="0.25">
      <c r="L3914" s="5"/>
      <c r="M3914" s="5"/>
    </row>
    <row r="3915" spans="12:13" x14ac:dyDescent="0.25">
      <c r="L3915" s="5"/>
      <c r="M3915" s="5"/>
    </row>
    <row r="3916" spans="12:13" x14ac:dyDescent="0.25">
      <c r="L3916" s="5"/>
      <c r="M3916" s="5"/>
    </row>
    <row r="3917" spans="12:13" x14ac:dyDescent="0.25">
      <c r="L3917" s="5"/>
      <c r="M3917" s="5"/>
    </row>
    <row r="3918" spans="12:13" x14ac:dyDescent="0.25">
      <c r="L3918" s="5"/>
      <c r="M3918" s="5"/>
    </row>
    <row r="3919" spans="12:13" x14ac:dyDescent="0.25">
      <c r="L3919" s="5"/>
      <c r="M3919" s="5"/>
    </row>
    <row r="3920" spans="12:13" x14ac:dyDescent="0.25">
      <c r="L3920" s="5"/>
      <c r="M3920" s="5"/>
    </row>
    <row r="3921" spans="12:13" x14ac:dyDescent="0.25">
      <c r="L3921" s="5"/>
      <c r="M3921" s="5"/>
    </row>
    <row r="3922" spans="12:13" x14ac:dyDescent="0.25">
      <c r="L3922" s="5"/>
      <c r="M3922" s="5"/>
    </row>
    <row r="3923" spans="12:13" x14ac:dyDescent="0.25">
      <c r="L3923" s="5"/>
      <c r="M3923" s="5"/>
    </row>
    <row r="3924" spans="12:13" x14ac:dyDescent="0.25">
      <c r="L3924" s="5"/>
      <c r="M3924" s="5"/>
    </row>
    <row r="3925" spans="12:13" x14ac:dyDescent="0.25">
      <c r="L3925" s="5"/>
      <c r="M3925" s="5"/>
    </row>
    <row r="3926" spans="12:13" x14ac:dyDescent="0.25">
      <c r="L3926" s="5"/>
      <c r="M3926" s="5"/>
    </row>
    <row r="3927" spans="12:13" x14ac:dyDescent="0.25">
      <c r="L3927" s="5"/>
      <c r="M3927" s="5"/>
    </row>
    <row r="3928" spans="12:13" x14ac:dyDescent="0.25">
      <c r="L3928" s="5"/>
      <c r="M3928" s="5"/>
    </row>
    <row r="3929" spans="12:13" x14ac:dyDescent="0.25">
      <c r="L3929" s="5"/>
      <c r="M3929" s="5"/>
    </row>
    <row r="3930" spans="12:13" x14ac:dyDescent="0.25">
      <c r="L3930" s="5"/>
      <c r="M3930" s="5"/>
    </row>
    <row r="3931" spans="12:13" x14ac:dyDescent="0.25">
      <c r="L3931" s="5"/>
      <c r="M3931" s="5"/>
    </row>
    <row r="3932" spans="12:13" x14ac:dyDescent="0.25">
      <c r="L3932" s="5"/>
      <c r="M3932" s="5"/>
    </row>
    <row r="3933" spans="12:13" x14ac:dyDescent="0.25">
      <c r="L3933" s="5"/>
      <c r="M3933" s="5"/>
    </row>
    <row r="3934" spans="12:13" x14ac:dyDescent="0.25">
      <c r="L3934" s="5"/>
      <c r="M3934" s="5"/>
    </row>
    <row r="3935" spans="12:13" x14ac:dyDescent="0.25">
      <c r="L3935" s="5"/>
      <c r="M3935" s="5"/>
    </row>
    <row r="3936" spans="12:13" x14ac:dyDescent="0.25">
      <c r="L3936" s="5"/>
      <c r="M3936" s="5"/>
    </row>
    <row r="3937" spans="12:13" x14ac:dyDescent="0.25">
      <c r="L3937" s="5"/>
      <c r="M3937" s="5"/>
    </row>
    <row r="3938" spans="12:13" x14ac:dyDescent="0.25">
      <c r="L3938" s="5"/>
      <c r="M3938" s="5"/>
    </row>
    <row r="3939" spans="12:13" x14ac:dyDescent="0.25">
      <c r="L3939" s="5"/>
      <c r="M3939" s="5"/>
    </row>
    <row r="3940" spans="12:13" x14ac:dyDescent="0.25">
      <c r="L3940" s="5"/>
      <c r="M3940" s="5"/>
    </row>
    <row r="3941" spans="12:13" x14ac:dyDescent="0.25">
      <c r="L3941" s="5"/>
      <c r="M3941" s="5"/>
    </row>
    <row r="3942" spans="12:13" x14ac:dyDescent="0.25">
      <c r="L3942" s="5"/>
      <c r="M3942" s="5"/>
    </row>
    <row r="3943" spans="12:13" x14ac:dyDescent="0.25">
      <c r="L3943" s="5"/>
      <c r="M3943" s="5"/>
    </row>
    <row r="3944" spans="12:13" x14ac:dyDescent="0.25">
      <c r="L3944" s="5"/>
      <c r="M3944" s="5"/>
    </row>
    <row r="3945" spans="12:13" x14ac:dyDescent="0.25">
      <c r="L3945" s="5"/>
      <c r="M3945" s="5"/>
    </row>
    <row r="3946" spans="12:13" x14ac:dyDescent="0.25">
      <c r="L3946" s="5"/>
      <c r="M3946" s="5"/>
    </row>
    <row r="3947" spans="12:13" x14ac:dyDescent="0.25">
      <c r="L3947" s="5"/>
      <c r="M3947" s="5"/>
    </row>
    <row r="3948" spans="12:13" x14ac:dyDescent="0.25">
      <c r="L3948" s="5"/>
      <c r="M3948" s="5"/>
    </row>
    <row r="3949" spans="12:13" x14ac:dyDescent="0.25">
      <c r="L3949" s="5"/>
      <c r="M3949" s="5"/>
    </row>
    <row r="3950" spans="12:13" x14ac:dyDescent="0.25">
      <c r="L3950" s="5"/>
      <c r="M3950" s="5"/>
    </row>
    <row r="3951" spans="12:13" x14ac:dyDescent="0.25">
      <c r="L3951" s="5"/>
      <c r="M3951" s="5"/>
    </row>
    <row r="3952" spans="12:13" x14ac:dyDescent="0.25">
      <c r="L3952" s="5"/>
      <c r="M3952" s="5"/>
    </row>
    <row r="3953" spans="12:13" x14ac:dyDescent="0.25">
      <c r="L3953" s="5"/>
      <c r="M3953" s="5"/>
    </row>
    <row r="3954" spans="12:13" x14ac:dyDescent="0.25">
      <c r="L3954" s="5"/>
      <c r="M3954" s="5"/>
    </row>
    <row r="3955" spans="12:13" x14ac:dyDescent="0.25">
      <c r="L3955" s="5"/>
      <c r="M3955" s="5"/>
    </row>
    <row r="3956" spans="12:13" x14ac:dyDescent="0.25">
      <c r="L3956" s="5"/>
      <c r="M3956" s="5"/>
    </row>
    <row r="3957" spans="12:13" x14ac:dyDescent="0.25">
      <c r="L3957" s="5"/>
      <c r="M3957" s="5"/>
    </row>
    <row r="3958" spans="12:13" x14ac:dyDescent="0.25">
      <c r="L3958" s="5"/>
      <c r="M3958" s="5"/>
    </row>
    <row r="3959" spans="12:13" x14ac:dyDescent="0.25">
      <c r="L3959" s="5"/>
      <c r="M3959" s="5"/>
    </row>
    <row r="3960" spans="12:13" x14ac:dyDescent="0.25">
      <c r="L3960" s="5"/>
      <c r="M3960" s="5"/>
    </row>
    <row r="3961" spans="12:13" x14ac:dyDescent="0.25">
      <c r="L3961" s="5"/>
      <c r="M3961" s="5"/>
    </row>
    <row r="3962" spans="12:13" x14ac:dyDescent="0.25">
      <c r="L3962" s="5"/>
      <c r="M3962" s="5"/>
    </row>
    <row r="3963" spans="12:13" x14ac:dyDescent="0.25">
      <c r="L3963" s="5"/>
      <c r="M3963" s="5"/>
    </row>
    <row r="3964" spans="12:13" x14ac:dyDescent="0.25">
      <c r="L3964" s="5"/>
      <c r="M3964" s="5"/>
    </row>
    <row r="3965" spans="12:13" x14ac:dyDescent="0.25">
      <c r="L3965" s="5"/>
      <c r="M3965" s="5"/>
    </row>
    <row r="3966" spans="12:13" x14ac:dyDescent="0.25">
      <c r="L3966" s="5"/>
      <c r="M3966" s="5"/>
    </row>
    <row r="3967" spans="12:13" x14ac:dyDescent="0.25">
      <c r="L3967" s="5"/>
      <c r="M3967" s="5"/>
    </row>
    <row r="3968" spans="12:13" x14ac:dyDescent="0.25">
      <c r="L3968" s="5"/>
      <c r="M3968" s="5"/>
    </row>
    <row r="3969" spans="12:13" x14ac:dyDescent="0.25">
      <c r="L3969" s="5"/>
      <c r="M3969" s="5"/>
    </row>
    <row r="3970" spans="12:13" x14ac:dyDescent="0.25">
      <c r="L3970" s="5"/>
      <c r="M3970" s="5"/>
    </row>
    <row r="3971" spans="12:13" x14ac:dyDescent="0.25">
      <c r="L3971" s="5"/>
      <c r="M3971" s="5"/>
    </row>
    <row r="3972" spans="12:13" x14ac:dyDescent="0.25">
      <c r="L3972" s="5"/>
      <c r="M3972" s="5"/>
    </row>
    <row r="3973" spans="12:13" x14ac:dyDescent="0.25">
      <c r="L3973" s="5"/>
      <c r="M3973" s="5"/>
    </row>
    <row r="3974" spans="12:13" x14ac:dyDescent="0.25">
      <c r="L3974" s="5"/>
      <c r="M3974" s="5"/>
    </row>
    <row r="3975" spans="12:13" x14ac:dyDescent="0.25">
      <c r="L3975" s="5"/>
      <c r="M3975" s="5"/>
    </row>
    <row r="3976" spans="12:13" x14ac:dyDescent="0.25">
      <c r="L3976" s="5"/>
      <c r="M3976" s="5"/>
    </row>
    <row r="3977" spans="12:13" x14ac:dyDescent="0.25">
      <c r="L3977" s="5"/>
      <c r="M3977" s="5"/>
    </row>
    <row r="3978" spans="12:13" x14ac:dyDescent="0.25">
      <c r="L3978" s="5"/>
      <c r="M3978" s="5"/>
    </row>
    <row r="3979" spans="12:13" x14ac:dyDescent="0.25">
      <c r="L3979" s="5"/>
      <c r="M3979" s="5"/>
    </row>
    <row r="3980" spans="12:13" x14ac:dyDescent="0.25">
      <c r="L3980" s="5"/>
      <c r="M3980" s="5"/>
    </row>
    <row r="3981" spans="12:13" x14ac:dyDescent="0.25">
      <c r="L3981" s="5"/>
      <c r="M3981" s="5"/>
    </row>
    <row r="3982" spans="12:13" x14ac:dyDescent="0.25">
      <c r="L3982" s="5"/>
      <c r="M3982" s="5"/>
    </row>
    <row r="3983" spans="12:13" x14ac:dyDescent="0.25">
      <c r="L3983" s="5"/>
      <c r="M3983" s="5"/>
    </row>
    <row r="3984" spans="12:13" x14ac:dyDescent="0.25">
      <c r="L3984" s="5"/>
      <c r="M3984" s="5"/>
    </row>
    <row r="3985" spans="12:13" x14ac:dyDescent="0.25">
      <c r="L3985" s="5"/>
      <c r="M3985" s="5"/>
    </row>
    <row r="3986" spans="12:13" x14ac:dyDescent="0.25">
      <c r="L3986" s="5"/>
      <c r="M3986" s="5"/>
    </row>
    <row r="3987" spans="12:13" x14ac:dyDescent="0.25">
      <c r="L3987" s="5"/>
      <c r="M3987" s="5"/>
    </row>
    <row r="3988" spans="12:13" x14ac:dyDescent="0.25">
      <c r="L3988" s="5"/>
      <c r="M3988" s="5"/>
    </row>
    <row r="3989" spans="12:13" x14ac:dyDescent="0.25">
      <c r="L3989" s="5"/>
      <c r="M3989" s="5"/>
    </row>
    <row r="3990" spans="12:13" x14ac:dyDescent="0.25">
      <c r="L3990" s="5"/>
      <c r="M3990" s="5"/>
    </row>
    <row r="3991" spans="12:13" x14ac:dyDescent="0.25">
      <c r="L3991" s="5"/>
      <c r="M3991" s="5"/>
    </row>
    <row r="3992" spans="12:13" x14ac:dyDescent="0.25">
      <c r="L3992" s="5"/>
      <c r="M3992" s="5"/>
    </row>
    <row r="3993" spans="12:13" x14ac:dyDescent="0.25">
      <c r="L3993" s="5"/>
      <c r="M3993" s="5"/>
    </row>
    <row r="3994" spans="12:13" x14ac:dyDescent="0.25">
      <c r="L3994" s="5"/>
      <c r="M3994" s="5"/>
    </row>
    <row r="3995" spans="12:13" x14ac:dyDescent="0.25">
      <c r="L3995" s="5"/>
      <c r="M3995" s="5"/>
    </row>
    <row r="3996" spans="12:13" x14ac:dyDescent="0.25">
      <c r="L3996" s="5"/>
      <c r="M3996" s="5"/>
    </row>
    <row r="3997" spans="12:13" x14ac:dyDescent="0.25">
      <c r="L3997" s="5"/>
      <c r="M3997" s="5"/>
    </row>
    <row r="3998" spans="12:13" x14ac:dyDescent="0.25">
      <c r="L3998" s="5"/>
      <c r="M3998" s="5"/>
    </row>
    <row r="3999" spans="12:13" x14ac:dyDescent="0.25">
      <c r="L3999" s="5"/>
      <c r="M3999" s="5"/>
    </row>
    <row r="4000" spans="12:13" x14ac:dyDescent="0.25">
      <c r="L4000" s="5"/>
      <c r="M4000" s="5"/>
    </row>
    <row r="4001" spans="12:13" x14ac:dyDescent="0.25">
      <c r="L4001" s="5"/>
      <c r="M4001" s="5"/>
    </row>
    <row r="4002" spans="12:13" x14ac:dyDescent="0.25">
      <c r="L4002" s="5"/>
      <c r="M4002" s="5"/>
    </row>
    <row r="4003" spans="12:13" x14ac:dyDescent="0.25">
      <c r="L4003" s="5"/>
      <c r="M4003" s="5"/>
    </row>
    <row r="4004" spans="12:13" x14ac:dyDescent="0.25">
      <c r="L4004" s="5"/>
      <c r="M4004" s="5"/>
    </row>
    <row r="4005" spans="12:13" x14ac:dyDescent="0.25">
      <c r="L4005" s="5"/>
      <c r="M4005" s="5"/>
    </row>
    <row r="4006" spans="12:13" x14ac:dyDescent="0.25">
      <c r="L4006" s="5"/>
      <c r="M4006" s="5"/>
    </row>
    <row r="4007" spans="12:13" x14ac:dyDescent="0.25">
      <c r="L4007" s="5"/>
      <c r="M4007" s="5"/>
    </row>
    <row r="4008" spans="12:13" x14ac:dyDescent="0.25">
      <c r="L4008" s="5"/>
      <c r="M4008" s="5"/>
    </row>
    <row r="4009" spans="12:13" x14ac:dyDescent="0.25">
      <c r="L4009" s="5"/>
      <c r="M4009" s="5"/>
    </row>
    <row r="4010" spans="12:13" x14ac:dyDescent="0.25">
      <c r="L4010" s="5"/>
      <c r="M4010" s="5"/>
    </row>
    <row r="4011" spans="12:13" x14ac:dyDescent="0.25">
      <c r="L4011" s="5"/>
      <c r="M4011" s="5"/>
    </row>
    <row r="4012" spans="12:13" x14ac:dyDescent="0.25">
      <c r="L4012" s="5"/>
      <c r="M4012" s="5"/>
    </row>
    <row r="4013" spans="12:13" x14ac:dyDescent="0.25">
      <c r="L4013" s="5"/>
      <c r="M4013" s="5"/>
    </row>
    <row r="4014" spans="12:13" x14ac:dyDescent="0.25">
      <c r="L4014" s="5"/>
      <c r="M4014" s="5"/>
    </row>
    <row r="4015" spans="12:13" x14ac:dyDescent="0.25">
      <c r="L4015" s="5"/>
      <c r="M4015" s="5"/>
    </row>
    <row r="4016" spans="12:13" x14ac:dyDescent="0.25">
      <c r="L4016" s="5"/>
      <c r="M4016" s="5"/>
    </row>
    <row r="4017" spans="12:13" x14ac:dyDescent="0.25">
      <c r="L4017" s="5"/>
      <c r="M4017" s="5"/>
    </row>
    <row r="4018" spans="12:13" x14ac:dyDescent="0.25">
      <c r="L4018" s="5"/>
      <c r="M4018" s="5"/>
    </row>
    <row r="4019" spans="12:13" x14ac:dyDescent="0.25">
      <c r="L4019" s="5"/>
      <c r="M4019" s="5"/>
    </row>
    <row r="4020" spans="12:13" x14ac:dyDescent="0.25">
      <c r="L4020" s="5"/>
      <c r="M4020" s="5"/>
    </row>
    <row r="4021" spans="12:13" x14ac:dyDescent="0.25">
      <c r="L4021" s="5"/>
      <c r="M4021" s="5"/>
    </row>
    <row r="4022" spans="12:13" x14ac:dyDescent="0.25">
      <c r="L4022" s="5"/>
      <c r="M4022" s="5"/>
    </row>
    <row r="4023" spans="12:13" x14ac:dyDescent="0.25">
      <c r="L4023" s="5"/>
      <c r="M4023" s="5"/>
    </row>
    <row r="4024" spans="12:13" x14ac:dyDescent="0.25">
      <c r="L4024" s="5"/>
      <c r="M4024" s="5"/>
    </row>
    <row r="4025" spans="12:13" x14ac:dyDescent="0.25">
      <c r="L4025" s="5"/>
      <c r="M4025" s="5"/>
    </row>
    <row r="4026" spans="12:13" x14ac:dyDescent="0.25">
      <c r="L4026" s="5"/>
      <c r="M4026" s="5"/>
    </row>
    <row r="4027" spans="12:13" x14ac:dyDescent="0.25">
      <c r="L4027" s="5"/>
      <c r="M4027" s="5"/>
    </row>
    <row r="4028" spans="12:13" x14ac:dyDescent="0.25">
      <c r="L4028" s="5"/>
      <c r="M4028" s="5"/>
    </row>
    <row r="4029" spans="12:13" x14ac:dyDescent="0.25">
      <c r="L4029" s="5"/>
      <c r="M4029" s="5"/>
    </row>
    <row r="4030" spans="12:13" x14ac:dyDescent="0.25">
      <c r="L4030" s="5"/>
      <c r="M4030" s="5"/>
    </row>
    <row r="4031" spans="12:13" x14ac:dyDescent="0.25">
      <c r="L4031" s="5"/>
      <c r="M4031" s="5"/>
    </row>
    <row r="4032" spans="12:13" x14ac:dyDescent="0.25">
      <c r="L4032" s="5"/>
      <c r="M4032" s="5"/>
    </row>
    <row r="4033" spans="12:13" x14ac:dyDescent="0.25">
      <c r="L4033" s="5"/>
      <c r="M4033" s="5"/>
    </row>
    <row r="4034" spans="12:13" x14ac:dyDescent="0.25">
      <c r="L4034" s="5"/>
      <c r="M4034" s="5"/>
    </row>
    <row r="4035" spans="12:13" x14ac:dyDescent="0.25">
      <c r="L4035" s="5"/>
      <c r="M4035" s="5"/>
    </row>
    <row r="4036" spans="12:13" x14ac:dyDescent="0.25">
      <c r="L4036" s="5"/>
      <c r="M4036" s="5"/>
    </row>
    <row r="4037" spans="12:13" x14ac:dyDescent="0.25">
      <c r="L4037" s="5"/>
      <c r="M4037" s="5"/>
    </row>
    <row r="4038" spans="12:13" x14ac:dyDescent="0.25">
      <c r="L4038" s="5"/>
      <c r="M4038" s="5"/>
    </row>
    <row r="4039" spans="12:13" x14ac:dyDescent="0.25">
      <c r="L4039" s="5"/>
      <c r="M4039" s="5"/>
    </row>
    <row r="4040" spans="12:13" x14ac:dyDescent="0.25">
      <c r="L4040" s="5"/>
      <c r="M4040" s="5"/>
    </row>
    <row r="4041" spans="12:13" x14ac:dyDescent="0.25">
      <c r="L4041" s="5"/>
      <c r="M4041" s="5"/>
    </row>
    <row r="4042" spans="12:13" x14ac:dyDescent="0.25">
      <c r="L4042" s="5"/>
      <c r="M4042" s="5"/>
    </row>
    <row r="4043" spans="12:13" x14ac:dyDescent="0.25">
      <c r="L4043" s="5"/>
      <c r="M4043" s="5"/>
    </row>
    <row r="4044" spans="12:13" x14ac:dyDescent="0.25">
      <c r="L4044" s="5"/>
      <c r="M4044" s="5"/>
    </row>
    <row r="4045" spans="12:13" x14ac:dyDescent="0.25">
      <c r="L4045" s="5"/>
      <c r="M4045" s="5"/>
    </row>
    <row r="4046" spans="12:13" x14ac:dyDescent="0.25">
      <c r="L4046" s="5"/>
      <c r="M4046" s="5"/>
    </row>
    <row r="4047" spans="12:13" x14ac:dyDescent="0.25">
      <c r="L4047" s="5"/>
      <c r="M4047" s="5"/>
    </row>
    <row r="4048" spans="12:13" x14ac:dyDescent="0.25">
      <c r="L4048" s="5"/>
      <c r="M4048" s="5"/>
    </row>
    <row r="4049" spans="12:13" x14ac:dyDescent="0.25">
      <c r="L4049" s="5"/>
      <c r="M4049" s="5"/>
    </row>
    <row r="4050" spans="12:13" x14ac:dyDescent="0.25">
      <c r="L4050" s="5"/>
      <c r="M4050" s="5"/>
    </row>
    <row r="4051" spans="12:13" x14ac:dyDescent="0.25">
      <c r="L4051" s="5"/>
      <c r="M4051" s="5"/>
    </row>
    <row r="4052" spans="12:13" x14ac:dyDescent="0.25">
      <c r="L4052" s="5"/>
      <c r="M4052" s="5"/>
    </row>
    <row r="4053" spans="12:13" x14ac:dyDescent="0.25">
      <c r="L4053" s="5"/>
      <c r="M4053" s="5"/>
    </row>
    <row r="4054" spans="12:13" x14ac:dyDescent="0.25">
      <c r="L4054" s="5"/>
      <c r="M4054" s="5"/>
    </row>
    <row r="4055" spans="12:13" x14ac:dyDescent="0.25">
      <c r="L4055" s="5"/>
      <c r="M4055" s="5"/>
    </row>
    <row r="4056" spans="12:13" x14ac:dyDescent="0.25">
      <c r="L4056" s="5"/>
      <c r="M4056" s="5"/>
    </row>
    <row r="4057" spans="12:13" x14ac:dyDescent="0.25">
      <c r="L4057" s="5"/>
      <c r="M4057" s="5"/>
    </row>
    <row r="4058" spans="12:13" x14ac:dyDescent="0.25">
      <c r="L4058" s="5"/>
      <c r="M4058" s="5"/>
    </row>
    <row r="4059" spans="12:13" x14ac:dyDescent="0.25">
      <c r="L4059" s="5"/>
      <c r="M4059" s="5"/>
    </row>
    <row r="4060" spans="12:13" x14ac:dyDescent="0.25">
      <c r="L4060" s="5"/>
      <c r="M4060" s="5"/>
    </row>
    <row r="4061" spans="12:13" x14ac:dyDescent="0.25">
      <c r="L4061" s="5"/>
      <c r="M4061" s="5"/>
    </row>
    <row r="4062" spans="12:13" x14ac:dyDescent="0.25">
      <c r="L4062" s="5"/>
      <c r="M4062" s="5"/>
    </row>
    <row r="4063" spans="12:13" x14ac:dyDescent="0.25">
      <c r="L4063" s="5"/>
      <c r="M4063" s="5"/>
    </row>
    <row r="4064" spans="12:13" x14ac:dyDescent="0.25">
      <c r="L4064" s="5"/>
      <c r="M4064" s="5"/>
    </row>
    <row r="4065" spans="12:13" x14ac:dyDescent="0.25">
      <c r="L4065" s="5"/>
      <c r="M4065" s="5"/>
    </row>
    <row r="4066" spans="12:13" x14ac:dyDescent="0.25">
      <c r="L4066" s="5"/>
      <c r="M4066" s="5"/>
    </row>
    <row r="4067" spans="12:13" x14ac:dyDescent="0.25">
      <c r="L4067" s="5"/>
      <c r="M4067" s="5"/>
    </row>
    <row r="4068" spans="12:13" x14ac:dyDescent="0.25">
      <c r="L4068" s="5"/>
      <c r="M4068" s="5"/>
    </row>
    <row r="4069" spans="12:13" x14ac:dyDescent="0.25">
      <c r="L4069" s="5"/>
      <c r="M4069" s="5"/>
    </row>
    <row r="4070" spans="12:13" x14ac:dyDescent="0.25">
      <c r="L4070" s="5"/>
      <c r="M4070" s="5"/>
    </row>
    <row r="4071" spans="12:13" x14ac:dyDescent="0.25">
      <c r="L4071" s="5"/>
      <c r="M4071" s="5"/>
    </row>
    <row r="4072" spans="12:13" x14ac:dyDescent="0.25">
      <c r="L4072" s="5"/>
      <c r="M4072" s="5"/>
    </row>
    <row r="4073" spans="12:13" x14ac:dyDescent="0.25">
      <c r="L4073" s="5"/>
      <c r="M4073" s="5"/>
    </row>
    <row r="4074" spans="12:13" x14ac:dyDescent="0.25">
      <c r="L4074" s="5"/>
      <c r="M4074" s="5"/>
    </row>
    <row r="4075" spans="12:13" x14ac:dyDescent="0.25">
      <c r="L4075" s="5"/>
      <c r="M4075" s="5"/>
    </row>
    <row r="4076" spans="12:13" x14ac:dyDescent="0.25">
      <c r="L4076" s="5"/>
      <c r="M4076" s="5"/>
    </row>
    <row r="4077" spans="12:13" x14ac:dyDescent="0.25">
      <c r="L4077" s="5"/>
      <c r="M4077" s="5"/>
    </row>
    <row r="4078" spans="12:13" x14ac:dyDescent="0.25">
      <c r="L4078" s="5"/>
      <c r="M4078" s="5"/>
    </row>
    <row r="4079" spans="12:13" x14ac:dyDescent="0.25">
      <c r="L4079" s="5"/>
      <c r="M4079" s="5"/>
    </row>
    <row r="4080" spans="12:13" x14ac:dyDescent="0.25">
      <c r="L4080" s="5"/>
      <c r="M4080" s="5"/>
    </row>
    <row r="4081" spans="12:13" x14ac:dyDescent="0.25">
      <c r="L4081" s="5"/>
      <c r="M4081" s="5"/>
    </row>
    <row r="4082" spans="12:13" x14ac:dyDescent="0.25">
      <c r="L4082" s="5"/>
      <c r="M4082" s="5"/>
    </row>
    <row r="4083" spans="12:13" x14ac:dyDescent="0.25">
      <c r="L4083" s="5"/>
      <c r="M4083" s="5"/>
    </row>
    <row r="4084" spans="12:13" x14ac:dyDescent="0.25">
      <c r="L4084" s="5"/>
      <c r="M4084" s="5"/>
    </row>
    <row r="4085" spans="12:13" x14ac:dyDescent="0.25">
      <c r="L4085" s="5"/>
      <c r="M4085" s="5"/>
    </row>
    <row r="4086" spans="12:13" x14ac:dyDescent="0.25">
      <c r="L4086" s="5"/>
      <c r="M4086" s="5"/>
    </row>
    <row r="4087" spans="12:13" x14ac:dyDescent="0.25">
      <c r="L4087" s="5"/>
      <c r="M4087" s="5"/>
    </row>
    <row r="4088" spans="12:13" x14ac:dyDescent="0.25">
      <c r="L4088" s="5"/>
      <c r="M4088" s="5"/>
    </row>
    <row r="4089" spans="12:13" x14ac:dyDescent="0.25">
      <c r="L4089" s="5"/>
      <c r="M4089" s="5"/>
    </row>
    <row r="4090" spans="12:13" x14ac:dyDescent="0.25">
      <c r="L4090" s="5"/>
      <c r="M4090" s="5"/>
    </row>
    <row r="4091" spans="12:13" x14ac:dyDescent="0.25">
      <c r="L4091" s="5"/>
      <c r="M4091" s="5"/>
    </row>
    <row r="4092" spans="12:13" x14ac:dyDescent="0.25">
      <c r="L4092" s="5"/>
      <c r="M4092" s="5"/>
    </row>
    <row r="4093" spans="12:13" x14ac:dyDescent="0.25">
      <c r="L4093" s="5"/>
      <c r="M4093" s="5"/>
    </row>
    <row r="4094" spans="12:13" x14ac:dyDescent="0.25">
      <c r="L4094" s="5"/>
      <c r="M4094" s="5"/>
    </row>
    <row r="4095" spans="12:13" x14ac:dyDescent="0.25">
      <c r="L4095" s="5"/>
      <c r="M4095" s="5"/>
    </row>
    <row r="4096" spans="12:13" x14ac:dyDescent="0.25">
      <c r="L4096" s="5"/>
      <c r="M4096" s="5"/>
    </row>
    <row r="4097" spans="12:13" x14ac:dyDescent="0.25">
      <c r="L4097" s="5"/>
      <c r="M4097" s="5"/>
    </row>
    <row r="4098" spans="12:13" x14ac:dyDescent="0.25">
      <c r="L4098" s="5"/>
      <c r="M4098" s="5"/>
    </row>
    <row r="4099" spans="12:13" x14ac:dyDescent="0.25">
      <c r="L4099" s="5"/>
      <c r="M4099" s="5"/>
    </row>
    <row r="4100" spans="12:13" x14ac:dyDescent="0.25">
      <c r="L4100" s="5"/>
      <c r="M4100" s="5"/>
    </row>
    <row r="4101" spans="12:13" x14ac:dyDescent="0.25">
      <c r="L4101" s="5"/>
      <c r="M4101" s="5"/>
    </row>
    <row r="4102" spans="12:13" x14ac:dyDescent="0.25">
      <c r="L4102" s="5"/>
      <c r="M4102" s="5"/>
    </row>
    <row r="4103" spans="12:13" x14ac:dyDescent="0.25">
      <c r="L4103" s="5"/>
      <c r="M4103" s="5"/>
    </row>
    <row r="4104" spans="12:13" x14ac:dyDescent="0.25">
      <c r="L4104" s="5"/>
      <c r="M4104" s="5"/>
    </row>
    <row r="4105" spans="12:13" x14ac:dyDescent="0.25">
      <c r="L4105" s="5"/>
      <c r="M4105" s="5"/>
    </row>
    <row r="4106" spans="12:13" x14ac:dyDescent="0.25">
      <c r="L4106" s="5"/>
      <c r="M4106" s="5"/>
    </row>
    <row r="4107" spans="12:13" x14ac:dyDescent="0.25">
      <c r="L4107" s="5"/>
      <c r="M4107" s="5"/>
    </row>
    <row r="4108" spans="12:13" x14ac:dyDescent="0.25">
      <c r="L4108" s="5"/>
      <c r="M4108" s="5"/>
    </row>
    <row r="4109" spans="12:13" x14ac:dyDescent="0.25">
      <c r="L4109" s="5"/>
      <c r="M4109" s="5"/>
    </row>
    <row r="4110" spans="12:13" x14ac:dyDescent="0.25">
      <c r="L4110" s="5"/>
      <c r="M4110" s="5"/>
    </row>
    <row r="4111" spans="12:13" x14ac:dyDescent="0.25">
      <c r="L4111" s="5"/>
      <c r="M4111" s="5"/>
    </row>
    <row r="4112" spans="12:13" x14ac:dyDescent="0.25">
      <c r="L4112" s="5"/>
      <c r="M4112" s="5"/>
    </row>
    <row r="4113" spans="12:13" x14ac:dyDescent="0.25">
      <c r="L4113" s="5"/>
      <c r="M4113" s="5"/>
    </row>
    <row r="4114" spans="12:13" x14ac:dyDescent="0.25">
      <c r="L4114" s="5"/>
      <c r="M4114" s="5"/>
    </row>
    <row r="4115" spans="12:13" x14ac:dyDescent="0.25">
      <c r="L4115" s="5"/>
      <c r="M4115" s="5"/>
    </row>
    <row r="4116" spans="12:13" x14ac:dyDescent="0.25">
      <c r="L4116" s="5"/>
      <c r="M4116" s="5"/>
    </row>
    <row r="4117" spans="12:13" x14ac:dyDescent="0.25">
      <c r="L4117" s="5"/>
      <c r="M4117" s="5"/>
    </row>
    <row r="4118" spans="12:13" x14ac:dyDescent="0.25">
      <c r="L4118" s="5"/>
      <c r="M4118" s="5"/>
    </row>
    <row r="4119" spans="12:13" x14ac:dyDescent="0.25">
      <c r="L4119" s="5"/>
      <c r="M4119" s="5"/>
    </row>
    <row r="4120" spans="12:13" x14ac:dyDescent="0.25">
      <c r="L4120" s="5"/>
      <c r="M4120" s="5"/>
    </row>
    <row r="4121" spans="12:13" x14ac:dyDescent="0.25">
      <c r="L4121" s="5"/>
      <c r="M4121" s="5"/>
    </row>
    <row r="4122" spans="12:13" x14ac:dyDescent="0.25">
      <c r="L4122" s="5"/>
      <c r="M4122" s="5"/>
    </row>
    <row r="4123" spans="12:13" x14ac:dyDescent="0.25">
      <c r="L4123" s="5"/>
      <c r="M4123" s="5"/>
    </row>
    <row r="4124" spans="12:13" x14ac:dyDescent="0.25">
      <c r="L4124" s="5"/>
      <c r="M4124" s="5"/>
    </row>
    <row r="4125" spans="12:13" x14ac:dyDescent="0.25">
      <c r="L4125" s="5"/>
      <c r="M4125" s="5"/>
    </row>
    <row r="4126" spans="12:13" x14ac:dyDescent="0.25">
      <c r="L4126" s="5"/>
      <c r="M4126" s="5"/>
    </row>
    <row r="4127" spans="12:13" x14ac:dyDescent="0.25">
      <c r="L4127" s="5"/>
      <c r="M4127" s="5"/>
    </row>
    <row r="4128" spans="12:13" x14ac:dyDescent="0.25">
      <c r="L4128" s="5"/>
      <c r="M4128" s="5"/>
    </row>
    <row r="4129" spans="12:13" x14ac:dyDescent="0.25">
      <c r="L4129" s="5"/>
      <c r="M4129" s="5"/>
    </row>
    <row r="4130" spans="12:13" x14ac:dyDescent="0.25">
      <c r="L4130" s="5"/>
      <c r="M4130" s="5"/>
    </row>
    <row r="4131" spans="12:13" x14ac:dyDescent="0.25">
      <c r="L4131" s="5"/>
      <c r="M4131" s="5"/>
    </row>
    <row r="4132" spans="12:13" x14ac:dyDescent="0.25">
      <c r="L4132" s="5"/>
      <c r="M4132" s="5"/>
    </row>
    <row r="4133" spans="12:13" x14ac:dyDescent="0.25">
      <c r="L4133" s="5"/>
      <c r="M4133" s="5"/>
    </row>
    <row r="4134" spans="12:13" x14ac:dyDescent="0.25">
      <c r="L4134" s="5"/>
      <c r="M4134" s="5"/>
    </row>
    <row r="4135" spans="12:13" x14ac:dyDescent="0.25">
      <c r="L4135" s="5"/>
      <c r="M4135" s="5"/>
    </row>
    <row r="4136" spans="12:13" x14ac:dyDescent="0.25">
      <c r="L4136" s="5"/>
      <c r="M4136" s="5"/>
    </row>
    <row r="4137" spans="12:13" x14ac:dyDescent="0.25">
      <c r="L4137" s="5"/>
      <c r="M4137" s="5"/>
    </row>
    <row r="4138" spans="12:13" x14ac:dyDescent="0.25">
      <c r="L4138" s="5"/>
      <c r="M4138" s="5"/>
    </row>
    <row r="4139" spans="12:13" x14ac:dyDescent="0.25">
      <c r="L4139" s="5"/>
      <c r="M4139" s="5"/>
    </row>
    <row r="4140" spans="12:13" x14ac:dyDescent="0.25">
      <c r="L4140" s="5"/>
      <c r="M4140" s="5"/>
    </row>
    <row r="4141" spans="12:13" x14ac:dyDescent="0.25">
      <c r="L4141" s="5"/>
      <c r="M4141" s="5"/>
    </row>
    <row r="4142" spans="12:13" x14ac:dyDescent="0.25">
      <c r="L4142" s="5"/>
      <c r="M4142" s="5"/>
    </row>
    <row r="4143" spans="12:13" x14ac:dyDescent="0.25">
      <c r="L4143" s="5"/>
      <c r="M4143" s="5"/>
    </row>
    <row r="4144" spans="12:13" x14ac:dyDescent="0.25">
      <c r="L4144" s="5"/>
      <c r="M4144" s="5"/>
    </row>
    <row r="4145" spans="12:13" x14ac:dyDescent="0.25">
      <c r="L4145" s="5"/>
      <c r="M4145" s="5"/>
    </row>
    <row r="4146" spans="12:13" x14ac:dyDescent="0.25">
      <c r="L4146" s="5"/>
      <c r="M4146" s="5"/>
    </row>
    <row r="4147" spans="12:13" x14ac:dyDescent="0.25">
      <c r="L4147" s="5"/>
      <c r="M4147" s="5"/>
    </row>
    <row r="4148" spans="12:13" x14ac:dyDescent="0.25">
      <c r="L4148" s="5"/>
      <c r="M4148" s="5"/>
    </row>
    <row r="4149" spans="12:13" x14ac:dyDescent="0.25">
      <c r="L4149" s="5"/>
      <c r="M4149" s="5"/>
    </row>
    <row r="4150" spans="12:13" x14ac:dyDescent="0.25">
      <c r="L4150" s="5"/>
      <c r="M4150" s="5"/>
    </row>
    <row r="4151" spans="12:13" x14ac:dyDescent="0.25">
      <c r="L4151" s="5"/>
      <c r="M4151" s="5"/>
    </row>
    <row r="4152" spans="12:13" x14ac:dyDescent="0.25">
      <c r="L4152" s="5"/>
      <c r="M4152" s="5"/>
    </row>
    <row r="4153" spans="12:13" x14ac:dyDescent="0.25">
      <c r="L4153" s="5"/>
      <c r="M4153" s="5"/>
    </row>
    <row r="4154" spans="12:13" x14ac:dyDescent="0.25">
      <c r="L4154" s="5"/>
      <c r="M4154" s="5"/>
    </row>
    <row r="4155" spans="12:13" x14ac:dyDescent="0.25">
      <c r="L4155" s="5"/>
      <c r="M4155" s="5"/>
    </row>
    <row r="4156" spans="12:13" x14ac:dyDescent="0.25">
      <c r="L4156" s="5"/>
      <c r="M4156" s="5"/>
    </row>
    <row r="4157" spans="12:13" x14ac:dyDescent="0.25">
      <c r="L4157" s="5"/>
      <c r="M4157" s="5"/>
    </row>
    <row r="4158" spans="12:13" x14ac:dyDescent="0.25">
      <c r="L4158" s="5"/>
      <c r="M4158" s="5"/>
    </row>
    <row r="4159" spans="12:13" x14ac:dyDescent="0.25">
      <c r="L4159" s="5"/>
      <c r="M4159" s="5"/>
    </row>
    <row r="4160" spans="12:13" x14ac:dyDescent="0.25">
      <c r="L4160" s="5"/>
      <c r="M4160" s="5"/>
    </row>
    <row r="4161" spans="12:13" x14ac:dyDescent="0.25">
      <c r="L4161" s="5"/>
      <c r="M4161" s="5"/>
    </row>
    <row r="4162" spans="12:13" x14ac:dyDescent="0.25">
      <c r="L4162" s="5"/>
      <c r="M4162" s="5"/>
    </row>
    <row r="4163" spans="12:13" x14ac:dyDescent="0.25">
      <c r="L4163" s="5"/>
      <c r="M4163" s="5"/>
    </row>
    <row r="4164" spans="12:13" x14ac:dyDescent="0.25">
      <c r="L4164" s="5"/>
      <c r="M4164" s="5"/>
    </row>
    <row r="4165" spans="12:13" x14ac:dyDescent="0.25">
      <c r="L4165" s="5"/>
      <c r="M4165" s="5"/>
    </row>
    <row r="4166" spans="12:13" x14ac:dyDescent="0.25">
      <c r="L4166" s="5"/>
      <c r="M4166" s="5"/>
    </row>
    <row r="4167" spans="12:13" x14ac:dyDescent="0.25">
      <c r="L4167" s="5"/>
      <c r="M4167" s="5"/>
    </row>
    <row r="4168" spans="12:13" x14ac:dyDescent="0.25">
      <c r="L4168" s="5"/>
      <c r="M4168" s="5"/>
    </row>
    <row r="4169" spans="12:13" x14ac:dyDescent="0.25">
      <c r="L4169" s="5"/>
      <c r="M4169" s="5"/>
    </row>
    <row r="4170" spans="12:13" x14ac:dyDescent="0.25">
      <c r="L4170" s="5"/>
      <c r="M4170" s="5"/>
    </row>
    <row r="4171" spans="12:13" x14ac:dyDescent="0.25">
      <c r="L4171" s="5"/>
      <c r="M4171" s="5"/>
    </row>
    <row r="4172" spans="12:13" x14ac:dyDescent="0.25">
      <c r="L4172" s="5"/>
      <c r="M4172" s="5"/>
    </row>
    <row r="4173" spans="12:13" x14ac:dyDescent="0.25">
      <c r="L4173" s="5"/>
      <c r="M4173" s="5"/>
    </row>
    <row r="4174" spans="12:13" x14ac:dyDescent="0.25">
      <c r="L4174" s="5"/>
      <c r="M4174" s="5"/>
    </row>
    <row r="4175" spans="12:13" x14ac:dyDescent="0.25">
      <c r="L4175" s="5"/>
      <c r="M4175" s="5"/>
    </row>
    <row r="4176" spans="12:13" x14ac:dyDescent="0.25">
      <c r="L4176" s="5"/>
      <c r="M4176" s="5"/>
    </row>
    <row r="4177" spans="12:13" x14ac:dyDescent="0.25">
      <c r="L4177" s="5"/>
      <c r="M4177" s="5"/>
    </row>
    <row r="4178" spans="12:13" x14ac:dyDescent="0.25">
      <c r="L4178" s="5"/>
      <c r="M4178" s="5"/>
    </row>
    <row r="4179" spans="12:13" x14ac:dyDescent="0.25">
      <c r="L4179" s="5"/>
      <c r="M4179" s="5"/>
    </row>
    <row r="4180" spans="12:13" x14ac:dyDescent="0.25">
      <c r="L4180" s="5"/>
      <c r="M4180" s="5"/>
    </row>
    <row r="4181" spans="12:13" x14ac:dyDescent="0.25">
      <c r="L4181" s="5"/>
      <c r="M4181" s="5"/>
    </row>
    <row r="4182" spans="12:13" x14ac:dyDescent="0.25">
      <c r="L4182" s="5"/>
      <c r="M4182" s="5"/>
    </row>
    <row r="4183" spans="12:13" x14ac:dyDescent="0.25">
      <c r="L4183" s="5"/>
      <c r="M4183" s="5"/>
    </row>
    <row r="4184" spans="12:13" x14ac:dyDescent="0.25">
      <c r="L4184" s="5"/>
      <c r="M4184" s="5"/>
    </row>
    <row r="4185" spans="12:13" x14ac:dyDescent="0.25">
      <c r="L4185" s="5"/>
      <c r="M4185" s="5"/>
    </row>
    <row r="4186" spans="12:13" x14ac:dyDescent="0.25">
      <c r="L4186" s="5"/>
      <c r="M4186" s="5"/>
    </row>
    <row r="4187" spans="12:13" x14ac:dyDescent="0.25">
      <c r="L4187" s="5"/>
      <c r="M4187" s="5"/>
    </row>
    <row r="4188" spans="12:13" x14ac:dyDescent="0.25">
      <c r="L4188" s="5"/>
      <c r="M4188" s="5"/>
    </row>
    <row r="4189" spans="12:13" x14ac:dyDescent="0.25">
      <c r="L4189" s="5"/>
      <c r="M4189" s="5"/>
    </row>
    <row r="4190" spans="12:13" x14ac:dyDescent="0.25">
      <c r="L4190" s="5"/>
      <c r="M4190" s="5"/>
    </row>
    <row r="4191" spans="12:13" x14ac:dyDescent="0.25">
      <c r="L4191" s="5"/>
      <c r="M4191" s="5"/>
    </row>
    <row r="4192" spans="12:13" x14ac:dyDescent="0.25">
      <c r="L4192" s="5"/>
      <c r="M4192" s="5"/>
    </row>
    <row r="4193" spans="12:13" x14ac:dyDescent="0.25">
      <c r="L4193" s="5"/>
      <c r="M4193" s="5"/>
    </row>
    <row r="4194" spans="12:13" x14ac:dyDescent="0.25">
      <c r="L4194" s="5"/>
      <c r="M4194" s="5"/>
    </row>
    <row r="4195" spans="12:13" x14ac:dyDescent="0.25">
      <c r="L4195" s="5"/>
      <c r="M4195" s="5"/>
    </row>
    <row r="4196" spans="12:13" x14ac:dyDescent="0.25">
      <c r="L4196" s="5"/>
      <c r="M4196" s="5"/>
    </row>
    <row r="4197" spans="12:13" x14ac:dyDescent="0.25">
      <c r="L4197" s="5"/>
      <c r="M4197" s="5"/>
    </row>
    <row r="4198" spans="12:13" x14ac:dyDescent="0.25">
      <c r="L4198" s="5"/>
      <c r="M4198" s="5"/>
    </row>
    <row r="4199" spans="12:13" x14ac:dyDescent="0.25">
      <c r="L4199" s="5"/>
      <c r="M4199" s="5"/>
    </row>
    <row r="4200" spans="12:13" x14ac:dyDescent="0.25">
      <c r="L4200" s="5"/>
      <c r="M4200" s="5"/>
    </row>
    <row r="4201" spans="12:13" x14ac:dyDescent="0.25">
      <c r="L4201" s="5"/>
      <c r="M4201" s="5"/>
    </row>
    <row r="4202" spans="12:13" x14ac:dyDescent="0.25">
      <c r="L4202" s="5"/>
      <c r="M4202" s="5"/>
    </row>
    <row r="4203" spans="12:13" x14ac:dyDescent="0.25">
      <c r="L4203" s="5"/>
      <c r="M4203" s="5"/>
    </row>
    <row r="4204" spans="12:13" x14ac:dyDescent="0.25">
      <c r="L4204" s="5"/>
      <c r="M4204" s="5"/>
    </row>
    <row r="4205" spans="12:13" x14ac:dyDescent="0.25">
      <c r="L4205" s="5"/>
      <c r="M4205" s="5"/>
    </row>
    <row r="4206" spans="12:13" x14ac:dyDescent="0.25">
      <c r="L4206" s="5"/>
      <c r="M4206" s="5"/>
    </row>
    <row r="4207" spans="12:13" x14ac:dyDescent="0.25">
      <c r="L4207" s="5"/>
      <c r="M4207" s="5"/>
    </row>
    <row r="4208" spans="12:13" x14ac:dyDescent="0.25">
      <c r="L4208" s="5"/>
      <c r="M4208" s="5"/>
    </row>
    <row r="4209" spans="12:13" x14ac:dyDescent="0.25">
      <c r="L4209" s="5"/>
      <c r="M4209" s="5"/>
    </row>
    <row r="4210" spans="12:13" x14ac:dyDescent="0.25">
      <c r="L4210" s="5"/>
      <c r="M4210" s="5"/>
    </row>
    <row r="4211" spans="12:13" x14ac:dyDescent="0.25">
      <c r="L4211" s="5"/>
      <c r="M4211" s="5"/>
    </row>
    <row r="4212" spans="12:13" x14ac:dyDescent="0.25">
      <c r="L4212" s="5"/>
      <c r="M4212" s="5"/>
    </row>
    <row r="4213" spans="12:13" x14ac:dyDescent="0.25">
      <c r="L4213" s="5"/>
      <c r="M4213" s="5"/>
    </row>
    <row r="4214" spans="12:13" x14ac:dyDescent="0.25">
      <c r="L4214" s="5"/>
      <c r="M4214" s="5"/>
    </row>
    <row r="4215" spans="12:13" x14ac:dyDescent="0.25">
      <c r="L4215" s="5"/>
      <c r="M4215" s="5"/>
    </row>
    <row r="4216" spans="12:13" x14ac:dyDescent="0.25">
      <c r="L4216" s="5"/>
      <c r="M4216" s="5"/>
    </row>
    <row r="4217" spans="12:13" x14ac:dyDescent="0.25">
      <c r="L4217" s="5"/>
      <c r="M4217" s="5"/>
    </row>
    <row r="4218" spans="12:13" x14ac:dyDescent="0.25">
      <c r="L4218" s="5"/>
      <c r="M4218" s="5"/>
    </row>
    <row r="4219" spans="12:13" x14ac:dyDescent="0.25">
      <c r="L4219" s="5"/>
      <c r="M4219" s="5"/>
    </row>
    <row r="4220" spans="12:13" x14ac:dyDescent="0.25">
      <c r="L4220" s="5"/>
      <c r="M4220" s="5"/>
    </row>
    <row r="4221" spans="12:13" x14ac:dyDescent="0.25">
      <c r="L4221" s="5"/>
      <c r="M4221" s="5"/>
    </row>
    <row r="4222" spans="12:13" x14ac:dyDescent="0.25">
      <c r="L4222" s="5"/>
      <c r="M4222" s="5"/>
    </row>
    <row r="4223" spans="12:13" x14ac:dyDescent="0.25">
      <c r="L4223" s="5"/>
      <c r="M4223" s="5"/>
    </row>
    <row r="4224" spans="12:13" x14ac:dyDescent="0.25">
      <c r="L4224" s="5"/>
      <c r="M4224" s="5"/>
    </row>
    <row r="4225" spans="12:13" x14ac:dyDescent="0.25">
      <c r="L4225" s="5"/>
      <c r="M4225" s="5"/>
    </row>
    <row r="4226" spans="12:13" x14ac:dyDescent="0.25">
      <c r="L4226" s="5"/>
      <c r="M4226" s="5"/>
    </row>
    <row r="4227" spans="12:13" x14ac:dyDescent="0.25">
      <c r="L4227" s="5"/>
      <c r="M4227" s="5"/>
    </row>
    <row r="4228" spans="12:13" x14ac:dyDescent="0.25">
      <c r="L4228" s="5"/>
      <c r="M4228" s="5"/>
    </row>
    <row r="4229" spans="12:13" x14ac:dyDescent="0.25">
      <c r="L4229" s="5"/>
      <c r="M4229" s="5"/>
    </row>
    <row r="4230" spans="12:13" x14ac:dyDescent="0.25">
      <c r="L4230" s="5"/>
      <c r="M4230" s="5"/>
    </row>
    <row r="4231" spans="12:13" x14ac:dyDescent="0.25">
      <c r="L4231" s="5"/>
      <c r="M4231" s="5"/>
    </row>
    <row r="4232" spans="12:13" x14ac:dyDescent="0.25">
      <c r="L4232" s="5"/>
      <c r="M4232" s="5"/>
    </row>
    <row r="4233" spans="12:13" x14ac:dyDescent="0.25">
      <c r="L4233" s="5"/>
      <c r="M4233" s="5"/>
    </row>
    <row r="4234" spans="12:13" x14ac:dyDescent="0.25">
      <c r="L4234" s="5"/>
      <c r="M4234" s="5"/>
    </row>
    <row r="4235" spans="12:13" x14ac:dyDescent="0.25">
      <c r="L4235" s="5"/>
      <c r="M4235" s="5"/>
    </row>
    <row r="4236" spans="12:13" x14ac:dyDescent="0.25">
      <c r="L4236" s="5"/>
      <c r="M4236" s="5"/>
    </row>
    <row r="4237" spans="12:13" x14ac:dyDescent="0.25">
      <c r="L4237" s="5"/>
      <c r="M4237" s="5"/>
    </row>
    <row r="4238" spans="12:13" x14ac:dyDescent="0.25">
      <c r="L4238" s="5"/>
      <c r="M4238" s="5"/>
    </row>
    <row r="4239" spans="12:13" x14ac:dyDescent="0.25">
      <c r="L4239" s="5"/>
      <c r="M4239" s="5"/>
    </row>
    <row r="4240" spans="12:13" x14ac:dyDescent="0.25">
      <c r="L4240" s="5"/>
      <c r="M4240" s="5"/>
    </row>
    <row r="4241" spans="12:13" x14ac:dyDescent="0.25">
      <c r="L4241" s="5"/>
      <c r="M4241" s="5"/>
    </row>
    <row r="4242" spans="12:13" x14ac:dyDescent="0.25">
      <c r="L4242" s="5"/>
      <c r="M4242" s="5"/>
    </row>
    <row r="4243" spans="12:13" x14ac:dyDescent="0.25">
      <c r="L4243" s="5"/>
      <c r="M4243" s="5"/>
    </row>
    <row r="4244" spans="12:13" x14ac:dyDescent="0.25">
      <c r="L4244" s="5"/>
      <c r="M4244" s="5"/>
    </row>
    <row r="4245" spans="12:13" x14ac:dyDescent="0.25">
      <c r="L4245" s="5"/>
      <c r="M4245" s="5"/>
    </row>
    <row r="4246" spans="12:13" x14ac:dyDescent="0.25">
      <c r="L4246" s="5"/>
      <c r="M4246" s="5"/>
    </row>
    <row r="4247" spans="12:13" x14ac:dyDescent="0.25">
      <c r="L4247" s="5"/>
      <c r="M4247" s="5"/>
    </row>
    <row r="4248" spans="12:13" x14ac:dyDescent="0.25">
      <c r="L4248" s="5"/>
      <c r="M4248" s="5"/>
    </row>
    <row r="4249" spans="12:13" x14ac:dyDescent="0.25">
      <c r="L4249" s="5"/>
      <c r="M4249" s="5"/>
    </row>
    <row r="4250" spans="12:13" x14ac:dyDescent="0.25">
      <c r="L4250" s="5"/>
      <c r="M4250" s="5"/>
    </row>
    <row r="4251" spans="12:13" x14ac:dyDescent="0.25">
      <c r="L4251" s="5"/>
      <c r="M4251" s="5"/>
    </row>
    <row r="4252" spans="12:13" x14ac:dyDescent="0.25">
      <c r="L4252" s="5"/>
      <c r="M4252" s="5"/>
    </row>
    <row r="4253" spans="12:13" x14ac:dyDescent="0.25">
      <c r="L4253" s="5"/>
      <c r="M4253" s="5"/>
    </row>
    <row r="4254" spans="12:13" x14ac:dyDescent="0.25">
      <c r="L4254" s="5"/>
      <c r="M4254" s="5"/>
    </row>
    <row r="4255" spans="12:13" x14ac:dyDescent="0.25">
      <c r="L4255" s="5"/>
      <c r="M4255" s="5"/>
    </row>
    <row r="4256" spans="12:13" x14ac:dyDescent="0.25">
      <c r="L4256" s="5"/>
      <c r="M4256" s="5"/>
    </row>
    <row r="4257" spans="12:13" x14ac:dyDescent="0.25">
      <c r="L4257" s="5"/>
      <c r="M4257" s="5"/>
    </row>
    <row r="4258" spans="12:13" x14ac:dyDescent="0.25">
      <c r="L4258" s="5"/>
      <c r="M4258" s="5"/>
    </row>
    <row r="4259" spans="12:13" x14ac:dyDescent="0.25">
      <c r="L4259" s="5"/>
      <c r="M4259" s="5"/>
    </row>
    <row r="4260" spans="12:13" x14ac:dyDescent="0.25">
      <c r="L4260" s="5"/>
      <c r="M4260" s="5"/>
    </row>
    <row r="4261" spans="12:13" x14ac:dyDescent="0.25">
      <c r="L4261" s="5"/>
      <c r="M4261" s="5"/>
    </row>
    <row r="4262" spans="12:13" x14ac:dyDescent="0.25">
      <c r="L4262" s="5"/>
      <c r="M4262" s="5"/>
    </row>
    <row r="4263" spans="12:13" x14ac:dyDescent="0.25">
      <c r="L4263" s="5"/>
      <c r="M4263" s="5"/>
    </row>
    <row r="4264" spans="12:13" x14ac:dyDescent="0.25">
      <c r="L4264" s="5"/>
      <c r="M4264" s="5"/>
    </row>
    <row r="4265" spans="12:13" x14ac:dyDescent="0.25">
      <c r="L4265" s="5"/>
      <c r="M4265" s="5"/>
    </row>
    <row r="4266" spans="12:13" x14ac:dyDescent="0.25">
      <c r="L4266" s="5"/>
      <c r="M4266" s="5"/>
    </row>
    <row r="4267" spans="12:13" x14ac:dyDescent="0.25">
      <c r="L4267" s="5"/>
      <c r="M4267" s="5"/>
    </row>
    <row r="4268" spans="12:13" x14ac:dyDescent="0.25">
      <c r="L4268" s="5"/>
      <c r="M4268" s="5"/>
    </row>
    <row r="4269" spans="12:13" x14ac:dyDescent="0.25">
      <c r="L4269" s="5"/>
      <c r="M4269" s="5"/>
    </row>
    <row r="4270" spans="12:13" x14ac:dyDescent="0.25">
      <c r="L4270" s="5"/>
      <c r="M4270" s="5"/>
    </row>
    <row r="4271" spans="12:13" x14ac:dyDescent="0.25">
      <c r="L4271" s="5"/>
      <c r="M4271" s="5"/>
    </row>
    <row r="4272" spans="12:13" x14ac:dyDescent="0.25">
      <c r="L4272" s="5"/>
      <c r="M4272" s="5"/>
    </row>
    <row r="4273" spans="12:13" x14ac:dyDescent="0.25">
      <c r="L4273" s="5"/>
      <c r="M4273" s="5"/>
    </row>
    <row r="4274" spans="12:13" x14ac:dyDescent="0.25">
      <c r="L4274" s="5"/>
      <c r="M4274" s="5"/>
    </row>
    <row r="4275" spans="12:13" x14ac:dyDescent="0.25">
      <c r="L4275" s="5"/>
      <c r="M4275" s="5"/>
    </row>
    <row r="4276" spans="12:13" x14ac:dyDescent="0.25">
      <c r="L4276" s="5"/>
      <c r="M4276" s="5"/>
    </row>
    <row r="4277" spans="12:13" x14ac:dyDescent="0.25">
      <c r="L4277" s="5"/>
      <c r="M4277" s="5"/>
    </row>
    <row r="4278" spans="12:13" x14ac:dyDescent="0.25">
      <c r="L4278" s="5"/>
      <c r="M4278" s="5"/>
    </row>
    <row r="4279" spans="12:13" x14ac:dyDescent="0.25">
      <c r="L4279" s="5"/>
      <c r="M4279" s="5"/>
    </row>
    <row r="4280" spans="12:13" x14ac:dyDescent="0.25">
      <c r="L4280" s="5"/>
      <c r="M4280" s="5"/>
    </row>
    <row r="4281" spans="12:13" x14ac:dyDescent="0.25">
      <c r="L4281" s="5"/>
      <c r="M4281" s="5"/>
    </row>
    <row r="4282" spans="12:13" x14ac:dyDescent="0.25">
      <c r="L4282" s="5"/>
      <c r="M4282" s="5"/>
    </row>
    <row r="4283" spans="12:13" x14ac:dyDescent="0.25">
      <c r="L4283" s="5"/>
      <c r="M4283" s="5"/>
    </row>
    <row r="4284" spans="12:13" x14ac:dyDescent="0.25">
      <c r="L4284" s="5"/>
      <c r="M4284" s="5"/>
    </row>
    <row r="4285" spans="12:13" x14ac:dyDescent="0.25">
      <c r="L4285" s="5"/>
      <c r="M4285" s="5"/>
    </row>
    <row r="4286" spans="12:13" x14ac:dyDescent="0.25">
      <c r="L4286" s="5"/>
      <c r="M4286" s="5"/>
    </row>
    <row r="4287" spans="12:13" x14ac:dyDescent="0.25">
      <c r="L4287" s="5"/>
      <c r="M4287" s="5"/>
    </row>
    <row r="4288" spans="12:13" x14ac:dyDescent="0.25">
      <c r="L4288" s="5"/>
      <c r="M4288" s="5"/>
    </row>
    <row r="4289" spans="12:13" x14ac:dyDescent="0.25">
      <c r="L4289" s="5"/>
      <c r="M4289" s="5"/>
    </row>
    <row r="4290" spans="12:13" x14ac:dyDescent="0.25">
      <c r="L4290" s="5"/>
      <c r="M4290" s="5"/>
    </row>
    <row r="4291" spans="12:13" x14ac:dyDescent="0.25">
      <c r="L4291" s="5"/>
      <c r="M4291" s="5"/>
    </row>
    <row r="4292" spans="12:13" x14ac:dyDescent="0.25">
      <c r="L4292" s="5"/>
      <c r="M4292" s="5"/>
    </row>
    <row r="4293" spans="12:13" x14ac:dyDescent="0.25">
      <c r="L4293" s="5"/>
      <c r="M4293" s="5"/>
    </row>
    <row r="4294" spans="12:13" x14ac:dyDescent="0.25">
      <c r="L4294" s="5"/>
      <c r="M4294" s="5"/>
    </row>
    <row r="4295" spans="12:13" x14ac:dyDescent="0.25">
      <c r="L4295" s="5"/>
      <c r="M4295" s="5"/>
    </row>
    <row r="4296" spans="12:13" x14ac:dyDescent="0.25">
      <c r="L4296" s="5"/>
      <c r="M4296" s="5"/>
    </row>
    <row r="4297" spans="12:13" x14ac:dyDescent="0.25">
      <c r="L4297" s="5"/>
      <c r="M4297" s="5"/>
    </row>
    <row r="4298" spans="12:13" x14ac:dyDescent="0.25">
      <c r="L4298" s="5"/>
      <c r="M4298" s="5"/>
    </row>
    <row r="4299" spans="12:13" x14ac:dyDescent="0.25">
      <c r="L4299" s="5"/>
      <c r="M4299" s="5"/>
    </row>
    <row r="4300" spans="12:13" x14ac:dyDescent="0.25">
      <c r="L4300" s="5"/>
      <c r="M4300" s="5"/>
    </row>
    <row r="4301" spans="12:13" x14ac:dyDescent="0.25">
      <c r="L4301" s="5"/>
      <c r="M4301" s="5"/>
    </row>
    <row r="4302" spans="12:13" x14ac:dyDescent="0.25">
      <c r="L4302" s="5"/>
      <c r="M4302" s="5"/>
    </row>
    <row r="4303" spans="12:13" x14ac:dyDescent="0.25">
      <c r="L4303" s="5"/>
      <c r="M4303" s="5"/>
    </row>
    <row r="4304" spans="12:13" x14ac:dyDescent="0.25">
      <c r="L4304" s="5"/>
      <c r="M4304" s="5"/>
    </row>
    <row r="4305" spans="12:13" x14ac:dyDescent="0.25">
      <c r="L4305" s="5"/>
      <c r="M4305" s="5"/>
    </row>
    <row r="4306" spans="12:13" x14ac:dyDescent="0.25">
      <c r="L4306" s="5"/>
      <c r="M4306" s="5"/>
    </row>
    <row r="4307" spans="12:13" x14ac:dyDescent="0.25">
      <c r="L4307" s="5"/>
      <c r="M4307" s="5"/>
    </row>
    <row r="4308" spans="12:13" x14ac:dyDescent="0.25">
      <c r="L4308" s="5"/>
      <c r="M4308" s="5"/>
    </row>
    <row r="4309" spans="12:13" x14ac:dyDescent="0.25">
      <c r="L4309" s="5"/>
      <c r="M4309" s="5"/>
    </row>
    <row r="4310" spans="12:13" x14ac:dyDescent="0.25">
      <c r="L4310" s="5"/>
      <c r="M4310" s="5"/>
    </row>
    <row r="4311" spans="12:13" x14ac:dyDescent="0.25">
      <c r="L4311" s="5"/>
      <c r="M4311" s="5"/>
    </row>
    <row r="4312" spans="12:13" x14ac:dyDescent="0.25">
      <c r="L4312" s="5"/>
      <c r="M4312" s="5"/>
    </row>
    <row r="4313" spans="12:13" x14ac:dyDescent="0.25">
      <c r="L4313" s="5"/>
      <c r="M4313" s="5"/>
    </row>
    <row r="4314" spans="12:13" x14ac:dyDescent="0.25">
      <c r="L4314" s="5"/>
      <c r="M4314" s="5"/>
    </row>
    <row r="4315" spans="12:13" x14ac:dyDescent="0.25">
      <c r="L4315" s="5"/>
      <c r="M4315" s="5"/>
    </row>
    <row r="4316" spans="12:13" x14ac:dyDescent="0.25">
      <c r="L4316" s="5"/>
      <c r="M4316" s="5"/>
    </row>
    <row r="4317" spans="12:13" x14ac:dyDescent="0.25">
      <c r="L4317" s="5"/>
      <c r="M4317" s="5"/>
    </row>
    <row r="4318" spans="12:13" x14ac:dyDescent="0.25">
      <c r="L4318" s="5"/>
      <c r="M4318" s="5"/>
    </row>
    <row r="4319" spans="12:13" x14ac:dyDescent="0.25">
      <c r="L4319" s="5"/>
      <c r="M4319" s="5"/>
    </row>
    <row r="4320" spans="12:13" x14ac:dyDescent="0.25">
      <c r="L4320" s="5"/>
      <c r="M4320" s="5"/>
    </row>
    <row r="4321" spans="12:13" x14ac:dyDescent="0.25">
      <c r="L4321" s="5"/>
      <c r="M4321" s="5"/>
    </row>
    <row r="4322" spans="12:13" x14ac:dyDescent="0.25">
      <c r="L4322" s="5"/>
      <c r="M4322" s="5"/>
    </row>
    <row r="4323" spans="12:13" x14ac:dyDescent="0.25">
      <c r="L4323" s="5"/>
      <c r="M4323" s="5"/>
    </row>
    <row r="4324" spans="12:13" x14ac:dyDescent="0.25">
      <c r="L4324" s="5"/>
      <c r="M4324" s="5"/>
    </row>
    <row r="4325" spans="12:13" x14ac:dyDescent="0.25">
      <c r="L4325" s="5"/>
      <c r="M4325" s="5"/>
    </row>
    <row r="4326" spans="12:13" x14ac:dyDescent="0.25">
      <c r="L4326" s="5"/>
      <c r="M4326" s="5"/>
    </row>
    <row r="4327" spans="12:13" x14ac:dyDescent="0.25">
      <c r="L4327" s="5"/>
      <c r="M4327" s="5"/>
    </row>
    <row r="4328" spans="12:13" x14ac:dyDescent="0.25">
      <c r="L4328" s="5"/>
      <c r="M4328" s="5"/>
    </row>
    <row r="4329" spans="12:13" x14ac:dyDescent="0.25">
      <c r="L4329" s="5"/>
      <c r="M4329" s="5"/>
    </row>
    <row r="4330" spans="12:13" x14ac:dyDescent="0.25">
      <c r="L4330" s="5"/>
      <c r="M4330" s="5"/>
    </row>
    <row r="4331" spans="12:13" x14ac:dyDescent="0.25">
      <c r="L4331" s="5"/>
      <c r="M4331" s="5"/>
    </row>
    <row r="4332" spans="12:13" x14ac:dyDescent="0.25">
      <c r="L4332" s="5"/>
      <c r="M4332" s="5"/>
    </row>
    <row r="4333" spans="12:13" x14ac:dyDescent="0.25">
      <c r="L4333" s="5"/>
      <c r="M4333" s="5"/>
    </row>
    <row r="4334" spans="12:13" x14ac:dyDescent="0.25">
      <c r="L4334" s="5"/>
      <c r="M4334" s="5"/>
    </row>
    <row r="4335" spans="12:13" x14ac:dyDescent="0.25">
      <c r="L4335" s="5"/>
      <c r="M4335" s="5"/>
    </row>
    <row r="4336" spans="12:13" x14ac:dyDescent="0.25">
      <c r="L4336" s="5"/>
      <c r="M4336" s="5"/>
    </row>
    <row r="4337" spans="12:13" x14ac:dyDescent="0.25">
      <c r="L4337" s="5"/>
      <c r="M4337" s="5"/>
    </row>
    <row r="4338" spans="12:13" x14ac:dyDescent="0.25">
      <c r="L4338" s="5"/>
      <c r="M4338" s="5"/>
    </row>
    <row r="4339" spans="12:13" x14ac:dyDescent="0.25">
      <c r="L4339" s="5"/>
      <c r="M4339" s="5"/>
    </row>
    <row r="4340" spans="12:13" x14ac:dyDescent="0.25">
      <c r="L4340" s="5"/>
      <c r="M4340" s="5"/>
    </row>
    <row r="4341" spans="12:13" x14ac:dyDescent="0.25">
      <c r="L4341" s="5"/>
      <c r="M4341" s="5"/>
    </row>
    <row r="4342" spans="12:13" x14ac:dyDescent="0.25">
      <c r="L4342" s="5"/>
      <c r="M4342" s="5"/>
    </row>
    <row r="4343" spans="12:13" x14ac:dyDescent="0.25">
      <c r="L4343" s="5"/>
      <c r="M4343" s="5"/>
    </row>
    <row r="4344" spans="12:13" x14ac:dyDescent="0.25">
      <c r="L4344" s="5"/>
      <c r="M4344" s="5"/>
    </row>
    <row r="4345" spans="12:13" x14ac:dyDescent="0.25">
      <c r="L4345" s="5"/>
      <c r="M4345" s="5"/>
    </row>
    <row r="4346" spans="12:13" x14ac:dyDescent="0.25">
      <c r="L4346" s="5"/>
      <c r="M4346" s="5"/>
    </row>
    <row r="4347" spans="12:13" x14ac:dyDescent="0.25">
      <c r="L4347" s="5"/>
      <c r="M4347" s="5"/>
    </row>
    <row r="4348" spans="12:13" x14ac:dyDescent="0.25">
      <c r="L4348" s="5"/>
      <c r="M4348" s="5"/>
    </row>
    <row r="4349" spans="12:13" x14ac:dyDescent="0.25">
      <c r="L4349" s="5"/>
      <c r="M4349" s="5"/>
    </row>
    <row r="4350" spans="12:13" x14ac:dyDescent="0.25">
      <c r="L4350" s="5"/>
      <c r="M4350" s="5"/>
    </row>
    <row r="4351" spans="12:13" x14ac:dyDescent="0.25">
      <c r="L4351" s="5"/>
      <c r="M4351" s="5"/>
    </row>
    <row r="4352" spans="12:13" x14ac:dyDescent="0.25">
      <c r="L4352" s="5"/>
      <c r="M4352" s="5"/>
    </row>
    <row r="4353" spans="12:13" x14ac:dyDescent="0.25">
      <c r="L4353" s="5"/>
      <c r="M4353" s="5"/>
    </row>
    <row r="4354" spans="12:13" x14ac:dyDescent="0.25">
      <c r="L4354" s="5"/>
      <c r="M4354" s="5"/>
    </row>
    <row r="4355" spans="12:13" x14ac:dyDescent="0.25">
      <c r="L4355" s="5"/>
      <c r="M4355" s="5"/>
    </row>
    <row r="4356" spans="12:13" x14ac:dyDescent="0.25">
      <c r="L4356" s="5"/>
      <c r="M4356" s="5"/>
    </row>
    <row r="4357" spans="12:13" x14ac:dyDescent="0.25">
      <c r="L4357" s="5"/>
      <c r="M4357" s="5"/>
    </row>
    <row r="4358" spans="12:13" x14ac:dyDescent="0.25">
      <c r="L4358" s="5"/>
      <c r="M4358" s="5"/>
    </row>
    <row r="4359" spans="12:13" x14ac:dyDescent="0.25">
      <c r="L4359" s="5"/>
      <c r="M4359" s="5"/>
    </row>
    <row r="4360" spans="12:13" x14ac:dyDescent="0.25">
      <c r="L4360" s="5"/>
      <c r="M4360" s="5"/>
    </row>
    <row r="4361" spans="12:13" x14ac:dyDescent="0.25">
      <c r="L4361" s="5"/>
      <c r="M4361" s="5"/>
    </row>
    <row r="4362" spans="12:13" x14ac:dyDescent="0.25">
      <c r="L4362" s="5"/>
      <c r="M4362" s="5"/>
    </row>
    <row r="4363" spans="12:13" x14ac:dyDescent="0.25">
      <c r="L4363" s="5"/>
      <c r="M4363" s="5"/>
    </row>
    <row r="4364" spans="12:13" x14ac:dyDescent="0.25">
      <c r="L4364" s="5"/>
      <c r="M4364" s="5"/>
    </row>
    <row r="4365" spans="12:13" x14ac:dyDescent="0.25">
      <c r="L4365" s="5"/>
      <c r="M4365" s="5"/>
    </row>
    <row r="4366" spans="12:13" x14ac:dyDescent="0.25">
      <c r="L4366" s="5"/>
      <c r="M4366" s="5"/>
    </row>
    <row r="4367" spans="12:13" x14ac:dyDescent="0.25">
      <c r="L4367" s="5"/>
      <c r="M4367" s="5"/>
    </row>
    <row r="4368" spans="12:13" x14ac:dyDescent="0.25">
      <c r="L4368" s="5"/>
      <c r="M4368" s="5"/>
    </row>
    <row r="4369" spans="12:13" x14ac:dyDescent="0.25">
      <c r="L4369" s="5"/>
      <c r="M4369" s="5"/>
    </row>
    <row r="4370" spans="12:13" x14ac:dyDescent="0.25">
      <c r="L4370" s="5"/>
      <c r="M4370" s="5"/>
    </row>
    <row r="4371" spans="12:13" x14ac:dyDescent="0.25">
      <c r="L4371" s="5"/>
      <c r="M4371" s="5"/>
    </row>
    <row r="4372" spans="12:13" x14ac:dyDescent="0.25">
      <c r="L4372" s="5"/>
      <c r="M4372" s="5"/>
    </row>
    <row r="4373" spans="12:13" x14ac:dyDescent="0.25">
      <c r="L4373" s="5"/>
      <c r="M4373" s="5"/>
    </row>
    <row r="4374" spans="12:13" x14ac:dyDescent="0.25">
      <c r="L4374" s="5"/>
      <c r="M4374" s="5"/>
    </row>
    <row r="4375" spans="12:13" x14ac:dyDescent="0.25">
      <c r="L4375" s="5"/>
      <c r="M4375" s="5"/>
    </row>
    <row r="4376" spans="12:13" x14ac:dyDescent="0.25">
      <c r="L4376" s="5"/>
      <c r="M4376" s="5"/>
    </row>
    <row r="4377" spans="12:13" x14ac:dyDescent="0.25">
      <c r="L4377" s="5"/>
      <c r="M4377" s="5"/>
    </row>
    <row r="4378" spans="12:13" x14ac:dyDescent="0.25">
      <c r="L4378" s="5"/>
      <c r="M4378" s="5"/>
    </row>
    <row r="4379" spans="12:13" x14ac:dyDescent="0.25">
      <c r="L4379" s="5"/>
      <c r="M4379" s="5"/>
    </row>
    <row r="4380" spans="12:13" x14ac:dyDescent="0.25">
      <c r="L4380" s="5"/>
      <c r="M4380" s="5"/>
    </row>
    <row r="4381" spans="12:13" x14ac:dyDescent="0.25">
      <c r="L4381" s="5"/>
      <c r="M4381" s="5"/>
    </row>
    <row r="4382" spans="12:13" x14ac:dyDescent="0.25">
      <c r="L4382" s="5"/>
      <c r="M4382" s="5"/>
    </row>
    <row r="4383" spans="12:13" x14ac:dyDescent="0.25">
      <c r="L4383" s="5"/>
      <c r="M4383" s="5"/>
    </row>
    <row r="4384" spans="12:13" x14ac:dyDescent="0.25">
      <c r="L4384" s="5"/>
      <c r="M4384" s="5"/>
    </row>
    <row r="4385" spans="12:13" x14ac:dyDescent="0.25">
      <c r="L4385" s="5"/>
      <c r="M4385" s="5"/>
    </row>
    <row r="4386" spans="12:13" x14ac:dyDescent="0.25">
      <c r="L4386" s="5"/>
      <c r="M4386" s="5"/>
    </row>
    <row r="4387" spans="12:13" x14ac:dyDescent="0.25">
      <c r="L4387" s="5"/>
      <c r="M4387" s="5"/>
    </row>
    <row r="4388" spans="12:13" x14ac:dyDescent="0.25">
      <c r="L4388" s="5"/>
      <c r="M4388" s="5"/>
    </row>
    <row r="4389" spans="12:13" x14ac:dyDescent="0.25">
      <c r="L4389" s="5"/>
      <c r="M4389" s="5"/>
    </row>
    <row r="4390" spans="12:13" x14ac:dyDescent="0.25">
      <c r="L4390" s="5"/>
      <c r="M4390" s="5"/>
    </row>
    <row r="4391" spans="12:13" x14ac:dyDescent="0.25">
      <c r="L4391" s="5"/>
      <c r="M4391" s="5"/>
    </row>
    <row r="4392" spans="12:13" x14ac:dyDescent="0.25">
      <c r="L4392" s="5"/>
      <c r="M4392" s="5"/>
    </row>
    <row r="4393" spans="12:13" x14ac:dyDescent="0.25">
      <c r="L4393" s="5"/>
      <c r="M4393" s="5"/>
    </row>
    <row r="4394" spans="12:13" x14ac:dyDescent="0.25">
      <c r="L4394" s="5"/>
      <c r="M4394" s="5"/>
    </row>
    <row r="4395" spans="12:13" x14ac:dyDescent="0.25">
      <c r="L4395" s="5"/>
      <c r="M4395" s="5"/>
    </row>
    <row r="4396" spans="12:13" x14ac:dyDescent="0.25">
      <c r="L4396" s="5"/>
      <c r="M4396" s="5"/>
    </row>
    <row r="4397" spans="12:13" x14ac:dyDescent="0.25">
      <c r="L4397" s="5"/>
      <c r="M4397" s="5"/>
    </row>
    <row r="4398" spans="12:13" x14ac:dyDescent="0.25">
      <c r="L4398" s="5"/>
      <c r="M4398" s="5"/>
    </row>
    <row r="4399" spans="12:13" x14ac:dyDescent="0.25">
      <c r="L4399" s="5"/>
      <c r="M4399" s="5"/>
    </row>
    <row r="4400" spans="12:13" x14ac:dyDescent="0.25">
      <c r="L4400" s="5"/>
      <c r="M4400" s="5"/>
    </row>
    <row r="4401" spans="12:13" x14ac:dyDescent="0.25">
      <c r="L4401" s="5"/>
      <c r="M4401" s="5"/>
    </row>
    <row r="4402" spans="12:13" x14ac:dyDescent="0.25">
      <c r="L4402" s="5"/>
      <c r="M4402" s="5"/>
    </row>
    <row r="4403" spans="12:13" x14ac:dyDescent="0.25">
      <c r="L4403" s="5"/>
      <c r="M4403" s="5"/>
    </row>
    <row r="4404" spans="12:13" x14ac:dyDescent="0.25">
      <c r="L4404" s="5"/>
      <c r="M4404" s="5"/>
    </row>
    <row r="4405" spans="12:13" x14ac:dyDescent="0.25">
      <c r="L4405" s="5"/>
      <c r="M4405" s="5"/>
    </row>
    <row r="4406" spans="12:13" x14ac:dyDescent="0.25">
      <c r="L4406" s="5"/>
      <c r="M4406" s="5"/>
    </row>
    <row r="4407" spans="12:13" x14ac:dyDescent="0.25">
      <c r="L4407" s="5"/>
      <c r="M4407" s="5"/>
    </row>
    <row r="4408" spans="12:13" x14ac:dyDescent="0.25">
      <c r="L4408" s="5"/>
      <c r="M4408" s="5"/>
    </row>
    <row r="4409" spans="12:13" x14ac:dyDescent="0.25">
      <c r="L4409" s="5"/>
      <c r="M4409" s="5"/>
    </row>
    <row r="4410" spans="12:13" x14ac:dyDescent="0.25">
      <c r="L4410" s="5"/>
      <c r="M4410" s="5"/>
    </row>
    <row r="4411" spans="12:13" x14ac:dyDescent="0.25">
      <c r="L4411" s="5"/>
      <c r="M4411" s="5"/>
    </row>
    <row r="4412" spans="12:13" x14ac:dyDescent="0.25">
      <c r="L4412" s="5"/>
      <c r="M4412" s="5"/>
    </row>
    <row r="4413" spans="12:13" x14ac:dyDescent="0.25">
      <c r="L4413" s="5"/>
      <c r="M4413" s="5"/>
    </row>
    <row r="4414" spans="12:13" x14ac:dyDescent="0.25">
      <c r="L4414" s="5"/>
      <c r="M4414" s="5"/>
    </row>
    <row r="4415" spans="12:13" x14ac:dyDescent="0.25">
      <c r="L4415" s="5"/>
      <c r="M4415" s="5"/>
    </row>
    <row r="4416" spans="12:13" x14ac:dyDescent="0.25">
      <c r="L4416" s="5"/>
      <c r="M4416" s="5"/>
    </row>
    <row r="4417" spans="12:13" x14ac:dyDescent="0.25">
      <c r="L4417" s="5"/>
      <c r="M4417" s="5"/>
    </row>
    <row r="4418" spans="12:13" x14ac:dyDescent="0.25">
      <c r="L4418" s="5"/>
      <c r="M4418" s="5"/>
    </row>
    <row r="4419" spans="12:13" x14ac:dyDescent="0.25">
      <c r="L4419" s="5"/>
      <c r="M4419" s="5"/>
    </row>
    <row r="4420" spans="12:13" x14ac:dyDescent="0.25">
      <c r="L4420" s="5"/>
      <c r="M4420" s="5"/>
    </row>
    <row r="4421" spans="12:13" x14ac:dyDescent="0.25">
      <c r="L4421" s="5"/>
      <c r="M4421" s="5"/>
    </row>
    <row r="4422" spans="12:13" x14ac:dyDescent="0.25">
      <c r="L4422" s="5"/>
      <c r="M4422" s="5"/>
    </row>
    <row r="4423" spans="12:13" x14ac:dyDescent="0.25">
      <c r="L4423" s="5"/>
      <c r="M4423" s="5"/>
    </row>
    <row r="4424" spans="12:13" x14ac:dyDescent="0.25">
      <c r="L4424" s="5"/>
      <c r="M4424" s="5"/>
    </row>
    <row r="4425" spans="12:13" x14ac:dyDescent="0.25">
      <c r="L4425" s="5"/>
      <c r="M4425" s="5"/>
    </row>
    <row r="4426" spans="12:13" x14ac:dyDescent="0.25">
      <c r="L4426" s="5"/>
      <c r="M4426" s="5"/>
    </row>
    <row r="4427" spans="12:13" x14ac:dyDescent="0.25">
      <c r="L4427" s="5"/>
      <c r="M4427" s="5"/>
    </row>
    <row r="4428" spans="12:13" x14ac:dyDescent="0.25">
      <c r="L4428" s="5"/>
      <c r="M4428" s="5"/>
    </row>
    <row r="4429" spans="12:13" x14ac:dyDescent="0.25">
      <c r="L4429" s="5"/>
      <c r="M4429" s="5"/>
    </row>
    <row r="4430" spans="12:13" x14ac:dyDescent="0.25">
      <c r="L4430" s="5"/>
      <c r="M4430" s="5"/>
    </row>
    <row r="4431" spans="12:13" x14ac:dyDescent="0.25">
      <c r="L4431" s="5"/>
      <c r="M4431" s="5"/>
    </row>
    <row r="4432" spans="12:13" x14ac:dyDescent="0.25">
      <c r="L4432" s="5"/>
      <c r="M4432" s="5"/>
    </row>
    <row r="4433" spans="12:13" x14ac:dyDescent="0.25">
      <c r="L4433" s="5"/>
      <c r="M4433" s="5"/>
    </row>
    <row r="4434" spans="12:13" x14ac:dyDescent="0.25">
      <c r="L4434" s="5"/>
      <c r="M4434" s="5"/>
    </row>
    <row r="4435" spans="12:13" x14ac:dyDescent="0.25">
      <c r="L4435" s="5"/>
      <c r="M4435" s="5"/>
    </row>
    <row r="4436" spans="12:13" x14ac:dyDescent="0.25">
      <c r="L4436" s="5"/>
      <c r="M4436" s="5"/>
    </row>
    <row r="4437" spans="12:13" x14ac:dyDescent="0.25">
      <c r="L4437" s="5"/>
      <c r="M4437" s="5"/>
    </row>
    <row r="4438" spans="12:13" x14ac:dyDescent="0.25">
      <c r="L4438" s="5"/>
      <c r="M4438" s="5"/>
    </row>
    <row r="4439" spans="12:13" x14ac:dyDescent="0.25">
      <c r="L4439" s="5"/>
      <c r="M4439" s="5"/>
    </row>
    <row r="4440" spans="12:13" x14ac:dyDescent="0.25">
      <c r="L4440" s="5"/>
      <c r="M4440" s="5"/>
    </row>
    <row r="4441" spans="12:13" x14ac:dyDescent="0.25">
      <c r="L4441" s="5"/>
      <c r="M4441" s="5"/>
    </row>
    <row r="4442" spans="12:13" x14ac:dyDescent="0.25">
      <c r="L4442" s="5"/>
      <c r="M4442" s="5"/>
    </row>
    <row r="4443" spans="12:13" x14ac:dyDescent="0.25">
      <c r="L4443" s="5"/>
      <c r="M4443" s="5"/>
    </row>
    <row r="4444" spans="12:13" x14ac:dyDescent="0.25">
      <c r="L4444" s="5"/>
      <c r="M4444" s="5"/>
    </row>
    <row r="4445" spans="12:13" x14ac:dyDescent="0.25">
      <c r="L4445" s="5"/>
      <c r="M4445" s="5"/>
    </row>
    <row r="4446" spans="12:13" x14ac:dyDescent="0.25">
      <c r="L4446" s="5"/>
      <c r="M4446" s="5"/>
    </row>
    <row r="4447" spans="12:13" x14ac:dyDescent="0.25">
      <c r="L4447" s="5"/>
      <c r="M4447" s="5"/>
    </row>
    <row r="4448" spans="12:13" x14ac:dyDescent="0.25">
      <c r="L4448" s="5"/>
      <c r="M4448" s="5"/>
    </row>
    <row r="4449" spans="12:13" x14ac:dyDescent="0.25">
      <c r="L4449" s="5"/>
      <c r="M4449" s="5"/>
    </row>
    <row r="4450" spans="12:13" x14ac:dyDescent="0.25">
      <c r="L4450" s="5"/>
      <c r="M4450" s="5"/>
    </row>
    <row r="4451" spans="12:13" x14ac:dyDescent="0.25">
      <c r="L4451" s="5"/>
      <c r="M4451" s="5"/>
    </row>
    <row r="4452" spans="12:13" x14ac:dyDescent="0.25">
      <c r="L4452" s="5"/>
      <c r="M4452" s="5"/>
    </row>
    <row r="4453" spans="12:13" x14ac:dyDescent="0.25">
      <c r="L4453" s="5"/>
      <c r="M4453" s="5"/>
    </row>
    <row r="4454" spans="12:13" x14ac:dyDescent="0.25">
      <c r="L4454" s="5"/>
      <c r="M4454" s="5"/>
    </row>
    <row r="4455" spans="12:13" x14ac:dyDescent="0.25">
      <c r="L4455" s="5"/>
      <c r="M4455" s="5"/>
    </row>
    <row r="4456" spans="12:13" x14ac:dyDescent="0.25">
      <c r="L4456" s="5"/>
      <c r="M4456" s="5"/>
    </row>
    <row r="4457" spans="12:13" x14ac:dyDescent="0.25">
      <c r="L4457" s="5"/>
      <c r="M4457" s="5"/>
    </row>
    <row r="4458" spans="12:13" x14ac:dyDescent="0.25">
      <c r="L4458" s="5"/>
      <c r="M4458" s="5"/>
    </row>
    <row r="4459" spans="12:13" x14ac:dyDescent="0.25">
      <c r="L4459" s="5"/>
      <c r="M4459" s="5"/>
    </row>
    <row r="4460" spans="12:13" x14ac:dyDescent="0.25">
      <c r="L4460" s="5"/>
      <c r="M4460" s="5"/>
    </row>
    <row r="4461" spans="12:13" x14ac:dyDescent="0.25">
      <c r="L4461" s="5"/>
      <c r="M4461" s="5"/>
    </row>
    <row r="4462" spans="12:13" x14ac:dyDescent="0.25">
      <c r="L4462" s="5"/>
      <c r="M4462" s="5"/>
    </row>
    <row r="4463" spans="12:13" x14ac:dyDescent="0.25">
      <c r="L4463" s="5"/>
      <c r="M4463" s="5"/>
    </row>
    <row r="4464" spans="12:13" x14ac:dyDescent="0.25">
      <c r="L4464" s="5"/>
      <c r="M4464" s="5"/>
    </row>
    <row r="4465" spans="12:13" x14ac:dyDescent="0.25">
      <c r="L4465" s="5"/>
      <c r="M4465" s="5"/>
    </row>
    <row r="4466" spans="12:13" x14ac:dyDescent="0.25">
      <c r="L4466" s="5"/>
      <c r="M4466" s="5"/>
    </row>
    <row r="4467" spans="12:13" x14ac:dyDescent="0.25">
      <c r="L4467" s="5"/>
      <c r="M4467" s="5"/>
    </row>
    <row r="4468" spans="12:13" x14ac:dyDescent="0.25">
      <c r="L4468" s="5"/>
      <c r="M4468" s="5"/>
    </row>
    <row r="4469" spans="12:13" x14ac:dyDescent="0.25">
      <c r="L4469" s="5"/>
      <c r="M4469" s="5"/>
    </row>
    <row r="4470" spans="12:13" x14ac:dyDescent="0.25">
      <c r="L4470" s="5"/>
      <c r="M4470" s="5"/>
    </row>
    <row r="4471" spans="12:13" x14ac:dyDescent="0.25">
      <c r="L4471" s="5"/>
      <c r="M4471" s="5"/>
    </row>
    <row r="4472" spans="12:13" x14ac:dyDescent="0.25">
      <c r="L4472" s="5"/>
      <c r="M4472" s="5"/>
    </row>
    <row r="4473" spans="12:13" x14ac:dyDescent="0.25">
      <c r="L4473" s="5"/>
      <c r="M4473" s="5"/>
    </row>
    <row r="4474" spans="12:13" x14ac:dyDescent="0.25">
      <c r="L4474" s="5"/>
      <c r="M4474" s="5"/>
    </row>
    <row r="4475" spans="12:13" x14ac:dyDescent="0.25">
      <c r="L4475" s="5"/>
      <c r="M4475" s="5"/>
    </row>
    <row r="4476" spans="12:13" x14ac:dyDescent="0.25">
      <c r="L4476" s="5"/>
      <c r="M4476" s="5"/>
    </row>
    <row r="4477" spans="12:13" x14ac:dyDescent="0.25">
      <c r="L4477" s="5"/>
      <c r="M4477" s="5"/>
    </row>
    <row r="4478" spans="12:13" x14ac:dyDescent="0.25">
      <c r="L4478" s="5"/>
      <c r="M4478" s="5"/>
    </row>
    <row r="4479" spans="12:13" x14ac:dyDescent="0.25">
      <c r="L4479" s="5"/>
      <c r="M4479" s="5"/>
    </row>
    <row r="4480" spans="12:13" x14ac:dyDescent="0.25">
      <c r="L4480" s="5"/>
      <c r="M4480" s="5"/>
    </row>
    <row r="4481" spans="12:13" x14ac:dyDescent="0.25">
      <c r="L4481" s="5"/>
      <c r="M4481" s="5"/>
    </row>
    <row r="4482" spans="12:13" x14ac:dyDescent="0.25">
      <c r="L4482" s="5"/>
      <c r="M4482" s="5"/>
    </row>
    <row r="4483" spans="12:13" x14ac:dyDescent="0.25">
      <c r="L4483" s="5"/>
      <c r="M4483" s="5"/>
    </row>
    <row r="4484" spans="12:13" x14ac:dyDescent="0.25">
      <c r="L4484" s="5"/>
      <c r="M4484" s="5"/>
    </row>
    <row r="4485" spans="12:13" x14ac:dyDescent="0.25">
      <c r="L4485" s="5"/>
      <c r="M4485" s="5"/>
    </row>
    <row r="4486" spans="12:13" x14ac:dyDescent="0.25">
      <c r="L4486" s="5"/>
      <c r="M4486" s="5"/>
    </row>
    <row r="4487" spans="12:13" x14ac:dyDescent="0.25">
      <c r="L4487" s="5"/>
      <c r="M4487" s="5"/>
    </row>
    <row r="4488" spans="12:13" x14ac:dyDescent="0.25">
      <c r="L4488" s="5"/>
      <c r="M4488" s="5"/>
    </row>
    <row r="4489" spans="12:13" x14ac:dyDescent="0.25">
      <c r="L4489" s="5"/>
      <c r="M4489" s="5"/>
    </row>
    <row r="4490" spans="12:13" x14ac:dyDescent="0.25">
      <c r="L4490" s="5"/>
      <c r="M4490" s="5"/>
    </row>
    <row r="4491" spans="12:13" x14ac:dyDescent="0.25">
      <c r="L4491" s="5"/>
      <c r="M4491" s="5"/>
    </row>
    <row r="4492" spans="12:13" x14ac:dyDescent="0.25">
      <c r="L4492" s="5"/>
      <c r="M4492" s="5"/>
    </row>
    <row r="4493" spans="12:13" x14ac:dyDescent="0.25">
      <c r="L4493" s="5"/>
      <c r="M4493" s="5"/>
    </row>
    <row r="4494" spans="12:13" x14ac:dyDescent="0.25">
      <c r="L4494" s="5"/>
      <c r="M4494" s="5"/>
    </row>
    <row r="4495" spans="12:13" x14ac:dyDescent="0.25">
      <c r="L4495" s="5"/>
      <c r="M4495" s="5"/>
    </row>
    <row r="4496" spans="12:13" x14ac:dyDescent="0.25">
      <c r="L4496" s="5"/>
      <c r="M4496" s="5"/>
    </row>
    <row r="4497" spans="12:13" x14ac:dyDescent="0.25">
      <c r="L4497" s="5"/>
      <c r="M4497" s="5"/>
    </row>
    <row r="4498" spans="12:13" x14ac:dyDescent="0.25">
      <c r="L4498" s="5"/>
      <c r="M4498" s="5"/>
    </row>
    <row r="4499" spans="12:13" x14ac:dyDescent="0.25">
      <c r="L4499" s="5"/>
      <c r="M4499" s="5"/>
    </row>
    <row r="4500" spans="12:13" x14ac:dyDescent="0.25">
      <c r="L4500" s="5"/>
      <c r="M4500" s="5"/>
    </row>
    <row r="4501" spans="12:13" x14ac:dyDescent="0.25">
      <c r="L4501" s="5"/>
      <c r="M4501" s="5"/>
    </row>
    <row r="4502" spans="12:13" x14ac:dyDescent="0.25">
      <c r="L4502" s="5"/>
      <c r="M4502" s="5"/>
    </row>
    <row r="4503" spans="12:13" x14ac:dyDescent="0.25">
      <c r="L4503" s="5"/>
      <c r="M4503" s="5"/>
    </row>
    <row r="4504" spans="12:13" x14ac:dyDescent="0.25">
      <c r="L4504" s="5"/>
      <c r="M4504" s="5"/>
    </row>
    <row r="4505" spans="12:13" x14ac:dyDescent="0.25">
      <c r="L4505" s="5"/>
      <c r="M4505" s="5"/>
    </row>
    <row r="4506" spans="12:13" x14ac:dyDescent="0.25">
      <c r="L4506" s="5"/>
      <c r="M4506" s="5"/>
    </row>
    <row r="4507" spans="12:13" x14ac:dyDescent="0.25">
      <c r="L4507" s="5"/>
      <c r="M4507" s="5"/>
    </row>
    <row r="4508" spans="12:13" x14ac:dyDescent="0.25">
      <c r="L4508" s="5"/>
      <c r="M4508" s="5"/>
    </row>
    <row r="4509" spans="12:13" x14ac:dyDescent="0.25">
      <c r="L4509" s="5"/>
      <c r="M4509" s="5"/>
    </row>
    <row r="4510" spans="12:13" x14ac:dyDescent="0.25">
      <c r="L4510" s="5"/>
      <c r="M4510" s="5"/>
    </row>
    <row r="4511" spans="12:13" x14ac:dyDescent="0.25">
      <c r="L4511" s="5"/>
      <c r="M4511" s="5"/>
    </row>
    <row r="4512" spans="12:13" x14ac:dyDescent="0.25">
      <c r="L4512" s="5"/>
      <c r="M4512" s="5"/>
    </row>
    <row r="4513" spans="12:13" x14ac:dyDescent="0.25">
      <c r="L4513" s="5"/>
      <c r="M4513" s="5"/>
    </row>
    <row r="4514" spans="12:13" x14ac:dyDescent="0.25">
      <c r="L4514" s="5"/>
      <c r="M4514" s="5"/>
    </row>
    <row r="4515" spans="12:13" x14ac:dyDescent="0.25">
      <c r="L4515" s="5"/>
      <c r="M4515" s="5"/>
    </row>
    <row r="4516" spans="12:13" x14ac:dyDescent="0.25">
      <c r="L4516" s="5"/>
      <c r="M4516" s="5"/>
    </row>
    <row r="4517" spans="12:13" x14ac:dyDescent="0.25">
      <c r="L4517" s="5"/>
      <c r="M4517" s="5"/>
    </row>
    <row r="4518" spans="12:13" x14ac:dyDescent="0.25">
      <c r="L4518" s="5"/>
      <c r="M4518" s="5"/>
    </row>
    <row r="4519" spans="12:13" x14ac:dyDescent="0.25">
      <c r="L4519" s="5"/>
      <c r="M4519" s="5"/>
    </row>
    <row r="4520" spans="12:13" x14ac:dyDescent="0.25">
      <c r="L4520" s="5"/>
      <c r="M4520" s="5"/>
    </row>
    <row r="4521" spans="12:13" x14ac:dyDescent="0.25">
      <c r="L4521" s="5"/>
      <c r="M4521" s="5"/>
    </row>
    <row r="4522" spans="12:13" x14ac:dyDescent="0.25">
      <c r="L4522" s="5"/>
      <c r="M4522" s="5"/>
    </row>
    <row r="4523" spans="12:13" x14ac:dyDescent="0.25">
      <c r="L4523" s="5"/>
      <c r="M4523" s="5"/>
    </row>
    <row r="4524" spans="12:13" x14ac:dyDescent="0.25">
      <c r="L4524" s="5"/>
      <c r="M4524" s="5"/>
    </row>
    <row r="4525" spans="12:13" x14ac:dyDescent="0.25">
      <c r="L4525" s="5"/>
      <c r="M4525" s="5"/>
    </row>
    <row r="4526" spans="12:13" x14ac:dyDescent="0.25">
      <c r="L4526" s="5"/>
      <c r="M4526" s="5"/>
    </row>
    <row r="4527" spans="12:13" x14ac:dyDescent="0.25">
      <c r="L4527" s="5"/>
      <c r="M4527" s="5"/>
    </row>
    <row r="4528" spans="12:13" x14ac:dyDescent="0.25">
      <c r="L4528" s="5"/>
      <c r="M4528" s="5"/>
    </row>
    <row r="4529" spans="12:13" x14ac:dyDescent="0.25">
      <c r="L4529" s="5"/>
      <c r="M4529" s="5"/>
    </row>
    <row r="4530" spans="12:13" x14ac:dyDescent="0.25">
      <c r="L4530" s="5"/>
      <c r="M4530" s="5"/>
    </row>
    <row r="4531" spans="12:13" x14ac:dyDescent="0.25">
      <c r="L4531" s="5"/>
      <c r="M4531" s="5"/>
    </row>
    <row r="4532" spans="12:13" x14ac:dyDescent="0.25">
      <c r="L4532" s="5"/>
      <c r="M4532" s="5"/>
    </row>
    <row r="4533" spans="12:13" x14ac:dyDescent="0.25">
      <c r="L4533" s="5"/>
      <c r="M4533" s="5"/>
    </row>
    <row r="4534" spans="12:13" x14ac:dyDescent="0.25">
      <c r="L4534" s="5"/>
      <c r="M4534" s="5"/>
    </row>
    <row r="4535" spans="12:13" x14ac:dyDescent="0.25">
      <c r="L4535" s="5"/>
      <c r="M4535" s="5"/>
    </row>
    <row r="4536" spans="12:13" x14ac:dyDescent="0.25">
      <c r="L4536" s="5"/>
      <c r="M4536" s="5"/>
    </row>
    <row r="4537" spans="12:13" x14ac:dyDescent="0.25">
      <c r="L4537" s="5"/>
      <c r="M4537" s="5"/>
    </row>
    <row r="4538" spans="12:13" x14ac:dyDescent="0.25">
      <c r="L4538" s="5"/>
      <c r="M4538" s="5"/>
    </row>
    <row r="4539" spans="12:13" x14ac:dyDescent="0.25">
      <c r="L4539" s="5"/>
      <c r="M4539" s="5"/>
    </row>
    <row r="4540" spans="12:13" x14ac:dyDescent="0.25">
      <c r="L4540" s="5"/>
      <c r="M4540" s="5"/>
    </row>
    <row r="4541" spans="12:13" x14ac:dyDescent="0.25">
      <c r="L4541" s="5"/>
      <c r="M4541" s="5"/>
    </row>
    <row r="4542" spans="12:13" x14ac:dyDescent="0.25">
      <c r="L4542" s="5"/>
      <c r="M4542" s="5"/>
    </row>
    <row r="4543" spans="12:13" x14ac:dyDescent="0.25">
      <c r="L4543" s="5"/>
      <c r="M4543" s="5"/>
    </row>
    <row r="4544" spans="12:13" x14ac:dyDescent="0.25">
      <c r="L4544" s="5"/>
      <c r="M4544" s="5"/>
    </row>
    <row r="4545" spans="12:13" x14ac:dyDescent="0.25">
      <c r="L4545" s="5"/>
      <c r="M4545" s="5"/>
    </row>
    <row r="4546" spans="12:13" x14ac:dyDescent="0.25">
      <c r="L4546" s="5"/>
      <c r="M4546" s="5"/>
    </row>
    <row r="4547" spans="12:13" x14ac:dyDescent="0.25">
      <c r="L4547" s="5"/>
      <c r="M4547" s="5"/>
    </row>
    <row r="4548" spans="12:13" x14ac:dyDescent="0.25">
      <c r="L4548" s="5"/>
      <c r="M4548" s="5"/>
    </row>
    <row r="4549" spans="12:13" x14ac:dyDescent="0.25">
      <c r="L4549" s="5"/>
      <c r="M4549" s="5"/>
    </row>
    <row r="4550" spans="12:13" x14ac:dyDescent="0.25">
      <c r="L4550" s="5"/>
      <c r="M4550" s="5"/>
    </row>
    <row r="4551" spans="12:13" x14ac:dyDescent="0.25">
      <c r="L4551" s="5"/>
      <c r="M4551" s="5"/>
    </row>
    <row r="4552" spans="12:13" x14ac:dyDescent="0.25">
      <c r="L4552" s="5"/>
      <c r="M4552" s="5"/>
    </row>
    <row r="4553" spans="12:13" x14ac:dyDescent="0.25">
      <c r="L4553" s="5"/>
      <c r="M4553" s="5"/>
    </row>
    <row r="4554" spans="12:13" x14ac:dyDescent="0.25">
      <c r="L4554" s="5"/>
      <c r="M4554" s="5"/>
    </row>
    <row r="4555" spans="12:13" x14ac:dyDescent="0.25">
      <c r="L4555" s="5"/>
      <c r="M4555" s="5"/>
    </row>
    <row r="4556" spans="12:13" x14ac:dyDescent="0.25">
      <c r="L4556" s="5"/>
      <c r="M4556" s="5"/>
    </row>
    <row r="4557" spans="12:13" x14ac:dyDescent="0.25">
      <c r="L4557" s="5"/>
      <c r="M4557" s="5"/>
    </row>
    <row r="4558" spans="12:13" x14ac:dyDescent="0.25">
      <c r="L4558" s="5"/>
      <c r="M4558" s="5"/>
    </row>
    <row r="4559" spans="12:13" x14ac:dyDescent="0.25">
      <c r="L4559" s="5"/>
      <c r="M4559" s="5"/>
    </row>
    <row r="4560" spans="12:13" x14ac:dyDescent="0.25">
      <c r="L4560" s="5"/>
      <c r="M4560" s="5"/>
    </row>
    <row r="4561" spans="12:13" x14ac:dyDescent="0.25">
      <c r="L4561" s="5"/>
      <c r="M4561" s="5"/>
    </row>
    <row r="4562" spans="12:13" x14ac:dyDescent="0.25">
      <c r="L4562" s="5"/>
      <c r="M4562" s="5"/>
    </row>
    <row r="4563" spans="12:13" x14ac:dyDescent="0.25">
      <c r="L4563" s="5"/>
      <c r="M4563" s="5"/>
    </row>
    <row r="4564" spans="12:13" x14ac:dyDescent="0.25">
      <c r="L4564" s="5"/>
      <c r="M4564" s="5"/>
    </row>
    <row r="4565" spans="12:13" x14ac:dyDescent="0.25">
      <c r="L4565" s="5"/>
      <c r="M4565" s="5"/>
    </row>
    <row r="4566" spans="12:13" x14ac:dyDescent="0.25">
      <c r="L4566" s="5"/>
      <c r="M4566" s="5"/>
    </row>
    <row r="4567" spans="12:13" x14ac:dyDescent="0.25">
      <c r="L4567" s="5"/>
      <c r="M4567" s="5"/>
    </row>
    <row r="4568" spans="12:13" x14ac:dyDescent="0.25">
      <c r="L4568" s="5"/>
      <c r="M4568" s="5"/>
    </row>
    <row r="4569" spans="12:13" x14ac:dyDescent="0.25">
      <c r="L4569" s="5"/>
      <c r="M4569" s="5"/>
    </row>
    <row r="4570" spans="12:13" x14ac:dyDescent="0.25">
      <c r="L4570" s="5"/>
      <c r="M4570" s="5"/>
    </row>
    <row r="4571" spans="12:13" x14ac:dyDescent="0.25">
      <c r="L4571" s="5"/>
      <c r="M4571" s="5"/>
    </row>
    <row r="4572" spans="12:13" x14ac:dyDescent="0.25">
      <c r="L4572" s="5"/>
      <c r="M4572" s="5"/>
    </row>
    <row r="4573" spans="12:13" x14ac:dyDescent="0.25">
      <c r="L4573" s="5"/>
      <c r="M4573" s="5"/>
    </row>
    <row r="4574" spans="12:13" x14ac:dyDescent="0.25">
      <c r="L4574" s="5"/>
      <c r="M4574" s="5"/>
    </row>
    <row r="4575" spans="12:13" x14ac:dyDescent="0.25">
      <c r="L4575" s="5"/>
      <c r="M4575" s="5"/>
    </row>
    <row r="4576" spans="12:13" x14ac:dyDescent="0.25">
      <c r="L4576" s="5"/>
      <c r="M4576" s="5"/>
    </row>
    <row r="4577" spans="12:13" x14ac:dyDescent="0.25">
      <c r="L4577" s="5"/>
      <c r="M4577" s="5"/>
    </row>
    <row r="4578" spans="12:13" x14ac:dyDescent="0.25">
      <c r="L4578" s="5"/>
      <c r="M4578" s="5"/>
    </row>
    <row r="4579" spans="12:13" x14ac:dyDescent="0.25">
      <c r="L4579" s="5"/>
      <c r="M4579" s="5"/>
    </row>
    <row r="4580" spans="12:13" x14ac:dyDescent="0.25">
      <c r="L4580" s="5"/>
      <c r="M4580" s="5"/>
    </row>
    <row r="4581" spans="12:13" x14ac:dyDescent="0.25">
      <c r="L4581" s="5"/>
      <c r="M4581" s="5"/>
    </row>
    <row r="4582" spans="12:13" x14ac:dyDescent="0.25">
      <c r="L4582" s="5"/>
      <c r="M4582" s="5"/>
    </row>
    <row r="4583" spans="12:13" x14ac:dyDescent="0.25">
      <c r="L4583" s="5"/>
      <c r="M4583" s="5"/>
    </row>
    <row r="4584" spans="12:13" x14ac:dyDescent="0.25">
      <c r="L4584" s="5"/>
      <c r="M4584" s="5"/>
    </row>
    <row r="4585" spans="12:13" x14ac:dyDescent="0.25">
      <c r="L4585" s="5"/>
      <c r="M4585" s="5"/>
    </row>
    <row r="4586" spans="12:13" x14ac:dyDescent="0.25">
      <c r="L4586" s="5"/>
      <c r="M4586" s="5"/>
    </row>
    <row r="4587" spans="12:13" x14ac:dyDescent="0.25">
      <c r="L4587" s="5"/>
      <c r="M4587" s="5"/>
    </row>
    <row r="4588" spans="12:13" x14ac:dyDescent="0.25">
      <c r="L4588" s="5"/>
      <c r="M4588" s="5"/>
    </row>
    <row r="4589" spans="12:13" x14ac:dyDescent="0.25">
      <c r="L4589" s="5"/>
      <c r="M4589" s="5"/>
    </row>
    <row r="4590" spans="12:13" x14ac:dyDescent="0.25">
      <c r="L4590" s="5"/>
      <c r="M4590" s="5"/>
    </row>
    <row r="4591" spans="12:13" x14ac:dyDescent="0.25">
      <c r="L4591" s="5"/>
      <c r="M4591" s="5"/>
    </row>
    <row r="4592" spans="12:13" x14ac:dyDescent="0.25">
      <c r="L4592" s="5"/>
      <c r="M4592" s="5"/>
    </row>
    <row r="4593" spans="12:13" x14ac:dyDescent="0.25">
      <c r="L4593" s="5"/>
      <c r="M4593" s="5"/>
    </row>
    <row r="4594" spans="12:13" x14ac:dyDescent="0.25">
      <c r="L4594" s="5"/>
      <c r="M4594" s="5"/>
    </row>
    <row r="4595" spans="12:13" x14ac:dyDescent="0.25">
      <c r="L4595" s="5"/>
      <c r="M4595" s="5"/>
    </row>
    <row r="4596" spans="12:13" x14ac:dyDescent="0.25">
      <c r="L4596" s="5"/>
      <c r="M4596" s="5"/>
    </row>
    <row r="4597" spans="12:13" x14ac:dyDescent="0.25">
      <c r="L4597" s="5"/>
      <c r="M4597" s="5"/>
    </row>
    <row r="4598" spans="12:13" x14ac:dyDescent="0.25">
      <c r="L4598" s="5"/>
      <c r="M4598" s="5"/>
    </row>
    <row r="4599" spans="12:13" x14ac:dyDescent="0.25">
      <c r="L4599" s="5"/>
      <c r="M4599" s="5"/>
    </row>
    <row r="4600" spans="12:13" x14ac:dyDescent="0.25">
      <c r="L4600" s="5"/>
      <c r="M4600" s="5"/>
    </row>
    <row r="4601" spans="12:13" x14ac:dyDescent="0.25">
      <c r="L4601" s="5"/>
      <c r="M4601" s="5"/>
    </row>
    <row r="4602" spans="12:13" x14ac:dyDescent="0.25">
      <c r="L4602" s="5"/>
      <c r="M4602" s="5"/>
    </row>
    <row r="4603" spans="12:13" x14ac:dyDescent="0.25">
      <c r="L4603" s="5"/>
      <c r="M4603" s="5"/>
    </row>
    <row r="4604" spans="12:13" x14ac:dyDescent="0.25">
      <c r="L4604" s="5"/>
      <c r="M4604" s="5"/>
    </row>
    <row r="4605" spans="12:13" x14ac:dyDescent="0.25">
      <c r="L4605" s="5"/>
      <c r="M4605" s="5"/>
    </row>
    <row r="4606" spans="12:13" x14ac:dyDescent="0.25">
      <c r="L4606" s="5"/>
      <c r="M4606" s="5"/>
    </row>
    <row r="4607" spans="12:13" x14ac:dyDescent="0.25">
      <c r="L4607" s="5"/>
      <c r="M4607" s="5"/>
    </row>
    <row r="4608" spans="12:13" x14ac:dyDescent="0.25">
      <c r="L4608" s="5"/>
      <c r="M4608" s="5"/>
    </row>
    <row r="4609" spans="12:13" x14ac:dyDescent="0.25">
      <c r="L4609" s="5"/>
      <c r="M4609" s="5"/>
    </row>
    <row r="4610" spans="12:13" x14ac:dyDescent="0.25">
      <c r="L4610" s="5"/>
      <c r="M4610" s="5"/>
    </row>
    <row r="4611" spans="12:13" x14ac:dyDescent="0.25">
      <c r="L4611" s="5"/>
      <c r="M4611" s="5"/>
    </row>
    <row r="4612" spans="12:13" x14ac:dyDescent="0.25">
      <c r="L4612" s="5"/>
      <c r="M4612" s="5"/>
    </row>
    <row r="4613" spans="12:13" x14ac:dyDescent="0.25">
      <c r="L4613" s="5"/>
      <c r="M4613" s="5"/>
    </row>
    <row r="4614" spans="12:13" x14ac:dyDescent="0.25">
      <c r="L4614" s="5"/>
      <c r="M4614" s="5"/>
    </row>
    <row r="4615" spans="12:13" x14ac:dyDescent="0.25">
      <c r="L4615" s="5"/>
      <c r="M4615" s="5"/>
    </row>
    <row r="4616" spans="12:13" x14ac:dyDescent="0.25">
      <c r="L4616" s="5"/>
      <c r="M4616" s="5"/>
    </row>
    <row r="4617" spans="12:13" x14ac:dyDescent="0.25">
      <c r="L4617" s="5"/>
      <c r="M4617" s="5"/>
    </row>
    <row r="4618" spans="12:13" x14ac:dyDescent="0.25">
      <c r="L4618" s="5"/>
      <c r="M4618" s="5"/>
    </row>
    <row r="4619" spans="12:13" x14ac:dyDescent="0.25">
      <c r="L4619" s="5"/>
      <c r="M4619" s="5"/>
    </row>
    <row r="4620" spans="12:13" x14ac:dyDescent="0.25">
      <c r="L4620" s="5"/>
      <c r="M4620" s="5"/>
    </row>
    <row r="4621" spans="12:13" x14ac:dyDescent="0.25">
      <c r="L4621" s="5"/>
      <c r="M4621" s="5"/>
    </row>
    <row r="4622" spans="12:13" x14ac:dyDescent="0.25">
      <c r="L4622" s="5"/>
      <c r="M4622" s="5"/>
    </row>
    <row r="4623" spans="12:13" x14ac:dyDescent="0.25">
      <c r="L4623" s="5"/>
      <c r="M4623" s="5"/>
    </row>
    <row r="4624" spans="12:13" x14ac:dyDescent="0.25">
      <c r="L4624" s="5"/>
      <c r="M4624" s="5"/>
    </row>
    <row r="4625" spans="12:13" x14ac:dyDescent="0.25">
      <c r="L4625" s="5"/>
      <c r="M4625" s="5"/>
    </row>
    <row r="4626" spans="12:13" x14ac:dyDescent="0.25">
      <c r="L4626" s="5"/>
      <c r="M4626" s="5"/>
    </row>
    <row r="4627" spans="12:13" x14ac:dyDescent="0.25">
      <c r="L4627" s="5"/>
      <c r="M4627" s="5"/>
    </row>
    <row r="4628" spans="12:13" x14ac:dyDescent="0.25">
      <c r="L4628" s="5"/>
      <c r="M4628" s="5"/>
    </row>
    <row r="4629" spans="12:13" x14ac:dyDescent="0.25">
      <c r="L4629" s="5"/>
      <c r="M4629" s="5"/>
    </row>
    <row r="4630" spans="12:13" x14ac:dyDescent="0.25">
      <c r="L4630" s="5"/>
      <c r="M4630" s="5"/>
    </row>
    <row r="4631" spans="12:13" x14ac:dyDescent="0.25">
      <c r="L4631" s="5"/>
      <c r="M4631" s="5"/>
    </row>
    <row r="4632" spans="12:13" x14ac:dyDescent="0.25">
      <c r="L4632" s="5"/>
      <c r="M4632" s="5"/>
    </row>
    <row r="4633" spans="12:13" x14ac:dyDescent="0.25">
      <c r="L4633" s="5"/>
      <c r="M4633" s="5"/>
    </row>
    <row r="4634" spans="12:13" x14ac:dyDescent="0.25">
      <c r="L4634" s="5"/>
      <c r="M4634" s="5"/>
    </row>
    <row r="4635" spans="12:13" x14ac:dyDescent="0.25">
      <c r="L4635" s="5"/>
      <c r="M4635" s="5"/>
    </row>
    <row r="4636" spans="12:13" x14ac:dyDescent="0.25">
      <c r="L4636" s="5"/>
      <c r="M4636" s="5"/>
    </row>
    <row r="4637" spans="12:13" x14ac:dyDescent="0.25">
      <c r="L4637" s="5"/>
      <c r="M4637" s="5"/>
    </row>
    <row r="4638" spans="12:13" x14ac:dyDescent="0.25">
      <c r="L4638" s="5"/>
      <c r="M4638" s="5"/>
    </row>
    <row r="4639" spans="12:13" x14ac:dyDescent="0.25">
      <c r="L4639" s="5"/>
      <c r="M4639" s="5"/>
    </row>
    <row r="4640" spans="12:13" x14ac:dyDescent="0.25">
      <c r="L4640" s="5"/>
      <c r="M4640" s="5"/>
    </row>
    <row r="4641" spans="12:13" x14ac:dyDescent="0.25">
      <c r="L4641" s="5"/>
      <c r="M4641" s="5"/>
    </row>
    <row r="4642" spans="12:13" x14ac:dyDescent="0.25">
      <c r="L4642" s="5"/>
      <c r="M4642" s="5"/>
    </row>
    <row r="4643" spans="12:13" x14ac:dyDescent="0.25">
      <c r="L4643" s="5"/>
      <c r="M4643" s="5"/>
    </row>
    <row r="4644" spans="12:13" x14ac:dyDescent="0.25">
      <c r="L4644" s="5"/>
      <c r="M4644" s="5"/>
    </row>
    <row r="4645" spans="12:13" x14ac:dyDescent="0.25">
      <c r="L4645" s="5"/>
      <c r="M4645" s="5"/>
    </row>
    <row r="4646" spans="12:13" x14ac:dyDescent="0.25">
      <c r="L4646" s="5"/>
      <c r="M4646" s="5"/>
    </row>
    <row r="4647" spans="12:13" x14ac:dyDescent="0.25">
      <c r="L4647" s="5"/>
      <c r="M4647" s="5"/>
    </row>
    <row r="4648" spans="12:13" x14ac:dyDescent="0.25">
      <c r="L4648" s="5"/>
      <c r="M4648" s="5"/>
    </row>
    <row r="4649" spans="12:13" x14ac:dyDescent="0.25">
      <c r="L4649" s="5"/>
      <c r="M4649" s="5"/>
    </row>
    <row r="4650" spans="12:13" x14ac:dyDescent="0.25">
      <c r="L4650" s="5"/>
      <c r="M4650" s="5"/>
    </row>
    <row r="4651" spans="12:13" x14ac:dyDescent="0.25">
      <c r="L4651" s="5"/>
      <c r="M4651" s="5"/>
    </row>
    <row r="4652" spans="12:13" x14ac:dyDescent="0.25">
      <c r="L4652" s="5"/>
      <c r="M4652" s="5"/>
    </row>
    <row r="4653" spans="12:13" x14ac:dyDescent="0.25">
      <c r="L4653" s="5"/>
      <c r="M4653" s="5"/>
    </row>
    <row r="4654" spans="12:13" x14ac:dyDescent="0.25">
      <c r="L4654" s="5"/>
      <c r="M4654" s="5"/>
    </row>
    <row r="4655" spans="12:13" x14ac:dyDescent="0.25">
      <c r="L4655" s="5"/>
      <c r="M4655" s="5"/>
    </row>
    <row r="4656" spans="12:13" x14ac:dyDescent="0.25">
      <c r="L4656" s="5"/>
      <c r="M4656" s="5"/>
    </row>
    <row r="4657" spans="12:13" x14ac:dyDescent="0.25">
      <c r="L4657" s="5"/>
      <c r="M4657" s="5"/>
    </row>
    <row r="4658" spans="12:13" x14ac:dyDescent="0.25">
      <c r="L4658" s="5"/>
      <c r="M4658" s="5"/>
    </row>
    <row r="4659" spans="12:13" x14ac:dyDescent="0.25">
      <c r="L4659" s="5"/>
      <c r="M4659" s="5"/>
    </row>
    <row r="4660" spans="12:13" x14ac:dyDescent="0.25">
      <c r="L4660" s="5"/>
      <c r="M4660" s="5"/>
    </row>
    <row r="4661" spans="12:13" x14ac:dyDescent="0.25">
      <c r="L4661" s="5"/>
      <c r="M4661" s="5"/>
    </row>
    <row r="4662" spans="12:13" x14ac:dyDescent="0.25">
      <c r="L4662" s="5"/>
      <c r="M4662" s="5"/>
    </row>
    <row r="4663" spans="12:13" x14ac:dyDescent="0.25">
      <c r="L4663" s="5"/>
      <c r="M4663" s="5"/>
    </row>
    <row r="4664" spans="12:13" x14ac:dyDescent="0.25">
      <c r="L4664" s="5"/>
      <c r="M4664" s="5"/>
    </row>
    <row r="4665" spans="12:13" x14ac:dyDescent="0.25">
      <c r="L4665" s="5"/>
      <c r="M4665" s="5"/>
    </row>
    <row r="4666" spans="12:13" x14ac:dyDescent="0.25">
      <c r="L4666" s="5"/>
      <c r="M4666" s="5"/>
    </row>
    <row r="4667" spans="12:13" x14ac:dyDescent="0.25">
      <c r="L4667" s="5"/>
      <c r="M4667" s="5"/>
    </row>
    <row r="4668" spans="12:13" x14ac:dyDescent="0.25">
      <c r="L4668" s="5"/>
      <c r="M4668" s="5"/>
    </row>
    <row r="4669" spans="12:13" x14ac:dyDescent="0.25">
      <c r="L4669" s="5"/>
      <c r="M4669" s="5"/>
    </row>
    <row r="4670" spans="12:13" x14ac:dyDescent="0.25">
      <c r="L4670" s="5"/>
      <c r="M4670" s="5"/>
    </row>
    <row r="4671" spans="12:13" x14ac:dyDescent="0.25">
      <c r="L4671" s="5"/>
      <c r="M4671" s="5"/>
    </row>
    <row r="4672" spans="12:13" x14ac:dyDescent="0.25">
      <c r="L4672" s="5"/>
      <c r="M4672" s="5"/>
    </row>
    <row r="4673" spans="12:13" x14ac:dyDescent="0.25">
      <c r="L4673" s="5"/>
      <c r="M4673" s="5"/>
    </row>
    <row r="4674" spans="12:13" x14ac:dyDescent="0.25">
      <c r="L4674" s="5"/>
      <c r="M4674" s="5"/>
    </row>
    <row r="4675" spans="12:13" x14ac:dyDescent="0.25">
      <c r="L4675" s="5"/>
      <c r="M4675" s="5"/>
    </row>
    <row r="4676" spans="12:13" x14ac:dyDescent="0.25">
      <c r="L4676" s="5"/>
      <c r="M4676" s="5"/>
    </row>
    <row r="4677" spans="12:13" x14ac:dyDescent="0.25">
      <c r="L4677" s="5"/>
      <c r="M4677" s="5"/>
    </row>
    <row r="4678" spans="12:13" x14ac:dyDescent="0.25">
      <c r="L4678" s="5"/>
      <c r="M4678" s="5"/>
    </row>
    <row r="4679" spans="12:13" x14ac:dyDescent="0.25">
      <c r="L4679" s="5"/>
      <c r="M4679" s="5"/>
    </row>
    <row r="4680" spans="12:13" x14ac:dyDescent="0.25">
      <c r="L4680" s="5"/>
      <c r="M4680" s="5"/>
    </row>
    <row r="4681" spans="12:13" x14ac:dyDescent="0.25">
      <c r="L4681" s="5"/>
      <c r="M4681" s="5"/>
    </row>
    <row r="4682" spans="12:13" x14ac:dyDescent="0.25">
      <c r="L4682" s="5"/>
      <c r="M4682" s="5"/>
    </row>
    <row r="4683" spans="12:13" x14ac:dyDescent="0.25">
      <c r="L4683" s="5"/>
      <c r="M4683" s="5"/>
    </row>
    <row r="4684" spans="12:13" x14ac:dyDescent="0.25">
      <c r="L4684" s="5"/>
      <c r="M4684" s="5"/>
    </row>
    <row r="4685" spans="12:13" x14ac:dyDescent="0.25">
      <c r="L4685" s="5"/>
      <c r="M4685" s="5"/>
    </row>
    <row r="4686" spans="12:13" x14ac:dyDescent="0.25">
      <c r="L4686" s="5"/>
      <c r="M4686" s="5"/>
    </row>
    <row r="4687" spans="12:13" x14ac:dyDescent="0.25">
      <c r="L4687" s="5"/>
      <c r="M4687" s="5"/>
    </row>
    <row r="4688" spans="12:13" x14ac:dyDescent="0.25">
      <c r="L4688" s="5"/>
      <c r="M4688" s="5"/>
    </row>
    <row r="4689" spans="12:13" x14ac:dyDescent="0.25">
      <c r="L4689" s="5"/>
      <c r="M4689" s="5"/>
    </row>
    <row r="4690" spans="12:13" x14ac:dyDescent="0.25">
      <c r="L4690" s="5"/>
      <c r="M4690" s="5"/>
    </row>
    <row r="4691" spans="12:13" x14ac:dyDescent="0.25">
      <c r="L4691" s="5"/>
      <c r="M4691" s="5"/>
    </row>
    <row r="4692" spans="12:13" x14ac:dyDescent="0.25">
      <c r="L4692" s="5"/>
      <c r="M4692" s="5"/>
    </row>
    <row r="4693" spans="12:13" x14ac:dyDescent="0.25">
      <c r="L4693" s="5"/>
      <c r="M4693" s="5"/>
    </row>
    <row r="4694" spans="12:13" x14ac:dyDescent="0.25">
      <c r="L4694" s="5"/>
      <c r="M4694" s="5"/>
    </row>
    <row r="4695" spans="12:13" x14ac:dyDescent="0.25">
      <c r="L4695" s="5"/>
      <c r="M4695" s="5"/>
    </row>
    <row r="4696" spans="12:13" x14ac:dyDescent="0.25">
      <c r="L4696" s="5"/>
      <c r="M4696" s="5"/>
    </row>
    <row r="4697" spans="12:13" x14ac:dyDescent="0.25">
      <c r="L4697" s="5"/>
      <c r="M4697" s="5"/>
    </row>
    <row r="4698" spans="12:13" x14ac:dyDescent="0.25">
      <c r="L4698" s="5"/>
      <c r="M4698" s="5"/>
    </row>
    <row r="4699" spans="12:13" x14ac:dyDescent="0.25">
      <c r="L4699" s="5"/>
      <c r="M4699" s="5"/>
    </row>
    <row r="4700" spans="12:13" x14ac:dyDescent="0.25">
      <c r="L4700" s="5"/>
      <c r="M4700" s="5"/>
    </row>
    <row r="4701" spans="12:13" x14ac:dyDescent="0.25">
      <c r="L4701" s="5"/>
      <c r="M4701" s="5"/>
    </row>
    <row r="4702" spans="12:13" x14ac:dyDescent="0.25">
      <c r="L4702" s="5"/>
      <c r="M4702" s="5"/>
    </row>
    <row r="4703" spans="12:13" x14ac:dyDescent="0.25">
      <c r="L4703" s="5"/>
      <c r="M4703" s="5"/>
    </row>
    <row r="4704" spans="12:13" x14ac:dyDescent="0.25">
      <c r="L4704" s="5"/>
      <c r="M4704" s="5"/>
    </row>
    <row r="4705" spans="12:13" x14ac:dyDescent="0.25">
      <c r="L4705" s="5"/>
      <c r="M4705" s="5"/>
    </row>
    <row r="4706" spans="12:13" x14ac:dyDescent="0.25">
      <c r="L4706" s="5"/>
      <c r="M4706" s="5"/>
    </row>
    <row r="4707" spans="12:13" x14ac:dyDescent="0.25">
      <c r="L4707" s="5"/>
      <c r="M4707" s="5"/>
    </row>
    <row r="4708" spans="12:13" x14ac:dyDescent="0.25">
      <c r="L4708" s="5"/>
      <c r="M4708" s="5"/>
    </row>
    <row r="4709" spans="12:13" x14ac:dyDescent="0.25">
      <c r="L4709" s="5"/>
      <c r="M4709" s="5"/>
    </row>
    <row r="4710" spans="12:13" x14ac:dyDescent="0.25">
      <c r="L4710" s="5"/>
      <c r="M4710" s="5"/>
    </row>
    <row r="4711" spans="12:13" x14ac:dyDescent="0.25">
      <c r="L4711" s="5"/>
      <c r="M4711" s="5"/>
    </row>
    <row r="4712" spans="12:13" x14ac:dyDescent="0.25">
      <c r="L4712" s="5"/>
      <c r="M4712" s="5"/>
    </row>
    <row r="4713" spans="12:13" x14ac:dyDescent="0.25">
      <c r="L4713" s="5"/>
      <c r="M4713" s="5"/>
    </row>
    <row r="4714" spans="12:13" x14ac:dyDescent="0.25">
      <c r="L4714" s="5"/>
      <c r="M4714" s="5"/>
    </row>
    <row r="4715" spans="12:13" x14ac:dyDescent="0.25">
      <c r="L4715" s="5"/>
      <c r="M4715" s="5"/>
    </row>
    <row r="4716" spans="12:13" x14ac:dyDescent="0.25">
      <c r="L4716" s="5"/>
      <c r="M4716" s="5"/>
    </row>
    <row r="4717" spans="12:13" x14ac:dyDescent="0.25">
      <c r="L4717" s="5"/>
      <c r="M4717" s="5"/>
    </row>
    <row r="4718" spans="12:13" x14ac:dyDescent="0.25">
      <c r="L4718" s="5"/>
      <c r="M4718" s="5"/>
    </row>
    <row r="4719" spans="12:13" x14ac:dyDescent="0.25">
      <c r="L4719" s="5"/>
      <c r="M4719" s="5"/>
    </row>
    <row r="4720" spans="12:13" x14ac:dyDescent="0.25">
      <c r="L4720" s="5"/>
      <c r="M4720" s="5"/>
    </row>
    <row r="4721" spans="12:13" x14ac:dyDescent="0.25">
      <c r="L4721" s="5"/>
      <c r="M4721" s="5"/>
    </row>
    <row r="4722" spans="12:13" x14ac:dyDescent="0.25">
      <c r="L4722" s="5"/>
      <c r="M4722" s="5"/>
    </row>
    <row r="4723" spans="12:13" x14ac:dyDescent="0.25">
      <c r="L4723" s="5"/>
      <c r="M4723" s="5"/>
    </row>
    <row r="4724" spans="12:13" x14ac:dyDescent="0.25">
      <c r="L4724" s="5"/>
      <c r="M4724" s="5"/>
    </row>
    <row r="4725" spans="12:13" x14ac:dyDescent="0.25">
      <c r="L4725" s="5"/>
      <c r="M4725" s="5"/>
    </row>
    <row r="4726" spans="12:13" x14ac:dyDescent="0.25">
      <c r="L4726" s="5"/>
      <c r="M4726" s="5"/>
    </row>
    <row r="4727" spans="12:13" x14ac:dyDescent="0.25">
      <c r="L4727" s="5"/>
      <c r="M4727" s="5"/>
    </row>
    <row r="4728" spans="12:13" x14ac:dyDescent="0.25">
      <c r="L4728" s="5"/>
      <c r="M4728" s="5"/>
    </row>
    <row r="4729" spans="12:13" x14ac:dyDescent="0.25">
      <c r="L4729" s="5"/>
      <c r="M4729" s="5"/>
    </row>
    <row r="4730" spans="12:13" x14ac:dyDescent="0.25">
      <c r="L4730" s="5"/>
      <c r="M4730" s="5"/>
    </row>
    <row r="4731" spans="12:13" x14ac:dyDescent="0.25">
      <c r="L4731" s="5"/>
      <c r="M4731" s="5"/>
    </row>
    <row r="4732" spans="12:13" x14ac:dyDescent="0.25">
      <c r="L4732" s="5"/>
      <c r="M4732" s="5"/>
    </row>
    <row r="4733" spans="12:13" x14ac:dyDescent="0.25">
      <c r="L4733" s="5"/>
      <c r="M4733" s="5"/>
    </row>
    <row r="4734" spans="12:13" x14ac:dyDescent="0.25">
      <c r="L4734" s="5"/>
      <c r="M4734" s="5"/>
    </row>
    <row r="4735" spans="12:13" x14ac:dyDescent="0.25">
      <c r="L4735" s="5"/>
      <c r="M4735" s="5"/>
    </row>
    <row r="4736" spans="12:13" x14ac:dyDescent="0.25">
      <c r="L4736" s="5"/>
      <c r="M4736" s="5"/>
    </row>
    <row r="4737" spans="12:13" x14ac:dyDescent="0.25">
      <c r="L4737" s="5"/>
      <c r="M4737" s="5"/>
    </row>
    <row r="4738" spans="12:13" x14ac:dyDescent="0.25">
      <c r="L4738" s="5"/>
      <c r="M4738" s="5"/>
    </row>
    <row r="4739" spans="12:13" x14ac:dyDescent="0.25">
      <c r="L4739" s="5"/>
      <c r="M4739" s="5"/>
    </row>
    <row r="4740" spans="12:13" x14ac:dyDescent="0.25">
      <c r="L4740" s="5"/>
      <c r="M4740" s="5"/>
    </row>
    <row r="4741" spans="12:13" x14ac:dyDescent="0.25">
      <c r="L4741" s="5"/>
      <c r="M4741" s="5"/>
    </row>
    <row r="4742" spans="12:13" x14ac:dyDescent="0.25">
      <c r="L4742" s="5"/>
      <c r="M4742" s="5"/>
    </row>
    <row r="4743" spans="12:13" x14ac:dyDescent="0.25">
      <c r="L4743" s="5"/>
      <c r="M4743" s="5"/>
    </row>
    <row r="4744" spans="12:13" x14ac:dyDescent="0.25">
      <c r="L4744" s="5"/>
      <c r="M4744" s="5"/>
    </row>
    <row r="4745" spans="12:13" x14ac:dyDescent="0.25">
      <c r="L4745" s="5"/>
      <c r="M4745" s="5"/>
    </row>
    <row r="4746" spans="12:13" x14ac:dyDescent="0.25">
      <c r="L4746" s="5"/>
      <c r="M4746" s="5"/>
    </row>
    <row r="4747" spans="12:13" x14ac:dyDescent="0.25">
      <c r="L4747" s="5"/>
      <c r="M4747" s="5"/>
    </row>
    <row r="4748" spans="12:13" x14ac:dyDescent="0.25">
      <c r="L4748" s="5"/>
      <c r="M4748" s="5"/>
    </row>
    <row r="4749" spans="12:13" x14ac:dyDescent="0.25">
      <c r="L4749" s="5"/>
      <c r="M4749" s="5"/>
    </row>
    <row r="4750" spans="12:13" x14ac:dyDescent="0.25">
      <c r="L4750" s="5"/>
      <c r="M4750" s="5"/>
    </row>
    <row r="4751" spans="12:13" x14ac:dyDescent="0.25">
      <c r="L4751" s="5"/>
      <c r="M4751" s="5"/>
    </row>
    <row r="4752" spans="12:13" x14ac:dyDescent="0.25">
      <c r="L4752" s="5"/>
      <c r="M4752" s="5"/>
    </row>
    <row r="4753" spans="12:13" x14ac:dyDescent="0.25">
      <c r="L4753" s="5"/>
      <c r="M4753" s="5"/>
    </row>
    <row r="4754" spans="12:13" x14ac:dyDescent="0.25">
      <c r="L4754" s="5"/>
      <c r="M4754" s="5"/>
    </row>
    <row r="4755" spans="12:13" x14ac:dyDescent="0.25">
      <c r="L4755" s="5"/>
      <c r="M4755" s="5"/>
    </row>
    <row r="4756" spans="12:13" x14ac:dyDescent="0.25">
      <c r="L4756" s="5"/>
      <c r="M4756" s="5"/>
    </row>
    <row r="4757" spans="12:13" x14ac:dyDescent="0.25">
      <c r="L4757" s="5"/>
      <c r="M4757" s="5"/>
    </row>
    <row r="4758" spans="12:13" x14ac:dyDescent="0.25">
      <c r="L4758" s="5"/>
      <c r="M4758" s="5"/>
    </row>
    <row r="4759" spans="12:13" x14ac:dyDescent="0.25">
      <c r="L4759" s="5"/>
      <c r="M4759" s="5"/>
    </row>
    <row r="4760" spans="12:13" x14ac:dyDescent="0.25">
      <c r="L4760" s="5"/>
      <c r="M4760" s="5"/>
    </row>
    <row r="4761" spans="12:13" x14ac:dyDescent="0.25">
      <c r="L4761" s="5"/>
      <c r="M4761" s="5"/>
    </row>
    <row r="4762" spans="12:13" x14ac:dyDescent="0.25">
      <c r="L4762" s="5"/>
      <c r="M4762" s="5"/>
    </row>
    <row r="4763" spans="12:13" x14ac:dyDescent="0.25">
      <c r="L4763" s="5"/>
      <c r="M4763" s="5"/>
    </row>
    <row r="4764" spans="12:13" x14ac:dyDescent="0.25">
      <c r="L4764" s="5"/>
      <c r="M4764" s="5"/>
    </row>
    <row r="4765" spans="12:13" x14ac:dyDescent="0.25">
      <c r="L4765" s="5"/>
      <c r="M4765" s="5"/>
    </row>
    <row r="4766" spans="12:13" x14ac:dyDescent="0.25">
      <c r="L4766" s="5"/>
      <c r="M4766" s="5"/>
    </row>
    <row r="4767" spans="12:13" x14ac:dyDescent="0.25">
      <c r="L4767" s="5"/>
      <c r="M4767" s="5"/>
    </row>
    <row r="4768" spans="12:13" x14ac:dyDescent="0.25">
      <c r="L4768" s="5"/>
      <c r="M4768" s="5"/>
    </row>
    <row r="4769" spans="12:13" x14ac:dyDescent="0.25">
      <c r="L4769" s="5"/>
      <c r="M4769" s="5"/>
    </row>
    <row r="4770" spans="12:13" x14ac:dyDescent="0.25">
      <c r="L4770" s="5"/>
      <c r="M4770" s="5"/>
    </row>
    <row r="4771" spans="12:13" x14ac:dyDescent="0.25">
      <c r="L4771" s="5"/>
      <c r="M4771" s="5"/>
    </row>
    <row r="4772" spans="12:13" x14ac:dyDescent="0.25">
      <c r="L4772" s="5"/>
      <c r="M4772" s="5"/>
    </row>
    <row r="4773" spans="12:13" x14ac:dyDescent="0.25">
      <c r="L4773" s="5"/>
      <c r="M4773" s="5"/>
    </row>
    <row r="4774" spans="12:13" x14ac:dyDescent="0.25">
      <c r="L4774" s="5"/>
      <c r="M4774" s="5"/>
    </row>
    <row r="4775" spans="12:13" x14ac:dyDescent="0.25">
      <c r="L4775" s="5"/>
      <c r="M4775" s="5"/>
    </row>
    <row r="4776" spans="12:13" x14ac:dyDescent="0.25">
      <c r="L4776" s="5"/>
      <c r="M4776" s="5"/>
    </row>
    <row r="4777" spans="12:13" x14ac:dyDescent="0.25">
      <c r="L4777" s="5"/>
      <c r="M4777" s="5"/>
    </row>
    <row r="4778" spans="12:13" x14ac:dyDescent="0.25">
      <c r="L4778" s="5"/>
      <c r="M4778" s="5"/>
    </row>
    <row r="4779" spans="12:13" x14ac:dyDescent="0.25">
      <c r="L4779" s="5"/>
      <c r="M4779" s="5"/>
    </row>
    <row r="4780" spans="12:13" x14ac:dyDescent="0.25">
      <c r="L4780" s="5"/>
      <c r="M4780" s="5"/>
    </row>
    <row r="4781" spans="12:13" x14ac:dyDescent="0.25">
      <c r="L4781" s="5"/>
      <c r="M4781" s="5"/>
    </row>
    <row r="4782" spans="12:13" x14ac:dyDescent="0.25">
      <c r="L4782" s="5"/>
      <c r="M4782" s="5"/>
    </row>
    <row r="4783" spans="12:13" x14ac:dyDescent="0.25">
      <c r="L4783" s="5"/>
      <c r="M4783" s="5"/>
    </row>
    <row r="4784" spans="12:13" x14ac:dyDescent="0.25">
      <c r="L4784" s="5"/>
      <c r="M4784" s="5"/>
    </row>
    <row r="4785" spans="12:13" x14ac:dyDescent="0.25">
      <c r="L4785" s="5"/>
      <c r="M4785" s="5"/>
    </row>
    <row r="4786" spans="12:13" x14ac:dyDescent="0.25">
      <c r="L4786" s="5"/>
      <c r="M4786" s="5"/>
    </row>
    <row r="4787" spans="12:13" x14ac:dyDescent="0.25">
      <c r="L4787" s="5"/>
      <c r="M4787" s="5"/>
    </row>
    <row r="4788" spans="12:13" x14ac:dyDescent="0.25">
      <c r="L4788" s="5"/>
      <c r="M4788" s="5"/>
    </row>
    <row r="4789" spans="12:13" x14ac:dyDescent="0.25">
      <c r="L4789" s="5"/>
      <c r="M4789" s="5"/>
    </row>
    <row r="4790" spans="12:13" x14ac:dyDescent="0.25">
      <c r="L4790" s="5"/>
      <c r="M4790" s="5"/>
    </row>
    <row r="4791" spans="12:13" x14ac:dyDescent="0.25">
      <c r="L4791" s="5"/>
      <c r="M4791" s="5"/>
    </row>
    <row r="4792" spans="12:13" x14ac:dyDescent="0.25">
      <c r="L4792" s="5"/>
      <c r="M4792" s="5"/>
    </row>
    <row r="4793" spans="12:13" x14ac:dyDescent="0.25">
      <c r="L4793" s="5"/>
      <c r="M4793" s="5"/>
    </row>
    <row r="4794" spans="12:13" x14ac:dyDescent="0.25">
      <c r="L4794" s="5"/>
      <c r="M4794" s="5"/>
    </row>
    <row r="4795" spans="12:13" x14ac:dyDescent="0.25">
      <c r="L4795" s="5"/>
      <c r="M4795" s="5"/>
    </row>
    <row r="4796" spans="12:13" x14ac:dyDescent="0.25">
      <c r="L4796" s="5"/>
      <c r="M4796" s="5"/>
    </row>
    <row r="4797" spans="12:13" x14ac:dyDescent="0.25">
      <c r="L4797" s="5"/>
      <c r="M4797" s="5"/>
    </row>
    <row r="4798" spans="12:13" x14ac:dyDescent="0.25">
      <c r="L4798" s="5"/>
      <c r="M4798" s="5"/>
    </row>
    <row r="4799" spans="12:13" x14ac:dyDescent="0.25">
      <c r="L4799" s="5"/>
      <c r="M4799" s="5"/>
    </row>
    <row r="4800" spans="12:13" x14ac:dyDescent="0.25">
      <c r="L4800" s="5"/>
      <c r="M4800" s="5"/>
    </row>
    <row r="4801" spans="12:13" x14ac:dyDescent="0.25">
      <c r="L4801" s="5"/>
      <c r="M4801" s="5"/>
    </row>
    <row r="4802" spans="12:13" x14ac:dyDescent="0.25">
      <c r="L4802" s="5"/>
      <c r="M4802" s="5"/>
    </row>
    <row r="4803" spans="12:13" x14ac:dyDescent="0.25">
      <c r="L4803" s="5"/>
      <c r="M4803" s="5"/>
    </row>
    <row r="4804" spans="12:13" x14ac:dyDescent="0.25">
      <c r="L4804" s="5"/>
      <c r="M4804" s="5"/>
    </row>
    <row r="4805" spans="12:13" x14ac:dyDescent="0.25">
      <c r="L4805" s="5"/>
      <c r="M4805" s="5"/>
    </row>
    <row r="4806" spans="12:13" x14ac:dyDescent="0.25">
      <c r="L4806" s="5"/>
      <c r="M4806" s="5"/>
    </row>
    <row r="4807" spans="12:13" x14ac:dyDescent="0.25">
      <c r="L4807" s="5"/>
      <c r="M4807" s="5"/>
    </row>
    <row r="4808" spans="12:13" x14ac:dyDescent="0.25">
      <c r="L4808" s="5"/>
      <c r="M4808" s="5"/>
    </row>
    <row r="4809" spans="12:13" x14ac:dyDescent="0.25">
      <c r="L4809" s="5"/>
      <c r="M4809" s="5"/>
    </row>
    <row r="4810" spans="12:13" x14ac:dyDescent="0.25">
      <c r="L4810" s="5"/>
      <c r="M4810" s="5"/>
    </row>
    <row r="4811" spans="12:13" x14ac:dyDescent="0.25">
      <c r="L4811" s="5"/>
      <c r="M4811" s="5"/>
    </row>
    <row r="4812" spans="12:13" x14ac:dyDescent="0.25">
      <c r="L4812" s="5"/>
      <c r="M4812" s="5"/>
    </row>
    <row r="4813" spans="12:13" x14ac:dyDescent="0.25">
      <c r="L4813" s="5"/>
      <c r="M4813" s="5"/>
    </row>
    <row r="4814" spans="12:13" x14ac:dyDescent="0.25">
      <c r="L4814" s="5"/>
      <c r="M4814" s="5"/>
    </row>
    <row r="4815" spans="12:13" x14ac:dyDescent="0.25">
      <c r="L4815" s="5"/>
      <c r="M4815" s="5"/>
    </row>
    <row r="4816" spans="12:13" x14ac:dyDescent="0.25">
      <c r="L4816" s="5"/>
      <c r="M4816" s="5"/>
    </row>
    <row r="4817" spans="12:13" x14ac:dyDescent="0.25">
      <c r="L4817" s="5"/>
      <c r="M4817" s="5"/>
    </row>
    <row r="4818" spans="12:13" x14ac:dyDescent="0.25">
      <c r="L4818" s="5"/>
      <c r="M4818" s="5"/>
    </row>
    <row r="4819" spans="12:13" x14ac:dyDescent="0.25">
      <c r="L4819" s="5"/>
      <c r="M4819" s="5"/>
    </row>
    <row r="4820" spans="12:13" x14ac:dyDescent="0.25">
      <c r="L4820" s="5"/>
      <c r="M4820" s="5"/>
    </row>
    <row r="4821" spans="12:13" x14ac:dyDescent="0.25">
      <c r="L4821" s="5"/>
      <c r="M4821" s="5"/>
    </row>
    <row r="4822" spans="12:13" x14ac:dyDescent="0.25">
      <c r="L4822" s="5"/>
      <c r="M4822" s="5"/>
    </row>
    <row r="4823" spans="12:13" x14ac:dyDescent="0.25">
      <c r="L4823" s="5"/>
      <c r="M4823" s="5"/>
    </row>
    <row r="4824" spans="12:13" x14ac:dyDescent="0.25">
      <c r="L4824" s="5"/>
      <c r="M4824" s="5"/>
    </row>
    <row r="4825" spans="12:13" x14ac:dyDescent="0.25">
      <c r="L4825" s="5"/>
      <c r="M4825" s="5"/>
    </row>
    <row r="4826" spans="12:13" x14ac:dyDescent="0.25">
      <c r="L4826" s="5"/>
      <c r="M4826" s="5"/>
    </row>
    <row r="4827" spans="12:13" x14ac:dyDescent="0.25">
      <c r="L4827" s="5"/>
      <c r="M4827" s="5"/>
    </row>
    <row r="4828" spans="12:13" x14ac:dyDescent="0.25">
      <c r="L4828" s="5"/>
      <c r="M4828" s="5"/>
    </row>
    <row r="4829" spans="12:13" x14ac:dyDescent="0.25">
      <c r="L4829" s="5"/>
      <c r="M4829" s="5"/>
    </row>
    <row r="4830" spans="12:13" x14ac:dyDescent="0.25">
      <c r="L4830" s="5"/>
      <c r="M4830" s="5"/>
    </row>
    <row r="4831" spans="12:13" x14ac:dyDescent="0.25">
      <c r="L4831" s="5"/>
      <c r="M4831" s="5"/>
    </row>
    <row r="4832" spans="12:13" x14ac:dyDescent="0.25">
      <c r="L4832" s="5"/>
      <c r="M4832" s="5"/>
    </row>
    <row r="4833" spans="12:13" x14ac:dyDescent="0.25">
      <c r="L4833" s="5"/>
      <c r="M4833" s="5"/>
    </row>
    <row r="4834" spans="12:13" x14ac:dyDescent="0.25">
      <c r="L4834" s="5"/>
      <c r="M4834" s="5"/>
    </row>
    <row r="4835" spans="12:13" x14ac:dyDescent="0.25">
      <c r="L4835" s="5"/>
      <c r="M4835" s="5"/>
    </row>
    <row r="4836" spans="12:13" x14ac:dyDescent="0.25">
      <c r="L4836" s="5"/>
      <c r="M4836" s="5"/>
    </row>
    <row r="4837" spans="12:13" x14ac:dyDescent="0.25">
      <c r="L4837" s="5"/>
      <c r="M4837" s="5"/>
    </row>
    <row r="4838" spans="12:13" x14ac:dyDescent="0.25">
      <c r="L4838" s="5"/>
      <c r="M4838" s="5"/>
    </row>
    <row r="4839" spans="12:13" x14ac:dyDescent="0.25">
      <c r="L4839" s="5"/>
      <c r="M4839" s="5"/>
    </row>
    <row r="4840" spans="12:13" x14ac:dyDescent="0.25">
      <c r="L4840" s="5"/>
      <c r="M4840" s="5"/>
    </row>
    <row r="4841" spans="12:13" x14ac:dyDescent="0.25">
      <c r="L4841" s="5"/>
      <c r="M4841" s="5"/>
    </row>
    <row r="4842" spans="12:13" x14ac:dyDescent="0.25">
      <c r="L4842" s="5"/>
      <c r="M4842" s="5"/>
    </row>
    <row r="4843" spans="12:13" x14ac:dyDescent="0.25">
      <c r="L4843" s="5"/>
      <c r="M4843" s="5"/>
    </row>
    <row r="4844" spans="12:13" x14ac:dyDescent="0.25">
      <c r="L4844" s="5"/>
      <c r="M4844" s="5"/>
    </row>
    <row r="4845" spans="12:13" x14ac:dyDescent="0.25">
      <c r="L4845" s="5"/>
      <c r="M4845" s="5"/>
    </row>
    <row r="4846" spans="12:13" x14ac:dyDescent="0.25">
      <c r="L4846" s="5"/>
      <c r="M4846" s="5"/>
    </row>
    <row r="4847" spans="12:13" x14ac:dyDescent="0.25">
      <c r="L4847" s="5"/>
      <c r="M4847" s="5"/>
    </row>
    <row r="4848" spans="12:13" x14ac:dyDescent="0.25">
      <c r="L4848" s="5"/>
      <c r="M4848" s="5"/>
    </row>
    <row r="4849" spans="12:13" x14ac:dyDescent="0.25">
      <c r="L4849" s="5"/>
      <c r="M4849" s="5"/>
    </row>
    <row r="4850" spans="12:13" x14ac:dyDescent="0.25">
      <c r="L4850" s="5"/>
      <c r="M4850" s="5"/>
    </row>
    <row r="4851" spans="12:13" x14ac:dyDescent="0.25">
      <c r="L4851" s="5"/>
      <c r="M4851" s="5"/>
    </row>
    <row r="4852" spans="12:13" x14ac:dyDescent="0.25">
      <c r="L4852" s="5"/>
      <c r="M4852" s="5"/>
    </row>
    <row r="4853" spans="12:13" x14ac:dyDescent="0.25">
      <c r="L4853" s="5"/>
      <c r="M4853" s="5"/>
    </row>
    <row r="4854" spans="12:13" x14ac:dyDescent="0.25">
      <c r="L4854" s="5"/>
      <c r="M4854" s="5"/>
    </row>
    <row r="4855" spans="12:13" x14ac:dyDescent="0.25">
      <c r="L4855" s="5"/>
      <c r="M4855" s="5"/>
    </row>
    <row r="4856" spans="12:13" x14ac:dyDescent="0.25">
      <c r="L4856" s="5"/>
      <c r="M4856" s="5"/>
    </row>
    <row r="4857" spans="12:13" x14ac:dyDescent="0.25">
      <c r="L4857" s="5"/>
      <c r="M4857" s="5"/>
    </row>
    <row r="4858" spans="12:13" x14ac:dyDescent="0.25">
      <c r="L4858" s="5"/>
      <c r="M4858" s="5"/>
    </row>
    <row r="4859" spans="12:13" x14ac:dyDescent="0.25">
      <c r="L4859" s="5"/>
      <c r="M4859" s="5"/>
    </row>
    <row r="4860" spans="12:13" x14ac:dyDescent="0.25">
      <c r="L4860" s="5"/>
      <c r="M4860" s="5"/>
    </row>
    <row r="4861" spans="12:13" x14ac:dyDescent="0.25">
      <c r="L4861" s="5"/>
      <c r="M4861" s="5"/>
    </row>
    <row r="4862" spans="12:13" x14ac:dyDescent="0.25">
      <c r="L4862" s="5"/>
      <c r="M4862" s="5"/>
    </row>
    <row r="4863" spans="12:13" x14ac:dyDescent="0.25">
      <c r="L4863" s="5"/>
      <c r="M4863" s="5"/>
    </row>
    <row r="4864" spans="12:13" x14ac:dyDescent="0.25">
      <c r="L4864" s="5"/>
      <c r="M4864" s="5"/>
    </row>
    <row r="4865" spans="12:13" x14ac:dyDescent="0.25">
      <c r="L4865" s="5"/>
      <c r="M4865" s="5"/>
    </row>
    <row r="4866" spans="12:13" x14ac:dyDescent="0.25">
      <c r="L4866" s="5"/>
      <c r="M4866" s="5"/>
    </row>
    <row r="4867" spans="12:13" x14ac:dyDescent="0.25">
      <c r="L4867" s="5"/>
      <c r="M4867" s="5"/>
    </row>
    <row r="4868" spans="12:13" x14ac:dyDescent="0.25">
      <c r="L4868" s="5"/>
      <c r="M4868" s="5"/>
    </row>
    <row r="4869" spans="12:13" x14ac:dyDescent="0.25">
      <c r="L4869" s="5"/>
      <c r="M4869" s="5"/>
    </row>
    <row r="4870" spans="12:13" x14ac:dyDescent="0.25">
      <c r="L4870" s="5"/>
      <c r="M4870" s="5"/>
    </row>
    <row r="4871" spans="12:13" x14ac:dyDescent="0.25">
      <c r="L4871" s="5"/>
      <c r="M4871" s="5"/>
    </row>
    <row r="4872" spans="12:13" x14ac:dyDescent="0.25">
      <c r="L4872" s="5"/>
      <c r="M4872" s="5"/>
    </row>
    <row r="4873" spans="12:13" x14ac:dyDescent="0.25">
      <c r="L4873" s="5"/>
      <c r="M4873" s="5"/>
    </row>
    <row r="4874" spans="12:13" x14ac:dyDescent="0.25">
      <c r="L4874" s="5"/>
      <c r="M4874" s="5"/>
    </row>
    <row r="4875" spans="12:13" x14ac:dyDescent="0.25">
      <c r="L4875" s="5"/>
      <c r="M4875" s="5"/>
    </row>
    <row r="4876" spans="12:13" x14ac:dyDescent="0.25">
      <c r="L4876" s="5"/>
      <c r="M4876" s="5"/>
    </row>
    <row r="4877" spans="12:13" x14ac:dyDescent="0.25">
      <c r="L4877" s="5"/>
      <c r="M4877" s="5"/>
    </row>
    <row r="4878" spans="12:13" x14ac:dyDescent="0.25">
      <c r="L4878" s="5"/>
      <c r="M4878" s="5"/>
    </row>
    <row r="4879" spans="12:13" x14ac:dyDescent="0.25">
      <c r="L4879" s="5"/>
      <c r="M4879" s="5"/>
    </row>
    <row r="4880" spans="12:13" x14ac:dyDescent="0.25">
      <c r="L4880" s="5"/>
      <c r="M4880" s="5"/>
    </row>
    <row r="4881" spans="12:13" x14ac:dyDescent="0.25">
      <c r="L4881" s="5"/>
      <c r="M4881" s="5"/>
    </row>
    <row r="4882" spans="12:13" x14ac:dyDescent="0.25">
      <c r="L4882" s="5"/>
      <c r="M4882" s="5"/>
    </row>
    <row r="4883" spans="12:13" x14ac:dyDescent="0.25">
      <c r="L4883" s="5"/>
      <c r="M4883" s="5"/>
    </row>
    <row r="4884" spans="12:13" x14ac:dyDescent="0.25">
      <c r="L4884" s="5"/>
      <c r="M4884" s="5"/>
    </row>
    <row r="4885" spans="12:13" x14ac:dyDescent="0.25">
      <c r="L4885" s="5"/>
      <c r="M4885" s="5"/>
    </row>
    <row r="4886" spans="12:13" x14ac:dyDescent="0.25">
      <c r="L4886" s="5"/>
      <c r="M4886" s="5"/>
    </row>
    <row r="4887" spans="12:13" x14ac:dyDescent="0.25">
      <c r="L4887" s="5"/>
      <c r="M4887" s="5"/>
    </row>
    <row r="4888" spans="12:13" x14ac:dyDescent="0.25">
      <c r="L4888" s="5"/>
      <c r="M4888" s="5"/>
    </row>
    <row r="4889" spans="12:13" x14ac:dyDescent="0.25">
      <c r="L4889" s="5"/>
      <c r="M4889" s="5"/>
    </row>
    <row r="4890" spans="12:13" x14ac:dyDescent="0.25">
      <c r="L4890" s="5"/>
      <c r="M4890" s="5"/>
    </row>
    <row r="4891" spans="12:13" x14ac:dyDescent="0.25">
      <c r="L4891" s="5"/>
      <c r="M4891" s="5"/>
    </row>
    <row r="4892" spans="12:13" x14ac:dyDescent="0.25">
      <c r="L4892" s="5"/>
      <c r="M4892" s="5"/>
    </row>
    <row r="4893" spans="12:13" x14ac:dyDescent="0.25">
      <c r="L4893" s="5"/>
      <c r="M4893" s="5"/>
    </row>
    <row r="4894" spans="12:13" x14ac:dyDescent="0.25">
      <c r="L4894" s="5"/>
      <c r="M4894" s="5"/>
    </row>
    <row r="4895" spans="12:13" x14ac:dyDescent="0.25">
      <c r="L4895" s="5"/>
      <c r="M4895" s="5"/>
    </row>
    <row r="4896" spans="12:13" x14ac:dyDescent="0.25">
      <c r="L4896" s="5"/>
      <c r="M4896" s="5"/>
    </row>
    <row r="4897" spans="12:13" x14ac:dyDescent="0.25">
      <c r="L4897" s="5"/>
      <c r="M4897" s="5"/>
    </row>
    <row r="4898" spans="12:13" x14ac:dyDescent="0.25">
      <c r="L4898" s="5"/>
      <c r="M4898" s="5"/>
    </row>
    <row r="4899" spans="12:13" x14ac:dyDescent="0.25">
      <c r="L4899" s="5"/>
      <c r="M4899" s="5"/>
    </row>
    <row r="4900" spans="12:13" x14ac:dyDescent="0.25">
      <c r="L4900" s="5"/>
      <c r="M4900" s="5"/>
    </row>
    <row r="4901" spans="12:13" x14ac:dyDescent="0.25">
      <c r="L4901" s="5"/>
      <c r="M4901" s="5"/>
    </row>
    <row r="4902" spans="12:13" x14ac:dyDescent="0.25">
      <c r="L4902" s="5"/>
      <c r="M4902" s="5"/>
    </row>
    <row r="4903" spans="12:13" x14ac:dyDescent="0.25">
      <c r="L4903" s="5"/>
      <c r="M4903" s="5"/>
    </row>
    <row r="4904" spans="12:13" x14ac:dyDescent="0.25">
      <c r="L4904" s="5"/>
      <c r="M4904" s="5"/>
    </row>
    <row r="4905" spans="12:13" x14ac:dyDescent="0.25">
      <c r="L4905" s="5"/>
      <c r="M4905" s="5"/>
    </row>
    <row r="4906" spans="12:13" x14ac:dyDescent="0.25">
      <c r="L4906" s="5"/>
      <c r="M4906" s="5"/>
    </row>
    <row r="4907" spans="12:13" x14ac:dyDescent="0.25">
      <c r="L4907" s="5"/>
      <c r="M4907" s="5"/>
    </row>
    <row r="4908" spans="12:13" x14ac:dyDescent="0.25">
      <c r="L4908" s="5"/>
      <c r="M4908" s="5"/>
    </row>
    <row r="4909" spans="12:13" x14ac:dyDescent="0.25">
      <c r="L4909" s="5"/>
      <c r="M4909" s="5"/>
    </row>
    <row r="4910" spans="12:13" x14ac:dyDescent="0.25">
      <c r="L4910" s="5"/>
      <c r="M4910" s="5"/>
    </row>
    <row r="4911" spans="12:13" x14ac:dyDescent="0.25">
      <c r="L4911" s="5"/>
      <c r="M4911" s="5"/>
    </row>
    <row r="4912" spans="12:13" x14ac:dyDescent="0.25">
      <c r="L4912" s="5"/>
      <c r="M4912" s="5"/>
    </row>
    <row r="4913" spans="12:13" x14ac:dyDescent="0.25">
      <c r="L4913" s="5"/>
      <c r="M4913" s="5"/>
    </row>
    <row r="4914" spans="12:13" x14ac:dyDescent="0.25">
      <c r="L4914" s="5"/>
      <c r="M4914" s="5"/>
    </row>
    <row r="4915" spans="12:13" x14ac:dyDescent="0.25">
      <c r="L4915" s="5"/>
      <c r="M4915" s="5"/>
    </row>
    <row r="4916" spans="12:13" x14ac:dyDescent="0.25">
      <c r="L4916" s="5"/>
      <c r="M4916" s="5"/>
    </row>
    <row r="4917" spans="12:13" x14ac:dyDescent="0.25">
      <c r="L4917" s="5"/>
      <c r="M4917" s="5"/>
    </row>
    <row r="4918" spans="12:13" x14ac:dyDescent="0.25">
      <c r="L4918" s="5"/>
      <c r="M4918" s="5"/>
    </row>
    <row r="4919" spans="12:13" x14ac:dyDescent="0.25">
      <c r="L4919" s="5"/>
      <c r="M4919" s="5"/>
    </row>
    <row r="4920" spans="12:13" x14ac:dyDescent="0.25">
      <c r="L4920" s="5"/>
      <c r="M4920" s="5"/>
    </row>
    <row r="4921" spans="12:13" x14ac:dyDescent="0.25">
      <c r="L4921" s="5"/>
      <c r="M4921" s="5"/>
    </row>
    <row r="4922" spans="12:13" x14ac:dyDescent="0.25">
      <c r="L4922" s="5"/>
      <c r="M4922" s="5"/>
    </row>
    <row r="4923" spans="12:13" x14ac:dyDescent="0.25">
      <c r="L4923" s="5"/>
      <c r="M4923" s="5"/>
    </row>
    <row r="4924" spans="12:13" x14ac:dyDescent="0.25">
      <c r="L4924" s="5"/>
      <c r="M4924" s="5"/>
    </row>
    <row r="4925" spans="12:13" x14ac:dyDescent="0.25">
      <c r="L4925" s="5"/>
      <c r="M4925" s="5"/>
    </row>
    <row r="4926" spans="12:13" x14ac:dyDescent="0.25">
      <c r="L4926" s="5"/>
      <c r="M4926" s="5"/>
    </row>
    <row r="4927" spans="12:13" x14ac:dyDescent="0.25">
      <c r="L4927" s="5"/>
      <c r="M4927" s="5"/>
    </row>
    <row r="4928" spans="12:13" x14ac:dyDescent="0.25">
      <c r="L4928" s="5"/>
      <c r="M4928" s="5"/>
    </row>
    <row r="4929" spans="12:13" x14ac:dyDescent="0.25">
      <c r="L4929" s="5"/>
      <c r="M4929" s="5"/>
    </row>
    <row r="4930" spans="12:13" x14ac:dyDescent="0.25">
      <c r="L4930" s="5"/>
      <c r="M4930" s="5"/>
    </row>
    <row r="4931" spans="12:13" x14ac:dyDescent="0.25">
      <c r="L4931" s="5"/>
      <c r="M4931" s="5"/>
    </row>
    <row r="4932" spans="12:13" x14ac:dyDescent="0.25">
      <c r="L4932" s="5"/>
      <c r="M4932" s="5"/>
    </row>
    <row r="4933" spans="12:13" x14ac:dyDescent="0.25">
      <c r="L4933" s="5"/>
      <c r="M4933" s="5"/>
    </row>
    <row r="4934" spans="12:13" x14ac:dyDescent="0.25">
      <c r="L4934" s="5"/>
      <c r="M4934" s="5"/>
    </row>
    <row r="4935" spans="12:13" x14ac:dyDescent="0.25">
      <c r="L4935" s="5"/>
      <c r="M4935" s="5"/>
    </row>
    <row r="4936" spans="12:13" x14ac:dyDescent="0.25">
      <c r="L4936" s="5"/>
      <c r="M4936" s="5"/>
    </row>
    <row r="4937" spans="12:13" x14ac:dyDescent="0.25">
      <c r="L4937" s="5"/>
      <c r="M4937" s="5"/>
    </row>
    <row r="4938" spans="12:13" x14ac:dyDescent="0.25">
      <c r="L4938" s="5"/>
      <c r="M4938" s="5"/>
    </row>
    <row r="4939" spans="12:13" x14ac:dyDescent="0.25">
      <c r="L4939" s="5"/>
      <c r="M4939" s="5"/>
    </row>
    <row r="4940" spans="12:13" x14ac:dyDescent="0.25">
      <c r="L4940" s="5"/>
      <c r="M4940" s="5"/>
    </row>
    <row r="4941" spans="12:13" x14ac:dyDescent="0.25">
      <c r="L4941" s="5"/>
      <c r="M4941" s="5"/>
    </row>
    <row r="4942" spans="12:13" x14ac:dyDescent="0.25">
      <c r="L4942" s="5"/>
      <c r="M4942" s="5"/>
    </row>
    <row r="4943" spans="12:13" x14ac:dyDescent="0.25">
      <c r="L4943" s="5"/>
      <c r="M4943" s="5"/>
    </row>
    <row r="4944" spans="12:13" x14ac:dyDescent="0.25">
      <c r="L4944" s="5"/>
      <c r="M4944" s="5"/>
    </row>
    <row r="4945" spans="12:13" x14ac:dyDescent="0.25">
      <c r="L4945" s="5"/>
      <c r="M4945" s="5"/>
    </row>
    <row r="4946" spans="12:13" x14ac:dyDescent="0.25">
      <c r="L4946" s="5"/>
      <c r="M4946" s="5"/>
    </row>
    <row r="4947" spans="12:13" x14ac:dyDescent="0.25">
      <c r="L4947" s="5"/>
      <c r="M4947" s="5"/>
    </row>
    <row r="4948" spans="12:13" x14ac:dyDescent="0.25">
      <c r="L4948" s="5"/>
      <c r="M4948" s="5"/>
    </row>
    <row r="4949" spans="12:13" x14ac:dyDescent="0.25">
      <c r="L4949" s="5"/>
      <c r="M4949" s="5"/>
    </row>
    <row r="4950" spans="12:13" x14ac:dyDescent="0.25">
      <c r="L4950" s="5"/>
      <c r="M4950" s="5"/>
    </row>
    <row r="4951" spans="12:13" x14ac:dyDescent="0.25">
      <c r="L4951" s="5"/>
      <c r="M4951" s="5"/>
    </row>
    <row r="4952" spans="12:13" x14ac:dyDescent="0.25">
      <c r="L4952" s="5"/>
      <c r="M4952" s="5"/>
    </row>
    <row r="4953" spans="12:13" x14ac:dyDescent="0.25">
      <c r="L4953" s="5"/>
      <c r="M4953" s="5"/>
    </row>
    <row r="4954" spans="12:13" x14ac:dyDescent="0.25">
      <c r="L4954" s="5"/>
      <c r="M4954" s="5"/>
    </row>
    <row r="4955" spans="12:13" x14ac:dyDescent="0.25">
      <c r="L4955" s="5"/>
      <c r="M4955" s="5"/>
    </row>
    <row r="4956" spans="12:13" x14ac:dyDescent="0.25">
      <c r="L4956" s="5"/>
      <c r="M4956" s="5"/>
    </row>
    <row r="4957" spans="12:13" x14ac:dyDescent="0.25">
      <c r="L4957" s="5"/>
      <c r="M4957" s="5"/>
    </row>
    <row r="4958" spans="12:13" x14ac:dyDescent="0.25">
      <c r="L4958" s="5"/>
      <c r="M4958" s="5"/>
    </row>
    <row r="4959" spans="12:13" x14ac:dyDescent="0.25">
      <c r="L4959" s="5"/>
      <c r="M4959" s="5"/>
    </row>
    <row r="4960" spans="12:13" x14ac:dyDescent="0.25">
      <c r="L4960" s="5"/>
      <c r="M4960" s="5"/>
    </row>
    <row r="4961" spans="12:13" x14ac:dyDescent="0.25">
      <c r="L4961" s="5"/>
      <c r="M4961" s="5"/>
    </row>
    <row r="4962" spans="12:13" x14ac:dyDescent="0.25">
      <c r="L4962" s="5"/>
      <c r="M4962" s="5"/>
    </row>
    <row r="4963" spans="12:13" x14ac:dyDescent="0.25">
      <c r="L4963" s="5"/>
      <c r="M4963" s="5"/>
    </row>
    <row r="4964" spans="12:13" x14ac:dyDescent="0.25">
      <c r="L4964" s="5"/>
      <c r="M4964" s="5"/>
    </row>
    <row r="4965" spans="12:13" x14ac:dyDescent="0.25">
      <c r="L4965" s="5"/>
      <c r="M4965" s="5"/>
    </row>
    <row r="4966" spans="12:13" x14ac:dyDescent="0.25">
      <c r="L4966" s="5"/>
      <c r="M4966" s="5"/>
    </row>
    <row r="4967" spans="12:13" x14ac:dyDescent="0.25">
      <c r="L4967" s="5"/>
      <c r="M4967" s="5"/>
    </row>
    <row r="4968" spans="12:13" x14ac:dyDescent="0.25">
      <c r="L4968" s="5"/>
      <c r="M4968" s="5"/>
    </row>
    <row r="4969" spans="12:13" x14ac:dyDescent="0.25">
      <c r="L4969" s="5"/>
      <c r="M4969" s="5"/>
    </row>
    <row r="4970" spans="12:13" x14ac:dyDescent="0.25">
      <c r="L4970" s="5"/>
      <c r="M4970" s="5"/>
    </row>
    <row r="4971" spans="12:13" x14ac:dyDescent="0.25">
      <c r="L4971" s="5"/>
      <c r="M4971" s="5"/>
    </row>
    <row r="4972" spans="12:13" x14ac:dyDescent="0.25">
      <c r="L4972" s="5"/>
      <c r="M4972" s="5"/>
    </row>
    <row r="4973" spans="12:13" x14ac:dyDescent="0.25">
      <c r="L4973" s="5"/>
      <c r="M4973" s="5"/>
    </row>
    <row r="4974" spans="12:13" x14ac:dyDescent="0.25">
      <c r="L4974" s="5"/>
      <c r="M4974" s="5"/>
    </row>
    <row r="4975" spans="12:13" x14ac:dyDescent="0.25">
      <c r="L4975" s="5"/>
      <c r="M4975" s="5"/>
    </row>
    <row r="4976" spans="12:13" x14ac:dyDescent="0.25">
      <c r="L4976" s="5"/>
      <c r="M4976" s="5"/>
    </row>
    <row r="4977" spans="12:13" x14ac:dyDescent="0.25">
      <c r="L4977" s="5"/>
      <c r="M4977" s="5"/>
    </row>
    <row r="4978" spans="12:13" x14ac:dyDescent="0.25">
      <c r="L4978" s="5"/>
      <c r="M4978" s="5"/>
    </row>
    <row r="4979" spans="12:13" x14ac:dyDescent="0.25">
      <c r="L4979" s="5"/>
      <c r="M4979" s="5"/>
    </row>
    <row r="4980" spans="12:13" x14ac:dyDescent="0.25">
      <c r="L4980" s="5"/>
      <c r="M4980" s="5"/>
    </row>
    <row r="4981" spans="12:13" x14ac:dyDescent="0.25">
      <c r="L4981" s="5"/>
      <c r="M4981" s="5"/>
    </row>
    <row r="4982" spans="12:13" x14ac:dyDescent="0.25">
      <c r="L4982" s="5"/>
      <c r="M4982" s="5"/>
    </row>
    <row r="4983" spans="12:13" x14ac:dyDescent="0.25">
      <c r="L4983" s="5"/>
      <c r="M4983" s="5"/>
    </row>
    <row r="4984" spans="12:13" x14ac:dyDescent="0.25">
      <c r="L4984" s="5"/>
      <c r="M4984" s="5"/>
    </row>
    <row r="4985" spans="12:13" x14ac:dyDescent="0.25">
      <c r="L4985" s="5"/>
      <c r="M4985" s="5"/>
    </row>
    <row r="4986" spans="12:13" x14ac:dyDescent="0.25">
      <c r="L4986" s="5"/>
      <c r="M4986" s="5"/>
    </row>
    <row r="4987" spans="12:13" x14ac:dyDescent="0.25">
      <c r="L4987" s="5"/>
      <c r="M4987" s="5"/>
    </row>
    <row r="4988" spans="12:13" x14ac:dyDescent="0.25">
      <c r="L4988" s="5"/>
      <c r="M4988" s="5"/>
    </row>
    <row r="4989" spans="12:13" x14ac:dyDescent="0.25">
      <c r="L4989" s="5"/>
      <c r="M4989" s="5"/>
    </row>
    <row r="4990" spans="12:13" x14ac:dyDescent="0.25">
      <c r="L4990" s="5"/>
      <c r="M4990" s="5"/>
    </row>
    <row r="4991" spans="12:13" x14ac:dyDescent="0.25">
      <c r="L4991" s="5"/>
      <c r="M4991" s="5"/>
    </row>
    <row r="4992" spans="12:13" x14ac:dyDescent="0.25">
      <c r="L4992" s="5"/>
      <c r="M4992" s="5"/>
    </row>
    <row r="4993" spans="12:13" x14ac:dyDescent="0.25">
      <c r="L4993" s="5"/>
      <c r="M4993" s="5"/>
    </row>
    <row r="4994" spans="12:13" x14ac:dyDescent="0.25">
      <c r="L4994" s="5"/>
      <c r="M4994" s="5"/>
    </row>
    <row r="4995" spans="12:13" x14ac:dyDescent="0.25">
      <c r="L4995" s="5"/>
      <c r="M4995" s="5"/>
    </row>
    <row r="4996" spans="12:13" x14ac:dyDescent="0.25">
      <c r="L4996" s="5"/>
      <c r="M4996" s="5"/>
    </row>
  </sheetData>
  <mergeCells count="1">
    <mergeCell ref="B1:C1"/>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DD066-1043-4B6A-A26F-44F8F3EF56A1}">
  <sheetPr codeName="Hoja3">
    <tabColor theme="9" tint="0.59999389629810485"/>
    <pageSetUpPr fitToPage="1"/>
  </sheetPr>
  <dimension ref="A1:CN30"/>
  <sheetViews>
    <sheetView tabSelected="1" zoomScale="90" zoomScaleNormal="90" workbookViewId="0">
      <pane ySplit="1" topLeftCell="A2" activePane="bottomLeft" state="frozen"/>
      <selection pane="bottomLeft" activeCell="D7" sqref="D7"/>
    </sheetView>
  </sheetViews>
  <sheetFormatPr baseColWidth="10" defaultRowHeight="15" x14ac:dyDescent="0.25"/>
  <cols>
    <col min="1" max="1" width="7.7109375" customWidth="1"/>
    <col min="2" max="2" width="31.7109375" customWidth="1"/>
    <col min="3" max="3" width="18" style="5" customWidth="1"/>
    <col min="4" max="4" width="18.140625" style="5" customWidth="1"/>
    <col min="5" max="5" width="17" style="5" customWidth="1"/>
    <col min="6" max="6" width="9.28515625" style="5" customWidth="1"/>
    <col min="7" max="7" width="7.85546875" style="5" customWidth="1"/>
    <col min="8" max="8" width="8.140625" style="5" customWidth="1"/>
    <col min="9" max="9" width="8.5703125" style="5" customWidth="1"/>
    <col min="10" max="10" width="9.28515625" style="5" customWidth="1"/>
    <col min="11" max="11" width="11.28515625" style="5" customWidth="1"/>
    <col min="12" max="12" width="13.7109375" style="176" customWidth="1"/>
    <col min="13" max="13" width="13.140625" style="176" customWidth="1"/>
    <col min="14" max="14" width="51.7109375" style="5" customWidth="1"/>
    <col min="15" max="15" width="11.28515625" style="177" customWidth="1"/>
    <col min="16" max="16" width="9.7109375" style="177" customWidth="1"/>
    <col min="17" max="17" width="12.28515625" style="177" customWidth="1"/>
    <col min="18" max="18" width="10.42578125" style="177" customWidth="1"/>
    <col min="19" max="19" width="10" style="177" customWidth="1"/>
    <col min="20" max="20" width="11.85546875" style="177" customWidth="1"/>
    <col min="21" max="21" width="12.7109375" style="177" customWidth="1"/>
    <col min="22" max="22" width="11.85546875" style="177" customWidth="1"/>
    <col min="23" max="23" width="11" style="177" customWidth="1"/>
    <col min="24" max="24" width="9.7109375" style="177" customWidth="1"/>
    <col min="25" max="25" width="11.7109375" style="177" customWidth="1"/>
    <col min="26" max="26" width="9.42578125" style="177" customWidth="1"/>
    <col min="27" max="27" width="10.42578125" style="177" customWidth="1"/>
    <col min="28" max="28" width="11.7109375" style="177" customWidth="1"/>
    <col min="29" max="29" width="12" style="5" customWidth="1"/>
    <col min="30" max="30" width="8.28515625" style="5" customWidth="1"/>
    <col min="31" max="31" width="8.42578125" style="5" customWidth="1"/>
    <col min="32" max="32" width="9.140625" style="5" customWidth="1"/>
    <col min="33" max="33" width="10.28515625" style="5" customWidth="1"/>
    <col min="34" max="34" width="10" style="5" customWidth="1"/>
    <col min="35" max="35" width="8" style="5" customWidth="1"/>
    <col min="36" max="36" width="9.85546875" style="5" customWidth="1"/>
    <col min="37" max="37" width="9.42578125" style="5" customWidth="1"/>
    <col min="38" max="38" width="10.28515625" style="177" customWidth="1"/>
    <col min="39" max="39" width="15.85546875" style="5" customWidth="1"/>
    <col min="40" max="40" width="13" customWidth="1"/>
    <col min="41" max="41" width="12.140625" customWidth="1"/>
    <col min="42" max="42" width="9.7109375" style="178" customWidth="1"/>
    <col min="43" max="47" width="9.7109375" style="177" customWidth="1"/>
    <col min="48" max="48" width="11.7109375" customWidth="1"/>
    <col min="49" max="50" width="12.28515625" customWidth="1"/>
    <col min="51" max="51" width="9.5703125" style="5" customWidth="1"/>
    <col min="52" max="52" width="9" style="5" customWidth="1"/>
    <col min="53" max="53" width="16.28515625" style="5" customWidth="1"/>
    <col min="54" max="54" width="51.7109375" style="5" bestFit="1" customWidth="1"/>
    <col min="55" max="55" width="12.42578125" style="176" bestFit="1" customWidth="1"/>
    <col min="56" max="56" width="8.7109375" style="178" customWidth="1"/>
    <col min="57" max="57" width="9.42578125" style="177" customWidth="1"/>
    <col min="58" max="58" width="9.28515625" style="177" customWidth="1"/>
    <col min="59" max="59" width="11.28515625" style="177" customWidth="1"/>
    <col min="60" max="60" width="12.7109375" style="177" customWidth="1"/>
    <col min="61" max="61" width="13.7109375" style="177" customWidth="1"/>
    <col min="62" max="62" width="13.5703125" style="5" customWidth="1"/>
    <col min="63" max="64" width="13.28515625" style="5" customWidth="1"/>
    <col min="65" max="65" width="13" style="5" customWidth="1"/>
    <col min="66" max="66" width="40.5703125" style="5" customWidth="1"/>
    <col min="67" max="67" width="15.5703125" customWidth="1"/>
    <col min="68" max="68" width="8" style="178" customWidth="1"/>
    <col min="69" max="69" width="10.7109375" style="177" customWidth="1"/>
    <col min="70" max="70" width="12.28515625" style="177" bestFit="1" customWidth="1"/>
    <col min="71" max="71" width="13.7109375" style="177" bestFit="1" customWidth="1"/>
    <col min="72" max="72" width="13.5703125" style="177" customWidth="1"/>
    <col min="73" max="73" width="10.28515625" style="177" customWidth="1"/>
    <col min="74" max="74" width="8" style="178" customWidth="1"/>
    <col min="75" max="75" width="11.42578125" style="177" customWidth="1"/>
    <col min="76" max="76" width="12.28515625" style="177" bestFit="1" customWidth="1"/>
    <col min="77" max="77" width="8" style="177" customWidth="1"/>
    <col min="78" max="78" width="9.42578125" style="177" customWidth="1"/>
    <col min="79" max="79" width="11.42578125" style="177" customWidth="1"/>
    <col min="80" max="80" width="10.42578125" customWidth="1"/>
    <col min="81" max="81" width="13.28515625" customWidth="1"/>
    <col min="82" max="82" width="10.42578125" customWidth="1"/>
    <col min="83" max="83" width="9.140625" customWidth="1"/>
    <col min="84" max="84" width="9.28515625" customWidth="1"/>
    <col min="85" max="85" width="10" customWidth="1"/>
    <col min="86" max="86" width="9" customWidth="1"/>
    <col min="87" max="87" width="7.7109375" customWidth="1"/>
    <col min="88" max="88" width="15.5703125" bestFit="1" customWidth="1"/>
  </cols>
  <sheetData>
    <row r="1" spans="1:92" s="175" customFormat="1" ht="66.75" customHeight="1" x14ac:dyDescent="0.25">
      <c r="A1" s="151" t="s">
        <v>1153</v>
      </c>
      <c r="B1" s="152" t="s">
        <v>1154</v>
      </c>
      <c r="C1" s="153" t="s">
        <v>1155</v>
      </c>
      <c r="D1" s="153" t="s">
        <v>1156</v>
      </c>
      <c r="E1" s="153" t="s">
        <v>3</v>
      </c>
      <c r="F1" s="152" t="s">
        <v>1157</v>
      </c>
      <c r="G1" s="152" t="s">
        <v>1158</v>
      </c>
      <c r="H1" s="152" t="s">
        <v>1159</v>
      </c>
      <c r="I1" s="152" t="s">
        <v>1160</v>
      </c>
      <c r="J1" s="152" t="s">
        <v>1161</v>
      </c>
      <c r="K1" s="152" t="s">
        <v>1162</v>
      </c>
      <c r="L1" s="154" t="s">
        <v>1163</v>
      </c>
      <c r="M1" s="154" t="s">
        <v>1164</v>
      </c>
      <c r="N1" s="152" t="s">
        <v>1165</v>
      </c>
      <c r="O1" s="155" t="s">
        <v>1166</v>
      </c>
      <c r="P1" s="155" t="s">
        <v>1167</v>
      </c>
      <c r="Q1" s="156" t="s">
        <v>1168</v>
      </c>
      <c r="R1" s="156" t="s">
        <v>1169</v>
      </c>
      <c r="S1" s="155" t="s">
        <v>1170</v>
      </c>
      <c r="T1" s="156" t="s">
        <v>1171</v>
      </c>
      <c r="U1" s="156" t="s">
        <v>1172</v>
      </c>
      <c r="V1" s="155" t="s">
        <v>1173</v>
      </c>
      <c r="W1" s="155" t="s">
        <v>1174</v>
      </c>
      <c r="X1" s="155" t="s">
        <v>1175</v>
      </c>
      <c r="Y1" s="155" t="s">
        <v>1176</v>
      </c>
      <c r="Z1" s="155" t="s">
        <v>1177</v>
      </c>
      <c r="AA1" s="155" t="s">
        <v>1178</v>
      </c>
      <c r="AB1" s="155" t="s">
        <v>1179</v>
      </c>
      <c r="AC1" s="153" t="s">
        <v>1180</v>
      </c>
      <c r="AD1" s="152" t="s">
        <v>1181</v>
      </c>
      <c r="AE1" s="152" t="s">
        <v>1182</v>
      </c>
      <c r="AF1" s="152" t="s">
        <v>1183</v>
      </c>
      <c r="AG1" s="152" t="s">
        <v>1184</v>
      </c>
      <c r="AH1" s="157" t="s">
        <v>1185</v>
      </c>
      <c r="AI1" s="152" t="s">
        <v>1186</v>
      </c>
      <c r="AJ1" s="152" t="s">
        <v>1187</v>
      </c>
      <c r="AK1" s="152" t="s">
        <v>1188</v>
      </c>
      <c r="AL1" s="155" t="s">
        <v>1189</v>
      </c>
      <c r="AM1" s="152" t="s">
        <v>1190</v>
      </c>
      <c r="AN1" s="152" t="s">
        <v>1191</v>
      </c>
      <c r="AO1" s="158" t="s">
        <v>1192</v>
      </c>
      <c r="AP1" s="159" t="s">
        <v>1193</v>
      </c>
      <c r="AQ1" s="160" t="s">
        <v>1194</v>
      </c>
      <c r="AR1" s="160" t="s">
        <v>1195</v>
      </c>
      <c r="AS1" s="161" t="s">
        <v>1196</v>
      </c>
      <c r="AT1" s="162" t="s">
        <v>1197</v>
      </c>
      <c r="AU1" s="162" t="s">
        <v>1198</v>
      </c>
      <c r="AV1" s="163" t="s">
        <v>1199</v>
      </c>
      <c r="AW1" s="164" t="s">
        <v>1200</v>
      </c>
      <c r="AX1" s="165" t="s">
        <v>1201</v>
      </c>
      <c r="AY1" s="166" t="s">
        <v>1202</v>
      </c>
      <c r="AZ1" s="166" t="s">
        <v>1203</v>
      </c>
      <c r="BA1" s="166" t="s">
        <v>1204</v>
      </c>
      <c r="BB1" s="166" t="s">
        <v>1205</v>
      </c>
      <c r="BC1" s="167" t="s">
        <v>1206</v>
      </c>
      <c r="BD1" s="168" t="s">
        <v>1207</v>
      </c>
      <c r="BE1" s="169" t="s">
        <v>1194</v>
      </c>
      <c r="BF1" s="169" t="s">
        <v>1195</v>
      </c>
      <c r="BG1" s="169" t="s">
        <v>1196</v>
      </c>
      <c r="BH1" s="162" t="s">
        <v>1197</v>
      </c>
      <c r="BI1" s="162" t="s">
        <v>1198</v>
      </c>
      <c r="BJ1" s="153" t="s">
        <v>1208</v>
      </c>
      <c r="BK1" s="153" t="s">
        <v>1209</v>
      </c>
      <c r="BL1" s="153" t="s">
        <v>1210</v>
      </c>
      <c r="BM1" s="153" t="s">
        <v>1211</v>
      </c>
      <c r="BN1" s="153" t="s">
        <v>1212</v>
      </c>
      <c r="BO1" s="170" t="s">
        <v>1213</v>
      </c>
      <c r="BP1" s="159" t="s">
        <v>1214</v>
      </c>
      <c r="BQ1" s="160" t="s">
        <v>1194</v>
      </c>
      <c r="BR1" s="160" t="s">
        <v>1195</v>
      </c>
      <c r="BS1" s="160" t="s">
        <v>1196</v>
      </c>
      <c r="BT1" s="162" t="s">
        <v>1197</v>
      </c>
      <c r="BU1" s="162" t="s">
        <v>1198</v>
      </c>
      <c r="BV1" s="171" t="s">
        <v>1215</v>
      </c>
      <c r="BW1" s="172" t="s">
        <v>1194</v>
      </c>
      <c r="BX1" s="172" t="s">
        <v>1195</v>
      </c>
      <c r="BY1" s="172" t="s">
        <v>1196</v>
      </c>
      <c r="BZ1" s="172" t="s">
        <v>1197</v>
      </c>
      <c r="CA1" s="172" t="s">
        <v>1198</v>
      </c>
      <c r="CB1" s="153" t="s">
        <v>1216</v>
      </c>
      <c r="CC1" s="173" t="s">
        <v>1217</v>
      </c>
      <c r="CD1" s="173" t="s">
        <v>1218</v>
      </c>
      <c r="CE1" s="153" t="s">
        <v>1219</v>
      </c>
      <c r="CF1" s="153" t="s">
        <v>1220</v>
      </c>
      <c r="CG1" s="153" t="s">
        <v>1221</v>
      </c>
      <c r="CH1" s="174" t="s">
        <v>1222</v>
      </c>
      <c r="CI1" s="174" t="s">
        <v>1223</v>
      </c>
      <c r="CJ1" s="174" t="s">
        <v>1224</v>
      </c>
      <c r="CK1"/>
      <c r="CL1"/>
      <c r="CM1"/>
      <c r="CN1"/>
    </row>
    <row r="2" spans="1:92" x14ac:dyDescent="0.25">
      <c r="B2" t="s">
        <v>1225</v>
      </c>
      <c r="D2" s="5" t="s">
        <v>1226</v>
      </c>
      <c r="E2" s="5" t="s">
        <v>1227</v>
      </c>
      <c r="F2" s="5" t="s">
        <v>83</v>
      </c>
      <c r="I2" s="5" t="s">
        <v>14</v>
      </c>
      <c r="J2" s="5" t="s">
        <v>1228</v>
      </c>
      <c r="K2" s="5" t="s">
        <v>1229</v>
      </c>
      <c r="L2" s="176">
        <v>45294</v>
      </c>
      <c r="M2" s="176">
        <v>45294</v>
      </c>
      <c r="N2" s="5" t="s">
        <v>1230</v>
      </c>
      <c r="P2" s="177">
        <v>3.44</v>
      </c>
      <c r="Q2" s="177">
        <v>12.44</v>
      </c>
      <c r="T2" s="177">
        <v>1.28</v>
      </c>
      <c r="V2" s="177">
        <v>0</v>
      </c>
      <c r="AL2" s="177">
        <f t="shared" ref="AL2:AL30" si="0">O2+P2+Q2+R2+S2+T2+U2+V2</f>
        <v>17.16</v>
      </c>
      <c r="AQ2" s="177">
        <f t="shared" ref="AQ2:AQ30" si="1">+P2+Q2+R2+S2-BE2-BQ2-BW2+O2</f>
        <v>15.879999999999999</v>
      </c>
      <c r="AR2" s="177" t="str">
        <f>IFERROR(IF(OR(AP2=338,AP2=340,AP2=341,AP2=342,AP2="342A",AP2="342B"),PorcenRet(AP2,AT2,AU2),INDEX(PORCENTAJEBUSCAR,MATCH(AP2,CódigoRET,0),4)*1),"")</f>
        <v/>
      </c>
      <c r="AS2" s="177">
        <f t="shared" ref="AS2:AS30" si="2">ROUND(IF(AP2="",0,AQ2*(AR2/100)),2)</f>
        <v>0</v>
      </c>
      <c r="BF2" s="177" t="str">
        <f>IFERROR(IF(OR(BD2=338,BD2=340,BD2=341,BD2=342,BD2="342A",BD2="342B"),PorcenRet(BD2,BH2,BI2),INDEX(PORCENTAJEBUSCAR,MATCH(BD2,CódigoRET,0),4)*1),"")</f>
        <v/>
      </c>
      <c r="BG2" s="177">
        <f t="shared" ref="BG2:BG30" si="3">ROUND(IF(BD2="",0,BE2*(BF2/100)),2)</f>
        <v>0</v>
      </c>
      <c r="BO2">
        <f t="shared" ref="BO2:BO30" si="4">IF(MID(F2,1,2)="41",SUM(O2:S2),0)</f>
        <v>0</v>
      </c>
      <c r="CC2" s="177">
        <f t="shared" ref="CC2:CC30" si="5">O2+P2+Q2+R2+S2</f>
        <v>15.879999999999999</v>
      </c>
      <c r="CD2" s="177">
        <f t="shared" ref="CD2:CD30" si="6">T2+U2</f>
        <v>1.28</v>
      </c>
      <c r="CG2" t="str">
        <f ca="1">IFERROR(INDIRECT("IVA!X"&amp;MATCH(MID(COMPRAS!C2,1,2)&amp;MID(COMPRAS!F2,1,2)&amp;MID(COMPRAS!D2,1,2),IVA!W:W,0)),"SIN COD.")</f>
        <v>SIN COD.</v>
      </c>
      <c r="CH2" t="str">
        <f ca="1">IFERROR(INDIRECT("IVA!Y"&amp;MATCH(MID(COMPRAS!C2,1,2)&amp;MID(COMPRAS!F2,1,2)&amp;MID(COMPRAS!D2,1,2),IVA!W:W,0)),"SIN COD.")</f>
        <v>SIN COD.</v>
      </c>
      <c r="CJ2" t="s">
        <v>1231</v>
      </c>
    </row>
    <row r="3" spans="1:92" x14ac:dyDescent="0.25">
      <c r="B3" t="s">
        <v>1225</v>
      </c>
      <c r="D3" s="5" t="s">
        <v>1226</v>
      </c>
      <c r="E3" s="5" t="s">
        <v>1227</v>
      </c>
      <c r="F3" s="5" t="s">
        <v>83</v>
      </c>
      <c r="I3" s="5" t="s">
        <v>14</v>
      </c>
      <c r="J3" s="5" t="s">
        <v>1228</v>
      </c>
      <c r="K3" s="5" t="s">
        <v>1229</v>
      </c>
      <c r="L3" s="176">
        <v>45294</v>
      </c>
      <c r="M3" s="176">
        <v>45294</v>
      </c>
      <c r="N3" s="5" t="s">
        <v>1230</v>
      </c>
      <c r="O3" s="177">
        <v>6.44</v>
      </c>
      <c r="P3" s="177">
        <v>3.44</v>
      </c>
      <c r="Q3" s="177">
        <v>8.44</v>
      </c>
      <c r="S3" s="177">
        <v>7.44</v>
      </c>
      <c r="T3" s="177">
        <v>0.98</v>
      </c>
      <c r="V3" s="177">
        <v>0</v>
      </c>
      <c r="AL3" s="177">
        <f t="shared" si="0"/>
        <v>26.740000000000002</v>
      </c>
      <c r="AQ3" s="177">
        <f t="shared" si="1"/>
        <v>25.76</v>
      </c>
      <c r="AR3" s="177" t="str">
        <f>IFERROR(IF(OR(AP3=338,AP3=340,AP3=341,AP3=342,AP3="342A",AP3="342B"),PorcenRet(AP3,AT3,AU3),INDEX(PORCENTAJEBUSCAR,MATCH(AP3,CódigoRET,0),4)*1),"")</f>
        <v/>
      </c>
      <c r="AS3" s="177">
        <f t="shared" si="2"/>
        <v>0</v>
      </c>
      <c r="BF3" s="177" t="str">
        <f>IFERROR(IF(OR(BD3=338,BD3=340,BD3=341,BD3=342,BD3="342A",BD3="342B"),PorcenRet(BD3,BH3,BI3),INDEX(PORCENTAJEBUSCAR,MATCH(BD3,CódigoRET,0),4)*1),"")</f>
        <v/>
      </c>
      <c r="BG3" s="177">
        <f t="shared" si="3"/>
        <v>0</v>
      </c>
      <c r="BO3">
        <f t="shared" si="4"/>
        <v>0</v>
      </c>
      <c r="CC3" s="177">
        <f t="shared" si="5"/>
        <v>25.76</v>
      </c>
      <c r="CD3" s="177">
        <f t="shared" si="6"/>
        <v>0.98</v>
      </c>
      <c r="CG3" t="str">
        <f ca="1">IFERROR(INDIRECT("IVA!X"&amp;MATCH(MID(COMPRAS!C3,1,2)&amp;MID(COMPRAS!F3,1,2)&amp;MID(COMPRAS!D3,1,2),IVA!W:W,0)),"SIN COD.")</f>
        <v>SIN COD.</v>
      </c>
      <c r="CH3" t="str">
        <f ca="1">IFERROR(INDIRECT("IVA!Y"&amp;MATCH(MID(COMPRAS!C3,1,2)&amp;MID(COMPRAS!F3,1,2)&amp;MID(COMPRAS!D3,1,2),IVA!W:W,0)),"SIN COD.")</f>
        <v>SIN COD.</v>
      </c>
      <c r="CJ3" t="s">
        <v>1231</v>
      </c>
    </row>
    <row r="4" spans="1:92" x14ac:dyDescent="0.25">
      <c r="B4" t="s">
        <v>1225</v>
      </c>
      <c r="D4" s="5" t="s">
        <v>1226</v>
      </c>
      <c r="E4" s="5" t="s">
        <v>1227</v>
      </c>
      <c r="F4" s="5" t="s">
        <v>83</v>
      </c>
      <c r="I4" s="5" t="s">
        <v>14</v>
      </c>
      <c r="J4" s="5" t="s">
        <v>1228</v>
      </c>
      <c r="K4" s="5" t="s">
        <v>1229</v>
      </c>
      <c r="L4" s="176">
        <v>45294</v>
      </c>
      <c r="M4" s="176">
        <v>45294</v>
      </c>
      <c r="N4" s="5" t="s">
        <v>1230</v>
      </c>
      <c r="O4" s="177">
        <v>6.44</v>
      </c>
      <c r="P4" s="177">
        <v>3.44</v>
      </c>
      <c r="Q4" s="177">
        <v>13.44</v>
      </c>
      <c r="R4" s="177">
        <v>8.44</v>
      </c>
      <c r="S4" s="177">
        <v>7.44</v>
      </c>
      <c r="T4" s="177">
        <v>1.32</v>
      </c>
      <c r="U4" s="177">
        <v>0.98</v>
      </c>
      <c r="V4" s="177">
        <v>0</v>
      </c>
      <c r="AL4" s="177">
        <f t="shared" si="0"/>
        <v>41.499999999999993</v>
      </c>
      <c r="AQ4" s="177">
        <f t="shared" si="1"/>
        <v>39.199999999999996</v>
      </c>
      <c r="AR4" s="177" t="str">
        <f>IFERROR(IF(OR(AP4=338,AP4=340,AP4=341,AP4=342,AP4="342A",AP4="342B"),PorcenRet(AP4,AT4,AU4),INDEX(PORCENTAJEBUSCAR,MATCH(AP4,CódigoRET,0),4)*1),"")</f>
        <v/>
      </c>
      <c r="AS4" s="177">
        <f t="shared" si="2"/>
        <v>0</v>
      </c>
      <c r="BF4" s="177" t="str">
        <f>IFERROR(IF(OR(BD4=338,BD4=340,BD4=341,BD4=342,BD4="342A",BD4="342B"),PorcenRet(BD4,BH4,BI4),INDEX(PORCENTAJEBUSCAR,MATCH(BD4,CódigoRET,0),4)*1),"")</f>
        <v/>
      </c>
      <c r="BG4" s="177">
        <f t="shared" si="3"/>
        <v>0</v>
      </c>
      <c r="BO4">
        <f t="shared" si="4"/>
        <v>0</v>
      </c>
      <c r="CC4" s="177">
        <f t="shared" si="5"/>
        <v>39.199999999999996</v>
      </c>
      <c r="CD4" s="177">
        <f t="shared" si="6"/>
        <v>2.2999999999999998</v>
      </c>
      <c r="CG4" t="str">
        <f ca="1">IFERROR(INDIRECT("IVA!X"&amp;MATCH(MID(COMPRAS!C4,1,2)&amp;MID(COMPRAS!F4,1,2)&amp;MID(COMPRAS!D4,1,2),IVA!W:W,0)),"SIN COD.")</f>
        <v>SIN COD.</v>
      </c>
      <c r="CH4" t="str">
        <f ca="1">IFERROR(INDIRECT("IVA!Y"&amp;MATCH(MID(COMPRAS!C4,1,2)&amp;MID(COMPRAS!F4,1,2)&amp;MID(COMPRAS!D4,1,2),IVA!W:W,0)),"SIN COD.")</f>
        <v>SIN COD.</v>
      </c>
      <c r="CJ4" t="s">
        <v>1231</v>
      </c>
    </row>
    <row r="5" spans="1:92" x14ac:dyDescent="0.25">
      <c r="B5" t="s">
        <v>1225</v>
      </c>
      <c r="D5" s="5" t="s">
        <v>1226</v>
      </c>
      <c r="E5" s="5" t="s">
        <v>1227</v>
      </c>
      <c r="F5" s="5" t="s">
        <v>83</v>
      </c>
      <c r="I5" s="5" t="s">
        <v>14</v>
      </c>
      <c r="J5" s="5" t="s">
        <v>1228</v>
      </c>
      <c r="K5" s="5" t="s">
        <v>1229</v>
      </c>
      <c r="L5" s="176">
        <v>45294</v>
      </c>
      <c r="M5" s="176">
        <v>45294</v>
      </c>
      <c r="N5" s="5" t="s">
        <v>1230</v>
      </c>
      <c r="O5" s="177">
        <v>6.44</v>
      </c>
      <c r="P5" s="177">
        <v>3.44</v>
      </c>
      <c r="Q5" s="177">
        <v>15.44</v>
      </c>
      <c r="R5" s="177">
        <v>5.44</v>
      </c>
      <c r="S5" s="177">
        <v>7.44</v>
      </c>
      <c r="T5" s="177">
        <v>1.52</v>
      </c>
      <c r="U5" s="177">
        <v>0.52</v>
      </c>
      <c r="V5" s="177">
        <v>0</v>
      </c>
      <c r="AL5" s="177">
        <f t="shared" si="0"/>
        <v>40.240000000000009</v>
      </c>
      <c r="AQ5" s="177">
        <f t="shared" si="1"/>
        <v>38.200000000000003</v>
      </c>
      <c r="AR5" s="177" t="str">
        <f>IFERROR(IF(OR(AP5=338,AP5=340,AP5=341,AP5=342,AP5="342A",AP5="342B"),PorcenRet(AP5,AT5,AU5),INDEX(PORCENTAJEBUSCAR,MATCH(AP5,CódigoRET,0),4)*1),"")</f>
        <v/>
      </c>
      <c r="AS5" s="177">
        <f t="shared" si="2"/>
        <v>0</v>
      </c>
      <c r="BF5" s="177" t="str">
        <f>IFERROR(IF(OR(BD5=338,BD5=340,BD5=341,BD5=342,BD5="342A",BD5="342B"),PorcenRet(BD5,BH5,BI5),INDEX(PORCENTAJEBUSCAR,MATCH(BD5,CódigoRET,0),4)*1),"")</f>
        <v/>
      </c>
      <c r="BG5" s="177">
        <f t="shared" si="3"/>
        <v>0</v>
      </c>
      <c r="BO5">
        <f t="shared" si="4"/>
        <v>0</v>
      </c>
      <c r="CC5" s="177">
        <f t="shared" si="5"/>
        <v>38.200000000000003</v>
      </c>
      <c r="CD5" s="177">
        <f t="shared" si="6"/>
        <v>2.04</v>
      </c>
      <c r="CG5" t="str">
        <f ca="1">IFERROR(INDIRECT("IVA!X"&amp;MATCH(MID(COMPRAS!C5,1,2)&amp;MID(COMPRAS!F5,1,2)&amp;MID(COMPRAS!D5,1,2),IVA!W:W,0)),"SIN COD.")</f>
        <v>SIN COD.</v>
      </c>
      <c r="CH5" t="str">
        <f ca="1">IFERROR(INDIRECT("IVA!Y"&amp;MATCH(MID(COMPRAS!C5,1,2)&amp;MID(COMPRAS!F5,1,2)&amp;MID(COMPRAS!D5,1,2),IVA!W:W,0)),"SIN COD.")</f>
        <v>SIN COD.</v>
      </c>
      <c r="CJ5" t="s">
        <v>1231</v>
      </c>
    </row>
    <row r="6" spans="1:92" x14ac:dyDescent="0.25">
      <c r="A6">
        <v>6</v>
      </c>
      <c r="B6" t="s">
        <v>1225</v>
      </c>
      <c r="D6" s="5" t="s">
        <v>1226</v>
      </c>
      <c r="E6" s="5" t="s">
        <v>1227</v>
      </c>
      <c r="F6" s="5" t="s">
        <v>83</v>
      </c>
      <c r="I6" s="5" t="s">
        <v>14</v>
      </c>
      <c r="J6" s="5" t="s">
        <v>1228</v>
      </c>
      <c r="K6" s="5" t="s">
        <v>1229</v>
      </c>
      <c r="L6" s="176">
        <v>45292</v>
      </c>
      <c r="M6" s="176">
        <v>45292</v>
      </c>
      <c r="N6" s="5" t="s">
        <v>1230</v>
      </c>
      <c r="P6" s="177">
        <v>30</v>
      </c>
      <c r="T6" s="177">
        <v>50</v>
      </c>
      <c r="U6" s="177">
        <v>50</v>
      </c>
      <c r="V6" s="177">
        <v>0</v>
      </c>
      <c r="AL6" s="177">
        <f t="shared" si="0"/>
        <v>130</v>
      </c>
      <c r="AQ6" s="177">
        <f t="shared" si="1"/>
        <v>30</v>
      </c>
      <c r="AR6" s="177" t="str">
        <f>IFERROR(IF(OR(AP6=338,AP6=340,AP6=341,AP6=342,AP6="342A",AP6="342B"),PorcenRet(AP6,AT6,AU6),INDEX(PORCENTAJEBUSCAR,MATCH(AP6,CódigoRET,0),4)*1),"")</f>
        <v/>
      </c>
      <c r="AS6" s="177">
        <f t="shared" si="2"/>
        <v>0</v>
      </c>
      <c r="BF6" s="177" t="str">
        <f>IFERROR(IF(OR(BD6=338,BD6=340,BD6=341,BD6=342,BD6="342A",BD6="342B"),PorcenRet(BD6,BH6,BI6),INDEX(PORCENTAJEBUSCAR,MATCH(BD6,CódigoRET,0),4)*1),"")</f>
        <v/>
      </c>
      <c r="BG6" s="177">
        <f t="shared" si="3"/>
        <v>0</v>
      </c>
      <c r="BO6">
        <f t="shared" si="4"/>
        <v>0</v>
      </c>
      <c r="CC6" s="177">
        <f t="shared" si="5"/>
        <v>30</v>
      </c>
      <c r="CD6" s="177">
        <f t="shared" si="6"/>
        <v>100</v>
      </c>
      <c r="CG6" t="str">
        <f ca="1">IFERROR(INDIRECT("IVA!X"&amp;MATCH(MID(COMPRAS!C6,1,2)&amp;MID(COMPRAS!F6,1,2)&amp;MID(COMPRAS!D6,1,2),IVA!W:W,0)),"SIN COD.")</f>
        <v>SIN COD.</v>
      </c>
      <c r="CH6" t="str">
        <f ca="1">IFERROR(INDIRECT("IVA!Y"&amp;MATCH(MID(COMPRAS!C6,1,2)&amp;MID(COMPRAS!F6,1,2)&amp;MID(COMPRAS!D6,1,2),IVA!W:W,0)),"SIN COD.")</f>
        <v>SIN COD.</v>
      </c>
      <c r="CJ6" t="s">
        <v>1232</v>
      </c>
    </row>
    <row r="7" spans="1:92" x14ac:dyDescent="0.25">
      <c r="B7" t="s">
        <v>1225</v>
      </c>
      <c r="D7" s="5" t="s">
        <v>1226</v>
      </c>
      <c r="E7" s="5" t="s">
        <v>1227</v>
      </c>
      <c r="F7" s="5" t="s">
        <v>133</v>
      </c>
      <c r="I7" s="5" t="s">
        <v>14</v>
      </c>
      <c r="J7" s="5" t="s">
        <v>1228</v>
      </c>
      <c r="K7" s="5" t="s">
        <v>1229</v>
      </c>
      <c r="L7" s="176">
        <v>45294</v>
      </c>
      <c r="M7" s="176">
        <v>45294</v>
      </c>
      <c r="N7" s="5" t="s">
        <v>1230</v>
      </c>
      <c r="P7" s="177">
        <v>3.44</v>
      </c>
      <c r="Q7" s="177">
        <v>12.44</v>
      </c>
      <c r="T7" s="177">
        <v>1.28</v>
      </c>
      <c r="V7" s="177">
        <v>0</v>
      </c>
      <c r="AL7" s="177">
        <f t="shared" si="0"/>
        <v>17.16</v>
      </c>
      <c r="AQ7" s="177">
        <f t="shared" si="1"/>
        <v>15.879999999999999</v>
      </c>
      <c r="AR7" s="177" t="str">
        <f>IFERROR(IF(OR(AP7=338,AP7=340,AP7=341,AP7=342,AP7="342A",AP7="342B"),PorcenRet(AP7,AT7,AU7),INDEX(PORCENTAJEBUSCAR,MATCH(AP7,CódigoRET,0),4)*1),"")</f>
        <v/>
      </c>
      <c r="AS7" s="177">
        <f t="shared" si="2"/>
        <v>0</v>
      </c>
      <c r="BF7" s="177" t="str">
        <f>IFERROR(IF(OR(BD7=338,BD7=340,BD7=341,BD7=342,BD7="342A",BD7="342B"),PorcenRet(BD7,BH7,BI7),INDEX(PORCENTAJEBUSCAR,MATCH(BD7,CódigoRET,0),4)*1),"")</f>
        <v/>
      </c>
      <c r="BG7" s="177">
        <f t="shared" si="3"/>
        <v>0</v>
      </c>
      <c r="BO7">
        <f t="shared" si="4"/>
        <v>0</v>
      </c>
      <c r="CC7" s="177">
        <f t="shared" si="5"/>
        <v>15.879999999999999</v>
      </c>
      <c r="CD7" s="177">
        <f t="shared" si="6"/>
        <v>1.28</v>
      </c>
      <c r="CG7" t="str">
        <f ca="1">IFERROR(INDIRECT("IVA!X"&amp;MATCH(MID(COMPRAS!C7,1,2)&amp;MID(COMPRAS!F7,1,2)&amp;MID(COMPRAS!D7,1,2),IVA!W:W,0)),"SIN COD.")</f>
        <v>SIN COD.</v>
      </c>
      <c r="CH7" t="str">
        <f ca="1">IFERROR(INDIRECT("IVA!Y"&amp;MATCH(MID(COMPRAS!C7,1,2)&amp;MID(COMPRAS!F7,1,2)&amp;MID(COMPRAS!D7,1,2),IVA!W:W,0)),"SIN COD.")</f>
        <v>SIN COD.</v>
      </c>
      <c r="CJ7" t="s">
        <v>1231</v>
      </c>
    </row>
    <row r="8" spans="1:92" x14ac:dyDescent="0.25">
      <c r="B8" t="s">
        <v>1225</v>
      </c>
      <c r="D8" s="5" t="s">
        <v>1226</v>
      </c>
      <c r="E8" s="5" t="s">
        <v>1227</v>
      </c>
      <c r="F8" s="5" t="s">
        <v>133</v>
      </c>
      <c r="I8" s="5" t="s">
        <v>14</v>
      </c>
      <c r="J8" s="5" t="s">
        <v>1228</v>
      </c>
      <c r="K8" s="5" t="s">
        <v>1229</v>
      </c>
      <c r="L8" s="176">
        <v>45294</v>
      </c>
      <c r="M8" s="176">
        <v>45294</v>
      </c>
      <c r="N8" s="5" t="s">
        <v>1230</v>
      </c>
      <c r="O8" s="177">
        <v>6.44</v>
      </c>
      <c r="P8" s="177">
        <v>3.44</v>
      </c>
      <c r="Q8" s="177">
        <v>8.44</v>
      </c>
      <c r="S8" s="177">
        <v>7.44</v>
      </c>
      <c r="T8" s="177">
        <v>0.98</v>
      </c>
      <c r="V8" s="177">
        <v>0</v>
      </c>
      <c r="AL8" s="177">
        <f t="shared" si="0"/>
        <v>26.740000000000002</v>
      </c>
      <c r="AQ8" s="177">
        <f t="shared" si="1"/>
        <v>25.76</v>
      </c>
      <c r="AR8" s="177" t="str">
        <f>IFERROR(IF(OR(AP8=338,AP8=340,AP8=341,AP8=342,AP8="342A",AP8="342B"),PorcenRet(AP8,AT8,AU8),INDEX(PORCENTAJEBUSCAR,MATCH(AP8,CódigoRET,0),4)*1),"")</f>
        <v/>
      </c>
      <c r="AS8" s="177">
        <f t="shared" si="2"/>
        <v>0</v>
      </c>
      <c r="BF8" s="177" t="str">
        <f>IFERROR(IF(OR(BD8=338,BD8=340,BD8=341,BD8=342,BD8="342A",BD8="342B"),PorcenRet(BD8,BH8,BI8),INDEX(PORCENTAJEBUSCAR,MATCH(BD8,CódigoRET,0),4)*1),"")</f>
        <v/>
      </c>
      <c r="BG8" s="177">
        <f t="shared" si="3"/>
        <v>0</v>
      </c>
      <c r="BO8">
        <f t="shared" si="4"/>
        <v>0</v>
      </c>
      <c r="CC8" s="177">
        <f t="shared" si="5"/>
        <v>25.76</v>
      </c>
      <c r="CD8" s="177">
        <f t="shared" si="6"/>
        <v>0.98</v>
      </c>
      <c r="CG8" t="str">
        <f ca="1">IFERROR(INDIRECT("IVA!X"&amp;MATCH(MID(COMPRAS!C8,1,2)&amp;MID(COMPRAS!F8,1,2)&amp;MID(COMPRAS!D8,1,2),IVA!W:W,0)),"SIN COD.")</f>
        <v>SIN COD.</v>
      </c>
      <c r="CH8" t="str">
        <f ca="1">IFERROR(INDIRECT("IVA!Y"&amp;MATCH(MID(COMPRAS!C8,1,2)&amp;MID(COMPRAS!F8,1,2)&amp;MID(COMPRAS!D8,1,2),IVA!W:W,0)),"SIN COD.")</f>
        <v>SIN COD.</v>
      </c>
      <c r="CJ8" t="s">
        <v>1231</v>
      </c>
    </row>
    <row r="9" spans="1:92" x14ac:dyDescent="0.25">
      <c r="B9" t="s">
        <v>1225</v>
      </c>
      <c r="D9" s="5" t="s">
        <v>1226</v>
      </c>
      <c r="E9" s="5" t="s">
        <v>1227</v>
      </c>
      <c r="F9" s="5" t="s">
        <v>133</v>
      </c>
      <c r="I9" s="5" t="s">
        <v>14</v>
      </c>
      <c r="J9" s="5" t="s">
        <v>1228</v>
      </c>
      <c r="K9" s="5" t="s">
        <v>1229</v>
      </c>
      <c r="L9" s="176">
        <v>45294</v>
      </c>
      <c r="M9" s="176">
        <v>45294</v>
      </c>
      <c r="N9" s="5" t="s">
        <v>1230</v>
      </c>
      <c r="O9" s="177">
        <v>6.44</v>
      </c>
      <c r="P9" s="177">
        <v>3.44</v>
      </c>
      <c r="Q9" s="177">
        <v>13.44</v>
      </c>
      <c r="R9" s="177">
        <v>8.44</v>
      </c>
      <c r="S9" s="177">
        <v>7.44</v>
      </c>
      <c r="T9" s="177">
        <v>1.32</v>
      </c>
      <c r="U9" s="177">
        <v>0.98</v>
      </c>
      <c r="V9" s="177">
        <v>0</v>
      </c>
      <c r="AL9" s="177">
        <f t="shared" si="0"/>
        <v>41.499999999999993</v>
      </c>
      <c r="AQ9" s="177">
        <f t="shared" si="1"/>
        <v>39.199999999999996</v>
      </c>
      <c r="AR9" s="177" t="str">
        <f>IFERROR(IF(OR(AP9=338,AP9=340,AP9=341,AP9=342,AP9="342A",AP9="342B"),PorcenRet(AP9,AT9,AU9),INDEX(PORCENTAJEBUSCAR,MATCH(AP9,CódigoRET,0),4)*1),"")</f>
        <v/>
      </c>
      <c r="AS9" s="177">
        <f t="shared" si="2"/>
        <v>0</v>
      </c>
      <c r="BF9" s="177" t="str">
        <f>IFERROR(IF(OR(BD9=338,BD9=340,BD9=341,BD9=342,BD9="342A",BD9="342B"),PorcenRet(BD9,BH9,BI9),INDEX(PORCENTAJEBUSCAR,MATCH(BD9,CódigoRET,0),4)*1),"")</f>
        <v/>
      </c>
      <c r="BG9" s="177">
        <f t="shared" si="3"/>
        <v>0</v>
      </c>
      <c r="BO9">
        <f t="shared" si="4"/>
        <v>0</v>
      </c>
      <c r="CC9" s="177">
        <f t="shared" si="5"/>
        <v>39.199999999999996</v>
      </c>
      <c r="CD9" s="177">
        <f t="shared" si="6"/>
        <v>2.2999999999999998</v>
      </c>
      <c r="CG9" t="str">
        <f ca="1">IFERROR(INDIRECT("IVA!X"&amp;MATCH(MID(COMPRAS!C9,1,2)&amp;MID(COMPRAS!F9,1,2)&amp;MID(COMPRAS!D9,1,2),IVA!W:W,0)),"SIN COD.")</f>
        <v>SIN COD.</v>
      </c>
      <c r="CH9" t="str">
        <f ca="1">IFERROR(INDIRECT("IVA!Y"&amp;MATCH(MID(COMPRAS!C9,1,2)&amp;MID(COMPRAS!F9,1,2)&amp;MID(COMPRAS!D9,1,2),IVA!W:W,0)),"SIN COD.")</f>
        <v>SIN COD.</v>
      </c>
      <c r="CJ9" t="s">
        <v>1231</v>
      </c>
    </row>
    <row r="10" spans="1:92" x14ac:dyDescent="0.25">
      <c r="B10" t="s">
        <v>1225</v>
      </c>
      <c r="D10" s="5" t="s">
        <v>1226</v>
      </c>
      <c r="E10" s="5" t="s">
        <v>1227</v>
      </c>
      <c r="F10" s="5" t="s">
        <v>133</v>
      </c>
      <c r="I10" s="5" t="s">
        <v>14</v>
      </c>
      <c r="J10" s="5" t="s">
        <v>1228</v>
      </c>
      <c r="K10" s="5" t="s">
        <v>1229</v>
      </c>
      <c r="L10" s="176">
        <v>45294</v>
      </c>
      <c r="M10" s="176">
        <v>45294</v>
      </c>
      <c r="N10" s="5" t="s">
        <v>1230</v>
      </c>
      <c r="O10" s="177">
        <v>6.44</v>
      </c>
      <c r="P10" s="177">
        <v>3.44</v>
      </c>
      <c r="Q10" s="177">
        <v>15.44</v>
      </c>
      <c r="R10" s="177">
        <v>5.44</v>
      </c>
      <c r="S10" s="177">
        <v>7.44</v>
      </c>
      <c r="T10" s="177">
        <v>1.52</v>
      </c>
      <c r="U10" s="177">
        <v>0.52</v>
      </c>
      <c r="V10" s="177">
        <v>0</v>
      </c>
      <c r="AL10" s="177">
        <f t="shared" si="0"/>
        <v>40.240000000000009</v>
      </c>
      <c r="AQ10" s="177">
        <f t="shared" si="1"/>
        <v>38.200000000000003</v>
      </c>
      <c r="AR10" s="177" t="str">
        <f>IFERROR(IF(OR(AP10=338,AP10=340,AP10=341,AP10=342,AP10="342A",AP10="342B"),PorcenRet(AP10,AT10,AU10),INDEX(PORCENTAJEBUSCAR,MATCH(AP10,CódigoRET,0),4)*1),"")</f>
        <v/>
      </c>
      <c r="AS10" s="177">
        <f t="shared" si="2"/>
        <v>0</v>
      </c>
      <c r="BF10" s="177" t="str">
        <f>IFERROR(IF(OR(BD10=338,BD10=340,BD10=341,BD10=342,BD10="342A",BD10="342B"),PorcenRet(BD10,BH10,BI10),INDEX(PORCENTAJEBUSCAR,MATCH(BD10,CódigoRET,0),4)*1),"")</f>
        <v/>
      </c>
      <c r="BG10" s="177">
        <f t="shared" si="3"/>
        <v>0</v>
      </c>
      <c r="BO10">
        <f t="shared" si="4"/>
        <v>0</v>
      </c>
      <c r="CC10" s="177">
        <f t="shared" si="5"/>
        <v>38.200000000000003</v>
      </c>
      <c r="CD10" s="177">
        <f t="shared" si="6"/>
        <v>2.04</v>
      </c>
      <c r="CG10" t="str">
        <f ca="1">IFERROR(INDIRECT("IVA!X"&amp;MATCH(MID(COMPRAS!C10,1,2)&amp;MID(COMPRAS!F10,1,2)&amp;MID(COMPRAS!D10,1,2),IVA!W:W,0)),"SIN COD.")</f>
        <v>SIN COD.</v>
      </c>
      <c r="CH10" t="str">
        <f ca="1">IFERROR(INDIRECT("IVA!Y"&amp;MATCH(MID(COMPRAS!C10,1,2)&amp;MID(COMPRAS!F10,1,2)&amp;MID(COMPRAS!D10,1,2),IVA!W:W,0)),"SIN COD.")</f>
        <v>SIN COD.</v>
      </c>
      <c r="CJ10" t="s">
        <v>1231</v>
      </c>
    </row>
    <row r="11" spans="1:92" x14ac:dyDescent="0.25">
      <c r="A11">
        <v>11</v>
      </c>
      <c r="B11" t="s">
        <v>1225</v>
      </c>
      <c r="D11" s="5" t="s">
        <v>1226</v>
      </c>
      <c r="E11" s="5" t="s">
        <v>1227</v>
      </c>
      <c r="F11" s="5" t="s">
        <v>133</v>
      </c>
      <c r="I11" s="5" t="s">
        <v>14</v>
      </c>
      <c r="J11" s="5" t="s">
        <v>1228</v>
      </c>
      <c r="K11" s="5" t="s">
        <v>1229</v>
      </c>
      <c r="L11" s="176">
        <v>45292</v>
      </c>
      <c r="M11" s="176">
        <v>45292</v>
      </c>
      <c r="N11" s="5" t="s">
        <v>1230</v>
      </c>
      <c r="P11" s="177">
        <v>50</v>
      </c>
      <c r="T11" s="177">
        <v>50</v>
      </c>
      <c r="U11" s="177">
        <v>50</v>
      </c>
      <c r="V11" s="177">
        <v>0</v>
      </c>
      <c r="AL11" s="177">
        <f t="shared" si="0"/>
        <v>150</v>
      </c>
      <c r="AQ11" s="177">
        <f t="shared" si="1"/>
        <v>50</v>
      </c>
      <c r="AR11" s="177" t="str">
        <f>IFERROR(IF(OR(AP11=338,AP11=340,AP11=341,AP11=342,AP11="342A",AP11="342B"),PorcenRet(AP11,AT11,AU11),INDEX(PORCENTAJEBUSCAR,MATCH(AP11,CódigoRET,0),4)*1),"")</f>
        <v/>
      </c>
      <c r="AS11" s="177">
        <f t="shared" si="2"/>
        <v>0</v>
      </c>
      <c r="BF11" s="177" t="str">
        <f>IFERROR(IF(OR(BD11=338,BD11=340,BD11=341,BD11=342,BD11="342A",BD11="342B"),PorcenRet(BD11,BH11,BI11),INDEX(PORCENTAJEBUSCAR,MATCH(BD11,CódigoRET,0),4)*1),"")</f>
        <v/>
      </c>
      <c r="BG11" s="177">
        <f t="shared" si="3"/>
        <v>0</v>
      </c>
      <c r="BO11">
        <f t="shared" si="4"/>
        <v>0</v>
      </c>
      <c r="CC11" s="177">
        <f t="shared" si="5"/>
        <v>50</v>
      </c>
      <c r="CD11" s="177">
        <f t="shared" si="6"/>
        <v>100</v>
      </c>
      <c r="CG11" t="str">
        <f ca="1">IFERROR(INDIRECT("IVA!X"&amp;MATCH(MID(COMPRAS!C11,1,2)&amp;MID(COMPRAS!F11,1,2)&amp;MID(COMPRAS!D11,1,2),IVA!W:W,0)),"SIN COD.")</f>
        <v>SIN COD.</v>
      </c>
      <c r="CH11" t="str">
        <f ca="1">IFERROR(INDIRECT("IVA!Y"&amp;MATCH(MID(COMPRAS!C11,1,2)&amp;MID(COMPRAS!F11,1,2)&amp;MID(COMPRAS!D11,1,2),IVA!W:W,0)),"SIN COD.")</f>
        <v>SIN COD.</v>
      </c>
      <c r="CJ11" t="s">
        <v>1232</v>
      </c>
    </row>
    <row r="12" spans="1:92" x14ac:dyDescent="0.25">
      <c r="A12">
        <v>12</v>
      </c>
      <c r="B12" t="s">
        <v>1225</v>
      </c>
      <c r="D12" s="5" t="s">
        <v>1226</v>
      </c>
      <c r="E12" s="5" t="s">
        <v>1227</v>
      </c>
      <c r="F12" s="5" t="s">
        <v>133</v>
      </c>
      <c r="I12" s="5" t="s">
        <v>14</v>
      </c>
      <c r="J12" s="5" t="s">
        <v>1228</v>
      </c>
      <c r="K12" s="5" t="s">
        <v>1229</v>
      </c>
      <c r="L12" s="176">
        <v>45292</v>
      </c>
      <c r="M12" s="176">
        <v>45292</v>
      </c>
      <c r="N12" s="5" t="s">
        <v>1230</v>
      </c>
      <c r="P12" s="177">
        <v>30</v>
      </c>
      <c r="T12" s="177">
        <v>50</v>
      </c>
      <c r="U12" s="177">
        <v>50</v>
      </c>
      <c r="V12" s="177">
        <v>0</v>
      </c>
      <c r="AL12" s="177">
        <f t="shared" si="0"/>
        <v>130</v>
      </c>
      <c r="AQ12" s="177">
        <f t="shared" si="1"/>
        <v>30</v>
      </c>
      <c r="AR12" s="177" t="str">
        <f>IFERROR(IF(OR(AP12=338,AP12=340,AP12=341,AP12=342,AP12="342A",AP12="342B"),PorcenRet(AP12,AT12,AU12),INDEX(PORCENTAJEBUSCAR,MATCH(AP12,CódigoRET,0),4)*1),"")</f>
        <v/>
      </c>
      <c r="AS12" s="177">
        <f t="shared" si="2"/>
        <v>0</v>
      </c>
      <c r="BF12" s="177" t="str">
        <f>IFERROR(IF(OR(BD12=338,BD12=340,BD12=341,BD12=342,BD12="342A",BD12="342B"),PorcenRet(BD12,BH12,BI12),INDEX(PORCENTAJEBUSCAR,MATCH(BD12,CódigoRET,0),4)*1),"")</f>
        <v/>
      </c>
      <c r="BG12" s="177">
        <f t="shared" si="3"/>
        <v>0</v>
      </c>
      <c r="BO12">
        <f t="shared" si="4"/>
        <v>0</v>
      </c>
      <c r="CC12" s="177">
        <f t="shared" si="5"/>
        <v>30</v>
      </c>
      <c r="CD12" s="177">
        <f t="shared" si="6"/>
        <v>100</v>
      </c>
      <c r="CG12" t="str">
        <f ca="1">IFERROR(INDIRECT("IVA!X"&amp;MATCH(MID(COMPRAS!C12,1,2)&amp;MID(COMPRAS!F12,1,2)&amp;MID(COMPRAS!D12,1,2),IVA!W:W,0)),"SIN COD.")</f>
        <v>SIN COD.</v>
      </c>
      <c r="CH12" t="str">
        <f ca="1">IFERROR(INDIRECT("IVA!Y"&amp;MATCH(MID(COMPRAS!C12,1,2)&amp;MID(COMPRAS!F12,1,2)&amp;MID(COMPRAS!D12,1,2),IVA!W:W,0)),"SIN COD.")</f>
        <v>SIN COD.</v>
      </c>
      <c r="CJ12" t="s">
        <v>1232</v>
      </c>
    </row>
    <row r="13" spans="1:92" x14ac:dyDescent="0.25">
      <c r="B13" t="s">
        <v>1225</v>
      </c>
      <c r="D13" s="5" t="s">
        <v>1226</v>
      </c>
      <c r="E13" s="5" t="s">
        <v>1227</v>
      </c>
      <c r="F13" s="5" t="s">
        <v>155</v>
      </c>
      <c r="I13" s="5" t="s">
        <v>14</v>
      </c>
      <c r="J13" s="5" t="s">
        <v>1228</v>
      </c>
      <c r="K13" s="5" t="s">
        <v>1229</v>
      </c>
      <c r="L13" s="176">
        <v>45294</v>
      </c>
      <c r="M13" s="176">
        <v>45294</v>
      </c>
      <c r="N13" s="5" t="s">
        <v>1230</v>
      </c>
      <c r="P13" s="177">
        <v>3.44</v>
      </c>
      <c r="Q13" s="177">
        <v>12.44</v>
      </c>
      <c r="T13" s="177">
        <v>1.28</v>
      </c>
      <c r="V13" s="177">
        <v>0</v>
      </c>
      <c r="AL13" s="177">
        <f t="shared" si="0"/>
        <v>17.16</v>
      </c>
      <c r="AQ13" s="177">
        <f t="shared" si="1"/>
        <v>15.879999999999999</v>
      </c>
      <c r="AR13" s="177" t="str">
        <f>IFERROR(IF(OR(AP13=338,AP13=340,AP13=341,AP13=342,AP13="342A",AP13="342B"),PorcenRet(AP13,AT13,AU13),INDEX(PORCENTAJEBUSCAR,MATCH(AP13,CódigoRET,0),4)*1),"")</f>
        <v/>
      </c>
      <c r="AS13" s="177">
        <f t="shared" si="2"/>
        <v>0</v>
      </c>
      <c r="BF13" s="177" t="str">
        <f>IFERROR(IF(OR(BD13=338,BD13=340,BD13=341,BD13=342,BD13="342A",BD13="342B"),PorcenRet(BD13,BH13,BI13),INDEX(PORCENTAJEBUSCAR,MATCH(BD13,CódigoRET,0),4)*1),"")</f>
        <v/>
      </c>
      <c r="BG13" s="177">
        <f t="shared" si="3"/>
        <v>0</v>
      </c>
      <c r="BJ13" s="5" t="s">
        <v>1233</v>
      </c>
      <c r="BK13" s="5" t="s">
        <v>1234</v>
      </c>
      <c r="BL13" s="5" t="s">
        <v>1234</v>
      </c>
      <c r="BM13" s="5" t="s">
        <v>1235</v>
      </c>
      <c r="BO13">
        <f t="shared" si="4"/>
        <v>0</v>
      </c>
      <c r="CC13" s="177">
        <f t="shared" si="5"/>
        <v>15.879999999999999</v>
      </c>
      <c r="CD13" s="177">
        <f t="shared" si="6"/>
        <v>1.28</v>
      </c>
      <c r="CG13" t="str">
        <f ca="1">IFERROR(INDIRECT("IVA!X"&amp;MATCH(MID(COMPRAS!C13,1,2)&amp;MID(COMPRAS!F13,1,2)&amp;MID(COMPRAS!D13,1,2),IVA!W:W,0)),"SIN COD.")</f>
        <v>SIN COD.</v>
      </c>
      <c r="CH13" t="str">
        <f ca="1">IFERROR(INDIRECT("IVA!Y"&amp;MATCH(MID(COMPRAS!C13,1,2)&amp;MID(COMPRAS!F13,1,2)&amp;MID(COMPRAS!D13,1,2),IVA!W:W,0)),"SIN COD.")</f>
        <v>SIN COD.</v>
      </c>
      <c r="CJ13" t="s">
        <v>1231</v>
      </c>
    </row>
    <row r="14" spans="1:92" x14ac:dyDescent="0.25">
      <c r="B14" t="s">
        <v>1225</v>
      </c>
      <c r="D14" s="5" t="s">
        <v>1226</v>
      </c>
      <c r="E14" s="5" t="s">
        <v>1227</v>
      </c>
      <c r="F14" s="5" t="s">
        <v>155</v>
      </c>
      <c r="I14" s="5" t="s">
        <v>14</v>
      </c>
      <c r="J14" s="5" t="s">
        <v>1228</v>
      </c>
      <c r="K14" s="5" t="s">
        <v>1229</v>
      </c>
      <c r="L14" s="176">
        <v>45294</v>
      </c>
      <c r="M14" s="176">
        <v>45294</v>
      </c>
      <c r="N14" s="5" t="s">
        <v>1230</v>
      </c>
      <c r="O14" s="177">
        <v>6.44</v>
      </c>
      <c r="P14" s="177">
        <v>3.44</v>
      </c>
      <c r="Q14" s="177">
        <v>8.44</v>
      </c>
      <c r="S14" s="177">
        <v>7.44</v>
      </c>
      <c r="T14" s="177">
        <v>0.98</v>
      </c>
      <c r="V14" s="177">
        <v>0</v>
      </c>
      <c r="AL14" s="177">
        <f t="shared" si="0"/>
        <v>26.740000000000002</v>
      </c>
      <c r="AQ14" s="177">
        <f t="shared" si="1"/>
        <v>25.76</v>
      </c>
      <c r="AR14" s="177" t="str">
        <f>IFERROR(IF(OR(AP14=338,AP14=340,AP14=341,AP14=342,AP14="342A",AP14="342B"),PorcenRet(AP14,AT14,AU14),INDEX(PORCENTAJEBUSCAR,MATCH(AP14,CódigoRET,0),4)*1),"")</f>
        <v/>
      </c>
      <c r="AS14" s="177">
        <f t="shared" si="2"/>
        <v>0</v>
      </c>
      <c r="BF14" s="177" t="str">
        <f>IFERROR(IF(OR(BD14=338,BD14=340,BD14=341,BD14=342,BD14="342A",BD14="342B"),PorcenRet(BD14,BH14,BI14),INDEX(PORCENTAJEBUSCAR,MATCH(BD14,CódigoRET,0),4)*1),"")</f>
        <v/>
      </c>
      <c r="BG14" s="177">
        <f t="shared" si="3"/>
        <v>0</v>
      </c>
      <c r="BJ14" s="5" t="s">
        <v>1233</v>
      </c>
      <c r="BK14" s="5" t="s">
        <v>1234</v>
      </c>
      <c r="BL14" s="5" t="s">
        <v>1234</v>
      </c>
      <c r="BM14" s="5" t="s">
        <v>1235</v>
      </c>
      <c r="BO14">
        <f t="shared" si="4"/>
        <v>0</v>
      </c>
      <c r="CC14" s="177">
        <f t="shared" si="5"/>
        <v>25.76</v>
      </c>
      <c r="CD14" s="177">
        <f t="shared" si="6"/>
        <v>0.98</v>
      </c>
      <c r="CG14" t="str">
        <f ca="1">IFERROR(INDIRECT("IVA!X"&amp;MATCH(MID(COMPRAS!C14,1,2)&amp;MID(COMPRAS!F14,1,2)&amp;MID(COMPRAS!D14,1,2),IVA!W:W,0)),"SIN COD.")</f>
        <v>SIN COD.</v>
      </c>
      <c r="CH14" t="str">
        <f ca="1">IFERROR(INDIRECT("IVA!Y"&amp;MATCH(MID(COMPRAS!C14,1,2)&amp;MID(COMPRAS!F14,1,2)&amp;MID(COMPRAS!D14,1,2),IVA!W:W,0)),"SIN COD.")</f>
        <v>SIN COD.</v>
      </c>
      <c r="CJ14" t="s">
        <v>1231</v>
      </c>
    </row>
    <row r="15" spans="1:92" x14ac:dyDescent="0.25">
      <c r="B15" t="s">
        <v>1225</v>
      </c>
      <c r="D15" s="5" t="s">
        <v>1226</v>
      </c>
      <c r="E15" s="5" t="s">
        <v>1227</v>
      </c>
      <c r="F15" s="5" t="s">
        <v>155</v>
      </c>
      <c r="I15" s="5" t="s">
        <v>14</v>
      </c>
      <c r="J15" s="5" t="s">
        <v>1228</v>
      </c>
      <c r="K15" s="5" t="s">
        <v>1229</v>
      </c>
      <c r="L15" s="176">
        <v>45294</v>
      </c>
      <c r="M15" s="176">
        <v>45294</v>
      </c>
      <c r="N15" s="5" t="s">
        <v>1230</v>
      </c>
      <c r="O15" s="177">
        <v>6.44</v>
      </c>
      <c r="P15" s="177">
        <v>3.44</v>
      </c>
      <c r="Q15" s="177">
        <v>13.44</v>
      </c>
      <c r="R15" s="177">
        <v>8.44</v>
      </c>
      <c r="S15" s="177">
        <v>7.44</v>
      </c>
      <c r="T15" s="177">
        <v>1.32</v>
      </c>
      <c r="U15" s="177">
        <v>0.98</v>
      </c>
      <c r="V15" s="177">
        <v>0</v>
      </c>
      <c r="AL15" s="177">
        <f t="shared" si="0"/>
        <v>41.499999999999993</v>
      </c>
      <c r="AQ15" s="177">
        <f t="shared" si="1"/>
        <v>39.199999999999996</v>
      </c>
      <c r="AR15" s="177" t="str">
        <f>IFERROR(IF(OR(AP15=338,AP15=340,AP15=341,AP15=342,AP15="342A",AP15="342B"),PorcenRet(AP15,AT15,AU15),INDEX(PORCENTAJEBUSCAR,MATCH(AP15,CódigoRET,0),4)*1),"")</f>
        <v/>
      </c>
      <c r="AS15" s="177">
        <f t="shared" si="2"/>
        <v>0</v>
      </c>
      <c r="BF15" s="177" t="str">
        <f>IFERROR(IF(OR(BD15=338,BD15=340,BD15=341,BD15=342,BD15="342A",BD15="342B"),PorcenRet(BD15,BH15,BI15),INDEX(PORCENTAJEBUSCAR,MATCH(BD15,CódigoRET,0),4)*1),"")</f>
        <v/>
      </c>
      <c r="BG15" s="177">
        <f t="shared" si="3"/>
        <v>0</v>
      </c>
      <c r="BJ15" s="5" t="s">
        <v>1233</v>
      </c>
      <c r="BK15" s="5" t="s">
        <v>1234</v>
      </c>
      <c r="BL15" s="5" t="s">
        <v>1234</v>
      </c>
      <c r="BM15" s="5" t="s">
        <v>1235</v>
      </c>
      <c r="BO15">
        <f t="shared" si="4"/>
        <v>0</v>
      </c>
      <c r="CC15" s="177">
        <f t="shared" si="5"/>
        <v>39.199999999999996</v>
      </c>
      <c r="CD15" s="177">
        <f t="shared" si="6"/>
        <v>2.2999999999999998</v>
      </c>
      <c r="CG15" t="str">
        <f ca="1">IFERROR(INDIRECT("IVA!X"&amp;MATCH(MID(COMPRAS!C15,1,2)&amp;MID(COMPRAS!F15,1,2)&amp;MID(COMPRAS!D15,1,2),IVA!W:W,0)),"SIN COD.")</f>
        <v>SIN COD.</v>
      </c>
      <c r="CH15" t="str">
        <f ca="1">IFERROR(INDIRECT("IVA!Y"&amp;MATCH(MID(COMPRAS!C15,1,2)&amp;MID(COMPRAS!F15,1,2)&amp;MID(COMPRAS!D15,1,2),IVA!W:W,0)),"SIN COD.")</f>
        <v>SIN COD.</v>
      </c>
      <c r="CJ15" t="s">
        <v>1231</v>
      </c>
    </row>
    <row r="16" spans="1:92" x14ac:dyDescent="0.25">
      <c r="B16" t="s">
        <v>1225</v>
      </c>
      <c r="D16" s="5" t="s">
        <v>1226</v>
      </c>
      <c r="E16" s="5" t="s">
        <v>1227</v>
      </c>
      <c r="F16" s="5" t="s">
        <v>155</v>
      </c>
      <c r="I16" s="5" t="s">
        <v>14</v>
      </c>
      <c r="J16" s="5" t="s">
        <v>1228</v>
      </c>
      <c r="K16" s="5" t="s">
        <v>1229</v>
      </c>
      <c r="L16" s="176">
        <v>45294</v>
      </c>
      <c r="M16" s="176">
        <v>45294</v>
      </c>
      <c r="N16" s="5" t="s">
        <v>1230</v>
      </c>
      <c r="O16" s="177">
        <v>6.44</v>
      </c>
      <c r="P16" s="177">
        <v>3.44</v>
      </c>
      <c r="Q16" s="177">
        <v>15.44</v>
      </c>
      <c r="R16" s="177">
        <v>5.44</v>
      </c>
      <c r="S16" s="177">
        <v>7.44</v>
      </c>
      <c r="T16" s="177">
        <v>1.52</v>
      </c>
      <c r="U16" s="177">
        <v>0.52</v>
      </c>
      <c r="V16" s="177">
        <v>0</v>
      </c>
      <c r="AL16" s="177">
        <f t="shared" si="0"/>
        <v>40.240000000000009</v>
      </c>
      <c r="AQ16" s="177">
        <f t="shared" si="1"/>
        <v>38.200000000000003</v>
      </c>
      <c r="AR16" s="177" t="str">
        <f>IFERROR(IF(OR(AP16=338,AP16=340,AP16=341,AP16=342,AP16="342A",AP16="342B"),PorcenRet(AP16,AT16,AU16),INDEX(PORCENTAJEBUSCAR,MATCH(AP16,CódigoRET,0),4)*1),"")</f>
        <v/>
      </c>
      <c r="AS16" s="177">
        <f t="shared" si="2"/>
        <v>0</v>
      </c>
      <c r="BF16" s="177" t="str">
        <f>IFERROR(IF(OR(BD16=338,BD16=340,BD16=341,BD16=342,BD16="342A",BD16="342B"),PorcenRet(BD16,BH16,BI16),INDEX(PORCENTAJEBUSCAR,MATCH(BD16,CódigoRET,0),4)*1),"")</f>
        <v/>
      </c>
      <c r="BG16" s="177">
        <f t="shared" si="3"/>
        <v>0</v>
      </c>
      <c r="BJ16" s="5" t="s">
        <v>1233</v>
      </c>
      <c r="BK16" s="5" t="s">
        <v>1234</v>
      </c>
      <c r="BL16" s="5" t="s">
        <v>1234</v>
      </c>
      <c r="BM16" s="5" t="s">
        <v>1235</v>
      </c>
      <c r="BO16">
        <f t="shared" si="4"/>
        <v>0</v>
      </c>
      <c r="CC16" s="177">
        <f t="shared" si="5"/>
        <v>38.200000000000003</v>
      </c>
      <c r="CD16" s="177">
        <f t="shared" si="6"/>
        <v>2.04</v>
      </c>
      <c r="CG16" t="str">
        <f ca="1">IFERROR(INDIRECT("IVA!X"&amp;MATCH(MID(COMPRAS!C16,1,2)&amp;MID(COMPRAS!F16,1,2)&amp;MID(COMPRAS!D16,1,2),IVA!W:W,0)),"SIN COD.")</f>
        <v>SIN COD.</v>
      </c>
      <c r="CH16" t="str">
        <f ca="1">IFERROR(INDIRECT("IVA!Y"&amp;MATCH(MID(COMPRAS!C16,1,2)&amp;MID(COMPRAS!F16,1,2)&amp;MID(COMPRAS!D16,1,2),IVA!W:W,0)),"SIN COD.")</f>
        <v>SIN COD.</v>
      </c>
      <c r="CJ16" t="s">
        <v>1231</v>
      </c>
    </row>
    <row r="17" spans="1:88" x14ac:dyDescent="0.25">
      <c r="B17" t="s">
        <v>1225</v>
      </c>
      <c r="D17" s="5" t="s">
        <v>1226</v>
      </c>
      <c r="E17" s="5" t="s">
        <v>1227</v>
      </c>
      <c r="F17" s="5" t="s">
        <v>174</v>
      </c>
      <c r="I17" s="5" t="s">
        <v>1236</v>
      </c>
      <c r="J17" s="5" t="s">
        <v>14</v>
      </c>
      <c r="K17" s="5" t="s">
        <v>1237</v>
      </c>
      <c r="L17" s="176">
        <v>45252</v>
      </c>
      <c r="M17" s="176">
        <v>45252</v>
      </c>
      <c r="N17" s="5" t="s">
        <v>1230</v>
      </c>
      <c r="Q17" s="177">
        <v>5.25</v>
      </c>
      <c r="T17" s="177">
        <v>0.63</v>
      </c>
      <c r="V17" s="177">
        <v>0</v>
      </c>
      <c r="AL17" s="177">
        <f t="shared" si="0"/>
        <v>5.88</v>
      </c>
      <c r="AQ17" s="177">
        <f t="shared" si="1"/>
        <v>5.25</v>
      </c>
      <c r="AR17" s="177" t="str">
        <f>IFERROR(IF(OR(AP17=338,AP17=340,AP17=341,AP17=342,AP17="342A",AP17="342B"),PorcenRet(AP17,AT17,AU17),INDEX(PORCENTAJEBUSCAR,MATCH(AP17,CódigoRET,0),4)*1),"")</f>
        <v/>
      </c>
      <c r="AS17" s="177">
        <f t="shared" si="2"/>
        <v>0</v>
      </c>
      <c r="BF17" s="177" t="str">
        <f>IFERROR(IF(OR(BD17=338,BD17=340,BD17=341,BD17=342,BD17="342A",BD17="342B"),PorcenRet(BD17,BH17,BI17),INDEX(PORCENTAJEBUSCAR,MATCH(BD17,CódigoRET,0),4)*1),"")</f>
        <v/>
      </c>
      <c r="BG17" s="177">
        <f t="shared" si="3"/>
        <v>0</v>
      </c>
      <c r="BJ17" s="5" t="s">
        <v>83</v>
      </c>
      <c r="BK17" s="5" t="s">
        <v>1238</v>
      </c>
      <c r="BL17" s="5" t="s">
        <v>1239</v>
      </c>
      <c r="BM17" s="5" t="s">
        <v>1240</v>
      </c>
      <c r="BO17">
        <f t="shared" si="4"/>
        <v>0</v>
      </c>
      <c r="CC17" s="177">
        <f t="shared" si="5"/>
        <v>5.25</v>
      </c>
      <c r="CD17" s="177">
        <f t="shared" si="6"/>
        <v>0.63</v>
      </c>
      <c r="CG17" t="str">
        <f ca="1">IFERROR(INDIRECT("IVA!X"&amp;MATCH(MID(COMPRAS!C17,1,2)&amp;MID(COMPRAS!F17,1,2)&amp;MID(COMPRAS!D17,1,2),IVA!W:W,0)),"SIN COD.")</f>
        <v>SIN COD.</v>
      </c>
      <c r="CH17" t="str">
        <f ca="1">IFERROR(INDIRECT("IVA!Y"&amp;MATCH(MID(COMPRAS!C17,1,2)&amp;MID(COMPRAS!F17,1,2)&amp;MID(COMPRAS!D17,1,2),IVA!W:W,0)),"SIN COD.")</f>
        <v>SIN COD.</v>
      </c>
    </row>
    <row r="18" spans="1:88" x14ac:dyDescent="0.25">
      <c r="B18" t="s">
        <v>1225</v>
      </c>
      <c r="D18" s="5" t="s">
        <v>1226</v>
      </c>
      <c r="E18" s="5" t="s">
        <v>1227</v>
      </c>
      <c r="F18" s="5" t="s">
        <v>174</v>
      </c>
      <c r="I18" s="5" t="s">
        <v>14</v>
      </c>
      <c r="J18" s="5" t="s">
        <v>1228</v>
      </c>
      <c r="K18" s="5" t="s">
        <v>1229</v>
      </c>
      <c r="L18" s="176">
        <v>45294</v>
      </c>
      <c r="M18" s="176">
        <v>45294</v>
      </c>
      <c r="N18" s="5" t="s">
        <v>1230</v>
      </c>
      <c r="P18" s="177">
        <v>3.44</v>
      </c>
      <c r="Q18" s="177">
        <v>12.44</v>
      </c>
      <c r="T18" s="177">
        <v>1.28</v>
      </c>
      <c r="V18" s="177">
        <v>0</v>
      </c>
      <c r="AL18" s="177">
        <f t="shared" si="0"/>
        <v>17.16</v>
      </c>
      <c r="AQ18" s="177">
        <f t="shared" si="1"/>
        <v>15.879999999999999</v>
      </c>
      <c r="AR18" s="177" t="str">
        <f>IFERROR(IF(OR(AP18=338,AP18=340,AP18=341,AP18=342,AP18="342A",AP18="342B"),PorcenRet(AP18,AT18,AU18),INDEX(PORCENTAJEBUSCAR,MATCH(AP18,CódigoRET,0),4)*1),"")</f>
        <v/>
      </c>
      <c r="AS18" s="177">
        <f t="shared" si="2"/>
        <v>0</v>
      </c>
      <c r="BF18" s="177" t="str">
        <f>IFERROR(IF(OR(BD18=338,BD18=340,BD18=341,BD18=342,BD18="342A",BD18="342B"),PorcenRet(BD18,BH18,BI18),INDEX(PORCENTAJEBUSCAR,MATCH(BD18,CódigoRET,0),4)*1),"")</f>
        <v/>
      </c>
      <c r="BG18" s="177">
        <f t="shared" si="3"/>
        <v>0</v>
      </c>
      <c r="BJ18" s="5" t="s">
        <v>1233</v>
      </c>
      <c r="BK18" s="5" t="s">
        <v>1234</v>
      </c>
      <c r="BL18" s="5" t="s">
        <v>1234</v>
      </c>
      <c r="BM18" s="5" t="s">
        <v>1235</v>
      </c>
      <c r="BO18">
        <f t="shared" si="4"/>
        <v>0</v>
      </c>
      <c r="CC18" s="177">
        <f t="shared" si="5"/>
        <v>15.879999999999999</v>
      </c>
      <c r="CD18" s="177">
        <f t="shared" si="6"/>
        <v>1.28</v>
      </c>
      <c r="CG18" t="str">
        <f ca="1">IFERROR(INDIRECT("IVA!X"&amp;MATCH(MID(COMPRAS!C18,1,2)&amp;MID(COMPRAS!F18,1,2)&amp;MID(COMPRAS!D18,1,2),IVA!W:W,0)),"SIN COD.")</f>
        <v>SIN COD.</v>
      </c>
      <c r="CH18" t="str">
        <f ca="1">IFERROR(INDIRECT("IVA!Y"&amp;MATCH(MID(COMPRAS!C18,1,2)&amp;MID(COMPRAS!F18,1,2)&amp;MID(COMPRAS!D18,1,2),IVA!W:W,0)),"SIN COD.")</f>
        <v>SIN COD.</v>
      </c>
      <c r="CJ18" t="s">
        <v>1231</v>
      </c>
    </row>
    <row r="19" spans="1:88" x14ac:dyDescent="0.25">
      <c r="B19" t="s">
        <v>1225</v>
      </c>
      <c r="D19" s="5" t="s">
        <v>1226</v>
      </c>
      <c r="E19" s="5" t="s">
        <v>1227</v>
      </c>
      <c r="F19" s="5" t="s">
        <v>174</v>
      </c>
      <c r="I19" s="5" t="s">
        <v>14</v>
      </c>
      <c r="J19" s="5" t="s">
        <v>1228</v>
      </c>
      <c r="K19" s="5" t="s">
        <v>1229</v>
      </c>
      <c r="L19" s="176">
        <v>45294</v>
      </c>
      <c r="M19" s="176">
        <v>45294</v>
      </c>
      <c r="N19" s="5" t="s">
        <v>1230</v>
      </c>
      <c r="O19" s="177">
        <v>6.44</v>
      </c>
      <c r="P19" s="177">
        <v>3.44</v>
      </c>
      <c r="Q19" s="177">
        <v>8.44</v>
      </c>
      <c r="S19" s="177">
        <v>7.44</v>
      </c>
      <c r="T19" s="177">
        <v>0.98</v>
      </c>
      <c r="V19" s="177">
        <v>0</v>
      </c>
      <c r="AL19" s="177">
        <f t="shared" si="0"/>
        <v>26.740000000000002</v>
      </c>
      <c r="AQ19" s="177">
        <f t="shared" si="1"/>
        <v>25.76</v>
      </c>
      <c r="AR19" s="177" t="str">
        <f>IFERROR(IF(OR(AP19=338,AP19=340,AP19=341,AP19=342,AP19="342A",AP19="342B"),PorcenRet(AP19,AT19,AU19),INDEX(PORCENTAJEBUSCAR,MATCH(AP19,CódigoRET,0),4)*1),"")</f>
        <v/>
      </c>
      <c r="AS19" s="177">
        <f t="shared" si="2"/>
        <v>0</v>
      </c>
      <c r="BF19" s="177" t="str">
        <f>IFERROR(IF(OR(BD19=338,BD19=340,BD19=341,BD19=342,BD19="342A",BD19="342B"),PorcenRet(BD19,BH19,BI19),INDEX(PORCENTAJEBUSCAR,MATCH(BD19,CódigoRET,0),4)*1),"")</f>
        <v/>
      </c>
      <c r="BG19" s="177">
        <f t="shared" si="3"/>
        <v>0</v>
      </c>
      <c r="BJ19" s="5" t="s">
        <v>1233</v>
      </c>
      <c r="BK19" s="5" t="s">
        <v>1234</v>
      </c>
      <c r="BL19" s="5" t="s">
        <v>1234</v>
      </c>
      <c r="BM19" s="5" t="s">
        <v>1235</v>
      </c>
      <c r="BO19">
        <f t="shared" si="4"/>
        <v>0</v>
      </c>
      <c r="CC19" s="177">
        <f t="shared" si="5"/>
        <v>25.76</v>
      </c>
      <c r="CD19" s="177">
        <f t="shared" si="6"/>
        <v>0.98</v>
      </c>
      <c r="CG19" t="str">
        <f ca="1">IFERROR(INDIRECT("IVA!X"&amp;MATCH(MID(COMPRAS!C19,1,2)&amp;MID(COMPRAS!F19,1,2)&amp;MID(COMPRAS!D19,1,2),IVA!W:W,0)),"SIN COD.")</f>
        <v>SIN COD.</v>
      </c>
      <c r="CH19" t="str">
        <f ca="1">IFERROR(INDIRECT("IVA!Y"&amp;MATCH(MID(COMPRAS!C19,1,2)&amp;MID(COMPRAS!F19,1,2)&amp;MID(COMPRAS!D19,1,2),IVA!W:W,0)),"SIN COD.")</f>
        <v>SIN COD.</v>
      </c>
      <c r="CJ19" t="s">
        <v>1231</v>
      </c>
    </row>
    <row r="20" spans="1:88" x14ac:dyDescent="0.25">
      <c r="B20" t="s">
        <v>1225</v>
      </c>
      <c r="D20" s="5" t="s">
        <v>1226</v>
      </c>
      <c r="E20" s="5" t="s">
        <v>1227</v>
      </c>
      <c r="F20" s="5" t="s">
        <v>174</v>
      </c>
      <c r="I20" s="5" t="s">
        <v>14</v>
      </c>
      <c r="J20" s="5" t="s">
        <v>1228</v>
      </c>
      <c r="K20" s="5" t="s">
        <v>1229</v>
      </c>
      <c r="L20" s="176">
        <v>45294</v>
      </c>
      <c r="M20" s="176">
        <v>45294</v>
      </c>
      <c r="N20" s="5" t="s">
        <v>1230</v>
      </c>
      <c r="O20" s="177">
        <v>6.44</v>
      </c>
      <c r="P20" s="177">
        <v>3.44</v>
      </c>
      <c r="Q20" s="177">
        <v>13.44</v>
      </c>
      <c r="R20" s="177">
        <v>8.44</v>
      </c>
      <c r="S20" s="177">
        <v>7.44</v>
      </c>
      <c r="T20" s="177">
        <v>1.32</v>
      </c>
      <c r="U20" s="177">
        <v>0.98</v>
      </c>
      <c r="V20" s="177">
        <v>0</v>
      </c>
      <c r="AL20" s="177">
        <f t="shared" si="0"/>
        <v>41.499999999999993</v>
      </c>
      <c r="AQ20" s="177">
        <f t="shared" si="1"/>
        <v>39.199999999999996</v>
      </c>
      <c r="AR20" s="177" t="str">
        <f>IFERROR(IF(OR(AP20=338,AP20=340,AP20=341,AP20=342,AP20="342A",AP20="342B"),PorcenRet(AP20,AT20,AU20),INDEX(PORCENTAJEBUSCAR,MATCH(AP20,CódigoRET,0),4)*1),"")</f>
        <v/>
      </c>
      <c r="AS20" s="177">
        <f t="shared" si="2"/>
        <v>0</v>
      </c>
      <c r="BF20" s="177" t="str">
        <f>IFERROR(IF(OR(BD20=338,BD20=340,BD20=341,BD20=342,BD20="342A",BD20="342B"),PorcenRet(BD20,BH20,BI20),INDEX(PORCENTAJEBUSCAR,MATCH(BD20,CódigoRET,0),4)*1),"")</f>
        <v/>
      </c>
      <c r="BG20" s="177">
        <f t="shared" si="3"/>
        <v>0</v>
      </c>
      <c r="BJ20" s="5" t="s">
        <v>1233</v>
      </c>
      <c r="BK20" s="5" t="s">
        <v>1234</v>
      </c>
      <c r="BL20" s="5" t="s">
        <v>1234</v>
      </c>
      <c r="BM20" s="5" t="s">
        <v>1235</v>
      </c>
      <c r="BO20">
        <f t="shared" si="4"/>
        <v>0</v>
      </c>
      <c r="CC20" s="177">
        <f t="shared" si="5"/>
        <v>39.199999999999996</v>
      </c>
      <c r="CD20" s="177">
        <f t="shared" si="6"/>
        <v>2.2999999999999998</v>
      </c>
      <c r="CG20" t="str">
        <f ca="1">IFERROR(INDIRECT("IVA!X"&amp;MATCH(MID(COMPRAS!C20,1,2)&amp;MID(COMPRAS!F20,1,2)&amp;MID(COMPRAS!D20,1,2),IVA!W:W,0)),"SIN COD.")</f>
        <v>SIN COD.</v>
      </c>
      <c r="CH20" t="str">
        <f ca="1">IFERROR(INDIRECT("IVA!Y"&amp;MATCH(MID(COMPRAS!C20,1,2)&amp;MID(COMPRAS!F20,1,2)&amp;MID(COMPRAS!D20,1,2),IVA!W:W,0)),"SIN COD.")</f>
        <v>SIN COD.</v>
      </c>
      <c r="CJ20" t="s">
        <v>1231</v>
      </c>
    </row>
    <row r="21" spans="1:88" x14ac:dyDescent="0.25">
      <c r="B21" t="s">
        <v>1225</v>
      </c>
      <c r="D21" s="5" t="s">
        <v>1226</v>
      </c>
      <c r="E21" s="5" t="s">
        <v>1227</v>
      </c>
      <c r="F21" s="5" t="s">
        <v>174</v>
      </c>
      <c r="I21" s="5" t="s">
        <v>14</v>
      </c>
      <c r="J21" s="5" t="s">
        <v>1228</v>
      </c>
      <c r="K21" s="5" t="s">
        <v>1229</v>
      </c>
      <c r="L21" s="176">
        <v>45294</v>
      </c>
      <c r="M21" s="176">
        <v>45294</v>
      </c>
      <c r="N21" s="5" t="s">
        <v>1230</v>
      </c>
      <c r="O21" s="177">
        <v>6.44</v>
      </c>
      <c r="P21" s="177">
        <v>3.44</v>
      </c>
      <c r="Q21" s="177">
        <v>15.44</v>
      </c>
      <c r="R21" s="177">
        <v>5.44</v>
      </c>
      <c r="S21" s="177">
        <v>7.44</v>
      </c>
      <c r="T21" s="177">
        <v>1.52</v>
      </c>
      <c r="U21" s="177">
        <v>0.52</v>
      </c>
      <c r="V21" s="177">
        <v>0</v>
      </c>
      <c r="AL21" s="177">
        <f t="shared" si="0"/>
        <v>40.240000000000009</v>
      </c>
      <c r="AQ21" s="177">
        <f t="shared" si="1"/>
        <v>38.200000000000003</v>
      </c>
      <c r="AR21" s="177" t="str">
        <f>IFERROR(IF(OR(AP21=338,AP21=340,AP21=341,AP21=342,AP21="342A",AP21="342B"),PorcenRet(AP21,AT21,AU21),INDEX(PORCENTAJEBUSCAR,MATCH(AP21,CódigoRET,0),4)*1),"")</f>
        <v/>
      </c>
      <c r="AS21" s="177">
        <f t="shared" si="2"/>
        <v>0</v>
      </c>
      <c r="BF21" s="177" t="str">
        <f>IFERROR(IF(OR(BD21=338,BD21=340,BD21=341,BD21=342,BD21="342A",BD21="342B"),PorcenRet(BD21,BH21,BI21),INDEX(PORCENTAJEBUSCAR,MATCH(BD21,CódigoRET,0),4)*1),"")</f>
        <v/>
      </c>
      <c r="BG21" s="177">
        <f t="shared" si="3"/>
        <v>0</v>
      </c>
      <c r="BJ21" s="5" t="s">
        <v>1233</v>
      </c>
      <c r="BK21" s="5" t="s">
        <v>1234</v>
      </c>
      <c r="BL21" s="5" t="s">
        <v>1234</v>
      </c>
      <c r="BM21" s="5" t="s">
        <v>1235</v>
      </c>
      <c r="BO21">
        <f t="shared" si="4"/>
        <v>0</v>
      </c>
      <c r="CC21" s="177">
        <f t="shared" si="5"/>
        <v>38.200000000000003</v>
      </c>
      <c r="CD21" s="177">
        <f t="shared" si="6"/>
        <v>2.04</v>
      </c>
      <c r="CG21" t="str">
        <f ca="1">IFERROR(INDIRECT("IVA!X"&amp;MATCH(MID(COMPRAS!C21,1,2)&amp;MID(COMPRAS!F21,1,2)&amp;MID(COMPRAS!D21,1,2),IVA!W:W,0)),"SIN COD.")</f>
        <v>SIN COD.</v>
      </c>
      <c r="CH21" t="str">
        <f ca="1">IFERROR(INDIRECT("IVA!Y"&amp;MATCH(MID(COMPRAS!C21,1,2)&amp;MID(COMPRAS!F21,1,2)&amp;MID(COMPRAS!D21,1,2),IVA!W:W,0)),"SIN COD.")</f>
        <v>SIN COD.</v>
      </c>
      <c r="CJ21" t="s">
        <v>1231</v>
      </c>
    </row>
    <row r="22" spans="1:88" x14ac:dyDescent="0.25">
      <c r="A22">
        <v>22</v>
      </c>
      <c r="B22" t="s">
        <v>1241</v>
      </c>
      <c r="D22" s="5" t="s">
        <v>1226</v>
      </c>
      <c r="E22" s="5" t="s">
        <v>1227</v>
      </c>
      <c r="F22" s="5" t="s">
        <v>83</v>
      </c>
      <c r="I22" s="5" t="s">
        <v>1234</v>
      </c>
      <c r="J22" s="5" t="s">
        <v>1234</v>
      </c>
      <c r="K22" s="5" t="s">
        <v>1235</v>
      </c>
      <c r="L22" s="176">
        <v>45292</v>
      </c>
      <c r="M22" s="176">
        <v>45292</v>
      </c>
      <c r="N22" s="5" t="s">
        <v>1230</v>
      </c>
      <c r="P22" s="177">
        <v>50</v>
      </c>
      <c r="V22" s="177">
        <v>0</v>
      </c>
      <c r="AL22" s="177">
        <f t="shared" si="0"/>
        <v>50</v>
      </c>
      <c r="AQ22" s="177">
        <f t="shared" si="1"/>
        <v>50</v>
      </c>
      <c r="AR22" s="177" t="str">
        <f>IFERROR(IF(OR(AP22=338,AP22=340,AP22=341,AP22=342,AP22="342A",AP22="342B"),PorcenRet(AP22,AT22,AU22),INDEX(PORCENTAJEBUSCAR,MATCH(AP22,CódigoRET,0),4)*1),"")</f>
        <v/>
      </c>
      <c r="AS22" s="177">
        <f t="shared" si="2"/>
        <v>0</v>
      </c>
      <c r="BF22" s="177" t="str">
        <f>IFERROR(IF(OR(BD22=338,BD22=340,BD22=341,BD22=342,BD22="342A",BD22="342B"),PorcenRet(BD22,BH22,BI22),INDEX(PORCENTAJEBUSCAR,MATCH(BD22,CódigoRET,0),4)*1),"")</f>
        <v/>
      </c>
      <c r="BG22" s="177">
        <f t="shared" si="3"/>
        <v>0</v>
      </c>
      <c r="BO22">
        <f t="shared" si="4"/>
        <v>0</v>
      </c>
      <c r="CC22" s="177">
        <f t="shared" si="5"/>
        <v>50</v>
      </c>
      <c r="CD22" s="177">
        <f t="shared" si="6"/>
        <v>0</v>
      </c>
      <c r="CG22" t="str">
        <f ca="1">IFERROR(INDIRECT("IVA!X"&amp;MATCH(MID(COMPRAS!C22,1,2)&amp;MID(COMPRAS!F22,1,2)&amp;MID(COMPRAS!D22,1,2),IVA!W:W,0)),"SIN COD.")</f>
        <v>SIN COD.</v>
      </c>
      <c r="CH22" t="str">
        <f ca="1">IFERROR(INDIRECT("IVA!Y"&amp;MATCH(MID(COMPRAS!C22,1,2)&amp;MID(COMPRAS!F22,1,2)&amp;MID(COMPRAS!D22,1,2),IVA!W:W,0)),"SIN COD.")</f>
        <v>SIN COD.</v>
      </c>
      <c r="CJ22" t="s">
        <v>1232</v>
      </c>
    </row>
    <row r="23" spans="1:88" x14ac:dyDescent="0.25">
      <c r="A23">
        <v>23</v>
      </c>
      <c r="B23" t="s">
        <v>1241</v>
      </c>
      <c r="D23" s="5" t="s">
        <v>1226</v>
      </c>
      <c r="E23" s="5" t="s">
        <v>1227</v>
      </c>
      <c r="F23" s="5" t="s">
        <v>83</v>
      </c>
      <c r="I23" s="5" t="s">
        <v>1234</v>
      </c>
      <c r="J23" s="5" t="s">
        <v>1234</v>
      </c>
      <c r="K23" s="5" t="s">
        <v>1235</v>
      </c>
      <c r="L23" s="176">
        <v>36526</v>
      </c>
      <c r="M23" s="176">
        <v>36526</v>
      </c>
      <c r="N23" s="5" t="s">
        <v>1230</v>
      </c>
      <c r="P23" s="177">
        <v>50</v>
      </c>
      <c r="V23" s="177">
        <v>0</v>
      </c>
      <c r="AL23" s="177">
        <f t="shared" si="0"/>
        <v>50</v>
      </c>
      <c r="AQ23" s="177">
        <f t="shared" si="1"/>
        <v>50</v>
      </c>
      <c r="AR23" s="177" t="str">
        <f>IFERROR(IF(OR(AP23=338,AP23=340,AP23=341,AP23=342,AP23="342A",AP23="342B"),PorcenRet(AP23,AT23,AU23),INDEX(PORCENTAJEBUSCAR,MATCH(AP23,CódigoRET,0),4)*1),"")</f>
        <v/>
      </c>
      <c r="AS23" s="177">
        <f t="shared" si="2"/>
        <v>0</v>
      </c>
      <c r="BF23" s="177" t="str">
        <f>IFERROR(IF(OR(BD23=338,BD23=340,BD23=341,BD23=342,BD23="342A",BD23="342B"),PorcenRet(BD23,BH23,BI23),INDEX(PORCENTAJEBUSCAR,MATCH(BD23,CódigoRET,0),4)*1),"")</f>
        <v/>
      </c>
      <c r="BG23" s="177">
        <f t="shared" si="3"/>
        <v>0</v>
      </c>
      <c r="BO23">
        <f t="shared" si="4"/>
        <v>0</v>
      </c>
      <c r="CC23" s="177">
        <f t="shared" si="5"/>
        <v>50</v>
      </c>
      <c r="CD23" s="177">
        <f t="shared" si="6"/>
        <v>0</v>
      </c>
      <c r="CG23" t="str">
        <f ca="1">IFERROR(INDIRECT("IVA!X"&amp;MATCH(MID(COMPRAS!C23,1,2)&amp;MID(COMPRAS!F23,1,2)&amp;MID(COMPRAS!D23,1,2),IVA!W:W,0)),"SIN COD.")</f>
        <v>SIN COD.</v>
      </c>
      <c r="CH23" t="str">
        <f ca="1">IFERROR(INDIRECT("IVA!Y"&amp;MATCH(MID(COMPRAS!C23,1,2)&amp;MID(COMPRAS!F23,1,2)&amp;MID(COMPRAS!D23,1,2),IVA!W:W,0)),"SIN COD.")</f>
        <v>SIN COD.</v>
      </c>
      <c r="CJ23" t="s">
        <v>1232</v>
      </c>
    </row>
    <row r="24" spans="1:88" x14ac:dyDescent="0.25">
      <c r="A24">
        <v>24</v>
      </c>
      <c r="B24" t="s">
        <v>1241</v>
      </c>
      <c r="D24" s="5" t="s">
        <v>1226</v>
      </c>
      <c r="E24" s="5" t="s">
        <v>1227</v>
      </c>
      <c r="F24" s="5" t="s">
        <v>83</v>
      </c>
      <c r="I24" s="5" t="s">
        <v>1234</v>
      </c>
      <c r="J24" s="5" t="s">
        <v>1234</v>
      </c>
      <c r="K24" s="5" t="s">
        <v>1235</v>
      </c>
      <c r="L24" s="176">
        <v>36526</v>
      </c>
      <c r="M24" s="176">
        <v>36526</v>
      </c>
      <c r="N24" s="5" t="s">
        <v>1230</v>
      </c>
      <c r="P24" s="177">
        <v>50</v>
      </c>
      <c r="V24" s="177">
        <v>0</v>
      </c>
      <c r="AL24" s="177">
        <f t="shared" si="0"/>
        <v>50</v>
      </c>
      <c r="AQ24" s="177">
        <f t="shared" si="1"/>
        <v>50</v>
      </c>
      <c r="AR24" s="177" t="str">
        <f>IFERROR(IF(OR(AP24=338,AP24=340,AP24=341,AP24=342,AP24="342A",AP24="342B"),PorcenRet(AP24,AT24,AU24),INDEX(PORCENTAJEBUSCAR,MATCH(AP24,CódigoRET,0),4)*1),"")</f>
        <v/>
      </c>
      <c r="AS24" s="177">
        <f t="shared" si="2"/>
        <v>0</v>
      </c>
      <c r="BF24" s="177" t="str">
        <f>IFERROR(IF(OR(BD24=338,BD24=340,BD24=341,BD24=342,BD24="342A",BD24="342B"),PorcenRet(BD24,BH24,BI24),INDEX(PORCENTAJEBUSCAR,MATCH(BD24,CódigoRET,0),4)*1),"")</f>
        <v/>
      </c>
      <c r="BG24" s="177">
        <f t="shared" si="3"/>
        <v>0</v>
      </c>
      <c r="BO24">
        <f t="shared" si="4"/>
        <v>0</v>
      </c>
      <c r="CC24" s="177">
        <f t="shared" si="5"/>
        <v>50</v>
      </c>
      <c r="CD24" s="177">
        <f t="shared" si="6"/>
        <v>0</v>
      </c>
      <c r="CG24" t="str">
        <f ca="1">IFERROR(INDIRECT("IVA!X"&amp;MATCH(MID(COMPRAS!C24,1,2)&amp;MID(COMPRAS!F24,1,2)&amp;MID(COMPRAS!D24,1,2),IVA!W:W,0)),"SIN COD.")</f>
        <v>SIN COD.</v>
      </c>
      <c r="CH24" t="str">
        <f ca="1">IFERROR(INDIRECT("IVA!Y"&amp;MATCH(MID(COMPRAS!C24,1,2)&amp;MID(COMPRAS!F24,1,2)&amp;MID(COMPRAS!D24,1,2),IVA!W:W,0)),"SIN COD.")</f>
        <v>SIN COD.</v>
      </c>
      <c r="CJ24" t="s">
        <v>1232</v>
      </c>
    </row>
    <row r="25" spans="1:88" x14ac:dyDescent="0.25">
      <c r="A25">
        <v>25</v>
      </c>
      <c r="B25" t="s">
        <v>1241</v>
      </c>
      <c r="D25" s="5" t="s">
        <v>1226</v>
      </c>
      <c r="E25" s="5" t="s">
        <v>1227</v>
      </c>
      <c r="F25" s="5" t="s">
        <v>83</v>
      </c>
      <c r="I25" s="5" t="s">
        <v>1234</v>
      </c>
      <c r="J25" s="5" t="s">
        <v>1234</v>
      </c>
      <c r="K25" s="5" t="s">
        <v>1235</v>
      </c>
      <c r="L25" s="176">
        <v>36526</v>
      </c>
      <c r="M25" s="176">
        <v>36526</v>
      </c>
      <c r="N25" s="5" t="s">
        <v>1230</v>
      </c>
      <c r="P25" s="177">
        <v>50</v>
      </c>
      <c r="V25" s="177">
        <v>0</v>
      </c>
      <c r="AL25" s="177">
        <f t="shared" si="0"/>
        <v>50</v>
      </c>
      <c r="AQ25" s="177">
        <f t="shared" si="1"/>
        <v>50</v>
      </c>
      <c r="AR25" s="177" t="str">
        <f>IFERROR(IF(OR(AP25=338,AP25=340,AP25=341,AP25=342,AP25="342A",AP25="342B"),PorcenRet(AP25,AT25,AU25),INDEX(PORCENTAJEBUSCAR,MATCH(AP25,CódigoRET,0),4)*1),"")</f>
        <v/>
      </c>
      <c r="AS25" s="177">
        <f t="shared" si="2"/>
        <v>0</v>
      </c>
      <c r="BF25" s="177" t="str">
        <f>IFERROR(IF(OR(BD25=338,BD25=340,BD25=341,BD25=342,BD25="342A",BD25="342B"),PorcenRet(BD25,BH25,BI25),INDEX(PORCENTAJEBUSCAR,MATCH(BD25,CódigoRET,0),4)*1),"")</f>
        <v/>
      </c>
      <c r="BG25" s="177">
        <f t="shared" si="3"/>
        <v>0</v>
      </c>
      <c r="BO25">
        <f t="shared" si="4"/>
        <v>0</v>
      </c>
      <c r="CC25" s="177">
        <f t="shared" si="5"/>
        <v>50</v>
      </c>
      <c r="CD25" s="177">
        <f t="shared" si="6"/>
        <v>0</v>
      </c>
      <c r="CG25" t="str">
        <f ca="1">IFERROR(INDIRECT("IVA!X"&amp;MATCH(MID(COMPRAS!C25,1,2)&amp;MID(COMPRAS!F25,1,2)&amp;MID(COMPRAS!D25,1,2),IVA!W:W,0)),"SIN COD.")</f>
        <v>SIN COD.</v>
      </c>
      <c r="CH25" t="str">
        <f ca="1">IFERROR(INDIRECT("IVA!Y"&amp;MATCH(MID(COMPRAS!C25,1,2)&amp;MID(COMPRAS!F25,1,2)&amp;MID(COMPRAS!D25,1,2),IVA!W:W,0)),"SIN COD.")</f>
        <v>SIN COD.</v>
      </c>
      <c r="CJ25" t="s">
        <v>1232</v>
      </c>
    </row>
    <row r="26" spans="1:88" x14ac:dyDescent="0.25">
      <c r="A26">
        <v>26</v>
      </c>
      <c r="B26" t="s">
        <v>1225</v>
      </c>
      <c r="D26" s="5" t="s">
        <v>1226</v>
      </c>
      <c r="E26" s="5" t="s">
        <v>1227</v>
      </c>
      <c r="F26" s="5" t="s">
        <v>133</v>
      </c>
      <c r="I26" s="5" t="s">
        <v>1234</v>
      </c>
      <c r="J26" s="5" t="s">
        <v>1234</v>
      </c>
      <c r="K26" s="5" t="s">
        <v>1235</v>
      </c>
      <c r="L26" s="176">
        <v>36526</v>
      </c>
      <c r="M26" s="176">
        <v>36526</v>
      </c>
      <c r="N26" s="5" t="s">
        <v>1230</v>
      </c>
      <c r="P26" s="177">
        <v>50</v>
      </c>
      <c r="V26" s="177">
        <v>0</v>
      </c>
      <c r="AL26" s="177">
        <f t="shared" si="0"/>
        <v>50</v>
      </c>
      <c r="AQ26" s="177">
        <f t="shared" si="1"/>
        <v>50</v>
      </c>
      <c r="AR26" s="177" t="str">
        <f>IFERROR(IF(OR(AP26=338,AP26=340,AP26=341,AP26=342,AP26="342A",AP26="342B"),PorcenRet(AP26,AT26,AU26),INDEX(PORCENTAJEBUSCAR,MATCH(AP26,CódigoRET,0),4)*1),"")</f>
        <v/>
      </c>
      <c r="AS26" s="177">
        <f t="shared" si="2"/>
        <v>0</v>
      </c>
      <c r="BF26" s="177" t="str">
        <f>IFERROR(IF(OR(BD26=338,BD26=340,BD26=341,BD26=342,BD26="342A",BD26="342B"),PorcenRet(BD26,BH26,BI26),INDEX(PORCENTAJEBUSCAR,MATCH(BD26,CódigoRET,0),4)*1),"")</f>
        <v/>
      </c>
      <c r="BG26" s="177">
        <f t="shared" si="3"/>
        <v>0</v>
      </c>
      <c r="BO26">
        <f t="shared" si="4"/>
        <v>0</v>
      </c>
      <c r="CC26" s="177">
        <f t="shared" si="5"/>
        <v>50</v>
      </c>
      <c r="CD26" s="177">
        <f t="shared" si="6"/>
        <v>0</v>
      </c>
      <c r="CG26" t="str">
        <f ca="1">IFERROR(INDIRECT("IVA!X"&amp;MATCH(MID(COMPRAS!C26,1,2)&amp;MID(COMPRAS!F26,1,2)&amp;MID(COMPRAS!D26,1,2),IVA!W:W,0)),"SIN COD.")</f>
        <v>SIN COD.</v>
      </c>
      <c r="CH26" t="str">
        <f ca="1">IFERROR(INDIRECT("IVA!Y"&amp;MATCH(MID(COMPRAS!C26,1,2)&amp;MID(COMPRAS!F26,1,2)&amp;MID(COMPRAS!D26,1,2),IVA!W:W,0)),"SIN COD.")</f>
        <v>SIN COD.</v>
      </c>
      <c r="CJ26" t="s">
        <v>1232</v>
      </c>
    </row>
    <row r="27" spans="1:88" x14ac:dyDescent="0.25">
      <c r="A27">
        <v>27</v>
      </c>
      <c r="B27" t="s">
        <v>1225</v>
      </c>
      <c r="D27" s="5" t="s">
        <v>1226</v>
      </c>
      <c r="E27" s="5" t="s">
        <v>1227</v>
      </c>
      <c r="F27" s="5" t="s">
        <v>133</v>
      </c>
      <c r="I27" s="5" t="s">
        <v>1234</v>
      </c>
      <c r="J27" s="5" t="s">
        <v>1234</v>
      </c>
      <c r="K27" s="5" t="s">
        <v>1235</v>
      </c>
      <c r="L27" s="176">
        <v>36526</v>
      </c>
      <c r="M27" s="176">
        <v>36526</v>
      </c>
      <c r="N27" s="5" t="s">
        <v>1230</v>
      </c>
      <c r="P27" s="177">
        <v>50</v>
      </c>
      <c r="V27" s="177">
        <v>0</v>
      </c>
      <c r="AL27" s="177">
        <f t="shared" si="0"/>
        <v>50</v>
      </c>
      <c r="AQ27" s="177">
        <f t="shared" si="1"/>
        <v>50</v>
      </c>
      <c r="AR27" s="177" t="str">
        <f>IFERROR(IF(OR(AP27=338,AP27=340,AP27=341,AP27=342,AP27="342A",AP27="342B"),PorcenRet(AP27,AT27,AU27),INDEX(PORCENTAJEBUSCAR,MATCH(AP27,CódigoRET,0),4)*1),"")</f>
        <v/>
      </c>
      <c r="AS27" s="177">
        <f t="shared" si="2"/>
        <v>0</v>
      </c>
      <c r="BF27" s="177" t="str">
        <f>IFERROR(IF(OR(BD27=338,BD27=340,BD27=341,BD27=342,BD27="342A",BD27="342B"),PorcenRet(BD27,BH27,BI27),INDEX(PORCENTAJEBUSCAR,MATCH(BD27,CódigoRET,0),4)*1),"")</f>
        <v/>
      </c>
      <c r="BG27" s="177">
        <f t="shared" si="3"/>
        <v>0</v>
      </c>
      <c r="BO27">
        <f t="shared" si="4"/>
        <v>0</v>
      </c>
      <c r="CC27" s="177">
        <f t="shared" si="5"/>
        <v>50</v>
      </c>
      <c r="CD27" s="177">
        <f t="shared" si="6"/>
        <v>0</v>
      </c>
      <c r="CG27" t="str">
        <f ca="1">IFERROR(INDIRECT("IVA!X"&amp;MATCH(MID(COMPRAS!C27,1,2)&amp;MID(COMPRAS!F27,1,2)&amp;MID(COMPRAS!D27,1,2),IVA!W:W,0)),"SIN COD.")</f>
        <v>SIN COD.</v>
      </c>
      <c r="CH27" t="str">
        <f ca="1">IFERROR(INDIRECT("IVA!Y"&amp;MATCH(MID(COMPRAS!C27,1,2)&amp;MID(COMPRAS!F27,1,2)&amp;MID(COMPRAS!D27,1,2),IVA!W:W,0)),"SIN COD.")</f>
        <v>SIN COD.</v>
      </c>
      <c r="CJ27" t="s">
        <v>1232</v>
      </c>
    </row>
    <row r="28" spans="1:88" x14ac:dyDescent="0.25">
      <c r="B28" t="s">
        <v>1241</v>
      </c>
      <c r="D28" s="5" t="s">
        <v>1226</v>
      </c>
      <c r="E28" s="5" t="s">
        <v>1227</v>
      </c>
      <c r="F28" s="5" t="s">
        <v>155</v>
      </c>
      <c r="I28" s="5" t="s">
        <v>1234</v>
      </c>
      <c r="J28" s="5" t="s">
        <v>1234</v>
      </c>
      <c r="K28" s="5" t="s">
        <v>1235</v>
      </c>
      <c r="L28" s="176">
        <v>36526</v>
      </c>
      <c r="M28" s="176">
        <v>36526</v>
      </c>
      <c r="N28" s="5" t="s">
        <v>1230</v>
      </c>
      <c r="P28" s="177">
        <v>50</v>
      </c>
      <c r="V28" s="177">
        <v>0</v>
      </c>
      <c r="AL28" s="177">
        <f t="shared" si="0"/>
        <v>50</v>
      </c>
      <c r="AQ28" s="177">
        <f t="shared" si="1"/>
        <v>50</v>
      </c>
      <c r="AR28" s="177" t="str">
        <f>IFERROR(IF(OR(AP28=338,AP28=340,AP28=341,AP28=342,AP28="342A",AP28="342B"),PorcenRet(AP28,AT28,AU28),INDEX(PORCENTAJEBUSCAR,MATCH(AP28,CódigoRET,0),4)*1),"")</f>
        <v/>
      </c>
      <c r="AS28" s="177">
        <f t="shared" si="2"/>
        <v>0</v>
      </c>
      <c r="BF28" s="177" t="str">
        <f>IFERROR(IF(OR(BD28=338,BD28=340,BD28=341,BD28=342,BD28="342A",BD28="342B"),PorcenRet(BD28,BH28,BI28),INDEX(PORCENTAJEBUSCAR,MATCH(BD28,CódigoRET,0),4)*1),"")</f>
        <v/>
      </c>
      <c r="BG28" s="177">
        <f t="shared" si="3"/>
        <v>0</v>
      </c>
      <c r="BJ28" s="5" t="s">
        <v>1233</v>
      </c>
      <c r="BK28" s="5" t="s">
        <v>1234</v>
      </c>
      <c r="BL28" s="5" t="s">
        <v>1234</v>
      </c>
      <c r="BM28" s="5" t="s">
        <v>1235</v>
      </c>
      <c r="BO28">
        <f t="shared" si="4"/>
        <v>0</v>
      </c>
      <c r="CC28" s="177">
        <f t="shared" si="5"/>
        <v>50</v>
      </c>
      <c r="CD28" s="177">
        <f t="shared" si="6"/>
        <v>0</v>
      </c>
      <c r="CG28" t="str">
        <f ca="1">IFERROR(INDIRECT("IVA!X"&amp;MATCH(MID(COMPRAS!C28,1,2)&amp;MID(COMPRAS!F28,1,2)&amp;MID(COMPRAS!D28,1,2),IVA!W:W,0)),"SIN COD.")</f>
        <v>SIN COD.</v>
      </c>
      <c r="CH28" t="str">
        <f ca="1">IFERROR(INDIRECT("IVA!Y"&amp;MATCH(MID(COMPRAS!C28,1,2)&amp;MID(COMPRAS!F28,1,2)&amp;MID(COMPRAS!D28,1,2),IVA!W:W,0)),"SIN COD.")</f>
        <v>SIN COD.</v>
      </c>
      <c r="CJ28" t="s">
        <v>1232</v>
      </c>
    </row>
    <row r="29" spans="1:88" x14ac:dyDescent="0.25">
      <c r="B29" t="s">
        <v>1241</v>
      </c>
      <c r="D29" s="5" t="s">
        <v>1226</v>
      </c>
      <c r="E29" s="5" t="s">
        <v>1227</v>
      </c>
      <c r="F29" s="5" t="s">
        <v>155</v>
      </c>
      <c r="I29" s="5" t="s">
        <v>1234</v>
      </c>
      <c r="J29" s="5" t="s">
        <v>1234</v>
      </c>
      <c r="K29" s="5" t="s">
        <v>1235</v>
      </c>
      <c r="L29" s="176">
        <v>36526</v>
      </c>
      <c r="M29" s="176">
        <v>36526</v>
      </c>
      <c r="N29" s="5" t="s">
        <v>1230</v>
      </c>
      <c r="P29" s="177">
        <v>50</v>
      </c>
      <c r="V29" s="177">
        <v>0</v>
      </c>
      <c r="AL29" s="177">
        <f t="shared" si="0"/>
        <v>50</v>
      </c>
      <c r="AQ29" s="177">
        <f t="shared" si="1"/>
        <v>50</v>
      </c>
      <c r="AR29" s="177" t="str">
        <f>IFERROR(IF(OR(AP29=338,AP29=340,AP29=341,AP29=342,AP29="342A",AP29="342B"),PorcenRet(AP29,AT29,AU29),INDEX(PORCENTAJEBUSCAR,MATCH(AP29,CódigoRET,0),4)*1),"")</f>
        <v/>
      </c>
      <c r="AS29" s="177">
        <f t="shared" si="2"/>
        <v>0</v>
      </c>
      <c r="BF29" s="177" t="str">
        <f>IFERROR(IF(OR(BD29=338,BD29=340,BD29=341,BD29=342,BD29="342A",BD29="342B"),PorcenRet(BD29,BH29,BI29),INDEX(PORCENTAJEBUSCAR,MATCH(BD29,CódigoRET,0),4)*1),"")</f>
        <v/>
      </c>
      <c r="BG29" s="177">
        <f t="shared" si="3"/>
        <v>0</v>
      </c>
      <c r="BJ29" s="5" t="s">
        <v>1233</v>
      </c>
      <c r="BK29" s="5" t="s">
        <v>1234</v>
      </c>
      <c r="BL29" s="5" t="s">
        <v>1234</v>
      </c>
      <c r="BM29" s="5" t="s">
        <v>1235</v>
      </c>
      <c r="BO29">
        <f t="shared" si="4"/>
        <v>0</v>
      </c>
      <c r="CC29" s="177">
        <f t="shared" si="5"/>
        <v>50</v>
      </c>
      <c r="CD29" s="177">
        <f t="shared" si="6"/>
        <v>0</v>
      </c>
      <c r="CG29" t="str">
        <f ca="1">IFERROR(INDIRECT("IVA!X"&amp;MATCH(MID(COMPRAS!C29,1,2)&amp;MID(COMPRAS!F29,1,2)&amp;MID(COMPRAS!D29,1,2),IVA!W:W,0)),"SIN COD.")</f>
        <v>SIN COD.</v>
      </c>
      <c r="CH29" t="str">
        <f ca="1">IFERROR(INDIRECT("IVA!Y"&amp;MATCH(MID(COMPRAS!C29,1,2)&amp;MID(COMPRAS!F29,1,2)&amp;MID(COMPRAS!D29,1,2),IVA!W:W,0)),"SIN COD.")</f>
        <v>SIN COD.</v>
      </c>
      <c r="CJ29" t="s">
        <v>1232</v>
      </c>
    </row>
    <row r="30" spans="1:88" x14ac:dyDescent="0.25">
      <c r="B30" t="s">
        <v>1241</v>
      </c>
      <c r="D30" s="5" t="s">
        <v>1226</v>
      </c>
      <c r="E30" s="5" t="s">
        <v>1227</v>
      </c>
      <c r="F30" s="5" t="s">
        <v>174</v>
      </c>
      <c r="I30" s="5" t="s">
        <v>1234</v>
      </c>
      <c r="J30" s="5" t="s">
        <v>1234</v>
      </c>
      <c r="K30" s="5" t="s">
        <v>1235</v>
      </c>
      <c r="L30" s="176">
        <v>36526</v>
      </c>
      <c r="M30" s="176">
        <v>36526</v>
      </c>
      <c r="N30" s="5" t="s">
        <v>1230</v>
      </c>
      <c r="P30" s="177">
        <v>50</v>
      </c>
      <c r="V30" s="177">
        <v>0</v>
      </c>
      <c r="AL30" s="177">
        <f t="shared" si="0"/>
        <v>50</v>
      </c>
      <c r="AQ30" s="177">
        <f t="shared" si="1"/>
        <v>50</v>
      </c>
      <c r="AR30" s="177" t="str">
        <f>IFERROR(IF(OR(AP30=338,AP30=340,AP30=341,AP30=342,AP30="342A",AP30="342B"),PorcenRet(AP30,AT30,AU30),INDEX(PORCENTAJEBUSCAR,MATCH(AP30,CódigoRET,0),4)*1),"")</f>
        <v/>
      </c>
      <c r="AS30" s="177">
        <f t="shared" si="2"/>
        <v>0</v>
      </c>
      <c r="BF30" s="177" t="str">
        <f>IFERROR(IF(OR(BD30=338,BD30=340,BD30=341,BD30=342,BD30="342A",BD30="342B"),PorcenRet(BD30,BH30,BI30),INDEX(PORCENTAJEBUSCAR,MATCH(BD30,CódigoRET,0),4)*1),"")</f>
        <v/>
      </c>
      <c r="BG30" s="177">
        <f t="shared" si="3"/>
        <v>0</v>
      </c>
      <c r="BJ30" s="5" t="s">
        <v>1233</v>
      </c>
      <c r="BK30" s="5" t="s">
        <v>1234</v>
      </c>
      <c r="BL30" s="5" t="s">
        <v>1234</v>
      </c>
      <c r="BM30" s="5" t="s">
        <v>1235</v>
      </c>
      <c r="BO30">
        <f t="shared" si="4"/>
        <v>0</v>
      </c>
      <c r="CC30" s="177">
        <f t="shared" si="5"/>
        <v>50</v>
      </c>
      <c r="CD30" s="177">
        <f t="shared" si="6"/>
        <v>0</v>
      </c>
      <c r="CG30" t="str">
        <f ca="1">IFERROR(INDIRECT("IVA!X"&amp;MATCH(MID(COMPRAS!C30,1,2)&amp;MID(COMPRAS!F30,1,2)&amp;MID(COMPRAS!D30,1,2),IVA!W:W,0)),"SIN COD.")</f>
        <v>SIN COD.</v>
      </c>
      <c r="CH30" t="str">
        <f ca="1">IFERROR(INDIRECT("IVA!Y"&amp;MATCH(MID(COMPRAS!C30,1,2)&amp;MID(COMPRAS!F30,1,2)&amp;MID(COMPRAS!D30,1,2),IVA!W:W,0)),"SIN COD.")</f>
        <v>SIN COD.</v>
      </c>
    </row>
  </sheetData>
  <sheetProtection formatCells="0" formatColumns="0" formatRows="0" selectLockedCells="1" autoFilter="0"/>
  <autoFilter ref="A1:CH1" xr:uid="{00000000-0001-0000-0900-000000000000}"/>
  <dataConsolidate/>
  <conditionalFormatting sqref="A2:CH30">
    <cfRule type="expression" dxfId="43" priority="2">
      <formula>COUNTA(INDIRECT("A"&amp;ROW()&amp;":CH"&amp;ROW()))</formula>
    </cfRule>
  </conditionalFormatting>
  <conditionalFormatting sqref="K2:K30">
    <cfRule type="duplicateValues" dxfId="42" priority="1"/>
  </conditionalFormatting>
  <dataValidations count="13">
    <dataValidation type="list" errorStyle="warning" operator="equal" allowBlank="1" showInputMessage="1" showErrorMessage="1" error="SOLO PUEDE SELECIONAR DE LA LISTA." sqref="BJ2:BJ30" xr:uid="{A9FE7FBE-C8FF-42FF-96B0-D5933957B64E}">
      <formula1>TIPODECOMPROBANTECOMPRAS</formula1>
    </dataValidation>
    <dataValidation type="list" allowBlank="1" showInputMessage="1" showErrorMessage="1" promptTitle="DATO" prompt="Llenar si columna AC es (02); si columna AI es SI, dejar esta celda sin datos." sqref="AJ2:AJ30" xr:uid="{ECF420AF-EC79-4A1D-A5CF-952C21619EEE}">
      <formula1>"SI,NO"</formula1>
    </dataValidation>
    <dataValidation type="list" allowBlank="1" showInputMessage="1" showErrorMessage="1" promptTitle="DATO" prompt="Llenar si columna AC es (02) " sqref="AI2:AI30" xr:uid="{6D9CECCB-2B5E-4CCB-8F01-FCA3B5CC05F4}">
      <formula1>"SI,NO"</formula1>
    </dataValidation>
    <dataValidation type="list" errorStyle="warning" allowBlank="1" showInputMessage="1" showErrorMessage="1" promptTitle="DATO" prompt="Llenar si columna AC es (02) y si columna AD  es (02)" sqref="AF2:AF30" xr:uid="{9218B19A-D0E6-4B23-B0E6-D3C0408A7D5D}">
      <formula1>PARAISOFISCALES</formula1>
    </dataValidation>
    <dataValidation type="list" errorStyle="warning" allowBlank="1" showInputMessage="1" showErrorMessage="1" promptTitle="DATO" prompt="Llenar si columna AC es (02) y si columna AD  es (01)" sqref="AE2:AE30" xr:uid="{BFE06F4A-E6CE-457E-B8E6-593B6DC4CE4F}">
      <formula1>PAIS</formula1>
    </dataValidation>
    <dataValidation type="list" errorStyle="warning" allowBlank="1" showInputMessage="1" showErrorMessage="1" prompt="Obligatorio solo para ATS de 2013 en adelante." sqref="AC2:AC30" xr:uid="{467EE074-13C7-4A58-A83D-72BA73D08936}">
      <formula1>"01-PAGO A RESIDENTE,02-PAGO A NO RESIDENTE"</formula1>
    </dataValidation>
    <dataValidation type="list" errorStyle="warning" allowBlank="1" showInputMessage="1" showErrorMessage="1" errorTitle="Revisar" error="Se permite: SI, NO" prompt="Es Obligatorio llenar este campo en ATS 03/2015 En adelante. _x000a_Para ATS del año 2014 y anteriores dejar vacío." sqref="H2:H30" xr:uid="{0BB772C3-ED05-4F48-A2BB-7DCCB07E59E6}">
      <formula1>"SI,NO"</formula1>
    </dataValidation>
    <dataValidation type="list" errorStyle="warning" allowBlank="1" showInputMessage="1" showErrorMessage="1" errorTitle="Revisar" error="Se permite: 01-PERSONA NATURAL, 01, 02 " prompt="Solo llenar si tipo de proveedor es 03-Pasaporte." sqref="G2:G30" xr:uid="{F29F2BA1-9290-45F3-8A72-9E3923988C44}">
      <formula1>"01-PERSONA NATURAL,02-SOCIEDAD"</formula1>
    </dataValidation>
    <dataValidation type="list" errorStyle="warning" allowBlank="1" showInputMessage="1" showErrorMessage="1" sqref="AM2:AM30" xr:uid="{55EA1290-0780-484E-BC13-79F69DBA99EE}">
      <formula1>formaspago2019</formula1>
    </dataValidation>
    <dataValidation type="list" errorStyle="warning" allowBlank="1" showInputMessage="1" showErrorMessage="1" sqref="AH2:AH30" xr:uid="{D703BDC9-2DD0-442A-B4AB-30CF0A9E6A91}">
      <formula1>PAISPAGO</formula1>
    </dataValidation>
    <dataValidation type="list" errorStyle="warning" allowBlank="1" showInputMessage="1" showErrorMessage="1" sqref="AD2:AD30" xr:uid="{8E84B5D8-37DA-4EA0-8C7F-3118EC6D17B9}">
      <formula1>TIPOSREGI</formula1>
    </dataValidation>
    <dataValidation type="list" errorStyle="warning" allowBlank="1" showInputMessage="1" showErrorMessage="1" sqref="F2:F30" xr:uid="{8EC30C35-C187-44E3-B026-99479DF52645}">
      <formula1>TIPODECOMPROBANTECOMPRAS</formula1>
    </dataValidation>
    <dataValidation type="list" errorStyle="warning" allowBlank="1" showInputMessage="1" showErrorMessage="1" sqref="C2:C30" xr:uid="{D4E9DD06-E6AB-4D4B-96F2-189FB6CEFE43}">
      <formula1>TIPODESUSTENTO</formula1>
    </dataValidation>
  </dataValidations>
  <pageMargins left="0.25" right="0.25" top="0.75" bottom="0.75" header="0.3" footer="0.3"/>
  <pageSetup paperSize="9" scale="12" fitToHeight="0" orientation="landscape" r:id="rId1"/>
  <drawing r:id="rId2"/>
  <legacyDrawing r:id="rId3"/>
  <controls>
    <mc:AlternateContent xmlns:mc="http://schemas.openxmlformats.org/markup-compatibility/2006">
      <mc:Choice Requires="x14">
        <control shapeId="2056" r:id="rId4" name="CheckBox8">
          <controlPr defaultSize="0" print="0" autoLine="0" r:id="rId5">
            <anchor>
              <from>
                <xdr:col>13</xdr:col>
                <xdr:colOff>495300</xdr:colOff>
                <xdr:row>0</xdr:row>
                <xdr:rowOff>419100</xdr:rowOff>
              </from>
              <to>
                <xdr:col>13</xdr:col>
                <xdr:colOff>1952625</xdr:colOff>
                <xdr:row>0</xdr:row>
                <xdr:rowOff>676275</xdr:rowOff>
              </to>
            </anchor>
          </controlPr>
        </control>
      </mc:Choice>
      <mc:Fallback>
        <control shapeId="2056" r:id="rId4" name="CheckBox8"/>
      </mc:Fallback>
    </mc:AlternateContent>
    <mc:AlternateContent xmlns:mc="http://schemas.openxmlformats.org/markup-compatibility/2006">
      <mc:Choice Requires="x14">
        <control shapeId="2055" r:id="rId6" name="CheckBox7">
          <controlPr defaultSize="0" print="0" autoLine="0" r:id="rId7">
            <anchor>
              <from>
                <xdr:col>13</xdr:col>
                <xdr:colOff>495300</xdr:colOff>
                <xdr:row>0</xdr:row>
                <xdr:rowOff>0</xdr:rowOff>
              </from>
              <to>
                <xdr:col>13</xdr:col>
                <xdr:colOff>1952625</xdr:colOff>
                <xdr:row>0</xdr:row>
                <xdr:rowOff>266700</xdr:rowOff>
              </to>
            </anchor>
          </controlPr>
        </control>
      </mc:Choice>
      <mc:Fallback>
        <control shapeId="2055" r:id="rId6" name="CheckBox7"/>
      </mc:Fallback>
    </mc:AlternateContent>
    <mc:AlternateContent xmlns:mc="http://schemas.openxmlformats.org/markup-compatibility/2006">
      <mc:Choice Requires="x14">
        <control shapeId="2054" r:id="rId8" name="CheckBox6">
          <controlPr defaultSize="0" print="0" autoLine="0" r:id="rId9">
            <anchor>
              <from>
                <xdr:col>13</xdr:col>
                <xdr:colOff>495300</xdr:colOff>
                <xdr:row>0</xdr:row>
                <xdr:rowOff>200025</xdr:rowOff>
              </from>
              <to>
                <xdr:col>13</xdr:col>
                <xdr:colOff>1952625</xdr:colOff>
                <xdr:row>0</xdr:row>
                <xdr:rowOff>457200</xdr:rowOff>
              </to>
            </anchor>
          </controlPr>
        </control>
      </mc:Choice>
      <mc:Fallback>
        <control shapeId="2054" r:id="rId8" name="CheckBox6"/>
      </mc:Fallback>
    </mc:AlternateContent>
    <mc:AlternateContent xmlns:mc="http://schemas.openxmlformats.org/markup-compatibility/2006">
      <mc:Choice Requires="x14">
        <control shapeId="2053" r:id="rId10" name="CheckBox5">
          <controlPr defaultSize="0" autoLine="0" r:id="rId11">
            <anchor>
              <from>
                <xdr:col>20</xdr:col>
                <xdr:colOff>152400</xdr:colOff>
                <xdr:row>0</xdr:row>
                <xdr:rowOff>0</xdr:rowOff>
              </from>
              <to>
                <xdr:col>22</xdr:col>
                <xdr:colOff>142875</xdr:colOff>
                <xdr:row>0</xdr:row>
                <xdr:rowOff>285750</xdr:rowOff>
              </to>
            </anchor>
          </controlPr>
        </control>
      </mc:Choice>
      <mc:Fallback>
        <control shapeId="2053" r:id="rId10" name="CheckBox5"/>
      </mc:Fallback>
    </mc:AlternateContent>
    <mc:AlternateContent xmlns:mc="http://schemas.openxmlformats.org/markup-compatibility/2006">
      <mc:Choice Requires="x14">
        <control shapeId="2052" r:id="rId12" name="CheckBox4">
          <controlPr defaultSize="0" print="0" autoLine="0" r:id="rId13">
            <anchor>
              <from>
                <xdr:col>6</xdr:col>
                <xdr:colOff>180975</xdr:colOff>
                <xdr:row>0</xdr:row>
                <xdr:rowOff>0</xdr:rowOff>
              </from>
              <to>
                <xdr:col>8</xdr:col>
                <xdr:colOff>409575</xdr:colOff>
                <xdr:row>0</xdr:row>
                <xdr:rowOff>371475</xdr:rowOff>
              </to>
            </anchor>
          </controlPr>
        </control>
      </mc:Choice>
      <mc:Fallback>
        <control shapeId="2052" r:id="rId12" name="CheckBox4"/>
      </mc:Fallback>
    </mc:AlternateContent>
    <mc:AlternateContent xmlns:mc="http://schemas.openxmlformats.org/markup-compatibility/2006">
      <mc:Choice Requires="x14">
        <control shapeId="2051" r:id="rId14" name="CheckBox3">
          <controlPr defaultSize="0" print="0" autoLine="0" r:id="rId15">
            <anchor>
              <from>
                <xdr:col>4</xdr:col>
                <xdr:colOff>990600</xdr:colOff>
                <xdr:row>0</xdr:row>
                <xdr:rowOff>0</xdr:rowOff>
              </from>
              <to>
                <xdr:col>6</xdr:col>
                <xdr:colOff>133350</xdr:colOff>
                <xdr:row>0</xdr:row>
                <xdr:rowOff>371475</xdr:rowOff>
              </to>
            </anchor>
          </controlPr>
        </control>
      </mc:Choice>
      <mc:Fallback>
        <control shapeId="2051" r:id="rId14" name="CheckBox3"/>
      </mc:Fallback>
    </mc:AlternateContent>
    <mc:AlternateContent xmlns:mc="http://schemas.openxmlformats.org/markup-compatibility/2006">
      <mc:Choice Requires="x14">
        <control shapeId="2050" r:id="rId16" name="CheckBox2">
          <controlPr defaultSize="0" print="0" autoLine="0" r:id="rId17">
            <anchor>
              <from>
                <xdr:col>4</xdr:col>
                <xdr:colOff>200025</xdr:colOff>
                <xdr:row>0</xdr:row>
                <xdr:rowOff>0</xdr:rowOff>
              </from>
              <to>
                <xdr:col>4</xdr:col>
                <xdr:colOff>914400</xdr:colOff>
                <xdr:row>0</xdr:row>
                <xdr:rowOff>371475</xdr:rowOff>
              </to>
            </anchor>
          </controlPr>
        </control>
      </mc:Choice>
      <mc:Fallback>
        <control shapeId="2050" r:id="rId16" name="CheckBox2"/>
      </mc:Fallback>
    </mc:AlternateContent>
    <mc:AlternateContent xmlns:mc="http://schemas.openxmlformats.org/markup-compatibility/2006">
      <mc:Choice Requires="x14">
        <control shapeId="2049" r:id="rId18" name="CheckBox1">
          <controlPr defaultSize="0" print="0" autoLine="0" r:id="rId19">
            <anchor>
              <from>
                <xdr:col>11</xdr:col>
                <xdr:colOff>742950</xdr:colOff>
                <xdr:row>0</xdr:row>
                <xdr:rowOff>0</xdr:rowOff>
              </from>
              <to>
                <xdr:col>13</xdr:col>
                <xdr:colOff>342900</xdr:colOff>
                <xdr:row>0</xdr:row>
                <xdr:rowOff>371475</xdr:rowOff>
              </to>
            </anchor>
          </controlPr>
        </control>
      </mc:Choice>
      <mc:Fallback>
        <control shapeId="2049" r:id="rId18" name="Check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BC39-CD62-4E88-B6BF-915D3FF3ADAD}">
  <sheetPr codeName="Hoja10">
    <tabColor theme="9" tint="0.59999389629810485"/>
  </sheetPr>
  <dimension ref="A1:S19"/>
  <sheetViews>
    <sheetView workbookViewId="0">
      <pane ySplit="1" topLeftCell="A2" activePane="bottomLeft" state="frozen"/>
      <selection pane="bottomLeft" activeCell="C2" sqref="C2:C20"/>
    </sheetView>
  </sheetViews>
  <sheetFormatPr baseColWidth="10" defaultRowHeight="15" x14ac:dyDescent="0.25"/>
  <cols>
    <col min="2" max="2" width="11.42578125" style="5"/>
    <col min="3" max="3" width="15.28515625" style="5" customWidth="1"/>
    <col min="4" max="4" width="18.140625" style="5" customWidth="1"/>
    <col min="5" max="6" width="11.42578125" style="5"/>
    <col min="7" max="7" width="13" style="5" customWidth="1"/>
    <col min="8" max="8" width="12.5703125" bestFit="1" customWidth="1"/>
    <col min="9" max="9" width="58" style="5" customWidth="1"/>
    <col min="10" max="17" width="11.42578125" style="177"/>
  </cols>
  <sheetData>
    <row r="1" spans="1:19" s="182" customFormat="1" ht="48.6" customHeight="1" x14ac:dyDescent="0.25">
      <c r="A1" s="179" t="s">
        <v>1242</v>
      </c>
      <c r="B1" s="179" t="s">
        <v>1243</v>
      </c>
      <c r="C1" s="179" t="s">
        <v>1244</v>
      </c>
      <c r="D1" s="179" t="s">
        <v>1245</v>
      </c>
      <c r="E1" s="179" t="s">
        <v>1246</v>
      </c>
      <c r="F1" s="179" t="s">
        <v>1247</v>
      </c>
      <c r="G1" s="179" t="s">
        <v>1248</v>
      </c>
      <c r="H1" s="180" t="s">
        <v>1249</v>
      </c>
      <c r="I1" s="179" t="s">
        <v>1250</v>
      </c>
      <c r="J1" s="181" t="s">
        <v>1251</v>
      </c>
      <c r="K1" s="156" t="s">
        <v>1168</v>
      </c>
      <c r="L1" s="156" t="s">
        <v>1169</v>
      </c>
      <c r="M1" s="181" t="s">
        <v>1252</v>
      </c>
      <c r="N1" s="181" t="s">
        <v>1253</v>
      </c>
      <c r="O1" s="181" t="s">
        <v>1254</v>
      </c>
      <c r="P1" s="156" t="s">
        <v>1171</v>
      </c>
      <c r="Q1" s="156" t="s">
        <v>1172</v>
      </c>
      <c r="S1"/>
    </row>
    <row r="2" spans="1:19" x14ac:dyDescent="0.25">
      <c r="A2">
        <v>6</v>
      </c>
      <c r="B2" s="5" t="s">
        <v>1233</v>
      </c>
      <c r="C2" s="5" t="s">
        <v>155</v>
      </c>
      <c r="D2" s="5" t="s">
        <v>1255</v>
      </c>
      <c r="E2" s="5" t="s">
        <v>1234</v>
      </c>
      <c r="F2" s="5" t="s">
        <v>1234</v>
      </c>
      <c r="G2" s="5" t="s">
        <v>1235</v>
      </c>
      <c r="H2">
        <v>36526</v>
      </c>
      <c r="I2" s="5" t="s">
        <v>1256</v>
      </c>
      <c r="J2" s="177">
        <v>50</v>
      </c>
      <c r="K2" s="177">
        <v>13</v>
      </c>
      <c r="L2" s="177">
        <v>8</v>
      </c>
      <c r="M2" s="177">
        <v>6</v>
      </c>
      <c r="N2" s="177">
        <v>7</v>
      </c>
      <c r="O2" s="177">
        <v>0</v>
      </c>
      <c r="P2" s="177">
        <v>0.13</v>
      </c>
      <c r="Q2" s="177">
        <v>0.8</v>
      </c>
    </row>
    <row r="3" spans="1:19" x14ac:dyDescent="0.25">
      <c r="A3">
        <v>6</v>
      </c>
      <c r="B3" s="5" t="s">
        <v>1233</v>
      </c>
      <c r="C3" s="5" t="s">
        <v>155</v>
      </c>
      <c r="D3" s="5" t="s">
        <v>1255</v>
      </c>
      <c r="E3" s="5" t="s">
        <v>1234</v>
      </c>
      <c r="F3" s="5" t="s">
        <v>1234</v>
      </c>
      <c r="G3" s="5" t="s">
        <v>1235</v>
      </c>
      <c r="H3">
        <v>36526</v>
      </c>
      <c r="I3" s="5" t="s">
        <v>1256</v>
      </c>
      <c r="J3" s="177">
        <v>50</v>
      </c>
      <c r="O3" s="177">
        <v>0</v>
      </c>
    </row>
    <row r="4" spans="1:19" x14ac:dyDescent="0.25">
      <c r="A4">
        <v>11</v>
      </c>
      <c r="B4" s="5" t="s">
        <v>1233</v>
      </c>
      <c r="C4" s="5" t="s">
        <v>155</v>
      </c>
      <c r="D4" s="5" t="s">
        <v>1255</v>
      </c>
      <c r="E4" s="5" t="s">
        <v>1234</v>
      </c>
      <c r="F4" s="5" t="s">
        <v>1234</v>
      </c>
      <c r="G4" s="5" t="s">
        <v>1235</v>
      </c>
      <c r="H4">
        <v>36526</v>
      </c>
      <c r="I4" s="5" t="s">
        <v>1256</v>
      </c>
      <c r="J4" s="177">
        <v>50</v>
      </c>
      <c r="K4" s="177">
        <v>13</v>
      </c>
      <c r="L4" s="177">
        <v>8</v>
      </c>
      <c r="M4" s="177">
        <v>6</v>
      </c>
      <c r="N4" s="177">
        <v>7</v>
      </c>
      <c r="O4" s="177">
        <v>0</v>
      </c>
      <c r="P4" s="177">
        <v>0.13</v>
      </c>
      <c r="Q4" s="177">
        <v>0.8</v>
      </c>
    </row>
    <row r="5" spans="1:19" x14ac:dyDescent="0.25">
      <c r="A5">
        <v>11</v>
      </c>
      <c r="B5" s="5" t="s">
        <v>1233</v>
      </c>
      <c r="C5" s="5" t="s">
        <v>155</v>
      </c>
      <c r="D5" s="5" t="s">
        <v>1255</v>
      </c>
      <c r="E5" s="5" t="s">
        <v>1234</v>
      </c>
      <c r="F5" s="5" t="s">
        <v>1234</v>
      </c>
      <c r="G5" s="5" t="s">
        <v>1235</v>
      </c>
      <c r="H5">
        <v>36526</v>
      </c>
      <c r="I5" s="5" t="s">
        <v>1256</v>
      </c>
      <c r="J5" s="177">
        <v>50</v>
      </c>
      <c r="O5" s="177">
        <v>0</v>
      </c>
    </row>
    <row r="6" spans="1:19" x14ac:dyDescent="0.25">
      <c r="A6">
        <v>12</v>
      </c>
      <c r="B6" s="5" t="s">
        <v>1233</v>
      </c>
      <c r="C6" s="5" t="s">
        <v>155</v>
      </c>
      <c r="D6" s="5" t="s">
        <v>1255</v>
      </c>
      <c r="E6" s="5" t="s">
        <v>1234</v>
      </c>
      <c r="F6" s="5" t="s">
        <v>1234</v>
      </c>
      <c r="G6" s="5" t="s">
        <v>1235</v>
      </c>
      <c r="H6">
        <v>36526</v>
      </c>
      <c r="I6" s="5" t="s">
        <v>1256</v>
      </c>
      <c r="J6" s="177">
        <v>50</v>
      </c>
      <c r="K6" s="177">
        <v>13</v>
      </c>
      <c r="L6" s="177">
        <v>8</v>
      </c>
      <c r="M6" s="177">
        <v>6</v>
      </c>
      <c r="N6" s="177">
        <v>7</v>
      </c>
      <c r="O6" s="177">
        <v>0</v>
      </c>
      <c r="P6" s="177">
        <v>0.13</v>
      </c>
      <c r="Q6" s="177">
        <v>0.8</v>
      </c>
    </row>
    <row r="7" spans="1:19" x14ac:dyDescent="0.25">
      <c r="A7">
        <v>12</v>
      </c>
      <c r="B7" s="5" t="s">
        <v>1233</v>
      </c>
      <c r="C7" s="5" t="s">
        <v>155</v>
      </c>
      <c r="D7" s="5" t="s">
        <v>1255</v>
      </c>
      <c r="E7" s="5" t="s">
        <v>1234</v>
      </c>
      <c r="F7" s="5" t="s">
        <v>1234</v>
      </c>
      <c r="G7" s="5" t="s">
        <v>1235</v>
      </c>
      <c r="H7">
        <v>36526</v>
      </c>
      <c r="I7" s="5" t="s">
        <v>1256</v>
      </c>
      <c r="J7" s="177">
        <v>50</v>
      </c>
      <c r="O7" s="177">
        <v>0</v>
      </c>
    </row>
    <row r="8" spans="1:19" x14ac:dyDescent="0.25">
      <c r="A8">
        <v>22</v>
      </c>
      <c r="B8" s="5" t="s">
        <v>1233</v>
      </c>
      <c r="C8" s="5" t="s">
        <v>155</v>
      </c>
      <c r="D8" s="5" t="s">
        <v>1255</v>
      </c>
      <c r="E8" s="5" t="s">
        <v>1234</v>
      </c>
      <c r="F8" s="5" t="s">
        <v>1234</v>
      </c>
      <c r="G8" s="5" t="s">
        <v>1235</v>
      </c>
      <c r="H8">
        <v>36526</v>
      </c>
      <c r="I8" s="5" t="s">
        <v>1256</v>
      </c>
      <c r="J8" s="177">
        <v>50</v>
      </c>
      <c r="O8" s="177">
        <v>0</v>
      </c>
    </row>
    <row r="9" spans="1:19" x14ac:dyDescent="0.25">
      <c r="A9">
        <v>22</v>
      </c>
      <c r="B9" s="5" t="s">
        <v>1233</v>
      </c>
      <c r="C9" s="5" t="s">
        <v>155</v>
      </c>
      <c r="D9" s="5" t="s">
        <v>1255</v>
      </c>
      <c r="E9" s="5" t="s">
        <v>1234</v>
      </c>
      <c r="F9" s="5" t="s">
        <v>1234</v>
      </c>
      <c r="G9" s="5" t="s">
        <v>1235</v>
      </c>
      <c r="H9">
        <v>36526</v>
      </c>
      <c r="I9" s="5" t="s">
        <v>1256</v>
      </c>
      <c r="J9" s="177">
        <v>50</v>
      </c>
      <c r="O9" s="177">
        <v>0</v>
      </c>
    </row>
    <row r="10" spans="1:19" x14ac:dyDescent="0.25">
      <c r="A10">
        <v>23</v>
      </c>
      <c r="B10" s="5" t="s">
        <v>1233</v>
      </c>
      <c r="C10" s="5" t="s">
        <v>155</v>
      </c>
      <c r="D10" s="5" t="s">
        <v>1255</v>
      </c>
      <c r="E10" s="5" t="s">
        <v>1234</v>
      </c>
      <c r="F10" s="5" t="s">
        <v>1234</v>
      </c>
      <c r="G10" s="5" t="s">
        <v>1235</v>
      </c>
      <c r="H10">
        <v>36526</v>
      </c>
      <c r="I10" s="5" t="s">
        <v>1256</v>
      </c>
      <c r="J10" s="177">
        <v>50</v>
      </c>
      <c r="O10" s="177">
        <v>0</v>
      </c>
    </row>
    <row r="11" spans="1:19" x14ac:dyDescent="0.25">
      <c r="A11">
        <v>23</v>
      </c>
      <c r="B11" s="5" t="s">
        <v>1233</v>
      </c>
      <c r="C11" s="5" t="s">
        <v>155</v>
      </c>
      <c r="D11" s="5" t="s">
        <v>1255</v>
      </c>
      <c r="E11" s="5" t="s">
        <v>1234</v>
      </c>
      <c r="F11" s="5" t="s">
        <v>1234</v>
      </c>
      <c r="G11" s="5" t="s">
        <v>1235</v>
      </c>
      <c r="H11">
        <v>36526</v>
      </c>
      <c r="I11" s="5" t="s">
        <v>1256</v>
      </c>
      <c r="J11" s="177">
        <v>50</v>
      </c>
      <c r="O11" s="177">
        <v>0</v>
      </c>
    </row>
    <row r="12" spans="1:19" x14ac:dyDescent="0.25">
      <c r="A12">
        <v>24</v>
      </c>
      <c r="B12" s="5" t="s">
        <v>1233</v>
      </c>
      <c r="C12" s="5" t="s">
        <v>155</v>
      </c>
      <c r="D12" s="5" t="s">
        <v>1255</v>
      </c>
      <c r="E12" s="5" t="s">
        <v>1234</v>
      </c>
      <c r="F12" s="5" t="s">
        <v>1234</v>
      </c>
      <c r="G12" s="5" t="s">
        <v>1235</v>
      </c>
      <c r="H12">
        <v>36526</v>
      </c>
      <c r="I12" s="5" t="s">
        <v>1256</v>
      </c>
      <c r="J12" s="177">
        <v>50</v>
      </c>
      <c r="O12" s="177">
        <v>0</v>
      </c>
    </row>
    <row r="13" spans="1:19" x14ac:dyDescent="0.25">
      <c r="A13">
        <v>24</v>
      </c>
      <c r="B13" s="5" t="s">
        <v>1233</v>
      </c>
      <c r="C13" s="5" t="s">
        <v>155</v>
      </c>
      <c r="D13" s="5" t="s">
        <v>1255</v>
      </c>
      <c r="E13" s="5" t="s">
        <v>1234</v>
      </c>
      <c r="F13" s="5" t="s">
        <v>1234</v>
      </c>
      <c r="G13" s="5" t="s">
        <v>1235</v>
      </c>
      <c r="H13">
        <v>36526</v>
      </c>
      <c r="I13" s="5" t="s">
        <v>1256</v>
      </c>
      <c r="J13" s="177">
        <v>50</v>
      </c>
      <c r="O13" s="177">
        <v>0</v>
      </c>
    </row>
    <row r="14" spans="1:19" x14ac:dyDescent="0.25">
      <c r="A14">
        <v>25</v>
      </c>
      <c r="B14" s="5" t="s">
        <v>1233</v>
      </c>
      <c r="C14" s="5" t="s">
        <v>155</v>
      </c>
      <c r="D14" s="5" t="s">
        <v>1255</v>
      </c>
      <c r="E14" s="5" t="s">
        <v>1234</v>
      </c>
      <c r="F14" s="5" t="s">
        <v>1234</v>
      </c>
      <c r="G14" s="5" t="s">
        <v>1235</v>
      </c>
      <c r="H14">
        <v>36526</v>
      </c>
      <c r="I14" s="5" t="s">
        <v>1256</v>
      </c>
      <c r="J14" s="177">
        <v>50</v>
      </c>
      <c r="O14" s="177">
        <v>0</v>
      </c>
    </row>
    <row r="15" spans="1:19" x14ac:dyDescent="0.25">
      <c r="A15">
        <v>25</v>
      </c>
      <c r="B15" s="5" t="s">
        <v>1233</v>
      </c>
      <c r="C15" s="5" t="s">
        <v>155</v>
      </c>
      <c r="D15" s="5" t="s">
        <v>1255</v>
      </c>
      <c r="E15" s="5" t="s">
        <v>1234</v>
      </c>
      <c r="F15" s="5" t="s">
        <v>1234</v>
      </c>
      <c r="G15" s="5" t="s">
        <v>1235</v>
      </c>
      <c r="H15">
        <v>36526</v>
      </c>
      <c r="I15" s="5" t="s">
        <v>1256</v>
      </c>
      <c r="J15" s="177">
        <v>50</v>
      </c>
      <c r="O15" s="177">
        <v>0</v>
      </c>
    </row>
    <row r="16" spans="1:19" x14ac:dyDescent="0.25">
      <c r="A16">
        <v>26</v>
      </c>
      <c r="B16" s="5" t="s">
        <v>1233</v>
      </c>
      <c r="C16" s="5" t="s">
        <v>155</v>
      </c>
      <c r="D16" s="5" t="s">
        <v>1255</v>
      </c>
      <c r="E16" s="5" t="s">
        <v>1234</v>
      </c>
      <c r="F16" s="5" t="s">
        <v>1234</v>
      </c>
      <c r="G16" s="5" t="s">
        <v>1235</v>
      </c>
      <c r="H16">
        <v>36526</v>
      </c>
      <c r="I16" s="5" t="s">
        <v>1256</v>
      </c>
      <c r="J16" s="177">
        <v>50</v>
      </c>
      <c r="O16" s="177">
        <v>0</v>
      </c>
    </row>
    <row r="17" spans="1:15" x14ac:dyDescent="0.25">
      <c r="A17">
        <v>26</v>
      </c>
      <c r="B17" s="5" t="s">
        <v>1233</v>
      </c>
      <c r="C17" s="5" t="s">
        <v>155</v>
      </c>
      <c r="D17" s="5" t="s">
        <v>1255</v>
      </c>
      <c r="E17" s="5" t="s">
        <v>1234</v>
      </c>
      <c r="F17" s="5" t="s">
        <v>1234</v>
      </c>
      <c r="G17" s="5" t="s">
        <v>1235</v>
      </c>
      <c r="H17">
        <v>36526</v>
      </c>
      <c r="I17" s="5" t="s">
        <v>1256</v>
      </c>
      <c r="J17" s="177">
        <v>50</v>
      </c>
      <c r="O17" s="177">
        <v>0</v>
      </c>
    </row>
    <row r="18" spans="1:15" x14ac:dyDescent="0.25">
      <c r="A18">
        <v>27</v>
      </c>
      <c r="B18" s="5" t="s">
        <v>1233</v>
      </c>
      <c r="C18" s="5" t="s">
        <v>155</v>
      </c>
      <c r="D18" s="5" t="s">
        <v>1255</v>
      </c>
      <c r="E18" s="5" t="s">
        <v>1234</v>
      </c>
      <c r="F18" s="5" t="s">
        <v>1234</v>
      </c>
      <c r="G18" s="5" t="s">
        <v>1235</v>
      </c>
      <c r="H18">
        <v>36526</v>
      </c>
      <c r="I18" s="5" t="s">
        <v>1256</v>
      </c>
      <c r="J18" s="177">
        <v>50</v>
      </c>
      <c r="O18" s="177">
        <v>0</v>
      </c>
    </row>
    <row r="19" spans="1:15" x14ac:dyDescent="0.25">
      <c r="A19">
        <v>27</v>
      </c>
      <c r="B19" s="5" t="s">
        <v>1233</v>
      </c>
      <c r="C19" s="5" t="s">
        <v>155</v>
      </c>
      <c r="D19" s="5" t="s">
        <v>1255</v>
      </c>
      <c r="E19" s="5" t="s">
        <v>1234</v>
      </c>
      <c r="F19" s="5" t="s">
        <v>1234</v>
      </c>
      <c r="G19" s="5" t="s">
        <v>1235</v>
      </c>
      <c r="H19">
        <v>36526</v>
      </c>
      <c r="I19" s="5" t="s">
        <v>1256</v>
      </c>
      <c r="J19" s="177">
        <v>50</v>
      </c>
      <c r="O19" s="177">
        <v>0</v>
      </c>
    </row>
  </sheetData>
  <autoFilter ref="A1:Q108" xr:uid="{00000000-0009-0000-0000-00000A000000}"/>
  <conditionalFormatting sqref="A2:Q19">
    <cfRule type="expression" dxfId="41" priority="1">
      <formula>COUNTA(INDIRECT("A"&amp;ROW()&amp;":Q"&amp;ROW()))</formula>
    </cfRule>
  </conditionalFormatting>
  <dataValidations count="1">
    <dataValidation type="list" errorStyle="warning" allowBlank="1" showInputMessage="1" showErrorMessage="1" sqref="B1" xr:uid="{04E22075-2508-4462-A77F-844D24B0A4AD}">
      <formula1>TIPODECOMPROBANTECOMPRAS</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5752C-6B34-4BFF-BEF1-62DB8DCB3215}">
  <sheetPr codeName="Hoja5">
    <tabColor theme="9" tint="0.59999389629810485"/>
  </sheetPr>
  <dimension ref="A1:AF1315"/>
  <sheetViews>
    <sheetView topLeftCell="D1" workbookViewId="0">
      <pane ySplit="1" topLeftCell="A2" activePane="bottomLeft" state="frozen"/>
      <selection pane="bottomLeft" activeCell="H2" sqref="H2"/>
    </sheetView>
  </sheetViews>
  <sheetFormatPr baseColWidth="10" defaultRowHeight="15" x14ac:dyDescent="0.25"/>
  <cols>
    <col min="1" max="1" width="6.28515625" customWidth="1"/>
    <col min="2" max="2" width="32" bestFit="1" customWidth="1"/>
    <col min="3" max="3" width="20.42578125" customWidth="1"/>
    <col min="4" max="4" width="17" customWidth="1"/>
    <col min="5" max="5" width="12.85546875" customWidth="1"/>
    <col min="6" max="6" width="30.7109375" customWidth="1"/>
    <col min="7" max="7" width="26.85546875" customWidth="1"/>
    <col min="8" max="8" width="21.85546875" customWidth="1"/>
    <col min="9" max="9" width="15.7109375" customWidth="1"/>
    <col min="10" max="10" width="20.28515625" customWidth="1"/>
    <col min="11" max="11" width="13.85546875" customWidth="1"/>
    <col min="12" max="12" width="18.7109375" customWidth="1"/>
    <col min="13" max="13" width="23.28515625" customWidth="1"/>
    <col min="14" max="14" width="16.7109375" customWidth="1"/>
    <col min="15" max="16" width="13.7109375" customWidth="1"/>
    <col min="17" max="17" width="14.7109375" customWidth="1"/>
    <col min="18" max="18" width="12.42578125" customWidth="1"/>
    <col min="19" max="19" width="8.5703125" customWidth="1"/>
    <col min="20" max="20" width="21.28515625" customWidth="1"/>
    <col min="21" max="21" width="14.28515625" customWidth="1"/>
    <col min="22" max="22" width="12" customWidth="1"/>
    <col min="23" max="23" width="13.7109375" style="176" customWidth="1"/>
    <col min="25" max="25" width="20.42578125" customWidth="1"/>
    <col min="26" max="26" width="15.28515625" customWidth="1"/>
    <col min="27" max="27" width="9.5703125" customWidth="1"/>
    <col min="28" max="28" width="10.28515625" bestFit="1" customWidth="1"/>
    <col min="29" max="29" width="9.5703125" customWidth="1"/>
    <col min="30" max="30" width="48.5703125" customWidth="1"/>
    <col min="31" max="31" width="19.42578125" style="176" customWidth="1"/>
    <col min="32" max="32" width="24.28515625" customWidth="1"/>
  </cols>
  <sheetData>
    <row r="1" spans="1:32" s="188" customFormat="1" ht="61.5" customHeight="1" x14ac:dyDescent="0.25">
      <c r="A1" s="183" t="s">
        <v>1257</v>
      </c>
      <c r="B1" s="183" t="s">
        <v>1258</v>
      </c>
      <c r="C1" s="184" t="s">
        <v>1259</v>
      </c>
      <c r="D1" s="184" t="s">
        <v>1260</v>
      </c>
      <c r="E1" s="184" t="s">
        <v>1261</v>
      </c>
      <c r="F1" s="184" t="s">
        <v>1262</v>
      </c>
      <c r="G1" s="184" t="s">
        <v>1263</v>
      </c>
      <c r="H1" s="184" t="s">
        <v>1264</v>
      </c>
      <c r="I1" s="184" t="s">
        <v>1265</v>
      </c>
      <c r="J1" s="185" t="s">
        <v>1184</v>
      </c>
      <c r="K1" s="184" t="s">
        <v>1266</v>
      </c>
      <c r="L1" s="184" t="s">
        <v>1267</v>
      </c>
      <c r="M1" s="183" t="s">
        <v>1268</v>
      </c>
      <c r="N1" s="184" t="s">
        <v>1269</v>
      </c>
      <c r="O1" s="185" t="s">
        <v>1270</v>
      </c>
      <c r="P1" s="186" t="s">
        <v>1271</v>
      </c>
      <c r="Q1" s="183" t="s">
        <v>1272</v>
      </c>
      <c r="R1" s="183" t="s">
        <v>1273</v>
      </c>
      <c r="S1" s="183" t="s">
        <v>1274</v>
      </c>
      <c r="T1" s="183" t="s">
        <v>1275</v>
      </c>
      <c r="U1" s="183" t="s">
        <v>1276</v>
      </c>
      <c r="V1" s="183" t="s">
        <v>1277</v>
      </c>
      <c r="W1" s="187" t="s">
        <v>1278</v>
      </c>
      <c r="X1" s="183" t="s">
        <v>1279</v>
      </c>
      <c r="Y1" s="183" t="s">
        <v>1280</v>
      </c>
      <c r="Z1" s="183" t="s">
        <v>1281</v>
      </c>
      <c r="AA1" s="183" t="s">
        <v>5</v>
      </c>
      <c r="AB1" s="183" t="s">
        <v>1282</v>
      </c>
      <c r="AC1" s="183" t="s">
        <v>1283</v>
      </c>
      <c r="AD1" s="183" t="s">
        <v>1284</v>
      </c>
      <c r="AE1" s="187" t="s">
        <v>1285</v>
      </c>
      <c r="AF1" s="183" t="s">
        <v>1286</v>
      </c>
    </row>
    <row r="2" spans="1:32" ht="21.75" customHeight="1" x14ac:dyDescent="0.25">
      <c r="A2" s="189"/>
      <c r="B2" s="189"/>
      <c r="C2" s="190"/>
      <c r="D2" s="5"/>
      <c r="E2" s="191"/>
      <c r="F2" s="5"/>
      <c r="G2" s="5"/>
      <c r="H2" s="5"/>
      <c r="I2" s="5"/>
      <c r="K2" s="5"/>
      <c r="L2" s="191"/>
      <c r="M2" s="192"/>
      <c r="N2" s="5"/>
      <c r="P2" s="193"/>
      <c r="Q2" s="192"/>
      <c r="R2" s="194"/>
      <c r="S2" s="192"/>
      <c r="T2" s="195"/>
      <c r="U2" s="196"/>
      <c r="V2" s="197"/>
      <c r="X2" s="198"/>
      <c r="Y2" s="191"/>
      <c r="Z2" s="191"/>
      <c r="AA2" s="191"/>
      <c r="AB2" s="191"/>
      <c r="AC2" s="199"/>
      <c r="AD2" s="190"/>
      <c r="AF2" s="198"/>
    </row>
    <row r="3" spans="1:32" ht="18.75" x14ac:dyDescent="0.3">
      <c r="A3" s="200"/>
      <c r="B3" s="200"/>
      <c r="C3" s="190"/>
      <c r="D3" s="5"/>
      <c r="E3" s="191"/>
      <c r="F3" s="5"/>
      <c r="G3" s="5"/>
      <c r="H3" s="5"/>
      <c r="I3" s="5"/>
      <c r="K3" s="5"/>
      <c r="L3" s="201"/>
      <c r="M3" s="192"/>
      <c r="N3" s="5"/>
      <c r="P3" s="202"/>
      <c r="Q3" s="192"/>
      <c r="R3" s="194"/>
      <c r="S3" s="192"/>
      <c r="T3" s="195"/>
      <c r="U3" s="203"/>
      <c r="V3" s="204"/>
      <c r="X3" s="205"/>
      <c r="Y3" s="206"/>
      <c r="Z3" s="206"/>
      <c r="AA3" s="207"/>
      <c r="AB3" s="207"/>
      <c r="AC3" s="208"/>
      <c r="AD3" s="209"/>
      <c r="AF3" s="205"/>
    </row>
    <row r="4" spans="1:32" ht="18.75" x14ac:dyDescent="0.3">
      <c r="A4" s="200"/>
      <c r="B4" s="200"/>
      <c r="C4" s="190"/>
      <c r="D4" s="5"/>
      <c r="E4" s="191"/>
      <c r="F4" s="5"/>
      <c r="G4" s="5"/>
      <c r="H4" s="5"/>
      <c r="I4" s="5"/>
      <c r="K4" s="5"/>
      <c r="L4" s="201"/>
      <c r="M4" s="192"/>
      <c r="N4" s="5"/>
      <c r="P4" s="202"/>
      <c r="Q4" s="192"/>
      <c r="R4" s="194"/>
      <c r="S4" s="192"/>
      <c r="T4" s="195"/>
      <c r="U4" s="203"/>
      <c r="V4" s="204"/>
      <c r="X4" s="205"/>
      <c r="Y4" s="206"/>
      <c r="Z4" s="206"/>
      <c r="AA4" s="207"/>
      <c r="AB4" s="207"/>
      <c r="AC4" s="208"/>
      <c r="AD4" s="209"/>
      <c r="AF4" s="205"/>
    </row>
    <row r="5" spans="1:32" ht="18.75" x14ac:dyDescent="0.3">
      <c r="A5" s="200"/>
      <c r="B5" s="200"/>
      <c r="C5" s="190"/>
      <c r="D5" s="5"/>
      <c r="E5" s="191"/>
      <c r="F5" s="5"/>
      <c r="G5" s="5"/>
      <c r="H5" s="5"/>
      <c r="I5" s="5"/>
      <c r="K5" s="5"/>
      <c r="L5" s="201"/>
      <c r="M5" s="192"/>
      <c r="N5" s="5"/>
      <c r="P5" s="202"/>
      <c r="Q5" s="192"/>
      <c r="R5" s="194"/>
      <c r="S5" s="192"/>
      <c r="T5" s="195"/>
      <c r="U5" s="203"/>
      <c r="V5" s="204"/>
      <c r="X5" s="205"/>
      <c r="Y5" s="206"/>
      <c r="Z5" s="206"/>
      <c r="AA5" s="207"/>
      <c r="AB5" s="207"/>
      <c r="AC5" s="208"/>
      <c r="AD5" s="209"/>
      <c r="AF5" s="205"/>
    </row>
    <row r="6" spans="1:32" ht="18.75" x14ac:dyDescent="0.3">
      <c r="A6" s="200"/>
      <c r="B6" s="200"/>
      <c r="C6" s="190"/>
      <c r="D6" s="5"/>
      <c r="E6" s="191"/>
      <c r="F6" s="5"/>
      <c r="G6" s="5"/>
      <c r="H6" s="5"/>
      <c r="I6" s="5"/>
      <c r="K6" s="5"/>
      <c r="L6" s="201"/>
      <c r="M6" s="192"/>
      <c r="N6" s="5"/>
      <c r="P6" s="202"/>
      <c r="Q6" s="192"/>
      <c r="R6" s="194"/>
      <c r="S6" s="192"/>
      <c r="T6" s="195"/>
      <c r="U6" s="203"/>
      <c r="V6" s="204"/>
      <c r="X6" s="205"/>
      <c r="Y6" s="206"/>
      <c r="Z6" s="206"/>
      <c r="AA6" s="207"/>
      <c r="AB6" s="207"/>
      <c r="AC6" s="208"/>
      <c r="AD6" s="209"/>
      <c r="AF6" s="205"/>
    </row>
    <row r="7" spans="1:32" ht="18.75" x14ac:dyDescent="0.3">
      <c r="A7" s="200"/>
      <c r="B7" s="200"/>
      <c r="C7" s="190"/>
      <c r="D7" s="5"/>
      <c r="E7" s="191"/>
      <c r="F7" s="5"/>
      <c r="G7" s="5"/>
      <c r="H7" s="5"/>
      <c r="I7" s="5"/>
      <c r="K7" s="5"/>
      <c r="L7" s="201"/>
      <c r="M7" s="192"/>
      <c r="N7" s="5"/>
      <c r="P7" s="202"/>
      <c r="Q7" s="192"/>
      <c r="R7" s="194"/>
      <c r="S7" s="192"/>
      <c r="T7" s="195"/>
      <c r="U7" s="203"/>
      <c r="V7" s="204"/>
      <c r="X7" s="205"/>
      <c r="Y7" s="206"/>
      <c r="Z7" s="206"/>
      <c r="AA7" s="207"/>
      <c r="AB7" s="207"/>
      <c r="AC7" s="208"/>
      <c r="AD7" s="209"/>
      <c r="AF7" s="205"/>
    </row>
    <row r="8" spans="1:32" ht="18.75" x14ac:dyDescent="0.3">
      <c r="A8" s="200"/>
      <c r="B8" s="200"/>
      <c r="C8" s="190"/>
      <c r="D8" s="5"/>
      <c r="E8" s="191"/>
      <c r="F8" s="5"/>
      <c r="G8" s="5"/>
      <c r="H8" s="5"/>
      <c r="I8" s="5"/>
      <c r="K8" s="5"/>
      <c r="L8" s="201"/>
      <c r="M8" s="192"/>
      <c r="N8" s="5"/>
      <c r="P8" s="202"/>
      <c r="Q8" s="192"/>
      <c r="R8" s="194"/>
      <c r="S8" s="192"/>
      <c r="T8" s="195"/>
      <c r="U8" s="203"/>
      <c r="V8" s="204"/>
      <c r="X8" s="205"/>
      <c r="Y8" s="206"/>
      <c r="Z8" s="206"/>
      <c r="AA8" s="207"/>
      <c r="AB8" s="207"/>
      <c r="AC8" s="208"/>
      <c r="AD8" s="209"/>
      <c r="AF8" s="205"/>
    </row>
    <row r="9" spans="1:32" ht="18.75" x14ac:dyDescent="0.3">
      <c r="A9" s="200"/>
      <c r="B9" s="200"/>
      <c r="C9" s="190"/>
      <c r="D9" s="5"/>
      <c r="E9" s="191"/>
      <c r="F9" s="5"/>
      <c r="G9" s="5"/>
      <c r="H9" s="5"/>
      <c r="I9" s="5"/>
      <c r="K9" s="5"/>
      <c r="L9" s="201"/>
      <c r="M9" s="192"/>
      <c r="N9" s="5"/>
      <c r="P9" s="202"/>
      <c r="Q9" s="192"/>
      <c r="R9" s="194"/>
      <c r="S9" s="192"/>
      <c r="T9" s="195"/>
      <c r="U9" s="203"/>
      <c r="V9" s="204"/>
      <c r="X9" s="205"/>
      <c r="Y9" s="206"/>
      <c r="Z9" s="206"/>
      <c r="AA9" s="207"/>
      <c r="AB9" s="207"/>
      <c r="AC9" s="208"/>
      <c r="AD9" s="209"/>
      <c r="AF9" s="205"/>
    </row>
    <row r="10" spans="1:32" ht="18.75" x14ac:dyDescent="0.3">
      <c r="A10" s="200"/>
      <c r="B10" s="200"/>
      <c r="C10" s="209"/>
      <c r="D10" s="5"/>
      <c r="E10" s="201"/>
      <c r="F10" s="5"/>
      <c r="G10" s="5"/>
      <c r="H10" s="5"/>
      <c r="I10" s="5"/>
      <c r="K10" s="190"/>
      <c r="L10" s="201"/>
      <c r="M10" s="210"/>
      <c r="N10" s="5"/>
      <c r="P10" s="202"/>
      <c r="Q10" s="210"/>
      <c r="R10" s="211"/>
      <c r="S10" s="212"/>
      <c r="T10" s="213"/>
      <c r="U10" s="203"/>
      <c r="V10" s="204"/>
      <c r="X10" s="205"/>
      <c r="Y10" s="206"/>
      <c r="Z10" s="206"/>
      <c r="AA10" s="207"/>
      <c r="AB10" s="207"/>
      <c r="AC10" s="208"/>
      <c r="AD10" s="209"/>
      <c r="AF10" s="205"/>
    </row>
    <row r="11" spans="1:32" ht="18.75" x14ac:dyDescent="0.3">
      <c r="A11" s="200"/>
      <c r="B11" s="200"/>
      <c r="C11" s="209"/>
      <c r="D11" s="214"/>
      <c r="E11" s="201"/>
      <c r="F11" s="5"/>
      <c r="G11" s="5"/>
      <c r="H11" s="5"/>
      <c r="I11" s="5"/>
      <c r="K11" s="190"/>
      <c r="L11" s="201"/>
      <c r="M11" s="210"/>
      <c r="N11" s="5"/>
      <c r="P11" s="202"/>
      <c r="Q11" s="210"/>
      <c r="R11" s="211"/>
      <c r="S11" s="212"/>
      <c r="T11" s="213"/>
      <c r="U11" s="203"/>
      <c r="V11" s="204"/>
      <c r="X11" s="205"/>
      <c r="Y11" s="206"/>
      <c r="Z11" s="206"/>
      <c r="AA11" s="207"/>
      <c r="AB11" s="207"/>
      <c r="AC11" s="208"/>
      <c r="AD11" s="209"/>
      <c r="AF11" s="205"/>
    </row>
    <row r="12" spans="1:32" ht="18.75" x14ac:dyDescent="0.3">
      <c r="A12" s="200"/>
      <c r="B12" s="200"/>
      <c r="C12" s="209"/>
      <c r="D12" s="214"/>
      <c r="E12" s="201"/>
      <c r="F12" s="5"/>
      <c r="G12" s="5"/>
      <c r="H12" s="5"/>
      <c r="I12" s="5"/>
      <c r="K12" s="190"/>
      <c r="L12" s="201"/>
      <c r="M12" s="210"/>
      <c r="N12" s="5"/>
      <c r="P12" s="202"/>
      <c r="Q12" s="210"/>
      <c r="R12" s="211"/>
      <c r="S12" s="212"/>
      <c r="T12" s="213"/>
      <c r="U12" s="203"/>
      <c r="V12" s="204"/>
      <c r="X12" s="205"/>
      <c r="Y12" s="206"/>
      <c r="Z12" s="206"/>
      <c r="AA12" s="207"/>
      <c r="AB12" s="207"/>
      <c r="AC12" s="208"/>
      <c r="AD12" s="209"/>
      <c r="AF12" s="205"/>
    </row>
    <row r="13" spans="1:32" ht="18.75" x14ac:dyDescent="0.3">
      <c r="A13" s="200"/>
      <c r="B13" s="200"/>
      <c r="C13" s="209"/>
      <c r="D13" s="214"/>
      <c r="E13" s="201"/>
      <c r="F13" s="5"/>
      <c r="G13" s="5"/>
      <c r="H13" s="5"/>
      <c r="I13" s="5"/>
      <c r="K13" s="190"/>
      <c r="L13" s="201"/>
      <c r="M13" s="210"/>
      <c r="N13" s="5"/>
      <c r="P13" s="202"/>
      <c r="Q13" s="210"/>
      <c r="R13" s="211"/>
      <c r="S13" s="212"/>
      <c r="T13" s="213"/>
      <c r="U13" s="203"/>
      <c r="V13" s="204"/>
      <c r="X13" s="205"/>
      <c r="Y13" s="206"/>
      <c r="Z13" s="206"/>
      <c r="AA13" s="207"/>
      <c r="AB13" s="207"/>
      <c r="AC13" s="208"/>
      <c r="AD13" s="209"/>
      <c r="AF13" s="205"/>
    </row>
    <row r="14" spans="1:32" ht="18.75" x14ac:dyDescent="0.3">
      <c r="A14" s="200"/>
      <c r="B14" s="200"/>
      <c r="C14" s="209"/>
      <c r="D14" s="214"/>
      <c r="E14" s="201"/>
      <c r="F14" s="5"/>
      <c r="G14" s="5"/>
      <c r="H14" s="5"/>
      <c r="I14" s="5"/>
      <c r="K14" s="190"/>
      <c r="L14" s="201"/>
      <c r="M14" s="210"/>
      <c r="N14" s="5"/>
      <c r="P14" s="202"/>
      <c r="Q14" s="210"/>
      <c r="R14" s="211"/>
      <c r="S14" s="212"/>
      <c r="T14" s="213"/>
      <c r="U14" s="203"/>
      <c r="V14" s="204"/>
      <c r="X14" s="205"/>
      <c r="Y14" s="206"/>
      <c r="Z14" s="206"/>
      <c r="AA14" s="207"/>
      <c r="AB14" s="207"/>
      <c r="AC14" s="208"/>
      <c r="AD14" s="209"/>
      <c r="AF14" s="205"/>
    </row>
    <row r="15" spans="1:32" ht="18.75" x14ac:dyDescent="0.3">
      <c r="A15" s="200"/>
      <c r="B15" s="200"/>
      <c r="C15" s="209"/>
      <c r="D15" s="214"/>
      <c r="E15" s="201"/>
      <c r="F15" s="5"/>
      <c r="G15" s="5"/>
      <c r="H15" s="5"/>
      <c r="I15" s="5"/>
      <c r="K15" s="190"/>
      <c r="L15" s="201"/>
      <c r="M15" s="210"/>
      <c r="N15" s="5"/>
      <c r="P15" s="202"/>
      <c r="Q15" s="210"/>
      <c r="R15" s="211"/>
      <c r="S15" s="212"/>
      <c r="T15" s="213"/>
      <c r="U15" s="203"/>
      <c r="V15" s="204"/>
      <c r="X15" s="205"/>
      <c r="Y15" s="206"/>
      <c r="Z15" s="206"/>
      <c r="AA15" s="207"/>
      <c r="AB15" s="207"/>
      <c r="AC15" s="208"/>
      <c r="AD15" s="209"/>
      <c r="AF15" s="205"/>
    </row>
    <row r="16" spans="1:32" ht="18.75" x14ac:dyDescent="0.3">
      <c r="A16" s="200"/>
      <c r="B16" s="200"/>
      <c r="C16" s="209"/>
      <c r="D16" s="214"/>
      <c r="E16" s="201"/>
      <c r="F16" s="5"/>
      <c r="G16" s="5"/>
      <c r="H16" s="5"/>
      <c r="I16" s="5"/>
      <c r="K16" s="190"/>
      <c r="L16" s="201"/>
      <c r="M16" s="210"/>
      <c r="N16" s="5"/>
      <c r="P16" s="202"/>
      <c r="Q16" s="210"/>
      <c r="R16" s="211"/>
      <c r="S16" s="212"/>
      <c r="T16" s="213"/>
      <c r="U16" s="203"/>
      <c r="V16" s="204"/>
      <c r="X16" s="205"/>
      <c r="Y16" s="206"/>
      <c r="Z16" s="206"/>
      <c r="AA16" s="207"/>
      <c r="AB16" s="207"/>
      <c r="AC16" s="208"/>
      <c r="AD16" s="209"/>
      <c r="AF16" s="205"/>
    </row>
    <row r="17" spans="1:32" ht="18.75" x14ac:dyDescent="0.3">
      <c r="A17" s="200"/>
      <c r="B17" s="200"/>
      <c r="C17" s="209"/>
      <c r="D17" s="214"/>
      <c r="E17" s="201"/>
      <c r="F17" s="5"/>
      <c r="G17" s="5"/>
      <c r="H17" s="5"/>
      <c r="I17" s="5"/>
      <c r="K17" s="190"/>
      <c r="L17" s="201"/>
      <c r="M17" s="210"/>
      <c r="N17" s="5"/>
      <c r="P17" s="202"/>
      <c r="Q17" s="210"/>
      <c r="R17" s="211"/>
      <c r="S17" s="212"/>
      <c r="T17" s="213"/>
      <c r="U17" s="203"/>
      <c r="V17" s="204"/>
      <c r="X17" s="205"/>
      <c r="Y17" s="206"/>
      <c r="Z17" s="206"/>
      <c r="AA17" s="207"/>
      <c r="AB17" s="207"/>
      <c r="AC17" s="208"/>
      <c r="AD17" s="209"/>
      <c r="AF17" s="205"/>
    </row>
    <row r="18" spans="1:32" ht="18.75" x14ac:dyDescent="0.3">
      <c r="A18" s="200"/>
      <c r="B18" s="200"/>
      <c r="C18" s="209"/>
      <c r="D18" s="214"/>
      <c r="E18" s="201"/>
      <c r="F18" s="5"/>
      <c r="G18" s="5"/>
      <c r="H18" s="5"/>
      <c r="I18" s="5"/>
      <c r="K18" s="190"/>
      <c r="L18" s="201"/>
      <c r="M18" s="210"/>
      <c r="N18" s="5"/>
      <c r="P18" s="202"/>
      <c r="Q18" s="210"/>
      <c r="R18" s="211"/>
      <c r="S18" s="212"/>
      <c r="T18" s="213"/>
      <c r="U18" s="203"/>
      <c r="V18" s="204"/>
      <c r="X18" s="205"/>
      <c r="Y18" s="206"/>
      <c r="Z18" s="206"/>
      <c r="AA18" s="207"/>
      <c r="AB18" s="207"/>
      <c r="AC18" s="208"/>
      <c r="AD18" s="209"/>
      <c r="AF18" s="205"/>
    </row>
    <row r="19" spans="1:32" ht="18.75" x14ac:dyDescent="0.3">
      <c r="A19" s="200"/>
      <c r="B19" s="200"/>
      <c r="C19" s="209"/>
      <c r="D19" s="214"/>
      <c r="E19" s="201"/>
      <c r="F19" s="5"/>
      <c r="G19" s="5"/>
      <c r="H19" s="5"/>
      <c r="I19" s="5"/>
      <c r="K19" s="190"/>
      <c r="L19" s="201"/>
      <c r="M19" s="210"/>
      <c r="N19" s="5"/>
      <c r="P19" s="202"/>
      <c r="Q19" s="210"/>
      <c r="R19" s="211"/>
      <c r="S19" s="212"/>
      <c r="T19" s="213"/>
      <c r="U19" s="203"/>
      <c r="V19" s="204"/>
      <c r="X19" s="205"/>
      <c r="Y19" s="206"/>
      <c r="Z19" s="206"/>
      <c r="AA19" s="207"/>
      <c r="AB19" s="207"/>
      <c r="AC19" s="208"/>
      <c r="AD19" s="209"/>
      <c r="AF19" s="205"/>
    </row>
    <row r="20" spans="1:32" ht="18.75" x14ac:dyDescent="0.3">
      <c r="A20" s="200"/>
      <c r="B20" s="200"/>
      <c r="C20" s="209"/>
      <c r="D20" s="214"/>
      <c r="E20" s="201"/>
      <c r="F20" s="5"/>
      <c r="G20" s="5"/>
      <c r="H20" s="5"/>
      <c r="I20" s="5"/>
      <c r="K20" s="190"/>
      <c r="L20" s="201"/>
      <c r="M20" s="210"/>
      <c r="N20" s="5"/>
      <c r="P20" s="202"/>
      <c r="Q20" s="210"/>
      <c r="R20" s="211"/>
      <c r="S20" s="212"/>
      <c r="T20" s="213"/>
      <c r="U20" s="203"/>
      <c r="V20" s="204"/>
      <c r="X20" s="205"/>
      <c r="Y20" s="206"/>
      <c r="Z20" s="206"/>
      <c r="AA20" s="207"/>
      <c r="AB20" s="207"/>
      <c r="AC20" s="208"/>
      <c r="AD20" s="209"/>
      <c r="AF20" s="205"/>
    </row>
    <row r="21" spans="1:32" ht="18.75" x14ac:dyDescent="0.3">
      <c r="A21" s="200"/>
      <c r="B21" s="200"/>
      <c r="C21" s="209"/>
      <c r="D21" s="214"/>
      <c r="E21" s="201"/>
      <c r="F21" s="5"/>
      <c r="G21" s="5"/>
      <c r="H21" s="5"/>
      <c r="I21" s="5"/>
      <c r="K21" s="209"/>
      <c r="L21" s="201"/>
      <c r="M21" s="210"/>
      <c r="N21" s="5"/>
      <c r="P21" s="202"/>
      <c r="Q21" s="210"/>
      <c r="R21" s="211"/>
      <c r="S21" s="212"/>
      <c r="T21" s="213"/>
      <c r="U21" s="203"/>
      <c r="V21" s="204"/>
      <c r="X21" s="205"/>
      <c r="Y21" s="206"/>
      <c r="Z21" s="206"/>
      <c r="AA21" s="207"/>
      <c r="AB21" s="207"/>
      <c r="AC21" s="208"/>
      <c r="AD21" s="209"/>
      <c r="AF21" s="205"/>
    </row>
    <row r="22" spans="1:32" ht="18.75" x14ac:dyDescent="0.3">
      <c r="A22" s="200"/>
      <c r="B22" s="200"/>
      <c r="C22" s="209"/>
      <c r="D22" s="214"/>
      <c r="E22" s="201"/>
      <c r="F22" s="5"/>
      <c r="G22" s="5"/>
      <c r="H22" s="5"/>
      <c r="I22" s="5"/>
      <c r="K22" s="209"/>
      <c r="L22" s="201"/>
      <c r="M22" s="210"/>
      <c r="N22" s="5"/>
      <c r="P22" s="202"/>
      <c r="Q22" s="210"/>
      <c r="R22" s="211"/>
      <c r="S22" s="212"/>
      <c r="T22" s="213"/>
      <c r="U22" s="203"/>
      <c r="V22" s="204"/>
      <c r="X22" s="205"/>
      <c r="Y22" s="206"/>
      <c r="Z22" s="206"/>
      <c r="AA22" s="207"/>
      <c r="AB22" s="207"/>
      <c r="AC22" s="208"/>
      <c r="AD22" s="209"/>
      <c r="AF22" s="205"/>
    </row>
    <row r="23" spans="1:32" ht="18.75" x14ac:dyDescent="0.3">
      <c r="A23" s="200"/>
      <c r="B23" s="200"/>
      <c r="C23" s="209"/>
      <c r="D23" s="214"/>
      <c r="E23" s="201"/>
      <c r="F23" s="5"/>
      <c r="G23" s="5"/>
      <c r="H23" s="5"/>
      <c r="I23" s="5"/>
      <c r="K23" s="209"/>
      <c r="L23" s="201"/>
      <c r="M23" s="210"/>
      <c r="N23" s="5"/>
      <c r="P23" s="202"/>
      <c r="Q23" s="210"/>
      <c r="R23" s="211"/>
      <c r="S23" s="212"/>
      <c r="T23" s="213"/>
      <c r="U23" s="203"/>
      <c r="V23" s="204"/>
      <c r="X23" s="205"/>
      <c r="Y23" s="206"/>
      <c r="Z23" s="206"/>
      <c r="AA23" s="207"/>
      <c r="AB23" s="207"/>
      <c r="AC23" s="208"/>
      <c r="AD23" s="209"/>
      <c r="AF23" s="205"/>
    </row>
    <row r="24" spans="1:32" ht="18.75" x14ac:dyDescent="0.3">
      <c r="A24" s="200"/>
      <c r="B24" s="200"/>
      <c r="C24" s="209"/>
      <c r="D24" s="214"/>
      <c r="E24" s="201"/>
      <c r="F24" s="5"/>
      <c r="G24" s="5"/>
      <c r="H24" s="5"/>
      <c r="I24" s="5"/>
      <c r="K24" s="209"/>
      <c r="L24" s="201"/>
      <c r="M24" s="210"/>
      <c r="N24" s="5"/>
      <c r="P24" s="202"/>
      <c r="Q24" s="210"/>
      <c r="R24" s="211"/>
      <c r="S24" s="212"/>
      <c r="T24" s="213"/>
      <c r="U24" s="203"/>
      <c r="V24" s="204"/>
      <c r="X24" s="205"/>
      <c r="Y24" s="206"/>
      <c r="Z24" s="206"/>
      <c r="AA24" s="207"/>
      <c r="AB24" s="207"/>
      <c r="AC24" s="208"/>
      <c r="AD24" s="209"/>
      <c r="AF24" s="205"/>
    </row>
    <row r="25" spans="1:32" ht="18.75" x14ac:dyDescent="0.3">
      <c r="A25" s="200"/>
      <c r="B25" s="200"/>
      <c r="C25" s="209"/>
      <c r="D25" s="214"/>
      <c r="E25" s="201"/>
      <c r="F25" s="5"/>
      <c r="G25" s="5"/>
      <c r="H25" s="5"/>
      <c r="I25" s="5"/>
      <c r="K25" s="209"/>
      <c r="L25" s="201"/>
      <c r="M25" s="210"/>
      <c r="N25" s="5"/>
      <c r="P25" s="202"/>
      <c r="Q25" s="210"/>
      <c r="R25" s="211"/>
      <c r="S25" s="212"/>
      <c r="T25" s="213"/>
      <c r="U25" s="203"/>
      <c r="V25" s="204"/>
      <c r="X25" s="205"/>
      <c r="Y25" s="206"/>
      <c r="Z25" s="206"/>
      <c r="AA25" s="207"/>
      <c r="AB25" s="207"/>
      <c r="AC25" s="208"/>
      <c r="AD25" s="209"/>
      <c r="AF25" s="205"/>
    </row>
    <row r="26" spans="1:32" ht="18.75" x14ac:dyDescent="0.3">
      <c r="A26" s="200"/>
      <c r="B26" s="200"/>
      <c r="C26" s="209"/>
      <c r="D26" s="214"/>
      <c r="E26" s="201"/>
      <c r="F26" s="5"/>
      <c r="G26" s="5"/>
      <c r="H26" s="5"/>
      <c r="I26" s="5"/>
      <c r="K26" s="209"/>
      <c r="L26" s="201"/>
      <c r="M26" s="210"/>
      <c r="N26" s="5"/>
      <c r="P26" s="202"/>
      <c r="Q26" s="210"/>
      <c r="R26" s="211"/>
      <c r="S26" s="212"/>
      <c r="T26" s="213"/>
      <c r="U26" s="203"/>
      <c r="V26" s="204"/>
      <c r="X26" s="205"/>
      <c r="Y26" s="206"/>
      <c r="Z26" s="206"/>
      <c r="AA26" s="207"/>
      <c r="AB26" s="207"/>
      <c r="AC26" s="208"/>
      <c r="AD26" s="209"/>
      <c r="AF26" s="205"/>
    </row>
    <row r="27" spans="1:32" ht="18.75" x14ac:dyDescent="0.3">
      <c r="A27" s="200"/>
      <c r="B27" s="200"/>
      <c r="C27" s="209"/>
      <c r="D27" s="214"/>
      <c r="E27" s="201"/>
      <c r="F27" s="5"/>
      <c r="G27" s="5"/>
      <c r="H27" s="5"/>
      <c r="I27" s="5"/>
      <c r="K27" s="209"/>
      <c r="L27" s="201"/>
      <c r="M27" s="210"/>
      <c r="N27" s="5"/>
      <c r="P27" s="202"/>
      <c r="Q27" s="210"/>
      <c r="R27" s="211"/>
      <c r="S27" s="212"/>
      <c r="T27" s="213"/>
      <c r="U27" s="203"/>
      <c r="V27" s="204"/>
      <c r="X27" s="205"/>
      <c r="Y27" s="206"/>
      <c r="Z27" s="206"/>
      <c r="AA27" s="207"/>
      <c r="AB27" s="207"/>
      <c r="AC27" s="208"/>
      <c r="AD27" s="209"/>
      <c r="AF27" s="205"/>
    </row>
    <row r="28" spans="1:32" ht="18.75" x14ac:dyDescent="0.3">
      <c r="A28" s="200"/>
      <c r="B28" s="200"/>
      <c r="C28" s="209"/>
      <c r="D28" s="214"/>
      <c r="E28" s="201"/>
      <c r="F28" s="5"/>
      <c r="G28" s="5"/>
      <c r="H28" s="5"/>
      <c r="I28" s="5"/>
      <c r="K28" s="209"/>
      <c r="L28" s="201"/>
      <c r="M28" s="210"/>
      <c r="N28" s="5"/>
      <c r="P28" s="202"/>
      <c r="Q28" s="210"/>
      <c r="R28" s="211"/>
      <c r="S28" s="212"/>
      <c r="T28" s="213"/>
      <c r="U28" s="203"/>
      <c r="V28" s="204"/>
      <c r="X28" s="205"/>
      <c r="Y28" s="206"/>
      <c r="Z28" s="206"/>
      <c r="AA28" s="207"/>
      <c r="AB28" s="207"/>
      <c r="AC28" s="208"/>
      <c r="AD28" s="209"/>
      <c r="AF28" s="205"/>
    </row>
    <row r="29" spans="1:32" ht="18.75" x14ac:dyDescent="0.3">
      <c r="A29" s="200"/>
      <c r="B29" s="200"/>
      <c r="C29" s="209"/>
      <c r="D29" s="214"/>
      <c r="E29" s="201"/>
      <c r="F29" s="5"/>
      <c r="G29" s="5"/>
      <c r="H29" s="5"/>
      <c r="I29" s="5"/>
      <c r="K29" s="209"/>
      <c r="L29" s="201"/>
      <c r="M29" s="210"/>
      <c r="N29" s="5"/>
      <c r="P29" s="202"/>
      <c r="Q29" s="210"/>
      <c r="R29" s="211"/>
      <c r="S29" s="212"/>
      <c r="T29" s="213"/>
      <c r="U29" s="203"/>
      <c r="V29" s="204"/>
      <c r="X29" s="205"/>
      <c r="Y29" s="206"/>
      <c r="Z29" s="206"/>
      <c r="AA29" s="207"/>
      <c r="AB29" s="207"/>
      <c r="AC29" s="208"/>
      <c r="AD29" s="209"/>
      <c r="AF29" s="205"/>
    </row>
    <row r="30" spans="1:32" ht="18.75" x14ac:dyDescent="0.3">
      <c r="A30" s="200"/>
      <c r="B30" s="200"/>
      <c r="C30" s="209"/>
      <c r="D30" s="214"/>
      <c r="E30" s="201"/>
      <c r="F30" s="5"/>
      <c r="G30" s="5"/>
      <c r="H30" s="5"/>
      <c r="I30" s="5"/>
      <c r="K30" s="209"/>
      <c r="L30" s="201"/>
      <c r="M30" s="210"/>
      <c r="N30" s="5"/>
      <c r="P30" s="202"/>
      <c r="Q30" s="210"/>
      <c r="R30" s="211"/>
      <c r="S30" s="212"/>
      <c r="T30" s="213"/>
      <c r="U30" s="203"/>
      <c r="V30" s="204"/>
      <c r="X30" s="205"/>
      <c r="Y30" s="206"/>
      <c r="Z30" s="206"/>
      <c r="AA30" s="207"/>
      <c r="AB30" s="207"/>
      <c r="AC30" s="208"/>
      <c r="AD30" s="209"/>
      <c r="AF30" s="205"/>
    </row>
    <row r="31" spans="1:32" ht="18.75" x14ac:dyDescent="0.3">
      <c r="A31" s="200"/>
      <c r="B31" s="200"/>
      <c r="C31" s="209"/>
      <c r="D31" s="214"/>
      <c r="E31" s="201"/>
      <c r="F31" s="5"/>
      <c r="G31" s="5"/>
      <c r="H31" s="5"/>
      <c r="I31" s="5"/>
      <c r="K31" s="209"/>
      <c r="L31" s="201"/>
      <c r="M31" s="210"/>
      <c r="N31" s="5"/>
      <c r="P31" s="202"/>
      <c r="Q31" s="210"/>
      <c r="R31" s="211"/>
      <c r="S31" s="212"/>
      <c r="T31" s="213"/>
      <c r="U31" s="203"/>
      <c r="V31" s="204"/>
      <c r="X31" s="205"/>
      <c r="Y31" s="206"/>
      <c r="Z31" s="206"/>
      <c r="AA31" s="207"/>
      <c r="AB31" s="207"/>
      <c r="AC31" s="208"/>
      <c r="AD31" s="209"/>
      <c r="AF31" s="205"/>
    </row>
    <row r="32" spans="1:32" ht="18.75" x14ac:dyDescent="0.3">
      <c r="A32" s="200"/>
      <c r="B32" s="200"/>
      <c r="C32" s="209"/>
      <c r="D32" s="214"/>
      <c r="E32" s="201"/>
      <c r="F32" s="5"/>
      <c r="G32" s="5"/>
      <c r="H32" s="5"/>
      <c r="I32" s="5"/>
      <c r="K32" s="209"/>
      <c r="L32" s="201"/>
      <c r="M32" s="210"/>
      <c r="N32" s="5"/>
      <c r="P32" s="202"/>
      <c r="Q32" s="210"/>
      <c r="R32" s="211"/>
      <c r="S32" s="212"/>
      <c r="T32" s="213"/>
      <c r="U32" s="203"/>
      <c r="V32" s="204"/>
      <c r="X32" s="205"/>
      <c r="Y32" s="206"/>
      <c r="Z32" s="206"/>
      <c r="AA32" s="207"/>
      <c r="AB32" s="207"/>
      <c r="AC32" s="208"/>
      <c r="AD32" s="209"/>
      <c r="AF32" s="205"/>
    </row>
    <row r="33" spans="1:32" ht="18.75" x14ac:dyDescent="0.3">
      <c r="A33" s="200"/>
      <c r="B33" s="200"/>
      <c r="C33" s="209"/>
      <c r="D33" s="214"/>
      <c r="E33" s="201"/>
      <c r="F33" s="5"/>
      <c r="G33" s="5"/>
      <c r="H33" s="5"/>
      <c r="I33" s="5"/>
      <c r="K33" s="209"/>
      <c r="L33" s="201"/>
      <c r="M33" s="210"/>
      <c r="N33" s="5"/>
      <c r="P33" s="202"/>
      <c r="Q33" s="210"/>
      <c r="R33" s="211"/>
      <c r="S33" s="212"/>
      <c r="T33" s="213"/>
      <c r="U33" s="203"/>
      <c r="V33" s="204"/>
      <c r="X33" s="205"/>
      <c r="Y33" s="206"/>
      <c r="Z33" s="206"/>
      <c r="AA33" s="207"/>
      <c r="AB33" s="207"/>
      <c r="AC33" s="208"/>
      <c r="AD33" s="209"/>
      <c r="AF33" s="205"/>
    </row>
    <row r="34" spans="1:32" ht="18.75" x14ac:dyDescent="0.3">
      <c r="A34" s="200"/>
      <c r="B34" s="200"/>
      <c r="C34" s="209"/>
      <c r="D34" s="214"/>
      <c r="E34" s="201"/>
      <c r="F34" s="5"/>
      <c r="G34" s="5"/>
      <c r="H34" s="5"/>
      <c r="I34" s="5"/>
      <c r="K34" s="209"/>
      <c r="L34" s="201"/>
      <c r="M34" s="210"/>
      <c r="N34" s="5"/>
      <c r="P34" s="202"/>
      <c r="Q34" s="210"/>
      <c r="R34" s="211"/>
      <c r="S34" s="212"/>
      <c r="T34" s="213"/>
      <c r="U34" s="203"/>
      <c r="V34" s="204"/>
      <c r="X34" s="205"/>
      <c r="Y34" s="206"/>
      <c r="Z34" s="206"/>
      <c r="AA34" s="207"/>
      <c r="AB34" s="207"/>
      <c r="AC34" s="208"/>
      <c r="AD34" s="209"/>
      <c r="AF34" s="205"/>
    </row>
    <row r="35" spans="1:32" ht="18.75" x14ac:dyDescent="0.3">
      <c r="A35" s="200"/>
      <c r="B35" s="200"/>
      <c r="C35" s="209"/>
      <c r="D35" s="214"/>
      <c r="E35" s="201"/>
      <c r="F35" s="5"/>
      <c r="G35" s="5"/>
      <c r="H35" s="5"/>
      <c r="I35" s="5"/>
      <c r="K35" s="209"/>
      <c r="L35" s="201"/>
      <c r="M35" s="210"/>
      <c r="N35" s="5"/>
      <c r="P35" s="202"/>
      <c r="Q35" s="210"/>
      <c r="R35" s="211"/>
      <c r="S35" s="212"/>
      <c r="T35" s="213"/>
      <c r="U35" s="203"/>
      <c r="V35" s="204"/>
      <c r="X35" s="205"/>
      <c r="Y35" s="206"/>
      <c r="Z35" s="206"/>
      <c r="AA35" s="207"/>
      <c r="AB35" s="207"/>
      <c r="AC35" s="208"/>
      <c r="AD35" s="209"/>
      <c r="AF35" s="205"/>
    </row>
    <row r="36" spans="1:32" ht="18.75" x14ac:dyDescent="0.3">
      <c r="A36" s="200"/>
      <c r="B36" s="200"/>
      <c r="C36" s="209"/>
      <c r="D36" s="214"/>
      <c r="E36" s="201"/>
      <c r="F36" s="5"/>
      <c r="G36" s="5"/>
      <c r="H36" s="5"/>
      <c r="I36" s="5"/>
      <c r="K36" s="209"/>
      <c r="L36" s="201"/>
      <c r="M36" s="210"/>
      <c r="N36" s="5"/>
      <c r="P36" s="202"/>
      <c r="Q36" s="210"/>
      <c r="R36" s="211"/>
      <c r="S36" s="212"/>
      <c r="T36" s="213"/>
      <c r="U36" s="203"/>
      <c r="V36" s="204"/>
      <c r="X36" s="205"/>
      <c r="Y36" s="206"/>
      <c r="Z36" s="206"/>
      <c r="AA36" s="207"/>
      <c r="AB36" s="207"/>
      <c r="AC36" s="208"/>
      <c r="AD36" s="209"/>
      <c r="AF36" s="205"/>
    </row>
    <row r="37" spans="1:32" ht="18.75" x14ac:dyDescent="0.3">
      <c r="A37" s="200"/>
      <c r="B37" s="200"/>
      <c r="C37" s="209"/>
      <c r="D37" s="214"/>
      <c r="E37" s="201"/>
      <c r="F37" s="5"/>
      <c r="G37" s="5"/>
      <c r="H37" s="5"/>
      <c r="I37" s="5"/>
      <c r="K37" s="209"/>
      <c r="L37" s="201"/>
      <c r="M37" s="210"/>
      <c r="N37" s="5"/>
      <c r="P37" s="202"/>
      <c r="Q37" s="210"/>
      <c r="R37" s="211"/>
      <c r="S37" s="212"/>
      <c r="T37" s="213"/>
      <c r="U37" s="203"/>
      <c r="V37" s="204"/>
      <c r="X37" s="205"/>
      <c r="Y37" s="206"/>
      <c r="Z37" s="206"/>
      <c r="AA37" s="207"/>
      <c r="AB37" s="207"/>
      <c r="AC37" s="208"/>
      <c r="AD37" s="209"/>
      <c r="AF37" s="205"/>
    </row>
    <row r="38" spans="1:32" ht="18.75" x14ac:dyDescent="0.3">
      <c r="A38" s="200"/>
      <c r="B38" s="200"/>
      <c r="C38" s="209"/>
      <c r="D38" s="214"/>
      <c r="E38" s="201"/>
      <c r="F38" s="5"/>
      <c r="G38" s="5"/>
      <c r="H38" s="5"/>
      <c r="I38" s="5"/>
      <c r="K38" s="209"/>
      <c r="L38" s="201"/>
      <c r="M38" s="210"/>
      <c r="N38" s="5"/>
      <c r="P38" s="202"/>
      <c r="Q38" s="210"/>
      <c r="R38" s="211"/>
      <c r="S38" s="212"/>
      <c r="T38" s="213"/>
      <c r="U38" s="203"/>
      <c r="V38" s="204"/>
      <c r="X38" s="205"/>
      <c r="Y38" s="206"/>
      <c r="Z38" s="206"/>
      <c r="AA38" s="207"/>
      <c r="AB38" s="207"/>
      <c r="AC38" s="208"/>
      <c r="AD38" s="209"/>
      <c r="AF38" s="205"/>
    </row>
    <row r="39" spans="1:32" ht="18.75" x14ac:dyDescent="0.3">
      <c r="A39" s="200"/>
      <c r="B39" s="200"/>
      <c r="C39" s="209"/>
      <c r="D39" s="214"/>
      <c r="E39" s="201"/>
      <c r="F39" s="5"/>
      <c r="G39" s="5"/>
      <c r="H39" s="5"/>
      <c r="I39" s="5"/>
      <c r="K39" s="209"/>
      <c r="L39" s="201"/>
      <c r="M39" s="210"/>
      <c r="N39" s="5"/>
      <c r="P39" s="202"/>
      <c r="Q39" s="210"/>
      <c r="R39" s="211"/>
      <c r="S39" s="212"/>
      <c r="T39" s="213"/>
      <c r="U39" s="203"/>
      <c r="V39" s="204"/>
      <c r="X39" s="205"/>
      <c r="Y39" s="206"/>
      <c r="Z39" s="206"/>
      <c r="AA39" s="207"/>
      <c r="AB39" s="207"/>
      <c r="AC39" s="208"/>
      <c r="AD39" s="209"/>
      <c r="AF39" s="205"/>
    </row>
    <row r="40" spans="1:32" ht="18.75" x14ac:dyDescent="0.3">
      <c r="A40" s="200"/>
      <c r="B40" s="200"/>
      <c r="C40" s="209"/>
      <c r="D40" s="214"/>
      <c r="E40" s="201"/>
      <c r="F40" s="5"/>
      <c r="G40" s="5"/>
      <c r="H40" s="5"/>
      <c r="I40" s="5"/>
      <c r="K40" s="209"/>
      <c r="L40" s="201"/>
      <c r="M40" s="210"/>
      <c r="N40" s="5"/>
      <c r="P40" s="202"/>
      <c r="Q40" s="210"/>
      <c r="R40" s="211"/>
      <c r="S40" s="212"/>
      <c r="T40" s="213"/>
      <c r="U40" s="203"/>
      <c r="V40" s="204"/>
      <c r="X40" s="205"/>
      <c r="Y40" s="206"/>
      <c r="Z40" s="206"/>
      <c r="AA40" s="207"/>
      <c r="AB40" s="207"/>
      <c r="AC40" s="208"/>
      <c r="AD40" s="209"/>
      <c r="AF40" s="205"/>
    </row>
    <row r="41" spans="1:32" ht="18.75" x14ac:dyDescent="0.3">
      <c r="A41" s="200"/>
      <c r="B41" s="200"/>
      <c r="C41" s="209"/>
      <c r="D41" s="214"/>
      <c r="E41" s="201"/>
      <c r="F41" s="5"/>
      <c r="G41" s="5"/>
      <c r="H41" s="5"/>
      <c r="I41" s="5"/>
      <c r="K41" s="209"/>
      <c r="L41" s="201"/>
      <c r="M41" s="210"/>
      <c r="N41" s="5"/>
      <c r="P41" s="202"/>
      <c r="Q41" s="210"/>
      <c r="R41" s="211"/>
      <c r="S41" s="212"/>
      <c r="T41" s="213"/>
      <c r="U41" s="203"/>
      <c r="V41" s="204"/>
      <c r="X41" s="205"/>
      <c r="Y41" s="206"/>
      <c r="Z41" s="206"/>
      <c r="AA41" s="207"/>
      <c r="AB41" s="207"/>
      <c r="AC41" s="208"/>
      <c r="AD41" s="209"/>
      <c r="AF41" s="205"/>
    </row>
    <row r="42" spans="1:32" ht="18.75" x14ac:dyDescent="0.3">
      <c r="A42" s="200"/>
      <c r="B42" s="200"/>
      <c r="C42" s="209"/>
      <c r="D42" s="214"/>
      <c r="E42" s="201"/>
      <c r="F42" s="5"/>
      <c r="G42" s="5"/>
      <c r="H42" s="5"/>
      <c r="I42" s="5"/>
      <c r="K42" s="209"/>
      <c r="L42" s="201"/>
      <c r="M42" s="210"/>
      <c r="N42" s="5"/>
      <c r="P42" s="202"/>
      <c r="Q42" s="210"/>
      <c r="R42" s="211"/>
      <c r="S42" s="212"/>
      <c r="T42" s="213"/>
      <c r="U42" s="203"/>
      <c r="V42" s="204"/>
      <c r="X42" s="205"/>
      <c r="Y42" s="206"/>
      <c r="Z42" s="206"/>
      <c r="AA42" s="207"/>
      <c r="AB42" s="207"/>
      <c r="AC42" s="208"/>
      <c r="AD42" s="209"/>
      <c r="AF42" s="205"/>
    </row>
    <row r="43" spans="1:32" ht="18.75" x14ac:dyDescent="0.3">
      <c r="A43" s="200"/>
      <c r="B43" s="200"/>
      <c r="C43" s="209"/>
      <c r="D43" s="214"/>
      <c r="E43" s="201"/>
      <c r="F43" s="5"/>
      <c r="G43" s="5"/>
      <c r="H43" s="5"/>
      <c r="I43" s="5"/>
      <c r="K43" s="209"/>
      <c r="L43" s="201"/>
      <c r="M43" s="210"/>
      <c r="N43" s="5"/>
      <c r="P43" s="202"/>
      <c r="Q43" s="210"/>
      <c r="R43" s="211"/>
      <c r="S43" s="212"/>
      <c r="T43" s="213"/>
      <c r="U43" s="203"/>
      <c r="V43" s="204"/>
      <c r="X43" s="205"/>
      <c r="Y43" s="206"/>
      <c r="Z43" s="206"/>
      <c r="AA43" s="207"/>
      <c r="AB43" s="207"/>
      <c r="AC43" s="208"/>
      <c r="AD43" s="209"/>
      <c r="AF43" s="205"/>
    </row>
    <row r="44" spans="1:32" ht="18.75" x14ac:dyDescent="0.3">
      <c r="A44" s="200"/>
      <c r="B44" s="200"/>
      <c r="C44" s="209"/>
      <c r="D44" s="214"/>
      <c r="E44" s="201"/>
      <c r="F44" s="5"/>
      <c r="G44" s="5"/>
      <c r="H44" s="5"/>
      <c r="I44" s="5"/>
      <c r="K44" s="209"/>
      <c r="L44" s="201"/>
      <c r="M44" s="210"/>
      <c r="N44" s="5"/>
      <c r="P44" s="202"/>
      <c r="Q44" s="210"/>
      <c r="R44" s="211"/>
      <c r="S44" s="212"/>
      <c r="T44" s="213"/>
      <c r="U44" s="203"/>
      <c r="V44" s="204"/>
      <c r="X44" s="205"/>
      <c r="Y44" s="206"/>
      <c r="Z44" s="206"/>
      <c r="AA44" s="207"/>
      <c r="AB44" s="207"/>
      <c r="AC44" s="208"/>
      <c r="AD44" s="209"/>
      <c r="AF44" s="205"/>
    </row>
    <row r="45" spans="1:32" ht="18.75" x14ac:dyDescent="0.3">
      <c r="A45" s="200"/>
      <c r="B45" s="200"/>
      <c r="C45" s="209"/>
      <c r="D45" s="214"/>
      <c r="E45" s="201"/>
      <c r="F45" s="5"/>
      <c r="G45" s="5"/>
      <c r="H45" s="5"/>
      <c r="I45" s="5"/>
      <c r="K45" s="209"/>
      <c r="L45" s="201"/>
      <c r="M45" s="210"/>
      <c r="N45" s="5"/>
      <c r="P45" s="202"/>
      <c r="Q45" s="210"/>
      <c r="R45" s="211"/>
      <c r="S45" s="212"/>
      <c r="T45" s="213"/>
      <c r="U45" s="203"/>
      <c r="V45" s="204"/>
      <c r="X45" s="205"/>
      <c r="Y45" s="206"/>
      <c r="Z45" s="206"/>
      <c r="AA45" s="207"/>
      <c r="AB45" s="207"/>
      <c r="AC45" s="208"/>
      <c r="AD45" s="209"/>
      <c r="AF45" s="205"/>
    </row>
    <row r="46" spans="1:32" ht="18.75" x14ac:dyDescent="0.3">
      <c r="A46" s="200"/>
      <c r="B46" s="200"/>
      <c r="C46" s="209"/>
      <c r="D46" s="214"/>
      <c r="E46" s="201"/>
      <c r="F46" s="5"/>
      <c r="G46" s="5"/>
      <c r="H46" s="5"/>
      <c r="I46" s="5"/>
      <c r="K46" s="209"/>
      <c r="L46" s="201"/>
      <c r="M46" s="210"/>
      <c r="N46" s="5"/>
      <c r="P46" s="202"/>
      <c r="Q46" s="210"/>
      <c r="R46" s="211"/>
      <c r="S46" s="212"/>
      <c r="T46" s="213"/>
      <c r="U46" s="203"/>
      <c r="V46" s="204"/>
      <c r="X46" s="205"/>
      <c r="Y46" s="206"/>
      <c r="Z46" s="206"/>
      <c r="AA46" s="207"/>
      <c r="AB46" s="207"/>
      <c r="AC46" s="208"/>
      <c r="AD46" s="209"/>
      <c r="AF46" s="205"/>
    </row>
    <row r="47" spans="1:32" ht="18.75" x14ac:dyDescent="0.3">
      <c r="A47" s="200"/>
      <c r="B47" s="200"/>
      <c r="C47" s="209"/>
      <c r="D47" s="214"/>
      <c r="E47" s="201"/>
      <c r="F47" s="5"/>
      <c r="G47" s="5"/>
      <c r="H47" s="5"/>
      <c r="I47" s="5"/>
      <c r="K47" s="209"/>
      <c r="L47" s="201"/>
      <c r="M47" s="210"/>
      <c r="N47" s="5"/>
      <c r="P47" s="202"/>
      <c r="Q47" s="210"/>
      <c r="R47" s="211"/>
      <c r="S47" s="212"/>
      <c r="T47" s="213"/>
      <c r="U47" s="203"/>
      <c r="V47" s="204"/>
      <c r="X47" s="205"/>
      <c r="Y47" s="206"/>
      <c r="Z47" s="206"/>
      <c r="AA47" s="207"/>
      <c r="AB47" s="207"/>
      <c r="AC47" s="208"/>
      <c r="AD47" s="209"/>
      <c r="AF47" s="205"/>
    </row>
    <row r="48" spans="1:32" ht="18.75" x14ac:dyDescent="0.3">
      <c r="A48" s="200"/>
      <c r="B48" s="200"/>
      <c r="C48" s="209"/>
      <c r="D48" s="214"/>
      <c r="E48" s="201"/>
      <c r="F48" s="5"/>
      <c r="G48" s="5"/>
      <c r="H48" s="5"/>
      <c r="I48" s="5"/>
      <c r="K48" s="209"/>
      <c r="L48" s="201"/>
      <c r="M48" s="210"/>
      <c r="N48" s="5"/>
      <c r="P48" s="202"/>
      <c r="Q48" s="210"/>
      <c r="R48" s="211"/>
      <c r="S48" s="212"/>
      <c r="T48" s="213"/>
      <c r="U48" s="203"/>
      <c r="V48" s="204"/>
      <c r="X48" s="205"/>
      <c r="Y48" s="206"/>
      <c r="Z48" s="206"/>
      <c r="AA48" s="207"/>
      <c r="AB48" s="207"/>
      <c r="AC48" s="208"/>
      <c r="AD48" s="209"/>
      <c r="AF48" s="205"/>
    </row>
    <row r="49" spans="1:32" ht="18.75" x14ac:dyDescent="0.3">
      <c r="A49" s="200"/>
      <c r="B49" s="200"/>
      <c r="C49" s="209"/>
      <c r="D49" s="214"/>
      <c r="E49" s="201"/>
      <c r="F49" s="5"/>
      <c r="G49" s="5"/>
      <c r="H49" s="5"/>
      <c r="I49" s="5"/>
      <c r="K49" s="209"/>
      <c r="L49" s="201"/>
      <c r="M49" s="210"/>
      <c r="N49" s="5"/>
      <c r="P49" s="202"/>
      <c r="Q49" s="210"/>
      <c r="R49" s="211"/>
      <c r="S49" s="212"/>
      <c r="T49" s="213"/>
      <c r="U49" s="203"/>
      <c r="V49" s="204"/>
      <c r="X49" s="205"/>
      <c r="Y49" s="206"/>
      <c r="Z49" s="206"/>
      <c r="AA49" s="207"/>
      <c r="AB49" s="207"/>
      <c r="AC49" s="208"/>
      <c r="AD49" s="209"/>
      <c r="AF49" s="205"/>
    </row>
    <row r="50" spans="1:32" ht="18.75" x14ac:dyDescent="0.3">
      <c r="A50" s="200"/>
      <c r="B50" s="200"/>
      <c r="C50" s="209"/>
      <c r="D50" s="214"/>
      <c r="E50" s="201"/>
      <c r="F50" s="5"/>
      <c r="G50" s="5"/>
      <c r="H50" s="5"/>
      <c r="I50" s="5"/>
      <c r="K50" s="209"/>
      <c r="L50" s="201"/>
      <c r="M50" s="210"/>
      <c r="N50" s="5"/>
      <c r="P50" s="202"/>
      <c r="Q50" s="210"/>
      <c r="R50" s="211"/>
      <c r="S50" s="212"/>
      <c r="T50" s="213"/>
      <c r="U50" s="203"/>
      <c r="V50" s="204"/>
      <c r="X50" s="205"/>
      <c r="Y50" s="206"/>
      <c r="Z50" s="206"/>
      <c r="AA50" s="207"/>
      <c r="AB50" s="207"/>
      <c r="AC50" s="208"/>
      <c r="AD50" s="209"/>
      <c r="AF50" s="205"/>
    </row>
    <row r="51" spans="1:32" ht="18.75" x14ac:dyDescent="0.3">
      <c r="A51" s="200"/>
      <c r="B51" s="200"/>
      <c r="C51" s="209"/>
      <c r="D51" s="214"/>
      <c r="E51" s="201"/>
      <c r="F51" s="5"/>
      <c r="G51" s="5"/>
      <c r="H51" s="5"/>
      <c r="I51" s="5"/>
      <c r="K51" s="209"/>
      <c r="L51" s="201"/>
      <c r="M51" s="210"/>
      <c r="N51" s="5"/>
      <c r="P51" s="215"/>
      <c r="Q51" s="210"/>
      <c r="R51" s="211"/>
      <c r="S51" s="212"/>
      <c r="T51" s="213"/>
      <c r="U51" s="203"/>
      <c r="V51" s="204"/>
      <c r="X51" s="205"/>
      <c r="Y51" s="206"/>
      <c r="Z51" s="206"/>
      <c r="AA51" s="207"/>
      <c r="AB51" s="207"/>
      <c r="AC51" s="208"/>
      <c r="AD51" s="209"/>
      <c r="AF51" s="205"/>
    </row>
    <row r="52" spans="1:32" ht="18.75" x14ac:dyDescent="0.3">
      <c r="A52" s="200"/>
      <c r="B52" s="200"/>
      <c r="C52" s="209"/>
      <c r="D52" s="214"/>
      <c r="E52" s="201"/>
      <c r="F52" s="5"/>
      <c r="G52" s="5"/>
      <c r="H52" s="5"/>
      <c r="I52" s="5"/>
      <c r="K52" s="209"/>
      <c r="L52" s="201"/>
      <c r="M52" s="210"/>
      <c r="N52" s="5"/>
      <c r="P52" s="215"/>
      <c r="Q52" s="210"/>
      <c r="R52" s="211"/>
      <c r="S52" s="212"/>
      <c r="T52" s="213"/>
      <c r="U52" s="203"/>
      <c r="V52" s="204"/>
      <c r="X52" s="205"/>
      <c r="Y52" s="206"/>
      <c r="Z52" s="206"/>
      <c r="AA52" s="207"/>
      <c r="AB52" s="207"/>
      <c r="AC52" s="208"/>
      <c r="AD52" s="209"/>
      <c r="AF52" s="205"/>
    </row>
    <row r="53" spans="1:32" ht="18.75" x14ac:dyDescent="0.3">
      <c r="A53" s="200"/>
      <c r="B53" s="200"/>
      <c r="C53" s="209"/>
      <c r="D53" s="214"/>
      <c r="E53" s="201"/>
      <c r="F53" s="5"/>
      <c r="G53" s="5"/>
      <c r="H53" s="5"/>
      <c r="I53" s="5"/>
      <c r="K53" s="209"/>
      <c r="L53" s="201"/>
      <c r="M53" s="210"/>
      <c r="N53" s="5"/>
      <c r="P53" s="215"/>
      <c r="Q53" s="210"/>
      <c r="R53" s="211"/>
      <c r="S53" s="212"/>
      <c r="T53" s="213"/>
      <c r="U53" s="203"/>
      <c r="V53" s="204"/>
      <c r="X53" s="205"/>
      <c r="Y53" s="206"/>
      <c r="Z53" s="206"/>
      <c r="AA53" s="207"/>
      <c r="AB53" s="207"/>
      <c r="AC53" s="208"/>
      <c r="AD53" s="209"/>
      <c r="AF53" s="205"/>
    </row>
    <row r="54" spans="1:32" ht="18.75" x14ac:dyDescent="0.3">
      <c r="A54" s="200"/>
      <c r="B54" s="200"/>
      <c r="C54" s="209"/>
      <c r="D54" s="214"/>
      <c r="E54" s="201"/>
      <c r="F54" s="5"/>
      <c r="G54" s="5"/>
      <c r="H54" s="5"/>
      <c r="I54" s="5"/>
      <c r="K54" s="209"/>
      <c r="L54" s="201"/>
      <c r="M54" s="210"/>
      <c r="N54" s="5"/>
      <c r="P54" s="215"/>
      <c r="Q54" s="210"/>
      <c r="R54" s="211"/>
      <c r="S54" s="212"/>
      <c r="T54" s="213"/>
      <c r="U54" s="203"/>
      <c r="V54" s="204"/>
      <c r="X54" s="205"/>
      <c r="Y54" s="206"/>
      <c r="Z54" s="206"/>
      <c r="AA54" s="207"/>
      <c r="AB54" s="207"/>
      <c r="AC54" s="208"/>
      <c r="AD54" s="209"/>
      <c r="AF54" s="205"/>
    </row>
    <row r="55" spans="1:32" ht="18.75" x14ac:dyDescent="0.3">
      <c r="A55" s="200"/>
      <c r="B55" s="200"/>
      <c r="C55" s="209"/>
      <c r="D55" s="214"/>
      <c r="E55" s="201"/>
      <c r="F55" s="5"/>
      <c r="G55" s="5"/>
      <c r="H55" s="5"/>
      <c r="I55" s="5"/>
      <c r="K55" s="209"/>
      <c r="L55" s="201"/>
      <c r="M55" s="210"/>
      <c r="N55" s="5"/>
      <c r="P55" s="215"/>
      <c r="Q55" s="210"/>
      <c r="R55" s="211"/>
      <c r="S55" s="212"/>
      <c r="T55" s="213"/>
      <c r="U55" s="203"/>
      <c r="V55" s="204"/>
      <c r="X55" s="205"/>
      <c r="Y55" s="206"/>
      <c r="Z55" s="206"/>
      <c r="AA55" s="207"/>
      <c r="AB55" s="207"/>
      <c r="AC55" s="208"/>
      <c r="AD55" s="209"/>
      <c r="AF55" s="205"/>
    </row>
    <row r="56" spans="1:32" ht="18.75" x14ac:dyDescent="0.3">
      <c r="A56" s="200"/>
      <c r="B56" s="200"/>
      <c r="C56" s="209"/>
      <c r="D56" s="214"/>
      <c r="E56" s="201"/>
      <c r="F56" s="5"/>
      <c r="G56" s="5"/>
      <c r="H56" s="5"/>
      <c r="I56" s="5"/>
      <c r="K56" s="209"/>
      <c r="L56" s="201"/>
      <c r="M56" s="210"/>
      <c r="N56" s="5"/>
      <c r="P56" s="215"/>
      <c r="Q56" s="210"/>
      <c r="R56" s="211"/>
      <c r="S56" s="212"/>
      <c r="T56" s="213"/>
      <c r="U56" s="203"/>
      <c r="V56" s="204"/>
      <c r="X56" s="205"/>
      <c r="Y56" s="206"/>
      <c r="Z56" s="206"/>
      <c r="AA56" s="207"/>
      <c r="AB56" s="207"/>
      <c r="AC56" s="208"/>
      <c r="AD56" s="209"/>
      <c r="AF56" s="205"/>
    </row>
    <row r="57" spans="1:32" ht="18.75" x14ac:dyDescent="0.3">
      <c r="A57" s="200"/>
      <c r="B57" s="200"/>
      <c r="C57" s="209"/>
      <c r="D57" s="214"/>
      <c r="E57" s="201"/>
      <c r="F57" s="5"/>
      <c r="G57" s="5"/>
      <c r="H57" s="5"/>
      <c r="I57" s="5"/>
      <c r="K57" s="209"/>
      <c r="L57" s="201"/>
      <c r="M57" s="210"/>
      <c r="N57" s="5"/>
      <c r="P57" s="215"/>
      <c r="Q57" s="210"/>
      <c r="R57" s="211"/>
      <c r="S57" s="212"/>
      <c r="T57" s="213"/>
      <c r="U57" s="203"/>
      <c r="V57" s="204"/>
      <c r="X57" s="205"/>
      <c r="Y57" s="206"/>
      <c r="Z57" s="206"/>
      <c r="AA57" s="207"/>
      <c r="AB57" s="207"/>
      <c r="AC57" s="208"/>
      <c r="AD57" s="209"/>
      <c r="AF57" s="205"/>
    </row>
    <row r="58" spans="1:32" ht="18.75" x14ac:dyDescent="0.3">
      <c r="A58" s="200"/>
      <c r="B58" s="200"/>
      <c r="C58" s="209"/>
      <c r="D58" s="214"/>
      <c r="E58" s="201"/>
      <c r="F58" s="5"/>
      <c r="G58" s="5"/>
      <c r="H58" s="5"/>
      <c r="I58" s="5"/>
      <c r="K58" s="209"/>
      <c r="L58" s="201"/>
      <c r="M58" s="210"/>
      <c r="N58" s="5"/>
      <c r="P58" s="215"/>
      <c r="Q58" s="210"/>
      <c r="R58" s="211"/>
      <c r="S58" s="212"/>
      <c r="T58" s="213"/>
      <c r="U58" s="203"/>
      <c r="V58" s="204"/>
      <c r="X58" s="205"/>
      <c r="Y58" s="206"/>
      <c r="Z58" s="206"/>
      <c r="AA58" s="207"/>
      <c r="AB58" s="207"/>
      <c r="AC58" s="208"/>
      <c r="AD58" s="209"/>
      <c r="AF58" s="205"/>
    </row>
    <row r="59" spans="1:32" ht="18.75" x14ac:dyDescent="0.3">
      <c r="A59" s="200"/>
      <c r="B59" s="200"/>
      <c r="C59" s="209"/>
      <c r="D59" s="214"/>
      <c r="E59" s="201"/>
      <c r="F59" s="5"/>
      <c r="G59" s="5"/>
      <c r="H59" s="5"/>
      <c r="I59" s="5"/>
      <c r="K59" s="209"/>
      <c r="L59" s="201"/>
      <c r="M59" s="210"/>
      <c r="N59" s="5"/>
      <c r="P59" s="215"/>
      <c r="Q59" s="210"/>
      <c r="R59" s="211"/>
      <c r="S59" s="212"/>
      <c r="T59" s="213"/>
      <c r="U59" s="203"/>
      <c r="V59" s="204"/>
      <c r="X59" s="205"/>
      <c r="Y59" s="206"/>
      <c r="Z59" s="206"/>
      <c r="AA59" s="207"/>
      <c r="AB59" s="207"/>
      <c r="AC59" s="208"/>
      <c r="AD59" s="209"/>
      <c r="AF59" s="205"/>
    </row>
    <row r="60" spans="1:32" ht="18.75" x14ac:dyDescent="0.3">
      <c r="A60" s="200"/>
      <c r="B60" s="200"/>
      <c r="C60" s="209"/>
      <c r="D60" s="214"/>
      <c r="E60" s="201"/>
      <c r="F60" s="5"/>
      <c r="G60" s="5"/>
      <c r="H60" s="5"/>
      <c r="I60" s="5"/>
      <c r="K60" s="209"/>
      <c r="L60" s="201"/>
      <c r="M60" s="210"/>
      <c r="N60" s="5"/>
      <c r="P60" s="215"/>
      <c r="Q60" s="210"/>
      <c r="R60" s="211"/>
      <c r="S60" s="212"/>
      <c r="T60" s="213"/>
      <c r="U60" s="203"/>
      <c r="V60" s="204"/>
      <c r="X60" s="205"/>
      <c r="Y60" s="206"/>
      <c r="Z60" s="206"/>
      <c r="AA60" s="207"/>
      <c r="AB60" s="207"/>
      <c r="AC60" s="208"/>
      <c r="AD60" s="209"/>
      <c r="AF60" s="205"/>
    </row>
    <row r="61" spans="1:32" ht="18.75" x14ac:dyDescent="0.3">
      <c r="A61" s="200"/>
      <c r="B61" s="200"/>
      <c r="C61" s="209"/>
      <c r="D61" s="214"/>
      <c r="E61" s="201"/>
      <c r="F61" s="5"/>
      <c r="G61" s="5"/>
      <c r="H61" s="5"/>
      <c r="I61" s="5"/>
      <c r="K61" s="209"/>
      <c r="L61" s="201"/>
      <c r="M61" s="210"/>
      <c r="N61" s="5"/>
      <c r="P61" s="215"/>
      <c r="Q61" s="210"/>
      <c r="R61" s="211"/>
      <c r="S61" s="212"/>
      <c r="T61" s="213"/>
      <c r="U61" s="203"/>
      <c r="V61" s="204"/>
      <c r="X61" s="205"/>
      <c r="Y61" s="206"/>
      <c r="Z61" s="206"/>
      <c r="AA61" s="207"/>
      <c r="AB61" s="207"/>
      <c r="AC61" s="208"/>
      <c r="AD61" s="209"/>
      <c r="AF61" s="205"/>
    </row>
    <row r="62" spans="1:32" ht="18.75" x14ac:dyDescent="0.3">
      <c r="A62" s="200"/>
      <c r="B62" s="200"/>
      <c r="C62" s="209"/>
      <c r="D62" s="214"/>
      <c r="E62" s="201"/>
      <c r="F62" s="5"/>
      <c r="G62" s="5"/>
      <c r="H62" s="5"/>
      <c r="I62" s="5"/>
      <c r="K62" s="209"/>
      <c r="L62" s="201"/>
      <c r="M62" s="210"/>
      <c r="N62" s="5"/>
      <c r="P62" s="215"/>
      <c r="Q62" s="210"/>
      <c r="R62" s="211"/>
      <c r="S62" s="212"/>
      <c r="T62" s="213"/>
      <c r="U62" s="203"/>
      <c r="V62" s="204"/>
      <c r="X62" s="205"/>
      <c r="Y62" s="206"/>
      <c r="Z62" s="206"/>
      <c r="AA62" s="207"/>
      <c r="AB62" s="207"/>
      <c r="AC62" s="208"/>
      <c r="AD62" s="209"/>
      <c r="AF62" s="205"/>
    </row>
    <row r="63" spans="1:32" ht="18.75" x14ac:dyDescent="0.3">
      <c r="A63" s="200"/>
      <c r="B63" s="200"/>
      <c r="C63" s="209"/>
      <c r="D63" s="214"/>
      <c r="E63" s="201"/>
      <c r="F63" s="5"/>
      <c r="G63" s="5"/>
      <c r="H63" s="5"/>
      <c r="I63" s="5"/>
      <c r="K63" s="209"/>
      <c r="L63" s="201"/>
      <c r="M63" s="210"/>
      <c r="N63" s="5"/>
      <c r="P63" s="215"/>
      <c r="Q63" s="210"/>
      <c r="R63" s="211"/>
      <c r="S63" s="212"/>
      <c r="T63" s="213"/>
      <c r="U63" s="203"/>
      <c r="V63" s="204"/>
      <c r="X63" s="205"/>
      <c r="Y63" s="206"/>
      <c r="Z63" s="206"/>
      <c r="AA63" s="207"/>
      <c r="AB63" s="207"/>
      <c r="AC63" s="208"/>
      <c r="AD63" s="209"/>
      <c r="AF63" s="205"/>
    </row>
    <row r="64" spans="1:32" ht="18.75" x14ac:dyDescent="0.3">
      <c r="A64" s="200"/>
      <c r="B64" s="200"/>
      <c r="C64" s="209"/>
      <c r="D64" s="214"/>
      <c r="E64" s="201"/>
      <c r="F64" s="5"/>
      <c r="G64" s="5"/>
      <c r="H64" s="5"/>
      <c r="I64" s="5"/>
      <c r="K64" s="209"/>
      <c r="L64" s="201"/>
      <c r="M64" s="210"/>
      <c r="N64" s="5"/>
      <c r="P64" s="215"/>
      <c r="Q64" s="210"/>
      <c r="R64" s="211"/>
      <c r="S64" s="212"/>
      <c r="T64" s="213"/>
      <c r="U64" s="203"/>
      <c r="V64" s="204"/>
      <c r="X64" s="205"/>
      <c r="Y64" s="206"/>
      <c r="Z64" s="206"/>
      <c r="AA64" s="207"/>
      <c r="AB64" s="207"/>
      <c r="AC64" s="208"/>
      <c r="AD64" s="209"/>
      <c r="AF64" s="205"/>
    </row>
    <row r="65" spans="1:32" ht="18.75" x14ac:dyDescent="0.3">
      <c r="A65" s="200"/>
      <c r="B65" s="200"/>
      <c r="C65" s="209"/>
      <c r="D65" s="214"/>
      <c r="E65" s="201"/>
      <c r="F65" s="5"/>
      <c r="G65" s="5"/>
      <c r="H65" s="5"/>
      <c r="I65" s="5"/>
      <c r="K65" s="209"/>
      <c r="L65" s="201"/>
      <c r="M65" s="210"/>
      <c r="N65" s="5"/>
      <c r="P65" s="215"/>
      <c r="Q65" s="210"/>
      <c r="R65" s="211"/>
      <c r="S65" s="212"/>
      <c r="T65" s="213"/>
      <c r="U65" s="203"/>
      <c r="V65" s="204"/>
      <c r="X65" s="205"/>
      <c r="Y65" s="206"/>
      <c r="Z65" s="206"/>
      <c r="AA65" s="207"/>
      <c r="AB65" s="207"/>
      <c r="AC65" s="208"/>
      <c r="AD65" s="209"/>
      <c r="AF65" s="205"/>
    </row>
    <row r="66" spans="1:32" ht="18.75" x14ac:dyDescent="0.3">
      <c r="A66" s="200"/>
      <c r="B66" s="200"/>
      <c r="C66" s="209"/>
      <c r="D66" s="214"/>
      <c r="E66" s="201"/>
      <c r="F66" s="5"/>
      <c r="G66" s="5"/>
      <c r="H66" s="5"/>
      <c r="I66" s="5"/>
      <c r="K66" s="209"/>
      <c r="L66" s="201"/>
      <c r="M66" s="210"/>
      <c r="N66" s="5"/>
      <c r="P66" s="215"/>
      <c r="Q66" s="210"/>
      <c r="R66" s="211"/>
      <c r="S66" s="212"/>
      <c r="T66" s="213"/>
      <c r="U66" s="203"/>
      <c r="V66" s="204"/>
      <c r="X66" s="205"/>
      <c r="Y66" s="206"/>
      <c r="Z66" s="206"/>
      <c r="AA66" s="207"/>
      <c r="AB66" s="207"/>
      <c r="AC66" s="208"/>
      <c r="AD66" s="209"/>
      <c r="AF66" s="205"/>
    </row>
    <row r="67" spans="1:32" ht="18.75" x14ac:dyDescent="0.3">
      <c r="A67" s="200"/>
      <c r="B67" s="200"/>
      <c r="C67" s="209"/>
      <c r="D67" s="214"/>
      <c r="E67" s="201"/>
      <c r="F67" s="5"/>
      <c r="G67" s="5"/>
      <c r="H67" s="5"/>
      <c r="I67" s="5"/>
      <c r="K67" s="209"/>
      <c r="L67" s="201"/>
      <c r="M67" s="210"/>
      <c r="N67" s="5"/>
      <c r="P67" s="215"/>
      <c r="Q67" s="210"/>
      <c r="R67" s="211"/>
      <c r="S67" s="212"/>
      <c r="T67" s="213"/>
      <c r="U67" s="203"/>
      <c r="V67" s="204"/>
      <c r="X67" s="205"/>
      <c r="Y67" s="206"/>
      <c r="Z67" s="206"/>
      <c r="AA67" s="207"/>
      <c r="AB67" s="207"/>
      <c r="AC67" s="208"/>
      <c r="AD67" s="209"/>
      <c r="AF67" s="205"/>
    </row>
    <row r="68" spans="1:32" ht="18.75" x14ac:dyDescent="0.3">
      <c r="A68" s="200"/>
      <c r="B68" s="200"/>
      <c r="C68" s="209"/>
      <c r="D68" s="214"/>
      <c r="E68" s="201"/>
      <c r="F68" s="5"/>
      <c r="G68" s="5"/>
      <c r="H68" s="5"/>
      <c r="I68" s="5"/>
      <c r="K68" s="209"/>
      <c r="L68" s="201"/>
      <c r="M68" s="210"/>
      <c r="N68" s="5"/>
      <c r="P68" s="215"/>
      <c r="Q68" s="210"/>
      <c r="R68" s="211"/>
      <c r="S68" s="212"/>
      <c r="T68" s="213"/>
      <c r="U68" s="203"/>
      <c r="V68" s="204"/>
      <c r="X68" s="205"/>
      <c r="Y68" s="206"/>
      <c r="Z68" s="206"/>
      <c r="AA68" s="207"/>
      <c r="AB68" s="207"/>
      <c r="AC68" s="208"/>
      <c r="AD68" s="209"/>
      <c r="AF68" s="205"/>
    </row>
    <row r="69" spans="1:32" ht="18.75" x14ac:dyDescent="0.3">
      <c r="A69" s="200"/>
      <c r="B69" s="200"/>
      <c r="C69" s="209"/>
      <c r="D69" s="214"/>
      <c r="E69" s="201"/>
      <c r="F69" s="5"/>
      <c r="G69" s="5"/>
      <c r="H69" s="5"/>
      <c r="I69" s="5"/>
      <c r="K69" s="209"/>
      <c r="L69" s="201"/>
      <c r="M69" s="210"/>
      <c r="N69" s="5"/>
      <c r="P69" s="215"/>
      <c r="Q69" s="210"/>
      <c r="R69" s="211"/>
      <c r="S69" s="212"/>
      <c r="T69" s="213"/>
      <c r="U69" s="203"/>
      <c r="V69" s="204"/>
      <c r="X69" s="205"/>
      <c r="Y69" s="206"/>
      <c r="Z69" s="206"/>
      <c r="AA69" s="207"/>
      <c r="AB69" s="207"/>
      <c r="AC69" s="208"/>
      <c r="AD69" s="209"/>
      <c r="AF69" s="205"/>
    </row>
    <row r="70" spans="1:32" ht="18.75" x14ac:dyDescent="0.3">
      <c r="A70" s="200"/>
      <c r="B70" s="200"/>
      <c r="C70" s="209"/>
      <c r="D70" s="214"/>
      <c r="E70" s="201"/>
      <c r="F70" s="5"/>
      <c r="G70" s="5"/>
      <c r="H70" s="5"/>
      <c r="I70" s="5"/>
      <c r="K70" s="209"/>
      <c r="L70" s="201"/>
      <c r="M70" s="210"/>
      <c r="N70" s="5"/>
      <c r="P70" s="215"/>
      <c r="Q70" s="210"/>
      <c r="R70" s="211"/>
      <c r="S70" s="212"/>
      <c r="T70" s="213"/>
      <c r="U70" s="203"/>
      <c r="V70" s="204"/>
      <c r="X70" s="205"/>
      <c r="Y70" s="206"/>
      <c r="Z70" s="206"/>
      <c r="AA70" s="207"/>
      <c r="AB70" s="207"/>
      <c r="AC70" s="208"/>
      <c r="AD70" s="209"/>
      <c r="AF70" s="205"/>
    </row>
    <row r="71" spans="1:32" ht="18.75" x14ac:dyDescent="0.3">
      <c r="A71" s="200"/>
      <c r="B71" s="200"/>
      <c r="C71" s="209"/>
      <c r="D71" s="214"/>
      <c r="E71" s="201"/>
      <c r="F71" s="5"/>
      <c r="G71" s="5"/>
      <c r="H71" s="5"/>
      <c r="I71" s="5"/>
      <c r="K71" s="209"/>
      <c r="L71" s="201"/>
      <c r="M71" s="210"/>
      <c r="N71" s="5"/>
      <c r="P71" s="215"/>
      <c r="Q71" s="210"/>
      <c r="R71" s="211"/>
      <c r="S71" s="212"/>
      <c r="T71" s="213"/>
      <c r="U71" s="203"/>
      <c r="V71" s="204"/>
      <c r="X71" s="205"/>
      <c r="Y71" s="206"/>
      <c r="Z71" s="206"/>
      <c r="AA71" s="207"/>
      <c r="AB71" s="207"/>
      <c r="AC71" s="208"/>
      <c r="AD71" s="209"/>
      <c r="AF71" s="205"/>
    </row>
    <row r="72" spans="1:32" ht="18.75" x14ac:dyDescent="0.3">
      <c r="A72" s="200"/>
      <c r="B72" s="200"/>
      <c r="C72" s="209"/>
      <c r="D72" s="214"/>
      <c r="E72" s="201"/>
      <c r="F72" s="5"/>
      <c r="G72" s="5"/>
      <c r="H72" s="5"/>
      <c r="I72" s="5"/>
      <c r="K72" s="209"/>
      <c r="L72" s="201"/>
      <c r="M72" s="210"/>
      <c r="N72" s="5"/>
      <c r="P72" s="215"/>
      <c r="Q72" s="210"/>
      <c r="R72" s="211"/>
      <c r="S72" s="212"/>
      <c r="T72" s="213"/>
      <c r="U72" s="203"/>
      <c r="V72" s="204"/>
      <c r="X72" s="205"/>
      <c r="Y72" s="206"/>
      <c r="Z72" s="206"/>
      <c r="AA72" s="207"/>
      <c r="AB72" s="207"/>
      <c r="AC72" s="208"/>
      <c r="AD72" s="209"/>
      <c r="AF72" s="205"/>
    </row>
    <row r="73" spans="1:32" ht="18.75" x14ac:dyDescent="0.3">
      <c r="A73" s="200"/>
      <c r="B73" s="200"/>
      <c r="C73" s="209"/>
      <c r="D73" s="214"/>
      <c r="E73" s="201"/>
      <c r="F73" s="5"/>
      <c r="G73" s="5"/>
      <c r="H73" s="5"/>
      <c r="I73" s="5"/>
      <c r="K73" s="209"/>
      <c r="L73" s="201"/>
      <c r="M73" s="210"/>
      <c r="N73" s="5"/>
      <c r="P73" s="215"/>
      <c r="Q73" s="210"/>
      <c r="R73" s="211"/>
      <c r="S73" s="212"/>
      <c r="T73" s="213"/>
      <c r="U73" s="203"/>
      <c r="V73" s="204"/>
      <c r="X73" s="205"/>
      <c r="Y73" s="206"/>
      <c r="Z73" s="206"/>
      <c r="AA73" s="207"/>
      <c r="AB73" s="207"/>
      <c r="AC73" s="208"/>
      <c r="AD73" s="209"/>
      <c r="AF73" s="205"/>
    </row>
    <row r="74" spans="1:32" ht="18.75" x14ac:dyDescent="0.3">
      <c r="A74" s="200"/>
      <c r="B74" s="200"/>
      <c r="C74" s="209"/>
      <c r="D74" s="214"/>
      <c r="E74" s="201"/>
      <c r="F74" s="5"/>
      <c r="G74" s="5"/>
      <c r="H74" s="5"/>
      <c r="I74" s="5"/>
      <c r="K74" s="209"/>
      <c r="L74" s="201"/>
      <c r="M74" s="210"/>
      <c r="N74" s="5"/>
      <c r="P74" s="215"/>
      <c r="Q74" s="210"/>
      <c r="R74" s="211"/>
      <c r="S74" s="212"/>
      <c r="T74" s="213"/>
      <c r="U74" s="203"/>
      <c r="V74" s="204"/>
      <c r="X74" s="205"/>
      <c r="Y74" s="206"/>
      <c r="Z74" s="206"/>
      <c r="AA74" s="207"/>
      <c r="AB74" s="207"/>
      <c r="AC74" s="208"/>
      <c r="AD74" s="209"/>
      <c r="AF74" s="205"/>
    </row>
    <row r="75" spans="1:32" ht="18.75" x14ac:dyDescent="0.3">
      <c r="A75" s="200"/>
      <c r="B75" s="200"/>
      <c r="C75" s="209"/>
      <c r="D75" s="214"/>
      <c r="E75" s="201"/>
      <c r="F75" s="5"/>
      <c r="G75" s="5"/>
      <c r="H75" s="5"/>
      <c r="I75" s="5"/>
      <c r="K75" s="209"/>
      <c r="L75" s="201"/>
      <c r="M75" s="210"/>
      <c r="N75" s="5"/>
      <c r="P75" s="215"/>
      <c r="Q75" s="210"/>
      <c r="R75" s="211"/>
      <c r="S75" s="212"/>
      <c r="T75" s="213"/>
      <c r="U75" s="203"/>
      <c r="V75" s="204"/>
      <c r="X75" s="205"/>
      <c r="Y75" s="206"/>
      <c r="Z75" s="206"/>
      <c r="AA75" s="207"/>
      <c r="AB75" s="207"/>
      <c r="AC75" s="208"/>
      <c r="AD75" s="209"/>
      <c r="AF75" s="205"/>
    </row>
    <row r="76" spans="1:32" ht="18.75" x14ac:dyDescent="0.3">
      <c r="A76" s="200"/>
      <c r="B76" s="200"/>
      <c r="C76" s="209"/>
      <c r="D76" s="214"/>
      <c r="E76" s="201"/>
      <c r="F76" s="5"/>
      <c r="G76" s="5"/>
      <c r="H76" s="5"/>
      <c r="I76" s="5"/>
      <c r="K76" s="209"/>
      <c r="L76" s="201"/>
      <c r="M76" s="210"/>
      <c r="N76" s="5"/>
      <c r="P76" s="215"/>
      <c r="Q76" s="210"/>
      <c r="R76" s="211"/>
      <c r="S76" s="212"/>
      <c r="T76" s="213"/>
      <c r="U76" s="203"/>
      <c r="V76" s="204"/>
      <c r="X76" s="205"/>
      <c r="Y76" s="206"/>
      <c r="Z76" s="206"/>
      <c r="AA76" s="207"/>
      <c r="AB76" s="207"/>
      <c r="AC76" s="208"/>
      <c r="AD76" s="209"/>
      <c r="AF76" s="205"/>
    </row>
    <row r="77" spans="1:32" ht="18.75" x14ac:dyDescent="0.3">
      <c r="A77" s="200"/>
      <c r="B77" s="200"/>
      <c r="C77" s="209"/>
      <c r="D77" s="214"/>
      <c r="E77" s="201"/>
      <c r="F77" s="5"/>
      <c r="G77" s="5"/>
      <c r="H77" s="5"/>
      <c r="I77" s="5"/>
      <c r="K77" s="209"/>
      <c r="L77" s="201"/>
      <c r="M77" s="210"/>
      <c r="N77" s="5"/>
      <c r="P77" s="215"/>
      <c r="Q77" s="210"/>
      <c r="R77" s="211"/>
      <c r="S77" s="212"/>
      <c r="T77" s="213"/>
      <c r="U77" s="203"/>
      <c r="V77" s="204"/>
      <c r="X77" s="205"/>
      <c r="Y77" s="206"/>
      <c r="Z77" s="206"/>
      <c r="AA77" s="207"/>
      <c r="AB77" s="207"/>
      <c r="AC77" s="208"/>
      <c r="AD77" s="209"/>
      <c r="AF77" s="205"/>
    </row>
    <row r="78" spans="1:32" ht="18.75" x14ac:dyDescent="0.3">
      <c r="A78" s="200"/>
      <c r="B78" s="200"/>
      <c r="C78" s="209"/>
      <c r="D78" s="214"/>
      <c r="E78" s="201"/>
      <c r="F78" s="5"/>
      <c r="G78" s="5"/>
      <c r="H78" s="5"/>
      <c r="I78" s="5"/>
      <c r="K78" s="209"/>
      <c r="L78" s="201"/>
      <c r="M78" s="210"/>
      <c r="N78" s="5"/>
      <c r="P78" s="215"/>
      <c r="Q78" s="210"/>
      <c r="R78" s="211"/>
      <c r="S78" s="212"/>
      <c r="T78" s="213"/>
      <c r="U78" s="203"/>
      <c r="V78" s="204"/>
      <c r="X78" s="205"/>
      <c r="Y78" s="206"/>
      <c r="Z78" s="206"/>
      <c r="AA78" s="207"/>
      <c r="AB78" s="207"/>
      <c r="AC78" s="208"/>
      <c r="AD78" s="209"/>
      <c r="AF78" s="205"/>
    </row>
    <row r="79" spans="1:32" ht="18.75" x14ac:dyDescent="0.3">
      <c r="A79" s="200"/>
      <c r="B79" s="200"/>
      <c r="C79" s="209"/>
      <c r="D79" s="214"/>
      <c r="E79" s="201"/>
      <c r="F79" s="5"/>
      <c r="G79" s="5"/>
      <c r="H79" s="5"/>
      <c r="I79" s="5"/>
      <c r="K79" s="209"/>
      <c r="L79" s="201"/>
      <c r="M79" s="210"/>
      <c r="N79" s="5"/>
      <c r="P79" s="215"/>
      <c r="Q79" s="210"/>
      <c r="R79" s="211"/>
      <c r="S79" s="212"/>
      <c r="T79" s="213"/>
      <c r="U79" s="203"/>
      <c r="V79" s="204"/>
      <c r="X79" s="205"/>
      <c r="Y79" s="206"/>
      <c r="Z79" s="206"/>
      <c r="AA79" s="207"/>
      <c r="AB79" s="207"/>
      <c r="AC79" s="208"/>
      <c r="AD79" s="209"/>
      <c r="AF79" s="205"/>
    </row>
    <row r="80" spans="1:32" ht="18.75" x14ac:dyDescent="0.3">
      <c r="A80" s="200"/>
      <c r="B80" s="200"/>
      <c r="C80" s="209"/>
      <c r="D80" s="214"/>
      <c r="E80" s="201"/>
      <c r="F80" s="5"/>
      <c r="G80" s="5"/>
      <c r="H80" s="5"/>
      <c r="I80" s="5"/>
      <c r="K80" s="209"/>
      <c r="L80" s="201"/>
      <c r="M80" s="210"/>
      <c r="N80" s="5"/>
      <c r="P80" s="215"/>
      <c r="Q80" s="210"/>
      <c r="R80" s="211"/>
      <c r="S80" s="212"/>
      <c r="T80" s="213"/>
      <c r="U80" s="203"/>
      <c r="V80" s="204"/>
      <c r="X80" s="205"/>
      <c r="Y80" s="206"/>
      <c r="Z80" s="206"/>
      <c r="AA80" s="207"/>
      <c r="AB80" s="207"/>
      <c r="AC80" s="208"/>
      <c r="AD80" s="209"/>
      <c r="AF80" s="205"/>
    </row>
    <row r="81" spans="1:32" ht="18.75" x14ac:dyDescent="0.3">
      <c r="A81" s="200"/>
      <c r="B81" s="200"/>
      <c r="C81" s="209"/>
      <c r="D81" s="214"/>
      <c r="E81" s="201"/>
      <c r="F81" s="5"/>
      <c r="G81" s="5"/>
      <c r="H81" s="5"/>
      <c r="I81" s="5"/>
      <c r="K81" s="209"/>
      <c r="L81" s="201"/>
      <c r="M81" s="210"/>
      <c r="N81" s="5"/>
      <c r="P81" s="215"/>
      <c r="Q81" s="210"/>
      <c r="R81" s="211"/>
      <c r="S81" s="212"/>
      <c r="T81" s="213"/>
      <c r="U81" s="203"/>
      <c r="V81" s="204"/>
      <c r="X81" s="205"/>
      <c r="Y81" s="206"/>
      <c r="Z81" s="206"/>
      <c r="AA81" s="207"/>
      <c r="AB81" s="207"/>
      <c r="AC81" s="208"/>
      <c r="AD81" s="209"/>
      <c r="AF81" s="205"/>
    </row>
    <row r="82" spans="1:32" ht="18.75" x14ac:dyDescent="0.3">
      <c r="A82" s="200"/>
      <c r="B82" s="200"/>
      <c r="C82" s="209"/>
      <c r="D82" s="214"/>
      <c r="E82" s="201"/>
      <c r="F82" s="5"/>
      <c r="G82" s="5"/>
      <c r="H82" s="5"/>
      <c r="I82" s="5"/>
      <c r="K82" s="209"/>
      <c r="L82" s="201"/>
      <c r="M82" s="210"/>
      <c r="N82" s="5"/>
      <c r="P82" s="215"/>
      <c r="Q82" s="210"/>
      <c r="R82" s="211"/>
      <c r="S82" s="212"/>
      <c r="T82" s="213"/>
      <c r="U82" s="203"/>
      <c r="V82" s="204"/>
      <c r="X82" s="205"/>
      <c r="Y82" s="206"/>
      <c r="Z82" s="206"/>
      <c r="AA82" s="207"/>
      <c r="AB82" s="207"/>
      <c r="AC82" s="208"/>
      <c r="AD82" s="209"/>
      <c r="AF82" s="205"/>
    </row>
    <row r="83" spans="1:32" ht="18.75" x14ac:dyDescent="0.3">
      <c r="A83" s="200"/>
      <c r="B83" s="200"/>
      <c r="C83" s="209"/>
      <c r="D83" s="214"/>
      <c r="E83" s="201"/>
      <c r="F83" s="5"/>
      <c r="G83" s="5"/>
      <c r="H83" s="5"/>
      <c r="I83" s="5"/>
      <c r="K83" s="209"/>
      <c r="L83" s="201"/>
      <c r="M83" s="210"/>
      <c r="N83" s="5"/>
      <c r="P83" s="215"/>
      <c r="Q83" s="210"/>
      <c r="R83" s="211"/>
      <c r="S83" s="212"/>
      <c r="T83" s="213"/>
      <c r="U83" s="203"/>
      <c r="V83" s="204"/>
      <c r="X83" s="205"/>
      <c r="Y83" s="206"/>
      <c r="Z83" s="206"/>
      <c r="AA83" s="207"/>
      <c r="AB83" s="207"/>
      <c r="AC83" s="208"/>
      <c r="AD83" s="209"/>
      <c r="AF83" s="205"/>
    </row>
    <row r="84" spans="1:32" ht="18.75" x14ac:dyDescent="0.3">
      <c r="A84" s="200"/>
      <c r="B84" s="200"/>
      <c r="C84" s="209"/>
      <c r="D84" s="214"/>
      <c r="E84" s="201"/>
      <c r="F84" s="5"/>
      <c r="G84" s="5"/>
      <c r="H84" s="5"/>
      <c r="I84" s="5"/>
      <c r="K84" s="209"/>
      <c r="L84" s="201"/>
      <c r="M84" s="210"/>
      <c r="N84" s="5"/>
      <c r="P84" s="215"/>
      <c r="Q84" s="210"/>
      <c r="R84" s="211"/>
      <c r="S84" s="212"/>
      <c r="T84" s="213"/>
      <c r="U84" s="203"/>
      <c r="V84" s="204"/>
      <c r="X84" s="205"/>
      <c r="Y84" s="206"/>
      <c r="Z84" s="206"/>
      <c r="AA84" s="207"/>
      <c r="AB84" s="207"/>
      <c r="AC84" s="208"/>
      <c r="AD84" s="209"/>
      <c r="AF84" s="205"/>
    </row>
    <row r="85" spans="1:32" ht="18.75" x14ac:dyDescent="0.3">
      <c r="A85" s="200"/>
      <c r="B85" s="200"/>
      <c r="C85" s="209"/>
      <c r="D85" s="214"/>
      <c r="E85" s="201"/>
      <c r="F85" s="5"/>
      <c r="G85" s="5"/>
      <c r="H85" s="5"/>
      <c r="I85" s="5"/>
      <c r="K85" s="209"/>
      <c r="L85" s="201"/>
      <c r="M85" s="210"/>
      <c r="N85" s="5"/>
      <c r="P85" s="215"/>
      <c r="Q85" s="210"/>
      <c r="R85" s="211"/>
      <c r="S85" s="212"/>
      <c r="T85" s="213"/>
      <c r="U85" s="203"/>
      <c r="V85" s="204"/>
      <c r="X85" s="205"/>
      <c r="Y85" s="206"/>
      <c r="Z85" s="206"/>
      <c r="AA85" s="207"/>
      <c r="AB85" s="207"/>
      <c r="AC85" s="208"/>
      <c r="AD85" s="209"/>
      <c r="AF85" s="205"/>
    </row>
    <row r="86" spans="1:32" ht="18.75" x14ac:dyDescent="0.3">
      <c r="A86" s="200"/>
      <c r="B86" s="200"/>
      <c r="C86" s="209"/>
      <c r="D86" s="214"/>
      <c r="E86" s="201"/>
      <c r="F86" s="5"/>
      <c r="G86" s="5"/>
      <c r="H86" s="5"/>
      <c r="I86" s="5"/>
      <c r="K86" s="209"/>
      <c r="L86" s="201"/>
      <c r="M86" s="210"/>
      <c r="N86" s="5"/>
      <c r="P86" s="215"/>
      <c r="Q86" s="210"/>
      <c r="R86" s="211"/>
      <c r="S86" s="212"/>
      <c r="T86" s="213"/>
      <c r="U86" s="203"/>
      <c r="V86" s="204"/>
      <c r="X86" s="205"/>
      <c r="Y86" s="206"/>
      <c r="Z86" s="206"/>
      <c r="AA86" s="207"/>
      <c r="AB86" s="207"/>
      <c r="AC86" s="208"/>
      <c r="AD86" s="209"/>
      <c r="AF86" s="205"/>
    </row>
    <row r="87" spans="1:32" ht="18.75" x14ac:dyDescent="0.3">
      <c r="A87" s="200"/>
      <c r="B87" s="200"/>
      <c r="C87" s="209"/>
      <c r="D87" s="214"/>
      <c r="E87" s="201"/>
      <c r="F87" s="5"/>
      <c r="G87" s="5"/>
      <c r="H87" s="5"/>
      <c r="I87" s="5"/>
      <c r="K87" s="209"/>
      <c r="L87" s="201"/>
      <c r="M87" s="210"/>
      <c r="N87" s="5"/>
      <c r="P87" s="215"/>
      <c r="Q87" s="210"/>
      <c r="R87" s="211"/>
      <c r="S87" s="212"/>
      <c r="T87" s="213"/>
      <c r="U87" s="203"/>
      <c r="V87" s="204"/>
      <c r="X87" s="205"/>
      <c r="Y87" s="206"/>
      <c r="Z87" s="206"/>
      <c r="AA87" s="207"/>
      <c r="AB87" s="207"/>
      <c r="AC87" s="208"/>
      <c r="AD87" s="209"/>
      <c r="AF87" s="205"/>
    </row>
    <row r="88" spans="1:32" ht="18.75" x14ac:dyDescent="0.3">
      <c r="A88" s="200"/>
      <c r="B88" s="200"/>
      <c r="C88" s="209"/>
      <c r="D88" s="214"/>
      <c r="E88" s="201"/>
      <c r="F88" s="5"/>
      <c r="G88" s="5"/>
      <c r="H88" s="5"/>
      <c r="I88" s="5"/>
      <c r="K88" s="209"/>
      <c r="L88" s="201"/>
      <c r="M88" s="210"/>
      <c r="N88" s="5"/>
      <c r="P88" s="215"/>
      <c r="Q88" s="210"/>
      <c r="R88" s="211"/>
      <c r="S88" s="212"/>
      <c r="T88" s="213"/>
      <c r="U88" s="203"/>
      <c r="V88" s="204"/>
      <c r="X88" s="205"/>
      <c r="Y88" s="206"/>
      <c r="Z88" s="206"/>
      <c r="AA88" s="207"/>
      <c r="AB88" s="207"/>
      <c r="AC88" s="208"/>
      <c r="AD88" s="209"/>
      <c r="AF88" s="205"/>
    </row>
    <row r="89" spans="1:32" ht="18.75" x14ac:dyDescent="0.3">
      <c r="A89" s="200"/>
      <c r="B89" s="200"/>
      <c r="C89" s="209"/>
      <c r="D89" s="214"/>
      <c r="E89" s="201"/>
      <c r="F89" s="5"/>
      <c r="G89" s="5"/>
      <c r="H89" s="5"/>
      <c r="I89" s="5"/>
      <c r="K89" s="209"/>
      <c r="L89" s="201"/>
      <c r="M89" s="210"/>
      <c r="N89" s="5"/>
      <c r="P89" s="215"/>
      <c r="Q89" s="210"/>
      <c r="R89" s="211"/>
      <c r="S89" s="212"/>
      <c r="T89" s="213"/>
      <c r="U89" s="203"/>
      <c r="V89" s="204"/>
      <c r="X89" s="205"/>
      <c r="Y89" s="206"/>
      <c r="Z89" s="206"/>
      <c r="AA89" s="207"/>
      <c r="AB89" s="207"/>
      <c r="AC89" s="208"/>
      <c r="AD89" s="209"/>
      <c r="AF89" s="205"/>
    </row>
    <row r="90" spans="1:32" ht="18.75" x14ac:dyDescent="0.3">
      <c r="A90" s="200"/>
      <c r="B90" s="200"/>
      <c r="C90" s="209"/>
      <c r="D90" s="214"/>
      <c r="E90" s="201"/>
      <c r="F90" s="5"/>
      <c r="G90" s="5"/>
      <c r="H90" s="5"/>
      <c r="I90" s="5"/>
      <c r="K90" s="209"/>
      <c r="L90" s="201"/>
      <c r="M90" s="210"/>
      <c r="N90" s="5"/>
      <c r="P90" s="215"/>
      <c r="Q90" s="210"/>
      <c r="R90" s="211"/>
      <c r="S90" s="212"/>
      <c r="T90" s="213"/>
      <c r="U90" s="203"/>
      <c r="V90" s="204"/>
      <c r="X90" s="205"/>
      <c r="Y90" s="206"/>
      <c r="Z90" s="206"/>
      <c r="AA90" s="207"/>
      <c r="AB90" s="207"/>
      <c r="AC90" s="208"/>
      <c r="AD90" s="209"/>
      <c r="AF90" s="205"/>
    </row>
    <row r="91" spans="1:32" ht="18.75" x14ac:dyDescent="0.3">
      <c r="A91" s="200"/>
      <c r="B91" s="200"/>
      <c r="C91" s="209"/>
      <c r="D91" s="214"/>
      <c r="E91" s="201"/>
      <c r="F91" s="5"/>
      <c r="G91" s="5"/>
      <c r="H91" s="5"/>
      <c r="I91" s="5"/>
      <c r="K91" s="209"/>
      <c r="L91" s="201"/>
      <c r="M91" s="210"/>
      <c r="N91" s="5"/>
      <c r="P91" s="215"/>
      <c r="Q91" s="210"/>
      <c r="R91" s="211"/>
      <c r="S91" s="212"/>
      <c r="T91" s="213"/>
      <c r="U91" s="203"/>
      <c r="V91" s="204"/>
      <c r="X91" s="205"/>
      <c r="Y91" s="206"/>
      <c r="Z91" s="206"/>
      <c r="AA91" s="207"/>
      <c r="AB91" s="207"/>
      <c r="AC91" s="208"/>
      <c r="AD91" s="209"/>
      <c r="AF91" s="205"/>
    </row>
    <row r="92" spans="1:32" ht="18.75" x14ac:dyDescent="0.3">
      <c r="A92" s="200"/>
      <c r="B92" s="200"/>
      <c r="C92" s="209"/>
      <c r="D92" s="214"/>
      <c r="E92" s="201"/>
      <c r="F92" s="5"/>
      <c r="G92" s="5"/>
      <c r="H92" s="5"/>
      <c r="I92" s="5"/>
      <c r="K92" s="209"/>
      <c r="L92" s="201"/>
      <c r="M92" s="210"/>
      <c r="N92" s="5"/>
      <c r="P92" s="215"/>
      <c r="Q92" s="210"/>
      <c r="R92" s="211"/>
      <c r="S92" s="212"/>
      <c r="T92" s="213"/>
      <c r="U92" s="203"/>
      <c r="V92" s="204"/>
      <c r="X92" s="205"/>
      <c r="Y92" s="206"/>
      <c r="Z92" s="206"/>
      <c r="AA92" s="207"/>
      <c r="AB92" s="207"/>
      <c r="AC92" s="208"/>
      <c r="AD92" s="209"/>
      <c r="AF92" s="205"/>
    </row>
    <row r="93" spans="1:32" ht="18.75" x14ac:dyDescent="0.3">
      <c r="A93" s="200"/>
      <c r="B93" s="200"/>
      <c r="C93" s="209"/>
      <c r="D93" s="214"/>
      <c r="E93" s="201"/>
      <c r="F93" s="5"/>
      <c r="G93" s="5"/>
      <c r="H93" s="5"/>
      <c r="I93" s="5"/>
      <c r="K93" s="209"/>
      <c r="L93" s="201"/>
      <c r="M93" s="210"/>
      <c r="N93" s="5"/>
      <c r="P93" s="215"/>
      <c r="Q93" s="210"/>
      <c r="R93" s="211"/>
      <c r="S93" s="212"/>
      <c r="T93" s="213"/>
      <c r="U93" s="203"/>
      <c r="V93" s="204"/>
      <c r="X93" s="205"/>
      <c r="Y93" s="206"/>
      <c r="Z93" s="206"/>
      <c r="AA93" s="207"/>
      <c r="AB93" s="207"/>
      <c r="AC93" s="208"/>
      <c r="AD93" s="209"/>
      <c r="AF93" s="205"/>
    </row>
    <row r="94" spans="1:32" ht="18.75" x14ac:dyDescent="0.3">
      <c r="A94" s="200"/>
      <c r="B94" s="200"/>
      <c r="C94" s="209"/>
      <c r="D94" s="214"/>
      <c r="E94" s="201"/>
      <c r="F94" s="5"/>
      <c r="G94" s="5"/>
      <c r="H94" s="5"/>
      <c r="I94" s="5"/>
      <c r="K94" s="209"/>
      <c r="L94" s="201"/>
      <c r="M94" s="210"/>
      <c r="N94" s="5"/>
      <c r="P94" s="215"/>
      <c r="Q94" s="210"/>
      <c r="R94" s="211"/>
      <c r="S94" s="212"/>
      <c r="T94" s="213"/>
      <c r="U94" s="203"/>
      <c r="V94" s="204"/>
      <c r="X94" s="205"/>
      <c r="Y94" s="206"/>
      <c r="Z94" s="206"/>
      <c r="AA94" s="207"/>
      <c r="AB94" s="207"/>
      <c r="AC94" s="208"/>
      <c r="AD94" s="209"/>
      <c r="AF94" s="205"/>
    </row>
    <row r="95" spans="1:32" ht="18.75" x14ac:dyDescent="0.3">
      <c r="A95" s="200"/>
      <c r="B95" s="200"/>
      <c r="C95" s="209"/>
      <c r="D95" s="214"/>
      <c r="E95" s="201"/>
      <c r="F95" s="5"/>
      <c r="G95" s="5"/>
      <c r="H95" s="5"/>
      <c r="I95" s="5"/>
      <c r="K95" s="209"/>
      <c r="L95" s="201"/>
      <c r="M95" s="210"/>
      <c r="N95" s="5"/>
      <c r="P95" s="215"/>
      <c r="Q95" s="210"/>
      <c r="R95" s="211"/>
      <c r="S95" s="212"/>
      <c r="T95" s="213"/>
      <c r="U95" s="203"/>
      <c r="V95" s="204"/>
      <c r="X95" s="205"/>
      <c r="Y95" s="206"/>
      <c r="Z95" s="206"/>
      <c r="AA95" s="207"/>
      <c r="AB95" s="207"/>
      <c r="AC95" s="208"/>
      <c r="AD95" s="209"/>
      <c r="AF95" s="205"/>
    </row>
    <row r="96" spans="1:32" ht="18.75" x14ac:dyDescent="0.3">
      <c r="A96" s="200"/>
      <c r="B96" s="200"/>
      <c r="C96" s="209"/>
      <c r="D96" s="214"/>
      <c r="E96" s="201"/>
      <c r="F96" s="5"/>
      <c r="G96" s="5"/>
      <c r="H96" s="5"/>
      <c r="I96" s="5"/>
      <c r="K96" s="209"/>
      <c r="L96" s="201"/>
      <c r="M96" s="210"/>
      <c r="N96" s="5"/>
      <c r="P96" s="215"/>
      <c r="Q96" s="210"/>
      <c r="R96" s="211"/>
      <c r="S96" s="212"/>
      <c r="T96" s="213"/>
      <c r="U96" s="203"/>
      <c r="V96" s="204"/>
      <c r="X96" s="205"/>
      <c r="Y96" s="206"/>
      <c r="Z96" s="206"/>
      <c r="AA96" s="207"/>
      <c r="AB96" s="207"/>
      <c r="AC96" s="208"/>
      <c r="AD96" s="209"/>
      <c r="AF96" s="205"/>
    </row>
    <row r="97" spans="1:32" ht="18.75" x14ac:dyDescent="0.3">
      <c r="A97" s="200"/>
      <c r="B97" s="200"/>
      <c r="C97" s="209"/>
      <c r="D97" s="214"/>
      <c r="E97" s="201"/>
      <c r="F97" s="5"/>
      <c r="G97" s="5"/>
      <c r="H97" s="5"/>
      <c r="I97" s="5"/>
      <c r="K97" s="209"/>
      <c r="L97" s="201"/>
      <c r="M97" s="210"/>
      <c r="N97" s="5"/>
      <c r="P97" s="215"/>
      <c r="Q97" s="210"/>
      <c r="R97" s="211"/>
      <c r="S97" s="212"/>
      <c r="T97" s="213"/>
      <c r="U97" s="203"/>
      <c r="V97" s="204"/>
      <c r="X97" s="205"/>
      <c r="Y97" s="206"/>
      <c r="Z97" s="206"/>
      <c r="AA97" s="207"/>
      <c r="AB97" s="207"/>
      <c r="AC97" s="208"/>
      <c r="AD97" s="209"/>
      <c r="AF97" s="205"/>
    </row>
    <row r="98" spans="1:32" ht="18.75" x14ac:dyDescent="0.3">
      <c r="A98" s="200"/>
      <c r="B98" s="200"/>
      <c r="C98" s="209"/>
      <c r="D98" s="214"/>
      <c r="E98" s="201"/>
      <c r="F98" s="5"/>
      <c r="G98" s="5"/>
      <c r="H98" s="5"/>
      <c r="I98" s="5"/>
      <c r="K98" s="209"/>
      <c r="L98" s="201"/>
      <c r="M98" s="210"/>
      <c r="N98" s="5"/>
      <c r="P98" s="215"/>
      <c r="Q98" s="210"/>
      <c r="R98" s="211"/>
      <c r="S98" s="212"/>
      <c r="T98" s="213"/>
      <c r="U98" s="203"/>
      <c r="V98" s="204"/>
      <c r="X98" s="205"/>
      <c r="Y98" s="206"/>
      <c r="Z98" s="206"/>
      <c r="AA98" s="207"/>
      <c r="AB98" s="207"/>
      <c r="AC98" s="208"/>
      <c r="AD98" s="209"/>
      <c r="AF98" s="205"/>
    </row>
    <row r="99" spans="1:32" ht="18.75" x14ac:dyDescent="0.3">
      <c r="A99" s="200"/>
      <c r="B99" s="200"/>
      <c r="C99" s="209"/>
      <c r="D99" s="214"/>
      <c r="E99" s="201"/>
      <c r="F99" s="5"/>
      <c r="G99" s="5"/>
      <c r="H99" s="5"/>
      <c r="I99" s="5"/>
      <c r="K99" s="209"/>
      <c r="L99" s="201"/>
      <c r="M99" s="210"/>
      <c r="N99" s="5"/>
      <c r="P99" s="215"/>
      <c r="Q99" s="210"/>
      <c r="R99" s="211"/>
      <c r="S99" s="212"/>
      <c r="T99" s="213"/>
      <c r="U99" s="203"/>
      <c r="V99" s="204"/>
      <c r="X99" s="205"/>
      <c r="Y99" s="206"/>
      <c r="Z99" s="206"/>
      <c r="AA99" s="207"/>
      <c r="AB99" s="207"/>
      <c r="AC99" s="208"/>
      <c r="AD99" s="209"/>
      <c r="AF99" s="205"/>
    </row>
    <row r="100" spans="1:32" ht="18.75" x14ac:dyDescent="0.3">
      <c r="A100" s="200"/>
      <c r="B100" s="200"/>
      <c r="C100" s="209"/>
      <c r="D100" s="214"/>
      <c r="E100" s="201"/>
      <c r="F100" s="5"/>
      <c r="G100" s="5"/>
      <c r="H100" s="5"/>
      <c r="I100" s="5"/>
      <c r="K100" s="209"/>
      <c r="L100" s="201"/>
      <c r="M100" s="210"/>
      <c r="N100" s="5"/>
      <c r="P100" s="215"/>
      <c r="Q100" s="210"/>
      <c r="R100" s="211"/>
      <c r="S100" s="212"/>
      <c r="T100" s="213"/>
      <c r="U100" s="203"/>
      <c r="V100" s="204"/>
      <c r="X100" s="205"/>
      <c r="Y100" s="206"/>
      <c r="Z100" s="206"/>
      <c r="AA100" s="207"/>
      <c r="AB100" s="207"/>
      <c r="AC100" s="208"/>
      <c r="AD100" s="209"/>
      <c r="AF100" s="205"/>
    </row>
    <row r="101" spans="1:32" ht="18.75" x14ac:dyDescent="0.3">
      <c r="A101" s="200"/>
      <c r="B101" s="200"/>
      <c r="C101" s="209"/>
      <c r="D101" s="214"/>
      <c r="E101" s="201"/>
      <c r="F101" s="5"/>
      <c r="G101" s="5"/>
      <c r="H101" s="5"/>
      <c r="I101" s="5"/>
      <c r="K101" s="209"/>
      <c r="L101" s="201"/>
      <c r="M101" s="210"/>
      <c r="N101" s="5"/>
      <c r="P101" s="215"/>
      <c r="Q101" s="210"/>
      <c r="R101" s="211"/>
      <c r="S101" s="212"/>
      <c r="T101" s="213"/>
      <c r="U101" s="203"/>
      <c r="V101" s="204"/>
      <c r="X101" s="205"/>
      <c r="Y101" s="206"/>
      <c r="Z101" s="206"/>
      <c r="AA101" s="207"/>
      <c r="AB101" s="207"/>
      <c r="AC101" s="208"/>
      <c r="AD101" s="209"/>
      <c r="AF101" s="205"/>
    </row>
    <row r="102" spans="1:32" ht="18.75" x14ac:dyDescent="0.3">
      <c r="A102" s="200"/>
      <c r="B102" s="200"/>
      <c r="C102" s="209"/>
      <c r="D102" s="214"/>
      <c r="E102" s="201"/>
      <c r="F102" s="5"/>
      <c r="G102" s="5"/>
      <c r="H102" s="5"/>
      <c r="I102" s="5"/>
      <c r="K102" s="209"/>
      <c r="L102" s="201"/>
      <c r="M102" s="210"/>
      <c r="N102" s="5"/>
      <c r="P102" s="215"/>
      <c r="Q102" s="210"/>
      <c r="R102" s="211"/>
      <c r="S102" s="212"/>
      <c r="T102" s="213"/>
      <c r="U102" s="203"/>
      <c r="V102" s="204"/>
      <c r="X102" s="205"/>
      <c r="Y102" s="206"/>
      <c r="Z102" s="206"/>
      <c r="AA102" s="207"/>
      <c r="AB102" s="207"/>
      <c r="AC102" s="208"/>
      <c r="AD102" s="209"/>
      <c r="AF102" s="205"/>
    </row>
    <row r="103" spans="1:32" ht="18.75" x14ac:dyDescent="0.3">
      <c r="A103" s="200"/>
      <c r="B103" s="200"/>
      <c r="C103" s="209"/>
      <c r="D103" s="214"/>
      <c r="E103" s="201"/>
      <c r="F103" s="5"/>
      <c r="G103" s="5"/>
      <c r="H103" s="5"/>
      <c r="I103" s="5"/>
      <c r="K103" s="209"/>
      <c r="L103" s="201"/>
      <c r="M103" s="210"/>
      <c r="N103" s="5"/>
      <c r="P103" s="215"/>
      <c r="Q103" s="210"/>
      <c r="R103" s="211"/>
      <c r="S103" s="212"/>
      <c r="T103" s="213"/>
      <c r="U103" s="203"/>
      <c r="V103" s="204"/>
      <c r="X103" s="205"/>
      <c r="Y103" s="206"/>
      <c r="Z103" s="206"/>
      <c r="AA103" s="207"/>
      <c r="AB103" s="207"/>
      <c r="AC103" s="208"/>
      <c r="AD103" s="209"/>
      <c r="AF103" s="205"/>
    </row>
    <row r="104" spans="1:32" ht="18.75" x14ac:dyDescent="0.3">
      <c r="A104" s="200"/>
      <c r="B104" s="200"/>
      <c r="C104" s="209"/>
      <c r="D104" s="214"/>
      <c r="E104" s="201"/>
      <c r="F104" s="5"/>
      <c r="G104" s="5"/>
      <c r="H104" s="5"/>
      <c r="I104" s="5"/>
      <c r="K104" s="209"/>
      <c r="L104" s="201"/>
      <c r="M104" s="210"/>
      <c r="N104" s="5"/>
      <c r="P104" s="215"/>
      <c r="Q104" s="210"/>
      <c r="R104" s="211"/>
      <c r="S104" s="212"/>
      <c r="T104" s="213"/>
      <c r="U104" s="203"/>
      <c r="V104" s="204"/>
      <c r="X104" s="205"/>
      <c r="Y104" s="206"/>
      <c r="Z104" s="206"/>
      <c r="AA104" s="207"/>
      <c r="AB104" s="207"/>
      <c r="AC104" s="208"/>
      <c r="AD104" s="209"/>
      <c r="AF104" s="205"/>
    </row>
    <row r="105" spans="1:32" ht="18.75" x14ac:dyDescent="0.3">
      <c r="A105" s="200"/>
      <c r="B105" s="200"/>
      <c r="C105" s="209"/>
      <c r="D105" s="214"/>
      <c r="E105" s="201"/>
      <c r="F105" s="5"/>
      <c r="G105" s="5"/>
      <c r="H105" s="5"/>
      <c r="I105" s="5"/>
      <c r="K105" s="209"/>
      <c r="L105" s="201"/>
      <c r="M105" s="210"/>
      <c r="N105" s="5"/>
      <c r="P105" s="215"/>
      <c r="Q105" s="210"/>
      <c r="R105" s="211"/>
      <c r="S105" s="212"/>
      <c r="T105" s="213"/>
      <c r="U105" s="203"/>
      <c r="V105" s="204"/>
      <c r="X105" s="205"/>
      <c r="Y105" s="206"/>
      <c r="Z105" s="206"/>
      <c r="AA105" s="207"/>
      <c r="AB105" s="207"/>
      <c r="AC105" s="208"/>
      <c r="AD105" s="209"/>
      <c r="AF105" s="205"/>
    </row>
    <row r="106" spans="1:32" ht="18.75" x14ac:dyDescent="0.3">
      <c r="A106" s="200"/>
      <c r="B106" s="200"/>
      <c r="C106" s="209"/>
      <c r="D106" s="214"/>
      <c r="E106" s="201"/>
      <c r="F106" s="5"/>
      <c r="G106" s="5"/>
      <c r="H106" s="5"/>
      <c r="I106" s="5"/>
      <c r="K106" s="209"/>
      <c r="L106" s="201"/>
      <c r="M106" s="210"/>
      <c r="N106" s="5"/>
      <c r="P106" s="215"/>
      <c r="Q106" s="210"/>
      <c r="R106" s="211"/>
      <c r="S106" s="212"/>
      <c r="T106" s="213"/>
      <c r="U106" s="203"/>
      <c r="V106" s="204"/>
      <c r="X106" s="205"/>
      <c r="Y106" s="206"/>
      <c r="Z106" s="206"/>
      <c r="AA106" s="207"/>
      <c r="AB106" s="207"/>
      <c r="AC106" s="208"/>
      <c r="AD106" s="209"/>
      <c r="AF106" s="205"/>
    </row>
    <row r="107" spans="1:32" ht="18.75" x14ac:dyDescent="0.3">
      <c r="A107" s="200"/>
      <c r="B107" s="200"/>
      <c r="C107" s="209"/>
      <c r="D107" s="214"/>
      <c r="E107" s="201"/>
      <c r="F107" s="5"/>
      <c r="G107" s="5"/>
      <c r="H107" s="5"/>
      <c r="I107" s="5"/>
      <c r="K107" s="209"/>
      <c r="L107" s="201"/>
      <c r="M107" s="210"/>
      <c r="N107" s="5"/>
      <c r="P107" s="215"/>
      <c r="Q107" s="210"/>
      <c r="R107" s="211"/>
      <c r="S107" s="212"/>
      <c r="T107" s="213"/>
      <c r="U107" s="203"/>
      <c r="V107" s="204"/>
      <c r="X107" s="205"/>
      <c r="Y107" s="206"/>
      <c r="Z107" s="206"/>
      <c r="AA107" s="207"/>
      <c r="AB107" s="207"/>
      <c r="AC107" s="208"/>
      <c r="AD107" s="209"/>
      <c r="AF107" s="205"/>
    </row>
    <row r="108" spans="1:32" ht="18.75" x14ac:dyDescent="0.3">
      <c r="A108" s="200"/>
      <c r="B108" s="200"/>
      <c r="C108" s="209"/>
      <c r="D108" s="214"/>
      <c r="E108" s="201"/>
      <c r="F108" s="5"/>
      <c r="G108" s="5"/>
      <c r="H108" s="5"/>
      <c r="I108" s="5"/>
      <c r="K108" s="209"/>
      <c r="L108" s="201"/>
      <c r="M108" s="210"/>
      <c r="N108" s="5"/>
      <c r="P108" s="215"/>
      <c r="Q108" s="210"/>
      <c r="R108" s="211"/>
      <c r="S108" s="212"/>
      <c r="T108" s="213"/>
      <c r="U108" s="203"/>
      <c r="V108" s="204"/>
      <c r="X108" s="205"/>
      <c r="Y108" s="206"/>
      <c r="Z108" s="206"/>
      <c r="AA108" s="207"/>
      <c r="AB108" s="207"/>
      <c r="AC108" s="208"/>
      <c r="AD108" s="209"/>
      <c r="AF108" s="205"/>
    </row>
    <row r="109" spans="1:32" ht="18.75" x14ac:dyDescent="0.3">
      <c r="A109" s="200"/>
      <c r="B109" s="200"/>
      <c r="C109" s="209"/>
      <c r="D109" s="214"/>
      <c r="E109" s="201"/>
      <c r="F109" s="5"/>
      <c r="G109" s="5"/>
      <c r="H109" s="5"/>
      <c r="I109" s="5"/>
      <c r="K109" s="209"/>
      <c r="L109" s="201"/>
      <c r="M109" s="210"/>
      <c r="N109" s="5"/>
      <c r="P109" s="215"/>
      <c r="Q109" s="210"/>
      <c r="R109" s="211"/>
      <c r="S109" s="212"/>
      <c r="T109" s="213"/>
      <c r="U109" s="203"/>
      <c r="V109" s="204"/>
      <c r="X109" s="205"/>
      <c r="Y109" s="206"/>
      <c r="Z109" s="206"/>
      <c r="AA109" s="207"/>
      <c r="AB109" s="207"/>
      <c r="AC109" s="208"/>
      <c r="AD109" s="209"/>
      <c r="AF109" s="205"/>
    </row>
    <row r="110" spans="1:32" ht="18.75" x14ac:dyDescent="0.3">
      <c r="A110" s="200"/>
      <c r="B110" s="200"/>
      <c r="C110" s="209"/>
      <c r="D110" s="214"/>
      <c r="E110" s="201"/>
      <c r="F110" s="5"/>
      <c r="G110" s="5"/>
      <c r="H110" s="5"/>
      <c r="I110" s="5"/>
      <c r="K110" s="209"/>
      <c r="L110" s="201"/>
      <c r="M110" s="210"/>
      <c r="N110" s="5"/>
      <c r="P110" s="215"/>
      <c r="Q110" s="210"/>
      <c r="R110" s="211"/>
      <c r="S110" s="212"/>
      <c r="T110" s="213"/>
      <c r="U110" s="203"/>
      <c r="V110" s="204"/>
      <c r="X110" s="205"/>
      <c r="Y110" s="206"/>
      <c r="Z110" s="206"/>
      <c r="AA110" s="207"/>
      <c r="AB110" s="207"/>
      <c r="AC110" s="208"/>
      <c r="AD110" s="209"/>
      <c r="AF110" s="205"/>
    </row>
    <row r="111" spans="1:32" ht="18.75" x14ac:dyDescent="0.3">
      <c r="A111" s="200"/>
      <c r="B111" s="200"/>
      <c r="C111" s="209"/>
      <c r="D111" s="214"/>
      <c r="E111" s="201"/>
      <c r="F111" s="5"/>
      <c r="G111" s="5"/>
      <c r="H111" s="5"/>
      <c r="I111" s="5"/>
      <c r="K111" s="209"/>
      <c r="L111" s="201"/>
      <c r="M111" s="210"/>
      <c r="N111" s="5"/>
      <c r="P111" s="215"/>
      <c r="Q111" s="210"/>
      <c r="R111" s="211"/>
      <c r="S111" s="212"/>
      <c r="T111" s="213"/>
      <c r="U111" s="203"/>
      <c r="V111" s="204"/>
      <c r="X111" s="205"/>
      <c r="Y111" s="206"/>
      <c r="Z111" s="206"/>
      <c r="AA111" s="207"/>
      <c r="AB111" s="207"/>
      <c r="AC111" s="208"/>
      <c r="AD111" s="209"/>
      <c r="AF111" s="205"/>
    </row>
    <row r="112" spans="1:32" ht="18.75" x14ac:dyDescent="0.3">
      <c r="A112" s="200"/>
      <c r="B112" s="200"/>
      <c r="C112" s="209"/>
      <c r="D112" s="214"/>
      <c r="E112" s="201"/>
      <c r="F112" s="5"/>
      <c r="G112" s="5"/>
      <c r="H112" s="5"/>
      <c r="I112" s="5"/>
      <c r="K112" s="209"/>
      <c r="L112" s="201"/>
      <c r="M112" s="210"/>
      <c r="N112" s="5"/>
      <c r="P112" s="215"/>
      <c r="Q112" s="210"/>
      <c r="R112" s="211"/>
      <c r="S112" s="212"/>
      <c r="T112" s="213"/>
      <c r="U112" s="203"/>
      <c r="V112" s="204"/>
      <c r="X112" s="205"/>
      <c r="Y112" s="206"/>
      <c r="Z112" s="206"/>
      <c r="AA112" s="207"/>
      <c r="AB112" s="207"/>
      <c r="AC112" s="208"/>
      <c r="AD112" s="209"/>
      <c r="AF112" s="205"/>
    </row>
    <row r="113" spans="1:32" ht="18.75" x14ac:dyDescent="0.3">
      <c r="A113" s="200"/>
      <c r="B113" s="200"/>
      <c r="C113" s="209"/>
      <c r="D113" s="214"/>
      <c r="E113" s="201"/>
      <c r="F113" s="5"/>
      <c r="G113" s="5"/>
      <c r="H113" s="5"/>
      <c r="I113" s="5"/>
      <c r="K113" s="209"/>
      <c r="L113" s="201"/>
      <c r="M113" s="210"/>
      <c r="N113" s="5"/>
      <c r="P113" s="215"/>
      <c r="Q113" s="210"/>
      <c r="R113" s="211"/>
      <c r="S113" s="212"/>
      <c r="T113" s="213"/>
      <c r="U113" s="203"/>
      <c r="V113" s="204"/>
      <c r="X113" s="205"/>
      <c r="Y113" s="206"/>
      <c r="Z113" s="206"/>
      <c r="AA113" s="207"/>
      <c r="AB113" s="207"/>
      <c r="AC113" s="208"/>
      <c r="AD113" s="209"/>
      <c r="AF113" s="205"/>
    </row>
    <row r="114" spans="1:32" ht="18.75" x14ac:dyDescent="0.3">
      <c r="A114" s="200"/>
      <c r="B114" s="200"/>
      <c r="C114" s="209"/>
      <c r="D114" s="214"/>
      <c r="E114" s="201"/>
      <c r="F114" s="5"/>
      <c r="G114" s="5"/>
      <c r="H114" s="5"/>
      <c r="I114" s="5"/>
      <c r="K114" s="209"/>
      <c r="L114" s="201"/>
      <c r="M114" s="210"/>
      <c r="N114" s="5"/>
      <c r="P114" s="215"/>
      <c r="Q114" s="210"/>
      <c r="R114" s="211"/>
      <c r="S114" s="212"/>
      <c r="T114" s="213"/>
      <c r="U114" s="203"/>
      <c r="V114" s="204"/>
      <c r="X114" s="205"/>
      <c r="Y114" s="206"/>
      <c r="Z114" s="206"/>
      <c r="AA114" s="207"/>
      <c r="AB114" s="207"/>
      <c r="AC114" s="208"/>
      <c r="AD114" s="209"/>
      <c r="AF114" s="205"/>
    </row>
    <row r="115" spans="1:32" ht="18.75" x14ac:dyDescent="0.3">
      <c r="A115" s="200"/>
      <c r="B115" s="200"/>
      <c r="C115" s="209"/>
      <c r="D115" s="214"/>
      <c r="E115" s="201"/>
      <c r="F115" s="5"/>
      <c r="G115" s="5"/>
      <c r="H115" s="5"/>
      <c r="I115" s="5"/>
      <c r="K115" s="209"/>
      <c r="L115" s="201"/>
      <c r="M115" s="210"/>
      <c r="N115" s="5"/>
      <c r="P115" s="215"/>
      <c r="Q115" s="210"/>
      <c r="R115" s="211"/>
      <c r="S115" s="212"/>
      <c r="T115" s="213"/>
      <c r="U115" s="203"/>
      <c r="V115" s="204"/>
      <c r="X115" s="205"/>
      <c r="Y115" s="206"/>
      <c r="Z115" s="206"/>
      <c r="AA115" s="207"/>
      <c r="AB115" s="207"/>
      <c r="AC115" s="208"/>
      <c r="AD115" s="209"/>
      <c r="AF115" s="205"/>
    </row>
    <row r="116" spans="1:32" ht="18.75" x14ac:dyDescent="0.3">
      <c r="A116" s="200"/>
      <c r="B116" s="200"/>
      <c r="C116" s="209"/>
      <c r="D116" s="214"/>
      <c r="E116" s="201"/>
      <c r="F116" s="5"/>
      <c r="G116" s="5"/>
      <c r="H116" s="5"/>
      <c r="I116" s="5"/>
      <c r="K116" s="209"/>
      <c r="L116" s="201"/>
      <c r="M116" s="210"/>
      <c r="N116" s="5"/>
      <c r="P116" s="215"/>
      <c r="Q116" s="210"/>
      <c r="R116" s="211"/>
      <c r="S116" s="212"/>
      <c r="T116" s="213"/>
      <c r="U116" s="203"/>
      <c r="V116" s="204"/>
      <c r="X116" s="205"/>
      <c r="Y116" s="206"/>
      <c r="Z116" s="206"/>
      <c r="AA116" s="207"/>
      <c r="AB116" s="207"/>
      <c r="AC116" s="208"/>
      <c r="AD116" s="209"/>
      <c r="AF116" s="205"/>
    </row>
    <row r="117" spans="1:32" ht="18.75" x14ac:dyDescent="0.3">
      <c r="A117" s="200"/>
      <c r="B117" s="200"/>
      <c r="C117" s="209"/>
      <c r="D117" s="214"/>
      <c r="E117" s="201"/>
      <c r="F117" s="5"/>
      <c r="G117" s="5"/>
      <c r="H117" s="5"/>
      <c r="I117" s="5"/>
      <c r="K117" s="209"/>
      <c r="L117" s="201"/>
      <c r="M117" s="210"/>
      <c r="N117" s="5"/>
      <c r="P117" s="215"/>
      <c r="Q117" s="210"/>
      <c r="R117" s="211"/>
      <c r="S117" s="212"/>
      <c r="T117" s="213"/>
      <c r="U117" s="203"/>
      <c r="V117" s="204"/>
      <c r="X117" s="205"/>
      <c r="Y117" s="206"/>
      <c r="Z117" s="206"/>
      <c r="AA117" s="207"/>
      <c r="AB117" s="207"/>
      <c r="AC117" s="208"/>
      <c r="AD117" s="209"/>
      <c r="AF117" s="205"/>
    </row>
    <row r="118" spans="1:32" ht="18.75" x14ac:dyDescent="0.3">
      <c r="A118" s="200"/>
      <c r="B118" s="200"/>
      <c r="C118" s="209"/>
      <c r="D118" s="214"/>
      <c r="E118" s="201"/>
      <c r="F118" s="5"/>
      <c r="G118" s="5"/>
      <c r="H118" s="5"/>
      <c r="I118" s="5"/>
      <c r="K118" s="209"/>
      <c r="L118" s="201"/>
      <c r="M118" s="210"/>
      <c r="N118" s="5"/>
      <c r="P118" s="215"/>
      <c r="Q118" s="210"/>
      <c r="R118" s="211"/>
      <c r="S118" s="212"/>
      <c r="T118" s="213"/>
      <c r="U118" s="203"/>
      <c r="V118" s="204"/>
      <c r="X118" s="205"/>
      <c r="Y118" s="206"/>
      <c r="Z118" s="206"/>
      <c r="AA118" s="207"/>
      <c r="AB118" s="207"/>
      <c r="AC118" s="208"/>
      <c r="AD118" s="209"/>
      <c r="AF118" s="205"/>
    </row>
    <row r="119" spans="1:32" ht="18.75" x14ac:dyDescent="0.3">
      <c r="A119" s="200"/>
      <c r="B119" s="200"/>
      <c r="C119" s="209"/>
      <c r="D119" s="214"/>
      <c r="E119" s="201"/>
      <c r="F119" s="5"/>
      <c r="G119" s="5"/>
      <c r="H119" s="5"/>
      <c r="I119" s="5"/>
      <c r="K119" s="209"/>
      <c r="L119" s="201"/>
      <c r="M119" s="210"/>
      <c r="N119" s="5"/>
      <c r="P119" s="215"/>
      <c r="Q119" s="210"/>
      <c r="R119" s="211"/>
      <c r="S119" s="212"/>
      <c r="T119" s="213"/>
      <c r="U119" s="203"/>
      <c r="V119" s="204"/>
      <c r="X119" s="205"/>
      <c r="Y119" s="206"/>
      <c r="Z119" s="206"/>
      <c r="AA119" s="207"/>
      <c r="AB119" s="207"/>
      <c r="AC119" s="208"/>
      <c r="AD119" s="209"/>
      <c r="AF119" s="205"/>
    </row>
    <row r="120" spans="1:32" ht="18.75" x14ac:dyDescent="0.3">
      <c r="A120" s="200"/>
      <c r="B120" s="200"/>
      <c r="C120" s="209"/>
      <c r="D120" s="214"/>
      <c r="E120" s="201"/>
      <c r="F120" s="5"/>
      <c r="G120" s="5"/>
      <c r="H120" s="5"/>
      <c r="I120" s="5"/>
      <c r="K120" s="209"/>
      <c r="L120" s="201"/>
      <c r="M120" s="210"/>
      <c r="N120" s="5"/>
      <c r="P120" s="215"/>
      <c r="Q120" s="210"/>
      <c r="R120" s="211"/>
      <c r="S120" s="212"/>
      <c r="T120" s="213"/>
      <c r="U120" s="203"/>
      <c r="V120" s="204"/>
      <c r="X120" s="205"/>
      <c r="Y120" s="206"/>
      <c r="Z120" s="206"/>
      <c r="AA120" s="207"/>
      <c r="AB120" s="207"/>
      <c r="AC120" s="208"/>
      <c r="AD120" s="209"/>
      <c r="AF120" s="205"/>
    </row>
    <row r="121" spans="1:32" ht="18.75" x14ac:dyDescent="0.3">
      <c r="A121" s="200"/>
      <c r="B121" s="200"/>
      <c r="C121" s="209"/>
      <c r="D121" s="214"/>
      <c r="E121" s="201"/>
      <c r="F121" s="5"/>
      <c r="G121" s="5"/>
      <c r="H121" s="5"/>
      <c r="I121" s="5"/>
      <c r="K121" s="209"/>
      <c r="L121" s="201"/>
      <c r="M121" s="210"/>
      <c r="N121" s="5"/>
      <c r="P121" s="215"/>
      <c r="Q121" s="210"/>
      <c r="R121" s="211"/>
      <c r="S121" s="212"/>
      <c r="T121" s="213"/>
      <c r="U121" s="203"/>
      <c r="V121" s="204"/>
      <c r="X121" s="205"/>
      <c r="Y121" s="206"/>
      <c r="Z121" s="206"/>
      <c r="AA121" s="207"/>
      <c r="AB121" s="207"/>
      <c r="AC121" s="208"/>
      <c r="AD121" s="209"/>
      <c r="AF121" s="205"/>
    </row>
    <row r="122" spans="1:32" ht="18.75" x14ac:dyDescent="0.3">
      <c r="A122" s="200"/>
      <c r="B122" s="200"/>
      <c r="C122" s="209"/>
      <c r="D122" s="214"/>
      <c r="E122" s="201"/>
      <c r="F122" s="5"/>
      <c r="G122" s="5"/>
      <c r="H122" s="5"/>
      <c r="I122" s="5"/>
      <c r="K122" s="209"/>
      <c r="L122" s="201"/>
      <c r="M122" s="210"/>
      <c r="N122" s="5"/>
      <c r="P122" s="215"/>
      <c r="Q122" s="210"/>
      <c r="R122" s="211"/>
      <c r="S122" s="212"/>
      <c r="T122" s="213"/>
      <c r="U122" s="203"/>
      <c r="V122" s="204"/>
      <c r="X122" s="205"/>
      <c r="Y122" s="206"/>
      <c r="Z122" s="206"/>
      <c r="AA122" s="207"/>
      <c r="AB122" s="207"/>
      <c r="AC122" s="208"/>
      <c r="AD122" s="209"/>
      <c r="AF122" s="205"/>
    </row>
    <row r="123" spans="1:32" ht="18.75" x14ac:dyDescent="0.3">
      <c r="A123" s="200"/>
      <c r="B123" s="200"/>
      <c r="C123" s="209"/>
      <c r="D123" s="214"/>
      <c r="E123" s="201"/>
      <c r="F123" s="5"/>
      <c r="G123" s="5"/>
      <c r="H123" s="5"/>
      <c r="I123" s="5"/>
      <c r="K123" s="209"/>
      <c r="L123" s="201"/>
      <c r="M123" s="210"/>
      <c r="N123" s="5"/>
      <c r="P123" s="215"/>
      <c r="Q123" s="210"/>
      <c r="R123" s="211"/>
      <c r="S123" s="212"/>
      <c r="T123" s="213"/>
      <c r="U123" s="203"/>
      <c r="V123" s="204"/>
      <c r="X123" s="205"/>
      <c r="Y123" s="206"/>
      <c r="Z123" s="206"/>
      <c r="AA123" s="207"/>
      <c r="AB123" s="207"/>
      <c r="AC123" s="208"/>
      <c r="AD123" s="209"/>
      <c r="AF123" s="205"/>
    </row>
    <row r="124" spans="1:32" ht="18.75" x14ac:dyDescent="0.3">
      <c r="A124" s="200"/>
      <c r="B124" s="200"/>
      <c r="C124" s="209"/>
      <c r="D124" s="214"/>
      <c r="E124" s="201"/>
      <c r="F124" s="5"/>
      <c r="G124" s="5"/>
      <c r="H124" s="5"/>
      <c r="I124" s="5"/>
      <c r="K124" s="209"/>
      <c r="L124" s="201"/>
      <c r="M124" s="210"/>
      <c r="N124" s="5"/>
      <c r="P124" s="215"/>
      <c r="Q124" s="210"/>
      <c r="R124" s="211"/>
      <c r="S124" s="212"/>
      <c r="T124" s="213"/>
      <c r="U124" s="203"/>
      <c r="V124" s="204"/>
      <c r="X124" s="205"/>
      <c r="Y124" s="206"/>
      <c r="Z124" s="206"/>
      <c r="AA124" s="207"/>
      <c r="AB124" s="207"/>
      <c r="AC124" s="208"/>
      <c r="AD124" s="209"/>
      <c r="AF124" s="205"/>
    </row>
    <row r="125" spans="1:32" ht="18.75" x14ac:dyDescent="0.3">
      <c r="A125" s="200"/>
      <c r="B125" s="200"/>
      <c r="C125" s="209"/>
      <c r="D125" s="214"/>
      <c r="E125" s="201"/>
      <c r="F125" s="5"/>
      <c r="G125" s="5"/>
      <c r="H125" s="5"/>
      <c r="I125" s="5"/>
      <c r="K125" s="209"/>
      <c r="L125" s="201"/>
      <c r="M125" s="210"/>
      <c r="N125" s="5"/>
      <c r="P125" s="215"/>
      <c r="Q125" s="210"/>
      <c r="R125" s="211"/>
      <c r="S125" s="212"/>
      <c r="T125" s="213"/>
      <c r="U125" s="203"/>
      <c r="V125" s="204"/>
      <c r="X125" s="205"/>
      <c r="Y125" s="206"/>
      <c r="Z125" s="206"/>
      <c r="AA125" s="207"/>
      <c r="AB125" s="207"/>
      <c r="AC125" s="208"/>
      <c r="AD125" s="209"/>
      <c r="AF125" s="205"/>
    </row>
    <row r="126" spans="1:32" ht="18.75" x14ac:dyDescent="0.3">
      <c r="A126" s="200"/>
      <c r="B126" s="200"/>
      <c r="C126" s="209"/>
      <c r="D126" s="214"/>
      <c r="E126" s="201"/>
      <c r="F126" s="5"/>
      <c r="G126" s="5"/>
      <c r="H126" s="5"/>
      <c r="I126" s="5"/>
      <c r="K126" s="209"/>
      <c r="L126" s="201"/>
      <c r="M126" s="210"/>
      <c r="N126" s="5"/>
      <c r="P126" s="215"/>
      <c r="Q126" s="210"/>
      <c r="R126" s="211"/>
      <c r="S126" s="212"/>
      <c r="T126" s="213"/>
      <c r="U126" s="203"/>
      <c r="V126" s="204"/>
      <c r="X126" s="205"/>
      <c r="Y126" s="206"/>
      <c r="Z126" s="206"/>
      <c r="AA126" s="207"/>
      <c r="AB126" s="207"/>
      <c r="AC126" s="208"/>
      <c r="AD126" s="209"/>
      <c r="AF126" s="205"/>
    </row>
    <row r="127" spans="1:32" ht="18.75" x14ac:dyDescent="0.3">
      <c r="A127" s="200"/>
      <c r="B127" s="200"/>
      <c r="C127" s="209"/>
      <c r="D127" s="214"/>
      <c r="E127" s="201"/>
      <c r="F127" s="5"/>
      <c r="G127" s="5"/>
      <c r="H127" s="5"/>
      <c r="I127" s="5"/>
      <c r="K127" s="209"/>
      <c r="L127" s="201"/>
      <c r="M127" s="210"/>
      <c r="N127" s="5"/>
      <c r="P127" s="215"/>
      <c r="Q127" s="210"/>
      <c r="R127" s="211"/>
      <c r="S127" s="212"/>
      <c r="T127" s="213"/>
      <c r="U127" s="203"/>
      <c r="V127" s="204"/>
      <c r="X127" s="205"/>
      <c r="Y127" s="206"/>
      <c r="Z127" s="206"/>
      <c r="AA127" s="207"/>
      <c r="AB127" s="207"/>
      <c r="AC127" s="208"/>
      <c r="AD127" s="209"/>
      <c r="AF127" s="205"/>
    </row>
    <row r="128" spans="1:32" ht="18.75" x14ac:dyDescent="0.3">
      <c r="A128" s="200"/>
      <c r="B128" s="200"/>
      <c r="C128" s="209"/>
      <c r="D128" s="214"/>
      <c r="E128" s="201"/>
      <c r="F128" s="5"/>
      <c r="G128" s="5"/>
      <c r="H128" s="5"/>
      <c r="I128" s="5"/>
      <c r="K128" s="209"/>
      <c r="L128" s="201"/>
      <c r="M128" s="210"/>
      <c r="N128" s="5"/>
      <c r="P128" s="215"/>
      <c r="Q128" s="210"/>
      <c r="R128" s="211"/>
      <c r="S128" s="212"/>
      <c r="T128" s="213"/>
      <c r="U128" s="203"/>
      <c r="V128" s="204"/>
      <c r="X128" s="205"/>
      <c r="Y128" s="206"/>
      <c r="Z128" s="206"/>
      <c r="AA128" s="207"/>
      <c r="AB128" s="207"/>
      <c r="AC128" s="208"/>
      <c r="AD128" s="209"/>
      <c r="AF128" s="205"/>
    </row>
    <row r="129" spans="1:32" ht="18.75" x14ac:dyDescent="0.3">
      <c r="A129" s="200"/>
      <c r="B129" s="200"/>
      <c r="C129" s="209"/>
      <c r="D129" s="214"/>
      <c r="E129" s="201"/>
      <c r="F129" s="5"/>
      <c r="G129" s="5"/>
      <c r="H129" s="5"/>
      <c r="I129" s="5"/>
      <c r="K129" s="209"/>
      <c r="L129" s="201"/>
      <c r="M129" s="210"/>
      <c r="N129" s="5"/>
      <c r="P129" s="215"/>
      <c r="Q129" s="210"/>
      <c r="R129" s="211"/>
      <c r="S129" s="212"/>
      <c r="T129" s="213"/>
      <c r="U129" s="203"/>
      <c r="V129" s="204"/>
      <c r="X129" s="205"/>
      <c r="Y129" s="206"/>
      <c r="Z129" s="206"/>
      <c r="AA129" s="207"/>
      <c r="AB129" s="207"/>
      <c r="AC129" s="208"/>
      <c r="AD129" s="209"/>
      <c r="AF129" s="205"/>
    </row>
    <row r="130" spans="1:32" ht="18.75" x14ac:dyDescent="0.3">
      <c r="A130" s="200"/>
      <c r="B130" s="200"/>
      <c r="C130" s="209"/>
      <c r="D130" s="214"/>
      <c r="E130" s="201"/>
      <c r="F130" s="5"/>
      <c r="G130" s="5"/>
      <c r="H130" s="5"/>
      <c r="I130" s="5"/>
      <c r="K130" s="209"/>
      <c r="L130" s="201"/>
      <c r="M130" s="210"/>
      <c r="N130" s="5"/>
      <c r="P130" s="215"/>
      <c r="Q130" s="210"/>
      <c r="R130" s="211"/>
      <c r="S130" s="212"/>
      <c r="T130" s="213"/>
      <c r="U130" s="203"/>
      <c r="V130" s="204"/>
      <c r="X130" s="205"/>
      <c r="Y130" s="206"/>
      <c r="Z130" s="206"/>
      <c r="AA130" s="207"/>
      <c r="AB130" s="207"/>
      <c r="AC130" s="208"/>
      <c r="AD130" s="209"/>
      <c r="AF130" s="205"/>
    </row>
    <row r="131" spans="1:32" ht="18.75" x14ac:dyDescent="0.3">
      <c r="A131" s="200"/>
      <c r="B131" s="200"/>
      <c r="C131" s="209"/>
      <c r="D131" s="214"/>
      <c r="E131" s="201"/>
      <c r="F131" s="5"/>
      <c r="G131" s="5"/>
      <c r="H131" s="5"/>
      <c r="I131" s="5"/>
      <c r="K131" s="209"/>
      <c r="L131" s="201"/>
      <c r="M131" s="210"/>
      <c r="N131" s="5"/>
      <c r="P131" s="215"/>
      <c r="Q131" s="210"/>
      <c r="R131" s="211"/>
      <c r="S131" s="212"/>
      <c r="T131" s="213"/>
      <c r="U131" s="203"/>
      <c r="V131" s="204"/>
      <c r="X131" s="205"/>
      <c r="Y131" s="206"/>
      <c r="Z131" s="206"/>
      <c r="AA131" s="207"/>
      <c r="AB131" s="207"/>
      <c r="AC131" s="208"/>
      <c r="AD131" s="209"/>
      <c r="AF131" s="205"/>
    </row>
    <row r="132" spans="1:32" ht="18.75" x14ac:dyDescent="0.3">
      <c r="A132" s="200"/>
      <c r="B132" s="200"/>
      <c r="C132" s="209"/>
      <c r="D132" s="214"/>
      <c r="E132" s="201"/>
      <c r="F132" s="5"/>
      <c r="G132" s="5"/>
      <c r="H132" s="5"/>
      <c r="I132" s="5"/>
      <c r="K132" s="209"/>
      <c r="L132" s="201"/>
      <c r="M132" s="210"/>
      <c r="N132" s="5"/>
      <c r="P132" s="215"/>
      <c r="Q132" s="210"/>
      <c r="R132" s="211"/>
      <c r="S132" s="212"/>
      <c r="T132" s="213"/>
      <c r="U132" s="203"/>
      <c r="V132" s="204"/>
      <c r="X132" s="205"/>
      <c r="Y132" s="206"/>
      <c r="Z132" s="206"/>
      <c r="AA132" s="207"/>
      <c r="AB132" s="207"/>
      <c r="AC132" s="208"/>
      <c r="AD132" s="209"/>
      <c r="AF132" s="205"/>
    </row>
    <row r="133" spans="1:32" ht="18.75" x14ac:dyDescent="0.3">
      <c r="A133" s="200"/>
      <c r="B133" s="200"/>
      <c r="C133" s="209"/>
      <c r="D133" s="214"/>
      <c r="E133" s="201"/>
      <c r="F133" s="5"/>
      <c r="G133" s="5"/>
      <c r="H133" s="5"/>
      <c r="I133" s="5"/>
      <c r="K133" s="209"/>
      <c r="L133" s="201"/>
      <c r="M133" s="210"/>
      <c r="N133" s="5"/>
      <c r="P133" s="215"/>
      <c r="Q133" s="210"/>
      <c r="R133" s="211"/>
      <c r="S133" s="212"/>
      <c r="T133" s="213"/>
      <c r="U133" s="203"/>
      <c r="V133" s="204"/>
      <c r="X133" s="205"/>
      <c r="Y133" s="206"/>
      <c r="Z133" s="206"/>
      <c r="AA133" s="207"/>
      <c r="AB133" s="207"/>
      <c r="AC133" s="208"/>
      <c r="AD133" s="209"/>
      <c r="AF133" s="205"/>
    </row>
    <row r="134" spans="1:32" ht="18.75" x14ac:dyDescent="0.3">
      <c r="A134" s="200"/>
      <c r="B134" s="200"/>
      <c r="C134" s="209"/>
      <c r="D134" s="214"/>
      <c r="E134" s="201"/>
      <c r="F134" s="5"/>
      <c r="G134" s="5"/>
      <c r="H134" s="5"/>
      <c r="I134" s="5"/>
      <c r="K134" s="209"/>
      <c r="L134" s="201"/>
      <c r="M134" s="210"/>
      <c r="N134" s="5"/>
      <c r="P134" s="215"/>
      <c r="Q134" s="210"/>
      <c r="R134" s="211"/>
      <c r="S134" s="212"/>
      <c r="T134" s="213"/>
      <c r="U134" s="203"/>
      <c r="V134" s="204"/>
      <c r="X134" s="205"/>
      <c r="Y134" s="206"/>
      <c r="Z134" s="206"/>
      <c r="AA134" s="207"/>
      <c r="AB134" s="207"/>
      <c r="AC134" s="208"/>
      <c r="AD134" s="209"/>
      <c r="AF134" s="205"/>
    </row>
    <row r="135" spans="1:32" ht="18.75" x14ac:dyDescent="0.3">
      <c r="A135" s="200"/>
      <c r="B135" s="200"/>
      <c r="C135" s="209"/>
      <c r="D135" s="214"/>
      <c r="E135" s="201"/>
      <c r="F135" s="5"/>
      <c r="G135" s="5"/>
      <c r="H135" s="5"/>
      <c r="I135" s="5"/>
      <c r="K135" s="209"/>
      <c r="L135" s="201"/>
      <c r="M135" s="210"/>
      <c r="N135" s="5"/>
      <c r="P135" s="215"/>
      <c r="Q135" s="210"/>
      <c r="R135" s="211"/>
      <c r="S135" s="212"/>
      <c r="T135" s="213"/>
      <c r="U135" s="203"/>
      <c r="V135" s="204"/>
      <c r="X135" s="205"/>
      <c r="Y135" s="206"/>
      <c r="Z135" s="206"/>
      <c r="AA135" s="207"/>
      <c r="AB135" s="207"/>
      <c r="AC135" s="208"/>
      <c r="AD135" s="209"/>
      <c r="AF135" s="205"/>
    </row>
    <row r="136" spans="1:32" ht="18.75" x14ac:dyDescent="0.3">
      <c r="A136" s="200"/>
      <c r="B136" s="200"/>
      <c r="C136" s="209"/>
      <c r="D136" s="214"/>
      <c r="E136" s="201"/>
      <c r="F136" s="5"/>
      <c r="G136" s="5"/>
      <c r="H136" s="5"/>
      <c r="I136" s="5"/>
      <c r="K136" s="209"/>
      <c r="L136" s="201"/>
      <c r="M136" s="210"/>
      <c r="N136" s="5"/>
      <c r="P136" s="215"/>
      <c r="Q136" s="210"/>
      <c r="R136" s="211"/>
      <c r="S136" s="212"/>
      <c r="T136" s="213"/>
      <c r="U136" s="203"/>
      <c r="V136" s="204"/>
      <c r="X136" s="205"/>
      <c r="Y136" s="206"/>
      <c r="Z136" s="206"/>
      <c r="AA136" s="207"/>
      <c r="AB136" s="207"/>
      <c r="AC136" s="208"/>
      <c r="AD136" s="209"/>
      <c r="AF136" s="205"/>
    </row>
    <row r="137" spans="1:32" ht="18.75" x14ac:dyDescent="0.3">
      <c r="A137" s="200"/>
      <c r="B137" s="200"/>
      <c r="C137" s="209"/>
      <c r="D137" s="214"/>
      <c r="E137" s="201"/>
      <c r="F137" s="5"/>
      <c r="G137" s="5"/>
      <c r="H137" s="5"/>
      <c r="I137" s="5"/>
      <c r="K137" s="209"/>
      <c r="L137" s="201"/>
      <c r="M137" s="210"/>
      <c r="N137" s="5"/>
      <c r="P137" s="215"/>
      <c r="Q137" s="210"/>
      <c r="R137" s="211"/>
      <c r="S137" s="212"/>
      <c r="T137" s="213"/>
      <c r="U137" s="203"/>
      <c r="V137" s="204"/>
      <c r="X137" s="205"/>
      <c r="Y137" s="206"/>
      <c r="Z137" s="206"/>
      <c r="AA137" s="207"/>
      <c r="AB137" s="207"/>
      <c r="AC137" s="208"/>
      <c r="AD137" s="209"/>
      <c r="AF137" s="205"/>
    </row>
    <row r="138" spans="1:32" ht="18.75" x14ac:dyDescent="0.3">
      <c r="A138" s="200"/>
      <c r="B138" s="200"/>
      <c r="C138" s="209"/>
      <c r="D138" s="214"/>
      <c r="E138" s="201"/>
      <c r="F138" s="5"/>
      <c r="G138" s="5"/>
      <c r="H138" s="5"/>
      <c r="I138" s="5"/>
      <c r="K138" s="209"/>
      <c r="L138" s="201"/>
      <c r="M138" s="210"/>
      <c r="N138" s="5"/>
      <c r="P138" s="215"/>
      <c r="Q138" s="210"/>
      <c r="R138" s="211"/>
      <c r="S138" s="212"/>
      <c r="T138" s="213"/>
      <c r="U138" s="203"/>
      <c r="V138" s="204"/>
      <c r="X138" s="205"/>
      <c r="Y138" s="206"/>
      <c r="Z138" s="206"/>
      <c r="AA138" s="207"/>
      <c r="AB138" s="207"/>
      <c r="AC138" s="208"/>
      <c r="AD138" s="209"/>
      <c r="AF138" s="205"/>
    </row>
    <row r="139" spans="1:32" ht="18.75" x14ac:dyDescent="0.3">
      <c r="A139" s="200"/>
      <c r="B139" s="200"/>
      <c r="C139" s="209"/>
      <c r="D139" s="214"/>
      <c r="E139" s="201"/>
      <c r="F139" s="5"/>
      <c r="G139" s="5"/>
      <c r="H139" s="5"/>
      <c r="I139" s="5"/>
      <c r="K139" s="209"/>
      <c r="L139" s="201"/>
      <c r="M139" s="210"/>
      <c r="N139" s="5"/>
      <c r="P139" s="215"/>
      <c r="Q139" s="210"/>
      <c r="R139" s="211"/>
      <c r="S139" s="212"/>
      <c r="T139" s="213"/>
      <c r="U139" s="203"/>
      <c r="V139" s="204"/>
      <c r="X139" s="205"/>
      <c r="Y139" s="206"/>
      <c r="Z139" s="206"/>
      <c r="AA139" s="207"/>
      <c r="AB139" s="207"/>
      <c r="AC139" s="208"/>
      <c r="AD139" s="209"/>
      <c r="AF139" s="205"/>
    </row>
    <row r="140" spans="1:32" ht="18.75" x14ac:dyDescent="0.3">
      <c r="A140" s="200"/>
      <c r="B140" s="200"/>
      <c r="C140" s="209"/>
      <c r="D140" s="214"/>
      <c r="E140" s="201"/>
      <c r="F140" s="5"/>
      <c r="G140" s="5"/>
      <c r="H140" s="5"/>
      <c r="I140" s="5"/>
      <c r="K140" s="209"/>
      <c r="L140" s="201"/>
      <c r="M140" s="210"/>
      <c r="N140" s="5"/>
      <c r="P140" s="215"/>
      <c r="Q140" s="210"/>
      <c r="R140" s="211"/>
      <c r="S140" s="212"/>
      <c r="T140" s="213"/>
      <c r="U140" s="203"/>
      <c r="V140" s="204"/>
      <c r="X140" s="205"/>
      <c r="Y140" s="206"/>
      <c r="Z140" s="206"/>
      <c r="AA140" s="207"/>
      <c r="AB140" s="207"/>
      <c r="AC140" s="208"/>
      <c r="AD140" s="209"/>
      <c r="AF140" s="205"/>
    </row>
    <row r="141" spans="1:32" ht="18.75" x14ac:dyDescent="0.3">
      <c r="A141" s="200"/>
      <c r="B141" s="200"/>
      <c r="C141" s="209"/>
      <c r="D141" s="214"/>
      <c r="E141" s="201"/>
      <c r="F141" s="5"/>
      <c r="G141" s="5"/>
      <c r="H141" s="5"/>
      <c r="I141" s="5"/>
      <c r="K141" s="209"/>
      <c r="L141" s="201"/>
      <c r="M141" s="210"/>
      <c r="N141" s="5"/>
      <c r="P141" s="215"/>
      <c r="Q141" s="210"/>
      <c r="R141" s="211"/>
      <c r="S141" s="212"/>
      <c r="T141" s="213"/>
      <c r="U141" s="203"/>
      <c r="V141" s="204"/>
      <c r="X141" s="205"/>
      <c r="Y141" s="206"/>
      <c r="Z141" s="206"/>
      <c r="AA141" s="207"/>
      <c r="AB141" s="207"/>
      <c r="AC141" s="208"/>
      <c r="AD141" s="209"/>
      <c r="AF141" s="205"/>
    </row>
    <row r="142" spans="1:32" ht="18.75" x14ac:dyDescent="0.3">
      <c r="A142" s="200"/>
      <c r="B142" s="200"/>
      <c r="C142" s="209"/>
      <c r="D142" s="214"/>
      <c r="E142" s="201"/>
      <c r="F142" s="5"/>
      <c r="G142" s="5"/>
      <c r="H142" s="5"/>
      <c r="I142" s="5"/>
      <c r="K142" s="209"/>
      <c r="L142" s="201"/>
      <c r="M142" s="210"/>
      <c r="N142" s="5"/>
      <c r="P142" s="215"/>
      <c r="Q142" s="210"/>
      <c r="R142" s="211"/>
      <c r="S142" s="212"/>
      <c r="T142" s="213"/>
      <c r="U142" s="203"/>
      <c r="V142" s="204"/>
      <c r="X142" s="205"/>
      <c r="Y142" s="206"/>
      <c r="Z142" s="206"/>
      <c r="AA142" s="207"/>
      <c r="AB142" s="207"/>
      <c r="AC142" s="208"/>
      <c r="AD142" s="209"/>
      <c r="AF142" s="205"/>
    </row>
    <row r="143" spans="1:32" ht="18.75" x14ac:dyDescent="0.3">
      <c r="A143" s="200"/>
      <c r="B143" s="200"/>
      <c r="C143" s="209"/>
      <c r="D143" s="214"/>
      <c r="E143" s="201"/>
      <c r="F143" s="5"/>
      <c r="G143" s="5"/>
      <c r="H143" s="5"/>
      <c r="I143" s="5"/>
      <c r="K143" s="209"/>
      <c r="L143" s="201"/>
      <c r="M143" s="210"/>
      <c r="N143" s="5"/>
      <c r="P143" s="215"/>
      <c r="Q143" s="210"/>
      <c r="R143" s="211"/>
      <c r="S143" s="212"/>
      <c r="T143" s="213"/>
      <c r="U143" s="203"/>
      <c r="V143" s="204"/>
      <c r="X143" s="205"/>
      <c r="Y143" s="206"/>
      <c r="Z143" s="206"/>
      <c r="AA143" s="207"/>
      <c r="AB143" s="207"/>
      <c r="AC143" s="208"/>
      <c r="AD143" s="209"/>
      <c r="AF143" s="205"/>
    </row>
    <row r="144" spans="1:32" ht="18.75" x14ac:dyDescent="0.3">
      <c r="A144" s="200"/>
      <c r="B144" s="200"/>
      <c r="C144" s="209"/>
      <c r="D144" s="214"/>
      <c r="E144" s="201"/>
      <c r="F144" s="5"/>
      <c r="G144" s="5"/>
      <c r="H144" s="5"/>
      <c r="I144" s="5"/>
      <c r="K144" s="209"/>
      <c r="L144" s="201"/>
      <c r="M144" s="210"/>
      <c r="N144" s="5"/>
      <c r="P144" s="215"/>
      <c r="Q144" s="210"/>
      <c r="R144" s="211"/>
      <c r="S144" s="212"/>
      <c r="T144" s="213"/>
      <c r="U144" s="203"/>
      <c r="V144" s="204"/>
      <c r="X144" s="205"/>
      <c r="Y144" s="206"/>
      <c r="Z144" s="206"/>
      <c r="AA144" s="207"/>
      <c r="AB144" s="207"/>
      <c r="AC144" s="208"/>
      <c r="AD144" s="209"/>
      <c r="AF144" s="205"/>
    </row>
    <row r="145" spans="1:32" ht="18.75" x14ac:dyDescent="0.3">
      <c r="A145" s="200"/>
      <c r="B145" s="200"/>
      <c r="C145" s="209"/>
      <c r="D145" s="214"/>
      <c r="E145" s="201"/>
      <c r="F145" s="5"/>
      <c r="G145" s="5"/>
      <c r="H145" s="5"/>
      <c r="I145" s="5"/>
      <c r="K145" s="209"/>
      <c r="L145" s="201"/>
      <c r="M145" s="210"/>
      <c r="N145" s="5"/>
      <c r="P145" s="215"/>
      <c r="Q145" s="210"/>
      <c r="R145" s="211"/>
      <c r="S145" s="212"/>
      <c r="T145" s="213"/>
      <c r="U145" s="203"/>
      <c r="V145" s="204"/>
      <c r="X145" s="205"/>
      <c r="Y145" s="206"/>
      <c r="Z145" s="206"/>
      <c r="AA145" s="207"/>
      <c r="AB145" s="207"/>
      <c r="AC145" s="208"/>
      <c r="AD145" s="209"/>
      <c r="AF145" s="205"/>
    </row>
    <row r="146" spans="1:32" ht="18.75" x14ac:dyDescent="0.3">
      <c r="A146" s="200"/>
      <c r="B146" s="200"/>
      <c r="C146" s="209"/>
      <c r="D146" s="214"/>
      <c r="E146" s="201"/>
      <c r="F146" s="5"/>
      <c r="G146" s="5"/>
      <c r="H146" s="5"/>
      <c r="I146" s="5"/>
      <c r="K146" s="209"/>
      <c r="L146" s="201"/>
      <c r="M146" s="210"/>
      <c r="N146" s="5"/>
      <c r="P146" s="215"/>
      <c r="Q146" s="210"/>
      <c r="R146" s="211"/>
      <c r="S146" s="212"/>
      <c r="T146" s="213"/>
      <c r="U146" s="203"/>
      <c r="V146" s="204"/>
      <c r="X146" s="205"/>
      <c r="Y146" s="206"/>
      <c r="Z146" s="206"/>
      <c r="AA146" s="207"/>
      <c r="AB146" s="207"/>
      <c r="AC146" s="208"/>
      <c r="AD146" s="209"/>
      <c r="AF146" s="205"/>
    </row>
    <row r="147" spans="1:32" ht="18.75" x14ac:dyDescent="0.3">
      <c r="A147" s="200"/>
      <c r="B147" s="200"/>
      <c r="C147" s="209"/>
      <c r="D147" s="214"/>
      <c r="E147" s="201"/>
      <c r="F147" s="5"/>
      <c r="G147" s="5"/>
      <c r="H147" s="5"/>
      <c r="I147" s="5"/>
      <c r="K147" s="209"/>
      <c r="L147" s="201"/>
      <c r="M147" s="210"/>
      <c r="N147" s="5"/>
      <c r="P147" s="215"/>
      <c r="Q147" s="210"/>
      <c r="R147" s="211"/>
      <c r="S147" s="212"/>
      <c r="T147" s="213"/>
      <c r="U147" s="203"/>
      <c r="V147" s="204"/>
      <c r="X147" s="205"/>
      <c r="Y147" s="206"/>
      <c r="Z147" s="206"/>
      <c r="AA147" s="207"/>
      <c r="AB147" s="207"/>
      <c r="AC147" s="208"/>
      <c r="AD147" s="209"/>
      <c r="AF147" s="205"/>
    </row>
    <row r="148" spans="1:32" ht="18.75" x14ac:dyDescent="0.3">
      <c r="A148" s="200"/>
      <c r="B148" s="200"/>
      <c r="C148" s="209"/>
      <c r="D148" s="214"/>
      <c r="E148" s="201"/>
      <c r="F148" s="5"/>
      <c r="G148" s="5"/>
      <c r="H148" s="5"/>
      <c r="I148" s="5"/>
      <c r="K148" s="209"/>
      <c r="L148" s="201"/>
      <c r="M148" s="210"/>
      <c r="N148" s="5"/>
      <c r="P148" s="215"/>
      <c r="Q148" s="210"/>
      <c r="R148" s="211"/>
      <c r="S148" s="212"/>
      <c r="T148" s="213"/>
      <c r="U148" s="203"/>
      <c r="V148" s="204"/>
      <c r="X148" s="205"/>
      <c r="Y148" s="206"/>
      <c r="Z148" s="206"/>
      <c r="AA148" s="207"/>
      <c r="AB148" s="207"/>
      <c r="AC148" s="208"/>
      <c r="AD148" s="209"/>
      <c r="AF148" s="205"/>
    </row>
    <row r="149" spans="1:32" ht="18.75" x14ac:dyDescent="0.3">
      <c r="A149" s="200"/>
      <c r="B149" s="200"/>
      <c r="C149" s="209"/>
      <c r="D149" s="214"/>
      <c r="E149" s="201"/>
      <c r="F149" s="5"/>
      <c r="G149" s="5"/>
      <c r="H149" s="5"/>
      <c r="I149" s="5"/>
      <c r="K149" s="209"/>
      <c r="L149" s="201"/>
      <c r="M149" s="210"/>
      <c r="N149" s="5"/>
      <c r="P149" s="215"/>
      <c r="Q149" s="210"/>
      <c r="R149" s="211"/>
      <c r="S149" s="212"/>
      <c r="T149" s="213"/>
      <c r="U149" s="203"/>
      <c r="V149" s="204"/>
      <c r="X149" s="205"/>
      <c r="Y149" s="206"/>
      <c r="Z149" s="206"/>
      <c r="AA149" s="207"/>
      <c r="AB149" s="207"/>
      <c r="AC149" s="208"/>
      <c r="AD149" s="209"/>
      <c r="AF149" s="205"/>
    </row>
    <row r="150" spans="1:32" ht="18.75" x14ac:dyDescent="0.3">
      <c r="A150" s="200"/>
      <c r="B150" s="200"/>
      <c r="C150" s="209"/>
      <c r="D150" s="214"/>
      <c r="E150" s="201"/>
      <c r="F150" s="5"/>
      <c r="G150" s="5"/>
      <c r="H150" s="5"/>
      <c r="I150" s="5"/>
      <c r="K150" s="209"/>
      <c r="L150" s="201"/>
      <c r="M150" s="210"/>
      <c r="N150" s="5"/>
      <c r="P150" s="215"/>
      <c r="Q150" s="210"/>
      <c r="R150" s="211"/>
      <c r="S150" s="212"/>
      <c r="T150" s="213"/>
      <c r="U150" s="203"/>
      <c r="V150" s="204"/>
      <c r="X150" s="205"/>
      <c r="Y150" s="206"/>
      <c r="Z150" s="206"/>
      <c r="AA150" s="207"/>
      <c r="AB150" s="207"/>
      <c r="AC150" s="208"/>
      <c r="AD150" s="209"/>
      <c r="AF150" s="205"/>
    </row>
    <row r="151" spans="1:32" ht="18.75" x14ac:dyDescent="0.3">
      <c r="A151" s="200"/>
      <c r="B151" s="200"/>
      <c r="C151" s="209"/>
      <c r="D151" s="214"/>
      <c r="E151" s="201"/>
      <c r="F151" s="5"/>
      <c r="G151" s="5"/>
      <c r="H151" s="5"/>
      <c r="I151" s="5"/>
      <c r="K151" s="209"/>
      <c r="L151" s="201"/>
      <c r="M151" s="210"/>
      <c r="N151" s="5"/>
      <c r="P151" s="215"/>
      <c r="Q151" s="210"/>
      <c r="R151" s="211"/>
      <c r="S151" s="212"/>
      <c r="T151" s="213"/>
      <c r="U151" s="203"/>
      <c r="V151" s="204"/>
      <c r="X151" s="205"/>
      <c r="Y151" s="206"/>
      <c r="Z151" s="206"/>
      <c r="AA151" s="207"/>
      <c r="AB151" s="207"/>
      <c r="AC151" s="208"/>
      <c r="AD151" s="209"/>
      <c r="AF151" s="205"/>
    </row>
    <row r="152" spans="1:32" ht="18.75" x14ac:dyDescent="0.3">
      <c r="A152" s="200"/>
      <c r="B152" s="200"/>
      <c r="C152" s="209"/>
      <c r="D152" s="214"/>
      <c r="E152" s="201"/>
      <c r="F152" s="5"/>
      <c r="G152" s="5"/>
      <c r="H152" s="5"/>
      <c r="I152" s="5"/>
      <c r="K152" s="209"/>
      <c r="L152" s="201"/>
      <c r="M152" s="210"/>
      <c r="N152" s="5"/>
      <c r="P152" s="215"/>
      <c r="Q152" s="210"/>
      <c r="R152" s="211"/>
      <c r="S152" s="212"/>
      <c r="T152" s="213"/>
      <c r="U152" s="203"/>
      <c r="V152" s="204"/>
      <c r="X152" s="205"/>
      <c r="Y152" s="206"/>
      <c r="Z152" s="206"/>
      <c r="AA152" s="207"/>
      <c r="AB152" s="207"/>
      <c r="AC152" s="208"/>
      <c r="AD152" s="209"/>
      <c r="AF152" s="205"/>
    </row>
    <row r="153" spans="1:32" ht="18.75" x14ac:dyDescent="0.3">
      <c r="A153" s="200"/>
      <c r="B153" s="200"/>
      <c r="C153" s="209"/>
      <c r="D153" s="214"/>
      <c r="E153" s="201"/>
      <c r="F153" s="5"/>
      <c r="G153" s="5"/>
      <c r="H153" s="5"/>
      <c r="I153" s="5"/>
      <c r="K153" s="209"/>
      <c r="L153" s="201"/>
      <c r="M153" s="210"/>
      <c r="N153" s="5"/>
      <c r="P153" s="215"/>
      <c r="Q153" s="210"/>
      <c r="R153" s="211"/>
      <c r="S153" s="212"/>
      <c r="T153" s="213"/>
      <c r="U153" s="203"/>
      <c r="V153" s="204"/>
      <c r="X153" s="205"/>
      <c r="Y153" s="206"/>
      <c r="Z153" s="206"/>
      <c r="AA153" s="207"/>
      <c r="AB153" s="207"/>
      <c r="AC153" s="208"/>
      <c r="AD153" s="209"/>
      <c r="AF153" s="205"/>
    </row>
    <row r="154" spans="1:32" ht="18.75" x14ac:dyDescent="0.3">
      <c r="A154" s="200"/>
      <c r="B154" s="200"/>
      <c r="C154" s="209"/>
      <c r="D154" s="214"/>
      <c r="E154" s="201"/>
      <c r="F154" s="5"/>
      <c r="G154" s="5"/>
      <c r="H154" s="5"/>
      <c r="I154" s="5"/>
      <c r="K154" s="209"/>
      <c r="L154" s="201"/>
      <c r="M154" s="210"/>
      <c r="N154" s="5"/>
      <c r="P154" s="215"/>
      <c r="Q154" s="210"/>
      <c r="R154" s="211"/>
      <c r="S154" s="212"/>
      <c r="T154" s="213"/>
      <c r="U154" s="203"/>
      <c r="V154" s="204"/>
      <c r="X154" s="205"/>
      <c r="Y154" s="206"/>
      <c r="Z154" s="206"/>
      <c r="AA154" s="207"/>
      <c r="AB154" s="207"/>
      <c r="AC154" s="208"/>
      <c r="AD154" s="209"/>
      <c r="AF154" s="205"/>
    </row>
    <row r="155" spans="1:32" ht="18.75" x14ac:dyDescent="0.3">
      <c r="A155" s="200"/>
      <c r="B155" s="200"/>
      <c r="C155" s="209"/>
      <c r="D155" s="214"/>
      <c r="E155" s="201"/>
      <c r="F155" s="5"/>
      <c r="G155" s="5"/>
      <c r="H155" s="5"/>
      <c r="I155" s="5"/>
      <c r="K155" s="209"/>
      <c r="L155" s="201"/>
      <c r="M155" s="210"/>
      <c r="N155" s="5"/>
      <c r="P155" s="215"/>
      <c r="Q155" s="210"/>
      <c r="R155" s="211"/>
      <c r="S155" s="212"/>
      <c r="T155" s="213"/>
      <c r="U155" s="203"/>
      <c r="V155" s="204"/>
      <c r="X155" s="205"/>
      <c r="Y155" s="206"/>
      <c r="Z155" s="206"/>
      <c r="AA155" s="207"/>
      <c r="AB155" s="207"/>
      <c r="AC155" s="208"/>
      <c r="AD155" s="209"/>
      <c r="AF155" s="205"/>
    </row>
    <row r="156" spans="1:32" ht="18.75" x14ac:dyDescent="0.3">
      <c r="A156" s="200"/>
      <c r="B156" s="200"/>
      <c r="C156" s="209"/>
      <c r="D156" s="214"/>
      <c r="E156" s="201"/>
      <c r="F156" s="5"/>
      <c r="G156" s="5"/>
      <c r="H156" s="5"/>
      <c r="I156" s="5"/>
      <c r="K156" s="209"/>
      <c r="L156" s="201"/>
      <c r="M156" s="210"/>
      <c r="N156" s="5"/>
      <c r="P156" s="215"/>
      <c r="Q156" s="210"/>
      <c r="R156" s="211"/>
      <c r="S156" s="212"/>
      <c r="T156" s="213"/>
      <c r="U156" s="203"/>
      <c r="V156" s="204"/>
      <c r="X156" s="205"/>
      <c r="Y156" s="206"/>
      <c r="Z156" s="206"/>
      <c r="AA156" s="207"/>
      <c r="AB156" s="207"/>
      <c r="AC156" s="208"/>
      <c r="AD156" s="209"/>
      <c r="AF156" s="205"/>
    </row>
    <row r="157" spans="1:32" ht="18.75" x14ac:dyDescent="0.3">
      <c r="A157" s="200"/>
      <c r="B157" s="200"/>
      <c r="C157" s="209"/>
      <c r="D157" s="214"/>
      <c r="E157" s="201"/>
      <c r="F157" s="5"/>
      <c r="G157" s="5"/>
      <c r="H157" s="5"/>
      <c r="I157" s="5"/>
      <c r="K157" s="209"/>
      <c r="L157" s="201"/>
      <c r="M157" s="210"/>
      <c r="N157" s="5"/>
      <c r="P157" s="215"/>
      <c r="Q157" s="210"/>
      <c r="R157" s="211"/>
      <c r="S157" s="212"/>
      <c r="T157" s="213"/>
      <c r="U157" s="203"/>
      <c r="V157" s="204"/>
      <c r="X157" s="205"/>
      <c r="Y157" s="206"/>
      <c r="Z157" s="206"/>
      <c r="AA157" s="207"/>
      <c r="AB157" s="207"/>
      <c r="AC157" s="208"/>
      <c r="AD157" s="209"/>
      <c r="AF157" s="205"/>
    </row>
    <row r="158" spans="1:32" ht="18.75" x14ac:dyDescent="0.3">
      <c r="A158" s="200"/>
      <c r="B158" s="200"/>
      <c r="C158" s="209"/>
      <c r="D158" s="214"/>
      <c r="E158" s="201"/>
      <c r="F158" s="5"/>
      <c r="G158" s="5"/>
      <c r="H158" s="5"/>
      <c r="I158" s="5"/>
      <c r="K158" s="209"/>
      <c r="L158" s="201"/>
      <c r="M158" s="210"/>
      <c r="N158" s="5"/>
      <c r="P158" s="215"/>
      <c r="Q158" s="210"/>
      <c r="R158" s="211"/>
      <c r="S158" s="212"/>
      <c r="T158" s="213"/>
      <c r="U158" s="203"/>
      <c r="V158" s="204"/>
      <c r="X158" s="205"/>
      <c r="Y158" s="206"/>
      <c r="Z158" s="206"/>
      <c r="AA158" s="207"/>
      <c r="AB158" s="207"/>
      <c r="AC158" s="208"/>
      <c r="AD158" s="209"/>
      <c r="AF158" s="205"/>
    </row>
    <row r="159" spans="1:32" ht="18.75" x14ac:dyDescent="0.3">
      <c r="A159" s="200"/>
      <c r="B159" s="200"/>
      <c r="C159" s="209"/>
      <c r="D159" s="214"/>
      <c r="E159" s="201"/>
      <c r="F159" s="5"/>
      <c r="G159" s="5"/>
      <c r="H159" s="5"/>
      <c r="I159" s="5"/>
      <c r="K159" s="209"/>
      <c r="L159" s="201"/>
      <c r="M159" s="210"/>
      <c r="N159" s="5"/>
      <c r="P159" s="215"/>
      <c r="Q159" s="210"/>
      <c r="R159" s="211"/>
      <c r="S159" s="212"/>
      <c r="T159" s="213"/>
      <c r="U159" s="203"/>
      <c r="V159" s="204"/>
      <c r="X159" s="205"/>
      <c r="Y159" s="206"/>
      <c r="Z159" s="206"/>
      <c r="AA159" s="207"/>
      <c r="AB159" s="207"/>
      <c r="AC159" s="208"/>
      <c r="AD159" s="209"/>
      <c r="AF159" s="205"/>
    </row>
    <row r="160" spans="1:32" ht="18.75" x14ac:dyDescent="0.3">
      <c r="A160" s="200"/>
      <c r="B160" s="200"/>
      <c r="C160" s="209"/>
      <c r="D160" s="214"/>
      <c r="E160" s="201"/>
      <c r="F160" s="5"/>
      <c r="G160" s="5"/>
      <c r="H160" s="5"/>
      <c r="I160" s="5"/>
      <c r="K160" s="209"/>
      <c r="L160" s="201"/>
      <c r="M160" s="210"/>
      <c r="N160" s="5"/>
      <c r="P160" s="215"/>
      <c r="Q160" s="210"/>
      <c r="R160" s="211"/>
      <c r="S160" s="212"/>
      <c r="T160" s="213"/>
      <c r="U160" s="203"/>
      <c r="V160" s="204"/>
      <c r="X160" s="205"/>
      <c r="Y160" s="206"/>
      <c r="Z160" s="206"/>
      <c r="AA160" s="207"/>
      <c r="AB160" s="207"/>
      <c r="AC160" s="208"/>
      <c r="AD160" s="209"/>
      <c r="AF160" s="205"/>
    </row>
    <row r="161" spans="1:32" ht="18.75" x14ac:dyDescent="0.3">
      <c r="A161" s="200"/>
      <c r="B161" s="200"/>
      <c r="C161" s="209"/>
      <c r="D161" s="214"/>
      <c r="E161" s="201"/>
      <c r="F161" s="5"/>
      <c r="G161" s="5"/>
      <c r="H161" s="5"/>
      <c r="I161" s="5"/>
      <c r="K161" s="209"/>
      <c r="L161" s="201"/>
      <c r="M161" s="210"/>
      <c r="N161" s="5"/>
      <c r="P161" s="215"/>
      <c r="Q161" s="210"/>
      <c r="R161" s="211"/>
      <c r="S161" s="212"/>
      <c r="T161" s="213"/>
      <c r="U161" s="203"/>
      <c r="V161" s="204"/>
      <c r="X161" s="205"/>
      <c r="Y161" s="206"/>
      <c r="Z161" s="206"/>
      <c r="AA161" s="207"/>
      <c r="AB161" s="207"/>
      <c r="AC161" s="208"/>
      <c r="AD161" s="209"/>
      <c r="AF161" s="205"/>
    </row>
    <row r="162" spans="1:32" ht="18.75" x14ac:dyDescent="0.3">
      <c r="A162" s="200"/>
      <c r="B162" s="200"/>
      <c r="C162" s="209"/>
      <c r="D162" s="214"/>
      <c r="E162" s="201"/>
      <c r="F162" s="5"/>
      <c r="G162" s="5"/>
      <c r="H162" s="5"/>
      <c r="I162" s="5"/>
      <c r="K162" s="209"/>
      <c r="L162" s="201"/>
      <c r="M162" s="210"/>
      <c r="N162" s="5"/>
      <c r="P162" s="215"/>
      <c r="Q162" s="210"/>
      <c r="R162" s="211"/>
      <c r="S162" s="212"/>
      <c r="T162" s="213"/>
      <c r="U162" s="203"/>
      <c r="V162" s="204"/>
      <c r="X162" s="205"/>
      <c r="Y162" s="206"/>
      <c r="Z162" s="206"/>
      <c r="AA162" s="207"/>
      <c r="AB162" s="207"/>
      <c r="AC162" s="208"/>
      <c r="AD162" s="209"/>
      <c r="AF162" s="205"/>
    </row>
    <row r="163" spans="1:32" ht="18.75" x14ac:dyDescent="0.3">
      <c r="A163" s="200"/>
      <c r="B163" s="200"/>
      <c r="C163" s="209"/>
      <c r="D163" s="214"/>
      <c r="E163" s="201"/>
      <c r="F163" s="5"/>
      <c r="G163" s="5"/>
      <c r="H163" s="5"/>
      <c r="I163" s="5"/>
      <c r="K163" s="209"/>
      <c r="L163" s="201"/>
      <c r="M163" s="210"/>
      <c r="N163" s="5"/>
      <c r="P163" s="215"/>
      <c r="Q163" s="210"/>
      <c r="R163" s="211"/>
      <c r="S163" s="212"/>
      <c r="T163" s="213"/>
      <c r="U163" s="203"/>
      <c r="V163" s="204"/>
      <c r="X163" s="205"/>
      <c r="Y163" s="206"/>
      <c r="Z163" s="206"/>
      <c r="AA163" s="207"/>
      <c r="AB163" s="207"/>
      <c r="AC163" s="208"/>
      <c r="AD163" s="209"/>
      <c r="AF163" s="205"/>
    </row>
    <row r="164" spans="1:32" ht="18.75" x14ac:dyDescent="0.3">
      <c r="A164" s="200"/>
      <c r="B164" s="200"/>
      <c r="C164" s="209"/>
      <c r="D164" s="214"/>
      <c r="E164" s="201"/>
      <c r="F164" s="5"/>
      <c r="G164" s="5"/>
      <c r="H164" s="5"/>
      <c r="I164" s="5"/>
      <c r="K164" s="209"/>
      <c r="L164" s="201"/>
      <c r="M164" s="210"/>
      <c r="N164" s="5"/>
      <c r="P164" s="215"/>
      <c r="Q164" s="210"/>
      <c r="R164" s="211"/>
      <c r="S164" s="212"/>
      <c r="T164" s="213"/>
      <c r="U164" s="203"/>
      <c r="V164" s="204"/>
      <c r="X164" s="205"/>
      <c r="Y164" s="206"/>
      <c r="Z164" s="206"/>
      <c r="AA164" s="207"/>
      <c r="AB164" s="207"/>
      <c r="AC164" s="208"/>
      <c r="AD164" s="209"/>
      <c r="AF164" s="205"/>
    </row>
    <row r="165" spans="1:32" ht="18.75" x14ac:dyDescent="0.3">
      <c r="A165" s="200"/>
      <c r="B165" s="200"/>
      <c r="C165" s="209"/>
      <c r="D165" s="214"/>
      <c r="E165" s="201"/>
      <c r="F165" s="5"/>
      <c r="G165" s="5"/>
      <c r="H165" s="5"/>
      <c r="I165" s="5"/>
      <c r="K165" s="209"/>
      <c r="L165" s="201"/>
      <c r="M165" s="210"/>
      <c r="N165" s="5"/>
      <c r="P165" s="215"/>
      <c r="Q165" s="210"/>
      <c r="R165" s="211"/>
      <c r="S165" s="212"/>
      <c r="T165" s="213"/>
      <c r="U165" s="203"/>
      <c r="V165" s="204"/>
      <c r="X165" s="205"/>
      <c r="Y165" s="206"/>
      <c r="Z165" s="206"/>
      <c r="AA165" s="207"/>
      <c r="AB165" s="207"/>
      <c r="AC165" s="208"/>
      <c r="AD165" s="209"/>
      <c r="AF165" s="205"/>
    </row>
    <row r="166" spans="1:32" ht="18.75" x14ac:dyDescent="0.3">
      <c r="A166" s="200"/>
      <c r="B166" s="200"/>
      <c r="C166" s="209"/>
      <c r="D166" s="214"/>
      <c r="E166" s="201"/>
      <c r="F166" s="5"/>
      <c r="G166" s="5"/>
      <c r="H166" s="5"/>
      <c r="I166" s="5"/>
      <c r="K166" s="209"/>
      <c r="L166" s="201"/>
      <c r="M166" s="210"/>
      <c r="N166" s="5"/>
      <c r="P166" s="215"/>
      <c r="Q166" s="210"/>
      <c r="R166" s="211"/>
      <c r="S166" s="212"/>
      <c r="T166" s="213"/>
      <c r="U166" s="203"/>
      <c r="V166" s="204"/>
      <c r="X166" s="205"/>
      <c r="Y166" s="206"/>
      <c r="Z166" s="206"/>
      <c r="AA166" s="207"/>
      <c r="AB166" s="207"/>
      <c r="AC166" s="208"/>
      <c r="AD166" s="209"/>
      <c r="AF166" s="205"/>
    </row>
    <row r="167" spans="1:32" ht="18.75" x14ac:dyDescent="0.3">
      <c r="A167" s="200"/>
      <c r="B167" s="200"/>
      <c r="C167" s="209"/>
      <c r="D167" s="214"/>
      <c r="E167" s="201"/>
      <c r="F167" s="5"/>
      <c r="G167" s="5"/>
      <c r="H167" s="5"/>
      <c r="I167" s="5"/>
      <c r="K167" s="209"/>
      <c r="L167" s="201"/>
      <c r="M167" s="210"/>
      <c r="N167" s="5"/>
      <c r="P167" s="215"/>
      <c r="Q167" s="210"/>
      <c r="R167" s="211"/>
      <c r="S167" s="212"/>
      <c r="T167" s="213"/>
      <c r="U167" s="203"/>
      <c r="V167" s="204"/>
      <c r="X167" s="205"/>
      <c r="Y167" s="206"/>
      <c r="Z167" s="206"/>
      <c r="AA167" s="207"/>
      <c r="AB167" s="207"/>
      <c r="AC167" s="208"/>
      <c r="AD167" s="209"/>
      <c r="AF167" s="205"/>
    </row>
    <row r="168" spans="1:32" ht="18.75" x14ac:dyDescent="0.3">
      <c r="A168" s="200"/>
      <c r="B168" s="200"/>
      <c r="C168" s="209"/>
      <c r="D168" s="214"/>
      <c r="E168" s="201"/>
      <c r="F168" s="5"/>
      <c r="G168" s="5"/>
      <c r="H168" s="5"/>
      <c r="I168" s="5"/>
      <c r="K168" s="209"/>
      <c r="L168" s="201"/>
      <c r="M168" s="210"/>
      <c r="N168" s="5"/>
      <c r="P168" s="215"/>
      <c r="Q168" s="210"/>
      <c r="R168" s="211"/>
      <c r="S168" s="212"/>
      <c r="T168" s="213"/>
      <c r="U168" s="203"/>
      <c r="V168" s="204"/>
      <c r="X168" s="205"/>
      <c r="Y168" s="206"/>
      <c r="Z168" s="206"/>
      <c r="AA168" s="207"/>
      <c r="AB168" s="207"/>
      <c r="AC168" s="208"/>
      <c r="AD168" s="209"/>
      <c r="AF168" s="205"/>
    </row>
    <row r="169" spans="1:32" ht="18.75" x14ac:dyDescent="0.3">
      <c r="A169" s="200"/>
      <c r="B169" s="200"/>
      <c r="C169" s="209"/>
      <c r="D169" s="214"/>
      <c r="E169" s="201"/>
      <c r="F169" s="5"/>
      <c r="G169" s="5"/>
      <c r="H169" s="5"/>
      <c r="I169" s="5"/>
      <c r="K169" s="209"/>
      <c r="L169" s="201"/>
      <c r="M169" s="210"/>
      <c r="N169" s="5"/>
      <c r="P169" s="215"/>
      <c r="Q169" s="210"/>
      <c r="R169" s="211"/>
      <c r="S169" s="212"/>
      <c r="T169" s="213"/>
      <c r="U169" s="203"/>
      <c r="V169" s="204"/>
      <c r="X169" s="205"/>
      <c r="Y169" s="206"/>
      <c r="Z169" s="206"/>
      <c r="AA169" s="207"/>
      <c r="AB169" s="207"/>
      <c r="AC169" s="208"/>
      <c r="AD169" s="209"/>
      <c r="AF169" s="205"/>
    </row>
    <row r="170" spans="1:32" ht="18.75" x14ac:dyDescent="0.3">
      <c r="A170" s="200"/>
      <c r="B170" s="200"/>
      <c r="C170" s="209"/>
      <c r="D170" s="214"/>
      <c r="E170" s="201"/>
      <c r="F170" s="5"/>
      <c r="G170" s="5"/>
      <c r="H170" s="5"/>
      <c r="I170" s="5"/>
      <c r="K170" s="209"/>
      <c r="L170" s="201"/>
      <c r="M170" s="210"/>
      <c r="N170" s="5"/>
      <c r="P170" s="215"/>
      <c r="Q170" s="210"/>
      <c r="R170" s="211"/>
      <c r="S170" s="212"/>
      <c r="T170" s="213"/>
      <c r="U170" s="203"/>
      <c r="V170" s="204"/>
      <c r="X170" s="205"/>
      <c r="Y170" s="206"/>
      <c r="Z170" s="206"/>
      <c r="AA170" s="207"/>
      <c r="AB170" s="207"/>
      <c r="AC170" s="208"/>
      <c r="AD170" s="209"/>
      <c r="AF170" s="205"/>
    </row>
    <row r="171" spans="1:32" ht="18.75" x14ac:dyDescent="0.3">
      <c r="A171" s="200"/>
      <c r="B171" s="200"/>
      <c r="C171" s="209"/>
      <c r="D171" s="214"/>
      <c r="E171" s="201"/>
      <c r="F171" s="5"/>
      <c r="G171" s="5"/>
      <c r="H171" s="5"/>
      <c r="I171" s="5"/>
      <c r="K171" s="209"/>
      <c r="L171" s="201"/>
      <c r="M171" s="210"/>
      <c r="N171" s="5"/>
      <c r="P171" s="215"/>
      <c r="Q171" s="210"/>
      <c r="R171" s="211"/>
      <c r="S171" s="212"/>
      <c r="T171" s="213"/>
      <c r="U171" s="203"/>
      <c r="V171" s="204"/>
      <c r="X171" s="205"/>
      <c r="Y171" s="206"/>
      <c r="Z171" s="206"/>
      <c r="AA171" s="207"/>
      <c r="AB171" s="207"/>
      <c r="AC171" s="208"/>
      <c r="AD171" s="209"/>
      <c r="AF171" s="205"/>
    </row>
    <row r="172" spans="1:32" ht="18.75" x14ac:dyDescent="0.3">
      <c r="A172" s="200"/>
      <c r="B172" s="200"/>
      <c r="C172" s="209"/>
      <c r="D172" s="214"/>
      <c r="E172" s="201"/>
      <c r="F172" s="5"/>
      <c r="G172" s="5"/>
      <c r="H172" s="5"/>
      <c r="I172" s="5"/>
      <c r="K172" s="209"/>
      <c r="L172" s="201"/>
      <c r="M172" s="210"/>
      <c r="N172" s="5"/>
      <c r="P172" s="215"/>
      <c r="Q172" s="210"/>
      <c r="R172" s="211"/>
      <c r="S172" s="212"/>
      <c r="T172" s="213"/>
      <c r="U172" s="203"/>
      <c r="V172" s="204"/>
      <c r="X172" s="205"/>
      <c r="Y172" s="206"/>
      <c r="Z172" s="206"/>
      <c r="AA172" s="207"/>
      <c r="AB172" s="207"/>
      <c r="AC172" s="208"/>
      <c r="AD172" s="209"/>
      <c r="AF172" s="205"/>
    </row>
    <row r="173" spans="1:32" ht="18.75" x14ac:dyDescent="0.3">
      <c r="A173" s="200"/>
      <c r="B173" s="200"/>
      <c r="C173" s="209"/>
      <c r="D173" s="214"/>
      <c r="E173" s="201"/>
      <c r="F173" s="5"/>
      <c r="G173" s="5"/>
      <c r="H173" s="5"/>
      <c r="I173" s="5"/>
      <c r="K173" s="209"/>
      <c r="L173" s="201"/>
      <c r="M173" s="210"/>
      <c r="N173" s="5"/>
      <c r="P173" s="215"/>
      <c r="Q173" s="210"/>
      <c r="R173" s="211"/>
      <c r="S173" s="212"/>
      <c r="T173" s="213"/>
      <c r="U173" s="203"/>
      <c r="V173" s="204"/>
      <c r="X173" s="205"/>
      <c r="Y173" s="206"/>
      <c r="Z173" s="206"/>
      <c r="AA173" s="207"/>
      <c r="AB173" s="207"/>
      <c r="AC173" s="208"/>
      <c r="AD173" s="209"/>
      <c r="AF173" s="205"/>
    </row>
    <row r="174" spans="1:32" ht="18.75" x14ac:dyDescent="0.3">
      <c r="A174" s="200"/>
      <c r="B174" s="200"/>
      <c r="C174" s="209"/>
      <c r="D174" s="214"/>
      <c r="E174" s="201"/>
      <c r="F174" s="5"/>
      <c r="G174" s="5"/>
      <c r="H174" s="5"/>
      <c r="I174" s="5"/>
      <c r="K174" s="209"/>
      <c r="L174" s="201"/>
      <c r="M174" s="210"/>
      <c r="N174" s="5"/>
      <c r="P174" s="215"/>
      <c r="Q174" s="210"/>
      <c r="R174" s="211"/>
      <c r="S174" s="212"/>
      <c r="T174" s="213"/>
      <c r="U174" s="203"/>
      <c r="V174" s="204"/>
      <c r="X174" s="205"/>
      <c r="Y174" s="206"/>
      <c r="Z174" s="206"/>
      <c r="AA174" s="207"/>
      <c r="AB174" s="207"/>
      <c r="AC174" s="208"/>
      <c r="AD174" s="209"/>
      <c r="AF174" s="205"/>
    </row>
    <row r="175" spans="1:32" ht="18.75" x14ac:dyDescent="0.3">
      <c r="A175" s="200"/>
      <c r="B175" s="200"/>
      <c r="C175" s="209"/>
      <c r="D175" s="214"/>
      <c r="E175" s="201"/>
      <c r="F175" s="5"/>
      <c r="G175" s="5"/>
      <c r="H175" s="5"/>
      <c r="I175" s="5"/>
      <c r="K175" s="209"/>
      <c r="L175" s="201"/>
      <c r="M175" s="210"/>
      <c r="N175" s="5"/>
      <c r="P175" s="215"/>
      <c r="Q175" s="210"/>
      <c r="R175" s="211"/>
      <c r="S175" s="212"/>
      <c r="T175" s="213"/>
      <c r="U175" s="203"/>
      <c r="V175" s="204"/>
      <c r="X175" s="205"/>
      <c r="Y175" s="206"/>
      <c r="Z175" s="206"/>
      <c r="AA175" s="207"/>
      <c r="AB175" s="207"/>
      <c r="AC175" s="208"/>
      <c r="AD175" s="209"/>
      <c r="AF175" s="205"/>
    </row>
    <row r="176" spans="1:32" ht="18.75" x14ac:dyDescent="0.3">
      <c r="A176" s="200"/>
      <c r="B176" s="200"/>
      <c r="C176" s="209"/>
      <c r="D176" s="214"/>
      <c r="E176" s="201"/>
      <c r="F176" s="5"/>
      <c r="G176" s="5"/>
      <c r="H176" s="5"/>
      <c r="I176" s="5"/>
      <c r="K176" s="209"/>
      <c r="L176" s="201"/>
      <c r="M176" s="210"/>
      <c r="N176" s="5"/>
      <c r="P176" s="215"/>
      <c r="Q176" s="210"/>
      <c r="R176" s="211"/>
      <c r="S176" s="212"/>
      <c r="T176" s="213"/>
      <c r="U176" s="203"/>
      <c r="V176" s="204"/>
      <c r="X176" s="205"/>
      <c r="Y176" s="206"/>
      <c r="Z176" s="206"/>
      <c r="AA176" s="207"/>
      <c r="AB176" s="207"/>
      <c r="AC176" s="208"/>
      <c r="AD176" s="209"/>
      <c r="AF176" s="205"/>
    </row>
    <row r="177" spans="1:32" ht="18.75" x14ac:dyDescent="0.3">
      <c r="A177" s="200"/>
      <c r="B177" s="200"/>
      <c r="C177" s="209"/>
      <c r="D177" s="214"/>
      <c r="E177" s="201"/>
      <c r="F177" s="5"/>
      <c r="G177" s="5"/>
      <c r="H177" s="5"/>
      <c r="I177" s="5"/>
      <c r="K177" s="209"/>
      <c r="L177" s="201"/>
      <c r="M177" s="210"/>
      <c r="N177" s="5"/>
      <c r="P177" s="215"/>
      <c r="Q177" s="210"/>
      <c r="R177" s="211"/>
      <c r="S177" s="212"/>
      <c r="T177" s="213"/>
      <c r="U177" s="203"/>
      <c r="V177" s="204"/>
      <c r="X177" s="205"/>
      <c r="Y177" s="206"/>
      <c r="Z177" s="206"/>
      <c r="AA177" s="207"/>
      <c r="AB177" s="207"/>
      <c r="AC177" s="208"/>
      <c r="AD177" s="209"/>
      <c r="AF177" s="205"/>
    </row>
    <row r="178" spans="1:32" ht="18.75" x14ac:dyDescent="0.3">
      <c r="A178" s="200"/>
      <c r="B178" s="200"/>
      <c r="C178" s="209"/>
      <c r="D178" s="214"/>
      <c r="E178" s="201"/>
      <c r="F178" s="5"/>
      <c r="G178" s="5"/>
      <c r="H178" s="5"/>
      <c r="I178" s="5"/>
      <c r="K178" s="209"/>
      <c r="L178" s="201"/>
      <c r="M178" s="210"/>
      <c r="N178" s="5"/>
      <c r="P178" s="215"/>
      <c r="Q178" s="210"/>
      <c r="R178" s="211"/>
      <c r="S178" s="212"/>
      <c r="T178" s="213"/>
      <c r="U178" s="203"/>
      <c r="V178" s="204"/>
      <c r="X178" s="205"/>
      <c r="Y178" s="206"/>
      <c r="Z178" s="206"/>
      <c r="AA178" s="207"/>
      <c r="AB178" s="207"/>
      <c r="AC178" s="208"/>
      <c r="AD178" s="209"/>
      <c r="AF178" s="205"/>
    </row>
    <row r="179" spans="1:32" ht="18.75" x14ac:dyDescent="0.3">
      <c r="A179" s="200"/>
      <c r="B179" s="200"/>
      <c r="C179" s="209"/>
      <c r="D179" s="214"/>
      <c r="E179" s="201"/>
      <c r="F179" s="5"/>
      <c r="G179" s="5"/>
      <c r="H179" s="5"/>
      <c r="I179" s="5"/>
      <c r="K179" s="209"/>
      <c r="L179" s="201"/>
      <c r="M179" s="210"/>
      <c r="N179" s="5"/>
      <c r="P179" s="215"/>
      <c r="Q179" s="210"/>
      <c r="R179" s="211"/>
      <c r="S179" s="212"/>
      <c r="T179" s="213"/>
      <c r="U179" s="203"/>
      <c r="V179" s="204"/>
      <c r="X179" s="205"/>
      <c r="Y179" s="206"/>
      <c r="Z179" s="206"/>
      <c r="AA179" s="207"/>
      <c r="AB179" s="207"/>
      <c r="AC179" s="208"/>
      <c r="AD179" s="209"/>
      <c r="AF179" s="205"/>
    </row>
    <row r="180" spans="1:32" ht="18.75" x14ac:dyDescent="0.3">
      <c r="A180" s="200"/>
      <c r="B180" s="200"/>
      <c r="C180" s="209"/>
      <c r="D180" s="214"/>
      <c r="E180" s="201"/>
      <c r="F180" s="5"/>
      <c r="G180" s="5"/>
      <c r="H180" s="5"/>
      <c r="I180" s="5"/>
      <c r="K180" s="209"/>
      <c r="L180" s="201"/>
      <c r="M180" s="210"/>
      <c r="N180" s="5"/>
      <c r="P180" s="215"/>
      <c r="Q180" s="210"/>
      <c r="R180" s="211"/>
      <c r="S180" s="212"/>
      <c r="T180" s="213"/>
      <c r="U180" s="203"/>
      <c r="V180" s="204"/>
      <c r="X180" s="205"/>
      <c r="Y180" s="206"/>
      <c r="Z180" s="206"/>
      <c r="AA180" s="207"/>
      <c r="AB180" s="207"/>
      <c r="AC180" s="208"/>
      <c r="AD180" s="209"/>
      <c r="AF180" s="205"/>
    </row>
    <row r="181" spans="1:32" ht="18.75" x14ac:dyDescent="0.3">
      <c r="A181" s="200"/>
      <c r="B181" s="200"/>
      <c r="C181" s="209"/>
      <c r="D181" s="214"/>
      <c r="E181" s="201"/>
      <c r="F181" s="5"/>
      <c r="G181" s="5"/>
      <c r="H181" s="5"/>
      <c r="I181" s="5"/>
      <c r="K181" s="209"/>
      <c r="L181" s="201"/>
      <c r="M181" s="210"/>
      <c r="N181" s="5"/>
      <c r="P181" s="215"/>
      <c r="Q181" s="210"/>
      <c r="R181" s="211"/>
      <c r="S181" s="212"/>
      <c r="T181" s="213"/>
      <c r="U181" s="203"/>
      <c r="V181" s="204"/>
      <c r="X181" s="205"/>
      <c r="Y181" s="206"/>
      <c r="Z181" s="206"/>
      <c r="AA181" s="207"/>
      <c r="AB181" s="207"/>
      <c r="AC181" s="208"/>
      <c r="AD181" s="209"/>
      <c r="AF181" s="205"/>
    </row>
    <row r="182" spans="1:32" ht="18.75" x14ac:dyDescent="0.3">
      <c r="A182" s="200"/>
      <c r="B182" s="200"/>
      <c r="C182" s="209"/>
      <c r="D182" s="214"/>
      <c r="E182" s="201"/>
      <c r="F182" s="5"/>
      <c r="G182" s="5"/>
      <c r="H182" s="5"/>
      <c r="I182" s="5"/>
      <c r="K182" s="209"/>
      <c r="L182" s="201"/>
      <c r="M182" s="210"/>
      <c r="N182" s="5"/>
      <c r="P182" s="215"/>
      <c r="Q182" s="210"/>
      <c r="R182" s="211"/>
      <c r="S182" s="212"/>
      <c r="T182" s="213"/>
      <c r="U182" s="203"/>
      <c r="V182" s="204"/>
      <c r="X182" s="205"/>
      <c r="Y182" s="206"/>
      <c r="Z182" s="206"/>
      <c r="AA182" s="207"/>
      <c r="AB182" s="207"/>
      <c r="AC182" s="208"/>
      <c r="AD182" s="209"/>
      <c r="AF182" s="205"/>
    </row>
    <row r="183" spans="1:32" ht="18.75" x14ac:dyDescent="0.3">
      <c r="A183" s="200"/>
      <c r="B183" s="200"/>
      <c r="C183" s="209"/>
      <c r="D183" s="214"/>
      <c r="E183" s="201"/>
      <c r="F183" s="5"/>
      <c r="G183" s="5"/>
      <c r="H183" s="5"/>
      <c r="I183" s="5"/>
      <c r="K183" s="209"/>
      <c r="L183" s="201"/>
      <c r="M183" s="210"/>
      <c r="N183" s="5"/>
      <c r="P183" s="215"/>
      <c r="Q183" s="210"/>
      <c r="R183" s="211"/>
      <c r="S183" s="212"/>
      <c r="T183" s="213"/>
      <c r="U183" s="203"/>
      <c r="V183" s="204"/>
      <c r="X183" s="205"/>
      <c r="Y183" s="206"/>
      <c r="Z183" s="206"/>
      <c r="AA183" s="207"/>
      <c r="AB183" s="207"/>
      <c r="AC183" s="208"/>
      <c r="AD183" s="209"/>
      <c r="AF183" s="205"/>
    </row>
    <row r="184" spans="1:32" ht="18.75" x14ac:dyDescent="0.3">
      <c r="A184" s="200"/>
      <c r="B184" s="200"/>
      <c r="C184" s="209"/>
      <c r="D184" s="214"/>
      <c r="E184" s="201"/>
      <c r="F184" s="5"/>
      <c r="G184" s="5"/>
      <c r="H184" s="5"/>
      <c r="I184" s="5"/>
      <c r="K184" s="209"/>
      <c r="L184" s="201"/>
      <c r="M184" s="210"/>
      <c r="N184" s="5"/>
      <c r="P184" s="215"/>
      <c r="Q184" s="210"/>
      <c r="R184" s="211"/>
      <c r="S184" s="212"/>
      <c r="T184" s="213"/>
      <c r="U184" s="203"/>
      <c r="V184" s="204"/>
      <c r="X184" s="205"/>
      <c r="Y184" s="206"/>
      <c r="Z184" s="206"/>
      <c r="AA184" s="207"/>
      <c r="AB184" s="207"/>
      <c r="AC184" s="208"/>
      <c r="AD184" s="209"/>
      <c r="AF184" s="205"/>
    </row>
    <row r="185" spans="1:32" ht="18.75" x14ac:dyDescent="0.3">
      <c r="A185" s="200"/>
      <c r="B185" s="200"/>
      <c r="C185" s="209"/>
      <c r="D185" s="214"/>
      <c r="E185" s="201"/>
      <c r="F185" s="5"/>
      <c r="G185" s="5"/>
      <c r="H185" s="5"/>
      <c r="I185" s="5"/>
      <c r="K185" s="209"/>
      <c r="L185" s="201"/>
      <c r="M185" s="210"/>
      <c r="N185" s="5"/>
      <c r="P185" s="215"/>
      <c r="Q185" s="210"/>
      <c r="R185" s="211"/>
      <c r="S185" s="212"/>
      <c r="T185" s="213"/>
      <c r="U185" s="203"/>
      <c r="V185" s="204"/>
      <c r="X185" s="205"/>
      <c r="Y185" s="206"/>
      <c r="Z185" s="206"/>
      <c r="AA185" s="207"/>
      <c r="AB185" s="207"/>
      <c r="AC185" s="208"/>
      <c r="AD185" s="209"/>
      <c r="AF185" s="205"/>
    </row>
    <row r="186" spans="1:32" ht="18.75" x14ac:dyDescent="0.3">
      <c r="A186" s="200"/>
      <c r="B186" s="200"/>
      <c r="C186" s="209"/>
      <c r="D186" s="214"/>
      <c r="E186" s="201"/>
      <c r="F186" s="5"/>
      <c r="G186" s="5"/>
      <c r="H186" s="5"/>
      <c r="I186" s="5"/>
      <c r="K186" s="209"/>
      <c r="L186" s="201"/>
      <c r="M186" s="210"/>
      <c r="N186" s="5"/>
      <c r="P186" s="215"/>
      <c r="Q186" s="210"/>
      <c r="R186" s="211"/>
      <c r="S186" s="212"/>
      <c r="T186" s="213"/>
      <c r="U186" s="203"/>
      <c r="V186" s="204"/>
      <c r="X186" s="205"/>
      <c r="Y186" s="206"/>
      <c r="Z186" s="206"/>
      <c r="AA186" s="207"/>
      <c r="AB186" s="207"/>
      <c r="AC186" s="208"/>
      <c r="AD186" s="209"/>
      <c r="AF186" s="205"/>
    </row>
    <row r="187" spans="1:32" ht="18.75" x14ac:dyDescent="0.3">
      <c r="A187" s="200"/>
      <c r="B187" s="200"/>
      <c r="C187" s="209"/>
      <c r="D187" s="214"/>
      <c r="E187" s="201"/>
      <c r="F187" s="5"/>
      <c r="G187" s="5"/>
      <c r="H187" s="5"/>
      <c r="I187" s="5"/>
      <c r="K187" s="209"/>
      <c r="L187" s="201"/>
      <c r="M187" s="210"/>
      <c r="N187" s="5"/>
      <c r="P187" s="215"/>
      <c r="Q187" s="210"/>
      <c r="R187" s="211"/>
      <c r="S187" s="212"/>
      <c r="T187" s="213"/>
      <c r="U187" s="203"/>
      <c r="V187" s="204"/>
      <c r="X187" s="205"/>
      <c r="Y187" s="206"/>
      <c r="Z187" s="206"/>
      <c r="AA187" s="207"/>
      <c r="AB187" s="207"/>
      <c r="AC187" s="208"/>
      <c r="AD187" s="209"/>
      <c r="AF187" s="205"/>
    </row>
    <row r="188" spans="1:32" ht="18.75" x14ac:dyDescent="0.3">
      <c r="A188" s="200"/>
      <c r="B188" s="200"/>
      <c r="C188" s="209"/>
      <c r="D188" s="214"/>
      <c r="E188" s="201"/>
      <c r="F188" s="5"/>
      <c r="G188" s="5"/>
      <c r="H188" s="5"/>
      <c r="I188" s="5"/>
      <c r="K188" s="209"/>
      <c r="L188" s="201"/>
      <c r="M188" s="210"/>
      <c r="N188" s="5"/>
      <c r="P188" s="215"/>
      <c r="Q188" s="210"/>
      <c r="R188" s="211"/>
      <c r="S188" s="212"/>
      <c r="T188" s="213"/>
      <c r="U188" s="203"/>
      <c r="V188" s="204"/>
      <c r="X188" s="205"/>
      <c r="Y188" s="206"/>
      <c r="Z188" s="206"/>
      <c r="AA188" s="207"/>
      <c r="AB188" s="207"/>
      <c r="AC188" s="208"/>
      <c r="AD188" s="209"/>
      <c r="AF188" s="205"/>
    </row>
    <row r="189" spans="1:32" ht="18.75" x14ac:dyDescent="0.3">
      <c r="A189" s="200"/>
      <c r="B189" s="200"/>
      <c r="C189" s="209"/>
      <c r="D189" s="214"/>
      <c r="E189" s="201"/>
      <c r="F189" s="5"/>
      <c r="G189" s="5"/>
      <c r="H189" s="5"/>
      <c r="I189" s="5"/>
      <c r="K189" s="209"/>
      <c r="L189" s="201"/>
      <c r="M189" s="210"/>
      <c r="N189" s="5"/>
      <c r="P189" s="215"/>
      <c r="Q189" s="210"/>
      <c r="R189" s="211"/>
      <c r="S189" s="212"/>
      <c r="T189" s="213"/>
      <c r="U189" s="203"/>
      <c r="V189" s="204"/>
      <c r="X189" s="205"/>
      <c r="Y189" s="206"/>
      <c r="Z189" s="206"/>
      <c r="AA189" s="207"/>
      <c r="AB189" s="207"/>
      <c r="AC189" s="208"/>
      <c r="AD189" s="209"/>
      <c r="AF189" s="205"/>
    </row>
    <row r="190" spans="1:32" ht="18.75" x14ac:dyDescent="0.3">
      <c r="A190" s="200"/>
      <c r="B190" s="200"/>
      <c r="C190" s="209"/>
      <c r="D190" s="214"/>
      <c r="E190" s="201"/>
      <c r="F190" s="5"/>
      <c r="G190" s="5"/>
      <c r="H190" s="5"/>
      <c r="I190" s="5"/>
      <c r="K190" s="209"/>
      <c r="L190" s="201"/>
      <c r="M190" s="210"/>
      <c r="N190" s="5"/>
      <c r="P190" s="215"/>
      <c r="Q190" s="210"/>
      <c r="R190" s="211"/>
      <c r="S190" s="212"/>
      <c r="T190" s="213"/>
      <c r="U190" s="203"/>
      <c r="V190" s="204"/>
      <c r="X190" s="205"/>
      <c r="Y190" s="206"/>
      <c r="Z190" s="206"/>
      <c r="AA190" s="207"/>
      <c r="AB190" s="207"/>
      <c r="AC190" s="208"/>
      <c r="AD190" s="209"/>
      <c r="AF190" s="205"/>
    </row>
    <row r="191" spans="1:32" ht="18.75" x14ac:dyDescent="0.3">
      <c r="A191" s="200"/>
      <c r="B191" s="200"/>
      <c r="C191" s="209"/>
      <c r="D191" s="214"/>
      <c r="E191" s="201"/>
      <c r="F191" s="5"/>
      <c r="G191" s="5"/>
      <c r="H191" s="5"/>
      <c r="I191" s="5"/>
      <c r="K191" s="209"/>
      <c r="L191" s="201"/>
      <c r="M191" s="210"/>
      <c r="N191" s="5"/>
      <c r="P191" s="215"/>
      <c r="Q191" s="210"/>
      <c r="R191" s="211"/>
      <c r="S191" s="212"/>
      <c r="T191" s="213"/>
      <c r="U191" s="203"/>
      <c r="V191" s="204"/>
      <c r="X191" s="205"/>
      <c r="Y191" s="206"/>
      <c r="Z191" s="206"/>
      <c r="AA191" s="207"/>
      <c r="AB191" s="207"/>
      <c r="AC191" s="208"/>
      <c r="AD191" s="209"/>
      <c r="AF191" s="205"/>
    </row>
    <row r="192" spans="1:32" ht="18.75" x14ac:dyDescent="0.3">
      <c r="A192" s="200"/>
      <c r="B192" s="200"/>
      <c r="C192" s="209"/>
      <c r="D192" s="214"/>
      <c r="E192" s="201"/>
      <c r="F192" s="5"/>
      <c r="G192" s="5"/>
      <c r="H192" s="5"/>
      <c r="I192" s="5"/>
      <c r="K192" s="209"/>
      <c r="L192" s="201"/>
      <c r="M192" s="210"/>
      <c r="N192" s="5"/>
      <c r="P192" s="215"/>
      <c r="Q192" s="210"/>
      <c r="R192" s="211"/>
      <c r="S192" s="212"/>
      <c r="T192" s="213"/>
      <c r="U192" s="203"/>
      <c r="V192" s="204"/>
      <c r="X192" s="205"/>
      <c r="Y192" s="206"/>
      <c r="Z192" s="206"/>
      <c r="AA192" s="207"/>
      <c r="AB192" s="207"/>
      <c r="AC192" s="208"/>
      <c r="AD192" s="209"/>
      <c r="AF192" s="205"/>
    </row>
    <row r="193" spans="1:32" ht="18.75" x14ac:dyDescent="0.3">
      <c r="A193" s="200"/>
      <c r="B193" s="200"/>
      <c r="C193" s="209"/>
      <c r="D193" s="214"/>
      <c r="E193" s="201"/>
      <c r="F193" s="5"/>
      <c r="G193" s="5"/>
      <c r="H193" s="5"/>
      <c r="I193" s="5"/>
      <c r="K193" s="209"/>
      <c r="L193" s="201"/>
      <c r="M193" s="210"/>
      <c r="N193" s="5"/>
      <c r="P193" s="215"/>
      <c r="Q193" s="210"/>
      <c r="R193" s="211"/>
      <c r="S193" s="212"/>
      <c r="T193" s="213"/>
      <c r="U193" s="203"/>
      <c r="V193" s="204"/>
      <c r="X193" s="205"/>
      <c r="Y193" s="206"/>
      <c r="Z193" s="206"/>
      <c r="AA193" s="207"/>
      <c r="AB193" s="207"/>
      <c r="AC193" s="208"/>
      <c r="AD193" s="209"/>
      <c r="AF193" s="205"/>
    </row>
    <row r="194" spans="1:32" ht="18.75" x14ac:dyDescent="0.3">
      <c r="A194" s="200"/>
      <c r="B194" s="200"/>
      <c r="C194" s="209"/>
      <c r="D194" s="214"/>
      <c r="E194" s="201"/>
      <c r="F194" s="5"/>
      <c r="G194" s="5"/>
      <c r="H194" s="5"/>
      <c r="I194" s="5"/>
      <c r="K194" s="209"/>
      <c r="L194" s="201"/>
      <c r="M194" s="210"/>
      <c r="N194" s="5"/>
      <c r="P194" s="215"/>
      <c r="Q194" s="210"/>
      <c r="R194" s="211"/>
      <c r="S194" s="212"/>
      <c r="T194" s="213"/>
      <c r="U194" s="203"/>
      <c r="V194" s="204"/>
      <c r="X194" s="205"/>
      <c r="Y194" s="206"/>
      <c r="Z194" s="206"/>
      <c r="AA194" s="207"/>
      <c r="AB194" s="207"/>
      <c r="AC194" s="208"/>
      <c r="AD194" s="209"/>
      <c r="AF194" s="205"/>
    </row>
    <row r="195" spans="1:32" ht="18.75" x14ac:dyDescent="0.3">
      <c r="A195" s="200"/>
      <c r="B195" s="200"/>
      <c r="C195" s="209"/>
      <c r="D195" s="214"/>
      <c r="E195" s="201"/>
      <c r="F195" s="5"/>
      <c r="G195" s="5"/>
      <c r="H195" s="5"/>
      <c r="I195" s="5"/>
      <c r="K195" s="209"/>
      <c r="L195" s="201"/>
      <c r="M195" s="210"/>
      <c r="N195" s="5"/>
      <c r="P195" s="215"/>
      <c r="Q195" s="210"/>
      <c r="R195" s="211"/>
      <c r="S195" s="212"/>
      <c r="T195" s="213"/>
      <c r="U195" s="203"/>
      <c r="V195" s="204"/>
      <c r="X195" s="205"/>
      <c r="Y195" s="206"/>
      <c r="Z195" s="206"/>
      <c r="AA195" s="207"/>
      <c r="AB195" s="207"/>
      <c r="AC195" s="208"/>
      <c r="AD195" s="209"/>
      <c r="AF195" s="205"/>
    </row>
    <row r="196" spans="1:32" ht="18.75" x14ac:dyDescent="0.3">
      <c r="A196" s="200"/>
      <c r="B196" s="200"/>
      <c r="C196" s="209"/>
      <c r="D196" s="214"/>
      <c r="E196" s="201"/>
      <c r="F196" s="5"/>
      <c r="G196" s="5"/>
      <c r="H196" s="5"/>
      <c r="I196" s="5"/>
      <c r="K196" s="209"/>
      <c r="L196" s="201"/>
      <c r="M196" s="210"/>
      <c r="N196" s="5"/>
      <c r="P196" s="215"/>
      <c r="Q196" s="210"/>
      <c r="R196" s="211"/>
      <c r="S196" s="212"/>
      <c r="T196" s="213"/>
      <c r="U196" s="203"/>
      <c r="V196" s="204"/>
      <c r="X196" s="205"/>
      <c r="Y196" s="206"/>
      <c r="Z196" s="206"/>
      <c r="AA196" s="207"/>
      <c r="AB196" s="207"/>
      <c r="AC196" s="208"/>
      <c r="AD196" s="209"/>
      <c r="AF196" s="205"/>
    </row>
    <row r="197" spans="1:32" ht="18.75" x14ac:dyDescent="0.3">
      <c r="A197" s="200"/>
      <c r="B197" s="200"/>
      <c r="C197" s="209"/>
      <c r="D197" s="214"/>
      <c r="E197" s="201"/>
      <c r="F197" s="5"/>
      <c r="G197" s="5"/>
      <c r="H197" s="5"/>
      <c r="I197" s="5"/>
      <c r="K197" s="209"/>
      <c r="L197" s="201"/>
      <c r="M197" s="210"/>
      <c r="N197" s="5"/>
      <c r="P197" s="215"/>
      <c r="Q197" s="210"/>
      <c r="R197" s="211"/>
      <c r="S197" s="212"/>
      <c r="T197" s="213"/>
      <c r="U197" s="203"/>
      <c r="V197" s="204"/>
      <c r="X197" s="205"/>
      <c r="Y197" s="206"/>
      <c r="Z197" s="206"/>
      <c r="AA197" s="207"/>
      <c r="AB197" s="207"/>
      <c r="AC197" s="208"/>
      <c r="AD197" s="209"/>
      <c r="AF197" s="205"/>
    </row>
    <row r="198" spans="1:32" ht="18.75" x14ac:dyDescent="0.3">
      <c r="A198" s="200"/>
      <c r="B198" s="200"/>
      <c r="C198" s="209"/>
      <c r="D198" s="214"/>
      <c r="E198" s="201"/>
      <c r="F198" s="5"/>
      <c r="G198" s="5"/>
      <c r="H198" s="5"/>
      <c r="I198" s="5"/>
      <c r="K198" s="209"/>
      <c r="L198" s="201"/>
      <c r="M198" s="210"/>
      <c r="N198" s="5"/>
      <c r="P198" s="215"/>
      <c r="Q198" s="210"/>
      <c r="R198" s="211"/>
      <c r="S198" s="212"/>
      <c r="T198" s="213"/>
      <c r="U198" s="203"/>
      <c r="V198" s="204"/>
      <c r="X198" s="205"/>
      <c r="Y198" s="206"/>
      <c r="Z198" s="206"/>
      <c r="AA198" s="207"/>
      <c r="AB198" s="207"/>
      <c r="AC198" s="208"/>
      <c r="AD198" s="209"/>
      <c r="AF198" s="205"/>
    </row>
    <row r="199" spans="1:32" ht="18.75" x14ac:dyDescent="0.3">
      <c r="A199" s="200"/>
      <c r="B199" s="200"/>
      <c r="C199" s="209"/>
      <c r="D199" s="214"/>
      <c r="E199" s="201"/>
      <c r="F199" s="5"/>
      <c r="G199" s="5"/>
      <c r="H199" s="5"/>
      <c r="I199" s="5"/>
      <c r="K199" s="209"/>
      <c r="L199" s="201"/>
      <c r="M199" s="210"/>
      <c r="N199" s="5"/>
      <c r="P199" s="215"/>
      <c r="Q199" s="210"/>
      <c r="R199" s="211"/>
      <c r="S199" s="212"/>
      <c r="T199" s="213"/>
      <c r="U199" s="203"/>
      <c r="V199" s="204"/>
      <c r="X199" s="205"/>
      <c r="Y199" s="206"/>
      <c r="Z199" s="206"/>
      <c r="AA199" s="207"/>
      <c r="AB199" s="207"/>
      <c r="AC199" s="208"/>
      <c r="AD199" s="209"/>
      <c r="AF199" s="205"/>
    </row>
    <row r="200" spans="1:32" ht="18.75" x14ac:dyDescent="0.3">
      <c r="A200" s="200"/>
      <c r="B200" s="200"/>
      <c r="C200" s="209"/>
      <c r="D200" s="214"/>
      <c r="E200" s="201"/>
      <c r="F200" s="5"/>
      <c r="G200" s="5"/>
      <c r="H200" s="5"/>
      <c r="I200" s="5"/>
      <c r="K200" s="209"/>
      <c r="L200" s="201"/>
      <c r="M200" s="210"/>
      <c r="N200" s="5"/>
      <c r="P200" s="215"/>
      <c r="Q200" s="210"/>
      <c r="R200" s="211"/>
      <c r="S200" s="212"/>
      <c r="T200" s="213"/>
      <c r="U200" s="203"/>
      <c r="V200" s="204"/>
      <c r="X200" s="205"/>
      <c r="Y200" s="206"/>
      <c r="Z200" s="206"/>
      <c r="AA200" s="207"/>
      <c r="AB200" s="207"/>
      <c r="AC200" s="208"/>
      <c r="AD200" s="209"/>
      <c r="AF200" s="205"/>
    </row>
    <row r="201" spans="1:32" ht="18.75" x14ac:dyDescent="0.3">
      <c r="A201" s="200"/>
      <c r="B201" s="200"/>
      <c r="C201" s="209"/>
      <c r="D201" s="214"/>
      <c r="E201" s="201"/>
      <c r="F201" s="5"/>
      <c r="G201" s="5"/>
      <c r="H201" s="5"/>
      <c r="I201" s="5"/>
      <c r="K201" s="209"/>
      <c r="L201" s="201"/>
      <c r="M201" s="210"/>
      <c r="N201" s="5"/>
      <c r="P201" s="215"/>
      <c r="Q201" s="210"/>
      <c r="R201" s="211"/>
      <c r="S201" s="212"/>
      <c r="T201" s="213"/>
      <c r="U201" s="203"/>
      <c r="V201" s="204"/>
      <c r="X201" s="205"/>
      <c r="Y201" s="206"/>
      <c r="Z201" s="206"/>
      <c r="AA201" s="207"/>
      <c r="AB201" s="207"/>
      <c r="AC201" s="208"/>
      <c r="AD201" s="209"/>
      <c r="AF201" s="205"/>
    </row>
    <row r="202" spans="1:32" ht="18.75" x14ac:dyDescent="0.3">
      <c r="A202" s="200"/>
      <c r="B202" s="200"/>
      <c r="C202" s="209"/>
      <c r="D202" s="214"/>
      <c r="E202" s="201"/>
      <c r="F202" s="5"/>
      <c r="G202" s="5"/>
      <c r="H202" s="5"/>
      <c r="I202" s="5"/>
      <c r="K202" s="209"/>
      <c r="L202" s="201"/>
      <c r="M202" s="210"/>
      <c r="N202" s="5"/>
      <c r="P202" s="215"/>
      <c r="Q202" s="210"/>
      <c r="R202" s="211"/>
      <c r="S202" s="212"/>
      <c r="T202" s="213"/>
      <c r="U202" s="203"/>
      <c r="V202" s="204"/>
      <c r="X202" s="205"/>
      <c r="Y202" s="206"/>
      <c r="Z202" s="206"/>
      <c r="AA202" s="207"/>
      <c r="AB202" s="207"/>
      <c r="AC202" s="208"/>
      <c r="AD202" s="209"/>
      <c r="AF202" s="205"/>
    </row>
    <row r="203" spans="1:32" ht="18.75" x14ac:dyDescent="0.3">
      <c r="A203" s="200"/>
      <c r="B203" s="200"/>
      <c r="C203" s="209"/>
      <c r="D203" s="214"/>
      <c r="E203" s="201"/>
      <c r="F203" s="5"/>
      <c r="G203" s="5"/>
      <c r="H203" s="5"/>
      <c r="I203" s="5"/>
      <c r="K203" s="209"/>
      <c r="L203" s="201"/>
      <c r="M203" s="210"/>
      <c r="N203" s="5"/>
      <c r="P203" s="215"/>
      <c r="Q203" s="210"/>
      <c r="R203" s="211"/>
      <c r="S203" s="212"/>
      <c r="T203" s="213"/>
      <c r="U203" s="203"/>
      <c r="V203" s="204"/>
      <c r="X203" s="205"/>
      <c r="Y203" s="206"/>
      <c r="Z203" s="206"/>
      <c r="AA203" s="207"/>
      <c r="AB203" s="207"/>
      <c r="AC203" s="208"/>
      <c r="AD203" s="209"/>
      <c r="AF203" s="205"/>
    </row>
    <row r="204" spans="1:32" ht="18.75" x14ac:dyDescent="0.3">
      <c r="A204" s="200"/>
      <c r="B204" s="200"/>
      <c r="C204" s="209"/>
      <c r="D204" s="214"/>
      <c r="E204" s="201"/>
      <c r="F204" s="5"/>
      <c r="G204" s="5"/>
      <c r="H204" s="5"/>
      <c r="I204" s="5"/>
      <c r="K204" s="209"/>
      <c r="L204" s="201"/>
      <c r="M204" s="210"/>
      <c r="N204" s="5"/>
      <c r="P204" s="215"/>
      <c r="Q204" s="210"/>
      <c r="R204" s="211"/>
      <c r="S204" s="212"/>
      <c r="T204" s="213"/>
      <c r="U204" s="203"/>
      <c r="V204" s="204"/>
      <c r="X204" s="205"/>
      <c r="Y204" s="206"/>
      <c r="Z204" s="206"/>
      <c r="AA204" s="207"/>
      <c r="AB204" s="207"/>
      <c r="AC204" s="208"/>
      <c r="AD204" s="209"/>
      <c r="AF204" s="205"/>
    </row>
    <row r="205" spans="1:32" ht="18.75" x14ac:dyDescent="0.3">
      <c r="A205" s="200"/>
      <c r="B205" s="200"/>
      <c r="C205" s="209"/>
      <c r="D205" s="214"/>
      <c r="E205" s="201"/>
      <c r="F205" s="5"/>
      <c r="G205" s="5"/>
      <c r="H205" s="5"/>
      <c r="I205" s="5"/>
      <c r="K205" s="209"/>
      <c r="L205" s="201"/>
      <c r="M205" s="210"/>
      <c r="N205" s="5"/>
      <c r="P205" s="215"/>
      <c r="Q205" s="210"/>
      <c r="R205" s="211"/>
      <c r="S205" s="212"/>
      <c r="T205" s="213"/>
      <c r="U205" s="203"/>
      <c r="V205" s="204"/>
      <c r="X205" s="205"/>
      <c r="Y205" s="206"/>
      <c r="Z205" s="206"/>
      <c r="AA205" s="207"/>
      <c r="AB205" s="207"/>
      <c r="AC205" s="208"/>
      <c r="AD205" s="209"/>
      <c r="AF205" s="205"/>
    </row>
    <row r="206" spans="1:32" ht="18.75" x14ac:dyDescent="0.3">
      <c r="A206" s="200"/>
      <c r="B206" s="200"/>
      <c r="C206" s="209"/>
      <c r="D206" s="214"/>
      <c r="E206" s="201"/>
      <c r="F206" s="5"/>
      <c r="G206" s="5"/>
      <c r="H206" s="5"/>
      <c r="I206" s="5"/>
      <c r="K206" s="209"/>
      <c r="L206" s="201"/>
      <c r="M206" s="210"/>
      <c r="N206" s="5"/>
      <c r="P206" s="215"/>
      <c r="Q206" s="210"/>
      <c r="R206" s="211"/>
      <c r="S206" s="212"/>
      <c r="T206" s="213"/>
      <c r="U206" s="203"/>
      <c r="V206" s="204"/>
      <c r="X206" s="205"/>
      <c r="Y206" s="206"/>
      <c r="Z206" s="206"/>
      <c r="AA206" s="207"/>
      <c r="AB206" s="207"/>
      <c r="AC206" s="208"/>
      <c r="AD206" s="209"/>
      <c r="AF206" s="205"/>
    </row>
    <row r="207" spans="1:32" ht="18.75" x14ac:dyDescent="0.3">
      <c r="A207" s="200"/>
      <c r="B207" s="200"/>
      <c r="C207" s="209"/>
      <c r="D207" s="214"/>
      <c r="E207" s="201"/>
      <c r="F207" s="5"/>
      <c r="G207" s="5"/>
      <c r="H207" s="5"/>
      <c r="I207" s="5"/>
      <c r="K207" s="209"/>
      <c r="L207" s="201"/>
      <c r="M207" s="210"/>
      <c r="N207" s="5"/>
      <c r="P207" s="215"/>
      <c r="Q207" s="210"/>
      <c r="R207" s="211"/>
      <c r="S207" s="212"/>
      <c r="T207" s="213"/>
      <c r="U207" s="203"/>
      <c r="V207" s="204"/>
      <c r="X207" s="205"/>
      <c r="Y207" s="206"/>
      <c r="Z207" s="206"/>
      <c r="AA207" s="207"/>
      <c r="AB207" s="207"/>
      <c r="AC207" s="208"/>
      <c r="AD207" s="209"/>
      <c r="AF207" s="205"/>
    </row>
    <row r="208" spans="1:32" ht="18.75" x14ac:dyDescent="0.3">
      <c r="A208" s="200"/>
      <c r="B208" s="200"/>
      <c r="C208" s="209"/>
      <c r="D208" s="214"/>
      <c r="E208" s="201"/>
      <c r="F208" s="5"/>
      <c r="G208" s="5"/>
      <c r="H208" s="5"/>
      <c r="I208" s="5"/>
      <c r="K208" s="209"/>
      <c r="L208" s="201"/>
      <c r="M208" s="210"/>
      <c r="N208" s="5"/>
      <c r="P208" s="215"/>
      <c r="Q208" s="210"/>
      <c r="R208" s="211"/>
      <c r="S208" s="212"/>
      <c r="T208" s="213"/>
      <c r="U208" s="203"/>
      <c r="V208" s="204"/>
      <c r="X208" s="205"/>
      <c r="Y208" s="206"/>
      <c r="Z208" s="206"/>
      <c r="AA208" s="207"/>
      <c r="AB208" s="207"/>
      <c r="AC208" s="208"/>
      <c r="AD208" s="209"/>
      <c r="AF208" s="205"/>
    </row>
    <row r="209" spans="1:32" ht="18.75" x14ac:dyDescent="0.3">
      <c r="A209" s="200"/>
      <c r="B209" s="200"/>
      <c r="C209" s="209"/>
      <c r="D209" s="214"/>
      <c r="E209" s="201"/>
      <c r="F209" s="5"/>
      <c r="G209" s="5"/>
      <c r="H209" s="5"/>
      <c r="I209" s="5"/>
      <c r="K209" s="209"/>
      <c r="L209" s="201"/>
      <c r="M209" s="210"/>
      <c r="N209" s="5"/>
      <c r="P209" s="215"/>
      <c r="Q209" s="210"/>
      <c r="R209" s="211"/>
      <c r="S209" s="212"/>
      <c r="T209" s="213"/>
      <c r="U209" s="203"/>
      <c r="V209" s="204"/>
      <c r="X209" s="205"/>
      <c r="Y209" s="206"/>
      <c r="Z209" s="206"/>
      <c r="AA209" s="207"/>
      <c r="AB209" s="207"/>
      <c r="AC209" s="208"/>
      <c r="AD209" s="209"/>
      <c r="AF209" s="205"/>
    </row>
    <row r="210" spans="1:32" ht="18.75" x14ac:dyDescent="0.3">
      <c r="A210" s="200"/>
      <c r="B210" s="200"/>
      <c r="C210" s="209"/>
      <c r="D210" s="214"/>
      <c r="E210" s="201"/>
      <c r="F210" s="5"/>
      <c r="G210" s="5"/>
      <c r="H210" s="5"/>
      <c r="I210" s="5"/>
      <c r="K210" s="209"/>
      <c r="L210" s="201"/>
      <c r="M210" s="210"/>
      <c r="N210" s="5"/>
      <c r="P210" s="215"/>
      <c r="Q210" s="210"/>
      <c r="R210" s="211"/>
      <c r="S210" s="212"/>
      <c r="T210" s="213"/>
      <c r="U210" s="203"/>
      <c r="V210" s="204"/>
      <c r="X210" s="205"/>
      <c r="Y210" s="206"/>
      <c r="Z210" s="206"/>
      <c r="AA210" s="207"/>
      <c r="AB210" s="207"/>
      <c r="AC210" s="208"/>
      <c r="AD210" s="209"/>
      <c r="AF210" s="205"/>
    </row>
    <row r="211" spans="1:32" ht="18.75" x14ac:dyDescent="0.3">
      <c r="A211" s="200"/>
      <c r="B211" s="200"/>
      <c r="C211" s="209"/>
      <c r="D211" s="214"/>
      <c r="E211" s="201"/>
      <c r="F211" s="5"/>
      <c r="G211" s="5"/>
      <c r="H211" s="5"/>
      <c r="I211" s="5"/>
      <c r="K211" s="209"/>
      <c r="L211" s="201"/>
      <c r="M211" s="210"/>
      <c r="N211" s="5"/>
      <c r="P211" s="215"/>
      <c r="Q211" s="210"/>
      <c r="R211" s="211"/>
      <c r="S211" s="212"/>
      <c r="T211" s="213"/>
      <c r="U211" s="203"/>
      <c r="V211" s="204"/>
      <c r="X211" s="205"/>
      <c r="Y211" s="206"/>
      <c r="Z211" s="206"/>
      <c r="AA211" s="207"/>
      <c r="AB211" s="207"/>
      <c r="AC211" s="208"/>
      <c r="AD211" s="209"/>
      <c r="AF211" s="205"/>
    </row>
    <row r="212" spans="1:32" ht="18.75" x14ac:dyDescent="0.3">
      <c r="A212" s="200"/>
      <c r="B212" s="200"/>
      <c r="C212" s="209"/>
      <c r="D212" s="214"/>
      <c r="E212" s="201"/>
      <c r="F212" s="5"/>
      <c r="G212" s="5"/>
      <c r="H212" s="5"/>
      <c r="I212" s="5"/>
      <c r="K212" s="209"/>
      <c r="L212" s="201"/>
      <c r="M212" s="210"/>
      <c r="N212" s="5"/>
      <c r="P212" s="215"/>
      <c r="Q212" s="210"/>
      <c r="R212" s="211"/>
      <c r="S212" s="212"/>
      <c r="T212" s="213"/>
      <c r="U212" s="203"/>
      <c r="V212" s="204"/>
      <c r="X212" s="205"/>
      <c r="Y212" s="206"/>
      <c r="Z212" s="206"/>
      <c r="AA212" s="207"/>
      <c r="AB212" s="207"/>
      <c r="AC212" s="208"/>
      <c r="AD212" s="209"/>
      <c r="AF212" s="205"/>
    </row>
    <row r="213" spans="1:32" ht="18.75" x14ac:dyDescent="0.3">
      <c r="A213" s="200"/>
      <c r="B213" s="200"/>
      <c r="C213" s="209"/>
      <c r="D213" s="214"/>
      <c r="E213" s="201"/>
      <c r="F213" s="5"/>
      <c r="G213" s="5"/>
      <c r="H213" s="5"/>
      <c r="I213" s="5"/>
      <c r="K213" s="209"/>
      <c r="L213" s="201"/>
      <c r="M213" s="210"/>
      <c r="N213" s="5"/>
      <c r="P213" s="215"/>
      <c r="Q213" s="210"/>
      <c r="R213" s="211"/>
      <c r="S213" s="212"/>
      <c r="T213" s="213"/>
      <c r="U213" s="203"/>
      <c r="V213" s="204"/>
      <c r="X213" s="205"/>
      <c r="Y213" s="206"/>
      <c r="Z213" s="206"/>
      <c r="AA213" s="207"/>
      <c r="AB213" s="207"/>
      <c r="AC213" s="208"/>
      <c r="AD213" s="209"/>
      <c r="AF213" s="205"/>
    </row>
    <row r="214" spans="1:32" ht="18.75" x14ac:dyDescent="0.3">
      <c r="A214" s="200"/>
      <c r="B214" s="200"/>
      <c r="C214" s="209"/>
      <c r="D214" s="214"/>
      <c r="E214" s="201"/>
      <c r="F214" s="5"/>
      <c r="G214" s="5"/>
      <c r="H214" s="5"/>
      <c r="I214" s="5"/>
      <c r="K214" s="209"/>
      <c r="L214" s="201"/>
      <c r="M214" s="210"/>
      <c r="N214" s="5"/>
      <c r="P214" s="215"/>
      <c r="Q214" s="210"/>
      <c r="R214" s="211"/>
      <c r="S214" s="212"/>
      <c r="T214" s="213"/>
      <c r="U214" s="203"/>
      <c r="V214" s="204"/>
      <c r="X214" s="205"/>
      <c r="Y214" s="206"/>
      <c r="Z214" s="206"/>
      <c r="AA214" s="207"/>
      <c r="AB214" s="207"/>
      <c r="AC214" s="208"/>
      <c r="AD214" s="209"/>
      <c r="AF214" s="205"/>
    </row>
    <row r="215" spans="1:32" ht="18.75" x14ac:dyDescent="0.3">
      <c r="A215" s="200"/>
      <c r="B215" s="200"/>
      <c r="C215" s="209"/>
      <c r="D215" s="214"/>
      <c r="E215" s="201"/>
      <c r="F215" s="5"/>
      <c r="G215" s="5"/>
      <c r="H215" s="5"/>
      <c r="I215" s="5"/>
      <c r="K215" s="209"/>
      <c r="L215" s="201"/>
      <c r="M215" s="210"/>
      <c r="N215" s="5"/>
      <c r="P215" s="215"/>
      <c r="Q215" s="210"/>
      <c r="R215" s="211"/>
      <c r="S215" s="212"/>
      <c r="T215" s="213"/>
      <c r="U215" s="203"/>
      <c r="V215" s="204"/>
      <c r="X215" s="205"/>
      <c r="Y215" s="206"/>
      <c r="Z215" s="206"/>
      <c r="AA215" s="207"/>
      <c r="AB215" s="207"/>
      <c r="AC215" s="208"/>
      <c r="AD215" s="209"/>
      <c r="AF215" s="205"/>
    </row>
    <row r="216" spans="1:32" ht="18.75" x14ac:dyDescent="0.3">
      <c r="A216" s="200"/>
      <c r="B216" s="200"/>
      <c r="C216" s="209"/>
      <c r="D216" s="214"/>
      <c r="E216" s="201"/>
      <c r="F216" s="5"/>
      <c r="G216" s="5"/>
      <c r="H216" s="5"/>
      <c r="I216" s="5"/>
      <c r="K216" s="209"/>
      <c r="L216" s="201"/>
      <c r="M216" s="210"/>
      <c r="N216" s="5"/>
      <c r="P216" s="215"/>
      <c r="Q216" s="210"/>
      <c r="R216" s="211"/>
      <c r="S216" s="212"/>
      <c r="T216" s="213"/>
      <c r="U216" s="203"/>
      <c r="V216" s="204"/>
      <c r="X216" s="205"/>
      <c r="Y216" s="206"/>
      <c r="Z216" s="206"/>
      <c r="AA216" s="207"/>
      <c r="AB216" s="207"/>
      <c r="AC216" s="208"/>
      <c r="AD216" s="209"/>
      <c r="AF216" s="205"/>
    </row>
    <row r="217" spans="1:32" ht="18.75" x14ac:dyDescent="0.3">
      <c r="A217" s="200"/>
      <c r="B217" s="200"/>
      <c r="C217" s="209"/>
      <c r="D217" s="214"/>
      <c r="E217" s="201"/>
      <c r="F217" s="5"/>
      <c r="G217" s="5"/>
      <c r="H217" s="5"/>
      <c r="I217" s="5"/>
      <c r="K217" s="209"/>
      <c r="L217" s="201"/>
      <c r="M217" s="210"/>
      <c r="N217" s="5"/>
      <c r="P217" s="215"/>
      <c r="Q217" s="210"/>
      <c r="R217" s="211"/>
      <c r="S217" s="212"/>
      <c r="T217" s="213"/>
      <c r="U217" s="203"/>
      <c r="V217" s="204"/>
      <c r="X217" s="205"/>
      <c r="Y217" s="206"/>
      <c r="Z217" s="206"/>
      <c r="AA217" s="207"/>
      <c r="AB217" s="207"/>
      <c r="AC217" s="208"/>
      <c r="AD217" s="209"/>
      <c r="AF217" s="205"/>
    </row>
    <row r="218" spans="1:32" ht="18.75" x14ac:dyDescent="0.3">
      <c r="A218" s="200"/>
      <c r="B218" s="200"/>
      <c r="C218" s="209"/>
      <c r="D218" s="214"/>
      <c r="E218" s="201"/>
      <c r="F218" s="5"/>
      <c r="G218" s="5"/>
      <c r="H218" s="5"/>
      <c r="I218" s="5"/>
      <c r="K218" s="209"/>
      <c r="L218" s="201"/>
      <c r="M218" s="210"/>
      <c r="N218" s="5"/>
      <c r="P218" s="215"/>
      <c r="Q218" s="210"/>
      <c r="R218" s="211"/>
      <c r="S218" s="212"/>
      <c r="T218" s="213"/>
      <c r="U218" s="203"/>
      <c r="V218" s="204"/>
      <c r="X218" s="205"/>
      <c r="Y218" s="206"/>
      <c r="Z218" s="206"/>
      <c r="AA218" s="207"/>
      <c r="AB218" s="207"/>
      <c r="AC218" s="208"/>
      <c r="AD218" s="209"/>
      <c r="AF218" s="205"/>
    </row>
    <row r="219" spans="1:32" ht="18.75" x14ac:dyDescent="0.3">
      <c r="A219" s="200"/>
      <c r="B219" s="200"/>
      <c r="C219" s="209"/>
      <c r="D219" s="214"/>
      <c r="E219" s="201"/>
      <c r="F219" s="5"/>
      <c r="G219" s="5"/>
      <c r="H219" s="5"/>
      <c r="I219" s="5"/>
      <c r="K219" s="209"/>
      <c r="L219" s="201"/>
      <c r="M219" s="210"/>
      <c r="N219" s="5"/>
      <c r="P219" s="215"/>
      <c r="Q219" s="210"/>
      <c r="R219" s="211"/>
      <c r="S219" s="212"/>
      <c r="T219" s="213"/>
      <c r="U219" s="203"/>
      <c r="V219" s="204"/>
      <c r="X219" s="205"/>
      <c r="Y219" s="206"/>
      <c r="Z219" s="206"/>
      <c r="AA219" s="207"/>
      <c r="AB219" s="207"/>
      <c r="AC219" s="208"/>
      <c r="AD219" s="209"/>
      <c r="AF219" s="205"/>
    </row>
    <row r="220" spans="1:32" x14ac:dyDescent="0.25">
      <c r="Q220" s="210"/>
    </row>
    <row r="221" spans="1:32" x14ac:dyDescent="0.25">
      <c r="Q221" s="210"/>
    </row>
    <row r="222" spans="1:32" x14ac:dyDescent="0.25">
      <c r="Q222" s="210"/>
    </row>
    <row r="223" spans="1:32" x14ac:dyDescent="0.25">
      <c r="Q223" s="210"/>
    </row>
    <row r="224" spans="1:32" x14ac:dyDescent="0.25">
      <c r="Q224" s="210"/>
    </row>
    <row r="225" spans="17:17" x14ac:dyDescent="0.25">
      <c r="Q225" s="210"/>
    </row>
    <row r="226" spans="17:17" x14ac:dyDescent="0.25">
      <c r="Q226" s="210"/>
    </row>
    <row r="227" spans="17:17" x14ac:dyDescent="0.25">
      <c r="Q227" s="210"/>
    </row>
    <row r="228" spans="17:17" x14ac:dyDescent="0.25">
      <c r="Q228" s="210"/>
    </row>
    <row r="229" spans="17:17" x14ac:dyDescent="0.25">
      <c r="Q229" s="210"/>
    </row>
    <row r="230" spans="17:17" x14ac:dyDescent="0.25">
      <c r="Q230" s="210"/>
    </row>
    <row r="231" spans="17:17" x14ac:dyDescent="0.25">
      <c r="Q231" s="210"/>
    </row>
    <row r="232" spans="17:17" x14ac:dyDescent="0.25">
      <c r="Q232" s="210"/>
    </row>
    <row r="233" spans="17:17" x14ac:dyDescent="0.25">
      <c r="Q233" s="210"/>
    </row>
    <row r="234" spans="17:17" x14ac:dyDescent="0.25">
      <c r="Q234" s="210"/>
    </row>
    <row r="235" spans="17:17" x14ac:dyDescent="0.25">
      <c r="Q235" s="210"/>
    </row>
    <row r="236" spans="17:17" x14ac:dyDescent="0.25">
      <c r="Q236" s="210"/>
    </row>
    <row r="237" spans="17:17" x14ac:dyDescent="0.25">
      <c r="Q237" s="210"/>
    </row>
    <row r="238" spans="17:17" x14ac:dyDescent="0.25">
      <c r="Q238" s="210"/>
    </row>
    <row r="239" spans="17:17" x14ac:dyDescent="0.25">
      <c r="Q239" s="210"/>
    </row>
    <row r="240" spans="17:17" x14ac:dyDescent="0.25">
      <c r="Q240" s="210"/>
    </row>
    <row r="241" spans="17:17" x14ac:dyDescent="0.25">
      <c r="Q241" s="210"/>
    </row>
    <row r="242" spans="17:17" x14ac:dyDescent="0.25">
      <c r="Q242" s="210"/>
    </row>
    <row r="243" spans="17:17" x14ac:dyDescent="0.25">
      <c r="Q243" s="210"/>
    </row>
    <row r="244" spans="17:17" x14ac:dyDescent="0.25">
      <c r="Q244" s="210"/>
    </row>
    <row r="245" spans="17:17" x14ac:dyDescent="0.25">
      <c r="Q245" s="210"/>
    </row>
    <row r="246" spans="17:17" x14ac:dyDescent="0.25">
      <c r="Q246" s="210"/>
    </row>
    <row r="247" spans="17:17" x14ac:dyDescent="0.25">
      <c r="Q247" s="210"/>
    </row>
    <row r="248" spans="17:17" x14ac:dyDescent="0.25">
      <c r="Q248" s="210"/>
    </row>
    <row r="249" spans="17:17" x14ac:dyDescent="0.25">
      <c r="Q249" s="210"/>
    </row>
    <row r="250" spans="17:17" x14ac:dyDescent="0.25">
      <c r="Q250" s="210"/>
    </row>
    <row r="251" spans="17:17" x14ac:dyDescent="0.25">
      <c r="Q251" s="210"/>
    </row>
    <row r="252" spans="17:17" x14ac:dyDescent="0.25">
      <c r="Q252" s="210"/>
    </row>
    <row r="253" spans="17:17" x14ac:dyDescent="0.25">
      <c r="Q253" s="210"/>
    </row>
    <row r="254" spans="17:17" x14ac:dyDescent="0.25">
      <c r="Q254" s="210"/>
    </row>
    <row r="255" spans="17:17" x14ac:dyDescent="0.25">
      <c r="Q255" s="210"/>
    </row>
    <row r="256" spans="17:17" x14ac:dyDescent="0.25">
      <c r="Q256" s="210"/>
    </row>
    <row r="257" spans="17:17" x14ac:dyDescent="0.25">
      <c r="Q257" s="210"/>
    </row>
    <row r="258" spans="17:17" x14ac:dyDescent="0.25">
      <c r="Q258" s="210"/>
    </row>
    <row r="259" spans="17:17" x14ac:dyDescent="0.25">
      <c r="Q259" s="210"/>
    </row>
    <row r="260" spans="17:17" x14ac:dyDescent="0.25">
      <c r="Q260" s="210"/>
    </row>
    <row r="261" spans="17:17" x14ac:dyDescent="0.25">
      <c r="Q261" s="210"/>
    </row>
    <row r="262" spans="17:17" x14ac:dyDescent="0.25">
      <c r="Q262" s="210"/>
    </row>
    <row r="263" spans="17:17" x14ac:dyDescent="0.25">
      <c r="Q263" s="210"/>
    </row>
    <row r="264" spans="17:17" x14ac:dyDescent="0.25">
      <c r="Q264" s="210"/>
    </row>
    <row r="265" spans="17:17" x14ac:dyDescent="0.25">
      <c r="Q265" s="210"/>
    </row>
    <row r="266" spans="17:17" x14ac:dyDescent="0.25">
      <c r="Q266" s="210"/>
    </row>
    <row r="267" spans="17:17" x14ac:dyDescent="0.25">
      <c r="Q267" s="210"/>
    </row>
    <row r="268" spans="17:17" x14ac:dyDescent="0.25">
      <c r="Q268" s="210"/>
    </row>
    <row r="269" spans="17:17" x14ac:dyDescent="0.25">
      <c r="Q269" s="210"/>
    </row>
    <row r="270" spans="17:17" x14ac:dyDescent="0.25">
      <c r="Q270" s="210"/>
    </row>
    <row r="271" spans="17:17" x14ac:dyDescent="0.25">
      <c r="Q271" s="210"/>
    </row>
    <row r="272" spans="17:17" x14ac:dyDescent="0.25">
      <c r="Q272" s="210"/>
    </row>
    <row r="273" spans="17:17" x14ac:dyDescent="0.25">
      <c r="Q273" s="210"/>
    </row>
    <row r="274" spans="17:17" x14ac:dyDescent="0.25">
      <c r="Q274" s="210"/>
    </row>
    <row r="275" spans="17:17" x14ac:dyDescent="0.25">
      <c r="Q275" s="210"/>
    </row>
    <row r="276" spans="17:17" x14ac:dyDescent="0.25">
      <c r="Q276" s="210"/>
    </row>
    <row r="277" spans="17:17" x14ac:dyDescent="0.25">
      <c r="Q277" s="210"/>
    </row>
    <row r="278" spans="17:17" x14ac:dyDescent="0.25">
      <c r="Q278" s="210"/>
    </row>
    <row r="279" spans="17:17" x14ac:dyDescent="0.25">
      <c r="Q279" s="210"/>
    </row>
    <row r="280" spans="17:17" x14ac:dyDescent="0.25">
      <c r="Q280" s="210"/>
    </row>
    <row r="281" spans="17:17" x14ac:dyDescent="0.25">
      <c r="Q281" s="210"/>
    </row>
    <row r="282" spans="17:17" x14ac:dyDescent="0.25">
      <c r="Q282" s="210"/>
    </row>
    <row r="283" spans="17:17" x14ac:dyDescent="0.25">
      <c r="Q283" s="210"/>
    </row>
    <row r="284" spans="17:17" x14ac:dyDescent="0.25">
      <c r="Q284" s="210"/>
    </row>
    <row r="285" spans="17:17" x14ac:dyDescent="0.25">
      <c r="Q285" s="210"/>
    </row>
    <row r="286" spans="17:17" x14ac:dyDescent="0.25">
      <c r="Q286" s="210"/>
    </row>
    <row r="287" spans="17:17" x14ac:dyDescent="0.25">
      <c r="Q287" s="210"/>
    </row>
    <row r="288" spans="17:17" x14ac:dyDescent="0.25">
      <c r="Q288" s="210"/>
    </row>
    <row r="289" spans="17:17" x14ac:dyDescent="0.25">
      <c r="Q289" s="210"/>
    </row>
    <row r="290" spans="17:17" x14ac:dyDescent="0.25">
      <c r="Q290" s="210"/>
    </row>
    <row r="291" spans="17:17" x14ac:dyDescent="0.25">
      <c r="Q291" s="210"/>
    </row>
    <row r="292" spans="17:17" x14ac:dyDescent="0.25">
      <c r="Q292" s="210"/>
    </row>
    <row r="293" spans="17:17" x14ac:dyDescent="0.25">
      <c r="Q293" s="210"/>
    </row>
    <row r="294" spans="17:17" x14ac:dyDescent="0.25">
      <c r="Q294" s="210"/>
    </row>
    <row r="295" spans="17:17" x14ac:dyDescent="0.25">
      <c r="Q295" s="210"/>
    </row>
    <row r="296" spans="17:17" x14ac:dyDescent="0.25">
      <c r="Q296" s="210"/>
    </row>
    <row r="297" spans="17:17" x14ac:dyDescent="0.25">
      <c r="Q297" s="210"/>
    </row>
    <row r="298" spans="17:17" x14ac:dyDescent="0.25">
      <c r="Q298" s="210"/>
    </row>
    <row r="299" spans="17:17" x14ac:dyDescent="0.25">
      <c r="Q299" s="210"/>
    </row>
    <row r="300" spans="17:17" x14ac:dyDescent="0.25">
      <c r="Q300" s="210"/>
    </row>
    <row r="301" spans="17:17" x14ac:dyDescent="0.25">
      <c r="Q301" s="210"/>
    </row>
    <row r="302" spans="17:17" x14ac:dyDescent="0.25">
      <c r="Q302" s="210"/>
    </row>
    <row r="303" spans="17:17" x14ac:dyDescent="0.25">
      <c r="Q303" s="210"/>
    </row>
    <row r="304" spans="17:17" x14ac:dyDescent="0.25">
      <c r="Q304" s="210"/>
    </row>
    <row r="305" spans="17:17" x14ac:dyDescent="0.25">
      <c r="Q305" s="210"/>
    </row>
    <row r="306" spans="17:17" x14ac:dyDescent="0.25">
      <c r="Q306" s="210"/>
    </row>
    <row r="307" spans="17:17" x14ac:dyDescent="0.25">
      <c r="Q307" s="210"/>
    </row>
    <row r="308" spans="17:17" x14ac:dyDescent="0.25">
      <c r="Q308" s="210"/>
    </row>
    <row r="309" spans="17:17" x14ac:dyDescent="0.25">
      <c r="Q309" s="210"/>
    </row>
    <row r="310" spans="17:17" x14ac:dyDescent="0.25">
      <c r="Q310" s="210"/>
    </row>
    <row r="311" spans="17:17" x14ac:dyDescent="0.25">
      <c r="Q311" s="210"/>
    </row>
    <row r="312" spans="17:17" x14ac:dyDescent="0.25">
      <c r="Q312" s="210"/>
    </row>
    <row r="313" spans="17:17" x14ac:dyDescent="0.25">
      <c r="Q313" s="210"/>
    </row>
    <row r="314" spans="17:17" x14ac:dyDescent="0.25">
      <c r="Q314" s="210"/>
    </row>
    <row r="315" spans="17:17" x14ac:dyDescent="0.25">
      <c r="Q315" s="210"/>
    </row>
    <row r="316" spans="17:17" x14ac:dyDescent="0.25">
      <c r="Q316" s="210"/>
    </row>
    <row r="317" spans="17:17" x14ac:dyDescent="0.25">
      <c r="Q317" s="210"/>
    </row>
    <row r="318" spans="17:17" x14ac:dyDescent="0.25">
      <c r="Q318" s="210"/>
    </row>
    <row r="319" spans="17:17" x14ac:dyDescent="0.25">
      <c r="Q319" s="210"/>
    </row>
    <row r="320" spans="17:17" x14ac:dyDescent="0.25">
      <c r="Q320" s="210"/>
    </row>
    <row r="321" spans="17:17" x14ac:dyDescent="0.25">
      <c r="Q321" s="210"/>
    </row>
    <row r="322" spans="17:17" x14ac:dyDescent="0.25">
      <c r="Q322" s="210"/>
    </row>
    <row r="323" spans="17:17" x14ac:dyDescent="0.25">
      <c r="Q323" s="210"/>
    </row>
    <row r="324" spans="17:17" x14ac:dyDescent="0.25">
      <c r="Q324" s="210"/>
    </row>
    <row r="325" spans="17:17" x14ac:dyDescent="0.25">
      <c r="Q325" s="210"/>
    </row>
    <row r="326" spans="17:17" x14ac:dyDescent="0.25">
      <c r="Q326" s="210"/>
    </row>
    <row r="327" spans="17:17" x14ac:dyDescent="0.25">
      <c r="Q327" s="210"/>
    </row>
    <row r="328" spans="17:17" x14ac:dyDescent="0.25">
      <c r="Q328" s="210"/>
    </row>
    <row r="329" spans="17:17" x14ac:dyDescent="0.25">
      <c r="Q329" s="210"/>
    </row>
    <row r="330" spans="17:17" x14ac:dyDescent="0.25">
      <c r="Q330" s="210"/>
    </row>
    <row r="331" spans="17:17" x14ac:dyDescent="0.25">
      <c r="Q331" s="210"/>
    </row>
    <row r="332" spans="17:17" x14ac:dyDescent="0.25">
      <c r="Q332" s="210"/>
    </row>
    <row r="333" spans="17:17" x14ac:dyDescent="0.25">
      <c r="Q333" s="210"/>
    </row>
    <row r="334" spans="17:17" x14ac:dyDescent="0.25">
      <c r="Q334" s="210"/>
    </row>
    <row r="335" spans="17:17" x14ac:dyDescent="0.25">
      <c r="Q335" s="210"/>
    </row>
    <row r="336" spans="17:17" x14ac:dyDescent="0.25">
      <c r="Q336" s="210"/>
    </row>
    <row r="337" spans="17:17" x14ac:dyDescent="0.25">
      <c r="Q337" s="210"/>
    </row>
    <row r="338" spans="17:17" x14ac:dyDescent="0.25">
      <c r="Q338" s="210"/>
    </row>
    <row r="339" spans="17:17" x14ac:dyDescent="0.25">
      <c r="Q339" s="210"/>
    </row>
    <row r="340" spans="17:17" x14ac:dyDescent="0.25">
      <c r="Q340" s="210"/>
    </row>
    <row r="341" spans="17:17" x14ac:dyDescent="0.25">
      <c r="Q341" s="210"/>
    </row>
    <row r="342" spans="17:17" x14ac:dyDescent="0.25">
      <c r="Q342" s="210"/>
    </row>
    <row r="343" spans="17:17" x14ac:dyDescent="0.25">
      <c r="Q343" s="210"/>
    </row>
    <row r="344" spans="17:17" x14ac:dyDescent="0.25">
      <c r="Q344" s="210"/>
    </row>
    <row r="345" spans="17:17" x14ac:dyDescent="0.25">
      <c r="Q345" s="210"/>
    </row>
    <row r="346" spans="17:17" x14ac:dyDescent="0.25">
      <c r="Q346" s="210"/>
    </row>
    <row r="347" spans="17:17" x14ac:dyDescent="0.25">
      <c r="Q347" s="210"/>
    </row>
    <row r="348" spans="17:17" x14ac:dyDescent="0.25">
      <c r="Q348" s="210"/>
    </row>
    <row r="349" spans="17:17" x14ac:dyDescent="0.25">
      <c r="Q349" s="210"/>
    </row>
    <row r="350" spans="17:17" x14ac:dyDescent="0.25">
      <c r="Q350" s="210"/>
    </row>
    <row r="351" spans="17:17" x14ac:dyDescent="0.25">
      <c r="Q351" s="210"/>
    </row>
    <row r="352" spans="17:17" x14ac:dyDescent="0.25">
      <c r="Q352" s="210"/>
    </row>
    <row r="353" spans="17:17" x14ac:dyDescent="0.25">
      <c r="Q353" s="210"/>
    </row>
    <row r="354" spans="17:17" x14ac:dyDescent="0.25">
      <c r="Q354" s="210"/>
    </row>
    <row r="355" spans="17:17" x14ac:dyDescent="0.25">
      <c r="Q355" s="210"/>
    </row>
    <row r="356" spans="17:17" x14ac:dyDescent="0.25">
      <c r="Q356" s="210"/>
    </row>
    <row r="357" spans="17:17" x14ac:dyDescent="0.25">
      <c r="Q357" s="210"/>
    </row>
    <row r="358" spans="17:17" x14ac:dyDescent="0.25">
      <c r="Q358" s="210"/>
    </row>
    <row r="359" spans="17:17" x14ac:dyDescent="0.25">
      <c r="Q359" s="210"/>
    </row>
    <row r="360" spans="17:17" x14ac:dyDescent="0.25">
      <c r="Q360" s="210"/>
    </row>
    <row r="361" spans="17:17" x14ac:dyDescent="0.25">
      <c r="Q361" s="210"/>
    </row>
    <row r="362" spans="17:17" x14ac:dyDescent="0.25">
      <c r="Q362" s="210"/>
    </row>
    <row r="363" spans="17:17" x14ac:dyDescent="0.25">
      <c r="Q363" s="210"/>
    </row>
    <row r="364" spans="17:17" x14ac:dyDescent="0.25">
      <c r="Q364" s="210"/>
    </row>
    <row r="365" spans="17:17" x14ac:dyDescent="0.25">
      <c r="Q365" s="210"/>
    </row>
    <row r="366" spans="17:17" x14ac:dyDescent="0.25">
      <c r="Q366" s="210"/>
    </row>
    <row r="367" spans="17:17" x14ac:dyDescent="0.25">
      <c r="Q367" s="210"/>
    </row>
    <row r="368" spans="17:17" x14ac:dyDescent="0.25">
      <c r="Q368" s="210"/>
    </row>
    <row r="369" spans="17:17" x14ac:dyDescent="0.25">
      <c r="Q369" s="210"/>
    </row>
    <row r="370" spans="17:17" x14ac:dyDescent="0.25">
      <c r="Q370" s="210"/>
    </row>
    <row r="371" spans="17:17" x14ac:dyDescent="0.25">
      <c r="Q371" s="210"/>
    </row>
    <row r="372" spans="17:17" x14ac:dyDescent="0.25">
      <c r="Q372" s="210"/>
    </row>
    <row r="373" spans="17:17" x14ac:dyDescent="0.25">
      <c r="Q373" s="210"/>
    </row>
    <row r="374" spans="17:17" x14ac:dyDescent="0.25">
      <c r="Q374" s="210"/>
    </row>
    <row r="375" spans="17:17" x14ac:dyDescent="0.25">
      <c r="Q375" s="210"/>
    </row>
    <row r="376" spans="17:17" x14ac:dyDescent="0.25">
      <c r="Q376" s="210"/>
    </row>
    <row r="377" spans="17:17" x14ac:dyDescent="0.25">
      <c r="Q377" s="210"/>
    </row>
    <row r="378" spans="17:17" x14ac:dyDescent="0.25">
      <c r="Q378" s="210"/>
    </row>
    <row r="379" spans="17:17" x14ac:dyDescent="0.25">
      <c r="Q379" s="210"/>
    </row>
    <row r="380" spans="17:17" x14ac:dyDescent="0.25">
      <c r="Q380" s="210"/>
    </row>
    <row r="381" spans="17:17" x14ac:dyDescent="0.25">
      <c r="Q381" s="210"/>
    </row>
    <row r="382" spans="17:17" x14ac:dyDescent="0.25">
      <c r="Q382" s="210"/>
    </row>
    <row r="383" spans="17:17" x14ac:dyDescent="0.25">
      <c r="Q383" s="210"/>
    </row>
    <row r="384" spans="17:17" x14ac:dyDescent="0.25">
      <c r="Q384" s="210"/>
    </row>
    <row r="385" spans="17:17" x14ac:dyDescent="0.25">
      <c r="Q385" s="210"/>
    </row>
    <row r="386" spans="17:17" x14ac:dyDescent="0.25">
      <c r="Q386" s="210"/>
    </row>
    <row r="387" spans="17:17" x14ac:dyDescent="0.25">
      <c r="Q387" s="210"/>
    </row>
    <row r="388" spans="17:17" x14ac:dyDescent="0.25">
      <c r="Q388" s="210"/>
    </row>
    <row r="389" spans="17:17" x14ac:dyDescent="0.25">
      <c r="Q389" s="210"/>
    </row>
    <row r="390" spans="17:17" x14ac:dyDescent="0.25">
      <c r="Q390" s="210"/>
    </row>
    <row r="391" spans="17:17" x14ac:dyDescent="0.25">
      <c r="Q391" s="210"/>
    </row>
    <row r="392" spans="17:17" x14ac:dyDescent="0.25">
      <c r="Q392" s="210"/>
    </row>
    <row r="393" spans="17:17" x14ac:dyDescent="0.25">
      <c r="Q393" s="210"/>
    </row>
    <row r="394" spans="17:17" x14ac:dyDescent="0.25">
      <c r="Q394" s="210"/>
    </row>
    <row r="395" spans="17:17" x14ac:dyDescent="0.25">
      <c r="Q395" s="210"/>
    </row>
    <row r="396" spans="17:17" x14ac:dyDescent="0.25">
      <c r="Q396" s="210"/>
    </row>
    <row r="397" spans="17:17" x14ac:dyDescent="0.25">
      <c r="Q397" s="210"/>
    </row>
    <row r="398" spans="17:17" x14ac:dyDescent="0.25">
      <c r="Q398" s="210"/>
    </row>
    <row r="399" spans="17:17" x14ac:dyDescent="0.25">
      <c r="Q399" s="210"/>
    </row>
    <row r="400" spans="17:17" x14ac:dyDescent="0.25">
      <c r="Q400" s="210"/>
    </row>
    <row r="401" spans="17:17" x14ac:dyDescent="0.25">
      <c r="Q401" s="210"/>
    </row>
    <row r="402" spans="17:17" x14ac:dyDescent="0.25">
      <c r="Q402" s="210"/>
    </row>
    <row r="403" spans="17:17" x14ac:dyDescent="0.25">
      <c r="Q403" s="210"/>
    </row>
    <row r="404" spans="17:17" x14ac:dyDescent="0.25">
      <c r="Q404" s="210"/>
    </row>
    <row r="405" spans="17:17" x14ac:dyDescent="0.25">
      <c r="Q405" s="210"/>
    </row>
    <row r="406" spans="17:17" x14ac:dyDescent="0.25">
      <c r="Q406" s="210"/>
    </row>
    <row r="407" spans="17:17" x14ac:dyDescent="0.25">
      <c r="Q407" s="210"/>
    </row>
    <row r="408" spans="17:17" x14ac:dyDescent="0.25">
      <c r="Q408" s="210"/>
    </row>
    <row r="409" spans="17:17" x14ac:dyDescent="0.25">
      <c r="Q409" s="210"/>
    </row>
    <row r="410" spans="17:17" x14ac:dyDescent="0.25">
      <c r="Q410" s="210"/>
    </row>
    <row r="411" spans="17:17" x14ac:dyDescent="0.25">
      <c r="Q411" s="210"/>
    </row>
    <row r="412" spans="17:17" x14ac:dyDescent="0.25">
      <c r="Q412" s="210"/>
    </row>
    <row r="413" spans="17:17" x14ac:dyDescent="0.25">
      <c r="Q413" s="210"/>
    </row>
    <row r="414" spans="17:17" x14ac:dyDescent="0.25">
      <c r="Q414" s="210"/>
    </row>
    <row r="415" spans="17:17" x14ac:dyDescent="0.25">
      <c r="Q415" s="210"/>
    </row>
    <row r="416" spans="17:17" x14ac:dyDescent="0.25">
      <c r="Q416" s="210"/>
    </row>
    <row r="417" spans="17:17" x14ac:dyDescent="0.25">
      <c r="Q417" s="210"/>
    </row>
    <row r="418" spans="17:17" x14ac:dyDescent="0.25">
      <c r="Q418" s="210"/>
    </row>
    <row r="419" spans="17:17" x14ac:dyDescent="0.25">
      <c r="Q419" s="210"/>
    </row>
    <row r="420" spans="17:17" x14ac:dyDescent="0.25">
      <c r="Q420" s="210"/>
    </row>
    <row r="421" spans="17:17" x14ac:dyDescent="0.25">
      <c r="Q421" s="210"/>
    </row>
    <row r="422" spans="17:17" x14ac:dyDescent="0.25">
      <c r="Q422" s="210"/>
    </row>
    <row r="423" spans="17:17" x14ac:dyDescent="0.25">
      <c r="Q423" s="210"/>
    </row>
    <row r="424" spans="17:17" x14ac:dyDescent="0.25">
      <c r="Q424" s="210"/>
    </row>
    <row r="425" spans="17:17" x14ac:dyDescent="0.25">
      <c r="Q425" s="210"/>
    </row>
    <row r="426" spans="17:17" x14ac:dyDescent="0.25">
      <c r="Q426" s="210"/>
    </row>
    <row r="427" spans="17:17" x14ac:dyDescent="0.25">
      <c r="Q427" s="210"/>
    </row>
    <row r="428" spans="17:17" x14ac:dyDescent="0.25">
      <c r="Q428" s="210"/>
    </row>
    <row r="429" spans="17:17" x14ac:dyDescent="0.25">
      <c r="Q429" s="210"/>
    </row>
    <row r="430" spans="17:17" x14ac:dyDescent="0.25">
      <c r="Q430" s="210"/>
    </row>
    <row r="431" spans="17:17" x14ac:dyDescent="0.25">
      <c r="Q431" s="210"/>
    </row>
    <row r="432" spans="17:17" x14ac:dyDescent="0.25">
      <c r="Q432" s="210"/>
    </row>
    <row r="433" spans="17:17" x14ac:dyDescent="0.25">
      <c r="Q433" s="210"/>
    </row>
    <row r="434" spans="17:17" x14ac:dyDescent="0.25">
      <c r="Q434" s="210"/>
    </row>
    <row r="435" spans="17:17" x14ac:dyDescent="0.25">
      <c r="Q435" s="210"/>
    </row>
    <row r="436" spans="17:17" x14ac:dyDescent="0.25">
      <c r="Q436" s="210"/>
    </row>
    <row r="437" spans="17:17" x14ac:dyDescent="0.25">
      <c r="Q437" s="210"/>
    </row>
    <row r="438" spans="17:17" x14ac:dyDescent="0.25">
      <c r="Q438" s="210"/>
    </row>
    <row r="439" spans="17:17" x14ac:dyDescent="0.25">
      <c r="Q439" s="210"/>
    </row>
    <row r="440" spans="17:17" x14ac:dyDescent="0.25">
      <c r="Q440" s="210"/>
    </row>
    <row r="441" spans="17:17" x14ac:dyDescent="0.25">
      <c r="Q441" s="210"/>
    </row>
    <row r="442" spans="17:17" x14ac:dyDescent="0.25">
      <c r="Q442" s="210"/>
    </row>
    <row r="443" spans="17:17" x14ac:dyDescent="0.25">
      <c r="Q443" s="210"/>
    </row>
    <row r="444" spans="17:17" x14ac:dyDescent="0.25">
      <c r="Q444" s="210"/>
    </row>
    <row r="445" spans="17:17" x14ac:dyDescent="0.25">
      <c r="Q445" s="210"/>
    </row>
    <row r="446" spans="17:17" x14ac:dyDescent="0.25">
      <c r="Q446" s="210"/>
    </row>
    <row r="447" spans="17:17" x14ac:dyDescent="0.25">
      <c r="Q447" s="210"/>
    </row>
    <row r="448" spans="17:17" x14ac:dyDescent="0.25">
      <c r="Q448" s="210"/>
    </row>
    <row r="449" spans="17:17" x14ac:dyDescent="0.25">
      <c r="Q449" s="210"/>
    </row>
    <row r="450" spans="17:17" x14ac:dyDescent="0.25">
      <c r="Q450" s="210"/>
    </row>
    <row r="451" spans="17:17" x14ac:dyDescent="0.25">
      <c r="Q451" s="210"/>
    </row>
    <row r="452" spans="17:17" x14ac:dyDescent="0.25">
      <c r="Q452" s="210"/>
    </row>
    <row r="453" spans="17:17" x14ac:dyDescent="0.25">
      <c r="Q453" s="210"/>
    </row>
    <row r="454" spans="17:17" x14ac:dyDescent="0.25">
      <c r="Q454" s="210"/>
    </row>
    <row r="455" spans="17:17" x14ac:dyDescent="0.25">
      <c r="Q455" s="210"/>
    </row>
    <row r="456" spans="17:17" x14ac:dyDescent="0.25">
      <c r="Q456" s="210"/>
    </row>
    <row r="457" spans="17:17" x14ac:dyDescent="0.25">
      <c r="Q457" s="210"/>
    </row>
    <row r="458" spans="17:17" x14ac:dyDescent="0.25">
      <c r="Q458" s="210"/>
    </row>
    <row r="459" spans="17:17" x14ac:dyDescent="0.25">
      <c r="Q459" s="210"/>
    </row>
    <row r="460" spans="17:17" x14ac:dyDescent="0.25">
      <c r="Q460" s="210"/>
    </row>
    <row r="461" spans="17:17" x14ac:dyDescent="0.25">
      <c r="Q461" s="210"/>
    </row>
    <row r="462" spans="17:17" x14ac:dyDescent="0.25">
      <c r="Q462" s="210"/>
    </row>
    <row r="463" spans="17:17" x14ac:dyDescent="0.25">
      <c r="Q463" s="210"/>
    </row>
    <row r="464" spans="17:17" x14ac:dyDescent="0.25">
      <c r="Q464" s="210"/>
    </row>
    <row r="465" spans="17:17" x14ac:dyDescent="0.25">
      <c r="Q465" s="210"/>
    </row>
    <row r="466" spans="17:17" x14ac:dyDescent="0.25">
      <c r="Q466" s="210"/>
    </row>
    <row r="467" spans="17:17" x14ac:dyDescent="0.25">
      <c r="Q467" s="210"/>
    </row>
    <row r="468" spans="17:17" x14ac:dyDescent="0.25">
      <c r="Q468" s="210"/>
    </row>
    <row r="469" spans="17:17" x14ac:dyDescent="0.25">
      <c r="Q469" s="210"/>
    </row>
    <row r="470" spans="17:17" x14ac:dyDescent="0.25">
      <c r="Q470" s="210"/>
    </row>
    <row r="471" spans="17:17" x14ac:dyDescent="0.25">
      <c r="Q471" s="210"/>
    </row>
    <row r="472" spans="17:17" x14ac:dyDescent="0.25">
      <c r="Q472" s="210"/>
    </row>
    <row r="473" spans="17:17" x14ac:dyDescent="0.25">
      <c r="Q473" s="210"/>
    </row>
    <row r="474" spans="17:17" x14ac:dyDescent="0.25">
      <c r="Q474" s="210"/>
    </row>
    <row r="475" spans="17:17" x14ac:dyDescent="0.25">
      <c r="Q475" s="210"/>
    </row>
    <row r="476" spans="17:17" x14ac:dyDescent="0.25">
      <c r="Q476" s="210"/>
    </row>
    <row r="477" spans="17:17" x14ac:dyDescent="0.25">
      <c r="Q477" s="210"/>
    </row>
    <row r="478" spans="17:17" x14ac:dyDescent="0.25">
      <c r="Q478" s="210"/>
    </row>
    <row r="479" spans="17:17" x14ac:dyDescent="0.25">
      <c r="Q479" s="210"/>
    </row>
    <row r="480" spans="17:17" x14ac:dyDescent="0.25">
      <c r="Q480" s="210"/>
    </row>
    <row r="481" spans="17:17" x14ac:dyDescent="0.25">
      <c r="Q481" s="210"/>
    </row>
    <row r="482" spans="17:17" x14ac:dyDescent="0.25">
      <c r="Q482" s="210"/>
    </row>
    <row r="483" spans="17:17" x14ac:dyDescent="0.25">
      <c r="Q483" s="210"/>
    </row>
    <row r="484" spans="17:17" x14ac:dyDescent="0.25">
      <c r="Q484" s="210"/>
    </row>
    <row r="485" spans="17:17" x14ac:dyDescent="0.25">
      <c r="Q485" s="210"/>
    </row>
    <row r="486" spans="17:17" x14ac:dyDescent="0.25">
      <c r="Q486" s="210"/>
    </row>
    <row r="487" spans="17:17" x14ac:dyDescent="0.25">
      <c r="Q487" s="210"/>
    </row>
    <row r="488" spans="17:17" x14ac:dyDescent="0.25">
      <c r="Q488" s="210"/>
    </row>
    <row r="489" spans="17:17" x14ac:dyDescent="0.25">
      <c r="Q489" s="210"/>
    </row>
    <row r="490" spans="17:17" x14ac:dyDescent="0.25">
      <c r="Q490" s="210"/>
    </row>
    <row r="491" spans="17:17" x14ac:dyDescent="0.25">
      <c r="Q491" s="210"/>
    </row>
    <row r="492" spans="17:17" x14ac:dyDescent="0.25">
      <c r="Q492" s="210"/>
    </row>
    <row r="493" spans="17:17" x14ac:dyDescent="0.25">
      <c r="Q493" s="210"/>
    </row>
    <row r="494" spans="17:17" x14ac:dyDescent="0.25">
      <c r="Q494" s="210"/>
    </row>
    <row r="495" spans="17:17" x14ac:dyDescent="0.25">
      <c r="Q495" s="210"/>
    </row>
    <row r="496" spans="17:17" x14ac:dyDescent="0.25">
      <c r="Q496" s="210"/>
    </row>
    <row r="497" spans="17:17" x14ac:dyDescent="0.25">
      <c r="Q497" s="210"/>
    </row>
    <row r="498" spans="17:17" x14ac:dyDescent="0.25">
      <c r="Q498" s="210"/>
    </row>
    <row r="499" spans="17:17" x14ac:dyDescent="0.25">
      <c r="Q499" s="210"/>
    </row>
    <row r="500" spans="17:17" x14ac:dyDescent="0.25">
      <c r="Q500" s="210"/>
    </row>
    <row r="501" spans="17:17" x14ac:dyDescent="0.25">
      <c r="Q501" s="210"/>
    </row>
    <row r="502" spans="17:17" x14ac:dyDescent="0.25">
      <c r="Q502" s="210"/>
    </row>
    <row r="503" spans="17:17" x14ac:dyDescent="0.25">
      <c r="Q503" s="210"/>
    </row>
    <row r="504" spans="17:17" x14ac:dyDescent="0.25">
      <c r="Q504" s="210"/>
    </row>
    <row r="505" spans="17:17" x14ac:dyDescent="0.25">
      <c r="Q505" s="210"/>
    </row>
    <row r="506" spans="17:17" x14ac:dyDescent="0.25">
      <c r="Q506" s="210"/>
    </row>
    <row r="507" spans="17:17" x14ac:dyDescent="0.25">
      <c r="Q507" s="210"/>
    </row>
    <row r="508" spans="17:17" x14ac:dyDescent="0.25">
      <c r="Q508" s="210"/>
    </row>
    <row r="509" spans="17:17" x14ac:dyDescent="0.25">
      <c r="Q509" s="210"/>
    </row>
    <row r="510" spans="17:17" x14ac:dyDescent="0.25">
      <c r="Q510" s="210"/>
    </row>
    <row r="511" spans="17:17" x14ac:dyDescent="0.25">
      <c r="Q511" s="210"/>
    </row>
    <row r="512" spans="17:17" x14ac:dyDescent="0.25">
      <c r="Q512" s="210"/>
    </row>
    <row r="513" spans="17:17" x14ac:dyDescent="0.25">
      <c r="Q513" s="210"/>
    </row>
    <row r="514" spans="17:17" x14ac:dyDescent="0.25">
      <c r="Q514" s="210"/>
    </row>
    <row r="515" spans="17:17" x14ac:dyDescent="0.25">
      <c r="Q515" s="210"/>
    </row>
    <row r="516" spans="17:17" x14ac:dyDescent="0.25">
      <c r="Q516" s="210"/>
    </row>
    <row r="517" spans="17:17" x14ac:dyDescent="0.25">
      <c r="Q517" s="210"/>
    </row>
    <row r="518" spans="17:17" x14ac:dyDescent="0.25">
      <c r="Q518" s="210"/>
    </row>
    <row r="519" spans="17:17" x14ac:dyDescent="0.25">
      <c r="Q519" s="210"/>
    </row>
    <row r="520" spans="17:17" x14ac:dyDescent="0.25">
      <c r="Q520" s="210"/>
    </row>
    <row r="521" spans="17:17" x14ac:dyDescent="0.25">
      <c r="Q521" s="210"/>
    </row>
    <row r="522" spans="17:17" x14ac:dyDescent="0.25">
      <c r="Q522" s="210"/>
    </row>
    <row r="523" spans="17:17" x14ac:dyDescent="0.25">
      <c r="Q523" s="210"/>
    </row>
    <row r="524" spans="17:17" x14ac:dyDescent="0.25">
      <c r="Q524" s="210"/>
    </row>
    <row r="525" spans="17:17" x14ac:dyDescent="0.25">
      <c r="Q525" s="210"/>
    </row>
    <row r="526" spans="17:17" x14ac:dyDescent="0.25">
      <c r="Q526" s="210"/>
    </row>
    <row r="527" spans="17:17" x14ac:dyDescent="0.25">
      <c r="Q527" s="210"/>
    </row>
    <row r="528" spans="17:17" x14ac:dyDescent="0.25">
      <c r="Q528" s="210"/>
    </row>
    <row r="529" spans="17:17" x14ac:dyDescent="0.25">
      <c r="Q529" s="210"/>
    </row>
    <row r="530" spans="17:17" x14ac:dyDescent="0.25">
      <c r="Q530" s="210"/>
    </row>
    <row r="531" spans="17:17" x14ac:dyDescent="0.25">
      <c r="Q531" s="210"/>
    </row>
    <row r="532" spans="17:17" x14ac:dyDescent="0.25">
      <c r="Q532" s="210"/>
    </row>
    <row r="533" spans="17:17" x14ac:dyDescent="0.25">
      <c r="Q533" s="210"/>
    </row>
    <row r="534" spans="17:17" x14ac:dyDescent="0.25">
      <c r="Q534" s="210"/>
    </row>
    <row r="535" spans="17:17" x14ac:dyDescent="0.25">
      <c r="Q535" s="210"/>
    </row>
    <row r="536" spans="17:17" x14ac:dyDescent="0.25">
      <c r="Q536" s="210"/>
    </row>
    <row r="537" spans="17:17" x14ac:dyDescent="0.25">
      <c r="Q537" s="210"/>
    </row>
    <row r="538" spans="17:17" x14ac:dyDescent="0.25">
      <c r="Q538" s="210"/>
    </row>
    <row r="539" spans="17:17" x14ac:dyDescent="0.25">
      <c r="Q539" s="210"/>
    </row>
    <row r="540" spans="17:17" x14ac:dyDescent="0.25">
      <c r="Q540" s="210"/>
    </row>
    <row r="541" spans="17:17" x14ac:dyDescent="0.25">
      <c r="Q541" s="210"/>
    </row>
    <row r="542" spans="17:17" x14ac:dyDescent="0.25">
      <c r="Q542" s="210"/>
    </row>
    <row r="543" spans="17:17" x14ac:dyDescent="0.25">
      <c r="Q543" s="210"/>
    </row>
    <row r="544" spans="17:17" x14ac:dyDescent="0.25">
      <c r="Q544" s="210"/>
    </row>
    <row r="545" spans="17:17" x14ac:dyDescent="0.25">
      <c r="Q545" s="210"/>
    </row>
    <row r="546" spans="17:17" x14ac:dyDescent="0.25">
      <c r="Q546" s="210"/>
    </row>
    <row r="547" spans="17:17" x14ac:dyDescent="0.25">
      <c r="Q547" s="210"/>
    </row>
    <row r="548" spans="17:17" x14ac:dyDescent="0.25">
      <c r="Q548" s="210"/>
    </row>
    <row r="549" spans="17:17" x14ac:dyDescent="0.25">
      <c r="Q549" s="210"/>
    </row>
    <row r="550" spans="17:17" x14ac:dyDescent="0.25">
      <c r="Q550" s="210"/>
    </row>
    <row r="551" spans="17:17" x14ac:dyDescent="0.25">
      <c r="Q551" s="210"/>
    </row>
    <row r="552" spans="17:17" x14ac:dyDescent="0.25">
      <c r="Q552" s="210"/>
    </row>
    <row r="553" spans="17:17" x14ac:dyDescent="0.25">
      <c r="Q553" s="210"/>
    </row>
    <row r="554" spans="17:17" x14ac:dyDescent="0.25">
      <c r="Q554" s="210"/>
    </row>
    <row r="555" spans="17:17" x14ac:dyDescent="0.25">
      <c r="Q555" s="210"/>
    </row>
    <row r="556" spans="17:17" x14ac:dyDescent="0.25">
      <c r="Q556" s="210"/>
    </row>
    <row r="557" spans="17:17" x14ac:dyDescent="0.25">
      <c r="Q557" s="210"/>
    </row>
    <row r="558" spans="17:17" x14ac:dyDescent="0.25">
      <c r="Q558" s="210"/>
    </row>
    <row r="559" spans="17:17" x14ac:dyDescent="0.25">
      <c r="Q559" s="210"/>
    </row>
    <row r="560" spans="17:17" x14ac:dyDescent="0.25">
      <c r="Q560" s="210"/>
    </row>
    <row r="561" spans="17:17" x14ac:dyDescent="0.25">
      <c r="Q561" s="210"/>
    </row>
    <row r="562" spans="17:17" x14ac:dyDescent="0.25">
      <c r="Q562" s="210"/>
    </row>
    <row r="563" spans="17:17" x14ac:dyDescent="0.25">
      <c r="Q563" s="210"/>
    </row>
    <row r="564" spans="17:17" x14ac:dyDescent="0.25">
      <c r="Q564" s="210"/>
    </row>
    <row r="565" spans="17:17" x14ac:dyDescent="0.25">
      <c r="Q565" s="210"/>
    </row>
    <row r="566" spans="17:17" x14ac:dyDescent="0.25">
      <c r="Q566" s="210"/>
    </row>
    <row r="567" spans="17:17" x14ac:dyDescent="0.25">
      <c r="Q567" s="210"/>
    </row>
    <row r="568" spans="17:17" x14ac:dyDescent="0.25">
      <c r="Q568" s="210"/>
    </row>
    <row r="569" spans="17:17" x14ac:dyDescent="0.25">
      <c r="Q569" s="210"/>
    </row>
    <row r="570" spans="17:17" x14ac:dyDescent="0.25">
      <c r="Q570" s="210"/>
    </row>
    <row r="571" spans="17:17" x14ac:dyDescent="0.25">
      <c r="Q571" s="210"/>
    </row>
    <row r="572" spans="17:17" x14ac:dyDescent="0.25">
      <c r="Q572" s="210"/>
    </row>
    <row r="573" spans="17:17" x14ac:dyDescent="0.25">
      <c r="Q573" s="210"/>
    </row>
    <row r="574" spans="17:17" x14ac:dyDescent="0.25">
      <c r="Q574" s="210"/>
    </row>
    <row r="575" spans="17:17" x14ac:dyDescent="0.25">
      <c r="Q575" s="210"/>
    </row>
    <row r="576" spans="17:17" x14ac:dyDescent="0.25">
      <c r="Q576" s="210"/>
    </row>
    <row r="577" spans="17:17" x14ac:dyDescent="0.25">
      <c r="Q577" s="210"/>
    </row>
    <row r="578" spans="17:17" x14ac:dyDescent="0.25">
      <c r="Q578" s="210"/>
    </row>
    <row r="579" spans="17:17" x14ac:dyDescent="0.25">
      <c r="Q579" s="210"/>
    </row>
    <row r="580" spans="17:17" x14ac:dyDescent="0.25">
      <c r="Q580" s="210"/>
    </row>
    <row r="581" spans="17:17" x14ac:dyDescent="0.25">
      <c r="Q581" s="210"/>
    </row>
    <row r="582" spans="17:17" x14ac:dyDescent="0.25">
      <c r="Q582" s="210"/>
    </row>
    <row r="583" spans="17:17" x14ac:dyDescent="0.25">
      <c r="Q583" s="210"/>
    </row>
    <row r="584" spans="17:17" x14ac:dyDescent="0.25">
      <c r="Q584" s="210"/>
    </row>
    <row r="585" spans="17:17" x14ac:dyDescent="0.25">
      <c r="Q585" s="210"/>
    </row>
    <row r="586" spans="17:17" x14ac:dyDescent="0.25">
      <c r="Q586" s="210"/>
    </row>
    <row r="587" spans="17:17" x14ac:dyDescent="0.25">
      <c r="Q587" s="210"/>
    </row>
    <row r="588" spans="17:17" x14ac:dyDescent="0.25">
      <c r="Q588" s="210"/>
    </row>
    <row r="589" spans="17:17" x14ac:dyDescent="0.25">
      <c r="Q589" s="210"/>
    </row>
    <row r="590" spans="17:17" x14ac:dyDescent="0.25">
      <c r="Q590" s="210"/>
    </row>
    <row r="591" spans="17:17" x14ac:dyDescent="0.25">
      <c r="Q591" s="210"/>
    </row>
    <row r="592" spans="17:17" x14ac:dyDescent="0.25">
      <c r="Q592" s="210"/>
    </row>
    <row r="593" spans="17:17" x14ac:dyDescent="0.25">
      <c r="Q593" s="210"/>
    </row>
    <row r="594" spans="17:17" x14ac:dyDescent="0.25">
      <c r="Q594" s="210"/>
    </row>
    <row r="595" spans="17:17" x14ac:dyDescent="0.25">
      <c r="Q595" s="210"/>
    </row>
    <row r="596" spans="17:17" x14ac:dyDescent="0.25">
      <c r="Q596" s="210"/>
    </row>
    <row r="597" spans="17:17" x14ac:dyDescent="0.25">
      <c r="Q597" s="210"/>
    </row>
    <row r="598" spans="17:17" x14ac:dyDescent="0.25">
      <c r="Q598" s="210"/>
    </row>
    <row r="599" spans="17:17" x14ac:dyDescent="0.25">
      <c r="Q599" s="210"/>
    </row>
    <row r="600" spans="17:17" x14ac:dyDescent="0.25">
      <c r="Q600" s="210"/>
    </row>
    <row r="601" spans="17:17" x14ac:dyDescent="0.25">
      <c r="Q601" s="210"/>
    </row>
    <row r="602" spans="17:17" x14ac:dyDescent="0.25">
      <c r="Q602" s="210"/>
    </row>
    <row r="603" spans="17:17" x14ac:dyDescent="0.25">
      <c r="Q603" s="210"/>
    </row>
    <row r="604" spans="17:17" x14ac:dyDescent="0.25">
      <c r="Q604" s="210"/>
    </row>
    <row r="605" spans="17:17" x14ac:dyDescent="0.25">
      <c r="Q605" s="210"/>
    </row>
    <row r="606" spans="17:17" x14ac:dyDescent="0.25">
      <c r="Q606" s="210"/>
    </row>
    <row r="607" spans="17:17" x14ac:dyDescent="0.25">
      <c r="Q607" s="210"/>
    </row>
    <row r="608" spans="17:17" x14ac:dyDescent="0.25">
      <c r="Q608" s="210"/>
    </row>
    <row r="609" spans="17:17" x14ac:dyDescent="0.25">
      <c r="Q609" s="210"/>
    </row>
    <row r="610" spans="17:17" x14ac:dyDescent="0.25">
      <c r="Q610" s="210"/>
    </row>
    <row r="611" spans="17:17" x14ac:dyDescent="0.25">
      <c r="Q611" s="210"/>
    </row>
    <row r="612" spans="17:17" x14ac:dyDescent="0.25">
      <c r="Q612" s="210"/>
    </row>
    <row r="613" spans="17:17" x14ac:dyDescent="0.25">
      <c r="Q613" s="210"/>
    </row>
    <row r="614" spans="17:17" x14ac:dyDescent="0.25">
      <c r="Q614" s="210"/>
    </row>
    <row r="615" spans="17:17" x14ac:dyDescent="0.25">
      <c r="Q615" s="210"/>
    </row>
    <row r="616" spans="17:17" x14ac:dyDescent="0.25">
      <c r="Q616" s="210"/>
    </row>
    <row r="617" spans="17:17" x14ac:dyDescent="0.25">
      <c r="Q617" s="210"/>
    </row>
    <row r="618" spans="17:17" x14ac:dyDescent="0.25">
      <c r="Q618" s="210"/>
    </row>
    <row r="619" spans="17:17" x14ac:dyDescent="0.25">
      <c r="Q619" s="210"/>
    </row>
    <row r="620" spans="17:17" x14ac:dyDescent="0.25">
      <c r="Q620" s="210"/>
    </row>
    <row r="621" spans="17:17" x14ac:dyDescent="0.25">
      <c r="Q621" s="210"/>
    </row>
    <row r="622" spans="17:17" x14ac:dyDescent="0.25">
      <c r="Q622" s="210"/>
    </row>
    <row r="623" spans="17:17" x14ac:dyDescent="0.25">
      <c r="Q623" s="210"/>
    </row>
    <row r="624" spans="17:17" x14ac:dyDescent="0.25">
      <c r="Q624" s="210"/>
    </row>
    <row r="625" spans="17:17" x14ac:dyDescent="0.25">
      <c r="Q625" s="210"/>
    </row>
    <row r="626" spans="17:17" x14ac:dyDescent="0.25">
      <c r="Q626" s="210"/>
    </row>
    <row r="627" spans="17:17" x14ac:dyDescent="0.25">
      <c r="Q627" s="210"/>
    </row>
    <row r="628" spans="17:17" x14ac:dyDescent="0.25">
      <c r="Q628" s="210"/>
    </row>
    <row r="629" spans="17:17" x14ac:dyDescent="0.25">
      <c r="Q629" s="210"/>
    </row>
    <row r="630" spans="17:17" x14ac:dyDescent="0.25">
      <c r="Q630" s="210"/>
    </row>
    <row r="631" spans="17:17" x14ac:dyDescent="0.25">
      <c r="Q631" s="210"/>
    </row>
    <row r="632" spans="17:17" x14ac:dyDescent="0.25">
      <c r="Q632" s="210"/>
    </row>
    <row r="633" spans="17:17" x14ac:dyDescent="0.25">
      <c r="Q633" s="210"/>
    </row>
    <row r="634" spans="17:17" x14ac:dyDescent="0.25">
      <c r="Q634" s="210"/>
    </row>
    <row r="635" spans="17:17" x14ac:dyDescent="0.25">
      <c r="Q635" s="210"/>
    </row>
    <row r="636" spans="17:17" x14ac:dyDescent="0.25">
      <c r="Q636" s="210"/>
    </row>
    <row r="637" spans="17:17" x14ac:dyDescent="0.25">
      <c r="Q637" s="210"/>
    </row>
    <row r="638" spans="17:17" x14ac:dyDescent="0.25">
      <c r="Q638" s="210"/>
    </row>
    <row r="639" spans="17:17" x14ac:dyDescent="0.25">
      <c r="Q639" s="210"/>
    </row>
    <row r="640" spans="17:17" x14ac:dyDescent="0.25">
      <c r="Q640" s="210"/>
    </row>
    <row r="641" spans="17:17" x14ac:dyDescent="0.25">
      <c r="Q641" s="210"/>
    </row>
    <row r="642" spans="17:17" x14ac:dyDescent="0.25">
      <c r="Q642" s="210"/>
    </row>
    <row r="643" spans="17:17" x14ac:dyDescent="0.25">
      <c r="Q643" s="210"/>
    </row>
    <row r="644" spans="17:17" x14ac:dyDescent="0.25">
      <c r="Q644" s="210"/>
    </row>
    <row r="645" spans="17:17" x14ac:dyDescent="0.25">
      <c r="Q645" s="210"/>
    </row>
    <row r="646" spans="17:17" x14ac:dyDescent="0.25">
      <c r="Q646" s="210"/>
    </row>
    <row r="647" spans="17:17" x14ac:dyDescent="0.25">
      <c r="Q647" s="210"/>
    </row>
    <row r="648" spans="17:17" x14ac:dyDescent="0.25">
      <c r="Q648" s="210"/>
    </row>
    <row r="649" spans="17:17" x14ac:dyDescent="0.25">
      <c r="Q649" s="210"/>
    </row>
    <row r="650" spans="17:17" x14ac:dyDescent="0.25">
      <c r="Q650" s="210"/>
    </row>
    <row r="651" spans="17:17" x14ac:dyDescent="0.25">
      <c r="Q651" s="210"/>
    </row>
    <row r="652" spans="17:17" x14ac:dyDescent="0.25">
      <c r="Q652" s="210"/>
    </row>
    <row r="653" spans="17:17" x14ac:dyDescent="0.25">
      <c r="Q653" s="210"/>
    </row>
    <row r="654" spans="17:17" x14ac:dyDescent="0.25">
      <c r="Q654" s="210"/>
    </row>
    <row r="655" spans="17:17" x14ac:dyDescent="0.25">
      <c r="Q655" s="210"/>
    </row>
    <row r="656" spans="17:17" x14ac:dyDescent="0.25">
      <c r="Q656" s="210"/>
    </row>
    <row r="657" spans="17:17" x14ac:dyDescent="0.25">
      <c r="Q657" s="210"/>
    </row>
    <row r="658" spans="17:17" x14ac:dyDescent="0.25">
      <c r="Q658" s="210"/>
    </row>
    <row r="659" spans="17:17" x14ac:dyDescent="0.25">
      <c r="Q659" s="210"/>
    </row>
    <row r="660" spans="17:17" x14ac:dyDescent="0.25">
      <c r="Q660" s="210"/>
    </row>
    <row r="661" spans="17:17" x14ac:dyDescent="0.25">
      <c r="Q661" s="210"/>
    </row>
    <row r="662" spans="17:17" x14ac:dyDescent="0.25">
      <c r="Q662" s="210"/>
    </row>
    <row r="663" spans="17:17" x14ac:dyDescent="0.25">
      <c r="Q663" s="210"/>
    </row>
    <row r="664" spans="17:17" x14ac:dyDescent="0.25">
      <c r="Q664" s="210"/>
    </row>
    <row r="665" spans="17:17" x14ac:dyDescent="0.25">
      <c r="Q665" s="210"/>
    </row>
    <row r="666" spans="17:17" x14ac:dyDescent="0.25">
      <c r="Q666" s="210"/>
    </row>
    <row r="667" spans="17:17" x14ac:dyDescent="0.25">
      <c r="Q667" s="210"/>
    </row>
    <row r="668" spans="17:17" x14ac:dyDescent="0.25">
      <c r="Q668" s="210"/>
    </row>
    <row r="669" spans="17:17" x14ac:dyDescent="0.25">
      <c r="Q669" s="210"/>
    </row>
    <row r="670" spans="17:17" x14ac:dyDescent="0.25">
      <c r="Q670" s="210"/>
    </row>
    <row r="671" spans="17:17" x14ac:dyDescent="0.25">
      <c r="Q671" s="210"/>
    </row>
    <row r="672" spans="17:17" x14ac:dyDescent="0.25">
      <c r="Q672" s="210"/>
    </row>
    <row r="673" spans="17:17" x14ac:dyDescent="0.25">
      <c r="Q673" s="210"/>
    </row>
    <row r="674" spans="17:17" x14ac:dyDescent="0.25">
      <c r="Q674" s="210"/>
    </row>
    <row r="675" spans="17:17" x14ac:dyDescent="0.25">
      <c r="Q675" s="210"/>
    </row>
    <row r="676" spans="17:17" x14ac:dyDescent="0.25">
      <c r="Q676" s="210"/>
    </row>
    <row r="677" spans="17:17" x14ac:dyDescent="0.25">
      <c r="Q677" s="210"/>
    </row>
    <row r="678" spans="17:17" x14ac:dyDescent="0.25">
      <c r="Q678" s="210"/>
    </row>
    <row r="679" spans="17:17" x14ac:dyDescent="0.25">
      <c r="Q679" s="210"/>
    </row>
    <row r="680" spans="17:17" x14ac:dyDescent="0.25">
      <c r="Q680" s="210"/>
    </row>
    <row r="681" spans="17:17" x14ac:dyDescent="0.25">
      <c r="Q681" s="210"/>
    </row>
    <row r="682" spans="17:17" x14ac:dyDescent="0.25">
      <c r="Q682" s="210"/>
    </row>
    <row r="683" spans="17:17" x14ac:dyDescent="0.25">
      <c r="Q683" s="210"/>
    </row>
    <row r="684" spans="17:17" x14ac:dyDescent="0.25">
      <c r="Q684" s="210"/>
    </row>
    <row r="685" spans="17:17" x14ac:dyDescent="0.25">
      <c r="Q685" s="210"/>
    </row>
    <row r="686" spans="17:17" x14ac:dyDescent="0.25">
      <c r="Q686" s="210"/>
    </row>
    <row r="687" spans="17:17" x14ac:dyDescent="0.25">
      <c r="Q687" s="210"/>
    </row>
    <row r="688" spans="17:17" x14ac:dyDescent="0.25">
      <c r="Q688" s="210"/>
    </row>
    <row r="689" spans="17:17" x14ac:dyDescent="0.25">
      <c r="Q689" s="210"/>
    </row>
    <row r="690" spans="17:17" x14ac:dyDescent="0.25">
      <c r="Q690" s="210"/>
    </row>
    <row r="691" spans="17:17" x14ac:dyDescent="0.25">
      <c r="Q691" s="210"/>
    </row>
    <row r="692" spans="17:17" x14ac:dyDescent="0.25">
      <c r="Q692" s="210"/>
    </row>
    <row r="693" spans="17:17" x14ac:dyDescent="0.25">
      <c r="Q693" s="210"/>
    </row>
    <row r="694" spans="17:17" x14ac:dyDescent="0.25">
      <c r="Q694" s="210"/>
    </row>
    <row r="695" spans="17:17" x14ac:dyDescent="0.25">
      <c r="Q695" s="210"/>
    </row>
    <row r="696" spans="17:17" x14ac:dyDescent="0.25">
      <c r="Q696" s="210"/>
    </row>
    <row r="697" spans="17:17" x14ac:dyDescent="0.25">
      <c r="Q697" s="210"/>
    </row>
    <row r="698" spans="17:17" x14ac:dyDescent="0.25">
      <c r="Q698" s="210"/>
    </row>
    <row r="699" spans="17:17" x14ac:dyDescent="0.25">
      <c r="Q699" s="210"/>
    </row>
    <row r="700" spans="17:17" x14ac:dyDescent="0.25">
      <c r="Q700" s="210"/>
    </row>
    <row r="701" spans="17:17" x14ac:dyDescent="0.25">
      <c r="Q701" s="210"/>
    </row>
    <row r="702" spans="17:17" x14ac:dyDescent="0.25">
      <c r="Q702" s="210"/>
    </row>
    <row r="703" spans="17:17" x14ac:dyDescent="0.25">
      <c r="Q703" s="210"/>
    </row>
    <row r="704" spans="17:17" x14ac:dyDescent="0.25">
      <c r="Q704" s="210"/>
    </row>
    <row r="705" spans="17:17" x14ac:dyDescent="0.25">
      <c r="Q705" s="210"/>
    </row>
    <row r="706" spans="17:17" x14ac:dyDescent="0.25">
      <c r="Q706" s="210"/>
    </row>
    <row r="707" spans="17:17" x14ac:dyDescent="0.25">
      <c r="Q707" s="210"/>
    </row>
    <row r="708" spans="17:17" x14ac:dyDescent="0.25">
      <c r="Q708" s="210"/>
    </row>
    <row r="709" spans="17:17" x14ac:dyDescent="0.25">
      <c r="Q709" s="210"/>
    </row>
    <row r="710" spans="17:17" x14ac:dyDescent="0.25">
      <c r="Q710" s="210"/>
    </row>
    <row r="711" spans="17:17" x14ac:dyDescent="0.25">
      <c r="Q711" s="210"/>
    </row>
    <row r="712" spans="17:17" x14ac:dyDescent="0.25">
      <c r="Q712" s="210"/>
    </row>
    <row r="713" spans="17:17" x14ac:dyDescent="0.25">
      <c r="Q713" s="210"/>
    </row>
    <row r="714" spans="17:17" x14ac:dyDescent="0.25">
      <c r="Q714" s="210"/>
    </row>
    <row r="715" spans="17:17" x14ac:dyDescent="0.25">
      <c r="Q715" s="210"/>
    </row>
    <row r="716" spans="17:17" x14ac:dyDescent="0.25">
      <c r="Q716" s="210"/>
    </row>
    <row r="717" spans="17:17" x14ac:dyDescent="0.25">
      <c r="Q717" s="210"/>
    </row>
    <row r="718" spans="17:17" x14ac:dyDescent="0.25">
      <c r="Q718" s="210"/>
    </row>
    <row r="719" spans="17:17" x14ac:dyDescent="0.25">
      <c r="Q719" s="210"/>
    </row>
    <row r="720" spans="17:17" x14ac:dyDescent="0.25">
      <c r="Q720" s="210"/>
    </row>
    <row r="721" spans="17:17" x14ac:dyDescent="0.25">
      <c r="Q721" s="210"/>
    </row>
    <row r="722" spans="17:17" x14ac:dyDescent="0.25">
      <c r="Q722" s="210"/>
    </row>
    <row r="723" spans="17:17" x14ac:dyDescent="0.25">
      <c r="Q723" s="210"/>
    </row>
    <row r="724" spans="17:17" x14ac:dyDescent="0.25">
      <c r="Q724" s="210"/>
    </row>
    <row r="725" spans="17:17" x14ac:dyDescent="0.25">
      <c r="Q725" s="210"/>
    </row>
    <row r="726" spans="17:17" x14ac:dyDescent="0.25">
      <c r="Q726" s="210"/>
    </row>
    <row r="727" spans="17:17" x14ac:dyDescent="0.25">
      <c r="Q727" s="210"/>
    </row>
    <row r="728" spans="17:17" x14ac:dyDescent="0.25">
      <c r="Q728" s="210"/>
    </row>
    <row r="729" spans="17:17" x14ac:dyDescent="0.25">
      <c r="Q729" s="210"/>
    </row>
    <row r="730" spans="17:17" x14ac:dyDescent="0.25">
      <c r="Q730" s="210"/>
    </row>
    <row r="731" spans="17:17" x14ac:dyDescent="0.25">
      <c r="Q731" s="210"/>
    </row>
    <row r="732" spans="17:17" x14ac:dyDescent="0.25">
      <c r="Q732" s="210"/>
    </row>
    <row r="733" spans="17:17" x14ac:dyDescent="0.25">
      <c r="Q733" s="210"/>
    </row>
    <row r="734" spans="17:17" x14ac:dyDescent="0.25">
      <c r="Q734" s="210"/>
    </row>
    <row r="735" spans="17:17" x14ac:dyDescent="0.25">
      <c r="Q735" s="210"/>
    </row>
    <row r="736" spans="17:17" x14ac:dyDescent="0.25">
      <c r="Q736" s="210"/>
    </row>
    <row r="737" spans="17:17" x14ac:dyDescent="0.25">
      <c r="Q737" s="210"/>
    </row>
    <row r="738" spans="17:17" x14ac:dyDescent="0.25">
      <c r="Q738" s="210"/>
    </row>
    <row r="739" spans="17:17" x14ac:dyDescent="0.25">
      <c r="Q739" s="210"/>
    </row>
    <row r="740" spans="17:17" x14ac:dyDescent="0.25">
      <c r="Q740" s="210"/>
    </row>
    <row r="741" spans="17:17" x14ac:dyDescent="0.25">
      <c r="Q741" s="210"/>
    </row>
    <row r="742" spans="17:17" x14ac:dyDescent="0.25">
      <c r="Q742" s="210"/>
    </row>
    <row r="743" spans="17:17" x14ac:dyDescent="0.25">
      <c r="Q743" s="210"/>
    </row>
    <row r="744" spans="17:17" x14ac:dyDescent="0.25">
      <c r="Q744" s="210"/>
    </row>
    <row r="745" spans="17:17" x14ac:dyDescent="0.25">
      <c r="Q745" s="210"/>
    </row>
    <row r="746" spans="17:17" x14ac:dyDescent="0.25">
      <c r="Q746" s="210"/>
    </row>
    <row r="747" spans="17:17" x14ac:dyDescent="0.25">
      <c r="Q747" s="210"/>
    </row>
    <row r="748" spans="17:17" x14ac:dyDescent="0.25">
      <c r="Q748" s="210"/>
    </row>
    <row r="749" spans="17:17" x14ac:dyDescent="0.25">
      <c r="Q749" s="210"/>
    </row>
    <row r="750" spans="17:17" x14ac:dyDescent="0.25">
      <c r="Q750" s="210"/>
    </row>
    <row r="751" spans="17:17" x14ac:dyDescent="0.25">
      <c r="Q751" s="210"/>
    </row>
    <row r="752" spans="17:17" x14ac:dyDescent="0.25">
      <c r="Q752" s="210"/>
    </row>
    <row r="753" spans="17:17" x14ac:dyDescent="0.25">
      <c r="Q753" s="210"/>
    </row>
    <row r="754" spans="17:17" x14ac:dyDescent="0.25">
      <c r="Q754" s="210"/>
    </row>
    <row r="755" spans="17:17" x14ac:dyDescent="0.25">
      <c r="Q755" s="210"/>
    </row>
    <row r="756" spans="17:17" x14ac:dyDescent="0.25">
      <c r="Q756" s="210"/>
    </row>
    <row r="757" spans="17:17" x14ac:dyDescent="0.25">
      <c r="Q757" s="210"/>
    </row>
    <row r="758" spans="17:17" x14ac:dyDescent="0.25">
      <c r="Q758" s="210"/>
    </row>
    <row r="759" spans="17:17" x14ac:dyDescent="0.25">
      <c r="Q759" s="210"/>
    </row>
    <row r="760" spans="17:17" x14ac:dyDescent="0.25">
      <c r="Q760" s="210"/>
    </row>
    <row r="761" spans="17:17" x14ac:dyDescent="0.25">
      <c r="Q761" s="210"/>
    </row>
    <row r="762" spans="17:17" x14ac:dyDescent="0.25">
      <c r="Q762" s="210"/>
    </row>
    <row r="763" spans="17:17" x14ac:dyDescent="0.25">
      <c r="Q763" s="210"/>
    </row>
    <row r="764" spans="17:17" x14ac:dyDescent="0.25">
      <c r="Q764" s="210"/>
    </row>
    <row r="765" spans="17:17" x14ac:dyDescent="0.25">
      <c r="Q765" s="210"/>
    </row>
    <row r="766" spans="17:17" x14ac:dyDescent="0.25">
      <c r="Q766" s="210"/>
    </row>
    <row r="767" spans="17:17" x14ac:dyDescent="0.25">
      <c r="Q767" s="210"/>
    </row>
    <row r="768" spans="17:17" x14ac:dyDescent="0.25">
      <c r="Q768" s="210"/>
    </row>
    <row r="769" spans="17:17" x14ac:dyDescent="0.25">
      <c r="Q769" s="210"/>
    </row>
    <row r="770" spans="17:17" x14ac:dyDescent="0.25">
      <c r="Q770" s="210"/>
    </row>
    <row r="771" spans="17:17" x14ac:dyDescent="0.25">
      <c r="Q771" s="210"/>
    </row>
    <row r="772" spans="17:17" x14ac:dyDescent="0.25">
      <c r="Q772" s="210"/>
    </row>
    <row r="773" spans="17:17" x14ac:dyDescent="0.25">
      <c r="Q773" s="210"/>
    </row>
    <row r="774" spans="17:17" x14ac:dyDescent="0.25">
      <c r="Q774" s="210"/>
    </row>
    <row r="775" spans="17:17" x14ac:dyDescent="0.25">
      <c r="Q775" s="210"/>
    </row>
    <row r="776" spans="17:17" x14ac:dyDescent="0.25">
      <c r="Q776" s="210"/>
    </row>
    <row r="777" spans="17:17" x14ac:dyDescent="0.25">
      <c r="Q777" s="210"/>
    </row>
    <row r="778" spans="17:17" x14ac:dyDescent="0.25">
      <c r="Q778" s="210"/>
    </row>
    <row r="779" spans="17:17" x14ac:dyDescent="0.25">
      <c r="Q779" s="210"/>
    </row>
    <row r="780" spans="17:17" x14ac:dyDescent="0.25">
      <c r="Q780" s="210"/>
    </row>
    <row r="781" spans="17:17" x14ac:dyDescent="0.25">
      <c r="Q781" s="210"/>
    </row>
    <row r="782" spans="17:17" x14ac:dyDescent="0.25">
      <c r="Q782" s="210"/>
    </row>
    <row r="783" spans="17:17" x14ac:dyDescent="0.25">
      <c r="Q783" s="210"/>
    </row>
    <row r="784" spans="17:17" x14ac:dyDescent="0.25">
      <c r="Q784" s="210"/>
    </row>
    <row r="785" spans="17:17" x14ac:dyDescent="0.25">
      <c r="Q785" s="210"/>
    </row>
    <row r="786" spans="17:17" x14ac:dyDescent="0.25">
      <c r="Q786" s="210"/>
    </row>
    <row r="787" spans="17:17" x14ac:dyDescent="0.25">
      <c r="Q787" s="210"/>
    </row>
    <row r="788" spans="17:17" x14ac:dyDescent="0.25">
      <c r="Q788" s="210"/>
    </row>
    <row r="789" spans="17:17" x14ac:dyDescent="0.25">
      <c r="Q789" s="210"/>
    </row>
    <row r="790" spans="17:17" x14ac:dyDescent="0.25">
      <c r="Q790" s="210"/>
    </row>
    <row r="791" spans="17:17" x14ac:dyDescent="0.25">
      <c r="Q791" s="210"/>
    </row>
    <row r="792" spans="17:17" x14ac:dyDescent="0.25">
      <c r="Q792" s="210"/>
    </row>
    <row r="793" spans="17:17" x14ac:dyDescent="0.25">
      <c r="Q793" s="210"/>
    </row>
    <row r="794" spans="17:17" x14ac:dyDescent="0.25">
      <c r="Q794" s="210"/>
    </row>
    <row r="795" spans="17:17" x14ac:dyDescent="0.25">
      <c r="Q795" s="210"/>
    </row>
    <row r="796" spans="17:17" x14ac:dyDescent="0.25">
      <c r="Q796" s="210"/>
    </row>
    <row r="797" spans="17:17" x14ac:dyDescent="0.25">
      <c r="Q797" s="210"/>
    </row>
    <row r="798" spans="17:17" x14ac:dyDescent="0.25">
      <c r="Q798" s="210"/>
    </row>
    <row r="799" spans="17:17" x14ac:dyDescent="0.25">
      <c r="Q799" s="210"/>
    </row>
    <row r="800" spans="17:17" x14ac:dyDescent="0.25">
      <c r="Q800" s="210"/>
    </row>
    <row r="801" spans="17:17" x14ac:dyDescent="0.25">
      <c r="Q801" s="210"/>
    </row>
    <row r="802" spans="17:17" x14ac:dyDescent="0.25">
      <c r="Q802" s="210"/>
    </row>
    <row r="803" spans="17:17" x14ac:dyDescent="0.25">
      <c r="Q803" s="210"/>
    </row>
    <row r="804" spans="17:17" x14ac:dyDescent="0.25">
      <c r="Q804" s="210"/>
    </row>
    <row r="805" spans="17:17" x14ac:dyDescent="0.25">
      <c r="Q805" s="210"/>
    </row>
    <row r="806" spans="17:17" x14ac:dyDescent="0.25">
      <c r="Q806" s="210"/>
    </row>
    <row r="807" spans="17:17" x14ac:dyDescent="0.25">
      <c r="Q807" s="210"/>
    </row>
    <row r="808" spans="17:17" x14ac:dyDescent="0.25">
      <c r="Q808" s="210"/>
    </row>
    <row r="809" spans="17:17" x14ac:dyDescent="0.25">
      <c r="Q809" s="210"/>
    </row>
    <row r="810" spans="17:17" x14ac:dyDescent="0.25">
      <c r="Q810" s="210"/>
    </row>
    <row r="811" spans="17:17" x14ac:dyDescent="0.25">
      <c r="Q811" s="210"/>
    </row>
    <row r="812" spans="17:17" x14ac:dyDescent="0.25">
      <c r="Q812" s="210"/>
    </row>
    <row r="813" spans="17:17" x14ac:dyDescent="0.25">
      <c r="Q813" s="210"/>
    </row>
    <row r="814" spans="17:17" x14ac:dyDescent="0.25">
      <c r="Q814" s="210"/>
    </row>
    <row r="815" spans="17:17" x14ac:dyDescent="0.25">
      <c r="Q815" s="210"/>
    </row>
    <row r="816" spans="17:17" x14ac:dyDescent="0.25">
      <c r="Q816" s="210"/>
    </row>
    <row r="817" spans="17:17" x14ac:dyDescent="0.25">
      <c r="Q817" s="210"/>
    </row>
    <row r="818" spans="17:17" x14ac:dyDescent="0.25">
      <c r="Q818" s="210"/>
    </row>
    <row r="819" spans="17:17" x14ac:dyDescent="0.25">
      <c r="Q819" s="210"/>
    </row>
    <row r="820" spans="17:17" x14ac:dyDescent="0.25">
      <c r="Q820" s="210"/>
    </row>
    <row r="821" spans="17:17" x14ac:dyDescent="0.25">
      <c r="Q821" s="210"/>
    </row>
    <row r="822" spans="17:17" x14ac:dyDescent="0.25">
      <c r="Q822" s="210"/>
    </row>
    <row r="823" spans="17:17" x14ac:dyDescent="0.25">
      <c r="Q823" s="210"/>
    </row>
    <row r="824" spans="17:17" x14ac:dyDescent="0.25">
      <c r="Q824" s="210"/>
    </row>
    <row r="825" spans="17:17" x14ac:dyDescent="0.25">
      <c r="Q825" s="210"/>
    </row>
    <row r="826" spans="17:17" x14ac:dyDescent="0.25">
      <c r="Q826" s="210"/>
    </row>
    <row r="827" spans="17:17" x14ac:dyDescent="0.25">
      <c r="Q827" s="210"/>
    </row>
    <row r="828" spans="17:17" x14ac:dyDescent="0.25">
      <c r="Q828" s="210"/>
    </row>
    <row r="829" spans="17:17" x14ac:dyDescent="0.25">
      <c r="Q829" s="210"/>
    </row>
    <row r="830" spans="17:17" x14ac:dyDescent="0.25">
      <c r="Q830" s="210"/>
    </row>
    <row r="831" spans="17:17" x14ac:dyDescent="0.25">
      <c r="Q831" s="210"/>
    </row>
    <row r="832" spans="17:17" x14ac:dyDescent="0.25">
      <c r="Q832" s="210"/>
    </row>
    <row r="833" spans="17:17" x14ac:dyDescent="0.25">
      <c r="Q833" s="210"/>
    </row>
    <row r="834" spans="17:17" x14ac:dyDescent="0.25">
      <c r="Q834" s="210"/>
    </row>
    <row r="835" spans="17:17" x14ac:dyDescent="0.25">
      <c r="Q835" s="210"/>
    </row>
    <row r="836" spans="17:17" x14ac:dyDescent="0.25">
      <c r="Q836" s="210"/>
    </row>
    <row r="837" spans="17:17" x14ac:dyDescent="0.25">
      <c r="Q837" s="210"/>
    </row>
    <row r="838" spans="17:17" x14ac:dyDescent="0.25">
      <c r="Q838" s="210"/>
    </row>
    <row r="839" spans="17:17" x14ac:dyDescent="0.25">
      <c r="Q839" s="210"/>
    </row>
    <row r="840" spans="17:17" x14ac:dyDescent="0.25">
      <c r="Q840" s="210"/>
    </row>
    <row r="841" spans="17:17" x14ac:dyDescent="0.25">
      <c r="Q841" s="210"/>
    </row>
    <row r="842" spans="17:17" x14ac:dyDescent="0.25">
      <c r="Q842" s="210"/>
    </row>
    <row r="843" spans="17:17" x14ac:dyDescent="0.25">
      <c r="Q843" s="210"/>
    </row>
    <row r="844" spans="17:17" x14ac:dyDescent="0.25">
      <c r="Q844" s="210"/>
    </row>
    <row r="845" spans="17:17" x14ac:dyDescent="0.25">
      <c r="Q845" s="210"/>
    </row>
    <row r="846" spans="17:17" x14ac:dyDescent="0.25">
      <c r="Q846" s="210"/>
    </row>
    <row r="847" spans="17:17" x14ac:dyDescent="0.25">
      <c r="Q847" s="210"/>
    </row>
    <row r="848" spans="17:17" x14ac:dyDescent="0.25">
      <c r="Q848" s="210"/>
    </row>
    <row r="849" spans="17:17" x14ac:dyDescent="0.25">
      <c r="Q849" s="210"/>
    </row>
    <row r="850" spans="17:17" x14ac:dyDescent="0.25">
      <c r="Q850" s="210"/>
    </row>
    <row r="851" spans="17:17" x14ac:dyDescent="0.25">
      <c r="Q851" s="210"/>
    </row>
    <row r="852" spans="17:17" x14ac:dyDescent="0.25">
      <c r="Q852" s="210"/>
    </row>
    <row r="853" spans="17:17" x14ac:dyDescent="0.25">
      <c r="Q853" s="210"/>
    </row>
    <row r="854" spans="17:17" x14ac:dyDescent="0.25">
      <c r="Q854" s="210"/>
    </row>
    <row r="855" spans="17:17" x14ac:dyDescent="0.25">
      <c r="Q855" s="210"/>
    </row>
    <row r="856" spans="17:17" x14ac:dyDescent="0.25">
      <c r="Q856" s="210"/>
    </row>
    <row r="857" spans="17:17" x14ac:dyDescent="0.25">
      <c r="Q857" s="210"/>
    </row>
    <row r="858" spans="17:17" x14ac:dyDescent="0.25">
      <c r="Q858" s="210"/>
    </row>
    <row r="859" spans="17:17" x14ac:dyDescent="0.25">
      <c r="Q859" s="210"/>
    </row>
    <row r="860" spans="17:17" x14ac:dyDescent="0.25">
      <c r="Q860" s="210"/>
    </row>
    <row r="861" spans="17:17" x14ac:dyDescent="0.25">
      <c r="Q861" s="210"/>
    </row>
    <row r="862" spans="17:17" x14ac:dyDescent="0.25">
      <c r="Q862" s="210"/>
    </row>
    <row r="863" spans="17:17" x14ac:dyDescent="0.25">
      <c r="Q863" s="210"/>
    </row>
    <row r="864" spans="17:17" x14ac:dyDescent="0.25">
      <c r="Q864" s="210"/>
    </row>
    <row r="865" spans="17:17" x14ac:dyDescent="0.25">
      <c r="Q865" s="210"/>
    </row>
    <row r="866" spans="17:17" x14ac:dyDescent="0.25">
      <c r="Q866" s="210"/>
    </row>
    <row r="867" spans="17:17" x14ac:dyDescent="0.25">
      <c r="Q867" s="210"/>
    </row>
    <row r="868" spans="17:17" x14ac:dyDescent="0.25">
      <c r="Q868" s="210"/>
    </row>
    <row r="869" spans="17:17" x14ac:dyDescent="0.25">
      <c r="Q869" s="210"/>
    </row>
    <row r="870" spans="17:17" x14ac:dyDescent="0.25">
      <c r="Q870" s="210"/>
    </row>
    <row r="871" spans="17:17" x14ac:dyDescent="0.25">
      <c r="Q871" s="210"/>
    </row>
    <row r="872" spans="17:17" x14ac:dyDescent="0.25">
      <c r="Q872" s="210"/>
    </row>
    <row r="873" spans="17:17" x14ac:dyDescent="0.25">
      <c r="Q873" s="210"/>
    </row>
    <row r="874" spans="17:17" x14ac:dyDescent="0.25">
      <c r="Q874" s="210"/>
    </row>
    <row r="875" spans="17:17" x14ac:dyDescent="0.25">
      <c r="Q875" s="210"/>
    </row>
    <row r="876" spans="17:17" x14ac:dyDescent="0.25">
      <c r="Q876" s="210"/>
    </row>
    <row r="877" spans="17:17" x14ac:dyDescent="0.25">
      <c r="Q877" s="210"/>
    </row>
    <row r="878" spans="17:17" x14ac:dyDescent="0.25">
      <c r="Q878" s="210"/>
    </row>
    <row r="879" spans="17:17" x14ac:dyDescent="0.25">
      <c r="Q879" s="210"/>
    </row>
    <row r="880" spans="17:17" x14ac:dyDescent="0.25">
      <c r="Q880" s="210"/>
    </row>
    <row r="881" spans="17:17" x14ac:dyDescent="0.25">
      <c r="Q881" s="210"/>
    </row>
    <row r="882" spans="17:17" x14ac:dyDescent="0.25">
      <c r="Q882" s="210"/>
    </row>
    <row r="883" spans="17:17" x14ac:dyDescent="0.25">
      <c r="Q883" s="210"/>
    </row>
    <row r="884" spans="17:17" x14ac:dyDescent="0.25">
      <c r="Q884" s="210"/>
    </row>
    <row r="885" spans="17:17" x14ac:dyDescent="0.25">
      <c r="Q885" s="210"/>
    </row>
    <row r="886" spans="17:17" x14ac:dyDescent="0.25">
      <c r="Q886" s="210"/>
    </row>
    <row r="887" spans="17:17" x14ac:dyDescent="0.25">
      <c r="Q887" s="210"/>
    </row>
    <row r="888" spans="17:17" x14ac:dyDescent="0.25">
      <c r="Q888" s="210"/>
    </row>
    <row r="889" spans="17:17" x14ac:dyDescent="0.25">
      <c r="Q889" s="210"/>
    </row>
    <row r="890" spans="17:17" x14ac:dyDescent="0.25">
      <c r="Q890" s="210"/>
    </row>
    <row r="891" spans="17:17" x14ac:dyDescent="0.25">
      <c r="Q891" s="210"/>
    </row>
    <row r="892" spans="17:17" x14ac:dyDescent="0.25">
      <c r="Q892" s="210"/>
    </row>
    <row r="893" spans="17:17" x14ac:dyDescent="0.25">
      <c r="Q893" s="210"/>
    </row>
    <row r="894" spans="17:17" x14ac:dyDescent="0.25">
      <c r="Q894" s="210"/>
    </row>
    <row r="895" spans="17:17" x14ac:dyDescent="0.25">
      <c r="Q895" s="210"/>
    </row>
    <row r="896" spans="17:17" x14ac:dyDescent="0.25">
      <c r="Q896" s="210"/>
    </row>
    <row r="897" spans="17:17" x14ac:dyDescent="0.25">
      <c r="Q897" s="210"/>
    </row>
    <row r="898" spans="17:17" x14ac:dyDescent="0.25">
      <c r="Q898" s="210"/>
    </row>
    <row r="899" spans="17:17" x14ac:dyDescent="0.25">
      <c r="Q899" s="210"/>
    </row>
    <row r="900" spans="17:17" x14ac:dyDescent="0.25">
      <c r="Q900" s="210"/>
    </row>
    <row r="901" spans="17:17" x14ac:dyDescent="0.25">
      <c r="Q901" s="210"/>
    </row>
    <row r="902" spans="17:17" x14ac:dyDescent="0.25">
      <c r="Q902" s="210"/>
    </row>
    <row r="903" spans="17:17" x14ac:dyDescent="0.25">
      <c r="Q903" s="210"/>
    </row>
    <row r="904" spans="17:17" x14ac:dyDescent="0.25">
      <c r="Q904" s="210"/>
    </row>
    <row r="905" spans="17:17" x14ac:dyDescent="0.25">
      <c r="Q905" s="210"/>
    </row>
    <row r="906" spans="17:17" x14ac:dyDescent="0.25">
      <c r="Q906" s="210"/>
    </row>
    <row r="907" spans="17:17" x14ac:dyDescent="0.25">
      <c r="Q907" s="210"/>
    </row>
    <row r="908" spans="17:17" x14ac:dyDescent="0.25">
      <c r="Q908" s="210"/>
    </row>
    <row r="909" spans="17:17" x14ac:dyDescent="0.25">
      <c r="Q909" s="210"/>
    </row>
    <row r="910" spans="17:17" x14ac:dyDescent="0.25">
      <c r="Q910" s="210"/>
    </row>
    <row r="911" spans="17:17" x14ac:dyDescent="0.25">
      <c r="Q911" s="210"/>
    </row>
    <row r="912" spans="17:17" x14ac:dyDescent="0.25">
      <c r="Q912" s="210"/>
    </row>
    <row r="913" spans="17:17" x14ac:dyDescent="0.25">
      <c r="Q913" s="210"/>
    </row>
    <row r="914" spans="17:17" x14ac:dyDescent="0.25">
      <c r="Q914" s="210"/>
    </row>
    <row r="915" spans="17:17" x14ac:dyDescent="0.25">
      <c r="Q915" s="210"/>
    </row>
    <row r="916" spans="17:17" x14ac:dyDescent="0.25">
      <c r="Q916" s="210"/>
    </row>
    <row r="917" spans="17:17" x14ac:dyDescent="0.25">
      <c r="Q917" s="210"/>
    </row>
    <row r="918" spans="17:17" x14ac:dyDescent="0.25">
      <c r="Q918" s="210"/>
    </row>
    <row r="919" spans="17:17" x14ac:dyDescent="0.25">
      <c r="Q919" s="210"/>
    </row>
    <row r="920" spans="17:17" x14ac:dyDescent="0.25">
      <c r="Q920" s="210"/>
    </row>
    <row r="921" spans="17:17" x14ac:dyDescent="0.25">
      <c r="Q921" s="210"/>
    </row>
    <row r="922" spans="17:17" x14ac:dyDescent="0.25">
      <c r="Q922" s="210"/>
    </row>
    <row r="923" spans="17:17" x14ac:dyDescent="0.25">
      <c r="Q923" s="210"/>
    </row>
    <row r="924" spans="17:17" x14ac:dyDescent="0.25">
      <c r="Q924" s="210"/>
    </row>
    <row r="925" spans="17:17" x14ac:dyDescent="0.25">
      <c r="Q925" s="210"/>
    </row>
    <row r="926" spans="17:17" x14ac:dyDescent="0.25">
      <c r="Q926" s="210"/>
    </row>
    <row r="927" spans="17:17" x14ac:dyDescent="0.25">
      <c r="Q927" s="210"/>
    </row>
    <row r="928" spans="17:17" x14ac:dyDescent="0.25">
      <c r="Q928" s="210"/>
    </row>
    <row r="929" spans="17:17" x14ac:dyDescent="0.25">
      <c r="Q929" s="210"/>
    </row>
    <row r="930" spans="17:17" x14ac:dyDescent="0.25">
      <c r="Q930" s="210"/>
    </row>
    <row r="931" spans="17:17" x14ac:dyDescent="0.25">
      <c r="Q931" s="210"/>
    </row>
    <row r="932" spans="17:17" x14ac:dyDescent="0.25">
      <c r="Q932" s="210"/>
    </row>
    <row r="933" spans="17:17" x14ac:dyDescent="0.25">
      <c r="Q933" s="210"/>
    </row>
    <row r="934" spans="17:17" x14ac:dyDescent="0.25">
      <c r="Q934" s="210"/>
    </row>
    <row r="935" spans="17:17" x14ac:dyDescent="0.25">
      <c r="Q935" s="210"/>
    </row>
    <row r="936" spans="17:17" x14ac:dyDescent="0.25">
      <c r="Q936" s="210"/>
    </row>
    <row r="937" spans="17:17" x14ac:dyDescent="0.25">
      <c r="Q937" s="210"/>
    </row>
    <row r="938" spans="17:17" x14ac:dyDescent="0.25">
      <c r="Q938" s="210"/>
    </row>
    <row r="939" spans="17:17" x14ac:dyDescent="0.25">
      <c r="Q939" s="210"/>
    </row>
    <row r="940" spans="17:17" x14ac:dyDescent="0.25">
      <c r="Q940" s="210"/>
    </row>
    <row r="941" spans="17:17" x14ac:dyDescent="0.25">
      <c r="Q941" s="210"/>
    </row>
    <row r="942" spans="17:17" x14ac:dyDescent="0.25">
      <c r="Q942" s="210"/>
    </row>
    <row r="943" spans="17:17" x14ac:dyDescent="0.25">
      <c r="Q943" s="210"/>
    </row>
    <row r="944" spans="17:17" x14ac:dyDescent="0.25">
      <c r="Q944" s="210"/>
    </row>
    <row r="945" spans="17:17" x14ac:dyDescent="0.25">
      <c r="Q945" s="210"/>
    </row>
    <row r="946" spans="17:17" x14ac:dyDescent="0.25">
      <c r="Q946" s="210"/>
    </row>
    <row r="947" spans="17:17" x14ac:dyDescent="0.25">
      <c r="Q947" s="210"/>
    </row>
    <row r="948" spans="17:17" x14ac:dyDescent="0.25">
      <c r="Q948" s="210"/>
    </row>
    <row r="949" spans="17:17" x14ac:dyDescent="0.25">
      <c r="Q949" s="210"/>
    </row>
    <row r="950" spans="17:17" x14ac:dyDescent="0.25">
      <c r="Q950" s="210"/>
    </row>
    <row r="951" spans="17:17" x14ac:dyDescent="0.25">
      <c r="Q951" s="210"/>
    </row>
    <row r="952" spans="17:17" x14ac:dyDescent="0.25">
      <c r="Q952" s="210"/>
    </row>
    <row r="953" spans="17:17" x14ac:dyDescent="0.25">
      <c r="Q953" s="210"/>
    </row>
    <row r="954" spans="17:17" x14ac:dyDescent="0.25">
      <c r="Q954" s="210"/>
    </row>
    <row r="955" spans="17:17" x14ac:dyDescent="0.25">
      <c r="Q955" s="210"/>
    </row>
    <row r="956" spans="17:17" x14ac:dyDescent="0.25">
      <c r="Q956" s="210"/>
    </row>
    <row r="957" spans="17:17" x14ac:dyDescent="0.25">
      <c r="Q957" s="210"/>
    </row>
    <row r="958" spans="17:17" x14ac:dyDescent="0.25">
      <c r="Q958" s="210"/>
    </row>
    <row r="959" spans="17:17" x14ac:dyDescent="0.25">
      <c r="Q959" s="210"/>
    </row>
    <row r="960" spans="17:17" x14ac:dyDescent="0.25">
      <c r="Q960" s="210"/>
    </row>
    <row r="961" spans="17:17" x14ac:dyDescent="0.25">
      <c r="Q961" s="210"/>
    </row>
    <row r="962" spans="17:17" x14ac:dyDescent="0.25">
      <c r="Q962" s="210"/>
    </row>
    <row r="963" spans="17:17" x14ac:dyDescent="0.25">
      <c r="Q963" s="210"/>
    </row>
    <row r="964" spans="17:17" x14ac:dyDescent="0.25">
      <c r="Q964" s="210"/>
    </row>
    <row r="965" spans="17:17" x14ac:dyDescent="0.25">
      <c r="Q965" s="210"/>
    </row>
    <row r="966" spans="17:17" x14ac:dyDescent="0.25">
      <c r="Q966" s="210"/>
    </row>
    <row r="967" spans="17:17" x14ac:dyDescent="0.25">
      <c r="Q967" s="210"/>
    </row>
    <row r="968" spans="17:17" x14ac:dyDescent="0.25">
      <c r="Q968" s="210"/>
    </row>
    <row r="969" spans="17:17" x14ac:dyDescent="0.25">
      <c r="Q969" s="210"/>
    </row>
    <row r="970" spans="17:17" x14ac:dyDescent="0.25">
      <c r="Q970" s="210"/>
    </row>
    <row r="971" spans="17:17" x14ac:dyDescent="0.25">
      <c r="Q971" s="210"/>
    </row>
    <row r="972" spans="17:17" x14ac:dyDescent="0.25">
      <c r="Q972" s="210"/>
    </row>
    <row r="973" spans="17:17" x14ac:dyDescent="0.25">
      <c r="Q973" s="210"/>
    </row>
    <row r="974" spans="17:17" x14ac:dyDescent="0.25">
      <c r="Q974" s="210"/>
    </row>
    <row r="975" spans="17:17" x14ac:dyDescent="0.25">
      <c r="Q975" s="210"/>
    </row>
    <row r="976" spans="17:17" x14ac:dyDescent="0.25">
      <c r="Q976" s="210"/>
    </row>
    <row r="977" spans="17:17" x14ac:dyDescent="0.25">
      <c r="Q977" s="210"/>
    </row>
    <row r="978" spans="17:17" x14ac:dyDescent="0.25">
      <c r="Q978" s="210"/>
    </row>
    <row r="979" spans="17:17" x14ac:dyDescent="0.25">
      <c r="Q979" s="210"/>
    </row>
    <row r="980" spans="17:17" x14ac:dyDescent="0.25">
      <c r="Q980" s="210"/>
    </row>
    <row r="981" spans="17:17" x14ac:dyDescent="0.25">
      <c r="Q981" s="210"/>
    </row>
    <row r="982" spans="17:17" x14ac:dyDescent="0.25">
      <c r="Q982" s="210"/>
    </row>
    <row r="983" spans="17:17" x14ac:dyDescent="0.25">
      <c r="Q983" s="210"/>
    </row>
    <row r="984" spans="17:17" x14ac:dyDescent="0.25">
      <c r="Q984" s="210"/>
    </row>
    <row r="985" spans="17:17" x14ac:dyDescent="0.25">
      <c r="Q985" s="210"/>
    </row>
    <row r="986" spans="17:17" x14ac:dyDescent="0.25">
      <c r="Q986" s="210"/>
    </row>
    <row r="987" spans="17:17" x14ac:dyDescent="0.25">
      <c r="Q987" s="210"/>
    </row>
    <row r="988" spans="17:17" x14ac:dyDescent="0.25">
      <c r="Q988" s="210"/>
    </row>
    <row r="989" spans="17:17" x14ac:dyDescent="0.25">
      <c r="Q989" s="210"/>
    </row>
    <row r="990" spans="17:17" x14ac:dyDescent="0.25">
      <c r="Q990" s="210"/>
    </row>
    <row r="991" spans="17:17" x14ac:dyDescent="0.25">
      <c r="Q991" s="210"/>
    </row>
    <row r="992" spans="17:17" x14ac:dyDescent="0.25">
      <c r="Q992" s="210"/>
    </row>
    <row r="993" spans="17:17" x14ac:dyDescent="0.25">
      <c r="Q993" s="210"/>
    </row>
    <row r="994" spans="17:17" x14ac:dyDescent="0.25">
      <c r="Q994" s="210"/>
    </row>
    <row r="995" spans="17:17" x14ac:dyDescent="0.25">
      <c r="Q995" s="210"/>
    </row>
    <row r="996" spans="17:17" x14ac:dyDescent="0.25">
      <c r="Q996" s="210"/>
    </row>
    <row r="997" spans="17:17" x14ac:dyDescent="0.25">
      <c r="Q997" s="210"/>
    </row>
    <row r="998" spans="17:17" x14ac:dyDescent="0.25">
      <c r="Q998" s="210"/>
    </row>
    <row r="999" spans="17:17" x14ac:dyDescent="0.25">
      <c r="Q999" s="210"/>
    </row>
    <row r="1000" spans="17:17" x14ac:dyDescent="0.25">
      <c r="Q1000" s="210"/>
    </row>
    <row r="1001" spans="17:17" x14ac:dyDescent="0.25">
      <c r="Q1001" s="210"/>
    </row>
    <row r="1002" spans="17:17" x14ac:dyDescent="0.25">
      <c r="Q1002" s="210"/>
    </row>
    <row r="1003" spans="17:17" x14ac:dyDescent="0.25">
      <c r="Q1003" s="210"/>
    </row>
    <row r="1004" spans="17:17" x14ac:dyDescent="0.25">
      <c r="Q1004" s="210"/>
    </row>
    <row r="1005" spans="17:17" x14ac:dyDescent="0.25">
      <c r="Q1005" s="210"/>
    </row>
    <row r="1006" spans="17:17" x14ac:dyDescent="0.25">
      <c r="Q1006" s="210"/>
    </row>
    <row r="1007" spans="17:17" x14ac:dyDescent="0.25">
      <c r="Q1007" s="210"/>
    </row>
    <row r="1008" spans="17:17" x14ac:dyDescent="0.25">
      <c r="Q1008" s="210"/>
    </row>
    <row r="1009" spans="17:17" x14ac:dyDescent="0.25">
      <c r="Q1009" s="210"/>
    </row>
    <row r="1010" spans="17:17" x14ac:dyDescent="0.25">
      <c r="Q1010" s="210"/>
    </row>
    <row r="1011" spans="17:17" x14ac:dyDescent="0.25">
      <c r="Q1011" s="210"/>
    </row>
    <row r="1012" spans="17:17" x14ac:dyDescent="0.25">
      <c r="Q1012" s="210"/>
    </row>
    <row r="1013" spans="17:17" x14ac:dyDescent="0.25">
      <c r="Q1013" s="210"/>
    </row>
    <row r="1014" spans="17:17" x14ac:dyDescent="0.25">
      <c r="Q1014" s="210"/>
    </row>
    <row r="1015" spans="17:17" x14ac:dyDescent="0.25">
      <c r="Q1015" s="210"/>
    </row>
    <row r="1016" spans="17:17" x14ac:dyDescent="0.25">
      <c r="Q1016" s="210"/>
    </row>
    <row r="1017" spans="17:17" x14ac:dyDescent="0.25">
      <c r="Q1017" s="210"/>
    </row>
    <row r="1018" spans="17:17" x14ac:dyDescent="0.25">
      <c r="Q1018" s="210"/>
    </row>
    <row r="1019" spans="17:17" x14ac:dyDescent="0.25">
      <c r="Q1019" s="210"/>
    </row>
    <row r="1020" spans="17:17" x14ac:dyDescent="0.25">
      <c r="Q1020" s="210"/>
    </row>
    <row r="1021" spans="17:17" x14ac:dyDescent="0.25">
      <c r="Q1021" s="210"/>
    </row>
    <row r="1022" spans="17:17" x14ac:dyDescent="0.25">
      <c r="Q1022" s="210"/>
    </row>
    <row r="1023" spans="17:17" x14ac:dyDescent="0.25">
      <c r="Q1023" s="210"/>
    </row>
    <row r="1024" spans="17:17" x14ac:dyDescent="0.25">
      <c r="Q1024" s="210"/>
    </row>
    <row r="1025" spans="17:17" x14ac:dyDescent="0.25">
      <c r="Q1025" s="210"/>
    </row>
    <row r="1026" spans="17:17" x14ac:dyDescent="0.25">
      <c r="Q1026" s="210"/>
    </row>
    <row r="1027" spans="17:17" x14ac:dyDescent="0.25">
      <c r="Q1027" s="210"/>
    </row>
    <row r="1028" spans="17:17" x14ac:dyDescent="0.25">
      <c r="Q1028" s="210"/>
    </row>
    <row r="1029" spans="17:17" x14ac:dyDescent="0.25">
      <c r="Q1029" s="210"/>
    </row>
    <row r="1030" spans="17:17" x14ac:dyDescent="0.25">
      <c r="Q1030" s="210"/>
    </row>
    <row r="1031" spans="17:17" x14ac:dyDescent="0.25">
      <c r="Q1031" s="210"/>
    </row>
    <row r="1032" spans="17:17" x14ac:dyDescent="0.25">
      <c r="Q1032" s="210"/>
    </row>
    <row r="1033" spans="17:17" x14ac:dyDescent="0.25">
      <c r="Q1033" s="210"/>
    </row>
    <row r="1034" spans="17:17" x14ac:dyDescent="0.25">
      <c r="Q1034" s="210"/>
    </row>
    <row r="1035" spans="17:17" x14ac:dyDescent="0.25">
      <c r="Q1035" s="210"/>
    </row>
    <row r="1036" spans="17:17" x14ac:dyDescent="0.25">
      <c r="Q1036" s="210"/>
    </row>
    <row r="1037" spans="17:17" x14ac:dyDescent="0.25">
      <c r="Q1037" s="210"/>
    </row>
    <row r="1038" spans="17:17" x14ac:dyDescent="0.25">
      <c r="Q1038" s="210"/>
    </row>
    <row r="1039" spans="17:17" x14ac:dyDescent="0.25">
      <c r="Q1039" s="210"/>
    </row>
    <row r="1040" spans="17:17" x14ac:dyDescent="0.25">
      <c r="Q1040" s="210"/>
    </row>
    <row r="1041" spans="17:17" x14ac:dyDescent="0.25">
      <c r="Q1041" s="210"/>
    </row>
    <row r="1042" spans="17:17" x14ac:dyDescent="0.25">
      <c r="Q1042" s="210"/>
    </row>
    <row r="1043" spans="17:17" x14ac:dyDescent="0.25">
      <c r="Q1043" s="210"/>
    </row>
    <row r="1044" spans="17:17" x14ac:dyDescent="0.25">
      <c r="Q1044" s="210"/>
    </row>
    <row r="1045" spans="17:17" x14ac:dyDescent="0.25">
      <c r="Q1045" s="210"/>
    </row>
    <row r="1046" spans="17:17" x14ac:dyDescent="0.25">
      <c r="Q1046" s="210"/>
    </row>
    <row r="1047" spans="17:17" x14ac:dyDescent="0.25">
      <c r="Q1047" s="210"/>
    </row>
    <row r="1048" spans="17:17" x14ac:dyDescent="0.25">
      <c r="Q1048" s="210"/>
    </row>
    <row r="1049" spans="17:17" x14ac:dyDescent="0.25">
      <c r="Q1049" s="210"/>
    </row>
    <row r="1050" spans="17:17" x14ac:dyDescent="0.25">
      <c r="Q1050" s="210"/>
    </row>
    <row r="1051" spans="17:17" x14ac:dyDescent="0.25">
      <c r="Q1051" s="210"/>
    </row>
    <row r="1052" spans="17:17" x14ac:dyDescent="0.25">
      <c r="Q1052" s="210"/>
    </row>
    <row r="1053" spans="17:17" x14ac:dyDescent="0.25">
      <c r="Q1053" s="210"/>
    </row>
    <row r="1054" spans="17:17" x14ac:dyDescent="0.25">
      <c r="Q1054" s="210"/>
    </row>
    <row r="1055" spans="17:17" x14ac:dyDescent="0.25">
      <c r="Q1055" s="210"/>
    </row>
    <row r="1056" spans="17:17" x14ac:dyDescent="0.25">
      <c r="Q1056" s="210"/>
    </row>
    <row r="1057" spans="17:17" x14ac:dyDescent="0.25">
      <c r="Q1057" s="210"/>
    </row>
    <row r="1058" spans="17:17" x14ac:dyDescent="0.25">
      <c r="Q1058" s="210"/>
    </row>
    <row r="1059" spans="17:17" x14ac:dyDescent="0.25">
      <c r="Q1059" s="210"/>
    </row>
    <row r="1060" spans="17:17" x14ac:dyDescent="0.25">
      <c r="Q1060" s="210"/>
    </row>
    <row r="1061" spans="17:17" x14ac:dyDescent="0.25">
      <c r="Q1061" s="210"/>
    </row>
    <row r="1062" spans="17:17" x14ac:dyDescent="0.25">
      <c r="Q1062" s="210"/>
    </row>
    <row r="1063" spans="17:17" x14ac:dyDescent="0.25">
      <c r="Q1063" s="210"/>
    </row>
    <row r="1064" spans="17:17" x14ac:dyDescent="0.25">
      <c r="Q1064" s="210"/>
    </row>
    <row r="1065" spans="17:17" x14ac:dyDescent="0.25">
      <c r="Q1065" s="210"/>
    </row>
    <row r="1066" spans="17:17" x14ac:dyDescent="0.25">
      <c r="Q1066" s="210"/>
    </row>
    <row r="1067" spans="17:17" x14ac:dyDescent="0.25">
      <c r="Q1067" s="210"/>
    </row>
    <row r="1068" spans="17:17" x14ac:dyDescent="0.25">
      <c r="Q1068" s="210"/>
    </row>
    <row r="1069" spans="17:17" x14ac:dyDescent="0.25">
      <c r="Q1069" s="210"/>
    </row>
    <row r="1070" spans="17:17" x14ac:dyDescent="0.25">
      <c r="Q1070" s="210"/>
    </row>
    <row r="1071" spans="17:17" x14ac:dyDescent="0.25">
      <c r="Q1071" s="210"/>
    </row>
    <row r="1072" spans="17:17" x14ac:dyDescent="0.25">
      <c r="Q1072" s="210"/>
    </row>
    <row r="1073" spans="17:17" x14ac:dyDescent="0.25">
      <c r="Q1073" s="210"/>
    </row>
    <row r="1074" spans="17:17" x14ac:dyDescent="0.25">
      <c r="Q1074" s="210"/>
    </row>
    <row r="1075" spans="17:17" x14ac:dyDescent="0.25">
      <c r="Q1075" s="210"/>
    </row>
    <row r="1076" spans="17:17" x14ac:dyDescent="0.25">
      <c r="Q1076" s="210"/>
    </row>
    <row r="1077" spans="17:17" x14ac:dyDescent="0.25">
      <c r="Q1077" s="210"/>
    </row>
    <row r="1078" spans="17:17" x14ac:dyDescent="0.25">
      <c r="Q1078" s="210"/>
    </row>
    <row r="1079" spans="17:17" x14ac:dyDescent="0.25">
      <c r="Q1079" s="210"/>
    </row>
    <row r="1080" spans="17:17" x14ac:dyDescent="0.25">
      <c r="Q1080" s="210"/>
    </row>
    <row r="1081" spans="17:17" x14ac:dyDescent="0.25">
      <c r="Q1081" s="210"/>
    </row>
    <row r="1082" spans="17:17" x14ac:dyDescent="0.25">
      <c r="Q1082" s="210"/>
    </row>
    <row r="1083" spans="17:17" x14ac:dyDescent="0.25">
      <c r="Q1083" s="210"/>
    </row>
    <row r="1084" spans="17:17" x14ac:dyDescent="0.25">
      <c r="Q1084" s="210"/>
    </row>
    <row r="1085" spans="17:17" x14ac:dyDescent="0.25">
      <c r="Q1085" s="210"/>
    </row>
    <row r="1086" spans="17:17" x14ac:dyDescent="0.25">
      <c r="Q1086" s="210"/>
    </row>
    <row r="1087" spans="17:17" x14ac:dyDescent="0.25">
      <c r="Q1087" s="210"/>
    </row>
    <row r="1088" spans="17:17" x14ac:dyDescent="0.25">
      <c r="Q1088" s="210"/>
    </row>
    <row r="1089" spans="17:17" x14ac:dyDescent="0.25">
      <c r="Q1089" s="210"/>
    </row>
    <row r="1090" spans="17:17" x14ac:dyDescent="0.25">
      <c r="Q1090" s="210"/>
    </row>
    <row r="1091" spans="17:17" x14ac:dyDescent="0.25">
      <c r="Q1091" s="210"/>
    </row>
    <row r="1092" spans="17:17" x14ac:dyDescent="0.25">
      <c r="Q1092" s="210"/>
    </row>
    <row r="1093" spans="17:17" x14ac:dyDescent="0.25">
      <c r="Q1093" s="210"/>
    </row>
    <row r="1094" spans="17:17" x14ac:dyDescent="0.25">
      <c r="Q1094" s="210"/>
    </row>
    <row r="1095" spans="17:17" x14ac:dyDescent="0.25">
      <c r="Q1095" s="210"/>
    </row>
    <row r="1096" spans="17:17" x14ac:dyDescent="0.25">
      <c r="Q1096" s="210"/>
    </row>
    <row r="1097" spans="17:17" x14ac:dyDescent="0.25">
      <c r="Q1097" s="210"/>
    </row>
    <row r="1098" spans="17:17" x14ac:dyDescent="0.25">
      <c r="Q1098" s="210"/>
    </row>
    <row r="1099" spans="17:17" x14ac:dyDescent="0.25">
      <c r="Q1099" s="210"/>
    </row>
    <row r="1100" spans="17:17" x14ac:dyDescent="0.25">
      <c r="Q1100" s="210"/>
    </row>
    <row r="1101" spans="17:17" x14ac:dyDescent="0.25">
      <c r="Q1101" s="210"/>
    </row>
    <row r="1102" spans="17:17" x14ac:dyDescent="0.25">
      <c r="Q1102" s="210"/>
    </row>
    <row r="1103" spans="17:17" x14ac:dyDescent="0.25">
      <c r="Q1103" s="210"/>
    </row>
    <row r="1104" spans="17:17" x14ac:dyDescent="0.25">
      <c r="Q1104" s="210"/>
    </row>
    <row r="1105" spans="17:17" x14ac:dyDescent="0.25">
      <c r="Q1105" s="210"/>
    </row>
    <row r="1106" spans="17:17" x14ac:dyDescent="0.25">
      <c r="Q1106" s="210"/>
    </row>
    <row r="1107" spans="17:17" x14ac:dyDescent="0.25">
      <c r="Q1107" s="210"/>
    </row>
    <row r="1108" spans="17:17" x14ac:dyDescent="0.25">
      <c r="Q1108" s="210"/>
    </row>
    <row r="1109" spans="17:17" x14ac:dyDescent="0.25">
      <c r="Q1109" s="210"/>
    </row>
    <row r="1110" spans="17:17" x14ac:dyDescent="0.25">
      <c r="Q1110" s="210"/>
    </row>
    <row r="1111" spans="17:17" x14ac:dyDescent="0.25">
      <c r="Q1111" s="210"/>
    </row>
    <row r="1112" spans="17:17" x14ac:dyDescent="0.25">
      <c r="Q1112" s="210"/>
    </row>
    <row r="1113" spans="17:17" x14ac:dyDescent="0.25">
      <c r="Q1113" s="210"/>
    </row>
    <row r="1114" spans="17:17" x14ac:dyDescent="0.25">
      <c r="Q1114" s="210"/>
    </row>
    <row r="1115" spans="17:17" x14ac:dyDescent="0.25">
      <c r="Q1115" s="210"/>
    </row>
    <row r="1116" spans="17:17" x14ac:dyDescent="0.25">
      <c r="Q1116" s="210"/>
    </row>
    <row r="1117" spans="17:17" x14ac:dyDescent="0.25">
      <c r="Q1117" s="210"/>
    </row>
    <row r="1118" spans="17:17" x14ac:dyDescent="0.25">
      <c r="Q1118" s="210"/>
    </row>
    <row r="1119" spans="17:17" x14ac:dyDescent="0.25">
      <c r="Q1119" s="210"/>
    </row>
    <row r="1120" spans="17:17" x14ac:dyDescent="0.25">
      <c r="Q1120" s="210"/>
    </row>
    <row r="1121" spans="17:17" x14ac:dyDescent="0.25">
      <c r="Q1121" s="210"/>
    </row>
    <row r="1122" spans="17:17" x14ac:dyDescent="0.25">
      <c r="Q1122" s="210"/>
    </row>
    <row r="1123" spans="17:17" x14ac:dyDescent="0.25">
      <c r="Q1123" s="210"/>
    </row>
    <row r="1124" spans="17:17" x14ac:dyDescent="0.25">
      <c r="Q1124" s="210"/>
    </row>
    <row r="1125" spans="17:17" x14ac:dyDescent="0.25">
      <c r="Q1125" s="210"/>
    </row>
    <row r="1126" spans="17:17" x14ac:dyDescent="0.25">
      <c r="Q1126" s="210"/>
    </row>
    <row r="1127" spans="17:17" x14ac:dyDescent="0.25">
      <c r="Q1127" s="210"/>
    </row>
    <row r="1128" spans="17:17" x14ac:dyDescent="0.25">
      <c r="Q1128" s="210"/>
    </row>
    <row r="1129" spans="17:17" x14ac:dyDescent="0.25">
      <c r="Q1129" s="210"/>
    </row>
    <row r="1130" spans="17:17" x14ac:dyDescent="0.25">
      <c r="Q1130" s="210"/>
    </row>
    <row r="1131" spans="17:17" x14ac:dyDescent="0.25">
      <c r="Q1131" s="210"/>
    </row>
    <row r="1132" spans="17:17" x14ac:dyDescent="0.25">
      <c r="Q1132" s="210"/>
    </row>
    <row r="1133" spans="17:17" x14ac:dyDescent="0.25">
      <c r="Q1133" s="210"/>
    </row>
    <row r="1134" spans="17:17" x14ac:dyDescent="0.25">
      <c r="Q1134" s="210"/>
    </row>
    <row r="1135" spans="17:17" x14ac:dyDescent="0.25">
      <c r="Q1135" s="210"/>
    </row>
    <row r="1136" spans="17:17" x14ac:dyDescent="0.25">
      <c r="Q1136" s="210"/>
    </row>
    <row r="1137" spans="17:17" x14ac:dyDescent="0.25">
      <c r="Q1137" s="210"/>
    </row>
    <row r="1138" spans="17:17" x14ac:dyDescent="0.25">
      <c r="Q1138" s="210"/>
    </row>
    <row r="1139" spans="17:17" x14ac:dyDescent="0.25">
      <c r="Q1139" s="210"/>
    </row>
    <row r="1140" spans="17:17" x14ac:dyDescent="0.25">
      <c r="Q1140" s="210"/>
    </row>
    <row r="1141" spans="17:17" x14ac:dyDescent="0.25">
      <c r="Q1141" s="210"/>
    </row>
    <row r="1142" spans="17:17" x14ac:dyDescent="0.25">
      <c r="Q1142" s="210"/>
    </row>
    <row r="1143" spans="17:17" x14ac:dyDescent="0.25">
      <c r="Q1143" s="210"/>
    </row>
    <row r="1144" spans="17:17" x14ac:dyDescent="0.25">
      <c r="Q1144" s="210"/>
    </row>
    <row r="1145" spans="17:17" x14ac:dyDescent="0.25">
      <c r="Q1145" s="210"/>
    </row>
    <row r="1146" spans="17:17" x14ac:dyDescent="0.25">
      <c r="Q1146" s="210"/>
    </row>
    <row r="1147" spans="17:17" x14ac:dyDescent="0.25">
      <c r="Q1147" s="210"/>
    </row>
    <row r="1148" spans="17:17" x14ac:dyDescent="0.25">
      <c r="Q1148" s="210"/>
    </row>
    <row r="1149" spans="17:17" x14ac:dyDescent="0.25">
      <c r="Q1149" s="210"/>
    </row>
    <row r="1150" spans="17:17" x14ac:dyDescent="0.25">
      <c r="Q1150" s="210"/>
    </row>
    <row r="1151" spans="17:17" x14ac:dyDescent="0.25">
      <c r="Q1151" s="210"/>
    </row>
    <row r="1152" spans="17:17" x14ac:dyDescent="0.25">
      <c r="Q1152" s="210"/>
    </row>
    <row r="1153" spans="17:17" x14ac:dyDescent="0.25">
      <c r="Q1153" s="210"/>
    </row>
    <row r="1154" spans="17:17" x14ac:dyDescent="0.25">
      <c r="Q1154" s="210"/>
    </row>
    <row r="1155" spans="17:17" x14ac:dyDescent="0.25">
      <c r="Q1155" s="210"/>
    </row>
    <row r="1156" spans="17:17" x14ac:dyDescent="0.25">
      <c r="Q1156" s="210"/>
    </row>
    <row r="1157" spans="17:17" x14ac:dyDescent="0.25">
      <c r="Q1157" s="210"/>
    </row>
    <row r="1158" spans="17:17" x14ac:dyDescent="0.25">
      <c r="Q1158" s="210"/>
    </row>
    <row r="1159" spans="17:17" x14ac:dyDescent="0.25">
      <c r="Q1159" s="210"/>
    </row>
    <row r="1160" spans="17:17" x14ac:dyDescent="0.25">
      <c r="Q1160" s="210"/>
    </row>
    <row r="1161" spans="17:17" x14ac:dyDescent="0.25">
      <c r="Q1161" s="210"/>
    </row>
    <row r="1162" spans="17:17" x14ac:dyDescent="0.25">
      <c r="Q1162" s="210"/>
    </row>
    <row r="1163" spans="17:17" x14ac:dyDescent="0.25">
      <c r="Q1163" s="210"/>
    </row>
    <row r="1164" spans="17:17" x14ac:dyDescent="0.25">
      <c r="Q1164" s="210"/>
    </row>
    <row r="1165" spans="17:17" x14ac:dyDescent="0.25">
      <c r="Q1165" s="210"/>
    </row>
    <row r="1166" spans="17:17" x14ac:dyDescent="0.25">
      <c r="Q1166" s="210"/>
    </row>
    <row r="1167" spans="17:17" x14ac:dyDescent="0.25">
      <c r="Q1167" s="210"/>
    </row>
    <row r="1168" spans="17:17" x14ac:dyDescent="0.25">
      <c r="Q1168" s="210"/>
    </row>
    <row r="1169" spans="17:17" x14ac:dyDescent="0.25">
      <c r="Q1169" s="210"/>
    </row>
    <row r="1170" spans="17:17" x14ac:dyDescent="0.25">
      <c r="Q1170" s="210"/>
    </row>
    <row r="1171" spans="17:17" x14ac:dyDescent="0.25">
      <c r="Q1171" s="210"/>
    </row>
    <row r="1172" spans="17:17" x14ac:dyDescent="0.25">
      <c r="Q1172" s="210"/>
    </row>
    <row r="1173" spans="17:17" x14ac:dyDescent="0.25">
      <c r="Q1173" s="210"/>
    </row>
    <row r="1174" spans="17:17" x14ac:dyDescent="0.25">
      <c r="Q1174" s="210"/>
    </row>
    <row r="1175" spans="17:17" x14ac:dyDescent="0.25">
      <c r="Q1175" s="210"/>
    </row>
    <row r="1176" spans="17:17" x14ac:dyDescent="0.25">
      <c r="Q1176" s="210"/>
    </row>
    <row r="1177" spans="17:17" x14ac:dyDescent="0.25">
      <c r="Q1177" s="210"/>
    </row>
    <row r="1178" spans="17:17" x14ac:dyDescent="0.25">
      <c r="Q1178" s="210"/>
    </row>
    <row r="1179" spans="17:17" x14ac:dyDescent="0.25">
      <c r="Q1179" s="210"/>
    </row>
    <row r="1180" spans="17:17" x14ac:dyDescent="0.25">
      <c r="Q1180" s="210"/>
    </row>
    <row r="1181" spans="17:17" x14ac:dyDescent="0.25">
      <c r="Q1181" s="210"/>
    </row>
    <row r="1182" spans="17:17" x14ac:dyDescent="0.25">
      <c r="Q1182" s="210"/>
    </row>
    <row r="1183" spans="17:17" x14ac:dyDescent="0.25">
      <c r="Q1183" s="210"/>
    </row>
    <row r="1184" spans="17:17" x14ac:dyDescent="0.25">
      <c r="Q1184" s="210"/>
    </row>
    <row r="1185" spans="17:17" x14ac:dyDescent="0.25">
      <c r="Q1185" s="210"/>
    </row>
    <row r="1186" spans="17:17" x14ac:dyDescent="0.25">
      <c r="Q1186" s="210"/>
    </row>
    <row r="1187" spans="17:17" x14ac:dyDescent="0.25">
      <c r="Q1187" s="210"/>
    </row>
    <row r="1188" spans="17:17" x14ac:dyDescent="0.25">
      <c r="Q1188" s="210"/>
    </row>
    <row r="1189" spans="17:17" x14ac:dyDescent="0.25">
      <c r="Q1189" s="210"/>
    </row>
    <row r="1190" spans="17:17" x14ac:dyDescent="0.25">
      <c r="Q1190" s="210"/>
    </row>
    <row r="1191" spans="17:17" x14ac:dyDescent="0.25">
      <c r="Q1191" s="210"/>
    </row>
    <row r="1192" spans="17:17" x14ac:dyDescent="0.25">
      <c r="Q1192" s="210"/>
    </row>
    <row r="1193" spans="17:17" x14ac:dyDescent="0.25">
      <c r="Q1193" s="210"/>
    </row>
    <row r="1194" spans="17:17" x14ac:dyDescent="0.25">
      <c r="Q1194" s="210"/>
    </row>
    <row r="1195" spans="17:17" x14ac:dyDescent="0.25">
      <c r="Q1195" s="210"/>
    </row>
    <row r="1196" spans="17:17" x14ac:dyDescent="0.25">
      <c r="Q1196" s="210"/>
    </row>
    <row r="1197" spans="17:17" x14ac:dyDescent="0.25">
      <c r="Q1197" s="210"/>
    </row>
    <row r="1198" spans="17:17" x14ac:dyDescent="0.25">
      <c r="Q1198" s="210"/>
    </row>
    <row r="1199" spans="17:17" x14ac:dyDescent="0.25">
      <c r="Q1199" s="210"/>
    </row>
    <row r="1200" spans="17:17" x14ac:dyDescent="0.25">
      <c r="Q1200" s="210"/>
    </row>
    <row r="1201" spans="17:17" x14ac:dyDescent="0.25">
      <c r="Q1201" s="210"/>
    </row>
    <row r="1202" spans="17:17" x14ac:dyDescent="0.25">
      <c r="Q1202" s="210"/>
    </row>
    <row r="1203" spans="17:17" x14ac:dyDescent="0.25">
      <c r="Q1203" s="210"/>
    </row>
    <row r="1204" spans="17:17" x14ac:dyDescent="0.25">
      <c r="Q1204" s="210"/>
    </row>
    <row r="1205" spans="17:17" x14ac:dyDescent="0.25">
      <c r="Q1205" s="210"/>
    </row>
    <row r="1206" spans="17:17" x14ac:dyDescent="0.25">
      <c r="Q1206" s="210"/>
    </row>
    <row r="1207" spans="17:17" x14ac:dyDescent="0.25">
      <c r="Q1207" s="210"/>
    </row>
    <row r="1208" spans="17:17" x14ac:dyDescent="0.25">
      <c r="Q1208" s="210"/>
    </row>
    <row r="1209" spans="17:17" x14ac:dyDescent="0.25">
      <c r="Q1209" s="210"/>
    </row>
    <row r="1210" spans="17:17" x14ac:dyDescent="0.25">
      <c r="Q1210" s="210"/>
    </row>
    <row r="1211" spans="17:17" x14ac:dyDescent="0.25">
      <c r="Q1211" s="210"/>
    </row>
    <row r="1212" spans="17:17" x14ac:dyDescent="0.25">
      <c r="Q1212" s="210"/>
    </row>
    <row r="1213" spans="17:17" x14ac:dyDescent="0.25">
      <c r="Q1213" s="210"/>
    </row>
    <row r="1214" spans="17:17" x14ac:dyDescent="0.25">
      <c r="Q1214" s="210"/>
    </row>
    <row r="1215" spans="17:17" x14ac:dyDescent="0.25">
      <c r="Q1215" s="210"/>
    </row>
    <row r="1216" spans="17:17" x14ac:dyDescent="0.25">
      <c r="Q1216" s="210"/>
    </row>
    <row r="1217" spans="17:17" x14ac:dyDescent="0.25">
      <c r="Q1217" s="210"/>
    </row>
    <row r="1218" spans="17:17" x14ac:dyDescent="0.25">
      <c r="Q1218" s="210"/>
    </row>
    <row r="1219" spans="17:17" x14ac:dyDescent="0.25">
      <c r="Q1219" s="210"/>
    </row>
    <row r="1220" spans="17:17" x14ac:dyDescent="0.25">
      <c r="Q1220" s="210"/>
    </row>
    <row r="1221" spans="17:17" x14ac:dyDescent="0.25">
      <c r="Q1221" s="210"/>
    </row>
    <row r="1222" spans="17:17" x14ac:dyDescent="0.25">
      <c r="Q1222" s="210"/>
    </row>
    <row r="1223" spans="17:17" x14ac:dyDescent="0.25">
      <c r="Q1223" s="210"/>
    </row>
    <row r="1224" spans="17:17" x14ac:dyDescent="0.25">
      <c r="Q1224" s="210"/>
    </row>
    <row r="1225" spans="17:17" x14ac:dyDescent="0.25">
      <c r="Q1225" s="210"/>
    </row>
    <row r="1226" spans="17:17" x14ac:dyDescent="0.25">
      <c r="Q1226" s="210"/>
    </row>
    <row r="1227" spans="17:17" x14ac:dyDescent="0.25">
      <c r="Q1227" s="210"/>
    </row>
    <row r="1228" spans="17:17" x14ac:dyDescent="0.25">
      <c r="Q1228" s="210"/>
    </row>
    <row r="1229" spans="17:17" x14ac:dyDescent="0.25">
      <c r="Q1229" s="210"/>
    </row>
    <row r="1230" spans="17:17" x14ac:dyDescent="0.25">
      <c r="Q1230" s="210"/>
    </row>
    <row r="1231" spans="17:17" x14ac:dyDescent="0.25">
      <c r="Q1231" s="210"/>
    </row>
    <row r="1232" spans="17:17" x14ac:dyDescent="0.25">
      <c r="Q1232" s="210"/>
    </row>
    <row r="1233" spans="17:17" x14ac:dyDescent="0.25">
      <c r="Q1233" s="210"/>
    </row>
    <row r="1234" spans="17:17" x14ac:dyDescent="0.25">
      <c r="Q1234" s="210"/>
    </row>
    <row r="1235" spans="17:17" x14ac:dyDescent="0.25">
      <c r="Q1235" s="210"/>
    </row>
    <row r="1236" spans="17:17" x14ac:dyDescent="0.25">
      <c r="Q1236" s="210"/>
    </row>
    <row r="1237" spans="17:17" x14ac:dyDescent="0.25">
      <c r="Q1237" s="210"/>
    </row>
    <row r="1238" spans="17:17" x14ac:dyDescent="0.25">
      <c r="Q1238" s="210"/>
    </row>
    <row r="1239" spans="17:17" x14ac:dyDescent="0.25">
      <c r="Q1239" s="210"/>
    </row>
    <row r="1240" spans="17:17" x14ac:dyDescent="0.25">
      <c r="Q1240" s="210"/>
    </row>
    <row r="1241" spans="17:17" x14ac:dyDescent="0.25">
      <c r="Q1241" s="210"/>
    </row>
    <row r="1242" spans="17:17" x14ac:dyDescent="0.25">
      <c r="Q1242" s="210"/>
    </row>
    <row r="1243" spans="17:17" x14ac:dyDescent="0.25">
      <c r="Q1243" s="210"/>
    </row>
    <row r="1244" spans="17:17" x14ac:dyDescent="0.25">
      <c r="Q1244" s="210"/>
    </row>
    <row r="1245" spans="17:17" x14ac:dyDescent="0.25">
      <c r="Q1245" s="210"/>
    </row>
    <row r="1246" spans="17:17" x14ac:dyDescent="0.25">
      <c r="Q1246" s="210"/>
    </row>
    <row r="1247" spans="17:17" x14ac:dyDescent="0.25">
      <c r="Q1247" s="210"/>
    </row>
    <row r="1248" spans="17:17" x14ac:dyDescent="0.25">
      <c r="Q1248" s="210"/>
    </row>
    <row r="1249" spans="17:17" x14ac:dyDescent="0.25">
      <c r="Q1249" s="210"/>
    </row>
    <row r="1250" spans="17:17" x14ac:dyDescent="0.25">
      <c r="Q1250" s="210"/>
    </row>
    <row r="1251" spans="17:17" x14ac:dyDescent="0.25">
      <c r="Q1251" s="210"/>
    </row>
    <row r="1252" spans="17:17" x14ac:dyDescent="0.25">
      <c r="Q1252" s="210"/>
    </row>
    <row r="1253" spans="17:17" x14ac:dyDescent="0.25">
      <c r="Q1253" s="210"/>
    </row>
    <row r="1254" spans="17:17" x14ac:dyDescent="0.25">
      <c r="Q1254" s="210"/>
    </row>
    <row r="1255" spans="17:17" x14ac:dyDescent="0.25">
      <c r="Q1255" s="210"/>
    </row>
    <row r="1256" spans="17:17" x14ac:dyDescent="0.25">
      <c r="Q1256" s="210"/>
    </row>
    <row r="1257" spans="17:17" x14ac:dyDescent="0.25">
      <c r="Q1257" s="210"/>
    </row>
    <row r="1258" spans="17:17" x14ac:dyDescent="0.25">
      <c r="Q1258" s="210"/>
    </row>
    <row r="1259" spans="17:17" x14ac:dyDescent="0.25">
      <c r="Q1259" s="210"/>
    </row>
    <row r="1260" spans="17:17" x14ac:dyDescent="0.25">
      <c r="Q1260" s="210"/>
    </row>
    <row r="1261" spans="17:17" x14ac:dyDescent="0.25">
      <c r="Q1261" s="210"/>
    </row>
    <row r="1262" spans="17:17" x14ac:dyDescent="0.25">
      <c r="Q1262" s="210"/>
    </row>
    <row r="1263" spans="17:17" x14ac:dyDescent="0.25">
      <c r="Q1263" s="210"/>
    </row>
    <row r="1264" spans="17:17" x14ac:dyDescent="0.25">
      <c r="Q1264" s="210"/>
    </row>
    <row r="1265" spans="17:17" x14ac:dyDescent="0.25">
      <c r="Q1265" s="210"/>
    </row>
    <row r="1266" spans="17:17" x14ac:dyDescent="0.25">
      <c r="Q1266" s="210"/>
    </row>
    <row r="1267" spans="17:17" x14ac:dyDescent="0.25">
      <c r="Q1267" s="210"/>
    </row>
    <row r="1268" spans="17:17" x14ac:dyDescent="0.25">
      <c r="Q1268" s="210"/>
    </row>
    <row r="1269" spans="17:17" x14ac:dyDescent="0.25">
      <c r="Q1269" s="210"/>
    </row>
    <row r="1270" spans="17:17" x14ac:dyDescent="0.25">
      <c r="Q1270" s="210"/>
    </row>
    <row r="1271" spans="17:17" x14ac:dyDescent="0.25">
      <c r="Q1271" s="210"/>
    </row>
    <row r="1272" spans="17:17" x14ac:dyDescent="0.25">
      <c r="Q1272" s="210"/>
    </row>
    <row r="1273" spans="17:17" x14ac:dyDescent="0.25">
      <c r="Q1273" s="210"/>
    </row>
    <row r="1274" spans="17:17" x14ac:dyDescent="0.25">
      <c r="Q1274" s="210"/>
    </row>
    <row r="1275" spans="17:17" x14ac:dyDescent="0.25">
      <c r="Q1275" s="210"/>
    </row>
    <row r="1276" spans="17:17" x14ac:dyDescent="0.25">
      <c r="Q1276" s="210"/>
    </row>
    <row r="1277" spans="17:17" x14ac:dyDescent="0.25">
      <c r="Q1277" s="210"/>
    </row>
    <row r="1278" spans="17:17" x14ac:dyDescent="0.25">
      <c r="Q1278" s="210"/>
    </row>
    <row r="1279" spans="17:17" x14ac:dyDescent="0.25">
      <c r="Q1279" s="210"/>
    </row>
    <row r="1280" spans="17:17" x14ac:dyDescent="0.25">
      <c r="Q1280" s="210"/>
    </row>
    <row r="1281" spans="17:17" x14ac:dyDescent="0.25">
      <c r="Q1281" s="210"/>
    </row>
    <row r="1282" spans="17:17" x14ac:dyDescent="0.25">
      <c r="Q1282" s="210"/>
    </row>
    <row r="1283" spans="17:17" x14ac:dyDescent="0.25">
      <c r="Q1283" s="210"/>
    </row>
    <row r="1284" spans="17:17" x14ac:dyDescent="0.25">
      <c r="Q1284" s="210"/>
    </row>
    <row r="1285" spans="17:17" x14ac:dyDescent="0.25">
      <c r="Q1285" s="210"/>
    </row>
    <row r="1286" spans="17:17" x14ac:dyDescent="0.25">
      <c r="Q1286" s="210"/>
    </row>
    <row r="1287" spans="17:17" x14ac:dyDescent="0.25">
      <c r="Q1287" s="210"/>
    </row>
    <row r="1288" spans="17:17" x14ac:dyDescent="0.25">
      <c r="Q1288" s="210"/>
    </row>
    <row r="1289" spans="17:17" x14ac:dyDescent="0.25">
      <c r="Q1289" s="210"/>
    </row>
    <row r="1290" spans="17:17" x14ac:dyDescent="0.25">
      <c r="Q1290" s="210"/>
    </row>
    <row r="1291" spans="17:17" x14ac:dyDescent="0.25">
      <c r="Q1291" s="210"/>
    </row>
    <row r="1292" spans="17:17" x14ac:dyDescent="0.25">
      <c r="Q1292" s="210"/>
    </row>
    <row r="1293" spans="17:17" x14ac:dyDescent="0.25">
      <c r="Q1293" s="210"/>
    </row>
    <row r="1294" spans="17:17" x14ac:dyDescent="0.25">
      <c r="Q1294" s="210"/>
    </row>
    <row r="1295" spans="17:17" x14ac:dyDescent="0.25">
      <c r="Q1295" s="210"/>
    </row>
    <row r="1296" spans="17:17" x14ac:dyDescent="0.25">
      <c r="Q1296" s="210"/>
    </row>
    <row r="1297" spans="17:17" x14ac:dyDescent="0.25">
      <c r="Q1297" s="210"/>
    </row>
    <row r="1298" spans="17:17" x14ac:dyDescent="0.25">
      <c r="Q1298" s="210"/>
    </row>
    <row r="1299" spans="17:17" x14ac:dyDescent="0.25">
      <c r="Q1299" s="210"/>
    </row>
    <row r="1300" spans="17:17" x14ac:dyDescent="0.25">
      <c r="Q1300" s="210"/>
    </row>
    <row r="1301" spans="17:17" x14ac:dyDescent="0.25">
      <c r="Q1301" s="210"/>
    </row>
    <row r="1302" spans="17:17" x14ac:dyDescent="0.25">
      <c r="Q1302" s="210"/>
    </row>
    <row r="1303" spans="17:17" x14ac:dyDescent="0.25">
      <c r="Q1303" s="210"/>
    </row>
    <row r="1304" spans="17:17" x14ac:dyDescent="0.25">
      <c r="Q1304" s="210"/>
    </row>
    <row r="1305" spans="17:17" x14ac:dyDescent="0.25">
      <c r="Q1305" s="210"/>
    </row>
    <row r="1306" spans="17:17" x14ac:dyDescent="0.25">
      <c r="Q1306" s="210"/>
    </row>
    <row r="1307" spans="17:17" x14ac:dyDescent="0.25">
      <c r="Q1307" s="210"/>
    </row>
    <row r="1308" spans="17:17" x14ac:dyDescent="0.25">
      <c r="Q1308" s="210"/>
    </row>
    <row r="1309" spans="17:17" x14ac:dyDescent="0.25">
      <c r="Q1309" s="210"/>
    </row>
    <row r="1310" spans="17:17" x14ac:dyDescent="0.25">
      <c r="Q1310" s="210"/>
    </row>
    <row r="1311" spans="17:17" x14ac:dyDescent="0.25">
      <c r="Q1311" s="210"/>
    </row>
    <row r="1312" spans="17:17" x14ac:dyDescent="0.25">
      <c r="Q1312" s="210"/>
    </row>
    <row r="1313" spans="17:17" x14ac:dyDescent="0.25">
      <c r="Q1313" s="210"/>
    </row>
    <row r="1314" spans="17:17" x14ac:dyDescent="0.25">
      <c r="Q1314" s="210"/>
    </row>
    <row r="1315" spans="17:17" x14ac:dyDescent="0.25">
      <c r="Q1315" s="210"/>
    </row>
  </sheetData>
  <sheetProtection formatCells="0" formatColumns="0" formatRows="0" insertRows="0" insertHyperlinks="0" deleteRows="0" sort="0" autoFilter="0" pivotTables="0"/>
  <autoFilter ref="B1:AF369" xr:uid="{00000000-0009-0000-0000-00000B000000}"/>
  <dataConsolidate/>
  <conditionalFormatting sqref="A1316:AF2000 AF2:AF1315 X2:AD1315 A11:V1315 A2:C10 E2:V10">
    <cfRule type="expression" dxfId="40" priority="4">
      <formula>COUNTA(INDIRECT("A"&amp;ROW()&amp;":AF"&amp;ROW()))</formula>
    </cfRule>
  </conditionalFormatting>
  <conditionalFormatting sqref="AE2:AE1315">
    <cfRule type="expression" dxfId="39" priority="3">
      <formula>COUNTA(INDIRECT("A"&amp;ROW()&amp;":AC"&amp;ROW()))</formula>
    </cfRule>
  </conditionalFormatting>
  <conditionalFormatting sqref="W2:W1315">
    <cfRule type="expression" dxfId="38" priority="2">
      <formula>COUNTA(INDIRECT("A"&amp;ROW()&amp;":AC"&amp;ROW()))</formula>
    </cfRule>
  </conditionalFormatting>
  <conditionalFormatting sqref="D2:D10">
    <cfRule type="expression" dxfId="37" priority="1">
      <formula>COUNTA(INDIRECT("A"&amp;ROW()&amp;":CH"&amp;ROW()))</formula>
    </cfRule>
  </conditionalFormatting>
  <dataValidations count="26">
    <dataValidation type="list" allowBlank="1" promptTitle="DATO" prompt="PARA ATS 03/2015 EN ADELANTE_x000a_SI TIPO DE REGÍMEN ES 01 UBICAR EL CÓDIGO DEL PAÍS, PARA ATS &gt;= 2016-06, EN LA HOJA TABLAS" sqref="K10:K20" xr:uid="{76A22CCE-0C98-488A-99D4-DE4A560E49DB}">
      <formula1>PAISPAGO</formula1>
    </dataValidation>
    <dataValidation allowBlank="1" showInputMessage="1" showErrorMessage="1" promptTitle="DATO" prompt="OBLIGATORIO SI TIPO DE ID ES 21" sqref="B2:B50" xr:uid="{5FAD24F7-4093-4690-9517-7F2D996A9EE8}"/>
    <dataValidation allowBlank="1" showInputMessage="1" showErrorMessage="1" promptTitle="DATO" prompt="PARA ATS 03/2015 EN ADELANTE_x000a_SI TIPO DE REGÍMEN ES 01 UBICAR EL CÓDIGO DEL PAÍS, PARA ATS &gt;= 2016-06, EN LA HOJA TABLAS" sqref="K21:K50" xr:uid="{58950FCA-D21D-4154-92FF-1E35FE47AFD1}"/>
    <dataValidation type="list" errorStyle="information" allowBlank="1" showInputMessage="1" showErrorMessage="1" sqref="M2:M50" xr:uid="{FC3F56BF-0C7F-48A8-87EE-C5F472645156}">
      <formula1>"01-CON REFRENDO,02-SIN REFRENDO,03-Exportaciones de servicios u Otros Ingresos del exterior  (Incluye activos intagibles)"</formula1>
    </dataValidation>
    <dataValidation type="list" allowBlank="1" showInputMessage="1" promptTitle="DATO" prompt="LLENAR SI  TIPO DE REGÍMEN FISCAL  ES (02)_x000a_PARA ATS DESDE 06/2016" sqref="I2:I50" xr:uid="{BDA99B86-CCC5-400F-A854-6EE16FC938F9}">
      <formula1>PARAISOFISCALES</formula1>
    </dataValidation>
    <dataValidation type="list" allowBlank="1" showInputMessage="1" promptTitle="DATO" prompt="LLENAR SI  TIPO DE REGÍMEN FISCAL  ES 01_x000a_PARA ATS DESDE 06/2016" sqref="H2:H50 K2:K9" xr:uid="{B2D460A1-1A11-498F-B6A6-5F6DCAE404BF}">
      <formula1>PAIS</formula1>
    </dataValidation>
    <dataValidation type="list" allowBlank="1" showInputMessage="1" showErrorMessage="1" promptTitle="DATO" prompt="PARA ATS DESDE 06/2016" sqref="G2:G50" xr:uid="{F0BDD824-AD13-4A69-8189-A5E231C9FF68}">
      <formula1>TIPOSREGI</formula1>
    </dataValidation>
    <dataValidation allowBlank="1" showInputMessage="1" showErrorMessage="1" promptTitle="DATO" prompt="LLENAR SI COLUMNA O ES SI _x000a_PARA ATS DESDE 06/2016" sqref="P2:P50" xr:uid="{4FD23C68-6D38-4B68-B73F-1D362F0A81B3}"/>
    <dataValidation type="list" allowBlank="1" showInputMessage="1" showErrorMessage="1" promptTitle="DATO" prompt="Si tipo de exportación es 03 escoger una de las opciones de la celda_x000a_PARA ATS DESDE 06/2016" sqref="O2:O50" xr:uid="{A15979B0-5A1C-4D6F-9B5D-6E744D7C5EC8}">
      <formula1>"SI,NO"</formula1>
    </dataValidation>
    <dataValidation allowBlank="1" showInputMessage="1" showErrorMessage="1" promptTitle="DATO" prompt="SOLO SI TIPO DE REGÍMEN ES 03 _x000a_PARA ATS DESDE 06/2016" sqref="J2:J50" xr:uid="{AE5DE068-606C-481F-917E-C3E440B57A92}"/>
    <dataValidation type="list" allowBlank="1" showInputMessage="1" showErrorMessage="1" promptTitle="DATO" prompt="SOLO SI TIPO DE ID CLIENTE ES 21_x000a_ ESQUEMA ATS ES DESDE 05/2016" sqref="F2:F50" xr:uid="{207ABB01-6FF6-4613-A7EB-B99BE98A2D10}">
      <formula1>"01-PERSONA NATURAL,02-SOCIEDAD"</formula1>
    </dataValidation>
    <dataValidation type="textLength" errorStyle="warning" operator="equal" allowBlank="1" showInputMessage="1" showErrorMessage="1" errorTitle="DATO" error="SOLO SE PERMITE UN DIGITO NUMÉRICO" promptTitle="DATO" prompt="SOLO SE PERMITE UN DIGITO NUMÉRICO_x000a_PARA ATS HASTA 09/2012" sqref="V2:V50" xr:uid="{CA63B439-9E14-463C-8307-C7E00F638AC3}">
      <formula1>1</formula1>
    </dataValidation>
    <dataValidation type="textLength" errorStyle="warning" allowBlank="1" showInputMessage="1" showErrorMessage="1" errorTitle="DATO" error="SOLO SE PERMITE DE 6 A 8 DÍGITOS" promptTitle="DATO" prompt="HASTA 12/2012 INGRESE 6 DÍGITOS_x000a_DESDE 01/2013 INGRESE 8 DÍGITOS" sqref="U2:U50" xr:uid="{722DABB9-5A01-41FE-9ED7-AEF6845F7EC4}">
      <formula1>6</formula1>
      <formula2>8</formula2>
    </dataValidation>
    <dataValidation type="list" showInputMessage="1" showErrorMessage="1" prompt="LLENAR PARA ATS 03/2015 EN ADELANTE" sqref="E2:E50" xr:uid="{76E632C3-FAF3-4085-875F-10E7D217FF64}">
      <formula1>"SI,NO"</formula1>
    </dataValidation>
    <dataValidation allowBlank="1" showInputMessage="1" showErrorMessage="1" prompt="LLENAR PARA ATS 03/2015 EN ADELANTE" sqref="D11:D50" xr:uid="{907B5447-995B-4D24-A755-60DCF5DE97D0}"/>
    <dataValidation type="list" allowBlank="1" showInputMessage="1" showErrorMessage="1" prompt="LLENAR PARA ATS 03/2015 EN ADELANTE" sqref="C2:C50" xr:uid="{D7BD068C-EBDD-455D-BF95-9B113D265F70}">
      <formula1>"20-RUC,21-PASAPORTE / IDENTIFICACIÓN TRIBUTARIA DEL EXTERIOR"</formula1>
    </dataValidation>
    <dataValidation type="list" operator="lessThan" allowBlank="1" showInputMessage="1" showErrorMessage="1" sqref="Q2:Q1315" xr:uid="{98EE7711-3B49-4390-95B5-202FA518DAA6}">
      <formula1>tipocomexp</formula1>
    </dataValidation>
    <dataValidation type="list" allowBlank="1" showInputMessage="1" showErrorMessage="1" sqref="R2:R50" xr:uid="{5DA6D423-7B74-4A08-A4D3-67EF88CFC370}">
      <formula1>DISTRITO</formula1>
    </dataValidation>
    <dataValidation type="list" allowBlank="1" showInputMessage="1" showErrorMessage="1" sqref="T2:T50" xr:uid="{B0618810-363D-4231-8464-8D1F4FFED2AF}">
      <formula1>REGIMEN</formula1>
    </dataValidation>
    <dataValidation type="list" allowBlank="1" showInputMessage="1" showErrorMessage="1" promptTitle="DATO" prompt="Si tipo de EXPORTACIÓN  es 03 escoger una de las opciones de la celda_x000a_PARA ATS DESDE 06/2016" sqref="N2:N50" xr:uid="{5631E423-E6F0-4902-A5D2-1357C7CA5628}">
      <formula1>TIPOSINGEXT</formula1>
    </dataValidation>
    <dataValidation type="list" allowBlank="1" showInputMessage="1" showErrorMessage="1" promptTitle="DATO" prompt="CAMPO VIGENTE DESDE 03/2015  HASTA 04/2016._x000a_LLENAR SI TIPO DE ID ES 21" sqref="L2:L50" xr:uid="{AD606C1E-CE03-4B2F-B1D4-87484FD25C95}">
      <formula1>"SI,NO"</formula1>
    </dataValidation>
    <dataValidation type="textLength" operator="equal" allowBlank="1" showInputMessage="1" showErrorMessage="1" error="SOLO PUEDE INGRESAR NUMEROS ENTRE 001 Y 999" sqref="AA2:AB50" xr:uid="{205BB7DC-0B76-4DE2-8FFD-37918D7396AC}">
      <formula1>3</formula1>
    </dataValidation>
    <dataValidation type="whole" allowBlank="1" showInputMessage="1" showErrorMessage="1" error="SOLO PUEDE INGRESAR NUMEROS" sqref="AC2:AC50" xr:uid="{629E45F8-7131-40DB-97FC-D5D1FBA41B93}">
      <formula1>1</formula1>
      <formula2>99999999999</formula2>
    </dataValidation>
    <dataValidation allowBlank="1" showInputMessage="1" showErrorMessage="1" promptTitle="VIGENCIA" prompt="LLENAR SOLO PARA ATS  HASTA 09/2012_x000a_13 DIGITOS" sqref="Y2:Z50" xr:uid="{B1FBE7CB-4E57-45D4-B67F-42FC4894B7EA}"/>
    <dataValidation type="decimal" operator="greaterThan" allowBlank="1" showInputMessage="1" showErrorMessage="1" error="SE PERMITE SOLO NUMEROS" sqref="AF2:AF219 X2:X50" xr:uid="{03B10939-81F8-4F83-BED0-926C1DE0A021}">
      <formula1>0</formula1>
    </dataValidation>
    <dataValidation type="textLength" errorStyle="warning" operator="equal" allowBlank="1" showInputMessage="1" showErrorMessage="1" errorTitle="AUTORIZACION" error="SOLO PUEDE INGRESAR NUMEROS DE AUTORIZACION 10 DIGITOS_x000a__x000a_SI  SE TRATA DE FACTURA ELECTRONICA ENTONCES CONTINUE." sqref="AD2:AD219" xr:uid="{AB203851-618D-420B-9CFA-48844DDE1A57}">
      <formula1>10</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7F9B1-585D-4998-A5C9-ECEEB5BB7877}">
  <sheetPr codeName="Hoja7">
    <tabColor theme="9" tint="0.59999389629810485"/>
  </sheetPr>
  <dimension ref="A1:CN8"/>
  <sheetViews>
    <sheetView zoomScale="80" zoomScaleNormal="80" workbookViewId="0">
      <pane ySplit="1" topLeftCell="A2" activePane="bottomLeft" state="frozen"/>
      <selection pane="bottomLeft" activeCell="C2" sqref="C2:C9"/>
    </sheetView>
  </sheetViews>
  <sheetFormatPr baseColWidth="10" defaultColWidth="12" defaultRowHeight="15" x14ac:dyDescent="0.25"/>
  <cols>
    <col min="1" max="1" width="5.85546875" customWidth="1"/>
    <col min="2" max="2" width="20.28515625" style="5" bestFit="1" customWidth="1"/>
    <col min="3" max="3" width="16" style="5" bestFit="1" customWidth="1"/>
    <col min="4" max="4" width="21" style="5" customWidth="1"/>
    <col min="5" max="5" width="31.7109375" style="5" customWidth="1"/>
    <col min="6" max="6" width="30.140625" style="5" customWidth="1"/>
    <col min="7" max="7" width="22.7109375" style="5" customWidth="1"/>
    <col min="8" max="8" width="16.140625" customWidth="1"/>
    <col min="9" max="9" width="9.5703125" style="177" customWidth="1"/>
    <col min="10" max="10" width="9.85546875" style="177" customWidth="1"/>
    <col min="11" max="11" width="12" style="177" customWidth="1"/>
    <col min="12" max="12" width="9" style="177" customWidth="1"/>
    <col min="13" max="13" width="13" style="177" customWidth="1"/>
    <col min="14" max="14" width="10.7109375" style="177" customWidth="1"/>
    <col min="15" max="15" width="12.28515625" style="177" customWidth="1"/>
    <col min="16" max="16" width="10" style="177" customWidth="1"/>
    <col min="17" max="17" width="11.28515625" style="177" customWidth="1"/>
    <col min="18" max="18" width="12.5703125" customWidth="1"/>
    <col min="19" max="19" width="13.140625" customWidth="1"/>
    <col min="20" max="20" width="13.28515625" style="5" customWidth="1"/>
    <col min="21" max="21" width="12.140625" style="176" bestFit="1" customWidth="1"/>
    <col min="22" max="22" width="14.28515625" customWidth="1"/>
    <col min="23" max="24" width="14.42578125" customWidth="1"/>
    <col min="25" max="25" width="14.42578125" style="5" customWidth="1"/>
    <col min="26" max="26" width="20" style="5" customWidth="1"/>
    <col min="27" max="27" width="13.28515625" style="5" customWidth="1"/>
    <col min="28" max="28" width="23.5703125" bestFit="1" customWidth="1"/>
    <col min="29" max="29" width="22.42578125" bestFit="1" customWidth="1"/>
    <col min="30" max="30" width="10" customWidth="1"/>
    <col min="31" max="31" width="16.5703125" bestFit="1" customWidth="1"/>
    <col min="32" max="32" width="26" bestFit="1" customWidth="1"/>
    <col min="33" max="33" width="16.5703125" bestFit="1" customWidth="1"/>
    <col min="34" max="34" width="29.42578125" bestFit="1" customWidth="1"/>
    <col min="35" max="35" width="30.140625" bestFit="1" customWidth="1"/>
    <col min="36" max="36" width="31.28515625" bestFit="1" customWidth="1"/>
    <col min="37" max="37" width="30.85546875" bestFit="1" customWidth="1"/>
    <col min="38" max="38" width="26.28515625" bestFit="1" customWidth="1"/>
    <col min="39" max="39" width="22.28515625" bestFit="1" customWidth="1"/>
    <col min="40" max="40" width="17.85546875" bestFit="1" customWidth="1"/>
    <col min="41" max="41" width="16.5703125" bestFit="1" customWidth="1"/>
    <col min="42" max="42" width="29.42578125" bestFit="1" customWidth="1"/>
    <col min="43" max="43" width="30.140625" bestFit="1" customWidth="1"/>
    <col min="44" max="44" width="31.28515625" bestFit="1" customWidth="1"/>
    <col min="45" max="45" width="30.85546875" bestFit="1" customWidth="1"/>
    <col min="46" max="46" width="26.28515625" bestFit="1" customWidth="1"/>
    <col min="47" max="47" width="22.28515625" bestFit="1" customWidth="1"/>
    <col min="48" max="48" width="11.7109375" bestFit="1" customWidth="1"/>
    <col min="49" max="49" width="14.140625" bestFit="1" customWidth="1"/>
    <col min="50" max="50" width="33.42578125" bestFit="1" customWidth="1"/>
    <col min="51" max="51" width="20" bestFit="1" customWidth="1"/>
  </cols>
  <sheetData>
    <row r="1" spans="1:92" s="189" customFormat="1" ht="85.5" customHeight="1" x14ac:dyDescent="0.25">
      <c r="A1" s="216" t="s">
        <v>1153</v>
      </c>
      <c r="B1" s="153" t="s">
        <v>1287</v>
      </c>
      <c r="C1" s="153" t="s">
        <v>1288</v>
      </c>
      <c r="D1" s="153" t="s">
        <v>1289</v>
      </c>
      <c r="E1" s="153" t="s">
        <v>1290</v>
      </c>
      <c r="F1" s="152" t="s">
        <v>1291</v>
      </c>
      <c r="G1" s="152" t="s">
        <v>1292</v>
      </c>
      <c r="H1" s="217" t="s">
        <v>1293</v>
      </c>
      <c r="I1" s="218" t="s">
        <v>1294</v>
      </c>
      <c r="J1" s="218" t="s">
        <v>1295</v>
      </c>
      <c r="K1" s="156" t="s">
        <v>1296</v>
      </c>
      <c r="L1" s="156" t="s">
        <v>1297</v>
      </c>
      <c r="M1" s="156" t="s">
        <v>1298</v>
      </c>
      <c r="N1" s="156" t="s">
        <v>1299</v>
      </c>
      <c r="O1" s="218" t="s">
        <v>1300</v>
      </c>
      <c r="P1" s="218" t="s">
        <v>1301</v>
      </c>
      <c r="Q1" s="218" t="s">
        <v>1302</v>
      </c>
      <c r="R1" s="153" t="s">
        <v>1303</v>
      </c>
      <c r="S1" s="219" t="s">
        <v>1304</v>
      </c>
      <c r="T1" s="157" t="s">
        <v>1262</v>
      </c>
      <c r="U1" s="154" t="s">
        <v>75</v>
      </c>
      <c r="V1" s="217" t="s">
        <v>1305</v>
      </c>
      <c r="W1" s="152" t="s">
        <v>1306</v>
      </c>
      <c r="X1" s="220" t="s">
        <v>1307</v>
      </c>
      <c r="Y1" s="153" t="s">
        <v>1308</v>
      </c>
      <c r="Z1" s="152" t="s">
        <v>1309</v>
      </c>
      <c r="AA1" s="152" t="s">
        <v>1310</v>
      </c>
      <c r="AB1" s="220" t="s">
        <v>1311</v>
      </c>
      <c r="AC1" s="221" t="s">
        <v>1312</v>
      </c>
      <c r="AD1" s="102"/>
      <c r="AE1" s="102"/>
      <c r="AF1" s="102"/>
      <c r="AG1" s="102"/>
      <c r="AH1" s="102"/>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row>
    <row r="2" spans="1:92" x14ac:dyDescent="0.25">
      <c r="B2" s="5" t="s">
        <v>1313</v>
      </c>
      <c r="C2" s="5" t="s">
        <v>1314</v>
      </c>
      <c r="D2" s="5" t="s">
        <v>1227</v>
      </c>
      <c r="E2" s="5" t="s">
        <v>125</v>
      </c>
      <c r="F2" s="5" t="s">
        <v>1315</v>
      </c>
      <c r="G2" s="5" t="s">
        <v>1316</v>
      </c>
      <c r="H2">
        <v>1</v>
      </c>
      <c r="J2" s="177">
        <v>50</v>
      </c>
      <c r="Q2" s="177">
        <v>0</v>
      </c>
      <c r="S2" s="177">
        <f t="shared" ref="S2:S8" si="0">I2+J2+K2+N2+L2-O2-P2+M2</f>
        <v>50</v>
      </c>
      <c r="U2" s="176">
        <v>45292</v>
      </c>
      <c r="V2">
        <f t="shared" ref="V2:V8" si="1">IF(OR(MID(E2,1,2)="41",MID(B2,1,1)="E"),0,IF(OR(E2="04-Nota de crédito",E2="04",E2="04-N/C Ventas",E2="51-N/C A Inst. Estado y Empr. Públicas que percibe ingreso exento de Imp. Renta",E2="51",E2="47-N/C por Reembolso Emitida por Intermediario",E2="47"),-I2-J2-K2-L2,I2+J2+K2+L2))</f>
        <v>0</v>
      </c>
      <c r="Y2" s="5" t="s">
        <v>1317</v>
      </c>
      <c r="AA2" s="5" t="s">
        <v>1234</v>
      </c>
    </row>
    <row r="3" spans="1:92" x14ac:dyDescent="0.25">
      <c r="B3" s="5" t="s">
        <v>1313</v>
      </c>
      <c r="C3" s="5" t="s">
        <v>1314</v>
      </c>
      <c r="D3" s="5" t="s">
        <v>1227</v>
      </c>
      <c r="E3" s="5" t="s">
        <v>125</v>
      </c>
      <c r="F3" s="5" t="s">
        <v>1315</v>
      </c>
      <c r="G3" s="5" t="s">
        <v>1316</v>
      </c>
      <c r="H3">
        <v>1</v>
      </c>
      <c r="J3" s="177">
        <v>50</v>
      </c>
      <c r="Q3" s="177">
        <v>0</v>
      </c>
      <c r="S3" s="177">
        <f t="shared" si="0"/>
        <v>50</v>
      </c>
      <c r="U3" s="176">
        <v>36526</v>
      </c>
      <c r="V3">
        <f t="shared" si="1"/>
        <v>0</v>
      </c>
      <c r="Y3" s="5" t="s">
        <v>1317</v>
      </c>
      <c r="AA3" s="5" t="s">
        <v>1234</v>
      </c>
    </row>
    <row r="4" spans="1:92" x14ac:dyDescent="0.25">
      <c r="B4" s="5" t="s">
        <v>1313</v>
      </c>
      <c r="C4" s="5" t="s">
        <v>1314</v>
      </c>
      <c r="D4" s="5" t="s">
        <v>1227</v>
      </c>
      <c r="E4" s="5" t="s">
        <v>125</v>
      </c>
      <c r="F4" s="5" t="s">
        <v>1315</v>
      </c>
      <c r="G4" s="5" t="s">
        <v>1316</v>
      </c>
      <c r="H4">
        <v>1</v>
      </c>
      <c r="J4" s="177">
        <v>50</v>
      </c>
      <c r="Q4" s="177">
        <v>0</v>
      </c>
      <c r="S4" s="177">
        <f t="shared" si="0"/>
        <v>50</v>
      </c>
      <c r="U4" s="176">
        <v>36526</v>
      </c>
      <c r="V4">
        <f t="shared" si="1"/>
        <v>0</v>
      </c>
      <c r="Y4" s="5" t="s">
        <v>1317</v>
      </c>
      <c r="AA4" s="5" t="s">
        <v>1234</v>
      </c>
    </row>
    <row r="5" spans="1:92" x14ac:dyDescent="0.25">
      <c r="B5" s="5" t="s">
        <v>1313</v>
      </c>
      <c r="C5" s="5" t="s">
        <v>1314</v>
      </c>
      <c r="D5" s="5" t="s">
        <v>1227</v>
      </c>
      <c r="E5" s="5" t="s">
        <v>125</v>
      </c>
      <c r="F5" s="5" t="s">
        <v>1315</v>
      </c>
      <c r="G5" s="5" t="s">
        <v>1316</v>
      </c>
      <c r="H5">
        <v>1</v>
      </c>
      <c r="J5" s="177">
        <v>50</v>
      </c>
      <c r="Q5" s="177">
        <v>0</v>
      </c>
      <c r="S5" s="177">
        <f t="shared" si="0"/>
        <v>50</v>
      </c>
      <c r="U5" s="176">
        <v>36526</v>
      </c>
      <c r="V5">
        <f t="shared" si="1"/>
        <v>0</v>
      </c>
      <c r="Y5" s="5" t="s">
        <v>1317</v>
      </c>
      <c r="AA5" s="5" t="s">
        <v>1234</v>
      </c>
    </row>
    <row r="6" spans="1:92" x14ac:dyDescent="0.25">
      <c r="B6" s="5" t="s">
        <v>1313</v>
      </c>
      <c r="C6" s="5" t="s">
        <v>1314</v>
      </c>
      <c r="D6" s="5" t="s">
        <v>1227</v>
      </c>
      <c r="E6" s="5" t="s">
        <v>76</v>
      </c>
      <c r="F6" s="5" t="s">
        <v>1315</v>
      </c>
      <c r="G6" s="5" t="s">
        <v>1316</v>
      </c>
      <c r="H6">
        <v>1</v>
      </c>
      <c r="J6" s="177">
        <v>50</v>
      </c>
      <c r="Q6" s="177">
        <v>0</v>
      </c>
      <c r="S6" s="177">
        <f t="shared" si="0"/>
        <v>50</v>
      </c>
      <c r="U6" s="176">
        <v>36526</v>
      </c>
      <c r="V6">
        <f t="shared" si="1"/>
        <v>0</v>
      </c>
      <c r="AA6" s="5" t="s">
        <v>1234</v>
      </c>
    </row>
    <row r="7" spans="1:92" x14ac:dyDescent="0.25">
      <c r="B7" s="5" t="s">
        <v>1313</v>
      </c>
      <c r="C7" s="5" t="s">
        <v>1314</v>
      </c>
      <c r="D7" s="5" t="s">
        <v>1227</v>
      </c>
      <c r="E7" s="5" t="s">
        <v>76</v>
      </c>
      <c r="F7" s="5" t="s">
        <v>1315</v>
      </c>
      <c r="G7" s="5" t="s">
        <v>1316</v>
      </c>
      <c r="H7">
        <v>1</v>
      </c>
      <c r="J7" s="177">
        <v>50</v>
      </c>
      <c r="Q7" s="177">
        <v>0</v>
      </c>
      <c r="S7" s="177">
        <f t="shared" si="0"/>
        <v>50</v>
      </c>
      <c r="U7" s="176">
        <v>36526</v>
      </c>
      <c r="V7">
        <f t="shared" si="1"/>
        <v>0</v>
      </c>
      <c r="AA7" s="5" t="s">
        <v>1234</v>
      </c>
    </row>
    <row r="8" spans="1:92" x14ac:dyDescent="0.25">
      <c r="B8" s="5" t="s">
        <v>1313</v>
      </c>
      <c r="C8" s="5" t="s">
        <v>1314</v>
      </c>
      <c r="D8" s="5" t="s">
        <v>1227</v>
      </c>
      <c r="E8" s="5" t="s">
        <v>100</v>
      </c>
      <c r="F8" s="5" t="s">
        <v>1315</v>
      </c>
      <c r="G8" s="5" t="s">
        <v>1316</v>
      </c>
      <c r="H8">
        <v>1</v>
      </c>
      <c r="J8" s="177">
        <v>50</v>
      </c>
      <c r="Q8" s="177">
        <v>0</v>
      </c>
      <c r="S8" s="177">
        <f t="shared" si="0"/>
        <v>50</v>
      </c>
      <c r="U8" s="176">
        <v>36526</v>
      </c>
      <c r="V8">
        <f t="shared" si="1"/>
        <v>0</v>
      </c>
      <c r="Y8" s="5" t="s">
        <v>1317</v>
      </c>
      <c r="AA8" s="5" t="s">
        <v>1234</v>
      </c>
    </row>
  </sheetData>
  <sheetProtection formatCells="0" formatColumns="0" formatRows="0" insertColumns="0" insertRows="0" insertHyperlinks="0" deleteRows="0" sort="0" autoFilter="0" pivotTables="0"/>
  <autoFilter ref="A1:AC1" xr:uid="{00000000-0001-0000-0C00-000000000000}"/>
  <dataConsolidate/>
  <conditionalFormatting sqref="A2:C8 E2:AC8">
    <cfRule type="expression" dxfId="36" priority="2">
      <formula>COUNTA(INDIRECT("A"&amp;ROW()&amp;":AC"&amp;ROW()))</formula>
    </cfRule>
  </conditionalFormatting>
  <conditionalFormatting sqref="D2:D8">
    <cfRule type="expression" dxfId="35" priority="1">
      <formula>COUNTA(INDIRECT("A"&amp;ROW()&amp;":CH"&amp;ROW()))</formula>
    </cfRule>
  </conditionalFormatting>
  <dataValidations count="10">
    <dataValidation type="list" errorStyle="warning" allowBlank="1" showInputMessage="1" showErrorMessage="1" sqref="W2:W8" xr:uid="{D275F03D-36EE-4440-B27E-75CC307FBFD9}">
      <formula1>TIPOCOMP</formula1>
    </dataValidation>
    <dataValidation type="list" errorStyle="warning" allowBlank="1" showInputMessage="1" showErrorMessage="1" sqref="T2:T8" xr:uid="{80665FBC-A40A-4F22-B20B-999CD4C52884}">
      <formula1>"01-PERSONA NATURAL,02-SOCIEDAD"</formula1>
    </dataValidation>
    <dataValidation type="list" allowBlank="1" showInputMessage="1" showErrorMessage="1" sqref="R2:R8" xr:uid="{034223E9-732A-4C18-9868-5A190B1E6D9E}">
      <formula1>"SI,NO"</formula1>
    </dataValidation>
    <dataValidation type="list" errorStyle="warning" allowBlank="1" showInputMessage="1" showErrorMessage="1" sqref="E2:E8" xr:uid="{43D15B1E-6C4C-4063-B9A9-0138A0A8C7A0}">
      <formula1>TIPOCOMPVENTA</formula1>
    </dataValidation>
    <dataValidation type="list" errorStyle="warning" allowBlank="1" showInputMessage="1" showErrorMessage="1" sqref="B2:B8" xr:uid="{B69440BC-84F5-4EA7-B3B1-A8593E24872B}">
      <formula1>"F-Facturación Física,E-Facturación Electrónica"</formula1>
    </dataValidation>
    <dataValidation allowBlank="1" showInputMessage="1" showErrorMessage="1" prompt="IVA 5% | 8%" sqref="N1" xr:uid="{158B6018-0C16-4744-A41A-1436EBF6F5EA}"/>
    <dataValidation allowBlank="1" showInputMessage="1" showErrorMessage="1" prompt="IVA  12 %  |13% | 14% | 15% " sqref="M1" xr:uid="{88D0C9E8-CA82-44FA-9AF0-7BC164DD599A}"/>
    <dataValidation allowBlank="1" showInputMessage="1" showErrorMessage="1" prompt="BASE IVA 5%  | 8%" sqref="L1" xr:uid="{3A20088B-93FC-4E12-BE66-4EE46FE25E20}"/>
    <dataValidation allowBlank="1" showInputMessage="1" showErrorMessage="1" prompt="BASE  IVA 12 %  |13% | 14% | 15% " sqref="K1" xr:uid="{76092370-59B4-45E3-A1A4-76799E120174}"/>
    <dataValidation allowBlank="1" showInputMessage="1" prompt="El sistema agrupa las ventas de una misma identificación de cliente" sqref="D1" xr:uid="{6EC42904-0913-46FF-9C09-8C58DF77C2CB}"/>
  </dataValidations>
  <pageMargins left="0.25" right="0.25" top="0.75" bottom="0.75" header="0.3" footer="0.3"/>
  <pageSetup paperSize="9" orientation="landscape" r:id="rId1"/>
  <drawing r:id="rId2"/>
  <legacyDrawing r:id="rId3"/>
  <controls>
    <mc:AlternateContent xmlns:mc="http://schemas.openxmlformats.org/markup-compatibility/2006">
      <mc:Choice Requires="x14">
        <control shapeId="5126" r:id="rId4" name="CheckBox6">
          <controlPr defaultSize="0" print="0" autoLine="0" r:id="rId5">
            <anchor>
              <from>
                <xdr:col>4</xdr:col>
                <xdr:colOff>552450</xdr:colOff>
                <xdr:row>0</xdr:row>
                <xdr:rowOff>581025</xdr:rowOff>
              </from>
              <to>
                <xdr:col>6</xdr:col>
                <xdr:colOff>1181100</xdr:colOff>
                <xdr:row>0</xdr:row>
                <xdr:rowOff>847725</xdr:rowOff>
              </to>
            </anchor>
          </controlPr>
        </control>
      </mc:Choice>
      <mc:Fallback>
        <control shapeId="5126" r:id="rId4" name="CheckBox6"/>
      </mc:Fallback>
    </mc:AlternateContent>
    <mc:AlternateContent xmlns:mc="http://schemas.openxmlformats.org/markup-compatibility/2006">
      <mc:Choice Requires="x14">
        <control shapeId="5125" r:id="rId6" name="CheckBox5">
          <controlPr defaultSize="0" print="0" autoLine="0" r:id="rId7">
            <anchor>
              <from>
                <xdr:col>4</xdr:col>
                <xdr:colOff>581025</xdr:colOff>
                <xdr:row>0</xdr:row>
                <xdr:rowOff>314325</xdr:rowOff>
              </from>
              <to>
                <xdr:col>6</xdr:col>
                <xdr:colOff>1209675</xdr:colOff>
                <xdr:row>0</xdr:row>
                <xdr:rowOff>581025</xdr:rowOff>
              </to>
            </anchor>
          </controlPr>
        </control>
      </mc:Choice>
      <mc:Fallback>
        <control shapeId="5125" r:id="rId6" name="CheckBox5"/>
      </mc:Fallback>
    </mc:AlternateContent>
    <mc:AlternateContent xmlns:mc="http://schemas.openxmlformats.org/markup-compatibility/2006">
      <mc:Choice Requires="x14">
        <control shapeId="5124" r:id="rId8" name="CheckBox4">
          <controlPr defaultSize="0" print="0" autoLine="0" r:id="rId9">
            <anchor>
              <from>
                <xdr:col>5</xdr:col>
                <xdr:colOff>47625</xdr:colOff>
                <xdr:row>0</xdr:row>
                <xdr:rowOff>0</xdr:rowOff>
              </from>
              <to>
                <xdr:col>5</xdr:col>
                <xdr:colOff>1438275</xdr:colOff>
                <xdr:row>0</xdr:row>
                <xdr:rowOff>333375</xdr:rowOff>
              </to>
            </anchor>
          </controlPr>
        </control>
      </mc:Choice>
      <mc:Fallback>
        <control shapeId="5124" r:id="rId8" name="CheckBox4"/>
      </mc:Fallback>
    </mc:AlternateContent>
    <mc:AlternateContent xmlns:mc="http://schemas.openxmlformats.org/markup-compatibility/2006">
      <mc:Choice Requires="x14">
        <control shapeId="5123" r:id="rId10" name="CheckBox3">
          <controlPr defaultSize="0" print="0" autoLine="0" r:id="rId11">
            <anchor>
              <from>
                <xdr:col>5</xdr:col>
                <xdr:colOff>1666875</xdr:colOff>
                <xdr:row>0</xdr:row>
                <xdr:rowOff>0</xdr:rowOff>
              </from>
              <to>
                <xdr:col>6</xdr:col>
                <xdr:colOff>1162050</xdr:colOff>
                <xdr:row>0</xdr:row>
                <xdr:rowOff>333375</xdr:rowOff>
              </to>
            </anchor>
          </controlPr>
        </control>
      </mc:Choice>
      <mc:Fallback>
        <control shapeId="5123" r:id="rId10" name="CheckBox3"/>
      </mc:Fallback>
    </mc:AlternateContent>
    <mc:AlternateContent xmlns:mc="http://schemas.openxmlformats.org/markup-compatibility/2006">
      <mc:Choice Requires="x14">
        <control shapeId="5122" r:id="rId12" name="CheckBox2">
          <controlPr defaultSize="0" autoLine="0" r:id="rId13">
            <anchor>
              <from>
                <xdr:col>13</xdr:col>
                <xdr:colOff>419100</xdr:colOff>
                <xdr:row>0</xdr:row>
                <xdr:rowOff>0</xdr:rowOff>
              </from>
              <to>
                <xdr:col>15</xdr:col>
                <xdr:colOff>514350</xdr:colOff>
                <xdr:row>0</xdr:row>
                <xdr:rowOff>285750</xdr:rowOff>
              </to>
            </anchor>
          </controlPr>
        </control>
      </mc:Choice>
      <mc:Fallback>
        <control shapeId="5122" r:id="rId12" name="CheckBox2"/>
      </mc:Fallback>
    </mc:AlternateContent>
    <mc:AlternateContent xmlns:mc="http://schemas.openxmlformats.org/markup-compatibility/2006">
      <mc:Choice Requires="x14">
        <control shapeId="5121" r:id="rId14" name="CheckBox1">
          <controlPr defaultSize="0" print="0" autoLine="0" r:id="rId15">
            <anchor>
              <from>
                <xdr:col>4</xdr:col>
                <xdr:colOff>752475</xdr:colOff>
                <xdr:row>0</xdr:row>
                <xdr:rowOff>0</xdr:rowOff>
              </from>
              <to>
                <xdr:col>5</xdr:col>
                <xdr:colOff>0</xdr:colOff>
                <xdr:row>0</xdr:row>
                <xdr:rowOff>285750</xdr:rowOff>
              </to>
            </anchor>
          </controlPr>
        </control>
      </mc:Choice>
      <mc:Fallback>
        <control shapeId="5121" r:id="rId14" name="Check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C5403-E372-4A36-AD27-DED98B09B36E}">
  <sheetPr codeName="Hoja8">
    <tabColor theme="9" tint="0.59999389629810485"/>
  </sheetPr>
  <dimension ref="A2:CH9999"/>
  <sheetViews>
    <sheetView showGridLines="0" workbookViewId="0">
      <selection activeCell="A5" sqref="A5:C5"/>
    </sheetView>
  </sheetViews>
  <sheetFormatPr baseColWidth="10" defaultRowHeight="15" x14ac:dyDescent="0.25"/>
  <cols>
    <col min="1" max="1" width="17.5703125" style="230" bestFit="1" customWidth="1"/>
    <col min="2" max="2" width="21.85546875" style="230" bestFit="1" customWidth="1"/>
    <col min="3" max="3" width="33.42578125" bestFit="1" customWidth="1"/>
    <col min="4" max="4" width="18.85546875" style="5" customWidth="1"/>
    <col min="6" max="6" width="16.5703125" bestFit="1" customWidth="1"/>
    <col min="7" max="7" width="15.7109375" bestFit="1" customWidth="1"/>
    <col min="8" max="8" width="32.28515625" customWidth="1"/>
  </cols>
  <sheetData>
    <row r="2" spans="1:86" x14ac:dyDescent="0.25">
      <c r="A2" s="5"/>
      <c r="B2" s="222"/>
      <c r="D2"/>
      <c r="AL2">
        <f t="shared" ref="AL2:AL65" si="0">O2+P2+Q2+R2+S2+T2+U2+V2</f>
        <v>0</v>
      </c>
      <c r="AQ2">
        <f t="shared" ref="AQ2:AQ65" si="1">+P2+Q2+R2+S2-BE2-BQ2-BW2+O2</f>
        <v>0</v>
      </c>
      <c r="AR2" t="str">
        <f>IFERROR(IF(OR(AP2=338,AP2=340,AP2=341,AP2=342,AP2="342A",AP2="342B"),PorcenRet(AP2,AT2,AU2),INDEX(PORCENTAJEBUSCAR,MATCH(AP2,CódigoRET,0),4)*1),"")</f>
        <v/>
      </c>
      <c r="AS2">
        <f t="shared" ref="AS2:AS65" si="2">ROUND(IF(AP2="",0,AQ2*(AR2/100)),2)</f>
        <v>0</v>
      </c>
      <c r="BF2" t="str">
        <f>IFERROR(IF(OR(BD2=338,BD2=340,BD2=341,BD2=342,BD2="342A",BD2="342B"),PorcenRet(BD2,BH2,BI2),INDEX(PORCENTAJEBUSCAR,MATCH(BD2,CódigoRET,0),4)*1),"")</f>
        <v/>
      </c>
      <c r="BG2">
        <f t="shared" ref="BG2:BG65" si="3">ROUND(IF(BD2="",0,BE2*(BF2/100)),2)</f>
        <v>0</v>
      </c>
      <c r="BO2">
        <f t="shared" ref="BO2:BO65" si="4">IF(MID(F2,1,2)="41",SUM(O2:S2),0)</f>
        <v>0</v>
      </c>
      <c r="CC2">
        <f t="shared" ref="CC2:CC65" si="5">O2+P2+Q2+R2+S2</f>
        <v>0</v>
      </c>
      <c r="CD2">
        <f t="shared" ref="CD2:CD65" si="6">T2+U2</f>
        <v>0</v>
      </c>
      <c r="CG2" t="str">
        <f ca="1">IFERROR(INDIRECT("IVA!X"&amp;MATCH(MID(COMPRAS!#REF!,1,2)&amp;MID(COMPRAS!#REF!,1,2)&amp;MID(COMPRAS!#REF!,1,2),IVA!W:W,0)),"SIN COD.")</f>
        <v>SIN COD.</v>
      </c>
      <c r="CH2" t="str">
        <f ca="1">IFERROR(INDIRECT("IVA!Y"&amp;MATCH(MID(COMPRAS!#REF!,1,2)&amp;MID(COMPRAS!#REF!,1,2)&amp;MID(COMPRAS!#REF!,1,2),IVA!W:W,0)),"SIN COD.")</f>
        <v>SIN COD.</v>
      </c>
    </row>
    <row r="3" spans="1:86" x14ac:dyDescent="0.25">
      <c r="A3" s="5"/>
      <c r="B3" s="222"/>
      <c r="D3"/>
      <c r="AL3">
        <f t="shared" si="0"/>
        <v>0</v>
      </c>
      <c r="AQ3">
        <f t="shared" si="1"/>
        <v>0</v>
      </c>
      <c r="AR3" t="str">
        <f>IFERROR(IF(OR(AP3=338,AP3=340,AP3=341,AP3=342,AP3="342A",AP3="342B"),PorcenRet(AP3,AT3,AU3),INDEX(PORCENTAJEBUSCAR,MATCH(AP3,CódigoRET,0),4)*1),"")</f>
        <v/>
      </c>
      <c r="AS3">
        <f t="shared" si="2"/>
        <v>0</v>
      </c>
      <c r="BF3" t="str">
        <f>IFERROR(IF(OR(BD3=338,BD3=340,BD3=341,BD3=342,BD3="342A",BD3="342B"),PorcenRet(BD3,BH3,BI3),INDEX(PORCENTAJEBUSCAR,MATCH(BD3,CódigoRET,0),4)*1),"")</f>
        <v/>
      </c>
      <c r="BG3">
        <f t="shared" si="3"/>
        <v>0</v>
      </c>
      <c r="BO3">
        <f t="shared" si="4"/>
        <v>0</v>
      </c>
      <c r="CC3">
        <f t="shared" si="5"/>
        <v>0</v>
      </c>
      <c r="CD3">
        <f t="shared" si="6"/>
        <v>0</v>
      </c>
      <c r="CG3" t="str">
        <f ca="1">IFERROR(INDIRECT("IVA!X"&amp;MATCH(MID(COMPRAS!#REF!,1,2)&amp;MID(COMPRAS!#REF!,1,2)&amp;MID(COMPRAS!#REF!,1,2),IVA!W:W,0)),"SIN COD.")</f>
        <v>SIN COD.</v>
      </c>
      <c r="CH3" t="str">
        <f ca="1">IFERROR(INDIRECT("IVA!Y"&amp;MATCH(MID(COMPRAS!#REF!,1,2)&amp;MID(COMPRAS!#REF!,1,2)&amp;MID(COMPRAS!#REF!,1,2),IVA!W:W,0)),"SIN COD.")</f>
        <v>SIN COD.</v>
      </c>
    </row>
    <row r="4" spans="1:86" x14ac:dyDescent="0.25">
      <c r="A4" s="5"/>
      <c r="B4" s="222"/>
      <c r="D4"/>
      <c r="AL4">
        <f t="shared" si="0"/>
        <v>0</v>
      </c>
      <c r="AQ4">
        <f t="shared" si="1"/>
        <v>0</v>
      </c>
      <c r="AR4" t="str">
        <f>IFERROR(IF(OR(AP4=338,AP4=340,AP4=341,AP4=342,AP4="342A",AP4="342B"),PorcenRet(AP4,AT4,AU4),INDEX(PORCENTAJEBUSCAR,MATCH(AP4,CódigoRET,0),4)*1),"")</f>
        <v/>
      </c>
      <c r="AS4">
        <f t="shared" si="2"/>
        <v>0</v>
      </c>
      <c r="BF4" t="str">
        <f>IFERROR(IF(OR(BD4=338,BD4=340,BD4=341,BD4=342,BD4="342A",BD4="342B"),PorcenRet(BD4,BH4,BI4),INDEX(PORCENTAJEBUSCAR,MATCH(BD4,CódigoRET,0),4)*1),"")</f>
        <v/>
      </c>
      <c r="BG4">
        <f t="shared" si="3"/>
        <v>0</v>
      </c>
      <c r="BO4">
        <f t="shared" si="4"/>
        <v>0</v>
      </c>
      <c r="CC4">
        <f t="shared" si="5"/>
        <v>0</v>
      </c>
      <c r="CD4">
        <f t="shared" si="6"/>
        <v>0</v>
      </c>
      <c r="CG4" t="str">
        <f ca="1">IFERROR(INDIRECT("IVA!X"&amp;MATCH(MID(COMPRAS!#REF!,1,2)&amp;MID(COMPRAS!#REF!,1,2)&amp;MID(COMPRAS!#REF!,1,2),IVA!W:W,0)),"SIN COD.")</f>
        <v>SIN COD.</v>
      </c>
      <c r="CH4" t="str">
        <f ca="1">IFERROR(INDIRECT("IVA!Y"&amp;MATCH(MID(COMPRAS!#REF!,1,2)&amp;MID(COMPRAS!#REF!,1,2)&amp;MID(COMPRAS!#REF!,1,2),IVA!W:W,0)),"SIN COD.")</f>
        <v>SIN COD.</v>
      </c>
    </row>
    <row r="5" spans="1:86" ht="18.75" x14ac:dyDescent="0.3">
      <c r="A5" s="223" t="s">
        <v>1318</v>
      </c>
      <c r="B5" s="224" t="s">
        <v>1319</v>
      </c>
      <c r="C5" s="225" t="s">
        <v>1320</v>
      </c>
      <c r="D5"/>
      <c r="AL5">
        <f t="shared" si="0"/>
        <v>0</v>
      </c>
      <c r="AQ5">
        <f t="shared" si="1"/>
        <v>0</v>
      </c>
      <c r="AR5" t="str">
        <f>IFERROR(IF(OR(AP5=338,AP5=340,AP5=341,AP5=342,AP5="342A",AP5="342B"),PorcenRet(AP5,AT5,AU5),INDEX(PORCENTAJEBUSCAR,MATCH(AP5,CódigoRET,0),4)*1),"")</f>
        <v/>
      </c>
      <c r="AS5">
        <f t="shared" si="2"/>
        <v>0</v>
      </c>
      <c r="BF5" t="str">
        <f>IFERROR(IF(OR(BD5=338,BD5=340,BD5=341,BD5=342,BD5="342A",BD5="342B"),PorcenRet(BD5,BH5,BI5),INDEX(PORCENTAJEBUSCAR,MATCH(BD5,CódigoRET,0),4)*1),"")</f>
        <v/>
      </c>
      <c r="BG5">
        <f t="shared" si="3"/>
        <v>0</v>
      </c>
      <c r="BO5">
        <f t="shared" si="4"/>
        <v>0</v>
      </c>
      <c r="CC5">
        <f t="shared" si="5"/>
        <v>0</v>
      </c>
      <c r="CD5">
        <f t="shared" si="6"/>
        <v>0</v>
      </c>
      <c r="CG5" t="str">
        <f ca="1">IFERROR(INDIRECT("IVA!X"&amp;MATCH(MID(COMPRAS!#REF!,1,2)&amp;MID(COMPRAS!#REF!,1,2)&amp;MID(COMPRAS!#REF!,1,2),IVA!W:W,0)),"SIN COD.")</f>
        <v>SIN COD.</v>
      </c>
      <c r="CH5" t="str">
        <f ca="1">IFERROR(INDIRECT("IVA!Y"&amp;MATCH(MID(COMPRAS!#REF!,1,2)&amp;MID(COMPRAS!#REF!,1,2)&amp;MID(COMPRAS!#REF!,1,2),IVA!W:W,0)),"SIN COD.")</f>
        <v>SIN COD.</v>
      </c>
    </row>
    <row r="6" spans="1:86" x14ac:dyDescent="0.25">
      <c r="A6" s="226"/>
      <c r="B6" s="227"/>
      <c r="C6" s="228"/>
      <c r="D6" s="229">
        <f>D7-SUM(B6:B104)</f>
        <v>0</v>
      </c>
      <c r="E6" t="s">
        <v>1321</v>
      </c>
      <c r="AL6">
        <f t="shared" si="0"/>
        <v>0</v>
      </c>
      <c r="AQ6">
        <f t="shared" si="1"/>
        <v>0</v>
      </c>
      <c r="AR6" t="str">
        <f>IFERROR(IF(OR(AP6=338,AP6=340,AP6=341,AP6=342,AP6="342A",AP6="342B"),PorcenRet(AP6,AT6,AU6),INDEX(PORCENTAJEBUSCAR,MATCH(AP6,CódigoRET,0),4)*1),"")</f>
        <v/>
      </c>
      <c r="AS6">
        <f t="shared" si="2"/>
        <v>0</v>
      </c>
      <c r="BF6" t="str">
        <f>IFERROR(IF(OR(BD6=338,BD6=340,BD6=341,BD6=342,BD6="342A",BD6="342B"),PorcenRet(BD6,BH6,BI6),INDEX(PORCENTAJEBUSCAR,MATCH(BD6,CódigoRET,0),4)*1),"")</f>
        <v/>
      </c>
      <c r="BG6">
        <f t="shared" si="3"/>
        <v>0</v>
      </c>
      <c r="BO6">
        <f t="shared" si="4"/>
        <v>0</v>
      </c>
      <c r="CC6">
        <f t="shared" si="5"/>
        <v>0</v>
      </c>
      <c r="CD6">
        <f t="shared" si="6"/>
        <v>0</v>
      </c>
      <c r="CG6" t="str">
        <f ca="1">IFERROR(INDIRECT("IVA!X"&amp;MATCH(MID(COMPRAS!#REF!,1,2)&amp;MID(COMPRAS!#REF!,1,2)&amp;MID(COMPRAS!#REF!,1,2),IVA!W:W,0)),"SIN COD.")</f>
        <v>SIN COD.</v>
      </c>
      <c r="CH6" t="str">
        <f ca="1">IFERROR(INDIRECT("IVA!Y"&amp;MATCH(MID(COMPRAS!#REF!,1,2)&amp;MID(COMPRAS!#REF!,1,2)&amp;MID(COMPRAS!#REF!,1,2),IVA!W:W,0)),"SIN COD.")</f>
        <v>SIN COD.</v>
      </c>
    </row>
    <row r="7" spans="1:86" x14ac:dyDescent="0.25">
      <c r="A7" s="226"/>
      <c r="B7" s="227"/>
      <c r="C7" s="228"/>
      <c r="D7"/>
      <c r="E7" t="s">
        <v>1322</v>
      </c>
      <c r="AL7">
        <f t="shared" si="0"/>
        <v>0</v>
      </c>
      <c r="AQ7">
        <f t="shared" si="1"/>
        <v>0</v>
      </c>
      <c r="AR7" t="str">
        <f>IFERROR(IF(OR(AP7=338,AP7=340,AP7=341,AP7=342,AP7="342A",AP7="342B"),PorcenRet(AP7,AT7,AU7),INDEX(PORCENTAJEBUSCAR,MATCH(AP7,CódigoRET,0),4)*1),"")</f>
        <v/>
      </c>
      <c r="AS7">
        <f t="shared" si="2"/>
        <v>0</v>
      </c>
      <c r="BF7" t="str">
        <f>IFERROR(IF(OR(BD7=338,BD7=340,BD7=341,BD7=342,BD7="342A",BD7="342B"),PorcenRet(BD7,BH7,BI7),INDEX(PORCENTAJEBUSCAR,MATCH(BD7,CódigoRET,0),4)*1),"")</f>
        <v/>
      </c>
      <c r="BG7">
        <f t="shared" si="3"/>
        <v>0</v>
      </c>
      <c r="BO7">
        <f t="shared" si="4"/>
        <v>0</v>
      </c>
      <c r="CC7">
        <f t="shared" si="5"/>
        <v>0</v>
      </c>
      <c r="CD7">
        <f t="shared" si="6"/>
        <v>0</v>
      </c>
      <c r="CG7" t="str">
        <f ca="1">IFERROR(INDIRECT("IVA!X"&amp;MATCH(MID(COMPRAS!#REF!,1,2)&amp;MID(COMPRAS!#REF!,1,2)&amp;MID(COMPRAS!#REF!,1,2),IVA!W:W,0)),"SIN COD.")</f>
        <v>SIN COD.</v>
      </c>
      <c r="CH7" t="str">
        <f ca="1">IFERROR(INDIRECT("IVA!Y"&amp;MATCH(MID(COMPRAS!#REF!,1,2)&amp;MID(COMPRAS!#REF!,1,2)&amp;MID(COMPRAS!#REF!,1,2),IVA!W:W,0)),"SIN COD.")</f>
        <v>SIN COD.</v>
      </c>
    </row>
    <row r="8" spans="1:86" x14ac:dyDescent="0.25">
      <c r="A8" s="226"/>
      <c r="B8" s="227"/>
      <c r="C8" s="228"/>
      <c r="D8"/>
      <c r="AL8">
        <f t="shared" si="0"/>
        <v>0</v>
      </c>
      <c r="AQ8">
        <f t="shared" si="1"/>
        <v>0</v>
      </c>
      <c r="AR8" t="str">
        <f>IFERROR(IF(OR(AP8=338,AP8=340,AP8=341,AP8=342,AP8="342A",AP8="342B"),PorcenRet(AP8,AT8,AU8),INDEX(PORCENTAJEBUSCAR,MATCH(AP8,CódigoRET,0),4)*1),"")</f>
        <v/>
      </c>
      <c r="AS8">
        <f t="shared" si="2"/>
        <v>0</v>
      </c>
      <c r="BF8" t="str">
        <f>IFERROR(IF(OR(BD8=338,BD8=340,BD8=341,BD8=342,BD8="342A",BD8="342B"),PorcenRet(BD8,BH8,BI8),INDEX(PORCENTAJEBUSCAR,MATCH(BD8,CódigoRET,0),4)*1),"")</f>
        <v/>
      </c>
      <c r="BG8">
        <f t="shared" si="3"/>
        <v>0</v>
      </c>
      <c r="BO8">
        <f t="shared" si="4"/>
        <v>0</v>
      </c>
      <c r="CC8">
        <f t="shared" si="5"/>
        <v>0</v>
      </c>
      <c r="CD8">
        <f t="shared" si="6"/>
        <v>0</v>
      </c>
      <c r="CG8" t="str">
        <f ca="1">IFERROR(INDIRECT("IVA!X"&amp;MATCH(MID(COMPRAS!#REF!,1,2)&amp;MID(COMPRAS!#REF!,1,2)&amp;MID(COMPRAS!#REF!,1,2),IVA!W:W,0)),"SIN COD.")</f>
        <v>SIN COD.</v>
      </c>
      <c r="CH8" t="str">
        <f ca="1">IFERROR(INDIRECT("IVA!Y"&amp;MATCH(MID(COMPRAS!#REF!,1,2)&amp;MID(COMPRAS!#REF!,1,2)&amp;MID(COMPRAS!#REF!,1,2),IVA!W:W,0)),"SIN COD.")</f>
        <v>SIN COD.</v>
      </c>
    </row>
    <row r="9" spans="1:86" x14ac:dyDescent="0.25">
      <c r="A9" s="226"/>
      <c r="B9" s="227"/>
      <c r="C9" s="228"/>
      <c r="D9">
        <f>D10-SUM(C6:C107)</f>
        <v>0</v>
      </c>
      <c r="E9" t="s">
        <v>1323</v>
      </c>
      <c r="AL9">
        <f t="shared" si="0"/>
        <v>0</v>
      </c>
      <c r="AQ9">
        <f t="shared" si="1"/>
        <v>0</v>
      </c>
      <c r="AR9" t="str">
        <f>IFERROR(IF(OR(AP9=338,AP9=340,AP9=341,AP9=342,AP9="342A",AP9="342B"),PorcenRet(AP9,AT9,AU9),INDEX(PORCENTAJEBUSCAR,MATCH(AP9,CódigoRET,0),4)*1),"")</f>
        <v/>
      </c>
      <c r="AS9">
        <f t="shared" si="2"/>
        <v>0</v>
      </c>
      <c r="BF9" t="str">
        <f>IFERROR(IF(OR(BD9=338,BD9=340,BD9=341,BD9=342,BD9="342A",BD9="342B"),PorcenRet(BD9,BH9,BI9),INDEX(PORCENTAJEBUSCAR,MATCH(BD9,CódigoRET,0),4)*1),"")</f>
        <v/>
      </c>
      <c r="BG9">
        <f t="shared" si="3"/>
        <v>0</v>
      </c>
      <c r="BO9">
        <f t="shared" si="4"/>
        <v>0</v>
      </c>
      <c r="CC9">
        <f t="shared" si="5"/>
        <v>0</v>
      </c>
      <c r="CD9">
        <f t="shared" si="6"/>
        <v>0</v>
      </c>
      <c r="CG9" t="str">
        <f ca="1">IFERROR(INDIRECT("IVA!X"&amp;MATCH(MID(COMPRAS!#REF!,1,2)&amp;MID(COMPRAS!#REF!,1,2)&amp;MID(COMPRAS!#REF!,1,2),IVA!W:W,0)),"SIN COD.")</f>
        <v>SIN COD.</v>
      </c>
      <c r="CH9" t="str">
        <f ca="1">IFERROR(INDIRECT("IVA!Y"&amp;MATCH(MID(COMPRAS!#REF!,1,2)&amp;MID(COMPRAS!#REF!,1,2)&amp;MID(COMPRAS!#REF!,1,2),IVA!W:W,0)),"SIN COD.")</f>
        <v>SIN COD.</v>
      </c>
    </row>
    <row r="10" spans="1:86" x14ac:dyDescent="0.25">
      <c r="A10" s="226"/>
      <c r="B10" s="227"/>
      <c r="C10" s="228"/>
      <c r="D10"/>
      <c r="E10" t="s">
        <v>1324</v>
      </c>
      <c r="AL10">
        <f t="shared" si="0"/>
        <v>0</v>
      </c>
      <c r="AQ10">
        <f t="shared" si="1"/>
        <v>0</v>
      </c>
      <c r="AR10" t="str">
        <f>IFERROR(IF(OR(AP10=338,AP10=340,AP10=341,AP10=342,AP10="342A",AP10="342B"),PorcenRet(AP10,AT10,AU10),INDEX(PORCENTAJEBUSCAR,MATCH(AP10,CódigoRET,0),4)*1),"")</f>
        <v/>
      </c>
      <c r="AS10">
        <f t="shared" si="2"/>
        <v>0</v>
      </c>
      <c r="BF10" t="str">
        <f>IFERROR(IF(OR(BD10=338,BD10=340,BD10=341,BD10=342,BD10="342A",BD10="342B"),PorcenRet(BD10,BH10,BI10),INDEX(PORCENTAJEBUSCAR,MATCH(BD10,CódigoRET,0),4)*1),"")</f>
        <v/>
      </c>
      <c r="BG10">
        <f t="shared" si="3"/>
        <v>0</v>
      </c>
      <c r="BO10">
        <f t="shared" si="4"/>
        <v>0</v>
      </c>
      <c r="CC10">
        <f t="shared" si="5"/>
        <v>0</v>
      </c>
      <c r="CD10">
        <f t="shared" si="6"/>
        <v>0</v>
      </c>
      <c r="CG10" t="str">
        <f ca="1">IFERROR(INDIRECT("IVA!X"&amp;MATCH(MID(COMPRAS!#REF!,1,2)&amp;MID(COMPRAS!#REF!,1,2)&amp;MID(COMPRAS!#REF!,1,2),IVA!W:W,0)),"SIN COD.")</f>
        <v>SIN COD.</v>
      </c>
      <c r="CH10" t="str">
        <f ca="1">IFERROR(INDIRECT("IVA!Y"&amp;MATCH(MID(COMPRAS!#REF!,1,2)&amp;MID(COMPRAS!#REF!,1,2)&amp;MID(COMPRAS!#REF!,1,2),IVA!W:W,0)),"SIN COD.")</f>
        <v>SIN COD.</v>
      </c>
    </row>
    <row r="11" spans="1:86" x14ac:dyDescent="0.25">
      <c r="A11" s="226"/>
      <c r="B11" s="227"/>
      <c r="C11" s="228"/>
      <c r="D11"/>
      <c r="AL11">
        <f t="shared" si="0"/>
        <v>0</v>
      </c>
      <c r="AQ11">
        <f t="shared" si="1"/>
        <v>0</v>
      </c>
      <c r="AR11" t="str">
        <f>IFERROR(IF(OR(AP11=338,AP11=340,AP11=341,AP11=342,AP11="342A",AP11="342B"),PorcenRet(AP11,AT11,AU11),INDEX(PORCENTAJEBUSCAR,MATCH(AP11,CódigoRET,0),4)*1),"")</f>
        <v/>
      </c>
      <c r="AS11">
        <f t="shared" si="2"/>
        <v>0</v>
      </c>
      <c r="BF11" t="str">
        <f>IFERROR(IF(OR(BD11=338,BD11=340,BD11=341,BD11=342,BD11="342A",BD11="342B"),PorcenRet(BD11,BH11,BI11),INDEX(PORCENTAJEBUSCAR,MATCH(BD11,CódigoRET,0),4)*1),"")</f>
        <v/>
      </c>
      <c r="BG11">
        <f t="shared" si="3"/>
        <v>0</v>
      </c>
      <c r="BO11">
        <f t="shared" si="4"/>
        <v>0</v>
      </c>
      <c r="CC11">
        <f t="shared" si="5"/>
        <v>0</v>
      </c>
      <c r="CD11">
        <f t="shared" si="6"/>
        <v>0</v>
      </c>
      <c r="CG11" t="str">
        <f ca="1">IFERROR(INDIRECT("IVA!X"&amp;MATCH(MID(COMPRAS!#REF!,1,2)&amp;MID(COMPRAS!#REF!,1,2)&amp;MID(COMPRAS!#REF!,1,2),IVA!W:W,0)),"SIN COD.")</f>
        <v>SIN COD.</v>
      </c>
      <c r="CH11" t="str">
        <f ca="1">IFERROR(INDIRECT("IVA!Y"&amp;MATCH(MID(COMPRAS!#REF!,1,2)&amp;MID(COMPRAS!#REF!,1,2)&amp;MID(COMPRAS!#REF!,1,2),IVA!W:W,0)),"SIN COD.")</f>
        <v>SIN COD.</v>
      </c>
    </row>
    <row r="12" spans="1:86" x14ac:dyDescent="0.25">
      <c r="A12" s="226"/>
      <c r="B12" s="227"/>
      <c r="C12" s="228"/>
      <c r="D12"/>
      <c r="H12" s="103"/>
      <c r="I12" s="177"/>
      <c r="AL12">
        <f t="shared" si="0"/>
        <v>0</v>
      </c>
      <c r="AQ12">
        <f t="shared" si="1"/>
        <v>0</v>
      </c>
      <c r="AR12" t="str">
        <f>IFERROR(IF(OR(AP12=338,AP12=340,AP12=341,AP12=342,AP12="342A",AP12="342B"),PorcenRet(AP12,AT12,AU12),INDEX(PORCENTAJEBUSCAR,MATCH(AP12,CódigoRET,0),4)*1),"")</f>
        <v/>
      </c>
      <c r="AS12">
        <f t="shared" si="2"/>
        <v>0</v>
      </c>
      <c r="BF12" t="str">
        <f>IFERROR(IF(OR(BD12=338,BD12=340,BD12=341,BD12=342,BD12="342A",BD12="342B"),PorcenRet(BD12,BH12,BI12),INDEX(PORCENTAJEBUSCAR,MATCH(BD12,CódigoRET,0),4)*1),"")</f>
        <v/>
      </c>
      <c r="BG12">
        <f t="shared" si="3"/>
        <v>0</v>
      </c>
      <c r="BO12">
        <f t="shared" si="4"/>
        <v>0</v>
      </c>
      <c r="CC12">
        <f t="shared" si="5"/>
        <v>0</v>
      </c>
      <c r="CD12">
        <f t="shared" si="6"/>
        <v>0</v>
      </c>
      <c r="CG12" t="str">
        <f ca="1">IFERROR(INDIRECT("IVA!X"&amp;MATCH(MID(COMPRAS!#REF!,1,2)&amp;MID(COMPRAS!#REF!,1,2)&amp;MID(COMPRAS!#REF!,1,2),IVA!W:W,0)),"SIN COD.")</f>
        <v>SIN COD.</v>
      </c>
      <c r="CH12" t="str">
        <f ca="1">IFERROR(INDIRECT("IVA!Y"&amp;MATCH(MID(COMPRAS!#REF!,1,2)&amp;MID(COMPRAS!#REF!,1,2)&amp;MID(COMPRAS!#REF!,1,2),IVA!W:W,0)),"SIN COD.")</f>
        <v>SIN COD.</v>
      </c>
    </row>
    <row r="13" spans="1:86" x14ac:dyDescent="0.25">
      <c r="A13" s="226"/>
      <c r="B13" s="227"/>
      <c r="C13" s="228"/>
      <c r="D13"/>
      <c r="AL13">
        <f t="shared" si="0"/>
        <v>0</v>
      </c>
      <c r="AQ13">
        <f t="shared" si="1"/>
        <v>0</v>
      </c>
      <c r="AR13" t="str">
        <f>IFERROR(IF(OR(AP13=338,AP13=340,AP13=341,AP13=342,AP13="342A",AP13="342B"),PorcenRet(AP13,AT13,AU13),INDEX(PORCENTAJEBUSCAR,MATCH(AP13,CódigoRET,0),4)*1),"")</f>
        <v/>
      </c>
      <c r="AS13">
        <f t="shared" si="2"/>
        <v>0</v>
      </c>
      <c r="BF13" t="str">
        <f>IFERROR(IF(OR(BD13=338,BD13=340,BD13=341,BD13=342,BD13="342A",BD13="342B"),PorcenRet(BD13,BH13,BI13),INDEX(PORCENTAJEBUSCAR,MATCH(BD13,CódigoRET,0),4)*1),"")</f>
        <v/>
      </c>
      <c r="BG13">
        <f t="shared" si="3"/>
        <v>0</v>
      </c>
      <c r="BO13">
        <f t="shared" si="4"/>
        <v>0</v>
      </c>
      <c r="CC13">
        <f t="shared" si="5"/>
        <v>0</v>
      </c>
      <c r="CD13">
        <f t="shared" si="6"/>
        <v>0</v>
      </c>
      <c r="CG13" t="str">
        <f ca="1">IFERROR(INDIRECT("IVA!X"&amp;MATCH(MID(COMPRAS!#REF!,1,2)&amp;MID(COMPRAS!#REF!,1,2)&amp;MID(COMPRAS!#REF!,1,2),IVA!W:W,0)),"SIN COD.")</f>
        <v>SIN COD.</v>
      </c>
      <c r="CH13" t="str">
        <f ca="1">IFERROR(INDIRECT("IVA!Y"&amp;MATCH(MID(COMPRAS!#REF!,1,2)&amp;MID(COMPRAS!#REF!,1,2)&amp;MID(COMPRAS!#REF!,1,2),IVA!W:W,0)),"SIN COD.")</f>
        <v>SIN COD.</v>
      </c>
    </row>
    <row r="14" spans="1:86" x14ac:dyDescent="0.25">
      <c r="A14" s="226"/>
      <c r="B14" s="227"/>
      <c r="C14" s="228"/>
      <c r="D14"/>
      <c r="AL14">
        <f t="shared" si="0"/>
        <v>0</v>
      </c>
      <c r="AQ14">
        <f t="shared" si="1"/>
        <v>0</v>
      </c>
      <c r="AR14" t="str">
        <f>IFERROR(IF(OR(AP14=338,AP14=340,AP14=341,AP14=342,AP14="342A",AP14="342B"),PorcenRet(AP14,AT14,AU14),INDEX(PORCENTAJEBUSCAR,MATCH(AP14,CódigoRET,0),4)*1),"")</f>
        <v/>
      </c>
      <c r="AS14">
        <f t="shared" si="2"/>
        <v>0</v>
      </c>
      <c r="BF14" t="str">
        <f>IFERROR(IF(OR(BD14=338,BD14=340,BD14=341,BD14=342,BD14="342A",BD14="342B"),PorcenRet(BD14,BH14,BI14),INDEX(PORCENTAJEBUSCAR,MATCH(BD14,CódigoRET,0),4)*1),"")</f>
        <v/>
      </c>
      <c r="BG14">
        <f t="shared" si="3"/>
        <v>0</v>
      </c>
      <c r="BO14">
        <f t="shared" si="4"/>
        <v>0</v>
      </c>
      <c r="CC14">
        <f t="shared" si="5"/>
        <v>0</v>
      </c>
      <c r="CD14">
        <f t="shared" si="6"/>
        <v>0</v>
      </c>
      <c r="CG14" t="str">
        <f ca="1">IFERROR(INDIRECT("IVA!X"&amp;MATCH(MID(COMPRAS!#REF!,1,2)&amp;MID(COMPRAS!#REF!,1,2)&amp;MID(COMPRAS!#REF!,1,2),IVA!W:W,0)),"SIN COD.")</f>
        <v>SIN COD.</v>
      </c>
      <c r="CH14" t="str">
        <f ca="1">IFERROR(INDIRECT("IVA!Y"&amp;MATCH(MID(COMPRAS!#REF!,1,2)&amp;MID(COMPRAS!#REF!,1,2)&amp;MID(COMPRAS!#REF!,1,2),IVA!W:W,0)),"SIN COD.")</f>
        <v>SIN COD.</v>
      </c>
    </row>
    <row r="15" spans="1:86" x14ac:dyDescent="0.25">
      <c r="A15" s="226"/>
      <c r="B15" s="227"/>
      <c r="C15" s="228"/>
      <c r="D15"/>
      <c r="AL15">
        <f t="shared" si="0"/>
        <v>0</v>
      </c>
      <c r="AQ15">
        <f t="shared" si="1"/>
        <v>0</v>
      </c>
      <c r="AR15" t="str">
        <f>IFERROR(IF(OR(AP15=338,AP15=340,AP15=341,AP15=342,AP15="342A",AP15="342B"),PorcenRet(AP15,AT15,AU15),INDEX(PORCENTAJEBUSCAR,MATCH(AP15,CódigoRET,0),4)*1),"")</f>
        <v/>
      </c>
      <c r="AS15">
        <f t="shared" si="2"/>
        <v>0</v>
      </c>
      <c r="BF15" t="str">
        <f>IFERROR(IF(OR(BD15=338,BD15=340,BD15=341,BD15=342,BD15="342A",BD15="342B"),PorcenRet(BD15,BH15,BI15),INDEX(PORCENTAJEBUSCAR,MATCH(BD15,CódigoRET,0),4)*1),"")</f>
        <v/>
      </c>
      <c r="BG15">
        <f t="shared" si="3"/>
        <v>0</v>
      </c>
      <c r="BO15">
        <f t="shared" si="4"/>
        <v>0</v>
      </c>
      <c r="CC15">
        <f t="shared" si="5"/>
        <v>0</v>
      </c>
      <c r="CD15">
        <f t="shared" si="6"/>
        <v>0</v>
      </c>
      <c r="CG15" t="str">
        <f ca="1">IFERROR(INDIRECT("IVA!X"&amp;MATCH(MID(COMPRAS!#REF!,1,2)&amp;MID(COMPRAS!#REF!,1,2)&amp;MID(COMPRAS!#REF!,1,2),IVA!W:W,0)),"SIN COD.")</f>
        <v>SIN COD.</v>
      </c>
      <c r="CH15" t="str">
        <f ca="1">IFERROR(INDIRECT("IVA!Y"&amp;MATCH(MID(COMPRAS!#REF!,1,2)&amp;MID(COMPRAS!#REF!,1,2)&amp;MID(COMPRAS!#REF!,1,2),IVA!W:W,0)),"SIN COD.")</f>
        <v>SIN COD.</v>
      </c>
    </row>
    <row r="16" spans="1:86" x14ac:dyDescent="0.25">
      <c r="A16" s="226"/>
      <c r="B16" s="227"/>
      <c r="C16" s="228"/>
      <c r="D16"/>
      <c r="AL16">
        <f t="shared" si="0"/>
        <v>0</v>
      </c>
      <c r="AQ16">
        <f t="shared" si="1"/>
        <v>0</v>
      </c>
      <c r="AR16" t="str">
        <f>IFERROR(IF(OR(AP16=338,AP16=340,AP16=341,AP16=342,AP16="342A",AP16="342B"),PorcenRet(AP16,AT16,AU16),INDEX(PORCENTAJEBUSCAR,MATCH(AP16,CódigoRET,0),4)*1),"")</f>
        <v/>
      </c>
      <c r="AS16">
        <f t="shared" si="2"/>
        <v>0</v>
      </c>
      <c r="BF16" t="str">
        <f>IFERROR(IF(OR(BD16=338,BD16=340,BD16=341,BD16=342,BD16="342A",BD16="342B"),PorcenRet(BD16,BH16,BI16),INDEX(PORCENTAJEBUSCAR,MATCH(BD16,CódigoRET,0),4)*1),"")</f>
        <v/>
      </c>
      <c r="BG16">
        <f t="shared" si="3"/>
        <v>0</v>
      </c>
      <c r="BO16">
        <f t="shared" si="4"/>
        <v>0</v>
      </c>
      <c r="CC16">
        <f t="shared" si="5"/>
        <v>0</v>
      </c>
      <c r="CD16">
        <f t="shared" si="6"/>
        <v>0</v>
      </c>
      <c r="CG16" t="str">
        <f ca="1">IFERROR(INDIRECT("IVA!X"&amp;MATCH(MID(COMPRAS!#REF!,1,2)&amp;MID(COMPRAS!#REF!,1,2)&amp;MID(COMPRAS!#REF!,1,2),IVA!W:W,0)),"SIN COD.")</f>
        <v>SIN COD.</v>
      </c>
      <c r="CH16" t="str">
        <f ca="1">IFERROR(INDIRECT("IVA!Y"&amp;MATCH(MID(COMPRAS!#REF!,1,2)&amp;MID(COMPRAS!#REF!,1,2)&amp;MID(COMPRAS!#REF!,1,2),IVA!W:W,0)),"SIN COD.")</f>
        <v>SIN COD.</v>
      </c>
    </row>
    <row r="17" spans="1:86" ht="14.25" customHeight="1" x14ac:dyDescent="0.25">
      <c r="A17" s="226"/>
      <c r="B17" s="227"/>
      <c r="C17" s="228"/>
      <c r="D17"/>
      <c r="AL17">
        <f t="shared" si="0"/>
        <v>0</v>
      </c>
      <c r="AQ17">
        <f t="shared" si="1"/>
        <v>0</v>
      </c>
      <c r="AR17" t="str">
        <f>IFERROR(IF(OR(AP17=338,AP17=340,AP17=341,AP17=342,AP17="342A",AP17="342B"),PorcenRet(AP17,AT17,AU17),INDEX(PORCENTAJEBUSCAR,MATCH(AP17,CódigoRET,0),4)*1),"")</f>
        <v/>
      </c>
      <c r="AS17">
        <f t="shared" si="2"/>
        <v>0</v>
      </c>
      <c r="BF17" t="str">
        <f>IFERROR(IF(OR(BD17=338,BD17=340,BD17=341,BD17=342,BD17="342A",BD17="342B"),PorcenRet(BD17,BH17,BI17),INDEX(PORCENTAJEBUSCAR,MATCH(BD17,CódigoRET,0),4)*1),"")</f>
        <v/>
      </c>
      <c r="BG17">
        <f t="shared" si="3"/>
        <v>0</v>
      </c>
      <c r="BO17">
        <f t="shared" si="4"/>
        <v>0</v>
      </c>
      <c r="CC17">
        <f t="shared" si="5"/>
        <v>0</v>
      </c>
      <c r="CD17">
        <f t="shared" si="6"/>
        <v>0</v>
      </c>
      <c r="CG17" t="str">
        <f ca="1">IFERROR(INDIRECT("IVA!X"&amp;MATCH(MID(COMPRAS!#REF!,1,2)&amp;MID(COMPRAS!#REF!,1,2)&amp;MID(COMPRAS!#REF!,1,2),IVA!W:W,0)),"SIN COD.")</f>
        <v>SIN COD.</v>
      </c>
      <c r="CH17" t="str">
        <f ca="1">IFERROR(INDIRECT("IVA!Y"&amp;MATCH(MID(COMPRAS!#REF!,1,2)&amp;MID(COMPRAS!#REF!,1,2)&amp;MID(COMPRAS!#REF!,1,2),IVA!W:W,0)),"SIN COD.")</f>
        <v>SIN COD.</v>
      </c>
    </row>
    <row r="18" spans="1:86" x14ac:dyDescent="0.25">
      <c r="A18" s="226"/>
      <c r="B18" s="227"/>
      <c r="C18" s="228"/>
      <c r="D18"/>
      <c r="AL18">
        <f t="shared" si="0"/>
        <v>0</v>
      </c>
      <c r="AQ18">
        <f t="shared" si="1"/>
        <v>0</v>
      </c>
      <c r="AR18" t="str">
        <f>IFERROR(IF(OR(AP18=338,AP18=340,AP18=341,AP18=342,AP18="342A",AP18="342B"),PorcenRet(AP18,AT18,AU18),INDEX(PORCENTAJEBUSCAR,MATCH(AP18,CódigoRET,0),4)*1),"")</f>
        <v/>
      </c>
      <c r="AS18">
        <f t="shared" si="2"/>
        <v>0</v>
      </c>
      <c r="BF18" t="str">
        <f>IFERROR(IF(OR(BD18=338,BD18=340,BD18=341,BD18=342,BD18="342A",BD18="342B"),PorcenRet(BD18,BH18,BI18),INDEX(PORCENTAJEBUSCAR,MATCH(BD18,CódigoRET,0),4)*1),"")</f>
        <v/>
      </c>
      <c r="BG18">
        <f t="shared" si="3"/>
        <v>0</v>
      </c>
      <c r="BO18">
        <f t="shared" si="4"/>
        <v>0</v>
      </c>
      <c r="CC18">
        <f t="shared" si="5"/>
        <v>0</v>
      </c>
      <c r="CD18">
        <f t="shared" si="6"/>
        <v>0</v>
      </c>
      <c r="CG18" t="str">
        <f ca="1">IFERROR(INDIRECT("IVA!X"&amp;MATCH(MID(COMPRAS!#REF!,1,2)&amp;MID(COMPRAS!#REF!,1,2)&amp;MID(COMPRAS!#REF!,1,2),IVA!W:W,0)),"SIN COD.")</f>
        <v>SIN COD.</v>
      </c>
      <c r="CH18" t="str">
        <f ca="1">IFERROR(INDIRECT("IVA!Y"&amp;MATCH(MID(COMPRAS!#REF!,1,2)&amp;MID(COMPRAS!#REF!,1,2)&amp;MID(COMPRAS!#REF!,1,2),IVA!W:W,0)),"SIN COD.")</f>
        <v>SIN COD.</v>
      </c>
    </row>
    <row r="19" spans="1:86" x14ac:dyDescent="0.25">
      <c r="A19" s="226"/>
      <c r="B19" s="227"/>
      <c r="C19" s="228"/>
      <c r="D19"/>
      <c r="AL19">
        <f t="shared" si="0"/>
        <v>0</v>
      </c>
      <c r="AQ19">
        <f t="shared" si="1"/>
        <v>0</v>
      </c>
      <c r="AR19" t="str">
        <f>IFERROR(IF(OR(AP19=338,AP19=340,AP19=341,AP19=342,AP19="342A",AP19="342B"),PorcenRet(AP19,AT19,AU19),INDEX(PORCENTAJEBUSCAR,MATCH(AP19,CódigoRET,0),4)*1),"")</f>
        <v/>
      </c>
      <c r="AS19">
        <f t="shared" si="2"/>
        <v>0</v>
      </c>
      <c r="BF19" t="str">
        <f>IFERROR(IF(OR(BD19=338,BD19=340,BD19=341,BD19=342,BD19="342A",BD19="342B"),PorcenRet(BD19,BH19,BI19),INDEX(PORCENTAJEBUSCAR,MATCH(BD19,CódigoRET,0),4)*1),"")</f>
        <v/>
      </c>
      <c r="BG19">
        <f t="shared" si="3"/>
        <v>0</v>
      </c>
      <c r="BO19">
        <f t="shared" si="4"/>
        <v>0</v>
      </c>
      <c r="CC19">
        <f t="shared" si="5"/>
        <v>0</v>
      </c>
      <c r="CD19">
        <f t="shared" si="6"/>
        <v>0</v>
      </c>
      <c r="CG19" t="str">
        <f ca="1">IFERROR(INDIRECT("IVA!X"&amp;MATCH(MID(COMPRAS!#REF!,1,2)&amp;MID(COMPRAS!#REF!,1,2)&amp;MID(COMPRAS!#REF!,1,2),IVA!W:W,0)),"SIN COD.")</f>
        <v>SIN COD.</v>
      </c>
      <c r="CH19" t="str">
        <f ca="1">IFERROR(INDIRECT("IVA!Y"&amp;MATCH(MID(COMPRAS!#REF!,1,2)&amp;MID(COMPRAS!#REF!,1,2)&amp;MID(COMPRAS!#REF!,1,2),IVA!W:W,0)),"SIN COD.")</f>
        <v>SIN COD.</v>
      </c>
    </row>
    <row r="20" spans="1:86" x14ac:dyDescent="0.25">
      <c r="A20" s="226"/>
      <c r="B20" s="227"/>
      <c r="C20" s="228"/>
      <c r="D20"/>
      <c r="AL20">
        <f t="shared" si="0"/>
        <v>0</v>
      </c>
      <c r="AQ20">
        <f t="shared" si="1"/>
        <v>0</v>
      </c>
      <c r="AR20" t="str">
        <f>IFERROR(IF(OR(AP20=338,AP20=340,AP20=341,AP20=342,AP20="342A",AP20="342B"),PorcenRet(AP20,AT20,AU20),INDEX(PORCENTAJEBUSCAR,MATCH(AP20,CódigoRET,0),4)*1),"")</f>
        <v/>
      </c>
      <c r="AS20">
        <f t="shared" si="2"/>
        <v>0</v>
      </c>
      <c r="BF20" t="str">
        <f>IFERROR(IF(OR(BD20=338,BD20=340,BD20=341,BD20=342,BD20="342A",BD20="342B"),PorcenRet(BD20,BH20,BI20),INDEX(PORCENTAJEBUSCAR,MATCH(BD20,CódigoRET,0),4)*1),"")</f>
        <v/>
      </c>
      <c r="BG20">
        <f t="shared" si="3"/>
        <v>0</v>
      </c>
      <c r="BO20">
        <f t="shared" si="4"/>
        <v>0</v>
      </c>
      <c r="CC20">
        <f t="shared" si="5"/>
        <v>0</v>
      </c>
      <c r="CD20">
        <f t="shared" si="6"/>
        <v>0</v>
      </c>
      <c r="CG20" t="str">
        <f ca="1">IFERROR(INDIRECT("IVA!X"&amp;MATCH(MID(COMPRAS!#REF!,1,2)&amp;MID(COMPRAS!#REF!,1,2)&amp;MID(COMPRAS!#REF!,1,2),IVA!W:W,0)),"SIN COD.")</f>
        <v>SIN COD.</v>
      </c>
      <c r="CH20" t="str">
        <f ca="1">IFERROR(INDIRECT("IVA!Y"&amp;MATCH(MID(COMPRAS!#REF!,1,2)&amp;MID(COMPRAS!#REF!,1,2)&amp;MID(COMPRAS!#REF!,1,2),IVA!W:W,0)),"SIN COD.")</f>
        <v>SIN COD.</v>
      </c>
    </row>
    <row r="21" spans="1:86" x14ac:dyDescent="0.25">
      <c r="A21" s="226"/>
      <c r="B21" s="227"/>
      <c r="C21" s="228"/>
      <c r="D21"/>
      <c r="AL21">
        <f t="shared" si="0"/>
        <v>0</v>
      </c>
      <c r="AQ21">
        <f t="shared" si="1"/>
        <v>0</v>
      </c>
      <c r="AR21" t="str">
        <f>IFERROR(IF(OR(AP21=338,AP21=340,AP21=341,AP21=342,AP21="342A",AP21="342B"),PorcenRet(AP21,AT21,AU21),INDEX(PORCENTAJEBUSCAR,MATCH(AP21,CódigoRET,0),4)*1),"")</f>
        <v/>
      </c>
      <c r="AS21">
        <f t="shared" si="2"/>
        <v>0</v>
      </c>
      <c r="BF21" t="str">
        <f>IFERROR(IF(OR(BD21=338,BD21=340,BD21=341,BD21=342,BD21="342A",BD21="342B"),PorcenRet(BD21,BH21,BI21),INDEX(PORCENTAJEBUSCAR,MATCH(BD21,CódigoRET,0),4)*1),"")</f>
        <v/>
      </c>
      <c r="BG21">
        <f t="shared" si="3"/>
        <v>0</v>
      </c>
      <c r="BO21">
        <f t="shared" si="4"/>
        <v>0</v>
      </c>
      <c r="CC21">
        <f t="shared" si="5"/>
        <v>0</v>
      </c>
      <c r="CD21">
        <f t="shared" si="6"/>
        <v>0</v>
      </c>
      <c r="CG21" t="str">
        <f ca="1">IFERROR(INDIRECT("IVA!X"&amp;MATCH(MID(COMPRAS!#REF!,1,2)&amp;MID(COMPRAS!#REF!,1,2)&amp;MID(COMPRAS!#REF!,1,2),IVA!W:W,0)),"SIN COD.")</f>
        <v>SIN COD.</v>
      </c>
      <c r="CH21" t="str">
        <f ca="1">IFERROR(INDIRECT("IVA!Y"&amp;MATCH(MID(COMPRAS!#REF!,1,2)&amp;MID(COMPRAS!#REF!,1,2)&amp;MID(COMPRAS!#REF!,1,2),IVA!W:W,0)),"SIN COD.")</f>
        <v>SIN COD.</v>
      </c>
    </row>
    <row r="22" spans="1:86" x14ac:dyDescent="0.25">
      <c r="A22" s="226"/>
      <c r="B22" s="227"/>
      <c r="C22" s="228"/>
      <c r="D22"/>
      <c r="AL22">
        <f t="shared" si="0"/>
        <v>0</v>
      </c>
      <c r="AQ22">
        <f t="shared" si="1"/>
        <v>0</v>
      </c>
      <c r="AR22" t="str">
        <f>IFERROR(IF(OR(AP22=338,AP22=340,AP22=341,AP22=342,AP22="342A",AP22="342B"),PorcenRet(AP22,AT22,AU22),INDEX(PORCENTAJEBUSCAR,MATCH(AP22,CódigoRET,0),4)*1),"")</f>
        <v/>
      </c>
      <c r="AS22">
        <f t="shared" si="2"/>
        <v>0</v>
      </c>
      <c r="BF22" t="str">
        <f>IFERROR(IF(OR(BD22=338,BD22=340,BD22=341,BD22=342,BD22="342A",BD22="342B"),PorcenRet(BD22,BH22,BI22),INDEX(PORCENTAJEBUSCAR,MATCH(BD22,CódigoRET,0),4)*1),"")</f>
        <v/>
      </c>
      <c r="BG22">
        <f t="shared" si="3"/>
        <v>0</v>
      </c>
      <c r="BO22">
        <f t="shared" si="4"/>
        <v>0</v>
      </c>
      <c r="CC22">
        <f t="shared" si="5"/>
        <v>0</v>
      </c>
      <c r="CD22">
        <f t="shared" si="6"/>
        <v>0</v>
      </c>
      <c r="CG22" t="str">
        <f ca="1">IFERROR(INDIRECT("IVA!X"&amp;MATCH(MID(COMPRAS!#REF!,1,2)&amp;MID(COMPRAS!#REF!,1,2)&amp;MID(COMPRAS!#REF!,1,2),IVA!W:W,0)),"SIN COD.")</f>
        <v>SIN COD.</v>
      </c>
      <c r="CH22" t="str">
        <f ca="1">IFERROR(INDIRECT("IVA!Y"&amp;MATCH(MID(COMPRAS!#REF!,1,2)&amp;MID(COMPRAS!#REF!,1,2)&amp;MID(COMPRAS!#REF!,1,2),IVA!W:W,0)),"SIN COD.")</f>
        <v>SIN COD.</v>
      </c>
    </row>
    <row r="23" spans="1:86" x14ac:dyDescent="0.25">
      <c r="A23" s="226"/>
      <c r="B23" s="227"/>
      <c r="C23" s="228"/>
      <c r="D23"/>
      <c r="AL23">
        <f t="shared" si="0"/>
        <v>0</v>
      </c>
      <c r="AQ23">
        <f t="shared" si="1"/>
        <v>0</v>
      </c>
      <c r="AR23" t="str">
        <f>IFERROR(IF(OR(AP23=338,AP23=340,AP23=341,AP23=342,AP23="342A",AP23="342B"),PorcenRet(AP23,AT23,AU23),INDEX(PORCENTAJEBUSCAR,MATCH(AP23,CódigoRET,0),4)*1),"")</f>
        <v/>
      </c>
      <c r="AS23">
        <f t="shared" si="2"/>
        <v>0</v>
      </c>
      <c r="BF23" t="str">
        <f>IFERROR(IF(OR(BD23=338,BD23=340,BD23=341,BD23=342,BD23="342A",BD23="342B"),PorcenRet(BD23,BH23,BI23),INDEX(PORCENTAJEBUSCAR,MATCH(BD23,CódigoRET,0),4)*1),"")</f>
        <v/>
      </c>
      <c r="BG23">
        <f t="shared" si="3"/>
        <v>0</v>
      </c>
      <c r="BO23">
        <f t="shared" si="4"/>
        <v>0</v>
      </c>
      <c r="CC23">
        <f t="shared" si="5"/>
        <v>0</v>
      </c>
      <c r="CD23">
        <f t="shared" si="6"/>
        <v>0</v>
      </c>
      <c r="CG23" t="str">
        <f ca="1">IFERROR(INDIRECT("IVA!X"&amp;MATCH(MID(COMPRAS!#REF!,1,2)&amp;MID(COMPRAS!#REF!,1,2)&amp;MID(COMPRAS!#REF!,1,2),IVA!W:W,0)),"SIN COD.")</f>
        <v>SIN COD.</v>
      </c>
      <c r="CH23" t="str">
        <f ca="1">IFERROR(INDIRECT("IVA!Y"&amp;MATCH(MID(COMPRAS!#REF!,1,2)&amp;MID(COMPRAS!#REF!,1,2)&amp;MID(COMPRAS!#REF!,1,2),IVA!W:W,0)),"SIN COD.")</f>
        <v>SIN COD.</v>
      </c>
    </row>
    <row r="24" spans="1:86" x14ac:dyDescent="0.25">
      <c r="A24" s="226"/>
      <c r="B24" s="227"/>
      <c r="C24" s="228"/>
      <c r="D24"/>
      <c r="AL24">
        <f t="shared" si="0"/>
        <v>0</v>
      </c>
      <c r="AQ24">
        <f t="shared" si="1"/>
        <v>0</v>
      </c>
      <c r="AR24" t="str">
        <f>IFERROR(IF(OR(AP24=338,AP24=340,AP24=341,AP24=342,AP24="342A",AP24="342B"),PorcenRet(AP24,AT24,AU24),INDEX(PORCENTAJEBUSCAR,MATCH(AP24,CódigoRET,0),4)*1),"")</f>
        <v/>
      </c>
      <c r="AS24">
        <f t="shared" si="2"/>
        <v>0</v>
      </c>
      <c r="BF24" t="str">
        <f>IFERROR(IF(OR(BD24=338,BD24=340,BD24=341,BD24=342,BD24="342A",BD24="342B"),PorcenRet(BD24,BH24,BI24),INDEX(PORCENTAJEBUSCAR,MATCH(BD24,CódigoRET,0),4)*1),"")</f>
        <v/>
      </c>
      <c r="BG24">
        <f t="shared" si="3"/>
        <v>0</v>
      </c>
      <c r="BO24">
        <f t="shared" si="4"/>
        <v>0</v>
      </c>
      <c r="CC24">
        <f t="shared" si="5"/>
        <v>0</v>
      </c>
      <c r="CD24">
        <f t="shared" si="6"/>
        <v>0</v>
      </c>
      <c r="CG24" t="str">
        <f ca="1">IFERROR(INDIRECT("IVA!X"&amp;MATCH(MID(COMPRAS!#REF!,1,2)&amp;MID(COMPRAS!#REF!,1,2)&amp;MID(COMPRAS!#REF!,1,2),IVA!W:W,0)),"SIN COD.")</f>
        <v>SIN COD.</v>
      </c>
      <c r="CH24" t="str">
        <f ca="1">IFERROR(INDIRECT("IVA!Y"&amp;MATCH(MID(COMPRAS!#REF!,1,2)&amp;MID(COMPRAS!#REF!,1,2)&amp;MID(COMPRAS!#REF!,1,2),IVA!W:W,0)),"SIN COD.")</f>
        <v>SIN COD.</v>
      </c>
    </row>
    <row r="25" spans="1:86" x14ac:dyDescent="0.25">
      <c r="A25" s="226"/>
      <c r="B25" s="227"/>
      <c r="C25" s="228"/>
      <c r="D25"/>
      <c r="AL25">
        <f t="shared" si="0"/>
        <v>0</v>
      </c>
      <c r="AQ25">
        <f t="shared" si="1"/>
        <v>0</v>
      </c>
      <c r="AR25" t="str">
        <f>IFERROR(IF(OR(AP25=338,AP25=340,AP25=341,AP25=342,AP25="342A",AP25="342B"),PorcenRet(AP25,AT25,AU25),INDEX(PORCENTAJEBUSCAR,MATCH(AP25,CódigoRET,0),4)*1),"")</f>
        <v/>
      </c>
      <c r="AS25">
        <f t="shared" si="2"/>
        <v>0</v>
      </c>
      <c r="BF25" t="str">
        <f>IFERROR(IF(OR(BD25=338,BD25=340,BD25=341,BD25=342,BD25="342A",BD25="342B"),PorcenRet(BD25,BH25,BI25),INDEX(PORCENTAJEBUSCAR,MATCH(BD25,CódigoRET,0),4)*1),"")</f>
        <v/>
      </c>
      <c r="BG25">
        <f t="shared" si="3"/>
        <v>0</v>
      </c>
      <c r="BO25">
        <f t="shared" si="4"/>
        <v>0</v>
      </c>
      <c r="CC25">
        <f t="shared" si="5"/>
        <v>0</v>
      </c>
      <c r="CD25">
        <f t="shared" si="6"/>
        <v>0</v>
      </c>
      <c r="CG25" t="str">
        <f ca="1">IFERROR(INDIRECT("IVA!X"&amp;MATCH(MID(COMPRAS!#REF!,1,2)&amp;MID(COMPRAS!#REF!,1,2)&amp;MID(COMPRAS!#REF!,1,2),IVA!W:W,0)),"SIN COD.")</f>
        <v>SIN COD.</v>
      </c>
      <c r="CH25" t="str">
        <f ca="1">IFERROR(INDIRECT("IVA!Y"&amp;MATCH(MID(COMPRAS!#REF!,1,2)&amp;MID(COMPRAS!#REF!,1,2)&amp;MID(COMPRAS!#REF!,1,2),IVA!W:W,0)),"SIN COD.")</f>
        <v>SIN COD.</v>
      </c>
    </row>
    <row r="26" spans="1:86" x14ac:dyDescent="0.25">
      <c r="A26" s="226"/>
      <c r="B26" s="227"/>
      <c r="C26" s="228"/>
      <c r="D26"/>
      <c r="AL26">
        <f t="shared" si="0"/>
        <v>0</v>
      </c>
      <c r="AQ26">
        <f t="shared" si="1"/>
        <v>0</v>
      </c>
      <c r="AR26" t="str">
        <f>IFERROR(IF(OR(AP26=338,AP26=340,AP26=341,AP26=342,AP26="342A",AP26="342B"),PorcenRet(AP26,AT26,AU26),INDEX(PORCENTAJEBUSCAR,MATCH(AP26,CódigoRET,0),4)*1),"")</f>
        <v/>
      </c>
      <c r="AS26">
        <f t="shared" si="2"/>
        <v>0</v>
      </c>
      <c r="BF26" t="str">
        <f>IFERROR(IF(OR(BD26=338,BD26=340,BD26=341,BD26=342,BD26="342A",BD26="342B"),PorcenRet(BD26,BH26,BI26),INDEX(PORCENTAJEBUSCAR,MATCH(BD26,CódigoRET,0),4)*1),"")</f>
        <v/>
      </c>
      <c r="BG26">
        <f t="shared" si="3"/>
        <v>0</v>
      </c>
      <c r="BO26">
        <f t="shared" si="4"/>
        <v>0</v>
      </c>
      <c r="CC26">
        <f t="shared" si="5"/>
        <v>0</v>
      </c>
      <c r="CD26">
        <f t="shared" si="6"/>
        <v>0</v>
      </c>
      <c r="CG26" t="str">
        <f ca="1">IFERROR(INDIRECT("IVA!X"&amp;MATCH(MID(COMPRAS!#REF!,1,2)&amp;MID(COMPRAS!#REF!,1,2)&amp;MID(COMPRAS!#REF!,1,2),IVA!W:W,0)),"SIN COD.")</f>
        <v>SIN COD.</v>
      </c>
      <c r="CH26" t="str">
        <f ca="1">IFERROR(INDIRECT("IVA!Y"&amp;MATCH(MID(COMPRAS!#REF!,1,2)&amp;MID(COMPRAS!#REF!,1,2)&amp;MID(COMPRAS!#REF!,1,2),IVA!W:W,0)),"SIN COD.")</f>
        <v>SIN COD.</v>
      </c>
    </row>
    <row r="27" spans="1:86" x14ac:dyDescent="0.25">
      <c r="A27" s="226"/>
      <c r="B27" s="227"/>
      <c r="C27" s="228"/>
      <c r="D27"/>
      <c r="AL27">
        <f t="shared" si="0"/>
        <v>0</v>
      </c>
      <c r="AQ27">
        <f t="shared" si="1"/>
        <v>0</v>
      </c>
      <c r="AR27" t="str">
        <f>IFERROR(IF(OR(AP27=338,AP27=340,AP27=341,AP27=342,AP27="342A",AP27="342B"),PorcenRet(AP27,AT27,AU27),INDEX(PORCENTAJEBUSCAR,MATCH(AP27,CódigoRET,0),4)*1),"")</f>
        <v/>
      </c>
      <c r="AS27">
        <f t="shared" si="2"/>
        <v>0</v>
      </c>
      <c r="BF27" t="str">
        <f>IFERROR(IF(OR(BD27=338,BD27=340,BD27=341,BD27=342,BD27="342A",BD27="342B"),PorcenRet(BD27,BH27,BI27),INDEX(PORCENTAJEBUSCAR,MATCH(BD27,CódigoRET,0),4)*1),"")</f>
        <v/>
      </c>
      <c r="BG27">
        <f t="shared" si="3"/>
        <v>0</v>
      </c>
      <c r="BO27">
        <f t="shared" si="4"/>
        <v>0</v>
      </c>
      <c r="CC27">
        <f t="shared" si="5"/>
        <v>0</v>
      </c>
      <c r="CD27">
        <f t="shared" si="6"/>
        <v>0</v>
      </c>
      <c r="CG27" t="str">
        <f ca="1">IFERROR(INDIRECT("IVA!X"&amp;MATCH(MID(COMPRAS!#REF!,1,2)&amp;MID(COMPRAS!#REF!,1,2)&amp;MID(COMPRAS!#REF!,1,2),IVA!W:W,0)),"SIN COD.")</f>
        <v>SIN COD.</v>
      </c>
      <c r="CH27" t="str">
        <f ca="1">IFERROR(INDIRECT("IVA!Y"&amp;MATCH(MID(COMPRAS!#REF!,1,2)&amp;MID(COMPRAS!#REF!,1,2)&amp;MID(COMPRAS!#REF!,1,2),IVA!W:W,0)),"SIN COD.")</f>
        <v>SIN COD.</v>
      </c>
    </row>
    <row r="28" spans="1:86" x14ac:dyDescent="0.25">
      <c r="A28" s="226"/>
      <c r="B28" s="227"/>
      <c r="C28" s="228"/>
      <c r="D28"/>
      <c r="AL28">
        <f t="shared" si="0"/>
        <v>0</v>
      </c>
      <c r="AQ28">
        <f t="shared" si="1"/>
        <v>0</v>
      </c>
      <c r="AR28" t="str">
        <f>IFERROR(IF(OR(AP28=338,AP28=340,AP28=341,AP28=342,AP28="342A",AP28="342B"),PorcenRet(AP28,AT28,AU28),INDEX(PORCENTAJEBUSCAR,MATCH(AP28,CódigoRET,0),4)*1),"")</f>
        <v/>
      </c>
      <c r="AS28">
        <f t="shared" si="2"/>
        <v>0</v>
      </c>
      <c r="BF28" t="str">
        <f>IFERROR(IF(OR(BD28=338,BD28=340,BD28=341,BD28=342,BD28="342A",BD28="342B"),PorcenRet(BD28,BH28,BI28),INDEX(PORCENTAJEBUSCAR,MATCH(BD28,CódigoRET,0),4)*1),"")</f>
        <v/>
      </c>
      <c r="BG28">
        <f t="shared" si="3"/>
        <v>0</v>
      </c>
      <c r="BO28">
        <f t="shared" si="4"/>
        <v>0</v>
      </c>
      <c r="CC28">
        <f t="shared" si="5"/>
        <v>0</v>
      </c>
      <c r="CD28">
        <f t="shared" si="6"/>
        <v>0</v>
      </c>
      <c r="CG28" t="str">
        <f ca="1">IFERROR(INDIRECT("IVA!X"&amp;MATCH(MID(COMPRAS!#REF!,1,2)&amp;MID(COMPRAS!#REF!,1,2)&amp;MID(COMPRAS!#REF!,1,2),IVA!W:W,0)),"SIN COD.")</f>
        <v>SIN COD.</v>
      </c>
      <c r="CH28" t="str">
        <f ca="1">IFERROR(INDIRECT("IVA!Y"&amp;MATCH(MID(COMPRAS!#REF!,1,2)&amp;MID(COMPRAS!#REF!,1,2)&amp;MID(COMPRAS!#REF!,1,2),IVA!W:W,0)),"SIN COD.")</f>
        <v>SIN COD.</v>
      </c>
    </row>
    <row r="29" spans="1:86" x14ac:dyDescent="0.25">
      <c r="A29" s="226"/>
      <c r="B29" s="227"/>
      <c r="C29" s="228"/>
      <c r="D29"/>
      <c r="AL29">
        <f t="shared" si="0"/>
        <v>0</v>
      </c>
      <c r="AQ29">
        <f t="shared" si="1"/>
        <v>0</v>
      </c>
      <c r="AR29" t="str">
        <f>IFERROR(IF(OR(AP29=338,AP29=340,AP29=341,AP29=342,AP29="342A",AP29="342B"),PorcenRet(AP29,AT29,AU29),INDEX(PORCENTAJEBUSCAR,MATCH(AP29,CódigoRET,0),4)*1),"")</f>
        <v/>
      </c>
      <c r="AS29">
        <f t="shared" si="2"/>
        <v>0</v>
      </c>
      <c r="BF29" t="str">
        <f>IFERROR(IF(OR(BD29=338,BD29=340,BD29=341,BD29=342,BD29="342A",BD29="342B"),PorcenRet(BD29,BH29,BI29),INDEX(PORCENTAJEBUSCAR,MATCH(BD29,CódigoRET,0),4)*1),"")</f>
        <v/>
      </c>
      <c r="BG29">
        <f t="shared" si="3"/>
        <v>0</v>
      </c>
      <c r="BO29">
        <f t="shared" si="4"/>
        <v>0</v>
      </c>
      <c r="CC29">
        <f t="shared" si="5"/>
        <v>0</v>
      </c>
      <c r="CD29">
        <f t="shared" si="6"/>
        <v>0</v>
      </c>
      <c r="CG29" t="str">
        <f ca="1">IFERROR(INDIRECT("IVA!X"&amp;MATCH(MID(COMPRAS!#REF!,1,2)&amp;MID(COMPRAS!#REF!,1,2)&amp;MID(COMPRAS!#REF!,1,2),IVA!W:W,0)),"SIN COD.")</f>
        <v>SIN COD.</v>
      </c>
      <c r="CH29" t="str">
        <f ca="1">IFERROR(INDIRECT("IVA!Y"&amp;MATCH(MID(COMPRAS!#REF!,1,2)&amp;MID(COMPRAS!#REF!,1,2)&amp;MID(COMPRAS!#REF!,1,2),IVA!W:W,0)),"SIN COD.")</f>
        <v>SIN COD.</v>
      </c>
    </row>
    <row r="30" spans="1:86" x14ac:dyDescent="0.25">
      <c r="A30" s="226"/>
      <c r="B30" s="227"/>
      <c r="C30" s="228"/>
      <c r="D30"/>
      <c r="AL30">
        <f t="shared" si="0"/>
        <v>0</v>
      </c>
      <c r="AQ30">
        <f t="shared" si="1"/>
        <v>0</v>
      </c>
      <c r="AR30" t="str">
        <f>IFERROR(IF(OR(AP30=338,AP30=340,AP30=341,AP30=342,AP30="342A",AP30="342B"),PorcenRet(AP30,AT30,AU30),INDEX(PORCENTAJEBUSCAR,MATCH(AP30,CódigoRET,0),4)*1),"")</f>
        <v/>
      </c>
      <c r="AS30">
        <f t="shared" si="2"/>
        <v>0</v>
      </c>
      <c r="BF30" t="str">
        <f>IFERROR(IF(OR(BD30=338,BD30=340,BD30=341,BD30=342,BD30="342A",BD30="342B"),PorcenRet(BD30,BH30,BI30),INDEX(PORCENTAJEBUSCAR,MATCH(BD30,CódigoRET,0),4)*1),"")</f>
        <v/>
      </c>
      <c r="BG30">
        <f t="shared" si="3"/>
        <v>0</v>
      </c>
      <c r="BO30">
        <f t="shared" si="4"/>
        <v>0</v>
      </c>
      <c r="CC30">
        <f t="shared" si="5"/>
        <v>0</v>
      </c>
      <c r="CD30">
        <f t="shared" si="6"/>
        <v>0</v>
      </c>
      <c r="CG30" t="str">
        <f ca="1">IFERROR(INDIRECT("IVA!X"&amp;MATCH(MID(COMPRAS!#REF!,1,2)&amp;MID(COMPRAS!#REF!,1,2)&amp;MID(COMPRAS!#REF!,1,2),IVA!W:W,0)),"SIN COD.")</f>
        <v>SIN COD.</v>
      </c>
      <c r="CH30" t="str">
        <f ca="1">IFERROR(INDIRECT("IVA!Y"&amp;MATCH(MID(COMPRAS!#REF!,1,2)&amp;MID(COMPRAS!#REF!,1,2)&amp;MID(COMPRAS!#REF!,1,2),IVA!W:W,0)),"SIN COD.")</f>
        <v>SIN COD.</v>
      </c>
    </row>
    <row r="31" spans="1:86" x14ac:dyDescent="0.25">
      <c r="A31" s="226"/>
      <c r="B31" s="227"/>
      <c r="C31" s="228"/>
      <c r="D31"/>
      <c r="AL31">
        <f t="shared" si="0"/>
        <v>0</v>
      </c>
      <c r="AQ31">
        <f t="shared" si="1"/>
        <v>0</v>
      </c>
      <c r="AR31" t="str">
        <f>IFERROR(IF(OR(AP31=338,AP31=340,AP31=341,AP31=342,AP31="342A",AP31="342B"),PorcenRet(AP31,AT31,AU31),INDEX(PORCENTAJEBUSCAR,MATCH(AP31,CódigoRET,0),4)*1),"")</f>
        <v/>
      </c>
      <c r="AS31">
        <f t="shared" si="2"/>
        <v>0</v>
      </c>
      <c r="BF31" t="str">
        <f>IFERROR(IF(OR(BD31=338,BD31=340,BD31=341,BD31=342,BD31="342A",BD31="342B"),PorcenRet(BD31,BH31,BI31),INDEX(PORCENTAJEBUSCAR,MATCH(BD31,CódigoRET,0),4)*1),"")</f>
        <v/>
      </c>
      <c r="BG31">
        <f t="shared" si="3"/>
        <v>0</v>
      </c>
      <c r="BO31">
        <f t="shared" si="4"/>
        <v>0</v>
      </c>
      <c r="CC31">
        <f t="shared" si="5"/>
        <v>0</v>
      </c>
      <c r="CD31">
        <f t="shared" si="6"/>
        <v>0</v>
      </c>
      <c r="CG31" t="str">
        <f ca="1">IFERROR(INDIRECT("IVA!X"&amp;MATCH(MID(COMPRAS!#REF!,1,2)&amp;MID(COMPRAS!#REF!,1,2)&amp;MID(COMPRAS!#REF!,1,2),IVA!W:W,0)),"SIN COD.")</f>
        <v>SIN COD.</v>
      </c>
      <c r="CH31" t="str">
        <f ca="1">IFERROR(INDIRECT("IVA!Y"&amp;MATCH(MID(COMPRAS!#REF!,1,2)&amp;MID(COMPRAS!#REF!,1,2)&amp;MID(COMPRAS!#REF!,1,2),IVA!W:W,0)),"SIN COD.")</f>
        <v>SIN COD.</v>
      </c>
    </row>
    <row r="32" spans="1:86" x14ac:dyDescent="0.25">
      <c r="A32" s="226"/>
      <c r="B32" s="227"/>
      <c r="C32" s="228"/>
      <c r="D32"/>
      <c r="AL32">
        <f t="shared" si="0"/>
        <v>0</v>
      </c>
      <c r="AQ32">
        <f t="shared" si="1"/>
        <v>0</v>
      </c>
      <c r="AR32" t="str">
        <f>IFERROR(IF(OR(AP32=338,AP32=340,AP32=341,AP32=342,AP32="342A",AP32="342B"),PorcenRet(AP32,AT32,AU32),INDEX(PORCENTAJEBUSCAR,MATCH(AP32,CódigoRET,0),4)*1),"")</f>
        <v/>
      </c>
      <c r="AS32">
        <f t="shared" si="2"/>
        <v>0</v>
      </c>
      <c r="BF32" t="str">
        <f>IFERROR(IF(OR(BD32=338,BD32=340,BD32=341,BD32=342,BD32="342A",BD32="342B"),PorcenRet(BD32,BH32,BI32),INDEX(PORCENTAJEBUSCAR,MATCH(BD32,CódigoRET,0),4)*1),"")</f>
        <v/>
      </c>
      <c r="BG32">
        <f t="shared" si="3"/>
        <v>0</v>
      </c>
      <c r="BO32">
        <f t="shared" si="4"/>
        <v>0</v>
      </c>
      <c r="CC32">
        <f t="shared" si="5"/>
        <v>0</v>
      </c>
      <c r="CD32">
        <f t="shared" si="6"/>
        <v>0</v>
      </c>
      <c r="CG32" t="str">
        <f ca="1">IFERROR(INDIRECT("IVA!X"&amp;MATCH(MID(COMPRAS!#REF!,1,2)&amp;MID(COMPRAS!#REF!,1,2)&amp;MID(COMPRAS!#REF!,1,2),IVA!W:W,0)),"SIN COD.")</f>
        <v>SIN COD.</v>
      </c>
      <c r="CH32" t="str">
        <f ca="1">IFERROR(INDIRECT("IVA!Y"&amp;MATCH(MID(COMPRAS!#REF!,1,2)&amp;MID(COMPRAS!#REF!,1,2)&amp;MID(COMPRAS!#REF!,1,2),IVA!W:W,0)),"SIN COD.")</f>
        <v>SIN COD.</v>
      </c>
    </row>
    <row r="33" spans="1:86" x14ac:dyDescent="0.25">
      <c r="A33" s="226"/>
      <c r="B33" s="227"/>
      <c r="C33" s="228"/>
      <c r="D33"/>
      <c r="AL33">
        <f t="shared" si="0"/>
        <v>0</v>
      </c>
      <c r="AQ33">
        <f t="shared" si="1"/>
        <v>0</v>
      </c>
      <c r="AR33" t="str">
        <f>IFERROR(IF(OR(AP33=338,AP33=340,AP33=341,AP33=342,AP33="342A",AP33="342B"),PorcenRet(AP33,AT33,AU33),INDEX(PORCENTAJEBUSCAR,MATCH(AP33,CódigoRET,0),4)*1),"")</f>
        <v/>
      </c>
      <c r="AS33">
        <f t="shared" si="2"/>
        <v>0</v>
      </c>
      <c r="BF33" t="str">
        <f>IFERROR(IF(OR(BD33=338,BD33=340,BD33=341,BD33=342,BD33="342A",BD33="342B"),PorcenRet(BD33,BH33,BI33),INDEX(PORCENTAJEBUSCAR,MATCH(BD33,CódigoRET,0),4)*1),"")</f>
        <v/>
      </c>
      <c r="BG33">
        <f t="shared" si="3"/>
        <v>0</v>
      </c>
      <c r="BO33">
        <f t="shared" si="4"/>
        <v>0</v>
      </c>
      <c r="CC33">
        <f t="shared" si="5"/>
        <v>0</v>
      </c>
      <c r="CD33">
        <f t="shared" si="6"/>
        <v>0</v>
      </c>
      <c r="CG33" t="str">
        <f ca="1">IFERROR(INDIRECT("IVA!X"&amp;MATCH(MID(COMPRAS!#REF!,1,2)&amp;MID(COMPRAS!#REF!,1,2)&amp;MID(COMPRAS!#REF!,1,2),IVA!W:W,0)),"SIN COD.")</f>
        <v>SIN COD.</v>
      </c>
      <c r="CH33" t="str">
        <f ca="1">IFERROR(INDIRECT("IVA!Y"&amp;MATCH(MID(COMPRAS!#REF!,1,2)&amp;MID(COMPRAS!#REF!,1,2)&amp;MID(COMPRAS!#REF!,1,2),IVA!W:W,0)),"SIN COD.")</f>
        <v>SIN COD.</v>
      </c>
    </row>
    <row r="34" spans="1:86" x14ac:dyDescent="0.25">
      <c r="A34" s="226"/>
      <c r="B34" s="227"/>
      <c r="C34" s="228"/>
      <c r="D34"/>
      <c r="AL34">
        <f t="shared" si="0"/>
        <v>0</v>
      </c>
      <c r="AQ34">
        <f t="shared" si="1"/>
        <v>0</v>
      </c>
      <c r="AR34" t="str">
        <f>IFERROR(IF(OR(AP34=338,AP34=340,AP34=341,AP34=342,AP34="342A",AP34="342B"),PorcenRet(AP34,AT34,AU34),INDEX(PORCENTAJEBUSCAR,MATCH(AP34,CódigoRET,0),4)*1),"")</f>
        <v/>
      </c>
      <c r="AS34">
        <f t="shared" si="2"/>
        <v>0</v>
      </c>
      <c r="BF34" t="str">
        <f>IFERROR(IF(OR(BD34=338,BD34=340,BD34=341,BD34=342,BD34="342A",BD34="342B"),PorcenRet(BD34,BH34,BI34),INDEX(PORCENTAJEBUSCAR,MATCH(BD34,CódigoRET,0),4)*1),"")</f>
        <v/>
      </c>
      <c r="BG34">
        <f t="shared" si="3"/>
        <v>0</v>
      </c>
      <c r="BO34">
        <f t="shared" si="4"/>
        <v>0</v>
      </c>
      <c r="CC34">
        <f t="shared" si="5"/>
        <v>0</v>
      </c>
      <c r="CD34">
        <f t="shared" si="6"/>
        <v>0</v>
      </c>
      <c r="CG34" t="str">
        <f ca="1">IFERROR(INDIRECT("IVA!X"&amp;MATCH(MID(COMPRAS!#REF!,1,2)&amp;MID(COMPRAS!#REF!,1,2)&amp;MID(COMPRAS!#REF!,1,2),IVA!W:W,0)),"SIN COD.")</f>
        <v>SIN COD.</v>
      </c>
      <c r="CH34" t="str">
        <f ca="1">IFERROR(INDIRECT("IVA!Y"&amp;MATCH(MID(COMPRAS!#REF!,1,2)&amp;MID(COMPRAS!#REF!,1,2)&amp;MID(COMPRAS!#REF!,1,2),IVA!W:W,0)),"SIN COD.")</f>
        <v>SIN COD.</v>
      </c>
    </row>
    <row r="35" spans="1:86" x14ac:dyDescent="0.25">
      <c r="A35" s="226"/>
      <c r="B35" s="227"/>
      <c r="C35" s="228"/>
      <c r="D35"/>
      <c r="AL35">
        <f t="shared" si="0"/>
        <v>0</v>
      </c>
      <c r="AQ35">
        <f t="shared" si="1"/>
        <v>0</v>
      </c>
      <c r="AR35" t="str">
        <f>IFERROR(IF(OR(AP35=338,AP35=340,AP35=341,AP35=342,AP35="342A",AP35="342B"),PorcenRet(AP35,AT35,AU35),INDEX(PORCENTAJEBUSCAR,MATCH(AP35,CódigoRET,0),4)*1),"")</f>
        <v/>
      </c>
      <c r="AS35">
        <f t="shared" si="2"/>
        <v>0</v>
      </c>
      <c r="BF35" t="str">
        <f>IFERROR(IF(OR(BD35=338,BD35=340,BD35=341,BD35=342,BD35="342A",BD35="342B"),PorcenRet(BD35,BH35,BI35),INDEX(PORCENTAJEBUSCAR,MATCH(BD35,CódigoRET,0),4)*1),"")</f>
        <v/>
      </c>
      <c r="BG35">
        <f t="shared" si="3"/>
        <v>0</v>
      </c>
      <c r="BO35">
        <f t="shared" si="4"/>
        <v>0</v>
      </c>
      <c r="CC35">
        <f t="shared" si="5"/>
        <v>0</v>
      </c>
      <c r="CD35">
        <f t="shared" si="6"/>
        <v>0</v>
      </c>
      <c r="CG35" t="str">
        <f ca="1">IFERROR(INDIRECT("IVA!X"&amp;MATCH(MID(COMPRAS!#REF!,1,2)&amp;MID(COMPRAS!#REF!,1,2)&amp;MID(COMPRAS!#REF!,1,2),IVA!W:W,0)),"SIN COD.")</f>
        <v>SIN COD.</v>
      </c>
      <c r="CH35" t="str">
        <f ca="1">IFERROR(INDIRECT("IVA!Y"&amp;MATCH(MID(COMPRAS!#REF!,1,2)&amp;MID(COMPRAS!#REF!,1,2)&amp;MID(COMPRAS!#REF!,1,2),IVA!W:W,0)),"SIN COD.")</f>
        <v>SIN COD.</v>
      </c>
    </row>
    <row r="36" spans="1:86" x14ac:dyDescent="0.25">
      <c r="A36" s="226"/>
      <c r="B36" s="227"/>
      <c r="C36" s="228"/>
      <c r="D36"/>
      <c r="AL36">
        <f t="shared" si="0"/>
        <v>0</v>
      </c>
      <c r="AQ36">
        <f t="shared" si="1"/>
        <v>0</v>
      </c>
      <c r="AR36" t="str">
        <f>IFERROR(IF(OR(AP36=338,AP36=340,AP36=341,AP36=342,AP36="342A",AP36="342B"),PorcenRet(AP36,AT36,AU36),INDEX(PORCENTAJEBUSCAR,MATCH(AP36,CódigoRET,0),4)*1),"")</f>
        <v/>
      </c>
      <c r="AS36">
        <f t="shared" si="2"/>
        <v>0</v>
      </c>
      <c r="BF36" t="str">
        <f>IFERROR(IF(OR(BD36=338,BD36=340,BD36=341,BD36=342,BD36="342A",BD36="342B"),PorcenRet(BD36,BH36,BI36),INDEX(PORCENTAJEBUSCAR,MATCH(BD36,CódigoRET,0),4)*1),"")</f>
        <v/>
      </c>
      <c r="BG36">
        <f t="shared" si="3"/>
        <v>0</v>
      </c>
      <c r="BO36">
        <f t="shared" si="4"/>
        <v>0</v>
      </c>
      <c r="CC36">
        <f t="shared" si="5"/>
        <v>0</v>
      </c>
      <c r="CD36">
        <f t="shared" si="6"/>
        <v>0</v>
      </c>
      <c r="CG36" t="str">
        <f ca="1">IFERROR(INDIRECT("IVA!X"&amp;MATCH(MID(COMPRAS!#REF!,1,2)&amp;MID(COMPRAS!#REF!,1,2)&amp;MID(COMPRAS!#REF!,1,2),IVA!W:W,0)),"SIN COD.")</f>
        <v>SIN COD.</v>
      </c>
      <c r="CH36" t="str">
        <f ca="1">IFERROR(INDIRECT("IVA!Y"&amp;MATCH(MID(COMPRAS!#REF!,1,2)&amp;MID(COMPRAS!#REF!,1,2)&amp;MID(COMPRAS!#REF!,1,2),IVA!W:W,0)),"SIN COD.")</f>
        <v>SIN COD.</v>
      </c>
    </row>
    <row r="37" spans="1:86" x14ac:dyDescent="0.25">
      <c r="A37" s="226"/>
      <c r="B37" s="227"/>
      <c r="C37" s="228"/>
      <c r="D37"/>
      <c r="AL37">
        <f t="shared" si="0"/>
        <v>0</v>
      </c>
      <c r="AQ37">
        <f t="shared" si="1"/>
        <v>0</v>
      </c>
      <c r="AR37" t="str">
        <f>IFERROR(IF(OR(AP37=338,AP37=340,AP37=341,AP37=342,AP37="342A",AP37="342B"),PorcenRet(AP37,AT37,AU37),INDEX(PORCENTAJEBUSCAR,MATCH(AP37,CódigoRET,0),4)*1),"")</f>
        <v/>
      </c>
      <c r="AS37">
        <f t="shared" si="2"/>
        <v>0</v>
      </c>
      <c r="BF37" t="str">
        <f>IFERROR(IF(OR(BD37=338,BD37=340,BD37=341,BD37=342,BD37="342A",BD37="342B"),PorcenRet(BD37,BH37,BI37),INDEX(PORCENTAJEBUSCAR,MATCH(BD37,CódigoRET,0),4)*1),"")</f>
        <v/>
      </c>
      <c r="BG37">
        <f t="shared" si="3"/>
        <v>0</v>
      </c>
      <c r="BO37">
        <f t="shared" si="4"/>
        <v>0</v>
      </c>
      <c r="CC37">
        <f t="shared" si="5"/>
        <v>0</v>
      </c>
      <c r="CD37">
        <f t="shared" si="6"/>
        <v>0</v>
      </c>
      <c r="CG37" t="str">
        <f ca="1">IFERROR(INDIRECT("IVA!X"&amp;MATCH(MID(COMPRAS!#REF!,1,2)&amp;MID(COMPRAS!#REF!,1,2)&amp;MID(COMPRAS!#REF!,1,2),IVA!W:W,0)),"SIN COD.")</f>
        <v>SIN COD.</v>
      </c>
      <c r="CH37" t="str">
        <f ca="1">IFERROR(INDIRECT("IVA!Y"&amp;MATCH(MID(COMPRAS!#REF!,1,2)&amp;MID(COMPRAS!#REF!,1,2)&amp;MID(COMPRAS!#REF!,1,2),IVA!W:W,0)),"SIN COD.")</f>
        <v>SIN COD.</v>
      </c>
    </row>
    <row r="38" spans="1:86" x14ac:dyDescent="0.25">
      <c r="A38" s="226"/>
      <c r="B38" s="227"/>
      <c r="C38" s="228"/>
      <c r="D38"/>
      <c r="AL38">
        <f t="shared" si="0"/>
        <v>0</v>
      </c>
      <c r="AQ38">
        <f t="shared" si="1"/>
        <v>0</v>
      </c>
      <c r="AR38" t="str">
        <f>IFERROR(IF(OR(AP38=338,AP38=340,AP38=341,AP38=342,AP38="342A",AP38="342B"),PorcenRet(AP38,AT38,AU38),INDEX(PORCENTAJEBUSCAR,MATCH(AP38,CódigoRET,0),4)*1),"")</f>
        <v/>
      </c>
      <c r="AS38">
        <f t="shared" si="2"/>
        <v>0</v>
      </c>
      <c r="BF38" t="str">
        <f>IFERROR(IF(OR(BD38=338,BD38=340,BD38=341,BD38=342,BD38="342A",BD38="342B"),PorcenRet(BD38,BH38,BI38),INDEX(PORCENTAJEBUSCAR,MATCH(BD38,CódigoRET,0),4)*1),"")</f>
        <v/>
      </c>
      <c r="BG38">
        <f t="shared" si="3"/>
        <v>0</v>
      </c>
      <c r="BO38">
        <f t="shared" si="4"/>
        <v>0</v>
      </c>
      <c r="CC38">
        <f t="shared" si="5"/>
        <v>0</v>
      </c>
      <c r="CD38">
        <f t="shared" si="6"/>
        <v>0</v>
      </c>
      <c r="CG38" t="str">
        <f ca="1">IFERROR(INDIRECT("IVA!X"&amp;MATCH(MID(COMPRAS!#REF!,1,2)&amp;MID(COMPRAS!#REF!,1,2)&amp;MID(COMPRAS!#REF!,1,2),IVA!W:W,0)),"SIN COD.")</f>
        <v>SIN COD.</v>
      </c>
      <c r="CH38" t="str">
        <f ca="1">IFERROR(INDIRECT("IVA!Y"&amp;MATCH(MID(COMPRAS!#REF!,1,2)&amp;MID(COMPRAS!#REF!,1,2)&amp;MID(COMPRAS!#REF!,1,2),IVA!W:W,0)),"SIN COD.")</f>
        <v>SIN COD.</v>
      </c>
    </row>
    <row r="39" spans="1:86" x14ac:dyDescent="0.25">
      <c r="A39" s="226"/>
      <c r="B39" s="227"/>
      <c r="C39" s="228"/>
      <c r="D39"/>
      <c r="AL39">
        <f t="shared" si="0"/>
        <v>0</v>
      </c>
      <c r="AQ39">
        <f t="shared" si="1"/>
        <v>0</v>
      </c>
      <c r="AR39" t="str">
        <f>IFERROR(IF(OR(AP39=338,AP39=340,AP39=341,AP39=342,AP39="342A",AP39="342B"),PorcenRet(AP39,AT39,AU39),INDEX(PORCENTAJEBUSCAR,MATCH(AP39,CódigoRET,0),4)*1),"")</f>
        <v/>
      </c>
      <c r="AS39">
        <f t="shared" si="2"/>
        <v>0</v>
      </c>
      <c r="BF39" t="str">
        <f>IFERROR(IF(OR(BD39=338,BD39=340,BD39=341,BD39=342,BD39="342A",BD39="342B"),PorcenRet(BD39,BH39,BI39),INDEX(PORCENTAJEBUSCAR,MATCH(BD39,CódigoRET,0),4)*1),"")</f>
        <v/>
      </c>
      <c r="BG39">
        <f t="shared" si="3"/>
        <v>0</v>
      </c>
      <c r="BO39">
        <f t="shared" si="4"/>
        <v>0</v>
      </c>
      <c r="CC39">
        <f t="shared" si="5"/>
        <v>0</v>
      </c>
      <c r="CD39">
        <f t="shared" si="6"/>
        <v>0</v>
      </c>
      <c r="CG39" t="str">
        <f ca="1">IFERROR(INDIRECT("IVA!X"&amp;MATCH(MID(COMPRAS!#REF!,1,2)&amp;MID(COMPRAS!#REF!,1,2)&amp;MID(COMPRAS!#REF!,1,2),IVA!W:W,0)),"SIN COD.")</f>
        <v>SIN COD.</v>
      </c>
      <c r="CH39" t="str">
        <f ca="1">IFERROR(INDIRECT("IVA!Y"&amp;MATCH(MID(COMPRAS!#REF!,1,2)&amp;MID(COMPRAS!#REF!,1,2)&amp;MID(COMPRAS!#REF!,1,2),IVA!W:W,0)),"SIN COD.")</f>
        <v>SIN COD.</v>
      </c>
    </row>
    <row r="40" spans="1:86" x14ac:dyDescent="0.25">
      <c r="A40" s="226"/>
      <c r="B40" s="227"/>
      <c r="C40" s="228"/>
      <c r="D40"/>
      <c r="AL40">
        <f t="shared" si="0"/>
        <v>0</v>
      </c>
      <c r="AQ40">
        <f t="shared" si="1"/>
        <v>0</v>
      </c>
      <c r="AR40" t="str">
        <f>IFERROR(IF(OR(AP40=338,AP40=340,AP40=341,AP40=342,AP40="342A",AP40="342B"),PorcenRet(AP40,AT40,AU40),INDEX(PORCENTAJEBUSCAR,MATCH(AP40,CódigoRET,0),4)*1),"")</f>
        <v/>
      </c>
      <c r="AS40">
        <f t="shared" si="2"/>
        <v>0</v>
      </c>
      <c r="BF40" t="str">
        <f>IFERROR(IF(OR(BD40=338,BD40=340,BD40=341,BD40=342,BD40="342A",BD40="342B"),PorcenRet(BD40,BH40,BI40),INDEX(PORCENTAJEBUSCAR,MATCH(BD40,CódigoRET,0),4)*1),"")</f>
        <v/>
      </c>
      <c r="BG40">
        <f t="shared" si="3"/>
        <v>0</v>
      </c>
      <c r="BO40">
        <f t="shared" si="4"/>
        <v>0</v>
      </c>
      <c r="CC40">
        <f t="shared" si="5"/>
        <v>0</v>
      </c>
      <c r="CD40">
        <f t="shared" si="6"/>
        <v>0</v>
      </c>
      <c r="CG40" t="str">
        <f ca="1">IFERROR(INDIRECT("IVA!X"&amp;MATCH(MID(COMPRAS!#REF!,1,2)&amp;MID(COMPRAS!#REF!,1,2)&amp;MID(COMPRAS!#REF!,1,2),IVA!W:W,0)),"SIN COD.")</f>
        <v>SIN COD.</v>
      </c>
      <c r="CH40" t="str">
        <f ca="1">IFERROR(INDIRECT("IVA!Y"&amp;MATCH(MID(COMPRAS!#REF!,1,2)&amp;MID(COMPRAS!#REF!,1,2)&amp;MID(COMPRAS!#REF!,1,2),IVA!W:W,0)),"SIN COD.")</f>
        <v>SIN COD.</v>
      </c>
    </row>
    <row r="41" spans="1:86" x14ac:dyDescent="0.25">
      <c r="A41" s="226"/>
      <c r="B41" s="227"/>
      <c r="C41" s="228"/>
      <c r="D41"/>
      <c r="AL41">
        <f t="shared" si="0"/>
        <v>0</v>
      </c>
      <c r="AQ41">
        <f t="shared" si="1"/>
        <v>0</v>
      </c>
      <c r="AR41" t="str">
        <f>IFERROR(IF(OR(AP41=338,AP41=340,AP41=341,AP41=342,AP41="342A",AP41="342B"),PorcenRet(AP41,AT41,AU41),INDEX(PORCENTAJEBUSCAR,MATCH(AP41,CódigoRET,0),4)*1),"")</f>
        <v/>
      </c>
      <c r="AS41">
        <f t="shared" si="2"/>
        <v>0</v>
      </c>
      <c r="BF41" t="str">
        <f>IFERROR(IF(OR(BD41=338,BD41=340,BD41=341,BD41=342,BD41="342A",BD41="342B"),PorcenRet(BD41,BH41,BI41),INDEX(PORCENTAJEBUSCAR,MATCH(BD41,CódigoRET,0),4)*1),"")</f>
        <v/>
      </c>
      <c r="BG41">
        <f t="shared" si="3"/>
        <v>0</v>
      </c>
      <c r="BO41">
        <f t="shared" si="4"/>
        <v>0</v>
      </c>
      <c r="CC41">
        <f t="shared" si="5"/>
        <v>0</v>
      </c>
      <c r="CD41">
        <f t="shared" si="6"/>
        <v>0</v>
      </c>
      <c r="CG41" t="str">
        <f ca="1">IFERROR(INDIRECT("IVA!X"&amp;MATCH(MID(COMPRAS!#REF!,1,2)&amp;MID(COMPRAS!#REF!,1,2)&amp;MID(COMPRAS!#REF!,1,2),IVA!W:W,0)),"SIN COD.")</f>
        <v>SIN COD.</v>
      </c>
      <c r="CH41" t="str">
        <f ca="1">IFERROR(INDIRECT("IVA!Y"&amp;MATCH(MID(COMPRAS!#REF!,1,2)&amp;MID(COMPRAS!#REF!,1,2)&amp;MID(COMPRAS!#REF!,1,2),IVA!W:W,0)),"SIN COD.")</f>
        <v>SIN COD.</v>
      </c>
    </row>
    <row r="42" spans="1:86" x14ac:dyDescent="0.25">
      <c r="A42" s="226"/>
      <c r="B42" s="227"/>
      <c r="C42" s="228"/>
      <c r="D42"/>
      <c r="AL42">
        <f t="shared" si="0"/>
        <v>0</v>
      </c>
      <c r="AQ42">
        <f t="shared" si="1"/>
        <v>0</v>
      </c>
      <c r="AR42" t="str">
        <f>IFERROR(IF(OR(AP42=338,AP42=340,AP42=341,AP42=342,AP42="342A",AP42="342B"),PorcenRet(AP42,AT42,AU42),INDEX(PORCENTAJEBUSCAR,MATCH(AP42,CódigoRET,0),4)*1),"")</f>
        <v/>
      </c>
      <c r="AS42">
        <f t="shared" si="2"/>
        <v>0</v>
      </c>
      <c r="BF42" t="str">
        <f>IFERROR(IF(OR(BD42=338,BD42=340,BD42=341,BD42=342,BD42="342A",BD42="342B"),PorcenRet(BD42,BH42,BI42),INDEX(PORCENTAJEBUSCAR,MATCH(BD42,CódigoRET,0),4)*1),"")</f>
        <v/>
      </c>
      <c r="BG42">
        <f t="shared" si="3"/>
        <v>0</v>
      </c>
      <c r="BO42">
        <f t="shared" si="4"/>
        <v>0</v>
      </c>
      <c r="CC42">
        <f t="shared" si="5"/>
        <v>0</v>
      </c>
      <c r="CD42">
        <f t="shared" si="6"/>
        <v>0</v>
      </c>
      <c r="CG42" t="str">
        <f ca="1">IFERROR(INDIRECT("IVA!X"&amp;MATCH(MID(COMPRAS!#REF!,1,2)&amp;MID(COMPRAS!#REF!,1,2)&amp;MID(COMPRAS!#REF!,1,2),IVA!W:W,0)),"SIN COD.")</f>
        <v>SIN COD.</v>
      </c>
      <c r="CH42" t="str">
        <f ca="1">IFERROR(INDIRECT("IVA!Y"&amp;MATCH(MID(COMPRAS!#REF!,1,2)&amp;MID(COMPRAS!#REF!,1,2)&amp;MID(COMPRAS!#REF!,1,2),IVA!W:W,0)),"SIN COD.")</f>
        <v>SIN COD.</v>
      </c>
    </row>
    <row r="43" spans="1:86" x14ac:dyDescent="0.25">
      <c r="A43" s="226"/>
      <c r="B43" s="227"/>
      <c r="C43" s="228"/>
      <c r="D43"/>
      <c r="AL43">
        <f t="shared" si="0"/>
        <v>0</v>
      </c>
      <c r="AQ43">
        <f t="shared" si="1"/>
        <v>0</v>
      </c>
      <c r="AR43" t="str">
        <f>IFERROR(IF(OR(AP43=338,AP43=340,AP43=341,AP43=342,AP43="342A",AP43="342B"),PorcenRet(AP43,AT43,AU43),INDEX(PORCENTAJEBUSCAR,MATCH(AP43,CódigoRET,0),4)*1),"")</f>
        <v/>
      </c>
      <c r="AS43">
        <f t="shared" si="2"/>
        <v>0</v>
      </c>
      <c r="BF43" t="str">
        <f>IFERROR(IF(OR(BD43=338,BD43=340,BD43=341,BD43=342,BD43="342A",BD43="342B"),PorcenRet(BD43,BH43,BI43),INDEX(PORCENTAJEBUSCAR,MATCH(BD43,CódigoRET,0),4)*1),"")</f>
        <v/>
      </c>
      <c r="BG43">
        <f t="shared" si="3"/>
        <v>0</v>
      </c>
      <c r="BO43">
        <f t="shared" si="4"/>
        <v>0</v>
      </c>
      <c r="CC43">
        <f t="shared" si="5"/>
        <v>0</v>
      </c>
      <c r="CD43">
        <f t="shared" si="6"/>
        <v>0</v>
      </c>
      <c r="CG43" t="str">
        <f ca="1">IFERROR(INDIRECT("IVA!X"&amp;MATCH(MID(COMPRAS!#REF!,1,2)&amp;MID(COMPRAS!#REF!,1,2)&amp;MID(COMPRAS!#REF!,1,2),IVA!W:W,0)),"SIN COD.")</f>
        <v>SIN COD.</v>
      </c>
      <c r="CH43" t="str">
        <f ca="1">IFERROR(INDIRECT("IVA!Y"&amp;MATCH(MID(COMPRAS!#REF!,1,2)&amp;MID(COMPRAS!#REF!,1,2)&amp;MID(COMPRAS!#REF!,1,2),IVA!W:W,0)),"SIN COD.")</f>
        <v>SIN COD.</v>
      </c>
    </row>
    <row r="44" spans="1:86" x14ac:dyDescent="0.25">
      <c r="A44" s="226"/>
      <c r="B44" s="227"/>
      <c r="C44" s="228"/>
      <c r="D44"/>
      <c r="AL44">
        <f t="shared" si="0"/>
        <v>0</v>
      </c>
      <c r="AQ44">
        <f t="shared" si="1"/>
        <v>0</v>
      </c>
      <c r="AR44" t="str">
        <f>IFERROR(IF(OR(AP44=338,AP44=340,AP44=341,AP44=342,AP44="342A",AP44="342B"),PorcenRet(AP44,AT44,AU44),INDEX(PORCENTAJEBUSCAR,MATCH(AP44,CódigoRET,0),4)*1),"")</f>
        <v/>
      </c>
      <c r="AS44">
        <f t="shared" si="2"/>
        <v>0</v>
      </c>
      <c r="BF44" t="str">
        <f>IFERROR(IF(OR(BD44=338,BD44=340,BD44=341,BD44=342,BD44="342A",BD44="342B"),PorcenRet(BD44,BH44,BI44),INDEX(PORCENTAJEBUSCAR,MATCH(BD44,CódigoRET,0),4)*1),"")</f>
        <v/>
      </c>
      <c r="BG44">
        <f t="shared" si="3"/>
        <v>0</v>
      </c>
      <c r="BO44">
        <f t="shared" si="4"/>
        <v>0</v>
      </c>
      <c r="CC44">
        <f t="shared" si="5"/>
        <v>0</v>
      </c>
      <c r="CD44">
        <f t="shared" si="6"/>
        <v>0</v>
      </c>
      <c r="CG44" t="str">
        <f ca="1">IFERROR(INDIRECT("IVA!X"&amp;MATCH(MID(COMPRAS!#REF!,1,2)&amp;MID(COMPRAS!#REF!,1,2)&amp;MID(COMPRAS!#REF!,1,2),IVA!W:W,0)),"SIN COD.")</f>
        <v>SIN COD.</v>
      </c>
      <c r="CH44" t="str">
        <f ca="1">IFERROR(INDIRECT("IVA!Y"&amp;MATCH(MID(COMPRAS!#REF!,1,2)&amp;MID(COMPRAS!#REF!,1,2)&amp;MID(COMPRAS!#REF!,1,2),IVA!W:W,0)),"SIN COD.")</f>
        <v>SIN COD.</v>
      </c>
    </row>
    <row r="45" spans="1:86" x14ac:dyDescent="0.25">
      <c r="A45" s="226"/>
      <c r="B45" s="227"/>
      <c r="C45" s="228"/>
      <c r="D45"/>
      <c r="AL45">
        <f t="shared" si="0"/>
        <v>0</v>
      </c>
      <c r="AQ45">
        <f t="shared" si="1"/>
        <v>0</v>
      </c>
      <c r="AR45" t="str">
        <f>IFERROR(IF(OR(AP45=338,AP45=340,AP45=341,AP45=342,AP45="342A",AP45="342B"),PorcenRet(AP45,AT45,AU45),INDEX(PORCENTAJEBUSCAR,MATCH(AP45,CódigoRET,0),4)*1),"")</f>
        <v/>
      </c>
      <c r="AS45">
        <f t="shared" si="2"/>
        <v>0</v>
      </c>
      <c r="BF45" t="str">
        <f>IFERROR(IF(OR(BD45=338,BD45=340,BD45=341,BD45=342,BD45="342A",BD45="342B"),PorcenRet(BD45,BH45,BI45),INDEX(PORCENTAJEBUSCAR,MATCH(BD45,CódigoRET,0),4)*1),"")</f>
        <v/>
      </c>
      <c r="BG45">
        <f t="shared" si="3"/>
        <v>0</v>
      </c>
      <c r="BO45">
        <f t="shared" si="4"/>
        <v>0</v>
      </c>
      <c r="CC45">
        <f t="shared" si="5"/>
        <v>0</v>
      </c>
      <c r="CD45">
        <f t="shared" si="6"/>
        <v>0</v>
      </c>
      <c r="CG45" t="str">
        <f ca="1">IFERROR(INDIRECT("IVA!X"&amp;MATCH(MID(COMPRAS!#REF!,1,2)&amp;MID(COMPRAS!#REF!,1,2)&amp;MID(COMPRAS!#REF!,1,2),IVA!W:W,0)),"SIN COD.")</f>
        <v>SIN COD.</v>
      </c>
      <c r="CH45" t="str">
        <f ca="1">IFERROR(INDIRECT("IVA!Y"&amp;MATCH(MID(COMPRAS!#REF!,1,2)&amp;MID(COMPRAS!#REF!,1,2)&amp;MID(COMPRAS!#REF!,1,2),IVA!W:W,0)),"SIN COD.")</f>
        <v>SIN COD.</v>
      </c>
    </row>
    <row r="46" spans="1:86" x14ac:dyDescent="0.25">
      <c r="A46" s="226"/>
      <c r="B46" s="227"/>
      <c r="C46" s="228"/>
      <c r="D46"/>
      <c r="AL46">
        <f t="shared" si="0"/>
        <v>0</v>
      </c>
      <c r="AQ46">
        <f t="shared" si="1"/>
        <v>0</v>
      </c>
      <c r="AR46" t="str">
        <f>IFERROR(IF(OR(AP46=338,AP46=340,AP46=341,AP46=342,AP46="342A",AP46="342B"),PorcenRet(AP46,AT46,AU46),INDEX(PORCENTAJEBUSCAR,MATCH(AP46,CódigoRET,0),4)*1),"")</f>
        <v/>
      </c>
      <c r="AS46">
        <f t="shared" si="2"/>
        <v>0</v>
      </c>
      <c r="BF46" t="str">
        <f>IFERROR(IF(OR(BD46=338,BD46=340,BD46=341,BD46=342,BD46="342A",BD46="342B"),PorcenRet(BD46,BH46,BI46),INDEX(PORCENTAJEBUSCAR,MATCH(BD46,CódigoRET,0),4)*1),"")</f>
        <v/>
      </c>
      <c r="BG46">
        <f t="shared" si="3"/>
        <v>0</v>
      </c>
      <c r="BO46">
        <f t="shared" si="4"/>
        <v>0</v>
      </c>
      <c r="CC46">
        <f t="shared" si="5"/>
        <v>0</v>
      </c>
      <c r="CD46">
        <f t="shared" si="6"/>
        <v>0</v>
      </c>
      <c r="CG46" t="str">
        <f ca="1">IFERROR(INDIRECT("IVA!X"&amp;MATCH(MID(COMPRAS!#REF!,1,2)&amp;MID(COMPRAS!#REF!,1,2)&amp;MID(COMPRAS!#REF!,1,2),IVA!W:W,0)),"SIN COD.")</f>
        <v>SIN COD.</v>
      </c>
      <c r="CH46" t="str">
        <f ca="1">IFERROR(INDIRECT("IVA!Y"&amp;MATCH(MID(COMPRAS!#REF!,1,2)&amp;MID(COMPRAS!#REF!,1,2)&amp;MID(COMPRAS!#REF!,1,2),IVA!W:W,0)),"SIN COD.")</f>
        <v>SIN COD.</v>
      </c>
    </row>
    <row r="47" spans="1:86" x14ac:dyDescent="0.25">
      <c r="A47" s="226"/>
      <c r="B47" s="227"/>
      <c r="C47" s="228"/>
      <c r="D47"/>
      <c r="AL47">
        <f t="shared" si="0"/>
        <v>0</v>
      </c>
      <c r="AQ47">
        <f t="shared" si="1"/>
        <v>0</v>
      </c>
      <c r="AR47" t="str">
        <f>IFERROR(IF(OR(AP47=338,AP47=340,AP47=341,AP47=342,AP47="342A",AP47="342B"),PorcenRet(AP47,AT47,AU47),INDEX(PORCENTAJEBUSCAR,MATCH(AP47,CódigoRET,0),4)*1),"")</f>
        <v/>
      </c>
      <c r="AS47">
        <f t="shared" si="2"/>
        <v>0</v>
      </c>
      <c r="BF47" t="str">
        <f>IFERROR(IF(OR(BD47=338,BD47=340,BD47=341,BD47=342,BD47="342A",BD47="342B"),PorcenRet(BD47,BH47,BI47),INDEX(PORCENTAJEBUSCAR,MATCH(BD47,CódigoRET,0),4)*1),"")</f>
        <v/>
      </c>
      <c r="BG47">
        <f t="shared" si="3"/>
        <v>0</v>
      </c>
      <c r="BO47">
        <f t="shared" si="4"/>
        <v>0</v>
      </c>
      <c r="CC47">
        <f t="shared" si="5"/>
        <v>0</v>
      </c>
      <c r="CD47">
        <f t="shared" si="6"/>
        <v>0</v>
      </c>
      <c r="CG47" t="str">
        <f ca="1">IFERROR(INDIRECT("IVA!X"&amp;MATCH(MID(COMPRAS!#REF!,1,2)&amp;MID(COMPRAS!#REF!,1,2)&amp;MID(COMPRAS!#REF!,1,2),IVA!W:W,0)),"SIN COD.")</f>
        <v>SIN COD.</v>
      </c>
      <c r="CH47" t="str">
        <f ca="1">IFERROR(INDIRECT("IVA!Y"&amp;MATCH(MID(COMPRAS!#REF!,1,2)&amp;MID(COMPRAS!#REF!,1,2)&amp;MID(COMPRAS!#REF!,1,2),IVA!W:W,0)),"SIN COD.")</f>
        <v>SIN COD.</v>
      </c>
    </row>
    <row r="48" spans="1:86" x14ac:dyDescent="0.25">
      <c r="A48" s="226"/>
      <c r="B48" s="227"/>
      <c r="C48" s="228"/>
      <c r="D48"/>
      <c r="AL48">
        <f t="shared" si="0"/>
        <v>0</v>
      </c>
      <c r="AQ48">
        <f t="shared" si="1"/>
        <v>0</v>
      </c>
      <c r="AR48" t="str">
        <f>IFERROR(IF(OR(AP48=338,AP48=340,AP48=341,AP48=342,AP48="342A",AP48="342B"),PorcenRet(AP48,AT48,AU48),INDEX(PORCENTAJEBUSCAR,MATCH(AP48,CódigoRET,0),4)*1),"")</f>
        <v/>
      </c>
      <c r="AS48">
        <f t="shared" si="2"/>
        <v>0</v>
      </c>
      <c r="BF48" t="str">
        <f>IFERROR(IF(OR(BD48=338,BD48=340,BD48=341,BD48=342,BD48="342A",BD48="342B"),PorcenRet(BD48,BH48,BI48),INDEX(PORCENTAJEBUSCAR,MATCH(BD48,CódigoRET,0),4)*1),"")</f>
        <v/>
      </c>
      <c r="BG48">
        <f t="shared" si="3"/>
        <v>0</v>
      </c>
      <c r="BO48">
        <f t="shared" si="4"/>
        <v>0</v>
      </c>
      <c r="CC48">
        <f t="shared" si="5"/>
        <v>0</v>
      </c>
      <c r="CD48">
        <f t="shared" si="6"/>
        <v>0</v>
      </c>
      <c r="CG48" t="str">
        <f ca="1">IFERROR(INDIRECT("IVA!X"&amp;MATCH(MID(COMPRAS!#REF!,1,2)&amp;MID(COMPRAS!#REF!,1,2)&amp;MID(COMPRAS!#REF!,1,2),IVA!W:W,0)),"SIN COD.")</f>
        <v>SIN COD.</v>
      </c>
      <c r="CH48" t="str">
        <f ca="1">IFERROR(INDIRECT("IVA!Y"&amp;MATCH(MID(COMPRAS!#REF!,1,2)&amp;MID(COMPRAS!#REF!,1,2)&amp;MID(COMPRAS!#REF!,1,2),IVA!W:W,0)),"SIN COD.")</f>
        <v>SIN COD.</v>
      </c>
    </row>
    <row r="49" spans="1:86" x14ac:dyDescent="0.25">
      <c r="A49" s="226"/>
      <c r="B49" s="227"/>
      <c r="C49" s="228"/>
      <c r="D49"/>
      <c r="AL49">
        <f t="shared" si="0"/>
        <v>0</v>
      </c>
      <c r="AQ49">
        <f t="shared" si="1"/>
        <v>0</v>
      </c>
      <c r="AR49" t="str">
        <f>IFERROR(IF(OR(AP49=338,AP49=340,AP49=341,AP49=342,AP49="342A",AP49="342B"),PorcenRet(AP49,AT49,AU49),INDEX(PORCENTAJEBUSCAR,MATCH(AP49,CódigoRET,0),4)*1),"")</f>
        <v/>
      </c>
      <c r="AS49">
        <f t="shared" si="2"/>
        <v>0</v>
      </c>
      <c r="BF49" t="str">
        <f>IFERROR(IF(OR(BD49=338,BD49=340,BD49=341,BD49=342,BD49="342A",BD49="342B"),PorcenRet(BD49,BH49,BI49),INDEX(PORCENTAJEBUSCAR,MATCH(BD49,CódigoRET,0),4)*1),"")</f>
        <v/>
      </c>
      <c r="BG49">
        <f t="shared" si="3"/>
        <v>0</v>
      </c>
      <c r="BO49">
        <f t="shared" si="4"/>
        <v>0</v>
      </c>
      <c r="CC49">
        <f t="shared" si="5"/>
        <v>0</v>
      </c>
      <c r="CD49">
        <f t="shared" si="6"/>
        <v>0</v>
      </c>
      <c r="CG49" t="str">
        <f ca="1">IFERROR(INDIRECT("IVA!X"&amp;MATCH(MID(COMPRAS!#REF!,1,2)&amp;MID(COMPRAS!#REF!,1,2)&amp;MID(COMPRAS!#REF!,1,2),IVA!W:W,0)),"SIN COD.")</f>
        <v>SIN COD.</v>
      </c>
      <c r="CH49" t="str">
        <f ca="1">IFERROR(INDIRECT("IVA!Y"&amp;MATCH(MID(COMPRAS!#REF!,1,2)&amp;MID(COMPRAS!#REF!,1,2)&amp;MID(COMPRAS!#REF!,1,2),IVA!W:W,0)),"SIN COD.")</f>
        <v>SIN COD.</v>
      </c>
    </row>
    <row r="50" spans="1:86" x14ac:dyDescent="0.25">
      <c r="A50" s="226"/>
      <c r="B50" s="227"/>
      <c r="C50" s="228"/>
      <c r="D50"/>
      <c r="AL50">
        <f t="shared" si="0"/>
        <v>0</v>
      </c>
      <c r="AQ50">
        <f t="shared" si="1"/>
        <v>0</v>
      </c>
      <c r="AR50" t="str">
        <f>IFERROR(IF(OR(AP50=338,AP50=340,AP50=341,AP50=342,AP50="342A",AP50="342B"),PorcenRet(AP50,AT50,AU50),INDEX(PORCENTAJEBUSCAR,MATCH(AP50,CódigoRET,0),4)*1),"")</f>
        <v/>
      </c>
      <c r="AS50">
        <f t="shared" si="2"/>
        <v>0</v>
      </c>
      <c r="BF50" t="str">
        <f>IFERROR(IF(OR(BD50=338,BD50=340,BD50=341,BD50=342,BD50="342A",BD50="342B"),PorcenRet(BD50,BH50,BI50),INDEX(PORCENTAJEBUSCAR,MATCH(BD50,CódigoRET,0),4)*1),"")</f>
        <v/>
      </c>
      <c r="BG50">
        <f t="shared" si="3"/>
        <v>0</v>
      </c>
      <c r="BO50">
        <f t="shared" si="4"/>
        <v>0</v>
      </c>
      <c r="CC50">
        <f t="shared" si="5"/>
        <v>0</v>
      </c>
      <c r="CD50">
        <f t="shared" si="6"/>
        <v>0</v>
      </c>
      <c r="CG50" t="str">
        <f ca="1">IFERROR(INDIRECT("IVA!X"&amp;MATCH(MID(COMPRAS!#REF!,1,2)&amp;MID(COMPRAS!#REF!,1,2)&amp;MID(COMPRAS!#REF!,1,2),IVA!W:W,0)),"SIN COD.")</f>
        <v>SIN COD.</v>
      </c>
      <c r="CH50" t="str">
        <f ca="1">IFERROR(INDIRECT("IVA!Y"&amp;MATCH(MID(COMPRAS!#REF!,1,2)&amp;MID(COMPRAS!#REF!,1,2)&amp;MID(COMPRAS!#REF!,1,2),IVA!W:W,0)),"SIN COD.")</f>
        <v>SIN COD.</v>
      </c>
    </row>
    <row r="51" spans="1:86" x14ac:dyDescent="0.25">
      <c r="A51" s="226"/>
      <c r="B51" s="227"/>
      <c r="C51" s="228"/>
      <c r="D51"/>
      <c r="AL51">
        <f t="shared" si="0"/>
        <v>0</v>
      </c>
      <c r="AQ51">
        <f t="shared" si="1"/>
        <v>0</v>
      </c>
      <c r="AR51" t="str">
        <f>IFERROR(IF(OR(AP51=338,AP51=340,AP51=341,AP51=342,AP51="342A",AP51="342B"),PorcenRet(AP51,AT51,AU51),INDEX(PORCENTAJEBUSCAR,MATCH(AP51,CódigoRET,0),4)*1),"")</f>
        <v/>
      </c>
      <c r="AS51">
        <f t="shared" si="2"/>
        <v>0</v>
      </c>
      <c r="BF51" t="str">
        <f>IFERROR(IF(OR(BD51=338,BD51=340,BD51=341,BD51=342,BD51="342A",BD51="342B"),PorcenRet(BD51,BH51,BI51),INDEX(PORCENTAJEBUSCAR,MATCH(BD51,CódigoRET,0),4)*1),"")</f>
        <v/>
      </c>
      <c r="BG51">
        <f t="shared" si="3"/>
        <v>0</v>
      </c>
      <c r="BO51">
        <f t="shared" si="4"/>
        <v>0</v>
      </c>
      <c r="CC51">
        <f t="shared" si="5"/>
        <v>0</v>
      </c>
      <c r="CD51">
        <f t="shared" si="6"/>
        <v>0</v>
      </c>
      <c r="CG51" t="str">
        <f ca="1">IFERROR(INDIRECT("IVA!X"&amp;MATCH(MID(COMPRAS!#REF!,1,2)&amp;MID(COMPRAS!#REF!,1,2)&amp;MID(COMPRAS!#REF!,1,2),IVA!W:W,0)),"SIN COD.")</f>
        <v>SIN COD.</v>
      </c>
      <c r="CH51" t="str">
        <f ca="1">IFERROR(INDIRECT("IVA!Y"&amp;MATCH(MID(COMPRAS!#REF!,1,2)&amp;MID(COMPRAS!#REF!,1,2)&amp;MID(COMPRAS!#REF!,1,2),IVA!W:W,0)),"SIN COD.")</f>
        <v>SIN COD.</v>
      </c>
    </row>
    <row r="52" spans="1:86" x14ac:dyDescent="0.25">
      <c r="A52" s="226"/>
      <c r="B52" s="227"/>
      <c r="C52" s="228"/>
      <c r="D52"/>
      <c r="AL52">
        <f t="shared" si="0"/>
        <v>0</v>
      </c>
      <c r="AQ52">
        <f t="shared" si="1"/>
        <v>0</v>
      </c>
      <c r="AR52" t="str">
        <f>IFERROR(IF(OR(AP52=338,AP52=340,AP52=341,AP52=342,AP52="342A",AP52="342B"),PorcenRet(AP52,AT52,AU52),INDEX(PORCENTAJEBUSCAR,MATCH(AP52,CódigoRET,0),4)*1),"")</f>
        <v/>
      </c>
      <c r="AS52">
        <f t="shared" si="2"/>
        <v>0</v>
      </c>
      <c r="BF52" t="str">
        <f>IFERROR(IF(OR(BD52=338,BD52=340,BD52=341,BD52=342,BD52="342A",BD52="342B"),PorcenRet(BD52,BH52,BI52),INDEX(PORCENTAJEBUSCAR,MATCH(BD52,CódigoRET,0),4)*1),"")</f>
        <v/>
      </c>
      <c r="BG52">
        <f t="shared" si="3"/>
        <v>0</v>
      </c>
      <c r="BO52">
        <f t="shared" si="4"/>
        <v>0</v>
      </c>
      <c r="CC52">
        <f t="shared" si="5"/>
        <v>0</v>
      </c>
      <c r="CD52">
        <f t="shared" si="6"/>
        <v>0</v>
      </c>
      <c r="CG52" t="str">
        <f ca="1">IFERROR(INDIRECT("IVA!X"&amp;MATCH(MID(COMPRAS!#REF!,1,2)&amp;MID(COMPRAS!#REF!,1,2)&amp;MID(COMPRAS!#REF!,1,2),IVA!W:W,0)),"SIN COD.")</f>
        <v>SIN COD.</v>
      </c>
      <c r="CH52" t="str">
        <f ca="1">IFERROR(INDIRECT("IVA!Y"&amp;MATCH(MID(COMPRAS!#REF!,1,2)&amp;MID(COMPRAS!#REF!,1,2)&amp;MID(COMPRAS!#REF!,1,2),IVA!W:W,0)),"SIN COD.")</f>
        <v>SIN COD.</v>
      </c>
    </row>
    <row r="53" spans="1:86" x14ac:dyDescent="0.25">
      <c r="A53" s="226"/>
      <c r="B53" s="227"/>
      <c r="C53" s="228"/>
      <c r="D53"/>
      <c r="AL53">
        <f t="shared" si="0"/>
        <v>0</v>
      </c>
      <c r="AQ53">
        <f t="shared" si="1"/>
        <v>0</v>
      </c>
      <c r="AR53" t="str">
        <f>IFERROR(IF(OR(AP53=338,AP53=340,AP53=341,AP53=342,AP53="342A",AP53="342B"),PorcenRet(AP53,AT53,AU53),INDEX(PORCENTAJEBUSCAR,MATCH(AP53,CódigoRET,0),4)*1),"")</f>
        <v/>
      </c>
      <c r="AS53">
        <f t="shared" si="2"/>
        <v>0</v>
      </c>
      <c r="BF53" t="str">
        <f>IFERROR(IF(OR(BD53=338,BD53=340,BD53=341,BD53=342,BD53="342A",BD53="342B"),PorcenRet(BD53,BH53,BI53),INDEX(PORCENTAJEBUSCAR,MATCH(BD53,CódigoRET,0),4)*1),"")</f>
        <v/>
      </c>
      <c r="BG53">
        <f t="shared" si="3"/>
        <v>0</v>
      </c>
      <c r="BO53">
        <f t="shared" si="4"/>
        <v>0</v>
      </c>
      <c r="CC53">
        <f t="shared" si="5"/>
        <v>0</v>
      </c>
      <c r="CD53">
        <f t="shared" si="6"/>
        <v>0</v>
      </c>
      <c r="CG53" t="str">
        <f ca="1">IFERROR(INDIRECT("IVA!X"&amp;MATCH(MID(COMPRAS!#REF!,1,2)&amp;MID(COMPRAS!#REF!,1,2)&amp;MID(COMPRAS!#REF!,1,2),IVA!W:W,0)),"SIN COD.")</f>
        <v>SIN COD.</v>
      </c>
      <c r="CH53" t="str">
        <f ca="1">IFERROR(INDIRECT("IVA!Y"&amp;MATCH(MID(COMPRAS!#REF!,1,2)&amp;MID(COMPRAS!#REF!,1,2)&amp;MID(COMPRAS!#REF!,1,2),IVA!W:W,0)),"SIN COD.")</f>
        <v>SIN COD.</v>
      </c>
    </row>
    <row r="54" spans="1:86" x14ac:dyDescent="0.25">
      <c r="A54" s="226"/>
      <c r="B54" s="227"/>
      <c r="C54" s="228"/>
      <c r="D54"/>
      <c r="AL54">
        <f t="shared" si="0"/>
        <v>0</v>
      </c>
      <c r="AQ54">
        <f t="shared" si="1"/>
        <v>0</v>
      </c>
      <c r="AR54" t="str">
        <f>IFERROR(IF(OR(AP54=338,AP54=340,AP54=341,AP54=342,AP54="342A",AP54="342B"),PorcenRet(AP54,AT54,AU54),INDEX(PORCENTAJEBUSCAR,MATCH(AP54,CódigoRET,0),4)*1),"")</f>
        <v/>
      </c>
      <c r="AS54">
        <f t="shared" si="2"/>
        <v>0</v>
      </c>
      <c r="BF54" t="str">
        <f>IFERROR(IF(OR(BD54=338,BD54=340,BD54=341,BD54=342,BD54="342A",BD54="342B"),PorcenRet(BD54,BH54,BI54),INDEX(PORCENTAJEBUSCAR,MATCH(BD54,CódigoRET,0),4)*1),"")</f>
        <v/>
      </c>
      <c r="BG54">
        <f t="shared" si="3"/>
        <v>0</v>
      </c>
      <c r="BO54">
        <f t="shared" si="4"/>
        <v>0</v>
      </c>
      <c r="CC54">
        <f t="shared" si="5"/>
        <v>0</v>
      </c>
      <c r="CD54">
        <f t="shared" si="6"/>
        <v>0</v>
      </c>
      <c r="CG54" t="str">
        <f ca="1">IFERROR(INDIRECT("IVA!X"&amp;MATCH(MID(COMPRAS!#REF!,1,2)&amp;MID(COMPRAS!#REF!,1,2)&amp;MID(COMPRAS!#REF!,1,2),IVA!W:W,0)),"SIN COD.")</f>
        <v>SIN COD.</v>
      </c>
      <c r="CH54" t="str">
        <f ca="1">IFERROR(INDIRECT("IVA!Y"&amp;MATCH(MID(COMPRAS!#REF!,1,2)&amp;MID(COMPRAS!#REF!,1,2)&amp;MID(COMPRAS!#REF!,1,2),IVA!W:W,0)),"SIN COD.")</f>
        <v>SIN COD.</v>
      </c>
    </row>
    <row r="55" spans="1:86" x14ac:dyDescent="0.25">
      <c r="A55" s="226"/>
      <c r="B55" s="227"/>
      <c r="C55" s="228"/>
      <c r="D55"/>
      <c r="AL55">
        <f t="shared" si="0"/>
        <v>0</v>
      </c>
      <c r="AQ55">
        <f t="shared" si="1"/>
        <v>0</v>
      </c>
      <c r="AR55" t="str">
        <f>IFERROR(IF(OR(AP55=338,AP55=340,AP55=341,AP55=342,AP55="342A",AP55="342B"),PorcenRet(AP55,AT55,AU55),INDEX(PORCENTAJEBUSCAR,MATCH(AP55,CódigoRET,0),4)*1),"")</f>
        <v/>
      </c>
      <c r="AS55">
        <f t="shared" si="2"/>
        <v>0</v>
      </c>
      <c r="BF55" t="str">
        <f>IFERROR(IF(OR(BD55=338,BD55=340,BD55=341,BD55=342,BD55="342A",BD55="342B"),PorcenRet(BD55,BH55,BI55),INDEX(PORCENTAJEBUSCAR,MATCH(BD55,CódigoRET,0),4)*1),"")</f>
        <v/>
      </c>
      <c r="BG55">
        <f t="shared" si="3"/>
        <v>0</v>
      </c>
      <c r="BO55">
        <f t="shared" si="4"/>
        <v>0</v>
      </c>
      <c r="CC55">
        <f t="shared" si="5"/>
        <v>0</v>
      </c>
      <c r="CD55">
        <f t="shared" si="6"/>
        <v>0</v>
      </c>
      <c r="CG55" t="str">
        <f ca="1">IFERROR(INDIRECT("IVA!X"&amp;MATCH(MID(COMPRAS!#REF!,1,2)&amp;MID(COMPRAS!#REF!,1,2)&amp;MID(COMPRAS!#REF!,1,2),IVA!W:W,0)),"SIN COD.")</f>
        <v>SIN COD.</v>
      </c>
      <c r="CH55" t="str">
        <f ca="1">IFERROR(INDIRECT("IVA!Y"&amp;MATCH(MID(COMPRAS!#REF!,1,2)&amp;MID(COMPRAS!#REF!,1,2)&amp;MID(COMPRAS!#REF!,1,2),IVA!W:W,0)),"SIN COD.")</f>
        <v>SIN COD.</v>
      </c>
    </row>
    <row r="56" spans="1:86" x14ac:dyDescent="0.25">
      <c r="A56" s="226"/>
      <c r="B56" s="227"/>
      <c r="C56" s="228"/>
      <c r="D56"/>
      <c r="AL56">
        <f t="shared" si="0"/>
        <v>0</v>
      </c>
      <c r="AQ56">
        <f t="shared" si="1"/>
        <v>0</v>
      </c>
      <c r="AR56" t="str">
        <f>IFERROR(IF(OR(AP56=338,AP56=340,AP56=341,AP56=342,AP56="342A",AP56="342B"),PorcenRet(AP56,AT56,AU56),INDEX(PORCENTAJEBUSCAR,MATCH(AP56,CódigoRET,0),4)*1),"")</f>
        <v/>
      </c>
      <c r="AS56">
        <f t="shared" si="2"/>
        <v>0</v>
      </c>
      <c r="BF56" t="str">
        <f>IFERROR(IF(OR(BD56=338,BD56=340,BD56=341,BD56=342,BD56="342A",BD56="342B"),PorcenRet(BD56,BH56,BI56),INDEX(PORCENTAJEBUSCAR,MATCH(BD56,CódigoRET,0),4)*1),"")</f>
        <v/>
      </c>
      <c r="BG56">
        <f t="shared" si="3"/>
        <v>0</v>
      </c>
      <c r="BO56">
        <f t="shared" si="4"/>
        <v>0</v>
      </c>
      <c r="CC56">
        <f t="shared" si="5"/>
        <v>0</v>
      </c>
      <c r="CD56">
        <f t="shared" si="6"/>
        <v>0</v>
      </c>
      <c r="CG56" t="str">
        <f ca="1">IFERROR(INDIRECT("IVA!X"&amp;MATCH(MID(COMPRAS!#REF!,1,2)&amp;MID(COMPRAS!#REF!,1,2)&amp;MID(COMPRAS!#REF!,1,2),IVA!W:W,0)),"SIN COD.")</f>
        <v>SIN COD.</v>
      </c>
      <c r="CH56" t="str">
        <f ca="1">IFERROR(INDIRECT("IVA!Y"&amp;MATCH(MID(COMPRAS!#REF!,1,2)&amp;MID(COMPRAS!#REF!,1,2)&amp;MID(COMPRAS!#REF!,1,2),IVA!W:W,0)),"SIN COD.")</f>
        <v>SIN COD.</v>
      </c>
    </row>
    <row r="57" spans="1:86" x14ac:dyDescent="0.25">
      <c r="A57" s="226"/>
      <c r="B57" s="227"/>
      <c r="C57" s="228"/>
      <c r="D57"/>
      <c r="AL57">
        <f t="shared" si="0"/>
        <v>0</v>
      </c>
      <c r="AQ57">
        <f t="shared" si="1"/>
        <v>0</v>
      </c>
      <c r="AR57" t="str">
        <f>IFERROR(IF(OR(AP57=338,AP57=340,AP57=341,AP57=342,AP57="342A",AP57="342B"),PorcenRet(AP57,AT57,AU57),INDEX(PORCENTAJEBUSCAR,MATCH(AP57,CódigoRET,0),4)*1),"")</f>
        <v/>
      </c>
      <c r="AS57">
        <f t="shared" si="2"/>
        <v>0</v>
      </c>
      <c r="BF57" t="str">
        <f>IFERROR(IF(OR(BD57=338,BD57=340,BD57=341,BD57=342,BD57="342A",BD57="342B"),PorcenRet(BD57,BH57,BI57),INDEX(PORCENTAJEBUSCAR,MATCH(BD57,CódigoRET,0),4)*1),"")</f>
        <v/>
      </c>
      <c r="BG57">
        <f t="shared" si="3"/>
        <v>0</v>
      </c>
      <c r="BO57">
        <f t="shared" si="4"/>
        <v>0</v>
      </c>
      <c r="CC57">
        <f t="shared" si="5"/>
        <v>0</v>
      </c>
      <c r="CD57">
        <f t="shared" si="6"/>
        <v>0</v>
      </c>
      <c r="CG57" t="str">
        <f ca="1">IFERROR(INDIRECT("IVA!X"&amp;MATCH(MID(COMPRAS!C2,1,2)&amp;MID(COMPRAS!F2,1,2)&amp;MID(COMPRAS!D2,1,2),IVA!W:W,0)),"SIN COD.")</f>
        <v>SIN COD.</v>
      </c>
      <c r="CH57" t="str">
        <f ca="1">IFERROR(INDIRECT("IVA!Y"&amp;MATCH(MID(COMPRAS!C2,1,2)&amp;MID(COMPRAS!F2,1,2)&amp;MID(COMPRAS!D2,1,2),IVA!W:W,0)),"SIN COD.")</f>
        <v>SIN COD.</v>
      </c>
    </row>
    <row r="58" spans="1:86" x14ac:dyDescent="0.25">
      <c r="A58" s="226"/>
      <c r="B58" s="227"/>
      <c r="C58" s="228"/>
      <c r="D58"/>
      <c r="AL58">
        <f t="shared" si="0"/>
        <v>0</v>
      </c>
      <c r="AQ58">
        <f t="shared" si="1"/>
        <v>0</v>
      </c>
      <c r="AR58" t="str">
        <f>IFERROR(IF(OR(AP58=338,AP58=340,AP58=341,AP58=342,AP58="342A",AP58="342B"),PorcenRet(AP58,AT58,AU58),INDEX(PORCENTAJEBUSCAR,MATCH(AP58,CódigoRET,0),4)*1),"")</f>
        <v/>
      </c>
      <c r="AS58">
        <f t="shared" si="2"/>
        <v>0</v>
      </c>
      <c r="BF58" t="str">
        <f>IFERROR(IF(OR(BD58=338,BD58=340,BD58=341,BD58=342,BD58="342A",BD58="342B"),PorcenRet(BD58,BH58,BI58),INDEX(PORCENTAJEBUSCAR,MATCH(BD58,CódigoRET,0),4)*1),"")</f>
        <v/>
      </c>
      <c r="BG58">
        <f t="shared" si="3"/>
        <v>0</v>
      </c>
      <c r="BO58">
        <f t="shared" si="4"/>
        <v>0</v>
      </c>
      <c r="CC58">
        <f t="shared" si="5"/>
        <v>0</v>
      </c>
      <c r="CD58">
        <f t="shared" si="6"/>
        <v>0</v>
      </c>
      <c r="CG58" t="str">
        <f ca="1">IFERROR(INDIRECT("IVA!X"&amp;MATCH(MID(COMPRAS!C3,1,2)&amp;MID(COMPRAS!F3,1,2)&amp;MID(COMPRAS!D3,1,2),IVA!W:W,0)),"SIN COD.")</f>
        <v>SIN COD.</v>
      </c>
      <c r="CH58" t="str">
        <f ca="1">IFERROR(INDIRECT("IVA!Y"&amp;MATCH(MID(COMPRAS!C3,1,2)&amp;MID(COMPRAS!F3,1,2)&amp;MID(COMPRAS!D3,1,2),IVA!W:W,0)),"SIN COD.")</f>
        <v>SIN COD.</v>
      </c>
    </row>
    <row r="59" spans="1:86" x14ac:dyDescent="0.25">
      <c r="A59" s="226"/>
      <c r="B59" s="227"/>
      <c r="C59" s="228"/>
      <c r="D59"/>
      <c r="AL59">
        <f t="shared" si="0"/>
        <v>0</v>
      </c>
      <c r="AQ59">
        <f t="shared" si="1"/>
        <v>0</v>
      </c>
      <c r="AR59" t="str">
        <f>IFERROR(IF(OR(AP59=338,AP59=340,AP59=341,AP59=342,AP59="342A",AP59="342B"),PorcenRet(AP59,AT59,AU59),INDEX(PORCENTAJEBUSCAR,MATCH(AP59,CódigoRET,0),4)*1),"")</f>
        <v/>
      </c>
      <c r="AS59">
        <f t="shared" si="2"/>
        <v>0</v>
      </c>
      <c r="BF59" t="str">
        <f>IFERROR(IF(OR(BD59=338,BD59=340,BD59=341,BD59=342,BD59="342A",BD59="342B"),PorcenRet(BD59,BH59,BI59),INDEX(PORCENTAJEBUSCAR,MATCH(BD59,CódigoRET,0),4)*1),"")</f>
        <v/>
      </c>
      <c r="BG59">
        <f t="shared" si="3"/>
        <v>0</v>
      </c>
      <c r="BO59">
        <f t="shared" si="4"/>
        <v>0</v>
      </c>
      <c r="CC59">
        <f t="shared" si="5"/>
        <v>0</v>
      </c>
      <c r="CD59">
        <f t="shared" si="6"/>
        <v>0</v>
      </c>
      <c r="CG59" t="str">
        <f ca="1">IFERROR(INDIRECT("IVA!X"&amp;MATCH(MID(COMPRAS!C4,1,2)&amp;MID(COMPRAS!F4,1,2)&amp;MID(COMPRAS!D4,1,2),IVA!W:W,0)),"SIN COD.")</f>
        <v>SIN COD.</v>
      </c>
      <c r="CH59" t="str">
        <f ca="1">IFERROR(INDIRECT("IVA!Y"&amp;MATCH(MID(COMPRAS!C4,1,2)&amp;MID(COMPRAS!F4,1,2)&amp;MID(COMPRAS!D4,1,2),IVA!W:W,0)),"SIN COD.")</f>
        <v>SIN COD.</v>
      </c>
    </row>
    <row r="60" spans="1:86" x14ac:dyDescent="0.25">
      <c r="A60" s="226"/>
      <c r="B60" s="227"/>
      <c r="C60" s="228"/>
      <c r="D60"/>
      <c r="AL60">
        <f t="shared" si="0"/>
        <v>0</v>
      </c>
      <c r="AQ60">
        <f t="shared" si="1"/>
        <v>0</v>
      </c>
      <c r="AR60" t="str">
        <f>IFERROR(IF(OR(AP60=338,AP60=340,AP60=341,AP60=342,AP60="342A",AP60="342B"),PorcenRet(AP60,AT60,AU60),INDEX(PORCENTAJEBUSCAR,MATCH(AP60,CódigoRET,0),4)*1),"")</f>
        <v/>
      </c>
      <c r="AS60">
        <f t="shared" si="2"/>
        <v>0</v>
      </c>
      <c r="BF60" t="str">
        <f>IFERROR(IF(OR(BD60=338,BD60=340,BD60=341,BD60=342,BD60="342A",BD60="342B"),PorcenRet(BD60,BH60,BI60),INDEX(PORCENTAJEBUSCAR,MATCH(BD60,CódigoRET,0),4)*1),"")</f>
        <v/>
      </c>
      <c r="BG60">
        <f t="shared" si="3"/>
        <v>0</v>
      </c>
      <c r="BO60">
        <f t="shared" si="4"/>
        <v>0</v>
      </c>
      <c r="CC60">
        <f t="shared" si="5"/>
        <v>0</v>
      </c>
      <c r="CD60">
        <f t="shared" si="6"/>
        <v>0</v>
      </c>
      <c r="CG60" t="str">
        <f ca="1">IFERROR(INDIRECT("IVA!X"&amp;MATCH(MID(COMPRAS!#REF!,1,2)&amp;MID(COMPRAS!#REF!,1,2)&amp;MID(COMPRAS!#REF!,1,2),IVA!W:W,0)),"SIN COD.")</f>
        <v>SIN COD.</v>
      </c>
      <c r="CH60" t="str">
        <f ca="1">IFERROR(INDIRECT("IVA!Y"&amp;MATCH(MID(COMPRAS!#REF!,1,2)&amp;MID(COMPRAS!#REF!,1,2)&amp;MID(COMPRAS!#REF!,1,2),IVA!W:W,0)),"SIN COD.")</f>
        <v>SIN COD.</v>
      </c>
    </row>
    <row r="61" spans="1:86" x14ac:dyDescent="0.25">
      <c r="A61" s="226"/>
      <c r="B61" s="227"/>
      <c r="C61" s="228"/>
      <c r="D61"/>
      <c r="AL61">
        <f t="shared" si="0"/>
        <v>0</v>
      </c>
      <c r="AQ61">
        <f t="shared" si="1"/>
        <v>0</v>
      </c>
      <c r="AR61" t="str">
        <f>IFERROR(IF(OR(AP61=338,AP61=340,AP61=341,AP61=342,AP61="342A",AP61="342B"),PorcenRet(AP61,AT61,AU61),INDEX(PORCENTAJEBUSCAR,MATCH(AP61,CódigoRET,0),4)*1),"")</f>
        <v/>
      </c>
      <c r="AS61">
        <f t="shared" si="2"/>
        <v>0</v>
      </c>
      <c r="BF61" t="str">
        <f>IFERROR(IF(OR(BD61=338,BD61=340,BD61=341,BD61=342,BD61="342A",BD61="342B"),PorcenRet(BD61,BH61,BI61),INDEX(PORCENTAJEBUSCAR,MATCH(BD61,CódigoRET,0),4)*1),"")</f>
        <v/>
      </c>
      <c r="BG61">
        <f t="shared" si="3"/>
        <v>0</v>
      </c>
      <c r="BO61">
        <f t="shared" si="4"/>
        <v>0</v>
      </c>
      <c r="CC61">
        <f t="shared" si="5"/>
        <v>0</v>
      </c>
      <c r="CD61">
        <f t="shared" si="6"/>
        <v>0</v>
      </c>
      <c r="CG61" t="str">
        <f ca="1">IFERROR(INDIRECT("IVA!X"&amp;MATCH(MID(COMPRAS!#REF!,1,2)&amp;MID(COMPRAS!#REF!,1,2)&amp;MID(COMPRAS!#REF!,1,2),IVA!W:W,0)),"SIN COD.")</f>
        <v>SIN COD.</v>
      </c>
      <c r="CH61" t="str">
        <f ca="1">IFERROR(INDIRECT("IVA!Y"&amp;MATCH(MID(COMPRAS!#REF!,1,2)&amp;MID(COMPRAS!#REF!,1,2)&amp;MID(COMPRAS!#REF!,1,2),IVA!W:W,0)),"SIN COD.")</f>
        <v>SIN COD.</v>
      </c>
    </row>
    <row r="62" spans="1:86" x14ac:dyDescent="0.25">
      <c r="A62" s="226"/>
      <c r="B62" s="227"/>
      <c r="C62" s="228"/>
      <c r="D62"/>
      <c r="AL62">
        <f t="shared" si="0"/>
        <v>0</v>
      </c>
      <c r="AQ62">
        <f t="shared" si="1"/>
        <v>0</v>
      </c>
      <c r="AR62" t="str">
        <f>IFERROR(IF(OR(AP62=338,AP62=340,AP62=341,AP62=342,AP62="342A",AP62="342B"),PorcenRet(AP62,AT62,AU62),INDEX(PORCENTAJEBUSCAR,MATCH(AP62,CódigoRET,0),4)*1),"")</f>
        <v/>
      </c>
      <c r="AS62">
        <f t="shared" si="2"/>
        <v>0</v>
      </c>
      <c r="BF62" t="str">
        <f>IFERROR(IF(OR(BD62=338,BD62=340,BD62=341,BD62=342,BD62="342A",BD62="342B"),PorcenRet(BD62,BH62,BI62),INDEX(PORCENTAJEBUSCAR,MATCH(BD62,CódigoRET,0),4)*1),"")</f>
        <v/>
      </c>
      <c r="BG62">
        <f t="shared" si="3"/>
        <v>0</v>
      </c>
      <c r="BO62">
        <f t="shared" si="4"/>
        <v>0</v>
      </c>
      <c r="CC62">
        <f t="shared" si="5"/>
        <v>0</v>
      </c>
      <c r="CD62">
        <f t="shared" si="6"/>
        <v>0</v>
      </c>
      <c r="CG62" t="str">
        <f ca="1">IFERROR(INDIRECT("IVA!X"&amp;MATCH(MID(COMPRAS!#REF!,1,2)&amp;MID(COMPRAS!#REF!,1,2)&amp;MID(COMPRAS!#REF!,1,2),IVA!W:W,0)),"SIN COD.")</f>
        <v>SIN COD.</v>
      </c>
      <c r="CH62" t="str">
        <f ca="1">IFERROR(INDIRECT("IVA!Y"&amp;MATCH(MID(COMPRAS!#REF!,1,2)&amp;MID(COMPRAS!#REF!,1,2)&amp;MID(COMPRAS!#REF!,1,2),IVA!W:W,0)),"SIN COD.")</f>
        <v>SIN COD.</v>
      </c>
    </row>
    <row r="63" spans="1:86" x14ac:dyDescent="0.25">
      <c r="A63" s="226"/>
      <c r="B63" s="227"/>
      <c r="C63" s="228"/>
      <c r="D63"/>
      <c r="AL63">
        <f t="shared" si="0"/>
        <v>0</v>
      </c>
      <c r="AQ63">
        <f t="shared" si="1"/>
        <v>0</v>
      </c>
      <c r="AR63" t="str">
        <f>IFERROR(IF(OR(AP63=338,AP63=340,AP63=341,AP63=342,AP63="342A",AP63="342B"),PorcenRet(AP63,AT63,AU63),INDEX(PORCENTAJEBUSCAR,MATCH(AP63,CódigoRET,0),4)*1),"")</f>
        <v/>
      </c>
      <c r="AS63">
        <f t="shared" si="2"/>
        <v>0</v>
      </c>
      <c r="BF63" t="str">
        <f>IFERROR(IF(OR(BD63=338,BD63=340,BD63=341,BD63=342,BD63="342A",BD63="342B"),PorcenRet(BD63,BH63,BI63),INDEX(PORCENTAJEBUSCAR,MATCH(BD63,CódigoRET,0),4)*1),"")</f>
        <v/>
      </c>
      <c r="BG63">
        <f t="shared" si="3"/>
        <v>0</v>
      </c>
      <c r="BO63">
        <f t="shared" si="4"/>
        <v>0</v>
      </c>
      <c r="CC63">
        <f t="shared" si="5"/>
        <v>0</v>
      </c>
      <c r="CD63">
        <f t="shared" si="6"/>
        <v>0</v>
      </c>
      <c r="CG63" t="str">
        <f ca="1">IFERROR(INDIRECT("IVA!X"&amp;MATCH(MID(COMPRAS!#REF!,1,2)&amp;MID(COMPRAS!#REF!,1,2)&amp;MID(COMPRAS!#REF!,1,2),IVA!W:W,0)),"SIN COD.")</f>
        <v>SIN COD.</v>
      </c>
      <c r="CH63" t="str">
        <f ca="1">IFERROR(INDIRECT("IVA!Y"&amp;MATCH(MID(COMPRAS!#REF!,1,2)&amp;MID(COMPRAS!#REF!,1,2)&amp;MID(COMPRAS!#REF!,1,2),IVA!W:W,0)),"SIN COD.")</f>
        <v>SIN COD.</v>
      </c>
    </row>
    <row r="64" spans="1:86" x14ac:dyDescent="0.25">
      <c r="A64" s="226"/>
      <c r="B64" s="227"/>
      <c r="C64" s="228"/>
      <c r="D64"/>
      <c r="AL64">
        <f t="shared" si="0"/>
        <v>0</v>
      </c>
      <c r="AQ64">
        <f t="shared" si="1"/>
        <v>0</v>
      </c>
      <c r="AR64" t="str">
        <f>IFERROR(IF(OR(AP64=338,AP64=340,AP64=341,AP64=342,AP64="342A",AP64="342B"),PorcenRet(AP64,AT64,AU64),INDEX(PORCENTAJEBUSCAR,MATCH(AP64,CódigoRET,0),4)*1),"")</f>
        <v/>
      </c>
      <c r="AS64">
        <f t="shared" si="2"/>
        <v>0</v>
      </c>
      <c r="BF64" t="str">
        <f>IFERROR(IF(OR(BD64=338,BD64=340,BD64=341,BD64=342,BD64="342A",BD64="342B"),PorcenRet(BD64,BH64,BI64),INDEX(PORCENTAJEBUSCAR,MATCH(BD64,CódigoRET,0),4)*1),"")</f>
        <v/>
      </c>
      <c r="BG64">
        <f t="shared" si="3"/>
        <v>0</v>
      </c>
      <c r="BO64">
        <f t="shared" si="4"/>
        <v>0</v>
      </c>
      <c r="CC64">
        <f t="shared" si="5"/>
        <v>0</v>
      </c>
      <c r="CD64">
        <f t="shared" si="6"/>
        <v>0</v>
      </c>
      <c r="CG64" t="str">
        <f ca="1">IFERROR(INDIRECT("IVA!X"&amp;MATCH(MID(COMPRAS!#REF!,1,2)&amp;MID(COMPRAS!#REF!,1,2)&amp;MID(COMPRAS!#REF!,1,2),IVA!W:W,0)),"SIN COD.")</f>
        <v>SIN COD.</v>
      </c>
      <c r="CH64" t="str">
        <f ca="1">IFERROR(INDIRECT("IVA!Y"&amp;MATCH(MID(COMPRAS!#REF!,1,2)&amp;MID(COMPRAS!#REF!,1,2)&amp;MID(COMPRAS!#REF!,1,2),IVA!W:W,0)),"SIN COD.")</f>
        <v>SIN COD.</v>
      </c>
    </row>
    <row r="65" spans="1:86" x14ac:dyDescent="0.25">
      <c r="A65" s="226"/>
      <c r="B65" s="227"/>
      <c r="C65" s="228"/>
      <c r="D65"/>
      <c r="AL65">
        <f t="shared" si="0"/>
        <v>0</v>
      </c>
      <c r="AQ65">
        <f t="shared" si="1"/>
        <v>0</v>
      </c>
      <c r="AR65" t="str">
        <f>IFERROR(IF(OR(AP65=338,AP65=340,AP65=341,AP65=342,AP65="342A",AP65="342B"),PorcenRet(AP65,AT65,AU65),INDEX(PORCENTAJEBUSCAR,MATCH(AP65,CódigoRET,0),4)*1),"")</f>
        <v/>
      </c>
      <c r="AS65">
        <f t="shared" si="2"/>
        <v>0</v>
      </c>
      <c r="BF65" t="str">
        <f>IFERROR(IF(OR(BD65=338,BD65=340,BD65=341,BD65=342,BD65="342A",BD65="342B"),PorcenRet(BD65,BH65,BI65),INDEX(PORCENTAJEBUSCAR,MATCH(BD65,CódigoRET,0),4)*1),"")</f>
        <v/>
      </c>
      <c r="BG65">
        <f t="shared" si="3"/>
        <v>0</v>
      </c>
      <c r="BO65">
        <f t="shared" si="4"/>
        <v>0</v>
      </c>
      <c r="CC65">
        <f t="shared" si="5"/>
        <v>0</v>
      </c>
      <c r="CD65">
        <f t="shared" si="6"/>
        <v>0</v>
      </c>
      <c r="CG65" t="str">
        <f ca="1">IFERROR(INDIRECT("IVA!X"&amp;MATCH(MID(COMPRAS!#REF!,1,2)&amp;MID(COMPRAS!#REF!,1,2)&amp;MID(COMPRAS!#REF!,1,2),IVA!W:W,0)),"SIN COD.")</f>
        <v>SIN COD.</v>
      </c>
      <c r="CH65" t="str">
        <f ca="1">IFERROR(INDIRECT("IVA!Y"&amp;MATCH(MID(COMPRAS!#REF!,1,2)&amp;MID(COMPRAS!#REF!,1,2)&amp;MID(COMPRAS!#REF!,1,2),IVA!W:W,0)),"SIN COD.")</f>
        <v>SIN COD.</v>
      </c>
    </row>
    <row r="66" spans="1:86" x14ac:dyDescent="0.25">
      <c r="A66" s="226"/>
      <c r="B66" s="227"/>
      <c r="C66" s="228"/>
      <c r="D66"/>
      <c r="AL66">
        <f t="shared" ref="AL66:AL129" si="7">O66+P66+Q66+R66+S66+T66+U66+V66</f>
        <v>0</v>
      </c>
      <c r="AQ66">
        <f t="shared" ref="AQ66:AQ129" si="8">+P66+Q66+R66+S66-BE66-BQ66-BW66+O66</f>
        <v>0</v>
      </c>
      <c r="AR66" t="str">
        <f>IFERROR(IF(OR(AP66=338,AP66=340,AP66=341,AP66=342,AP66="342A",AP66="342B"),PorcenRet(AP66,AT66,AU66),INDEX(PORCENTAJEBUSCAR,MATCH(AP66,CódigoRET,0),4)*1),"")</f>
        <v/>
      </c>
      <c r="AS66">
        <f t="shared" ref="AS66:AS129" si="9">ROUND(IF(AP66="",0,AQ66*(AR66/100)),2)</f>
        <v>0</v>
      </c>
      <c r="BF66" t="str">
        <f>IFERROR(IF(OR(BD66=338,BD66=340,BD66=341,BD66=342,BD66="342A",BD66="342B"),PorcenRet(BD66,BH66,BI66),INDEX(PORCENTAJEBUSCAR,MATCH(BD66,CódigoRET,0),4)*1),"")</f>
        <v/>
      </c>
      <c r="BG66">
        <f t="shared" ref="BG66:BG129" si="10">ROUND(IF(BD66="",0,BE66*(BF66/100)),2)</f>
        <v>0</v>
      </c>
      <c r="BO66">
        <f t="shared" ref="BO66:BO129" si="11">IF(MID(F66,1,2)="41",SUM(O66:S66),0)</f>
        <v>0</v>
      </c>
      <c r="CC66">
        <f t="shared" ref="CC66:CC129" si="12">O66+P66+Q66+R66+S66</f>
        <v>0</v>
      </c>
      <c r="CD66">
        <f t="shared" ref="CD66:CD129" si="13">T66+U66</f>
        <v>0</v>
      </c>
      <c r="CG66" t="str">
        <f ca="1">IFERROR(INDIRECT("IVA!X"&amp;MATCH(MID(COMPRAS!#REF!,1,2)&amp;MID(COMPRAS!#REF!,1,2)&amp;MID(COMPRAS!#REF!,1,2),IVA!W:W,0)),"SIN COD.")</f>
        <v>SIN COD.</v>
      </c>
      <c r="CH66" t="str">
        <f ca="1">IFERROR(INDIRECT("IVA!Y"&amp;MATCH(MID(COMPRAS!#REF!,1,2)&amp;MID(COMPRAS!#REF!,1,2)&amp;MID(COMPRAS!#REF!,1,2),IVA!W:W,0)),"SIN COD.")</f>
        <v>SIN COD.</v>
      </c>
    </row>
    <row r="67" spans="1:86" x14ac:dyDescent="0.25">
      <c r="A67" s="226"/>
      <c r="B67" s="227"/>
      <c r="C67" s="228"/>
      <c r="D67"/>
      <c r="AL67">
        <f t="shared" si="7"/>
        <v>0</v>
      </c>
      <c r="AQ67">
        <f t="shared" si="8"/>
        <v>0</v>
      </c>
      <c r="AR67" t="str">
        <f>IFERROR(IF(OR(AP67=338,AP67=340,AP67=341,AP67=342,AP67="342A",AP67="342B"),PorcenRet(AP67,AT67,AU67),INDEX(PORCENTAJEBUSCAR,MATCH(AP67,CódigoRET,0),4)*1),"")</f>
        <v/>
      </c>
      <c r="AS67">
        <f t="shared" si="9"/>
        <v>0</v>
      </c>
      <c r="BF67" t="str">
        <f>IFERROR(IF(OR(BD67=338,BD67=340,BD67=341,BD67=342,BD67="342A",BD67="342B"),PorcenRet(BD67,BH67,BI67),INDEX(PORCENTAJEBUSCAR,MATCH(BD67,CódigoRET,0),4)*1),"")</f>
        <v/>
      </c>
      <c r="BG67">
        <f t="shared" si="10"/>
        <v>0</v>
      </c>
      <c r="BO67">
        <f t="shared" si="11"/>
        <v>0</v>
      </c>
      <c r="CC67">
        <f t="shared" si="12"/>
        <v>0</v>
      </c>
      <c r="CD67">
        <f t="shared" si="13"/>
        <v>0</v>
      </c>
      <c r="CG67" t="str">
        <f ca="1">IFERROR(INDIRECT("IVA!X"&amp;MATCH(MID(COMPRAS!#REF!,1,2)&amp;MID(COMPRAS!#REF!,1,2)&amp;MID(COMPRAS!#REF!,1,2),IVA!W:W,0)),"SIN COD.")</f>
        <v>SIN COD.</v>
      </c>
      <c r="CH67" t="str">
        <f ca="1">IFERROR(INDIRECT("IVA!Y"&amp;MATCH(MID(COMPRAS!#REF!,1,2)&amp;MID(COMPRAS!#REF!,1,2)&amp;MID(COMPRAS!#REF!,1,2),IVA!W:W,0)),"SIN COD.")</f>
        <v>SIN COD.</v>
      </c>
    </row>
    <row r="68" spans="1:86" x14ac:dyDescent="0.25">
      <c r="A68" s="226"/>
      <c r="B68" s="227"/>
      <c r="C68" s="228"/>
      <c r="D68"/>
      <c r="AL68">
        <f t="shared" si="7"/>
        <v>0</v>
      </c>
      <c r="AQ68">
        <f t="shared" si="8"/>
        <v>0</v>
      </c>
      <c r="AR68" t="str">
        <f>IFERROR(IF(OR(AP68=338,AP68=340,AP68=341,AP68=342,AP68="342A",AP68="342B"),PorcenRet(AP68,AT68,AU68),INDEX(PORCENTAJEBUSCAR,MATCH(AP68,CódigoRET,0),4)*1),"")</f>
        <v/>
      </c>
      <c r="AS68">
        <f t="shared" si="9"/>
        <v>0</v>
      </c>
      <c r="BF68" t="str">
        <f>IFERROR(IF(OR(BD68=338,BD68=340,BD68=341,BD68=342,BD68="342A",BD68="342B"),PorcenRet(BD68,BH68,BI68),INDEX(PORCENTAJEBUSCAR,MATCH(BD68,CódigoRET,0),4)*1),"")</f>
        <v/>
      </c>
      <c r="BG68">
        <f t="shared" si="10"/>
        <v>0</v>
      </c>
      <c r="BO68">
        <f t="shared" si="11"/>
        <v>0</v>
      </c>
      <c r="CC68">
        <f t="shared" si="12"/>
        <v>0</v>
      </c>
      <c r="CD68">
        <f t="shared" si="13"/>
        <v>0</v>
      </c>
      <c r="CG68" t="str">
        <f ca="1">IFERROR(INDIRECT("IVA!X"&amp;MATCH(MID(COMPRAS!#REF!,1,2)&amp;MID(COMPRAS!#REF!,1,2)&amp;MID(COMPRAS!#REF!,1,2),IVA!W:W,0)),"SIN COD.")</f>
        <v>SIN COD.</v>
      </c>
      <c r="CH68" t="str">
        <f ca="1">IFERROR(INDIRECT("IVA!Y"&amp;MATCH(MID(COMPRAS!#REF!,1,2)&amp;MID(COMPRAS!#REF!,1,2)&amp;MID(COMPRAS!#REF!,1,2),IVA!W:W,0)),"SIN COD.")</f>
        <v>SIN COD.</v>
      </c>
    </row>
    <row r="69" spans="1:86" x14ac:dyDescent="0.25">
      <c r="A69" s="226"/>
      <c r="B69" s="227"/>
      <c r="C69" s="228"/>
      <c r="D69"/>
      <c r="AL69">
        <f t="shared" si="7"/>
        <v>0</v>
      </c>
      <c r="AQ69">
        <f t="shared" si="8"/>
        <v>0</v>
      </c>
      <c r="AR69" t="str">
        <f>IFERROR(IF(OR(AP69=338,AP69=340,AP69=341,AP69=342,AP69="342A",AP69="342B"),PorcenRet(AP69,AT69,AU69),INDEX(PORCENTAJEBUSCAR,MATCH(AP69,CódigoRET,0),4)*1),"")</f>
        <v/>
      </c>
      <c r="AS69">
        <f t="shared" si="9"/>
        <v>0</v>
      </c>
      <c r="BF69" t="str">
        <f>IFERROR(IF(OR(BD69=338,BD69=340,BD69=341,BD69=342,BD69="342A",BD69="342B"),PorcenRet(BD69,BH69,BI69),INDEX(PORCENTAJEBUSCAR,MATCH(BD69,CódigoRET,0),4)*1),"")</f>
        <v/>
      </c>
      <c r="BG69">
        <f t="shared" si="10"/>
        <v>0</v>
      </c>
      <c r="BO69">
        <f t="shared" si="11"/>
        <v>0</v>
      </c>
      <c r="CC69">
        <f t="shared" si="12"/>
        <v>0</v>
      </c>
      <c r="CD69">
        <f t="shared" si="13"/>
        <v>0</v>
      </c>
      <c r="CG69" t="str">
        <f ca="1">IFERROR(INDIRECT("IVA!X"&amp;MATCH(MID(COMPRAS!#REF!,1,2)&amp;MID(COMPRAS!#REF!,1,2)&amp;MID(COMPRAS!#REF!,1,2),IVA!W:W,0)),"SIN COD.")</f>
        <v>SIN COD.</v>
      </c>
      <c r="CH69" t="str">
        <f ca="1">IFERROR(INDIRECT("IVA!Y"&amp;MATCH(MID(COMPRAS!#REF!,1,2)&amp;MID(COMPRAS!#REF!,1,2)&amp;MID(COMPRAS!#REF!,1,2),IVA!W:W,0)),"SIN COD.")</f>
        <v>SIN COD.</v>
      </c>
    </row>
    <row r="70" spans="1:86" x14ac:dyDescent="0.25">
      <c r="A70" s="226"/>
      <c r="B70" s="227"/>
      <c r="C70" s="228"/>
      <c r="D70"/>
      <c r="AL70">
        <f t="shared" si="7"/>
        <v>0</v>
      </c>
      <c r="AQ70">
        <f t="shared" si="8"/>
        <v>0</v>
      </c>
      <c r="AR70" t="str">
        <f>IFERROR(IF(OR(AP70=338,AP70=340,AP70=341,AP70=342,AP70="342A",AP70="342B"),PorcenRet(AP70,AT70,AU70),INDEX(PORCENTAJEBUSCAR,MATCH(AP70,CódigoRET,0),4)*1),"")</f>
        <v/>
      </c>
      <c r="AS70">
        <f t="shared" si="9"/>
        <v>0</v>
      </c>
      <c r="BF70" t="str">
        <f>IFERROR(IF(OR(BD70=338,BD70=340,BD70=341,BD70=342,BD70="342A",BD70="342B"),PorcenRet(BD70,BH70,BI70),INDEX(PORCENTAJEBUSCAR,MATCH(BD70,CódigoRET,0),4)*1),"")</f>
        <v/>
      </c>
      <c r="BG70">
        <f t="shared" si="10"/>
        <v>0</v>
      </c>
      <c r="BO70">
        <f t="shared" si="11"/>
        <v>0</v>
      </c>
      <c r="CC70">
        <f t="shared" si="12"/>
        <v>0</v>
      </c>
      <c r="CD70">
        <f t="shared" si="13"/>
        <v>0</v>
      </c>
      <c r="CG70" t="str">
        <f ca="1">IFERROR(INDIRECT("IVA!X"&amp;MATCH(MID(COMPRAS!#REF!,1,2)&amp;MID(COMPRAS!#REF!,1,2)&amp;MID(COMPRAS!#REF!,1,2),IVA!W:W,0)),"SIN COD.")</f>
        <v>SIN COD.</v>
      </c>
      <c r="CH70" t="str">
        <f ca="1">IFERROR(INDIRECT("IVA!Y"&amp;MATCH(MID(COMPRAS!#REF!,1,2)&amp;MID(COMPRAS!#REF!,1,2)&amp;MID(COMPRAS!#REF!,1,2),IVA!W:W,0)),"SIN COD.")</f>
        <v>SIN COD.</v>
      </c>
    </row>
    <row r="71" spans="1:86" x14ac:dyDescent="0.25">
      <c r="A71" s="226"/>
      <c r="B71" s="227"/>
      <c r="C71" s="228"/>
      <c r="D71"/>
      <c r="AL71">
        <f t="shared" si="7"/>
        <v>0</v>
      </c>
      <c r="AQ71">
        <f t="shared" si="8"/>
        <v>0</v>
      </c>
      <c r="AR71" t="str">
        <f>IFERROR(IF(OR(AP71=338,AP71=340,AP71=341,AP71=342,AP71="342A",AP71="342B"),PorcenRet(AP71,AT71,AU71),INDEX(PORCENTAJEBUSCAR,MATCH(AP71,CódigoRET,0),4)*1),"")</f>
        <v/>
      </c>
      <c r="AS71">
        <f t="shared" si="9"/>
        <v>0</v>
      </c>
      <c r="BF71" t="str">
        <f>IFERROR(IF(OR(BD71=338,BD71=340,BD71=341,BD71=342,BD71="342A",BD71="342B"),PorcenRet(BD71,BH71,BI71),INDEX(PORCENTAJEBUSCAR,MATCH(BD71,CódigoRET,0),4)*1),"")</f>
        <v/>
      </c>
      <c r="BG71">
        <f t="shared" si="10"/>
        <v>0</v>
      </c>
      <c r="BO71">
        <f t="shared" si="11"/>
        <v>0</v>
      </c>
      <c r="CC71">
        <f t="shared" si="12"/>
        <v>0</v>
      </c>
      <c r="CD71">
        <f t="shared" si="13"/>
        <v>0</v>
      </c>
      <c r="CG71" t="str">
        <f ca="1">IFERROR(INDIRECT("IVA!X"&amp;MATCH(MID(COMPRAS!#REF!,1,2)&amp;MID(COMPRAS!#REF!,1,2)&amp;MID(COMPRAS!#REF!,1,2),IVA!W:W,0)),"SIN COD.")</f>
        <v>SIN COD.</v>
      </c>
      <c r="CH71" t="str">
        <f ca="1">IFERROR(INDIRECT("IVA!Y"&amp;MATCH(MID(COMPRAS!#REF!,1,2)&amp;MID(COMPRAS!#REF!,1,2)&amp;MID(COMPRAS!#REF!,1,2),IVA!W:W,0)),"SIN COD.")</f>
        <v>SIN COD.</v>
      </c>
    </row>
    <row r="72" spans="1:86" x14ac:dyDescent="0.25">
      <c r="A72" s="226"/>
      <c r="B72" s="227"/>
      <c r="C72" s="228"/>
      <c r="D72"/>
      <c r="AL72">
        <f t="shared" si="7"/>
        <v>0</v>
      </c>
      <c r="AQ72">
        <f t="shared" si="8"/>
        <v>0</v>
      </c>
      <c r="AR72" t="str">
        <f>IFERROR(IF(OR(AP72=338,AP72=340,AP72=341,AP72=342,AP72="342A",AP72="342B"),PorcenRet(AP72,AT72,AU72),INDEX(PORCENTAJEBUSCAR,MATCH(AP72,CódigoRET,0),4)*1),"")</f>
        <v/>
      </c>
      <c r="AS72">
        <f t="shared" si="9"/>
        <v>0</v>
      </c>
      <c r="BF72" t="str">
        <f>IFERROR(IF(OR(BD72=338,BD72=340,BD72=341,BD72=342,BD72="342A",BD72="342B"),PorcenRet(BD72,BH72,BI72),INDEX(PORCENTAJEBUSCAR,MATCH(BD72,CódigoRET,0),4)*1),"")</f>
        <v/>
      </c>
      <c r="BG72">
        <f t="shared" si="10"/>
        <v>0</v>
      </c>
      <c r="BO72">
        <f t="shared" si="11"/>
        <v>0</v>
      </c>
      <c r="CC72">
        <f t="shared" si="12"/>
        <v>0</v>
      </c>
      <c r="CD72">
        <f t="shared" si="13"/>
        <v>0</v>
      </c>
      <c r="CG72" t="str">
        <f ca="1">IFERROR(INDIRECT("IVA!X"&amp;MATCH(MID(COMPRAS!#REF!,1,2)&amp;MID(COMPRAS!#REF!,1,2)&amp;MID(COMPRAS!#REF!,1,2),IVA!W:W,0)),"SIN COD.")</f>
        <v>SIN COD.</v>
      </c>
      <c r="CH72" t="str">
        <f ca="1">IFERROR(INDIRECT("IVA!Y"&amp;MATCH(MID(COMPRAS!#REF!,1,2)&amp;MID(COMPRAS!#REF!,1,2)&amp;MID(COMPRAS!#REF!,1,2),IVA!W:W,0)),"SIN COD.")</f>
        <v>SIN COD.</v>
      </c>
    </row>
    <row r="73" spans="1:86" x14ac:dyDescent="0.25">
      <c r="A73" s="226"/>
      <c r="B73" s="227"/>
      <c r="C73" s="228"/>
      <c r="D73"/>
      <c r="AL73">
        <f t="shared" si="7"/>
        <v>0</v>
      </c>
      <c r="AQ73">
        <f t="shared" si="8"/>
        <v>0</v>
      </c>
      <c r="AR73" t="str">
        <f>IFERROR(IF(OR(AP73=338,AP73=340,AP73=341,AP73=342,AP73="342A",AP73="342B"),PorcenRet(AP73,AT73,AU73),INDEX(PORCENTAJEBUSCAR,MATCH(AP73,CódigoRET,0),4)*1),"")</f>
        <v/>
      </c>
      <c r="AS73">
        <f t="shared" si="9"/>
        <v>0</v>
      </c>
      <c r="BF73" t="str">
        <f>IFERROR(IF(OR(BD73=338,BD73=340,BD73=341,BD73=342,BD73="342A",BD73="342B"),PorcenRet(BD73,BH73,BI73),INDEX(PORCENTAJEBUSCAR,MATCH(BD73,CódigoRET,0),4)*1),"")</f>
        <v/>
      </c>
      <c r="BG73">
        <f t="shared" si="10"/>
        <v>0</v>
      </c>
      <c r="BO73">
        <f t="shared" si="11"/>
        <v>0</v>
      </c>
      <c r="CC73">
        <f t="shared" si="12"/>
        <v>0</v>
      </c>
      <c r="CD73">
        <f t="shared" si="13"/>
        <v>0</v>
      </c>
      <c r="CG73" t="str">
        <f ca="1">IFERROR(INDIRECT("IVA!X"&amp;MATCH(MID(COMPRAS!#REF!,1,2)&amp;MID(COMPRAS!#REF!,1,2)&amp;MID(COMPRAS!#REF!,1,2),IVA!W:W,0)),"SIN COD.")</f>
        <v>SIN COD.</v>
      </c>
      <c r="CH73" t="str">
        <f ca="1">IFERROR(INDIRECT("IVA!Y"&amp;MATCH(MID(COMPRAS!#REF!,1,2)&amp;MID(COMPRAS!#REF!,1,2)&amp;MID(COMPRAS!#REF!,1,2),IVA!W:W,0)),"SIN COD.")</f>
        <v>SIN COD.</v>
      </c>
    </row>
    <row r="74" spans="1:86" x14ac:dyDescent="0.25">
      <c r="A74" s="226"/>
      <c r="B74" s="227"/>
      <c r="C74" s="228"/>
      <c r="D74"/>
      <c r="AL74">
        <f t="shared" si="7"/>
        <v>0</v>
      </c>
      <c r="AQ74">
        <f t="shared" si="8"/>
        <v>0</v>
      </c>
      <c r="AR74" t="str">
        <f>IFERROR(IF(OR(AP74=338,AP74=340,AP74=341,AP74=342,AP74="342A",AP74="342B"),PorcenRet(AP74,AT74,AU74),INDEX(PORCENTAJEBUSCAR,MATCH(AP74,CódigoRET,0),4)*1),"")</f>
        <v/>
      </c>
      <c r="AS74">
        <f t="shared" si="9"/>
        <v>0</v>
      </c>
      <c r="BF74" t="str">
        <f>IFERROR(IF(OR(BD74=338,BD74=340,BD74=341,BD74=342,BD74="342A",BD74="342B"),PorcenRet(BD74,BH74,BI74),INDEX(PORCENTAJEBUSCAR,MATCH(BD74,CódigoRET,0),4)*1),"")</f>
        <v/>
      </c>
      <c r="BG74">
        <f t="shared" si="10"/>
        <v>0</v>
      </c>
      <c r="BO74">
        <f t="shared" si="11"/>
        <v>0</v>
      </c>
      <c r="CC74">
        <f t="shared" si="12"/>
        <v>0</v>
      </c>
      <c r="CD74">
        <f t="shared" si="13"/>
        <v>0</v>
      </c>
      <c r="CG74" t="str">
        <f ca="1">IFERROR(INDIRECT("IVA!X"&amp;MATCH(MID(COMPRAS!#REF!,1,2)&amp;MID(COMPRAS!#REF!,1,2)&amp;MID(COMPRAS!#REF!,1,2),IVA!W:W,0)),"SIN COD.")</f>
        <v>SIN COD.</v>
      </c>
      <c r="CH74" t="str">
        <f ca="1">IFERROR(INDIRECT("IVA!Y"&amp;MATCH(MID(COMPRAS!#REF!,1,2)&amp;MID(COMPRAS!#REF!,1,2)&amp;MID(COMPRAS!#REF!,1,2),IVA!W:W,0)),"SIN COD.")</f>
        <v>SIN COD.</v>
      </c>
    </row>
    <row r="75" spans="1:86" x14ac:dyDescent="0.25">
      <c r="A75" s="226"/>
      <c r="B75" s="227"/>
      <c r="C75" s="228"/>
      <c r="D75"/>
      <c r="AL75">
        <f t="shared" si="7"/>
        <v>0</v>
      </c>
      <c r="AQ75">
        <f t="shared" si="8"/>
        <v>0</v>
      </c>
      <c r="AR75" t="str">
        <f>IFERROR(IF(OR(AP75=338,AP75=340,AP75=341,AP75=342,AP75="342A",AP75="342B"),PorcenRet(AP75,AT75,AU75),INDEX(PORCENTAJEBUSCAR,MATCH(AP75,CódigoRET,0),4)*1),"")</f>
        <v/>
      </c>
      <c r="AS75">
        <f t="shared" si="9"/>
        <v>0</v>
      </c>
      <c r="BF75" t="str">
        <f>IFERROR(IF(OR(BD75=338,BD75=340,BD75=341,BD75=342,BD75="342A",BD75="342B"),PorcenRet(BD75,BH75,BI75),INDEX(PORCENTAJEBUSCAR,MATCH(BD75,CódigoRET,0),4)*1),"")</f>
        <v/>
      </c>
      <c r="BG75">
        <f t="shared" si="10"/>
        <v>0</v>
      </c>
      <c r="BO75">
        <f t="shared" si="11"/>
        <v>0</v>
      </c>
      <c r="CC75">
        <f t="shared" si="12"/>
        <v>0</v>
      </c>
      <c r="CD75">
        <f t="shared" si="13"/>
        <v>0</v>
      </c>
      <c r="CG75" t="str">
        <f ca="1">IFERROR(INDIRECT("IVA!X"&amp;MATCH(MID(COMPRAS!#REF!,1,2)&amp;MID(COMPRAS!#REF!,1,2)&amp;MID(COMPRAS!#REF!,1,2),IVA!W:W,0)),"SIN COD.")</f>
        <v>SIN COD.</v>
      </c>
      <c r="CH75" t="str">
        <f ca="1">IFERROR(INDIRECT("IVA!Y"&amp;MATCH(MID(COMPRAS!#REF!,1,2)&amp;MID(COMPRAS!#REF!,1,2)&amp;MID(COMPRAS!#REF!,1,2),IVA!W:W,0)),"SIN COD.")</f>
        <v>SIN COD.</v>
      </c>
    </row>
    <row r="76" spans="1:86" x14ac:dyDescent="0.25">
      <c r="A76" s="226"/>
      <c r="B76" s="227"/>
      <c r="C76" s="228"/>
      <c r="D76"/>
      <c r="AL76">
        <f t="shared" si="7"/>
        <v>0</v>
      </c>
      <c r="AQ76">
        <f t="shared" si="8"/>
        <v>0</v>
      </c>
      <c r="AR76" t="str">
        <f>IFERROR(IF(OR(AP76=338,AP76=340,AP76=341,AP76=342,AP76="342A",AP76="342B"),PorcenRet(AP76,AT76,AU76),INDEX(PORCENTAJEBUSCAR,MATCH(AP76,CódigoRET,0),4)*1),"")</f>
        <v/>
      </c>
      <c r="AS76">
        <f t="shared" si="9"/>
        <v>0</v>
      </c>
      <c r="BF76" t="str">
        <f>IFERROR(IF(OR(BD76=338,BD76=340,BD76=341,BD76=342,BD76="342A",BD76="342B"),PorcenRet(BD76,BH76,BI76),INDEX(PORCENTAJEBUSCAR,MATCH(BD76,CódigoRET,0),4)*1),"")</f>
        <v/>
      </c>
      <c r="BG76">
        <f t="shared" si="10"/>
        <v>0</v>
      </c>
      <c r="BO76">
        <f t="shared" si="11"/>
        <v>0</v>
      </c>
      <c r="CC76">
        <f t="shared" si="12"/>
        <v>0</v>
      </c>
      <c r="CD76">
        <f t="shared" si="13"/>
        <v>0</v>
      </c>
      <c r="CG76" t="str">
        <f ca="1">IFERROR(INDIRECT("IVA!X"&amp;MATCH(MID(COMPRAS!#REF!,1,2)&amp;MID(COMPRAS!#REF!,1,2)&amp;MID(COMPRAS!#REF!,1,2),IVA!W:W,0)),"SIN COD.")</f>
        <v>SIN COD.</v>
      </c>
      <c r="CH76" t="str">
        <f ca="1">IFERROR(INDIRECT("IVA!Y"&amp;MATCH(MID(COMPRAS!#REF!,1,2)&amp;MID(COMPRAS!#REF!,1,2)&amp;MID(COMPRAS!#REF!,1,2),IVA!W:W,0)),"SIN COD.")</f>
        <v>SIN COD.</v>
      </c>
    </row>
    <row r="77" spans="1:86" x14ac:dyDescent="0.25">
      <c r="A77" s="226"/>
      <c r="B77" s="227"/>
      <c r="C77" s="228"/>
      <c r="D77"/>
      <c r="AL77">
        <f t="shared" si="7"/>
        <v>0</v>
      </c>
      <c r="AQ77">
        <f t="shared" si="8"/>
        <v>0</v>
      </c>
      <c r="AR77" t="str">
        <f>IFERROR(IF(OR(AP77=338,AP77=340,AP77=341,AP77=342,AP77="342A",AP77="342B"),PorcenRet(AP77,AT77,AU77),INDEX(PORCENTAJEBUSCAR,MATCH(AP77,CódigoRET,0),4)*1),"")</f>
        <v/>
      </c>
      <c r="AS77">
        <f t="shared" si="9"/>
        <v>0</v>
      </c>
      <c r="BF77" t="str">
        <f>IFERROR(IF(OR(BD77=338,BD77=340,BD77=341,BD77=342,BD77="342A",BD77="342B"),PorcenRet(BD77,BH77,BI77),INDEX(PORCENTAJEBUSCAR,MATCH(BD77,CódigoRET,0),4)*1),"")</f>
        <v/>
      </c>
      <c r="BG77">
        <f t="shared" si="10"/>
        <v>0</v>
      </c>
      <c r="BO77">
        <f t="shared" si="11"/>
        <v>0</v>
      </c>
      <c r="CC77">
        <f t="shared" si="12"/>
        <v>0</v>
      </c>
      <c r="CD77">
        <f t="shared" si="13"/>
        <v>0</v>
      </c>
      <c r="CG77" t="str">
        <f ca="1">IFERROR(INDIRECT("IVA!X"&amp;MATCH(MID(COMPRAS!#REF!,1,2)&amp;MID(COMPRAS!#REF!,1,2)&amp;MID(COMPRAS!#REF!,1,2),IVA!W:W,0)),"SIN COD.")</f>
        <v>SIN COD.</v>
      </c>
      <c r="CH77" t="str">
        <f ca="1">IFERROR(INDIRECT("IVA!Y"&amp;MATCH(MID(COMPRAS!#REF!,1,2)&amp;MID(COMPRAS!#REF!,1,2)&amp;MID(COMPRAS!#REF!,1,2),IVA!W:W,0)),"SIN COD.")</f>
        <v>SIN COD.</v>
      </c>
    </row>
    <row r="78" spans="1:86" x14ac:dyDescent="0.25">
      <c r="A78" s="226"/>
      <c r="B78" s="227"/>
      <c r="C78" s="228"/>
      <c r="D78"/>
      <c r="AL78">
        <f t="shared" si="7"/>
        <v>0</v>
      </c>
      <c r="AQ78">
        <f t="shared" si="8"/>
        <v>0</v>
      </c>
      <c r="AR78" t="str">
        <f>IFERROR(IF(OR(AP78=338,AP78=340,AP78=341,AP78=342,AP78="342A",AP78="342B"),PorcenRet(AP78,AT78,AU78),INDEX(PORCENTAJEBUSCAR,MATCH(AP78,CódigoRET,0),4)*1),"")</f>
        <v/>
      </c>
      <c r="AS78">
        <f t="shared" si="9"/>
        <v>0</v>
      </c>
      <c r="BF78" t="str">
        <f>IFERROR(IF(OR(BD78=338,BD78=340,BD78=341,BD78=342,BD78="342A",BD78="342B"),PorcenRet(BD78,BH78,BI78),INDEX(PORCENTAJEBUSCAR,MATCH(BD78,CódigoRET,0),4)*1),"")</f>
        <v/>
      </c>
      <c r="BG78">
        <f t="shared" si="10"/>
        <v>0</v>
      </c>
      <c r="BO78">
        <f t="shared" si="11"/>
        <v>0</v>
      </c>
      <c r="CC78">
        <f t="shared" si="12"/>
        <v>0</v>
      </c>
      <c r="CD78">
        <f t="shared" si="13"/>
        <v>0</v>
      </c>
      <c r="CG78" t="str">
        <f ca="1">IFERROR(INDIRECT("IVA!X"&amp;MATCH(MID(COMPRAS!#REF!,1,2)&amp;MID(COMPRAS!#REF!,1,2)&amp;MID(COMPRAS!#REF!,1,2),IVA!W:W,0)),"SIN COD.")</f>
        <v>SIN COD.</v>
      </c>
      <c r="CH78" t="str">
        <f ca="1">IFERROR(INDIRECT("IVA!Y"&amp;MATCH(MID(COMPRAS!#REF!,1,2)&amp;MID(COMPRAS!#REF!,1,2)&amp;MID(COMPRAS!#REF!,1,2),IVA!W:W,0)),"SIN COD.")</f>
        <v>SIN COD.</v>
      </c>
    </row>
    <row r="79" spans="1:86" x14ac:dyDescent="0.25">
      <c r="A79" s="226"/>
      <c r="B79" s="227"/>
      <c r="C79" s="228"/>
      <c r="D79"/>
      <c r="AL79">
        <f t="shared" si="7"/>
        <v>0</v>
      </c>
      <c r="AQ79">
        <f t="shared" si="8"/>
        <v>0</v>
      </c>
      <c r="AR79" t="str">
        <f>IFERROR(IF(OR(AP79=338,AP79=340,AP79=341,AP79=342,AP79="342A",AP79="342B"),PorcenRet(AP79,AT79,AU79),INDEX(PORCENTAJEBUSCAR,MATCH(AP79,CódigoRET,0),4)*1),"")</f>
        <v/>
      </c>
      <c r="AS79">
        <f t="shared" si="9"/>
        <v>0</v>
      </c>
      <c r="BF79" t="str">
        <f>IFERROR(IF(OR(BD79=338,BD79=340,BD79=341,BD79=342,BD79="342A",BD79="342B"),PorcenRet(BD79,BH79,BI79),INDEX(PORCENTAJEBUSCAR,MATCH(BD79,CódigoRET,0),4)*1),"")</f>
        <v/>
      </c>
      <c r="BG79">
        <f t="shared" si="10"/>
        <v>0</v>
      </c>
      <c r="BO79">
        <f t="shared" si="11"/>
        <v>0</v>
      </c>
      <c r="CC79">
        <f t="shared" si="12"/>
        <v>0</v>
      </c>
      <c r="CD79">
        <f t="shared" si="13"/>
        <v>0</v>
      </c>
      <c r="CG79" t="str">
        <f ca="1">IFERROR(INDIRECT("IVA!X"&amp;MATCH(MID(COMPRAS!#REF!,1,2)&amp;MID(COMPRAS!#REF!,1,2)&amp;MID(COMPRAS!#REF!,1,2),IVA!W:W,0)),"SIN COD.")</f>
        <v>SIN COD.</v>
      </c>
      <c r="CH79" t="str">
        <f ca="1">IFERROR(INDIRECT("IVA!Y"&amp;MATCH(MID(COMPRAS!#REF!,1,2)&amp;MID(COMPRAS!#REF!,1,2)&amp;MID(COMPRAS!#REF!,1,2),IVA!W:W,0)),"SIN COD.")</f>
        <v>SIN COD.</v>
      </c>
    </row>
    <row r="80" spans="1:86" x14ac:dyDescent="0.25">
      <c r="A80" s="226"/>
      <c r="B80" s="227"/>
      <c r="C80" s="228"/>
      <c r="D80"/>
      <c r="AL80">
        <f t="shared" si="7"/>
        <v>0</v>
      </c>
      <c r="AQ80">
        <f t="shared" si="8"/>
        <v>0</v>
      </c>
      <c r="AR80" t="str">
        <f>IFERROR(IF(OR(AP80=338,AP80=340,AP80=341,AP80=342,AP80="342A",AP80="342B"),PorcenRet(AP80,AT80,AU80),INDEX(PORCENTAJEBUSCAR,MATCH(AP80,CódigoRET,0),4)*1),"")</f>
        <v/>
      </c>
      <c r="AS80">
        <f t="shared" si="9"/>
        <v>0</v>
      </c>
      <c r="BF80" t="str">
        <f>IFERROR(IF(OR(BD80=338,BD80=340,BD80=341,BD80=342,BD80="342A",BD80="342B"),PorcenRet(BD80,BH80,BI80),INDEX(PORCENTAJEBUSCAR,MATCH(BD80,CódigoRET,0),4)*1),"")</f>
        <v/>
      </c>
      <c r="BG80">
        <f t="shared" si="10"/>
        <v>0</v>
      </c>
      <c r="BO80">
        <f t="shared" si="11"/>
        <v>0</v>
      </c>
      <c r="CC80">
        <f t="shared" si="12"/>
        <v>0</v>
      </c>
      <c r="CD80">
        <f t="shared" si="13"/>
        <v>0</v>
      </c>
      <c r="CG80" t="str">
        <f ca="1">IFERROR(INDIRECT("IVA!X"&amp;MATCH(MID(COMPRAS!#REF!,1,2)&amp;MID(COMPRAS!#REF!,1,2)&amp;MID(COMPRAS!#REF!,1,2),IVA!W:W,0)),"SIN COD.")</f>
        <v>SIN COD.</v>
      </c>
      <c r="CH80" t="str">
        <f ca="1">IFERROR(INDIRECT("IVA!Y"&amp;MATCH(MID(COMPRAS!#REF!,1,2)&amp;MID(COMPRAS!#REF!,1,2)&amp;MID(COMPRAS!#REF!,1,2),IVA!W:W,0)),"SIN COD.")</f>
        <v>SIN COD.</v>
      </c>
    </row>
    <row r="81" spans="1:86" x14ac:dyDescent="0.25">
      <c r="A81" s="226"/>
      <c r="B81" s="227"/>
      <c r="C81" s="228"/>
      <c r="D81"/>
      <c r="AL81">
        <f t="shared" si="7"/>
        <v>0</v>
      </c>
      <c r="AQ81">
        <f t="shared" si="8"/>
        <v>0</v>
      </c>
      <c r="AR81" t="str">
        <f>IFERROR(IF(OR(AP81=338,AP81=340,AP81=341,AP81=342,AP81="342A",AP81="342B"),PorcenRet(AP81,AT81,AU81),INDEX(PORCENTAJEBUSCAR,MATCH(AP81,CódigoRET,0),4)*1),"")</f>
        <v/>
      </c>
      <c r="AS81">
        <f t="shared" si="9"/>
        <v>0</v>
      </c>
      <c r="BF81" t="str">
        <f>IFERROR(IF(OR(BD81=338,BD81=340,BD81=341,BD81=342,BD81="342A",BD81="342B"),PorcenRet(BD81,BH81,BI81),INDEX(PORCENTAJEBUSCAR,MATCH(BD81,CódigoRET,0),4)*1),"")</f>
        <v/>
      </c>
      <c r="BG81">
        <f t="shared" si="10"/>
        <v>0</v>
      </c>
      <c r="BO81">
        <f t="shared" si="11"/>
        <v>0</v>
      </c>
      <c r="CC81">
        <f t="shared" si="12"/>
        <v>0</v>
      </c>
      <c r="CD81">
        <f t="shared" si="13"/>
        <v>0</v>
      </c>
      <c r="CG81" t="str">
        <f ca="1">IFERROR(INDIRECT("IVA!X"&amp;MATCH(MID(COMPRAS!#REF!,1,2)&amp;MID(COMPRAS!#REF!,1,2)&amp;MID(COMPRAS!#REF!,1,2),IVA!W:W,0)),"SIN COD.")</f>
        <v>SIN COD.</v>
      </c>
      <c r="CH81" t="str">
        <f ca="1">IFERROR(INDIRECT("IVA!Y"&amp;MATCH(MID(COMPRAS!#REF!,1,2)&amp;MID(COMPRAS!#REF!,1,2)&amp;MID(COMPRAS!#REF!,1,2),IVA!W:W,0)),"SIN COD.")</f>
        <v>SIN COD.</v>
      </c>
    </row>
    <row r="82" spans="1:86" x14ac:dyDescent="0.25">
      <c r="A82" s="226"/>
      <c r="B82" s="227"/>
      <c r="C82" s="228"/>
      <c r="D82"/>
      <c r="AL82">
        <f t="shared" si="7"/>
        <v>0</v>
      </c>
      <c r="AQ82">
        <f t="shared" si="8"/>
        <v>0</v>
      </c>
      <c r="AR82" t="str">
        <f>IFERROR(IF(OR(AP82=338,AP82=340,AP82=341,AP82=342,AP82="342A",AP82="342B"),PorcenRet(AP82,AT82,AU82),INDEX(PORCENTAJEBUSCAR,MATCH(AP82,CódigoRET,0),4)*1),"")</f>
        <v/>
      </c>
      <c r="AS82">
        <f t="shared" si="9"/>
        <v>0</v>
      </c>
      <c r="BF82" t="str">
        <f>IFERROR(IF(OR(BD82=338,BD82=340,BD82=341,BD82=342,BD82="342A",BD82="342B"),PorcenRet(BD82,BH82,BI82),INDEX(PORCENTAJEBUSCAR,MATCH(BD82,CódigoRET,0),4)*1),"")</f>
        <v/>
      </c>
      <c r="BG82">
        <f t="shared" si="10"/>
        <v>0</v>
      </c>
      <c r="BO82">
        <f t="shared" si="11"/>
        <v>0</v>
      </c>
      <c r="CC82">
        <f t="shared" si="12"/>
        <v>0</v>
      </c>
      <c r="CD82">
        <f t="shared" si="13"/>
        <v>0</v>
      </c>
      <c r="CG82" t="str">
        <f ca="1">IFERROR(INDIRECT("IVA!X"&amp;MATCH(MID(COMPRAS!#REF!,1,2)&amp;MID(COMPRAS!#REF!,1,2)&amp;MID(COMPRAS!#REF!,1,2),IVA!W:W,0)),"SIN COD.")</f>
        <v>SIN COD.</v>
      </c>
      <c r="CH82" t="str">
        <f ca="1">IFERROR(INDIRECT("IVA!Y"&amp;MATCH(MID(COMPRAS!#REF!,1,2)&amp;MID(COMPRAS!#REF!,1,2)&amp;MID(COMPRAS!#REF!,1,2),IVA!W:W,0)),"SIN COD.")</f>
        <v>SIN COD.</v>
      </c>
    </row>
    <row r="83" spans="1:86" x14ac:dyDescent="0.25">
      <c r="A83" s="226"/>
      <c r="B83" s="227"/>
      <c r="C83" s="228"/>
      <c r="D83"/>
      <c r="AL83">
        <f t="shared" si="7"/>
        <v>0</v>
      </c>
      <c r="AQ83">
        <f t="shared" si="8"/>
        <v>0</v>
      </c>
      <c r="AR83" t="str">
        <f>IFERROR(IF(OR(AP83=338,AP83=340,AP83=341,AP83=342,AP83="342A",AP83="342B"),PorcenRet(AP83,AT83,AU83),INDEX(PORCENTAJEBUSCAR,MATCH(AP83,CódigoRET,0),4)*1),"")</f>
        <v/>
      </c>
      <c r="AS83">
        <f t="shared" si="9"/>
        <v>0</v>
      </c>
      <c r="BF83" t="str">
        <f>IFERROR(IF(OR(BD83=338,BD83=340,BD83=341,BD83=342,BD83="342A",BD83="342B"),PorcenRet(BD83,BH83,BI83),INDEX(PORCENTAJEBUSCAR,MATCH(BD83,CódigoRET,0),4)*1),"")</f>
        <v/>
      </c>
      <c r="BG83">
        <f t="shared" si="10"/>
        <v>0</v>
      </c>
      <c r="BO83">
        <f t="shared" si="11"/>
        <v>0</v>
      </c>
      <c r="CC83">
        <f t="shared" si="12"/>
        <v>0</v>
      </c>
      <c r="CD83">
        <f t="shared" si="13"/>
        <v>0</v>
      </c>
      <c r="CG83" t="str">
        <f ca="1">IFERROR(INDIRECT("IVA!X"&amp;MATCH(MID(COMPRAS!#REF!,1,2)&amp;MID(COMPRAS!#REF!,1,2)&amp;MID(COMPRAS!#REF!,1,2),IVA!W:W,0)),"SIN COD.")</f>
        <v>SIN COD.</v>
      </c>
      <c r="CH83" t="str">
        <f ca="1">IFERROR(INDIRECT("IVA!Y"&amp;MATCH(MID(COMPRAS!#REF!,1,2)&amp;MID(COMPRAS!#REF!,1,2)&amp;MID(COMPRAS!#REF!,1,2),IVA!W:W,0)),"SIN COD.")</f>
        <v>SIN COD.</v>
      </c>
    </row>
    <row r="84" spans="1:86" x14ac:dyDescent="0.25">
      <c r="A84" s="226"/>
      <c r="B84" s="227"/>
      <c r="C84" s="228"/>
      <c r="D84"/>
      <c r="AL84">
        <f t="shared" si="7"/>
        <v>0</v>
      </c>
      <c r="AQ84">
        <f t="shared" si="8"/>
        <v>0</v>
      </c>
      <c r="AR84" t="str">
        <f>IFERROR(IF(OR(AP84=338,AP84=340,AP84=341,AP84=342,AP84="342A",AP84="342B"),PorcenRet(AP84,AT84,AU84),INDEX(PORCENTAJEBUSCAR,MATCH(AP84,CódigoRET,0),4)*1),"")</f>
        <v/>
      </c>
      <c r="AS84">
        <f t="shared" si="9"/>
        <v>0</v>
      </c>
      <c r="BF84" t="str">
        <f>IFERROR(IF(OR(BD84=338,BD84=340,BD84=341,BD84=342,BD84="342A",BD84="342B"),PorcenRet(BD84,BH84,BI84),INDEX(PORCENTAJEBUSCAR,MATCH(BD84,CódigoRET,0),4)*1),"")</f>
        <v/>
      </c>
      <c r="BG84">
        <f t="shared" si="10"/>
        <v>0</v>
      </c>
      <c r="BO84">
        <f t="shared" si="11"/>
        <v>0</v>
      </c>
      <c r="CC84">
        <f t="shared" si="12"/>
        <v>0</v>
      </c>
      <c r="CD84">
        <f t="shared" si="13"/>
        <v>0</v>
      </c>
      <c r="CG84" t="str">
        <f ca="1">IFERROR(INDIRECT("IVA!X"&amp;MATCH(MID(COMPRAS!#REF!,1,2)&amp;MID(COMPRAS!#REF!,1,2)&amp;MID(COMPRAS!#REF!,1,2),IVA!W:W,0)),"SIN COD.")</f>
        <v>SIN COD.</v>
      </c>
      <c r="CH84" t="str">
        <f ca="1">IFERROR(INDIRECT("IVA!Y"&amp;MATCH(MID(COMPRAS!#REF!,1,2)&amp;MID(COMPRAS!#REF!,1,2)&amp;MID(COMPRAS!#REF!,1,2),IVA!W:W,0)),"SIN COD.")</f>
        <v>SIN COD.</v>
      </c>
    </row>
    <row r="85" spans="1:86" x14ac:dyDescent="0.25">
      <c r="A85" s="226"/>
      <c r="B85" s="227"/>
      <c r="C85" s="228"/>
      <c r="D85"/>
      <c r="AL85">
        <f t="shared" si="7"/>
        <v>0</v>
      </c>
      <c r="AQ85">
        <f t="shared" si="8"/>
        <v>0</v>
      </c>
      <c r="AR85" t="str">
        <f>IFERROR(IF(OR(AP85=338,AP85=340,AP85=341,AP85=342,AP85="342A",AP85="342B"),PorcenRet(AP85,AT85,AU85),INDEX(PORCENTAJEBUSCAR,MATCH(AP85,CódigoRET,0),4)*1),"")</f>
        <v/>
      </c>
      <c r="AS85">
        <f t="shared" si="9"/>
        <v>0</v>
      </c>
      <c r="BF85" t="str">
        <f>IFERROR(IF(OR(BD85=338,BD85=340,BD85=341,BD85=342,BD85="342A",BD85="342B"),PorcenRet(BD85,BH85,BI85),INDEX(PORCENTAJEBUSCAR,MATCH(BD85,CódigoRET,0),4)*1),"")</f>
        <v/>
      </c>
      <c r="BG85">
        <f t="shared" si="10"/>
        <v>0</v>
      </c>
      <c r="BO85">
        <f t="shared" si="11"/>
        <v>0</v>
      </c>
      <c r="CC85">
        <f t="shared" si="12"/>
        <v>0</v>
      </c>
      <c r="CD85">
        <f t="shared" si="13"/>
        <v>0</v>
      </c>
      <c r="CG85" t="str">
        <f ca="1">IFERROR(INDIRECT("IVA!X"&amp;MATCH(MID(COMPRAS!#REF!,1,2)&amp;MID(COMPRAS!#REF!,1,2)&amp;MID(COMPRAS!#REF!,1,2),IVA!W:W,0)),"SIN COD.")</f>
        <v>SIN COD.</v>
      </c>
      <c r="CH85" t="str">
        <f ca="1">IFERROR(INDIRECT("IVA!Y"&amp;MATCH(MID(COMPRAS!#REF!,1,2)&amp;MID(COMPRAS!#REF!,1,2)&amp;MID(COMPRAS!#REF!,1,2),IVA!W:W,0)),"SIN COD.")</f>
        <v>SIN COD.</v>
      </c>
    </row>
    <row r="86" spans="1:86" x14ac:dyDescent="0.25">
      <c r="A86" s="226"/>
      <c r="B86" s="227"/>
      <c r="C86" s="228"/>
      <c r="D86"/>
      <c r="AL86">
        <f t="shared" si="7"/>
        <v>0</v>
      </c>
      <c r="AQ86">
        <f t="shared" si="8"/>
        <v>0</v>
      </c>
      <c r="AR86" t="str">
        <f>IFERROR(IF(OR(AP86=338,AP86=340,AP86=341,AP86=342,AP86="342A",AP86="342B"),PorcenRet(AP86,AT86,AU86),INDEX(PORCENTAJEBUSCAR,MATCH(AP86,CódigoRET,0),4)*1),"")</f>
        <v/>
      </c>
      <c r="AS86">
        <f t="shared" si="9"/>
        <v>0</v>
      </c>
      <c r="BF86" t="str">
        <f>IFERROR(IF(OR(BD86=338,BD86=340,BD86=341,BD86=342,BD86="342A",BD86="342B"),PorcenRet(BD86,BH86,BI86),INDEX(PORCENTAJEBUSCAR,MATCH(BD86,CódigoRET,0),4)*1),"")</f>
        <v/>
      </c>
      <c r="BG86">
        <f t="shared" si="10"/>
        <v>0</v>
      </c>
      <c r="BO86">
        <f t="shared" si="11"/>
        <v>0</v>
      </c>
      <c r="CC86">
        <f t="shared" si="12"/>
        <v>0</v>
      </c>
      <c r="CD86">
        <f t="shared" si="13"/>
        <v>0</v>
      </c>
      <c r="CG86" t="str">
        <f ca="1">IFERROR(INDIRECT("IVA!X"&amp;MATCH(MID(COMPRAS!#REF!,1,2)&amp;MID(COMPRAS!#REF!,1,2)&amp;MID(COMPRAS!#REF!,1,2),IVA!W:W,0)),"SIN COD.")</f>
        <v>SIN COD.</v>
      </c>
      <c r="CH86" t="str">
        <f ca="1">IFERROR(INDIRECT("IVA!Y"&amp;MATCH(MID(COMPRAS!#REF!,1,2)&amp;MID(COMPRAS!#REF!,1,2)&amp;MID(COMPRAS!#REF!,1,2),IVA!W:W,0)),"SIN COD.")</f>
        <v>SIN COD.</v>
      </c>
    </row>
    <row r="87" spans="1:86" x14ac:dyDescent="0.25">
      <c r="A87" s="226"/>
      <c r="B87" s="227"/>
      <c r="C87" s="228"/>
      <c r="D87"/>
      <c r="AL87">
        <f t="shared" si="7"/>
        <v>0</v>
      </c>
      <c r="AQ87">
        <f t="shared" si="8"/>
        <v>0</v>
      </c>
      <c r="AR87" t="str">
        <f>IFERROR(IF(OR(AP87=338,AP87=340,AP87=341,AP87=342,AP87="342A",AP87="342B"),PorcenRet(AP87,AT87,AU87),INDEX(PORCENTAJEBUSCAR,MATCH(AP87,CódigoRET,0),4)*1),"")</f>
        <v/>
      </c>
      <c r="AS87">
        <f t="shared" si="9"/>
        <v>0</v>
      </c>
      <c r="BF87" t="str">
        <f>IFERROR(IF(OR(BD87=338,BD87=340,BD87=341,BD87=342,BD87="342A",BD87="342B"),PorcenRet(BD87,BH87,BI87),INDEX(PORCENTAJEBUSCAR,MATCH(BD87,CódigoRET,0),4)*1),"")</f>
        <v/>
      </c>
      <c r="BG87">
        <f t="shared" si="10"/>
        <v>0</v>
      </c>
      <c r="BO87">
        <f t="shared" si="11"/>
        <v>0</v>
      </c>
      <c r="CC87">
        <f t="shared" si="12"/>
        <v>0</v>
      </c>
      <c r="CD87">
        <f t="shared" si="13"/>
        <v>0</v>
      </c>
      <c r="CG87" t="str">
        <f ca="1">IFERROR(INDIRECT("IVA!X"&amp;MATCH(MID(COMPRAS!#REF!,1,2)&amp;MID(COMPRAS!#REF!,1,2)&amp;MID(COMPRAS!#REF!,1,2),IVA!W:W,0)),"SIN COD.")</f>
        <v>SIN COD.</v>
      </c>
      <c r="CH87" t="str">
        <f ca="1">IFERROR(INDIRECT("IVA!Y"&amp;MATCH(MID(COMPRAS!#REF!,1,2)&amp;MID(COMPRAS!#REF!,1,2)&amp;MID(COMPRAS!#REF!,1,2),IVA!W:W,0)),"SIN COD.")</f>
        <v>SIN COD.</v>
      </c>
    </row>
    <row r="88" spans="1:86" x14ac:dyDescent="0.25">
      <c r="A88" s="226"/>
      <c r="B88" s="227"/>
      <c r="C88" s="228"/>
      <c r="D88"/>
      <c r="AL88">
        <f t="shared" si="7"/>
        <v>0</v>
      </c>
      <c r="AQ88">
        <f t="shared" si="8"/>
        <v>0</v>
      </c>
      <c r="AR88" t="str">
        <f>IFERROR(IF(OR(AP88=338,AP88=340,AP88=341,AP88=342,AP88="342A",AP88="342B"),PorcenRet(AP88,AT88,AU88),INDEX(PORCENTAJEBUSCAR,MATCH(AP88,CódigoRET,0),4)*1),"")</f>
        <v/>
      </c>
      <c r="AS88">
        <f t="shared" si="9"/>
        <v>0</v>
      </c>
      <c r="BF88" t="str">
        <f>IFERROR(IF(OR(BD88=338,BD88=340,BD88=341,BD88=342,BD88="342A",BD88="342B"),PorcenRet(BD88,BH88,BI88),INDEX(PORCENTAJEBUSCAR,MATCH(BD88,CódigoRET,0),4)*1),"")</f>
        <v/>
      </c>
      <c r="BG88">
        <f t="shared" si="10"/>
        <v>0</v>
      </c>
      <c r="BO88">
        <f t="shared" si="11"/>
        <v>0</v>
      </c>
      <c r="CC88">
        <f t="shared" si="12"/>
        <v>0</v>
      </c>
      <c r="CD88">
        <f t="shared" si="13"/>
        <v>0</v>
      </c>
      <c r="CG88" t="str">
        <f ca="1">IFERROR(INDIRECT("IVA!X"&amp;MATCH(MID(COMPRAS!#REF!,1,2)&amp;MID(COMPRAS!#REF!,1,2)&amp;MID(COMPRAS!#REF!,1,2),IVA!W:W,0)),"SIN COD.")</f>
        <v>SIN COD.</v>
      </c>
      <c r="CH88" t="str">
        <f ca="1">IFERROR(INDIRECT("IVA!Y"&amp;MATCH(MID(COMPRAS!#REF!,1,2)&amp;MID(COMPRAS!#REF!,1,2)&amp;MID(COMPRAS!#REF!,1,2),IVA!W:W,0)),"SIN COD.")</f>
        <v>SIN COD.</v>
      </c>
    </row>
    <row r="89" spans="1:86" x14ac:dyDescent="0.25">
      <c r="A89" s="226"/>
      <c r="B89" s="227"/>
      <c r="C89" s="228"/>
      <c r="D89"/>
      <c r="AL89">
        <f t="shared" si="7"/>
        <v>0</v>
      </c>
      <c r="AQ89">
        <f t="shared" si="8"/>
        <v>0</v>
      </c>
      <c r="AR89" t="str">
        <f>IFERROR(IF(OR(AP89=338,AP89=340,AP89=341,AP89=342,AP89="342A",AP89="342B"),PorcenRet(AP89,AT89,AU89),INDEX(PORCENTAJEBUSCAR,MATCH(AP89,CódigoRET,0),4)*1),"")</f>
        <v/>
      </c>
      <c r="AS89">
        <f t="shared" si="9"/>
        <v>0</v>
      </c>
      <c r="BF89" t="str">
        <f>IFERROR(IF(OR(BD89=338,BD89=340,BD89=341,BD89=342,BD89="342A",BD89="342B"),PorcenRet(BD89,BH89,BI89),INDEX(PORCENTAJEBUSCAR,MATCH(BD89,CódigoRET,0),4)*1),"")</f>
        <v/>
      </c>
      <c r="BG89">
        <f t="shared" si="10"/>
        <v>0</v>
      </c>
      <c r="BO89">
        <f t="shared" si="11"/>
        <v>0</v>
      </c>
      <c r="CC89">
        <f t="shared" si="12"/>
        <v>0</v>
      </c>
      <c r="CD89">
        <f t="shared" si="13"/>
        <v>0</v>
      </c>
      <c r="CG89" t="str">
        <f ca="1">IFERROR(INDIRECT("IVA!X"&amp;MATCH(MID(COMPRAS!#REF!,1,2)&amp;MID(COMPRAS!#REF!,1,2)&amp;MID(COMPRAS!#REF!,1,2),IVA!W:W,0)),"SIN COD.")</f>
        <v>SIN COD.</v>
      </c>
      <c r="CH89" t="str">
        <f ca="1">IFERROR(INDIRECT("IVA!Y"&amp;MATCH(MID(COMPRAS!#REF!,1,2)&amp;MID(COMPRAS!#REF!,1,2)&amp;MID(COMPRAS!#REF!,1,2),IVA!W:W,0)),"SIN COD.")</f>
        <v>SIN COD.</v>
      </c>
    </row>
    <row r="90" spans="1:86" x14ac:dyDescent="0.25">
      <c r="A90" s="226"/>
      <c r="B90" s="227"/>
      <c r="C90" s="228"/>
      <c r="D90"/>
      <c r="AL90">
        <f t="shared" si="7"/>
        <v>0</v>
      </c>
      <c r="AQ90">
        <f t="shared" si="8"/>
        <v>0</v>
      </c>
      <c r="AR90" t="str">
        <f>IFERROR(IF(OR(AP90=338,AP90=340,AP90=341,AP90=342,AP90="342A",AP90="342B"),PorcenRet(AP90,AT90,AU90),INDEX(PORCENTAJEBUSCAR,MATCH(AP90,CódigoRET,0),4)*1),"")</f>
        <v/>
      </c>
      <c r="AS90">
        <f t="shared" si="9"/>
        <v>0</v>
      </c>
      <c r="BF90" t="str">
        <f>IFERROR(IF(OR(BD90=338,BD90=340,BD90=341,BD90=342,BD90="342A",BD90="342B"),PorcenRet(BD90,BH90,BI90),INDEX(PORCENTAJEBUSCAR,MATCH(BD90,CódigoRET,0),4)*1),"")</f>
        <v/>
      </c>
      <c r="BG90">
        <f t="shared" si="10"/>
        <v>0</v>
      </c>
      <c r="BO90">
        <f t="shared" si="11"/>
        <v>0</v>
      </c>
      <c r="CC90">
        <f t="shared" si="12"/>
        <v>0</v>
      </c>
      <c r="CD90">
        <f t="shared" si="13"/>
        <v>0</v>
      </c>
      <c r="CG90" t="str">
        <f ca="1">IFERROR(INDIRECT("IVA!X"&amp;MATCH(MID(COMPRAS!#REF!,1,2)&amp;MID(COMPRAS!#REF!,1,2)&amp;MID(COMPRAS!#REF!,1,2),IVA!W:W,0)),"SIN COD.")</f>
        <v>SIN COD.</v>
      </c>
      <c r="CH90" t="str">
        <f ca="1">IFERROR(INDIRECT("IVA!Y"&amp;MATCH(MID(COMPRAS!#REF!,1,2)&amp;MID(COMPRAS!#REF!,1,2)&amp;MID(COMPRAS!#REF!,1,2),IVA!W:W,0)),"SIN COD.")</f>
        <v>SIN COD.</v>
      </c>
    </row>
    <row r="91" spans="1:86" x14ac:dyDescent="0.25">
      <c r="A91" s="226"/>
      <c r="B91" s="227"/>
      <c r="C91" s="228"/>
      <c r="D91"/>
      <c r="AL91">
        <f t="shared" si="7"/>
        <v>0</v>
      </c>
      <c r="AQ91">
        <f t="shared" si="8"/>
        <v>0</v>
      </c>
      <c r="AR91" t="str">
        <f>IFERROR(IF(OR(AP91=338,AP91=340,AP91=341,AP91=342,AP91="342A",AP91="342B"),PorcenRet(AP91,AT91,AU91),INDEX(PORCENTAJEBUSCAR,MATCH(AP91,CódigoRET,0),4)*1),"")</f>
        <v/>
      </c>
      <c r="AS91">
        <f t="shared" si="9"/>
        <v>0</v>
      </c>
      <c r="BF91" t="str">
        <f>IFERROR(IF(OR(BD91=338,BD91=340,BD91=341,BD91=342,BD91="342A",BD91="342B"),PorcenRet(BD91,BH91,BI91),INDEX(PORCENTAJEBUSCAR,MATCH(BD91,CódigoRET,0),4)*1),"")</f>
        <v/>
      </c>
      <c r="BG91">
        <f t="shared" si="10"/>
        <v>0</v>
      </c>
      <c r="BO91">
        <f t="shared" si="11"/>
        <v>0</v>
      </c>
      <c r="CC91">
        <f t="shared" si="12"/>
        <v>0</v>
      </c>
      <c r="CD91">
        <f t="shared" si="13"/>
        <v>0</v>
      </c>
      <c r="CG91" t="str">
        <f ca="1">IFERROR(INDIRECT("IVA!X"&amp;MATCH(MID(COMPRAS!#REF!,1,2)&amp;MID(COMPRAS!#REF!,1,2)&amp;MID(COMPRAS!#REF!,1,2),IVA!W:W,0)),"SIN COD.")</f>
        <v>SIN COD.</v>
      </c>
      <c r="CH91" t="str">
        <f ca="1">IFERROR(INDIRECT("IVA!Y"&amp;MATCH(MID(COMPRAS!#REF!,1,2)&amp;MID(COMPRAS!#REF!,1,2)&amp;MID(COMPRAS!#REF!,1,2),IVA!W:W,0)),"SIN COD.")</f>
        <v>SIN COD.</v>
      </c>
    </row>
    <row r="92" spans="1:86" x14ac:dyDescent="0.25">
      <c r="A92" s="226"/>
      <c r="B92" s="227"/>
      <c r="C92" s="228"/>
      <c r="D92"/>
      <c r="AL92">
        <f t="shared" si="7"/>
        <v>0</v>
      </c>
      <c r="AQ92">
        <f t="shared" si="8"/>
        <v>0</v>
      </c>
      <c r="AR92" t="str">
        <f>IFERROR(IF(OR(AP92=338,AP92=340,AP92=341,AP92=342,AP92="342A",AP92="342B"),PorcenRet(AP92,AT92,AU92),INDEX(PORCENTAJEBUSCAR,MATCH(AP92,CódigoRET,0),4)*1),"")</f>
        <v/>
      </c>
      <c r="AS92">
        <f t="shared" si="9"/>
        <v>0</v>
      </c>
      <c r="BF92" t="str">
        <f>IFERROR(IF(OR(BD92=338,BD92=340,BD92=341,BD92=342,BD92="342A",BD92="342B"),PorcenRet(BD92,BH92,BI92),INDEX(PORCENTAJEBUSCAR,MATCH(BD92,CódigoRET,0),4)*1),"")</f>
        <v/>
      </c>
      <c r="BG92">
        <f t="shared" si="10"/>
        <v>0</v>
      </c>
      <c r="BO92">
        <f t="shared" si="11"/>
        <v>0</v>
      </c>
      <c r="CC92">
        <f t="shared" si="12"/>
        <v>0</v>
      </c>
      <c r="CD92">
        <f t="shared" si="13"/>
        <v>0</v>
      </c>
      <c r="CG92" t="str">
        <f ca="1">IFERROR(INDIRECT("IVA!X"&amp;MATCH(MID(COMPRAS!#REF!,1,2)&amp;MID(COMPRAS!#REF!,1,2)&amp;MID(COMPRAS!#REF!,1,2),IVA!W:W,0)),"SIN COD.")</f>
        <v>SIN COD.</v>
      </c>
      <c r="CH92" t="str">
        <f ca="1">IFERROR(INDIRECT("IVA!Y"&amp;MATCH(MID(COMPRAS!#REF!,1,2)&amp;MID(COMPRAS!#REF!,1,2)&amp;MID(COMPRAS!#REF!,1,2),IVA!W:W,0)),"SIN COD.")</f>
        <v>SIN COD.</v>
      </c>
    </row>
    <row r="93" spans="1:86" x14ac:dyDescent="0.25">
      <c r="A93" s="226"/>
      <c r="B93" s="227"/>
      <c r="C93" s="228"/>
      <c r="D93"/>
      <c r="AL93">
        <f t="shared" si="7"/>
        <v>0</v>
      </c>
      <c r="AQ93">
        <f t="shared" si="8"/>
        <v>0</v>
      </c>
      <c r="AR93" t="str">
        <f>IFERROR(IF(OR(AP93=338,AP93=340,AP93=341,AP93=342,AP93="342A",AP93="342B"),PorcenRet(AP93,AT93,AU93),INDEX(PORCENTAJEBUSCAR,MATCH(AP93,CódigoRET,0),4)*1),"")</f>
        <v/>
      </c>
      <c r="AS93">
        <f t="shared" si="9"/>
        <v>0</v>
      </c>
      <c r="BF93" t="str">
        <f>IFERROR(IF(OR(BD93=338,BD93=340,BD93=341,BD93=342,BD93="342A",BD93="342B"),PorcenRet(BD93,BH93,BI93),INDEX(PORCENTAJEBUSCAR,MATCH(BD93,CódigoRET,0),4)*1),"")</f>
        <v/>
      </c>
      <c r="BG93">
        <f t="shared" si="10"/>
        <v>0</v>
      </c>
      <c r="BO93">
        <f t="shared" si="11"/>
        <v>0</v>
      </c>
      <c r="CC93">
        <f t="shared" si="12"/>
        <v>0</v>
      </c>
      <c r="CD93">
        <f t="shared" si="13"/>
        <v>0</v>
      </c>
      <c r="CG93" t="str">
        <f ca="1">IFERROR(INDIRECT("IVA!X"&amp;MATCH(MID(COMPRAS!#REF!,1,2)&amp;MID(COMPRAS!#REF!,1,2)&amp;MID(COMPRAS!#REF!,1,2),IVA!W:W,0)),"SIN COD.")</f>
        <v>SIN COD.</v>
      </c>
      <c r="CH93" t="str">
        <f ca="1">IFERROR(INDIRECT("IVA!Y"&amp;MATCH(MID(COMPRAS!#REF!,1,2)&amp;MID(COMPRAS!#REF!,1,2)&amp;MID(COMPRAS!#REF!,1,2),IVA!W:W,0)),"SIN COD.")</f>
        <v>SIN COD.</v>
      </c>
    </row>
    <row r="94" spans="1:86" x14ac:dyDescent="0.25">
      <c r="A94" s="226"/>
      <c r="B94" s="227"/>
      <c r="C94" s="228"/>
      <c r="D94"/>
      <c r="AL94">
        <f t="shared" si="7"/>
        <v>0</v>
      </c>
      <c r="AQ94">
        <f t="shared" si="8"/>
        <v>0</v>
      </c>
      <c r="AR94" t="str">
        <f>IFERROR(IF(OR(AP94=338,AP94=340,AP94=341,AP94=342,AP94="342A",AP94="342B"),PorcenRet(AP94,AT94,AU94),INDEX(PORCENTAJEBUSCAR,MATCH(AP94,CódigoRET,0),4)*1),"")</f>
        <v/>
      </c>
      <c r="AS94">
        <f t="shared" si="9"/>
        <v>0</v>
      </c>
      <c r="BF94" t="str">
        <f>IFERROR(IF(OR(BD94=338,BD94=340,BD94=341,BD94=342,BD94="342A",BD94="342B"),PorcenRet(BD94,BH94,BI94),INDEX(PORCENTAJEBUSCAR,MATCH(BD94,CódigoRET,0),4)*1),"")</f>
        <v/>
      </c>
      <c r="BG94">
        <f t="shared" si="10"/>
        <v>0</v>
      </c>
      <c r="BO94">
        <f t="shared" si="11"/>
        <v>0</v>
      </c>
      <c r="CC94">
        <f t="shared" si="12"/>
        <v>0</v>
      </c>
      <c r="CD94">
        <f t="shared" si="13"/>
        <v>0</v>
      </c>
      <c r="CG94" t="str">
        <f ca="1">IFERROR(INDIRECT("IVA!X"&amp;MATCH(MID(COMPRAS!#REF!,1,2)&amp;MID(COMPRAS!#REF!,1,2)&amp;MID(COMPRAS!#REF!,1,2),IVA!W:W,0)),"SIN COD.")</f>
        <v>SIN COD.</v>
      </c>
      <c r="CH94" t="str">
        <f ca="1">IFERROR(INDIRECT("IVA!Y"&amp;MATCH(MID(COMPRAS!#REF!,1,2)&amp;MID(COMPRAS!#REF!,1,2)&amp;MID(COMPRAS!#REF!,1,2),IVA!W:W,0)),"SIN COD.")</f>
        <v>SIN COD.</v>
      </c>
    </row>
    <row r="95" spans="1:86" x14ac:dyDescent="0.25">
      <c r="A95" s="226"/>
      <c r="B95" s="227"/>
      <c r="C95" s="228"/>
      <c r="D95"/>
      <c r="AL95">
        <f t="shared" si="7"/>
        <v>0</v>
      </c>
      <c r="AQ95">
        <f t="shared" si="8"/>
        <v>0</v>
      </c>
      <c r="AR95" t="str">
        <f>IFERROR(IF(OR(AP95=338,AP95=340,AP95=341,AP95=342,AP95="342A",AP95="342B"),PorcenRet(AP95,AT95,AU95),INDEX(PORCENTAJEBUSCAR,MATCH(AP95,CódigoRET,0),4)*1),"")</f>
        <v/>
      </c>
      <c r="AS95">
        <f t="shared" si="9"/>
        <v>0</v>
      </c>
      <c r="BF95" t="str">
        <f>IFERROR(IF(OR(BD95=338,BD95=340,BD95=341,BD95=342,BD95="342A",BD95="342B"),PorcenRet(BD95,BH95,BI95),INDEX(PORCENTAJEBUSCAR,MATCH(BD95,CódigoRET,0),4)*1),"")</f>
        <v/>
      </c>
      <c r="BG95">
        <f t="shared" si="10"/>
        <v>0</v>
      </c>
      <c r="BO95">
        <f t="shared" si="11"/>
        <v>0</v>
      </c>
      <c r="CC95">
        <f t="shared" si="12"/>
        <v>0</v>
      </c>
      <c r="CD95">
        <f t="shared" si="13"/>
        <v>0</v>
      </c>
      <c r="CG95" t="str">
        <f ca="1">IFERROR(INDIRECT("IVA!X"&amp;MATCH(MID(COMPRAS!#REF!,1,2)&amp;MID(COMPRAS!#REF!,1,2)&amp;MID(COMPRAS!#REF!,1,2),IVA!W:W,0)),"SIN COD.")</f>
        <v>SIN COD.</v>
      </c>
      <c r="CH95" t="str">
        <f ca="1">IFERROR(INDIRECT("IVA!Y"&amp;MATCH(MID(COMPRAS!#REF!,1,2)&amp;MID(COMPRAS!#REF!,1,2)&amp;MID(COMPRAS!#REF!,1,2),IVA!W:W,0)),"SIN COD.")</f>
        <v>SIN COD.</v>
      </c>
    </row>
    <row r="96" spans="1:86" x14ac:dyDescent="0.25">
      <c r="A96" s="226"/>
      <c r="B96" s="227"/>
      <c r="C96" s="228"/>
      <c r="D96"/>
      <c r="AL96">
        <f t="shared" si="7"/>
        <v>0</v>
      </c>
      <c r="AQ96">
        <f t="shared" si="8"/>
        <v>0</v>
      </c>
      <c r="AR96" t="str">
        <f>IFERROR(IF(OR(AP96=338,AP96=340,AP96=341,AP96=342,AP96="342A",AP96="342B"),PorcenRet(AP96,AT96,AU96),INDEX(PORCENTAJEBUSCAR,MATCH(AP96,CódigoRET,0),4)*1),"")</f>
        <v/>
      </c>
      <c r="AS96">
        <f t="shared" si="9"/>
        <v>0</v>
      </c>
      <c r="BF96" t="str">
        <f>IFERROR(IF(OR(BD96=338,BD96=340,BD96=341,BD96=342,BD96="342A",BD96="342B"),PorcenRet(BD96,BH96,BI96),INDEX(PORCENTAJEBUSCAR,MATCH(BD96,CódigoRET,0),4)*1),"")</f>
        <v/>
      </c>
      <c r="BG96">
        <f t="shared" si="10"/>
        <v>0</v>
      </c>
      <c r="BO96">
        <f t="shared" si="11"/>
        <v>0</v>
      </c>
      <c r="CC96">
        <f t="shared" si="12"/>
        <v>0</v>
      </c>
      <c r="CD96">
        <f t="shared" si="13"/>
        <v>0</v>
      </c>
      <c r="CG96" t="str">
        <f ca="1">IFERROR(INDIRECT("IVA!X"&amp;MATCH(MID(COMPRAS!#REF!,1,2)&amp;MID(COMPRAS!#REF!,1,2)&amp;MID(COMPRAS!#REF!,1,2),IVA!W:W,0)),"SIN COD.")</f>
        <v>SIN COD.</v>
      </c>
      <c r="CH96" t="str">
        <f ca="1">IFERROR(INDIRECT("IVA!Y"&amp;MATCH(MID(COMPRAS!#REF!,1,2)&amp;MID(COMPRAS!#REF!,1,2)&amp;MID(COMPRAS!#REF!,1,2),IVA!W:W,0)),"SIN COD.")</f>
        <v>SIN COD.</v>
      </c>
    </row>
    <row r="97" spans="1:86" x14ac:dyDescent="0.25">
      <c r="A97" s="226"/>
      <c r="B97" s="227"/>
      <c r="C97" s="228"/>
      <c r="D97"/>
      <c r="AL97">
        <f t="shared" si="7"/>
        <v>0</v>
      </c>
      <c r="AQ97">
        <f t="shared" si="8"/>
        <v>0</v>
      </c>
      <c r="AR97" t="str">
        <f>IFERROR(IF(OR(AP97=338,AP97=340,AP97=341,AP97=342,AP97="342A",AP97="342B"),PorcenRet(AP97,AT97,AU97),INDEX(PORCENTAJEBUSCAR,MATCH(AP97,CódigoRET,0),4)*1),"")</f>
        <v/>
      </c>
      <c r="AS97">
        <f t="shared" si="9"/>
        <v>0</v>
      </c>
      <c r="BF97" t="str">
        <f>IFERROR(IF(OR(BD97=338,BD97=340,BD97=341,BD97=342,BD97="342A",BD97="342B"),PorcenRet(BD97,BH97,BI97),INDEX(PORCENTAJEBUSCAR,MATCH(BD97,CódigoRET,0),4)*1),"")</f>
        <v/>
      </c>
      <c r="BG97">
        <f t="shared" si="10"/>
        <v>0</v>
      </c>
      <c r="BO97">
        <f t="shared" si="11"/>
        <v>0</v>
      </c>
      <c r="CC97">
        <f t="shared" si="12"/>
        <v>0</v>
      </c>
      <c r="CD97">
        <f t="shared" si="13"/>
        <v>0</v>
      </c>
      <c r="CG97" t="str">
        <f ca="1">IFERROR(INDIRECT("IVA!X"&amp;MATCH(MID(COMPRAS!#REF!,1,2)&amp;MID(COMPRAS!#REF!,1,2)&amp;MID(COMPRAS!#REF!,1,2),IVA!W:W,0)),"SIN COD.")</f>
        <v>SIN COD.</v>
      </c>
      <c r="CH97" t="str">
        <f ca="1">IFERROR(INDIRECT("IVA!Y"&amp;MATCH(MID(COMPRAS!#REF!,1,2)&amp;MID(COMPRAS!#REF!,1,2)&amp;MID(COMPRAS!#REF!,1,2),IVA!W:W,0)),"SIN COD.")</f>
        <v>SIN COD.</v>
      </c>
    </row>
    <row r="98" spans="1:86" x14ac:dyDescent="0.25">
      <c r="A98" s="226"/>
      <c r="B98" s="227"/>
      <c r="C98" s="228"/>
      <c r="D98"/>
      <c r="AL98">
        <f t="shared" si="7"/>
        <v>0</v>
      </c>
      <c r="AQ98">
        <f t="shared" si="8"/>
        <v>0</v>
      </c>
      <c r="AR98" t="str">
        <f>IFERROR(IF(OR(AP98=338,AP98=340,AP98=341,AP98=342,AP98="342A",AP98="342B"),PorcenRet(AP98,AT98,AU98),INDEX(PORCENTAJEBUSCAR,MATCH(AP98,CódigoRET,0),4)*1),"")</f>
        <v/>
      </c>
      <c r="AS98">
        <f t="shared" si="9"/>
        <v>0</v>
      </c>
      <c r="BF98" t="str">
        <f>IFERROR(IF(OR(BD98=338,BD98=340,BD98=341,BD98=342,BD98="342A",BD98="342B"),PorcenRet(BD98,BH98,BI98),INDEX(PORCENTAJEBUSCAR,MATCH(BD98,CódigoRET,0),4)*1),"")</f>
        <v/>
      </c>
      <c r="BG98">
        <f t="shared" si="10"/>
        <v>0</v>
      </c>
      <c r="BO98">
        <f t="shared" si="11"/>
        <v>0</v>
      </c>
      <c r="CC98">
        <f t="shared" si="12"/>
        <v>0</v>
      </c>
      <c r="CD98">
        <f t="shared" si="13"/>
        <v>0</v>
      </c>
      <c r="CG98" t="str">
        <f ca="1">IFERROR(INDIRECT("IVA!X"&amp;MATCH(MID(COMPRAS!#REF!,1,2)&amp;MID(COMPRAS!#REF!,1,2)&amp;MID(COMPRAS!#REF!,1,2),IVA!W:W,0)),"SIN COD.")</f>
        <v>SIN COD.</v>
      </c>
      <c r="CH98" t="str">
        <f ca="1">IFERROR(INDIRECT("IVA!Y"&amp;MATCH(MID(COMPRAS!#REF!,1,2)&amp;MID(COMPRAS!#REF!,1,2)&amp;MID(COMPRAS!#REF!,1,2),IVA!W:W,0)),"SIN COD.")</f>
        <v>SIN COD.</v>
      </c>
    </row>
    <row r="99" spans="1:86" x14ac:dyDescent="0.25">
      <c r="A99" s="226"/>
      <c r="B99" s="227"/>
      <c r="C99" s="228"/>
      <c r="D99"/>
      <c r="AL99">
        <f t="shared" si="7"/>
        <v>0</v>
      </c>
      <c r="AQ99">
        <f t="shared" si="8"/>
        <v>0</v>
      </c>
      <c r="AR99" t="str">
        <f>IFERROR(IF(OR(AP99=338,AP99=340,AP99=341,AP99=342,AP99="342A",AP99="342B"),PorcenRet(AP99,AT99,AU99),INDEX(PORCENTAJEBUSCAR,MATCH(AP99,CódigoRET,0),4)*1),"")</f>
        <v/>
      </c>
      <c r="AS99">
        <f t="shared" si="9"/>
        <v>0</v>
      </c>
      <c r="BF99" t="str">
        <f>IFERROR(IF(OR(BD99=338,BD99=340,BD99=341,BD99=342,BD99="342A",BD99="342B"),PorcenRet(BD99,BH99,BI99),INDEX(PORCENTAJEBUSCAR,MATCH(BD99,CódigoRET,0),4)*1),"")</f>
        <v/>
      </c>
      <c r="BG99">
        <f t="shared" si="10"/>
        <v>0</v>
      </c>
      <c r="BO99">
        <f t="shared" si="11"/>
        <v>0</v>
      </c>
      <c r="CC99">
        <f t="shared" si="12"/>
        <v>0</v>
      </c>
      <c r="CD99">
        <f t="shared" si="13"/>
        <v>0</v>
      </c>
      <c r="CG99" t="str">
        <f ca="1">IFERROR(INDIRECT("IVA!X"&amp;MATCH(MID(COMPRAS!#REF!,1,2)&amp;MID(COMPRAS!#REF!,1,2)&amp;MID(COMPRAS!#REF!,1,2),IVA!W:W,0)),"SIN COD.")</f>
        <v>SIN COD.</v>
      </c>
      <c r="CH99" t="str">
        <f ca="1">IFERROR(INDIRECT("IVA!Y"&amp;MATCH(MID(COMPRAS!#REF!,1,2)&amp;MID(COMPRAS!#REF!,1,2)&amp;MID(COMPRAS!#REF!,1,2),IVA!W:W,0)),"SIN COD.")</f>
        <v>SIN COD.</v>
      </c>
    </row>
    <row r="100" spans="1:86" x14ac:dyDescent="0.25">
      <c r="A100" s="226"/>
      <c r="B100" s="227"/>
      <c r="C100" s="228"/>
      <c r="D100"/>
      <c r="AL100">
        <f t="shared" si="7"/>
        <v>0</v>
      </c>
      <c r="AQ100">
        <f t="shared" si="8"/>
        <v>0</v>
      </c>
      <c r="AR100" t="str">
        <f>IFERROR(IF(OR(AP100=338,AP100=340,AP100=341,AP100=342,AP100="342A",AP100="342B"),PorcenRet(AP100,AT100,AU100),INDEX(PORCENTAJEBUSCAR,MATCH(AP100,CódigoRET,0),4)*1),"")</f>
        <v/>
      </c>
      <c r="AS100">
        <f t="shared" si="9"/>
        <v>0</v>
      </c>
      <c r="BF100" t="str">
        <f>IFERROR(IF(OR(BD100=338,BD100=340,BD100=341,BD100=342,BD100="342A",BD100="342B"),PorcenRet(BD100,BH100,BI100),INDEX(PORCENTAJEBUSCAR,MATCH(BD100,CódigoRET,0),4)*1),"")</f>
        <v/>
      </c>
      <c r="BG100">
        <f t="shared" si="10"/>
        <v>0</v>
      </c>
      <c r="BO100">
        <f t="shared" si="11"/>
        <v>0</v>
      </c>
      <c r="CC100">
        <f t="shared" si="12"/>
        <v>0</v>
      </c>
      <c r="CD100">
        <f t="shared" si="13"/>
        <v>0</v>
      </c>
      <c r="CG100" t="str">
        <f ca="1">IFERROR(INDIRECT("IVA!X"&amp;MATCH(MID(COMPRAS!#REF!,1,2)&amp;MID(COMPRAS!#REF!,1,2)&amp;MID(COMPRAS!#REF!,1,2),IVA!W:W,0)),"SIN COD.")</f>
        <v>SIN COD.</v>
      </c>
      <c r="CH100" t="str">
        <f ca="1">IFERROR(INDIRECT("IVA!Y"&amp;MATCH(MID(COMPRAS!#REF!,1,2)&amp;MID(COMPRAS!#REF!,1,2)&amp;MID(COMPRAS!#REF!,1,2),IVA!W:W,0)),"SIN COD.")</f>
        <v>SIN COD.</v>
      </c>
    </row>
    <row r="101" spans="1:86" x14ac:dyDescent="0.25">
      <c r="A101" s="226"/>
      <c r="B101" s="227"/>
      <c r="C101" s="228"/>
      <c r="D101"/>
      <c r="AL101">
        <f t="shared" si="7"/>
        <v>0</v>
      </c>
      <c r="AQ101">
        <f t="shared" si="8"/>
        <v>0</v>
      </c>
      <c r="AR101" t="str">
        <f>IFERROR(IF(OR(AP101=338,AP101=340,AP101=341,AP101=342,AP101="342A",AP101="342B"),PorcenRet(AP101,AT101,AU101),INDEX(PORCENTAJEBUSCAR,MATCH(AP101,CódigoRET,0),4)*1),"")</f>
        <v/>
      </c>
      <c r="AS101">
        <f t="shared" si="9"/>
        <v>0</v>
      </c>
      <c r="BF101" t="str">
        <f>IFERROR(IF(OR(BD101=338,BD101=340,BD101=341,BD101=342,BD101="342A",BD101="342B"),PorcenRet(BD101,BH101,BI101),INDEX(PORCENTAJEBUSCAR,MATCH(BD101,CódigoRET,0),4)*1),"")</f>
        <v/>
      </c>
      <c r="BG101">
        <f t="shared" si="10"/>
        <v>0</v>
      </c>
      <c r="BO101">
        <f t="shared" si="11"/>
        <v>0</v>
      </c>
      <c r="CC101">
        <f t="shared" si="12"/>
        <v>0</v>
      </c>
      <c r="CD101">
        <f t="shared" si="13"/>
        <v>0</v>
      </c>
      <c r="CG101" t="str">
        <f ca="1">IFERROR(INDIRECT("IVA!X"&amp;MATCH(MID(COMPRAS!#REF!,1,2)&amp;MID(COMPRAS!#REF!,1,2)&amp;MID(COMPRAS!#REF!,1,2),IVA!W:W,0)),"SIN COD.")</f>
        <v>SIN COD.</v>
      </c>
      <c r="CH101" t="str">
        <f ca="1">IFERROR(INDIRECT("IVA!Y"&amp;MATCH(MID(COMPRAS!#REF!,1,2)&amp;MID(COMPRAS!#REF!,1,2)&amp;MID(COMPRAS!#REF!,1,2),IVA!W:W,0)),"SIN COD.")</f>
        <v>SIN COD.</v>
      </c>
    </row>
    <row r="102" spans="1:86" x14ac:dyDescent="0.25">
      <c r="A102" s="226"/>
      <c r="B102" s="227"/>
      <c r="C102" s="228"/>
      <c r="D102"/>
      <c r="AL102">
        <f t="shared" si="7"/>
        <v>0</v>
      </c>
      <c r="AQ102">
        <f t="shared" si="8"/>
        <v>0</v>
      </c>
      <c r="AR102" t="str">
        <f>IFERROR(IF(OR(AP102=338,AP102=340,AP102=341,AP102=342,AP102="342A",AP102="342B"),PorcenRet(AP102,AT102,AU102),INDEX(PORCENTAJEBUSCAR,MATCH(AP102,CódigoRET,0),4)*1),"")</f>
        <v/>
      </c>
      <c r="AS102">
        <f t="shared" si="9"/>
        <v>0</v>
      </c>
      <c r="BF102" t="str">
        <f>IFERROR(IF(OR(BD102=338,BD102=340,BD102=341,BD102=342,BD102="342A",BD102="342B"),PorcenRet(BD102,BH102,BI102),INDEX(PORCENTAJEBUSCAR,MATCH(BD102,CódigoRET,0),4)*1),"")</f>
        <v/>
      </c>
      <c r="BG102">
        <f t="shared" si="10"/>
        <v>0</v>
      </c>
      <c r="BO102">
        <f t="shared" si="11"/>
        <v>0</v>
      </c>
      <c r="CC102">
        <f t="shared" si="12"/>
        <v>0</v>
      </c>
      <c r="CD102">
        <f t="shared" si="13"/>
        <v>0</v>
      </c>
      <c r="CG102" t="str">
        <f ca="1">IFERROR(INDIRECT("IVA!X"&amp;MATCH(MID(COMPRAS!#REF!,1,2)&amp;MID(COMPRAS!#REF!,1,2)&amp;MID(COMPRAS!#REF!,1,2),IVA!W:W,0)),"SIN COD.")</f>
        <v>SIN COD.</v>
      </c>
      <c r="CH102" t="str">
        <f ca="1">IFERROR(INDIRECT("IVA!Y"&amp;MATCH(MID(COMPRAS!#REF!,1,2)&amp;MID(COMPRAS!#REF!,1,2)&amp;MID(COMPRAS!#REF!,1,2),IVA!W:W,0)),"SIN COD.")</f>
        <v>SIN COD.</v>
      </c>
    </row>
    <row r="103" spans="1:86" x14ac:dyDescent="0.25">
      <c r="A103" s="226"/>
      <c r="B103" s="227"/>
      <c r="C103" s="228"/>
      <c r="D103"/>
      <c r="AL103">
        <f t="shared" si="7"/>
        <v>0</v>
      </c>
      <c r="AQ103">
        <f t="shared" si="8"/>
        <v>0</v>
      </c>
      <c r="AR103" t="str">
        <f>IFERROR(IF(OR(AP103=338,AP103=340,AP103=341,AP103=342,AP103="342A",AP103="342B"),PorcenRet(AP103,AT103,AU103),INDEX(PORCENTAJEBUSCAR,MATCH(AP103,CódigoRET,0),4)*1),"")</f>
        <v/>
      </c>
      <c r="AS103">
        <f t="shared" si="9"/>
        <v>0</v>
      </c>
      <c r="BF103" t="str">
        <f>IFERROR(IF(OR(BD103=338,BD103=340,BD103=341,BD103=342,BD103="342A",BD103="342B"),PorcenRet(BD103,BH103,BI103),INDEX(PORCENTAJEBUSCAR,MATCH(BD103,CódigoRET,0),4)*1),"")</f>
        <v/>
      </c>
      <c r="BG103">
        <f t="shared" si="10"/>
        <v>0</v>
      </c>
      <c r="BO103">
        <f t="shared" si="11"/>
        <v>0</v>
      </c>
      <c r="CC103">
        <f t="shared" si="12"/>
        <v>0</v>
      </c>
      <c r="CD103">
        <f t="shared" si="13"/>
        <v>0</v>
      </c>
      <c r="CG103" t="str">
        <f ca="1">IFERROR(INDIRECT("IVA!X"&amp;MATCH(MID(COMPRAS!#REF!,1,2)&amp;MID(COMPRAS!#REF!,1,2)&amp;MID(COMPRAS!#REF!,1,2),IVA!W:W,0)),"SIN COD.")</f>
        <v>SIN COD.</v>
      </c>
      <c r="CH103" t="str">
        <f ca="1">IFERROR(INDIRECT("IVA!Y"&amp;MATCH(MID(COMPRAS!#REF!,1,2)&amp;MID(COMPRAS!#REF!,1,2)&amp;MID(COMPRAS!#REF!,1,2),IVA!W:W,0)),"SIN COD.")</f>
        <v>SIN COD.</v>
      </c>
    </row>
    <row r="104" spans="1:86" x14ac:dyDescent="0.25">
      <c r="A104" s="226"/>
      <c r="B104" s="227"/>
      <c r="C104" s="228"/>
      <c r="D104"/>
      <c r="AL104">
        <f t="shared" si="7"/>
        <v>0</v>
      </c>
      <c r="AQ104">
        <f t="shared" si="8"/>
        <v>0</v>
      </c>
      <c r="AR104" t="str">
        <f>IFERROR(IF(OR(AP104=338,AP104=340,AP104=341,AP104=342,AP104="342A",AP104="342B"),PorcenRet(AP104,AT104,AU104),INDEX(PORCENTAJEBUSCAR,MATCH(AP104,CódigoRET,0),4)*1),"")</f>
        <v/>
      </c>
      <c r="AS104">
        <f t="shared" si="9"/>
        <v>0</v>
      </c>
      <c r="BF104" t="str">
        <f>IFERROR(IF(OR(BD104=338,BD104=340,BD104=341,BD104=342,BD104="342A",BD104="342B"),PorcenRet(BD104,BH104,BI104),INDEX(PORCENTAJEBUSCAR,MATCH(BD104,CódigoRET,0),4)*1),"")</f>
        <v/>
      </c>
      <c r="BG104">
        <f t="shared" si="10"/>
        <v>0</v>
      </c>
      <c r="BO104">
        <f t="shared" si="11"/>
        <v>0</v>
      </c>
      <c r="CC104">
        <f t="shared" si="12"/>
        <v>0</v>
      </c>
      <c r="CD104">
        <f t="shared" si="13"/>
        <v>0</v>
      </c>
      <c r="CG104" t="str">
        <f ca="1">IFERROR(INDIRECT("IVA!X"&amp;MATCH(MID(COMPRAS!#REF!,1,2)&amp;MID(COMPRAS!#REF!,1,2)&amp;MID(COMPRAS!#REF!,1,2),IVA!W:W,0)),"SIN COD.")</f>
        <v>SIN COD.</v>
      </c>
      <c r="CH104" t="str">
        <f ca="1">IFERROR(INDIRECT("IVA!Y"&amp;MATCH(MID(COMPRAS!#REF!,1,2)&amp;MID(COMPRAS!#REF!,1,2)&amp;MID(COMPRAS!#REF!,1,2),IVA!W:W,0)),"SIN COD.")</f>
        <v>SIN COD.</v>
      </c>
    </row>
    <row r="105" spans="1:86" x14ac:dyDescent="0.25">
      <c r="A105" s="226"/>
      <c r="B105" s="227"/>
      <c r="C105" s="228"/>
      <c r="D105"/>
      <c r="AL105">
        <f t="shared" si="7"/>
        <v>0</v>
      </c>
      <c r="AQ105">
        <f t="shared" si="8"/>
        <v>0</v>
      </c>
      <c r="AR105" t="str">
        <f>IFERROR(IF(OR(AP105=338,AP105=340,AP105=341,AP105=342,AP105="342A",AP105="342B"),PorcenRet(AP105,AT105,AU105),INDEX(PORCENTAJEBUSCAR,MATCH(AP105,CódigoRET,0),4)*1),"")</f>
        <v/>
      </c>
      <c r="AS105">
        <f t="shared" si="9"/>
        <v>0</v>
      </c>
      <c r="BF105" t="str">
        <f>IFERROR(IF(OR(BD105=338,BD105=340,BD105=341,BD105=342,BD105="342A",BD105="342B"),PorcenRet(BD105,BH105,BI105),INDEX(PORCENTAJEBUSCAR,MATCH(BD105,CódigoRET,0),4)*1),"")</f>
        <v/>
      </c>
      <c r="BG105">
        <f t="shared" si="10"/>
        <v>0</v>
      </c>
      <c r="BO105">
        <f t="shared" si="11"/>
        <v>0</v>
      </c>
      <c r="CC105">
        <f t="shared" si="12"/>
        <v>0</v>
      </c>
      <c r="CD105">
        <f t="shared" si="13"/>
        <v>0</v>
      </c>
      <c r="CG105" t="str">
        <f ca="1">IFERROR(INDIRECT("IVA!X"&amp;MATCH(MID(COMPRAS!C5,1,2)&amp;MID(COMPRAS!F5,1,2)&amp;MID(COMPRAS!D5,1,2),IVA!W:W,0)),"SIN COD.")</f>
        <v>SIN COD.</v>
      </c>
      <c r="CH105" t="str">
        <f ca="1">IFERROR(INDIRECT("IVA!Y"&amp;MATCH(MID(COMPRAS!C5,1,2)&amp;MID(COMPRAS!F5,1,2)&amp;MID(COMPRAS!D5,1,2),IVA!W:W,0)),"SIN COD.")</f>
        <v>SIN COD.</v>
      </c>
    </row>
    <row r="106" spans="1:86" x14ac:dyDescent="0.25">
      <c r="A106" s="226"/>
      <c r="B106" s="227"/>
      <c r="C106" s="228"/>
      <c r="D106"/>
      <c r="AL106">
        <f t="shared" si="7"/>
        <v>0</v>
      </c>
      <c r="AQ106">
        <f t="shared" si="8"/>
        <v>0</v>
      </c>
      <c r="AR106" t="str">
        <f>IFERROR(IF(OR(AP106=338,AP106=340,AP106=341,AP106=342,AP106="342A",AP106="342B"),PorcenRet(AP106,AT106,AU106),INDEX(PORCENTAJEBUSCAR,MATCH(AP106,CódigoRET,0),4)*1),"")</f>
        <v/>
      </c>
      <c r="AS106">
        <f t="shared" si="9"/>
        <v>0</v>
      </c>
      <c r="BF106" t="str">
        <f>IFERROR(IF(OR(BD106=338,BD106=340,BD106=341,BD106=342,BD106="342A",BD106="342B"),PorcenRet(BD106,BH106,BI106),INDEX(PORCENTAJEBUSCAR,MATCH(BD106,CódigoRET,0),4)*1),"")</f>
        <v/>
      </c>
      <c r="BG106">
        <f t="shared" si="10"/>
        <v>0</v>
      </c>
      <c r="BO106">
        <f t="shared" si="11"/>
        <v>0</v>
      </c>
      <c r="CC106">
        <f t="shared" si="12"/>
        <v>0</v>
      </c>
      <c r="CD106">
        <f t="shared" si="13"/>
        <v>0</v>
      </c>
      <c r="CG106" t="str">
        <f ca="1">IFERROR(INDIRECT("IVA!X"&amp;MATCH(MID(COMPRAS!C6,1,2)&amp;MID(COMPRAS!F6,1,2)&amp;MID(COMPRAS!D6,1,2),IVA!W:W,0)),"SIN COD.")</f>
        <v>SIN COD.</v>
      </c>
      <c r="CH106" t="str">
        <f ca="1">IFERROR(INDIRECT("IVA!Y"&amp;MATCH(MID(COMPRAS!C6,1,2)&amp;MID(COMPRAS!F6,1,2)&amp;MID(COMPRAS!D6,1,2),IVA!W:W,0)),"SIN COD.")</f>
        <v>SIN COD.</v>
      </c>
    </row>
    <row r="107" spans="1:86" x14ac:dyDescent="0.25">
      <c r="A107" s="226"/>
      <c r="B107" s="227"/>
      <c r="C107" s="228"/>
      <c r="D107"/>
      <c r="AL107">
        <f t="shared" si="7"/>
        <v>0</v>
      </c>
      <c r="AQ107">
        <f t="shared" si="8"/>
        <v>0</v>
      </c>
      <c r="AR107" t="str">
        <f>IFERROR(IF(OR(AP107=338,AP107=340,AP107=341,AP107=342,AP107="342A",AP107="342B"),PorcenRet(AP107,AT107,AU107),INDEX(PORCENTAJEBUSCAR,MATCH(AP107,CódigoRET,0),4)*1),"")</f>
        <v/>
      </c>
      <c r="AS107">
        <f t="shared" si="9"/>
        <v>0</v>
      </c>
      <c r="BF107" t="str">
        <f>IFERROR(IF(OR(BD107=338,BD107=340,BD107=341,BD107=342,BD107="342A",BD107="342B"),PorcenRet(BD107,BH107,BI107),INDEX(PORCENTAJEBUSCAR,MATCH(BD107,CódigoRET,0),4)*1),"")</f>
        <v/>
      </c>
      <c r="BG107">
        <f t="shared" si="10"/>
        <v>0</v>
      </c>
      <c r="BO107">
        <f t="shared" si="11"/>
        <v>0</v>
      </c>
      <c r="CC107">
        <f t="shared" si="12"/>
        <v>0</v>
      </c>
      <c r="CD107">
        <f t="shared" si="13"/>
        <v>0</v>
      </c>
      <c r="CG107" t="str">
        <f ca="1">IFERROR(INDIRECT("IVA!X"&amp;MATCH(MID(COMPRAS!C7,1,2)&amp;MID(COMPRAS!F7,1,2)&amp;MID(COMPRAS!D7,1,2),IVA!W:W,0)),"SIN COD.")</f>
        <v>SIN COD.</v>
      </c>
      <c r="CH107" t="str">
        <f ca="1">IFERROR(INDIRECT("IVA!Y"&amp;MATCH(MID(COMPRAS!C7,1,2)&amp;MID(COMPRAS!F7,1,2)&amp;MID(COMPRAS!D7,1,2),IVA!W:W,0)),"SIN COD.")</f>
        <v>SIN COD.</v>
      </c>
    </row>
    <row r="108" spans="1:86" x14ac:dyDescent="0.25">
      <c r="A108" s="226"/>
      <c r="B108" s="227"/>
      <c r="C108" s="228"/>
      <c r="D108"/>
      <c r="AL108">
        <f t="shared" si="7"/>
        <v>0</v>
      </c>
      <c r="AQ108">
        <f t="shared" si="8"/>
        <v>0</v>
      </c>
      <c r="AR108" t="str">
        <f>IFERROR(IF(OR(AP108=338,AP108=340,AP108=341,AP108=342,AP108="342A",AP108="342B"),PorcenRet(AP108,AT108,AU108),INDEX(PORCENTAJEBUSCAR,MATCH(AP108,CódigoRET,0),4)*1),"")</f>
        <v/>
      </c>
      <c r="AS108">
        <f t="shared" si="9"/>
        <v>0</v>
      </c>
      <c r="BF108" t="str">
        <f>IFERROR(IF(OR(BD108=338,BD108=340,BD108=341,BD108=342,BD108="342A",BD108="342B"),PorcenRet(BD108,BH108,BI108),INDEX(PORCENTAJEBUSCAR,MATCH(BD108,CódigoRET,0),4)*1),"")</f>
        <v/>
      </c>
      <c r="BG108">
        <f t="shared" si="10"/>
        <v>0</v>
      </c>
      <c r="BO108">
        <f t="shared" si="11"/>
        <v>0</v>
      </c>
      <c r="CC108">
        <f t="shared" si="12"/>
        <v>0</v>
      </c>
      <c r="CD108">
        <f t="shared" si="13"/>
        <v>0</v>
      </c>
      <c r="CG108" t="str">
        <f ca="1">IFERROR(INDIRECT("IVA!X"&amp;MATCH(MID(COMPRAS!C8,1,2)&amp;MID(COMPRAS!F8,1,2)&amp;MID(COMPRAS!D8,1,2),IVA!W:W,0)),"SIN COD.")</f>
        <v>SIN COD.</v>
      </c>
      <c r="CH108" t="str">
        <f ca="1">IFERROR(INDIRECT("IVA!Y"&amp;MATCH(MID(COMPRAS!C8,1,2)&amp;MID(COMPRAS!F8,1,2)&amp;MID(COMPRAS!D8,1,2),IVA!W:W,0)),"SIN COD.")</f>
        <v>SIN COD.</v>
      </c>
    </row>
    <row r="109" spans="1:86" x14ac:dyDescent="0.25">
      <c r="A109" s="226"/>
      <c r="B109" s="227"/>
      <c r="C109" s="228"/>
      <c r="D109"/>
      <c r="AL109">
        <f t="shared" si="7"/>
        <v>0</v>
      </c>
      <c r="AQ109">
        <f t="shared" si="8"/>
        <v>0</v>
      </c>
      <c r="AR109" t="str">
        <f>IFERROR(IF(OR(AP109=338,AP109=340,AP109=341,AP109=342,AP109="342A",AP109="342B"),PorcenRet(AP109,AT109,AU109),INDEX(PORCENTAJEBUSCAR,MATCH(AP109,CódigoRET,0),4)*1),"")</f>
        <v/>
      </c>
      <c r="AS109">
        <f t="shared" si="9"/>
        <v>0</v>
      </c>
      <c r="BF109" t="str">
        <f>IFERROR(IF(OR(BD109=338,BD109=340,BD109=341,BD109=342,BD109="342A",BD109="342B"),PorcenRet(BD109,BH109,BI109),INDEX(PORCENTAJEBUSCAR,MATCH(BD109,CódigoRET,0),4)*1),"")</f>
        <v/>
      </c>
      <c r="BG109">
        <f t="shared" si="10"/>
        <v>0</v>
      </c>
      <c r="BO109">
        <f t="shared" si="11"/>
        <v>0</v>
      </c>
      <c r="CC109">
        <f t="shared" si="12"/>
        <v>0</v>
      </c>
      <c r="CD109">
        <f t="shared" si="13"/>
        <v>0</v>
      </c>
      <c r="CG109" t="str">
        <f ca="1">IFERROR(INDIRECT("IVA!X"&amp;MATCH(MID(COMPRAS!C9,1,2)&amp;MID(COMPRAS!F9,1,2)&amp;MID(COMPRAS!D9,1,2),IVA!W:W,0)),"SIN COD.")</f>
        <v>SIN COD.</v>
      </c>
      <c r="CH109" t="str">
        <f ca="1">IFERROR(INDIRECT("IVA!Y"&amp;MATCH(MID(COMPRAS!C9,1,2)&amp;MID(COMPRAS!F9,1,2)&amp;MID(COMPRAS!D9,1,2),IVA!W:W,0)),"SIN COD.")</f>
        <v>SIN COD.</v>
      </c>
    </row>
    <row r="110" spans="1:86" x14ac:dyDescent="0.25">
      <c r="A110" s="226"/>
      <c r="B110" s="227"/>
      <c r="C110" s="228"/>
      <c r="D110"/>
      <c r="AL110">
        <f t="shared" si="7"/>
        <v>0</v>
      </c>
      <c r="AQ110">
        <f t="shared" si="8"/>
        <v>0</v>
      </c>
      <c r="AR110" t="str">
        <f>IFERROR(IF(OR(AP110=338,AP110=340,AP110=341,AP110=342,AP110="342A",AP110="342B"),PorcenRet(AP110,AT110,AU110),INDEX(PORCENTAJEBUSCAR,MATCH(AP110,CódigoRET,0),4)*1),"")</f>
        <v/>
      </c>
      <c r="AS110">
        <f t="shared" si="9"/>
        <v>0</v>
      </c>
      <c r="BF110" t="str">
        <f>IFERROR(IF(OR(BD110=338,BD110=340,BD110=341,BD110=342,BD110="342A",BD110="342B"),PorcenRet(BD110,BH110,BI110),INDEX(PORCENTAJEBUSCAR,MATCH(BD110,CódigoRET,0),4)*1),"")</f>
        <v/>
      </c>
      <c r="BG110">
        <f t="shared" si="10"/>
        <v>0</v>
      </c>
      <c r="BO110">
        <f t="shared" si="11"/>
        <v>0</v>
      </c>
      <c r="CC110">
        <f t="shared" si="12"/>
        <v>0</v>
      </c>
      <c r="CD110">
        <f t="shared" si="13"/>
        <v>0</v>
      </c>
      <c r="CG110" t="str">
        <f ca="1">IFERROR(INDIRECT("IVA!X"&amp;MATCH(MID(COMPRAS!C10,1,2)&amp;MID(COMPRAS!F10,1,2)&amp;MID(COMPRAS!D10,1,2),IVA!W:W,0)),"SIN COD.")</f>
        <v>SIN COD.</v>
      </c>
      <c r="CH110" t="str">
        <f ca="1">IFERROR(INDIRECT("IVA!Y"&amp;MATCH(MID(COMPRAS!C10,1,2)&amp;MID(COMPRAS!F10,1,2)&amp;MID(COMPRAS!D10,1,2),IVA!W:W,0)),"SIN COD.")</f>
        <v>SIN COD.</v>
      </c>
    </row>
    <row r="111" spans="1:86" x14ac:dyDescent="0.25">
      <c r="A111" s="226"/>
      <c r="B111" s="227"/>
      <c r="C111" s="228"/>
      <c r="D111"/>
      <c r="AL111">
        <f t="shared" si="7"/>
        <v>0</v>
      </c>
      <c r="AQ111">
        <f t="shared" si="8"/>
        <v>0</v>
      </c>
      <c r="AR111" t="str">
        <f>IFERROR(IF(OR(AP111=338,AP111=340,AP111=341,AP111=342,AP111="342A",AP111="342B"),PorcenRet(AP111,AT111,AU111),INDEX(PORCENTAJEBUSCAR,MATCH(AP111,CódigoRET,0),4)*1),"")</f>
        <v/>
      </c>
      <c r="AS111">
        <f t="shared" si="9"/>
        <v>0</v>
      </c>
      <c r="BF111" t="str">
        <f>IFERROR(IF(OR(BD111=338,BD111=340,BD111=341,BD111=342,BD111="342A",BD111="342B"),PorcenRet(BD111,BH111,BI111),INDEX(PORCENTAJEBUSCAR,MATCH(BD111,CódigoRET,0),4)*1),"")</f>
        <v/>
      </c>
      <c r="BG111">
        <f t="shared" si="10"/>
        <v>0</v>
      </c>
      <c r="BO111">
        <f t="shared" si="11"/>
        <v>0</v>
      </c>
      <c r="CC111">
        <f t="shared" si="12"/>
        <v>0</v>
      </c>
      <c r="CD111">
        <f t="shared" si="13"/>
        <v>0</v>
      </c>
      <c r="CG111" t="str">
        <f ca="1">IFERROR(INDIRECT("IVA!X"&amp;MATCH(MID(COMPRAS!C11,1,2)&amp;MID(COMPRAS!F11,1,2)&amp;MID(COMPRAS!D11,1,2),IVA!W:W,0)),"SIN COD.")</f>
        <v>SIN COD.</v>
      </c>
      <c r="CH111" t="str">
        <f ca="1">IFERROR(INDIRECT("IVA!Y"&amp;MATCH(MID(COMPRAS!C11,1,2)&amp;MID(COMPRAS!F11,1,2)&amp;MID(COMPRAS!D11,1,2),IVA!W:W,0)),"SIN COD.")</f>
        <v>SIN COD.</v>
      </c>
    </row>
    <row r="112" spans="1:86" x14ac:dyDescent="0.25">
      <c r="A112" s="226"/>
      <c r="B112" s="227"/>
      <c r="C112" s="228"/>
      <c r="D112"/>
      <c r="AL112">
        <f t="shared" si="7"/>
        <v>0</v>
      </c>
      <c r="AQ112">
        <f t="shared" si="8"/>
        <v>0</v>
      </c>
      <c r="AR112" t="str">
        <f>IFERROR(IF(OR(AP112=338,AP112=340,AP112=341,AP112=342,AP112="342A",AP112="342B"),PorcenRet(AP112,AT112,AU112),INDEX(PORCENTAJEBUSCAR,MATCH(AP112,CódigoRET,0),4)*1),"")</f>
        <v/>
      </c>
      <c r="AS112">
        <f t="shared" si="9"/>
        <v>0</v>
      </c>
      <c r="BF112" t="str">
        <f>IFERROR(IF(OR(BD112=338,BD112=340,BD112=341,BD112=342,BD112="342A",BD112="342B"),PorcenRet(BD112,BH112,BI112),INDEX(PORCENTAJEBUSCAR,MATCH(BD112,CódigoRET,0),4)*1),"")</f>
        <v/>
      </c>
      <c r="BG112">
        <f t="shared" si="10"/>
        <v>0</v>
      </c>
      <c r="BO112">
        <f t="shared" si="11"/>
        <v>0</v>
      </c>
      <c r="CC112">
        <f t="shared" si="12"/>
        <v>0</v>
      </c>
      <c r="CD112">
        <f t="shared" si="13"/>
        <v>0</v>
      </c>
      <c r="CG112" t="str">
        <f ca="1">IFERROR(INDIRECT("IVA!X"&amp;MATCH(MID(COMPRAS!C12,1,2)&amp;MID(COMPRAS!F12,1,2)&amp;MID(COMPRAS!D12,1,2),IVA!W:W,0)),"SIN COD.")</f>
        <v>SIN COD.</v>
      </c>
      <c r="CH112" t="str">
        <f ca="1">IFERROR(INDIRECT("IVA!Y"&amp;MATCH(MID(COMPRAS!C12,1,2)&amp;MID(COMPRAS!F12,1,2)&amp;MID(COMPRAS!D12,1,2),IVA!W:W,0)),"SIN COD.")</f>
        <v>SIN COD.</v>
      </c>
    </row>
    <row r="113" spans="1:86" x14ac:dyDescent="0.25">
      <c r="A113" s="226"/>
      <c r="B113" s="227"/>
      <c r="C113" s="228"/>
      <c r="D113"/>
      <c r="AL113">
        <f t="shared" si="7"/>
        <v>0</v>
      </c>
      <c r="AQ113">
        <f t="shared" si="8"/>
        <v>0</v>
      </c>
      <c r="AR113" t="str">
        <f>IFERROR(IF(OR(AP113=338,AP113=340,AP113=341,AP113=342,AP113="342A",AP113="342B"),PorcenRet(AP113,AT113,AU113),INDEX(PORCENTAJEBUSCAR,MATCH(AP113,CódigoRET,0),4)*1),"")</f>
        <v/>
      </c>
      <c r="AS113">
        <f t="shared" si="9"/>
        <v>0</v>
      </c>
      <c r="BF113" t="str">
        <f>IFERROR(IF(OR(BD113=338,BD113=340,BD113=341,BD113=342,BD113="342A",BD113="342B"),PorcenRet(BD113,BH113,BI113),INDEX(PORCENTAJEBUSCAR,MATCH(BD113,CódigoRET,0),4)*1),"")</f>
        <v/>
      </c>
      <c r="BG113">
        <f t="shared" si="10"/>
        <v>0</v>
      </c>
      <c r="BO113">
        <f t="shared" si="11"/>
        <v>0</v>
      </c>
      <c r="CC113">
        <f t="shared" si="12"/>
        <v>0</v>
      </c>
      <c r="CD113">
        <f t="shared" si="13"/>
        <v>0</v>
      </c>
      <c r="CG113" t="str">
        <f ca="1">IFERROR(INDIRECT("IVA!X"&amp;MATCH(MID(COMPRAS!C13,1,2)&amp;MID(COMPRAS!F13,1,2)&amp;MID(COMPRAS!D13,1,2),IVA!W:W,0)),"SIN COD.")</f>
        <v>SIN COD.</v>
      </c>
      <c r="CH113" t="str">
        <f ca="1">IFERROR(INDIRECT("IVA!Y"&amp;MATCH(MID(COMPRAS!C13,1,2)&amp;MID(COMPRAS!F13,1,2)&amp;MID(COMPRAS!D13,1,2),IVA!W:W,0)),"SIN COD.")</f>
        <v>SIN COD.</v>
      </c>
    </row>
    <row r="114" spans="1:86" x14ac:dyDescent="0.25">
      <c r="A114" s="226"/>
      <c r="B114" s="227"/>
      <c r="C114" s="228"/>
      <c r="D114"/>
      <c r="AL114">
        <f t="shared" si="7"/>
        <v>0</v>
      </c>
      <c r="AQ114">
        <f t="shared" si="8"/>
        <v>0</v>
      </c>
      <c r="AR114" t="str">
        <f>IFERROR(IF(OR(AP114=338,AP114=340,AP114=341,AP114=342,AP114="342A",AP114="342B"),PorcenRet(AP114,AT114,AU114),INDEX(PORCENTAJEBUSCAR,MATCH(AP114,CódigoRET,0),4)*1),"")</f>
        <v/>
      </c>
      <c r="AS114">
        <f t="shared" si="9"/>
        <v>0</v>
      </c>
      <c r="BF114" t="str">
        <f>IFERROR(IF(OR(BD114=338,BD114=340,BD114=341,BD114=342,BD114="342A",BD114="342B"),PorcenRet(BD114,BH114,BI114),INDEX(PORCENTAJEBUSCAR,MATCH(BD114,CódigoRET,0),4)*1),"")</f>
        <v/>
      </c>
      <c r="BG114">
        <f t="shared" si="10"/>
        <v>0</v>
      </c>
      <c r="BO114">
        <f t="shared" si="11"/>
        <v>0</v>
      </c>
      <c r="CC114">
        <f t="shared" si="12"/>
        <v>0</v>
      </c>
      <c r="CD114">
        <f t="shared" si="13"/>
        <v>0</v>
      </c>
      <c r="CG114" t="str">
        <f ca="1">IFERROR(INDIRECT("IVA!X"&amp;MATCH(MID(COMPRAS!C14,1,2)&amp;MID(COMPRAS!F14,1,2)&amp;MID(COMPRAS!D14,1,2),IVA!W:W,0)),"SIN COD.")</f>
        <v>SIN COD.</v>
      </c>
      <c r="CH114" t="str">
        <f ca="1">IFERROR(INDIRECT("IVA!Y"&amp;MATCH(MID(COMPRAS!C14,1,2)&amp;MID(COMPRAS!F14,1,2)&amp;MID(COMPRAS!D14,1,2),IVA!W:W,0)),"SIN COD.")</f>
        <v>SIN COD.</v>
      </c>
    </row>
    <row r="115" spans="1:86" x14ac:dyDescent="0.25">
      <c r="A115" s="226"/>
      <c r="B115" s="227"/>
      <c r="C115" s="228"/>
      <c r="D115"/>
      <c r="AL115">
        <f t="shared" si="7"/>
        <v>0</v>
      </c>
      <c r="AQ115">
        <f t="shared" si="8"/>
        <v>0</v>
      </c>
      <c r="AR115" t="str">
        <f>IFERROR(IF(OR(AP115=338,AP115=340,AP115=341,AP115=342,AP115="342A",AP115="342B"),PorcenRet(AP115,AT115,AU115),INDEX(PORCENTAJEBUSCAR,MATCH(AP115,CódigoRET,0),4)*1),"")</f>
        <v/>
      </c>
      <c r="AS115">
        <f t="shared" si="9"/>
        <v>0</v>
      </c>
      <c r="BF115" t="str">
        <f>IFERROR(IF(OR(BD115=338,BD115=340,BD115=341,BD115=342,BD115="342A",BD115="342B"),PorcenRet(BD115,BH115,BI115),INDEX(PORCENTAJEBUSCAR,MATCH(BD115,CódigoRET,0),4)*1),"")</f>
        <v/>
      </c>
      <c r="BG115">
        <f t="shared" si="10"/>
        <v>0</v>
      </c>
      <c r="BO115">
        <f t="shared" si="11"/>
        <v>0</v>
      </c>
      <c r="CC115">
        <f t="shared" si="12"/>
        <v>0</v>
      </c>
      <c r="CD115">
        <f t="shared" si="13"/>
        <v>0</v>
      </c>
      <c r="CG115" t="str">
        <f ca="1">IFERROR(INDIRECT("IVA!X"&amp;MATCH(MID(COMPRAS!C15,1,2)&amp;MID(COMPRAS!F15,1,2)&amp;MID(COMPRAS!D15,1,2),IVA!W:W,0)),"SIN COD.")</f>
        <v>SIN COD.</v>
      </c>
      <c r="CH115" t="str">
        <f ca="1">IFERROR(INDIRECT("IVA!Y"&amp;MATCH(MID(COMPRAS!C15,1,2)&amp;MID(COMPRAS!F15,1,2)&amp;MID(COMPRAS!D15,1,2),IVA!W:W,0)),"SIN COD.")</f>
        <v>SIN COD.</v>
      </c>
    </row>
    <row r="116" spans="1:86" x14ac:dyDescent="0.25">
      <c r="A116" s="226"/>
      <c r="B116" s="227"/>
      <c r="C116" s="228"/>
      <c r="D116"/>
      <c r="AL116">
        <f t="shared" si="7"/>
        <v>0</v>
      </c>
      <c r="AQ116">
        <f t="shared" si="8"/>
        <v>0</v>
      </c>
      <c r="AR116" t="str">
        <f>IFERROR(IF(OR(AP116=338,AP116=340,AP116=341,AP116=342,AP116="342A",AP116="342B"),PorcenRet(AP116,AT116,AU116),INDEX(PORCENTAJEBUSCAR,MATCH(AP116,CódigoRET,0),4)*1),"")</f>
        <v/>
      </c>
      <c r="AS116">
        <f t="shared" si="9"/>
        <v>0</v>
      </c>
      <c r="BF116" t="str">
        <f>IFERROR(IF(OR(BD116=338,BD116=340,BD116=341,BD116=342,BD116="342A",BD116="342B"),PorcenRet(BD116,BH116,BI116),INDEX(PORCENTAJEBUSCAR,MATCH(BD116,CódigoRET,0),4)*1),"")</f>
        <v/>
      </c>
      <c r="BG116">
        <f t="shared" si="10"/>
        <v>0</v>
      </c>
      <c r="BO116">
        <f t="shared" si="11"/>
        <v>0</v>
      </c>
      <c r="CC116">
        <f t="shared" si="12"/>
        <v>0</v>
      </c>
      <c r="CD116">
        <f t="shared" si="13"/>
        <v>0</v>
      </c>
      <c r="CG116" t="str">
        <f ca="1">IFERROR(INDIRECT("IVA!X"&amp;MATCH(MID(COMPRAS!C16,1,2)&amp;MID(COMPRAS!F16,1,2)&amp;MID(COMPRAS!D16,1,2),IVA!W:W,0)),"SIN COD.")</f>
        <v>SIN COD.</v>
      </c>
      <c r="CH116" t="str">
        <f ca="1">IFERROR(INDIRECT("IVA!Y"&amp;MATCH(MID(COMPRAS!C16,1,2)&amp;MID(COMPRAS!F16,1,2)&amp;MID(COMPRAS!D16,1,2),IVA!W:W,0)),"SIN COD.")</f>
        <v>SIN COD.</v>
      </c>
    </row>
    <row r="117" spans="1:86" x14ac:dyDescent="0.25">
      <c r="A117" s="226"/>
      <c r="B117" s="227"/>
      <c r="C117" s="228"/>
      <c r="D117"/>
      <c r="AL117">
        <f t="shared" si="7"/>
        <v>0</v>
      </c>
      <c r="AQ117">
        <f t="shared" si="8"/>
        <v>0</v>
      </c>
      <c r="AR117" t="str">
        <f>IFERROR(IF(OR(AP117=338,AP117=340,AP117=341,AP117=342,AP117="342A",AP117="342B"),PorcenRet(AP117,AT117,AU117),INDEX(PORCENTAJEBUSCAR,MATCH(AP117,CódigoRET,0),4)*1),"")</f>
        <v/>
      </c>
      <c r="AS117">
        <f t="shared" si="9"/>
        <v>0</v>
      </c>
      <c r="BF117" t="str">
        <f>IFERROR(IF(OR(BD117=338,BD117=340,BD117=341,BD117=342,BD117="342A",BD117="342B"),PorcenRet(BD117,BH117,BI117),INDEX(PORCENTAJEBUSCAR,MATCH(BD117,CódigoRET,0),4)*1),"")</f>
        <v/>
      </c>
      <c r="BG117">
        <f t="shared" si="10"/>
        <v>0</v>
      </c>
      <c r="BO117">
        <f t="shared" si="11"/>
        <v>0</v>
      </c>
      <c r="CC117">
        <f t="shared" si="12"/>
        <v>0</v>
      </c>
      <c r="CD117">
        <f t="shared" si="13"/>
        <v>0</v>
      </c>
      <c r="CG117" t="str">
        <f ca="1">IFERROR(INDIRECT("IVA!X"&amp;MATCH(MID(COMPRAS!C17,1,2)&amp;MID(COMPRAS!F17,1,2)&amp;MID(COMPRAS!D17,1,2),IVA!W:W,0)),"SIN COD.")</f>
        <v>SIN COD.</v>
      </c>
      <c r="CH117" t="str">
        <f ca="1">IFERROR(INDIRECT("IVA!Y"&amp;MATCH(MID(COMPRAS!C17,1,2)&amp;MID(COMPRAS!F17,1,2)&amp;MID(COMPRAS!D17,1,2),IVA!W:W,0)),"SIN COD.")</f>
        <v>SIN COD.</v>
      </c>
    </row>
    <row r="118" spans="1:86" x14ac:dyDescent="0.25">
      <c r="A118" s="226"/>
      <c r="B118" s="227"/>
      <c r="C118" s="228"/>
      <c r="D118"/>
      <c r="AL118">
        <f t="shared" si="7"/>
        <v>0</v>
      </c>
      <c r="AQ118">
        <f t="shared" si="8"/>
        <v>0</v>
      </c>
      <c r="AR118" t="str">
        <f>IFERROR(IF(OR(AP118=338,AP118=340,AP118=341,AP118=342,AP118="342A",AP118="342B"),PorcenRet(AP118,AT118,AU118),INDEX(PORCENTAJEBUSCAR,MATCH(AP118,CódigoRET,0),4)*1),"")</f>
        <v/>
      </c>
      <c r="AS118">
        <f t="shared" si="9"/>
        <v>0</v>
      </c>
      <c r="BF118" t="str">
        <f>IFERROR(IF(OR(BD118=338,BD118=340,BD118=341,BD118=342,BD118="342A",BD118="342B"),PorcenRet(BD118,BH118,BI118),INDEX(PORCENTAJEBUSCAR,MATCH(BD118,CódigoRET,0),4)*1),"")</f>
        <v/>
      </c>
      <c r="BG118">
        <f t="shared" si="10"/>
        <v>0</v>
      </c>
      <c r="BO118">
        <f t="shared" si="11"/>
        <v>0</v>
      </c>
      <c r="CC118">
        <f t="shared" si="12"/>
        <v>0</v>
      </c>
      <c r="CD118">
        <f t="shared" si="13"/>
        <v>0</v>
      </c>
      <c r="CG118" t="str">
        <f ca="1">IFERROR(INDIRECT("IVA!X"&amp;MATCH(MID(COMPRAS!C18,1,2)&amp;MID(COMPRAS!F18,1,2)&amp;MID(COMPRAS!D18,1,2),IVA!W:W,0)),"SIN COD.")</f>
        <v>SIN COD.</v>
      </c>
      <c r="CH118" t="str">
        <f ca="1">IFERROR(INDIRECT("IVA!Y"&amp;MATCH(MID(COMPRAS!C18,1,2)&amp;MID(COMPRAS!F18,1,2)&amp;MID(COMPRAS!D18,1,2),IVA!W:W,0)),"SIN COD.")</f>
        <v>SIN COD.</v>
      </c>
    </row>
    <row r="119" spans="1:86" x14ac:dyDescent="0.25">
      <c r="A119" s="226"/>
      <c r="B119" s="227"/>
      <c r="C119" s="228"/>
      <c r="D119"/>
      <c r="AL119">
        <f t="shared" si="7"/>
        <v>0</v>
      </c>
      <c r="AQ119">
        <f t="shared" si="8"/>
        <v>0</v>
      </c>
      <c r="AR119" t="str">
        <f>IFERROR(IF(OR(AP119=338,AP119=340,AP119=341,AP119=342,AP119="342A",AP119="342B"),PorcenRet(AP119,AT119,AU119),INDEX(PORCENTAJEBUSCAR,MATCH(AP119,CódigoRET,0),4)*1),"")</f>
        <v/>
      </c>
      <c r="AS119">
        <f t="shared" si="9"/>
        <v>0</v>
      </c>
      <c r="BF119" t="str">
        <f>IFERROR(IF(OR(BD119=338,BD119=340,BD119=341,BD119=342,BD119="342A",BD119="342B"),PorcenRet(BD119,BH119,BI119),INDEX(PORCENTAJEBUSCAR,MATCH(BD119,CódigoRET,0),4)*1),"")</f>
        <v/>
      </c>
      <c r="BG119">
        <f t="shared" si="10"/>
        <v>0</v>
      </c>
      <c r="BO119">
        <f t="shared" si="11"/>
        <v>0</v>
      </c>
      <c r="CC119">
        <f t="shared" si="12"/>
        <v>0</v>
      </c>
      <c r="CD119">
        <f t="shared" si="13"/>
        <v>0</v>
      </c>
      <c r="CG119" t="str">
        <f ca="1">IFERROR(INDIRECT("IVA!X"&amp;MATCH(MID(COMPRAS!C19,1,2)&amp;MID(COMPRAS!F19,1,2)&amp;MID(COMPRAS!D19,1,2),IVA!W:W,0)),"SIN COD.")</f>
        <v>SIN COD.</v>
      </c>
      <c r="CH119" t="str">
        <f ca="1">IFERROR(INDIRECT("IVA!Y"&amp;MATCH(MID(COMPRAS!C19,1,2)&amp;MID(COMPRAS!F19,1,2)&amp;MID(COMPRAS!D19,1,2),IVA!W:W,0)),"SIN COD.")</f>
        <v>SIN COD.</v>
      </c>
    </row>
    <row r="120" spans="1:86" x14ac:dyDescent="0.25">
      <c r="A120" s="226"/>
      <c r="B120" s="227"/>
      <c r="C120" s="228"/>
      <c r="D120"/>
      <c r="AL120">
        <f t="shared" si="7"/>
        <v>0</v>
      </c>
      <c r="AQ120">
        <f t="shared" si="8"/>
        <v>0</v>
      </c>
      <c r="AR120" t="str">
        <f>IFERROR(IF(OR(AP120=338,AP120=340,AP120=341,AP120=342,AP120="342A",AP120="342B"),PorcenRet(AP120,AT120,AU120),INDEX(PORCENTAJEBUSCAR,MATCH(AP120,CódigoRET,0),4)*1),"")</f>
        <v/>
      </c>
      <c r="AS120">
        <f t="shared" si="9"/>
        <v>0</v>
      </c>
      <c r="BF120" t="str">
        <f>IFERROR(IF(OR(BD120=338,BD120=340,BD120=341,BD120=342,BD120="342A",BD120="342B"),PorcenRet(BD120,BH120,BI120),INDEX(PORCENTAJEBUSCAR,MATCH(BD120,CódigoRET,0),4)*1),"")</f>
        <v/>
      </c>
      <c r="BG120">
        <f t="shared" si="10"/>
        <v>0</v>
      </c>
      <c r="BO120">
        <f t="shared" si="11"/>
        <v>0</v>
      </c>
      <c r="CC120">
        <f t="shared" si="12"/>
        <v>0</v>
      </c>
      <c r="CD120">
        <f t="shared" si="13"/>
        <v>0</v>
      </c>
      <c r="CG120" t="str">
        <f ca="1">IFERROR(INDIRECT("IVA!X"&amp;MATCH(MID(COMPRAS!C20,1,2)&amp;MID(COMPRAS!F20,1,2)&amp;MID(COMPRAS!D20,1,2),IVA!W:W,0)),"SIN COD.")</f>
        <v>SIN COD.</v>
      </c>
      <c r="CH120" t="str">
        <f ca="1">IFERROR(INDIRECT("IVA!Y"&amp;MATCH(MID(COMPRAS!C20,1,2)&amp;MID(COMPRAS!F20,1,2)&amp;MID(COMPRAS!D20,1,2),IVA!W:W,0)),"SIN COD.")</f>
        <v>SIN COD.</v>
      </c>
    </row>
    <row r="121" spans="1:86" x14ac:dyDescent="0.25">
      <c r="A121" s="226"/>
      <c r="B121" s="227"/>
      <c r="C121" s="228"/>
      <c r="D121"/>
      <c r="AL121">
        <f t="shared" si="7"/>
        <v>0</v>
      </c>
      <c r="AQ121">
        <f t="shared" si="8"/>
        <v>0</v>
      </c>
      <c r="AR121" t="str">
        <f>IFERROR(IF(OR(AP121=338,AP121=340,AP121=341,AP121=342,AP121="342A",AP121="342B"),PorcenRet(AP121,AT121,AU121),INDEX(PORCENTAJEBUSCAR,MATCH(AP121,CódigoRET,0),4)*1),"")</f>
        <v/>
      </c>
      <c r="AS121">
        <f t="shared" si="9"/>
        <v>0</v>
      </c>
      <c r="BF121" t="str">
        <f>IFERROR(IF(OR(BD121=338,BD121=340,BD121=341,BD121=342,BD121="342A",BD121="342B"),PorcenRet(BD121,BH121,BI121),INDEX(PORCENTAJEBUSCAR,MATCH(BD121,CódigoRET,0),4)*1),"")</f>
        <v/>
      </c>
      <c r="BG121">
        <f t="shared" si="10"/>
        <v>0</v>
      </c>
      <c r="BO121">
        <f t="shared" si="11"/>
        <v>0</v>
      </c>
      <c r="CC121">
        <f t="shared" si="12"/>
        <v>0</v>
      </c>
      <c r="CD121">
        <f t="shared" si="13"/>
        <v>0</v>
      </c>
      <c r="CG121" t="str">
        <f ca="1">IFERROR(INDIRECT("IVA!X"&amp;MATCH(MID(COMPRAS!C21,1,2)&amp;MID(COMPRAS!F21,1,2)&amp;MID(COMPRAS!D21,1,2),IVA!W:W,0)),"SIN COD.")</f>
        <v>SIN COD.</v>
      </c>
      <c r="CH121" t="str">
        <f ca="1">IFERROR(INDIRECT("IVA!Y"&amp;MATCH(MID(COMPRAS!C21,1,2)&amp;MID(COMPRAS!F21,1,2)&amp;MID(COMPRAS!D21,1,2),IVA!W:W,0)),"SIN COD.")</f>
        <v>SIN COD.</v>
      </c>
    </row>
    <row r="122" spans="1:86" x14ac:dyDescent="0.25">
      <c r="A122" s="226"/>
      <c r="B122" s="227"/>
      <c r="C122" s="228"/>
      <c r="D122"/>
      <c r="AL122">
        <f t="shared" si="7"/>
        <v>0</v>
      </c>
      <c r="AQ122">
        <f t="shared" si="8"/>
        <v>0</v>
      </c>
      <c r="AR122" t="str">
        <f>IFERROR(IF(OR(AP122=338,AP122=340,AP122=341,AP122=342,AP122="342A",AP122="342B"),PorcenRet(AP122,AT122,AU122),INDEX(PORCENTAJEBUSCAR,MATCH(AP122,CódigoRET,0),4)*1),"")</f>
        <v/>
      </c>
      <c r="AS122">
        <f t="shared" si="9"/>
        <v>0</v>
      </c>
      <c r="BF122" t="str">
        <f>IFERROR(IF(OR(BD122=338,BD122=340,BD122=341,BD122=342,BD122="342A",BD122="342B"),PorcenRet(BD122,BH122,BI122),INDEX(PORCENTAJEBUSCAR,MATCH(BD122,CódigoRET,0),4)*1),"")</f>
        <v/>
      </c>
      <c r="BG122">
        <f t="shared" si="10"/>
        <v>0</v>
      </c>
      <c r="BO122">
        <f t="shared" si="11"/>
        <v>0</v>
      </c>
      <c r="CC122">
        <f t="shared" si="12"/>
        <v>0</v>
      </c>
      <c r="CD122">
        <f t="shared" si="13"/>
        <v>0</v>
      </c>
      <c r="CG122" t="str">
        <f ca="1">IFERROR(INDIRECT("IVA!X"&amp;MATCH(MID(COMPRAS!C22,1,2)&amp;MID(COMPRAS!F22,1,2)&amp;MID(COMPRAS!D22,1,2),IVA!W:W,0)),"SIN COD.")</f>
        <v>SIN COD.</v>
      </c>
      <c r="CH122" t="str">
        <f ca="1">IFERROR(INDIRECT("IVA!Y"&amp;MATCH(MID(COMPRAS!C22,1,2)&amp;MID(COMPRAS!F22,1,2)&amp;MID(COMPRAS!D22,1,2),IVA!W:W,0)),"SIN COD.")</f>
        <v>SIN COD.</v>
      </c>
    </row>
    <row r="123" spans="1:86" x14ac:dyDescent="0.25">
      <c r="A123" s="226"/>
      <c r="B123" s="227"/>
      <c r="C123" s="228"/>
      <c r="D123"/>
      <c r="AL123">
        <f t="shared" si="7"/>
        <v>0</v>
      </c>
      <c r="AQ123">
        <f t="shared" si="8"/>
        <v>0</v>
      </c>
      <c r="AR123" t="str">
        <f>IFERROR(IF(OR(AP123=338,AP123=340,AP123=341,AP123=342,AP123="342A",AP123="342B"),PorcenRet(AP123,AT123,AU123),INDEX(PORCENTAJEBUSCAR,MATCH(AP123,CódigoRET,0),4)*1),"")</f>
        <v/>
      </c>
      <c r="AS123">
        <f t="shared" si="9"/>
        <v>0</v>
      </c>
      <c r="BF123" t="str">
        <f>IFERROR(IF(OR(BD123=338,BD123=340,BD123=341,BD123=342,BD123="342A",BD123="342B"),PorcenRet(BD123,BH123,BI123),INDEX(PORCENTAJEBUSCAR,MATCH(BD123,CódigoRET,0),4)*1),"")</f>
        <v/>
      </c>
      <c r="BG123">
        <f t="shared" si="10"/>
        <v>0</v>
      </c>
      <c r="BO123">
        <f t="shared" si="11"/>
        <v>0</v>
      </c>
      <c r="CC123">
        <f t="shared" si="12"/>
        <v>0</v>
      </c>
      <c r="CD123">
        <f t="shared" si="13"/>
        <v>0</v>
      </c>
      <c r="CG123" t="str">
        <f ca="1">IFERROR(INDIRECT("IVA!X"&amp;MATCH(MID(COMPRAS!C23,1,2)&amp;MID(COMPRAS!F23,1,2)&amp;MID(COMPRAS!D23,1,2),IVA!W:W,0)),"SIN COD.")</f>
        <v>SIN COD.</v>
      </c>
      <c r="CH123" t="str">
        <f ca="1">IFERROR(INDIRECT("IVA!Y"&amp;MATCH(MID(COMPRAS!C23,1,2)&amp;MID(COMPRAS!F23,1,2)&amp;MID(COMPRAS!D23,1,2),IVA!W:W,0)),"SIN COD.")</f>
        <v>SIN COD.</v>
      </c>
    </row>
    <row r="124" spans="1:86" x14ac:dyDescent="0.25">
      <c r="A124" s="226"/>
      <c r="B124" s="227"/>
      <c r="C124" s="228"/>
      <c r="D124"/>
      <c r="AL124">
        <f t="shared" si="7"/>
        <v>0</v>
      </c>
      <c r="AQ124">
        <f t="shared" si="8"/>
        <v>0</v>
      </c>
      <c r="AR124" t="str">
        <f>IFERROR(IF(OR(AP124=338,AP124=340,AP124=341,AP124=342,AP124="342A",AP124="342B"),PorcenRet(AP124,AT124,AU124),INDEX(PORCENTAJEBUSCAR,MATCH(AP124,CódigoRET,0),4)*1),"")</f>
        <v/>
      </c>
      <c r="AS124">
        <f t="shared" si="9"/>
        <v>0</v>
      </c>
      <c r="BF124" t="str">
        <f>IFERROR(IF(OR(BD124=338,BD124=340,BD124=341,BD124=342,BD124="342A",BD124="342B"),PorcenRet(BD124,BH124,BI124),INDEX(PORCENTAJEBUSCAR,MATCH(BD124,CódigoRET,0),4)*1),"")</f>
        <v/>
      </c>
      <c r="BG124">
        <f t="shared" si="10"/>
        <v>0</v>
      </c>
      <c r="BO124">
        <f t="shared" si="11"/>
        <v>0</v>
      </c>
      <c r="CC124">
        <f t="shared" si="12"/>
        <v>0</v>
      </c>
      <c r="CD124">
        <f t="shared" si="13"/>
        <v>0</v>
      </c>
      <c r="CG124" t="str">
        <f ca="1">IFERROR(INDIRECT("IVA!X"&amp;MATCH(MID(COMPRAS!C24,1,2)&amp;MID(COMPRAS!F24,1,2)&amp;MID(COMPRAS!D24,1,2),IVA!W:W,0)),"SIN COD.")</f>
        <v>SIN COD.</v>
      </c>
      <c r="CH124" t="str">
        <f ca="1">IFERROR(INDIRECT("IVA!Y"&amp;MATCH(MID(COMPRAS!C24,1,2)&amp;MID(COMPRAS!F24,1,2)&amp;MID(COMPRAS!D24,1,2),IVA!W:W,0)),"SIN COD.")</f>
        <v>SIN COD.</v>
      </c>
    </row>
    <row r="125" spans="1:86" x14ac:dyDescent="0.25">
      <c r="A125" s="226"/>
      <c r="B125" s="227"/>
      <c r="C125" s="228"/>
      <c r="D125"/>
      <c r="AL125">
        <f t="shared" si="7"/>
        <v>0</v>
      </c>
      <c r="AQ125">
        <f t="shared" si="8"/>
        <v>0</v>
      </c>
      <c r="AR125" t="str">
        <f>IFERROR(IF(OR(AP125=338,AP125=340,AP125=341,AP125=342,AP125="342A",AP125="342B"),PorcenRet(AP125,AT125,AU125),INDEX(PORCENTAJEBUSCAR,MATCH(AP125,CódigoRET,0),4)*1),"")</f>
        <v/>
      </c>
      <c r="AS125">
        <f t="shared" si="9"/>
        <v>0</v>
      </c>
      <c r="BF125" t="str">
        <f>IFERROR(IF(OR(BD125=338,BD125=340,BD125=341,BD125=342,BD125="342A",BD125="342B"),PorcenRet(BD125,BH125,BI125),INDEX(PORCENTAJEBUSCAR,MATCH(BD125,CódigoRET,0),4)*1),"")</f>
        <v/>
      </c>
      <c r="BG125">
        <f t="shared" si="10"/>
        <v>0</v>
      </c>
      <c r="BO125">
        <f t="shared" si="11"/>
        <v>0</v>
      </c>
      <c r="CC125">
        <f t="shared" si="12"/>
        <v>0</v>
      </c>
      <c r="CD125">
        <f t="shared" si="13"/>
        <v>0</v>
      </c>
      <c r="CG125" t="str">
        <f ca="1">IFERROR(INDIRECT("IVA!X"&amp;MATCH(MID(COMPRAS!C25,1,2)&amp;MID(COMPRAS!F25,1,2)&amp;MID(COMPRAS!D25,1,2),IVA!W:W,0)),"SIN COD.")</f>
        <v>SIN COD.</v>
      </c>
      <c r="CH125" t="str">
        <f ca="1">IFERROR(INDIRECT("IVA!Y"&amp;MATCH(MID(COMPRAS!C25,1,2)&amp;MID(COMPRAS!F25,1,2)&amp;MID(COMPRAS!D25,1,2),IVA!W:W,0)),"SIN COD.")</f>
        <v>SIN COD.</v>
      </c>
    </row>
    <row r="126" spans="1:86" x14ac:dyDescent="0.25">
      <c r="A126" s="226"/>
      <c r="B126" s="227"/>
      <c r="C126" s="228"/>
      <c r="D126"/>
      <c r="AL126">
        <f t="shared" si="7"/>
        <v>0</v>
      </c>
      <c r="AQ126">
        <f t="shared" si="8"/>
        <v>0</v>
      </c>
      <c r="AR126" t="str">
        <f>IFERROR(IF(OR(AP126=338,AP126=340,AP126=341,AP126=342,AP126="342A",AP126="342B"),PorcenRet(AP126,AT126,AU126),INDEX(PORCENTAJEBUSCAR,MATCH(AP126,CódigoRET,0),4)*1),"")</f>
        <v/>
      </c>
      <c r="AS126">
        <f t="shared" si="9"/>
        <v>0</v>
      </c>
      <c r="BF126" t="str">
        <f>IFERROR(IF(OR(BD126=338,BD126=340,BD126=341,BD126=342,BD126="342A",BD126="342B"),PorcenRet(BD126,BH126,BI126),INDEX(PORCENTAJEBUSCAR,MATCH(BD126,CódigoRET,0),4)*1),"")</f>
        <v/>
      </c>
      <c r="BG126">
        <f t="shared" si="10"/>
        <v>0</v>
      </c>
      <c r="BO126">
        <f t="shared" si="11"/>
        <v>0</v>
      </c>
      <c r="CC126">
        <f t="shared" si="12"/>
        <v>0</v>
      </c>
      <c r="CD126">
        <f t="shared" si="13"/>
        <v>0</v>
      </c>
      <c r="CG126" t="str">
        <f ca="1">IFERROR(INDIRECT("IVA!X"&amp;MATCH(MID(COMPRAS!C26,1,2)&amp;MID(COMPRAS!F26,1,2)&amp;MID(COMPRAS!D26,1,2),IVA!W:W,0)),"SIN COD.")</f>
        <v>SIN COD.</v>
      </c>
      <c r="CH126" t="str">
        <f ca="1">IFERROR(INDIRECT("IVA!Y"&amp;MATCH(MID(COMPRAS!C26,1,2)&amp;MID(COMPRAS!F26,1,2)&amp;MID(COMPRAS!D26,1,2),IVA!W:W,0)),"SIN COD.")</f>
        <v>SIN COD.</v>
      </c>
    </row>
    <row r="127" spans="1:86" x14ac:dyDescent="0.25">
      <c r="A127" s="226"/>
      <c r="B127" s="227"/>
      <c r="C127" s="228"/>
      <c r="D127"/>
      <c r="AL127">
        <f t="shared" si="7"/>
        <v>0</v>
      </c>
      <c r="AQ127">
        <f t="shared" si="8"/>
        <v>0</v>
      </c>
      <c r="AR127" t="str">
        <f>IFERROR(IF(OR(AP127=338,AP127=340,AP127=341,AP127=342,AP127="342A",AP127="342B"),PorcenRet(AP127,AT127,AU127),INDEX(PORCENTAJEBUSCAR,MATCH(AP127,CódigoRET,0),4)*1),"")</f>
        <v/>
      </c>
      <c r="AS127">
        <f t="shared" si="9"/>
        <v>0</v>
      </c>
      <c r="BF127" t="str">
        <f>IFERROR(IF(OR(BD127=338,BD127=340,BD127=341,BD127=342,BD127="342A",BD127="342B"),PorcenRet(BD127,BH127,BI127),INDEX(PORCENTAJEBUSCAR,MATCH(BD127,CódigoRET,0),4)*1),"")</f>
        <v/>
      </c>
      <c r="BG127">
        <f t="shared" si="10"/>
        <v>0</v>
      </c>
      <c r="BO127">
        <f t="shared" si="11"/>
        <v>0</v>
      </c>
      <c r="CC127">
        <f t="shared" si="12"/>
        <v>0</v>
      </c>
      <c r="CD127">
        <f t="shared" si="13"/>
        <v>0</v>
      </c>
      <c r="CG127" t="str">
        <f ca="1">IFERROR(INDIRECT("IVA!X"&amp;MATCH(MID(COMPRAS!C27,1,2)&amp;MID(COMPRAS!F27,1,2)&amp;MID(COMPRAS!D27,1,2),IVA!W:W,0)),"SIN COD.")</f>
        <v>SIN COD.</v>
      </c>
      <c r="CH127" t="str">
        <f ca="1">IFERROR(INDIRECT("IVA!Y"&amp;MATCH(MID(COMPRAS!C27,1,2)&amp;MID(COMPRAS!F27,1,2)&amp;MID(COMPRAS!D27,1,2),IVA!W:W,0)),"SIN COD.")</f>
        <v>SIN COD.</v>
      </c>
    </row>
    <row r="128" spans="1:86" x14ac:dyDescent="0.25">
      <c r="A128" s="226"/>
      <c r="B128" s="227"/>
      <c r="C128" s="228"/>
      <c r="D128"/>
      <c r="AL128">
        <f t="shared" si="7"/>
        <v>0</v>
      </c>
      <c r="AQ128">
        <f t="shared" si="8"/>
        <v>0</v>
      </c>
      <c r="AR128" t="str">
        <f>IFERROR(IF(OR(AP128=338,AP128=340,AP128=341,AP128=342,AP128="342A",AP128="342B"),PorcenRet(AP128,AT128,AU128),INDEX(PORCENTAJEBUSCAR,MATCH(AP128,CódigoRET,0),4)*1),"")</f>
        <v/>
      </c>
      <c r="AS128">
        <f t="shared" si="9"/>
        <v>0</v>
      </c>
      <c r="BF128" t="str">
        <f>IFERROR(IF(OR(BD128=338,BD128=340,BD128=341,BD128=342,BD128="342A",BD128="342B"),PorcenRet(BD128,BH128,BI128),INDEX(PORCENTAJEBUSCAR,MATCH(BD128,CódigoRET,0),4)*1),"")</f>
        <v/>
      </c>
      <c r="BG128">
        <f t="shared" si="10"/>
        <v>0</v>
      </c>
      <c r="BO128">
        <f t="shared" si="11"/>
        <v>0</v>
      </c>
      <c r="CC128">
        <f t="shared" si="12"/>
        <v>0</v>
      </c>
      <c r="CD128">
        <f t="shared" si="13"/>
        <v>0</v>
      </c>
      <c r="CG128" t="str">
        <f ca="1">IFERROR(INDIRECT("IVA!X"&amp;MATCH(MID(COMPRAS!C28,1,2)&amp;MID(COMPRAS!F28,1,2)&amp;MID(COMPRAS!D28,1,2),IVA!W:W,0)),"SIN COD.")</f>
        <v>SIN COD.</v>
      </c>
      <c r="CH128" t="str">
        <f ca="1">IFERROR(INDIRECT("IVA!Y"&amp;MATCH(MID(COMPRAS!C28,1,2)&amp;MID(COMPRAS!F28,1,2)&amp;MID(COMPRAS!D28,1,2),IVA!W:W,0)),"SIN COD.")</f>
        <v>SIN COD.</v>
      </c>
    </row>
    <row r="129" spans="1:86" x14ac:dyDescent="0.25">
      <c r="A129" s="226"/>
      <c r="B129" s="227"/>
      <c r="C129" s="228"/>
      <c r="D129"/>
      <c r="AL129">
        <f t="shared" si="7"/>
        <v>0</v>
      </c>
      <c r="AQ129">
        <f t="shared" si="8"/>
        <v>0</v>
      </c>
      <c r="AR129" t="str">
        <f>IFERROR(IF(OR(AP129=338,AP129=340,AP129=341,AP129=342,AP129="342A",AP129="342B"),PorcenRet(AP129,AT129,AU129),INDEX(PORCENTAJEBUSCAR,MATCH(AP129,CódigoRET,0),4)*1),"")</f>
        <v/>
      </c>
      <c r="AS129">
        <f t="shared" si="9"/>
        <v>0</v>
      </c>
      <c r="BF129" t="str">
        <f>IFERROR(IF(OR(BD129=338,BD129=340,BD129=341,BD129=342,BD129="342A",BD129="342B"),PorcenRet(BD129,BH129,BI129),INDEX(PORCENTAJEBUSCAR,MATCH(BD129,CódigoRET,0),4)*1),"")</f>
        <v/>
      </c>
      <c r="BG129">
        <f t="shared" si="10"/>
        <v>0</v>
      </c>
      <c r="BO129">
        <f t="shared" si="11"/>
        <v>0</v>
      </c>
      <c r="CC129">
        <f t="shared" si="12"/>
        <v>0</v>
      </c>
      <c r="CD129">
        <f t="shared" si="13"/>
        <v>0</v>
      </c>
      <c r="CG129" t="str">
        <f ca="1">IFERROR(INDIRECT("IVA!X"&amp;MATCH(MID(COMPRAS!C29,1,2)&amp;MID(COMPRAS!F29,1,2)&amp;MID(COMPRAS!D29,1,2),IVA!W:W,0)),"SIN COD.")</f>
        <v>SIN COD.</v>
      </c>
      <c r="CH129" t="str">
        <f ca="1">IFERROR(INDIRECT("IVA!Y"&amp;MATCH(MID(COMPRAS!C29,1,2)&amp;MID(COMPRAS!F29,1,2)&amp;MID(COMPRAS!D29,1,2),IVA!W:W,0)),"SIN COD.")</f>
        <v>SIN COD.</v>
      </c>
    </row>
    <row r="130" spans="1:86" x14ac:dyDescent="0.25">
      <c r="A130" s="226"/>
      <c r="B130" s="227"/>
      <c r="C130" s="228"/>
      <c r="D130"/>
      <c r="AL130">
        <f t="shared" ref="AL130:AL193" si="14">O130+P130+Q130+R130+S130+T130+U130+V130</f>
        <v>0</v>
      </c>
      <c r="AQ130">
        <f t="shared" ref="AQ130:AQ193" si="15">+P130+Q130+R130+S130-BE130-BQ130-BW130+O130</f>
        <v>0</v>
      </c>
      <c r="AR130" t="str">
        <f>IFERROR(IF(OR(AP130=338,AP130=340,AP130=341,AP130=342,AP130="342A",AP130="342B"),PorcenRet(AP130,AT130,AU130),INDEX(PORCENTAJEBUSCAR,MATCH(AP130,CódigoRET,0),4)*1),"")</f>
        <v/>
      </c>
      <c r="AS130">
        <f t="shared" ref="AS130:AS193" si="16">ROUND(IF(AP130="",0,AQ130*(AR130/100)),2)</f>
        <v>0</v>
      </c>
      <c r="BF130" t="str">
        <f>IFERROR(IF(OR(BD130=338,BD130=340,BD130=341,BD130=342,BD130="342A",BD130="342B"),PorcenRet(BD130,BH130,BI130),INDEX(PORCENTAJEBUSCAR,MATCH(BD130,CódigoRET,0),4)*1),"")</f>
        <v/>
      </c>
      <c r="BG130">
        <f t="shared" ref="BG130:BG193" si="17">ROUND(IF(BD130="",0,BE130*(BF130/100)),2)</f>
        <v>0</v>
      </c>
      <c r="BO130">
        <f t="shared" ref="BO130:BO193" si="18">IF(MID(F130,1,2)="41",SUM(O130:S130),0)</f>
        <v>0</v>
      </c>
      <c r="CC130">
        <f t="shared" ref="CC130:CC193" si="19">O130+P130+Q130+R130+S130</f>
        <v>0</v>
      </c>
      <c r="CD130">
        <f t="shared" ref="CD130:CD193" si="20">T130+U130</f>
        <v>0</v>
      </c>
      <c r="CG130" t="str">
        <f ca="1">IFERROR(INDIRECT("IVA!X"&amp;MATCH(MID(COMPRAS!C30,1,2)&amp;MID(COMPRAS!F30,1,2)&amp;MID(COMPRAS!D30,1,2),IVA!W:W,0)),"SIN COD.")</f>
        <v>SIN COD.</v>
      </c>
      <c r="CH130" t="str">
        <f ca="1">IFERROR(INDIRECT("IVA!Y"&amp;MATCH(MID(COMPRAS!C30,1,2)&amp;MID(COMPRAS!F30,1,2)&amp;MID(COMPRAS!D30,1,2),IVA!W:W,0)),"SIN COD.")</f>
        <v>SIN COD.</v>
      </c>
    </row>
    <row r="131" spans="1:86" x14ac:dyDescent="0.25">
      <c r="A131" s="226"/>
      <c r="B131" s="227"/>
      <c r="C131" s="228"/>
      <c r="D131"/>
      <c r="AL131">
        <f t="shared" si="14"/>
        <v>0</v>
      </c>
      <c r="AQ131">
        <f t="shared" si="15"/>
        <v>0</v>
      </c>
      <c r="AR131" t="str">
        <f>IFERROR(IF(OR(AP131=338,AP131=340,AP131=341,AP131=342,AP131="342A",AP131="342B"),PorcenRet(AP131,AT131,AU131),INDEX(PORCENTAJEBUSCAR,MATCH(AP131,CódigoRET,0),4)*1),"")</f>
        <v/>
      </c>
      <c r="AS131">
        <f t="shared" si="16"/>
        <v>0</v>
      </c>
      <c r="BF131" t="str">
        <f>IFERROR(IF(OR(BD131=338,BD131=340,BD131=341,BD131=342,BD131="342A",BD131="342B"),PorcenRet(BD131,BH131,BI131),INDEX(PORCENTAJEBUSCAR,MATCH(BD131,CódigoRET,0),4)*1),"")</f>
        <v/>
      </c>
      <c r="BG131">
        <f t="shared" si="17"/>
        <v>0</v>
      </c>
      <c r="BO131">
        <f t="shared" si="18"/>
        <v>0</v>
      </c>
      <c r="CC131">
        <f t="shared" si="19"/>
        <v>0</v>
      </c>
      <c r="CD131">
        <f t="shared" si="20"/>
        <v>0</v>
      </c>
      <c r="CG131">
        <f ca="1">IFERROR(INDIRECT("IVA!X"&amp;MATCH(MID(COMPRAS!C31,1,2)&amp;MID(COMPRAS!F31,1,2)&amp;MID(COMPRAS!D31,1,2),IVA!W:W,0)),"SIN COD.")</f>
        <v>0</v>
      </c>
      <c r="CH131">
        <f ca="1">IFERROR(INDIRECT("IVA!Y"&amp;MATCH(MID(COMPRAS!C31,1,2)&amp;MID(COMPRAS!F31,1,2)&amp;MID(COMPRAS!D31,1,2),IVA!W:W,0)),"SIN COD.")</f>
        <v>0</v>
      </c>
    </row>
    <row r="132" spans="1:86" x14ac:dyDescent="0.25">
      <c r="A132" s="226"/>
      <c r="B132" s="227"/>
      <c r="C132" s="228"/>
      <c r="D132"/>
      <c r="AL132">
        <f t="shared" si="14"/>
        <v>0</v>
      </c>
      <c r="AQ132">
        <f t="shared" si="15"/>
        <v>0</v>
      </c>
      <c r="AR132" t="str">
        <f>IFERROR(IF(OR(AP132=338,AP132=340,AP132=341,AP132=342,AP132="342A",AP132="342B"),PorcenRet(AP132,AT132,AU132),INDEX(PORCENTAJEBUSCAR,MATCH(AP132,CódigoRET,0),4)*1),"")</f>
        <v/>
      </c>
      <c r="AS132">
        <f t="shared" si="16"/>
        <v>0</v>
      </c>
      <c r="BF132" t="str">
        <f>IFERROR(IF(OR(BD132=338,BD132=340,BD132=341,BD132=342,BD132="342A",BD132="342B"),PorcenRet(BD132,BH132,BI132),INDEX(PORCENTAJEBUSCAR,MATCH(BD132,CódigoRET,0),4)*1),"")</f>
        <v/>
      </c>
      <c r="BG132">
        <f t="shared" si="17"/>
        <v>0</v>
      </c>
      <c r="BO132">
        <f t="shared" si="18"/>
        <v>0</v>
      </c>
      <c r="CC132">
        <f t="shared" si="19"/>
        <v>0</v>
      </c>
      <c r="CD132">
        <f t="shared" si="20"/>
        <v>0</v>
      </c>
      <c r="CG132">
        <f ca="1">IFERROR(INDIRECT("IVA!X"&amp;MATCH(MID(COMPRAS!C32,1,2)&amp;MID(COMPRAS!F32,1,2)&amp;MID(COMPRAS!D32,1,2),IVA!W:W,0)),"SIN COD.")</f>
        <v>0</v>
      </c>
      <c r="CH132">
        <f ca="1">IFERROR(INDIRECT("IVA!Y"&amp;MATCH(MID(COMPRAS!C32,1,2)&amp;MID(COMPRAS!F32,1,2)&amp;MID(COMPRAS!D32,1,2),IVA!W:W,0)),"SIN COD.")</f>
        <v>0</v>
      </c>
    </row>
    <row r="133" spans="1:86" x14ac:dyDescent="0.25">
      <c r="A133" s="226"/>
      <c r="B133" s="227"/>
      <c r="C133" s="228"/>
      <c r="D133"/>
      <c r="AL133">
        <f t="shared" si="14"/>
        <v>0</v>
      </c>
      <c r="AQ133">
        <f t="shared" si="15"/>
        <v>0</v>
      </c>
      <c r="AR133" t="str">
        <f>IFERROR(IF(OR(AP133=338,AP133=340,AP133=341,AP133=342,AP133="342A",AP133="342B"),PorcenRet(AP133,AT133,AU133),INDEX(PORCENTAJEBUSCAR,MATCH(AP133,CódigoRET,0),4)*1),"")</f>
        <v/>
      </c>
      <c r="AS133">
        <f t="shared" si="16"/>
        <v>0</v>
      </c>
      <c r="BF133" t="str">
        <f>IFERROR(IF(OR(BD133=338,BD133=340,BD133=341,BD133=342,BD133="342A",BD133="342B"),PorcenRet(BD133,BH133,BI133),INDEX(PORCENTAJEBUSCAR,MATCH(BD133,CódigoRET,0),4)*1),"")</f>
        <v/>
      </c>
      <c r="BG133">
        <f t="shared" si="17"/>
        <v>0</v>
      </c>
      <c r="BO133">
        <f t="shared" si="18"/>
        <v>0</v>
      </c>
      <c r="CC133">
        <f t="shared" si="19"/>
        <v>0</v>
      </c>
      <c r="CD133">
        <f t="shared" si="20"/>
        <v>0</v>
      </c>
      <c r="CG133">
        <f ca="1">IFERROR(INDIRECT("IVA!X"&amp;MATCH(MID(COMPRAS!C33,1,2)&amp;MID(COMPRAS!F33,1,2)&amp;MID(COMPRAS!D33,1,2),IVA!W:W,0)),"SIN COD.")</f>
        <v>0</v>
      </c>
      <c r="CH133">
        <f ca="1">IFERROR(INDIRECT("IVA!Y"&amp;MATCH(MID(COMPRAS!C33,1,2)&amp;MID(COMPRAS!F33,1,2)&amp;MID(COMPRAS!D33,1,2),IVA!W:W,0)),"SIN COD.")</f>
        <v>0</v>
      </c>
    </row>
    <row r="134" spans="1:86" x14ac:dyDescent="0.25">
      <c r="A134" s="226"/>
      <c r="B134" s="227"/>
      <c r="C134" s="228"/>
      <c r="D134"/>
      <c r="AL134">
        <f t="shared" si="14"/>
        <v>0</v>
      </c>
      <c r="AQ134">
        <f t="shared" si="15"/>
        <v>0</v>
      </c>
      <c r="AR134" t="str">
        <f>IFERROR(IF(OR(AP134=338,AP134=340,AP134=341,AP134=342,AP134="342A",AP134="342B"),PorcenRet(AP134,AT134,AU134),INDEX(PORCENTAJEBUSCAR,MATCH(AP134,CódigoRET,0),4)*1),"")</f>
        <v/>
      </c>
      <c r="AS134">
        <f t="shared" si="16"/>
        <v>0</v>
      </c>
      <c r="BF134" t="str">
        <f>IFERROR(IF(OR(BD134=338,BD134=340,BD134=341,BD134=342,BD134="342A",BD134="342B"),PorcenRet(BD134,BH134,BI134),INDEX(PORCENTAJEBUSCAR,MATCH(BD134,CódigoRET,0),4)*1),"")</f>
        <v/>
      </c>
      <c r="BG134">
        <f t="shared" si="17"/>
        <v>0</v>
      </c>
      <c r="BO134">
        <f t="shared" si="18"/>
        <v>0</v>
      </c>
      <c r="CC134">
        <f t="shared" si="19"/>
        <v>0</v>
      </c>
      <c r="CD134">
        <f t="shared" si="20"/>
        <v>0</v>
      </c>
      <c r="CG134">
        <f ca="1">IFERROR(INDIRECT("IVA!X"&amp;MATCH(MID(COMPRAS!C34,1,2)&amp;MID(COMPRAS!F34,1,2)&amp;MID(COMPRAS!D34,1,2),IVA!W:W,0)),"SIN COD.")</f>
        <v>0</v>
      </c>
      <c r="CH134">
        <f ca="1">IFERROR(INDIRECT("IVA!Y"&amp;MATCH(MID(COMPRAS!C34,1,2)&amp;MID(COMPRAS!F34,1,2)&amp;MID(COMPRAS!D34,1,2),IVA!W:W,0)),"SIN COD.")</f>
        <v>0</v>
      </c>
    </row>
    <row r="135" spans="1:86" x14ac:dyDescent="0.25">
      <c r="A135" s="226"/>
      <c r="B135" s="227"/>
      <c r="C135" s="228"/>
      <c r="D135"/>
      <c r="AL135">
        <f t="shared" si="14"/>
        <v>0</v>
      </c>
      <c r="AQ135">
        <f t="shared" si="15"/>
        <v>0</v>
      </c>
      <c r="AR135" t="str">
        <f>IFERROR(IF(OR(AP135=338,AP135=340,AP135=341,AP135=342,AP135="342A",AP135="342B"),PorcenRet(AP135,AT135,AU135),INDEX(PORCENTAJEBUSCAR,MATCH(AP135,CódigoRET,0),4)*1),"")</f>
        <v/>
      </c>
      <c r="AS135">
        <f t="shared" si="16"/>
        <v>0</v>
      </c>
      <c r="BF135" t="str">
        <f>IFERROR(IF(OR(BD135=338,BD135=340,BD135=341,BD135=342,BD135="342A",BD135="342B"),PorcenRet(BD135,BH135,BI135),INDEX(PORCENTAJEBUSCAR,MATCH(BD135,CódigoRET,0),4)*1),"")</f>
        <v/>
      </c>
      <c r="BG135">
        <f t="shared" si="17"/>
        <v>0</v>
      </c>
      <c r="BO135">
        <f t="shared" si="18"/>
        <v>0</v>
      </c>
      <c r="CC135">
        <f t="shared" si="19"/>
        <v>0</v>
      </c>
      <c r="CD135">
        <f t="shared" si="20"/>
        <v>0</v>
      </c>
      <c r="CG135">
        <f ca="1">IFERROR(INDIRECT("IVA!X"&amp;MATCH(MID(COMPRAS!C35,1,2)&amp;MID(COMPRAS!F35,1,2)&amp;MID(COMPRAS!D35,1,2),IVA!W:W,0)),"SIN COD.")</f>
        <v>0</v>
      </c>
      <c r="CH135">
        <f ca="1">IFERROR(INDIRECT("IVA!Y"&amp;MATCH(MID(COMPRAS!C35,1,2)&amp;MID(COMPRAS!F35,1,2)&amp;MID(COMPRAS!D35,1,2),IVA!W:W,0)),"SIN COD.")</f>
        <v>0</v>
      </c>
    </row>
    <row r="136" spans="1:86" x14ac:dyDescent="0.25">
      <c r="A136" s="226"/>
      <c r="B136" s="227"/>
      <c r="C136" s="228"/>
      <c r="D136"/>
      <c r="AL136">
        <f t="shared" si="14"/>
        <v>0</v>
      </c>
      <c r="AQ136">
        <f t="shared" si="15"/>
        <v>0</v>
      </c>
      <c r="AR136" t="str">
        <f>IFERROR(IF(OR(AP136=338,AP136=340,AP136=341,AP136=342,AP136="342A",AP136="342B"),PorcenRet(AP136,AT136,AU136),INDEX(PORCENTAJEBUSCAR,MATCH(AP136,CódigoRET,0),4)*1),"")</f>
        <v/>
      </c>
      <c r="AS136">
        <f t="shared" si="16"/>
        <v>0</v>
      </c>
      <c r="BF136" t="str">
        <f>IFERROR(IF(OR(BD136=338,BD136=340,BD136=341,BD136=342,BD136="342A",BD136="342B"),PorcenRet(BD136,BH136,BI136),INDEX(PORCENTAJEBUSCAR,MATCH(BD136,CódigoRET,0),4)*1),"")</f>
        <v/>
      </c>
      <c r="BG136">
        <f t="shared" si="17"/>
        <v>0</v>
      </c>
      <c r="BO136">
        <f t="shared" si="18"/>
        <v>0</v>
      </c>
      <c r="CC136">
        <f t="shared" si="19"/>
        <v>0</v>
      </c>
      <c r="CD136">
        <f t="shared" si="20"/>
        <v>0</v>
      </c>
      <c r="CG136">
        <f ca="1">IFERROR(INDIRECT("IVA!X"&amp;MATCH(MID(COMPRAS!C36,1,2)&amp;MID(COMPRAS!F36,1,2)&amp;MID(COMPRAS!D36,1,2),IVA!W:W,0)),"SIN COD.")</f>
        <v>0</v>
      </c>
      <c r="CH136">
        <f ca="1">IFERROR(INDIRECT("IVA!Y"&amp;MATCH(MID(COMPRAS!C36,1,2)&amp;MID(COMPRAS!F36,1,2)&amp;MID(COMPRAS!D36,1,2),IVA!W:W,0)),"SIN COD.")</f>
        <v>0</v>
      </c>
    </row>
    <row r="137" spans="1:86" x14ac:dyDescent="0.25">
      <c r="A137" s="226"/>
      <c r="B137" s="227"/>
      <c r="C137" s="228"/>
      <c r="D137"/>
      <c r="AL137">
        <f t="shared" si="14"/>
        <v>0</v>
      </c>
      <c r="AQ137">
        <f t="shared" si="15"/>
        <v>0</v>
      </c>
      <c r="AR137" t="str">
        <f>IFERROR(IF(OR(AP137=338,AP137=340,AP137=341,AP137=342,AP137="342A",AP137="342B"),PorcenRet(AP137,AT137,AU137),INDEX(PORCENTAJEBUSCAR,MATCH(AP137,CódigoRET,0),4)*1),"")</f>
        <v/>
      </c>
      <c r="AS137">
        <f t="shared" si="16"/>
        <v>0</v>
      </c>
      <c r="BF137" t="str">
        <f>IFERROR(IF(OR(BD137=338,BD137=340,BD137=341,BD137=342,BD137="342A",BD137="342B"),PorcenRet(BD137,BH137,BI137),INDEX(PORCENTAJEBUSCAR,MATCH(BD137,CódigoRET,0),4)*1),"")</f>
        <v/>
      </c>
      <c r="BG137">
        <f t="shared" si="17"/>
        <v>0</v>
      </c>
      <c r="BO137">
        <f t="shared" si="18"/>
        <v>0</v>
      </c>
      <c r="CC137">
        <f t="shared" si="19"/>
        <v>0</v>
      </c>
      <c r="CD137">
        <f t="shared" si="20"/>
        <v>0</v>
      </c>
      <c r="CG137">
        <f ca="1">IFERROR(INDIRECT("IVA!X"&amp;MATCH(MID(COMPRAS!C37,1,2)&amp;MID(COMPRAS!F37,1,2)&amp;MID(COMPRAS!D37,1,2),IVA!W:W,0)),"SIN COD.")</f>
        <v>0</v>
      </c>
      <c r="CH137">
        <f ca="1">IFERROR(INDIRECT("IVA!Y"&amp;MATCH(MID(COMPRAS!C37,1,2)&amp;MID(COMPRAS!F37,1,2)&amp;MID(COMPRAS!D37,1,2),IVA!W:W,0)),"SIN COD.")</f>
        <v>0</v>
      </c>
    </row>
    <row r="138" spans="1:86" x14ac:dyDescent="0.25">
      <c r="A138" s="226"/>
      <c r="B138" s="227"/>
      <c r="C138" s="228"/>
      <c r="D138"/>
      <c r="AL138">
        <f t="shared" si="14"/>
        <v>0</v>
      </c>
      <c r="AQ138">
        <f t="shared" si="15"/>
        <v>0</v>
      </c>
      <c r="AR138" t="str">
        <f>IFERROR(IF(OR(AP138=338,AP138=340,AP138=341,AP138=342,AP138="342A",AP138="342B"),PorcenRet(AP138,AT138,AU138),INDEX(PORCENTAJEBUSCAR,MATCH(AP138,CódigoRET,0),4)*1),"")</f>
        <v/>
      </c>
      <c r="AS138">
        <f t="shared" si="16"/>
        <v>0</v>
      </c>
      <c r="BF138" t="str">
        <f>IFERROR(IF(OR(BD138=338,BD138=340,BD138=341,BD138=342,BD138="342A",BD138="342B"),PorcenRet(BD138,BH138,BI138),INDEX(PORCENTAJEBUSCAR,MATCH(BD138,CódigoRET,0),4)*1),"")</f>
        <v/>
      </c>
      <c r="BG138">
        <f t="shared" si="17"/>
        <v>0</v>
      </c>
      <c r="BO138">
        <f t="shared" si="18"/>
        <v>0</v>
      </c>
      <c r="CC138">
        <f t="shared" si="19"/>
        <v>0</v>
      </c>
      <c r="CD138">
        <f t="shared" si="20"/>
        <v>0</v>
      </c>
      <c r="CG138">
        <f ca="1">IFERROR(INDIRECT("IVA!X"&amp;MATCH(MID(COMPRAS!C38,1,2)&amp;MID(COMPRAS!F38,1,2)&amp;MID(COMPRAS!D38,1,2),IVA!W:W,0)),"SIN COD.")</f>
        <v>0</v>
      </c>
      <c r="CH138">
        <f ca="1">IFERROR(INDIRECT("IVA!Y"&amp;MATCH(MID(COMPRAS!C38,1,2)&amp;MID(COMPRAS!F38,1,2)&amp;MID(COMPRAS!D38,1,2),IVA!W:W,0)),"SIN COD.")</f>
        <v>0</v>
      </c>
    </row>
    <row r="139" spans="1:86" x14ac:dyDescent="0.25">
      <c r="A139" s="226"/>
      <c r="B139" s="227"/>
      <c r="C139" s="228"/>
      <c r="D139"/>
      <c r="AL139">
        <f t="shared" si="14"/>
        <v>0</v>
      </c>
      <c r="AQ139">
        <f t="shared" si="15"/>
        <v>0</v>
      </c>
      <c r="AR139" t="str">
        <f>IFERROR(IF(OR(AP139=338,AP139=340,AP139=341,AP139=342,AP139="342A",AP139="342B"),PorcenRet(AP139,AT139,AU139),INDEX(PORCENTAJEBUSCAR,MATCH(AP139,CódigoRET,0),4)*1),"")</f>
        <v/>
      </c>
      <c r="AS139">
        <f t="shared" si="16"/>
        <v>0</v>
      </c>
      <c r="BF139" t="str">
        <f>IFERROR(IF(OR(BD139=338,BD139=340,BD139=341,BD139=342,BD139="342A",BD139="342B"),PorcenRet(BD139,BH139,BI139),INDEX(PORCENTAJEBUSCAR,MATCH(BD139,CódigoRET,0),4)*1),"")</f>
        <v/>
      </c>
      <c r="BG139">
        <f t="shared" si="17"/>
        <v>0</v>
      </c>
      <c r="BO139">
        <f t="shared" si="18"/>
        <v>0</v>
      </c>
      <c r="CC139">
        <f t="shared" si="19"/>
        <v>0</v>
      </c>
      <c r="CD139">
        <f t="shared" si="20"/>
        <v>0</v>
      </c>
      <c r="CG139">
        <f ca="1">IFERROR(INDIRECT("IVA!X"&amp;MATCH(MID(COMPRAS!C39,1,2)&amp;MID(COMPRAS!F39,1,2)&amp;MID(COMPRAS!D39,1,2),IVA!W:W,0)),"SIN COD.")</f>
        <v>0</v>
      </c>
      <c r="CH139">
        <f ca="1">IFERROR(INDIRECT("IVA!Y"&amp;MATCH(MID(COMPRAS!C39,1,2)&amp;MID(COMPRAS!F39,1,2)&amp;MID(COMPRAS!D39,1,2),IVA!W:W,0)),"SIN COD.")</f>
        <v>0</v>
      </c>
    </row>
    <row r="140" spans="1:86" x14ac:dyDescent="0.25">
      <c r="A140" s="226"/>
      <c r="B140" s="227"/>
      <c r="C140" s="228"/>
      <c r="D140"/>
      <c r="AL140">
        <f t="shared" si="14"/>
        <v>0</v>
      </c>
      <c r="AQ140">
        <f t="shared" si="15"/>
        <v>0</v>
      </c>
      <c r="AR140" t="str">
        <f>IFERROR(IF(OR(AP140=338,AP140=340,AP140=341,AP140=342,AP140="342A",AP140="342B"),PorcenRet(AP140,AT140,AU140),INDEX(PORCENTAJEBUSCAR,MATCH(AP140,CódigoRET,0),4)*1),"")</f>
        <v/>
      </c>
      <c r="AS140">
        <f t="shared" si="16"/>
        <v>0</v>
      </c>
      <c r="BF140" t="str">
        <f>IFERROR(IF(OR(BD140=338,BD140=340,BD140=341,BD140=342,BD140="342A",BD140="342B"),PorcenRet(BD140,BH140,BI140),INDEX(PORCENTAJEBUSCAR,MATCH(BD140,CódigoRET,0),4)*1),"")</f>
        <v/>
      </c>
      <c r="BG140">
        <f t="shared" si="17"/>
        <v>0</v>
      </c>
      <c r="BO140">
        <f t="shared" si="18"/>
        <v>0</v>
      </c>
      <c r="CC140">
        <f t="shared" si="19"/>
        <v>0</v>
      </c>
      <c r="CD140">
        <f t="shared" si="20"/>
        <v>0</v>
      </c>
      <c r="CG140">
        <f ca="1">IFERROR(INDIRECT("IVA!X"&amp;MATCH(MID(COMPRAS!C40,1,2)&amp;MID(COMPRAS!F40,1,2)&amp;MID(COMPRAS!D40,1,2),IVA!W:W,0)),"SIN COD.")</f>
        <v>0</v>
      </c>
      <c r="CH140">
        <f ca="1">IFERROR(INDIRECT("IVA!Y"&amp;MATCH(MID(COMPRAS!C40,1,2)&amp;MID(COMPRAS!F40,1,2)&amp;MID(COMPRAS!D40,1,2),IVA!W:W,0)),"SIN COD.")</f>
        <v>0</v>
      </c>
    </row>
    <row r="141" spans="1:86" x14ac:dyDescent="0.25">
      <c r="A141" s="226"/>
      <c r="B141" s="227"/>
      <c r="C141" s="228"/>
      <c r="D141"/>
      <c r="AL141">
        <f t="shared" si="14"/>
        <v>0</v>
      </c>
      <c r="AQ141">
        <f t="shared" si="15"/>
        <v>0</v>
      </c>
      <c r="AR141" t="str">
        <f>IFERROR(IF(OR(AP141=338,AP141=340,AP141=341,AP141=342,AP141="342A",AP141="342B"),PorcenRet(AP141,AT141,AU141),INDEX(PORCENTAJEBUSCAR,MATCH(AP141,CódigoRET,0),4)*1),"")</f>
        <v/>
      </c>
      <c r="AS141">
        <f t="shared" si="16"/>
        <v>0</v>
      </c>
      <c r="BF141" t="str">
        <f>IFERROR(IF(OR(BD141=338,BD141=340,BD141=341,BD141=342,BD141="342A",BD141="342B"),PorcenRet(BD141,BH141,BI141),INDEX(PORCENTAJEBUSCAR,MATCH(BD141,CódigoRET,0),4)*1),"")</f>
        <v/>
      </c>
      <c r="BG141">
        <f t="shared" si="17"/>
        <v>0</v>
      </c>
      <c r="BO141">
        <f t="shared" si="18"/>
        <v>0</v>
      </c>
      <c r="CC141">
        <f t="shared" si="19"/>
        <v>0</v>
      </c>
      <c r="CD141">
        <f t="shared" si="20"/>
        <v>0</v>
      </c>
      <c r="CG141">
        <f ca="1">IFERROR(INDIRECT("IVA!X"&amp;MATCH(MID(COMPRAS!C41,1,2)&amp;MID(COMPRAS!F41,1,2)&amp;MID(COMPRAS!D41,1,2),IVA!W:W,0)),"SIN COD.")</f>
        <v>0</v>
      </c>
      <c r="CH141">
        <f ca="1">IFERROR(INDIRECT("IVA!Y"&amp;MATCH(MID(COMPRAS!C41,1,2)&amp;MID(COMPRAS!F41,1,2)&amp;MID(COMPRAS!D41,1,2),IVA!W:W,0)),"SIN COD.")</f>
        <v>0</v>
      </c>
    </row>
    <row r="142" spans="1:86" x14ac:dyDescent="0.25">
      <c r="A142" s="226"/>
      <c r="B142" s="227"/>
      <c r="C142" s="228"/>
      <c r="D142"/>
      <c r="AL142">
        <f t="shared" si="14"/>
        <v>0</v>
      </c>
      <c r="AQ142">
        <f t="shared" si="15"/>
        <v>0</v>
      </c>
      <c r="AR142" t="str">
        <f>IFERROR(IF(OR(AP142=338,AP142=340,AP142=341,AP142=342,AP142="342A",AP142="342B"),PorcenRet(AP142,AT142,AU142),INDEX(PORCENTAJEBUSCAR,MATCH(AP142,CódigoRET,0),4)*1),"")</f>
        <v/>
      </c>
      <c r="AS142">
        <f t="shared" si="16"/>
        <v>0</v>
      </c>
      <c r="BF142" t="str">
        <f>IFERROR(IF(OR(BD142=338,BD142=340,BD142=341,BD142=342,BD142="342A",BD142="342B"),PorcenRet(BD142,BH142,BI142),INDEX(PORCENTAJEBUSCAR,MATCH(BD142,CódigoRET,0),4)*1),"")</f>
        <v/>
      </c>
      <c r="BG142">
        <f t="shared" si="17"/>
        <v>0</v>
      </c>
      <c r="BO142">
        <f t="shared" si="18"/>
        <v>0</v>
      </c>
      <c r="CC142">
        <f t="shared" si="19"/>
        <v>0</v>
      </c>
      <c r="CD142">
        <f t="shared" si="20"/>
        <v>0</v>
      </c>
      <c r="CG142">
        <f ca="1">IFERROR(INDIRECT("IVA!X"&amp;MATCH(MID(COMPRAS!C42,1,2)&amp;MID(COMPRAS!F42,1,2)&amp;MID(COMPRAS!D42,1,2),IVA!W:W,0)),"SIN COD.")</f>
        <v>0</v>
      </c>
      <c r="CH142">
        <f ca="1">IFERROR(INDIRECT("IVA!Y"&amp;MATCH(MID(COMPRAS!C42,1,2)&amp;MID(COMPRAS!F42,1,2)&amp;MID(COMPRAS!D42,1,2),IVA!W:W,0)),"SIN COD.")</f>
        <v>0</v>
      </c>
    </row>
    <row r="143" spans="1:86" x14ac:dyDescent="0.25">
      <c r="A143" s="226"/>
      <c r="B143" s="227"/>
      <c r="C143" s="228"/>
      <c r="D143"/>
      <c r="AL143">
        <f t="shared" si="14"/>
        <v>0</v>
      </c>
      <c r="AQ143">
        <f t="shared" si="15"/>
        <v>0</v>
      </c>
      <c r="AR143" t="str">
        <f>IFERROR(IF(OR(AP143=338,AP143=340,AP143=341,AP143=342,AP143="342A",AP143="342B"),PorcenRet(AP143,AT143,AU143),INDEX(PORCENTAJEBUSCAR,MATCH(AP143,CódigoRET,0),4)*1),"")</f>
        <v/>
      </c>
      <c r="AS143">
        <f t="shared" si="16"/>
        <v>0</v>
      </c>
      <c r="BF143" t="str">
        <f>IFERROR(IF(OR(BD143=338,BD143=340,BD143=341,BD143=342,BD143="342A",BD143="342B"),PorcenRet(BD143,BH143,BI143),INDEX(PORCENTAJEBUSCAR,MATCH(BD143,CódigoRET,0),4)*1),"")</f>
        <v/>
      </c>
      <c r="BG143">
        <f t="shared" si="17"/>
        <v>0</v>
      </c>
      <c r="BO143">
        <f t="shared" si="18"/>
        <v>0</v>
      </c>
      <c r="CC143">
        <f t="shared" si="19"/>
        <v>0</v>
      </c>
      <c r="CD143">
        <f t="shared" si="20"/>
        <v>0</v>
      </c>
      <c r="CG143">
        <f ca="1">IFERROR(INDIRECT("IVA!X"&amp;MATCH(MID(COMPRAS!C43,1,2)&amp;MID(COMPRAS!F43,1,2)&amp;MID(COMPRAS!D43,1,2),IVA!W:W,0)),"SIN COD.")</f>
        <v>0</v>
      </c>
      <c r="CH143">
        <f ca="1">IFERROR(INDIRECT("IVA!Y"&amp;MATCH(MID(COMPRAS!C43,1,2)&amp;MID(COMPRAS!F43,1,2)&amp;MID(COMPRAS!D43,1,2),IVA!W:W,0)),"SIN COD.")</f>
        <v>0</v>
      </c>
    </row>
    <row r="144" spans="1:86" x14ac:dyDescent="0.25">
      <c r="A144" s="226"/>
      <c r="B144" s="227"/>
      <c r="C144" s="228"/>
      <c r="D144"/>
      <c r="AL144">
        <f t="shared" si="14"/>
        <v>0</v>
      </c>
      <c r="AQ144">
        <f t="shared" si="15"/>
        <v>0</v>
      </c>
      <c r="AR144" t="str">
        <f>IFERROR(IF(OR(AP144=338,AP144=340,AP144=341,AP144=342,AP144="342A",AP144="342B"),PorcenRet(AP144,AT144,AU144),INDEX(PORCENTAJEBUSCAR,MATCH(AP144,CódigoRET,0),4)*1),"")</f>
        <v/>
      </c>
      <c r="AS144">
        <f t="shared" si="16"/>
        <v>0</v>
      </c>
      <c r="BF144" t="str">
        <f>IFERROR(IF(OR(BD144=338,BD144=340,BD144=341,BD144=342,BD144="342A",BD144="342B"),PorcenRet(BD144,BH144,BI144),INDEX(PORCENTAJEBUSCAR,MATCH(BD144,CódigoRET,0),4)*1),"")</f>
        <v/>
      </c>
      <c r="BG144">
        <f t="shared" si="17"/>
        <v>0</v>
      </c>
      <c r="BO144">
        <f t="shared" si="18"/>
        <v>0</v>
      </c>
      <c r="CC144">
        <f t="shared" si="19"/>
        <v>0</v>
      </c>
      <c r="CD144">
        <f t="shared" si="20"/>
        <v>0</v>
      </c>
      <c r="CG144">
        <f ca="1">IFERROR(INDIRECT("IVA!X"&amp;MATCH(MID(COMPRAS!C44,1,2)&amp;MID(COMPRAS!F44,1,2)&amp;MID(COMPRAS!D44,1,2),IVA!W:W,0)),"SIN COD.")</f>
        <v>0</v>
      </c>
      <c r="CH144">
        <f ca="1">IFERROR(INDIRECT("IVA!Y"&amp;MATCH(MID(COMPRAS!C44,1,2)&amp;MID(COMPRAS!F44,1,2)&amp;MID(COMPRAS!D44,1,2),IVA!W:W,0)),"SIN COD.")</f>
        <v>0</v>
      </c>
    </row>
    <row r="145" spans="1:86" x14ac:dyDescent="0.25">
      <c r="A145" s="226"/>
      <c r="B145" s="227"/>
      <c r="C145" s="228"/>
      <c r="D145"/>
      <c r="AL145">
        <f t="shared" si="14"/>
        <v>0</v>
      </c>
      <c r="AQ145">
        <f t="shared" si="15"/>
        <v>0</v>
      </c>
      <c r="AR145" t="str">
        <f>IFERROR(IF(OR(AP145=338,AP145=340,AP145=341,AP145=342,AP145="342A",AP145="342B"),PorcenRet(AP145,AT145,AU145),INDEX(PORCENTAJEBUSCAR,MATCH(AP145,CódigoRET,0),4)*1),"")</f>
        <v/>
      </c>
      <c r="AS145">
        <f t="shared" si="16"/>
        <v>0</v>
      </c>
      <c r="BF145" t="str">
        <f>IFERROR(IF(OR(BD145=338,BD145=340,BD145=341,BD145=342,BD145="342A",BD145="342B"),PorcenRet(BD145,BH145,BI145),INDEX(PORCENTAJEBUSCAR,MATCH(BD145,CódigoRET,0),4)*1),"")</f>
        <v/>
      </c>
      <c r="BG145">
        <f t="shared" si="17"/>
        <v>0</v>
      </c>
      <c r="BO145">
        <f t="shared" si="18"/>
        <v>0</v>
      </c>
      <c r="CC145">
        <f t="shared" si="19"/>
        <v>0</v>
      </c>
      <c r="CD145">
        <f t="shared" si="20"/>
        <v>0</v>
      </c>
      <c r="CG145">
        <f ca="1">IFERROR(INDIRECT("IVA!X"&amp;MATCH(MID(COMPRAS!C45,1,2)&amp;MID(COMPRAS!F45,1,2)&amp;MID(COMPRAS!D45,1,2),IVA!W:W,0)),"SIN COD.")</f>
        <v>0</v>
      </c>
      <c r="CH145">
        <f ca="1">IFERROR(INDIRECT("IVA!Y"&amp;MATCH(MID(COMPRAS!C45,1,2)&amp;MID(COMPRAS!F45,1,2)&amp;MID(COMPRAS!D45,1,2),IVA!W:W,0)),"SIN COD.")</f>
        <v>0</v>
      </c>
    </row>
    <row r="146" spans="1:86" x14ac:dyDescent="0.25">
      <c r="A146" s="226"/>
      <c r="B146" s="227"/>
      <c r="C146" s="228"/>
      <c r="D146"/>
      <c r="AL146">
        <f t="shared" si="14"/>
        <v>0</v>
      </c>
      <c r="AQ146">
        <f t="shared" si="15"/>
        <v>0</v>
      </c>
      <c r="AR146" t="str">
        <f>IFERROR(IF(OR(AP146=338,AP146=340,AP146=341,AP146=342,AP146="342A",AP146="342B"),PorcenRet(AP146,AT146,AU146),INDEX(PORCENTAJEBUSCAR,MATCH(AP146,CódigoRET,0),4)*1),"")</f>
        <v/>
      </c>
      <c r="AS146">
        <f t="shared" si="16"/>
        <v>0</v>
      </c>
      <c r="BF146" t="str">
        <f>IFERROR(IF(OR(BD146=338,BD146=340,BD146=341,BD146=342,BD146="342A",BD146="342B"),PorcenRet(BD146,BH146,BI146),INDEX(PORCENTAJEBUSCAR,MATCH(BD146,CódigoRET,0),4)*1),"")</f>
        <v/>
      </c>
      <c r="BG146">
        <f t="shared" si="17"/>
        <v>0</v>
      </c>
      <c r="BO146">
        <f t="shared" si="18"/>
        <v>0</v>
      </c>
      <c r="CC146">
        <f t="shared" si="19"/>
        <v>0</v>
      </c>
      <c r="CD146">
        <f t="shared" si="20"/>
        <v>0</v>
      </c>
      <c r="CG146">
        <f ca="1">IFERROR(INDIRECT("IVA!X"&amp;MATCH(MID(COMPRAS!C46,1,2)&amp;MID(COMPRAS!F46,1,2)&amp;MID(COMPRAS!D46,1,2),IVA!W:W,0)),"SIN COD.")</f>
        <v>0</v>
      </c>
      <c r="CH146">
        <f ca="1">IFERROR(INDIRECT("IVA!Y"&amp;MATCH(MID(COMPRAS!C46,1,2)&amp;MID(COMPRAS!F46,1,2)&amp;MID(COMPRAS!D46,1,2),IVA!W:W,0)),"SIN COD.")</f>
        <v>0</v>
      </c>
    </row>
    <row r="147" spans="1:86" x14ac:dyDescent="0.25">
      <c r="A147" s="226"/>
      <c r="B147" s="227"/>
      <c r="C147" s="228"/>
      <c r="D147"/>
      <c r="AL147">
        <f t="shared" si="14"/>
        <v>0</v>
      </c>
      <c r="AQ147">
        <f t="shared" si="15"/>
        <v>0</v>
      </c>
      <c r="AR147" t="str">
        <f>IFERROR(IF(OR(AP147=338,AP147=340,AP147=341,AP147=342,AP147="342A",AP147="342B"),PorcenRet(AP147,AT147,AU147),INDEX(PORCENTAJEBUSCAR,MATCH(AP147,CódigoRET,0),4)*1),"")</f>
        <v/>
      </c>
      <c r="AS147">
        <f t="shared" si="16"/>
        <v>0</v>
      </c>
      <c r="BF147" t="str">
        <f>IFERROR(IF(OR(BD147=338,BD147=340,BD147=341,BD147=342,BD147="342A",BD147="342B"),PorcenRet(BD147,BH147,BI147),INDEX(PORCENTAJEBUSCAR,MATCH(BD147,CódigoRET,0),4)*1),"")</f>
        <v/>
      </c>
      <c r="BG147">
        <f t="shared" si="17"/>
        <v>0</v>
      </c>
      <c r="BO147">
        <f t="shared" si="18"/>
        <v>0</v>
      </c>
      <c r="CC147">
        <f t="shared" si="19"/>
        <v>0</v>
      </c>
      <c r="CD147">
        <f t="shared" si="20"/>
        <v>0</v>
      </c>
      <c r="CG147">
        <f ca="1">IFERROR(INDIRECT("IVA!X"&amp;MATCH(MID(COMPRAS!C47,1,2)&amp;MID(COMPRAS!F47,1,2)&amp;MID(COMPRAS!D47,1,2),IVA!W:W,0)),"SIN COD.")</f>
        <v>0</v>
      </c>
      <c r="CH147">
        <f ca="1">IFERROR(INDIRECT("IVA!Y"&amp;MATCH(MID(COMPRAS!C47,1,2)&amp;MID(COMPRAS!F47,1,2)&amp;MID(COMPRAS!D47,1,2),IVA!W:W,0)),"SIN COD.")</f>
        <v>0</v>
      </c>
    </row>
    <row r="148" spans="1:86" x14ac:dyDescent="0.25">
      <c r="A148" s="226"/>
      <c r="B148" s="227"/>
      <c r="C148" s="228"/>
      <c r="D148"/>
      <c r="AL148">
        <f t="shared" si="14"/>
        <v>0</v>
      </c>
      <c r="AQ148">
        <f t="shared" si="15"/>
        <v>0</v>
      </c>
      <c r="AR148" t="str">
        <f>IFERROR(IF(OR(AP148=338,AP148=340,AP148=341,AP148=342,AP148="342A",AP148="342B"),PorcenRet(AP148,AT148,AU148),INDEX(PORCENTAJEBUSCAR,MATCH(AP148,CódigoRET,0),4)*1),"")</f>
        <v/>
      </c>
      <c r="AS148">
        <f t="shared" si="16"/>
        <v>0</v>
      </c>
      <c r="BF148" t="str">
        <f>IFERROR(IF(OR(BD148=338,BD148=340,BD148=341,BD148=342,BD148="342A",BD148="342B"),PorcenRet(BD148,BH148,BI148),INDEX(PORCENTAJEBUSCAR,MATCH(BD148,CódigoRET,0),4)*1),"")</f>
        <v/>
      </c>
      <c r="BG148">
        <f t="shared" si="17"/>
        <v>0</v>
      </c>
      <c r="BO148">
        <f t="shared" si="18"/>
        <v>0</v>
      </c>
      <c r="CC148">
        <f t="shared" si="19"/>
        <v>0</v>
      </c>
      <c r="CD148">
        <f t="shared" si="20"/>
        <v>0</v>
      </c>
      <c r="CG148">
        <f ca="1">IFERROR(INDIRECT("IVA!X"&amp;MATCH(MID(COMPRAS!C48,1,2)&amp;MID(COMPRAS!F48,1,2)&amp;MID(COMPRAS!D48,1,2),IVA!W:W,0)),"SIN COD.")</f>
        <v>0</v>
      </c>
      <c r="CH148">
        <f ca="1">IFERROR(INDIRECT("IVA!Y"&amp;MATCH(MID(COMPRAS!C48,1,2)&amp;MID(COMPRAS!F48,1,2)&amp;MID(COMPRAS!D48,1,2),IVA!W:W,0)),"SIN COD.")</f>
        <v>0</v>
      </c>
    </row>
    <row r="149" spans="1:86" x14ac:dyDescent="0.25">
      <c r="A149" s="226"/>
      <c r="B149" s="227"/>
      <c r="C149" s="228"/>
      <c r="D149"/>
      <c r="AL149">
        <f t="shared" si="14"/>
        <v>0</v>
      </c>
      <c r="AQ149">
        <f t="shared" si="15"/>
        <v>0</v>
      </c>
      <c r="AR149" t="str">
        <f>IFERROR(IF(OR(AP149=338,AP149=340,AP149=341,AP149=342,AP149="342A",AP149="342B"),PorcenRet(AP149,AT149,AU149),INDEX(PORCENTAJEBUSCAR,MATCH(AP149,CódigoRET,0),4)*1),"")</f>
        <v/>
      </c>
      <c r="AS149">
        <f t="shared" si="16"/>
        <v>0</v>
      </c>
      <c r="BF149" t="str">
        <f>IFERROR(IF(OR(BD149=338,BD149=340,BD149=341,BD149=342,BD149="342A",BD149="342B"),PorcenRet(BD149,BH149,BI149),INDEX(PORCENTAJEBUSCAR,MATCH(BD149,CódigoRET,0),4)*1),"")</f>
        <v/>
      </c>
      <c r="BG149">
        <f t="shared" si="17"/>
        <v>0</v>
      </c>
      <c r="BO149">
        <f t="shared" si="18"/>
        <v>0</v>
      </c>
      <c r="CC149">
        <f t="shared" si="19"/>
        <v>0</v>
      </c>
      <c r="CD149">
        <f t="shared" si="20"/>
        <v>0</v>
      </c>
      <c r="CG149">
        <f ca="1">IFERROR(INDIRECT("IVA!X"&amp;MATCH(MID(COMPRAS!C49,1,2)&amp;MID(COMPRAS!F49,1,2)&amp;MID(COMPRAS!D49,1,2),IVA!W:W,0)),"SIN COD.")</f>
        <v>0</v>
      </c>
      <c r="CH149">
        <f ca="1">IFERROR(INDIRECT("IVA!Y"&amp;MATCH(MID(COMPRAS!C49,1,2)&amp;MID(COMPRAS!F49,1,2)&amp;MID(COMPRAS!D49,1,2),IVA!W:W,0)),"SIN COD.")</f>
        <v>0</v>
      </c>
    </row>
    <row r="150" spans="1:86" x14ac:dyDescent="0.25">
      <c r="A150" s="226"/>
      <c r="B150" s="227"/>
      <c r="C150" s="228"/>
      <c r="D150"/>
      <c r="AL150">
        <f t="shared" si="14"/>
        <v>0</v>
      </c>
      <c r="AQ150">
        <f t="shared" si="15"/>
        <v>0</v>
      </c>
      <c r="AR150" t="str">
        <f>IFERROR(IF(OR(AP150=338,AP150=340,AP150=341,AP150=342,AP150="342A",AP150="342B"),PorcenRet(AP150,AT150,AU150),INDEX(PORCENTAJEBUSCAR,MATCH(AP150,CódigoRET,0),4)*1),"")</f>
        <v/>
      </c>
      <c r="AS150">
        <f t="shared" si="16"/>
        <v>0</v>
      </c>
      <c r="BF150" t="str">
        <f>IFERROR(IF(OR(BD150=338,BD150=340,BD150=341,BD150=342,BD150="342A",BD150="342B"),PorcenRet(BD150,BH150,BI150),INDEX(PORCENTAJEBUSCAR,MATCH(BD150,CódigoRET,0),4)*1),"")</f>
        <v/>
      </c>
      <c r="BG150">
        <f t="shared" si="17"/>
        <v>0</v>
      </c>
      <c r="BO150">
        <f t="shared" si="18"/>
        <v>0</v>
      </c>
      <c r="CC150">
        <f t="shared" si="19"/>
        <v>0</v>
      </c>
      <c r="CD150">
        <f t="shared" si="20"/>
        <v>0</v>
      </c>
      <c r="CG150">
        <f ca="1">IFERROR(INDIRECT("IVA!X"&amp;MATCH(MID(COMPRAS!C50,1,2)&amp;MID(COMPRAS!F50,1,2)&amp;MID(COMPRAS!D50,1,2),IVA!W:W,0)),"SIN COD.")</f>
        <v>0</v>
      </c>
      <c r="CH150">
        <f ca="1">IFERROR(INDIRECT("IVA!Y"&amp;MATCH(MID(COMPRAS!C50,1,2)&amp;MID(COMPRAS!F50,1,2)&amp;MID(COMPRAS!D50,1,2),IVA!W:W,0)),"SIN COD.")</f>
        <v>0</v>
      </c>
    </row>
    <row r="151" spans="1:86" x14ac:dyDescent="0.25">
      <c r="A151" s="226"/>
      <c r="B151" s="227"/>
      <c r="C151" s="228"/>
      <c r="D151"/>
      <c r="AL151">
        <f t="shared" si="14"/>
        <v>0</v>
      </c>
      <c r="AQ151">
        <f t="shared" si="15"/>
        <v>0</v>
      </c>
      <c r="AR151" t="str">
        <f>IFERROR(IF(OR(AP151=338,AP151=340,AP151=341,AP151=342,AP151="342A",AP151="342B"),PorcenRet(AP151,AT151,AU151),INDEX(PORCENTAJEBUSCAR,MATCH(AP151,CódigoRET,0),4)*1),"")</f>
        <v/>
      </c>
      <c r="AS151">
        <f t="shared" si="16"/>
        <v>0</v>
      </c>
      <c r="BF151" t="str">
        <f>IFERROR(IF(OR(BD151=338,BD151=340,BD151=341,BD151=342,BD151="342A",BD151="342B"),PorcenRet(BD151,BH151,BI151),INDEX(PORCENTAJEBUSCAR,MATCH(BD151,CódigoRET,0),4)*1),"")</f>
        <v/>
      </c>
      <c r="BG151">
        <f t="shared" si="17"/>
        <v>0</v>
      </c>
      <c r="BO151">
        <f t="shared" si="18"/>
        <v>0</v>
      </c>
      <c r="CC151">
        <f t="shared" si="19"/>
        <v>0</v>
      </c>
      <c r="CD151">
        <f t="shared" si="20"/>
        <v>0</v>
      </c>
      <c r="CG151">
        <f ca="1">IFERROR(INDIRECT("IVA!X"&amp;MATCH(MID(COMPRAS!C51,1,2)&amp;MID(COMPRAS!F51,1,2)&amp;MID(COMPRAS!D51,1,2),IVA!W:W,0)),"SIN COD.")</f>
        <v>0</v>
      </c>
      <c r="CH151">
        <f ca="1">IFERROR(INDIRECT("IVA!Y"&amp;MATCH(MID(COMPRAS!C51,1,2)&amp;MID(COMPRAS!F51,1,2)&amp;MID(COMPRAS!D51,1,2),IVA!W:W,0)),"SIN COD.")</f>
        <v>0</v>
      </c>
    </row>
    <row r="152" spans="1:86" x14ac:dyDescent="0.25">
      <c r="A152" s="226"/>
      <c r="B152" s="227"/>
      <c r="C152" s="228"/>
      <c r="D152"/>
      <c r="AL152">
        <f t="shared" si="14"/>
        <v>0</v>
      </c>
      <c r="AQ152">
        <f t="shared" si="15"/>
        <v>0</v>
      </c>
      <c r="AR152" t="str">
        <f>IFERROR(IF(OR(AP152=338,AP152=340,AP152=341,AP152=342,AP152="342A",AP152="342B"),PorcenRet(AP152,AT152,AU152),INDEX(PORCENTAJEBUSCAR,MATCH(AP152,CódigoRET,0),4)*1),"")</f>
        <v/>
      </c>
      <c r="AS152">
        <f t="shared" si="16"/>
        <v>0</v>
      </c>
      <c r="BF152" t="str">
        <f>IFERROR(IF(OR(BD152=338,BD152=340,BD152=341,BD152=342,BD152="342A",BD152="342B"),PorcenRet(BD152,BH152,BI152),INDEX(PORCENTAJEBUSCAR,MATCH(BD152,CódigoRET,0),4)*1),"")</f>
        <v/>
      </c>
      <c r="BG152">
        <f t="shared" si="17"/>
        <v>0</v>
      </c>
      <c r="BO152">
        <f t="shared" si="18"/>
        <v>0</v>
      </c>
      <c r="CC152">
        <f t="shared" si="19"/>
        <v>0</v>
      </c>
      <c r="CD152">
        <f t="shared" si="20"/>
        <v>0</v>
      </c>
      <c r="CG152">
        <f ca="1">IFERROR(INDIRECT("IVA!X"&amp;MATCH(MID(COMPRAS!C52,1,2)&amp;MID(COMPRAS!F52,1,2)&amp;MID(COMPRAS!D52,1,2),IVA!W:W,0)),"SIN COD.")</f>
        <v>0</v>
      </c>
      <c r="CH152">
        <f ca="1">IFERROR(INDIRECT("IVA!Y"&amp;MATCH(MID(COMPRAS!C52,1,2)&amp;MID(COMPRAS!F52,1,2)&amp;MID(COMPRAS!D52,1,2),IVA!W:W,0)),"SIN COD.")</f>
        <v>0</v>
      </c>
    </row>
    <row r="153" spans="1:86" x14ac:dyDescent="0.25">
      <c r="A153" s="226"/>
      <c r="B153" s="227"/>
      <c r="C153" s="228"/>
      <c r="D153"/>
      <c r="AL153">
        <f t="shared" si="14"/>
        <v>0</v>
      </c>
      <c r="AQ153">
        <f t="shared" si="15"/>
        <v>0</v>
      </c>
      <c r="AR153" t="str">
        <f>IFERROR(IF(OR(AP153=338,AP153=340,AP153=341,AP153=342,AP153="342A",AP153="342B"),PorcenRet(AP153,AT153,AU153),INDEX(PORCENTAJEBUSCAR,MATCH(AP153,CódigoRET,0),4)*1),"")</f>
        <v/>
      </c>
      <c r="AS153">
        <f t="shared" si="16"/>
        <v>0</v>
      </c>
      <c r="BF153" t="str">
        <f>IFERROR(IF(OR(BD153=338,BD153=340,BD153=341,BD153=342,BD153="342A",BD153="342B"),PorcenRet(BD153,BH153,BI153),INDEX(PORCENTAJEBUSCAR,MATCH(BD153,CódigoRET,0),4)*1),"")</f>
        <v/>
      </c>
      <c r="BG153">
        <f t="shared" si="17"/>
        <v>0</v>
      </c>
      <c r="BO153">
        <f t="shared" si="18"/>
        <v>0</v>
      </c>
      <c r="CC153">
        <f t="shared" si="19"/>
        <v>0</v>
      </c>
      <c r="CD153">
        <f t="shared" si="20"/>
        <v>0</v>
      </c>
      <c r="CG153">
        <f ca="1">IFERROR(INDIRECT("IVA!X"&amp;MATCH(MID(COMPRAS!C53,1,2)&amp;MID(COMPRAS!F53,1,2)&amp;MID(COMPRAS!D53,1,2),IVA!W:W,0)),"SIN COD.")</f>
        <v>0</v>
      </c>
      <c r="CH153">
        <f ca="1">IFERROR(INDIRECT("IVA!Y"&amp;MATCH(MID(COMPRAS!C53,1,2)&amp;MID(COMPRAS!F53,1,2)&amp;MID(COMPRAS!D53,1,2),IVA!W:W,0)),"SIN COD.")</f>
        <v>0</v>
      </c>
    </row>
    <row r="154" spans="1:86" x14ac:dyDescent="0.25">
      <c r="A154" s="226"/>
      <c r="B154" s="227"/>
      <c r="C154" s="228"/>
      <c r="D154"/>
      <c r="AL154">
        <f t="shared" si="14"/>
        <v>0</v>
      </c>
      <c r="AQ154">
        <f t="shared" si="15"/>
        <v>0</v>
      </c>
      <c r="AR154" t="str">
        <f>IFERROR(IF(OR(AP154=338,AP154=340,AP154=341,AP154=342,AP154="342A",AP154="342B"),PorcenRet(AP154,AT154,AU154),INDEX(PORCENTAJEBUSCAR,MATCH(AP154,CódigoRET,0),4)*1),"")</f>
        <v/>
      </c>
      <c r="AS154">
        <f t="shared" si="16"/>
        <v>0</v>
      </c>
      <c r="BF154" t="str">
        <f>IFERROR(IF(OR(BD154=338,BD154=340,BD154=341,BD154=342,BD154="342A",BD154="342B"),PorcenRet(BD154,BH154,BI154),INDEX(PORCENTAJEBUSCAR,MATCH(BD154,CódigoRET,0),4)*1),"")</f>
        <v/>
      </c>
      <c r="BG154">
        <f t="shared" si="17"/>
        <v>0</v>
      </c>
      <c r="BO154">
        <f t="shared" si="18"/>
        <v>0</v>
      </c>
      <c r="CC154">
        <f t="shared" si="19"/>
        <v>0</v>
      </c>
      <c r="CD154">
        <f t="shared" si="20"/>
        <v>0</v>
      </c>
      <c r="CG154">
        <f ca="1">IFERROR(INDIRECT("IVA!X"&amp;MATCH(MID(COMPRAS!C54,1,2)&amp;MID(COMPRAS!F54,1,2)&amp;MID(COMPRAS!D54,1,2),IVA!W:W,0)),"SIN COD.")</f>
        <v>0</v>
      </c>
      <c r="CH154">
        <f ca="1">IFERROR(INDIRECT("IVA!Y"&amp;MATCH(MID(COMPRAS!C54,1,2)&amp;MID(COMPRAS!F54,1,2)&amp;MID(COMPRAS!D54,1,2),IVA!W:W,0)),"SIN COD.")</f>
        <v>0</v>
      </c>
    </row>
    <row r="155" spans="1:86" x14ac:dyDescent="0.25">
      <c r="A155" s="226"/>
      <c r="B155" s="227"/>
      <c r="C155" s="228"/>
      <c r="D155"/>
      <c r="AL155">
        <f t="shared" si="14"/>
        <v>0</v>
      </c>
      <c r="AQ155">
        <f t="shared" si="15"/>
        <v>0</v>
      </c>
      <c r="AR155" t="str">
        <f>IFERROR(IF(OR(AP155=338,AP155=340,AP155=341,AP155=342,AP155="342A",AP155="342B"),PorcenRet(AP155,AT155,AU155),INDEX(PORCENTAJEBUSCAR,MATCH(AP155,CódigoRET,0),4)*1),"")</f>
        <v/>
      </c>
      <c r="AS155">
        <f t="shared" si="16"/>
        <v>0</v>
      </c>
      <c r="BF155" t="str">
        <f>IFERROR(IF(OR(BD155=338,BD155=340,BD155=341,BD155=342,BD155="342A",BD155="342B"),PorcenRet(BD155,BH155,BI155),INDEX(PORCENTAJEBUSCAR,MATCH(BD155,CódigoRET,0),4)*1),"")</f>
        <v/>
      </c>
      <c r="BG155">
        <f t="shared" si="17"/>
        <v>0</v>
      </c>
      <c r="BO155">
        <f t="shared" si="18"/>
        <v>0</v>
      </c>
      <c r="CC155">
        <f t="shared" si="19"/>
        <v>0</v>
      </c>
      <c r="CD155">
        <f t="shared" si="20"/>
        <v>0</v>
      </c>
      <c r="CG155">
        <f ca="1">IFERROR(INDIRECT("IVA!X"&amp;MATCH(MID(COMPRAS!C55,1,2)&amp;MID(COMPRAS!F55,1,2)&amp;MID(COMPRAS!D55,1,2),IVA!W:W,0)),"SIN COD.")</f>
        <v>0</v>
      </c>
      <c r="CH155">
        <f ca="1">IFERROR(INDIRECT("IVA!Y"&amp;MATCH(MID(COMPRAS!C55,1,2)&amp;MID(COMPRAS!F55,1,2)&amp;MID(COMPRAS!D55,1,2),IVA!W:W,0)),"SIN COD.")</f>
        <v>0</v>
      </c>
    </row>
    <row r="156" spans="1:86" x14ac:dyDescent="0.25">
      <c r="A156" s="226"/>
      <c r="B156" s="227"/>
      <c r="C156" s="228"/>
      <c r="D156"/>
      <c r="AL156">
        <f t="shared" si="14"/>
        <v>0</v>
      </c>
      <c r="AQ156">
        <f t="shared" si="15"/>
        <v>0</v>
      </c>
      <c r="AR156" t="str">
        <f>IFERROR(IF(OR(AP156=338,AP156=340,AP156=341,AP156=342,AP156="342A",AP156="342B"),PorcenRet(AP156,AT156,AU156),INDEX(PORCENTAJEBUSCAR,MATCH(AP156,CódigoRET,0),4)*1),"")</f>
        <v/>
      </c>
      <c r="AS156">
        <f t="shared" si="16"/>
        <v>0</v>
      </c>
      <c r="BF156" t="str">
        <f>IFERROR(IF(OR(BD156=338,BD156=340,BD156=341,BD156=342,BD156="342A",BD156="342B"),PorcenRet(BD156,BH156,BI156),INDEX(PORCENTAJEBUSCAR,MATCH(BD156,CódigoRET,0),4)*1),"")</f>
        <v/>
      </c>
      <c r="BG156">
        <f t="shared" si="17"/>
        <v>0</v>
      </c>
      <c r="BO156">
        <f t="shared" si="18"/>
        <v>0</v>
      </c>
      <c r="CC156">
        <f t="shared" si="19"/>
        <v>0</v>
      </c>
      <c r="CD156">
        <f t="shared" si="20"/>
        <v>0</v>
      </c>
      <c r="CG156">
        <f ca="1">IFERROR(INDIRECT("IVA!X"&amp;MATCH(MID(COMPRAS!C56,1,2)&amp;MID(COMPRAS!F56,1,2)&amp;MID(COMPRAS!D56,1,2),IVA!W:W,0)),"SIN COD.")</f>
        <v>0</v>
      </c>
      <c r="CH156">
        <f ca="1">IFERROR(INDIRECT("IVA!Y"&amp;MATCH(MID(COMPRAS!C56,1,2)&amp;MID(COMPRAS!F56,1,2)&amp;MID(COMPRAS!D56,1,2),IVA!W:W,0)),"SIN COD.")</f>
        <v>0</v>
      </c>
    </row>
    <row r="157" spans="1:86" x14ac:dyDescent="0.25">
      <c r="A157" s="226"/>
      <c r="B157" s="227"/>
      <c r="C157" s="228"/>
      <c r="D157"/>
      <c r="AL157">
        <f t="shared" si="14"/>
        <v>0</v>
      </c>
      <c r="AQ157">
        <f t="shared" si="15"/>
        <v>0</v>
      </c>
      <c r="AR157" t="str">
        <f>IFERROR(IF(OR(AP157=338,AP157=340,AP157=341,AP157=342,AP157="342A",AP157="342B"),PorcenRet(AP157,AT157,AU157),INDEX(PORCENTAJEBUSCAR,MATCH(AP157,CódigoRET,0),4)*1),"")</f>
        <v/>
      </c>
      <c r="AS157">
        <f t="shared" si="16"/>
        <v>0</v>
      </c>
      <c r="BF157" t="str">
        <f>IFERROR(IF(OR(BD157=338,BD157=340,BD157=341,BD157=342,BD157="342A",BD157="342B"),PorcenRet(BD157,BH157,BI157),INDEX(PORCENTAJEBUSCAR,MATCH(BD157,CódigoRET,0),4)*1),"")</f>
        <v/>
      </c>
      <c r="BG157">
        <f t="shared" si="17"/>
        <v>0</v>
      </c>
      <c r="BO157">
        <f t="shared" si="18"/>
        <v>0</v>
      </c>
      <c r="CC157">
        <f t="shared" si="19"/>
        <v>0</v>
      </c>
      <c r="CD157">
        <f t="shared" si="20"/>
        <v>0</v>
      </c>
      <c r="CG157">
        <f ca="1">IFERROR(INDIRECT("IVA!X"&amp;MATCH(MID(COMPRAS!C57,1,2)&amp;MID(COMPRAS!F57,1,2)&amp;MID(COMPRAS!D57,1,2),IVA!W:W,0)),"SIN COD.")</f>
        <v>0</v>
      </c>
      <c r="CH157">
        <f ca="1">IFERROR(INDIRECT("IVA!Y"&amp;MATCH(MID(COMPRAS!C57,1,2)&amp;MID(COMPRAS!F57,1,2)&amp;MID(COMPRAS!D57,1,2),IVA!W:W,0)),"SIN COD.")</f>
        <v>0</v>
      </c>
    </row>
    <row r="158" spans="1:86" x14ac:dyDescent="0.25">
      <c r="A158" s="226"/>
      <c r="B158" s="227"/>
      <c r="C158" s="228"/>
      <c r="D158"/>
      <c r="AL158">
        <f t="shared" si="14"/>
        <v>0</v>
      </c>
      <c r="AQ158">
        <f t="shared" si="15"/>
        <v>0</v>
      </c>
      <c r="AR158" t="str">
        <f>IFERROR(IF(OR(AP158=338,AP158=340,AP158=341,AP158=342,AP158="342A",AP158="342B"),PorcenRet(AP158,AT158,AU158),INDEX(PORCENTAJEBUSCAR,MATCH(AP158,CódigoRET,0),4)*1),"")</f>
        <v/>
      </c>
      <c r="AS158">
        <f t="shared" si="16"/>
        <v>0</v>
      </c>
      <c r="BF158" t="str">
        <f>IFERROR(IF(OR(BD158=338,BD158=340,BD158=341,BD158=342,BD158="342A",BD158="342B"),PorcenRet(BD158,BH158,BI158),INDEX(PORCENTAJEBUSCAR,MATCH(BD158,CódigoRET,0),4)*1),"")</f>
        <v/>
      </c>
      <c r="BG158">
        <f t="shared" si="17"/>
        <v>0</v>
      </c>
      <c r="BO158">
        <f t="shared" si="18"/>
        <v>0</v>
      </c>
      <c r="CC158">
        <f t="shared" si="19"/>
        <v>0</v>
      </c>
      <c r="CD158">
        <f t="shared" si="20"/>
        <v>0</v>
      </c>
      <c r="CG158">
        <f ca="1">IFERROR(INDIRECT("IVA!X"&amp;MATCH(MID(COMPRAS!C58,1,2)&amp;MID(COMPRAS!F58,1,2)&amp;MID(COMPRAS!D58,1,2),IVA!W:W,0)),"SIN COD.")</f>
        <v>0</v>
      </c>
      <c r="CH158">
        <f ca="1">IFERROR(INDIRECT("IVA!Y"&amp;MATCH(MID(COMPRAS!C58,1,2)&amp;MID(COMPRAS!F58,1,2)&amp;MID(COMPRAS!D58,1,2),IVA!W:W,0)),"SIN COD.")</f>
        <v>0</v>
      </c>
    </row>
    <row r="159" spans="1:86" x14ac:dyDescent="0.25">
      <c r="A159" s="226"/>
      <c r="B159" s="227"/>
      <c r="C159" s="228"/>
      <c r="D159"/>
      <c r="AL159">
        <f t="shared" si="14"/>
        <v>0</v>
      </c>
      <c r="AQ159">
        <f t="shared" si="15"/>
        <v>0</v>
      </c>
      <c r="AR159" t="str">
        <f>IFERROR(IF(OR(AP159=338,AP159=340,AP159=341,AP159=342,AP159="342A",AP159="342B"),PorcenRet(AP159,AT159,AU159),INDEX(PORCENTAJEBUSCAR,MATCH(AP159,CódigoRET,0),4)*1),"")</f>
        <v/>
      </c>
      <c r="AS159">
        <f t="shared" si="16"/>
        <v>0</v>
      </c>
      <c r="BF159" t="str">
        <f>IFERROR(IF(OR(BD159=338,BD159=340,BD159=341,BD159=342,BD159="342A",BD159="342B"),PorcenRet(BD159,BH159,BI159),INDEX(PORCENTAJEBUSCAR,MATCH(BD159,CódigoRET,0),4)*1),"")</f>
        <v/>
      </c>
      <c r="BG159">
        <f t="shared" si="17"/>
        <v>0</v>
      </c>
      <c r="BO159">
        <f t="shared" si="18"/>
        <v>0</v>
      </c>
      <c r="CC159">
        <f t="shared" si="19"/>
        <v>0</v>
      </c>
      <c r="CD159">
        <f t="shared" si="20"/>
        <v>0</v>
      </c>
      <c r="CG159">
        <f ca="1">IFERROR(INDIRECT("IVA!X"&amp;MATCH(MID(COMPRAS!C59,1,2)&amp;MID(COMPRAS!F59,1,2)&amp;MID(COMPRAS!D59,1,2),IVA!W:W,0)),"SIN COD.")</f>
        <v>0</v>
      </c>
      <c r="CH159">
        <f ca="1">IFERROR(INDIRECT("IVA!Y"&amp;MATCH(MID(COMPRAS!C59,1,2)&amp;MID(COMPRAS!F59,1,2)&amp;MID(COMPRAS!D59,1,2),IVA!W:W,0)),"SIN COD.")</f>
        <v>0</v>
      </c>
    </row>
    <row r="160" spans="1:86" x14ac:dyDescent="0.25">
      <c r="A160" s="226"/>
      <c r="B160" s="227"/>
      <c r="C160" s="228"/>
      <c r="D160"/>
      <c r="AL160">
        <f t="shared" si="14"/>
        <v>0</v>
      </c>
      <c r="AQ160">
        <f t="shared" si="15"/>
        <v>0</v>
      </c>
      <c r="AR160" t="str">
        <f>IFERROR(IF(OR(AP160=338,AP160=340,AP160=341,AP160=342,AP160="342A",AP160="342B"),PorcenRet(AP160,AT160,AU160),INDEX(PORCENTAJEBUSCAR,MATCH(AP160,CódigoRET,0),4)*1),"")</f>
        <v/>
      </c>
      <c r="AS160">
        <f t="shared" si="16"/>
        <v>0</v>
      </c>
      <c r="BF160" t="str">
        <f>IFERROR(IF(OR(BD160=338,BD160=340,BD160=341,BD160=342,BD160="342A",BD160="342B"),PorcenRet(BD160,BH160,BI160),INDEX(PORCENTAJEBUSCAR,MATCH(BD160,CódigoRET,0),4)*1),"")</f>
        <v/>
      </c>
      <c r="BG160">
        <f t="shared" si="17"/>
        <v>0</v>
      </c>
      <c r="BO160">
        <f t="shared" si="18"/>
        <v>0</v>
      </c>
      <c r="CC160">
        <f t="shared" si="19"/>
        <v>0</v>
      </c>
      <c r="CD160">
        <f t="shared" si="20"/>
        <v>0</v>
      </c>
      <c r="CG160">
        <f ca="1">IFERROR(INDIRECT("IVA!X"&amp;MATCH(MID(COMPRAS!C60,1,2)&amp;MID(COMPRAS!F60,1,2)&amp;MID(COMPRAS!D60,1,2),IVA!W:W,0)),"SIN COD.")</f>
        <v>0</v>
      </c>
      <c r="CH160">
        <f ca="1">IFERROR(INDIRECT("IVA!Y"&amp;MATCH(MID(COMPRAS!C60,1,2)&amp;MID(COMPRAS!F60,1,2)&amp;MID(COMPRAS!D60,1,2),IVA!W:W,0)),"SIN COD.")</f>
        <v>0</v>
      </c>
    </row>
    <row r="161" spans="1:86" x14ac:dyDescent="0.25">
      <c r="A161" s="226"/>
      <c r="B161" s="227"/>
      <c r="C161" s="228"/>
      <c r="D161"/>
      <c r="AL161">
        <f t="shared" si="14"/>
        <v>0</v>
      </c>
      <c r="AQ161">
        <f t="shared" si="15"/>
        <v>0</v>
      </c>
      <c r="AR161" t="str">
        <f>IFERROR(IF(OR(AP161=338,AP161=340,AP161=341,AP161=342,AP161="342A",AP161="342B"),PorcenRet(AP161,AT161,AU161),INDEX(PORCENTAJEBUSCAR,MATCH(AP161,CódigoRET,0),4)*1),"")</f>
        <v/>
      </c>
      <c r="AS161">
        <f t="shared" si="16"/>
        <v>0</v>
      </c>
      <c r="BF161" t="str">
        <f>IFERROR(IF(OR(BD161=338,BD161=340,BD161=341,BD161=342,BD161="342A",BD161="342B"),PorcenRet(BD161,BH161,BI161),INDEX(PORCENTAJEBUSCAR,MATCH(BD161,CódigoRET,0),4)*1),"")</f>
        <v/>
      </c>
      <c r="BG161">
        <f t="shared" si="17"/>
        <v>0</v>
      </c>
      <c r="BO161">
        <f t="shared" si="18"/>
        <v>0</v>
      </c>
      <c r="CC161">
        <f t="shared" si="19"/>
        <v>0</v>
      </c>
      <c r="CD161">
        <f t="shared" si="20"/>
        <v>0</v>
      </c>
      <c r="CG161">
        <f ca="1">IFERROR(INDIRECT("IVA!X"&amp;MATCH(MID(COMPRAS!C61,1,2)&amp;MID(COMPRAS!F61,1,2)&amp;MID(COMPRAS!D61,1,2),IVA!W:W,0)),"SIN COD.")</f>
        <v>0</v>
      </c>
      <c r="CH161">
        <f ca="1">IFERROR(INDIRECT("IVA!Y"&amp;MATCH(MID(COMPRAS!C61,1,2)&amp;MID(COMPRAS!F61,1,2)&amp;MID(COMPRAS!D61,1,2),IVA!W:W,0)),"SIN COD.")</f>
        <v>0</v>
      </c>
    </row>
    <row r="162" spans="1:86" x14ac:dyDescent="0.25">
      <c r="A162" s="226"/>
      <c r="B162" s="227"/>
      <c r="C162" s="228"/>
      <c r="D162"/>
      <c r="AL162">
        <f t="shared" si="14"/>
        <v>0</v>
      </c>
      <c r="AQ162">
        <f t="shared" si="15"/>
        <v>0</v>
      </c>
      <c r="AR162" t="str">
        <f>IFERROR(IF(OR(AP162=338,AP162=340,AP162=341,AP162=342,AP162="342A",AP162="342B"),PorcenRet(AP162,AT162,AU162),INDEX(PORCENTAJEBUSCAR,MATCH(AP162,CódigoRET,0),4)*1),"")</f>
        <v/>
      </c>
      <c r="AS162">
        <f t="shared" si="16"/>
        <v>0</v>
      </c>
      <c r="BF162" t="str">
        <f>IFERROR(IF(OR(BD162=338,BD162=340,BD162=341,BD162=342,BD162="342A",BD162="342B"),PorcenRet(BD162,BH162,BI162),INDEX(PORCENTAJEBUSCAR,MATCH(BD162,CódigoRET,0),4)*1),"")</f>
        <v/>
      </c>
      <c r="BG162">
        <f t="shared" si="17"/>
        <v>0</v>
      </c>
      <c r="BO162">
        <f t="shared" si="18"/>
        <v>0</v>
      </c>
      <c r="CC162">
        <f t="shared" si="19"/>
        <v>0</v>
      </c>
      <c r="CD162">
        <f t="shared" si="20"/>
        <v>0</v>
      </c>
      <c r="CG162">
        <f ca="1">IFERROR(INDIRECT("IVA!X"&amp;MATCH(MID(COMPRAS!C62,1,2)&amp;MID(COMPRAS!F62,1,2)&amp;MID(COMPRAS!D62,1,2),IVA!W:W,0)),"SIN COD.")</f>
        <v>0</v>
      </c>
      <c r="CH162">
        <f ca="1">IFERROR(INDIRECT("IVA!Y"&amp;MATCH(MID(COMPRAS!C62,1,2)&amp;MID(COMPRAS!F62,1,2)&amp;MID(COMPRAS!D62,1,2),IVA!W:W,0)),"SIN COD.")</f>
        <v>0</v>
      </c>
    </row>
    <row r="163" spans="1:86" x14ac:dyDescent="0.25">
      <c r="A163" s="226"/>
      <c r="B163" s="227"/>
      <c r="C163" s="228"/>
      <c r="D163"/>
      <c r="AL163">
        <f t="shared" si="14"/>
        <v>0</v>
      </c>
      <c r="AQ163">
        <f t="shared" si="15"/>
        <v>0</v>
      </c>
      <c r="AR163" t="str">
        <f>IFERROR(IF(OR(AP163=338,AP163=340,AP163=341,AP163=342,AP163="342A",AP163="342B"),PorcenRet(AP163,AT163,AU163),INDEX(PORCENTAJEBUSCAR,MATCH(AP163,CódigoRET,0),4)*1),"")</f>
        <v/>
      </c>
      <c r="AS163">
        <f t="shared" si="16"/>
        <v>0</v>
      </c>
      <c r="BF163" t="str">
        <f>IFERROR(IF(OR(BD163=338,BD163=340,BD163=341,BD163=342,BD163="342A",BD163="342B"),PorcenRet(BD163,BH163,BI163),INDEX(PORCENTAJEBUSCAR,MATCH(BD163,CódigoRET,0),4)*1),"")</f>
        <v/>
      </c>
      <c r="BG163">
        <f t="shared" si="17"/>
        <v>0</v>
      </c>
      <c r="BO163">
        <f t="shared" si="18"/>
        <v>0</v>
      </c>
      <c r="CC163">
        <f t="shared" si="19"/>
        <v>0</v>
      </c>
      <c r="CD163">
        <f t="shared" si="20"/>
        <v>0</v>
      </c>
      <c r="CG163">
        <f ca="1">IFERROR(INDIRECT("IVA!X"&amp;MATCH(MID(COMPRAS!C63,1,2)&amp;MID(COMPRAS!F63,1,2)&amp;MID(COMPRAS!D63,1,2),IVA!W:W,0)),"SIN COD.")</f>
        <v>0</v>
      </c>
      <c r="CH163">
        <f ca="1">IFERROR(INDIRECT("IVA!Y"&amp;MATCH(MID(COMPRAS!C63,1,2)&amp;MID(COMPRAS!F63,1,2)&amp;MID(COMPRAS!D63,1,2),IVA!W:W,0)),"SIN COD.")</f>
        <v>0</v>
      </c>
    </row>
    <row r="164" spans="1:86" x14ac:dyDescent="0.25">
      <c r="A164" s="226"/>
      <c r="B164" s="227"/>
      <c r="C164" s="228"/>
      <c r="D164"/>
      <c r="AL164">
        <f t="shared" si="14"/>
        <v>0</v>
      </c>
      <c r="AQ164">
        <f t="shared" si="15"/>
        <v>0</v>
      </c>
      <c r="AR164" t="str">
        <f>IFERROR(IF(OR(AP164=338,AP164=340,AP164=341,AP164=342,AP164="342A",AP164="342B"),PorcenRet(AP164,AT164,AU164),INDEX(PORCENTAJEBUSCAR,MATCH(AP164,CódigoRET,0),4)*1),"")</f>
        <v/>
      </c>
      <c r="AS164">
        <f t="shared" si="16"/>
        <v>0</v>
      </c>
      <c r="BF164" t="str">
        <f>IFERROR(IF(OR(BD164=338,BD164=340,BD164=341,BD164=342,BD164="342A",BD164="342B"),PorcenRet(BD164,BH164,BI164),INDEX(PORCENTAJEBUSCAR,MATCH(BD164,CódigoRET,0),4)*1),"")</f>
        <v/>
      </c>
      <c r="BG164">
        <f t="shared" si="17"/>
        <v>0</v>
      </c>
      <c r="BO164">
        <f t="shared" si="18"/>
        <v>0</v>
      </c>
      <c r="CC164">
        <f t="shared" si="19"/>
        <v>0</v>
      </c>
      <c r="CD164">
        <f t="shared" si="20"/>
        <v>0</v>
      </c>
      <c r="CG164">
        <f ca="1">IFERROR(INDIRECT("IVA!X"&amp;MATCH(MID(COMPRAS!C64,1,2)&amp;MID(COMPRAS!F64,1,2)&amp;MID(COMPRAS!D64,1,2),IVA!W:W,0)),"SIN COD.")</f>
        <v>0</v>
      </c>
      <c r="CH164">
        <f ca="1">IFERROR(INDIRECT("IVA!Y"&amp;MATCH(MID(COMPRAS!C64,1,2)&amp;MID(COMPRAS!F64,1,2)&amp;MID(COMPRAS!D64,1,2),IVA!W:W,0)),"SIN COD.")</f>
        <v>0</v>
      </c>
    </row>
    <row r="165" spans="1:86" x14ac:dyDescent="0.25">
      <c r="A165" s="226"/>
      <c r="B165" s="227"/>
      <c r="C165" s="228"/>
      <c r="D165"/>
      <c r="AL165">
        <f t="shared" si="14"/>
        <v>0</v>
      </c>
      <c r="AQ165">
        <f t="shared" si="15"/>
        <v>0</v>
      </c>
      <c r="AR165" t="str">
        <f>IFERROR(IF(OR(AP165=338,AP165=340,AP165=341,AP165=342,AP165="342A",AP165="342B"),PorcenRet(AP165,AT165,AU165),INDEX(PORCENTAJEBUSCAR,MATCH(AP165,CódigoRET,0),4)*1),"")</f>
        <v/>
      </c>
      <c r="AS165">
        <f t="shared" si="16"/>
        <v>0</v>
      </c>
      <c r="BF165" t="str">
        <f>IFERROR(IF(OR(BD165=338,BD165=340,BD165=341,BD165=342,BD165="342A",BD165="342B"),PorcenRet(BD165,BH165,BI165),INDEX(PORCENTAJEBUSCAR,MATCH(BD165,CódigoRET,0),4)*1),"")</f>
        <v/>
      </c>
      <c r="BG165">
        <f t="shared" si="17"/>
        <v>0</v>
      </c>
      <c r="BO165">
        <f t="shared" si="18"/>
        <v>0</v>
      </c>
      <c r="CC165">
        <f t="shared" si="19"/>
        <v>0</v>
      </c>
      <c r="CD165">
        <f t="shared" si="20"/>
        <v>0</v>
      </c>
      <c r="CG165">
        <f ca="1">IFERROR(INDIRECT("IVA!X"&amp;MATCH(MID(COMPRAS!C65,1,2)&amp;MID(COMPRAS!F65,1,2)&amp;MID(COMPRAS!D65,1,2),IVA!W:W,0)),"SIN COD.")</f>
        <v>0</v>
      </c>
      <c r="CH165">
        <f ca="1">IFERROR(INDIRECT("IVA!Y"&amp;MATCH(MID(COMPRAS!C65,1,2)&amp;MID(COMPRAS!F65,1,2)&amp;MID(COMPRAS!D65,1,2),IVA!W:W,0)),"SIN COD.")</f>
        <v>0</v>
      </c>
    </row>
    <row r="166" spans="1:86" x14ac:dyDescent="0.25">
      <c r="A166" s="226"/>
      <c r="B166" s="227"/>
      <c r="C166" s="228"/>
      <c r="D166"/>
      <c r="AL166">
        <f t="shared" si="14"/>
        <v>0</v>
      </c>
      <c r="AQ166">
        <f t="shared" si="15"/>
        <v>0</v>
      </c>
      <c r="AR166" t="str">
        <f>IFERROR(IF(OR(AP166=338,AP166=340,AP166=341,AP166=342,AP166="342A",AP166="342B"),PorcenRet(AP166,AT166,AU166),INDEX(PORCENTAJEBUSCAR,MATCH(AP166,CódigoRET,0),4)*1),"")</f>
        <v/>
      </c>
      <c r="AS166">
        <f t="shared" si="16"/>
        <v>0</v>
      </c>
      <c r="BF166" t="str">
        <f>IFERROR(IF(OR(BD166=338,BD166=340,BD166=341,BD166=342,BD166="342A",BD166="342B"),PorcenRet(BD166,BH166,BI166),INDEX(PORCENTAJEBUSCAR,MATCH(BD166,CódigoRET,0),4)*1),"")</f>
        <v/>
      </c>
      <c r="BG166">
        <f t="shared" si="17"/>
        <v>0</v>
      </c>
      <c r="BO166">
        <f t="shared" si="18"/>
        <v>0</v>
      </c>
      <c r="CC166">
        <f t="shared" si="19"/>
        <v>0</v>
      </c>
      <c r="CD166">
        <f t="shared" si="20"/>
        <v>0</v>
      </c>
      <c r="CG166">
        <f ca="1">IFERROR(INDIRECT("IVA!X"&amp;MATCH(MID(COMPRAS!C66,1,2)&amp;MID(COMPRAS!F66,1,2)&amp;MID(COMPRAS!D66,1,2),IVA!W:W,0)),"SIN COD.")</f>
        <v>0</v>
      </c>
      <c r="CH166">
        <f ca="1">IFERROR(INDIRECT("IVA!Y"&amp;MATCH(MID(COMPRAS!C66,1,2)&amp;MID(COMPRAS!F66,1,2)&amp;MID(COMPRAS!D66,1,2),IVA!W:W,0)),"SIN COD.")</f>
        <v>0</v>
      </c>
    </row>
    <row r="167" spans="1:86" x14ac:dyDescent="0.25">
      <c r="A167" s="226"/>
      <c r="B167" s="227"/>
      <c r="C167" s="228"/>
      <c r="D167"/>
      <c r="AL167">
        <f t="shared" si="14"/>
        <v>0</v>
      </c>
      <c r="AQ167">
        <f t="shared" si="15"/>
        <v>0</v>
      </c>
      <c r="AR167" t="str">
        <f>IFERROR(IF(OR(AP167=338,AP167=340,AP167=341,AP167=342,AP167="342A",AP167="342B"),PorcenRet(AP167,AT167,AU167),INDEX(PORCENTAJEBUSCAR,MATCH(AP167,CódigoRET,0),4)*1),"")</f>
        <v/>
      </c>
      <c r="AS167">
        <f t="shared" si="16"/>
        <v>0</v>
      </c>
      <c r="BF167" t="str">
        <f>IFERROR(IF(OR(BD167=338,BD167=340,BD167=341,BD167=342,BD167="342A",BD167="342B"),PorcenRet(BD167,BH167,BI167),INDEX(PORCENTAJEBUSCAR,MATCH(BD167,CódigoRET,0),4)*1),"")</f>
        <v/>
      </c>
      <c r="BG167">
        <f t="shared" si="17"/>
        <v>0</v>
      </c>
      <c r="BO167">
        <f t="shared" si="18"/>
        <v>0</v>
      </c>
      <c r="CC167">
        <f t="shared" si="19"/>
        <v>0</v>
      </c>
      <c r="CD167">
        <f t="shared" si="20"/>
        <v>0</v>
      </c>
      <c r="CG167">
        <f ca="1">IFERROR(INDIRECT("IVA!X"&amp;MATCH(MID(COMPRAS!C67,1,2)&amp;MID(COMPRAS!F67,1,2)&amp;MID(COMPRAS!D67,1,2),IVA!W:W,0)),"SIN COD.")</f>
        <v>0</v>
      </c>
      <c r="CH167">
        <f ca="1">IFERROR(INDIRECT("IVA!Y"&amp;MATCH(MID(COMPRAS!C67,1,2)&amp;MID(COMPRAS!F67,1,2)&amp;MID(COMPRAS!D67,1,2),IVA!W:W,0)),"SIN COD.")</f>
        <v>0</v>
      </c>
    </row>
    <row r="168" spans="1:86" x14ac:dyDescent="0.25">
      <c r="A168" s="226"/>
      <c r="B168" s="227"/>
      <c r="C168" s="228"/>
      <c r="D168"/>
      <c r="AL168">
        <f t="shared" si="14"/>
        <v>0</v>
      </c>
      <c r="AQ168">
        <f t="shared" si="15"/>
        <v>0</v>
      </c>
      <c r="AR168" t="str">
        <f>IFERROR(IF(OR(AP168=338,AP168=340,AP168=341,AP168=342,AP168="342A",AP168="342B"),PorcenRet(AP168,AT168,AU168),INDEX(PORCENTAJEBUSCAR,MATCH(AP168,CódigoRET,0),4)*1),"")</f>
        <v/>
      </c>
      <c r="AS168">
        <f t="shared" si="16"/>
        <v>0</v>
      </c>
      <c r="BF168" t="str">
        <f>IFERROR(IF(OR(BD168=338,BD168=340,BD168=341,BD168=342,BD168="342A",BD168="342B"),PorcenRet(BD168,BH168,BI168),INDEX(PORCENTAJEBUSCAR,MATCH(BD168,CódigoRET,0),4)*1),"")</f>
        <v/>
      </c>
      <c r="BG168">
        <f t="shared" si="17"/>
        <v>0</v>
      </c>
      <c r="BO168">
        <f t="shared" si="18"/>
        <v>0</v>
      </c>
      <c r="CC168">
        <f t="shared" si="19"/>
        <v>0</v>
      </c>
      <c r="CD168">
        <f t="shared" si="20"/>
        <v>0</v>
      </c>
      <c r="CG168">
        <f ca="1">IFERROR(INDIRECT("IVA!X"&amp;MATCH(MID(COMPRAS!C68,1,2)&amp;MID(COMPRAS!F68,1,2)&amp;MID(COMPRAS!D68,1,2),IVA!W:W,0)),"SIN COD.")</f>
        <v>0</v>
      </c>
      <c r="CH168">
        <f ca="1">IFERROR(INDIRECT("IVA!Y"&amp;MATCH(MID(COMPRAS!C68,1,2)&amp;MID(COMPRAS!F68,1,2)&amp;MID(COMPRAS!D68,1,2),IVA!W:W,0)),"SIN COD.")</f>
        <v>0</v>
      </c>
    </row>
    <row r="169" spans="1:86" x14ac:dyDescent="0.25">
      <c r="A169" s="226"/>
      <c r="B169" s="227"/>
      <c r="C169" s="228"/>
      <c r="D169"/>
      <c r="AL169">
        <f t="shared" si="14"/>
        <v>0</v>
      </c>
      <c r="AQ169">
        <f t="shared" si="15"/>
        <v>0</v>
      </c>
      <c r="AR169" t="str">
        <f>IFERROR(IF(OR(AP169=338,AP169=340,AP169=341,AP169=342,AP169="342A",AP169="342B"),PorcenRet(AP169,AT169,AU169),INDEX(PORCENTAJEBUSCAR,MATCH(AP169,CódigoRET,0),4)*1),"")</f>
        <v/>
      </c>
      <c r="AS169">
        <f t="shared" si="16"/>
        <v>0</v>
      </c>
      <c r="BF169" t="str">
        <f>IFERROR(IF(OR(BD169=338,BD169=340,BD169=341,BD169=342,BD169="342A",BD169="342B"),PorcenRet(BD169,BH169,BI169),INDEX(PORCENTAJEBUSCAR,MATCH(BD169,CódigoRET,0),4)*1),"")</f>
        <v/>
      </c>
      <c r="BG169">
        <f t="shared" si="17"/>
        <v>0</v>
      </c>
      <c r="BO169">
        <f t="shared" si="18"/>
        <v>0</v>
      </c>
      <c r="CC169">
        <f t="shared" si="19"/>
        <v>0</v>
      </c>
      <c r="CD169">
        <f t="shared" si="20"/>
        <v>0</v>
      </c>
      <c r="CG169">
        <f ca="1">IFERROR(INDIRECT("IVA!X"&amp;MATCH(MID(COMPRAS!C69,1,2)&amp;MID(COMPRAS!F69,1,2)&amp;MID(COMPRAS!D69,1,2),IVA!W:W,0)),"SIN COD.")</f>
        <v>0</v>
      </c>
      <c r="CH169">
        <f ca="1">IFERROR(INDIRECT("IVA!Y"&amp;MATCH(MID(COMPRAS!C69,1,2)&amp;MID(COMPRAS!F69,1,2)&amp;MID(COMPRAS!D69,1,2),IVA!W:W,0)),"SIN COD.")</f>
        <v>0</v>
      </c>
    </row>
    <row r="170" spans="1:86" x14ac:dyDescent="0.25">
      <c r="A170" s="226"/>
      <c r="B170" s="227"/>
      <c r="C170" s="228"/>
      <c r="D170"/>
      <c r="AL170">
        <f t="shared" si="14"/>
        <v>0</v>
      </c>
      <c r="AQ170">
        <f t="shared" si="15"/>
        <v>0</v>
      </c>
      <c r="AR170" t="str">
        <f>IFERROR(IF(OR(AP170=338,AP170=340,AP170=341,AP170=342,AP170="342A",AP170="342B"),PorcenRet(AP170,AT170,AU170),INDEX(PORCENTAJEBUSCAR,MATCH(AP170,CódigoRET,0),4)*1),"")</f>
        <v/>
      </c>
      <c r="AS170">
        <f t="shared" si="16"/>
        <v>0</v>
      </c>
      <c r="BF170" t="str">
        <f>IFERROR(IF(OR(BD170=338,BD170=340,BD170=341,BD170=342,BD170="342A",BD170="342B"),PorcenRet(BD170,BH170,BI170),INDEX(PORCENTAJEBUSCAR,MATCH(BD170,CódigoRET,0),4)*1),"")</f>
        <v/>
      </c>
      <c r="BG170">
        <f t="shared" si="17"/>
        <v>0</v>
      </c>
      <c r="BO170">
        <f t="shared" si="18"/>
        <v>0</v>
      </c>
      <c r="CC170">
        <f t="shared" si="19"/>
        <v>0</v>
      </c>
      <c r="CD170">
        <f t="shared" si="20"/>
        <v>0</v>
      </c>
      <c r="CG170">
        <f ca="1">IFERROR(INDIRECT("IVA!X"&amp;MATCH(MID(COMPRAS!C70,1,2)&amp;MID(COMPRAS!F70,1,2)&amp;MID(COMPRAS!D70,1,2),IVA!W:W,0)),"SIN COD.")</f>
        <v>0</v>
      </c>
      <c r="CH170">
        <f ca="1">IFERROR(INDIRECT("IVA!Y"&amp;MATCH(MID(COMPRAS!C70,1,2)&amp;MID(COMPRAS!F70,1,2)&amp;MID(COMPRAS!D70,1,2),IVA!W:W,0)),"SIN COD.")</f>
        <v>0</v>
      </c>
    </row>
    <row r="171" spans="1:86" x14ac:dyDescent="0.25">
      <c r="A171" s="226"/>
      <c r="B171" s="227"/>
      <c r="C171" s="228"/>
      <c r="D171"/>
      <c r="AL171">
        <f t="shared" si="14"/>
        <v>0</v>
      </c>
      <c r="AQ171">
        <f t="shared" si="15"/>
        <v>0</v>
      </c>
      <c r="AR171" t="str">
        <f>IFERROR(IF(OR(AP171=338,AP171=340,AP171=341,AP171=342,AP171="342A",AP171="342B"),PorcenRet(AP171,AT171,AU171),INDEX(PORCENTAJEBUSCAR,MATCH(AP171,CódigoRET,0),4)*1),"")</f>
        <v/>
      </c>
      <c r="AS171">
        <f t="shared" si="16"/>
        <v>0</v>
      </c>
      <c r="BF171" t="str">
        <f>IFERROR(IF(OR(BD171=338,BD171=340,BD171=341,BD171=342,BD171="342A",BD171="342B"),PorcenRet(BD171,BH171,BI171),INDEX(PORCENTAJEBUSCAR,MATCH(BD171,CódigoRET,0),4)*1),"")</f>
        <v/>
      </c>
      <c r="BG171">
        <f t="shared" si="17"/>
        <v>0</v>
      </c>
      <c r="BO171">
        <f t="shared" si="18"/>
        <v>0</v>
      </c>
      <c r="CC171">
        <f t="shared" si="19"/>
        <v>0</v>
      </c>
      <c r="CD171">
        <f t="shared" si="20"/>
        <v>0</v>
      </c>
      <c r="CG171">
        <f ca="1">IFERROR(INDIRECT("IVA!X"&amp;MATCH(MID(COMPRAS!C71,1,2)&amp;MID(COMPRAS!F71,1,2)&amp;MID(COMPRAS!D71,1,2),IVA!W:W,0)),"SIN COD.")</f>
        <v>0</v>
      </c>
      <c r="CH171">
        <f ca="1">IFERROR(INDIRECT("IVA!Y"&amp;MATCH(MID(COMPRAS!C71,1,2)&amp;MID(COMPRAS!F71,1,2)&amp;MID(COMPRAS!D71,1,2),IVA!W:W,0)),"SIN COD.")</f>
        <v>0</v>
      </c>
    </row>
    <row r="172" spans="1:86" x14ac:dyDescent="0.25">
      <c r="A172" s="226"/>
      <c r="B172" s="227"/>
      <c r="C172" s="228"/>
      <c r="D172"/>
      <c r="AL172">
        <f t="shared" si="14"/>
        <v>0</v>
      </c>
      <c r="AQ172">
        <f t="shared" si="15"/>
        <v>0</v>
      </c>
      <c r="AR172" t="str">
        <f>IFERROR(IF(OR(AP172=338,AP172=340,AP172=341,AP172=342,AP172="342A",AP172="342B"),PorcenRet(AP172,AT172,AU172),INDEX(PORCENTAJEBUSCAR,MATCH(AP172,CódigoRET,0),4)*1),"")</f>
        <v/>
      </c>
      <c r="AS172">
        <f t="shared" si="16"/>
        <v>0</v>
      </c>
      <c r="BF172" t="str">
        <f>IFERROR(IF(OR(BD172=338,BD172=340,BD172=341,BD172=342,BD172="342A",BD172="342B"),PorcenRet(BD172,BH172,BI172),INDEX(PORCENTAJEBUSCAR,MATCH(BD172,CódigoRET,0),4)*1),"")</f>
        <v/>
      </c>
      <c r="BG172">
        <f t="shared" si="17"/>
        <v>0</v>
      </c>
      <c r="BO172">
        <f t="shared" si="18"/>
        <v>0</v>
      </c>
      <c r="CC172">
        <f t="shared" si="19"/>
        <v>0</v>
      </c>
      <c r="CD172">
        <f t="shared" si="20"/>
        <v>0</v>
      </c>
      <c r="CG172">
        <f ca="1">IFERROR(INDIRECT("IVA!X"&amp;MATCH(MID(COMPRAS!C72,1,2)&amp;MID(COMPRAS!F72,1,2)&amp;MID(COMPRAS!D72,1,2),IVA!W:W,0)),"SIN COD.")</f>
        <v>0</v>
      </c>
      <c r="CH172">
        <f ca="1">IFERROR(INDIRECT("IVA!Y"&amp;MATCH(MID(COMPRAS!C72,1,2)&amp;MID(COMPRAS!F72,1,2)&amp;MID(COMPRAS!D72,1,2),IVA!W:W,0)),"SIN COD.")</f>
        <v>0</v>
      </c>
    </row>
    <row r="173" spans="1:86" x14ac:dyDescent="0.25">
      <c r="A173" s="226"/>
      <c r="B173" s="227"/>
      <c r="C173" s="228"/>
      <c r="D173"/>
      <c r="AL173">
        <f t="shared" si="14"/>
        <v>0</v>
      </c>
      <c r="AQ173">
        <f t="shared" si="15"/>
        <v>0</v>
      </c>
      <c r="AR173" t="str">
        <f>IFERROR(IF(OR(AP173=338,AP173=340,AP173=341,AP173=342,AP173="342A",AP173="342B"),PorcenRet(AP173,AT173,AU173),INDEX(PORCENTAJEBUSCAR,MATCH(AP173,CódigoRET,0),4)*1),"")</f>
        <v/>
      </c>
      <c r="AS173">
        <f t="shared" si="16"/>
        <v>0</v>
      </c>
      <c r="BF173" t="str">
        <f>IFERROR(IF(OR(BD173=338,BD173=340,BD173=341,BD173=342,BD173="342A",BD173="342B"),PorcenRet(BD173,BH173,BI173),INDEX(PORCENTAJEBUSCAR,MATCH(BD173,CódigoRET,0),4)*1),"")</f>
        <v/>
      </c>
      <c r="BG173">
        <f t="shared" si="17"/>
        <v>0</v>
      </c>
      <c r="BO173">
        <f t="shared" si="18"/>
        <v>0</v>
      </c>
      <c r="CC173">
        <f t="shared" si="19"/>
        <v>0</v>
      </c>
      <c r="CD173">
        <f t="shared" si="20"/>
        <v>0</v>
      </c>
      <c r="CG173">
        <f ca="1">IFERROR(INDIRECT("IVA!X"&amp;MATCH(MID(COMPRAS!C73,1,2)&amp;MID(COMPRAS!F73,1,2)&amp;MID(COMPRAS!D73,1,2),IVA!W:W,0)),"SIN COD.")</f>
        <v>0</v>
      </c>
      <c r="CH173">
        <f ca="1">IFERROR(INDIRECT("IVA!Y"&amp;MATCH(MID(COMPRAS!C73,1,2)&amp;MID(COMPRAS!F73,1,2)&amp;MID(COMPRAS!D73,1,2),IVA!W:W,0)),"SIN COD.")</f>
        <v>0</v>
      </c>
    </row>
    <row r="174" spans="1:86" x14ac:dyDescent="0.25">
      <c r="A174" s="226"/>
      <c r="B174" s="227"/>
      <c r="C174" s="228"/>
      <c r="D174"/>
      <c r="AL174">
        <f t="shared" si="14"/>
        <v>0</v>
      </c>
      <c r="AQ174">
        <f t="shared" si="15"/>
        <v>0</v>
      </c>
      <c r="AR174" t="str">
        <f>IFERROR(IF(OR(AP174=338,AP174=340,AP174=341,AP174=342,AP174="342A",AP174="342B"),PorcenRet(AP174,AT174,AU174),INDEX(PORCENTAJEBUSCAR,MATCH(AP174,CódigoRET,0),4)*1),"")</f>
        <v/>
      </c>
      <c r="AS174">
        <f t="shared" si="16"/>
        <v>0</v>
      </c>
      <c r="BF174" t="str">
        <f>IFERROR(IF(OR(BD174=338,BD174=340,BD174=341,BD174=342,BD174="342A",BD174="342B"),PorcenRet(BD174,BH174,BI174),INDEX(PORCENTAJEBUSCAR,MATCH(BD174,CódigoRET,0),4)*1),"")</f>
        <v/>
      </c>
      <c r="BG174">
        <f t="shared" si="17"/>
        <v>0</v>
      </c>
      <c r="BO174">
        <f t="shared" si="18"/>
        <v>0</v>
      </c>
      <c r="CC174">
        <f t="shared" si="19"/>
        <v>0</v>
      </c>
      <c r="CD174">
        <f t="shared" si="20"/>
        <v>0</v>
      </c>
      <c r="CG174">
        <f ca="1">IFERROR(INDIRECT("IVA!X"&amp;MATCH(MID(COMPRAS!C74,1,2)&amp;MID(COMPRAS!F74,1,2)&amp;MID(COMPRAS!D74,1,2),IVA!W:W,0)),"SIN COD.")</f>
        <v>0</v>
      </c>
      <c r="CH174">
        <f ca="1">IFERROR(INDIRECT("IVA!Y"&amp;MATCH(MID(COMPRAS!C74,1,2)&amp;MID(COMPRAS!F74,1,2)&amp;MID(COMPRAS!D74,1,2),IVA!W:W,0)),"SIN COD.")</f>
        <v>0</v>
      </c>
    </row>
    <row r="175" spans="1:86" x14ac:dyDescent="0.25">
      <c r="A175" s="226"/>
      <c r="B175" s="227"/>
      <c r="C175" s="228"/>
      <c r="D175"/>
      <c r="AL175">
        <f t="shared" si="14"/>
        <v>0</v>
      </c>
      <c r="AQ175">
        <f t="shared" si="15"/>
        <v>0</v>
      </c>
      <c r="AR175" t="str">
        <f>IFERROR(IF(OR(AP175=338,AP175=340,AP175=341,AP175=342,AP175="342A",AP175="342B"),PorcenRet(AP175,AT175,AU175),INDEX(PORCENTAJEBUSCAR,MATCH(AP175,CódigoRET,0),4)*1),"")</f>
        <v/>
      </c>
      <c r="AS175">
        <f t="shared" si="16"/>
        <v>0</v>
      </c>
      <c r="BF175" t="str">
        <f>IFERROR(IF(OR(BD175=338,BD175=340,BD175=341,BD175=342,BD175="342A",BD175="342B"),PorcenRet(BD175,BH175,BI175),INDEX(PORCENTAJEBUSCAR,MATCH(BD175,CódigoRET,0),4)*1),"")</f>
        <v/>
      </c>
      <c r="BG175">
        <f t="shared" si="17"/>
        <v>0</v>
      </c>
      <c r="BO175">
        <f t="shared" si="18"/>
        <v>0</v>
      </c>
      <c r="CC175">
        <f t="shared" si="19"/>
        <v>0</v>
      </c>
      <c r="CD175">
        <f t="shared" si="20"/>
        <v>0</v>
      </c>
      <c r="CG175">
        <f ca="1">IFERROR(INDIRECT("IVA!X"&amp;MATCH(MID(COMPRAS!C75,1,2)&amp;MID(COMPRAS!F75,1,2)&amp;MID(COMPRAS!D75,1,2),IVA!W:W,0)),"SIN COD.")</f>
        <v>0</v>
      </c>
      <c r="CH175">
        <f ca="1">IFERROR(INDIRECT("IVA!Y"&amp;MATCH(MID(COMPRAS!C75,1,2)&amp;MID(COMPRAS!F75,1,2)&amp;MID(COMPRAS!D75,1,2),IVA!W:W,0)),"SIN COD.")</f>
        <v>0</v>
      </c>
    </row>
    <row r="176" spans="1:86" x14ac:dyDescent="0.25">
      <c r="A176" s="226"/>
      <c r="B176" s="227"/>
      <c r="C176" s="228"/>
      <c r="D176"/>
      <c r="AL176">
        <f t="shared" si="14"/>
        <v>0</v>
      </c>
      <c r="AQ176">
        <f t="shared" si="15"/>
        <v>0</v>
      </c>
      <c r="AR176" t="str">
        <f>IFERROR(IF(OR(AP176=338,AP176=340,AP176=341,AP176=342,AP176="342A",AP176="342B"),PorcenRet(AP176,AT176,AU176),INDEX(PORCENTAJEBUSCAR,MATCH(AP176,CódigoRET,0),4)*1),"")</f>
        <v/>
      </c>
      <c r="AS176">
        <f t="shared" si="16"/>
        <v>0</v>
      </c>
      <c r="BF176" t="str">
        <f>IFERROR(IF(OR(BD176=338,BD176=340,BD176=341,BD176=342,BD176="342A",BD176="342B"),PorcenRet(BD176,BH176,BI176),INDEX(PORCENTAJEBUSCAR,MATCH(BD176,CódigoRET,0),4)*1),"")</f>
        <v/>
      </c>
      <c r="BG176">
        <f t="shared" si="17"/>
        <v>0</v>
      </c>
      <c r="BO176">
        <f t="shared" si="18"/>
        <v>0</v>
      </c>
      <c r="CC176">
        <f t="shared" si="19"/>
        <v>0</v>
      </c>
      <c r="CD176">
        <f t="shared" si="20"/>
        <v>0</v>
      </c>
      <c r="CG176">
        <f ca="1">IFERROR(INDIRECT("IVA!X"&amp;MATCH(MID(COMPRAS!C76,1,2)&amp;MID(COMPRAS!F76,1,2)&amp;MID(COMPRAS!D76,1,2),IVA!W:W,0)),"SIN COD.")</f>
        <v>0</v>
      </c>
      <c r="CH176">
        <f ca="1">IFERROR(INDIRECT("IVA!Y"&amp;MATCH(MID(COMPRAS!C76,1,2)&amp;MID(COMPRAS!F76,1,2)&amp;MID(COMPRAS!D76,1,2),IVA!W:W,0)),"SIN COD.")</f>
        <v>0</v>
      </c>
    </row>
    <row r="177" spans="1:86" x14ac:dyDescent="0.25">
      <c r="A177" s="226"/>
      <c r="B177" s="227"/>
      <c r="C177" s="228"/>
      <c r="D177"/>
      <c r="AL177">
        <f t="shared" si="14"/>
        <v>0</v>
      </c>
      <c r="AQ177">
        <f t="shared" si="15"/>
        <v>0</v>
      </c>
      <c r="AR177" t="str">
        <f>IFERROR(IF(OR(AP177=338,AP177=340,AP177=341,AP177=342,AP177="342A",AP177="342B"),PorcenRet(AP177,AT177,AU177),INDEX(PORCENTAJEBUSCAR,MATCH(AP177,CódigoRET,0),4)*1),"")</f>
        <v/>
      </c>
      <c r="AS177">
        <f t="shared" si="16"/>
        <v>0</v>
      </c>
      <c r="BF177" t="str">
        <f>IFERROR(IF(OR(BD177=338,BD177=340,BD177=341,BD177=342,BD177="342A",BD177="342B"),PorcenRet(BD177,BH177,BI177),INDEX(PORCENTAJEBUSCAR,MATCH(BD177,CódigoRET,0),4)*1),"")</f>
        <v/>
      </c>
      <c r="BG177">
        <f t="shared" si="17"/>
        <v>0</v>
      </c>
      <c r="BO177">
        <f t="shared" si="18"/>
        <v>0</v>
      </c>
      <c r="CC177">
        <f t="shared" si="19"/>
        <v>0</v>
      </c>
      <c r="CD177">
        <f t="shared" si="20"/>
        <v>0</v>
      </c>
      <c r="CG177">
        <f ca="1">IFERROR(INDIRECT("IVA!X"&amp;MATCH(MID(COMPRAS!C77,1,2)&amp;MID(COMPRAS!F77,1,2)&amp;MID(COMPRAS!D77,1,2),IVA!W:W,0)),"SIN COD.")</f>
        <v>0</v>
      </c>
      <c r="CH177">
        <f ca="1">IFERROR(INDIRECT("IVA!Y"&amp;MATCH(MID(COMPRAS!C77,1,2)&amp;MID(COMPRAS!F77,1,2)&amp;MID(COMPRAS!D77,1,2),IVA!W:W,0)),"SIN COD.")</f>
        <v>0</v>
      </c>
    </row>
    <row r="178" spans="1:86" x14ac:dyDescent="0.25">
      <c r="A178" s="226"/>
      <c r="B178" s="227"/>
      <c r="C178" s="228"/>
      <c r="D178"/>
      <c r="AL178">
        <f t="shared" si="14"/>
        <v>0</v>
      </c>
      <c r="AQ178">
        <f t="shared" si="15"/>
        <v>0</v>
      </c>
      <c r="AR178" t="str">
        <f>IFERROR(IF(OR(AP178=338,AP178=340,AP178=341,AP178=342,AP178="342A",AP178="342B"),PorcenRet(AP178,AT178,AU178),INDEX(PORCENTAJEBUSCAR,MATCH(AP178,CódigoRET,0),4)*1),"")</f>
        <v/>
      </c>
      <c r="AS178">
        <f t="shared" si="16"/>
        <v>0</v>
      </c>
      <c r="BF178" t="str">
        <f>IFERROR(IF(OR(BD178=338,BD178=340,BD178=341,BD178=342,BD178="342A",BD178="342B"),PorcenRet(BD178,BH178,BI178),INDEX(PORCENTAJEBUSCAR,MATCH(BD178,CódigoRET,0),4)*1),"")</f>
        <v/>
      </c>
      <c r="BG178">
        <f t="shared" si="17"/>
        <v>0</v>
      </c>
      <c r="BO178">
        <f t="shared" si="18"/>
        <v>0</v>
      </c>
      <c r="CC178">
        <f t="shared" si="19"/>
        <v>0</v>
      </c>
      <c r="CD178">
        <f t="shared" si="20"/>
        <v>0</v>
      </c>
      <c r="CG178">
        <f ca="1">IFERROR(INDIRECT("IVA!X"&amp;MATCH(MID(COMPRAS!C78,1,2)&amp;MID(COMPRAS!F78,1,2)&amp;MID(COMPRAS!D78,1,2),IVA!W:W,0)),"SIN COD.")</f>
        <v>0</v>
      </c>
      <c r="CH178">
        <f ca="1">IFERROR(INDIRECT("IVA!Y"&amp;MATCH(MID(COMPRAS!C78,1,2)&amp;MID(COMPRAS!F78,1,2)&amp;MID(COMPRAS!D78,1,2),IVA!W:W,0)),"SIN COD.")</f>
        <v>0</v>
      </c>
    </row>
    <row r="179" spans="1:86" x14ac:dyDescent="0.25">
      <c r="A179" s="226"/>
      <c r="B179" s="227"/>
      <c r="C179" s="228"/>
      <c r="D179"/>
      <c r="AL179">
        <f t="shared" si="14"/>
        <v>0</v>
      </c>
      <c r="AQ179">
        <f t="shared" si="15"/>
        <v>0</v>
      </c>
      <c r="AR179" t="str">
        <f>IFERROR(IF(OR(AP179=338,AP179=340,AP179=341,AP179=342,AP179="342A",AP179="342B"),PorcenRet(AP179,AT179,AU179),INDEX(PORCENTAJEBUSCAR,MATCH(AP179,CódigoRET,0),4)*1),"")</f>
        <v/>
      </c>
      <c r="AS179">
        <f t="shared" si="16"/>
        <v>0</v>
      </c>
      <c r="BF179" t="str">
        <f>IFERROR(IF(OR(BD179=338,BD179=340,BD179=341,BD179=342,BD179="342A",BD179="342B"),PorcenRet(BD179,BH179,BI179),INDEX(PORCENTAJEBUSCAR,MATCH(BD179,CódigoRET,0),4)*1),"")</f>
        <v/>
      </c>
      <c r="BG179">
        <f t="shared" si="17"/>
        <v>0</v>
      </c>
      <c r="BO179">
        <f t="shared" si="18"/>
        <v>0</v>
      </c>
      <c r="CC179">
        <f t="shared" si="19"/>
        <v>0</v>
      </c>
      <c r="CD179">
        <f t="shared" si="20"/>
        <v>0</v>
      </c>
      <c r="CG179">
        <f ca="1">IFERROR(INDIRECT("IVA!X"&amp;MATCH(MID(COMPRAS!C79,1,2)&amp;MID(COMPRAS!F79,1,2)&amp;MID(COMPRAS!D79,1,2),IVA!W:W,0)),"SIN COD.")</f>
        <v>0</v>
      </c>
      <c r="CH179">
        <f ca="1">IFERROR(INDIRECT("IVA!Y"&amp;MATCH(MID(COMPRAS!C79,1,2)&amp;MID(COMPRAS!F79,1,2)&amp;MID(COMPRAS!D79,1,2),IVA!W:W,0)),"SIN COD.")</f>
        <v>0</v>
      </c>
    </row>
    <row r="180" spans="1:86" x14ac:dyDescent="0.25">
      <c r="A180" s="226"/>
      <c r="B180" s="227"/>
      <c r="C180" s="228"/>
      <c r="D180"/>
      <c r="AL180">
        <f t="shared" si="14"/>
        <v>0</v>
      </c>
      <c r="AQ180">
        <f t="shared" si="15"/>
        <v>0</v>
      </c>
      <c r="AR180" t="str">
        <f>IFERROR(IF(OR(AP180=338,AP180=340,AP180=341,AP180=342,AP180="342A",AP180="342B"),PorcenRet(AP180,AT180,AU180),INDEX(PORCENTAJEBUSCAR,MATCH(AP180,CódigoRET,0),4)*1),"")</f>
        <v/>
      </c>
      <c r="AS180">
        <f t="shared" si="16"/>
        <v>0</v>
      </c>
      <c r="BF180" t="str">
        <f>IFERROR(IF(OR(BD180=338,BD180=340,BD180=341,BD180=342,BD180="342A",BD180="342B"),PorcenRet(BD180,BH180,BI180),INDEX(PORCENTAJEBUSCAR,MATCH(BD180,CódigoRET,0),4)*1),"")</f>
        <v/>
      </c>
      <c r="BG180">
        <f t="shared" si="17"/>
        <v>0</v>
      </c>
      <c r="BO180">
        <f t="shared" si="18"/>
        <v>0</v>
      </c>
      <c r="CC180">
        <f t="shared" si="19"/>
        <v>0</v>
      </c>
      <c r="CD180">
        <f t="shared" si="20"/>
        <v>0</v>
      </c>
      <c r="CG180">
        <f ca="1">IFERROR(INDIRECT("IVA!X"&amp;MATCH(MID(COMPRAS!C80,1,2)&amp;MID(COMPRAS!F80,1,2)&amp;MID(COMPRAS!D80,1,2),IVA!W:W,0)),"SIN COD.")</f>
        <v>0</v>
      </c>
      <c r="CH180">
        <f ca="1">IFERROR(INDIRECT("IVA!Y"&amp;MATCH(MID(COMPRAS!C80,1,2)&amp;MID(COMPRAS!F80,1,2)&amp;MID(COMPRAS!D80,1,2),IVA!W:W,0)),"SIN COD.")</f>
        <v>0</v>
      </c>
    </row>
    <row r="181" spans="1:86" x14ac:dyDescent="0.25">
      <c r="A181" s="226"/>
      <c r="B181" s="227"/>
      <c r="C181" s="228"/>
      <c r="D181"/>
      <c r="AL181">
        <f t="shared" si="14"/>
        <v>0</v>
      </c>
      <c r="AQ181">
        <f t="shared" si="15"/>
        <v>0</v>
      </c>
      <c r="AR181" t="str">
        <f>IFERROR(IF(OR(AP181=338,AP181=340,AP181=341,AP181=342,AP181="342A",AP181="342B"),PorcenRet(AP181,AT181,AU181),INDEX(PORCENTAJEBUSCAR,MATCH(AP181,CódigoRET,0),4)*1),"")</f>
        <v/>
      </c>
      <c r="AS181">
        <f t="shared" si="16"/>
        <v>0</v>
      </c>
      <c r="BF181" t="str">
        <f>IFERROR(IF(OR(BD181=338,BD181=340,BD181=341,BD181=342,BD181="342A",BD181="342B"),PorcenRet(BD181,BH181,BI181),INDEX(PORCENTAJEBUSCAR,MATCH(BD181,CódigoRET,0),4)*1),"")</f>
        <v/>
      </c>
      <c r="BG181">
        <f t="shared" si="17"/>
        <v>0</v>
      </c>
      <c r="BO181">
        <f t="shared" si="18"/>
        <v>0</v>
      </c>
      <c r="CC181">
        <f t="shared" si="19"/>
        <v>0</v>
      </c>
      <c r="CD181">
        <f t="shared" si="20"/>
        <v>0</v>
      </c>
      <c r="CG181">
        <f ca="1">IFERROR(INDIRECT("IVA!X"&amp;MATCH(MID(COMPRAS!C81,1,2)&amp;MID(COMPRAS!F81,1,2)&amp;MID(COMPRAS!D81,1,2),IVA!W:W,0)),"SIN COD.")</f>
        <v>0</v>
      </c>
      <c r="CH181">
        <f ca="1">IFERROR(INDIRECT("IVA!Y"&amp;MATCH(MID(COMPRAS!C81,1,2)&amp;MID(COMPRAS!F81,1,2)&amp;MID(COMPRAS!D81,1,2),IVA!W:W,0)),"SIN COD.")</f>
        <v>0</v>
      </c>
    </row>
    <row r="182" spans="1:86" x14ac:dyDescent="0.25">
      <c r="A182" s="226"/>
      <c r="B182" s="227"/>
      <c r="C182" s="228"/>
      <c r="D182"/>
      <c r="AL182">
        <f t="shared" si="14"/>
        <v>0</v>
      </c>
      <c r="AQ182">
        <f t="shared" si="15"/>
        <v>0</v>
      </c>
      <c r="AR182" t="str">
        <f>IFERROR(IF(OR(AP182=338,AP182=340,AP182=341,AP182=342,AP182="342A",AP182="342B"),PorcenRet(AP182,AT182,AU182),INDEX(PORCENTAJEBUSCAR,MATCH(AP182,CódigoRET,0),4)*1),"")</f>
        <v/>
      </c>
      <c r="AS182">
        <f t="shared" si="16"/>
        <v>0</v>
      </c>
      <c r="BF182" t="str">
        <f>IFERROR(IF(OR(BD182=338,BD182=340,BD182=341,BD182=342,BD182="342A",BD182="342B"),PorcenRet(BD182,BH182,BI182),INDEX(PORCENTAJEBUSCAR,MATCH(BD182,CódigoRET,0),4)*1),"")</f>
        <v/>
      </c>
      <c r="BG182">
        <f t="shared" si="17"/>
        <v>0</v>
      </c>
      <c r="BO182">
        <f t="shared" si="18"/>
        <v>0</v>
      </c>
      <c r="CC182">
        <f t="shared" si="19"/>
        <v>0</v>
      </c>
      <c r="CD182">
        <f t="shared" si="20"/>
        <v>0</v>
      </c>
      <c r="CG182">
        <f ca="1">IFERROR(INDIRECT("IVA!X"&amp;MATCH(MID(COMPRAS!C82,1,2)&amp;MID(COMPRAS!F82,1,2)&amp;MID(COMPRAS!D82,1,2),IVA!W:W,0)),"SIN COD.")</f>
        <v>0</v>
      </c>
      <c r="CH182">
        <f ca="1">IFERROR(INDIRECT("IVA!Y"&amp;MATCH(MID(COMPRAS!C82,1,2)&amp;MID(COMPRAS!F82,1,2)&amp;MID(COMPRAS!D82,1,2),IVA!W:W,0)),"SIN COD.")</f>
        <v>0</v>
      </c>
    </row>
    <row r="183" spans="1:86" x14ac:dyDescent="0.25">
      <c r="A183" s="226"/>
      <c r="B183" s="227"/>
      <c r="C183" s="228"/>
      <c r="D183"/>
      <c r="AL183">
        <f t="shared" si="14"/>
        <v>0</v>
      </c>
      <c r="AQ183">
        <f t="shared" si="15"/>
        <v>0</v>
      </c>
      <c r="AR183" t="str">
        <f>IFERROR(IF(OR(AP183=338,AP183=340,AP183=341,AP183=342,AP183="342A",AP183="342B"),PorcenRet(AP183,AT183,AU183),INDEX(PORCENTAJEBUSCAR,MATCH(AP183,CódigoRET,0),4)*1),"")</f>
        <v/>
      </c>
      <c r="AS183">
        <f t="shared" si="16"/>
        <v>0</v>
      </c>
      <c r="BF183" t="str">
        <f>IFERROR(IF(OR(BD183=338,BD183=340,BD183=341,BD183=342,BD183="342A",BD183="342B"),PorcenRet(BD183,BH183,BI183),INDEX(PORCENTAJEBUSCAR,MATCH(BD183,CódigoRET,0),4)*1),"")</f>
        <v/>
      </c>
      <c r="BG183">
        <f t="shared" si="17"/>
        <v>0</v>
      </c>
      <c r="BO183">
        <f t="shared" si="18"/>
        <v>0</v>
      </c>
      <c r="CC183">
        <f t="shared" si="19"/>
        <v>0</v>
      </c>
      <c r="CD183">
        <f t="shared" si="20"/>
        <v>0</v>
      </c>
      <c r="CG183">
        <f ca="1">IFERROR(INDIRECT("IVA!X"&amp;MATCH(MID(COMPRAS!C83,1,2)&amp;MID(COMPRAS!F83,1,2)&amp;MID(COMPRAS!D83,1,2),IVA!W:W,0)),"SIN COD.")</f>
        <v>0</v>
      </c>
      <c r="CH183">
        <f ca="1">IFERROR(INDIRECT("IVA!Y"&amp;MATCH(MID(COMPRAS!C83,1,2)&amp;MID(COMPRAS!F83,1,2)&amp;MID(COMPRAS!D83,1,2),IVA!W:W,0)),"SIN COD.")</f>
        <v>0</v>
      </c>
    </row>
    <row r="184" spans="1:86" x14ac:dyDescent="0.25">
      <c r="A184" s="226"/>
      <c r="B184" s="227"/>
      <c r="C184" s="228"/>
      <c r="D184"/>
      <c r="AL184">
        <f t="shared" si="14"/>
        <v>0</v>
      </c>
      <c r="AQ184">
        <f t="shared" si="15"/>
        <v>0</v>
      </c>
      <c r="AR184" t="str">
        <f>IFERROR(IF(OR(AP184=338,AP184=340,AP184=341,AP184=342,AP184="342A",AP184="342B"),PorcenRet(AP184,AT184,AU184),INDEX(PORCENTAJEBUSCAR,MATCH(AP184,CódigoRET,0),4)*1),"")</f>
        <v/>
      </c>
      <c r="AS184">
        <f t="shared" si="16"/>
        <v>0</v>
      </c>
      <c r="BF184" t="str">
        <f>IFERROR(IF(OR(BD184=338,BD184=340,BD184=341,BD184=342,BD184="342A",BD184="342B"),PorcenRet(BD184,BH184,BI184),INDEX(PORCENTAJEBUSCAR,MATCH(BD184,CódigoRET,0),4)*1),"")</f>
        <v/>
      </c>
      <c r="BG184">
        <f t="shared" si="17"/>
        <v>0</v>
      </c>
      <c r="BO184">
        <f t="shared" si="18"/>
        <v>0</v>
      </c>
      <c r="CC184">
        <f t="shared" si="19"/>
        <v>0</v>
      </c>
      <c r="CD184">
        <f t="shared" si="20"/>
        <v>0</v>
      </c>
      <c r="CG184">
        <f ca="1">IFERROR(INDIRECT("IVA!X"&amp;MATCH(MID(COMPRAS!C84,1,2)&amp;MID(COMPRAS!F84,1,2)&amp;MID(COMPRAS!D84,1,2),IVA!W:W,0)),"SIN COD.")</f>
        <v>0</v>
      </c>
      <c r="CH184">
        <f ca="1">IFERROR(INDIRECT("IVA!Y"&amp;MATCH(MID(COMPRAS!C84,1,2)&amp;MID(COMPRAS!F84,1,2)&amp;MID(COMPRAS!D84,1,2),IVA!W:W,0)),"SIN COD.")</f>
        <v>0</v>
      </c>
    </row>
    <row r="185" spans="1:86" x14ac:dyDescent="0.25">
      <c r="A185" s="226"/>
      <c r="B185" s="227"/>
      <c r="C185" s="228"/>
      <c r="D185"/>
      <c r="AL185">
        <f t="shared" si="14"/>
        <v>0</v>
      </c>
      <c r="AQ185">
        <f t="shared" si="15"/>
        <v>0</v>
      </c>
      <c r="AR185" t="str">
        <f>IFERROR(IF(OR(AP185=338,AP185=340,AP185=341,AP185=342,AP185="342A",AP185="342B"),PorcenRet(AP185,AT185,AU185),INDEX(PORCENTAJEBUSCAR,MATCH(AP185,CódigoRET,0),4)*1),"")</f>
        <v/>
      </c>
      <c r="AS185">
        <f t="shared" si="16"/>
        <v>0</v>
      </c>
      <c r="BF185" t="str">
        <f>IFERROR(IF(OR(BD185=338,BD185=340,BD185=341,BD185=342,BD185="342A",BD185="342B"),PorcenRet(BD185,BH185,BI185),INDEX(PORCENTAJEBUSCAR,MATCH(BD185,CódigoRET,0),4)*1),"")</f>
        <v/>
      </c>
      <c r="BG185">
        <f t="shared" si="17"/>
        <v>0</v>
      </c>
      <c r="BO185">
        <f t="shared" si="18"/>
        <v>0</v>
      </c>
      <c r="CC185">
        <f t="shared" si="19"/>
        <v>0</v>
      </c>
      <c r="CD185">
        <f t="shared" si="20"/>
        <v>0</v>
      </c>
      <c r="CG185">
        <f ca="1">IFERROR(INDIRECT("IVA!X"&amp;MATCH(MID(COMPRAS!C85,1,2)&amp;MID(COMPRAS!F85,1,2)&amp;MID(COMPRAS!D85,1,2),IVA!W:W,0)),"SIN COD.")</f>
        <v>0</v>
      </c>
      <c r="CH185">
        <f ca="1">IFERROR(INDIRECT("IVA!Y"&amp;MATCH(MID(COMPRAS!C85,1,2)&amp;MID(COMPRAS!F85,1,2)&amp;MID(COMPRAS!D85,1,2),IVA!W:W,0)),"SIN COD.")</f>
        <v>0</v>
      </c>
    </row>
    <row r="186" spans="1:86" x14ac:dyDescent="0.25">
      <c r="A186" s="226"/>
      <c r="B186" s="227"/>
      <c r="C186" s="228"/>
      <c r="D186"/>
      <c r="AL186">
        <f t="shared" si="14"/>
        <v>0</v>
      </c>
      <c r="AQ186">
        <f t="shared" si="15"/>
        <v>0</v>
      </c>
      <c r="AR186" t="str">
        <f>IFERROR(IF(OR(AP186=338,AP186=340,AP186=341,AP186=342,AP186="342A",AP186="342B"),PorcenRet(AP186,AT186,AU186),INDEX(PORCENTAJEBUSCAR,MATCH(AP186,CódigoRET,0),4)*1),"")</f>
        <v/>
      </c>
      <c r="AS186">
        <f t="shared" si="16"/>
        <v>0</v>
      </c>
      <c r="BF186" t="str">
        <f>IFERROR(IF(OR(BD186=338,BD186=340,BD186=341,BD186=342,BD186="342A",BD186="342B"),PorcenRet(BD186,BH186,BI186),INDEX(PORCENTAJEBUSCAR,MATCH(BD186,CódigoRET,0),4)*1),"")</f>
        <v/>
      </c>
      <c r="BG186">
        <f t="shared" si="17"/>
        <v>0</v>
      </c>
      <c r="BO186">
        <f t="shared" si="18"/>
        <v>0</v>
      </c>
      <c r="CC186">
        <f t="shared" si="19"/>
        <v>0</v>
      </c>
      <c r="CD186">
        <f t="shared" si="20"/>
        <v>0</v>
      </c>
      <c r="CG186">
        <f ca="1">IFERROR(INDIRECT("IVA!X"&amp;MATCH(MID(COMPRAS!C86,1,2)&amp;MID(COMPRAS!F86,1,2)&amp;MID(COMPRAS!D86,1,2),IVA!W:W,0)),"SIN COD.")</f>
        <v>0</v>
      </c>
      <c r="CH186">
        <f ca="1">IFERROR(INDIRECT("IVA!Y"&amp;MATCH(MID(COMPRAS!C86,1,2)&amp;MID(COMPRAS!F86,1,2)&amp;MID(COMPRAS!D86,1,2),IVA!W:W,0)),"SIN COD.")</f>
        <v>0</v>
      </c>
    </row>
    <row r="187" spans="1:86" x14ac:dyDescent="0.25">
      <c r="A187" s="226"/>
      <c r="B187" s="227"/>
      <c r="C187" s="228"/>
      <c r="D187"/>
      <c r="AL187">
        <f t="shared" si="14"/>
        <v>0</v>
      </c>
      <c r="AQ187">
        <f t="shared" si="15"/>
        <v>0</v>
      </c>
      <c r="AR187" t="str">
        <f>IFERROR(IF(OR(AP187=338,AP187=340,AP187=341,AP187=342,AP187="342A",AP187="342B"),PorcenRet(AP187,AT187,AU187),INDEX(PORCENTAJEBUSCAR,MATCH(AP187,CódigoRET,0),4)*1),"")</f>
        <v/>
      </c>
      <c r="AS187">
        <f t="shared" si="16"/>
        <v>0</v>
      </c>
      <c r="BF187" t="str">
        <f>IFERROR(IF(OR(BD187=338,BD187=340,BD187=341,BD187=342,BD187="342A",BD187="342B"),PorcenRet(BD187,BH187,BI187),INDEX(PORCENTAJEBUSCAR,MATCH(BD187,CódigoRET,0),4)*1),"")</f>
        <v/>
      </c>
      <c r="BG187">
        <f t="shared" si="17"/>
        <v>0</v>
      </c>
      <c r="BO187">
        <f t="shared" si="18"/>
        <v>0</v>
      </c>
      <c r="CC187">
        <f t="shared" si="19"/>
        <v>0</v>
      </c>
      <c r="CD187">
        <f t="shared" si="20"/>
        <v>0</v>
      </c>
      <c r="CG187">
        <f ca="1">IFERROR(INDIRECT("IVA!X"&amp;MATCH(MID(COMPRAS!C87,1,2)&amp;MID(COMPRAS!F87,1,2)&amp;MID(COMPRAS!D87,1,2),IVA!W:W,0)),"SIN COD.")</f>
        <v>0</v>
      </c>
      <c r="CH187">
        <f ca="1">IFERROR(INDIRECT("IVA!Y"&amp;MATCH(MID(COMPRAS!C87,1,2)&amp;MID(COMPRAS!F87,1,2)&amp;MID(COMPRAS!D87,1,2),IVA!W:W,0)),"SIN COD.")</f>
        <v>0</v>
      </c>
    </row>
    <row r="188" spans="1:86" x14ac:dyDescent="0.25">
      <c r="A188" s="226"/>
      <c r="B188" s="227"/>
      <c r="C188" s="228"/>
      <c r="D188"/>
      <c r="AL188">
        <f t="shared" si="14"/>
        <v>0</v>
      </c>
      <c r="AQ188">
        <f t="shared" si="15"/>
        <v>0</v>
      </c>
      <c r="AR188" t="str">
        <f>IFERROR(IF(OR(AP188=338,AP188=340,AP188=341,AP188=342,AP188="342A",AP188="342B"),PorcenRet(AP188,AT188,AU188),INDEX(PORCENTAJEBUSCAR,MATCH(AP188,CódigoRET,0),4)*1),"")</f>
        <v/>
      </c>
      <c r="AS188">
        <f t="shared" si="16"/>
        <v>0</v>
      </c>
      <c r="BF188" t="str">
        <f>IFERROR(IF(OR(BD188=338,BD188=340,BD188=341,BD188=342,BD188="342A",BD188="342B"),PorcenRet(BD188,BH188,BI188),INDEX(PORCENTAJEBUSCAR,MATCH(BD188,CódigoRET,0),4)*1),"")</f>
        <v/>
      </c>
      <c r="BG188">
        <f t="shared" si="17"/>
        <v>0</v>
      </c>
      <c r="BO188">
        <f t="shared" si="18"/>
        <v>0</v>
      </c>
      <c r="CC188">
        <f t="shared" si="19"/>
        <v>0</v>
      </c>
      <c r="CD188">
        <f t="shared" si="20"/>
        <v>0</v>
      </c>
      <c r="CG188">
        <f ca="1">IFERROR(INDIRECT("IVA!X"&amp;MATCH(MID(COMPRAS!C88,1,2)&amp;MID(COMPRAS!F88,1,2)&amp;MID(COMPRAS!D88,1,2),IVA!W:W,0)),"SIN COD.")</f>
        <v>0</v>
      </c>
      <c r="CH188">
        <f ca="1">IFERROR(INDIRECT("IVA!Y"&amp;MATCH(MID(COMPRAS!C88,1,2)&amp;MID(COMPRAS!F88,1,2)&amp;MID(COMPRAS!D88,1,2),IVA!W:W,0)),"SIN COD.")</f>
        <v>0</v>
      </c>
    </row>
    <row r="189" spans="1:86" x14ac:dyDescent="0.25">
      <c r="A189" s="226"/>
      <c r="B189" s="227"/>
      <c r="C189" s="228"/>
      <c r="D189"/>
      <c r="AL189">
        <f t="shared" si="14"/>
        <v>0</v>
      </c>
      <c r="AQ189">
        <f t="shared" si="15"/>
        <v>0</v>
      </c>
      <c r="AR189" t="str">
        <f>IFERROR(IF(OR(AP189=338,AP189=340,AP189=341,AP189=342,AP189="342A",AP189="342B"),PorcenRet(AP189,AT189,AU189),INDEX(PORCENTAJEBUSCAR,MATCH(AP189,CódigoRET,0),4)*1),"")</f>
        <v/>
      </c>
      <c r="AS189">
        <f t="shared" si="16"/>
        <v>0</v>
      </c>
      <c r="BF189" t="str">
        <f>IFERROR(IF(OR(BD189=338,BD189=340,BD189=341,BD189=342,BD189="342A",BD189="342B"),PorcenRet(BD189,BH189,BI189),INDEX(PORCENTAJEBUSCAR,MATCH(BD189,CódigoRET,0),4)*1),"")</f>
        <v/>
      </c>
      <c r="BG189">
        <f t="shared" si="17"/>
        <v>0</v>
      </c>
      <c r="BO189">
        <f t="shared" si="18"/>
        <v>0</v>
      </c>
      <c r="CC189">
        <f t="shared" si="19"/>
        <v>0</v>
      </c>
      <c r="CD189">
        <f t="shared" si="20"/>
        <v>0</v>
      </c>
      <c r="CG189">
        <f ca="1">IFERROR(INDIRECT("IVA!X"&amp;MATCH(MID(COMPRAS!C89,1,2)&amp;MID(COMPRAS!F89,1,2)&amp;MID(COMPRAS!D89,1,2),IVA!W:W,0)),"SIN COD.")</f>
        <v>0</v>
      </c>
      <c r="CH189">
        <f ca="1">IFERROR(INDIRECT("IVA!Y"&amp;MATCH(MID(COMPRAS!C89,1,2)&amp;MID(COMPRAS!F89,1,2)&amp;MID(COMPRAS!D89,1,2),IVA!W:W,0)),"SIN COD.")</f>
        <v>0</v>
      </c>
    </row>
    <row r="190" spans="1:86" x14ac:dyDescent="0.25">
      <c r="A190" s="226"/>
      <c r="B190" s="227"/>
      <c r="C190" s="228"/>
      <c r="D190"/>
      <c r="AL190">
        <f t="shared" si="14"/>
        <v>0</v>
      </c>
      <c r="AQ190">
        <f t="shared" si="15"/>
        <v>0</v>
      </c>
      <c r="AR190" t="str">
        <f>IFERROR(IF(OR(AP190=338,AP190=340,AP190=341,AP190=342,AP190="342A",AP190="342B"),PorcenRet(AP190,AT190,AU190),INDEX(PORCENTAJEBUSCAR,MATCH(AP190,CódigoRET,0),4)*1),"")</f>
        <v/>
      </c>
      <c r="AS190">
        <f t="shared" si="16"/>
        <v>0</v>
      </c>
      <c r="BF190" t="str">
        <f>IFERROR(IF(OR(BD190=338,BD190=340,BD190=341,BD190=342,BD190="342A",BD190="342B"),PorcenRet(BD190,BH190,BI190),INDEX(PORCENTAJEBUSCAR,MATCH(BD190,CódigoRET,0),4)*1),"")</f>
        <v/>
      </c>
      <c r="BG190">
        <f t="shared" si="17"/>
        <v>0</v>
      </c>
      <c r="BO190">
        <f t="shared" si="18"/>
        <v>0</v>
      </c>
      <c r="CC190">
        <f t="shared" si="19"/>
        <v>0</v>
      </c>
      <c r="CD190">
        <f t="shared" si="20"/>
        <v>0</v>
      </c>
      <c r="CG190">
        <f ca="1">IFERROR(INDIRECT("IVA!X"&amp;MATCH(MID(COMPRAS!C90,1,2)&amp;MID(COMPRAS!F90,1,2)&amp;MID(COMPRAS!D90,1,2),IVA!W:W,0)),"SIN COD.")</f>
        <v>0</v>
      </c>
      <c r="CH190">
        <f ca="1">IFERROR(INDIRECT("IVA!Y"&amp;MATCH(MID(COMPRAS!C90,1,2)&amp;MID(COMPRAS!F90,1,2)&amp;MID(COMPRAS!D90,1,2),IVA!W:W,0)),"SIN COD.")</f>
        <v>0</v>
      </c>
    </row>
    <row r="191" spans="1:86" x14ac:dyDescent="0.25">
      <c r="A191" s="226"/>
      <c r="B191" s="227"/>
      <c r="C191" s="228"/>
      <c r="D191"/>
      <c r="AL191">
        <f t="shared" si="14"/>
        <v>0</v>
      </c>
      <c r="AQ191">
        <f t="shared" si="15"/>
        <v>0</v>
      </c>
      <c r="AR191" t="str">
        <f>IFERROR(IF(OR(AP191=338,AP191=340,AP191=341,AP191=342,AP191="342A",AP191="342B"),PorcenRet(AP191,AT191,AU191),INDEX(PORCENTAJEBUSCAR,MATCH(AP191,CódigoRET,0),4)*1),"")</f>
        <v/>
      </c>
      <c r="AS191">
        <f t="shared" si="16"/>
        <v>0</v>
      </c>
      <c r="BF191" t="str">
        <f>IFERROR(IF(OR(BD191=338,BD191=340,BD191=341,BD191=342,BD191="342A",BD191="342B"),PorcenRet(BD191,BH191,BI191),INDEX(PORCENTAJEBUSCAR,MATCH(BD191,CódigoRET,0),4)*1),"")</f>
        <v/>
      </c>
      <c r="BG191">
        <f t="shared" si="17"/>
        <v>0</v>
      </c>
      <c r="BO191">
        <f t="shared" si="18"/>
        <v>0</v>
      </c>
      <c r="CC191">
        <f t="shared" si="19"/>
        <v>0</v>
      </c>
      <c r="CD191">
        <f t="shared" si="20"/>
        <v>0</v>
      </c>
      <c r="CG191">
        <f ca="1">IFERROR(INDIRECT("IVA!X"&amp;MATCH(MID(COMPRAS!C91,1,2)&amp;MID(COMPRAS!F91,1,2)&amp;MID(COMPRAS!D91,1,2),IVA!W:W,0)),"SIN COD.")</f>
        <v>0</v>
      </c>
      <c r="CH191">
        <f ca="1">IFERROR(INDIRECT("IVA!Y"&amp;MATCH(MID(COMPRAS!C91,1,2)&amp;MID(COMPRAS!F91,1,2)&amp;MID(COMPRAS!D91,1,2),IVA!W:W,0)),"SIN COD.")</f>
        <v>0</v>
      </c>
    </row>
    <row r="192" spans="1:86" x14ac:dyDescent="0.25">
      <c r="A192" s="226"/>
      <c r="B192" s="227"/>
      <c r="C192" s="228"/>
      <c r="D192"/>
      <c r="AL192">
        <f t="shared" si="14"/>
        <v>0</v>
      </c>
      <c r="AQ192">
        <f t="shared" si="15"/>
        <v>0</v>
      </c>
      <c r="AR192" t="str">
        <f>IFERROR(IF(OR(AP192=338,AP192=340,AP192=341,AP192=342,AP192="342A",AP192="342B"),PorcenRet(AP192,AT192,AU192),INDEX(PORCENTAJEBUSCAR,MATCH(AP192,CódigoRET,0),4)*1),"")</f>
        <v/>
      </c>
      <c r="AS192">
        <f t="shared" si="16"/>
        <v>0</v>
      </c>
      <c r="BF192" t="str">
        <f>IFERROR(IF(OR(BD192=338,BD192=340,BD192=341,BD192=342,BD192="342A",BD192="342B"),PorcenRet(BD192,BH192,BI192),INDEX(PORCENTAJEBUSCAR,MATCH(BD192,CódigoRET,0),4)*1),"")</f>
        <v/>
      </c>
      <c r="BG192">
        <f t="shared" si="17"/>
        <v>0</v>
      </c>
      <c r="BO192">
        <f t="shared" si="18"/>
        <v>0</v>
      </c>
      <c r="CC192">
        <f t="shared" si="19"/>
        <v>0</v>
      </c>
      <c r="CD192">
        <f t="shared" si="20"/>
        <v>0</v>
      </c>
      <c r="CG192">
        <f ca="1">IFERROR(INDIRECT("IVA!X"&amp;MATCH(MID(COMPRAS!C92,1,2)&amp;MID(COMPRAS!F92,1,2)&amp;MID(COMPRAS!D92,1,2),IVA!W:W,0)),"SIN COD.")</f>
        <v>0</v>
      </c>
      <c r="CH192">
        <f ca="1">IFERROR(INDIRECT("IVA!Y"&amp;MATCH(MID(COMPRAS!C92,1,2)&amp;MID(COMPRAS!F92,1,2)&amp;MID(COMPRAS!D92,1,2),IVA!W:W,0)),"SIN COD.")</f>
        <v>0</v>
      </c>
    </row>
    <row r="193" spans="1:86" x14ac:dyDescent="0.25">
      <c r="A193" s="226"/>
      <c r="B193" s="227"/>
      <c r="C193" s="228"/>
      <c r="D193"/>
      <c r="AL193">
        <f t="shared" si="14"/>
        <v>0</v>
      </c>
      <c r="AQ193">
        <f t="shared" si="15"/>
        <v>0</v>
      </c>
      <c r="AR193" t="str">
        <f>IFERROR(IF(OR(AP193=338,AP193=340,AP193=341,AP193=342,AP193="342A",AP193="342B"),PorcenRet(AP193,AT193,AU193),INDEX(PORCENTAJEBUSCAR,MATCH(AP193,CódigoRET,0),4)*1),"")</f>
        <v/>
      </c>
      <c r="AS193">
        <f t="shared" si="16"/>
        <v>0</v>
      </c>
      <c r="BF193" t="str">
        <f>IFERROR(IF(OR(BD193=338,BD193=340,BD193=341,BD193=342,BD193="342A",BD193="342B"),PorcenRet(BD193,BH193,BI193),INDEX(PORCENTAJEBUSCAR,MATCH(BD193,CódigoRET,0),4)*1),"")</f>
        <v/>
      </c>
      <c r="BG193">
        <f t="shared" si="17"/>
        <v>0</v>
      </c>
      <c r="BO193">
        <f t="shared" si="18"/>
        <v>0</v>
      </c>
      <c r="CC193">
        <f t="shared" si="19"/>
        <v>0</v>
      </c>
      <c r="CD193">
        <f t="shared" si="20"/>
        <v>0</v>
      </c>
      <c r="CG193">
        <f ca="1">IFERROR(INDIRECT("IVA!X"&amp;MATCH(MID(COMPRAS!C93,1,2)&amp;MID(COMPRAS!F93,1,2)&amp;MID(COMPRAS!D93,1,2),IVA!W:W,0)),"SIN COD.")</f>
        <v>0</v>
      </c>
      <c r="CH193">
        <f ca="1">IFERROR(INDIRECT("IVA!Y"&amp;MATCH(MID(COMPRAS!C93,1,2)&amp;MID(COMPRAS!F93,1,2)&amp;MID(COMPRAS!D93,1,2),IVA!W:W,0)),"SIN COD.")</f>
        <v>0</v>
      </c>
    </row>
    <row r="194" spans="1:86" x14ac:dyDescent="0.25">
      <c r="A194" s="226"/>
      <c r="B194" s="227"/>
      <c r="C194" s="228"/>
      <c r="D194"/>
      <c r="AL194">
        <f t="shared" ref="AL194:AL257" si="21">O194+P194+Q194+R194+S194+T194+U194+V194</f>
        <v>0</v>
      </c>
      <c r="AQ194">
        <f t="shared" ref="AQ194:AQ257" si="22">+P194+Q194+R194+S194-BE194-BQ194-BW194+O194</f>
        <v>0</v>
      </c>
      <c r="AR194" t="str">
        <f>IFERROR(IF(OR(AP194=338,AP194=340,AP194=341,AP194=342,AP194="342A",AP194="342B"),PorcenRet(AP194,AT194,AU194),INDEX(PORCENTAJEBUSCAR,MATCH(AP194,CódigoRET,0),4)*1),"")</f>
        <v/>
      </c>
      <c r="AS194">
        <f t="shared" ref="AS194:AS257" si="23">ROUND(IF(AP194="",0,AQ194*(AR194/100)),2)</f>
        <v>0</v>
      </c>
      <c r="BF194" t="str">
        <f>IFERROR(IF(OR(BD194=338,BD194=340,BD194=341,BD194=342,BD194="342A",BD194="342B"),PorcenRet(BD194,BH194,BI194),INDEX(PORCENTAJEBUSCAR,MATCH(BD194,CódigoRET,0),4)*1),"")</f>
        <v/>
      </c>
      <c r="BG194">
        <f t="shared" ref="BG194:BG257" si="24">ROUND(IF(BD194="",0,BE194*(BF194/100)),2)</f>
        <v>0</v>
      </c>
      <c r="BO194">
        <f t="shared" ref="BO194:BO257" si="25">IF(MID(F194,1,2)="41",SUM(O194:S194),0)</f>
        <v>0</v>
      </c>
      <c r="CC194">
        <f t="shared" ref="CC194:CC257" si="26">O194+P194+Q194+R194+S194</f>
        <v>0</v>
      </c>
      <c r="CD194">
        <f t="shared" ref="CD194:CD257" si="27">T194+U194</f>
        <v>0</v>
      </c>
      <c r="CG194">
        <f ca="1">IFERROR(INDIRECT("IVA!X"&amp;MATCH(MID(COMPRAS!C94,1,2)&amp;MID(COMPRAS!F94,1,2)&amp;MID(COMPRAS!D94,1,2),IVA!W:W,0)),"SIN COD.")</f>
        <v>0</v>
      </c>
      <c r="CH194">
        <f ca="1">IFERROR(INDIRECT("IVA!Y"&amp;MATCH(MID(COMPRAS!C94,1,2)&amp;MID(COMPRAS!F94,1,2)&amp;MID(COMPRAS!D94,1,2),IVA!W:W,0)),"SIN COD.")</f>
        <v>0</v>
      </c>
    </row>
    <row r="195" spans="1:86" x14ac:dyDescent="0.25">
      <c r="A195" s="226"/>
      <c r="B195" s="227"/>
      <c r="C195" s="228"/>
      <c r="D195"/>
      <c r="AL195">
        <f t="shared" si="21"/>
        <v>0</v>
      </c>
      <c r="AQ195">
        <f t="shared" si="22"/>
        <v>0</v>
      </c>
      <c r="AR195" t="str">
        <f>IFERROR(IF(OR(AP195=338,AP195=340,AP195=341,AP195=342,AP195="342A",AP195="342B"),PorcenRet(AP195,AT195,AU195),INDEX(PORCENTAJEBUSCAR,MATCH(AP195,CódigoRET,0),4)*1),"")</f>
        <v/>
      </c>
      <c r="AS195">
        <f t="shared" si="23"/>
        <v>0</v>
      </c>
      <c r="BF195" t="str">
        <f>IFERROR(IF(OR(BD195=338,BD195=340,BD195=341,BD195=342,BD195="342A",BD195="342B"),PorcenRet(BD195,BH195,BI195),INDEX(PORCENTAJEBUSCAR,MATCH(BD195,CódigoRET,0),4)*1),"")</f>
        <v/>
      </c>
      <c r="BG195">
        <f t="shared" si="24"/>
        <v>0</v>
      </c>
      <c r="BO195">
        <f t="shared" si="25"/>
        <v>0</v>
      </c>
      <c r="CC195">
        <f t="shared" si="26"/>
        <v>0</v>
      </c>
      <c r="CD195">
        <f t="shared" si="27"/>
        <v>0</v>
      </c>
      <c r="CG195">
        <f ca="1">IFERROR(INDIRECT("IVA!X"&amp;MATCH(MID(COMPRAS!C95,1,2)&amp;MID(COMPRAS!F95,1,2)&amp;MID(COMPRAS!D95,1,2),IVA!W:W,0)),"SIN COD.")</f>
        <v>0</v>
      </c>
      <c r="CH195">
        <f ca="1">IFERROR(INDIRECT("IVA!Y"&amp;MATCH(MID(COMPRAS!C95,1,2)&amp;MID(COMPRAS!F95,1,2)&amp;MID(COMPRAS!D95,1,2),IVA!W:W,0)),"SIN COD.")</f>
        <v>0</v>
      </c>
    </row>
    <row r="196" spans="1:86" x14ac:dyDescent="0.25">
      <c r="A196" s="226"/>
      <c r="B196" s="227"/>
      <c r="C196" s="228"/>
      <c r="D196"/>
      <c r="AL196">
        <f t="shared" si="21"/>
        <v>0</v>
      </c>
      <c r="AQ196">
        <f t="shared" si="22"/>
        <v>0</v>
      </c>
      <c r="AR196" t="str">
        <f>IFERROR(IF(OR(AP196=338,AP196=340,AP196=341,AP196=342,AP196="342A",AP196="342B"),PorcenRet(AP196,AT196,AU196),INDEX(PORCENTAJEBUSCAR,MATCH(AP196,CódigoRET,0),4)*1),"")</f>
        <v/>
      </c>
      <c r="AS196">
        <f t="shared" si="23"/>
        <v>0</v>
      </c>
      <c r="BF196" t="str">
        <f>IFERROR(IF(OR(BD196=338,BD196=340,BD196=341,BD196=342,BD196="342A",BD196="342B"),PorcenRet(BD196,BH196,BI196),INDEX(PORCENTAJEBUSCAR,MATCH(BD196,CódigoRET,0),4)*1),"")</f>
        <v/>
      </c>
      <c r="BG196">
        <f t="shared" si="24"/>
        <v>0</v>
      </c>
      <c r="BO196">
        <f t="shared" si="25"/>
        <v>0</v>
      </c>
      <c r="CC196">
        <f t="shared" si="26"/>
        <v>0</v>
      </c>
      <c r="CD196">
        <f t="shared" si="27"/>
        <v>0</v>
      </c>
      <c r="CG196">
        <f ca="1">IFERROR(INDIRECT("IVA!X"&amp;MATCH(MID(COMPRAS!C96,1,2)&amp;MID(COMPRAS!F96,1,2)&amp;MID(COMPRAS!D96,1,2),IVA!W:W,0)),"SIN COD.")</f>
        <v>0</v>
      </c>
      <c r="CH196">
        <f ca="1">IFERROR(INDIRECT("IVA!Y"&amp;MATCH(MID(COMPRAS!C96,1,2)&amp;MID(COMPRAS!F96,1,2)&amp;MID(COMPRAS!D96,1,2),IVA!W:W,0)),"SIN COD.")</f>
        <v>0</v>
      </c>
    </row>
    <row r="197" spans="1:86" x14ac:dyDescent="0.25">
      <c r="A197" s="226"/>
      <c r="B197" s="227"/>
      <c r="C197" s="228"/>
      <c r="D197"/>
      <c r="AL197">
        <f t="shared" si="21"/>
        <v>0</v>
      </c>
      <c r="AQ197">
        <f t="shared" si="22"/>
        <v>0</v>
      </c>
      <c r="AR197" t="str">
        <f>IFERROR(IF(OR(AP197=338,AP197=340,AP197=341,AP197=342,AP197="342A",AP197="342B"),PorcenRet(AP197,AT197,AU197),INDEX(PORCENTAJEBUSCAR,MATCH(AP197,CódigoRET,0),4)*1),"")</f>
        <v/>
      </c>
      <c r="AS197">
        <f t="shared" si="23"/>
        <v>0</v>
      </c>
      <c r="BF197" t="str">
        <f>IFERROR(IF(OR(BD197=338,BD197=340,BD197=341,BD197=342,BD197="342A",BD197="342B"),PorcenRet(BD197,BH197,BI197),INDEX(PORCENTAJEBUSCAR,MATCH(BD197,CódigoRET,0),4)*1),"")</f>
        <v/>
      </c>
      <c r="BG197">
        <f t="shared" si="24"/>
        <v>0</v>
      </c>
      <c r="BO197">
        <f t="shared" si="25"/>
        <v>0</v>
      </c>
      <c r="CC197">
        <f t="shared" si="26"/>
        <v>0</v>
      </c>
      <c r="CD197">
        <f t="shared" si="27"/>
        <v>0</v>
      </c>
      <c r="CG197">
        <f ca="1">IFERROR(INDIRECT("IVA!X"&amp;MATCH(MID(COMPRAS!C97,1,2)&amp;MID(COMPRAS!F97,1,2)&amp;MID(COMPRAS!D97,1,2),IVA!W:W,0)),"SIN COD.")</f>
        <v>0</v>
      </c>
      <c r="CH197">
        <f ca="1">IFERROR(INDIRECT("IVA!Y"&amp;MATCH(MID(COMPRAS!C97,1,2)&amp;MID(COMPRAS!F97,1,2)&amp;MID(COMPRAS!D97,1,2),IVA!W:W,0)),"SIN COD.")</f>
        <v>0</v>
      </c>
    </row>
    <row r="198" spans="1:86" x14ac:dyDescent="0.25">
      <c r="A198" s="226"/>
      <c r="B198" s="227"/>
      <c r="C198" s="228"/>
      <c r="D198"/>
      <c r="AL198">
        <f t="shared" si="21"/>
        <v>0</v>
      </c>
      <c r="AQ198">
        <f t="shared" si="22"/>
        <v>0</v>
      </c>
      <c r="AR198" t="str">
        <f>IFERROR(IF(OR(AP198=338,AP198=340,AP198=341,AP198=342,AP198="342A",AP198="342B"),PorcenRet(AP198,AT198,AU198),INDEX(PORCENTAJEBUSCAR,MATCH(AP198,CódigoRET,0),4)*1),"")</f>
        <v/>
      </c>
      <c r="AS198">
        <f t="shared" si="23"/>
        <v>0</v>
      </c>
      <c r="BF198" t="str">
        <f>IFERROR(IF(OR(BD198=338,BD198=340,BD198=341,BD198=342,BD198="342A",BD198="342B"),PorcenRet(BD198,BH198,BI198),INDEX(PORCENTAJEBUSCAR,MATCH(BD198,CódigoRET,0),4)*1),"")</f>
        <v/>
      </c>
      <c r="BG198">
        <f t="shared" si="24"/>
        <v>0</v>
      </c>
      <c r="BO198">
        <f t="shared" si="25"/>
        <v>0</v>
      </c>
      <c r="CC198">
        <f t="shared" si="26"/>
        <v>0</v>
      </c>
      <c r="CD198">
        <f t="shared" si="27"/>
        <v>0</v>
      </c>
      <c r="CG198">
        <f ca="1">IFERROR(INDIRECT("IVA!X"&amp;MATCH(MID(COMPRAS!C98,1,2)&amp;MID(COMPRAS!F98,1,2)&amp;MID(COMPRAS!D98,1,2),IVA!W:W,0)),"SIN COD.")</f>
        <v>0</v>
      </c>
      <c r="CH198">
        <f ca="1">IFERROR(INDIRECT("IVA!Y"&amp;MATCH(MID(COMPRAS!C98,1,2)&amp;MID(COMPRAS!F98,1,2)&amp;MID(COMPRAS!D98,1,2),IVA!W:W,0)),"SIN COD.")</f>
        <v>0</v>
      </c>
    </row>
    <row r="199" spans="1:86" x14ac:dyDescent="0.25">
      <c r="A199" s="226"/>
      <c r="B199" s="227"/>
      <c r="C199" s="228"/>
      <c r="D199"/>
      <c r="AL199">
        <f t="shared" si="21"/>
        <v>0</v>
      </c>
      <c r="AQ199">
        <f t="shared" si="22"/>
        <v>0</v>
      </c>
      <c r="AR199" t="str">
        <f>IFERROR(IF(OR(AP199=338,AP199=340,AP199=341,AP199=342,AP199="342A",AP199="342B"),PorcenRet(AP199,AT199,AU199),INDEX(PORCENTAJEBUSCAR,MATCH(AP199,CódigoRET,0),4)*1),"")</f>
        <v/>
      </c>
      <c r="AS199">
        <f t="shared" si="23"/>
        <v>0</v>
      </c>
      <c r="BF199" t="str">
        <f>IFERROR(IF(OR(BD199=338,BD199=340,BD199=341,BD199=342,BD199="342A",BD199="342B"),PorcenRet(BD199,BH199,BI199),INDEX(PORCENTAJEBUSCAR,MATCH(BD199,CódigoRET,0),4)*1),"")</f>
        <v/>
      </c>
      <c r="BG199">
        <f t="shared" si="24"/>
        <v>0</v>
      </c>
      <c r="BO199">
        <f t="shared" si="25"/>
        <v>0</v>
      </c>
      <c r="CC199">
        <f t="shared" si="26"/>
        <v>0</v>
      </c>
      <c r="CD199">
        <f t="shared" si="27"/>
        <v>0</v>
      </c>
      <c r="CG199">
        <f ca="1">IFERROR(INDIRECT("IVA!X"&amp;MATCH(MID(COMPRAS!C99,1,2)&amp;MID(COMPRAS!F99,1,2)&amp;MID(COMPRAS!D99,1,2),IVA!W:W,0)),"SIN COD.")</f>
        <v>0</v>
      </c>
      <c r="CH199">
        <f ca="1">IFERROR(INDIRECT("IVA!Y"&amp;MATCH(MID(COMPRAS!C99,1,2)&amp;MID(COMPRAS!F99,1,2)&amp;MID(COMPRAS!D99,1,2),IVA!W:W,0)),"SIN COD.")</f>
        <v>0</v>
      </c>
    </row>
    <row r="200" spans="1:86" x14ac:dyDescent="0.25">
      <c r="A200" s="226"/>
      <c r="B200" s="227"/>
      <c r="C200" s="228"/>
      <c r="D200"/>
      <c r="AL200">
        <f t="shared" si="21"/>
        <v>0</v>
      </c>
      <c r="AQ200">
        <f t="shared" si="22"/>
        <v>0</v>
      </c>
      <c r="AR200" t="str">
        <f>IFERROR(IF(OR(AP200=338,AP200=340,AP200=341,AP200=342,AP200="342A",AP200="342B"),PorcenRet(AP200,AT200,AU200),INDEX(PORCENTAJEBUSCAR,MATCH(AP200,CódigoRET,0),4)*1),"")</f>
        <v/>
      </c>
      <c r="AS200">
        <f t="shared" si="23"/>
        <v>0</v>
      </c>
      <c r="BF200" t="str">
        <f>IFERROR(IF(OR(BD200=338,BD200=340,BD200=341,BD200=342,BD200="342A",BD200="342B"),PorcenRet(BD200,BH200,BI200),INDEX(PORCENTAJEBUSCAR,MATCH(BD200,CódigoRET,0),4)*1),"")</f>
        <v/>
      </c>
      <c r="BG200">
        <f t="shared" si="24"/>
        <v>0</v>
      </c>
      <c r="BO200">
        <f t="shared" si="25"/>
        <v>0</v>
      </c>
      <c r="CC200">
        <f t="shared" si="26"/>
        <v>0</v>
      </c>
      <c r="CD200">
        <f t="shared" si="27"/>
        <v>0</v>
      </c>
      <c r="CG200">
        <f ca="1">IFERROR(INDIRECT("IVA!X"&amp;MATCH(MID(COMPRAS!C100,1,2)&amp;MID(COMPRAS!F100,1,2)&amp;MID(COMPRAS!D100,1,2),IVA!W:W,0)),"SIN COD.")</f>
        <v>0</v>
      </c>
      <c r="CH200">
        <f ca="1">IFERROR(INDIRECT("IVA!Y"&amp;MATCH(MID(COMPRAS!C100,1,2)&amp;MID(COMPRAS!F100,1,2)&amp;MID(COMPRAS!D100,1,2),IVA!W:W,0)),"SIN COD.")</f>
        <v>0</v>
      </c>
    </row>
    <row r="201" spans="1:86" x14ac:dyDescent="0.25">
      <c r="A201" s="226"/>
      <c r="B201" s="227"/>
      <c r="C201" s="228"/>
      <c r="D201"/>
      <c r="AL201">
        <f t="shared" si="21"/>
        <v>0</v>
      </c>
      <c r="AQ201">
        <f t="shared" si="22"/>
        <v>0</v>
      </c>
      <c r="AR201" t="str">
        <f>IFERROR(IF(OR(AP201=338,AP201=340,AP201=341,AP201=342,AP201="342A",AP201="342B"),PorcenRet(AP201,AT201,AU201),INDEX(PORCENTAJEBUSCAR,MATCH(AP201,CódigoRET,0),4)*1),"")</f>
        <v/>
      </c>
      <c r="AS201">
        <f t="shared" si="23"/>
        <v>0</v>
      </c>
      <c r="BF201" t="str">
        <f>IFERROR(IF(OR(BD201=338,BD201=340,BD201=341,BD201=342,BD201="342A",BD201="342B"),PorcenRet(BD201,BH201,BI201),INDEX(PORCENTAJEBUSCAR,MATCH(BD201,CódigoRET,0),4)*1),"")</f>
        <v/>
      </c>
      <c r="BG201">
        <f t="shared" si="24"/>
        <v>0</v>
      </c>
      <c r="BO201">
        <f t="shared" si="25"/>
        <v>0</v>
      </c>
      <c r="CC201">
        <f t="shared" si="26"/>
        <v>0</v>
      </c>
      <c r="CD201">
        <f t="shared" si="27"/>
        <v>0</v>
      </c>
      <c r="CG201">
        <f ca="1">IFERROR(INDIRECT("IVA!X"&amp;MATCH(MID(COMPRAS!C101,1,2)&amp;MID(COMPRAS!F101,1,2)&amp;MID(COMPRAS!D101,1,2),IVA!W:W,0)),"SIN COD.")</f>
        <v>0</v>
      </c>
      <c r="CH201">
        <f ca="1">IFERROR(INDIRECT("IVA!Y"&amp;MATCH(MID(COMPRAS!C101,1,2)&amp;MID(COMPRAS!F101,1,2)&amp;MID(COMPRAS!D101,1,2),IVA!W:W,0)),"SIN COD.")</f>
        <v>0</v>
      </c>
    </row>
    <row r="202" spans="1:86" x14ac:dyDescent="0.25">
      <c r="A202" s="226"/>
      <c r="B202" s="227"/>
      <c r="C202" s="228"/>
      <c r="D202"/>
      <c r="AL202">
        <f t="shared" si="21"/>
        <v>0</v>
      </c>
      <c r="AQ202">
        <f t="shared" si="22"/>
        <v>0</v>
      </c>
      <c r="AR202" t="str">
        <f>IFERROR(IF(OR(AP202=338,AP202=340,AP202=341,AP202=342,AP202="342A",AP202="342B"),PorcenRet(AP202,AT202,AU202),INDEX(PORCENTAJEBUSCAR,MATCH(AP202,CódigoRET,0),4)*1),"")</f>
        <v/>
      </c>
      <c r="AS202">
        <f t="shared" si="23"/>
        <v>0</v>
      </c>
      <c r="BF202" t="str">
        <f>IFERROR(IF(OR(BD202=338,BD202=340,BD202=341,BD202=342,BD202="342A",BD202="342B"),PorcenRet(BD202,BH202,BI202),INDEX(PORCENTAJEBUSCAR,MATCH(BD202,CódigoRET,0),4)*1),"")</f>
        <v/>
      </c>
      <c r="BG202">
        <f t="shared" si="24"/>
        <v>0</v>
      </c>
      <c r="BO202">
        <f t="shared" si="25"/>
        <v>0</v>
      </c>
      <c r="CC202">
        <f t="shared" si="26"/>
        <v>0</v>
      </c>
      <c r="CD202">
        <f t="shared" si="27"/>
        <v>0</v>
      </c>
      <c r="CG202">
        <f ca="1">IFERROR(INDIRECT("IVA!X"&amp;MATCH(MID(COMPRAS!C102,1,2)&amp;MID(COMPRAS!F102,1,2)&amp;MID(COMPRAS!D102,1,2),IVA!W:W,0)),"SIN COD.")</f>
        <v>0</v>
      </c>
      <c r="CH202">
        <f ca="1">IFERROR(INDIRECT("IVA!Y"&amp;MATCH(MID(COMPRAS!C102,1,2)&amp;MID(COMPRAS!F102,1,2)&amp;MID(COMPRAS!D102,1,2),IVA!W:W,0)),"SIN COD.")</f>
        <v>0</v>
      </c>
    </row>
    <row r="203" spans="1:86" x14ac:dyDescent="0.25">
      <c r="A203" s="226"/>
      <c r="B203" s="227"/>
      <c r="C203" s="228"/>
      <c r="D203"/>
      <c r="AL203">
        <f t="shared" si="21"/>
        <v>0</v>
      </c>
      <c r="AQ203">
        <f t="shared" si="22"/>
        <v>0</v>
      </c>
      <c r="AR203" t="str">
        <f>IFERROR(IF(OR(AP203=338,AP203=340,AP203=341,AP203=342,AP203="342A",AP203="342B"),PorcenRet(AP203,AT203,AU203),INDEX(PORCENTAJEBUSCAR,MATCH(AP203,CódigoRET,0),4)*1),"")</f>
        <v/>
      </c>
      <c r="AS203">
        <f t="shared" si="23"/>
        <v>0</v>
      </c>
      <c r="BF203" t="str">
        <f>IFERROR(IF(OR(BD203=338,BD203=340,BD203=341,BD203=342,BD203="342A",BD203="342B"),PorcenRet(BD203,BH203,BI203),INDEX(PORCENTAJEBUSCAR,MATCH(BD203,CódigoRET,0),4)*1),"")</f>
        <v/>
      </c>
      <c r="BG203">
        <f t="shared" si="24"/>
        <v>0</v>
      </c>
      <c r="BO203">
        <f t="shared" si="25"/>
        <v>0</v>
      </c>
      <c r="CC203">
        <f t="shared" si="26"/>
        <v>0</v>
      </c>
      <c r="CD203">
        <f t="shared" si="27"/>
        <v>0</v>
      </c>
      <c r="CG203">
        <f ca="1">IFERROR(INDIRECT("IVA!X"&amp;MATCH(MID(COMPRAS!C103,1,2)&amp;MID(COMPRAS!F103,1,2)&amp;MID(COMPRAS!D103,1,2),IVA!W:W,0)),"SIN COD.")</f>
        <v>0</v>
      </c>
      <c r="CH203">
        <f ca="1">IFERROR(INDIRECT("IVA!Y"&amp;MATCH(MID(COMPRAS!C103,1,2)&amp;MID(COMPRAS!F103,1,2)&amp;MID(COMPRAS!D103,1,2),IVA!W:W,0)),"SIN COD.")</f>
        <v>0</v>
      </c>
    </row>
    <row r="204" spans="1:86" x14ac:dyDescent="0.25">
      <c r="A204" s="226"/>
      <c r="B204" s="227"/>
      <c r="C204" s="228"/>
      <c r="D204"/>
      <c r="AL204">
        <f t="shared" si="21"/>
        <v>0</v>
      </c>
      <c r="AQ204">
        <f t="shared" si="22"/>
        <v>0</v>
      </c>
      <c r="AR204" t="str">
        <f>IFERROR(IF(OR(AP204=338,AP204=340,AP204=341,AP204=342,AP204="342A",AP204="342B"),PorcenRet(AP204,AT204,AU204),INDEX(PORCENTAJEBUSCAR,MATCH(AP204,CódigoRET,0),4)*1),"")</f>
        <v/>
      </c>
      <c r="AS204">
        <f t="shared" si="23"/>
        <v>0</v>
      </c>
      <c r="BF204" t="str">
        <f>IFERROR(IF(OR(BD204=338,BD204=340,BD204=341,BD204=342,BD204="342A",BD204="342B"),PorcenRet(BD204,BH204,BI204),INDEX(PORCENTAJEBUSCAR,MATCH(BD204,CódigoRET,0),4)*1),"")</f>
        <v/>
      </c>
      <c r="BG204">
        <f t="shared" si="24"/>
        <v>0</v>
      </c>
      <c r="BO204">
        <f t="shared" si="25"/>
        <v>0</v>
      </c>
      <c r="CC204">
        <f t="shared" si="26"/>
        <v>0</v>
      </c>
      <c r="CD204">
        <f t="shared" si="27"/>
        <v>0</v>
      </c>
      <c r="CG204">
        <f ca="1">IFERROR(INDIRECT("IVA!X"&amp;MATCH(MID(COMPRAS!C104,1,2)&amp;MID(COMPRAS!F104,1,2)&amp;MID(COMPRAS!D104,1,2),IVA!W:W,0)),"SIN COD.")</f>
        <v>0</v>
      </c>
      <c r="CH204">
        <f ca="1">IFERROR(INDIRECT("IVA!Y"&amp;MATCH(MID(COMPRAS!C104,1,2)&amp;MID(COMPRAS!F104,1,2)&amp;MID(COMPRAS!D104,1,2),IVA!W:W,0)),"SIN COD.")</f>
        <v>0</v>
      </c>
    </row>
    <row r="205" spans="1:86" x14ac:dyDescent="0.25">
      <c r="A205" s="226"/>
      <c r="B205" s="227"/>
      <c r="C205" s="228"/>
      <c r="D205"/>
      <c r="AL205">
        <f t="shared" si="21"/>
        <v>0</v>
      </c>
      <c r="AQ205">
        <f t="shared" si="22"/>
        <v>0</v>
      </c>
      <c r="AR205" t="str">
        <f>IFERROR(IF(OR(AP205=338,AP205=340,AP205=341,AP205=342,AP205="342A",AP205="342B"),PorcenRet(AP205,AT205,AU205),INDEX(PORCENTAJEBUSCAR,MATCH(AP205,CódigoRET,0),4)*1),"")</f>
        <v/>
      </c>
      <c r="AS205">
        <f t="shared" si="23"/>
        <v>0</v>
      </c>
      <c r="BF205" t="str">
        <f>IFERROR(IF(OR(BD205=338,BD205=340,BD205=341,BD205=342,BD205="342A",BD205="342B"),PorcenRet(BD205,BH205,BI205),INDEX(PORCENTAJEBUSCAR,MATCH(BD205,CódigoRET,0),4)*1),"")</f>
        <v/>
      </c>
      <c r="BG205">
        <f t="shared" si="24"/>
        <v>0</v>
      </c>
      <c r="BO205">
        <f t="shared" si="25"/>
        <v>0</v>
      </c>
      <c r="CC205">
        <f t="shared" si="26"/>
        <v>0</v>
      </c>
      <c r="CD205">
        <f t="shared" si="27"/>
        <v>0</v>
      </c>
      <c r="CG205">
        <f ca="1">IFERROR(INDIRECT("IVA!X"&amp;MATCH(MID(COMPRAS!C105,1,2)&amp;MID(COMPRAS!F105,1,2)&amp;MID(COMPRAS!D105,1,2),IVA!W:W,0)),"SIN COD.")</f>
        <v>0</v>
      </c>
      <c r="CH205">
        <f ca="1">IFERROR(INDIRECT("IVA!Y"&amp;MATCH(MID(COMPRAS!C105,1,2)&amp;MID(COMPRAS!F105,1,2)&amp;MID(COMPRAS!D105,1,2),IVA!W:W,0)),"SIN COD.")</f>
        <v>0</v>
      </c>
    </row>
    <row r="206" spans="1:86" x14ac:dyDescent="0.25">
      <c r="A206" s="226"/>
      <c r="B206" s="227"/>
      <c r="C206" s="228"/>
      <c r="D206"/>
      <c r="AL206">
        <f t="shared" si="21"/>
        <v>0</v>
      </c>
      <c r="AQ206">
        <f t="shared" si="22"/>
        <v>0</v>
      </c>
      <c r="AR206" t="str">
        <f>IFERROR(IF(OR(AP206=338,AP206=340,AP206=341,AP206=342,AP206="342A",AP206="342B"),PorcenRet(AP206,AT206,AU206),INDEX(PORCENTAJEBUSCAR,MATCH(AP206,CódigoRET,0),4)*1),"")</f>
        <v/>
      </c>
      <c r="AS206">
        <f t="shared" si="23"/>
        <v>0</v>
      </c>
      <c r="BF206" t="str">
        <f>IFERROR(IF(OR(BD206=338,BD206=340,BD206=341,BD206=342,BD206="342A",BD206="342B"),PorcenRet(BD206,BH206,BI206),INDEX(PORCENTAJEBUSCAR,MATCH(BD206,CódigoRET,0),4)*1),"")</f>
        <v/>
      </c>
      <c r="BG206">
        <f t="shared" si="24"/>
        <v>0</v>
      </c>
      <c r="BO206">
        <f t="shared" si="25"/>
        <v>0</v>
      </c>
      <c r="CC206">
        <f t="shared" si="26"/>
        <v>0</v>
      </c>
      <c r="CD206">
        <f t="shared" si="27"/>
        <v>0</v>
      </c>
      <c r="CG206">
        <f ca="1">IFERROR(INDIRECT("IVA!X"&amp;MATCH(MID(COMPRAS!C106,1,2)&amp;MID(COMPRAS!F106,1,2)&amp;MID(COMPRAS!D106,1,2),IVA!W:W,0)),"SIN COD.")</f>
        <v>0</v>
      </c>
      <c r="CH206">
        <f ca="1">IFERROR(INDIRECT("IVA!Y"&amp;MATCH(MID(COMPRAS!C106,1,2)&amp;MID(COMPRAS!F106,1,2)&amp;MID(COMPRAS!D106,1,2),IVA!W:W,0)),"SIN COD.")</f>
        <v>0</v>
      </c>
    </row>
    <row r="207" spans="1:86" x14ac:dyDescent="0.25">
      <c r="A207" s="226"/>
      <c r="B207" s="227"/>
      <c r="C207" s="228"/>
      <c r="D207"/>
      <c r="AL207">
        <f t="shared" si="21"/>
        <v>0</v>
      </c>
      <c r="AQ207">
        <f t="shared" si="22"/>
        <v>0</v>
      </c>
      <c r="AR207" t="str">
        <f>IFERROR(IF(OR(AP207=338,AP207=340,AP207=341,AP207=342,AP207="342A",AP207="342B"),PorcenRet(AP207,AT207,AU207),INDEX(PORCENTAJEBUSCAR,MATCH(AP207,CódigoRET,0),4)*1),"")</f>
        <v/>
      </c>
      <c r="AS207">
        <f t="shared" si="23"/>
        <v>0</v>
      </c>
      <c r="BF207" t="str">
        <f>IFERROR(IF(OR(BD207=338,BD207=340,BD207=341,BD207=342,BD207="342A",BD207="342B"),PorcenRet(BD207,BH207,BI207),INDEX(PORCENTAJEBUSCAR,MATCH(BD207,CódigoRET,0),4)*1),"")</f>
        <v/>
      </c>
      <c r="BG207">
        <f t="shared" si="24"/>
        <v>0</v>
      </c>
      <c r="BO207">
        <f t="shared" si="25"/>
        <v>0</v>
      </c>
      <c r="CC207">
        <f t="shared" si="26"/>
        <v>0</v>
      </c>
      <c r="CD207">
        <f t="shared" si="27"/>
        <v>0</v>
      </c>
      <c r="CG207">
        <f ca="1">IFERROR(INDIRECT("IVA!X"&amp;MATCH(MID(COMPRAS!C107,1,2)&amp;MID(COMPRAS!F107,1,2)&amp;MID(COMPRAS!D107,1,2),IVA!W:W,0)),"SIN COD.")</f>
        <v>0</v>
      </c>
      <c r="CH207">
        <f ca="1">IFERROR(INDIRECT("IVA!Y"&amp;MATCH(MID(COMPRAS!C107,1,2)&amp;MID(COMPRAS!F107,1,2)&amp;MID(COMPRAS!D107,1,2),IVA!W:W,0)),"SIN COD.")</f>
        <v>0</v>
      </c>
    </row>
    <row r="208" spans="1:86" x14ac:dyDescent="0.25">
      <c r="A208" s="226"/>
      <c r="B208" s="227"/>
      <c r="C208" s="228"/>
      <c r="D208"/>
      <c r="AL208">
        <f t="shared" si="21"/>
        <v>0</v>
      </c>
      <c r="AQ208">
        <f t="shared" si="22"/>
        <v>0</v>
      </c>
      <c r="AR208" t="str">
        <f>IFERROR(IF(OR(AP208=338,AP208=340,AP208=341,AP208=342,AP208="342A",AP208="342B"),PorcenRet(AP208,AT208,AU208),INDEX(PORCENTAJEBUSCAR,MATCH(AP208,CódigoRET,0),4)*1),"")</f>
        <v/>
      </c>
      <c r="AS208">
        <f t="shared" si="23"/>
        <v>0</v>
      </c>
      <c r="BF208" t="str">
        <f>IFERROR(IF(OR(BD208=338,BD208=340,BD208=341,BD208=342,BD208="342A",BD208="342B"),PorcenRet(BD208,BH208,BI208),INDEX(PORCENTAJEBUSCAR,MATCH(BD208,CódigoRET,0),4)*1),"")</f>
        <v/>
      </c>
      <c r="BG208">
        <f t="shared" si="24"/>
        <v>0</v>
      </c>
      <c r="BO208">
        <f t="shared" si="25"/>
        <v>0</v>
      </c>
      <c r="CC208">
        <f t="shared" si="26"/>
        <v>0</v>
      </c>
      <c r="CD208">
        <f t="shared" si="27"/>
        <v>0</v>
      </c>
      <c r="CG208">
        <f ca="1">IFERROR(INDIRECT("IVA!X"&amp;MATCH(MID(COMPRAS!C108,1,2)&amp;MID(COMPRAS!F108,1,2)&amp;MID(COMPRAS!D108,1,2),IVA!W:W,0)),"SIN COD.")</f>
        <v>0</v>
      </c>
      <c r="CH208">
        <f ca="1">IFERROR(INDIRECT("IVA!Y"&amp;MATCH(MID(COMPRAS!C108,1,2)&amp;MID(COMPRAS!F108,1,2)&amp;MID(COMPRAS!D108,1,2),IVA!W:W,0)),"SIN COD.")</f>
        <v>0</v>
      </c>
    </row>
    <row r="209" spans="1:86" x14ac:dyDescent="0.25">
      <c r="A209" s="226"/>
      <c r="B209" s="227"/>
      <c r="C209" s="228"/>
      <c r="D209"/>
      <c r="AL209">
        <f t="shared" si="21"/>
        <v>0</v>
      </c>
      <c r="AQ209">
        <f t="shared" si="22"/>
        <v>0</v>
      </c>
      <c r="AR209" t="str">
        <f>IFERROR(IF(OR(AP209=338,AP209=340,AP209=341,AP209=342,AP209="342A",AP209="342B"),PorcenRet(AP209,AT209,AU209),INDEX(PORCENTAJEBUSCAR,MATCH(AP209,CódigoRET,0),4)*1),"")</f>
        <v/>
      </c>
      <c r="AS209">
        <f t="shared" si="23"/>
        <v>0</v>
      </c>
      <c r="BF209" t="str">
        <f>IFERROR(IF(OR(BD209=338,BD209=340,BD209=341,BD209=342,BD209="342A",BD209="342B"),PorcenRet(BD209,BH209,BI209),INDEX(PORCENTAJEBUSCAR,MATCH(BD209,CódigoRET,0),4)*1),"")</f>
        <v/>
      </c>
      <c r="BG209">
        <f t="shared" si="24"/>
        <v>0</v>
      </c>
      <c r="BO209">
        <f t="shared" si="25"/>
        <v>0</v>
      </c>
      <c r="CC209">
        <f t="shared" si="26"/>
        <v>0</v>
      </c>
      <c r="CD209">
        <f t="shared" si="27"/>
        <v>0</v>
      </c>
      <c r="CG209">
        <f ca="1">IFERROR(INDIRECT("IVA!X"&amp;MATCH(MID(COMPRAS!C109,1,2)&amp;MID(COMPRAS!F109,1,2)&amp;MID(COMPRAS!D109,1,2),IVA!W:W,0)),"SIN COD.")</f>
        <v>0</v>
      </c>
      <c r="CH209">
        <f ca="1">IFERROR(INDIRECT("IVA!Y"&amp;MATCH(MID(COMPRAS!C109,1,2)&amp;MID(COMPRAS!F109,1,2)&amp;MID(COMPRAS!D109,1,2),IVA!W:W,0)),"SIN COD.")</f>
        <v>0</v>
      </c>
    </row>
    <row r="210" spans="1:86" x14ac:dyDescent="0.25">
      <c r="A210" s="226"/>
      <c r="B210" s="227"/>
      <c r="C210" s="228"/>
      <c r="D210"/>
      <c r="AL210">
        <f t="shared" si="21"/>
        <v>0</v>
      </c>
      <c r="AQ210">
        <f t="shared" si="22"/>
        <v>0</v>
      </c>
      <c r="AR210" t="str">
        <f>IFERROR(IF(OR(AP210=338,AP210=340,AP210=341,AP210=342,AP210="342A",AP210="342B"),PorcenRet(AP210,AT210,AU210),INDEX(PORCENTAJEBUSCAR,MATCH(AP210,CódigoRET,0),4)*1),"")</f>
        <v/>
      </c>
      <c r="AS210">
        <f t="shared" si="23"/>
        <v>0</v>
      </c>
      <c r="BF210" t="str">
        <f>IFERROR(IF(OR(BD210=338,BD210=340,BD210=341,BD210=342,BD210="342A",BD210="342B"),PorcenRet(BD210,BH210,BI210),INDEX(PORCENTAJEBUSCAR,MATCH(BD210,CódigoRET,0),4)*1),"")</f>
        <v/>
      </c>
      <c r="BG210">
        <f t="shared" si="24"/>
        <v>0</v>
      </c>
      <c r="BO210">
        <f t="shared" si="25"/>
        <v>0</v>
      </c>
      <c r="CC210">
        <f t="shared" si="26"/>
        <v>0</v>
      </c>
      <c r="CD210">
        <f t="shared" si="27"/>
        <v>0</v>
      </c>
      <c r="CG210">
        <f ca="1">IFERROR(INDIRECT("IVA!X"&amp;MATCH(MID(COMPRAS!C110,1,2)&amp;MID(COMPRAS!F110,1,2)&amp;MID(COMPRAS!D110,1,2),IVA!W:W,0)),"SIN COD.")</f>
        <v>0</v>
      </c>
      <c r="CH210">
        <f ca="1">IFERROR(INDIRECT("IVA!Y"&amp;MATCH(MID(COMPRAS!C110,1,2)&amp;MID(COMPRAS!F110,1,2)&amp;MID(COMPRAS!D110,1,2),IVA!W:W,0)),"SIN COD.")</f>
        <v>0</v>
      </c>
    </row>
    <row r="211" spans="1:86" x14ac:dyDescent="0.25">
      <c r="A211" s="226"/>
      <c r="B211" s="227"/>
      <c r="C211" s="228"/>
      <c r="D211"/>
      <c r="AL211">
        <f t="shared" si="21"/>
        <v>0</v>
      </c>
      <c r="AQ211">
        <f t="shared" si="22"/>
        <v>0</v>
      </c>
      <c r="AR211" t="str">
        <f>IFERROR(IF(OR(AP211=338,AP211=340,AP211=341,AP211=342,AP211="342A",AP211="342B"),PorcenRet(AP211,AT211,AU211),INDEX(PORCENTAJEBUSCAR,MATCH(AP211,CódigoRET,0),4)*1),"")</f>
        <v/>
      </c>
      <c r="AS211">
        <f t="shared" si="23"/>
        <v>0</v>
      </c>
      <c r="BF211" t="str">
        <f>IFERROR(IF(OR(BD211=338,BD211=340,BD211=341,BD211=342,BD211="342A",BD211="342B"),PorcenRet(BD211,BH211,BI211),INDEX(PORCENTAJEBUSCAR,MATCH(BD211,CódigoRET,0),4)*1),"")</f>
        <v/>
      </c>
      <c r="BG211">
        <f t="shared" si="24"/>
        <v>0</v>
      </c>
      <c r="BO211">
        <f t="shared" si="25"/>
        <v>0</v>
      </c>
      <c r="CC211">
        <f t="shared" si="26"/>
        <v>0</v>
      </c>
      <c r="CD211">
        <f t="shared" si="27"/>
        <v>0</v>
      </c>
      <c r="CG211">
        <f ca="1">IFERROR(INDIRECT("IVA!X"&amp;MATCH(MID(COMPRAS!C111,1,2)&amp;MID(COMPRAS!F111,1,2)&amp;MID(COMPRAS!D111,1,2),IVA!W:W,0)),"SIN COD.")</f>
        <v>0</v>
      </c>
      <c r="CH211">
        <f ca="1">IFERROR(INDIRECT("IVA!Y"&amp;MATCH(MID(COMPRAS!C111,1,2)&amp;MID(COMPRAS!F111,1,2)&amp;MID(COMPRAS!D111,1,2),IVA!W:W,0)),"SIN COD.")</f>
        <v>0</v>
      </c>
    </row>
    <row r="212" spans="1:86" x14ac:dyDescent="0.25">
      <c r="A212" s="226"/>
      <c r="B212" s="227"/>
      <c r="C212" s="228"/>
      <c r="D212"/>
      <c r="AL212">
        <f t="shared" si="21"/>
        <v>0</v>
      </c>
      <c r="AQ212">
        <f t="shared" si="22"/>
        <v>0</v>
      </c>
      <c r="AR212" t="str">
        <f>IFERROR(IF(OR(AP212=338,AP212=340,AP212=341,AP212=342,AP212="342A",AP212="342B"),PorcenRet(AP212,AT212,AU212),INDEX(PORCENTAJEBUSCAR,MATCH(AP212,CódigoRET,0),4)*1),"")</f>
        <v/>
      </c>
      <c r="AS212">
        <f t="shared" si="23"/>
        <v>0</v>
      </c>
      <c r="BF212" t="str">
        <f>IFERROR(IF(OR(BD212=338,BD212=340,BD212=341,BD212=342,BD212="342A",BD212="342B"),PorcenRet(BD212,BH212,BI212),INDEX(PORCENTAJEBUSCAR,MATCH(BD212,CódigoRET,0),4)*1),"")</f>
        <v/>
      </c>
      <c r="BG212">
        <f t="shared" si="24"/>
        <v>0</v>
      </c>
      <c r="BO212">
        <f t="shared" si="25"/>
        <v>0</v>
      </c>
      <c r="CC212">
        <f t="shared" si="26"/>
        <v>0</v>
      </c>
      <c r="CD212">
        <f t="shared" si="27"/>
        <v>0</v>
      </c>
      <c r="CG212">
        <f ca="1">IFERROR(INDIRECT("IVA!X"&amp;MATCH(MID(COMPRAS!C112,1,2)&amp;MID(COMPRAS!F112,1,2)&amp;MID(COMPRAS!D112,1,2),IVA!W:W,0)),"SIN COD.")</f>
        <v>0</v>
      </c>
      <c r="CH212">
        <f ca="1">IFERROR(INDIRECT("IVA!Y"&amp;MATCH(MID(COMPRAS!C112,1,2)&amp;MID(COMPRAS!F112,1,2)&amp;MID(COMPRAS!D112,1,2),IVA!W:W,0)),"SIN COD.")</f>
        <v>0</v>
      </c>
    </row>
    <row r="213" spans="1:86" x14ac:dyDescent="0.25">
      <c r="A213" s="226"/>
      <c r="B213" s="227"/>
      <c r="C213" s="228"/>
      <c r="D213"/>
      <c r="AL213">
        <f t="shared" si="21"/>
        <v>0</v>
      </c>
      <c r="AQ213">
        <f t="shared" si="22"/>
        <v>0</v>
      </c>
      <c r="AR213" t="str">
        <f>IFERROR(IF(OR(AP213=338,AP213=340,AP213=341,AP213=342,AP213="342A",AP213="342B"),PorcenRet(AP213,AT213,AU213),INDEX(PORCENTAJEBUSCAR,MATCH(AP213,CódigoRET,0),4)*1),"")</f>
        <v/>
      </c>
      <c r="AS213">
        <f t="shared" si="23"/>
        <v>0</v>
      </c>
      <c r="BF213" t="str">
        <f>IFERROR(IF(OR(BD213=338,BD213=340,BD213=341,BD213=342,BD213="342A",BD213="342B"),PorcenRet(BD213,BH213,BI213),INDEX(PORCENTAJEBUSCAR,MATCH(BD213,CódigoRET,0),4)*1),"")</f>
        <v/>
      </c>
      <c r="BG213">
        <f t="shared" si="24"/>
        <v>0</v>
      </c>
      <c r="BO213">
        <f t="shared" si="25"/>
        <v>0</v>
      </c>
      <c r="CC213">
        <f t="shared" si="26"/>
        <v>0</v>
      </c>
      <c r="CD213">
        <f t="shared" si="27"/>
        <v>0</v>
      </c>
      <c r="CG213">
        <f ca="1">IFERROR(INDIRECT("IVA!X"&amp;MATCH(MID(COMPRAS!C113,1,2)&amp;MID(COMPRAS!F113,1,2)&amp;MID(COMPRAS!D113,1,2),IVA!W:W,0)),"SIN COD.")</f>
        <v>0</v>
      </c>
      <c r="CH213">
        <f ca="1">IFERROR(INDIRECT("IVA!Y"&amp;MATCH(MID(COMPRAS!C113,1,2)&amp;MID(COMPRAS!F113,1,2)&amp;MID(COMPRAS!D113,1,2),IVA!W:W,0)),"SIN COD.")</f>
        <v>0</v>
      </c>
    </row>
    <row r="214" spans="1:86" x14ac:dyDescent="0.25">
      <c r="A214" s="226"/>
      <c r="B214" s="227"/>
      <c r="C214" s="228"/>
      <c r="D214"/>
      <c r="AL214">
        <f t="shared" si="21"/>
        <v>0</v>
      </c>
      <c r="AQ214">
        <f t="shared" si="22"/>
        <v>0</v>
      </c>
      <c r="AR214" t="str">
        <f>IFERROR(IF(OR(AP214=338,AP214=340,AP214=341,AP214=342,AP214="342A",AP214="342B"),PorcenRet(AP214,AT214,AU214),INDEX(PORCENTAJEBUSCAR,MATCH(AP214,CódigoRET,0),4)*1),"")</f>
        <v/>
      </c>
      <c r="AS214">
        <f t="shared" si="23"/>
        <v>0</v>
      </c>
      <c r="BF214" t="str">
        <f>IFERROR(IF(OR(BD214=338,BD214=340,BD214=341,BD214=342,BD214="342A",BD214="342B"),PorcenRet(BD214,BH214,BI214),INDEX(PORCENTAJEBUSCAR,MATCH(BD214,CódigoRET,0),4)*1),"")</f>
        <v/>
      </c>
      <c r="BG214">
        <f t="shared" si="24"/>
        <v>0</v>
      </c>
      <c r="BO214">
        <f t="shared" si="25"/>
        <v>0</v>
      </c>
      <c r="CC214">
        <f t="shared" si="26"/>
        <v>0</v>
      </c>
      <c r="CD214">
        <f t="shared" si="27"/>
        <v>0</v>
      </c>
      <c r="CG214">
        <f ca="1">IFERROR(INDIRECT("IVA!X"&amp;MATCH(MID(COMPRAS!C114,1,2)&amp;MID(COMPRAS!F114,1,2)&amp;MID(COMPRAS!D114,1,2),IVA!W:W,0)),"SIN COD.")</f>
        <v>0</v>
      </c>
      <c r="CH214">
        <f ca="1">IFERROR(INDIRECT("IVA!Y"&amp;MATCH(MID(COMPRAS!C114,1,2)&amp;MID(COMPRAS!F114,1,2)&amp;MID(COMPRAS!D114,1,2),IVA!W:W,0)),"SIN COD.")</f>
        <v>0</v>
      </c>
    </row>
    <row r="215" spans="1:86" x14ac:dyDescent="0.25">
      <c r="A215" s="226"/>
      <c r="B215" s="227"/>
      <c r="C215" s="228"/>
      <c r="D215"/>
      <c r="AL215">
        <f t="shared" si="21"/>
        <v>0</v>
      </c>
      <c r="AQ215">
        <f t="shared" si="22"/>
        <v>0</v>
      </c>
      <c r="AR215" t="str">
        <f>IFERROR(IF(OR(AP215=338,AP215=340,AP215=341,AP215=342,AP215="342A",AP215="342B"),PorcenRet(AP215,AT215,AU215),INDEX(PORCENTAJEBUSCAR,MATCH(AP215,CódigoRET,0),4)*1),"")</f>
        <v/>
      </c>
      <c r="AS215">
        <f t="shared" si="23"/>
        <v>0</v>
      </c>
      <c r="BF215" t="str">
        <f>IFERROR(IF(OR(BD215=338,BD215=340,BD215=341,BD215=342,BD215="342A",BD215="342B"),PorcenRet(BD215,BH215,BI215),INDEX(PORCENTAJEBUSCAR,MATCH(BD215,CódigoRET,0),4)*1),"")</f>
        <v/>
      </c>
      <c r="BG215">
        <f t="shared" si="24"/>
        <v>0</v>
      </c>
      <c r="BO215">
        <f t="shared" si="25"/>
        <v>0</v>
      </c>
      <c r="CC215">
        <f t="shared" si="26"/>
        <v>0</v>
      </c>
      <c r="CD215">
        <f t="shared" si="27"/>
        <v>0</v>
      </c>
      <c r="CG215">
        <f ca="1">IFERROR(INDIRECT("IVA!X"&amp;MATCH(MID(COMPRAS!C115,1,2)&amp;MID(COMPRAS!F115,1,2)&amp;MID(COMPRAS!D115,1,2),IVA!W:W,0)),"SIN COD.")</f>
        <v>0</v>
      </c>
      <c r="CH215">
        <f ca="1">IFERROR(INDIRECT("IVA!Y"&amp;MATCH(MID(COMPRAS!C115,1,2)&amp;MID(COMPRAS!F115,1,2)&amp;MID(COMPRAS!D115,1,2),IVA!W:W,0)),"SIN COD.")</f>
        <v>0</v>
      </c>
    </row>
    <row r="216" spans="1:86" x14ac:dyDescent="0.25">
      <c r="A216" s="226"/>
      <c r="B216" s="227"/>
      <c r="C216" s="228"/>
      <c r="D216"/>
      <c r="AL216">
        <f t="shared" si="21"/>
        <v>0</v>
      </c>
      <c r="AQ216">
        <f t="shared" si="22"/>
        <v>0</v>
      </c>
      <c r="AR216" t="str">
        <f>IFERROR(IF(OR(AP216=338,AP216=340,AP216=341,AP216=342,AP216="342A",AP216="342B"),PorcenRet(AP216,AT216,AU216),INDEX(PORCENTAJEBUSCAR,MATCH(AP216,CódigoRET,0),4)*1),"")</f>
        <v/>
      </c>
      <c r="AS216">
        <f t="shared" si="23"/>
        <v>0</v>
      </c>
      <c r="BF216" t="str">
        <f>IFERROR(IF(OR(BD216=338,BD216=340,BD216=341,BD216=342,BD216="342A",BD216="342B"),PorcenRet(BD216,BH216,BI216),INDEX(PORCENTAJEBUSCAR,MATCH(BD216,CódigoRET,0),4)*1),"")</f>
        <v/>
      </c>
      <c r="BG216">
        <f t="shared" si="24"/>
        <v>0</v>
      </c>
      <c r="BO216">
        <f t="shared" si="25"/>
        <v>0</v>
      </c>
      <c r="CC216">
        <f t="shared" si="26"/>
        <v>0</v>
      </c>
      <c r="CD216">
        <f t="shared" si="27"/>
        <v>0</v>
      </c>
      <c r="CG216">
        <f ca="1">IFERROR(INDIRECT("IVA!X"&amp;MATCH(MID(COMPRAS!C116,1,2)&amp;MID(COMPRAS!F116,1,2)&amp;MID(COMPRAS!D116,1,2),IVA!W:W,0)),"SIN COD.")</f>
        <v>0</v>
      </c>
      <c r="CH216">
        <f ca="1">IFERROR(INDIRECT("IVA!Y"&amp;MATCH(MID(COMPRAS!C116,1,2)&amp;MID(COMPRAS!F116,1,2)&amp;MID(COMPRAS!D116,1,2),IVA!W:W,0)),"SIN COD.")</f>
        <v>0</v>
      </c>
    </row>
    <row r="217" spans="1:86" x14ac:dyDescent="0.25">
      <c r="A217" s="226"/>
      <c r="B217" s="227"/>
      <c r="C217" s="228"/>
      <c r="D217"/>
      <c r="AL217">
        <f t="shared" si="21"/>
        <v>0</v>
      </c>
      <c r="AQ217">
        <f t="shared" si="22"/>
        <v>0</v>
      </c>
      <c r="AR217" t="str">
        <f>IFERROR(IF(OR(AP217=338,AP217=340,AP217=341,AP217=342,AP217="342A",AP217="342B"),PorcenRet(AP217,AT217,AU217),INDEX(PORCENTAJEBUSCAR,MATCH(AP217,CódigoRET,0),4)*1),"")</f>
        <v/>
      </c>
      <c r="AS217">
        <f t="shared" si="23"/>
        <v>0</v>
      </c>
      <c r="BF217" t="str">
        <f>IFERROR(IF(OR(BD217=338,BD217=340,BD217=341,BD217=342,BD217="342A",BD217="342B"),PorcenRet(BD217,BH217,BI217),INDEX(PORCENTAJEBUSCAR,MATCH(BD217,CódigoRET,0),4)*1),"")</f>
        <v/>
      </c>
      <c r="BG217">
        <f t="shared" si="24"/>
        <v>0</v>
      </c>
      <c r="BO217">
        <f t="shared" si="25"/>
        <v>0</v>
      </c>
      <c r="CC217">
        <f t="shared" si="26"/>
        <v>0</v>
      </c>
      <c r="CD217">
        <f t="shared" si="27"/>
        <v>0</v>
      </c>
      <c r="CG217">
        <f ca="1">IFERROR(INDIRECT("IVA!X"&amp;MATCH(MID(COMPRAS!C117,1,2)&amp;MID(COMPRAS!F117,1,2)&amp;MID(COMPRAS!D117,1,2),IVA!W:W,0)),"SIN COD.")</f>
        <v>0</v>
      </c>
      <c r="CH217">
        <f ca="1">IFERROR(INDIRECT("IVA!Y"&amp;MATCH(MID(COMPRAS!C117,1,2)&amp;MID(COMPRAS!F117,1,2)&amp;MID(COMPRAS!D117,1,2),IVA!W:W,0)),"SIN COD.")</f>
        <v>0</v>
      </c>
    </row>
    <row r="218" spans="1:86" x14ac:dyDescent="0.25">
      <c r="A218" s="226"/>
      <c r="B218" s="227"/>
      <c r="C218" s="228"/>
      <c r="D218"/>
      <c r="AL218">
        <f t="shared" si="21"/>
        <v>0</v>
      </c>
      <c r="AQ218">
        <f t="shared" si="22"/>
        <v>0</v>
      </c>
      <c r="AR218" t="str">
        <f>IFERROR(IF(OR(AP218=338,AP218=340,AP218=341,AP218=342,AP218="342A",AP218="342B"),PorcenRet(AP218,AT218,AU218),INDEX(PORCENTAJEBUSCAR,MATCH(AP218,CódigoRET,0),4)*1),"")</f>
        <v/>
      </c>
      <c r="AS218">
        <f t="shared" si="23"/>
        <v>0</v>
      </c>
      <c r="BF218" t="str">
        <f>IFERROR(IF(OR(BD218=338,BD218=340,BD218=341,BD218=342,BD218="342A",BD218="342B"),PorcenRet(BD218,BH218,BI218),INDEX(PORCENTAJEBUSCAR,MATCH(BD218,CódigoRET,0),4)*1),"")</f>
        <v/>
      </c>
      <c r="BG218">
        <f t="shared" si="24"/>
        <v>0</v>
      </c>
      <c r="BO218">
        <f t="shared" si="25"/>
        <v>0</v>
      </c>
      <c r="CC218">
        <f t="shared" si="26"/>
        <v>0</v>
      </c>
      <c r="CD218">
        <f t="shared" si="27"/>
        <v>0</v>
      </c>
      <c r="CG218">
        <f ca="1">IFERROR(INDIRECT("IVA!X"&amp;MATCH(MID(COMPRAS!C118,1,2)&amp;MID(COMPRAS!F118,1,2)&amp;MID(COMPRAS!D118,1,2),IVA!W:W,0)),"SIN COD.")</f>
        <v>0</v>
      </c>
      <c r="CH218">
        <f ca="1">IFERROR(INDIRECT("IVA!Y"&amp;MATCH(MID(COMPRAS!C118,1,2)&amp;MID(COMPRAS!F118,1,2)&amp;MID(COMPRAS!D118,1,2),IVA!W:W,0)),"SIN COD.")</f>
        <v>0</v>
      </c>
    </row>
    <row r="219" spans="1:86" x14ac:dyDescent="0.25">
      <c r="A219" s="226"/>
      <c r="B219" s="227"/>
      <c r="C219" s="228"/>
      <c r="D219"/>
      <c r="AL219">
        <f t="shared" si="21"/>
        <v>0</v>
      </c>
      <c r="AQ219">
        <f t="shared" si="22"/>
        <v>0</v>
      </c>
      <c r="AR219" t="str">
        <f>IFERROR(IF(OR(AP219=338,AP219=340,AP219=341,AP219=342,AP219="342A",AP219="342B"),PorcenRet(AP219,AT219,AU219),INDEX(PORCENTAJEBUSCAR,MATCH(AP219,CódigoRET,0),4)*1),"")</f>
        <v/>
      </c>
      <c r="AS219">
        <f t="shared" si="23"/>
        <v>0</v>
      </c>
      <c r="BF219" t="str">
        <f>IFERROR(IF(OR(BD219=338,BD219=340,BD219=341,BD219=342,BD219="342A",BD219="342B"),PorcenRet(BD219,BH219,BI219),INDEX(PORCENTAJEBUSCAR,MATCH(BD219,CódigoRET,0),4)*1),"")</f>
        <v/>
      </c>
      <c r="BG219">
        <f t="shared" si="24"/>
        <v>0</v>
      </c>
      <c r="BO219">
        <f t="shared" si="25"/>
        <v>0</v>
      </c>
      <c r="CC219">
        <f t="shared" si="26"/>
        <v>0</v>
      </c>
      <c r="CD219">
        <f t="shared" si="27"/>
        <v>0</v>
      </c>
      <c r="CG219">
        <f ca="1">IFERROR(INDIRECT("IVA!X"&amp;MATCH(MID(COMPRAS!C119,1,2)&amp;MID(COMPRAS!F119,1,2)&amp;MID(COMPRAS!D119,1,2),IVA!W:W,0)),"SIN COD.")</f>
        <v>0</v>
      </c>
      <c r="CH219">
        <f ca="1">IFERROR(INDIRECT("IVA!Y"&amp;MATCH(MID(COMPRAS!C119,1,2)&amp;MID(COMPRAS!F119,1,2)&amp;MID(COMPRAS!D119,1,2),IVA!W:W,0)),"SIN COD.")</f>
        <v>0</v>
      </c>
    </row>
    <row r="220" spans="1:86" x14ac:dyDescent="0.25">
      <c r="A220" s="226"/>
      <c r="B220" s="227"/>
      <c r="C220" s="228"/>
      <c r="D220"/>
      <c r="AL220">
        <f t="shared" si="21"/>
        <v>0</v>
      </c>
      <c r="AQ220">
        <f t="shared" si="22"/>
        <v>0</v>
      </c>
      <c r="AR220" t="str">
        <f>IFERROR(IF(OR(AP220=338,AP220=340,AP220=341,AP220=342,AP220="342A",AP220="342B"),PorcenRet(AP220,AT220,AU220),INDEX(PORCENTAJEBUSCAR,MATCH(AP220,CódigoRET,0),4)*1),"")</f>
        <v/>
      </c>
      <c r="AS220">
        <f t="shared" si="23"/>
        <v>0</v>
      </c>
      <c r="BF220" t="str">
        <f>IFERROR(IF(OR(BD220=338,BD220=340,BD220=341,BD220=342,BD220="342A",BD220="342B"),PorcenRet(BD220,BH220,BI220),INDEX(PORCENTAJEBUSCAR,MATCH(BD220,CódigoRET,0),4)*1),"")</f>
        <v/>
      </c>
      <c r="BG220">
        <f t="shared" si="24"/>
        <v>0</v>
      </c>
      <c r="BO220">
        <f t="shared" si="25"/>
        <v>0</v>
      </c>
      <c r="CC220">
        <f t="shared" si="26"/>
        <v>0</v>
      </c>
      <c r="CD220">
        <f t="shared" si="27"/>
        <v>0</v>
      </c>
      <c r="CG220">
        <f ca="1">IFERROR(INDIRECT("IVA!X"&amp;MATCH(MID(COMPRAS!C120,1,2)&amp;MID(COMPRAS!F120,1,2)&amp;MID(COMPRAS!D120,1,2),IVA!W:W,0)),"SIN COD.")</f>
        <v>0</v>
      </c>
      <c r="CH220">
        <f ca="1">IFERROR(INDIRECT("IVA!Y"&amp;MATCH(MID(COMPRAS!C120,1,2)&amp;MID(COMPRAS!F120,1,2)&amp;MID(COMPRAS!D120,1,2),IVA!W:W,0)),"SIN COD.")</f>
        <v>0</v>
      </c>
    </row>
    <row r="221" spans="1:86" x14ac:dyDescent="0.25">
      <c r="A221" s="226"/>
      <c r="B221" s="227"/>
      <c r="C221" s="228"/>
      <c r="D221"/>
      <c r="AL221">
        <f t="shared" si="21"/>
        <v>0</v>
      </c>
      <c r="AQ221">
        <f t="shared" si="22"/>
        <v>0</v>
      </c>
      <c r="AR221" t="str">
        <f>IFERROR(IF(OR(AP221=338,AP221=340,AP221=341,AP221=342,AP221="342A",AP221="342B"),PorcenRet(AP221,AT221,AU221),INDEX(PORCENTAJEBUSCAR,MATCH(AP221,CódigoRET,0),4)*1),"")</f>
        <v/>
      </c>
      <c r="AS221">
        <f t="shared" si="23"/>
        <v>0</v>
      </c>
      <c r="BF221" t="str">
        <f>IFERROR(IF(OR(BD221=338,BD221=340,BD221=341,BD221=342,BD221="342A",BD221="342B"),PorcenRet(BD221,BH221,BI221),INDEX(PORCENTAJEBUSCAR,MATCH(BD221,CódigoRET,0),4)*1),"")</f>
        <v/>
      </c>
      <c r="BG221">
        <f t="shared" si="24"/>
        <v>0</v>
      </c>
      <c r="BO221">
        <f t="shared" si="25"/>
        <v>0</v>
      </c>
      <c r="CC221">
        <f t="shared" si="26"/>
        <v>0</v>
      </c>
      <c r="CD221">
        <f t="shared" si="27"/>
        <v>0</v>
      </c>
      <c r="CG221">
        <f ca="1">IFERROR(INDIRECT("IVA!X"&amp;MATCH(MID(COMPRAS!C121,1,2)&amp;MID(COMPRAS!F121,1,2)&amp;MID(COMPRAS!D121,1,2),IVA!W:W,0)),"SIN COD.")</f>
        <v>0</v>
      </c>
      <c r="CH221">
        <f ca="1">IFERROR(INDIRECT("IVA!Y"&amp;MATCH(MID(COMPRAS!C121,1,2)&amp;MID(COMPRAS!F121,1,2)&amp;MID(COMPRAS!D121,1,2),IVA!W:W,0)),"SIN COD.")</f>
        <v>0</v>
      </c>
    </row>
    <row r="222" spans="1:86" x14ac:dyDescent="0.25">
      <c r="A222" s="226"/>
      <c r="B222" s="227"/>
      <c r="C222" s="228"/>
      <c r="D222"/>
      <c r="AL222">
        <f t="shared" si="21"/>
        <v>0</v>
      </c>
      <c r="AQ222">
        <f t="shared" si="22"/>
        <v>0</v>
      </c>
      <c r="AR222" t="str">
        <f>IFERROR(IF(OR(AP222=338,AP222=340,AP222=341,AP222=342,AP222="342A",AP222="342B"),PorcenRet(AP222,AT222,AU222),INDEX(PORCENTAJEBUSCAR,MATCH(AP222,CódigoRET,0),4)*1),"")</f>
        <v/>
      </c>
      <c r="AS222">
        <f t="shared" si="23"/>
        <v>0</v>
      </c>
      <c r="BF222" t="str">
        <f>IFERROR(IF(OR(BD222=338,BD222=340,BD222=341,BD222=342,BD222="342A",BD222="342B"),PorcenRet(BD222,BH222,BI222),INDEX(PORCENTAJEBUSCAR,MATCH(BD222,CódigoRET,0),4)*1),"")</f>
        <v/>
      </c>
      <c r="BG222">
        <f t="shared" si="24"/>
        <v>0</v>
      </c>
      <c r="BO222">
        <f t="shared" si="25"/>
        <v>0</v>
      </c>
      <c r="CC222">
        <f t="shared" si="26"/>
        <v>0</v>
      </c>
      <c r="CD222">
        <f t="shared" si="27"/>
        <v>0</v>
      </c>
      <c r="CG222">
        <f ca="1">IFERROR(INDIRECT("IVA!X"&amp;MATCH(MID(COMPRAS!C122,1,2)&amp;MID(COMPRAS!F122,1,2)&amp;MID(COMPRAS!D122,1,2),IVA!W:W,0)),"SIN COD.")</f>
        <v>0</v>
      </c>
      <c r="CH222">
        <f ca="1">IFERROR(INDIRECT("IVA!Y"&amp;MATCH(MID(COMPRAS!C122,1,2)&amp;MID(COMPRAS!F122,1,2)&amp;MID(COMPRAS!D122,1,2),IVA!W:W,0)),"SIN COD.")</f>
        <v>0</v>
      </c>
    </row>
    <row r="223" spans="1:86" x14ac:dyDescent="0.25">
      <c r="A223" s="226"/>
      <c r="B223" s="227"/>
      <c r="C223" s="228"/>
      <c r="D223"/>
      <c r="AL223">
        <f t="shared" si="21"/>
        <v>0</v>
      </c>
      <c r="AQ223">
        <f t="shared" si="22"/>
        <v>0</v>
      </c>
      <c r="AR223" t="str">
        <f>IFERROR(IF(OR(AP223=338,AP223=340,AP223=341,AP223=342,AP223="342A",AP223="342B"),PorcenRet(AP223,AT223,AU223),INDEX(PORCENTAJEBUSCAR,MATCH(AP223,CódigoRET,0),4)*1),"")</f>
        <v/>
      </c>
      <c r="AS223">
        <f t="shared" si="23"/>
        <v>0</v>
      </c>
      <c r="BF223" t="str">
        <f>IFERROR(IF(OR(BD223=338,BD223=340,BD223=341,BD223=342,BD223="342A",BD223="342B"),PorcenRet(BD223,BH223,BI223),INDEX(PORCENTAJEBUSCAR,MATCH(BD223,CódigoRET,0),4)*1),"")</f>
        <v/>
      </c>
      <c r="BG223">
        <f t="shared" si="24"/>
        <v>0</v>
      </c>
      <c r="BO223">
        <f t="shared" si="25"/>
        <v>0</v>
      </c>
      <c r="CC223">
        <f t="shared" si="26"/>
        <v>0</v>
      </c>
      <c r="CD223">
        <f t="shared" si="27"/>
        <v>0</v>
      </c>
      <c r="CG223">
        <f ca="1">IFERROR(INDIRECT("IVA!X"&amp;MATCH(MID(COMPRAS!C123,1,2)&amp;MID(COMPRAS!F123,1,2)&amp;MID(COMPRAS!D123,1,2),IVA!W:W,0)),"SIN COD.")</f>
        <v>0</v>
      </c>
      <c r="CH223">
        <f ca="1">IFERROR(INDIRECT("IVA!Y"&amp;MATCH(MID(COMPRAS!C123,1,2)&amp;MID(COMPRAS!F123,1,2)&amp;MID(COMPRAS!D123,1,2),IVA!W:W,0)),"SIN COD.")</f>
        <v>0</v>
      </c>
    </row>
    <row r="224" spans="1:86" x14ac:dyDescent="0.25">
      <c r="A224" s="226"/>
      <c r="B224" s="227"/>
      <c r="C224" s="228"/>
      <c r="D224"/>
      <c r="AL224">
        <f t="shared" si="21"/>
        <v>0</v>
      </c>
      <c r="AQ224">
        <f t="shared" si="22"/>
        <v>0</v>
      </c>
      <c r="AR224" t="str">
        <f>IFERROR(IF(OR(AP224=338,AP224=340,AP224=341,AP224=342,AP224="342A",AP224="342B"),PorcenRet(AP224,AT224,AU224),INDEX(PORCENTAJEBUSCAR,MATCH(AP224,CódigoRET,0),4)*1),"")</f>
        <v/>
      </c>
      <c r="AS224">
        <f t="shared" si="23"/>
        <v>0</v>
      </c>
      <c r="BF224" t="str">
        <f>IFERROR(IF(OR(BD224=338,BD224=340,BD224=341,BD224=342,BD224="342A",BD224="342B"),PorcenRet(BD224,BH224,BI224),INDEX(PORCENTAJEBUSCAR,MATCH(BD224,CódigoRET,0),4)*1),"")</f>
        <v/>
      </c>
      <c r="BG224">
        <f t="shared" si="24"/>
        <v>0</v>
      </c>
      <c r="BO224">
        <f t="shared" si="25"/>
        <v>0</v>
      </c>
      <c r="CC224">
        <f t="shared" si="26"/>
        <v>0</v>
      </c>
      <c r="CD224">
        <f t="shared" si="27"/>
        <v>0</v>
      </c>
      <c r="CG224">
        <f ca="1">IFERROR(INDIRECT("IVA!X"&amp;MATCH(MID(COMPRAS!C124,1,2)&amp;MID(COMPRAS!F124,1,2)&amp;MID(COMPRAS!D124,1,2),IVA!W:W,0)),"SIN COD.")</f>
        <v>0</v>
      </c>
      <c r="CH224">
        <f ca="1">IFERROR(INDIRECT("IVA!Y"&amp;MATCH(MID(COMPRAS!C124,1,2)&amp;MID(COMPRAS!F124,1,2)&amp;MID(COMPRAS!D124,1,2),IVA!W:W,0)),"SIN COD.")</f>
        <v>0</v>
      </c>
    </row>
    <row r="225" spans="1:86" x14ac:dyDescent="0.25">
      <c r="A225" s="226"/>
      <c r="B225" s="227"/>
      <c r="C225" s="228"/>
      <c r="D225"/>
      <c r="AL225">
        <f t="shared" si="21"/>
        <v>0</v>
      </c>
      <c r="AQ225">
        <f t="shared" si="22"/>
        <v>0</v>
      </c>
      <c r="AR225" t="str">
        <f>IFERROR(IF(OR(AP225=338,AP225=340,AP225=341,AP225=342,AP225="342A",AP225="342B"),PorcenRet(AP225,AT225,AU225),INDEX(PORCENTAJEBUSCAR,MATCH(AP225,CódigoRET,0),4)*1),"")</f>
        <v/>
      </c>
      <c r="AS225">
        <f t="shared" si="23"/>
        <v>0</v>
      </c>
      <c r="BF225" t="str">
        <f>IFERROR(IF(OR(BD225=338,BD225=340,BD225=341,BD225=342,BD225="342A",BD225="342B"),PorcenRet(BD225,BH225,BI225),INDEX(PORCENTAJEBUSCAR,MATCH(BD225,CódigoRET,0),4)*1),"")</f>
        <v/>
      </c>
      <c r="BG225">
        <f t="shared" si="24"/>
        <v>0</v>
      </c>
      <c r="BO225">
        <f t="shared" si="25"/>
        <v>0</v>
      </c>
      <c r="CC225">
        <f t="shared" si="26"/>
        <v>0</v>
      </c>
      <c r="CD225">
        <f t="shared" si="27"/>
        <v>0</v>
      </c>
      <c r="CG225">
        <f ca="1">IFERROR(INDIRECT("IVA!X"&amp;MATCH(MID(COMPRAS!C125,1,2)&amp;MID(COMPRAS!F125,1,2)&amp;MID(COMPRAS!D125,1,2),IVA!W:W,0)),"SIN COD.")</f>
        <v>0</v>
      </c>
      <c r="CH225">
        <f ca="1">IFERROR(INDIRECT("IVA!Y"&amp;MATCH(MID(COMPRAS!C125,1,2)&amp;MID(COMPRAS!F125,1,2)&amp;MID(COMPRAS!D125,1,2),IVA!W:W,0)),"SIN COD.")</f>
        <v>0</v>
      </c>
    </row>
    <row r="226" spans="1:86" x14ac:dyDescent="0.25">
      <c r="A226" s="226"/>
      <c r="B226" s="227"/>
      <c r="C226" s="228"/>
      <c r="D226"/>
      <c r="AL226">
        <f t="shared" si="21"/>
        <v>0</v>
      </c>
      <c r="AQ226">
        <f t="shared" si="22"/>
        <v>0</v>
      </c>
      <c r="AR226" t="str">
        <f>IFERROR(IF(OR(AP226=338,AP226=340,AP226=341,AP226=342,AP226="342A",AP226="342B"),PorcenRet(AP226,AT226,AU226),INDEX(PORCENTAJEBUSCAR,MATCH(AP226,CódigoRET,0),4)*1),"")</f>
        <v/>
      </c>
      <c r="AS226">
        <f t="shared" si="23"/>
        <v>0</v>
      </c>
      <c r="BF226" t="str">
        <f>IFERROR(IF(OR(BD226=338,BD226=340,BD226=341,BD226=342,BD226="342A",BD226="342B"),PorcenRet(BD226,BH226,BI226),INDEX(PORCENTAJEBUSCAR,MATCH(BD226,CódigoRET,0),4)*1),"")</f>
        <v/>
      </c>
      <c r="BG226">
        <f t="shared" si="24"/>
        <v>0</v>
      </c>
      <c r="BO226">
        <f t="shared" si="25"/>
        <v>0</v>
      </c>
      <c r="CC226">
        <f t="shared" si="26"/>
        <v>0</v>
      </c>
      <c r="CD226">
        <f t="shared" si="27"/>
        <v>0</v>
      </c>
      <c r="CG226">
        <f ca="1">IFERROR(INDIRECT("IVA!X"&amp;MATCH(MID(COMPRAS!C126,1,2)&amp;MID(COMPRAS!F126,1,2)&amp;MID(COMPRAS!D126,1,2),IVA!W:W,0)),"SIN COD.")</f>
        <v>0</v>
      </c>
      <c r="CH226">
        <f ca="1">IFERROR(INDIRECT("IVA!Y"&amp;MATCH(MID(COMPRAS!C126,1,2)&amp;MID(COMPRAS!F126,1,2)&amp;MID(COMPRAS!D126,1,2),IVA!W:W,0)),"SIN COD.")</f>
        <v>0</v>
      </c>
    </row>
    <row r="227" spans="1:86" x14ac:dyDescent="0.25">
      <c r="A227" s="226"/>
      <c r="B227" s="227"/>
      <c r="C227" s="228"/>
      <c r="D227"/>
      <c r="AL227">
        <f t="shared" si="21"/>
        <v>0</v>
      </c>
      <c r="AQ227">
        <f t="shared" si="22"/>
        <v>0</v>
      </c>
      <c r="AR227" t="str">
        <f>IFERROR(IF(OR(AP227=338,AP227=340,AP227=341,AP227=342,AP227="342A",AP227="342B"),PorcenRet(AP227,AT227,AU227),INDEX(PORCENTAJEBUSCAR,MATCH(AP227,CódigoRET,0),4)*1),"")</f>
        <v/>
      </c>
      <c r="AS227">
        <f t="shared" si="23"/>
        <v>0</v>
      </c>
      <c r="BF227" t="str">
        <f>IFERROR(IF(OR(BD227=338,BD227=340,BD227=341,BD227=342,BD227="342A",BD227="342B"),PorcenRet(BD227,BH227,BI227),INDEX(PORCENTAJEBUSCAR,MATCH(BD227,CódigoRET,0),4)*1),"")</f>
        <v/>
      </c>
      <c r="BG227">
        <f t="shared" si="24"/>
        <v>0</v>
      </c>
      <c r="BO227">
        <f t="shared" si="25"/>
        <v>0</v>
      </c>
      <c r="CC227">
        <f t="shared" si="26"/>
        <v>0</v>
      </c>
      <c r="CD227">
        <f t="shared" si="27"/>
        <v>0</v>
      </c>
      <c r="CG227">
        <f ca="1">IFERROR(INDIRECT("IVA!X"&amp;MATCH(MID(COMPRAS!C127,1,2)&amp;MID(COMPRAS!F127,1,2)&amp;MID(COMPRAS!D127,1,2),IVA!W:W,0)),"SIN COD.")</f>
        <v>0</v>
      </c>
      <c r="CH227">
        <f ca="1">IFERROR(INDIRECT("IVA!Y"&amp;MATCH(MID(COMPRAS!C127,1,2)&amp;MID(COMPRAS!F127,1,2)&amp;MID(COMPRAS!D127,1,2),IVA!W:W,0)),"SIN COD.")</f>
        <v>0</v>
      </c>
    </row>
    <row r="228" spans="1:86" x14ac:dyDescent="0.25">
      <c r="A228" s="226"/>
      <c r="B228" s="227"/>
      <c r="C228" s="228"/>
      <c r="D228"/>
      <c r="AL228">
        <f t="shared" si="21"/>
        <v>0</v>
      </c>
      <c r="AQ228">
        <f t="shared" si="22"/>
        <v>0</v>
      </c>
      <c r="AR228" t="str">
        <f>IFERROR(IF(OR(AP228=338,AP228=340,AP228=341,AP228=342,AP228="342A",AP228="342B"),PorcenRet(AP228,AT228,AU228),INDEX(PORCENTAJEBUSCAR,MATCH(AP228,CódigoRET,0),4)*1),"")</f>
        <v/>
      </c>
      <c r="AS228">
        <f t="shared" si="23"/>
        <v>0</v>
      </c>
      <c r="BF228" t="str">
        <f>IFERROR(IF(OR(BD228=338,BD228=340,BD228=341,BD228=342,BD228="342A",BD228="342B"),PorcenRet(BD228,BH228,BI228),INDEX(PORCENTAJEBUSCAR,MATCH(BD228,CódigoRET,0),4)*1),"")</f>
        <v/>
      </c>
      <c r="BG228">
        <f t="shared" si="24"/>
        <v>0</v>
      </c>
      <c r="BO228">
        <f t="shared" si="25"/>
        <v>0</v>
      </c>
      <c r="CC228">
        <f t="shared" si="26"/>
        <v>0</v>
      </c>
      <c r="CD228">
        <f t="shared" si="27"/>
        <v>0</v>
      </c>
      <c r="CG228">
        <f ca="1">IFERROR(INDIRECT("IVA!X"&amp;MATCH(MID(COMPRAS!C128,1,2)&amp;MID(COMPRAS!F128,1,2)&amp;MID(COMPRAS!D128,1,2),IVA!W:W,0)),"SIN COD.")</f>
        <v>0</v>
      </c>
      <c r="CH228">
        <f ca="1">IFERROR(INDIRECT("IVA!Y"&amp;MATCH(MID(COMPRAS!C128,1,2)&amp;MID(COMPRAS!F128,1,2)&amp;MID(COMPRAS!D128,1,2),IVA!W:W,0)),"SIN COD.")</f>
        <v>0</v>
      </c>
    </row>
    <row r="229" spans="1:86" x14ac:dyDescent="0.25">
      <c r="A229" s="226"/>
      <c r="B229" s="227"/>
      <c r="C229" s="228"/>
      <c r="D229"/>
      <c r="AL229">
        <f t="shared" si="21"/>
        <v>0</v>
      </c>
      <c r="AQ229">
        <f t="shared" si="22"/>
        <v>0</v>
      </c>
      <c r="AR229" t="str">
        <f>IFERROR(IF(OR(AP229=338,AP229=340,AP229=341,AP229=342,AP229="342A",AP229="342B"),PorcenRet(AP229,AT229,AU229),INDEX(PORCENTAJEBUSCAR,MATCH(AP229,CódigoRET,0),4)*1),"")</f>
        <v/>
      </c>
      <c r="AS229">
        <f t="shared" si="23"/>
        <v>0</v>
      </c>
      <c r="BF229" t="str">
        <f>IFERROR(IF(OR(BD229=338,BD229=340,BD229=341,BD229=342,BD229="342A",BD229="342B"),PorcenRet(BD229,BH229,BI229),INDEX(PORCENTAJEBUSCAR,MATCH(BD229,CódigoRET,0),4)*1),"")</f>
        <v/>
      </c>
      <c r="BG229">
        <f t="shared" si="24"/>
        <v>0</v>
      </c>
      <c r="BO229">
        <f t="shared" si="25"/>
        <v>0</v>
      </c>
      <c r="CC229">
        <f t="shared" si="26"/>
        <v>0</v>
      </c>
      <c r="CD229">
        <f t="shared" si="27"/>
        <v>0</v>
      </c>
      <c r="CG229">
        <f ca="1">IFERROR(INDIRECT("IVA!X"&amp;MATCH(MID(COMPRAS!C129,1,2)&amp;MID(COMPRAS!F129,1,2)&amp;MID(COMPRAS!D129,1,2),IVA!W:W,0)),"SIN COD.")</f>
        <v>0</v>
      </c>
      <c r="CH229">
        <f ca="1">IFERROR(INDIRECT("IVA!Y"&amp;MATCH(MID(COMPRAS!C129,1,2)&amp;MID(COMPRAS!F129,1,2)&amp;MID(COMPRAS!D129,1,2),IVA!W:W,0)),"SIN COD.")</f>
        <v>0</v>
      </c>
    </row>
    <row r="230" spans="1:86" x14ac:dyDescent="0.25">
      <c r="A230" s="226"/>
      <c r="B230" s="227"/>
      <c r="C230" s="228"/>
      <c r="D230"/>
      <c r="AL230">
        <f t="shared" si="21"/>
        <v>0</v>
      </c>
      <c r="AQ230">
        <f t="shared" si="22"/>
        <v>0</v>
      </c>
      <c r="AR230" t="str">
        <f>IFERROR(IF(OR(AP230=338,AP230=340,AP230=341,AP230=342,AP230="342A",AP230="342B"),PorcenRet(AP230,AT230,AU230),INDEX(PORCENTAJEBUSCAR,MATCH(AP230,CódigoRET,0),4)*1),"")</f>
        <v/>
      </c>
      <c r="AS230">
        <f t="shared" si="23"/>
        <v>0</v>
      </c>
      <c r="BF230" t="str">
        <f>IFERROR(IF(OR(BD230=338,BD230=340,BD230=341,BD230=342,BD230="342A",BD230="342B"),PorcenRet(BD230,BH230,BI230),INDEX(PORCENTAJEBUSCAR,MATCH(BD230,CódigoRET,0),4)*1),"")</f>
        <v/>
      </c>
      <c r="BG230">
        <f t="shared" si="24"/>
        <v>0</v>
      </c>
      <c r="BO230">
        <f t="shared" si="25"/>
        <v>0</v>
      </c>
      <c r="CC230">
        <f t="shared" si="26"/>
        <v>0</v>
      </c>
      <c r="CD230">
        <f t="shared" si="27"/>
        <v>0</v>
      </c>
      <c r="CG230">
        <f ca="1">IFERROR(INDIRECT("IVA!X"&amp;MATCH(MID(COMPRAS!C130,1,2)&amp;MID(COMPRAS!F130,1,2)&amp;MID(COMPRAS!D130,1,2),IVA!W:W,0)),"SIN COD.")</f>
        <v>0</v>
      </c>
      <c r="CH230">
        <f ca="1">IFERROR(INDIRECT("IVA!Y"&amp;MATCH(MID(COMPRAS!C130,1,2)&amp;MID(COMPRAS!F130,1,2)&amp;MID(COMPRAS!D130,1,2),IVA!W:W,0)),"SIN COD.")</f>
        <v>0</v>
      </c>
    </row>
    <row r="231" spans="1:86" x14ac:dyDescent="0.25">
      <c r="A231" s="226"/>
      <c r="B231" s="227"/>
      <c r="C231" s="228"/>
      <c r="D231"/>
      <c r="AL231">
        <f t="shared" si="21"/>
        <v>0</v>
      </c>
      <c r="AQ231">
        <f t="shared" si="22"/>
        <v>0</v>
      </c>
      <c r="AR231" t="str">
        <f>IFERROR(IF(OR(AP231=338,AP231=340,AP231=341,AP231=342,AP231="342A",AP231="342B"),PorcenRet(AP231,AT231,AU231),INDEX(PORCENTAJEBUSCAR,MATCH(AP231,CódigoRET,0),4)*1),"")</f>
        <v/>
      </c>
      <c r="AS231">
        <f t="shared" si="23"/>
        <v>0</v>
      </c>
      <c r="BF231" t="str">
        <f>IFERROR(IF(OR(BD231=338,BD231=340,BD231=341,BD231=342,BD231="342A",BD231="342B"),PorcenRet(BD231,BH231,BI231),INDEX(PORCENTAJEBUSCAR,MATCH(BD231,CódigoRET,0),4)*1),"")</f>
        <v/>
      </c>
      <c r="BG231">
        <f t="shared" si="24"/>
        <v>0</v>
      </c>
      <c r="BO231">
        <f t="shared" si="25"/>
        <v>0</v>
      </c>
      <c r="CC231">
        <f t="shared" si="26"/>
        <v>0</v>
      </c>
      <c r="CD231">
        <f t="shared" si="27"/>
        <v>0</v>
      </c>
      <c r="CG231">
        <f ca="1">IFERROR(INDIRECT("IVA!X"&amp;MATCH(MID(COMPRAS!C131,1,2)&amp;MID(COMPRAS!F131,1,2)&amp;MID(COMPRAS!D131,1,2),IVA!W:W,0)),"SIN COD.")</f>
        <v>0</v>
      </c>
      <c r="CH231">
        <f ca="1">IFERROR(INDIRECT("IVA!Y"&amp;MATCH(MID(COMPRAS!C131,1,2)&amp;MID(COMPRAS!F131,1,2)&amp;MID(COMPRAS!D131,1,2),IVA!W:W,0)),"SIN COD.")</f>
        <v>0</v>
      </c>
    </row>
    <row r="232" spans="1:86" x14ac:dyDescent="0.25">
      <c r="A232" s="226"/>
      <c r="B232" s="227"/>
      <c r="C232" s="228"/>
      <c r="D232"/>
      <c r="AL232">
        <f t="shared" si="21"/>
        <v>0</v>
      </c>
      <c r="AQ232">
        <f t="shared" si="22"/>
        <v>0</v>
      </c>
      <c r="AR232" t="str">
        <f>IFERROR(IF(OR(AP232=338,AP232=340,AP232=341,AP232=342,AP232="342A",AP232="342B"),PorcenRet(AP232,AT232,AU232),INDEX(PORCENTAJEBUSCAR,MATCH(AP232,CódigoRET,0),4)*1),"")</f>
        <v/>
      </c>
      <c r="AS232">
        <f t="shared" si="23"/>
        <v>0</v>
      </c>
      <c r="BF232" t="str">
        <f>IFERROR(IF(OR(BD232=338,BD232=340,BD232=341,BD232=342,BD232="342A",BD232="342B"),PorcenRet(BD232,BH232,BI232),INDEX(PORCENTAJEBUSCAR,MATCH(BD232,CódigoRET,0),4)*1),"")</f>
        <v/>
      </c>
      <c r="BG232">
        <f t="shared" si="24"/>
        <v>0</v>
      </c>
      <c r="BO232">
        <f t="shared" si="25"/>
        <v>0</v>
      </c>
      <c r="CC232">
        <f t="shared" si="26"/>
        <v>0</v>
      </c>
      <c r="CD232">
        <f t="shared" si="27"/>
        <v>0</v>
      </c>
      <c r="CG232">
        <f ca="1">IFERROR(INDIRECT("IVA!X"&amp;MATCH(MID(COMPRAS!C132,1,2)&amp;MID(COMPRAS!F132,1,2)&amp;MID(COMPRAS!D132,1,2),IVA!W:W,0)),"SIN COD.")</f>
        <v>0</v>
      </c>
      <c r="CH232">
        <f ca="1">IFERROR(INDIRECT("IVA!Y"&amp;MATCH(MID(COMPRAS!C132,1,2)&amp;MID(COMPRAS!F132,1,2)&amp;MID(COMPRAS!D132,1,2),IVA!W:W,0)),"SIN COD.")</f>
        <v>0</v>
      </c>
    </row>
    <row r="233" spans="1:86" x14ac:dyDescent="0.25">
      <c r="A233" s="226"/>
      <c r="B233" s="227"/>
      <c r="C233" s="228"/>
      <c r="D233"/>
      <c r="AL233">
        <f t="shared" si="21"/>
        <v>0</v>
      </c>
      <c r="AQ233">
        <f t="shared" si="22"/>
        <v>0</v>
      </c>
      <c r="AR233" t="str">
        <f>IFERROR(IF(OR(AP233=338,AP233=340,AP233=341,AP233=342,AP233="342A",AP233="342B"),PorcenRet(AP233,AT233,AU233),INDEX(PORCENTAJEBUSCAR,MATCH(AP233,CódigoRET,0),4)*1),"")</f>
        <v/>
      </c>
      <c r="AS233">
        <f t="shared" si="23"/>
        <v>0</v>
      </c>
      <c r="BF233" t="str">
        <f>IFERROR(IF(OR(BD233=338,BD233=340,BD233=341,BD233=342,BD233="342A",BD233="342B"),PorcenRet(BD233,BH233,BI233),INDEX(PORCENTAJEBUSCAR,MATCH(BD233,CódigoRET,0),4)*1),"")</f>
        <v/>
      </c>
      <c r="BG233">
        <f t="shared" si="24"/>
        <v>0</v>
      </c>
      <c r="BO233">
        <f t="shared" si="25"/>
        <v>0</v>
      </c>
      <c r="CC233">
        <f t="shared" si="26"/>
        <v>0</v>
      </c>
      <c r="CD233">
        <f t="shared" si="27"/>
        <v>0</v>
      </c>
      <c r="CG233">
        <f ca="1">IFERROR(INDIRECT("IVA!X"&amp;MATCH(MID(COMPRAS!C133,1,2)&amp;MID(COMPRAS!F133,1,2)&amp;MID(COMPRAS!D133,1,2),IVA!W:W,0)),"SIN COD.")</f>
        <v>0</v>
      </c>
      <c r="CH233">
        <f ca="1">IFERROR(INDIRECT("IVA!Y"&amp;MATCH(MID(COMPRAS!C133,1,2)&amp;MID(COMPRAS!F133,1,2)&amp;MID(COMPRAS!D133,1,2),IVA!W:W,0)),"SIN COD.")</f>
        <v>0</v>
      </c>
    </row>
    <row r="234" spans="1:86" x14ac:dyDescent="0.25">
      <c r="A234" s="226"/>
      <c r="B234" s="227"/>
      <c r="C234" s="228"/>
      <c r="D234"/>
      <c r="AL234">
        <f t="shared" si="21"/>
        <v>0</v>
      </c>
      <c r="AQ234">
        <f t="shared" si="22"/>
        <v>0</v>
      </c>
      <c r="AR234" t="str">
        <f>IFERROR(IF(OR(AP234=338,AP234=340,AP234=341,AP234=342,AP234="342A",AP234="342B"),PorcenRet(AP234,AT234,AU234),INDEX(PORCENTAJEBUSCAR,MATCH(AP234,CódigoRET,0),4)*1),"")</f>
        <v/>
      </c>
      <c r="AS234">
        <f t="shared" si="23"/>
        <v>0</v>
      </c>
      <c r="BF234" t="str">
        <f>IFERROR(IF(OR(BD234=338,BD234=340,BD234=341,BD234=342,BD234="342A",BD234="342B"),PorcenRet(BD234,BH234,BI234),INDEX(PORCENTAJEBUSCAR,MATCH(BD234,CódigoRET,0),4)*1),"")</f>
        <v/>
      </c>
      <c r="BG234">
        <f t="shared" si="24"/>
        <v>0</v>
      </c>
      <c r="BO234">
        <f t="shared" si="25"/>
        <v>0</v>
      </c>
      <c r="CC234">
        <f t="shared" si="26"/>
        <v>0</v>
      </c>
      <c r="CD234">
        <f t="shared" si="27"/>
        <v>0</v>
      </c>
      <c r="CG234">
        <f ca="1">IFERROR(INDIRECT("IVA!X"&amp;MATCH(MID(COMPRAS!C134,1,2)&amp;MID(COMPRAS!F134,1,2)&amp;MID(COMPRAS!D134,1,2),IVA!W:W,0)),"SIN COD.")</f>
        <v>0</v>
      </c>
      <c r="CH234">
        <f ca="1">IFERROR(INDIRECT("IVA!Y"&amp;MATCH(MID(COMPRAS!C134,1,2)&amp;MID(COMPRAS!F134,1,2)&amp;MID(COMPRAS!D134,1,2),IVA!W:W,0)),"SIN COD.")</f>
        <v>0</v>
      </c>
    </row>
    <row r="235" spans="1:86" x14ac:dyDescent="0.25">
      <c r="A235" s="226"/>
      <c r="B235" s="227"/>
      <c r="C235" s="228"/>
      <c r="D235"/>
      <c r="AL235">
        <f t="shared" si="21"/>
        <v>0</v>
      </c>
      <c r="AQ235">
        <f t="shared" si="22"/>
        <v>0</v>
      </c>
      <c r="AR235" t="str">
        <f>IFERROR(IF(OR(AP235=338,AP235=340,AP235=341,AP235=342,AP235="342A",AP235="342B"),PorcenRet(AP235,AT235,AU235),INDEX(PORCENTAJEBUSCAR,MATCH(AP235,CódigoRET,0),4)*1),"")</f>
        <v/>
      </c>
      <c r="AS235">
        <f t="shared" si="23"/>
        <v>0</v>
      </c>
      <c r="BF235" t="str">
        <f>IFERROR(IF(OR(BD235=338,BD235=340,BD235=341,BD235=342,BD235="342A",BD235="342B"),PorcenRet(BD235,BH235,BI235),INDEX(PORCENTAJEBUSCAR,MATCH(BD235,CódigoRET,0),4)*1),"")</f>
        <v/>
      </c>
      <c r="BG235">
        <f t="shared" si="24"/>
        <v>0</v>
      </c>
      <c r="BO235">
        <f t="shared" si="25"/>
        <v>0</v>
      </c>
      <c r="CC235">
        <f t="shared" si="26"/>
        <v>0</v>
      </c>
      <c r="CD235">
        <f t="shared" si="27"/>
        <v>0</v>
      </c>
      <c r="CG235">
        <f ca="1">IFERROR(INDIRECT("IVA!X"&amp;MATCH(MID(COMPRAS!C135,1,2)&amp;MID(COMPRAS!F135,1,2)&amp;MID(COMPRAS!D135,1,2),IVA!W:W,0)),"SIN COD.")</f>
        <v>0</v>
      </c>
      <c r="CH235">
        <f ca="1">IFERROR(INDIRECT("IVA!Y"&amp;MATCH(MID(COMPRAS!C135,1,2)&amp;MID(COMPRAS!F135,1,2)&amp;MID(COMPRAS!D135,1,2),IVA!W:W,0)),"SIN COD.")</f>
        <v>0</v>
      </c>
    </row>
    <row r="236" spans="1:86" x14ac:dyDescent="0.25">
      <c r="A236" s="226"/>
      <c r="B236" s="227"/>
      <c r="C236" s="228"/>
      <c r="D236"/>
      <c r="AL236">
        <f t="shared" si="21"/>
        <v>0</v>
      </c>
      <c r="AQ236">
        <f t="shared" si="22"/>
        <v>0</v>
      </c>
      <c r="AR236" t="str">
        <f>IFERROR(IF(OR(AP236=338,AP236=340,AP236=341,AP236=342,AP236="342A",AP236="342B"),PorcenRet(AP236,AT236,AU236),INDEX(PORCENTAJEBUSCAR,MATCH(AP236,CódigoRET,0),4)*1),"")</f>
        <v/>
      </c>
      <c r="AS236">
        <f t="shared" si="23"/>
        <v>0</v>
      </c>
      <c r="BF236" t="str">
        <f>IFERROR(IF(OR(BD236=338,BD236=340,BD236=341,BD236=342,BD236="342A",BD236="342B"),PorcenRet(BD236,BH236,BI236),INDEX(PORCENTAJEBUSCAR,MATCH(BD236,CódigoRET,0),4)*1),"")</f>
        <v/>
      </c>
      <c r="BG236">
        <f t="shared" si="24"/>
        <v>0</v>
      </c>
      <c r="BO236">
        <f t="shared" si="25"/>
        <v>0</v>
      </c>
      <c r="CC236">
        <f t="shared" si="26"/>
        <v>0</v>
      </c>
      <c r="CD236">
        <f t="shared" si="27"/>
        <v>0</v>
      </c>
      <c r="CG236">
        <f ca="1">IFERROR(INDIRECT("IVA!X"&amp;MATCH(MID(COMPRAS!C136,1,2)&amp;MID(COMPRAS!F136,1,2)&amp;MID(COMPRAS!D136,1,2),IVA!W:W,0)),"SIN COD.")</f>
        <v>0</v>
      </c>
      <c r="CH236">
        <f ca="1">IFERROR(INDIRECT("IVA!Y"&amp;MATCH(MID(COMPRAS!C136,1,2)&amp;MID(COMPRAS!F136,1,2)&amp;MID(COMPRAS!D136,1,2),IVA!W:W,0)),"SIN COD.")</f>
        <v>0</v>
      </c>
    </row>
    <row r="237" spans="1:86" x14ac:dyDescent="0.25">
      <c r="A237" s="226"/>
      <c r="B237" s="227"/>
      <c r="C237" s="228"/>
      <c r="D237"/>
      <c r="AL237">
        <f t="shared" si="21"/>
        <v>0</v>
      </c>
      <c r="AQ237">
        <f t="shared" si="22"/>
        <v>0</v>
      </c>
      <c r="AR237" t="str">
        <f>IFERROR(IF(OR(AP237=338,AP237=340,AP237=341,AP237=342,AP237="342A",AP237="342B"),PorcenRet(AP237,AT237,AU237),INDEX(PORCENTAJEBUSCAR,MATCH(AP237,CódigoRET,0),4)*1),"")</f>
        <v/>
      </c>
      <c r="AS237">
        <f t="shared" si="23"/>
        <v>0</v>
      </c>
      <c r="BF237" t="str">
        <f>IFERROR(IF(OR(BD237=338,BD237=340,BD237=341,BD237=342,BD237="342A",BD237="342B"),PorcenRet(BD237,BH237,BI237),INDEX(PORCENTAJEBUSCAR,MATCH(BD237,CódigoRET,0),4)*1),"")</f>
        <v/>
      </c>
      <c r="BG237">
        <f t="shared" si="24"/>
        <v>0</v>
      </c>
      <c r="BO237">
        <f t="shared" si="25"/>
        <v>0</v>
      </c>
      <c r="CC237">
        <f t="shared" si="26"/>
        <v>0</v>
      </c>
      <c r="CD237">
        <f t="shared" si="27"/>
        <v>0</v>
      </c>
      <c r="CG237">
        <f ca="1">IFERROR(INDIRECT("IVA!X"&amp;MATCH(MID(COMPRAS!C137,1,2)&amp;MID(COMPRAS!F137,1,2)&amp;MID(COMPRAS!D137,1,2),IVA!W:W,0)),"SIN COD.")</f>
        <v>0</v>
      </c>
      <c r="CH237">
        <f ca="1">IFERROR(INDIRECT("IVA!Y"&amp;MATCH(MID(COMPRAS!C137,1,2)&amp;MID(COMPRAS!F137,1,2)&amp;MID(COMPRAS!D137,1,2),IVA!W:W,0)),"SIN COD.")</f>
        <v>0</v>
      </c>
    </row>
    <row r="238" spans="1:86" x14ac:dyDescent="0.25">
      <c r="A238" s="226"/>
      <c r="B238" s="227"/>
      <c r="C238" s="228"/>
      <c r="D238"/>
      <c r="AL238">
        <f t="shared" si="21"/>
        <v>0</v>
      </c>
      <c r="AQ238">
        <f t="shared" si="22"/>
        <v>0</v>
      </c>
      <c r="AR238" t="str">
        <f>IFERROR(IF(OR(AP238=338,AP238=340,AP238=341,AP238=342,AP238="342A",AP238="342B"),PorcenRet(AP238,AT238,AU238),INDEX(PORCENTAJEBUSCAR,MATCH(AP238,CódigoRET,0),4)*1),"")</f>
        <v/>
      </c>
      <c r="AS238">
        <f t="shared" si="23"/>
        <v>0</v>
      </c>
      <c r="BF238" t="str">
        <f>IFERROR(IF(OR(BD238=338,BD238=340,BD238=341,BD238=342,BD238="342A",BD238="342B"),PorcenRet(BD238,BH238,BI238),INDEX(PORCENTAJEBUSCAR,MATCH(BD238,CódigoRET,0),4)*1),"")</f>
        <v/>
      </c>
      <c r="BG238">
        <f t="shared" si="24"/>
        <v>0</v>
      </c>
      <c r="BO238">
        <f t="shared" si="25"/>
        <v>0</v>
      </c>
      <c r="CC238">
        <f t="shared" si="26"/>
        <v>0</v>
      </c>
      <c r="CD238">
        <f t="shared" si="27"/>
        <v>0</v>
      </c>
      <c r="CG238">
        <f ca="1">IFERROR(INDIRECT("IVA!X"&amp;MATCH(MID(COMPRAS!C138,1,2)&amp;MID(COMPRAS!F138,1,2)&amp;MID(COMPRAS!D138,1,2),IVA!W:W,0)),"SIN COD.")</f>
        <v>0</v>
      </c>
      <c r="CH238">
        <f ca="1">IFERROR(INDIRECT("IVA!Y"&amp;MATCH(MID(COMPRAS!C138,1,2)&amp;MID(COMPRAS!F138,1,2)&amp;MID(COMPRAS!D138,1,2),IVA!W:W,0)),"SIN COD.")</f>
        <v>0</v>
      </c>
    </row>
    <row r="239" spans="1:86" x14ac:dyDescent="0.25">
      <c r="A239" s="226"/>
      <c r="B239" s="227"/>
      <c r="C239" s="228"/>
      <c r="D239"/>
      <c r="AL239">
        <f t="shared" si="21"/>
        <v>0</v>
      </c>
      <c r="AQ239">
        <f t="shared" si="22"/>
        <v>0</v>
      </c>
      <c r="AR239" t="str">
        <f>IFERROR(IF(OR(AP239=338,AP239=340,AP239=341,AP239=342,AP239="342A",AP239="342B"),PorcenRet(AP239,AT239,AU239),INDEX(PORCENTAJEBUSCAR,MATCH(AP239,CódigoRET,0),4)*1),"")</f>
        <v/>
      </c>
      <c r="AS239">
        <f t="shared" si="23"/>
        <v>0</v>
      </c>
      <c r="BF239" t="str">
        <f>IFERROR(IF(OR(BD239=338,BD239=340,BD239=341,BD239=342,BD239="342A",BD239="342B"),PorcenRet(BD239,BH239,BI239),INDEX(PORCENTAJEBUSCAR,MATCH(BD239,CódigoRET,0),4)*1),"")</f>
        <v/>
      </c>
      <c r="BG239">
        <f t="shared" si="24"/>
        <v>0</v>
      </c>
      <c r="BO239">
        <f t="shared" si="25"/>
        <v>0</v>
      </c>
      <c r="CC239">
        <f t="shared" si="26"/>
        <v>0</v>
      </c>
      <c r="CD239">
        <f t="shared" si="27"/>
        <v>0</v>
      </c>
      <c r="CG239">
        <f ca="1">IFERROR(INDIRECT("IVA!X"&amp;MATCH(MID(COMPRAS!C139,1,2)&amp;MID(COMPRAS!F139,1,2)&amp;MID(COMPRAS!D139,1,2),IVA!W:W,0)),"SIN COD.")</f>
        <v>0</v>
      </c>
      <c r="CH239">
        <f ca="1">IFERROR(INDIRECT("IVA!Y"&amp;MATCH(MID(COMPRAS!C139,1,2)&amp;MID(COMPRAS!F139,1,2)&amp;MID(COMPRAS!D139,1,2),IVA!W:W,0)),"SIN COD.")</f>
        <v>0</v>
      </c>
    </row>
    <row r="240" spans="1:86" x14ac:dyDescent="0.25">
      <c r="A240" s="226"/>
      <c r="B240" s="227"/>
      <c r="C240" s="228"/>
      <c r="D240"/>
      <c r="AL240">
        <f t="shared" si="21"/>
        <v>0</v>
      </c>
      <c r="AQ240">
        <f t="shared" si="22"/>
        <v>0</v>
      </c>
      <c r="AR240" t="str">
        <f>IFERROR(IF(OR(AP240=338,AP240=340,AP240=341,AP240=342,AP240="342A",AP240="342B"),PorcenRet(AP240,AT240,AU240),INDEX(PORCENTAJEBUSCAR,MATCH(AP240,CódigoRET,0),4)*1),"")</f>
        <v/>
      </c>
      <c r="AS240">
        <f t="shared" si="23"/>
        <v>0</v>
      </c>
      <c r="BF240" t="str">
        <f>IFERROR(IF(OR(BD240=338,BD240=340,BD240=341,BD240=342,BD240="342A",BD240="342B"),PorcenRet(BD240,BH240,BI240),INDEX(PORCENTAJEBUSCAR,MATCH(BD240,CódigoRET,0),4)*1),"")</f>
        <v/>
      </c>
      <c r="BG240">
        <f t="shared" si="24"/>
        <v>0</v>
      </c>
      <c r="BO240">
        <f t="shared" si="25"/>
        <v>0</v>
      </c>
      <c r="CC240">
        <f t="shared" si="26"/>
        <v>0</v>
      </c>
      <c r="CD240">
        <f t="shared" si="27"/>
        <v>0</v>
      </c>
      <c r="CG240">
        <f ca="1">IFERROR(INDIRECT("IVA!X"&amp;MATCH(MID(COMPRAS!C140,1,2)&amp;MID(COMPRAS!F140,1,2)&amp;MID(COMPRAS!D140,1,2),IVA!W:W,0)),"SIN COD.")</f>
        <v>0</v>
      </c>
      <c r="CH240">
        <f ca="1">IFERROR(INDIRECT("IVA!Y"&amp;MATCH(MID(COMPRAS!C140,1,2)&amp;MID(COMPRAS!F140,1,2)&amp;MID(COMPRAS!D140,1,2),IVA!W:W,0)),"SIN COD.")</f>
        <v>0</v>
      </c>
    </row>
    <row r="241" spans="1:86" x14ac:dyDescent="0.25">
      <c r="A241" s="226"/>
      <c r="B241" s="227"/>
      <c r="C241" s="228"/>
      <c r="D241"/>
      <c r="AL241">
        <f t="shared" si="21"/>
        <v>0</v>
      </c>
      <c r="AQ241">
        <f t="shared" si="22"/>
        <v>0</v>
      </c>
      <c r="AR241" t="str">
        <f>IFERROR(IF(OR(AP241=338,AP241=340,AP241=341,AP241=342,AP241="342A",AP241="342B"),PorcenRet(AP241,AT241,AU241),INDEX(PORCENTAJEBUSCAR,MATCH(AP241,CódigoRET,0),4)*1),"")</f>
        <v/>
      </c>
      <c r="AS241">
        <f t="shared" si="23"/>
        <v>0</v>
      </c>
      <c r="BF241" t="str">
        <f>IFERROR(IF(OR(BD241=338,BD241=340,BD241=341,BD241=342,BD241="342A",BD241="342B"),PorcenRet(BD241,BH241,BI241),INDEX(PORCENTAJEBUSCAR,MATCH(BD241,CódigoRET,0),4)*1),"")</f>
        <v/>
      </c>
      <c r="BG241">
        <f t="shared" si="24"/>
        <v>0</v>
      </c>
      <c r="BO241">
        <f t="shared" si="25"/>
        <v>0</v>
      </c>
      <c r="CC241">
        <f t="shared" si="26"/>
        <v>0</v>
      </c>
      <c r="CD241">
        <f t="shared" si="27"/>
        <v>0</v>
      </c>
      <c r="CG241">
        <f ca="1">IFERROR(INDIRECT("IVA!X"&amp;MATCH(MID(COMPRAS!C141,1,2)&amp;MID(COMPRAS!F141,1,2)&amp;MID(COMPRAS!D141,1,2),IVA!W:W,0)),"SIN COD.")</f>
        <v>0</v>
      </c>
      <c r="CH241">
        <f ca="1">IFERROR(INDIRECT("IVA!Y"&amp;MATCH(MID(COMPRAS!C141,1,2)&amp;MID(COMPRAS!F141,1,2)&amp;MID(COMPRAS!D141,1,2),IVA!W:W,0)),"SIN COD.")</f>
        <v>0</v>
      </c>
    </row>
    <row r="242" spans="1:86" x14ac:dyDescent="0.25">
      <c r="A242" s="226"/>
      <c r="B242" s="227"/>
      <c r="C242" s="228"/>
      <c r="D242"/>
      <c r="AL242">
        <f t="shared" si="21"/>
        <v>0</v>
      </c>
      <c r="AQ242">
        <f t="shared" si="22"/>
        <v>0</v>
      </c>
      <c r="AR242" t="str">
        <f>IFERROR(IF(OR(AP242=338,AP242=340,AP242=341,AP242=342,AP242="342A",AP242="342B"),PorcenRet(AP242,AT242,AU242),INDEX(PORCENTAJEBUSCAR,MATCH(AP242,CódigoRET,0),4)*1),"")</f>
        <v/>
      </c>
      <c r="AS242">
        <f t="shared" si="23"/>
        <v>0</v>
      </c>
      <c r="BF242" t="str">
        <f>IFERROR(IF(OR(BD242=338,BD242=340,BD242=341,BD242=342,BD242="342A",BD242="342B"),PorcenRet(BD242,BH242,BI242),INDEX(PORCENTAJEBUSCAR,MATCH(BD242,CódigoRET,0),4)*1),"")</f>
        <v/>
      </c>
      <c r="BG242">
        <f t="shared" si="24"/>
        <v>0</v>
      </c>
      <c r="BO242">
        <f t="shared" si="25"/>
        <v>0</v>
      </c>
      <c r="CC242">
        <f t="shared" si="26"/>
        <v>0</v>
      </c>
      <c r="CD242">
        <f t="shared" si="27"/>
        <v>0</v>
      </c>
      <c r="CG242">
        <f ca="1">IFERROR(INDIRECT("IVA!X"&amp;MATCH(MID(COMPRAS!C142,1,2)&amp;MID(COMPRAS!F142,1,2)&amp;MID(COMPRAS!D142,1,2),IVA!W:W,0)),"SIN COD.")</f>
        <v>0</v>
      </c>
      <c r="CH242">
        <f ca="1">IFERROR(INDIRECT("IVA!Y"&amp;MATCH(MID(COMPRAS!C142,1,2)&amp;MID(COMPRAS!F142,1,2)&amp;MID(COMPRAS!D142,1,2),IVA!W:W,0)),"SIN COD.")</f>
        <v>0</v>
      </c>
    </row>
    <row r="243" spans="1:86" x14ac:dyDescent="0.25">
      <c r="A243" s="226"/>
      <c r="B243" s="227"/>
      <c r="C243" s="228"/>
      <c r="D243"/>
      <c r="AL243">
        <f t="shared" si="21"/>
        <v>0</v>
      </c>
      <c r="AQ243">
        <f t="shared" si="22"/>
        <v>0</v>
      </c>
      <c r="AR243" t="str">
        <f>IFERROR(IF(OR(AP243=338,AP243=340,AP243=341,AP243=342,AP243="342A",AP243="342B"),PorcenRet(AP243,AT243,AU243),INDEX(PORCENTAJEBUSCAR,MATCH(AP243,CódigoRET,0),4)*1),"")</f>
        <v/>
      </c>
      <c r="AS243">
        <f t="shared" si="23"/>
        <v>0</v>
      </c>
      <c r="BF243" t="str">
        <f>IFERROR(IF(OR(BD243=338,BD243=340,BD243=341,BD243=342,BD243="342A",BD243="342B"),PorcenRet(BD243,BH243,BI243),INDEX(PORCENTAJEBUSCAR,MATCH(BD243,CódigoRET,0),4)*1),"")</f>
        <v/>
      </c>
      <c r="BG243">
        <f t="shared" si="24"/>
        <v>0</v>
      </c>
      <c r="BO243">
        <f t="shared" si="25"/>
        <v>0</v>
      </c>
      <c r="CC243">
        <f t="shared" si="26"/>
        <v>0</v>
      </c>
      <c r="CD243">
        <f t="shared" si="27"/>
        <v>0</v>
      </c>
      <c r="CG243">
        <f ca="1">IFERROR(INDIRECT("IVA!X"&amp;MATCH(MID(COMPRAS!C143,1,2)&amp;MID(COMPRAS!F143,1,2)&amp;MID(COMPRAS!D143,1,2),IVA!W:W,0)),"SIN COD.")</f>
        <v>0</v>
      </c>
      <c r="CH243">
        <f ca="1">IFERROR(INDIRECT("IVA!Y"&amp;MATCH(MID(COMPRAS!C143,1,2)&amp;MID(COMPRAS!F143,1,2)&amp;MID(COMPRAS!D143,1,2),IVA!W:W,0)),"SIN COD.")</f>
        <v>0</v>
      </c>
    </row>
    <row r="244" spans="1:86" x14ac:dyDescent="0.25">
      <c r="A244" s="226"/>
      <c r="B244" s="227"/>
      <c r="C244" s="228"/>
      <c r="D244"/>
      <c r="AL244">
        <f t="shared" si="21"/>
        <v>0</v>
      </c>
      <c r="AQ244">
        <f t="shared" si="22"/>
        <v>0</v>
      </c>
      <c r="AR244" t="str">
        <f>IFERROR(IF(OR(AP244=338,AP244=340,AP244=341,AP244=342,AP244="342A",AP244="342B"),PorcenRet(AP244,AT244,AU244),INDEX(PORCENTAJEBUSCAR,MATCH(AP244,CódigoRET,0),4)*1),"")</f>
        <v/>
      </c>
      <c r="AS244">
        <f t="shared" si="23"/>
        <v>0</v>
      </c>
      <c r="BF244" t="str">
        <f>IFERROR(IF(OR(BD244=338,BD244=340,BD244=341,BD244=342,BD244="342A",BD244="342B"),PorcenRet(BD244,BH244,BI244),INDEX(PORCENTAJEBUSCAR,MATCH(BD244,CódigoRET,0),4)*1),"")</f>
        <v/>
      </c>
      <c r="BG244">
        <f t="shared" si="24"/>
        <v>0</v>
      </c>
      <c r="BO244">
        <f t="shared" si="25"/>
        <v>0</v>
      </c>
      <c r="CC244">
        <f t="shared" si="26"/>
        <v>0</v>
      </c>
      <c r="CD244">
        <f t="shared" si="27"/>
        <v>0</v>
      </c>
      <c r="CG244">
        <f ca="1">IFERROR(INDIRECT("IVA!X"&amp;MATCH(MID(COMPRAS!C144,1,2)&amp;MID(COMPRAS!F144,1,2)&amp;MID(COMPRAS!D144,1,2),IVA!W:W,0)),"SIN COD.")</f>
        <v>0</v>
      </c>
      <c r="CH244">
        <f ca="1">IFERROR(INDIRECT("IVA!Y"&amp;MATCH(MID(COMPRAS!C144,1,2)&amp;MID(COMPRAS!F144,1,2)&amp;MID(COMPRAS!D144,1,2),IVA!W:W,0)),"SIN COD.")</f>
        <v>0</v>
      </c>
    </row>
    <row r="245" spans="1:86" x14ac:dyDescent="0.25">
      <c r="A245" s="226"/>
      <c r="B245" s="227"/>
      <c r="C245" s="228"/>
      <c r="D245"/>
      <c r="AL245">
        <f t="shared" si="21"/>
        <v>0</v>
      </c>
      <c r="AQ245">
        <f t="shared" si="22"/>
        <v>0</v>
      </c>
      <c r="AR245" t="str">
        <f>IFERROR(IF(OR(AP245=338,AP245=340,AP245=341,AP245=342,AP245="342A",AP245="342B"),PorcenRet(AP245,AT245,AU245),INDEX(PORCENTAJEBUSCAR,MATCH(AP245,CódigoRET,0),4)*1),"")</f>
        <v/>
      </c>
      <c r="AS245">
        <f t="shared" si="23"/>
        <v>0</v>
      </c>
      <c r="BF245" t="str">
        <f>IFERROR(IF(OR(BD245=338,BD245=340,BD245=341,BD245=342,BD245="342A",BD245="342B"),PorcenRet(BD245,BH245,BI245),INDEX(PORCENTAJEBUSCAR,MATCH(BD245,CódigoRET,0),4)*1),"")</f>
        <v/>
      </c>
      <c r="BG245">
        <f t="shared" si="24"/>
        <v>0</v>
      </c>
      <c r="BO245">
        <f t="shared" si="25"/>
        <v>0</v>
      </c>
      <c r="CC245">
        <f t="shared" si="26"/>
        <v>0</v>
      </c>
      <c r="CD245">
        <f t="shared" si="27"/>
        <v>0</v>
      </c>
      <c r="CG245">
        <f ca="1">IFERROR(INDIRECT("IVA!X"&amp;MATCH(MID(COMPRAS!C145,1,2)&amp;MID(COMPRAS!F145,1,2)&amp;MID(COMPRAS!D145,1,2),IVA!W:W,0)),"SIN COD.")</f>
        <v>0</v>
      </c>
      <c r="CH245">
        <f ca="1">IFERROR(INDIRECT("IVA!Y"&amp;MATCH(MID(COMPRAS!C145,1,2)&amp;MID(COMPRAS!F145,1,2)&amp;MID(COMPRAS!D145,1,2),IVA!W:W,0)),"SIN COD.")</f>
        <v>0</v>
      </c>
    </row>
    <row r="246" spans="1:86" x14ac:dyDescent="0.25">
      <c r="A246" s="226"/>
      <c r="B246" s="227"/>
      <c r="C246" s="228"/>
      <c r="D246"/>
      <c r="AL246">
        <f t="shared" si="21"/>
        <v>0</v>
      </c>
      <c r="AQ246">
        <f t="shared" si="22"/>
        <v>0</v>
      </c>
      <c r="AR246" t="str">
        <f>IFERROR(IF(OR(AP246=338,AP246=340,AP246=341,AP246=342,AP246="342A",AP246="342B"),PorcenRet(AP246,AT246,AU246),INDEX(PORCENTAJEBUSCAR,MATCH(AP246,CódigoRET,0),4)*1),"")</f>
        <v/>
      </c>
      <c r="AS246">
        <f t="shared" si="23"/>
        <v>0</v>
      </c>
      <c r="BF246" t="str">
        <f>IFERROR(IF(OR(BD246=338,BD246=340,BD246=341,BD246=342,BD246="342A",BD246="342B"),PorcenRet(BD246,BH246,BI246),INDEX(PORCENTAJEBUSCAR,MATCH(BD246,CódigoRET,0),4)*1),"")</f>
        <v/>
      </c>
      <c r="BG246">
        <f t="shared" si="24"/>
        <v>0</v>
      </c>
      <c r="BO246">
        <f t="shared" si="25"/>
        <v>0</v>
      </c>
      <c r="CC246">
        <f t="shared" si="26"/>
        <v>0</v>
      </c>
      <c r="CD246">
        <f t="shared" si="27"/>
        <v>0</v>
      </c>
      <c r="CG246">
        <f ca="1">IFERROR(INDIRECT("IVA!X"&amp;MATCH(MID(COMPRAS!C146,1,2)&amp;MID(COMPRAS!F146,1,2)&amp;MID(COMPRAS!D146,1,2),IVA!W:W,0)),"SIN COD.")</f>
        <v>0</v>
      </c>
      <c r="CH246">
        <f ca="1">IFERROR(INDIRECT("IVA!Y"&amp;MATCH(MID(COMPRAS!C146,1,2)&amp;MID(COMPRAS!F146,1,2)&amp;MID(COMPRAS!D146,1,2),IVA!W:W,0)),"SIN COD.")</f>
        <v>0</v>
      </c>
    </row>
    <row r="247" spans="1:86" x14ac:dyDescent="0.25">
      <c r="A247" s="226"/>
      <c r="B247" s="227"/>
      <c r="C247" s="228"/>
      <c r="D247"/>
      <c r="AL247">
        <f t="shared" si="21"/>
        <v>0</v>
      </c>
      <c r="AQ247">
        <f t="shared" si="22"/>
        <v>0</v>
      </c>
      <c r="AR247" t="str">
        <f>IFERROR(IF(OR(AP247=338,AP247=340,AP247=341,AP247=342,AP247="342A",AP247="342B"),PorcenRet(AP247,AT247,AU247),INDEX(PORCENTAJEBUSCAR,MATCH(AP247,CódigoRET,0),4)*1),"")</f>
        <v/>
      </c>
      <c r="AS247">
        <f t="shared" si="23"/>
        <v>0</v>
      </c>
      <c r="BF247" t="str">
        <f>IFERROR(IF(OR(BD247=338,BD247=340,BD247=341,BD247=342,BD247="342A",BD247="342B"),PorcenRet(BD247,BH247,BI247),INDEX(PORCENTAJEBUSCAR,MATCH(BD247,CódigoRET,0),4)*1),"")</f>
        <v/>
      </c>
      <c r="BG247">
        <f t="shared" si="24"/>
        <v>0</v>
      </c>
      <c r="BO247">
        <f t="shared" si="25"/>
        <v>0</v>
      </c>
      <c r="CC247">
        <f t="shared" si="26"/>
        <v>0</v>
      </c>
      <c r="CD247">
        <f t="shared" si="27"/>
        <v>0</v>
      </c>
      <c r="CG247">
        <f ca="1">IFERROR(INDIRECT("IVA!X"&amp;MATCH(MID(COMPRAS!C147,1,2)&amp;MID(COMPRAS!F147,1,2)&amp;MID(COMPRAS!D147,1,2),IVA!W:W,0)),"SIN COD.")</f>
        <v>0</v>
      </c>
      <c r="CH247">
        <f ca="1">IFERROR(INDIRECT("IVA!Y"&amp;MATCH(MID(COMPRAS!C147,1,2)&amp;MID(COMPRAS!F147,1,2)&amp;MID(COMPRAS!D147,1,2),IVA!W:W,0)),"SIN COD.")</f>
        <v>0</v>
      </c>
    </row>
    <row r="248" spans="1:86" x14ac:dyDescent="0.25">
      <c r="A248" s="226"/>
      <c r="B248" s="227"/>
      <c r="C248" s="228"/>
      <c r="D248"/>
      <c r="AL248">
        <f t="shared" si="21"/>
        <v>0</v>
      </c>
      <c r="AQ248">
        <f t="shared" si="22"/>
        <v>0</v>
      </c>
      <c r="AR248" t="str">
        <f>IFERROR(IF(OR(AP248=338,AP248=340,AP248=341,AP248=342,AP248="342A",AP248="342B"),PorcenRet(AP248,AT248,AU248),INDEX(PORCENTAJEBUSCAR,MATCH(AP248,CódigoRET,0),4)*1),"")</f>
        <v/>
      </c>
      <c r="AS248">
        <f t="shared" si="23"/>
        <v>0</v>
      </c>
      <c r="BF248" t="str">
        <f>IFERROR(IF(OR(BD248=338,BD248=340,BD248=341,BD248=342,BD248="342A",BD248="342B"),PorcenRet(BD248,BH248,BI248),INDEX(PORCENTAJEBUSCAR,MATCH(BD248,CódigoRET,0),4)*1),"")</f>
        <v/>
      </c>
      <c r="BG248">
        <f t="shared" si="24"/>
        <v>0</v>
      </c>
      <c r="BO248">
        <f t="shared" si="25"/>
        <v>0</v>
      </c>
      <c r="CC248">
        <f t="shared" si="26"/>
        <v>0</v>
      </c>
      <c r="CD248">
        <f t="shared" si="27"/>
        <v>0</v>
      </c>
      <c r="CG248">
        <f ca="1">IFERROR(INDIRECT("IVA!X"&amp;MATCH(MID(COMPRAS!C148,1,2)&amp;MID(COMPRAS!F148,1,2)&amp;MID(COMPRAS!D148,1,2),IVA!W:W,0)),"SIN COD.")</f>
        <v>0</v>
      </c>
      <c r="CH248">
        <f ca="1">IFERROR(INDIRECT("IVA!Y"&amp;MATCH(MID(COMPRAS!C148,1,2)&amp;MID(COMPRAS!F148,1,2)&amp;MID(COMPRAS!D148,1,2),IVA!W:W,0)),"SIN COD.")</f>
        <v>0</v>
      </c>
    </row>
    <row r="249" spans="1:86" x14ac:dyDescent="0.25">
      <c r="A249" s="226"/>
      <c r="B249" s="227"/>
      <c r="C249" s="228"/>
      <c r="D249"/>
      <c r="AL249">
        <f t="shared" si="21"/>
        <v>0</v>
      </c>
      <c r="AQ249">
        <f t="shared" si="22"/>
        <v>0</v>
      </c>
      <c r="AR249" t="str">
        <f>IFERROR(IF(OR(AP249=338,AP249=340,AP249=341,AP249=342,AP249="342A",AP249="342B"),PorcenRet(AP249,AT249,AU249),INDEX(PORCENTAJEBUSCAR,MATCH(AP249,CódigoRET,0),4)*1),"")</f>
        <v/>
      </c>
      <c r="AS249">
        <f t="shared" si="23"/>
        <v>0</v>
      </c>
      <c r="BF249" t="str">
        <f>IFERROR(IF(OR(BD249=338,BD249=340,BD249=341,BD249=342,BD249="342A",BD249="342B"),PorcenRet(BD249,BH249,BI249),INDEX(PORCENTAJEBUSCAR,MATCH(BD249,CódigoRET,0),4)*1),"")</f>
        <v/>
      </c>
      <c r="BG249">
        <f t="shared" si="24"/>
        <v>0</v>
      </c>
      <c r="BO249">
        <f t="shared" si="25"/>
        <v>0</v>
      </c>
      <c r="CC249">
        <f t="shared" si="26"/>
        <v>0</v>
      </c>
      <c r="CD249">
        <f t="shared" si="27"/>
        <v>0</v>
      </c>
      <c r="CG249">
        <f ca="1">IFERROR(INDIRECT("IVA!X"&amp;MATCH(MID(COMPRAS!C149,1,2)&amp;MID(COMPRAS!F149,1,2)&amp;MID(COMPRAS!D149,1,2),IVA!W:W,0)),"SIN COD.")</f>
        <v>0</v>
      </c>
      <c r="CH249">
        <f ca="1">IFERROR(INDIRECT("IVA!Y"&amp;MATCH(MID(COMPRAS!C149,1,2)&amp;MID(COMPRAS!F149,1,2)&amp;MID(COMPRAS!D149,1,2),IVA!W:W,0)),"SIN COD.")</f>
        <v>0</v>
      </c>
    </row>
    <row r="250" spans="1:86" x14ac:dyDescent="0.25">
      <c r="A250" s="226"/>
      <c r="B250" s="227"/>
      <c r="C250" s="228"/>
      <c r="D250"/>
      <c r="AL250">
        <f t="shared" si="21"/>
        <v>0</v>
      </c>
      <c r="AQ250">
        <f t="shared" si="22"/>
        <v>0</v>
      </c>
      <c r="AR250" t="str">
        <f>IFERROR(IF(OR(AP250=338,AP250=340,AP250=341,AP250=342,AP250="342A",AP250="342B"),PorcenRet(AP250,AT250,AU250),INDEX(PORCENTAJEBUSCAR,MATCH(AP250,CódigoRET,0),4)*1),"")</f>
        <v/>
      </c>
      <c r="AS250">
        <f t="shared" si="23"/>
        <v>0</v>
      </c>
      <c r="BF250" t="str">
        <f>IFERROR(IF(OR(BD250=338,BD250=340,BD250=341,BD250=342,BD250="342A",BD250="342B"),PorcenRet(BD250,BH250,BI250),INDEX(PORCENTAJEBUSCAR,MATCH(BD250,CódigoRET,0),4)*1),"")</f>
        <v/>
      </c>
      <c r="BG250">
        <f t="shared" si="24"/>
        <v>0</v>
      </c>
      <c r="BO250">
        <f t="shared" si="25"/>
        <v>0</v>
      </c>
      <c r="CC250">
        <f t="shared" si="26"/>
        <v>0</v>
      </c>
      <c r="CD250">
        <f t="shared" si="27"/>
        <v>0</v>
      </c>
      <c r="CG250">
        <f ca="1">IFERROR(INDIRECT("IVA!X"&amp;MATCH(MID(COMPRAS!C150,1,2)&amp;MID(COMPRAS!F150,1,2)&amp;MID(COMPRAS!D150,1,2),IVA!W:W,0)),"SIN COD.")</f>
        <v>0</v>
      </c>
      <c r="CH250">
        <f ca="1">IFERROR(INDIRECT("IVA!Y"&amp;MATCH(MID(COMPRAS!C150,1,2)&amp;MID(COMPRAS!F150,1,2)&amp;MID(COMPRAS!D150,1,2),IVA!W:W,0)),"SIN COD.")</f>
        <v>0</v>
      </c>
    </row>
    <row r="251" spans="1:86" x14ac:dyDescent="0.25">
      <c r="A251" s="226"/>
      <c r="B251" s="227"/>
      <c r="C251" s="228"/>
      <c r="D251"/>
      <c r="AL251">
        <f t="shared" si="21"/>
        <v>0</v>
      </c>
      <c r="AQ251">
        <f t="shared" si="22"/>
        <v>0</v>
      </c>
      <c r="AR251" t="str">
        <f>IFERROR(IF(OR(AP251=338,AP251=340,AP251=341,AP251=342,AP251="342A",AP251="342B"),PorcenRet(AP251,AT251,AU251),INDEX(PORCENTAJEBUSCAR,MATCH(AP251,CódigoRET,0),4)*1),"")</f>
        <v/>
      </c>
      <c r="AS251">
        <f t="shared" si="23"/>
        <v>0</v>
      </c>
      <c r="BF251" t="str">
        <f>IFERROR(IF(OR(BD251=338,BD251=340,BD251=341,BD251=342,BD251="342A",BD251="342B"),PorcenRet(BD251,BH251,BI251),INDEX(PORCENTAJEBUSCAR,MATCH(BD251,CódigoRET,0),4)*1),"")</f>
        <v/>
      </c>
      <c r="BG251">
        <f t="shared" si="24"/>
        <v>0</v>
      </c>
      <c r="BO251">
        <f t="shared" si="25"/>
        <v>0</v>
      </c>
      <c r="CC251">
        <f t="shared" si="26"/>
        <v>0</v>
      </c>
      <c r="CD251">
        <f t="shared" si="27"/>
        <v>0</v>
      </c>
      <c r="CG251">
        <f ca="1">IFERROR(INDIRECT("IVA!X"&amp;MATCH(MID(COMPRAS!C151,1,2)&amp;MID(COMPRAS!F151,1,2)&amp;MID(COMPRAS!D151,1,2),IVA!W:W,0)),"SIN COD.")</f>
        <v>0</v>
      </c>
      <c r="CH251">
        <f ca="1">IFERROR(INDIRECT("IVA!Y"&amp;MATCH(MID(COMPRAS!C151,1,2)&amp;MID(COMPRAS!F151,1,2)&amp;MID(COMPRAS!D151,1,2),IVA!W:W,0)),"SIN COD.")</f>
        <v>0</v>
      </c>
    </row>
    <row r="252" spans="1:86" x14ac:dyDescent="0.25">
      <c r="A252" s="226"/>
      <c r="B252" s="227"/>
      <c r="C252" s="228"/>
      <c r="D252"/>
      <c r="AL252">
        <f t="shared" si="21"/>
        <v>0</v>
      </c>
      <c r="AQ252">
        <f t="shared" si="22"/>
        <v>0</v>
      </c>
      <c r="AR252" t="str">
        <f>IFERROR(IF(OR(AP252=338,AP252=340,AP252=341,AP252=342,AP252="342A",AP252="342B"),PorcenRet(AP252,AT252,AU252),INDEX(PORCENTAJEBUSCAR,MATCH(AP252,CódigoRET,0),4)*1),"")</f>
        <v/>
      </c>
      <c r="AS252">
        <f t="shared" si="23"/>
        <v>0</v>
      </c>
      <c r="BF252" t="str">
        <f>IFERROR(IF(OR(BD252=338,BD252=340,BD252=341,BD252=342,BD252="342A",BD252="342B"),PorcenRet(BD252,BH252,BI252),INDEX(PORCENTAJEBUSCAR,MATCH(BD252,CódigoRET,0),4)*1),"")</f>
        <v/>
      </c>
      <c r="BG252">
        <f t="shared" si="24"/>
        <v>0</v>
      </c>
      <c r="BO252">
        <f t="shared" si="25"/>
        <v>0</v>
      </c>
      <c r="CC252">
        <f t="shared" si="26"/>
        <v>0</v>
      </c>
      <c r="CD252">
        <f t="shared" si="27"/>
        <v>0</v>
      </c>
      <c r="CG252">
        <f ca="1">IFERROR(INDIRECT("IVA!X"&amp;MATCH(MID(COMPRAS!C152,1,2)&amp;MID(COMPRAS!F152,1,2)&amp;MID(COMPRAS!D152,1,2),IVA!W:W,0)),"SIN COD.")</f>
        <v>0</v>
      </c>
      <c r="CH252">
        <f ca="1">IFERROR(INDIRECT("IVA!Y"&amp;MATCH(MID(COMPRAS!C152,1,2)&amp;MID(COMPRAS!F152,1,2)&amp;MID(COMPRAS!D152,1,2),IVA!W:W,0)),"SIN COD.")</f>
        <v>0</v>
      </c>
    </row>
    <row r="253" spans="1:86" x14ac:dyDescent="0.25">
      <c r="A253" s="226"/>
      <c r="B253" s="227"/>
      <c r="C253" s="228"/>
      <c r="D253"/>
      <c r="AL253">
        <f t="shared" si="21"/>
        <v>0</v>
      </c>
      <c r="AQ253">
        <f t="shared" si="22"/>
        <v>0</v>
      </c>
      <c r="AR253" t="str">
        <f>IFERROR(IF(OR(AP253=338,AP253=340,AP253=341,AP253=342,AP253="342A",AP253="342B"),PorcenRet(AP253,AT253,AU253),INDEX(PORCENTAJEBUSCAR,MATCH(AP253,CódigoRET,0),4)*1),"")</f>
        <v/>
      </c>
      <c r="AS253">
        <f t="shared" si="23"/>
        <v>0</v>
      </c>
      <c r="BF253" t="str">
        <f>IFERROR(IF(OR(BD253=338,BD253=340,BD253=341,BD253=342,BD253="342A",BD253="342B"),PorcenRet(BD253,BH253,BI253),INDEX(PORCENTAJEBUSCAR,MATCH(BD253,CódigoRET,0),4)*1),"")</f>
        <v/>
      </c>
      <c r="BG253">
        <f t="shared" si="24"/>
        <v>0</v>
      </c>
      <c r="BO253">
        <f t="shared" si="25"/>
        <v>0</v>
      </c>
      <c r="CC253">
        <f t="shared" si="26"/>
        <v>0</v>
      </c>
      <c r="CD253">
        <f t="shared" si="27"/>
        <v>0</v>
      </c>
      <c r="CG253">
        <f ca="1">IFERROR(INDIRECT("IVA!X"&amp;MATCH(MID(COMPRAS!C153,1,2)&amp;MID(COMPRAS!F153,1,2)&amp;MID(COMPRAS!D153,1,2),IVA!W:W,0)),"SIN COD.")</f>
        <v>0</v>
      </c>
      <c r="CH253">
        <f ca="1">IFERROR(INDIRECT("IVA!Y"&amp;MATCH(MID(COMPRAS!C153,1,2)&amp;MID(COMPRAS!F153,1,2)&amp;MID(COMPRAS!D153,1,2),IVA!W:W,0)),"SIN COD.")</f>
        <v>0</v>
      </c>
    </row>
    <row r="254" spans="1:86" x14ac:dyDescent="0.25">
      <c r="A254" s="226"/>
      <c r="B254" s="227"/>
      <c r="C254" s="228"/>
      <c r="D254"/>
      <c r="AL254">
        <f t="shared" si="21"/>
        <v>0</v>
      </c>
      <c r="AQ254">
        <f t="shared" si="22"/>
        <v>0</v>
      </c>
      <c r="AR254" t="str">
        <f>IFERROR(IF(OR(AP254=338,AP254=340,AP254=341,AP254=342,AP254="342A",AP254="342B"),PorcenRet(AP254,AT254,AU254),INDEX(PORCENTAJEBUSCAR,MATCH(AP254,CódigoRET,0),4)*1),"")</f>
        <v/>
      </c>
      <c r="AS254">
        <f t="shared" si="23"/>
        <v>0</v>
      </c>
      <c r="BF254" t="str">
        <f>IFERROR(IF(OR(BD254=338,BD254=340,BD254=341,BD254=342,BD254="342A",BD254="342B"),PorcenRet(BD254,BH254,BI254),INDEX(PORCENTAJEBUSCAR,MATCH(BD254,CódigoRET,0),4)*1),"")</f>
        <v/>
      </c>
      <c r="BG254">
        <f t="shared" si="24"/>
        <v>0</v>
      </c>
      <c r="BO254">
        <f t="shared" si="25"/>
        <v>0</v>
      </c>
      <c r="CC254">
        <f t="shared" si="26"/>
        <v>0</v>
      </c>
      <c r="CD254">
        <f t="shared" si="27"/>
        <v>0</v>
      </c>
      <c r="CG254">
        <f ca="1">IFERROR(INDIRECT("IVA!X"&amp;MATCH(MID(COMPRAS!C154,1,2)&amp;MID(COMPRAS!F154,1,2)&amp;MID(COMPRAS!D154,1,2),IVA!W:W,0)),"SIN COD.")</f>
        <v>0</v>
      </c>
      <c r="CH254">
        <f ca="1">IFERROR(INDIRECT("IVA!Y"&amp;MATCH(MID(COMPRAS!C154,1,2)&amp;MID(COMPRAS!F154,1,2)&amp;MID(COMPRAS!D154,1,2),IVA!W:W,0)),"SIN COD.")</f>
        <v>0</v>
      </c>
    </row>
    <row r="255" spans="1:86" x14ac:dyDescent="0.25">
      <c r="A255" s="226"/>
      <c r="B255" s="227"/>
      <c r="C255" s="228"/>
      <c r="D255"/>
      <c r="AL255">
        <f t="shared" si="21"/>
        <v>0</v>
      </c>
      <c r="AQ255">
        <f t="shared" si="22"/>
        <v>0</v>
      </c>
      <c r="AR255" t="str">
        <f>IFERROR(IF(OR(AP255=338,AP255=340,AP255=341,AP255=342,AP255="342A",AP255="342B"),PorcenRet(AP255,AT255,AU255),INDEX(PORCENTAJEBUSCAR,MATCH(AP255,CódigoRET,0),4)*1),"")</f>
        <v/>
      </c>
      <c r="AS255">
        <f t="shared" si="23"/>
        <v>0</v>
      </c>
      <c r="BF255" t="str">
        <f>IFERROR(IF(OR(BD255=338,BD255=340,BD255=341,BD255=342,BD255="342A",BD255="342B"),PorcenRet(BD255,BH255,BI255),INDEX(PORCENTAJEBUSCAR,MATCH(BD255,CódigoRET,0),4)*1),"")</f>
        <v/>
      </c>
      <c r="BG255">
        <f t="shared" si="24"/>
        <v>0</v>
      </c>
      <c r="BO255">
        <f t="shared" si="25"/>
        <v>0</v>
      </c>
      <c r="CC255">
        <f t="shared" si="26"/>
        <v>0</v>
      </c>
      <c r="CD255">
        <f t="shared" si="27"/>
        <v>0</v>
      </c>
      <c r="CG255">
        <f ca="1">IFERROR(INDIRECT("IVA!X"&amp;MATCH(MID(COMPRAS!C155,1,2)&amp;MID(COMPRAS!F155,1,2)&amp;MID(COMPRAS!D155,1,2),IVA!W:W,0)),"SIN COD.")</f>
        <v>0</v>
      </c>
      <c r="CH255">
        <f ca="1">IFERROR(INDIRECT("IVA!Y"&amp;MATCH(MID(COMPRAS!C155,1,2)&amp;MID(COMPRAS!F155,1,2)&amp;MID(COMPRAS!D155,1,2),IVA!W:W,0)),"SIN COD.")</f>
        <v>0</v>
      </c>
    </row>
    <row r="256" spans="1:86" x14ac:dyDescent="0.25">
      <c r="A256" s="226"/>
      <c r="B256" s="227"/>
      <c r="C256" s="228"/>
      <c r="D256"/>
      <c r="AL256">
        <f t="shared" si="21"/>
        <v>0</v>
      </c>
      <c r="AQ256">
        <f t="shared" si="22"/>
        <v>0</v>
      </c>
      <c r="AR256" t="str">
        <f>IFERROR(IF(OR(AP256=338,AP256=340,AP256=341,AP256=342,AP256="342A",AP256="342B"),PorcenRet(AP256,AT256,AU256),INDEX(PORCENTAJEBUSCAR,MATCH(AP256,CódigoRET,0),4)*1),"")</f>
        <v/>
      </c>
      <c r="AS256">
        <f t="shared" si="23"/>
        <v>0</v>
      </c>
      <c r="BF256" t="str">
        <f>IFERROR(IF(OR(BD256=338,BD256=340,BD256=341,BD256=342,BD256="342A",BD256="342B"),PorcenRet(BD256,BH256,BI256),INDEX(PORCENTAJEBUSCAR,MATCH(BD256,CódigoRET,0),4)*1),"")</f>
        <v/>
      </c>
      <c r="BG256">
        <f t="shared" si="24"/>
        <v>0</v>
      </c>
      <c r="BO256">
        <f t="shared" si="25"/>
        <v>0</v>
      </c>
      <c r="CC256">
        <f t="shared" si="26"/>
        <v>0</v>
      </c>
      <c r="CD256">
        <f t="shared" si="27"/>
        <v>0</v>
      </c>
      <c r="CG256">
        <f ca="1">IFERROR(INDIRECT("IVA!X"&amp;MATCH(MID(COMPRAS!C156,1,2)&amp;MID(COMPRAS!F156,1,2)&amp;MID(COMPRAS!D156,1,2),IVA!W:W,0)),"SIN COD.")</f>
        <v>0</v>
      </c>
      <c r="CH256">
        <f ca="1">IFERROR(INDIRECT("IVA!Y"&amp;MATCH(MID(COMPRAS!C156,1,2)&amp;MID(COMPRAS!F156,1,2)&amp;MID(COMPRAS!D156,1,2),IVA!W:W,0)),"SIN COD.")</f>
        <v>0</v>
      </c>
    </row>
    <row r="257" spans="1:86" x14ac:dyDescent="0.25">
      <c r="A257" s="226"/>
      <c r="B257" s="227"/>
      <c r="C257" s="228"/>
      <c r="D257"/>
      <c r="AL257">
        <f t="shared" si="21"/>
        <v>0</v>
      </c>
      <c r="AQ257">
        <f t="shared" si="22"/>
        <v>0</v>
      </c>
      <c r="AR257" t="str">
        <f>IFERROR(IF(OR(AP257=338,AP257=340,AP257=341,AP257=342,AP257="342A",AP257="342B"),PorcenRet(AP257,AT257,AU257),INDEX(PORCENTAJEBUSCAR,MATCH(AP257,CódigoRET,0),4)*1),"")</f>
        <v/>
      </c>
      <c r="AS257">
        <f t="shared" si="23"/>
        <v>0</v>
      </c>
      <c r="BF257" t="str">
        <f>IFERROR(IF(OR(BD257=338,BD257=340,BD257=341,BD257=342,BD257="342A",BD257="342B"),PorcenRet(BD257,BH257,BI257),INDEX(PORCENTAJEBUSCAR,MATCH(BD257,CódigoRET,0),4)*1),"")</f>
        <v/>
      </c>
      <c r="BG257">
        <f t="shared" si="24"/>
        <v>0</v>
      </c>
      <c r="BO257">
        <f t="shared" si="25"/>
        <v>0</v>
      </c>
      <c r="CC257">
        <f t="shared" si="26"/>
        <v>0</v>
      </c>
      <c r="CD257">
        <f t="shared" si="27"/>
        <v>0</v>
      </c>
      <c r="CG257">
        <f ca="1">IFERROR(INDIRECT("IVA!X"&amp;MATCH(MID(COMPRAS!C157,1,2)&amp;MID(COMPRAS!F157,1,2)&amp;MID(COMPRAS!D157,1,2),IVA!W:W,0)),"SIN COD.")</f>
        <v>0</v>
      </c>
      <c r="CH257">
        <f ca="1">IFERROR(INDIRECT("IVA!Y"&amp;MATCH(MID(COMPRAS!C157,1,2)&amp;MID(COMPRAS!F157,1,2)&amp;MID(COMPRAS!D157,1,2),IVA!W:W,0)),"SIN COD.")</f>
        <v>0</v>
      </c>
    </row>
    <row r="258" spans="1:86" x14ac:dyDescent="0.25">
      <c r="A258" s="226"/>
      <c r="B258" s="227"/>
      <c r="C258" s="228"/>
      <c r="D258"/>
      <c r="AL258">
        <f t="shared" ref="AL258:AL321" si="28">O258+P258+Q258+R258+S258+T258+U258+V258</f>
        <v>0</v>
      </c>
      <c r="AQ258">
        <f t="shared" ref="AQ258:AQ321" si="29">+P258+Q258+R258+S258-BE258-BQ258-BW258+O258</f>
        <v>0</v>
      </c>
      <c r="AR258" t="str">
        <f>IFERROR(IF(OR(AP258=338,AP258=340,AP258=341,AP258=342,AP258="342A",AP258="342B"),PorcenRet(AP258,AT258,AU258),INDEX(PORCENTAJEBUSCAR,MATCH(AP258,CódigoRET,0),4)*1),"")</f>
        <v/>
      </c>
      <c r="AS258">
        <f t="shared" ref="AS258:AS321" si="30">ROUND(IF(AP258="",0,AQ258*(AR258/100)),2)</f>
        <v>0</v>
      </c>
      <c r="BF258" t="str">
        <f>IFERROR(IF(OR(BD258=338,BD258=340,BD258=341,BD258=342,BD258="342A",BD258="342B"),PorcenRet(BD258,BH258,BI258),INDEX(PORCENTAJEBUSCAR,MATCH(BD258,CódigoRET,0),4)*1),"")</f>
        <v/>
      </c>
      <c r="BG258">
        <f t="shared" ref="BG258:BG321" si="31">ROUND(IF(BD258="",0,BE258*(BF258/100)),2)</f>
        <v>0</v>
      </c>
      <c r="BO258">
        <f t="shared" ref="BO258:BO321" si="32">IF(MID(F258,1,2)="41",SUM(O258:S258),0)</f>
        <v>0</v>
      </c>
      <c r="CC258">
        <f t="shared" ref="CC258:CC321" si="33">O258+P258+Q258+R258+S258</f>
        <v>0</v>
      </c>
      <c r="CD258">
        <f t="shared" ref="CD258:CD321" si="34">T258+U258</f>
        <v>0</v>
      </c>
      <c r="CG258">
        <f ca="1">IFERROR(INDIRECT("IVA!X"&amp;MATCH(MID(COMPRAS!C158,1,2)&amp;MID(COMPRAS!F158,1,2)&amp;MID(COMPRAS!D158,1,2),IVA!W:W,0)),"SIN COD.")</f>
        <v>0</v>
      </c>
      <c r="CH258">
        <f ca="1">IFERROR(INDIRECT("IVA!Y"&amp;MATCH(MID(COMPRAS!C158,1,2)&amp;MID(COMPRAS!F158,1,2)&amp;MID(COMPRAS!D158,1,2),IVA!W:W,0)),"SIN COD.")</f>
        <v>0</v>
      </c>
    </row>
    <row r="259" spans="1:86" x14ac:dyDescent="0.25">
      <c r="A259" s="226"/>
      <c r="B259" s="227"/>
      <c r="C259" s="228"/>
      <c r="D259"/>
      <c r="AL259">
        <f t="shared" si="28"/>
        <v>0</v>
      </c>
      <c r="AQ259">
        <f t="shared" si="29"/>
        <v>0</v>
      </c>
      <c r="AR259" t="str">
        <f>IFERROR(IF(OR(AP259=338,AP259=340,AP259=341,AP259=342,AP259="342A",AP259="342B"),PorcenRet(AP259,AT259,AU259),INDEX(PORCENTAJEBUSCAR,MATCH(AP259,CódigoRET,0),4)*1),"")</f>
        <v/>
      </c>
      <c r="AS259">
        <f t="shared" si="30"/>
        <v>0</v>
      </c>
      <c r="BF259" t="str">
        <f>IFERROR(IF(OR(BD259=338,BD259=340,BD259=341,BD259=342,BD259="342A",BD259="342B"),PorcenRet(BD259,BH259,BI259),INDEX(PORCENTAJEBUSCAR,MATCH(BD259,CódigoRET,0),4)*1),"")</f>
        <v/>
      </c>
      <c r="BG259">
        <f t="shared" si="31"/>
        <v>0</v>
      </c>
      <c r="BO259">
        <f t="shared" si="32"/>
        <v>0</v>
      </c>
      <c r="CC259">
        <f t="shared" si="33"/>
        <v>0</v>
      </c>
      <c r="CD259">
        <f t="shared" si="34"/>
        <v>0</v>
      </c>
      <c r="CG259">
        <f ca="1">IFERROR(INDIRECT("IVA!X"&amp;MATCH(MID(COMPRAS!C159,1,2)&amp;MID(COMPRAS!F159,1,2)&amp;MID(COMPRAS!D159,1,2),IVA!W:W,0)),"SIN COD.")</f>
        <v>0</v>
      </c>
      <c r="CH259">
        <f ca="1">IFERROR(INDIRECT("IVA!Y"&amp;MATCH(MID(COMPRAS!C159,1,2)&amp;MID(COMPRAS!F159,1,2)&amp;MID(COMPRAS!D159,1,2),IVA!W:W,0)),"SIN COD.")</f>
        <v>0</v>
      </c>
    </row>
    <row r="260" spans="1:86" x14ac:dyDescent="0.25">
      <c r="A260" s="226"/>
      <c r="B260" s="227"/>
      <c r="C260" s="228"/>
      <c r="D260"/>
      <c r="AL260">
        <f t="shared" si="28"/>
        <v>0</v>
      </c>
      <c r="AQ260">
        <f t="shared" si="29"/>
        <v>0</v>
      </c>
      <c r="AR260" t="str">
        <f>IFERROR(IF(OR(AP260=338,AP260=340,AP260=341,AP260=342,AP260="342A",AP260="342B"),PorcenRet(AP260,AT260,AU260),INDEX(PORCENTAJEBUSCAR,MATCH(AP260,CódigoRET,0),4)*1),"")</f>
        <v/>
      </c>
      <c r="AS260">
        <f t="shared" si="30"/>
        <v>0</v>
      </c>
      <c r="BF260" t="str">
        <f>IFERROR(IF(OR(BD260=338,BD260=340,BD260=341,BD260=342,BD260="342A",BD260="342B"),PorcenRet(BD260,BH260,BI260),INDEX(PORCENTAJEBUSCAR,MATCH(BD260,CódigoRET,0),4)*1),"")</f>
        <v/>
      </c>
      <c r="BG260">
        <f t="shared" si="31"/>
        <v>0</v>
      </c>
      <c r="BO260">
        <f t="shared" si="32"/>
        <v>0</v>
      </c>
      <c r="CC260">
        <f t="shared" si="33"/>
        <v>0</v>
      </c>
      <c r="CD260">
        <f t="shared" si="34"/>
        <v>0</v>
      </c>
      <c r="CG260">
        <f ca="1">IFERROR(INDIRECT("IVA!X"&amp;MATCH(MID(COMPRAS!C160,1,2)&amp;MID(COMPRAS!F160,1,2)&amp;MID(COMPRAS!D160,1,2),IVA!W:W,0)),"SIN COD.")</f>
        <v>0</v>
      </c>
      <c r="CH260">
        <f ca="1">IFERROR(INDIRECT("IVA!Y"&amp;MATCH(MID(COMPRAS!C160,1,2)&amp;MID(COMPRAS!F160,1,2)&amp;MID(COMPRAS!D160,1,2),IVA!W:W,0)),"SIN COD.")</f>
        <v>0</v>
      </c>
    </row>
    <row r="261" spans="1:86" x14ac:dyDescent="0.25">
      <c r="A261" s="226"/>
      <c r="B261" s="227"/>
      <c r="C261" s="228"/>
      <c r="D261"/>
      <c r="AL261">
        <f t="shared" si="28"/>
        <v>0</v>
      </c>
      <c r="AQ261">
        <f t="shared" si="29"/>
        <v>0</v>
      </c>
      <c r="AR261" t="str">
        <f>IFERROR(IF(OR(AP261=338,AP261=340,AP261=341,AP261=342,AP261="342A",AP261="342B"),PorcenRet(AP261,AT261,AU261),INDEX(PORCENTAJEBUSCAR,MATCH(AP261,CódigoRET,0),4)*1),"")</f>
        <v/>
      </c>
      <c r="AS261">
        <f t="shared" si="30"/>
        <v>0</v>
      </c>
      <c r="BF261" t="str">
        <f>IFERROR(IF(OR(BD261=338,BD261=340,BD261=341,BD261=342,BD261="342A",BD261="342B"),PorcenRet(BD261,BH261,BI261),INDEX(PORCENTAJEBUSCAR,MATCH(BD261,CódigoRET,0),4)*1),"")</f>
        <v/>
      </c>
      <c r="BG261">
        <f t="shared" si="31"/>
        <v>0</v>
      </c>
      <c r="BO261">
        <f t="shared" si="32"/>
        <v>0</v>
      </c>
      <c r="CC261">
        <f t="shared" si="33"/>
        <v>0</v>
      </c>
      <c r="CD261">
        <f t="shared" si="34"/>
        <v>0</v>
      </c>
      <c r="CG261">
        <f ca="1">IFERROR(INDIRECT("IVA!X"&amp;MATCH(MID(COMPRAS!C161,1,2)&amp;MID(COMPRAS!F161,1,2)&amp;MID(COMPRAS!D161,1,2),IVA!W:W,0)),"SIN COD.")</f>
        <v>0</v>
      </c>
      <c r="CH261">
        <f ca="1">IFERROR(INDIRECT("IVA!Y"&amp;MATCH(MID(COMPRAS!C161,1,2)&amp;MID(COMPRAS!F161,1,2)&amp;MID(COMPRAS!D161,1,2),IVA!W:W,0)),"SIN COD.")</f>
        <v>0</v>
      </c>
    </row>
    <row r="262" spans="1:86" x14ac:dyDescent="0.25">
      <c r="A262" s="226"/>
      <c r="B262" s="227"/>
      <c r="C262" s="228"/>
      <c r="D262"/>
      <c r="AL262">
        <f t="shared" si="28"/>
        <v>0</v>
      </c>
      <c r="AQ262">
        <f t="shared" si="29"/>
        <v>0</v>
      </c>
      <c r="AR262" t="str">
        <f>IFERROR(IF(OR(AP262=338,AP262=340,AP262=341,AP262=342,AP262="342A",AP262="342B"),PorcenRet(AP262,AT262,AU262),INDEX(PORCENTAJEBUSCAR,MATCH(AP262,CódigoRET,0),4)*1),"")</f>
        <v/>
      </c>
      <c r="AS262">
        <f t="shared" si="30"/>
        <v>0</v>
      </c>
      <c r="BF262" t="str">
        <f>IFERROR(IF(OR(BD262=338,BD262=340,BD262=341,BD262=342,BD262="342A",BD262="342B"),PorcenRet(BD262,BH262,BI262),INDEX(PORCENTAJEBUSCAR,MATCH(BD262,CódigoRET,0),4)*1),"")</f>
        <v/>
      </c>
      <c r="BG262">
        <f t="shared" si="31"/>
        <v>0</v>
      </c>
      <c r="BO262">
        <f t="shared" si="32"/>
        <v>0</v>
      </c>
      <c r="CC262">
        <f t="shared" si="33"/>
        <v>0</v>
      </c>
      <c r="CD262">
        <f t="shared" si="34"/>
        <v>0</v>
      </c>
      <c r="CG262">
        <f ca="1">IFERROR(INDIRECT("IVA!X"&amp;MATCH(MID(COMPRAS!C162,1,2)&amp;MID(COMPRAS!F162,1,2)&amp;MID(COMPRAS!D162,1,2),IVA!W:W,0)),"SIN COD.")</f>
        <v>0</v>
      </c>
      <c r="CH262">
        <f ca="1">IFERROR(INDIRECT("IVA!Y"&amp;MATCH(MID(COMPRAS!C162,1,2)&amp;MID(COMPRAS!F162,1,2)&amp;MID(COMPRAS!D162,1,2),IVA!W:W,0)),"SIN COD.")</f>
        <v>0</v>
      </c>
    </row>
    <row r="263" spans="1:86" x14ac:dyDescent="0.25">
      <c r="A263" s="226"/>
      <c r="B263" s="227"/>
      <c r="C263" s="228"/>
      <c r="D263"/>
      <c r="AL263">
        <f t="shared" si="28"/>
        <v>0</v>
      </c>
      <c r="AQ263">
        <f t="shared" si="29"/>
        <v>0</v>
      </c>
      <c r="AR263" t="str">
        <f>IFERROR(IF(OR(AP263=338,AP263=340,AP263=341,AP263=342,AP263="342A",AP263="342B"),PorcenRet(AP263,AT263,AU263),INDEX(PORCENTAJEBUSCAR,MATCH(AP263,CódigoRET,0),4)*1),"")</f>
        <v/>
      </c>
      <c r="AS263">
        <f t="shared" si="30"/>
        <v>0</v>
      </c>
      <c r="BF263" t="str">
        <f>IFERROR(IF(OR(BD263=338,BD263=340,BD263=341,BD263=342,BD263="342A",BD263="342B"),PorcenRet(BD263,BH263,BI263),INDEX(PORCENTAJEBUSCAR,MATCH(BD263,CódigoRET,0),4)*1),"")</f>
        <v/>
      </c>
      <c r="BG263">
        <f t="shared" si="31"/>
        <v>0</v>
      </c>
      <c r="BO263">
        <f t="shared" si="32"/>
        <v>0</v>
      </c>
      <c r="CC263">
        <f t="shared" si="33"/>
        <v>0</v>
      </c>
      <c r="CD263">
        <f t="shared" si="34"/>
        <v>0</v>
      </c>
      <c r="CG263">
        <f ca="1">IFERROR(INDIRECT("IVA!X"&amp;MATCH(MID(COMPRAS!C163,1,2)&amp;MID(COMPRAS!F163,1,2)&amp;MID(COMPRAS!D163,1,2),IVA!W:W,0)),"SIN COD.")</f>
        <v>0</v>
      </c>
      <c r="CH263">
        <f ca="1">IFERROR(INDIRECT("IVA!Y"&amp;MATCH(MID(COMPRAS!C163,1,2)&amp;MID(COMPRAS!F163,1,2)&amp;MID(COMPRAS!D163,1,2),IVA!W:W,0)),"SIN COD.")</f>
        <v>0</v>
      </c>
    </row>
    <row r="264" spans="1:86" x14ac:dyDescent="0.25">
      <c r="A264" s="226"/>
      <c r="B264" s="227"/>
      <c r="C264" s="228"/>
      <c r="D264"/>
      <c r="AL264">
        <f t="shared" si="28"/>
        <v>0</v>
      </c>
      <c r="AQ264">
        <f t="shared" si="29"/>
        <v>0</v>
      </c>
      <c r="AR264" t="str">
        <f>IFERROR(IF(OR(AP264=338,AP264=340,AP264=341,AP264=342,AP264="342A",AP264="342B"),PorcenRet(AP264,AT264,AU264),INDEX(PORCENTAJEBUSCAR,MATCH(AP264,CódigoRET,0),4)*1),"")</f>
        <v/>
      </c>
      <c r="AS264">
        <f t="shared" si="30"/>
        <v>0</v>
      </c>
      <c r="BF264" t="str">
        <f>IFERROR(IF(OR(BD264=338,BD264=340,BD264=341,BD264=342,BD264="342A",BD264="342B"),PorcenRet(BD264,BH264,BI264),INDEX(PORCENTAJEBUSCAR,MATCH(BD264,CódigoRET,0),4)*1),"")</f>
        <v/>
      </c>
      <c r="BG264">
        <f t="shared" si="31"/>
        <v>0</v>
      </c>
      <c r="BO264">
        <f t="shared" si="32"/>
        <v>0</v>
      </c>
      <c r="CC264">
        <f t="shared" si="33"/>
        <v>0</v>
      </c>
      <c r="CD264">
        <f t="shared" si="34"/>
        <v>0</v>
      </c>
      <c r="CG264">
        <f ca="1">IFERROR(INDIRECT("IVA!X"&amp;MATCH(MID(COMPRAS!C164,1,2)&amp;MID(COMPRAS!F164,1,2)&amp;MID(COMPRAS!D164,1,2),IVA!W:W,0)),"SIN COD.")</f>
        <v>0</v>
      </c>
      <c r="CH264">
        <f ca="1">IFERROR(INDIRECT("IVA!Y"&amp;MATCH(MID(COMPRAS!C164,1,2)&amp;MID(COMPRAS!F164,1,2)&amp;MID(COMPRAS!D164,1,2),IVA!W:W,0)),"SIN COD.")</f>
        <v>0</v>
      </c>
    </row>
    <row r="265" spans="1:86" x14ac:dyDescent="0.25">
      <c r="A265" s="226"/>
      <c r="B265" s="227"/>
      <c r="C265" s="228"/>
      <c r="D265"/>
      <c r="AL265">
        <f t="shared" si="28"/>
        <v>0</v>
      </c>
      <c r="AQ265">
        <f t="shared" si="29"/>
        <v>0</v>
      </c>
      <c r="AR265" t="str">
        <f>IFERROR(IF(OR(AP265=338,AP265=340,AP265=341,AP265=342,AP265="342A",AP265="342B"),PorcenRet(AP265,AT265,AU265),INDEX(PORCENTAJEBUSCAR,MATCH(AP265,CódigoRET,0),4)*1),"")</f>
        <v/>
      </c>
      <c r="AS265">
        <f t="shared" si="30"/>
        <v>0</v>
      </c>
      <c r="BF265" t="str">
        <f>IFERROR(IF(OR(BD265=338,BD265=340,BD265=341,BD265=342,BD265="342A",BD265="342B"),PorcenRet(BD265,BH265,BI265),INDEX(PORCENTAJEBUSCAR,MATCH(BD265,CódigoRET,0),4)*1),"")</f>
        <v/>
      </c>
      <c r="BG265">
        <f t="shared" si="31"/>
        <v>0</v>
      </c>
      <c r="BO265">
        <f t="shared" si="32"/>
        <v>0</v>
      </c>
      <c r="CC265">
        <f t="shared" si="33"/>
        <v>0</v>
      </c>
      <c r="CD265">
        <f t="shared" si="34"/>
        <v>0</v>
      </c>
      <c r="CG265">
        <f ca="1">IFERROR(INDIRECT("IVA!X"&amp;MATCH(MID(COMPRAS!C165,1,2)&amp;MID(COMPRAS!F165,1,2)&amp;MID(COMPRAS!D165,1,2),IVA!W:W,0)),"SIN COD.")</f>
        <v>0</v>
      </c>
      <c r="CH265">
        <f ca="1">IFERROR(INDIRECT("IVA!Y"&amp;MATCH(MID(COMPRAS!C165,1,2)&amp;MID(COMPRAS!F165,1,2)&amp;MID(COMPRAS!D165,1,2),IVA!W:W,0)),"SIN COD.")</f>
        <v>0</v>
      </c>
    </row>
    <row r="266" spans="1:86" x14ac:dyDescent="0.25">
      <c r="A266" s="226"/>
      <c r="B266" s="227"/>
      <c r="C266" s="228"/>
      <c r="D266"/>
      <c r="AL266">
        <f t="shared" si="28"/>
        <v>0</v>
      </c>
      <c r="AQ266">
        <f t="shared" si="29"/>
        <v>0</v>
      </c>
      <c r="AR266" t="str">
        <f>IFERROR(IF(OR(AP266=338,AP266=340,AP266=341,AP266=342,AP266="342A",AP266="342B"),PorcenRet(AP266,AT266,AU266),INDEX(PORCENTAJEBUSCAR,MATCH(AP266,CódigoRET,0),4)*1),"")</f>
        <v/>
      </c>
      <c r="AS266">
        <f t="shared" si="30"/>
        <v>0</v>
      </c>
      <c r="BF266" t="str">
        <f>IFERROR(IF(OR(BD266=338,BD266=340,BD266=341,BD266=342,BD266="342A",BD266="342B"),PorcenRet(BD266,BH266,BI266),INDEX(PORCENTAJEBUSCAR,MATCH(BD266,CódigoRET,0),4)*1),"")</f>
        <v/>
      </c>
      <c r="BG266">
        <f t="shared" si="31"/>
        <v>0</v>
      </c>
      <c r="BO266">
        <f t="shared" si="32"/>
        <v>0</v>
      </c>
      <c r="CC266">
        <f t="shared" si="33"/>
        <v>0</v>
      </c>
      <c r="CD266">
        <f t="shared" si="34"/>
        <v>0</v>
      </c>
      <c r="CG266">
        <f ca="1">IFERROR(INDIRECT("IVA!X"&amp;MATCH(MID(COMPRAS!C166,1,2)&amp;MID(COMPRAS!F166,1,2)&amp;MID(COMPRAS!D166,1,2),IVA!W:W,0)),"SIN COD.")</f>
        <v>0</v>
      </c>
      <c r="CH266">
        <f ca="1">IFERROR(INDIRECT("IVA!Y"&amp;MATCH(MID(COMPRAS!C166,1,2)&amp;MID(COMPRAS!F166,1,2)&amp;MID(COMPRAS!D166,1,2),IVA!W:W,0)),"SIN COD.")</f>
        <v>0</v>
      </c>
    </row>
    <row r="267" spans="1:86" x14ac:dyDescent="0.25">
      <c r="A267" s="226"/>
      <c r="B267" s="227"/>
      <c r="C267" s="228"/>
      <c r="D267"/>
      <c r="AL267">
        <f t="shared" si="28"/>
        <v>0</v>
      </c>
      <c r="AQ267">
        <f t="shared" si="29"/>
        <v>0</v>
      </c>
      <c r="AR267" t="str">
        <f>IFERROR(IF(OR(AP267=338,AP267=340,AP267=341,AP267=342,AP267="342A",AP267="342B"),PorcenRet(AP267,AT267,AU267),INDEX(PORCENTAJEBUSCAR,MATCH(AP267,CódigoRET,0),4)*1),"")</f>
        <v/>
      </c>
      <c r="AS267">
        <f t="shared" si="30"/>
        <v>0</v>
      </c>
      <c r="BF267" t="str">
        <f>IFERROR(IF(OR(BD267=338,BD267=340,BD267=341,BD267=342,BD267="342A",BD267="342B"),PorcenRet(BD267,BH267,BI267),INDEX(PORCENTAJEBUSCAR,MATCH(BD267,CódigoRET,0),4)*1),"")</f>
        <v/>
      </c>
      <c r="BG267">
        <f t="shared" si="31"/>
        <v>0</v>
      </c>
      <c r="BO267">
        <f t="shared" si="32"/>
        <v>0</v>
      </c>
      <c r="CC267">
        <f t="shared" si="33"/>
        <v>0</v>
      </c>
      <c r="CD267">
        <f t="shared" si="34"/>
        <v>0</v>
      </c>
      <c r="CG267">
        <f ca="1">IFERROR(INDIRECT("IVA!X"&amp;MATCH(MID(COMPRAS!C167,1,2)&amp;MID(COMPRAS!F167,1,2)&amp;MID(COMPRAS!D167,1,2),IVA!W:W,0)),"SIN COD.")</f>
        <v>0</v>
      </c>
      <c r="CH267">
        <f ca="1">IFERROR(INDIRECT("IVA!Y"&amp;MATCH(MID(COMPRAS!C167,1,2)&amp;MID(COMPRAS!F167,1,2)&amp;MID(COMPRAS!D167,1,2),IVA!W:W,0)),"SIN COD.")</f>
        <v>0</v>
      </c>
    </row>
    <row r="268" spans="1:86" x14ac:dyDescent="0.25">
      <c r="A268" s="226"/>
      <c r="B268" s="227"/>
      <c r="C268" s="228"/>
      <c r="D268"/>
      <c r="AL268">
        <f t="shared" si="28"/>
        <v>0</v>
      </c>
      <c r="AQ268">
        <f t="shared" si="29"/>
        <v>0</v>
      </c>
      <c r="AR268" t="str">
        <f>IFERROR(IF(OR(AP268=338,AP268=340,AP268=341,AP268=342,AP268="342A",AP268="342B"),PorcenRet(AP268,AT268,AU268),INDEX(PORCENTAJEBUSCAR,MATCH(AP268,CódigoRET,0),4)*1),"")</f>
        <v/>
      </c>
      <c r="AS268">
        <f t="shared" si="30"/>
        <v>0</v>
      </c>
      <c r="BF268" t="str">
        <f>IFERROR(IF(OR(BD268=338,BD268=340,BD268=341,BD268=342,BD268="342A",BD268="342B"),PorcenRet(BD268,BH268,BI268),INDEX(PORCENTAJEBUSCAR,MATCH(BD268,CódigoRET,0),4)*1),"")</f>
        <v/>
      </c>
      <c r="BG268">
        <f t="shared" si="31"/>
        <v>0</v>
      </c>
      <c r="BO268">
        <f t="shared" si="32"/>
        <v>0</v>
      </c>
      <c r="CC268">
        <f t="shared" si="33"/>
        <v>0</v>
      </c>
      <c r="CD268">
        <f t="shared" si="34"/>
        <v>0</v>
      </c>
      <c r="CG268">
        <f ca="1">IFERROR(INDIRECT("IVA!X"&amp;MATCH(MID(COMPRAS!C168,1,2)&amp;MID(COMPRAS!F168,1,2)&amp;MID(COMPRAS!D168,1,2),IVA!W:W,0)),"SIN COD.")</f>
        <v>0</v>
      </c>
      <c r="CH268">
        <f ca="1">IFERROR(INDIRECT("IVA!Y"&amp;MATCH(MID(COMPRAS!C168,1,2)&amp;MID(COMPRAS!F168,1,2)&amp;MID(COMPRAS!D168,1,2),IVA!W:W,0)),"SIN COD.")</f>
        <v>0</v>
      </c>
    </row>
    <row r="269" spans="1:86" x14ac:dyDescent="0.25">
      <c r="A269" s="226"/>
      <c r="B269" s="227"/>
      <c r="C269" s="228"/>
      <c r="D269"/>
      <c r="AL269">
        <f t="shared" si="28"/>
        <v>0</v>
      </c>
      <c r="AQ269">
        <f t="shared" si="29"/>
        <v>0</v>
      </c>
      <c r="AR269" t="str">
        <f>IFERROR(IF(OR(AP269=338,AP269=340,AP269=341,AP269=342,AP269="342A",AP269="342B"),PorcenRet(AP269,AT269,AU269),INDEX(PORCENTAJEBUSCAR,MATCH(AP269,CódigoRET,0),4)*1),"")</f>
        <v/>
      </c>
      <c r="AS269">
        <f t="shared" si="30"/>
        <v>0</v>
      </c>
      <c r="BF269" t="str">
        <f>IFERROR(IF(OR(BD269=338,BD269=340,BD269=341,BD269=342,BD269="342A",BD269="342B"),PorcenRet(BD269,BH269,BI269),INDEX(PORCENTAJEBUSCAR,MATCH(BD269,CódigoRET,0),4)*1),"")</f>
        <v/>
      </c>
      <c r="BG269">
        <f t="shared" si="31"/>
        <v>0</v>
      </c>
      <c r="BO269">
        <f t="shared" si="32"/>
        <v>0</v>
      </c>
      <c r="CC269">
        <f t="shared" si="33"/>
        <v>0</v>
      </c>
      <c r="CD269">
        <f t="shared" si="34"/>
        <v>0</v>
      </c>
      <c r="CG269">
        <f ca="1">IFERROR(INDIRECT("IVA!X"&amp;MATCH(MID(COMPRAS!C169,1,2)&amp;MID(COMPRAS!F169,1,2)&amp;MID(COMPRAS!D169,1,2),IVA!W:W,0)),"SIN COD.")</f>
        <v>0</v>
      </c>
      <c r="CH269">
        <f ca="1">IFERROR(INDIRECT("IVA!Y"&amp;MATCH(MID(COMPRAS!C169,1,2)&amp;MID(COMPRAS!F169,1,2)&amp;MID(COMPRAS!D169,1,2),IVA!W:W,0)),"SIN COD.")</f>
        <v>0</v>
      </c>
    </row>
    <row r="270" spans="1:86" x14ac:dyDescent="0.25">
      <c r="A270" s="226"/>
      <c r="B270" s="227"/>
      <c r="C270" s="228"/>
      <c r="D270"/>
      <c r="AL270">
        <f t="shared" si="28"/>
        <v>0</v>
      </c>
      <c r="AQ270">
        <f t="shared" si="29"/>
        <v>0</v>
      </c>
      <c r="AR270" t="str">
        <f>IFERROR(IF(OR(AP270=338,AP270=340,AP270=341,AP270=342,AP270="342A",AP270="342B"),PorcenRet(AP270,AT270,AU270),INDEX(PORCENTAJEBUSCAR,MATCH(AP270,CódigoRET,0),4)*1),"")</f>
        <v/>
      </c>
      <c r="AS270">
        <f t="shared" si="30"/>
        <v>0</v>
      </c>
      <c r="BF270" t="str">
        <f>IFERROR(IF(OR(BD270=338,BD270=340,BD270=341,BD270=342,BD270="342A",BD270="342B"),PorcenRet(BD270,BH270,BI270),INDEX(PORCENTAJEBUSCAR,MATCH(BD270,CódigoRET,0),4)*1),"")</f>
        <v/>
      </c>
      <c r="BG270">
        <f t="shared" si="31"/>
        <v>0</v>
      </c>
      <c r="BO270">
        <f t="shared" si="32"/>
        <v>0</v>
      </c>
      <c r="CC270">
        <f t="shared" si="33"/>
        <v>0</v>
      </c>
      <c r="CD270">
        <f t="shared" si="34"/>
        <v>0</v>
      </c>
      <c r="CG270">
        <f ca="1">IFERROR(INDIRECT("IVA!X"&amp;MATCH(MID(COMPRAS!C170,1,2)&amp;MID(COMPRAS!F170,1,2)&amp;MID(COMPRAS!D170,1,2),IVA!W:W,0)),"SIN COD.")</f>
        <v>0</v>
      </c>
      <c r="CH270">
        <f ca="1">IFERROR(INDIRECT("IVA!Y"&amp;MATCH(MID(COMPRAS!C170,1,2)&amp;MID(COMPRAS!F170,1,2)&amp;MID(COMPRAS!D170,1,2),IVA!W:W,0)),"SIN COD.")</f>
        <v>0</v>
      </c>
    </row>
    <row r="271" spans="1:86" x14ac:dyDescent="0.25">
      <c r="A271" s="226"/>
      <c r="B271" s="227"/>
      <c r="C271" s="228"/>
      <c r="D271"/>
      <c r="AL271">
        <f t="shared" si="28"/>
        <v>0</v>
      </c>
      <c r="AQ271">
        <f t="shared" si="29"/>
        <v>0</v>
      </c>
      <c r="AR271" t="str">
        <f>IFERROR(IF(OR(AP271=338,AP271=340,AP271=341,AP271=342,AP271="342A",AP271="342B"),PorcenRet(AP271,AT271,AU271),INDEX(PORCENTAJEBUSCAR,MATCH(AP271,CódigoRET,0),4)*1),"")</f>
        <v/>
      </c>
      <c r="AS271">
        <f t="shared" si="30"/>
        <v>0</v>
      </c>
      <c r="BF271" t="str">
        <f>IFERROR(IF(OR(BD271=338,BD271=340,BD271=341,BD271=342,BD271="342A",BD271="342B"),PorcenRet(BD271,BH271,BI271),INDEX(PORCENTAJEBUSCAR,MATCH(BD271,CódigoRET,0),4)*1),"")</f>
        <v/>
      </c>
      <c r="BG271">
        <f t="shared" si="31"/>
        <v>0</v>
      </c>
      <c r="BO271">
        <f t="shared" si="32"/>
        <v>0</v>
      </c>
      <c r="CC271">
        <f t="shared" si="33"/>
        <v>0</v>
      </c>
      <c r="CD271">
        <f t="shared" si="34"/>
        <v>0</v>
      </c>
      <c r="CG271">
        <f ca="1">IFERROR(INDIRECT("IVA!X"&amp;MATCH(MID(COMPRAS!C171,1,2)&amp;MID(COMPRAS!F171,1,2)&amp;MID(COMPRAS!D171,1,2),IVA!W:W,0)),"SIN COD.")</f>
        <v>0</v>
      </c>
      <c r="CH271">
        <f ca="1">IFERROR(INDIRECT("IVA!Y"&amp;MATCH(MID(COMPRAS!C171,1,2)&amp;MID(COMPRAS!F171,1,2)&amp;MID(COMPRAS!D171,1,2),IVA!W:W,0)),"SIN COD.")</f>
        <v>0</v>
      </c>
    </row>
    <row r="272" spans="1:86" x14ac:dyDescent="0.25">
      <c r="A272" s="226"/>
      <c r="B272" s="227"/>
      <c r="C272" s="228"/>
      <c r="D272"/>
      <c r="AL272">
        <f t="shared" si="28"/>
        <v>0</v>
      </c>
      <c r="AQ272">
        <f t="shared" si="29"/>
        <v>0</v>
      </c>
      <c r="AR272" t="str">
        <f>IFERROR(IF(OR(AP272=338,AP272=340,AP272=341,AP272=342,AP272="342A",AP272="342B"),PorcenRet(AP272,AT272,AU272),INDEX(PORCENTAJEBUSCAR,MATCH(AP272,CódigoRET,0),4)*1),"")</f>
        <v/>
      </c>
      <c r="AS272">
        <f t="shared" si="30"/>
        <v>0</v>
      </c>
      <c r="BF272" t="str">
        <f>IFERROR(IF(OR(BD272=338,BD272=340,BD272=341,BD272=342,BD272="342A",BD272="342B"),PorcenRet(BD272,BH272,BI272),INDEX(PORCENTAJEBUSCAR,MATCH(BD272,CódigoRET,0),4)*1),"")</f>
        <v/>
      </c>
      <c r="BG272">
        <f t="shared" si="31"/>
        <v>0</v>
      </c>
      <c r="BO272">
        <f t="shared" si="32"/>
        <v>0</v>
      </c>
      <c r="CC272">
        <f t="shared" si="33"/>
        <v>0</v>
      </c>
      <c r="CD272">
        <f t="shared" si="34"/>
        <v>0</v>
      </c>
      <c r="CG272">
        <f ca="1">IFERROR(INDIRECT("IVA!X"&amp;MATCH(MID(COMPRAS!C172,1,2)&amp;MID(COMPRAS!F172,1,2)&amp;MID(COMPRAS!D172,1,2),IVA!W:W,0)),"SIN COD.")</f>
        <v>0</v>
      </c>
      <c r="CH272">
        <f ca="1">IFERROR(INDIRECT("IVA!Y"&amp;MATCH(MID(COMPRAS!C172,1,2)&amp;MID(COMPRAS!F172,1,2)&amp;MID(COMPRAS!D172,1,2),IVA!W:W,0)),"SIN COD.")</f>
        <v>0</v>
      </c>
    </row>
    <row r="273" spans="1:86" x14ac:dyDescent="0.25">
      <c r="A273" s="226"/>
      <c r="B273" s="227"/>
      <c r="C273" s="228"/>
      <c r="D273"/>
      <c r="AL273">
        <f t="shared" si="28"/>
        <v>0</v>
      </c>
      <c r="AQ273">
        <f t="shared" si="29"/>
        <v>0</v>
      </c>
      <c r="AR273" t="str">
        <f>IFERROR(IF(OR(AP273=338,AP273=340,AP273=341,AP273=342,AP273="342A",AP273="342B"),PorcenRet(AP273,AT273,AU273),INDEX(PORCENTAJEBUSCAR,MATCH(AP273,CódigoRET,0),4)*1),"")</f>
        <v/>
      </c>
      <c r="AS273">
        <f t="shared" si="30"/>
        <v>0</v>
      </c>
      <c r="BF273" t="str">
        <f>IFERROR(IF(OR(BD273=338,BD273=340,BD273=341,BD273=342,BD273="342A",BD273="342B"),PorcenRet(BD273,BH273,BI273),INDEX(PORCENTAJEBUSCAR,MATCH(BD273,CódigoRET,0),4)*1),"")</f>
        <v/>
      </c>
      <c r="BG273">
        <f t="shared" si="31"/>
        <v>0</v>
      </c>
      <c r="BO273">
        <f t="shared" si="32"/>
        <v>0</v>
      </c>
      <c r="CC273">
        <f t="shared" si="33"/>
        <v>0</v>
      </c>
      <c r="CD273">
        <f t="shared" si="34"/>
        <v>0</v>
      </c>
      <c r="CG273">
        <f ca="1">IFERROR(INDIRECT("IVA!X"&amp;MATCH(MID(COMPRAS!C173,1,2)&amp;MID(COMPRAS!F173,1,2)&amp;MID(COMPRAS!D173,1,2),IVA!W:W,0)),"SIN COD.")</f>
        <v>0</v>
      </c>
      <c r="CH273">
        <f ca="1">IFERROR(INDIRECT("IVA!Y"&amp;MATCH(MID(COMPRAS!C173,1,2)&amp;MID(COMPRAS!F173,1,2)&amp;MID(COMPRAS!D173,1,2),IVA!W:W,0)),"SIN COD.")</f>
        <v>0</v>
      </c>
    </row>
    <row r="274" spans="1:86" x14ac:dyDescent="0.25">
      <c r="A274" s="226"/>
      <c r="B274" s="227"/>
      <c r="C274" s="228"/>
      <c r="D274"/>
      <c r="AL274">
        <f t="shared" si="28"/>
        <v>0</v>
      </c>
      <c r="AQ274">
        <f t="shared" si="29"/>
        <v>0</v>
      </c>
      <c r="AR274" t="str">
        <f>IFERROR(IF(OR(AP274=338,AP274=340,AP274=341,AP274=342,AP274="342A",AP274="342B"),PorcenRet(AP274,AT274,AU274),INDEX(PORCENTAJEBUSCAR,MATCH(AP274,CódigoRET,0),4)*1),"")</f>
        <v/>
      </c>
      <c r="AS274">
        <f t="shared" si="30"/>
        <v>0</v>
      </c>
      <c r="BF274" t="str">
        <f>IFERROR(IF(OR(BD274=338,BD274=340,BD274=341,BD274=342,BD274="342A",BD274="342B"),PorcenRet(BD274,BH274,BI274),INDEX(PORCENTAJEBUSCAR,MATCH(BD274,CódigoRET,0),4)*1),"")</f>
        <v/>
      </c>
      <c r="BG274">
        <f t="shared" si="31"/>
        <v>0</v>
      </c>
      <c r="BO274">
        <f t="shared" si="32"/>
        <v>0</v>
      </c>
      <c r="CC274">
        <f t="shared" si="33"/>
        <v>0</v>
      </c>
      <c r="CD274">
        <f t="shared" si="34"/>
        <v>0</v>
      </c>
      <c r="CG274">
        <f ca="1">IFERROR(INDIRECT("IVA!X"&amp;MATCH(MID(COMPRAS!C174,1,2)&amp;MID(COMPRAS!F174,1,2)&amp;MID(COMPRAS!D174,1,2),IVA!W:W,0)),"SIN COD.")</f>
        <v>0</v>
      </c>
      <c r="CH274">
        <f ca="1">IFERROR(INDIRECT("IVA!Y"&amp;MATCH(MID(COMPRAS!C174,1,2)&amp;MID(COMPRAS!F174,1,2)&amp;MID(COMPRAS!D174,1,2),IVA!W:W,0)),"SIN COD.")</f>
        <v>0</v>
      </c>
    </row>
    <row r="275" spans="1:86" x14ac:dyDescent="0.25">
      <c r="A275" s="226"/>
      <c r="B275" s="227"/>
      <c r="C275" s="228"/>
      <c r="D275"/>
      <c r="AL275">
        <f t="shared" si="28"/>
        <v>0</v>
      </c>
      <c r="AQ275">
        <f t="shared" si="29"/>
        <v>0</v>
      </c>
      <c r="AR275" t="str">
        <f>IFERROR(IF(OR(AP275=338,AP275=340,AP275=341,AP275=342,AP275="342A",AP275="342B"),PorcenRet(AP275,AT275,AU275),INDEX(PORCENTAJEBUSCAR,MATCH(AP275,CódigoRET,0),4)*1),"")</f>
        <v/>
      </c>
      <c r="AS275">
        <f t="shared" si="30"/>
        <v>0</v>
      </c>
      <c r="BF275" t="str">
        <f>IFERROR(IF(OR(BD275=338,BD275=340,BD275=341,BD275=342,BD275="342A",BD275="342B"),PorcenRet(BD275,BH275,BI275),INDEX(PORCENTAJEBUSCAR,MATCH(BD275,CódigoRET,0),4)*1),"")</f>
        <v/>
      </c>
      <c r="BG275">
        <f t="shared" si="31"/>
        <v>0</v>
      </c>
      <c r="BO275">
        <f t="shared" si="32"/>
        <v>0</v>
      </c>
      <c r="CC275">
        <f t="shared" si="33"/>
        <v>0</v>
      </c>
      <c r="CD275">
        <f t="shared" si="34"/>
        <v>0</v>
      </c>
      <c r="CG275">
        <f ca="1">IFERROR(INDIRECT("IVA!X"&amp;MATCH(MID(COMPRAS!C175,1,2)&amp;MID(COMPRAS!F175,1,2)&amp;MID(COMPRAS!D175,1,2),IVA!W:W,0)),"SIN COD.")</f>
        <v>0</v>
      </c>
      <c r="CH275">
        <f ca="1">IFERROR(INDIRECT("IVA!Y"&amp;MATCH(MID(COMPRAS!C175,1,2)&amp;MID(COMPRAS!F175,1,2)&amp;MID(COMPRAS!D175,1,2),IVA!W:W,0)),"SIN COD.")</f>
        <v>0</v>
      </c>
    </row>
    <row r="276" spans="1:86" x14ac:dyDescent="0.25">
      <c r="A276" s="226"/>
      <c r="B276" s="227"/>
      <c r="C276" s="228"/>
      <c r="D276"/>
      <c r="AL276">
        <f t="shared" si="28"/>
        <v>0</v>
      </c>
      <c r="AQ276">
        <f t="shared" si="29"/>
        <v>0</v>
      </c>
      <c r="AR276" t="str">
        <f>IFERROR(IF(OR(AP276=338,AP276=340,AP276=341,AP276=342,AP276="342A",AP276="342B"),PorcenRet(AP276,AT276,AU276),INDEX(PORCENTAJEBUSCAR,MATCH(AP276,CódigoRET,0),4)*1),"")</f>
        <v/>
      </c>
      <c r="AS276">
        <f t="shared" si="30"/>
        <v>0</v>
      </c>
      <c r="BF276" t="str">
        <f>IFERROR(IF(OR(BD276=338,BD276=340,BD276=341,BD276=342,BD276="342A",BD276="342B"),PorcenRet(BD276,BH276,BI276),INDEX(PORCENTAJEBUSCAR,MATCH(BD276,CódigoRET,0),4)*1),"")</f>
        <v/>
      </c>
      <c r="BG276">
        <f t="shared" si="31"/>
        <v>0</v>
      </c>
      <c r="BO276">
        <f t="shared" si="32"/>
        <v>0</v>
      </c>
      <c r="CC276">
        <f t="shared" si="33"/>
        <v>0</v>
      </c>
      <c r="CD276">
        <f t="shared" si="34"/>
        <v>0</v>
      </c>
      <c r="CG276">
        <f ca="1">IFERROR(INDIRECT("IVA!X"&amp;MATCH(MID(COMPRAS!C176,1,2)&amp;MID(COMPRAS!F176,1,2)&amp;MID(COMPRAS!D176,1,2),IVA!W:W,0)),"SIN COD.")</f>
        <v>0</v>
      </c>
      <c r="CH276">
        <f ca="1">IFERROR(INDIRECT("IVA!Y"&amp;MATCH(MID(COMPRAS!C176,1,2)&amp;MID(COMPRAS!F176,1,2)&amp;MID(COMPRAS!D176,1,2),IVA!W:W,0)),"SIN COD.")</f>
        <v>0</v>
      </c>
    </row>
    <row r="277" spans="1:86" x14ac:dyDescent="0.25">
      <c r="A277" s="226"/>
      <c r="B277" s="227"/>
      <c r="C277" s="228"/>
      <c r="D277"/>
      <c r="AL277">
        <f t="shared" si="28"/>
        <v>0</v>
      </c>
      <c r="AQ277">
        <f t="shared" si="29"/>
        <v>0</v>
      </c>
      <c r="AR277" t="str">
        <f>IFERROR(IF(OR(AP277=338,AP277=340,AP277=341,AP277=342,AP277="342A",AP277="342B"),PorcenRet(AP277,AT277,AU277),INDEX(PORCENTAJEBUSCAR,MATCH(AP277,CódigoRET,0),4)*1),"")</f>
        <v/>
      </c>
      <c r="AS277">
        <f t="shared" si="30"/>
        <v>0</v>
      </c>
      <c r="BF277" t="str">
        <f>IFERROR(IF(OR(BD277=338,BD277=340,BD277=341,BD277=342,BD277="342A",BD277="342B"),PorcenRet(BD277,BH277,BI277),INDEX(PORCENTAJEBUSCAR,MATCH(BD277,CódigoRET,0),4)*1),"")</f>
        <v/>
      </c>
      <c r="BG277">
        <f t="shared" si="31"/>
        <v>0</v>
      </c>
      <c r="BO277">
        <f t="shared" si="32"/>
        <v>0</v>
      </c>
      <c r="CC277">
        <f t="shared" si="33"/>
        <v>0</v>
      </c>
      <c r="CD277">
        <f t="shared" si="34"/>
        <v>0</v>
      </c>
      <c r="CG277">
        <f ca="1">IFERROR(INDIRECT("IVA!X"&amp;MATCH(MID(COMPRAS!C177,1,2)&amp;MID(COMPRAS!F177,1,2)&amp;MID(COMPRAS!D177,1,2),IVA!W:W,0)),"SIN COD.")</f>
        <v>0</v>
      </c>
      <c r="CH277">
        <f ca="1">IFERROR(INDIRECT("IVA!Y"&amp;MATCH(MID(COMPRAS!C177,1,2)&amp;MID(COMPRAS!F177,1,2)&amp;MID(COMPRAS!D177,1,2),IVA!W:W,0)),"SIN COD.")</f>
        <v>0</v>
      </c>
    </row>
    <row r="278" spans="1:86" x14ac:dyDescent="0.25">
      <c r="A278" s="226"/>
      <c r="B278" s="227"/>
      <c r="C278" s="228"/>
      <c r="D278"/>
      <c r="AL278">
        <f t="shared" si="28"/>
        <v>0</v>
      </c>
      <c r="AQ278">
        <f t="shared" si="29"/>
        <v>0</v>
      </c>
      <c r="AR278" t="str">
        <f>IFERROR(IF(OR(AP278=338,AP278=340,AP278=341,AP278=342,AP278="342A",AP278="342B"),PorcenRet(AP278,AT278,AU278),INDEX(PORCENTAJEBUSCAR,MATCH(AP278,CódigoRET,0),4)*1),"")</f>
        <v/>
      </c>
      <c r="AS278">
        <f t="shared" si="30"/>
        <v>0</v>
      </c>
      <c r="BF278" t="str">
        <f>IFERROR(IF(OR(BD278=338,BD278=340,BD278=341,BD278=342,BD278="342A",BD278="342B"),PorcenRet(BD278,BH278,BI278),INDEX(PORCENTAJEBUSCAR,MATCH(BD278,CódigoRET,0),4)*1),"")</f>
        <v/>
      </c>
      <c r="BG278">
        <f t="shared" si="31"/>
        <v>0</v>
      </c>
      <c r="BO278">
        <f t="shared" si="32"/>
        <v>0</v>
      </c>
      <c r="CC278">
        <f t="shared" si="33"/>
        <v>0</v>
      </c>
      <c r="CD278">
        <f t="shared" si="34"/>
        <v>0</v>
      </c>
      <c r="CG278">
        <f ca="1">IFERROR(INDIRECT("IVA!X"&amp;MATCH(MID(COMPRAS!C178,1,2)&amp;MID(COMPRAS!F178,1,2)&amp;MID(COMPRAS!D178,1,2),IVA!W:W,0)),"SIN COD.")</f>
        <v>0</v>
      </c>
      <c r="CH278">
        <f ca="1">IFERROR(INDIRECT("IVA!Y"&amp;MATCH(MID(COMPRAS!C178,1,2)&amp;MID(COMPRAS!F178,1,2)&amp;MID(COMPRAS!D178,1,2),IVA!W:W,0)),"SIN COD.")</f>
        <v>0</v>
      </c>
    </row>
    <row r="279" spans="1:86" x14ac:dyDescent="0.25">
      <c r="A279" s="226"/>
      <c r="B279" s="227"/>
      <c r="C279" s="228"/>
      <c r="D279"/>
      <c r="AL279">
        <f t="shared" si="28"/>
        <v>0</v>
      </c>
      <c r="AQ279">
        <f t="shared" si="29"/>
        <v>0</v>
      </c>
      <c r="AR279" t="str">
        <f>IFERROR(IF(OR(AP279=338,AP279=340,AP279=341,AP279=342,AP279="342A",AP279="342B"),PorcenRet(AP279,AT279,AU279),INDEX(PORCENTAJEBUSCAR,MATCH(AP279,CódigoRET,0),4)*1),"")</f>
        <v/>
      </c>
      <c r="AS279">
        <f t="shared" si="30"/>
        <v>0</v>
      </c>
      <c r="BF279" t="str">
        <f>IFERROR(IF(OR(BD279=338,BD279=340,BD279=341,BD279=342,BD279="342A",BD279="342B"),PorcenRet(BD279,BH279,BI279),INDEX(PORCENTAJEBUSCAR,MATCH(BD279,CódigoRET,0),4)*1),"")</f>
        <v/>
      </c>
      <c r="BG279">
        <f t="shared" si="31"/>
        <v>0</v>
      </c>
      <c r="BO279">
        <f t="shared" si="32"/>
        <v>0</v>
      </c>
      <c r="CC279">
        <f t="shared" si="33"/>
        <v>0</v>
      </c>
      <c r="CD279">
        <f t="shared" si="34"/>
        <v>0</v>
      </c>
      <c r="CG279">
        <f ca="1">IFERROR(INDIRECT("IVA!X"&amp;MATCH(MID(COMPRAS!C179,1,2)&amp;MID(COMPRAS!F179,1,2)&amp;MID(COMPRAS!D179,1,2),IVA!W:W,0)),"SIN COD.")</f>
        <v>0</v>
      </c>
      <c r="CH279">
        <f ca="1">IFERROR(INDIRECT("IVA!Y"&amp;MATCH(MID(COMPRAS!C179,1,2)&amp;MID(COMPRAS!F179,1,2)&amp;MID(COMPRAS!D179,1,2),IVA!W:W,0)),"SIN COD.")</f>
        <v>0</v>
      </c>
    </row>
    <row r="280" spans="1:86" x14ac:dyDescent="0.25">
      <c r="A280" s="226"/>
      <c r="B280" s="227"/>
      <c r="C280" s="228"/>
      <c r="D280"/>
      <c r="AL280">
        <f t="shared" si="28"/>
        <v>0</v>
      </c>
      <c r="AQ280">
        <f t="shared" si="29"/>
        <v>0</v>
      </c>
      <c r="AR280" t="str">
        <f>IFERROR(IF(OR(AP280=338,AP280=340,AP280=341,AP280=342,AP280="342A",AP280="342B"),PorcenRet(AP280,AT280,AU280),INDEX(PORCENTAJEBUSCAR,MATCH(AP280,CódigoRET,0),4)*1),"")</f>
        <v/>
      </c>
      <c r="AS280">
        <f t="shared" si="30"/>
        <v>0</v>
      </c>
      <c r="BF280" t="str">
        <f>IFERROR(IF(OR(BD280=338,BD280=340,BD280=341,BD280=342,BD280="342A",BD280="342B"),PorcenRet(BD280,BH280,BI280),INDEX(PORCENTAJEBUSCAR,MATCH(BD280,CódigoRET,0),4)*1),"")</f>
        <v/>
      </c>
      <c r="BG280">
        <f t="shared" si="31"/>
        <v>0</v>
      </c>
      <c r="BO280">
        <f t="shared" si="32"/>
        <v>0</v>
      </c>
      <c r="CC280">
        <f t="shared" si="33"/>
        <v>0</v>
      </c>
      <c r="CD280">
        <f t="shared" si="34"/>
        <v>0</v>
      </c>
      <c r="CG280">
        <f ca="1">IFERROR(INDIRECT("IVA!X"&amp;MATCH(MID(COMPRAS!C180,1,2)&amp;MID(COMPRAS!F180,1,2)&amp;MID(COMPRAS!D180,1,2),IVA!W:W,0)),"SIN COD.")</f>
        <v>0</v>
      </c>
      <c r="CH280">
        <f ca="1">IFERROR(INDIRECT("IVA!Y"&amp;MATCH(MID(COMPRAS!C180,1,2)&amp;MID(COMPRAS!F180,1,2)&amp;MID(COMPRAS!D180,1,2),IVA!W:W,0)),"SIN COD.")</f>
        <v>0</v>
      </c>
    </row>
    <row r="281" spans="1:86" x14ac:dyDescent="0.25">
      <c r="A281" s="226"/>
      <c r="B281" s="227"/>
      <c r="C281" s="228"/>
      <c r="D281"/>
      <c r="AL281">
        <f t="shared" si="28"/>
        <v>0</v>
      </c>
      <c r="AQ281">
        <f t="shared" si="29"/>
        <v>0</v>
      </c>
      <c r="AR281" t="str">
        <f>IFERROR(IF(OR(AP281=338,AP281=340,AP281=341,AP281=342,AP281="342A",AP281="342B"),PorcenRet(AP281,AT281,AU281),INDEX(PORCENTAJEBUSCAR,MATCH(AP281,CódigoRET,0),4)*1),"")</f>
        <v/>
      </c>
      <c r="AS281">
        <f t="shared" si="30"/>
        <v>0</v>
      </c>
      <c r="BF281" t="str">
        <f>IFERROR(IF(OR(BD281=338,BD281=340,BD281=341,BD281=342,BD281="342A",BD281="342B"),PorcenRet(BD281,BH281,BI281),INDEX(PORCENTAJEBUSCAR,MATCH(BD281,CódigoRET,0),4)*1),"")</f>
        <v/>
      </c>
      <c r="BG281">
        <f t="shared" si="31"/>
        <v>0</v>
      </c>
      <c r="BO281">
        <f t="shared" si="32"/>
        <v>0</v>
      </c>
      <c r="CC281">
        <f t="shared" si="33"/>
        <v>0</v>
      </c>
      <c r="CD281">
        <f t="shared" si="34"/>
        <v>0</v>
      </c>
      <c r="CG281">
        <f ca="1">IFERROR(INDIRECT("IVA!X"&amp;MATCH(MID(COMPRAS!C181,1,2)&amp;MID(COMPRAS!F181,1,2)&amp;MID(COMPRAS!D181,1,2),IVA!W:W,0)),"SIN COD.")</f>
        <v>0</v>
      </c>
      <c r="CH281">
        <f ca="1">IFERROR(INDIRECT("IVA!Y"&amp;MATCH(MID(COMPRAS!C181,1,2)&amp;MID(COMPRAS!F181,1,2)&amp;MID(COMPRAS!D181,1,2),IVA!W:W,0)),"SIN COD.")</f>
        <v>0</v>
      </c>
    </row>
    <row r="282" spans="1:86" x14ac:dyDescent="0.25">
      <c r="A282" s="226"/>
      <c r="B282" s="227"/>
      <c r="C282" s="228"/>
      <c r="D282"/>
      <c r="AL282">
        <f t="shared" si="28"/>
        <v>0</v>
      </c>
      <c r="AQ282">
        <f t="shared" si="29"/>
        <v>0</v>
      </c>
      <c r="AR282" t="str">
        <f>IFERROR(IF(OR(AP282=338,AP282=340,AP282=341,AP282=342,AP282="342A",AP282="342B"),PorcenRet(AP282,AT282,AU282),INDEX(PORCENTAJEBUSCAR,MATCH(AP282,CódigoRET,0),4)*1),"")</f>
        <v/>
      </c>
      <c r="AS282">
        <f t="shared" si="30"/>
        <v>0</v>
      </c>
      <c r="BF282" t="str">
        <f>IFERROR(IF(OR(BD282=338,BD282=340,BD282=341,BD282=342,BD282="342A",BD282="342B"),PorcenRet(BD282,BH282,BI282),INDEX(PORCENTAJEBUSCAR,MATCH(BD282,CódigoRET,0),4)*1),"")</f>
        <v/>
      </c>
      <c r="BG282">
        <f t="shared" si="31"/>
        <v>0</v>
      </c>
      <c r="BO282">
        <f t="shared" si="32"/>
        <v>0</v>
      </c>
      <c r="CC282">
        <f t="shared" si="33"/>
        <v>0</v>
      </c>
      <c r="CD282">
        <f t="shared" si="34"/>
        <v>0</v>
      </c>
      <c r="CG282">
        <f ca="1">IFERROR(INDIRECT("IVA!X"&amp;MATCH(MID(COMPRAS!C182,1,2)&amp;MID(COMPRAS!F182,1,2)&amp;MID(COMPRAS!D182,1,2),IVA!W:W,0)),"SIN COD.")</f>
        <v>0</v>
      </c>
      <c r="CH282">
        <f ca="1">IFERROR(INDIRECT("IVA!Y"&amp;MATCH(MID(COMPRAS!C182,1,2)&amp;MID(COMPRAS!F182,1,2)&amp;MID(COMPRAS!D182,1,2),IVA!W:W,0)),"SIN COD.")</f>
        <v>0</v>
      </c>
    </row>
    <row r="283" spans="1:86" x14ac:dyDescent="0.25">
      <c r="A283" s="226"/>
      <c r="B283" s="227"/>
      <c r="C283" s="228"/>
      <c r="D283"/>
      <c r="AL283">
        <f t="shared" si="28"/>
        <v>0</v>
      </c>
      <c r="AQ283">
        <f t="shared" si="29"/>
        <v>0</v>
      </c>
      <c r="AR283" t="str">
        <f>IFERROR(IF(OR(AP283=338,AP283=340,AP283=341,AP283=342,AP283="342A",AP283="342B"),PorcenRet(AP283,AT283,AU283),INDEX(PORCENTAJEBUSCAR,MATCH(AP283,CódigoRET,0),4)*1),"")</f>
        <v/>
      </c>
      <c r="AS283">
        <f t="shared" si="30"/>
        <v>0</v>
      </c>
      <c r="BF283" t="str">
        <f>IFERROR(IF(OR(BD283=338,BD283=340,BD283=341,BD283=342,BD283="342A",BD283="342B"),PorcenRet(BD283,BH283,BI283),INDEX(PORCENTAJEBUSCAR,MATCH(BD283,CódigoRET,0),4)*1),"")</f>
        <v/>
      </c>
      <c r="BG283">
        <f t="shared" si="31"/>
        <v>0</v>
      </c>
      <c r="BO283">
        <f t="shared" si="32"/>
        <v>0</v>
      </c>
      <c r="CC283">
        <f t="shared" si="33"/>
        <v>0</v>
      </c>
      <c r="CD283">
        <f t="shared" si="34"/>
        <v>0</v>
      </c>
      <c r="CG283">
        <f ca="1">IFERROR(INDIRECT("IVA!X"&amp;MATCH(MID(COMPRAS!C183,1,2)&amp;MID(COMPRAS!F183,1,2)&amp;MID(COMPRAS!D183,1,2),IVA!W:W,0)),"SIN COD.")</f>
        <v>0</v>
      </c>
      <c r="CH283">
        <f ca="1">IFERROR(INDIRECT("IVA!Y"&amp;MATCH(MID(COMPRAS!C183,1,2)&amp;MID(COMPRAS!F183,1,2)&amp;MID(COMPRAS!D183,1,2),IVA!W:W,0)),"SIN COD.")</f>
        <v>0</v>
      </c>
    </row>
    <row r="284" spans="1:86" x14ac:dyDescent="0.25">
      <c r="A284" s="226"/>
      <c r="B284" s="227"/>
      <c r="C284" s="228"/>
      <c r="D284"/>
      <c r="AL284">
        <f t="shared" si="28"/>
        <v>0</v>
      </c>
      <c r="AQ284">
        <f t="shared" si="29"/>
        <v>0</v>
      </c>
      <c r="AR284" t="str">
        <f>IFERROR(IF(OR(AP284=338,AP284=340,AP284=341,AP284=342,AP284="342A",AP284="342B"),PorcenRet(AP284,AT284,AU284),INDEX(PORCENTAJEBUSCAR,MATCH(AP284,CódigoRET,0),4)*1),"")</f>
        <v/>
      </c>
      <c r="AS284">
        <f t="shared" si="30"/>
        <v>0</v>
      </c>
      <c r="BF284" t="str">
        <f>IFERROR(IF(OR(BD284=338,BD284=340,BD284=341,BD284=342,BD284="342A",BD284="342B"),PorcenRet(BD284,BH284,BI284),INDEX(PORCENTAJEBUSCAR,MATCH(BD284,CódigoRET,0),4)*1),"")</f>
        <v/>
      </c>
      <c r="BG284">
        <f t="shared" si="31"/>
        <v>0</v>
      </c>
      <c r="BO284">
        <f t="shared" si="32"/>
        <v>0</v>
      </c>
      <c r="CC284">
        <f t="shared" si="33"/>
        <v>0</v>
      </c>
      <c r="CD284">
        <f t="shared" si="34"/>
        <v>0</v>
      </c>
      <c r="CG284">
        <f ca="1">IFERROR(INDIRECT("IVA!X"&amp;MATCH(MID(COMPRAS!C184,1,2)&amp;MID(COMPRAS!F184,1,2)&amp;MID(COMPRAS!D184,1,2),IVA!W:W,0)),"SIN COD.")</f>
        <v>0</v>
      </c>
      <c r="CH284">
        <f ca="1">IFERROR(INDIRECT("IVA!Y"&amp;MATCH(MID(COMPRAS!C184,1,2)&amp;MID(COMPRAS!F184,1,2)&amp;MID(COMPRAS!D184,1,2),IVA!W:W,0)),"SIN COD.")</f>
        <v>0</v>
      </c>
    </row>
    <row r="285" spans="1:86" x14ac:dyDescent="0.25">
      <c r="A285" s="226"/>
      <c r="B285" s="227"/>
      <c r="C285" s="228"/>
      <c r="D285"/>
      <c r="AL285">
        <f t="shared" si="28"/>
        <v>0</v>
      </c>
      <c r="AQ285">
        <f t="shared" si="29"/>
        <v>0</v>
      </c>
      <c r="AR285" t="str">
        <f>IFERROR(IF(OR(AP285=338,AP285=340,AP285=341,AP285=342,AP285="342A",AP285="342B"),PorcenRet(AP285,AT285,AU285),INDEX(PORCENTAJEBUSCAR,MATCH(AP285,CódigoRET,0),4)*1),"")</f>
        <v/>
      </c>
      <c r="AS285">
        <f t="shared" si="30"/>
        <v>0</v>
      </c>
      <c r="BF285" t="str">
        <f>IFERROR(IF(OR(BD285=338,BD285=340,BD285=341,BD285=342,BD285="342A",BD285="342B"),PorcenRet(BD285,BH285,BI285),INDEX(PORCENTAJEBUSCAR,MATCH(BD285,CódigoRET,0),4)*1),"")</f>
        <v/>
      </c>
      <c r="BG285">
        <f t="shared" si="31"/>
        <v>0</v>
      </c>
      <c r="BO285">
        <f t="shared" si="32"/>
        <v>0</v>
      </c>
      <c r="CC285">
        <f t="shared" si="33"/>
        <v>0</v>
      </c>
      <c r="CD285">
        <f t="shared" si="34"/>
        <v>0</v>
      </c>
      <c r="CG285">
        <f ca="1">IFERROR(INDIRECT("IVA!X"&amp;MATCH(MID(COMPRAS!C185,1,2)&amp;MID(COMPRAS!F185,1,2)&amp;MID(COMPRAS!D185,1,2),IVA!W:W,0)),"SIN COD.")</f>
        <v>0</v>
      </c>
      <c r="CH285">
        <f ca="1">IFERROR(INDIRECT("IVA!Y"&amp;MATCH(MID(COMPRAS!C185,1,2)&amp;MID(COMPRAS!F185,1,2)&amp;MID(COMPRAS!D185,1,2),IVA!W:W,0)),"SIN COD.")</f>
        <v>0</v>
      </c>
    </row>
    <row r="286" spans="1:86" x14ac:dyDescent="0.25">
      <c r="A286" s="226"/>
      <c r="B286" s="227"/>
      <c r="C286" s="228"/>
      <c r="D286"/>
      <c r="AL286">
        <f t="shared" si="28"/>
        <v>0</v>
      </c>
      <c r="AQ286">
        <f t="shared" si="29"/>
        <v>0</v>
      </c>
      <c r="AR286" t="str">
        <f>IFERROR(IF(OR(AP286=338,AP286=340,AP286=341,AP286=342,AP286="342A",AP286="342B"),PorcenRet(AP286,AT286,AU286),INDEX(PORCENTAJEBUSCAR,MATCH(AP286,CódigoRET,0),4)*1),"")</f>
        <v/>
      </c>
      <c r="AS286">
        <f t="shared" si="30"/>
        <v>0</v>
      </c>
      <c r="BF286" t="str">
        <f>IFERROR(IF(OR(BD286=338,BD286=340,BD286=341,BD286=342,BD286="342A",BD286="342B"),PorcenRet(BD286,BH286,BI286),INDEX(PORCENTAJEBUSCAR,MATCH(BD286,CódigoRET,0),4)*1),"")</f>
        <v/>
      </c>
      <c r="BG286">
        <f t="shared" si="31"/>
        <v>0</v>
      </c>
      <c r="BO286">
        <f t="shared" si="32"/>
        <v>0</v>
      </c>
      <c r="CC286">
        <f t="shared" si="33"/>
        <v>0</v>
      </c>
      <c r="CD286">
        <f t="shared" si="34"/>
        <v>0</v>
      </c>
      <c r="CG286">
        <f ca="1">IFERROR(INDIRECT("IVA!X"&amp;MATCH(MID(COMPRAS!C186,1,2)&amp;MID(COMPRAS!F186,1,2)&amp;MID(COMPRAS!D186,1,2),IVA!W:W,0)),"SIN COD.")</f>
        <v>0</v>
      </c>
      <c r="CH286">
        <f ca="1">IFERROR(INDIRECT("IVA!Y"&amp;MATCH(MID(COMPRAS!C186,1,2)&amp;MID(COMPRAS!F186,1,2)&amp;MID(COMPRAS!D186,1,2),IVA!W:W,0)),"SIN COD.")</f>
        <v>0</v>
      </c>
    </row>
    <row r="287" spans="1:86" x14ac:dyDescent="0.25">
      <c r="A287" s="226"/>
      <c r="B287" s="227"/>
      <c r="C287" s="228"/>
      <c r="D287"/>
      <c r="AL287">
        <f t="shared" si="28"/>
        <v>0</v>
      </c>
      <c r="AQ287">
        <f t="shared" si="29"/>
        <v>0</v>
      </c>
      <c r="AR287" t="str">
        <f>IFERROR(IF(OR(AP287=338,AP287=340,AP287=341,AP287=342,AP287="342A",AP287="342B"),PorcenRet(AP287,AT287,AU287),INDEX(PORCENTAJEBUSCAR,MATCH(AP287,CódigoRET,0),4)*1),"")</f>
        <v/>
      </c>
      <c r="AS287">
        <f t="shared" si="30"/>
        <v>0</v>
      </c>
      <c r="BF287" t="str">
        <f>IFERROR(IF(OR(BD287=338,BD287=340,BD287=341,BD287=342,BD287="342A",BD287="342B"),PorcenRet(BD287,BH287,BI287),INDEX(PORCENTAJEBUSCAR,MATCH(BD287,CódigoRET,0),4)*1),"")</f>
        <v/>
      </c>
      <c r="BG287">
        <f t="shared" si="31"/>
        <v>0</v>
      </c>
      <c r="BO287">
        <f t="shared" si="32"/>
        <v>0</v>
      </c>
      <c r="CC287">
        <f t="shared" si="33"/>
        <v>0</v>
      </c>
      <c r="CD287">
        <f t="shared" si="34"/>
        <v>0</v>
      </c>
      <c r="CG287">
        <f ca="1">IFERROR(INDIRECT("IVA!X"&amp;MATCH(MID(COMPRAS!C187,1,2)&amp;MID(COMPRAS!F187,1,2)&amp;MID(COMPRAS!D187,1,2),IVA!W:W,0)),"SIN COD.")</f>
        <v>0</v>
      </c>
      <c r="CH287">
        <f ca="1">IFERROR(INDIRECT("IVA!Y"&amp;MATCH(MID(COMPRAS!C187,1,2)&amp;MID(COMPRAS!F187,1,2)&amp;MID(COMPRAS!D187,1,2),IVA!W:W,0)),"SIN COD.")</f>
        <v>0</v>
      </c>
    </row>
    <row r="288" spans="1:86" x14ac:dyDescent="0.25">
      <c r="A288" s="226"/>
      <c r="B288" s="227"/>
      <c r="C288" s="228"/>
      <c r="D288"/>
      <c r="AL288">
        <f t="shared" si="28"/>
        <v>0</v>
      </c>
      <c r="AQ288">
        <f t="shared" si="29"/>
        <v>0</v>
      </c>
      <c r="AR288" t="str">
        <f>IFERROR(IF(OR(AP288=338,AP288=340,AP288=341,AP288=342,AP288="342A",AP288="342B"),PorcenRet(AP288,AT288,AU288),INDEX(PORCENTAJEBUSCAR,MATCH(AP288,CódigoRET,0),4)*1),"")</f>
        <v/>
      </c>
      <c r="AS288">
        <f t="shared" si="30"/>
        <v>0</v>
      </c>
      <c r="BF288" t="str">
        <f>IFERROR(IF(OR(BD288=338,BD288=340,BD288=341,BD288=342,BD288="342A",BD288="342B"),PorcenRet(BD288,BH288,BI288),INDEX(PORCENTAJEBUSCAR,MATCH(BD288,CódigoRET,0),4)*1),"")</f>
        <v/>
      </c>
      <c r="BG288">
        <f t="shared" si="31"/>
        <v>0</v>
      </c>
      <c r="BO288">
        <f t="shared" si="32"/>
        <v>0</v>
      </c>
      <c r="CC288">
        <f t="shared" si="33"/>
        <v>0</v>
      </c>
      <c r="CD288">
        <f t="shared" si="34"/>
        <v>0</v>
      </c>
      <c r="CG288">
        <f ca="1">IFERROR(INDIRECT("IVA!X"&amp;MATCH(MID(COMPRAS!C188,1,2)&amp;MID(COMPRAS!F188,1,2)&amp;MID(COMPRAS!D188,1,2),IVA!W:W,0)),"SIN COD.")</f>
        <v>0</v>
      </c>
      <c r="CH288">
        <f ca="1">IFERROR(INDIRECT("IVA!Y"&amp;MATCH(MID(COMPRAS!C188,1,2)&amp;MID(COMPRAS!F188,1,2)&amp;MID(COMPRAS!D188,1,2),IVA!W:W,0)),"SIN COD.")</f>
        <v>0</v>
      </c>
    </row>
    <row r="289" spans="1:86" x14ac:dyDescent="0.25">
      <c r="A289" s="226"/>
      <c r="B289" s="227"/>
      <c r="C289" s="228"/>
      <c r="D289"/>
      <c r="AL289">
        <f t="shared" si="28"/>
        <v>0</v>
      </c>
      <c r="AQ289">
        <f t="shared" si="29"/>
        <v>0</v>
      </c>
      <c r="AR289" t="str">
        <f>IFERROR(IF(OR(AP289=338,AP289=340,AP289=341,AP289=342,AP289="342A",AP289="342B"),PorcenRet(AP289,AT289,AU289),INDEX(PORCENTAJEBUSCAR,MATCH(AP289,CódigoRET,0),4)*1),"")</f>
        <v/>
      </c>
      <c r="AS289">
        <f t="shared" si="30"/>
        <v>0</v>
      </c>
      <c r="BF289" t="str">
        <f>IFERROR(IF(OR(BD289=338,BD289=340,BD289=341,BD289=342,BD289="342A",BD289="342B"),PorcenRet(BD289,BH289,BI289),INDEX(PORCENTAJEBUSCAR,MATCH(BD289,CódigoRET,0),4)*1),"")</f>
        <v/>
      </c>
      <c r="BG289">
        <f t="shared" si="31"/>
        <v>0</v>
      </c>
      <c r="BO289">
        <f t="shared" si="32"/>
        <v>0</v>
      </c>
      <c r="CC289">
        <f t="shared" si="33"/>
        <v>0</v>
      </c>
      <c r="CD289">
        <f t="shared" si="34"/>
        <v>0</v>
      </c>
      <c r="CG289">
        <f ca="1">IFERROR(INDIRECT("IVA!X"&amp;MATCH(MID(COMPRAS!C189,1,2)&amp;MID(COMPRAS!F189,1,2)&amp;MID(COMPRAS!D189,1,2),IVA!W:W,0)),"SIN COD.")</f>
        <v>0</v>
      </c>
      <c r="CH289">
        <f ca="1">IFERROR(INDIRECT("IVA!Y"&amp;MATCH(MID(COMPRAS!C189,1,2)&amp;MID(COMPRAS!F189,1,2)&amp;MID(COMPRAS!D189,1,2),IVA!W:W,0)),"SIN COD.")</f>
        <v>0</v>
      </c>
    </row>
    <row r="290" spans="1:86" x14ac:dyDescent="0.25">
      <c r="A290" s="226"/>
      <c r="B290" s="227"/>
      <c r="C290" s="228"/>
      <c r="D290"/>
      <c r="AL290">
        <f t="shared" si="28"/>
        <v>0</v>
      </c>
      <c r="AQ290">
        <f t="shared" si="29"/>
        <v>0</v>
      </c>
      <c r="AR290" t="str">
        <f>IFERROR(IF(OR(AP290=338,AP290=340,AP290=341,AP290=342,AP290="342A",AP290="342B"),PorcenRet(AP290,AT290,AU290),INDEX(PORCENTAJEBUSCAR,MATCH(AP290,CódigoRET,0),4)*1),"")</f>
        <v/>
      </c>
      <c r="AS290">
        <f t="shared" si="30"/>
        <v>0</v>
      </c>
      <c r="BF290" t="str">
        <f>IFERROR(IF(OR(BD290=338,BD290=340,BD290=341,BD290=342,BD290="342A",BD290="342B"),PorcenRet(BD290,BH290,BI290),INDEX(PORCENTAJEBUSCAR,MATCH(BD290,CódigoRET,0),4)*1),"")</f>
        <v/>
      </c>
      <c r="BG290">
        <f t="shared" si="31"/>
        <v>0</v>
      </c>
      <c r="BO290">
        <f t="shared" si="32"/>
        <v>0</v>
      </c>
      <c r="CC290">
        <f t="shared" si="33"/>
        <v>0</v>
      </c>
      <c r="CD290">
        <f t="shared" si="34"/>
        <v>0</v>
      </c>
      <c r="CG290">
        <f ca="1">IFERROR(INDIRECT("IVA!X"&amp;MATCH(MID(COMPRAS!C190,1,2)&amp;MID(COMPRAS!F190,1,2)&amp;MID(COMPRAS!D190,1,2),IVA!W:W,0)),"SIN COD.")</f>
        <v>0</v>
      </c>
      <c r="CH290">
        <f ca="1">IFERROR(INDIRECT("IVA!Y"&amp;MATCH(MID(COMPRAS!C190,1,2)&amp;MID(COMPRAS!F190,1,2)&amp;MID(COMPRAS!D190,1,2),IVA!W:W,0)),"SIN COD.")</f>
        <v>0</v>
      </c>
    </row>
    <row r="291" spans="1:86" x14ac:dyDescent="0.25">
      <c r="A291" s="226"/>
      <c r="B291" s="227"/>
      <c r="C291" s="228"/>
      <c r="D291"/>
      <c r="AL291">
        <f t="shared" si="28"/>
        <v>0</v>
      </c>
      <c r="AQ291">
        <f t="shared" si="29"/>
        <v>0</v>
      </c>
      <c r="AR291" t="str">
        <f>IFERROR(IF(OR(AP291=338,AP291=340,AP291=341,AP291=342,AP291="342A",AP291="342B"),PorcenRet(AP291,AT291,AU291),INDEX(PORCENTAJEBUSCAR,MATCH(AP291,CódigoRET,0),4)*1),"")</f>
        <v/>
      </c>
      <c r="AS291">
        <f t="shared" si="30"/>
        <v>0</v>
      </c>
      <c r="BF291" t="str">
        <f>IFERROR(IF(OR(BD291=338,BD291=340,BD291=341,BD291=342,BD291="342A",BD291="342B"),PorcenRet(BD291,BH291,BI291),INDEX(PORCENTAJEBUSCAR,MATCH(BD291,CódigoRET,0),4)*1),"")</f>
        <v/>
      </c>
      <c r="BG291">
        <f t="shared" si="31"/>
        <v>0</v>
      </c>
      <c r="BO291">
        <f t="shared" si="32"/>
        <v>0</v>
      </c>
      <c r="CC291">
        <f t="shared" si="33"/>
        <v>0</v>
      </c>
      <c r="CD291">
        <f t="shared" si="34"/>
        <v>0</v>
      </c>
      <c r="CG291">
        <f ca="1">IFERROR(INDIRECT("IVA!X"&amp;MATCH(MID(COMPRAS!C191,1,2)&amp;MID(COMPRAS!F191,1,2)&amp;MID(COMPRAS!D191,1,2),IVA!W:W,0)),"SIN COD.")</f>
        <v>0</v>
      </c>
      <c r="CH291">
        <f ca="1">IFERROR(INDIRECT("IVA!Y"&amp;MATCH(MID(COMPRAS!C191,1,2)&amp;MID(COMPRAS!F191,1,2)&amp;MID(COMPRAS!D191,1,2),IVA!W:W,0)),"SIN COD.")</f>
        <v>0</v>
      </c>
    </row>
    <row r="292" spans="1:86" x14ac:dyDescent="0.25">
      <c r="A292" s="226"/>
      <c r="B292" s="227"/>
      <c r="C292" s="228"/>
      <c r="D292"/>
      <c r="AL292">
        <f t="shared" si="28"/>
        <v>0</v>
      </c>
      <c r="AQ292">
        <f t="shared" si="29"/>
        <v>0</v>
      </c>
      <c r="AR292" t="str">
        <f>IFERROR(IF(OR(AP292=338,AP292=340,AP292=341,AP292=342,AP292="342A",AP292="342B"),PorcenRet(AP292,AT292,AU292),INDEX(PORCENTAJEBUSCAR,MATCH(AP292,CódigoRET,0),4)*1),"")</f>
        <v/>
      </c>
      <c r="AS292">
        <f t="shared" si="30"/>
        <v>0</v>
      </c>
      <c r="BF292" t="str">
        <f>IFERROR(IF(OR(BD292=338,BD292=340,BD292=341,BD292=342,BD292="342A",BD292="342B"),PorcenRet(BD292,BH292,BI292),INDEX(PORCENTAJEBUSCAR,MATCH(BD292,CódigoRET,0),4)*1),"")</f>
        <v/>
      </c>
      <c r="BG292">
        <f t="shared" si="31"/>
        <v>0</v>
      </c>
      <c r="BO292">
        <f t="shared" si="32"/>
        <v>0</v>
      </c>
      <c r="CC292">
        <f t="shared" si="33"/>
        <v>0</v>
      </c>
      <c r="CD292">
        <f t="shared" si="34"/>
        <v>0</v>
      </c>
      <c r="CG292">
        <f ca="1">IFERROR(INDIRECT("IVA!X"&amp;MATCH(MID(COMPRAS!C192,1,2)&amp;MID(COMPRAS!F192,1,2)&amp;MID(COMPRAS!D192,1,2),IVA!W:W,0)),"SIN COD.")</f>
        <v>0</v>
      </c>
      <c r="CH292">
        <f ca="1">IFERROR(INDIRECT("IVA!Y"&amp;MATCH(MID(COMPRAS!C192,1,2)&amp;MID(COMPRAS!F192,1,2)&amp;MID(COMPRAS!D192,1,2),IVA!W:W,0)),"SIN COD.")</f>
        <v>0</v>
      </c>
    </row>
    <row r="293" spans="1:86" x14ac:dyDescent="0.25">
      <c r="A293" s="226"/>
      <c r="B293" s="227"/>
      <c r="C293" s="228"/>
      <c r="D293"/>
      <c r="AL293">
        <f t="shared" si="28"/>
        <v>0</v>
      </c>
      <c r="AQ293">
        <f t="shared" si="29"/>
        <v>0</v>
      </c>
      <c r="AR293" t="str">
        <f>IFERROR(IF(OR(AP293=338,AP293=340,AP293=341,AP293=342,AP293="342A",AP293="342B"),PorcenRet(AP293,AT293,AU293),INDEX(PORCENTAJEBUSCAR,MATCH(AP293,CódigoRET,0),4)*1),"")</f>
        <v/>
      </c>
      <c r="AS293">
        <f t="shared" si="30"/>
        <v>0</v>
      </c>
      <c r="BF293" t="str">
        <f>IFERROR(IF(OR(BD293=338,BD293=340,BD293=341,BD293=342,BD293="342A",BD293="342B"),PorcenRet(BD293,BH293,BI293),INDEX(PORCENTAJEBUSCAR,MATCH(BD293,CódigoRET,0),4)*1),"")</f>
        <v/>
      </c>
      <c r="BG293">
        <f t="shared" si="31"/>
        <v>0</v>
      </c>
      <c r="BO293">
        <f t="shared" si="32"/>
        <v>0</v>
      </c>
      <c r="CC293">
        <f t="shared" si="33"/>
        <v>0</v>
      </c>
      <c r="CD293">
        <f t="shared" si="34"/>
        <v>0</v>
      </c>
      <c r="CG293">
        <f ca="1">IFERROR(INDIRECT("IVA!X"&amp;MATCH(MID(COMPRAS!C193,1,2)&amp;MID(COMPRAS!F193,1,2)&amp;MID(COMPRAS!D193,1,2),IVA!W:W,0)),"SIN COD.")</f>
        <v>0</v>
      </c>
      <c r="CH293">
        <f ca="1">IFERROR(INDIRECT("IVA!Y"&amp;MATCH(MID(COMPRAS!C193,1,2)&amp;MID(COMPRAS!F193,1,2)&amp;MID(COMPRAS!D193,1,2),IVA!W:W,0)),"SIN COD.")</f>
        <v>0</v>
      </c>
    </row>
    <row r="294" spans="1:86" x14ac:dyDescent="0.25">
      <c r="A294" s="226"/>
      <c r="B294" s="227"/>
      <c r="C294" s="228"/>
      <c r="D294"/>
      <c r="AL294">
        <f t="shared" si="28"/>
        <v>0</v>
      </c>
      <c r="AQ294">
        <f t="shared" si="29"/>
        <v>0</v>
      </c>
      <c r="AR294" t="str">
        <f>IFERROR(IF(OR(AP294=338,AP294=340,AP294=341,AP294=342,AP294="342A",AP294="342B"),PorcenRet(AP294,AT294,AU294),INDEX(PORCENTAJEBUSCAR,MATCH(AP294,CódigoRET,0),4)*1),"")</f>
        <v/>
      </c>
      <c r="AS294">
        <f t="shared" si="30"/>
        <v>0</v>
      </c>
      <c r="BF294" t="str">
        <f>IFERROR(IF(OR(BD294=338,BD294=340,BD294=341,BD294=342,BD294="342A",BD294="342B"),PorcenRet(BD294,BH294,BI294),INDEX(PORCENTAJEBUSCAR,MATCH(BD294,CódigoRET,0),4)*1),"")</f>
        <v/>
      </c>
      <c r="BG294">
        <f t="shared" si="31"/>
        <v>0</v>
      </c>
      <c r="BO294">
        <f t="shared" si="32"/>
        <v>0</v>
      </c>
      <c r="CC294">
        <f t="shared" si="33"/>
        <v>0</v>
      </c>
      <c r="CD294">
        <f t="shared" si="34"/>
        <v>0</v>
      </c>
      <c r="CG294">
        <f ca="1">IFERROR(INDIRECT("IVA!X"&amp;MATCH(MID(COMPRAS!C194,1,2)&amp;MID(COMPRAS!F194,1,2)&amp;MID(COMPRAS!D194,1,2),IVA!W:W,0)),"SIN COD.")</f>
        <v>0</v>
      </c>
      <c r="CH294">
        <f ca="1">IFERROR(INDIRECT("IVA!Y"&amp;MATCH(MID(COMPRAS!C194,1,2)&amp;MID(COMPRAS!F194,1,2)&amp;MID(COMPRAS!D194,1,2),IVA!W:W,0)),"SIN COD.")</f>
        <v>0</v>
      </c>
    </row>
    <row r="295" spans="1:86" x14ac:dyDescent="0.25">
      <c r="A295" s="226"/>
      <c r="B295" s="227"/>
      <c r="C295" s="228"/>
      <c r="D295"/>
      <c r="AL295">
        <f t="shared" si="28"/>
        <v>0</v>
      </c>
      <c r="AQ295">
        <f t="shared" si="29"/>
        <v>0</v>
      </c>
      <c r="AR295" t="str">
        <f>IFERROR(IF(OR(AP295=338,AP295=340,AP295=341,AP295=342,AP295="342A",AP295="342B"),PorcenRet(AP295,AT295,AU295),INDEX(PORCENTAJEBUSCAR,MATCH(AP295,CódigoRET,0),4)*1),"")</f>
        <v/>
      </c>
      <c r="AS295">
        <f t="shared" si="30"/>
        <v>0</v>
      </c>
      <c r="BF295" t="str">
        <f>IFERROR(IF(OR(BD295=338,BD295=340,BD295=341,BD295=342,BD295="342A",BD295="342B"),PorcenRet(BD295,BH295,BI295),INDEX(PORCENTAJEBUSCAR,MATCH(BD295,CódigoRET,0),4)*1),"")</f>
        <v/>
      </c>
      <c r="BG295">
        <f t="shared" si="31"/>
        <v>0</v>
      </c>
      <c r="BO295">
        <f t="shared" si="32"/>
        <v>0</v>
      </c>
      <c r="CC295">
        <f t="shared" si="33"/>
        <v>0</v>
      </c>
      <c r="CD295">
        <f t="shared" si="34"/>
        <v>0</v>
      </c>
      <c r="CG295">
        <f ca="1">IFERROR(INDIRECT("IVA!X"&amp;MATCH(MID(COMPRAS!C195,1,2)&amp;MID(COMPRAS!F195,1,2)&amp;MID(COMPRAS!D195,1,2),IVA!W:W,0)),"SIN COD.")</f>
        <v>0</v>
      </c>
      <c r="CH295">
        <f ca="1">IFERROR(INDIRECT("IVA!Y"&amp;MATCH(MID(COMPRAS!C195,1,2)&amp;MID(COMPRAS!F195,1,2)&amp;MID(COMPRAS!D195,1,2),IVA!W:W,0)),"SIN COD.")</f>
        <v>0</v>
      </c>
    </row>
    <row r="296" spans="1:86" x14ac:dyDescent="0.25">
      <c r="A296" s="226"/>
      <c r="B296" s="227"/>
      <c r="C296" s="228"/>
      <c r="D296"/>
      <c r="AL296">
        <f t="shared" si="28"/>
        <v>0</v>
      </c>
      <c r="AQ296">
        <f t="shared" si="29"/>
        <v>0</v>
      </c>
      <c r="AR296" t="str">
        <f>IFERROR(IF(OR(AP296=338,AP296=340,AP296=341,AP296=342,AP296="342A",AP296="342B"),PorcenRet(AP296,AT296,AU296),INDEX(PORCENTAJEBUSCAR,MATCH(AP296,CódigoRET,0),4)*1),"")</f>
        <v/>
      </c>
      <c r="AS296">
        <f t="shared" si="30"/>
        <v>0</v>
      </c>
      <c r="BF296" t="str">
        <f>IFERROR(IF(OR(BD296=338,BD296=340,BD296=341,BD296=342,BD296="342A",BD296="342B"),PorcenRet(BD296,BH296,BI296),INDEX(PORCENTAJEBUSCAR,MATCH(BD296,CódigoRET,0),4)*1),"")</f>
        <v/>
      </c>
      <c r="BG296">
        <f t="shared" si="31"/>
        <v>0</v>
      </c>
      <c r="BO296">
        <f t="shared" si="32"/>
        <v>0</v>
      </c>
      <c r="CC296">
        <f t="shared" si="33"/>
        <v>0</v>
      </c>
      <c r="CD296">
        <f t="shared" si="34"/>
        <v>0</v>
      </c>
      <c r="CG296">
        <f ca="1">IFERROR(INDIRECT("IVA!X"&amp;MATCH(MID(COMPRAS!C196,1,2)&amp;MID(COMPRAS!F196,1,2)&amp;MID(COMPRAS!D196,1,2),IVA!W:W,0)),"SIN COD.")</f>
        <v>0</v>
      </c>
      <c r="CH296">
        <f ca="1">IFERROR(INDIRECT("IVA!Y"&amp;MATCH(MID(COMPRAS!C196,1,2)&amp;MID(COMPRAS!F196,1,2)&amp;MID(COMPRAS!D196,1,2),IVA!W:W,0)),"SIN COD.")</f>
        <v>0</v>
      </c>
    </row>
    <row r="297" spans="1:86" x14ac:dyDescent="0.25">
      <c r="A297" s="226"/>
      <c r="B297" s="227"/>
      <c r="C297" s="228"/>
      <c r="D297"/>
      <c r="AL297">
        <f t="shared" si="28"/>
        <v>0</v>
      </c>
      <c r="AQ297">
        <f t="shared" si="29"/>
        <v>0</v>
      </c>
      <c r="AR297" t="str">
        <f>IFERROR(IF(OR(AP297=338,AP297=340,AP297=341,AP297=342,AP297="342A",AP297="342B"),PorcenRet(AP297,AT297,AU297),INDEX(PORCENTAJEBUSCAR,MATCH(AP297,CódigoRET,0),4)*1),"")</f>
        <v/>
      </c>
      <c r="AS297">
        <f t="shared" si="30"/>
        <v>0</v>
      </c>
      <c r="BF297" t="str">
        <f>IFERROR(IF(OR(BD297=338,BD297=340,BD297=341,BD297=342,BD297="342A",BD297="342B"),PorcenRet(BD297,BH297,BI297),INDEX(PORCENTAJEBUSCAR,MATCH(BD297,CódigoRET,0),4)*1),"")</f>
        <v/>
      </c>
      <c r="BG297">
        <f t="shared" si="31"/>
        <v>0</v>
      </c>
      <c r="BO297">
        <f t="shared" si="32"/>
        <v>0</v>
      </c>
      <c r="CC297">
        <f t="shared" si="33"/>
        <v>0</v>
      </c>
      <c r="CD297">
        <f t="shared" si="34"/>
        <v>0</v>
      </c>
      <c r="CG297">
        <f ca="1">IFERROR(INDIRECT("IVA!X"&amp;MATCH(MID(COMPRAS!C197,1,2)&amp;MID(COMPRAS!F197,1,2)&amp;MID(COMPRAS!D197,1,2),IVA!W:W,0)),"SIN COD.")</f>
        <v>0</v>
      </c>
      <c r="CH297">
        <f ca="1">IFERROR(INDIRECT("IVA!Y"&amp;MATCH(MID(COMPRAS!C197,1,2)&amp;MID(COMPRAS!F197,1,2)&amp;MID(COMPRAS!D197,1,2),IVA!W:W,0)),"SIN COD.")</f>
        <v>0</v>
      </c>
    </row>
    <row r="298" spans="1:86" x14ac:dyDescent="0.25">
      <c r="A298" s="226"/>
      <c r="B298" s="227"/>
      <c r="C298" s="228"/>
      <c r="D298"/>
      <c r="AL298">
        <f t="shared" si="28"/>
        <v>0</v>
      </c>
      <c r="AQ298">
        <f t="shared" si="29"/>
        <v>0</v>
      </c>
      <c r="AR298" t="str">
        <f>IFERROR(IF(OR(AP298=338,AP298=340,AP298=341,AP298=342,AP298="342A",AP298="342B"),PorcenRet(AP298,AT298,AU298),INDEX(PORCENTAJEBUSCAR,MATCH(AP298,CódigoRET,0),4)*1),"")</f>
        <v/>
      </c>
      <c r="AS298">
        <f t="shared" si="30"/>
        <v>0</v>
      </c>
      <c r="BF298" t="str">
        <f>IFERROR(IF(OR(BD298=338,BD298=340,BD298=341,BD298=342,BD298="342A",BD298="342B"),PorcenRet(BD298,BH298,BI298),INDEX(PORCENTAJEBUSCAR,MATCH(BD298,CódigoRET,0),4)*1),"")</f>
        <v/>
      </c>
      <c r="BG298">
        <f t="shared" si="31"/>
        <v>0</v>
      </c>
      <c r="BO298">
        <f t="shared" si="32"/>
        <v>0</v>
      </c>
      <c r="CC298">
        <f t="shared" si="33"/>
        <v>0</v>
      </c>
      <c r="CD298">
        <f t="shared" si="34"/>
        <v>0</v>
      </c>
      <c r="CG298">
        <f ca="1">IFERROR(INDIRECT("IVA!X"&amp;MATCH(MID(COMPRAS!C198,1,2)&amp;MID(COMPRAS!F198,1,2)&amp;MID(COMPRAS!D198,1,2),IVA!W:W,0)),"SIN COD.")</f>
        <v>0</v>
      </c>
      <c r="CH298">
        <f ca="1">IFERROR(INDIRECT("IVA!Y"&amp;MATCH(MID(COMPRAS!C198,1,2)&amp;MID(COMPRAS!F198,1,2)&amp;MID(COMPRAS!D198,1,2),IVA!W:W,0)),"SIN COD.")</f>
        <v>0</v>
      </c>
    </row>
    <row r="299" spans="1:86" x14ac:dyDescent="0.25">
      <c r="A299" s="226"/>
      <c r="B299" s="227"/>
      <c r="C299" s="228"/>
      <c r="D299"/>
      <c r="AL299">
        <f t="shared" si="28"/>
        <v>0</v>
      </c>
      <c r="AQ299">
        <f t="shared" si="29"/>
        <v>0</v>
      </c>
      <c r="AR299" t="str">
        <f>IFERROR(IF(OR(AP299=338,AP299=340,AP299=341,AP299=342,AP299="342A",AP299="342B"),PorcenRet(AP299,AT299,AU299),INDEX(PORCENTAJEBUSCAR,MATCH(AP299,CódigoRET,0),4)*1),"")</f>
        <v/>
      </c>
      <c r="AS299">
        <f t="shared" si="30"/>
        <v>0</v>
      </c>
      <c r="BF299" t="str">
        <f>IFERROR(IF(OR(BD299=338,BD299=340,BD299=341,BD299=342,BD299="342A",BD299="342B"),PorcenRet(BD299,BH299,BI299),INDEX(PORCENTAJEBUSCAR,MATCH(BD299,CódigoRET,0),4)*1),"")</f>
        <v/>
      </c>
      <c r="BG299">
        <f t="shared" si="31"/>
        <v>0</v>
      </c>
      <c r="BO299">
        <f t="shared" si="32"/>
        <v>0</v>
      </c>
      <c r="CC299">
        <f t="shared" si="33"/>
        <v>0</v>
      </c>
      <c r="CD299">
        <f t="shared" si="34"/>
        <v>0</v>
      </c>
      <c r="CG299">
        <f ca="1">IFERROR(INDIRECT("IVA!X"&amp;MATCH(MID(COMPRAS!C199,1,2)&amp;MID(COMPRAS!F199,1,2)&amp;MID(COMPRAS!D199,1,2),IVA!W:W,0)),"SIN COD.")</f>
        <v>0</v>
      </c>
      <c r="CH299">
        <f ca="1">IFERROR(INDIRECT("IVA!Y"&amp;MATCH(MID(COMPRAS!C199,1,2)&amp;MID(COMPRAS!F199,1,2)&amp;MID(COMPRAS!D199,1,2),IVA!W:W,0)),"SIN COD.")</f>
        <v>0</v>
      </c>
    </row>
    <row r="300" spans="1:86" x14ac:dyDescent="0.25">
      <c r="A300" s="226"/>
      <c r="B300" s="227"/>
      <c r="C300" s="228"/>
      <c r="D300"/>
      <c r="AL300">
        <f t="shared" si="28"/>
        <v>0</v>
      </c>
      <c r="AQ300">
        <f t="shared" si="29"/>
        <v>0</v>
      </c>
      <c r="AR300" t="str">
        <f>IFERROR(IF(OR(AP300=338,AP300=340,AP300=341,AP300=342,AP300="342A",AP300="342B"),PorcenRet(AP300,AT300,AU300),INDEX(PORCENTAJEBUSCAR,MATCH(AP300,CódigoRET,0),4)*1),"")</f>
        <v/>
      </c>
      <c r="AS300">
        <f t="shared" si="30"/>
        <v>0</v>
      </c>
      <c r="BF300" t="str">
        <f>IFERROR(IF(OR(BD300=338,BD300=340,BD300=341,BD300=342,BD300="342A",BD300="342B"),PorcenRet(BD300,BH300,BI300),INDEX(PORCENTAJEBUSCAR,MATCH(BD300,CódigoRET,0),4)*1),"")</f>
        <v/>
      </c>
      <c r="BG300">
        <f t="shared" si="31"/>
        <v>0</v>
      </c>
      <c r="BO300">
        <f t="shared" si="32"/>
        <v>0</v>
      </c>
      <c r="CC300">
        <f t="shared" si="33"/>
        <v>0</v>
      </c>
      <c r="CD300">
        <f t="shared" si="34"/>
        <v>0</v>
      </c>
      <c r="CG300">
        <f ca="1">IFERROR(INDIRECT("IVA!X"&amp;MATCH(MID(COMPRAS!C200,1,2)&amp;MID(COMPRAS!F200,1,2)&amp;MID(COMPRAS!D200,1,2),IVA!W:W,0)),"SIN COD.")</f>
        <v>0</v>
      </c>
      <c r="CH300">
        <f ca="1">IFERROR(INDIRECT("IVA!Y"&amp;MATCH(MID(COMPRAS!C200,1,2)&amp;MID(COMPRAS!F200,1,2)&amp;MID(COMPRAS!D200,1,2),IVA!W:W,0)),"SIN COD.")</f>
        <v>0</v>
      </c>
    </row>
    <row r="301" spans="1:86" x14ac:dyDescent="0.25">
      <c r="A301" s="226"/>
      <c r="B301" s="227"/>
      <c r="C301" s="228"/>
      <c r="D301"/>
      <c r="AL301">
        <f t="shared" si="28"/>
        <v>0</v>
      </c>
      <c r="AQ301">
        <f t="shared" si="29"/>
        <v>0</v>
      </c>
      <c r="AR301" t="str">
        <f>IFERROR(IF(OR(AP301=338,AP301=340,AP301=341,AP301=342,AP301="342A",AP301="342B"),PorcenRet(AP301,AT301,AU301),INDEX(PORCENTAJEBUSCAR,MATCH(AP301,CódigoRET,0),4)*1),"")</f>
        <v/>
      </c>
      <c r="AS301">
        <f t="shared" si="30"/>
        <v>0</v>
      </c>
      <c r="BF301" t="str">
        <f>IFERROR(IF(OR(BD301=338,BD301=340,BD301=341,BD301=342,BD301="342A",BD301="342B"),PorcenRet(BD301,BH301,BI301),INDEX(PORCENTAJEBUSCAR,MATCH(BD301,CódigoRET,0),4)*1),"")</f>
        <v/>
      </c>
      <c r="BG301">
        <f t="shared" si="31"/>
        <v>0</v>
      </c>
      <c r="BO301">
        <f t="shared" si="32"/>
        <v>0</v>
      </c>
      <c r="CC301">
        <f t="shared" si="33"/>
        <v>0</v>
      </c>
      <c r="CD301">
        <f t="shared" si="34"/>
        <v>0</v>
      </c>
      <c r="CG301">
        <f ca="1">IFERROR(INDIRECT("IVA!X"&amp;MATCH(MID(COMPRAS!C201,1,2)&amp;MID(COMPRAS!F201,1,2)&amp;MID(COMPRAS!D201,1,2),IVA!W:W,0)),"SIN COD.")</f>
        <v>0</v>
      </c>
      <c r="CH301">
        <f ca="1">IFERROR(INDIRECT("IVA!Y"&amp;MATCH(MID(COMPRAS!C201,1,2)&amp;MID(COMPRAS!F201,1,2)&amp;MID(COMPRAS!D201,1,2),IVA!W:W,0)),"SIN COD.")</f>
        <v>0</v>
      </c>
    </row>
    <row r="302" spans="1:86" x14ac:dyDescent="0.25">
      <c r="A302" s="226"/>
      <c r="B302" s="227"/>
      <c r="C302" s="228"/>
      <c r="D302"/>
      <c r="AL302">
        <f t="shared" si="28"/>
        <v>0</v>
      </c>
      <c r="AQ302">
        <f t="shared" si="29"/>
        <v>0</v>
      </c>
      <c r="AR302" t="str">
        <f>IFERROR(IF(OR(AP302=338,AP302=340,AP302=341,AP302=342,AP302="342A",AP302="342B"),PorcenRet(AP302,AT302,AU302),INDEX(PORCENTAJEBUSCAR,MATCH(AP302,CódigoRET,0),4)*1),"")</f>
        <v/>
      </c>
      <c r="AS302">
        <f t="shared" si="30"/>
        <v>0</v>
      </c>
      <c r="BF302" t="str">
        <f>IFERROR(IF(OR(BD302=338,BD302=340,BD302=341,BD302=342,BD302="342A",BD302="342B"),PorcenRet(BD302,BH302,BI302),INDEX(PORCENTAJEBUSCAR,MATCH(BD302,CódigoRET,0),4)*1),"")</f>
        <v/>
      </c>
      <c r="BG302">
        <f t="shared" si="31"/>
        <v>0</v>
      </c>
      <c r="BO302">
        <f t="shared" si="32"/>
        <v>0</v>
      </c>
      <c r="CC302">
        <f t="shared" si="33"/>
        <v>0</v>
      </c>
      <c r="CD302">
        <f t="shared" si="34"/>
        <v>0</v>
      </c>
      <c r="CG302">
        <f ca="1">IFERROR(INDIRECT("IVA!X"&amp;MATCH(MID(COMPRAS!C202,1,2)&amp;MID(COMPRAS!F202,1,2)&amp;MID(COMPRAS!D202,1,2),IVA!W:W,0)),"SIN COD.")</f>
        <v>0</v>
      </c>
      <c r="CH302">
        <f ca="1">IFERROR(INDIRECT("IVA!Y"&amp;MATCH(MID(COMPRAS!C202,1,2)&amp;MID(COMPRAS!F202,1,2)&amp;MID(COMPRAS!D202,1,2),IVA!W:W,0)),"SIN COD.")</f>
        <v>0</v>
      </c>
    </row>
    <row r="303" spans="1:86" x14ac:dyDescent="0.25">
      <c r="A303" s="226"/>
      <c r="B303" s="227"/>
      <c r="C303" s="228"/>
      <c r="D303"/>
      <c r="AL303">
        <f t="shared" si="28"/>
        <v>0</v>
      </c>
      <c r="AQ303">
        <f t="shared" si="29"/>
        <v>0</v>
      </c>
      <c r="AR303" t="str">
        <f>IFERROR(IF(OR(AP303=338,AP303=340,AP303=341,AP303=342,AP303="342A",AP303="342B"),PorcenRet(AP303,AT303,AU303),INDEX(PORCENTAJEBUSCAR,MATCH(AP303,CódigoRET,0),4)*1),"")</f>
        <v/>
      </c>
      <c r="AS303">
        <f t="shared" si="30"/>
        <v>0</v>
      </c>
      <c r="BF303" t="str">
        <f>IFERROR(IF(OR(BD303=338,BD303=340,BD303=341,BD303=342,BD303="342A",BD303="342B"),PorcenRet(BD303,BH303,BI303),INDEX(PORCENTAJEBUSCAR,MATCH(BD303,CódigoRET,0),4)*1),"")</f>
        <v/>
      </c>
      <c r="BG303">
        <f t="shared" si="31"/>
        <v>0</v>
      </c>
      <c r="BO303">
        <f t="shared" si="32"/>
        <v>0</v>
      </c>
      <c r="CC303">
        <f t="shared" si="33"/>
        <v>0</v>
      </c>
      <c r="CD303">
        <f t="shared" si="34"/>
        <v>0</v>
      </c>
      <c r="CG303">
        <f ca="1">IFERROR(INDIRECT("IVA!X"&amp;MATCH(MID(COMPRAS!C203,1,2)&amp;MID(COMPRAS!F203,1,2)&amp;MID(COMPRAS!D203,1,2),IVA!W:W,0)),"SIN COD.")</f>
        <v>0</v>
      </c>
      <c r="CH303">
        <f ca="1">IFERROR(INDIRECT("IVA!Y"&amp;MATCH(MID(COMPRAS!C203,1,2)&amp;MID(COMPRAS!F203,1,2)&amp;MID(COMPRAS!D203,1,2),IVA!W:W,0)),"SIN COD.")</f>
        <v>0</v>
      </c>
    </row>
    <row r="304" spans="1:86" x14ac:dyDescent="0.25">
      <c r="A304" s="226"/>
      <c r="B304" s="227"/>
      <c r="C304" s="228"/>
      <c r="D304"/>
      <c r="AL304">
        <f t="shared" si="28"/>
        <v>0</v>
      </c>
      <c r="AQ304">
        <f t="shared" si="29"/>
        <v>0</v>
      </c>
      <c r="AR304" t="str">
        <f>IFERROR(IF(OR(AP304=338,AP304=340,AP304=341,AP304=342,AP304="342A",AP304="342B"),PorcenRet(AP304,AT304,AU304),INDEX(PORCENTAJEBUSCAR,MATCH(AP304,CódigoRET,0),4)*1),"")</f>
        <v/>
      </c>
      <c r="AS304">
        <f t="shared" si="30"/>
        <v>0</v>
      </c>
      <c r="BF304" t="str">
        <f>IFERROR(IF(OR(BD304=338,BD304=340,BD304=341,BD304=342,BD304="342A",BD304="342B"),PorcenRet(BD304,BH304,BI304),INDEX(PORCENTAJEBUSCAR,MATCH(BD304,CódigoRET,0),4)*1),"")</f>
        <v/>
      </c>
      <c r="BG304">
        <f t="shared" si="31"/>
        <v>0</v>
      </c>
      <c r="BO304">
        <f t="shared" si="32"/>
        <v>0</v>
      </c>
      <c r="CC304">
        <f t="shared" si="33"/>
        <v>0</v>
      </c>
      <c r="CD304">
        <f t="shared" si="34"/>
        <v>0</v>
      </c>
      <c r="CG304">
        <f ca="1">IFERROR(INDIRECT("IVA!X"&amp;MATCH(MID(COMPRAS!C204,1,2)&amp;MID(COMPRAS!F204,1,2)&amp;MID(COMPRAS!D204,1,2),IVA!W:W,0)),"SIN COD.")</f>
        <v>0</v>
      </c>
      <c r="CH304">
        <f ca="1">IFERROR(INDIRECT("IVA!Y"&amp;MATCH(MID(COMPRAS!C204,1,2)&amp;MID(COMPRAS!F204,1,2)&amp;MID(COMPRAS!D204,1,2),IVA!W:W,0)),"SIN COD.")</f>
        <v>0</v>
      </c>
    </row>
    <row r="305" spans="1:86" x14ac:dyDescent="0.25">
      <c r="A305" s="226"/>
      <c r="B305" s="227"/>
      <c r="C305" s="228"/>
      <c r="D305"/>
      <c r="AL305">
        <f t="shared" si="28"/>
        <v>0</v>
      </c>
      <c r="AQ305">
        <f t="shared" si="29"/>
        <v>0</v>
      </c>
      <c r="AR305" t="str">
        <f>IFERROR(IF(OR(AP305=338,AP305=340,AP305=341,AP305=342,AP305="342A",AP305="342B"),PorcenRet(AP305,AT305,AU305),INDEX(PORCENTAJEBUSCAR,MATCH(AP305,CódigoRET,0),4)*1),"")</f>
        <v/>
      </c>
      <c r="AS305">
        <f t="shared" si="30"/>
        <v>0</v>
      </c>
      <c r="BF305" t="str">
        <f>IFERROR(IF(OR(BD305=338,BD305=340,BD305=341,BD305=342,BD305="342A",BD305="342B"),PorcenRet(BD305,BH305,BI305),INDEX(PORCENTAJEBUSCAR,MATCH(BD305,CódigoRET,0),4)*1),"")</f>
        <v/>
      </c>
      <c r="BG305">
        <f t="shared" si="31"/>
        <v>0</v>
      </c>
      <c r="BO305">
        <f t="shared" si="32"/>
        <v>0</v>
      </c>
      <c r="CC305">
        <f t="shared" si="33"/>
        <v>0</v>
      </c>
      <c r="CD305">
        <f t="shared" si="34"/>
        <v>0</v>
      </c>
      <c r="CG305">
        <f ca="1">IFERROR(INDIRECT("IVA!X"&amp;MATCH(MID(COMPRAS!C205,1,2)&amp;MID(COMPRAS!F205,1,2)&amp;MID(COMPRAS!D205,1,2),IVA!W:W,0)),"SIN COD.")</f>
        <v>0</v>
      </c>
      <c r="CH305">
        <f ca="1">IFERROR(INDIRECT("IVA!Y"&amp;MATCH(MID(COMPRAS!C205,1,2)&amp;MID(COMPRAS!F205,1,2)&amp;MID(COMPRAS!D205,1,2),IVA!W:W,0)),"SIN COD.")</f>
        <v>0</v>
      </c>
    </row>
    <row r="306" spans="1:86" x14ac:dyDescent="0.25">
      <c r="A306" s="226"/>
      <c r="B306" s="227"/>
      <c r="C306" s="228"/>
      <c r="D306"/>
      <c r="AL306">
        <f t="shared" si="28"/>
        <v>0</v>
      </c>
      <c r="AQ306">
        <f t="shared" si="29"/>
        <v>0</v>
      </c>
      <c r="AR306" t="str">
        <f>IFERROR(IF(OR(AP306=338,AP306=340,AP306=341,AP306=342,AP306="342A",AP306="342B"),PorcenRet(AP306,AT306,AU306),INDEX(PORCENTAJEBUSCAR,MATCH(AP306,CódigoRET,0),4)*1),"")</f>
        <v/>
      </c>
      <c r="AS306">
        <f t="shared" si="30"/>
        <v>0</v>
      </c>
      <c r="BF306" t="str">
        <f>IFERROR(IF(OR(BD306=338,BD306=340,BD306=341,BD306=342,BD306="342A",BD306="342B"),PorcenRet(BD306,BH306,BI306),INDEX(PORCENTAJEBUSCAR,MATCH(BD306,CódigoRET,0),4)*1),"")</f>
        <v/>
      </c>
      <c r="BG306">
        <f t="shared" si="31"/>
        <v>0</v>
      </c>
      <c r="BO306">
        <f t="shared" si="32"/>
        <v>0</v>
      </c>
      <c r="CC306">
        <f t="shared" si="33"/>
        <v>0</v>
      </c>
      <c r="CD306">
        <f t="shared" si="34"/>
        <v>0</v>
      </c>
      <c r="CG306">
        <f ca="1">IFERROR(INDIRECT("IVA!X"&amp;MATCH(MID(COMPRAS!C206,1,2)&amp;MID(COMPRAS!F206,1,2)&amp;MID(COMPRAS!D206,1,2),IVA!W:W,0)),"SIN COD.")</f>
        <v>0</v>
      </c>
      <c r="CH306">
        <f ca="1">IFERROR(INDIRECT("IVA!Y"&amp;MATCH(MID(COMPRAS!C206,1,2)&amp;MID(COMPRAS!F206,1,2)&amp;MID(COMPRAS!D206,1,2),IVA!W:W,0)),"SIN COD.")</f>
        <v>0</v>
      </c>
    </row>
    <row r="307" spans="1:86" x14ac:dyDescent="0.25">
      <c r="A307" s="226"/>
      <c r="B307" s="227"/>
      <c r="C307" s="228"/>
      <c r="D307"/>
      <c r="AL307">
        <f t="shared" si="28"/>
        <v>0</v>
      </c>
      <c r="AQ307">
        <f t="shared" si="29"/>
        <v>0</v>
      </c>
      <c r="AR307" t="str">
        <f>IFERROR(IF(OR(AP307=338,AP307=340,AP307=341,AP307=342,AP307="342A",AP307="342B"),PorcenRet(AP307,AT307,AU307),INDEX(PORCENTAJEBUSCAR,MATCH(AP307,CódigoRET,0),4)*1),"")</f>
        <v/>
      </c>
      <c r="AS307">
        <f t="shared" si="30"/>
        <v>0</v>
      </c>
      <c r="BF307" t="str">
        <f>IFERROR(IF(OR(BD307=338,BD307=340,BD307=341,BD307=342,BD307="342A",BD307="342B"),PorcenRet(BD307,BH307,BI307),INDEX(PORCENTAJEBUSCAR,MATCH(BD307,CódigoRET,0),4)*1),"")</f>
        <v/>
      </c>
      <c r="BG307">
        <f t="shared" si="31"/>
        <v>0</v>
      </c>
      <c r="BO307">
        <f t="shared" si="32"/>
        <v>0</v>
      </c>
      <c r="CC307">
        <f t="shared" si="33"/>
        <v>0</v>
      </c>
      <c r="CD307">
        <f t="shared" si="34"/>
        <v>0</v>
      </c>
      <c r="CG307">
        <f ca="1">IFERROR(INDIRECT("IVA!X"&amp;MATCH(MID(COMPRAS!C207,1,2)&amp;MID(COMPRAS!F207,1,2)&amp;MID(COMPRAS!D207,1,2),IVA!W:W,0)),"SIN COD.")</f>
        <v>0</v>
      </c>
      <c r="CH307">
        <f ca="1">IFERROR(INDIRECT("IVA!Y"&amp;MATCH(MID(COMPRAS!C207,1,2)&amp;MID(COMPRAS!F207,1,2)&amp;MID(COMPRAS!D207,1,2),IVA!W:W,0)),"SIN COD.")</f>
        <v>0</v>
      </c>
    </row>
    <row r="308" spans="1:86" x14ac:dyDescent="0.25">
      <c r="A308" s="226"/>
      <c r="B308" s="227"/>
      <c r="C308" s="228"/>
      <c r="D308"/>
      <c r="AL308">
        <f t="shared" si="28"/>
        <v>0</v>
      </c>
      <c r="AQ308">
        <f t="shared" si="29"/>
        <v>0</v>
      </c>
      <c r="AR308" t="str">
        <f>IFERROR(IF(OR(AP308=338,AP308=340,AP308=341,AP308=342,AP308="342A",AP308="342B"),PorcenRet(AP308,AT308,AU308),INDEX(PORCENTAJEBUSCAR,MATCH(AP308,CódigoRET,0),4)*1),"")</f>
        <v/>
      </c>
      <c r="AS308">
        <f t="shared" si="30"/>
        <v>0</v>
      </c>
      <c r="BF308" t="str">
        <f>IFERROR(IF(OR(BD308=338,BD308=340,BD308=341,BD308=342,BD308="342A",BD308="342B"),PorcenRet(BD308,BH308,BI308),INDEX(PORCENTAJEBUSCAR,MATCH(BD308,CódigoRET,0),4)*1),"")</f>
        <v/>
      </c>
      <c r="BG308">
        <f t="shared" si="31"/>
        <v>0</v>
      </c>
      <c r="BO308">
        <f t="shared" si="32"/>
        <v>0</v>
      </c>
      <c r="CC308">
        <f t="shared" si="33"/>
        <v>0</v>
      </c>
      <c r="CD308">
        <f t="shared" si="34"/>
        <v>0</v>
      </c>
      <c r="CG308">
        <f ca="1">IFERROR(INDIRECT("IVA!X"&amp;MATCH(MID(COMPRAS!C208,1,2)&amp;MID(COMPRAS!F208,1,2)&amp;MID(COMPRAS!D208,1,2),IVA!W:W,0)),"SIN COD.")</f>
        <v>0</v>
      </c>
      <c r="CH308">
        <f ca="1">IFERROR(INDIRECT("IVA!Y"&amp;MATCH(MID(COMPRAS!C208,1,2)&amp;MID(COMPRAS!F208,1,2)&amp;MID(COMPRAS!D208,1,2),IVA!W:W,0)),"SIN COD.")</f>
        <v>0</v>
      </c>
    </row>
    <row r="309" spans="1:86" x14ac:dyDescent="0.25">
      <c r="A309" s="226"/>
      <c r="B309" s="227"/>
      <c r="C309" s="228"/>
      <c r="D309"/>
      <c r="AL309">
        <f t="shared" si="28"/>
        <v>0</v>
      </c>
      <c r="AQ309">
        <f t="shared" si="29"/>
        <v>0</v>
      </c>
      <c r="AR309" t="str">
        <f>IFERROR(IF(OR(AP309=338,AP309=340,AP309=341,AP309=342,AP309="342A",AP309="342B"),PorcenRet(AP309,AT309,AU309),INDEX(PORCENTAJEBUSCAR,MATCH(AP309,CódigoRET,0),4)*1),"")</f>
        <v/>
      </c>
      <c r="AS309">
        <f t="shared" si="30"/>
        <v>0</v>
      </c>
      <c r="BF309" t="str">
        <f>IFERROR(IF(OR(BD309=338,BD309=340,BD309=341,BD309=342,BD309="342A",BD309="342B"),PorcenRet(BD309,BH309,BI309),INDEX(PORCENTAJEBUSCAR,MATCH(BD309,CódigoRET,0),4)*1),"")</f>
        <v/>
      </c>
      <c r="BG309">
        <f t="shared" si="31"/>
        <v>0</v>
      </c>
      <c r="BO309">
        <f t="shared" si="32"/>
        <v>0</v>
      </c>
      <c r="CC309">
        <f t="shared" si="33"/>
        <v>0</v>
      </c>
      <c r="CD309">
        <f t="shared" si="34"/>
        <v>0</v>
      </c>
      <c r="CG309">
        <f ca="1">IFERROR(INDIRECT("IVA!X"&amp;MATCH(MID(COMPRAS!C209,1,2)&amp;MID(COMPRAS!F209,1,2)&amp;MID(COMPRAS!D209,1,2),IVA!W:W,0)),"SIN COD.")</f>
        <v>0</v>
      </c>
      <c r="CH309">
        <f ca="1">IFERROR(INDIRECT("IVA!Y"&amp;MATCH(MID(COMPRAS!C209,1,2)&amp;MID(COMPRAS!F209,1,2)&amp;MID(COMPRAS!D209,1,2),IVA!W:W,0)),"SIN COD.")</f>
        <v>0</v>
      </c>
    </row>
    <row r="310" spans="1:86" x14ac:dyDescent="0.25">
      <c r="A310" s="226"/>
      <c r="B310" s="227"/>
      <c r="C310" s="228"/>
      <c r="D310"/>
      <c r="AL310">
        <f t="shared" si="28"/>
        <v>0</v>
      </c>
      <c r="AQ310">
        <f t="shared" si="29"/>
        <v>0</v>
      </c>
      <c r="AR310" t="str">
        <f>IFERROR(IF(OR(AP310=338,AP310=340,AP310=341,AP310=342,AP310="342A",AP310="342B"),PorcenRet(AP310,AT310,AU310),INDEX(PORCENTAJEBUSCAR,MATCH(AP310,CódigoRET,0),4)*1),"")</f>
        <v/>
      </c>
      <c r="AS310">
        <f t="shared" si="30"/>
        <v>0</v>
      </c>
      <c r="BF310" t="str">
        <f>IFERROR(IF(OR(BD310=338,BD310=340,BD310=341,BD310=342,BD310="342A",BD310="342B"),PorcenRet(BD310,BH310,BI310),INDEX(PORCENTAJEBUSCAR,MATCH(BD310,CódigoRET,0),4)*1),"")</f>
        <v/>
      </c>
      <c r="BG310">
        <f t="shared" si="31"/>
        <v>0</v>
      </c>
      <c r="BO310">
        <f t="shared" si="32"/>
        <v>0</v>
      </c>
      <c r="CC310">
        <f t="shared" si="33"/>
        <v>0</v>
      </c>
      <c r="CD310">
        <f t="shared" si="34"/>
        <v>0</v>
      </c>
      <c r="CG310">
        <f ca="1">IFERROR(INDIRECT("IVA!X"&amp;MATCH(MID(COMPRAS!C210,1,2)&amp;MID(COMPRAS!F210,1,2)&amp;MID(COMPRAS!D210,1,2),IVA!W:W,0)),"SIN COD.")</f>
        <v>0</v>
      </c>
      <c r="CH310">
        <f ca="1">IFERROR(INDIRECT("IVA!Y"&amp;MATCH(MID(COMPRAS!C210,1,2)&amp;MID(COMPRAS!F210,1,2)&amp;MID(COMPRAS!D210,1,2),IVA!W:W,0)),"SIN COD.")</f>
        <v>0</v>
      </c>
    </row>
    <row r="311" spans="1:86" x14ac:dyDescent="0.25">
      <c r="A311" s="226"/>
      <c r="B311" s="227"/>
      <c r="C311" s="228"/>
      <c r="D311"/>
      <c r="AL311">
        <f t="shared" si="28"/>
        <v>0</v>
      </c>
      <c r="AQ311">
        <f t="shared" si="29"/>
        <v>0</v>
      </c>
      <c r="AR311" t="str">
        <f>IFERROR(IF(OR(AP311=338,AP311=340,AP311=341,AP311=342,AP311="342A",AP311="342B"),PorcenRet(AP311,AT311,AU311),INDEX(PORCENTAJEBUSCAR,MATCH(AP311,CódigoRET,0),4)*1),"")</f>
        <v/>
      </c>
      <c r="AS311">
        <f t="shared" si="30"/>
        <v>0</v>
      </c>
      <c r="BF311" t="str">
        <f>IFERROR(IF(OR(BD311=338,BD311=340,BD311=341,BD311=342,BD311="342A",BD311="342B"),PorcenRet(BD311,BH311,BI311),INDEX(PORCENTAJEBUSCAR,MATCH(BD311,CódigoRET,0),4)*1),"")</f>
        <v/>
      </c>
      <c r="BG311">
        <f t="shared" si="31"/>
        <v>0</v>
      </c>
      <c r="BO311">
        <f t="shared" si="32"/>
        <v>0</v>
      </c>
      <c r="CC311">
        <f t="shared" si="33"/>
        <v>0</v>
      </c>
      <c r="CD311">
        <f t="shared" si="34"/>
        <v>0</v>
      </c>
      <c r="CG311">
        <f ca="1">IFERROR(INDIRECT("IVA!X"&amp;MATCH(MID(COMPRAS!C211,1,2)&amp;MID(COMPRAS!F211,1,2)&amp;MID(COMPRAS!D211,1,2),IVA!W:W,0)),"SIN COD.")</f>
        <v>0</v>
      </c>
      <c r="CH311">
        <f ca="1">IFERROR(INDIRECT("IVA!Y"&amp;MATCH(MID(COMPRAS!C211,1,2)&amp;MID(COMPRAS!F211,1,2)&amp;MID(COMPRAS!D211,1,2),IVA!W:W,0)),"SIN COD.")</f>
        <v>0</v>
      </c>
    </row>
    <row r="312" spans="1:86" x14ac:dyDescent="0.25">
      <c r="A312" s="226"/>
      <c r="B312" s="227"/>
      <c r="C312" s="228"/>
      <c r="D312"/>
      <c r="AL312">
        <f t="shared" si="28"/>
        <v>0</v>
      </c>
      <c r="AQ312">
        <f t="shared" si="29"/>
        <v>0</v>
      </c>
      <c r="AR312" t="str">
        <f>IFERROR(IF(OR(AP312=338,AP312=340,AP312=341,AP312=342,AP312="342A",AP312="342B"),PorcenRet(AP312,AT312,AU312),INDEX(PORCENTAJEBUSCAR,MATCH(AP312,CódigoRET,0),4)*1),"")</f>
        <v/>
      </c>
      <c r="AS312">
        <f t="shared" si="30"/>
        <v>0</v>
      </c>
      <c r="BF312" t="str">
        <f>IFERROR(IF(OR(BD312=338,BD312=340,BD312=341,BD312=342,BD312="342A",BD312="342B"),PorcenRet(BD312,BH312,BI312),INDEX(PORCENTAJEBUSCAR,MATCH(BD312,CódigoRET,0),4)*1),"")</f>
        <v/>
      </c>
      <c r="BG312">
        <f t="shared" si="31"/>
        <v>0</v>
      </c>
      <c r="BO312">
        <f t="shared" si="32"/>
        <v>0</v>
      </c>
      <c r="CC312">
        <f t="shared" si="33"/>
        <v>0</v>
      </c>
      <c r="CD312">
        <f t="shared" si="34"/>
        <v>0</v>
      </c>
      <c r="CG312">
        <f ca="1">IFERROR(INDIRECT("IVA!X"&amp;MATCH(MID(COMPRAS!C212,1,2)&amp;MID(COMPRAS!F212,1,2)&amp;MID(COMPRAS!D212,1,2),IVA!W:W,0)),"SIN COD.")</f>
        <v>0</v>
      </c>
      <c r="CH312">
        <f ca="1">IFERROR(INDIRECT("IVA!Y"&amp;MATCH(MID(COMPRAS!C212,1,2)&amp;MID(COMPRAS!F212,1,2)&amp;MID(COMPRAS!D212,1,2),IVA!W:W,0)),"SIN COD.")</f>
        <v>0</v>
      </c>
    </row>
    <row r="313" spans="1:86" x14ac:dyDescent="0.25">
      <c r="A313" s="226"/>
      <c r="B313" s="227"/>
      <c r="C313" s="228"/>
      <c r="D313"/>
      <c r="AL313">
        <f t="shared" si="28"/>
        <v>0</v>
      </c>
      <c r="AQ313">
        <f t="shared" si="29"/>
        <v>0</v>
      </c>
      <c r="AR313" t="str">
        <f>IFERROR(IF(OR(AP313=338,AP313=340,AP313=341,AP313=342,AP313="342A",AP313="342B"),PorcenRet(AP313,AT313,AU313),INDEX(PORCENTAJEBUSCAR,MATCH(AP313,CódigoRET,0),4)*1),"")</f>
        <v/>
      </c>
      <c r="AS313">
        <f t="shared" si="30"/>
        <v>0</v>
      </c>
      <c r="BF313" t="str">
        <f>IFERROR(IF(OR(BD313=338,BD313=340,BD313=341,BD313=342,BD313="342A",BD313="342B"),PorcenRet(BD313,BH313,BI313),INDEX(PORCENTAJEBUSCAR,MATCH(BD313,CódigoRET,0),4)*1),"")</f>
        <v/>
      </c>
      <c r="BG313">
        <f t="shared" si="31"/>
        <v>0</v>
      </c>
      <c r="BO313">
        <f t="shared" si="32"/>
        <v>0</v>
      </c>
      <c r="CC313">
        <f t="shared" si="33"/>
        <v>0</v>
      </c>
      <c r="CD313">
        <f t="shared" si="34"/>
        <v>0</v>
      </c>
      <c r="CG313">
        <f ca="1">IFERROR(INDIRECT("IVA!X"&amp;MATCH(MID(COMPRAS!C213,1,2)&amp;MID(COMPRAS!F213,1,2)&amp;MID(COMPRAS!D213,1,2),IVA!W:W,0)),"SIN COD.")</f>
        <v>0</v>
      </c>
      <c r="CH313">
        <f ca="1">IFERROR(INDIRECT("IVA!Y"&amp;MATCH(MID(COMPRAS!C213,1,2)&amp;MID(COMPRAS!F213,1,2)&amp;MID(COMPRAS!D213,1,2),IVA!W:W,0)),"SIN COD.")</f>
        <v>0</v>
      </c>
    </row>
    <row r="314" spans="1:86" x14ac:dyDescent="0.25">
      <c r="A314" s="226"/>
      <c r="B314" s="227"/>
      <c r="C314" s="228"/>
      <c r="D314"/>
      <c r="AL314">
        <f t="shared" si="28"/>
        <v>0</v>
      </c>
      <c r="AQ314">
        <f t="shared" si="29"/>
        <v>0</v>
      </c>
      <c r="AR314" t="str">
        <f>IFERROR(IF(OR(AP314=338,AP314=340,AP314=341,AP314=342,AP314="342A",AP314="342B"),PorcenRet(AP314,AT314,AU314),INDEX(PORCENTAJEBUSCAR,MATCH(AP314,CódigoRET,0),4)*1),"")</f>
        <v/>
      </c>
      <c r="AS314">
        <f t="shared" si="30"/>
        <v>0</v>
      </c>
      <c r="BF314" t="str">
        <f>IFERROR(IF(OR(BD314=338,BD314=340,BD314=341,BD314=342,BD314="342A",BD314="342B"),PorcenRet(BD314,BH314,BI314),INDEX(PORCENTAJEBUSCAR,MATCH(BD314,CódigoRET,0),4)*1),"")</f>
        <v/>
      </c>
      <c r="BG314">
        <f t="shared" si="31"/>
        <v>0</v>
      </c>
      <c r="BO314">
        <f t="shared" si="32"/>
        <v>0</v>
      </c>
      <c r="CC314">
        <f t="shared" si="33"/>
        <v>0</v>
      </c>
      <c r="CD314">
        <f t="shared" si="34"/>
        <v>0</v>
      </c>
      <c r="CG314">
        <f ca="1">IFERROR(INDIRECT("IVA!X"&amp;MATCH(MID(COMPRAS!C214,1,2)&amp;MID(COMPRAS!F214,1,2)&amp;MID(COMPRAS!D214,1,2),IVA!W:W,0)),"SIN COD.")</f>
        <v>0</v>
      </c>
      <c r="CH314">
        <f ca="1">IFERROR(INDIRECT("IVA!Y"&amp;MATCH(MID(COMPRAS!C214,1,2)&amp;MID(COMPRAS!F214,1,2)&amp;MID(COMPRAS!D214,1,2),IVA!W:W,0)),"SIN COD.")</f>
        <v>0</v>
      </c>
    </row>
    <row r="315" spans="1:86" x14ac:dyDescent="0.25">
      <c r="A315" s="226"/>
      <c r="B315" s="227"/>
      <c r="C315" s="228"/>
      <c r="D315"/>
      <c r="AL315">
        <f t="shared" si="28"/>
        <v>0</v>
      </c>
      <c r="AQ315">
        <f t="shared" si="29"/>
        <v>0</v>
      </c>
      <c r="AR315" t="str">
        <f>IFERROR(IF(OR(AP315=338,AP315=340,AP315=341,AP315=342,AP315="342A",AP315="342B"),PorcenRet(AP315,AT315,AU315),INDEX(PORCENTAJEBUSCAR,MATCH(AP315,CódigoRET,0),4)*1),"")</f>
        <v/>
      </c>
      <c r="AS315">
        <f t="shared" si="30"/>
        <v>0</v>
      </c>
      <c r="BF315" t="str">
        <f>IFERROR(IF(OR(BD315=338,BD315=340,BD315=341,BD315=342,BD315="342A",BD315="342B"),PorcenRet(BD315,BH315,BI315),INDEX(PORCENTAJEBUSCAR,MATCH(BD315,CódigoRET,0),4)*1),"")</f>
        <v/>
      </c>
      <c r="BG315">
        <f t="shared" si="31"/>
        <v>0</v>
      </c>
      <c r="BO315">
        <f t="shared" si="32"/>
        <v>0</v>
      </c>
      <c r="CC315">
        <f t="shared" si="33"/>
        <v>0</v>
      </c>
      <c r="CD315">
        <f t="shared" si="34"/>
        <v>0</v>
      </c>
      <c r="CG315">
        <f ca="1">IFERROR(INDIRECT("IVA!X"&amp;MATCH(MID(COMPRAS!C215,1,2)&amp;MID(COMPRAS!F215,1,2)&amp;MID(COMPRAS!D215,1,2),IVA!W:W,0)),"SIN COD.")</f>
        <v>0</v>
      </c>
      <c r="CH315">
        <f ca="1">IFERROR(INDIRECT("IVA!Y"&amp;MATCH(MID(COMPRAS!C215,1,2)&amp;MID(COMPRAS!F215,1,2)&amp;MID(COMPRAS!D215,1,2),IVA!W:W,0)),"SIN COD.")</f>
        <v>0</v>
      </c>
    </row>
    <row r="316" spans="1:86" x14ac:dyDescent="0.25">
      <c r="A316" s="226"/>
      <c r="B316" s="227"/>
      <c r="C316" s="228"/>
      <c r="D316"/>
      <c r="AL316">
        <f t="shared" si="28"/>
        <v>0</v>
      </c>
      <c r="AQ316">
        <f t="shared" si="29"/>
        <v>0</v>
      </c>
      <c r="AR316" t="str">
        <f>IFERROR(IF(OR(AP316=338,AP316=340,AP316=341,AP316=342,AP316="342A",AP316="342B"),PorcenRet(AP316,AT316,AU316),INDEX(PORCENTAJEBUSCAR,MATCH(AP316,CódigoRET,0),4)*1),"")</f>
        <v/>
      </c>
      <c r="AS316">
        <f t="shared" si="30"/>
        <v>0</v>
      </c>
      <c r="BF316" t="str">
        <f>IFERROR(IF(OR(BD316=338,BD316=340,BD316=341,BD316=342,BD316="342A",BD316="342B"),PorcenRet(BD316,BH316,BI316),INDEX(PORCENTAJEBUSCAR,MATCH(BD316,CódigoRET,0),4)*1),"")</f>
        <v/>
      </c>
      <c r="BG316">
        <f t="shared" si="31"/>
        <v>0</v>
      </c>
      <c r="BO316">
        <f t="shared" si="32"/>
        <v>0</v>
      </c>
      <c r="CC316">
        <f t="shared" si="33"/>
        <v>0</v>
      </c>
      <c r="CD316">
        <f t="shared" si="34"/>
        <v>0</v>
      </c>
      <c r="CG316">
        <f ca="1">IFERROR(INDIRECT("IVA!X"&amp;MATCH(MID(COMPRAS!C216,1,2)&amp;MID(COMPRAS!F216,1,2)&amp;MID(COMPRAS!D216,1,2),IVA!W:W,0)),"SIN COD.")</f>
        <v>0</v>
      </c>
      <c r="CH316">
        <f ca="1">IFERROR(INDIRECT("IVA!Y"&amp;MATCH(MID(COMPRAS!C216,1,2)&amp;MID(COMPRAS!F216,1,2)&amp;MID(COMPRAS!D216,1,2),IVA!W:W,0)),"SIN COD.")</f>
        <v>0</v>
      </c>
    </row>
    <row r="317" spans="1:86" x14ac:dyDescent="0.25">
      <c r="A317" s="226"/>
      <c r="B317" s="227"/>
      <c r="C317" s="228"/>
      <c r="D317"/>
      <c r="AL317">
        <f t="shared" si="28"/>
        <v>0</v>
      </c>
      <c r="AQ317">
        <f t="shared" si="29"/>
        <v>0</v>
      </c>
      <c r="AR317" t="str">
        <f>IFERROR(IF(OR(AP317=338,AP317=340,AP317=341,AP317=342,AP317="342A",AP317="342B"),PorcenRet(AP317,AT317,AU317),INDEX(PORCENTAJEBUSCAR,MATCH(AP317,CódigoRET,0),4)*1),"")</f>
        <v/>
      </c>
      <c r="AS317">
        <f t="shared" si="30"/>
        <v>0</v>
      </c>
      <c r="BF317" t="str">
        <f>IFERROR(IF(OR(BD317=338,BD317=340,BD317=341,BD317=342,BD317="342A",BD317="342B"),PorcenRet(BD317,BH317,BI317),INDEX(PORCENTAJEBUSCAR,MATCH(BD317,CódigoRET,0),4)*1),"")</f>
        <v/>
      </c>
      <c r="BG317">
        <f t="shared" si="31"/>
        <v>0</v>
      </c>
      <c r="BO317">
        <f t="shared" si="32"/>
        <v>0</v>
      </c>
      <c r="CC317">
        <f t="shared" si="33"/>
        <v>0</v>
      </c>
      <c r="CD317">
        <f t="shared" si="34"/>
        <v>0</v>
      </c>
      <c r="CG317">
        <f ca="1">IFERROR(INDIRECT("IVA!X"&amp;MATCH(MID(COMPRAS!C217,1,2)&amp;MID(COMPRAS!F217,1,2)&amp;MID(COMPRAS!D217,1,2),IVA!W:W,0)),"SIN COD.")</f>
        <v>0</v>
      </c>
      <c r="CH317">
        <f ca="1">IFERROR(INDIRECT("IVA!Y"&amp;MATCH(MID(COMPRAS!C217,1,2)&amp;MID(COMPRAS!F217,1,2)&amp;MID(COMPRAS!D217,1,2),IVA!W:W,0)),"SIN COD.")</f>
        <v>0</v>
      </c>
    </row>
    <row r="318" spans="1:86" x14ac:dyDescent="0.25">
      <c r="A318" s="226"/>
      <c r="B318" s="227"/>
      <c r="C318" s="228"/>
      <c r="D318"/>
      <c r="AL318">
        <f t="shared" si="28"/>
        <v>0</v>
      </c>
      <c r="AQ318">
        <f t="shared" si="29"/>
        <v>0</v>
      </c>
      <c r="AR318" t="str">
        <f>IFERROR(IF(OR(AP318=338,AP318=340,AP318=341,AP318=342,AP318="342A",AP318="342B"),PorcenRet(AP318,AT318,AU318),INDEX(PORCENTAJEBUSCAR,MATCH(AP318,CódigoRET,0),4)*1),"")</f>
        <v/>
      </c>
      <c r="AS318">
        <f t="shared" si="30"/>
        <v>0</v>
      </c>
      <c r="BF318" t="str">
        <f>IFERROR(IF(OR(BD318=338,BD318=340,BD318=341,BD318=342,BD318="342A",BD318="342B"),PorcenRet(BD318,BH318,BI318),INDEX(PORCENTAJEBUSCAR,MATCH(BD318,CódigoRET,0),4)*1),"")</f>
        <v/>
      </c>
      <c r="BG318">
        <f t="shared" si="31"/>
        <v>0</v>
      </c>
      <c r="BO318">
        <f t="shared" si="32"/>
        <v>0</v>
      </c>
      <c r="CC318">
        <f t="shared" si="33"/>
        <v>0</v>
      </c>
      <c r="CD318">
        <f t="shared" si="34"/>
        <v>0</v>
      </c>
      <c r="CG318">
        <f ca="1">IFERROR(INDIRECT("IVA!X"&amp;MATCH(MID(COMPRAS!C218,1,2)&amp;MID(COMPRAS!F218,1,2)&amp;MID(COMPRAS!D218,1,2),IVA!W:W,0)),"SIN COD.")</f>
        <v>0</v>
      </c>
      <c r="CH318">
        <f ca="1">IFERROR(INDIRECT("IVA!Y"&amp;MATCH(MID(COMPRAS!C218,1,2)&amp;MID(COMPRAS!F218,1,2)&amp;MID(COMPRAS!D218,1,2),IVA!W:W,0)),"SIN COD.")</f>
        <v>0</v>
      </c>
    </row>
    <row r="319" spans="1:86" x14ac:dyDescent="0.25">
      <c r="A319" s="226"/>
      <c r="B319" s="227"/>
      <c r="C319" s="228"/>
      <c r="D319"/>
      <c r="AL319">
        <f t="shared" si="28"/>
        <v>0</v>
      </c>
      <c r="AQ319">
        <f t="shared" si="29"/>
        <v>0</v>
      </c>
      <c r="AR319" t="str">
        <f>IFERROR(IF(OR(AP319=338,AP319=340,AP319=341,AP319=342,AP319="342A",AP319="342B"),PorcenRet(AP319,AT319,AU319),INDEX(PORCENTAJEBUSCAR,MATCH(AP319,CódigoRET,0),4)*1),"")</f>
        <v/>
      </c>
      <c r="AS319">
        <f t="shared" si="30"/>
        <v>0</v>
      </c>
      <c r="BF319" t="str">
        <f>IFERROR(IF(OR(BD319=338,BD319=340,BD319=341,BD319=342,BD319="342A",BD319="342B"),PorcenRet(BD319,BH319,BI319),INDEX(PORCENTAJEBUSCAR,MATCH(BD319,CódigoRET,0),4)*1),"")</f>
        <v/>
      </c>
      <c r="BG319">
        <f t="shared" si="31"/>
        <v>0</v>
      </c>
      <c r="BO319">
        <f t="shared" si="32"/>
        <v>0</v>
      </c>
      <c r="CC319">
        <f t="shared" si="33"/>
        <v>0</v>
      </c>
      <c r="CD319">
        <f t="shared" si="34"/>
        <v>0</v>
      </c>
      <c r="CG319">
        <f ca="1">IFERROR(INDIRECT("IVA!X"&amp;MATCH(MID(COMPRAS!C219,1,2)&amp;MID(COMPRAS!F219,1,2)&amp;MID(COMPRAS!D219,1,2),IVA!W:W,0)),"SIN COD.")</f>
        <v>0</v>
      </c>
      <c r="CH319">
        <f ca="1">IFERROR(INDIRECT("IVA!Y"&amp;MATCH(MID(COMPRAS!C219,1,2)&amp;MID(COMPRAS!F219,1,2)&amp;MID(COMPRAS!D219,1,2),IVA!W:W,0)),"SIN COD.")</f>
        <v>0</v>
      </c>
    </row>
    <row r="320" spans="1:86" x14ac:dyDescent="0.25">
      <c r="A320" s="226"/>
      <c r="B320" s="227"/>
      <c r="C320" s="228"/>
      <c r="D320"/>
      <c r="AL320">
        <f t="shared" si="28"/>
        <v>0</v>
      </c>
      <c r="AQ320">
        <f t="shared" si="29"/>
        <v>0</v>
      </c>
      <c r="AR320" t="str">
        <f>IFERROR(IF(OR(AP320=338,AP320=340,AP320=341,AP320=342,AP320="342A",AP320="342B"),PorcenRet(AP320,AT320,AU320),INDEX(PORCENTAJEBUSCAR,MATCH(AP320,CódigoRET,0),4)*1),"")</f>
        <v/>
      </c>
      <c r="AS320">
        <f t="shared" si="30"/>
        <v>0</v>
      </c>
      <c r="BF320" t="str">
        <f>IFERROR(IF(OR(BD320=338,BD320=340,BD320=341,BD320=342,BD320="342A",BD320="342B"),PorcenRet(BD320,BH320,BI320),INDEX(PORCENTAJEBUSCAR,MATCH(BD320,CódigoRET,0),4)*1),"")</f>
        <v/>
      </c>
      <c r="BG320">
        <f t="shared" si="31"/>
        <v>0</v>
      </c>
      <c r="BO320">
        <f t="shared" si="32"/>
        <v>0</v>
      </c>
      <c r="CC320">
        <f t="shared" si="33"/>
        <v>0</v>
      </c>
      <c r="CD320">
        <f t="shared" si="34"/>
        <v>0</v>
      </c>
      <c r="CG320">
        <f ca="1">IFERROR(INDIRECT("IVA!X"&amp;MATCH(MID(COMPRAS!C220,1,2)&amp;MID(COMPRAS!F220,1,2)&amp;MID(COMPRAS!D220,1,2),IVA!W:W,0)),"SIN COD.")</f>
        <v>0</v>
      </c>
      <c r="CH320">
        <f ca="1">IFERROR(INDIRECT("IVA!Y"&amp;MATCH(MID(COMPRAS!C220,1,2)&amp;MID(COMPRAS!F220,1,2)&amp;MID(COMPRAS!D220,1,2),IVA!W:W,0)),"SIN COD.")</f>
        <v>0</v>
      </c>
    </row>
    <row r="321" spans="1:86" x14ac:dyDescent="0.25">
      <c r="A321" s="226"/>
      <c r="B321" s="227"/>
      <c r="C321" s="228"/>
      <c r="D321"/>
      <c r="AL321">
        <f t="shared" si="28"/>
        <v>0</v>
      </c>
      <c r="AQ321">
        <f t="shared" si="29"/>
        <v>0</v>
      </c>
      <c r="AR321" t="str">
        <f>IFERROR(IF(OR(AP321=338,AP321=340,AP321=341,AP321=342,AP321="342A",AP321="342B"),PorcenRet(AP321,AT321,AU321),INDEX(PORCENTAJEBUSCAR,MATCH(AP321,CódigoRET,0),4)*1),"")</f>
        <v/>
      </c>
      <c r="AS321">
        <f t="shared" si="30"/>
        <v>0</v>
      </c>
      <c r="BF321" t="str">
        <f>IFERROR(IF(OR(BD321=338,BD321=340,BD321=341,BD321=342,BD321="342A",BD321="342B"),PorcenRet(BD321,BH321,BI321),INDEX(PORCENTAJEBUSCAR,MATCH(BD321,CódigoRET,0),4)*1),"")</f>
        <v/>
      </c>
      <c r="BG321">
        <f t="shared" si="31"/>
        <v>0</v>
      </c>
      <c r="BO321">
        <f t="shared" si="32"/>
        <v>0</v>
      </c>
      <c r="CC321">
        <f t="shared" si="33"/>
        <v>0</v>
      </c>
      <c r="CD321">
        <f t="shared" si="34"/>
        <v>0</v>
      </c>
      <c r="CG321">
        <f ca="1">IFERROR(INDIRECT("IVA!X"&amp;MATCH(MID(COMPRAS!C221,1,2)&amp;MID(COMPRAS!F221,1,2)&amp;MID(COMPRAS!D221,1,2),IVA!W:W,0)),"SIN COD.")</f>
        <v>0</v>
      </c>
      <c r="CH321">
        <f ca="1">IFERROR(INDIRECT("IVA!Y"&amp;MATCH(MID(COMPRAS!C221,1,2)&amp;MID(COMPRAS!F221,1,2)&amp;MID(COMPRAS!D221,1,2),IVA!W:W,0)),"SIN COD.")</f>
        <v>0</v>
      </c>
    </row>
    <row r="322" spans="1:86" x14ac:dyDescent="0.25">
      <c r="A322" s="226"/>
      <c r="B322" s="227"/>
      <c r="C322" s="228"/>
      <c r="D322"/>
      <c r="AL322">
        <f t="shared" ref="AL322:AL385" si="35">O322+P322+Q322+R322+S322+T322+U322+V322</f>
        <v>0</v>
      </c>
      <c r="AQ322">
        <f t="shared" ref="AQ322:AQ385" si="36">+P322+Q322+R322+S322-BE322-BQ322-BW322+O322</f>
        <v>0</v>
      </c>
      <c r="AR322" t="str">
        <f>IFERROR(IF(OR(AP322=338,AP322=340,AP322=341,AP322=342,AP322="342A",AP322="342B"),PorcenRet(AP322,AT322,AU322),INDEX(PORCENTAJEBUSCAR,MATCH(AP322,CódigoRET,0),4)*1),"")</f>
        <v/>
      </c>
      <c r="AS322">
        <f t="shared" ref="AS322:AS385" si="37">ROUND(IF(AP322="",0,AQ322*(AR322/100)),2)</f>
        <v>0</v>
      </c>
      <c r="BF322" t="str">
        <f>IFERROR(IF(OR(BD322=338,BD322=340,BD322=341,BD322=342,BD322="342A",BD322="342B"),PorcenRet(BD322,BH322,BI322),INDEX(PORCENTAJEBUSCAR,MATCH(BD322,CódigoRET,0),4)*1),"")</f>
        <v/>
      </c>
      <c r="BG322">
        <f t="shared" ref="BG322:BG385" si="38">ROUND(IF(BD322="",0,BE322*(BF322/100)),2)</f>
        <v>0</v>
      </c>
      <c r="BO322">
        <f t="shared" ref="BO322:BO385" si="39">IF(MID(F322,1,2)="41",SUM(O322:S322),0)</f>
        <v>0</v>
      </c>
      <c r="CC322">
        <f t="shared" ref="CC322:CC385" si="40">O322+P322+Q322+R322+S322</f>
        <v>0</v>
      </c>
      <c r="CD322">
        <f t="shared" ref="CD322:CD385" si="41">T322+U322</f>
        <v>0</v>
      </c>
      <c r="CG322">
        <f ca="1">IFERROR(INDIRECT("IVA!X"&amp;MATCH(MID(COMPRAS!C222,1,2)&amp;MID(COMPRAS!F222,1,2)&amp;MID(COMPRAS!D222,1,2),IVA!W:W,0)),"SIN COD.")</f>
        <v>0</v>
      </c>
      <c r="CH322">
        <f ca="1">IFERROR(INDIRECT("IVA!Y"&amp;MATCH(MID(COMPRAS!C222,1,2)&amp;MID(COMPRAS!F222,1,2)&amp;MID(COMPRAS!D222,1,2),IVA!W:W,0)),"SIN COD.")</f>
        <v>0</v>
      </c>
    </row>
    <row r="323" spans="1:86" x14ac:dyDescent="0.25">
      <c r="A323" s="226"/>
      <c r="B323" s="227"/>
      <c r="C323" s="228"/>
      <c r="D323"/>
      <c r="AL323">
        <f t="shared" si="35"/>
        <v>0</v>
      </c>
      <c r="AQ323">
        <f t="shared" si="36"/>
        <v>0</v>
      </c>
      <c r="AR323" t="str">
        <f>IFERROR(IF(OR(AP323=338,AP323=340,AP323=341,AP323=342,AP323="342A",AP323="342B"),PorcenRet(AP323,AT323,AU323),INDEX(PORCENTAJEBUSCAR,MATCH(AP323,CódigoRET,0),4)*1),"")</f>
        <v/>
      </c>
      <c r="AS323">
        <f t="shared" si="37"/>
        <v>0</v>
      </c>
      <c r="BF323" t="str">
        <f>IFERROR(IF(OR(BD323=338,BD323=340,BD323=341,BD323=342,BD323="342A",BD323="342B"),PorcenRet(BD323,BH323,BI323),INDEX(PORCENTAJEBUSCAR,MATCH(BD323,CódigoRET,0),4)*1),"")</f>
        <v/>
      </c>
      <c r="BG323">
        <f t="shared" si="38"/>
        <v>0</v>
      </c>
      <c r="BO323">
        <f t="shared" si="39"/>
        <v>0</v>
      </c>
      <c r="CC323">
        <f t="shared" si="40"/>
        <v>0</v>
      </c>
      <c r="CD323">
        <f t="shared" si="41"/>
        <v>0</v>
      </c>
      <c r="CG323">
        <f ca="1">IFERROR(INDIRECT("IVA!X"&amp;MATCH(MID(COMPRAS!C223,1,2)&amp;MID(COMPRAS!F223,1,2)&amp;MID(COMPRAS!D223,1,2),IVA!W:W,0)),"SIN COD.")</f>
        <v>0</v>
      </c>
      <c r="CH323">
        <f ca="1">IFERROR(INDIRECT("IVA!Y"&amp;MATCH(MID(COMPRAS!C223,1,2)&amp;MID(COMPRAS!F223,1,2)&amp;MID(COMPRAS!D223,1,2),IVA!W:W,0)),"SIN COD.")</f>
        <v>0</v>
      </c>
    </row>
    <row r="324" spans="1:86" x14ac:dyDescent="0.25">
      <c r="A324" s="226"/>
      <c r="B324" s="227"/>
      <c r="C324" s="228"/>
      <c r="D324"/>
      <c r="AL324">
        <f t="shared" si="35"/>
        <v>0</v>
      </c>
      <c r="AQ324">
        <f t="shared" si="36"/>
        <v>0</v>
      </c>
      <c r="AR324" t="str">
        <f>IFERROR(IF(OR(AP324=338,AP324=340,AP324=341,AP324=342,AP324="342A",AP324="342B"),PorcenRet(AP324,AT324,AU324),INDEX(PORCENTAJEBUSCAR,MATCH(AP324,CódigoRET,0),4)*1),"")</f>
        <v/>
      </c>
      <c r="AS324">
        <f t="shared" si="37"/>
        <v>0</v>
      </c>
      <c r="BF324" t="str">
        <f>IFERROR(IF(OR(BD324=338,BD324=340,BD324=341,BD324=342,BD324="342A",BD324="342B"),PorcenRet(BD324,BH324,BI324),INDEX(PORCENTAJEBUSCAR,MATCH(BD324,CódigoRET,0),4)*1),"")</f>
        <v/>
      </c>
      <c r="BG324">
        <f t="shared" si="38"/>
        <v>0</v>
      </c>
      <c r="BO324">
        <f t="shared" si="39"/>
        <v>0</v>
      </c>
      <c r="CC324">
        <f t="shared" si="40"/>
        <v>0</v>
      </c>
      <c r="CD324">
        <f t="shared" si="41"/>
        <v>0</v>
      </c>
      <c r="CG324">
        <f ca="1">IFERROR(INDIRECT("IVA!X"&amp;MATCH(MID(COMPRAS!C224,1,2)&amp;MID(COMPRAS!F224,1,2)&amp;MID(COMPRAS!D224,1,2),IVA!W:W,0)),"SIN COD.")</f>
        <v>0</v>
      </c>
      <c r="CH324">
        <f ca="1">IFERROR(INDIRECT("IVA!Y"&amp;MATCH(MID(COMPRAS!C224,1,2)&amp;MID(COMPRAS!F224,1,2)&amp;MID(COMPRAS!D224,1,2),IVA!W:W,0)),"SIN COD.")</f>
        <v>0</v>
      </c>
    </row>
    <row r="325" spans="1:86" x14ac:dyDescent="0.25">
      <c r="A325" s="226"/>
      <c r="B325" s="227"/>
      <c r="C325" s="228"/>
      <c r="D325"/>
      <c r="AL325">
        <f t="shared" si="35"/>
        <v>0</v>
      </c>
      <c r="AQ325">
        <f t="shared" si="36"/>
        <v>0</v>
      </c>
      <c r="AR325" t="str">
        <f>IFERROR(IF(OR(AP325=338,AP325=340,AP325=341,AP325=342,AP325="342A",AP325="342B"),PorcenRet(AP325,AT325,AU325),INDEX(PORCENTAJEBUSCAR,MATCH(AP325,CódigoRET,0),4)*1),"")</f>
        <v/>
      </c>
      <c r="AS325">
        <f t="shared" si="37"/>
        <v>0</v>
      </c>
      <c r="BF325" t="str">
        <f>IFERROR(IF(OR(BD325=338,BD325=340,BD325=341,BD325=342,BD325="342A",BD325="342B"),PorcenRet(BD325,BH325,BI325),INDEX(PORCENTAJEBUSCAR,MATCH(BD325,CódigoRET,0),4)*1),"")</f>
        <v/>
      </c>
      <c r="BG325">
        <f t="shared" si="38"/>
        <v>0</v>
      </c>
      <c r="BO325">
        <f t="shared" si="39"/>
        <v>0</v>
      </c>
      <c r="CC325">
        <f t="shared" si="40"/>
        <v>0</v>
      </c>
      <c r="CD325">
        <f t="shared" si="41"/>
        <v>0</v>
      </c>
      <c r="CG325">
        <f ca="1">IFERROR(INDIRECT("IVA!X"&amp;MATCH(MID(COMPRAS!C225,1,2)&amp;MID(COMPRAS!F225,1,2)&amp;MID(COMPRAS!D225,1,2),IVA!W:W,0)),"SIN COD.")</f>
        <v>0</v>
      </c>
      <c r="CH325">
        <f ca="1">IFERROR(INDIRECT("IVA!Y"&amp;MATCH(MID(COMPRAS!C225,1,2)&amp;MID(COMPRAS!F225,1,2)&amp;MID(COMPRAS!D225,1,2),IVA!W:W,0)),"SIN COD.")</f>
        <v>0</v>
      </c>
    </row>
    <row r="326" spans="1:86" x14ac:dyDescent="0.25">
      <c r="A326" s="226"/>
      <c r="B326" s="227"/>
      <c r="C326" s="228"/>
      <c r="D326"/>
      <c r="AL326">
        <f t="shared" si="35"/>
        <v>0</v>
      </c>
      <c r="AQ326">
        <f t="shared" si="36"/>
        <v>0</v>
      </c>
      <c r="AR326" t="str">
        <f>IFERROR(IF(OR(AP326=338,AP326=340,AP326=341,AP326=342,AP326="342A",AP326="342B"),PorcenRet(AP326,AT326,AU326),INDEX(PORCENTAJEBUSCAR,MATCH(AP326,CódigoRET,0),4)*1),"")</f>
        <v/>
      </c>
      <c r="AS326">
        <f t="shared" si="37"/>
        <v>0</v>
      </c>
      <c r="BF326" t="str">
        <f>IFERROR(IF(OR(BD326=338,BD326=340,BD326=341,BD326=342,BD326="342A",BD326="342B"),PorcenRet(BD326,BH326,BI326),INDEX(PORCENTAJEBUSCAR,MATCH(BD326,CódigoRET,0),4)*1),"")</f>
        <v/>
      </c>
      <c r="BG326">
        <f t="shared" si="38"/>
        <v>0</v>
      </c>
      <c r="BO326">
        <f t="shared" si="39"/>
        <v>0</v>
      </c>
      <c r="CC326">
        <f t="shared" si="40"/>
        <v>0</v>
      </c>
      <c r="CD326">
        <f t="shared" si="41"/>
        <v>0</v>
      </c>
      <c r="CG326">
        <f ca="1">IFERROR(INDIRECT("IVA!X"&amp;MATCH(MID(COMPRAS!C226,1,2)&amp;MID(COMPRAS!F226,1,2)&amp;MID(COMPRAS!D226,1,2),IVA!W:W,0)),"SIN COD.")</f>
        <v>0</v>
      </c>
      <c r="CH326">
        <f ca="1">IFERROR(INDIRECT("IVA!Y"&amp;MATCH(MID(COMPRAS!C226,1,2)&amp;MID(COMPRAS!F226,1,2)&amp;MID(COMPRAS!D226,1,2),IVA!W:W,0)),"SIN COD.")</f>
        <v>0</v>
      </c>
    </row>
    <row r="327" spans="1:86" x14ac:dyDescent="0.25">
      <c r="A327" s="226"/>
      <c r="B327" s="227"/>
      <c r="C327" s="228"/>
      <c r="D327"/>
      <c r="AL327">
        <f t="shared" si="35"/>
        <v>0</v>
      </c>
      <c r="AQ327">
        <f t="shared" si="36"/>
        <v>0</v>
      </c>
      <c r="AR327" t="str">
        <f>IFERROR(IF(OR(AP327=338,AP327=340,AP327=341,AP327=342,AP327="342A",AP327="342B"),PorcenRet(AP327,AT327,AU327),INDEX(PORCENTAJEBUSCAR,MATCH(AP327,CódigoRET,0),4)*1),"")</f>
        <v/>
      </c>
      <c r="AS327">
        <f t="shared" si="37"/>
        <v>0</v>
      </c>
      <c r="BF327" t="str">
        <f>IFERROR(IF(OR(BD327=338,BD327=340,BD327=341,BD327=342,BD327="342A",BD327="342B"),PorcenRet(BD327,BH327,BI327),INDEX(PORCENTAJEBUSCAR,MATCH(BD327,CódigoRET,0),4)*1),"")</f>
        <v/>
      </c>
      <c r="BG327">
        <f t="shared" si="38"/>
        <v>0</v>
      </c>
      <c r="BO327">
        <f t="shared" si="39"/>
        <v>0</v>
      </c>
      <c r="CC327">
        <f t="shared" si="40"/>
        <v>0</v>
      </c>
      <c r="CD327">
        <f t="shared" si="41"/>
        <v>0</v>
      </c>
      <c r="CG327">
        <f ca="1">IFERROR(INDIRECT("IVA!X"&amp;MATCH(MID(COMPRAS!C227,1,2)&amp;MID(COMPRAS!F227,1,2)&amp;MID(COMPRAS!D227,1,2),IVA!W:W,0)),"SIN COD.")</f>
        <v>0</v>
      </c>
      <c r="CH327">
        <f ca="1">IFERROR(INDIRECT("IVA!Y"&amp;MATCH(MID(COMPRAS!C227,1,2)&amp;MID(COMPRAS!F227,1,2)&amp;MID(COMPRAS!D227,1,2),IVA!W:W,0)),"SIN COD.")</f>
        <v>0</v>
      </c>
    </row>
    <row r="328" spans="1:86" x14ac:dyDescent="0.25">
      <c r="A328" s="226"/>
      <c r="B328" s="227"/>
      <c r="C328" s="228"/>
      <c r="D328"/>
      <c r="AL328">
        <f t="shared" si="35"/>
        <v>0</v>
      </c>
      <c r="AQ328">
        <f t="shared" si="36"/>
        <v>0</v>
      </c>
      <c r="AR328" t="str">
        <f>IFERROR(IF(OR(AP328=338,AP328=340,AP328=341,AP328=342,AP328="342A",AP328="342B"),PorcenRet(AP328,AT328,AU328),INDEX(PORCENTAJEBUSCAR,MATCH(AP328,CódigoRET,0),4)*1),"")</f>
        <v/>
      </c>
      <c r="AS328">
        <f t="shared" si="37"/>
        <v>0</v>
      </c>
      <c r="BF328" t="str">
        <f>IFERROR(IF(OR(BD328=338,BD328=340,BD328=341,BD328=342,BD328="342A",BD328="342B"),PorcenRet(BD328,BH328,BI328),INDEX(PORCENTAJEBUSCAR,MATCH(BD328,CódigoRET,0),4)*1),"")</f>
        <v/>
      </c>
      <c r="BG328">
        <f t="shared" si="38"/>
        <v>0</v>
      </c>
      <c r="BO328">
        <f t="shared" si="39"/>
        <v>0</v>
      </c>
      <c r="CC328">
        <f t="shared" si="40"/>
        <v>0</v>
      </c>
      <c r="CD328">
        <f t="shared" si="41"/>
        <v>0</v>
      </c>
      <c r="CG328">
        <f ca="1">IFERROR(INDIRECT("IVA!X"&amp;MATCH(MID(COMPRAS!C228,1,2)&amp;MID(COMPRAS!F228,1,2)&amp;MID(COMPRAS!D228,1,2),IVA!W:W,0)),"SIN COD.")</f>
        <v>0</v>
      </c>
      <c r="CH328">
        <f ca="1">IFERROR(INDIRECT("IVA!Y"&amp;MATCH(MID(COMPRAS!C228,1,2)&amp;MID(COMPRAS!F228,1,2)&amp;MID(COMPRAS!D228,1,2),IVA!W:W,0)),"SIN COD.")</f>
        <v>0</v>
      </c>
    </row>
    <row r="329" spans="1:86" x14ac:dyDescent="0.25">
      <c r="A329" s="226"/>
      <c r="B329" s="227"/>
      <c r="C329" s="228"/>
      <c r="D329"/>
      <c r="AL329">
        <f t="shared" si="35"/>
        <v>0</v>
      </c>
      <c r="AQ329">
        <f t="shared" si="36"/>
        <v>0</v>
      </c>
      <c r="AR329" t="str">
        <f>IFERROR(IF(OR(AP329=338,AP329=340,AP329=341,AP329=342,AP329="342A",AP329="342B"),PorcenRet(AP329,AT329,AU329),INDEX(PORCENTAJEBUSCAR,MATCH(AP329,CódigoRET,0),4)*1),"")</f>
        <v/>
      </c>
      <c r="AS329">
        <f t="shared" si="37"/>
        <v>0</v>
      </c>
      <c r="BF329" t="str">
        <f>IFERROR(IF(OR(BD329=338,BD329=340,BD329=341,BD329=342,BD329="342A",BD329="342B"),PorcenRet(BD329,BH329,BI329),INDEX(PORCENTAJEBUSCAR,MATCH(BD329,CódigoRET,0),4)*1),"")</f>
        <v/>
      </c>
      <c r="BG329">
        <f t="shared" si="38"/>
        <v>0</v>
      </c>
      <c r="BO329">
        <f t="shared" si="39"/>
        <v>0</v>
      </c>
      <c r="CC329">
        <f t="shared" si="40"/>
        <v>0</v>
      </c>
      <c r="CD329">
        <f t="shared" si="41"/>
        <v>0</v>
      </c>
      <c r="CG329">
        <f ca="1">IFERROR(INDIRECT("IVA!X"&amp;MATCH(MID(COMPRAS!C229,1,2)&amp;MID(COMPRAS!F229,1,2)&amp;MID(COMPRAS!D229,1,2),IVA!W:W,0)),"SIN COD.")</f>
        <v>0</v>
      </c>
      <c r="CH329">
        <f ca="1">IFERROR(INDIRECT("IVA!Y"&amp;MATCH(MID(COMPRAS!C229,1,2)&amp;MID(COMPRAS!F229,1,2)&amp;MID(COMPRAS!D229,1,2),IVA!W:W,0)),"SIN COD.")</f>
        <v>0</v>
      </c>
    </row>
    <row r="330" spans="1:86" x14ac:dyDescent="0.25">
      <c r="A330" s="226"/>
      <c r="B330" s="227"/>
      <c r="C330" s="228"/>
      <c r="D330"/>
      <c r="AL330">
        <f t="shared" si="35"/>
        <v>0</v>
      </c>
      <c r="AQ330">
        <f t="shared" si="36"/>
        <v>0</v>
      </c>
      <c r="AR330" t="str">
        <f>IFERROR(IF(OR(AP330=338,AP330=340,AP330=341,AP330=342,AP330="342A",AP330="342B"),PorcenRet(AP330,AT330,AU330),INDEX(PORCENTAJEBUSCAR,MATCH(AP330,CódigoRET,0),4)*1),"")</f>
        <v/>
      </c>
      <c r="AS330">
        <f t="shared" si="37"/>
        <v>0</v>
      </c>
      <c r="BF330" t="str">
        <f>IFERROR(IF(OR(BD330=338,BD330=340,BD330=341,BD330=342,BD330="342A",BD330="342B"),PorcenRet(BD330,BH330,BI330),INDEX(PORCENTAJEBUSCAR,MATCH(BD330,CódigoRET,0),4)*1),"")</f>
        <v/>
      </c>
      <c r="BG330">
        <f t="shared" si="38"/>
        <v>0</v>
      </c>
      <c r="BO330">
        <f t="shared" si="39"/>
        <v>0</v>
      </c>
      <c r="CC330">
        <f t="shared" si="40"/>
        <v>0</v>
      </c>
      <c r="CD330">
        <f t="shared" si="41"/>
        <v>0</v>
      </c>
      <c r="CG330">
        <f ca="1">IFERROR(INDIRECT("IVA!X"&amp;MATCH(MID(COMPRAS!C230,1,2)&amp;MID(COMPRAS!F230,1,2)&amp;MID(COMPRAS!D230,1,2),IVA!W:W,0)),"SIN COD.")</f>
        <v>0</v>
      </c>
      <c r="CH330">
        <f ca="1">IFERROR(INDIRECT("IVA!Y"&amp;MATCH(MID(COMPRAS!C230,1,2)&amp;MID(COMPRAS!F230,1,2)&amp;MID(COMPRAS!D230,1,2),IVA!W:W,0)),"SIN COD.")</f>
        <v>0</v>
      </c>
    </row>
    <row r="331" spans="1:86" x14ac:dyDescent="0.25">
      <c r="A331" s="226"/>
      <c r="B331" s="227"/>
      <c r="C331" s="228"/>
      <c r="D331"/>
      <c r="AL331">
        <f t="shared" si="35"/>
        <v>0</v>
      </c>
      <c r="AQ331">
        <f t="shared" si="36"/>
        <v>0</v>
      </c>
      <c r="AR331" t="str">
        <f>IFERROR(IF(OR(AP331=338,AP331=340,AP331=341,AP331=342,AP331="342A",AP331="342B"),PorcenRet(AP331,AT331,AU331),INDEX(PORCENTAJEBUSCAR,MATCH(AP331,CódigoRET,0),4)*1),"")</f>
        <v/>
      </c>
      <c r="AS331">
        <f t="shared" si="37"/>
        <v>0</v>
      </c>
      <c r="BF331" t="str">
        <f>IFERROR(IF(OR(BD331=338,BD331=340,BD331=341,BD331=342,BD331="342A",BD331="342B"),PorcenRet(BD331,BH331,BI331),INDEX(PORCENTAJEBUSCAR,MATCH(BD331,CódigoRET,0),4)*1),"")</f>
        <v/>
      </c>
      <c r="BG331">
        <f t="shared" si="38"/>
        <v>0</v>
      </c>
      <c r="BO331">
        <f t="shared" si="39"/>
        <v>0</v>
      </c>
      <c r="CC331">
        <f t="shared" si="40"/>
        <v>0</v>
      </c>
      <c r="CD331">
        <f t="shared" si="41"/>
        <v>0</v>
      </c>
      <c r="CG331">
        <f ca="1">IFERROR(INDIRECT("IVA!X"&amp;MATCH(MID(COMPRAS!C231,1,2)&amp;MID(COMPRAS!F231,1,2)&amp;MID(COMPRAS!D231,1,2),IVA!W:W,0)),"SIN COD.")</f>
        <v>0</v>
      </c>
      <c r="CH331">
        <f ca="1">IFERROR(INDIRECT("IVA!Y"&amp;MATCH(MID(COMPRAS!C231,1,2)&amp;MID(COMPRAS!F231,1,2)&amp;MID(COMPRAS!D231,1,2),IVA!W:W,0)),"SIN COD.")</f>
        <v>0</v>
      </c>
    </row>
    <row r="332" spans="1:86" x14ac:dyDescent="0.25">
      <c r="A332" s="226"/>
      <c r="B332" s="227"/>
      <c r="C332" s="228"/>
      <c r="D332"/>
      <c r="AL332">
        <f t="shared" si="35"/>
        <v>0</v>
      </c>
      <c r="AQ332">
        <f t="shared" si="36"/>
        <v>0</v>
      </c>
      <c r="AR332" t="str">
        <f>IFERROR(IF(OR(AP332=338,AP332=340,AP332=341,AP332=342,AP332="342A",AP332="342B"),PorcenRet(AP332,AT332,AU332),INDEX(PORCENTAJEBUSCAR,MATCH(AP332,CódigoRET,0),4)*1),"")</f>
        <v/>
      </c>
      <c r="AS332">
        <f t="shared" si="37"/>
        <v>0</v>
      </c>
      <c r="BF332" t="str">
        <f>IFERROR(IF(OR(BD332=338,BD332=340,BD332=341,BD332=342,BD332="342A",BD332="342B"),PorcenRet(BD332,BH332,BI332),INDEX(PORCENTAJEBUSCAR,MATCH(BD332,CódigoRET,0),4)*1),"")</f>
        <v/>
      </c>
      <c r="BG332">
        <f t="shared" si="38"/>
        <v>0</v>
      </c>
      <c r="BO332">
        <f t="shared" si="39"/>
        <v>0</v>
      </c>
      <c r="CC332">
        <f t="shared" si="40"/>
        <v>0</v>
      </c>
      <c r="CD332">
        <f t="shared" si="41"/>
        <v>0</v>
      </c>
      <c r="CG332">
        <f ca="1">IFERROR(INDIRECT("IVA!X"&amp;MATCH(MID(COMPRAS!C232,1,2)&amp;MID(COMPRAS!F232,1,2)&amp;MID(COMPRAS!D232,1,2),IVA!W:W,0)),"SIN COD.")</f>
        <v>0</v>
      </c>
      <c r="CH332">
        <f ca="1">IFERROR(INDIRECT("IVA!Y"&amp;MATCH(MID(COMPRAS!C232,1,2)&amp;MID(COMPRAS!F232,1,2)&amp;MID(COMPRAS!D232,1,2),IVA!W:W,0)),"SIN COD.")</f>
        <v>0</v>
      </c>
    </row>
    <row r="333" spans="1:86" x14ac:dyDescent="0.25">
      <c r="A333" s="226"/>
      <c r="B333" s="227"/>
      <c r="C333" s="228"/>
      <c r="D333"/>
      <c r="AL333">
        <f t="shared" si="35"/>
        <v>0</v>
      </c>
      <c r="AQ333">
        <f t="shared" si="36"/>
        <v>0</v>
      </c>
      <c r="AR333" t="str">
        <f>IFERROR(IF(OR(AP333=338,AP333=340,AP333=341,AP333=342,AP333="342A",AP333="342B"),PorcenRet(AP333,AT333,AU333),INDEX(PORCENTAJEBUSCAR,MATCH(AP333,CódigoRET,0),4)*1),"")</f>
        <v/>
      </c>
      <c r="AS333">
        <f t="shared" si="37"/>
        <v>0</v>
      </c>
      <c r="BF333" t="str">
        <f>IFERROR(IF(OR(BD333=338,BD333=340,BD333=341,BD333=342,BD333="342A",BD333="342B"),PorcenRet(BD333,BH333,BI333),INDEX(PORCENTAJEBUSCAR,MATCH(BD333,CódigoRET,0),4)*1),"")</f>
        <v/>
      </c>
      <c r="BG333">
        <f t="shared" si="38"/>
        <v>0</v>
      </c>
      <c r="BO333">
        <f t="shared" si="39"/>
        <v>0</v>
      </c>
      <c r="CC333">
        <f t="shared" si="40"/>
        <v>0</v>
      </c>
      <c r="CD333">
        <f t="shared" si="41"/>
        <v>0</v>
      </c>
      <c r="CG333">
        <f ca="1">IFERROR(INDIRECT("IVA!X"&amp;MATCH(MID(COMPRAS!C233,1,2)&amp;MID(COMPRAS!F233,1,2)&amp;MID(COMPRAS!D233,1,2),IVA!W:W,0)),"SIN COD.")</f>
        <v>0</v>
      </c>
      <c r="CH333">
        <f ca="1">IFERROR(INDIRECT("IVA!Y"&amp;MATCH(MID(COMPRAS!C233,1,2)&amp;MID(COMPRAS!F233,1,2)&amp;MID(COMPRAS!D233,1,2),IVA!W:W,0)),"SIN COD.")</f>
        <v>0</v>
      </c>
    </row>
    <row r="334" spans="1:86" x14ac:dyDescent="0.25">
      <c r="A334" s="226"/>
      <c r="B334" s="227"/>
      <c r="C334" s="228"/>
      <c r="D334"/>
      <c r="AL334">
        <f t="shared" si="35"/>
        <v>0</v>
      </c>
      <c r="AQ334">
        <f t="shared" si="36"/>
        <v>0</v>
      </c>
      <c r="AR334" t="str">
        <f>IFERROR(IF(OR(AP334=338,AP334=340,AP334=341,AP334=342,AP334="342A",AP334="342B"),PorcenRet(AP334,AT334,AU334),INDEX(PORCENTAJEBUSCAR,MATCH(AP334,CódigoRET,0),4)*1),"")</f>
        <v/>
      </c>
      <c r="AS334">
        <f t="shared" si="37"/>
        <v>0</v>
      </c>
      <c r="BF334" t="str">
        <f>IFERROR(IF(OR(BD334=338,BD334=340,BD334=341,BD334=342,BD334="342A",BD334="342B"),PorcenRet(BD334,BH334,BI334),INDEX(PORCENTAJEBUSCAR,MATCH(BD334,CódigoRET,0),4)*1),"")</f>
        <v/>
      </c>
      <c r="BG334">
        <f t="shared" si="38"/>
        <v>0</v>
      </c>
      <c r="BO334">
        <f t="shared" si="39"/>
        <v>0</v>
      </c>
      <c r="CC334">
        <f t="shared" si="40"/>
        <v>0</v>
      </c>
      <c r="CD334">
        <f t="shared" si="41"/>
        <v>0</v>
      </c>
      <c r="CG334">
        <f ca="1">IFERROR(INDIRECT("IVA!X"&amp;MATCH(MID(COMPRAS!C234,1,2)&amp;MID(COMPRAS!F234,1,2)&amp;MID(COMPRAS!D234,1,2),IVA!W:W,0)),"SIN COD.")</f>
        <v>0</v>
      </c>
      <c r="CH334">
        <f ca="1">IFERROR(INDIRECT("IVA!Y"&amp;MATCH(MID(COMPRAS!C234,1,2)&amp;MID(COMPRAS!F234,1,2)&amp;MID(COMPRAS!D234,1,2),IVA!W:W,0)),"SIN COD.")</f>
        <v>0</v>
      </c>
    </row>
    <row r="335" spans="1:86" x14ac:dyDescent="0.25">
      <c r="A335" s="226"/>
      <c r="B335" s="227"/>
      <c r="C335" s="228"/>
      <c r="D335"/>
      <c r="AL335">
        <f t="shared" si="35"/>
        <v>0</v>
      </c>
      <c r="AQ335">
        <f t="shared" si="36"/>
        <v>0</v>
      </c>
      <c r="AR335" t="str">
        <f>IFERROR(IF(OR(AP335=338,AP335=340,AP335=341,AP335=342,AP335="342A",AP335="342B"),PorcenRet(AP335,AT335,AU335),INDEX(PORCENTAJEBUSCAR,MATCH(AP335,CódigoRET,0),4)*1),"")</f>
        <v/>
      </c>
      <c r="AS335">
        <f t="shared" si="37"/>
        <v>0</v>
      </c>
      <c r="BF335" t="str">
        <f>IFERROR(IF(OR(BD335=338,BD335=340,BD335=341,BD335=342,BD335="342A",BD335="342B"),PorcenRet(BD335,BH335,BI335),INDEX(PORCENTAJEBUSCAR,MATCH(BD335,CódigoRET,0),4)*1),"")</f>
        <v/>
      </c>
      <c r="BG335">
        <f t="shared" si="38"/>
        <v>0</v>
      </c>
      <c r="BO335">
        <f t="shared" si="39"/>
        <v>0</v>
      </c>
      <c r="CC335">
        <f t="shared" si="40"/>
        <v>0</v>
      </c>
      <c r="CD335">
        <f t="shared" si="41"/>
        <v>0</v>
      </c>
      <c r="CG335">
        <f ca="1">IFERROR(INDIRECT("IVA!X"&amp;MATCH(MID(COMPRAS!C235,1,2)&amp;MID(COMPRAS!F235,1,2)&amp;MID(COMPRAS!D235,1,2),IVA!W:W,0)),"SIN COD.")</f>
        <v>0</v>
      </c>
      <c r="CH335">
        <f ca="1">IFERROR(INDIRECT("IVA!Y"&amp;MATCH(MID(COMPRAS!C235,1,2)&amp;MID(COMPRAS!F235,1,2)&amp;MID(COMPRAS!D235,1,2),IVA!W:W,0)),"SIN COD.")</f>
        <v>0</v>
      </c>
    </row>
    <row r="336" spans="1:86" x14ac:dyDescent="0.25">
      <c r="A336" s="226"/>
      <c r="B336" s="227"/>
      <c r="C336" s="228"/>
      <c r="D336"/>
      <c r="AL336">
        <f t="shared" si="35"/>
        <v>0</v>
      </c>
      <c r="AQ336">
        <f t="shared" si="36"/>
        <v>0</v>
      </c>
      <c r="AR336" t="str">
        <f>IFERROR(IF(OR(AP336=338,AP336=340,AP336=341,AP336=342,AP336="342A",AP336="342B"),PorcenRet(AP336,AT336,AU336),INDEX(PORCENTAJEBUSCAR,MATCH(AP336,CódigoRET,0),4)*1),"")</f>
        <v/>
      </c>
      <c r="AS336">
        <f t="shared" si="37"/>
        <v>0</v>
      </c>
      <c r="BF336" t="str">
        <f>IFERROR(IF(OR(BD336=338,BD336=340,BD336=341,BD336=342,BD336="342A",BD336="342B"),PorcenRet(BD336,BH336,BI336),INDEX(PORCENTAJEBUSCAR,MATCH(BD336,CódigoRET,0),4)*1),"")</f>
        <v/>
      </c>
      <c r="BG336">
        <f t="shared" si="38"/>
        <v>0</v>
      </c>
      <c r="BO336">
        <f t="shared" si="39"/>
        <v>0</v>
      </c>
      <c r="CC336">
        <f t="shared" si="40"/>
        <v>0</v>
      </c>
      <c r="CD336">
        <f t="shared" si="41"/>
        <v>0</v>
      </c>
      <c r="CG336">
        <f ca="1">IFERROR(INDIRECT("IVA!X"&amp;MATCH(MID(COMPRAS!C236,1,2)&amp;MID(COMPRAS!F236,1,2)&amp;MID(COMPRAS!D236,1,2),IVA!W:W,0)),"SIN COD.")</f>
        <v>0</v>
      </c>
      <c r="CH336">
        <f ca="1">IFERROR(INDIRECT("IVA!Y"&amp;MATCH(MID(COMPRAS!C236,1,2)&amp;MID(COMPRAS!F236,1,2)&amp;MID(COMPRAS!D236,1,2),IVA!W:W,0)),"SIN COD.")</f>
        <v>0</v>
      </c>
    </row>
    <row r="337" spans="1:86" x14ac:dyDescent="0.25">
      <c r="A337" s="226"/>
      <c r="B337" s="227"/>
      <c r="C337" s="228"/>
      <c r="D337"/>
      <c r="AL337">
        <f t="shared" si="35"/>
        <v>0</v>
      </c>
      <c r="AQ337">
        <f t="shared" si="36"/>
        <v>0</v>
      </c>
      <c r="AR337" t="str">
        <f>IFERROR(IF(OR(AP337=338,AP337=340,AP337=341,AP337=342,AP337="342A",AP337="342B"),PorcenRet(AP337,AT337,AU337),INDEX(PORCENTAJEBUSCAR,MATCH(AP337,CódigoRET,0),4)*1),"")</f>
        <v/>
      </c>
      <c r="AS337">
        <f t="shared" si="37"/>
        <v>0</v>
      </c>
      <c r="BF337" t="str">
        <f>IFERROR(IF(OR(BD337=338,BD337=340,BD337=341,BD337=342,BD337="342A",BD337="342B"),PorcenRet(BD337,BH337,BI337),INDEX(PORCENTAJEBUSCAR,MATCH(BD337,CódigoRET,0),4)*1),"")</f>
        <v/>
      </c>
      <c r="BG337">
        <f t="shared" si="38"/>
        <v>0</v>
      </c>
      <c r="BO337">
        <f t="shared" si="39"/>
        <v>0</v>
      </c>
      <c r="CC337">
        <f t="shared" si="40"/>
        <v>0</v>
      </c>
      <c r="CD337">
        <f t="shared" si="41"/>
        <v>0</v>
      </c>
      <c r="CG337">
        <f ca="1">IFERROR(INDIRECT("IVA!X"&amp;MATCH(MID(COMPRAS!C237,1,2)&amp;MID(COMPRAS!F237,1,2)&amp;MID(COMPRAS!D237,1,2),IVA!W:W,0)),"SIN COD.")</f>
        <v>0</v>
      </c>
      <c r="CH337">
        <f ca="1">IFERROR(INDIRECT("IVA!Y"&amp;MATCH(MID(COMPRAS!C237,1,2)&amp;MID(COMPRAS!F237,1,2)&amp;MID(COMPRAS!D237,1,2),IVA!W:W,0)),"SIN COD.")</f>
        <v>0</v>
      </c>
    </row>
    <row r="338" spans="1:86" x14ac:dyDescent="0.25">
      <c r="A338" s="226"/>
      <c r="B338" s="227"/>
      <c r="C338" s="228"/>
      <c r="D338"/>
      <c r="AL338">
        <f t="shared" si="35"/>
        <v>0</v>
      </c>
      <c r="AQ338">
        <f t="shared" si="36"/>
        <v>0</v>
      </c>
      <c r="AR338" t="str">
        <f>IFERROR(IF(OR(AP338=338,AP338=340,AP338=341,AP338=342,AP338="342A",AP338="342B"),PorcenRet(AP338,AT338,AU338),INDEX(PORCENTAJEBUSCAR,MATCH(AP338,CódigoRET,0),4)*1),"")</f>
        <v/>
      </c>
      <c r="AS338">
        <f t="shared" si="37"/>
        <v>0</v>
      </c>
      <c r="BF338" t="str">
        <f>IFERROR(IF(OR(BD338=338,BD338=340,BD338=341,BD338=342,BD338="342A",BD338="342B"),PorcenRet(BD338,BH338,BI338),INDEX(PORCENTAJEBUSCAR,MATCH(BD338,CódigoRET,0),4)*1),"")</f>
        <v/>
      </c>
      <c r="BG338">
        <f t="shared" si="38"/>
        <v>0</v>
      </c>
      <c r="BO338">
        <f t="shared" si="39"/>
        <v>0</v>
      </c>
      <c r="CC338">
        <f t="shared" si="40"/>
        <v>0</v>
      </c>
      <c r="CD338">
        <f t="shared" si="41"/>
        <v>0</v>
      </c>
      <c r="CG338">
        <f ca="1">IFERROR(INDIRECT("IVA!X"&amp;MATCH(MID(COMPRAS!C238,1,2)&amp;MID(COMPRAS!F238,1,2)&amp;MID(COMPRAS!D238,1,2),IVA!W:W,0)),"SIN COD.")</f>
        <v>0</v>
      </c>
      <c r="CH338">
        <f ca="1">IFERROR(INDIRECT("IVA!Y"&amp;MATCH(MID(COMPRAS!C238,1,2)&amp;MID(COMPRAS!F238,1,2)&amp;MID(COMPRAS!D238,1,2),IVA!W:W,0)),"SIN COD.")</f>
        <v>0</v>
      </c>
    </row>
    <row r="339" spans="1:86" x14ac:dyDescent="0.25">
      <c r="A339" s="226"/>
      <c r="B339" s="227"/>
      <c r="C339" s="228"/>
      <c r="D339"/>
      <c r="AL339">
        <f t="shared" si="35"/>
        <v>0</v>
      </c>
      <c r="AQ339">
        <f t="shared" si="36"/>
        <v>0</v>
      </c>
      <c r="AR339" t="str">
        <f>IFERROR(IF(OR(AP339=338,AP339=340,AP339=341,AP339=342,AP339="342A",AP339="342B"),PorcenRet(AP339,AT339,AU339),INDEX(PORCENTAJEBUSCAR,MATCH(AP339,CódigoRET,0),4)*1),"")</f>
        <v/>
      </c>
      <c r="AS339">
        <f t="shared" si="37"/>
        <v>0</v>
      </c>
      <c r="BF339" t="str">
        <f>IFERROR(IF(OR(BD339=338,BD339=340,BD339=341,BD339=342,BD339="342A",BD339="342B"),PorcenRet(BD339,BH339,BI339),INDEX(PORCENTAJEBUSCAR,MATCH(BD339,CódigoRET,0),4)*1),"")</f>
        <v/>
      </c>
      <c r="BG339">
        <f t="shared" si="38"/>
        <v>0</v>
      </c>
      <c r="BO339">
        <f t="shared" si="39"/>
        <v>0</v>
      </c>
      <c r="CC339">
        <f t="shared" si="40"/>
        <v>0</v>
      </c>
      <c r="CD339">
        <f t="shared" si="41"/>
        <v>0</v>
      </c>
      <c r="CG339">
        <f ca="1">IFERROR(INDIRECT("IVA!X"&amp;MATCH(MID(COMPRAS!C239,1,2)&amp;MID(COMPRAS!F239,1,2)&amp;MID(COMPRAS!D239,1,2),IVA!W:W,0)),"SIN COD.")</f>
        <v>0</v>
      </c>
      <c r="CH339">
        <f ca="1">IFERROR(INDIRECT("IVA!Y"&amp;MATCH(MID(COMPRAS!C239,1,2)&amp;MID(COMPRAS!F239,1,2)&amp;MID(COMPRAS!D239,1,2),IVA!W:W,0)),"SIN COD.")</f>
        <v>0</v>
      </c>
    </row>
    <row r="340" spans="1:86" x14ac:dyDescent="0.25">
      <c r="A340" s="226"/>
      <c r="B340" s="227"/>
      <c r="C340" s="228"/>
      <c r="D340"/>
      <c r="AL340">
        <f t="shared" si="35"/>
        <v>0</v>
      </c>
      <c r="AQ340">
        <f t="shared" si="36"/>
        <v>0</v>
      </c>
      <c r="AR340" t="str">
        <f>IFERROR(IF(OR(AP340=338,AP340=340,AP340=341,AP340=342,AP340="342A",AP340="342B"),PorcenRet(AP340,AT340,AU340),INDEX(PORCENTAJEBUSCAR,MATCH(AP340,CódigoRET,0),4)*1),"")</f>
        <v/>
      </c>
      <c r="AS340">
        <f t="shared" si="37"/>
        <v>0</v>
      </c>
      <c r="BF340" t="str">
        <f>IFERROR(IF(OR(BD340=338,BD340=340,BD340=341,BD340=342,BD340="342A",BD340="342B"),PorcenRet(BD340,BH340,BI340),INDEX(PORCENTAJEBUSCAR,MATCH(BD340,CódigoRET,0),4)*1),"")</f>
        <v/>
      </c>
      <c r="BG340">
        <f t="shared" si="38"/>
        <v>0</v>
      </c>
      <c r="BO340">
        <f t="shared" si="39"/>
        <v>0</v>
      </c>
      <c r="CC340">
        <f t="shared" si="40"/>
        <v>0</v>
      </c>
      <c r="CD340">
        <f t="shared" si="41"/>
        <v>0</v>
      </c>
      <c r="CG340">
        <f ca="1">IFERROR(INDIRECT("IVA!X"&amp;MATCH(MID(COMPRAS!C240,1,2)&amp;MID(COMPRAS!F240,1,2)&amp;MID(COMPRAS!D240,1,2),IVA!W:W,0)),"SIN COD.")</f>
        <v>0</v>
      </c>
      <c r="CH340">
        <f ca="1">IFERROR(INDIRECT("IVA!Y"&amp;MATCH(MID(COMPRAS!C240,1,2)&amp;MID(COMPRAS!F240,1,2)&amp;MID(COMPRAS!D240,1,2),IVA!W:W,0)),"SIN COD.")</f>
        <v>0</v>
      </c>
    </row>
    <row r="341" spans="1:86" x14ac:dyDescent="0.25">
      <c r="A341" s="226"/>
      <c r="B341" s="227"/>
      <c r="C341" s="228"/>
      <c r="D341"/>
      <c r="AL341">
        <f t="shared" si="35"/>
        <v>0</v>
      </c>
      <c r="AQ341">
        <f t="shared" si="36"/>
        <v>0</v>
      </c>
      <c r="AR341" t="str">
        <f>IFERROR(IF(OR(AP341=338,AP341=340,AP341=341,AP341=342,AP341="342A",AP341="342B"),PorcenRet(AP341,AT341,AU341),INDEX(PORCENTAJEBUSCAR,MATCH(AP341,CódigoRET,0),4)*1),"")</f>
        <v/>
      </c>
      <c r="AS341">
        <f t="shared" si="37"/>
        <v>0</v>
      </c>
      <c r="BF341" t="str">
        <f>IFERROR(IF(OR(BD341=338,BD341=340,BD341=341,BD341=342,BD341="342A",BD341="342B"),PorcenRet(BD341,BH341,BI341),INDEX(PORCENTAJEBUSCAR,MATCH(BD341,CódigoRET,0),4)*1),"")</f>
        <v/>
      </c>
      <c r="BG341">
        <f t="shared" si="38"/>
        <v>0</v>
      </c>
      <c r="BO341">
        <f t="shared" si="39"/>
        <v>0</v>
      </c>
      <c r="CC341">
        <f t="shared" si="40"/>
        <v>0</v>
      </c>
      <c r="CD341">
        <f t="shared" si="41"/>
        <v>0</v>
      </c>
      <c r="CG341">
        <f ca="1">IFERROR(INDIRECT("IVA!X"&amp;MATCH(MID(COMPRAS!C241,1,2)&amp;MID(COMPRAS!F241,1,2)&amp;MID(COMPRAS!D241,1,2),IVA!W:W,0)),"SIN COD.")</f>
        <v>0</v>
      </c>
      <c r="CH341">
        <f ca="1">IFERROR(INDIRECT("IVA!Y"&amp;MATCH(MID(COMPRAS!C241,1,2)&amp;MID(COMPRAS!F241,1,2)&amp;MID(COMPRAS!D241,1,2),IVA!W:W,0)),"SIN COD.")</f>
        <v>0</v>
      </c>
    </row>
    <row r="342" spans="1:86" x14ac:dyDescent="0.25">
      <c r="A342" s="226"/>
      <c r="B342" s="227"/>
      <c r="C342" s="228"/>
      <c r="D342"/>
      <c r="AL342">
        <f t="shared" si="35"/>
        <v>0</v>
      </c>
      <c r="AQ342">
        <f t="shared" si="36"/>
        <v>0</v>
      </c>
      <c r="AR342" t="str">
        <f>IFERROR(IF(OR(AP342=338,AP342=340,AP342=341,AP342=342,AP342="342A",AP342="342B"),PorcenRet(AP342,AT342,AU342),INDEX(PORCENTAJEBUSCAR,MATCH(AP342,CódigoRET,0),4)*1),"")</f>
        <v/>
      </c>
      <c r="AS342">
        <f t="shared" si="37"/>
        <v>0</v>
      </c>
      <c r="BF342" t="str">
        <f>IFERROR(IF(OR(BD342=338,BD342=340,BD342=341,BD342=342,BD342="342A",BD342="342B"),PorcenRet(BD342,BH342,BI342),INDEX(PORCENTAJEBUSCAR,MATCH(BD342,CódigoRET,0),4)*1),"")</f>
        <v/>
      </c>
      <c r="BG342">
        <f t="shared" si="38"/>
        <v>0</v>
      </c>
      <c r="BO342">
        <f t="shared" si="39"/>
        <v>0</v>
      </c>
      <c r="CC342">
        <f t="shared" si="40"/>
        <v>0</v>
      </c>
      <c r="CD342">
        <f t="shared" si="41"/>
        <v>0</v>
      </c>
      <c r="CG342">
        <f ca="1">IFERROR(INDIRECT("IVA!X"&amp;MATCH(MID(COMPRAS!C242,1,2)&amp;MID(COMPRAS!F242,1,2)&amp;MID(COMPRAS!D242,1,2),IVA!W:W,0)),"SIN COD.")</f>
        <v>0</v>
      </c>
      <c r="CH342">
        <f ca="1">IFERROR(INDIRECT("IVA!Y"&amp;MATCH(MID(COMPRAS!C242,1,2)&amp;MID(COMPRAS!F242,1,2)&amp;MID(COMPRAS!D242,1,2),IVA!W:W,0)),"SIN COD.")</f>
        <v>0</v>
      </c>
    </row>
    <row r="343" spans="1:86" x14ac:dyDescent="0.25">
      <c r="A343" s="226"/>
      <c r="B343" s="227"/>
      <c r="C343" s="228"/>
      <c r="D343"/>
      <c r="AL343">
        <f t="shared" si="35"/>
        <v>0</v>
      </c>
      <c r="AQ343">
        <f t="shared" si="36"/>
        <v>0</v>
      </c>
      <c r="AR343" t="str">
        <f>IFERROR(IF(OR(AP343=338,AP343=340,AP343=341,AP343=342,AP343="342A",AP343="342B"),PorcenRet(AP343,AT343,AU343),INDEX(PORCENTAJEBUSCAR,MATCH(AP343,CódigoRET,0),4)*1),"")</f>
        <v/>
      </c>
      <c r="AS343">
        <f t="shared" si="37"/>
        <v>0</v>
      </c>
      <c r="BF343" t="str">
        <f>IFERROR(IF(OR(BD343=338,BD343=340,BD343=341,BD343=342,BD343="342A",BD343="342B"),PorcenRet(BD343,BH343,BI343),INDEX(PORCENTAJEBUSCAR,MATCH(BD343,CódigoRET,0),4)*1),"")</f>
        <v/>
      </c>
      <c r="BG343">
        <f t="shared" si="38"/>
        <v>0</v>
      </c>
      <c r="BO343">
        <f t="shared" si="39"/>
        <v>0</v>
      </c>
      <c r="CC343">
        <f t="shared" si="40"/>
        <v>0</v>
      </c>
      <c r="CD343">
        <f t="shared" si="41"/>
        <v>0</v>
      </c>
      <c r="CG343">
        <f ca="1">IFERROR(INDIRECT("IVA!X"&amp;MATCH(MID(COMPRAS!C243,1,2)&amp;MID(COMPRAS!F243,1,2)&amp;MID(COMPRAS!D243,1,2),IVA!W:W,0)),"SIN COD.")</f>
        <v>0</v>
      </c>
      <c r="CH343">
        <f ca="1">IFERROR(INDIRECT("IVA!Y"&amp;MATCH(MID(COMPRAS!C243,1,2)&amp;MID(COMPRAS!F243,1,2)&amp;MID(COMPRAS!D243,1,2),IVA!W:W,0)),"SIN COD.")</f>
        <v>0</v>
      </c>
    </row>
    <row r="344" spans="1:86" x14ac:dyDescent="0.25">
      <c r="A344" s="226"/>
      <c r="B344" s="227"/>
      <c r="C344" s="228"/>
      <c r="D344"/>
      <c r="AL344">
        <f t="shared" si="35"/>
        <v>0</v>
      </c>
      <c r="AQ344">
        <f t="shared" si="36"/>
        <v>0</v>
      </c>
      <c r="AR344" t="str">
        <f>IFERROR(IF(OR(AP344=338,AP344=340,AP344=341,AP344=342,AP344="342A",AP344="342B"),PorcenRet(AP344,AT344,AU344),INDEX(PORCENTAJEBUSCAR,MATCH(AP344,CódigoRET,0),4)*1),"")</f>
        <v/>
      </c>
      <c r="AS344">
        <f t="shared" si="37"/>
        <v>0</v>
      </c>
      <c r="BF344" t="str">
        <f>IFERROR(IF(OR(BD344=338,BD344=340,BD344=341,BD344=342,BD344="342A",BD344="342B"),PorcenRet(BD344,BH344,BI344),INDEX(PORCENTAJEBUSCAR,MATCH(BD344,CódigoRET,0),4)*1),"")</f>
        <v/>
      </c>
      <c r="BG344">
        <f t="shared" si="38"/>
        <v>0</v>
      </c>
      <c r="BO344">
        <f t="shared" si="39"/>
        <v>0</v>
      </c>
      <c r="CC344">
        <f t="shared" si="40"/>
        <v>0</v>
      </c>
      <c r="CD344">
        <f t="shared" si="41"/>
        <v>0</v>
      </c>
      <c r="CG344">
        <f ca="1">IFERROR(INDIRECT("IVA!X"&amp;MATCH(MID(COMPRAS!C244,1,2)&amp;MID(COMPRAS!F244,1,2)&amp;MID(COMPRAS!D244,1,2),IVA!W:W,0)),"SIN COD.")</f>
        <v>0</v>
      </c>
      <c r="CH344">
        <f ca="1">IFERROR(INDIRECT("IVA!Y"&amp;MATCH(MID(COMPRAS!C244,1,2)&amp;MID(COMPRAS!F244,1,2)&amp;MID(COMPRAS!D244,1,2),IVA!W:W,0)),"SIN COD.")</f>
        <v>0</v>
      </c>
    </row>
    <row r="345" spans="1:86" x14ac:dyDescent="0.25">
      <c r="A345" s="226"/>
      <c r="B345" s="227"/>
      <c r="C345" s="228"/>
      <c r="D345"/>
      <c r="AL345">
        <f t="shared" si="35"/>
        <v>0</v>
      </c>
      <c r="AQ345">
        <f t="shared" si="36"/>
        <v>0</v>
      </c>
      <c r="AR345" t="str">
        <f>IFERROR(IF(OR(AP345=338,AP345=340,AP345=341,AP345=342,AP345="342A",AP345="342B"),PorcenRet(AP345,AT345,AU345),INDEX(PORCENTAJEBUSCAR,MATCH(AP345,CódigoRET,0),4)*1),"")</f>
        <v/>
      </c>
      <c r="AS345">
        <f t="shared" si="37"/>
        <v>0</v>
      </c>
      <c r="BF345" t="str">
        <f>IFERROR(IF(OR(BD345=338,BD345=340,BD345=341,BD345=342,BD345="342A",BD345="342B"),PorcenRet(BD345,BH345,BI345),INDEX(PORCENTAJEBUSCAR,MATCH(BD345,CódigoRET,0),4)*1),"")</f>
        <v/>
      </c>
      <c r="BG345">
        <f t="shared" si="38"/>
        <v>0</v>
      </c>
      <c r="BO345">
        <f t="shared" si="39"/>
        <v>0</v>
      </c>
      <c r="CC345">
        <f t="shared" si="40"/>
        <v>0</v>
      </c>
      <c r="CD345">
        <f t="shared" si="41"/>
        <v>0</v>
      </c>
      <c r="CG345">
        <f ca="1">IFERROR(INDIRECT("IVA!X"&amp;MATCH(MID(COMPRAS!C245,1,2)&amp;MID(COMPRAS!F245,1,2)&amp;MID(COMPRAS!D245,1,2),IVA!W:W,0)),"SIN COD.")</f>
        <v>0</v>
      </c>
      <c r="CH345">
        <f ca="1">IFERROR(INDIRECT("IVA!Y"&amp;MATCH(MID(COMPRAS!C245,1,2)&amp;MID(COMPRAS!F245,1,2)&amp;MID(COMPRAS!D245,1,2),IVA!W:W,0)),"SIN COD.")</f>
        <v>0</v>
      </c>
    </row>
    <row r="346" spans="1:86" x14ac:dyDescent="0.25">
      <c r="A346" s="226"/>
      <c r="B346" s="227"/>
      <c r="C346" s="228"/>
      <c r="D346"/>
      <c r="AL346">
        <f t="shared" si="35"/>
        <v>0</v>
      </c>
      <c r="AQ346">
        <f t="shared" si="36"/>
        <v>0</v>
      </c>
      <c r="AR346" t="str">
        <f>IFERROR(IF(OR(AP346=338,AP346=340,AP346=341,AP346=342,AP346="342A",AP346="342B"),PorcenRet(AP346,AT346,AU346),INDEX(PORCENTAJEBUSCAR,MATCH(AP346,CódigoRET,0),4)*1),"")</f>
        <v/>
      </c>
      <c r="AS346">
        <f t="shared" si="37"/>
        <v>0</v>
      </c>
      <c r="BF346" t="str">
        <f>IFERROR(IF(OR(BD346=338,BD346=340,BD346=341,BD346=342,BD346="342A",BD346="342B"),PorcenRet(BD346,BH346,BI346),INDEX(PORCENTAJEBUSCAR,MATCH(BD346,CódigoRET,0),4)*1),"")</f>
        <v/>
      </c>
      <c r="BG346">
        <f t="shared" si="38"/>
        <v>0</v>
      </c>
      <c r="BO346">
        <f t="shared" si="39"/>
        <v>0</v>
      </c>
      <c r="CC346">
        <f t="shared" si="40"/>
        <v>0</v>
      </c>
      <c r="CD346">
        <f t="shared" si="41"/>
        <v>0</v>
      </c>
      <c r="CG346">
        <f ca="1">IFERROR(INDIRECT("IVA!X"&amp;MATCH(MID(COMPRAS!C246,1,2)&amp;MID(COMPRAS!F246,1,2)&amp;MID(COMPRAS!D246,1,2),IVA!W:W,0)),"SIN COD.")</f>
        <v>0</v>
      </c>
      <c r="CH346">
        <f ca="1">IFERROR(INDIRECT("IVA!Y"&amp;MATCH(MID(COMPRAS!C246,1,2)&amp;MID(COMPRAS!F246,1,2)&amp;MID(COMPRAS!D246,1,2),IVA!W:W,0)),"SIN COD.")</f>
        <v>0</v>
      </c>
    </row>
    <row r="347" spans="1:86" x14ac:dyDescent="0.25">
      <c r="A347" s="226"/>
      <c r="B347" s="227"/>
      <c r="C347" s="228"/>
      <c r="D347"/>
      <c r="AL347">
        <f t="shared" si="35"/>
        <v>0</v>
      </c>
      <c r="AQ347">
        <f t="shared" si="36"/>
        <v>0</v>
      </c>
      <c r="AR347" t="str">
        <f>IFERROR(IF(OR(AP347=338,AP347=340,AP347=341,AP347=342,AP347="342A",AP347="342B"),PorcenRet(AP347,AT347,AU347),INDEX(PORCENTAJEBUSCAR,MATCH(AP347,CódigoRET,0),4)*1),"")</f>
        <v/>
      </c>
      <c r="AS347">
        <f t="shared" si="37"/>
        <v>0</v>
      </c>
      <c r="BF347" t="str">
        <f>IFERROR(IF(OR(BD347=338,BD347=340,BD347=341,BD347=342,BD347="342A",BD347="342B"),PorcenRet(BD347,BH347,BI347),INDEX(PORCENTAJEBUSCAR,MATCH(BD347,CódigoRET,0),4)*1),"")</f>
        <v/>
      </c>
      <c r="BG347">
        <f t="shared" si="38"/>
        <v>0</v>
      </c>
      <c r="BO347">
        <f t="shared" si="39"/>
        <v>0</v>
      </c>
      <c r="CC347">
        <f t="shared" si="40"/>
        <v>0</v>
      </c>
      <c r="CD347">
        <f t="shared" si="41"/>
        <v>0</v>
      </c>
      <c r="CG347">
        <f ca="1">IFERROR(INDIRECT("IVA!X"&amp;MATCH(MID(COMPRAS!C247,1,2)&amp;MID(COMPRAS!F247,1,2)&amp;MID(COMPRAS!D247,1,2),IVA!W:W,0)),"SIN COD.")</f>
        <v>0</v>
      </c>
      <c r="CH347">
        <f ca="1">IFERROR(INDIRECT("IVA!Y"&amp;MATCH(MID(COMPRAS!C247,1,2)&amp;MID(COMPRAS!F247,1,2)&amp;MID(COMPRAS!D247,1,2),IVA!W:W,0)),"SIN COD.")</f>
        <v>0</v>
      </c>
    </row>
    <row r="348" spans="1:86" x14ac:dyDescent="0.25">
      <c r="A348" s="226"/>
      <c r="B348" s="227"/>
      <c r="C348" s="228"/>
      <c r="D348"/>
      <c r="AL348">
        <f t="shared" si="35"/>
        <v>0</v>
      </c>
      <c r="AQ348">
        <f t="shared" si="36"/>
        <v>0</v>
      </c>
      <c r="AR348" t="str">
        <f>IFERROR(IF(OR(AP348=338,AP348=340,AP348=341,AP348=342,AP348="342A",AP348="342B"),PorcenRet(AP348,AT348,AU348),INDEX(PORCENTAJEBUSCAR,MATCH(AP348,CódigoRET,0),4)*1),"")</f>
        <v/>
      </c>
      <c r="AS348">
        <f t="shared" si="37"/>
        <v>0</v>
      </c>
      <c r="BF348" t="str">
        <f>IFERROR(IF(OR(BD348=338,BD348=340,BD348=341,BD348=342,BD348="342A",BD348="342B"),PorcenRet(BD348,BH348,BI348),INDEX(PORCENTAJEBUSCAR,MATCH(BD348,CódigoRET,0),4)*1),"")</f>
        <v/>
      </c>
      <c r="BG348">
        <f t="shared" si="38"/>
        <v>0</v>
      </c>
      <c r="BO348">
        <f t="shared" si="39"/>
        <v>0</v>
      </c>
      <c r="CC348">
        <f t="shared" si="40"/>
        <v>0</v>
      </c>
      <c r="CD348">
        <f t="shared" si="41"/>
        <v>0</v>
      </c>
      <c r="CG348">
        <f ca="1">IFERROR(INDIRECT("IVA!X"&amp;MATCH(MID(COMPRAS!C248,1,2)&amp;MID(COMPRAS!F248,1,2)&amp;MID(COMPRAS!D248,1,2),IVA!W:W,0)),"SIN COD.")</f>
        <v>0</v>
      </c>
      <c r="CH348">
        <f ca="1">IFERROR(INDIRECT("IVA!Y"&amp;MATCH(MID(COMPRAS!C248,1,2)&amp;MID(COMPRAS!F248,1,2)&amp;MID(COMPRAS!D248,1,2),IVA!W:W,0)),"SIN COD.")</f>
        <v>0</v>
      </c>
    </row>
    <row r="349" spans="1:86" x14ac:dyDescent="0.25">
      <c r="A349" s="226"/>
      <c r="B349" s="227"/>
      <c r="C349" s="228"/>
      <c r="D349"/>
      <c r="AL349">
        <f t="shared" si="35"/>
        <v>0</v>
      </c>
      <c r="AQ349">
        <f t="shared" si="36"/>
        <v>0</v>
      </c>
      <c r="AR349" t="str">
        <f>IFERROR(IF(OR(AP349=338,AP349=340,AP349=341,AP349=342,AP349="342A",AP349="342B"),PorcenRet(AP349,AT349,AU349),INDEX(PORCENTAJEBUSCAR,MATCH(AP349,CódigoRET,0),4)*1),"")</f>
        <v/>
      </c>
      <c r="AS349">
        <f t="shared" si="37"/>
        <v>0</v>
      </c>
      <c r="BF349" t="str">
        <f>IFERROR(IF(OR(BD349=338,BD349=340,BD349=341,BD349=342,BD349="342A",BD349="342B"),PorcenRet(BD349,BH349,BI349),INDEX(PORCENTAJEBUSCAR,MATCH(BD349,CódigoRET,0),4)*1),"")</f>
        <v/>
      </c>
      <c r="BG349">
        <f t="shared" si="38"/>
        <v>0</v>
      </c>
      <c r="BO349">
        <f t="shared" si="39"/>
        <v>0</v>
      </c>
      <c r="CC349">
        <f t="shared" si="40"/>
        <v>0</v>
      </c>
      <c r="CD349">
        <f t="shared" si="41"/>
        <v>0</v>
      </c>
      <c r="CG349">
        <f ca="1">IFERROR(INDIRECT("IVA!X"&amp;MATCH(MID(COMPRAS!C249,1,2)&amp;MID(COMPRAS!F249,1,2)&amp;MID(COMPRAS!D249,1,2),IVA!W:W,0)),"SIN COD.")</f>
        <v>0</v>
      </c>
      <c r="CH349">
        <f ca="1">IFERROR(INDIRECT("IVA!Y"&amp;MATCH(MID(COMPRAS!C249,1,2)&amp;MID(COMPRAS!F249,1,2)&amp;MID(COMPRAS!D249,1,2),IVA!W:W,0)),"SIN COD.")</f>
        <v>0</v>
      </c>
    </row>
    <row r="350" spans="1:86" x14ac:dyDescent="0.25">
      <c r="A350" s="226"/>
      <c r="B350" s="227"/>
      <c r="C350" s="228"/>
      <c r="D350"/>
      <c r="AL350">
        <f t="shared" si="35"/>
        <v>0</v>
      </c>
      <c r="AQ350">
        <f t="shared" si="36"/>
        <v>0</v>
      </c>
      <c r="AR350" t="str">
        <f>IFERROR(IF(OR(AP350=338,AP350=340,AP350=341,AP350=342,AP350="342A",AP350="342B"),PorcenRet(AP350,AT350,AU350),INDEX(PORCENTAJEBUSCAR,MATCH(AP350,CódigoRET,0),4)*1),"")</f>
        <v/>
      </c>
      <c r="AS350">
        <f t="shared" si="37"/>
        <v>0</v>
      </c>
      <c r="BF350" t="str">
        <f>IFERROR(IF(OR(BD350=338,BD350=340,BD350=341,BD350=342,BD350="342A",BD350="342B"),PorcenRet(BD350,BH350,BI350),INDEX(PORCENTAJEBUSCAR,MATCH(BD350,CódigoRET,0),4)*1),"")</f>
        <v/>
      </c>
      <c r="BG350">
        <f t="shared" si="38"/>
        <v>0</v>
      </c>
      <c r="BO350">
        <f t="shared" si="39"/>
        <v>0</v>
      </c>
      <c r="CC350">
        <f t="shared" si="40"/>
        <v>0</v>
      </c>
      <c r="CD350">
        <f t="shared" si="41"/>
        <v>0</v>
      </c>
      <c r="CG350">
        <f ca="1">IFERROR(INDIRECT("IVA!X"&amp;MATCH(MID(COMPRAS!C250,1,2)&amp;MID(COMPRAS!F250,1,2)&amp;MID(COMPRAS!D250,1,2),IVA!W:W,0)),"SIN COD.")</f>
        <v>0</v>
      </c>
      <c r="CH350">
        <f ca="1">IFERROR(INDIRECT("IVA!Y"&amp;MATCH(MID(COMPRAS!C250,1,2)&amp;MID(COMPRAS!F250,1,2)&amp;MID(COMPRAS!D250,1,2),IVA!W:W,0)),"SIN COD.")</f>
        <v>0</v>
      </c>
    </row>
    <row r="351" spans="1:86" x14ac:dyDescent="0.25">
      <c r="A351" s="226"/>
      <c r="B351" s="227"/>
      <c r="C351" s="228"/>
      <c r="D351"/>
      <c r="AL351">
        <f t="shared" si="35"/>
        <v>0</v>
      </c>
      <c r="AQ351">
        <f t="shared" si="36"/>
        <v>0</v>
      </c>
      <c r="AR351" t="str">
        <f>IFERROR(IF(OR(AP351=338,AP351=340,AP351=341,AP351=342,AP351="342A",AP351="342B"),PorcenRet(AP351,AT351,AU351),INDEX(PORCENTAJEBUSCAR,MATCH(AP351,CódigoRET,0),4)*1),"")</f>
        <v/>
      </c>
      <c r="AS351">
        <f t="shared" si="37"/>
        <v>0</v>
      </c>
      <c r="BF351" t="str">
        <f>IFERROR(IF(OR(BD351=338,BD351=340,BD351=341,BD351=342,BD351="342A",BD351="342B"),PorcenRet(BD351,BH351,BI351),INDEX(PORCENTAJEBUSCAR,MATCH(BD351,CódigoRET,0),4)*1),"")</f>
        <v/>
      </c>
      <c r="BG351">
        <f t="shared" si="38"/>
        <v>0</v>
      </c>
      <c r="BO351">
        <f t="shared" si="39"/>
        <v>0</v>
      </c>
      <c r="CC351">
        <f t="shared" si="40"/>
        <v>0</v>
      </c>
      <c r="CD351">
        <f t="shared" si="41"/>
        <v>0</v>
      </c>
      <c r="CG351">
        <f ca="1">IFERROR(INDIRECT("IVA!X"&amp;MATCH(MID(COMPRAS!C251,1,2)&amp;MID(COMPRAS!F251,1,2)&amp;MID(COMPRAS!D251,1,2),IVA!W:W,0)),"SIN COD.")</f>
        <v>0</v>
      </c>
      <c r="CH351">
        <f ca="1">IFERROR(INDIRECT("IVA!Y"&amp;MATCH(MID(COMPRAS!C251,1,2)&amp;MID(COMPRAS!F251,1,2)&amp;MID(COMPRAS!D251,1,2),IVA!W:W,0)),"SIN COD.")</f>
        <v>0</v>
      </c>
    </row>
    <row r="352" spans="1:86" x14ac:dyDescent="0.25">
      <c r="A352" s="226"/>
      <c r="B352" s="227"/>
      <c r="C352" s="228"/>
      <c r="D352"/>
      <c r="AL352">
        <f t="shared" si="35"/>
        <v>0</v>
      </c>
      <c r="AQ352">
        <f t="shared" si="36"/>
        <v>0</v>
      </c>
      <c r="AR352" t="str">
        <f>IFERROR(IF(OR(AP352=338,AP352=340,AP352=341,AP352=342,AP352="342A",AP352="342B"),PorcenRet(AP352,AT352,AU352),INDEX(PORCENTAJEBUSCAR,MATCH(AP352,CódigoRET,0),4)*1),"")</f>
        <v/>
      </c>
      <c r="AS352">
        <f t="shared" si="37"/>
        <v>0</v>
      </c>
      <c r="BF352" t="str">
        <f>IFERROR(IF(OR(BD352=338,BD352=340,BD352=341,BD352=342,BD352="342A",BD352="342B"),PorcenRet(BD352,BH352,BI352),INDEX(PORCENTAJEBUSCAR,MATCH(BD352,CódigoRET,0),4)*1),"")</f>
        <v/>
      </c>
      <c r="BG352">
        <f t="shared" si="38"/>
        <v>0</v>
      </c>
      <c r="BO352">
        <f t="shared" si="39"/>
        <v>0</v>
      </c>
      <c r="CC352">
        <f t="shared" si="40"/>
        <v>0</v>
      </c>
      <c r="CD352">
        <f t="shared" si="41"/>
        <v>0</v>
      </c>
      <c r="CG352">
        <f ca="1">IFERROR(INDIRECT("IVA!X"&amp;MATCH(MID(COMPRAS!C252,1,2)&amp;MID(COMPRAS!F252,1,2)&amp;MID(COMPRAS!D252,1,2),IVA!W:W,0)),"SIN COD.")</f>
        <v>0</v>
      </c>
      <c r="CH352">
        <f ca="1">IFERROR(INDIRECT("IVA!Y"&amp;MATCH(MID(COMPRAS!C252,1,2)&amp;MID(COMPRAS!F252,1,2)&amp;MID(COMPRAS!D252,1,2),IVA!W:W,0)),"SIN COD.")</f>
        <v>0</v>
      </c>
    </row>
    <row r="353" spans="1:86" x14ac:dyDescent="0.25">
      <c r="A353" s="226"/>
      <c r="B353" s="227"/>
      <c r="C353" s="228"/>
      <c r="D353"/>
      <c r="AL353">
        <f t="shared" si="35"/>
        <v>0</v>
      </c>
      <c r="AQ353">
        <f t="shared" si="36"/>
        <v>0</v>
      </c>
      <c r="AR353" t="str">
        <f>IFERROR(IF(OR(AP353=338,AP353=340,AP353=341,AP353=342,AP353="342A",AP353="342B"),PorcenRet(AP353,AT353,AU353),INDEX(PORCENTAJEBUSCAR,MATCH(AP353,CódigoRET,0),4)*1),"")</f>
        <v/>
      </c>
      <c r="AS353">
        <f t="shared" si="37"/>
        <v>0</v>
      </c>
      <c r="BF353" t="str">
        <f>IFERROR(IF(OR(BD353=338,BD353=340,BD353=341,BD353=342,BD353="342A",BD353="342B"),PorcenRet(BD353,BH353,BI353),INDEX(PORCENTAJEBUSCAR,MATCH(BD353,CódigoRET,0),4)*1),"")</f>
        <v/>
      </c>
      <c r="BG353">
        <f t="shared" si="38"/>
        <v>0</v>
      </c>
      <c r="BO353">
        <f t="shared" si="39"/>
        <v>0</v>
      </c>
      <c r="CC353">
        <f t="shared" si="40"/>
        <v>0</v>
      </c>
      <c r="CD353">
        <f t="shared" si="41"/>
        <v>0</v>
      </c>
      <c r="CG353">
        <f ca="1">IFERROR(INDIRECT("IVA!X"&amp;MATCH(MID(COMPRAS!C253,1,2)&amp;MID(COMPRAS!F253,1,2)&amp;MID(COMPRAS!D253,1,2),IVA!W:W,0)),"SIN COD.")</f>
        <v>0</v>
      </c>
      <c r="CH353">
        <f ca="1">IFERROR(INDIRECT("IVA!Y"&amp;MATCH(MID(COMPRAS!C253,1,2)&amp;MID(COMPRAS!F253,1,2)&amp;MID(COMPRAS!D253,1,2),IVA!W:W,0)),"SIN COD.")</f>
        <v>0</v>
      </c>
    </row>
    <row r="354" spans="1:86" x14ac:dyDescent="0.25">
      <c r="A354" s="226"/>
      <c r="B354" s="227"/>
      <c r="C354" s="228"/>
      <c r="D354"/>
      <c r="AL354">
        <f t="shared" si="35"/>
        <v>0</v>
      </c>
      <c r="AQ354">
        <f t="shared" si="36"/>
        <v>0</v>
      </c>
      <c r="AR354" t="str">
        <f>IFERROR(IF(OR(AP354=338,AP354=340,AP354=341,AP354=342,AP354="342A",AP354="342B"),PorcenRet(AP354,AT354,AU354),INDEX(PORCENTAJEBUSCAR,MATCH(AP354,CódigoRET,0),4)*1),"")</f>
        <v/>
      </c>
      <c r="AS354">
        <f t="shared" si="37"/>
        <v>0</v>
      </c>
      <c r="BF354" t="str">
        <f>IFERROR(IF(OR(BD354=338,BD354=340,BD354=341,BD354=342,BD354="342A",BD354="342B"),PorcenRet(BD354,BH354,BI354),INDEX(PORCENTAJEBUSCAR,MATCH(BD354,CódigoRET,0),4)*1),"")</f>
        <v/>
      </c>
      <c r="BG354">
        <f t="shared" si="38"/>
        <v>0</v>
      </c>
      <c r="BO354">
        <f t="shared" si="39"/>
        <v>0</v>
      </c>
      <c r="CC354">
        <f t="shared" si="40"/>
        <v>0</v>
      </c>
      <c r="CD354">
        <f t="shared" si="41"/>
        <v>0</v>
      </c>
      <c r="CG354">
        <f ca="1">IFERROR(INDIRECT("IVA!X"&amp;MATCH(MID(COMPRAS!C254,1,2)&amp;MID(COMPRAS!F254,1,2)&amp;MID(COMPRAS!D254,1,2),IVA!W:W,0)),"SIN COD.")</f>
        <v>0</v>
      </c>
      <c r="CH354">
        <f ca="1">IFERROR(INDIRECT("IVA!Y"&amp;MATCH(MID(COMPRAS!C254,1,2)&amp;MID(COMPRAS!F254,1,2)&amp;MID(COMPRAS!D254,1,2),IVA!W:W,0)),"SIN COD.")</f>
        <v>0</v>
      </c>
    </row>
    <row r="355" spans="1:86" x14ac:dyDescent="0.25">
      <c r="A355" s="226"/>
      <c r="B355" s="227"/>
      <c r="C355" s="228"/>
      <c r="D355"/>
      <c r="AL355">
        <f t="shared" si="35"/>
        <v>0</v>
      </c>
      <c r="AQ355">
        <f t="shared" si="36"/>
        <v>0</v>
      </c>
      <c r="AR355" t="str">
        <f>IFERROR(IF(OR(AP355=338,AP355=340,AP355=341,AP355=342,AP355="342A",AP355="342B"),PorcenRet(AP355,AT355,AU355),INDEX(PORCENTAJEBUSCAR,MATCH(AP355,CódigoRET,0),4)*1),"")</f>
        <v/>
      </c>
      <c r="AS355">
        <f t="shared" si="37"/>
        <v>0</v>
      </c>
      <c r="BF355" t="str">
        <f>IFERROR(IF(OR(BD355=338,BD355=340,BD355=341,BD355=342,BD355="342A",BD355="342B"),PorcenRet(BD355,BH355,BI355),INDEX(PORCENTAJEBUSCAR,MATCH(BD355,CódigoRET,0),4)*1),"")</f>
        <v/>
      </c>
      <c r="BG355">
        <f t="shared" si="38"/>
        <v>0</v>
      </c>
      <c r="BO355">
        <f t="shared" si="39"/>
        <v>0</v>
      </c>
      <c r="CC355">
        <f t="shared" si="40"/>
        <v>0</v>
      </c>
      <c r="CD355">
        <f t="shared" si="41"/>
        <v>0</v>
      </c>
      <c r="CG355">
        <f ca="1">IFERROR(INDIRECT("IVA!X"&amp;MATCH(MID(COMPRAS!C255,1,2)&amp;MID(COMPRAS!F255,1,2)&amp;MID(COMPRAS!D255,1,2),IVA!W:W,0)),"SIN COD.")</f>
        <v>0</v>
      </c>
      <c r="CH355">
        <f ca="1">IFERROR(INDIRECT("IVA!Y"&amp;MATCH(MID(COMPRAS!C255,1,2)&amp;MID(COMPRAS!F255,1,2)&amp;MID(COMPRAS!D255,1,2),IVA!W:W,0)),"SIN COD.")</f>
        <v>0</v>
      </c>
    </row>
    <row r="356" spans="1:86" x14ac:dyDescent="0.25">
      <c r="A356" s="226"/>
      <c r="B356" s="227"/>
      <c r="C356" s="228"/>
      <c r="D356"/>
      <c r="AL356">
        <f t="shared" si="35"/>
        <v>0</v>
      </c>
      <c r="AQ356">
        <f t="shared" si="36"/>
        <v>0</v>
      </c>
      <c r="AR356" t="str">
        <f>IFERROR(IF(OR(AP356=338,AP356=340,AP356=341,AP356=342,AP356="342A",AP356="342B"),PorcenRet(AP356,AT356,AU356),INDEX(PORCENTAJEBUSCAR,MATCH(AP356,CódigoRET,0),4)*1),"")</f>
        <v/>
      </c>
      <c r="AS356">
        <f t="shared" si="37"/>
        <v>0</v>
      </c>
      <c r="BF356" t="str">
        <f>IFERROR(IF(OR(BD356=338,BD356=340,BD356=341,BD356=342,BD356="342A",BD356="342B"),PorcenRet(BD356,BH356,BI356),INDEX(PORCENTAJEBUSCAR,MATCH(BD356,CódigoRET,0),4)*1),"")</f>
        <v/>
      </c>
      <c r="BG356">
        <f t="shared" si="38"/>
        <v>0</v>
      </c>
      <c r="BO356">
        <f t="shared" si="39"/>
        <v>0</v>
      </c>
      <c r="CC356">
        <f t="shared" si="40"/>
        <v>0</v>
      </c>
      <c r="CD356">
        <f t="shared" si="41"/>
        <v>0</v>
      </c>
      <c r="CG356">
        <f ca="1">IFERROR(INDIRECT("IVA!X"&amp;MATCH(MID(COMPRAS!C256,1,2)&amp;MID(COMPRAS!F256,1,2)&amp;MID(COMPRAS!D256,1,2),IVA!W:W,0)),"SIN COD.")</f>
        <v>0</v>
      </c>
      <c r="CH356">
        <f ca="1">IFERROR(INDIRECT("IVA!Y"&amp;MATCH(MID(COMPRAS!C256,1,2)&amp;MID(COMPRAS!F256,1,2)&amp;MID(COMPRAS!D256,1,2),IVA!W:W,0)),"SIN COD.")</f>
        <v>0</v>
      </c>
    </row>
    <row r="357" spans="1:86" x14ac:dyDescent="0.25">
      <c r="A357" s="226"/>
      <c r="B357" s="227"/>
      <c r="C357" s="228"/>
      <c r="D357"/>
      <c r="AL357">
        <f t="shared" si="35"/>
        <v>0</v>
      </c>
      <c r="AQ357">
        <f t="shared" si="36"/>
        <v>0</v>
      </c>
      <c r="AR357" t="str">
        <f>IFERROR(IF(OR(AP357=338,AP357=340,AP357=341,AP357=342,AP357="342A",AP357="342B"),PorcenRet(AP357,AT357,AU357),INDEX(PORCENTAJEBUSCAR,MATCH(AP357,CódigoRET,0),4)*1),"")</f>
        <v/>
      </c>
      <c r="AS357">
        <f t="shared" si="37"/>
        <v>0</v>
      </c>
      <c r="BF357" t="str">
        <f>IFERROR(IF(OR(BD357=338,BD357=340,BD357=341,BD357=342,BD357="342A",BD357="342B"),PorcenRet(BD357,BH357,BI357),INDEX(PORCENTAJEBUSCAR,MATCH(BD357,CódigoRET,0),4)*1),"")</f>
        <v/>
      </c>
      <c r="BG357">
        <f t="shared" si="38"/>
        <v>0</v>
      </c>
      <c r="BO357">
        <f t="shared" si="39"/>
        <v>0</v>
      </c>
      <c r="CC357">
        <f t="shared" si="40"/>
        <v>0</v>
      </c>
      <c r="CD357">
        <f t="shared" si="41"/>
        <v>0</v>
      </c>
      <c r="CG357">
        <f ca="1">IFERROR(INDIRECT("IVA!X"&amp;MATCH(MID(COMPRAS!C257,1,2)&amp;MID(COMPRAS!F257,1,2)&amp;MID(COMPRAS!D257,1,2),IVA!W:W,0)),"SIN COD.")</f>
        <v>0</v>
      </c>
      <c r="CH357">
        <f ca="1">IFERROR(INDIRECT("IVA!Y"&amp;MATCH(MID(COMPRAS!C257,1,2)&amp;MID(COMPRAS!F257,1,2)&amp;MID(COMPRAS!D257,1,2),IVA!W:W,0)),"SIN COD.")</f>
        <v>0</v>
      </c>
    </row>
    <row r="358" spans="1:86" x14ac:dyDescent="0.25">
      <c r="A358" s="226"/>
      <c r="B358" s="227"/>
      <c r="C358" s="228"/>
      <c r="D358"/>
      <c r="AL358">
        <f t="shared" si="35"/>
        <v>0</v>
      </c>
      <c r="AQ358">
        <f t="shared" si="36"/>
        <v>0</v>
      </c>
      <c r="AR358" t="str">
        <f>IFERROR(IF(OR(AP358=338,AP358=340,AP358=341,AP358=342,AP358="342A",AP358="342B"),PorcenRet(AP358,AT358,AU358),INDEX(PORCENTAJEBUSCAR,MATCH(AP358,CódigoRET,0),4)*1),"")</f>
        <v/>
      </c>
      <c r="AS358">
        <f t="shared" si="37"/>
        <v>0</v>
      </c>
      <c r="BF358" t="str">
        <f>IFERROR(IF(OR(BD358=338,BD358=340,BD358=341,BD358=342,BD358="342A",BD358="342B"),PorcenRet(BD358,BH358,BI358),INDEX(PORCENTAJEBUSCAR,MATCH(BD358,CódigoRET,0),4)*1),"")</f>
        <v/>
      </c>
      <c r="BG358">
        <f t="shared" si="38"/>
        <v>0</v>
      </c>
      <c r="BO358">
        <f t="shared" si="39"/>
        <v>0</v>
      </c>
      <c r="CC358">
        <f t="shared" si="40"/>
        <v>0</v>
      </c>
      <c r="CD358">
        <f t="shared" si="41"/>
        <v>0</v>
      </c>
      <c r="CG358">
        <f ca="1">IFERROR(INDIRECT("IVA!X"&amp;MATCH(MID(COMPRAS!C258,1,2)&amp;MID(COMPRAS!F258,1,2)&amp;MID(COMPRAS!D258,1,2),IVA!W:W,0)),"SIN COD.")</f>
        <v>0</v>
      </c>
      <c r="CH358">
        <f ca="1">IFERROR(INDIRECT("IVA!Y"&amp;MATCH(MID(COMPRAS!C258,1,2)&amp;MID(COMPRAS!F258,1,2)&amp;MID(COMPRAS!D258,1,2),IVA!W:W,0)),"SIN COD.")</f>
        <v>0</v>
      </c>
    </row>
    <row r="359" spans="1:86" x14ac:dyDescent="0.25">
      <c r="A359" s="226"/>
      <c r="B359" s="227"/>
      <c r="C359" s="228"/>
      <c r="D359"/>
      <c r="AL359">
        <f t="shared" si="35"/>
        <v>0</v>
      </c>
      <c r="AQ359">
        <f t="shared" si="36"/>
        <v>0</v>
      </c>
      <c r="AR359" t="str">
        <f>IFERROR(IF(OR(AP359=338,AP359=340,AP359=341,AP359=342,AP359="342A",AP359="342B"),PorcenRet(AP359,AT359,AU359),INDEX(PORCENTAJEBUSCAR,MATCH(AP359,CódigoRET,0),4)*1),"")</f>
        <v/>
      </c>
      <c r="AS359">
        <f t="shared" si="37"/>
        <v>0</v>
      </c>
      <c r="BF359" t="str">
        <f>IFERROR(IF(OR(BD359=338,BD359=340,BD359=341,BD359=342,BD359="342A",BD359="342B"),PorcenRet(BD359,BH359,BI359),INDEX(PORCENTAJEBUSCAR,MATCH(BD359,CódigoRET,0),4)*1),"")</f>
        <v/>
      </c>
      <c r="BG359">
        <f t="shared" si="38"/>
        <v>0</v>
      </c>
      <c r="BO359">
        <f t="shared" si="39"/>
        <v>0</v>
      </c>
      <c r="CC359">
        <f t="shared" si="40"/>
        <v>0</v>
      </c>
      <c r="CD359">
        <f t="shared" si="41"/>
        <v>0</v>
      </c>
      <c r="CG359">
        <f ca="1">IFERROR(INDIRECT("IVA!X"&amp;MATCH(MID(COMPRAS!C259,1,2)&amp;MID(COMPRAS!F259,1,2)&amp;MID(COMPRAS!D259,1,2),IVA!W:W,0)),"SIN COD.")</f>
        <v>0</v>
      </c>
      <c r="CH359">
        <f ca="1">IFERROR(INDIRECT("IVA!Y"&amp;MATCH(MID(COMPRAS!C259,1,2)&amp;MID(COMPRAS!F259,1,2)&amp;MID(COMPRAS!D259,1,2),IVA!W:W,0)),"SIN COD.")</f>
        <v>0</v>
      </c>
    </row>
    <row r="360" spans="1:86" x14ac:dyDescent="0.25">
      <c r="A360" s="226"/>
      <c r="B360" s="227"/>
      <c r="C360" s="228"/>
      <c r="D360"/>
      <c r="AL360">
        <f t="shared" si="35"/>
        <v>0</v>
      </c>
      <c r="AQ360">
        <f t="shared" si="36"/>
        <v>0</v>
      </c>
      <c r="AR360" t="str">
        <f>IFERROR(IF(OR(AP360=338,AP360=340,AP360=341,AP360=342,AP360="342A",AP360="342B"),PorcenRet(AP360,AT360,AU360),INDEX(PORCENTAJEBUSCAR,MATCH(AP360,CódigoRET,0),4)*1),"")</f>
        <v/>
      </c>
      <c r="AS360">
        <f t="shared" si="37"/>
        <v>0</v>
      </c>
      <c r="BF360" t="str">
        <f>IFERROR(IF(OR(BD360=338,BD360=340,BD360=341,BD360=342,BD360="342A",BD360="342B"),PorcenRet(BD360,BH360,BI360),INDEX(PORCENTAJEBUSCAR,MATCH(BD360,CódigoRET,0),4)*1),"")</f>
        <v/>
      </c>
      <c r="BG360">
        <f t="shared" si="38"/>
        <v>0</v>
      </c>
      <c r="BO360">
        <f t="shared" si="39"/>
        <v>0</v>
      </c>
      <c r="CC360">
        <f t="shared" si="40"/>
        <v>0</v>
      </c>
      <c r="CD360">
        <f t="shared" si="41"/>
        <v>0</v>
      </c>
      <c r="CG360">
        <f ca="1">IFERROR(INDIRECT("IVA!X"&amp;MATCH(MID(COMPRAS!C260,1,2)&amp;MID(COMPRAS!F260,1,2)&amp;MID(COMPRAS!D260,1,2),IVA!W:W,0)),"SIN COD.")</f>
        <v>0</v>
      </c>
      <c r="CH360">
        <f ca="1">IFERROR(INDIRECT("IVA!Y"&amp;MATCH(MID(COMPRAS!C260,1,2)&amp;MID(COMPRAS!F260,1,2)&amp;MID(COMPRAS!D260,1,2),IVA!W:W,0)),"SIN COD.")</f>
        <v>0</v>
      </c>
    </row>
    <row r="361" spans="1:86" x14ac:dyDescent="0.25">
      <c r="A361" s="226"/>
      <c r="B361" s="227"/>
      <c r="C361" s="228"/>
      <c r="D361"/>
      <c r="AL361">
        <f t="shared" si="35"/>
        <v>0</v>
      </c>
      <c r="AQ361">
        <f t="shared" si="36"/>
        <v>0</v>
      </c>
      <c r="AR361" t="str">
        <f>IFERROR(IF(OR(AP361=338,AP361=340,AP361=341,AP361=342,AP361="342A",AP361="342B"),PorcenRet(AP361,AT361,AU361),INDEX(PORCENTAJEBUSCAR,MATCH(AP361,CódigoRET,0),4)*1),"")</f>
        <v/>
      </c>
      <c r="AS361">
        <f t="shared" si="37"/>
        <v>0</v>
      </c>
      <c r="BF361" t="str">
        <f>IFERROR(IF(OR(BD361=338,BD361=340,BD361=341,BD361=342,BD361="342A",BD361="342B"),PorcenRet(BD361,BH361,BI361),INDEX(PORCENTAJEBUSCAR,MATCH(BD361,CódigoRET,0),4)*1),"")</f>
        <v/>
      </c>
      <c r="BG361">
        <f t="shared" si="38"/>
        <v>0</v>
      </c>
      <c r="BO361">
        <f t="shared" si="39"/>
        <v>0</v>
      </c>
      <c r="CC361">
        <f t="shared" si="40"/>
        <v>0</v>
      </c>
      <c r="CD361">
        <f t="shared" si="41"/>
        <v>0</v>
      </c>
      <c r="CG361">
        <f ca="1">IFERROR(INDIRECT("IVA!X"&amp;MATCH(MID(COMPRAS!C261,1,2)&amp;MID(COMPRAS!F261,1,2)&amp;MID(COMPRAS!D261,1,2),IVA!W:W,0)),"SIN COD.")</f>
        <v>0</v>
      </c>
      <c r="CH361">
        <f ca="1">IFERROR(INDIRECT("IVA!Y"&amp;MATCH(MID(COMPRAS!C261,1,2)&amp;MID(COMPRAS!F261,1,2)&amp;MID(COMPRAS!D261,1,2),IVA!W:W,0)),"SIN COD.")</f>
        <v>0</v>
      </c>
    </row>
    <row r="362" spans="1:86" x14ac:dyDescent="0.25">
      <c r="A362" s="226"/>
      <c r="B362" s="227"/>
      <c r="C362" s="228"/>
      <c r="D362"/>
      <c r="AL362">
        <f t="shared" si="35"/>
        <v>0</v>
      </c>
      <c r="AQ362">
        <f t="shared" si="36"/>
        <v>0</v>
      </c>
      <c r="AR362" t="str">
        <f>IFERROR(IF(OR(AP362=338,AP362=340,AP362=341,AP362=342,AP362="342A",AP362="342B"),PorcenRet(AP362,AT362,AU362),INDEX(PORCENTAJEBUSCAR,MATCH(AP362,CódigoRET,0),4)*1),"")</f>
        <v/>
      </c>
      <c r="AS362">
        <f t="shared" si="37"/>
        <v>0</v>
      </c>
      <c r="BF362" t="str">
        <f>IFERROR(IF(OR(BD362=338,BD362=340,BD362=341,BD362=342,BD362="342A",BD362="342B"),PorcenRet(BD362,BH362,BI362),INDEX(PORCENTAJEBUSCAR,MATCH(BD362,CódigoRET,0),4)*1),"")</f>
        <v/>
      </c>
      <c r="BG362">
        <f t="shared" si="38"/>
        <v>0</v>
      </c>
      <c r="BO362">
        <f t="shared" si="39"/>
        <v>0</v>
      </c>
      <c r="CC362">
        <f t="shared" si="40"/>
        <v>0</v>
      </c>
      <c r="CD362">
        <f t="shared" si="41"/>
        <v>0</v>
      </c>
      <c r="CG362">
        <f ca="1">IFERROR(INDIRECT("IVA!X"&amp;MATCH(MID(COMPRAS!C262,1,2)&amp;MID(COMPRAS!F262,1,2)&amp;MID(COMPRAS!D262,1,2),IVA!W:W,0)),"SIN COD.")</f>
        <v>0</v>
      </c>
      <c r="CH362">
        <f ca="1">IFERROR(INDIRECT("IVA!Y"&amp;MATCH(MID(COMPRAS!C262,1,2)&amp;MID(COMPRAS!F262,1,2)&amp;MID(COMPRAS!D262,1,2),IVA!W:W,0)),"SIN COD.")</f>
        <v>0</v>
      </c>
    </row>
    <row r="363" spans="1:86" x14ac:dyDescent="0.25">
      <c r="A363" s="226"/>
      <c r="B363" s="227"/>
      <c r="C363" s="228"/>
      <c r="D363"/>
      <c r="AL363">
        <f t="shared" si="35"/>
        <v>0</v>
      </c>
      <c r="AQ363">
        <f t="shared" si="36"/>
        <v>0</v>
      </c>
      <c r="AR363" t="str">
        <f>IFERROR(IF(OR(AP363=338,AP363=340,AP363=341,AP363=342,AP363="342A",AP363="342B"),PorcenRet(AP363,AT363,AU363),INDEX(PORCENTAJEBUSCAR,MATCH(AP363,CódigoRET,0),4)*1),"")</f>
        <v/>
      </c>
      <c r="AS363">
        <f t="shared" si="37"/>
        <v>0</v>
      </c>
      <c r="BF363" t="str">
        <f>IFERROR(IF(OR(BD363=338,BD363=340,BD363=341,BD363=342,BD363="342A",BD363="342B"),PorcenRet(BD363,BH363,BI363),INDEX(PORCENTAJEBUSCAR,MATCH(BD363,CódigoRET,0),4)*1),"")</f>
        <v/>
      </c>
      <c r="BG363">
        <f t="shared" si="38"/>
        <v>0</v>
      </c>
      <c r="BO363">
        <f t="shared" si="39"/>
        <v>0</v>
      </c>
      <c r="CC363">
        <f t="shared" si="40"/>
        <v>0</v>
      </c>
      <c r="CD363">
        <f t="shared" si="41"/>
        <v>0</v>
      </c>
      <c r="CG363">
        <f ca="1">IFERROR(INDIRECT("IVA!X"&amp;MATCH(MID(COMPRAS!C263,1,2)&amp;MID(COMPRAS!F263,1,2)&amp;MID(COMPRAS!D263,1,2),IVA!W:W,0)),"SIN COD.")</f>
        <v>0</v>
      </c>
      <c r="CH363">
        <f ca="1">IFERROR(INDIRECT("IVA!Y"&amp;MATCH(MID(COMPRAS!C263,1,2)&amp;MID(COMPRAS!F263,1,2)&amp;MID(COMPRAS!D263,1,2),IVA!W:W,0)),"SIN COD.")</f>
        <v>0</v>
      </c>
    </row>
    <row r="364" spans="1:86" x14ac:dyDescent="0.25">
      <c r="A364" s="226"/>
      <c r="B364" s="227"/>
      <c r="C364" s="228"/>
      <c r="D364"/>
      <c r="AL364">
        <f t="shared" si="35"/>
        <v>0</v>
      </c>
      <c r="AQ364">
        <f t="shared" si="36"/>
        <v>0</v>
      </c>
      <c r="AR364" t="str">
        <f>IFERROR(IF(OR(AP364=338,AP364=340,AP364=341,AP364=342,AP364="342A",AP364="342B"),PorcenRet(AP364,AT364,AU364),INDEX(PORCENTAJEBUSCAR,MATCH(AP364,CódigoRET,0),4)*1),"")</f>
        <v/>
      </c>
      <c r="AS364">
        <f t="shared" si="37"/>
        <v>0</v>
      </c>
      <c r="BF364" t="str">
        <f>IFERROR(IF(OR(BD364=338,BD364=340,BD364=341,BD364=342,BD364="342A",BD364="342B"),PorcenRet(BD364,BH364,BI364),INDEX(PORCENTAJEBUSCAR,MATCH(BD364,CódigoRET,0),4)*1),"")</f>
        <v/>
      </c>
      <c r="BG364">
        <f t="shared" si="38"/>
        <v>0</v>
      </c>
      <c r="BO364">
        <f t="shared" si="39"/>
        <v>0</v>
      </c>
      <c r="CC364">
        <f t="shared" si="40"/>
        <v>0</v>
      </c>
      <c r="CD364">
        <f t="shared" si="41"/>
        <v>0</v>
      </c>
      <c r="CG364">
        <f ca="1">IFERROR(INDIRECT("IVA!X"&amp;MATCH(MID(COMPRAS!C264,1,2)&amp;MID(COMPRAS!F264,1,2)&amp;MID(COMPRAS!D264,1,2),IVA!W:W,0)),"SIN COD.")</f>
        <v>0</v>
      </c>
      <c r="CH364">
        <f ca="1">IFERROR(INDIRECT("IVA!Y"&amp;MATCH(MID(COMPRAS!C264,1,2)&amp;MID(COMPRAS!F264,1,2)&amp;MID(COMPRAS!D264,1,2),IVA!W:W,0)),"SIN COD.")</f>
        <v>0</v>
      </c>
    </row>
    <row r="365" spans="1:86" x14ac:dyDescent="0.25">
      <c r="A365" s="226"/>
      <c r="B365" s="227"/>
      <c r="C365" s="228"/>
      <c r="D365"/>
      <c r="AL365">
        <f t="shared" si="35"/>
        <v>0</v>
      </c>
      <c r="AQ365">
        <f t="shared" si="36"/>
        <v>0</v>
      </c>
      <c r="AR365" t="str">
        <f>IFERROR(IF(OR(AP365=338,AP365=340,AP365=341,AP365=342,AP365="342A",AP365="342B"),PorcenRet(AP365,AT365,AU365),INDEX(PORCENTAJEBUSCAR,MATCH(AP365,CódigoRET,0),4)*1),"")</f>
        <v/>
      </c>
      <c r="AS365">
        <f t="shared" si="37"/>
        <v>0</v>
      </c>
      <c r="BF365" t="str">
        <f>IFERROR(IF(OR(BD365=338,BD365=340,BD365=341,BD365=342,BD365="342A",BD365="342B"),PorcenRet(BD365,BH365,BI365),INDEX(PORCENTAJEBUSCAR,MATCH(BD365,CódigoRET,0),4)*1),"")</f>
        <v/>
      </c>
      <c r="BG365">
        <f t="shared" si="38"/>
        <v>0</v>
      </c>
      <c r="BO365">
        <f t="shared" si="39"/>
        <v>0</v>
      </c>
      <c r="CC365">
        <f t="shared" si="40"/>
        <v>0</v>
      </c>
      <c r="CD365">
        <f t="shared" si="41"/>
        <v>0</v>
      </c>
      <c r="CG365">
        <f ca="1">IFERROR(INDIRECT("IVA!X"&amp;MATCH(MID(COMPRAS!C265,1,2)&amp;MID(COMPRAS!F265,1,2)&amp;MID(COMPRAS!D265,1,2),IVA!W:W,0)),"SIN COD.")</f>
        <v>0</v>
      </c>
      <c r="CH365">
        <f ca="1">IFERROR(INDIRECT("IVA!Y"&amp;MATCH(MID(COMPRAS!C265,1,2)&amp;MID(COMPRAS!F265,1,2)&amp;MID(COMPRAS!D265,1,2),IVA!W:W,0)),"SIN COD.")</f>
        <v>0</v>
      </c>
    </row>
    <row r="366" spans="1:86" x14ac:dyDescent="0.25">
      <c r="A366" s="226"/>
      <c r="B366" s="227"/>
      <c r="C366" s="228"/>
      <c r="D366"/>
      <c r="AL366">
        <f t="shared" si="35"/>
        <v>0</v>
      </c>
      <c r="AQ366">
        <f t="shared" si="36"/>
        <v>0</v>
      </c>
      <c r="AR366" t="str">
        <f>IFERROR(IF(OR(AP366=338,AP366=340,AP366=341,AP366=342,AP366="342A",AP366="342B"),PorcenRet(AP366,AT366,AU366),INDEX(PORCENTAJEBUSCAR,MATCH(AP366,CódigoRET,0),4)*1),"")</f>
        <v/>
      </c>
      <c r="AS366">
        <f t="shared" si="37"/>
        <v>0</v>
      </c>
      <c r="BF366" t="str">
        <f>IFERROR(IF(OR(BD366=338,BD366=340,BD366=341,BD366=342,BD366="342A",BD366="342B"),PorcenRet(BD366,BH366,BI366),INDEX(PORCENTAJEBUSCAR,MATCH(BD366,CódigoRET,0),4)*1),"")</f>
        <v/>
      </c>
      <c r="BG366">
        <f t="shared" si="38"/>
        <v>0</v>
      </c>
      <c r="BO366">
        <f t="shared" si="39"/>
        <v>0</v>
      </c>
      <c r="CC366">
        <f t="shared" si="40"/>
        <v>0</v>
      </c>
      <c r="CD366">
        <f t="shared" si="41"/>
        <v>0</v>
      </c>
      <c r="CG366">
        <f ca="1">IFERROR(INDIRECT("IVA!X"&amp;MATCH(MID(COMPRAS!C266,1,2)&amp;MID(COMPRAS!F266,1,2)&amp;MID(COMPRAS!D266,1,2),IVA!W:W,0)),"SIN COD.")</f>
        <v>0</v>
      </c>
      <c r="CH366">
        <f ca="1">IFERROR(INDIRECT("IVA!Y"&amp;MATCH(MID(COMPRAS!C266,1,2)&amp;MID(COMPRAS!F266,1,2)&amp;MID(COMPRAS!D266,1,2),IVA!W:W,0)),"SIN COD.")</f>
        <v>0</v>
      </c>
    </row>
    <row r="367" spans="1:86" x14ac:dyDescent="0.25">
      <c r="A367" s="226"/>
      <c r="B367" s="227"/>
      <c r="C367" s="228"/>
      <c r="D367"/>
      <c r="AL367">
        <f t="shared" si="35"/>
        <v>0</v>
      </c>
      <c r="AQ367">
        <f t="shared" si="36"/>
        <v>0</v>
      </c>
      <c r="AR367" t="str">
        <f>IFERROR(IF(OR(AP367=338,AP367=340,AP367=341,AP367=342,AP367="342A",AP367="342B"),PorcenRet(AP367,AT367,AU367),INDEX(PORCENTAJEBUSCAR,MATCH(AP367,CódigoRET,0),4)*1),"")</f>
        <v/>
      </c>
      <c r="AS367">
        <f t="shared" si="37"/>
        <v>0</v>
      </c>
      <c r="BF367" t="str">
        <f>IFERROR(IF(OR(BD367=338,BD367=340,BD367=341,BD367=342,BD367="342A",BD367="342B"),PorcenRet(BD367,BH367,BI367),INDEX(PORCENTAJEBUSCAR,MATCH(BD367,CódigoRET,0),4)*1),"")</f>
        <v/>
      </c>
      <c r="BG367">
        <f t="shared" si="38"/>
        <v>0</v>
      </c>
      <c r="BO367">
        <f t="shared" si="39"/>
        <v>0</v>
      </c>
      <c r="CC367">
        <f t="shared" si="40"/>
        <v>0</v>
      </c>
      <c r="CD367">
        <f t="shared" si="41"/>
        <v>0</v>
      </c>
      <c r="CG367">
        <f ca="1">IFERROR(INDIRECT("IVA!X"&amp;MATCH(MID(COMPRAS!C267,1,2)&amp;MID(COMPRAS!F267,1,2)&amp;MID(COMPRAS!D267,1,2),IVA!W:W,0)),"SIN COD.")</f>
        <v>0</v>
      </c>
      <c r="CH367">
        <f ca="1">IFERROR(INDIRECT("IVA!Y"&amp;MATCH(MID(COMPRAS!C267,1,2)&amp;MID(COMPRAS!F267,1,2)&amp;MID(COMPRAS!D267,1,2),IVA!W:W,0)),"SIN COD.")</f>
        <v>0</v>
      </c>
    </row>
    <row r="368" spans="1:86" x14ac:dyDescent="0.25">
      <c r="A368" s="226"/>
      <c r="B368" s="227"/>
      <c r="C368" s="228"/>
      <c r="D368"/>
      <c r="AL368">
        <f t="shared" si="35"/>
        <v>0</v>
      </c>
      <c r="AQ368">
        <f t="shared" si="36"/>
        <v>0</v>
      </c>
      <c r="AR368" t="str">
        <f>IFERROR(IF(OR(AP368=338,AP368=340,AP368=341,AP368=342,AP368="342A",AP368="342B"),PorcenRet(AP368,AT368,AU368),INDEX(PORCENTAJEBUSCAR,MATCH(AP368,CódigoRET,0),4)*1),"")</f>
        <v/>
      </c>
      <c r="AS368">
        <f t="shared" si="37"/>
        <v>0</v>
      </c>
      <c r="BF368" t="str">
        <f>IFERROR(IF(OR(BD368=338,BD368=340,BD368=341,BD368=342,BD368="342A",BD368="342B"),PorcenRet(BD368,BH368,BI368),INDEX(PORCENTAJEBUSCAR,MATCH(BD368,CódigoRET,0),4)*1),"")</f>
        <v/>
      </c>
      <c r="BG368">
        <f t="shared" si="38"/>
        <v>0</v>
      </c>
      <c r="BO368">
        <f t="shared" si="39"/>
        <v>0</v>
      </c>
      <c r="CC368">
        <f t="shared" si="40"/>
        <v>0</v>
      </c>
      <c r="CD368">
        <f t="shared" si="41"/>
        <v>0</v>
      </c>
      <c r="CG368">
        <f ca="1">IFERROR(INDIRECT("IVA!X"&amp;MATCH(MID(COMPRAS!C268,1,2)&amp;MID(COMPRAS!F268,1,2)&amp;MID(COMPRAS!D268,1,2),IVA!W:W,0)),"SIN COD.")</f>
        <v>0</v>
      </c>
      <c r="CH368">
        <f ca="1">IFERROR(INDIRECT("IVA!Y"&amp;MATCH(MID(COMPRAS!C268,1,2)&amp;MID(COMPRAS!F268,1,2)&amp;MID(COMPRAS!D268,1,2),IVA!W:W,0)),"SIN COD.")</f>
        <v>0</v>
      </c>
    </row>
    <row r="369" spans="1:86" x14ac:dyDescent="0.25">
      <c r="A369" s="226"/>
      <c r="B369" s="227"/>
      <c r="C369" s="228"/>
      <c r="D369"/>
      <c r="AL369">
        <f t="shared" si="35"/>
        <v>0</v>
      </c>
      <c r="AQ369">
        <f t="shared" si="36"/>
        <v>0</v>
      </c>
      <c r="AR369" t="str">
        <f>IFERROR(IF(OR(AP369=338,AP369=340,AP369=341,AP369=342,AP369="342A",AP369="342B"),PorcenRet(AP369,AT369,AU369),INDEX(PORCENTAJEBUSCAR,MATCH(AP369,CódigoRET,0),4)*1),"")</f>
        <v/>
      </c>
      <c r="AS369">
        <f t="shared" si="37"/>
        <v>0</v>
      </c>
      <c r="BF369" t="str">
        <f>IFERROR(IF(OR(BD369=338,BD369=340,BD369=341,BD369=342,BD369="342A",BD369="342B"),PorcenRet(BD369,BH369,BI369),INDEX(PORCENTAJEBUSCAR,MATCH(BD369,CódigoRET,0),4)*1),"")</f>
        <v/>
      </c>
      <c r="BG369">
        <f t="shared" si="38"/>
        <v>0</v>
      </c>
      <c r="BO369">
        <f t="shared" si="39"/>
        <v>0</v>
      </c>
      <c r="CC369">
        <f t="shared" si="40"/>
        <v>0</v>
      </c>
      <c r="CD369">
        <f t="shared" si="41"/>
        <v>0</v>
      </c>
      <c r="CG369">
        <f ca="1">IFERROR(INDIRECT("IVA!X"&amp;MATCH(MID(COMPRAS!C269,1,2)&amp;MID(COMPRAS!F269,1,2)&amp;MID(COMPRAS!D269,1,2),IVA!W:W,0)),"SIN COD.")</f>
        <v>0</v>
      </c>
      <c r="CH369">
        <f ca="1">IFERROR(INDIRECT("IVA!Y"&amp;MATCH(MID(COMPRAS!C269,1,2)&amp;MID(COMPRAS!F269,1,2)&amp;MID(COMPRAS!D269,1,2),IVA!W:W,0)),"SIN COD.")</f>
        <v>0</v>
      </c>
    </row>
    <row r="370" spans="1:86" x14ac:dyDescent="0.25">
      <c r="A370" s="226"/>
      <c r="B370" s="227"/>
      <c r="C370" s="228"/>
      <c r="D370"/>
      <c r="AL370">
        <f t="shared" si="35"/>
        <v>0</v>
      </c>
      <c r="AQ370">
        <f t="shared" si="36"/>
        <v>0</v>
      </c>
      <c r="AR370" t="str">
        <f>IFERROR(IF(OR(AP370=338,AP370=340,AP370=341,AP370=342,AP370="342A",AP370="342B"),PorcenRet(AP370,AT370,AU370),INDEX(PORCENTAJEBUSCAR,MATCH(AP370,CódigoRET,0),4)*1),"")</f>
        <v/>
      </c>
      <c r="AS370">
        <f t="shared" si="37"/>
        <v>0</v>
      </c>
      <c r="BF370" t="str">
        <f>IFERROR(IF(OR(BD370=338,BD370=340,BD370=341,BD370=342,BD370="342A",BD370="342B"),PorcenRet(BD370,BH370,BI370),INDEX(PORCENTAJEBUSCAR,MATCH(BD370,CódigoRET,0),4)*1),"")</f>
        <v/>
      </c>
      <c r="BG370">
        <f t="shared" si="38"/>
        <v>0</v>
      </c>
      <c r="BO370">
        <f t="shared" si="39"/>
        <v>0</v>
      </c>
      <c r="CC370">
        <f t="shared" si="40"/>
        <v>0</v>
      </c>
      <c r="CD370">
        <f t="shared" si="41"/>
        <v>0</v>
      </c>
      <c r="CG370">
        <f ca="1">IFERROR(INDIRECT("IVA!X"&amp;MATCH(MID(COMPRAS!C270,1,2)&amp;MID(COMPRAS!F270,1,2)&amp;MID(COMPRAS!D270,1,2),IVA!W:W,0)),"SIN COD.")</f>
        <v>0</v>
      </c>
      <c r="CH370">
        <f ca="1">IFERROR(INDIRECT("IVA!Y"&amp;MATCH(MID(COMPRAS!C270,1,2)&amp;MID(COMPRAS!F270,1,2)&amp;MID(COMPRAS!D270,1,2),IVA!W:W,0)),"SIN COD.")</f>
        <v>0</v>
      </c>
    </row>
    <row r="371" spans="1:86" x14ac:dyDescent="0.25">
      <c r="A371" s="226"/>
      <c r="B371" s="227"/>
      <c r="C371" s="228"/>
      <c r="D371"/>
      <c r="AL371">
        <f t="shared" si="35"/>
        <v>0</v>
      </c>
      <c r="AQ371">
        <f t="shared" si="36"/>
        <v>0</v>
      </c>
      <c r="AR371" t="str">
        <f>IFERROR(IF(OR(AP371=338,AP371=340,AP371=341,AP371=342,AP371="342A",AP371="342B"),PorcenRet(AP371,AT371,AU371),INDEX(PORCENTAJEBUSCAR,MATCH(AP371,CódigoRET,0),4)*1),"")</f>
        <v/>
      </c>
      <c r="AS371">
        <f t="shared" si="37"/>
        <v>0</v>
      </c>
      <c r="BF371" t="str">
        <f>IFERROR(IF(OR(BD371=338,BD371=340,BD371=341,BD371=342,BD371="342A",BD371="342B"),PorcenRet(BD371,BH371,BI371),INDEX(PORCENTAJEBUSCAR,MATCH(BD371,CódigoRET,0),4)*1),"")</f>
        <v/>
      </c>
      <c r="BG371">
        <f t="shared" si="38"/>
        <v>0</v>
      </c>
      <c r="BO371">
        <f t="shared" si="39"/>
        <v>0</v>
      </c>
      <c r="CC371">
        <f t="shared" si="40"/>
        <v>0</v>
      </c>
      <c r="CD371">
        <f t="shared" si="41"/>
        <v>0</v>
      </c>
      <c r="CG371">
        <f ca="1">IFERROR(INDIRECT("IVA!X"&amp;MATCH(MID(COMPRAS!C271,1,2)&amp;MID(COMPRAS!F271,1,2)&amp;MID(COMPRAS!D271,1,2),IVA!W:W,0)),"SIN COD.")</f>
        <v>0</v>
      </c>
      <c r="CH371">
        <f ca="1">IFERROR(INDIRECT("IVA!Y"&amp;MATCH(MID(COMPRAS!C271,1,2)&amp;MID(COMPRAS!F271,1,2)&amp;MID(COMPRAS!D271,1,2),IVA!W:W,0)),"SIN COD.")</f>
        <v>0</v>
      </c>
    </row>
    <row r="372" spans="1:86" x14ac:dyDescent="0.25">
      <c r="A372" s="226"/>
      <c r="B372" s="227"/>
      <c r="C372" s="228"/>
      <c r="D372"/>
      <c r="AL372">
        <f t="shared" si="35"/>
        <v>0</v>
      </c>
      <c r="AQ372">
        <f t="shared" si="36"/>
        <v>0</v>
      </c>
      <c r="AR372" t="str">
        <f>IFERROR(IF(OR(AP372=338,AP372=340,AP372=341,AP372=342,AP372="342A",AP372="342B"),PorcenRet(AP372,AT372,AU372),INDEX(PORCENTAJEBUSCAR,MATCH(AP372,CódigoRET,0),4)*1),"")</f>
        <v/>
      </c>
      <c r="AS372">
        <f t="shared" si="37"/>
        <v>0</v>
      </c>
      <c r="BF372" t="str">
        <f>IFERROR(IF(OR(BD372=338,BD372=340,BD372=341,BD372=342,BD372="342A",BD372="342B"),PorcenRet(BD372,BH372,BI372),INDEX(PORCENTAJEBUSCAR,MATCH(BD372,CódigoRET,0),4)*1),"")</f>
        <v/>
      </c>
      <c r="BG372">
        <f t="shared" si="38"/>
        <v>0</v>
      </c>
      <c r="BO372">
        <f t="shared" si="39"/>
        <v>0</v>
      </c>
      <c r="CC372">
        <f t="shared" si="40"/>
        <v>0</v>
      </c>
      <c r="CD372">
        <f t="shared" si="41"/>
        <v>0</v>
      </c>
      <c r="CG372">
        <f ca="1">IFERROR(INDIRECT("IVA!X"&amp;MATCH(MID(COMPRAS!C272,1,2)&amp;MID(COMPRAS!F272,1,2)&amp;MID(COMPRAS!D272,1,2),IVA!W:W,0)),"SIN COD.")</f>
        <v>0</v>
      </c>
      <c r="CH372">
        <f ca="1">IFERROR(INDIRECT("IVA!Y"&amp;MATCH(MID(COMPRAS!C272,1,2)&amp;MID(COMPRAS!F272,1,2)&amp;MID(COMPRAS!D272,1,2),IVA!W:W,0)),"SIN COD.")</f>
        <v>0</v>
      </c>
    </row>
    <row r="373" spans="1:86" x14ac:dyDescent="0.25">
      <c r="A373" s="226"/>
      <c r="B373" s="227"/>
      <c r="C373" s="228"/>
      <c r="D373"/>
      <c r="AL373">
        <f t="shared" si="35"/>
        <v>0</v>
      </c>
      <c r="AQ373">
        <f t="shared" si="36"/>
        <v>0</v>
      </c>
      <c r="AR373" t="str">
        <f>IFERROR(IF(OR(AP373=338,AP373=340,AP373=341,AP373=342,AP373="342A",AP373="342B"),PorcenRet(AP373,AT373,AU373),INDEX(PORCENTAJEBUSCAR,MATCH(AP373,CódigoRET,0),4)*1),"")</f>
        <v/>
      </c>
      <c r="AS373">
        <f t="shared" si="37"/>
        <v>0</v>
      </c>
      <c r="BF373" t="str">
        <f>IFERROR(IF(OR(BD373=338,BD373=340,BD373=341,BD373=342,BD373="342A",BD373="342B"),PorcenRet(BD373,BH373,BI373),INDEX(PORCENTAJEBUSCAR,MATCH(BD373,CódigoRET,0),4)*1),"")</f>
        <v/>
      </c>
      <c r="BG373">
        <f t="shared" si="38"/>
        <v>0</v>
      </c>
      <c r="BO373">
        <f t="shared" si="39"/>
        <v>0</v>
      </c>
      <c r="CC373">
        <f t="shared" si="40"/>
        <v>0</v>
      </c>
      <c r="CD373">
        <f t="shared" si="41"/>
        <v>0</v>
      </c>
      <c r="CG373">
        <f ca="1">IFERROR(INDIRECT("IVA!X"&amp;MATCH(MID(COMPRAS!C273,1,2)&amp;MID(COMPRAS!F273,1,2)&amp;MID(COMPRAS!D273,1,2),IVA!W:W,0)),"SIN COD.")</f>
        <v>0</v>
      </c>
      <c r="CH373">
        <f ca="1">IFERROR(INDIRECT("IVA!Y"&amp;MATCH(MID(COMPRAS!C273,1,2)&amp;MID(COMPRAS!F273,1,2)&amp;MID(COMPRAS!D273,1,2),IVA!W:W,0)),"SIN COD.")</f>
        <v>0</v>
      </c>
    </row>
    <row r="374" spans="1:86" x14ac:dyDescent="0.25">
      <c r="A374" s="226"/>
      <c r="B374" s="227"/>
      <c r="C374" s="228"/>
      <c r="D374"/>
      <c r="AL374">
        <f t="shared" si="35"/>
        <v>0</v>
      </c>
      <c r="AQ374">
        <f t="shared" si="36"/>
        <v>0</v>
      </c>
      <c r="AR374" t="str">
        <f>IFERROR(IF(OR(AP374=338,AP374=340,AP374=341,AP374=342,AP374="342A",AP374="342B"),PorcenRet(AP374,AT374,AU374),INDEX(PORCENTAJEBUSCAR,MATCH(AP374,CódigoRET,0),4)*1),"")</f>
        <v/>
      </c>
      <c r="AS374">
        <f t="shared" si="37"/>
        <v>0</v>
      </c>
      <c r="BF374" t="str">
        <f>IFERROR(IF(OR(BD374=338,BD374=340,BD374=341,BD374=342,BD374="342A",BD374="342B"),PorcenRet(BD374,BH374,BI374),INDEX(PORCENTAJEBUSCAR,MATCH(BD374,CódigoRET,0),4)*1),"")</f>
        <v/>
      </c>
      <c r="BG374">
        <f t="shared" si="38"/>
        <v>0</v>
      </c>
      <c r="BO374">
        <f t="shared" si="39"/>
        <v>0</v>
      </c>
      <c r="CC374">
        <f t="shared" si="40"/>
        <v>0</v>
      </c>
      <c r="CD374">
        <f t="shared" si="41"/>
        <v>0</v>
      </c>
      <c r="CG374">
        <f ca="1">IFERROR(INDIRECT("IVA!X"&amp;MATCH(MID(COMPRAS!C274,1,2)&amp;MID(COMPRAS!F274,1,2)&amp;MID(COMPRAS!D274,1,2),IVA!W:W,0)),"SIN COD.")</f>
        <v>0</v>
      </c>
      <c r="CH374">
        <f ca="1">IFERROR(INDIRECT("IVA!Y"&amp;MATCH(MID(COMPRAS!C274,1,2)&amp;MID(COMPRAS!F274,1,2)&amp;MID(COMPRAS!D274,1,2),IVA!W:W,0)),"SIN COD.")</f>
        <v>0</v>
      </c>
    </row>
    <row r="375" spans="1:86" x14ac:dyDescent="0.25">
      <c r="A375" s="226"/>
      <c r="B375" s="227"/>
      <c r="C375" s="228"/>
      <c r="D375"/>
      <c r="AL375">
        <f t="shared" si="35"/>
        <v>0</v>
      </c>
      <c r="AQ375">
        <f t="shared" si="36"/>
        <v>0</v>
      </c>
      <c r="AR375" t="str">
        <f>IFERROR(IF(OR(AP375=338,AP375=340,AP375=341,AP375=342,AP375="342A",AP375="342B"),PorcenRet(AP375,AT375,AU375),INDEX(PORCENTAJEBUSCAR,MATCH(AP375,CódigoRET,0),4)*1),"")</f>
        <v/>
      </c>
      <c r="AS375">
        <f t="shared" si="37"/>
        <v>0</v>
      </c>
      <c r="BF375" t="str">
        <f>IFERROR(IF(OR(BD375=338,BD375=340,BD375=341,BD375=342,BD375="342A",BD375="342B"),PorcenRet(BD375,BH375,BI375),INDEX(PORCENTAJEBUSCAR,MATCH(BD375,CódigoRET,0),4)*1),"")</f>
        <v/>
      </c>
      <c r="BG375">
        <f t="shared" si="38"/>
        <v>0</v>
      </c>
      <c r="BO375">
        <f t="shared" si="39"/>
        <v>0</v>
      </c>
      <c r="CC375">
        <f t="shared" si="40"/>
        <v>0</v>
      </c>
      <c r="CD375">
        <f t="shared" si="41"/>
        <v>0</v>
      </c>
      <c r="CG375">
        <f ca="1">IFERROR(INDIRECT("IVA!X"&amp;MATCH(MID(COMPRAS!C275,1,2)&amp;MID(COMPRAS!F275,1,2)&amp;MID(COMPRAS!D275,1,2),IVA!W:W,0)),"SIN COD.")</f>
        <v>0</v>
      </c>
      <c r="CH375">
        <f ca="1">IFERROR(INDIRECT("IVA!Y"&amp;MATCH(MID(COMPRAS!C275,1,2)&amp;MID(COMPRAS!F275,1,2)&amp;MID(COMPRAS!D275,1,2),IVA!W:W,0)),"SIN COD.")</f>
        <v>0</v>
      </c>
    </row>
    <row r="376" spans="1:86" x14ac:dyDescent="0.25">
      <c r="A376" s="226"/>
      <c r="B376" s="227"/>
      <c r="C376" s="228"/>
      <c r="D376"/>
      <c r="AL376">
        <f t="shared" si="35"/>
        <v>0</v>
      </c>
      <c r="AQ376">
        <f t="shared" si="36"/>
        <v>0</v>
      </c>
      <c r="AR376" t="str">
        <f>IFERROR(IF(OR(AP376=338,AP376=340,AP376=341,AP376=342,AP376="342A",AP376="342B"),PorcenRet(AP376,AT376,AU376),INDEX(PORCENTAJEBUSCAR,MATCH(AP376,CódigoRET,0),4)*1),"")</f>
        <v/>
      </c>
      <c r="AS376">
        <f t="shared" si="37"/>
        <v>0</v>
      </c>
      <c r="BF376" t="str">
        <f>IFERROR(IF(OR(BD376=338,BD376=340,BD376=341,BD376=342,BD376="342A",BD376="342B"),PorcenRet(BD376,BH376,BI376),INDEX(PORCENTAJEBUSCAR,MATCH(BD376,CódigoRET,0),4)*1),"")</f>
        <v/>
      </c>
      <c r="BG376">
        <f t="shared" si="38"/>
        <v>0</v>
      </c>
      <c r="BO376">
        <f t="shared" si="39"/>
        <v>0</v>
      </c>
      <c r="CC376">
        <f t="shared" si="40"/>
        <v>0</v>
      </c>
      <c r="CD376">
        <f t="shared" si="41"/>
        <v>0</v>
      </c>
      <c r="CG376">
        <f ca="1">IFERROR(INDIRECT("IVA!X"&amp;MATCH(MID(COMPRAS!C276,1,2)&amp;MID(COMPRAS!F276,1,2)&amp;MID(COMPRAS!D276,1,2),IVA!W:W,0)),"SIN COD.")</f>
        <v>0</v>
      </c>
      <c r="CH376">
        <f ca="1">IFERROR(INDIRECT("IVA!Y"&amp;MATCH(MID(COMPRAS!C276,1,2)&amp;MID(COMPRAS!F276,1,2)&amp;MID(COMPRAS!D276,1,2),IVA!W:W,0)),"SIN COD.")</f>
        <v>0</v>
      </c>
    </row>
    <row r="377" spans="1:86" x14ac:dyDescent="0.25">
      <c r="A377" s="226"/>
      <c r="B377" s="227"/>
      <c r="C377" s="228"/>
      <c r="D377"/>
      <c r="AL377">
        <f t="shared" si="35"/>
        <v>0</v>
      </c>
      <c r="AQ377">
        <f t="shared" si="36"/>
        <v>0</v>
      </c>
      <c r="AR377" t="str">
        <f>IFERROR(IF(OR(AP377=338,AP377=340,AP377=341,AP377=342,AP377="342A",AP377="342B"),PorcenRet(AP377,AT377,AU377),INDEX(PORCENTAJEBUSCAR,MATCH(AP377,CódigoRET,0),4)*1),"")</f>
        <v/>
      </c>
      <c r="AS377">
        <f t="shared" si="37"/>
        <v>0</v>
      </c>
      <c r="BF377" t="str">
        <f>IFERROR(IF(OR(BD377=338,BD377=340,BD377=341,BD377=342,BD377="342A",BD377="342B"),PorcenRet(BD377,BH377,BI377),INDEX(PORCENTAJEBUSCAR,MATCH(BD377,CódigoRET,0),4)*1),"")</f>
        <v/>
      </c>
      <c r="BG377">
        <f t="shared" si="38"/>
        <v>0</v>
      </c>
      <c r="BO377">
        <f t="shared" si="39"/>
        <v>0</v>
      </c>
      <c r="CC377">
        <f t="shared" si="40"/>
        <v>0</v>
      </c>
      <c r="CD377">
        <f t="shared" si="41"/>
        <v>0</v>
      </c>
      <c r="CG377">
        <f ca="1">IFERROR(INDIRECT("IVA!X"&amp;MATCH(MID(COMPRAS!C277,1,2)&amp;MID(COMPRAS!F277,1,2)&amp;MID(COMPRAS!D277,1,2),IVA!W:W,0)),"SIN COD.")</f>
        <v>0</v>
      </c>
      <c r="CH377">
        <f ca="1">IFERROR(INDIRECT("IVA!Y"&amp;MATCH(MID(COMPRAS!C277,1,2)&amp;MID(COMPRAS!F277,1,2)&amp;MID(COMPRAS!D277,1,2),IVA!W:W,0)),"SIN COD.")</f>
        <v>0</v>
      </c>
    </row>
    <row r="378" spans="1:86" x14ac:dyDescent="0.25">
      <c r="A378" s="226"/>
      <c r="B378" s="227"/>
      <c r="C378" s="228"/>
      <c r="D378"/>
      <c r="AL378">
        <f t="shared" si="35"/>
        <v>0</v>
      </c>
      <c r="AQ378">
        <f t="shared" si="36"/>
        <v>0</v>
      </c>
      <c r="AR378" t="str">
        <f>IFERROR(IF(OR(AP378=338,AP378=340,AP378=341,AP378=342,AP378="342A",AP378="342B"),PorcenRet(AP378,AT378,AU378),INDEX(PORCENTAJEBUSCAR,MATCH(AP378,CódigoRET,0),4)*1),"")</f>
        <v/>
      </c>
      <c r="AS378">
        <f t="shared" si="37"/>
        <v>0</v>
      </c>
      <c r="BF378" t="str">
        <f>IFERROR(IF(OR(BD378=338,BD378=340,BD378=341,BD378=342,BD378="342A",BD378="342B"),PorcenRet(BD378,BH378,BI378),INDEX(PORCENTAJEBUSCAR,MATCH(BD378,CódigoRET,0),4)*1),"")</f>
        <v/>
      </c>
      <c r="BG378">
        <f t="shared" si="38"/>
        <v>0</v>
      </c>
      <c r="BO378">
        <f t="shared" si="39"/>
        <v>0</v>
      </c>
      <c r="CC378">
        <f t="shared" si="40"/>
        <v>0</v>
      </c>
      <c r="CD378">
        <f t="shared" si="41"/>
        <v>0</v>
      </c>
      <c r="CG378">
        <f ca="1">IFERROR(INDIRECT("IVA!X"&amp;MATCH(MID(COMPRAS!C278,1,2)&amp;MID(COMPRAS!F278,1,2)&amp;MID(COMPRAS!D278,1,2),IVA!W:W,0)),"SIN COD.")</f>
        <v>0</v>
      </c>
      <c r="CH378">
        <f ca="1">IFERROR(INDIRECT("IVA!Y"&amp;MATCH(MID(COMPRAS!C278,1,2)&amp;MID(COMPRAS!F278,1,2)&amp;MID(COMPRAS!D278,1,2),IVA!W:W,0)),"SIN COD.")</f>
        <v>0</v>
      </c>
    </row>
    <row r="379" spans="1:86" x14ac:dyDescent="0.25">
      <c r="A379" s="226"/>
      <c r="B379" s="227"/>
      <c r="C379" s="228"/>
      <c r="D379"/>
      <c r="AL379">
        <f t="shared" si="35"/>
        <v>0</v>
      </c>
      <c r="AQ379">
        <f t="shared" si="36"/>
        <v>0</v>
      </c>
      <c r="AR379" t="str">
        <f>IFERROR(IF(OR(AP379=338,AP379=340,AP379=341,AP379=342,AP379="342A",AP379="342B"),PorcenRet(AP379,AT379,AU379),INDEX(PORCENTAJEBUSCAR,MATCH(AP379,CódigoRET,0),4)*1),"")</f>
        <v/>
      </c>
      <c r="AS379">
        <f t="shared" si="37"/>
        <v>0</v>
      </c>
      <c r="BF379" t="str">
        <f>IFERROR(IF(OR(BD379=338,BD379=340,BD379=341,BD379=342,BD379="342A",BD379="342B"),PorcenRet(BD379,BH379,BI379),INDEX(PORCENTAJEBUSCAR,MATCH(BD379,CódigoRET,0),4)*1),"")</f>
        <v/>
      </c>
      <c r="BG379">
        <f t="shared" si="38"/>
        <v>0</v>
      </c>
      <c r="BO379">
        <f t="shared" si="39"/>
        <v>0</v>
      </c>
      <c r="CC379">
        <f t="shared" si="40"/>
        <v>0</v>
      </c>
      <c r="CD379">
        <f t="shared" si="41"/>
        <v>0</v>
      </c>
      <c r="CG379">
        <f ca="1">IFERROR(INDIRECT("IVA!X"&amp;MATCH(MID(COMPRAS!C279,1,2)&amp;MID(COMPRAS!F279,1,2)&amp;MID(COMPRAS!D279,1,2),IVA!W:W,0)),"SIN COD.")</f>
        <v>0</v>
      </c>
      <c r="CH379">
        <f ca="1">IFERROR(INDIRECT("IVA!Y"&amp;MATCH(MID(COMPRAS!C279,1,2)&amp;MID(COMPRAS!F279,1,2)&amp;MID(COMPRAS!D279,1,2),IVA!W:W,0)),"SIN COD.")</f>
        <v>0</v>
      </c>
    </row>
    <row r="380" spans="1:86" x14ac:dyDescent="0.25">
      <c r="A380" s="226"/>
      <c r="B380" s="227"/>
      <c r="C380" s="228"/>
      <c r="D380"/>
      <c r="AL380">
        <f t="shared" si="35"/>
        <v>0</v>
      </c>
      <c r="AQ380">
        <f t="shared" si="36"/>
        <v>0</v>
      </c>
      <c r="AR380" t="str">
        <f>IFERROR(IF(OR(AP380=338,AP380=340,AP380=341,AP380=342,AP380="342A",AP380="342B"),PorcenRet(AP380,AT380,AU380),INDEX(PORCENTAJEBUSCAR,MATCH(AP380,CódigoRET,0),4)*1),"")</f>
        <v/>
      </c>
      <c r="AS380">
        <f t="shared" si="37"/>
        <v>0</v>
      </c>
      <c r="BF380" t="str">
        <f>IFERROR(IF(OR(BD380=338,BD380=340,BD380=341,BD380=342,BD380="342A",BD380="342B"),PorcenRet(BD380,BH380,BI380),INDEX(PORCENTAJEBUSCAR,MATCH(BD380,CódigoRET,0),4)*1),"")</f>
        <v/>
      </c>
      <c r="BG380">
        <f t="shared" si="38"/>
        <v>0</v>
      </c>
      <c r="BO380">
        <f t="shared" si="39"/>
        <v>0</v>
      </c>
      <c r="CC380">
        <f t="shared" si="40"/>
        <v>0</v>
      </c>
      <c r="CD380">
        <f t="shared" si="41"/>
        <v>0</v>
      </c>
      <c r="CG380">
        <f ca="1">IFERROR(INDIRECT("IVA!X"&amp;MATCH(MID(COMPRAS!C280,1,2)&amp;MID(COMPRAS!F280,1,2)&amp;MID(COMPRAS!D280,1,2),IVA!W:W,0)),"SIN COD.")</f>
        <v>0</v>
      </c>
      <c r="CH380">
        <f ca="1">IFERROR(INDIRECT("IVA!Y"&amp;MATCH(MID(COMPRAS!C280,1,2)&amp;MID(COMPRAS!F280,1,2)&amp;MID(COMPRAS!D280,1,2),IVA!W:W,0)),"SIN COD.")</f>
        <v>0</v>
      </c>
    </row>
    <row r="381" spans="1:86" x14ac:dyDescent="0.25">
      <c r="A381" s="226"/>
      <c r="B381" s="227"/>
      <c r="C381" s="228"/>
      <c r="D381"/>
      <c r="AL381">
        <f t="shared" si="35"/>
        <v>0</v>
      </c>
      <c r="AQ381">
        <f t="shared" si="36"/>
        <v>0</v>
      </c>
      <c r="AR381" t="str">
        <f>IFERROR(IF(OR(AP381=338,AP381=340,AP381=341,AP381=342,AP381="342A",AP381="342B"),PorcenRet(AP381,AT381,AU381),INDEX(PORCENTAJEBUSCAR,MATCH(AP381,CódigoRET,0),4)*1),"")</f>
        <v/>
      </c>
      <c r="AS381">
        <f t="shared" si="37"/>
        <v>0</v>
      </c>
      <c r="BF381" t="str">
        <f>IFERROR(IF(OR(BD381=338,BD381=340,BD381=341,BD381=342,BD381="342A",BD381="342B"),PorcenRet(BD381,BH381,BI381),INDEX(PORCENTAJEBUSCAR,MATCH(BD381,CódigoRET,0),4)*1),"")</f>
        <v/>
      </c>
      <c r="BG381">
        <f t="shared" si="38"/>
        <v>0</v>
      </c>
      <c r="BO381">
        <f t="shared" si="39"/>
        <v>0</v>
      </c>
      <c r="CC381">
        <f t="shared" si="40"/>
        <v>0</v>
      </c>
      <c r="CD381">
        <f t="shared" si="41"/>
        <v>0</v>
      </c>
      <c r="CG381">
        <f ca="1">IFERROR(INDIRECT("IVA!X"&amp;MATCH(MID(COMPRAS!C281,1,2)&amp;MID(COMPRAS!F281,1,2)&amp;MID(COMPRAS!D281,1,2),IVA!W:W,0)),"SIN COD.")</f>
        <v>0</v>
      </c>
      <c r="CH381">
        <f ca="1">IFERROR(INDIRECT("IVA!Y"&amp;MATCH(MID(COMPRAS!C281,1,2)&amp;MID(COMPRAS!F281,1,2)&amp;MID(COMPRAS!D281,1,2),IVA!W:W,0)),"SIN COD.")</f>
        <v>0</v>
      </c>
    </row>
    <row r="382" spans="1:86" x14ac:dyDescent="0.25">
      <c r="A382" s="226"/>
      <c r="B382" s="227"/>
      <c r="C382" s="228"/>
      <c r="D382"/>
      <c r="AL382">
        <f t="shared" si="35"/>
        <v>0</v>
      </c>
      <c r="AQ382">
        <f t="shared" si="36"/>
        <v>0</v>
      </c>
      <c r="AR382" t="str">
        <f>IFERROR(IF(OR(AP382=338,AP382=340,AP382=341,AP382=342,AP382="342A",AP382="342B"),PorcenRet(AP382,AT382,AU382),INDEX(PORCENTAJEBUSCAR,MATCH(AP382,CódigoRET,0),4)*1),"")</f>
        <v/>
      </c>
      <c r="AS382">
        <f t="shared" si="37"/>
        <v>0</v>
      </c>
      <c r="BF382" t="str">
        <f>IFERROR(IF(OR(BD382=338,BD382=340,BD382=341,BD382=342,BD382="342A",BD382="342B"),PorcenRet(BD382,BH382,BI382),INDEX(PORCENTAJEBUSCAR,MATCH(BD382,CódigoRET,0),4)*1),"")</f>
        <v/>
      </c>
      <c r="BG382">
        <f t="shared" si="38"/>
        <v>0</v>
      </c>
      <c r="BO382">
        <f t="shared" si="39"/>
        <v>0</v>
      </c>
      <c r="CC382">
        <f t="shared" si="40"/>
        <v>0</v>
      </c>
      <c r="CD382">
        <f t="shared" si="41"/>
        <v>0</v>
      </c>
      <c r="CG382">
        <f ca="1">IFERROR(INDIRECT("IVA!X"&amp;MATCH(MID(COMPRAS!C282,1,2)&amp;MID(COMPRAS!F282,1,2)&amp;MID(COMPRAS!D282,1,2),IVA!W:W,0)),"SIN COD.")</f>
        <v>0</v>
      </c>
      <c r="CH382">
        <f ca="1">IFERROR(INDIRECT("IVA!Y"&amp;MATCH(MID(COMPRAS!C282,1,2)&amp;MID(COMPRAS!F282,1,2)&amp;MID(COMPRAS!D282,1,2),IVA!W:W,0)),"SIN COD.")</f>
        <v>0</v>
      </c>
    </row>
    <row r="383" spans="1:86" x14ac:dyDescent="0.25">
      <c r="A383" s="226"/>
      <c r="B383" s="227"/>
      <c r="C383" s="228"/>
      <c r="D383"/>
      <c r="AL383">
        <f t="shared" si="35"/>
        <v>0</v>
      </c>
      <c r="AQ383">
        <f t="shared" si="36"/>
        <v>0</v>
      </c>
      <c r="AR383" t="str">
        <f>IFERROR(IF(OR(AP383=338,AP383=340,AP383=341,AP383=342,AP383="342A",AP383="342B"),PorcenRet(AP383,AT383,AU383),INDEX(PORCENTAJEBUSCAR,MATCH(AP383,CódigoRET,0),4)*1),"")</f>
        <v/>
      </c>
      <c r="AS383">
        <f t="shared" si="37"/>
        <v>0</v>
      </c>
      <c r="BF383" t="str">
        <f>IFERROR(IF(OR(BD383=338,BD383=340,BD383=341,BD383=342,BD383="342A",BD383="342B"),PorcenRet(BD383,BH383,BI383),INDEX(PORCENTAJEBUSCAR,MATCH(BD383,CódigoRET,0),4)*1),"")</f>
        <v/>
      </c>
      <c r="BG383">
        <f t="shared" si="38"/>
        <v>0</v>
      </c>
      <c r="BO383">
        <f t="shared" si="39"/>
        <v>0</v>
      </c>
      <c r="CC383">
        <f t="shared" si="40"/>
        <v>0</v>
      </c>
      <c r="CD383">
        <f t="shared" si="41"/>
        <v>0</v>
      </c>
      <c r="CG383">
        <f ca="1">IFERROR(INDIRECT("IVA!X"&amp;MATCH(MID(COMPRAS!C283,1,2)&amp;MID(COMPRAS!F283,1,2)&amp;MID(COMPRAS!D283,1,2),IVA!W:W,0)),"SIN COD.")</f>
        <v>0</v>
      </c>
      <c r="CH383">
        <f ca="1">IFERROR(INDIRECT("IVA!Y"&amp;MATCH(MID(COMPRAS!C283,1,2)&amp;MID(COMPRAS!F283,1,2)&amp;MID(COMPRAS!D283,1,2),IVA!W:W,0)),"SIN COD.")</f>
        <v>0</v>
      </c>
    </row>
    <row r="384" spans="1:86" x14ac:dyDescent="0.25">
      <c r="A384" s="226"/>
      <c r="B384" s="227"/>
      <c r="C384" s="228"/>
      <c r="D384"/>
      <c r="AL384">
        <f t="shared" si="35"/>
        <v>0</v>
      </c>
      <c r="AQ384">
        <f t="shared" si="36"/>
        <v>0</v>
      </c>
      <c r="AR384" t="str">
        <f>IFERROR(IF(OR(AP384=338,AP384=340,AP384=341,AP384=342,AP384="342A",AP384="342B"),PorcenRet(AP384,AT384,AU384),INDEX(PORCENTAJEBUSCAR,MATCH(AP384,CódigoRET,0),4)*1),"")</f>
        <v/>
      </c>
      <c r="AS384">
        <f t="shared" si="37"/>
        <v>0</v>
      </c>
      <c r="BF384" t="str">
        <f>IFERROR(IF(OR(BD384=338,BD384=340,BD384=341,BD384=342,BD384="342A",BD384="342B"),PorcenRet(BD384,BH384,BI384),INDEX(PORCENTAJEBUSCAR,MATCH(BD384,CódigoRET,0),4)*1),"")</f>
        <v/>
      </c>
      <c r="BG384">
        <f t="shared" si="38"/>
        <v>0</v>
      </c>
      <c r="BO384">
        <f t="shared" si="39"/>
        <v>0</v>
      </c>
      <c r="CC384">
        <f t="shared" si="40"/>
        <v>0</v>
      </c>
      <c r="CD384">
        <f t="shared" si="41"/>
        <v>0</v>
      </c>
      <c r="CG384">
        <f ca="1">IFERROR(INDIRECT("IVA!X"&amp;MATCH(MID(COMPRAS!C284,1,2)&amp;MID(COMPRAS!F284,1,2)&amp;MID(COMPRAS!D284,1,2),IVA!W:W,0)),"SIN COD.")</f>
        <v>0</v>
      </c>
      <c r="CH384">
        <f ca="1">IFERROR(INDIRECT("IVA!Y"&amp;MATCH(MID(COMPRAS!C284,1,2)&amp;MID(COMPRAS!F284,1,2)&amp;MID(COMPRAS!D284,1,2),IVA!W:W,0)),"SIN COD.")</f>
        <v>0</v>
      </c>
    </row>
    <row r="385" spans="1:86" x14ac:dyDescent="0.25">
      <c r="A385" s="226"/>
      <c r="B385" s="227"/>
      <c r="C385" s="228"/>
      <c r="D385"/>
      <c r="AL385">
        <f t="shared" si="35"/>
        <v>0</v>
      </c>
      <c r="AQ385">
        <f t="shared" si="36"/>
        <v>0</v>
      </c>
      <c r="AR385" t="str">
        <f>IFERROR(IF(OR(AP385=338,AP385=340,AP385=341,AP385=342,AP385="342A",AP385="342B"),PorcenRet(AP385,AT385,AU385),INDEX(PORCENTAJEBUSCAR,MATCH(AP385,CódigoRET,0),4)*1),"")</f>
        <v/>
      </c>
      <c r="AS385">
        <f t="shared" si="37"/>
        <v>0</v>
      </c>
      <c r="BF385" t="str">
        <f>IFERROR(IF(OR(BD385=338,BD385=340,BD385=341,BD385=342,BD385="342A",BD385="342B"),PorcenRet(BD385,BH385,BI385),INDEX(PORCENTAJEBUSCAR,MATCH(BD385,CódigoRET,0),4)*1),"")</f>
        <v/>
      </c>
      <c r="BG385">
        <f t="shared" si="38"/>
        <v>0</v>
      </c>
      <c r="BO385">
        <f t="shared" si="39"/>
        <v>0</v>
      </c>
      <c r="CC385">
        <f t="shared" si="40"/>
        <v>0</v>
      </c>
      <c r="CD385">
        <f t="shared" si="41"/>
        <v>0</v>
      </c>
      <c r="CG385">
        <f ca="1">IFERROR(INDIRECT("IVA!X"&amp;MATCH(MID(COMPRAS!C285,1,2)&amp;MID(COMPRAS!F285,1,2)&amp;MID(COMPRAS!D285,1,2),IVA!W:W,0)),"SIN COD.")</f>
        <v>0</v>
      </c>
      <c r="CH385">
        <f ca="1">IFERROR(INDIRECT("IVA!Y"&amp;MATCH(MID(COMPRAS!C285,1,2)&amp;MID(COMPRAS!F285,1,2)&amp;MID(COMPRAS!D285,1,2),IVA!W:W,0)),"SIN COD.")</f>
        <v>0</v>
      </c>
    </row>
    <row r="386" spans="1:86" x14ac:dyDescent="0.25">
      <c r="A386" s="226"/>
      <c r="B386" s="227"/>
      <c r="C386" s="228"/>
      <c r="D386"/>
      <c r="AL386">
        <f t="shared" ref="AL386:AL449" si="42">O386+P386+Q386+R386+S386+T386+U386+V386</f>
        <v>0</v>
      </c>
      <c r="AQ386">
        <f t="shared" ref="AQ386:AQ449" si="43">+P386+Q386+R386+S386-BE386-BQ386-BW386+O386</f>
        <v>0</v>
      </c>
      <c r="AR386" t="str">
        <f>IFERROR(IF(OR(AP386=338,AP386=340,AP386=341,AP386=342,AP386="342A",AP386="342B"),PorcenRet(AP386,AT386,AU386),INDEX(PORCENTAJEBUSCAR,MATCH(AP386,CódigoRET,0),4)*1),"")</f>
        <v/>
      </c>
      <c r="AS386">
        <f t="shared" ref="AS386:AS449" si="44">ROUND(IF(AP386="",0,AQ386*(AR386/100)),2)</f>
        <v>0</v>
      </c>
      <c r="BF386" t="str">
        <f>IFERROR(IF(OR(BD386=338,BD386=340,BD386=341,BD386=342,BD386="342A",BD386="342B"),PorcenRet(BD386,BH386,BI386),INDEX(PORCENTAJEBUSCAR,MATCH(BD386,CódigoRET,0),4)*1),"")</f>
        <v/>
      </c>
      <c r="BG386">
        <f t="shared" ref="BG386:BG449" si="45">ROUND(IF(BD386="",0,BE386*(BF386/100)),2)</f>
        <v>0</v>
      </c>
      <c r="BO386">
        <f t="shared" ref="BO386:BO449" si="46">IF(MID(F386,1,2)="41",SUM(O386:S386),0)</f>
        <v>0</v>
      </c>
      <c r="CC386">
        <f t="shared" ref="CC386:CC449" si="47">O386+P386+Q386+R386+S386</f>
        <v>0</v>
      </c>
      <c r="CD386">
        <f t="shared" ref="CD386:CD449" si="48">T386+U386</f>
        <v>0</v>
      </c>
      <c r="CG386">
        <f ca="1">IFERROR(INDIRECT("IVA!X"&amp;MATCH(MID(COMPRAS!C286,1,2)&amp;MID(COMPRAS!F286,1,2)&amp;MID(COMPRAS!D286,1,2),IVA!W:W,0)),"SIN COD.")</f>
        <v>0</v>
      </c>
      <c r="CH386">
        <f ca="1">IFERROR(INDIRECT("IVA!Y"&amp;MATCH(MID(COMPRAS!C286,1,2)&amp;MID(COMPRAS!F286,1,2)&amp;MID(COMPRAS!D286,1,2),IVA!W:W,0)),"SIN COD.")</f>
        <v>0</v>
      </c>
    </row>
    <row r="387" spans="1:86" x14ac:dyDescent="0.25">
      <c r="A387" s="226"/>
      <c r="B387" s="227"/>
      <c r="C387" s="228"/>
      <c r="D387"/>
      <c r="AL387">
        <f t="shared" si="42"/>
        <v>0</v>
      </c>
      <c r="AQ387">
        <f t="shared" si="43"/>
        <v>0</v>
      </c>
      <c r="AR387" t="str">
        <f>IFERROR(IF(OR(AP387=338,AP387=340,AP387=341,AP387=342,AP387="342A",AP387="342B"),PorcenRet(AP387,AT387,AU387),INDEX(PORCENTAJEBUSCAR,MATCH(AP387,CódigoRET,0),4)*1),"")</f>
        <v/>
      </c>
      <c r="AS387">
        <f t="shared" si="44"/>
        <v>0</v>
      </c>
      <c r="BF387" t="str">
        <f>IFERROR(IF(OR(BD387=338,BD387=340,BD387=341,BD387=342,BD387="342A",BD387="342B"),PorcenRet(BD387,BH387,BI387),INDEX(PORCENTAJEBUSCAR,MATCH(BD387,CódigoRET,0),4)*1),"")</f>
        <v/>
      </c>
      <c r="BG387">
        <f t="shared" si="45"/>
        <v>0</v>
      </c>
      <c r="BO387">
        <f t="shared" si="46"/>
        <v>0</v>
      </c>
      <c r="CC387">
        <f t="shared" si="47"/>
        <v>0</v>
      </c>
      <c r="CD387">
        <f t="shared" si="48"/>
        <v>0</v>
      </c>
      <c r="CG387">
        <f ca="1">IFERROR(INDIRECT("IVA!X"&amp;MATCH(MID(COMPRAS!C287,1,2)&amp;MID(COMPRAS!F287,1,2)&amp;MID(COMPRAS!D287,1,2),IVA!W:W,0)),"SIN COD.")</f>
        <v>0</v>
      </c>
      <c r="CH387">
        <f ca="1">IFERROR(INDIRECT("IVA!Y"&amp;MATCH(MID(COMPRAS!C287,1,2)&amp;MID(COMPRAS!F287,1,2)&amp;MID(COMPRAS!D287,1,2),IVA!W:W,0)),"SIN COD.")</f>
        <v>0</v>
      </c>
    </row>
    <row r="388" spans="1:86" x14ac:dyDescent="0.25">
      <c r="A388" s="226"/>
      <c r="B388" s="227"/>
      <c r="C388" s="228"/>
      <c r="D388"/>
      <c r="AL388">
        <f t="shared" si="42"/>
        <v>0</v>
      </c>
      <c r="AQ388">
        <f t="shared" si="43"/>
        <v>0</v>
      </c>
      <c r="AR388" t="str">
        <f>IFERROR(IF(OR(AP388=338,AP388=340,AP388=341,AP388=342,AP388="342A",AP388="342B"),PorcenRet(AP388,AT388,AU388),INDEX(PORCENTAJEBUSCAR,MATCH(AP388,CódigoRET,0),4)*1),"")</f>
        <v/>
      </c>
      <c r="AS388">
        <f t="shared" si="44"/>
        <v>0</v>
      </c>
      <c r="BF388" t="str">
        <f>IFERROR(IF(OR(BD388=338,BD388=340,BD388=341,BD388=342,BD388="342A",BD388="342B"),PorcenRet(BD388,BH388,BI388),INDEX(PORCENTAJEBUSCAR,MATCH(BD388,CódigoRET,0),4)*1),"")</f>
        <v/>
      </c>
      <c r="BG388">
        <f t="shared" si="45"/>
        <v>0</v>
      </c>
      <c r="BO388">
        <f t="shared" si="46"/>
        <v>0</v>
      </c>
      <c r="CC388">
        <f t="shared" si="47"/>
        <v>0</v>
      </c>
      <c r="CD388">
        <f t="shared" si="48"/>
        <v>0</v>
      </c>
      <c r="CG388">
        <f ca="1">IFERROR(INDIRECT("IVA!X"&amp;MATCH(MID(COMPRAS!C288,1,2)&amp;MID(COMPRAS!F288,1,2)&amp;MID(COMPRAS!D288,1,2),IVA!W:W,0)),"SIN COD.")</f>
        <v>0</v>
      </c>
      <c r="CH388">
        <f ca="1">IFERROR(INDIRECT("IVA!Y"&amp;MATCH(MID(COMPRAS!C288,1,2)&amp;MID(COMPRAS!F288,1,2)&amp;MID(COMPRAS!D288,1,2),IVA!W:W,0)),"SIN COD.")</f>
        <v>0</v>
      </c>
    </row>
    <row r="389" spans="1:86" x14ac:dyDescent="0.25">
      <c r="A389" s="226"/>
      <c r="B389" s="227"/>
      <c r="C389" s="228"/>
      <c r="D389"/>
      <c r="AL389">
        <f t="shared" si="42"/>
        <v>0</v>
      </c>
      <c r="AQ389">
        <f t="shared" si="43"/>
        <v>0</v>
      </c>
      <c r="AR389" t="str">
        <f>IFERROR(IF(OR(AP389=338,AP389=340,AP389=341,AP389=342,AP389="342A",AP389="342B"),PorcenRet(AP389,AT389,AU389),INDEX(PORCENTAJEBUSCAR,MATCH(AP389,CódigoRET,0),4)*1),"")</f>
        <v/>
      </c>
      <c r="AS389">
        <f t="shared" si="44"/>
        <v>0</v>
      </c>
      <c r="BF389" t="str">
        <f>IFERROR(IF(OR(BD389=338,BD389=340,BD389=341,BD389=342,BD389="342A",BD389="342B"),PorcenRet(BD389,BH389,BI389),INDEX(PORCENTAJEBUSCAR,MATCH(BD389,CódigoRET,0),4)*1),"")</f>
        <v/>
      </c>
      <c r="BG389">
        <f t="shared" si="45"/>
        <v>0</v>
      </c>
      <c r="BO389">
        <f t="shared" si="46"/>
        <v>0</v>
      </c>
      <c r="CC389">
        <f t="shared" si="47"/>
        <v>0</v>
      </c>
      <c r="CD389">
        <f t="shared" si="48"/>
        <v>0</v>
      </c>
      <c r="CG389">
        <f ca="1">IFERROR(INDIRECT("IVA!X"&amp;MATCH(MID(COMPRAS!C289,1,2)&amp;MID(COMPRAS!F289,1,2)&amp;MID(COMPRAS!D289,1,2),IVA!W:W,0)),"SIN COD.")</f>
        <v>0</v>
      </c>
      <c r="CH389">
        <f ca="1">IFERROR(INDIRECT("IVA!Y"&amp;MATCH(MID(COMPRAS!C289,1,2)&amp;MID(COMPRAS!F289,1,2)&amp;MID(COMPRAS!D289,1,2),IVA!W:W,0)),"SIN COD.")</f>
        <v>0</v>
      </c>
    </row>
    <row r="390" spans="1:86" x14ac:dyDescent="0.25">
      <c r="A390" s="226"/>
      <c r="B390" s="227"/>
      <c r="C390" s="228"/>
      <c r="D390"/>
      <c r="AL390">
        <f t="shared" si="42"/>
        <v>0</v>
      </c>
      <c r="AQ390">
        <f t="shared" si="43"/>
        <v>0</v>
      </c>
      <c r="AR390" t="str">
        <f>IFERROR(IF(OR(AP390=338,AP390=340,AP390=341,AP390=342,AP390="342A",AP390="342B"),PorcenRet(AP390,AT390,AU390),INDEX(PORCENTAJEBUSCAR,MATCH(AP390,CódigoRET,0),4)*1),"")</f>
        <v/>
      </c>
      <c r="AS390">
        <f t="shared" si="44"/>
        <v>0</v>
      </c>
      <c r="BF390" t="str">
        <f>IFERROR(IF(OR(BD390=338,BD390=340,BD390=341,BD390=342,BD390="342A",BD390="342B"),PorcenRet(BD390,BH390,BI390),INDEX(PORCENTAJEBUSCAR,MATCH(BD390,CódigoRET,0),4)*1),"")</f>
        <v/>
      </c>
      <c r="BG390">
        <f t="shared" si="45"/>
        <v>0</v>
      </c>
      <c r="BO390">
        <f t="shared" si="46"/>
        <v>0</v>
      </c>
      <c r="CC390">
        <f t="shared" si="47"/>
        <v>0</v>
      </c>
      <c r="CD390">
        <f t="shared" si="48"/>
        <v>0</v>
      </c>
      <c r="CG390">
        <f ca="1">IFERROR(INDIRECT("IVA!X"&amp;MATCH(MID(COMPRAS!C290,1,2)&amp;MID(COMPRAS!F290,1,2)&amp;MID(COMPRAS!D290,1,2),IVA!W:W,0)),"SIN COD.")</f>
        <v>0</v>
      </c>
      <c r="CH390">
        <f ca="1">IFERROR(INDIRECT("IVA!Y"&amp;MATCH(MID(COMPRAS!C290,1,2)&amp;MID(COMPRAS!F290,1,2)&amp;MID(COMPRAS!D290,1,2),IVA!W:W,0)),"SIN COD.")</f>
        <v>0</v>
      </c>
    </row>
    <row r="391" spans="1:86" x14ac:dyDescent="0.25">
      <c r="A391" s="226"/>
      <c r="B391" s="227"/>
      <c r="C391" s="228"/>
      <c r="D391"/>
      <c r="AL391">
        <f t="shared" si="42"/>
        <v>0</v>
      </c>
      <c r="AQ391">
        <f t="shared" si="43"/>
        <v>0</v>
      </c>
      <c r="AR391" t="str">
        <f>IFERROR(IF(OR(AP391=338,AP391=340,AP391=341,AP391=342,AP391="342A",AP391="342B"),PorcenRet(AP391,AT391,AU391),INDEX(PORCENTAJEBUSCAR,MATCH(AP391,CódigoRET,0),4)*1),"")</f>
        <v/>
      </c>
      <c r="AS391">
        <f t="shared" si="44"/>
        <v>0</v>
      </c>
      <c r="BF391" t="str">
        <f>IFERROR(IF(OR(BD391=338,BD391=340,BD391=341,BD391=342,BD391="342A",BD391="342B"),PorcenRet(BD391,BH391,BI391),INDEX(PORCENTAJEBUSCAR,MATCH(BD391,CódigoRET,0),4)*1),"")</f>
        <v/>
      </c>
      <c r="BG391">
        <f t="shared" si="45"/>
        <v>0</v>
      </c>
      <c r="BO391">
        <f t="shared" si="46"/>
        <v>0</v>
      </c>
      <c r="CC391">
        <f t="shared" si="47"/>
        <v>0</v>
      </c>
      <c r="CD391">
        <f t="shared" si="48"/>
        <v>0</v>
      </c>
      <c r="CG391">
        <f ca="1">IFERROR(INDIRECT("IVA!X"&amp;MATCH(MID(COMPRAS!C291,1,2)&amp;MID(COMPRAS!F291,1,2)&amp;MID(COMPRAS!D291,1,2),IVA!W:W,0)),"SIN COD.")</f>
        <v>0</v>
      </c>
      <c r="CH391">
        <f ca="1">IFERROR(INDIRECT("IVA!Y"&amp;MATCH(MID(COMPRAS!C291,1,2)&amp;MID(COMPRAS!F291,1,2)&amp;MID(COMPRAS!D291,1,2),IVA!W:W,0)),"SIN COD.")</f>
        <v>0</v>
      </c>
    </row>
    <row r="392" spans="1:86" x14ac:dyDescent="0.25">
      <c r="A392" s="226"/>
      <c r="B392" s="227"/>
      <c r="C392" s="228"/>
      <c r="D392"/>
      <c r="AL392">
        <f t="shared" si="42"/>
        <v>0</v>
      </c>
      <c r="AQ392">
        <f t="shared" si="43"/>
        <v>0</v>
      </c>
      <c r="AR392" t="str">
        <f>IFERROR(IF(OR(AP392=338,AP392=340,AP392=341,AP392=342,AP392="342A",AP392="342B"),PorcenRet(AP392,AT392,AU392),INDEX(PORCENTAJEBUSCAR,MATCH(AP392,CódigoRET,0),4)*1),"")</f>
        <v/>
      </c>
      <c r="AS392">
        <f t="shared" si="44"/>
        <v>0</v>
      </c>
      <c r="BF392" t="str">
        <f>IFERROR(IF(OR(BD392=338,BD392=340,BD392=341,BD392=342,BD392="342A",BD392="342B"),PorcenRet(BD392,BH392,BI392),INDEX(PORCENTAJEBUSCAR,MATCH(BD392,CódigoRET,0),4)*1),"")</f>
        <v/>
      </c>
      <c r="BG392">
        <f t="shared" si="45"/>
        <v>0</v>
      </c>
      <c r="BO392">
        <f t="shared" si="46"/>
        <v>0</v>
      </c>
      <c r="CC392">
        <f t="shared" si="47"/>
        <v>0</v>
      </c>
      <c r="CD392">
        <f t="shared" si="48"/>
        <v>0</v>
      </c>
      <c r="CG392">
        <f ca="1">IFERROR(INDIRECT("IVA!X"&amp;MATCH(MID(COMPRAS!C292,1,2)&amp;MID(COMPRAS!F292,1,2)&amp;MID(COMPRAS!D292,1,2),IVA!W:W,0)),"SIN COD.")</f>
        <v>0</v>
      </c>
      <c r="CH392">
        <f ca="1">IFERROR(INDIRECT("IVA!Y"&amp;MATCH(MID(COMPRAS!C292,1,2)&amp;MID(COMPRAS!F292,1,2)&amp;MID(COMPRAS!D292,1,2),IVA!W:W,0)),"SIN COD.")</f>
        <v>0</v>
      </c>
    </row>
    <row r="393" spans="1:86" x14ac:dyDescent="0.25">
      <c r="A393" s="226"/>
      <c r="B393" s="227"/>
      <c r="C393" s="228"/>
      <c r="D393"/>
      <c r="AL393">
        <f t="shared" si="42"/>
        <v>0</v>
      </c>
      <c r="AQ393">
        <f t="shared" si="43"/>
        <v>0</v>
      </c>
      <c r="AR393" t="str">
        <f>IFERROR(IF(OR(AP393=338,AP393=340,AP393=341,AP393=342,AP393="342A",AP393="342B"),PorcenRet(AP393,AT393,AU393),INDEX(PORCENTAJEBUSCAR,MATCH(AP393,CódigoRET,0),4)*1),"")</f>
        <v/>
      </c>
      <c r="AS393">
        <f t="shared" si="44"/>
        <v>0</v>
      </c>
      <c r="BF393" t="str">
        <f>IFERROR(IF(OR(BD393=338,BD393=340,BD393=341,BD393=342,BD393="342A",BD393="342B"),PorcenRet(BD393,BH393,BI393),INDEX(PORCENTAJEBUSCAR,MATCH(BD393,CódigoRET,0),4)*1),"")</f>
        <v/>
      </c>
      <c r="BG393">
        <f t="shared" si="45"/>
        <v>0</v>
      </c>
      <c r="BO393">
        <f t="shared" si="46"/>
        <v>0</v>
      </c>
      <c r="CC393">
        <f t="shared" si="47"/>
        <v>0</v>
      </c>
      <c r="CD393">
        <f t="shared" si="48"/>
        <v>0</v>
      </c>
      <c r="CG393">
        <f ca="1">IFERROR(INDIRECT("IVA!X"&amp;MATCH(MID(COMPRAS!C293,1,2)&amp;MID(COMPRAS!F293,1,2)&amp;MID(COMPRAS!D293,1,2),IVA!W:W,0)),"SIN COD.")</f>
        <v>0</v>
      </c>
      <c r="CH393">
        <f ca="1">IFERROR(INDIRECT("IVA!Y"&amp;MATCH(MID(COMPRAS!C293,1,2)&amp;MID(COMPRAS!F293,1,2)&amp;MID(COMPRAS!D293,1,2),IVA!W:W,0)),"SIN COD.")</f>
        <v>0</v>
      </c>
    </row>
    <row r="394" spans="1:86" x14ac:dyDescent="0.25">
      <c r="A394" s="226"/>
      <c r="B394" s="227"/>
      <c r="C394" s="228"/>
      <c r="D394"/>
      <c r="AL394">
        <f t="shared" si="42"/>
        <v>0</v>
      </c>
      <c r="AQ394">
        <f t="shared" si="43"/>
        <v>0</v>
      </c>
      <c r="AR394" t="str">
        <f>IFERROR(IF(OR(AP394=338,AP394=340,AP394=341,AP394=342,AP394="342A",AP394="342B"),PorcenRet(AP394,AT394,AU394),INDEX(PORCENTAJEBUSCAR,MATCH(AP394,CódigoRET,0),4)*1),"")</f>
        <v/>
      </c>
      <c r="AS394">
        <f t="shared" si="44"/>
        <v>0</v>
      </c>
      <c r="BF394" t="str">
        <f>IFERROR(IF(OR(BD394=338,BD394=340,BD394=341,BD394=342,BD394="342A",BD394="342B"),PorcenRet(BD394,BH394,BI394),INDEX(PORCENTAJEBUSCAR,MATCH(BD394,CódigoRET,0),4)*1),"")</f>
        <v/>
      </c>
      <c r="BG394">
        <f t="shared" si="45"/>
        <v>0</v>
      </c>
      <c r="BO394">
        <f t="shared" si="46"/>
        <v>0</v>
      </c>
      <c r="CC394">
        <f t="shared" si="47"/>
        <v>0</v>
      </c>
      <c r="CD394">
        <f t="shared" si="48"/>
        <v>0</v>
      </c>
      <c r="CG394">
        <f ca="1">IFERROR(INDIRECT("IVA!X"&amp;MATCH(MID(COMPRAS!C294,1,2)&amp;MID(COMPRAS!F294,1,2)&amp;MID(COMPRAS!D294,1,2),IVA!W:W,0)),"SIN COD.")</f>
        <v>0</v>
      </c>
      <c r="CH394">
        <f ca="1">IFERROR(INDIRECT("IVA!Y"&amp;MATCH(MID(COMPRAS!C294,1,2)&amp;MID(COMPRAS!F294,1,2)&amp;MID(COMPRAS!D294,1,2),IVA!W:W,0)),"SIN COD.")</f>
        <v>0</v>
      </c>
    </row>
    <row r="395" spans="1:86" x14ac:dyDescent="0.25">
      <c r="A395" s="226"/>
      <c r="B395" s="227"/>
      <c r="C395" s="228"/>
      <c r="D395"/>
      <c r="AL395">
        <f t="shared" si="42"/>
        <v>0</v>
      </c>
      <c r="AQ395">
        <f t="shared" si="43"/>
        <v>0</v>
      </c>
      <c r="AR395" t="str">
        <f>IFERROR(IF(OR(AP395=338,AP395=340,AP395=341,AP395=342,AP395="342A",AP395="342B"),PorcenRet(AP395,AT395,AU395),INDEX(PORCENTAJEBUSCAR,MATCH(AP395,CódigoRET,0),4)*1),"")</f>
        <v/>
      </c>
      <c r="AS395">
        <f t="shared" si="44"/>
        <v>0</v>
      </c>
      <c r="BF395" t="str">
        <f>IFERROR(IF(OR(BD395=338,BD395=340,BD395=341,BD395=342,BD395="342A",BD395="342B"),PorcenRet(BD395,BH395,BI395),INDEX(PORCENTAJEBUSCAR,MATCH(BD395,CódigoRET,0),4)*1),"")</f>
        <v/>
      </c>
      <c r="BG395">
        <f t="shared" si="45"/>
        <v>0</v>
      </c>
      <c r="BO395">
        <f t="shared" si="46"/>
        <v>0</v>
      </c>
      <c r="CC395">
        <f t="shared" si="47"/>
        <v>0</v>
      </c>
      <c r="CD395">
        <f t="shared" si="48"/>
        <v>0</v>
      </c>
      <c r="CG395">
        <f ca="1">IFERROR(INDIRECT("IVA!X"&amp;MATCH(MID(COMPRAS!C295,1,2)&amp;MID(COMPRAS!F295,1,2)&amp;MID(COMPRAS!D295,1,2),IVA!W:W,0)),"SIN COD.")</f>
        <v>0</v>
      </c>
      <c r="CH395">
        <f ca="1">IFERROR(INDIRECT("IVA!Y"&amp;MATCH(MID(COMPRAS!C295,1,2)&amp;MID(COMPRAS!F295,1,2)&amp;MID(COMPRAS!D295,1,2),IVA!W:W,0)),"SIN COD.")</f>
        <v>0</v>
      </c>
    </row>
    <row r="396" spans="1:86" x14ac:dyDescent="0.25">
      <c r="A396" s="226"/>
      <c r="B396" s="227"/>
      <c r="C396" s="228"/>
      <c r="D396"/>
      <c r="AL396">
        <f t="shared" si="42"/>
        <v>0</v>
      </c>
      <c r="AQ396">
        <f t="shared" si="43"/>
        <v>0</v>
      </c>
      <c r="AR396" t="str">
        <f>IFERROR(IF(OR(AP396=338,AP396=340,AP396=341,AP396=342,AP396="342A",AP396="342B"),PorcenRet(AP396,AT396,AU396),INDEX(PORCENTAJEBUSCAR,MATCH(AP396,CódigoRET,0),4)*1),"")</f>
        <v/>
      </c>
      <c r="AS396">
        <f t="shared" si="44"/>
        <v>0</v>
      </c>
      <c r="BF396" t="str">
        <f>IFERROR(IF(OR(BD396=338,BD396=340,BD396=341,BD396=342,BD396="342A",BD396="342B"),PorcenRet(BD396,BH396,BI396),INDEX(PORCENTAJEBUSCAR,MATCH(BD396,CódigoRET,0),4)*1),"")</f>
        <v/>
      </c>
      <c r="BG396">
        <f t="shared" si="45"/>
        <v>0</v>
      </c>
      <c r="BO396">
        <f t="shared" si="46"/>
        <v>0</v>
      </c>
      <c r="CC396">
        <f t="shared" si="47"/>
        <v>0</v>
      </c>
      <c r="CD396">
        <f t="shared" si="48"/>
        <v>0</v>
      </c>
      <c r="CG396">
        <f ca="1">IFERROR(INDIRECT("IVA!X"&amp;MATCH(MID(COMPRAS!C296,1,2)&amp;MID(COMPRAS!F296,1,2)&amp;MID(COMPRAS!D296,1,2),IVA!W:W,0)),"SIN COD.")</f>
        <v>0</v>
      </c>
      <c r="CH396">
        <f ca="1">IFERROR(INDIRECT("IVA!Y"&amp;MATCH(MID(COMPRAS!C296,1,2)&amp;MID(COMPRAS!F296,1,2)&amp;MID(COMPRAS!D296,1,2),IVA!W:W,0)),"SIN COD.")</f>
        <v>0</v>
      </c>
    </row>
    <row r="397" spans="1:86" x14ac:dyDescent="0.25">
      <c r="A397" s="226"/>
      <c r="B397" s="227"/>
      <c r="C397" s="228"/>
      <c r="D397"/>
      <c r="AL397">
        <f t="shared" si="42"/>
        <v>0</v>
      </c>
      <c r="AQ397">
        <f t="shared" si="43"/>
        <v>0</v>
      </c>
      <c r="AR397" t="str">
        <f>IFERROR(IF(OR(AP397=338,AP397=340,AP397=341,AP397=342,AP397="342A",AP397="342B"),PorcenRet(AP397,AT397,AU397),INDEX(PORCENTAJEBUSCAR,MATCH(AP397,CódigoRET,0),4)*1),"")</f>
        <v/>
      </c>
      <c r="AS397">
        <f t="shared" si="44"/>
        <v>0</v>
      </c>
      <c r="BF397" t="str">
        <f>IFERROR(IF(OR(BD397=338,BD397=340,BD397=341,BD397=342,BD397="342A",BD397="342B"),PorcenRet(BD397,BH397,BI397),INDEX(PORCENTAJEBUSCAR,MATCH(BD397,CódigoRET,0),4)*1),"")</f>
        <v/>
      </c>
      <c r="BG397">
        <f t="shared" si="45"/>
        <v>0</v>
      </c>
      <c r="BO397">
        <f t="shared" si="46"/>
        <v>0</v>
      </c>
      <c r="CC397">
        <f t="shared" si="47"/>
        <v>0</v>
      </c>
      <c r="CD397">
        <f t="shared" si="48"/>
        <v>0</v>
      </c>
      <c r="CG397">
        <f ca="1">IFERROR(INDIRECT("IVA!X"&amp;MATCH(MID(COMPRAS!C297,1,2)&amp;MID(COMPRAS!F297,1,2)&amp;MID(COMPRAS!D297,1,2),IVA!W:W,0)),"SIN COD.")</f>
        <v>0</v>
      </c>
      <c r="CH397">
        <f ca="1">IFERROR(INDIRECT("IVA!Y"&amp;MATCH(MID(COMPRAS!C297,1,2)&amp;MID(COMPRAS!F297,1,2)&amp;MID(COMPRAS!D297,1,2),IVA!W:W,0)),"SIN COD.")</f>
        <v>0</v>
      </c>
    </row>
    <row r="398" spans="1:86" x14ac:dyDescent="0.25">
      <c r="A398" s="226"/>
      <c r="B398" s="227"/>
      <c r="C398" s="228"/>
      <c r="D398"/>
      <c r="AL398">
        <f t="shared" si="42"/>
        <v>0</v>
      </c>
      <c r="AQ398">
        <f t="shared" si="43"/>
        <v>0</v>
      </c>
      <c r="AR398" t="str">
        <f>IFERROR(IF(OR(AP398=338,AP398=340,AP398=341,AP398=342,AP398="342A",AP398="342B"),PorcenRet(AP398,AT398,AU398),INDEX(PORCENTAJEBUSCAR,MATCH(AP398,CódigoRET,0),4)*1),"")</f>
        <v/>
      </c>
      <c r="AS398">
        <f t="shared" si="44"/>
        <v>0</v>
      </c>
      <c r="BF398" t="str">
        <f>IFERROR(IF(OR(BD398=338,BD398=340,BD398=341,BD398=342,BD398="342A",BD398="342B"),PorcenRet(BD398,BH398,BI398),INDEX(PORCENTAJEBUSCAR,MATCH(BD398,CódigoRET,0),4)*1),"")</f>
        <v/>
      </c>
      <c r="BG398">
        <f t="shared" si="45"/>
        <v>0</v>
      </c>
      <c r="BO398">
        <f t="shared" si="46"/>
        <v>0</v>
      </c>
      <c r="CC398">
        <f t="shared" si="47"/>
        <v>0</v>
      </c>
      <c r="CD398">
        <f t="shared" si="48"/>
        <v>0</v>
      </c>
      <c r="CG398">
        <f ca="1">IFERROR(INDIRECT("IVA!X"&amp;MATCH(MID(COMPRAS!C298,1,2)&amp;MID(COMPRAS!F298,1,2)&amp;MID(COMPRAS!D298,1,2),IVA!W:W,0)),"SIN COD.")</f>
        <v>0</v>
      </c>
      <c r="CH398">
        <f ca="1">IFERROR(INDIRECT("IVA!Y"&amp;MATCH(MID(COMPRAS!C298,1,2)&amp;MID(COMPRAS!F298,1,2)&amp;MID(COMPRAS!D298,1,2),IVA!W:W,0)),"SIN COD.")</f>
        <v>0</v>
      </c>
    </row>
    <row r="399" spans="1:86" x14ac:dyDescent="0.25">
      <c r="A399" s="226"/>
      <c r="B399" s="227"/>
      <c r="C399" s="228"/>
      <c r="D399"/>
      <c r="AL399">
        <f t="shared" si="42"/>
        <v>0</v>
      </c>
      <c r="AQ399">
        <f t="shared" si="43"/>
        <v>0</v>
      </c>
      <c r="AR399" t="str">
        <f>IFERROR(IF(OR(AP399=338,AP399=340,AP399=341,AP399=342,AP399="342A",AP399="342B"),PorcenRet(AP399,AT399,AU399),INDEX(PORCENTAJEBUSCAR,MATCH(AP399,CódigoRET,0),4)*1),"")</f>
        <v/>
      </c>
      <c r="AS399">
        <f t="shared" si="44"/>
        <v>0</v>
      </c>
      <c r="BF399" t="str">
        <f>IFERROR(IF(OR(BD399=338,BD399=340,BD399=341,BD399=342,BD399="342A",BD399="342B"),PorcenRet(BD399,BH399,BI399),INDEX(PORCENTAJEBUSCAR,MATCH(BD399,CódigoRET,0),4)*1),"")</f>
        <v/>
      </c>
      <c r="BG399">
        <f t="shared" si="45"/>
        <v>0</v>
      </c>
      <c r="BO399">
        <f t="shared" si="46"/>
        <v>0</v>
      </c>
      <c r="CC399">
        <f t="shared" si="47"/>
        <v>0</v>
      </c>
      <c r="CD399">
        <f t="shared" si="48"/>
        <v>0</v>
      </c>
      <c r="CG399">
        <f ca="1">IFERROR(INDIRECT("IVA!X"&amp;MATCH(MID(COMPRAS!C299,1,2)&amp;MID(COMPRAS!F299,1,2)&amp;MID(COMPRAS!D299,1,2),IVA!W:W,0)),"SIN COD.")</f>
        <v>0</v>
      </c>
      <c r="CH399">
        <f ca="1">IFERROR(INDIRECT("IVA!Y"&amp;MATCH(MID(COMPRAS!C299,1,2)&amp;MID(COMPRAS!F299,1,2)&amp;MID(COMPRAS!D299,1,2),IVA!W:W,0)),"SIN COD.")</f>
        <v>0</v>
      </c>
    </row>
    <row r="400" spans="1:86" x14ac:dyDescent="0.25">
      <c r="A400" s="226"/>
      <c r="B400" s="227"/>
      <c r="C400" s="228"/>
      <c r="D400"/>
      <c r="AL400">
        <f t="shared" si="42"/>
        <v>0</v>
      </c>
      <c r="AQ400">
        <f t="shared" si="43"/>
        <v>0</v>
      </c>
      <c r="AR400" t="str">
        <f>IFERROR(IF(OR(AP400=338,AP400=340,AP400=341,AP400=342,AP400="342A",AP400="342B"),PorcenRet(AP400,AT400,AU400),INDEX(PORCENTAJEBUSCAR,MATCH(AP400,CódigoRET,0),4)*1),"")</f>
        <v/>
      </c>
      <c r="AS400">
        <f t="shared" si="44"/>
        <v>0</v>
      </c>
      <c r="BF400" t="str">
        <f>IFERROR(IF(OR(BD400=338,BD400=340,BD400=341,BD400=342,BD400="342A",BD400="342B"),PorcenRet(BD400,BH400,BI400),INDEX(PORCENTAJEBUSCAR,MATCH(BD400,CódigoRET,0),4)*1),"")</f>
        <v/>
      </c>
      <c r="BG400">
        <f t="shared" si="45"/>
        <v>0</v>
      </c>
      <c r="BO400">
        <f t="shared" si="46"/>
        <v>0</v>
      </c>
      <c r="CC400">
        <f t="shared" si="47"/>
        <v>0</v>
      </c>
      <c r="CD400">
        <f t="shared" si="48"/>
        <v>0</v>
      </c>
      <c r="CG400">
        <f ca="1">IFERROR(INDIRECT("IVA!X"&amp;MATCH(MID(COMPRAS!C300,1,2)&amp;MID(COMPRAS!F300,1,2)&amp;MID(COMPRAS!D300,1,2),IVA!W:W,0)),"SIN COD.")</f>
        <v>0</v>
      </c>
      <c r="CH400">
        <f ca="1">IFERROR(INDIRECT("IVA!Y"&amp;MATCH(MID(COMPRAS!C300,1,2)&amp;MID(COMPRAS!F300,1,2)&amp;MID(COMPRAS!D300,1,2),IVA!W:W,0)),"SIN COD.")</f>
        <v>0</v>
      </c>
    </row>
    <row r="401" spans="1:86" x14ac:dyDescent="0.25">
      <c r="A401" s="226"/>
      <c r="B401" s="227"/>
      <c r="C401" s="228"/>
      <c r="D401"/>
      <c r="AL401">
        <f t="shared" si="42"/>
        <v>0</v>
      </c>
      <c r="AQ401">
        <f t="shared" si="43"/>
        <v>0</v>
      </c>
      <c r="AR401" t="str">
        <f>IFERROR(IF(OR(AP401=338,AP401=340,AP401=341,AP401=342,AP401="342A",AP401="342B"),PorcenRet(AP401,AT401,AU401),INDEX(PORCENTAJEBUSCAR,MATCH(AP401,CódigoRET,0),4)*1),"")</f>
        <v/>
      </c>
      <c r="AS401">
        <f t="shared" si="44"/>
        <v>0</v>
      </c>
      <c r="BF401" t="str">
        <f>IFERROR(IF(OR(BD401=338,BD401=340,BD401=341,BD401=342,BD401="342A",BD401="342B"),PorcenRet(BD401,BH401,BI401),INDEX(PORCENTAJEBUSCAR,MATCH(BD401,CódigoRET,0),4)*1),"")</f>
        <v/>
      </c>
      <c r="BG401">
        <f t="shared" si="45"/>
        <v>0</v>
      </c>
      <c r="BO401">
        <f t="shared" si="46"/>
        <v>0</v>
      </c>
      <c r="CC401">
        <f t="shared" si="47"/>
        <v>0</v>
      </c>
      <c r="CD401">
        <f t="shared" si="48"/>
        <v>0</v>
      </c>
      <c r="CG401">
        <f ca="1">IFERROR(INDIRECT("IVA!X"&amp;MATCH(MID(COMPRAS!C301,1,2)&amp;MID(COMPRAS!F301,1,2)&amp;MID(COMPRAS!D301,1,2),IVA!W:W,0)),"SIN COD.")</f>
        <v>0</v>
      </c>
      <c r="CH401">
        <f ca="1">IFERROR(INDIRECT("IVA!Y"&amp;MATCH(MID(COMPRAS!C301,1,2)&amp;MID(COMPRAS!F301,1,2)&amp;MID(COMPRAS!D301,1,2),IVA!W:W,0)),"SIN COD.")</f>
        <v>0</v>
      </c>
    </row>
    <row r="402" spans="1:86" x14ac:dyDescent="0.25">
      <c r="A402" s="226"/>
      <c r="B402" s="227"/>
      <c r="C402" s="228"/>
      <c r="D402"/>
      <c r="AL402">
        <f t="shared" si="42"/>
        <v>0</v>
      </c>
      <c r="AQ402">
        <f t="shared" si="43"/>
        <v>0</v>
      </c>
      <c r="AR402" t="str">
        <f>IFERROR(IF(OR(AP402=338,AP402=340,AP402=341,AP402=342,AP402="342A",AP402="342B"),PorcenRet(AP402,AT402,AU402),INDEX(PORCENTAJEBUSCAR,MATCH(AP402,CódigoRET,0),4)*1),"")</f>
        <v/>
      </c>
      <c r="AS402">
        <f t="shared" si="44"/>
        <v>0</v>
      </c>
      <c r="BF402" t="str">
        <f>IFERROR(IF(OR(BD402=338,BD402=340,BD402=341,BD402=342,BD402="342A",BD402="342B"),PorcenRet(BD402,BH402,BI402),INDEX(PORCENTAJEBUSCAR,MATCH(BD402,CódigoRET,0),4)*1),"")</f>
        <v/>
      </c>
      <c r="BG402">
        <f t="shared" si="45"/>
        <v>0</v>
      </c>
      <c r="BO402">
        <f t="shared" si="46"/>
        <v>0</v>
      </c>
      <c r="CC402">
        <f t="shared" si="47"/>
        <v>0</v>
      </c>
      <c r="CD402">
        <f t="shared" si="48"/>
        <v>0</v>
      </c>
      <c r="CG402">
        <f ca="1">IFERROR(INDIRECT("IVA!X"&amp;MATCH(MID(COMPRAS!C302,1,2)&amp;MID(COMPRAS!F302,1,2)&amp;MID(COMPRAS!D302,1,2),IVA!W:W,0)),"SIN COD.")</f>
        <v>0</v>
      </c>
      <c r="CH402">
        <f ca="1">IFERROR(INDIRECT("IVA!Y"&amp;MATCH(MID(COMPRAS!C302,1,2)&amp;MID(COMPRAS!F302,1,2)&amp;MID(COMPRAS!D302,1,2),IVA!W:W,0)),"SIN COD.")</f>
        <v>0</v>
      </c>
    </row>
    <row r="403" spans="1:86" x14ac:dyDescent="0.25">
      <c r="A403" s="226"/>
      <c r="B403" s="227"/>
      <c r="C403" s="228"/>
      <c r="D403"/>
      <c r="AL403">
        <f t="shared" si="42"/>
        <v>0</v>
      </c>
      <c r="AQ403">
        <f t="shared" si="43"/>
        <v>0</v>
      </c>
      <c r="AR403" t="str">
        <f>IFERROR(IF(OR(AP403=338,AP403=340,AP403=341,AP403=342,AP403="342A",AP403="342B"),PorcenRet(AP403,AT403,AU403),INDEX(PORCENTAJEBUSCAR,MATCH(AP403,CódigoRET,0),4)*1),"")</f>
        <v/>
      </c>
      <c r="AS403">
        <f t="shared" si="44"/>
        <v>0</v>
      </c>
      <c r="BF403" t="str">
        <f>IFERROR(IF(OR(BD403=338,BD403=340,BD403=341,BD403=342,BD403="342A",BD403="342B"),PorcenRet(BD403,BH403,BI403),INDEX(PORCENTAJEBUSCAR,MATCH(BD403,CódigoRET,0),4)*1),"")</f>
        <v/>
      </c>
      <c r="BG403">
        <f t="shared" si="45"/>
        <v>0</v>
      </c>
      <c r="BO403">
        <f t="shared" si="46"/>
        <v>0</v>
      </c>
      <c r="CC403">
        <f t="shared" si="47"/>
        <v>0</v>
      </c>
      <c r="CD403">
        <f t="shared" si="48"/>
        <v>0</v>
      </c>
      <c r="CG403">
        <f ca="1">IFERROR(INDIRECT("IVA!X"&amp;MATCH(MID(COMPRAS!C303,1,2)&amp;MID(COMPRAS!F303,1,2)&amp;MID(COMPRAS!D303,1,2),IVA!W:W,0)),"SIN COD.")</f>
        <v>0</v>
      </c>
      <c r="CH403">
        <f ca="1">IFERROR(INDIRECT("IVA!Y"&amp;MATCH(MID(COMPRAS!C303,1,2)&amp;MID(COMPRAS!F303,1,2)&amp;MID(COMPRAS!D303,1,2),IVA!W:W,0)),"SIN COD.")</f>
        <v>0</v>
      </c>
    </row>
    <row r="404" spans="1:86" x14ac:dyDescent="0.25">
      <c r="A404" s="226"/>
      <c r="B404" s="227"/>
      <c r="C404" s="228"/>
      <c r="D404"/>
      <c r="AL404">
        <f t="shared" si="42"/>
        <v>0</v>
      </c>
      <c r="AQ404">
        <f t="shared" si="43"/>
        <v>0</v>
      </c>
      <c r="AR404" t="str">
        <f>IFERROR(IF(OR(AP404=338,AP404=340,AP404=341,AP404=342,AP404="342A",AP404="342B"),PorcenRet(AP404,AT404,AU404),INDEX(PORCENTAJEBUSCAR,MATCH(AP404,CódigoRET,0),4)*1),"")</f>
        <v/>
      </c>
      <c r="AS404">
        <f t="shared" si="44"/>
        <v>0</v>
      </c>
      <c r="BF404" t="str">
        <f>IFERROR(IF(OR(BD404=338,BD404=340,BD404=341,BD404=342,BD404="342A",BD404="342B"),PorcenRet(BD404,BH404,BI404),INDEX(PORCENTAJEBUSCAR,MATCH(BD404,CódigoRET,0),4)*1),"")</f>
        <v/>
      </c>
      <c r="BG404">
        <f t="shared" si="45"/>
        <v>0</v>
      </c>
      <c r="BO404">
        <f t="shared" si="46"/>
        <v>0</v>
      </c>
      <c r="CC404">
        <f t="shared" si="47"/>
        <v>0</v>
      </c>
      <c r="CD404">
        <f t="shared" si="48"/>
        <v>0</v>
      </c>
      <c r="CG404">
        <f ca="1">IFERROR(INDIRECT("IVA!X"&amp;MATCH(MID(COMPRAS!C304,1,2)&amp;MID(COMPRAS!F304,1,2)&amp;MID(COMPRAS!D304,1,2),IVA!W:W,0)),"SIN COD.")</f>
        <v>0</v>
      </c>
      <c r="CH404">
        <f ca="1">IFERROR(INDIRECT("IVA!Y"&amp;MATCH(MID(COMPRAS!C304,1,2)&amp;MID(COMPRAS!F304,1,2)&amp;MID(COMPRAS!D304,1,2),IVA!W:W,0)),"SIN COD.")</f>
        <v>0</v>
      </c>
    </row>
    <row r="405" spans="1:86" x14ac:dyDescent="0.25">
      <c r="A405" s="226"/>
      <c r="B405" s="227"/>
      <c r="C405" s="228"/>
      <c r="D405"/>
      <c r="AL405">
        <f t="shared" si="42"/>
        <v>0</v>
      </c>
      <c r="AQ405">
        <f t="shared" si="43"/>
        <v>0</v>
      </c>
      <c r="AR405" t="str">
        <f>IFERROR(IF(OR(AP405=338,AP405=340,AP405=341,AP405=342,AP405="342A",AP405="342B"),PorcenRet(AP405,AT405,AU405),INDEX(PORCENTAJEBUSCAR,MATCH(AP405,CódigoRET,0),4)*1),"")</f>
        <v/>
      </c>
      <c r="AS405">
        <f t="shared" si="44"/>
        <v>0</v>
      </c>
      <c r="BF405" t="str">
        <f>IFERROR(IF(OR(BD405=338,BD405=340,BD405=341,BD405=342,BD405="342A",BD405="342B"),PorcenRet(BD405,BH405,BI405),INDEX(PORCENTAJEBUSCAR,MATCH(BD405,CódigoRET,0),4)*1),"")</f>
        <v/>
      </c>
      <c r="BG405">
        <f t="shared" si="45"/>
        <v>0</v>
      </c>
      <c r="BO405">
        <f t="shared" si="46"/>
        <v>0</v>
      </c>
      <c r="CC405">
        <f t="shared" si="47"/>
        <v>0</v>
      </c>
      <c r="CD405">
        <f t="shared" si="48"/>
        <v>0</v>
      </c>
      <c r="CG405">
        <f ca="1">IFERROR(INDIRECT("IVA!X"&amp;MATCH(MID(COMPRAS!C305,1,2)&amp;MID(COMPRAS!F305,1,2)&amp;MID(COMPRAS!D305,1,2),IVA!W:W,0)),"SIN COD.")</f>
        <v>0</v>
      </c>
      <c r="CH405">
        <f ca="1">IFERROR(INDIRECT("IVA!Y"&amp;MATCH(MID(COMPRAS!C305,1,2)&amp;MID(COMPRAS!F305,1,2)&amp;MID(COMPRAS!D305,1,2),IVA!W:W,0)),"SIN COD.")</f>
        <v>0</v>
      </c>
    </row>
    <row r="406" spans="1:86" x14ac:dyDescent="0.25">
      <c r="A406" s="226"/>
      <c r="B406" s="227"/>
      <c r="C406" s="228"/>
      <c r="D406"/>
      <c r="AL406">
        <f t="shared" si="42"/>
        <v>0</v>
      </c>
      <c r="AQ406">
        <f t="shared" si="43"/>
        <v>0</v>
      </c>
      <c r="AR406" t="str">
        <f>IFERROR(IF(OR(AP406=338,AP406=340,AP406=341,AP406=342,AP406="342A",AP406="342B"),PorcenRet(AP406,AT406,AU406),INDEX(PORCENTAJEBUSCAR,MATCH(AP406,CódigoRET,0),4)*1),"")</f>
        <v/>
      </c>
      <c r="AS406">
        <f t="shared" si="44"/>
        <v>0</v>
      </c>
      <c r="BF406" t="str">
        <f>IFERROR(IF(OR(BD406=338,BD406=340,BD406=341,BD406=342,BD406="342A",BD406="342B"),PorcenRet(BD406,BH406,BI406),INDEX(PORCENTAJEBUSCAR,MATCH(BD406,CódigoRET,0),4)*1),"")</f>
        <v/>
      </c>
      <c r="BG406">
        <f t="shared" si="45"/>
        <v>0</v>
      </c>
      <c r="BO406">
        <f t="shared" si="46"/>
        <v>0</v>
      </c>
      <c r="CC406">
        <f t="shared" si="47"/>
        <v>0</v>
      </c>
      <c r="CD406">
        <f t="shared" si="48"/>
        <v>0</v>
      </c>
      <c r="CG406">
        <f ca="1">IFERROR(INDIRECT("IVA!X"&amp;MATCH(MID(COMPRAS!C306,1,2)&amp;MID(COMPRAS!F306,1,2)&amp;MID(COMPRAS!D306,1,2),IVA!W:W,0)),"SIN COD.")</f>
        <v>0</v>
      </c>
      <c r="CH406">
        <f ca="1">IFERROR(INDIRECT("IVA!Y"&amp;MATCH(MID(COMPRAS!C306,1,2)&amp;MID(COMPRAS!F306,1,2)&amp;MID(COMPRAS!D306,1,2),IVA!W:W,0)),"SIN COD.")</f>
        <v>0</v>
      </c>
    </row>
    <row r="407" spans="1:86" x14ac:dyDescent="0.25">
      <c r="A407" s="226"/>
      <c r="B407" s="227"/>
      <c r="C407" s="228"/>
      <c r="D407"/>
      <c r="AL407">
        <f t="shared" si="42"/>
        <v>0</v>
      </c>
      <c r="AQ407">
        <f t="shared" si="43"/>
        <v>0</v>
      </c>
      <c r="AR407" t="str">
        <f>IFERROR(IF(OR(AP407=338,AP407=340,AP407=341,AP407=342,AP407="342A",AP407="342B"),PorcenRet(AP407,AT407,AU407),INDEX(PORCENTAJEBUSCAR,MATCH(AP407,CódigoRET,0),4)*1),"")</f>
        <v/>
      </c>
      <c r="AS407">
        <f t="shared" si="44"/>
        <v>0</v>
      </c>
      <c r="BF407" t="str">
        <f>IFERROR(IF(OR(BD407=338,BD407=340,BD407=341,BD407=342,BD407="342A",BD407="342B"),PorcenRet(BD407,BH407,BI407),INDEX(PORCENTAJEBUSCAR,MATCH(BD407,CódigoRET,0),4)*1),"")</f>
        <v/>
      </c>
      <c r="BG407">
        <f t="shared" si="45"/>
        <v>0</v>
      </c>
      <c r="BO407">
        <f t="shared" si="46"/>
        <v>0</v>
      </c>
      <c r="CC407">
        <f t="shared" si="47"/>
        <v>0</v>
      </c>
      <c r="CD407">
        <f t="shared" si="48"/>
        <v>0</v>
      </c>
      <c r="CG407">
        <f ca="1">IFERROR(INDIRECT("IVA!X"&amp;MATCH(MID(COMPRAS!C307,1,2)&amp;MID(COMPRAS!F307,1,2)&amp;MID(COMPRAS!D307,1,2),IVA!W:W,0)),"SIN COD.")</f>
        <v>0</v>
      </c>
      <c r="CH407">
        <f ca="1">IFERROR(INDIRECT("IVA!Y"&amp;MATCH(MID(COMPRAS!C307,1,2)&amp;MID(COMPRAS!F307,1,2)&amp;MID(COMPRAS!D307,1,2),IVA!W:W,0)),"SIN COD.")</f>
        <v>0</v>
      </c>
    </row>
    <row r="408" spans="1:86" x14ac:dyDescent="0.25">
      <c r="A408" s="226"/>
      <c r="B408" s="227"/>
      <c r="C408" s="228"/>
      <c r="D408"/>
      <c r="AL408">
        <f t="shared" si="42"/>
        <v>0</v>
      </c>
      <c r="AQ408">
        <f t="shared" si="43"/>
        <v>0</v>
      </c>
      <c r="AR408" t="str">
        <f>IFERROR(IF(OR(AP408=338,AP408=340,AP408=341,AP408=342,AP408="342A",AP408="342B"),PorcenRet(AP408,AT408,AU408),INDEX(PORCENTAJEBUSCAR,MATCH(AP408,CódigoRET,0),4)*1),"")</f>
        <v/>
      </c>
      <c r="AS408">
        <f t="shared" si="44"/>
        <v>0</v>
      </c>
      <c r="BF408" t="str">
        <f>IFERROR(IF(OR(BD408=338,BD408=340,BD408=341,BD408=342,BD408="342A",BD408="342B"),PorcenRet(BD408,BH408,BI408),INDEX(PORCENTAJEBUSCAR,MATCH(BD408,CódigoRET,0),4)*1),"")</f>
        <v/>
      </c>
      <c r="BG408">
        <f t="shared" si="45"/>
        <v>0</v>
      </c>
      <c r="BO408">
        <f t="shared" si="46"/>
        <v>0</v>
      </c>
      <c r="CC408">
        <f t="shared" si="47"/>
        <v>0</v>
      </c>
      <c r="CD408">
        <f t="shared" si="48"/>
        <v>0</v>
      </c>
      <c r="CG408">
        <f ca="1">IFERROR(INDIRECT("IVA!X"&amp;MATCH(MID(COMPRAS!C308,1,2)&amp;MID(COMPRAS!F308,1,2)&amp;MID(COMPRAS!D308,1,2),IVA!W:W,0)),"SIN COD.")</f>
        <v>0</v>
      </c>
      <c r="CH408">
        <f ca="1">IFERROR(INDIRECT("IVA!Y"&amp;MATCH(MID(COMPRAS!C308,1,2)&amp;MID(COMPRAS!F308,1,2)&amp;MID(COMPRAS!D308,1,2),IVA!W:W,0)),"SIN COD.")</f>
        <v>0</v>
      </c>
    </row>
    <row r="409" spans="1:86" x14ac:dyDescent="0.25">
      <c r="A409" s="226"/>
      <c r="B409" s="227"/>
      <c r="C409" s="228"/>
      <c r="D409"/>
      <c r="AL409">
        <f t="shared" si="42"/>
        <v>0</v>
      </c>
      <c r="AQ409">
        <f t="shared" si="43"/>
        <v>0</v>
      </c>
      <c r="AR409" t="str">
        <f>IFERROR(IF(OR(AP409=338,AP409=340,AP409=341,AP409=342,AP409="342A",AP409="342B"),PorcenRet(AP409,AT409,AU409),INDEX(PORCENTAJEBUSCAR,MATCH(AP409,CódigoRET,0),4)*1),"")</f>
        <v/>
      </c>
      <c r="AS409">
        <f t="shared" si="44"/>
        <v>0</v>
      </c>
      <c r="BF409" t="str">
        <f>IFERROR(IF(OR(BD409=338,BD409=340,BD409=341,BD409=342,BD409="342A",BD409="342B"),PorcenRet(BD409,BH409,BI409),INDEX(PORCENTAJEBUSCAR,MATCH(BD409,CódigoRET,0),4)*1),"")</f>
        <v/>
      </c>
      <c r="BG409">
        <f t="shared" si="45"/>
        <v>0</v>
      </c>
      <c r="BO409">
        <f t="shared" si="46"/>
        <v>0</v>
      </c>
      <c r="CC409">
        <f t="shared" si="47"/>
        <v>0</v>
      </c>
      <c r="CD409">
        <f t="shared" si="48"/>
        <v>0</v>
      </c>
      <c r="CG409">
        <f ca="1">IFERROR(INDIRECT("IVA!X"&amp;MATCH(MID(COMPRAS!C309,1,2)&amp;MID(COMPRAS!F309,1,2)&amp;MID(COMPRAS!D309,1,2),IVA!W:W,0)),"SIN COD.")</f>
        <v>0</v>
      </c>
      <c r="CH409">
        <f ca="1">IFERROR(INDIRECT("IVA!Y"&amp;MATCH(MID(COMPRAS!C309,1,2)&amp;MID(COMPRAS!F309,1,2)&amp;MID(COMPRAS!D309,1,2),IVA!W:W,0)),"SIN COD.")</f>
        <v>0</v>
      </c>
    </row>
    <row r="410" spans="1:86" x14ac:dyDescent="0.25">
      <c r="A410" s="226"/>
      <c r="B410" s="227"/>
      <c r="C410" s="228"/>
      <c r="D410"/>
      <c r="AL410">
        <f t="shared" si="42"/>
        <v>0</v>
      </c>
      <c r="AQ410">
        <f t="shared" si="43"/>
        <v>0</v>
      </c>
      <c r="AR410" t="str">
        <f>IFERROR(IF(OR(AP410=338,AP410=340,AP410=341,AP410=342,AP410="342A",AP410="342B"),PorcenRet(AP410,AT410,AU410),INDEX(PORCENTAJEBUSCAR,MATCH(AP410,CódigoRET,0),4)*1),"")</f>
        <v/>
      </c>
      <c r="AS410">
        <f t="shared" si="44"/>
        <v>0</v>
      </c>
      <c r="BF410" t="str">
        <f>IFERROR(IF(OR(BD410=338,BD410=340,BD410=341,BD410=342,BD410="342A",BD410="342B"),PorcenRet(BD410,BH410,BI410),INDEX(PORCENTAJEBUSCAR,MATCH(BD410,CódigoRET,0),4)*1),"")</f>
        <v/>
      </c>
      <c r="BG410">
        <f t="shared" si="45"/>
        <v>0</v>
      </c>
      <c r="BO410">
        <f t="shared" si="46"/>
        <v>0</v>
      </c>
      <c r="CC410">
        <f t="shared" si="47"/>
        <v>0</v>
      </c>
      <c r="CD410">
        <f t="shared" si="48"/>
        <v>0</v>
      </c>
      <c r="CG410">
        <f ca="1">IFERROR(INDIRECT("IVA!X"&amp;MATCH(MID(COMPRAS!C310,1,2)&amp;MID(COMPRAS!F310,1,2)&amp;MID(COMPRAS!D310,1,2),IVA!W:W,0)),"SIN COD.")</f>
        <v>0</v>
      </c>
      <c r="CH410">
        <f ca="1">IFERROR(INDIRECT("IVA!Y"&amp;MATCH(MID(COMPRAS!C310,1,2)&amp;MID(COMPRAS!F310,1,2)&amp;MID(COMPRAS!D310,1,2),IVA!W:W,0)),"SIN COD.")</f>
        <v>0</v>
      </c>
    </row>
    <row r="411" spans="1:86" x14ac:dyDescent="0.25">
      <c r="A411" s="226"/>
      <c r="B411" s="227"/>
      <c r="C411" s="228"/>
      <c r="D411"/>
      <c r="AL411">
        <f t="shared" si="42"/>
        <v>0</v>
      </c>
      <c r="AQ411">
        <f t="shared" si="43"/>
        <v>0</v>
      </c>
      <c r="AR411" t="str">
        <f>IFERROR(IF(OR(AP411=338,AP411=340,AP411=341,AP411=342,AP411="342A",AP411="342B"),PorcenRet(AP411,AT411,AU411),INDEX(PORCENTAJEBUSCAR,MATCH(AP411,CódigoRET,0),4)*1),"")</f>
        <v/>
      </c>
      <c r="AS411">
        <f t="shared" si="44"/>
        <v>0</v>
      </c>
      <c r="BF411" t="str">
        <f>IFERROR(IF(OR(BD411=338,BD411=340,BD411=341,BD411=342,BD411="342A",BD411="342B"),PorcenRet(BD411,BH411,BI411),INDEX(PORCENTAJEBUSCAR,MATCH(BD411,CódigoRET,0),4)*1),"")</f>
        <v/>
      </c>
      <c r="BG411">
        <f t="shared" si="45"/>
        <v>0</v>
      </c>
      <c r="BO411">
        <f t="shared" si="46"/>
        <v>0</v>
      </c>
      <c r="CC411">
        <f t="shared" si="47"/>
        <v>0</v>
      </c>
      <c r="CD411">
        <f t="shared" si="48"/>
        <v>0</v>
      </c>
      <c r="CG411">
        <f ca="1">IFERROR(INDIRECT("IVA!X"&amp;MATCH(MID(COMPRAS!C311,1,2)&amp;MID(COMPRAS!F311,1,2)&amp;MID(COMPRAS!D311,1,2),IVA!W:W,0)),"SIN COD.")</f>
        <v>0</v>
      </c>
      <c r="CH411">
        <f ca="1">IFERROR(INDIRECT("IVA!Y"&amp;MATCH(MID(COMPRAS!C311,1,2)&amp;MID(COMPRAS!F311,1,2)&amp;MID(COMPRAS!D311,1,2),IVA!W:W,0)),"SIN COD.")</f>
        <v>0</v>
      </c>
    </row>
    <row r="412" spans="1:86" x14ac:dyDescent="0.25">
      <c r="A412" s="226"/>
      <c r="B412" s="227"/>
      <c r="C412" s="228"/>
      <c r="D412"/>
      <c r="AL412">
        <f t="shared" si="42"/>
        <v>0</v>
      </c>
      <c r="AQ412">
        <f t="shared" si="43"/>
        <v>0</v>
      </c>
      <c r="AR412" t="str">
        <f>IFERROR(IF(OR(AP412=338,AP412=340,AP412=341,AP412=342,AP412="342A",AP412="342B"),PorcenRet(AP412,AT412,AU412),INDEX(PORCENTAJEBUSCAR,MATCH(AP412,CódigoRET,0),4)*1),"")</f>
        <v/>
      </c>
      <c r="AS412">
        <f t="shared" si="44"/>
        <v>0</v>
      </c>
      <c r="BF412" t="str">
        <f>IFERROR(IF(OR(BD412=338,BD412=340,BD412=341,BD412=342,BD412="342A",BD412="342B"),PorcenRet(BD412,BH412,BI412),INDEX(PORCENTAJEBUSCAR,MATCH(BD412,CódigoRET,0),4)*1),"")</f>
        <v/>
      </c>
      <c r="BG412">
        <f t="shared" si="45"/>
        <v>0</v>
      </c>
      <c r="BO412">
        <f t="shared" si="46"/>
        <v>0</v>
      </c>
      <c r="CC412">
        <f t="shared" si="47"/>
        <v>0</v>
      </c>
      <c r="CD412">
        <f t="shared" si="48"/>
        <v>0</v>
      </c>
      <c r="CG412">
        <f ca="1">IFERROR(INDIRECT("IVA!X"&amp;MATCH(MID(COMPRAS!C312,1,2)&amp;MID(COMPRAS!F312,1,2)&amp;MID(COMPRAS!D312,1,2),IVA!W:W,0)),"SIN COD.")</f>
        <v>0</v>
      </c>
      <c r="CH412">
        <f ca="1">IFERROR(INDIRECT("IVA!Y"&amp;MATCH(MID(COMPRAS!C312,1,2)&amp;MID(COMPRAS!F312,1,2)&amp;MID(COMPRAS!D312,1,2),IVA!W:W,0)),"SIN COD.")</f>
        <v>0</v>
      </c>
    </row>
    <row r="413" spans="1:86" x14ac:dyDescent="0.25">
      <c r="A413" s="226"/>
      <c r="B413" s="227"/>
      <c r="C413" s="228"/>
      <c r="D413"/>
      <c r="AL413">
        <f t="shared" si="42"/>
        <v>0</v>
      </c>
      <c r="AQ413">
        <f t="shared" si="43"/>
        <v>0</v>
      </c>
      <c r="AR413" t="str">
        <f>IFERROR(IF(OR(AP413=338,AP413=340,AP413=341,AP413=342,AP413="342A",AP413="342B"),PorcenRet(AP413,AT413,AU413),INDEX(PORCENTAJEBUSCAR,MATCH(AP413,CódigoRET,0),4)*1),"")</f>
        <v/>
      </c>
      <c r="AS413">
        <f t="shared" si="44"/>
        <v>0</v>
      </c>
      <c r="BF413" t="str">
        <f>IFERROR(IF(OR(BD413=338,BD413=340,BD413=341,BD413=342,BD413="342A",BD413="342B"),PorcenRet(BD413,BH413,BI413),INDEX(PORCENTAJEBUSCAR,MATCH(BD413,CódigoRET,0),4)*1),"")</f>
        <v/>
      </c>
      <c r="BG413">
        <f t="shared" si="45"/>
        <v>0</v>
      </c>
      <c r="BO413">
        <f t="shared" si="46"/>
        <v>0</v>
      </c>
      <c r="CC413">
        <f t="shared" si="47"/>
        <v>0</v>
      </c>
      <c r="CD413">
        <f t="shared" si="48"/>
        <v>0</v>
      </c>
      <c r="CG413">
        <f ca="1">IFERROR(INDIRECT("IVA!X"&amp;MATCH(MID(COMPRAS!C313,1,2)&amp;MID(COMPRAS!F313,1,2)&amp;MID(COMPRAS!D313,1,2),IVA!W:W,0)),"SIN COD.")</f>
        <v>0</v>
      </c>
      <c r="CH413">
        <f ca="1">IFERROR(INDIRECT("IVA!Y"&amp;MATCH(MID(COMPRAS!C313,1,2)&amp;MID(COMPRAS!F313,1,2)&amp;MID(COMPRAS!D313,1,2),IVA!W:W,0)),"SIN COD.")</f>
        <v>0</v>
      </c>
    </row>
    <row r="414" spans="1:86" x14ac:dyDescent="0.25">
      <c r="A414" s="226"/>
      <c r="B414" s="227"/>
      <c r="C414" s="228"/>
      <c r="D414"/>
      <c r="AL414">
        <f t="shared" si="42"/>
        <v>0</v>
      </c>
      <c r="AQ414">
        <f t="shared" si="43"/>
        <v>0</v>
      </c>
      <c r="AR414" t="str">
        <f>IFERROR(IF(OR(AP414=338,AP414=340,AP414=341,AP414=342,AP414="342A",AP414="342B"),PorcenRet(AP414,AT414,AU414),INDEX(PORCENTAJEBUSCAR,MATCH(AP414,CódigoRET,0),4)*1),"")</f>
        <v/>
      </c>
      <c r="AS414">
        <f t="shared" si="44"/>
        <v>0</v>
      </c>
      <c r="BF414" t="str">
        <f>IFERROR(IF(OR(BD414=338,BD414=340,BD414=341,BD414=342,BD414="342A",BD414="342B"),PorcenRet(BD414,BH414,BI414),INDEX(PORCENTAJEBUSCAR,MATCH(BD414,CódigoRET,0),4)*1),"")</f>
        <v/>
      </c>
      <c r="BG414">
        <f t="shared" si="45"/>
        <v>0</v>
      </c>
      <c r="BO414">
        <f t="shared" si="46"/>
        <v>0</v>
      </c>
      <c r="CC414">
        <f t="shared" si="47"/>
        <v>0</v>
      </c>
      <c r="CD414">
        <f t="shared" si="48"/>
        <v>0</v>
      </c>
      <c r="CG414">
        <f ca="1">IFERROR(INDIRECT("IVA!X"&amp;MATCH(MID(COMPRAS!C314,1,2)&amp;MID(COMPRAS!F314,1,2)&amp;MID(COMPRAS!D314,1,2),IVA!W:W,0)),"SIN COD.")</f>
        <v>0</v>
      </c>
      <c r="CH414">
        <f ca="1">IFERROR(INDIRECT("IVA!Y"&amp;MATCH(MID(COMPRAS!C314,1,2)&amp;MID(COMPRAS!F314,1,2)&amp;MID(COMPRAS!D314,1,2),IVA!W:W,0)),"SIN COD.")</f>
        <v>0</v>
      </c>
    </row>
    <row r="415" spans="1:86" x14ac:dyDescent="0.25">
      <c r="A415" s="226"/>
      <c r="B415" s="227"/>
      <c r="C415" s="228"/>
      <c r="D415"/>
      <c r="AL415">
        <f t="shared" si="42"/>
        <v>0</v>
      </c>
      <c r="AQ415">
        <f t="shared" si="43"/>
        <v>0</v>
      </c>
      <c r="AR415" t="str">
        <f>IFERROR(IF(OR(AP415=338,AP415=340,AP415=341,AP415=342,AP415="342A",AP415="342B"),PorcenRet(AP415,AT415,AU415),INDEX(PORCENTAJEBUSCAR,MATCH(AP415,CódigoRET,0),4)*1),"")</f>
        <v/>
      </c>
      <c r="AS415">
        <f t="shared" si="44"/>
        <v>0</v>
      </c>
      <c r="BF415" t="str">
        <f>IFERROR(IF(OR(BD415=338,BD415=340,BD415=341,BD415=342,BD415="342A",BD415="342B"),PorcenRet(BD415,BH415,BI415),INDEX(PORCENTAJEBUSCAR,MATCH(BD415,CódigoRET,0),4)*1),"")</f>
        <v/>
      </c>
      <c r="BG415">
        <f t="shared" si="45"/>
        <v>0</v>
      </c>
      <c r="BO415">
        <f t="shared" si="46"/>
        <v>0</v>
      </c>
      <c r="CC415">
        <f t="shared" si="47"/>
        <v>0</v>
      </c>
      <c r="CD415">
        <f t="shared" si="48"/>
        <v>0</v>
      </c>
      <c r="CG415">
        <f ca="1">IFERROR(INDIRECT("IVA!X"&amp;MATCH(MID(COMPRAS!C315,1,2)&amp;MID(COMPRAS!F315,1,2)&amp;MID(COMPRAS!D315,1,2),IVA!W:W,0)),"SIN COD.")</f>
        <v>0</v>
      </c>
      <c r="CH415">
        <f ca="1">IFERROR(INDIRECT("IVA!Y"&amp;MATCH(MID(COMPRAS!C315,1,2)&amp;MID(COMPRAS!F315,1,2)&amp;MID(COMPRAS!D315,1,2),IVA!W:W,0)),"SIN COD.")</f>
        <v>0</v>
      </c>
    </row>
    <row r="416" spans="1:86" x14ac:dyDescent="0.25">
      <c r="A416" s="226"/>
      <c r="B416" s="227"/>
      <c r="C416" s="228"/>
      <c r="D416"/>
      <c r="AL416">
        <f t="shared" si="42"/>
        <v>0</v>
      </c>
      <c r="AQ416">
        <f t="shared" si="43"/>
        <v>0</v>
      </c>
      <c r="AR416" t="str">
        <f>IFERROR(IF(OR(AP416=338,AP416=340,AP416=341,AP416=342,AP416="342A",AP416="342B"),PorcenRet(AP416,AT416,AU416),INDEX(PORCENTAJEBUSCAR,MATCH(AP416,CódigoRET,0),4)*1),"")</f>
        <v/>
      </c>
      <c r="AS416">
        <f t="shared" si="44"/>
        <v>0</v>
      </c>
      <c r="BF416" t="str">
        <f>IFERROR(IF(OR(BD416=338,BD416=340,BD416=341,BD416=342,BD416="342A",BD416="342B"),PorcenRet(BD416,BH416,BI416),INDEX(PORCENTAJEBUSCAR,MATCH(BD416,CódigoRET,0),4)*1),"")</f>
        <v/>
      </c>
      <c r="BG416">
        <f t="shared" si="45"/>
        <v>0</v>
      </c>
      <c r="BO416">
        <f t="shared" si="46"/>
        <v>0</v>
      </c>
      <c r="CC416">
        <f t="shared" si="47"/>
        <v>0</v>
      </c>
      <c r="CD416">
        <f t="shared" si="48"/>
        <v>0</v>
      </c>
      <c r="CG416">
        <f ca="1">IFERROR(INDIRECT("IVA!X"&amp;MATCH(MID(COMPRAS!C316,1,2)&amp;MID(COMPRAS!F316,1,2)&amp;MID(COMPRAS!D316,1,2),IVA!W:W,0)),"SIN COD.")</f>
        <v>0</v>
      </c>
      <c r="CH416">
        <f ca="1">IFERROR(INDIRECT("IVA!Y"&amp;MATCH(MID(COMPRAS!C316,1,2)&amp;MID(COMPRAS!F316,1,2)&amp;MID(COMPRAS!D316,1,2),IVA!W:W,0)),"SIN COD.")</f>
        <v>0</v>
      </c>
    </row>
    <row r="417" spans="1:86" x14ac:dyDescent="0.25">
      <c r="A417" s="226"/>
      <c r="B417" s="227"/>
      <c r="C417" s="228"/>
      <c r="D417"/>
      <c r="AL417">
        <f t="shared" si="42"/>
        <v>0</v>
      </c>
      <c r="AQ417">
        <f t="shared" si="43"/>
        <v>0</v>
      </c>
      <c r="AR417" t="str">
        <f>IFERROR(IF(OR(AP417=338,AP417=340,AP417=341,AP417=342,AP417="342A",AP417="342B"),PorcenRet(AP417,AT417,AU417),INDEX(PORCENTAJEBUSCAR,MATCH(AP417,CódigoRET,0),4)*1),"")</f>
        <v/>
      </c>
      <c r="AS417">
        <f t="shared" si="44"/>
        <v>0</v>
      </c>
      <c r="BF417" t="str">
        <f>IFERROR(IF(OR(BD417=338,BD417=340,BD417=341,BD417=342,BD417="342A",BD417="342B"),PorcenRet(BD417,BH417,BI417),INDEX(PORCENTAJEBUSCAR,MATCH(BD417,CódigoRET,0),4)*1),"")</f>
        <v/>
      </c>
      <c r="BG417">
        <f t="shared" si="45"/>
        <v>0</v>
      </c>
      <c r="BO417">
        <f t="shared" si="46"/>
        <v>0</v>
      </c>
      <c r="CC417">
        <f t="shared" si="47"/>
        <v>0</v>
      </c>
      <c r="CD417">
        <f t="shared" si="48"/>
        <v>0</v>
      </c>
      <c r="CG417">
        <f ca="1">IFERROR(INDIRECT("IVA!X"&amp;MATCH(MID(COMPRAS!C317,1,2)&amp;MID(COMPRAS!F317,1,2)&amp;MID(COMPRAS!D317,1,2),IVA!W:W,0)),"SIN COD.")</f>
        <v>0</v>
      </c>
      <c r="CH417">
        <f ca="1">IFERROR(INDIRECT("IVA!Y"&amp;MATCH(MID(COMPRAS!C317,1,2)&amp;MID(COMPRAS!F317,1,2)&amp;MID(COMPRAS!D317,1,2),IVA!W:W,0)),"SIN COD.")</f>
        <v>0</v>
      </c>
    </row>
    <row r="418" spans="1:86" x14ac:dyDescent="0.25">
      <c r="A418" s="226"/>
      <c r="B418" s="227"/>
      <c r="C418" s="228"/>
      <c r="D418"/>
      <c r="AL418">
        <f t="shared" si="42"/>
        <v>0</v>
      </c>
      <c r="AQ418">
        <f t="shared" si="43"/>
        <v>0</v>
      </c>
      <c r="AR418" t="str">
        <f>IFERROR(IF(OR(AP418=338,AP418=340,AP418=341,AP418=342,AP418="342A",AP418="342B"),PorcenRet(AP418,AT418,AU418),INDEX(PORCENTAJEBUSCAR,MATCH(AP418,CódigoRET,0),4)*1),"")</f>
        <v/>
      </c>
      <c r="AS418">
        <f t="shared" si="44"/>
        <v>0</v>
      </c>
      <c r="BF418" t="str">
        <f>IFERROR(IF(OR(BD418=338,BD418=340,BD418=341,BD418=342,BD418="342A",BD418="342B"),PorcenRet(BD418,BH418,BI418),INDEX(PORCENTAJEBUSCAR,MATCH(BD418,CódigoRET,0),4)*1),"")</f>
        <v/>
      </c>
      <c r="BG418">
        <f t="shared" si="45"/>
        <v>0</v>
      </c>
      <c r="BO418">
        <f t="shared" si="46"/>
        <v>0</v>
      </c>
      <c r="CC418">
        <f t="shared" si="47"/>
        <v>0</v>
      </c>
      <c r="CD418">
        <f t="shared" si="48"/>
        <v>0</v>
      </c>
      <c r="CG418">
        <f ca="1">IFERROR(INDIRECT("IVA!X"&amp;MATCH(MID(COMPRAS!C318,1,2)&amp;MID(COMPRAS!F318,1,2)&amp;MID(COMPRAS!D318,1,2),IVA!W:W,0)),"SIN COD.")</f>
        <v>0</v>
      </c>
      <c r="CH418">
        <f ca="1">IFERROR(INDIRECT("IVA!Y"&amp;MATCH(MID(COMPRAS!C318,1,2)&amp;MID(COMPRAS!F318,1,2)&amp;MID(COMPRAS!D318,1,2),IVA!W:W,0)),"SIN COD.")</f>
        <v>0</v>
      </c>
    </row>
    <row r="419" spans="1:86" x14ac:dyDescent="0.25">
      <c r="A419" s="226"/>
      <c r="B419" s="227"/>
      <c r="C419" s="228"/>
      <c r="D419"/>
      <c r="AL419">
        <f t="shared" si="42"/>
        <v>0</v>
      </c>
      <c r="AQ419">
        <f t="shared" si="43"/>
        <v>0</v>
      </c>
      <c r="AR419" t="str">
        <f>IFERROR(IF(OR(AP419=338,AP419=340,AP419=341,AP419=342,AP419="342A",AP419="342B"),PorcenRet(AP419,AT419,AU419),INDEX(PORCENTAJEBUSCAR,MATCH(AP419,CódigoRET,0),4)*1),"")</f>
        <v/>
      </c>
      <c r="AS419">
        <f t="shared" si="44"/>
        <v>0</v>
      </c>
      <c r="BF419" t="str">
        <f>IFERROR(IF(OR(BD419=338,BD419=340,BD419=341,BD419=342,BD419="342A",BD419="342B"),PorcenRet(BD419,BH419,BI419),INDEX(PORCENTAJEBUSCAR,MATCH(BD419,CódigoRET,0),4)*1),"")</f>
        <v/>
      </c>
      <c r="BG419">
        <f t="shared" si="45"/>
        <v>0</v>
      </c>
      <c r="BO419">
        <f t="shared" si="46"/>
        <v>0</v>
      </c>
      <c r="CC419">
        <f t="shared" si="47"/>
        <v>0</v>
      </c>
      <c r="CD419">
        <f t="shared" si="48"/>
        <v>0</v>
      </c>
      <c r="CG419">
        <f ca="1">IFERROR(INDIRECT("IVA!X"&amp;MATCH(MID(COMPRAS!C319,1,2)&amp;MID(COMPRAS!F319,1,2)&amp;MID(COMPRAS!D319,1,2),IVA!W:W,0)),"SIN COD.")</f>
        <v>0</v>
      </c>
      <c r="CH419">
        <f ca="1">IFERROR(INDIRECT("IVA!Y"&amp;MATCH(MID(COMPRAS!C319,1,2)&amp;MID(COMPRAS!F319,1,2)&amp;MID(COMPRAS!D319,1,2),IVA!W:W,0)),"SIN COD.")</f>
        <v>0</v>
      </c>
    </row>
    <row r="420" spans="1:86" x14ac:dyDescent="0.25">
      <c r="A420" s="226"/>
      <c r="B420" s="227"/>
      <c r="C420" s="228"/>
      <c r="D420"/>
      <c r="AL420">
        <f t="shared" si="42"/>
        <v>0</v>
      </c>
      <c r="AQ420">
        <f t="shared" si="43"/>
        <v>0</v>
      </c>
      <c r="AR420" t="str">
        <f>IFERROR(IF(OR(AP420=338,AP420=340,AP420=341,AP420=342,AP420="342A",AP420="342B"),PorcenRet(AP420,AT420,AU420),INDEX(PORCENTAJEBUSCAR,MATCH(AP420,CódigoRET,0),4)*1),"")</f>
        <v/>
      </c>
      <c r="AS420">
        <f t="shared" si="44"/>
        <v>0</v>
      </c>
      <c r="BF420" t="str">
        <f>IFERROR(IF(OR(BD420=338,BD420=340,BD420=341,BD420=342,BD420="342A",BD420="342B"),PorcenRet(BD420,BH420,BI420),INDEX(PORCENTAJEBUSCAR,MATCH(BD420,CódigoRET,0),4)*1),"")</f>
        <v/>
      </c>
      <c r="BG420">
        <f t="shared" si="45"/>
        <v>0</v>
      </c>
      <c r="BO420">
        <f t="shared" si="46"/>
        <v>0</v>
      </c>
      <c r="CC420">
        <f t="shared" si="47"/>
        <v>0</v>
      </c>
      <c r="CD420">
        <f t="shared" si="48"/>
        <v>0</v>
      </c>
      <c r="CG420">
        <f ca="1">IFERROR(INDIRECT("IVA!X"&amp;MATCH(MID(COMPRAS!C320,1,2)&amp;MID(COMPRAS!F320,1,2)&amp;MID(COMPRAS!D320,1,2),IVA!W:W,0)),"SIN COD.")</f>
        <v>0</v>
      </c>
      <c r="CH420">
        <f ca="1">IFERROR(INDIRECT("IVA!Y"&amp;MATCH(MID(COMPRAS!C320,1,2)&amp;MID(COMPRAS!F320,1,2)&amp;MID(COMPRAS!D320,1,2),IVA!W:W,0)),"SIN COD.")</f>
        <v>0</v>
      </c>
    </row>
    <row r="421" spans="1:86" x14ac:dyDescent="0.25">
      <c r="A421" s="226"/>
      <c r="B421" s="227"/>
      <c r="C421" s="228"/>
      <c r="D421"/>
      <c r="AL421">
        <f t="shared" si="42"/>
        <v>0</v>
      </c>
      <c r="AQ421">
        <f t="shared" si="43"/>
        <v>0</v>
      </c>
      <c r="AR421" t="str">
        <f>IFERROR(IF(OR(AP421=338,AP421=340,AP421=341,AP421=342,AP421="342A",AP421="342B"),PorcenRet(AP421,AT421,AU421),INDEX(PORCENTAJEBUSCAR,MATCH(AP421,CódigoRET,0),4)*1),"")</f>
        <v/>
      </c>
      <c r="AS421">
        <f t="shared" si="44"/>
        <v>0</v>
      </c>
      <c r="BF421" t="str">
        <f>IFERROR(IF(OR(BD421=338,BD421=340,BD421=341,BD421=342,BD421="342A",BD421="342B"),PorcenRet(BD421,BH421,BI421),INDEX(PORCENTAJEBUSCAR,MATCH(BD421,CódigoRET,0),4)*1),"")</f>
        <v/>
      </c>
      <c r="BG421">
        <f t="shared" si="45"/>
        <v>0</v>
      </c>
      <c r="BO421">
        <f t="shared" si="46"/>
        <v>0</v>
      </c>
      <c r="CC421">
        <f t="shared" si="47"/>
        <v>0</v>
      </c>
      <c r="CD421">
        <f t="shared" si="48"/>
        <v>0</v>
      </c>
      <c r="CG421">
        <f ca="1">IFERROR(INDIRECT("IVA!X"&amp;MATCH(MID(COMPRAS!C321,1,2)&amp;MID(COMPRAS!F321,1,2)&amp;MID(COMPRAS!D321,1,2),IVA!W:W,0)),"SIN COD.")</f>
        <v>0</v>
      </c>
      <c r="CH421">
        <f ca="1">IFERROR(INDIRECT("IVA!Y"&amp;MATCH(MID(COMPRAS!C321,1,2)&amp;MID(COMPRAS!F321,1,2)&amp;MID(COMPRAS!D321,1,2),IVA!W:W,0)),"SIN COD.")</f>
        <v>0</v>
      </c>
    </row>
    <row r="422" spans="1:86" x14ac:dyDescent="0.25">
      <c r="A422" s="226"/>
      <c r="B422" s="227"/>
      <c r="C422" s="228"/>
      <c r="D422"/>
      <c r="AL422">
        <f t="shared" si="42"/>
        <v>0</v>
      </c>
      <c r="AQ422">
        <f t="shared" si="43"/>
        <v>0</v>
      </c>
      <c r="AR422" t="str">
        <f>IFERROR(IF(OR(AP422=338,AP422=340,AP422=341,AP422=342,AP422="342A",AP422="342B"),PorcenRet(AP422,AT422,AU422),INDEX(PORCENTAJEBUSCAR,MATCH(AP422,CódigoRET,0),4)*1),"")</f>
        <v/>
      </c>
      <c r="AS422">
        <f t="shared" si="44"/>
        <v>0</v>
      </c>
      <c r="BF422" t="str">
        <f>IFERROR(IF(OR(BD422=338,BD422=340,BD422=341,BD422=342,BD422="342A",BD422="342B"),PorcenRet(BD422,BH422,BI422),INDEX(PORCENTAJEBUSCAR,MATCH(BD422,CódigoRET,0),4)*1),"")</f>
        <v/>
      </c>
      <c r="BG422">
        <f t="shared" si="45"/>
        <v>0</v>
      </c>
      <c r="BO422">
        <f t="shared" si="46"/>
        <v>0</v>
      </c>
      <c r="CC422">
        <f t="shared" si="47"/>
        <v>0</v>
      </c>
      <c r="CD422">
        <f t="shared" si="48"/>
        <v>0</v>
      </c>
      <c r="CG422">
        <f ca="1">IFERROR(INDIRECT("IVA!X"&amp;MATCH(MID(COMPRAS!C322,1,2)&amp;MID(COMPRAS!F322,1,2)&amp;MID(COMPRAS!D322,1,2),IVA!W:W,0)),"SIN COD.")</f>
        <v>0</v>
      </c>
      <c r="CH422">
        <f ca="1">IFERROR(INDIRECT("IVA!Y"&amp;MATCH(MID(COMPRAS!C322,1,2)&amp;MID(COMPRAS!F322,1,2)&amp;MID(COMPRAS!D322,1,2),IVA!W:W,0)),"SIN COD.")</f>
        <v>0</v>
      </c>
    </row>
    <row r="423" spans="1:86" x14ac:dyDescent="0.25">
      <c r="A423" s="226"/>
      <c r="B423" s="227"/>
      <c r="C423" s="228"/>
      <c r="D423"/>
      <c r="AL423">
        <f t="shared" si="42"/>
        <v>0</v>
      </c>
      <c r="AQ423">
        <f t="shared" si="43"/>
        <v>0</v>
      </c>
      <c r="AR423" t="str">
        <f>IFERROR(IF(OR(AP423=338,AP423=340,AP423=341,AP423=342,AP423="342A",AP423="342B"),PorcenRet(AP423,AT423,AU423),INDEX(PORCENTAJEBUSCAR,MATCH(AP423,CódigoRET,0),4)*1),"")</f>
        <v/>
      </c>
      <c r="AS423">
        <f t="shared" si="44"/>
        <v>0</v>
      </c>
      <c r="BF423" t="str">
        <f>IFERROR(IF(OR(BD423=338,BD423=340,BD423=341,BD423=342,BD423="342A",BD423="342B"),PorcenRet(BD423,BH423,BI423),INDEX(PORCENTAJEBUSCAR,MATCH(BD423,CódigoRET,0),4)*1),"")</f>
        <v/>
      </c>
      <c r="BG423">
        <f t="shared" si="45"/>
        <v>0</v>
      </c>
      <c r="BO423">
        <f t="shared" si="46"/>
        <v>0</v>
      </c>
      <c r="CC423">
        <f t="shared" si="47"/>
        <v>0</v>
      </c>
      <c r="CD423">
        <f t="shared" si="48"/>
        <v>0</v>
      </c>
      <c r="CG423">
        <f ca="1">IFERROR(INDIRECT("IVA!X"&amp;MATCH(MID(COMPRAS!C323,1,2)&amp;MID(COMPRAS!F323,1,2)&amp;MID(COMPRAS!D323,1,2),IVA!W:W,0)),"SIN COD.")</f>
        <v>0</v>
      </c>
      <c r="CH423">
        <f ca="1">IFERROR(INDIRECT("IVA!Y"&amp;MATCH(MID(COMPRAS!C323,1,2)&amp;MID(COMPRAS!F323,1,2)&amp;MID(COMPRAS!D323,1,2),IVA!W:W,0)),"SIN COD.")</f>
        <v>0</v>
      </c>
    </row>
    <row r="424" spans="1:86" x14ac:dyDescent="0.25">
      <c r="A424" s="226"/>
      <c r="B424" s="227"/>
      <c r="C424" s="228"/>
      <c r="D424"/>
      <c r="AL424">
        <f t="shared" si="42"/>
        <v>0</v>
      </c>
      <c r="AQ424">
        <f t="shared" si="43"/>
        <v>0</v>
      </c>
      <c r="AR424" t="str">
        <f>IFERROR(IF(OR(AP424=338,AP424=340,AP424=341,AP424=342,AP424="342A",AP424="342B"),PorcenRet(AP424,AT424,AU424),INDEX(PORCENTAJEBUSCAR,MATCH(AP424,CódigoRET,0),4)*1),"")</f>
        <v/>
      </c>
      <c r="AS424">
        <f t="shared" si="44"/>
        <v>0</v>
      </c>
      <c r="BF424" t="str">
        <f>IFERROR(IF(OR(BD424=338,BD424=340,BD424=341,BD424=342,BD424="342A",BD424="342B"),PorcenRet(BD424,BH424,BI424),INDEX(PORCENTAJEBUSCAR,MATCH(BD424,CódigoRET,0),4)*1),"")</f>
        <v/>
      </c>
      <c r="BG424">
        <f t="shared" si="45"/>
        <v>0</v>
      </c>
      <c r="BO424">
        <f t="shared" si="46"/>
        <v>0</v>
      </c>
      <c r="CC424">
        <f t="shared" si="47"/>
        <v>0</v>
      </c>
      <c r="CD424">
        <f t="shared" si="48"/>
        <v>0</v>
      </c>
      <c r="CG424">
        <f ca="1">IFERROR(INDIRECT("IVA!X"&amp;MATCH(MID(COMPRAS!C324,1,2)&amp;MID(COMPRAS!F324,1,2)&amp;MID(COMPRAS!D324,1,2),IVA!W:W,0)),"SIN COD.")</f>
        <v>0</v>
      </c>
      <c r="CH424">
        <f ca="1">IFERROR(INDIRECT("IVA!Y"&amp;MATCH(MID(COMPRAS!C324,1,2)&amp;MID(COMPRAS!F324,1,2)&amp;MID(COMPRAS!D324,1,2),IVA!W:W,0)),"SIN COD.")</f>
        <v>0</v>
      </c>
    </row>
    <row r="425" spans="1:86" x14ac:dyDescent="0.25">
      <c r="A425" s="226"/>
      <c r="B425" s="227"/>
      <c r="C425" s="228"/>
      <c r="D425"/>
      <c r="AL425">
        <f t="shared" si="42"/>
        <v>0</v>
      </c>
      <c r="AQ425">
        <f t="shared" si="43"/>
        <v>0</v>
      </c>
      <c r="AR425" t="str">
        <f>IFERROR(IF(OR(AP425=338,AP425=340,AP425=341,AP425=342,AP425="342A",AP425="342B"),PorcenRet(AP425,AT425,AU425),INDEX(PORCENTAJEBUSCAR,MATCH(AP425,CódigoRET,0),4)*1),"")</f>
        <v/>
      </c>
      <c r="AS425">
        <f t="shared" si="44"/>
        <v>0</v>
      </c>
      <c r="BF425" t="str">
        <f>IFERROR(IF(OR(BD425=338,BD425=340,BD425=341,BD425=342,BD425="342A",BD425="342B"),PorcenRet(BD425,BH425,BI425),INDEX(PORCENTAJEBUSCAR,MATCH(BD425,CódigoRET,0),4)*1),"")</f>
        <v/>
      </c>
      <c r="BG425">
        <f t="shared" si="45"/>
        <v>0</v>
      </c>
      <c r="BO425">
        <f t="shared" si="46"/>
        <v>0</v>
      </c>
      <c r="CC425">
        <f t="shared" si="47"/>
        <v>0</v>
      </c>
      <c r="CD425">
        <f t="shared" si="48"/>
        <v>0</v>
      </c>
      <c r="CG425">
        <f ca="1">IFERROR(INDIRECT("IVA!X"&amp;MATCH(MID(COMPRAS!C325,1,2)&amp;MID(COMPRAS!F325,1,2)&amp;MID(COMPRAS!D325,1,2),IVA!W:W,0)),"SIN COD.")</f>
        <v>0</v>
      </c>
      <c r="CH425">
        <f ca="1">IFERROR(INDIRECT("IVA!Y"&amp;MATCH(MID(COMPRAS!C325,1,2)&amp;MID(COMPRAS!F325,1,2)&amp;MID(COMPRAS!D325,1,2),IVA!W:W,0)),"SIN COD.")</f>
        <v>0</v>
      </c>
    </row>
    <row r="426" spans="1:86" x14ac:dyDescent="0.25">
      <c r="A426" s="226"/>
      <c r="B426" s="227"/>
      <c r="C426" s="228"/>
      <c r="D426"/>
      <c r="AL426">
        <f t="shared" si="42"/>
        <v>0</v>
      </c>
      <c r="AQ426">
        <f t="shared" si="43"/>
        <v>0</v>
      </c>
      <c r="AR426" t="str">
        <f>IFERROR(IF(OR(AP426=338,AP426=340,AP426=341,AP426=342,AP426="342A",AP426="342B"),PorcenRet(AP426,AT426,AU426),INDEX(PORCENTAJEBUSCAR,MATCH(AP426,CódigoRET,0),4)*1),"")</f>
        <v/>
      </c>
      <c r="AS426">
        <f t="shared" si="44"/>
        <v>0</v>
      </c>
      <c r="BF426" t="str">
        <f>IFERROR(IF(OR(BD426=338,BD426=340,BD426=341,BD426=342,BD426="342A",BD426="342B"),PorcenRet(BD426,BH426,BI426),INDEX(PORCENTAJEBUSCAR,MATCH(BD426,CódigoRET,0),4)*1),"")</f>
        <v/>
      </c>
      <c r="BG426">
        <f t="shared" si="45"/>
        <v>0</v>
      </c>
      <c r="BO426">
        <f t="shared" si="46"/>
        <v>0</v>
      </c>
      <c r="CC426">
        <f t="shared" si="47"/>
        <v>0</v>
      </c>
      <c r="CD426">
        <f t="shared" si="48"/>
        <v>0</v>
      </c>
      <c r="CG426">
        <f ca="1">IFERROR(INDIRECT("IVA!X"&amp;MATCH(MID(COMPRAS!C326,1,2)&amp;MID(COMPRAS!F326,1,2)&amp;MID(COMPRAS!D326,1,2),IVA!W:W,0)),"SIN COD.")</f>
        <v>0</v>
      </c>
      <c r="CH426">
        <f ca="1">IFERROR(INDIRECT("IVA!Y"&amp;MATCH(MID(COMPRAS!C326,1,2)&amp;MID(COMPRAS!F326,1,2)&amp;MID(COMPRAS!D326,1,2),IVA!W:W,0)),"SIN COD.")</f>
        <v>0</v>
      </c>
    </row>
    <row r="427" spans="1:86" x14ac:dyDescent="0.25">
      <c r="A427" s="226"/>
      <c r="B427" s="227"/>
      <c r="C427" s="228"/>
      <c r="D427"/>
      <c r="AL427">
        <f t="shared" si="42"/>
        <v>0</v>
      </c>
      <c r="AQ427">
        <f t="shared" si="43"/>
        <v>0</v>
      </c>
      <c r="AR427" t="str">
        <f>IFERROR(IF(OR(AP427=338,AP427=340,AP427=341,AP427=342,AP427="342A",AP427="342B"),PorcenRet(AP427,AT427,AU427),INDEX(PORCENTAJEBUSCAR,MATCH(AP427,CódigoRET,0),4)*1),"")</f>
        <v/>
      </c>
      <c r="AS427">
        <f t="shared" si="44"/>
        <v>0</v>
      </c>
      <c r="BF427" t="str">
        <f>IFERROR(IF(OR(BD427=338,BD427=340,BD427=341,BD427=342,BD427="342A",BD427="342B"),PorcenRet(BD427,BH427,BI427),INDEX(PORCENTAJEBUSCAR,MATCH(BD427,CódigoRET,0),4)*1),"")</f>
        <v/>
      </c>
      <c r="BG427">
        <f t="shared" si="45"/>
        <v>0</v>
      </c>
      <c r="BO427">
        <f t="shared" si="46"/>
        <v>0</v>
      </c>
      <c r="CC427">
        <f t="shared" si="47"/>
        <v>0</v>
      </c>
      <c r="CD427">
        <f t="shared" si="48"/>
        <v>0</v>
      </c>
      <c r="CG427">
        <f ca="1">IFERROR(INDIRECT("IVA!X"&amp;MATCH(MID(COMPRAS!C327,1,2)&amp;MID(COMPRAS!F327,1,2)&amp;MID(COMPRAS!D327,1,2),IVA!W:W,0)),"SIN COD.")</f>
        <v>0</v>
      </c>
      <c r="CH427">
        <f ca="1">IFERROR(INDIRECT("IVA!Y"&amp;MATCH(MID(COMPRAS!C327,1,2)&amp;MID(COMPRAS!F327,1,2)&amp;MID(COMPRAS!D327,1,2),IVA!W:W,0)),"SIN COD.")</f>
        <v>0</v>
      </c>
    </row>
    <row r="428" spans="1:86" x14ac:dyDescent="0.25">
      <c r="A428" s="226"/>
      <c r="B428" s="227"/>
      <c r="C428" s="228"/>
      <c r="D428"/>
      <c r="AL428">
        <f t="shared" si="42"/>
        <v>0</v>
      </c>
      <c r="AQ428">
        <f t="shared" si="43"/>
        <v>0</v>
      </c>
      <c r="AR428" t="str">
        <f>IFERROR(IF(OR(AP428=338,AP428=340,AP428=341,AP428=342,AP428="342A",AP428="342B"),PorcenRet(AP428,AT428,AU428),INDEX(PORCENTAJEBUSCAR,MATCH(AP428,CódigoRET,0),4)*1),"")</f>
        <v/>
      </c>
      <c r="AS428">
        <f t="shared" si="44"/>
        <v>0</v>
      </c>
      <c r="BF428" t="str">
        <f>IFERROR(IF(OR(BD428=338,BD428=340,BD428=341,BD428=342,BD428="342A",BD428="342B"),PorcenRet(BD428,BH428,BI428),INDEX(PORCENTAJEBUSCAR,MATCH(BD428,CódigoRET,0),4)*1),"")</f>
        <v/>
      </c>
      <c r="BG428">
        <f t="shared" si="45"/>
        <v>0</v>
      </c>
      <c r="BO428">
        <f t="shared" si="46"/>
        <v>0</v>
      </c>
      <c r="CC428">
        <f t="shared" si="47"/>
        <v>0</v>
      </c>
      <c r="CD428">
        <f t="shared" si="48"/>
        <v>0</v>
      </c>
      <c r="CG428">
        <f ca="1">IFERROR(INDIRECT("IVA!X"&amp;MATCH(MID(COMPRAS!C328,1,2)&amp;MID(COMPRAS!F328,1,2)&amp;MID(COMPRAS!D328,1,2),IVA!W:W,0)),"SIN COD.")</f>
        <v>0</v>
      </c>
      <c r="CH428">
        <f ca="1">IFERROR(INDIRECT("IVA!Y"&amp;MATCH(MID(COMPRAS!C328,1,2)&amp;MID(COMPRAS!F328,1,2)&amp;MID(COMPRAS!D328,1,2),IVA!W:W,0)),"SIN COD.")</f>
        <v>0</v>
      </c>
    </row>
    <row r="429" spans="1:86" x14ac:dyDescent="0.25">
      <c r="A429" s="226"/>
      <c r="B429" s="227"/>
      <c r="C429" s="228"/>
      <c r="D429"/>
      <c r="AL429">
        <f t="shared" si="42"/>
        <v>0</v>
      </c>
      <c r="AQ429">
        <f t="shared" si="43"/>
        <v>0</v>
      </c>
      <c r="AR429" t="str">
        <f>IFERROR(IF(OR(AP429=338,AP429=340,AP429=341,AP429=342,AP429="342A",AP429="342B"),PorcenRet(AP429,AT429,AU429),INDEX(PORCENTAJEBUSCAR,MATCH(AP429,CódigoRET,0),4)*1),"")</f>
        <v/>
      </c>
      <c r="AS429">
        <f t="shared" si="44"/>
        <v>0</v>
      </c>
      <c r="BF429" t="str">
        <f>IFERROR(IF(OR(BD429=338,BD429=340,BD429=341,BD429=342,BD429="342A",BD429="342B"),PorcenRet(BD429,BH429,BI429),INDEX(PORCENTAJEBUSCAR,MATCH(BD429,CódigoRET,0),4)*1),"")</f>
        <v/>
      </c>
      <c r="BG429">
        <f t="shared" si="45"/>
        <v>0</v>
      </c>
      <c r="BO429">
        <f t="shared" si="46"/>
        <v>0</v>
      </c>
      <c r="CC429">
        <f t="shared" si="47"/>
        <v>0</v>
      </c>
      <c r="CD429">
        <f t="shared" si="48"/>
        <v>0</v>
      </c>
      <c r="CG429">
        <f ca="1">IFERROR(INDIRECT("IVA!X"&amp;MATCH(MID(COMPRAS!C329,1,2)&amp;MID(COMPRAS!F329,1,2)&amp;MID(COMPRAS!D329,1,2),IVA!W:W,0)),"SIN COD.")</f>
        <v>0</v>
      </c>
      <c r="CH429">
        <f ca="1">IFERROR(INDIRECT("IVA!Y"&amp;MATCH(MID(COMPRAS!C329,1,2)&amp;MID(COMPRAS!F329,1,2)&amp;MID(COMPRAS!D329,1,2),IVA!W:W,0)),"SIN COD.")</f>
        <v>0</v>
      </c>
    </row>
    <row r="430" spans="1:86" x14ac:dyDescent="0.25">
      <c r="A430" s="226"/>
      <c r="B430" s="227"/>
      <c r="C430" s="228"/>
      <c r="D430"/>
      <c r="AL430">
        <f t="shared" si="42"/>
        <v>0</v>
      </c>
      <c r="AQ430">
        <f t="shared" si="43"/>
        <v>0</v>
      </c>
      <c r="AR430" t="str">
        <f>IFERROR(IF(OR(AP430=338,AP430=340,AP430=341,AP430=342,AP430="342A",AP430="342B"),PorcenRet(AP430,AT430,AU430),INDEX(PORCENTAJEBUSCAR,MATCH(AP430,CódigoRET,0),4)*1),"")</f>
        <v/>
      </c>
      <c r="AS430">
        <f t="shared" si="44"/>
        <v>0</v>
      </c>
      <c r="BF430" t="str">
        <f>IFERROR(IF(OR(BD430=338,BD430=340,BD430=341,BD430=342,BD430="342A",BD430="342B"),PorcenRet(BD430,BH430,BI430),INDEX(PORCENTAJEBUSCAR,MATCH(BD430,CódigoRET,0),4)*1),"")</f>
        <v/>
      </c>
      <c r="BG430">
        <f t="shared" si="45"/>
        <v>0</v>
      </c>
      <c r="BO430">
        <f t="shared" si="46"/>
        <v>0</v>
      </c>
      <c r="CC430">
        <f t="shared" si="47"/>
        <v>0</v>
      </c>
      <c r="CD430">
        <f t="shared" si="48"/>
        <v>0</v>
      </c>
      <c r="CG430">
        <f ca="1">IFERROR(INDIRECT("IVA!X"&amp;MATCH(MID(COMPRAS!C330,1,2)&amp;MID(COMPRAS!F330,1,2)&amp;MID(COMPRAS!D330,1,2),IVA!W:W,0)),"SIN COD.")</f>
        <v>0</v>
      </c>
      <c r="CH430">
        <f ca="1">IFERROR(INDIRECT("IVA!Y"&amp;MATCH(MID(COMPRAS!C330,1,2)&amp;MID(COMPRAS!F330,1,2)&amp;MID(COMPRAS!D330,1,2),IVA!W:W,0)),"SIN COD.")</f>
        <v>0</v>
      </c>
    </row>
    <row r="431" spans="1:86" x14ac:dyDescent="0.25">
      <c r="A431" s="226"/>
      <c r="B431" s="227"/>
      <c r="C431" s="228"/>
      <c r="D431"/>
      <c r="AL431">
        <f t="shared" si="42"/>
        <v>0</v>
      </c>
      <c r="AQ431">
        <f t="shared" si="43"/>
        <v>0</v>
      </c>
      <c r="AR431" t="str">
        <f>IFERROR(IF(OR(AP431=338,AP431=340,AP431=341,AP431=342,AP431="342A",AP431="342B"),PorcenRet(AP431,AT431,AU431),INDEX(PORCENTAJEBUSCAR,MATCH(AP431,CódigoRET,0),4)*1),"")</f>
        <v/>
      </c>
      <c r="AS431">
        <f t="shared" si="44"/>
        <v>0</v>
      </c>
      <c r="BF431" t="str">
        <f>IFERROR(IF(OR(BD431=338,BD431=340,BD431=341,BD431=342,BD431="342A",BD431="342B"),PorcenRet(BD431,BH431,BI431),INDEX(PORCENTAJEBUSCAR,MATCH(BD431,CódigoRET,0),4)*1),"")</f>
        <v/>
      </c>
      <c r="BG431">
        <f t="shared" si="45"/>
        <v>0</v>
      </c>
      <c r="BO431">
        <f t="shared" si="46"/>
        <v>0</v>
      </c>
      <c r="CC431">
        <f t="shared" si="47"/>
        <v>0</v>
      </c>
      <c r="CD431">
        <f t="shared" si="48"/>
        <v>0</v>
      </c>
      <c r="CG431">
        <f ca="1">IFERROR(INDIRECT("IVA!X"&amp;MATCH(MID(COMPRAS!C331,1,2)&amp;MID(COMPRAS!F331,1,2)&amp;MID(COMPRAS!D331,1,2),IVA!W:W,0)),"SIN COD.")</f>
        <v>0</v>
      </c>
      <c r="CH431">
        <f ca="1">IFERROR(INDIRECT("IVA!Y"&amp;MATCH(MID(COMPRAS!C331,1,2)&amp;MID(COMPRAS!F331,1,2)&amp;MID(COMPRAS!D331,1,2),IVA!W:W,0)),"SIN COD.")</f>
        <v>0</v>
      </c>
    </row>
    <row r="432" spans="1:86" x14ac:dyDescent="0.25">
      <c r="A432" s="226"/>
      <c r="B432" s="227"/>
      <c r="C432" s="228"/>
      <c r="D432"/>
      <c r="AL432">
        <f t="shared" si="42"/>
        <v>0</v>
      </c>
      <c r="AQ432">
        <f t="shared" si="43"/>
        <v>0</v>
      </c>
      <c r="AR432" t="str">
        <f>IFERROR(IF(OR(AP432=338,AP432=340,AP432=341,AP432=342,AP432="342A",AP432="342B"),PorcenRet(AP432,AT432,AU432),INDEX(PORCENTAJEBUSCAR,MATCH(AP432,CódigoRET,0),4)*1),"")</f>
        <v/>
      </c>
      <c r="AS432">
        <f t="shared" si="44"/>
        <v>0</v>
      </c>
      <c r="BF432" t="str">
        <f>IFERROR(IF(OR(BD432=338,BD432=340,BD432=341,BD432=342,BD432="342A",BD432="342B"),PorcenRet(BD432,BH432,BI432),INDEX(PORCENTAJEBUSCAR,MATCH(BD432,CódigoRET,0),4)*1),"")</f>
        <v/>
      </c>
      <c r="BG432">
        <f t="shared" si="45"/>
        <v>0</v>
      </c>
      <c r="BO432">
        <f t="shared" si="46"/>
        <v>0</v>
      </c>
      <c r="CC432">
        <f t="shared" si="47"/>
        <v>0</v>
      </c>
      <c r="CD432">
        <f t="shared" si="48"/>
        <v>0</v>
      </c>
      <c r="CG432">
        <f ca="1">IFERROR(INDIRECT("IVA!X"&amp;MATCH(MID(COMPRAS!C332,1,2)&amp;MID(COMPRAS!F332,1,2)&amp;MID(COMPRAS!D332,1,2),IVA!W:W,0)),"SIN COD.")</f>
        <v>0</v>
      </c>
      <c r="CH432">
        <f ca="1">IFERROR(INDIRECT("IVA!Y"&amp;MATCH(MID(COMPRAS!C332,1,2)&amp;MID(COMPRAS!F332,1,2)&amp;MID(COMPRAS!D332,1,2),IVA!W:W,0)),"SIN COD.")</f>
        <v>0</v>
      </c>
    </row>
    <row r="433" spans="1:86" x14ac:dyDescent="0.25">
      <c r="A433" s="226"/>
      <c r="B433" s="227"/>
      <c r="C433" s="228"/>
      <c r="D433"/>
      <c r="AL433">
        <f t="shared" si="42"/>
        <v>0</v>
      </c>
      <c r="AQ433">
        <f t="shared" si="43"/>
        <v>0</v>
      </c>
      <c r="AR433" t="str">
        <f>IFERROR(IF(OR(AP433=338,AP433=340,AP433=341,AP433=342,AP433="342A",AP433="342B"),PorcenRet(AP433,AT433,AU433),INDEX(PORCENTAJEBUSCAR,MATCH(AP433,CódigoRET,0),4)*1),"")</f>
        <v/>
      </c>
      <c r="AS433">
        <f t="shared" si="44"/>
        <v>0</v>
      </c>
      <c r="BF433" t="str">
        <f>IFERROR(IF(OR(BD433=338,BD433=340,BD433=341,BD433=342,BD433="342A",BD433="342B"),PorcenRet(BD433,BH433,BI433),INDEX(PORCENTAJEBUSCAR,MATCH(BD433,CódigoRET,0),4)*1),"")</f>
        <v/>
      </c>
      <c r="BG433">
        <f t="shared" si="45"/>
        <v>0</v>
      </c>
      <c r="BO433">
        <f t="shared" si="46"/>
        <v>0</v>
      </c>
      <c r="CC433">
        <f t="shared" si="47"/>
        <v>0</v>
      </c>
      <c r="CD433">
        <f t="shared" si="48"/>
        <v>0</v>
      </c>
      <c r="CG433">
        <f ca="1">IFERROR(INDIRECT("IVA!X"&amp;MATCH(MID(COMPRAS!C333,1,2)&amp;MID(COMPRAS!F333,1,2)&amp;MID(COMPRAS!D333,1,2),IVA!W:W,0)),"SIN COD.")</f>
        <v>0</v>
      </c>
      <c r="CH433">
        <f ca="1">IFERROR(INDIRECT("IVA!Y"&amp;MATCH(MID(COMPRAS!C333,1,2)&amp;MID(COMPRAS!F333,1,2)&amp;MID(COMPRAS!D333,1,2),IVA!W:W,0)),"SIN COD.")</f>
        <v>0</v>
      </c>
    </row>
    <row r="434" spans="1:86" x14ac:dyDescent="0.25">
      <c r="A434" s="226"/>
      <c r="B434" s="227"/>
      <c r="C434" s="228"/>
      <c r="D434"/>
      <c r="AL434">
        <f t="shared" si="42"/>
        <v>0</v>
      </c>
      <c r="AQ434">
        <f t="shared" si="43"/>
        <v>0</v>
      </c>
      <c r="AR434" t="str">
        <f>IFERROR(IF(OR(AP434=338,AP434=340,AP434=341,AP434=342,AP434="342A",AP434="342B"),PorcenRet(AP434,AT434,AU434),INDEX(PORCENTAJEBUSCAR,MATCH(AP434,CódigoRET,0),4)*1),"")</f>
        <v/>
      </c>
      <c r="AS434">
        <f t="shared" si="44"/>
        <v>0</v>
      </c>
      <c r="BF434" t="str">
        <f>IFERROR(IF(OR(BD434=338,BD434=340,BD434=341,BD434=342,BD434="342A",BD434="342B"),PorcenRet(BD434,BH434,BI434),INDEX(PORCENTAJEBUSCAR,MATCH(BD434,CódigoRET,0),4)*1),"")</f>
        <v/>
      </c>
      <c r="BG434">
        <f t="shared" si="45"/>
        <v>0</v>
      </c>
      <c r="BO434">
        <f t="shared" si="46"/>
        <v>0</v>
      </c>
      <c r="CC434">
        <f t="shared" si="47"/>
        <v>0</v>
      </c>
      <c r="CD434">
        <f t="shared" si="48"/>
        <v>0</v>
      </c>
      <c r="CG434">
        <f ca="1">IFERROR(INDIRECT("IVA!X"&amp;MATCH(MID(COMPRAS!C334,1,2)&amp;MID(COMPRAS!F334,1,2)&amp;MID(COMPRAS!D334,1,2),IVA!W:W,0)),"SIN COD.")</f>
        <v>0</v>
      </c>
      <c r="CH434">
        <f ca="1">IFERROR(INDIRECT("IVA!Y"&amp;MATCH(MID(COMPRAS!C334,1,2)&amp;MID(COMPRAS!F334,1,2)&amp;MID(COMPRAS!D334,1,2),IVA!W:W,0)),"SIN COD.")</f>
        <v>0</v>
      </c>
    </row>
    <row r="435" spans="1:86" x14ac:dyDescent="0.25">
      <c r="A435" s="226"/>
      <c r="B435" s="227"/>
      <c r="C435" s="228"/>
      <c r="D435"/>
      <c r="AL435">
        <f t="shared" si="42"/>
        <v>0</v>
      </c>
      <c r="AQ435">
        <f t="shared" si="43"/>
        <v>0</v>
      </c>
      <c r="AR435" t="str">
        <f>IFERROR(IF(OR(AP435=338,AP435=340,AP435=341,AP435=342,AP435="342A",AP435="342B"),PorcenRet(AP435,AT435,AU435),INDEX(PORCENTAJEBUSCAR,MATCH(AP435,CódigoRET,0),4)*1),"")</f>
        <v/>
      </c>
      <c r="AS435">
        <f t="shared" si="44"/>
        <v>0</v>
      </c>
      <c r="BF435" t="str">
        <f>IFERROR(IF(OR(BD435=338,BD435=340,BD435=341,BD435=342,BD435="342A",BD435="342B"),PorcenRet(BD435,BH435,BI435),INDEX(PORCENTAJEBUSCAR,MATCH(BD435,CódigoRET,0),4)*1),"")</f>
        <v/>
      </c>
      <c r="BG435">
        <f t="shared" si="45"/>
        <v>0</v>
      </c>
      <c r="BO435">
        <f t="shared" si="46"/>
        <v>0</v>
      </c>
      <c r="CC435">
        <f t="shared" si="47"/>
        <v>0</v>
      </c>
      <c r="CD435">
        <f t="shared" si="48"/>
        <v>0</v>
      </c>
      <c r="CG435">
        <f ca="1">IFERROR(INDIRECT("IVA!X"&amp;MATCH(MID(COMPRAS!C335,1,2)&amp;MID(COMPRAS!F335,1,2)&amp;MID(COMPRAS!D335,1,2),IVA!W:W,0)),"SIN COD.")</f>
        <v>0</v>
      </c>
      <c r="CH435">
        <f ca="1">IFERROR(INDIRECT("IVA!Y"&amp;MATCH(MID(COMPRAS!C335,1,2)&amp;MID(COMPRAS!F335,1,2)&amp;MID(COMPRAS!D335,1,2),IVA!W:W,0)),"SIN COD.")</f>
        <v>0</v>
      </c>
    </row>
    <row r="436" spans="1:86" x14ac:dyDescent="0.25">
      <c r="A436" s="226"/>
      <c r="B436" s="227"/>
      <c r="C436" s="228"/>
      <c r="D436"/>
      <c r="AL436">
        <f t="shared" si="42"/>
        <v>0</v>
      </c>
      <c r="AQ436">
        <f t="shared" si="43"/>
        <v>0</v>
      </c>
      <c r="AR436" t="str">
        <f>IFERROR(IF(OR(AP436=338,AP436=340,AP436=341,AP436=342,AP436="342A",AP436="342B"),PorcenRet(AP436,AT436,AU436),INDEX(PORCENTAJEBUSCAR,MATCH(AP436,CódigoRET,0),4)*1),"")</f>
        <v/>
      </c>
      <c r="AS436">
        <f t="shared" si="44"/>
        <v>0</v>
      </c>
      <c r="BF436" t="str">
        <f>IFERROR(IF(OR(BD436=338,BD436=340,BD436=341,BD436=342,BD436="342A",BD436="342B"),PorcenRet(BD436,BH436,BI436),INDEX(PORCENTAJEBUSCAR,MATCH(BD436,CódigoRET,0),4)*1),"")</f>
        <v/>
      </c>
      <c r="BG436">
        <f t="shared" si="45"/>
        <v>0</v>
      </c>
      <c r="BO436">
        <f t="shared" si="46"/>
        <v>0</v>
      </c>
      <c r="CC436">
        <f t="shared" si="47"/>
        <v>0</v>
      </c>
      <c r="CD436">
        <f t="shared" si="48"/>
        <v>0</v>
      </c>
      <c r="CG436">
        <f ca="1">IFERROR(INDIRECT("IVA!X"&amp;MATCH(MID(COMPRAS!C336,1,2)&amp;MID(COMPRAS!F336,1,2)&amp;MID(COMPRAS!D336,1,2),IVA!W:W,0)),"SIN COD.")</f>
        <v>0</v>
      </c>
      <c r="CH436">
        <f ca="1">IFERROR(INDIRECT("IVA!Y"&amp;MATCH(MID(COMPRAS!C336,1,2)&amp;MID(COMPRAS!F336,1,2)&amp;MID(COMPRAS!D336,1,2),IVA!W:W,0)),"SIN COD.")</f>
        <v>0</v>
      </c>
    </row>
    <row r="437" spans="1:86" x14ac:dyDescent="0.25">
      <c r="A437" s="226"/>
      <c r="B437" s="227"/>
      <c r="C437" s="228"/>
      <c r="D437"/>
      <c r="AL437">
        <f t="shared" si="42"/>
        <v>0</v>
      </c>
      <c r="AQ437">
        <f t="shared" si="43"/>
        <v>0</v>
      </c>
      <c r="AR437" t="str">
        <f>IFERROR(IF(OR(AP437=338,AP437=340,AP437=341,AP437=342,AP437="342A",AP437="342B"),PorcenRet(AP437,AT437,AU437),INDEX(PORCENTAJEBUSCAR,MATCH(AP437,CódigoRET,0),4)*1),"")</f>
        <v/>
      </c>
      <c r="AS437">
        <f t="shared" si="44"/>
        <v>0</v>
      </c>
      <c r="BF437" t="str">
        <f>IFERROR(IF(OR(BD437=338,BD437=340,BD437=341,BD437=342,BD437="342A",BD437="342B"),PorcenRet(BD437,BH437,BI437),INDEX(PORCENTAJEBUSCAR,MATCH(BD437,CódigoRET,0),4)*1),"")</f>
        <v/>
      </c>
      <c r="BG437">
        <f t="shared" si="45"/>
        <v>0</v>
      </c>
      <c r="BO437">
        <f t="shared" si="46"/>
        <v>0</v>
      </c>
      <c r="CC437">
        <f t="shared" si="47"/>
        <v>0</v>
      </c>
      <c r="CD437">
        <f t="shared" si="48"/>
        <v>0</v>
      </c>
      <c r="CG437">
        <f ca="1">IFERROR(INDIRECT("IVA!X"&amp;MATCH(MID(COMPRAS!C337,1,2)&amp;MID(COMPRAS!F337,1,2)&amp;MID(COMPRAS!D337,1,2),IVA!W:W,0)),"SIN COD.")</f>
        <v>0</v>
      </c>
      <c r="CH437">
        <f ca="1">IFERROR(INDIRECT("IVA!Y"&amp;MATCH(MID(COMPRAS!C337,1,2)&amp;MID(COMPRAS!F337,1,2)&amp;MID(COMPRAS!D337,1,2),IVA!W:W,0)),"SIN COD.")</f>
        <v>0</v>
      </c>
    </row>
    <row r="438" spans="1:86" x14ac:dyDescent="0.25">
      <c r="A438" s="226"/>
      <c r="B438" s="227"/>
      <c r="C438" s="228"/>
      <c r="D438"/>
      <c r="AL438">
        <f t="shared" si="42"/>
        <v>0</v>
      </c>
      <c r="AQ438">
        <f t="shared" si="43"/>
        <v>0</v>
      </c>
      <c r="AR438" t="str">
        <f>IFERROR(IF(OR(AP438=338,AP438=340,AP438=341,AP438=342,AP438="342A",AP438="342B"),PorcenRet(AP438,AT438,AU438),INDEX(PORCENTAJEBUSCAR,MATCH(AP438,CódigoRET,0),4)*1),"")</f>
        <v/>
      </c>
      <c r="AS438">
        <f t="shared" si="44"/>
        <v>0</v>
      </c>
      <c r="BF438" t="str">
        <f>IFERROR(IF(OR(BD438=338,BD438=340,BD438=341,BD438=342,BD438="342A",BD438="342B"),PorcenRet(BD438,BH438,BI438),INDEX(PORCENTAJEBUSCAR,MATCH(BD438,CódigoRET,0),4)*1),"")</f>
        <v/>
      </c>
      <c r="BG438">
        <f t="shared" si="45"/>
        <v>0</v>
      </c>
      <c r="BO438">
        <f t="shared" si="46"/>
        <v>0</v>
      </c>
      <c r="CC438">
        <f t="shared" si="47"/>
        <v>0</v>
      </c>
      <c r="CD438">
        <f t="shared" si="48"/>
        <v>0</v>
      </c>
      <c r="CG438">
        <f ca="1">IFERROR(INDIRECT("IVA!X"&amp;MATCH(MID(COMPRAS!C338,1,2)&amp;MID(COMPRAS!F338,1,2)&amp;MID(COMPRAS!D338,1,2),IVA!W:W,0)),"SIN COD.")</f>
        <v>0</v>
      </c>
      <c r="CH438">
        <f ca="1">IFERROR(INDIRECT("IVA!Y"&amp;MATCH(MID(COMPRAS!C338,1,2)&amp;MID(COMPRAS!F338,1,2)&amp;MID(COMPRAS!D338,1,2),IVA!W:W,0)),"SIN COD.")</f>
        <v>0</v>
      </c>
    </row>
    <row r="439" spans="1:86" x14ac:dyDescent="0.25">
      <c r="A439" s="226"/>
      <c r="B439" s="227"/>
      <c r="C439" s="228"/>
      <c r="D439"/>
      <c r="AL439">
        <f t="shared" si="42"/>
        <v>0</v>
      </c>
      <c r="AQ439">
        <f t="shared" si="43"/>
        <v>0</v>
      </c>
      <c r="AR439" t="str">
        <f>IFERROR(IF(OR(AP439=338,AP439=340,AP439=341,AP439=342,AP439="342A",AP439="342B"),PorcenRet(AP439,AT439,AU439),INDEX(PORCENTAJEBUSCAR,MATCH(AP439,CódigoRET,0),4)*1),"")</f>
        <v/>
      </c>
      <c r="AS439">
        <f t="shared" si="44"/>
        <v>0</v>
      </c>
      <c r="BF439" t="str">
        <f>IFERROR(IF(OR(BD439=338,BD439=340,BD439=341,BD439=342,BD439="342A",BD439="342B"),PorcenRet(BD439,BH439,BI439),INDEX(PORCENTAJEBUSCAR,MATCH(BD439,CódigoRET,0),4)*1),"")</f>
        <v/>
      </c>
      <c r="BG439">
        <f t="shared" si="45"/>
        <v>0</v>
      </c>
      <c r="BO439">
        <f t="shared" si="46"/>
        <v>0</v>
      </c>
      <c r="CC439">
        <f t="shared" si="47"/>
        <v>0</v>
      </c>
      <c r="CD439">
        <f t="shared" si="48"/>
        <v>0</v>
      </c>
      <c r="CG439">
        <f ca="1">IFERROR(INDIRECT("IVA!X"&amp;MATCH(MID(COMPRAS!C339,1,2)&amp;MID(COMPRAS!F339,1,2)&amp;MID(COMPRAS!D339,1,2),IVA!W:W,0)),"SIN COD.")</f>
        <v>0</v>
      </c>
      <c r="CH439">
        <f ca="1">IFERROR(INDIRECT("IVA!Y"&amp;MATCH(MID(COMPRAS!C339,1,2)&amp;MID(COMPRAS!F339,1,2)&amp;MID(COMPRAS!D339,1,2),IVA!W:W,0)),"SIN COD.")</f>
        <v>0</v>
      </c>
    </row>
    <row r="440" spans="1:86" x14ac:dyDescent="0.25">
      <c r="A440" s="226"/>
      <c r="B440" s="227"/>
      <c r="C440" s="228"/>
      <c r="D440"/>
      <c r="AL440">
        <f t="shared" si="42"/>
        <v>0</v>
      </c>
      <c r="AQ440">
        <f t="shared" si="43"/>
        <v>0</v>
      </c>
      <c r="AR440" t="str">
        <f>IFERROR(IF(OR(AP440=338,AP440=340,AP440=341,AP440=342,AP440="342A",AP440="342B"),PorcenRet(AP440,AT440,AU440),INDEX(PORCENTAJEBUSCAR,MATCH(AP440,CódigoRET,0),4)*1),"")</f>
        <v/>
      </c>
      <c r="AS440">
        <f t="shared" si="44"/>
        <v>0</v>
      </c>
      <c r="BF440" t="str">
        <f>IFERROR(IF(OR(BD440=338,BD440=340,BD440=341,BD440=342,BD440="342A",BD440="342B"),PorcenRet(BD440,BH440,BI440),INDEX(PORCENTAJEBUSCAR,MATCH(BD440,CódigoRET,0),4)*1),"")</f>
        <v/>
      </c>
      <c r="BG440">
        <f t="shared" si="45"/>
        <v>0</v>
      </c>
      <c r="BO440">
        <f t="shared" si="46"/>
        <v>0</v>
      </c>
      <c r="CC440">
        <f t="shared" si="47"/>
        <v>0</v>
      </c>
      <c r="CD440">
        <f t="shared" si="48"/>
        <v>0</v>
      </c>
      <c r="CG440">
        <f ca="1">IFERROR(INDIRECT("IVA!X"&amp;MATCH(MID(COMPRAS!C340,1,2)&amp;MID(COMPRAS!F340,1,2)&amp;MID(COMPRAS!D340,1,2),IVA!W:W,0)),"SIN COD.")</f>
        <v>0</v>
      </c>
      <c r="CH440">
        <f ca="1">IFERROR(INDIRECT("IVA!Y"&amp;MATCH(MID(COMPRAS!C340,1,2)&amp;MID(COMPRAS!F340,1,2)&amp;MID(COMPRAS!D340,1,2),IVA!W:W,0)),"SIN COD.")</f>
        <v>0</v>
      </c>
    </row>
    <row r="441" spans="1:86" x14ac:dyDescent="0.25">
      <c r="A441" s="226"/>
      <c r="B441" s="227"/>
      <c r="C441" s="228"/>
      <c r="D441"/>
      <c r="AL441">
        <f t="shared" si="42"/>
        <v>0</v>
      </c>
      <c r="AQ441">
        <f t="shared" si="43"/>
        <v>0</v>
      </c>
      <c r="AR441" t="str">
        <f>IFERROR(IF(OR(AP441=338,AP441=340,AP441=341,AP441=342,AP441="342A",AP441="342B"),PorcenRet(AP441,AT441,AU441),INDEX(PORCENTAJEBUSCAR,MATCH(AP441,CódigoRET,0),4)*1),"")</f>
        <v/>
      </c>
      <c r="AS441">
        <f t="shared" si="44"/>
        <v>0</v>
      </c>
      <c r="BF441" t="str">
        <f>IFERROR(IF(OR(BD441=338,BD441=340,BD441=341,BD441=342,BD441="342A",BD441="342B"),PorcenRet(BD441,BH441,BI441),INDEX(PORCENTAJEBUSCAR,MATCH(BD441,CódigoRET,0),4)*1),"")</f>
        <v/>
      </c>
      <c r="BG441">
        <f t="shared" si="45"/>
        <v>0</v>
      </c>
      <c r="BO441">
        <f t="shared" si="46"/>
        <v>0</v>
      </c>
      <c r="CC441">
        <f t="shared" si="47"/>
        <v>0</v>
      </c>
      <c r="CD441">
        <f t="shared" si="48"/>
        <v>0</v>
      </c>
      <c r="CG441">
        <f ca="1">IFERROR(INDIRECT("IVA!X"&amp;MATCH(MID(COMPRAS!C341,1,2)&amp;MID(COMPRAS!F341,1,2)&amp;MID(COMPRAS!D341,1,2),IVA!W:W,0)),"SIN COD.")</f>
        <v>0</v>
      </c>
      <c r="CH441">
        <f ca="1">IFERROR(INDIRECT("IVA!Y"&amp;MATCH(MID(COMPRAS!C341,1,2)&amp;MID(COMPRAS!F341,1,2)&amp;MID(COMPRAS!D341,1,2),IVA!W:W,0)),"SIN COD.")</f>
        <v>0</v>
      </c>
    </row>
    <row r="442" spans="1:86" x14ac:dyDescent="0.25">
      <c r="A442" s="226"/>
      <c r="B442" s="227"/>
      <c r="C442" s="228"/>
      <c r="D442"/>
      <c r="AL442">
        <f t="shared" si="42"/>
        <v>0</v>
      </c>
      <c r="AQ442">
        <f t="shared" si="43"/>
        <v>0</v>
      </c>
      <c r="AR442" t="str">
        <f>IFERROR(IF(OR(AP442=338,AP442=340,AP442=341,AP442=342,AP442="342A",AP442="342B"),PorcenRet(AP442,AT442,AU442),INDEX(PORCENTAJEBUSCAR,MATCH(AP442,CódigoRET,0),4)*1),"")</f>
        <v/>
      </c>
      <c r="AS442">
        <f t="shared" si="44"/>
        <v>0</v>
      </c>
      <c r="BF442" t="str">
        <f>IFERROR(IF(OR(BD442=338,BD442=340,BD442=341,BD442=342,BD442="342A",BD442="342B"),PorcenRet(BD442,BH442,BI442),INDEX(PORCENTAJEBUSCAR,MATCH(BD442,CódigoRET,0),4)*1),"")</f>
        <v/>
      </c>
      <c r="BG442">
        <f t="shared" si="45"/>
        <v>0</v>
      </c>
      <c r="BO442">
        <f t="shared" si="46"/>
        <v>0</v>
      </c>
      <c r="CC442">
        <f t="shared" si="47"/>
        <v>0</v>
      </c>
      <c r="CD442">
        <f t="shared" si="48"/>
        <v>0</v>
      </c>
      <c r="CG442">
        <f ca="1">IFERROR(INDIRECT("IVA!X"&amp;MATCH(MID(COMPRAS!C342,1,2)&amp;MID(COMPRAS!F342,1,2)&amp;MID(COMPRAS!D342,1,2),IVA!W:W,0)),"SIN COD.")</f>
        <v>0</v>
      </c>
      <c r="CH442">
        <f ca="1">IFERROR(INDIRECT("IVA!Y"&amp;MATCH(MID(COMPRAS!C342,1,2)&amp;MID(COMPRAS!F342,1,2)&amp;MID(COMPRAS!D342,1,2),IVA!W:W,0)),"SIN COD.")</f>
        <v>0</v>
      </c>
    </row>
    <row r="443" spans="1:86" x14ac:dyDescent="0.25">
      <c r="A443" s="226"/>
      <c r="B443" s="227"/>
      <c r="C443" s="228"/>
      <c r="D443"/>
      <c r="AL443">
        <f t="shared" si="42"/>
        <v>0</v>
      </c>
      <c r="AQ443">
        <f t="shared" si="43"/>
        <v>0</v>
      </c>
      <c r="AR443" t="str">
        <f>IFERROR(IF(OR(AP443=338,AP443=340,AP443=341,AP443=342,AP443="342A",AP443="342B"),PorcenRet(AP443,AT443,AU443),INDEX(PORCENTAJEBUSCAR,MATCH(AP443,CódigoRET,0),4)*1),"")</f>
        <v/>
      </c>
      <c r="AS443">
        <f t="shared" si="44"/>
        <v>0</v>
      </c>
      <c r="BF443" t="str">
        <f>IFERROR(IF(OR(BD443=338,BD443=340,BD443=341,BD443=342,BD443="342A",BD443="342B"),PorcenRet(BD443,BH443,BI443),INDEX(PORCENTAJEBUSCAR,MATCH(BD443,CódigoRET,0),4)*1),"")</f>
        <v/>
      </c>
      <c r="BG443">
        <f t="shared" si="45"/>
        <v>0</v>
      </c>
      <c r="BO443">
        <f t="shared" si="46"/>
        <v>0</v>
      </c>
      <c r="CC443">
        <f t="shared" si="47"/>
        <v>0</v>
      </c>
      <c r="CD443">
        <f t="shared" si="48"/>
        <v>0</v>
      </c>
      <c r="CG443">
        <f ca="1">IFERROR(INDIRECT("IVA!X"&amp;MATCH(MID(COMPRAS!C343,1,2)&amp;MID(COMPRAS!F343,1,2)&amp;MID(COMPRAS!D343,1,2),IVA!W:W,0)),"SIN COD.")</f>
        <v>0</v>
      </c>
      <c r="CH443">
        <f ca="1">IFERROR(INDIRECT("IVA!Y"&amp;MATCH(MID(COMPRAS!C343,1,2)&amp;MID(COMPRAS!F343,1,2)&amp;MID(COMPRAS!D343,1,2),IVA!W:W,0)),"SIN COD.")</f>
        <v>0</v>
      </c>
    </row>
    <row r="444" spans="1:86" x14ac:dyDescent="0.25">
      <c r="A444" s="226"/>
      <c r="B444" s="227"/>
      <c r="C444" s="228"/>
      <c r="D444"/>
      <c r="AL444">
        <f t="shared" si="42"/>
        <v>0</v>
      </c>
      <c r="AQ444">
        <f t="shared" si="43"/>
        <v>0</v>
      </c>
      <c r="AR444" t="str">
        <f>IFERROR(IF(OR(AP444=338,AP444=340,AP444=341,AP444=342,AP444="342A",AP444="342B"),PorcenRet(AP444,AT444,AU444),INDEX(PORCENTAJEBUSCAR,MATCH(AP444,CódigoRET,0),4)*1),"")</f>
        <v/>
      </c>
      <c r="AS444">
        <f t="shared" si="44"/>
        <v>0</v>
      </c>
      <c r="BF444" t="str">
        <f>IFERROR(IF(OR(BD444=338,BD444=340,BD444=341,BD444=342,BD444="342A",BD444="342B"),PorcenRet(BD444,BH444,BI444),INDEX(PORCENTAJEBUSCAR,MATCH(BD444,CódigoRET,0),4)*1),"")</f>
        <v/>
      </c>
      <c r="BG444">
        <f t="shared" si="45"/>
        <v>0</v>
      </c>
      <c r="BO444">
        <f t="shared" si="46"/>
        <v>0</v>
      </c>
      <c r="CC444">
        <f t="shared" si="47"/>
        <v>0</v>
      </c>
      <c r="CD444">
        <f t="shared" si="48"/>
        <v>0</v>
      </c>
      <c r="CG444">
        <f ca="1">IFERROR(INDIRECT("IVA!X"&amp;MATCH(MID(COMPRAS!C344,1,2)&amp;MID(COMPRAS!F344,1,2)&amp;MID(COMPRAS!D344,1,2),IVA!W:W,0)),"SIN COD.")</f>
        <v>0</v>
      </c>
      <c r="CH444">
        <f ca="1">IFERROR(INDIRECT("IVA!Y"&amp;MATCH(MID(COMPRAS!C344,1,2)&amp;MID(COMPRAS!F344,1,2)&amp;MID(COMPRAS!D344,1,2),IVA!W:W,0)),"SIN COD.")</f>
        <v>0</v>
      </c>
    </row>
    <row r="445" spans="1:86" x14ac:dyDescent="0.25">
      <c r="A445" s="226"/>
      <c r="B445" s="227"/>
      <c r="C445" s="228"/>
      <c r="D445"/>
      <c r="AL445">
        <f t="shared" si="42"/>
        <v>0</v>
      </c>
      <c r="AQ445">
        <f t="shared" si="43"/>
        <v>0</v>
      </c>
      <c r="AR445" t="str">
        <f>IFERROR(IF(OR(AP445=338,AP445=340,AP445=341,AP445=342,AP445="342A",AP445="342B"),PorcenRet(AP445,AT445,AU445),INDEX(PORCENTAJEBUSCAR,MATCH(AP445,CódigoRET,0),4)*1),"")</f>
        <v/>
      </c>
      <c r="AS445">
        <f t="shared" si="44"/>
        <v>0</v>
      </c>
      <c r="BF445" t="str">
        <f>IFERROR(IF(OR(BD445=338,BD445=340,BD445=341,BD445=342,BD445="342A",BD445="342B"),PorcenRet(BD445,BH445,BI445),INDEX(PORCENTAJEBUSCAR,MATCH(BD445,CódigoRET,0),4)*1),"")</f>
        <v/>
      </c>
      <c r="BG445">
        <f t="shared" si="45"/>
        <v>0</v>
      </c>
      <c r="BO445">
        <f t="shared" si="46"/>
        <v>0</v>
      </c>
      <c r="CC445">
        <f t="shared" si="47"/>
        <v>0</v>
      </c>
      <c r="CD445">
        <f t="shared" si="48"/>
        <v>0</v>
      </c>
      <c r="CG445">
        <f ca="1">IFERROR(INDIRECT("IVA!X"&amp;MATCH(MID(COMPRAS!C345,1,2)&amp;MID(COMPRAS!F345,1,2)&amp;MID(COMPRAS!D345,1,2),IVA!W:W,0)),"SIN COD.")</f>
        <v>0</v>
      </c>
      <c r="CH445">
        <f ca="1">IFERROR(INDIRECT("IVA!Y"&amp;MATCH(MID(COMPRAS!C345,1,2)&amp;MID(COMPRAS!F345,1,2)&amp;MID(COMPRAS!D345,1,2),IVA!W:W,0)),"SIN COD.")</f>
        <v>0</v>
      </c>
    </row>
    <row r="446" spans="1:86" x14ac:dyDescent="0.25">
      <c r="A446" s="226"/>
      <c r="B446" s="227"/>
      <c r="C446" s="228"/>
      <c r="D446"/>
      <c r="AL446">
        <f t="shared" si="42"/>
        <v>0</v>
      </c>
      <c r="AQ446">
        <f t="shared" si="43"/>
        <v>0</v>
      </c>
      <c r="AR446" t="str">
        <f>IFERROR(IF(OR(AP446=338,AP446=340,AP446=341,AP446=342,AP446="342A",AP446="342B"),PorcenRet(AP446,AT446,AU446),INDEX(PORCENTAJEBUSCAR,MATCH(AP446,CódigoRET,0),4)*1),"")</f>
        <v/>
      </c>
      <c r="AS446">
        <f t="shared" si="44"/>
        <v>0</v>
      </c>
      <c r="BF446" t="str">
        <f>IFERROR(IF(OR(BD446=338,BD446=340,BD446=341,BD446=342,BD446="342A",BD446="342B"),PorcenRet(BD446,BH446,BI446),INDEX(PORCENTAJEBUSCAR,MATCH(BD446,CódigoRET,0),4)*1),"")</f>
        <v/>
      </c>
      <c r="BG446">
        <f t="shared" si="45"/>
        <v>0</v>
      </c>
      <c r="BO446">
        <f t="shared" si="46"/>
        <v>0</v>
      </c>
      <c r="CC446">
        <f t="shared" si="47"/>
        <v>0</v>
      </c>
      <c r="CD446">
        <f t="shared" si="48"/>
        <v>0</v>
      </c>
      <c r="CG446">
        <f ca="1">IFERROR(INDIRECT("IVA!X"&amp;MATCH(MID(COMPRAS!C346,1,2)&amp;MID(COMPRAS!F346,1,2)&amp;MID(COMPRAS!D346,1,2),IVA!W:W,0)),"SIN COD.")</f>
        <v>0</v>
      </c>
      <c r="CH446">
        <f ca="1">IFERROR(INDIRECT("IVA!Y"&amp;MATCH(MID(COMPRAS!C346,1,2)&amp;MID(COMPRAS!F346,1,2)&amp;MID(COMPRAS!D346,1,2),IVA!W:W,0)),"SIN COD.")</f>
        <v>0</v>
      </c>
    </row>
    <row r="447" spans="1:86" x14ac:dyDescent="0.25">
      <c r="A447" s="226"/>
      <c r="B447" s="227"/>
      <c r="C447" s="228"/>
      <c r="D447"/>
      <c r="AL447">
        <f t="shared" si="42"/>
        <v>0</v>
      </c>
      <c r="AQ447">
        <f t="shared" si="43"/>
        <v>0</v>
      </c>
      <c r="AR447" t="str">
        <f>IFERROR(IF(OR(AP447=338,AP447=340,AP447=341,AP447=342,AP447="342A",AP447="342B"),PorcenRet(AP447,AT447,AU447),INDEX(PORCENTAJEBUSCAR,MATCH(AP447,CódigoRET,0),4)*1),"")</f>
        <v/>
      </c>
      <c r="AS447">
        <f t="shared" si="44"/>
        <v>0</v>
      </c>
      <c r="BF447" t="str">
        <f>IFERROR(IF(OR(BD447=338,BD447=340,BD447=341,BD447=342,BD447="342A",BD447="342B"),PorcenRet(BD447,BH447,BI447),INDEX(PORCENTAJEBUSCAR,MATCH(BD447,CódigoRET,0),4)*1),"")</f>
        <v/>
      </c>
      <c r="BG447">
        <f t="shared" si="45"/>
        <v>0</v>
      </c>
      <c r="BO447">
        <f t="shared" si="46"/>
        <v>0</v>
      </c>
      <c r="CC447">
        <f t="shared" si="47"/>
        <v>0</v>
      </c>
      <c r="CD447">
        <f t="shared" si="48"/>
        <v>0</v>
      </c>
      <c r="CG447">
        <f ca="1">IFERROR(INDIRECT("IVA!X"&amp;MATCH(MID(COMPRAS!C347,1,2)&amp;MID(COMPRAS!F347,1,2)&amp;MID(COMPRAS!D347,1,2),IVA!W:W,0)),"SIN COD.")</f>
        <v>0</v>
      </c>
      <c r="CH447">
        <f ca="1">IFERROR(INDIRECT("IVA!Y"&amp;MATCH(MID(COMPRAS!C347,1,2)&amp;MID(COMPRAS!F347,1,2)&amp;MID(COMPRAS!D347,1,2),IVA!W:W,0)),"SIN COD.")</f>
        <v>0</v>
      </c>
    </row>
    <row r="448" spans="1:86" x14ac:dyDescent="0.25">
      <c r="A448" s="226"/>
      <c r="B448" s="227"/>
      <c r="C448" s="228"/>
      <c r="D448"/>
      <c r="AL448">
        <f t="shared" si="42"/>
        <v>0</v>
      </c>
      <c r="AQ448">
        <f t="shared" si="43"/>
        <v>0</v>
      </c>
      <c r="AR448" t="str">
        <f>IFERROR(IF(OR(AP448=338,AP448=340,AP448=341,AP448=342,AP448="342A",AP448="342B"),PorcenRet(AP448,AT448,AU448),INDEX(PORCENTAJEBUSCAR,MATCH(AP448,CódigoRET,0),4)*1),"")</f>
        <v/>
      </c>
      <c r="AS448">
        <f t="shared" si="44"/>
        <v>0</v>
      </c>
      <c r="BF448" t="str">
        <f>IFERROR(IF(OR(BD448=338,BD448=340,BD448=341,BD448=342,BD448="342A",BD448="342B"),PorcenRet(BD448,BH448,BI448),INDEX(PORCENTAJEBUSCAR,MATCH(BD448,CódigoRET,0),4)*1),"")</f>
        <v/>
      </c>
      <c r="BG448">
        <f t="shared" si="45"/>
        <v>0</v>
      </c>
      <c r="BO448">
        <f t="shared" si="46"/>
        <v>0</v>
      </c>
      <c r="CC448">
        <f t="shared" si="47"/>
        <v>0</v>
      </c>
      <c r="CD448">
        <f t="shared" si="48"/>
        <v>0</v>
      </c>
      <c r="CG448">
        <f ca="1">IFERROR(INDIRECT("IVA!X"&amp;MATCH(MID(COMPRAS!C348,1,2)&amp;MID(COMPRAS!F348,1,2)&amp;MID(COMPRAS!D348,1,2),IVA!W:W,0)),"SIN COD.")</f>
        <v>0</v>
      </c>
      <c r="CH448">
        <f ca="1">IFERROR(INDIRECT("IVA!Y"&amp;MATCH(MID(COMPRAS!C348,1,2)&amp;MID(COMPRAS!F348,1,2)&amp;MID(COMPRAS!D348,1,2),IVA!W:W,0)),"SIN COD.")</f>
        <v>0</v>
      </c>
    </row>
    <row r="449" spans="1:86" x14ac:dyDescent="0.25">
      <c r="A449" s="226"/>
      <c r="B449" s="227"/>
      <c r="C449" s="228"/>
      <c r="D449"/>
      <c r="AL449">
        <f t="shared" si="42"/>
        <v>0</v>
      </c>
      <c r="AQ449">
        <f t="shared" si="43"/>
        <v>0</v>
      </c>
      <c r="AR449" t="str">
        <f>IFERROR(IF(OR(AP449=338,AP449=340,AP449=341,AP449=342,AP449="342A",AP449="342B"),PorcenRet(AP449,AT449,AU449),INDEX(PORCENTAJEBUSCAR,MATCH(AP449,CódigoRET,0),4)*1),"")</f>
        <v/>
      </c>
      <c r="AS449">
        <f t="shared" si="44"/>
        <v>0</v>
      </c>
      <c r="BF449" t="str">
        <f>IFERROR(IF(OR(BD449=338,BD449=340,BD449=341,BD449=342,BD449="342A",BD449="342B"),PorcenRet(BD449,BH449,BI449),INDEX(PORCENTAJEBUSCAR,MATCH(BD449,CódigoRET,0),4)*1),"")</f>
        <v/>
      </c>
      <c r="BG449">
        <f t="shared" si="45"/>
        <v>0</v>
      </c>
      <c r="BO449">
        <f t="shared" si="46"/>
        <v>0</v>
      </c>
      <c r="CC449">
        <f t="shared" si="47"/>
        <v>0</v>
      </c>
      <c r="CD449">
        <f t="shared" si="48"/>
        <v>0</v>
      </c>
      <c r="CG449">
        <f ca="1">IFERROR(INDIRECT("IVA!X"&amp;MATCH(MID(COMPRAS!C349,1,2)&amp;MID(COMPRAS!F349,1,2)&amp;MID(COMPRAS!D349,1,2),IVA!W:W,0)),"SIN COD.")</f>
        <v>0</v>
      </c>
      <c r="CH449">
        <f ca="1">IFERROR(INDIRECT("IVA!Y"&amp;MATCH(MID(COMPRAS!C349,1,2)&amp;MID(COMPRAS!F349,1,2)&amp;MID(COMPRAS!D349,1,2),IVA!W:W,0)),"SIN COD.")</f>
        <v>0</v>
      </c>
    </row>
    <row r="450" spans="1:86" x14ac:dyDescent="0.25">
      <c r="A450" s="226"/>
      <c r="B450" s="227"/>
      <c r="C450" s="228"/>
      <c r="D450"/>
      <c r="AL450">
        <f t="shared" ref="AL450:AL513" si="49">O450+P450+Q450+R450+S450+T450+U450+V450</f>
        <v>0</v>
      </c>
      <c r="AQ450">
        <f t="shared" ref="AQ450:AQ513" si="50">+P450+Q450+R450+S450-BE450-BQ450-BW450+O450</f>
        <v>0</v>
      </c>
      <c r="AR450" t="str">
        <f>IFERROR(IF(OR(AP450=338,AP450=340,AP450=341,AP450=342,AP450="342A",AP450="342B"),PorcenRet(AP450,AT450,AU450),INDEX(PORCENTAJEBUSCAR,MATCH(AP450,CódigoRET,0),4)*1),"")</f>
        <v/>
      </c>
      <c r="AS450">
        <f t="shared" ref="AS450:AS513" si="51">ROUND(IF(AP450="",0,AQ450*(AR450/100)),2)</f>
        <v>0</v>
      </c>
      <c r="BF450" t="str">
        <f>IFERROR(IF(OR(BD450=338,BD450=340,BD450=341,BD450=342,BD450="342A",BD450="342B"),PorcenRet(BD450,BH450,BI450),INDEX(PORCENTAJEBUSCAR,MATCH(BD450,CódigoRET,0),4)*1),"")</f>
        <v/>
      </c>
      <c r="BG450">
        <f t="shared" ref="BG450:BG513" si="52">ROUND(IF(BD450="",0,BE450*(BF450/100)),2)</f>
        <v>0</v>
      </c>
      <c r="BO450">
        <f t="shared" ref="BO450:BO513" si="53">IF(MID(F450,1,2)="41",SUM(O450:S450),0)</f>
        <v>0</v>
      </c>
      <c r="CC450">
        <f t="shared" ref="CC450:CC513" si="54">O450+P450+Q450+R450+S450</f>
        <v>0</v>
      </c>
      <c r="CD450">
        <f t="shared" ref="CD450:CD513" si="55">T450+U450</f>
        <v>0</v>
      </c>
      <c r="CG450">
        <f ca="1">IFERROR(INDIRECT("IVA!X"&amp;MATCH(MID(COMPRAS!C350,1,2)&amp;MID(COMPRAS!F350,1,2)&amp;MID(COMPRAS!D350,1,2),IVA!W:W,0)),"SIN COD.")</f>
        <v>0</v>
      </c>
      <c r="CH450">
        <f ca="1">IFERROR(INDIRECT("IVA!Y"&amp;MATCH(MID(COMPRAS!C350,1,2)&amp;MID(COMPRAS!F350,1,2)&amp;MID(COMPRAS!D350,1,2),IVA!W:W,0)),"SIN COD.")</f>
        <v>0</v>
      </c>
    </row>
    <row r="451" spans="1:86" x14ac:dyDescent="0.25">
      <c r="A451" s="226"/>
      <c r="B451" s="227"/>
      <c r="C451" s="228"/>
      <c r="D451"/>
      <c r="AL451">
        <f t="shared" si="49"/>
        <v>0</v>
      </c>
      <c r="AQ451">
        <f t="shared" si="50"/>
        <v>0</v>
      </c>
      <c r="AR451" t="str">
        <f>IFERROR(IF(OR(AP451=338,AP451=340,AP451=341,AP451=342,AP451="342A",AP451="342B"),PorcenRet(AP451,AT451,AU451),INDEX(PORCENTAJEBUSCAR,MATCH(AP451,CódigoRET,0),4)*1),"")</f>
        <v/>
      </c>
      <c r="AS451">
        <f t="shared" si="51"/>
        <v>0</v>
      </c>
      <c r="BF451" t="str">
        <f>IFERROR(IF(OR(BD451=338,BD451=340,BD451=341,BD451=342,BD451="342A",BD451="342B"),PorcenRet(BD451,BH451,BI451),INDEX(PORCENTAJEBUSCAR,MATCH(BD451,CódigoRET,0),4)*1),"")</f>
        <v/>
      </c>
      <c r="BG451">
        <f t="shared" si="52"/>
        <v>0</v>
      </c>
      <c r="BO451">
        <f t="shared" si="53"/>
        <v>0</v>
      </c>
      <c r="CC451">
        <f t="shared" si="54"/>
        <v>0</v>
      </c>
      <c r="CD451">
        <f t="shared" si="55"/>
        <v>0</v>
      </c>
      <c r="CG451">
        <f ca="1">IFERROR(INDIRECT("IVA!X"&amp;MATCH(MID(COMPRAS!C351,1,2)&amp;MID(COMPRAS!F351,1,2)&amp;MID(COMPRAS!D351,1,2),IVA!W:W,0)),"SIN COD.")</f>
        <v>0</v>
      </c>
      <c r="CH451">
        <f ca="1">IFERROR(INDIRECT("IVA!Y"&amp;MATCH(MID(COMPRAS!C351,1,2)&amp;MID(COMPRAS!F351,1,2)&amp;MID(COMPRAS!D351,1,2),IVA!W:W,0)),"SIN COD.")</f>
        <v>0</v>
      </c>
    </row>
    <row r="452" spans="1:86" x14ac:dyDescent="0.25">
      <c r="A452" s="226"/>
      <c r="B452" s="227"/>
      <c r="C452" s="228"/>
      <c r="D452"/>
      <c r="AL452">
        <f t="shared" si="49"/>
        <v>0</v>
      </c>
      <c r="AQ452">
        <f t="shared" si="50"/>
        <v>0</v>
      </c>
      <c r="AR452" t="str">
        <f>IFERROR(IF(OR(AP452=338,AP452=340,AP452=341,AP452=342,AP452="342A",AP452="342B"),PorcenRet(AP452,AT452,AU452),INDEX(PORCENTAJEBUSCAR,MATCH(AP452,CódigoRET,0),4)*1),"")</f>
        <v/>
      </c>
      <c r="AS452">
        <f t="shared" si="51"/>
        <v>0</v>
      </c>
      <c r="BF452" t="str">
        <f>IFERROR(IF(OR(BD452=338,BD452=340,BD452=341,BD452=342,BD452="342A",BD452="342B"),PorcenRet(BD452,BH452,BI452),INDEX(PORCENTAJEBUSCAR,MATCH(BD452,CódigoRET,0),4)*1),"")</f>
        <v/>
      </c>
      <c r="BG452">
        <f t="shared" si="52"/>
        <v>0</v>
      </c>
      <c r="BO452">
        <f t="shared" si="53"/>
        <v>0</v>
      </c>
      <c r="CC452">
        <f t="shared" si="54"/>
        <v>0</v>
      </c>
      <c r="CD452">
        <f t="shared" si="55"/>
        <v>0</v>
      </c>
      <c r="CG452">
        <f ca="1">IFERROR(INDIRECT("IVA!X"&amp;MATCH(MID(COMPRAS!C352,1,2)&amp;MID(COMPRAS!F352,1,2)&amp;MID(COMPRAS!D352,1,2),IVA!W:W,0)),"SIN COD.")</f>
        <v>0</v>
      </c>
      <c r="CH452">
        <f ca="1">IFERROR(INDIRECT("IVA!Y"&amp;MATCH(MID(COMPRAS!C352,1,2)&amp;MID(COMPRAS!F352,1,2)&amp;MID(COMPRAS!D352,1,2),IVA!W:W,0)),"SIN COD.")</f>
        <v>0</v>
      </c>
    </row>
    <row r="453" spans="1:86" x14ac:dyDescent="0.25">
      <c r="A453" s="226"/>
      <c r="B453" s="227"/>
      <c r="C453" s="228"/>
      <c r="D453"/>
      <c r="AL453">
        <f t="shared" si="49"/>
        <v>0</v>
      </c>
      <c r="AQ453">
        <f t="shared" si="50"/>
        <v>0</v>
      </c>
      <c r="AR453" t="str">
        <f>IFERROR(IF(OR(AP453=338,AP453=340,AP453=341,AP453=342,AP453="342A",AP453="342B"),PorcenRet(AP453,AT453,AU453),INDEX(PORCENTAJEBUSCAR,MATCH(AP453,CódigoRET,0),4)*1),"")</f>
        <v/>
      </c>
      <c r="AS453">
        <f t="shared" si="51"/>
        <v>0</v>
      </c>
      <c r="BF453" t="str">
        <f>IFERROR(IF(OR(BD453=338,BD453=340,BD453=341,BD453=342,BD453="342A",BD453="342B"),PorcenRet(BD453,BH453,BI453),INDEX(PORCENTAJEBUSCAR,MATCH(BD453,CódigoRET,0),4)*1),"")</f>
        <v/>
      </c>
      <c r="BG453">
        <f t="shared" si="52"/>
        <v>0</v>
      </c>
      <c r="BO453">
        <f t="shared" si="53"/>
        <v>0</v>
      </c>
      <c r="CC453">
        <f t="shared" si="54"/>
        <v>0</v>
      </c>
      <c r="CD453">
        <f t="shared" si="55"/>
        <v>0</v>
      </c>
      <c r="CG453">
        <f ca="1">IFERROR(INDIRECT("IVA!X"&amp;MATCH(MID(COMPRAS!C353,1,2)&amp;MID(COMPRAS!F353,1,2)&amp;MID(COMPRAS!D353,1,2),IVA!W:W,0)),"SIN COD.")</f>
        <v>0</v>
      </c>
      <c r="CH453">
        <f ca="1">IFERROR(INDIRECT("IVA!Y"&amp;MATCH(MID(COMPRAS!C353,1,2)&amp;MID(COMPRAS!F353,1,2)&amp;MID(COMPRAS!D353,1,2),IVA!W:W,0)),"SIN COD.")</f>
        <v>0</v>
      </c>
    </row>
    <row r="454" spans="1:86" x14ac:dyDescent="0.25">
      <c r="A454" s="226"/>
      <c r="B454" s="227"/>
      <c r="C454" s="228"/>
      <c r="D454"/>
      <c r="AL454">
        <f t="shared" si="49"/>
        <v>0</v>
      </c>
      <c r="AQ454">
        <f t="shared" si="50"/>
        <v>0</v>
      </c>
      <c r="AR454" t="str">
        <f>IFERROR(IF(OR(AP454=338,AP454=340,AP454=341,AP454=342,AP454="342A",AP454="342B"),PorcenRet(AP454,AT454,AU454),INDEX(PORCENTAJEBUSCAR,MATCH(AP454,CódigoRET,0),4)*1),"")</f>
        <v/>
      </c>
      <c r="AS454">
        <f t="shared" si="51"/>
        <v>0</v>
      </c>
      <c r="BF454" t="str">
        <f>IFERROR(IF(OR(BD454=338,BD454=340,BD454=341,BD454=342,BD454="342A",BD454="342B"),PorcenRet(BD454,BH454,BI454),INDEX(PORCENTAJEBUSCAR,MATCH(BD454,CódigoRET,0),4)*1),"")</f>
        <v/>
      </c>
      <c r="BG454">
        <f t="shared" si="52"/>
        <v>0</v>
      </c>
      <c r="BO454">
        <f t="shared" si="53"/>
        <v>0</v>
      </c>
      <c r="CC454">
        <f t="shared" si="54"/>
        <v>0</v>
      </c>
      <c r="CD454">
        <f t="shared" si="55"/>
        <v>0</v>
      </c>
      <c r="CG454">
        <f ca="1">IFERROR(INDIRECT("IVA!X"&amp;MATCH(MID(COMPRAS!C354,1,2)&amp;MID(COMPRAS!F354,1,2)&amp;MID(COMPRAS!D354,1,2),IVA!W:W,0)),"SIN COD.")</f>
        <v>0</v>
      </c>
      <c r="CH454">
        <f ca="1">IFERROR(INDIRECT("IVA!Y"&amp;MATCH(MID(COMPRAS!C354,1,2)&amp;MID(COMPRAS!F354,1,2)&amp;MID(COMPRAS!D354,1,2),IVA!W:W,0)),"SIN COD.")</f>
        <v>0</v>
      </c>
    </row>
    <row r="455" spans="1:86" x14ac:dyDescent="0.25">
      <c r="A455" s="226"/>
      <c r="B455" s="227"/>
      <c r="C455" s="228"/>
      <c r="D455"/>
      <c r="AL455">
        <f t="shared" si="49"/>
        <v>0</v>
      </c>
      <c r="AQ455">
        <f t="shared" si="50"/>
        <v>0</v>
      </c>
      <c r="AR455" t="str">
        <f>IFERROR(IF(OR(AP455=338,AP455=340,AP455=341,AP455=342,AP455="342A",AP455="342B"),PorcenRet(AP455,AT455,AU455),INDEX(PORCENTAJEBUSCAR,MATCH(AP455,CódigoRET,0),4)*1),"")</f>
        <v/>
      </c>
      <c r="AS455">
        <f t="shared" si="51"/>
        <v>0</v>
      </c>
      <c r="BF455" t="str">
        <f>IFERROR(IF(OR(BD455=338,BD455=340,BD455=341,BD455=342,BD455="342A",BD455="342B"),PorcenRet(BD455,BH455,BI455),INDEX(PORCENTAJEBUSCAR,MATCH(BD455,CódigoRET,0),4)*1),"")</f>
        <v/>
      </c>
      <c r="BG455">
        <f t="shared" si="52"/>
        <v>0</v>
      </c>
      <c r="BO455">
        <f t="shared" si="53"/>
        <v>0</v>
      </c>
      <c r="CC455">
        <f t="shared" si="54"/>
        <v>0</v>
      </c>
      <c r="CD455">
        <f t="shared" si="55"/>
        <v>0</v>
      </c>
      <c r="CG455">
        <f ca="1">IFERROR(INDIRECT("IVA!X"&amp;MATCH(MID(COMPRAS!C355,1,2)&amp;MID(COMPRAS!F355,1,2)&amp;MID(COMPRAS!D355,1,2),IVA!W:W,0)),"SIN COD.")</f>
        <v>0</v>
      </c>
      <c r="CH455">
        <f ca="1">IFERROR(INDIRECT("IVA!Y"&amp;MATCH(MID(COMPRAS!C355,1,2)&amp;MID(COMPRAS!F355,1,2)&amp;MID(COMPRAS!D355,1,2),IVA!W:W,0)),"SIN COD.")</f>
        <v>0</v>
      </c>
    </row>
    <row r="456" spans="1:86" x14ac:dyDescent="0.25">
      <c r="A456" s="226"/>
      <c r="B456" s="227"/>
      <c r="C456" s="228"/>
      <c r="D456"/>
      <c r="AL456">
        <f t="shared" si="49"/>
        <v>0</v>
      </c>
      <c r="AQ456">
        <f t="shared" si="50"/>
        <v>0</v>
      </c>
      <c r="AR456" t="str">
        <f>IFERROR(IF(OR(AP456=338,AP456=340,AP456=341,AP456=342,AP456="342A",AP456="342B"),PorcenRet(AP456,AT456,AU456),INDEX(PORCENTAJEBUSCAR,MATCH(AP456,CódigoRET,0),4)*1),"")</f>
        <v/>
      </c>
      <c r="AS456">
        <f t="shared" si="51"/>
        <v>0</v>
      </c>
      <c r="BF456" t="str">
        <f>IFERROR(IF(OR(BD456=338,BD456=340,BD456=341,BD456=342,BD456="342A",BD456="342B"),PorcenRet(BD456,BH456,BI456),INDEX(PORCENTAJEBUSCAR,MATCH(BD456,CódigoRET,0),4)*1),"")</f>
        <v/>
      </c>
      <c r="BG456">
        <f t="shared" si="52"/>
        <v>0</v>
      </c>
      <c r="BO456">
        <f t="shared" si="53"/>
        <v>0</v>
      </c>
      <c r="CC456">
        <f t="shared" si="54"/>
        <v>0</v>
      </c>
      <c r="CD456">
        <f t="shared" si="55"/>
        <v>0</v>
      </c>
      <c r="CG456">
        <f ca="1">IFERROR(INDIRECT("IVA!X"&amp;MATCH(MID(COMPRAS!C356,1,2)&amp;MID(COMPRAS!F356,1,2)&amp;MID(COMPRAS!D356,1,2),IVA!W:W,0)),"SIN COD.")</f>
        <v>0</v>
      </c>
      <c r="CH456">
        <f ca="1">IFERROR(INDIRECT("IVA!Y"&amp;MATCH(MID(COMPRAS!C356,1,2)&amp;MID(COMPRAS!F356,1,2)&amp;MID(COMPRAS!D356,1,2),IVA!W:W,0)),"SIN COD.")</f>
        <v>0</v>
      </c>
    </row>
    <row r="457" spans="1:86" x14ac:dyDescent="0.25">
      <c r="A457" s="226"/>
      <c r="B457" s="227"/>
      <c r="C457" s="228"/>
      <c r="D457"/>
      <c r="AL457">
        <f t="shared" si="49"/>
        <v>0</v>
      </c>
      <c r="AQ457">
        <f t="shared" si="50"/>
        <v>0</v>
      </c>
      <c r="AR457" t="str">
        <f>IFERROR(IF(OR(AP457=338,AP457=340,AP457=341,AP457=342,AP457="342A",AP457="342B"),PorcenRet(AP457,AT457,AU457),INDEX(PORCENTAJEBUSCAR,MATCH(AP457,CódigoRET,0),4)*1),"")</f>
        <v/>
      </c>
      <c r="AS457">
        <f t="shared" si="51"/>
        <v>0</v>
      </c>
      <c r="BF457" t="str">
        <f>IFERROR(IF(OR(BD457=338,BD457=340,BD457=341,BD457=342,BD457="342A",BD457="342B"),PorcenRet(BD457,BH457,BI457),INDEX(PORCENTAJEBUSCAR,MATCH(BD457,CódigoRET,0),4)*1),"")</f>
        <v/>
      </c>
      <c r="BG457">
        <f t="shared" si="52"/>
        <v>0</v>
      </c>
      <c r="BO457">
        <f t="shared" si="53"/>
        <v>0</v>
      </c>
      <c r="CC457">
        <f t="shared" si="54"/>
        <v>0</v>
      </c>
      <c r="CD457">
        <f t="shared" si="55"/>
        <v>0</v>
      </c>
      <c r="CG457">
        <f ca="1">IFERROR(INDIRECT("IVA!X"&amp;MATCH(MID(COMPRAS!C357,1,2)&amp;MID(COMPRAS!F357,1,2)&amp;MID(COMPRAS!D357,1,2),IVA!W:W,0)),"SIN COD.")</f>
        <v>0</v>
      </c>
      <c r="CH457">
        <f ca="1">IFERROR(INDIRECT("IVA!Y"&amp;MATCH(MID(COMPRAS!C357,1,2)&amp;MID(COMPRAS!F357,1,2)&amp;MID(COMPRAS!D357,1,2),IVA!W:W,0)),"SIN COD.")</f>
        <v>0</v>
      </c>
    </row>
    <row r="458" spans="1:86" x14ac:dyDescent="0.25">
      <c r="A458" s="226"/>
      <c r="B458" s="227"/>
      <c r="C458" s="228"/>
      <c r="D458"/>
      <c r="AL458">
        <f t="shared" si="49"/>
        <v>0</v>
      </c>
      <c r="AQ458">
        <f t="shared" si="50"/>
        <v>0</v>
      </c>
      <c r="AR458" t="str">
        <f>IFERROR(IF(OR(AP458=338,AP458=340,AP458=341,AP458=342,AP458="342A",AP458="342B"),PorcenRet(AP458,AT458,AU458),INDEX(PORCENTAJEBUSCAR,MATCH(AP458,CódigoRET,0),4)*1),"")</f>
        <v/>
      </c>
      <c r="AS458">
        <f t="shared" si="51"/>
        <v>0</v>
      </c>
      <c r="BF458" t="str">
        <f>IFERROR(IF(OR(BD458=338,BD458=340,BD458=341,BD458=342,BD458="342A",BD458="342B"),PorcenRet(BD458,BH458,BI458),INDEX(PORCENTAJEBUSCAR,MATCH(BD458,CódigoRET,0),4)*1),"")</f>
        <v/>
      </c>
      <c r="BG458">
        <f t="shared" si="52"/>
        <v>0</v>
      </c>
      <c r="BO458">
        <f t="shared" si="53"/>
        <v>0</v>
      </c>
      <c r="CC458">
        <f t="shared" si="54"/>
        <v>0</v>
      </c>
      <c r="CD458">
        <f t="shared" si="55"/>
        <v>0</v>
      </c>
      <c r="CG458">
        <f ca="1">IFERROR(INDIRECT("IVA!X"&amp;MATCH(MID(COMPRAS!C358,1,2)&amp;MID(COMPRAS!F358,1,2)&amp;MID(COMPRAS!D358,1,2),IVA!W:W,0)),"SIN COD.")</f>
        <v>0</v>
      </c>
      <c r="CH458">
        <f ca="1">IFERROR(INDIRECT("IVA!Y"&amp;MATCH(MID(COMPRAS!C358,1,2)&amp;MID(COMPRAS!F358,1,2)&amp;MID(COMPRAS!D358,1,2),IVA!W:W,0)),"SIN COD.")</f>
        <v>0</v>
      </c>
    </row>
    <row r="459" spans="1:86" x14ac:dyDescent="0.25">
      <c r="A459" s="226"/>
      <c r="B459" s="227"/>
      <c r="C459" s="228"/>
      <c r="D459"/>
      <c r="AL459">
        <f t="shared" si="49"/>
        <v>0</v>
      </c>
      <c r="AQ459">
        <f t="shared" si="50"/>
        <v>0</v>
      </c>
      <c r="AR459" t="str">
        <f>IFERROR(IF(OR(AP459=338,AP459=340,AP459=341,AP459=342,AP459="342A",AP459="342B"),PorcenRet(AP459,AT459,AU459),INDEX(PORCENTAJEBUSCAR,MATCH(AP459,CódigoRET,0),4)*1),"")</f>
        <v/>
      </c>
      <c r="AS459">
        <f t="shared" si="51"/>
        <v>0</v>
      </c>
      <c r="BF459" t="str">
        <f>IFERROR(IF(OR(BD459=338,BD459=340,BD459=341,BD459=342,BD459="342A",BD459="342B"),PorcenRet(BD459,BH459,BI459),INDEX(PORCENTAJEBUSCAR,MATCH(BD459,CódigoRET,0),4)*1),"")</f>
        <v/>
      </c>
      <c r="BG459">
        <f t="shared" si="52"/>
        <v>0</v>
      </c>
      <c r="BO459">
        <f t="shared" si="53"/>
        <v>0</v>
      </c>
      <c r="CC459">
        <f t="shared" si="54"/>
        <v>0</v>
      </c>
      <c r="CD459">
        <f t="shared" si="55"/>
        <v>0</v>
      </c>
      <c r="CG459">
        <f ca="1">IFERROR(INDIRECT("IVA!X"&amp;MATCH(MID(COMPRAS!C359,1,2)&amp;MID(COMPRAS!F359,1,2)&amp;MID(COMPRAS!D359,1,2),IVA!W:W,0)),"SIN COD.")</f>
        <v>0</v>
      </c>
      <c r="CH459">
        <f ca="1">IFERROR(INDIRECT("IVA!Y"&amp;MATCH(MID(COMPRAS!C359,1,2)&amp;MID(COMPRAS!F359,1,2)&amp;MID(COMPRAS!D359,1,2),IVA!W:W,0)),"SIN COD.")</f>
        <v>0</v>
      </c>
    </row>
    <row r="460" spans="1:86" x14ac:dyDescent="0.25">
      <c r="A460" s="226"/>
      <c r="B460" s="227"/>
      <c r="C460" s="228"/>
      <c r="D460"/>
      <c r="AL460">
        <f t="shared" si="49"/>
        <v>0</v>
      </c>
      <c r="AQ460">
        <f t="shared" si="50"/>
        <v>0</v>
      </c>
      <c r="AR460" t="str">
        <f>IFERROR(IF(OR(AP460=338,AP460=340,AP460=341,AP460=342,AP460="342A",AP460="342B"),PorcenRet(AP460,AT460,AU460),INDEX(PORCENTAJEBUSCAR,MATCH(AP460,CódigoRET,0),4)*1),"")</f>
        <v/>
      </c>
      <c r="AS460">
        <f t="shared" si="51"/>
        <v>0</v>
      </c>
      <c r="BF460" t="str">
        <f>IFERROR(IF(OR(BD460=338,BD460=340,BD460=341,BD460=342,BD460="342A",BD460="342B"),PorcenRet(BD460,BH460,BI460),INDEX(PORCENTAJEBUSCAR,MATCH(BD460,CódigoRET,0),4)*1),"")</f>
        <v/>
      </c>
      <c r="BG460">
        <f t="shared" si="52"/>
        <v>0</v>
      </c>
      <c r="BO460">
        <f t="shared" si="53"/>
        <v>0</v>
      </c>
      <c r="CC460">
        <f t="shared" si="54"/>
        <v>0</v>
      </c>
      <c r="CD460">
        <f t="shared" si="55"/>
        <v>0</v>
      </c>
      <c r="CG460">
        <f ca="1">IFERROR(INDIRECT("IVA!X"&amp;MATCH(MID(COMPRAS!C360,1,2)&amp;MID(COMPRAS!F360,1,2)&amp;MID(COMPRAS!D360,1,2),IVA!W:W,0)),"SIN COD.")</f>
        <v>0</v>
      </c>
      <c r="CH460">
        <f ca="1">IFERROR(INDIRECT("IVA!Y"&amp;MATCH(MID(COMPRAS!C360,1,2)&amp;MID(COMPRAS!F360,1,2)&amp;MID(COMPRAS!D360,1,2),IVA!W:W,0)),"SIN COD.")</f>
        <v>0</v>
      </c>
    </row>
    <row r="461" spans="1:86" x14ac:dyDescent="0.25">
      <c r="A461" s="226"/>
      <c r="B461" s="227"/>
      <c r="C461" s="228"/>
      <c r="D461"/>
      <c r="AL461">
        <f t="shared" si="49"/>
        <v>0</v>
      </c>
      <c r="AQ461">
        <f t="shared" si="50"/>
        <v>0</v>
      </c>
      <c r="AR461" t="str">
        <f>IFERROR(IF(OR(AP461=338,AP461=340,AP461=341,AP461=342,AP461="342A",AP461="342B"),PorcenRet(AP461,AT461,AU461),INDEX(PORCENTAJEBUSCAR,MATCH(AP461,CódigoRET,0),4)*1),"")</f>
        <v/>
      </c>
      <c r="AS461">
        <f t="shared" si="51"/>
        <v>0</v>
      </c>
      <c r="BF461" t="str">
        <f>IFERROR(IF(OR(BD461=338,BD461=340,BD461=341,BD461=342,BD461="342A",BD461="342B"),PorcenRet(BD461,BH461,BI461),INDEX(PORCENTAJEBUSCAR,MATCH(BD461,CódigoRET,0),4)*1),"")</f>
        <v/>
      </c>
      <c r="BG461">
        <f t="shared" si="52"/>
        <v>0</v>
      </c>
      <c r="BO461">
        <f t="shared" si="53"/>
        <v>0</v>
      </c>
      <c r="CC461">
        <f t="shared" si="54"/>
        <v>0</v>
      </c>
      <c r="CD461">
        <f t="shared" si="55"/>
        <v>0</v>
      </c>
      <c r="CG461">
        <f ca="1">IFERROR(INDIRECT("IVA!X"&amp;MATCH(MID(COMPRAS!C361,1,2)&amp;MID(COMPRAS!F361,1,2)&amp;MID(COMPRAS!D361,1,2),IVA!W:W,0)),"SIN COD.")</f>
        <v>0</v>
      </c>
      <c r="CH461">
        <f ca="1">IFERROR(INDIRECT("IVA!Y"&amp;MATCH(MID(COMPRAS!C361,1,2)&amp;MID(COMPRAS!F361,1,2)&amp;MID(COMPRAS!D361,1,2),IVA!W:W,0)),"SIN COD.")</f>
        <v>0</v>
      </c>
    </row>
    <row r="462" spans="1:86" x14ac:dyDescent="0.25">
      <c r="A462" s="226"/>
      <c r="B462" s="227"/>
      <c r="C462" s="228"/>
      <c r="D462"/>
      <c r="AL462">
        <f t="shared" si="49"/>
        <v>0</v>
      </c>
      <c r="AQ462">
        <f t="shared" si="50"/>
        <v>0</v>
      </c>
      <c r="AR462" t="str">
        <f>IFERROR(IF(OR(AP462=338,AP462=340,AP462=341,AP462=342,AP462="342A",AP462="342B"),PorcenRet(AP462,AT462,AU462),INDEX(PORCENTAJEBUSCAR,MATCH(AP462,CódigoRET,0),4)*1),"")</f>
        <v/>
      </c>
      <c r="AS462">
        <f t="shared" si="51"/>
        <v>0</v>
      </c>
      <c r="BF462" t="str">
        <f>IFERROR(IF(OR(BD462=338,BD462=340,BD462=341,BD462=342,BD462="342A",BD462="342B"),PorcenRet(BD462,BH462,BI462),INDEX(PORCENTAJEBUSCAR,MATCH(BD462,CódigoRET,0),4)*1),"")</f>
        <v/>
      </c>
      <c r="BG462">
        <f t="shared" si="52"/>
        <v>0</v>
      </c>
      <c r="BO462">
        <f t="shared" si="53"/>
        <v>0</v>
      </c>
      <c r="CC462">
        <f t="shared" si="54"/>
        <v>0</v>
      </c>
      <c r="CD462">
        <f t="shared" si="55"/>
        <v>0</v>
      </c>
      <c r="CG462">
        <f ca="1">IFERROR(INDIRECT("IVA!X"&amp;MATCH(MID(COMPRAS!C362,1,2)&amp;MID(COMPRAS!F362,1,2)&amp;MID(COMPRAS!D362,1,2),IVA!W:W,0)),"SIN COD.")</f>
        <v>0</v>
      </c>
      <c r="CH462">
        <f ca="1">IFERROR(INDIRECT("IVA!Y"&amp;MATCH(MID(COMPRAS!C362,1,2)&amp;MID(COMPRAS!F362,1,2)&amp;MID(COMPRAS!D362,1,2),IVA!W:W,0)),"SIN COD.")</f>
        <v>0</v>
      </c>
    </row>
    <row r="463" spans="1:86" x14ac:dyDescent="0.25">
      <c r="A463" s="226"/>
      <c r="B463" s="227"/>
      <c r="C463" s="228"/>
      <c r="D463"/>
      <c r="AL463">
        <f t="shared" si="49"/>
        <v>0</v>
      </c>
      <c r="AQ463">
        <f t="shared" si="50"/>
        <v>0</v>
      </c>
      <c r="AR463" t="str">
        <f>IFERROR(IF(OR(AP463=338,AP463=340,AP463=341,AP463=342,AP463="342A",AP463="342B"),PorcenRet(AP463,AT463,AU463),INDEX(PORCENTAJEBUSCAR,MATCH(AP463,CódigoRET,0),4)*1),"")</f>
        <v/>
      </c>
      <c r="AS463">
        <f t="shared" si="51"/>
        <v>0</v>
      </c>
      <c r="BF463" t="str">
        <f>IFERROR(IF(OR(BD463=338,BD463=340,BD463=341,BD463=342,BD463="342A",BD463="342B"),PorcenRet(BD463,BH463,BI463),INDEX(PORCENTAJEBUSCAR,MATCH(BD463,CódigoRET,0),4)*1),"")</f>
        <v/>
      </c>
      <c r="BG463">
        <f t="shared" si="52"/>
        <v>0</v>
      </c>
      <c r="BO463">
        <f t="shared" si="53"/>
        <v>0</v>
      </c>
      <c r="CC463">
        <f t="shared" si="54"/>
        <v>0</v>
      </c>
      <c r="CD463">
        <f t="shared" si="55"/>
        <v>0</v>
      </c>
      <c r="CG463">
        <f ca="1">IFERROR(INDIRECT("IVA!X"&amp;MATCH(MID(COMPRAS!C363,1,2)&amp;MID(COMPRAS!F363,1,2)&amp;MID(COMPRAS!D363,1,2),IVA!W:W,0)),"SIN COD.")</f>
        <v>0</v>
      </c>
      <c r="CH463">
        <f ca="1">IFERROR(INDIRECT("IVA!Y"&amp;MATCH(MID(COMPRAS!C363,1,2)&amp;MID(COMPRAS!F363,1,2)&amp;MID(COMPRAS!D363,1,2),IVA!W:W,0)),"SIN COD.")</f>
        <v>0</v>
      </c>
    </row>
    <row r="464" spans="1:86" x14ac:dyDescent="0.25">
      <c r="A464" s="226"/>
      <c r="B464" s="227"/>
      <c r="C464" s="228"/>
      <c r="D464"/>
      <c r="AL464">
        <f t="shared" si="49"/>
        <v>0</v>
      </c>
      <c r="AQ464">
        <f t="shared" si="50"/>
        <v>0</v>
      </c>
      <c r="AR464" t="str">
        <f>IFERROR(IF(OR(AP464=338,AP464=340,AP464=341,AP464=342,AP464="342A",AP464="342B"),PorcenRet(AP464,AT464,AU464),INDEX(PORCENTAJEBUSCAR,MATCH(AP464,CódigoRET,0),4)*1),"")</f>
        <v/>
      </c>
      <c r="AS464">
        <f t="shared" si="51"/>
        <v>0</v>
      </c>
      <c r="BF464" t="str">
        <f>IFERROR(IF(OR(BD464=338,BD464=340,BD464=341,BD464=342,BD464="342A",BD464="342B"),PorcenRet(BD464,BH464,BI464),INDEX(PORCENTAJEBUSCAR,MATCH(BD464,CódigoRET,0),4)*1),"")</f>
        <v/>
      </c>
      <c r="BG464">
        <f t="shared" si="52"/>
        <v>0</v>
      </c>
      <c r="BO464">
        <f t="shared" si="53"/>
        <v>0</v>
      </c>
      <c r="CC464">
        <f t="shared" si="54"/>
        <v>0</v>
      </c>
      <c r="CD464">
        <f t="shared" si="55"/>
        <v>0</v>
      </c>
      <c r="CG464">
        <f ca="1">IFERROR(INDIRECT("IVA!X"&amp;MATCH(MID(COMPRAS!C364,1,2)&amp;MID(COMPRAS!F364,1,2)&amp;MID(COMPRAS!D364,1,2),IVA!W:W,0)),"SIN COD.")</f>
        <v>0</v>
      </c>
      <c r="CH464">
        <f ca="1">IFERROR(INDIRECT("IVA!Y"&amp;MATCH(MID(COMPRAS!C364,1,2)&amp;MID(COMPRAS!F364,1,2)&amp;MID(COMPRAS!D364,1,2),IVA!W:W,0)),"SIN COD.")</f>
        <v>0</v>
      </c>
    </row>
    <row r="465" spans="1:86" x14ac:dyDescent="0.25">
      <c r="A465" s="226"/>
      <c r="B465" s="227"/>
      <c r="C465" s="228"/>
      <c r="D465"/>
      <c r="AL465">
        <f t="shared" si="49"/>
        <v>0</v>
      </c>
      <c r="AQ465">
        <f t="shared" si="50"/>
        <v>0</v>
      </c>
      <c r="AR465" t="str">
        <f>IFERROR(IF(OR(AP465=338,AP465=340,AP465=341,AP465=342,AP465="342A",AP465="342B"),PorcenRet(AP465,AT465,AU465),INDEX(PORCENTAJEBUSCAR,MATCH(AP465,CódigoRET,0),4)*1),"")</f>
        <v/>
      </c>
      <c r="AS465">
        <f t="shared" si="51"/>
        <v>0</v>
      </c>
      <c r="BF465" t="str">
        <f>IFERROR(IF(OR(BD465=338,BD465=340,BD465=341,BD465=342,BD465="342A",BD465="342B"),PorcenRet(BD465,BH465,BI465),INDEX(PORCENTAJEBUSCAR,MATCH(BD465,CódigoRET,0),4)*1),"")</f>
        <v/>
      </c>
      <c r="BG465">
        <f t="shared" si="52"/>
        <v>0</v>
      </c>
      <c r="BO465">
        <f t="shared" si="53"/>
        <v>0</v>
      </c>
      <c r="CC465">
        <f t="shared" si="54"/>
        <v>0</v>
      </c>
      <c r="CD465">
        <f t="shared" si="55"/>
        <v>0</v>
      </c>
      <c r="CG465">
        <f ca="1">IFERROR(INDIRECT("IVA!X"&amp;MATCH(MID(COMPRAS!C365,1,2)&amp;MID(COMPRAS!F365,1,2)&amp;MID(COMPRAS!D365,1,2),IVA!W:W,0)),"SIN COD.")</f>
        <v>0</v>
      </c>
      <c r="CH465">
        <f ca="1">IFERROR(INDIRECT("IVA!Y"&amp;MATCH(MID(COMPRAS!C365,1,2)&amp;MID(COMPRAS!F365,1,2)&amp;MID(COMPRAS!D365,1,2),IVA!W:W,0)),"SIN COD.")</f>
        <v>0</v>
      </c>
    </row>
    <row r="466" spans="1:86" x14ac:dyDescent="0.25">
      <c r="A466" s="226"/>
      <c r="B466" s="227"/>
      <c r="C466" s="228"/>
      <c r="D466"/>
      <c r="AL466">
        <f t="shared" si="49"/>
        <v>0</v>
      </c>
      <c r="AQ466">
        <f t="shared" si="50"/>
        <v>0</v>
      </c>
      <c r="AR466" t="str">
        <f>IFERROR(IF(OR(AP466=338,AP466=340,AP466=341,AP466=342,AP466="342A",AP466="342B"),PorcenRet(AP466,AT466,AU466),INDEX(PORCENTAJEBUSCAR,MATCH(AP466,CódigoRET,0),4)*1),"")</f>
        <v/>
      </c>
      <c r="AS466">
        <f t="shared" si="51"/>
        <v>0</v>
      </c>
      <c r="BF466" t="str">
        <f>IFERROR(IF(OR(BD466=338,BD466=340,BD466=341,BD466=342,BD466="342A",BD466="342B"),PorcenRet(BD466,BH466,BI466),INDEX(PORCENTAJEBUSCAR,MATCH(BD466,CódigoRET,0),4)*1),"")</f>
        <v/>
      </c>
      <c r="BG466">
        <f t="shared" si="52"/>
        <v>0</v>
      </c>
      <c r="BO466">
        <f t="shared" si="53"/>
        <v>0</v>
      </c>
      <c r="CC466">
        <f t="shared" si="54"/>
        <v>0</v>
      </c>
      <c r="CD466">
        <f t="shared" si="55"/>
        <v>0</v>
      </c>
      <c r="CG466">
        <f ca="1">IFERROR(INDIRECT("IVA!X"&amp;MATCH(MID(COMPRAS!C366,1,2)&amp;MID(COMPRAS!F366,1,2)&amp;MID(COMPRAS!D366,1,2),IVA!W:W,0)),"SIN COD.")</f>
        <v>0</v>
      </c>
      <c r="CH466">
        <f ca="1">IFERROR(INDIRECT("IVA!Y"&amp;MATCH(MID(COMPRAS!C366,1,2)&amp;MID(COMPRAS!F366,1,2)&amp;MID(COMPRAS!D366,1,2),IVA!W:W,0)),"SIN COD.")</f>
        <v>0</v>
      </c>
    </row>
    <row r="467" spans="1:86" x14ac:dyDescent="0.25">
      <c r="A467" s="226"/>
      <c r="B467" s="227"/>
      <c r="C467" s="228"/>
      <c r="D467"/>
      <c r="AL467">
        <f t="shared" si="49"/>
        <v>0</v>
      </c>
      <c r="AQ467">
        <f t="shared" si="50"/>
        <v>0</v>
      </c>
      <c r="AR467" t="str">
        <f>IFERROR(IF(OR(AP467=338,AP467=340,AP467=341,AP467=342,AP467="342A",AP467="342B"),PorcenRet(AP467,AT467,AU467),INDEX(PORCENTAJEBUSCAR,MATCH(AP467,CódigoRET,0),4)*1),"")</f>
        <v/>
      </c>
      <c r="AS467">
        <f t="shared" si="51"/>
        <v>0</v>
      </c>
      <c r="BF467" t="str">
        <f>IFERROR(IF(OR(BD467=338,BD467=340,BD467=341,BD467=342,BD467="342A",BD467="342B"),PorcenRet(BD467,BH467,BI467),INDEX(PORCENTAJEBUSCAR,MATCH(BD467,CódigoRET,0),4)*1),"")</f>
        <v/>
      </c>
      <c r="BG467">
        <f t="shared" si="52"/>
        <v>0</v>
      </c>
      <c r="BO467">
        <f t="shared" si="53"/>
        <v>0</v>
      </c>
      <c r="CC467">
        <f t="shared" si="54"/>
        <v>0</v>
      </c>
      <c r="CD467">
        <f t="shared" si="55"/>
        <v>0</v>
      </c>
      <c r="CG467">
        <f ca="1">IFERROR(INDIRECT("IVA!X"&amp;MATCH(MID(COMPRAS!C367,1,2)&amp;MID(COMPRAS!F367,1,2)&amp;MID(COMPRAS!D367,1,2),IVA!W:W,0)),"SIN COD.")</f>
        <v>0</v>
      </c>
      <c r="CH467">
        <f ca="1">IFERROR(INDIRECT("IVA!Y"&amp;MATCH(MID(COMPRAS!C367,1,2)&amp;MID(COMPRAS!F367,1,2)&amp;MID(COMPRAS!D367,1,2),IVA!W:W,0)),"SIN COD.")</f>
        <v>0</v>
      </c>
    </row>
    <row r="468" spans="1:86" x14ac:dyDescent="0.25">
      <c r="A468" s="226"/>
      <c r="B468" s="227"/>
      <c r="C468" s="228"/>
      <c r="D468"/>
      <c r="AL468">
        <f t="shared" si="49"/>
        <v>0</v>
      </c>
      <c r="AQ468">
        <f t="shared" si="50"/>
        <v>0</v>
      </c>
      <c r="AR468" t="str">
        <f>IFERROR(IF(OR(AP468=338,AP468=340,AP468=341,AP468=342,AP468="342A",AP468="342B"),PorcenRet(AP468,AT468,AU468),INDEX(PORCENTAJEBUSCAR,MATCH(AP468,CódigoRET,0),4)*1),"")</f>
        <v/>
      </c>
      <c r="AS468">
        <f t="shared" si="51"/>
        <v>0</v>
      </c>
      <c r="BF468" t="str">
        <f>IFERROR(IF(OR(BD468=338,BD468=340,BD468=341,BD468=342,BD468="342A",BD468="342B"),PorcenRet(BD468,BH468,BI468),INDEX(PORCENTAJEBUSCAR,MATCH(BD468,CódigoRET,0),4)*1),"")</f>
        <v/>
      </c>
      <c r="BG468">
        <f t="shared" si="52"/>
        <v>0</v>
      </c>
      <c r="BO468">
        <f t="shared" si="53"/>
        <v>0</v>
      </c>
      <c r="CC468">
        <f t="shared" si="54"/>
        <v>0</v>
      </c>
      <c r="CD468">
        <f t="shared" si="55"/>
        <v>0</v>
      </c>
      <c r="CG468">
        <f ca="1">IFERROR(INDIRECT("IVA!X"&amp;MATCH(MID(COMPRAS!C368,1,2)&amp;MID(COMPRAS!F368,1,2)&amp;MID(COMPRAS!D368,1,2),IVA!W:W,0)),"SIN COD.")</f>
        <v>0</v>
      </c>
      <c r="CH468">
        <f ca="1">IFERROR(INDIRECT("IVA!Y"&amp;MATCH(MID(COMPRAS!C368,1,2)&amp;MID(COMPRAS!F368,1,2)&amp;MID(COMPRAS!D368,1,2),IVA!W:W,0)),"SIN COD.")</f>
        <v>0</v>
      </c>
    </row>
    <row r="469" spans="1:86" x14ac:dyDescent="0.25">
      <c r="A469" s="226"/>
      <c r="B469" s="227"/>
      <c r="C469" s="228"/>
      <c r="D469"/>
      <c r="AL469">
        <f t="shared" si="49"/>
        <v>0</v>
      </c>
      <c r="AQ469">
        <f t="shared" si="50"/>
        <v>0</v>
      </c>
      <c r="AR469" t="str">
        <f>IFERROR(IF(OR(AP469=338,AP469=340,AP469=341,AP469=342,AP469="342A",AP469="342B"),PorcenRet(AP469,AT469,AU469),INDEX(PORCENTAJEBUSCAR,MATCH(AP469,CódigoRET,0),4)*1),"")</f>
        <v/>
      </c>
      <c r="AS469">
        <f t="shared" si="51"/>
        <v>0</v>
      </c>
      <c r="BF469" t="str">
        <f>IFERROR(IF(OR(BD469=338,BD469=340,BD469=341,BD469=342,BD469="342A",BD469="342B"),PorcenRet(BD469,BH469,BI469),INDEX(PORCENTAJEBUSCAR,MATCH(BD469,CódigoRET,0),4)*1),"")</f>
        <v/>
      </c>
      <c r="BG469">
        <f t="shared" si="52"/>
        <v>0</v>
      </c>
      <c r="BO469">
        <f t="shared" si="53"/>
        <v>0</v>
      </c>
      <c r="CC469">
        <f t="shared" si="54"/>
        <v>0</v>
      </c>
      <c r="CD469">
        <f t="shared" si="55"/>
        <v>0</v>
      </c>
      <c r="CG469">
        <f ca="1">IFERROR(INDIRECT("IVA!X"&amp;MATCH(MID(COMPRAS!C369,1,2)&amp;MID(COMPRAS!F369,1,2)&amp;MID(COMPRAS!D369,1,2),IVA!W:W,0)),"SIN COD.")</f>
        <v>0</v>
      </c>
      <c r="CH469">
        <f ca="1">IFERROR(INDIRECT("IVA!Y"&amp;MATCH(MID(COMPRAS!C369,1,2)&amp;MID(COMPRAS!F369,1,2)&amp;MID(COMPRAS!D369,1,2),IVA!W:W,0)),"SIN COD.")</f>
        <v>0</v>
      </c>
    </row>
    <row r="470" spans="1:86" x14ac:dyDescent="0.25">
      <c r="A470" s="226"/>
      <c r="B470" s="227"/>
      <c r="C470" s="228"/>
      <c r="D470"/>
      <c r="AL470">
        <f t="shared" si="49"/>
        <v>0</v>
      </c>
      <c r="AQ470">
        <f t="shared" si="50"/>
        <v>0</v>
      </c>
      <c r="AR470" t="str">
        <f>IFERROR(IF(OR(AP470=338,AP470=340,AP470=341,AP470=342,AP470="342A",AP470="342B"),PorcenRet(AP470,AT470,AU470),INDEX(PORCENTAJEBUSCAR,MATCH(AP470,CódigoRET,0),4)*1),"")</f>
        <v/>
      </c>
      <c r="AS470">
        <f t="shared" si="51"/>
        <v>0</v>
      </c>
      <c r="BF470" t="str">
        <f>IFERROR(IF(OR(BD470=338,BD470=340,BD470=341,BD470=342,BD470="342A",BD470="342B"),PorcenRet(BD470,BH470,BI470),INDEX(PORCENTAJEBUSCAR,MATCH(BD470,CódigoRET,0),4)*1),"")</f>
        <v/>
      </c>
      <c r="BG470">
        <f t="shared" si="52"/>
        <v>0</v>
      </c>
      <c r="BO470">
        <f t="shared" si="53"/>
        <v>0</v>
      </c>
      <c r="CC470">
        <f t="shared" si="54"/>
        <v>0</v>
      </c>
      <c r="CD470">
        <f t="shared" si="55"/>
        <v>0</v>
      </c>
      <c r="CG470">
        <f ca="1">IFERROR(INDIRECT("IVA!X"&amp;MATCH(MID(COMPRAS!C370,1,2)&amp;MID(COMPRAS!F370,1,2)&amp;MID(COMPRAS!D370,1,2),IVA!W:W,0)),"SIN COD.")</f>
        <v>0</v>
      </c>
      <c r="CH470">
        <f ca="1">IFERROR(INDIRECT("IVA!Y"&amp;MATCH(MID(COMPRAS!C370,1,2)&amp;MID(COMPRAS!F370,1,2)&amp;MID(COMPRAS!D370,1,2),IVA!W:W,0)),"SIN COD.")</f>
        <v>0</v>
      </c>
    </row>
    <row r="471" spans="1:86" x14ac:dyDescent="0.25">
      <c r="A471" s="226"/>
      <c r="B471" s="227"/>
      <c r="C471" s="228"/>
      <c r="D471"/>
      <c r="AL471">
        <f t="shared" si="49"/>
        <v>0</v>
      </c>
      <c r="AQ471">
        <f t="shared" si="50"/>
        <v>0</v>
      </c>
      <c r="AR471" t="str">
        <f>IFERROR(IF(OR(AP471=338,AP471=340,AP471=341,AP471=342,AP471="342A",AP471="342B"),PorcenRet(AP471,AT471,AU471),INDEX(PORCENTAJEBUSCAR,MATCH(AP471,CódigoRET,0),4)*1),"")</f>
        <v/>
      </c>
      <c r="AS471">
        <f t="shared" si="51"/>
        <v>0</v>
      </c>
      <c r="BF471" t="str">
        <f>IFERROR(IF(OR(BD471=338,BD471=340,BD471=341,BD471=342,BD471="342A",BD471="342B"),PorcenRet(BD471,BH471,BI471),INDEX(PORCENTAJEBUSCAR,MATCH(BD471,CódigoRET,0),4)*1),"")</f>
        <v/>
      </c>
      <c r="BG471">
        <f t="shared" si="52"/>
        <v>0</v>
      </c>
      <c r="BO471">
        <f t="shared" si="53"/>
        <v>0</v>
      </c>
      <c r="CC471">
        <f t="shared" si="54"/>
        <v>0</v>
      </c>
      <c r="CD471">
        <f t="shared" si="55"/>
        <v>0</v>
      </c>
      <c r="CG471">
        <f ca="1">IFERROR(INDIRECT("IVA!X"&amp;MATCH(MID(COMPRAS!C371,1,2)&amp;MID(COMPRAS!F371,1,2)&amp;MID(COMPRAS!D371,1,2),IVA!W:W,0)),"SIN COD.")</f>
        <v>0</v>
      </c>
      <c r="CH471">
        <f ca="1">IFERROR(INDIRECT("IVA!Y"&amp;MATCH(MID(COMPRAS!C371,1,2)&amp;MID(COMPRAS!F371,1,2)&amp;MID(COMPRAS!D371,1,2),IVA!W:W,0)),"SIN COD.")</f>
        <v>0</v>
      </c>
    </row>
    <row r="472" spans="1:86" x14ac:dyDescent="0.25">
      <c r="A472" s="226"/>
      <c r="B472" s="227"/>
      <c r="C472" s="228"/>
      <c r="D472"/>
      <c r="AL472">
        <f t="shared" si="49"/>
        <v>0</v>
      </c>
      <c r="AQ472">
        <f t="shared" si="50"/>
        <v>0</v>
      </c>
      <c r="AR472" t="str">
        <f>IFERROR(IF(OR(AP472=338,AP472=340,AP472=341,AP472=342,AP472="342A",AP472="342B"),PorcenRet(AP472,AT472,AU472),INDEX(PORCENTAJEBUSCAR,MATCH(AP472,CódigoRET,0),4)*1),"")</f>
        <v/>
      </c>
      <c r="AS472">
        <f t="shared" si="51"/>
        <v>0</v>
      </c>
      <c r="BF472" t="str">
        <f>IFERROR(IF(OR(BD472=338,BD472=340,BD472=341,BD472=342,BD472="342A",BD472="342B"),PorcenRet(BD472,BH472,BI472),INDEX(PORCENTAJEBUSCAR,MATCH(BD472,CódigoRET,0),4)*1),"")</f>
        <v/>
      </c>
      <c r="BG472">
        <f t="shared" si="52"/>
        <v>0</v>
      </c>
      <c r="BO472">
        <f t="shared" si="53"/>
        <v>0</v>
      </c>
      <c r="CC472">
        <f t="shared" si="54"/>
        <v>0</v>
      </c>
      <c r="CD472">
        <f t="shared" si="55"/>
        <v>0</v>
      </c>
      <c r="CG472">
        <f ca="1">IFERROR(INDIRECT("IVA!X"&amp;MATCH(MID(COMPRAS!C372,1,2)&amp;MID(COMPRAS!F372,1,2)&amp;MID(COMPRAS!D372,1,2),IVA!W:W,0)),"SIN COD.")</f>
        <v>0</v>
      </c>
      <c r="CH472">
        <f ca="1">IFERROR(INDIRECT("IVA!Y"&amp;MATCH(MID(COMPRAS!C372,1,2)&amp;MID(COMPRAS!F372,1,2)&amp;MID(COMPRAS!D372,1,2),IVA!W:W,0)),"SIN COD.")</f>
        <v>0</v>
      </c>
    </row>
    <row r="473" spans="1:86" x14ac:dyDescent="0.25">
      <c r="A473" s="226"/>
      <c r="B473" s="227"/>
      <c r="C473" s="228"/>
      <c r="D473"/>
      <c r="AL473">
        <f t="shared" si="49"/>
        <v>0</v>
      </c>
      <c r="AQ473">
        <f t="shared" si="50"/>
        <v>0</v>
      </c>
      <c r="AR473" t="str">
        <f>IFERROR(IF(OR(AP473=338,AP473=340,AP473=341,AP473=342,AP473="342A",AP473="342B"),PorcenRet(AP473,AT473,AU473),INDEX(PORCENTAJEBUSCAR,MATCH(AP473,CódigoRET,0),4)*1),"")</f>
        <v/>
      </c>
      <c r="AS473">
        <f t="shared" si="51"/>
        <v>0</v>
      </c>
      <c r="BF473" t="str">
        <f>IFERROR(IF(OR(BD473=338,BD473=340,BD473=341,BD473=342,BD473="342A",BD473="342B"),PorcenRet(BD473,BH473,BI473),INDEX(PORCENTAJEBUSCAR,MATCH(BD473,CódigoRET,0),4)*1),"")</f>
        <v/>
      </c>
      <c r="BG473">
        <f t="shared" si="52"/>
        <v>0</v>
      </c>
      <c r="BO473">
        <f t="shared" si="53"/>
        <v>0</v>
      </c>
      <c r="CC473">
        <f t="shared" si="54"/>
        <v>0</v>
      </c>
      <c r="CD473">
        <f t="shared" si="55"/>
        <v>0</v>
      </c>
      <c r="CG473">
        <f ca="1">IFERROR(INDIRECT("IVA!X"&amp;MATCH(MID(COMPRAS!C373,1,2)&amp;MID(COMPRAS!F373,1,2)&amp;MID(COMPRAS!D373,1,2),IVA!W:W,0)),"SIN COD.")</f>
        <v>0</v>
      </c>
      <c r="CH473">
        <f ca="1">IFERROR(INDIRECT("IVA!Y"&amp;MATCH(MID(COMPRAS!C373,1,2)&amp;MID(COMPRAS!F373,1,2)&amp;MID(COMPRAS!D373,1,2),IVA!W:W,0)),"SIN COD.")</f>
        <v>0</v>
      </c>
    </row>
    <row r="474" spans="1:86" x14ac:dyDescent="0.25">
      <c r="A474" s="226"/>
      <c r="B474" s="227"/>
      <c r="C474" s="228"/>
      <c r="D474"/>
      <c r="AL474">
        <f t="shared" si="49"/>
        <v>0</v>
      </c>
      <c r="AQ474">
        <f t="shared" si="50"/>
        <v>0</v>
      </c>
      <c r="AR474" t="str">
        <f>IFERROR(IF(OR(AP474=338,AP474=340,AP474=341,AP474=342,AP474="342A",AP474="342B"),PorcenRet(AP474,AT474,AU474),INDEX(PORCENTAJEBUSCAR,MATCH(AP474,CódigoRET,0),4)*1),"")</f>
        <v/>
      </c>
      <c r="AS474">
        <f t="shared" si="51"/>
        <v>0</v>
      </c>
      <c r="BF474" t="str">
        <f>IFERROR(IF(OR(BD474=338,BD474=340,BD474=341,BD474=342,BD474="342A",BD474="342B"),PorcenRet(BD474,BH474,BI474),INDEX(PORCENTAJEBUSCAR,MATCH(BD474,CódigoRET,0),4)*1),"")</f>
        <v/>
      </c>
      <c r="BG474">
        <f t="shared" si="52"/>
        <v>0</v>
      </c>
      <c r="BO474">
        <f t="shared" si="53"/>
        <v>0</v>
      </c>
      <c r="CC474">
        <f t="shared" si="54"/>
        <v>0</v>
      </c>
      <c r="CD474">
        <f t="shared" si="55"/>
        <v>0</v>
      </c>
      <c r="CG474">
        <f ca="1">IFERROR(INDIRECT("IVA!X"&amp;MATCH(MID(COMPRAS!C374,1,2)&amp;MID(COMPRAS!F374,1,2)&amp;MID(COMPRAS!D374,1,2),IVA!W:W,0)),"SIN COD.")</f>
        <v>0</v>
      </c>
      <c r="CH474">
        <f ca="1">IFERROR(INDIRECT("IVA!Y"&amp;MATCH(MID(COMPRAS!C374,1,2)&amp;MID(COMPRAS!F374,1,2)&amp;MID(COMPRAS!D374,1,2),IVA!W:W,0)),"SIN COD.")</f>
        <v>0</v>
      </c>
    </row>
    <row r="475" spans="1:86" x14ac:dyDescent="0.25">
      <c r="A475" s="226"/>
      <c r="B475" s="227"/>
      <c r="C475" s="228"/>
      <c r="D475"/>
      <c r="AL475">
        <f t="shared" si="49"/>
        <v>0</v>
      </c>
      <c r="AQ475">
        <f t="shared" si="50"/>
        <v>0</v>
      </c>
      <c r="AR475" t="str">
        <f>IFERROR(IF(OR(AP475=338,AP475=340,AP475=341,AP475=342,AP475="342A",AP475="342B"),PorcenRet(AP475,AT475,AU475),INDEX(PORCENTAJEBUSCAR,MATCH(AP475,CódigoRET,0),4)*1),"")</f>
        <v/>
      </c>
      <c r="AS475">
        <f t="shared" si="51"/>
        <v>0</v>
      </c>
      <c r="BF475" t="str">
        <f>IFERROR(IF(OR(BD475=338,BD475=340,BD475=341,BD475=342,BD475="342A",BD475="342B"),PorcenRet(BD475,BH475,BI475),INDEX(PORCENTAJEBUSCAR,MATCH(BD475,CódigoRET,0),4)*1),"")</f>
        <v/>
      </c>
      <c r="BG475">
        <f t="shared" si="52"/>
        <v>0</v>
      </c>
      <c r="BO475">
        <f t="shared" si="53"/>
        <v>0</v>
      </c>
      <c r="CC475">
        <f t="shared" si="54"/>
        <v>0</v>
      </c>
      <c r="CD475">
        <f t="shared" si="55"/>
        <v>0</v>
      </c>
      <c r="CG475">
        <f ca="1">IFERROR(INDIRECT("IVA!X"&amp;MATCH(MID(COMPRAS!C375,1,2)&amp;MID(COMPRAS!F375,1,2)&amp;MID(COMPRAS!D375,1,2),IVA!W:W,0)),"SIN COD.")</f>
        <v>0</v>
      </c>
      <c r="CH475">
        <f ca="1">IFERROR(INDIRECT("IVA!Y"&amp;MATCH(MID(COMPRAS!C375,1,2)&amp;MID(COMPRAS!F375,1,2)&amp;MID(COMPRAS!D375,1,2),IVA!W:W,0)),"SIN COD.")</f>
        <v>0</v>
      </c>
    </row>
    <row r="476" spans="1:86" x14ac:dyDescent="0.25">
      <c r="A476" s="226"/>
      <c r="B476" s="227"/>
      <c r="C476" s="228"/>
      <c r="D476"/>
      <c r="AL476">
        <f t="shared" si="49"/>
        <v>0</v>
      </c>
      <c r="AQ476">
        <f t="shared" si="50"/>
        <v>0</v>
      </c>
      <c r="AR476" t="str">
        <f>IFERROR(IF(OR(AP476=338,AP476=340,AP476=341,AP476=342,AP476="342A",AP476="342B"),PorcenRet(AP476,AT476,AU476),INDEX(PORCENTAJEBUSCAR,MATCH(AP476,CódigoRET,0),4)*1),"")</f>
        <v/>
      </c>
      <c r="AS476">
        <f t="shared" si="51"/>
        <v>0</v>
      </c>
      <c r="BF476" t="str">
        <f>IFERROR(IF(OR(BD476=338,BD476=340,BD476=341,BD476=342,BD476="342A",BD476="342B"),PorcenRet(BD476,BH476,BI476),INDEX(PORCENTAJEBUSCAR,MATCH(BD476,CódigoRET,0),4)*1),"")</f>
        <v/>
      </c>
      <c r="BG476">
        <f t="shared" si="52"/>
        <v>0</v>
      </c>
      <c r="BO476">
        <f t="shared" si="53"/>
        <v>0</v>
      </c>
      <c r="CC476">
        <f t="shared" si="54"/>
        <v>0</v>
      </c>
      <c r="CD476">
        <f t="shared" si="55"/>
        <v>0</v>
      </c>
      <c r="CG476">
        <f ca="1">IFERROR(INDIRECT("IVA!X"&amp;MATCH(MID(COMPRAS!C376,1,2)&amp;MID(COMPRAS!F376,1,2)&amp;MID(COMPRAS!D376,1,2),IVA!W:W,0)),"SIN COD.")</f>
        <v>0</v>
      </c>
      <c r="CH476">
        <f ca="1">IFERROR(INDIRECT("IVA!Y"&amp;MATCH(MID(COMPRAS!C376,1,2)&amp;MID(COMPRAS!F376,1,2)&amp;MID(COMPRAS!D376,1,2),IVA!W:W,0)),"SIN COD.")</f>
        <v>0</v>
      </c>
    </row>
    <row r="477" spans="1:86" x14ac:dyDescent="0.25">
      <c r="A477" s="226"/>
      <c r="B477" s="227"/>
      <c r="C477" s="228"/>
      <c r="D477"/>
      <c r="AL477">
        <f t="shared" si="49"/>
        <v>0</v>
      </c>
      <c r="AQ477">
        <f t="shared" si="50"/>
        <v>0</v>
      </c>
      <c r="AR477" t="str">
        <f>IFERROR(IF(OR(AP477=338,AP477=340,AP477=341,AP477=342,AP477="342A",AP477="342B"),PorcenRet(AP477,AT477,AU477),INDEX(PORCENTAJEBUSCAR,MATCH(AP477,CódigoRET,0),4)*1),"")</f>
        <v/>
      </c>
      <c r="AS477">
        <f t="shared" si="51"/>
        <v>0</v>
      </c>
      <c r="BF477" t="str">
        <f>IFERROR(IF(OR(BD477=338,BD477=340,BD477=341,BD477=342,BD477="342A",BD477="342B"),PorcenRet(BD477,BH477,BI477),INDEX(PORCENTAJEBUSCAR,MATCH(BD477,CódigoRET,0),4)*1),"")</f>
        <v/>
      </c>
      <c r="BG477">
        <f t="shared" si="52"/>
        <v>0</v>
      </c>
      <c r="BO477">
        <f t="shared" si="53"/>
        <v>0</v>
      </c>
      <c r="CC477">
        <f t="shared" si="54"/>
        <v>0</v>
      </c>
      <c r="CD477">
        <f t="shared" si="55"/>
        <v>0</v>
      </c>
      <c r="CG477">
        <f ca="1">IFERROR(INDIRECT("IVA!X"&amp;MATCH(MID(COMPRAS!C377,1,2)&amp;MID(COMPRAS!F377,1,2)&amp;MID(COMPRAS!D377,1,2),IVA!W:W,0)),"SIN COD.")</f>
        <v>0</v>
      </c>
      <c r="CH477">
        <f ca="1">IFERROR(INDIRECT("IVA!Y"&amp;MATCH(MID(COMPRAS!C377,1,2)&amp;MID(COMPRAS!F377,1,2)&amp;MID(COMPRAS!D377,1,2),IVA!W:W,0)),"SIN COD.")</f>
        <v>0</v>
      </c>
    </row>
    <row r="478" spans="1:86" x14ac:dyDescent="0.25">
      <c r="A478" s="226"/>
      <c r="B478" s="227"/>
      <c r="C478" s="228"/>
      <c r="D478"/>
      <c r="AL478">
        <f t="shared" si="49"/>
        <v>0</v>
      </c>
      <c r="AQ478">
        <f t="shared" si="50"/>
        <v>0</v>
      </c>
      <c r="AR478" t="str">
        <f>IFERROR(IF(OR(AP478=338,AP478=340,AP478=341,AP478=342,AP478="342A",AP478="342B"),PorcenRet(AP478,AT478,AU478),INDEX(PORCENTAJEBUSCAR,MATCH(AP478,CódigoRET,0),4)*1),"")</f>
        <v/>
      </c>
      <c r="AS478">
        <f t="shared" si="51"/>
        <v>0</v>
      </c>
      <c r="BF478" t="str">
        <f>IFERROR(IF(OR(BD478=338,BD478=340,BD478=341,BD478=342,BD478="342A",BD478="342B"),PorcenRet(BD478,BH478,BI478),INDEX(PORCENTAJEBUSCAR,MATCH(BD478,CódigoRET,0),4)*1),"")</f>
        <v/>
      </c>
      <c r="BG478">
        <f t="shared" si="52"/>
        <v>0</v>
      </c>
      <c r="BO478">
        <f t="shared" si="53"/>
        <v>0</v>
      </c>
      <c r="CC478">
        <f t="shared" si="54"/>
        <v>0</v>
      </c>
      <c r="CD478">
        <f t="shared" si="55"/>
        <v>0</v>
      </c>
      <c r="CG478">
        <f ca="1">IFERROR(INDIRECT("IVA!X"&amp;MATCH(MID(COMPRAS!C378,1,2)&amp;MID(COMPRAS!F378,1,2)&amp;MID(COMPRAS!D378,1,2),IVA!W:W,0)),"SIN COD.")</f>
        <v>0</v>
      </c>
      <c r="CH478">
        <f ca="1">IFERROR(INDIRECT("IVA!Y"&amp;MATCH(MID(COMPRAS!C378,1,2)&amp;MID(COMPRAS!F378,1,2)&amp;MID(COMPRAS!D378,1,2),IVA!W:W,0)),"SIN COD.")</f>
        <v>0</v>
      </c>
    </row>
    <row r="479" spans="1:86" x14ac:dyDescent="0.25">
      <c r="A479" s="226"/>
      <c r="B479" s="227"/>
      <c r="C479" s="228"/>
      <c r="D479"/>
      <c r="AL479">
        <f t="shared" si="49"/>
        <v>0</v>
      </c>
      <c r="AQ479">
        <f t="shared" si="50"/>
        <v>0</v>
      </c>
      <c r="AR479" t="str">
        <f>IFERROR(IF(OR(AP479=338,AP479=340,AP479=341,AP479=342,AP479="342A",AP479="342B"),PorcenRet(AP479,AT479,AU479),INDEX(PORCENTAJEBUSCAR,MATCH(AP479,CódigoRET,0),4)*1),"")</f>
        <v/>
      </c>
      <c r="AS479">
        <f t="shared" si="51"/>
        <v>0</v>
      </c>
      <c r="BF479" t="str">
        <f>IFERROR(IF(OR(BD479=338,BD479=340,BD479=341,BD479=342,BD479="342A",BD479="342B"),PorcenRet(BD479,BH479,BI479),INDEX(PORCENTAJEBUSCAR,MATCH(BD479,CódigoRET,0),4)*1),"")</f>
        <v/>
      </c>
      <c r="BG479">
        <f t="shared" si="52"/>
        <v>0</v>
      </c>
      <c r="BO479">
        <f t="shared" si="53"/>
        <v>0</v>
      </c>
      <c r="CC479">
        <f t="shared" si="54"/>
        <v>0</v>
      </c>
      <c r="CD479">
        <f t="shared" si="55"/>
        <v>0</v>
      </c>
      <c r="CG479">
        <f ca="1">IFERROR(INDIRECT("IVA!X"&amp;MATCH(MID(COMPRAS!C379,1,2)&amp;MID(COMPRAS!F379,1,2)&amp;MID(COMPRAS!D379,1,2),IVA!W:W,0)),"SIN COD.")</f>
        <v>0</v>
      </c>
      <c r="CH479">
        <f ca="1">IFERROR(INDIRECT("IVA!Y"&amp;MATCH(MID(COMPRAS!C379,1,2)&amp;MID(COMPRAS!F379,1,2)&amp;MID(COMPRAS!D379,1,2),IVA!W:W,0)),"SIN COD.")</f>
        <v>0</v>
      </c>
    </row>
    <row r="480" spans="1:86" x14ac:dyDescent="0.25">
      <c r="A480" s="226"/>
      <c r="B480" s="227"/>
      <c r="C480" s="228"/>
      <c r="D480"/>
      <c r="AL480">
        <f t="shared" si="49"/>
        <v>0</v>
      </c>
      <c r="AQ480">
        <f t="shared" si="50"/>
        <v>0</v>
      </c>
      <c r="AR480" t="str">
        <f>IFERROR(IF(OR(AP480=338,AP480=340,AP480=341,AP480=342,AP480="342A",AP480="342B"),PorcenRet(AP480,AT480,AU480),INDEX(PORCENTAJEBUSCAR,MATCH(AP480,CódigoRET,0),4)*1),"")</f>
        <v/>
      </c>
      <c r="AS480">
        <f t="shared" si="51"/>
        <v>0</v>
      </c>
      <c r="BF480" t="str">
        <f>IFERROR(IF(OR(BD480=338,BD480=340,BD480=341,BD480=342,BD480="342A",BD480="342B"),PorcenRet(BD480,BH480,BI480),INDEX(PORCENTAJEBUSCAR,MATCH(BD480,CódigoRET,0),4)*1),"")</f>
        <v/>
      </c>
      <c r="BG480">
        <f t="shared" si="52"/>
        <v>0</v>
      </c>
      <c r="BO480">
        <f t="shared" si="53"/>
        <v>0</v>
      </c>
      <c r="CC480">
        <f t="shared" si="54"/>
        <v>0</v>
      </c>
      <c r="CD480">
        <f t="shared" si="55"/>
        <v>0</v>
      </c>
      <c r="CG480">
        <f ca="1">IFERROR(INDIRECT("IVA!X"&amp;MATCH(MID(COMPRAS!C380,1,2)&amp;MID(COMPRAS!F380,1,2)&amp;MID(COMPRAS!D380,1,2),IVA!W:W,0)),"SIN COD.")</f>
        <v>0</v>
      </c>
      <c r="CH480">
        <f ca="1">IFERROR(INDIRECT("IVA!Y"&amp;MATCH(MID(COMPRAS!C380,1,2)&amp;MID(COMPRAS!F380,1,2)&amp;MID(COMPRAS!D380,1,2),IVA!W:W,0)),"SIN COD.")</f>
        <v>0</v>
      </c>
    </row>
    <row r="481" spans="1:86" x14ac:dyDescent="0.25">
      <c r="A481" s="226"/>
      <c r="B481" s="227"/>
      <c r="C481" s="228"/>
      <c r="D481"/>
      <c r="AL481">
        <f t="shared" si="49"/>
        <v>0</v>
      </c>
      <c r="AQ481">
        <f t="shared" si="50"/>
        <v>0</v>
      </c>
      <c r="AR481" t="str">
        <f>IFERROR(IF(OR(AP481=338,AP481=340,AP481=341,AP481=342,AP481="342A",AP481="342B"),PorcenRet(AP481,AT481,AU481),INDEX(PORCENTAJEBUSCAR,MATCH(AP481,CódigoRET,0),4)*1),"")</f>
        <v/>
      </c>
      <c r="AS481">
        <f t="shared" si="51"/>
        <v>0</v>
      </c>
      <c r="BF481" t="str">
        <f>IFERROR(IF(OR(BD481=338,BD481=340,BD481=341,BD481=342,BD481="342A",BD481="342B"),PorcenRet(BD481,BH481,BI481),INDEX(PORCENTAJEBUSCAR,MATCH(BD481,CódigoRET,0),4)*1),"")</f>
        <v/>
      </c>
      <c r="BG481">
        <f t="shared" si="52"/>
        <v>0</v>
      </c>
      <c r="BO481">
        <f t="shared" si="53"/>
        <v>0</v>
      </c>
      <c r="CC481">
        <f t="shared" si="54"/>
        <v>0</v>
      </c>
      <c r="CD481">
        <f t="shared" si="55"/>
        <v>0</v>
      </c>
      <c r="CG481">
        <f ca="1">IFERROR(INDIRECT("IVA!X"&amp;MATCH(MID(COMPRAS!C381,1,2)&amp;MID(COMPRAS!F381,1,2)&amp;MID(COMPRAS!D381,1,2),IVA!W:W,0)),"SIN COD.")</f>
        <v>0</v>
      </c>
      <c r="CH481">
        <f ca="1">IFERROR(INDIRECT("IVA!Y"&amp;MATCH(MID(COMPRAS!C381,1,2)&amp;MID(COMPRAS!F381,1,2)&amp;MID(COMPRAS!D381,1,2),IVA!W:W,0)),"SIN COD.")</f>
        <v>0</v>
      </c>
    </row>
    <row r="482" spans="1:86" x14ac:dyDescent="0.25">
      <c r="A482" s="226"/>
      <c r="B482" s="227"/>
      <c r="C482" s="228"/>
      <c r="D482"/>
      <c r="AL482">
        <f t="shared" si="49"/>
        <v>0</v>
      </c>
      <c r="AQ482">
        <f t="shared" si="50"/>
        <v>0</v>
      </c>
      <c r="AR482" t="str">
        <f>IFERROR(IF(OR(AP482=338,AP482=340,AP482=341,AP482=342,AP482="342A",AP482="342B"),PorcenRet(AP482,AT482,AU482),INDEX(PORCENTAJEBUSCAR,MATCH(AP482,CódigoRET,0),4)*1),"")</f>
        <v/>
      </c>
      <c r="AS482">
        <f t="shared" si="51"/>
        <v>0</v>
      </c>
      <c r="BF482" t="str">
        <f>IFERROR(IF(OR(BD482=338,BD482=340,BD482=341,BD482=342,BD482="342A",BD482="342B"),PorcenRet(BD482,BH482,BI482),INDEX(PORCENTAJEBUSCAR,MATCH(BD482,CódigoRET,0),4)*1),"")</f>
        <v/>
      </c>
      <c r="BG482">
        <f t="shared" si="52"/>
        <v>0</v>
      </c>
      <c r="BO482">
        <f t="shared" si="53"/>
        <v>0</v>
      </c>
      <c r="CC482">
        <f t="shared" si="54"/>
        <v>0</v>
      </c>
      <c r="CD482">
        <f t="shared" si="55"/>
        <v>0</v>
      </c>
      <c r="CG482">
        <f ca="1">IFERROR(INDIRECT("IVA!X"&amp;MATCH(MID(COMPRAS!C382,1,2)&amp;MID(COMPRAS!F382,1,2)&amp;MID(COMPRAS!D382,1,2),IVA!W:W,0)),"SIN COD.")</f>
        <v>0</v>
      </c>
      <c r="CH482">
        <f ca="1">IFERROR(INDIRECT("IVA!Y"&amp;MATCH(MID(COMPRAS!C382,1,2)&amp;MID(COMPRAS!F382,1,2)&amp;MID(COMPRAS!D382,1,2),IVA!W:W,0)),"SIN COD.")</f>
        <v>0</v>
      </c>
    </row>
    <row r="483" spans="1:86" x14ac:dyDescent="0.25">
      <c r="A483" s="226"/>
      <c r="B483" s="227"/>
      <c r="C483" s="228"/>
      <c r="D483"/>
      <c r="AL483">
        <f t="shared" si="49"/>
        <v>0</v>
      </c>
      <c r="AQ483">
        <f t="shared" si="50"/>
        <v>0</v>
      </c>
      <c r="AR483" t="str">
        <f>IFERROR(IF(OR(AP483=338,AP483=340,AP483=341,AP483=342,AP483="342A",AP483="342B"),PorcenRet(AP483,AT483,AU483),INDEX(PORCENTAJEBUSCAR,MATCH(AP483,CódigoRET,0),4)*1),"")</f>
        <v/>
      </c>
      <c r="AS483">
        <f t="shared" si="51"/>
        <v>0</v>
      </c>
      <c r="BF483" t="str">
        <f>IFERROR(IF(OR(BD483=338,BD483=340,BD483=341,BD483=342,BD483="342A",BD483="342B"),PorcenRet(BD483,BH483,BI483),INDEX(PORCENTAJEBUSCAR,MATCH(BD483,CódigoRET,0),4)*1),"")</f>
        <v/>
      </c>
      <c r="BG483">
        <f t="shared" si="52"/>
        <v>0</v>
      </c>
      <c r="BO483">
        <f t="shared" si="53"/>
        <v>0</v>
      </c>
      <c r="CC483">
        <f t="shared" si="54"/>
        <v>0</v>
      </c>
      <c r="CD483">
        <f t="shared" si="55"/>
        <v>0</v>
      </c>
      <c r="CG483">
        <f ca="1">IFERROR(INDIRECT("IVA!X"&amp;MATCH(MID(COMPRAS!C383,1,2)&amp;MID(COMPRAS!F383,1,2)&amp;MID(COMPRAS!D383,1,2),IVA!W:W,0)),"SIN COD.")</f>
        <v>0</v>
      </c>
      <c r="CH483">
        <f ca="1">IFERROR(INDIRECT("IVA!Y"&amp;MATCH(MID(COMPRAS!C383,1,2)&amp;MID(COMPRAS!F383,1,2)&amp;MID(COMPRAS!D383,1,2),IVA!W:W,0)),"SIN COD.")</f>
        <v>0</v>
      </c>
    </row>
    <row r="484" spans="1:86" x14ac:dyDescent="0.25">
      <c r="A484" s="226"/>
      <c r="B484" s="227"/>
      <c r="C484" s="228"/>
      <c r="D484"/>
      <c r="AL484">
        <f t="shared" si="49"/>
        <v>0</v>
      </c>
      <c r="AQ484">
        <f t="shared" si="50"/>
        <v>0</v>
      </c>
      <c r="AR484" t="str">
        <f>IFERROR(IF(OR(AP484=338,AP484=340,AP484=341,AP484=342,AP484="342A",AP484="342B"),PorcenRet(AP484,AT484,AU484),INDEX(PORCENTAJEBUSCAR,MATCH(AP484,CódigoRET,0),4)*1),"")</f>
        <v/>
      </c>
      <c r="AS484">
        <f t="shared" si="51"/>
        <v>0</v>
      </c>
      <c r="BF484" t="str">
        <f>IFERROR(IF(OR(BD484=338,BD484=340,BD484=341,BD484=342,BD484="342A",BD484="342B"),PorcenRet(BD484,BH484,BI484),INDEX(PORCENTAJEBUSCAR,MATCH(BD484,CódigoRET,0),4)*1),"")</f>
        <v/>
      </c>
      <c r="BG484">
        <f t="shared" si="52"/>
        <v>0</v>
      </c>
      <c r="BO484">
        <f t="shared" si="53"/>
        <v>0</v>
      </c>
      <c r="CC484">
        <f t="shared" si="54"/>
        <v>0</v>
      </c>
      <c r="CD484">
        <f t="shared" si="55"/>
        <v>0</v>
      </c>
      <c r="CG484">
        <f ca="1">IFERROR(INDIRECT("IVA!X"&amp;MATCH(MID(COMPRAS!C384,1,2)&amp;MID(COMPRAS!F384,1,2)&amp;MID(COMPRAS!D384,1,2),IVA!W:W,0)),"SIN COD.")</f>
        <v>0</v>
      </c>
      <c r="CH484">
        <f ca="1">IFERROR(INDIRECT("IVA!Y"&amp;MATCH(MID(COMPRAS!C384,1,2)&amp;MID(COMPRAS!F384,1,2)&amp;MID(COMPRAS!D384,1,2),IVA!W:W,0)),"SIN COD.")</f>
        <v>0</v>
      </c>
    </row>
    <row r="485" spans="1:86" x14ac:dyDescent="0.25">
      <c r="A485" s="226"/>
      <c r="B485" s="227"/>
      <c r="C485" s="228"/>
      <c r="D485"/>
      <c r="AL485">
        <f t="shared" si="49"/>
        <v>0</v>
      </c>
      <c r="AQ485">
        <f t="shared" si="50"/>
        <v>0</v>
      </c>
      <c r="AR485" t="str">
        <f>IFERROR(IF(OR(AP485=338,AP485=340,AP485=341,AP485=342,AP485="342A",AP485="342B"),PorcenRet(AP485,AT485,AU485),INDEX(PORCENTAJEBUSCAR,MATCH(AP485,CódigoRET,0),4)*1),"")</f>
        <v/>
      </c>
      <c r="AS485">
        <f t="shared" si="51"/>
        <v>0</v>
      </c>
      <c r="BF485" t="str">
        <f>IFERROR(IF(OR(BD485=338,BD485=340,BD485=341,BD485=342,BD485="342A",BD485="342B"),PorcenRet(BD485,BH485,BI485),INDEX(PORCENTAJEBUSCAR,MATCH(BD485,CódigoRET,0),4)*1),"")</f>
        <v/>
      </c>
      <c r="BG485">
        <f t="shared" si="52"/>
        <v>0</v>
      </c>
      <c r="BO485">
        <f t="shared" si="53"/>
        <v>0</v>
      </c>
      <c r="CC485">
        <f t="shared" si="54"/>
        <v>0</v>
      </c>
      <c r="CD485">
        <f t="shared" si="55"/>
        <v>0</v>
      </c>
      <c r="CG485">
        <f ca="1">IFERROR(INDIRECT("IVA!X"&amp;MATCH(MID(COMPRAS!C385,1,2)&amp;MID(COMPRAS!F385,1,2)&amp;MID(COMPRAS!D385,1,2),IVA!W:W,0)),"SIN COD.")</f>
        <v>0</v>
      </c>
      <c r="CH485">
        <f ca="1">IFERROR(INDIRECT("IVA!Y"&amp;MATCH(MID(COMPRAS!C385,1,2)&amp;MID(COMPRAS!F385,1,2)&amp;MID(COMPRAS!D385,1,2),IVA!W:W,0)),"SIN COD.")</f>
        <v>0</v>
      </c>
    </row>
    <row r="486" spans="1:86" x14ac:dyDescent="0.25">
      <c r="A486" s="226"/>
      <c r="B486" s="227"/>
      <c r="C486" s="228"/>
      <c r="D486"/>
      <c r="AL486">
        <f t="shared" si="49"/>
        <v>0</v>
      </c>
      <c r="AQ486">
        <f t="shared" si="50"/>
        <v>0</v>
      </c>
      <c r="AR486" t="str">
        <f>IFERROR(IF(OR(AP486=338,AP486=340,AP486=341,AP486=342,AP486="342A",AP486="342B"),PorcenRet(AP486,AT486,AU486),INDEX(PORCENTAJEBUSCAR,MATCH(AP486,CódigoRET,0),4)*1),"")</f>
        <v/>
      </c>
      <c r="AS486">
        <f t="shared" si="51"/>
        <v>0</v>
      </c>
      <c r="BF486" t="str">
        <f>IFERROR(IF(OR(BD486=338,BD486=340,BD486=341,BD486=342,BD486="342A",BD486="342B"),PorcenRet(BD486,BH486,BI486),INDEX(PORCENTAJEBUSCAR,MATCH(BD486,CódigoRET,0),4)*1),"")</f>
        <v/>
      </c>
      <c r="BG486">
        <f t="shared" si="52"/>
        <v>0</v>
      </c>
      <c r="BO486">
        <f t="shared" si="53"/>
        <v>0</v>
      </c>
      <c r="CC486">
        <f t="shared" si="54"/>
        <v>0</v>
      </c>
      <c r="CD486">
        <f t="shared" si="55"/>
        <v>0</v>
      </c>
      <c r="CG486">
        <f ca="1">IFERROR(INDIRECT("IVA!X"&amp;MATCH(MID(COMPRAS!C386,1,2)&amp;MID(COMPRAS!F386,1,2)&amp;MID(COMPRAS!D386,1,2),IVA!W:W,0)),"SIN COD.")</f>
        <v>0</v>
      </c>
      <c r="CH486">
        <f ca="1">IFERROR(INDIRECT("IVA!Y"&amp;MATCH(MID(COMPRAS!C386,1,2)&amp;MID(COMPRAS!F386,1,2)&amp;MID(COMPRAS!D386,1,2),IVA!W:W,0)),"SIN COD.")</f>
        <v>0</v>
      </c>
    </row>
    <row r="487" spans="1:86" x14ac:dyDescent="0.25">
      <c r="A487" s="226"/>
      <c r="B487" s="227"/>
      <c r="C487" s="228"/>
      <c r="D487"/>
      <c r="AL487">
        <f t="shared" si="49"/>
        <v>0</v>
      </c>
      <c r="AQ487">
        <f t="shared" si="50"/>
        <v>0</v>
      </c>
      <c r="AR487" t="str">
        <f>IFERROR(IF(OR(AP487=338,AP487=340,AP487=341,AP487=342,AP487="342A",AP487="342B"),PorcenRet(AP487,AT487,AU487),INDEX(PORCENTAJEBUSCAR,MATCH(AP487,CódigoRET,0),4)*1),"")</f>
        <v/>
      </c>
      <c r="AS487">
        <f t="shared" si="51"/>
        <v>0</v>
      </c>
      <c r="BF487" t="str">
        <f>IFERROR(IF(OR(BD487=338,BD487=340,BD487=341,BD487=342,BD487="342A",BD487="342B"),PorcenRet(BD487,BH487,BI487),INDEX(PORCENTAJEBUSCAR,MATCH(BD487,CódigoRET,0),4)*1),"")</f>
        <v/>
      </c>
      <c r="BG487">
        <f t="shared" si="52"/>
        <v>0</v>
      </c>
      <c r="BO487">
        <f t="shared" si="53"/>
        <v>0</v>
      </c>
      <c r="CC487">
        <f t="shared" si="54"/>
        <v>0</v>
      </c>
      <c r="CD487">
        <f t="shared" si="55"/>
        <v>0</v>
      </c>
      <c r="CG487">
        <f ca="1">IFERROR(INDIRECT("IVA!X"&amp;MATCH(MID(COMPRAS!C387,1,2)&amp;MID(COMPRAS!F387,1,2)&amp;MID(COMPRAS!D387,1,2),IVA!W:W,0)),"SIN COD.")</f>
        <v>0</v>
      </c>
      <c r="CH487">
        <f ca="1">IFERROR(INDIRECT("IVA!Y"&amp;MATCH(MID(COMPRAS!C387,1,2)&amp;MID(COMPRAS!F387,1,2)&amp;MID(COMPRAS!D387,1,2),IVA!W:W,0)),"SIN COD.")</f>
        <v>0</v>
      </c>
    </row>
    <row r="488" spans="1:86" x14ac:dyDescent="0.25">
      <c r="A488" s="226"/>
      <c r="B488" s="227"/>
      <c r="C488" s="228"/>
      <c r="D488"/>
      <c r="AL488">
        <f t="shared" si="49"/>
        <v>0</v>
      </c>
      <c r="AQ488">
        <f t="shared" si="50"/>
        <v>0</v>
      </c>
      <c r="AR488" t="str">
        <f>IFERROR(IF(OR(AP488=338,AP488=340,AP488=341,AP488=342,AP488="342A",AP488="342B"),PorcenRet(AP488,AT488,AU488),INDEX(PORCENTAJEBUSCAR,MATCH(AP488,CódigoRET,0),4)*1),"")</f>
        <v/>
      </c>
      <c r="AS488">
        <f t="shared" si="51"/>
        <v>0</v>
      </c>
      <c r="BF488" t="str">
        <f>IFERROR(IF(OR(BD488=338,BD488=340,BD488=341,BD488=342,BD488="342A",BD488="342B"),PorcenRet(BD488,BH488,BI488),INDEX(PORCENTAJEBUSCAR,MATCH(BD488,CódigoRET,0),4)*1),"")</f>
        <v/>
      </c>
      <c r="BG488">
        <f t="shared" si="52"/>
        <v>0</v>
      </c>
      <c r="BO488">
        <f t="shared" si="53"/>
        <v>0</v>
      </c>
      <c r="CC488">
        <f t="shared" si="54"/>
        <v>0</v>
      </c>
      <c r="CD488">
        <f t="shared" si="55"/>
        <v>0</v>
      </c>
      <c r="CG488">
        <f ca="1">IFERROR(INDIRECT("IVA!X"&amp;MATCH(MID(COMPRAS!C388,1,2)&amp;MID(COMPRAS!F388,1,2)&amp;MID(COMPRAS!D388,1,2),IVA!W:W,0)),"SIN COD.")</f>
        <v>0</v>
      </c>
      <c r="CH488">
        <f ca="1">IFERROR(INDIRECT("IVA!Y"&amp;MATCH(MID(COMPRAS!C388,1,2)&amp;MID(COMPRAS!F388,1,2)&amp;MID(COMPRAS!D388,1,2),IVA!W:W,0)),"SIN COD.")</f>
        <v>0</v>
      </c>
    </row>
    <row r="489" spans="1:86" x14ac:dyDescent="0.25">
      <c r="A489" s="226"/>
      <c r="B489" s="227"/>
      <c r="C489" s="228"/>
      <c r="D489"/>
      <c r="AL489">
        <f t="shared" si="49"/>
        <v>0</v>
      </c>
      <c r="AQ489">
        <f t="shared" si="50"/>
        <v>0</v>
      </c>
      <c r="AR489" t="str">
        <f>IFERROR(IF(OR(AP489=338,AP489=340,AP489=341,AP489=342,AP489="342A",AP489="342B"),PorcenRet(AP489,AT489,AU489),INDEX(PORCENTAJEBUSCAR,MATCH(AP489,CódigoRET,0),4)*1),"")</f>
        <v/>
      </c>
      <c r="AS489">
        <f t="shared" si="51"/>
        <v>0</v>
      </c>
      <c r="BF489" t="str">
        <f>IFERROR(IF(OR(BD489=338,BD489=340,BD489=341,BD489=342,BD489="342A",BD489="342B"),PorcenRet(BD489,BH489,BI489),INDEX(PORCENTAJEBUSCAR,MATCH(BD489,CódigoRET,0),4)*1),"")</f>
        <v/>
      </c>
      <c r="BG489">
        <f t="shared" si="52"/>
        <v>0</v>
      </c>
      <c r="BO489">
        <f t="shared" si="53"/>
        <v>0</v>
      </c>
      <c r="CC489">
        <f t="shared" si="54"/>
        <v>0</v>
      </c>
      <c r="CD489">
        <f t="shared" si="55"/>
        <v>0</v>
      </c>
      <c r="CG489">
        <f ca="1">IFERROR(INDIRECT("IVA!X"&amp;MATCH(MID(COMPRAS!C389,1,2)&amp;MID(COMPRAS!F389,1,2)&amp;MID(COMPRAS!D389,1,2),IVA!W:W,0)),"SIN COD.")</f>
        <v>0</v>
      </c>
      <c r="CH489">
        <f ca="1">IFERROR(INDIRECT("IVA!Y"&amp;MATCH(MID(COMPRAS!C389,1,2)&amp;MID(COMPRAS!F389,1,2)&amp;MID(COMPRAS!D389,1,2),IVA!W:W,0)),"SIN COD.")</f>
        <v>0</v>
      </c>
    </row>
    <row r="490" spans="1:86" x14ac:dyDescent="0.25">
      <c r="A490" s="226"/>
      <c r="B490" s="227"/>
      <c r="C490" s="228"/>
      <c r="D490"/>
      <c r="AL490">
        <f t="shared" si="49"/>
        <v>0</v>
      </c>
      <c r="AQ490">
        <f t="shared" si="50"/>
        <v>0</v>
      </c>
      <c r="AR490" t="str">
        <f>IFERROR(IF(OR(AP490=338,AP490=340,AP490=341,AP490=342,AP490="342A",AP490="342B"),PorcenRet(AP490,AT490,AU490),INDEX(PORCENTAJEBUSCAR,MATCH(AP490,CódigoRET,0),4)*1),"")</f>
        <v/>
      </c>
      <c r="AS490">
        <f t="shared" si="51"/>
        <v>0</v>
      </c>
      <c r="BF490" t="str">
        <f>IFERROR(IF(OR(BD490=338,BD490=340,BD490=341,BD490=342,BD490="342A",BD490="342B"),PorcenRet(BD490,BH490,BI490),INDEX(PORCENTAJEBUSCAR,MATCH(BD490,CódigoRET,0),4)*1),"")</f>
        <v/>
      </c>
      <c r="BG490">
        <f t="shared" si="52"/>
        <v>0</v>
      </c>
      <c r="BO490">
        <f t="shared" si="53"/>
        <v>0</v>
      </c>
      <c r="CC490">
        <f t="shared" si="54"/>
        <v>0</v>
      </c>
      <c r="CD490">
        <f t="shared" si="55"/>
        <v>0</v>
      </c>
      <c r="CG490">
        <f ca="1">IFERROR(INDIRECT("IVA!X"&amp;MATCH(MID(COMPRAS!C390,1,2)&amp;MID(COMPRAS!F390,1,2)&amp;MID(COMPRAS!D390,1,2),IVA!W:W,0)),"SIN COD.")</f>
        <v>0</v>
      </c>
      <c r="CH490">
        <f ca="1">IFERROR(INDIRECT("IVA!Y"&amp;MATCH(MID(COMPRAS!C390,1,2)&amp;MID(COMPRAS!F390,1,2)&amp;MID(COMPRAS!D390,1,2),IVA!W:W,0)),"SIN COD.")</f>
        <v>0</v>
      </c>
    </row>
    <row r="491" spans="1:86" x14ac:dyDescent="0.25">
      <c r="A491" s="226"/>
      <c r="B491" s="227"/>
      <c r="C491" s="228"/>
      <c r="D491"/>
      <c r="AL491">
        <f t="shared" si="49"/>
        <v>0</v>
      </c>
      <c r="AQ491">
        <f t="shared" si="50"/>
        <v>0</v>
      </c>
      <c r="AR491" t="str">
        <f>IFERROR(IF(OR(AP491=338,AP491=340,AP491=341,AP491=342,AP491="342A",AP491="342B"),PorcenRet(AP491,AT491,AU491),INDEX(PORCENTAJEBUSCAR,MATCH(AP491,CódigoRET,0),4)*1),"")</f>
        <v/>
      </c>
      <c r="AS491">
        <f t="shared" si="51"/>
        <v>0</v>
      </c>
      <c r="BF491" t="str">
        <f>IFERROR(IF(OR(BD491=338,BD491=340,BD491=341,BD491=342,BD491="342A",BD491="342B"),PorcenRet(BD491,BH491,BI491),INDEX(PORCENTAJEBUSCAR,MATCH(BD491,CódigoRET,0),4)*1),"")</f>
        <v/>
      </c>
      <c r="BG491">
        <f t="shared" si="52"/>
        <v>0</v>
      </c>
      <c r="BO491">
        <f t="shared" si="53"/>
        <v>0</v>
      </c>
      <c r="CC491">
        <f t="shared" si="54"/>
        <v>0</v>
      </c>
      <c r="CD491">
        <f t="shared" si="55"/>
        <v>0</v>
      </c>
      <c r="CG491">
        <f ca="1">IFERROR(INDIRECT("IVA!X"&amp;MATCH(MID(COMPRAS!C391,1,2)&amp;MID(COMPRAS!F391,1,2)&amp;MID(COMPRAS!D391,1,2),IVA!W:W,0)),"SIN COD.")</f>
        <v>0</v>
      </c>
      <c r="CH491">
        <f ca="1">IFERROR(INDIRECT("IVA!Y"&amp;MATCH(MID(COMPRAS!C391,1,2)&amp;MID(COMPRAS!F391,1,2)&amp;MID(COMPRAS!D391,1,2),IVA!W:W,0)),"SIN COD.")</f>
        <v>0</v>
      </c>
    </row>
    <row r="492" spans="1:86" x14ac:dyDescent="0.25">
      <c r="A492" s="226"/>
      <c r="B492" s="227"/>
      <c r="C492" s="228"/>
      <c r="D492"/>
      <c r="AL492">
        <f t="shared" si="49"/>
        <v>0</v>
      </c>
      <c r="AQ492">
        <f t="shared" si="50"/>
        <v>0</v>
      </c>
      <c r="AR492" t="str">
        <f>IFERROR(IF(OR(AP492=338,AP492=340,AP492=341,AP492=342,AP492="342A",AP492="342B"),PorcenRet(AP492,AT492,AU492),INDEX(PORCENTAJEBUSCAR,MATCH(AP492,CódigoRET,0),4)*1),"")</f>
        <v/>
      </c>
      <c r="AS492">
        <f t="shared" si="51"/>
        <v>0</v>
      </c>
      <c r="BF492" t="str">
        <f>IFERROR(IF(OR(BD492=338,BD492=340,BD492=341,BD492=342,BD492="342A",BD492="342B"),PorcenRet(BD492,BH492,BI492),INDEX(PORCENTAJEBUSCAR,MATCH(BD492,CódigoRET,0),4)*1),"")</f>
        <v/>
      </c>
      <c r="BG492">
        <f t="shared" si="52"/>
        <v>0</v>
      </c>
      <c r="BO492">
        <f t="shared" si="53"/>
        <v>0</v>
      </c>
      <c r="CC492">
        <f t="shared" si="54"/>
        <v>0</v>
      </c>
      <c r="CD492">
        <f t="shared" si="55"/>
        <v>0</v>
      </c>
      <c r="CG492">
        <f ca="1">IFERROR(INDIRECT("IVA!X"&amp;MATCH(MID(COMPRAS!C392,1,2)&amp;MID(COMPRAS!F392,1,2)&amp;MID(COMPRAS!D392,1,2),IVA!W:W,0)),"SIN COD.")</f>
        <v>0</v>
      </c>
      <c r="CH492">
        <f ca="1">IFERROR(INDIRECT("IVA!Y"&amp;MATCH(MID(COMPRAS!C392,1,2)&amp;MID(COMPRAS!F392,1,2)&amp;MID(COMPRAS!D392,1,2),IVA!W:W,0)),"SIN COD.")</f>
        <v>0</v>
      </c>
    </row>
    <row r="493" spans="1:86" x14ac:dyDescent="0.25">
      <c r="A493" s="226"/>
      <c r="B493" s="227"/>
      <c r="C493" s="228"/>
      <c r="D493"/>
      <c r="AL493">
        <f t="shared" si="49"/>
        <v>0</v>
      </c>
      <c r="AQ493">
        <f t="shared" si="50"/>
        <v>0</v>
      </c>
      <c r="AR493" t="str">
        <f>IFERROR(IF(OR(AP493=338,AP493=340,AP493=341,AP493=342,AP493="342A",AP493="342B"),PorcenRet(AP493,AT493,AU493),INDEX(PORCENTAJEBUSCAR,MATCH(AP493,CódigoRET,0),4)*1),"")</f>
        <v/>
      </c>
      <c r="AS493">
        <f t="shared" si="51"/>
        <v>0</v>
      </c>
      <c r="BF493" t="str">
        <f>IFERROR(IF(OR(BD493=338,BD493=340,BD493=341,BD493=342,BD493="342A",BD493="342B"),PorcenRet(BD493,BH493,BI493),INDEX(PORCENTAJEBUSCAR,MATCH(BD493,CódigoRET,0),4)*1),"")</f>
        <v/>
      </c>
      <c r="BG493">
        <f t="shared" si="52"/>
        <v>0</v>
      </c>
      <c r="BO493">
        <f t="shared" si="53"/>
        <v>0</v>
      </c>
      <c r="CC493">
        <f t="shared" si="54"/>
        <v>0</v>
      </c>
      <c r="CD493">
        <f t="shared" si="55"/>
        <v>0</v>
      </c>
      <c r="CG493">
        <f ca="1">IFERROR(INDIRECT("IVA!X"&amp;MATCH(MID(COMPRAS!C393,1,2)&amp;MID(COMPRAS!F393,1,2)&amp;MID(COMPRAS!D393,1,2),IVA!W:W,0)),"SIN COD.")</f>
        <v>0</v>
      </c>
      <c r="CH493">
        <f ca="1">IFERROR(INDIRECT("IVA!Y"&amp;MATCH(MID(COMPRAS!C393,1,2)&amp;MID(COMPRAS!F393,1,2)&amp;MID(COMPRAS!D393,1,2),IVA!W:W,0)),"SIN COD.")</f>
        <v>0</v>
      </c>
    </row>
    <row r="494" spans="1:86" x14ac:dyDescent="0.25">
      <c r="A494" s="226"/>
      <c r="B494" s="227"/>
      <c r="C494" s="228"/>
      <c r="D494"/>
      <c r="AL494">
        <f t="shared" si="49"/>
        <v>0</v>
      </c>
      <c r="AQ494">
        <f t="shared" si="50"/>
        <v>0</v>
      </c>
      <c r="AR494" t="str">
        <f>IFERROR(IF(OR(AP494=338,AP494=340,AP494=341,AP494=342,AP494="342A",AP494="342B"),PorcenRet(AP494,AT494,AU494),INDEX(PORCENTAJEBUSCAR,MATCH(AP494,CódigoRET,0),4)*1),"")</f>
        <v/>
      </c>
      <c r="AS494">
        <f t="shared" si="51"/>
        <v>0</v>
      </c>
      <c r="BF494" t="str">
        <f>IFERROR(IF(OR(BD494=338,BD494=340,BD494=341,BD494=342,BD494="342A",BD494="342B"),PorcenRet(BD494,BH494,BI494),INDEX(PORCENTAJEBUSCAR,MATCH(BD494,CódigoRET,0),4)*1),"")</f>
        <v/>
      </c>
      <c r="BG494">
        <f t="shared" si="52"/>
        <v>0</v>
      </c>
      <c r="BO494">
        <f t="shared" si="53"/>
        <v>0</v>
      </c>
      <c r="CC494">
        <f t="shared" si="54"/>
        <v>0</v>
      </c>
      <c r="CD494">
        <f t="shared" si="55"/>
        <v>0</v>
      </c>
      <c r="CG494">
        <f ca="1">IFERROR(INDIRECT("IVA!X"&amp;MATCH(MID(COMPRAS!C394,1,2)&amp;MID(COMPRAS!F394,1,2)&amp;MID(COMPRAS!D394,1,2),IVA!W:W,0)),"SIN COD.")</f>
        <v>0</v>
      </c>
      <c r="CH494">
        <f ca="1">IFERROR(INDIRECT("IVA!Y"&amp;MATCH(MID(COMPRAS!C394,1,2)&amp;MID(COMPRAS!F394,1,2)&amp;MID(COMPRAS!D394,1,2),IVA!W:W,0)),"SIN COD.")</f>
        <v>0</v>
      </c>
    </row>
    <row r="495" spans="1:86" x14ac:dyDescent="0.25">
      <c r="A495" s="226"/>
      <c r="B495" s="227"/>
      <c r="C495" s="228"/>
      <c r="D495"/>
      <c r="AL495">
        <f t="shared" si="49"/>
        <v>0</v>
      </c>
      <c r="AQ495">
        <f t="shared" si="50"/>
        <v>0</v>
      </c>
      <c r="AR495" t="str">
        <f>IFERROR(IF(OR(AP495=338,AP495=340,AP495=341,AP495=342,AP495="342A",AP495="342B"),PorcenRet(AP495,AT495,AU495),INDEX(PORCENTAJEBUSCAR,MATCH(AP495,CódigoRET,0),4)*1),"")</f>
        <v/>
      </c>
      <c r="AS495">
        <f t="shared" si="51"/>
        <v>0</v>
      </c>
      <c r="BF495" t="str">
        <f>IFERROR(IF(OR(BD495=338,BD495=340,BD495=341,BD495=342,BD495="342A",BD495="342B"),PorcenRet(BD495,BH495,BI495),INDEX(PORCENTAJEBUSCAR,MATCH(BD495,CódigoRET,0),4)*1),"")</f>
        <v/>
      </c>
      <c r="BG495">
        <f t="shared" si="52"/>
        <v>0</v>
      </c>
      <c r="BO495">
        <f t="shared" si="53"/>
        <v>0</v>
      </c>
      <c r="CC495">
        <f t="shared" si="54"/>
        <v>0</v>
      </c>
      <c r="CD495">
        <f t="shared" si="55"/>
        <v>0</v>
      </c>
      <c r="CG495">
        <f ca="1">IFERROR(INDIRECT("IVA!X"&amp;MATCH(MID(COMPRAS!C395,1,2)&amp;MID(COMPRAS!F395,1,2)&amp;MID(COMPRAS!D395,1,2),IVA!W:W,0)),"SIN COD.")</f>
        <v>0</v>
      </c>
      <c r="CH495">
        <f ca="1">IFERROR(INDIRECT("IVA!Y"&amp;MATCH(MID(COMPRAS!C395,1,2)&amp;MID(COMPRAS!F395,1,2)&amp;MID(COMPRAS!D395,1,2),IVA!W:W,0)),"SIN COD.")</f>
        <v>0</v>
      </c>
    </row>
    <row r="496" spans="1:86" x14ac:dyDescent="0.25">
      <c r="A496" s="226"/>
      <c r="B496" s="227"/>
      <c r="C496" s="228"/>
      <c r="D496"/>
      <c r="AL496">
        <f t="shared" si="49"/>
        <v>0</v>
      </c>
      <c r="AQ496">
        <f t="shared" si="50"/>
        <v>0</v>
      </c>
      <c r="AR496" t="str">
        <f>IFERROR(IF(OR(AP496=338,AP496=340,AP496=341,AP496=342,AP496="342A",AP496="342B"),PorcenRet(AP496,AT496,AU496),INDEX(PORCENTAJEBUSCAR,MATCH(AP496,CódigoRET,0),4)*1),"")</f>
        <v/>
      </c>
      <c r="AS496">
        <f t="shared" si="51"/>
        <v>0</v>
      </c>
      <c r="BF496" t="str">
        <f>IFERROR(IF(OR(BD496=338,BD496=340,BD496=341,BD496=342,BD496="342A",BD496="342B"),PorcenRet(BD496,BH496,BI496),INDEX(PORCENTAJEBUSCAR,MATCH(BD496,CódigoRET,0),4)*1),"")</f>
        <v/>
      </c>
      <c r="BG496">
        <f t="shared" si="52"/>
        <v>0</v>
      </c>
      <c r="BO496">
        <f t="shared" si="53"/>
        <v>0</v>
      </c>
      <c r="CC496">
        <f t="shared" si="54"/>
        <v>0</v>
      </c>
      <c r="CD496">
        <f t="shared" si="55"/>
        <v>0</v>
      </c>
      <c r="CG496">
        <f ca="1">IFERROR(INDIRECT("IVA!X"&amp;MATCH(MID(COMPRAS!C396,1,2)&amp;MID(COMPRAS!F396,1,2)&amp;MID(COMPRAS!D396,1,2),IVA!W:W,0)),"SIN COD.")</f>
        <v>0</v>
      </c>
      <c r="CH496">
        <f ca="1">IFERROR(INDIRECT("IVA!Y"&amp;MATCH(MID(COMPRAS!C396,1,2)&amp;MID(COMPRAS!F396,1,2)&amp;MID(COMPRAS!D396,1,2),IVA!W:W,0)),"SIN COD.")</f>
        <v>0</v>
      </c>
    </row>
    <row r="497" spans="1:86" x14ac:dyDescent="0.25">
      <c r="A497" s="226"/>
      <c r="B497" s="227"/>
      <c r="C497" s="228"/>
      <c r="D497"/>
      <c r="AL497">
        <f t="shared" si="49"/>
        <v>0</v>
      </c>
      <c r="AQ497">
        <f t="shared" si="50"/>
        <v>0</v>
      </c>
      <c r="AR497" t="str">
        <f>IFERROR(IF(OR(AP497=338,AP497=340,AP497=341,AP497=342,AP497="342A",AP497="342B"),PorcenRet(AP497,AT497,AU497),INDEX(PORCENTAJEBUSCAR,MATCH(AP497,CódigoRET,0),4)*1),"")</f>
        <v/>
      </c>
      <c r="AS497">
        <f t="shared" si="51"/>
        <v>0</v>
      </c>
      <c r="BF497" t="str">
        <f>IFERROR(IF(OR(BD497=338,BD497=340,BD497=341,BD497=342,BD497="342A",BD497="342B"),PorcenRet(BD497,BH497,BI497),INDEX(PORCENTAJEBUSCAR,MATCH(BD497,CódigoRET,0),4)*1),"")</f>
        <v/>
      </c>
      <c r="BG497">
        <f t="shared" si="52"/>
        <v>0</v>
      </c>
      <c r="BO497">
        <f t="shared" si="53"/>
        <v>0</v>
      </c>
      <c r="CC497">
        <f t="shared" si="54"/>
        <v>0</v>
      </c>
      <c r="CD497">
        <f t="shared" si="55"/>
        <v>0</v>
      </c>
      <c r="CG497">
        <f ca="1">IFERROR(INDIRECT("IVA!X"&amp;MATCH(MID(COMPRAS!C397,1,2)&amp;MID(COMPRAS!F397,1,2)&amp;MID(COMPRAS!D397,1,2),IVA!W:W,0)),"SIN COD.")</f>
        <v>0</v>
      </c>
      <c r="CH497">
        <f ca="1">IFERROR(INDIRECT("IVA!Y"&amp;MATCH(MID(COMPRAS!C397,1,2)&amp;MID(COMPRAS!F397,1,2)&amp;MID(COMPRAS!D397,1,2),IVA!W:W,0)),"SIN COD.")</f>
        <v>0</v>
      </c>
    </row>
    <row r="498" spans="1:86" x14ac:dyDescent="0.25">
      <c r="A498" s="226"/>
      <c r="B498" s="227"/>
      <c r="C498" s="228"/>
      <c r="D498"/>
      <c r="AL498">
        <f t="shared" si="49"/>
        <v>0</v>
      </c>
      <c r="AQ498">
        <f t="shared" si="50"/>
        <v>0</v>
      </c>
      <c r="AR498" t="str">
        <f>IFERROR(IF(OR(AP498=338,AP498=340,AP498=341,AP498=342,AP498="342A",AP498="342B"),PorcenRet(AP498,AT498,AU498),INDEX(PORCENTAJEBUSCAR,MATCH(AP498,CódigoRET,0),4)*1),"")</f>
        <v/>
      </c>
      <c r="AS498">
        <f t="shared" si="51"/>
        <v>0</v>
      </c>
      <c r="BF498" t="str">
        <f>IFERROR(IF(OR(BD498=338,BD498=340,BD498=341,BD498=342,BD498="342A",BD498="342B"),PorcenRet(BD498,BH498,BI498),INDEX(PORCENTAJEBUSCAR,MATCH(BD498,CódigoRET,0),4)*1),"")</f>
        <v/>
      </c>
      <c r="BG498">
        <f t="shared" si="52"/>
        <v>0</v>
      </c>
      <c r="BO498">
        <f t="shared" si="53"/>
        <v>0</v>
      </c>
      <c r="CC498">
        <f t="shared" si="54"/>
        <v>0</v>
      </c>
      <c r="CD498">
        <f t="shared" si="55"/>
        <v>0</v>
      </c>
      <c r="CG498">
        <f ca="1">IFERROR(INDIRECT("IVA!X"&amp;MATCH(MID(COMPRAS!C398,1,2)&amp;MID(COMPRAS!F398,1,2)&amp;MID(COMPRAS!D398,1,2),IVA!W:W,0)),"SIN COD.")</f>
        <v>0</v>
      </c>
      <c r="CH498">
        <f ca="1">IFERROR(INDIRECT("IVA!Y"&amp;MATCH(MID(COMPRAS!C398,1,2)&amp;MID(COMPRAS!F398,1,2)&amp;MID(COMPRAS!D398,1,2),IVA!W:W,0)),"SIN COD.")</f>
        <v>0</v>
      </c>
    </row>
    <row r="499" spans="1:86" x14ac:dyDescent="0.25">
      <c r="A499" s="226"/>
      <c r="B499" s="227"/>
      <c r="C499" s="228"/>
      <c r="D499"/>
      <c r="AL499">
        <f t="shared" si="49"/>
        <v>0</v>
      </c>
      <c r="AQ499">
        <f t="shared" si="50"/>
        <v>0</v>
      </c>
      <c r="AR499" t="str">
        <f>IFERROR(IF(OR(AP499=338,AP499=340,AP499=341,AP499=342,AP499="342A",AP499="342B"),PorcenRet(AP499,AT499,AU499),INDEX(PORCENTAJEBUSCAR,MATCH(AP499,CódigoRET,0),4)*1),"")</f>
        <v/>
      </c>
      <c r="AS499">
        <f t="shared" si="51"/>
        <v>0</v>
      </c>
      <c r="BF499" t="str">
        <f>IFERROR(IF(OR(BD499=338,BD499=340,BD499=341,BD499=342,BD499="342A",BD499="342B"),PorcenRet(BD499,BH499,BI499),INDEX(PORCENTAJEBUSCAR,MATCH(BD499,CódigoRET,0),4)*1),"")</f>
        <v/>
      </c>
      <c r="BG499">
        <f t="shared" si="52"/>
        <v>0</v>
      </c>
      <c r="BO499">
        <f t="shared" si="53"/>
        <v>0</v>
      </c>
      <c r="CC499">
        <f t="shared" si="54"/>
        <v>0</v>
      </c>
      <c r="CD499">
        <f t="shared" si="55"/>
        <v>0</v>
      </c>
      <c r="CG499">
        <f ca="1">IFERROR(INDIRECT("IVA!X"&amp;MATCH(MID(COMPRAS!C399,1,2)&amp;MID(COMPRAS!F399,1,2)&amp;MID(COMPRAS!D399,1,2),IVA!W:W,0)),"SIN COD.")</f>
        <v>0</v>
      </c>
      <c r="CH499">
        <f ca="1">IFERROR(INDIRECT("IVA!Y"&amp;MATCH(MID(COMPRAS!C399,1,2)&amp;MID(COMPRAS!F399,1,2)&amp;MID(COMPRAS!D399,1,2),IVA!W:W,0)),"SIN COD.")</f>
        <v>0</v>
      </c>
    </row>
    <row r="500" spans="1:86" x14ac:dyDescent="0.25">
      <c r="A500" s="226"/>
      <c r="B500" s="227"/>
      <c r="C500" s="228"/>
      <c r="D500"/>
      <c r="AL500">
        <f t="shared" si="49"/>
        <v>0</v>
      </c>
      <c r="AQ500">
        <f t="shared" si="50"/>
        <v>0</v>
      </c>
      <c r="AR500" t="str">
        <f>IFERROR(IF(OR(AP500=338,AP500=340,AP500=341,AP500=342,AP500="342A",AP500="342B"),PorcenRet(AP500,AT500,AU500),INDEX(PORCENTAJEBUSCAR,MATCH(AP500,CódigoRET,0),4)*1),"")</f>
        <v/>
      </c>
      <c r="AS500">
        <f t="shared" si="51"/>
        <v>0</v>
      </c>
      <c r="BF500" t="str">
        <f>IFERROR(IF(OR(BD500=338,BD500=340,BD500=341,BD500=342,BD500="342A",BD500="342B"),PorcenRet(BD500,BH500,BI500),INDEX(PORCENTAJEBUSCAR,MATCH(BD500,CódigoRET,0),4)*1),"")</f>
        <v/>
      </c>
      <c r="BG500">
        <f t="shared" si="52"/>
        <v>0</v>
      </c>
      <c r="BO500">
        <f t="shared" si="53"/>
        <v>0</v>
      </c>
      <c r="CC500">
        <f t="shared" si="54"/>
        <v>0</v>
      </c>
      <c r="CD500">
        <f t="shared" si="55"/>
        <v>0</v>
      </c>
      <c r="CG500">
        <f ca="1">IFERROR(INDIRECT("IVA!X"&amp;MATCH(MID(COMPRAS!C400,1,2)&amp;MID(COMPRAS!F400,1,2)&amp;MID(COMPRAS!D400,1,2),IVA!W:W,0)),"SIN COD.")</f>
        <v>0</v>
      </c>
      <c r="CH500">
        <f ca="1">IFERROR(INDIRECT("IVA!Y"&amp;MATCH(MID(COMPRAS!C400,1,2)&amp;MID(COMPRAS!F400,1,2)&amp;MID(COMPRAS!D400,1,2),IVA!W:W,0)),"SIN COD.")</f>
        <v>0</v>
      </c>
    </row>
    <row r="501" spans="1:86" x14ac:dyDescent="0.25">
      <c r="A501" s="226"/>
      <c r="B501" s="227"/>
      <c r="C501" s="228"/>
      <c r="D501"/>
      <c r="AL501">
        <f t="shared" si="49"/>
        <v>0</v>
      </c>
      <c r="AQ501">
        <f t="shared" si="50"/>
        <v>0</v>
      </c>
      <c r="AR501" t="str">
        <f>IFERROR(IF(OR(AP501=338,AP501=340,AP501=341,AP501=342,AP501="342A",AP501="342B"),PorcenRet(AP501,AT501,AU501),INDEX(PORCENTAJEBUSCAR,MATCH(AP501,CódigoRET,0),4)*1),"")</f>
        <v/>
      </c>
      <c r="AS501">
        <f t="shared" si="51"/>
        <v>0</v>
      </c>
      <c r="BF501" t="str">
        <f>IFERROR(IF(OR(BD501=338,BD501=340,BD501=341,BD501=342,BD501="342A",BD501="342B"),PorcenRet(BD501,BH501,BI501),INDEX(PORCENTAJEBUSCAR,MATCH(BD501,CódigoRET,0),4)*1),"")</f>
        <v/>
      </c>
      <c r="BG501">
        <f t="shared" si="52"/>
        <v>0</v>
      </c>
      <c r="BO501">
        <f t="shared" si="53"/>
        <v>0</v>
      </c>
      <c r="CC501">
        <f t="shared" si="54"/>
        <v>0</v>
      </c>
      <c r="CD501">
        <f t="shared" si="55"/>
        <v>0</v>
      </c>
      <c r="CG501">
        <f ca="1">IFERROR(INDIRECT("IVA!X"&amp;MATCH(MID(COMPRAS!C401,1,2)&amp;MID(COMPRAS!F401,1,2)&amp;MID(COMPRAS!D401,1,2),IVA!W:W,0)),"SIN COD.")</f>
        <v>0</v>
      </c>
      <c r="CH501">
        <f ca="1">IFERROR(INDIRECT("IVA!Y"&amp;MATCH(MID(COMPRAS!C401,1,2)&amp;MID(COMPRAS!F401,1,2)&amp;MID(COMPRAS!D401,1,2),IVA!W:W,0)),"SIN COD.")</f>
        <v>0</v>
      </c>
    </row>
    <row r="502" spans="1:86" x14ac:dyDescent="0.25">
      <c r="A502" s="226"/>
      <c r="B502" s="227"/>
      <c r="C502" s="228"/>
      <c r="D502"/>
      <c r="AL502">
        <f t="shared" si="49"/>
        <v>0</v>
      </c>
      <c r="AQ502">
        <f t="shared" si="50"/>
        <v>0</v>
      </c>
      <c r="AR502" t="str">
        <f>IFERROR(IF(OR(AP502=338,AP502=340,AP502=341,AP502=342,AP502="342A",AP502="342B"),PorcenRet(AP502,AT502,AU502),INDEX(PORCENTAJEBUSCAR,MATCH(AP502,CódigoRET,0),4)*1),"")</f>
        <v/>
      </c>
      <c r="AS502">
        <f t="shared" si="51"/>
        <v>0</v>
      </c>
      <c r="BF502" t="str">
        <f>IFERROR(IF(OR(BD502=338,BD502=340,BD502=341,BD502=342,BD502="342A",BD502="342B"),PorcenRet(BD502,BH502,BI502),INDEX(PORCENTAJEBUSCAR,MATCH(BD502,CódigoRET,0),4)*1),"")</f>
        <v/>
      </c>
      <c r="BG502">
        <f t="shared" si="52"/>
        <v>0</v>
      </c>
      <c r="BO502">
        <f t="shared" si="53"/>
        <v>0</v>
      </c>
      <c r="CC502">
        <f t="shared" si="54"/>
        <v>0</v>
      </c>
      <c r="CD502">
        <f t="shared" si="55"/>
        <v>0</v>
      </c>
      <c r="CG502">
        <f ca="1">IFERROR(INDIRECT("IVA!X"&amp;MATCH(MID(COMPRAS!C402,1,2)&amp;MID(COMPRAS!F402,1,2)&amp;MID(COMPRAS!D402,1,2),IVA!W:W,0)),"SIN COD.")</f>
        <v>0</v>
      </c>
      <c r="CH502">
        <f ca="1">IFERROR(INDIRECT("IVA!Y"&amp;MATCH(MID(COMPRAS!C402,1,2)&amp;MID(COMPRAS!F402,1,2)&amp;MID(COMPRAS!D402,1,2),IVA!W:W,0)),"SIN COD.")</f>
        <v>0</v>
      </c>
    </row>
    <row r="503" spans="1:86" x14ac:dyDescent="0.25">
      <c r="A503" s="226"/>
      <c r="B503" s="227"/>
      <c r="C503" s="228"/>
      <c r="D503"/>
      <c r="AL503">
        <f t="shared" si="49"/>
        <v>0</v>
      </c>
      <c r="AQ503">
        <f t="shared" si="50"/>
        <v>0</v>
      </c>
      <c r="AR503" t="str">
        <f>IFERROR(IF(OR(AP503=338,AP503=340,AP503=341,AP503=342,AP503="342A",AP503="342B"),PorcenRet(AP503,AT503,AU503),INDEX(PORCENTAJEBUSCAR,MATCH(AP503,CódigoRET,0),4)*1),"")</f>
        <v/>
      </c>
      <c r="AS503">
        <f t="shared" si="51"/>
        <v>0</v>
      </c>
      <c r="BF503" t="str">
        <f>IFERROR(IF(OR(BD503=338,BD503=340,BD503=341,BD503=342,BD503="342A",BD503="342B"),PorcenRet(BD503,BH503,BI503),INDEX(PORCENTAJEBUSCAR,MATCH(BD503,CódigoRET,0),4)*1),"")</f>
        <v/>
      </c>
      <c r="BG503">
        <f t="shared" si="52"/>
        <v>0</v>
      </c>
      <c r="BO503">
        <f t="shared" si="53"/>
        <v>0</v>
      </c>
      <c r="CC503">
        <f t="shared" si="54"/>
        <v>0</v>
      </c>
      <c r="CD503">
        <f t="shared" si="55"/>
        <v>0</v>
      </c>
      <c r="CG503">
        <f ca="1">IFERROR(INDIRECT("IVA!X"&amp;MATCH(MID(COMPRAS!C403,1,2)&amp;MID(COMPRAS!F403,1,2)&amp;MID(COMPRAS!D403,1,2),IVA!W:W,0)),"SIN COD.")</f>
        <v>0</v>
      </c>
      <c r="CH503">
        <f ca="1">IFERROR(INDIRECT("IVA!Y"&amp;MATCH(MID(COMPRAS!C403,1,2)&amp;MID(COMPRAS!F403,1,2)&amp;MID(COMPRAS!D403,1,2),IVA!W:W,0)),"SIN COD.")</f>
        <v>0</v>
      </c>
    </row>
    <row r="504" spans="1:86" x14ac:dyDescent="0.25">
      <c r="A504" s="226"/>
      <c r="B504" s="227"/>
      <c r="C504" s="228"/>
      <c r="D504"/>
      <c r="AL504">
        <f t="shared" si="49"/>
        <v>0</v>
      </c>
      <c r="AQ504">
        <f t="shared" si="50"/>
        <v>0</v>
      </c>
      <c r="AR504" t="str">
        <f>IFERROR(IF(OR(AP504=338,AP504=340,AP504=341,AP504=342,AP504="342A",AP504="342B"),PorcenRet(AP504,AT504,AU504),INDEX(PORCENTAJEBUSCAR,MATCH(AP504,CódigoRET,0),4)*1),"")</f>
        <v/>
      </c>
      <c r="AS504">
        <f t="shared" si="51"/>
        <v>0</v>
      </c>
      <c r="BF504" t="str">
        <f>IFERROR(IF(OR(BD504=338,BD504=340,BD504=341,BD504=342,BD504="342A",BD504="342B"),PorcenRet(BD504,BH504,BI504),INDEX(PORCENTAJEBUSCAR,MATCH(BD504,CódigoRET,0),4)*1),"")</f>
        <v/>
      </c>
      <c r="BG504">
        <f t="shared" si="52"/>
        <v>0</v>
      </c>
      <c r="BO504">
        <f t="shared" si="53"/>
        <v>0</v>
      </c>
      <c r="CC504">
        <f t="shared" si="54"/>
        <v>0</v>
      </c>
      <c r="CD504">
        <f t="shared" si="55"/>
        <v>0</v>
      </c>
      <c r="CG504">
        <f ca="1">IFERROR(INDIRECT("IVA!X"&amp;MATCH(MID(COMPRAS!C404,1,2)&amp;MID(COMPRAS!F404,1,2)&amp;MID(COMPRAS!D404,1,2),IVA!W:W,0)),"SIN COD.")</f>
        <v>0</v>
      </c>
      <c r="CH504">
        <f ca="1">IFERROR(INDIRECT("IVA!Y"&amp;MATCH(MID(COMPRAS!C404,1,2)&amp;MID(COMPRAS!F404,1,2)&amp;MID(COMPRAS!D404,1,2),IVA!W:W,0)),"SIN COD.")</f>
        <v>0</v>
      </c>
    </row>
    <row r="505" spans="1:86" x14ac:dyDescent="0.25">
      <c r="A505" s="226"/>
      <c r="B505" s="227"/>
      <c r="C505" s="228"/>
      <c r="D505"/>
      <c r="AL505">
        <f t="shared" si="49"/>
        <v>0</v>
      </c>
      <c r="AQ505">
        <f t="shared" si="50"/>
        <v>0</v>
      </c>
      <c r="AR505" t="str">
        <f>IFERROR(IF(OR(AP505=338,AP505=340,AP505=341,AP505=342,AP505="342A",AP505="342B"),PorcenRet(AP505,AT505,AU505),INDEX(PORCENTAJEBUSCAR,MATCH(AP505,CódigoRET,0),4)*1),"")</f>
        <v/>
      </c>
      <c r="AS505">
        <f t="shared" si="51"/>
        <v>0</v>
      </c>
      <c r="BF505" t="str">
        <f>IFERROR(IF(OR(BD505=338,BD505=340,BD505=341,BD505=342,BD505="342A",BD505="342B"),PorcenRet(BD505,BH505,BI505),INDEX(PORCENTAJEBUSCAR,MATCH(BD505,CódigoRET,0),4)*1),"")</f>
        <v/>
      </c>
      <c r="BG505">
        <f t="shared" si="52"/>
        <v>0</v>
      </c>
      <c r="BO505">
        <f t="shared" si="53"/>
        <v>0</v>
      </c>
      <c r="CC505">
        <f t="shared" si="54"/>
        <v>0</v>
      </c>
      <c r="CD505">
        <f t="shared" si="55"/>
        <v>0</v>
      </c>
      <c r="CG505">
        <f ca="1">IFERROR(INDIRECT("IVA!X"&amp;MATCH(MID(COMPRAS!C405,1,2)&amp;MID(COMPRAS!F405,1,2)&amp;MID(COMPRAS!D405,1,2),IVA!W:W,0)),"SIN COD.")</f>
        <v>0</v>
      </c>
      <c r="CH505">
        <f ca="1">IFERROR(INDIRECT("IVA!Y"&amp;MATCH(MID(COMPRAS!C405,1,2)&amp;MID(COMPRAS!F405,1,2)&amp;MID(COMPRAS!D405,1,2),IVA!W:W,0)),"SIN COD.")</f>
        <v>0</v>
      </c>
    </row>
    <row r="506" spans="1:86" x14ac:dyDescent="0.25">
      <c r="A506" s="226"/>
      <c r="B506" s="227"/>
      <c r="C506" s="228"/>
      <c r="D506"/>
      <c r="AL506">
        <f t="shared" si="49"/>
        <v>0</v>
      </c>
      <c r="AQ506">
        <f t="shared" si="50"/>
        <v>0</v>
      </c>
      <c r="AR506" t="str">
        <f>IFERROR(IF(OR(AP506=338,AP506=340,AP506=341,AP506=342,AP506="342A",AP506="342B"),PorcenRet(AP506,AT506,AU506),INDEX(PORCENTAJEBUSCAR,MATCH(AP506,CódigoRET,0),4)*1),"")</f>
        <v/>
      </c>
      <c r="AS506">
        <f t="shared" si="51"/>
        <v>0</v>
      </c>
      <c r="BF506" t="str">
        <f>IFERROR(IF(OR(BD506=338,BD506=340,BD506=341,BD506=342,BD506="342A",BD506="342B"),PorcenRet(BD506,BH506,BI506),INDEX(PORCENTAJEBUSCAR,MATCH(BD506,CódigoRET,0),4)*1),"")</f>
        <v/>
      </c>
      <c r="BG506">
        <f t="shared" si="52"/>
        <v>0</v>
      </c>
      <c r="BO506">
        <f t="shared" si="53"/>
        <v>0</v>
      </c>
      <c r="CC506">
        <f t="shared" si="54"/>
        <v>0</v>
      </c>
      <c r="CD506">
        <f t="shared" si="55"/>
        <v>0</v>
      </c>
      <c r="CG506">
        <f ca="1">IFERROR(INDIRECT("IVA!X"&amp;MATCH(MID(COMPRAS!C406,1,2)&amp;MID(COMPRAS!F406,1,2)&amp;MID(COMPRAS!D406,1,2),IVA!W:W,0)),"SIN COD.")</f>
        <v>0</v>
      </c>
      <c r="CH506">
        <f ca="1">IFERROR(INDIRECT("IVA!Y"&amp;MATCH(MID(COMPRAS!C406,1,2)&amp;MID(COMPRAS!F406,1,2)&amp;MID(COMPRAS!D406,1,2),IVA!W:W,0)),"SIN COD.")</f>
        <v>0</v>
      </c>
    </row>
    <row r="507" spans="1:86" x14ac:dyDescent="0.25">
      <c r="A507" s="226"/>
      <c r="B507" s="227"/>
      <c r="C507" s="228"/>
      <c r="D507"/>
      <c r="AL507">
        <f t="shared" si="49"/>
        <v>0</v>
      </c>
      <c r="AQ507">
        <f t="shared" si="50"/>
        <v>0</v>
      </c>
      <c r="AR507" t="str">
        <f>IFERROR(IF(OR(AP507=338,AP507=340,AP507=341,AP507=342,AP507="342A",AP507="342B"),PorcenRet(AP507,AT507,AU507),INDEX(PORCENTAJEBUSCAR,MATCH(AP507,CódigoRET,0),4)*1),"")</f>
        <v/>
      </c>
      <c r="AS507">
        <f t="shared" si="51"/>
        <v>0</v>
      </c>
      <c r="BF507" t="str">
        <f>IFERROR(IF(OR(BD507=338,BD507=340,BD507=341,BD507=342,BD507="342A",BD507="342B"),PorcenRet(BD507,BH507,BI507),INDEX(PORCENTAJEBUSCAR,MATCH(BD507,CódigoRET,0),4)*1),"")</f>
        <v/>
      </c>
      <c r="BG507">
        <f t="shared" si="52"/>
        <v>0</v>
      </c>
      <c r="BO507">
        <f t="shared" si="53"/>
        <v>0</v>
      </c>
      <c r="CC507">
        <f t="shared" si="54"/>
        <v>0</v>
      </c>
      <c r="CD507">
        <f t="shared" si="55"/>
        <v>0</v>
      </c>
      <c r="CG507">
        <f ca="1">IFERROR(INDIRECT("IVA!X"&amp;MATCH(MID(COMPRAS!C407,1,2)&amp;MID(COMPRAS!F407,1,2)&amp;MID(COMPRAS!D407,1,2),IVA!W:W,0)),"SIN COD.")</f>
        <v>0</v>
      </c>
      <c r="CH507">
        <f ca="1">IFERROR(INDIRECT("IVA!Y"&amp;MATCH(MID(COMPRAS!C407,1,2)&amp;MID(COMPRAS!F407,1,2)&amp;MID(COMPRAS!D407,1,2),IVA!W:W,0)),"SIN COD.")</f>
        <v>0</v>
      </c>
    </row>
    <row r="508" spans="1:86" x14ac:dyDescent="0.25">
      <c r="A508" s="226"/>
      <c r="B508" s="227"/>
      <c r="C508" s="228"/>
      <c r="D508"/>
      <c r="AL508">
        <f t="shared" si="49"/>
        <v>0</v>
      </c>
      <c r="AQ508">
        <f t="shared" si="50"/>
        <v>0</v>
      </c>
      <c r="AR508" t="str">
        <f>IFERROR(IF(OR(AP508=338,AP508=340,AP508=341,AP508=342,AP508="342A",AP508="342B"),PorcenRet(AP508,AT508,AU508),INDEX(PORCENTAJEBUSCAR,MATCH(AP508,CódigoRET,0),4)*1),"")</f>
        <v/>
      </c>
      <c r="AS508">
        <f t="shared" si="51"/>
        <v>0</v>
      </c>
      <c r="BF508" t="str">
        <f>IFERROR(IF(OR(BD508=338,BD508=340,BD508=341,BD508=342,BD508="342A",BD508="342B"),PorcenRet(BD508,BH508,BI508),INDEX(PORCENTAJEBUSCAR,MATCH(BD508,CódigoRET,0),4)*1),"")</f>
        <v/>
      </c>
      <c r="BG508">
        <f t="shared" si="52"/>
        <v>0</v>
      </c>
      <c r="BO508">
        <f t="shared" si="53"/>
        <v>0</v>
      </c>
      <c r="CC508">
        <f t="shared" si="54"/>
        <v>0</v>
      </c>
      <c r="CD508">
        <f t="shared" si="55"/>
        <v>0</v>
      </c>
      <c r="CG508">
        <f ca="1">IFERROR(INDIRECT("IVA!X"&amp;MATCH(MID(COMPRAS!C408,1,2)&amp;MID(COMPRAS!F408,1,2)&amp;MID(COMPRAS!D408,1,2),IVA!W:W,0)),"SIN COD.")</f>
        <v>0</v>
      </c>
      <c r="CH508">
        <f ca="1">IFERROR(INDIRECT("IVA!Y"&amp;MATCH(MID(COMPRAS!C408,1,2)&amp;MID(COMPRAS!F408,1,2)&amp;MID(COMPRAS!D408,1,2),IVA!W:W,0)),"SIN COD.")</f>
        <v>0</v>
      </c>
    </row>
    <row r="509" spans="1:86" x14ac:dyDescent="0.25">
      <c r="A509" s="226"/>
      <c r="B509" s="227"/>
      <c r="C509" s="228"/>
      <c r="D509"/>
      <c r="AL509">
        <f t="shared" si="49"/>
        <v>0</v>
      </c>
      <c r="AQ509">
        <f t="shared" si="50"/>
        <v>0</v>
      </c>
      <c r="AR509" t="str">
        <f>IFERROR(IF(OR(AP509=338,AP509=340,AP509=341,AP509=342,AP509="342A",AP509="342B"),PorcenRet(AP509,AT509,AU509),INDEX(PORCENTAJEBUSCAR,MATCH(AP509,CódigoRET,0),4)*1),"")</f>
        <v/>
      </c>
      <c r="AS509">
        <f t="shared" si="51"/>
        <v>0</v>
      </c>
      <c r="BF509" t="str">
        <f>IFERROR(IF(OR(BD509=338,BD509=340,BD509=341,BD509=342,BD509="342A",BD509="342B"),PorcenRet(BD509,BH509,BI509),INDEX(PORCENTAJEBUSCAR,MATCH(BD509,CódigoRET,0),4)*1),"")</f>
        <v/>
      </c>
      <c r="BG509">
        <f t="shared" si="52"/>
        <v>0</v>
      </c>
      <c r="BO509">
        <f t="shared" si="53"/>
        <v>0</v>
      </c>
      <c r="CC509">
        <f t="shared" si="54"/>
        <v>0</v>
      </c>
      <c r="CD509">
        <f t="shared" si="55"/>
        <v>0</v>
      </c>
      <c r="CG509">
        <f ca="1">IFERROR(INDIRECT("IVA!X"&amp;MATCH(MID(COMPRAS!C409,1,2)&amp;MID(COMPRAS!F409,1,2)&amp;MID(COMPRAS!D409,1,2),IVA!W:W,0)),"SIN COD.")</f>
        <v>0</v>
      </c>
      <c r="CH509">
        <f ca="1">IFERROR(INDIRECT("IVA!Y"&amp;MATCH(MID(COMPRAS!C409,1,2)&amp;MID(COMPRAS!F409,1,2)&amp;MID(COMPRAS!D409,1,2),IVA!W:W,0)),"SIN COD.")</f>
        <v>0</v>
      </c>
    </row>
    <row r="510" spans="1:86" x14ac:dyDescent="0.25">
      <c r="A510" s="226"/>
      <c r="B510" s="227"/>
      <c r="C510" s="228"/>
      <c r="D510"/>
      <c r="AL510">
        <f t="shared" si="49"/>
        <v>0</v>
      </c>
      <c r="AQ510">
        <f t="shared" si="50"/>
        <v>0</v>
      </c>
      <c r="AR510" t="str">
        <f>IFERROR(IF(OR(AP510=338,AP510=340,AP510=341,AP510=342,AP510="342A",AP510="342B"),PorcenRet(AP510,AT510,AU510),INDEX(PORCENTAJEBUSCAR,MATCH(AP510,CódigoRET,0),4)*1),"")</f>
        <v/>
      </c>
      <c r="AS510">
        <f t="shared" si="51"/>
        <v>0</v>
      </c>
      <c r="BF510" t="str">
        <f>IFERROR(IF(OR(BD510=338,BD510=340,BD510=341,BD510=342,BD510="342A",BD510="342B"),PorcenRet(BD510,BH510,BI510),INDEX(PORCENTAJEBUSCAR,MATCH(BD510,CódigoRET,0),4)*1),"")</f>
        <v/>
      </c>
      <c r="BG510">
        <f t="shared" si="52"/>
        <v>0</v>
      </c>
      <c r="BO510">
        <f t="shared" si="53"/>
        <v>0</v>
      </c>
      <c r="CC510">
        <f t="shared" si="54"/>
        <v>0</v>
      </c>
      <c r="CD510">
        <f t="shared" si="55"/>
        <v>0</v>
      </c>
      <c r="CG510">
        <f ca="1">IFERROR(INDIRECT("IVA!X"&amp;MATCH(MID(COMPRAS!C410,1,2)&amp;MID(COMPRAS!F410,1,2)&amp;MID(COMPRAS!D410,1,2),IVA!W:W,0)),"SIN COD.")</f>
        <v>0</v>
      </c>
      <c r="CH510">
        <f ca="1">IFERROR(INDIRECT("IVA!Y"&amp;MATCH(MID(COMPRAS!C410,1,2)&amp;MID(COMPRAS!F410,1,2)&amp;MID(COMPRAS!D410,1,2),IVA!W:W,0)),"SIN COD.")</f>
        <v>0</v>
      </c>
    </row>
    <row r="511" spans="1:86" x14ac:dyDescent="0.25">
      <c r="A511" s="226"/>
      <c r="B511" s="227"/>
      <c r="C511" s="228"/>
      <c r="D511"/>
      <c r="AL511">
        <f t="shared" si="49"/>
        <v>0</v>
      </c>
      <c r="AQ511">
        <f t="shared" si="50"/>
        <v>0</v>
      </c>
      <c r="AR511" t="str">
        <f>IFERROR(IF(OR(AP511=338,AP511=340,AP511=341,AP511=342,AP511="342A",AP511="342B"),PorcenRet(AP511,AT511,AU511),INDEX(PORCENTAJEBUSCAR,MATCH(AP511,CódigoRET,0),4)*1),"")</f>
        <v/>
      </c>
      <c r="AS511">
        <f t="shared" si="51"/>
        <v>0</v>
      </c>
      <c r="BF511" t="str">
        <f>IFERROR(IF(OR(BD511=338,BD511=340,BD511=341,BD511=342,BD511="342A",BD511="342B"),PorcenRet(BD511,BH511,BI511),INDEX(PORCENTAJEBUSCAR,MATCH(BD511,CódigoRET,0),4)*1),"")</f>
        <v/>
      </c>
      <c r="BG511">
        <f t="shared" si="52"/>
        <v>0</v>
      </c>
      <c r="BO511">
        <f t="shared" si="53"/>
        <v>0</v>
      </c>
      <c r="CC511">
        <f t="shared" si="54"/>
        <v>0</v>
      </c>
      <c r="CD511">
        <f t="shared" si="55"/>
        <v>0</v>
      </c>
      <c r="CG511">
        <f ca="1">IFERROR(INDIRECT("IVA!X"&amp;MATCH(MID(COMPRAS!C411,1,2)&amp;MID(COMPRAS!F411,1,2)&amp;MID(COMPRAS!D411,1,2),IVA!W:W,0)),"SIN COD.")</f>
        <v>0</v>
      </c>
      <c r="CH511">
        <f ca="1">IFERROR(INDIRECT("IVA!Y"&amp;MATCH(MID(COMPRAS!C411,1,2)&amp;MID(COMPRAS!F411,1,2)&amp;MID(COMPRAS!D411,1,2),IVA!W:W,0)),"SIN COD.")</f>
        <v>0</v>
      </c>
    </row>
    <row r="512" spans="1:86" x14ac:dyDescent="0.25">
      <c r="A512" s="226"/>
      <c r="B512" s="227"/>
      <c r="C512" s="228"/>
      <c r="D512"/>
      <c r="AL512">
        <f t="shared" si="49"/>
        <v>0</v>
      </c>
      <c r="AQ512">
        <f t="shared" si="50"/>
        <v>0</v>
      </c>
      <c r="AR512" t="str">
        <f>IFERROR(IF(OR(AP512=338,AP512=340,AP512=341,AP512=342,AP512="342A",AP512="342B"),PorcenRet(AP512,AT512,AU512),INDEX(PORCENTAJEBUSCAR,MATCH(AP512,CódigoRET,0),4)*1),"")</f>
        <v/>
      </c>
      <c r="AS512">
        <f t="shared" si="51"/>
        <v>0</v>
      </c>
      <c r="BF512" t="str">
        <f>IFERROR(IF(OR(BD512=338,BD512=340,BD512=341,BD512=342,BD512="342A",BD512="342B"),PorcenRet(BD512,BH512,BI512),INDEX(PORCENTAJEBUSCAR,MATCH(BD512,CódigoRET,0),4)*1),"")</f>
        <v/>
      </c>
      <c r="BG512">
        <f t="shared" si="52"/>
        <v>0</v>
      </c>
      <c r="BO512">
        <f t="shared" si="53"/>
        <v>0</v>
      </c>
      <c r="CC512">
        <f t="shared" si="54"/>
        <v>0</v>
      </c>
      <c r="CD512">
        <f t="shared" si="55"/>
        <v>0</v>
      </c>
      <c r="CG512">
        <f ca="1">IFERROR(INDIRECT("IVA!X"&amp;MATCH(MID(COMPRAS!C412,1,2)&amp;MID(COMPRAS!F412,1,2)&amp;MID(COMPRAS!D412,1,2),IVA!W:W,0)),"SIN COD.")</f>
        <v>0</v>
      </c>
      <c r="CH512">
        <f ca="1">IFERROR(INDIRECT("IVA!Y"&amp;MATCH(MID(COMPRAS!C412,1,2)&amp;MID(COMPRAS!F412,1,2)&amp;MID(COMPRAS!D412,1,2),IVA!W:W,0)),"SIN COD.")</f>
        <v>0</v>
      </c>
    </row>
    <row r="513" spans="1:86" x14ac:dyDescent="0.25">
      <c r="A513" s="226"/>
      <c r="B513" s="227"/>
      <c r="C513" s="228"/>
      <c r="D513"/>
      <c r="AL513">
        <f t="shared" si="49"/>
        <v>0</v>
      </c>
      <c r="AQ513">
        <f t="shared" si="50"/>
        <v>0</v>
      </c>
      <c r="AR513" t="str">
        <f>IFERROR(IF(OR(AP513=338,AP513=340,AP513=341,AP513=342,AP513="342A",AP513="342B"),PorcenRet(AP513,AT513,AU513),INDEX(PORCENTAJEBUSCAR,MATCH(AP513,CódigoRET,0),4)*1),"")</f>
        <v/>
      </c>
      <c r="AS513">
        <f t="shared" si="51"/>
        <v>0</v>
      </c>
      <c r="BF513" t="str">
        <f>IFERROR(IF(OR(BD513=338,BD513=340,BD513=341,BD513=342,BD513="342A",BD513="342B"),PorcenRet(BD513,BH513,BI513),INDEX(PORCENTAJEBUSCAR,MATCH(BD513,CódigoRET,0),4)*1),"")</f>
        <v/>
      </c>
      <c r="BG513">
        <f t="shared" si="52"/>
        <v>0</v>
      </c>
      <c r="BO513">
        <f t="shared" si="53"/>
        <v>0</v>
      </c>
      <c r="CC513">
        <f t="shared" si="54"/>
        <v>0</v>
      </c>
      <c r="CD513">
        <f t="shared" si="55"/>
        <v>0</v>
      </c>
      <c r="CG513">
        <f ca="1">IFERROR(INDIRECT("IVA!X"&amp;MATCH(MID(COMPRAS!C413,1,2)&amp;MID(COMPRAS!F413,1,2)&amp;MID(COMPRAS!D413,1,2),IVA!W:W,0)),"SIN COD.")</f>
        <v>0</v>
      </c>
      <c r="CH513">
        <f ca="1">IFERROR(INDIRECT("IVA!Y"&amp;MATCH(MID(COMPRAS!C413,1,2)&amp;MID(COMPRAS!F413,1,2)&amp;MID(COMPRAS!D413,1,2),IVA!W:W,0)),"SIN COD.")</f>
        <v>0</v>
      </c>
    </row>
    <row r="514" spans="1:86" x14ac:dyDescent="0.25">
      <c r="A514" s="226"/>
      <c r="B514" s="227"/>
      <c r="C514" s="228"/>
      <c r="D514"/>
      <c r="AL514">
        <f t="shared" ref="AL514:AL577" si="56">O514+P514+Q514+R514+S514+T514+U514+V514</f>
        <v>0</v>
      </c>
      <c r="AQ514">
        <f t="shared" ref="AQ514:AQ577" si="57">+P514+Q514+R514+S514-BE514-BQ514-BW514+O514</f>
        <v>0</v>
      </c>
      <c r="AR514" t="str">
        <f>IFERROR(IF(OR(AP514=338,AP514=340,AP514=341,AP514=342,AP514="342A",AP514="342B"),PorcenRet(AP514,AT514,AU514),INDEX(PORCENTAJEBUSCAR,MATCH(AP514,CódigoRET,0),4)*1),"")</f>
        <v/>
      </c>
      <c r="AS514">
        <f t="shared" ref="AS514:AS577" si="58">ROUND(IF(AP514="",0,AQ514*(AR514/100)),2)</f>
        <v>0</v>
      </c>
      <c r="BF514" t="str">
        <f>IFERROR(IF(OR(BD514=338,BD514=340,BD514=341,BD514=342,BD514="342A",BD514="342B"),PorcenRet(BD514,BH514,BI514),INDEX(PORCENTAJEBUSCAR,MATCH(BD514,CódigoRET,0),4)*1),"")</f>
        <v/>
      </c>
      <c r="BG514">
        <f t="shared" ref="BG514:BG577" si="59">ROUND(IF(BD514="",0,BE514*(BF514/100)),2)</f>
        <v>0</v>
      </c>
      <c r="BO514">
        <f t="shared" ref="BO514:BO577" si="60">IF(MID(F514,1,2)="41",SUM(O514:S514),0)</f>
        <v>0</v>
      </c>
      <c r="CC514">
        <f t="shared" ref="CC514:CC577" si="61">O514+P514+Q514+R514+S514</f>
        <v>0</v>
      </c>
      <c r="CD514">
        <f t="shared" ref="CD514:CD577" si="62">T514+U514</f>
        <v>0</v>
      </c>
      <c r="CG514">
        <f ca="1">IFERROR(INDIRECT("IVA!X"&amp;MATCH(MID(COMPRAS!C414,1,2)&amp;MID(COMPRAS!F414,1,2)&amp;MID(COMPRAS!D414,1,2),IVA!W:W,0)),"SIN COD.")</f>
        <v>0</v>
      </c>
      <c r="CH514">
        <f ca="1">IFERROR(INDIRECT("IVA!Y"&amp;MATCH(MID(COMPRAS!C414,1,2)&amp;MID(COMPRAS!F414,1,2)&amp;MID(COMPRAS!D414,1,2),IVA!W:W,0)),"SIN COD.")</f>
        <v>0</v>
      </c>
    </row>
    <row r="515" spans="1:86" x14ac:dyDescent="0.25">
      <c r="A515" s="226"/>
      <c r="B515" s="227"/>
      <c r="C515" s="228"/>
      <c r="D515"/>
      <c r="AL515">
        <f t="shared" si="56"/>
        <v>0</v>
      </c>
      <c r="AQ515">
        <f t="shared" si="57"/>
        <v>0</v>
      </c>
      <c r="AR515" t="str">
        <f>IFERROR(IF(OR(AP515=338,AP515=340,AP515=341,AP515=342,AP515="342A",AP515="342B"),PorcenRet(AP515,AT515,AU515),INDEX(PORCENTAJEBUSCAR,MATCH(AP515,CódigoRET,0),4)*1),"")</f>
        <v/>
      </c>
      <c r="AS515">
        <f t="shared" si="58"/>
        <v>0</v>
      </c>
      <c r="BF515" t="str">
        <f>IFERROR(IF(OR(BD515=338,BD515=340,BD515=341,BD515=342,BD515="342A",BD515="342B"),PorcenRet(BD515,BH515,BI515),INDEX(PORCENTAJEBUSCAR,MATCH(BD515,CódigoRET,0),4)*1),"")</f>
        <v/>
      </c>
      <c r="BG515">
        <f t="shared" si="59"/>
        <v>0</v>
      </c>
      <c r="BO515">
        <f t="shared" si="60"/>
        <v>0</v>
      </c>
      <c r="CC515">
        <f t="shared" si="61"/>
        <v>0</v>
      </c>
      <c r="CD515">
        <f t="shared" si="62"/>
        <v>0</v>
      </c>
      <c r="CG515">
        <f ca="1">IFERROR(INDIRECT("IVA!X"&amp;MATCH(MID(COMPRAS!C415,1,2)&amp;MID(COMPRAS!F415,1,2)&amp;MID(COMPRAS!D415,1,2),IVA!W:W,0)),"SIN COD.")</f>
        <v>0</v>
      </c>
      <c r="CH515">
        <f ca="1">IFERROR(INDIRECT("IVA!Y"&amp;MATCH(MID(COMPRAS!C415,1,2)&amp;MID(COMPRAS!F415,1,2)&amp;MID(COMPRAS!D415,1,2),IVA!W:W,0)),"SIN COD.")</f>
        <v>0</v>
      </c>
    </row>
    <row r="516" spans="1:86" x14ac:dyDescent="0.25">
      <c r="A516" s="226"/>
      <c r="B516" s="227"/>
      <c r="C516" s="228"/>
      <c r="D516"/>
      <c r="AL516">
        <f t="shared" si="56"/>
        <v>0</v>
      </c>
      <c r="AQ516">
        <f t="shared" si="57"/>
        <v>0</v>
      </c>
      <c r="AR516" t="str">
        <f>IFERROR(IF(OR(AP516=338,AP516=340,AP516=341,AP516=342,AP516="342A",AP516="342B"),PorcenRet(AP516,AT516,AU516),INDEX(PORCENTAJEBUSCAR,MATCH(AP516,CódigoRET,0),4)*1),"")</f>
        <v/>
      </c>
      <c r="AS516">
        <f t="shared" si="58"/>
        <v>0</v>
      </c>
      <c r="BF516" t="str">
        <f>IFERROR(IF(OR(BD516=338,BD516=340,BD516=341,BD516=342,BD516="342A",BD516="342B"),PorcenRet(BD516,BH516,BI516),INDEX(PORCENTAJEBUSCAR,MATCH(BD516,CódigoRET,0),4)*1),"")</f>
        <v/>
      </c>
      <c r="BG516">
        <f t="shared" si="59"/>
        <v>0</v>
      </c>
      <c r="BO516">
        <f t="shared" si="60"/>
        <v>0</v>
      </c>
      <c r="CC516">
        <f t="shared" si="61"/>
        <v>0</v>
      </c>
      <c r="CD516">
        <f t="shared" si="62"/>
        <v>0</v>
      </c>
      <c r="CG516">
        <f ca="1">IFERROR(INDIRECT("IVA!X"&amp;MATCH(MID(COMPRAS!C416,1,2)&amp;MID(COMPRAS!F416,1,2)&amp;MID(COMPRAS!D416,1,2),IVA!W:W,0)),"SIN COD.")</f>
        <v>0</v>
      </c>
      <c r="CH516">
        <f ca="1">IFERROR(INDIRECT("IVA!Y"&amp;MATCH(MID(COMPRAS!C416,1,2)&amp;MID(COMPRAS!F416,1,2)&amp;MID(COMPRAS!D416,1,2),IVA!W:W,0)),"SIN COD.")</f>
        <v>0</v>
      </c>
    </row>
    <row r="517" spans="1:86" x14ac:dyDescent="0.25">
      <c r="A517" s="226"/>
      <c r="B517" s="227"/>
      <c r="C517" s="228"/>
      <c r="D517"/>
      <c r="AL517">
        <f t="shared" si="56"/>
        <v>0</v>
      </c>
      <c r="AQ517">
        <f t="shared" si="57"/>
        <v>0</v>
      </c>
      <c r="AR517" t="str">
        <f>IFERROR(IF(OR(AP517=338,AP517=340,AP517=341,AP517=342,AP517="342A",AP517="342B"),PorcenRet(AP517,AT517,AU517),INDEX(PORCENTAJEBUSCAR,MATCH(AP517,CódigoRET,0),4)*1),"")</f>
        <v/>
      </c>
      <c r="AS517">
        <f t="shared" si="58"/>
        <v>0</v>
      </c>
      <c r="BF517" t="str">
        <f>IFERROR(IF(OR(BD517=338,BD517=340,BD517=341,BD517=342,BD517="342A",BD517="342B"),PorcenRet(BD517,BH517,BI517),INDEX(PORCENTAJEBUSCAR,MATCH(BD517,CódigoRET,0),4)*1),"")</f>
        <v/>
      </c>
      <c r="BG517">
        <f t="shared" si="59"/>
        <v>0</v>
      </c>
      <c r="BO517">
        <f t="shared" si="60"/>
        <v>0</v>
      </c>
      <c r="CC517">
        <f t="shared" si="61"/>
        <v>0</v>
      </c>
      <c r="CD517">
        <f t="shared" si="62"/>
        <v>0</v>
      </c>
      <c r="CG517">
        <f ca="1">IFERROR(INDIRECT("IVA!X"&amp;MATCH(MID(COMPRAS!C417,1,2)&amp;MID(COMPRAS!F417,1,2)&amp;MID(COMPRAS!D417,1,2),IVA!W:W,0)),"SIN COD.")</f>
        <v>0</v>
      </c>
      <c r="CH517">
        <f ca="1">IFERROR(INDIRECT("IVA!Y"&amp;MATCH(MID(COMPRAS!C417,1,2)&amp;MID(COMPRAS!F417,1,2)&amp;MID(COMPRAS!D417,1,2),IVA!W:W,0)),"SIN COD.")</f>
        <v>0</v>
      </c>
    </row>
    <row r="518" spans="1:86" x14ac:dyDescent="0.25">
      <c r="A518" s="226"/>
      <c r="B518" s="227"/>
      <c r="C518" s="228"/>
      <c r="D518"/>
      <c r="AL518">
        <f t="shared" si="56"/>
        <v>0</v>
      </c>
      <c r="AQ518">
        <f t="shared" si="57"/>
        <v>0</v>
      </c>
      <c r="AR518" t="str">
        <f>IFERROR(IF(OR(AP518=338,AP518=340,AP518=341,AP518=342,AP518="342A",AP518="342B"),PorcenRet(AP518,AT518,AU518),INDEX(PORCENTAJEBUSCAR,MATCH(AP518,CódigoRET,0),4)*1),"")</f>
        <v/>
      </c>
      <c r="AS518">
        <f t="shared" si="58"/>
        <v>0</v>
      </c>
      <c r="BF518" t="str">
        <f>IFERROR(IF(OR(BD518=338,BD518=340,BD518=341,BD518=342,BD518="342A",BD518="342B"),PorcenRet(BD518,BH518,BI518),INDEX(PORCENTAJEBUSCAR,MATCH(BD518,CódigoRET,0),4)*1),"")</f>
        <v/>
      </c>
      <c r="BG518">
        <f t="shared" si="59"/>
        <v>0</v>
      </c>
      <c r="BO518">
        <f t="shared" si="60"/>
        <v>0</v>
      </c>
      <c r="CC518">
        <f t="shared" si="61"/>
        <v>0</v>
      </c>
      <c r="CD518">
        <f t="shared" si="62"/>
        <v>0</v>
      </c>
      <c r="CG518">
        <f ca="1">IFERROR(INDIRECT("IVA!X"&amp;MATCH(MID(COMPRAS!C418,1,2)&amp;MID(COMPRAS!F418,1,2)&amp;MID(COMPRAS!D418,1,2),IVA!W:W,0)),"SIN COD.")</f>
        <v>0</v>
      </c>
      <c r="CH518">
        <f ca="1">IFERROR(INDIRECT("IVA!Y"&amp;MATCH(MID(COMPRAS!C418,1,2)&amp;MID(COMPRAS!F418,1,2)&amp;MID(COMPRAS!D418,1,2),IVA!W:W,0)),"SIN COD.")</f>
        <v>0</v>
      </c>
    </row>
    <row r="519" spans="1:86" x14ac:dyDescent="0.25">
      <c r="A519" s="226"/>
      <c r="B519" s="227"/>
      <c r="C519" s="228"/>
      <c r="D519"/>
      <c r="AL519">
        <f t="shared" si="56"/>
        <v>0</v>
      </c>
      <c r="AQ519">
        <f t="shared" si="57"/>
        <v>0</v>
      </c>
      <c r="AR519" t="str">
        <f>IFERROR(IF(OR(AP519=338,AP519=340,AP519=341,AP519=342,AP519="342A",AP519="342B"),PorcenRet(AP519,AT519,AU519),INDEX(PORCENTAJEBUSCAR,MATCH(AP519,CódigoRET,0),4)*1),"")</f>
        <v/>
      </c>
      <c r="AS519">
        <f t="shared" si="58"/>
        <v>0</v>
      </c>
      <c r="BF519" t="str">
        <f>IFERROR(IF(OR(BD519=338,BD519=340,BD519=341,BD519=342,BD519="342A",BD519="342B"),PorcenRet(BD519,BH519,BI519),INDEX(PORCENTAJEBUSCAR,MATCH(BD519,CódigoRET,0),4)*1),"")</f>
        <v/>
      </c>
      <c r="BG519">
        <f t="shared" si="59"/>
        <v>0</v>
      </c>
      <c r="BO519">
        <f t="shared" si="60"/>
        <v>0</v>
      </c>
      <c r="CC519">
        <f t="shared" si="61"/>
        <v>0</v>
      </c>
      <c r="CD519">
        <f t="shared" si="62"/>
        <v>0</v>
      </c>
      <c r="CG519">
        <f ca="1">IFERROR(INDIRECT("IVA!X"&amp;MATCH(MID(COMPRAS!C419,1,2)&amp;MID(COMPRAS!F419,1,2)&amp;MID(COMPRAS!D419,1,2),IVA!W:W,0)),"SIN COD.")</f>
        <v>0</v>
      </c>
      <c r="CH519">
        <f ca="1">IFERROR(INDIRECT("IVA!Y"&amp;MATCH(MID(COMPRAS!C419,1,2)&amp;MID(COMPRAS!F419,1,2)&amp;MID(COMPRAS!D419,1,2),IVA!W:W,0)),"SIN COD.")</f>
        <v>0</v>
      </c>
    </row>
    <row r="520" spans="1:86" x14ac:dyDescent="0.25">
      <c r="A520" s="226"/>
      <c r="B520" s="227"/>
      <c r="C520" s="228"/>
      <c r="D520"/>
      <c r="AL520">
        <f t="shared" si="56"/>
        <v>0</v>
      </c>
      <c r="AQ520">
        <f t="shared" si="57"/>
        <v>0</v>
      </c>
      <c r="AR520" t="str">
        <f>IFERROR(IF(OR(AP520=338,AP520=340,AP520=341,AP520=342,AP520="342A",AP520="342B"),PorcenRet(AP520,AT520,AU520),INDEX(PORCENTAJEBUSCAR,MATCH(AP520,CódigoRET,0),4)*1),"")</f>
        <v/>
      </c>
      <c r="AS520">
        <f t="shared" si="58"/>
        <v>0</v>
      </c>
      <c r="BF520" t="str">
        <f>IFERROR(IF(OR(BD520=338,BD520=340,BD520=341,BD520=342,BD520="342A",BD520="342B"),PorcenRet(BD520,BH520,BI520),INDEX(PORCENTAJEBUSCAR,MATCH(BD520,CódigoRET,0),4)*1),"")</f>
        <v/>
      </c>
      <c r="BG520">
        <f t="shared" si="59"/>
        <v>0</v>
      </c>
      <c r="BO520">
        <f t="shared" si="60"/>
        <v>0</v>
      </c>
      <c r="CC520">
        <f t="shared" si="61"/>
        <v>0</v>
      </c>
      <c r="CD520">
        <f t="shared" si="62"/>
        <v>0</v>
      </c>
      <c r="CG520">
        <f ca="1">IFERROR(INDIRECT("IVA!X"&amp;MATCH(MID(COMPRAS!C420,1,2)&amp;MID(COMPRAS!F420,1,2)&amp;MID(COMPRAS!D420,1,2),IVA!W:W,0)),"SIN COD.")</f>
        <v>0</v>
      </c>
      <c r="CH520">
        <f ca="1">IFERROR(INDIRECT("IVA!Y"&amp;MATCH(MID(COMPRAS!C420,1,2)&amp;MID(COMPRAS!F420,1,2)&amp;MID(COMPRAS!D420,1,2),IVA!W:W,0)),"SIN COD.")</f>
        <v>0</v>
      </c>
    </row>
    <row r="521" spans="1:86" x14ac:dyDescent="0.25">
      <c r="A521" s="226"/>
      <c r="B521" s="227"/>
      <c r="C521" s="228"/>
      <c r="D521"/>
      <c r="AL521">
        <f t="shared" si="56"/>
        <v>0</v>
      </c>
      <c r="AQ521">
        <f t="shared" si="57"/>
        <v>0</v>
      </c>
      <c r="AR521" t="str">
        <f>IFERROR(IF(OR(AP521=338,AP521=340,AP521=341,AP521=342,AP521="342A",AP521="342B"),PorcenRet(AP521,AT521,AU521),INDEX(PORCENTAJEBUSCAR,MATCH(AP521,CódigoRET,0),4)*1),"")</f>
        <v/>
      </c>
      <c r="AS521">
        <f t="shared" si="58"/>
        <v>0</v>
      </c>
      <c r="BF521" t="str">
        <f>IFERROR(IF(OR(BD521=338,BD521=340,BD521=341,BD521=342,BD521="342A",BD521="342B"),PorcenRet(BD521,BH521,BI521),INDEX(PORCENTAJEBUSCAR,MATCH(BD521,CódigoRET,0),4)*1),"")</f>
        <v/>
      </c>
      <c r="BG521">
        <f t="shared" si="59"/>
        <v>0</v>
      </c>
      <c r="BO521">
        <f t="shared" si="60"/>
        <v>0</v>
      </c>
      <c r="CC521">
        <f t="shared" si="61"/>
        <v>0</v>
      </c>
      <c r="CD521">
        <f t="shared" si="62"/>
        <v>0</v>
      </c>
      <c r="CG521">
        <f ca="1">IFERROR(INDIRECT("IVA!X"&amp;MATCH(MID(COMPRAS!C421,1,2)&amp;MID(COMPRAS!F421,1,2)&amp;MID(COMPRAS!D421,1,2),IVA!W:W,0)),"SIN COD.")</f>
        <v>0</v>
      </c>
      <c r="CH521">
        <f ca="1">IFERROR(INDIRECT("IVA!Y"&amp;MATCH(MID(COMPRAS!C421,1,2)&amp;MID(COMPRAS!F421,1,2)&amp;MID(COMPRAS!D421,1,2),IVA!W:W,0)),"SIN COD.")</f>
        <v>0</v>
      </c>
    </row>
    <row r="522" spans="1:86" x14ac:dyDescent="0.25">
      <c r="A522" s="226"/>
      <c r="B522" s="227"/>
      <c r="C522" s="228"/>
      <c r="D522"/>
      <c r="AL522">
        <f t="shared" si="56"/>
        <v>0</v>
      </c>
      <c r="AQ522">
        <f t="shared" si="57"/>
        <v>0</v>
      </c>
      <c r="AR522" t="str">
        <f>IFERROR(IF(OR(AP522=338,AP522=340,AP522=341,AP522=342,AP522="342A",AP522="342B"),PorcenRet(AP522,AT522,AU522),INDEX(PORCENTAJEBUSCAR,MATCH(AP522,CódigoRET,0),4)*1),"")</f>
        <v/>
      </c>
      <c r="AS522">
        <f t="shared" si="58"/>
        <v>0</v>
      </c>
      <c r="BF522" t="str">
        <f>IFERROR(IF(OR(BD522=338,BD522=340,BD522=341,BD522=342,BD522="342A",BD522="342B"),PorcenRet(BD522,BH522,BI522),INDEX(PORCENTAJEBUSCAR,MATCH(BD522,CódigoRET,0),4)*1),"")</f>
        <v/>
      </c>
      <c r="BG522">
        <f t="shared" si="59"/>
        <v>0</v>
      </c>
      <c r="BO522">
        <f t="shared" si="60"/>
        <v>0</v>
      </c>
      <c r="CC522">
        <f t="shared" si="61"/>
        <v>0</v>
      </c>
      <c r="CD522">
        <f t="shared" si="62"/>
        <v>0</v>
      </c>
      <c r="CG522">
        <f ca="1">IFERROR(INDIRECT("IVA!X"&amp;MATCH(MID(COMPRAS!C422,1,2)&amp;MID(COMPRAS!F422,1,2)&amp;MID(COMPRAS!D422,1,2),IVA!W:W,0)),"SIN COD.")</f>
        <v>0</v>
      </c>
      <c r="CH522">
        <f ca="1">IFERROR(INDIRECT("IVA!Y"&amp;MATCH(MID(COMPRAS!C422,1,2)&amp;MID(COMPRAS!F422,1,2)&amp;MID(COMPRAS!D422,1,2),IVA!W:W,0)),"SIN COD.")</f>
        <v>0</v>
      </c>
    </row>
    <row r="523" spans="1:86" x14ac:dyDescent="0.25">
      <c r="A523" s="226"/>
      <c r="B523" s="227"/>
      <c r="C523" s="228"/>
      <c r="D523"/>
      <c r="AL523">
        <f t="shared" si="56"/>
        <v>0</v>
      </c>
      <c r="AQ523">
        <f t="shared" si="57"/>
        <v>0</v>
      </c>
      <c r="AR523" t="str">
        <f>IFERROR(IF(OR(AP523=338,AP523=340,AP523=341,AP523=342,AP523="342A",AP523="342B"),PorcenRet(AP523,AT523,AU523),INDEX(PORCENTAJEBUSCAR,MATCH(AP523,CódigoRET,0),4)*1),"")</f>
        <v/>
      </c>
      <c r="AS523">
        <f t="shared" si="58"/>
        <v>0</v>
      </c>
      <c r="BF523" t="str">
        <f>IFERROR(IF(OR(BD523=338,BD523=340,BD523=341,BD523=342,BD523="342A",BD523="342B"),PorcenRet(BD523,BH523,BI523),INDEX(PORCENTAJEBUSCAR,MATCH(BD523,CódigoRET,0),4)*1),"")</f>
        <v/>
      </c>
      <c r="BG523">
        <f t="shared" si="59"/>
        <v>0</v>
      </c>
      <c r="BO523">
        <f t="shared" si="60"/>
        <v>0</v>
      </c>
      <c r="CC523">
        <f t="shared" si="61"/>
        <v>0</v>
      </c>
      <c r="CD523">
        <f t="shared" si="62"/>
        <v>0</v>
      </c>
      <c r="CG523">
        <f ca="1">IFERROR(INDIRECT("IVA!X"&amp;MATCH(MID(COMPRAS!C423,1,2)&amp;MID(COMPRAS!F423,1,2)&amp;MID(COMPRAS!D423,1,2),IVA!W:W,0)),"SIN COD.")</f>
        <v>0</v>
      </c>
      <c r="CH523">
        <f ca="1">IFERROR(INDIRECT("IVA!Y"&amp;MATCH(MID(COMPRAS!C423,1,2)&amp;MID(COMPRAS!F423,1,2)&amp;MID(COMPRAS!D423,1,2),IVA!W:W,0)),"SIN COD.")</f>
        <v>0</v>
      </c>
    </row>
    <row r="524" spans="1:86" x14ac:dyDescent="0.25">
      <c r="A524" s="226"/>
      <c r="B524" s="227"/>
      <c r="C524" s="228"/>
      <c r="D524"/>
      <c r="AL524">
        <f t="shared" si="56"/>
        <v>0</v>
      </c>
      <c r="AQ524">
        <f t="shared" si="57"/>
        <v>0</v>
      </c>
      <c r="AR524" t="str">
        <f>IFERROR(IF(OR(AP524=338,AP524=340,AP524=341,AP524=342,AP524="342A",AP524="342B"),PorcenRet(AP524,AT524,AU524),INDEX(PORCENTAJEBUSCAR,MATCH(AP524,CódigoRET,0),4)*1),"")</f>
        <v/>
      </c>
      <c r="AS524">
        <f t="shared" si="58"/>
        <v>0</v>
      </c>
      <c r="BF524" t="str">
        <f>IFERROR(IF(OR(BD524=338,BD524=340,BD524=341,BD524=342,BD524="342A",BD524="342B"),PorcenRet(BD524,BH524,BI524),INDEX(PORCENTAJEBUSCAR,MATCH(BD524,CódigoRET,0),4)*1),"")</f>
        <v/>
      </c>
      <c r="BG524">
        <f t="shared" si="59"/>
        <v>0</v>
      </c>
      <c r="BO524">
        <f t="shared" si="60"/>
        <v>0</v>
      </c>
      <c r="CC524">
        <f t="shared" si="61"/>
        <v>0</v>
      </c>
      <c r="CD524">
        <f t="shared" si="62"/>
        <v>0</v>
      </c>
      <c r="CG524">
        <f ca="1">IFERROR(INDIRECT("IVA!X"&amp;MATCH(MID(COMPRAS!C424,1,2)&amp;MID(COMPRAS!F424,1,2)&amp;MID(COMPRAS!D424,1,2),IVA!W:W,0)),"SIN COD.")</f>
        <v>0</v>
      </c>
      <c r="CH524">
        <f ca="1">IFERROR(INDIRECT("IVA!Y"&amp;MATCH(MID(COMPRAS!C424,1,2)&amp;MID(COMPRAS!F424,1,2)&amp;MID(COMPRAS!D424,1,2),IVA!W:W,0)),"SIN COD.")</f>
        <v>0</v>
      </c>
    </row>
    <row r="525" spans="1:86" x14ac:dyDescent="0.25">
      <c r="A525" s="226"/>
      <c r="B525" s="227"/>
      <c r="C525" s="228"/>
      <c r="D525"/>
      <c r="AL525">
        <f t="shared" si="56"/>
        <v>0</v>
      </c>
      <c r="AQ525">
        <f t="shared" si="57"/>
        <v>0</v>
      </c>
      <c r="AR525" t="str">
        <f>IFERROR(IF(OR(AP525=338,AP525=340,AP525=341,AP525=342,AP525="342A",AP525="342B"),PorcenRet(AP525,AT525,AU525),INDEX(PORCENTAJEBUSCAR,MATCH(AP525,CódigoRET,0),4)*1),"")</f>
        <v/>
      </c>
      <c r="AS525">
        <f t="shared" si="58"/>
        <v>0</v>
      </c>
      <c r="BF525" t="str">
        <f>IFERROR(IF(OR(BD525=338,BD525=340,BD525=341,BD525=342,BD525="342A",BD525="342B"),PorcenRet(BD525,BH525,BI525),INDEX(PORCENTAJEBUSCAR,MATCH(BD525,CódigoRET,0),4)*1),"")</f>
        <v/>
      </c>
      <c r="BG525">
        <f t="shared" si="59"/>
        <v>0</v>
      </c>
      <c r="BO525">
        <f t="shared" si="60"/>
        <v>0</v>
      </c>
      <c r="CC525">
        <f t="shared" si="61"/>
        <v>0</v>
      </c>
      <c r="CD525">
        <f t="shared" si="62"/>
        <v>0</v>
      </c>
      <c r="CG525">
        <f ca="1">IFERROR(INDIRECT("IVA!X"&amp;MATCH(MID(COMPRAS!C425,1,2)&amp;MID(COMPRAS!F425,1,2)&amp;MID(COMPRAS!D425,1,2),IVA!W:W,0)),"SIN COD.")</f>
        <v>0</v>
      </c>
      <c r="CH525">
        <f ca="1">IFERROR(INDIRECT("IVA!Y"&amp;MATCH(MID(COMPRAS!C425,1,2)&amp;MID(COMPRAS!F425,1,2)&amp;MID(COMPRAS!D425,1,2),IVA!W:W,0)),"SIN COD.")</f>
        <v>0</v>
      </c>
    </row>
    <row r="526" spans="1:86" x14ac:dyDescent="0.25">
      <c r="A526" s="226"/>
      <c r="B526" s="227"/>
      <c r="C526" s="228"/>
      <c r="D526"/>
      <c r="AL526">
        <f t="shared" si="56"/>
        <v>0</v>
      </c>
      <c r="AQ526">
        <f t="shared" si="57"/>
        <v>0</v>
      </c>
      <c r="AR526" t="str">
        <f>IFERROR(IF(OR(AP526=338,AP526=340,AP526=341,AP526=342,AP526="342A",AP526="342B"),PorcenRet(AP526,AT526,AU526),INDEX(PORCENTAJEBUSCAR,MATCH(AP526,CódigoRET,0),4)*1),"")</f>
        <v/>
      </c>
      <c r="AS526">
        <f t="shared" si="58"/>
        <v>0</v>
      </c>
      <c r="BF526" t="str">
        <f>IFERROR(IF(OR(BD526=338,BD526=340,BD526=341,BD526=342,BD526="342A",BD526="342B"),PorcenRet(BD526,BH526,BI526),INDEX(PORCENTAJEBUSCAR,MATCH(BD526,CódigoRET,0),4)*1),"")</f>
        <v/>
      </c>
      <c r="BG526">
        <f t="shared" si="59"/>
        <v>0</v>
      </c>
      <c r="BO526">
        <f t="shared" si="60"/>
        <v>0</v>
      </c>
      <c r="CC526">
        <f t="shared" si="61"/>
        <v>0</v>
      </c>
      <c r="CD526">
        <f t="shared" si="62"/>
        <v>0</v>
      </c>
      <c r="CG526">
        <f ca="1">IFERROR(INDIRECT("IVA!X"&amp;MATCH(MID(COMPRAS!C426,1,2)&amp;MID(COMPRAS!F426,1,2)&amp;MID(COMPRAS!D426,1,2),IVA!W:W,0)),"SIN COD.")</f>
        <v>0</v>
      </c>
      <c r="CH526">
        <f ca="1">IFERROR(INDIRECT("IVA!Y"&amp;MATCH(MID(COMPRAS!C426,1,2)&amp;MID(COMPRAS!F426,1,2)&amp;MID(COMPRAS!D426,1,2),IVA!W:W,0)),"SIN COD.")</f>
        <v>0</v>
      </c>
    </row>
    <row r="527" spans="1:86" x14ac:dyDescent="0.25">
      <c r="A527" s="226"/>
      <c r="B527" s="227"/>
      <c r="C527" s="228"/>
      <c r="D527"/>
      <c r="AL527">
        <f t="shared" si="56"/>
        <v>0</v>
      </c>
      <c r="AQ527">
        <f t="shared" si="57"/>
        <v>0</v>
      </c>
      <c r="AR527" t="str">
        <f>IFERROR(IF(OR(AP527=338,AP527=340,AP527=341,AP527=342,AP527="342A",AP527="342B"),PorcenRet(AP527,AT527,AU527),INDEX(PORCENTAJEBUSCAR,MATCH(AP527,CódigoRET,0),4)*1),"")</f>
        <v/>
      </c>
      <c r="AS527">
        <f t="shared" si="58"/>
        <v>0</v>
      </c>
      <c r="BF527" t="str">
        <f>IFERROR(IF(OR(BD527=338,BD527=340,BD527=341,BD527=342,BD527="342A",BD527="342B"),PorcenRet(BD527,BH527,BI527),INDEX(PORCENTAJEBUSCAR,MATCH(BD527,CódigoRET,0),4)*1),"")</f>
        <v/>
      </c>
      <c r="BG527">
        <f t="shared" si="59"/>
        <v>0</v>
      </c>
      <c r="BO527">
        <f t="shared" si="60"/>
        <v>0</v>
      </c>
      <c r="CC527">
        <f t="shared" si="61"/>
        <v>0</v>
      </c>
      <c r="CD527">
        <f t="shared" si="62"/>
        <v>0</v>
      </c>
      <c r="CG527">
        <f ca="1">IFERROR(INDIRECT("IVA!X"&amp;MATCH(MID(COMPRAS!C427,1,2)&amp;MID(COMPRAS!F427,1,2)&amp;MID(COMPRAS!D427,1,2),IVA!W:W,0)),"SIN COD.")</f>
        <v>0</v>
      </c>
      <c r="CH527">
        <f ca="1">IFERROR(INDIRECT("IVA!Y"&amp;MATCH(MID(COMPRAS!C427,1,2)&amp;MID(COMPRAS!F427,1,2)&amp;MID(COMPRAS!D427,1,2),IVA!W:W,0)),"SIN COD.")</f>
        <v>0</v>
      </c>
    </row>
    <row r="528" spans="1:86" x14ac:dyDescent="0.25">
      <c r="A528" s="226"/>
      <c r="B528" s="227"/>
      <c r="C528" s="228"/>
      <c r="D528"/>
      <c r="AL528">
        <f t="shared" si="56"/>
        <v>0</v>
      </c>
      <c r="AQ528">
        <f t="shared" si="57"/>
        <v>0</v>
      </c>
      <c r="AR528" t="str">
        <f>IFERROR(IF(OR(AP528=338,AP528=340,AP528=341,AP528=342,AP528="342A",AP528="342B"),PorcenRet(AP528,AT528,AU528),INDEX(PORCENTAJEBUSCAR,MATCH(AP528,CódigoRET,0),4)*1),"")</f>
        <v/>
      </c>
      <c r="AS528">
        <f t="shared" si="58"/>
        <v>0</v>
      </c>
      <c r="BF528" t="str">
        <f>IFERROR(IF(OR(BD528=338,BD528=340,BD528=341,BD528=342,BD528="342A",BD528="342B"),PorcenRet(BD528,BH528,BI528),INDEX(PORCENTAJEBUSCAR,MATCH(BD528,CódigoRET,0),4)*1),"")</f>
        <v/>
      </c>
      <c r="BG528">
        <f t="shared" si="59"/>
        <v>0</v>
      </c>
      <c r="BO528">
        <f t="shared" si="60"/>
        <v>0</v>
      </c>
      <c r="CC528">
        <f t="shared" si="61"/>
        <v>0</v>
      </c>
      <c r="CD528">
        <f t="shared" si="62"/>
        <v>0</v>
      </c>
      <c r="CG528">
        <f ca="1">IFERROR(INDIRECT("IVA!X"&amp;MATCH(MID(COMPRAS!C428,1,2)&amp;MID(COMPRAS!F428,1,2)&amp;MID(COMPRAS!D428,1,2),IVA!W:W,0)),"SIN COD.")</f>
        <v>0</v>
      </c>
      <c r="CH528">
        <f ca="1">IFERROR(INDIRECT("IVA!Y"&amp;MATCH(MID(COMPRAS!C428,1,2)&amp;MID(COMPRAS!F428,1,2)&amp;MID(COMPRAS!D428,1,2),IVA!W:W,0)),"SIN COD.")</f>
        <v>0</v>
      </c>
    </row>
    <row r="529" spans="1:86" x14ac:dyDescent="0.25">
      <c r="A529" s="226"/>
      <c r="B529" s="227"/>
      <c r="C529" s="228"/>
      <c r="D529"/>
      <c r="AL529">
        <f t="shared" si="56"/>
        <v>0</v>
      </c>
      <c r="AQ529">
        <f t="shared" si="57"/>
        <v>0</v>
      </c>
      <c r="AR529" t="str">
        <f>IFERROR(IF(OR(AP529=338,AP529=340,AP529=341,AP529=342,AP529="342A",AP529="342B"),PorcenRet(AP529,AT529,AU529),INDEX(PORCENTAJEBUSCAR,MATCH(AP529,CódigoRET,0),4)*1),"")</f>
        <v/>
      </c>
      <c r="AS529">
        <f t="shared" si="58"/>
        <v>0</v>
      </c>
      <c r="BF529" t="str">
        <f>IFERROR(IF(OR(BD529=338,BD529=340,BD529=341,BD529=342,BD529="342A",BD529="342B"),PorcenRet(BD529,BH529,BI529),INDEX(PORCENTAJEBUSCAR,MATCH(BD529,CódigoRET,0),4)*1),"")</f>
        <v/>
      </c>
      <c r="BG529">
        <f t="shared" si="59"/>
        <v>0</v>
      </c>
      <c r="BO529">
        <f t="shared" si="60"/>
        <v>0</v>
      </c>
      <c r="CC529">
        <f t="shared" si="61"/>
        <v>0</v>
      </c>
      <c r="CD529">
        <f t="shared" si="62"/>
        <v>0</v>
      </c>
      <c r="CG529">
        <f ca="1">IFERROR(INDIRECT("IVA!X"&amp;MATCH(MID(COMPRAS!C429,1,2)&amp;MID(COMPRAS!F429,1,2)&amp;MID(COMPRAS!D429,1,2),IVA!W:W,0)),"SIN COD.")</f>
        <v>0</v>
      </c>
      <c r="CH529">
        <f ca="1">IFERROR(INDIRECT("IVA!Y"&amp;MATCH(MID(COMPRAS!C429,1,2)&amp;MID(COMPRAS!F429,1,2)&amp;MID(COMPRAS!D429,1,2),IVA!W:W,0)),"SIN COD.")</f>
        <v>0</v>
      </c>
    </row>
    <row r="530" spans="1:86" x14ac:dyDescent="0.25">
      <c r="A530" s="226"/>
      <c r="B530" s="227"/>
      <c r="C530" s="228"/>
      <c r="D530"/>
      <c r="AL530">
        <f t="shared" si="56"/>
        <v>0</v>
      </c>
      <c r="AQ530">
        <f t="shared" si="57"/>
        <v>0</v>
      </c>
      <c r="AR530" t="str">
        <f>IFERROR(IF(OR(AP530=338,AP530=340,AP530=341,AP530=342,AP530="342A",AP530="342B"),PorcenRet(AP530,AT530,AU530),INDEX(PORCENTAJEBUSCAR,MATCH(AP530,CódigoRET,0),4)*1),"")</f>
        <v/>
      </c>
      <c r="AS530">
        <f t="shared" si="58"/>
        <v>0</v>
      </c>
      <c r="BF530" t="str">
        <f>IFERROR(IF(OR(BD530=338,BD530=340,BD530=341,BD530=342,BD530="342A",BD530="342B"),PorcenRet(BD530,BH530,BI530),INDEX(PORCENTAJEBUSCAR,MATCH(BD530,CódigoRET,0),4)*1),"")</f>
        <v/>
      </c>
      <c r="BG530">
        <f t="shared" si="59"/>
        <v>0</v>
      </c>
      <c r="BO530">
        <f t="shared" si="60"/>
        <v>0</v>
      </c>
      <c r="CC530">
        <f t="shared" si="61"/>
        <v>0</v>
      </c>
      <c r="CD530">
        <f t="shared" si="62"/>
        <v>0</v>
      </c>
      <c r="CG530">
        <f ca="1">IFERROR(INDIRECT("IVA!X"&amp;MATCH(MID(COMPRAS!C430,1,2)&amp;MID(COMPRAS!F430,1,2)&amp;MID(COMPRAS!D430,1,2),IVA!W:W,0)),"SIN COD.")</f>
        <v>0</v>
      </c>
      <c r="CH530">
        <f ca="1">IFERROR(INDIRECT("IVA!Y"&amp;MATCH(MID(COMPRAS!C430,1,2)&amp;MID(COMPRAS!F430,1,2)&amp;MID(COMPRAS!D430,1,2),IVA!W:W,0)),"SIN COD.")</f>
        <v>0</v>
      </c>
    </row>
    <row r="531" spans="1:86" x14ac:dyDescent="0.25">
      <c r="A531" s="226"/>
      <c r="B531" s="227"/>
      <c r="C531" s="228"/>
      <c r="D531"/>
      <c r="AL531">
        <f t="shared" si="56"/>
        <v>0</v>
      </c>
      <c r="AQ531">
        <f t="shared" si="57"/>
        <v>0</v>
      </c>
      <c r="AR531" t="str">
        <f>IFERROR(IF(OR(AP531=338,AP531=340,AP531=341,AP531=342,AP531="342A",AP531="342B"),PorcenRet(AP531,AT531,AU531),INDEX(PORCENTAJEBUSCAR,MATCH(AP531,CódigoRET,0),4)*1),"")</f>
        <v/>
      </c>
      <c r="AS531">
        <f t="shared" si="58"/>
        <v>0</v>
      </c>
      <c r="BF531" t="str">
        <f>IFERROR(IF(OR(BD531=338,BD531=340,BD531=341,BD531=342,BD531="342A",BD531="342B"),PorcenRet(BD531,BH531,BI531),INDEX(PORCENTAJEBUSCAR,MATCH(BD531,CódigoRET,0),4)*1),"")</f>
        <v/>
      </c>
      <c r="BG531">
        <f t="shared" si="59"/>
        <v>0</v>
      </c>
      <c r="BO531">
        <f t="shared" si="60"/>
        <v>0</v>
      </c>
      <c r="CC531">
        <f t="shared" si="61"/>
        <v>0</v>
      </c>
      <c r="CD531">
        <f t="shared" si="62"/>
        <v>0</v>
      </c>
      <c r="CG531">
        <f ca="1">IFERROR(INDIRECT("IVA!X"&amp;MATCH(MID(COMPRAS!C431,1,2)&amp;MID(COMPRAS!F431,1,2)&amp;MID(COMPRAS!D431,1,2),IVA!W:W,0)),"SIN COD.")</f>
        <v>0</v>
      </c>
      <c r="CH531">
        <f ca="1">IFERROR(INDIRECT("IVA!Y"&amp;MATCH(MID(COMPRAS!C431,1,2)&amp;MID(COMPRAS!F431,1,2)&amp;MID(COMPRAS!D431,1,2),IVA!W:W,0)),"SIN COD.")</f>
        <v>0</v>
      </c>
    </row>
    <row r="532" spans="1:86" x14ac:dyDescent="0.25">
      <c r="A532" s="226"/>
      <c r="B532" s="227"/>
      <c r="C532" s="228"/>
      <c r="D532"/>
      <c r="AL532">
        <f t="shared" si="56"/>
        <v>0</v>
      </c>
      <c r="AQ532">
        <f t="shared" si="57"/>
        <v>0</v>
      </c>
      <c r="AR532" t="str">
        <f>IFERROR(IF(OR(AP532=338,AP532=340,AP532=341,AP532=342,AP532="342A",AP532="342B"),PorcenRet(AP532,AT532,AU532),INDEX(PORCENTAJEBUSCAR,MATCH(AP532,CódigoRET,0),4)*1),"")</f>
        <v/>
      </c>
      <c r="AS532">
        <f t="shared" si="58"/>
        <v>0</v>
      </c>
      <c r="BF532" t="str">
        <f>IFERROR(IF(OR(BD532=338,BD532=340,BD532=341,BD532=342,BD532="342A",BD532="342B"),PorcenRet(BD532,BH532,BI532),INDEX(PORCENTAJEBUSCAR,MATCH(BD532,CódigoRET,0),4)*1),"")</f>
        <v/>
      </c>
      <c r="BG532">
        <f t="shared" si="59"/>
        <v>0</v>
      </c>
      <c r="BO532">
        <f t="shared" si="60"/>
        <v>0</v>
      </c>
      <c r="CC532">
        <f t="shared" si="61"/>
        <v>0</v>
      </c>
      <c r="CD532">
        <f t="shared" si="62"/>
        <v>0</v>
      </c>
      <c r="CG532">
        <f ca="1">IFERROR(INDIRECT("IVA!X"&amp;MATCH(MID(COMPRAS!C432,1,2)&amp;MID(COMPRAS!F432,1,2)&amp;MID(COMPRAS!D432,1,2),IVA!W:W,0)),"SIN COD.")</f>
        <v>0</v>
      </c>
      <c r="CH532">
        <f ca="1">IFERROR(INDIRECT("IVA!Y"&amp;MATCH(MID(COMPRAS!C432,1,2)&amp;MID(COMPRAS!F432,1,2)&amp;MID(COMPRAS!D432,1,2),IVA!W:W,0)),"SIN COD.")</f>
        <v>0</v>
      </c>
    </row>
    <row r="533" spans="1:86" x14ac:dyDescent="0.25">
      <c r="A533" s="226"/>
      <c r="B533" s="227"/>
      <c r="C533" s="228"/>
      <c r="D533"/>
      <c r="AL533">
        <f t="shared" si="56"/>
        <v>0</v>
      </c>
      <c r="AQ533">
        <f t="shared" si="57"/>
        <v>0</v>
      </c>
      <c r="AR533" t="str">
        <f>IFERROR(IF(OR(AP533=338,AP533=340,AP533=341,AP533=342,AP533="342A",AP533="342B"),PorcenRet(AP533,AT533,AU533),INDEX(PORCENTAJEBUSCAR,MATCH(AP533,CódigoRET,0),4)*1),"")</f>
        <v/>
      </c>
      <c r="AS533">
        <f t="shared" si="58"/>
        <v>0</v>
      </c>
      <c r="BF533" t="str">
        <f>IFERROR(IF(OR(BD533=338,BD533=340,BD533=341,BD533=342,BD533="342A",BD533="342B"),PorcenRet(BD533,BH533,BI533),INDEX(PORCENTAJEBUSCAR,MATCH(BD533,CódigoRET,0),4)*1),"")</f>
        <v/>
      </c>
      <c r="BG533">
        <f t="shared" si="59"/>
        <v>0</v>
      </c>
      <c r="BO533">
        <f t="shared" si="60"/>
        <v>0</v>
      </c>
      <c r="CC533">
        <f t="shared" si="61"/>
        <v>0</v>
      </c>
      <c r="CD533">
        <f t="shared" si="62"/>
        <v>0</v>
      </c>
      <c r="CG533">
        <f ca="1">IFERROR(INDIRECT("IVA!X"&amp;MATCH(MID(COMPRAS!C433,1,2)&amp;MID(COMPRAS!F433,1,2)&amp;MID(COMPRAS!D433,1,2),IVA!W:W,0)),"SIN COD.")</f>
        <v>0</v>
      </c>
      <c r="CH533">
        <f ca="1">IFERROR(INDIRECT("IVA!Y"&amp;MATCH(MID(COMPRAS!C433,1,2)&amp;MID(COMPRAS!F433,1,2)&amp;MID(COMPRAS!D433,1,2),IVA!W:W,0)),"SIN COD.")</f>
        <v>0</v>
      </c>
    </row>
    <row r="534" spans="1:86" x14ac:dyDescent="0.25">
      <c r="A534" s="226"/>
      <c r="B534" s="227"/>
      <c r="C534" s="228"/>
      <c r="D534"/>
      <c r="AL534">
        <f t="shared" si="56"/>
        <v>0</v>
      </c>
      <c r="AQ534">
        <f t="shared" si="57"/>
        <v>0</v>
      </c>
      <c r="AR534" t="str">
        <f>IFERROR(IF(OR(AP534=338,AP534=340,AP534=341,AP534=342,AP534="342A",AP534="342B"),PorcenRet(AP534,AT534,AU534),INDEX(PORCENTAJEBUSCAR,MATCH(AP534,CódigoRET,0),4)*1),"")</f>
        <v/>
      </c>
      <c r="AS534">
        <f t="shared" si="58"/>
        <v>0</v>
      </c>
      <c r="BF534" t="str">
        <f>IFERROR(IF(OR(BD534=338,BD534=340,BD534=341,BD534=342,BD534="342A",BD534="342B"),PorcenRet(BD534,BH534,BI534),INDEX(PORCENTAJEBUSCAR,MATCH(BD534,CódigoRET,0),4)*1),"")</f>
        <v/>
      </c>
      <c r="BG534">
        <f t="shared" si="59"/>
        <v>0</v>
      </c>
      <c r="BO534">
        <f t="shared" si="60"/>
        <v>0</v>
      </c>
      <c r="CC534">
        <f t="shared" si="61"/>
        <v>0</v>
      </c>
      <c r="CD534">
        <f t="shared" si="62"/>
        <v>0</v>
      </c>
      <c r="CG534">
        <f ca="1">IFERROR(INDIRECT("IVA!X"&amp;MATCH(MID(COMPRAS!C434,1,2)&amp;MID(COMPRAS!F434,1,2)&amp;MID(COMPRAS!D434,1,2),IVA!W:W,0)),"SIN COD.")</f>
        <v>0</v>
      </c>
      <c r="CH534">
        <f ca="1">IFERROR(INDIRECT("IVA!Y"&amp;MATCH(MID(COMPRAS!C434,1,2)&amp;MID(COMPRAS!F434,1,2)&amp;MID(COMPRAS!D434,1,2),IVA!W:W,0)),"SIN COD.")</f>
        <v>0</v>
      </c>
    </row>
    <row r="535" spans="1:86" x14ac:dyDescent="0.25">
      <c r="A535" s="226"/>
      <c r="B535" s="227"/>
      <c r="C535" s="228"/>
      <c r="D535"/>
      <c r="AL535">
        <f t="shared" si="56"/>
        <v>0</v>
      </c>
      <c r="AQ535">
        <f t="shared" si="57"/>
        <v>0</v>
      </c>
      <c r="AR535" t="str">
        <f>IFERROR(IF(OR(AP535=338,AP535=340,AP535=341,AP535=342,AP535="342A",AP535="342B"),PorcenRet(AP535,AT535,AU535),INDEX(PORCENTAJEBUSCAR,MATCH(AP535,CódigoRET,0),4)*1),"")</f>
        <v/>
      </c>
      <c r="AS535">
        <f t="shared" si="58"/>
        <v>0</v>
      </c>
      <c r="BF535" t="str">
        <f>IFERROR(IF(OR(BD535=338,BD535=340,BD535=341,BD535=342,BD535="342A",BD535="342B"),PorcenRet(BD535,BH535,BI535),INDEX(PORCENTAJEBUSCAR,MATCH(BD535,CódigoRET,0),4)*1),"")</f>
        <v/>
      </c>
      <c r="BG535">
        <f t="shared" si="59"/>
        <v>0</v>
      </c>
      <c r="BO535">
        <f t="shared" si="60"/>
        <v>0</v>
      </c>
      <c r="CC535">
        <f t="shared" si="61"/>
        <v>0</v>
      </c>
      <c r="CD535">
        <f t="shared" si="62"/>
        <v>0</v>
      </c>
      <c r="CG535">
        <f ca="1">IFERROR(INDIRECT("IVA!X"&amp;MATCH(MID(COMPRAS!C435,1,2)&amp;MID(COMPRAS!F435,1,2)&amp;MID(COMPRAS!D435,1,2),IVA!W:W,0)),"SIN COD.")</f>
        <v>0</v>
      </c>
      <c r="CH535">
        <f ca="1">IFERROR(INDIRECT("IVA!Y"&amp;MATCH(MID(COMPRAS!C435,1,2)&amp;MID(COMPRAS!F435,1,2)&amp;MID(COMPRAS!D435,1,2),IVA!W:W,0)),"SIN COD.")</f>
        <v>0</v>
      </c>
    </row>
    <row r="536" spans="1:86" x14ac:dyDescent="0.25">
      <c r="A536" s="226"/>
      <c r="B536" s="227"/>
      <c r="C536" s="228"/>
      <c r="D536"/>
      <c r="AL536">
        <f t="shared" si="56"/>
        <v>0</v>
      </c>
      <c r="AQ536">
        <f t="shared" si="57"/>
        <v>0</v>
      </c>
      <c r="AR536" t="str">
        <f>IFERROR(IF(OR(AP536=338,AP536=340,AP536=341,AP536=342,AP536="342A",AP536="342B"),PorcenRet(AP536,AT536,AU536),INDEX(PORCENTAJEBUSCAR,MATCH(AP536,CódigoRET,0),4)*1),"")</f>
        <v/>
      </c>
      <c r="AS536">
        <f t="shared" si="58"/>
        <v>0</v>
      </c>
      <c r="BF536" t="str">
        <f>IFERROR(IF(OR(BD536=338,BD536=340,BD536=341,BD536=342,BD536="342A",BD536="342B"),PorcenRet(BD536,BH536,BI536),INDEX(PORCENTAJEBUSCAR,MATCH(BD536,CódigoRET,0),4)*1),"")</f>
        <v/>
      </c>
      <c r="BG536">
        <f t="shared" si="59"/>
        <v>0</v>
      </c>
      <c r="BO536">
        <f t="shared" si="60"/>
        <v>0</v>
      </c>
      <c r="CC536">
        <f t="shared" si="61"/>
        <v>0</v>
      </c>
      <c r="CD536">
        <f t="shared" si="62"/>
        <v>0</v>
      </c>
      <c r="CG536">
        <f ca="1">IFERROR(INDIRECT("IVA!X"&amp;MATCH(MID(COMPRAS!C436,1,2)&amp;MID(COMPRAS!F436,1,2)&amp;MID(COMPRAS!D436,1,2),IVA!W:W,0)),"SIN COD.")</f>
        <v>0</v>
      </c>
      <c r="CH536">
        <f ca="1">IFERROR(INDIRECT("IVA!Y"&amp;MATCH(MID(COMPRAS!C436,1,2)&amp;MID(COMPRAS!F436,1,2)&amp;MID(COMPRAS!D436,1,2),IVA!W:W,0)),"SIN COD.")</f>
        <v>0</v>
      </c>
    </row>
    <row r="537" spans="1:86" x14ac:dyDescent="0.25">
      <c r="A537" s="226"/>
      <c r="B537" s="227"/>
      <c r="C537" s="228"/>
      <c r="D537"/>
      <c r="AL537">
        <f t="shared" si="56"/>
        <v>0</v>
      </c>
      <c r="AQ537">
        <f t="shared" si="57"/>
        <v>0</v>
      </c>
      <c r="AR537" t="str">
        <f>IFERROR(IF(OR(AP537=338,AP537=340,AP537=341,AP537=342,AP537="342A",AP537="342B"),PorcenRet(AP537,AT537,AU537),INDEX(PORCENTAJEBUSCAR,MATCH(AP537,CódigoRET,0),4)*1),"")</f>
        <v/>
      </c>
      <c r="AS537">
        <f t="shared" si="58"/>
        <v>0</v>
      </c>
      <c r="BF537" t="str">
        <f>IFERROR(IF(OR(BD537=338,BD537=340,BD537=341,BD537=342,BD537="342A",BD537="342B"),PorcenRet(BD537,BH537,BI537),INDEX(PORCENTAJEBUSCAR,MATCH(BD537,CódigoRET,0),4)*1),"")</f>
        <v/>
      </c>
      <c r="BG537">
        <f t="shared" si="59"/>
        <v>0</v>
      </c>
      <c r="BO537">
        <f t="shared" si="60"/>
        <v>0</v>
      </c>
      <c r="CC537">
        <f t="shared" si="61"/>
        <v>0</v>
      </c>
      <c r="CD537">
        <f t="shared" si="62"/>
        <v>0</v>
      </c>
      <c r="CG537">
        <f ca="1">IFERROR(INDIRECT("IVA!X"&amp;MATCH(MID(COMPRAS!C437,1,2)&amp;MID(COMPRAS!F437,1,2)&amp;MID(COMPRAS!D437,1,2),IVA!W:W,0)),"SIN COD.")</f>
        <v>0</v>
      </c>
      <c r="CH537">
        <f ca="1">IFERROR(INDIRECT("IVA!Y"&amp;MATCH(MID(COMPRAS!C437,1,2)&amp;MID(COMPRAS!F437,1,2)&amp;MID(COMPRAS!D437,1,2),IVA!W:W,0)),"SIN COD.")</f>
        <v>0</v>
      </c>
    </row>
    <row r="538" spans="1:86" x14ac:dyDescent="0.25">
      <c r="A538" s="226"/>
      <c r="B538" s="227"/>
      <c r="C538" s="228"/>
      <c r="D538"/>
      <c r="AL538">
        <f t="shared" si="56"/>
        <v>0</v>
      </c>
      <c r="AQ538">
        <f t="shared" si="57"/>
        <v>0</v>
      </c>
      <c r="AR538" t="str">
        <f>IFERROR(IF(OR(AP538=338,AP538=340,AP538=341,AP538=342,AP538="342A",AP538="342B"),PorcenRet(AP538,AT538,AU538),INDEX(PORCENTAJEBUSCAR,MATCH(AP538,CódigoRET,0),4)*1),"")</f>
        <v/>
      </c>
      <c r="AS538">
        <f t="shared" si="58"/>
        <v>0</v>
      </c>
      <c r="BF538" t="str">
        <f>IFERROR(IF(OR(BD538=338,BD538=340,BD538=341,BD538=342,BD538="342A",BD538="342B"),PorcenRet(BD538,BH538,BI538),INDEX(PORCENTAJEBUSCAR,MATCH(BD538,CódigoRET,0),4)*1),"")</f>
        <v/>
      </c>
      <c r="BG538">
        <f t="shared" si="59"/>
        <v>0</v>
      </c>
      <c r="BO538">
        <f t="shared" si="60"/>
        <v>0</v>
      </c>
      <c r="CC538">
        <f t="shared" si="61"/>
        <v>0</v>
      </c>
      <c r="CD538">
        <f t="shared" si="62"/>
        <v>0</v>
      </c>
      <c r="CG538">
        <f ca="1">IFERROR(INDIRECT("IVA!X"&amp;MATCH(MID(COMPRAS!C438,1,2)&amp;MID(COMPRAS!F438,1,2)&amp;MID(COMPRAS!D438,1,2),IVA!W:W,0)),"SIN COD.")</f>
        <v>0</v>
      </c>
      <c r="CH538">
        <f ca="1">IFERROR(INDIRECT("IVA!Y"&amp;MATCH(MID(COMPRAS!C438,1,2)&amp;MID(COMPRAS!F438,1,2)&amp;MID(COMPRAS!D438,1,2),IVA!W:W,0)),"SIN COD.")</f>
        <v>0</v>
      </c>
    </row>
    <row r="539" spans="1:86" x14ac:dyDescent="0.25">
      <c r="A539" s="226"/>
      <c r="B539" s="227"/>
      <c r="C539" s="228"/>
      <c r="D539"/>
      <c r="AL539">
        <f t="shared" si="56"/>
        <v>0</v>
      </c>
      <c r="AQ539">
        <f t="shared" si="57"/>
        <v>0</v>
      </c>
      <c r="AR539" t="str">
        <f>IFERROR(IF(OR(AP539=338,AP539=340,AP539=341,AP539=342,AP539="342A",AP539="342B"),PorcenRet(AP539,AT539,AU539),INDEX(PORCENTAJEBUSCAR,MATCH(AP539,CódigoRET,0),4)*1),"")</f>
        <v/>
      </c>
      <c r="AS539">
        <f t="shared" si="58"/>
        <v>0</v>
      </c>
      <c r="BF539" t="str">
        <f>IFERROR(IF(OR(BD539=338,BD539=340,BD539=341,BD539=342,BD539="342A",BD539="342B"),PorcenRet(BD539,BH539,BI539),INDEX(PORCENTAJEBUSCAR,MATCH(BD539,CódigoRET,0),4)*1),"")</f>
        <v/>
      </c>
      <c r="BG539">
        <f t="shared" si="59"/>
        <v>0</v>
      </c>
      <c r="BO539">
        <f t="shared" si="60"/>
        <v>0</v>
      </c>
      <c r="CC539">
        <f t="shared" si="61"/>
        <v>0</v>
      </c>
      <c r="CD539">
        <f t="shared" si="62"/>
        <v>0</v>
      </c>
      <c r="CG539">
        <f ca="1">IFERROR(INDIRECT("IVA!X"&amp;MATCH(MID(COMPRAS!C439,1,2)&amp;MID(COMPRAS!F439,1,2)&amp;MID(COMPRAS!D439,1,2),IVA!W:W,0)),"SIN COD.")</f>
        <v>0</v>
      </c>
      <c r="CH539">
        <f ca="1">IFERROR(INDIRECT("IVA!Y"&amp;MATCH(MID(COMPRAS!C439,1,2)&amp;MID(COMPRAS!F439,1,2)&amp;MID(COMPRAS!D439,1,2),IVA!W:W,0)),"SIN COD.")</f>
        <v>0</v>
      </c>
    </row>
    <row r="540" spans="1:86" x14ac:dyDescent="0.25">
      <c r="A540" s="226"/>
      <c r="B540" s="227"/>
      <c r="C540" s="228"/>
      <c r="D540"/>
      <c r="AL540">
        <f t="shared" si="56"/>
        <v>0</v>
      </c>
      <c r="AQ540">
        <f t="shared" si="57"/>
        <v>0</v>
      </c>
      <c r="AR540" t="str">
        <f>IFERROR(IF(OR(AP540=338,AP540=340,AP540=341,AP540=342,AP540="342A",AP540="342B"),PorcenRet(AP540,AT540,AU540),INDEX(PORCENTAJEBUSCAR,MATCH(AP540,CódigoRET,0),4)*1),"")</f>
        <v/>
      </c>
      <c r="AS540">
        <f t="shared" si="58"/>
        <v>0</v>
      </c>
      <c r="BF540" t="str">
        <f>IFERROR(IF(OR(BD540=338,BD540=340,BD540=341,BD540=342,BD540="342A",BD540="342B"),PorcenRet(BD540,BH540,BI540),INDEX(PORCENTAJEBUSCAR,MATCH(BD540,CódigoRET,0),4)*1),"")</f>
        <v/>
      </c>
      <c r="BG540">
        <f t="shared" si="59"/>
        <v>0</v>
      </c>
      <c r="BO540">
        <f t="shared" si="60"/>
        <v>0</v>
      </c>
      <c r="CC540">
        <f t="shared" si="61"/>
        <v>0</v>
      </c>
      <c r="CD540">
        <f t="shared" si="62"/>
        <v>0</v>
      </c>
      <c r="CG540">
        <f ca="1">IFERROR(INDIRECT("IVA!X"&amp;MATCH(MID(COMPRAS!C440,1,2)&amp;MID(COMPRAS!F440,1,2)&amp;MID(COMPRAS!D440,1,2),IVA!W:W,0)),"SIN COD.")</f>
        <v>0</v>
      </c>
      <c r="CH540">
        <f ca="1">IFERROR(INDIRECT("IVA!Y"&amp;MATCH(MID(COMPRAS!C440,1,2)&amp;MID(COMPRAS!F440,1,2)&amp;MID(COMPRAS!D440,1,2),IVA!W:W,0)),"SIN COD.")</f>
        <v>0</v>
      </c>
    </row>
    <row r="541" spans="1:86" x14ac:dyDescent="0.25">
      <c r="A541" s="226"/>
      <c r="B541" s="227"/>
      <c r="C541" s="228"/>
      <c r="D541"/>
      <c r="AL541">
        <f t="shared" si="56"/>
        <v>0</v>
      </c>
      <c r="AQ541">
        <f t="shared" si="57"/>
        <v>0</v>
      </c>
      <c r="AR541" t="str">
        <f>IFERROR(IF(OR(AP541=338,AP541=340,AP541=341,AP541=342,AP541="342A",AP541="342B"),PorcenRet(AP541,AT541,AU541),INDEX(PORCENTAJEBUSCAR,MATCH(AP541,CódigoRET,0),4)*1),"")</f>
        <v/>
      </c>
      <c r="AS541">
        <f t="shared" si="58"/>
        <v>0</v>
      </c>
      <c r="BF541" t="str">
        <f>IFERROR(IF(OR(BD541=338,BD541=340,BD541=341,BD541=342,BD541="342A",BD541="342B"),PorcenRet(BD541,BH541,BI541),INDEX(PORCENTAJEBUSCAR,MATCH(BD541,CódigoRET,0),4)*1),"")</f>
        <v/>
      </c>
      <c r="BG541">
        <f t="shared" si="59"/>
        <v>0</v>
      </c>
      <c r="BO541">
        <f t="shared" si="60"/>
        <v>0</v>
      </c>
      <c r="CC541">
        <f t="shared" si="61"/>
        <v>0</v>
      </c>
      <c r="CD541">
        <f t="shared" si="62"/>
        <v>0</v>
      </c>
      <c r="CG541">
        <f ca="1">IFERROR(INDIRECT("IVA!X"&amp;MATCH(MID(COMPRAS!C441,1,2)&amp;MID(COMPRAS!F441,1,2)&amp;MID(COMPRAS!D441,1,2),IVA!W:W,0)),"SIN COD.")</f>
        <v>0</v>
      </c>
      <c r="CH541">
        <f ca="1">IFERROR(INDIRECT("IVA!Y"&amp;MATCH(MID(COMPRAS!C441,1,2)&amp;MID(COMPRAS!F441,1,2)&amp;MID(COMPRAS!D441,1,2),IVA!W:W,0)),"SIN COD.")</f>
        <v>0</v>
      </c>
    </row>
    <row r="542" spans="1:86" x14ac:dyDescent="0.25">
      <c r="A542" s="226"/>
      <c r="B542" s="227"/>
      <c r="C542" s="228"/>
      <c r="D542"/>
      <c r="AL542">
        <f t="shared" si="56"/>
        <v>0</v>
      </c>
      <c r="AQ542">
        <f t="shared" si="57"/>
        <v>0</v>
      </c>
      <c r="AR542" t="str">
        <f>IFERROR(IF(OR(AP542=338,AP542=340,AP542=341,AP542=342,AP542="342A",AP542="342B"),PorcenRet(AP542,AT542,AU542),INDEX(PORCENTAJEBUSCAR,MATCH(AP542,CódigoRET,0),4)*1),"")</f>
        <v/>
      </c>
      <c r="AS542">
        <f t="shared" si="58"/>
        <v>0</v>
      </c>
      <c r="BF542" t="str">
        <f>IFERROR(IF(OR(BD542=338,BD542=340,BD542=341,BD542=342,BD542="342A",BD542="342B"),PorcenRet(BD542,BH542,BI542),INDEX(PORCENTAJEBUSCAR,MATCH(BD542,CódigoRET,0),4)*1),"")</f>
        <v/>
      </c>
      <c r="BG542">
        <f t="shared" si="59"/>
        <v>0</v>
      </c>
      <c r="BO542">
        <f t="shared" si="60"/>
        <v>0</v>
      </c>
      <c r="CC542">
        <f t="shared" si="61"/>
        <v>0</v>
      </c>
      <c r="CD542">
        <f t="shared" si="62"/>
        <v>0</v>
      </c>
      <c r="CG542">
        <f ca="1">IFERROR(INDIRECT("IVA!X"&amp;MATCH(MID(COMPRAS!C442,1,2)&amp;MID(COMPRAS!F442,1,2)&amp;MID(COMPRAS!D442,1,2),IVA!W:W,0)),"SIN COD.")</f>
        <v>0</v>
      </c>
      <c r="CH542">
        <f ca="1">IFERROR(INDIRECT("IVA!Y"&amp;MATCH(MID(COMPRAS!C442,1,2)&amp;MID(COMPRAS!F442,1,2)&amp;MID(COMPRAS!D442,1,2),IVA!W:W,0)),"SIN COD.")</f>
        <v>0</v>
      </c>
    </row>
    <row r="543" spans="1:86" x14ac:dyDescent="0.25">
      <c r="A543" s="226"/>
      <c r="B543" s="227"/>
      <c r="C543" s="228"/>
      <c r="D543"/>
      <c r="AL543">
        <f t="shared" si="56"/>
        <v>0</v>
      </c>
      <c r="AQ543">
        <f t="shared" si="57"/>
        <v>0</v>
      </c>
      <c r="AR543" t="str">
        <f>IFERROR(IF(OR(AP543=338,AP543=340,AP543=341,AP543=342,AP543="342A",AP543="342B"),PorcenRet(AP543,AT543,AU543),INDEX(PORCENTAJEBUSCAR,MATCH(AP543,CódigoRET,0),4)*1),"")</f>
        <v/>
      </c>
      <c r="AS543">
        <f t="shared" si="58"/>
        <v>0</v>
      </c>
      <c r="BF543" t="str">
        <f>IFERROR(IF(OR(BD543=338,BD543=340,BD543=341,BD543=342,BD543="342A",BD543="342B"),PorcenRet(BD543,BH543,BI543),INDEX(PORCENTAJEBUSCAR,MATCH(BD543,CódigoRET,0),4)*1),"")</f>
        <v/>
      </c>
      <c r="BG543">
        <f t="shared" si="59"/>
        <v>0</v>
      </c>
      <c r="BO543">
        <f t="shared" si="60"/>
        <v>0</v>
      </c>
      <c r="CC543">
        <f t="shared" si="61"/>
        <v>0</v>
      </c>
      <c r="CD543">
        <f t="shared" si="62"/>
        <v>0</v>
      </c>
      <c r="CG543">
        <f ca="1">IFERROR(INDIRECT("IVA!X"&amp;MATCH(MID(COMPRAS!C443,1,2)&amp;MID(COMPRAS!F443,1,2)&amp;MID(COMPRAS!D443,1,2),IVA!W:W,0)),"SIN COD.")</f>
        <v>0</v>
      </c>
      <c r="CH543">
        <f ca="1">IFERROR(INDIRECT("IVA!Y"&amp;MATCH(MID(COMPRAS!C443,1,2)&amp;MID(COMPRAS!F443,1,2)&amp;MID(COMPRAS!D443,1,2),IVA!W:W,0)),"SIN COD.")</f>
        <v>0</v>
      </c>
    </row>
    <row r="544" spans="1:86" x14ac:dyDescent="0.25">
      <c r="A544" s="226"/>
      <c r="B544" s="227"/>
      <c r="C544" s="228"/>
      <c r="D544"/>
      <c r="AL544">
        <f t="shared" si="56"/>
        <v>0</v>
      </c>
      <c r="AQ544">
        <f t="shared" si="57"/>
        <v>0</v>
      </c>
      <c r="AR544" t="str">
        <f>IFERROR(IF(OR(AP544=338,AP544=340,AP544=341,AP544=342,AP544="342A",AP544="342B"),PorcenRet(AP544,AT544,AU544),INDEX(PORCENTAJEBUSCAR,MATCH(AP544,CódigoRET,0),4)*1),"")</f>
        <v/>
      </c>
      <c r="AS544">
        <f t="shared" si="58"/>
        <v>0</v>
      </c>
      <c r="BF544" t="str">
        <f>IFERROR(IF(OR(BD544=338,BD544=340,BD544=341,BD544=342,BD544="342A",BD544="342B"),PorcenRet(BD544,BH544,BI544),INDEX(PORCENTAJEBUSCAR,MATCH(BD544,CódigoRET,0),4)*1),"")</f>
        <v/>
      </c>
      <c r="BG544">
        <f t="shared" si="59"/>
        <v>0</v>
      </c>
      <c r="BO544">
        <f t="shared" si="60"/>
        <v>0</v>
      </c>
      <c r="CC544">
        <f t="shared" si="61"/>
        <v>0</v>
      </c>
      <c r="CD544">
        <f t="shared" si="62"/>
        <v>0</v>
      </c>
      <c r="CG544">
        <f ca="1">IFERROR(INDIRECT("IVA!X"&amp;MATCH(MID(COMPRAS!C444,1,2)&amp;MID(COMPRAS!F444,1,2)&amp;MID(COMPRAS!D444,1,2),IVA!W:W,0)),"SIN COD.")</f>
        <v>0</v>
      </c>
      <c r="CH544">
        <f ca="1">IFERROR(INDIRECT("IVA!Y"&amp;MATCH(MID(COMPRAS!C444,1,2)&amp;MID(COMPRAS!F444,1,2)&amp;MID(COMPRAS!D444,1,2),IVA!W:W,0)),"SIN COD.")</f>
        <v>0</v>
      </c>
    </row>
    <row r="545" spans="1:86" x14ac:dyDescent="0.25">
      <c r="A545" s="226"/>
      <c r="B545" s="227"/>
      <c r="C545" s="228"/>
      <c r="D545"/>
      <c r="AL545">
        <f t="shared" si="56"/>
        <v>0</v>
      </c>
      <c r="AQ545">
        <f t="shared" si="57"/>
        <v>0</v>
      </c>
      <c r="AR545" t="str">
        <f>IFERROR(IF(OR(AP545=338,AP545=340,AP545=341,AP545=342,AP545="342A",AP545="342B"),PorcenRet(AP545,AT545,AU545),INDEX(PORCENTAJEBUSCAR,MATCH(AP545,CódigoRET,0),4)*1),"")</f>
        <v/>
      </c>
      <c r="AS545">
        <f t="shared" si="58"/>
        <v>0</v>
      </c>
      <c r="BF545" t="str">
        <f>IFERROR(IF(OR(BD545=338,BD545=340,BD545=341,BD545=342,BD545="342A",BD545="342B"),PorcenRet(BD545,BH545,BI545),INDEX(PORCENTAJEBUSCAR,MATCH(BD545,CódigoRET,0),4)*1),"")</f>
        <v/>
      </c>
      <c r="BG545">
        <f t="shared" si="59"/>
        <v>0</v>
      </c>
      <c r="BO545">
        <f t="shared" si="60"/>
        <v>0</v>
      </c>
      <c r="CC545">
        <f t="shared" si="61"/>
        <v>0</v>
      </c>
      <c r="CD545">
        <f t="shared" si="62"/>
        <v>0</v>
      </c>
      <c r="CG545">
        <f ca="1">IFERROR(INDIRECT("IVA!X"&amp;MATCH(MID(COMPRAS!C445,1,2)&amp;MID(COMPRAS!F445,1,2)&amp;MID(COMPRAS!D445,1,2),IVA!W:W,0)),"SIN COD.")</f>
        <v>0</v>
      </c>
      <c r="CH545">
        <f ca="1">IFERROR(INDIRECT("IVA!Y"&amp;MATCH(MID(COMPRAS!C445,1,2)&amp;MID(COMPRAS!F445,1,2)&amp;MID(COMPRAS!D445,1,2),IVA!W:W,0)),"SIN COD.")</f>
        <v>0</v>
      </c>
    </row>
    <row r="546" spans="1:86" x14ac:dyDescent="0.25">
      <c r="A546" s="226"/>
      <c r="B546" s="227"/>
      <c r="C546" s="228"/>
      <c r="D546"/>
      <c r="AL546">
        <f t="shared" si="56"/>
        <v>0</v>
      </c>
      <c r="AQ546">
        <f t="shared" si="57"/>
        <v>0</v>
      </c>
      <c r="AR546" t="str">
        <f>IFERROR(IF(OR(AP546=338,AP546=340,AP546=341,AP546=342,AP546="342A",AP546="342B"),PorcenRet(AP546,AT546,AU546),INDEX(PORCENTAJEBUSCAR,MATCH(AP546,CódigoRET,0),4)*1),"")</f>
        <v/>
      </c>
      <c r="AS546">
        <f t="shared" si="58"/>
        <v>0</v>
      </c>
      <c r="BF546" t="str">
        <f>IFERROR(IF(OR(BD546=338,BD546=340,BD546=341,BD546=342,BD546="342A",BD546="342B"),PorcenRet(BD546,BH546,BI546),INDEX(PORCENTAJEBUSCAR,MATCH(BD546,CódigoRET,0),4)*1),"")</f>
        <v/>
      </c>
      <c r="BG546">
        <f t="shared" si="59"/>
        <v>0</v>
      </c>
      <c r="BO546">
        <f t="shared" si="60"/>
        <v>0</v>
      </c>
      <c r="CC546">
        <f t="shared" si="61"/>
        <v>0</v>
      </c>
      <c r="CD546">
        <f t="shared" si="62"/>
        <v>0</v>
      </c>
      <c r="CG546">
        <f ca="1">IFERROR(INDIRECT("IVA!X"&amp;MATCH(MID(COMPRAS!C446,1,2)&amp;MID(COMPRAS!F446,1,2)&amp;MID(COMPRAS!D446,1,2),IVA!W:W,0)),"SIN COD.")</f>
        <v>0</v>
      </c>
      <c r="CH546">
        <f ca="1">IFERROR(INDIRECT("IVA!Y"&amp;MATCH(MID(COMPRAS!C446,1,2)&amp;MID(COMPRAS!F446,1,2)&amp;MID(COMPRAS!D446,1,2),IVA!W:W,0)),"SIN COD.")</f>
        <v>0</v>
      </c>
    </row>
    <row r="547" spans="1:86" x14ac:dyDescent="0.25">
      <c r="A547" s="226"/>
      <c r="B547" s="227"/>
      <c r="C547" s="228"/>
      <c r="D547"/>
      <c r="AL547">
        <f t="shared" si="56"/>
        <v>0</v>
      </c>
      <c r="AQ547">
        <f t="shared" si="57"/>
        <v>0</v>
      </c>
      <c r="AR547" t="str">
        <f>IFERROR(IF(OR(AP547=338,AP547=340,AP547=341,AP547=342,AP547="342A",AP547="342B"),PorcenRet(AP547,AT547,AU547),INDEX(PORCENTAJEBUSCAR,MATCH(AP547,CódigoRET,0),4)*1),"")</f>
        <v/>
      </c>
      <c r="AS547">
        <f t="shared" si="58"/>
        <v>0</v>
      </c>
      <c r="BF547" t="str">
        <f>IFERROR(IF(OR(BD547=338,BD547=340,BD547=341,BD547=342,BD547="342A",BD547="342B"),PorcenRet(BD547,BH547,BI547),INDEX(PORCENTAJEBUSCAR,MATCH(BD547,CódigoRET,0),4)*1),"")</f>
        <v/>
      </c>
      <c r="BG547">
        <f t="shared" si="59"/>
        <v>0</v>
      </c>
      <c r="BO547">
        <f t="shared" si="60"/>
        <v>0</v>
      </c>
      <c r="CC547">
        <f t="shared" si="61"/>
        <v>0</v>
      </c>
      <c r="CD547">
        <f t="shared" si="62"/>
        <v>0</v>
      </c>
      <c r="CG547">
        <f ca="1">IFERROR(INDIRECT("IVA!X"&amp;MATCH(MID(COMPRAS!C447,1,2)&amp;MID(COMPRAS!F447,1,2)&amp;MID(COMPRAS!D447,1,2),IVA!W:W,0)),"SIN COD.")</f>
        <v>0</v>
      </c>
      <c r="CH547">
        <f ca="1">IFERROR(INDIRECT("IVA!Y"&amp;MATCH(MID(COMPRAS!C447,1,2)&amp;MID(COMPRAS!F447,1,2)&amp;MID(COMPRAS!D447,1,2),IVA!W:W,0)),"SIN COD.")</f>
        <v>0</v>
      </c>
    </row>
    <row r="548" spans="1:86" x14ac:dyDescent="0.25">
      <c r="A548" s="226"/>
      <c r="B548" s="227"/>
      <c r="C548" s="228"/>
      <c r="D548"/>
      <c r="AL548">
        <f t="shared" si="56"/>
        <v>0</v>
      </c>
      <c r="AQ548">
        <f t="shared" si="57"/>
        <v>0</v>
      </c>
      <c r="AR548" t="str">
        <f>IFERROR(IF(OR(AP548=338,AP548=340,AP548=341,AP548=342,AP548="342A",AP548="342B"),PorcenRet(AP548,AT548,AU548),INDEX(PORCENTAJEBUSCAR,MATCH(AP548,CódigoRET,0),4)*1),"")</f>
        <v/>
      </c>
      <c r="AS548">
        <f t="shared" si="58"/>
        <v>0</v>
      </c>
      <c r="BF548" t="str">
        <f>IFERROR(IF(OR(BD548=338,BD548=340,BD548=341,BD548=342,BD548="342A",BD548="342B"),PorcenRet(BD548,BH548,BI548),INDEX(PORCENTAJEBUSCAR,MATCH(BD548,CódigoRET,0),4)*1),"")</f>
        <v/>
      </c>
      <c r="BG548">
        <f t="shared" si="59"/>
        <v>0</v>
      </c>
      <c r="BO548">
        <f t="shared" si="60"/>
        <v>0</v>
      </c>
      <c r="CC548">
        <f t="shared" si="61"/>
        <v>0</v>
      </c>
      <c r="CD548">
        <f t="shared" si="62"/>
        <v>0</v>
      </c>
      <c r="CG548">
        <f ca="1">IFERROR(INDIRECT("IVA!X"&amp;MATCH(MID(COMPRAS!C448,1,2)&amp;MID(COMPRAS!F448,1,2)&amp;MID(COMPRAS!D448,1,2),IVA!W:W,0)),"SIN COD.")</f>
        <v>0</v>
      </c>
      <c r="CH548">
        <f ca="1">IFERROR(INDIRECT("IVA!Y"&amp;MATCH(MID(COMPRAS!C448,1,2)&amp;MID(COMPRAS!F448,1,2)&amp;MID(COMPRAS!D448,1,2),IVA!W:W,0)),"SIN COD.")</f>
        <v>0</v>
      </c>
    </row>
    <row r="549" spans="1:86" x14ac:dyDescent="0.25">
      <c r="A549" s="226"/>
      <c r="B549" s="227"/>
      <c r="C549" s="228"/>
      <c r="D549"/>
      <c r="AL549">
        <f t="shared" si="56"/>
        <v>0</v>
      </c>
      <c r="AQ549">
        <f t="shared" si="57"/>
        <v>0</v>
      </c>
      <c r="AR549" t="str">
        <f>IFERROR(IF(OR(AP549=338,AP549=340,AP549=341,AP549=342,AP549="342A",AP549="342B"),PorcenRet(AP549,AT549,AU549),INDEX(PORCENTAJEBUSCAR,MATCH(AP549,CódigoRET,0),4)*1),"")</f>
        <v/>
      </c>
      <c r="AS549">
        <f t="shared" si="58"/>
        <v>0</v>
      </c>
      <c r="BF549" t="str">
        <f>IFERROR(IF(OR(BD549=338,BD549=340,BD549=341,BD549=342,BD549="342A",BD549="342B"),PorcenRet(BD549,BH549,BI549),INDEX(PORCENTAJEBUSCAR,MATCH(BD549,CódigoRET,0),4)*1),"")</f>
        <v/>
      </c>
      <c r="BG549">
        <f t="shared" si="59"/>
        <v>0</v>
      </c>
      <c r="BO549">
        <f t="shared" si="60"/>
        <v>0</v>
      </c>
      <c r="CC549">
        <f t="shared" si="61"/>
        <v>0</v>
      </c>
      <c r="CD549">
        <f t="shared" si="62"/>
        <v>0</v>
      </c>
      <c r="CG549">
        <f ca="1">IFERROR(INDIRECT("IVA!X"&amp;MATCH(MID(COMPRAS!C449,1,2)&amp;MID(COMPRAS!F449,1,2)&amp;MID(COMPRAS!D449,1,2),IVA!W:W,0)),"SIN COD.")</f>
        <v>0</v>
      </c>
      <c r="CH549">
        <f ca="1">IFERROR(INDIRECT("IVA!Y"&amp;MATCH(MID(COMPRAS!C449,1,2)&amp;MID(COMPRAS!F449,1,2)&amp;MID(COMPRAS!D449,1,2),IVA!W:W,0)),"SIN COD.")</f>
        <v>0</v>
      </c>
    </row>
    <row r="550" spans="1:86" x14ac:dyDescent="0.25">
      <c r="A550" s="226"/>
      <c r="B550" s="227"/>
      <c r="C550" s="228"/>
      <c r="D550"/>
      <c r="AL550">
        <f t="shared" si="56"/>
        <v>0</v>
      </c>
      <c r="AQ550">
        <f t="shared" si="57"/>
        <v>0</v>
      </c>
      <c r="AR550" t="str">
        <f>IFERROR(IF(OR(AP550=338,AP550=340,AP550=341,AP550=342,AP550="342A",AP550="342B"),PorcenRet(AP550,AT550,AU550),INDEX(PORCENTAJEBUSCAR,MATCH(AP550,CódigoRET,0),4)*1),"")</f>
        <v/>
      </c>
      <c r="AS550">
        <f t="shared" si="58"/>
        <v>0</v>
      </c>
      <c r="BF550" t="str">
        <f>IFERROR(IF(OR(BD550=338,BD550=340,BD550=341,BD550=342,BD550="342A",BD550="342B"),PorcenRet(BD550,BH550,BI550),INDEX(PORCENTAJEBUSCAR,MATCH(BD550,CódigoRET,0),4)*1),"")</f>
        <v/>
      </c>
      <c r="BG550">
        <f t="shared" si="59"/>
        <v>0</v>
      </c>
      <c r="BO550">
        <f t="shared" si="60"/>
        <v>0</v>
      </c>
      <c r="CC550">
        <f t="shared" si="61"/>
        <v>0</v>
      </c>
      <c r="CD550">
        <f t="shared" si="62"/>
        <v>0</v>
      </c>
      <c r="CG550">
        <f ca="1">IFERROR(INDIRECT("IVA!X"&amp;MATCH(MID(COMPRAS!C450,1,2)&amp;MID(COMPRAS!F450,1,2)&amp;MID(COMPRAS!D450,1,2),IVA!W:W,0)),"SIN COD.")</f>
        <v>0</v>
      </c>
      <c r="CH550">
        <f ca="1">IFERROR(INDIRECT("IVA!Y"&amp;MATCH(MID(COMPRAS!C450,1,2)&amp;MID(COMPRAS!F450,1,2)&amp;MID(COMPRAS!D450,1,2),IVA!W:W,0)),"SIN COD.")</f>
        <v>0</v>
      </c>
    </row>
    <row r="551" spans="1:86" x14ac:dyDescent="0.25">
      <c r="A551" s="226"/>
      <c r="B551" s="227"/>
      <c r="C551" s="228"/>
      <c r="D551"/>
      <c r="AL551">
        <f t="shared" si="56"/>
        <v>0</v>
      </c>
      <c r="AQ551">
        <f t="shared" si="57"/>
        <v>0</v>
      </c>
      <c r="AR551" t="str">
        <f>IFERROR(IF(OR(AP551=338,AP551=340,AP551=341,AP551=342,AP551="342A",AP551="342B"),PorcenRet(AP551,AT551,AU551),INDEX(PORCENTAJEBUSCAR,MATCH(AP551,CódigoRET,0),4)*1),"")</f>
        <v/>
      </c>
      <c r="AS551">
        <f t="shared" si="58"/>
        <v>0</v>
      </c>
      <c r="BF551" t="str">
        <f>IFERROR(IF(OR(BD551=338,BD551=340,BD551=341,BD551=342,BD551="342A",BD551="342B"),PorcenRet(BD551,BH551,BI551),INDEX(PORCENTAJEBUSCAR,MATCH(BD551,CódigoRET,0),4)*1),"")</f>
        <v/>
      </c>
      <c r="BG551">
        <f t="shared" si="59"/>
        <v>0</v>
      </c>
      <c r="BO551">
        <f t="shared" si="60"/>
        <v>0</v>
      </c>
      <c r="CC551">
        <f t="shared" si="61"/>
        <v>0</v>
      </c>
      <c r="CD551">
        <f t="shared" si="62"/>
        <v>0</v>
      </c>
      <c r="CG551">
        <f ca="1">IFERROR(INDIRECT("IVA!X"&amp;MATCH(MID(COMPRAS!C451,1,2)&amp;MID(COMPRAS!F451,1,2)&amp;MID(COMPRAS!D451,1,2),IVA!W:W,0)),"SIN COD.")</f>
        <v>0</v>
      </c>
      <c r="CH551">
        <f ca="1">IFERROR(INDIRECT("IVA!Y"&amp;MATCH(MID(COMPRAS!C451,1,2)&amp;MID(COMPRAS!F451,1,2)&amp;MID(COMPRAS!D451,1,2),IVA!W:W,0)),"SIN COD.")</f>
        <v>0</v>
      </c>
    </row>
    <row r="552" spans="1:86" x14ac:dyDescent="0.25">
      <c r="A552" s="226"/>
      <c r="B552" s="227"/>
      <c r="C552" s="228"/>
      <c r="D552"/>
      <c r="AL552">
        <f t="shared" si="56"/>
        <v>0</v>
      </c>
      <c r="AQ552">
        <f t="shared" si="57"/>
        <v>0</v>
      </c>
      <c r="AR552" t="str">
        <f>IFERROR(IF(OR(AP552=338,AP552=340,AP552=341,AP552=342,AP552="342A",AP552="342B"),PorcenRet(AP552,AT552,AU552),INDEX(PORCENTAJEBUSCAR,MATCH(AP552,CódigoRET,0),4)*1),"")</f>
        <v/>
      </c>
      <c r="AS552">
        <f t="shared" si="58"/>
        <v>0</v>
      </c>
      <c r="BF552" t="str">
        <f>IFERROR(IF(OR(BD552=338,BD552=340,BD552=341,BD552=342,BD552="342A",BD552="342B"),PorcenRet(BD552,BH552,BI552),INDEX(PORCENTAJEBUSCAR,MATCH(BD552,CódigoRET,0),4)*1),"")</f>
        <v/>
      </c>
      <c r="BG552">
        <f t="shared" si="59"/>
        <v>0</v>
      </c>
      <c r="BO552">
        <f t="shared" si="60"/>
        <v>0</v>
      </c>
      <c r="CC552">
        <f t="shared" si="61"/>
        <v>0</v>
      </c>
      <c r="CD552">
        <f t="shared" si="62"/>
        <v>0</v>
      </c>
      <c r="CG552">
        <f ca="1">IFERROR(INDIRECT("IVA!X"&amp;MATCH(MID(COMPRAS!C452,1,2)&amp;MID(COMPRAS!F452,1,2)&amp;MID(COMPRAS!D452,1,2),IVA!W:W,0)),"SIN COD.")</f>
        <v>0</v>
      </c>
      <c r="CH552">
        <f ca="1">IFERROR(INDIRECT("IVA!Y"&amp;MATCH(MID(COMPRAS!C452,1,2)&amp;MID(COMPRAS!F452,1,2)&amp;MID(COMPRAS!D452,1,2),IVA!W:W,0)),"SIN COD.")</f>
        <v>0</v>
      </c>
    </row>
    <row r="553" spans="1:86" x14ac:dyDescent="0.25">
      <c r="A553" s="226"/>
      <c r="B553" s="227"/>
      <c r="C553" s="228"/>
      <c r="D553"/>
      <c r="AL553">
        <f t="shared" si="56"/>
        <v>0</v>
      </c>
      <c r="AQ553">
        <f t="shared" si="57"/>
        <v>0</v>
      </c>
      <c r="AR553" t="str">
        <f>IFERROR(IF(OR(AP553=338,AP553=340,AP553=341,AP553=342,AP553="342A",AP553="342B"),PorcenRet(AP553,AT553,AU553),INDEX(PORCENTAJEBUSCAR,MATCH(AP553,CódigoRET,0),4)*1),"")</f>
        <v/>
      </c>
      <c r="AS553">
        <f t="shared" si="58"/>
        <v>0</v>
      </c>
      <c r="BF553" t="str">
        <f>IFERROR(IF(OR(BD553=338,BD553=340,BD553=341,BD553=342,BD553="342A",BD553="342B"),PorcenRet(BD553,BH553,BI553),INDEX(PORCENTAJEBUSCAR,MATCH(BD553,CódigoRET,0),4)*1),"")</f>
        <v/>
      </c>
      <c r="BG553">
        <f t="shared" si="59"/>
        <v>0</v>
      </c>
      <c r="BO553">
        <f t="shared" si="60"/>
        <v>0</v>
      </c>
      <c r="CC553">
        <f t="shared" si="61"/>
        <v>0</v>
      </c>
      <c r="CD553">
        <f t="shared" si="62"/>
        <v>0</v>
      </c>
      <c r="CG553">
        <f ca="1">IFERROR(INDIRECT("IVA!X"&amp;MATCH(MID(COMPRAS!C453,1,2)&amp;MID(COMPRAS!F453,1,2)&amp;MID(COMPRAS!D453,1,2),IVA!W:W,0)),"SIN COD.")</f>
        <v>0</v>
      </c>
      <c r="CH553">
        <f ca="1">IFERROR(INDIRECT("IVA!Y"&amp;MATCH(MID(COMPRAS!C453,1,2)&amp;MID(COMPRAS!F453,1,2)&amp;MID(COMPRAS!D453,1,2),IVA!W:W,0)),"SIN COD.")</f>
        <v>0</v>
      </c>
    </row>
    <row r="554" spans="1:86" x14ac:dyDescent="0.25">
      <c r="A554" s="226"/>
      <c r="B554" s="227"/>
      <c r="C554" s="228"/>
      <c r="D554"/>
      <c r="AL554">
        <f t="shared" si="56"/>
        <v>0</v>
      </c>
      <c r="AQ554">
        <f t="shared" si="57"/>
        <v>0</v>
      </c>
      <c r="AR554" t="str">
        <f>IFERROR(IF(OR(AP554=338,AP554=340,AP554=341,AP554=342,AP554="342A",AP554="342B"),PorcenRet(AP554,AT554,AU554),INDEX(PORCENTAJEBUSCAR,MATCH(AP554,CódigoRET,0),4)*1),"")</f>
        <v/>
      </c>
      <c r="AS554">
        <f t="shared" si="58"/>
        <v>0</v>
      </c>
      <c r="BF554" t="str">
        <f>IFERROR(IF(OR(BD554=338,BD554=340,BD554=341,BD554=342,BD554="342A",BD554="342B"),PorcenRet(BD554,BH554,BI554),INDEX(PORCENTAJEBUSCAR,MATCH(BD554,CódigoRET,0),4)*1),"")</f>
        <v/>
      </c>
      <c r="BG554">
        <f t="shared" si="59"/>
        <v>0</v>
      </c>
      <c r="BO554">
        <f t="shared" si="60"/>
        <v>0</v>
      </c>
      <c r="CC554">
        <f t="shared" si="61"/>
        <v>0</v>
      </c>
      <c r="CD554">
        <f t="shared" si="62"/>
        <v>0</v>
      </c>
      <c r="CG554">
        <f ca="1">IFERROR(INDIRECT("IVA!X"&amp;MATCH(MID(COMPRAS!C454,1,2)&amp;MID(COMPRAS!F454,1,2)&amp;MID(COMPRAS!D454,1,2),IVA!W:W,0)),"SIN COD.")</f>
        <v>0</v>
      </c>
      <c r="CH554">
        <f ca="1">IFERROR(INDIRECT("IVA!Y"&amp;MATCH(MID(COMPRAS!C454,1,2)&amp;MID(COMPRAS!F454,1,2)&amp;MID(COMPRAS!D454,1,2),IVA!W:W,0)),"SIN COD.")</f>
        <v>0</v>
      </c>
    </row>
    <row r="555" spans="1:86" x14ac:dyDescent="0.25">
      <c r="A555" s="226"/>
      <c r="B555" s="227"/>
      <c r="C555" s="228"/>
      <c r="D555"/>
      <c r="AL555">
        <f t="shared" si="56"/>
        <v>0</v>
      </c>
      <c r="AQ555">
        <f t="shared" si="57"/>
        <v>0</v>
      </c>
      <c r="AR555" t="str">
        <f>IFERROR(IF(OR(AP555=338,AP555=340,AP555=341,AP555=342,AP555="342A",AP555="342B"),PorcenRet(AP555,AT555,AU555),INDEX(PORCENTAJEBUSCAR,MATCH(AP555,CódigoRET,0),4)*1),"")</f>
        <v/>
      </c>
      <c r="AS555">
        <f t="shared" si="58"/>
        <v>0</v>
      </c>
      <c r="BF555" t="str">
        <f>IFERROR(IF(OR(BD555=338,BD555=340,BD555=341,BD555=342,BD555="342A",BD555="342B"),PorcenRet(BD555,BH555,BI555),INDEX(PORCENTAJEBUSCAR,MATCH(BD555,CódigoRET,0),4)*1),"")</f>
        <v/>
      </c>
      <c r="BG555">
        <f t="shared" si="59"/>
        <v>0</v>
      </c>
      <c r="BO555">
        <f t="shared" si="60"/>
        <v>0</v>
      </c>
      <c r="CC555">
        <f t="shared" si="61"/>
        <v>0</v>
      </c>
      <c r="CD555">
        <f t="shared" si="62"/>
        <v>0</v>
      </c>
      <c r="CG555">
        <f ca="1">IFERROR(INDIRECT("IVA!X"&amp;MATCH(MID(COMPRAS!C455,1,2)&amp;MID(COMPRAS!F455,1,2)&amp;MID(COMPRAS!D455,1,2),IVA!W:W,0)),"SIN COD.")</f>
        <v>0</v>
      </c>
      <c r="CH555">
        <f ca="1">IFERROR(INDIRECT("IVA!Y"&amp;MATCH(MID(COMPRAS!C455,1,2)&amp;MID(COMPRAS!F455,1,2)&amp;MID(COMPRAS!D455,1,2),IVA!W:W,0)),"SIN COD.")</f>
        <v>0</v>
      </c>
    </row>
    <row r="556" spans="1:86" x14ac:dyDescent="0.25">
      <c r="A556" s="226"/>
      <c r="B556" s="227"/>
      <c r="C556" s="228"/>
      <c r="D556"/>
      <c r="AL556">
        <f t="shared" si="56"/>
        <v>0</v>
      </c>
      <c r="AQ556">
        <f t="shared" si="57"/>
        <v>0</v>
      </c>
      <c r="AR556" t="str">
        <f>IFERROR(IF(OR(AP556=338,AP556=340,AP556=341,AP556=342,AP556="342A",AP556="342B"),PorcenRet(AP556,AT556,AU556),INDEX(PORCENTAJEBUSCAR,MATCH(AP556,CódigoRET,0),4)*1),"")</f>
        <v/>
      </c>
      <c r="AS556">
        <f t="shared" si="58"/>
        <v>0</v>
      </c>
      <c r="BF556" t="str">
        <f>IFERROR(IF(OR(BD556=338,BD556=340,BD556=341,BD556=342,BD556="342A",BD556="342B"),PorcenRet(BD556,BH556,BI556),INDEX(PORCENTAJEBUSCAR,MATCH(BD556,CódigoRET,0),4)*1),"")</f>
        <v/>
      </c>
      <c r="BG556">
        <f t="shared" si="59"/>
        <v>0</v>
      </c>
      <c r="BO556">
        <f t="shared" si="60"/>
        <v>0</v>
      </c>
      <c r="CC556">
        <f t="shared" si="61"/>
        <v>0</v>
      </c>
      <c r="CD556">
        <f t="shared" si="62"/>
        <v>0</v>
      </c>
      <c r="CG556">
        <f ca="1">IFERROR(INDIRECT("IVA!X"&amp;MATCH(MID(COMPRAS!C456,1,2)&amp;MID(COMPRAS!F456,1,2)&amp;MID(COMPRAS!D456,1,2),IVA!W:W,0)),"SIN COD.")</f>
        <v>0</v>
      </c>
      <c r="CH556">
        <f ca="1">IFERROR(INDIRECT("IVA!Y"&amp;MATCH(MID(COMPRAS!C456,1,2)&amp;MID(COMPRAS!F456,1,2)&amp;MID(COMPRAS!D456,1,2),IVA!W:W,0)),"SIN COD.")</f>
        <v>0</v>
      </c>
    </row>
    <row r="557" spans="1:86" x14ac:dyDescent="0.25">
      <c r="A557" s="226"/>
      <c r="B557" s="227"/>
      <c r="C557" s="228"/>
      <c r="D557"/>
      <c r="AL557">
        <f t="shared" si="56"/>
        <v>0</v>
      </c>
      <c r="AQ557">
        <f t="shared" si="57"/>
        <v>0</v>
      </c>
      <c r="AR557" t="str">
        <f>IFERROR(IF(OR(AP557=338,AP557=340,AP557=341,AP557=342,AP557="342A",AP557="342B"),PorcenRet(AP557,AT557,AU557),INDEX(PORCENTAJEBUSCAR,MATCH(AP557,CódigoRET,0),4)*1),"")</f>
        <v/>
      </c>
      <c r="AS557">
        <f t="shared" si="58"/>
        <v>0</v>
      </c>
      <c r="BF557" t="str">
        <f>IFERROR(IF(OR(BD557=338,BD557=340,BD557=341,BD557=342,BD557="342A",BD557="342B"),PorcenRet(BD557,BH557,BI557),INDEX(PORCENTAJEBUSCAR,MATCH(BD557,CódigoRET,0),4)*1),"")</f>
        <v/>
      </c>
      <c r="BG557">
        <f t="shared" si="59"/>
        <v>0</v>
      </c>
      <c r="BO557">
        <f t="shared" si="60"/>
        <v>0</v>
      </c>
      <c r="CC557">
        <f t="shared" si="61"/>
        <v>0</v>
      </c>
      <c r="CD557">
        <f t="shared" si="62"/>
        <v>0</v>
      </c>
      <c r="CG557">
        <f ca="1">IFERROR(INDIRECT("IVA!X"&amp;MATCH(MID(COMPRAS!C457,1,2)&amp;MID(COMPRAS!F457,1,2)&amp;MID(COMPRAS!D457,1,2),IVA!W:W,0)),"SIN COD.")</f>
        <v>0</v>
      </c>
      <c r="CH557">
        <f ca="1">IFERROR(INDIRECT("IVA!Y"&amp;MATCH(MID(COMPRAS!C457,1,2)&amp;MID(COMPRAS!F457,1,2)&amp;MID(COMPRAS!D457,1,2),IVA!W:W,0)),"SIN COD.")</f>
        <v>0</v>
      </c>
    </row>
    <row r="558" spans="1:86" x14ac:dyDescent="0.25">
      <c r="A558" s="226"/>
      <c r="B558" s="227"/>
      <c r="C558" s="228"/>
      <c r="D558"/>
      <c r="AL558">
        <f t="shared" si="56"/>
        <v>0</v>
      </c>
      <c r="AQ558">
        <f t="shared" si="57"/>
        <v>0</v>
      </c>
      <c r="AR558" t="str">
        <f>IFERROR(IF(OR(AP558=338,AP558=340,AP558=341,AP558=342,AP558="342A",AP558="342B"),PorcenRet(AP558,AT558,AU558),INDEX(PORCENTAJEBUSCAR,MATCH(AP558,CódigoRET,0),4)*1),"")</f>
        <v/>
      </c>
      <c r="AS558">
        <f t="shared" si="58"/>
        <v>0</v>
      </c>
      <c r="BF558" t="str">
        <f>IFERROR(IF(OR(BD558=338,BD558=340,BD558=341,BD558=342,BD558="342A",BD558="342B"),PorcenRet(BD558,BH558,BI558),INDEX(PORCENTAJEBUSCAR,MATCH(BD558,CódigoRET,0),4)*1),"")</f>
        <v/>
      </c>
      <c r="BG558">
        <f t="shared" si="59"/>
        <v>0</v>
      </c>
      <c r="BO558">
        <f t="shared" si="60"/>
        <v>0</v>
      </c>
      <c r="CC558">
        <f t="shared" si="61"/>
        <v>0</v>
      </c>
      <c r="CD558">
        <f t="shared" si="62"/>
        <v>0</v>
      </c>
      <c r="CG558">
        <f ca="1">IFERROR(INDIRECT("IVA!X"&amp;MATCH(MID(COMPRAS!C458,1,2)&amp;MID(COMPRAS!F458,1,2)&amp;MID(COMPRAS!D458,1,2),IVA!W:W,0)),"SIN COD.")</f>
        <v>0</v>
      </c>
      <c r="CH558">
        <f ca="1">IFERROR(INDIRECT("IVA!Y"&amp;MATCH(MID(COMPRAS!C458,1,2)&amp;MID(COMPRAS!F458,1,2)&amp;MID(COMPRAS!D458,1,2),IVA!W:W,0)),"SIN COD.")</f>
        <v>0</v>
      </c>
    </row>
    <row r="559" spans="1:86" x14ac:dyDescent="0.25">
      <c r="A559" s="226"/>
      <c r="B559" s="227"/>
      <c r="C559" s="228"/>
      <c r="D559"/>
      <c r="AL559">
        <f t="shared" si="56"/>
        <v>0</v>
      </c>
      <c r="AQ559">
        <f t="shared" si="57"/>
        <v>0</v>
      </c>
      <c r="AR559" t="str">
        <f>IFERROR(IF(OR(AP559=338,AP559=340,AP559=341,AP559=342,AP559="342A",AP559="342B"),PorcenRet(AP559,AT559,AU559),INDEX(PORCENTAJEBUSCAR,MATCH(AP559,CódigoRET,0),4)*1),"")</f>
        <v/>
      </c>
      <c r="AS559">
        <f t="shared" si="58"/>
        <v>0</v>
      </c>
      <c r="BF559" t="str">
        <f>IFERROR(IF(OR(BD559=338,BD559=340,BD559=341,BD559=342,BD559="342A",BD559="342B"),PorcenRet(BD559,BH559,BI559),INDEX(PORCENTAJEBUSCAR,MATCH(BD559,CódigoRET,0),4)*1),"")</f>
        <v/>
      </c>
      <c r="BG559">
        <f t="shared" si="59"/>
        <v>0</v>
      </c>
      <c r="BO559">
        <f t="shared" si="60"/>
        <v>0</v>
      </c>
      <c r="CC559">
        <f t="shared" si="61"/>
        <v>0</v>
      </c>
      <c r="CD559">
        <f t="shared" si="62"/>
        <v>0</v>
      </c>
      <c r="CG559">
        <f ca="1">IFERROR(INDIRECT("IVA!X"&amp;MATCH(MID(COMPRAS!C459,1,2)&amp;MID(COMPRAS!F459,1,2)&amp;MID(COMPRAS!D459,1,2),IVA!W:W,0)),"SIN COD.")</f>
        <v>0</v>
      </c>
      <c r="CH559">
        <f ca="1">IFERROR(INDIRECT("IVA!Y"&amp;MATCH(MID(COMPRAS!C459,1,2)&amp;MID(COMPRAS!F459,1,2)&amp;MID(COMPRAS!D459,1,2),IVA!W:W,0)),"SIN COD.")</f>
        <v>0</v>
      </c>
    </row>
    <row r="560" spans="1:86" x14ac:dyDescent="0.25">
      <c r="A560" s="226"/>
      <c r="B560" s="227"/>
      <c r="C560" s="228"/>
      <c r="D560"/>
      <c r="AL560">
        <f t="shared" si="56"/>
        <v>0</v>
      </c>
      <c r="AQ560">
        <f t="shared" si="57"/>
        <v>0</v>
      </c>
      <c r="AR560" t="str">
        <f>IFERROR(IF(OR(AP560=338,AP560=340,AP560=341,AP560=342,AP560="342A",AP560="342B"),PorcenRet(AP560,AT560,AU560),INDEX(PORCENTAJEBUSCAR,MATCH(AP560,CódigoRET,0),4)*1),"")</f>
        <v/>
      </c>
      <c r="AS560">
        <f t="shared" si="58"/>
        <v>0</v>
      </c>
      <c r="BF560" t="str">
        <f>IFERROR(IF(OR(BD560=338,BD560=340,BD560=341,BD560=342,BD560="342A",BD560="342B"),PorcenRet(BD560,BH560,BI560),INDEX(PORCENTAJEBUSCAR,MATCH(BD560,CódigoRET,0),4)*1),"")</f>
        <v/>
      </c>
      <c r="BG560">
        <f t="shared" si="59"/>
        <v>0</v>
      </c>
      <c r="BO560">
        <f t="shared" si="60"/>
        <v>0</v>
      </c>
      <c r="CC560">
        <f t="shared" si="61"/>
        <v>0</v>
      </c>
      <c r="CD560">
        <f t="shared" si="62"/>
        <v>0</v>
      </c>
      <c r="CG560">
        <f ca="1">IFERROR(INDIRECT("IVA!X"&amp;MATCH(MID(COMPRAS!C460,1,2)&amp;MID(COMPRAS!F460,1,2)&amp;MID(COMPRAS!D460,1,2),IVA!W:W,0)),"SIN COD.")</f>
        <v>0</v>
      </c>
      <c r="CH560">
        <f ca="1">IFERROR(INDIRECT("IVA!Y"&amp;MATCH(MID(COMPRAS!C460,1,2)&amp;MID(COMPRAS!F460,1,2)&amp;MID(COMPRAS!D460,1,2),IVA!W:W,0)),"SIN COD.")</f>
        <v>0</v>
      </c>
    </row>
    <row r="561" spans="1:86" x14ac:dyDescent="0.25">
      <c r="A561" s="226"/>
      <c r="B561" s="227"/>
      <c r="C561" s="228"/>
      <c r="D561"/>
      <c r="AL561">
        <f t="shared" si="56"/>
        <v>0</v>
      </c>
      <c r="AQ561">
        <f t="shared" si="57"/>
        <v>0</v>
      </c>
      <c r="AR561" t="str">
        <f>IFERROR(IF(OR(AP561=338,AP561=340,AP561=341,AP561=342,AP561="342A",AP561="342B"),PorcenRet(AP561,AT561,AU561),INDEX(PORCENTAJEBUSCAR,MATCH(AP561,CódigoRET,0),4)*1),"")</f>
        <v/>
      </c>
      <c r="AS561">
        <f t="shared" si="58"/>
        <v>0</v>
      </c>
      <c r="BF561" t="str">
        <f>IFERROR(IF(OR(BD561=338,BD561=340,BD561=341,BD561=342,BD561="342A",BD561="342B"),PorcenRet(BD561,BH561,BI561),INDEX(PORCENTAJEBUSCAR,MATCH(BD561,CódigoRET,0),4)*1),"")</f>
        <v/>
      </c>
      <c r="BG561">
        <f t="shared" si="59"/>
        <v>0</v>
      </c>
      <c r="BO561">
        <f t="shared" si="60"/>
        <v>0</v>
      </c>
      <c r="CC561">
        <f t="shared" si="61"/>
        <v>0</v>
      </c>
      <c r="CD561">
        <f t="shared" si="62"/>
        <v>0</v>
      </c>
      <c r="CG561">
        <f ca="1">IFERROR(INDIRECT("IVA!X"&amp;MATCH(MID(COMPRAS!C461,1,2)&amp;MID(COMPRAS!F461,1,2)&amp;MID(COMPRAS!D461,1,2),IVA!W:W,0)),"SIN COD.")</f>
        <v>0</v>
      </c>
      <c r="CH561">
        <f ca="1">IFERROR(INDIRECT("IVA!Y"&amp;MATCH(MID(COMPRAS!C461,1,2)&amp;MID(COMPRAS!F461,1,2)&amp;MID(COMPRAS!D461,1,2),IVA!W:W,0)),"SIN COD.")</f>
        <v>0</v>
      </c>
    </row>
    <row r="562" spans="1:86" x14ac:dyDescent="0.25">
      <c r="A562" s="226"/>
      <c r="B562" s="227"/>
      <c r="C562" s="228"/>
      <c r="D562"/>
      <c r="AL562">
        <f t="shared" si="56"/>
        <v>0</v>
      </c>
      <c r="AQ562">
        <f t="shared" si="57"/>
        <v>0</v>
      </c>
      <c r="AR562" t="str">
        <f>IFERROR(IF(OR(AP562=338,AP562=340,AP562=341,AP562=342,AP562="342A",AP562="342B"),PorcenRet(AP562,AT562,AU562),INDEX(PORCENTAJEBUSCAR,MATCH(AP562,CódigoRET,0),4)*1),"")</f>
        <v/>
      </c>
      <c r="AS562">
        <f t="shared" si="58"/>
        <v>0</v>
      </c>
      <c r="BF562" t="str">
        <f>IFERROR(IF(OR(BD562=338,BD562=340,BD562=341,BD562=342,BD562="342A",BD562="342B"),PorcenRet(BD562,BH562,BI562),INDEX(PORCENTAJEBUSCAR,MATCH(BD562,CódigoRET,0),4)*1),"")</f>
        <v/>
      </c>
      <c r="BG562">
        <f t="shared" si="59"/>
        <v>0</v>
      </c>
      <c r="BO562">
        <f t="shared" si="60"/>
        <v>0</v>
      </c>
      <c r="CC562">
        <f t="shared" si="61"/>
        <v>0</v>
      </c>
      <c r="CD562">
        <f t="shared" si="62"/>
        <v>0</v>
      </c>
      <c r="CG562">
        <f ca="1">IFERROR(INDIRECT("IVA!X"&amp;MATCH(MID(COMPRAS!C462,1,2)&amp;MID(COMPRAS!F462,1,2)&amp;MID(COMPRAS!D462,1,2),IVA!W:W,0)),"SIN COD.")</f>
        <v>0</v>
      </c>
      <c r="CH562">
        <f ca="1">IFERROR(INDIRECT("IVA!Y"&amp;MATCH(MID(COMPRAS!C462,1,2)&amp;MID(COMPRAS!F462,1,2)&amp;MID(COMPRAS!D462,1,2),IVA!W:W,0)),"SIN COD.")</f>
        <v>0</v>
      </c>
    </row>
    <row r="563" spans="1:86" x14ac:dyDescent="0.25">
      <c r="A563" s="226"/>
      <c r="B563" s="227"/>
      <c r="C563" s="228"/>
      <c r="D563"/>
      <c r="AL563">
        <f t="shared" si="56"/>
        <v>0</v>
      </c>
      <c r="AQ563">
        <f t="shared" si="57"/>
        <v>0</v>
      </c>
      <c r="AR563" t="str">
        <f>IFERROR(IF(OR(AP563=338,AP563=340,AP563=341,AP563=342,AP563="342A",AP563="342B"),PorcenRet(AP563,AT563,AU563),INDEX(PORCENTAJEBUSCAR,MATCH(AP563,CódigoRET,0),4)*1),"")</f>
        <v/>
      </c>
      <c r="AS563">
        <f t="shared" si="58"/>
        <v>0</v>
      </c>
      <c r="BF563" t="str">
        <f>IFERROR(IF(OR(BD563=338,BD563=340,BD563=341,BD563=342,BD563="342A",BD563="342B"),PorcenRet(BD563,BH563,BI563),INDEX(PORCENTAJEBUSCAR,MATCH(BD563,CódigoRET,0),4)*1),"")</f>
        <v/>
      </c>
      <c r="BG563">
        <f t="shared" si="59"/>
        <v>0</v>
      </c>
      <c r="BO563">
        <f t="shared" si="60"/>
        <v>0</v>
      </c>
      <c r="CC563">
        <f t="shared" si="61"/>
        <v>0</v>
      </c>
      <c r="CD563">
        <f t="shared" si="62"/>
        <v>0</v>
      </c>
      <c r="CG563">
        <f ca="1">IFERROR(INDIRECT("IVA!X"&amp;MATCH(MID(COMPRAS!C463,1,2)&amp;MID(COMPRAS!F463,1,2)&amp;MID(COMPRAS!D463,1,2),IVA!W:W,0)),"SIN COD.")</f>
        <v>0</v>
      </c>
      <c r="CH563">
        <f ca="1">IFERROR(INDIRECT("IVA!Y"&amp;MATCH(MID(COMPRAS!C463,1,2)&amp;MID(COMPRAS!F463,1,2)&amp;MID(COMPRAS!D463,1,2),IVA!W:W,0)),"SIN COD.")</f>
        <v>0</v>
      </c>
    </row>
    <row r="564" spans="1:86" x14ac:dyDescent="0.25">
      <c r="A564" s="226"/>
      <c r="B564" s="227"/>
      <c r="C564" s="228"/>
      <c r="D564"/>
      <c r="AL564">
        <f t="shared" si="56"/>
        <v>0</v>
      </c>
      <c r="AQ564">
        <f t="shared" si="57"/>
        <v>0</v>
      </c>
      <c r="AR564" t="str">
        <f>IFERROR(IF(OR(AP564=338,AP564=340,AP564=341,AP564=342,AP564="342A",AP564="342B"),PorcenRet(AP564,AT564,AU564),INDEX(PORCENTAJEBUSCAR,MATCH(AP564,CódigoRET,0),4)*1),"")</f>
        <v/>
      </c>
      <c r="AS564">
        <f t="shared" si="58"/>
        <v>0</v>
      </c>
      <c r="BF564" t="str">
        <f>IFERROR(IF(OR(BD564=338,BD564=340,BD564=341,BD564=342,BD564="342A",BD564="342B"),PorcenRet(BD564,BH564,BI564),INDEX(PORCENTAJEBUSCAR,MATCH(BD564,CódigoRET,0),4)*1),"")</f>
        <v/>
      </c>
      <c r="BG564">
        <f t="shared" si="59"/>
        <v>0</v>
      </c>
      <c r="BO564">
        <f t="shared" si="60"/>
        <v>0</v>
      </c>
      <c r="CC564">
        <f t="shared" si="61"/>
        <v>0</v>
      </c>
      <c r="CD564">
        <f t="shared" si="62"/>
        <v>0</v>
      </c>
      <c r="CG564">
        <f ca="1">IFERROR(INDIRECT("IVA!X"&amp;MATCH(MID(COMPRAS!C464,1,2)&amp;MID(COMPRAS!F464,1,2)&amp;MID(COMPRAS!D464,1,2),IVA!W:W,0)),"SIN COD.")</f>
        <v>0</v>
      </c>
      <c r="CH564">
        <f ca="1">IFERROR(INDIRECT("IVA!Y"&amp;MATCH(MID(COMPRAS!C464,1,2)&amp;MID(COMPRAS!F464,1,2)&amp;MID(COMPRAS!D464,1,2),IVA!W:W,0)),"SIN COD.")</f>
        <v>0</v>
      </c>
    </row>
    <row r="565" spans="1:86" x14ac:dyDescent="0.25">
      <c r="A565" s="226"/>
      <c r="B565" s="227"/>
      <c r="C565" s="228"/>
      <c r="D565"/>
      <c r="AL565">
        <f t="shared" si="56"/>
        <v>0</v>
      </c>
      <c r="AQ565">
        <f t="shared" si="57"/>
        <v>0</v>
      </c>
      <c r="AR565" t="str">
        <f>IFERROR(IF(OR(AP565=338,AP565=340,AP565=341,AP565=342,AP565="342A",AP565="342B"),PorcenRet(AP565,AT565,AU565),INDEX(PORCENTAJEBUSCAR,MATCH(AP565,CódigoRET,0),4)*1),"")</f>
        <v/>
      </c>
      <c r="AS565">
        <f t="shared" si="58"/>
        <v>0</v>
      </c>
      <c r="BF565" t="str">
        <f>IFERROR(IF(OR(BD565=338,BD565=340,BD565=341,BD565=342,BD565="342A",BD565="342B"),PorcenRet(BD565,BH565,BI565),INDEX(PORCENTAJEBUSCAR,MATCH(BD565,CódigoRET,0),4)*1),"")</f>
        <v/>
      </c>
      <c r="BG565">
        <f t="shared" si="59"/>
        <v>0</v>
      </c>
      <c r="BO565">
        <f t="shared" si="60"/>
        <v>0</v>
      </c>
      <c r="CC565">
        <f t="shared" si="61"/>
        <v>0</v>
      </c>
      <c r="CD565">
        <f t="shared" si="62"/>
        <v>0</v>
      </c>
      <c r="CG565">
        <f ca="1">IFERROR(INDIRECT("IVA!X"&amp;MATCH(MID(COMPRAS!C465,1,2)&amp;MID(COMPRAS!F465,1,2)&amp;MID(COMPRAS!D465,1,2),IVA!W:W,0)),"SIN COD.")</f>
        <v>0</v>
      </c>
      <c r="CH565">
        <f ca="1">IFERROR(INDIRECT("IVA!Y"&amp;MATCH(MID(COMPRAS!C465,1,2)&amp;MID(COMPRAS!F465,1,2)&amp;MID(COMPRAS!D465,1,2),IVA!W:W,0)),"SIN COD.")</f>
        <v>0</v>
      </c>
    </row>
    <row r="566" spans="1:86" x14ac:dyDescent="0.25">
      <c r="A566" s="226"/>
      <c r="B566" s="227"/>
      <c r="C566" s="228"/>
      <c r="D566"/>
      <c r="AL566">
        <f t="shared" si="56"/>
        <v>0</v>
      </c>
      <c r="AQ566">
        <f t="shared" si="57"/>
        <v>0</v>
      </c>
      <c r="AR566" t="str">
        <f>IFERROR(IF(OR(AP566=338,AP566=340,AP566=341,AP566=342,AP566="342A",AP566="342B"),PorcenRet(AP566,AT566,AU566),INDEX(PORCENTAJEBUSCAR,MATCH(AP566,CódigoRET,0),4)*1),"")</f>
        <v/>
      </c>
      <c r="AS566">
        <f t="shared" si="58"/>
        <v>0</v>
      </c>
      <c r="BF566" t="str">
        <f>IFERROR(IF(OR(BD566=338,BD566=340,BD566=341,BD566=342,BD566="342A",BD566="342B"),PorcenRet(BD566,BH566,BI566),INDEX(PORCENTAJEBUSCAR,MATCH(BD566,CódigoRET,0),4)*1),"")</f>
        <v/>
      </c>
      <c r="BG566">
        <f t="shared" si="59"/>
        <v>0</v>
      </c>
      <c r="BO566">
        <f t="shared" si="60"/>
        <v>0</v>
      </c>
      <c r="CC566">
        <f t="shared" si="61"/>
        <v>0</v>
      </c>
      <c r="CD566">
        <f t="shared" si="62"/>
        <v>0</v>
      </c>
      <c r="CG566">
        <f ca="1">IFERROR(INDIRECT("IVA!X"&amp;MATCH(MID(COMPRAS!C466,1,2)&amp;MID(COMPRAS!F466,1,2)&amp;MID(COMPRAS!D466,1,2),IVA!W:W,0)),"SIN COD.")</f>
        <v>0</v>
      </c>
      <c r="CH566">
        <f ca="1">IFERROR(INDIRECT("IVA!Y"&amp;MATCH(MID(COMPRAS!C466,1,2)&amp;MID(COMPRAS!F466,1,2)&amp;MID(COMPRAS!D466,1,2),IVA!W:W,0)),"SIN COD.")</f>
        <v>0</v>
      </c>
    </row>
    <row r="567" spans="1:86" x14ac:dyDescent="0.25">
      <c r="A567" s="226"/>
      <c r="B567" s="227"/>
      <c r="C567" s="228"/>
      <c r="D567"/>
      <c r="AL567">
        <f t="shared" si="56"/>
        <v>0</v>
      </c>
      <c r="AQ567">
        <f t="shared" si="57"/>
        <v>0</v>
      </c>
      <c r="AR567" t="str">
        <f>IFERROR(IF(OR(AP567=338,AP567=340,AP567=341,AP567=342,AP567="342A",AP567="342B"),PorcenRet(AP567,AT567,AU567),INDEX(PORCENTAJEBUSCAR,MATCH(AP567,CódigoRET,0),4)*1),"")</f>
        <v/>
      </c>
      <c r="AS567">
        <f t="shared" si="58"/>
        <v>0</v>
      </c>
      <c r="BF567" t="str">
        <f>IFERROR(IF(OR(BD567=338,BD567=340,BD567=341,BD567=342,BD567="342A",BD567="342B"),PorcenRet(BD567,BH567,BI567),INDEX(PORCENTAJEBUSCAR,MATCH(BD567,CódigoRET,0),4)*1),"")</f>
        <v/>
      </c>
      <c r="BG567">
        <f t="shared" si="59"/>
        <v>0</v>
      </c>
      <c r="BO567">
        <f t="shared" si="60"/>
        <v>0</v>
      </c>
      <c r="CC567">
        <f t="shared" si="61"/>
        <v>0</v>
      </c>
      <c r="CD567">
        <f t="shared" si="62"/>
        <v>0</v>
      </c>
      <c r="CG567">
        <f ca="1">IFERROR(INDIRECT("IVA!X"&amp;MATCH(MID(COMPRAS!C467,1,2)&amp;MID(COMPRAS!F467,1,2)&amp;MID(COMPRAS!D467,1,2),IVA!W:W,0)),"SIN COD.")</f>
        <v>0</v>
      </c>
      <c r="CH567">
        <f ca="1">IFERROR(INDIRECT("IVA!Y"&amp;MATCH(MID(COMPRAS!C467,1,2)&amp;MID(COMPRAS!F467,1,2)&amp;MID(COMPRAS!D467,1,2),IVA!W:W,0)),"SIN COD.")</f>
        <v>0</v>
      </c>
    </row>
    <row r="568" spans="1:86" x14ac:dyDescent="0.25">
      <c r="A568" s="226"/>
      <c r="B568" s="227"/>
      <c r="C568" s="228"/>
      <c r="D568"/>
      <c r="AL568">
        <f t="shared" si="56"/>
        <v>0</v>
      </c>
      <c r="AQ568">
        <f t="shared" si="57"/>
        <v>0</v>
      </c>
      <c r="AR568" t="str">
        <f>IFERROR(IF(OR(AP568=338,AP568=340,AP568=341,AP568=342,AP568="342A",AP568="342B"),PorcenRet(AP568,AT568,AU568),INDEX(PORCENTAJEBUSCAR,MATCH(AP568,CódigoRET,0),4)*1),"")</f>
        <v/>
      </c>
      <c r="AS568">
        <f t="shared" si="58"/>
        <v>0</v>
      </c>
      <c r="BF568" t="str">
        <f>IFERROR(IF(OR(BD568=338,BD568=340,BD568=341,BD568=342,BD568="342A",BD568="342B"),PorcenRet(BD568,BH568,BI568),INDEX(PORCENTAJEBUSCAR,MATCH(BD568,CódigoRET,0),4)*1),"")</f>
        <v/>
      </c>
      <c r="BG568">
        <f t="shared" si="59"/>
        <v>0</v>
      </c>
      <c r="BO568">
        <f t="shared" si="60"/>
        <v>0</v>
      </c>
      <c r="CC568">
        <f t="shared" si="61"/>
        <v>0</v>
      </c>
      <c r="CD568">
        <f t="shared" si="62"/>
        <v>0</v>
      </c>
      <c r="CG568">
        <f ca="1">IFERROR(INDIRECT("IVA!X"&amp;MATCH(MID(COMPRAS!C468,1,2)&amp;MID(COMPRAS!F468,1,2)&amp;MID(COMPRAS!D468,1,2),IVA!W:W,0)),"SIN COD.")</f>
        <v>0</v>
      </c>
      <c r="CH568">
        <f ca="1">IFERROR(INDIRECT("IVA!Y"&amp;MATCH(MID(COMPRAS!C468,1,2)&amp;MID(COMPRAS!F468,1,2)&amp;MID(COMPRAS!D468,1,2),IVA!W:W,0)),"SIN COD.")</f>
        <v>0</v>
      </c>
    </row>
    <row r="569" spans="1:86" x14ac:dyDescent="0.25">
      <c r="A569" s="226"/>
      <c r="B569" s="227"/>
      <c r="C569" s="228"/>
      <c r="D569"/>
      <c r="AL569">
        <f t="shared" si="56"/>
        <v>0</v>
      </c>
      <c r="AQ569">
        <f t="shared" si="57"/>
        <v>0</v>
      </c>
      <c r="AR569" t="str">
        <f>IFERROR(IF(OR(AP569=338,AP569=340,AP569=341,AP569=342,AP569="342A",AP569="342B"),PorcenRet(AP569,AT569,AU569),INDEX(PORCENTAJEBUSCAR,MATCH(AP569,CódigoRET,0),4)*1),"")</f>
        <v/>
      </c>
      <c r="AS569">
        <f t="shared" si="58"/>
        <v>0</v>
      </c>
      <c r="BF569" t="str">
        <f>IFERROR(IF(OR(BD569=338,BD569=340,BD569=341,BD569=342,BD569="342A",BD569="342B"),PorcenRet(BD569,BH569,BI569),INDEX(PORCENTAJEBUSCAR,MATCH(BD569,CódigoRET,0),4)*1),"")</f>
        <v/>
      </c>
      <c r="BG569">
        <f t="shared" si="59"/>
        <v>0</v>
      </c>
      <c r="BO569">
        <f t="shared" si="60"/>
        <v>0</v>
      </c>
      <c r="CC569">
        <f t="shared" si="61"/>
        <v>0</v>
      </c>
      <c r="CD569">
        <f t="shared" si="62"/>
        <v>0</v>
      </c>
      <c r="CG569">
        <f ca="1">IFERROR(INDIRECT("IVA!X"&amp;MATCH(MID(COMPRAS!C469,1,2)&amp;MID(COMPRAS!F469,1,2)&amp;MID(COMPRAS!D469,1,2),IVA!W:W,0)),"SIN COD.")</f>
        <v>0</v>
      </c>
      <c r="CH569">
        <f ca="1">IFERROR(INDIRECT("IVA!Y"&amp;MATCH(MID(COMPRAS!C469,1,2)&amp;MID(COMPRAS!F469,1,2)&amp;MID(COMPRAS!D469,1,2),IVA!W:W,0)),"SIN COD.")</f>
        <v>0</v>
      </c>
    </row>
    <row r="570" spans="1:86" x14ac:dyDescent="0.25">
      <c r="A570" s="226"/>
      <c r="B570" s="227"/>
      <c r="C570" s="228"/>
      <c r="D570"/>
      <c r="AL570">
        <f t="shared" si="56"/>
        <v>0</v>
      </c>
      <c r="AQ570">
        <f t="shared" si="57"/>
        <v>0</v>
      </c>
      <c r="AR570" t="str">
        <f>IFERROR(IF(OR(AP570=338,AP570=340,AP570=341,AP570=342,AP570="342A",AP570="342B"),PorcenRet(AP570,AT570,AU570),INDEX(PORCENTAJEBUSCAR,MATCH(AP570,CódigoRET,0),4)*1),"")</f>
        <v/>
      </c>
      <c r="AS570">
        <f t="shared" si="58"/>
        <v>0</v>
      </c>
      <c r="BF570" t="str">
        <f>IFERROR(IF(OR(BD570=338,BD570=340,BD570=341,BD570=342,BD570="342A",BD570="342B"),PorcenRet(BD570,BH570,BI570),INDEX(PORCENTAJEBUSCAR,MATCH(BD570,CódigoRET,0),4)*1),"")</f>
        <v/>
      </c>
      <c r="BG570">
        <f t="shared" si="59"/>
        <v>0</v>
      </c>
      <c r="BO570">
        <f t="shared" si="60"/>
        <v>0</v>
      </c>
      <c r="CC570">
        <f t="shared" si="61"/>
        <v>0</v>
      </c>
      <c r="CD570">
        <f t="shared" si="62"/>
        <v>0</v>
      </c>
      <c r="CG570">
        <f ca="1">IFERROR(INDIRECT("IVA!X"&amp;MATCH(MID(COMPRAS!C470,1,2)&amp;MID(COMPRAS!F470,1,2)&amp;MID(COMPRAS!D470,1,2),IVA!W:W,0)),"SIN COD.")</f>
        <v>0</v>
      </c>
      <c r="CH570">
        <f ca="1">IFERROR(INDIRECT("IVA!Y"&amp;MATCH(MID(COMPRAS!C470,1,2)&amp;MID(COMPRAS!F470,1,2)&amp;MID(COMPRAS!D470,1,2),IVA!W:W,0)),"SIN COD.")</f>
        <v>0</v>
      </c>
    </row>
    <row r="571" spans="1:86" x14ac:dyDescent="0.25">
      <c r="A571" s="226"/>
      <c r="B571" s="227"/>
      <c r="C571" s="228"/>
      <c r="D571"/>
      <c r="AL571">
        <f t="shared" si="56"/>
        <v>0</v>
      </c>
      <c r="AQ571">
        <f t="shared" si="57"/>
        <v>0</v>
      </c>
      <c r="AR571" t="str">
        <f>IFERROR(IF(OR(AP571=338,AP571=340,AP571=341,AP571=342,AP571="342A",AP571="342B"),PorcenRet(AP571,AT571,AU571),INDEX(PORCENTAJEBUSCAR,MATCH(AP571,CódigoRET,0),4)*1),"")</f>
        <v/>
      </c>
      <c r="AS571">
        <f t="shared" si="58"/>
        <v>0</v>
      </c>
      <c r="BF571" t="str">
        <f>IFERROR(IF(OR(BD571=338,BD571=340,BD571=341,BD571=342,BD571="342A",BD571="342B"),PorcenRet(BD571,BH571,BI571),INDEX(PORCENTAJEBUSCAR,MATCH(BD571,CódigoRET,0),4)*1),"")</f>
        <v/>
      </c>
      <c r="BG571">
        <f t="shared" si="59"/>
        <v>0</v>
      </c>
      <c r="BO571">
        <f t="shared" si="60"/>
        <v>0</v>
      </c>
      <c r="CC571">
        <f t="shared" si="61"/>
        <v>0</v>
      </c>
      <c r="CD571">
        <f t="shared" si="62"/>
        <v>0</v>
      </c>
      <c r="CG571">
        <f ca="1">IFERROR(INDIRECT("IVA!X"&amp;MATCH(MID(COMPRAS!C471,1,2)&amp;MID(COMPRAS!F471,1,2)&amp;MID(COMPRAS!D471,1,2),IVA!W:W,0)),"SIN COD.")</f>
        <v>0</v>
      </c>
      <c r="CH571">
        <f ca="1">IFERROR(INDIRECT("IVA!Y"&amp;MATCH(MID(COMPRAS!C471,1,2)&amp;MID(COMPRAS!F471,1,2)&amp;MID(COMPRAS!D471,1,2),IVA!W:W,0)),"SIN COD.")</f>
        <v>0</v>
      </c>
    </row>
    <row r="572" spans="1:86" x14ac:dyDescent="0.25">
      <c r="A572" s="226"/>
      <c r="B572" s="227"/>
      <c r="C572" s="228"/>
      <c r="D572"/>
      <c r="AL572">
        <f t="shared" si="56"/>
        <v>0</v>
      </c>
      <c r="AQ572">
        <f t="shared" si="57"/>
        <v>0</v>
      </c>
      <c r="AR572" t="str">
        <f>IFERROR(IF(OR(AP572=338,AP572=340,AP572=341,AP572=342,AP572="342A",AP572="342B"),PorcenRet(AP572,AT572,AU572),INDEX(PORCENTAJEBUSCAR,MATCH(AP572,CódigoRET,0),4)*1),"")</f>
        <v/>
      </c>
      <c r="AS572">
        <f t="shared" si="58"/>
        <v>0</v>
      </c>
      <c r="BF572" t="str">
        <f>IFERROR(IF(OR(BD572=338,BD572=340,BD572=341,BD572=342,BD572="342A",BD572="342B"),PorcenRet(BD572,BH572,BI572),INDEX(PORCENTAJEBUSCAR,MATCH(BD572,CódigoRET,0),4)*1),"")</f>
        <v/>
      </c>
      <c r="BG572">
        <f t="shared" si="59"/>
        <v>0</v>
      </c>
      <c r="BO572">
        <f t="shared" si="60"/>
        <v>0</v>
      </c>
      <c r="CC572">
        <f t="shared" si="61"/>
        <v>0</v>
      </c>
      <c r="CD572">
        <f t="shared" si="62"/>
        <v>0</v>
      </c>
      <c r="CG572">
        <f ca="1">IFERROR(INDIRECT("IVA!X"&amp;MATCH(MID(COMPRAS!C472,1,2)&amp;MID(COMPRAS!F472,1,2)&amp;MID(COMPRAS!D472,1,2),IVA!W:W,0)),"SIN COD.")</f>
        <v>0</v>
      </c>
      <c r="CH572">
        <f ca="1">IFERROR(INDIRECT("IVA!Y"&amp;MATCH(MID(COMPRAS!C472,1,2)&amp;MID(COMPRAS!F472,1,2)&amp;MID(COMPRAS!D472,1,2),IVA!W:W,0)),"SIN COD.")</f>
        <v>0</v>
      </c>
    </row>
    <row r="573" spans="1:86" x14ac:dyDescent="0.25">
      <c r="A573" s="226"/>
      <c r="B573" s="227"/>
      <c r="C573" s="228"/>
      <c r="D573"/>
      <c r="AL573">
        <f t="shared" si="56"/>
        <v>0</v>
      </c>
      <c r="AQ573">
        <f t="shared" si="57"/>
        <v>0</v>
      </c>
      <c r="AR573" t="str">
        <f>IFERROR(IF(OR(AP573=338,AP573=340,AP573=341,AP573=342,AP573="342A",AP573="342B"),PorcenRet(AP573,AT573,AU573),INDEX(PORCENTAJEBUSCAR,MATCH(AP573,CódigoRET,0),4)*1),"")</f>
        <v/>
      </c>
      <c r="AS573">
        <f t="shared" si="58"/>
        <v>0</v>
      </c>
      <c r="BF573" t="str">
        <f>IFERROR(IF(OR(BD573=338,BD573=340,BD573=341,BD573=342,BD573="342A",BD573="342B"),PorcenRet(BD573,BH573,BI573),INDEX(PORCENTAJEBUSCAR,MATCH(BD573,CódigoRET,0),4)*1),"")</f>
        <v/>
      </c>
      <c r="BG573">
        <f t="shared" si="59"/>
        <v>0</v>
      </c>
      <c r="BO573">
        <f t="shared" si="60"/>
        <v>0</v>
      </c>
      <c r="CC573">
        <f t="shared" si="61"/>
        <v>0</v>
      </c>
      <c r="CD573">
        <f t="shared" si="62"/>
        <v>0</v>
      </c>
      <c r="CG573">
        <f ca="1">IFERROR(INDIRECT("IVA!X"&amp;MATCH(MID(COMPRAS!C473,1,2)&amp;MID(COMPRAS!F473,1,2)&amp;MID(COMPRAS!D473,1,2),IVA!W:W,0)),"SIN COD.")</f>
        <v>0</v>
      </c>
      <c r="CH573">
        <f ca="1">IFERROR(INDIRECT("IVA!Y"&amp;MATCH(MID(COMPRAS!C473,1,2)&amp;MID(COMPRAS!F473,1,2)&amp;MID(COMPRAS!D473,1,2),IVA!W:W,0)),"SIN COD.")</f>
        <v>0</v>
      </c>
    </row>
    <row r="574" spans="1:86" x14ac:dyDescent="0.25">
      <c r="A574" s="226"/>
      <c r="B574" s="227"/>
      <c r="C574" s="228"/>
      <c r="D574"/>
      <c r="AL574">
        <f t="shared" si="56"/>
        <v>0</v>
      </c>
      <c r="AQ574">
        <f t="shared" si="57"/>
        <v>0</v>
      </c>
      <c r="AR574" t="str">
        <f>IFERROR(IF(OR(AP574=338,AP574=340,AP574=341,AP574=342,AP574="342A",AP574="342B"),PorcenRet(AP574,AT574,AU574),INDEX(PORCENTAJEBUSCAR,MATCH(AP574,CódigoRET,0),4)*1),"")</f>
        <v/>
      </c>
      <c r="AS574">
        <f t="shared" si="58"/>
        <v>0</v>
      </c>
      <c r="BF574" t="str">
        <f>IFERROR(IF(OR(BD574=338,BD574=340,BD574=341,BD574=342,BD574="342A",BD574="342B"),PorcenRet(BD574,BH574,BI574),INDEX(PORCENTAJEBUSCAR,MATCH(BD574,CódigoRET,0),4)*1),"")</f>
        <v/>
      </c>
      <c r="BG574">
        <f t="shared" si="59"/>
        <v>0</v>
      </c>
      <c r="BO574">
        <f t="shared" si="60"/>
        <v>0</v>
      </c>
      <c r="CC574">
        <f t="shared" si="61"/>
        <v>0</v>
      </c>
      <c r="CD574">
        <f t="shared" si="62"/>
        <v>0</v>
      </c>
      <c r="CG574">
        <f ca="1">IFERROR(INDIRECT("IVA!X"&amp;MATCH(MID(COMPRAS!C474,1,2)&amp;MID(COMPRAS!F474,1,2)&amp;MID(COMPRAS!D474,1,2),IVA!W:W,0)),"SIN COD.")</f>
        <v>0</v>
      </c>
      <c r="CH574">
        <f ca="1">IFERROR(INDIRECT("IVA!Y"&amp;MATCH(MID(COMPRAS!C474,1,2)&amp;MID(COMPRAS!F474,1,2)&amp;MID(COMPRAS!D474,1,2),IVA!W:W,0)),"SIN COD.")</f>
        <v>0</v>
      </c>
    </row>
    <row r="575" spans="1:86" x14ac:dyDescent="0.25">
      <c r="A575" s="226"/>
      <c r="B575" s="227"/>
      <c r="C575" s="228"/>
      <c r="D575"/>
      <c r="AL575">
        <f t="shared" si="56"/>
        <v>0</v>
      </c>
      <c r="AQ575">
        <f t="shared" si="57"/>
        <v>0</v>
      </c>
      <c r="AR575" t="str">
        <f>IFERROR(IF(OR(AP575=338,AP575=340,AP575=341,AP575=342,AP575="342A",AP575="342B"),PorcenRet(AP575,AT575,AU575),INDEX(PORCENTAJEBUSCAR,MATCH(AP575,CódigoRET,0),4)*1),"")</f>
        <v/>
      </c>
      <c r="AS575">
        <f t="shared" si="58"/>
        <v>0</v>
      </c>
      <c r="BF575" t="str">
        <f>IFERROR(IF(OR(BD575=338,BD575=340,BD575=341,BD575=342,BD575="342A",BD575="342B"),PorcenRet(BD575,BH575,BI575),INDEX(PORCENTAJEBUSCAR,MATCH(BD575,CódigoRET,0),4)*1),"")</f>
        <v/>
      </c>
      <c r="BG575">
        <f t="shared" si="59"/>
        <v>0</v>
      </c>
      <c r="BO575">
        <f t="shared" si="60"/>
        <v>0</v>
      </c>
      <c r="CC575">
        <f t="shared" si="61"/>
        <v>0</v>
      </c>
      <c r="CD575">
        <f t="shared" si="62"/>
        <v>0</v>
      </c>
      <c r="CG575">
        <f ca="1">IFERROR(INDIRECT("IVA!X"&amp;MATCH(MID(COMPRAS!C475,1,2)&amp;MID(COMPRAS!F475,1,2)&amp;MID(COMPRAS!D475,1,2),IVA!W:W,0)),"SIN COD.")</f>
        <v>0</v>
      </c>
      <c r="CH575">
        <f ca="1">IFERROR(INDIRECT("IVA!Y"&amp;MATCH(MID(COMPRAS!C475,1,2)&amp;MID(COMPRAS!F475,1,2)&amp;MID(COMPRAS!D475,1,2),IVA!W:W,0)),"SIN COD.")</f>
        <v>0</v>
      </c>
    </row>
    <row r="576" spans="1:86" x14ac:dyDescent="0.25">
      <c r="A576" s="226"/>
      <c r="B576" s="227"/>
      <c r="C576" s="228"/>
      <c r="D576"/>
      <c r="AL576">
        <f t="shared" si="56"/>
        <v>0</v>
      </c>
      <c r="AQ576">
        <f t="shared" si="57"/>
        <v>0</v>
      </c>
      <c r="AR576" t="str">
        <f>IFERROR(IF(OR(AP576=338,AP576=340,AP576=341,AP576=342,AP576="342A",AP576="342B"),PorcenRet(AP576,AT576,AU576),INDEX(PORCENTAJEBUSCAR,MATCH(AP576,CódigoRET,0),4)*1),"")</f>
        <v/>
      </c>
      <c r="AS576">
        <f t="shared" si="58"/>
        <v>0</v>
      </c>
      <c r="BF576" t="str">
        <f>IFERROR(IF(OR(BD576=338,BD576=340,BD576=341,BD576=342,BD576="342A",BD576="342B"),PorcenRet(BD576,BH576,BI576),INDEX(PORCENTAJEBUSCAR,MATCH(BD576,CódigoRET,0),4)*1),"")</f>
        <v/>
      </c>
      <c r="BG576">
        <f t="shared" si="59"/>
        <v>0</v>
      </c>
      <c r="BO576">
        <f t="shared" si="60"/>
        <v>0</v>
      </c>
      <c r="CC576">
        <f t="shared" si="61"/>
        <v>0</v>
      </c>
      <c r="CD576">
        <f t="shared" si="62"/>
        <v>0</v>
      </c>
      <c r="CG576">
        <f ca="1">IFERROR(INDIRECT("IVA!X"&amp;MATCH(MID(COMPRAS!C476,1,2)&amp;MID(COMPRAS!F476,1,2)&amp;MID(COMPRAS!D476,1,2),IVA!W:W,0)),"SIN COD.")</f>
        <v>0</v>
      </c>
      <c r="CH576">
        <f ca="1">IFERROR(INDIRECT("IVA!Y"&amp;MATCH(MID(COMPRAS!C476,1,2)&amp;MID(COMPRAS!F476,1,2)&amp;MID(COMPRAS!D476,1,2),IVA!W:W,0)),"SIN COD.")</f>
        <v>0</v>
      </c>
    </row>
    <row r="577" spans="1:86" x14ac:dyDescent="0.25">
      <c r="A577" s="226"/>
      <c r="B577" s="227"/>
      <c r="C577" s="228"/>
      <c r="D577"/>
      <c r="AL577">
        <f t="shared" si="56"/>
        <v>0</v>
      </c>
      <c r="AQ577">
        <f t="shared" si="57"/>
        <v>0</v>
      </c>
      <c r="AR577" t="str">
        <f>IFERROR(IF(OR(AP577=338,AP577=340,AP577=341,AP577=342,AP577="342A",AP577="342B"),PorcenRet(AP577,AT577,AU577),INDEX(PORCENTAJEBUSCAR,MATCH(AP577,CódigoRET,0),4)*1),"")</f>
        <v/>
      </c>
      <c r="AS577">
        <f t="shared" si="58"/>
        <v>0</v>
      </c>
      <c r="BF577" t="str">
        <f>IFERROR(IF(OR(BD577=338,BD577=340,BD577=341,BD577=342,BD577="342A",BD577="342B"),PorcenRet(BD577,BH577,BI577),INDEX(PORCENTAJEBUSCAR,MATCH(BD577,CódigoRET,0),4)*1),"")</f>
        <v/>
      </c>
      <c r="BG577">
        <f t="shared" si="59"/>
        <v>0</v>
      </c>
      <c r="BO577">
        <f t="shared" si="60"/>
        <v>0</v>
      </c>
      <c r="CC577">
        <f t="shared" si="61"/>
        <v>0</v>
      </c>
      <c r="CD577">
        <f t="shared" si="62"/>
        <v>0</v>
      </c>
      <c r="CG577">
        <f ca="1">IFERROR(INDIRECT("IVA!X"&amp;MATCH(MID(COMPRAS!C477,1,2)&amp;MID(COMPRAS!F477,1,2)&amp;MID(COMPRAS!D477,1,2),IVA!W:W,0)),"SIN COD.")</f>
        <v>0</v>
      </c>
      <c r="CH577">
        <f ca="1">IFERROR(INDIRECT("IVA!Y"&amp;MATCH(MID(COMPRAS!C477,1,2)&amp;MID(COMPRAS!F477,1,2)&amp;MID(COMPRAS!D477,1,2),IVA!W:W,0)),"SIN COD.")</f>
        <v>0</v>
      </c>
    </row>
    <row r="578" spans="1:86" x14ac:dyDescent="0.25">
      <c r="A578" s="226"/>
      <c r="B578" s="227"/>
      <c r="C578" s="228"/>
      <c r="D578"/>
      <c r="AL578">
        <f t="shared" ref="AL578:AL641" si="63">O578+P578+Q578+R578+S578+T578+U578+V578</f>
        <v>0</v>
      </c>
      <c r="AQ578">
        <f t="shared" ref="AQ578:AQ641" si="64">+P578+Q578+R578+S578-BE578-BQ578-BW578+O578</f>
        <v>0</v>
      </c>
      <c r="AR578" t="str">
        <f>IFERROR(IF(OR(AP578=338,AP578=340,AP578=341,AP578=342,AP578="342A",AP578="342B"),PorcenRet(AP578,AT578,AU578),INDEX(PORCENTAJEBUSCAR,MATCH(AP578,CódigoRET,0),4)*1),"")</f>
        <v/>
      </c>
      <c r="AS578">
        <f t="shared" ref="AS578:AS641" si="65">ROUND(IF(AP578="",0,AQ578*(AR578/100)),2)</f>
        <v>0</v>
      </c>
      <c r="BF578" t="str">
        <f>IFERROR(IF(OR(BD578=338,BD578=340,BD578=341,BD578=342,BD578="342A",BD578="342B"),PorcenRet(BD578,BH578,BI578),INDEX(PORCENTAJEBUSCAR,MATCH(BD578,CódigoRET,0),4)*1),"")</f>
        <v/>
      </c>
      <c r="BG578">
        <f t="shared" ref="BG578:BG641" si="66">ROUND(IF(BD578="",0,BE578*(BF578/100)),2)</f>
        <v>0</v>
      </c>
      <c r="BO578">
        <f t="shared" ref="BO578:BO641" si="67">IF(MID(F578,1,2)="41",SUM(O578:S578),0)</f>
        <v>0</v>
      </c>
      <c r="CC578">
        <f t="shared" ref="CC578:CC641" si="68">O578+P578+Q578+R578+S578</f>
        <v>0</v>
      </c>
      <c r="CD578">
        <f t="shared" ref="CD578:CD641" si="69">T578+U578</f>
        <v>0</v>
      </c>
      <c r="CG578">
        <f ca="1">IFERROR(INDIRECT("IVA!X"&amp;MATCH(MID(COMPRAS!C478,1,2)&amp;MID(COMPRAS!F478,1,2)&amp;MID(COMPRAS!D478,1,2),IVA!W:W,0)),"SIN COD.")</f>
        <v>0</v>
      </c>
      <c r="CH578">
        <f ca="1">IFERROR(INDIRECT("IVA!Y"&amp;MATCH(MID(COMPRAS!C478,1,2)&amp;MID(COMPRAS!F478,1,2)&amp;MID(COMPRAS!D478,1,2),IVA!W:W,0)),"SIN COD.")</f>
        <v>0</v>
      </c>
    </row>
    <row r="579" spans="1:86" x14ac:dyDescent="0.25">
      <c r="A579" s="226"/>
      <c r="B579" s="227"/>
      <c r="C579" s="228"/>
      <c r="D579"/>
      <c r="AL579">
        <f t="shared" si="63"/>
        <v>0</v>
      </c>
      <c r="AQ579">
        <f t="shared" si="64"/>
        <v>0</v>
      </c>
      <c r="AR579" t="str">
        <f>IFERROR(IF(OR(AP579=338,AP579=340,AP579=341,AP579=342,AP579="342A",AP579="342B"),PorcenRet(AP579,AT579,AU579),INDEX(PORCENTAJEBUSCAR,MATCH(AP579,CódigoRET,0),4)*1),"")</f>
        <v/>
      </c>
      <c r="AS579">
        <f t="shared" si="65"/>
        <v>0</v>
      </c>
      <c r="BF579" t="str">
        <f>IFERROR(IF(OR(BD579=338,BD579=340,BD579=341,BD579=342,BD579="342A",BD579="342B"),PorcenRet(BD579,BH579,BI579),INDEX(PORCENTAJEBUSCAR,MATCH(BD579,CódigoRET,0),4)*1),"")</f>
        <v/>
      </c>
      <c r="BG579">
        <f t="shared" si="66"/>
        <v>0</v>
      </c>
      <c r="BO579">
        <f t="shared" si="67"/>
        <v>0</v>
      </c>
      <c r="CC579">
        <f t="shared" si="68"/>
        <v>0</v>
      </c>
      <c r="CD579">
        <f t="shared" si="69"/>
        <v>0</v>
      </c>
      <c r="CG579">
        <f ca="1">IFERROR(INDIRECT("IVA!X"&amp;MATCH(MID(COMPRAS!C479,1,2)&amp;MID(COMPRAS!F479,1,2)&amp;MID(COMPRAS!D479,1,2),IVA!W:W,0)),"SIN COD.")</f>
        <v>0</v>
      </c>
      <c r="CH579">
        <f ca="1">IFERROR(INDIRECT("IVA!Y"&amp;MATCH(MID(COMPRAS!C479,1,2)&amp;MID(COMPRAS!F479,1,2)&amp;MID(COMPRAS!D479,1,2),IVA!W:W,0)),"SIN COD.")</f>
        <v>0</v>
      </c>
    </row>
    <row r="580" spans="1:86" x14ac:dyDescent="0.25">
      <c r="A580" s="226"/>
      <c r="B580" s="227"/>
      <c r="C580" s="228"/>
      <c r="D580"/>
      <c r="AL580">
        <f t="shared" si="63"/>
        <v>0</v>
      </c>
      <c r="AQ580">
        <f t="shared" si="64"/>
        <v>0</v>
      </c>
      <c r="AR580" t="str">
        <f>IFERROR(IF(OR(AP580=338,AP580=340,AP580=341,AP580=342,AP580="342A",AP580="342B"),PorcenRet(AP580,AT580,AU580),INDEX(PORCENTAJEBUSCAR,MATCH(AP580,CódigoRET,0),4)*1),"")</f>
        <v/>
      </c>
      <c r="AS580">
        <f t="shared" si="65"/>
        <v>0</v>
      </c>
      <c r="BF580" t="str">
        <f>IFERROR(IF(OR(BD580=338,BD580=340,BD580=341,BD580=342,BD580="342A",BD580="342B"),PorcenRet(BD580,BH580,BI580),INDEX(PORCENTAJEBUSCAR,MATCH(BD580,CódigoRET,0),4)*1),"")</f>
        <v/>
      </c>
      <c r="BG580">
        <f t="shared" si="66"/>
        <v>0</v>
      </c>
      <c r="BO580">
        <f t="shared" si="67"/>
        <v>0</v>
      </c>
      <c r="CC580">
        <f t="shared" si="68"/>
        <v>0</v>
      </c>
      <c r="CD580">
        <f t="shared" si="69"/>
        <v>0</v>
      </c>
      <c r="CG580">
        <f ca="1">IFERROR(INDIRECT("IVA!X"&amp;MATCH(MID(COMPRAS!C480,1,2)&amp;MID(COMPRAS!F480,1,2)&amp;MID(COMPRAS!D480,1,2),IVA!W:W,0)),"SIN COD.")</f>
        <v>0</v>
      </c>
      <c r="CH580">
        <f ca="1">IFERROR(INDIRECT("IVA!Y"&amp;MATCH(MID(COMPRAS!C480,1,2)&amp;MID(COMPRAS!F480,1,2)&amp;MID(COMPRAS!D480,1,2),IVA!W:W,0)),"SIN COD.")</f>
        <v>0</v>
      </c>
    </row>
    <row r="581" spans="1:86" x14ac:dyDescent="0.25">
      <c r="A581" s="226"/>
      <c r="B581" s="227"/>
      <c r="C581" s="228"/>
      <c r="D581"/>
      <c r="AL581">
        <f t="shared" si="63"/>
        <v>0</v>
      </c>
      <c r="AQ581">
        <f t="shared" si="64"/>
        <v>0</v>
      </c>
      <c r="AR581" t="str">
        <f>IFERROR(IF(OR(AP581=338,AP581=340,AP581=341,AP581=342,AP581="342A",AP581="342B"),PorcenRet(AP581,AT581,AU581),INDEX(PORCENTAJEBUSCAR,MATCH(AP581,CódigoRET,0),4)*1),"")</f>
        <v/>
      </c>
      <c r="AS581">
        <f t="shared" si="65"/>
        <v>0</v>
      </c>
      <c r="BF581" t="str">
        <f>IFERROR(IF(OR(BD581=338,BD581=340,BD581=341,BD581=342,BD581="342A",BD581="342B"),PorcenRet(BD581,BH581,BI581),INDEX(PORCENTAJEBUSCAR,MATCH(BD581,CódigoRET,0),4)*1),"")</f>
        <v/>
      </c>
      <c r="BG581">
        <f t="shared" si="66"/>
        <v>0</v>
      </c>
      <c r="BO581">
        <f t="shared" si="67"/>
        <v>0</v>
      </c>
      <c r="CC581">
        <f t="shared" si="68"/>
        <v>0</v>
      </c>
      <c r="CD581">
        <f t="shared" si="69"/>
        <v>0</v>
      </c>
      <c r="CG581">
        <f ca="1">IFERROR(INDIRECT("IVA!X"&amp;MATCH(MID(COMPRAS!C481,1,2)&amp;MID(COMPRAS!F481,1,2)&amp;MID(COMPRAS!D481,1,2),IVA!W:W,0)),"SIN COD.")</f>
        <v>0</v>
      </c>
      <c r="CH581">
        <f ca="1">IFERROR(INDIRECT("IVA!Y"&amp;MATCH(MID(COMPRAS!C481,1,2)&amp;MID(COMPRAS!F481,1,2)&amp;MID(COMPRAS!D481,1,2),IVA!W:W,0)),"SIN COD.")</f>
        <v>0</v>
      </c>
    </row>
    <row r="582" spans="1:86" x14ac:dyDescent="0.25">
      <c r="A582" s="226"/>
      <c r="B582" s="227"/>
      <c r="C582" s="228"/>
      <c r="D582"/>
      <c r="AL582">
        <f t="shared" si="63"/>
        <v>0</v>
      </c>
      <c r="AQ582">
        <f t="shared" si="64"/>
        <v>0</v>
      </c>
      <c r="AR582" t="str">
        <f>IFERROR(IF(OR(AP582=338,AP582=340,AP582=341,AP582=342,AP582="342A",AP582="342B"),PorcenRet(AP582,AT582,AU582),INDEX(PORCENTAJEBUSCAR,MATCH(AP582,CódigoRET,0),4)*1),"")</f>
        <v/>
      </c>
      <c r="AS582">
        <f t="shared" si="65"/>
        <v>0</v>
      </c>
      <c r="BF582" t="str">
        <f>IFERROR(IF(OR(BD582=338,BD582=340,BD582=341,BD582=342,BD582="342A",BD582="342B"),PorcenRet(BD582,BH582,BI582),INDEX(PORCENTAJEBUSCAR,MATCH(BD582,CódigoRET,0),4)*1),"")</f>
        <v/>
      </c>
      <c r="BG582">
        <f t="shared" si="66"/>
        <v>0</v>
      </c>
      <c r="BO582">
        <f t="shared" si="67"/>
        <v>0</v>
      </c>
      <c r="CC582">
        <f t="shared" si="68"/>
        <v>0</v>
      </c>
      <c r="CD582">
        <f t="shared" si="69"/>
        <v>0</v>
      </c>
      <c r="CG582">
        <f ca="1">IFERROR(INDIRECT("IVA!X"&amp;MATCH(MID(COMPRAS!C482,1,2)&amp;MID(COMPRAS!F482,1,2)&amp;MID(COMPRAS!D482,1,2),IVA!W:W,0)),"SIN COD.")</f>
        <v>0</v>
      </c>
      <c r="CH582">
        <f ca="1">IFERROR(INDIRECT("IVA!Y"&amp;MATCH(MID(COMPRAS!C482,1,2)&amp;MID(COMPRAS!F482,1,2)&amp;MID(COMPRAS!D482,1,2),IVA!W:W,0)),"SIN COD.")</f>
        <v>0</v>
      </c>
    </row>
    <row r="583" spans="1:86" x14ac:dyDescent="0.25">
      <c r="A583" s="226"/>
      <c r="B583" s="227"/>
      <c r="C583" s="228"/>
      <c r="D583"/>
      <c r="AL583">
        <f t="shared" si="63"/>
        <v>0</v>
      </c>
      <c r="AQ583">
        <f t="shared" si="64"/>
        <v>0</v>
      </c>
      <c r="AR583" t="str">
        <f>IFERROR(IF(OR(AP583=338,AP583=340,AP583=341,AP583=342,AP583="342A",AP583="342B"),PorcenRet(AP583,AT583,AU583),INDEX(PORCENTAJEBUSCAR,MATCH(AP583,CódigoRET,0),4)*1),"")</f>
        <v/>
      </c>
      <c r="AS583">
        <f t="shared" si="65"/>
        <v>0</v>
      </c>
      <c r="BF583" t="str">
        <f>IFERROR(IF(OR(BD583=338,BD583=340,BD583=341,BD583=342,BD583="342A",BD583="342B"),PorcenRet(BD583,BH583,BI583),INDEX(PORCENTAJEBUSCAR,MATCH(BD583,CódigoRET,0),4)*1),"")</f>
        <v/>
      </c>
      <c r="BG583">
        <f t="shared" si="66"/>
        <v>0</v>
      </c>
      <c r="BO583">
        <f t="shared" si="67"/>
        <v>0</v>
      </c>
      <c r="CC583">
        <f t="shared" si="68"/>
        <v>0</v>
      </c>
      <c r="CD583">
        <f t="shared" si="69"/>
        <v>0</v>
      </c>
      <c r="CG583">
        <f ca="1">IFERROR(INDIRECT("IVA!X"&amp;MATCH(MID(COMPRAS!C483,1,2)&amp;MID(COMPRAS!F483,1,2)&amp;MID(COMPRAS!D483,1,2),IVA!W:W,0)),"SIN COD.")</f>
        <v>0</v>
      </c>
      <c r="CH583">
        <f ca="1">IFERROR(INDIRECT("IVA!Y"&amp;MATCH(MID(COMPRAS!C483,1,2)&amp;MID(COMPRAS!F483,1,2)&amp;MID(COMPRAS!D483,1,2),IVA!W:W,0)),"SIN COD.")</f>
        <v>0</v>
      </c>
    </row>
    <row r="584" spans="1:86" x14ac:dyDescent="0.25">
      <c r="A584" s="226"/>
      <c r="B584" s="227"/>
      <c r="C584" s="228"/>
      <c r="D584"/>
      <c r="AL584">
        <f t="shared" si="63"/>
        <v>0</v>
      </c>
      <c r="AQ584">
        <f t="shared" si="64"/>
        <v>0</v>
      </c>
      <c r="AR584" t="str">
        <f>IFERROR(IF(OR(AP584=338,AP584=340,AP584=341,AP584=342,AP584="342A",AP584="342B"),PorcenRet(AP584,AT584,AU584),INDEX(PORCENTAJEBUSCAR,MATCH(AP584,CódigoRET,0),4)*1),"")</f>
        <v/>
      </c>
      <c r="AS584">
        <f t="shared" si="65"/>
        <v>0</v>
      </c>
      <c r="BF584" t="str">
        <f>IFERROR(IF(OR(BD584=338,BD584=340,BD584=341,BD584=342,BD584="342A",BD584="342B"),PorcenRet(BD584,BH584,BI584),INDEX(PORCENTAJEBUSCAR,MATCH(BD584,CódigoRET,0),4)*1),"")</f>
        <v/>
      </c>
      <c r="BG584">
        <f t="shared" si="66"/>
        <v>0</v>
      </c>
      <c r="BO584">
        <f t="shared" si="67"/>
        <v>0</v>
      </c>
      <c r="CC584">
        <f t="shared" si="68"/>
        <v>0</v>
      </c>
      <c r="CD584">
        <f t="shared" si="69"/>
        <v>0</v>
      </c>
      <c r="CG584">
        <f ca="1">IFERROR(INDIRECT("IVA!X"&amp;MATCH(MID(COMPRAS!C484,1,2)&amp;MID(COMPRAS!F484,1,2)&amp;MID(COMPRAS!D484,1,2),IVA!W:W,0)),"SIN COD.")</f>
        <v>0</v>
      </c>
      <c r="CH584">
        <f ca="1">IFERROR(INDIRECT("IVA!Y"&amp;MATCH(MID(COMPRAS!C484,1,2)&amp;MID(COMPRAS!F484,1,2)&amp;MID(COMPRAS!D484,1,2),IVA!W:W,0)),"SIN COD.")</f>
        <v>0</v>
      </c>
    </row>
    <row r="585" spans="1:86" x14ac:dyDescent="0.25">
      <c r="A585" s="226"/>
      <c r="B585" s="227"/>
      <c r="C585" s="228"/>
      <c r="D585"/>
      <c r="AL585">
        <f t="shared" si="63"/>
        <v>0</v>
      </c>
      <c r="AQ585">
        <f t="shared" si="64"/>
        <v>0</v>
      </c>
      <c r="AR585" t="str">
        <f>IFERROR(IF(OR(AP585=338,AP585=340,AP585=341,AP585=342,AP585="342A",AP585="342B"),PorcenRet(AP585,AT585,AU585),INDEX(PORCENTAJEBUSCAR,MATCH(AP585,CódigoRET,0),4)*1),"")</f>
        <v/>
      </c>
      <c r="AS585">
        <f t="shared" si="65"/>
        <v>0</v>
      </c>
      <c r="BF585" t="str">
        <f>IFERROR(IF(OR(BD585=338,BD585=340,BD585=341,BD585=342,BD585="342A",BD585="342B"),PorcenRet(BD585,BH585,BI585),INDEX(PORCENTAJEBUSCAR,MATCH(BD585,CódigoRET,0),4)*1),"")</f>
        <v/>
      </c>
      <c r="BG585">
        <f t="shared" si="66"/>
        <v>0</v>
      </c>
      <c r="BO585">
        <f t="shared" si="67"/>
        <v>0</v>
      </c>
      <c r="CC585">
        <f t="shared" si="68"/>
        <v>0</v>
      </c>
      <c r="CD585">
        <f t="shared" si="69"/>
        <v>0</v>
      </c>
      <c r="CG585">
        <f ca="1">IFERROR(INDIRECT("IVA!X"&amp;MATCH(MID(COMPRAS!C485,1,2)&amp;MID(COMPRAS!F485,1,2)&amp;MID(COMPRAS!D485,1,2),IVA!W:W,0)),"SIN COD.")</f>
        <v>0</v>
      </c>
      <c r="CH585">
        <f ca="1">IFERROR(INDIRECT("IVA!Y"&amp;MATCH(MID(COMPRAS!C485,1,2)&amp;MID(COMPRAS!F485,1,2)&amp;MID(COMPRAS!D485,1,2),IVA!W:W,0)),"SIN COD.")</f>
        <v>0</v>
      </c>
    </row>
    <row r="586" spans="1:86" x14ac:dyDescent="0.25">
      <c r="A586" s="226"/>
      <c r="B586" s="227"/>
      <c r="C586" s="228"/>
      <c r="D586"/>
      <c r="AL586">
        <f t="shared" si="63"/>
        <v>0</v>
      </c>
      <c r="AQ586">
        <f t="shared" si="64"/>
        <v>0</v>
      </c>
      <c r="AR586" t="str">
        <f>IFERROR(IF(OR(AP586=338,AP586=340,AP586=341,AP586=342,AP586="342A",AP586="342B"),PorcenRet(AP586,AT586,AU586),INDEX(PORCENTAJEBUSCAR,MATCH(AP586,CódigoRET,0),4)*1),"")</f>
        <v/>
      </c>
      <c r="AS586">
        <f t="shared" si="65"/>
        <v>0</v>
      </c>
      <c r="BF586" t="str">
        <f>IFERROR(IF(OR(BD586=338,BD586=340,BD586=341,BD586=342,BD586="342A",BD586="342B"),PorcenRet(BD586,BH586,BI586),INDEX(PORCENTAJEBUSCAR,MATCH(BD586,CódigoRET,0),4)*1),"")</f>
        <v/>
      </c>
      <c r="BG586">
        <f t="shared" si="66"/>
        <v>0</v>
      </c>
      <c r="BO586">
        <f t="shared" si="67"/>
        <v>0</v>
      </c>
      <c r="CC586">
        <f t="shared" si="68"/>
        <v>0</v>
      </c>
      <c r="CD586">
        <f t="shared" si="69"/>
        <v>0</v>
      </c>
      <c r="CG586">
        <f ca="1">IFERROR(INDIRECT("IVA!X"&amp;MATCH(MID(COMPRAS!C486,1,2)&amp;MID(COMPRAS!F486,1,2)&amp;MID(COMPRAS!D486,1,2),IVA!W:W,0)),"SIN COD.")</f>
        <v>0</v>
      </c>
      <c r="CH586">
        <f ca="1">IFERROR(INDIRECT("IVA!Y"&amp;MATCH(MID(COMPRAS!C486,1,2)&amp;MID(COMPRAS!F486,1,2)&amp;MID(COMPRAS!D486,1,2),IVA!W:W,0)),"SIN COD.")</f>
        <v>0</v>
      </c>
    </row>
    <row r="587" spans="1:86" x14ac:dyDescent="0.25">
      <c r="A587" s="226"/>
      <c r="B587" s="227"/>
      <c r="C587" s="228"/>
      <c r="D587"/>
      <c r="AL587">
        <f t="shared" si="63"/>
        <v>0</v>
      </c>
      <c r="AQ587">
        <f t="shared" si="64"/>
        <v>0</v>
      </c>
      <c r="AR587" t="str">
        <f>IFERROR(IF(OR(AP587=338,AP587=340,AP587=341,AP587=342,AP587="342A",AP587="342B"),PorcenRet(AP587,AT587,AU587),INDEX(PORCENTAJEBUSCAR,MATCH(AP587,CódigoRET,0),4)*1),"")</f>
        <v/>
      </c>
      <c r="AS587">
        <f t="shared" si="65"/>
        <v>0</v>
      </c>
      <c r="BF587" t="str">
        <f>IFERROR(IF(OR(BD587=338,BD587=340,BD587=341,BD587=342,BD587="342A",BD587="342B"),PorcenRet(BD587,BH587,BI587),INDEX(PORCENTAJEBUSCAR,MATCH(BD587,CódigoRET,0),4)*1),"")</f>
        <v/>
      </c>
      <c r="BG587">
        <f t="shared" si="66"/>
        <v>0</v>
      </c>
      <c r="BO587">
        <f t="shared" si="67"/>
        <v>0</v>
      </c>
      <c r="CC587">
        <f t="shared" si="68"/>
        <v>0</v>
      </c>
      <c r="CD587">
        <f t="shared" si="69"/>
        <v>0</v>
      </c>
      <c r="CG587">
        <f ca="1">IFERROR(INDIRECT("IVA!X"&amp;MATCH(MID(COMPRAS!C487,1,2)&amp;MID(COMPRAS!F487,1,2)&amp;MID(COMPRAS!D487,1,2),IVA!W:W,0)),"SIN COD.")</f>
        <v>0</v>
      </c>
      <c r="CH587">
        <f ca="1">IFERROR(INDIRECT("IVA!Y"&amp;MATCH(MID(COMPRAS!C487,1,2)&amp;MID(COMPRAS!F487,1,2)&amp;MID(COMPRAS!D487,1,2),IVA!W:W,0)),"SIN COD.")</f>
        <v>0</v>
      </c>
    </row>
    <row r="588" spans="1:86" x14ac:dyDescent="0.25">
      <c r="A588" s="226"/>
      <c r="B588" s="227"/>
      <c r="C588" s="228"/>
      <c r="D588"/>
      <c r="AL588">
        <f t="shared" si="63"/>
        <v>0</v>
      </c>
      <c r="AQ588">
        <f t="shared" si="64"/>
        <v>0</v>
      </c>
      <c r="AR588" t="str">
        <f>IFERROR(IF(OR(AP588=338,AP588=340,AP588=341,AP588=342,AP588="342A",AP588="342B"),PorcenRet(AP588,AT588,AU588),INDEX(PORCENTAJEBUSCAR,MATCH(AP588,CódigoRET,0),4)*1),"")</f>
        <v/>
      </c>
      <c r="AS588">
        <f t="shared" si="65"/>
        <v>0</v>
      </c>
      <c r="BF588" t="str">
        <f>IFERROR(IF(OR(BD588=338,BD588=340,BD588=341,BD588=342,BD588="342A",BD588="342B"),PorcenRet(BD588,BH588,BI588),INDEX(PORCENTAJEBUSCAR,MATCH(BD588,CódigoRET,0),4)*1),"")</f>
        <v/>
      </c>
      <c r="BG588">
        <f t="shared" si="66"/>
        <v>0</v>
      </c>
      <c r="BO588">
        <f t="shared" si="67"/>
        <v>0</v>
      </c>
      <c r="CC588">
        <f t="shared" si="68"/>
        <v>0</v>
      </c>
      <c r="CD588">
        <f t="shared" si="69"/>
        <v>0</v>
      </c>
      <c r="CG588">
        <f ca="1">IFERROR(INDIRECT("IVA!X"&amp;MATCH(MID(COMPRAS!C488,1,2)&amp;MID(COMPRAS!F488,1,2)&amp;MID(COMPRAS!D488,1,2),IVA!W:W,0)),"SIN COD.")</f>
        <v>0</v>
      </c>
      <c r="CH588">
        <f ca="1">IFERROR(INDIRECT("IVA!Y"&amp;MATCH(MID(COMPRAS!C488,1,2)&amp;MID(COMPRAS!F488,1,2)&amp;MID(COMPRAS!D488,1,2),IVA!W:W,0)),"SIN COD.")</f>
        <v>0</v>
      </c>
    </row>
    <row r="589" spans="1:86" x14ac:dyDescent="0.25">
      <c r="A589" s="226"/>
      <c r="B589" s="227"/>
      <c r="C589" s="228"/>
      <c r="D589"/>
      <c r="AL589">
        <f t="shared" si="63"/>
        <v>0</v>
      </c>
      <c r="AQ589">
        <f t="shared" si="64"/>
        <v>0</v>
      </c>
      <c r="AR589" t="str">
        <f>IFERROR(IF(OR(AP589=338,AP589=340,AP589=341,AP589=342,AP589="342A",AP589="342B"),PorcenRet(AP589,AT589,AU589),INDEX(PORCENTAJEBUSCAR,MATCH(AP589,CódigoRET,0),4)*1),"")</f>
        <v/>
      </c>
      <c r="AS589">
        <f t="shared" si="65"/>
        <v>0</v>
      </c>
      <c r="BF589" t="str">
        <f>IFERROR(IF(OR(BD589=338,BD589=340,BD589=341,BD589=342,BD589="342A",BD589="342B"),PorcenRet(BD589,BH589,BI589),INDEX(PORCENTAJEBUSCAR,MATCH(BD589,CódigoRET,0),4)*1),"")</f>
        <v/>
      </c>
      <c r="BG589">
        <f t="shared" si="66"/>
        <v>0</v>
      </c>
      <c r="BO589">
        <f t="shared" si="67"/>
        <v>0</v>
      </c>
      <c r="CC589">
        <f t="shared" si="68"/>
        <v>0</v>
      </c>
      <c r="CD589">
        <f t="shared" si="69"/>
        <v>0</v>
      </c>
      <c r="CG589">
        <f ca="1">IFERROR(INDIRECT("IVA!X"&amp;MATCH(MID(COMPRAS!C489,1,2)&amp;MID(COMPRAS!F489,1,2)&amp;MID(COMPRAS!D489,1,2),IVA!W:W,0)),"SIN COD.")</f>
        <v>0</v>
      </c>
      <c r="CH589">
        <f ca="1">IFERROR(INDIRECT("IVA!Y"&amp;MATCH(MID(COMPRAS!C489,1,2)&amp;MID(COMPRAS!F489,1,2)&amp;MID(COMPRAS!D489,1,2),IVA!W:W,0)),"SIN COD.")</f>
        <v>0</v>
      </c>
    </row>
    <row r="590" spans="1:86" x14ac:dyDescent="0.25">
      <c r="A590" s="226"/>
      <c r="B590" s="227"/>
      <c r="C590" s="228"/>
      <c r="D590"/>
      <c r="AL590">
        <f t="shared" si="63"/>
        <v>0</v>
      </c>
      <c r="AQ590">
        <f t="shared" si="64"/>
        <v>0</v>
      </c>
      <c r="AR590" t="str">
        <f>IFERROR(IF(OR(AP590=338,AP590=340,AP590=341,AP590=342,AP590="342A",AP590="342B"),PorcenRet(AP590,AT590,AU590),INDEX(PORCENTAJEBUSCAR,MATCH(AP590,CódigoRET,0),4)*1),"")</f>
        <v/>
      </c>
      <c r="AS590">
        <f t="shared" si="65"/>
        <v>0</v>
      </c>
      <c r="BF590" t="str">
        <f>IFERROR(IF(OR(BD590=338,BD590=340,BD590=341,BD590=342,BD590="342A",BD590="342B"),PorcenRet(BD590,BH590,BI590),INDEX(PORCENTAJEBUSCAR,MATCH(BD590,CódigoRET,0),4)*1),"")</f>
        <v/>
      </c>
      <c r="BG590">
        <f t="shared" si="66"/>
        <v>0</v>
      </c>
      <c r="BO590">
        <f t="shared" si="67"/>
        <v>0</v>
      </c>
      <c r="CC590">
        <f t="shared" si="68"/>
        <v>0</v>
      </c>
      <c r="CD590">
        <f t="shared" si="69"/>
        <v>0</v>
      </c>
      <c r="CG590">
        <f ca="1">IFERROR(INDIRECT("IVA!X"&amp;MATCH(MID(COMPRAS!C490,1,2)&amp;MID(COMPRAS!F490,1,2)&amp;MID(COMPRAS!D490,1,2),IVA!W:W,0)),"SIN COD.")</f>
        <v>0</v>
      </c>
      <c r="CH590">
        <f ca="1">IFERROR(INDIRECT("IVA!Y"&amp;MATCH(MID(COMPRAS!C490,1,2)&amp;MID(COMPRAS!F490,1,2)&amp;MID(COMPRAS!D490,1,2),IVA!W:W,0)),"SIN COD.")</f>
        <v>0</v>
      </c>
    </row>
    <row r="591" spans="1:86" x14ac:dyDescent="0.25">
      <c r="A591" s="226"/>
      <c r="B591" s="227"/>
      <c r="C591" s="228"/>
      <c r="D591"/>
      <c r="AL591">
        <f t="shared" si="63"/>
        <v>0</v>
      </c>
      <c r="AQ591">
        <f t="shared" si="64"/>
        <v>0</v>
      </c>
      <c r="AR591" t="str">
        <f>IFERROR(IF(OR(AP591=338,AP591=340,AP591=341,AP591=342,AP591="342A",AP591="342B"),PorcenRet(AP591,AT591,AU591),INDEX(PORCENTAJEBUSCAR,MATCH(AP591,CódigoRET,0),4)*1),"")</f>
        <v/>
      </c>
      <c r="AS591">
        <f t="shared" si="65"/>
        <v>0</v>
      </c>
      <c r="BF591" t="str">
        <f>IFERROR(IF(OR(BD591=338,BD591=340,BD591=341,BD591=342,BD591="342A",BD591="342B"),PorcenRet(BD591,BH591,BI591),INDEX(PORCENTAJEBUSCAR,MATCH(BD591,CódigoRET,0),4)*1),"")</f>
        <v/>
      </c>
      <c r="BG591">
        <f t="shared" si="66"/>
        <v>0</v>
      </c>
      <c r="BO591">
        <f t="shared" si="67"/>
        <v>0</v>
      </c>
      <c r="CC591">
        <f t="shared" si="68"/>
        <v>0</v>
      </c>
      <c r="CD591">
        <f t="shared" si="69"/>
        <v>0</v>
      </c>
      <c r="CG591">
        <f ca="1">IFERROR(INDIRECT("IVA!X"&amp;MATCH(MID(COMPRAS!C491,1,2)&amp;MID(COMPRAS!F491,1,2)&amp;MID(COMPRAS!D491,1,2),IVA!W:W,0)),"SIN COD.")</f>
        <v>0</v>
      </c>
      <c r="CH591">
        <f ca="1">IFERROR(INDIRECT("IVA!Y"&amp;MATCH(MID(COMPRAS!C491,1,2)&amp;MID(COMPRAS!F491,1,2)&amp;MID(COMPRAS!D491,1,2),IVA!W:W,0)),"SIN COD.")</f>
        <v>0</v>
      </c>
    </row>
    <row r="592" spans="1:86" x14ac:dyDescent="0.25">
      <c r="A592" s="226"/>
      <c r="B592" s="227"/>
      <c r="C592" s="228"/>
      <c r="D592"/>
      <c r="AL592">
        <f t="shared" si="63"/>
        <v>0</v>
      </c>
      <c r="AQ592">
        <f t="shared" si="64"/>
        <v>0</v>
      </c>
      <c r="AR592" t="str">
        <f>IFERROR(IF(OR(AP592=338,AP592=340,AP592=341,AP592=342,AP592="342A",AP592="342B"),PorcenRet(AP592,AT592,AU592),INDEX(PORCENTAJEBUSCAR,MATCH(AP592,CódigoRET,0),4)*1),"")</f>
        <v/>
      </c>
      <c r="AS592">
        <f t="shared" si="65"/>
        <v>0</v>
      </c>
      <c r="BF592" t="str">
        <f>IFERROR(IF(OR(BD592=338,BD592=340,BD592=341,BD592=342,BD592="342A",BD592="342B"),PorcenRet(BD592,BH592,BI592),INDEX(PORCENTAJEBUSCAR,MATCH(BD592,CódigoRET,0),4)*1),"")</f>
        <v/>
      </c>
      <c r="BG592">
        <f t="shared" si="66"/>
        <v>0</v>
      </c>
      <c r="BO592">
        <f t="shared" si="67"/>
        <v>0</v>
      </c>
      <c r="CC592">
        <f t="shared" si="68"/>
        <v>0</v>
      </c>
      <c r="CD592">
        <f t="shared" si="69"/>
        <v>0</v>
      </c>
      <c r="CG592">
        <f ca="1">IFERROR(INDIRECT("IVA!X"&amp;MATCH(MID(COMPRAS!C492,1,2)&amp;MID(COMPRAS!F492,1,2)&amp;MID(COMPRAS!D492,1,2),IVA!W:W,0)),"SIN COD.")</f>
        <v>0</v>
      </c>
      <c r="CH592">
        <f ca="1">IFERROR(INDIRECT("IVA!Y"&amp;MATCH(MID(COMPRAS!C492,1,2)&amp;MID(COMPRAS!F492,1,2)&amp;MID(COMPRAS!D492,1,2),IVA!W:W,0)),"SIN COD.")</f>
        <v>0</v>
      </c>
    </row>
    <row r="593" spans="1:86" x14ac:dyDescent="0.25">
      <c r="A593" s="226"/>
      <c r="B593" s="227"/>
      <c r="C593" s="228"/>
      <c r="D593"/>
      <c r="AL593">
        <f t="shared" si="63"/>
        <v>0</v>
      </c>
      <c r="AQ593">
        <f t="shared" si="64"/>
        <v>0</v>
      </c>
      <c r="AR593" t="str">
        <f>IFERROR(IF(OR(AP593=338,AP593=340,AP593=341,AP593=342,AP593="342A",AP593="342B"),PorcenRet(AP593,AT593,AU593),INDEX(PORCENTAJEBUSCAR,MATCH(AP593,CódigoRET,0),4)*1),"")</f>
        <v/>
      </c>
      <c r="AS593">
        <f t="shared" si="65"/>
        <v>0</v>
      </c>
      <c r="BF593" t="str">
        <f>IFERROR(IF(OR(BD593=338,BD593=340,BD593=341,BD593=342,BD593="342A",BD593="342B"),PorcenRet(BD593,BH593,BI593),INDEX(PORCENTAJEBUSCAR,MATCH(BD593,CódigoRET,0),4)*1),"")</f>
        <v/>
      </c>
      <c r="BG593">
        <f t="shared" si="66"/>
        <v>0</v>
      </c>
      <c r="BO593">
        <f t="shared" si="67"/>
        <v>0</v>
      </c>
      <c r="CC593">
        <f t="shared" si="68"/>
        <v>0</v>
      </c>
      <c r="CD593">
        <f t="shared" si="69"/>
        <v>0</v>
      </c>
      <c r="CG593">
        <f ca="1">IFERROR(INDIRECT("IVA!X"&amp;MATCH(MID(COMPRAS!C493,1,2)&amp;MID(COMPRAS!F493,1,2)&amp;MID(COMPRAS!D493,1,2),IVA!W:W,0)),"SIN COD.")</f>
        <v>0</v>
      </c>
      <c r="CH593">
        <f ca="1">IFERROR(INDIRECT("IVA!Y"&amp;MATCH(MID(COMPRAS!C493,1,2)&amp;MID(COMPRAS!F493,1,2)&amp;MID(COMPRAS!D493,1,2),IVA!W:W,0)),"SIN COD.")</f>
        <v>0</v>
      </c>
    </row>
    <row r="594" spans="1:86" x14ac:dyDescent="0.25">
      <c r="A594" s="226"/>
      <c r="B594" s="227"/>
      <c r="C594" s="228"/>
      <c r="D594"/>
      <c r="AL594">
        <f t="shared" si="63"/>
        <v>0</v>
      </c>
      <c r="AQ594">
        <f t="shared" si="64"/>
        <v>0</v>
      </c>
      <c r="AR594" t="str">
        <f>IFERROR(IF(OR(AP594=338,AP594=340,AP594=341,AP594=342,AP594="342A",AP594="342B"),PorcenRet(AP594,AT594,AU594),INDEX(PORCENTAJEBUSCAR,MATCH(AP594,CódigoRET,0),4)*1),"")</f>
        <v/>
      </c>
      <c r="AS594">
        <f t="shared" si="65"/>
        <v>0</v>
      </c>
      <c r="BF594" t="str">
        <f>IFERROR(IF(OR(BD594=338,BD594=340,BD594=341,BD594=342,BD594="342A",BD594="342B"),PorcenRet(BD594,BH594,BI594),INDEX(PORCENTAJEBUSCAR,MATCH(BD594,CódigoRET,0),4)*1),"")</f>
        <v/>
      </c>
      <c r="BG594">
        <f t="shared" si="66"/>
        <v>0</v>
      </c>
      <c r="BO594">
        <f t="shared" si="67"/>
        <v>0</v>
      </c>
      <c r="CC594">
        <f t="shared" si="68"/>
        <v>0</v>
      </c>
      <c r="CD594">
        <f t="shared" si="69"/>
        <v>0</v>
      </c>
      <c r="CG594">
        <f ca="1">IFERROR(INDIRECT("IVA!X"&amp;MATCH(MID(COMPRAS!C494,1,2)&amp;MID(COMPRAS!F494,1,2)&amp;MID(COMPRAS!D494,1,2),IVA!W:W,0)),"SIN COD.")</f>
        <v>0</v>
      </c>
      <c r="CH594">
        <f ca="1">IFERROR(INDIRECT("IVA!Y"&amp;MATCH(MID(COMPRAS!C494,1,2)&amp;MID(COMPRAS!F494,1,2)&amp;MID(COMPRAS!D494,1,2),IVA!W:W,0)),"SIN COD.")</f>
        <v>0</v>
      </c>
    </row>
    <row r="595" spans="1:86" x14ac:dyDescent="0.25">
      <c r="A595" s="226"/>
      <c r="B595" s="227"/>
      <c r="C595" s="228"/>
      <c r="D595"/>
      <c r="AL595">
        <f t="shared" si="63"/>
        <v>0</v>
      </c>
      <c r="AQ595">
        <f t="shared" si="64"/>
        <v>0</v>
      </c>
      <c r="AR595" t="str">
        <f>IFERROR(IF(OR(AP595=338,AP595=340,AP595=341,AP595=342,AP595="342A",AP595="342B"),PorcenRet(AP595,AT595,AU595),INDEX(PORCENTAJEBUSCAR,MATCH(AP595,CódigoRET,0),4)*1),"")</f>
        <v/>
      </c>
      <c r="AS595">
        <f t="shared" si="65"/>
        <v>0</v>
      </c>
      <c r="BF595" t="str">
        <f>IFERROR(IF(OR(BD595=338,BD595=340,BD595=341,BD595=342,BD595="342A",BD595="342B"),PorcenRet(BD595,BH595,BI595),INDEX(PORCENTAJEBUSCAR,MATCH(BD595,CódigoRET,0),4)*1),"")</f>
        <v/>
      </c>
      <c r="BG595">
        <f t="shared" si="66"/>
        <v>0</v>
      </c>
      <c r="BO595">
        <f t="shared" si="67"/>
        <v>0</v>
      </c>
      <c r="CC595">
        <f t="shared" si="68"/>
        <v>0</v>
      </c>
      <c r="CD595">
        <f t="shared" si="69"/>
        <v>0</v>
      </c>
      <c r="CG595">
        <f ca="1">IFERROR(INDIRECT("IVA!X"&amp;MATCH(MID(COMPRAS!C495,1,2)&amp;MID(COMPRAS!F495,1,2)&amp;MID(COMPRAS!D495,1,2),IVA!W:W,0)),"SIN COD.")</f>
        <v>0</v>
      </c>
      <c r="CH595">
        <f ca="1">IFERROR(INDIRECT("IVA!Y"&amp;MATCH(MID(COMPRAS!C495,1,2)&amp;MID(COMPRAS!F495,1,2)&amp;MID(COMPRAS!D495,1,2),IVA!W:W,0)),"SIN COD.")</f>
        <v>0</v>
      </c>
    </row>
    <row r="596" spans="1:86" x14ac:dyDescent="0.25">
      <c r="A596" s="226"/>
      <c r="B596" s="227"/>
      <c r="C596" s="228"/>
      <c r="D596"/>
      <c r="AL596">
        <f t="shared" si="63"/>
        <v>0</v>
      </c>
      <c r="AQ596">
        <f t="shared" si="64"/>
        <v>0</v>
      </c>
      <c r="AR596" t="str">
        <f>IFERROR(IF(OR(AP596=338,AP596=340,AP596=341,AP596=342,AP596="342A",AP596="342B"),PorcenRet(AP596,AT596,AU596),INDEX(PORCENTAJEBUSCAR,MATCH(AP596,CódigoRET,0),4)*1),"")</f>
        <v/>
      </c>
      <c r="AS596">
        <f t="shared" si="65"/>
        <v>0</v>
      </c>
      <c r="BF596" t="str">
        <f>IFERROR(IF(OR(BD596=338,BD596=340,BD596=341,BD596=342,BD596="342A",BD596="342B"),PorcenRet(BD596,BH596,BI596),INDEX(PORCENTAJEBUSCAR,MATCH(BD596,CódigoRET,0),4)*1),"")</f>
        <v/>
      </c>
      <c r="BG596">
        <f t="shared" si="66"/>
        <v>0</v>
      </c>
      <c r="BO596">
        <f t="shared" si="67"/>
        <v>0</v>
      </c>
      <c r="CC596">
        <f t="shared" si="68"/>
        <v>0</v>
      </c>
      <c r="CD596">
        <f t="shared" si="69"/>
        <v>0</v>
      </c>
      <c r="CG596">
        <f ca="1">IFERROR(INDIRECT("IVA!X"&amp;MATCH(MID(COMPRAS!C496,1,2)&amp;MID(COMPRAS!F496,1,2)&amp;MID(COMPRAS!D496,1,2),IVA!W:W,0)),"SIN COD.")</f>
        <v>0</v>
      </c>
      <c r="CH596">
        <f ca="1">IFERROR(INDIRECT("IVA!Y"&amp;MATCH(MID(COMPRAS!C496,1,2)&amp;MID(COMPRAS!F496,1,2)&amp;MID(COMPRAS!D496,1,2),IVA!W:W,0)),"SIN COD.")</f>
        <v>0</v>
      </c>
    </row>
    <row r="597" spans="1:86" x14ac:dyDescent="0.25">
      <c r="A597" s="226"/>
      <c r="B597" s="227"/>
      <c r="C597" s="228"/>
      <c r="D597"/>
      <c r="AL597">
        <f t="shared" si="63"/>
        <v>0</v>
      </c>
      <c r="AQ597">
        <f t="shared" si="64"/>
        <v>0</v>
      </c>
      <c r="AR597" t="str">
        <f>IFERROR(IF(OR(AP597=338,AP597=340,AP597=341,AP597=342,AP597="342A",AP597="342B"),PorcenRet(AP597,AT597,AU597),INDEX(PORCENTAJEBUSCAR,MATCH(AP597,CódigoRET,0),4)*1),"")</f>
        <v/>
      </c>
      <c r="AS597">
        <f t="shared" si="65"/>
        <v>0</v>
      </c>
      <c r="BF597" t="str">
        <f>IFERROR(IF(OR(BD597=338,BD597=340,BD597=341,BD597=342,BD597="342A",BD597="342B"),PorcenRet(BD597,BH597,BI597),INDEX(PORCENTAJEBUSCAR,MATCH(BD597,CódigoRET,0),4)*1),"")</f>
        <v/>
      </c>
      <c r="BG597">
        <f t="shared" si="66"/>
        <v>0</v>
      </c>
      <c r="BO597">
        <f t="shared" si="67"/>
        <v>0</v>
      </c>
      <c r="CC597">
        <f t="shared" si="68"/>
        <v>0</v>
      </c>
      <c r="CD597">
        <f t="shared" si="69"/>
        <v>0</v>
      </c>
      <c r="CG597">
        <f ca="1">IFERROR(INDIRECT("IVA!X"&amp;MATCH(MID(COMPRAS!C497,1,2)&amp;MID(COMPRAS!F497,1,2)&amp;MID(COMPRAS!D497,1,2),IVA!W:W,0)),"SIN COD.")</f>
        <v>0</v>
      </c>
      <c r="CH597">
        <f ca="1">IFERROR(INDIRECT("IVA!Y"&amp;MATCH(MID(COMPRAS!C497,1,2)&amp;MID(COMPRAS!F497,1,2)&amp;MID(COMPRAS!D497,1,2),IVA!W:W,0)),"SIN COD.")</f>
        <v>0</v>
      </c>
    </row>
    <row r="598" spans="1:86" x14ac:dyDescent="0.25">
      <c r="A598" s="226"/>
      <c r="B598" s="227"/>
      <c r="C598" s="228"/>
      <c r="D598"/>
      <c r="AL598">
        <f t="shared" si="63"/>
        <v>0</v>
      </c>
      <c r="AQ598">
        <f t="shared" si="64"/>
        <v>0</v>
      </c>
      <c r="AR598" t="str">
        <f>IFERROR(IF(OR(AP598=338,AP598=340,AP598=341,AP598=342,AP598="342A",AP598="342B"),PorcenRet(AP598,AT598,AU598),INDEX(PORCENTAJEBUSCAR,MATCH(AP598,CódigoRET,0),4)*1),"")</f>
        <v/>
      </c>
      <c r="AS598">
        <f t="shared" si="65"/>
        <v>0</v>
      </c>
      <c r="BF598" t="str">
        <f>IFERROR(IF(OR(BD598=338,BD598=340,BD598=341,BD598=342,BD598="342A",BD598="342B"),PorcenRet(BD598,BH598,BI598),INDEX(PORCENTAJEBUSCAR,MATCH(BD598,CódigoRET,0),4)*1),"")</f>
        <v/>
      </c>
      <c r="BG598">
        <f t="shared" si="66"/>
        <v>0</v>
      </c>
      <c r="BO598">
        <f t="shared" si="67"/>
        <v>0</v>
      </c>
      <c r="CC598">
        <f t="shared" si="68"/>
        <v>0</v>
      </c>
      <c r="CD598">
        <f t="shared" si="69"/>
        <v>0</v>
      </c>
      <c r="CG598">
        <f ca="1">IFERROR(INDIRECT("IVA!X"&amp;MATCH(MID(COMPRAS!C498,1,2)&amp;MID(COMPRAS!F498,1,2)&amp;MID(COMPRAS!D498,1,2),IVA!W:W,0)),"SIN COD.")</f>
        <v>0</v>
      </c>
      <c r="CH598">
        <f ca="1">IFERROR(INDIRECT("IVA!Y"&amp;MATCH(MID(COMPRAS!C498,1,2)&amp;MID(COMPRAS!F498,1,2)&amp;MID(COMPRAS!D498,1,2),IVA!W:W,0)),"SIN COD.")</f>
        <v>0</v>
      </c>
    </row>
    <row r="599" spans="1:86" x14ac:dyDescent="0.25">
      <c r="A599" s="226"/>
      <c r="B599" s="227"/>
      <c r="C599" s="228"/>
      <c r="D599"/>
      <c r="AL599">
        <f t="shared" si="63"/>
        <v>0</v>
      </c>
      <c r="AQ599">
        <f t="shared" si="64"/>
        <v>0</v>
      </c>
      <c r="AR599" t="str">
        <f>IFERROR(IF(OR(AP599=338,AP599=340,AP599=341,AP599=342,AP599="342A",AP599="342B"),PorcenRet(AP599,AT599,AU599),INDEX(PORCENTAJEBUSCAR,MATCH(AP599,CódigoRET,0),4)*1),"")</f>
        <v/>
      </c>
      <c r="AS599">
        <f t="shared" si="65"/>
        <v>0</v>
      </c>
      <c r="BF599" t="str">
        <f>IFERROR(IF(OR(BD599=338,BD599=340,BD599=341,BD599=342,BD599="342A",BD599="342B"),PorcenRet(BD599,BH599,BI599),INDEX(PORCENTAJEBUSCAR,MATCH(BD599,CódigoRET,0),4)*1),"")</f>
        <v/>
      </c>
      <c r="BG599">
        <f t="shared" si="66"/>
        <v>0</v>
      </c>
      <c r="BO599">
        <f t="shared" si="67"/>
        <v>0</v>
      </c>
      <c r="CC599">
        <f t="shared" si="68"/>
        <v>0</v>
      </c>
      <c r="CD599">
        <f t="shared" si="69"/>
        <v>0</v>
      </c>
      <c r="CG599">
        <f ca="1">IFERROR(INDIRECT("IVA!X"&amp;MATCH(MID(COMPRAS!C499,1,2)&amp;MID(COMPRAS!F499,1,2)&amp;MID(COMPRAS!D499,1,2),IVA!W:W,0)),"SIN COD.")</f>
        <v>0</v>
      </c>
      <c r="CH599">
        <f ca="1">IFERROR(INDIRECT("IVA!Y"&amp;MATCH(MID(COMPRAS!C499,1,2)&amp;MID(COMPRAS!F499,1,2)&amp;MID(COMPRAS!D499,1,2),IVA!W:W,0)),"SIN COD.")</f>
        <v>0</v>
      </c>
    </row>
    <row r="600" spans="1:86" x14ac:dyDescent="0.25">
      <c r="A600" s="226"/>
      <c r="B600" s="227"/>
      <c r="C600" s="228"/>
      <c r="D600"/>
      <c r="AL600">
        <f t="shared" si="63"/>
        <v>0</v>
      </c>
      <c r="AQ600">
        <f t="shared" si="64"/>
        <v>0</v>
      </c>
      <c r="AR600" t="str">
        <f>IFERROR(IF(OR(AP600=338,AP600=340,AP600=341,AP600=342,AP600="342A",AP600="342B"),PorcenRet(AP600,AT600,AU600),INDEX(PORCENTAJEBUSCAR,MATCH(AP600,CódigoRET,0),4)*1),"")</f>
        <v/>
      </c>
      <c r="AS600">
        <f t="shared" si="65"/>
        <v>0</v>
      </c>
      <c r="BF600" t="str">
        <f>IFERROR(IF(OR(BD600=338,BD600=340,BD600=341,BD600=342,BD600="342A",BD600="342B"),PorcenRet(BD600,BH600,BI600),INDEX(PORCENTAJEBUSCAR,MATCH(BD600,CódigoRET,0),4)*1),"")</f>
        <v/>
      </c>
      <c r="BG600">
        <f t="shared" si="66"/>
        <v>0</v>
      </c>
      <c r="BO600">
        <f t="shared" si="67"/>
        <v>0</v>
      </c>
      <c r="CC600">
        <f t="shared" si="68"/>
        <v>0</v>
      </c>
      <c r="CD600">
        <f t="shared" si="69"/>
        <v>0</v>
      </c>
      <c r="CG600">
        <f ca="1">IFERROR(INDIRECT("IVA!X"&amp;MATCH(MID(COMPRAS!C500,1,2)&amp;MID(COMPRAS!F500,1,2)&amp;MID(COMPRAS!D500,1,2),IVA!W:W,0)),"SIN COD.")</f>
        <v>0</v>
      </c>
      <c r="CH600">
        <f ca="1">IFERROR(INDIRECT("IVA!Y"&amp;MATCH(MID(COMPRAS!C500,1,2)&amp;MID(COMPRAS!F500,1,2)&amp;MID(COMPRAS!D500,1,2),IVA!W:W,0)),"SIN COD.")</f>
        <v>0</v>
      </c>
    </row>
    <row r="601" spans="1:86" x14ac:dyDescent="0.25">
      <c r="A601" s="226"/>
      <c r="B601" s="227"/>
      <c r="C601" s="228"/>
      <c r="D601"/>
      <c r="AL601">
        <f t="shared" si="63"/>
        <v>0</v>
      </c>
      <c r="AQ601">
        <f t="shared" si="64"/>
        <v>0</v>
      </c>
      <c r="AR601" t="str">
        <f>IFERROR(IF(OR(AP601=338,AP601=340,AP601=341,AP601=342,AP601="342A",AP601="342B"),PorcenRet(AP601,AT601,AU601),INDEX(PORCENTAJEBUSCAR,MATCH(AP601,CódigoRET,0),4)*1),"")</f>
        <v/>
      </c>
      <c r="AS601">
        <f t="shared" si="65"/>
        <v>0</v>
      </c>
      <c r="BF601" t="str">
        <f>IFERROR(IF(OR(BD601=338,BD601=340,BD601=341,BD601=342,BD601="342A",BD601="342B"),PorcenRet(BD601,BH601,BI601),INDEX(PORCENTAJEBUSCAR,MATCH(BD601,CódigoRET,0),4)*1),"")</f>
        <v/>
      </c>
      <c r="BG601">
        <f t="shared" si="66"/>
        <v>0</v>
      </c>
      <c r="BO601">
        <f t="shared" si="67"/>
        <v>0</v>
      </c>
      <c r="CC601">
        <f t="shared" si="68"/>
        <v>0</v>
      </c>
      <c r="CD601">
        <f t="shared" si="69"/>
        <v>0</v>
      </c>
      <c r="CG601">
        <f ca="1">IFERROR(INDIRECT("IVA!X"&amp;MATCH(MID(COMPRAS!C501,1,2)&amp;MID(COMPRAS!F501,1,2)&amp;MID(COMPRAS!D501,1,2),IVA!W:W,0)),"SIN COD.")</f>
        <v>0</v>
      </c>
      <c r="CH601">
        <f ca="1">IFERROR(INDIRECT("IVA!Y"&amp;MATCH(MID(COMPRAS!C501,1,2)&amp;MID(COMPRAS!F501,1,2)&amp;MID(COMPRAS!D501,1,2),IVA!W:W,0)),"SIN COD.")</f>
        <v>0</v>
      </c>
    </row>
    <row r="602" spans="1:86" x14ac:dyDescent="0.25">
      <c r="A602" s="226"/>
      <c r="B602" s="227"/>
      <c r="C602" s="228"/>
      <c r="D602"/>
      <c r="AL602">
        <f t="shared" si="63"/>
        <v>0</v>
      </c>
      <c r="AQ602">
        <f t="shared" si="64"/>
        <v>0</v>
      </c>
      <c r="AR602" t="str">
        <f>IFERROR(IF(OR(AP602=338,AP602=340,AP602=341,AP602=342,AP602="342A",AP602="342B"),PorcenRet(AP602,AT602,AU602),INDEX(PORCENTAJEBUSCAR,MATCH(AP602,CódigoRET,0),4)*1),"")</f>
        <v/>
      </c>
      <c r="AS602">
        <f t="shared" si="65"/>
        <v>0</v>
      </c>
      <c r="BF602" t="str">
        <f>IFERROR(IF(OR(BD602=338,BD602=340,BD602=341,BD602=342,BD602="342A",BD602="342B"),PorcenRet(BD602,BH602,BI602),INDEX(PORCENTAJEBUSCAR,MATCH(BD602,CódigoRET,0),4)*1),"")</f>
        <v/>
      </c>
      <c r="BG602">
        <f t="shared" si="66"/>
        <v>0</v>
      </c>
      <c r="BO602">
        <f t="shared" si="67"/>
        <v>0</v>
      </c>
      <c r="CC602">
        <f t="shared" si="68"/>
        <v>0</v>
      </c>
      <c r="CD602">
        <f t="shared" si="69"/>
        <v>0</v>
      </c>
      <c r="CG602">
        <f ca="1">IFERROR(INDIRECT("IVA!X"&amp;MATCH(MID(COMPRAS!C502,1,2)&amp;MID(COMPRAS!F502,1,2)&amp;MID(COMPRAS!D502,1,2),IVA!W:W,0)),"SIN COD.")</f>
        <v>0</v>
      </c>
      <c r="CH602">
        <f ca="1">IFERROR(INDIRECT("IVA!Y"&amp;MATCH(MID(COMPRAS!C502,1,2)&amp;MID(COMPRAS!F502,1,2)&amp;MID(COMPRAS!D502,1,2),IVA!W:W,0)),"SIN COD.")</f>
        <v>0</v>
      </c>
    </row>
    <row r="603" spans="1:86" x14ac:dyDescent="0.25">
      <c r="A603" s="226"/>
      <c r="B603" s="227"/>
      <c r="C603" s="228"/>
      <c r="D603"/>
      <c r="AL603">
        <f t="shared" si="63"/>
        <v>0</v>
      </c>
      <c r="AQ603">
        <f t="shared" si="64"/>
        <v>0</v>
      </c>
      <c r="AR603" t="str">
        <f>IFERROR(IF(OR(AP603=338,AP603=340,AP603=341,AP603=342,AP603="342A",AP603="342B"),PorcenRet(AP603,AT603,AU603),INDEX(PORCENTAJEBUSCAR,MATCH(AP603,CódigoRET,0),4)*1),"")</f>
        <v/>
      </c>
      <c r="AS603">
        <f t="shared" si="65"/>
        <v>0</v>
      </c>
      <c r="BF603" t="str">
        <f>IFERROR(IF(OR(BD603=338,BD603=340,BD603=341,BD603=342,BD603="342A",BD603="342B"),PorcenRet(BD603,BH603,BI603),INDEX(PORCENTAJEBUSCAR,MATCH(BD603,CódigoRET,0),4)*1),"")</f>
        <v/>
      </c>
      <c r="BG603">
        <f t="shared" si="66"/>
        <v>0</v>
      </c>
      <c r="BO603">
        <f t="shared" si="67"/>
        <v>0</v>
      </c>
      <c r="CC603">
        <f t="shared" si="68"/>
        <v>0</v>
      </c>
      <c r="CD603">
        <f t="shared" si="69"/>
        <v>0</v>
      </c>
      <c r="CG603">
        <f ca="1">IFERROR(INDIRECT("IVA!X"&amp;MATCH(MID(COMPRAS!C503,1,2)&amp;MID(COMPRAS!F503,1,2)&amp;MID(COMPRAS!D503,1,2),IVA!W:W,0)),"SIN COD.")</f>
        <v>0</v>
      </c>
      <c r="CH603">
        <f ca="1">IFERROR(INDIRECT("IVA!Y"&amp;MATCH(MID(COMPRAS!C503,1,2)&amp;MID(COMPRAS!F503,1,2)&amp;MID(COMPRAS!D503,1,2),IVA!W:W,0)),"SIN COD.")</f>
        <v>0</v>
      </c>
    </row>
    <row r="604" spans="1:86" x14ac:dyDescent="0.25">
      <c r="A604" s="226"/>
      <c r="B604" s="227"/>
      <c r="C604" s="228"/>
      <c r="D604"/>
      <c r="AL604">
        <f t="shared" si="63"/>
        <v>0</v>
      </c>
      <c r="AQ604">
        <f t="shared" si="64"/>
        <v>0</v>
      </c>
      <c r="AR604" t="str">
        <f>IFERROR(IF(OR(AP604=338,AP604=340,AP604=341,AP604=342,AP604="342A",AP604="342B"),PorcenRet(AP604,AT604,AU604),INDEX(PORCENTAJEBUSCAR,MATCH(AP604,CódigoRET,0),4)*1),"")</f>
        <v/>
      </c>
      <c r="AS604">
        <f t="shared" si="65"/>
        <v>0</v>
      </c>
      <c r="BF604" t="str">
        <f>IFERROR(IF(OR(BD604=338,BD604=340,BD604=341,BD604=342,BD604="342A",BD604="342B"),PorcenRet(BD604,BH604,BI604),INDEX(PORCENTAJEBUSCAR,MATCH(BD604,CódigoRET,0),4)*1),"")</f>
        <v/>
      </c>
      <c r="BG604">
        <f t="shared" si="66"/>
        <v>0</v>
      </c>
      <c r="BO604">
        <f t="shared" si="67"/>
        <v>0</v>
      </c>
      <c r="CC604">
        <f t="shared" si="68"/>
        <v>0</v>
      </c>
      <c r="CD604">
        <f t="shared" si="69"/>
        <v>0</v>
      </c>
      <c r="CG604">
        <f ca="1">IFERROR(INDIRECT("IVA!X"&amp;MATCH(MID(COMPRAS!C504,1,2)&amp;MID(COMPRAS!F504,1,2)&amp;MID(COMPRAS!D504,1,2),IVA!W:W,0)),"SIN COD.")</f>
        <v>0</v>
      </c>
      <c r="CH604">
        <f ca="1">IFERROR(INDIRECT("IVA!Y"&amp;MATCH(MID(COMPRAS!C504,1,2)&amp;MID(COMPRAS!F504,1,2)&amp;MID(COMPRAS!D504,1,2),IVA!W:W,0)),"SIN COD.")</f>
        <v>0</v>
      </c>
    </row>
    <row r="605" spans="1:86" x14ac:dyDescent="0.25">
      <c r="A605" s="226"/>
      <c r="B605" s="227"/>
      <c r="C605" s="228"/>
      <c r="D605"/>
      <c r="AL605">
        <f t="shared" si="63"/>
        <v>0</v>
      </c>
      <c r="AQ605">
        <f t="shared" si="64"/>
        <v>0</v>
      </c>
      <c r="AR605" t="str">
        <f>IFERROR(IF(OR(AP605=338,AP605=340,AP605=341,AP605=342,AP605="342A",AP605="342B"),PorcenRet(AP605,AT605,AU605),INDEX(PORCENTAJEBUSCAR,MATCH(AP605,CódigoRET,0),4)*1),"")</f>
        <v/>
      </c>
      <c r="AS605">
        <f t="shared" si="65"/>
        <v>0</v>
      </c>
      <c r="BF605" t="str">
        <f>IFERROR(IF(OR(BD605=338,BD605=340,BD605=341,BD605=342,BD605="342A",BD605="342B"),PorcenRet(BD605,BH605,BI605),INDEX(PORCENTAJEBUSCAR,MATCH(BD605,CódigoRET,0),4)*1),"")</f>
        <v/>
      </c>
      <c r="BG605">
        <f t="shared" si="66"/>
        <v>0</v>
      </c>
      <c r="BO605">
        <f t="shared" si="67"/>
        <v>0</v>
      </c>
      <c r="CC605">
        <f t="shared" si="68"/>
        <v>0</v>
      </c>
      <c r="CD605">
        <f t="shared" si="69"/>
        <v>0</v>
      </c>
      <c r="CG605">
        <f ca="1">IFERROR(INDIRECT("IVA!X"&amp;MATCH(MID(COMPRAS!C505,1,2)&amp;MID(COMPRAS!F505,1,2)&amp;MID(COMPRAS!D505,1,2),IVA!W:W,0)),"SIN COD.")</f>
        <v>0</v>
      </c>
      <c r="CH605">
        <f ca="1">IFERROR(INDIRECT("IVA!Y"&amp;MATCH(MID(COMPRAS!C505,1,2)&amp;MID(COMPRAS!F505,1,2)&amp;MID(COMPRAS!D505,1,2),IVA!W:W,0)),"SIN COD.")</f>
        <v>0</v>
      </c>
    </row>
    <row r="606" spans="1:86" x14ac:dyDescent="0.25">
      <c r="A606" s="226"/>
      <c r="B606" s="227"/>
      <c r="C606" s="228"/>
      <c r="D606"/>
      <c r="AL606">
        <f t="shared" si="63"/>
        <v>0</v>
      </c>
      <c r="AQ606">
        <f t="shared" si="64"/>
        <v>0</v>
      </c>
      <c r="AR606" t="str">
        <f>IFERROR(IF(OR(AP606=338,AP606=340,AP606=341,AP606=342,AP606="342A",AP606="342B"),PorcenRet(AP606,AT606,AU606),INDEX(PORCENTAJEBUSCAR,MATCH(AP606,CódigoRET,0),4)*1),"")</f>
        <v/>
      </c>
      <c r="AS606">
        <f t="shared" si="65"/>
        <v>0</v>
      </c>
      <c r="BF606" t="str">
        <f>IFERROR(IF(OR(BD606=338,BD606=340,BD606=341,BD606=342,BD606="342A",BD606="342B"),PorcenRet(BD606,BH606,BI606),INDEX(PORCENTAJEBUSCAR,MATCH(BD606,CódigoRET,0),4)*1),"")</f>
        <v/>
      </c>
      <c r="BG606">
        <f t="shared" si="66"/>
        <v>0</v>
      </c>
      <c r="BO606">
        <f t="shared" si="67"/>
        <v>0</v>
      </c>
      <c r="CC606">
        <f t="shared" si="68"/>
        <v>0</v>
      </c>
      <c r="CD606">
        <f t="shared" si="69"/>
        <v>0</v>
      </c>
      <c r="CG606">
        <f ca="1">IFERROR(INDIRECT("IVA!X"&amp;MATCH(MID(COMPRAS!C506,1,2)&amp;MID(COMPRAS!F506,1,2)&amp;MID(COMPRAS!D506,1,2),IVA!W:W,0)),"SIN COD.")</f>
        <v>0</v>
      </c>
      <c r="CH606">
        <f ca="1">IFERROR(INDIRECT("IVA!Y"&amp;MATCH(MID(COMPRAS!C506,1,2)&amp;MID(COMPRAS!F506,1,2)&amp;MID(COMPRAS!D506,1,2),IVA!W:W,0)),"SIN COD.")</f>
        <v>0</v>
      </c>
    </row>
    <row r="607" spans="1:86" x14ac:dyDescent="0.25">
      <c r="A607" s="226"/>
      <c r="B607" s="227"/>
      <c r="C607" s="228"/>
      <c r="D607"/>
      <c r="AL607">
        <f t="shared" si="63"/>
        <v>0</v>
      </c>
      <c r="AQ607">
        <f t="shared" si="64"/>
        <v>0</v>
      </c>
      <c r="AR607" t="str">
        <f>IFERROR(IF(OR(AP607=338,AP607=340,AP607=341,AP607=342,AP607="342A",AP607="342B"),PorcenRet(AP607,AT607,AU607),INDEX(PORCENTAJEBUSCAR,MATCH(AP607,CódigoRET,0),4)*1),"")</f>
        <v/>
      </c>
      <c r="AS607">
        <f t="shared" si="65"/>
        <v>0</v>
      </c>
      <c r="BF607" t="str">
        <f>IFERROR(IF(OR(BD607=338,BD607=340,BD607=341,BD607=342,BD607="342A",BD607="342B"),PorcenRet(BD607,BH607,BI607),INDEX(PORCENTAJEBUSCAR,MATCH(BD607,CódigoRET,0),4)*1),"")</f>
        <v/>
      </c>
      <c r="BG607">
        <f t="shared" si="66"/>
        <v>0</v>
      </c>
      <c r="BO607">
        <f t="shared" si="67"/>
        <v>0</v>
      </c>
      <c r="CC607">
        <f t="shared" si="68"/>
        <v>0</v>
      </c>
      <c r="CD607">
        <f t="shared" si="69"/>
        <v>0</v>
      </c>
      <c r="CG607">
        <f ca="1">IFERROR(INDIRECT("IVA!X"&amp;MATCH(MID(COMPRAS!C507,1,2)&amp;MID(COMPRAS!F507,1,2)&amp;MID(COMPRAS!D507,1,2),IVA!W:W,0)),"SIN COD.")</f>
        <v>0</v>
      </c>
      <c r="CH607">
        <f ca="1">IFERROR(INDIRECT("IVA!Y"&amp;MATCH(MID(COMPRAS!C507,1,2)&amp;MID(COMPRAS!F507,1,2)&amp;MID(COMPRAS!D507,1,2),IVA!W:W,0)),"SIN COD.")</f>
        <v>0</v>
      </c>
    </row>
    <row r="608" spans="1:86" x14ac:dyDescent="0.25">
      <c r="A608" s="226"/>
      <c r="B608" s="227"/>
      <c r="C608" s="228"/>
      <c r="D608"/>
      <c r="AL608">
        <f t="shared" si="63"/>
        <v>0</v>
      </c>
      <c r="AQ608">
        <f t="shared" si="64"/>
        <v>0</v>
      </c>
      <c r="AR608" t="str">
        <f>IFERROR(IF(OR(AP608=338,AP608=340,AP608=341,AP608=342,AP608="342A",AP608="342B"),PorcenRet(AP608,AT608,AU608),INDEX(PORCENTAJEBUSCAR,MATCH(AP608,CódigoRET,0),4)*1),"")</f>
        <v/>
      </c>
      <c r="AS608">
        <f t="shared" si="65"/>
        <v>0</v>
      </c>
      <c r="BF608" t="str">
        <f>IFERROR(IF(OR(BD608=338,BD608=340,BD608=341,BD608=342,BD608="342A",BD608="342B"),PorcenRet(BD608,BH608,BI608),INDEX(PORCENTAJEBUSCAR,MATCH(BD608,CódigoRET,0),4)*1),"")</f>
        <v/>
      </c>
      <c r="BG608">
        <f t="shared" si="66"/>
        <v>0</v>
      </c>
      <c r="BO608">
        <f t="shared" si="67"/>
        <v>0</v>
      </c>
      <c r="CC608">
        <f t="shared" si="68"/>
        <v>0</v>
      </c>
      <c r="CD608">
        <f t="shared" si="69"/>
        <v>0</v>
      </c>
      <c r="CG608">
        <f ca="1">IFERROR(INDIRECT("IVA!X"&amp;MATCH(MID(COMPRAS!C508,1,2)&amp;MID(COMPRAS!F508,1,2)&amp;MID(COMPRAS!D508,1,2),IVA!W:W,0)),"SIN COD.")</f>
        <v>0</v>
      </c>
      <c r="CH608">
        <f ca="1">IFERROR(INDIRECT("IVA!Y"&amp;MATCH(MID(COMPRAS!C508,1,2)&amp;MID(COMPRAS!F508,1,2)&amp;MID(COMPRAS!D508,1,2),IVA!W:W,0)),"SIN COD.")</f>
        <v>0</v>
      </c>
    </row>
    <row r="609" spans="1:86" x14ac:dyDescent="0.25">
      <c r="A609" s="226"/>
      <c r="B609" s="227"/>
      <c r="C609" s="228"/>
      <c r="D609"/>
      <c r="AL609">
        <f t="shared" si="63"/>
        <v>0</v>
      </c>
      <c r="AQ609">
        <f t="shared" si="64"/>
        <v>0</v>
      </c>
      <c r="AR609" t="str">
        <f>IFERROR(IF(OR(AP609=338,AP609=340,AP609=341,AP609=342,AP609="342A",AP609="342B"),PorcenRet(AP609,AT609,AU609),INDEX(PORCENTAJEBUSCAR,MATCH(AP609,CódigoRET,0),4)*1),"")</f>
        <v/>
      </c>
      <c r="AS609">
        <f t="shared" si="65"/>
        <v>0</v>
      </c>
      <c r="BF609" t="str">
        <f>IFERROR(IF(OR(BD609=338,BD609=340,BD609=341,BD609=342,BD609="342A",BD609="342B"),PorcenRet(BD609,BH609,BI609),INDEX(PORCENTAJEBUSCAR,MATCH(BD609,CódigoRET,0),4)*1),"")</f>
        <v/>
      </c>
      <c r="BG609">
        <f t="shared" si="66"/>
        <v>0</v>
      </c>
      <c r="BO609">
        <f t="shared" si="67"/>
        <v>0</v>
      </c>
      <c r="CC609">
        <f t="shared" si="68"/>
        <v>0</v>
      </c>
      <c r="CD609">
        <f t="shared" si="69"/>
        <v>0</v>
      </c>
      <c r="CG609">
        <f ca="1">IFERROR(INDIRECT("IVA!X"&amp;MATCH(MID(COMPRAS!C509,1,2)&amp;MID(COMPRAS!F509,1,2)&amp;MID(COMPRAS!D509,1,2),IVA!W:W,0)),"SIN COD.")</f>
        <v>0</v>
      </c>
      <c r="CH609">
        <f ca="1">IFERROR(INDIRECT("IVA!Y"&amp;MATCH(MID(COMPRAS!C509,1,2)&amp;MID(COMPRAS!F509,1,2)&amp;MID(COMPRAS!D509,1,2),IVA!W:W,0)),"SIN COD.")</f>
        <v>0</v>
      </c>
    </row>
    <row r="610" spans="1:86" x14ac:dyDescent="0.25">
      <c r="A610" s="226"/>
      <c r="B610" s="227"/>
      <c r="C610" s="228"/>
      <c r="D610"/>
      <c r="AL610">
        <f t="shared" si="63"/>
        <v>0</v>
      </c>
      <c r="AQ610">
        <f t="shared" si="64"/>
        <v>0</v>
      </c>
      <c r="AR610" t="str">
        <f>IFERROR(IF(OR(AP610=338,AP610=340,AP610=341,AP610=342,AP610="342A",AP610="342B"),PorcenRet(AP610,AT610,AU610),INDEX(PORCENTAJEBUSCAR,MATCH(AP610,CódigoRET,0),4)*1),"")</f>
        <v/>
      </c>
      <c r="AS610">
        <f t="shared" si="65"/>
        <v>0</v>
      </c>
      <c r="BF610" t="str">
        <f>IFERROR(IF(OR(BD610=338,BD610=340,BD610=341,BD610=342,BD610="342A",BD610="342B"),PorcenRet(BD610,BH610,BI610),INDEX(PORCENTAJEBUSCAR,MATCH(BD610,CódigoRET,0),4)*1),"")</f>
        <v/>
      </c>
      <c r="BG610">
        <f t="shared" si="66"/>
        <v>0</v>
      </c>
      <c r="BO610">
        <f t="shared" si="67"/>
        <v>0</v>
      </c>
      <c r="CC610">
        <f t="shared" si="68"/>
        <v>0</v>
      </c>
      <c r="CD610">
        <f t="shared" si="69"/>
        <v>0</v>
      </c>
      <c r="CG610">
        <f ca="1">IFERROR(INDIRECT("IVA!X"&amp;MATCH(MID(COMPRAS!C510,1,2)&amp;MID(COMPRAS!F510,1,2)&amp;MID(COMPRAS!D510,1,2),IVA!W:W,0)),"SIN COD.")</f>
        <v>0</v>
      </c>
      <c r="CH610">
        <f ca="1">IFERROR(INDIRECT("IVA!Y"&amp;MATCH(MID(COMPRAS!C510,1,2)&amp;MID(COMPRAS!F510,1,2)&amp;MID(COMPRAS!D510,1,2),IVA!W:W,0)),"SIN COD.")</f>
        <v>0</v>
      </c>
    </row>
    <row r="611" spans="1:86" x14ac:dyDescent="0.25">
      <c r="A611" s="226"/>
      <c r="B611" s="227"/>
      <c r="C611" s="228"/>
      <c r="D611"/>
      <c r="AL611">
        <f t="shared" si="63"/>
        <v>0</v>
      </c>
      <c r="AQ611">
        <f t="shared" si="64"/>
        <v>0</v>
      </c>
      <c r="AR611" t="str">
        <f>IFERROR(IF(OR(AP611=338,AP611=340,AP611=341,AP611=342,AP611="342A",AP611="342B"),PorcenRet(AP611,AT611,AU611),INDEX(PORCENTAJEBUSCAR,MATCH(AP611,CódigoRET,0),4)*1),"")</f>
        <v/>
      </c>
      <c r="AS611">
        <f t="shared" si="65"/>
        <v>0</v>
      </c>
      <c r="BF611" t="str">
        <f>IFERROR(IF(OR(BD611=338,BD611=340,BD611=341,BD611=342,BD611="342A",BD611="342B"),PorcenRet(BD611,BH611,BI611),INDEX(PORCENTAJEBUSCAR,MATCH(BD611,CódigoRET,0),4)*1),"")</f>
        <v/>
      </c>
      <c r="BG611">
        <f t="shared" si="66"/>
        <v>0</v>
      </c>
      <c r="BO611">
        <f t="shared" si="67"/>
        <v>0</v>
      </c>
      <c r="CC611">
        <f t="shared" si="68"/>
        <v>0</v>
      </c>
      <c r="CD611">
        <f t="shared" si="69"/>
        <v>0</v>
      </c>
      <c r="CG611">
        <f ca="1">IFERROR(INDIRECT("IVA!X"&amp;MATCH(MID(COMPRAS!C511,1,2)&amp;MID(COMPRAS!F511,1,2)&amp;MID(COMPRAS!D511,1,2),IVA!W:W,0)),"SIN COD.")</f>
        <v>0</v>
      </c>
      <c r="CH611">
        <f ca="1">IFERROR(INDIRECT("IVA!Y"&amp;MATCH(MID(COMPRAS!C511,1,2)&amp;MID(COMPRAS!F511,1,2)&amp;MID(COMPRAS!D511,1,2),IVA!W:W,0)),"SIN COD.")</f>
        <v>0</v>
      </c>
    </row>
    <row r="612" spans="1:86" x14ac:dyDescent="0.25">
      <c r="A612" s="226"/>
      <c r="B612" s="227"/>
      <c r="C612" s="228"/>
      <c r="D612"/>
      <c r="AL612">
        <f t="shared" si="63"/>
        <v>0</v>
      </c>
      <c r="AQ612">
        <f t="shared" si="64"/>
        <v>0</v>
      </c>
      <c r="AR612" t="str">
        <f>IFERROR(IF(OR(AP612=338,AP612=340,AP612=341,AP612=342,AP612="342A",AP612="342B"),PorcenRet(AP612,AT612,AU612),INDEX(PORCENTAJEBUSCAR,MATCH(AP612,CódigoRET,0),4)*1),"")</f>
        <v/>
      </c>
      <c r="AS612">
        <f t="shared" si="65"/>
        <v>0</v>
      </c>
      <c r="BF612" t="str">
        <f>IFERROR(IF(OR(BD612=338,BD612=340,BD612=341,BD612=342,BD612="342A",BD612="342B"),PorcenRet(BD612,BH612,BI612),INDEX(PORCENTAJEBUSCAR,MATCH(BD612,CódigoRET,0),4)*1),"")</f>
        <v/>
      </c>
      <c r="BG612">
        <f t="shared" si="66"/>
        <v>0</v>
      </c>
      <c r="BO612">
        <f t="shared" si="67"/>
        <v>0</v>
      </c>
      <c r="CC612">
        <f t="shared" si="68"/>
        <v>0</v>
      </c>
      <c r="CD612">
        <f t="shared" si="69"/>
        <v>0</v>
      </c>
      <c r="CG612">
        <f ca="1">IFERROR(INDIRECT("IVA!X"&amp;MATCH(MID(COMPRAS!C512,1,2)&amp;MID(COMPRAS!F512,1,2)&amp;MID(COMPRAS!D512,1,2),IVA!W:W,0)),"SIN COD.")</f>
        <v>0</v>
      </c>
      <c r="CH612">
        <f ca="1">IFERROR(INDIRECT("IVA!Y"&amp;MATCH(MID(COMPRAS!C512,1,2)&amp;MID(COMPRAS!F512,1,2)&amp;MID(COMPRAS!D512,1,2),IVA!W:W,0)),"SIN COD.")</f>
        <v>0</v>
      </c>
    </row>
    <row r="613" spans="1:86" x14ac:dyDescent="0.25">
      <c r="A613" s="226"/>
      <c r="B613" s="227"/>
      <c r="C613" s="228"/>
      <c r="D613"/>
      <c r="AL613">
        <f t="shared" si="63"/>
        <v>0</v>
      </c>
      <c r="AQ613">
        <f t="shared" si="64"/>
        <v>0</v>
      </c>
      <c r="AR613" t="str">
        <f>IFERROR(IF(OR(AP613=338,AP613=340,AP613=341,AP613=342,AP613="342A",AP613="342B"),PorcenRet(AP613,AT613,AU613),INDEX(PORCENTAJEBUSCAR,MATCH(AP613,CódigoRET,0),4)*1),"")</f>
        <v/>
      </c>
      <c r="AS613">
        <f t="shared" si="65"/>
        <v>0</v>
      </c>
      <c r="BF613" t="str">
        <f>IFERROR(IF(OR(BD613=338,BD613=340,BD613=341,BD613=342,BD613="342A",BD613="342B"),PorcenRet(BD613,BH613,BI613),INDEX(PORCENTAJEBUSCAR,MATCH(BD613,CódigoRET,0),4)*1),"")</f>
        <v/>
      </c>
      <c r="BG613">
        <f t="shared" si="66"/>
        <v>0</v>
      </c>
      <c r="BO613">
        <f t="shared" si="67"/>
        <v>0</v>
      </c>
      <c r="CC613">
        <f t="shared" si="68"/>
        <v>0</v>
      </c>
      <c r="CD613">
        <f t="shared" si="69"/>
        <v>0</v>
      </c>
      <c r="CG613">
        <f ca="1">IFERROR(INDIRECT("IVA!X"&amp;MATCH(MID(COMPRAS!C513,1,2)&amp;MID(COMPRAS!F513,1,2)&amp;MID(COMPRAS!D513,1,2),IVA!W:W,0)),"SIN COD.")</f>
        <v>0</v>
      </c>
      <c r="CH613">
        <f ca="1">IFERROR(INDIRECT("IVA!Y"&amp;MATCH(MID(COMPRAS!C513,1,2)&amp;MID(COMPRAS!F513,1,2)&amp;MID(COMPRAS!D513,1,2),IVA!W:W,0)),"SIN COD.")</f>
        <v>0</v>
      </c>
    </row>
    <row r="614" spans="1:86" x14ac:dyDescent="0.25">
      <c r="A614" s="226"/>
      <c r="B614" s="227"/>
      <c r="C614" s="228"/>
      <c r="D614"/>
      <c r="AL614">
        <f t="shared" si="63"/>
        <v>0</v>
      </c>
      <c r="AQ614">
        <f t="shared" si="64"/>
        <v>0</v>
      </c>
      <c r="AR614" t="str">
        <f>IFERROR(IF(OR(AP614=338,AP614=340,AP614=341,AP614=342,AP614="342A",AP614="342B"),PorcenRet(AP614,AT614,AU614),INDEX(PORCENTAJEBUSCAR,MATCH(AP614,CódigoRET,0),4)*1),"")</f>
        <v/>
      </c>
      <c r="AS614">
        <f t="shared" si="65"/>
        <v>0</v>
      </c>
      <c r="BF614" t="str">
        <f>IFERROR(IF(OR(BD614=338,BD614=340,BD614=341,BD614=342,BD614="342A",BD614="342B"),PorcenRet(BD614,BH614,BI614),INDEX(PORCENTAJEBUSCAR,MATCH(BD614,CódigoRET,0),4)*1),"")</f>
        <v/>
      </c>
      <c r="BG614">
        <f t="shared" si="66"/>
        <v>0</v>
      </c>
      <c r="BO614">
        <f t="shared" si="67"/>
        <v>0</v>
      </c>
      <c r="CC614">
        <f t="shared" si="68"/>
        <v>0</v>
      </c>
      <c r="CD614">
        <f t="shared" si="69"/>
        <v>0</v>
      </c>
      <c r="CG614">
        <f ca="1">IFERROR(INDIRECT("IVA!X"&amp;MATCH(MID(COMPRAS!C514,1,2)&amp;MID(COMPRAS!F514,1,2)&amp;MID(COMPRAS!D514,1,2),IVA!W:W,0)),"SIN COD.")</f>
        <v>0</v>
      </c>
      <c r="CH614">
        <f ca="1">IFERROR(INDIRECT("IVA!Y"&amp;MATCH(MID(COMPRAS!C514,1,2)&amp;MID(COMPRAS!F514,1,2)&amp;MID(COMPRAS!D514,1,2),IVA!W:W,0)),"SIN COD.")</f>
        <v>0</v>
      </c>
    </row>
    <row r="615" spans="1:86" x14ac:dyDescent="0.25">
      <c r="A615" s="226"/>
      <c r="B615" s="227"/>
      <c r="C615" s="228"/>
      <c r="D615"/>
      <c r="AL615">
        <f t="shared" si="63"/>
        <v>0</v>
      </c>
      <c r="AQ615">
        <f t="shared" si="64"/>
        <v>0</v>
      </c>
      <c r="AR615" t="str">
        <f>IFERROR(IF(OR(AP615=338,AP615=340,AP615=341,AP615=342,AP615="342A",AP615="342B"),PorcenRet(AP615,AT615,AU615),INDEX(PORCENTAJEBUSCAR,MATCH(AP615,CódigoRET,0),4)*1),"")</f>
        <v/>
      </c>
      <c r="AS615">
        <f t="shared" si="65"/>
        <v>0</v>
      </c>
      <c r="BF615" t="str">
        <f>IFERROR(IF(OR(BD615=338,BD615=340,BD615=341,BD615=342,BD615="342A",BD615="342B"),PorcenRet(BD615,BH615,BI615),INDEX(PORCENTAJEBUSCAR,MATCH(BD615,CódigoRET,0),4)*1),"")</f>
        <v/>
      </c>
      <c r="BG615">
        <f t="shared" si="66"/>
        <v>0</v>
      </c>
      <c r="BO615">
        <f t="shared" si="67"/>
        <v>0</v>
      </c>
      <c r="CC615">
        <f t="shared" si="68"/>
        <v>0</v>
      </c>
      <c r="CD615">
        <f t="shared" si="69"/>
        <v>0</v>
      </c>
      <c r="CG615">
        <f ca="1">IFERROR(INDIRECT("IVA!X"&amp;MATCH(MID(COMPRAS!C515,1,2)&amp;MID(COMPRAS!F515,1,2)&amp;MID(COMPRAS!D515,1,2),IVA!W:W,0)),"SIN COD.")</f>
        <v>0</v>
      </c>
      <c r="CH615">
        <f ca="1">IFERROR(INDIRECT("IVA!Y"&amp;MATCH(MID(COMPRAS!C515,1,2)&amp;MID(COMPRAS!F515,1,2)&amp;MID(COMPRAS!D515,1,2),IVA!W:W,0)),"SIN COD.")</f>
        <v>0</v>
      </c>
    </row>
    <row r="616" spans="1:86" x14ac:dyDescent="0.25">
      <c r="A616" s="226"/>
      <c r="B616" s="227"/>
      <c r="C616" s="228"/>
      <c r="D616"/>
      <c r="AL616">
        <f t="shared" si="63"/>
        <v>0</v>
      </c>
      <c r="AQ616">
        <f t="shared" si="64"/>
        <v>0</v>
      </c>
      <c r="AR616" t="str">
        <f>IFERROR(IF(OR(AP616=338,AP616=340,AP616=341,AP616=342,AP616="342A",AP616="342B"),PorcenRet(AP616,AT616,AU616),INDEX(PORCENTAJEBUSCAR,MATCH(AP616,CódigoRET,0),4)*1),"")</f>
        <v/>
      </c>
      <c r="AS616">
        <f t="shared" si="65"/>
        <v>0</v>
      </c>
      <c r="BF616" t="str">
        <f>IFERROR(IF(OR(BD616=338,BD616=340,BD616=341,BD616=342,BD616="342A",BD616="342B"),PorcenRet(BD616,BH616,BI616),INDEX(PORCENTAJEBUSCAR,MATCH(BD616,CódigoRET,0),4)*1),"")</f>
        <v/>
      </c>
      <c r="BG616">
        <f t="shared" si="66"/>
        <v>0</v>
      </c>
      <c r="BO616">
        <f t="shared" si="67"/>
        <v>0</v>
      </c>
      <c r="CC616">
        <f t="shared" si="68"/>
        <v>0</v>
      </c>
      <c r="CD616">
        <f t="shared" si="69"/>
        <v>0</v>
      </c>
      <c r="CG616">
        <f ca="1">IFERROR(INDIRECT("IVA!X"&amp;MATCH(MID(COMPRAS!C516,1,2)&amp;MID(COMPRAS!F516,1,2)&amp;MID(COMPRAS!D516,1,2),IVA!W:W,0)),"SIN COD.")</f>
        <v>0</v>
      </c>
      <c r="CH616">
        <f ca="1">IFERROR(INDIRECT("IVA!Y"&amp;MATCH(MID(COMPRAS!C516,1,2)&amp;MID(COMPRAS!F516,1,2)&amp;MID(COMPRAS!D516,1,2),IVA!W:W,0)),"SIN COD.")</f>
        <v>0</v>
      </c>
    </row>
    <row r="617" spans="1:86" x14ac:dyDescent="0.25">
      <c r="A617" s="226"/>
      <c r="B617" s="227"/>
      <c r="C617" s="228"/>
      <c r="D617"/>
      <c r="AL617">
        <f t="shared" si="63"/>
        <v>0</v>
      </c>
      <c r="AQ617">
        <f t="shared" si="64"/>
        <v>0</v>
      </c>
      <c r="AR617" t="str">
        <f>IFERROR(IF(OR(AP617=338,AP617=340,AP617=341,AP617=342,AP617="342A",AP617="342B"),PorcenRet(AP617,AT617,AU617),INDEX(PORCENTAJEBUSCAR,MATCH(AP617,CódigoRET,0),4)*1),"")</f>
        <v/>
      </c>
      <c r="AS617">
        <f t="shared" si="65"/>
        <v>0</v>
      </c>
      <c r="BF617" t="str">
        <f>IFERROR(IF(OR(BD617=338,BD617=340,BD617=341,BD617=342,BD617="342A",BD617="342B"),PorcenRet(BD617,BH617,BI617),INDEX(PORCENTAJEBUSCAR,MATCH(BD617,CódigoRET,0),4)*1),"")</f>
        <v/>
      </c>
      <c r="BG617">
        <f t="shared" si="66"/>
        <v>0</v>
      </c>
      <c r="BO617">
        <f t="shared" si="67"/>
        <v>0</v>
      </c>
      <c r="CC617">
        <f t="shared" si="68"/>
        <v>0</v>
      </c>
      <c r="CD617">
        <f t="shared" si="69"/>
        <v>0</v>
      </c>
      <c r="CG617">
        <f ca="1">IFERROR(INDIRECT("IVA!X"&amp;MATCH(MID(COMPRAS!C517,1,2)&amp;MID(COMPRAS!F517,1,2)&amp;MID(COMPRAS!D517,1,2),IVA!W:W,0)),"SIN COD.")</f>
        <v>0</v>
      </c>
      <c r="CH617">
        <f ca="1">IFERROR(INDIRECT("IVA!Y"&amp;MATCH(MID(COMPRAS!C517,1,2)&amp;MID(COMPRAS!F517,1,2)&amp;MID(COMPRAS!D517,1,2),IVA!W:W,0)),"SIN COD.")</f>
        <v>0</v>
      </c>
    </row>
    <row r="618" spans="1:86" x14ac:dyDescent="0.25">
      <c r="A618" s="226"/>
      <c r="B618" s="227"/>
      <c r="C618" s="228"/>
      <c r="D618"/>
      <c r="AL618">
        <f t="shared" si="63"/>
        <v>0</v>
      </c>
      <c r="AQ618">
        <f t="shared" si="64"/>
        <v>0</v>
      </c>
      <c r="AR618" t="str">
        <f>IFERROR(IF(OR(AP618=338,AP618=340,AP618=341,AP618=342,AP618="342A",AP618="342B"),PorcenRet(AP618,AT618,AU618),INDEX(PORCENTAJEBUSCAR,MATCH(AP618,CódigoRET,0),4)*1),"")</f>
        <v/>
      </c>
      <c r="AS618">
        <f t="shared" si="65"/>
        <v>0</v>
      </c>
      <c r="BF618" t="str">
        <f>IFERROR(IF(OR(BD618=338,BD618=340,BD618=341,BD618=342,BD618="342A",BD618="342B"),PorcenRet(BD618,BH618,BI618),INDEX(PORCENTAJEBUSCAR,MATCH(BD618,CódigoRET,0),4)*1),"")</f>
        <v/>
      </c>
      <c r="BG618">
        <f t="shared" si="66"/>
        <v>0</v>
      </c>
      <c r="BO618">
        <f t="shared" si="67"/>
        <v>0</v>
      </c>
      <c r="CC618">
        <f t="shared" si="68"/>
        <v>0</v>
      </c>
      <c r="CD618">
        <f t="shared" si="69"/>
        <v>0</v>
      </c>
      <c r="CG618">
        <f ca="1">IFERROR(INDIRECT("IVA!X"&amp;MATCH(MID(COMPRAS!C518,1,2)&amp;MID(COMPRAS!F518,1,2)&amp;MID(COMPRAS!D518,1,2),IVA!W:W,0)),"SIN COD.")</f>
        <v>0</v>
      </c>
      <c r="CH618">
        <f ca="1">IFERROR(INDIRECT("IVA!Y"&amp;MATCH(MID(COMPRAS!C518,1,2)&amp;MID(COMPRAS!F518,1,2)&amp;MID(COMPRAS!D518,1,2),IVA!W:W,0)),"SIN COD.")</f>
        <v>0</v>
      </c>
    </row>
    <row r="619" spans="1:86" x14ac:dyDescent="0.25">
      <c r="A619" s="226"/>
      <c r="B619" s="227"/>
      <c r="C619" s="228"/>
      <c r="D619"/>
      <c r="AL619">
        <f t="shared" si="63"/>
        <v>0</v>
      </c>
      <c r="AQ619">
        <f t="shared" si="64"/>
        <v>0</v>
      </c>
      <c r="AR619" t="str">
        <f>IFERROR(IF(OR(AP619=338,AP619=340,AP619=341,AP619=342,AP619="342A",AP619="342B"),PorcenRet(AP619,AT619,AU619),INDEX(PORCENTAJEBUSCAR,MATCH(AP619,CódigoRET,0),4)*1),"")</f>
        <v/>
      </c>
      <c r="AS619">
        <f t="shared" si="65"/>
        <v>0</v>
      </c>
      <c r="BF619" t="str">
        <f>IFERROR(IF(OR(BD619=338,BD619=340,BD619=341,BD619=342,BD619="342A",BD619="342B"),PorcenRet(BD619,BH619,BI619),INDEX(PORCENTAJEBUSCAR,MATCH(BD619,CódigoRET,0),4)*1),"")</f>
        <v/>
      </c>
      <c r="BG619">
        <f t="shared" si="66"/>
        <v>0</v>
      </c>
      <c r="BO619">
        <f t="shared" si="67"/>
        <v>0</v>
      </c>
      <c r="CC619">
        <f t="shared" si="68"/>
        <v>0</v>
      </c>
      <c r="CD619">
        <f t="shared" si="69"/>
        <v>0</v>
      </c>
      <c r="CG619">
        <f ca="1">IFERROR(INDIRECT("IVA!X"&amp;MATCH(MID(COMPRAS!C519,1,2)&amp;MID(COMPRAS!F519,1,2)&amp;MID(COMPRAS!D519,1,2),IVA!W:W,0)),"SIN COD.")</f>
        <v>0</v>
      </c>
      <c r="CH619">
        <f ca="1">IFERROR(INDIRECT("IVA!Y"&amp;MATCH(MID(COMPRAS!C519,1,2)&amp;MID(COMPRAS!F519,1,2)&amp;MID(COMPRAS!D519,1,2),IVA!W:W,0)),"SIN COD.")</f>
        <v>0</v>
      </c>
    </row>
    <row r="620" spans="1:86" x14ac:dyDescent="0.25">
      <c r="A620" s="226"/>
      <c r="B620" s="227"/>
      <c r="C620" s="228"/>
      <c r="D620"/>
      <c r="AL620">
        <f t="shared" si="63"/>
        <v>0</v>
      </c>
      <c r="AQ620">
        <f t="shared" si="64"/>
        <v>0</v>
      </c>
      <c r="AR620" t="str">
        <f>IFERROR(IF(OR(AP620=338,AP620=340,AP620=341,AP620=342,AP620="342A",AP620="342B"),PorcenRet(AP620,AT620,AU620),INDEX(PORCENTAJEBUSCAR,MATCH(AP620,CódigoRET,0),4)*1),"")</f>
        <v/>
      </c>
      <c r="AS620">
        <f t="shared" si="65"/>
        <v>0</v>
      </c>
      <c r="BF620" t="str">
        <f>IFERROR(IF(OR(BD620=338,BD620=340,BD620=341,BD620=342,BD620="342A",BD620="342B"),PorcenRet(BD620,BH620,BI620),INDEX(PORCENTAJEBUSCAR,MATCH(BD620,CódigoRET,0),4)*1),"")</f>
        <v/>
      </c>
      <c r="BG620">
        <f t="shared" si="66"/>
        <v>0</v>
      </c>
      <c r="BO620">
        <f t="shared" si="67"/>
        <v>0</v>
      </c>
      <c r="CC620">
        <f t="shared" si="68"/>
        <v>0</v>
      </c>
      <c r="CD620">
        <f t="shared" si="69"/>
        <v>0</v>
      </c>
      <c r="CG620">
        <f ca="1">IFERROR(INDIRECT("IVA!X"&amp;MATCH(MID(COMPRAS!C520,1,2)&amp;MID(COMPRAS!F520,1,2)&amp;MID(COMPRAS!D520,1,2),IVA!W:W,0)),"SIN COD.")</f>
        <v>0</v>
      </c>
      <c r="CH620">
        <f ca="1">IFERROR(INDIRECT("IVA!Y"&amp;MATCH(MID(COMPRAS!C520,1,2)&amp;MID(COMPRAS!F520,1,2)&amp;MID(COMPRAS!D520,1,2),IVA!W:W,0)),"SIN COD.")</f>
        <v>0</v>
      </c>
    </row>
    <row r="621" spans="1:86" x14ac:dyDescent="0.25">
      <c r="A621" s="226"/>
      <c r="B621" s="227"/>
      <c r="C621" s="228"/>
      <c r="D621"/>
      <c r="AL621">
        <f t="shared" si="63"/>
        <v>0</v>
      </c>
      <c r="AQ621">
        <f t="shared" si="64"/>
        <v>0</v>
      </c>
      <c r="AR621" t="str">
        <f>IFERROR(IF(OR(AP621=338,AP621=340,AP621=341,AP621=342,AP621="342A",AP621="342B"),PorcenRet(AP621,AT621,AU621),INDEX(PORCENTAJEBUSCAR,MATCH(AP621,CódigoRET,0),4)*1),"")</f>
        <v/>
      </c>
      <c r="AS621">
        <f t="shared" si="65"/>
        <v>0</v>
      </c>
      <c r="BF621" t="str">
        <f>IFERROR(IF(OR(BD621=338,BD621=340,BD621=341,BD621=342,BD621="342A",BD621="342B"),PorcenRet(BD621,BH621,BI621),INDEX(PORCENTAJEBUSCAR,MATCH(BD621,CódigoRET,0),4)*1),"")</f>
        <v/>
      </c>
      <c r="BG621">
        <f t="shared" si="66"/>
        <v>0</v>
      </c>
      <c r="BO621">
        <f t="shared" si="67"/>
        <v>0</v>
      </c>
      <c r="CC621">
        <f t="shared" si="68"/>
        <v>0</v>
      </c>
      <c r="CD621">
        <f t="shared" si="69"/>
        <v>0</v>
      </c>
      <c r="CG621">
        <f ca="1">IFERROR(INDIRECT("IVA!X"&amp;MATCH(MID(COMPRAS!C521,1,2)&amp;MID(COMPRAS!F521,1,2)&amp;MID(COMPRAS!D521,1,2),IVA!W:W,0)),"SIN COD.")</f>
        <v>0</v>
      </c>
      <c r="CH621">
        <f ca="1">IFERROR(INDIRECT("IVA!Y"&amp;MATCH(MID(COMPRAS!C521,1,2)&amp;MID(COMPRAS!F521,1,2)&amp;MID(COMPRAS!D521,1,2),IVA!W:W,0)),"SIN COD.")</f>
        <v>0</v>
      </c>
    </row>
    <row r="622" spans="1:86" x14ac:dyDescent="0.25">
      <c r="A622" s="226"/>
      <c r="B622" s="227"/>
      <c r="C622" s="228"/>
      <c r="D622"/>
      <c r="AL622">
        <f t="shared" si="63"/>
        <v>0</v>
      </c>
      <c r="AQ622">
        <f t="shared" si="64"/>
        <v>0</v>
      </c>
      <c r="AR622" t="str">
        <f>IFERROR(IF(OR(AP622=338,AP622=340,AP622=341,AP622=342,AP622="342A",AP622="342B"),PorcenRet(AP622,AT622,AU622),INDEX(PORCENTAJEBUSCAR,MATCH(AP622,CódigoRET,0),4)*1),"")</f>
        <v/>
      </c>
      <c r="AS622">
        <f t="shared" si="65"/>
        <v>0</v>
      </c>
      <c r="BF622" t="str">
        <f>IFERROR(IF(OR(BD622=338,BD622=340,BD622=341,BD622=342,BD622="342A",BD622="342B"),PorcenRet(BD622,BH622,BI622),INDEX(PORCENTAJEBUSCAR,MATCH(BD622,CódigoRET,0),4)*1),"")</f>
        <v/>
      </c>
      <c r="BG622">
        <f t="shared" si="66"/>
        <v>0</v>
      </c>
      <c r="BO622">
        <f t="shared" si="67"/>
        <v>0</v>
      </c>
      <c r="CC622">
        <f t="shared" si="68"/>
        <v>0</v>
      </c>
      <c r="CD622">
        <f t="shared" si="69"/>
        <v>0</v>
      </c>
      <c r="CG622">
        <f ca="1">IFERROR(INDIRECT("IVA!X"&amp;MATCH(MID(COMPRAS!C522,1,2)&amp;MID(COMPRAS!F522,1,2)&amp;MID(COMPRAS!D522,1,2),IVA!W:W,0)),"SIN COD.")</f>
        <v>0</v>
      </c>
      <c r="CH622">
        <f ca="1">IFERROR(INDIRECT("IVA!Y"&amp;MATCH(MID(COMPRAS!C522,1,2)&amp;MID(COMPRAS!F522,1,2)&amp;MID(COMPRAS!D522,1,2),IVA!W:W,0)),"SIN COD.")</f>
        <v>0</v>
      </c>
    </row>
    <row r="623" spans="1:86" x14ac:dyDescent="0.25">
      <c r="A623" s="226"/>
      <c r="B623" s="227"/>
      <c r="C623" s="228"/>
      <c r="D623"/>
      <c r="AL623">
        <f t="shared" si="63"/>
        <v>0</v>
      </c>
      <c r="AQ623">
        <f t="shared" si="64"/>
        <v>0</v>
      </c>
      <c r="AR623" t="str">
        <f>IFERROR(IF(OR(AP623=338,AP623=340,AP623=341,AP623=342,AP623="342A",AP623="342B"),PorcenRet(AP623,AT623,AU623),INDEX(PORCENTAJEBUSCAR,MATCH(AP623,CódigoRET,0),4)*1),"")</f>
        <v/>
      </c>
      <c r="AS623">
        <f t="shared" si="65"/>
        <v>0</v>
      </c>
      <c r="BF623" t="str">
        <f>IFERROR(IF(OR(BD623=338,BD623=340,BD623=341,BD623=342,BD623="342A",BD623="342B"),PorcenRet(BD623,BH623,BI623),INDEX(PORCENTAJEBUSCAR,MATCH(BD623,CódigoRET,0),4)*1),"")</f>
        <v/>
      </c>
      <c r="BG623">
        <f t="shared" si="66"/>
        <v>0</v>
      </c>
      <c r="BO623">
        <f t="shared" si="67"/>
        <v>0</v>
      </c>
      <c r="CC623">
        <f t="shared" si="68"/>
        <v>0</v>
      </c>
      <c r="CD623">
        <f t="shared" si="69"/>
        <v>0</v>
      </c>
      <c r="CG623">
        <f ca="1">IFERROR(INDIRECT("IVA!X"&amp;MATCH(MID(COMPRAS!C523,1,2)&amp;MID(COMPRAS!F523,1,2)&amp;MID(COMPRAS!D523,1,2),IVA!W:W,0)),"SIN COD.")</f>
        <v>0</v>
      </c>
      <c r="CH623">
        <f ca="1">IFERROR(INDIRECT("IVA!Y"&amp;MATCH(MID(COMPRAS!C523,1,2)&amp;MID(COMPRAS!F523,1,2)&amp;MID(COMPRAS!D523,1,2),IVA!W:W,0)),"SIN COD.")</f>
        <v>0</v>
      </c>
    </row>
    <row r="624" spans="1:86" x14ac:dyDescent="0.25">
      <c r="A624" s="226"/>
      <c r="B624" s="227"/>
      <c r="C624" s="228"/>
      <c r="D624"/>
      <c r="AL624">
        <f t="shared" si="63"/>
        <v>0</v>
      </c>
      <c r="AQ624">
        <f t="shared" si="64"/>
        <v>0</v>
      </c>
      <c r="AR624" t="str">
        <f>IFERROR(IF(OR(AP624=338,AP624=340,AP624=341,AP624=342,AP624="342A",AP624="342B"),PorcenRet(AP624,AT624,AU624),INDEX(PORCENTAJEBUSCAR,MATCH(AP624,CódigoRET,0),4)*1),"")</f>
        <v/>
      </c>
      <c r="AS624">
        <f t="shared" si="65"/>
        <v>0</v>
      </c>
      <c r="BF624" t="str">
        <f>IFERROR(IF(OR(BD624=338,BD624=340,BD624=341,BD624=342,BD624="342A",BD624="342B"),PorcenRet(BD624,BH624,BI624),INDEX(PORCENTAJEBUSCAR,MATCH(BD624,CódigoRET,0),4)*1),"")</f>
        <v/>
      </c>
      <c r="BG624">
        <f t="shared" si="66"/>
        <v>0</v>
      </c>
      <c r="BO624">
        <f t="shared" si="67"/>
        <v>0</v>
      </c>
      <c r="CC624">
        <f t="shared" si="68"/>
        <v>0</v>
      </c>
      <c r="CD624">
        <f t="shared" si="69"/>
        <v>0</v>
      </c>
      <c r="CG624">
        <f ca="1">IFERROR(INDIRECT("IVA!X"&amp;MATCH(MID(COMPRAS!C524,1,2)&amp;MID(COMPRAS!F524,1,2)&amp;MID(COMPRAS!D524,1,2),IVA!W:W,0)),"SIN COD.")</f>
        <v>0</v>
      </c>
      <c r="CH624">
        <f ca="1">IFERROR(INDIRECT("IVA!Y"&amp;MATCH(MID(COMPRAS!C524,1,2)&amp;MID(COMPRAS!F524,1,2)&amp;MID(COMPRAS!D524,1,2),IVA!W:W,0)),"SIN COD.")</f>
        <v>0</v>
      </c>
    </row>
    <row r="625" spans="1:86" x14ac:dyDescent="0.25">
      <c r="A625" s="226"/>
      <c r="B625" s="227"/>
      <c r="C625" s="228"/>
      <c r="D625"/>
      <c r="AL625">
        <f t="shared" si="63"/>
        <v>0</v>
      </c>
      <c r="AQ625">
        <f t="shared" si="64"/>
        <v>0</v>
      </c>
      <c r="AR625" t="str">
        <f>IFERROR(IF(OR(AP625=338,AP625=340,AP625=341,AP625=342,AP625="342A",AP625="342B"),PorcenRet(AP625,AT625,AU625),INDEX(PORCENTAJEBUSCAR,MATCH(AP625,CódigoRET,0),4)*1),"")</f>
        <v/>
      </c>
      <c r="AS625">
        <f t="shared" si="65"/>
        <v>0</v>
      </c>
      <c r="BF625" t="str">
        <f>IFERROR(IF(OR(BD625=338,BD625=340,BD625=341,BD625=342,BD625="342A",BD625="342B"),PorcenRet(BD625,BH625,BI625),INDEX(PORCENTAJEBUSCAR,MATCH(BD625,CódigoRET,0),4)*1),"")</f>
        <v/>
      </c>
      <c r="BG625">
        <f t="shared" si="66"/>
        <v>0</v>
      </c>
      <c r="BO625">
        <f t="shared" si="67"/>
        <v>0</v>
      </c>
      <c r="CC625">
        <f t="shared" si="68"/>
        <v>0</v>
      </c>
      <c r="CD625">
        <f t="shared" si="69"/>
        <v>0</v>
      </c>
      <c r="CG625">
        <f ca="1">IFERROR(INDIRECT("IVA!X"&amp;MATCH(MID(COMPRAS!C525,1,2)&amp;MID(COMPRAS!F525,1,2)&amp;MID(COMPRAS!D525,1,2),IVA!W:W,0)),"SIN COD.")</f>
        <v>0</v>
      </c>
      <c r="CH625">
        <f ca="1">IFERROR(INDIRECT("IVA!Y"&amp;MATCH(MID(COMPRAS!C525,1,2)&amp;MID(COMPRAS!F525,1,2)&amp;MID(COMPRAS!D525,1,2),IVA!W:W,0)),"SIN COD.")</f>
        <v>0</v>
      </c>
    </row>
    <row r="626" spans="1:86" x14ac:dyDescent="0.25">
      <c r="A626" s="226"/>
      <c r="B626" s="227"/>
      <c r="C626" s="228"/>
      <c r="D626"/>
      <c r="AL626">
        <f t="shared" si="63"/>
        <v>0</v>
      </c>
      <c r="AQ626">
        <f t="shared" si="64"/>
        <v>0</v>
      </c>
      <c r="AR626" t="str">
        <f>IFERROR(IF(OR(AP626=338,AP626=340,AP626=341,AP626=342,AP626="342A",AP626="342B"),PorcenRet(AP626,AT626,AU626),INDEX(PORCENTAJEBUSCAR,MATCH(AP626,CódigoRET,0),4)*1),"")</f>
        <v/>
      </c>
      <c r="AS626">
        <f t="shared" si="65"/>
        <v>0</v>
      </c>
      <c r="BF626" t="str">
        <f>IFERROR(IF(OR(BD626=338,BD626=340,BD626=341,BD626=342,BD626="342A",BD626="342B"),PorcenRet(BD626,BH626,BI626),INDEX(PORCENTAJEBUSCAR,MATCH(BD626,CódigoRET,0),4)*1),"")</f>
        <v/>
      </c>
      <c r="BG626">
        <f t="shared" si="66"/>
        <v>0</v>
      </c>
      <c r="BO626">
        <f t="shared" si="67"/>
        <v>0</v>
      </c>
      <c r="CC626">
        <f t="shared" si="68"/>
        <v>0</v>
      </c>
      <c r="CD626">
        <f t="shared" si="69"/>
        <v>0</v>
      </c>
      <c r="CG626">
        <f ca="1">IFERROR(INDIRECT("IVA!X"&amp;MATCH(MID(COMPRAS!C526,1,2)&amp;MID(COMPRAS!F526,1,2)&amp;MID(COMPRAS!D526,1,2),IVA!W:W,0)),"SIN COD.")</f>
        <v>0</v>
      </c>
      <c r="CH626">
        <f ca="1">IFERROR(INDIRECT("IVA!Y"&amp;MATCH(MID(COMPRAS!C526,1,2)&amp;MID(COMPRAS!F526,1,2)&amp;MID(COMPRAS!D526,1,2),IVA!W:W,0)),"SIN COD.")</f>
        <v>0</v>
      </c>
    </row>
    <row r="627" spans="1:86" x14ac:dyDescent="0.25">
      <c r="A627" s="226"/>
      <c r="B627" s="227"/>
      <c r="C627" s="228"/>
      <c r="D627"/>
      <c r="AL627">
        <f t="shared" si="63"/>
        <v>0</v>
      </c>
      <c r="AQ627">
        <f t="shared" si="64"/>
        <v>0</v>
      </c>
      <c r="AR627" t="str">
        <f>IFERROR(IF(OR(AP627=338,AP627=340,AP627=341,AP627=342,AP627="342A",AP627="342B"),PorcenRet(AP627,AT627,AU627),INDEX(PORCENTAJEBUSCAR,MATCH(AP627,CódigoRET,0),4)*1),"")</f>
        <v/>
      </c>
      <c r="AS627">
        <f t="shared" si="65"/>
        <v>0</v>
      </c>
      <c r="BF627" t="str">
        <f>IFERROR(IF(OR(BD627=338,BD627=340,BD627=341,BD627=342,BD627="342A",BD627="342B"),PorcenRet(BD627,BH627,BI627),INDEX(PORCENTAJEBUSCAR,MATCH(BD627,CódigoRET,0),4)*1),"")</f>
        <v/>
      </c>
      <c r="BG627">
        <f t="shared" si="66"/>
        <v>0</v>
      </c>
      <c r="BO627">
        <f t="shared" si="67"/>
        <v>0</v>
      </c>
      <c r="CC627">
        <f t="shared" si="68"/>
        <v>0</v>
      </c>
      <c r="CD627">
        <f t="shared" si="69"/>
        <v>0</v>
      </c>
      <c r="CG627">
        <f ca="1">IFERROR(INDIRECT("IVA!X"&amp;MATCH(MID(COMPRAS!C527,1,2)&amp;MID(COMPRAS!F527,1,2)&amp;MID(COMPRAS!D527,1,2),IVA!W:W,0)),"SIN COD.")</f>
        <v>0</v>
      </c>
      <c r="CH627">
        <f ca="1">IFERROR(INDIRECT("IVA!Y"&amp;MATCH(MID(COMPRAS!C527,1,2)&amp;MID(COMPRAS!F527,1,2)&amp;MID(COMPRAS!D527,1,2),IVA!W:W,0)),"SIN COD.")</f>
        <v>0</v>
      </c>
    </row>
    <row r="628" spans="1:86" x14ac:dyDescent="0.25">
      <c r="A628" s="226"/>
      <c r="B628" s="227"/>
      <c r="C628" s="228"/>
      <c r="D628"/>
      <c r="AL628">
        <f t="shared" si="63"/>
        <v>0</v>
      </c>
      <c r="AQ628">
        <f t="shared" si="64"/>
        <v>0</v>
      </c>
      <c r="AR628" t="str">
        <f>IFERROR(IF(OR(AP628=338,AP628=340,AP628=341,AP628=342,AP628="342A",AP628="342B"),PorcenRet(AP628,AT628,AU628),INDEX(PORCENTAJEBUSCAR,MATCH(AP628,CódigoRET,0),4)*1),"")</f>
        <v/>
      </c>
      <c r="AS628">
        <f t="shared" si="65"/>
        <v>0</v>
      </c>
      <c r="BF628" t="str">
        <f>IFERROR(IF(OR(BD628=338,BD628=340,BD628=341,BD628=342,BD628="342A",BD628="342B"),PorcenRet(BD628,BH628,BI628),INDEX(PORCENTAJEBUSCAR,MATCH(BD628,CódigoRET,0),4)*1),"")</f>
        <v/>
      </c>
      <c r="BG628">
        <f t="shared" si="66"/>
        <v>0</v>
      </c>
      <c r="BO628">
        <f t="shared" si="67"/>
        <v>0</v>
      </c>
      <c r="CC628">
        <f t="shared" si="68"/>
        <v>0</v>
      </c>
      <c r="CD628">
        <f t="shared" si="69"/>
        <v>0</v>
      </c>
      <c r="CG628">
        <f ca="1">IFERROR(INDIRECT("IVA!X"&amp;MATCH(MID(COMPRAS!C528,1,2)&amp;MID(COMPRAS!F528,1,2)&amp;MID(COMPRAS!D528,1,2),IVA!W:W,0)),"SIN COD.")</f>
        <v>0</v>
      </c>
      <c r="CH628">
        <f ca="1">IFERROR(INDIRECT("IVA!Y"&amp;MATCH(MID(COMPRAS!C528,1,2)&amp;MID(COMPRAS!F528,1,2)&amp;MID(COMPRAS!D528,1,2),IVA!W:W,0)),"SIN COD.")</f>
        <v>0</v>
      </c>
    </row>
    <row r="629" spans="1:86" x14ac:dyDescent="0.25">
      <c r="A629" s="226"/>
      <c r="B629" s="227"/>
      <c r="C629" s="228"/>
      <c r="D629"/>
      <c r="AL629">
        <f t="shared" si="63"/>
        <v>0</v>
      </c>
      <c r="AQ629">
        <f t="shared" si="64"/>
        <v>0</v>
      </c>
      <c r="AR629" t="str">
        <f>IFERROR(IF(OR(AP629=338,AP629=340,AP629=341,AP629=342,AP629="342A",AP629="342B"),PorcenRet(AP629,AT629,AU629),INDEX(PORCENTAJEBUSCAR,MATCH(AP629,CódigoRET,0),4)*1),"")</f>
        <v/>
      </c>
      <c r="AS629">
        <f t="shared" si="65"/>
        <v>0</v>
      </c>
      <c r="BF629" t="str">
        <f>IFERROR(IF(OR(BD629=338,BD629=340,BD629=341,BD629=342,BD629="342A",BD629="342B"),PorcenRet(BD629,BH629,BI629),INDEX(PORCENTAJEBUSCAR,MATCH(BD629,CódigoRET,0),4)*1),"")</f>
        <v/>
      </c>
      <c r="BG629">
        <f t="shared" si="66"/>
        <v>0</v>
      </c>
      <c r="BO629">
        <f t="shared" si="67"/>
        <v>0</v>
      </c>
      <c r="CC629">
        <f t="shared" si="68"/>
        <v>0</v>
      </c>
      <c r="CD629">
        <f t="shared" si="69"/>
        <v>0</v>
      </c>
      <c r="CG629">
        <f ca="1">IFERROR(INDIRECT("IVA!X"&amp;MATCH(MID(COMPRAS!C529,1,2)&amp;MID(COMPRAS!F529,1,2)&amp;MID(COMPRAS!D529,1,2),IVA!W:W,0)),"SIN COD.")</f>
        <v>0</v>
      </c>
      <c r="CH629">
        <f ca="1">IFERROR(INDIRECT("IVA!Y"&amp;MATCH(MID(COMPRAS!C529,1,2)&amp;MID(COMPRAS!F529,1,2)&amp;MID(COMPRAS!D529,1,2),IVA!W:W,0)),"SIN COD.")</f>
        <v>0</v>
      </c>
    </row>
    <row r="630" spans="1:86" x14ac:dyDescent="0.25">
      <c r="A630" s="226"/>
      <c r="B630" s="227"/>
      <c r="C630" s="228"/>
      <c r="D630"/>
      <c r="AL630">
        <f t="shared" si="63"/>
        <v>0</v>
      </c>
      <c r="AQ630">
        <f t="shared" si="64"/>
        <v>0</v>
      </c>
      <c r="AR630" t="str">
        <f>IFERROR(IF(OR(AP630=338,AP630=340,AP630=341,AP630=342,AP630="342A",AP630="342B"),PorcenRet(AP630,AT630,AU630),INDEX(PORCENTAJEBUSCAR,MATCH(AP630,CódigoRET,0),4)*1),"")</f>
        <v/>
      </c>
      <c r="AS630">
        <f t="shared" si="65"/>
        <v>0</v>
      </c>
      <c r="BF630" t="str">
        <f>IFERROR(IF(OR(BD630=338,BD630=340,BD630=341,BD630=342,BD630="342A",BD630="342B"),PorcenRet(BD630,BH630,BI630),INDEX(PORCENTAJEBUSCAR,MATCH(BD630,CódigoRET,0),4)*1),"")</f>
        <v/>
      </c>
      <c r="BG630">
        <f t="shared" si="66"/>
        <v>0</v>
      </c>
      <c r="BO630">
        <f t="shared" si="67"/>
        <v>0</v>
      </c>
      <c r="CC630">
        <f t="shared" si="68"/>
        <v>0</v>
      </c>
      <c r="CD630">
        <f t="shared" si="69"/>
        <v>0</v>
      </c>
      <c r="CG630">
        <f ca="1">IFERROR(INDIRECT("IVA!X"&amp;MATCH(MID(COMPRAS!C530,1,2)&amp;MID(COMPRAS!F530,1,2)&amp;MID(COMPRAS!D530,1,2),IVA!W:W,0)),"SIN COD.")</f>
        <v>0</v>
      </c>
      <c r="CH630">
        <f ca="1">IFERROR(INDIRECT("IVA!Y"&amp;MATCH(MID(COMPRAS!C530,1,2)&amp;MID(COMPRAS!F530,1,2)&amp;MID(COMPRAS!D530,1,2),IVA!W:W,0)),"SIN COD.")</f>
        <v>0</v>
      </c>
    </row>
    <row r="631" spans="1:86" x14ac:dyDescent="0.25">
      <c r="A631" s="226"/>
      <c r="B631" s="227"/>
      <c r="C631" s="228"/>
      <c r="D631"/>
      <c r="AL631">
        <f t="shared" si="63"/>
        <v>0</v>
      </c>
      <c r="AQ631">
        <f t="shared" si="64"/>
        <v>0</v>
      </c>
      <c r="AR631" t="str">
        <f>IFERROR(IF(OR(AP631=338,AP631=340,AP631=341,AP631=342,AP631="342A",AP631="342B"),PorcenRet(AP631,AT631,AU631),INDEX(PORCENTAJEBUSCAR,MATCH(AP631,CódigoRET,0),4)*1),"")</f>
        <v/>
      </c>
      <c r="AS631">
        <f t="shared" si="65"/>
        <v>0</v>
      </c>
      <c r="BF631" t="str">
        <f>IFERROR(IF(OR(BD631=338,BD631=340,BD631=341,BD631=342,BD631="342A",BD631="342B"),PorcenRet(BD631,BH631,BI631),INDEX(PORCENTAJEBUSCAR,MATCH(BD631,CódigoRET,0),4)*1),"")</f>
        <v/>
      </c>
      <c r="BG631">
        <f t="shared" si="66"/>
        <v>0</v>
      </c>
      <c r="BO631">
        <f t="shared" si="67"/>
        <v>0</v>
      </c>
      <c r="CC631">
        <f t="shared" si="68"/>
        <v>0</v>
      </c>
      <c r="CD631">
        <f t="shared" si="69"/>
        <v>0</v>
      </c>
      <c r="CG631">
        <f ca="1">IFERROR(INDIRECT("IVA!X"&amp;MATCH(MID(COMPRAS!C531,1,2)&amp;MID(COMPRAS!F531,1,2)&amp;MID(COMPRAS!D531,1,2),IVA!W:W,0)),"SIN COD.")</f>
        <v>0</v>
      </c>
      <c r="CH631">
        <f ca="1">IFERROR(INDIRECT("IVA!Y"&amp;MATCH(MID(COMPRAS!C531,1,2)&amp;MID(COMPRAS!F531,1,2)&amp;MID(COMPRAS!D531,1,2),IVA!W:W,0)),"SIN COD.")</f>
        <v>0</v>
      </c>
    </row>
    <row r="632" spans="1:86" x14ac:dyDescent="0.25">
      <c r="A632" s="226"/>
      <c r="B632" s="227"/>
      <c r="C632" s="228"/>
      <c r="D632"/>
      <c r="AL632">
        <f t="shared" si="63"/>
        <v>0</v>
      </c>
      <c r="AQ632">
        <f t="shared" si="64"/>
        <v>0</v>
      </c>
      <c r="AR632" t="str">
        <f>IFERROR(IF(OR(AP632=338,AP632=340,AP632=341,AP632=342,AP632="342A",AP632="342B"),PorcenRet(AP632,AT632,AU632),INDEX(PORCENTAJEBUSCAR,MATCH(AP632,CódigoRET,0),4)*1),"")</f>
        <v/>
      </c>
      <c r="AS632">
        <f t="shared" si="65"/>
        <v>0</v>
      </c>
      <c r="BF632" t="str">
        <f>IFERROR(IF(OR(BD632=338,BD632=340,BD632=341,BD632=342,BD632="342A",BD632="342B"),PorcenRet(BD632,BH632,BI632),INDEX(PORCENTAJEBUSCAR,MATCH(BD632,CódigoRET,0),4)*1),"")</f>
        <v/>
      </c>
      <c r="BG632">
        <f t="shared" si="66"/>
        <v>0</v>
      </c>
      <c r="BO632">
        <f t="shared" si="67"/>
        <v>0</v>
      </c>
      <c r="CC632">
        <f t="shared" si="68"/>
        <v>0</v>
      </c>
      <c r="CD632">
        <f t="shared" si="69"/>
        <v>0</v>
      </c>
      <c r="CG632">
        <f ca="1">IFERROR(INDIRECT("IVA!X"&amp;MATCH(MID(COMPRAS!C532,1,2)&amp;MID(COMPRAS!F532,1,2)&amp;MID(COMPRAS!D532,1,2),IVA!W:W,0)),"SIN COD.")</f>
        <v>0</v>
      </c>
      <c r="CH632">
        <f ca="1">IFERROR(INDIRECT("IVA!Y"&amp;MATCH(MID(COMPRAS!C532,1,2)&amp;MID(COMPRAS!F532,1,2)&amp;MID(COMPRAS!D532,1,2),IVA!W:W,0)),"SIN COD.")</f>
        <v>0</v>
      </c>
    </row>
    <row r="633" spans="1:86" x14ac:dyDescent="0.25">
      <c r="A633" s="226"/>
      <c r="B633" s="227"/>
      <c r="C633" s="228"/>
      <c r="D633"/>
      <c r="AL633">
        <f t="shared" si="63"/>
        <v>0</v>
      </c>
      <c r="AQ633">
        <f t="shared" si="64"/>
        <v>0</v>
      </c>
      <c r="AR633" t="str">
        <f>IFERROR(IF(OR(AP633=338,AP633=340,AP633=341,AP633=342,AP633="342A",AP633="342B"),PorcenRet(AP633,AT633,AU633),INDEX(PORCENTAJEBUSCAR,MATCH(AP633,CódigoRET,0),4)*1),"")</f>
        <v/>
      </c>
      <c r="AS633">
        <f t="shared" si="65"/>
        <v>0</v>
      </c>
      <c r="BF633" t="str">
        <f>IFERROR(IF(OR(BD633=338,BD633=340,BD633=341,BD633=342,BD633="342A",BD633="342B"),PorcenRet(BD633,BH633,BI633),INDEX(PORCENTAJEBUSCAR,MATCH(BD633,CódigoRET,0),4)*1),"")</f>
        <v/>
      </c>
      <c r="BG633">
        <f t="shared" si="66"/>
        <v>0</v>
      </c>
      <c r="BO633">
        <f t="shared" si="67"/>
        <v>0</v>
      </c>
      <c r="CC633">
        <f t="shared" si="68"/>
        <v>0</v>
      </c>
      <c r="CD633">
        <f t="shared" si="69"/>
        <v>0</v>
      </c>
      <c r="CG633">
        <f ca="1">IFERROR(INDIRECT("IVA!X"&amp;MATCH(MID(COMPRAS!C533,1,2)&amp;MID(COMPRAS!F533,1,2)&amp;MID(COMPRAS!D533,1,2),IVA!W:W,0)),"SIN COD.")</f>
        <v>0</v>
      </c>
      <c r="CH633">
        <f ca="1">IFERROR(INDIRECT("IVA!Y"&amp;MATCH(MID(COMPRAS!C533,1,2)&amp;MID(COMPRAS!F533,1,2)&amp;MID(COMPRAS!D533,1,2),IVA!W:W,0)),"SIN COD.")</f>
        <v>0</v>
      </c>
    </row>
    <row r="634" spans="1:86" x14ac:dyDescent="0.25">
      <c r="A634" s="226"/>
      <c r="B634" s="227"/>
      <c r="C634" s="228"/>
      <c r="D634"/>
      <c r="AL634">
        <f t="shared" si="63"/>
        <v>0</v>
      </c>
      <c r="AQ634">
        <f t="shared" si="64"/>
        <v>0</v>
      </c>
      <c r="AR634" t="str">
        <f>IFERROR(IF(OR(AP634=338,AP634=340,AP634=341,AP634=342,AP634="342A",AP634="342B"),PorcenRet(AP634,AT634,AU634),INDEX(PORCENTAJEBUSCAR,MATCH(AP634,CódigoRET,0),4)*1),"")</f>
        <v/>
      </c>
      <c r="AS634">
        <f t="shared" si="65"/>
        <v>0</v>
      </c>
      <c r="BF634" t="str">
        <f>IFERROR(IF(OR(BD634=338,BD634=340,BD634=341,BD634=342,BD634="342A",BD634="342B"),PorcenRet(BD634,BH634,BI634),INDEX(PORCENTAJEBUSCAR,MATCH(BD634,CódigoRET,0),4)*1),"")</f>
        <v/>
      </c>
      <c r="BG634">
        <f t="shared" si="66"/>
        <v>0</v>
      </c>
      <c r="BO634">
        <f t="shared" si="67"/>
        <v>0</v>
      </c>
      <c r="CC634">
        <f t="shared" si="68"/>
        <v>0</v>
      </c>
      <c r="CD634">
        <f t="shared" si="69"/>
        <v>0</v>
      </c>
      <c r="CG634">
        <f ca="1">IFERROR(INDIRECT("IVA!X"&amp;MATCH(MID(COMPRAS!C534,1,2)&amp;MID(COMPRAS!F534,1,2)&amp;MID(COMPRAS!D534,1,2),IVA!W:W,0)),"SIN COD.")</f>
        <v>0</v>
      </c>
      <c r="CH634">
        <f ca="1">IFERROR(INDIRECT("IVA!Y"&amp;MATCH(MID(COMPRAS!C534,1,2)&amp;MID(COMPRAS!F534,1,2)&amp;MID(COMPRAS!D534,1,2),IVA!W:W,0)),"SIN COD.")</f>
        <v>0</v>
      </c>
    </row>
    <row r="635" spans="1:86" x14ac:dyDescent="0.25">
      <c r="A635" s="226"/>
      <c r="B635" s="227"/>
      <c r="C635" s="228"/>
      <c r="D635"/>
      <c r="AL635">
        <f t="shared" si="63"/>
        <v>0</v>
      </c>
      <c r="AQ635">
        <f t="shared" si="64"/>
        <v>0</v>
      </c>
      <c r="AR635" t="str">
        <f>IFERROR(IF(OR(AP635=338,AP635=340,AP635=341,AP635=342,AP635="342A",AP635="342B"),PorcenRet(AP635,AT635,AU635),INDEX(PORCENTAJEBUSCAR,MATCH(AP635,CódigoRET,0),4)*1),"")</f>
        <v/>
      </c>
      <c r="AS635">
        <f t="shared" si="65"/>
        <v>0</v>
      </c>
      <c r="BF635" t="str">
        <f>IFERROR(IF(OR(BD635=338,BD635=340,BD635=341,BD635=342,BD635="342A",BD635="342B"),PorcenRet(BD635,BH635,BI635),INDEX(PORCENTAJEBUSCAR,MATCH(BD635,CódigoRET,0),4)*1),"")</f>
        <v/>
      </c>
      <c r="BG635">
        <f t="shared" si="66"/>
        <v>0</v>
      </c>
      <c r="BO635">
        <f t="shared" si="67"/>
        <v>0</v>
      </c>
      <c r="CC635">
        <f t="shared" si="68"/>
        <v>0</v>
      </c>
      <c r="CD635">
        <f t="shared" si="69"/>
        <v>0</v>
      </c>
      <c r="CG635">
        <f ca="1">IFERROR(INDIRECT("IVA!X"&amp;MATCH(MID(COMPRAS!C535,1,2)&amp;MID(COMPRAS!F535,1,2)&amp;MID(COMPRAS!D535,1,2),IVA!W:W,0)),"SIN COD.")</f>
        <v>0</v>
      </c>
      <c r="CH635">
        <f ca="1">IFERROR(INDIRECT("IVA!Y"&amp;MATCH(MID(COMPRAS!C535,1,2)&amp;MID(COMPRAS!F535,1,2)&amp;MID(COMPRAS!D535,1,2),IVA!W:W,0)),"SIN COD.")</f>
        <v>0</v>
      </c>
    </row>
    <row r="636" spans="1:86" x14ac:dyDescent="0.25">
      <c r="A636" s="226"/>
      <c r="B636" s="227"/>
      <c r="C636" s="228"/>
      <c r="D636"/>
      <c r="AL636">
        <f t="shared" si="63"/>
        <v>0</v>
      </c>
      <c r="AQ636">
        <f t="shared" si="64"/>
        <v>0</v>
      </c>
      <c r="AR636" t="str">
        <f>IFERROR(IF(OR(AP636=338,AP636=340,AP636=341,AP636=342,AP636="342A",AP636="342B"),PorcenRet(AP636,AT636,AU636),INDEX(PORCENTAJEBUSCAR,MATCH(AP636,CódigoRET,0),4)*1),"")</f>
        <v/>
      </c>
      <c r="AS636">
        <f t="shared" si="65"/>
        <v>0</v>
      </c>
      <c r="BF636" t="str">
        <f>IFERROR(IF(OR(BD636=338,BD636=340,BD636=341,BD636=342,BD636="342A",BD636="342B"),PorcenRet(BD636,BH636,BI636),INDEX(PORCENTAJEBUSCAR,MATCH(BD636,CódigoRET,0),4)*1),"")</f>
        <v/>
      </c>
      <c r="BG636">
        <f t="shared" si="66"/>
        <v>0</v>
      </c>
      <c r="BO636">
        <f t="shared" si="67"/>
        <v>0</v>
      </c>
      <c r="CC636">
        <f t="shared" si="68"/>
        <v>0</v>
      </c>
      <c r="CD636">
        <f t="shared" si="69"/>
        <v>0</v>
      </c>
      <c r="CG636">
        <f ca="1">IFERROR(INDIRECT("IVA!X"&amp;MATCH(MID(COMPRAS!C536,1,2)&amp;MID(COMPRAS!F536,1,2)&amp;MID(COMPRAS!D536,1,2),IVA!W:W,0)),"SIN COD.")</f>
        <v>0</v>
      </c>
      <c r="CH636">
        <f ca="1">IFERROR(INDIRECT("IVA!Y"&amp;MATCH(MID(COMPRAS!C536,1,2)&amp;MID(COMPRAS!F536,1,2)&amp;MID(COMPRAS!D536,1,2),IVA!W:W,0)),"SIN COD.")</f>
        <v>0</v>
      </c>
    </row>
    <row r="637" spans="1:86" x14ac:dyDescent="0.25">
      <c r="A637" s="226"/>
      <c r="B637" s="227"/>
      <c r="C637" s="228"/>
      <c r="D637"/>
      <c r="AL637">
        <f t="shared" si="63"/>
        <v>0</v>
      </c>
      <c r="AQ637">
        <f t="shared" si="64"/>
        <v>0</v>
      </c>
      <c r="AR637" t="str">
        <f>IFERROR(IF(OR(AP637=338,AP637=340,AP637=341,AP637=342,AP637="342A",AP637="342B"),PorcenRet(AP637,AT637,AU637),INDEX(PORCENTAJEBUSCAR,MATCH(AP637,CódigoRET,0),4)*1),"")</f>
        <v/>
      </c>
      <c r="AS637">
        <f t="shared" si="65"/>
        <v>0</v>
      </c>
      <c r="BF637" t="str">
        <f>IFERROR(IF(OR(BD637=338,BD637=340,BD637=341,BD637=342,BD637="342A",BD637="342B"),PorcenRet(BD637,BH637,BI637),INDEX(PORCENTAJEBUSCAR,MATCH(BD637,CódigoRET,0),4)*1),"")</f>
        <v/>
      </c>
      <c r="BG637">
        <f t="shared" si="66"/>
        <v>0</v>
      </c>
      <c r="BO637">
        <f t="shared" si="67"/>
        <v>0</v>
      </c>
      <c r="CC637">
        <f t="shared" si="68"/>
        <v>0</v>
      </c>
      <c r="CD637">
        <f t="shared" si="69"/>
        <v>0</v>
      </c>
      <c r="CG637">
        <f ca="1">IFERROR(INDIRECT("IVA!X"&amp;MATCH(MID(COMPRAS!C537,1,2)&amp;MID(COMPRAS!F537,1,2)&amp;MID(COMPRAS!D537,1,2),IVA!W:W,0)),"SIN COD.")</f>
        <v>0</v>
      </c>
      <c r="CH637">
        <f ca="1">IFERROR(INDIRECT("IVA!Y"&amp;MATCH(MID(COMPRAS!C537,1,2)&amp;MID(COMPRAS!F537,1,2)&amp;MID(COMPRAS!D537,1,2),IVA!W:W,0)),"SIN COD.")</f>
        <v>0</v>
      </c>
    </row>
    <row r="638" spans="1:86" x14ac:dyDescent="0.25">
      <c r="A638" s="226"/>
      <c r="B638" s="227"/>
      <c r="C638" s="228"/>
      <c r="D638"/>
      <c r="AL638">
        <f t="shared" si="63"/>
        <v>0</v>
      </c>
      <c r="AQ638">
        <f t="shared" si="64"/>
        <v>0</v>
      </c>
      <c r="AR638" t="str">
        <f>IFERROR(IF(OR(AP638=338,AP638=340,AP638=341,AP638=342,AP638="342A",AP638="342B"),PorcenRet(AP638,AT638,AU638),INDEX(PORCENTAJEBUSCAR,MATCH(AP638,CódigoRET,0),4)*1),"")</f>
        <v/>
      </c>
      <c r="AS638">
        <f t="shared" si="65"/>
        <v>0</v>
      </c>
      <c r="BF638" t="str">
        <f>IFERROR(IF(OR(BD638=338,BD638=340,BD638=341,BD638=342,BD638="342A",BD638="342B"),PorcenRet(BD638,BH638,BI638),INDEX(PORCENTAJEBUSCAR,MATCH(BD638,CódigoRET,0),4)*1),"")</f>
        <v/>
      </c>
      <c r="BG638">
        <f t="shared" si="66"/>
        <v>0</v>
      </c>
      <c r="BO638">
        <f t="shared" si="67"/>
        <v>0</v>
      </c>
      <c r="CC638">
        <f t="shared" si="68"/>
        <v>0</v>
      </c>
      <c r="CD638">
        <f t="shared" si="69"/>
        <v>0</v>
      </c>
      <c r="CG638">
        <f ca="1">IFERROR(INDIRECT("IVA!X"&amp;MATCH(MID(COMPRAS!C538,1,2)&amp;MID(COMPRAS!F538,1,2)&amp;MID(COMPRAS!D538,1,2),IVA!W:W,0)),"SIN COD.")</f>
        <v>0</v>
      </c>
      <c r="CH638">
        <f ca="1">IFERROR(INDIRECT("IVA!Y"&amp;MATCH(MID(COMPRAS!C538,1,2)&amp;MID(COMPRAS!F538,1,2)&amp;MID(COMPRAS!D538,1,2),IVA!W:W,0)),"SIN COD.")</f>
        <v>0</v>
      </c>
    </row>
    <row r="639" spans="1:86" x14ac:dyDescent="0.25">
      <c r="A639" s="226"/>
      <c r="B639" s="227"/>
      <c r="C639" s="228"/>
      <c r="D639"/>
      <c r="AL639">
        <f t="shared" si="63"/>
        <v>0</v>
      </c>
      <c r="AQ639">
        <f t="shared" si="64"/>
        <v>0</v>
      </c>
      <c r="AR639" t="str">
        <f>IFERROR(IF(OR(AP639=338,AP639=340,AP639=341,AP639=342,AP639="342A",AP639="342B"),PorcenRet(AP639,AT639,AU639),INDEX(PORCENTAJEBUSCAR,MATCH(AP639,CódigoRET,0),4)*1),"")</f>
        <v/>
      </c>
      <c r="AS639">
        <f t="shared" si="65"/>
        <v>0</v>
      </c>
      <c r="BF639" t="str">
        <f>IFERROR(IF(OR(BD639=338,BD639=340,BD639=341,BD639=342,BD639="342A",BD639="342B"),PorcenRet(BD639,BH639,BI639),INDEX(PORCENTAJEBUSCAR,MATCH(BD639,CódigoRET,0),4)*1),"")</f>
        <v/>
      </c>
      <c r="BG639">
        <f t="shared" si="66"/>
        <v>0</v>
      </c>
      <c r="BO639">
        <f t="shared" si="67"/>
        <v>0</v>
      </c>
      <c r="CC639">
        <f t="shared" si="68"/>
        <v>0</v>
      </c>
      <c r="CD639">
        <f t="shared" si="69"/>
        <v>0</v>
      </c>
      <c r="CG639">
        <f ca="1">IFERROR(INDIRECT("IVA!X"&amp;MATCH(MID(COMPRAS!C539,1,2)&amp;MID(COMPRAS!F539,1,2)&amp;MID(COMPRAS!D539,1,2),IVA!W:W,0)),"SIN COD.")</f>
        <v>0</v>
      </c>
      <c r="CH639">
        <f ca="1">IFERROR(INDIRECT("IVA!Y"&amp;MATCH(MID(COMPRAS!C539,1,2)&amp;MID(COMPRAS!F539,1,2)&amp;MID(COMPRAS!D539,1,2),IVA!W:W,0)),"SIN COD.")</f>
        <v>0</v>
      </c>
    </row>
    <row r="640" spans="1:86" x14ac:dyDescent="0.25">
      <c r="A640" s="226"/>
      <c r="B640" s="227"/>
      <c r="C640" s="228"/>
      <c r="D640"/>
      <c r="AL640">
        <f t="shared" si="63"/>
        <v>0</v>
      </c>
      <c r="AQ640">
        <f t="shared" si="64"/>
        <v>0</v>
      </c>
      <c r="AR640" t="str">
        <f>IFERROR(IF(OR(AP640=338,AP640=340,AP640=341,AP640=342,AP640="342A",AP640="342B"),PorcenRet(AP640,AT640,AU640),INDEX(PORCENTAJEBUSCAR,MATCH(AP640,CódigoRET,0),4)*1),"")</f>
        <v/>
      </c>
      <c r="AS640">
        <f t="shared" si="65"/>
        <v>0</v>
      </c>
      <c r="BF640" t="str">
        <f>IFERROR(IF(OR(BD640=338,BD640=340,BD640=341,BD640=342,BD640="342A",BD640="342B"),PorcenRet(BD640,BH640,BI640),INDEX(PORCENTAJEBUSCAR,MATCH(BD640,CódigoRET,0),4)*1),"")</f>
        <v/>
      </c>
      <c r="BG640">
        <f t="shared" si="66"/>
        <v>0</v>
      </c>
      <c r="BO640">
        <f t="shared" si="67"/>
        <v>0</v>
      </c>
      <c r="CC640">
        <f t="shared" si="68"/>
        <v>0</v>
      </c>
      <c r="CD640">
        <f t="shared" si="69"/>
        <v>0</v>
      </c>
      <c r="CG640">
        <f ca="1">IFERROR(INDIRECT("IVA!X"&amp;MATCH(MID(COMPRAS!C540,1,2)&amp;MID(COMPRAS!F540,1,2)&amp;MID(COMPRAS!D540,1,2),IVA!W:W,0)),"SIN COD.")</f>
        <v>0</v>
      </c>
      <c r="CH640">
        <f ca="1">IFERROR(INDIRECT("IVA!Y"&amp;MATCH(MID(COMPRAS!C540,1,2)&amp;MID(COMPRAS!F540,1,2)&amp;MID(COMPRAS!D540,1,2),IVA!W:W,0)),"SIN COD.")</f>
        <v>0</v>
      </c>
    </row>
    <row r="641" spans="1:86" x14ac:dyDescent="0.25">
      <c r="A641" s="226"/>
      <c r="B641" s="227"/>
      <c r="C641" s="228"/>
      <c r="D641"/>
      <c r="AL641">
        <f t="shared" si="63"/>
        <v>0</v>
      </c>
      <c r="AQ641">
        <f t="shared" si="64"/>
        <v>0</v>
      </c>
      <c r="AR641" t="str">
        <f>IFERROR(IF(OR(AP641=338,AP641=340,AP641=341,AP641=342,AP641="342A",AP641="342B"),PorcenRet(AP641,AT641,AU641),INDEX(PORCENTAJEBUSCAR,MATCH(AP641,CódigoRET,0),4)*1),"")</f>
        <v/>
      </c>
      <c r="AS641">
        <f t="shared" si="65"/>
        <v>0</v>
      </c>
      <c r="BF641" t="str">
        <f>IFERROR(IF(OR(BD641=338,BD641=340,BD641=341,BD641=342,BD641="342A",BD641="342B"),PorcenRet(BD641,BH641,BI641),INDEX(PORCENTAJEBUSCAR,MATCH(BD641,CódigoRET,0),4)*1),"")</f>
        <v/>
      </c>
      <c r="BG641">
        <f t="shared" si="66"/>
        <v>0</v>
      </c>
      <c r="BO641">
        <f t="shared" si="67"/>
        <v>0</v>
      </c>
      <c r="CC641">
        <f t="shared" si="68"/>
        <v>0</v>
      </c>
      <c r="CD641">
        <f t="shared" si="69"/>
        <v>0</v>
      </c>
      <c r="CG641">
        <f ca="1">IFERROR(INDIRECT("IVA!X"&amp;MATCH(MID(COMPRAS!C541,1,2)&amp;MID(COMPRAS!F541,1,2)&amp;MID(COMPRAS!D541,1,2),IVA!W:W,0)),"SIN COD.")</f>
        <v>0</v>
      </c>
      <c r="CH641">
        <f ca="1">IFERROR(INDIRECT("IVA!Y"&amp;MATCH(MID(COMPRAS!C541,1,2)&amp;MID(COMPRAS!F541,1,2)&amp;MID(COMPRAS!D541,1,2),IVA!W:W,0)),"SIN COD.")</f>
        <v>0</v>
      </c>
    </row>
    <row r="642" spans="1:86" x14ac:dyDescent="0.25">
      <c r="A642" s="226"/>
      <c r="B642" s="227"/>
      <c r="C642" s="228"/>
      <c r="D642"/>
      <c r="AL642">
        <f t="shared" ref="AL642:AL705" si="70">O642+P642+Q642+R642+S642+T642+U642+V642</f>
        <v>0</v>
      </c>
      <c r="AQ642">
        <f t="shared" ref="AQ642:AQ705" si="71">+P642+Q642+R642+S642-BE642-BQ642-BW642+O642</f>
        <v>0</v>
      </c>
      <c r="AR642" t="str">
        <f>IFERROR(IF(OR(AP642=338,AP642=340,AP642=341,AP642=342,AP642="342A",AP642="342B"),PorcenRet(AP642,AT642,AU642),INDEX(PORCENTAJEBUSCAR,MATCH(AP642,CódigoRET,0),4)*1),"")</f>
        <v/>
      </c>
      <c r="AS642">
        <f t="shared" ref="AS642:AS705" si="72">ROUND(IF(AP642="",0,AQ642*(AR642/100)),2)</f>
        <v>0</v>
      </c>
      <c r="BF642" t="str">
        <f>IFERROR(IF(OR(BD642=338,BD642=340,BD642=341,BD642=342,BD642="342A",BD642="342B"),PorcenRet(BD642,BH642,BI642),INDEX(PORCENTAJEBUSCAR,MATCH(BD642,CódigoRET,0),4)*1),"")</f>
        <v/>
      </c>
      <c r="BG642">
        <f t="shared" ref="BG642:BG705" si="73">ROUND(IF(BD642="",0,BE642*(BF642/100)),2)</f>
        <v>0</v>
      </c>
      <c r="BO642">
        <f t="shared" ref="BO642:BO705" si="74">IF(MID(F642,1,2)="41",SUM(O642:S642),0)</f>
        <v>0</v>
      </c>
      <c r="CC642">
        <f t="shared" ref="CC642:CC705" si="75">O642+P642+Q642+R642+S642</f>
        <v>0</v>
      </c>
      <c r="CD642">
        <f t="shared" ref="CD642:CD705" si="76">T642+U642</f>
        <v>0</v>
      </c>
      <c r="CG642">
        <f ca="1">IFERROR(INDIRECT("IVA!X"&amp;MATCH(MID(COMPRAS!C542,1,2)&amp;MID(COMPRAS!F542,1,2)&amp;MID(COMPRAS!D542,1,2),IVA!W:W,0)),"SIN COD.")</f>
        <v>0</v>
      </c>
      <c r="CH642">
        <f ca="1">IFERROR(INDIRECT("IVA!Y"&amp;MATCH(MID(COMPRAS!C542,1,2)&amp;MID(COMPRAS!F542,1,2)&amp;MID(COMPRAS!D542,1,2),IVA!W:W,0)),"SIN COD.")</f>
        <v>0</v>
      </c>
    </row>
    <row r="643" spans="1:86" x14ac:dyDescent="0.25">
      <c r="A643" s="226"/>
      <c r="B643" s="227"/>
      <c r="C643" s="228"/>
      <c r="D643"/>
      <c r="AL643">
        <f t="shared" si="70"/>
        <v>0</v>
      </c>
      <c r="AQ643">
        <f t="shared" si="71"/>
        <v>0</v>
      </c>
      <c r="AR643" t="str">
        <f>IFERROR(IF(OR(AP643=338,AP643=340,AP643=341,AP643=342,AP643="342A",AP643="342B"),PorcenRet(AP643,AT643,AU643),INDEX(PORCENTAJEBUSCAR,MATCH(AP643,CódigoRET,0),4)*1),"")</f>
        <v/>
      </c>
      <c r="AS643">
        <f t="shared" si="72"/>
        <v>0</v>
      </c>
      <c r="BF643" t="str">
        <f>IFERROR(IF(OR(BD643=338,BD643=340,BD643=341,BD643=342,BD643="342A",BD643="342B"),PorcenRet(BD643,BH643,BI643),INDEX(PORCENTAJEBUSCAR,MATCH(BD643,CódigoRET,0),4)*1),"")</f>
        <v/>
      </c>
      <c r="BG643">
        <f t="shared" si="73"/>
        <v>0</v>
      </c>
      <c r="BO643">
        <f t="shared" si="74"/>
        <v>0</v>
      </c>
      <c r="CC643">
        <f t="shared" si="75"/>
        <v>0</v>
      </c>
      <c r="CD643">
        <f t="shared" si="76"/>
        <v>0</v>
      </c>
      <c r="CG643">
        <f ca="1">IFERROR(INDIRECT("IVA!X"&amp;MATCH(MID(COMPRAS!C543,1,2)&amp;MID(COMPRAS!F543,1,2)&amp;MID(COMPRAS!D543,1,2),IVA!W:W,0)),"SIN COD.")</f>
        <v>0</v>
      </c>
      <c r="CH643">
        <f ca="1">IFERROR(INDIRECT("IVA!Y"&amp;MATCH(MID(COMPRAS!C543,1,2)&amp;MID(COMPRAS!F543,1,2)&amp;MID(COMPRAS!D543,1,2),IVA!W:W,0)),"SIN COD.")</f>
        <v>0</v>
      </c>
    </row>
    <row r="644" spans="1:86" x14ac:dyDescent="0.25">
      <c r="A644" s="226"/>
      <c r="B644" s="227"/>
      <c r="C644" s="228"/>
      <c r="D644"/>
      <c r="AL644">
        <f t="shared" si="70"/>
        <v>0</v>
      </c>
      <c r="AQ644">
        <f t="shared" si="71"/>
        <v>0</v>
      </c>
      <c r="AR644" t="str">
        <f>IFERROR(IF(OR(AP644=338,AP644=340,AP644=341,AP644=342,AP644="342A",AP644="342B"),PorcenRet(AP644,AT644,AU644),INDEX(PORCENTAJEBUSCAR,MATCH(AP644,CódigoRET,0),4)*1),"")</f>
        <v/>
      </c>
      <c r="AS644">
        <f t="shared" si="72"/>
        <v>0</v>
      </c>
      <c r="BF644" t="str">
        <f>IFERROR(IF(OR(BD644=338,BD644=340,BD644=341,BD644=342,BD644="342A",BD644="342B"),PorcenRet(BD644,BH644,BI644),INDEX(PORCENTAJEBUSCAR,MATCH(BD644,CódigoRET,0),4)*1),"")</f>
        <v/>
      </c>
      <c r="BG644">
        <f t="shared" si="73"/>
        <v>0</v>
      </c>
      <c r="BO644">
        <f t="shared" si="74"/>
        <v>0</v>
      </c>
      <c r="CC644">
        <f t="shared" si="75"/>
        <v>0</v>
      </c>
      <c r="CD644">
        <f t="shared" si="76"/>
        <v>0</v>
      </c>
      <c r="CG644">
        <f ca="1">IFERROR(INDIRECT("IVA!X"&amp;MATCH(MID(COMPRAS!C544,1,2)&amp;MID(COMPRAS!F544,1,2)&amp;MID(COMPRAS!D544,1,2),IVA!W:W,0)),"SIN COD.")</f>
        <v>0</v>
      </c>
      <c r="CH644">
        <f ca="1">IFERROR(INDIRECT("IVA!Y"&amp;MATCH(MID(COMPRAS!C544,1,2)&amp;MID(COMPRAS!F544,1,2)&amp;MID(COMPRAS!D544,1,2),IVA!W:W,0)),"SIN COD.")</f>
        <v>0</v>
      </c>
    </row>
    <row r="645" spans="1:86" x14ac:dyDescent="0.25">
      <c r="A645" s="226"/>
      <c r="B645" s="227"/>
      <c r="C645" s="228"/>
      <c r="D645"/>
      <c r="AL645">
        <f t="shared" si="70"/>
        <v>0</v>
      </c>
      <c r="AQ645">
        <f t="shared" si="71"/>
        <v>0</v>
      </c>
      <c r="AR645" t="str">
        <f>IFERROR(IF(OR(AP645=338,AP645=340,AP645=341,AP645=342,AP645="342A",AP645="342B"),PorcenRet(AP645,AT645,AU645),INDEX(PORCENTAJEBUSCAR,MATCH(AP645,CódigoRET,0),4)*1),"")</f>
        <v/>
      </c>
      <c r="AS645">
        <f t="shared" si="72"/>
        <v>0</v>
      </c>
      <c r="BF645" t="str">
        <f>IFERROR(IF(OR(BD645=338,BD645=340,BD645=341,BD645=342,BD645="342A",BD645="342B"),PorcenRet(BD645,BH645,BI645),INDEX(PORCENTAJEBUSCAR,MATCH(BD645,CódigoRET,0),4)*1),"")</f>
        <v/>
      </c>
      <c r="BG645">
        <f t="shared" si="73"/>
        <v>0</v>
      </c>
      <c r="BO645">
        <f t="shared" si="74"/>
        <v>0</v>
      </c>
      <c r="CC645">
        <f t="shared" si="75"/>
        <v>0</v>
      </c>
      <c r="CD645">
        <f t="shared" si="76"/>
        <v>0</v>
      </c>
      <c r="CG645">
        <f ca="1">IFERROR(INDIRECT("IVA!X"&amp;MATCH(MID(COMPRAS!C545,1,2)&amp;MID(COMPRAS!F545,1,2)&amp;MID(COMPRAS!D545,1,2),IVA!W:W,0)),"SIN COD.")</f>
        <v>0</v>
      </c>
      <c r="CH645">
        <f ca="1">IFERROR(INDIRECT("IVA!Y"&amp;MATCH(MID(COMPRAS!C545,1,2)&amp;MID(COMPRAS!F545,1,2)&amp;MID(COMPRAS!D545,1,2),IVA!W:W,0)),"SIN COD.")</f>
        <v>0</v>
      </c>
    </row>
    <row r="646" spans="1:86" x14ac:dyDescent="0.25">
      <c r="A646" s="226"/>
      <c r="B646" s="227"/>
      <c r="C646" s="228"/>
      <c r="D646"/>
      <c r="AL646">
        <f t="shared" si="70"/>
        <v>0</v>
      </c>
      <c r="AQ646">
        <f t="shared" si="71"/>
        <v>0</v>
      </c>
      <c r="AR646" t="str">
        <f>IFERROR(IF(OR(AP646=338,AP646=340,AP646=341,AP646=342,AP646="342A",AP646="342B"),PorcenRet(AP646,AT646,AU646),INDEX(PORCENTAJEBUSCAR,MATCH(AP646,CódigoRET,0),4)*1),"")</f>
        <v/>
      </c>
      <c r="AS646">
        <f t="shared" si="72"/>
        <v>0</v>
      </c>
      <c r="BF646" t="str">
        <f>IFERROR(IF(OR(BD646=338,BD646=340,BD646=341,BD646=342,BD646="342A",BD646="342B"),PorcenRet(BD646,BH646,BI646),INDEX(PORCENTAJEBUSCAR,MATCH(BD646,CódigoRET,0),4)*1),"")</f>
        <v/>
      </c>
      <c r="BG646">
        <f t="shared" si="73"/>
        <v>0</v>
      </c>
      <c r="BO646">
        <f t="shared" si="74"/>
        <v>0</v>
      </c>
      <c r="CC646">
        <f t="shared" si="75"/>
        <v>0</v>
      </c>
      <c r="CD646">
        <f t="shared" si="76"/>
        <v>0</v>
      </c>
      <c r="CG646">
        <f ca="1">IFERROR(INDIRECT("IVA!X"&amp;MATCH(MID(COMPRAS!C546,1,2)&amp;MID(COMPRAS!F546,1,2)&amp;MID(COMPRAS!D546,1,2),IVA!W:W,0)),"SIN COD.")</f>
        <v>0</v>
      </c>
      <c r="CH646">
        <f ca="1">IFERROR(INDIRECT("IVA!Y"&amp;MATCH(MID(COMPRAS!C546,1,2)&amp;MID(COMPRAS!F546,1,2)&amp;MID(COMPRAS!D546,1,2),IVA!W:W,0)),"SIN COD.")</f>
        <v>0</v>
      </c>
    </row>
    <row r="647" spans="1:86" x14ac:dyDescent="0.25">
      <c r="A647" s="226"/>
      <c r="B647" s="227"/>
      <c r="C647" s="228"/>
      <c r="D647"/>
      <c r="AL647">
        <f t="shared" si="70"/>
        <v>0</v>
      </c>
      <c r="AQ647">
        <f t="shared" si="71"/>
        <v>0</v>
      </c>
      <c r="AR647" t="str">
        <f>IFERROR(IF(OR(AP647=338,AP647=340,AP647=341,AP647=342,AP647="342A",AP647="342B"),PorcenRet(AP647,AT647,AU647),INDEX(PORCENTAJEBUSCAR,MATCH(AP647,CódigoRET,0),4)*1),"")</f>
        <v/>
      </c>
      <c r="AS647">
        <f t="shared" si="72"/>
        <v>0</v>
      </c>
      <c r="BF647" t="str">
        <f>IFERROR(IF(OR(BD647=338,BD647=340,BD647=341,BD647=342,BD647="342A",BD647="342B"),PorcenRet(BD647,BH647,BI647),INDEX(PORCENTAJEBUSCAR,MATCH(BD647,CódigoRET,0),4)*1),"")</f>
        <v/>
      </c>
      <c r="BG647">
        <f t="shared" si="73"/>
        <v>0</v>
      </c>
      <c r="BO647">
        <f t="shared" si="74"/>
        <v>0</v>
      </c>
      <c r="CC647">
        <f t="shared" si="75"/>
        <v>0</v>
      </c>
      <c r="CD647">
        <f t="shared" si="76"/>
        <v>0</v>
      </c>
      <c r="CG647">
        <f ca="1">IFERROR(INDIRECT("IVA!X"&amp;MATCH(MID(COMPRAS!C547,1,2)&amp;MID(COMPRAS!F547,1,2)&amp;MID(COMPRAS!D547,1,2),IVA!W:W,0)),"SIN COD.")</f>
        <v>0</v>
      </c>
      <c r="CH647">
        <f ca="1">IFERROR(INDIRECT("IVA!Y"&amp;MATCH(MID(COMPRAS!C547,1,2)&amp;MID(COMPRAS!F547,1,2)&amp;MID(COMPRAS!D547,1,2),IVA!W:W,0)),"SIN COD.")</f>
        <v>0</v>
      </c>
    </row>
    <row r="648" spans="1:86" x14ac:dyDescent="0.25">
      <c r="A648" s="226"/>
      <c r="B648" s="227"/>
      <c r="C648" s="228"/>
      <c r="D648"/>
      <c r="AL648">
        <f t="shared" si="70"/>
        <v>0</v>
      </c>
      <c r="AQ648">
        <f t="shared" si="71"/>
        <v>0</v>
      </c>
      <c r="AR648" t="str">
        <f>IFERROR(IF(OR(AP648=338,AP648=340,AP648=341,AP648=342,AP648="342A",AP648="342B"),PorcenRet(AP648,AT648,AU648),INDEX(PORCENTAJEBUSCAR,MATCH(AP648,CódigoRET,0),4)*1),"")</f>
        <v/>
      </c>
      <c r="AS648">
        <f t="shared" si="72"/>
        <v>0</v>
      </c>
      <c r="BF648" t="str">
        <f>IFERROR(IF(OR(BD648=338,BD648=340,BD648=341,BD648=342,BD648="342A",BD648="342B"),PorcenRet(BD648,BH648,BI648),INDEX(PORCENTAJEBUSCAR,MATCH(BD648,CódigoRET,0),4)*1),"")</f>
        <v/>
      </c>
      <c r="BG648">
        <f t="shared" si="73"/>
        <v>0</v>
      </c>
      <c r="BO648">
        <f t="shared" si="74"/>
        <v>0</v>
      </c>
      <c r="CC648">
        <f t="shared" si="75"/>
        <v>0</v>
      </c>
      <c r="CD648">
        <f t="shared" si="76"/>
        <v>0</v>
      </c>
      <c r="CG648">
        <f ca="1">IFERROR(INDIRECT("IVA!X"&amp;MATCH(MID(COMPRAS!C548,1,2)&amp;MID(COMPRAS!F548,1,2)&amp;MID(COMPRAS!D548,1,2),IVA!W:W,0)),"SIN COD.")</f>
        <v>0</v>
      </c>
      <c r="CH648">
        <f ca="1">IFERROR(INDIRECT("IVA!Y"&amp;MATCH(MID(COMPRAS!C548,1,2)&amp;MID(COMPRAS!F548,1,2)&amp;MID(COMPRAS!D548,1,2),IVA!W:W,0)),"SIN COD.")</f>
        <v>0</v>
      </c>
    </row>
    <row r="649" spans="1:86" x14ac:dyDescent="0.25">
      <c r="A649" s="226"/>
      <c r="B649" s="227"/>
      <c r="C649" s="228"/>
      <c r="D649"/>
      <c r="AL649">
        <f t="shared" si="70"/>
        <v>0</v>
      </c>
      <c r="AQ649">
        <f t="shared" si="71"/>
        <v>0</v>
      </c>
      <c r="AR649" t="str">
        <f>IFERROR(IF(OR(AP649=338,AP649=340,AP649=341,AP649=342,AP649="342A",AP649="342B"),PorcenRet(AP649,AT649,AU649),INDEX(PORCENTAJEBUSCAR,MATCH(AP649,CódigoRET,0),4)*1),"")</f>
        <v/>
      </c>
      <c r="AS649">
        <f t="shared" si="72"/>
        <v>0</v>
      </c>
      <c r="BF649" t="str">
        <f>IFERROR(IF(OR(BD649=338,BD649=340,BD649=341,BD649=342,BD649="342A",BD649="342B"),PorcenRet(BD649,BH649,BI649),INDEX(PORCENTAJEBUSCAR,MATCH(BD649,CódigoRET,0),4)*1),"")</f>
        <v/>
      </c>
      <c r="BG649">
        <f t="shared" si="73"/>
        <v>0</v>
      </c>
      <c r="BO649">
        <f t="shared" si="74"/>
        <v>0</v>
      </c>
      <c r="CC649">
        <f t="shared" si="75"/>
        <v>0</v>
      </c>
      <c r="CD649">
        <f t="shared" si="76"/>
        <v>0</v>
      </c>
      <c r="CG649">
        <f ca="1">IFERROR(INDIRECT("IVA!X"&amp;MATCH(MID(COMPRAS!C549,1,2)&amp;MID(COMPRAS!F549,1,2)&amp;MID(COMPRAS!D549,1,2),IVA!W:W,0)),"SIN COD.")</f>
        <v>0</v>
      </c>
      <c r="CH649">
        <f ca="1">IFERROR(INDIRECT("IVA!Y"&amp;MATCH(MID(COMPRAS!C549,1,2)&amp;MID(COMPRAS!F549,1,2)&amp;MID(COMPRAS!D549,1,2),IVA!W:W,0)),"SIN COD.")</f>
        <v>0</v>
      </c>
    </row>
    <row r="650" spans="1:86" x14ac:dyDescent="0.25">
      <c r="A650" s="226"/>
      <c r="B650" s="227"/>
      <c r="C650" s="228"/>
      <c r="D650"/>
      <c r="AL650">
        <f t="shared" si="70"/>
        <v>0</v>
      </c>
      <c r="AQ650">
        <f t="shared" si="71"/>
        <v>0</v>
      </c>
      <c r="AR650" t="str">
        <f>IFERROR(IF(OR(AP650=338,AP650=340,AP650=341,AP650=342,AP650="342A",AP650="342B"),PorcenRet(AP650,AT650,AU650),INDEX(PORCENTAJEBUSCAR,MATCH(AP650,CódigoRET,0),4)*1),"")</f>
        <v/>
      </c>
      <c r="AS650">
        <f t="shared" si="72"/>
        <v>0</v>
      </c>
      <c r="BF650" t="str">
        <f>IFERROR(IF(OR(BD650=338,BD650=340,BD650=341,BD650=342,BD650="342A",BD650="342B"),PorcenRet(BD650,BH650,BI650),INDEX(PORCENTAJEBUSCAR,MATCH(BD650,CódigoRET,0),4)*1),"")</f>
        <v/>
      </c>
      <c r="BG650">
        <f t="shared" si="73"/>
        <v>0</v>
      </c>
      <c r="BO650">
        <f t="shared" si="74"/>
        <v>0</v>
      </c>
      <c r="CC650">
        <f t="shared" si="75"/>
        <v>0</v>
      </c>
      <c r="CD650">
        <f t="shared" si="76"/>
        <v>0</v>
      </c>
      <c r="CG650">
        <f ca="1">IFERROR(INDIRECT("IVA!X"&amp;MATCH(MID(COMPRAS!C550,1,2)&amp;MID(COMPRAS!F550,1,2)&amp;MID(COMPRAS!D550,1,2),IVA!W:W,0)),"SIN COD.")</f>
        <v>0</v>
      </c>
      <c r="CH650">
        <f ca="1">IFERROR(INDIRECT("IVA!Y"&amp;MATCH(MID(COMPRAS!C550,1,2)&amp;MID(COMPRAS!F550,1,2)&amp;MID(COMPRAS!D550,1,2),IVA!W:W,0)),"SIN COD.")</f>
        <v>0</v>
      </c>
    </row>
    <row r="651" spans="1:86" x14ac:dyDescent="0.25">
      <c r="A651" s="226"/>
      <c r="B651" s="227"/>
      <c r="C651" s="228"/>
      <c r="D651"/>
      <c r="AL651">
        <f t="shared" si="70"/>
        <v>0</v>
      </c>
      <c r="AQ651">
        <f t="shared" si="71"/>
        <v>0</v>
      </c>
      <c r="AR651" t="str">
        <f>IFERROR(IF(OR(AP651=338,AP651=340,AP651=341,AP651=342,AP651="342A",AP651="342B"),PorcenRet(AP651,AT651,AU651),INDEX(PORCENTAJEBUSCAR,MATCH(AP651,CódigoRET,0),4)*1),"")</f>
        <v/>
      </c>
      <c r="AS651">
        <f t="shared" si="72"/>
        <v>0</v>
      </c>
      <c r="BF651" t="str">
        <f>IFERROR(IF(OR(BD651=338,BD651=340,BD651=341,BD651=342,BD651="342A",BD651="342B"),PorcenRet(BD651,BH651,BI651),INDEX(PORCENTAJEBUSCAR,MATCH(BD651,CódigoRET,0),4)*1),"")</f>
        <v/>
      </c>
      <c r="BG651">
        <f t="shared" si="73"/>
        <v>0</v>
      </c>
      <c r="BO651">
        <f t="shared" si="74"/>
        <v>0</v>
      </c>
      <c r="CC651">
        <f t="shared" si="75"/>
        <v>0</v>
      </c>
      <c r="CD651">
        <f t="shared" si="76"/>
        <v>0</v>
      </c>
      <c r="CG651">
        <f ca="1">IFERROR(INDIRECT("IVA!X"&amp;MATCH(MID(COMPRAS!C551,1,2)&amp;MID(COMPRAS!F551,1,2)&amp;MID(COMPRAS!D551,1,2),IVA!W:W,0)),"SIN COD.")</f>
        <v>0</v>
      </c>
      <c r="CH651">
        <f ca="1">IFERROR(INDIRECT("IVA!Y"&amp;MATCH(MID(COMPRAS!C551,1,2)&amp;MID(COMPRAS!F551,1,2)&amp;MID(COMPRAS!D551,1,2),IVA!W:W,0)),"SIN COD.")</f>
        <v>0</v>
      </c>
    </row>
    <row r="652" spans="1:86" x14ac:dyDescent="0.25">
      <c r="A652" s="226"/>
      <c r="B652" s="227"/>
      <c r="C652" s="228"/>
      <c r="D652"/>
      <c r="AL652">
        <f t="shared" si="70"/>
        <v>0</v>
      </c>
      <c r="AQ652">
        <f t="shared" si="71"/>
        <v>0</v>
      </c>
      <c r="AR652" t="str">
        <f>IFERROR(IF(OR(AP652=338,AP652=340,AP652=341,AP652=342,AP652="342A",AP652="342B"),PorcenRet(AP652,AT652,AU652),INDEX(PORCENTAJEBUSCAR,MATCH(AP652,CódigoRET,0),4)*1),"")</f>
        <v/>
      </c>
      <c r="AS652">
        <f t="shared" si="72"/>
        <v>0</v>
      </c>
      <c r="BF652" t="str">
        <f>IFERROR(IF(OR(BD652=338,BD652=340,BD652=341,BD652=342,BD652="342A",BD652="342B"),PorcenRet(BD652,BH652,BI652),INDEX(PORCENTAJEBUSCAR,MATCH(BD652,CódigoRET,0),4)*1),"")</f>
        <v/>
      </c>
      <c r="BG652">
        <f t="shared" si="73"/>
        <v>0</v>
      </c>
      <c r="BO652">
        <f t="shared" si="74"/>
        <v>0</v>
      </c>
      <c r="CC652">
        <f t="shared" si="75"/>
        <v>0</v>
      </c>
      <c r="CD652">
        <f t="shared" si="76"/>
        <v>0</v>
      </c>
      <c r="CG652">
        <f ca="1">IFERROR(INDIRECT("IVA!X"&amp;MATCH(MID(COMPRAS!C552,1,2)&amp;MID(COMPRAS!F552,1,2)&amp;MID(COMPRAS!D552,1,2),IVA!W:W,0)),"SIN COD.")</f>
        <v>0</v>
      </c>
      <c r="CH652">
        <f ca="1">IFERROR(INDIRECT("IVA!Y"&amp;MATCH(MID(COMPRAS!C552,1,2)&amp;MID(COMPRAS!F552,1,2)&amp;MID(COMPRAS!D552,1,2),IVA!W:W,0)),"SIN COD.")</f>
        <v>0</v>
      </c>
    </row>
    <row r="653" spans="1:86" x14ac:dyDescent="0.25">
      <c r="A653" s="226"/>
      <c r="B653" s="227"/>
      <c r="C653" s="228"/>
      <c r="D653"/>
      <c r="AL653">
        <f t="shared" si="70"/>
        <v>0</v>
      </c>
      <c r="AQ653">
        <f t="shared" si="71"/>
        <v>0</v>
      </c>
      <c r="AR653" t="str">
        <f>IFERROR(IF(OR(AP653=338,AP653=340,AP653=341,AP653=342,AP653="342A",AP653="342B"),PorcenRet(AP653,AT653,AU653),INDEX(PORCENTAJEBUSCAR,MATCH(AP653,CódigoRET,0),4)*1),"")</f>
        <v/>
      </c>
      <c r="AS653">
        <f t="shared" si="72"/>
        <v>0</v>
      </c>
      <c r="BF653" t="str">
        <f>IFERROR(IF(OR(BD653=338,BD653=340,BD653=341,BD653=342,BD653="342A",BD653="342B"),PorcenRet(BD653,BH653,BI653),INDEX(PORCENTAJEBUSCAR,MATCH(BD653,CódigoRET,0),4)*1),"")</f>
        <v/>
      </c>
      <c r="BG653">
        <f t="shared" si="73"/>
        <v>0</v>
      </c>
      <c r="BO653">
        <f t="shared" si="74"/>
        <v>0</v>
      </c>
      <c r="CC653">
        <f t="shared" si="75"/>
        <v>0</v>
      </c>
      <c r="CD653">
        <f t="shared" si="76"/>
        <v>0</v>
      </c>
      <c r="CG653">
        <f ca="1">IFERROR(INDIRECT("IVA!X"&amp;MATCH(MID(COMPRAS!C553,1,2)&amp;MID(COMPRAS!F553,1,2)&amp;MID(COMPRAS!D553,1,2),IVA!W:W,0)),"SIN COD.")</f>
        <v>0</v>
      </c>
      <c r="CH653">
        <f ca="1">IFERROR(INDIRECT("IVA!Y"&amp;MATCH(MID(COMPRAS!C553,1,2)&amp;MID(COMPRAS!F553,1,2)&amp;MID(COMPRAS!D553,1,2),IVA!W:W,0)),"SIN COD.")</f>
        <v>0</v>
      </c>
    </row>
    <row r="654" spans="1:86" x14ac:dyDescent="0.25">
      <c r="A654" s="226"/>
      <c r="B654" s="227"/>
      <c r="C654" s="228"/>
      <c r="D654"/>
      <c r="AL654">
        <f t="shared" si="70"/>
        <v>0</v>
      </c>
      <c r="AQ654">
        <f t="shared" si="71"/>
        <v>0</v>
      </c>
      <c r="AR654" t="str">
        <f>IFERROR(IF(OR(AP654=338,AP654=340,AP654=341,AP654=342,AP654="342A",AP654="342B"),PorcenRet(AP654,AT654,AU654),INDEX(PORCENTAJEBUSCAR,MATCH(AP654,CódigoRET,0),4)*1),"")</f>
        <v/>
      </c>
      <c r="AS654">
        <f t="shared" si="72"/>
        <v>0</v>
      </c>
      <c r="BF654" t="str">
        <f>IFERROR(IF(OR(BD654=338,BD654=340,BD654=341,BD654=342,BD654="342A",BD654="342B"),PorcenRet(BD654,BH654,BI654),INDEX(PORCENTAJEBUSCAR,MATCH(BD654,CódigoRET,0),4)*1),"")</f>
        <v/>
      </c>
      <c r="BG654">
        <f t="shared" si="73"/>
        <v>0</v>
      </c>
      <c r="BO654">
        <f t="shared" si="74"/>
        <v>0</v>
      </c>
      <c r="CC654">
        <f t="shared" si="75"/>
        <v>0</v>
      </c>
      <c r="CD654">
        <f t="shared" si="76"/>
        <v>0</v>
      </c>
      <c r="CG654">
        <f ca="1">IFERROR(INDIRECT("IVA!X"&amp;MATCH(MID(COMPRAS!C554,1,2)&amp;MID(COMPRAS!F554,1,2)&amp;MID(COMPRAS!D554,1,2),IVA!W:W,0)),"SIN COD.")</f>
        <v>0</v>
      </c>
      <c r="CH654">
        <f ca="1">IFERROR(INDIRECT("IVA!Y"&amp;MATCH(MID(COMPRAS!C554,1,2)&amp;MID(COMPRAS!F554,1,2)&amp;MID(COMPRAS!D554,1,2),IVA!W:W,0)),"SIN COD.")</f>
        <v>0</v>
      </c>
    </row>
    <row r="655" spans="1:86" x14ac:dyDescent="0.25">
      <c r="A655" s="226"/>
      <c r="B655" s="227"/>
      <c r="C655" s="228"/>
      <c r="D655"/>
      <c r="AL655">
        <f t="shared" si="70"/>
        <v>0</v>
      </c>
      <c r="AQ655">
        <f t="shared" si="71"/>
        <v>0</v>
      </c>
      <c r="AR655" t="str">
        <f>IFERROR(IF(OR(AP655=338,AP655=340,AP655=341,AP655=342,AP655="342A",AP655="342B"),PorcenRet(AP655,AT655,AU655),INDEX(PORCENTAJEBUSCAR,MATCH(AP655,CódigoRET,0),4)*1),"")</f>
        <v/>
      </c>
      <c r="AS655">
        <f t="shared" si="72"/>
        <v>0</v>
      </c>
      <c r="BF655" t="str">
        <f>IFERROR(IF(OR(BD655=338,BD655=340,BD655=341,BD655=342,BD655="342A",BD655="342B"),PorcenRet(BD655,BH655,BI655),INDEX(PORCENTAJEBUSCAR,MATCH(BD655,CódigoRET,0),4)*1),"")</f>
        <v/>
      </c>
      <c r="BG655">
        <f t="shared" si="73"/>
        <v>0</v>
      </c>
      <c r="BO655">
        <f t="shared" si="74"/>
        <v>0</v>
      </c>
      <c r="CC655">
        <f t="shared" si="75"/>
        <v>0</v>
      </c>
      <c r="CD655">
        <f t="shared" si="76"/>
        <v>0</v>
      </c>
      <c r="CG655">
        <f ca="1">IFERROR(INDIRECT("IVA!X"&amp;MATCH(MID(COMPRAS!C555,1,2)&amp;MID(COMPRAS!F555,1,2)&amp;MID(COMPRAS!D555,1,2),IVA!W:W,0)),"SIN COD.")</f>
        <v>0</v>
      </c>
      <c r="CH655">
        <f ca="1">IFERROR(INDIRECT("IVA!Y"&amp;MATCH(MID(COMPRAS!C555,1,2)&amp;MID(COMPRAS!F555,1,2)&amp;MID(COMPRAS!D555,1,2),IVA!W:W,0)),"SIN COD.")</f>
        <v>0</v>
      </c>
    </row>
    <row r="656" spans="1:86" x14ac:dyDescent="0.25">
      <c r="A656" s="226"/>
      <c r="B656" s="227"/>
      <c r="C656" s="228"/>
      <c r="D656"/>
      <c r="AL656">
        <f t="shared" si="70"/>
        <v>0</v>
      </c>
      <c r="AQ656">
        <f t="shared" si="71"/>
        <v>0</v>
      </c>
      <c r="AR656" t="str">
        <f>IFERROR(IF(OR(AP656=338,AP656=340,AP656=341,AP656=342,AP656="342A",AP656="342B"),PorcenRet(AP656,AT656,AU656),INDEX(PORCENTAJEBUSCAR,MATCH(AP656,CódigoRET,0),4)*1),"")</f>
        <v/>
      </c>
      <c r="AS656">
        <f t="shared" si="72"/>
        <v>0</v>
      </c>
      <c r="BF656" t="str">
        <f>IFERROR(IF(OR(BD656=338,BD656=340,BD656=341,BD656=342,BD656="342A",BD656="342B"),PorcenRet(BD656,BH656,BI656),INDEX(PORCENTAJEBUSCAR,MATCH(BD656,CódigoRET,0),4)*1),"")</f>
        <v/>
      </c>
      <c r="BG656">
        <f t="shared" si="73"/>
        <v>0</v>
      </c>
      <c r="BO656">
        <f t="shared" si="74"/>
        <v>0</v>
      </c>
      <c r="CC656">
        <f t="shared" si="75"/>
        <v>0</v>
      </c>
      <c r="CD656">
        <f t="shared" si="76"/>
        <v>0</v>
      </c>
      <c r="CG656">
        <f ca="1">IFERROR(INDIRECT("IVA!X"&amp;MATCH(MID(COMPRAS!C556,1,2)&amp;MID(COMPRAS!F556,1,2)&amp;MID(COMPRAS!D556,1,2),IVA!W:W,0)),"SIN COD.")</f>
        <v>0</v>
      </c>
      <c r="CH656">
        <f ca="1">IFERROR(INDIRECT("IVA!Y"&amp;MATCH(MID(COMPRAS!C556,1,2)&amp;MID(COMPRAS!F556,1,2)&amp;MID(COMPRAS!D556,1,2),IVA!W:W,0)),"SIN COD.")</f>
        <v>0</v>
      </c>
    </row>
    <row r="657" spans="1:86" x14ac:dyDescent="0.25">
      <c r="A657" s="226"/>
      <c r="B657" s="227"/>
      <c r="C657" s="228"/>
      <c r="D657"/>
      <c r="AL657">
        <f t="shared" si="70"/>
        <v>0</v>
      </c>
      <c r="AQ657">
        <f t="shared" si="71"/>
        <v>0</v>
      </c>
      <c r="AR657" t="str">
        <f>IFERROR(IF(OR(AP657=338,AP657=340,AP657=341,AP657=342,AP657="342A",AP657="342B"),PorcenRet(AP657,AT657,AU657),INDEX(PORCENTAJEBUSCAR,MATCH(AP657,CódigoRET,0),4)*1),"")</f>
        <v/>
      </c>
      <c r="AS657">
        <f t="shared" si="72"/>
        <v>0</v>
      </c>
      <c r="BF657" t="str">
        <f>IFERROR(IF(OR(BD657=338,BD657=340,BD657=341,BD657=342,BD657="342A",BD657="342B"),PorcenRet(BD657,BH657,BI657),INDEX(PORCENTAJEBUSCAR,MATCH(BD657,CódigoRET,0),4)*1),"")</f>
        <v/>
      </c>
      <c r="BG657">
        <f t="shared" si="73"/>
        <v>0</v>
      </c>
      <c r="BO657">
        <f t="shared" si="74"/>
        <v>0</v>
      </c>
      <c r="CC657">
        <f t="shared" si="75"/>
        <v>0</v>
      </c>
      <c r="CD657">
        <f t="shared" si="76"/>
        <v>0</v>
      </c>
      <c r="CG657">
        <f ca="1">IFERROR(INDIRECT("IVA!X"&amp;MATCH(MID(COMPRAS!C557,1,2)&amp;MID(COMPRAS!F557,1,2)&amp;MID(COMPRAS!D557,1,2),IVA!W:W,0)),"SIN COD.")</f>
        <v>0</v>
      </c>
      <c r="CH657">
        <f ca="1">IFERROR(INDIRECT("IVA!Y"&amp;MATCH(MID(COMPRAS!C557,1,2)&amp;MID(COMPRAS!F557,1,2)&amp;MID(COMPRAS!D557,1,2),IVA!W:W,0)),"SIN COD.")</f>
        <v>0</v>
      </c>
    </row>
    <row r="658" spans="1:86" x14ac:dyDescent="0.25">
      <c r="A658" s="226"/>
      <c r="B658" s="227"/>
      <c r="C658" s="228"/>
      <c r="D658"/>
      <c r="AL658">
        <f t="shared" si="70"/>
        <v>0</v>
      </c>
      <c r="AQ658">
        <f t="shared" si="71"/>
        <v>0</v>
      </c>
      <c r="AR658" t="str">
        <f>IFERROR(IF(OR(AP658=338,AP658=340,AP658=341,AP658=342,AP658="342A",AP658="342B"),PorcenRet(AP658,AT658,AU658),INDEX(PORCENTAJEBUSCAR,MATCH(AP658,CódigoRET,0),4)*1),"")</f>
        <v/>
      </c>
      <c r="AS658">
        <f t="shared" si="72"/>
        <v>0</v>
      </c>
      <c r="BF658" t="str">
        <f>IFERROR(IF(OR(BD658=338,BD658=340,BD658=341,BD658=342,BD658="342A",BD658="342B"),PorcenRet(BD658,BH658,BI658),INDEX(PORCENTAJEBUSCAR,MATCH(BD658,CódigoRET,0),4)*1),"")</f>
        <v/>
      </c>
      <c r="BG658">
        <f t="shared" si="73"/>
        <v>0</v>
      </c>
      <c r="BO658">
        <f t="shared" si="74"/>
        <v>0</v>
      </c>
      <c r="CC658">
        <f t="shared" si="75"/>
        <v>0</v>
      </c>
      <c r="CD658">
        <f t="shared" si="76"/>
        <v>0</v>
      </c>
      <c r="CG658">
        <f ca="1">IFERROR(INDIRECT("IVA!X"&amp;MATCH(MID(COMPRAS!C558,1,2)&amp;MID(COMPRAS!F558,1,2)&amp;MID(COMPRAS!D558,1,2),IVA!W:W,0)),"SIN COD.")</f>
        <v>0</v>
      </c>
      <c r="CH658">
        <f ca="1">IFERROR(INDIRECT("IVA!Y"&amp;MATCH(MID(COMPRAS!C558,1,2)&amp;MID(COMPRAS!F558,1,2)&amp;MID(COMPRAS!D558,1,2),IVA!W:W,0)),"SIN COD.")</f>
        <v>0</v>
      </c>
    </row>
    <row r="659" spans="1:86" x14ac:dyDescent="0.25">
      <c r="A659" s="226"/>
      <c r="B659" s="227"/>
      <c r="C659" s="228"/>
      <c r="D659"/>
      <c r="AL659">
        <f t="shared" si="70"/>
        <v>0</v>
      </c>
      <c r="AQ659">
        <f t="shared" si="71"/>
        <v>0</v>
      </c>
      <c r="AR659" t="str">
        <f>IFERROR(IF(OR(AP659=338,AP659=340,AP659=341,AP659=342,AP659="342A",AP659="342B"),PorcenRet(AP659,AT659,AU659),INDEX(PORCENTAJEBUSCAR,MATCH(AP659,CódigoRET,0),4)*1),"")</f>
        <v/>
      </c>
      <c r="AS659">
        <f t="shared" si="72"/>
        <v>0</v>
      </c>
      <c r="BF659" t="str">
        <f>IFERROR(IF(OR(BD659=338,BD659=340,BD659=341,BD659=342,BD659="342A",BD659="342B"),PorcenRet(BD659,BH659,BI659),INDEX(PORCENTAJEBUSCAR,MATCH(BD659,CódigoRET,0),4)*1),"")</f>
        <v/>
      </c>
      <c r="BG659">
        <f t="shared" si="73"/>
        <v>0</v>
      </c>
      <c r="BO659">
        <f t="shared" si="74"/>
        <v>0</v>
      </c>
      <c r="CC659">
        <f t="shared" si="75"/>
        <v>0</v>
      </c>
      <c r="CD659">
        <f t="shared" si="76"/>
        <v>0</v>
      </c>
      <c r="CG659">
        <f ca="1">IFERROR(INDIRECT("IVA!X"&amp;MATCH(MID(COMPRAS!C559,1,2)&amp;MID(COMPRAS!F559,1,2)&amp;MID(COMPRAS!D559,1,2),IVA!W:W,0)),"SIN COD.")</f>
        <v>0</v>
      </c>
      <c r="CH659">
        <f ca="1">IFERROR(INDIRECT("IVA!Y"&amp;MATCH(MID(COMPRAS!C559,1,2)&amp;MID(COMPRAS!F559,1,2)&amp;MID(COMPRAS!D559,1,2),IVA!W:W,0)),"SIN COD.")</f>
        <v>0</v>
      </c>
    </row>
    <row r="660" spans="1:86" x14ac:dyDescent="0.25">
      <c r="A660" s="226"/>
      <c r="B660" s="227"/>
      <c r="C660" s="228"/>
      <c r="D660"/>
      <c r="AL660">
        <f t="shared" si="70"/>
        <v>0</v>
      </c>
      <c r="AQ660">
        <f t="shared" si="71"/>
        <v>0</v>
      </c>
      <c r="AR660" t="str">
        <f>IFERROR(IF(OR(AP660=338,AP660=340,AP660=341,AP660=342,AP660="342A",AP660="342B"),PorcenRet(AP660,AT660,AU660),INDEX(PORCENTAJEBUSCAR,MATCH(AP660,CódigoRET,0),4)*1),"")</f>
        <v/>
      </c>
      <c r="AS660">
        <f t="shared" si="72"/>
        <v>0</v>
      </c>
      <c r="BF660" t="str">
        <f>IFERROR(IF(OR(BD660=338,BD660=340,BD660=341,BD660=342,BD660="342A",BD660="342B"),PorcenRet(BD660,BH660,BI660),INDEX(PORCENTAJEBUSCAR,MATCH(BD660,CódigoRET,0),4)*1),"")</f>
        <v/>
      </c>
      <c r="BG660">
        <f t="shared" si="73"/>
        <v>0</v>
      </c>
      <c r="BO660">
        <f t="shared" si="74"/>
        <v>0</v>
      </c>
      <c r="CC660">
        <f t="shared" si="75"/>
        <v>0</v>
      </c>
      <c r="CD660">
        <f t="shared" si="76"/>
        <v>0</v>
      </c>
      <c r="CG660">
        <f ca="1">IFERROR(INDIRECT("IVA!X"&amp;MATCH(MID(COMPRAS!C560,1,2)&amp;MID(COMPRAS!F560,1,2)&amp;MID(COMPRAS!D560,1,2),IVA!W:W,0)),"SIN COD.")</f>
        <v>0</v>
      </c>
      <c r="CH660">
        <f ca="1">IFERROR(INDIRECT("IVA!Y"&amp;MATCH(MID(COMPRAS!C560,1,2)&amp;MID(COMPRAS!F560,1,2)&amp;MID(COMPRAS!D560,1,2),IVA!W:W,0)),"SIN COD.")</f>
        <v>0</v>
      </c>
    </row>
    <row r="661" spans="1:86" x14ac:dyDescent="0.25">
      <c r="A661" s="226"/>
      <c r="B661" s="227"/>
      <c r="C661" s="228"/>
      <c r="D661"/>
      <c r="AL661">
        <f t="shared" si="70"/>
        <v>0</v>
      </c>
      <c r="AQ661">
        <f t="shared" si="71"/>
        <v>0</v>
      </c>
      <c r="AR661" t="str">
        <f>IFERROR(IF(OR(AP661=338,AP661=340,AP661=341,AP661=342,AP661="342A",AP661="342B"),PorcenRet(AP661,AT661,AU661),INDEX(PORCENTAJEBUSCAR,MATCH(AP661,CódigoRET,0),4)*1),"")</f>
        <v/>
      </c>
      <c r="AS661">
        <f t="shared" si="72"/>
        <v>0</v>
      </c>
      <c r="BF661" t="str">
        <f>IFERROR(IF(OR(BD661=338,BD661=340,BD661=341,BD661=342,BD661="342A",BD661="342B"),PorcenRet(BD661,BH661,BI661),INDEX(PORCENTAJEBUSCAR,MATCH(BD661,CódigoRET,0),4)*1),"")</f>
        <v/>
      </c>
      <c r="BG661">
        <f t="shared" si="73"/>
        <v>0</v>
      </c>
      <c r="BO661">
        <f t="shared" si="74"/>
        <v>0</v>
      </c>
      <c r="CC661">
        <f t="shared" si="75"/>
        <v>0</v>
      </c>
      <c r="CD661">
        <f t="shared" si="76"/>
        <v>0</v>
      </c>
      <c r="CG661">
        <f ca="1">IFERROR(INDIRECT("IVA!X"&amp;MATCH(MID(COMPRAS!C561,1,2)&amp;MID(COMPRAS!F561,1,2)&amp;MID(COMPRAS!D561,1,2),IVA!W:W,0)),"SIN COD.")</f>
        <v>0</v>
      </c>
      <c r="CH661">
        <f ca="1">IFERROR(INDIRECT("IVA!Y"&amp;MATCH(MID(COMPRAS!C561,1,2)&amp;MID(COMPRAS!F561,1,2)&amp;MID(COMPRAS!D561,1,2),IVA!W:W,0)),"SIN COD.")</f>
        <v>0</v>
      </c>
    </row>
    <row r="662" spans="1:86" x14ac:dyDescent="0.25">
      <c r="A662" s="226"/>
      <c r="B662" s="227"/>
      <c r="C662" s="228"/>
      <c r="D662"/>
      <c r="AL662">
        <f t="shared" si="70"/>
        <v>0</v>
      </c>
      <c r="AQ662">
        <f t="shared" si="71"/>
        <v>0</v>
      </c>
      <c r="AR662" t="str">
        <f>IFERROR(IF(OR(AP662=338,AP662=340,AP662=341,AP662=342,AP662="342A",AP662="342B"),PorcenRet(AP662,AT662,AU662),INDEX(PORCENTAJEBUSCAR,MATCH(AP662,CódigoRET,0),4)*1),"")</f>
        <v/>
      </c>
      <c r="AS662">
        <f t="shared" si="72"/>
        <v>0</v>
      </c>
      <c r="BF662" t="str">
        <f>IFERROR(IF(OR(BD662=338,BD662=340,BD662=341,BD662=342,BD662="342A",BD662="342B"),PorcenRet(BD662,BH662,BI662),INDEX(PORCENTAJEBUSCAR,MATCH(BD662,CódigoRET,0),4)*1),"")</f>
        <v/>
      </c>
      <c r="BG662">
        <f t="shared" si="73"/>
        <v>0</v>
      </c>
      <c r="BO662">
        <f t="shared" si="74"/>
        <v>0</v>
      </c>
      <c r="CC662">
        <f t="shared" si="75"/>
        <v>0</v>
      </c>
      <c r="CD662">
        <f t="shared" si="76"/>
        <v>0</v>
      </c>
      <c r="CG662">
        <f ca="1">IFERROR(INDIRECT("IVA!X"&amp;MATCH(MID(COMPRAS!C562,1,2)&amp;MID(COMPRAS!F562,1,2)&amp;MID(COMPRAS!D562,1,2),IVA!W:W,0)),"SIN COD.")</f>
        <v>0</v>
      </c>
      <c r="CH662">
        <f ca="1">IFERROR(INDIRECT("IVA!Y"&amp;MATCH(MID(COMPRAS!C562,1,2)&amp;MID(COMPRAS!F562,1,2)&amp;MID(COMPRAS!D562,1,2),IVA!W:W,0)),"SIN COD.")</f>
        <v>0</v>
      </c>
    </row>
    <row r="663" spans="1:86" x14ac:dyDescent="0.25">
      <c r="A663" s="226"/>
      <c r="B663" s="227"/>
      <c r="C663" s="228"/>
      <c r="D663"/>
      <c r="AL663">
        <f t="shared" si="70"/>
        <v>0</v>
      </c>
      <c r="AQ663">
        <f t="shared" si="71"/>
        <v>0</v>
      </c>
      <c r="AR663" t="str">
        <f>IFERROR(IF(OR(AP663=338,AP663=340,AP663=341,AP663=342,AP663="342A",AP663="342B"),PorcenRet(AP663,AT663,AU663),INDEX(PORCENTAJEBUSCAR,MATCH(AP663,CódigoRET,0),4)*1),"")</f>
        <v/>
      </c>
      <c r="AS663">
        <f t="shared" si="72"/>
        <v>0</v>
      </c>
      <c r="BF663" t="str">
        <f>IFERROR(IF(OR(BD663=338,BD663=340,BD663=341,BD663=342,BD663="342A",BD663="342B"),PorcenRet(BD663,BH663,BI663),INDEX(PORCENTAJEBUSCAR,MATCH(BD663,CódigoRET,0),4)*1),"")</f>
        <v/>
      </c>
      <c r="BG663">
        <f t="shared" si="73"/>
        <v>0</v>
      </c>
      <c r="BO663">
        <f t="shared" si="74"/>
        <v>0</v>
      </c>
      <c r="CC663">
        <f t="shared" si="75"/>
        <v>0</v>
      </c>
      <c r="CD663">
        <f t="shared" si="76"/>
        <v>0</v>
      </c>
      <c r="CG663">
        <f ca="1">IFERROR(INDIRECT("IVA!X"&amp;MATCH(MID(COMPRAS!C563,1,2)&amp;MID(COMPRAS!F563,1,2)&amp;MID(COMPRAS!D563,1,2),IVA!W:W,0)),"SIN COD.")</f>
        <v>0</v>
      </c>
      <c r="CH663">
        <f ca="1">IFERROR(INDIRECT("IVA!Y"&amp;MATCH(MID(COMPRAS!C563,1,2)&amp;MID(COMPRAS!F563,1,2)&amp;MID(COMPRAS!D563,1,2),IVA!W:W,0)),"SIN COD.")</f>
        <v>0</v>
      </c>
    </row>
    <row r="664" spans="1:86" x14ac:dyDescent="0.25">
      <c r="A664" s="226"/>
      <c r="B664" s="227"/>
      <c r="C664" s="228"/>
      <c r="D664"/>
      <c r="AL664">
        <f t="shared" si="70"/>
        <v>0</v>
      </c>
      <c r="AQ664">
        <f t="shared" si="71"/>
        <v>0</v>
      </c>
      <c r="AR664" t="str">
        <f>IFERROR(IF(OR(AP664=338,AP664=340,AP664=341,AP664=342,AP664="342A",AP664="342B"),PorcenRet(AP664,AT664,AU664),INDEX(PORCENTAJEBUSCAR,MATCH(AP664,CódigoRET,0),4)*1),"")</f>
        <v/>
      </c>
      <c r="AS664">
        <f t="shared" si="72"/>
        <v>0</v>
      </c>
      <c r="BF664" t="str">
        <f>IFERROR(IF(OR(BD664=338,BD664=340,BD664=341,BD664=342,BD664="342A",BD664="342B"),PorcenRet(BD664,BH664,BI664),INDEX(PORCENTAJEBUSCAR,MATCH(BD664,CódigoRET,0),4)*1),"")</f>
        <v/>
      </c>
      <c r="BG664">
        <f t="shared" si="73"/>
        <v>0</v>
      </c>
      <c r="BO664">
        <f t="shared" si="74"/>
        <v>0</v>
      </c>
      <c r="CC664">
        <f t="shared" si="75"/>
        <v>0</v>
      </c>
      <c r="CD664">
        <f t="shared" si="76"/>
        <v>0</v>
      </c>
      <c r="CG664">
        <f ca="1">IFERROR(INDIRECT("IVA!X"&amp;MATCH(MID(COMPRAS!C564,1,2)&amp;MID(COMPRAS!F564,1,2)&amp;MID(COMPRAS!D564,1,2),IVA!W:W,0)),"SIN COD.")</f>
        <v>0</v>
      </c>
      <c r="CH664">
        <f ca="1">IFERROR(INDIRECT("IVA!Y"&amp;MATCH(MID(COMPRAS!C564,1,2)&amp;MID(COMPRAS!F564,1,2)&amp;MID(COMPRAS!D564,1,2),IVA!W:W,0)),"SIN COD.")</f>
        <v>0</v>
      </c>
    </row>
    <row r="665" spans="1:86" x14ac:dyDescent="0.25">
      <c r="A665" s="226"/>
      <c r="B665" s="227"/>
      <c r="C665" s="228"/>
      <c r="D665"/>
      <c r="AL665">
        <f t="shared" si="70"/>
        <v>0</v>
      </c>
      <c r="AQ665">
        <f t="shared" si="71"/>
        <v>0</v>
      </c>
      <c r="AR665" t="str">
        <f>IFERROR(IF(OR(AP665=338,AP665=340,AP665=341,AP665=342,AP665="342A",AP665="342B"),PorcenRet(AP665,AT665,AU665),INDEX(PORCENTAJEBUSCAR,MATCH(AP665,CódigoRET,0),4)*1),"")</f>
        <v/>
      </c>
      <c r="AS665">
        <f t="shared" si="72"/>
        <v>0</v>
      </c>
      <c r="BF665" t="str">
        <f>IFERROR(IF(OR(BD665=338,BD665=340,BD665=341,BD665=342,BD665="342A",BD665="342B"),PorcenRet(BD665,BH665,BI665),INDEX(PORCENTAJEBUSCAR,MATCH(BD665,CódigoRET,0),4)*1),"")</f>
        <v/>
      </c>
      <c r="BG665">
        <f t="shared" si="73"/>
        <v>0</v>
      </c>
      <c r="BO665">
        <f t="shared" si="74"/>
        <v>0</v>
      </c>
      <c r="CC665">
        <f t="shared" si="75"/>
        <v>0</v>
      </c>
      <c r="CD665">
        <f t="shared" si="76"/>
        <v>0</v>
      </c>
      <c r="CG665">
        <f ca="1">IFERROR(INDIRECT("IVA!X"&amp;MATCH(MID(COMPRAS!C565,1,2)&amp;MID(COMPRAS!F565,1,2)&amp;MID(COMPRAS!D565,1,2),IVA!W:W,0)),"SIN COD.")</f>
        <v>0</v>
      </c>
      <c r="CH665">
        <f ca="1">IFERROR(INDIRECT("IVA!Y"&amp;MATCH(MID(COMPRAS!C565,1,2)&amp;MID(COMPRAS!F565,1,2)&amp;MID(COMPRAS!D565,1,2),IVA!W:W,0)),"SIN COD.")</f>
        <v>0</v>
      </c>
    </row>
    <row r="666" spans="1:86" x14ac:dyDescent="0.25">
      <c r="A666" s="226"/>
      <c r="B666" s="227"/>
      <c r="C666" s="228"/>
      <c r="D666"/>
      <c r="AL666">
        <f t="shared" si="70"/>
        <v>0</v>
      </c>
      <c r="AQ666">
        <f t="shared" si="71"/>
        <v>0</v>
      </c>
      <c r="AR666" t="str">
        <f>IFERROR(IF(OR(AP666=338,AP666=340,AP666=341,AP666=342,AP666="342A",AP666="342B"),PorcenRet(AP666,AT666,AU666),INDEX(PORCENTAJEBUSCAR,MATCH(AP666,CódigoRET,0),4)*1),"")</f>
        <v/>
      </c>
      <c r="AS666">
        <f t="shared" si="72"/>
        <v>0</v>
      </c>
      <c r="BF666" t="str">
        <f>IFERROR(IF(OR(BD666=338,BD666=340,BD666=341,BD666=342,BD666="342A",BD666="342B"),PorcenRet(BD666,BH666,BI666),INDEX(PORCENTAJEBUSCAR,MATCH(BD666,CódigoRET,0),4)*1),"")</f>
        <v/>
      </c>
      <c r="BG666">
        <f t="shared" si="73"/>
        <v>0</v>
      </c>
      <c r="BO666">
        <f t="shared" si="74"/>
        <v>0</v>
      </c>
      <c r="CC666">
        <f t="shared" si="75"/>
        <v>0</v>
      </c>
      <c r="CD666">
        <f t="shared" si="76"/>
        <v>0</v>
      </c>
      <c r="CG666">
        <f ca="1">IFERROR(INDIRECT("IVA!X"&amp;MATCH(MID(COMPRAS!C566,1,2)&amp;MID(COMPRAS!F566,1,2)&amp;MID(COMPRAS!D566,1,2),IVA!W:W,0)),"SIN COD.")</f>
        <v>0</v>
      </c>
      <c r="CH666">
        <f ca="1">IFERROR(INDIRECT("IVA!Y"&amp;MATCH(MID(COMPRAS!C566,1,2)&amp;MID(COMPRAS!F566,1,2)&amp;MID(COMPRAS!D566,1,2),IVA!W:W,0)),"SIN COD.")</f>
        <v>0</v>
      </c>
    </row>
    <row r="667" spans="1:86" x14ac:dyDescent="0.25">
      <c r="A667" s="226"/>
      <c r="B667" s="227"/>
      <c r="C667" s="228"/>
      <c r="D667"/>
      <c r="AL667">
        <f t="shared" si="70"/>
        <v>0</v>
      </c>
      <c r="AQ667">
        <f t="shared" si="71"/>
        <v>0</v>
      </c>
      <c r="AR667" t="str">
        <f>IFERROR(IF(OR(AP667=338,AP667=340,AP667=341,AP667=342,AP667="342A",AP667="342B"),PorcenRet(AP667,AT667,AU667),INDEX(PORCENTAJEBUSCAR,MATCH(AP667,CódigoRET,0),4)*1),"")</f>
        <v/>
      </c>
      <c r="AS667">
        <f t="shared" si="72"/>
        <v>0</v>
      </c>
      <c r="BF667" t="str">
        <f>IFERROR(IF(OR(BD667=338,BD667=340,BD667=341,BD667=342,BD667="342A",BD667="342B"),PorcenRet(BD667,BH667,BI667),INDEX(PORCENTAJEBUSCAR,MATCH(BD667,CódigoRET,0),4)*1),"")</f>
        <v/>
      </c>
      <c r="BG667">
        <f t="shared" si="73"/>
        <v>0</v>
      </c>
      <c r="BO667">
        <f t="shared" si="74"/>
        <v>0</v>
      </c>
      <c r="CC667">
        <f t="shared" si="75"/>
        <v>0</v>
      </c>
      <c r="CD667">
        <f t="shared" si="76"/>
        <v>0</v>
      </c>
      <c r="CG667">
        <f ca="1">IFERROR(INDIRECT("IVA!X"&amp;MATCH(MID(COMPRAS!C567,1,2)&amp;MID(COMPRAS!F567,1,2)&amp;MID(COMPRAS!D567,1,2),IVA!W:W,0)),"SIN COD.")</f>
        <v>0</v>
      </c>
      <c r="CH667">
        <f ca="1">IFERROR(INDIRECT("IVA!Y"&amp;MATCH(MID(COMPRAS!C567,1,2)&amp;MID(COMPRAS!F567,1,2)&amp;MID(COMPRAS!D567,1,2),IVA!W:W,0)),"SIN COD.")</f>
        <v>0</v>
      </c>
    </row>
    <row r="668" spans="1:86" x14ac:dyDescent="0.25">
      <c r="A668" s="226"/>
      <c r="B668" s="227"/>
      <c r="C668" s="228"/>
      <c r="D668"/>
      <c r="AL668">
        <f t="shared" si="70"/>
        <v>0</v>
      </c>
      <c r="AQ668">
        <f t="shared" si="71"/>
        <v>0</v>
      </c>
      <c r="AR668" t="str">
        <f>IFERROR(IF(OR(AP668=338,AP668=340,AP668=341,AP668=342,AP668="342A",AP668="342B"),PorcenRet(AP668,AT668,AU668),INDEX(PORCENTAJEBUSCAR,MATCH(AP668,CódigoRET,0),4)*1),"")</f>
        <v/>
      </c>
      <c r="AS668">
        <f t="shared" si="72"/>
        <v>0</v>
      </c>
      <c r="BF668" t="str">
        <f>IFERROR(IF(OR(BD668=338,BD668=340,BD668=341,BD668=342,BD668="342A",BD668="342B"),PorcenRet(BD668,BH668,BI668),INDEX(PORCENTAJEBUSCAR,MATCH(BD668,CódigoRET,0),4)*1),"")</f>
        <v/>
      </c>
      <c r="BG668">
        <f t="shared" si="73"/>
        <v>0</v>
      </c>
      <c r="BO668">
        <f t="shared" si="74"/>
        <v>0</v>
      </c>
      <c r="CC668">
        <f t="shared" si="75"/>
        <v>0</v>
      </c>
      <c r="CD668">
        <f t="shared" si="76"/>
        <v>0</v>
      </c>
      <c r="CG668">
        <f ca="1">IFERROR(INDIRECT("IVA!X"&amp;MATCH(MID(COMPRAS!C568,1,2)&amp;MID(COMPRAS!F568,1,2)&amp;MID(COMPRAS!D568,1,2),IVA!W:W,0)),"SIN COD.")</f>
        <v>0</v>
      </c>
      <c r="CH668">
        <f ca="1">IFERROR(INDIRECT("IVA!Y"&amp;MATCH(MID(COMPRAS!C568,1,2)&amp;MID(COMPRAS!F568,1,2)&amp;MID(COMPRAS!D568,1,2),IVA!W:W,0)),"SIN COD.")</f>
        <v>0</v>
      </c>
    </row>
    <row r="669" spans="1:86" x14ac:dyDescent="0.25">
      <c r="A669" s="226"/>
      <c r="B669" s="227"/>
      <c r="C669" s="228"/>
      <c r="D669"/>
      <c r="AL669">
        <f t="shared" si="70"/>
        <v>0</v>
      </c>
      <c r="AQ669">
        <f t="shared" si="71"/>
        <v>0</v>
      </c>
      <c r="AR669" t="str">
        <f>IFERROR(IF(OR(AP669=338,AP669=340,AP669=341,AP669=342,AP669="342A",AP669="342B"),PorcenRet(AP669,AT669,AU669),INDEX(PORCENTAJEBUSCAR,MATCH(AP669,CódigoRET,0),4)*1),"")</f>
        <v/>
      </c>
      <c r="AS669">
        <f t="shared" si="72"/>
        <v>0</v>
      </c>
      <c r="BF669" t="str">
        <f>IFERROR(IF(OR(BD669=338,BD669=340,BD669=341,BD669=342,BD669="342A",BD669="342B"),PorcenRet(BD669,BH669,BI669),INDEX(PORCENTAJEBUSCAR,MATCH(BD669,CódigoRET,0),4)*1),"")</f>
        <v/>
      </c>
      <c r="BG669">
        <f t="shared" si="73"/>
        <v>0</v>
      </c>
      <c r="BO669">
        <f t="shared" si="74"/>
        <v>0</v>
      </c>
      <c r="CC669">
        <f t="shared" si="75"/>
        <v>0</v>
      </c>
      <c r="CD669">
        <f t="shared" si="76"/>
        <v>0</v>
      </c>
      <c r="CG669">
        <f ca="1">IFERROR(INDIRECT("IVA!X"&amp;MATCH(MID(COMPRAS!C569,1,2)&amp;MID(COMPRAS!F569,1,2)&amp;MID(COMPRAS!D569,1,2),IVA!W:W,0)),"SIN COD.")</f>
        <v>0</v>
      </c>
      <c r="CH669">
        <f ca="1">IFERROR(INDIRECT("IVA!Y"&amp;MATCH(MID(COMPRAS!C569,1,2)&amp;MID(COMPRAS!F569,1,2)&amp;MID(COMPRAS!D569,1,2),IVA!W:W,0)),"SIN COD.")</f>
        <v>0</v>
      </c>
    </row>
    <row r="670" spans="1:86" x14ac:dyDescent="0.25">
      <c r="A670" s="226"/>
      <c r="B670" s="227"/>
      <c r="C670" s="228"/>
      <c r="D670"/>
      <c r="AL670">
        <f t="shared" si="70"/>
        <v>0</v>
      </c>
      <c r="AQ670">
        <f t="shared" si="71"/>
        <v>0</v>
      </c>
      <c r="AR670" t="str">
        <f>IFERROR(IF(OR(AP670=338,AP670=340,AP670=341,AP670=342,AP670="342A",AP670="342B"),PorcenRet(AP670,AT670,AU670),INDEX(PORCENTAJEBUSCAR,MATCH(AP670,CódigoRET,0),4)*1),"")</f>
        <v/>
      </c>
      <c r="AS670">
        <f t="shared" si="72"/>
        <v>0</v>
      </c>
      <c r="BF670" t="str">
        <f>IFERROR(IF(OR(BD670=338,BD670=340,BD670=341,BD670=342,BD670="342A",BD670="342B"),PorcenRet(BD670,BH670,BI670),INDEX(PORCENTAJEBUSCAR,MATCH(BD670,CódigoRET,0),4)*1),"")</f>
        <v/>
      </c>
      <c r="BG670">
        <f t="shared" si="73"/>
        <v>0</v>
      </c>
      <c r="BO670">
        <f t="shared" si="74"/>
        <v>0</v>
      </c>
      <c r="CC670">
        <f t="shared" si="75"/>
        <v>0</v>
      </c>
      <c r="CD670">
        <f t="shared" si="76"/>
        <v>0</v>
      </c>
      <c r="CG670">
        <f ca="1">IFERROR(INDIRECT("IVA!X"&amp;MATCH(MID(COMPRAS!C570,1,2)&amp;MID(COMPRAS!F570,1,2)&amp;MID(COMPRAS!D570,1,2),IVA!W:W,0)),"SIN COD.")</f>
        <v>0</v>
      </c>
      <c r="CH670">
        <f ca="1">IFERROR(INDIRECT("IVA!Y"&amp;MATCH(MID(COMPRAS!C570,1,2)&amp;MID(COMPRAS!F570,1,2)&amp;MID(COMPRAS!D570,1,2),IVA!W:W,0)),"SIN COD.")</f>
        <v>0</v>
      </c>
    </row>
    <row r="671" spans="1:86" x14ac:dyDescent="0.25">
      <c r="A671" s="226"/>
      <c r="B671" s="227"/>
      <c r="C671" s="228"/>
      <c r="D671"/>
      <c r="AL671">
        <f t="shared" si="70"/>
        <v>0</v>
      </c>
      <c r="AQ671">
        <f t="shared" si="71"/>
        <v>0</v>
      </c>
      <c r="AR671" t="str">
        <f>IFERROR(IF(OR(AP671=338,AP671=340,AP671=341,AP671=342,AP671="342A",AP671="342B"),PorcenRet(AP671,AT671,AU671),INDEX(PORCENTAJEBUSCAR,MATCH(AP671,CódigoRET,0),4)*1),"")</f>
        <v/>
      </c>
      <c r="AS671">
        <f t="shared" si="72"/>
        <v>0</v>
      </c>
      <c r="BF671" t="str">
        <f>IFERROR(IF(OR(BD671=338,BD671=340,BD671=341,BD671=342,BD671="342A",BD671="342B"),PorcenRet(BD671,BH671,BI671),INDEX(PORCENTAJEBUSCAR,MATCH(BD671,CódigoRET,0),4)*1),"")</f>
        <v/>
      </c>
      <c r="BG671">
        <f t="shared" si="73"/>
        <v>0</v>
      </c>
      <c r="BO671">
        <f t="shared" si="74"/>
        <v>0</v>
      </c>
      <c r="CC671">
        <f t="shared" si="75"/>
        <v>0</v>
      </c>
      <c r="CD671">
        <f t="shared" si="76"/>
        <v>0</v>
      </c>
      <c r="CG671">
        <f ca="1">IFERROR(INDIRECT("IVA!X"&amp;MATCH(MID(COMPRAS!C571,1,2)&amp;MID(COMPRAS!F571,1,2)&amp;MID(COMPRAS!D571,1,2),IVA!W:W,0)),"SIN COD.")</f>
        <v>0</v>
      </c>
      <c r="CH671">
        <f ca="1">IFERROR(INDIRECT("IVA!Y"&amp;MATCH(MID(COMPRAS!C571,1,2)&amp;MID(COMPRAS!F571,1,2)&amp;MID(COMPRAS!D571,1,2),IVA!W:W,0)),"SIN COD.")</f>
        <v>0</v>
      </c>
    </row>
    <row r="672" spans="1:86" x14ac:dyDescent="0.25">
      <c r="A672" s="226"/>
      <c r="B672" s="227"/>
      <c r="C672" s="228"/>
      <c r="D672"/>
      <c r="AL672">
        <f t="shared" si="70"/>
        <v>0</v>
      </c>
      <c r="AQ672">
        <f t="shared" si="71"/>
        <v>0</v>
      </c>
      <c r="AR672" t="str">
        <f>IFERROR(IF(OR(AP672=338,AP672=340,AP672=341,AP672=342,AP672="342A",AP672="342B"),PorcenRet(AP672,AT672,AU672),INDEX(PORCENTAJEBUSCAR,MATCH(AP672,CódigoRET,0),4)*1),"")</f>
        <v/>
      </c>
      <c r="AS672">
        <f t="shared" si="72"/>
        <v>0</v>
      </c>
      <c r="BF672" t="str">
        <f>IFERROR(IF(OR(BD672=338,BD672=340,BD672=341,BD672=342,BD672="342A",BD672="342B"),PorcenRet(BD672,BH672,BI672),INDEX(PORCENTAJEBUSCAR,MATCH(BD672,CódigoRET,0),4)*1),"")</f>
        <v/>
      </c>
      <c r="BG672">
        <f t="shared" si="73"/>
        <v>0</v>
      </c>
      <c r="BO672">
        <f t="shared" si="74"/>
        <v>0</v>
      </c>
      <c r="CC672">
        <f t="shared" si="75"/>
        <v>0</v>
      </c>
      <c r="CD672">
        <f t="shared" si="76"/>
        <v>0</v>
      </c>
      <c r="CG672">
        <f ca="1">IFERROR(INDIRECT("IVA!X"&amp;MATCH(MID(COMPRAS!C572,1,2)&amp;MID(COMPRAS!F572,1,2)&amp;MID(COMPRAS!D572,1,2),IVA!W:W,0)),"SIN COD.")</f>
        <v>0</v>
      </c>
      <c r="CH672">
        <f ca="1">IFERROR(INDIRECT("IVA!Y"&amp;MATCH(MID(COMPRAS!C572,1,2)&amp;MID(COMPRAS!F572,1,2)&amp;MID(COMPRAS!D572,1,2),IVA!W:W,0)),"SIN COD.")</f>
        <v>0</v>
      </c>
    </row>
    <row r="673" spans="1:86" x14ac:dyDescent="0.25">
      <c r="A673" s="226"/>
      <c r="B673" s="227"/>
      <c r="C673" s="228"/>
      <c r="D673"/>
      <c r="AL673">
        <f t="shared" si="70"/>
        <v>0</v>
      </c>
      <c r="AQ673">
        <f t="shared" si="71"/>
        <v>0</v>
      </c>
      <c r="AR673" t="str">
        <f>IFERROR(IF(OR(AP673=338,AP673=340,AP673=341,AP673=342,AP673="342A",AP673="342B"),PorcenRet(AP673,AT673,AU673),INDEX(PORCENTAJEBUSCAR,MATCH(AP673,CódigoRET,0),4)*1),"")</f>
        <v/>
      </c>
      <c r="AS673">
        <f t="shared" si="72"/>
        <v>0</v>
      </c>
      <c r="BF673" t="str">
        <f>IFERROR(IF(OR(BD673=338,BD673=340,BD673=341,BD673=342,BD673="342A",BD673="342B"),PorcenRet(BD673,BH673,BI673),INDEX(PORCENTAJEBUSCAR,MATCH(BD673,CódigoRET,0),4)*1),"")</f>
        <v/>
      </c>
      <c r="BG673">
        <f t="shared" si="73"/>
        <v>0</v>
      </c>
      <c r="BO673">
        <f t="shared" si="74"/>
        <v>0</v>
      </c>
      <c r="CC673">
        <f t="shared" si="75"/>
        <v>0</v>
      </c>
      <c r="CD673">
        <f t="shared" si="76"/>
        <v>0</v>
      </c>
      <c r="CG673">
        <f ca="1">IFERROR(INDIRECT("IVA!X"&amp;MATCH(MID(COMPRAS!C573,1,2)&amp;MID(COMPRAS!F573,1,2)&amp;MID(COMPRAS!D573,1,2),IVA!W:W,0)),"SIN COD.")</f>
        <v>0</v>
      </c>
      <c r="CH673">
        <f ca="1">IFERROR(INDIRECT("IVA!Y"&amp;MATCH(MID(COMPRAS!C573,1,2)&amp;MID(COMPRAS!F573,1,2)&amp;MID(COMPRAS!D573,1,2),IVA!W:W,0)),"SIN COD.")</f>
        <v>0</v>
      </c>
    </row>
    <row r="674" spans="1:86" x14ac:dyDescent="0.25">
      <c r="A674" s="226"/>
      <c r="B674" s="227"/>
      <c r="C674" s="228"/>
      <c r="D674"/>
      <c r="AL674">
        <f t="shared" si="70"/>
        <v>0</v>
      </c>
      <c r="AQ674">
        <f t="shared" si="71"/>
        <v>0</v>
      </c>
      <c r="AR674" t="str">
        <f>IFERROR(IF(OR(AP674=338,AP674=340,AP674=341,AP674=342,AP674="342A",AP674="342B"),PorcenRet(AP674,AT674,AU674),INDEX(PORCENTAJEBUSCAR,MATCH(AP674,CódigoRET,0),4)*1),"")</f>
        <v/>
      </c>
      <c r="AS674">
        <f t="shared" si="72"/>
        <v>0</v>
      </c>
      <c r="BF674" t="str">
        <f>IFERROR(IF(OR(BD674=338,BD674=340,BD674=341,BD674=342,BD674="342A",BD674="342B"),PorcenRet(BD674,BH674,BI674),INDEX(PORCENTAJEBUSCAR,MATCH(BD674,CódigoRET,0),4)*1),"")</f>
        <v/>
      </c>
      <c r="BG674">
        <f t="shared" si="73"/>
        <v>0</v>
      </c>
      <c r="BO674">
        <f t="shared" si="74"/>
        <v>0</v>
      </c>
      <c r="CC674">
        <f t="shared" si="75"/>
        <v>0</v>
      </c>
      <c r="CD674">
        <f t="shared" si="76"/>
        <v>0</v>
      </c>
      <c r="CG674">
        <f ca="1">IFERROR(INDIRECT("IVA!X"&amp;MATCH(MID(COMPRAS!C574,1,2)&amp;MID(COMPRAS!F574,1,2)&amp;MID(COMPRAS!D574,1,2),IVA!W:W,0)),"SIN COD.")</f>
        <v>0</v>
      </c>
      <c r="CH674">
        <f ca="1">IFERROR(INDIRECT("IVA!Y"&amp;MATCH(MID(COMPRAS!C574,1,2)&amp;MID(COMPRAS!F574,1,2)&amp;MID(COMPRAS!D574,1,2),IVA!W:W,0)),"SIN COD.")</f>
        <v>0</v>
      </c>
    </row>
    <row r="675" spans="1:86" x14ac:dyDescent="0.25">
      <c r="A675" s="226"/>
      <c r="B675" s="227"/>
      <c r="C675" s="228"/>
      <c r="D675"/>
      <c r="AL675">
        <f t="shared" si="70"/>
        <v>0</v>
      </c>
      <c r="AQ675">
        <f t="shared" si="71"/>
        <v>0</v>
      </c>
      <c r="AR675" t="str">
        <f>IFERROR(IF(OR(AP675=338,AP675=340,AP675=341,AP675=342,AP675="342A",AP675="342B"),PorcenRet(AP675,AT675,AU675),INDEX(PORCENTAJEBUSCAR,MATCH(AP675,CódigoRET,0),4)*1),"")</f>
        <v/>
      </c>
      <c r="AS675">
        <f t="shared" si="72"/>
        <v>0</v>
      </c>
      <c r="BF675" t="str">
        <f>IFERROR(IF(OR(BD675=338,BD675=340,BD675=341,BD675=342,BD675="342A",BD675="342B"),PorcenRet(BD675,BH675,BI675),INDEX(PORCENTAJEBUSCAR,MATCH(BD675,CódigoRET,0),4)*1),"")</f>
        <v/>
      </c>
      <c r="BG675">
        <f t="shared" si="73"/>
        <v>0</v>
      </c>
      <c r="BO675">
        <f t="shared" si="74"/>
        <v>0</v>
      </c>
      <c r="CC675">
        <f t="shared" si="75"/>
        <v>0</v>
      </c>
      <c r="CD675">
        <f t="shared" si="76"/>
        <v>0</v>
      </c>
      <c r="CG675">
        <f ca="1">IFERROR(INDIRECT("IVA!X"&amp;MATCH(MID(COMPRAS!C575,1,2)&amp;MID(COMPRAS!F575,1,2)&amp;MID(COMPRAS!D575,1,2),IVA!W:W,0)),"SIN COD.")</f>
        <v>0</v>
      </c>
      <c r="CH675">
        <f ca="1">IFERROR(INDIRECT("IVA!Y"&amp;MATCH(MID(COMPRAS!C575,1,2)&amp;MID(COMPRAS!F575,1,2)&amp;MID(COMPRAS!D575,1,2),IVA!W:W,0)),"SIN COD.")</f>
        <v>0</v>
      </c>
    </row>
    <row r="676" spans="1:86" x14ac:dyDescent="0.25">
      <c r="A676" s="226"/>
      <c r="B676" s="227"/>
      <c r="C676" s="228"/>
      <c r="D676"/>
      <c r="AL676">
        <f t="shared" si="70"/>
        <v>0</v>
      </c>
      <c r="AQ676">
        <f t="shared" si="71"/>
        <v>0</v>
      </c>
      <c r="AR676" t="str">
        <f>IFERROR(IF(OR(AP676=338,AP676=340,AP676=341,AP676=342,AP676="342A",AP676="342B"),PorcenRet(AP676,AT676,AU676),INDEX(PORCENTAJEBUSCAR,MATCH(AP676,CódigoRET,0),4)*1),"")</f>
        <v/>
      </c>
      <c r="AS676">
        <f t="shared" si="72"/>
        <v>0</v>
      </c>
      <c r="BF676" t="str">
        <f>IFERROR(IF(OR(BD676=338,BD676=340,BD676=341,BD676=342,BD676="342A",BD676="342B"),PorcenRet(BD676,BH676,BI676),INDEX(PORCENTAJEBUSCAR,MATCH(BD676,CódigoRET,0),4)*1),"")</f>
        <v/>
      </c>
      <c r="BG676">
        <f t="shared" si="73"/>
        <v>0</v>
      </c>
      <c r="BO676">
        <f t="shared" si="74"/>
        <v>0</v>
      </c>
      <c r="CC676">
        <f t="shared" si="75"/>
        <v>0</v>
      </c>
      <c r="CD676">
        <f t="shared" si="76"/>
        <v>0</v>
      </c>
      <c r="CG676">
        <f ca="1">IFERROR(INDIRECT("IVA!X"&amp;MATCH(MID(COMPRAS!C576,1,2)&amp;MID(COMPRAS!F576,1,2)&amp;MID(COMPRAS!D576,1,2),IVA!W:W,0)),"SIN COD.")</f>
        <v>0</v>
      </c>
      <c r="CH676">
        <f ca="1">IFERROR(INDIRECT("IVA!Y"&amp;MATCH(MID(COMPRAS!C576,1,2)&amp;MID(COMPRAS!F576,1,2)&amp;MID(COMPRAS!D576,1,2),IVA!W:W,0)),"SIN COD.")</f>
        <v>0</v>
      </c>
    </row>
    <row r="677" spans="1:86" x14ac:dyDescent="0.25">
      <c r="A677" s="226"/>
      <c r="B677" s="227"/>
      <c r="C677" s="228"/>
      <c r="D677"/>
      <c r="AL677">
        <f t="shared" si="70"/>
        <v>0</v>
      </c>
      <c r="AQ677">
        <f t="shared" si="71"/>
        <v>0</v>
      </c>
      <c r="AR677" t="str">
        <f>IFERROR(IF(OR(AP677=338,AP677=340,AP677=341,AP677=342,AP677="342A",AP677="342B"),PorcenRet(AP677,AT677,AU677),INDEX(PORCENTAJEBUSCAR,MATCH(AP677,CódigoRET,0),4)*1),"")</f>
        <v/>
      </c>
      <c r="AS677">
        <f t="shared" si="72"/>
        <v>0</v>
      </c>
      <c r="BF677" t="str">
        <f>IFERROR(IF(OR(BD677=338,BD677=340,BD677=341,BD677=342,BD677="342A",BD677="342B"),PorcenRet(BD677,BH677,BI677),INDEX(PORCENTAJEBUSCAR,MATCH(BD677,CódigoRET,0),4)*1),"")</f>
        <v/>
      </c>
      <c r="BG677">
        <f t="shared" si="73"/>
        <v>0</v>
      </c>
      <c r="BO677">
        <f t="shared" si="74"/>
        <v>0</v>
      </c>
      <c r="CC677">
        <f t="shared" si="75"/>
        <v>0</v>
      </c>
      <c r="CD677">
        <f t="shared" si="76"/>
        <v>0</v>
      </c>
      <c r="CG677">
        <f ca="1">IFERROR(INDIRECT("IVA!X"&amp;MATCH(MID(COMPRAS!C577,1,2)&amp;MID(COMPRAS!F577,1,2)&amp;MID(COMPRAS!D577,1,2),IVA!W:W,0)),"SIN COD.")</f>
        <v>0</v>
      </c>
      <c r="CH677">
        <f ca="1">IFERROR(INDIRECT("IVA!Y"&amp;MATCH(MID(COMPRAS!C577,1,2)&amp;MID(COMPRAS!F577,1,2)&amp;MID(COMPRAS!D577,1,2),IVA!W:W,0)),"SIN COD.")</f>
        <v>0</v>
      </c>
    </row>
    <row r="678" spans="1:86" x14ac:dyDescent="0.25">
      <c r="A678" s="226"/>
      <c r="B678" s="227"/>
      <c r="C678" s="228"/>
      <c r="D678"/>
      <c r="AL678">
        <f t="shared" si="70"/>
        <v>0</v>
      </c>
      <c r="AQ678">
        <f t="shared" si="71"/>
        <v>0</v>
      </c>
      <c r="AR678" t="str">
        <f>IFERROR(IF(OR(AP678=338,AP678=340,AP678=341,AP678=342,AP678="342A",AP678="342B"),PorcenRet(AP678,AT678,AU678),INDEX(PORCENTAJEBUSCAR,MATCH(AP678,CódigoRET,0),4)*1),"")</f>
        <v/>
      </c>
      <c r="AS678">
        <f t="shared" si="72"/>
        <v>0</v>
      </c>
      <c r="BF678" t="str">
        <f>IFERROR(IF(OR(BD678=338,BD678=340,BD678=341,BD678=342,BD678="342A",BD678="342B"),PorcenRet(BD678,BH678,BI678),INDEX(PORCENTAJEBUSCAR,MATCH(BD678,CódigoRET,0),4)*1),"")</f>
        <v/>
      </c>
      <c r="BG678">
        <f t="shared" si="73"/>
        <v>0</v>
      </c>
      <c r="BO678">
        <f t="shared" si="74"/>
        <v>0</v>
      </c>
      <c r="CC678">
        <f t="shared" si="75"/>
        <v>0</v>
      </c>
      <c r="CD678">
        <f t="shared" si="76"/>
        <v>0</v>
      </c>
      <c r="CG678">
        <f ca="1">IFERROR(INDIRECT("IVA!X"&amp;MATCH(MID(COMPRAS!C578,1,2)&amp;MID(COMPRAS!F578,1,2)&amp;MID(COMPRAS!D578,1,2),IVA!W:W,0)),"SIN COD.")</f>
        <v>0</v>
      </c>
      <c r="CH678">
        <f ca="1">IFERROR(INDIRECT("IVA!Y"&amp;MATCH(MID(COMPRAS!C578,1,2)&amp;MID(COMPRAS!F578,1,2)&amp;MID(COMPRAS!D578,1,2),IVA!W:W,0)),"SIN COD.")</f>
        <v>0</v>
      </c>
    </row>
    <row r="679" spans="1:86" x14ac:dyDescent="0.25">
      <c r="A679" s="226"/>
      <c r="B679" s="227"/>
      <c r="C679" s="228"/>
      <c r="D679"/>
      <c r="AL679">
        <f t="shared" si="70"/>
        <v>0</v>
      </c>
      <c r="AQ679">
        <f t="shared" si="71"/>
        <v>0</v>
      </c>
      <c r="AR679" t="str">
        <f>IFERROR(IF(OR(AP679=338,AP679=340,AP679=341,AP679=342,AP679="342A",AP679="342B"),PorcenRet(AP679,AT679,AU679),INDEX(PORCENTAJEBUSCAR,MATCH(AP679,CódigoRET,0),4)*1),"")</f>
        <v/>
      </c>
      <c r="AS679">
        <f t="shared" si="72"/>
        <v>0</v>
      </c>
      <c r="BF679" t="str">
        <f>IFERROR(IF(OR(BD679=338,BD679=340,BD679=341,BD679=342,BD679="342A",BD679="342B"),PorcenRet(BD679,BH679,BI679),INDEX(PORCENTAJEBUSCAR,MATCH(BD679,CódigoRET,0),4)*1),"")</f>
        <v/>
      </c>
      <c r="BG679">
        <f t="shared" si="73"/>
        <v>0</v>
      </c>
      <c r="BO679">
        <f t="shared" si="74"/>
        <v>0</v>
      </c>
      <c r="CC679">
        <f t="shared" si="75"/>
        <v>0</v>
      </c>
      <c r="CD679">
        <f t="shared" si="76"/>
        <v>0</v>
      </c>
      <c r="CG679">
        <f ca="1">IFERROR(INDIRECT("IVA!X"&amp;MATCH(MID(COMPRAS!C579,1,2)&amp;MID(COMPRAS!F579,1,2)&amp;MID(COMPRAS!D579,1,2),IVA!W:W,0)),"SIN COD.")</f>
        <v>0</v>
      </c>
      <c r="CH679">
        <f ca="1">IFERROR(INDIRECT("IVA!Y"&amp;MATCH(MID(COMPRAS!C579,1,2)&amp;MID(COMPRAS!F579,1,2)&amp;MID(COMPRAS!D579,1,2),IVA!W:W,0)),"SIN COD.")</f>
        <v>0</v>
      </c>
    </row>
    <row r="680" spans="1:86" x14ac:dyDescent="0.25">
      <c r="A680" s="226"/>
      <c r="B680" s="227"/>
      <c r="C680" s="228"/>
      <c r="D680"/>
      <c r="AL680">
        <f t="shared" si="70"/>
        <v>0</v>
      </c>
      <c r="AQ680">
        <f t="shared" si="71"/>
        <v>0</v>
      </c>
      <c r="AR680" t="str">
        <f>IFERROR(IF(OR(AP680=338,AP680=340,AP680=341,AP680=342,AP680="342A",AP680="342B"),PorcenRet(AP680,AT680,AU680),INDEX(PORCENTAJEBUSCAR,MATCH(AP680,CódigoRET,0),4)*1),"")</f>
        <v/>
      </c>
      <c r="AS680">
        <f t="shared" si="72"/>
        <v>0</v>
      </c>
      <c r="BF680" t="str">
        <f>IFERROR(IF(OR(BD680=338,BD680=340,BD680=341,BD680=342,BD680="342A",BD680="342B"),PorcenRet(BD680,BH680,BI680),INDEX(PORCENTAJEBUSCAR,MATCH(BD680,CódigoRET,0),4)*1),"")</f>
        <v/>
      </c>
      <c r="BG680">
        <f t="shared" si="73"/>
        <v>0</v>
      </c>
      <c r="BO680">
        <f t="shared" si="74"/>
        <v>0</v>
      </c>
      <c r="CC680">
        <f t="shared" si="75"/>
        <v>0</v>
      </c>
      <c r="CD680">
        <f t="shared" si="76"/>
        <v>0</v>
      </c>
      <c r="CG680">
        <f ca="1">IFERROR(INDIRECT("IVA!X"&amp;MATCH(MID(COMPRAS!C580,1,2)&amp;MID(COMPRAS!F580,1,2)&amp;MID(COMPRAS!D580,1,2),IVA!W:W,0)),"SIN COD.")</f>
        <v>0</v>
      </c>
      <c r="CH680">
        <f ca="1">IFERROR(INDIRECT("IVA!Y"&amp;MATCH(MID(COMPRAS!C580,1,2)&amp;MID(COMPRAS!F580,1,2)&amp;MID(COMPRAS!D580,1,2),IVA!W:W,0)),"SIN COD.")</f>
        <v>0</v>
      </c>
    </row>
    <row r="681" spans="1:86" x14ac:dyDescent="0.25">
      <c r="A681" s="226"/>
      <c r="B681" s="227"/>
      <c r="C681" s="228"/>
      <c r="D681"/>
      <c r="AL681">
        <f t="shared" si="70"/>
        <v>0</v>
      </c>
      <c r="AQ681">
        <f t="shared" si="71"/>
        <v>0</v>
      </c>
      <c r="AR681" t="str">
        <f>IFERROR(IF(OR(AP681=338,AP681=340,AP681=341,AP681=342,AP681="342A",AP681="342B"),PorcenRet(AP681,AT681,AU681),INDEX(PORCENTAJEBUSCAR,MATCH(AP681,CódigoRET,0),4)*1),"")</f>
        <v/>
      </c>
      <c r="AS681">
        <f t="shared" si="72"/>
        <v>0</v>
      </c>
      <c r="BF681" t="str">
        <f>IFERROR(IF(OR(BD681=338,BD681=340,BD681=341,BD681=342,BD681="342A",BD681="342B"),PorcenRet(BD681,BH681,BI681),INDEX(PORCENTAJEBUSCAR,MATCH(BD681,CódigoRET,0),4)*1),"")</f>
        <v/>
      </c>
      <c r="BG681">
        <f t="shared" si="73"/>
        <v>0</v>
      </c>
      <c r="BO681">
        <f t="shared" si="74"/>
        <v>0</v>
      </c>
      <c r="CC681">
        <f t="shared" si="75"/>
        <v>0</v>
      </c>
      <c r="CD681">
        <f t="shared" si="76"/>
        <v>0</v>
      </c>
      <c r="CG681">
        <f ca="1">IFERROR(INDIRECT("IVA!X"&amp;MATCH(MID(COMPRAS!C581,1,2)&amp;MID(COMPRAS!F581,1,2)&amp;MID(COMPRAS!D581,1,2),IVA!W:W,0)),"SIN COD.")</f>
        <v>0</v>
      </c>
      <c r="CH681">
        <f ca="1">IFERROR(INDIRECT("IVA!Y"&amp;MATCH(MID(COMPRAS!C581,1,2)&amp;MID(COMPRAS!F581,1,2)&amp;MID(COMPRAS!D581,1,2),IVA!W:W,0)),"SIN COD.")</f>
        <v>0</v>
      </c>
    </row>
    <row r="682" spans="1:86" x14ac:dyDescent="0.25">
      <c r="A682" s="226"/>
      <c r="B682" s="227"/>
      <c r="C682" s="228"/>
      <c r="D682"/>
      <c r="AL682">
        <f t="shared" si="70"/>
        <v>0</v>
      </c>
      <c r="AQ682">
        <f t="shared" si="71"/>
        <v>0</v>
      </c>
      <c r="AR682" t="str">
        <f>IFERROR(IF(OR(AP682=338,AP682=340,AP682=341,AP682=342,AP682="342A",AP682="342B"),PorcenRet(AP682,AT682,AU682),INDEX(PORCENTAJEBUSCAR,MATCH(AP682,CódigoRET,0),4)*1),"")</f>
        <v/>
      </c>
      <c r="AS682">
        <f t="shared" si="72"/>
        <v>0</v>
      </c>
      <c r="BF682" t="str">
        <f>IFERROR(IF(OR(BD682=338,BD682=340,BD682=341,BD682=342,BD682="342A",BD682="342B"),PorcenRet(BD682,BH682,BI682),INDEX(PORCENTAJEBUSCAR,MATCH(BD682,CódigoRET,0),4)*1),"")</f>
        <v/>
      </c>
      <c r="BG682">
        <f t="shared" si="73"/>
        <v>0</v>
      </c>
      <c r="BO682">
        <f t="shared" si="74"/>
        <v>0</v>
      </c>
      <c r="CC682">
        <f t="shared" si="75"/>
        <v>0</v>
      </c>
      <c r="CD682">
        <f t="shared" si="76"/>
        <v>0</v>
      </c>
      <c r="CG682">
        <f ca="1">IFERROR(INDIRECT("IVA!X"&amp;MATCH(MID(COMPRAS!C582,1,2)&amp;MID(COMPRAS!F582,1,2)&amp;MID(COMPRAS!D582,1,2),IVA!W:W,0)),"SIN COD.")</f>
        <v>0</v>
      </c>
      <c r="CH682">
        <f ca="1">IFERROR(INDIRECT("IVA!Y"&amp;MATCH(MID(COMPRAS!C582,1,2)&amp;MID(COMPRAS!F582,1,2)&amp;MID(COMPRAS!D582,1,2),IVA!W:W,0)),"SIN COD.")</f>
        <v>0</v>
      </c>
    </row>
    <row r="683" spans="1:86" x14ac:dyDescent="0.25">
      <c r="A683" s="226"/>
      <c r="B683" s="227"/>
      <c r="C683" s="228"/>
      <c r="D683"/>
      <c r="AL683">
        <f t="shared" si="70"/>
        <v>0</v>
      </c>
      <c r="AQ683">
        <f t="shared" si="71"/>
        <v>0</v>
      </c>
      <c r="AR683" t="str">
        <f>IFERROR(IF(OR(AP683=338,AP683=340,AP683=341,AP683=342,AP683="342A",AP683="342B"),PorcenRet(AP683,AT683,AU683),INDEX(PORCENTAJEBUSCAR,MATCH(AP683,CódigoRET,0),4)*1),"")</f>
        <v/>
      </c>
      <c r="AS683">
        <f t="shared" si="72"/>
        <v>0</v>
      </c>
      <c r="BF683" t="str">
        <f>IFERROR(IF(OR(BD683=338,BD683=340,BD683=341,BD683=342,BD683="342A",BD683="342B"),PorcenRet(BD683,BH683,BI683),INDEX(PORCENTAJEBUSCAR,MATCH(BD683,CódigoRET,0),4)*1),"")</f>
        <v/>
      </c>
      <c r="BG683">
        <f t="shared" si="73"/>
        <v>0</v>
      </c>
      <c r="BO683">
        <f t="shared" si="74"/>
        <v>0</v>
      </c>
      <c r="CC683">
        <f t="shared" si="75"/>
        <v>0</v>
      </c>
      <c r="CD683">
        <f t="shared" si="76"/>
        <v>0</v>
      </c>
      <c r="CG683">
        <f ca="1">IFERROR(INDIRECT("IVA!X"&amp;MATCH(MID(COMPRAS!C583,1,2)&amp;MID(COMPRAS!F583,1,2)&amp;MID(COMPRAS!D583,1,2),IVA!W:W,0)),"SIN COD.")</f>
        <v>0</v>
      </c>
      <c r="CH683">
        <f ca="1">IFERROR(INDIRECT("IVA!Y"&amp;MATCH(MID(COMPRAS!C583,1,2)&amp;MID(COMPRAS!F583,1,2)&amp;MID(COMPRAS!D583,1,2),IVA!W:W,0)),"SIN COD.")</f>
        <v>0</v>
      </c>
    </row>
    <row r="684" spans="1:86" x14ac:dyDescent="0.25">
      <c r="A684" s="226"/>
      <c r="B684" s="227"/>
      <c r="C684" s="228"/>
      <c r="D684"/>
      <c r="AL684">
        <f t="shared" si="70"/>
        <v>0</v>
      </c>
      <c r="AQ684">
        <f t="shared" si="71"/>
        <v>0</v>
      </c>
      <c r="AR684" t="str">
        <f>IFERROR(IF(OR(AP684=338,AP684=340,AP684=341,AP684=342,AP684="342A",AP684="342B"),PorcenRet(AP684,AT684,AU684),INDEX(PORCENTAJEBUSCAR,MATCH(AP684,CódigoRET,0),4)*1),"")</f>
        <v/>
      </c>
      <c r="AS684">
        <f t="shared" si="72"/>
        <v>0</v>
      </c>
      <c r="BF684" t="str">
        <f>IFERROR(IF(OR(BD684=338,BD684=340,BD684=341,BD684=342,BD684="342A",BD684="342B"),PorcenRet(BD684,BH684,BI684),INDEX(PORCENTAJEBUSCAR,MATCH(BD684,CódigoRET,0),4)*1),"")</f>
        <v/>
      </c>
      <c r="BG684">
        <f t="shared" si="73"/>
        <v>0</v>
      </c>
      <c r="BO684">
        <f t="shared" si="74"/>
        <v>0</v>
      </c>
      <c r="CC684">
        <f t="shared" si="75"/>
        <v>0</v>
      </c>
      <c r="CD684">
        <f t="shared" si="76"/>
        <v>0</v>
      </c>
      <c r="CG684">
        <f ca="1">IFERROR(INDIRECT("IVA!X"&amp;MATCH(MID(COMPRAS!C584,1,2)&amp;MID(COMPRAS!F584,1,2)&amp;MID(COMPRAS!D584,1,2),IVA!W:W,0)),"SIN COD.")</f>
        <v>0</v>
      </c>
      <c r="CH684">
        <f ca="1">IFERROR(INDIRECT("IVA!Y"&amp;MATCH(MID(COMPRAS!C584,1,2)&amp;MID(COMPRAS!F584,1,2)&amp;MID(COMPRAS!D584,1,2),IVA!W:W,0)),"SIN COD.")</f>
        <v>0</v>
      </c>
    </row>
    <row r="685" spans="1:86" x14ac:dyDescent="0.25">
      <c r="A685" s="226"/>
      <c r="B685" s="227"/>
      <c r="C685" s="228"/>
      <c r="D685"/>
      <c r="AL685">
        <f t="shared" si="70"/>
        <v>0</v>
      </c>
      <c r="AQ685">
        <f t="shared" si="71"/>
        <v>0</v>
      </c>
      <c r="AR685" t="str">
        <f>IFERROR(IF(OR(AP685=338,AP685=340,AP685=341,AP685=342,AP685="342A",AP685="342B"),PorcenRet(AP685,AT685,AU685),INDEX(PORCENTAJEBUSCAR,MATCH(AP685,CódigoRET,0),4)*1),"")</f>
        <v/>
      </c>
      <c r="AS685">
        <f t="shared" si="72"/>
        <v>0</v>
      </c>
      <c r="BF685" t="str">
        <f>IFERROR(IF(OR(BD685=338,BD685=340,BD685=341,BD685=342,BD685="342A",BD685="342B"),PorcenRet(BD685,BH685,BI685),INDEX(PORCENTAJEBUSCAR,MATCH(BD685,CódigoRET,0),4)*1),"")</f>
        <v/>
      </c>
      <c r="BG685">
        <f t="shared" si="73"/>
        <v>0</v>
      </c>
      <c r="BO685">
        <f t="shared" si="74"/>
        <v>0</v>
      </c>
      <c r="CC685">
        <f t="shared" si="75"/>
        <v>0</v>
      </c>
      <c r="CD685">
        <f t="shared" si="76"/>
        <v>0</v>
      </c>
      <c r="CG685">
        <f ca="1">IFERROR(INDIRECT("IVA!X"&amp;MATCH(MID(COMPRAS!C585,1,2)&amp;MID(COMPRAS!F585,1,2)&amp;MID(COMPRAS!D585,1,2),IVA!W:W,0)),"SIN COD.")</f>
        <v>0</v>
      </c>
      <c r="CH685">
        <f ca="1">IFERROR(INDIRECT("IVA!Y"&amp;MATCH(MID(COMPRAS!C585,1,2)&amp;MID(COMPRAS!F585,1,2)&amp;MID(COMPRAS!D585,1,2),IVA!W:W,0)),"SIN COD.")</f>
        <v>0</v>
      </c>
    </row>
    <row r="686" spans="1:86" x14ac:dyDescent="0.25">
      <c r="A686" s="226"/>
      <c r="B686" s="227"/>
      <c r="C686" s="228"/>
      <c r="D686"/>
      <c r="AL686">
        <f t="shared" si="70"/>
        <v>0</v>
      </c>
      <c r="AQ686">
        <f t="shared" si="71"/>
        <v>0</v>
      </c>
      <c r="AR686" t="str">
        <f>IFERROR(IF(OR(AP686=338,AP686=340,AP686=341,AP686=342,AP686="342A",AP686="342B"),PorcenRet(AP686,AT686,AU686),INDEX(PORCENTAJEBUSCAR,MATCH(AP686,CódigoRET,0),4)*1),"")</f>
        <v/>
      </c>
      <c r="AS686">
        <f t="shared" si="72"/>
        <v>0</v>
      </c>
      <c r="BF686" t="str">
        <f>IFERROR(IF(OR(BD686=338,BD686=340,BD686=341,BD686=342,BD686="342A",BD686="342B"),PorcenRet(BD686,BH686,BI686),INDEX(PORCENTAJEBUSCAR,MATCH(BD686,CódigoRET,0),4)*1),"")</f>
        <v/>
      </c>
      <c r="BG686">
        <f t="shared" si="73"/>
        <v>0</v>
      </c>
      <c r="BO686">
        <f t="shared" si="74"/>
        <v>0</v>
      </c>
      <c r="CC686">
        <f t="shared" si="75"/>
        <v>0</v>
      </c>
      <c r="CD686">
        <f t="shared" si="76"/>
        <v>0</v>
      </c>
      <c r="CG686">
        <f ca="1">IFERROR(INDIRECT("IVA!X"&amp;MATCH(MID(COMPRAS!C586,1,2)&amp;MID(COMPRAS!F586,1,2)&amp;MID(COMPRAS!D586,1,2),IVA!W:W,0)),"SIN COD.")</f>
        <v>0</v>
      </c>
      <c r="CH686">
        <f ca="1">IFERROR(INDIRECT("IVA!Y"&amp;MATCH(MID(COMPRAS!C586,1,2)&amp;MID(COMPRAS!F586,1,2)&amp;MID(COMPRAS!D586,1,2),IVA!W:W,0)),"SIN COD.")</f>
        <v>0</v>
      </c>
    </row>
    <row r="687" spans="1:86" x14ac:dyDescent="0.25">
      <c r="A687" s="226"/>
      <c r="B687" s="227"/>
      <c r="C687" s="228"/>
      <c r="D687"/>
      <c r="AL687">
        <f t="shared" si="70"/>
        <v>0</v>
      </c>
      <c r="AQ687">
        <f t="shared" si="71"/>
        <v>0</v>
      </c>
      <c r="AR687" t="str">
        <f>IFERROR(IF(OR(AP687=338,AP687=340,AP687=341,AP687=342,AP687="342A",AP687="342B"),PorcenRet(AP687,AT687,AU687),INDEX(PORCENTAJEBUSCAR,MATCH(AP687,CódigoRET,0),4)*1),"")</f>
        <v/>
      </c>
      <c r="AS687">
        <f t="shared" si="72"/>
        <v>0</v>
      </c>
      <c r="BF687" t="str">
        <f>IFERROR(IF(OR(BD687=338,BD687=340,BD687=341,BD687=342,BD687="342A",BD687="342B"),PorcenRet(BD687,BH687,BI687),INDEX(PORCENTAJEBUSCAR,MATCH(BD687,CódigoRET,0),4)*1),"")</f>
        <v/>
      </c>
      <c r="BG687">
        <f t="shared" si="73"/>
        <v>0</v>
      </c>
      <c r="BO687">
        <f t="shared" si="74"/>
        <v>0</v>
      </c>
      <c r="CC687">
        <f t="shared" si="75"/>
        <v>0</v>
      </c>
      <c r="CD687">
        <f t="shared" si="76"/>
        <v>0</v>
      </c>
      <c r="CG687">
        <f ca="1">IFERROR(INDIRECT("IVA!X"&amp;MATCH(MID(COMPRAS!C587,1,2)&amp;MID(COMPRAS!F587,1,2)&amp;MID(COMPRAS!D587,1,2),IVA!W:W,0)),"SIN COD.")</f>
        <v>0</v>
      </c>
      <c r="CH687">
        <f ca="1">IFERROR(INDIRECT("IVA!Y"&amp;MATCH(MID(COMPRAS!C587,1,2)&amp;MID(COMPRAS!F587,1,2)&amp;MID(COMPRAS!D587,1,2),IVA!W:W,0)),"SIN COD.")</f>
        <v>0</v>
      </c>
    </row>
    <row r="688" spans="1:86" x14ac:dyDescent="0.25">
      <c r="A688" s="226"/>
      <c r="B688" s="227"/>
      <c r="C688" s="228"/>
      <c r="D688"/>
      <c r="AL688">
        <f t="shared" si="70"/>
        <v>0</v>
      </c>
      <c r="AQ688">
        <f t="shared" si="71"/>
        <v>0</v>
      </c>
      <c r="AR688" t="str">
        <f>IFERROR(IF(OR(AP688=338,AP688=340,AP688=341,AP688=342,AP688="342A",AP688="342B"),PorcenRet(AP688,AT688,AU688),INDEX(PORCENTAJEBUSCAR,MATCH(AP688,CódigoRET,0),4)*1),"")</f>
        <v/>
      </c>
      <c r="AS688">
        <f t="shared" si="72"/>
        <v>0</v>
      </c>
      <c r="BF688" t="str">
        <f>IFERROR(IF(OR(BD688=338,BD688=340,BD688=341,BD688=342,BD688="342A",BD688="342B"),PorcenRet(BD688,BH688,BI688),INDEX(PORCENTAJEBUSCAR,MATCH(BD688,CódigoRET,0),4)*1),"")</f>
        <v/>
      </c>
      <c r="BG688">
        <f t="shared" si="73"/>
        <v>0</v>
      </c>
      <c r="BO688">
        <f t="shared" si="74"/>
        <v>0</v>
      </c>
      <c r="CC688">
        <f t="shared" si="75"/>
        <v>0</v>
      </c>
      <c r="CD688">
        <f t="shared" si="76"/>
        <v>0</v>
      </c>
      <c r="CG688">
        <f ca="1">IFERROR(INDIRECT("IVA!X"&amp;MATCH(MID(COMPRAS!C588,1,2)&amp;MID(COMPRAS!F588,1,2)&amp;MID(COMPRAS!D588,1,2),IVA!W:W,0)),"SIN COD.")</f>
        <v>0</v>
      </c>
      <c r="CH688">
        <f ca="1">IFERROR(INDIRECT("IVA!Y"&amp;MATCH(MID(COMPRAS!C588,1,2)&amp;MID(COMPRAS!F588,1,2)&amp;MID(COMPRAS!D588,1,2),IVA!W:W,0)),"SIN COD.")</f>
        <v>0</v>
      </c>
    </row>
    <row r="689" spans="1:86" x14ac:dyDescent="0.25">
      <c r="A689" s="226"/>
      <c r="B689" s="227"/>
      <c r="C689" s="228"/>
      <c r="D689"/>
      <c r="AL689">
        <f t="shared" si="70"/>
        <v>0</v>
      </c>
      <c r="AQ689">
        <f t="shared" si="71"/>
        <v>0</v>
      </c>
      <c r="AR689" t="str">
        <f>IFERROR(IF(OR(AP689=338,AP689=340,AP689=341,AP689=342,AP689="342A",AP689="342B"),PorcenRet(AP689,AT689,AU689),INDEX(PORCENTAJEBUSCAR,MATCH(AP689,CódigoRET,0),4)*1),"")</f>
        <v/>
      </c>
      <c r="AS689">
        <f t="shared" si="72"/>
        <v>0</v>
      </c>
      <c r="BF689" t="str">
        <f>IFERROR(IF(OR(BD689=338,BD689=340,BD689=341,BD689=342,BD689="342A",BD689="342B"),PorcenRet(BD689,BH689,BI689),INDEX(PORCENTAJEBUSCAR,MATCH(BD689,CódigoRET,0),4)*1),"")</f>
        <v/>
      </c>
      <c r="BG689">
        <f t="shared" si="73"/>
        <v>0</v>
      </c>
      <c r="BO689">
        <f t="shared" si="74"/>
        <v>0</v>
      </c>
      <c r="CC689">
        <f t="shared" si="75"/>
        <v>0</v>
      </c>
      <c r="CD689">
        <f t="shared" si="76"/>
        <v>0</v>
      </c>
      <c r="CG689">
        <f ca="1">IFERROR(INDIRECT("IVA!X"&amp;MATCH(MID(COMPRAS!C589,1,2)&amp;MID(COMPRAS!F589,1,2)&amp;MID(COMPRAS!D589,1,2),IVA!W:W,0)),"SIN COD.")</f>
        <v>0</v>
      </c>
      <c r="CH689">
        <f ca="1">IFERROR(INDIRECT("IVA!Y"&amp;MATCH(MID(COMPRAS!C589,1,2)&amp;MID(COMPRAS!F589,1,2)&amp;MID(COMPRAS!D589,1,2),IVA!W:W,0)),"SIN COD.")</f>
        <v>0</v>
      </c>
    </row>
    <row r="690" spans="1:86" x14ac:dyDescent="0.25">
      <c r="A690" s="226"/>
      <c r="B690" s="227"/>
      <c r="C690" s="228"/>
      <c r="D690"/>
      <c r="AL690">
        <f t="shared" si="70"/>
        <v>0</v>
      </c>
      <c r="AQ690">
        <f t="shared" si="71"/>
        <v>0</v>
      </c>
      <c r="AR690" t="str">
        <f>IFERROR(IF(OR(AP690=338,AP690=340,AP690=341,AP690=342,AP690="342A",AP690="342B"),PorcenRet(AP690,AT690,AU690),INDEX(PORCENTAJEBUSCAR,MATCH(AP690,CódigoRET,0),4)*1),"")</f>
        <v/>
      </c>
      <c r="AS690">
        <f t="shared" si="72"/>
        <v>0</v>
      </c>
      <c r="BF690" t="str">
        <f>IFERROR(IF(OR(BD690=338,BD690=340,BD690=341,BD690=342,BD690="342A",BD690="342B"),PorcenRet(BD690,BH690,BI690),INDEX(PORCENTAJEBUSCAR,MATCH(BD690,CódigoRET,0),4)*1),"")</f>
        <v/>
      </c>
      <c r="BG690">
        <f t="shared" si="73"/>
        <v>0</v>
      </c>
      <c r="BO690">
        <f t="shared" si="74"/>
        <v>0</v>
      </c>
      <c r="CC690">
        <f t="shared" si="75"/>
        <v>0</v>
      </c>
      <c r="CD690">
        <f t="shared" si="76"/>
        <v>0</v>
      </c>
      <c r="CG690">
        <f ca="1">IFERROR(INDIRECT("IVA!X"&amp;MATCH(MID(COMPRAS!C590,1,2)&amp;MID(COMPRAS!F590,1,2)&amp;MID(COMPRAS!D590,1,2),IVA!W:W,0)),"SIN COD.")</f>
        <v>0</v>
      </c>
      <c r="CH690">
        <f ca="1">IFERROR(INDIRECT("IVA!Y"&amp;MATCH(MID(COMPRAS!C590,1,2)&amp;MID(COMPRAS!F590,1,2)&amp;MID(COMPRAS!D590,1,2),IVA!W:W,0)),"SIN COD.")</f>
        <v>0</v>
      </c>
    </row>
    <row r="691" spans="1:86" x14ac:dyDescent="0.25">
      <c r="A691" s="226"/>
      <c r="B691" s="227"/>
      <c r="C691" s="228"/>
      <c r="D691"/>
      <c r="AL691">
        <f t="shared" si="70"/>
        <v>0</v>
      </c>
      <c r="AQ691">
        <f t="shared" si="71"/>
        <v>0</v>
      </c>
      <c r="AR691" t="str">
        <f>IFERROR(IF(OR(AP691=338,AP691=340,AP691=341,AP691=342,AP691="342A",AP691="342B"),PorcenRet(AP691,AT691,AU691),INDEX(PORCENTAJEBUSCAR,MATCH(AP691,CódigoRET,0),4)*1),"")</f>
        <v/>
      </c>
      <c r="AS691">
        <f t="shared" si="72"/>
        <v>0</v>
      </c>
      <c r="BF691" t="str">
        <f>IFERROR(IF(OR(BD691=338,BD691=340,BD691=341,BD691=342,BD691="342A",BD691="342B"),PorcenRet(BD691,BH691,BI691),INDEX(PORCENTAJEBUSCAR,MATCH(BD691,CódigoRET,0),4)*1),"")</f>
        <v/>
      </c>
      <c r="BG691">
        <f t="shared" si="73"/>
        <v>0</v>
      </c>
      <c r="BO691">
        <f t="shared" si="74"/>
        <v>0</v>
      </c>
      <c r="CC691">
        <f t="shared" si="75"/>
        <v>0</v>
      </c>
      <c r="CD691">
        <f t="shared" si="76"/>
        <v>0</v>
      </c>
      <c r="CG691">
        <f ca="1">IFERROR(INDIRECT("IVA!X"&amp;MATCH(MID(COMPRAS!C591,1,2)&amp;MID(COMPRAS!F591,1,2)&amp;MID(COMPRAS!D591,1,2),IVA!W:W,0)),"SIN COD.")</f>
        <v>0</v>
      </c>
      <c r="CH691">
        <f ca="1">IFERROR(INDIRECT("IVA!Y"&amp;MATCH(MID(COMPRAS!C591,1,2)&amp;MID(COMPRAS!F591,1,2)&amp;MID(COMPRAS!D591,1,2),IVA!W:W,0)),"SIN COD.")</f>
        <v>0</v>
      </c>
    </row>
    <row r="692" spans="1:86" x14ac:dyDescent="0.25">
      <c r="A692" s="226"/>
      <c r="B692" s="227"/>
      <c r="C692" s="228"/>
      <c r="D692"/>
      <c r="AL692">
        <f t="shared" si="70"/>
        <v>0</v>
      </c>
      <c r="AQ692">
        <f t="shared" si="71"/>
        <v>0</v>
      </c>
      <c r="AR692" t="str">
        <f>IFERROR(IF(OR(AP692=338,AP692=340,AP692=341,AP692=342,AP692="342A",AP692="342B"),PorcenRet(AP692,AT692,AU692),INDEX(PORCENTAJEBUSCAR,MATCH(AP692,CódigoRET,0),4)*1),"")</f>
        <v/>
      </c>
      <c r="AS692">
        <f t="shared" si="72"/>
        <v>0</v>
      </c>
      <c r="BF692" t="str">
        <f>IFERROR(IF(OR(BD692=338,BD692=340,BD692=341,BD692=342,BD692="342A",BD692="342B"),PorcenRet(BD692,BH692,BI692),INDEX(PORCENTAJEBUSCAR,MATCH(BD692,CódigoRET,0),4)*1),"")</f>
        <v/>
      </c>
      <c r="BG692">
        <f t="shared" si="73"/>
        <v>0</v>
      </c>
      <c r="BO692">
        <f t="shared" si="74"/>
        <v>0</v>
      </c>
      <c r="CC692">
        <f t="shared" si="75"/>
        <v>0</v>
      </c>
      <c r="CD692">
        <f t="shared" si="76"/>
        <v>0</v>
      </c>
      <c r="CG692">
        <f ca="1">IFERROR(INDIRECT("IVA!X"&amp;MATCH(MID(COMPRAS!C592,1,2)&amp;MID(COMPRAS!F592,1,2)&amp;MID(COMPRAS!D592,1,2),IVA!W:W,0)),"SIN COD.")</f>
        <v>0</v>
      </c>
      <c r="CH692">
        <f ca="1">IFERROR(INDIRECT("IVA!Y"&amp;MATCH(MID(COMPRAS!C592,1,2)&amp;MID(COMPRAS!F592,1,2)&amp;MID(COMPRAS!D592,1,2),IVA!W:W,0)),"SIN COD.")</f>
        <v>0</v>
      </c>
    </row>
    <row r="693" spans="1:86" x14ac:dyDescent="0.25">
      <c r="A693" s="226"/>
      <c r="B693" s="227"/>
      <c r="C693" s="228"/>
      <c r="D693"/>
      <c r="AL693">
        <f t="shared" si="70"/>
        <v>0</v>
      </c>
      <c r="AQ693">
        <f t="shared" si="71"/>
        <v>0</v>
      </c>
      <c r="AR693" t="str">
        <f>IFERROR(IF(OR(AP693=338,AP693=340,AP693=341,AP693=342,AP693="342A",AP693="342B"),PorcenRet(AP693,AT693,AU693),INDEX(PORCENTAJEBUSCAR,MATCH(AP693,CódigoRET,0),4)*1),"")</f>
        <v/>
      </c>
      <c r="AS693">
        <f t="shared" si="72"/>
        <v>0</v>
      </c>
      <c r="BF693" t="str">
        <f>IFERROR(IF(OR(BD693=338,BD693=340,BD693=341,BD693=342,BD693="342A",BD693="342B"),PorcenRet(BD693,BH693,BI693),INDEX(PORCENTAJEBUSCAR,MATCH(BD693,CódigoRET,0),4)*1),"")</f>
        <v/>
      </c>
      <c r="BG693">
        <f t="shared" si="73"/>
        <v>0</v>
      </c>
      <c r="BO693">
        <f t="shared" si="74"/>
        <v>0</v>
      </c>
      <c r="CC693">
        <f t="shared" si="75"/>
        <v>0</v>
      </c>
      <c r="CD693">
        <f t="shared" si="76"/>
        <v>0</v>
      </c>
      <c r="CG693">
        <f ca="1">IFERROR(INDIRECT("IVA!X"&amp;MATCH(MID(COMPRAS!C593,1,2)&amp;MID(COMPRAS!F593,1,2)&amp;MID(COMPRAS!D593,1,2),IVA!W:W,0)),"SIN COD.")</f>
        <v>0</v>
      </c>
      <c r="CH693">
        <f ca="1">IFERROR(INDIRECT("IVA!Y"&amp;MATCH(MID(COMPRAS!C593,1,2)&amp;MID(COMPRAS!F593,1,2)&amp;MID(COMPRAS!D593,1,2),IVA!W:W,0)),"SIN COD.")</f>
        <v>0</v>
      </c>
    </row>
    <row r="694" spans="1:86" x14ac:dyDescent="0.25">
      <c r="A694" s="226"/>
      <c r="B694" s="227"/>
      <c r="C694" s="228"/>
      <c r="D694"/>
      <c r="AL694">
        <f t="shared" si="70"/>
        <v>0</v>
      </c>
      <c r="AQ694">
        <f t="shared" si="71"/>
        <v>0</v>
      </c>
      <c r="AR694" t="str">
        <f>IFERROR(IF(OR(AP694=338,AP694=340,AP694=341,AP694=342,AP694="342A",AP694="342B"),PorcenRet(AP694,AT694,AU694),INDEX(PORCENTAJEBUSCAR,MATCH(AP694,CódigoRET,0),4)*1),"")</f>
        <v/>
      </c>
      <c r="AS694">
        <f t="shared" si="72"/>
        <v>0</v>
      </c>
      <c r="BF694" t="str">
        <f>IFERROR(IF(OR(BD694=338,BD694=340,BD694=341,BD694=342,BD694="342A",BD694="342B"),PorcenRet(BD694,BH694,BI694),INDEX(PORCENTAJEBUSCAR,MATCH(BD694,CódigoRET,0),4)*1),"")</f>
        <v/>
      </c>
      <c r="BG694">
        <f t="shared" si="73"/>
        <v>0</v>
      </c>
      <c r="BO694">
        <f t="shared" si="74"/>
        <v>0</v>
      </c>
      <c r="CC694">
        <f t="shared" si="75"/>
        <v>0</v>
      </c>
      <c r="CD694">
        <f t="shared" si="76"/>
        <v>0</v>
      </c>
      <c r="CG694">
        <f ca="1">IFERROR(INDIRECT("IVA!X"&amp;MATCH(MID(COMPRAS!C594,1,2)&amp;MID(COMPRAS!F594,1,2)&amp;MID(COMPRAS!D594,1,2),IVA!W:W,0)),"SIN COD.")</f>
        <v>0</v>
      </c>
      <c r="CH694">
        <f ca="1">IFERROR(INDIRECT("IVA!Y"&amp;MATCH(MID(COMPRAS!C594,1,2)&amp;MID(COMPRAS!F594,1,2)&amp;MID(COMPRAS!D594,1,2),IVA!W:W,0)),"SIN COD.")</f>
        <v>0</v>
      </c>
    </row>
    <row r="695" spans="1:86" x14ac:dyDescent="0.25">
      <c r="A695" s="226"/>
      <c r="B695" s="227"/>
      <c r="C695" s="228"/>
      <c r="D695"/>
      <c r="AL695">
        <f t="shared" si="70"/>
        <v>0</v>
      </c>
      <c r="AQ695">
        <f t="shared" si="71"/>
        <v>0</v>
      </c>
      <c r="AR695" t="str">
        <f>IFERROR(IF(OR(AP695=338,AP695=340,AP695=341,AP695=342,AP695="342A",AP695="342B"),PorcenRet(AP695,AT695,AU695),INDEX(PORCENTAJEBUSCAR,MATCH(AP695,CódigoRET,0),4)*1),"")</f>
        <v/>
      </c>
      <c r="AS695">
        <f t="shared" si="72"/>
        <v>0</v>
      </c>
      <c r="BF695" t="str">
        <f>IFERROR(IF(OR(BD695=338,BD695=340,BD695=341,BD695=342,BD695="342A",BD695="342B"),PorcenRet(BD695,BH695,BI695),INDEX(PORCENTAJEBUSCAR,MATCH(BD695,CódigoRET,0),4)*1),"")</f>
        <v/>
      </c>
      <c r="BG695">
        <f t="shared" si="73"/>
        <v>0</v>
      </c>
      <c r="BO695">
        <f t="shared" si="74"/>
        <v>0</v>
      </c>
      <c r="CC695">
        <f t="shared" si="75"/>
        <v>0</v>
      </c>
      <c r="CD695">
        <f t="shared" si="76"/>
        <v>0</v>
      </c>
      <c r="CG695">
        <f ca="1">IFERROR(INDIRECT("IVA!X"&amp;MATCH(MID(COMPRAS!C595,1,2)&amp;MID(COMPRAS!F595,1,2)&amp;MID(COMPRAS!D595,1,2),IVA!W:W,0)),"SIN COD.")</f>
        <v>0</v>
      </c>
      <c r="CH695">
        <f ca="1">IFERROR(INDIRECT("IVA!Y"&amp;MATCH(MID(COMPRAS!C595,1,2)&amp;MID(COMPRAS!F595,1,2)&amp;MID(COMPRAS!D595,1,2),IVA!W:W,0)),"SIN COD.")</f>
        <v>0</v>
      </c>
    </row>
    <row r="696" spans="1:86" x14ac:dyDescent="0.25">
      <c r="A696" s="226"/>
      <c r="B696" s="227"/>
      <c r="C696" s="228"/>
      <c r="D696"/>
      <c r="AL696">
        <f t="shared" si="70"/>
        <v>0</v>
      </c>
      <c r="AQ696">
        <f t="shared" si="71"/>
        <v>0</v>
      </c>
      <c r="AR696" t="str">
        <f>IFERROR(IF(OR(AP696=338,AP696=340,AP696=341,AP696=342,AP696="342A",AP696="342B"),PorcenRet(AP696,AT696,AU696),INDEX(PORCENTAJEBUSCAR,MATCH(AP696,CódigoRET,0),4)*1),"")</f>
        <v/>
      </c>
      <c r="AS696">
        <f t="shared" si="72"/>
        <v>0</v>
      </c>
      <c r="BF696" t="str">
        <f>IFERROR(IF(OR(BD696=338,BD696=340,BD696=341,BD696=342,BD696="342A",BD696="342B"),PorcenRet(BD696,BH696,BI696),INDEX(PORCENTAJEBUSCAR,MATCH(BD696,CódigoRET,0),4)*1),"")</f>
        <v/>
      </c>
      <c r="BG696">
        <f t="shared" si="73"/>
        <v>0</v>
      </c>
      <c r="BO696">
        <f t="shared" si="74"/>
        <v>0</v>
      </c>
      <c r="CC696">
        <f t="shared" si="75"/>
        <v>0</v>
      </c>
      <c r="CD696">
        <f t="shared" si="76"/>
        <v>0</v>
      </c>
      <c r="CG696">
        <f ca="1">IFERROR(INDIRECT("IVA!X"&amp;MATCH(MID(COMPRAS!C596,1,2)&amp;MID(COMPRAS!F596,1,2)&amp;MID(COMPRAS!D596,1,2),IVA!W:W,0)),"SIN COD.")</f>
        <v>0</v>
      </c>
      <c r="CH696">
        <f ca="1">IFERROR(INDIRECT("IVA!Y"&amp;MATCH(MID(COMPRAS!C596,1,2)&amp;MID(COMPRAS!F596,1,2)&amp;MID(COMPRAS!D596,1,2),IVA!W:W,0)),"SIN COD.")</f>
        <v>0</v>
      </c>
    </row>
    <row r="697" spans="1:86" x14ac:dyDescent="0.25">
      <c r="A697" s="226"/>
      <c r="B697" s="227"/>
      <c r="C697" s="228"/>
      <c r="D697"/>
      <c r="AL697">
        <f t="shared" si="70"/>
        <v>0</v>
      </c>
      <c r="AQ697">
        <f t="shared" si="71"/>
        <v>0</v>
      </c>
      <c r="AR697" t="str">
        <f>IFERROR(IF(OR(AP697=338,AP697=340,AP697=341,AP697=342,AP697="342A",AP697="342B"),PorcenRet(AP697,AT697,AU697),INDEX(PORCENTAJEBUSCAR,MATCH(AP697,CódigoRET,0),4)*1),"")</f>
        <v/>
      </c>
      <c r="AS697">
        <f t="shared" si="72"/>
        <v>0</v>
      </c>
      <c r="BF697" t="str">
        <f>IFERROR(IF(OR(BD697=338,BD697=340,BD697=341,BD697=342,BD697="342A",BD697="342B"),PorcenRet(BD697,BH697,BI697),INDEX(PORCENTAJEBUSCAR,MATCH(BD697,CódigoRET,0),4)*1),"")</f>
        <v/>
      </c>
      <c r="BG697">
        <f t="shared" si="73"/>
        <v>0</v>
      </c>
      <c r="BO697">
        <f t="shared" si="74"/>
        <v>0</v>
      </c>
      <c r="CC697">
        <f t="shared" si="75"/>
        <v>0</v>
      </c>
      <c r="CD697">
        <f t="shared" si="76"/>
        <v>0</v>
      </c>
      <c r="CG697">
        <f ca="1">IFERROR(INDIRECT("IVA!X"&amp;MATCH(MID(COMPRAS!C597,1,2)&amp;MID(COMPRAS!F597,1,2)&amp;MID(COMPRAS!D597,1,2),IVA!W:W,0)),"SIN COD.")</f>
        <v>0</v>
      </c>
      <c r="CH697">
        <f ca="1">IFERROR(INDIRECT("IVA!Y"&amp;MATCH(MID(COMPRAS!C597,1,2)&amp;MID(COMPRAS!F597,1,2)&amp;MID(COMPRAS!D597,1,2),IVA!W:W,0)),"SIN COD.")</f>
        <v>0</v>
      </c>
    </row>
    <row r="698" spans="1:86" x14ac:dyDescent="0.25">
      <c r="A698" s="226"/>
      <c r="B698" s="227"/>
      <c r="C698" s="228"/>
      <c r="D698"/>
      <c r="AL698">
        <f t="shared" si="70"/>
        <v>0</v>
      </c>
      <c r="AQ698">
        <f t="shared" si="71"/>
        <v>0</v>
      </c>
      <c r="AR698" t="str">
        <f>IFERROR(IF(OR(AP698=338,AP698=340,AP698=341,AP698=342,AP698="342A",AP698="342B"),PorcenRet(AP698,AT698,AU698),INDEX(PORCENTAJEBUSCAR,MATCH(AP698,CódigoRET,0),4)*1),"")</f>
        <v/>
      </c>
      <c r="AS698">
        <f t="shared" si="72"/>
        <v>0</v>
      </c>
      <c r="BF698" t="str">
        <f>IFERROR(IF(OR(BD698=338,BD698=340,BD698=341,BD698=342,BD698="342A",BD698="342B"),PorcenRet(BD698,BH698,BI698),INDEX(PORCENTAJEBUSCAR,MATCH(BD698,CódigoRET,0),4)*1),"")</f>
        <v/>
      </c>
      <c r="BG698">
        <f t="shared" si="73"/>
        <v>0</v>
      </c>
      <c r="BO698">
        <f t="shared" si="74"/>
        <v>0</v>
      </c>
      <c r="CC698">
        <f t="shared" si="75"/>
        <v>0</v>
      </c>
      <c r="CD698">
        <f t="shared" si="76"/>
        <v>0</v>
      </c>
      <c r="CG698">
        <f ca="1">IFERROR(INDIRECT("IVA!X"&amp;MATCH(MID(COMPRAS!C598,1,2)&amp;MID(COMPRAS!F598,1,2)&amp;MID(COMPRAS!D598,1,2),IVA!W:W,0)),"SIN COD.")</f>
        <v>0</v>
      </c>
      <c r="CH698">
        <f ca="1">IFERROR(INDIRECT("IVA!Y"&amp;MATCH(MID(COMPRAS!C598,1,2)&amp;MID(COMPRAS!F598,1,2)&amp;MID(COMPRAS!D598,1,2),IVA!W:W,0)),"SIN COD.")</f>
        <v>0</v>
      </c>
    </row>
    <row r="699" spans="1:86" x14ac:dyDescent="0.25">
      <c r="A699" s="226"/>
      <c r="B699" s="227"/>
      <c r="C699" s="228"/>
      <c r="D699"/>
      <c r="AL699">
        <f t="shared" si="70"/>
        <v>0</v>
      </c>
      <c r="AQ699">
        <f t="shared" si="71"/>
        <v>0</v>
      </c>
      <c r="AR699" t="str">
        <f>IFERROR(IF(OR(AP699=338,AP699=340,AP699=341,AP699=342,AP699="342A",AP699="342B"),PorcenRet(AP699,AT699,AU699),INDEX(PORCENTAJEBUSCAR,MATCH(AP699,CódigoRET,0),4)*1),"")</f>
        <v/>
      </c>
      <c r="AS699">
        <f t="shared" si="72"/>
        <v>0</v>
      </c>
      <c r="BF699" t="str">
        <f>IFERROR(IF(OR(BD699=338,BD699=340,BD699=341,BD699=342,BD699="342A",BD699="342B"),PorcenRet(BD699,BH699,BI699),INDEX(PORCENTAJEBUSCAR,MATCH(BD699,CódigoRET,0),4)*1),"")</f>
        <v/>
      </c>
      <c r="BG699">
        <f t="shared" si="73"/>
        <v>0</v>
      </c>
      <c r="BO699">
        <f t="shared" si="74"/>
        <v>0</v>
      </c>
      <c r="CC699">
        <f t="shared" si="75"/>
        <v>0</v>
      </c>
      <c r="CD699">
        <f t="shared" si="76"/>
        <v>0</v>
      </c>
      <c r="CG699">
        <f ca="1">IFERROR(INDIRECT("IVA!X"&amp;MATCH(MID(COMPRAS!C599,1,2)&amp;MID(COMPRAS!F599,1,2)&amp;MID(COMPRAS!D599,1,2),IVA!W:W,0)),"SIN COD.")</f>
        <v>0</v>
      </c>
      <c r="CH699">
        <f ca="1">IFERROR(INDIRECT("IVA!Y"&amp;MATCH(MID(COMPRAS!C599,1,2)&amp;MID(COMPRAS!F599,1,2)&amp;MID(COMPRAS!D599,1,2),IVA!W:W,0)),"SIN COD.")</f>
        <v>0</v>
      </c>
    </row>
    <row r="700" spans="1:86" x14ac:dyDescent="0.25">
      <c r="A700" s="226"/>
      <c r="B700" s="227"/>
      <c r="C700" s="228"/>
      <c r="D700"/>
      <c r="AL700">
        <f t="shared" si="70"/>
        <v>0</v>
      </c>
      <c r="AQ700">
        <f t="shared" si="71"/>
        <v>0</v>
      </c>
      <c r="AR700" t="str">
        <f>IFERROR(IF(OR(AP700=338,AP700=340,AP700=341,AP700=342,AP700="342A",AP700="342B"),PorcenRet(AP700,AT700,AU700),INDEX(PORCENTAJEBUSCAR,MATCH(AP700,CódigoRET,0),4)*1),"")</f>
        <v/>
      </c>
      <c r="AS700">
        <f t="shared" si="72"/>
        <v>0</v>
      </c>
      <c r="BF700" t="str">
        <f>IFERROR(IF(OR(BD700=338,BD700=340,BD700=341,BD700=342,BD700="342A",BD700="342B"),PorcenRet(BD700,BH700,BI700),INDEX(PORCENTAJEBUSCAR,MATCH(BD700,CódigoRET,0),4)*1),"")</f>
        <v/>
      </c>
      <c r="BG700">
        <f t="shared" si="73"/>
        <v>0</v>
      </c>
      <c r="BO700">
        <f t="shared" si="74"/>
        <v>0</v>
      </c>
      <c r="CC700">
        <f t="shared" si="75"/>
        <v>0</v>
      </c>
      <c r="CD700">
        <f t="shared" si="76"/>
        <v>0</v>
      </c>
      <c r="CG700">
        <f ca="1">IFERROR(INDIRECT("IVA!X"&amp;MATCH(MID(COMPRAS!C600,1,2)&amp;MID(COMPRAS!F600,1,2)&amp;MID(COMPRAS!D600,1,2),IVA!W:W,0)),"SIN COD.")</f>
        <v>0</v>
      </c>
      <c r="CH700">
        <f ca="1">IFERROR(INDIRECT("IVA!Y"&amp;MATCH(MID(COMPRAS!C600,1,2)&amp;MID(COMPRAS!F600,1,2)&amp;MID(COMPRAS!D600,1,2),IVA!W:W,0)),"SIN COD.")</f>
        <v>0</v>
      </c>
    </row>
    <row r="701" spans="1:86" x14ac:dyDescent="0.25">
      <c r="A701" s="226"/>
      <c r="B701" s="227"/>
      <c r="C701" s="228"/>
      <c r="D701"/>
      <c r="AL701">
        <f t="shared" si="70"/>
        <v>0</v>
      </c>
      <c r="AQ701">
        <f t="shared" si="71"/>
        <v>0</v>
      </c>
      <c r="AR701" t="str">
        <f>IFERROR(IF(OR(AP701=338,AP701=340,AP701=341,AP701=342,AP701="342A",AP701="342B"),PorcenRet(AP701,AT701,AU701),INDEX(PORCENTAJEBUSCAR,MATCH(AP701,CódigoRET,0),4)*1),"")</f>
        <v/>
      </c>
      <c r="AS701">
        <f t="shared" si="72"/>
        <v>0</v>
      </c>
      <c r="BF701" t="str">
        <f>IFERROR(IF(OR(BD701=338,BD701=340,BD701=341,BD701=342,BD701="342A",BD701="342B"),PorcenRet(BD701,BH701,BI701),INDEX(PORCENTAJEBUSCAR,MATCH(BD701,CódigoRET,0),4)*1),"")</f>
        <v/>
      </c>
      <c r="BG701">
        <f t="shared" si="73"/>
        <v>0</v>
      </c>
      <c r="BO701">
        <f t="shared" si="74"/>
        <v>0</v>
      </c>
      <c r="CC701">
        <f t="shared" si="75"/>
        <v>0</v>
      </c>
      <c r="CD701">
        <f t="shared" si="76"/>
        <v>0</v>
      </c>
      <c r="CG701">
        <f ca="1">IFERROR(INDIRECT("IVA!X"&amp;MATCH(MID(COMPRAS!C601,1,2)&amp;MID(COMPRAS!F601,1,2)&amp;MID(COMPRAS!D601,1,2),IVA!W:W,0)),"SIN COD.")</f>
        <v>0</v>
      </c>
      <c r="CH701">
        <f ca="1">IFERROR(INDIRECT("IVA!Y"&amp;MATCH(MID(COMPRAS!C601,1,2)&amp;MID(COMPRAS!F601,1,2)&amp;MID(COMPRAS!D601,1,2),IVA!W:W,0)),"SIN COD.")</f>
        <v>0</v>
      </c>
    </row>
    <row r="702" spans="1:86" x14ac:dyDescent="0.25">
      <c r="A702" s="226"/>
      <c r="B702" s="227"/>
      <c r="C702" s="228"/>
      <c r="D702"/>
      <c r="AL702">
        <f t="shared" si="70"/>
        <v>0</v>
      </c>
      <c r="AQ702">
        <f t="shared" si="71"/>
        <v>0</v>
      </c>
      <c r="AR702" t="str">
        <f>IFERROR(IF(OR(AP702=338,AP702=340,AP702=341,AP702=342,AP702="342A",AP702="342B"),PorcenRet(AP702,AT702,AU702),INDEX(PORCENTAJEBUSCAR,MATCH(AP702,CódigoRET,0),4)*1),"")</f>
        <v/>
      </c>
      <c r="AS702">
        <f t="shared" si="72"/>
        <v>0</v>
      </c>
      <c r="BF702" t="str">
        <f>IFERROR(IF(OR(BD702=338,BD702=340,BD702=341,BD702=342,BD702="342A",BD702="342B"),PorcenRet(BD702,BH702,BI702),INDEX(PORCENTAJEBUSCAR,MATCH(BD702,CódigoRET,0),4)*1),"")</f>
        <v/>
      </c>
      <c r="BG702">
        <f t="shared" si="73"/>
        <v>0</v>
      </c>
      <c r="BO702">
        <f t="shared" si="74"/>
        <v>0</v>
      </c>
      <c r="CC702">
        <f t="shared" si="75"/>
        <v>0</v>
      </c>
      <c r="CD702">
        <f t="shared" si="76"/>
        <v>0</v>
      </c>
      <c r="CG702">
        <f ca="1">IFERROR(INDIRECT("IVA!X"&amp;MATCH(MID(COMPRAS!C602,1,2)&amp;MID(COMPRAS!F602,1,2)&amp;MID(COMPRAS!D602,1,2),IVA!W:W,0)),"SIN COD.")</f>
        <v>0</v>
      </c>
      <c r="CH702">
        <f ca="1">IFERROR(INDIRECT("IVA!Y"&amp;MATCH(MID(COMPRAS!C602,1,2)&amp;MID(COMPRAS!F602,1,2)&amp;MID(COMPRAS!D602,1,2),IVA!W:W,0)),"SIN COD.")</f>
        <v>0</v>
      </c>
    </row>
    <row r="703" spans="1:86" x14ac:dyDescent="0.25">
      <c r="A703" s="226"/>
      <c r="B703" s="227"/>
      <c r="C703" s="228"/>
      <c r="D703"/>
      <c r="AL703">
        <f t="shared" si="70"/>
        <v>0</v>
      </c>
      <c r="AQ703">
        <f t="shared" si="71"/>
        <v>0</v>
      </c>
      <c r="AR703" t="str">
        <f>IFERROR(IF(OR(AP703=338,AP703=340,AP703=341,AP703=342,AP703="342A",AP703="342B"),PorcenRet(AP703,AT703,AU703),INDEX(PORCENTAJEBUSCAR,MATCH(AP703,CódigoRET,0),4)*1),"")</f>
        <v/>
      </c>
      <c r="AS703">
        <f t="shared" si="72"/>
        <v>0</v>
      </c>
      <c r="BF703" t="str">
        <f>IFERROR(IF(OR(BD703=338,BD703=340,BD703=341,BD703=342,BD703="342A",BD703="342B"),PorcenRet(BD703,BH703,BI703),INDEX(PORCENTAJEBUSCAR,MATCH(BD703,CódigoRET,0),4)*1),"")</f>
        <v/>
      </c>
      <c r="BG703">
        <f t="shared" si="73"/>
        <v>0</v>
      </c>
      <c r="BO703">
        <f t="shared" si="74"/>
        <v>0</v>
      </c>
      <c r="CC703">
        <f t="shared" si="75"/>
        <v>0</v>
      </c>
      <c r="CD703">
        <f t="shared" si="76"/>
        <v>0</v>
      </c>
      <c r="CG703">
        <f ca="1">IFERROR(INDIRECT("IVA!X"&amp;MATCH(MID(COMPRAS!C603,1,2)&amp;MID(COMPRAS!F603,1,2)&amp;MID(COMPRAS!D603,1,2),IVA!W:W,0)),"SIN COD.")</f>
        <v>0</v>
      </c>
      <c r="CH703">
        <f ca="1">IFERROR(INDIRECT("IVA!Y"&amp;MATCH(MID(COMPRAS!C603,1,2)&amp;MID(COMPRAS!F603,1,2)&amp;MID(COMPRAS!D603,1,2),IVA!W:W,0)),"SIN COD.")</f>
        <v>0</v>
      </c>
    </row>
    <row r="704" spans="1:86" x14ac:dyDescent="0.25">
      <c r="A704" s="226"/>
      <c r="B704" s="227"/>
      <c r="C704" s="228"/>
      <c r="D704"/>
      <c r="AL704">
        <f t="shared" si="70"/>
        <v>0</v>
      </c>
      <c r="AQ704">
        <f t="shared" si="71"/>
        <v>0</v>
      </c>
      <c r="AR704" t="str">
        <f>IFERROR(IF(OR(AP704=338,AP704=340,AP704=341,AP704=342,AP704="342A",AP704="342B"),PorcenRet(AP704,AT704,AU704),INDEX(PORCENTAJEBUSCAR,MATCH(AP704,CódigoRET,0),4)*1),"")</f>
        <v/>
      </c>
      <c r="AS704">
        <f t="shared" si="72"/>
        <v>0</v>
      </c>
      <c r="BF704" t="str">
        <f>IFERROR(IF(OR(BD704=338,BD704=340,BD704=341,BD704=342,BD704="342A",BD704="342B"),PorcenRet(BD704,BH704,BI704),INDEX(PORCENTAJEBUSCAR,MATCH(BD704,CódigoRET,0),4)*1),"")</f>
        <v/>
      </c>
      <c r="BG704">
        <f t="shared" si="73"/>
        <v>0</v>
      </c>
      <c r="BO704">
        <f t="shared" si="74"/>
        <v>0</v>
      </c>
      <c r="CC704">
        <f t="shared" si="75"/>
        <v>0</v>
      </c>
      <c r="CD704">
        <f t="shared" si="76"/>
        <v>0</v>
      </c>
      <c r="CG704">
        <f ca="1">IFERROR(INDIRECT("IVA!X"&amp;MATCH(MID(COMPRAS!C604,1,2)&amp;MID(COMPRAS!F604,1,2)&amp;MID(COMPRAS!D604,1,2),IVA!W:W,0)),"SIN COD.")</f>
        <v>0</v>
      </c>
      <c r="CH704">
        <f ca="1">IFERROR(INDIRECT("IVA!Y"&amp;MATCH(MID(COMPRAS!C604,1,2)&amp;MID(COMPRAS!F604,1,2)&amp;MID(COMPRAS!D604,1,2),IVA!W:W,0)),"SIN COD.")</f>
        <v>0</v>
      </c>
    </row>
    <row r="705" spans="1:86" x14ac:dyDescent="0.25">
      <c r="A705" s="226"/>
      <c r="B705" s="227"/>
      <c r="C705" s="228"/>
      <c r="D705"/>
      <c r="AL705">
        <f t="shared" si="70"/>
        <v>0</v>
      </c>
      <c r="AQ705">
        <f t="shared" si="71"/>
        <v>0</v>
      </c>
      <c r="AR705" t="str">
        <f>IFERROR(IF(OR(AP705=338,AP705=340,AP705=341,AP705=342,AP705="342A",AP705="342B"),PorcenRet(AP705,AT705,AU705),INDEX(PORCENTAJEBUSCAR,MATCH(AP705,CódigoRET,0),4)*1),"")</f>
        <v/>
      </c>
      <c r="AS705">
        <f t="shared" si="72"/>
        <v>0</v>
      </c>
      <c r="BF705" t="str">
        <f>IFERROR(IF(OR(BD705=338,BD705=340,BD705=341,BD705=342,BD705="342A",BD705="342B"),PorcenRet(BD705,BH705,BI705),INDEX(PORCENTAJEBUSCAR,MATCH(BD705,CódigoRET,0),4)*1),"")</f>
        <v/>
      </c>
      <c r="BG705">
        <f t="shared" si="73"/>
        <v>0</v>
      </c>
      <c r="BO705">
        <f t="shared" si="74"/>
        <v>0</v>
      </c>
      <c r="CC705">
        <f t="shared" si="75"/>
        <v>0</v>
      </c>
      <c r="CD705">
        <f t="shared" si="76"/>
        <v>0</v>
      </c>
      <c r="CG705">
        <f ca="1">IFERROR(INDIRECT("IVA!X"&amp;MATCH(MID(COMPRAS!C605,1,2)&amp;MID(COMPRAS!F605,1,2)&amp;MID(COMPRAS!D605,1,2),IVA!W:W,0)),"SIN COD.")</f>
        <v>0</v>
      </c>
      <c r="CH705">
        <f ca="1">IFERROR(INDIRECT("IVA!Y"&amp;MATCH(MID(COMPRAS!C605,1,2)&amp;MID(COMPRAS!F605,1,2)&amp;MID(COMPRAS!D605,1,2),IVA!W:W,0)),"SIN COD.")</f>
        <v>0</v>
      </c>
    </row>
    <row r="706" spans="1:86" x14ac:dyDescent="0.25">
      <c r="A706" s="226"/>
      <c r="B706" s="227"/>
      <c r="C706" s="228"/>
      <c r="D706"/>
      <c r="AL706">
        <f t="shared" ref="AL706:AL769" si="77">O706+P706+Q706+R706+S706+T706+U706+V706</f>
        <v>0</v>
      </c>
      <c r="AQ706">
        <f t="shared" ref="AQ706:AQ769" si="78">+P706+Q706+R706+S706-BE706-BQ706-BW706+O706</f>
        <v>0</v>
      </c>
      <c r="AR706" t="str">
        <f>IFERROR(IF(OR(AP706=338,AP706=340,AP706=341,AP706=342,AP706="342A",AP706="342B"),PorcenRet(AP706,AT706,AU706),INDEX(PORCENTAJEBUSCAR,MATCH(AP706,CódigoRET,0),4)*1),"")</f>
        <v/>
      </c>
      <c r="AS706">
        <f t="shared" ref="AS706:AS769" si="79">ROUND(IF(AP706="",0,AQ706*(AR706/100)),2)</f>
        <v>0</v>
      </c>
      <c r="BF706" t="str">
        <f>IFERROR(IF(OR(BD706=338,BD706=340,BD706=341,BD706=342,BD706="342A",BD706="342B"),PorcenRet(BD706,BH706,BI706),INDEX(PORCENTAJEBUSCAR,MATCH(BD706,CódigoRET,0),4)*1),"")</f>
        <v/>
      </c>
      <c r="BG706">
        <f t="shared" ref="BG706:BG769" si="80">ROUND(IF(BD706="",0,BE706*(BF706/100)),2)</f>
        <v>0</v>
      </c>
      <c r="BO706">
        <f t="shared" ref="BO706:BO769" si="81">IF(MID(F706,1,2)="41",SUM(O706:S706),0)</f>
        <v>0</v>
      </c>
      <c r="CC706">
        <f t="shared" ref="CC706:CC769" si="82">O706+P706+Q706+R706+S706</f>
        <v>0</v>
      </c>
      <c r="CD706">
        <f t="shared" ref="CD706:CD769" si="83">T706+U706</f>
        <v>0</v>
      </c>
      <c r="CG706">
        <f ca="1">IFERROR(INDIRECT("IVA!X"&amp;MATCH(MID(COMPRAS!C606,1,2)&amp;MID(COMPRAS!F606,1,2)&amp;MID(COMPRAS!D606,1,2),IVA!W:W,0)),"SIN COD.")</f>
        <v>0</v>
      </c>
      <c r="CH706">
        <f ca="1">IFERROR(INDIRECT("IVA!Y"&amp;MATCH(MID(COMPRAS!C606,1,2)&amp;MID(COMPRAS!F606,1,2)&amp;MID(COMPRAS!D606,1,2),IVA!W:W,0)),"SIN COD.")</f>
        <v>0</v>
      </c>
    </row>
    <row r="707" spans="1:86" x14ac:dyDescent="0.25">
      <c r="A707" s="226"/>
      <c r="B707" s="227"/>
      <c r="C707" s="228"/>
      <c r="D707"/>
      <c r="AL707">
        <f t="shared" si="77"/>
        <v>0</v>
      </c>
      <c r="AQ707">
        <f t="shared" si="78"/>
        <v>0</v>
      </c>
      <c r="AR707" t="str">
        <f>IFERROR(IF(OR(AP707=338,AP707=340,AP707=341,AP707=342,AP707="342A",AP707="342B"),PorcenRet(AP707,AT707,AU707),INDEX(PORCENTAJEBUSCAR,MATCH(AP707,CódigoRET,0),4)*1),"")</f>
        <v/>
      </c>
      <c r="AS707">
        <f t="shared" si="79"/>
        <v>0</v>
      </c>
      <c r="BF707" t="str">
        <f>IFERROR(IF(OR(BD707=338,BD707=340,BD707=341,BD707=342,BD707="342A",BD707="342B"),PorcenRet(BD707,BH707,BI707),INDEX(PORCENTAJEBUSCAR,MATCH(BD707,CódigoRET,0),4)*1),"")</f>
        <v/>
      </c>
      <c r="BG707">
        <f t="shared" si="80"/>
        <v>0</v>
      </c>
      <c r="BO707">
        <f t="shared" si="81"/>
        <v>0</v>
      </c>
      <c r="CC707">
        <f t="shared" si="82"/>
        <v>0</v>
      </c>
      <c r="CD707">
        <f t="shared" si="83"/>
        <v>0</v>
      </c>
      <c r="CG707">
        <f ca="1">IFERROR(INDIRECT("IVA!X"&amp;MATCH(MID(COMPRAS!C607,1,2)&amp;MID(COMPRAS!F607,1,2)&amp;MID(COMPRAS!D607,1,2),IVA!W:W,0)),"SIN COD.")</f>
        <v>0</v>
      </c>
      <c r="CH707">
        <f ca="1">IFERROR(INDIRECT("IVA!Y"&amp;MATCH(MID(COMPRAS!C607,1,2)&amp;MID(COMPRAS!F607,1,2)&amp;MID(COMPRAS!D607,1,2),IVA!W:W,0)),"SIN COD.")</f>
        <v>0</v>
      </c>
    </row>
    <row r="708" spans="1:86" x14ac:dyDescent="0.25">
      <c r="A708" s="226"/>
      <c r="B708" s="227"/>
      <c r="C708" s="228"/>
      <c r="D708"/>
      <c r="AL708">
        <f t="shared" si="77"/>
        <v>0</v>
      </c>
      <c r="AQ708">
        <f t="shared" si="78"/>
        <v>0</v>
      </c>
      <c r="AR708" t="str">
        <f>IFERROR(IF(OR(AP708=338,AP708=340,AP708=341,AP708=342,AP708="342A",AP708="342B"),PorcenRet(AP708,AT708,AU708),INDEX(PORCENTAJEBUSCAR,MATCH(AP708,CódigoRET,0),4)*1),"")</f>
        <v/>
      </c>
      <c r="AS708">
        <f t="shared" si="79"/>
        <v>0</v>
      </c>
      <c r="BF708" t="str">
        <f>IFERROR(IF(OR(BD708=338,BD708=340,BD708=341,BD708=342,BD708="342A",BD708="342B"),PorcenRet(BD708,BH708,BI708),INDEX(PORCENTAJEBUSCAR,MATCH(BD708,CódigoRET,0),4)*1),"")</f>
        <v/>
      </c>
      <c r="BG708">
        <f t="shared" si="80"/>
        <v>0</v>
      </c>
      <c r="BO708">
        <f t="shared" si="81"/>
        <v>0</v>
      </c>
      <c r="CC708">
        <f t="shared" si="82"/>
        <v>0</v>
      </c>
      <c r="CD708">
        <f t="shared" si="83"/>
        <v>0</v>
      </c>
      <c r="CG708">
        <f ca="1">IFERROR(INDIRECT("IVA!X"&amp;MATCH(MID(COMPRAS!C608,1,2)&amp;MID(COMPRAS!F608,1,2)&amp;MID(COMPRAS!D608,1,2),IVA!W:W,0)),"SIN COD.")</f>
        <v>0</v>
      </c>
      <c r="CH708">
        <f ca="1">IFERROR(INDIRECT("IVA!Y"&amp;MATCH(MID(COMPRAS!C608,1,2)&amp;MID(COMPRAS!F608,1,2)&amp;MID(COMPRAS!D608,1,2),IVA!W:W,0)),"SIN COD.")</f>
        <v>0</v>
      </c>
    </row>
    <row r="709" spans="1:86" x14ac:dyDescent="0.25">
      <c r="A709" s="226"/>
      <c r="B709" s="227"/>
      <c r="C709" s="228"/>
      <c r="D709"/>
      <c r="AL709">
        <f t="shared" si="77"/>
        <v>0</v>
      </c>
      <c r="AQ709">
        <f t="shared" si="78"/>
        <v>0</v>
      </c>
      <c r="AR709" t="str">
        <f>IFERROR(IF(OR(AP709=338,AP709=340,AP709=341,AP709=342,AP709="342A",AP709="342B"),PorcenRet(AP709,AT709,AU709),INDEX(PORCENTAJEBUSCAR,MATCH(AP709,CódigoRET,0),4)*1),"")</f>
        <v/>
      </c>
      <c r="AS709">
        <f t="shared" si="79"/>
        <v>0</v>
      </c>
      <c r="BF709" t="str">
        <f>IFERROR(IF(OR(BD709=338,BD709=340,BD709=341,BD709=342,BD709="342A",BD709="342B"),PorcenRet(BD709,BH709,BI709),INDEX(PORCENTAJEBUSCAR,MATCH(BD709,CódigoRET,0),4)*1),"")</f>
        <v/>
      </c>
      <c r="BG709">
        <f t="shared" si="80"/>
        <v>0</v>
      </c>
      <c r="BO709">
        <f t="shared" si="81"/>
        <v>0</v>
      </c>
      <c r="CC709">
        <f t="shared" si="82"/>
        <v>0</v>
      </c>
      <c r="CD709">
        <f t="shared" si="83"/>
        <v>0</v>
      </c>
      <c r="CG709">
        <f ca="1">IFERROR(INDIRECT("IVA!X"&amp;MATCH(MID(COMPRAS!C609,1,2)&amp;MID(COMPRAS!F609,1,2)&amp;MID(COMPRAS!D609,1,2),IVA!W:W,0)),"SIN COD.")</f>
        <v>0</v>
      </c>
      <c r="CH709">
        <f ca="1">IFERROR(INDIRECT("IVA!Y"&amp;MATCH(MID(COMPRAS!C609,1,2)&amp;MID(COMPRAS!F609,1,2)&amp;MID(COMPRAS!D609,1,2),IVA!W:W,0)),"SIN COD.")</f>
        <v>0</v>
      </c>
    </row>
    <row r="710" spans="1:86" x14ac:dyDescent="0.25">
      <c r="A710" s="226"/>
      <c r="B710" s="227"/>
      <c r="C710" s="228"/>
      <c r="D710"/>
      <c r="AL710">
        <f t="shared" si="77"/>
        <v>0</v>
      </c>
      <c r="AQ710">
        <f t="shared" si="78"/>
        <v>0</v>
      </c>
      <c r="AR710" t="str">
        <f>IFERROR(IF(OR(AP710=338,AP710=340,AP710=341,AP710=342,AP710="342A",AP710="342B"),PorcenRet(AP710,AT710,AU710),INDEX(PORCENTAJEBUSCAR,MATCH(AP710,CódigoRET,0),4)*1),"")</f>
        <v/>
      </c>
      <c r="AS710">
        <f t="shared" si="79"/>
        <v>0</v>
      </c>
      <c r="BF710" t="str">
        <f>IFERROR(IF(OR(BD710=338,BD710=340,BD710=341,BD710=342,BD710="342A",BD710="342B"),PorcenRet(BD710,BH710,BI710),INDEX(PORCENTAJEBUSCAR,MATCH(BD710,CódigoRET,0),4)*1),"")</f>
        <v/>
      </c>
      <c r="BG710">
        <f t="shared" si="80"/>
        <v>0</v>
      </c>
      <c r="BO710">
        <f t="shared" si="81"/>
        <v>0</v>
      </c>
      <c r="CC710">
        <f t="shared" si="82"/>
        <v>0</v>
      </c>
      <c r="CD710">
        <f t="shared" si="83"/>
        <v>0</v>
      </c>
      <c r="CG710">
        <f ca="1">IFERROR(INDIRECT("IVA!X"&amp;MATCH(MID(COMPRAS!C610,1,2)&amp;MID(COMPRAS!F610,1,2)&amp;MID(COMPRAS!D610,1,2),IVA!W:W,0)),"SIN COD.")</f>
        <v>0</v>
      </c>
      <c r="CH710">
        <f ca="1">IFERROR(INDIRECT("IVA!Y"&amp;MATCH(MID(COMPRAS!C610,1,2)&amp;MID(COMPRAS!F610,1,2)&amp;MID(COMPRAS!D610,1,2),IVA!W:W,0)),"SIN COD.")</f>
        <v>0</v>
      </c>
    </row>
    <row r="711" spans="1:86" x14ac:dyDescent="0.25">
      <c r="A711" s="226"/>
      <c r="B711" s="227"/>
      <c r="C711" s="228"/>
      <c r="D711"/>
      <c r="AL711">
        <f t="shared" si="77"/>
        <v>0</v>
      </c>
      <c r="AQ711">
        <f t="shared" si="78"/>
        <v>0</v>
      </c>
      <c r="AR711" t="str">
        <f>IFERROR(IF(OR(AP711=338,AP711=340,AP711=341,AP711=342,AP711="342A",AP711="342B"),PorcenRet(AP711,AT711,AU711),INDEX(PORCENTAJEBUSCAR,MATCH(AP711,CódigoRET,0),4)*1),"")</f>
        <v/>
      </c>
      <c r="AS711">
        <f t="shared" si="79"/>
        <v>0</v>
      </c>
      <c r="BF711" t="str">
        <f>IFERROR(IF(OR(BD711=338,BD711=340,BD711=341,BD711=342,BD711="342A",BD711="342B"),PorcenRet(BD711,BH711,BI711),INDEX(PORCENTAJEBUSCAR,MATCH(BD711,CódigoRET,0),4)*1),"")</f>
        <v/>
      </c>
      <c r="BG711">
        <f t="shared" si="80"/>
        <v>0</v>
      </c>
      <c r="BO711">
        <f t="shared" si="81"/>
        <v>0</v>
      </c>
      <c r="CC711">
        <f t="shared" si="82"/>
        <v>0</v>
      </c>
      <c r="CD711">
        <f t="shared" si="83"/>
        <v>0</v>
      </c>
      <c r="CG711">
        <f ca="1">IFERROR(INDIRECT("IVA!X"&amp;MATCH(MID(COMPRAS!C611,1,2)&amp;MID(COMPRAS!F611,1,2)&amp;MID(COMPRAS!D611,1,2),IVA!W:W,0)),"SIN COD.")</f>
        <v>0</v>
      </c>
      <c r="CH711">
        <f ca="1">IFERROR(INDIRECT("IVA!Y"&amp;MATCH(MID(COMPRAS!C611,1,2)&amp;MID(COMPRAS!F611,1,2)&amp;MID(COMPRAS!D611,1,2),IVA!W:W,0)),"SIN COD.")</f>
        <v>0</v>
      </c>
    </row>
    <row r="712" spans="1:86" x14ac:dyDescent="0.25">
      <c r="A712" s="226"/>
      <c r="B712" s="227"/>
      <c r="C712" s="228"/>
      <c r="D712"/>
      <c r="AL712">
        <f t="shared" si="77"/>
        <v>0</v>
      </c>
      <c r="AQ712">
        <f t="shared" si="78"/>
        <v>0</v>
      </c>
      <c r="AR712" t="str">
        <f>IFERROR(IF(OR(AP712=338,AP712=340,AP712=341,AP712=342,AP712="342A",AP712="342B"),PorcenRet(AP712,AT712,AU712),INDEX(PORCENTAJEBUSCAR,MATCH(AP712,CódigoRET,0),4)*1),"")</f>
        <v/>
      </c>
      <c r="AS712">
        <f t="shared" si="79"/>
        <v>0</v>
      </c>
      <c r="BF712" t="str">
        <f>IFERROR(IF(OR(BD712=338,BD712=340,BD712=341,BD712=342,BD712="342A",BD712="342B"),PorcenRet(BD712,BH712,BI712),INDEX(PORCENTAJEBUSCAR,MATCH(BD712,CódigoRET,0),4)*1),"")</f>
        <v/>
      </c>
      <c r="BG712">
        <f t="shared" si="80"/>
        <v>0</v>
      </c>
      <c r="BO712">
        <f t="shared" si="81"/>
        <v>0</v>
      </c>
      <c r="CC712">
        <f t="shared" si="82"/>
        <v>0</v>
      </c>
      <c r="CD712">
        <f t="shared" si="83"/>
        <v>0</v>
      </c>
      <c r="CG712">
        <f ca="1">IFERROR(INDIRECT("IVA!X"&amp;MATCH(MID(COMPRAS!C612,1,2)&amp;MID(COMPRAS!F612,1,2)&amp;MID(COMPRAS!D612,1,2),IVA!W:W,0)),"SIN COD.")</f>
        <v>0</v>
      </c>
      <c r="CH712">
        <f ca="1">IFERROR(INDIRECT("IVA!Y"&amp;MATCH(MID(COMPRAS!C612,1,2)&amp;MID(COMPRAS!F612,1,2)&amp;MID(COMPRAS!D612,1,2),IVA!W:W,0)),"SIN COD.")</f>
        <v>0</v>
      </c>
    </row>
    <row r="713" spans="1:86" x14ac:dyDescent="0.25">
      <c r="A713" s="226"/>
      <c r="B713" s="227"/>
      <c r="C713" s="228"/>
      <c r="D713"/>
      <c r="AL713">
        <f t="shared" si="77"/>
        <v>0</v>
      </c>
      <c r="AQ713">
        <f t="shared" si="78"/>
        <v>0</v>
      </c>
      <c r="AR713" t="str">
        <f>IFERROR(IF(OR(AP713=338,AP713=340,AP713=341,AP713=342,AP713="342A",AP713="342B"),PorcenRet(AP713,AT713,AU713),INDEX(PORCENTAJEBUSCAR,MATCH(AP713,CódigoRET,0),4)*1),"")</f>
        <v/>
      </c>
      <c r="AS713">
        <f t="shared" si="79"/>
        <v>0</v>
      </c>
      <c r="BF713" t="str">
        <f>IFERROR(IF(OR(BD713=338,BD713=340,BD713=341,BD713=342,BD713="342A",BD713="342B"),PorcenRet(BD713,BH713,BI713),INDEX(PORCENTAJEBUSCAR,MATCH(BD713,CódigoRET,0),4)*1),"")</f>
        <v/>
      </c>
      <c r="BG713">
        <f t="shared" si="80"/>
        <v>0</v>
      </c>
      <c r="BO713">
        <f t="shared" si="81"/>
        <v>0</v>
      </c>
      <c r="CC713">
        <f t="shared" si="82"/>
        <v>0</v>
      </c>
      <c r="CD713">
        <f t="shared" si="83"/>
        <v>0</v>
      </c>
      <c r="CG713">
        <f ca="1">IFERROR(INDIRECT("IVA!X"&amp;MATCH(MID(COMPRAS!C613,1,2)&amp;MID(COMPRAS!F613,1,2)&amp;MID(COMPRAS!D613,1,2),IVA!W:W,0)),"SIN COD.")</f>
        <v>0</v>
      </c>
      <c r="CH713">
        <f ca="1">IFERROR(INDIRECT("IVA!Y"&amp;MATCH(MID(COMPRAS!C613,1,2)&amp;MID(COMPRAS!F613,1,2)&amp;MID(COMPRAS!D613,1,2),IVA!W:W,0)),"SIN COD.")</f>
        <v>0</v>
      </c>
    </row>
    <row r="714" spans="1:86" x14ac:dyDescent="0.25">
      <c r="A714" s="226"/>
      <c r="B714" s="227"/>
      <c r="C714" s="228"/>
      <c r="D714"/>
      <c r="AL714">
        <f t="shared" si="77"/>
        <v>0</v>
      </c>
      <c r="AQ714">
        <f t="shared" si="78"/>
        <v>0</v>
      </c>
      <c r="AR714" t="str">
        <f>IFERROR(IF(OR(AP714=338,AP714=340,AP714=341,AP714=342,AP714="342A",AP714="342B"),PorcenRet(AP714,AT714,AU714),INDEX(PORCENTAJEBUSCAR,MATCH(AP714,CódigoRET,0),4)*1),"")</f>
        <v/>
      </c>
      <c r="AS714">
        <f t="shared" si="79"/>
        <v>0</v>
      </c>
      <c r="BF714" t="str">
        <f>IFERROR(IF(OR(BD714=338,BD714=340,BD714=341,BD714=342,BD714="342A",BD714="342B"),PorcenRet(BD714,BH714,BI714),INDEX(PORCENTAJEBUSCAR,MATCH(BD714,CódigoRET,0),4)*1),"")</f>
        <v/>
      </c>
      <c r="BG714">
        <f t="shared" si="80"/>
        <v>0</v>
      </c>
      <c r="BO714">
        <f t="shared" si="81"/>
        <v>0</v>
      </c>
      <c r="CC714">
        <f t="shared" si="82"/>
        <v>0</v>
      </c>
      <c r="CD714">
        <f t="shared" si="83"/>
        <v>0</v>
      </c>
      <c r="CG714">
        <f ca="1">IFERROR(INDIRECT("IVA!X"&amp;MATCH(MID(COMPRAS!C614,1,2)&amp;MID(COMPRAS!F614,1,2)&amp;MID(COMPRAS!D614,1,2),IVA!W:W,0)),"SIN COD.")</f>
        <v>0</v>
      </c>
      <c r="CH714">
        <f ca="1">IFERROR(INDIRECT("IVA!Y"&amp;MATCH(MID(COMPRAS!C614,1,2)&amp;MID(COMPRAS!F614,1,2)&amp;MID(COMPRAS!D614,1,2),IVA!W:W,0)),"SIN COD.")</f>
        <v>0</v>
      </c>
    </row>
    <row r="715" spans="1:86" x14ac:dyDescent="0.25">
      <c r="A715" s="226"/>
      <c r="B715" s="227"/>
      <c r="C715" s="228"/>
      <c r="D715"/>
      <c r="AL715">
        <f t="shared" si="77"/>
        <v>0</v>
      </c>
      <c r="AQ715">
        <f t="shared" si="78"/>
        <v>0</v>
      </c>
      <c r="AR715" t="str">
        <f>IFERROR(IF(OR(AP715=338,AP715=340,AP715=341,AP715=342,AP715="342A",AP715="342B"),PorcenRet(AP715,AT715,AU715),INDEX(PORCENTAJEBUSCAR,MATCH(AP715,CódigoRET,0),4)*1),"")</f>
        <v/>
      </c>
      <c r="AS715">
        <f t="shared" si="79"/>
        <v>0</v>
      </c>
      <c r="BF715" t="str">
        <f>IFERROR(IF(OR(BD715=338,BD715=340,BD715=341,BD715=342,BD715="342A",BD715="342B"),PorcenRet(BD715,BH715,BI715),INDEX(PORCENTAJEBUSCAR,MATCH(BD715,CódigoRET,0),4)*1),"")</f>
        <v/>
      </c>
      <c r="BG715">
        <f t="shared" si="80"/>
        <v>0</v>
      </c>
      <c r="BO715">
        <f t="shared" si="81"/>
        <v>0</v>
      </c>
      <c r="CC715">
        <f t="shared" si="82"/>
        <v>0</v>
      </c>
      <c r="CD715">
        <f t="shared" si="83"/>
        <v>0</v>
      </c>
      <c r="CG715">
        <f ca="1">IFERROR(INDIRECT("IVA!X"&amp;MATCH(MID(COMPRAS!C615,1,2)&amp;MID(COMPRAS!F615,1,2)&amp;MID(COMPRAS!D615,1,2),IVA!W:W,0)),"SIN COD.")</f>
        <v>0</v>
      </c>
      <c r="CH715">
        <f ca="1">IFERROR(INDIRECT("IVA!Y"&amp;MATCH(MID(COMPRAS!C615,1,2)&amp;MID(COMPRAS!F615,1,2)&amp;MID(COMPRAS!D615,1,2),IVA!W:W,0)),"SIN COD.")</f>
        <v>0</v>
      </c>
    </row>
    <row r="716" spans="1:86" x14ac:dyDescent="0.25">
      <c r="A716" s="226"/>
      <c r="B716" s="227"/>
      <c r="C716" s="228"/>
      <c r="D716"/>
      <c r="AL716">
        <f t="shared" si="77"/>
        <v>0</v>
      </c>
      <c r="AQ716">
        <f t="shared" si="78"/>
        <v>0</v>
      </c>
      <c r="AR716" t="str">
        <f>IFERROR(IF(OR(AP716=338,AP716=340,AP716=341,AP716=342,AP716="342A",AP716="342B"),PorcenRet(AP716,AT716,AU716),INDEX(PORCENTAJEBUSCAR,MATCH(AP716,CódigoRET,0),4)*1),"")</f>
        <v/>
      </c>
      <c r="AS716">
        <f t="shared" si="79"/>
        <v>0</v>
      </c>
      <c r="BF716" t="str">
        <f>IFERROR(IF(OR(BD716=338,BD716=340,BD716=341,BD716=342,BD716="342A",BD716="342B"),PorcenRet(BD716,BH716,BI716),INDEX(PORCENTAJEBUSCAR,MATCH(BD716,CódigoRET,0),4)*1),"")</f>
        <v/>
      </c>
      <c r="BG716">
        <f t="shared" si="80"/>
        <v>0</v>
      </c>
      <c r="BO716">
        <f t="shared" si="81"/>
        <v>0</v>
      </c>
      <c r="CC716">
        <f t="shared" si="82"/>
        <v>0</v>
      </c>
      <c r="CD716">
        <f t="shared" si="83"/>
        <v>0</v>
      </c>
      <c r="CG716">
        <f ca="1">IFERROR(INDIRECT("IVA!X"&amp;MATCH(MID(COMPRAS!C616,1,2)&amp;MID(COMPRAS!F616,1,2)&amp;MID(COMPRAS!D616,1,2),IVA!W:W,0)),"SIN COD.")</f>
        <v>0</v>
      </c>
      <c r="CH716">
        <f ca="1">IFERROR(INDIRECT("IVA!Y"&amp;MATCH(MID(COMPRAS!C616,1,2)&amp;MID(COMPRAS!F616,1,2)&amp;MID(COMPRAS!D616,1,2),IVA!W:W,0)),"SIN COD.")</f>
        <v>0</v>
      </c>
    </row>
    <row r="717" spans="1:86" x14ac:dyDescent="0.25">
      <c r="A717" s="226"/>
      <c r="B717" s="227"/>
      <c r="C717" s="228"/>
      <c r="D717"/>
      <c r="AL717">
        <f t="shared" si="77"/>
        <v>0</v>
      </c>
      <c r="AQ717">
        <f t="shared" si="78"/>
        <v>0</v>
      </c>
      <c r="AR717" t="str">
        <f>IFERROR(IF(OR(AP717=338,AP717=340,AP717=341,AP717=342,AP717="342A",AP717="342B"),PorcenRet(AP717,AT717,AU717),INDEX(PORCENTAJEBUSCAR,MATCH(AP717,CódigoRET,0),4)*1),"")</f>
        <v/>
      </c>
      <c r="AS717">
        <f t="shared" si="79"/>
        <v>0</v>
      </c>
      <c r="BF717" t="str">
        <f>IFERROR(IF(OR(BD717=338,BD717=340,BD717=341,BD717=342,BD717="342A",BD717="342B"),PorcenRet(BD717,BH717,BI717),INDEX(PORCENTAJEBUSCAR,MATCH(BD717,CódigoRET,0),4)*1),"")</f>
        <v/>
      </c>
      <c r="BG717">
        <f t="shared" si="80"/>
        <v>0</v>
      </c>
      <c r="BO717">
        <f t="shared" si="81"/>
        <v>0</v>
      </c>
      <c r="CC717">
        <f t="shared" si="82"/>
        <v>0</v>
      </c>
      <c r="CD717">
        <f t="shared" si="83"/>
        <v>0</v>
      </c>
      <c r="CG717">
        <f ca="1">IFERROR(INDIRECT("IVA!X"&amp;MATCH(MID(COMPRAS!C617,1,2)&amp;MID(COMPRAS!F617,1,2)&amp;MID(COMPRAS!D617,1,2),IVA!W:W,0)),"SIN COD.")</f>
        <v>0</v>
      </c>
      <c r="CH717">
        <f ca="1">IFERROR(INDIRECT("IVA!Y"&amp;MATCH(MID(COMPRAS!C617,1,2)&amp;MID(COMPRAS!F617,1,2)&amp;MID(COMPRAS!D617,1,2),IVA!W:W,0)),"SIN COD.")</f>
        <v>0</v>
      </c>
    </row>
    <row r="718" spans="1:86" x14ac:dyDescent="0.25">
      <c r="A718" s="226"/>
      <c r="B718" s="227"/>
      <c r="C718" s="228"/>
      <c r="D718"/>
      <c r="AL718">
        <f t="shared" si="77"/>
        <v>0</v>
      </c>
      <c r="AQ718">
        <f t="shared" si="78"/>
        <v>0</v>
      </c>
      <c r="AR718" t="str">
        <f>IFERROR(IF(OR(AP718=338,AP718=340,AP718=341,AP718=342,AP718="342A",AP718="342B"),PorcenRet(AP718,AT718,AU718),INDEX(PORCENTAJEBUSCAR,MATCH(AP718,CódigoRET,0),4)*1),"")</f>
        <v/>
      </c>
      <c r="AS718">
        <f t="shared" si="79"/>
        <v>0</v>
      </c>
      <c r="BF718" t="str">
        <f>IFERROR(IF(OR(BD718=338,BD718=340,BD718=341,BD718=342,BD718="342A",BD718="342B"),PorcenRet(BD718,BH718,BI718),INDEX(PORCENTAJEBUSCAR,MATCH(BD718,CódigoRET,0),4)*1),"")</f>
        <v/>
      </c>
      <c r="BG718">
        <f t="shared" si="80"/>
        <v>0</v>
      </c>
      <c r="BO718">
        <f t="shared" si="81"/>
        <v>0</v>
      </c>
      <c r="CC718">
        <f t="shared" si="82"/>
        <v>0</v>
      </c>
      <c r="CD718">
        <f t="shared" si="83"/>
        <v>0</v>
      </c>
      <c r="CG718">
        <f ca="1">IFERROR(INDIRECT("IVA!X"&amp;MATCH(MID(COMPRAS!C618,1,2)&amp;MID(COMPRAS!F618,1,2)&amp;MID(COMPRAS!D618,1,2),IVA!W:W,0)),"SIN COD.")</f>
        <v>0</v>
      </c>
      <c r="CH718">
        <f ca="1">IFERROR(INDIRECT("IVA!Y"&amp;MATCH(MID(COMPRAS!C618,1,2)&amp;MID(COMPRAS!F618,1,2)&amp;MID(COMPRAS!D618,1,2),IVA!W:W,0)),"SIN COD.")</f>
        <v>0</v>
      </c>
    </row>
    <row r="719" spans="1:86" x14ac:dyDescent="0.25">
      <c r="A719" s="226"/>
      <c r="B719" s="227"/>
      <c r="C719" s="228"/>
      <c r="D719"/>
      <c r="AL719">
        <f t="shared" si="77"/>
        <v>0</v>
      </c>
      <c r="AQ719">
        <f t="shared" si="78"/>
        <v>0</v>
      </c>
      <c r="AR719" t="str">
        <f>IFERROR(IF(OR(AP719=338,AP719=340,AP719=341,AP719=342,AP719="342A",AP719="342B"),PorcenRet(AP719,AT719,AU719),INDEX(PORCENTAJEBUSCAR,MATCH(AP719,CódigoRET,0),4)*1),"")</f>
        <v/>
      </c>
      <c r="AS719">
        <f t="shared" si="79"/>
        <v>0</v>
      </c>
      <c r="BF719" t="str">
        <f>IFERROR(IF(OR(BD719=338,BD719=340,BD719=341,BD719=342,BD719="342A",BD719="342B"),PorcenRet(BD719,BH719,BI719),INDEX(PORCENTAJEBUSCAR,MATCH(BD719,CódigoRET,0),4)*1),"")</f>
        <v/>
      </c>
      <c r="BG719">
        <f t="shared" si="80"/>
        <v>0</v>
      </c>
      <c r="BO719">
        <f t="shared" si="81"/>
        <v>0</v>
      </c>
      <c r="CC719">
        <f t="shared" si="82"/>
        <v>0</v>
      </c>
      <c r="CD719">
        <f t="shared" si="83"/>
        <v>0</v>
      </c>
      <c r="CG719">
        <f ca="1">IFERROR(INDIRECT("IVA!X"&amp;MATCH(MID(COMPRAS!C619,1,2)&amp;MID(COMPRAS!F619,1,2)&amp;MID(COMPRAS!D619,1,2),IVA!W:W,0)),"SIN COD.")</f>
        <v>0</v>
      </c>
      <c r="CH719">
        <f ca="1">IFERROR(INDIRECT("IVA!Y"&amp;MATCH(MID(COMPRAS!C619,1,2)&amp;MID(COMPRAS!F619,1,2)&amp;MID(COMPRAS!D619,1,2),IVA!W:W,0)),"SIN COD.")</f>
        <v>0</v>
      </c>
    </row>
    <row r="720" spans="1:86" x14ac:dyDescent="0.25">
      <c r="A720" s="226"/>
      <c r="B720" s="227"/>
      <c r="C720" s="228"/>
      <c r="D720"/>
      <c r="AL720">
        <f t="shared" si="77"/>
        <v>0</v>
      </c>
      <c r="AQ720">
        <f t="shared" si="78"/>
        <v>0</v>
      </c>
      <c r="AR720" t="str">
        <f>IFERROR(IF(OR(AP720=338,AP720=340,AP720=341,AP720=342,AP720="342A",AP720="342B"),PorcenRet(AP720,AT720,AU720),INDEX(PORCENTAJEBUSCAR,MATCH(AP720,CódigoRET,0),4)*1),"")</f>
        <v/>
      </c>
      <c r="AS720">
        <f t="shared" si="79"/>
        <v>0</v>
      </c>
      <c r="BF720" t="str">
        <f>IFERROR(IF(OR(BD720=338,BD720=340,BD720=341,BD720=342,BD720="342A",BD720="342B"),PorcenRet(BD720,BH720,BI720),INDEX(PORCENTAJEBUSCAR,MATCH(BD720,CódigoRET,0),4)*1),"")</f>
        <v/>
      </c>
      <c r="BG720">
        <f t="shared" si="80"/>
        <v>0</v>
      </c>
      <c r="BO720">
        <f t="shared" si="81"/>
        <v>0</v>
      </c>
      <c r="CC720">
        <f t="shared" si="82"/>
        <v>0</v>
      </c>
      <c r="CD720">
        <f t="shared" si="83"/>
        <v>0</v>
      </c>
      <c r="CG720">
        <f ca="1">IFERROR(INDIRECT("IVA!X"&amp;MATCH(MID(COMPRAS!C620,1,2)&amp;MID(COMPRAS!F620,1,2)&amp;MID(COMPRAS!D620,1,2),IVA!W:W,0)),"SIN COD.")</f>
        <v>0</v>
      </c>
      <c r="CH720">
        <f ca="1">IFERROR(INDIRECT("IVA!Y"&amp;MATCH(MID(COMPRAS!C620,1,2)&amp;MID(COMPRAS!F620,1,2)&amp;MID(COMPRAS!D620,1,2),IVA!W:W,0)),"SIN COD.")</f>
        <v>0</v>
      </c>
    </row>
    <row r="721" spans="1:86" x14ac:dyDescent="0.25">
      <c r="A721" s="226"/>
      <c r="B721" s="227"/>
      <c r="C721" s="228"/>
      <c r="D721"/>
      <c r="AL721">
        <f t="shared" si="77"/>
        <v>0</v>
      </c>
      <c r="AQ721">
        <f t="shared" si="78"/>
        <v>0</v>
      </c>
      <c r="AR721" t="str">
        <f>IFERROR(IF(OR(AP721=338,AP721=340,AP721=341,AP721=342,AP721="342A",AP721="342B"),PorcenRet(AP721,AT721,AU721),INDEX(PORCENTAJEBUSCAR,MATCH(AP721,CódigoRET,0),4)*1),"")</f>
        <v/>
      </c>
      <c r="AS721">
        <f t="shared" si="79"/>
        <v>0</v>
      </c>
      <c r="BF721" t="str">
        <f>IFERROR(IF(OR(BD721=338,BD721=340,BD721=341,BD721=342,BD721="342A",BD721="342B"),PorcenRet(BD721,BH721,BI721),INDEX(PORCENTAJEBUSCAR,MATCH(BD721,CódigoRET,0),4)*1),"")</f>
        <v/>
      </c>
      <c r="BG721">
        <f t="shared" si="80"/>
        <v>0</v>
      </c>
      <c r="BO721">
        <f t="shared" si="81"/>
        <v>0</v>
      </c>
      <c r="CC721">
        <f t="shared" si="82"/>
        <v>0</v>
      </c>
      <c r="CD721">
        <f t="shared" si="83"/>
        <v>0</v>
      </c>
      <c r="CG721">
        <f ca="1">IFERROR(INDIRECT("IVA!X"&amp;MATCH(MID(COMPRAS!C621,1,2)&amp;MID(COMPRAS!F621,1,2)&amp;MID(COMPRAS!D621,1,2),IVA!W:W,0)),"SIN COD.")</f>
        <v>0</v>
      </c>
      <c r="CH721">
        <f ca="1">IFERROR(INDIRECT("IVA!Y"&amp;MATCH(MID(COMPRAS!C621,1,2)&amp;MID(COMPRAS!F621,1,2)&amp;MID(COMPRAS!D621,1,2),IVA!W:W,0)),"SIN COD.")</f>
        <v>0</v>
      </c>
    </row>
    <row r="722" spans="1:86" x14ac:dyDescent="0.25">
      <c r="A722" s="226"/>
      <c r="B722" s="227"/>
      <c r="C722" s="228"/>
      <c r="D722"/>
      <c r="AL722">
        <f t="shared" si="77"/>
        <v>0</v>
      </c>
      <c r="AQ722">
        <f t="shared" si="78"/>
        <v>0</v>
      </c>
      <c r="AR722" t="str">
        <f>IFERROR(IF(OR(AP722=338,AP722=340,AP722=341,AP722=342,AP722="342A",AP722="342B"),PorcenRet(AP722,AT722,AU722),INDEX(PORCENTAJEBUSCAR,MATCH(AP722,CódigoRET,0),4)*1),"")</f>
        <v/>
      </c>
      <c r="AS722">
        <f t="shared" si="79"/>
        <v>0</v>
      </c>
      <c r="BF722" t="str">
        <f>IFERROR(IF(OR(BD722=338,BD722=340,BD722=341,BD722=342,BD722="342A",BD722="342B"),PorcenRet(BD722,BH722,BI722),INDEX(PORCENTAJEBUSCAR,MATCH(BD722,CódigoRET,0),4)*1),"")</f>
        <v/>
      </c>
      <c r="BG722">
        <f t="shared" si="80"/>
        <v>0</v>
      </c>
      <c r="BO722">
        <f t="shared" si="81"/>
        <v>0</v>
      </c>
      <c r="CC722">
        <f t="shared" si="82"/>
        <v>0</v>
      </c>
      <c r="CD722">
        <f t="shared" si="83"/>
        <v>0</v>
      </c>
      <c r="CG722">
        <f ca="1">IFERROR(INDIRECT("IVA!X"&amp;MATCH(MID(COMPRAS!C622,1,2)&amp;MID(COMPRAS!F622,1,2)&amp;MID(COMPRAS!D622,1,2),IVA!W:W,0)),"SIN COD.")</f>
        <v>0</v>
      </c>
      <c r="CH722">
        <f ca="1">IFERROR(INDIRECT("IVA!Y"&amp;MATCH(MID(COMPRAS!C622,1,2)&amp;MID(COMPRAS!F622,1,2)&amp;MID(COMPRAS!D622,1,2),IVA!W:W,0)),"SIN COD.")</f>
        <v>0</v>
      </c>
    </row>
    <row r="723" spans="1:86" x14ac:dyDescent="0.25">
      <c r="A723" s="226"/>
      <c r="B723" s="227"/>
      <c r="C723" s="228"/>
      <c r="D723"/>
      <c r="AL723">
        <f t="shared" si="77"/>
        <v>0</v>
      </c>
      <c r="AQ723">
        <f t="shared" si="78"/>
        <v>0</v>
      </c>
      <c r="AR723" t="str">
        <f>IFERROR(IF(OR(AP723=338,AP723=340,AP723=341,AP723=342,AP723="342A",AP723="342B"),PorcenRet(AP723,AT723,AU723),INDEX(PORCENTAJEBUSCAR,MATCH(AP723,CódigoRET,0),4)*1),"")</f>
        <v/>
      </c>
      <c r="AS723">
        <f t="shared" si="79"/>
        <v>0</v>
      </c>
      <c r="BF723" t="str">
        <f>IFERROR(IF(OR(BD723=338,BD723=340,BD723=341,BD723=342,BD723="342A",BD723="342B"),PorcenRet(BD723,BH723,BI723),INDEX(PORCENTAJEBUSCAR,MATCH(BD723,CódigoRET,0),4)*1),"")</f>
        <v/>
      </c>
      <c r="BG723">
        <f t="shared" si="80"/>
        <v>0</v>
      </c>
      <c r="BO723">
        <f t="shared" si="81"/>
        <v>0</v>
      </c>
      <c r="CC723">
        <f t="shared" si="82"/>
        <v>0</v>
      </c>
      <c r="CD723">
        <f t="shared" si="83"/>
        <v>0</v>
      </c>
      <c r="CG723">
        <f ca="1">IFERROR(INDIRECT("IVA!X"&amp;MATCH(MID(COMPRAS!C623,1,2)&amp;MID(COMPRAS!F623,1,2)&amp;MID(COMPRAS!D623,1,2),IVA!W:W,0)),"SIN COD.")</f>
        <v>0</v>
      </c>
      <c r="CH723">
        <f ca="1">IFERROR(INDIRECT("IVA!Y"&amp;MATCH(MID(COMPRAS!C623,1,2)&amp;MID(COMPRAS!F623,1,2)&amp;MID(COMPRAS!D623,1,2),IVA!W:W,0)),"SIN COD.")</f>
        <v>0</v>
      </c>
    </row>
    <row r="724" spans="1:86" x14ac:dyDescent="0.25">
      <c r="A724" s="226"/>
      <c r="B724" s="227"/>
      <c r="C724" s="228"/>
      <c r="D724"/>
      <c r="AL724">
        <f t="shared" si="77"/>
        <v>0</v>
      </c>
      <c r="AQ724">
        <f t="shared" si="78"/>
        <v>0</v>
      </c>
      <c r="AR724" t="str">
        <f>IFERROR(IF(OR(AP724=338,AP724=340,AP724=341,AP724=342,AP724="342A",AP724="342B"),PorcenRet(AP724,AT724,AU724),INDEX(PORCENTAJEBUSCAR,MATCH(AP724,CódigoRET,0),4)*1),"")</f>
        <v/>
      </c>
      <c r="AS724">
        <f t="shared" si="79"/>
        <v>0</v>
      </c>
      <c r="BF724" t="str">
        <f>IFERROR(IF(OR(BD724=338,BD724=340,BD724=341,BD724=342,BD724="342A",BD724="342B"),PorcenRet(BD724,BH724,BI724),INDEX(PORCENTAJEBUSCAR,MATCH(BD724,CódigoRET,0),4)*1),"")</f>
        <v/>
      </c>
      <c r="BG724">
        <f t="shared" si="80"/>
        <v>0</v>
      </c>
      <c r="BO724">
        <f t="shared" si="81"/>
        <v>0</v>
      </c>
      <c r="CC724">
        <f t="shared" si="82"/>
        <v>0</v>
      </c>
      <c r="CD724">
        <f t="shared" si="83"/>
        <v>0</v>
      </c>
      <c r="CG724">
        <f ca="1">IFERROR(INDIRECT("IVA!X"&amp;MATCH(MID(COMPRAS!C624,1,2)&amp;MID(COMPRAS!F624,1,2)&amp;MID(COMPRAS!D624,1,2),IVA!W:W,0)),"SIN COD.")</f>
        <v>0</v>
      </c>
      <c r="CH724">
        <f ca="1">IFERROR(INDIRECT("IVA!Y"&amp;MATCH(MID(COMPRAS!C624,1,2)&amp;MID(COMPRAS!F624,1,2)&amp;MID(COMPRAS!D624,1,2),IVA!W:W,0)),"SIN COD.")</f>
        <v>0</v>
      </c>
    </row>
    <row r="725" spans="1:86" x14ac:dyDescent="0.25">
      <c r="A725" s="226"/>
      <c r="B725" s="227"/>
      <c r="C725" s="228"/>
      <c r="D725"/>
      <c r="AL725">
        <f t="shared" si="77"/>
        <v>0</v>
      </c>
      <c r="AQ725">
        <f t="shared" si="78"/>
        <v>0</v>
      </c>
      <c r="AR725" t="str">
        <f>IFERROR(IF(OR(AP725=338,AP725=340,AP725=341,AP725=342,AP725="342A",AP725="342B"),PorcenRet(AP725,AT725,AU725),INDEX(PORCENTAJEBUSCAR,MATCH(AP725,CódigoRET,0),4)*1),"")</f>
        <v/>
      </c>
      <c r="AS725">
        <f t="shared" si="79"/>
        <v>0</v>
      </c>
      <c r="BF725" t="str">
        <f>IFERROR(IF(OR(BD725=338,BD725=340,BD725=341,BD725=342,BD725="342A",BD725="342B"),PorcenRet(BD725,BH725,BI725),INDEX(PORCENTAJEBUSCAR,MATCH(BD725,CódigoRET,0),4)*1),"")</f>
        <v/>
      </c>
      <c r="BG725">
        <f t="shared" si="80"/>
        <v>0</v>
      </c>
      <c r="BO725">
        <f t="shared" si="81"/>
        <v>0</v>
      </c>
      <c r="CC725">
        <f t="shared" si="82"/>
        <v>0</v>
      </c>
      <c r="CD725">
        <f t="shared" si="83"/>
        <v>0</v>
      </c>
      <c r="CG725">
        <f ca="1">IFERROR(INDIRECT("IVA!X"&amp;MATCH(MID(COMPRAS!C625,1,2)&amp;MID(COMPRAS!F625,1,2)&amp;MID(COMPRAS!D625,1,2),IVA!W:W,0)),"SIN COD.")</f>
        <v>0</v>
      </c>
      <c r="CH725">
        <f ca="1">IFERROR(INDIRECT("IVA!Y"&amp;MATCH(MID(COMPRAS!C625,1,2)&amp;MID(COMPRAS!F625,1,2)&amp;MID(COMPRAS!D625,1,2),IVA!W:W,0)),"SIN COD.")</f>
        <v>0</v>
      </c>
    </row>
    <row r="726" spans="1:86" x14ac:dyDescent="0.25">
      <c r="A726" s="226"/>
      <c r="B726" s="227"/>
      <c r="C726" s="228"/>
      <c r="D726"/>
      <c r="AL726">
        <f t="shared" si="77"/>
        <v>0</v>
      </c>
      <c r="AQ726">
        <f t="shared" si="78"/>
        <v>0</v>
      </c>
      <c r="AR726" t="str">
        <f>IFERROR(IF(OR(AP726=338,AP726=340,AP726=341,AP726=342,AP726="342A",AP726="342B"),PorcenRet(AP726,AT726,AU726),INDEX(PORCENTAJEBUSCAR,MATCH(AP726,CódigoRET,0),4)*1),"")</f>
        <v/>
      </c>
      <c r="AS726">
        <f t="shared" si="79"/>
        <v>0</v>
      </c>
      <c r="BF726" t="str">
        <f>IFERROR(IF(OR(BD726=338,BD726=340,BD726=341,BD726=342,BD726="342A",BD726="342B"),PorcenRet(BD726,BH726,BI726),INDEX(PORCENTAJEBUSCAR,MATCH(BD726,CódigoRET,0),4)*1),"")</f>
        <v/>
      </c>
      <c r="BG726">
        <f t="shared" si="80"/>
        <v>0</v>
      </c>
      <c r="BO726">
        <f t="shared" si="81"/>
        <v>0</v>
      </c>
      <c r="CC726">
        <f t="shared" si="82"/>
        <v>0</v>
      </c>
      <c r="CD726">
        <f t="shared" si="83"/>
        <v>0</v>
      </c>
      <c r="CG726">
        <f ca="1">IFERROR(INDIRECT("IVA!X"&amp;MATCH(MID(COMPRAS!C626,1,2)&amp;MID(COMPRAS!F626,1,2)&amp;MID(COMPRAS!D626,1,2),IVA!W:W,0)),"SIN COD.")</f>
        <v>0</v>
      </c>
      <c r="CH726">
        <f ca="1">IFERROR(INDIRECT("IVA!Y"&amp;MATCH(MID(COMPRAS!C626,1,2)&amp;MID(COMPRAS!F626,1,2)&amp;MID(COMPRAS!D626,1,2),IVA!W:W,0)),"SIN COD.")</f>
        <v>0</v>
      </c>
    </row>
    <row r="727" spans="1:86" x14ac:dyDescent="0.25">
      <c r="A727" s="226"/>
      <c r="B727" s="227"/>
      <c r="C727" s="228"/>
      <c r="D727"/>
      <c r="AL727">
        <f t="shared" si="77"/>
        <v>0</v>
      </c>
      <c r="AQ727">
        <f t="shared" si="78"/>
        <v>0</v>
      </c>
      <c r="AR727" t="str">
        <f>IFERROR(IF(OR(AP727=338,AP727=340,AP727=341,AP727=342,AP727="342A",AP727="342B"),PorcenRet(AP727,AT727,AU727),INDEX(PORCENTAJEBUSCAR,MATCH(AP727,CódigoRET,0),4)*1),"")</f>
        <v/>
      </c>
      <c r="AS727">
        <f t="shared" si="79"/>
        <v>0</v>
      </c>
      <c r="BF727" t="str">
        <f>IFERROR(IF(OR(BD727=338,BD727=340,BD727=341,BD727=342,BD727="342A",BD727="342B"),PorcenRet(BD727,BH727,BI727),INDEX(PORCENTAJEBUSCAR,MATCH(BD727,CódigoRET,0),4)*1),"")</f>
        <v/>
      </c>
      <c r="BG727">
        <f t="shared" si="80"/>
        <v>0</v>
      </c>
      <c r="BO727">
        <f t="shared" si="81"/>
        <v>0</v>
      </c>
      <c r="CC727">
        <f t="shared" si="82"/>
        <v>0</v>
      </c>
      <c r="CD727">
        <f t="shared" si="83"/>
        <v>0</v>
      </c>
      <c r="CG727">
        <f ca="1">IFERROR(INDIRECT("IVA!X"&amp;MATCH(MID(COMPRAS!C627,1,2)&amp;MID(COMPRAS!F627,1,2)&amp;MID(COMPRAS!D627,1,2),IVA!W:W,0)),"SIN COD.")</f>
        <v>0</v>
      </c>
      <c r="CH727">
        <f ca="1">IFERROR(INDIRECT("IVA!Y"&amp;MATCH(MID(COMPRAS!C627,1,2)&amp;MID(COMPRAS!F627,1,2)&amp;MID(COMPRAS!D627,1,2),IVA!W:W,0)),"SIN COD.")</f>
        <v>0</v>
      </c>
    </row>
    <row r="728" spans="1:86" x14ac:dyDescent="0.25">
      <c r="A728" s="226"/>
      <c r="B728" s="227"/>
      <c r="C728" s="228"/>
      <c r="D728"/>
      <c r="AL728">
        <f t="shared" si="77"/>
        <v>0</v>
      </c>
      <c r="AQ728">
        <f t="shared" si="78"/>
        <v>0</v>
      </c>
      <c r="AR728" t="str">
        <f>IFERROR(IF(OR(AP728=338,AP728=340,AP728=341,AP728=342,AP728="342A",AP728="342B"),PorcenRet(AP728,AT728,AU728),INDEX(PORCENTAJEBUSCAR,MATCH(AP728,CódigoRET,0),4)*1),"")</f>
        <v/>
      </c>
      <c r="AS728">
        <f t="shared" si="79"/>
        <v>0</v>
      </c>
      <c r="BF728" t="str">
        <f>IFERROR(IF(OR(BD728=338,BD728=340,BD728=341,BD728=342,BD728="342A",BD728="342B"),PorcenRet(BD728,BH728,BI728),INDEX(PORCENTAJEBUSCAR,MATCH(BD728,CódigoRET,0),4)*1),"")</f>
        <v/>
      </c>
      <c r="BG728">
        <f t="shared" si="80"/>
        <v>0</v>
      </c>
      <c r="BO728">
        <f t="shared" si="81"/>
        <v>0</v>
      </c>
      <c r="CC728">
        <f t="shared" si="82"/>
        <v>0</v>
      </c>
      <c r="CD728">
        <f t="shared" si="83"/>
        <v>0</v>
      </c>
      <c r="CG728">
        <f ca="1">IFERROR(INDIRECT("IVA!X"&amp;MATCH(MID(COMPRAS!C628,1,2)&amp;MID(COMPRAS!F628,1,2)&amp;MID(COMPRAS!D628,1,2),IVA!W:W,0)),"SIN COD.")</f>
        <v>0</v>
      </c>
      <c r="CH728">
        <f ca="1">IFERROR(INDIRECT("IVA!Y"&amp;MATCH(MID(COMPRAS!C628,1,2)&amp;MID(COMPRAS!F628,1,2)&amp;MID(COMPRAS!D628,1,2),IVA!W:W,0)),"SIN COD.")</f>
        <v>0</v>
      </c>
    </row>
    <row r="729" spans="1:86" x14ac:dyDescent="0.25">
      <c r="A729" s="226"/>
      <c r="B729" s="227"/>
      <c r="C729" s="228"/>
      <c r="D729"/>
      <c r="AL729">
        <f t="shared" si="77"/>
        <v>0</v>
      </c>
      <c r="AQ729">
        <f t="shared" si="78"/>
        <v>0</v>
      </c>
      <c r="AR729" t="str">
        <f>IFERROR(IF(OR(AP729=338,AP729=340,AP729=341,AP729=342,AP729="342A",AP729="342B"),PorcenRet(AP729,AT729,AU729),INDEX(PORCENTAJEBUSCAR,MATCH(AP729,CódigoRET,0),4)*1),"")</f>
        <v/>
      </c>
      <c r="AS729">
        <f t="shared" si="79"/>
        <v>0</v>
      </c>
      <c r="BF729" t="str">
        <f>IFERROR(IF(OR(BD729=338,BD729=340,BD729=341,BD729=342,BD729="342A",BD729="342B"),PorcenRet(BD729,BH729,BI729),INDEX(PORCENTAJEBUSCAR,MATCH(BD729,CódigoRET,0),4)*1),"")</f>
        <v/>
      </c>
      <c r="BG729">
        <f t="shared" si="80"/>
        <v>0</v>
      </c>
      <c r="BO729">
        <f t="shared" si="81"/>
        <v>0</v>
      </c>
      <c r="CC729">
        <f t="shared" si="82"/>
        <v>0</v>
      </c>
      <c r="CD729">
        <f t="shared" si="83"/>
        <v>0</v>
      </c>
      <c r="CG729">
        <f ca="1">IFERROR(INDIRECT("IVA!X"&amp;MATCH(MID(COMPRAS!C629,1,2)&amp;MID(COMPRAS!F629,1,2)&amp;MID(COMPRAS!D629,1,2),IVA!W:W,0)),"SIN COD.")</f>
        <v>0</v>
      </c>
      <c r="CH729">
        <f ca="1">IFERROR(INDIRECT("IVA!Y"&amp;MATCH(MID(COMPRAS!C629,1,2)&amp;MID(COMPRAS!F629,1,2)&amp;MID(COMPRAS!D629,1,2),IVA!W:W,0)),"SIN COD.")</f>
        <v>0</v>
      </c>
    </row>
    <row r="730" spans="1:86" x14ac:dyDescent="0.25">
      <c r="A730" s="226"/>
      <c r="B730" s="227"/>
      <c r="C730" s="228"/>
      <c r="D730"/>
      <c r="AL730">
        <f t="shared" si="77"/>
        <v>0</v>
      </c>
      <c r="AQ730">
        <f t="shared" si="78"/>
        <v>0</v>
      </c>
      <c r="AR730" t="str">
        <f>IFERROR(IF(OR(AP730=338,AP730=340,AP730=341,AP730=342,AP730="342A",AP730="342B"),PorcenRet(AP730,AT730,AU730),INDEX(PORCENTAJEBUSCAR,MATCH(AP730,CódigoRET,0),4)*1),"")</f>
        <v/>
      </c>
      <c r="AS730">
        <f t="shared" si="79"/>
        <v>0</v>
      </c>
      <c r="BF730" t="str">
        <f>IFERROR(IF(OR(BD730=338,BD730=340,BD730=341,BD730=342,BD730="342A",BD730="342B"),PorcenRet(BD730,BH730,BI730),INDEX(PORCENTAJEBUSCAR,MATCH(BD730,CódigoRET,0),4)*1),"")</f>
        <v/>
      </c>
      <c r="BG730">
        <f t="shared" si="80"/>
        <v>0</v>
      </c>
      <c r="BO730">
        <f t="shared" si="81"/>
        <v>0</v>
      </c>
      <c r="CC730">
        <f t="shared" si="82"/>
        <v>0</v>
      </c>
      <c r="CD730">
        <f t="shared" si="83"/>
        <v>0</v>
      </c>
      <c r="CG730">
        <f ca="1">IFERROR(INDIRECT("IVA!X"&amp;MATCH(MID(COMPRAS!C630,1,2)&amp;MID(COMPRAS!F630,1,2)&amp;MID(COMPRAS!D630,1,2),IVA!W:W,0)),"SIN COD.")</f>
        <v>0</v>
      </c>
      <c r="CH730">
        <f ca="1">IFERROR(INDIRECT("IVA!Y"&amp;MATCH(MID(COMPRAS!C630,1,2)&amp;MID(COMPRAS!F630,1,2)&amp;MID(COMPRAS!D630,1,2),IVA!W:W,0)),"SIN COD.")</f>
        <v>0</v>
      </c>
    </row>
    <row r="731" spans="1:86" x14ac:dyDescent="0.25">
      <c r="A731" s="226"/>
      <c r="B731" s="227"/>
      <c r="C731" s="228"/>
      <c r="D731"/>
      <c r="AL731">
        <f t="shared" si="77"/>
        <v>0</v>
      </c>
      <c r="AQ731">
        <f t="shared" si="78"/>
        <v>0</v>
      </c>
      <c r="AR731" t="str">
        <f>IFERROR(IF(OR(AP731=338,AP731=340,AP731=341,AP731=342,AP731="342A",AP731="342B"),PorcenRet(AP731,AT731,AU731),INDEX(PORCENTAJEBUSCAR,MATCH(AP731,CódigoRET,0),4)*1),"")</f>
        <v/>
      </c>
      <c r="AS731">
        <f t="shared" si="79"/>
        <v>0</v>
      </c>
      <c r="BF731" t="str">
        <f>IFERROR(IF(OR(BD731=338,BD731=340,BD731=341,BD731=342,BD731="342A",BD731="342B"),PorcenRet(BD731,BH731,BI731),INDEX(PORCENTAJEBUSCAR,MATCH(BD731,CódigoRET,0),4)*1),"")</f>
        <v/>
      </c>
      <c r="BG731">
        <f t="shared" si="80"/>
        <v>0</v>
      </c>
      <c r="BO731">
        <f t="shared" si="81"/>
        <v>0</v>
      </c>
      <c r="CC731">
        <f t="shared" si="82"/>
        <v>0</v>
      </c>
      <c r="CD731">
        <f t="shared" si="83"/>
        <v>0</v>
      </c>
      <c r="CG731">
        <f ca="1">IFERROR(INDIRECT("IVA!X"&amp;MATCH(MID(COMPRAS!C631,1,2)&amp;MID(COMPRAS!F631,1,2)&amp;MID(COMPRAS!D631,1,2),IVA!W:W,0)),"SIN COD.")</f>
        <v>0</v>
      </c>
      <c r="CH731">
        <f ca="1">IFERROR(INDIRECT("IVA!Y"&amp;MATCH(MID(COMPRAS!C631,1,2)&amp;MID(COMPRAS!F631,1,2)&amp;MID(COMPRAS!D631,1,2),IVA!W:W,0)),"SIN COD.")</f>
        <v>0</v>
      </c>
    </row>
    <row r="732" spans="1:86" x14ac:dyDescent="0.25">
      <c r="A732" s="226"/>
      <c r="B732" s="227"/>
      <c r="C732" s="228"/>
      <c r="D732"/>
      <c r="AL732">
        <f t="shared" si="77"/>
        <v>0</v>
      </c>
      <c r="AQ732">
        <f t="shared" si="78"/>
        <v>0</v>
      </c>
      <c r="AR732" t="str">
        <f>IFERROR(IF(OR(AP732=338,AP732=340,AP732=341,AP732=342,AP732="342A",AP732="342B"),PorcenRet(AP732,AT732,AU732),INDEX(PORCENTAJEBUSCAR,MATCH(AP732,CódigoRET,0),4)*1),"")</f>
        <v/>
      </c>
      <c r="AS732">
        <f t="shared" si="79"/>
        <v>0</v>
      </c>
      <c r="BF732" t="str">
        <f>IFERROR(IF(OR(BD732=338,BD732=340,BD732=341,BD732=342,BD732="342A",BD732="342B"),PorcenRet(BD732,BH732,BI732),INDEX(PORCENTAJEBUSCAR,MATCH(BD732,CódigoRET,0),4)*1),"")</f>
        <v/>
      </c>
      <c r="BG732">
        <f t="shared" si="80"/>
        <v>0</v>
      </c>
      <c r="BO732">
        <f t="shared" si="81"/>
        <v>0</v>
      </c>
      <c r="CC732">
        <f t="shared" si="82"/>
        <v>0</v>
      </c>
      <c r="CD732">
        <f t="shared" si="83"/>
        <v>0</v>
      </c>
      <c r="CG732">
        <f ca="1">IFERROR(INDIRECT("IVA!X"&amp;MATCH(MID(COMPRAS!C632,1,2)&amp;MID(COMPRAS!F632,1,2)&amp;MID(COMPRAS!D632,1,2),IVA!W:W,0)),"SIN COD.")</f>
        <v>0</v>
      </c>
      <c r="CH732">
        <f ca="1">IFERROR(INDIRECT("IVA!Y"&amp;MATCH(MID(COMPRAS!C632,1,2)&amp;MID(COMPRAS!F632,1,2)&amp;MID(COMPRAS!D632,1,2),IVA!W:W,0)),"SIN COD.")</f>
        <v>0</v>
      </c>
    </row>
    <row r="733" spans="1:86" x14ac:dyDescent="0.25">
      <c r="A733" s="226"/>
      <c r="B733" s="227"/>
      <c r="C733" s="228"/>
      <c r="D733"/>
      <c r="AL733">
        <f t="shared" si="77"/>
        <v>0</v>
      </c>
      <c r="AQ733">
        <f t="shared" si="78"/>
        <v>0</v>
      </c>
      <c r="AR733" t="str">
        <f>IFERROR(IF(OR(AP733=338,AP733=340,AP733=341,AP733=342,AP733="342A",AP733="342B"),PorcenRet(AP733,AT733,AU733),INDEX(PORCENTAJEBUSCAR,MATCH(AP733,CódigoRET,0),4)*1),"")</f>
        <v/>
      </c>
      <c r="AS733">
        <f t="shared" si="79"/>
        <v>0</v>
      </c>
      <c r="BF733" t="str">
        <f>IFERROR(IF(OR(BD733=338,BD733=340,BD733=341,BD733=342,BD733="342A",BD733="342B"),PorcenRet(BD733,BH733,BI733),INDEX(PORCENTAJEBUSCAR,MATCH(BD733,CódigoRET,0),4)*1),"")</f>
        <v/>
      </c>
      <c r="BG733">
        <f t="shared" si="80"/>
        <v>0</v>
      </c>
      <c r="BO733">
        <f t="shared" si="81"/>
        <v>0</v>
      </c>
      <c r="CC733">
        <f t="shared" si="82"/>
        <v>0</v>
      </c>
      <c r="CD733">
        <f t="shared" si="83"/>
        <v>0</v>
      </c>
      <c r="CG733">
        <f ca="1">IFERROR(INDIRECT("IVA!X"&amp;MATCH(MID(COMPRAS!C633,1,2)&amp;MID(COMPRAS!F633,1,2)&amp;MID(COMPRAS!D633,1,2),IVA!W:W,0)),"SIN COD.")</f>
        <v>0</v>
      </c>
      <c r="CH733">
        <f ca="1">IFERROR(INDIRECT("IVA!Y"&amp;MATCH(MID(COMPRAS!C633,1,2)&amp;MID(COMPRAS!F633,1,2)&amp;MID(COMPRAS!D633,1,2),IVA!W:W,0)),"SIN COD.")</f>
        <v>0</v>
      </c>
    </row>
    <row r="734" spans="1:86" x14ac:dyDescent="0.25">
      <c r="A734" s="226"/>
      <c r="B734" s="227"/>
      <c r="C734" s="228"/>
      <c r="D734"/>
      <c r="AL734">
        <f t="shared" si="77"/>
        <v>0</v>
      </c>
      <c r="AQ734">
        <f t="shared" si="78"/>
        <v>0</v>
      </c>
      <c r="AR734" t="str">
        <f>IFERROR(IF(OR(AP734=338,AP734=340,AP734=341,AP734=342,AP734="342A",AP734="342B"),PorcenRet(AP734,AT734,AU734),INDEX(PORCENTAJEBUSCAR,MATCH(AP734,CódigoRET,0),4)*1),"")</f>
        <v/>
      </c>
      <c r="AS734">
        <f t="shared" si="79"/>
        <v>0</v>
      </c>
      <c r="BF734" t="str">
        <f>IFERROR(IF(OR(BD734=338,BD734=340,BD734=341,BD734=342,BD734="342A",BD734="342B"),PorcenRet(BD734,BH734,BI734),INDEX(PORCENTAJEBUSCAR,MATCH(BD734,CódigoRET,0),4)*1),"")</f>
        <v/>
      </c>
      <c r="BG734">
        <f t="shared" si="80"/>
        <v>0</v>
      </c>
      <c r="BO734">
        <f t="shared" si="81"/>
        <v>0</v>
      </c>
      <c r="CC734">
        <f t="shared" si="82"/>
        <v>0</v>
      </c>
      <c r="CD734">
        <f t="shared" si="83"/>
        <v>0</v>
      </c>
      <c r="CG734">
        <f ca="1">IFERROR(INDIRECT("IVA!X"&amp;MATCH(MID(COMPRAS!C634,1,2)&amp;MID(COMPRAS!F634,1,2)&amp;MID(COMPRAS!D634,1,2),IVA!W:W,0)),"SIN COD.")</f>
        <v>0</v>
      </c>
      <c r="CH734">
        <f ca="1">IFERROR(INDIRECT("IVA!Y"&amp;MATCH(MID(COMPRAS!C634,1,2)&amp;MID(COMPRAS!F634,1,2)&amp;MID(COMPRAS!D634,1,2),IVA!W:W,0)),"SIN COD.")</f>
        <v>0</v>
      </c>
    </row>
    <row r="735" spans="1:86" x14ac:dyDescent="0.25">
      <c r="A735" s="226"/>
      <c r="B735" s="227"/>
      <c r="C735" s="228"/>
      <c r="D735"/>
      <c r="AL735">
        <f t="shared" si="77"/>
        <v>0</v>
      </c>
      <c r="AQ735">
        <f t="shared" si="78"/>
        <v>0</v>
      </c>
      <c r="AR735" t="str">
        <f>IFERROR(IF(OR(AP735=338,AP735=340,AP735=341,AP735=342,AP735="342A",AP735="342B"),PorcenRet(AP735,AT735,AU735),INDEX(PORCENTAJEBUSCAR,MATCH(AP735,CódigoRET,0),4)*1),"")</f>
        <v/>
      </c>
      <c r="AS735">
        <f t="shared" si="79"/>
        <v>0</v>
      </c>
      <c r="BF735" t="str">
        <f>IFERROR(IF(OR(BD735=338,BD735=340,BD735=341,BD735=342,BD735="342A",BD735="342B"),PorcenRet(BD735,BH735,BI735),INDEX(PORCENTAJEBUSCAR,MATCH(BD735,CódigoRET,0),4)*1),"")</f>
        <v/>
      </c>
      <c r="BG735">
        <f t="shared" si="80"/>
        <v>0</v>
      </c>
      <c r="BO735">
        <f t="shared" si="81"/>
        <v>0</v>
      </c>
      <c r="CC735">
        <f t="shared" si="82"/>
        <v>0</v>
      </c>
      <c r="CD735">
        <f t="shared" si="83"/>
        <v>0</v>
      </c>
      <c r="CG735">
        <f ca="1">IFERROR(INDIRECT("IVA!X"&amp;MATCH(MID(COMPRAS!C635,1,2)&amp;MID(COMPRAS!F635,1,2)&amp;MID(COMPRAS!D635,1,2),IVA!W:W,0)),"SIN COD.")</f>
        <v>0</v>
      </c>
      <c r="CH735">
        <f ca="1">IFERROR(INDIRECT("IVA!Y"&amp;MATCH(MID(COMPRAS!C635,1,2)&amp;MID(COMPRAS!F635,1,2)&amp;MID(COMPRAS!D635,1,2),IVA!W:W,0)),"SIN COD.")</f>
        <v>0</v>
      </c>
    </row>
    <row r="736" spans="1:86" x14ac:dyDescent="0.25">
      <c r="A736" s="226"/>
      <c r="B736" s="227"/>
      <c r="C736" s="228"/>
      <c r="D736"/>
      <c r="AL736">
        <f t="shared" si="77"/>
        <v>0</v>
      </c>
      <c r="AQ736">
        <f t="shared" si="78"/>
        <v>0</v>
      </c>
      <c r="AR736" t="str">
        <f>IFERROR(IF(OR(AP736=338,AP736=340,AP736=341,AP736=342,AP736="342A",AP736="342B"),PorcenRet(AP736,AT736,AU736),INDEX(PORCENTAJEBUSCAR,MATCH(AP736,CódigoRET,0),4)*1),"")</f>
        <v/>
      </c>
      <c r="AS736">
        <f t="shared" si="79"/>
        <v>0</v>
      </c>
      <c r="BF736" t="str">
        <f>IFERROR(IF(OR(BD736=338,BD736=340,BD736=341,BD736=342,BD736="342A",BD736="342B"),PorcenRet(BD736,BH736,BI736),INDEX(PORCENTAJEBUSCAR,MATCH(BD736,CódigoRET,0),4)*1),"")</f>
        <v/>
      </c>
      <c r="BG736">
        <f t="shared" si="80"/>
        <v>0</v>
      </c>
      <c r="BO736">
        <f t="shared" si="81"/>
        <v>0</v>
      </c>
      <c r="CC736">
        <f t="shared" si="82"/>
        <v>0</v>
      </c>
      <c r="CD736">
        <f t="shared" si="83"/>
        <v>0</v>
      </c>
      <c r="CG736">
        <f ca="1">IFERROR(INDIRECT("IVA!X"&amp;MATCH(MID(COMPRAS!C636,1,2)&amp;MID(COMPRAS!F636,1,2)&amp;MID(COMPRAS!D636,1,2),IVA!W:W,0)),"SIN COD.")</f>
        <v>0</v>
      </c>
      <c r="CH736">
        <f ca="1">IFERROR(INDIRECT("IVA!Y"&amp;MATCH(MID(COMPRAS!C636,1,2)&amp;MID(COMPRAS!F636,1,2)&amp;MID(COMPRAS!D636,1,2),IVA!W:W,0)),"SIN COD.")</f>
        <v>0</v>
      </c>
    </row>
    <row r="737" spans="1:86" x14ac:dyDescent="0.25">
      <c r="A737" s="226"/>
      <c r="B737" s="227"/>
      <c r="C737" s="228"/>
      <c r="D737"/>
      <c r="AL737">
        <f t="shared" si="77"/>
        <v>0</v>
      </c>
      <c r="AQ737">
        <f t="shared" si="78"/>
        <v>0</v>
      </c>
      <c r="AR737" t="str">
        <f>IFERROR(IF(OR(AP737=338,AP737=340,AP737=341,AP737=342,AP737="342A",AP737="342B"),PorcenRet(AP737,AT737,AU737),INDEX(PORCENTAJEBUSCAR,MATCH(AP737,CódigoRET,0),4)*1),"")</f>
        <v/>
      </c>
      <c r="AS737">
        <f t="shared" si="79"/>
        <v>0</v>
      </c>
      <c r="BF737" t="str">
        <f>IFERROR(IF(OR(BD737=338,BD737=340,BD737=341,BD737=342,BD737="342A",BD737="342B"),PorcenRet(BD737,BH737,BI737),INDEX(PORCENTAJEBUSCAR,MATCH(BD737,CódigoRET,0),4)*1),"")</f>
        <v/>
      </c>
      <c r="BG737">
        <f t="shared" si="80"/>
        <v>0</v>
      </c>
      <c r="BO737">
        <f t="shared" si="81"/>
        <v>0</v>
      </c>
      <c r="CC737">
        <f t="shared" si="82"/>
        <v>0</v>
      </c>
      <c r="CD737">
        <f t="shared" si="83"/>
        <v>0</v>
      </c>
      <c r="CG737">
        <f ca="1">IFERROR(INDIRECT("IVA!X"&amp;MATCH(MID(COMPRAS!C637,1,2)&amp;MID(COMPRAS!F637,1,2)&amp;MID(COMPRAS!D637,1,2),IVA!W:W,0)),"SIN COD.")</f>
        <v>0</v>
      </c>
      <c r="CH737">
        <f ca="1">IFERROR(INDIRECT("IVA!Y"&amp;MATCH(MID(COMPRAS!C637,1,2)&amp;MID(COMPRAS!F637,1,2)&amp;MID(COMPRAS!D637,1,2),IVA!W:W,0)),"SIN COD.")</f>
        <v>0</v>
      </c>
    </row>
    <row r="738" spans="1:86" x14ac:dyDescent="0.25">
      <c r="A738" s="226"/>
      <c r="B738" s="227"/>
      <c r="C738" s="228"/>
      <c r="D738"/>
      <c r="AL738">
        <f t="shared" si="77"/>
        <v>0</v>
      </c>
      <c r="AQ738">
        <f t="shared" si="78"/>
        <v>0</v>
      </c>
      <c r="AR738" t="str">
        <f>IFERROR(IF(OR(AP738=338,AP738=340,AP738=341,AP738=342,AP738="342A",AP738="342B"),PorcenRet(AP738,AT738,AU738),INDEX(PORCENTAJEBUSCAR,MATCH(AP738,CódigoRET,0),4)*1),"")</f>
        <v/>
      </c>
      <c r="AS738">
        <f t="shared" si="79"/>
        <v>0</v>
      </c>
      <c r="BF738" t="str">
        <f>IFERROR(IF(OR(BD738=338,BD738=340,BD738=341,BD738=342,BD738="342A",BD738="342B"),PorcenRet(BD738,BH738,BI738),INDEX(PORCENTAJEBUSCAR,MATCH(BD738,CódigoRET,0),4)*1),"")</f>
        <v/>
      </c>
      <c r="BG738">
        <f t="shared" si="80"/>
        <v>0</v>
      </c>
      <c r="BO738">
        <f t="shared" si="81"/>
        <v>0</v>
      </c>
      <c r="CC738">
        <f t="shared" si="82"/>
        <v>0</v>
      </c>
      <c r="CD738">
        <f t="shared" si="83"/>
        <v>0</v>
      </c>
      <c r="CG738">
        <f ca="1">IFERROR(INDIRECT("IVA!X"&amp;MATCH(MID(COMPRAS!C638,1,2)&amp;MID(COMPRAS!F638,1,2)&amp;MID(COMPRAS!D638,1,2),IVA!W:W,0)),"SIN COD.")</f>
        <v>0</v>
      </c>
      <c r="CH738">
        <f ca="1">IFERROR(INDIRECT("IVA!Y"&amp;MATCH(MID(COMPRAS!C638,1,2)&amp;MID(COMPRAS!F638,1,2)&amp;MID(COMPRAS!D638,1,2),IVA!W:W,0)),"SIN COD.")</f>
        <v>0</v>
      </c>
    </row>
    <row r="739" spans="1:86" x14ac:dyDescent="0.25">
      <c r="A739" s="226"/>
      <c r="B739" s="227"/>
      <c r="C739" s="228"/>
      <c r="D739"/>
      <c r="AL739">
        <f t="shared" si="77"/>
        <v>0</v>
      </c>
      <c r="AQ739">
        <f t="shared" si="78"/>
        <v>0</v>
      </c>
      <c r="AR739" t="str">
        <f>IFERROR(IF(OR(AP739=338,AP739=340,AP739=341,AP739=342,AP739="342A",AP739="342B"),PorcenRet(AP739,AT739,AU739),INDEX(PORCENTAJEBUSCAR,MATCH(AP739,CódigoRET,0),4)*1),"")</f>
        <v/>
      </c>
      <c r="AS739">
        <f t="shared" si="79"/>
        <v>0</v>
      </c>
      <c r="BF739" t="str">
        <f>IFERROR(IF(OR(BD739=338,BD739=340,BD739=341,BD739=342,BD739="342A",BD739="342B"),PorcenRet(BD739,BH739,BI739),INDEX(PORCENTAJEBUSCAR,MATCH(BD739,CódigoRET,0),4)*1),"")</f>
        <v/>
      </c>
      <c r="BG739">
        <f t="shared" si="80"/>
        <v>0</v>
      </c>
      <c r="BO739">
        <f t="shared" si="81"/>
        <v>0</v>
      </c>
      <c r="CC739">
        <f t="shared" si="82"/>
        <v>0</v>
      </c>
      <c r="CD739">
        <f t="shared" si="83"/>
        <v>0</v>
      </c>
      <c r="CG739">
        <f ca="1">IFERROR(INDIRECT("IVA!X"&amp;MATCH(MID(COMPRAS!C639,1,2)&amp;MID(COMPRAS!F639,1,2)&amp;MID(COMPRAS!D639,1,2),IVA!W:W,0)),"SIN COD.")</f>
        <v>0</v>
      </c>
      <c r="CH739">
        <f ca="1">IFERROR(INDIRECT("IVA!Y"&amp;MATCH(MID(COMPRAS!C639,1,2)&amp;MID(COMPRAS!F639,1,2)&amp;MID(COMPRAS!D639,1,2),IVA!W:W,0)),"SIN COD.")</f>
        <v>0</v>
      </c>
    </row>
    <row r="740" spans="1:86" x14ac:dyDescent="0.25">
      <c r="A740" s="226"/>
      <c r="B740" s="227"/>
      <c r="C740" s="228"/>
      <c r="D740"/>
      <c r="AL740">
        <f t="shared" si="77"/>
        <v>0</v>
      </c>
      <c r="AQ740">
        <f t="shared" si="78"/>
        <v>0</v>
      </c>
      <c r="AR740" t="str">
        <f>IFERROR(IF(OR(AP740=338,AP740=340,AP740=341,AP740=342,AP740="342A",AP740="342B"),PorcenRet(AP740,AT740,AU740),INDEX(PORCENTAJEBUSCAR,MATCH(AP740,CódigoRET,0),4)*1),"")</f>
        <v/>
      </c>
      <c r="AS740">
        <f t="shared" si="79"/>
        <v>0</v>
      </c>
      <c r="BF740" t="str">
        <f>IFERROR(IF(OR(BD740=338,BD740=340,BD740=341,BD740=342,BD740="342A",BD740="342B"),PorcenRet(BD740,BH740,BI740),INDEX(PORCENTAJEBUSCAR,MATCH(BD740,CódigoRET,0),4)*1),"")</f>
        <v/>
      </c>
      <c r="BG740">
        <f t="shared" si="80"/>
        <v>0</v>
      </c>
      <c r="BO740">
        <f t="shared" si="81"/>
        <v>0</v>
      </c>
      <c r="CC740">
        <f t="shared" si="82"/>
        <v>0</v>
      </c>
      <c r="CD740">
        <f t="shared" si="83"/>
        <v>0</v>
      </c>
      <c r="CG740">
        <f ca="1">IFERROR(INDIRECT("IVA!X"&amp;MATCH(MID(COMPRAS!C640,1,2)&amp;MID(COMPRAS!F640,1,2)&amp;MID(COMPRAS!D640,1,2),IVA!W:W,0)),"SIN COD.")</f>
        <v>0</v>
      </c>
      <c r="CH740">
        <f ca="1">IFERROR(INDIRECT("IVA!Y"&amp;MATCH(MID(COMPRAS!C640,1,2)&amp;MID(COMPRAS!F640,1,2)&amp;MID(COMPRAS!D640,1,2),IVA!W:W,0)),"SIN COD.")</f>
        <v>0</v>
      </c>
    </row>
    <row r="741" spans="1:86" x14ac:dyDescent="0.25">
      <c r="A741" s="226"/>
      <c r="B741" s="227"/>
      <c r="C741" s="228"/>
      <c r="D741"/>
      <c r="AL741">
        <f t="shared" si="77"/>
        <v>0</v>
      </c>
      <c r="AQ741">
        <f t="shared" si="78"/>
        <v>0</v>
      </c>
      <c r="AR741" t="str">
        <f>IFERROR(IF(OR(AP741=338,AP741=340,AP741=341,AP741=342,AP741="342A",AP741="342B"),PorcenRet(AP741,AT741,AU741),INDEX(PORCENTAJEBUSCAR,MATCH(AP741,CódigoRET,0),4)*1),"")</f>
        <v/>
      </c>
      <c r="AS741">
        <f t="shared" si="79"/>
        <v>0</v>
      </c>
      <c r="BF741" t="str">
        <f>IFERROR(IF(OR(BD741=338,BD741=340,BD741=341,BD741=342,BD741="342A",BD741="342B"),PorcenRet(BD741,BH741,BI741),INDEX(PORCENTAJEBUSCAR,MATCH(BD741,CódigoRET,0),4)*1),"")</f>
        <v/>
      </c>
      <c r="BG741">
        <f t="shared" si="80"/>
        <v>0</v>
      </c>
      <c r="BO741">
        <f t="shared" si="81"/>
        <v>0</v>
      </c>
      <c r="CC741">
        <f t="shared" si="82"/>
        <v>0</v>
      </c>
      <c r="CD741">
        <f t="shared" si="83"/>
        <v>0</v>
      </c>
      <c r="CG741">
        <f ca="1">IFERROR(INDIRECT("IVA!X"&amp;MATCH(MID(COMPRAS!C641,1,2)&amp;MID(COMPRAS!F641,1,2)&amp;MID(COMPRAS!D641,1,2),IVA!W:W,0)),"SIN COD.")</f>
        <v>0</v>
      </c>
      <c r="CH741">
        <f ca="1">IFERROR(INDIRECT("IVA!Y"&amp;MATCH(MID(COMPRAS!C641,1,2)&amp;MID(COMPRAS!F641,1,2)&amp;MID(COMPRAS!D641,1,2),IVA!W:W,0)),"SIN COD.")</f>
        <v>0</v>
      </c>
    </row>
    <row r="742" spans="1:86" x14ac:dyDescent="0.25">
      <c r="A742" s="226"/>
      <c r="B742" s="227"/>
      <c r="C742" s="228"/>
      <c r="D742"/>
      <c r="AL742">
        <f t="shared" si="77"/>
        <v>0</v>
      </c>
      <c r="AQ742">
        <f t="shared" si="78"/>
        <v>0</v>
      </c>
      <c r="AR742" t="str">
        <f>IFERROR(IF(OR(AP742=338,AP742=340,AP742=341,AP742=342,AP742="342A",AP742="342B"),PorcenRet(AP742,AT742,AU742),INDEX(PORCENTAJEBUSCAR,MATCH(AP742,CódigoRET,0),4)*1),"")</f>
        <v/>
      </c>
      <c r="AS742">
        <f t="shared" si="79"/>
        <v>0</v>
      </c>
      <c r="BF742" t="str">
        <f>IFERROR(IF(OR(BD742=338,BD742=340,BD742=341,BD742=342,BD742="342A",BD742="342B"),PorcenRet(BD742,BH742,BI742),INDEX(PORCENTAJEBUSCAR,MATCH(BD742,CódigoRET,0),4)*1),"")</f>
        <v/>
      </c>
      <c r="BG742">
        <f t="shared" si="80"/>
        <v>0</v>
      </c>
      <c r="BO742">
        <f t="shared" si="81"/>
        <v>0</v>
      </c>
      <c r="CC742">
        <f t="shared" si="82"/>
        <v>0</v>
      </c>
      <c r="CD742">
        <f t="shared" si="83"/>
        <v>0</v>
      </c>
      <c r="CG742">
        <f ca="1">IFERROR(INDIRECT("IVA!X"&amp;MATCH(MID(COMPRAS!C642,1,2)&amp;MID(COMPRAS!F642,1,2)&amp;MID(COMPRAS!D642,1,2),IVA!W:W,0)),"SIN COD.")</f>
        <v>0</v>
      </c>
      <c r="CH742">
        <f ca="1">IFERROR(INDIRECT("IVA!Y"&amp;MATCH(MID(COMPRAS!C642,1,2)&amp;MID(COMPRAS!F642,1,2)&amp;MID(COMPRAS!D642,1,2),IVA!W:W,0)),"SIN COD.")</f>
        <v>0</v>
      </c>
    </row>
    <row r="743" spans="1:86" x14ac:dyDescent="0.25">
      <c r="A743" s="226"/>
      <c r="B743" s="227"/>
      <c r="C743" s="228"/>
      <c r="D743"/>
      <c r="AL743">
        <f t="shared" si="77"/>
        <v>0</v>
      </c>
      <c r="AQ743">
        <f t="shared" si="78"/>
        <v>0</v>
      </c>
      <c r="AR743" t="str">
        <f>IFERROR(IF(OR(AP743=338,AP743=340,AP743=341,AP743=342,AP743="342A",AP743="342B"),PorcenRet(AP743,AT743,AU743),INDEX(PORCENTAJEBUSCAR,MATCH(AP743,CódigoRET,0),4)*1),"")</f>
        <v/>
      </c>
      <c r="AS743">
        <f t="shared" si="79"/>
        <v>0</v>
      </c>
      <c r="BF743" t="str">
        <f>IFERROR(IF(OR(BD743=338,BD743=340,BD743=341,BD743=342,BD743="342A",BD743="342B"),PorcenRet(BD743,BH743,BI743),INDEX(PORCENTAJEBUSCAR,MATCH(BD743,CódigoRET,0),4)*1),"")</f>
        <v/>
      </c>
      <c r="BG743">
        <f t="shared" si="80"/>
        <v>0</v>
      </c>
      <c r="BO743">
        <f t="shared" si="81"/>
        <v>0</v>
      </c>
      <c r="CC743">
        <f t="shared" si="82"/>
        <v>0</v>
      </c>
      <c r="CD743">
        <f t="shared" si="83"/>
        <v>0</v>
      </c>
      <c r="CG743">
        <f ca="1">IFERROR(INDIRECT("IVA!X"&amp;MATCH(MID(COMPRAS!C643,1,2)&amp;MID(COMPRAS!F643,1,2)&amp;MID(COMPRAS!D643,1,2),IVA!W:W,0)),"SIN COD.")</f>
        <v>0</v>
      </c>
      <c r="CH743">
        <f ca="1">IFERROR(INDIRECT("IVA!Y"&amp;MATCH(MID(COMPRAS!C643,1,2)&amp;MID(COMPRAS!F643,1,2)&amp;MID(COMPRAS!D643,1,2),IVA!W:W,0)),"SIN COD.")</f>
        <v>0</v>
      </c>
    </row>
    <row r="744" spans="1:86" x14ac:dyDescent="0.25">
      <c r="A744" s="226"/>
      <c r="B744" s="227"/>
      <c r="C744" s="228"/>
      <c r="D744"/>
      <c r="AL744">
        <f t="shared" si="77"/>
        <v>0</v>
      </c>
      <c r="AQ744">
        <f t="shared" si="78"/>
        <v>0</v>
      </c>
      <c r="AR744" t="str">
        <f>IFERROR(IF(OR(AP744=338,AP744=340,AP744=341,AP744=342,AP744="342A",AP744="342B"),PorcenRet(AP744,AT744,AU744),INDEX(PORCENTAJEBUSCAR,MATCH(AP744,CódigoRET,0),4)*1),"")</f>
        <v/>
      </c>
      <c r="AS744">
        <f t="shared" si="79"/>
        <v>0</v>
      </c>
      <c r="BF744" t="str">
        <f>IFERROR(IF(OR(BD744=338,BD744=340,BD744=341,BD744=342,BD744="342A",BD744="342B"),PorcenRet(BD744,BH744,BI744),INDEX(PORCENTAJEBUSCAR,MATCH(BD744,CódigoRET,0),4)*1),"")</f>
        <v/>
      </c>
      <c r="BG744">
        <f t="shared" si="80"/>
        <v>0</v>
      </c>
      <c r="BO744">
        <f t="shared" si="81"/>
        <v>0</v>
      </c>
      <c r="CC744">
        <f t="shared" si="82"/>
        <v>0</v>
      </c>
      <c r="CD744">
        <f t="shared" si="83"/>
        <v>0</v>
      </c>
      <c r="CG744">
        <f ca="1">IFERROR(INDIRECT("IVA!X"&amp;MATCH(MID(COMPRAS!C644,1,2)&amp;MID(COMPRAS!F644,1,2)&amp;MID(COMPRAS!D644,1,2),IVA!W:W,0)),"SIN COD.")</f>
        <v>0</v>
      </c>
      <c r="CH744">
        <f ca="1">IFERROR(INDIRECT("IVA!Y"&amp;MATCH(MID(COMPRAS!C644,1,2)&amp;MID(COMPRAS!F644,1,2)&amp;MID(COMPRAS!D644,1,2),IVA!W:W,0)),"SIN COD.")</f>
        <v>0</v>
      </c>
    </row>
    <row r="745" spans="1:86" x14ac:dyDescent="0.25">
      <c r="A745" s="226"/>
      <c r="B745" s="227"/>
      <c r="C745" s="228"/>
      <c r="D745"/>
      <c r="AL745">
        <f t="shared" si="77"/>
        <v>0</v>
      </c>
      <c r="AQ745">
        <f t="shared" si="78"/>
        <v>0</v>
      </c>
      <c r="AR745" t="str">
        <f>IFERROR(IF(OR(AP745=338,AP745=340,AP745=341,AP745=342,AP745="342A",AP745="342B"),PorcenRet(AP745,AT745,AU745),INDEX(PORCENTAJEBUSCAR,MATCH(AP745,CódigoRET,0),4)*1),"")</f>
        <v/>
      </c>
      <c r="AS745">
        <f t="shared" si="79"/>
        <v>0</v>
      </c>
      <c r="BF745" t="str">
        <f>IFERROR(IF(OR(BD745=338,BD745=340,BD745=341,BD745=342,BD745="342A",BD745="342B"),PorcenRet(BD745,BH745,BI745),INDEX(PORCENTAJEBUSCAR,MATCH(BD745,CódigoRET,0),4)*1),"")</f>
        <v/>
      </c>
      <c r="BG745">
        <f t="shared" si="80"/>
        <v>0</v>
      </c>
      <c r="BO745">
        <f t="shared" si="81"/>
        <v>0</v>
      </c>
      <c r="CC745">
        <f t="shared" si="82"/>
        <v>0</v>
      </c>
      <c r="CD745">
        <f t="shared" si="83"/>
        <v>0</v>
      </c>
      <c r="CG745">
        <f ca="1">IFERROR(INDIRECT("IVA!X"&amp;MATCH(MID(COMPRAS!C645,1,2)&amp;MID(COMPRAS!F645,1,2)&amp;MID(COMPRAS!D645,1,2),IVA!W:W,0)),"SIN COD.")</f>
        <v>0</v>
      </c>
      <c r="CH745">
        <f ca="1">IFERROR(INDIRECT("IVA!Y"&amp;MATCH(MID(COMPRAS!C645,1,2)&amp;MID(COMPRAS!F645,1,2)&amp;MID(COMPRAS!D645,1,2),IVA!W:W,0)),"SIN COD.")</f>
        <v>0</v>
      </c>
    </row>
    <row r="746" spans="1:86" x14ac:dyDescent="0.25">
      <c r="A746" s="226"/>
      <c r="B746" s="227"/>
      <c r="C746" s="228"/>
      <c r="D746"/>
      <c r="AL746">
        <f t="shared" si="77"/>
        <v>0</v>
      </c>
      <c r="AQ746">
        <f t="shared" si="78"/>
        <v>0</v>
      </c>
      <c r="AR746" t="str">
        <f>IFERROR(IF(OR(AP746=338,AP746=340,AP746=341,AP746=342,AP746="342A",AP746="342B"),PorcenRet(AP746,AT746,AU746),INDEX(PORCENTAJEBUSCAR,MATCH(AP746,CódigoRET,0),4)*1),"")</f>
        <v/>
      </c>
      <c r="AS746">
        <f t="shared" si="79"/>
        <v>0</v>
      </c>
      <c r="BF746" t="str">
        <f>IFERROR(IF(OR(BD746=338,BD746=340,BD746=341,BD746=342,BD746="342A",BD746="342B"),PorcenRet(BD746,BH746,BI746),INDEX(PORCENTAJEBUSCAR,MATCH(BD746,CódigoRET,0),4)*1),"")</f>
        <v/>
      </c>
      <c r="BG746">
        <f t="shared" si="80"/>
        <v>0</v>
      </c>
      <c r="BO746">
        <f t="shared" si="81"/>
        <v>0</v>
      </c>
      <c r="CC746">
        <f t="shared" si="82"/>
        <v>0</v>
      </c>
      <c r="CD746">
        <f t="shared" si="83"/>
        <v>0</v>
      </c>
      <c r="CG746">
        <f ca="1">IFERROR(INDIRECT("IVA!X"&amp;MATCH(MID(COMPRAS!C646,1,2)&amp;MID(COMPRAS!F646,1,2)&amp;MID(COMPRAS!D646,1,2),IVA!W:W,0)),"SIN COD.")</f>
        <v>0</v>
      </c>
      <c r="CH746">
        <f ca="1">IFERROR(INDIRECT("IVA!Y"&amp;MATCH(MID(COMPRAS!C646,1,2)&amp;MID(COMPRAS!F646,1,2)&amp;MID(COMPRAS!D646,1,2),IVA!W:W,0)),"SIN COD.")</f>
        <v>0</v>
      </c>
    </row>
    <row r="747" spans="1:86" x14ac:dyDescent="0.25">
      <c r="A747" s="226"/>
      <c r="B747" s="227"/>
      <c r="C747" s="228"/>
      <c r="D747"/>
      <c r="AL747">
        <f t="shared" si="77"/>
        <v>0</v>
      </c>
      <c r="AQ747">
        <f t="shared" si="78"/>
        <v>0</v>
      </c>
      <c r="AR747" t="str">
        <f>IFERROR(IF(OR(AP747=338,AP747=340,AP747=341,AP747=342,AP747="342A",AP747="342B"),PorcenRet(AP747,AT747,AU747),INDEX(PORCENTAJEBUSCAR,MATCH(AP747,CódigoRET,0),4)*1),"")</f>
        <v/>
      </c>
      <c r="AS747">
        <f t="shared" si="79"/>
        <v>0</v>
      </c>
      <c r="BF747" t="str">
        <f>IFERROR(IF(OR(BD747=338,BD747=340,BD747=341,BD747=342,BD747="342A",BD747="342B"),PorcenRet(BD747,BH747,BI747),INDEX(PORCENTAJEBUSCAR,MATCH(BD747,CódigoRET,0),4)*1),"")</f>
        <v/>
      </c>
      <c r="BG747">
        <f t="shared" si="80"/>
        <v>0</v>
      </c>
      <c r="BO747">
        <f t="shared" si="81"/>
        <v>0</v>
      </c>
      <c r="CC747">
        <f t="shared" si="82"/>
        <v>0</v>
      </c>
      <c r="CD747">
        <f t="shared" si="83"/>
        <v>0</v>
      </c>
      <c r="CG747">
        <f ca="1">IFERROR(INDIRECT("IVA!X"&amp;MATCH(MID(COMPRAS!C647,1,2)&amp;MID(COMPRAS!F647,1,2)&amp;MID(COMPRAS!D647,1,2),IVA!W:W,0)),"SIN COD.")</f>
        <v>0</v>
      </c>
      <c r="CH747">
        <f ca="1">IFERROR(INDIRECT("IVA!Y"&amp;MATCH(MID(COMPRAS!C647,1,2)&amp;MID(COMPRAS!F647,1,2)&amp;MID(COMPRAS!D647,1,2),IVA!W:W,0)),"SIN COD.")</f>
        <v>0</v>
      </c>
    </row>
    <row r="748" spans="1:86" x14ac:dyDescent="0.25">
      <c r="A748" s="226"/>
      <c r="B748" s="227"/>
      <c r="C748" s="228"/>
      <c r="D748"/>
      <c r="AL748">
        <f t="shared" si="77"/>
        <v>0</v>
      </c>
      <c r="AQ748">
        <f t="shared" si="78"/>
        <v>0</v>
      </c>
      <c r="AR748" t="str">
        <f>IFERROR(IF(OR(AP748=338,AP748=340,AP748=341,AP748=342,AP748="342A",AP748="342B"),PorcenRet(AP748,AT748,AU748),INDEX(PORCENTAJEBUSCAR,MATCH(AP748,CódigoRET,0),4)*1),"")</f>
        <v/>
      </c>
      <c r="AS748">
        <f t="shared" si="79"/>
        <v>0</v>
      </c>
      <c r="BF748" t="str">
        <f>IFERROR(IF(OR(BD748=338,BD748=340,BD748=341,BD748=342,BD748="342A",BD748="342B"),PorcenRet(BD748,BH748,BI748),INDEX(PORCENTAJEBUSCAR,MATCH(BD748,CódigoRET,0),4)*1),"")</f>
        <v/>
      </c>
      <c r="BG748">
        <f t="shared" si="80"/>
        <v>0</v>
      </c>
      <c r="BO748">
        <f t="shared" si="81"/>
        <v>0</v>
      </c>
      <c r="CC748">
        <f t="shared" si="82"/>
        <v>0</v>
      </c>
      <c r="CD748">
        <f t="shared" si="83"/>
        <v>0</v>
      </c>
      <c r="CG748">
        <f ca="1">IFERROR(INDIRECT("IVA!X"&amp;MATCH(MID(COMPRAS!C648,1,2)&amp;MID(COMPRAS!F648,1,2)&amp;MID(COMPRAS!D648,1,2),IVA!W:W,0)),"SIN COD.")</f>
        <v>0</v>
      </c>
      <c r="CH748">
        <f ca="1">IFERROR(INDIRECT("IVA!Y"&amp;MATCH(MID(COMPRAS!C648,1,2)&amp;MID(COMPRAS!F648,1,2)&amp;MID(COMPRAS!D648,1,2),IVA!W:W,0)),"SIN COD.")</f>
        <v>0</v>
      </c>
    </row>
    <row r="749" spans="1:86" x14ac:dyDescent="0.25">
      <c r="A749" s="226"/>
      <c r="B749" s="227"/>
      <c r="C749" s="228"/>
      <c r="D749"/>
      <c r="AL749">
        <f t="shared" si="77"/>
        <v>0</v>
      </c>
      <c r="AQ749">
        <f t="shared" si="78"/>
        <v>0</v>
      </c>
      <c r="AR749" t="str">
        <f>IFERROR(IF(OR(AP749=338,AP749=340,AP749=341,AP749=342,AP749="342A",AP749="342B"),PorcenRet(AP749,AT749,AU749),INDEX(PORCENTAJEBUSCAR,MATCH(AP749,CódigoRET,0),4)*1),"")</f>
        <v/>
      </c>
      <c r="AS749">
        <f t="shared" si="79"/>
        <v>0</v>
      </c>
      <c r="BF749" t="str">
        <f>IFERROR(IF(OR(BD749=338,BD749=340,BD749=341,BD749=342,BD749="342A",BD749="342B"),PorcenRet(BD749,BH749,BI749),INDEX(PORCENTAJEBUSCAR,MATCH(BD749,CódigoRET,0),4)*1),"")</f>
        <v/>
      </c>
      <c r="BG749">
        <f t="shared" si="80"/>
        <v>0</v>
      </c>
      <c r="BO749">
        <f t="shared" si="81"/>
        <v>0</v>
      </c>
      <c r="CC749">
        <f t="shared" si="82"/>
        <v>0</v>
      </c>
      <c r="CD749">
        <f t="shared" si="83"/>
        <v>0</v>
      </c>
      <c r="CG749">
        <f ca="1">IFERROR(INDIRECT("IVA!X"&amp;MATCH(MID(COMPRAS!C649,1,2)&amp;MID(COMPRAS!F649,1,2)&amp;MID(COMPRAS!D649,1,2),IVA!W:W,0)),"SIN COD.")</f>
        <v>0</v>
      </c>
      <c r="CH749">
        <f ca="1">IFERROR(INDIRECT("IVA!Y"&amp;MATCH(MID(COMPRAS!C649,1,2)&amp;MID(COMPRAS!F649,1,2)&amp;MID(COMPRAS!D649,1,2),IVA!W:W,0)),"SIN COD.")</f>
        <v>0</v>
      </c>
    </row>
    <row r="750" spans="1:86" x14ac:dyDescent="0.25">
      <c r="A750" s="226"/>
      <c r="B750" s="227"/>
      <c r="C750" s="228"/>
      <c r="D750"/>
      <c r="AL750">
        <f t="shared" si="77"/>
        <v>0</v>
      </c>
      <c r="AQ750">
        <f t="shared" si="78"/>
        <v>0</v>
      </c>
      <c r="AR750" t="str">
        <f>IFERROR(IF(OR(AP750=338,AP750=340,AP750=341,AP750=342,AP750="342A",AP750="342B"),PorcenRet(AP750,AT750,AU750),INDEX(PORCENTAJEBUSCAR,MATCH(AP750,CódigoRET,0),4)*1),"")</f>
        <v/>
      </c>
      <c r="AS750">
        <f t="shared" si="79"/>
        <v>0</v>
      </c>
      <c r="BF750" t="str">
        <f>IFERROR(IF(OR(BD750=338,BD750=340,BD750=341,BD750=342,BD750="342A",BD750="342B"),PorcenRet(BD750,BH750,BI750),INDEX(PORCENTAJEBUSCAR,MATCH(BD750,CódigoRET,0),4)*1),"")</f>
        <v/>
      </c>
      <c r="BG750">
        <f t="shared" si="80"/>
        <v>0</v>
      </c>
      <c r="BO750">
        <f t="shared" si="81"/>
        <v>0</v>
      </c>
      <c r="CC750">
        <f t="shared" si="82"/>
        <v>0</v>
      </c>
      <c r="CD750">
        <f t="shared" si="83"/>
        <v>0</v>
      </c>
      <c r="CG750">
        <f ca="1">IFERROR(INDIRECT("IVA!X"&amp;MATCH(MID(COMPRAS!C650,1,2)&amp;MID(COMPRAS!F650,1,2)&amp;MID(COMPRAS!D650,1,2),IVA!W:W,0)),"SIN COD.")</f>
        <v>0</v>
      </c>
      <c r="CH750">
        <f ca="1">IFERROR(INDIRECT("IVA!Y"&amp;MATCH(MID(COMPRAS!C650,1,2)&amp;MID(COMPRAS!F650,1,2)&amp;MID(COMPRAS!D650,1,2),IVA!W:W,0)),"SIN COD.")</f>
        <v>0</v>
      </c>
    </row>
    <row r="751" spans="1:86" x14ac:dyDescent="0.25">
      <c r="A751" s="226"/>
      <c r="B751" s="227"/>
      <c r="C751" s="228"/>
      <c r="D751"/>
      <c r="AL751">
        <f t="shared" si="77"/>
        <v>0</v>
      </c>
      <c r="AQ751">
        <f t="shared" si="78"/>
        <v>0</v>
      </c>
      <c r="AR751" t="str">
        <f>IFERROR(IF(OR(AP751=338,AP751=340,AP751=341,AP751=342,AP751="342A",AP751="342B"),PorcenRet(AP751,AT751,AU751),INDEX(PORCENTAJEBUSCAR,MATCH(AP751,CódigoRET,0),4)*1),"")</f>
        <v/>
      </c>
      <c r="AS751">
        <f t="shared" si="79"/>
        <v>0</v>
      </c>
      <c r="BF751" t="str">
        <f>IFERROR(IF(OR(BD751=338,BD751=340,BD751=341,BD751=342,BD751="342A",BD751="342B"),PorcenRet(BD751,BH751,BI751),INDEX(PORCENTAJEBUSCAR,MATCH(BD751,CódigoRET,0),4)*1),"")</f>
        <v/>
      </c>
      <c r="BG751">
        <f t="shared" si="80"/>
        <v>0</v>
      </c>
      <c r="BO751">
        <f t="shared" si="81"/>
        <v>0</v>
      </c>
      <c r="CC751">
        <f t="shared" si="82"/>
        <v>0</v>
      </c>
      <c r="CD751">
        <f t="shared" si="83"/>
        <v>0</v>
      </c>
      <c r="CG751">
        <f ca="1">IFERROR(INDIRECT("IVA!X"&amp;MATCH(MID(COMPRAS!C651,1,2)&amp;MID(COMPRAS!F651,1,2)&amp;MID(COMPRAS!D651,1,2),IVA!W:W,0)),"SIN COD.")</f>
        <v>0</v>
      </c>
      <c r="CH751">
        <f ca="1">IFERROR(INDIRECT("IVA!Y"&amp;MATCH(MID(COMPRAS!C651,1,2)&amp;MID(COMPRAS!F651,1,2)&amp;MID(COMPRAS!D651,1,2),IVA!W:W,0)),"SIN COD.")</f>
        <v>0</v>
      </c>
    </row>
    <row r="752" spans="1:86" x14ac:dyDescent="0.25">
      <c r="A752" s="226"/>
      <c r="B752" s="227"/>
      <c r="C752" s="228"/>
      <c r="D752"/>
      <c r="AL752">
        <f t="shared" si="77"/>
        <v>0</v>
      </c>
      <c r="AQ752">
        <f t="shared" si="78"/>
        <v>0</v>
      </c>
      <c r="AR752" t="str">
        <f>IFERROR(IF(OR(AP752=338,AP752=340,AP752=341,AP752=342,AP752="342A",AP752="342B"),PorcenRet(AP752,AT752,AU752),INDEX(PORCENTAJEBUSCAR,MATCH(AP752,CódigoRET,0),4)*1),"")</f>
        <v/>
      </c>
      <c r="AS752">
        <f t="shared" si="79"/>
        <v>0</v>
      </c>
      <c r="BF752" t="str">
        <f>IFERROR(IF(OR(BD752=338,BD752=340,BD752=341,BD752=342,BD752="342A",BD752="342B"),PorcenRet(BD752,BH752,BI752),INDEX(PORCENTAJEBUSCAR,MATCH(BD752,CódigoRET,0),4)*1),"")</f>
        <v/>
      </c>
      <c r="BG752">
        <f t="shared" si="80"/>
        <v>0</v>
      </c>
      <c r="BO752">
        <f t="shared" si="81"/>
        <v>0</v>
      </c>
      <c r="CC752">
        <f t="shared" si="82"/>
        <v>0</v>
      </c>
      <c r="CD752">
        <f t="shared" si="83"/>
        <v>0</v>
      </c>
      <c r="CG752">
        <f ca="1">IFERROR(INDIRECT("IVA!X"&amp;MATCH(MID(COMPRAS!C652,1,2)&amp;MID(COMPRAS!F652,1,2)&amp;MID(COMPRAS!D652,1,2),IVA!W:W,0)),"SIN COD.")</f>
        <v>0</v>
      </c>
      <c r="CH752">
        <f ca="1">IFERROR(INDIRECT("IVA!Y"&amp;MATCH(MID(COMPRAS!C652,1,2)&amp;MID(COMPRAS!F652,1,2)&amp;MID(COMPRAS!D652,1,2),IVA!W:W,0)),"SIN COD.")</f>
        <v>0</v>
      </c>
    </row>
    <row r="753" spans="1:86" x14ac:dyDescent="0.25">
      <c r="A753" s="226"/>
      <c r="B753" s="227"/>
      <c r="C753" s="228"/>
      <c r="D753"/>
      <c r="AL753">
        <f t="shared" si="77"/>
        <v>0</v>
      </c>
      <c r="AQ753">
        <f t="shared" si="78"/>
        <v>0</v>
      </c>
      <c r="AR753" t="str">
        <f>IFERROR(IF(OR(AP753=338,AP753=340,AP753=341,AP753=342,AP753="342A",AP753="342B"),PorcenRet(AP753,AT753,AU753),INDEX(PORCENTAJEBUSCAR,MATCH(AP753,CódigoRET,0),4)*1),"")</f>
        <v/>
      </c>
      <c r="AS753">
        <f t="shared" si="79"/>
        <v>0</v>
      </c>
      <c r="BF753" t="str">
        <f>IFERROR(IF(OR(BD753=338,BD753=340,BD753=341,BD753=342,BD753="342A",BD753="342B"),PorcenRet(BD753,BH753,BI753),INDEX(PORCENTAJEBUSCAR,MATCH(BD753,CódigoRET,0),4)*1),"")</f>
        <v/>
      </c>
      <c r="BG753">
        <f t="shared" si="80"/>
        <v>0</v>
      </c>
      <c r="BO753">
        <f t="shared" si="81"/>
        <v>0</v>
      </c>
      <c r="CC753">
        <f t="shared" si="82"/>
        <v>0</v>
      </c>
      <c r="CD753">
        <f t="shared" si="83"/>
        <v>0</v>
      </c>
      <c r="CG753">
        <f ca="1">IFERROR(INDIRECT("IVA!X"&amp;MATCH(MID(COMPRAS!C653,1,2)&amp;MID(COMPRAS!F653,1,2)&amp;MID(COMPRAS!D653,1,2),IVA!W:W,0)),"SIN COD.")</f>
        <v>0</v>
      </c>
      <c r="CH753">
        <f ca="1">IFERROR(INDIRECT("IVA!Y"&amp;MATCH(MID(COMPRAS!C653,1,2)&amp;MID(COMPRAS!F653,1,2)&amp;MID(COMPRAS!D653,1,2),IVA!W:W,0)),"SIN COD.")</f>
        <v>0</v>
      </c>
    </row>
    <row r="754" spans="1:86" x14ac:dyDescent="0.25">
      <c r="A754" s="226"/>
      <c r="B754" s="227"/>
      <c r="C754" s="228"/>
      <c r="D754"/>
      <c r="AL754">
        <f t="shared" si="77"/>
        <v>0</v>
      </c>
      <c r="AQ754">
        <f t="shared" si="78"/>
        <v>0</v>
      </c>
      <c r="AR754" t="str">
        <f>IFERROR(IF(OR(AP754=338,AP754=340,AP754=341,AP754=342,AP754="342A",AP754="342B"),PorcenRet(AP754,AT754,AU754),INDEX(PORCENTAJEBUSCAR,MATCH(AP754,CódigoRET,0),4)*1),"")</f>
        <v/>
      </c>
      <c r="AS754">
        <f t="shared" si="79"/>
        <v>0</v>
      </c>
      <c r="BF754" t="str">
        <f>IFERROR(IF(OR(BD754=338,BD754=340,BD754=341,BD754=342,BD754="342A",BD754="342B"),PorcenRet(BD754,BH754,BI754),INDEX(PORCENTAJEBUSCAR,MATCH(BD754,CódigoRET,0),4)*1),"")</f>
        <v/>
      </c>
      <c r="BG754">
        <f t="shared" si="80"/>
        <v>0</v>
      </c>
      <c r="BO754">
        <f t="shared" si="81"/>
        <v>0</v>
      </c>
      <c r="CC754">
        <f t="shared" si="82"/>
        <v>0</v>
      </c>
      <c r="CD754">
        <f t="shared" si="83"/>
        <v>0</v>
      </c>
      <c r="CG754">
        <f ca="1">IFERROR(INDIRECT("IVA!X"&amp;MATCH(MID(COMPRAS!C654,1,2)&amp;MID(COMPRAS!F654,1,2)&amp;MID(COMPRAS!D654,1,2),IVA!W:W,0)),"SIN COD.")</f>
        <v>0</v>
      </c>
      <c r="CH754">
        <f ca="1">IFERROR(INDIRECT("IVA!Y"&amp;MATCH(MID(COMPRAS!C654,1,2)&amp;MID(COMPRAS!F654,1,2)&amp;MID(COMPRAS!D654,1,2),IVA!W:W,0)),"SIN COD.")</f>
        <v>0</v>
      </c>
    </row>
    <row r="755" spans="1:86" x14ac:dyDescent="0.25">
      <c r="A755" s="226"/>
      <c r="B755" s="227"/>
      <c r="C755" s="228"/>
      <c r="D755"/>
      <c r="AL755">
        <f t="shared" si="77"/>
        <v>0</v>
      </c>
      <c r="AQ755">
        <f t="shared" si="78"/>
        <v>0</v>
      </c>
      <c r="AR755" t="str">
        <f>IFERROR(IF(OR(AP755=338,AP755=340,AP755=341,AP755=342,AP755="342A",AP755="342B"),PorcenRet(AP755,AT755,AU755),INDEX(PORCENTAJEBUSCAR,MATCH(AP755,CódigoRET,0),4)*1),"")</f>
        <v/>
      </c>
      <c r="AS755">
        <f t="shared" si="79"/>
        <v>0</v>
      </c>
      <c r="BF755" t="str">
        <f>IFERROR(IF(OR(BD755=338,BD755=340,BD755=341,BD755=342,BD755="342A",BD755="342B"),PorcenRet(BD755,BH755,BI755),INDEX(PORCENTAJEBUSCAR,MATCH(BD755,CódigoRET,0),4)*1),"")</f>
        <v/>
      </c>
      <c r="BG755">
        <f t="shared" si="80"/>
        <v>0</v>
      </c>
      <c r="BO755">
        <f t="shared" si="81"/>
        <v>0</v>
      </c>
      <c r="CC755">
        <f t="shared" si="82"/>
        <v>0</v>
      </c>
      <c r="CD755">
        <f t="shared" si="83"/>
        <v>0</v>
      </c>
      <c r="CG755">
        <f ca="1">IFERROR(INDIRECT("IVA!X"&amp;MATCH(MID(COMPRAS!C655,1,2)&amp;MID(COMPRAS!F655,1,2)&amp;MID(COMPRAS!D655,1,2),IVA!W:W,0)),"SIN COD.")</f>
        <v>0</v>
      </c>
      <c r="CH755">
        <f ca="1">IFERROR(INDIRECT("IVA!Y"&amp;MATCH(MID(COMPRAS!C655,1,2)&amp;MID(COMPRAS!F655,1,2)&amp;MID(COMPRAS!D655,1,2),IVA!W:W,0)),"SIN COD.")</f>
        <v>0</v>
      </c>
    </row>
    <row r="756" spans="1:86" x14ac:dyDescent="0.25">
      <c r="A756" s="226"/>
      <c r="B756" s="227"/>
      <c r="C756" s="228"/>
      <c r="D756"/>
      <c r="AL756">
        <f t="shared" si="77"/>
        <v>0</v>
      </c>
      <c r="AQ756">
        <f t="shared" si="78"/>
        <v>0</v>
      </c>
      <c r="AR756" t="str">
        <f>IFERROR(IF(OR(AP756=338,AP756=340,AP756=341,AP756=342,AP756="342A",AP756="342B"),PorcenRet(AP756,AT756,AU756),INDEX(PORCENTAJEBUSCAR,MATCH(AP756,CódigoRET,0),4)*1),"")</f>
        <v/>
      </c>
      <c r="AS756">
        <f t="shared" si="79"/>
        <v>0</v>
      </c>
      <c r="BF756" t="str">
        <f>IFERROR(IF(OR(BD756=338,BD756=340,BD756=341,BD756=342,BD756="342A",BD756="342B"),PorcenRet(BD756,BH756,BI756),INDEX(PORCENTAJEBUSCAR,MATCH(BD756,CódigoRET,0),4)*1),"")</f>
        <v/>
      </c>
      <c r="BG756">
        <f t="shared" si="80"/>
        <v>0</v>
      </c>
      <c r="BO756">
        <f t="shared" si="81"/>
        <v>0</v>
      </c>
      <c r="CC756">
        <f t="shared" si="82"/>
        <v>0</v>
      </c>
      <c r="CD756">
        <f t="shared" si="83"/>
        <v>0</v>
      </c>
      <c r="CG756">
        <f ca="1">IFERROR(INDIRECT("IVA!X"&amp;MATCH(MID(COMPRAS!C656,1,2)&amp;MID(COMPRAS!F656,1,2)&amp;MID(COMPRAS!D656,1,2),IVA!W:W,0)),"SIN COD.")</f>
        <v>0</v>
      </c>
      <c r="CH756">
        <f ca="1">IFERROR(INDIRECT("IVA!Y"&amp;MATCH(MID(COMPRAS!C656,1,2)&amp;MID(COMPRAS!F656,1,2)&amp;MID(COMPRAS!D656,1,2),IVA!W:W,0)),"SIN COD.")</f>
        <v>0</v>
      </c>
    </row>
    <row r="757" spans="1:86" x14ac:dyDescent="0.25">
      <c r="A757" s="226"/>
      <c r="B757" s="227"/>
      <c r="C757" s="228"/>
      <c r="D757"/>
      <c r="AL757">
        <f t="shared" si="77"/>
        <v>0</v>
      </c>
      <c r="AQ757">
        <f t="shared" si="78"/>
        <v>0</v>
      </c>
      <c r="AR757" t="str">
        <f>IFERROR(IF(OR(AP757=338,AP757=340,AP757=341,AP757=342,AP757="342A",AP757="342B"),PorcenRet(AP757,AT757,AU757),INDEX(PORCENTAJEBUSCAR,MATCH(AP757,CódigoRET,0),4)*1),"")</f>
        <v/>
      </c>
      <c r="AS757">
        <f t="shared" si="79"/>
        <v>0</v>
      </c>
      <c r="BF757" t="str">
        <f>IFERROR(IF(OR(BD757=338,BD757=340,BD757=341,BD757=342,BD757="342A",BD757="342B"),PorcenRet(BD757,BH757,BI757),INDEX(PORCENTAJEBUSCAR,MATCH(BD757,CódigoRET,0),4)*1),"")</f>
        <v/>
      </c>
      <c r="BG757">
        <f t="shared" si="80"/>
        <v>0</v>
      </c>
      <c r="BO757">
        <f t="shared" si="81"/>
        <v>0</v>
      </c>
      <c r="CC757">
        <f t="shared" si="82"/>
        <v>0</v>
      </c>
      <c r="CD757">
        <f t="shared" si="83"/>
        <v>0</v>
      </c>
      <c r="CG757">
        <f ca="1">IFERROR(INDIRECT("IVA!X"&amp;MATCH(MID(COMPRAS!C657,1,2)&amp;MID(COMPRAS!F657,1,2)&amp;MID(COMPRAS!D657,1,2),IVA!W:W,0)),"SIN COD.")</f>
        <v>0</v>
      </c>
      <c r="CH757">
        <f ca="1">IFERROR(INDIRECT("IVA!Y"&amp;MATCH(MID(COMPRAS!C657,1,2)&amp;MID(COMPRAS!F657,1,2)&amp;MID(COMPRAS!D657,1,2),IVA!W:W,0)),"SIN COD.")</f>
        <v>0</v>
      </c>
    </row>
    <row r="758" spans="1:86" x14ac:dyDescent="0.25">
      <c r="A758" s="226"/>
      <c r="B758" s="227"/>
      <c r="C758" s="228"/>
      <c r="D758"/>
      <c r="AL758">
        <f t="shared" si="77"/>
        <v>0</v>
      </c>
      <c r="AQ758">
        <f t="shared" si="78"/>
        <v>0</v>
      </c>
      <c r="AR758" t="str">
        <f>IFERROR(IF(OR(AP758=338,AP758=340,AP758=341,AP758=342,AP758="342A",AP758="342B"),PorcenRet(AP758,AT758,AU758),INDEX(PORCENTAJEBUSCAR,MATCH(AP758,CódigoRET,0),4)*1),"")</f>
        <v/>
      </c>
      <c r="AS758">
        <f t="shared" si="79"/>
        <v>0</v>
      </c>
      <c r="BF758" t="str">
        <f>IFERROR(IF(OR(BD758=338,BD758=340,BD758=341,BD758=342,BD758="342A",BD758="342B"),PorcenRet(BD758,BH758,BI758),INDEX(PORCENTAJEBUSCAR,MATCH(BD758,CódigoRET,0),4)*1),"")</f>
        <v/>
      </c>
      <c r="BG758">
        <f t="shared" si="80"/>
        <v>0</v>
      </c>
      <c r="BO758">
        <f t="shared" si="81"/>
        <v>0</v>
      </c>
      <c r="CC758">
        <f t="shared" si="82"/>
        <v>0</v>
      </c>
      <c r="CD758">
        <f t="shared" si="83"/>
        <v>0</v>
      </c>
      <c r="CG758">
        <f ca="1">IFERROR(INDIRECT("IVA!X"&amp;MATCH(MID(COMPRAS!C658,1,2)&amp;MID(COMPRAS!F658,1,2)&amp;MID(COMPRAS!D658,1,2),IVA!W:W,0)),"SIN COD.")</f>
        <v>0</v>
      </c>
      <c r="CH758">
        <f ca="1">IFERROR(INDIRECT("IVA!Y"&amp;MATCH(MID(COMPRAS!C658,1,2)&amp;MID(COMPRAS!F658,1,2)&amp;MID(COMPRAS!D658,1,2),IVA!W:W,0)),"SIN COD.")</f>
        <v>0</v>
      </c>
    </row>
    <row r="759" spans="1:86" x14ac:dyDescent="0.25">
      <c r="A759" s="226"/>
      <c r="B759" s="227"/>
      <c r="C759" s="228"/>
      <c r="D759"/>
      <c r="AL759">
        <f t="shared" si="77"/>
        <v>0</v>
      </c>
      <c r="AQ759">
        <f t="shared" si="78"/>
        <v>0</v>
      </c>
      <c r="AR759" t="str">
        <f>IFERROR(IF(OR(AP759=338,AP759=340,AP759=341,AP759=342,AP759="342A",AP759="342B"),PorcenRet(AP759,AT759,AU759),INDEX(PORCENTAJEBUSCAR,MATCH(AP759,CódigoRET,0),4)*1),"")</f>
        <v/>
      </c>
      <c r="AS759">
        <f t="shared" si="79"/>
        <v>0</v>
      </c>
      <c r="BF759" t="str">
        <f>IFERROR(IF(OR(BD759=338,BD759=340,BD759=341,BD759=342,BD759="342A",BD759="342B"),PorcenRet(BD759,BH759,BI759),INDEX(PORCENTAJEBUSCAR,MATCH(BD759,CódigoRET,0),4)*1),"")</f>
        <v/>
      </c>
      <c r="BG759">
        <f t="shared" si="80"/>
        <v>0</v>
      </c>
      <c r="BO759">
        <f t="shared" si="81"/>
        <v>0</v>
      </c>
      <c r="CC759">
        <f t="shared" si="82"/>
        <v>0</v>
      </c>
      <c r="CD759">
        <f t="shared" si="83"/>
        <v>0</v>
      </c>
      <c r="CG759">
        <f ca="1">IFERROR(INDIRECT("IVA!X"&amp;MATCH(MID(COMPRAS!C659,1,2)&amp;MID(COMPRAS!F659,1,2)&amp;MID(COMPRAS!D659,1,2),IVA!W:W,0)),"SIN COD.")</f>
        <v>0</v>
      </c>
      <c r="CH759">
        <f ca="1">IFERROR(INDIRECT("IVA!Y"&amp;MATCH(MID(COMPRAS!C659,1,2)&amp;MID(COMPRAS!F659,1,2)&amp;MID(COMPRAS!D659,1,2),IVA!W:W,0)),"SIN COD.")</f>
        <v>0</v>
      </c>
    </row>
    <row r="760" spans="1:86" x14ac:dyDescent="0.25">
      <c r="A760" s="226"/>
      <c r="B760" s="227"/>
      <c r="C760" s="228"/>
      <c r="D760"/>
      <c r="AL760">
        <f t="shared" si="77"/>
        <v>0</v>
      </c>
      <c r="AQ760">
        <f t="shared" si="78"/>
        <v>0</v>
      </c>
      <c r="AR760" t="str">
        <f>IFERROR(IF(OR(AP760=338,AP760=340,AP760=341,AP760=342,AP760="342A",AP760="342B"),PorcenRet(AP760,AT760,AU760),INDEX(PORCENTAJEBUSCAR,MATCH(AP760,CódigoRET,0),4)*1),"")</f>
        <v/>
      </c>
      <c r="AS760">
        <f t="shared" si="79"/>
        <v>0</v>
      </c>
      <c r="BF760" t="str">
        <f>IFERROR(IF(OR(BD760=338,BD760=340,BD760=341,BD760=342,BD760="342A",BD760="342B"),PorcenRet(BD760,BH760,BI760),INDEX(PORCENTAJEBUSCAR,MATCH(BD760,CódigoRET,0),4)*1),"")</f>
        <v/>
      </c>
      <c r="BG760">
        <f t="shared" si="80"/>
        <v>0</v>
      </c>
      <c r="BO760">
        <f t="shared" si="81"/>
        <v>0</v>
      </c>
      <c r="CC760">
        <f t="shared" si="82"/>
        <v>0</v>
      </c>
      <c r="CD760">
        <f t="shared" si="83"/>
        <v>0</v>
      </c>
      <c r="CG760">
        <f ca="1">IFERROR(INDIRECT("IVA!X"&amp;MATCH(MID(COMPRAS!C660,1,2)&amp;MID(COMPRAS!F660,1,2)&amp;MID(COMPRAS!D660,1,2),IVA!W:W,0)),"SIN COD.")</f>
        <v>0</v>
      </c>
      <c r="CH760">
        <f ca="1">IFERROR(INDIRECT("IVA!Y"&amp;MATCH(MID(COMPRAS!C660,1,2)&amp;MID(COMPRAS!F660,1,2)&amp;MID(COMPRAS!D660,1,2),IVA!W:W,0)),"SIN COD.")</f>
        <v>0</v>
      </c>
    </row>
    <row r="761" spans="1:86" x14ac:dyDescent="0.25">
      <c r="A761" s="226"/>
      <c r="B761" s="227"/>
      <c r="C761" s="228"/>
      <c r="D761"/>
      <c r="AL761">
        <f t="shared" si="77"/>
        <v>0</v>
      </c>
      <c r="AQ761">
        <f t="shared" si="78"/>
        <v>0</v>
      </c>
      <c r="AR761" t="str">
        <f>IFERROR(IF(OR(AP761=338,AP761=340,AP761=341,AP761=342,AP761="342A",AP761="342B"),PorcenRet(AP761,AT761,AU761),INDEX(PORCENTAJEBUSCAR,MATCH(AP761,CódigoRET,0),4)*1),"")</f>
        <v/>
      </c>
      <c r="AS761">
        <f t="shared" si="79"/>
        <v>0</v>
      </c>
      <c r="BF761" t="str">
        <f>IFERROR(IF(OR(BD761=338,BD761=340,BD761=341,BD761=342,BD761="342A",BD761="342B"),PorcenRet(BD761,BH761,BI761),INDEX(PORCENTAJEBUSCAR,MATCH(BD761,CódigoRET,0),4)*1),"")</f>
        <v/>
      </c>
      <c r="BG761">
        <f t="shared" si="80"/>
        <v>0</v>
      </c>
      <c r="BO761">
        <f t="shared" si="81"/>
        <v>0</v>
      </c>
      <c r="CC761">
        <f t="shared" si="82"/>
        <v>0</v>
      </c>
      <c r="CD761">
        <f t="shared" si="83"/>
        <v>0</v>
      </c>
      <c r="CG761">
        <f ca="1">IFERROR(INDIRECT("IVA!X"&amp;MATCH(MID(COMPRAS!C661,1,2)&amp;MID(COMPRAS!F661,1,2)&amp;MID(COMPRAS!D661,1,2),IVA!W:W,0)),"SIN COD.")</f>
        <v>0</v>
      </c>
      <c r="CH761">
        <f ca="1">IFERROR(INDIRECT("IVA!Y"&amp;MATCH(MID(COMPRAS!C661,1,2)&amp;MID(COMPRAS!F661,1,2)&amp;MID(COMPRAS!D661,1,2),IVA!W:W,0)),"SIN COD.")</f>
        <v>0</v>
      </c>
    </row>
    <row r="762" spans="1:86" x14ac:dyDescent="0.25">
      <c r="A762" s="226"/>
      <c r="B762" s="227"/>
      <c r="C762" s="228"/>
      <c r="D762"/>
      <c r="AL762">
        <f t="shared" si="77"/>
        <v>0</v>
      </c>
      <c r="AQ762">
        <f t="shared" si="78"/>
        <v>0</v>
      </c>
      <c r="AR762" t="str">
        <f>IFERROR(IF(OR(AP762=338,AP762=340,AP762=341,AP762=342,AP762="342A",AP762="342B"),PorcenRet(AP762,AT762,AU762),INDEX(PORCENTAJEBUSCAR,MATCH(AP762,CódigoRET,0),4)*1),"")</f>
        <v/>
      </c>
      <c r="AS762">
        <f t="shared" si="79"/>
        <v>0</v>
      </c>
      <c r="BF762" t="str">
        <f>IFERROR(IF(OR(BD762=338,BD762=340,BD762=341,BD762=342,BD762="342A",BD762="342B"),PorcenRet(BD762,BH762,BI762),INDEX(PORCENTAJEBUSCAR,MATCH(BD762,CódigoRET,0),4)*1),"")</f>
        <v/>
      </c>
      <c r="BG762">
        <f t="shared" si="80"/>
        <v>0</v>
      </c>
      <c r="BO762">
        <f t="shared" si="81"/>
        <v>0</v>
      </c>
      <c r="CC762">
        <f t="shared" si="82"/>
        <v>0</v>
      </c>
      <c r="CD762">
        <f t="shared" si="83"/>
        <v>0</v>
      </c>
      <c r="CG762">
        <f ca="1">IFERROR(INDIRECT("IVA!X"&amp;MATCH(MID(COMPRAS!C662,1,2)&amp;MID(COMPRAS!F662,1,2)&amp;MID(COMPRAS!D662,1,2),IVA!W:W,0)),"SIN COD.")</f>
        <v>0</v>
      </c>
      <c r="CH762">
        <f ca="1">IFERROR(INDIRECT("IVA!Y"&amp;MATCH(MID(COMPRAS!C662,1,2)&amp;MID(COMPRAS!F662,1,2)&amp;MID(COMPRAS!D662,1,2),IVA!W:W,0)),"SIN COD.")</f>
        <v>0</v>
      </c>
    </row>
    <row r="763" spans="1:86" x14ac:dyDescent="0.25">
      <c r="A763" s="226"/>
      <c r="B763" s="227"/>
      <c r="C763" s="228"/>
      <c r="D763"/>
      <c r="AL763">
        <f t="shared" si="77"/>
        <v>0</v>
      </c>
      <c r="AQ763">
        <f t="shared" si="78"/>
        <v>0</v>
      </c>
      <c r="AR763" t="str">
        <f>IFERROR(IF(OR(AP763=338,AP763=340,AP763=341,AP763=342,AP763="342A",AP763="342B"),PorcenRet(AP763,AT763,AU763),INDEX(PORCENTAJEBUSCAR,MATCH(AP763,CódigoRET,0),4)*1),"")</f>
        <v/>
      </c>
      <c r="AS763">
        <f t="shared" si="79"/>
        <v>0</v>
      </c>
      <c r="BF763" t="str">
        <f>IFERROR(IF(OR(BD763=338,BD763=340,BD763=341,BD763=342,BD763="342A",BD763="342B"),PorcenRet(BD763,BH763,BI763),INDEX(PORCENTAJEBUSCAR,MATCH(BD763,CódigoRET,0),4)*1),"")</f>
        <v/>
      </c>
      <c r="BG763">
        <f t="shared" si="80"/>
        <v>0</v>
      </c>
      <c r="BO763">
        <f t="shared" si="81"/>
        <v>0</v>
      </c>
      <c r="CC763">
        <f t="shared" si="82"/>
        <v>0</v>
      </c>
      <c r="CD763">
        <f t="shared" si="83"/>
        <v>0</v>
      </c>
      <c r="CG763">
        <f ca="1">IFERROR(INDIRECT("IVA!X"&amp;MATCH(MID(COMPRAS!C663,1,2)&amp;MID(COMPRAS!F663,1,2)&amp;MID(COMPRAS!D663,1,2),IVA!W:W,0)),"SIN COD.")</f>
        <v>0</v>
      </c>
      <c r="CH763">
        <f ca="1">IFERROR(INDIRECT("IVA!Y"&amp;MATCH(MID(COMPRAS!C663,1,2)&amp;MID(COMPRAS!F663,1,2)&amp;MID(COMPRAS!D663,1,2),IVA!W:W,0)),"SIN COD.")</f>
        <v>0</v>
      </c>
    </row>
    <row r="764" spans="1:86" x14ac:dyDescent="0.25">
      <c r="A764" s="226"/>
      <c r="B764" s="227"/>
      <c r="C764" s="228"/>
      <c r="D764"/>
      <c r="AL764">
        <f t="shared" si="77"/>
        <v>0</v>
      </c>
      <c r="AQ764">
        <f t="shared" si="78"/>
        <v>0</v>
      </c>
      <c r="AR764" t="str">
        <f>IFERROR(IF(OR(AP764=338,AP764=340,AP764=341,AP764=342,AP764="342A",AP764="342B"),PorcenRet(AP764,AT764,AU764),INDEX(PORCENTAJEBUSCAR,MATCH(AP764,CódigoRET,0),4)*1),"")</f>
        <v/>
      </c>
      <c r="AS764">
        <f t="shared" si="79"/>
        <v>0</v>
      </c>
      <c r="BF764" t="str">
        <f>IFERROR(IF(OR(BD764=338,BD764=340,BD764=341,BD764=342,BD764="342A",BD764="342B"),PorcenRet(BD764,BH764,BI764),INDEX(PORCENTAJEBUSCAR,MATCH(BD764,CódigoRET,0),4)*1),"")</f>
        <v/>
      </c>
      <c r="BG764">
        <f t="shared" si="80"/>
        <v>0</v>
      </c>
      <c r="BO764">
        <f t="shared" si="81"/>
        <v>0</v>
      </c>
      <c r="CC764">
        <f t="shared" si="82"/>
        <v>0</v>
      </c>
      <c r="CD764">
        <f t="shared" si="83"/>
        <v>0</v>
      </c>
      <c r="CG764">
        <f ca="1">IFERROR(INDIRECT("IVA!X"&amp;MATCH(MID(COMPRAS!C664,1,2)&amp;MID(COMPRAS!F664,1,2)&amp;MID(COMPRAS!D664,1,2),IVA!W:W,0)),"SIN COD.")</f>
        <v>0</v>
      </c>
      <c r="CH764">
        <f ca="1">IFERROR(INDIRECT("IVA!Y"&amp;MATCH(MID(COMPRAS!C664,1,2)&amp;MID(COMPRAS!F664,1,2)&amp;MID(COMPRAS!D664,1,2),IVA!W:W,0)),"SIN COD.")</f>
        <v>0</v>
      </c>
    </row>
    <row r="765" spans="1:86" x14ac:dyDescent="0.25">
      <c r="A765" s="226"/>
      <c r="B765" s="227"/>
      <c r="C765" s="228"/>
      <c r="D765"/>
      <c r="AL765">
        <f t="shared" si="77"/>
        <v>0</v>
      </c>
      <c r="AQ765">
        <f t="shared" si="78"/>
        <v>0</v>
      </c>
      <c r="AR765" t="str">
        <f>IFERROR(IF(OR(AP765=338,AP765=340,AP765=341,AP765=342,AP765="342A",AP765="342B"),PorcenRet(AP765,AT765,AU765),INDEX(PORCENTAJEBUSCAR,MATCH(AP765,CódigoRET,0),4)*1),"")</f>
        <v/>
      </c>
      <c r="AS765">
        <f t="shared" si="79"/>
        <v>0</v>
      </c>
      <c r="BF765" t="str">
        <f>IFERROR(IF(OR(BD765=338,BD765=340,BD765=341,BD765=342,BD765="342A",BD765="342B"),PorcenRet(BD765,BH765,BI765),INDEX(PORCENTAJEBUSCAR,MATCH(BD765,CódigoRET,0),4)*1),"")</f>
        <v/>
      </c>
      <c r="BG765">
        <f t="shared" si="80"/>
        <v>0</v>
      </c>
      <c r="BO765">
        <f t="shared" si="81"/>
        <v>0</v>
      </c>
      <c r="CC765">
        <f t="shared" si="82"/>
        <v>0</v>
      </c>
      <c r="CD765">
        <f t="shared" si="83"/>
        <v>0</v>
      </c>
      <c r="CG765">
        <f ca="1">IFERROR(INDIRECT("IVA!X"&amp;MATCH(MID(COMPRAS!C665,1,2)&amp;MID(COMPRAS!F665,1,2)&amp;MID(COMPRAS!D665,1,2),IVA!W:W,0)),"SIN COD.")</f>
        <v>0</v>
      </c>
      <c r="CH765">
        <f ca="1">IFERROR(INDIRECT("IVA!Y"&amp;MATCH(MID(COMPRAS!C665,1,2)&amp;MID(COMPRAS!F665,1,2)&amp;MID(COMPRAS!D665,1,2),IVA!W:W,0)),"SIN COD.")</f>
        <v>0</v>
      </c>
    </row>
    <row r="766" spans="1:86" x14ac:dyDescent="0.25">
      <c r="A766" s="226"/>
      <c r="B766" s="227"/>
      <c r="C766" s="228"/>
      <c r="D766"/>
      <c r="AL766">
        <f t="shared" si="77"/>
        <v>0</v>
      </c>
      <c r="AQ766">
        <f t="shared" si="78"/>
        <v>0</v>
      </c>
      <c r="AR766" t="str">
        <f>IFERROR(IF(OR(AP766=338,AP766=340,AP766=341,AP766=342,AP766="342A",AP766="342B"),PorcenRet(AP766,AT766,AU766),INDEX(PORCENTAJEBUSCAR,MATCH(AP766,CódigoRET,0),4)*1),"")</f>
        <v/>
      </c>
      <c r="AS766">
        <f t="shared" si="79"/>
        <v>0</v>
      </c>
      <c r="BF766" t="str">
        <f>IFERROR(IF(OR(BD766=338,BD766=340,BD766=341,BD766=342,BD766="342A",BD766="342B"),PorcenRet(BD766,BH766,BI766),INDEX(PORCENTAJEBUSCAR,MATCH(BD766,CódigoRET,0),4)*1),"")</f>
        <v/>
      </c>
      <c r="BG766">
        <f t="shared" si="80"/>
        <v>0</v>
      </c>
      <c r="BO766">
        <f t="shared" si="81"/>
        <v>0</v>
      </c>
      <c r="CC766">
        <f t="shared" si="82"/>
        <v>0</v>
      </c>
      <c r="CD766">
        <f t="shared" si="83"/>
        <v>0</v>
      </c>
      <c r="CG766">
        <f ca="1">IFERROR(INDIRECT("IVA!X"&amp;MATCH(MID(COMPRAS!C666,1,2)&amp;MID(COMPRAS!F666,1,2)&amp;MID(COMPRAS!D666,1,2),IVA!W:W,0)),"SIN COD.")</f>
        <v>0</v>
      </c>
      <c r="CH766">
        <f ca="1">IFERROR(INDIRECT("IVA!Y"&amp;MATCH(MID(COMPRAS!C666,1,2)&amp;MID(COMPRAS!F666,1,2)&amp;MID(COMPRAS!D666,1,2),IVA!W:W,0)),"SIN COD.")</f>
        <v>0</v>
      </c>
    </row>
    <row r="767" spans="1:86" x14ac:dyDescent="0.25">
      <c r="A767" s="226"/>
      <c r="B767" s="227"/>
      <c r="C767" s="228"/>
      <c r="D767"/>
      <c r="AL767">
        <f t="shared" si="77"/>
        <v>0</v>
      </c>
      <c r="AQ767">
        <f t="shared" si="78"/>
        <v>0</v>
      </c>
      <c r="AR767" t="str">
        <f>IFERROR(IF(OR(AP767=338,AP767=340,AP767=341,AP767=342,AP767="342A",AP767="342B"),PorcenRet(AP767,AT767,AU767),INDEX(PORCENTAJEBUSCAR,MATCH(AP767,CódigoRET,0),4)*1),"")</f>
        <v/>
      </c>
      <c r="AS767">
        <f t="shared" si="79"/>
        <v>0</v>
      </c>
      <c r="BF767" t="str">
        <f>IFERROR(IF(OR(BD767=338,BD767=340,BD767=341,BD767=342,BD767="342A",BD767="342B"),PorcenRet(BD767,BH767,BI767),INDEX(PORCENTAJEBUSCAR,MATCH(BD767,CódigoRET,0),4)*1),"")</f>
        <v/>
      </c>
      <c r="BG767">
        <f t="shared" si="80"/>
        <v>0</v>
      </c>
      <c r="BO767">
        <f t="shared" si="81"/>
        <v>0</v>
      </c>
      <c r="CC767">
        <f t="shared" si="82"/>
        <v>0</v>
      </c>
      <c r="CD767">
        <f t="shared" si="83"/>
        <v>0</v>
      </c>
      <c r="CG767">
        <f ca="1">IFERROR(INDIRECT("IVA!X"&amp;MATCH(MID(COMPRAS!C667,1,2)&amp;MID(COMPRAS!F667,1,2)&amp;MID(COMPRAS!D667,1,2),IVA!W:W,0)),"SIN COD.")</f>
        <v>0</v>
      </c>
      <c r="CH767">
        <f ca="1">IFERROR(INDIRECT("IVA!Y"&amp;MATCH(MID(COMPRAS!C667,1,2)&amp;MID(COMPRAS!F667,1,2)&amp;MID(COMPRAS!D667,1,2),IVA!W:W,0)),"SIN COD.")</f>
        <v>0</v>
      </c>
    </row>
    <row r="768" spans="1:86" x14ac:dyDescent="0.25">
      <c r="A768" s="226"/>
      <c r="B768" s="227"/>
      <c r="C768" s="228"/>
      <c r="D768"/>
      <c r="AL768">
        <f t="shared" si="77"/>
        <v>0</v>
      </c>
      <c r="AQ768">
        <f t="shared" si="78"/>
        <v>0</v>
      </c>
      <c r="AR768" t="str">
        <f>IFERROR(IF(OR(AP768=338,AP768=340,AP768=341,AP768=342,AP768="342A",AP768="342B"),PorcenRet(AP768,AT768,AU768),INDEX(PORCENTAJEBUSCAR,MATCH(AP768,CódigoRET,0),4)*1),"")</f>
        <v/>
      </c>
      <c r="AS768">
        <f t="shared" si="79"/>
        <v>0</v>
      </c>
      <c r="BF768" t="str">
        <f>IFERROR(IF(OR(BD768=338,BD768=340,BD768=341,BD768=342,BD768="342A",BD768="342B"),PorcenRet(BD768,BH768,BI768),INDEX(PORCENTAJEBUSCAR,MATCH(BD768,CódigoRET,0),4)*1),"")</f>
        <v/>
      </c>
      <c r="BG768">
        <f t="shared" si="80"/>
        <v>0</v>
      </c>
      <c r="BO768">
        <f t="shared" si="81"/>
        <v>0</v>
      </c>
      <c r="CC768">
        <f t="shared" si="82"/>
        <v>0</v>
      </c>
      <c r="CD768">
        <f t="shared" si="83"/>
        <v>0</v>
      </c>
      <c r="CG768">
        <f ca="1">IFERROR(INDIRECT("IVA!X"&amp;MATCH(MID(COMPRAS!C668,1,2)&amp;MID(COMPRAS!F668,1,2)&amp;MID(COMPRAS!D668,1,2),IVA!W:W,0)),"SIN COD.")</f>
        <v>0</v>
      </c>
      <c r="CH768">
        <f ca="1">IFERROR(INDIRECT("IVA!Y"&amp;MATCH(MID(COMPRAS!C668,1,2)&amp;MID(COMPRAS!F668,1,2)&amp;MID(COMPRAS!D668,1,2),IVA!W:W,0)),"SIN COD.")</f>
        <v>0</v>
      </c>
    </row>
    <row r="769" spans="1:86" x14ac:dyDescent="0.25">
      <c r="A769" s="226"/>
      <c r="B769" s="227"/>
      <c r="C769" s="228"/>
      <c r="D769"/>
      <c r="AL769">
        <f t="shared" si="77"/>
        <v>0</v>
      </c>
      <c r="AQ769">
        <f t="shared" si="78"/>
        <v>0</v>
      </c>
      <c r="AR769" t="str">
        <f>IFERROR(IF(OR(AP769=338,AP769=340,AP769=341,AP769=342,AP769="342A",AP769="342B"),PorcenRet(AP769,AT769,AU769),INDEX(PORCENTAJEBUSCAR,MATCH(AP769,CódigoRET,0),4)*1),"")</f>
        <v/>
      </c>
      <c r="AS769">
        <f t="shared" si="79"/>
        <v>0</v>
      </c>
      <c r="BF769" t="str">
        <f>IFERROR(IF(OR(BD769=338,BD769=340,BD769=341,BD769=342,BD769="342A",BD769="342B"),PorcenRet(BD769,BH769,BI769),INDEX(PORCENTAJEBUSCAR,MATCH(BD769,CódigoRET,0),4)*1),"")</f>
        <v/>
      </c>
      <c r="BG769">
        <f t="shared" si="80"/>
        <v>0</v>
      </c>
      <c r="BO769">
        <f t="shared" si="81"/>
        <v>0</v>
      </c>
      <c r="CC769">
        <f t="shared" si="82"/>
        <v>0</v>
      </c>
      <c r="CD769">
        <f t="shared" si="83"/>
        <v>0</v>
      </c>
      <c r="CG769">
        <f ca="1">IFERROR(INDIRECT("IVA!X"&amp;MATCH(MID(COMPRAS!C669,1,2)&amp;MID(COMPRAS!F669,1,2)&amp;MID(COMPRAS!D669,1,2),IVA!W:W,0)),"SIN COD.")</f>
        <v>0</v>
      </c>
      <c r="CH769">
        <f ca="1">IFERROR(INDIRECT("IVA!Y"&amp;MATCH(MID(COMPRAS!C669,1,2)&amp;MID(COMPRAS!F669,1,2)&amp;MID(COMPRAS!D669,1,2),IVA!W:W,0)),"SIN COD.")</f>
        <v>0</v>
      </c>
    </row>
    <row r="770" spans="1:86" x14ac:dyDescent="0.25">
      <c r="A770" s="226"/>
      <c r="B770" s="227"/>
      <c r="C770" s="228"/>
      <c r="D770"/>
      <c r="AL770">
        <f t="shared" ref="AL770:AL833" si="84">O770+P770+Q770+R770+S770+T770+U770+V770</f>
        <v>0</v>
      </c>
      <c r="AQ770">
        <f t="shared" ref="AQ770:AQ833" si="85">+P770+Q770+R770+S770-BE770-BQ770-BW770+O770</f>
        <v>0</v>
      </c>
      <c r="AR770" t="str">
        <f>IFERROR(IF(OR(AP770=338,AP770=340,AP770=341,AP770=342,AP770="342A",AP770="342B"),PorcenRet(AP770,AT770,AU770),INDEX(PORCENTAJEBUSCAR,MATCH(AP770,CódigoRET,0),4)*1),"")</f>
        <v/>
      </c>
      <c r="AS770">
        <f t="shared" ref="AS770:AS833" si="86">ROUND(IF(AP770="",0,AQ770*(AR770/100)),2)</f>
        <v>0</v>
      </c>
      <c r="BF770" t="str">
        <f>IFERROR(IF(OR(BD770=338,BD770=340,BD770=341,BD770=342,BD770="342A",BD770="342B"),PorcenRet(BD770,BH770,BI770),INDEX(PORCENTAJEBUSCAR,MATCH(BD770,CódigoRET,0),4)*1),"")</f>
        <v/>
      </c>
      <c r="BG770">
        <f t="shared" ref="BG770:BG833" si="87">ROUND(IF(BD770="",0,BE770*(BF770/100)),2)</f>
        <v>0</v>
      </c>
      <c r="BO770">
        <f t="shared" ref="BO770:BO833" si="88">IF(MID(F770,1,2)="41",SUM(O770:S770),0)</f>
        <v>0</v>
      </c>
      <c r="CC770">
        <f t="shared" ref="CC770:CC833" si="89">O770+P770+Q770+R770+S770</f>
        <v>0</v>
      </c>
      <c r="CD770">
        <f t="shared" ref="CD770:CD833" si="90">T770+U770</f>
        <v>0</v>
      </c>
      <c r="CG770">
        <f ca="1">IFERROR(INDIRECT("IVA!X"&amp;MATCH(MID(COMPRAS!C670,1,2)&amp;MID(COMPRAS!F670,1,2)&amp;MID(COMPRAS!D670,1,2),IVA!W:W,0)),"SIN COD.")</f>
        <v>0</v>
      </c>
      <c r="CH770">
        <f ca="1">IFERROR(INDIRECT("IVA!Y"&amp;MATCH(MID(COMPRAS!C670,1,2)&amp;MID(COMPRAS!F670,1,2)&amp;MID(COMPRAS!D670,1,2),IVA!W:W,0)),"SIN COD.")</f>
        <v>0</v>
      </c>
    </row>
    <row r="771" spans="1:86" x14ac:dyDescent="0.25">
      <c r="A771" s="226"/>
      <c r="B771" s="227"/>
      <c r="C771" s="228"/>
      <c r="D771"/>
      <c r="AL771">
        <f t="shared" si="84"/>
        <v>0</v>
      </c>
      <c r="AQ771">
        <f t="shared" si="85"/>
        <v>0</v>
      </c>
      <c r="AR771" t="str">
        <f>IFERROR(IF(OR(AP771=338,AP771=340,AP771=341,AP771=342,AP771="342A",AP771="342B"),PorcenRet(AP771,AT771,AU771),INDEX(PORCENTAJEBUSCAR,MATCH(AP771,CódigoRET,0),4)*1),"")</f>
        <v/>
      </c>
      <c r="AS771">
        <f t="shared" si="86"/>
        <v>0</v>
      </c>
      <c r="BF771" t="str">
        <f>IFERROR(IF(OR(BD771=338,BD771=340,BD771=341,BD771=342,BD771="342A",BD771="342B"),PorcenRet(BD771,BH771,BI771),INDEX(PORCENTAJEBUSCAR,MATCH(BD771,CódigoRET,0),4)*1),"")</f>
        <v/>
      </c>
      <c r="BG771">
        <f t="shared" si="87"/>
        <v>0</v>
      </c>
      <c r="BO771">
        <f t="shared" si="88"/>
        <v>0</v>
      </c>
      <c r="CC771">
        <f t="shared" si="89"/>
        <v>0</v>
      </c>
      <c r="CD771">
        <f t="shared" si="90"/>
        <v>0</v>
      </c>
      <c r="CG771">
        <f ca="1">IFERROR(INDIRECT("IVA!X"&amp;MATCH(MID(COMPRAS!C671,1,2)&amp;MID(COMPRAS!F671,1,2)&amp;MID(COMPRAS!D671,1,2),IVA!W:W,0)),"SIN COD.")</f>
        <v>0</v>
      </c>
      <c r="CH771">
        <f ca="1">IFERROR(INDIRECT("IVA!Y"&amp;MATCH(MID(COMPRAS!C671,1,2)&amp;MID(COMPRAS!F671,1,2)&amp;MID(COMPRAS!D671,1,2),IVA!W:W,0)),"SIN COD.")</f>
        <v>0</v>
      </c>
    </row>
    <row r="772" spans="1:86" x14ac:dyDescent="0.25">
      <c r="A772" s="226"/>
      <c r="B772" s="227"/>
      <c r="C772" s="228"/>
      <c r="D772"/>
      <c r="AL772">
        <f t="shared" si="84"/>
        <v>0</v>
      </c>
      <c r="AQ772">
        <f t="shared" si="85"/>
        <v>0</v>
      </c>
      <c r="AR772" t="str">
        <f>IFERROR(IF(OR(AP772=338,AP772=340,AP772=341,AP772=342,AP772="342A",AP772="342B"),PorcenRet(AP772,AT772,AU772),INDEX(PORCENTAJEBUSCAR,MATCH(AP772,CódigoRET,0),4)*1),"")</f>
        <v/>
      </c>
      <c r="AS772">
        <f t="shared" si="86"/>
        <v>0</v>
      </c>
      <c r="BF772" t="str">
        <f>IFERROR(IF(OR(BD772=338,BD772=340,BD772=341,BD772=342,BD772="342A",BD772="342B"),PorcenRet(BD772,BH772,BI772),INDEX(PORCENTAJEBUSCAR,MATCH(BD772,CódigoRET,0),4)*1),"")</f>
        <v/>
      </c>
      <c r="BG772">
        <f t="shared" si="87"/>
        <v>0</v>
      </c>
      <c r="BO772">
        <f t="shared" si="88"/>
        <v>0</v>
      </c>
      <c r="CC772">
        <f t="shared" si="89"/>
        <v>0</v>
      </c>
      <c r="CD772">
        <f t="shared" si="90"/>
        <v>0</v>
      </c>
      <c r="CG772">
        <f ca="1">IFERROR(INDIRECT("IVA!X"&amp;MATCH(MID(COMPRAS!C672,1,2)&amp;MID(COMPRAS!F672,1,2)&amp;MID(COMPRAS!D672,1,2),IVA!W:W,0)),"SIN COD.")</f>
        <v>0</v>
      </c>
      <c r="CH772">
        <f ca="1">IFERROR(INDIRECT("IVA!Y"&amp;MATCH(MID(COMPRAS!C672,1,2)&amp;MID(COMPRAS!F672,1,2)&amp;MID(COMPRAS!D672,1,2),IVA!W:W,0)),"SIN COD.")</f>
        <v>0</v>
      </c>
    </row>
    <row r="773" spans="1:86" x14ac:dyDescent="0.25">
      <c r="A773" s="226"/>
      <c r="B773" s="227"/>
      <c r="C773" s="228"/>
      <c r="D773"/>
      <c r="AL773">
        <f t="shared" si="84"/>
        <v>0</v>
      </c>
      <c r="AQ773">
        <f t="shared" si="85"/>
        <v>0</v>
      </c>
      <c r="AR773" t="str">
        <f>IFERROR(IF(OR(AP773=338,AP773=340,AP773=341,AP773=342,AP773="342A",AP773="342B"),PorcenRet(AP773,AT773,AU773),INDEX(PORCENTAJEBUSCAR,MATCH(AP773,CódigoRET,0),4)*1),"")</f>
        <v/>
      </c>
      <c r="AS773">
        <f t="shared" si="86"/>
        <v>0</v>
      </c>
      <c r="BF773" t="str">
        <f>IFERROR(IF(OR(BD773=338,BD773=340,BD773=341,BD773=342,BD773="342A",BD773="342B"),PorcenRet(BD773,BH773,BI773),INDEX(PORCENTAJEBUSCAR,MATCH(BD773,CódigoRET,0),4)*1),"")</f>
        <v/>
      </c>
      <c r="BG773">
        <f t="shared" si="87"/>
        <v>0</v>
      </c>
      <c r="BO773">
        <f t="shared" si="88"/>
        <v>0</v>
      </c>
      <c r="CC773">
        <f t="shared" si="89"/>
        <v>0</v>
      </c>
      <c r="CD773">
        <f t="shared" si="90"/>
        <v>0</v>
      </c>
      <c r="CG773">
        <f ca="1">IFERROR(INDIRECT("IVA!X"&amp;MATCH(MID(COMPRAS!C673,1,2)&amp;MID(COMPRAS!F673,1,2)&amp;MID(COMPRAS!D673,1,2),IVA!W:W,0)),"SIN COD.")</f>
        <v>0</v>
      </c>
      <c r="CH773">
        <f ca="1">IFERROR(INDIRECT("IVA!Y"&amp;MATCH(MID(COMPRAS!C673,1,2)&amp;MID(COMPRAS!F673,1,2)&amp;MID(COMPRAS!D673,1,2),IVA!W:W,0)),"SIN COD.")</f>
        <v>0</v>
      </c>
    </row>
    <row r="774" spans="1:86" x14ac:dyDescent="0.25">
      <c r="A774" s="226"/>
      <c r="B774" s="227"/>
      <c r="C774" s="228"/>
      <c r="D774"/>
      <c r="AL774">
        <f t="shared" si="84"/>
        <v>0</v>
      </c>
      <c r="AQ774">
        <f t="shared" si="85"/>
        <v>0</v>
      </c>
      <c r="AR774" t="str">
        <f>IFERROR(IF(OR(AP774=338,AP774=340,AP774=341,AP774=342,AP774="342A",AP774="342B"),PorcenRet(AP774,AT774,AU774),INDEX(PORCENTAJEBUSCAR,MATCH(AP774,CódigoRET,0),4)*1),"")</f>
        <v/>
      </c>
      <c r="AS774">
        <f t="shared" si="86"/>
        <v>0</v>
      </c>
      <c r="BF774" t="str">
        <f>IFERROR(IF(OR(BD774=338,BD774=340,BD774=341,BD774=342,BD774="342A",BD774="342B"),PorcenRet(BD774,BH774,BI774),INDEX(PORCENTAJEBUSCAR,MATCH(BD774,CódigoRET,0),4)*1),"")</f>
        <v/>
      </c>
      <c r="BG774">
        <f t="shared" si="87"/>
        <v>0</v>
      </c>
      <c r="BO774">
        <f t="shared" si="88"/>
        <v>0</v>
      </c>
      <c r="CC774">
        <f t="shared" si="89"/>
        <v>0</v>
      </c>
      <c r="CD774">
        <f t="shared" si="90"/>
        <v>0</v>
      </c>
      <c r="CG774">
        <f ca="1">IFERROR(INDIRECT("IVA!X"&amp;MATCH(MID(COMPRAS!C674,1,2)&amp;MID(COMPRAS!F674,1,2)&amp;MID(COMPRAS!D674,1,2),IVA!W:W,0)),"SIN COD.")</f>
        <v>0</v>
      </c>
      <c r="CH774">
        <f ca="1">IFERROR(INDIRECT("IVA!Y"&amp;MATCH(MID(COMPRAS!C674,1,2)&amp;MID(COMPRAS!F674,1,2)&amp;MID(COMPRAS!D674,1,2),IVA!W:W,0)),"SIN COD.")</f>
        <v>0</v>
      </c>
    </row>
    <row r="775" spans="1:86" x14ac:dyDescent="0.25">
      <c r="A775" s="226"/>
      <c r="B775" s="227"/>
      <c r="C775" s="228"/>
      <c r="D775"/>
      <c r="AL775">
        <f t="shared" si="84"/>
        <v>0</v>
      </c>
      <c r="AQ775">
        <f t="shared" si="85"/>
        <v>0</v>
      </c>
      <c r="AR775" t="str">
        <f>IFERROR(IF(OR(AP775=338,AP775=340,AP775=341,AP775=342,AP775="342A",AP775="342B"),PorcenRet(AP775,AT775,AU775),INDEX(PORCENTAJEBUSCAR,MATCH(AP775,CódigoRET,0),4)*1),"")</f>
        <v/>
      </c>
      <c r="AS775">
        <f t="shared" si="86"/>
        <v>0</v>
      </c>
      <c r="BF775" t="str">
        <f>IFERROR(IF(OR(BD775=338,BD775=340,BD775=341,BD775=342,BD775="342A",BD775="342B"),PorcenRet(BD775,BH775,BI775),INDEX(PORCENTAJEBUSCAR,MATCH(BD775,CódigoRET,0),4)*1),"")</f>
        <v/>
      </c>
      <c r="BG775">
        <f t="shared" si="87"/>
        <v>0</v>
      </c>
      <c r="BO775">
        <f t="shared" si="88"/>
        <v>0</v>
      </c>
      <c r="CC775">
        <f t="shared" si="89"/>
        <v>0</v>
      </c>
      <c r="CD775">
        <f t="shared" si="90"/>
        <v>0</v>
      </c>
      <c r="CG775">
        <f ca="1">IFERROR(INDIRECT("IVA!X"&amp;MATCH(MID(COMPRAS!C675,1,2)&amp;MID(COMPRAS!F675,1,2)&amp;MID(COMPRAS!D675,1,2),IVA!W:W,0)),"SIN COD.")</f>
        <v>0</v>
      </c>
      <c r="CH775">
        <f ca="1">IFERROR(INDIRECT("IVA!Y"&amp;MATCH(MID(COMPRAS!C675,1,2)&amp;MID(COMPRAS!F675,1,2)&amp;MID(COMPRAS!D675,1,2),IVA!W:W,0)),"SIN COD.")</f>
        <v>0</v>
      </c>
    </row>
    <row r="776" spans="1:86" x14ac:dyDescent="0.25">
      <c r="A776" s="226"/>
      <c r="B776" s="227"/>
      <c r="C776" s="228"/>
      <c r="D776"/>
      <c r="AL776">
        <f t="shared" si="84"/>
        <v>0</v>
      </c>
      <c r="AQ776">
        <f t="shared" si="85"/>
        <v>0</v>
      </c>
      <c r="AR776" t="str">
        <f>IFERROR(IF(OR(AP776=338,AP776=340,AP776=341,AP776=342,AP776="342A",AP776="342B"),PorcenRet(AP776,AT776,AU776),INDEX(PORCENTAJEBUSCAR,MATCH(AP776,CódigoRET,0),4)*1),"")</f>
        <v/>
      </c>
      <c r="AS776">
        <f t="shared" si="86"/>
        <v>0</v>
      </c>
      <c r="BF776" t="str">
        <f>IFERROR(IF(OR(BD776=338,BD776=340,BD776=341,BD776=342,BD776="342A",BD776="342B"),PorcenRet(BD776,BH776,BI776),INDEX(PORCENTAJEBUSCAR,MATCH(BD776,CódigoRET,0),4)*1),"")</f>
        <v/>
      </c>
      <c r="BG776">
        <f t="shared" si="87"/>
        <v>0</v>
      </c>
      <c r="BO776">
        <f t="shared" si="88"/>
        <v>0</v>
      </c>
      <c r="CC776">
        <f t="shared" si="89"/>
        <v>0</v>
      </c>
      <c r="CD776">
        <f t="shared" si="90"/>
        <v>0</v>
      </c>
      <c r="CG776">
        <f ca="1">IFERROR(INDIRECT("IVA!X"&amp;MATCH(MID(COMPRAS!C676,1,2)&amp;MID(COMPRAS!F676,1,2)&amp;MID(COMPRAS!D676,1,2),IVA!W:W,0)),"SIN COD.")</f>
        <v>0</v>
      </c>
      <c r="CH776">
        <f ca="1">IFERROR(INDIRECT("IVA!Y"&amp;MATCH(MID(COMPRAS!C676,1,2)&amp;MID(COMPRAS!F676,1,2)&amp;MID(COMPRAS!D676,1,2),IVA!W:W,0)),"SIN COD.")</f>
        <v>0</v>
      </c>
    </row>
    <row r="777" spans="1:86" x14ac:dyDescent="0.25">
      <c r="A777" s="226"/>
      <c r="B777" s="227"/>
      <c r="C777" s="228"/>
      <c r="D777"/>
      <c r="AL777">
        <f t="shared" si="84"/>
        <v>0</v>
      </c>
      <c r="AQ777">
        <f t="shared" si="85"/>
        <v>0</v>
      </c>
      <c r="AR777" t="str">
        <f>IFERROR(IF(OR(AP777=338,AP777=340,AP777=341,AP777=342,AP777="342A",AP777="342B"),PorcenRet(AP777,AT777,AU777),INDEX(PORCENTAJEBUSCAR,MATCH(AP777,CódigoRET,0),4)*1),"")</f>
        <v/>
      </c>
      <c r="AS777">
        <f t="shared" si="86"/>
        <v>0</v>
      </c>
      <c r="BF777" t="str">
        <f>IFERROR(IF(OR(BD777=338,BD777=340,BD777=341,BD777=342,BD777="342A",BD777="342B"),PorcenRet(BD777,BH777,BI777),INDEX(PORCENTAJEBUSCAR,MATCH(BD777,CódigoRET,0),4)*1),"")</f>
        <v/>
      </c>
      <c r="BG777">
        <f t="shared" si="87"/>
        <v>0</v>
      </c>
      <c r="BO777">
        <f t="shared" si="88"/>
        <v>0</v>
      </c>
      <c r="CC777">
        <f t="shared" si="89"/>
        <v>0</v>
      </c>
      <c r="CD777">
        <f t="shared" si="90"/>
        <v>0</v>
      </c>
      <c r="CG777">
        <f ca="1">IFERROR(INDIRECT("IVA!X"&amp;MATCH(MID(COMPRAS!C677,1,2)&amp;MID(COMPRAS!F677,1,2)&amp;MID(COMPRAS!D677,1,2),IVA!W:W,0)),"SIN COD.")</f>
        <v>0</v>
      </c>
      <c r="CH777">
        <f ca="1">IFERROR(INDIRECT("IVA!Y"&amp;MATCH(MID(COMPRAS!C677,1,2)&amp;MID(COMPRAS!F677,1,2)&amp;MID(COMPRAS!D677,1,2),IVA!W:W,0)),"SIN COD.")</f>
        <v>0</v>
      </c>
    </row>
    <row r="778" spans="1:86" x14ac:dyDescent="0.25">
      <c r="A778" s="226"/>
      <c r="B778" s="227"/>
      <c r="C778" s="228"/>
      <c r="D778"/>
      <c r="AL778">
        <f t="shared" si="84"/>
        <v>0</v>
      </c>
      <c r="AQ778">
        <f t="shared" si="85"/>
        <v>0</v>
      </c>
      <c r="AR778" t="str">
        <f>IFERROR(IF(OR(AP778=338,AP778=340,AP778=341,AP778=342,AP778="342A",AP778="342B"),PorcenRet(AP778,AT778,AU778),INDEX(PORCENTAJEBUSCAR,MATCH(AP778,CódigoRET,0),4)*1),"")</f>
        <v/>
      </c>
      <c r="AS778">
        <f t="shared" si="86"/>
        <v>0</v>
      </c>
      <c r="BF778" t="str">
        <f>IFERROR(IF(OR(BD778=338,BD778=340,BD778=341,BD778=342,BD778="342A",BD778="342B"),PorcenRet(BD778,BH778,BI778),INDEX(PORCENTAJEBUSCAR,MATCH(BD778,CódigoRET,0),4)*1),"")</f>
        <v/>
      </c>
      <c r="BG778">
        <f t="shared" si="87"/>
        <v>0</v>
      </c>
      <c r="BO778">
        <f t="shared" si="88"/>
        <v>0</v>
      </c>
      <c r="CC778">
        <f t="shared" si="89"/>
        <v>0</v>
      </c>
      <c r="CD778">
        <f t="shared" si="90"/>
        <v>0</v>
      </c>
      <c r="CG778">
        <f ca="1">IFERROR(INDIRECT("IVA!X"&amp;MATCH(MID(COMPRAS!C678,1,2)&amp;MID(COMPRAS!F678,1,2)&amp;MID(COMPRAS!D678,1,2),IVA!W:W,0)),"SIN COD.")</f>
        <v>0</v>
      </c>
      <c r="CH778">
        <f ca="1">IFERROR(INDIRECT("IVA!Y"&amp;MATCH(MID(COMPRAS!C678,1,2)&amp;MID(COMPRAS!F678,1,2)&amp;MID(COMPRAS!D678,1,2),IVA!W:W,0)),"SIN COD.")</f>
        <v>0</v>
      </c>
    </row>
    <row r="779" spans="1:86" x14ac:dyDescent="0.25">
      <c r="A779" s="226"/>
      <c r="B779" s="227"/>
      <c r="C779" s="228"/>
      <c r="D779"/>
      <c r="AL779">
        <f t="shared" si="84"/>
        <v>0</v>
      </c>
      <c r="AQ779">
        <f t="shared" si="85"/>
        <v>0</v>
      </c>
      <c r="AR779" t="str">
        <f>IFERROR(IF(OR(AP779=338,AP779=340,AP779=341,AP779=342,AP779="342A",AP779="342B"),PorcenRet(AP779,AT779,AU779),INDEX(PORCENTAJEBUSCAR,MATCH(AP779,CódigoRET,0),4)*1),"")</f>
        <v/>
      </c>
      <c r="AS779">
        <f t="shared" si="86"/>
        <v>0</v>
      </c>
      <c r="BF779" t="str">
        <f>IFERROR(IF(OR(BD779=338,BD779=340,BD779=341,BD779=342,BD779="342A",BD779="342B"),PorcenRet(BD779,BH779,BI779),INDEX(PORCENTAJEBUSCAR,MATCH(BD779,CódigoRET,0),4)*1),"")</f>
        <v/>
      </c>
      <c r="BG779">
        <f t="shared" si="87"/>
        <v>0</v>
      </c>
      <c r="BO779">
        <f t="shared" si="88"/>
        <v>0</v>
      </c>
      <c r="CC779">
        <f t="shared" si="89"/>
        <v>0</v>
      </c>
      <c r="CD779">
        <f t="shared" si="90"/>
        <v>0</v>
      </c>
      <c r="CG779">
        <f ca="1">IFERROR(INDIRECT("IVA!X"&amp;MATCH(MID(COMPRAS!C679,1,2)&amp;MID(COMPRAS!F679,1,2)&amp;MID(COMPRAS!D679,1,2),IVA!W:W,0)),"SIN COD.")</f>
        <v>0</v>
      </c>
      <c r="CH779">
        <f ca="1">IFERROR(INDIRECT("IVA!Y"&amp;MATCH(MID(COMPRAS!C679,1,2)&amp;MID(COMPRAS!F679,1,2)&amp;MID(COMPRAS!D679,1,2),IVA!W:W,0)),"SIN COD.")</f>
        <v>0</v>
      </c>
    </row>
    <row r="780" spans="1:86" x14ac:dyDescent="0.25">
      <c r="A780" s="226"/>
      <c r="B780" s="227"/>
      <c r="C780" s="228"/>
      <c r="D780"/>
      <c r="AL780">
        <f t="shared" si="84"/>
        <v>0</v>
      </c>
      <c r="AQ780">
        <f t="shared" si="85"/>
        <v>0</v>
      </c>
      <c r="AR780" t="str">
        <f>IFERROR(IF(OR(AP780=338,AP780=340,AP780=341,AP780=342,AP780="342A",AP780="342B"),PorcenRet(AP780,AT780,AU780),INDEX(PORCENTAJEBUSCAR,MATCH(AP780,CódigoRET,0),4)*1),"")</f>
        <v/>
      </c>
      <c r="AS780">
        <f t="shared" si="86"/>
        <v>0</v>
      </c>
      <c r="BF780" t="str">
        <f>IFERROR(IF(OR(BD780=338,BD780=340,BD780=341,BD780=342,BD780="342A",BD780="342B"),PorcenRet(BD780,BH780,BI780),INDEX(PORCENTAJEBUSCAR,MATCH(BD780,CódigoRET,0),4)*1),"")</f>
        <v/>
      </c>
      <c r="BG780">
        <f t="shared" si="87"/>
        <v>0</v>
      </c>
      <c r="BO780">
        <f t="shared" si="88"/>
        <v>0</v>
      </c>
      <c r="CC780">
        <f t="shared" si="89"/>
        <v>0</v>
      </c>
      <c r="CD780">
        <f t="shared" si="90"/>
        <v>0</v>
      </c>
      <c r="CG780">
        <f ca="1">IFERROR(INDIRECT("IVA!X"&amp;MATCH(MID(COMPRAS!C680,1,2)&amp;MID(COMPRAS!F680,1,2)&amp;MID(COMPRAS!D680,1,2),IVA!W:W,0)),"SIN COD.")</f>
        <v>0</v>
      </c>
      <c r="CH780">
        <f ca="1">IFERROR(INDIRECT("IVA!Y"&amp;MATCH(MID(COMPRAS!C680,1,2)&amp;MID(COMPRAS!F680,1,2)&amp;MID(COMPRAS!D680,1,2),IVA!W:W,0)),"SIN COD.")</f>
        <v>0</v>
      </c>
    </row>
    <row r="781" spans="1:86" x14ac:dyDescent="0.25">
      <c r="A781" s="226"/>
      <c r="B781" s="227"/>
      <c r="C781" s="228"/>
      <c r="D781"/>
      <c r="AL781">
        <f t="shared" si="84"/>
        <v>0</v>
      </c>
      <c r="AQ781">
        <f t="shared" si="85"/>
        <v>0</v>
      </c>
      <c r="AR781" t="str">
        <f>IFERROR(IF(OR(AP781=338,AP781=340,AP781=341,AP781=342,AP781="342A",AP781="342B"),PorcenRet(AP781,AT781,AU781),INDEX(PORCENTAJEBUSCAR,MATCH(AP781,CódigoRET,0),4)*1),"")</f>
        <v/>
      </c>
      <c r="AS781">
        <f t="shared" si="86"/>
        <v>0</v>
      </c>
      <c r="BF781" t="str">
        <f>IFERROR(IF(OR(BD781=338,BD781=340,BD781=341,BD781=342,BD781="342A",BD781="342B"),PorcenRet(BD781,BH781,BI781),INDEX(PORCENTAJEBUSCAR,MATCH(BD781,CódigoRET,0),4)*1),"")</f>
        <v/>
      </c>
      <c r="BG781">
        <f t="shared" si="87"/>
        <v>0</v>
      </c>
      <c r="BO781">
        <f t="shared" si="88"/>
        <v>0</v>
      </c>
      <c r="CC781">
        <f t="shared" si="89"/>
        <v>0</v>
      </c>
      <c r="CD781">
        <f t="shared" si="90"/>
        <v>0</v>
      </c>
      <c r="CG781">
        <f ca="1">IFERROR(INDIRECT("IVA!X"&amp;MATCH(MID(COMPRAS!C681,1,2)&amp;MID(COMPRAS!F681,1,2)&amp;MID(COMPRAS!D681,1,2),IVA!W:W,0)),"SIN COD.")</f>
        <v>0</v>
      </c>
      <c r="CH781">
        <f ca="1">IFERROR(INDIRECT("IVA!Y"&amp;MATCH(MID(COMPRAS!C681,1,2)&amp;MID(COMPRAS!F681,1,2)&amp;MID(COMPRAS!D681,1,2),IVA!W:W,0)),"SIN COD.")</f>
        <v>0</v>
      </c>
    </row>
    <row r="782" spans="1:86" x14ac:dyDescent="0.25">
      <c r="A782" s="226"/>
      <c r="B782" s="227"/>
      <c r="C782" s="228"/>
      <c r="D782"/>
      <c r="AL782">
        <f t="shared" si="84"/>
        <v>0</v>
      </c>
      <c r="AQ782">
        <f t="shared" si="85"/>
        <v>0</v>
      </c>
      <c r="AR782" t="str">
        <f>IFERROR(IF(OR(AP782=338,AP782=340,AP782=341,AP782=342,AP782="342A",AP782="342B"),PorcenRet(AP782,AT782,AU782),INDEX(PORCENTAJEBUSCAR,MATCH(AP782,CódigoRET,0),4)*1),"")</f>
        <v/>
      </c>
      <c r="AS782">
        <f t="shared" si="86"/>
        <v>0</v>
      </c>
      <c r="BF782" t="str">
        <f>IFERROR(IF(OR(BD782=338,BD782=340,BD782=341,BD782=342,BD782="342A",BD782="342B"),PorcenRet(BD782,BH782,BI782),INDEX(PORCENTAJEBUSCAR,MATCH(BD782,CódigoRET,0),4)*1),"")</f>
        <v/>
      </c>
      <c r="BG782">
        <f t="shared" si="87"/>
        <v>0</v>
      </c>
      <c r="BO782">
        <f t="shared" si="88"/>
        <v>0</v>
      </c>
      <c r="CC782">
        <f t="shared" si="89"/>
        <v>0</v>
      </c>
      <c r="CD782">
        <f t="shared" si="90"/>
        <v>0</v>
      </c>
      <c r="CG782">
        <f ca="1">IFERROR(INDIRECT("IVA!X"&amp;MATCH(MID(COMPRAS!C682,1,2)&amp;MID(COMPRAS!F682,1,2)&amp;MID(COMPRAS!D682,1,2),IVA!W:W,0)),"SIN COD.")</f>
        <v>0</v>
      </c>
      <c r="CH782">
        <f ca="1">IFERROR(INDIRECT("IVA!Y"&amp;MATCH(MID(COMPRAS!C682,1,2)&amp;MID(COMPRAS!F682,1,2)&amp;MID(COMPRAS!D682,1,2),IVA!W:W,0)),"SIN COD.")</f>
        <v>0</v>
      </c>
    </row>
    <row r="783" spans="1:86" x14ac:dyDescent="0.25">
      <c r="A783" s="226"/>
      <c r="B783" s="227"/>
      <c r="C783" s="228"/>
      <c r="D783"/>
      <c r="AL783">
        <f t="shared" si="84"/>
        <v>0</v>
      </c>
      <c r="AQ783">
        <f t="shared" si="85"/>
        <v>0</v>
      </c>
      <c r="AR783" t="str">
        <f>IFERROR(IF(OR(AP783=338,AP783=340,AP783=341,AP783=342,AP783="342A",AP783="342B"),PorcenRet(AP783,AT783,AU783),INDEX(PORCENTAJEBUSCAR,MATCH(AP783,CódigoRET,0),4)*1),"")</f>
        <v/>
      </c>
      <c r="AS783">
        <f t="shared" si="86"/>
        <v>0</v>
      </c>
      <c r="BF783" t="str">
        <f>IFERROR(IF(OR(BD783=338,BD783=340,BD783=341,BD783=342,BD783="342A",BD783="342B"),PorcenRet(BD783,BH783,BI783),INDEX(PORCENTAJEBUSCAR,MATCH(BD783,CódigoRET,0),4)*1),"")</f>
        <v/>
      </c>
      <c r="BG783">
        <f t="shared" si="87"/>
        <v>0</v>
      </c>
      <c r="BO783">
        <f t="shared" si="88"/>
        <v>0</v>
      </c>
      <c r="CC783">
        <f t="shared" si="89"/>
        <v>0</v>
      </c>
      <c r="CD783">
        <f t="shared" si="90"/>
        <v>0</v>
      </c>
      <c r="CG783">
        <f ca="1">IFERROR(INDIRECT("IVA!X"&amp;MATCH(MID(COMPRAS!C683,1,2)&amp;MID(COMPRAS!F683,1,2)&amp;MID(COMPRAS!D683,1,2),IVA!W:W,0)),"SIN COD.")</f>
        <v>0</v>
      </c>
      <c r="CH783">
        <f ca="1">IFERROR(INDIRECT("IVA!Y"&amp;MATCH(MID(COMPRAS!C683,1,2)&amp;MID(COMPRAS!F683,1,2)&amp;MID(COMPRAS!D683,1,2),IVA!W:W,0)),"SIN COD.")</f>
        <v>0</v>
      </c>
    </row>
    <row r="784" spans="1:86" x14ac:dyDescent="0.25">
      <c r="A784" s="226"/>
      <c r="B784" s="227"/>
      <c r="C784" s="228"/>
      <c r="D784"/>
      <c r="AL784">
        <f t="shared" si="84"/>
        <v>0</v>
      </c>
      <c r="AQ784">
        <f t="shared" si="85"/>
        <v>0</v>
      </c>
      <c r="AR784" t="str">
        <f>IFERROR(IF(OR(AP784=338,AP784=340,AP784=341,AP784=342,AP784="342A",AP784="342B"),PorcenRet(AP784,AT784,AU784),INDEX(PORCENTAJEBUSCAR,MATCH(AP784,CódigoRET,0),4)*1),"")</f>
        <v/>
      </c>
      <c r="AS784">
        <f t="shared" si="86"/>
        <v>0</v>
      </c>
      <c r="BF784" t="str">
        <f>IFERROR(IF(OR(BD784=338,BD784=340,BD784=341,BD784=342,BD784="342A",BD784="342B"),PorcenRet(BD784,BH784,BI784),INDEX(PORCENTAJEBUSCAR,MATCH(BD784,CódigoRET,0),4)*1),"")</f>
        <v/>
      </c>
      <c r="BG784">
        <f t="shared" si="87"/>
        <v>0</v>
      </c>
      <c r="BO784">
        <f t="shared" si="88"/>
        <v>0</v>
      </c>
      <c r="CC784">
        <f t="shared" si="89"/>
        <v>0</v>
      </c>
      <c r="CD784">
        <f t="shared" si="90"/>
        <v>0</v>
      </c>
      <c r="CG784">
        <f ca="1">IFERROR(INDIRECT("IVA!X"&amp;MATCH(MID(COMPRAS!C684,1,2)&amp;MID(COMPRAS!F684,1,2)&amp;MID(COMPRAS!D684,1,2),IVA!W:W,0)),"SIN COD.")</f>
        <v>0</v>
      </c>
      <c r="CH784">
        <f ca="1">IFERROR(INDIRECT("IVA!Y"&amp;MATCH(MID(COMPRAS!C684,1,2)&amp;MID(COMPRAS!F684,1,2)&amp;MID(COMPRAS!D684,1,2),IVA!W:W,0)),"SIN COD.")</f>
        <v>0</v>
      </c>
    </row>
    <row r="785" spans="1:86" x14ac:dyDescent="0.25">
      <c r="A785" s="226"/>
      <c r="B785" s="227"/>
      <c r="C785" s="228"/>
      <c r="D785"/>
      <c r="AL785">
        <f t="shared" si="84"/>
        <v>0</v>
      </c>
      <c r="AQ785">
        <f t="shared" si="85"/>
        <v>0</v>
      </c>
      <c r="AR785" t="str">
        <f>IFERROR(IF(OR(AP785=338,AP785=340,AP785=341,AP785=342,AP785="342A",AP785="342B"),PorcenRet(AP785,AT785,AU785),INDEX(PORCENTAJEBUSCAR,MATCH(AP785,CódigoRET,0),4)*1),"")</f>
        <v/>
      </c>
      <c r="AS785">
        <f t="shared" si="86"/>
        <v>0</v>
      </c>
      <c r="BF785" t="str">
        <f>IFERROR(IF(OR(BD785=338,BD785=340,BD785=341,BD785=342,BD785="342A",BD785="342B"),PorcenRet(BD785,BH785,BI785),INDEX(PORCENTAJEBUSCAR,MATCH(BD785,CódigoRET,0),4)*1),"")</f>
        <v/>
      </c>
      <c r="BG785">
        <f t="shared" si="87"/>
        <v>0</v>
      </c>
      <c r="BO785">
        <f t="shared" si="88"/>
        <v>0</v>
      </c>
      <c r="CC785">
        <f t="shared" si="89"/>
        <v>0</v>
      </c>
      <c r="CD785">
        <f t="shared" si="90"/>
        <v>0</v>
      </c>
      <c r="CG785">
        <f ca="1">IFERROR(INDIRECT("IVA!X"&amp;MATCH(MID(COMPRAS!C685,1,2)&amp;MID(COMPRAS!F685,1,2)&amp;MID(COMPRAS!D685,1,2),IVA!W:W,0)),"SIN COD.")</f>
        <v>0</v>
      </c>
      <c r="CH785">
        <f ca="1">IFERROR(INDIRECT("IVA!Y"&amp;MATCH(MID(COMPRAS!C685,1,2)&amp;MID(COMPRAS!F685,1,2)&amp;MID(COMPRAS!D685,1,2),IVA!W:W,0)),"SIN COD.")</f>
        <v>0</v>
      </c>
    </row>
    <row r="786" spans="1:86" x14ac:dyDescent="0.25">
      <c r="A786" s="226"/>
      <c r="B786" s="227"/>
      <c r="C786" s="228"/>
      <c r="D786"/>
      <c r="AL786">
        <f t="shared" si="84"/>
        <v>0</v>
      </c>
      <c r="AQ786">
        <f t="shared" si="85"/>
        <v>0</v>
      </c>
      <c r="AR786" t="str">
        <f>IFERROR(IF(OR(AP786=338,AP786=340,AP786=341,AP786=342,AP786="342A",AP786="342B"),PorcenRet(AP786,AT786,AU786),INDEX(PORCENTAJEBUSCAR,MATCH(AP786,CódigoRET,0),4)*1),"")</f>
        <v/>
      </c>
      <c r="AS786">
        <f t="shared" si="86"/>
        <v>0</v>
      </c>
      <c r="BF786" t="str">
        <f>IFERROR(IF(OR(BD786=338,BD786=340,BD786=341,BD786=342,BD786="342A",BD786="342B"),PorcenRet(BD786,BH786,BI786),INDEX(PORCENTAJEBUSCAR,MATCH(BD786,CódigoRET,0),4)*1),"")</f>
        <v/>
      </c>
      <c r="BG786">
        <f t="shared" si="87"/>
        <v>0</v>
      </c>
      <c r="BO786">
        <f t="shared" si="88"/>
        <v>0</v>
      </c>
      <c r="CC786">
        <f t="shared" si="89"/>
        <v>0</v>
      </c>
      <c r="CD786">
        <f t="shared" si="90"/>
        <v>0</v>
      </c>
      <c r="CG786">
        <f ca="1">IFERROR(INDIRECT("IVA!X"&amp;MATCH(MID(COMPRAS!C686,1,2)&amp;MID(COMPRAS!F686,1,2)&amp;MID(COMPRAS!D686,1,2),IVA!W:W,0)),"SIN COD.")</f>
        <v>0</v>
      </c>
      <c r="CH786">
        <f ca="1">IFERROR(INDIRECT("IVA!Y"&amp;MATCH(MID(COMPRAS!C686,1,2)&amp;MID(COMPRAS!F686,1,2)&amp;MID(COMPRAS!D686,1,2),IVA!W:W,0)),"SIN COD.")</f>
        <v>0</v>
      </c>
    </row>
    <row r="787" spans="1:86" x14ac:dyDescent="0.25">
      <c r="A787" s="226"/>
      <c r="B787" s="227"/>
      <c r="C787" s="228"/>
      <c r="D787"/>
      <c r="AL787">
        <f t="shared" si="84"/>
        <v>0</v>
      </c>
      <c r="AQ787">
        <f t="shared" si="85"/>
        <v>0</v>
      </c>
      <c r="AR787" t="str">
        <f>IFERROR(IF(OR(AP787=338,AP787=340,AP787=341,AP787=342,AP787="342A",AP787="342B"),PorcenRet(AP787,AT787,AU787),INDEX(PORCENTAJEBUSCAR,MATCH(AP787,CódigoRET,0),4)*1),"")</f>
        <v/>
      </c>
      <c r="AS787">
        <f t="shared" si="86"/>
        <v>0</v>
      </c>
      <c r="BF787" t="str">
        <f>IFERROR(IF(OR(BD787=338,BD787=340,BD787=341,BD787=342,BD787="342A",BD787="342B"),PorcenRet(BD787,BH787,BI787),INDEX(PORCENTAJEBUSCAR,MATCH(BD787,CódigoRET,0),4)*1),"")</f>
        <v/>
      </c>
      <c r="BG787">
        <f t="shared" si="87"/>
        <v>0</v>
      </c>
      <c r="BO787">
        <f t="shared" si="88"/>
        <v>0</v>
      </c>
      <c r="CC787">
        <f t="shared" si="89"/>
        <v>0</v>
      </c>
      <c r="CD787">
        <f t="shared" si="90"/>
        <v>0</v>
      </c>
      <c r="CG787">
        <f ca="1">IFERROR(INDIRECT("IVA!X"&amp;MATCH(MID(COMPRAS!C687,1,2)&amp;MID(COMPRAS!F687,1,2)&amp;MID(COMPRAS!D687,1,2),IVA!W:W,0)),"SIN COD.")</f>
        <v>0</v>
      </c>
      <c r="CH787">
        <f ca="1">IFERROR(INDIRECT("IVA!Y"&amp;MATCH(MID(COMPRAS!C687,1,2)&amp;MID(COMPRAS!F687,1,2)&amp;MID(COMPRAS!D687,1,2),IVA!W:W,0)),"SIN COD.")</f>
        <v>0</v>
      </c>
    </row>
    <row r="788" spans="1:86" x14ac:dyDescent="0.25">
      <c r="A788" s="226"/>
      <c r="B788" s="227"/>
      <c r="C788" s="228"/>
      <c r="D788"/>
      <c r="AL788">
        <f t="shared" si="84"/>
        <v>0</v>
      </c>
      <c r="AQ788">
        <f t="shared" si="85"/>
        <v>0</v>
      </c>
      <c r="AR788" t="str">
        <f>IFERROR(IF(OR(AP788=338,AP788=340,AP788=341,AP788=342,AP788="342A",AP788="342B"),PorcenRet(AP788,AT788,AU788),INDEX(PORCENTAJEBUSCAR,MATCH(AP788,CódigoRET,0),4)*1),"")</f>
        <v/>
      </c>
      <c r="AS788">
        <f t="shared" si="86"/>
        <v>0</v>
      </c>
      <c r="BF788" t="str">
        <f>IFERROR(IF(OR(BD788=338,BD788=340,BD788=341,BD788=342,BD788="342A",BD788="342B"),PorcenRet(BD788,BH788,BI788),INDEX(PORCENTAJEBUSCAR,MATCH(BD788,CódigoRET,0),4)*1),"")</f>
        <v/>
      </c>
      <c r="BG788">
        <f t="shared" si="87"/>
        <v>0</v>
      </c>
      <c r="BO788">
        <f t="shared" si="88"/>
        <v>0</v>
      </c>
      <c r="CC788">
        <f t="shared" si="89"/>
        <v>0</v>
      </c>
      <c r="CD788">
        <f t="shared" si="90"/>
        <v>0</v>
      </c>
      <c r="CG788">
        <f ca="1">IFERROR(INDIRECT("IVA!X"&amp;MATCH(MID(COMPRAS!C688,1,2)&amp;MID(COMPRAS!F688,1,2)&amp;MID(COMPRAS!D688,1,2),IVA!W:W,0)),"SIN COD.")</f>
        <v>0</v>
      </c>
      <c r="CH788">
        <f ca="1">IFERROR(INDIRECT("IVA!Y"&amp;MATCH(MID(COMPRAS!C688,1,2)&amp;MID(COMPRAS!F688,1,2)&amp;MID(COMPRAS!D688,1,2),IVA!W:W,0)),"SIN COD.")</f>
        <v>0</v>
      </c>
    </row>
    <row r="789" spans="1:86" x14ac:dyDescent="0.25">
      <c r="A789" s="226"/>
      <c r="B789" s="227"/>
      <c r="C789" s="228"/>
      <c r="D789"/>
      <c r="AL789">
        <f t="shared" si="84"/>
        <v>0</v>
      </c>
      <c r="AQ789">
        <f t="shared" si="85"/>
        <v>0</v>
      </c>
      <c r="AR789" t="str">
        <f>IFERROR(IF(OR(AP789=338,AP789=340,AP789=341,AP789=342,AP789="342A",AP789="342B"),PorcenRet(AP789,AT789,AU789),INDEX(PORCENTAJEBUSCAR,MATCH(AP789,CódigoRET,0),4)*1),"")</f>
        <v/>
      </c>
      <c r="AS789">
        <f t="shared" si="86"/>
        <v>0</v>
      </c>
      <c r="BF789" t="str">
        <f>IFERROR(IF(OR(BD789=338,BD789=340,BD789=341,BD789=342,BD789="342A",BD789="342B"),PorcenRet(BD789,BH789,BI789),INDEX(PORCENTAJEBUSCAR,MATCH(BD789,CódigoRET,0),4)*1),"")</f>
        <v/>
      </c>
      <c r="BG789">
        <f t="shared" si="87"/>
        <v>0</v>
      </c>
      <c r="BO789">
        <f t="shared" si="88"/>
        <v>0</v>
      </c>
      <c r="CC789">
        <f t="shared" si="89"/>
        <v>0</v>
      </c>
      <c r="CD789">
        <f t="shared" si="90"/>
        <v>0</v>
      </c>
      <c r="CG789">
        <f ca="1">IFERROR(INDIRECT("IVA!X"&amp;MATCH(MID(COMPRAS!C689,1,2)&amp;MID(COMPRAS!F689,1,2)&amp;MID(COMPRAS!D689,1,2),IVA!W:W,0)),"SIN COD.")</f>
        <v>0</v>
      </c>
      <c r="CH789">
        <f ca="1">IFERROR(INDIRECT("IVA!Y"&amp;MATCH(MID(COMPRAS!C689,1,2)&amp;MID(COMPRAS!F689,1,2)&amp;MID(COMPRAS!D689,1,2),IVA!W:W,0)),"SIN COD.")</f>
        <v>0</v>
      </c>
    </row>
    <row r="790" spans="1:86" x14ac:dyDescent="0.25">
      <c r="A790" s="226"/>
      <c r="B790" s="227"/>
      <c r="C790" s="228"/>
      <c r="D790"/>
      <c r="AL790">
        <f t="shared" si="84"/>
        <v>0</v>
      </c>
      <c r="AQ790">
        <f t="shared" si="85"/>
        <v>0</v>
      </c>
      <c r="AR790" t="str">
        <f>IFERROR(IF(OR(AP790=338,AP790=340,AP790=341,AP790=342,AP790="342A",AP790="342B"),PorcenRet(AP790,AT790,AU790),INDEX(PORCENTAJEBUSCAR,MATCH(AP790,CódigoRET,0),4)*1),"")</f>
        <v/>
      </c>
      <c r="AS790">
        <f t="shared" si="86"/>
        <v>0</v>
      </c>
      <c r="BF790" t="str">
        <f>IFERROR(IF(OR(BD790=338,BD790=340,BD790=341,BD790=342,BD790="342A",BD790="342B"),PorcenRet(BD790,BH790,BI790),INDEX(PORCENTAJEBUSCAR,MATCH(BD790,CódigoRET,0),4)*1),"")</f>
        <v/>
      </c>
      <c r="BG790">
        <f t="shared" si="87"/>
        <v>0</v>
      </c>
      <c r="BO790">
        <f t="shared" si="88"/>
        <v>0</v>
      </c>
      <c r="CC790">
        <f t="shared" si="89"/>
        <v>0</v>
      </c>
      <c r="CD790">
        <f t="shared" si="90"/>
        <v>0</v>
      </c>
      <c r="CG790">
        <f ca="1">IFERROR(INDIRECT("IVA!X"&amp;MATCH(MID(COMPRAS!C690,1,2)&amp;MID(COMPRAS!F690,1,2)&amp;MID(COMPRAS!D690,1,2),IVA!W:W,0)),"SIN COD.")</f>
        <v>0</v>
      </c>
      <c r="CH790">
        <f ca="1">IFERROR(INDIRECT("IVA!Y"&amp;MATCH(MID(COMPRAS!C690,1,2)&amp;MID(COMPRAS!F690,1,2)&amp;MID(COMPRAS!D690,1,2),IVA!W:W,0)),"SIN COD.")</f>
        <v>0</v>
      </c>
    </row>
    <row r="791" spans="1:86" x14ac:dyDescent="0.25">
      <c r="A791" s="226"/>
      <c r="B791" s="227"/>
      <c r="C791" s="228"/>
      <c r="D791"/>
      <c r="AL791">
        <f t="shared" si="84"/>
        <v>0</v>
      </c>
      <c r="AQ791">
        <f t="shared" si="85"/>
        <v>0</v>
      </c>
      <c r="AR791" t="str">
        <f>IFERROR(IF(OR(AP791=338,AP791=340,AP791=341,AP791=342,AP791="342A",AP791="342B"),PorcenRet(AP791,AT791,AU791),INDEX(PORCENTAJEBUSCAR,MATCH(AP791,CódigoRET,0),4)*1),"")</f>
        <v/>
      </c>
      <c r="AS791">
        <f t="shared" si="86"/>
        <v>0</v>
      </c>
      <c r="BF791" t="str">
        <f>IFERROR(IF(OR(BD791=338,BD791=340,BD791=341,BD791=342,BD791="342A",BD791="342B"),PorcenRet(BD791,BH791,BI791),INDEX(PORCENTAJEBUSCAR,MATCH(BD791,CódigoRET,0),4)*1),"")</f>
        <v/>
      </c>
      <c r="BG791">
        <f t="shared" si="87"/>
        <v>0</v>
      </c>
      <c r="BO791">
        <f t="shared" si="88"/>
        <v>0</v>
      </c>
      <c r="CC791">
        <f t="shared" si="89"/>
        <v>0</v>
      </c>
      <c r="CD791">
        <f t="shared" si="90"/>
        <v>0</v>
      </c>
      <c r="CG791">
        <f ca="1">IFERROR(INDIRECT("IVA!X"&amp;MATCH(MID(COMPRAS!C691,1,2)&amp;MID(COMPRAS!F691,1,2)&amp;MID(COMPRAS!D691,1,2),IVA!W:W,0)),"SIN COD.")</f>
        <v>0</v>
      </c>
      <c r="CH791">
        <f ca="1">IFERROR(INDIRECT("IVA!Y"&amp;MATCH(MID(COMPRAS!C691,1,2)&amp;MID(COMPRAS!F691,1,2)&amp;MID(COMPRAS!D691,1,2),IVA!W:W,0)),"SIN COD.")</f>
        <v>0</v>
      </c>
    </row>
    <row r="792" spans="1:86" x14ac:dyDescent="0.25">
      <c r="A792" s="226"/>
      <c r="B792" s="227"/>
      <c r="C792" s="228"/>
      <c r="D792"/>
      <c r="AL792">
        <f t="shared" si="84"/>
        <v>0</v>
      </c>
      <c r="AQ792">
        <f t="shared" si="85"/>
        <v>0</v>
      </c>
      <c r="AR792" t="str">
        <f>IFERROR(IF(OR(AP792=338,AP792=340,AP792=341,AP792=342,AP792="342A",AP792="342B"),PorcenRet(AP792,AT792,AU792),INDEX(PORCENTAJEBUSCAR,MATCH(AP792,CódigoRET,0),4)*1),"")</f>
        <v/>
      </c>
      <c r="AS792">
        <f t="shared" si="86"/>
        <v>0</v>
      </c>
      <c r="BF792" t="str">
        <f>IFERROR(IF(OR(BD792=338,BD792=340,BD792=341,BD792=342,BD792="342A",BD792="342B"),PorcenRet(BD792,BH792,BI792),INDEX(PORCENTAJEBUSCAR,MATCH(BD792,CódigoRET,0),4)*1),"")</f>
        <v/>
      </c>
      <c r="BG792">
        <f t="shared" si="87"/>
        <v>0</v>
      </c>
      <c r="BO792">
        <f t="shared" si="88"/>
        <v>0</v>
      </c>
      <c r="CC792">
        <f t="shared" si="89"/>
        <v>0</v>
      </c>
      <c r="CD792">
        <f t="shared" si="90"/>
        <v>0</v>
      </c>
      <c r="CG792">
        <f ca="1">IFERROR(INDIRECT("IVA!X"&amp;MATCH(MID(COMPRAS!C692,1,2)&amp;MID(COMPRAS!F692,1,2)&amp;MID(COMPRAS!D692,1,2),IVA!W:W,0)),"SIN COD.")</f>
        <v>0</v>
      </c>
      <c r="CH792">
        <f ca="1">IFERROR(INDIRECT("IVA!Y"&amp;MATCH(MID(COMPRAS!C692,1,2)&amp;MID(COMPRAS!F692,1,2)&amp;MID(COMPRAS!D692,1,2),IVA!W:W,0)),"SIN COD.")</f>
        <v>0</v>
      </c>
    </row>
    <row r="793" spans="1:86" x14ac:dyDescent="0.25">
      <c r="A793" s="226"/>
      <c r="B793" s="227"/>
      <c r="C793" s="228"/>
      <c r="D793"/>
      <c r="AL793">
        <f t="shared" si="84"/>
        <v>0</v>
      </c>
      <c r="AQ793">
        <f t="shared" si="85"/>
        <v>0</v>
      </c>
      <c r="AR793" t="str">
        <f>IFERROR(IF(OR(AP793=338,AP793=340,AP793=341,AP793=342,AP793="342A",AP793="342B"),PorcenRet(AP793,AT793,AU793),INDEX(PORCENTAJEBUSCAR,MATCH(AP793,CódigoRET,0),4)*1),"")</f>
        <v/>
      </c>
      <c r="AS793">
        <f t="shared" si="86"/>
        <v>0</v>
      </c>
      <c r="BF793" t="str">
        <f>IFERROR(IF(OR(BD793=338,BD793=340,BD793=341,BD793=342,BD793="342A",BD793="342B"),PorcenRet(BD793,BH793,BI793),INDEX(PORCENTAJEBUSCAR,MATCH(BD793,CódigoRET,0),4)*1),"")</f>
        <v/>
      </c>
      <c r="BG793">
        <f t="shared" si="87"/>
        <v>0</v>
      </c>
      <c r="BO793">
        <f t="shared" si="88"/>
        <v>0</v>
      </c>
      <c r="CC793">
        <f t="shared" si="89"/>
        <v>0</v>
      </c>
      <c r="CD793">
        <f t="shared" si="90"/>
        <v>0</v>
      </c>
      <c r="CG793">
        <f ca="1">IFERROR(INDIRECT("IVA!X"&amp;MATCH(MID(COMPRAS!C693,1,2)&amp;MID(COMPRAS!F693,1,2)&amp;MID(COMPRAS!D693,1,2),IVA!W:W,0)),"SIN COD.")</f>
        <v>0</v>
      </c>
      <c r="CH793">
        <f ca="1">IFERROR(INDIRECT("IVA!Y"&amp;MATCH(MID(COMPRAS!C693,1,2)&amp;MID(COMPRAS!F693,1,2)&amp;MID(COMPRAS!D693,1,2),IVA!W:W,0)),"SIN COD.")</f>
        <v>0</v>
      </c>
    </row>
    <row r="794" spans="1:86" x14ac:dyDescent="0.25">
      <c r="A794" s="226"/>
      <c r="B794" s="227"/>
      <c r="C794" s="228"/>
      <c r="D794"/>
      <c r="AL794">
        <f t="shared" si="84"/>
        <v>0</v>
      </c>
      <c r="AQ794">
        <f t="shared" si="85"/>
        <v>0</v>
      </c>
      <c r="AR794" t="str">
        <f>IFERROR(IF(OR(AP794=338,AP794=340,AP794=341,AP794=342,AP794="342A",AP794="342B"),PorcenRet(AP794,AT794,AU794),INDEX(PORCENTAJEBUSCAR,MATCH(AP794,CódigoRET,0),4)*1),"")</f>
        <v/>
      </c>
      <c r="AS794">
        <f t="shared" si="86"/>
        <v>0</v>
      </c>
      <c r="BF794" t="str">
        <f>IFERROR(IF(OR(BD794=338,BD794=340,BD794=341,BD794=342,BD794="342A",BD794="342B"),PorcenRet(BD794,BH794,BI794),INDEX(PORCENTAJEBUSCAR,MATCH(BD794,CódigoRET,0),4)*1),"")</f>
        <v/>
      </c>
      <c r="BG794">
        <f t="shared" si="87"/>
        <v>0</v>
      </c>
      <c r="BO794">
        <f t="shared" si="88"/>
        <v>0</v>
      </c>
      <c r="CC794">
        <f t="shared" si="89"/>
        <v>0</v>
      </c>
      <c r="CD794">
        <f t="shared" si="90"/>
        <v>0</v>
      </c>
      <c r="CG794">
        <f ca="1">IFERROR(INDIRECT("IVA!X"&amp;MATCH(MID(COMPRAS!C694,1,2)&amp;MID(COMPRAS!F694,1,2)&amp;MID(COMPRAS!D694,1,2),IVA!W:W,0)),"SIN COD.")</f>
        <v>0</v>
      </c>
      <c r="CH794">
        <f ca="1">IFERROR(INDIRECT("IVA!Y"&amp;MATCH(MID(COMPRAS!C694,1,2)&amp;MID(COMPRAS!F694,1,2)&amp;MID(COMPRAS!D694,1,2),IVA!W:W,0)),"SIN COD.")</f>
        <v>0</v>
      </c>
    </row>
    <row r="795" spans="1:86" x14ac:dyDescent="0.25">
      <c r="A795" s="226"/>
      <c r="B795" s="227"/>
      <c r="C795" s="228"/>
      <c r="D795"/>
      <c r="AL795">
        <f t="shared" si="84"/>
        <v>0</v>
      </c>
      <c r="AQ795">
        <f t="shared" si="85"/>
        <v>0</v>
      </c>
      <c r="AR795" t="str">
        <f>IFERROR(IF(OR(AP795=338,AP795=340,AP795=341,AP795=342,AP795="342A",AP795="342B"),PorcenRet(AP795,AT795,AU795),INDEX(PORCENTAJEBUSCAR,MATCH(AP795,CódigoRET,0),4)*1),"")</f>
        <v/>
      </c>
      <c r="AS795">
        <f t="shared" si="86"/>
        <v>0</v>
      </c>
      <c r="BF795" t="str">
        <f>IFERROR(IF(OR(BD795=338,BD795=340,BD795=341,BD795=342,BD795="342A",BD795="342B"),PorcenRet(BD795,BH795,BI795),INDEX(PORCENTAJEBUSCAR,MATCH(BD795,CódigoRET,0),4)*1),"")</f>
        <v/>
      </c>
      <c r="BG795">
        <f t="shared" si="87"/>
        <v>0</v>
      </c>
      <c r="BO795">
        <f t="shared" si="88"/>
        <v>0</v>
      </c>
      <c r="CC795">
        <f t="shared" si="89"/>
        <v>0</v>
      </c>
      <c r="CD795">
        <f t="shared" si="90"/>
        <v>0</v>
      </c>
      <c r="CG795">
        <f ca="1">IFERROR(INDIRECT("IVA!X"&amp;MATCH(MID(COMPRAS!C695,1,2)&amp;MID(COMPRAS!F695,1,2)&amp;MID(COMPRAS!D695,1,2),IVA!W:W,0)),"SIN COD.")</f>
        <v>0</v>
      </c>
      <c r="CH795">
        <f ca="1">IFERROR(INDIRECT("IVA!Y"&amp;MATCH(MID(COMPRAS!C695,1,2)&amp;MID(COMPRAS!F695,1,2)&amp;MID(COMPRAS!D695,1,2),IVA!W:W,0)),"SIN COD.")</f>
        <v>0</v>
      </c>
    </row>
    <row r="796" spans="1:86" x14ac:dyDescent="0.25">
      <c r="A796" s="226"/>
      <c r="B796" s="227"/>
      <c r="C796" s="228"/>
      <c r="D796"/>
      <c r="AL796">
        <f t="shared" si="84"/>
        <v>0</v>
      </c>
      <c r="AQ796">
        <f t="shared" si="85"/>
        <v>0</v>
      </c>
      <c r="AR796" t="str">
        <f>IFERROR(IF(OR(AP796=338,AP796=340,AP796=341,AP796=342,AP796="342A",AP796="342B"),PorcenRet(AP796,AT796,AU796),INDEX(PORCENTAJEBUSCAR,MATCH(AP796,CódigoRET,0),4)*1),"")</f>
        <v/>
      </c>
      <c r="AS796">
        <f t="shared" si="86"/>
        <v>0</v>
      </c>
      <c r="BF796" t="str">
        <f>IFERROR(IF(OR(BD796=338,BD796=340,BD796=341,BD796=342,BD796="342A",BD796="342B"),PorcenRet(BD796,BH796,BI796),INDEX(PORCENTAJEBUSCAR,MATCH(BD796,CódigoRET,0),4)*1),"")</f>
        <v/>
      </c>
      <c r="BG796">
        <f t="shared" si="87"/>
        <v>0</v>
      </c>
      <c r="BO796">
        <f t="shared" si="88"/>
        <v>0</v>
      </c>
      <c r="CC796">
        <f t="shared" si="89"/>
        <v>0</v>
      </c>
      <c r="CD796">
        <f t="shared" si="90"/>
        <v>0</v>
      </c>
      <c r="CG796">
        <f ca="1">IFERROR(INDIRECT("IVA!X"&amp;MATCH(MID(COMPRAS!C696,1,2)&amp;MID(COMPRAS!F696,1,2)&amp;MID(COMPRAS!D696,1,2),IVA!W:W,0)),"SIN COD.")</f>
        <v>0</v>
      </c>
      <c r="CH796">
        <f ca="1">IFERROR(INDIRECT("IVA!Y"&amp;MATCH(MID(COMPRAS!C696,1,2)&amp;MID(COMPRAS!F696,1,2)&amp;MID(COMPRAS!D696,1,2),IVA!W:W,0)),"SIN COD.")</f>
        <v>0</v>
      </c>
    </row>
    <row r="797" spans="1:86" x14ac:dyDescent="0.25">
      <c r="A797" s="226"/>
      <c r="B797" s="227"/>
      <c r="C797" s="228"/>
      <c r="D797"/>
      <c r="AL797">
        <f t="shared" si="84"/>
        <v>0</v>
      </c>
      <c r="AQ797">
        <f t="shared" si="85"/>
        <v>0</v>
      </c>
      <c r="AR797" t="str">
        <f>IFERROR(IF(OR(AP797=338,AP797=340,AP797=341,AP797=342,AP797="342A",AP797="342B"),PorcenRet(AP797,AT797,AU797),INDEX(PORCENTAJEBUSCAR,MATCH(AP797,CódigoRET,0),4)*1),"")</f>
        <v/>
      </c>
      <c r="AS797">
        <f t="shared" si="86"/>
        <v>0</v>
      </c>
      <c r="BF797" t="str">
        <f>IFERROR(IF(OR(BD797=338,BD797=340,BD797=341,BD797=342,BD797="342A",BD797="342B"),PorcenRet(BD797,BH797,BI797),INDEX(PORCENTAJEBUSCAR,MATCH(BD797,CódigoRET,0),4)*1),"")</f>
        <v/>
      </c>
      <c r="BG797">
        <f t="shared" si="87"/>
        <v>0</v>
      </c>
      <c r="BO797">
        <f t="shared" si="88"/>
        <v>0</v>
      </c>
      <c r="CC797">
        <f t="shared" si="89"/>
        <v>0</v>
      </c>
      <c r="CD797">
        <f t="shared" si="90"/>
        <v>0</v>
      </c>
      <c r="CG797">
        <f ca="1">IFERROR(INDIRECT("IVA!X"&amp;MATCH(MID(COMPRAS!C697,1,2)&amp;MID(COMPRAS!F697,1,2)&amp;MID(COMPRAS!D697,1,2),IVA!W:W,0)),"SIN COD.")</f>
        <v>0</v>
      </c>
      <c r="CH797">
        <f ca="1">IFERROR(INDIRECT("IVA!Y"&amp;MATCH(MID(COMPRAS!C697,1,2)&amp;MID(COMPRAS!F697,1,2)&amp;MID(COMPRAS!D697,1,2),IVA!W:W,0)),"SIN COD.")</f>
        <v>0</v>
      </c>
    </row>
    <row r="798" spans="1:86" x14ac:dyDescent="0.25">
      <c r="A798" s="226"/>
      <c r="B798" s="227"/>
      <c r="C798" s="228"/>
      <c r="D798"/>
      <c r="AL798">
        <f t="shared" si="84"/>
        <v>0</v>
      </c>
      <c r="AQ798">
        <f t="shared" si="85"/>
        <v>0</v>
      </c>
      <c r="AR798" t="str">
        <f>IFERROR(IF(OR(AP798=338,AP798=340,AP798=341,AP798=342,AP798="342A",AP798="342B"),PorcenRet(AP798,AT798,AU798),INDEX(PORCENTAJEBUSCAR,MATCH(AP798,CódigoRET,0),4)*1),"")</f>
        <v/>
      </c>
      <c r="AS798">
        <f t="shared" si="86"/>
        <v>0</v>
      </c>
      <c r="BF798" t="str">
        <f>IFERROR(IF(OR(BD798=338,BD798=340,BD798=341,BD798=342,BD798="342A",BD798="342B"),PorcenRet(BD798,BH798,BI798),INDEX(PORCENTAJEBUSCAR,MATCH(BD798,CódigoRET,0),4)*1),"")</f>
        <v/>
      </c>
      <c r="BG798">
        <f t="shared" si="87"/>
        <v>0</v>
      </c>
      <c r="BO798">
        <f t="shared" si="88"/>
        <v>0</v>
      </c>
      <c r="CC798">
        <f t="shared" si="89"/>
        <v>0</v>
      </c>
      <c r="CD798">
        <f t="shared" si="90"/>
        <v>0</v>
      </c>
      <c r="CG798">
        <f ca="1">IFERROR(INDIRECT("IVA!X"&amp;MATCH(MID(COMPRAS!C698,1,2)&amp;MID(COMPRAS!F698,1,2)&amp;MID(COMPRAS!D698,1,2),IVA!W:W,0)),"SIN COD.")</f>
        <v>0</v>
      </c>
      <c r="CH798">
        <f ca="1">IFERROR(INDIRECT("IVA!Y"&amp;MATCH(MID(COMPRAS!C698,1,2)&amp;MID(COMPRAS!F698,1,2)&amp;MID(COMPRAS!D698,1,2),IVA!W:W,0)),"SIN COD.")</f>
        <v>0</v>
      </c>
    </row>
    <row r="799" spans="1:86" x14ac:dyDescent="0.25">
      <c r="A799" s="226"/>
      <c r="B799" s="227"/>
      <c r="C799" s="228"/>
      <c r="D799"/>
      <c r="AL799">
        <f t="shared" si="84"/>
        <v>0</v>
      </c>
      <c r="AQ799">
        <f t="shared" si="85"/>
        <v>0</v>
      </c>
      <c r="AR799" t="str">
        <f>IFERROR(IF(OR(AP799=338,AP799=340,AP799=341,AP799=342,AP799="342A",AP799="342B"),PorcenRet(AP799,AT799,AU799),INDEX(PORCENTAJEBUSCAR,MATCH(AP799,CódigoRET,0),4)*1),"")</f>
        <v/>
      </c>
      <c r="AS799">
        <f t="shared" si="86"/>
        <v>0</v>
      </c>
      <c r="BF799" t="str">
        <f>IFERROR(IF(OR(BD799=338,BD799=340,BD799=341,BD799=342,BD799="342A",BD799="342B"),PorcenRet(BD799,BH799,BI799),INDEX(PORCENTAJEBUSCAR,MATCH(BD799,CódigoRET,0),4)*1),"")</f>
        <v/>
      </c>
      <c r="BG799">
        <f t="shared" si="87"/>
        <v>0</v>
      </c>
      <c r="BO799">
        <f t="shared" si="88"/>
        <v>0</v>
      </c>
      <c r="CC799">
        <f t="shared" si="89"/>
        <v>0</v>
      </c>
      <c r="CD799">
        <f t="shared" si="90"/>
        <v>0</v>
      </c>
      <c r="CG799">
        <f ca="1">IFERROR(INDIRECT("IVA!X"&amp;MATCH(MID(COMPRAS!C699,1,2)&amp;MID(COMPRAS!F699,1,2)&amp;MID(COMPRAS!D699,1,2),IVA!W:W,0)),"SIN COD.")</f>
        <v>0</v>
      </c>
      <c r="CH799">
        <f ca="1">IFERROR(INDIRECT("IVA!Y"&amp;MATCH(MID(COMPRAS!C699,1,2)&amp;MID(COMPRAS!F699,1,2)&amp;MID(COMPRAS!D699,1,2),IVA!W:W,0)),"SIN COD.")</f>
        <v>0</v>
      </c>
    </row>
    <row r="800" spans="1:86" x14ac:dyDescent="0.25">
      <c r="A800" s="226"/>
      <c r="B800" s="227"/>
      <c r="C800" s="228"/>
      <c r="D800"/>
      <c r="AL800">
        <f t="shared" si="84"/>
        <v>0</v>
      </c>
      <c r="AQ800">
        <f t="shared" si="85"/>
        <v>0</v>
      </c>
      <c r="AR800" t="str">
        <f>IFERROR(IF(OR(AP800=338,AP800=340,AP800=341,AP800=342,AP800="342A",AP800="342B"),PorcenRet(AP800,AT800,AU800),INDEX(PORCENTAJEBUSCAR,MATCH(AP800,CódigoRET,0),4)*1),"")</f>
        <v/>
      </c>
      <c r="AS800">
        <f t="shared" si="86"/>
        <v>0</v>
      </c>
      <c r="BF800" t="str">
        <f>IFERROR(IF(OR(BD800=338,BD800=340,BD800=341,BD800=342,BD800="342A",BD800="342B"),PorcenRet(BD800,BH800,BI800),INDEX(PORCENTAJEBUSCAR,MATCH(BD800,CódigoRET,0),4)*1),"")</f>
        <v/>
      </c>
      <c r="BG800">
        <f t="shared" si="87"/>
        <v>0</v>
      </c>
      <c r="BO800">
        <f t="shared" si="88"/>
        <v>0</v>
      </c>
      <c r="CC800">
        <f t="shared" si="89"/>
        <v>0</v>
      </c>
      <c r="CD800">
        <f t="shared" si="90"/>
        <v>0</v>
      </c>
      <c r="CG800">
        <f ca="1">IFERROR(INDIRECT("IVA!X"&amp;MATCH(MID(COMPRAS!C700,1,2)&amp;MID(COMPRAS!F700,1,2)&amp;MID(COMPRAS!D700,1,2),IVA!W:W,0)),"SIN COD.")</f>
        <v>0</v>
      </c>
      <c r="CH800">
        <f ca="1">IFERROR(INDIRECT("IVA!Y"&amp;MATCH(MID(COMPRAS!C700,1,2)&amp;MID(COMPRAS!F700,1,2)&amp;MID(COMPRAS!D700,1,2),IVA!W:W,0)),"SIN COD.")</f>
        <v>0</v>
      </c>
    </row>
    <row r="801" spans="1:86" x14ac:dyDescent="0.25">
      <c r="A801" s="226"/>
      <c r="B801" s="227"/>
      <c r="C801" s="228"/>
      <c r="D801"/>
      <c r="AL801">
        <f t="shared" si="84"/>
        <v>0</v>
      </c>
      <c r="AQ801">
        <f t="shared" si="85"/>
        <v>0</v>
      </c>
      <c r="AR801" t="str">
        <f>IFERROR(IF(OR(AP801=338,AP801=340,AP801=341,AP801=342,AP801="342A",AP801="342B"),PorcenRet(AP801,AT801,AU801),INDEX(PORCENTAJEBUSCAR,MATCH(AP801,CódigoRET,0),4)*1),"")</f>
        <v/>
      </c>
      <c r="AS801">
        <f t="shared" si="86"/>
        <v>0</v>
      </c>
      <c r="BF801" t="str">
        <f>IFERROR(IF(OR(BD801=338,BD801=340,BD801=341,BD801=342,BD801="342A",BD801="342B"),PorcenRet(BD801,BH801,BI801),INDEX(PORCENTAJEBUSCAR,MATCH(BD801,CódigoRET,0),4)*1),"")</f>
        <v/>
      </c>
      <c r="BG801">
        <f t="shared" si="87"/>
        <v>0</v>
      </c>
      <c r="BO801">
        <f t="shared" si="88"/>
        <v>0</v>
      </c>
      <c r="CC801">
        <f t="shared" si="89"/>
        <v>0</v>
      </c>
      <c r="CD801">
        <f t="shared" si="90"/>
        <v>0</v>
      </c>
      <c r="CG801">
        <f ca="1">IFERROR(INDIRECT("IVA!X"&amp;MATCH(MID(COMPRAS!C701,1,2)&amp;MID(COMPRAS!F701,1,2)&amp;MID(COMPRAS!D701,1,2),IVA!W:W,0)),"SIN COD.")</f>
        <v>0</v>
      </c>
      <c r="CH801">
        <f ca="1">IFERROR(INDIRECT("IVA!Y"&amp;MATCH(MID(COMPRAS!C701,1,2)&amp;MID(COMPRAS!F701,1,2)&amp;MID(COMPRAS!D701,1,2),IVA!W:W,0)),"SIN COD.")</f>
        <v>0</v>
      </c>
    </row>
    <row r="802" spans="1:86" x14ac:dyDescent="0.25">
      <c r="A802" s="226"/>
      <c r="B802" s="227"/>
      <c r="C802" s="228"/>
      <c r="D802"/>
      <c r="AL802">
        <f t="shared" si="84"/>
        <v>0</v>
      </c>
      <c r="AQ802">
        <f t="shared" si="85"/>
        <v>0</v>
      </c>
      <c r="AR802" t="str">
        <f>IFERROR(IF(OR(AP802=338,AP802=340,AP802=341,AP802=342,AP802="342A",AP802="342B"),PorcenRet(AP802,AT802,AU802),INDEX(PORCENTAJEBUSCAR,MATCH(AP802,CódigoRET,0),4)*1),"")</f>
        <v/>
      </c>
      <c r="AS802">
        <f t="shared" si="86"/>
        <v>0</v>
      </c>
      <c r="BF802" t="str">
        <f>IFERROR(IF(OR(BD802=338,BD802=340,BD802=341,BD802=342,BD802="342A",BD802="342B"),PorcenRet(BD802,BH802,BI802),INDEX(PORCENTAJEBUSCAR,MATCH(BD802,CódigoRET,0),4)*1),"")</f>
        <v/>
      </c>
      <c r="BG802">
        <f t="shared" si="87"/>
        <v>0</v>
      </c>
      <c r="BO802">
        <f t="shared" si="88"/>
        <v>0</v>
      </c>
      <c r="CC802">
        <f t="shared" si="89"/>
        <v>0</v>
      </c>
      <c r="CD802">
        <f t="shared" si="90"/>
        <v>0</v>
      </c>
      <c r="CG802">
        <f ca="1">IFERROR(INDIRECT("IVA!X"&amp;MATCH(MID(COMPRAS!C702,1,2)&amp;MID(COMPRAS!F702,1,2)&amp;MID(COMPRAS!D702,1,2),IVA!W:W,0)),"SIN COD.")</f>
        <v>0</v>
      </c>
      <c r="CH802">
        <f ca="1">IFERROR(INDIRECT("IVA!Y"&amp;MATCH(MID(COMPRAS!C702,1,2)&amp;MID(COMPRAS!F702,1,2)&amp;MID(COMPRAS!D702,1,2),IVA!W:W,0)),"SIN COD.")</f>
        <v>0</v>
      </c>
    </row>
    <row r="803" spans="1:86" x14ac:dyDescent="0.25">
      <c r="A803" s="226"/>
      <c r="B803" s="227"/>
      <c r="C803" s="228"/>
      <c r="D803"/>
      <c r="AL803">
        <f t="shared" si="84"/>
        <v>0</v>
      </c>
      <c r="AQ803">
        <f t="shared" si="85"/>
        <v>0</v>
      </c>
      <c r="AR803" t="str">
        <f>IFERROR(IF(OR(AP803=338,AP803=340,AP803=341,AP803=342,AP803="342A",AP803="342B"),PorcenRet(AP803,AT803,AU803),INDEX(PORCENTAJEBUSCAR,MATCH(AP803,CódigoRET,0),4)*1),"")</f>
        <v/>
      </c>
      <c r="AS803">
        <f t="shared" si="86"/>
        <v>0</v>
      </c>
      <c r="BF803" t="str">
        <f>IFERROR(IF(OR(BD803=338,BD803=340,BD803=341,BD803=342,BD803="342A",BD803="342B"),PorcenRet(BD803,BH803,BI803),INDEX(PORCENTAJEBUSCAR,MATCH(BD803,CódigoRET,0),4)*1),"")</f>
        <v/>
      </c>
      <c r="BG803">
        <f t="shared" si="87"/>
        <v>0</v>
      </c>
      <c r="BO803">
        <f t="shared" si="88"/>
        <v>0</v>
      </c>
      <c r="CC803">
        <f t="shared" si="89"/>
        <v>0</v>
      </c>
      <c r="CD803">
        <f t="shared" si="90"/>
        <v>0</v>
      </c>
      <c r="CG803">
        <f ca="1">IFERROR(INDIRECT("IVA!X"&amp;MATCH(MID(COMPRAS!C703,1,2)&amp;MID(COMPRAS!F703,1,2)&amp;MID(COMPRAS!D703,1,2),IVA!W:W,0)),"SIN COD.")</f>
        <v>0</v>
      </c>
      <c r="CH803">
        <f ca="1">IFERROR(INDIRECT("IVA!Y"&amp;MATCH(MID(COMPRAS!C703,1,2)&amp;MID(COMPRAS!F703,1,2)&amp;MID(COMPRAS!D703,1,2),IVA!W:W,0)),"SIN COD.")</f>
        <v>0</v>
      </c>
    </row>
    <row r="804" spans="1:86" x14ac:dyDescent="0.25">
      <c r="A804" s="226"/>
      <c r="B804" s="227"/>
      <c r="C804" s="228"/>
      <c r="D804"/>
      <c r="AL804">
        <f t="shared" si="84"/>
        <v>0</v>
      </c>
      <c r="AQ804">
        <f t="shared" si="85"/>
        <v>0</v>
      </c>
      <c r="AR804" t="str">
        <f>IFERROR(IF(OR(AP804=338,AP804=340,AP804=341,AP804=342,AP804="342A",AP804="342B"),PorcenRet(AP804,AT804,AU804),INDEX(PORCENTAJEBUSCAR,MATCH(AP804,CódigoRET,0),4)*1),"")</f>
        <v/>
      </c>
      <c r="AS804">
        <f t="shared" si="86"/>
        <v>0</v>
      </c>
      <c r="BF804" t="str">
        <f>IFERROR(IF(OR(BD804=338,BD804=340,BD804=341,BD804=342,BD804="342A",BD804="342B"),PorcenRet(BD804,BH804,BI804),INDEX(PORCENTAJEBUSCAR,MATCH(BD804,CódigoRET,0),4)*1),"")</f>
        <v/>
      </c>
      <c r="BG804">
        <f t="shared" si="87"/>
        <v>0</v>
      </c>
      <c r="BO804">
        <f t="shared" si="88"/>
        <v>0</v>
      </c>
      <c r="CC804">
        <f t="shared" si="89"/>
        <v>0</v>
      </c>
      <c r="CD804">
        <f t="shared" si="90"/>
        <v>0</v>
      </c>
      <c r="CG804">
        <f ca="1">IFERROR(INDIRECT("IVA!X"&amp;MATCH(MID(COMPRAS!C704,1,2)&amp;MID(COMPRAS!F704,1,2)&amp;MID(COMPRAS!D704,1,2),IVA!W:W,0)),"SIN COD.")</f>
        <v>0</v>
      </c>
      <c r="CH804">
        <f ca="1">IFERROR(INDIRECT("IVA!Y"&amp;MATCH(MID(COMPRAS!C704,1,2)&amp;MID(COMPRAS!F704,1,2)&amp;MID(COMPRAS!D704,1,2),IVA!W:W,0)),"SIN COD.")</f>
        <v>0</v>
      </c>
    </row>
    <row r="805" spans="1:86" x14ac:dyDescent="0.25">
      <c r="A805" s="226"/>
      <c r="B805" s="227"/>
      <c r="C805" s="228"/>
      <c r="D805"/>
      <c r="AL805">
        <f t="shared" si="84"/>
        <v>0</v>
      </c>
      <c r="AQ805">
        <f t="shared" si="85"/>
        <v>0</v>
      </c>
      <c r="AR805" t="str">
        <f>IFERROR(IF(OR(AP805=338,AP805=340,AP805=341,AP805=342,AP805="342A",AP805="342B"),PorcenRet(AP805,AT805,AU805),INDEX(PORCENTAJEBUSCAR,MATCH(AP805,CódigoRET,0),4)*1),"")</f>
        <v/>
      </c>
      <c r="AS805">
        <f t="shared" si="86"/>
        <v>0</v>
      </c>
      <c r="BF805" t="str">
        <f>IFERROR(IF(OR(BD805=338,BD805=340,BD805=341,BD805=342,BD805="342A",BD805="342B"),PorcenRet(BD805,BH805,BI805),INDEX(PORCENTAJEBUSCAR,MATCH(BD805,CódigoRET,0),4)*1),"")</f>
        <v/>
      </c>
      <c r="BG805">
        <f t="shared" si="87"/>
        <v>0</v>
      </c>
      <c r="BO805">
        <f t="shared" si="88"/>
        <v>0</v>
      </c>
      <c r="CC805">
        <f t="shared" si="89"/>
        <v>0</v>
      </c>
      <c r="CD805">
        <f t="shared" si="90"/>
        <v>0</v>
      </c>
      <c r="CG805">
        <f ca="1">IFERROR(INDIRECT("IVA!X"&amp;MATCH(MID(COMPRAS!C705,1,2)&amp;MID(COMPRAS!F705,1,2)&amp;MID(COMPRAS!D705,1,2),IVA!W:W,0)),"SIN COD.")</f>
        <v>0</v>
      </c>
      <c r="CH805">
        <f ca="1">IFERROR(INDIRECT("IVA!Y"&amp;MATCH(MID(COMPRAS!C705,1,2)&amp;MID(COMPRAS!F705,1,2)&amp;MID(COMPRAS!D705,1,2),IVA!W:W,0)),"SIN COD.")</f>
        <v>0</v>
      </c>
    </row>
    <row r="806" spans="1:86" x14ac:dyDescent="0.25">
      <c r="A806" s="226"/>
      <c r="B806" s="227"/>
      <c r="C806" s="228"/>
      <c r="D806"/>
      <c r="AL806">
        <f t="shared" si="84"/>
        <v>0</v>
      </c>
      <c r="AQ806">
        <f t="shared" si="85"/>
        <v>0</v>
      </c>
      <c r="AR806" t="str">
        <f>IFERROR(IF(OR(AP806=338,AP806=340,AP806=341,AP806=342,AP806="342A",AP806="342B"),PorcenRet(AP806,AT806,AU806),INDEX(PORCENTAJEBUSCAR,MATCH(AP806,CódigoRET,0),4)*1),"")</f>
        <v/>
      </c>
      <c r="AS806">
        <f t="shared" si="86"/>
        <v>0</v>
      </c>
      <c r="BF806" t="str">
        <f>IFERROR(IF(OR(BD806=338,BD806=340,BD806=341,BD806=342,BD806="342A",BD806="342B"),PorcenRet(BD806,BH806,BI806),INDEX(PORCENTAJEBUSCAR,MATCH(BD806,CódigoRET,0),4)*1),"")</f>
        <v/>
      </c>
      <c r="BG806">
        <f t="shared" si="87"/>
        <v>0</v>
      </c>
      <c r="BO806">
        <f t="shared" si="88"/>
        <v>0</v>
      </c>
      <c r="CC806">
        <f t="shared" si="89"/>
        <v>0</v>
      </c>
      <c r="CD806">
        <f t="shared" si="90"/>
        <v>0</v>
      </c>
      <c r="CG806">
        <f ca="1">IFERROR(INDIRECT("IVA!X"&amp;MATCH(MID(COMPRAS!C706,1,2)&amp;MID(COMPRAS!F706,1,2)&amp;MID(COMPRAS!D706,1,2),IVA!W:W,0)),"SIN COD.")</f>
        <v>0</v>
      </c>
      <c r="CH806">
        <f ca="1">IFERROR(INDIRECT("IVA!Y"&amp;MATCH(MID(COMPRAS!C706,1,2)&amp;MID(COMPRAS!F706,1,2)&amp;MID(COMPRAS!D706,1,2),IVA!W:W,0)),"SIN COD.")</f>
        <v>0</v>
      </c>
    </row>
    <row r="807" spans="1:86" x14ac:dyDescent="0.25">
      <c r="A807" s="226"/>
      <c r="B807" s="227"/>
      <c r="C807" s="228"/>
      <c r="D807"/>
      <c r="AL807">
        <f t="shared" si="84"/>
        <v>0</v>
      </c>
      <c r="AQ807">
        <f t="shared" si="85"/>
        <v>0</v>
      </c>
      <c r="AR807" t="str">
        <f>IFERROR(IF(OR(AP807=338,AP807=340,AP807=341,AP807=342,AP807="342A",AP807="342B"),PorcenRet(AP807,AT807,AU807),INDEX(PORCENTAJEBUSCAR,MATCH(AP807,CódigoRET,0),4)*1),"")</f>
        <v/>
      </c>
      <c r="AS807">
        <f t="shared" si="86"/>
        <v>0</v>
      </c>
      <c r="BF807" t="str">
        <f>IFERROR(IF(OR(BD807=338,BD807=340,BD807=341,BD807=342,BD807="342A",BD807="342B"),PorcenRet(BD807,BH807,BI807),INDEX(PORCENTAJEBUSCAR,MATCH(BD807,CódigoRET,0),4)*1),"")</f>
        <v/>
      </c>
      <c r="BG807">
        <f t="shared" si="87"/>
        <v>0</v>
      </c>
      <c r="BO807">
        <f t="shared" si="88"/>
        <v>0</v>
      </c>
      <c r="CC807">
        <f t="shared" si="89"/>
        <v>0</v>
      </c>
      <c r="CD807">
        <f t="shared" si="90"/>
        <v>0</v>
      </c>
      <c r="CG807">
        <f ca="1">IFERROR(INDIRECT("IVA!X"&amp;MATCH(MID(COMPRAS!C707,1,2)&amp;MID(COMPRAS!F707,1,2)&amp;MID(COMPRAS!D707,1,2),IVA!W:W,0)),"SIN COD.")</f>
        <v>0</v>
      </c>
      <c r="CH807">
        <f ca="1">IFERROR(INDIRECT("IVA!Y"&amp;MATCH(MID(COMPRAS!C707,1,2)&amp;MID(COMPRAS!F707,1,2)&amp;MID(COMPRAS!D707,1,2),IVA!W:W,0)),"SIN COD.")</f>
        <v>0</v>
      </c>
    </row>
    <row r="808" spans="1:86" x14ac:dyDescent="0.25">
      <c r="A808" s="226"/>
      <c r="B808" s="227"/>
      <c r="C808" s="228"/>
      <c r="D808"/>
      <c r="AL808">
        <f t="shared" si="84"/>
        <v>0</v>
      </c>
      <c r="AQ808">
        <f t="shared" si="85"/>
        <v>0</v>
      </c>
      <c r="AR808" t="str">
        <f>IFERROR(IF(OR(AP808=338,AP808=340,AP808=341,AP808=342,AP808="342A",AP808="342B"),PorcenRet(AP808,AT808,AU808),INDEX(PORCENTAJEBUSCAR,MATCH(AP808,CódigoRET,0),4)*1),"")</f>
        <v/>
      </c>
      <c r="AS808">
        <f t="shared" si="86"/>
        <v>0</v>
      </c>
      <c r="BF808" t="str">
        <f>IFERROR(IF(OR(BD808=338,BD808=340,BD808=341,BD808=342,BD808="342A",BD808="342B"),PorcenRet(BD808,BH808,BI808),INDEX(PORCENTAJEBUSCAR,MATCH(BD808,CódigoRET,0),4)*1),"")</f>
        <v/>
      </c>
      <c r="BG808">
        <f t="shared" si="87"/>
        <v>0</v>
      </c>
      <c r="BO808">
        <f t="shared" si="88"/>
        <v>0</v>
      </c>
      <c r="CC808">
        <f t="shared" si="89"/>
        <v>0</v>
      </c>
      <c r="CD808">
        <f t="shared" si="90"/>
        <v>0</v>
      </c>
      <c r="CG808">
        <f ca="1">IFERROR(INDIRECT("IVA!X"&amp;MATCH(MID(COMPRAS!C708,1,2)&amp;MID(COMPRAS!F708,1,2)&amp;MID(COMPRAS!D708,1,2),IVA!W:W,0)),"SIN COD.")</f>
        <v>0</v>
      </c>
      <c r="CH808">
        <f ca="1">IFERROR(INDIRECT("IVA!Y"&amp;MATCH(MID(COMPRAS!C708,1,2)&amp;MID(COMPRAS!F708,1,2)&amp;MID(COMPRAS!D708,1,2),IVA!W:W,0)),"SIN COD.")</f>
        <v>0</v>
      </c>
    </row>
    <row r="809" spans="1:86" x14ac:dyDescent="0.25">
      <c r="A809" s="226"/>
      <c r="B809" s="227"/>
      <c r="C809" s="228"/>
      <c r="D809"/>
      <c r="AL809">
        <f t="shared" si="84"/>
        <v>0</v>
      </c>
      <c r="AQ809">
        <f t="shared" si="85"/>
        <v>0</v>
      </c>
      <c r="AR809" t="str">
        <f>IFERROR(IF(OR(AP809=338,AP809=340,AP809=341,AP809=342,AP809="342A",AP809="342B"),PorcenRet(AP809,AT809,AU809),INDEX(PORCENTAJEBUSCAR,MATCH(AP809,CódigoRET,0),4)*1),"")</f>
        <v/>
      </c>
      <c r="AS809">
        <f t="shared" si="86"/>
        <v>0</v>
      </c>
      <c r="BF809" t="str">
        <f>IFERROR(IF(OR(BD809=338,BD809=340,BD809=341,BD809=342,BD809="342A",BD809="342B"),PorcenRet(BD809,BH809,BI809),INDEX(PORCENTAJEBUSCAR,MATCH(BD809,CódigoRET,0),4)*1),"")</f>
        <v/>
      </c>
      <c r="BG809">
        <f t="shared" si="87"/>
        <v>0</v>
      </c>
      <c r="BO809">
        <f t="shared" si="88"/>
        <v>0</v>
      </c>
      <c r="CC809">
        <f t="shared" si="89"/>
        <v>0</v>
      </c>
      <c r="CD809">
        <f t="shared" si="90"/>
        <v>0</v>
      </c>
      <c r="CG809">
        <f ca="1">IFERROR(INDIRECT("IVA!X"&amp;MATCH(MID(COMPRAS!C709,1,2)&amp;MID(COMPRAS!F709,1,2)&amp;MID(COMPRAS!D709,1,2),IVA!W:W,0)),"SIN COD.")</f>
        <v>0</v>
      </c>
      <c r="CH809">
        <f ca="1">IFERROR(INDIRECT("IVA!Y"&amp;MATCH(MID(COMPRAS!C709,1,2)&amp;MID(COMPRAS!F709,1,2)&amp;MID(COMPRAS!D709,1,2),IVA!W:W,0)),"SIN COD.")</f>
        <v>0</v>
      </c>
    </row>
    <row r="810" spans="1:86" x14ac:dyDescent="0.25">
      <c r="A810" s="226"/>
      <c r="B810" s="227"/>
      <c r="C810" s="228"/>
      <c r="D810"/>
      <c r="AL810">
        <f t="shared" si="84"/>
        <v>0</v>
      </c>
      <c r="AQ810">
        <f t="shared" si="85"/>
        <v>0</v>
      </c>
      <c r="AR810" t="str">
        <f>IFERROR(IF(OR(AP810=338,AP810=340,AP810=341,AP810=342,AP810="342A",AP810="342B"),PorcenRet(AP810,AT810,AU810),INDEX(PORCENTAJEBUSCAR,MATCH(AP810,CódigoRET,0),4)*1),"")</f>
        <v/>
      </c>
      <c r="AS810">
        <f t="shared" si="86"/>
        <v>0</v>
      </c>
      <c r="BF810" t="str">
        <f>IFERROR(IF(OR(BD810=338,BD810=340,BD810=341,BD810=342,BD810="342A",BD810="342B"),PorcenRet(BD810,BH810,BI810),INDEX(PORCENTAJEBUSCAR,MATCH(BD810,CódigoRET,0),4)*1),"")</f>
        <v/>
      </c>
      <c r="BG810">
        <f t="shared" si="87"/>
        <v>0</v>
      </c>
      <c r="BO810">
        <f t="shared" si="88"/>
        <v>0</v>
      </c>
      <c r="CC810">
        <f t="shared" si="89"/>
        <v>0</v>
      </c>
      <c r="CD810">
        <f t="shared" si="90"/>
        <v>0</v>
      </c>
      <c r="CG810">
        <f ca="1">IFERROR(INDIRECT("IVA!X"&amp;MATCH(MID(COMPRAS!C710,1,2)&amp;MID(COMPRAS!F710,1,2)&amp;MID(COMPRAS!D710,1,2),IVA!W:W,0)),"SIN COD.")</f>
        <v>0</v>
      </c>
      <c r="CH810">
        <f ca="1">IFERROR(INDIRECT("IVA!Y"&amp;MATCH(MID(COMPRAS!C710,1,2)&amp;MID(COMPRAS!F710,1,2)&amp;MID(COMPRAS!D710,1,2),IVA!W:W,0)),"SIN COD.")</f>
        <v>0</v>
      </c>
    </row>
    <row r="811" spans="1:86" x14ac:dyDescent="0.25">
      <c r="A811" s="226"/>
      <c r="B811" s="227"/>
      <c r="C811" s="228"/>
      <c r="D811"/>
      <c r="AL811">
        <f t="shared" si="84"/>
        <v>0</v>
      </c>
      <c r="AQ811">
        <f t="shared" si="85"/>
        <v>0</v>
      </c>
      <c r="AR811" t="str">
        <f>IFERROR(IF(OR(AP811=338,AP811=340,AP811=341,AP811=342,AP811="342A",AP811="342B"),PorcenRet(AP811,AT811,AU811),INDEX(PORCENTAJEBUSCAR,MATCH(AP811,CódigoRET,0),4)*1),"")</f>
        <v/>
      </c>
      <c r="AS811">
        <f t="shared" si="86"/>
        <v>0</v>
      </c>
      <c r="BF811" t="str">
        <f>IFERROR(IF(OR(BD811=338,BD811=340,BD811=341,BD811=342,BD811="342A",BD811="342B"),PorcenRet(BD811,BH811,BI811),INDEX(PORCENTAJEBUSCAR,MATCH(BD811,CódigoRET,0),4)*1),"")</f>
        <v/>
      </c>
      <c r="BG811">
        <f t="shared" si="87"/>
        <v>0</v>
      </c>
      <c r="BO811">
        <f t="shared" si="88"/>
        <v>0</v>
      </c>
      <c r="CC811">
        <f t="shared" si="89"/>
        <v>0</v>
      </c>
      <c r="CD811">
        <f t="shared" si="90"/>
        <v>0</v>
      </c>
      <c r="CG811">
        <f ca="1">IFERROR(INDIRECT("IVA!X"&amp;MATCH(MID(COMPRAS!C711,1,2)&amp;MID(COMPRAS!F711,1,2)&amp;MID(COMPRAS!D711,1,2),IVA!W:W,0)),"SIN COD.")</f>
        <v>0</v>
      </c>
      <c r="CH811">
        <f ca="1">IFERROR(INDIRECT("IVA!Y"&amp;MATCH(MID(COMPRAS!C711,1,2)&amp;MID(COMPRAS!F711,1,2)&amp;MID(COMPRAS!D711,1,2),IVA!W:W,0)),"SIN COD.")</f>
        <v>0</v>
      </c>
    </row>
    <row r="812" spans="1:86" x14ac:dyDescent="0.25">
      <c r="A812" s="226"/>
      <c r="B812" s="227"/>
      <c r="C812" s="228"/>
      <c r="D812"/>
      <c r="AL812">
        <f t="shared" si="84"/>
        <v>0</v>
      </c>
      <c r="AQ812">
        <f t="shared" si="85"/>
        <v>0</v>
      </c>
      <c r="AR812" t="str">
        <f>IFERROR(IF(OR(AP812=338,AP812=340,AP812=341,AP812=342,AP812="342A",AP812="342B"),PorcenRet(AP812,AT812,AU812),INDEX(PORCENTAJEBUSCAR,MATCH(AP812,CódigoRET,0),4)*1),"")</f>
        <v/>
      </c>
      <c r="AS812">
        <f t="shared" si="86"/>
        <v>0</v>
      </c>
      <c r="BF812" t="str">
        <f>IFERROR(IF(OR(BD812=338,BD812=340,BD812=341,BD812=342,BD812="342A",BD812="342B"),PorcenRet(BD812,BH812,BI812),INDEX(PORCENTAJEBUSCAR,MATCH(BD812,CódigoRET,0),4)*1),"")</f>
        <v/>
      </c>
      <c r="BG812">
        <f t="shared" si="87"/>
        <v>0</v>
      </c>
      <c r="BO812">
        <f t="shared" si="88"/>
        <v>0</v>
      </c>
      <c r="CC812">
        <f t="shared" si="89"/>
        <v>0</v>
      </c>
      <c r="CD812">
        <f t="shared" si="90"/>
        <v>0</v>
      </c>
      <c r="CG812">
        <f ca="1">IFERROR(INDIRECT("IVA!X"&amp;MATCH(MID(COMPRAS!C712,1,2)&amp;MID(COMPRAS!F712,1,2)&amp;MID(COMPRAS!D712,1,2),IVA!W:W,0)),"SIN COD.")</f>
        <v>0</v>
      </c>
      <c r="CH812">
        <f ca="1">IFERROR(INDIRECT("IVA!Y"&amp;MATCH(MID(COMPRAS!C712,1,2)&amp;MID(COMPRAS!F712,1,2)&amp;MID(COMPRAS!D712,1,2),IVA!W:W,0)),"SIN COD.")</f>
        <v>0</v>
      </c>
    </row>
    <row r="813" spans="1:86" x14ac:dyDescent="0.25">
      <c r="A813" s="226"/>
      <c r="B813" s="227"/>
      <c r="C813" s="228"/>
      <c r="D813"/>
      <c r="AL813">
        <f t="shared" si="84"/>
        <v>0</v>
      </c>
      <c r="AQ813">
        <f t="shared" si="85"/>
        <v>0</v>
      </c>
      <c r="AR813" t="str">
        <f>IFERROR(IF(OR(AP813=338,AP813=340,AP813=341,AP813=342,AP813="342A",AP813="342B"),PorcenRet(AP813,AT813,AU813),INDEX(PORCENTAJEBUSCAR,MATCH(AP813,CódigoRET,0),4)*1),"")</f>
        <v/>
      </c>
      <c r="AS813">
        <f t="shared" si="86"/>
        <v>0</v>
      </c>
      <c r="BF813" t="str">
        <f>IFERROR(IF(OR(BD813=338,BD813=340,BD813=341,BD813=342,BD813="342A",BD813="342B"),PorcenRet(BD813,BH813,BI813),INDEX(PORCENTAJEBUSCAR,MATCH(BD813,CódigoRET,0),4)*1),"")</f>
        <v/>
      </c>
      <c r="BG813">
        <f t="shared" si="87"/>
        <v>0</v>
      </c>
      <c r="BO813">
        <f t="shared" si="88"/>
        <v>0</v>
      </c>
      <c r="CC813">
        <f t="shared" si="89"/>
        <v>0</v>
      </c>
      <c r="CD813">
        <f t="shared" si="90"/>
        <v>0</v>
      </c>
      <c r="CG813">
        <f ca="1">IFERROR(INDIRECT("IVA!X"&amp;MATCH(MID(COMPRAS!C713,1,2)&amp;MID(COMPRAS!F713,1,2)&amp;MID(COMPRAS!D713,1,2),IVA!W:W,0)),"SIN COD.")</f>
        <v>0</v>
      </c>
      <c r="CH813">
        <f ca="1">IFERROR(INDIRECT("IVA!Y"&amp;MATCH(MID(COMPRAS!C713,1,2)&amp;MID(COMPRAS!F713,1,2)&amp;MID(COMPRAS!D713,1,2),IVA!W:W,0)),"SIN COD.")</f>
        <v>0</v>
      </c>
    </row>
    <row r="814" spans="1:86" x14ac:dyDescent="0.25">
      <c r="A814" s="226"/>
      <c r="B814" s="227"/>
      <c r="C814" s="228"/>
      <c r="D814"/>
      <c r="AL814">
        <f t="shared" si="84"/>
        <v>0</v>
      </c>
      <c r="AQ814">
        <f t="shared" si="85"/>
        <v>0</v>
      </c>
      <c r="AR814" t="str">
        <f>IFERROR(IF(OR(AP814=338,AP814=340,AP814=341,AP814=342,AP814="342A",AP814="342B"),PorcenRet(AP814,AT814,AU814),INDEX(PORCENTAJEBUSCAR,MATCH(AP814,CódigoRET,0),4)*1),"")</f>
        <v/>
      </c>
      <c r="AS814">
        <f t="shared" si="86"/>
        <v>0</v>
      </c>
      <c r="BF814" t="str">
        <f>IFERROR(IF(OR(BD814=338,BD814=340,BD814=341,BD814=342,BD814="342A",BD814="342B"),PorcenRet(BD814,BH814,BI814),INDEX(PORCENTAJEBUSCAR,MATCH(BD814,CódigoRET,0),4)*1),"")</f>
        <v/>
      </c>
      <c r="BG814">
        <f t="shared" si="87"/>
        <v>0</v>
      </c>
      <c r="BO814">
        <f t="shared" si="88"/>
        <v>0</v>
      </c>
      <c r="CC814">
        <f t="shared" si="89"/>
        <v>0</v>
      </c>
      <c r="CD814">
        <f t="shared" si="90"/>
        <v>0</v>
      </c>
      <c r="CG814">
        <f ca="1">IFERROR(INDIRECT("IVA!X"&amp;MATCH(MID(COMPRAS!C714,1,2)&amp;MID(COMPRAS!F714,1,2)&amp;MID(COMPRAS!D714,1,2),IVA!W:W,0)),"SIN COD.")</f>
        <v>0</v>
      </c>
      <c r="CH814">
        <f ca="1">IFERROR(INDIRECT("IVA!Y"&amp;MATCH(MID(COMPRAS!C714,1,2)&amp;MID(COMPRAS!F714,1,2)&amp;MID(COMPRAS!D714,1,2),IVA!W:W,0)),"SIN COD.")</f>
        <v>0</v>
      </c>
    </row>
    <row r="815" spans="1:86" x14ac:dyDescent="0.25">
      <c r="A815" s="226"/>
      <c r="B815" s="227"/>
      <c r="C815" s="228"/>
      <c r="D815"/>
      <c r="AL815">
        <f t="shared" si="84"/>
        <v>0</v>
      </c>
      <c r="AQ815">
        <f t="shared" si="85"/>
        <v>0</v>
      </c>
      <c r="AR815" t="str">
        <f>IFERROR(IF(OR(AP815=338,AP815=340,AP815=341,AP815=342,AP815="342A",AP815="342B"),PorcenRet(AP815,AT815,AU815),INDEX(PORCENTAJEBUSCAR,MATCH(AP815,CódigoRET,0),4)*1),"")</f>
        <v/>
      </c>
      <c r="AS815">
        <f t="shared" si="86"/>
        <v>0</v>
      </c>
      <c r="BF815" t="str">
        <f>IFERROR(IF(OR(BD815=338,BD815=340,BD815=341,BD815=342,BD815="342A",BD815="342B"),PorcenRet(BD815,BH815,BI815),INDEX(PORCENTAJEBUSCAR,MATCH(BD815,CódigoRET,0),4)*1),"")</f>
        <v/>
      </c>
      <c r="BG815">
        <f t="shared" si="87"/>
        <v>0</v>
      </c>
      <c r="BO815">
        <f t="shared" si="88"/>
        <v>0</v>
      </c>
      <c r="CC815">
        <f t="shared" si="89"/>
        <v>0</v>
      </c>
      <c r="CD815">
        <f t="shared" si="90"/>
        <v>0</v>
      </c>
      <c r="CG815">
        <f ca="1">IFERROR(INDIRECT("IVA!X"&amp;MATCH(MID(COMPRAS!C715,1,2)&amp;MID(COMPRAS!F715,1,2)&amp;MID(COMPRAS!D715,1,2),IVA!W:W,0)),"SIN COD.")</f>
        <v>0</v>
      </c>
      <c r="CH815">
        <f ca="1">IFERROR(INDIRECT("IVA!Y"&amp;MATCH(MID(COMPRAS!C715,1,2)&amp;MID(COMPRAS!F715,1,2)&amp;MID(COMPRAS!D715,1,2),IVA!W:W,0)),"SIN COD.")</f>
        <v>0</v>
      </c>
    </row>
    <row r="816" spans="1:86" x14ac:dyDescent="0.25">
      <c r="A816" s="226"/>
      <c r="B816" s="227"/>
      <c r="C816" s="228"/>
      <c r="D816"/>
      <c r="AL816">
        <f t="shared" si="84"/>
        <v>0</v>
      </c>
      <c r="AQ816">
        <f t="shared" si="85"/>
        <v>0</v>
      </c>
      <c r="AR816" t="str">
        <f>IFERROR(IF(OR(AP816=338,AP816=340,AP816=341,AP816=342,AP816="342A",AP816="342B"),PorcenRet(AP816,AT816,AU816),INDEX(PORCENTAJEBUSCAR,MATCH(AP816,CódigoRET,0),4)*1),"")</f>
        <v/>
      </c>
      <c r="AS816">
        <f t="shared" si="86"/>
        <v>0</v>
      </c>
      <c r="BF816" t="str">
        <f>IFERROR(IF(OR(BD816=338,BD816=340,BD816=341,BD816=342,BD816="342A",BD816="342B"),PorcenRet(BD816,BH816,BI816),INDEX(PORCENTAJEBUSCAR,MATCH(BD816,CódigoRET,0),4)*1),"")</f>
        <v/>
      </c>
      <c r="BG816">
        <f t="shared" si="87"/>
        <v>0</v>
      </c>
      <c r="BO816">
        <f t="shared" si="88"/>
        <v>0</v>
      </c>
      <c r="CC816">
        <f t="shared" si="89"/>
        <v>0</v>
      </c>
      <c r="CD816">
        <f t="shared" si="90"/>
        <v>0</v>
      </c>
      <c r="CG816">
        <f ca="1">IFERROR(INDIRECT("IVA!X"&amp;MATCH(MID(COMPRAS!C716,1,2)&amp;MID(COMPRAS!F716,1,2)&amp;MID(COMPRAS!D716,1,2),IVA!W:W,0)),"SIN COD.")</f>
        <v>0</v>
      </c>
      <c r="CH816">
        <f ca="1">IFERROR(INDIRECT("IVA!Y"&amp;MATCH(MID(COMPRAS!C716,1,2)&amp;MID(COMPRAS!F716,1,2)&amp;MID(COMPRAS!D716,1,2),IVA!W:W,0)),"SIN COD.")</f>
        <v>0</v>
      </c>
    </row>
    <row r="817" spans="1:86" x14ac:dyDescent="0.25">
      <c r="A817" s="226"/>
      <c r="B817" s="227"/>
      <c r="C817" s="228"/>
      <c r="D817"/>
      <c r="AL817">
        <f t="shared" si="84"/>
        <v>0</v>
      </c>
      <c r="AQ817">
        <f t="shared" si="85"/>
        <v>0</v>
      </c>
      <c r="AR817" t="str">
        <f>IFERROR(IF(OR(AP817=338,AP817=340,AP817=341,AP817=342,AP817="342A",AP817="342B"),PorcenRet(AP817,AT817,AU817),INDEX(PORCENTAJEBUSCAR,MATCH(AP817,CódigoRET,0),4)*1),"")</f>
        <v/>
      </c>
      <c r="AS817">
        <f t="shared" si="86"/>
        <v>0</v>
      </c>
      <c r="BF817" t="str">
        <f>IFERROR(IF(OR(BD817=338,BD817=340,BD817=341,BD817=342,BD817="342A",BD817="342B"),PorcenRet(BD817,BH817,BI817),INDEX(PORCENTAJEBUSCAR,MATCH(BD817,CódigoRET,0),4)*1),"")</f>
        <v/>
      </c>
      <c r="BG817">
        <f t="shared" si="87"/>
        <v>0</v>
      </c>
      <c r="BO817">
        <f t="shared" si="88"/>
        <v>0</v>
      </c>
      <c r="CC817">
        <f t="shared" si="89"/>
        <v>0</v>
      </c>
      <c r="CD817">
        <f t="shared" si="90"/>
        <v>0</v>
      </c>
      <c r="CG817">
        <f ca="1">IFERROR(INDIRECT("IVA!X"&amp;MATCH(MID(COMPRAS!C717,1,2)&amp;MID(COMPRAS!F717,1,2)&amp;MID(COMPRAS!D717,1,2),IVA!W:W,0)),"SIN COD.")</f>
        <v>0</v>
      </c>
      <c r="CH817">
        <f ca="1">IFERROR(INDIRECT("IVA!Y"&amp;MATCH(MID(COMPRAS!C717,1,2)&amp;MID(COMPRAS!F717,1,2)&amp;MID(COMPRAS!D717,1,2),IVA!W:W,0)),"SIN COD.")</f>
        <v>0</v>
      </c>
    </row>
    <row r="818" spans="1:86" x14ac:dyDescent="0.25">
      <c r="A818" s="226"/>
      <c r="B818" s="227"/>
      <c r="C818" s="228"/>
      <c r="D818"/>
      <c r="AL818">
        <f t="shared" si="84"/>
        <v>0</v>
      </c>
      <c r="AQ818">
        <f t="shared" si="85"/>
        <v>0</v>
      </c>
      <c r="AR818" t="str">
        <f>IFERROR(IF(OR(AP818=338,AP818=340,AP818=341,AP818=342,AP818="342A",AP818="342B"),PorcenRet(AP818,AT818,AU818),INDEX(PORCENTAJEBUSCAR,MATCH(AP818,CódigoRET,0),4)*1),"")</f>
        <v/>
      </c>
      <c r="AS818">
        <f t="shared" si="86"/>
        <v>0</v>
      </c>
      <c r="BF818" t="str">
        <f>IFERROR(IF(OR(BD818=338,BD818=340,BD818=341,BD818=342,BD818="342A",BD818="342B"),PorcenRet(BD818,BH818,BI818),INDEX(PORCENTAJEBUSCAR,MATCH(BD818,CódigoRET,0),4)*1),"")</f>
        <v/>
      </c>
      <c r="BG818">
        <f t="shared" si="87"/>
        <v>0</v>
      </c>
      <c r="BO818">
        <f t="shared" si="88"/>
        <v>0</v>
      </c>
      <c r="CC818">
        <f t="shared" si="89"/>
        <v>0</v>
      </c>
      <c r="CD818">
        <f t="shared" si="90"/>
        <v>0</v>
      </c>
      <c r="CG818">
        <f ca="1">IFERROR(INDIRECT("IVA!X"&amp;MATCH(MID(COMPRAS!C718,1,2)&amp;MID(COMPRAS!F718,1,2)&amp;MID(COMPRAS!D718,1,2),IVA!W:W,0)),"SIN COD.")</f>
        <v>0</v>
      </c>
      <c r="CH818">
        <f ca="1">IFERROR(INDIRECT("IVA!Y"&amp;MATCH(MID(COMPRAS!C718,1,2)&amp;MID(COMPRAS!F718,1,2)&amp;MID(COMPRAS!D718,1,2),IVA!W:W,0)),"SIN COD.")</f>
        <v>0</v>
      </c>
    </row>
    <row r="819" spans="1:86" x14ac:dyDescent="0.25">
      <c r="A819" s="226"/>
      <c r="B819" s="227"/>
      <c r="C819" s="228"/>
      <c r="D819"/>
      <c r="AL819">
        <f t="shared" si="84"/>
        <v>0</v>
      </c>
      <c r="AQ819">
        <f t="shared" si="85"/>
        <v>0</v>
      </c>
      <c r="AR819" t="str">
        <f>IFERROR(IF(OR(AP819=338,AP819=340,AP819=341,AP819=342,AP819="342A",AP819="342B"),PorcenRet(AP819,AT819,AU819),INDEX(PORCENTAJEBUSCAR,MATCH(AP819,CódigoRET,0),4)*1),"")</f>
        <v/>
      </c>
      <c r="AS819">
        <f t="shared" si="86"/>
        <v>0</v>
      </c>
      <c r="BF819" t="str">
        <f>IFERROR(IF(OR(BD819=338,BD819=340,BD819=341,BD819=342,BD819="342A",BD819="342B"),PorcenRet(BD819,BH819,BI819),INDEX(PORCENTAJEBUSCAR,MATCH(BD819,CódigoRET,0),4)*1),"")</f>
        <v/>
      </c>
      <c r="BG819">
        <f t="shared" si="87"/>
        <v>0</v>
      </c>
      <c r="BO819">
        <f t="shared" si="88"/>
        <v>0</v>
      </c>
      <c r="CC819">
        <f t="shared" si="89"/>
        <v>0</v>
      </c>
      <c r="CD819">
        <f t="shared" si="90"/>
        <v>0</v>
      </c>
      <c r="CG819">
        <f ca="1">IFERROR(INDIRECT("IVA!X"&amp;MATCH(MID(COMPRAS!C719,1,2)&amp;MID(COMPRAS!F719,1,2)&amp;MID(COMPRAS!D719,1,2),IVA!W:W,0)),"SIN COD.")</f>
        <v>0</v>
      </c>
      <c r="CH819">
        <f ca="1">IFERROR(INDIRECT("IVA!Y"&amp;MATCH(MID(COMPRAS!C719,1,2)&amp;MID(COMPRAS!F719,1,2)&amp;MID(COMPRAS!D719,1,2),IVA!W:W,0)),"SIN COD.")</f>
        <v>0</v>
      </c>
    </row>
    <row r="820" spans="1:86" x14ac:dyDescent="0.25">
      <c r="A820" s="226"/>
      <c r="B820" s="227"/>
      <c r="C820" s="228"/>
      <c r="D820"/>
      <c r="AL820">
        <f t="shared" si="84"/>
        <v>0</v>
      </c>
      <c r="AQ820">
        <f t="shared" si="85"/>
        <v>0</v>
      </c>
      <c r="AR820" t="str">
        <f>IFERROR(IF(OR(AP820=338,AP820=340,AP820=341,AP820=342,AP820="342A",AP820="342B"),PorcenRet(AP820,AT820,AU820),INDEX(PORCENTAJEBUSCAR,MATCH(AP820,CódigoRET,0),4)*1),"")</f>
        <v/>
      </c>
      <c r="AS820">
        <f t="shared" si="86"/>
        <v>0</v>
      </c>
      <c r="BF820" t="str">
        <f>IFERROR(IF(OR(BD820=338,BD820=340,BD820=341,BD820=342,BD820="342A",BD820="342B"),PorcenRet(BD820,BH820,BI820),INDEX(PORCENTAJEBUSCAR,MATCH(BD820,CódigoRET,0),4)*1),"")</f>
        <v/>
      </c>
      <c r="BG820">
        <f t="shared" si="87"/>
        <v>0</v>
      </c>
      <c r="BO820">
        <f t="shared" si="88"/>
        <v>0</v>
      </c>
      <c r="CC820">
        <f t="shared" si="89"/>
        <v>0</v>
      </c>
      <c r="CD820">
        <f t="shared" si="90"/>
        <v>0</v>
      </c>
      <c r="CG820">
        <f ca="1">IFERROR(INDIRECT("IVA!X"&amp;MATCH(MID(COMPRAS!C720,1,2)&amp;MID(COMPRAS!F720,1,2)&amp;MID(COMPRAS!D720,1,2),IVA!W:W,0)),"SIN COD.")</f>
        <v>0</v>
      </c>
      <c r="CH820">
        <f ca="1">IFERROR(INDIRECT("IVA!Y"&amp;MATCH(MID(COMPRAS!C720,1,2)&amp;MID(COMPRAS!F720,1,2)&amp;MID(COMPRAS!D720,1,2),IVA!W:W,0)),"SIN COD.")</f>
        <v>0</v>
      </c>
    </row>
    <row r="821" spans="1:86" x14ac:dyDescent="0.25">
      <c r="A821" s="226"/>
      <c r="B821" s="227"/>
      <c r="C821" s="228"/>
      <c r="D821"/>
      <c r="AL821">
        <f t="shared" si="84"/>
        <v>0</v>
      </c>
      <c r="AQ821">
        <f t="shared" si="85"/>
        <v>0</v>
      </c>
      <c r="AR821" t="str">
        <f>IFERROR(IF(OR(AP821=338,AP821=340,AP821=341,AP821=342,AP821="342A",AP821="342B"),PorcenRet(AP821,AT821,AU821),INDEX(PORCENTAJEBUSCAR,MATCH(AP821,CódigoRET,0),4)*1),"")</f>
        <v/>
      </c>
      <c r="AS821">
        <f t="shared" si="86"/>
        <v>0</v>
      </c>
      <c r="BF821" t="str">
        <f>IFERROR(IF(OR(BD821=338,BD821=340,BD821=341,BD821=342,BD821="342A",BD821="342B"),PorcenRet(BD821,BH821,BI821),INDEX(PORCENTAJEBUSCAR,MATCH(BD821,CódigoRET,0),4)*1),"")</f>
        <v/>
      </c>
      <c r="BG821">
        <f t="shared" si="87"/>
        <v>0</v>
      </c>
      <c r="BO821">
        <f t="shared" si="88"/>
        <v>0</v>
      </c>
      <c r="CC821">
        <f t="shared" si="89"/>
        <v>0</v>
      </c>
      <c r="CD821">
        <f t="shared" si="90"/>
        <v>0</v>
      </c>
      <c r="CG821">
        <f ca="1">IFERROR(INDIRECT("IVA!X"&amp;MATCH(MID(COMPRAS!C721,1,2)&amp;MID(COMPRAS!F721,1,2)&amp;MID(COMPRAS!D721,1,2),IVA!W:W,0)),"SIN COD.")</f>
        <v>0</v>
      </c>
      <c r="CH821">
        <f ca="1">IFERROR(INDIRECT("IVA!Y"&amp;MATCH(MID(COMPRAS!C721,1,2)&amp;MID(COMPRAS!F721,1,2)&amp;MID(COMPRAS!D721,1,2),IVA!W:W,0)),"SIN COD.")</f>
        <v>0</v>
      </c>
    </row>
    <row r="822" spans="1:86" x14ac:dyDescent="0.25">
      <c r="A822" s="226"/>
      <c r="B822" s="227"/>
      <c r="C822" s="228"/>
      <c r="D822"/>
      <c r="AL822">
        <f t="shared" si="84"/>
        <v>0</v>
      </c>
      <c r="AQ822">
        <f t="shared" si="85"/>
        <v>0</v>
      </c>
      <c r="AR822" t="str">
        <f>IFERROR(IF(OR(AP822=338,AP822=340,AP822=341,AP822=342,AP822="342A",AP822="342B"),PorcenRet(AP822,AT822,AU822),INDEX(PORCENTAJEBUSCAR,MATCH(AP822,CódigoRET,0),4)*1),"")</f>
        <v/>
      </c>
      <c r="AS822">
        <f t="shared" si="86"/>
        <v>0</v>
      </c>
      <c r="BF822" t="str">
        <f>IFERROR(IF(OR(BD822=338,BD822=340,BD822=341,BD822=342,BD822="342A",BD822="342B"),PorcenRet(BD822,BH822,BI822),INDEX(PORCENTAJEBUSCAR,MATCH(BD822,CódigoRET,0),4)*1),"")</f>
        <v/>
      </c>
      <c r="BG822">
        <f t="shared" si="87"/>
        <v>0</v>
      </c>
      <c r="BO822">
        <f t="shared" si="88"/>
        <v>0</v>
      </c>
      <c r="CC822">
        <f t="shared" si="89"/>
        <v>0</v>
      </c>
      <c r="CD822">
        <f t="shared" si="90"/>
        <v>0</v>
      </c>
      <c r="CG822">
        <f ca="1">IFERROR(INDIRECT("IVA!X"&amp;MATCH(MID(COMPRAS!C722,1,2)&amp;MID(COMPRAS!F722,1,2)&amp;MID(COMPRAS!D722,1,2),IVA!W:W,0)),"SIN COD.")</f>
        <v>0</v>
      </c>
      <c r="CH822">
        <f ca="1">IFERROR(INDIRECT("IVA!Y"&amp;MATCH(MID(COMPRAS!C722,1,2)&amp;MID(COMPRAS!F722,1,2)&amp;MID(COMPRAS!D722,1,2),IVA!W:W,0)),"SIN COD.")</f>
        <v>0</v>
      </c>
    </row>
    <row r="823" spans="1:86" x14ac:dyDescent="0.25">
      <c r="A823" s="226"/>
      <c r="B823" s="227"/>
      <c r="C823" s="228"/>
      <c r="D823"/>
      <c r="AL823">
        <f t="shared" si="84"/>
        <v>0</v>
      </c>
      <c r="AQ823">
        <f t="shared" si="85"/>
        <v>0</v>
      </c>
      <c r="AR823" t="str">
        <f>IFERROR(IF(OR(AP823=338,AP823=340,AP823=341,AP823=342,AP823="342A",AP823="342B"),PorcenRet(AP823,AT823,AU823),INDEX(PORCENTAJEBUSCAR,MATCH(AP823,CódigoRET,0),4)*1),"")</f>
        <v/>
      </c>
      <c r="AS823">
        <f t="shared" si="86"/>
        <v>0</v>
      </c>
      <c r="BF823" t="str">
        <f>IFERROR(IF(OR(BD823=338,BD823=340,BD823=341,BD823=342,BD823="342A",BD823="342B"),PorcenRet(BD823,BH823,BI823),INDEX(PORCENTAJEBUSCAR,MATCH(BD823,CódigoRET,0),4)*1),"")</f>
        <v/>
      </c>
      <c r="BG823">
        <f t="shared" si="87"/>
        <v>0</v>
      </c>
      <c r="BO823">
        <f t="shared" si="88"/>
        <v>0</v>
      </c>
      <c r="CC823">
        <f t="shared" si="89"/>
        <v>0</v>
      </c>
      <c r="CD823">
        <f t="shared" si="90"/>
        <v>0</v>
      </c>
      <c r="CG823">
        <f ca="1">IFERROR(INDIRECT("IVA!X"&amp;MATCH(MID(COMPRAS!C723,1,2)&amp;MID(COMPRAS!F723,1,2)&amp;MID(COMPRAS!D723,1,2),IVA!W:W,0)),"SIN COD.")</f>
        <v>0</v>
      </c>
      <c r="CH823">
        <f ca="1">IFERROR(INDIRECT("IVA!Y"&amp;MATCH(MID(COMPRAS!C723,1,2)&amp;MID(COMPRAS!F723,1,2)&amp;MID(COMPRAS!D723,1,2),IVA!W:W,0)),"SIN COD.")</f>
        <v>0</v>
      </c>
    </row>
    <row r="824" spans="1:86" x14ac:dyDescent="0.25">
      <c r="A824" s="226"/>
      <c r="B824" s="227"/>
      <c r="C824" s="228"/>
      <c r="D824"/>
      <c r="AL824">
        <f t="shared" si="84"/>
        <v>0</v>
      </c>
      <c r="AQ824">
        <f t="shared" si="85"/>
        <v>0</v>
      </c>
      <c r="AR824" t="str">
        <f>IFERROR(IF(OR(AP824=338,AP824=340,AP824=341,AP824=342,AP824="342A",AP824="342B"),PorcenRet(AP824,AT824,AU824),INDEX(PORCENTAJEBUSCAR,MATCH(AP824,CódigoRET,0),4)*1),"")</f>
        <v/>
      </c>
      <c r="AS824">
        <f t="shared" si="86"/>
        <v>0</v>
      </c>
      <c r="BF824" t="str">
        <f>IFERROR(IF(OR(BD824=338,BD824=340,BD824=341,BD824=342,BD824="342A",BD824="342B"),PorcenRet(BD824,BH824,BI824),INDEX(PORCENTAJEBUSCAR,MATCH(BD824,CódigoRET,0),4)*1),"")</f>
        <v/>
      </c>
      <c r="BG824">
        <f t="shared" si="87"/>
        <v>0</v>
      </c>
      <c r="BO824">
        <f t="shared" si="88"/>
        <v>0</v>
      </c>
      <c r="CC824">
        <f t="shared" si="89"/>
        <v>0</v>
      </c>
      <c r="CD824">
        <f t="shared" si="90"/>
        <v>0</v>
      </c>
      <c r="CG824">
        <f ca="1">IFERROR(INDIRECT("IVA!X"&amp;MATCH(MID(COMPRAS!C724,1,2)&amp;MID(COMPRAS!F724,1,2)&amp;MID(COMPRAS!D724,1,2),IVA!W:W,0)),"SIN COD.")</f>
        <v>0</v>
      </c>
      <c r="CH824">
        <f ca="1">IFERROR(INDIRECT("IVA!Y"&amp;MATCH(MID(COMPRAS!C724,1,2)&amp;MID(COMPRAS!F724,1,2)&amp;MID(COMPRAS!D724,1,2),IVA!W:W,0)),"SIN COD.")</f>
        <v>0</v>
      </c>
    </row>
    <row r="825" spans="1:86" x14ac:dyDescent="0.25">
      <c r="A825" s="226"/>
      <c r="B825" s="227"/>
      <c r="C825" s="228"/>
      <c r="D825"/>
      <c r="AL825">
        <f t="shared" si="84"/>
        <v>0</v>
      </c>
      <c r="AQ825">
        <f t="shared" si="85"/>
        <v>0</v>
      </c>
      <c r="AR825" t="str">
        <f>IFERROR(IF(OR(AP825=338,AP825=340,AP825=341,AP825=342,AP825="342A",AP825="342B"),PorcenRet(AP825,AT825,AU825),INDEX(PORCENTAJEBUSCAR,MATCH(AP825,CódigoRET,0),4)*1),"")</f>
        <v/>
      </c>
      <c r="AS825">
        <f t="shared" si="86"/>
        <v>0</v>
      </c>
      <c r="BF825" t="str">
        <f>IFERROR(IF(OR(BD825=338,BD825=340,BD825=341,BD825=342,BD825="342A",BD825="342B"),PorcenRet(BD825,BH825,BI825),INDEX(PORCENTAJEBUSCAR,MATCH(BD825,CódigoRET,0),4)*1),"")</f>
        <v/>
      </c>
      <c r="BG825">
        <f t="shared" si="87"/>
        <v>0</v>
      </c>
      <c r="BO825">
        <f t="shared" si="88"/>
        <v>0</v>
      </c>
      <c r="CC825">
        <f t="shared" si="89"/>
        <v>0</v>
      </c>
      <c r="CD825">
        <f t="shared" si="90"/>
        <v>0</v>
      </c>
      <c r="CG825">
        <f ca="1">IFERROR(INDIRECT("IVA!X"&amp;MATCH(MID(COMPRAS!C725,1,2)&amp;MID(COMPRAS!F725,1,2)&amp;MID(COMPRAS!D725,1,2),IVA!W:W,0)),"SIN COD.")</f>
        <v>0</v>
      </c>
      <c r="CH825">
        <f ca="1">IFERROR(INDIRECT("IVA!Y"&amp;MATCH(MID(COMPRAS!C725,1,2)&amp;MID(COMPRAS!F725,1,2)&amp;MID(COMPRAS!D725,1,2),IVA!W:W,0)),"SIN COD.")</f>
        <v>0</v>
      </c>
    </row>
    <row r="826" spans="1:86" x14ac:dyDescent="0.25">
      <c r="A826" s="226"/>
      <c r="B826" s="227"/>
      <c r="C826" s="228"/>
      <c r="D826"/>
      <c r="AL826">
        <f t="shared" si="84"/>
        <v>0</v>
      </c>
      <c r="AQ826">
        <f t="shared" si="85"/>
        <v>0</v>
      </c>
      <c r="AR826" t="str">
        <f>IFERROR(IF(OR(AP826=338,AP826=340,AP826=341,AP826=342,AP826="342A",AP826="342B"),PorcenRet(AP826,AT826,AU826),INDEX(PORCENTAJEBUSCAR,MATCH(AP826,CódigoRET,0),4)*1),"")</f>
        <v/>
      </c>
      <c r="AS826">
        <f t="shared" si="86"/>
        <v>0</v>
      </c>
      <c r="BF826" t="str">
        <f>IFERROR(IF(OR(BD826=338,BD826=340,BD826=341,BD826=342,BD826="342A",BD826="342B"),PorcenRet(BD826,BH826,BI826),INDEX(PORCENTAJEBUSCAR,MATCH(BD826,CódigoRET,0),4)*1),"")</f>
        <v/>
      </c>
      <c r="BG826">
        <f t="shared" si="87"/>
        <v>0</v>
      </c>
      <c r="BO826">
        <f t="shared" si="88"/>
        <v>0</v>
      </c>
      <c r="CC826">
        <f t="shared" si="89"/>
        <v>0</v>
      </c>
      <c r="CD826">
        <f t="shared" si="90"/>
        <v>0</v>
      </c>
      <c r="CG826">
        <f ca="1">IFERROR(INDIRECT("IVA!X"&amp;MATCH(MID(COMPRAS!C726,1,2)&amp;MID(COMPRAS!F726,1,2)&amp;MID(COMPRAS!D726,1,2),IVA!W:W,0)),"SIN COD.")</f>
        <v>0</v>
      </c>
      <c r="CH826">
        <f ca="1">IFERROR(INDIRECT("IVA!Y"&amp;MATCH(MID(COMPRAS!C726,1,2)&amp;MID(COMPRAS!F726,1,2)&amp;MID(COMPRAS!D726,1,2),IVA!W:W,0)),"SIN COD.")</f>
        <v>0</v>
      </c>
    </row>
    <row r="827" spans="1:86" x14ac:dyDescent="0.25">
      <c r="A827" s="226"/>
      <c r="B827" s="227"/>
      <c r="C827" s="228"/>
      <c r="D827"/>
      <c r="AL827">
        <f t="shared" si="84"/>
        <v>0</v>
      </c>
      <c r="AQ827">
        <f t="shared" si="85"/>
        <v>0</v>
      </c>
      <c r="AR827" t="str">
        <f>IFERROR(IF(OR(AP827=338,AP827=340,AP827=341,AP827=342,AP827="342A",AP827="342B"),PorcenRet(AP827,AT827,AU827),INDEX(PORCENTAJEBUSCAR,MATCH(AP827,CódigoRET,0),4)*1),"")</f>
        <v/>
      </c>
      <c r="AS827">
        <f t="shared" si="86"/>
        <v>0</v>
      </c>
      <c r="BF827" t="str">
        <f>IFERROR(IF(OR(BD827=338,BD827=340,BD827=341,BD827=342,BD827="342A",BD827="342B"),PorcenRet(BD827,BH827,BI827),INDEX(PORCENTAJEBUSCAR,MATCH(BD827,CódigoRET,0),4)*1),"")</f>
        <v/>
      </c>
      <c r="BG827">
        <f t="shared" si="87"/>
        <v>0</v>
      </c>
      <c r="BO827">
        <f t="shared" si="88"/>
        <v>0</v>
      </c>
      <c r="CC827">
        <f t="shared" si="89"/>
        <v>0</v>
      </c>
      <c r="CD827">
        <f t="shared" si="90"/>
        <v>0</v>
      </c>
      <c r="CG827">
        <f ca="1">IFERROR(INDIRECT("IVA!X"&amp;MATCH(MID(COMPRAS!C727,1,2)&amp;MID(COMPRAS!F727,1,2)&amp;MID(COMPRAS!D727,1,2),IVA!W:W,0)),"SIN COD.")</f>
        <v>0</v>
      </c>
      <c r="CH827">
        <f ca="1">IFERROR(INDIRECT("IVA!Y"&amp;MATCH(MID(COMPRAS!C727,1,2)&amp;MID(COMPRAS!F727,1,2)&amp;MID(COMPRAS!D727,1,2),IVA!W:W,0)),"SIN COD.")</f>
        <v>0</v>
      </c>
    </row>
    <row r="828" spans="1:86" x14ac:dyDescent="0.25">
      <c r="A828" s="226"/>
      <c r="B828" s="227"/>
      <c r="C828" s="228"/>
      <c r="D828"/>
      <c r="AL828">
        <f t="shared" si="84"/>
        <v>0</v>
      </c>
      <c r="AQ828">
        <f t="shared" si="85"/>
        <v>0</v>
      </c>
      <c r="AR828" t="str">
        <f>IFERROR(IF(OR(AP828=338,AP828=340,AP828=341,AP828=342,AP828="342A",AP828="342B"),PorcenRet(AP828,AT828,AU828),INDEX(PORCENTAJEBUSCAR,MATCH(AP828,CódigoRET,0),4)*1),"")</f>
        <v/>
      </c>
      <c r="AS828">
        <f t="shared" si="86"/>
        <v>0</v>
      </c>
      <c r="BF828" t="str">
        <f>IFERROR(IF(OR(BD828=338,BD828=340,BD828=341,BD828=342,BD828="342A",BD828="342B"),PorcenRet(BD828,BH828,BI828),INDEX(PORCENTAJEBUSCAR,MATCH(BD828,CódigoRET,0),4)*1),"")</f>
        <v/>
      </c>
      <c r="BG828">
        <f t="shared" si="87"/>
        <v>0</v>
      </c>
      <c r="BO828">
        <f t="shared" si="88"/>
        <v>0</v>
      </c>
      <c r="CC828">
        <f t="shared" si="89"/>
        <v>0</v>
      </c>
      <c r="CD828">
        <f t="shared" si="90"/>
        <v>0</v>
      </c>
      <c r="CG828">
        <f ca="1">IFERROR(INDIRECT("IVA!X"&amp;MATCH(MID(COMPRAS!C728,1,2)&amp;MID(COMPRAS!F728,1,2)&amp;MID(COMPRAS!D728,1,2),IVA!W:W,0)),"SIN COD.")</f>
        <v>0</v>
      </c>
      <c r="CH828">
        <f ca="1">IFERROR(INDIRECT("IVA!Y"&amp;MATCH(MID(COMPRAS!C728,1,2)&amp;MID(COMPRAS!F728,1,2)&amp;MID(COMPRAS!D728,1,2),IVA!W:W,0)),"SIN COD.")</f>
        <v>0</v>
      </c>
    </row>
    <row r="829" spans="1:86" x14ac:dyDescent="0.25">
      <c r="A829" s="226"/>
      <c r="B829" s="227"/>
      <c r="C829" s="228"/>
      <c r="D829"/>
      <c r="AL829">
        <f t="shared" si="84"/>
        <v>0</v>
      </c>
      <c r="AQ829">
        <f t="shared" si="85"/>
        <v>0</v>
      </c>
      <c r="AR829" t="str">
        <f>IFERROR(IF(OR(AP829=338,AP829=340,AP829=341,AP829=342,AP829="342A",AP829="342B"),PorcenRet(AP829,AT829,AU829),INDEX(PORCENTAJEBUSCAR,MATCH(AP829,CódigoRET,0),4)*1),"")</f>
        <v/>
      </c>
      <c r="AS829">
        <f t="shared" si="86"/>
        <v>0</v>
      </c>
      <c r="BF829" t="str">
        <f>IFERROR(IF(OR(BD829=338,BD829=340,BD829=341,BD829=342,BD829="342A",BD829="342B"),PorcenRet(BD829,BH829,BI829),INDEX(PORCENTAJEBUSCAR,MATCH(BD829,CódigoRET,0),4)*1),"")</f>
        <v/>
      </c>
      <c r="BG829">
        <f t="shared" si="87"/>
        <v>0</v>
      </c>
      <c r="BO829">
        <f t="shared" si="88"/>
        <v>0</v>
      </c>
      <c r="CC829">
        <f t="shared" si="89"/>
        <v>0</v>
      </c>
      <c r="CD829">
        <f t="shared" si="90"/>
        <v>0</v>
      </c>
      <c r="CG829">
        <f ca="1">IFERROR(INDIRECT("IVA!X"&amp;MATCH(MID(COMPRAS!C729,1,2)&amp;MID(COMPRAS!F729,1,2)&amp;MID(COMPRAS!D729,1,2),IVA!W:W,0)),"SIN COD.")</f>
        <v>0</v>
      </c>
      <c r="CH829">
        <f ca="1">IFERROR(INDIRECT("IVA!Y"&amp;MATCH(MID(COMPRAS!C729,1,2)&amp;MID(COMPRAS!F729,1,2)&amp;MID(COMPRAS!D729,1,2),IVA!W:W,0)),"SIN COD.")</f>
        <v>0</v>
      </c>
    </row>
    <row r="830" spans="1:86" x14ac:dyDescent="0.25">
      <c r="A830" s="226"/>
      <c r="B830" s="227"/>
      <c r="C830" s="228"/>
      <c r="D830"/>
      <c r="AL830">
        <f t="shared" si="84"/>
        <v>0</v>
      </c>
      <c r="AQ830">
        <f t="shared" si="85"/>
        <v>0</v>
      </c>
      <c r="AR830" t="str">
        <f>IFERROR(IF(OR(AP830=338,AP830=340,AP830=341,AP830=342,AP830="342A",AP830="342B"),PorcenRet(AP830,AT830,AU830),INDEX(PORCENTAJEBUSCAR,MATCH(AP830,CódigoRET,0),4)*1),"")</f>
        <v/>
      </c>
      <c r="AS830">
        <f t="shared" si="86"/>
        <v>0</v>
      </c>
      <c r="BF830" t="str">
        <f>IFERROR(IF(OR(BD830=338,BD830=340,BD830=341,BD830=342,BD830="342A",BD830="342B"),PorcenRet(BD830,BH830,BI830),INDEX(PORCENTAJEBUSCAR,MATCH(BD830,CódigoRET,0),4)*1),"")</f>
        <v/>
      </c>
      <c r="BG830">
        <f t="shared" si="87"/>
        <v>0</v>
      </c>
      <c r="BO830">
        <f t="shared" si="88"/>
        <v>0</v>
      </c>
      <c r="CC830">
        <f t="shared" si="89"/>
        <v>0</v>
      </c>
      <c r="CD830">
        <f t="shared" si="90"/>
        <v>0</v>
      </c>
      <c r="CG830">
        <f ca="1">IFERROR(INDIRECT("IVA!X"&amp;MATCH(MID(COMPRAS!C730,1,2)&amp;MID(COMPRAS!F730,1,2)&amp;MID(COMPRAS!D730,1,2),IVA!W:W,0)),"SIN COD.")</f>
        <v>0</v>
      </c>
      <c r="CH830">
        <f ca="1">IFERROR(INDIRECT("IVA!Y"&amp;MATCH(MID(COMPRAS!C730,1,2)&amp;MID(COMPRAS!F730,1,2)&amp;MID(COMPRAS!D730,1,2),IVA!W:W,0)),"SIN COD.")</f>
        <v>0</v>
      </c>
    </row>
    <row r="831" spans="1:86" x14ac:dyDescent="0.25">
      <c r="A831" s="226"/>
      <c r="B831" s="227"/>
      <c r="C831" s="228"/>
      <c r="D831"/>
      <c r="AL831">
        <f t="shared" si="84"/>
        <v>0</v>
      </c>
      <c r="AQ831">
        <f t="shared" si="85"/>
        <v>0</v>
      </c>
      <c r="AR831" t="str">
        <f>IFERROR(IF(OR(AP831=338,AP831=340,AP831=341,AP831=342,AP831="342A",AP831="342B"),PorcenRet(AP831,AT831,AU831),INDEX(PORCENTAJEBUSCAR,MATCH(AP831,CódigoRET,0),4)*1),"")</f>
        <v/>
      </c>
      <c r="AS831">
        <f t="shared" si="86"/>
        <v>0</v>
      </c>
      <c r="BF831" t="str">
        <f>IFERROR(IF(OR(BD831=338,BD831=340,BD831=341,BD831=342,BD831="342A",BD831="342B"),PorcenRet(BD831,BH831,BI831),INDEX(PORCENTAJEBUSCAR,MATCH(BD831,CódigoRET,0),4)*1),"")</f>
        <v/>
      </c>
      <c r="BG831">
        <f t="shared" si="87"/>
        <v>0</v>
      </c>
      <c r="BO831">
        <f t="shared" si="88"/>
        <v>0</v>
      </c>
      <c r="CC831">
        <f t="shared" si="89"/>
        <v>0</v>
      </c>
      <c r="CD831">
        <f t="shared" si="90"/>
        <v>0</v>
      </c>
      <c r="CG831">
        <f ca="1">IFERROR(INDIRECT("IVA!X"&amp;MATCH(MID(COMPRAS!C731,1,2)&amp;MID(COMPRAS!F731,1,2)&amp;MID(COMPRAS!D731,1,2),IVA!W:W,0)),"SIN COD.")</f>
        <v>0</v>
      </c>
      <c r="CH831">
        <f ca="1">IFERROR(INDIRECT("IVA!Y"&amp;MATCH(MID(COMPRAS!C731,1,2)&amp;MID(COMPRAS!F731,1,2)&amp;MID(COMPRAS!D731,1,2),IVA!W:W,0)),"SIN COD.")</f>
        <v>0</v>
      </c>
    </row>
    <row r="832" spans="1:86" x14ac:dyDescent="0.25">
      <c r="A832" s="226"/>
      <c r="B832" s="227"/>
      <c r="C832" s="228"/>
      <c r="D832"/>
      <c r="AL832">
        <f t="shared" si="84"/>
        <v>0</v>
      </c>
      <c r="AQ832">
        <f t="shared" si="85"/>
        <v>0</v>
      </c>
      <c r="AR832" t="str">
        <f>IFERROR(IF(OR(AP832=338,AP832=340,AP832=341,AP832=342,AP832="342A",AP832="342B"),PorcenRet(AP832,AT832,AU832),INDEX(PORCENTAJEBUSCAR,MATCH(AP832,CódigoRET,0),4)*1),"")</f>
        <v/>
      </c>
      <c r="AS832">
        <f t="shared" si="86"/>
        <v>0</v>
      </c>
      <c r="BF832" t="str">
        <f>IFERROR(IF(OR(BD832=338,BD832=340,BD832=341,BD832=342,BD832="342A",BD832="342B"),PorcenRet(BD832,BH832,BI832),INDEX(PORCENTAJEBUSCAR,MATCH(BD832,CódigoRET,0),4)*1),"")</f>
        <v/>
      </c>
      <c r="BG832">
        <f t="shared" si="87"/>
        <v>0</v>
      </c>
      <c r="BO832">
        <f t="shared" si="88"/>
        <v>0</v>
      </c>
      <c r="CC832">
        <f t="shared" si="89"/>
        <v>0</v>
      </c>
      <c r="CD832">
        <f t="shared" si="90"/>
        <v>0</v>
      </c>
      <c r="CG832">
        <f ca="1">IFERROR(INDIRECT("IVA!X"&amp;MATCH(MID(COMPRAS!C732,1,2)&amp;MID(COMPRAS!F732,1,2)&amp;MID(COMPRAS!D732,1,2),IVA!W:W,0)),"SIN COD.")</f>
        <v>0</v>
      </c>
      <c r="CH832">
        <f ca="1">IFERROR(INDIRECT("IVA!Y"&amp;MATCH(MID(COMPRAS!C732,1,2)&amp;MID(COMPRAS!F732,1,2)&amp;MID(COMPRAS!D732,1,2),IVA!W:W,0)),"SIN COD.")</f>
        <v>0</v>
      </c>
    </row>
    <row r="833" spans="1:86" x14ac:dyDescent="0.25">
      <c r="A833" s="226"/>
      <c r="B833" s="227"/>
      <c r="C833" s="228"/>
      <c r="D833"/>
      <c r="AL833">
        <f t="shared" si="84"/>
        <v>0</v>
      </c>
      <c r="AQ833">
        <f t="shared" si="85"/>
        <v>0</v>
      </c>
      <c r="AR833" t="str">
        <f>IFERROR(IF(OR(AP833=338,AP833=340,AP833=341,AP833=342,AP833="342A",AP833="342B"),PorcenRet(AP833,AT833,AU833),INDEX(PORCENTAJEBUSCAR,MATCH(AP833,CódigoRET,0),4)*1),"")</f>
        <v/>
      </c>
      <c r="AS833">
        <f t="shared" si="86"/>
        <v>0</v>
      </c>
      <c r="BF833" t="str">
        <f>IFERROR(IF(OR(BD833=338,BD833=340,BD833=341,BD833=342,BD833="342A",BD833="342B"),PorcenRet(BD833,BH833,BI833),INDEX(PORCENTAJEBUSCAR,MATCH(BD833,CódigoRET,0),4)*1),"")</f>
        <v/>
      </c>
      <c r="BG833">
        <f t="shared" si="87"/>
        <v>0</v>
      </c>
      <c r="BO833">
        <f t="shared" si="88"/>
        <v>0</v>
      </c>
      <c r="CC833">
        <f t="shared" si="89"/>
        <v>0</v>
      </c>
      <c r="CD833">
        <f t="shared" si="90"/>
        <v>0</v>
      </c>
      <c r="CG833">
        <f ca="1">IFERROR(INDIRECT("IVA!X"&amp;MATCH(MID(COMPRAS!C733,1,2)&amp;MID(COMPRAS!F733,1,2)&amp;MID(COMPRAS!D733,1,2),IVA!W:W,0)),"SIN COD.")</f>
        <v>0</v>
      </c>
      <c r="CH833">
        <f ca="1">IFERROR(INDIRECT("IVA!Y"&amp;MATCH(MID(COMPRAS!C733,1,2)&amp;MID(COMPRAS!F733,1,2)&amp;MID(COMPRAS!D733,1,2),IVA!W:W,0)),"SIN COD.")</f>
        <v>0</v>
      </c>
    </row>
    <row r="834" spans="1:86" x14ac:dyDescent="0.25">
      <c r="A834" s="226"/>
      <c r="B834" s="227"/>
      <c r="C834" s="228"/>
      <c r="D834"/>
      <c r="AL834">
        <f t="shared" ref="AL834:AL897" si="91">O834+P834+Q834+R834+S834+T834+U834+V834</f>
        <v>0</v>
      </c>
      <c r="AQ834">
        <f t="shared" ref="AQ834:AQ897" si="92">+P834+Q834+R834+S834-BE834-BQ834-BW834+O834</f>
        <v>0</v>
      </c>
      <c r="AR834" t="str">
        <f>IFERROR(IF(OR(AP834=338,AP834=340,AP834=341,AP834=342,AP834="342A",AP834="342B"),PorcenRet(AP834,AT834,AU834),INDEX(PORCENTAJEBUSCAR,MATCH(AP834,CódigoRET,0),4)*1),"")</f>
        <v/>
      </c>
      <c r="AS834">
        <f t="shared" ref="AS834:AS897" si="93">ROUND(IF(AP834="",0,AQ834*(AR834/100)),2)</f>
        <v>0</v>
      </c>
      <c r="BF834" t="str">
        <f>IFERROR(IF(OR(BD834=338,BD834=340,BD834=341,BD834=342,BD834="342A",BD834="342B"),PorcenRet(BD834,BH834,BI834),INDEX(PORCENTAJEBUSCAR,MATCH(BD834,CódigoRET,0),4)*1),"")</f>
        <v/>
      </c>
      <c r="BG834">
        <f t="shared" ref="BG834:BG897" si="94">ROUND(IF(BD834="",0,BE834*(BF834/100)),2)</f>
        <v>0</v>
      </c>
      <c r="BO834">
        <f t="shared" ref="BO834:BO897" si="95">IF(MID(F834,1,2)="41",SUM(O834:S834),0)</f>
        <v>0</v>
      </c>
      <c r="CC834">
        <f t="shared" ref="CC834:CC897" si="96">O834+P834+Q834+R834+S834</f>
        <v>0</v>
      </c>
      <c r="CD834">
        <f t="shared" ref="CD834:CD897" si="97">T834+U834</f>
        <v>0</v>
      </c>
      <c r="CG834">
        <f ca="1">IFERROR(INDIRECT("IVA!X"&amp;MATCH(MID(COMPRAS!C734,1,2)&amp;MID(COMPRAS!F734,1,2)&amp;MID(COMPRAS!D734,1,2),IVA!W:W,0)),"SIN COD.")</f>
        <v>0</v>
      </c>
      <c r="CH834">
        <f ca="1">IFERROR(INDIRECT("IVA!Y"&amp;MATCH(MID(COMPRAS!C734,1,2)&amp;MID(COMPRAS!F734,1,2)&amp;MID(COMPRAS!D734,1,2),IVA!W:W,0)),"SIN COD.")</f>
        <v>0</v>
      </c>
    </row>
    <row r="835" spans="1:86" x14ac:dyDescent="0.25">
      <c r="A835" s="226"/>
      <c r="B835" s="227"/>
      <c r="C835" s="228"/>
      <c r="D835"/>
      <c r="AL835">
        <f t="shared" si="91"/>
        <v>0</v>
      </c>
      <c r="AQ835">
        <f t="shared" si="92"/>
        <v>0</v>
      </c>
      <c r="AR835" t="str">
        <f>IFERROR(IF(OR(AP835=338,AP835=340,AP835=341,AP835=342,AP835="342A",AP835="342B"),PorcenRet(AP835,AT835,AU835),INDEX(PORCENTAJEBUSCAR,MATCH(AP835,CódigoRET,0),4)*1),"")</f>
        <v/>
      </c>
      <c r="AS835">
        <f t="shared" si="93"/>
        <v>0</v>
      </c>
      <c r="BF835" t="str">
        <f>IFERROR(IF(OR(BD835=338,BD835=340,BD835=341,BD835=342,BD835="342A",BD835="342B"),PorcenRet(BD835,BH835,BI835),INDEX(PORCENTAJEBUSCAR,MATCH(BD835,CódigoRET,0),4)*1),"")</f>
        <v/>
      </c>
      <c r="BG835">
        <f t="shared" si="94"/>
        <v>0</v>
      </c>
      <c r="BO835">
        <f t="shared" si="95"/>
        <v>0</v>
      </c>
      <c r="CC835">
        <f t="shared" si="96"/>
        <v>0</v>
      </c>
      <c r="CD835">
        <f t="shared" si="97"/>
        <v>0</v>
      </c>
      <c r="CG835">
        <f ca="1">IFERROR(INDIRECT("IVA!X"&amp;MATCH(MID(COMPRAS!C735,1,2)&amp;MID(COMPRAS!F735,1,2)&amp;MID(COMPRAS!D735,1,2),IVA!W:W,0)),"SIN COD.")</f>
        <v>0</v>
      </c>
      <c r="CH835">
        <f ca="1">IFERROR(INDIRECT("IVA!Y"&amp;MATCH(MID(COMPRAS!C735,1,2)&amp;MID(COMPRAS!F735,1,2)&amp;MID(COMPRAS!D735,1,2),IVA!W:W,0)),"SIN COD.")</f>
        <v>0</v>
      </c>
    </row>
    <row r="836" spans="1:86" x14ac:dyDescent="0.25">
      <c r="A836" s="226"/>
      <c r="B836" s="227"/>
      <c r="C836" s="228"/>
      <c r="D836"/>
      <c r="AL836">
        <f t="shared" si="91"/>
        <v>0</v>
      </c>
      <c r="AQ836">
        <f t="shared" si="92"/>
        <v>0</v>
      </c>
      <c r="AR836" t="str">
        <f>IFERROR(IF(OR(AP836=338,AP836=340,AP836=341,AP836=342,AP836="342A",AP836="342B"),PorcenRet(AP836,AT836,AU836),INDEX(PORCENTAJEBUSCAR,MATCH(AP836,CódigoRET,0),4)*1),"")</f>
        <v/>
      </c>
      <c r="AS836">
        <f t="shared" si="93"/>
        <v>0</v>
      </c>
      <c r="BF836" t="str">
        <f>IFERROR(IF(OR(BD836=338,BD836=340,BD836=341,BD836=342,BD836="342A",BD836="342B"),PorcenRet(BD836,BH836,BI836),INDEX(PORCENTAJEBUSCAR,MATCH(BD836,CódigoRET,0),4)*1),"")</f>
        <v/>
      </c>
      <c r="BG836">
        <f t="shared" si="94"/>
        <v>0</v>
      </c>
      <c r="BO836">
        <f t="shared" si="95"/>
        <v>0</v>
      </c>
      <c r="CC836">
        <f t="shared" si="96"/>
        <v>0</v>
      </c>
      <c r="CD836">
        <f t="shared" si="97"/>
        <v>0</v>
      </c>
      <c r="CG836">
        <f ca="1">IFERROR(INDIRECT("IVA!X"&amp;MATCH(MID(COMPRAS!C736,1,2)&amp;MID(COMPRAS!F736,1,2)&amp;MID(COMPRAS!D736,1,2),IVA!W:W,0)),"SIN COD.")</f>
        <v>0</v>
      </c>
      <c r="CH836">
        <f ca="1">IFERROR(INDIRECT("IVA!Y"&amp;MATCH(MID(COMPRAS!C736,1,2)&amp;MID(COMPRAS!F736,1,2)&amp;MID(COMPRAS!D736,1,2),IVA!W:W,0)),"SIN COD.")</f>
        <v>0</v>
      </c>
    </row>
    <row r="837" spans="1:86" x14ac:dyDescent="0.25">
      <c r="A837" s="226"/>
      <c r="B837" s="227"/>
      <c r="C837" s="228"/>
      <c r="D837"/>
      <c r="AL837">
        <f t="shared" si="91"/>
        <v>0</v>
      </c>
      <c r="AQ837">
        <f t="shared" si="92"/>
        <v>0</v>
      </c>
      <c r="AR837" t="str">
        <f>IFERROR(IF(OR(AP837=338,AP837=340,AP837=341,AP837=342,AP837="342A",AP837="342B"),PorcenRet(AP837,AT837,AU837),INDEX(PORCENTAJEBUSCAR,MATCH(AP837,CódigoRET,0),4)*1),"")</f>
        <v/>
      </c>
      <c r="AS837">
        <f t="shared" si="93"/>
        <v>0</v>
      </c>
      <c r="BF837" t="str">
        <f>IFERROR(IF(OR(BD837=338,BD837=340,BD837=341,BD837=342,BD837="342A",BD837="342B"),PorcenRet(BD837,BH837,BI837),INDEX(PORCENTAJEBUSCAR,MATCH(BD837,CódigoRET,0),4)*1),"")</f>
        <v/>
      </c>
      <c r="BG837">
        <f t="shared" si="94"/>
        <v>0</v>
      </c>
      <c r="BO837">
        <f t="shared" si="95"/>
        <v>0</v>
      </c>
      <c r="CC837">
        <f t="shared" si="96"/>
        <v>0</v>
      </c>
      <c r="CD837">
        <f t="shared" si="97"/>
        <v>0</v>
      </c>
      <c r="CG837">
        <f ca="1">IFERROR(INDIRECT("IVA!X"&amp;MATCH(MID(COMPRAS!C737,1,2)&amp;MID(COMPRAS!F737,1,2)&amp;MID(COMPRAS!D737,1,2),IVA!W:W,0)),"SIN COD.")</f>
        <v>0</v>
      </c>
      <c r="CH837">
        <f ca="1">IFERROR(INDIRECT("IVA!Y"&amp;MATCH(MID(COMPRAS!C737,1,2)&amp;MID(COMPRAS!F737,1,2)&amp;MID(COMPRAS!D737,1,2),IVA!W:W,0)),"SIN COD.")</f>
        <v>0</v>
      </c>
    </row>
    <row r="838" spans="1:86" x14ac:dyDescent="0.25">
      <c r="A838" s="226"/>
      <c r="B838" s="227"/>
      <c r="C838" s="228"/>
      <c r="D838"/>
      <c r="AL838">
        <f t="shared" si="91"/>
        <v>0</v>
      </c>
      <c r="AQ838">
        <f t="shared" si="92"/>
        <v>0</v>
      </c>
      <c r="AR838" t="str">
        <f>IFERROR(IF(OR(AP838=338,AP838=340,AP838=341,AP838=342,AP838="342A",AP838="342B"),PorcenRet(AP838,AT838,AU838),INDEX(PORCENTAJEBUSCAR,MATCH(AP838,CódigoRET,0),4)*1),"")</f>
        <v/>
      </c>
      <c r="AS838">
        <f t="shared" si="93"/>
        <v>0</v>
      </c>
      <c r="BF838" t="str">
        <f>IFERROR(IF(OR(BD838=338,BD838=340,BD838=341,BD838=342,BD838="342A",BD838="342B"),PorcenRet(BD838,BH838,BI838),INDEX(PORCENTAJEBUSCAR,MATCH(BD838,CódigoRET,0),4)*1),"")</f>
        <v/>
      </c>
      <c r="BG838">
        <f t="shared" si="94"/>
        <v>0</v>
      </c>
      <c r="BO838">
        <f t="shared" si="95"/>
        <v>0</v>
      </c>
      <c r="CC838">
        <f t="shared" si="96"/>
        <v>0</v>
      </c>
      <c r="CD838">
        <f t="shared" si="97"/>
        <v>0</v>
      </c>
      <c r="CG838">
        <f ca="1">IFERROR(INDIRECT("IVA!X"&amp;MATCH(MID(COMPRAS!C738,1,2)&amp;MID(COMPRAS!F738,1,2)&amp;MID(COMPRAS!D738,1,2),IVA!W:W,0)),"SIN COD.")</f>
        <v>0</v>
      </c>
      <c r="CH838">
        <f ca="1">IFERROR(INDIRECT("IVA!Y"&amp;MATCH(MID(COMPRAS!C738,1,2)&amp;MID(COMPRAS!F738,1,2)&amp;MID(COMPRAS!D738,1,2),IVA!W:W,0)),"SIN COD.")</f>
        <v>0</v>
      </c>
    </row>
    <row r="839" spans="1:86" x14ac:dyDescent="0.25">
      <c r="A839" s="226"/>
      <c r="B839" s="227"/>
      <c r="C839" s="228"/>
      <c r="D839"/>
      <c r="AL839">
        <f t="shared" si="91"/>
        <v>0</v>
      </c>
      <c r="AQ839">
        <f t="shared" si="92"/>
        <v>0</v>
      </c>
      <c r="AR839" t="str">
        <f>IFERROR(IF(OR(AP839=338,AP839=340,AP839=341,AP839=342,AP839="342A",AP839="342B"),PorcenRet(AP839,AT839,AU839),INDEX(PORCENTAJEBUSCAR,MATCH(AP839,CódigoRET,0),4)*1),"")</f>
        <v/>
      </c>
      <c r="AS839">
        <f t="shared" si="93"/>
        <v>0</v>
      </c>
      <c r="BF839" t="str">
        <f>IFERROR(IF(OR(BD839=338,BD839=340,BD839=341,BD839=342,BD839="342A",BD839="342B"),PorcenRet(BD839,BH839,BI839),INDEX(PORCENTAJEBUSCAR,MATCH(BD839,CódigoRET,0),4)*1),"")</f>
        <v/>
      </c>
      <c r="BG839">
        <f t="shared" si="94"/>
        <v>0</v>
      </c>
      <c r="BO839">
        <f t="shared" si="95"/>
        <v>0</v>
      </c>
      <c r="CC839">
        <f t="shared" si="96"/>
        <v>0</v>
      </c>
      <c r="CD839">
        <f t="shared" si="97"/>
        <v>0</v>
      </c>
      <c r="CG839">
        <f ca="1">IFERROR(INDIRECT("IVA!X"&amp;MATCH(MID(COMPRAS!C739,1,2)&amp;MID(COMPRAS!F739,1,2)&amp;MID(COMPRAS!D739,1,2),IVA!W:W,0)),"SIN COD.")</f>
        <v>0</v>
      </c>
      <c r="CH839">
        <f ca="1">IFERROR(INDIRECT("IVA!Y"&amp;MATCH(MID(COMPRAS!C739,1,2)&amp;MID(COMPRAS!F739,1,2)&amp;MID(COMPRAS!D739,1,2),IVA!W:W,0)),"SIN COD.")</f>
        <v>0</v>
      </c>
    </row>
    <row r="840" spans="1:86" x14ac:dyDescent="0.25">
      <c r="A840" s="226"/>
      <c r="B840" s="227"/>
      <c r="C840" s="228"/>
      <c r="D840"/>
      <c r="AL840">
        <f t="shared" si="91"/>
        <v>0</v>
      </c>
      <c r="AQ840">
        <f t="shared" si="92"/>
        <v>0</v>
      </c>
      <c r="AR840" t="str">
        <f>IFERROR(IF(OR(AP840=338,AP840=340,AP840=341,AP840=342,AP840="342A",AP840="342B"),PorcenRet(AP840,AT840,AU840),INDEX(PORCENTAJEBUSCAR,MATCH(AP840,CódigoRET,0),4)*1),"")</f>
        <v/>
      </c>
      <c r="AS840">
        <f t="shared" si="93"/>
        <v>0</v>
      </c>
      <c r="BF840" t="str">
        <f>IFERROR(IF(OR(BD840=338,BD840=340,BD840=341,BD840=342,BD840="342A",BD840="342B"),PorcenRet(BD840,BH840,BI840),INDEX(PORCENTAJEBUSCAR,MATCH(BD840,CódigoRET,0),4)*1),"")</f>
        <v/>
      </c>
      <c r="BG840">
        <f t="shared" si="94"/>
        <v>0</v>
      </c>
      <c r="BO840">
        <f t="shared" si="95"/>
        <v>0</v>
      </c>
      <c r="CC840">
        <f t="shared" si="96"/>
        <v>0</v>
      </c>
      <c r="CD840">
        <f t="shared" si="97"/>
        <v>0</v>
      </c>
      <c r="CG840">
        <f ca="1">IFERROR(INDIRECT("IVA!X"&amp;MATCH(MID(COMPRAS!C740,1,2)&amp;MID(COMPRAS!F740,1,2)&amp;MID(COMPRAS!D740,1,2),IVA!W:W,0)),"SIN COD.")</f>
        <v>0</v>
      </c>
      <c r="CH840">
        <f ca="1">IFERROR(INDIRECT("IVA!Y"&amp;MATCH(MID(COMPRAS!C740,1,2)&amp;MID(COMPRAS!F740,1,2)&amp;MID(COMPRAS!D740,1,2),IVA!W:W,0)),"SIN COD.")</f>
        <v>0</v>
      </c>
    </row>
    <row r="841" spans="1:86" x14ac:dyDescent="0.25">
      <c r="A841" s="226"/>
      <c r="B841" s="227"/>
      <c r="C841" s="228"/>
      <c r="D841"/>
      <c r="AL841">
        <f t="shared" si="91"/>
        <v>0</v>
      </c>
      <c r="AQ841">
        <f t="shared" si="92"/>
        <v>0</v>
      </c>
      <c r="AR841" t="str">
        <f>IFERROR(IF(OR(AP841=338,AP841=340,AP841=341,AP841=342,AP841="342A",AP841="342B"),PorcenRet(AP841,AT841,AU841),INDEX(PORCENTAJEBUSCAR,MATCH(AP841,CódigoRET,0),4)*1),"")</f>
        <v/>
      </c>
      <c r="AS841">
        <f t="shared" si="93"/>
        <v>0</v>
      </c>
      <c r="BF841" t="str">
        <f>IFERROR(IF(OR(BD841=338,BD841=340,BD841=341,BD841=342,BD841="342A",BD841="342B"),PorcenRet(BD841,BH841,BI841),INDEX(PORCENTAJEBUSCAR,MATCH(BD841,CódigoRET,0),4)*1),"")</f>
        <v/>
      </c>
      <c r="BG841">
        <f t="shared" si="94"/>
        <v>0</v>
      </c>
      <c r="BO841">
        <f t="shared" si="95"/>
        <v>0</v>
      </c>
      <c r="CC841">
        <f t="shared" si="96"/>
        <v>0</v>
      </c>
      <c r="CD841">
        <f t="shared" si="97"/>
        <v>0</v>
      </c>
      <c r="CG841">
        <f ca="1">IFERROR(INDIRECT("IVA!X"&amp;MATCH(MID(COMPRAS!C741,1,2)&amp;MID(COMPRAS!F741,1,2)&amp;MID(COMPRAS!D741,1,2),IVA!W:W,0)),"SIN COD.")</f>
        <v>0</v>
      </c>
      <c r="CH841">
        <f ca="1">IFERROR(INDIRECT("IVA!Y"&amp;MATCH(MID(COMPRAS!C741,1,2)&amp;MID(COMPRAS!F741,1,2)&amp;MID(COMPRAS!D741,1,2),IVA!W:W,0)),"SIN COD.")</f>
        <v>0</v>
      </c>
    </row>
    <row r="842" spans="1:86" x14ac:dyDescent="0.25">
      <c r="A842" s="226"/>
      <c r="B842" s="227"/>
      <c r="C842" s="228"/>
      <c r="D842"/>
      <c r="AL842">
        <f t="shared" si="91"/>
        <v>0</v>
      </c>
      <c r="AQ842">
        <f t="shared" si="92"/>
        <v>0</v>
      </c>
      <c r="AR842" t="str">
        <f>IFERROR(IF(OR(AP842=338,AP842=340,AP842=341,AP842=342,AP842="342A",AP842="342B"),PorcenRet(AP842,AT842,AU842),INDEX(PORCENTAJEBUSCAR,MATCH(AP842,CódigoRET,0),4)*1),"")</f>
        <v/>
      </c>
      <c r="AS842">
        <f t="shared" si="93"/>
        <v>0</v>
      </c>
      <c r="BF842" t="str">
        <f>IFERROR(IF(OR(BD842=338,BD842=340,BD842=341,BD842=342,BD842="342A",BD842="342B"),PorcenRet(BD842,BH842,BI842),INDEX(PORCENTAJEBUSCAR,MATCH(BD842,CódigoRET,0),4)*1),"")</f>
        <v/>
      </c>
      <c r="BG842">
        <f t="shared" si="94"/>
        <v>0</v>
      </c>
      <c r="BO842">
        <f t="shared" si="95"/>
        <v>0</v>
      </c>
      <c r="CC842">
        <f t="shared" si="96"/>
        <v>0</v>
      </c>
      <c r="CD842">
        <f t="shared" si="97"/>
        <v>0</v>
      </c>
      <c r="CG842">
        <f ca="1">IFERROR(INDIRECT("IVA!X"&amp;MATCH(MID(COMPRAS!C742,1,2)&amp;MID(COMPRAS!F742,1,2)&amp;MID(COMPRAS!D742,1,2),IVA!W:W,0)),"SIN COD.")</f>
        <v>0</v>
      </c>
      <c r="CH842">
        <f ca="1">IFERROR(INDIRECT("IVA!Y"&amp;MATCH(MID(COMPRAS!C742,1,2)&amp;MID(COMPRAS!F742,1,2)&amp;MID(COMPRAS!D742,1,2),IVA!W:W,0)),"SIN COD.")</f>
        <v>0</v>
      </c>
    </row>
    <row r="843" spans="1:86" x14ac:dyDescent="0.25">
      <c r="A843" s="226"/>
      <c r="B843" s="227"/>
      <c r="C843" s="228"/>
      <c r="D843"/>
      <c r="AL843">
        <f t="shared" si="91"/>
        <v>0</v>
      </c>
      <c r="AQ843">
        <f t="shared" si="92"/>
        <v>0</v>
      </c>
      <c r="AR843" t="str">
        <f>IFERROR(IF(OR(AP843=338,AP843=340,AP843=341,AP843=342,AP843="342A",AP843="342B"),PorcenRet(AP843,AT843,AU843),INDEX(PORCENTAJEBUSCAR,MATCH(AP843,CódigoRET,0),4)*1),"")</f>
        <v/>
      </c>
      <c r="AS843">
        <f t="shared" si="93"/>
        <v>0</v>
      </c>
      <c r="BF843" t="str">
        <f>IFERROR(IF(OR(BD843=338,BD843=340,BD843=341,BD843=342,BD843="342A",BD843="342B"),PorcenRet(BD843,BH843,BI843),INDEX(PORCENTAJEBUSCAR,MATCH(BD843,CódigoRET,0),4)*1),"")</f>
        <v/>
      </c>
      <c r="BG843">
        <f t="shared" si="94"/>
        <v>0</v>
      </c>
      <c r="BO843">
        <f t="shared" si="95"/>
        <v>0</v>
      </c>
      <c r="CC843">
        <f t="shared" si="96"/>
        <v>0</v>
      </c>
      <c r="CD843">
        <f t="shared" si="97"/>
        <v>0</v>
      </c>
      <c r="CG843">
        <f ca="1">IFERROR(INDIRECT("IVA!X"&amp;MATCH(MID(COMPRAS!C743,1,2)&amp;MID(COMPRAS!F743,1,2)&amp;MID(COMPRAS!D743,1,2),IVA!W:W,0)),"SIN COD.")</f>
        <v>0</v>
      </c>
      <c r="CH843">
        <f ca="1">IFERROR(INDIRECT("IVA!Y"&amp;MATCH(MID(COMPRAS!C743,1,2)&amp;MID(COMPRAS!F743,1,2)&amp;MID(COMPRAS!D743,1,2),IVA!W:W,0)),"SIN COD.")</f>
        <v>0</v>
      </c>
    </row>
    <row r="844" spans="1:86" x14ac:dyDescent="0.25">
      <c r="A844" s="226"/>
      <c r="B844" s="227"/>
      <c r="C844" s="228"/>
      <c r="D844"/>
      <c r="AL844">
        <f t="shared" si="91"/>
        <v>0</v>
      </c>
      <c r="AQ844">
        <f t="shared" si="92"/>
        <v>0</v>
      </c>
      <c r="AR844" t="str">
        <f>IFERROR(IF(OR(AP844=338,AP844=340,AP844=341,AP844=342,AP844="342A",AP844="342B"),PorcenRet(AP844,AT844,AU844),INDEX(PORCENTAJEBUSCAR,MATCH(AP844,CódigoRET,0),4)*1),"")</f>
        <v/>
      </c>
      <c r="AS844">
        <f t="shared" si="93"/>
        <v>0</v>
      </c>
      <c r="BF844" t="str">
        <f>IFERROR(IF(OR(BD844=338,BD844=340,BD844=341,BD844=342,BD844="342A",BD844="342B"),PorcenRet(BD844,BH844,BI844),INDEX(PORCENTAJEBUSCAR,MATCH(BD844,CódigoRET,0),4)*1),"")</f>
        <v/>
      </c>
      <c r="BG844">
        <f t="shared" si="94"/>
        <v>0</v>
      </c>
      <c r="BO844">
        <f t="shared" si="95"/>
        <v>0</v>
      </c>
      <c r="CC844">
        <f t="shared" si="96"/>
        <v>0</v>
      </c>
      <c r="CD844">
        <f t="shared" si="97"/>
        <v>0</v>
      </c>
      <c r="CG844">
        <f ca="1">IFERROR(INDIRECT("IVA!X"&amp;MATCH(MID(COMPRAS!C744,1,2)&amp;MID(COMPRAS!F744,1,2)&amp;MID(COMPRAS!D744,1,2),IVA!W:W,0)),"SIN COD.")</f>
        <v>0</v>
      </c>
      <c r="CH844">
        <f ca="1">IFERROR(INDIRECT("IVA!Y"&amp;MATCH(MID(COMPRAS!C744,1,2)&amp;MID(COMPRAS!F744,1,2)&amp;MID(COMPRAS!D744,1,2),IVA!W:W,0)),"SIN COD.")</f>
        <v>0</v>
      </c>
    </row>
    <row r="845" spans="1:86" x14ac:dyDescent="0.25">
      <c r="A845" s="226"/>
      <c r="B845" s="227"/>
      <c r="C845" s="228"/>
      <c r="D845"/>
      <c r="AL845">
        <f t="shared" si="91"/>
        <v>0</v>
      </c>
      <c r="AQ845">
        <f t="shared" si="92"/>
        <v>0</v>
      </c>
      <c r="AR845" t="str">
        <f>IFERROR(IF(OR(AP845=338,AP845=340,AP845=341,AP845=342,AP845="342A",AP845="342B"),PorcenRet(AP845,AT845,AU845),INDEX(PORCENTAJEBUSCAR,MATCH(AP845,CódigoRET,0),4)*1),"")</f>
        <v/>
      </c>
      <c r="AS845">
        <f t="shared" si="93"/>
        <v>0</v>
      </c>
      <c r="BF845" t="str">
        <f>IFERROR(IF(OR(BD845=338,BD845=340,BD845=341,BD845=342,BD845="342A",BD845="342B"),PorcenRet(BD845,BH845,BI845),INDEX(PORCENTAJEBUSCAR,MATCH(BD845,CódigoRET,0),4)*1),"")</f>
        <v/>
      </c>
      <c r="BG845">
        <f t="shared" si="94"/>
        <v>0</v>
      </c>
      <c r="BO845">
        <f t="shared" si="95"/>
        <v>0</v>
      </c>
      <c r="CC845">
        <f t="shared" si="96"/>
        <v>0</v>
      </c>
      <c r="CD845">
        <f t="shared" si="97"/>
        <v>0</v>
      </c>
      <c r="CG845">
        <f ca="1">IFERROR(INDIRECT("IVA!X"&amp;MATCH(MID(COMPRAS!C745,1,2)&amp;MID(COMPRAS!F745,1,2)&amp;MID(COMPRAS!D745,1,2),IVA!W:W,0)),"SIN COD.")</f>
        <v>0</v>
      </c>
      <c r="CH845">
        <f ca="1">IFERROR(INDIRECT("IVA!Y"&amp;MATCH(MID(COMPRAS!C745,1,2)&amp;MID(COMPRAS!F745,1,2)&amp;MID(COMPRAS!D745,1,2),IVA!W:W,0)),"SIN COD.")</f>
        <v>0</v>
      </c>
    </row>
    <row r="846" spans="1:86" x14ac:dyDescent="0.25">
      <c r="A846" s="226"/>
      <c r="B846" s="227"/>
      <c r="C846" s="228"/>
      <c r="D846"/>
      <c r="AL846">
        <f t="shared" si="91"/>
        <v>0</v>
      </c>
      <c r="AQ846">
        <f t="shared" si="92"/>
        <v>0</v>
      </c>
      <c r="AR846" t="str">
        <f>IFERROR(IF(OR(AP846=338,AP846=340,AP846=341,AP846=342,AP846="342A",AP846="342B"),PorcenRet(AP846,AT846,AU846),INDEX(PORCENTAJEBUSCAR,MATCH(AP846,CódigoRET,0),4)*1),"")</f>
        <v/>
      </c>
      <c r="AS846">
        <f t="shared" si="93"/>
        <v>0</v>
      </c>
      <c r="BF846" t="str">
        <f>IFERROR(IF(OR(BD846=338,BD846=340,BD846=341,BD846=342,BD846="342A",BD846="342B"),PorcenRet(BD846,BH846,BI846),INDEX(PORCENTAJEBUSCAR,MATCH(BD846,CódigoRET,0),4)*1),"")</f>
        <v/>
      </c>
      <c r="BG846">
        <f t="shared" si="94"/>
        <v>0</v>
      </c>
      <c r="BO846">
        <f t="shared" si="95"/>
        <v>0</v>
      </c>
      <c r="CC846">
        <f t="shared" si="96"/>
        <v>0</v>
      </c>
      <c r="CD846">
        <f t="shared" si="97"/>
        <v>0</v>
      </c>
      <c r="CG846">
        <f ca="1">IFERROR(INDIRECT("IVA!X"&amp;MATCH(MID(COMPRAS!C746,1,2)&amp;MID(COMPRAS!F746,1,2)&amp;MID(COMPRAS!D746,1,2),IVA!W:W,0)),"SIN COD.")</f>
        <v>0</v>
      </c>
      <c r="CH846">
        <f ca="1">IFERROR(INDIRECT("IVA!Y"&amp;MATCH(MID(COMPRAS!C746,1,2)&amp;MID(COMPRAS!F746,1,2)&amp;MID(COMPRAS!D746,1,2),IVA!W:W,0)),"SIN COD.")</f>
        <v>0</v>
      </c>
    </row>
    <row r="847" spans="1:86" x14ac:dyDescent="0.25">
      <c r="A847" s="226"/>
      <c r="B847" s="227"/>
      <c r="C847" s="228"/>
      <c r="D847"/>
      <c r="AL847">
        <f t="shared" si="91"/>
        <v>0</v>
      </c>
      <c r="AQ847">
        <f t="shared" si="92"/>
        <v>0</v>
      </c>
      <c r="AR847" t="str">
        <f>IFERROR(IF(OR(AP847=338,AP847=340,AP847=341,AP847=342,AP847="342A",AP847="342B"),PorcenRet(AP847,AT847,AU847),INDEX(PORCENTAJEBUSCAR,MATCH(AP847,CódigoRET,0),4)*1),"")</f>
        <v/>
      </c>
      <c r="AS847">
        <f t="shared" si="93"/>
        <v>0</v>
      </c>
      <c r="BF847" t="str">
        <f>IFERROR(IF(OR(BD847=338,BD847=340,BD847=341,BD847=342,BD847="342A",BD847="342B"),PorcenRet(BD847,BH847,BI847),INDEX(PORCENTAJEBUSCAR,MATCH(BD847,CódigoRET,0),4)*1),"")</f>
        <v/>
      </c>
      <c r="BG847">
        <f t="shared" si="94"/>
        <v>0</v>
      </c>
      <c r="BO847">
        <f t="shared" si="95"/>
        <v>0</v>
      </c>
      <c r="CC847">
        <f t="shared" si="96"/>
        <v>0</v>
      </c>
      <c r="CD847">
        <f t="shared" si="97"/>
        <v>0</v>
      </c>
      <c r="CG847">
        <f ca="1">IFERROR(INDIRECT("IVA!X"&amp;MATCH(MID(COMPRAS!C747,1,2)&amp;MID(COMPRAS!F747,1,2)&amp;MID(COMPRAS!D747,1,2),IVA!W:W,0)),"SIN COD.")</f>
        <v>0</v>
      </c>
      <c r="CH847">
        <f ca="1">IFERROR(INDIRECT("IVA!Y"&amp;MATCH(MID(COMPRAS!C747,1,2)&amp;MID(COMPRAS!F747,1,2)&amp;MID(COMPRAS!D747,1,2),IVA!W:W,0)),"SIN COD.")</f>
        <v>0</v>
      </c>
    </row>
    <row r="848" spans="1:86" x14ac:dyDescent="0.25">
      <c r="A848" s="226"/>
      <c r="B848" s="227"/>
      <c r="C848" s="228"/>
      <c r="D848"/>
      <c r="AL848">
        <f t="shared" si="91"/>
        <v>0</v>
      </c>
      <c r="AQ848">
        <f t="shared" si="92"/>
        <v>0</v>
      </c>
      <c r="AR848" t="str">
        <f>IFERROR(IF(OR(AP848=338,AP848=340,AP848=341,AP848=342,AP848="342A",AP848="342B"),PorcenRet(AP848,AT848,AU848),INDEX(PORCENTAJEBUSCAR,MATCH(AP848,CódigoRET,0),4)*1),"")</f>
        <v/>
      </c>
      <c r="AS848">
        <f t="shared" si="93"/>
        <v>0</v>
      </c>
      <c r="BF848" t="str">
        <f>IFERROR(IF(OR(BD848=338,BD848=340,BD848=341,BD848=342,BD848="342A",BD848="342B"),PorcenRet(BD848,BH848,BI848),INDEX(PORCENTAJEBUSCAR,MATCH(BD848,CódigoRET,0),4)*1),"")</f>
        <v/>
      </c>
      <c r="BG848">
        <f t="shared" si="94"/>
        <v>0</v>
      </c>
      <c r="BO848">
        <f t="shared" si="95"/>
        <v>0</v>
      </c>
      <c r="CC848">
        <f t="shared" si="96"/>
        <v>0</v>
      </c>
      <c r="CD848">
        <f t="shared" si="97"/>
        <v>0</v>
      </c>
      <c r="CG848">
        <f ca="1">IFERROR(INDIRECT("IVA!X"&amp;MATCH(MID(COMPRAS!C748,1,2)&amp;MID(COMPRAS!F748,1,2)&amp;MID(COMPRAS!D748,1,2),IVA!W:W,0)),"SIN COD.")</f>
        <v>0</v>
      </c>
      <c r="CH848">
        <f ca="1">IFERROR(INDIRECT("IVA!Y"&amp;MATCH(MID(COMPRAS!C748,1,2)&amp;MID(COMPRAS!F748,1,2)&amp;MID(COMPRAS!D748,1,2),IVA!W:W,0)),"SIN COD.")</f>
        <v>0</v>
      </c>
    </row>
    <row r="849" spans="1:86" x14ac:dyDescent="0.25">
      <c r="A849" s="226"/>
      <c r="B849" s="227"/>
      <c r="C849" s="228"/>
      <c r="D849"/>
      <c r="AL849">
        <f t="shared" si="91"/>
        <v>0</v>
      </c>
      <c r="AQ849">
        <f t="shared" si="92"/>
        <v>0</v>
      </c>
      <c r="AR849" t="str">
        <f>IFERROR(IF(OR(AP849=338,AP849=340,AP849=341,AP849=342,AP849="342A",AP849="342B"),PorcenRet(AP849,AT849,AU849),INDEX(PORCENTAJEBUSCAR,MATCH(AP849,CódigoRET,0),4)*1),"")</f>
        <v/>
      </c>
      <c r="AS849">
        <f t="shared" si="93"/>
        <v>0</v>
      </c>
      <c r="BF849" t="str">
        <f>IFERROR(IF(OR(BD849=338,BD849=340,BD849=341,BD849=342,BD849="342A",BD849="342B"),PorcenRet(BD849,BH849,BI849),INDEX(PORCENTAJEBUSCAR,MATCH(BD849,CódigoRET,0),4)*1),"")</f>
        <v/>
      </c>
      <c r="BG849">
        <f t="shared" si="94"/>
        <v>0</v>
      </c>
      <c r="BO849">
        <f t="shared" si="95"/>
        <v>0</v>
      </c>
      <c r="CC849">
        <f t="shared" si="96"/>
        <v>0</v>
      </c>
      <c r="CD849">
        <f t="shared" si="97"/>
        <v>0</v>
      </c>
      <c r="CG849">
        <f ca="1">IFERROR(INDIRECT("IVA!X"&amp;MATCH(MID(COMPRAS!C749,1,2)&amp;MID(COMPRAS!F749,1,2)&amp;MID(COMPRAS!D749,1,2),IVA!W:W,0)),"SIN COD.")</f>
        <v>0</v>
      </c>
      <c r="CH849">
        <f ca="1">IFERROR(INDIRECT("IVA!Y"&amp;MATCH(MID(COMPRAS!C749,1,2)&amp;MID(COMPRAS!F749,1,2)&amp;MID(COMPRAS!D749,1,2),IVA!W:W,0)),"SIN COD.")</f>
        <v>0</v>
      </c>
    </row>
    <row r="850" spans="1:86" x14ac:dyDescent="0.25">
      <c r="A850" s="226"/>
      <c r="B850" s="227"/>
      <c r="C850" s="228"/>
      <c r="D850"/>
      <c r="AL850">
        <f t="shared" si="91"/>
        <v>0</v>
      </c>
      <c r="AQ850">
        <f t="shared" si="92"/>
        <v>0</v>
      </c>
      <c r="AR850" t="str">
        <f>IFERROR(IF(OR(AP850=338,AP850=340,AP850=341,AP850=342,AP850="342A",AP850="342B"),PorcenRet(AP850,AT850,AU850),INDEX(PORCENTAJEBUSCAR,MATCH(AP850,CódigoRET,0),4)*1),"")</f>
        <v/>
      </c>
      <c r="AS850">
        <f t="shared" si="93"/>
        <v>0</v>
      </c>
      <c r="BF850" t="str">
        <f>IFERROR(IF(OR(BD850=338,BD850=340,BD850=341,BD850=342,BD850="342A",BD850="342B"),PorcenRet(BD850,BH850,BI850),INDEX(PORCENTAJEBUSCAR,MATCH(BD850,CódigoRET,0),4)*1),"")</f>
        <v/>
      </c>
      <c r="BG850">
        <f t="shared" si="94"/>
        <v>0</v>
      </c>
      <c r="BO850">
        <f t="shared" si="95"/>
        <v>0</v>
      </c>
      <c r="CC850">
        <f t="shared" si="96"/>
        <v>0</v>
      </c>
      <c r="CD850">
        <f t="shared" si="97"/>
        <v>0</v>
      </c>
      <c r="CG850">
        <f ca="1">IFERROR(INDIRECT("IVA!X"&amp;MATCH(MID(COMPRAS!C750,1,2)&amp;MID(COMPRAS!F750,1,2)&amp;MID(COMPRAS!D750,1,2),IVA!W:W,0)),"SIN COD.")</f>
        <v>0</v>
      </c>
      <c r="CH850">
        <f ca="1">IFERROR(INDIRECT("IVA!Y"&amp;MATCH(MID(COMPRAS!C750,1,2)&amp;MID(COMPRAS!F750,1,2)&amp;MID(COMPRAS!D750,1,2),IVA!W:W,0)),"SIN COD.")</f>
        <v>0</v>
      </c>
    </row>
    <row r="851" spans="1:86" x14ac:dyDescent="0.25">
      <c r="A851" s="226"/>
      <c r="B851" s="227"/>
      <c r="C851" s="228"/>
      <c r="D851"/>
      <c r="AL851">
        <f t="shared" si="91"/>
        <v>0</v>
      </c>
      <c r="AQ851">
        <f t="shared" si="92"/>
        <v>0</v>
      </c>
      <c r="AR851" t="str">
        <f>IFERROR(IF(OR(AP851=338,AP851=340,AP851=341,AP851=342,AP851="342A",AP851="342B"),PorcenRet(AP851,AT851,AU851),INDEX(PORCENTAJEBUSCAR,MATCH(AP851,CódigoRET,0),4)*1),"")</f>
        <v/>
      </c>
      <c r="AS851">
        <f t="shared" si="93"/>
        <v>0</v>
      </c>
      <c r="BF851" t="str">
        <f>IFERROR(IF(OR(BD851=338,BD851=340,BD851=341,BD851=342,BD851="342A",BD851="342B"),PorcenRet(BD851,BH851,BI851),INDEX(PORCENTAJEBUSCAR,MATCH(BD851,CódigoRET,0),4)*1),"")</f>
        <v/>
      </c>
      <c r="BG851">
        <f t="shared" si="94"/>
        <v>0</v>
      </c>
      <c r="BO851">
        <f t="shared" si="95"/>
        <v>0</v>
      </c>
      <c r="CC851">
        <f t="shared" si="96"/>
        <v>0</v>
      </c>
      <c r="CD851">
        <f t="shared" si="97"/>
        <v>0</v>
      </c>
      <c r="CG851">
        <f ca="1">IFERROR(INDIRECT("IVA!X"&amp;MATCH(MID(COMPRAS!C751,1,2)&amp;MID(COMPRAS!F751,1,2)&amp;MID(COMPRAS!D751,1,2),IVA!W:W,0)),"SIN COD.")</f>
        <v>0</v>
      </c>
      <c r="CH851">
        <f ca="1">IFERROR(INDIRECT("IVA!Y"&amp;MATCH(MID(COMPRAS!C751,1,2)&amp;MID(COMPRAS!F751,1,2)&amp;MID(COMPRAS!D751,1,2),IVA!W:W,0)),"SIN COD.")</f>
        <v>0</v>
      </c>
    </row>
    <row r="852" spans="1:86" x14ac:dyDescent="0.25">
      <c r="A852" s="226"/>
      <c r="B852" s="227"/>
      <c r="C852" s="228"/>
      <c r="D852"/>
      <c r="AL852">
        <f t="shared" si="91"/>
        <v>0</v>
      </c>
      <c r="AQ852">
        <f t="shared" si="92"/>
        <v>0</v>
      </c>
      <c r="AR852" t="str">
        <f>IFERROR(IF(OR(AP852=338,AP852=340,AP852=341,AP852=342,AP852="342A",AP852="342B"),PorcenRet(AP852,AT852,AU852),INDEX(PORCENTAJEBUSCAR,MATCH(AP852,CódigoRET,0),4)*1),"")</f>
        <v/>
      </c>
      <c r="AS852">
        <f t="shared" si="93"/>
        <v>0</v>
      </c>
      <c r="BF852" t="str">
        <f>IFERROR(IF(OR(BD852=338,BD852=340,BD852=341,BD852=342,BD852="342A",BD852="342B"),PorcenRet(BD852,BH852,BI852),INDEX(PORCENTAJEBUSCAR,MATCH(BD852,CódigoRET,0),4)*1),"")</f>
        <v/>
      </c>
      <c r="BG852">
        <f t="shared" si="94"/>
        <v>0</v>
      </c>
      <c r="BO852">
        <f t="shared" si="95"/>
        <v>0</v>
      </c>
      <c r="CC852">
        <f t="shared" si="96"/>
        <v>0</v>
      </c>
      <c r="CD852">
        <f t="shared" si="97"/>
        <v>0</v>
      </c>
      <c r="CG852">
        <f ca="1">IFERROR(INDIRECT("IVA!X"&amp;MATCH(MID(COMPRAS!C752,1,2)&amp;MID(COMPRAS!F752,1,2)&amp;MID(COMPRAS!D752,1,2),IVA!W:W,0)),"SIN COD.")</f>
        <v>0</v>
      </c>
      <c r="CH852">
        <f ca="1">IFERROR(INDIRECT("IVA!Y"&amp;MATCH(MID(COMPRAS!C752,1,2)&amp;MID(COMPRAS!F752,1,2)&amp;MID(COMPRAS!D752,1,2),IVA!W:W,0)),"SIN COD.")</f>
        <v>0</v>
      </c>
    </row>
    <row r="853" spans="1:86" x14ac:dyDescent="0.25">
      <c r="A853" s="226"/>
      <c r="B853" s="227"/>
      <c r="C853" s="228"/>
      <c r="D853"/>
      <c r="AL853">
        <f t="shared" si="91"/>
        <v>0</v>
      </c>
      <c r="AQ853">
        <f t="shared" si="92"/>
        <v>0</v>
      </c>
      <c r="AR853" t="str">
        <f>IFERROR(IF(OR(AP853=338,AP853=340,AP853=341,AP853=342,AP853="342A",AP853="342B"),PorcenRet(AP853,AT853,AU853),INDEX(PORCENTAJEBUSCAR,MATCH(AP853,CódigoRET,0),4)*1),"")</f>
        <v/>
      </c>
      <c r="AS853">
        <f t="shared" si="93"/>
        <v>0</v>
      </c>
      <c r="BF853" t="str">
        <f>IFERROR(IF(OR(BD853=338,BD853=340,BD853=341,BD853=342,BD853="342A",BD853="342B"),PorcenRet(BD853,BH853,BI853),INDEX(PORCENTAJEBUSCAR,MATCH(BD853,CódigoRET,0),4)*1),"")</f>
        <v/>
      </c>
      <c r="BG853">
        <f t="shared" si="94"/>
        <v>0</v>
      </c>
      <c r="BO853">
        <f t="shared" si="95"/>
        <v>0</v>
      </c>
      <c r="CC853">
        <f t="shared" si="96"/>
        <v>0</v>
      </c>
      <c r="CD853">
        <f t="shared" si="97"/>
        <v>0</v>
      </c>
      <c r="CG853">
        <f ca="1">IFERROR(INDIRECT("IVA!X"&amp;MATCH(MID(COMPRAS!C753,1,2)&amp;MID(COMPRAS!F753,1,2)&amp;MID(COMPRAS!D753,1,2),IVA!W:W,0)),"SIN COD.")</f>
        <v>0</v>
      </c>
      <c r="CH853">
        <f ca="1">IFERROR(INDIRECT("IVA!Y"&amp;MATCH(MID(COMPRAS!C753,1,2)&amp;MID(COMPRAS!F753,1,2)&amp;MID(COMPRAS!D753,1,2),IVA!W:W,0)),"SIN COD.")</f>
        <v>0</v>
      </c>
    </row>
    <row r="854" spans="1:86" x14ac:dyDescent="0.25">
      <c r="A854" s="226"/>
      <c r="B854" s="227"/>
      <c r="C854" s="228"/>
      <c r="D854"/>
      <c r="AL854">
        <f t="shared" si="91"/>
        <v>0</v>
      </c>
      <c r="AQ854">
        <f t="shared" si="92"/>
        <v>0</v>
      </c>
      <c r="AR854" t="str">
        <f>IFERROR(IF(OR(AP854=338,AP854=340,AP854=341,AP854=342,AP854="342A",AP854="342B"),PorcenRet(AP854,AT854,AU854),INDEX(PORCENTAJEBUSCAR,MATCH(AP854,CódigoRET,0),4)*1),"")</f>
        <v/>
      </c>
      <c r="AS854">
        <f t="shared" si="93"/>
        <v>0</v>
      </c>
      <c r="BF854" t="str">
        <f>IFERROR(IF(OR(BD854=338,BD854=340,BD854=341,BD854=342,BD854="342A",BD854="342B"),PorcenRet(BD854,BH854,BI854),INDEX(PORCENTAJEBUSCAR,MATCH(BD854,CódigoRET,0),4)*1),"")</f>
        <v/>
      </c>
      <c r="BG854">
        <f t="shared" si="94"/>
        <v>0</v>
      </c>
      <c r="BO854">
        <f t="shared" si="95"/>
        <v>0</v>
      </c>
      <c r="CC854">
        <f t="shared" si="96"/>
        <v>0</v>
      </c>
      <c r="CD854">
        <f t="shared" si="97"/>
        <v>0</v>
      </c>
      <c r="CG854">
        <f ca="1">IFERROR(INDIRECT("IVA!X"&amp;MATCH(MID(COMPRAS!C754,1,2)&amp;MID(COMPRAS!F754,1,2)&amp;MID(COMPRAS!D754,1,2),IVA!W:W,0)),"SIN COD.")</f>
        <v>0</v>
      </c>
      <c r="CH854">
        <f ca="1">IFERROR(INDIRECT("IVA!Y"&amp;MATCH(MID(COMPRAS!C754,1,2)&amp;MID(COMPRAS!F754,1,2)&amp;MID(COMPRAS!D754,1,2),IVA!W:W,0)),"SIN COD.")</f>
        <v>0</v>
      </c>
    </row>
    <row r="855" spans="1:86" x14ac:dyDescent="0.25">
      <c r="A855" s="226"/>
      <c r="B855" s="227"/>
      <c r="C855" s="228"/>
      <c r="D855"/>
      <c r="AL855">
        <f t="shared" si="91"/>
        <v>0</v>
      </c>
      <c r="AQ855">
        <f t="shared" si="92"/>
        <v>0</v>
      </c>
      <c r="AR855" t="str">
        <f>IFERROR(IF(OR(AP855=338,AP855=340,AP855=341,AP855=342,AP855="342A",AP855="342B"),PorcenRet(AP855,AT855,AU855),INDEX(PORCENTAJEBUSCAR,MATCH(AP855,CódigoRET,0),4)*1),"")</f>
        <v/>
      </c>
      <c r="AS855">
        <f t="shared" si="93"/>
        <v>0</v>
      </c>
      <c r="BF855" t="str">
        <f>IFERROR(IF(OR(BD855=338,BD855=340,BD855=341,BD855=342,BD855="342A",BD855="342B"),PorcenRet(BD855,BH855,BI855),INDEX(PORCENTAJEBUSCAR,MATCH(BD855,CódigoRET,0),4)*1),"")</f>
        <v/>
      </c>
      <c r="BG855">
        <f t="shared" si="94"/>
        <v>0</v>
      </c>
      <c r="BO855">
        <f t="shared" si="95"/>
        <v>0</v>
      </c>
      <c r="CC855">
        <f t="shared" si="96"/>
        <v>0</v>
      </c>
      <c r="CD855">
        <f t="shared" si="97"/>
        <v>0</v>
      </c>
      <c r="CG855">
        <f ca="1">IFERROR(INDIRECT("IVA!X"&amp;MATCH(MID(COMPRAS!C755,1,2)&amp;MID(COMPRAS!F755,1,2)&amp;MID(COMPRAS!D755,1,2),IVA!W:W,0)),"SIN COD.")</f>
        <v>0</v>
      </c>
      <c r="CH855">
        <f ca="1">IFERROR(INDIRECT("IVA!Y"&amp;MATCH(MID(COMPRAS!C755,1,2)&amp;MID(COMPRAS!F755,1,2)&amp;MID(COMPRAS!D755,1,2),IVA!W:W,0)),"SIN COD.")</f>
        <v>0</v>
      </c>
    </row>
    <row r="856" spans="1:86" x14ac:dyDescent="0.25">
      <c r="A856" s="226"/>
      <c r="B856" s="227"/>
      <c r="C856" s="228"/>
      <c r="D856"/>
      <c r="AL856">
        <f t="shared" si="91"/>
        <v>0</v>
      </c>
      <c r="AQ856">
        <f t="shared" si="92"/>
        <v>0</v>
      </c>
      <c r="AR856" t="str">
        <f>IFERROR(IF(OR(AP856=338,AP856=340,AP856=341,AP856=342,AP856="342A",AP856="342B"),PorcenRet(AP856,AT856,AU856),INDEX(PORCENTAJEBUSCAR,MATCH(AP856,CódigoRET,0),4)*1),"")</f>
        <v/>
      </c>
      <c r="AS856">
        <f t="shared" si="93"/>
        <v>0</v>
      </c>
      <c r="BF856" t="str">
        <f>IFERROR(IF(OR(BD856=338,BD856=340,BD856=341,BD856=342,BD856="342A",BD856="342B"),PorcenRet(BD856,BH856,BI856),INDEX(PORCENTAJEBUSCAR,MATCH(BD856,CódigoRET,0),4)*1),"")</f>
        <v/>
      </c>
      <c r="BG856">
        <f t="shared" si="94"/>
        <v>0</v>
      </c>
      <c r="BO856">
        <f t="shared" si="95"/>
        <v>0</v>
      </c>
      <c r="CC856">
        <f t="shared" si="96"/>
        <v>0</v>
      </c>
      <c r="CD856">
        <f t="shared" si="97"/>
        <v>0</v>
      </c>
      <c r="CG856">
        <f ca="1">IFERROR(INDIRECT("IVA!X"&amp;MATCH(MID(COMPRAS!C756,1,2)&amp;MID(COMPRAS!F756,1,2)&amp;MID(COMPRAS!D756,1,2),IVA!W:W,0)),"SIN COD.")</f>
        <v>0</v>
      </c>
      <c r="CH856">
        <f ca="1">IFERROR(INDIRECT("IVA!Y"&amp;MATCH(MID(COMPRAS!C756,1,2)&amp;MID(COMPRAS!F756,1,2)&amp;MID(COMPRAS!D756,1,2),IVA!W:W,0)),"SIN COD.")</f>
        <v>0</v>
      </c>
    </row>
    <row r="857" spans="1:86" x14ac:dyDescent="0.25">
      <c r="A857" s="226"/>
      <c r="B857" s="227"/>
      <c r="C857" s="228"/>
      <c r="D857"/>
      <c r="AL857">
        <f t="shared" si="91"/>
        <v>0</v>
      </c>
      <c r="AQ857">
        <f t="shared" si="92"/>
        <v>0</v>
      </c>
      <c r="AR857" t="str">
        <f>IFERROR(IF(OR(AP857=338,AP857=340,AP857=341,AP857=342,AP857="342A",AP857="342B"),PorcenRet(AP857,AT857,AU857),INDEX(PORCENTAJEBUSCAR,MATCH(AP857,CódigoRET,0),4)*1),"")</f>
        <v/>
      </c>
      <c r="AS857">
        <f t="shared" si="93"/>
        <v>0</v>
      </c>
      <c r="BF857" t="str">
        <f>IFERROR(IF(OR(BD857=338,BD857=340,BD857=341,BD857=342,BD857="342A",BD857="342B"),PorcenRet(BD857,BH857,BI857),INDEX(PORCENTAJEBUSCAR,MATCH(BD857,CódigoRET,0),4)*1),"")</f>
        <v/>
      </c>
      <c r="BG857">
        <f t="shared" si="94"/>
        <v>0</v>
      </c>
      <c r="BO857">
        <f t="shared" si="95"/>
        <v>0</v>
      </c>
      <c r="CC857">
        <f t="shared" si="96"/>
        <v>0</v>
      </c>
      <c r="CD857">
        <f t="shared" si="97"/>
        <v>0</v>
      </c>
      <c r="CG857">
        <f ca="1">IFERROR(INDIRECT("IVA!X"&amp;MATCH(MID(COMPRAS!C757,1,2)&amp;MID(COMPRAS!F757,1,2)&amp;MID(COMPRAS!D757,1,2),IVA!W:W,0)),"SIN COD.")</f>
        <v>0</v>
      </c>
      <c r="CH857">
        <f ca="1">IFERROR(INDIRECT("IVA!Y"&amp;MATCH(MID(COMPRAS!C757,1,2)&amp;MID(COMPRAS!F757,1,2)&amp;MID(COMPRAS!D757,1,2),IVA!W:W,0)),"SIN COD.")</f>
        <v>0</v>
      </c>
    </row>
    <row r="858" spans="1:86" x14ac:dyDescent="0.25">
      <c r="A858" s="226"/>
      <c r="B858" s="227"/>
      <c r="C858" s="228"/>
      <c r="D858"/>
      <c r="AL858">
        <f t="shared" si="91"/>
        <v>0</v>
      </c>
      <c r="AQ858">
        <f t="shared" si="92"/>
        <v>0</v>
      </c>
      <c r="AR858" t="str">
        <f>IFERROR(IF(OR(AP858=338,AP858=340,AP858=341,AP858=342,AP858="342A",AP858="342B"),PorcenRet(AP858,AT858,AU858),INDEX(PORCENTAJEBUSCAR,MATCH(AP858,CódigoRET,0),4)*1),"")</f>
        <v/>
      </c>
      <c r="AS858">
        <f t="shared" si="93"/>
        <v>0</v>
      </c>
      <c r="BF858" t="str">
        <f>IFERROR(IF(OR(BD858=338,BD858=340,BD858=341,BD858=342,BD858="342A",BD858="342B"),PorcenRet(BD858,BH858,BI858),INDEX(PORCENTAJEBUSCAR,MATCH(BD858,CódigoRET,0),4)*1),"")</f>
        <v/>
      </c>
      <c r="BG858">
        <f t="shared" si="94"/>
        <v>0</v>
      </c>
      <c r="BO858">
        <f t="shared" si="95"/>
        <v>0</v>
      </c>
      <c r="CC858">
        <f t="shared" si="96"/>
        <v>0</v>
      </c>
      <c r="CD858">
        <f t="shared" si="97"/>
        <v>0</v>
      </c>
      <c r="CG858">
        <f ca="1">IFERROR(INDIRECT("IVA!X"&amp;MATCH(MID(COMPRAS!C758,1,2)&amp;MID(COMPRAS!F758,1,2)&amp;MID(COMPRAS!D758,1,2),IVA!W:W,0)),"SIN COD.")</f>
        <v>0</v>
      </c>
      <c r="CH858">
        <f ca="1">IFERROR(INDIRECT("IVA!Y"&amp;MATCH(MID(COMPRAS!C758,1,2)&amp;MID(COMPRAS!F758,1,2)&amp;MID(COMPRAS!D758,1,2),IVA!W:W,0)),"SIN COD.")</f>
        <v>0</v>
      </c>
    </row>
    <row r="859" spans="1:86" x14ac:dyDescent="0.25">
      <c r="A859" s="226"/>
      <c r="B859" s="227"/>
      <c r="C859" s="228"/>
      <c r="D859"/>
      <c r="AL859">
        <f t="shared" si="91"/>
        <v>0</v>
      </c>
      <c r="AQ859">
        <f t="shared" si="92"/>
        <v>0</v>
      </c>
      <c r="AR859" t="str">
        <f>IFERROR(IF(OR(AP859=338,AP859=340,AP859=341,AP859=342,AP859="342A",AP859="342B"),PorcenRet(AP859,AT859,AU859),INDEX(PORCENTAJEBUSCAR,MATCH(AP859,CódigoRET,0),4)*1),"")</f>
        <v/>
      </c>
      <c r="AS859">
        <f t="shared" si="93"/>
        <v>0</v>
      </c>
      <c r="BF859" t="str">
        <f>IFERROR(IF(OR(BD859=338,BD859=340,BD859=341,BD859=342,BD859="342A",BD859="342B"),PorcenRet(BD859,BH859,BI859),INDEX(PORCENTAJEBUSCAR,MATCH(BD859,CódigoRET,0),4)*1),"")</f>
        <v/>
      </c>
      <c r="BG859">
        <f t="shared" si="94"/>
        <v>0</v>
      </c>
      <c r="BO859">
        <f t="shared" si="95"/>
        <v>0</v>
      </c>
      <c r="CC859">
        <f t="shared" si="96"/>
        <v>0</v>
      </c>
      <c r="CD859">
        <f t="shared" si="97"/>
        <v>0</v>
      </c>
      <c r="CG859">
        <f ca="1">IFERROR(INDIRECT("IVA!X"&amp;MATCH(MID(COMPRAS!C759,1,2)&amp;MID(COMPRAS!F759,1,2)&amp;MID(COMPRAS!D759,1,2),IVA!W:W,0)),"SIN COD.")</f>
        <v>0</v>
      </c>
      <c r="CH859">
        <f ca="1">IFERROR(INDIRECT("IVA!Y"&amp;MATCH(MID(COMPRAS!C759,1,2)&amp;MID(COMPRAS!F759,1,2)&amp;MID(COMPRAS!D759,1,2),IVA!W:W,0)),"SIN COD.")</f>
        <v>0</v>
      </c>
    </row>
    <row r="860" spans="1:86" x14ac:dyDescent="0.25">
      <c r="A860" s="226"/>
      <c r="B860" s="227"/>
      <c r="C860" s="228"/>
      <c r="D860"/>
      <c r="AL860">
        <f t="shared" si="91"/>
        <v>0</v>
      </c>
      <c r="AQ860">
        <f t="shared" si="92"/>
        <v>0</v>
      </c>
      <c r="AR860" t="str">
        <f>IFERROR(IF(OR(AP860=338,AP860=340,AP860=341,AP860=342,AP860="342A",AP860="342B"),PorcenRet(AP860,AT860,AU860),INDEX(PORCENTAJEBUSCAR,MATCH(AP860,CódigoRET,0),4)*1),"")</f>
        <v/>
      </c>
      <c r="AS860">
        <f t="shared" si="93"/>
        <v>0</v>
      </c>
      <c r="BF860" t="str">
        <f>IFERROR(IF(OR(BD860=338,BD860=340,BD860=341,BD860=342,BD860="342A",BD860="342B"),PorcenRet(BD860,BH860,BI860),INDEX(PORCENTAJEBUSCAR,MATCH(BD860,CódigoRET,0),4)*1),"")</f>
        <v/>
      </c>
      <c r="BG860">
        <f t="shared" si="94"/>
        <v>0</v>
      </c>
      <c r="BO860">
        <f t="shared" si="95"/>
        <v>0</v>
      </c>
      <c r="CC860">
        <f t="shared" si="96"/>
        <v>0</v>
      </c>
      <c r="CD860">
        <f t="shared" si="97"/>
        <v>0</v>
      </c>
      <c r="CG860">
        <f ca="1">IFERROR(INDIRECT("IVA!X"&amp;MATCH(MID(COMPRAS!C760,1,2)&amp;MID(COMPRAS!F760,1,2)&amp;MID(COMPRAS!D760,1,2),IVA!W:W,0)),"SIN COD.")</f>
        <v>0</v>
      </c>
      <c r="CH860">
        <f ca="1">IFERROR(INDIRECT("IVA!Y"&amp;MATCH(MID(COMPRAS!C760,1,2)&amp;MID(COMPRAS!F760,1,2)&amp;MID(COMPRAS!D760,1,2),IVA!W:W,0)),"SIN COD.")</f>
        <v>0</v>
      </c>
    </row>
    <row r="861" spans="1:86" x14ac:dyDescent="0.25">
      <c r="A861" s="226"/>
      <c r="B861" s="227"/>
      <c r="C861" s="228"/>
      <c r="D861"/>
      <c r="AL861">
        <f t="shared" si="91"/>
        <v>0</v>
      </c>
      <c r="AQ861">
        <f t="shared" si="92"/>
        <v>0</v>
      </c>
      <c r="AR861" t="str">
        <f>IFERROR(IF(OR(AP861=338,AP861=340,AP861=341,AP861=342,AP861="342A",AP861="342B"),PorcenRet(AP861,AT861,AU861),INDEX(PORCENTAJEBUSCAR,MATCH(AP861,CódigoRET,0),4)*1),"")</f>
        <v/>
      </c>
      <c r="AS861">
        <f t="shared" si="93"/>
        <v>0</v>
      </c>
      <c r="BF861" t="str">
        <f>IFERROR(IF(OR(BD861=338,BD861=340,BD861=341,BD861=342,BD861="342A",BD861="342B"),PorcenRet(BD861,BH861,BI861),INDEX(PORCENTAJEBUSCAR,MATCH(BD861,CódigoRET,0),4)*1),"")</f>
        <v/>
      </c>
      <c r="BG861">
        <f t="shared" si="94"/>
        <v>0</v>
      </c>
      <c r="BO861">
        <f t="shared" si="95"/>
        <v>0</v>
      </c>
      <c r="CC861">
        <f t="shared" si="96"/>
        <v>0</v>
      </c>
      <c r="CD861">
        <f t="shared" si="97"/>
        <v>0</v>
      </c>
      <c r="CG861">
        <f ca="1">IFERROR(INDIRECT("IVA!X"&amp;MATCH(MID(COMPRAS!C761,1,2)&amp;MID(COMPRAS!F761,1,2)&amp;MID(COMPRAS!D761,1,2),IVA!W:W,0)),"SIN COD.")</f>
        <v>0</v>
      </c>
      <c r="CH861">
        <f ca="1">IFERROR(INDIRECT("IVA!Y"&amp;MATCH(MID(COMPRAS!C761,1,2)&amp;MID(COMPRAS!F761,1,2)&amp;MID(COMPRAS!D761,1,2),IVA!W:W,0)),"SIN COD.")</f>
        <v>0</v>
      </c>
    </row>
    <row r="862" spans="1:86" x14ac:dyDescent="0.25">
      <c r="A862" s="226"/>
      <c r="B862" s="227"/>
      <c r="C862" s="228"/>
      <c r="D862"/>
      <c r="AL862">
        <f t="shared" si="91"/>
        <v>0</v>
      </c>
      <c r="AQ862">
        <f t="shared" si="92"/>
        <v>0</v>
      </c>
      <c r="AR862" t="str">
        <f>IFERROR(IF(OR(AP862=338,AP862=340,AP862=341,AP862=342,AP862="342A",AP862="342B"),PorcenRet(AP862,AT862,AU862),INDEX(PORCENTAJEBUSCAR,MATCH(AP862,CódigoRET,0),4)*1),"")</f>
        <v/>
      </c>
      <c r="AS862">
        <f t="shared" si="93"/>
        <v>0</v>
      </c>
      <c r="BF862" t="str">
        <f>IFERROR(IF(OR(BD862=338,BD862=340,BD862=341,BD862=342,BD862="342A",BD862="342B"),PorcenRet(BD862,BH862,BI862),INDEX(PORCENTAJEBUSCAR,MATCH(BD862,CódigoRET,0),4)*1),"")</f>
        <v/>
      </c>
      <c r="BG862">
        <f t="shared" si="94"/>
        <v>0</v>
      </c>
      <c r="BO862">
        <f t="shared" si="95"/>
        <v>0</v>
      </c>
      <c r="CC862">
        <f t="shared" si="96"/>
        <v>0</v>
      </c>
      <c r="CD862">
        <f t="shared" si="97"/>
        <v>0</v>
      </c>
      <c r="CG862">
        <f ca="1">IFERROR(INDIRECT("IVA!X"&amp;MATCH(MID(COMPRAS!C762,1,2)&amp;MID(COMPRAS!F762,1,2)&amp;MID(COMPRAS!D762,1,2),IVA!W:W,0)),"SIN COD.")</f>
        <v>0</v>
      </c>
      <c r="CH862">
        <f ca="1">IFERROR(INDIRECT("IVA!Y"&amp;MATCH(MID(COMPRAS!C762,1,2)&amp;MID(COMPRAS!F762,1,2)&amp;MID(COMPRAS!D762,1,2),IVA!W:W,0)),"SIN COD.")</f>
        <v>0</v>
      </c>
    </row>
    <row r="863" spans="1:86" x14ac:dyDescent="0.25">
      <c r="A863" s="226"/>
      <c r="B863" s="227"/>
      <c r="C863" s="228"/>
      <c r="D863"/>
      <c r="AL863">
        <f t="shared" si="91"/>
        <v>0</v>
      </c>
      <c r="AQ863">
        <f t="shared" si="92"/>
        <v>0</v>
      </c>
      <c r="AR863" t="str">
        <f>IFERROR(IF(OR(AP863=338,AP863=340,AP863=341,AP863=342,AP863="342A",AP863="342B"),PorcenRet(AP863,AT863,AU863),INDEX(PORCENTAJEBUSCAR,MATCH(AP863,CódigoRET,0),4)*1),"")</f>
        <v/>
      </c>
      <c r="AS863">
        <f t="shared" si="93"/>
        <v>0</v>
      </c>
      <c r="BF863" t="str">
        <f>IFERROR(IF(OR(BD863=338,BD863=340,BD863=341,BD863=342,BD863="342A",BD863="342B"),PorcenRet(BD863,BH863,BI863),INDEX(PORCENTAJEBUSCAR,MATCH(BD863,CódigoRET,0),4)*1),"")</f>
        <v/>
      </c>
      <c r="BG863">
        <f t="shared" si="94"/>
        <v>0</v>
      </c>
      <c r="BO863">
        <f t="shared" si="95"/>
        <v>0</v>
      </c>
      <c r="CC863">
        <f t="shared" si="96"/>
        <v>0</v>
      </c>
      <c r="CD863">
        <f t="shared" si="97"/>
        <v>0</v>
      </c>
      <c r="CG863">
        <f ca="1">IFERROR(INDIRECT("IVA!X"&amp;MATCH(MID(COMPRAS!C763,1,2)&amp;MID(COMPRAS!F763,1,2)&amp;MID(COMPRAS!D763,1,2),IVA!W:W,0)),"SIN COD.")</f>
        <v>0</v>
      </c>
      <c r="CH863">
        <f ca="1">IFERROR(INDIRECT("IVA!Y"&amp;MATCH(MID(COMPRAS!C763,1,2)&amp;MID(COMPRAS!F763,1,2)&amp;MID(COMPRAS!D763,1,2),IVA!W:W,0)),"SIN COD.")</f>
        <v>0</v>
      </c>
    </row>
    <row r="864" spans="1:86" x14ac:dyDescent="0.25">
      <c r="A864" s="226"/>
      <c r="B864" s="227"/>
      <c r="C864" s="228"/>
      <c r="D864"/>
      <c r="AL864">
        <f t="shared" si="91"/>
        <v>0</v>
      </c>
      <c r="AQ864">
        <f t="shared" si="92"/>
        <v>0</v>
      </c>
      <c r="AR864" t="str">
        <f>IFERROR(IF(OR(AP864=338,AP864=340,AP864=341,AP864=342,AP864="342A",AP864="342B"),PorcenRet(AP864,AT864,AU864),INDEX(PORCENTAJEBUSCAR,MATCH(AP864,CódigoRET,0),4)*1),"")</f>
        <v/>
      </c>
      <c r="AS864">
        <f t="shared" si="93"/>
        <v>0</v>
      </c>
      <c r="BF864" t="str">
        <f>IFERROR(IF(OR(BD864=338,BD864=340,BD864=341,BD864=342,BD864="342A",BD864="342B"),PorcenRet(BD864,BH864,BI864),INDEX(PORCENTAJEBUSCAR,MATCH(BD864,CódigoRET,0),4)*1),"")</f>
        <v/>
      </c>
      <c r="BG864">
        <f t="shared" si="94"/>
        <v>0</v>
      </c>
      <c r="BO864">
        <f t="shared" si="95"/>
        <v>0</v>
      </c>
      <c r="CC864">
        <f t="shared" si="96"/>
        <v>0</v>
      </c>
      <c r="CD864">
        <f t="shared" si="97"/>
        <v>0</v>
      </c>
      <c r="CG864">
        <f ca="1">IFERROR(INDIRECT("IVA!X"&amp;MATCH(MID(COMPRAS!C764,1,2)&amp;MID(COMPRAS!F764,1,2)&amp;MID(COMPRAS!D764,1,2),IVA!W:W,0)),"SIN COD.")</f>
        <v>0</v>
      </c>
      <c r="CH864">
        <f ca="1">IFERROR(INDIRECT("IVA!Y"&amp;MATCH(MID(COMPRAS!C764,1,2)&amp;MID(COMPRAS!F764,1,2)&amp;MID(COMPRAS!D764,1,2),IVA!W:W,0)),"SIN COD.")</f>
        <v>0</v>
      </c>
    </row>
    <row r="865" spans="1:86" x14ac:dyDescent="0.25">
      <c r="A865" s="226"/>
      <c r="B865" s="227"/>
      <c r="C865" s="228"/>
      <c r="D865"/>
      <c r="AL865">
        <f t="shared" si="91"/>
        <v>0</v>
      </c>
      <c r="AQ865">
        <f t="shared" si="92"/>
        <v>0</v>
      </c>
      <c r="AR865" t="str">
        <f>IFERROR(IF(OR(AP865=338,AP865=340,AP865=341,AP865=342,AP865="342A",AP865="342B"),PorcenRet(AP865,AT865,AU865),INDEX(PORCENTAJEBUSCAR,MATCH(AP865,CódigoRET,0),4)*1),"")</f>
        <v/>
      </c>
      <c r="AS865">
        <f t="shared" si="93"/>
        <v>0</v>
      </c>
      <c r="BF865" t="str">
        <f>IFERROR(IF(OR(BD865=338,BD865=340,BD865=341,BD865=342,BD865="342A",BD865="342B"),PorcenRet(BD865,BH865,BI865),INDEX(PORCENTAJEBUSCAR,MATCH(BD865,CódigoRET,0),4)*1),"")</f>
        <v/>
      </c>
      <c r="BG865">
        <f t="shared" si="94"/>
        <v>0</v>
      </c>
      <c r="BO865">
        <f t="shared" si="95"/>
        <v>0</v>
      </c>
      <c r="CC865">
        <f t="shared" si="96"/>
        <v>0</v>
      </c>
      <c r="CD865">
        <f t="shared" si="97"/>
        <v>0</v>
      </c>
      <c r="CG865">
        <f ca="1">IFERROR(INDIRECT("IVA!X"&amp;MATCH(MID(COMPRAS!C765,1,2)&amp;MID(COMPRAS!F765,1,2)&amp;MID(COMPRAS!D765,1,2),IVA!W:W,0)),"SIN COD.")</f>
        <v>0</v>
      </c>
      <c r="CH865">
        <f ca="1">IFERROR(INDIRECT("IVA!Y"&amp;MATCH(MID(COMPRAS!C765,1,2)&amp;MID(COMPRAS!F765,1,2)&amp;MID(COMPRAS!D765,1,2),IVA!W:W,0)),"SIN COD.")</f>
        <v>0</v>
      </c>
    </row>
    <row r="866" spans="1:86" x14ac:dyDescent="0.25">
      <c r="A866" s="226"/>
      <c r="B866" s="227"/>
      <c r="C866" s="228"/>
      <c r="D866"/>
      <c r="AL866">
        <f t="shared" si="91"/>
        <v>0</v>
      </c>
      <c r="AQ866">
        <f t="shared" si="92"/>
        <v>0</v>
      </c>
      <c r="AR866" t="str">
        <f>IFERROR(IF(OR(AP866=338,AP866=340,AP866=341,AP866=342,AP866="342A",AP866="342B"),PorcenRet(AP866,AT866,AU866),INDEX(PORCENTAJEBUSCAR,MATCH(AP866,CódigoRET,0),4)*1),"")</f>
        <v/>
      </c>
      <c r="AS866">
        <f t="shared" si="93"/>
        <v>0</v>
      </c>
      <c r="BF866" t="str">
        <f>IFERROR(IF(OR(BD866=338,BD866=340,BD866=341,BD866=342,BD866="342A",BD866="342B"),PorcenRet(BD866,BH866,BI866),INDEX(PORCENTAJEBUSCAR,MATCH(BD866,CódigoRET,0),4)*1),"")</f>
        <v/>
      </c>
      <c r="BG866">
        <f t="shared" si="94"/>
        <v>0</v>
      </c>
      <c r="BO866">
        <f t="shared" si="95"/>
        <v>0</v>
      </c>
      <c r="CC866">
        <f t="shared" si="96"/>
        <v>0</v>
      </c>
      <c r="CD866">
        <f t="shared" si="97"/>
        <v>0</v>
      </c>
      <c r="CG866">
        <f ca="1">IFERROR(INDIRECT("IVA!X"&amp;MATCH(MID(COMPRAS!C766,1,2)&amp;MID(COMPRAS!F766,1,2)&amp;MID(COMPRAS!D766,1,2),IVA!W:W,0)),"SIN COD.")</f>
        <v>0</v>
      </c>
      <c r="CH866">
        <f ca="1">IFERROR(INDIRECT("IVA!Y"&amp;MATCH(MID(COMPRAS!C766,1,2)&amp;MID(COMPRAS!F766,1,2)&amp;MID(COMPRAS!D766,1,2),IVA!W:W,0)),"SIN COD.")</f>
        <v>0</v>
      </c>
    </row>
    <row r="867" spans="1:86" x14ac:dyDescent="0.25">
      <c r="A867" s="226"/>
      <c r="B867" s="227"/>
      <c r="C867" s="228"/>
      <c r="D867"/>
      <c r="AL867">
        <f t="shared" si="91"/>
        <v>0</v>
      </c>
      <c r="AQ867">
        <f t="shared" si="92"/>
        <v>0</v>
      </c>
      <c r="AR867" t="str">
        <f>IFERROR(IF(OR(AP867=338,AP867=340,AP867=341,AP867=342,AP867="342A",AP867="342B"),PorcenRet(AP867,AT867,AU867),INDEX(PORCENTAJEBUSCAR,MATCH(AP867,CódigoRET,0),4)*1),"")</f>
        <v/>
      </c>
      <c r="AS867">
        <f t="shared" si="93"/>
        <v>0</v>
      </c>
      <c r="BF867" t="str">
        <f>IFERROR(IF(OR(BD867=338,BD867=340,BD867=341,BD867=342,BD867="342A",BD867="342B"),PorcenRet(BD867,BH867,BI867),INDEX(PORCENTAJEBUSCAR,MATCH(BD867,CódigoRET,0),4)*1),"")</f>
        <v/>
      </c>
      <c r="BG867">
        <f t="shared" si="94"/>
        <v>0</v>
      </c>
      <c r="BO867">
        <f t="shared" si="95"/>
        <v>0</v>
      </c>
      <c r="CC867">
        <f t="shared" si="96"/>
        <v>0</v>
      </c>
      <c r="CD867">
        <f t="shared" si="97"/>
        <v>0</v>
      </c>
      <c r="CG867">
        <f ca="1">IFERROR(INDIRECT("IVA!X"&amp;MATCH(MID(COMPRAS!C767,1,2)&amp;MID(COMPRAS!F767,1,2)&amp;MID(COMPRAS!D767,1,2),IVA!W:W,0)),"SIN COD.")</f>
        <v>0</v>
      </c>
      <c r="CH867">
        <f ca="1">IFERROR(INDIRECT("IVA!Y"&amp;MATCH(MID(COMPRAS!C767,1,2)&amp;MID(COMPRAS!F767,1,2)&amp;MID(COMPRAS!D767,1,2),IVA!W:W,0)),"SIN COD.")</f>
        <v>0</v>
      </c>
    </row>
    <row r="868" spans="1:86" x14ac:dyDescent="0.25">
      <c r="A868" s="226"/>
      <c r="B868" s="227"/>
      <c r="C868" s="228"/>
      <c r="D868"/>
      <c r="AL868">
        <f t="shared" si="91"/>
        <v>0</v>
      </c>
      <c r="AQ868">
        <f t="shared" si="92"/>
        <v>0</v>
      </c>
      <c r="AR868" t="str">
        <f>IFERROR(IF(OR(AP868=338,AP868=340,AP868=341,AP868=342,AP868="342A",AP868="342B"),PorcenRet(AP868,AT868,AU868),INDEX(PORCENTAJEBUSCAR,MATCH(AP868,CódigoRET,0),4)*1),"")</f>
        <v/>
      </c>
      <c r="AS868">
        <f t="shared" si="93"/>
        <v>0</v>
      </c>
      <c r="BF868" t="str">
        <f>IFERROR(IF(OR(BD868=338,BD868=340,BD868=341,BD868=342,BD868="342A",BD868="342B"),PorcenRet(BD868,BH868,BI868),INDEX(PORCENTAJEBUSCAR,MATCH(BD868,CódigoRET,0),4)*1),"")</f>
        <v/>
      </c>
      <c r="BG868">
        <f t="shared" si="94"/>
        <v>0</v>
      </c>
      <c r="BO868">
        <f t="shared" si="95"/>
        <v>0</v>
      </c>
      <c r="CC868">
        <f t="shared" si="96"/>
        <v>0</v>
      </c>
      <c r="CD868">
        <f t="shared" si="97"/>
        <v>0</v>
      </c>
      <c r="CG868">
        <f ca="1">IFERROR(INDIRECT("IVA!X"&amp;MATCH(MID(COMPRAS!C768,1,2)&amp;MID(COMPRAS!F768,1,2)&amp;MID(COMPRAS!D768,1,2),IVA!W:W,0)),"SIN COD.")</f>
        <v>0</v>
      </c>
      <c r="CH868">
        <f ca="1">IFERROR(INDIRECT("IVA!Y"&amp;MATCH(MID(COMPRAS!C768,1,2)&amp;MID(COMPRAS!F768,1,2)&amp;MID(COMPRAS!D768,1,2),IVA!W:W,0)),"SIN COD.")</f>
        <v>0</v>
      </c>
    </row>
    <row r="869" spans="1:86" x14ac:dyDescent="0.25">
      <c r="A869" s="226"/>
      <c r="B869" s="227"/>
      <c r="C869" s="228"/>
      <c r="D869"/>
      <c r="AL869">
        <f t="shared" si="91"/>
        <v>0</v>
      </c>
      <c r="AQ869">
        <f t="shared" si="92"/>
        <v>0</v>
      </c>
      <c r="AR869" t="str">
        <f>IFERROR(IF(OR(AP869=338,AP869=340,AP869=341,AP869=342,AP869="342A",AP869="342B"),PorcenRet(AP869,AT869,AU869),INDEX(PORCENTAJEBUSCAR,MATCH(AP869,CódigoRET,0),4)*1),"")</f>
        <v/>
      </c>
      <c r="AS869">
        <f t="shared" si="93"/>
        <v>0</v>
      </c>
      <c r="BF869" t="str">
        <f>IFERROR(IF(OR(BD869=338,BD869=340,BD869=341,BD869=342,BD869="342A",BD869="342B"),PorcenRet(BD869,BH869,BI869),INDEX(PORCENTAJEBUSCAR,MATCH(BD869,CódigoRET,0),4)*1),"")</f>
        <v/>
      </c>
      <c r="BG869">
        <f t="shared" si="94"/>
        <v>0</v>
      </c>
      <c r="BO869">
        <f t="shared" si="95"/>
        <v>0</v>
      </c>
      <c r="CC869">
        <f t="shared" si="96"/>
        <v>0</v>
      </c>
      <c r="CD869">
        <f t="shared" si="97"/>
        <v>0</v>
      </c>
      <c r="CG869">
        <f ca="1">IFERROR(INDIRECT("IVA!X"&amp;MATCH(MID(COMPRAS!C769,1,2)&amp;MID(COMPRAS!F769,1,2)&amp;MID(COMPRAS!D769,1,2),IVA!W:W,0)),"SIN COD.")</f>
        <v>0</v>
      </c>
      <c r="CH869">
        <f ca="1">IFERROR(INDIRECT("IVA!Y"&amp;MATCH(MID(COMPRAS!C769,1,2)&amp;MID(COMPRAS!F769,1,2)&amp;MID(COMPRAS!D769,1,2),IVA!W:W,0)),"SIN COD.")</f>
        <v>0</v>
      </c>
    </row>
    <row r="870" spans="1:86" x14ac:dyDescent="0.25">
      <c r="A870" s="226"/>
      <c r="B870" s="227"/>
      <c r="C870" s="228"/>
      <c r="D870"/>
      <c r="AL870">
        <f t="shared" si="91"/>
        <v>0</v>
      </c>
      <c r="AQ870">
        <f t="shared" si="92"/>
        <v>0</v>
      </c>
      <c r="AR870" t="str">
        <f>IFERROR(IF(OR(AP870=338,AP870=340,AP870=341,AP870=342,AP870="342A",AP870="342B"),PorcenRet(AP870,AT870,AU870),INDEX(PORCENTAJEBUSCAR,MATCH(AP870,CódigoRET,0),4)*1),"")</f>
        <v/>
      </c>
      <c r="AS870">
        <f t="shared" si="93"/>
        <v>0</v>
      </c>
      <c r="BF870" t="str">
        <f>IFERROR(IF(OR(BD870=338,BD870=340,BD870=341,BD870=342,BD870="342A",BD870="342B"),PorcenRet(BD870,BH870,BI870),INDEX(PORCENTAJEBUSCAR,MATCH(BD870,CódigoRET,0),4)*1),"")</f>
        <v/>
      </c>
      <c r="BG870">
        <f t="shared" si="94"/>
        <v>0</v>
      </c>
      <c r="BO870">
        <f t="shared" si="95"/>
        <v>0</v>
      </c>
      <c r="CC870">
        <f t="shared" si="96"/>
        <v>0</v>
      </c>
      <c r="CD870">
        <f t="shared" si="97"/>
        <v>0</v>
      </c>
      <c r="CG870">
        <f ca="1">IFERROR(INDIRECT("IVA!X"&amp;MATCH(MID(COMPRAS!C770,1,2)&amp;MID(COMPRAS!F770,1,2)&amp;MID(COMPRAS!D770,1,2),IVA!W:W,0)),"SIN COD.")</f>
        <v>0</v>
      </c>
      <c r="CH870">
        <f ca="1">IFERROR(INDIRECT("IVA!Y"&amp;MATCH(MID(COMPRAS!C770,1,2)&amp;MID(COMPRAS!F770,1,2)&amp;MID(COMPRAS!D770,1,2),IVA!W:W,0)),"SIN COD.")</f>
        <v>0</v>
      </c>
    </row>
    <row r="871" spans="1:86" x14ac:dyDescent="0.25">
      <c r="A871" s="226"/>
      <c r="B871" s="227"/>
      <c r="C871" s="228"/>
      <c r="D871"/>
      <c r="AL871">
        <f t="shared" si="91"/>
        <v>0</v>
      </c>
      <c r="AQ871">
        <f t="shared" si="92"/>
        <v>0</v>
      </c>
      <c r="AR871" t="str">
        <f>IFERROR(IF(OR(AP871=338,AP871=340,AP871=341,AP871=342,AP871="342A",AP871="342B"),PorcenRet(AP871,AT871,AU871),INDEX(PORCENTAJEBUSCAR,MATCH(AP871,CódigoRET,0),4)*1),"")</f>
        <v/>
      </c>
      <c r="AS871">
        <f t="shared" si="93"/>
        <v>0</v>
      </c>
      <c r="BF871" t="str">
        <f>IFERROR(IF(OR(BD871=338,BD871=340,BD871=341,BD871=342,BD871="342A",BD871="342B"),PorcenRet(BD871,BH871,BI871),INDEX(PORCENTAJEBUSCAR,MATCH(BD871,CódigoRET,0),4)*1),"")</f>
        <v/>
      </c>
      <c r="BG871">
        <f t="shared" si="94"/>
        <v>0</v>
      </c>
      <c r="BO871">
        <f t="shared" si="95"/>
        <v>0</v>
      </c>
      <c r="CC871">
        <f t="shared" si="96"/>
        <v>0</v>
      </c>
      <c r="CD871">
        <f t="shared" si="97"/>
        <v>0</v>
      </c>
      <c r="CG871">
        <f ca="1">IFERROR(INDIRECT("IVA!X"&amp;MATCH(MID(COMPRAS!C771,1,2)&amp;MID(COMPRAS!F771,1,2)&amp;MID(COMPRAS!D771,1,2),IVA!W:W,0)),"SIN COD.")</f>
        <v>0</v>
      </c>
      <c r="CH871">
        <f ca="1">IFERROR(INDIRECT("IVA!Y"&amp;MATCH(MID(COMPRAS!C771,1,2)&amp;MID(COMPRAS!F771,1,2)&amp;MID(COMPRAS!D771,1,2),IVA!W:W,0)),"SIN COD.")</f>
        <v>0</v>
      </c>
    </row>
    <row r="872" spans="1:86" x14ac:dyDescent="0.25">
      <c r="A872" s="226"/>
      <c r="B872" s="227"/>
      <c r="C872" s="228"/>
      <c r="D872"/>
      <c r="AL872">
        <f t="shared" si="91"/>
        <v>0</v>
      </c>
      <c r="AQ872">
        <f t="shared" si="92"/>
        <v>0</v>
      </c>
      <c r="AR872" t="str">
        <f>IFERROR(IF(OR(AP872=338,AP872=340,AP872=341,AP872=342,AP872="342A",AP872="342B"),PorcenRet(AP872,AT872,AU872),INDEX(PORCENTAJEBUSCAR,MATCH(AP872,CódigoRET,0),4)*1),"")</f>
        <v/>
      </c>
      <c r="AS872">
        <f t="shared" si="93"/>
        <v>0</v>
      </c>
      <c r="BF872" t="str">
        <f>IFERROR(IF(OR(BD872=338,BD872=340,BD872=341,BD872=342,BD872="342A",BD872="342B"),PorcenRet(BD872,BH872,BI872),INDEX(PORCENTAJEBUSCAR,MATCH(BD872,CódigoRET,0),4)*1),"")</f>
        <v/>
      </c>
      <c r="BG872">
        <f t="shared" si="94"/>
        <v>0</v>
      </c>
      <c r="BO872">
        <f t="shared" si="95"/>
        <v>0</v>
      </c>
      <c r="CC872">
        <f t="shared" si="96"/>
        <v>0</v>
      </c>
      <c r="CD872">
        <f t="shared" si="97"/>
        <v>0</v>
      </c>
      <c r="CG872">
        <f ca="1">IFERROR(INDIRECT("IVA!X"&amp;MATCH(MID(COMPRAS!C772,1,2)&amp;MID(COMPRAS!F772,1,2)&amp;MID(COMPRAS!D772,1,2),IVA!W:W,0)),"SIN COD.")</f>
        <v>0</v>
      </c>
      <c r="CH872">
        <f ca="1">IFERROR(INDIRECT("IVA!Y"&amp;MATCH(MID(COMPRAS!C772,1,2)&amp;MID(COMPRAS!F772,1,2)&amp;MID(COMPRAS!D772,1,2),IVA!W:W,0)),"SIN COD.")</f>
        <v>0</v>
      </c>
    </row>
    <row r="873" spans="1:86" x14ac:dyDescent="0.25">
      <c r="A873" s="226"/>
      <c r="B873" s="227"/>
      <c r="C873" s="228"/>
      <c r="D873"/>
      <c r="AL873">
        <f t="shared" si="91"/>
        <v>0</v>
      </c>
      <c r="AQ873">
        <f t="shared" si="92"/>
        <v>0</v>
      </c>
      <c r="AR873" t="str">
        <f>IFERROR(IF(OR(AP873=338,AP873=340,AP873=341,AP873=342,AP873="342A",AP873="342B"),PorcenRet(AP873,AT873,AU873),INDEX(PORCENTAJEBUSCAR,MATCH(AP873,CódigoRET,0),4)*1),"")</f>
        <v/>
      </c>
      <c r="AS873">
        <f t="shared" si="93"/>
        <v>0</v>
      </c>
      <c r="BF873" t="str">
        <f>IFERROR(IF(OR(BD873=338,BD873=340,BD873=341,BD873=342,BD873="342A",BD873="342B"),PorcenRet(BD873,BH873,BI873),INDEX(PORCENTAJEBUSCAR,MATCH(BD873,CódigoRET,0),4)*1),"")</f>
        <v/>
      </c>
      <c r="BG873">
        <f t="shared" si="94"/>
        <v>0</v>
      </c>
      <c r="BO873">
        <f t="shared" si="95"/>
        <v>0</v>
      </c>
      <c r="CC873">
        <f t="shared" si="96"/>
        <v>0</v>
      </c>
      <c r="CD873">
        <f t="shared" si="97"/>
        <v>0</v>
      </c>
      <c r="CG873">
        <f ca="1">IFERROR(INDIRECT("IVA!X"&amp;MATCH(MID(COMPRAS!C773,1,2)&amp;MID(COMPRAS!F773,1,2)&amp;MID(COMPRAS!D773,1,2),IVA!W:W,0)),"SIN COD.")</f>
        <v>0</v>
      </c>
      <c r="CH873">
        <f ca="1">IFERROR(INDIRECT("IVA!Y"&amp;MATCH(MID(COMPRAS!C773,1,2)&amp;MID(COMPRAS!F773,1,2)&amp;MID(COMPRAS!D773,1,2),IVA!W:W,0)),"SIN COD.")</f>
        <v>0</v>
      </c>
    </row>
    <row r="874" spans="1:86" x14ac:dyDescent="0.25">
      <c r="A874" s="226"/>
      <c r="B874" s="227"/>
      <c r="C874" s="228"/>
      <c r="D874"/>
      <c r="AL874">
        <f t="shared" si="91"/>
        <v>0</v>
      </c>
      <c r="AQ874">
        <f t="shared" si="92"/>
        <v>0</v>
      </c>
      <c r="AR874" t="str">
        <f>IFERROR(IF(OR(AP874=338,AP874=340,AP874=341,AP874=342,AP874="342A",AP874="342B"),PorcenRet(AP874,AT874,AU874),INDEX(PORCENTAJEBUSCAR,MATCH(AP874,CódigoRET,0),4)*1),"")</f>
        <v/>
      </c>
      <c r="AS874">
        <f t="shared" si="93"/>
        <v>0</v>
      </c>
      <c r="BF874" t="str">
        <f>IFERROR(IF(OR(BD874=338,BD874=340,BD874=341,BD874=342,BD874="342A",BD874="342B"),PorcenRet(BD874,BH874,BI874),INDEX(PORCENTAJEBUSCAR,MATCH(BD874,CódigoRET,0),4)*1),"")</f>
        <v/>
      </c>
      <c r="BG874">
        <f t="shared" si="94"/>
        <v>0</v>
      </c>
      <c r="BO874">
        <f t="shared" si="95"/>
        <v>0</v>
      </c>
      <c r="CC874">
        <f t="shared" si="96"/>
        <v>0</v>
      </c>
      <c r="CD874">
        <f t="shared" si="97"/>
        <v>0</v>
      </c>
      <c r="CG874">
        <f ca="1">IFERROR(INDIRECT("IVA!X"&amp;MATCH(MID(COMPRAS!C774,1,2)&amp;MID(COMPRAS!F774,1,2)&amp;MID(COMPRAS!D774,1,2),IVA!W:W,0)),"SIN COD.")</f>
        <v>0</v>
      </c>
      <c r="CH874">
        <f ca="1">IFERROR(INDIRECT("IVA!Y"&amp;MATCH(MID(COMPRAS!C774,1,2)&amp;MID(COMPRAS!F774,1,2)&amp;MID(COMPRAS!D774,1,2),IVA!W:W,0)),"SIN COD.")</f>
        <v>0</v>
      </c>
    </row>
    <row r="875" spans="1:86" x14ac:dyDescent="0.25">
      <c r="A875" s="226"/>
      <c r="B875" s="227"/>
      <c r="C875" s="228"/>
      <c r="D875"/>
      <c r="AL875">
        <f t="shared" si="91"/>
        <v>0</v>
      </c>
      <c r="AQ875">
        <f t="shared" si="92"/>
        <v>0</v>
      </c>
      <c r="AR875" t="str">
        <f>IFERROR(IF(OR(AP875=338,AP875=340,AP875=341,AP875=342,AP875="342A",AP875="342B"),PorcenRet(AP875,AT875,AU875),INDEX(PORCENTAJEBUSCAR,MATCH(AP875,CódigoRET,0),4)*1),"")</f>
        <v/>
      </c>
      <c r="AS875">
        <f t="shared" si="93"/>
        <v>0</v>
      </c>
      <c r="BF875" t="str">
        <f>IFERROR(IF(OR(BD875=338,BD875=340,BD875=341,BD875=342,BD875="342A",BD875="342B"),PorcenRet(BD875,BH875,BI875),INDEX(PORCENTAJEBUSCAR,MATCH(BD875,CódigoRET,0),4)*1),"")</f>
        <v/>
      </c>
      <c r="BG875">
        <f t="shared" si="94"/>
        <v>0</v>
      </c>
      <c r="BO875">
        <f t="shared" si="95"/>
        <v>0</v>
      </c>
      <c r="CC875">
        <f t="shared" si="96"/>
        <v>0</v>
      </c>
      <c r="CD875">
        <f t="shared" si="97"/>
        <v>0</v>
      </c>
      <c r="CG875">
        <f ca="1">IFERROR(INDIRECT("IVA!X"&amp;MATCH(MID(COMPRAS!C775,1,2)&amp;MID(COMPRAS!F775,1,2)&amp;MID(COMPRAS!D775,1,2),IVA!W:W,0)),"SIN COD.")</f>
        <v>0</v>
      </c>
      <c r="CH875">
        <f ca="1">IFERROR(INDIRECT("IVA!Y"&amp;MATCH(MID(COMPRAS!C775,1,2)&amp;MID(COMPRAS!F775,1,2)&amp;MID(COMPRAS!D775,1,2),IVA!W:W,0)),"SIN COD.")</f>
        <v>0</v>
      </c>
    </row>
    <row r="876" spans="1:86" x14ac:dyDescent="0.25">
      <c r="A876" s="226"/>
      <c r="B876" s="227"/>
      <c r="C876" s="228"/>
      <c r="D876"/>
      <c r="AL876">
        <f t="shared" si="91"/>
        <v>0</v>
      </c>
      <c r="AQ876">
        <f t="shared" si="92"/>
        <v>0</v>
      </c>
      <c r="AR876" t="str">
        <f>IFERROR(IF(OR(AP876=338,AP876=340,AP876=341,AP876=342,AP876="342A",AP876="342B"),PorcenRet(AP876,AT876,AU876),INDEX(PORCENTAJEBUSCAR,MATCH(AP876,CódigoRET,0),4)*1),"")</f>
        <v/>
      </c>
      <c r="AS876">
        <f t="shared" si="93"/>
        <v>0</v>
      </c>
      <c r="BF876" t="str">
        <f>IFERROR(IF(OR(BD876=338,BD876=340,BD876=341,BD876=342,BD876="342A",BD876="342B"),PorcenRet(BD876,BH876,BI876),INDEX(PORCENTAJEBUSCAR,MATCH(BD876,CódigoRET,0),4)*1),"")</f>
        <v/>
      </c>
      <c r="BG876">
        <f t="shared" si="94"/>
        <v>0</v>
      </c>
      <c r="BO876">
        <f t="shared" si="95"/>
        <v>0</v>
      </c>
      <c r="CC876">
        <f t="shared" si="96"/>
        <v>0</v>
      </c>
      <c r="CD876">
        <f t="shared" si="97"/>
        <v>0</v>
      </c>
      <c r="CG876">
        <f ca="1">IFERROR(INDIRECT("IVA!X"&amp;MATCH(MID(COMPRAS!C776,1,2)&amp;MID(COMPRAS!F776,1,2)&amp;MID(COMPRAS!D776,1,2),IVA!W:W,0)),"SIN COD.")</f>
        <v>0</v>
      </c>
      <c r="CH876">
        <f ca="1">IFERROR(INDIRECT("IVA!Y"&amp;MATCH(MID(COMPRAS!C776,1,2)&amp;MID(COMPRAS!F776,1,2)&amp;MID(COMPRAS!D776,1,2),IVA!W:W,0)),"SIN COD.")</f>
        <v>0</v>
      </c>
    </row>
    <row r="877" spans="1:86" x14ac:dyDescent="0.25">
      <c r="A877" s="226"/>
      <c r="B877" s="227"/>
      <c r="C877" s="228"/>
      <c r="D877"/>
      <c r="AL877">
        <f t="shared" si="91"/>
        <v>0</v>
      </c>
      <c r="AQ877">
        <f t="shared" si="92"/>
        <v>0</v>
      </c>
      <c r="AR877" t="str">
        <f>IFERROR(IF(OR(AP877=338,AP877=340,AP877=341,AP877=342,AP877="342A",AP877="342B"),PorcenRet(AP877,AT877,AU877),INDEX(PORCENTAJEBUSCAR,MATCH(AP877,CódigoRET,0),4)*1),"")</f>
        <v/>
      </c>
      <c r="AS877">
        <f t="shared" si="93"/>
        <v>0</v>
      </c>
      <c r="BF877" t="str">
        <f>IFERROR(IF(OR(BD877=338,BD877=340,BD877=341,BD877=342,BD877="342A",BD877="342B"),PorcenRet(BD877,BH877,BI877),INDEX(PORCENTAJEBUSCAR,MATCH(BD877,CódigoRET,0),4)*1),"")</f>
        <v/>
      </c>
      <c r="BG877">
        <f t="shared" si="94"/>
        <v>0</v>
      </c>
      <c r="BO877">
        <f t="shared" si="95"/>
        <v>0</v>
      </c>
      <c r="CC877">
        <f t="shared" si="96"/>
        <v>0</v>
      </c>
      <c r="CD877">
        <f t="shared" si="97"/>
        <v>0</v>
      </c>
      <c r="CG877">
        <f ca="1">IFERROR(INDIRECT("IVA!X"&amp;MATCH(MID(COMPRAS!C777,1,2)&amp;MID(COMPRAS!F777,1,2)&amp;MID(COMPRAS!D777,1,2),IVA!W:W,0)),"SIN COD.")</f>
        <v>0</v>
      </c>
      <c r="CH877">
        <f ca="1">IFERROR(INDIRECT("IVA!Y"&amp;MATCH(MID(COMPRAS!C777,1,2)&amp;MID(COMPRAS!F777,1,2)&amp;MID(COMPRAS!D777,1,2),IVA!W:W,0)),"SIN COD.")</f>
        <v>0</v>
      </c>
    </row>
    <row r="878" spans="1:86" x14ac:dyDescent="0.25">
      <c r="A878" s="226"/>
      <c r="B878" s="227"/>
      <c r="C878" s="228"/>
      <c r="D878"/>
      <c r="AL878">
        <f t="shared" si="91"/>
        <v>0</v>
      </c>
      <c r="AQ878">
        <f t="shared" si="92"/>
        <v>0</v>
      </c>
      <c r="AR878" t="str">
        <f>IFERROR(IF(OR(AP878=338,AP878=340,AP878=341,AP878=342,AP878="342A",AP878="342B"),PorcenRet(AP878,AT878,AU878),INDEX(PORCENTAJEBUSCAR,MATCH(AP878,CódigoRET,0),4)*1),"")</f>
        <v/>
      </c>
      <c r="AS878">
        <f t="shared" si="93"/>
        <v>0</v>
      </c>
      <c r="BF878" t="str">
        <f>IFERROR(IF(OR(BD878=338,BD878=340,BD878=341,BD878=342,BD878="342A",BD878="342B"),PorcenRet(BD878,BH878,BI878),INDEX(PORCENTAJEBUSCAR,MATCH(BD878,CódigoRET,0),4)*1),"")</f>
        <v/>
      </c>
      <c r="BG878">
        <f t="shared" si="94"/>
        <v>0</v>
      </c>
      <c r="BO878">
        <f t="shared" si="95"/>
        <v>0</v>
      </c>
      <c r="CC878">
        <f t="shared" si="96"/>
        <v>0</v>
      </c>
      <c r="CD878">
        <f t="shared" si="97"/>
        <v>0</v>
      </c>
      <c r="CG878">
        <f ca="1">IFERROR(INDIRECT("IVA!X"&amp;MATCH(MID(COMPRAS!C778,1,2)&amp;MID(COMPRAS!F778,1,2)&amp;MID(COMPRAS!D778,1,2),IVA!W:W,0)),"SIN COD.")</f>
        <v>0</v>
      </c>
      <c r="CH878">
        <f ca="1">IFERROR(INDIRECT("IVA!Y"&amp;MATCH(MID(COMPRAS!C778,1,2)&amp;MID(COMPRAS!F778,1,2)&amp;MID(COMPRAS!D778,1,2),IVA!W:W,0)),"SIN COD.")</f>
        <v>0</v>
      </c>
    </row>
    <row r="879" spans="1:86" x14ac:dyDescent="0.25">
      <c r="A879" s="226"/>
      <c r="B879" s="227"/>
      <c r="C879" s="228"/>
      <c r="D879"/>
      <c r="AL879">
        <f t="shared" si="91"/>
        <v>0</v>
      </c>
      <c r="AQ879">
        <f t="shared" si="92"/>
        <v>0</v>
      </c>
      <c r="AR879" t="str">
        <f>IFERROR(IF(OR(AP879=338,AP879=340,AP879=341,AP879=342,AP879="342A",AP879="342B"),PorcenRet(AP879,AT879,AU879),INDEX(PORCENTAJEBUSCAR,MATCH(AP879,CódigoRET,0),4)*1),"")</f>
        <v/>
      </c>
      <c r="AS879">
        <f t="shared" si="93"/>
        <v>0</v>
      </c>
      <c r="BF879" t="str">
        <f>IFERROR(IF(OR(BD879=338,BD879=340,BD879=341,BD879=342,BD879="342A",BD879="342B"),PorcenRet(BD879,BH879,BI879),INDEX(PORCENTAJEBUSCAR,MATCH(BD879,CódigoRET,0),4)*1),"")</f>
        <v/>
      </c>
      <c r="BG879">
        <f t="shared" si="94"/>
        <v>0</v>
      </c>
      <c r="BO879">
        <f t="shared" si="95"/>
        <v>0</v>
      </c>
      <c r="CC879">
        <f t="shared" si="96"/>
        <v>0</v>
      </c>
      <c r="CD879">
        <f t="shared" si="97"/>
        <v>0</v>
      </c>
      <c r="CG879">
        <f ca="1">IFERROR(INDIRECT("IVA!X"&amp;MATCH(MID(COMPRAS!C779,1,2)&amp;MID(COMPRAS!F779,1,2)&amp;MID(COMPRAS!D779,1,2),IVA!W:W,0)),"SIN COD.")</f>
        <v>0</v>
      </c>
      <c r="CH879">
        <f ca="1">IFERROR(INDIRECT("IVA!Y"&amp;MATCH(MID(COMPRAS!C779,1,2)&amp;MID(COMPRAS!F779,1,2)&amp;MID(COMPRAS!D779,1,2),IVA!W:W,0)),"SIN COD.")</f>
        <v>0</v>
      </c>
    </row>
    <row r="880" spans="1:86" x14ac:dyDescent="0.25">
      <c r="A880" s="226"/>
      <c r="B880" s="227"/>
      <c r="C880" s="228"/>
      <c r="D880"/>
      <c r="AL880">
        <f t="shared" si="91"/>
        <v>0</v>
      </c>
      <c r="AQ880">
        <f t="shared" si="92"/>
        <v>0</v>
      </c>
      <c r="AR880" t="str">
        <f>IFERROR(IF(OR(AP880=338,AP880=340,AP880=341,AP880=342,AP880="342A",AP880="342B"),PorcenRet(AP880,AT880,AU880),INDEX(PORCENTAJEBUSCAR,MATCH(AP880,CódigoRET,0),4)*1),"")</f>
        <v/>
      </c>
      <c r="AS880">
        <f t="shared" si="93"/>
        <v>0</v>
      </c>
      <c r="BF880" t="str">
        <f>IFERROR(IF(OR(BD880=338,BD880=340,BD880=341,BD880=342,BD880="342A",BD880="342B"),PorcenRet(BD880,BH880,BI880),INDEX(PORCENTAJEBUSCAR,MATCH(BD880,CódigoRET,0),4)*1),"")</f>
        <v/>
      </c>
      <c r="BG880">
        <f t="shared" si="94"/>
        <v>0</v>
      </c>
      <c r="BO880">
        <f t="shared" si="95"/>
        <v>0</v>
      </c>
      <c r="CC880">
        <f t="shared" si="96"/>
        <v>0</v>
      </c>
      <c r="CD880">
        <f t="shared" si="97"/>
        <v>0</v>
      </c>
      <c r="CG880">
        <f ca="1">IFERROR(INDIRECT("IVA!X"&amp;MATCH(MID(COMPRAS!C780,1,2)&amp;MID(COMPRAS!F780,1,2)&amp;MID(COMPRAS!D780,1,2),IVA!W:W,0)),"SIN COD.")</f>
        <v>0</v>
      </c>
      <c r="CH880">
        <f ca="1">IFERROR(INDIRECT("IVA!Y"&amp;MATCH(MID(COMPRAS!C780,1,2)&amp;MID(COMPRAS!F780,1,2)&amp;MID(COMPRAS!D780,1,2),IVA!W:W,0)),"SIN COD.")</f>
        <v>0</v>
      </c>
    </row>
    <row r="881" spans="1:86" x14ac:dyDescent="0.25">
      <c r="A881" s="226"/>
      <c r="B881" s="227"/>
      <c r="C881" s="228"/>
      <c r="D881"/>
      <c r="AL881">
        <f t="shared" si="91"/>
        <v>0</v>
      </c>
      <c r="AQ881">
        <f t="shared" si="92"/>
        <v>0</v>
      </c>
      <c r="AR881" t="str">
        <f>IFERROR(IF(OR(AP881=338,AP881=340,AP881=341,AP881=342,AP881="342A",AP881="342B"),PorcenRet(AP881,AT881,AU881),INDEX(PORCENTAJEBUSCAR,MATCH(AP881,CódigoRET,0),4)*1),"")</f>
        <v/>
      </c>
      <c r="AS881">
        <f t="shared" si="93"/>
        <v>0</v>
      </c>
      <c r="BF881" t="str">
        <f>IFERROR(IF(OR(BD881=338,BD881=340,BD881=341,BD881=342,BD881="342A",BD881="342B"),PorcenRet(BD881,BH881,BI881),INDEX(PORCENTAJEBUSCAR,MATCH(BD881,CódigoRET,0),4)*1),"")</f>
        <v/>
      </c>
      <c r="BG881">
        <f t="shared" si="94"/>
        <v>0</v>
      </c>
      <c r="BO881">
        <f t="shared" si="95"/>
        <v>0</v>
      </c>
      <c r="CC881">
        <f t="shared" si="96"/>
        <v>0</v>
      </c>
      <c r="CD881">
        <f t="shared" si="97"/>
        <v>0</v>
      </c>
      <c r="CG881">
        <f ca="1">IFERROR(INDIRECT("IVA!X"&amp;MATCH(MID(COMPRAS!C781,1,2)&amp;MID(COMPRAS!F781,1,2)&amp;MID(COMPRAS!D781,1,2),IVA!W:W,0)),"SIN COD.")</f>
        <v>0</v>
      </c>
      <c r="CH881">
        <f ca="1">IFERROR(INDIRECT("IVA!Y"&amp;MATCH(MID(COMPRAS!C781,1,2)&amp;MID(COMPRAS!F781,1,2)&amp;MID(COMPRAS!D781,1,2),IVA!W:W,0)),"SIN COD.")</f>
        <v>0</v>
      </c>
    </row>
    <row r="882" spans="1:86" x14ac:dyDescent="0.25">
      <c r="A882" s="226"/>
      <c r="B882" s="227"/>
      <c r="C882" s="228"/>
      <c r="D882"/>
      <c r="AL882">
        <f t="shared" si="91"/>
        <v>0</v>
      </c>
      <c r="AQ882">
        <f t="shared" si="92"/>
        <v>0</v>
      </c>
      <c r="AR882" t="str">
        <f>IFERROR(IF(OR(AP882=338,AP882=340,AP882=341,AP882=342,AP882="342A",AP882="342B"),PorcenRet(AP882,AT882,AU882),INDEX(PORCENTAJEBUSCAR,MATCH(AP882,CódigoRET,0),4)*1),"")</f>
        <v/>
      </c>
      <c r="AS882">
        <f t="shared" si="93"/>
        <v>0</v>
      </c>
      <c r="BF882" t="str">
        <f>IFERROR(IF(OR(BD882=338,BD882=340,BD882=341,BD882=342,BD882="342A",BD882="342B"),PorcenRet(BD882,BH882,BI882),INDEX(PORCENTAJEBUSCAR,MATCH(BD882,CódigoRET,0),4)*1),"")</f>
        <v/>
      </c>
      <c r="BG882">
        <f t="shared" si="94"/>
        <v>0</v>
      </c>
      <c r="BO882">
        <f t="shared" si="95"/>
        <v>0</v>
      </c>
      <c r="CC882">
        <f t="shared" si="96"/>
        <v>0</v>
      </c>
      <c r="CD882">
        <f t="shared" si="97"/>
        <v>0</v>
      </c>
      <c r="CG882">
        <f ca="1">IFERROR(INDIRECT("IVA!X"&amp;MATCH(MID(COMPRAS!C782,1,2)&amp;MID(COMPRAS!F782,1,2)&amp;MID(COMPRAS!D782,1,2),IVA!W:W,0)),"SIN COD.")</f>
        <v>0</v>
      </c>
      <c r="CH882">
        <f ca="1">IFERROR(INDIRECT("IVA!Y"&amp;MATCH(MID(COMPRAS!C782,1,2)&amp;MID(COMPRAS!F782,1,2)&amp;MID(COMPRAS!D782,1,2),IVA!W:W,0)),"SIN COD.")</f>
        <v>0</v>
      </c>
    </row>
    <row r="883" spans="1:86" x14ac:dyDescent="0.25">
      <c r="A883" s="226"/>
      <c r="B883" s="227"/>
      <c r="C883" s="228"/>
      <c r="D883"/>
      <c r="AL883">
        <f t="shared" si="91"/>
        <v>0</v>
      </c>
      <c r="AQ883">
        <f t="shared" si="92"/>
        <v>0</v>
      </c>
      <c r="AR883" t="str">
        <f>IFERROR(IF(OR(AP883=338,AP883=340,AP883=341,AP883=342,AP883="342A",AP883="342B"),PorcenRet(AP883,AT883,AU883),INDEX(PORCENTAJEBUSCAR,MATCH(AP883,CódigoRET,0),4)*1),"")</f>
        <v/>
      </c>
      <c r="AS883">
        <f t="shared" si="93"/>
        <v>0</v>
      </c>
      <c r="BF883" t="str">
        <f>IFERROR(IF(OR(BD883=338,BD883=340,BD883=341,BD883=342,BD883="342A",BD883="342B"),PorcenRet(BD883,BH883,BI883),INDEX(PORCENTAJEBUSCAR,MATCH(BD883,CódigoRET,0),4)*1),"")</f>
        <v/>
      </c>
      <c r="BG883">
        <f t="shared" si="94"/>
        <v>0</v>
      </c>
      <c r="BO883">
        <f t="shared" si="95"/>
        <v>0</v>
      </c>
      <c r="CC883">
        <f t="shared" si="96"/>
        <v>0</v>
      </c>
      <c r="CD883">
        <f t="shared" si="97"/>
        <v>0</v>
      </c>
      <c r="CG883">
        <f ca="1">IFERROR(INDIRECT("IVA!X"&amp;MATCH(MID(COMPRAS!C783,1,2)&amp;MID(COMPRAS!F783,1,2)&amp;MID(COMPRAS!D783,1,2),IVA!W:W,0)),"SIN COD.")</f>
        <v>0</v>
      </c>
      <c r="CH883">
        <f ca="1">IFERROR(INDIRECT("IVA!Y"&amp;MATCH(MID(COMPRAS!C783,1,2)&amp;MID(COMPRAS!F783,1,2)&amp;MID(COMPRAS!D783,1,2),IVA!W:W,0)),"SIN COD.")</f>
        <v>0</v>
      </c>
    </row>
    <row r="884" spans="1:86" x14ac:dyDescent="0.25">
      <c r="A884" s="226"/>
      <c r="B884" s="227"/>
      <c r="C884" s="228"/>
      <c r="D884"/>
      <c r="AL884">
        <f t="shared" si="91"/>
        <v>0</v>
      </c>
      <c r="AQ884">
        <f t="shared" si="92"/>
        <v>0</v>
      </c>
      <c r="AR884" t="str">
        <f>IFERROR(IF(OR(AP884=338,AP884=340,AP884=341,AP884=342,AP884="342A",AP884="342B"),PorcenRet(AP884,AT884,AU884),INDEX(PORCENTAJEBUSCAR,MATCH(AP884,CódigoRET,0),4)*1),"")</f>
        <v/>
      </c>
      <c r="AS884">
        <f t="shared" si="93"/>
        <v>0</v>
      </c>
      <c r="BF884" t="str">
        <f>IFERROR(IF(OR(BD884=338,BD884=340,BD884=341,BD884=342,BD884="342A",BD884="342B"),PorcenRet(BD884,BH884,BI884),INDEX(PORCENTAJEBUSCAR,MATCH(BD884,CódigoRET,0),4)*1),"")</f>
        <v/>
      </c>
      <c r="BG884">
        <f t="shared" si="94"/>
        <v>0</v>
      </c>
      <c r="BO884">
        <f t="shared" si="95"/>
        <v>0</v>
      </c>
      <c r="CC884">
        <f t="shared" si="96"/>
        <v>0</v>
      </c>
      <c r="CD884">
        <f t="shared" si="97"/>
        <v>0</v>
      </c>
      <c r="CG884">
        <f ca="1">IFERROR(INDIRECT("IVA!X"&amp;MATCH(MID(COMPRAS!C784,1,2)&amp;MID(COMPRAS!F784,1,2)&amp;MID(COMPRAS!D784,1,2),IVA!W:W,0)),"SIN COD.")</f>
        <v>0</v>
      </c>
      <c r="CH884">
        <f ca="1">IFERROR(INDIRECT("IVA!Y"&amp;MATCH(MID(COMPRAS!C784,1,2)&amp;MID(COMPRAS!F784,1,2)&amp;MID(COMPRAS!D784,1,2),IVA!W:W,0)),"SIN COD.")</f>
        <v>0</v>
      </c>
    </row>
    <row r="885" spans="1:86" x14ac:dyDescent="0.25">
      <c r="A885" s="226"/>
      <c r="B885" s="227"/>
      <c r="C885" s="228"/>
      <c r="D885"/>
      <c r="AL885">
        <f t="shared" si="91"/>
        <v>0</v>
      </c>
      <c r="AQ885">
        <f t="shared" si="92"/>
        <v>0</v>
      </c>
      <c r="AR885" t="str">
        <f>IFERROR(IF(OR(AP885=338,AP885=340,AP885=341,AP885=342,AP885="342A",AP885="342B"),PorcenRet(AP885,AT885,AU885),INDEX(PORCENTAJEBUSCAR,MATCH(AP885,CódigoRET,0),4)*1),"")</f>
        <v/>
      </c>
      <c r="AS885">
        <f t="shared" si="93"/>
        <v>0</v>
      </c>
      <c r="BF885" t="str">
        <f>IFERROR(IF(OR(BD885=338,BD885=340,BD885=341,BD885=342,BD885="342A",BD885="342B"),PorcenRet(BD885,BH885,BI885),INDEX(PORCENTAJEBUSCAR,MATCH(BD885,CódigoRET,0),4)*1),"")</f>
        <v/>
      </c>
      <c r="BG885">
        <f t="shared" si="94"/>
        <v>0</v>
      </c>
      <c r="BO885">
        <f t="shared" si="95"/>
        <v>0</v>
      </c>
      <c r="CC885">
        <f t="shared" si="96"/>
        <v>0</v>
      </c>
      <c r="CD885">
        <f t="shared" si="97"/>
        <v>0</v>
      </c>
      <c r="CG885">
        <f ca="1">IFERROR(INDIRECT("IVA!X"&amp;MATCH(MID(COMPRAS!C785,1,2)&amp;MID(COMPRAS!F785,1,2)&amp;MID(COMPRAS!D785,1,2),IVA!W:W,0)),"SIN COD.")</f>
        <v>0</v>
      </c>
      <c r="CH885">
        <f ca="1">IFERROR(INDIRECT("IVA!Y"&amp;MATCH(MID(COMPRAS!C785,1,2)&amp;MID(COMPRAS!F785,1,2)&amp;MID(COMPRAS!D785,1,2),IVA!W:W,0)),"SIN COD.")</f>
        <v>0</v>
      </c>
    </row>
    <row r="886" spans="1:86" x14ac:dyDescent="0.25">
      <c r="A886" s="226"/>
      <c r="B886" s="227"/>
      <c r="C886" s="228"/>
      <c r="D886"/>
      <c r="AL886">
        <f t="shared" si="91"/>
        <v>0</v>
      </c>
      <c r="AQ886">
        <f t="shared" si="92"/>
        <v>0</v>
      </c>
      <c r="AR886" t="str">
        <f>IFERROR(IF(OR(AP886=338,AP886=340,AP886=341,AP886=342,AP886="342A",AP886="342B"),PorcenRet(AP886,AT886,AU886),INDEX(PORCENTAJEBUSCAR,MATCH(AP886,CódigoRET,0),4)*1),"")</f>
        <v/>
      </c>
      <c r="AS886">
        <f t="shared" si="93"/>
        <v>0</v>
      </c>
      <c r="BF886" t="str">
        <f>IFERROR(IF(OR(BD886=338,BD886=340,BD886=341,BD886=342,BD886="342A",BD886="342B"),PorcenRet(BD886,BH886,BI886),INDEX(PORCENTAJEBUSCAR,MATCH(BD886,CódigoRET,0),4)*1),"")</f>
        <v/>
      </c>
      <c r="BG886">
        <f t="shared" si="94"/>
        <v>0</v>
      </c>
      <c r="BO886">
        <f t="shared" si="95"/>
        <v>0</v>
      </c>
      <c r="CC886">
        <f t="shared" si="96"/>
        <v>0</v>
      </c>
      <c r="CD886">
        <f t="shared" si="97"/>
        <v>0</v>
      </c>
      <c r="CG886">
        <f ca="1">IFERROR(INDIRECT("IVA!X"&amp;MATCH(MID(COMPRAS!C786,1,2)&amp;MID(COMPRAS!F786,1,2)&amp;MID(COMPRAS!D786,1,2),IVA!W:W,0)),"SIN COD.")</f>
        <v>0</v>
      </c>
      <c r="CH886">
        <f ca="1">IFERROR(INDIRECT("IVA!Y"&amp;MATCH(MID(COMPRAS!C786,1,2)&amp;MID(COMPRAS!F786,1,2)&amp;MID(COMPRAS!D786,1,2),IVA!W:W,0)),"SIN COD.")</f>
        <v>0</v>
      </c>
    </row>
    <row r="887" spans="1:86" x14ac:dyDescent="0.25">
      <c r="A887" s="226"/>
      <c r="B887" s="227"/>
      <c r="C887" s="228"/>
      <c r="D887"/>
      <c r="AL887">
        <f t="shared" si="91"/>
        <v>0</v>
      </c>
      <c r="AQ887">
        <f t="shared" si="92"/>
        <v>0</v>
      </c>
      <c r="AR887" t="str">
        <f>IFERROR(IF(OR(AP887=338,AP887=340,AP887=341,AP887=342,AP887="342A",AP887="342B"),PorcenRet(AP887,AT887,AU887),INDEX(PORCENTAJEBUSCAR,MATCH(AP887,CódigoRET,0),4)*1),"")</f>
        <v/>
      </c>
      <c r="AS887">
        <f t="shared" si="93"/>
        <v>0</v>
      </c>
      <c r="BF887" t="str">
        <f>IFERROR(IF(OR(BD887=338,BD887=340,BD887=341,BD887=342,BD887="342A",BD887="342B"),PorcenRet(BD887,BH887,BI887),INDEX(PORCENTAJEBUSCAR,MATCH(BD887,CódigoRET,0),4)*1),"")</f>
        <v/>
      </c>
      <c r="BG887">
        <f t="shared" si="94"/>
        <v>0</v>
      </c>
      <c r="BO887">
        <f t="shared" si="95"/>
        <v>0</v>
      </c>
      <c r="CC887">
        <f t="shared" si="96"/>
        <v>0</v>
      </c>
      <c r="CD887">
        <f t="shared" si="97"/>
        <v>0</v>
      </c>
      <c r="CG887">
        <f ca="1">IFERROR(INDIRECT("IVA!X"&amp;MATCH(MID(COMPRAS!C787,1,2)&amp;MID(COMPRAS!F787,1,2)&amp;MID(COMPRAS!D787,1,2),IVA!W:W,0)),"SIN COD.")</f>
        <v>0</v>
      </c>
      <c r="CH887">
        <f ca="1">IFERROR(INDIRECT("IVA!Y"&amp;MATCH(MID(COMPRAS!C787,1,2)&amp;MID(COMPRAS!F787,1,2)&amp;MID(COMPRAS!D787,1,2),IVA!W:W,0)),"SIN COD.")</f>
        <v>0</v>
      </c>
    </row>
    <row r="888" spans="1:86" x14ac:dyDescent="0.25">
      <c r="A888" s="226"/>
      <c r="B888" s="227"/>
      <c r="C888" s="228"/>
      <c r="D888"/>
      <c r="AL888">
        <f t="shared" si="91"/>
        <v>0</v>
      </c>
      <c r="AQ888">
        <f t="shared" si="92"/>
        <v>0</v>
      </c>
      <c r="AR888" t="str">
        <f>IFERROR(IF(OR(AP888=338,AP888=340,AP888=341,AP888=342,AP888="342A",AP888="342B"),PorcenRet(AP888,AT888,AU888),INDEX(PORCENTAJEBUSCAR,MATCH(AP888,CódigoRET,0),4)*1),"")</f>
        <v/>
      </c>
      <c r="AS888">
        <f t="shared" si="93"/>
        <v>0</v>
      </c>
      <c r="BF888" t="str">
        <f>IFERROR(IF(OR(BD888=338,BD888=340,BD888=341,BD888=342,BD888="342A",BD888="342B"),PorcenRet(BD888,BH888,BI888),INDEX(PORCENTAJEBUSCAR,MATCH(BD888,CódigoRET,0),4)*1),"")</f>
        <v/>
      </c>
      <c r="BG888">
        <f t="shared" si="94"/>
        <v>0</v>
      </c>
      <c r="BO888">
        <f t="shared" si="95"/>
        <v>0</v>
      </c>
      <c r="CC888">
        <f t="shared" si="96"/>
        <v>0</v>
      </c>
      <c r="CD888">
        <f t="shared" si="97"/>
        <v>0</v>
      </c>
      <c r="CG888">
        <f ca="1">IFERROR(INDIRECT("IVA!X"&amp;MATCH(MID(COMPRAS!C788,1,2)&amp;MID(COMPRAS!F788,1,2)&amp;MID(COMPRAS!D788,1,2),IVA!W:W,0)),"SIN COD.")</f>
        <v>0</v>
      </c>
      <c r="CH888">
        <f ca="1">IFERROR(INDIRECT("IVA!Y"&amp;MATCH(MID(COMPRAS!C788,1,2)&amp;MID(COMPRAS!F788,1,2)&amp;MID(COMPRAS!D788,1,2),IVA!W:W,0)),"SIN COD.")</f>
        <v>0</v>
      </c>
    </row>
    <row r="889" spans="1:86" x14ac:dyDescent="0.25">
      <c r="A889" s="226"/>
      <c r="B889" s="227"/>
      <c r="C889" s="228"/>
      <c r="D889"/>
      <c r="AL889">
        <f t="shared" si="91"/>
        <v>0</v>
      </c>
      <c r="AQ889">
        <f t="shared" si="92"/>
        <v>0</v>
      </c>
      <c r="AR889" t="str">
        <f>IFERROR(IF(OR(AP889=338,AP889=340,AP889=341,AP889=342,AP889="342A",AP889="342B"),PorcenRet(AP889,AT889,AU889),INDEX(PORCENTAJEBUSCAR,MATCH(AP889,CódigoRET,0),4)*1),"")</f>
        <v/>
      </c>
      <c r="AS889">
        <f t="shared" si="93"/>
        <v>0</v>
      </c>
      <c r="BF889" t="str">
        <f>IFERROR(IF(OR(BD889=338,BD889=340,BD889=341,BD889=342,BD889="342A",BD889="342B"),PorcenRet(BD889,BH889,BI889),INDEX(PORCENTAJEBUSCAR,MATCH(BD889,CódigoRET,0),4)*1),"")</f>
        <v/>
      </c>
      <c r="BG889">
        <f t="shared" si="94"/>
        <v>0</v>
      </c>
      <c r="BO889">
        <f t="shared" si="95"/>
        <v>0</v>
      </c>
      <c r="CC889">
        <f t="shared" si="96"/>
        <v>0</v>
      </c>
      <c r="CD889">
        <f t="shared" si="97"/>
        <v>0</v>
      </c>
      <c r="CG889">
        <f ca="1">IFERROR(INDIRECT("IVA!X"&amp;MATCH(MID(COMPRAS!C789,1,2)&amp;MID(COMPRAS!F789,1,2)&amp;MID(COMPRAS!D789,1,2),IVA!W:W,0)),"SIN COD.")</f>
        <v>0</v>
      </c>
      <c r="CH889">
        <f ca="1">IFERROR(INDIRECT("IVA!Y"&amp;MATCH(MID(COMPRAS!C789,1,2)&amp;MID(COMPRAS!F789,1,2)&amp;MID(COMPRAS!D789,1,2),IVA!W:W,0)),"SIN COD.")</f>
        <v>0</v>
      </c>
    </row>
    <row r="890" spans="1:86" x14ac:dyDescent="0.25">
      <c r="A890" s="226"/>
      <c r="B890" s="227"/>
      <c r="C890" s="228"/>
      <c r="D890"/>
      <c r="AL890">
        <f t="shared" si="91"/>
        <v>0</v>
      </c>
      <c r="AQ890">
        <f t="shared" si="92"/>
        <v>0</v>
      </c>
      <c r="AR890" t="str">
        <f>IFERROR(IF(OR(AP890=338,AP890=340,AP890=341,AP890=342,AP890="342A",AP890="342B"),PorcenRet(AP890,AT890,AU890),INDEX(PORCENTAJEBUSCAR,MATCH(AP890,CódigoRET,0),4)*1),"")</f>
        <v/>
      </c>
      <c r="AS890">
        <f t="shared" si="93"/>
        <v>0</v>
      </c>
      <c r="BF890" t="str">
        <f>IFERROR(IF(OR(BD890=338,BD890=340,BD890=341,BD890=342,BD890="342A",BD890="342B"),PorcenRet(BD890,BH890,BI890),INDEX(PORCENTAJEBUSCAR,MATCH(BD890,CódigoRET,0),4)*1),"")</f>
        <v/>
      </c>
      <c r="BG890">
        <f t="shared" si="94"/>
        <v>0</v>
      </c>
      <c r="BO890">
        <f t="shared" si="95"/>
        <v>0</v>
      </c>
      <c r="CC890">
        <f t="shared" si="96"/>
        <v>0</v>
      </c>
      <c r="CD890">
        <f t="shared" si="97"/>
        <v>0</v>
      </c>
      <c r="CG890">
        <f ca="1">IFERROR(INDIRECT("IVA!X"&amp;MATCH(MID(COMPRAS!C790,1,2)&amp;MID(COMPRAS!F790,1,2)&amp;MID(COMPRAS!D790,1,2),IVA!W:W,0)),"SIN COD.")</f>
        <v>0</v>
      </c>
      <c r="CH890">
        <f ca="1">IFERROR(INDIRECT("IVA!Y"&amp;MATCH(MID(COMPRAS!C790,1,2)&amp;MID(COMPRAS!F790,1,2)&amp;MID(COMPRAS!D790,1,2),IVA!W:W,0)),"SIN COD.")</f>
        <v>0</v>
      </c>
    </row>
    <row r="891" spans="1:86" x14ac:dyDescent="0.25">
      <c r="A891" s="226"/>
      <c r="B891" s="227"/>
      <c r="C891" s="228"/>
      <c r="D891"/>
      <c r="AL891">
        <f t="shared" si="91"/>
        <v>0</v>
      </c>
      <c r="AQ891">
        <f t="shared" si="92"/>
        <v>0</v>
      </c>
      <c r="AR891" t="str">
        <f>IFERROR(IF(OR(AP891=338,AP891=340,AP891=341,AP891=342,AP891="342A",AP891="342B"),PorcenRet(AP891,AT891,AU891),INDEX(PORCENTAJEBUSCAR,MATCH(AP891,CódigoRET,0),4)*1),"")</f>
        <v/>
      </c>
      <c r="AS891">
        <f t="shared" si="93"/>
        <v>0</v>
      </c>
      <c r="BF891" t="str">
        <f>IFERROR(IF(OR(BD891=338,BD891=340,BD891=341,BD891=342,BD891="342A",BD891="342B"),PorcenRet(BD891,BH891,BI891),INDEX(PORCENTAJEBUSCAR,MATCH(BD891,CódigoRET,0),4)*1),"")</f>
        <v/>
      </c>
      <c r="BG891">
        <f t="shared" si="94"/>
        <v>0</v>
      </c>
      <c r="BO891">
        <f t="shared" si="95"/>
        <v>0</v>
      </c>
      <c r="CC891">
        <f t="shared" si="96"/>
        <v>0</v>
      </c>
      <c r="CD891">
        <f t="shared" si="97"/>
        <v>0</v>
      </c>
      <c r="CG891">
        <f ca="1">IFERROR(INDIRECT("IVA!X"&amp;MATCH(MID(COMPRAS!C791,1,2)&amp;MID(COMPRAS!F791,1,2)&amp;MID(COMPRAS!D791,1,2),IVA!W:W,0)),"SIN COD.")</f>
        <v>0</v>
      </c>
      <c r="CH891">
        <f ca="1">IFERROR(INDIRECT("IVA!Y"&amp;MATCH(MID(COMPRAS!C791,1,2)&amp;MID(COMPRAS!F791,1,2)&amp;MID(COMPRAS!D791,1,2),IVA!W:W,0)),"SIN COD.")</f>
        <v>0</v>
      </c>
    </row>
    <row r="892" spans="1:86" x14ac:dyDescent="0.25">
      <c r="A892" s="226"/>
      <c r="B892" s="227"/>
      <c r="C892" s="228"/>
      <c r="D892"/>
      <c r="AL892">
        <f t="shared" si="91"/>
        <v>0</v>
      </c>
      <c r="AQ892">
        <f t="shared" si="92"/>
        <v>0</v>
      </c>
      <c r="AR892" t="str">
        <f>IFERROR(IF(OR(AP892=338,AP892=340,AP892=341,AP892=342,AP892="342A",AP892="342B"),PorcenRet(AP892,AT892,AU892),INDEX(PORCENTAJEBUSCAR,MATCH(AP892,CódigoRET,0),4)*1),"")</f>
        <v/>
      </c>
      <c r="AS892">
        <f t="shared" si="93"/>
        <v>0</v>
      </c>
      <c r="BF892" t="str">
        <f>IFERROR(IF(OR(BD892=338,BD892=340,BD892=341,BD892=342,BD892="342A",BD892="342B"),PorcenRet(BD892,BH892,BI892),INDEX(PORCENTAJEBUSCAR,MATCH(BD892,CódigoRET,0),4)*1),"")</f>
        <v/>
      </c>
      <c r="BG892">
        <f t="shared" si="94"/>
        <v>0</v>
      </c>
      <c r="BO892">
        <f t="shared" si="95"/>
        <v>0</v>
      </c>
      <c r="CC892">
        <f t="shared" si="96"/>
        <v>0</v>
      </c>
      <c r="CD892">
        <f t="shared" si="97"/>
        <v>0</v>
      </c>
      <c r="CG892">
        <f ca="1">IFERROR(INDIRECT("IVA!X"&amp;MATCH(MID(COMPRAS!C792,1,2)&amp;MID(COMPRAS!F792,1,2)&amp;MID(COMPRAS!D792,1,2),IVA!W:W,0)),"SIN COD.")</f>
        <v>0</v>
      </c>
      <c r="CH892">
        <f ca="1">IFERROR(INDIRECT("IVA!Y"&amp;MATCH(MID(COMPRAS!C792,1,2)&amp;MID(COMPRAS!F792,1,2)&amp;MID(COMPRAS!D792,1,2),IVA!W:W,0)),"SIN COD.")</f>
        <v>0</v>
      </c>
    </row>
    <row r="893" spans="1:86" x14ac:dyDescent="0.25">
      <c r="A893" s="226"/>
      <c r="B893" s="227"/>
      <c r="C893" s="228"/>
      <c r="D893"/>
      <c r="AL893">
        <f t="shared" si="91"/>
        <v>0</v>
      </c>
      <c r="AQ893">
        <f t="shared" si="92"/>
        <v>0</v>
      </c>
      <c r="AR893" t="str">
        <f>IFERROR(IF(OR(AP893=338,AP893=340,AP893=341,AP893=342,AP893="342A",AP893="342B"),PorcenRet(AP893,AT893,AU893),INDEX(PORCENTAJEBUSCAR,MATCH(AP893,CódigoRET,0),4)*1),"")</f>
        <v/>
      </c>
      <c r="AS893">
        <f t="shared" si="93"/>
        <v>0</v>
      </c>
      <c r="BF893" t="str">
        <f>IFERROR(IF(OR(BD893=338,BD893=340,BD893=341,BD893=342,BD893="342A",BD893="342B"),PorcenRet(BD893,BH893,BI893),INDEX(PORCENTAJEBUSCAR,MATCH(BD893,CódigoRET,0),4)*1),"")</f>
        <v/>
      </c>
      <c r="BG893">
        <f t="shared" si="94"/>
        <v>0</v>
      </c>
      <c r="BO893">
        <f t="shared" si="95"/>
        <v>0</v>
      </c>
      <c r="CC893">
        <f t="shared" si="96"/>
        <v>0</v>
      </c>
      <c r="CD893">
        <f t="shared" si="97"/>
        <v>0</v>
      </c>
      <c r="CG893">
        <f ca="1">IFERROR(INDIRECT("IVA!X"&amp;MATCH(MID(COMPRAS!C793,1,2)&amp;MID(COMPRAS!F793,1,2)&amp;MID(COMPRAS!D793,1,2),IVA!W:W,0)),"SIN COD.")</f>
        <v>0</v>
      </c>
      <c r="CH893">
        <f ca="1">IFERROR(INDIRECT("IVA!Y"&amp;MATCH(MID(COMPRAS!C793,1,2)&amp;MID(COMPRAS!F793,1,2)&amp;MID(COMPRAS!D793,1,2),IVA!W:W,0)),"SIN COD.")</f>
        <v>0</v>
      </c>
    </row>
    <row r="894" spans="1:86" x14ac:dyDescent="0.25">
      <c r="A894" s="226"/>
      <c r="B894" s="227"/>
      <c r="C894" s="228"/>
      <c r="D894"/>
      <c r="AL894">
        <f t="shared" si="91"/>
        <v>0</v>
      </c>
      <c r="AQ894">
        <f t="shared" si="92"/>
        <v>0</v>
      </c>
      <c r="AR894" t="str">
        <f>IFERROR(IF(OR(AP894=338,AP894=340,AP894=341,AP894=342,AP894="342A",AP894="342B"),PorcenRet(AP894,AT894,AU894),INDEX(PORCENTAJEBUSCAR,MATCH(AP894,CódigoRET,0),4)*1),"")</f>
        <v/>
      </c>
      <c r="AS894">
        <f t="shared" si="93"/>
        <v>0</v>
      </c>
      <c r="BF894" t="str">
        <f>IFERROR(IF(OR(BD894=338,BD894=340,BD894=341,BD894=342,BD894="342A",BD894="342B"),PorcenRet(BD894,BH894,BI894),INDEX(PORCENTAJEBUSCAR,MATCH(BD894,CódigoRET,0),4)*1),"")</f>
        <v/>
      </c>
      <c r="BG894">
        <f t="shared" si="94"/>
        <v>0</v>
      </c>
      <c r="BO894">
        <f t="shared" si="95"/>
        <v>0</v>
      </c>
      <c r="CC894">
        <f t="shared" si="96"/>
        <v>0</v>
      </c>
      <c r="CD894">
        <f t="shared" si="97"/>
        <v>0</v>
      </c>
      <c r="CG894">
        <f ca="1">IFERROR(INDIRECT("IVA!X"&amp;MATCH(MID(COMPRAS!C794,1,2)&amp;MID(COMPRAS!F794,1,2)&amp;MID(COMPRAS!D794,1,2),IVA!W:W,0)),"SIN COD.")</f>
        <v>0</v>
      </c>
      <c r="CH894">
        <f ca="1">IFERROR(INDIRECT("IVA!Y"&amp;MATCH(MID(COMPRAS!C794,1,2)&amp;MID(COMPRAS!F794,1,2)&amp;MID(COMPRAS!D794,1,2),IVA!W:W,0)),"SIN COD.")</f>
        <v>0</v>
      </c>
    </row>
    <row r="895" spans="1:86" x14ac:dyDescent="0.25">
      <c r="A895" s="226"/>
      <c r="B895" s="227"/>
      <c r="C895" s="228"/>
      <c r="D895"/>
      <c r="AL895">
        <f t="shared" si="91"/>
        <v>0</v>
      </c>
      <c r="AQ895">
        <f t="shared" si="92"/>
        <v>0</v>
      </c>
      <c r="AR895" t="str">
        <f>IFERROR(IF(OR(AP895=338,AP895=340,AP895=341,AP895=342,AP895="342A",AP895="342B"),PorcenRet(AP895,AT895,AU895),INDEX(PORCENTAJEBUSCAR,MATCH(AP895,CódigoRET,0),4)*1),"")</f>
        <v/>
      </c>
      <c r="AS895">
        <f t="shared" si="93"/>
        <v>0</v>
      </c>
      <c r="BF895" t="str">
        <f>IFERROR(IF(OR(BD895=338,BD895=340,BD895=341,BD895=342,BD895="342A",BD895="342B"),PorcenRet(BD895,BH895,BI895),INDEX(PORCENTAJEBUSCAR,MATCH(BD895,CódigoRET,0),4)*1),"")</f>
        <v/>
      </c>
      <c r="BG895">
        <f t="shared" si="94"/>
        <v>0</v>
      </c>
      <c r="BO895">
        <f t="shared" si="95"/>
        <v>0</v>
      </c>
      <c r="CC895">
        <f t="shared" si="96"/>
        <v>0</v>
      </c>
      <c r="CD895">
        <f t="shared" si="97"/>
        <v>0</v>
      </c>
      <c r="CG895">
        <f ca="1">IFERROR(INDIRECT("IVA!X"&amp;MATCH(MID(COMPRAS!C795,1,2)&amp;MID(COMPRAS!F795,1,2)&amp;MID(COMPRAS!D795,1,2),IVA!W:W,0)),"SIN COD.")</f>
        <v>0</v>
      </c>
      <c r="CH895">
        <f ca="1">IFERROR(INDIRECT("IVA!Y"&amp;MATCH(MID(COMPRAS!C795,1,2)&amp;MID(COMPRAS!F795,1,2)&amp;MID(COMPRAS!D795,1,2),IVA!W:W,0)),"SIN COD.")</f>
        <v>0</v>
      </c>
    </row>
    <row r="896" spans="1:86" x14ac:dyDescent="0.25">
      <c r="A896" s="226"/>
      <c r="B896" s="227"/>
      <c r="C896" s="228"/>
      <c r="D896"/>
      <c r="AL896">
        <f t="shared" si="91"/>
        <v>0</v>
      </c>
      <c r="AQ896">
        <f t="shared" si="92"/>
        <v>0</v>
      </c>
      <c r="AR896" t="str">
        <f>IFERROR(IF(OR(AP896=338,AP896=340,AP896=341,AP896=342,AP896="342A",AP896="342B"),PorcenRet(AP896,AT896,AU896),INDEX(PORCENTAJEBUSCAR,MATCH(AP896,CódigoRET,0),4)*1),"")</f>
        <v/>
      </c>
      <c r="AS896">
        <f t="shared" si="93"/>
        <v>0</v>
      </c>
      <c r="BF896" t="str">
        <f>IFERROR(IF(OR(BD896=338,BD896=340,BD896=341,BD896=342,BD896="342A",BD896="342B"),PorcenRet(BD896,BH896,BI896),INDEX(PORCENTAJEBUSCAR,MATCH(BD896,CódigoRET,0),4)*1),"")</f>
        <v/>
      </c>
      <c r="BG896">
        <f t="shared" si="94"/>
        <v>0</v>
      </c>
      <c r="BO896">
        <f t="shared" si="95"/>
        <v>0</v>
      </c>
      <c r="CC896">
        <f t="shared" si="96"/>
        <v>0</v>
      </c>
      <c r="CD896">
        <f t="shared" si="97"/>
        <v>0</v>
      </c>
      <c r="CG896">
        <f ca="1">IFERROR(INDIRECT("IVA!X"&amp;MATCH(MID(COMPRAS!C796,1,2)&amp;MID(COMPRAS!F796,1,2)&amp;MID(COMPRAS!D796,1,2),IVA!W:W,0)),"SIN COD.")</f>
        <v>0</v>
      </c>
      <c r="CH896">
        <f ca="1">IFERROR(INDIRECT("IVA!Y"&amp;MATCH(MID(COMPRAS!C796,1,2)&amp;MID(COMPRAS!F796,1,2)&amp;MID(COMPRAS!D796,1,2),IVA!W:W,0)),"SIN COD.")</f>
        <v>0</v>
      </c>
    </row>
    <row r="897" spans="1:86" x14ac:dyDescent="0.25">
      <c r="A897" s="226"/>
      <c r="B897" s="227"/>
      <c r="C897" s="228"/>
      <c r="D897"/>
      <c r="AL897">
        <f t="shared" si="91"/>
        <v>0</v>
      </c>
      <c r="AQ897">
        <f t="shared" si="92"/>
        <v>0</v>
      </c>
      <c r="AR897" t="str">
        <f>IFERROR(IF(OR(AP897=338,AP897=340,AP897=341,AP897=342,AP897="342A",AP897="342B"),PorcenRet(AP897,AT897,AU897),INDEX(PORCENTAJEBUSCAR,MATCH(AP897,CódigoRET,0),4)*1),"")</f>
        <v/>
      </c>
      <c r="AS897">
        <f t="shared" si="93"/>
        <v>0</v>
      </c>
      <c r="BF897" t="str">
        <f>IFERROR(IF(OR(BD897=338,BD897=340,BD897=341,BD897=342,BD897="342A",BD897="342B"),PorcenRet(BD897,BH897,BI897),INDEX(PORCENTAJEBUSCAR,MATCH(BD897,CódigoRET,0),4)*1),"")</f>
        <v/>
      </c>
      <c r="BG897">
        <f t="shared" si="94"/>
        <v>0</v>
      </c>
      <c r="BO897">
        <f t="shared" si="95"/>
        <v>0</v>
      </c>
      <c r="CC897">
        <f t="shared" si="96"/>
        <v>0</v>
      </c>
      <c r="CD897">
        <f t="shared" si="97"/>
        <v>0</v>
      </c>
      <c r="CG897">
        <f ca="1">IFERROR(INDIRECT("IVA!X"&amp;MATCH(MID(COMPRAS!C797,1,2)&amp;MID(COMPRAS!F797,1,2)&amp;MID(COMPRAS!D797,1,2),IVA!W:W,0)),"SIN COD.")</f>
        <v>0</v>
      </c>
      <c r="CH897">
        <f ca="1">IFERROR(INDIRECT("IVA!Y"&amp;MATCH(MID(COMPRAS!C797,1,2)&amp;MID(COMPRAS!F797,1,2)&amp;MID(COMPRAS!D797,1,2),IVA!W:W,0)),"SIN COD.")</f>
        <v>0</v>
      </c>
    </row>
    <row r="898" spans="1:86" x14ac:dyDescent="0.25">
      <c r="A898" s="226"/>
      <c r="B898" s="227"/>
      <c r="C898" s="228"/>
      <c r="D898"/>
      <c r="AL898">
        <f t="shared" ref="AL898:AL961" si="98">O898+P898+Q898+R898+S898+T898+U898+V898</f>
        <v>0</v>
      </c>
      <c r="AQ898">
        <f t="shared" ref="AQ898:AQ961" si="99">+P898+Q898+R898+S898-BE898-BQ898-BW898+O898</f>
        <v>0</v>
      </c>
      <c r="AR898" t="str">
        <f>IFERROR(IF(OR(AP898=338,AP898=340,AP898=341,AP898=342,AP898="342A",AP898="342B"),PorcenRet(AP898,AT898,AU898),INDEX(PORCENTAJEBUSCAR,MATCH(AP898,CódigoRET,0),4)*1),"")</f>
        <v/>
      </c>
      <c r="AS898">
        <f t="shared" ref="AS898:AS961" si="100">ROUND(IF(AP898="",0,AQ898*(AR898/100)),2)</f>
        <v>0</v>
      </c>
      <c r="BF898" t="str">
        <f>IFERROR(IF(OR(BD898=338,BD898=340,BD898=341,BD898=342,BD898="342A",BD898="342B"),PorcenRet(BD898,BH898,BI898),INDEX(PORCENTAJEBUSCAR,MATCH(BD898,CódigoRET,0),4)*1),"")</f>
        <v/>
      </c>
      <c r="BG898">
        <f t="shared" ref="BG898:BG961" si="101">ROUND(IF(BD898="",0,BE898*(BF898/100)),2)</f>
        <v>0</v>
      </c>
      <c r="BO898">
        <f t="shared" ref="BO898:BO961" si="102">IF(MID(F898,1,2)="41",SUM(O898:S898),0)</f>
        <v>0</v>
      </c>
      <c r="CC898">
        <f t="shared" ref="CC898:CC961" si="103">O898+P898+Q898+R898+S898</f>
        <v>0</v>
      </c>
      <c r="CD898">
        <f t="shared" ref="CD898:CD961" si="104">T898+U898</f>
        <v>0</v>
      </c>
      <c r="CG898">
        <f ca="1">IFERROR(INDIRECT("IVA!X"&amp;MATCH(MID(COMPRAS!C798,1,2)&amp;MID(COMPRAS!F798,1,2)&amp;MID(COMPRAS!D798,1,2),IVA!W:W,0)),"SIN COD.")</f>
        <v>0</v>
      </c>
      <c r="CH898">
        <f ca="1">IFERROR(INDIRECT("IVA!Y"&amp;MATCH(MID(COMPRAS!C798,1,2)&amp;MID(COMPRAS!F798,1,2)&amp;MID(COMPRAS!D798,1,2),IVA!W:W,0)),"SIN COD.")</f>
        <v>0</v>
      </c>
    </row>
    <row r="899" spans="1:86" x14ac:dyDescent="0.25">
      <c r="A899" s="226"/>
      <c r="B899" s="227"/>
      <c r="C899" s="228"/>
      <c r="D899"/>
      <c r="AL899">
        <f t="shared" si="98"/>
        <v>0</v>
      </c>
      <c r="AQ899">
        <f t="shared" si="99"/>
        <v>0</v>
      </c>
      <c r="AR899" t="str">
        <f>IFERROR(IF(OR(AP899=338,AP899=340,AP899=341,AP899=342,AP899="342A",AP899="342B"),PorcenRet(AP899,AT899,AU899),INDEX(PORCENTAJEBUSCAR,MATCH(AP899,CódigoRET,0),4)*1),"")</f>
        <v/>
      </c>
      <c r="AS899">
        <f t="shared" si="100"/>
        <v>0</v>
      </c>
      <c r="BF899" t="str">
        <f>IFERROR(IF(OR(BD899=338,BD899=340,BD899=341,BD899=342,BD899="342A",BD899="342B"),PorcenRet(BD899,BH899,BI899),INDEX(PORCENTAJEBUSCAR,MATCH(BD899,CódigoRET,0),4)*1),"")</f>
        <v/>
      </c>
      <c r="BG899">
        <f t="shared" si="101"/>
        <v>0</v>
      </c>
      <c r="BO899">
        <f t="shared" si="102"/>
        <v>0</v>
      </c>
      <c r="CC899">
        <f t="shared" si="103"/>
        <v>0</v>
      </c>
      <c r="CD899">
        <f t="shared" si="104"/>
        <v>0</v>
      </c>
      <c r="CG899">
        <f ca="1">IFERROR(INDIRECT("IVA!X"&amp;MATCH(MID(COMPRAS!C799,1,2)&amp;MID(COMPRAS!F799,1,2)&amp;MID(COMPRAS!D799,1,2),IVA!W:W,0)),"SIN COD.")</f>
        <v>0</v>
      </c>
      <c r="CH899">
        <f ca="1">IFERROR(INDIRECT("IVA!Y"&amp;MATCH(MID(COMPRAS!C799,1,2)&amp;MID(COMPRAS!F799,1,2)&amp;MID(COMPRAS!D799,1,2),IVA!W:W,0)),"SIN COD.")</f>
        <v>0</v>
      </c>
    </row>
    <row r="900" spans="1:86" x14ac:dyDescent="0.25">
      <c r="A900" s="226"/>
      <c r="B900" s="227"/>
      <c r="C900" s="228"/>
      <c r="D900"/>
      <c r="AL900">
        <f t="shared" si="98"/>
        <v>0</v>
      </c>
      <c r="AQ900">
        <f t="shared" si="99"/>
        <v>0</v>
      </c>
      <c r="AR900" t="str">
        <f>IFERROR(IF(OR(AP900=338,AP900=340,AP900=341,AP900=342,AP900="342A",AP900="342B"),PorcenRet(AP900,AT900,AU900),INDEX(PORCENTAJEBUSCAR,MATCH(AP900,CódigoRET,0),4)*1),"")</f>
        <v/>
      </c>
      <c r="AS900">
        <f t="shared" si="100"/>
        <v>0</v>
      </c>
      <c r="BF900" t="str">
        <f>IFERROR(IF(OR(BD900=338,BD900=340,BD900=341,BD900=342,BD900="342A",BD900="342B"),PorcenRet(BD900,BH900,BI900),INDEX(PORCENTAJEBUSCAR,MATCH(BD900,CódigoRET,0),4)*1),"")</f>
        <v/>
      </c>
      <c r="BG900">
        <f t="shared" si="101"/>
        <v>0</v>
      </c>
      <c r="BO900">
        <f t="shared" si="102"/>
        <v>0</v>
      </c>
      <c r="CC900">
        <f t="shared" si="103"/>
        <v>0</v>
      </c>
      <c r="CD900">
        <f t="shared" si="104"/>
        <v>0</v>
      </c>
      <c r="CG900">
        <f ca="1">IFERROR(INDIRECT("IVA!X"&amp;MATCH(MID(COMPRAS!C800,1,2)&amp;MID(COMPRAS!F800,1,2)&amp;MID(COMPRAS!D800,1,2),IVA!W:W,0)),"SIN COD.")</f>
        <v>0</v>
      </c>
      <c r="CH900">
        <f ca="1">IFERROR(INDIRECT("IVA!Y"&amp;MATCH(MID(COMPRAS!C800,1,2)&amp;MID(COMPRAS!F800,1,2)&amp;MID(COMPRAS!D800,1,2),IVA!W:W,0)),"SIN COD.")</f>
        <v>0</v>
      </c>
    </row>
    <row r="901" spans="1:86" x14ac:dyDescent="0.25">
      <c r="A901" s="226"/>
      <c r="B901" s="227"/>
      <c r="C901" s="228"/>
      <c r="D901"/>
      <c r="AL901">
        <f t="shared" si="98"/>
        <v>0</v>
      </c>
      <c r="AQ901">
        <f t="shared" si="99"/>
        <v>0</v>
      </c>
      <c r="AR901" t="str">
        <f>IFERROR(IF(OR(AP901=338,AP901=340,AP901=341,AP901=342,AP901="342A",AP901="342B"),PorcenRet(AP901,AT901,AU901),INDEX(PORCENTAJEBUSCAR,MATCH(AP901,CódigoRET,0),4)*1),"")</f>
        <v/>
      </c>
      <c r="AS901">
        <f t="shared" si="100"/>
        <v>0</v>
      </c>
      <c r="BF901" t="str">
        <f>IFERROR(IF(OR(BD901=338,BD901=340,BD901=341,BD901=342,BD901="342A",BD901="342B"),PorcenRet(BD901,BH901,BI901),INDEX(PORCENTAJEBUSCAR,MATCH(BD901,CódigoRET,0),4)*1),"")</f>
        <v/>
      </c>
      <c r="BG901">
        <f t="shared" si="101"/>
        <v>0</v>
      </c>
      <c r="BO901">
        <f t="shared" si="102"/>
        <v>0</v>
      </c>
      <c r="CC901">
        <f t="shared" si="103"/>
        <v>0</v>
      </c>
      <c r="CD901">
        <f t="shared" si="104"/>
        <v>0</v>
      </c>
      <c r="CG901">
        <f ca="1">IFERROR(INDIRECT("IVA!X"&amp;MATCH(MID(COMPRAS!C801,1,2)&amp;MID(COMPRAS!F801,1,2)&amp;MID(COMPRAS!D801,1,2),IVA!W:W,0)),"SIN COD.")</f>
        <v>0</v>
      </c>
      <c r="CH901">
        <f ca="1">IFERROR(INDIRECT("IVA!Y"&amp;MATCH(MID(COMPRAS!C801,1,2)&amp;MID(COMPRAS!F801,1,2)&amp;MID(COMPRAS!D801,1,2),IVA!W:W,0)),"SIN COD.")</f>
        <v>0</v>
      </c>
    </row>
    <row r="902" spans="1:86" x14ac:dyDescent="0.25">
      <c r="A902" s="226"/>
      <c r="B902" s="227"/>
      <c r="C902" s="228"/>
      <c r="D902"/>
      <c r="AL902">
        <f t="shared" si="98"/>
        <v>0</v>
      </c>
      <c r="AQ902">
        <f t="shared" si="99"/>
        <v>0</v>
      </c>
      <c r="AR902" t="str">
        <f>IFERROR(IF(OR(AP902=338,AP902=340,AP902=341,AP902=342,AP902="342A",AP902="342B"),PorcenRet(AP902,AT902,AU902),INDEX(PORCENTAJEBUSCAR,MATCH(AP902,CódigoRET,0),4)*1),"")</f>
        <v/>
      </c>
      <c r="AS902">
        <f t="shared" si="100"/>
        <v>0</v>
      </c>
      <c r="BF902" t="str">
        <f>IFERROR(IF(OR(BD902=338,BD902=340,BD902=341,BD902=342,BD902="342A",BD902="342B"),PorcenRet(BD902,BH902,BI902),INDEX(PORCENTAJEBUSCAR,MATCH(BD902,CódigoRET,0),4)*1),"")</f>
        <v/>
      </c>
      <c r="BG902">
        <f t="shared" si="101"/>
        <v>0</v>
      </c>
      <c r="BO902">
        <f t="shared" si="102"/>
        <v>0</v>
      </c>
      <c r="CC902">
        <f t="shared" si="103"/>
        <v>0</v>
      </c>
      <c r="CD902">
        <f t="shared" si="104"/>
        <v>0</v>
      </c>
      <c r="CG902">
        <f ca="1">IFERROR(INDIRECT("IVA!X"&amp;MATCH(MID(COMPRAS!C802,1,2)&amp;MID(COMPRAS!F802,1,2)&amp;MID(COMPRAS!D802,1,2),IVA!W:W,0)),"SIN COD.")</f>
        <v>0</v>
      </c>
      <c r="CH902">
        <f ca="1">IFERROR(INDIRECT("IVA!Y"&amp;MATCH(MID(COMPRAS!C802,1,2)&amp;MID(COMPRAS!F802,1,2)&amp;MID(COMPRAS!D802,1,2),IVA!W:W,0)),"SIN COD.")</f>
        <v>0</v>
      </c>
    </row>
    <row r="903" spans="1:86" x14ac:dyDescent="0.25">
      <c r="A903" s="226"/>
      <c r="B903" s="227"/>
      <c r="C903" s="228"/>
      <c r="D903"/>
      <c r="AL903">
        <f t="shared" si="98"/>
        <v>0</v>
      </c>
      <c r="AQ903">
        <f t="shared" si="99"/>
        <v>0</v>
      </c>
      <c r="AR903" t="str">
        <f>IFERROR(IF(OR(AP903=338,AP903=340,AP903=341,AP903=342,AP903="342A",AP903="342B"),PorcenRet(AP903,AT903,AU903),INDEX(PORCENTAJEBUSCAR,MATCH(AP903,CódigoRET,0),4)*1),"")</f>
        <v/>
      </c>
      <c r="AS903">
        <f t="shared" si="100"/>
        <v>0</v>
      </c>
      <c r="BF903" t="str">
        <f>IFERROR(IF(OR(BD903=338,BD903=340,BD903=341,BD903=342,BD903="342A",BD903="342B"),PorcenRet(BD903,BH903,BI903),INDEX(PORCENTAJEBUSCAR,MATCH(BD903,CódigoRET,0),4)*1),"")</f>
        <v/>
      </c>
      <c r="BG903">
        <f t="shared" si="101"/>
        <v>0</v>
      </c>
      <c r="BO903">
        <f t="shared" si="102"/>
        <v>0</v>
      </c>
      <c r="CC903">
        <f t="shared" si="103"/>
        <v>0</v>
      </c>
      <c r="CD903">
        <f t="shared" si="104"/>
        <v>0</v>
      </c>
      <c r="CG903">
        <f ca="1">IFERROR(INDIRECT("IVA!X"&amp;MATCH(MID(COMPRAS!C803,1,2)&amp;MID(COMPRAS!F803,1,2)&amp;MID(COMPRAS!D803,1,2),IVA!W:W,0)),"SIN COD.")</f>
        <v>0</v>
      </c>
      <c r="CH903">
        <f ca="1">IFERROR(INDIRECT("IVA!Y"&amp;MATCH(MID(COMPRAS!C803,1,2)&amp;MID(COMPRAS!F803,1,2)&amp;MID(COMPRAS!D803,1,2),IVA!W:W,0)),"SIN COD.")</f>
        <v>0</v>
      </c>
    </row>
    <row r="904" spans="1:86" x14ac:dyDescent="0.25">
      <c r="A904" s="226"/>
      <c r="B904" s="227"/>
      <c r="C904" s="228"/>
      <c r="D904"/>
      <c r="AL904">
        <f t="shared" si="98"/>
        <v>0</v>
      </c>
      <c r="AQ904">
        <f t="shared" si="99"/>
        <v>0</v>
      </c>
      <c r="AR904" t="str">
        <f>IFERROR(IF(OR(AP904=338,AP904=340,AP904=341,AP904=342,AP904="342A",AP904="342B"),PorcenRet(AP904,AT904,AU904),INDEX(PORCENTAJEBUSCAR,MATCH(AP904,CódigoRET,0),4)*1),"")</f>
        <v/>
      </c>
      <c r="AS904">
        <f t="shared" si="100"/>
        <v>0</v>
      </c>
      <c r="BF904" t="str">
        <f>IFERROR(IF(OR(BD904=338,BD904=340,BD904=341,BD904=342,BD904="342A",BD904="342B"),PorcenRet(BD904,BH904,BI904),INDEX(PORCENTAJEBUSCAR,MATCH(BD904,CódigoRET,0),4)*1),"")</f>
        <v/>
      </c>
      <c r="BG904">
        <f t="shared" si="101"/>
        <v>0</v>
      </c>
      <c r="BO904">
        <f t="shared" si="102"/>
        <v>0</v>
      </c>
      <c r="CC904">
        <f t="shared" si="103"/>
        <v>0</v>
      </c>
      <c r="CD904">
        <f t="shared" si="104"/>
        <v>0</v>
      </c>
      <c r="CG904">
        <f ca="1">IFERROR(INDIRECT("IVA!X"&amp;MATCH(MID(COMPRAS!C804,1,2)&amp;MID(COMPRAS!F804,1,2)&amp;MID(COMPRAS!D804,1,2),IVA!W:W,0)),"SIN COD.")</f>
        <v>0</v>
      </c>
      <c r="CH904">
        <f ca="1">IFERROR(INDIRECT("IVA!Y"&amp;MATCH(MID(COMPRAS!C804,1,2)&amp;MID(COMPRAS!F804,1,2)&amp;MID(COMPRAS!D804,1,2),IVA!W:W,0)),"SIN COD.")</f>
        <v>0</v>
      </c>
    </row>
    <row r="905" spans="1:86" x14ac:dyDescent="0.25">
      <c r="A905" s="226"/>
      <c r="B905" s="227"/>
      <c r="C905" s="228"/>
      <c r="D905"/>
      <c r="AL905">
        <f t="shared" si="98"/>
        <v>0</v>
      </c>
      <c r="AQ905">
        <f t="shared" si="99"/>
        <v>0</v>
      </c>
      <c r="AR905" t="str">
        <f>IFERROR(IF(OR(AP905=338,AP905=340,AP905=341,AP905=342,AP905="342A",AP905="342B"),PorcenRet(AP905,AT905,AU905),INDEX(PORCENTAJEBUSCAR,MATCH(AP905,CódigoRET,0),4)*1),"")</f>
        <v/>
      </c>
      <c r="AS905">
        <f t="shared" si="100"/>
        <v>0</v>
      </c>
      <c r="BF905" t="str">
        <f>IFERROR(IF(OR(BD905=338,BD905=340,BD905=341,BD905=342,BD905="342A",BD905="342B"),PorcenRet(BD905,BH905,BI905),INDEX(PORCENTAJEBUSCAR,MATCH(BD905,CódigoRET,0),4)*1),"")</f>
        <v/>
      </c>
      <c r="BG905">
        <f t="shared" si="101"/>
        <v>0</v>
      </c>
      <c r="BO905">
        <f t="shared" si="102"/>
        <v>0</v>
      </c>
      <c r="CC905">
        <f t="shared" si="103"/>
        <v>0</v>
      </c>
      <c r="CD905">
        <f t="shared" si="104"/>
        <v>0</v>
      </c>
      <c r="CG905">
        <f ca="1">IFERROR(INDIRECT("IVA!X"&amp;MATCH(MID(COMPRAS!C805,1,2)&amp;MID(COMPRAS!F805,1,2)&amp;MID(COMPRAS!D805,1,2),IVA!W:W,0)),"SIN COD.")</f>
        <v>0</v>
      </c>
      <c r="CH905">
        <f ca="1">IFERROR(INDIRECT("IVA!Y"&amp;MATCH(MID(COMPRAS!C805,1,2)&amp;MID(COMPRAS!F805,1,2)&amp;MID(COMPRAS!D805,1,2),IVA!W:W,0)),"SIN COD.")</f>
        <v>0</v>
      </c>
    </row>
    <row r="906" spans="1:86" x14ac:dyDescent="0.25">
      <c r="A906" s="226"/>
      <c r="B906" s="227"/>
      <c r="C906" s="228"/>
      <c r="D906"/>
      <c r="AL906">
        <f t="shared" si="98"/>
        <v>0</v>
      </c>
      <c r="AQ906">
        <f t="shared" si="99"/>
        <v>0</v>
      </c>
      <c r="AR906" t="str">
        <f>IFERROR(IF(OR(AP906=338,AP906=340,AP906=341,AP906=342,AP906="342A",AP906="342B"),PorcenRet(AP906,AT906,AU906),INDEX(PORCENTAJEBUSCAR,MATCH(AP906,CódigoRET,0),4)*1),"")</f>
        <v/>
      </c>
      <c r="AS906">
        <f t="shared" si="100"/>
        <v>0</v>
      </c>
      <c r="BF906" t="str">
        <f>IFERROR(IF(OR(BD906=338,BD906=340,BD906=341,BD906=342,BD906="342A",BD906="342B"),PorcenRet(BD906,BH906,BI906),INDEX(PORCENTAJEBUSCAR,MATCH(BD906,CódigoRET,0),4)*1),"")</f>
        <v/>
      </c>
      <c r="BG906">
        <f t="shared" si="101"/>
        <v>0</v>
      </c>
      <c r="BO906">
        <f t="shared" si="102"/>
        <v>0</v>
      </c>
      <c r="CC906">
        <f t="shared" si="103"/>
        <v>0</v>
      </c>
      <c r="CD906">
        <f t="shared" si="104"/>
        <v>0</v>
      </c>
      <c r="CG906">
        <f ca="1">IFERROR(INDIRECT("IVA!X"&amp;MATCH(MID(COMPRAS!C806,1,2)&amp;MID(COMPRAS!F806,1,2)&amp;MID(COMPRAS!D806,1,2),IVA!W:W,0)),"SIN COD.")</f>
        <v>0</v>
      </c>
      <c r="CH906">
        <f ca="1">IFERROR(INDIRECT("IVA!Y"&amp;MATCH(MID(COMPRAS!C806,1,2)&amp;MID(COMPRAS!F806,1,2)&amp;MID(COMPRAS!D806,1,2),IVA!W:W,0)),"SIN COD.")</f>
        <v>0</v>
      </c>
    </row>
    <row r="907" spans="1:86" x14ac:dyDescent="0.25">
      <c r="A907" s="226"/>
      <c r="B907" s="227"/>
      <c r="C907" s="228"/>
      <c r="D907"/>
      <c r="AL907">
        <f t="shared" si="98"/>
        <v>0</v>
      </c>
      <c r="AQ907">
        <f t="shared" si="99"/>
        <v>0</v>
      </c>
      <c r="AR907" t="str">
        <f>IFERROR(IF(OR(AP907=338,AP907=340,AP907=341,AP907=342,AP907="342A",AP907="342B"),PorcenRet(AP907,AT907,AU907),INDEX(PORCENTAJEBUSCAR,MATCH(AP907,CódigoRET,0),4)*1),"")</f>
        <v/>
      </c>
      <c r="AS907">
        <f t="shared" si="100"/>
        <v>0</v>
      </c>
      <c r="BF907" t="str">
        <f>IFERROR(IF(OR(BD907=338,BD907=340,BD907=341,BD907=342,BD907="342A",BD907="342B"),PorcenRet(BD907,BH907,BI907),INDEX(PORCENTAJEBUSCAR,MATCH(BD907,CódigoRET,0),4)*1),"")</f>
        <v/>
      </c>
      <c r="BG907">
        <f t="shared" si="101"/>
        <v>0</v>
      </c>
      <c r="BO907">
        <f t="shared" si="102"/>
        <v>0</v>
      </c>
      <c r="CC907">
        <f t="shared" si="103"/>
        <v>0</v>
      </c>
      <c r="CD907">
        <f t="shared" si="104"/>
        <v>0</v>
      </c>
      <c r="CG907">
        <f ca="1">IFERROR(INDIRECT("IVA!X"&amp;MATCH(MID(COMPRAS!C807,1,2)&amp;MID(COMPRAS!F807,1,2)&amp;MID(COMPRAS!D807,1,2),IVA!W:W,0)),"SIN COD.")</f>
        <v>0</v>
      </c>
      <c r="CH907">
        <f ca="1">IFERROR(INDIRECT("IVA!Y"&amp;MATCH(MID(COMPRAS!C807,1,2)&amp;MID(COMPRAS!F807,1,2)&amp;MID(COMPRAS!D807,1,2),IVA!W:W,0)),"SIN COD.")</f>
        <v>0</v>
      </c>
    </row>
    <row r="908" spans="1:86" x14ac:dyDescent="0.25">
      <c r="A908" s="226"/>
      <c r="B908" s="227"/>
      <c r="C908" s="228"/>
      <c r="D908"/>
      <c r="AL908">
        <f t="shared" si="98"/>
        <v>0</v>
      </c>
      <c r="AQ908">
        <f t="shared" si="99"/>
        <v>0</v>
      </c>
      <c r="AR908" t="str">
        <f>IFERROR(IF(OR(AP908=338,AP908=340,AP908=341,AP908=342,AP908="342A",AP908="342B"),PorcenRet(AP908,AT908,AU908),INDEX(PORCENTAJEBUSCAR,MATCH(AP908,CódigoRET,0),4)*1),"")</f>
        <v/>
      </c>
      <c r="AS908">
        <f t="shared" si="100"/>
        <v>0</v>
      </c>
      <c r="BF908" t="str">
        <f>IFERROR(IF(OR(BD908=338,BD908=340,BD908=341,BD908=342,BD908="342A",BD908="342B"),PorcenRet(BD908,BH908,BI908),INDEX(PORCENTAJEBUSCAR,MATCH(BD908,CódigoRET,0),4)*1),"")</f>
        <v/>
      </c>
      <c r="BG908">
        <f t="shared" si="101"/>
        <v>0</v>
      </c>
      <c r="BO908">
        <f t="shared" si="102"/>
        <v>0</v>
      </c>
      <c r="CC908">
        <f t="shared" si="103"/>
        <v>0</v>
      </c>
      <c r="CD908">
        <f t="shared" si="104"/>
        <v>0</v>
      </c>
      <c r="CG908">
        <f ca="1">IFERROR(INDIRECT("IVA!X"&amp;MATCH(MID(COMPRAS!C808,1,2)&amp;MID(COMPRAS!F808,1,2)&amp;MID(COMPRAS!D808,1,2),IVA!W:W,0)),"SIN COD.")</f>
        <v>0</v>
      </c>
      <c r="CH908">
        <f ca="1">IFERROR(INDIRECT("IVA!Y"&amp;MATCH(MID(COMPRAS!C808,1,2)&amp;MID(COMPRAS!F808,1,2)&amp;MID(COMPRAS!D808,1,2),IVA!W:W,0)),"SIN COD.")</f>
        <v>0</v>
      </c>
    </row>
    <row r="909" spans="1:86" x14ac:dyDescent="0.25">
      <c r="A909" s="226"/>
      <c r="B909" s="227"/>
      <c r="C909" s="228"/>
      <c r="D909"/>
      <c r="AL909">
        <f t="shared" si="98"/>
        <v>0</v>
      </c>
      <c r="AQ909">
        <f t="shared" si="99"/>
        <v>0</v>
      </c>
      <c r="AR909" t="str">
        <f>IFERROR(IF(OR(AP909=338,AP909=340,AP909=341,AP909=342,AP909="342A",AP909="342B"),PorcenRet(AP909,AT909,AU909),INDEX(PORCENTAJEBUSCAR,MATCH(AP909,CódigoRET,0),4)*1),"")</f>
        <v/>
      </c>
      <c r="AS909">
        <f t="shared" si="100"/>
        <v>0</v>
      </c>
      <c r="BF909" t="str">
        <f>IFERROR(IF(OR(BD909=338,BD909=340,BD909=341,BD909=342,BD909="342A",BD909="342B"),PorcenRet(BD909,BH909,BI909),INDEX(PORCENTAJEBUSCAR,MATCH(BD909,CódigoRET,0),4)*1),"")</f>
        <v/>
      </c>
      <c r="BG909">
        <f t="shared" si="101"/>
        <v>0</v>
      </c>
      <c r="BO909">
        <f t="shared" si="102"/>
        <v>0</v>
      </c>
      <c r="CC909">
        <f t="shared" si="103"/>
        <v>0</v>
      </c>
      <c r="CD909">
        <f t="shared" si="104"/>
        <v>0</v>
      </c>
      <c r="CG909">
        <f ca="1">IFERROR(INDIRECT("IVA!X"&amp;MATCH(MID(COMPRAS!C809,1,2)&amp;MID(COMPRAS!F809,1,2)&amp;MID(COMPRAS!D809,1,2),IVA!W:W,0)),"SIN COD.")</f>
        <v>0</v>
      </c>
      <c r="CH909">
        <f ca="1">IFERROR(INDIRECT("IVA!Y"&amp;MATCH(MID(COMPRAS!C809,1,2)&amp;MID(COMPRAS!F809,1,2)&amp;MID(COMPRAS!D809,1,2),IVA!W:W,0)),"SIN COD.")</f>
        <v>0</v>
      </c>
    </row>
    <row r="910" spans="1:86" x14ac:dyDescent="0.25">
      <c r="A910" s="226"/>
      <c r="B910" s="227"/>
      <c r="C910" s="228"/>
      <c r="D910"/>
      <c r="AL910">
        <f t="shared" si="98"/>
        <v>0</v>
      </c>
      <c r="AQ910">
        <f t="shared" si="99"/>
        <v>0</v>
      </c>
      <c r="AR910" t="str">
        <f>IFERROR(IF(OR(AP910=338,AP910=340,AP910=341,AP910=342,AP910="342A",AP910="342B"),PorcenRet(AP910,AT910,AU910),INDEX(PORCENTAJEBUSCAR,MATCH(AP910,CódigoRET,0),4)*1),"")</f>
        <v/>
      </c>
      <c r="AS910">
        <f t="shared" si="100"/>
        <v>0</v>
      </c>
      <c r="BF910" t="str">
        <f>IFERROR(IF(OR(BD910=338,BD910=340,BD910=341,BD910=342,BD910="342A",BD910="342B"),PorcenRet(BD910,BH910,BI910),INDEX(PORCENTAJEBUSCAR,MATCH(BD910,CódigoRET,0),4)*1),"")</f>
        <v/>
      </c>
      <c r="BG910">
        <f t="shared" si="101"/>
        <v>0</v>
      </c>
      <c r="BO910">
        <f t="shared" si="102"/>
        <v>0</v>
      </c>
      <c r="CC910">
        <f t="shared" si="103"/>
        <v>0</v>
      </c>
      <c r="CD910">
        <f t="shared" si="104"/>
        <v>0</v>
      </c>
      <c r="CG910">
        <f ca="1">IFERROR(INDIRECT("IVA!X"&amp;MATCH(MID(COMPRAS!C810,1,2)&amp;MID(COMPRAS!F810,1,2)&amp;MID(COMPRAS!D810,1,2),IVA!W:W,0)),"SIN COD.")</f>
        <v>0</v>
      </c>
      <c r="CH910">
        <f ca="1">IFERROR(INDIRECT("IVA!Y"&amp;MATCH(MID(COMPRAS!C810,1,2)&amp;MID(COMPRAS!F810,1,2)&amp;MID(COMPRAS!D810,1,2),IVA!W:W,0)),"SIN COD.")</f>
        <v>0</v>
      </c>
    </row>
    <row r="911" spans="1:86" x14ac:dyDescent="0.25">
      <c r="A911" s="226"/>
      <c r="B911" s="227"/>
      <c r="C911" s="228"/>
      <c r="D911"/>
      <c r="AL911">
        <f t="shared" si="98"/>
        <v>0</v>
      </c>
      <c r="AQ911">
        <f t="shared" si="99"/>
        <v>0</v>
      </c>
      <c r="AR911" t="str">
        <f>IFERROR(IF(OR(AP911=338,AP911=340,AP911=341,AP911=342,AP911="342A",AP911="342B"),PorcenRet(AP911,AT911,AU911),INDEX(PORCENTAJEBUSCAR,MATCH(AP911,CódigoRET,0),4)*1),"")</f>
        <v/>
      </c>
      <c r="AS911">
        <f t="shared" si="100"/>
        <v>0</v>
      </c>
      <c r="BF911" t="str">
        <f>IFERROR(IF(OR(BD911=338,BD911=340,BD911=341,BD911=342,BD911="342A",BD911="342B"),PorcenRet(BD911,BH911,BI911),INDEX(PORCENTAJEBUSCAR,MATCH(BD911,CódigoRET,0),4)*1),"")</f>
        <v/>
      </c>
      <c r="BG911">
        <f t="shared" si="101"/>
        <v>0</v>
      </c>
      <c r="BO911">
        <f t="shared" si="102"/>
        <v>0</v>
      </c>
      <c r="CC911">
        <f t="shared" si="103"/>
        <v>0</v>
      </c>
      <c r="CD911">
        <f t="shared" si="104"/>
        <v>0</v>
      </c>
      <c r="CG911">
        <f ca="1">IFERROR(INDIRECT("IVA!X"&amp;MATCH(MID(COMPRAS!C811,1,2)&amp;MID(COMPRAS!F811,1,2)&amp;MID(COMPRAS!D811,1,2),IVA!W:W,0)),"SIN COD.")</f>
        <v>0</v>
      </c>
      <c r="CH911">
        <f ca="1">IFERROR(INDIRECT("IVA!Y"&amp;MATCH(MID(COMPRAS!C811,1,2)&amp;MID(COMPRAS!F811,1,2)&amp;MID(COMPRAS!D811,1,2),IVA!W:W,0)),"SIN COD.")</f>
        <v>0</v>
      </c>
    </row>
    <row r="912" spans="1:86" x14ac:dyDescent="0.25">
      <c r="A912" s="226"/>
      <c r="B912" s="227"/>
      <c r="C912" s="228"/>
      <c r="D912"/>
      <c r="AL912">
        <f t="shared" si="98"/>
        <v>0</v>
      </c>
      <c r="AQ912">
        <f t="shared" si="99"/>
        <v>0</v>
      </c>
      <c r="AR912" t="str">
        <f>IFERROR(IF(OR(AP912=338,AP912=340,AP912=341,AP912=342,AP912="342A",AP912="342B"),PorcenRet(AP912,AT912,AU912),INDEX(PORCENTAJEBUSCAR,MATCH(AP912,CódigoRET,0),4)*1),"")</f>
        <v/>
      </c>
      <c r="AS912">
        <f t="shared" si="100"/>
        <v>0</v>
      </c>
      <c r="BF912" t="str">
        <f>IFERROR(IF(OR(BD912=338,BD912=340,BD912=341,BD912=342,BD912="342A",BD912="342B"),PorcenRet(BD912,BH912,BI912),INDEX(PORCENTAJEBUSCAR,MATCH(BD912,CódigoRET,0),4)*1),"")</f>
        <v/>
      </c>
      <c r="BG912">
        <f t="shared" si="101"/>
        <v>0</v>
      </c>
      <c r="BO912">
        <f t="shared" si="102"/>
        <v>0</v>
      </c>
      <c r="CC912">
        <f t="shared" si="103"/>
        <v>0</v>
      </c>
      <c r="CD912">
        <f t="shared" si="104"/>
        <v>0</v>
      </c>
      <c r="CG912">
        <f ca="1">IFERROR(INDIRECT("IVA!X"&amp;MATCH(MID(COMPRAS!C812,1,2)&amp;MID(COMPRAS!F812,1,2)&amp;MID(COMPRAS!D812,1,2),IVA!W:W,0)),"SIN COD.")</f>
        <v>0</v>
      </c>
      <c r="CH912">
        <f ca="1">IFERROR(INDIRECT("IVA!Y"&amp;MATCH(MID(COMPRAS!C812,1,2)&amp;MID(COMPRAS!F812,1,2)&amp;MID(COMPRAS!D812,1,2),IVA!W:W,0)),"SIN COD.")</f>
        <v>0</v>
      </c>
    </row>
    <row r="913" spans="1:86" x14ac:dyDescent="0.25">
      <c r="A913" s="226"/>
      <c r="B913" s="227"/>
      <c r="C913" s="228"/>
      <c r="D913"/>
      <c r="AL913">
        <f t="shared" si="98"/>
        <v>0</v>
      </c>
      <c r="AQ913">
        <f t="shared" si="99"/>
        <v>0</v>
      </c>
      <c r="AR913" t="str">
        <f>IFERROR(IF(OR(AP913=338,AP913=340,AP913=341,AP913=342,AP913="342A",AP913="342B"),PorcenRet(AP913,AT913,AU913),INDEX(PORCENTAJEBUSCAR,MATCH(AP913,CódigoRET,0),4)*1),"")</f>
        <v/>
      </c>
      <c r="AS913">
        <f t="shared" si="100"/>
        <v>0</v>
      </c>
      <c r="BF913" t="str">
        <f>IFERROR(IF(OR(BD913=338,BD913=340,BD913=341,BD913=342,BD913="342A",BD913="342B"),PorcenRet(BD913,BH913,BI913),INDEX(PORCENTAJEBUSCAR,MATCH(BD913,CódigoRET,0),4)*1),"")</f>
        <v/>
      </c>
      <c r="BG913">
        <f t="shared" si="101"/>
        <v>0</v>
      </c>
      <c r="BO913">
        <f t="shared" si="102"/>
        <v>0</v>
      </c>
      <c r="CC913">
        <f t="shared" si="103"/>
        <v>0</v>
      </c>
      <c r="CD913">
        <f t="shared" si="104"/>
        <v>0</v>
      </c>
      <c r="CG913">
        <f ca="1">IFERROR(INDIRECT("IVA!X"&amp;MATCH(MID(COMPRAS!C813,1,2)&amp;MID(COMPRAS!F813,1,2)&amp;MID(COMPRAS!D813,1,2),IVA!W:W,0)),"SIN COD.")</f>
        <v>0</v>
      </c>
      <c r="CH913">
        <f ca="1">IFERROR(INDIRECT("IVA!Y"&amp;MATCH(MID(COMPRAS!C813,1,2)&amp;MID(COMPRAS!F813,1,2)&amp;MID(COMPRAS!D813,1,2),IVA!W:W,0)),"SIN COD.")</f>
        <v>0</v>
      </c>
    </row>
    <row r="914" spans="1:86" x14ac:dyDescent="0.25">
      <c r="A914" s="226"/>
      <c r="B914" s="227"/>
      <c r="C914" s="228"/>
      <c r="D914"/>
      <c r="AL914">
        <f t="shared" si="98"/>
        <v>0</v>
      </c>
      <c r="AQ914">
        <f t="shared" si="99"/>
        <v>0</v>
      </c>
      <c r="AR914" t="str">
        <f>IFERROR(IF(OR(AP914=338,AP914=340,AP914=341,AP914=342,AP914="342A",AP914="342B"),PorcenRet(AP914,AT914,AU914),INDEX(PORCENTAJEBUSCAR,MATCH(AP914,CódigoRET,0),4)*1),"")</f>
        <v/>
      </c>
      <c r="AS914">
        <f t="shared" si="100"/>
        <v>0</v>
      </c>
      <c r="BF914" t="str">
        <f>IFERROR(IF(OR(BD914=338,BD914=340,BD914=341,BD914=342,BD914="342A",BD914="342B"),PorcenRet(BD914,BH914,BI914),INDEX(PORCENTAJEBUSCAR,MATCH(BD914,CódigoRET,0),4)*1),"")</f>
        <v/>
      </c>
      <c r="BG914">
        <f t="shared" si="101"/>
        <v>0</v>
      </c>
      <c r="BO914">
        <f t="shared" si="102"/>
        <v>0</v>
      </c>
      <c r="CC914">
        <f t="shared" si="103"/>
        <v>0</v>
      </c>
      <c r="CD914">
        <f t="shared" si="104"/>
        <v>0</v>
      </c>
      <c r="CG914">
        <f ca="1">IFERROR(INDIRECT("IVA!X"&amp;MATCH(MID(COMPRAS!C814,1,2)&amp;MID(COMPRAS!F814,1,2)&amp;MID(COMPRAS!D814,1,2),IVA!W:W,0)),"SIN COD.")</f>
        <v>0</v>
      </c>
      <c r="CH914">
        <f ca="1">IFERROR(INDIRECT("IVA!Y"&amp;MATCH(MID(COMPRAS!C814,1,2)&amp;MID(COMPRAS!F814,1,2)&amp;MID(COMPRAS!D814,1,2),IVA!W:W,0)),"SIN COD.")</f>
        <v>0</v>
      </c>
    </row>
    <row r="915" spans="1:86" x14ac:dyDescent="0.25">
      <c r="A915" s="226"/>
      <c r="B915" s="227"/>
      <c r="C915" s="228"/>
      <c r="D915"/>
      <c r="AL915">
        <f t="shared" si="98"/>
        <v>0</v>
      </c>
      <c r="AQ915">
        <f t="shared" si="99"/>
        <v>0</v>
      </c>
      <c r="AR915" t="str">
        <f>IFERROR(IF(OR(AP915=338,AP915=340,AP915=341,AP915=342,AP915="342A",AP915="342B"),PorcenRet(AP915,AT915,AU915),INDEX(PORCENTAJEBUSCAR,MATCH(AP915,CódigoRET,0),4)*1),"")</f>
        <v/>
      </c>
      <c r="AS915">
        <f t="shared" si="100"/>
        <v>0</v>
      </c>
      <c r="BF915" t="str">
        <f>IFERROR(IF(OR(BD915=338,BD915=340,BD915=341,BD915=342,BD915="342A",BD915="342B"),PorcenRet(BD915,BH915,BI915),INDEX(PORCENTAJEBUSCAR,MATCH(BD915,CódigoRET,0),4)*1),"")</f>
        <v/>
      </c>
      <c r="BG915">
        <f t="shared" si="101"/>
        <v>0</v>
      </c>
      <c r="BO915">
        <f t="shared" si="102"/>
        <v>0</v>
      </c>
      <c r="CC915">
        <f t="shared" si="103"/>
        <v>0</v>
      </c>
      <c r="CD915">
        <f t="shared" si="104"/>
        <v>0</v>
      </c>
      <c r="CG915">
        <f ca="1">IFERROR(INDIRECT("IVA!X"&amp;MATCH(MID(COMPRAS!C815,1,2)&amp;MID(COMPRAS!F815,1,2)&amp;MID(COMPRAS!D815,1,2),IVA!W:W,0)),"SIN COD.")</f>
        <v>0</v>
      </c>
      <c r="CH915">
        <f ca="1">IFERROR(INDIRECT("IVA!Y"&amp;MATCH(MID(COMPRAS!C815,1,2)&amp;MID(COMPRAS!F815,1,2)&amp;MID(COMPRAS!D815,1,2),IVA!W:W,0)),"SIN COD.")</f>
        <v>0</v>
      </c>
    </row>
    <row r="916" spans="1:86" x14ac:dyDescent="0.25">
      <c r="A916" s="226"/>
      <c r="B916" s="227"/>
      <c r="C916" s="228"/>
      <c r="D916"/>
      <c r="AL916">
        <f t="shared" si="98"/>
        <v>0</v>
      </c>
      <c r="AQ916">
        <f t="shared" si="99"/>
        <v>0</v>
      </c>
      <c r="AR916" t="str">
        <f>IFERROR(IF(OR(AP916=338,AP916=340,AP916=341,AP916=342,AP916="342A",AP916="342B"),PorcenRet(AP916,AT916,AU916),INDEX(PORCENTAJEBUSCAR,MATCH(AP916,CódigoRET,0),4)*1),"")</f>
        <v/>
      </c>
      <c r="AS916">
        <f t="shared" si="100"/>
        <v>0</v>
      </c>
      <c r="BF916" t="str">
        <f>IFERROR(IF(OR(BD916=338,BD916=340,BD916=341,BD916=342,BD916="342A",BD916="342B"),PorcenRet(BD916,BH916,BI916),INDEX(PORCENTAJEBUSCAR,MATCH(BD916,CódigoRET,0),4)*1),"")</f>
        <v/>
      </c>
      <c r="BG916">
        <f t="shared" si="101"/>
        <v>0</v>
      </c>
      <c r="BO916">
        <f t="shared" si="102"/>
        <v>0</v>
      </c>
      <c r="CC916">
        <f t="shared" si="103"/>
        <v>0</v>
      </c>
      <c r="CD916">
        <f t="shared" si="104"/>
        <v>0</v>
      </c>
      <c r="CG916">
        <f ca="1">IFERROR(INDIRECT("IVA!X"&amp;MATCH(MID(COMPRAS!C816,1,2)&amp;MID(COMPRAS!F816,1,2)&amp;MID(COMPRAS!D816,1,2),IVA!W:W,0)),"SIN COD.")</f>
        <v>0</v>
      </c>
      <c r="CH916">
        <f ca="1">IFERROR(INDIRECT("IVA!Y"&amp;MATCH(MID(COMPRAS!C816,1,2)&amp;MID(COMPRAS!F816,1,2)&amp;MID(COMPRAS!D816,1,2),IVA!W:W,0)),"SIN COD.")</f>
        <v>0</v>
      </c>
    </row>
    <row r="917" spans="1:86" x14ac:dyDescent="0.25">
      <c r="A917" s="226"/>
      <c r="B917" s="227"/>
      <c r="C917" s="228"/>
      <c r="D917"/>
      <c r="AL917">
        <f t="shared" si="98"/>
        <v>0</v>
      </c>
      <c r="AQ917">
        <f t="shared" si="99"/>
        <v>0</v>
      </c>
      <c r="AR917" t="str">
        <f>IFERROR(IF(OR(AP917=338,AP917=340,AP917=341,AP917=342,AP917="342A",AP917="342B"),PorcenRet(AP917,AT917,AU917),INDEX(PORCENTAJEBUSCAR,MATCH(AP917,CódigoRET,0),4)*1),"")</f>
        <v/>
      </c>
      <c r="AS917">
        <f t="shared" si="100"/>
        <v>0</v>
      </c>
      <c r="BF917" t="str">
        <f>IFERROR(IF(OR(BD917=338,BD917=340,BD917=341,BD917=342,BD917="342A",BD917="342B"),PorcenRet(BD917,BH917,BI917),INDEX(PORCENTAJEBUSCAR,MATCH(BD917,CódigoRET,0),4)*1),"")</f>
        <v/>
      </c>
      <c r="BG917">
        <f t="shared" si="101"/>
        <v>0</v>
      </c>
      <c r="BO917">
        <f t="shared" si="102"/>
        <v>0</v>
      </c>
      <c r="CC917">
        <f t="shared" si="103"/>
        <v>0</v>
      </c>
      <c r="CD917">
        <f t="shared" si="104"/>
        <v>0</v>
      </c>
      <c r="CG917">
        <f ca="1">IFERROR(INDIRECT("IVA!X"&amp;MATCH(MID(COMPRAS!C817,1,2)&amp;MID(COMPRAS!F817,1,2)&amp;MID(COMPRAS!D817,1,2),IVA!W:W,0)),"SIN COD.")</f>
        <v>0</v>
      </c>
      <c r="CH917">
        <f ca="1">IFERROR(INDIRECT("IVA!Y"&amp;MATCH(MID(COMPRAS!C817,1,2)&amp;MID(COMPRAS!F817,1,2)&amp;MID(COMPRAS!D817,1,2),IVA!W:W,0)),"SIN COD.")</f>
        <v>0</v>
      </c>
    </row>
    <row r="918" spans="1:86" x14ac:dyDescent="0.25">
      <c r="A918" s="226"/>
      <c r="B918" s="227"/>
      <c r="C918" s="228"/>
      <c r="D918"/>
      <c r="AL918">
        <f t="shared" si="98"/>
        <v>0</v>
      </c>
      <c r="AQ918">
        <f t="shared" si="99"/>
        <v>0</v>
      </c>
      <c r="AR918" t="str">
        <f>IFERROR(IF(OR(AP918=338,AP918=340,AP918=341,AP918=342,AP918="342A",AP918="342B"),PorcenRet(AP918,AT918,AU918),INDEX(PORCENTAJEBUSCAR,MATCH(AP918,CódigoRET,0),4)*1),"")</f>
        <v/>
      </c>
      <c r="AS918">
        <f t="shared" si="100"/>
        <v>0</v>
      </c>
      <c r="BF918" t="str">
        <f>IFERROR(IF(OR(BD918=338,BD918=340,BD918=341,BD918=342,BD918="342A",BD918="342B"),PorcenRet(BD918,BH918,BI918),INDEX(PORCENTAJEBUSCAR,MATCH(BD918,CódigoRET,0),4)*1),"")</f>
        <v/>
      </c>
      <c r="BG918">
        <f t="shared" si="101"/>
        <v>0</v>
      </c>
      <c r="BO918">
        <f t="shared" si="102"/>
        <v>0</v>
      </c>
      <c r="CC918">
        <f t="shared" si="103"/>
        <v>0</v>
      </c>
      <c r="CD918">
        <f t="shared" si="104"/>
        <v>0</v>
      </c>
      <c r="CG918">
        <f ca="1">IFERROR(INDIRECT("IVA!X"&amp;MATCH(MID(COMPRAS!C818,1,2)&amp;MID(COMPRAS!F818,1,2)&amp;MID(COMPRAS!D818,1,2),IVA!W:W,0)),"SIN COD.")</f>
        <v>0</v>
      </c>
      <c r="CH918">
        <f ca="1">IFERROR(INDIRECT("IVA!Y"&amp;MATCH(MID(COMPRAS!C818,1,2)&amp;MID(COMPRAS!F818,1,2)&amp;MID(COMPRAS!D818,1,2),IVA!W:W,0)),"SIN COD.")</f>
        <v>0</v>
      </c>
    </row>
    <row r="919" spans="1:86" x14ac:dyDescent="0.25">
      <c r="A919" s="226"/>
      <c r="B919" s="227"/>
      <c r="C919" s="228"/>
      <c r="D919"/>
      <c r="AL919">
        <f t="shared" si="98"/>
        <v>0</v>
      </c>
      <c r="AQ919">
        <f t="shared" si="99"/>
        <v>0</v>
      </c>
      <c r="AR919" t="str">
        <f>IFERROR(IF(OR(AP919=338,AP919=340,AP919=341,AP919=342,AP919="342A",AP919="342B"),PorcenRet(AP919,AT919,AU919),INDEX(PORCENTAJEBUSCAR,MATCH(AP919,CódigoRET,0),4)*1),"")</f>
        <v/>
      </c>
      <c r="AS919">
        <f t="shared" si="100"/>
        <v>0</v>
      </c>
      <c r="BF919" t="str">
        <f>IFERROR(IF(OR(BD919=338,BD919=340,BD919=341,BD919=342,BD919="342A",BD919="342B"),PorcenRet(BD919,BH919,BI919),INDEX(PORCENTAJEBUSCAR,MATCH(BD919,CódigoRET,0),4)*1),"")</f>
        <v/>
      </c>
      <c r="BG919">
        <f t="shared" si="101"/>
        <v>0</v>
      </c>
      <c r="BO919">
        <f t="shared" si="102"/>
        <v>0</v>
      </c>
      <c r="CC919">
        <f t="shared" si="103"/>
        <v>0</v>
      </c>
      <c r="CD919">
        <f t="shared" si="104"/>
        <v>0</v>
      </c>
      <c r="CG919">
        <f ca="1">IFERROR(INDIRECT("IVA!X"&amp;MATCH(MID(COMPRAS!C819,1,2)&amp;MID(COMPRAS!F819,1,2)&amp;MID(COMPRAS!D819,1,2),IVA!W:W,0)),"SIN COD.")</f>
        <v>0</v>
      </c>
      <c r="CH919">
        <f ca="1">IFERROR(INDIRECT("IVA!Y"&amp;MATCH(MID(COMPRAS!C819,1,2)&amp;MID(COMPRAS!F819,1,2)&amp;MID(COMPRAS!D819,1,2),IVA!W:W,0)),"SIN COD.")</f>
        <v>0</v>
      </c>
    </row>
    <row r="920" spans="1:86" x14ac:dyDescent="0.25">
      <c r="A920" s="226"/>
      <c r="B920" s="227"/>
      <c r="C920" s="228"/>
      <c r="D920"/>
      <c r="AL920">
        <f t="shared" si="98"/>
        <v>0</v>
      </c>
      <c r="AQ920">
        <f t="shared" si="99"/>
        <v>0</v>
      </c>
      <c r="AR920" t="str">
        <f>IFERROR(IF(OR(AP920=338,AP920=340,AP920=341,AP920=342,AP920="342A",AP920="342B"),PorcenRet(AP920,AT920,AU920),INDEX(PORCENTAJEBUSCAR,MATCH(AP920,CódigoRET,0),4)*1),"")</f>
        <v/>
      </c>
      <c r="AS920">
        <f t="shared" si="100"/>
        <v>0</v>
      </c>
      <c r="BF920" t="str">
        <f>IFERROR(IF(OR(BD920=338,BD920=340,BD920=341,BD920=342,BD920="342A",BD920="342B"),PorcenRet(BD920,BH920,BI920),INDEX(PORCENTAJEBUSCAR,MATCH(BD920,CódigoRET,0),4)*1),"")</f>
        <v/>
      </c>
      <c r="BG920">
        <f t="shared" si="101"/>
        <v>0</v>
      </c>
      <c r="BO920">
        <f t="shared" si="102"/>
        <v>0</v>
      </c>
      <c r="CC920">
        <f t="shared" si="103"/>
        <v>0</v>
      </c>
      <c r="CD920">
        <f t="shared" si="104"/>
        <v>0</v>
      </c>
      <c r="CG920">
        <f ca="1">IFERROR(INDIRECT("IVA!X"&amp;MATCH(MID(COMPRAS!C820,1,2)&amp;MID(COMPRAS!F820,1,2)&amp;MID(COMPRAS!D820,1,2),IVA!W:W,0)),"SIN COD.")</f>
        <v>0</v>
      </c>
      <c r="CH920">
        <f ca="1">IFERROR(INDIRECT("IVA!Y"&amp;MATCH(MID(COMPRAS!C820,1,2)&amp;MID(COMPRAS!F820,1,2)&amp;MID(COMPRAS!D820,1,2),IVA!W:W,0)),"SIN COD.")</f>
        <v>0</v>
      </c>
    </row>
    <row r="921" spans="1:86" x14ac:dyDescent="0.25">
      <c r="A921" s="226"/>
      <c r="B921" s="227"/>
      <c r="C921" s="228"/>
      <c r="D921"/>
      <c r="AL921">
        <f t="shared" si="98"/>
        <v>0</v>
      </c>
      <c r="AQ921">
        <f t="shared" si="99"/>
        <v>0</v>
      </c>
      <c r="AR921" t="str">
        <f>IFERROR(IF(OR(AP921=338,AP921=340,AP921=341,AP921=342,AP921="342A",AP921="342B"),PorcenRet(AP921,AT921,AU921),INDEX(PORCENTAJEBUSCAR,MATCH(AP921,CódigoRET,0),4)*1),"")</f>
        <v/>
      </c>
      <c r="AS921">
        <f t="shared" si="100"/>
        <v>0</v>
      </c>
      <c r="BF921" t="str">
        <f>IFERROR(IF(OR(BD921=338,BD921=340,BD921=341,BD921=342,BD921="342A",BD921="342B"),PorcenRet(BD921,BH921,BI921),INDEX(PORCENTAJEBUSCAR,MATCH(BD921,CódigoRET,0),4)*1),"")</f>
        <v/>
      </c>
      <c r="BG921">
        <f t="shared" si="101"/>
        <v>0</v>
      </c>
      <c r="BO921">
        <f t="shared" si="102"/>
        <v>0</v>
      </c>
      <c r="CC921">
        <f t="shared" si="103"/>
        <v>0</v>
      </c>
      <c r="CD921">
        <f t="shared" si="104"/>
        <v>0</v>
      </c>
      <c r="CG921">
        <f ca="1">IFERROR(INDIRECT("IVA!X"&amp;MATCH(MID(COMPRAS!C821,1,2)&amp;MID(COMPRAS!F821,1,2)&amp;MID(COMPRAS!D821,1,2),IVA!W:W,0)),"SIN COD.")</f>
        <v>0</v>
      </c>
      <c r="CH921">
        <f ca="1">IFERROR(INDIRECT("IVA!Y"&amp;MATCH(MID(COMPRAS!C821,1,2)&amp;MID(COMPRAS!F821,1,2)&amp;MID(COMPRAS!D821,1,2),IVA!W:W,0)),"SIN COD.")</f>
        <v>0</v>
      </c>
    </row>
    <row r="922" spans="1:86" x14ac:dyDescent="0.25">
      <c r="A922" s="226"/>
      <c r="B922" s="227"/>
      <c r="C922" s="228"/>
      <c r="D922"/>
      <c r="AL922">
        <f t="shared" si="98"/>
        <v>0</v>
      </c>
      <c r="AQ922">
        <f t="shared" si="99"/>
        <v>0</v>
      </c>
      <c r="AR922" t="str">
        <f>IFERROR(IF(OR(AP922=338,AP922=340,AP922=341,AP922=342,AP922="342A",AP922="342B"),PorcenRet(AP922,AT922,AU922),INDEX(PORCENTAJEBUSCAR,MATCH(AP922,CódigoRET,0),4)*1),"")</f>
        <v/>
      </c>
      <c r="AS922">
        <f t="shared" si="100"/>
        <v>0</v>
      </c>
      <c r="BF922" t="str">
        <f>IFERROR(IF(OR(BD922=338,BD922=340,BD922=341,BD922=342,BD922="342A",BD922="342B"),PorcenRet(BD922,BH922,BI922),INDEX(PORCENTAJEBUSCAR,MATCH(BD922,CódigoRET,0),4)*1),"")</f>
        <v/>
      </c>
      <c r="BG922">
        <f t="shared" si="101"/>
        <v>0</v>
      </c>
      <c r="BO922">
        <f t="shared" si="102"/>
        <v>0</v>
      </c>
      <c r="CC922">
        <f t="shared" si="103"/>
        <v>0</v>
      </c>
      <c r="CD922">
        <f t="shared" si="104"/>
        <v>0</v>
      </c>
      <c r="CG922">
        <f ca="1">IFERROR(INDIRECT("IVA!X"&amp;MATCH(MID(COMPRAS!C822,1,2)&amp;MID(COMPRAS!F822,1,2)&amp;MID(COMPRAS!D822,1,2),IVA!W:W,0)),"SIN COD.")</f>
        <v>0</v>
      </c>
      <c r="CH922">
        <f ca="1">IFERROR(INDIRECT("IVA!Y"&amp;MATCH(MID(COMPRAS!C822,1,2)&amp;MID(COMPRAS!F822,1,2)&amp;MID(COMPRAS!D822,1,2),IVA!W:W,0)),"SIN COD.")</f>
        <v>0</v>
      </c>
    </row>
    <row r="923" spans="1:86" x14ac:dyDescent="0.25">
      <c r="A923" s="226"/>
      <c r="B923" s="227"/>
      <c r="C923" s="228"/>
      <c r="D923"/>
      <c r="AL923">
        <f t="shared" si="98"/>
        <v>0</v>
      </c>
      <c r="AQ923">
        <f t="shared" si="99"/>
        <v>0</v>
      </c>
      <c r="AR923" t="str">
        <f>IFERROR(IF(OR(AP923=338,AP923=340,AP923=341,AP923=342,AP923="342A",AP923="342B"),PorcenRet(AP923,AT923,AU923),INDEX(PORCENTAJEBUSCAR,MATCH(AP923,CódigoRET,0),4)*1),"")</f>
        <v/>
      </c>
      <c r="AS923">
        <f t="shared" si="100"/>
        <v>0</v>
      </c>
      <c r="BF923" t="str">
        <f>IFERROR(IF(OR(BD923=338,BD923=340,BD923=341,BD923=342,BD923="342A",BD923="342B"),PorcenRet(BD923,BH923,BI923),INDEX(PORCENTAJEBUSCAR,MATCH(BD923,CódigoRET,0),4)*1),"")</f>
        <v/>
      </c>
      <c r="BG923">
        <f t="shared" si="101"/>
        <v>0</v>
      </c>
      <c r="BO923">
        <f t="shared" si="102"/>
        <v>0</v>
      </c>
      <c r="CC923">
        <f t="shared" si="103"/>
        <v>0</v>
      </c>
      <c r="CD923">
        <f t="shared" si="104"/>
        <v>0</v>
      </c>
      <c r="CG923">
        <f ca="1">IFERROR(INDIRECT("IVA!X"&amp;MATCH(MID(COMPRAS!C823,1,2)&amp;MID(COMPRAS!F823,1,2)&amp;MID(COMPRAS!D823,1,2),IVA!W:W,0)),"SIN COD.")</f>
        <v>0</v>
      </c>
      <c r="CH923">
        <f ca="1">IFERROR(INDIRECT("IVA!Y"&amp;MATCH(MID(COMPRAS!C823,1,2)&amp;MID(COMPRAS!F823,1,2)&amp;MID(COMPRAS!D823,1,2),IVA!W:W,0)),"SIN COD.")</f>
        <v>0</v>
      </c>
    </row>
    <row r="924" spans="1:86" x14ac:dyDescent="0.25">
      <c r="A924" s="226"/>
      <c r="B924" s="227"/>
      <c r="C924" s="228"/>
      <c r="D924"/>
      <c r="AL924">
        <f t="shared" si="98"/>
        <v>0</v>
      </c>
      <c r="AQ924">
        <f t="shared" si="99"/>
        <v>0</v>
      </c>
      <c r="AR924" t="str">
        <f>IFERROR(IF(OR(AP924=338,AP924=340,AP924=341,AP924=342,AP924="342A",AP924="342B"),PorcenRet(AP924,AT924,AU924),INDEX(PORCENTAJEBUSCAR,MATCH(AP924,CódigoRET,0),4)*1),"")</f>
        <v/>
      </c>
      <c r="AS924">
        <f t="shared" si="100"/>
        <v>0</v>
      </c>
      <c r="BF924" t="str">
        <f>IFERROR(IF(OR(BD924=338,BD924=340,BD924=341,BD924=342,BD924="342A",BD924="342B"),PorcenRet(BD924,BH924,BI924),INDEX(PORCENTAJEBUSCAR,MATCH(BD924,CódigoRET,0),4)*1),"")</f>
        <v/>
      </c>
      <c r="BG924">
        <f t="shared" si="101"/>
        <v>0</v>
      </c>
      <c r="BO924">
        <f t="shared" si="102"/>
        <v>0</v>
      </c>
      <c r="CC924">
        <f t="shared" si="103"/>
        <v>0</v>
      </c>
      <c r="CD924">
        <f t="shared" si="104"/>
        <v>0</v>
      </c>
      <c r="CG924">
        <f ca="1">IFERROR(INDIRECT("IVA!X"&amp;MATCH(MID(COMPRAS!C824,1,2)&amp;MID(COMPRAS!F824,1,2)&amp;MID(COMPRAS!D824,1,2),IVA!W:W,0)),"SIN COD.")</f>
        <v>0</v>
      </c>
      <c r="CH924">
        <f ca="1">IFERROR(INDIRECT("IVA!Y"&amp;MATCH(MID(COMPRAS!C824,1,2)&amp;MID(COMPRAS!F824,1,2)&amp;MID(COMPRAS!D824,1,2),IVA!W:W,0)),"SIN COD.")</f>
        <v>0</v>
      </c>
    </row>
    <row r="925" spans="1:86" x14ac:dyDescent="0.25">
      <c r="A925" s="226"/>
      <c r="B925" s="227"/>
      <c r="C925" s="228"/>
      <c r="D925"/>
      <c r="AL925">
        <f t="shared" si="98"/>
        <v>0</v>
      </c>
      <c r="AQ925">
        <f t="shared" si="99"/>
        <v>0</v>
      </c>
      <c r="AR925" t="str">
        <f>IFERROR(IF(OR(AP925=338,AP925=340,AP925=341,AP925=342,AP925="342A",AP925="342B"),PorcenRet(AP925,AT925,AU925),INDEX(PORCENTAJEBUSCAR,MATCH(AP925,CódigoRET,0),4)*1),"")</f>
        <v/>
      </c>
      <c r="AS925">
        <f t="shared" si="100"/>
        <v>0</v>
      </c>
      <c r="BF925" t="str">
        <f>IFERROR(IF(OR(BD925=338,BD925=340,BD925=341,BD925=342,BD925="342A",BD925="342B"),PorcenRet(BD925,BH925,BI925),INDEX(PORCENTAJEBUSCAR,MATCH(BD925,CódigoRET,0),4)*1),"")</f>
        <v/>
      </c>
      <c r="BG925">
        <f t="shared" si="101"/>
        <v>0</v>
      </c>
      <c r="BO925">
        <f t="shared" si="102"/>
        <v>0</v>
      </c>
      <c r="CC925">
        <f t="shared" si="103"/>
        <v>0</v>
      </c>
      <c r="CD925">
        <f t="shared" si="104"/>
        <v>0</v>
      </c>
      <c r="CG925">
        <f ca="1">IFERROR(INDIRECT("IVA!X"&amp;MATCH(MID(COMPRAS!C825,1,2)&amp;MID(COMPRAS!F825,1,2)&amp;MID(COMPRAS!D825,1,2),IVA!W:W,0)),"SIN COD.")</f>
        <v>0</v>
      </c>
      <c r="CH925">
        <f ca="1">IFERROR(INDIRECT("IVA!Y"&amp;MATCH(MID(COMPRAS!C825,1,2)&amp;MID(COMPRAS!F825,1,2)&amp;MID(COMPRAS!D825,1,2),IVA!W:W,0)),"SIN COD.")</f>
        <v>0</v>
      </c>
    </row>
    <row r="926" spans="1:86" x14ac:dyDescent="0.25">
      <c r="A926" s="226"/>
      <c r="B926" s="227"/>
      <c r="C926" s="228"/>
      <c r="D926"/>
      <c r="AL926">
        <f t="shared" si="98"/>
        <v>0</v>
      </c>
      <c r="AQ926">
        <f t="shared" si="99"/>
        <v>0</v>
      </c>
      <c r="AR926" t="str">
        <f>IFERROR(IF(OR(AP926=338,AP926=340,AP926=341,AP926=342,AP926="342A",AP926="342B"),PorcenRet(AP926,AT926,AU926),INDEX(PORCENTAJEBUSCAR,MATCH(AP926,CódigoRET,0),4)*1),"")</f>
        <v/>
      </c>
      <c r="AS926">
        <f t="shared" si="100"/>
        <v>0</v>
      </c>
      <c r="BF926" t="str">
        <f>IFERROR(IF(OR(BD926=338,BD926=340,BD926=341,BD926=342,BD926="342A",BD926="342B"),PorcenRet(BD926,BH926,BI926),INDEX(PORCENTAJEBUSCAR,MATCH(BD926,CódigoRET,0),4)*1),"")</f>
        <v/>
      </c>
      <c r="BG926">
        <f t="shared" si="101"/>
        <v>0</v>
      </c>
      <c r="BO926">
        <f t="shared" si="102"/>
        <v>0</v>
      </c>
      <c r="CC926">
        <f t="shared" si="103"/>
        <v>0</v>
      </c>
      <c r="CD926">
        <f t="shared" si="104"/>
        <v>0</v>
      </c>
      <c r="CG926">
        <f ca="1">IFERROR(INDIRECT("IVA!X"&amp;MATCH(MID(COMPRAS!C826,1,2)&amp;MID(COMPRAS!F826,1,2)&amp;MID(COMPRAS!D826,1,2),IVA!W:W,0)),"SIN COD.")</f>
        <v>0</v>
      </c>
      <c r="CH926">
        <f ca="1">IFERROR(INDIRECT("IVA!Y"&amp;MATCH(MID(COMPRAS!C826,1,2)&amp;MID(COMPRAS!F826,1,2)&amp;MID(COMPRAS!D826,1,2),IVA!W:W,0)),"SIN COD.")</f>
        <v>0</v>
      </c>
    </row>
    <row r="927" spans="1:86" x14ac:dyDescent="0.25">
      <c r="A927" s="226"/>
      <c r="B927" s="227"/>
      <c r="C927" s="228"/>
      <c r="D927"/>
      <c r="AL927">
        <f t="shared" si="98"/>
        <v>0</v>
      </c>
      <c r="AQ927">
        <f t="shared" si="99"/>
        <v>0</v>
      </c>
      <c r="AR927" t="str">
        <f>IFERROR(IF(OR(AP927=338,AP927=340,AP927=341,AP927=342,AP927="342A",AP927="342B"),PorcenRet(AP927,AT927,AU927),INDEX(PORCENTAJEBUSCAR,MATCH(AP927,CódigoRET,0),4)*1),"")</f>
        <v/>
      </c>
      <c r="AS927">
        <f t="shared" si="100"/>
        <v>0</v>
      </c>
      <c r="BF927" t="str">
        <f>IFERROR(IF(OR(BD927=338,BD927=340,BD927=341,BD927=342,BD927="342A",BD927="342B"),PorcenRet(BD927,BH927,BI927),INDEX(PORCENTAJEBUSCAR,MATCH(BD927,CódigoRET,0),4)*1),"")</f>
        <v/>
      </c>
      <c r="BG927">
        <f t="shared" si="101"/>
        <v>0</v>
      </c>
      <c r="BO927">
        <f t="shared" si="102"/>
        <v>0</v>
      </c>
      <c r="CC927">
        <f t="shared" si="103"/>
        <v>0</v>
      </c>
      <c r="CD927">
        <f t="shared" si="104"/>
        <v>0</v>
      </c>
      <c r="CG927">
        <f ca="1">IFERROR(INDIRECT("IVA!X"&amp;MATCH(MID(COMPRAS!C827,1,2)&amp;MID(COMPRAS!F827,1,2)&amp;MID(COMPRAS!D827,1,2),IVA!W:W,0)),"SIN COD.")</f>
        <v>0</v>
      </c>
      <c r="CH927">
        <f ca="1">IFERROR(INDIRECT("IVA!Y"&amp;MATCH(MID(COMPRAS!C827,1,2)&amp;MID(COMPRAS!F827,1,2)&amp;MID(COMPRAS!D827,1,2),IVA!W:W,0)),"SIN COD.")</f>
        <v>0</v>
      </c>
    </row>
    <row r="928" spans="1:86" x14ac:dyDescent="0.25">
      <c r="A928" s="226"/>
      <c r="B928" s="227"/>
      <c r="C928" s="228"/>
      <c r="D928"/>
      <c r="AL928">
        <f t="shared" si="98"/>
        <v>0</v>
      </c>
      <c r="AQ928">
        <f t="shared" si="99"/>
        <v>0</v>
      </c>
      <c r="AR928" t="str">
        <f>IFERROR(IF(OR(AP928=338,AP928=340,AP928=341,AP928=342,AP928="342A",AP928="342B"),PorcenRet(AP928,AT928,AU928),INDEX(PORCENTAJEBUSCAR,MATCH(AP928,CódigoRET,0),4)*1),"")</f>
        <v/>
      </c>
      <c r="AS928">
        <f t="shared" si="100"/>
        <v>0</v>
      </c>
      <c r="BF928" t="str">
        <f>IFERROR(IF(OR(BD928=338,BD928=340,BD928=341,BD928=342,BD928="342A",BD928="342B"),PorcenRet(BD928,BH928,BI928),INDEX(PORCENTAJEBUSCAR,MATCH(BD928,CódigoRET,0),4)*1),"")</f>
        <v/>
      </c>
      <c r="BG928">
        <f t="shared" si="101"/>
        <v>0</v>
      </c>
      <c r="BO928">
        <f t="shared" si="102"/>
        <v>0</v>
      </c>
      <c r="CC928">
        <f t="shared" si="103"/>
        <v>0</v>
      </c>
      <c r="CD928">
        <f t="shared" si="104"/>
        <v>0</v>
      </c>
      <c r="CG928">
        <f ca="1">IFERROR(INDIRECT("IVA!X"&amp;MATCH(MID(COMPRAS!C828,1,2)&amp;MID(COMPRAS!F828,1,2)&amp;MID(COMPRAS!D828,1,2),IVA!W:W,0)),"SIN COD.")</f>
        <v>0</v>
      </c>
      <c r="CH928">
        <f ca="1">IFERROR(INDIRECT("IVA!Y"&amp;MATCH(MID(COMPRAS!C828,1,2)&amp;MID(COMPRAS!F828,1,2)&amp;MID(COMPRAS!D828,1,2),IVA!W:W,0)),"SIN COD.")</f>
        <v>0</v>
      </c>
    </row>
    <row r="929" spans="1:86" x14ac:dyDescent="0.25">
      <c r="A929" s="226"/>
      <c r="B929" s="227"/>
      <c r="C929" s="228"/>
      <c r="D929"/>
      <c r="AL929">
        <f t="shared" si="98"/>
        <v>0</v>
      </c>
      <c r="AQ929">
        <f t="shared" si="99"/>
        <v>0</v>
      </c>
      <c r="AR929" t="str">
        <f>IFERROR(IF(OR(AP929=338,AP929=340,AP929=341,AP929=342,AP929="342A",AP929="342B"),PorcenRet(AP929,AT929,AU929),INDEX(PORCENTAJEBUSCAR,MATCH(AP929,CódigoRET,0),4)*1),"")</f>
        <v/>
      </c>
      <c r="AS929">
        <f t="shared" si="100"/>
        <v>0</v>
      </c>
      <c r="BF929" t="str">
        <f>IFERROR(IF(OR(BD929=338,BD929=340,BD929=341,BD929=342,BD929="342A",BD929="342B"),PorcenRet(BD929,BH929,BI929),INDEX(PORCENTAJEBUSCAR,MATCH(BD929,CódigoRET,0),4)*1),"")</f>
        <v/>
      </c>
      <c r="BG929">
        <f t="shared" si="101"/>
        <v>0</v>
      </c>
      <c r="BO929">
        <f t="shared" si="102"/>
        <v>0</v>
      </c>
      <c r="CC929">
        <f t="shared" si="103"/>
        <v>0</v>
      </c>
      <c r="CD929">
        <f t="shared" si="104"/>
        <v>0</v>
      </c>
      <c r="CG929">
        <f ca="1">IFERROR(INDIRECT("IVA!X"&amp;MATCH(MID(COMPRAS!C829,1,2)&amp;MID(COMPRAS!F829,1,2)&amp;MID(COMPRAS!D829,1,2),IVA!W:W,0)),"SIN COD.")</f>
        <v>0</v>
      </c>
      <c r="CH929">
        <f ca="1">IFERROR(INDIRECT("IVA!Y"&amp;MATCH(MID(COMPRAS!C829,1,2)&amp;MID(COMPRAS!F829,1,2)&amp;MID(COMPRAS!D829,1,2),IVA!W:W,0)),"SIN COD.")</f>
        <v>0</v>
      </c>
    </row>
    <row r="930" spans="1:86" x14ac:dyDescent="0.25">
      <c r="A930" s="226"/>
      <c r="B930" s="227"/>
      <c r="C930" s="228"/>
      <c r="D930"/>
      <c r="AL930">
        <f t="shared" si="98"/>
        <v>0</v>
      </c>
      <c r="AQ930">
        <f t="shared" si="99"/>
        <v>0</v>
      </c>
      <c r="AR930" t="str">
        <f>IFERROR(IF(OR(AP930=338,AP930=340,AP930=341,AP930=342,AP930="342A",AP930="342B"),PorcenRet(AP930,AT930,AU930),INDEX(PORCENTAJEBUSCAR,MATCH(AP930,CódigoRET,0),4)*1),"")</f>
        <v/>
      </c>
      <c r="AS930">
        <f t="shared" si="100"/>
        <v>0</v>
      </c>
      <c r="BF930" t="str">
        <f>IFERROR(IF(OR(BD930=338,BD930=340,BD930=341,BD930=342,BD930="342A",BD930="342B"),PorcenRet(BD930,BH930,BI930),INDEX(PORCENTAJEBUSCAR,MATCH(BD930,CódigoRET,0),4)*1),"")</f>
        <v/>
      </c>
      <c r="BG930">
        <f t="shared" si="101"/>
        <v>0</v>
      </c>
      <c r="BO930">
        <f t="shared" si="102"/>
        <v>0</v>
      </c>
      <c r="CC930">
        <f t="shared" si="103"/>
        <v>0</v>
      </c>
      <c r="CD930">
        <f t="shared" si="104"/>
        <v>0</v>
      </c>
      <c r="CG930">
        <f ca="1">IFERROR(INDIRECT("IVA!X"&amp;MATCH(MID(COMPRAS!C830,1,2)&amp;MID(COMPRAS!F830,1,2)&amp;MID(COMPRAS!D830,1,2),IVA!W:W,0)),"SIN COD.")</f>
        <v>0</v>
      </c>
      <c r="CH930">
        <f ca="1">IFERROR(INDIRECT("IVA!Y"&amp;MATCH(MID(COMPRAS!C830,1,2)&amp;MID(COMPRAS!F830,1,2)&amp;MID(COMPRAS!D830,1,2),IVA!W:W,0)),"SIN COD.")</f>
        <v>0</v>
      </c>
    </row>
    <row r="931" spans="1:86" x14ac:dyDescent="0.25">
      <c r="A931" s="226"/>
      <c r="B931" s="227"/>
      <c r="C931" s="228"/>
      <c r="D931"/>
      <c r="AL931">
        <f t="shared" si="98"/>
        <v>0</v>
      </c>
      <c r="AQ931">
        <f t="shared" si="99"/>
        <v>0</v>
      </c>
      <c r="AR931" t="str">
        <f>IFERROR(IF(OR(AP931=338,AP931=340,AP931=341,AP931=342,AP931="342A",AP931="342B"),PorcenRet(AP931,AT931,AU931),INDEX(PORCENTAJEBUSCAR,MATCH(AP931,CódigoRET,0),4)*1),"")</f>
        <v/>
      </c>
      <c r="AS931">
        <f t="shared" si="100"/>
        <v>0</v>
      </c>
      <c r="BF931" t="str">
        <f>IFERROR(IF(OR(BD931=338,BD931=340,BD931=341,BD931=342,BD931="342A",BD931="342B"),PorcenRet(BD931,BH931,BI931),INDEX(PORCENTAJEBUSCAR,MATCH(BD931,CódigoRET,0),4)*1),"")</f>
        <v/>
      </c>
      <c r="BG931">
        <f t="shared" si="101"/>
        <v>0</v>
      </c>
      <c r="BO931">
        <f t="shared" si="102"/>
        <v>0</v>
      </c>
      <c r="CC931">
        <f t="shared" si="103"/>
        <v>0</v>
      </c>
      <c r="CD931">
        <f t="shared" si="104"/>
        <v>0</v>
      </c>
      <c r="CG931">
        <f ca="1">IFERROR(INDIRECT("IVA!X"&amp;MATCH(MID(COMPRAS!C831,1,2)&amp;MID(COMPRAS!F831,1,2)&amp;MID(COMPRAS!D831,1,2),IVA!W:W,0)),"SIN COD.")</f>
        <v>0</v>
      </c>
      <c r="CH931">
        <f ca="1">IFERROR(INDIRECT("IVA!Y"&amp;MATCH(MID(COMPRAS!C831,1,2)&amp;MID(COMPRAS!F831,1,2)&amp;MID(COMPRAS!D831,1,2),IVA!W:W,0)),"SIN COD.")</f>
        <v>0</v>
      </c>
    </row>
    <row r="932" spans="1:86" x14ac:dyDescent="0.25">
      <c r="A932" s="226"/>
      <c r="B932" s="227"/>
      <c r="C932" s="228"/>
      <c r="D932"/>
      <c r="AL932">
        <f t="shared" si="98"/>
        <v>0</v>
      </c>
      <c r="AQ932">
        <f t="shared" si="99"/>
        <v>0</v>
      </c>
      <c r="AR932" t="str">
        <f>IFERROR(IF(OR(AP932=338,AP932=340,AP932=341,AP932=342,AP932="342A",AP932="342B"),PorcenRet(AP932,AT932,AU932),INDEX(PORCENTAJEBUSCAR,MATCH(AP932,CódigoRET,0),4)*1),"")</f>
        <v/>
      </c>
      <c r="AS932">
        <f t="shared" si="100"/>
        <v>0</v>
      </c>
      <c r="BF932" t="str">
        <f>IFERROR(IF(OR(BD932=338,BD932=340,BD932=341,BD932=342,BD932="342A",BD932="342B"),PorcenRet(BD932,BH932,BI932),INDEX(PORCENTAJEBUSCAR,MATCH(BD932,CódigoRET,0),4)*1),"")</f>
        <v/>
      </c>
      <c r="BG932">
        <f t="shared" si="101"/>
        <v>0</v>
      </c>
      <c r="BO932">
        <f t="shared" si="102"/>
        <v>0</v>
      </c>
      <c r="CC932">
        <f t="shared" si="103"/>
        <v>0</v>
      </c>
      <c r="CD932">
        <f t="shared" si="104"/>
        <v>0</v>
      </c>
      <c r="CG932">
        <f ca="1">IFERROR(INDIRECT("IVA!X"&amp;MATCH(MID(COMPRAS!C832,1,2)&amp;MID(COMPRAS!F832,1,2)&amp;MID(COMPRAS!D832,1,2),IVA!W:W,0)),"SIN COD.")</f>
        <v>0</v>
      </c>
      <c r="CH932">
        <f ca="1">IFERROR(INDIRECT("IVA!Y"&amp;MATCH(MID(COMPRAS!C832,1,2)&amp;MID(COMPRAS!F832,1,2)&amp;MID(COMPRAS!D832,1,2),IVA!W:W,0)),"SIN COD.")</f>
        <v>0</v>
      </c>
    </row>
    <row r="933" spans="1:86" x14ac:dyDescent="0.25">
      <c r="A933" s="226"/>
      <c r="B933" s="227"/>
      <c r="C933" s="228"/>
      <c r="D933"/>
      <c r="AL933">
        <f t="shared" si="98"/>
        <v>0</v>
      </c>
      <c r="AQ933">
        <f t="shared" si="99"/>
        <v>0</v>
      </c>
      <c r="AR933" t="str">
        <f>IFERROR(IF(OR(AP933=338,AP933=340,AP933=341,AP933=342,AP933="342A",AP933="342B"),PorcenRet(AP933,AT933,AU933),INDEX(PORCENTAJEBUSCAR,MATCH(AP933,CódigoRET,0),4)*1),"")</f>
        <v/>
      </c>
      <c r="AS933">
        <f t="shared" si="100"/>
        <v>0</v>
      </c>
      <c r="BF933" t="str">
        <f>IFERROR(IF(OR(BD933=338,BD933=340,BD933=341,BD933=342,BD933="342A",BD933="342B"),PorcenRet(BD933,BH933,BI933),INDEX(PORCENTAJEBUSCAR,MATCH(BD933,CódigoRET,0),4)*1),"")</f>
        <v/>
      </c>
      <c r="BG933">
        <f t="shared" si="101"/>
        <v>0</v>
      </c>
      <c r="BO933">
        <f t="shared" si="102"/>
        <v>0</v>
      </c>
      <c r="CC933">
        <f t="shared" si="103"/>
        <v>0</v>
      </c>
      <c r="CD933">
        <f t="shared" si="104"/>
        <v>0</v>
      </c>
      <c r="CG933">
        <f ca="1">IFERROR(INDIRECT("IVA!X"&amp;MATCH(MID(COMPRAS!C833,1,2)&amp;MID(COMPRAS!F833,1,2)&amp;MID(COMPRAS!D833,1,2),IVA!W:W,0)),"SIN COD.")</f>
        <v>0</v>
      </c>
      <c r="CH933">
        <f ca="1">IFERROR(INDIRECT("IVA!Y"&amp;MATCH(MID(COMPRAS!C833,1,2)&amp;MID(COMPRAS!F833,1,2)&amp;MID(COMPRAS!D833,1,2),IVA!W:W,0)),"SIN COD.")</f>
        <v>0</v>
      </c>
    </row>
    <row r="934" spans="1:86" x14ac:dyDescent="0.25">
      <c r="A934" s="226"/>
      <c r="B934" s="227"/>
      <c r="C934" s="228"/>
      <c r="D934"/>
      <c r="AL934">
        <f t="shared" si="98"/>
        <v>0</v>
      </c>
      <c r="AQ934">
        <f t="shared" si="99"/>
        <v>0</v>
      </c>
      <c r="AR934" t="str">
        <f>IFERROR(IF(OR(AP934=338,AP934=340,AP934=341,AP934=342,AP934="342A",AP934="342B"),PorcenRet(AP934,AT934,AU934),INDEX(PORCENTAJEBUSCAR,MATCH(AP934,CódigoRET,0),4)*1),"")</f>
        <v/>
      </c>
      <c r="AS934">
        <f t="shared" si="100"/>
        <v>0</v>
      </c>
      <c r="BF934" t="str">
        <f>IFERROR(IF(OR(BD934=338,BD934=340,BD934=341,BD934=342,BD934="342A",BD934="342B"),PorcenRet(BD934,BH934,BI934),INDEX(PORCENTAJEBUSCAR,MATCH(BD934,CódigoRET,0),4)*1),"")</f>
        <v/>
      </c>
      <c r="BG934">
        <f t="shared" si="101"/>
        <v>0</v>
      </c>
      <c r="BO934">
        <f t="shared" si="102"/>
        <v>0</v>
      </c>
      <c r="CC934">
        <f t="shared" si="103"/>
        <v>0</v>
      </c>
      <c r="CD934">
        <f t="shared" si="104"/>
        <v>0</v>
      </c>
      <c r="CG934">
        <f ca="1">IFERROR(INDIRECT("IVA!X"&amp;MATCH(MID(COMPRAS!C834,1,2)&amp;MID(COMPRAS!F834,1,2)&amp;MID(COMPRAS!D834,1,2),IVA!W:W,0)),"SIN COD.")</f>
        <v>0</v>
      </c>
      <c r="CH934">
        <f ca="1">IFERROR(INDIRECT("IVA!Y"&amp;MATCH(MID(COMPRAS!C834,1,2)&amp;MID(COMPRAS!F834,1,2)&amp;MID(COMPRAS!D834,1,2),IVA!W:W,0)),"SIN COD.")</f>
        <v>0</v>
      </c>
    </row>
    <row r="935" spans="1:86" x14ac:dyDescent="0.25">
      <c r="A935" s="226"/>
      <c r="B935" s="227"/>
      <c r="C935" s="228"/>
      <c r="D935"/>
      <c r="AL935">
        <f t="shared" si="98"/>
        <v>0</v>
      </c>
      <c r="AQ935">
        <f t="shared" si="99"/>
        <v>0</v>
      </c>
      <c r="AR935" t="str">
        <f>IFERROR(IF(OR(AP935=338,AP935=340,AP935=341,AP935=342,AP935="342A",AP935="342B"),PorcenRet(AP935,AT935,AU935),INDEX(PORCENTAJEBUSCAR,MATCH(AP935,CódigoRET,0),4)*1),"")</f>
        <v/>
      </c>
      <c r="AS935">
        <f t="shared" si="100"/>
        <v>0</v>
      </c>
      <c r="BF935" t="str">
        <f>IFERROR(IF(OR(BD935=338,BD935=340,BD935=341,BD935=342,BD935="342A",BD935="342B"),PorcenRet(BD935,BH935,BI935),INDEX(PORCENTAJEBUSCAR,MATCH(BD935,CódigoRET,0),4)*1),"")</f>
        <v/>
      </c>
      <c r="BG935">
        <f t="shared" si="101"/>
        <v>0</v>
      </c>
      <c r="BO935">
        <f t="shared" si="102"/>
        <v>0</v>
      </c>
      <c r="CC935">
        <f t="shared" si="103"/>
        <v>0</v>
      </c>
      <c r="CD935">
        <f t="shared" si="104"/>
        <v>0</v>
      </c>
      <c r="CG935">
        <f ca="1">IFERROR(INDIRECT("IVA!X"&amp;MATCH(MID(COMPRAS!C835,1,2)&amp;MID(COMPRAS!F835,1,2)&amp;MID(COMPRAS!D835,1,2),IVA!W:W,0)),"SIN COD.")</f>
        <v>0</v>
      </c>
      <c r="CH935">
        <f ca="1">IFERROR(INDIRECT("IVA!Y"&amp;MATCH(MID(COMPRAS!C835,1,2)&amp;MID(COMPRAS!F835,1,2)&amp;MID(COMPRAS!D835,1,2),IVA!W:W,0)),"SIN COD.")</f>
        <v>0</v>
      </c>
    </row>
    <row r="936" spans="1:86" x14ac:dyDescent="0.25">
      <c r="A936" s="226"/>
      <c r="B936" s="227"/>
      <c r="C936" s="228"/>
      <c r="D936"/>
      <c r="AL936">
        <f t="shared" si="98"/>
        <v>0</v>
      </c>
      <c r="AQ936">
        <f t="shared" si="99"/>
        <v>0</v>
      </c>
      <c r="AR936" t="str">
        <f>IFERROR(IF(OR(AP936=338,AP936=340,AP936=341,AP936=342,AP936="342A",AP936="342B"),PorcenRet(AP936,AT936,AU936),INDEX(PORCENTAJEBUSCAR,MATCH(AP936,CódigoRET,0),4)*1),"")</f>
        <v/>
      </c>
      <c r="AS936">
        <f t="shared" si="100"/>
        <v>0</v>
      </c>
      <c r="BF936" t="str">
        <f>IFERROR(IF(OR(BD936=338,BD936=340,BD936=341,BD936=342,BD936="342A",BD936="342B"),PorcenRet(BD936,BH936,BI936),INDEX(PORCENTAJEBUSCAR,MATCH(BD936,CódigoRET,0),4)*1),"")</f>
        <v/>
      </c>
      <c r="BG936">
        <f t="shared" si="101"/>
        <v>0</v>
      </c>
      <c r="BO936">
        <f t="shared" si="102"/>
        <v>0</v>
      </c>
      <c r="CC936">
        <f t="shared" si="103"/>
        <v>0</v>
      </c>
      <c r="CD936">
        <f t="shared" si="104"/>
        <v>0</v>
      </c>
      <c r="CG936">
        <f ca="1">IFERROR(INDIRECT("IVA!X"&amp;MATCH(MID(COMPRAS!C836,1,2)&amp;MID(COMPRAS!F836,1,2)&amp;MID(COMPRAS!D836,1,2),IVA!W:W,0)),"SIN COD.")</f>
        <v>0</v>
      </c>
      <c r="CH936">
        <f ca="1">IFERROR(INDIRECT("IVA!Y"&amp;MATCH(MID(COMPRAS!C836,1,2)&amp;MID(COMPRAS!F836,1,2)&amp;MID(COMPRAS!D836,1,2),IVA!W:W,0)),"SIN COD.")</f>
        <v>0</v>
      </c>
    </row>
    <row r="937" spans="1:86" x14ac:dyDescent="0.25">
      <c r="A937" s="226"/>
      <c r="B937" s="227"/>
      <c r="C937" s="228"/>
      <c r="D937"/>
      <c r="AL937">
        <f t="shared" si="98"/>
        <v>0</v>
      </c>
      <c r="AQ937">
        <f t="shared" si="99"/>
        <v>0</v>
      </c>
      <c r="AR937" t="str">
        <f>IFERROR(IF(OR(AP937=338,AP937=340,AP937=341,AP937=342,AP937="342A",AP937="342B"),PorcenRet(AP937,AT937,AU937),INDEX(PORCENTAJEBUSCAR,MATCH(AP937,CódigoRET,0),4)*1),"")</f>
        <v/>
      </c>
      <c r="AS937">
        <f t="shared" si="100"/>
        <v>0</v>
      </c>
      <c r="BF937" t="str">
        <f>IFERROR(IF(OR(BD937=338,BD937=340,BD937=341,BD937=342,BD937="342A",BD937="342B"),PorcenRet(BD937,BH937,BI937),INDEX(PORCENTAJEBUSCAR,MATCH(BD937,CódigoRET,0),4)*1),"")</f>
        <v/>
      </c>
      <c r="BG937">
        <f t="shared" si="101"/>
        <v>0</v>
      </c>
      <c r="BO937">
        <f t="shared" si="102"/>
        <v>0</v>
      </c>
      <c r="CC937">
        <f t="shared" si="103"/>
        <v>0</v>
      </c>
      <c r="CD937">
        <f t="shared" si="104"/>
        <v>0</v>
      </c>
      <c r="CG937">
        <f ca="1">IFERROR(INDIRECT("IVA!X"&amp;MATCH(MID(COMPRAS!C837,1,2)&amp;MID(COMPRAS!F837,1,2)&amp;MID(COMPRAS!D837,1,2),IVA!W:W,0)),"SIN COD.")</f>
        <v>0</v>
      </c>
      <c r="CH937">
        <f ca="1">IFERROR(INDIRECT("IVA!Y"&amp;MATCH(MID(COMPRAS!C837,1,2)&amp;MID(COMPRAS!F837,1,2)&amp;MID(COMPRAS!D837,1,2),IVA!W:W,0)),"SIN COD.")</f>
        <v>0</v>
      </c>
    </row>
    <row r="938" spans="1:86" x14ac:dyDescent="0.25">
      <c r="A938" s="226"/>
      <c r="B938" s="227"/>
      <c r="C938" s="228"/>
      <c r="D938"/>
      <c r="AL938">
        <f t="shared" si="98"/>
        <v>0</v>
      </c>
      <c r="AQ938">
        <f t="shared" si="99"/>
        <v>0</v>
      </c>
      <c r="AR938" t="str">
        <f>IFERROR(IF(OR(AP938=338,AP938=340,AP938=341,AP938=342,AP938="342A",AP938="342B"),PorcenRet(AP938,AT938,AU938),INDEX(PORCENTAJEBUSCAR,MATCH(AP938,CódigoRET,0),4)*1),"")</f>
        <v/>
      </c>
      <c r="AS938">
        <f t="shared" si="100"/>
        <v>0</v>
      </c>
      <c r="BF938" t="str">
        <f>IFERROR(IF(OR(BD938=338,BD938=340,BD938=341,BD938=342,BD938="342A",BD938="342B"),PorcenRet(BD938,BH938,BI938),INDEX(PORCENTAJEBUSCAR,MATCH(BD938,CódigoRET,0),4)*1),"")</f>
        <v/>
      </c>
      <c r="BG938">
        <f t="shared" si="101"/>
        <v>0</v>
      </c>
      <c r="BO938">
        <f t="shared" si="102"/>
        <v>0</v>
      </c>
      <c r="CC938">
        <f t="shared" si="103"/>
        <v>0</v>
      </c>
      <c r="CD938">
        <f t="shared" si="104"/>
        <v>0</v>
      </c>
      <c r="CG938">
        <f ca="1">IFERROR(INDIRECT("IVA!X"&amp;MATCH(MID(COMPRAS!C838,1,2)&amp;MID(COMPRAS!F838,1,2)&amp;MID(COMPRAS!D838,1,2),IVA!W:W,0)),"SIN COD.")</f>
        <v>0</v>
      </c>
      <c r="CH938">
        <f ca="1">IFERROR(INDIRECT("IVA!Y"&amp;MATCH(MID(COMPRAS!C838,1,2)&amp;MID(COMPRAS!F838,1,2)&amp;MID(COMPRAS!D838,1,2),IVA!W:W,0)),"SIN COD.")</f>
        <v>0</v>
      </c>
    </row>
    <row r="939" spans="1:86" x14ac:dyDescent="0.25">
      <c r="A939" s="226"/>
      <c r="B939" s="227"/>
      <c r="C939" s="228"/>
      <c r="D939"/>
      <c r="AL939">
        <f t="shared" si="98"/>
        <v>0</v>
      </c>
      <c r="AQ939">
        <f t="shared" si="99"/>
        <v>0</v>
      </c>
      <c r="AR939" t="str">
        <f>IFERROR(IF(OR(AP939=338,AP939=340,AP939=341,AP939=342,AP939="342A",AP939="342B"),PorcenRet(AP939,AT939,AU939),INDEX(PORCENTAJEBUSCAR,MATCH(AP939,CódigoRET,0),4)*1),"")</f>
        <v/>
      </c>
      <c r="AS939">
        <f t="shared" si="100"/>
        <v>0</v>
      </c>
      <c r="BF939" t="str">
        <f>IFERROR(IF(OR(BD939=338,BD939=340,BD939=341,BD939=342,BD939="342A",BD939="342B"),PorcenRet(BD939,BH939,BI939),INDEX(PORCENTAJEBUSCAR,MATCH(BD939,CódigoRET,0),4)*1),"")</f>
        <v/>
      </c>
      <c r="BG939">
        <f t="shared" si="101"/>
        <v>0</v>
      </c>
      <c r="BO939">
        <f t="shared" si="102"/>
        <v>0</v>
      </c>
      <c r="CC939">
        <f t="shared" si="103"/>
        <v>0</v>
      </c>
      <c r="CD939">
        <f t="shared" si="104"/>
        <v>0</v>
      </c>
      <c r="CG939">
        <f ca="1">IFERROR(INDIRECT("IVA!X"&amp;MATCH(MID(COMPRAS!C839,1,2)&amp;MID(COMPRAS!F839,1,2)&amp;MID(COMPRAS!D839,1,2),IVA!W:W,0)),"SIN COD.")</f>
        <v>0</v>
      </c>
      <c r="CH939">
        <f ca="1">IFERROR(INDIRECT("IVA!Y"&amp;MATCH(MID(COMPRAS!C839,1,2)&amp;MID(COMPRAS!F839,1,2)&amp;MID(COMPRAS!D839,1,2),IVA!W:W,0)),"SIN COD.")</f>
        <v>0</v>
      </c>
    </row>
    <row r="940" spans="1:86" x14ac:dyDescent="0.25">
      <c r="A940" s="226"/>
      <c r="B940" s="227"/>
      <c r="C940" s="228"/>
      <c r="D940"/>
      <c r="AL940">
        <f t="shared" si="98"/>
        <v>0</v>
      </c>
      <c r="AQ940">
        <f t="shared" si="99"/>
        <v>0</v>
      </c>
      <c r="AR940" t="str">
        <f>IFERROR(IF(OR(AP940=338,AP940=340,AP940=341,AP940=342,AP940="342A",AP940="342B"),PorcenRet(AP940,AT940,AU940),INDEX(PORCENTAJEBUSCAR,MATCH(AP940,CódigoRET,0),4)*1),"")</f>
        <v/>
      </c>
      <c r="AS940">
        <f t="shared" si="100"/>
        <v>0</v>
      </c>
      <c r="BF940" t="str">
        <f>IFERROR(IF(OR(BD940=338,BD940=340,BD940=341,BD940=342,BD940="342A",BD940="342B"),PorcenRet(BD940,BH940,BI940),INDEX(PORCENTAJEBUSCAR,MATCH(BD940,CódigoRET,0),4)*1),"")</f>
        <v/>
      </c>
      <c r="BG940">
        <f t="shared" si="101"/>
        <v>0</v>
      </c>
      <c r="BO940">
        <f t="shared" si="102"/>
        <v>0</v>
      </c>
      <c r="CC940">
        <f t="shared" si="103"/>
        <v>0</v>
      </c>
      <c r="CD940">
        <f t="shared" si="104"/>
        <v>0</v>
      </c>
      <c r="CG940">
        <f ca="1">IFERROR(INDIRECT("IVA!X"&amp;MATCH(MID(COMPRAS!C840,1,2)&amp;MID(COMPRAS!F840,1,2)&amp;MID(COMPRAS!D840,1,2),IVA!W:W,0)),"SIN COD.")</f>
        <v>0</v>
      </c>
      <c r="CH940">
        <f ca="1">IFERROR(INDIRECT("IVA!Y"&amp;MATCH(MID(COMPRAS!C840,1,2)&amp;MID(COMPRAS!F840,1,2)&amp;MID(COMPRAS!D840,1,2),IVA!W:W,0)),"SIN COD.")</f>
        <v>0</v>
      </c>
    </row>
    <row r="941" spans="1:86" x14ac:dyDescent="0.25">
      <c r="A941" s="226"/>
      <c r="B941" s="227"/>
      <c r="C941" s="228"/>
      <c r="D941"/>
      <c r="AL941">
        <f t="shared" si="98"/>
        <v>0</v>
      </c>
      <c r="AQ941">
        <f t="shared" si="99"/>
        <v>0</v>
      </c>
      <c r="AR941" t="str">
        <f>IFERROR(IF(OR(AP941=338,AP941=340,AP941=341,AP941=342,AP941="342A",AP941="342B"),PorcenRet(AP941,AT941,AU941),INDEX(PORCENTAJEBUSCAR,MATCH(AP941,CódigoRET,0),4)*1),"")</f>
        <v/>
      </c>
      <c r="AS941">
        <f t="shared" si="100"/>
        <v>0</v>
      </c>
      <c r="BF941" t="str">
        <f>IFERROR(IF(OR(BD941=338,BD941=340,BD941=341,BD941=342,BD941="342A",BD941="342B"),PorcenRet(BD941,BH941,BI941),INDEX(PORCENTAJEBUSCAR,MATCH(BD941,CódigoRET,0),4)*1),"")</f>
        <v/>
      </c>
      <c r="BG941">
        <f t="shared" si="101"/>
        <v>0</v>
      </c>
      <c r="BO941">
        <f t="shared" si="102"/>
        <v>0</v>
      </c>
      <c r="CC941">
        <f t="shared" si="103"/>
        <v>0</v>
      </c>
      <c r="CD941">
        <f t="shared" si="104"/>
        <v>0</v>
      </c>
      <c r="CG941">
        <f ca="1">IFERROR(INDIRECT("IVA!X"&amp;MATCH(MID(COMPRAS!C841,1,2)&amp;MID(COMPRAS!F841,1,2)&amp;MID(COMPRAS!D841,1,2),IVA!W:W,0)),"SIN COD.")</f>
        <v>0</v>
      </c>
      <c r="CH941">
        <f ca="1">IFERROR(INDIRECT("IVA!Y"&amp;MATCH(MID(COMPRAS!C841,1,2)&amp;MID(COMPRAS!F841,1,2)&amp;MID(COMPRAS!D841,1,2),IVA!W:W,0)),"SIN COD.")</f>
        <v>0</v>
      </c>
    </row>
    <row r="942" spans="1:86" x14ac:dyDescent="0.25">
      <c r="A942" s="226"/>
      <c r="B942" s="227"/>
      <c r="C942" s="228"/>
      <c r="D942"/>
      <c r="AL942">
        <f t="shared" si="98"/>
        <v>0</v>
      </c>
      <c r="AQ942">
        <f t="shared" si="99"/>
        <v>0</v>
      </c>
      <c r="AR942" t="str">
        <f>IFERROR(IF(OR(AP942=338,AP942=340,AP942=341,AP942=342,AP942="342A",AP942="342B"),PorcenRet(AP942,AT942,AU942),INDEX(PORCENTAJEBUSCAR,MATCH(AP942,CódigoRET,0),4)*1),"")</f>
        <v/>
      </c>
      <c r="AS942">
        <f t="shared" si="100"/>
        <v>0</v>
      </c>
      <c r="BF942" t="str">
        <f>IFERROR(IF(OR(BD942=338,BD942=340,BD942=341,BD942=342,BD942="342A",BD942="342B"),PorcenRet(BD942,BH942,BI942),INDEX(PORCENTAJEBUSCAR,MATCH(BD942,CódigoRET,0),4)*1),"")</f>
        <v/>
      </c>
      <c r="BG942">
        <f t="shared" si="101"/>
        <v>0</v>
      </c>
      <c r="BO942">
        <f t="shared" si="102"/>
        <v>0</v>
      </c>
      <c r="CC942">
        <f t="shared" si="103"/>
        <v>0</v>
      </c>
      <c r="CD942">
        <f t="shared" si="104"/>
        <v>0</v>
      </c>
      <c r="CG942">
        <f ca="1">IFERROR(INDIRECT("IVA!X"&amp;MATCH(MID(COMPRAS!C842,1,2)&amp;MID(COMPRAS!F842,1,2)&amp;MID(COMPRAS!D842,1,2),IVA!W:W,0)),"SIN COD.")</f>
        <v>0</v>
      </c>
      <c r="CH942">
        <f ca="1">IFERROR(INDIRECT("IVA!Y"&amp;MATCH(MID(COMPRAS!C842,1,2)&amp;MID(COMPRAS!F842,1,2)&amp;MID(COMPRAS!D842,1,2),IVA!W:W,0)),"SIN COD.")</f>
        <v>0</v>
      </c>
    </row>
    <row r="943" spans="1:86" x14ac:dyDescent="0.25">
      <c r="A943" s="226"/>
      <c r="B943" s="227"/>
      <c r="C943" s="228"/>
      <c r="D943"/>
      <c r="AL943">
        <f t="shared" si="98"/>
        <v>0</v>
      </c>
      <c r="AQ943">
        <f t="shared" si="99"/>
        <v>0</v>
      </c>
      <c r="AR943" t="str">
        <f>IFERROR(IF(OR(AP943=338,AP943=340,AP943=341,AP943=342,AP943="342A",AP943="342B"),PorcenRet(AP943,AT943,AU943),INDEX(PORCENTAJEBUSCAR,MATCH(AP943,CódigoRET,0),4)*1),"")</f>
        <v/>
      </c>
      <c r="AS943">
        <f t="shared" si="100"/>
        <v>0</v>
      </c>
      <c r="BF943" t="str">
        <f>IFERROR(IF(OR(BD943=338,BD943=340,BD943=341,BD943=342,BD943="342A",BD943="342B"),PorcenRet(BD943,BH943,BI943),INDEX(PORCENTAJEBUSCAR,MATCH(BD943,CódigoRET,0),4)*1),"")</f>
        <v/>
      </c>
      <c r="BG943">
        <f t="shared" si="101"/>
        <v>0</v>
      </c>
      <c r="BO943">
        <f t="shared" si="102"/>
        <v>0</v>
      </c>
      <c r="CC943">
        <f t="shared" si="103"/>
        <v>0</v>
      </c>
      <c r="CD943">
        <f t="shared" si="104"/>
        <v>0</v>
      </c>
      <c r="CG943">
        <f ca="1">IFERROR(INDIRECT("IVA!X"&amp;MATCH(MID(COMPRAS!C843,1,2)&amp;MID(COMPRAS!F843,1,2)&amp;MID(COMPRAS!D843,1,2),IVA!W:W,0)),"SIN COD.")</f>
        <v>0</v>
      </c>
      <c r="CH943">
        <f ca="1">IFERROR(INDIRECT("IVA!Y"&amp;MATCH(MID(COMPRAS!C843,1,2)&amp;MID(COMPRAS!F843,1,2)&amp;MID(COMPRAS!D843,1,2),IVA!W:W,0)),"SIN COD.")</f>
        <v>0</v>
      </c>
    </row>
    <row r="944" spans="1:86" x14ac:dyDescent="0.25">
      <c r="A944" s="226"/>
      <c r="B944" s="227"/>
      <c r="C944" s="228"/>
      <c r="D944"/>
      <c r="AL944">
        <f t="shared" si="98"/>
        <v>0</v>
      </c>
      <c r="AQ944">
        <f t="shared" si="99"/>
        <v>0</v>
      </c>
      <c r="AR944" t="str">
        <f>IFERROR(IF(OR(AP944=338,AP944=340,AP944=341,AP944=342,AP944="342A",AP944="342B"),PorcenRet(AP944,AT944,AU944),INDEX(PORCENTAJEBUSCAR,MATCH(AP944,CódigoRET,0),4)*1),"")</f>
        <v/>
      </c>
      <c r="AS944">
        <f t="shared" si="100"/>
        <v>0</v>
      </c>
      <c r="BF944" t="str">
        <f>IFERROR(IF(OR(BD944=338,BD944=340,BD944=341,BD944=342,BD944="342A",BD944="342B"),PorcenRet(BD944,BH944,BI944),INDEX(PORCENTAJEBUSCAR,MATCH(BD944,CódigoRET,0),4)*1),"")</f>
        <v/>
      </c>
      <c r="BG944">
        <f t="shared" si="101"/>
        <v>0</v>
      </c>
      <c r="BO944">
        <f t="shared" si="102"/>
        <v>0</v>
      </c>
      <c r="CC944">
        <f t="shared" si="103"/>
        <v>0</v>
      </c>
      <c r="CD944">
        <f t="shared" si="104"/>
        <v>0</v>
      </c>
      <c r="CG944">
        <f ca="1">IFERROR(INDIRECT("IVA!X"&amp;MATCH(MID(COMPRAS!C844,1,2)&amp;MID(COMPRAS!F844,1,2)&amp;MID(COMPRAS!D844,1,2),IVA!W:W,0)),"SIN COD.")</f>
        <v>0</v>
      </c>
      <c r="CH944">
        <f ca="1">IFERROR(INDIRECT("IVA!Y"&amp;MATCH(MID(COMPRAS!C844,1,2)&amp;MID(COMPRAS!F844,1,2)&amp;MID(COMPRAS!D844,1,2),IVA!W:W,0)),"SIN COD.")</f>
        <v>0</v>
      </c>
    </row>
    <row r="945" spans="1:86" x14ac:dyDescent="0.25">
      <c r="A945" s="226"/>
      <c r="B945" s="227"/>
      <c r="C945" s="228"/>
      <c r="D945"/>
      <c r="AL945">
        <f t="shared" si="98"/>
        <v>0</v>
      </c>
      <c r="AQ945">
        <f t="shared" si="99"/>
        <v>0</v>
      </c>
      <c r="AR945" t="str">
        <f>IFERROR(IF(OR(AP945=338,AP945=340,AP945=341,AP945=342,AP945="342A",AP945="342B"),PorcenRet(AP945,AT945,AU945),INDEX(PORCENTAJEBUSCAR,MATCH(AP945,CódigoRET,0),4)*1),"")</f>
        <v/>
      </c>
      <c r="AS945">
        <f t="shared" si="100"/>
        <v>0</v>
      </c>
      <c r="BF945" t="str">
        <f>IFERROR(IF(OR(BD945=338,BD945=340,BD945=341,BD945=342,BD945="342A",BD945="342B"),PorcenRet(BD945,BH945,BI945),INDEX(PORCENTAJEBUSCAR,MATCH(BD945,CódigoRET,0),4)*1),"")</f>
        <v/>
      </c>
      <c r="BG945">
        <f t="shared" si="101"/>
        <v>0</v>
      </c>
      <c r="BO945">
        <f t="shared" si="102"/>
        <v>0</v>
      </c>
      <c r="CC945">
        <f t="shared" si="103"/>
        <v>0</v>
      </c>
      <c r="CD945">
        <f t="shared" si="104"/>
        <v>0</v>
      </c>
      <c r="CG945">
        <f ca="1">IFERROR(INDIRECT("IVA!X"&amp;MATCH(MID(COMPRAS!C845,1,2)&amp;MID(COMPRAS!F845,1,2)&amp;MID(COMPRAS!D845,1,2),IVA!W:W,0)),"SIN COD.")</f>
        <v>0</v>
      </c>
      <c r="CH945">
        <f ca="1">IFERROR(INDIRECT("IVA!Y"&amp;MATCH(MID(COMPRAS!C845,1,2)&amp;MID(COMPRAS!F845,1,2)&amp;MID(COMPRAS!D845,1,2),IVA!W:W,0)),"SIN COD.")</f>
        <v>0</v>
      </c>
    </row>
    <row r="946" spans="1:86" x14ac:dyDescent="0.25">
      <c r="A946" s="226"/>
      <c r="B946" s="227"/>
      <c r="C946" s="228"/>
      <c r="D946"/>
      <c r="AL946">
        <f t="shared" si="98"/>
        <v>0</v>
      </c>
      <c r="AQ946">
        <f t="shared" si="99"/>
        <v>0</v>
      </c>
      <c r="AR946" t="str">
        <f>IFERROR(IF(OR(AP946=338,AP946=340,AP946=341,AP946=342,AP946="342A",AP946="342B"),PorcenRet(AP946,AT946,AU946),INDEX(PORCENTAJEBUSCAR,MATCH(AP946,CódigoRET,0),4)*1),"")</f>
        <v/>
      </c>
      <c r="AS946">
        <f t="shared" si="100"/>
        <v>0</v>
      </c>
      <c r="BF946" t="str">
        <f>IFERROR(IF(OR(BD946=338,BD946=340,BD946=341,BD946=342,BD946="342A",BD946="342B"),PorcenRet(BD946,BH946,BI946),INDEX(PORCENTAJEBUSCAR,MATCH(BD946,CódigoRET,0),4)*1),"")</f>
        <v/>
      </c>
      <c r="BG946">
        <f t="shared" si="101"/>
        <v>0</v>
      </c>
      <c r="BO946">
        <f t="shared" si="102"/>
        <v>0</v>
      </c>
      <c r="CC946">
        <f t="shared" si="103"/>
        <v>0</v>
      </c>
      <c r="CD946">
        <f t="shared" si="104"/>
        <v>0</v>
      </c>
      <c r="CG946">
        <f ca="1">IFERROR(INDIRECT("IVA!X"&amp;MATCH(MID(COMPRAS!C846,1,2)&amp;MID(COMPRAS!F846,1,2)&amp;MID(COMPRAS!D846,1,2),IVA!W:W,0)),"SIN COD.")</f>
        <v>0</v>
      </c>
      <c r="CH946">
        <f ca="1">IFERROR(INDIRECT("IVA!Y"&amp;MATCH(MID(COMPRAS!C846,1,2)&amp;MID(COMPRAS!F846,1,2)&amp;MID(COMPRAS!D846,1,2),IVA!W:W,0)),"SIN COD.")</f>
        <v>0</v>
      </c>
    </row>
    <row r="947" spans="1:86" x14ac:dyDescent="0.25">
      <c r="A947" s="226"/>
      <c r="B947" s="227"/>
      <c r="C947" s="228"/>
      <c r="D947"/>
      <c r="AL947">
        <f t="shared" si="98"/>
        <v>0</v>
      </c>
      <c r="AQ947">
        <f t="shared" si="99"/>
        <v>0</v>
      </c>
      <c r="AR947" t="str">
        <f>IFERROR(IF(OR(AP947=338,AP947=340,AP947=341,AP947=342,AP947="342A",AP947="342B"),PorcenRet(AP947,AT947,AU947),INDEX(PORCENTAJEBUSCAR,MATCH(AP947,CódigoRET,0),4)*1),"")</f>
        <v/>
      </c>
      <c r="AS947">
        <f t="shared" si="100"/>
        <v>0</v>
      </c>
      <c r="BF947" t="str">
        <f>IFERROR(IF(OR(BD947=338,BD947=340,BD947=341,BD947=342,BD947="342A",BD947="342B"),PorcenRet(BD947,BH947,BI947),INDEX(PORCENTAJEBUSCAR,MATCH(BD947,CódigoRET,0),4)*1),"")</f>
        <v/>
      </c>
      <c r="BG947">
        <f t="shared" si="101"/>
        <v>0</v>
      </c>
      <c r="BO947">
        <f t="shared" si="102"/>
        <v>0</v>
      </c>
      <c r="CC947">
        <f t="shared" si="103"/>
        <v>0</v>
      </c>
      <c r="CD947">
        <f t="shared" si="104"/>
        <v>0</v>
      </c>
      <c r="CG947">
        <f ca="1">IFERROR(INDIRECT("IVA!X"&amp;MATCH(MID(COMPRAS!C847,1,2)&amp;MID(COMPRAS!F847,1,2)&amp;MID(COMPRAS!D847,1,2),IVA!W:W,0)),"SIN COD.")</f>
        <v>0</v>
      </c>
      <c r="CH947">
        <f ca="1">IFERROR(INDIRECT("IVA!Y"&amp;MATCH(MID(COMPRAS!C847,1,2)&amp;MID(COMPRAS!F847,1,2)&amp;MID(COMPRAS!D847,1,2),IVA!W:W,0)),"SIN COD.")</f>
        <v>0</v>
      </c>
    </row>
    <row r="948" spans="1:86" x14ac:dyDescent="0.25">
      <c r="A948" s="226"/>
      <c r="B948" s="227"/>
      <c r="C948" s="228"/>
      <c r="D948"/>
      <c r="AL948">
        <f t="shared" si="98"/>
        <v>0</v>
      </c>
      <c r="AQ948">
        <f t="shared" si="99"/>
        <v>0</v>
      </c>
      <c r="AR948" t="str">
        <f>IFERROR(IF(OR(AP948=338,AP948=340,AP948=341,AP948=342,AP948="342A",AP948="342B"),PorcenRet(AP948,AT948,AU948),INDEX(PORCENTAJEBUSCAR,MATCH(AP948,CódigoRET,0),4)*1),"")</f>
        <v/>
      </c>
      <c r="AS948">
        <f t="shared" si="100"/>
        <v>0</v>
      </c>
      <c r="BF948" t="str">
        <f>IFERROR(IF(OR(BD948=338,BD948=340,BD948=341,BD948=342,BD948="342A",BD948="342B"),PorcenRet(BD948,BH948,BI948),INDEX(PORCENTAJEBUSCAR,MATCH(BD948,CódigoRET,0),4)*1),"")</f>
        <v/>
      </c>
      <c r="BG948">
        <f t="shared" si="101"/>
        <v>0</v>
      </c>
      <c r="BO948">
        <f t="shared" si="102"/>
        <v>0</v>
      </c>
      <c r="CC948">
        <f t="shared" si="103"/>
        <v>0</v>
      </c>
      <c r="CD948">
        <f t="shared" si="104"/>
        <v>0</v>
      </c>
      <c r="CG948">
        <f ca="1">IFERROR(INDIRECT("IVA!X"&amp;MATCH(MID(COMPRAS!C848,1,2)&amp;MID(COMPRAS!F848,1,2)&amp;MID(COMPRAS!D848,1,2),IVA!W:W,0)),"SIN COD.")</f>
        <v>0</v>
      </c>
      <c r="CH948">
        <f ca="1">IFERROR(INDIRECT("IVA!Y"&amp;MATCH(MID(COMPRAS!C848,1,2)&amp;MID(COMPRAS!F848,1,2)&amp;MID(COMPRAS!D848,1,2),IVA!W:W,0)),"SIN COD.")</f>
        <v>0</v>
      </c>
    </row>
    <row r="949" spans="1:86" x14ac:dyDescent="0.25">
      <c r="A949" s="226"/>
      <c r="B949" s="227"/>
      <c r="C949" s="228"/>
      <c r="D949"/>
      <c r="AL949">
        <f t="shared" si="98"/>
        <v>0</v>
      </c>
      <c r="AQ949">
        <f t="shared" si="99"/>
        <v>0</v>
      </c>
      <c r="AR949" t="str">
        <f>IFERROR(IF(OR(AP949=338,AP949=340,AP949=341,AP949=342,AP949="342A",AP949="342B"),PorcenRet(AP949,AT949,AU949),INDEX(PORCENTAJEBUSCAR,MATCH(AP949,CódigoRET,0),4)*1),"")</f>
        <v/>
      </c>
      <c r="AS949">
        <f t="shared" si="100"/>
        <v>0</v>
      </c>
      <c r="BF949" t="str">
        <f>IFERROR(IF(OR(BD949=338,BD949=340,BD949=341,BD949=342,BD949="342A",BD949="342B"),PorcenRet(BD949,BH949,BI949),INDEX(PORCENTAJEBUSCAR,MATCH(BD949,CódigoRET,0),4)*1),"")</f>
        <v/>
      </c>
      <c r="BG949">
        <f t="shared" si="101"/>
        <v>0</v>
      </c>
      <c r="BO949">
        <f t="shared" si="102"/>
        <v>0</v>
      </c>
      <c r="CC949">
        <f t="shared" si="103"/>
        <v>0</v>
      </c>
      <c r="CD949">
        <f t="shared" si="104"/>
        <v>0</v>
      </c>
      <c r="CG949">
        <f ca="1">IFERROR(INDIRECT("IVA!X"&amp;MATCH(MID(COMPRAS!C849,1,2)&amp;MID(COMPRAS!F849,1,2)&amp;MID(COMPRAS!D849,1,2),IVA!W:W,0)),"SIN COD.")</f>
        <v>0</v>
      </c>
      <c r="CH949">
        <f ca="1">IFERROR(INDIRECT("IVA!Y"&amp;MATCH(MID(COMPRAS!C849,1,2)&amp;MID(COMPRAS!F849,1,2)&amp;MID(COMPRAS!D849,1,2),IVA!W:W,0)),"SIN COD.")</f>
        <v>0</v>
      </c>
    </row>
    <row r="950" spans="1:86" x14ac:dyDescent="0.25">
      <c r="A950" s="226"/>
      <c r="B950" s="227"/>
      <c r="C950" s="228"/>
      <c r="D950"/>
      <c r="AL950">
        <f t="shared" si="98"/>
        <v>0</v>
      </c>
      <c r="AQ950">
        <f t="shared" si="99"/>
        <v>0</v>
      </c>
      <c r="AR950" t="str">
        <f>IFERROR(IF(OR(AP950=338,AP950=340,AP950=341,AP950=342,AP950="342A",AP950="342B"),PorcenRet(AP950,AT950,AU950),INDEX(PORCENTAJEBUSCAR,MATCH(AP950,CódigoRET,0),4)*1),"")</f>
        <v/>
      </c>
      <c r="AS950">
        <f t="shared" si="100"/>
        <v>0</v>
      </c>
      <c r="BF950" t="str">
        <f>IFERROR(IF(OR(BD950=338,BD950=340,BD950=341,BD950=342,BD950="342A",BD950="342B"),PorcenRet(BD950,BH950,BI950),INDEX(PORCENTAJEBUSCAR,MATCH(BD950,CódigoRET,0),4)*1),"")</f>
        <v/>
      </c>
      <c r="BG950">
        <f t="shared" si="101"/>
        <v>0</v>
      </c>
      <c r="BO950">
        <f t="shared" si="102"/>
        <v>0</v>
      </c>
      <c r="CC950">
        <f t="shared" si="103"/>
        <v>0</v>
      </c>
      <c r="CD950">
        <f t="shared" si="104"/>
        <v>0</v>
      </c>
      <c r="CG950">
        <f ca="1">IFERROR(INDIRECT("IVA!X"&amp;MATCH(MID(COMPRAS!C850,1,2)&amp;MID(COMPRAS!F850,1,2)&amp;MID(COMPRAS!D850,1,2),IVA!W:W,0)),"SIN COD.")</f>
        <v>0</v>
      </c>
      <c r="CH950">
        <f ca="1">IFERROR(INDIRECT("IVA!Y"&amp;MATCH(MID(COMPRAS!C850,1,2)&amp;MID(COMPRAS!F850,1,2)&amp;MID(COMPRAS!D850,1,2),IVA!W:W,0)),"SIN COD.")</f>
        <v>0</v>
      </c>
    </row>
    <row r="951" spans="1:86" x14ac:dyDescent="0.25">
      <c r="A951" s="226"/>
      <c r="B951" s="227"/>
      <c r="C951" s="228"/>
      <c r="D951"/>
      <c r="AL951">
        <f t="shared" si="98"/>
        <v>0</v>
      </c>
      <c r="AQ951">
        <f t="shared" si="99"/>
        <v>0</v>
      </c>
      <c r="AR951" t="str">
        <f>IFERROR(IF(OR(AP951=338,AP951=340,AP951=341,AP951=342,AP951="342A",AP951="342B"),PorcenRet(AP951,AT951,AU951),INDEX(PORCENTAJEBUSCAR,MATCH(AP951,CódigoRET,0),4)*1),"")</f>
        <v/>
      </c>
      <c r="AS951">
        <f t="shared" si="100"/>
        <v>0</v>
      </c>
      <c r="BF951" t="str">
        <f>IFERROR(IF(OR(BD951=338,BD951=340,BD951=341,BD951=342,BD951="342A",BD951="342B"),PorcenRet(BD951,BH951,BI951),INDEX(PORCENTAJEBUSCAR,MATCH(BD951,CódigoRET,0),4)*1),"")</f>
        <v/>
      </c>
      <c r="BG951">
        <f t="shared" si="101"/>
        <v>0</v>
      </c>
      <c r="BO951">
        <f t="shared" si="102"/>
        <v>0</v>
      </c>
      <c r="CC951">
        <f t="shared" si="103"/>
        <v>0</v>
      </c>
      <c r="CD951">
        <f t="shared" si="104"/>
        <v>0</v>
      </c>
      <c r="CG951">
        <f ca="1">IFERROR(INDIRECT("IVA!X"&amp;MATCH(MID(COMPRAS!C851,1,2)&amp;MID(COMPRAS!F851,1,2)&amp;MID(COMPRAS!D851,1,2),IVA!W:W,0)),"SIN COD.")</f>
        <v>0</v>
      </c>
      <c r="CH951">
        <f ca="1">IFERROR(INDIRECT("IVA!Y"&amp;MATCH(MID(COMPRAS!C851,1,2)&amp;MID(COMPRAS!F851,1,2)&amp;MID(COMPRAS!D851,1,2),IVA!W:W,0)),"SIN COD.")</f>
        <v>0</v>
      </c>
    </row>
    <row r="952" spans="1:86" x14ac:dyDescent="0.25">
      <c r="A952" s="226"/>
      <c r="B952" s="227"/>
      <c r="C952" s="228"/>
      <c r="D952"/>
      <c r="AL952">
        <f t="shared" si="98"/>
        <v>0</v>
      </c>
      <c r="AQ952">
        <f t="shared" si="99"/>
        <v>0</v>
      </c>
      <c r="AR952" t="str">
        <f>IFERROR(IF(OR(AP952=338,AP952=340,AP952=341,AP952=342,AP952="342A",AP952="342B"),PorcenRet(AP952,AT952,AU952),INDEX(PORCENTAJEBUSCAR,MATCH(AP952,CódigoRET,0),4)*1),"")</f>
        <v/>
      </c>
      <c r="AS952">
        <f t="shared" si="100"/>
        <v>0</v>
      </c>
      <c r="BF952" t="str">
        <f>IFERROR(IF(OR(BD952=338,BD952=340,BD952=341,BD952=342,BD952="342A",BD952="342B"),PorcenRet(BD952,BH952,BI952),INDEX(PORCENTAJEBUSCAR,MATCH(BD952,CódigoRET,0),4)*1),"")</f>
        <v/>
      </c>
      <c r="BG952">
        <f t="shared" si="101"/>
        <v>0</v>
      </c>
      <c r="BO952">
        <f t="shared" si="102"/>
        <v>0</v>
      </c>
      <c r="CC952">
        <f t="shared" si="103"/>
        <v>0</v>
      </c>
      <c r="CD952">
        <f t="shared" si="104"/>
        <v>0</v>
      </c>
      <c r="CG952">
        <f ca="1">IFERROR(INDIRECT("IVA!X"&amp;MATCH(MID(COMPRAS!C852,1,2)&amp;MID(COMPRAS!F852,1,2)&amp;MID(COMPRAS!D852,1,2),IVA!W:W,0)),"SIN COD.")</f>
        <v>0</v>
      </c>
      <c r="CH952">
        <f ca="1">IFERROR(INDIRECT("IVA!Y"&amp;MATCH(MID(COMPRAS!C852,1,2)&amp;MID(COMPRAS!F852,1,2)&amp;MID(COMPRAS!D852,1,2),IVA!W:W,0)),"SIN COD.")</f>
        <v>0</v>
      </c>
    </row>
    <row r="953" spans="1:86" x14ac:dyDescent="0.25">
      <c r="A953" s="226"/>
      <c r="B953" s="227"/>
      <c r="C953" s="228"/>
      <c r="D953"/>
      <c r="AL953">
        <f t="shared" si="98"/>
        <v>0</v>
      </c>
      <c r="AQ953">
        <f t="shared" si="99"/>
        <v>0</v>
      </c>
      <c r="AR953" t="str">
        <f>IFERROR(IF(OR(AP953=338,AP953=340,AP953=341,AP953=342,AP953="342A",AP953="342B"),PorcenRet(AP953,AT953,AU953),INDEX(PORCENTAJEBUSCAR,MATCH(AP953,CódigoRET,0),4)*1),"")</f>
        <v/>
      </c>
      <c r="AS953">
        <f t="shared" si="100"/>
        <v>0</v>
      </c>
      <c r="BF953" t="str">
        <f>IFERROR(IF(OR(BD953=338,BD953=340,BD953=341,BD953=342,BD953="342A",BD953="342B"),PorcenRet(BD953,BH953,BI953),INDEX(PORCENTAJEBUSCAR,MATCH(BD953,CódigoRET,0),4)*1),"")</f>
        <v/>
      </c>
      <c r="BG953">
        <f t="shared" si="101"/>
        <v>0</v>
      </c>
      <c r="BO953">
        <f t="shared" si="102"/>
        <v>0</v>
      </c>
      <c r="CC953">
        <f t="shared" si="103"/>
        <v>0</v>
      </c>
      <c r="CD953">
        <f t="shared" si="104"/>
        <v>0</v>
      </c>
      <c r="CG953">
        <f ca="1">IFERROR(INDIRECT("IVA!X"&amp;MATCH(MID(COMPRAS!C853,1,2)&amp;MID(COMPRAS!F853,1,2)&amp;MID(COMPRAS!D853,1,2),IVA!W:W,0)),"SIN COD.")</f>
        <v>0</v>
      </c>
      <c r="CH953">
        <f ca="1">IFERROR(INDIRECT("IVA!Y"&amp;MATCH(MID(COMPRAS!C853,1,2)&amp;MID(COMPRAS!F853,1,2)&amp;MID(COMPRAS!D853,1,2),IVA!W:W,0)),"SIN COD.")</f>
        <v>0</v>
      </c>
    </row>
    <row r="954" spans="1:86" x14ac:dyDescent="0.25">
      <c r="A954" s="226"/>
      <c r="B954" s="227"/>
      <c r="C954" s="228"/>
      <c r="D954"/>
      <c r="AL954">
        <f t="shared" si="98"/>
        <v>0</v>
      </c>
      <c r="AQ954">
        <f t="shared" si="99"/>
        <v>0</v>
      </c>
      <c r="AR954" t="str">
        <f>IFERROR(IF(OR(AP954=338,AP954=340,AP954=341,AP954=342,AP954="342A",AP954="342B"),PorcenRet(AP954,AT954,AU954),INDEX(PORCENTAJEBUSCAR,MATCH(AP954,CódigoRET,0),4)*1),"")</f>
        <v/>
      </c>
      <c r="AS954">
        <f t="shared" si="100"/>
        <v>0</v>
      </c>
      <c r="BF954" t="str">
        <f>IFERROR(IF(OR(BD954=338,BD954=340,BD954=341,BD954=342,BD954="342A",BD954="342B"),PorcenRet(BD954,BH954,BI954),INDEX(PORCENTAJEBUSCAR,MATCH(BD954,CódigoRET,0),4)*1),"")</f>
        <v/>
      </c>
      <c r="BG954">
        <f t="shared" si="101"/>
        <v>0</v>
      </c>
      <c r="BO954">
        <f t="shared" si="102"/>
        <v>0</v>
      </c>
      <c r="CC954">
        <f t="shared" si="103"/>
        <v>0</v>
      </c>
      <c r="CD954">
        <f t="shared" si="104"/>
        <v>0</v>
      </c>
      <c r="CG954">
        <f ca="1">IFERROR(INDIRECT("IVA!X"&amp;MATCH(MID(COMPRAS!C854,1,2)&amp;MID(COMPRAS!F854,1,2)&amp;MID(COMPRAS!D854,1,2),IVA!W:W,0)),"SIN COD.")</f>
        <v>0</v>
      </c>
      <c r="CH954">
        <f ca="1">IFERROR(INDIRECT("IVA!Y"&amp;MATCH(MID(COMPRAS!C854,1,2)&amp;MID(COMPRAS!F854,1,2)&amp;MID(COMPRAS!D854,1,2),IVA!W:W,0)),"SIN COD.")</f>
        <v>0</v>
      </c>
    </row>
    <row r="955" spans="1:86" x14ac:dyDescent="0.25">
      <c r="A955" s="226"/>
      <c r="B955" s="227"/>
      <c r="C955" s="228"/>
      <c r="D955"/>
      <c r="AL955">
        <f t="shared" si="98"/>
        <v>0</v>
      </c>
      <c r="AQ955">
        <f t="shared" si="99"/>
        <v>0</v>
      </c>
      <c r="AR955" t="str">
        <f>IFERROR(IF(OR(AP955=338,AP955=340,AP955=341,AP955=342,AP955="342A",AP955="342B"),PorcenRet(AP955,AT955,AU955),INDEX(PORCENTAJEBUSCAR,MATCH(AP955,CódigoRET,0),4)*1),"")</f>
        <v/>
      </c>
      <c r="AS955">
        <f t="shared" si="100"/>
        <v>0</v>
      </c>
      <c r="BF955" t="str">
        <f>IFERROR(IF(OR(BD955=338,BD955=340,BD955=341,BD955=342,BD955="342A",BD955="342B"),PorcenRet(BD955,BH955,BI955),INDEX(PORCENTAJEBUSCAR,MATCH(BD955,CódigoRET,0),4)*1),"")</f>
        <v/>
      </c>
      <c r="BG955">
        <f t="shared" si="101"/>
        <v>0</v>
      </c>
      <c r="BO955">
        <f t="shared" si="102"/>
        <v>0</v>
      </c>
      <c r="CC955">
        <f t="shared" si="103"/>
        <v>0</v>
      </c>
      <c r="CD955">
        <f t="shared" si="104"/>
        <v>0</v>
      </c>
      <c r="CG955">
        <f ca="1">IFERROR(INDIRECT("IVA!X"&amp;MATCH(MID(COMPRAS!C855,1,2)&amp;MID(COMPRAS!F855,1,2)&amp;MID(COMPRAS!D855,1,2),IVA!W:W,0)),"SIN COD.")</f>
        <v>0</v>
      </c>
      <c r="CH955">
        <f ca="1">IFERROR(INDIRECT("IVA!Y"&amp;MATCH(MID(COMPRAS!C855,1,2)&amp;MID(COMPRAS!F855,1,2)&amp;MID(COMPRAS!D855,1,2),IVA!W:W,0)),"SIN COD.")</f>
        <v>0</v>
      </c>
    </row>
    <row r="956" spans="1:86" x14ac:dyDescent="0.25">
      <c r="A956" s="226"/>
      <c r="B956" s="227"/>
      <c r="C956" s="228"/>
      <c r="D956"/>
      <c r="AL956">
        <f t="shared" si="98"/>
        <v>0</v>
      </c>
      <c r="AQ956">
        <f t="shared" si="99"/>
        <v>0</v>
      </c>
      <c r="AR956" t="str">
        <f>IFERROR(IF(OR(AP956=338,AP956=340,AP956=341,AP956=342,AP956="342A",AP956="342B"),PorcenRet(AP956,AT956,AU956),INDEX(PORCENTAJEBUSCAR,MATCH(AP956,CódigoRET,0),4)*1),"")</f>
        <v/>
      </c>
      <c r="AS956">
        <f t="shared" si="100"/>
        <v>0</v>
      </c>
      <c r="BF956" t="str">
        <f>IFERROR(IF(OR(BD956=338,BD956=340,BD956=341,BD956=342,BD956="342A",BD956="342B"),PorcenRet(BD956,BH956,BI956),INDEX(PORCENTAJEBUSCAR,MATCH(BD956,CódigoRET,0),4)*1),"")</f>
        <v/>
      </c>
      <c r="BG956">
        <f t="shared" si="101"/>
        <v>0</v>
      </c>
      <c r="BO956">
        <f t="shared" si="102"/>
        <v>0</v>
      </c>
      <c r="CC956">
        <f t="shared" si="103"/>
        <v>0</v>
      </c>
      <c r="CD956">
        <f t="shared" si="104"/>
        <v>0</v>
      </c>
      <c r="CG956">
        <f ca="1">IFERROR(INDIRECT("IVA!X"&amp;MATCH(MID(COMPRAS!C856,1,2)&amp;MID(COMPRAS!F856,1,2)&amp;MID(COMPRAS!D856,1,2),IVA!W:W,0)),"SIN COD.")</f>
        <v>0</v>
      </c>
      <c r="CH956">
        <f ca="1">IFERROR(INDIRECT("IVA!Y"&amp;MATCH(MID(COMPRAS!C856,1,2)&amp;MID(COMPRAS!F856,1,2)&amp;MID(COMPRAS!D856,1,2),IVA!W:W,0)),"SIN COD.")</f>
        <v>0</v>
      </c>
    </row>
    <row r="957" spans="1:86" x14ac:dyDescent="0.25">
      <c r="A957" s="226"/>
      <c r="B957" s="227"/>
      <c r="C957" s="228"/>
      <c r="D957"/>
      <c r="AL957">
        <f t="shared" si="98"/>
        <v>0</v>
      </c>
      <c r="AQ957">
        <f t="shared" si="99"/>
        <v>0</v>
      </c>
      <c r="AR957" t="str">
        <f>IFERROR(IF(OR(AP957=338,AP957=340,AP957=341,AP957=342,AP957="342A",AP957="342B"),PorcenRet(AP957,AT957,AU957),INDEX(PORCENTAJEBUSCAR,MATCH(AP957,CódigoRET,0),4)*1),"")</f>
        <v/>
      </c>
      <c r="AS957">
        <f t="shared" si="100"/>
        <v>0</v>
      </c>
      <c r="BF957" t="str">
        <f>IFERROR(IF(OR(BD957=338,BD957=340,BD957=341,BD957=342,BD957="342A",BD957="342B"),PorcenRet(BD957,BH957,BI957),INDEX(PORCENTAJEBUSCAR,MATCH(BD957,CódigoRET,0),4)*1),"")</f>
        <v/>
      </c>
      <c r="BG957">
        <f t="shared" si="101"/>
        <v>0</v>
      </c>
      <c r="BO957">
        <f t="shared" si="102"/>
        <v>0</v>
      </c>
      <c r="CC957">
        <f t="shared" si="103"/>
        <v>0</v>
      </c>
      <c r="CD957">
        <f t="shared" si="104"/>
        <v>0</v>
      </c>
      <c r="CG957">
        <f ca="1">IFERROR(INDIRECT("IVA!X"&amp;MATCH(MID(COMPRAS!C857,1,2)&amp;MID(COMPRAS!F857,1,2)&amp;MID(COMPRAS!D857,1,2),IVA!W:W,0)),"SIN COD.")</f>
        <v>0</v>
      </c>
      <c r="CH957">
        <f ca="1">IFERROR(INDIRECT("IVA!Y"&amp;MATCH(MID(COMPRAS!C857,1,2)&amp;MID(COMPRAS!F857,1,2)&amp;MID(COMPRAS!D857,1,2),IVA!W:W,0)),"SIN COD.")</f>
        <v>0</v>
      </c>
    </row>
    <row r="958" spans="1:86" x14ac:dyDescent="0.25">
      <c r="A958" s="226"/>
      <c r="B958" s="227"/>
      <c r="C958" s="228"/>
      <c r="D958"/>
      <c r="AL958">
        <f t="shared" si="98"/>
        <v>0</v>
      </c>
      <c r="AQ958">
        <f t="shared" si="99"/>
        <v>0</v>
      </c>
      <c r="AR958" t="str">
        <f>IFERROR(IF(OR(AP958=338,AP958=340,AP958=341,AP958=342,AP958="342A",AP958="342B"),PorcenRet(AP958,AT958,AU958),INDEX(PORCENTAJEBUSCAR,MATCH(AP958,CódigoRET,0),4)*1),"")</f>
        <v/>
      </c>
      <c r="AS958">
        <f t="shared" si="100"/>
        <v>0</v>
      </c>
      <c r="BF958" t="str">
        <f>IFERROR(IF(OR(BD958=338,BD958=340,BD958=341,BD958=342,BD958="342A",BD958="342B"),PorcenRet(BD958,BH958,BI958),INDEX(PORCENTAJEBUSCAR,MATCH(BD958,CódigoRET,0),4)*1),"")</f>
        <v/>
      </c>
      <c r="BG958">
        <f t="shared" si="101"/>
        <v>0</v>
      </c>
      <c r="BO958">
        <f t="shared" si="102"/>
        <v>0</v>
      </c>
      <c r="CC958">
        <f t="shared" si="103"/>
        <v>0</v>
      </c>
      <c r="CD958">
        <f t="shared" si="104"/>
        <v>0</v>
      </c>
      <c r="CG958">
        <f ca="1">IFERROR(INDIRECT("IVA!X"&amp;MATCH(MID(COMPRAS!C858,1,2)&amp;MID(COMPRAS!F858,1,2)&amp;MID(COMPRAS!D858,1,2),IVA!W:W,0)),"SIN COD.")</f>
        <v>0</v>
      </c>
      <c r="CH958">
        <f ca="1">IFERROR(INDIRECT("IVA!Y"&amp;MATCH(MID(COMPRAS!C858,1,2)&amp;MID(COMPRAS!F858,1,2)&amp;MID(COMPRAS!D858,1,2),IVA!W:W,0)),"SIN COD.")</f>
        <v>0</v>
      </c>
    </row>
    <row r="959" spans="1:86" x14ac:dyDescent="0.25">
      <c r="A959" s="226"/>
      <c r="B959" s="227"/>
      <c r="C959" s="228"/>
      <c r="D959"/>
      <c r="AL959">
        <f t="shared" si="98"/>
        <v>0</v>
      </c>
      <c r="AQ959">
        <f t="shared" si="99"/>
        <v>0</v>
      </c>
      <c r="AR959" t="str">
        <f>IFERROR(IF(OR(AP959=338,AP959=340,AP959=341,AP959=342,AP959="342A",AP959="342B"),PorcenRet(AP959,AT959,AU959),INDEX(PORCENTAJEBUSCAR,MATCH(AP959,CódigoRET,0),4)*1),"")</f>
        <v/>
      </c>
      <c r="AS959">
        <f t="shared" si="100"/>
        <v>0</v>
      </c>
      <c r="BF959" t="str">
        <f>IFERROR(IF(OR(BD959=338,BD959=340,BD959=341,BD959=342,BD959="342A",BD959="342B"),PorcenRet(BD959,BH959,BI959),INDEX(PORCENTAJEBUSCAR,MATCH(BD959,CódigoRET,0),4)*1),"")</f>
        <v/>
      </c>
      <c r="BG959">
        <f t="shared" si="101"/>
        <v>0</v>
      </c>
      <c r="BO959">
        <f t="shared" si="102"/>
        <v>0</v>
      </c>
      <c r="CC959">
        <f t="shared" si="103"/>
        <v>0</v>
      </c>
      <c r="CD959">
        <f t="shared" si="104"/>
        <v>0</v>
      </c>
      <c r="CG959">
        <f ca="1">IFERROR(INDIRECT("IVA!X"&amp;MATCH(MID(COMPRAS!C859,1,2)&amp;MID(COMPRAS!F859,1,2)&amp;MID(COMPRAS!D859,1,2),IVA!W:W,0)),"SIN COD.")</f>
        <v>0</v>
      </c>
      <c r="CH959">
        <f ca="1">IFERROR(INDIRECT("IVA!Y"&amp;MATCH(MID(COMPRAS!C859,1,2)&amp;MID(COMPRAS!F859,1,2)&amp;MID(COMPRAS!D859,1,2),IVA!W:W,0)),"SIN COD.")</f>
        <v>0</v>
      </c>
    </row>
    <row r="960" spans="1:86" x14ac:dyDescent="0.25">
      <c r="A960" s="226"/>
      <c r="B960" s="227"/>
      <c r="C960" s="228"/>
      <c r="D960"/>
      <c r="AL960">
        <f t="shared" si="98"/>
        <v>0</v>
      </c>
      <c r="AQ960">
        <f t="shared" si="99"/>
        <v>0</v>
      </c>
      <c r="AR960" t="str">
        <f>IFERROR(IF(OR(AP960=338,AP960=340,AP960=341,AP960=342,AP960="342A",AP960="342B"),PorcenRet(AP960,AT960,AU960),INDEX(PORCENTAJEBUSCAR,MATCH(AP960,CódigoRET,0),4)*1),"")</f>
        <v/>
      </c>
      <c r="AS960">
        <f t="shared" si="100"/>
        <v>0</v>
      </c>
      <c r="BF960" t="str">
        <f>IFERROR(IF(OR(BD960=338,BD960=340,BD960=341,BD960=342,BD960="342A",BD960="342B"),PorcenRet(BD960,BH960,BI960),INDEX(PORCENTAJEBUSCAR,MATCH(BD960,CódigoRET,0),4)*1),"")</f>
        <v/>
      </c>
      <c r="BG960">
        <f t="shared" si="101"/>
        <v>0</v>
      </c>
      <c r="BO960">
        <f t="shared" si="102"/>
        <v>0</v>
      </c>
      <c r="CC960">
        <f t="shared" si="103"/>
        <v>0</v>
      </c>
      <c r="CD960">
        <f t="shared" si="104"/>
        <v>0</v>
      </c>
      <c r="CG960">
        <f ca="1">IFERROR(INDIRECT("IVA!X"&amp;MATCH(MID(COMPRAS!C860,1,2)&amp;MID(COMPRAS!F860,1,2)&amp;MID(COMPRAS!D860,1,2),IVA!W:W,0)),"SIN COD.")</f>
        <v>0</v>
      </c>
      <c r="CH960">
        <f ca="1">IFERROR(INDIRECT("IVA!Y"&amp;MATCH(MID(COMPRAS!C860,1,2)&amp;MID(COMPRAS!F860,1,2)&amp;MID(COMPRAS!D860,1,2),IVA!W:W,0)),"SIN COD.")</f>
        <v>0</v>
      </c>
    </row>
    <row r="961" spans="1:86" x14ac:dyDescent="0.25">
      <c r="A961" s="226"/>
      <c r="B961" s="227"/>
      <c r="C961" s="228"/>
      <c r="D961"/>
      <c r="AL961">
        <f t="shared" si="98"/>
        <v>0</v>
      </c>
      <c r="AQ961">
        <f t="shared" si="99"/>
        <v>0</v>
      </c>
      <c r="AR961" t="str">
        <f>IFERROR(IF(OR(AP961=338,AP961=340,AP961=341,AP961=342,AP961="342A",AP961="342B"),PorcenRet(AP961,AT961,AU961),INDEX(PORCENTAJEBUSCAR,MATCH(AP961,CódigoRET,0),4)*1),"")</f>
        <v/>
      </c>
      <c r="AS961">
        <f t="shared" si="100"/>
        <v>0</v>
      </c>
      <c r="BF961" t="str">
        <f>IFERROR(IF(OR(BD961=338,BD961=340,BD961=341,BD961=342,BD961="342A",BD961="342B"),PorcenRet(BD961,BH961,BI961),INDEX(PORCENTAJEBUSCAR,MATCH(BD961,CódigoRET,0),4)*1),"")</f>
        <v/>
      </c>
      <c r="BG961">
        <f t="shared" si="101"/>
        <v>0</v>
      </c>
      <c r="BO961">
        <f t="shared" si="102"/>
        <v>0</v>
      </c>
      <c r="CC961">
        <f t="shared" si="103"/>
        <v>0</v>
      </c>
      <c r="CD961">
        <f t="shared" si="104"/>
        <v>0</v>
      </c>
      <c r="CG961">
        <f ca="1">IFERROR(INDIRECT("IVA!X"&amp;MATCH(MID(COMPRAS!C861,1,2)&amp;MID(COMPRAS!F861,1,2)&amp;MID(COMPRAS!D861,1,2),IVA!W:W,0)),"SIN COD.")</f>
        <v>0</v>
      </c>
      <c r="CH961">
        <f ca="1">IFERROR(INDIRECT("IVA!Y"&amp;MATCH(MID(COMPRAS!C861,1,2)&amp;MID(COMPRAS!F861,1,2)&amp;MID(COMPRAS!D861,1,2),IVA!W:W,0)),"SIN COD.")</f>
        <v>0</v>
      </c>
    </row>
    <row r="962" spans="1:86" x14ac:dyDescent="0.25">
      <c r="A962" s="226"/>
      <c r="B962" s="227"/>
      <c r="C962" s="228"/>
      <c r="D962"/>
      <c r="AL962">
        <f t="shared" ref="AL962:AL1025" si="105">O962+P962+Q962+R962+S962+T962+U962+V962</f>
        <v>0</v>
      </c>
      <c r="AQ962">
        <f t="shared" ref="AQ962:AQ1025" si="106">+P962+Q962+R962+S962-BE962-BQ962-BW962+O962</f>
        <v>0</v>
      </c>
      <c r="AR962" t="str">
        <f>IFERROR(IF(OR(AP962=338,AP962=340,AP962=341,AP962=342,AP962="342A",AP962="342B"),PorcenRet(AP962,AT962,AU962),INDEX(PORCENTAJEBUSCAR,MATCH(AP962,CódigoRET,0),4)*1),"")</f>
        <v/>
      </c>
      <c r="AS962">
        <f t="shared" ref="AS962:AS1025" si="107">ROUND(IF(AP962="",0,AQ962*(AR962/100)),2)</f>
        <v>0</v>
      </c>
      <c r="BF962" t="str">
        <f>IFERROR(IF(OR(BD962=338,BD962=340,BD962=341,BD962=342,BD962="342A",BD962="342B"),PorcenRet(BD962,BH962,BI962),INDEX(PORCENTAJEBUSCAR,MATCH(BD962,CódigoRET,0),4)*1),"")</f>
        <v/>
      </c>
      <c r="BG962">
        <f t="shared" ref="BG962:BG1025" si="108">ROUND(IF(BD962="",0,BE962*(BF962/100)),2)</f>
        <v>0</v>
      </c>
      <c r="BO962">
        <f t="shared" ref="BO962:BO1025" si="109">IF(MID(F962,1,2)="41",SUM(O962:S962),0)</f>
        <v>0</v>
      </c>
      <c r="CC962">
        <f t="shared" ref="CC962:CC1025" si="110">O962+P962+Q962+R962+S962</f>
        <v>0</v>
      </c>
      <c r="CD962">
        <f t="shared" ref="CD962:CD1025" si="111">T962+U962</f>
        <v>0</v>
      </c>
      <c r="CG962">
        <f ca="1">IFERROR(INDIRECT("IVA!X"&amp;MATCH(MID(COMPRAS!C862,1,2)&amp;MID(COMPRAS!F862,1,2)&amp;MID(COMPRAS!D862,1,2),IVA!W:W,0)),"SIN COD.")</f>
        <v>0</v>
      </c>
      <c r="CH962">
        <f ca="1">IFERROR(INDIRECT("IVA!Y"&amp;MATCH(MID(COMPRAS!C862,1,2)&amp;MID(COMPRAS!F862,1,2)&amp;MID(COMPRAS!D862,1,2),IVA!W:W,0)),"SIN COD.")</f>
        <v>0</v>
      </c>
    </row>
    <row r="963" spans="1:86" x14ac:dyDescent="0.25">
      <c r="A963" s="226"/>
      <c r="B963" s="227"/>
      <c r="C963" s="228"/>
      <c r="D963"/>
      <c r="AL963">
        <f t="shared" si="105"/>
        <v>0</v>
      </c>
      <c r="AQ963">
        <f t="shared" si="106"/>
        <v>0</v>
      </c>
      <c r="AR963" t="str">
        <f>IFERROR(IF(OR(AP963=338,AP963=340,AP963=341,AP963=342,AP963="342A",AP963="342B"),PorcenRet(AP963,AT963,AU963),INDEX(PORCENTAJEBUSCAR,MATCH(AP963,CódigoRET,0),4)*1),"")</f>
        <v/>
      </c>
      <c r="AS963">
        <f t="shared" si="107"/>
        <v>0</v>
      </c>
      <c r="BF963" t="str">
        <f>IFERROR(IF(OR(BD963=338,BD963=340,BD963=341,BD963=342,BD963="342A",BD963="342B"),PorcenRet(BD963,BH963,BI963),INDEX(PORCENTAJEBUSCAR,MATCH(BD963,CódigoRET,0),4)*1),"")</f>
        <v/>
      </c>
      <c r="BG963">
        <f t="shared" si="108"/>
        <v>0</v>
      </c>
      <c r="BO963">
        <f t="shared" si="109"/>
        <v>0</v>
      </c>
      <c r="CC963">
        <f t="shared" si="110"/>
        <v>0</v>
      </c>
      <c r="CD963">
        <f t="shared" si="111"/>
        <v>0</v>
      </c>
      <c r="CG963">
        <f ca="1">IFERROR(INDIRECT("IVA!X"&amp;MATCH(MID(COMPRAS!C863,1,2)&amp;MID(COMPRAS!F863,1,2)&amp;MID(COMPRAS!D863,1,2),IVA!W:W,0)),"SIN COD.")</f>
        <v>0</v>
      </c>
      <c r="CH963">
        <f ca="1">IFERROR(INDIRECT("IVA!Y"&amp;MATCH(MID(COMPRAS!C863,1,2)&amp;MID(COMPRAS!F863,1,2)&amp;MID(COMPRAS!D863,1,2),IVA!W:W,0)),"SIN COD.")</f>
        <v>0</v>
      </c>
    </row>
    <row r="964" spans="1:86" x14ac:dyDescent="0.25">
      <c r="A964" s="226"/>
      <c r="B964" s="227"/>
      <c r="C964" s="228"/>
      <c r="D964"/>
      <c r="AL964">
        <f t="shared" si="105"/>
        <v>0</v>
      </c>
      <c r="AQ964">
        <f t="shared" si="106"/>
        <v>0</v>
      </c>
      <c r="AR964" t="str">
        <f>IFERROR(IF(OR(AP964=338,AP964=340,AP964=341,AP964=342,AP964="342A",AP964="342B"),PorcenRet(AP964,AT964,AU964),INDEX(PORCENTAJEBUSCAR,MATCH(AP964,CódigoRET,0),4)*1),"")</f>
        <v/>
      </c>
      <c r="AS964">
        <f t="shared" si="107"/>
        <v>0</v>
      </c>
      <c r="BF964" t="str">
        <f>IFERROR(IF(OR(BD964=338,BD964=340,BD964=341,BD964=342,BD964="342A",BD964="342B"),PorcenRet(BD964,BH964,BI964),INDEX(PORCENTAJEBUSCAR,MATCH(BD964,CódigoRET,0),4)*1),"")</f>
        <v/>
      </c>
      <c r="BG964">
        <f t="shared" si="108"/>
        <v>0</v>
      </c>
      <c r="BO964">
        <f t="shared" si="109"/>
        <v>0</v>
      </c>
      <c r="CC964">
        <f t="shared" si="110"/>
        <v>0</v>
      </c>
      <c r="CD964">
        <f t="shared" si="111"/>
        <v>0</v>
      </c>
      <c r="CG964">
        <f ca="1">IFERROR(INDIRECT("IVA!X"&amp;MATCH(MID(COMPRAS!C864,1,2)&amp;MID(COMPRAS!F864,1,2)&amp;MID(COMPRAS!D864,1,2),IVA!W:W,0)),"SIN COD.")</f>
        <v>0</v>
      </c>
      <c r="CH964">
        <f ca="1">IFERROR(INDIRECT("IVA!Y"&amp;MATCH(MID(COMPRAS!C864,1,2)&amp;MID(COMPRAS!F864,1,2)&amp;MID(COMPRAS!D864,1,2),IVA!W:W,0)),"SIN COD.")</f>
        <v>0</v>
      </c>
    </row>
    <row r="965" spans="1:86" x14ac:dyDescent="0.25">
      <c r="A965" s="226"/>
      <c r="B965" s="227"/>
      <c r="C965" s="228"/>
      <c r="D965"/>
      <c r="AL965">
        <f t="shared" si="105"/>
        <v>0</v>
      </c>
      <c r="AQ965">
        <f t="shared" si="106"/>
        <v>0</v>
      </c>
      <c r="AR965" t="str">
        <f>IFERROR(IF(OR(AP965=338,AP965=340,AP965=341,AP965=342,AP965="342A",AP965="342B"),PorcenRet(AP965,AT965,AU965),INDEX(PORCENTAJEBUSCAR,MATCH(AP965,CódigoRET,0),4)*1),"")</f>
        <v/>
      </c>
      <c r="AS965">
        <f t="shared" si="107"/>
        <v>0</v>
      </c>
      <c r="BF965" t="str">
        <f>IFERROR(IF(OR(BD965=338,BD965=340,BD965=341,BD965=342,BD965="342A",BD965="342B"),PorcenRet(BD965,BH965,BI965),INDEX(PORCENTAJEBUSCAR,MATCH(BD965,CódigoRET,0),4)*1),"")</f>
        <v/>
      </c>
      <c r="BG965">
        <f t="shared" si="108"/>
        <v>0</v>
      </c>
      <c r="BO965">
        <f t="shared" si="109"/>
        <v>0</v>
      </c>
      <c r="CC965">
        <f t="shared" si="110"/>
        <v>0</v>
      </c>
      <c r="CD965">
        <f t="shared" si="111"/>
        <v>0</v>
      </c>
      <c r="CG965">
        <f ca="1">IFERROR(INDIRECT("IVA!X"&amp;MATCH(MID(COMPRAS!C865,1,2)&amp;MID(COMPRAS!F865,1,2)&amp;MID(COMPRAS!D865,1,2),IVA!W:W,0)),"SIN COD.")</f>
        <v>0</v>
      </c>
      <c r="CH965">
        <f ca="1">IFERROR(INDIRECT("IVA!Y"&amp;MATCH(MID(COMPRAS!C865,1,2)&amp;MID(COMPRAS!F865,1,2)&amp;MID(COMPRAS!D865,1,2),IVA!W:W,0)),"SIN COD.")</f>
        <v>0</v>
      </c>
    </row>
    <row r="966" spans="1:86" x14ac:dyDescent="0.25">
      <c r="A966" s="226"/>
      <c r="B966" s="227"/>
      <c r="C966" s="228"/>
      <c r="D966"/>
      <c r="AL966">
        <f t="shared" si="105"/>
        <v>0</v>
      </c>
      <c r="AQ966">
        <f t="shared" si="106"/>
        <v>0</v>
      </c>
      <c r="AR966" t="str">
        <f>IFERROR(IF(OR(AP966=338,AP966=340,AP966=341,AP966=342,AP966="342A",AP966="342B"),PorcenRet(AP966,AT966,AU966),INDEX(PORCENTAJEBUSCAR,MATCH(AP966,CódigoRET,0),4)*1),"")</f>
        <v/>
      </c>
      <c r="AS966">
        <f t="shared" si="107"/>
        <v>0</v>
      </c>
      <c r="BF966" t="str">
        <f>IFERROR(IF(OR(BD966=338,BD966=340,BD966=341,BD966=342,BD966="342A",BD966="342B"),PorcenRet(BD966,BH966,BI966),INDEX(PORCENTAJEBUSCAR,MATCH(BD966,CódigoRET,0),4)*1),"")</f>
        <v/>
      </c>
      <c r="BG966">
        <f t="shared" si="108"/>
        <v>0</v>
      </c>
      <c r="BO966">
        <f t="shared" si="109"/>
        <v>0</v>
      </c>
      <c r="CC966">
        <f t="shared" si="110"/>
        <v>0</v>
      </c>
      <c r="CD966">
        <f t="shared" si="111"/>
        <v>0</v>
      </c>
      <c r="CG966">
        <f ca="1">IFERROR(INDIRECT("IVA!X"&amp;MATCH(MID(COMPRAS!C866,1,2)&amp;MID(COMPRAS!F866,1,2)&amp;MID(COMPRAS!D866,1,2),IVA!W:W,0)),"SIN COD.")</f>
        <v>0</v>
      </c>
      <c r="CH966">
        <f ca="1">IFERROR(INDIRECT("IVA!Y"&amp;MATCH(MID(COMPRAS!C866,1,2)&amp;MID(COMPRAS!F866,1,2)&amp;MID(COMPRAS!D866,1,2),IVA!W:W,0)),"SIN COD.")</f>
        <v>0</v>
      </c>
    </row>
    <row r="967" spans="1:86" x14ac:dyDescent="0.25">
      <c r="A967" s="226"/>
      <c r="B967" s="227"/>
      <c r="C967" s="228"/>
      <c r="D967"/>
      <c r="AL967">
        <f t="shared" si="105"/>
        <v>0</v>
      </c>
      <c r="AQ967">
        <f t="shared" si="106"/>
        <v>0</v>
      </c>
      <c r="AR967" t="str">
        <f>IFERROR(IF(OR(AP967=338,AP967=340,AP967=341,AP967=342,AP967="342A",AP967="342B"),PorcenRet(AP967,AT967,AU967),INDEX(PORCENTAJEBUSCAR,MATCH(AP967,CódigoRET,0),4)*1),"")</f>
        <v/>
      </c>
      <c r="AS967">
        <f t="shared" si="107"/>
        <v>0</v>
      </c>
      <c r="BF967" t="str">
        <f>IFERROR(IF(OR(BD967=338,BD967=340,BD967=341,BD967=342,BD967="342A",BD967="342B"),PorcenRet(BD967,BH967,BI967),INDEX(PORCENTAJEBUSCAR,MATCH(BD967,CódigoRET,0),4)*1),"")</f>
        <v/>
      </c>
      <c r="BG967">
        <f t="shared" si="108"/>
        <v>0</v>
      </c>
      <c r="BO967">
        <f t="shared" si="109"/>
        <v>0</v>
      </c>
      <c r="CC967">
        <f t="shared" si="110"/>
        <v>0</v>
      </c>
      <c r="CD967">
        <f t="shared" si="111"/>
        <v>0</v>
      </c>
      <c r="CG967">
        <f ca="1">IFERROR(INDIRECT("IVA!X"&amp;MATCH(MID(COMPRAS!C867,1,2)&amp;MID(COMPRAS!F867,1,2)&amp;MID(COMPRAS!D867,1,2),IVA!W:W,0)),"SIN COD.")</f>
        <v>0</v>
      </c>
      <c r="CH967">
        <f ca="1">IFERROR(INDIRECT("IVA!Y"&amp;MATCH(MID(COMPRAS!C867,1,2)&amp;MID(COMPRAS!F867,1,2)&amp;MID(COMPRAS!D867,1,2),IVA!W:W,0)),"SIN COD.")</f>
        <v>0</v>
      </c>
    </row>
    <row r="968" spans="1:86" x14ac:dyDescent="0.25">
      <c r="A968" s="226"/>
      <c r="B968" s="227"/>
      <c r="C968" s="228"/>
      <c r="D968"/>
      <c r="AL968">
        <f t="shared" si="105"/>
        <v>0</v>
      </c>
      <c r="AQ968">
        <f t="shared" si="106"/>
        <v>0</v>
      </c>
      <c r="AR968" t="str">
        <f>IFERROR(IF(OR(AP968=338,AP968=340,AP968=341,AP968=342,AP968="342A",AP968="342B"),PorcenRet(AP968,AT968,AU968),INDEX(PORCENTAJEBUSCAR,MATCH(AP968,CódigoRET,0),4)*1),"")</f>
        <v/>
      </c>
      <c r="AS968">
        <f t="shared" si="107"/>
        <v>0</v>
      </c>
      <c r="BF968" t="str">
        <f>IFERROR(IF(OR(BD968=338,BD968=340,BD968=341,BD968=342,BD968="342A",BD968="342B"),PorcenRet(BD968,BH968,BI968),INDEX(PORCENTAJEBUSCAR,MATCH(BD968,CódigoRET,0),4)*1),"")</f>
        <v/>
      </c>
      <c r="BG968">
        <f t="shared" si="108"/>
        <v>0</v>
      </c>
      <c r="BO968">
        <f t="shared" si="109"/>
        <v>0</v>
      </c>
      <c r="CC968">
        <f t="shared" si="110"/>
        <v>0</v>
      </c>
      <c r="CD968">
        <f t="shared" si="111"/>
        <v>0</v>
      </c>
      <c r="CG968">
        <f ca="1">IFERROR(INDIRECT("IVA!X"&amp;MATCH(MID(COMPRAS!C868,1,2)&amp;MID(COMPRAS!F868,1,2)&amp;MID(COMPRAS!D868,1,2),IVA!W:W,0)),"SIN COD.")</f>
        <v>0</v>
      </c>
      <c r="CH968">
        <f ca="1">IFERROR(INDIRECT("IVA!Y"&amp;MATCH(MID(COMPRAS!C868,1,2)&amp;MID(COMPRAS!F868,1,2)&amp;MID(COMPRAS!D868,1,2),IVA!W:W,0)),"SIN COD.")</f>
        <v>0</v>
      </c>
    </row>
    <row r="969" spans="1:86" x14ac:dyDescent="0.25">
      <c r="A969" s="226"/>
      <c r="B969" s="227"/>
      <c r="C969" s="228"/>
      <c r="D969"/>
      <c r="AL969">
        <f t="shared" si="105"/>
        <v>0</v>
      </c>
      <c r="AQ969">
        <f t="shared" si="106"/>
        <v>0</v>
      </c>
      <c r="AR969" t="str">
        <f>IFERROR(IF(OR(AP969=338,AP969=340,AP969=341,AP969=342,AP969="342A",AP969="342B"),PorcenRet(AP969,AT969,AU969),INDEX(PORCENTAJEBUSCAR,MATCH(AP969,CódigoRET,0),4)*1),"")</f>
        <v/>
      </c>
      <c r="AS969">
        <f t="shared" si="107"/>
        <v>0</v>
      </c>
      <c r="BF969" t="str">
        <f>IFERROR(IF(OR(BD969=338,BD969=340,BD969=341,BD969=342,BD969="342A",BD969="342B"),PorcenRet(BD969,BH969,BI969),INDEX(PORCENTAJEBUSCAR,MATCH(BD969,CódigoRET,0),4)*1),"")</f>
        <v/>
      </c>
      <c r="BG969">
        <f t="shared" si="108"/>
        <v>0</v>
      </c>
      <c r="BO969">
        <f t="shared" si="109"/>
        <v>0</v>
      </c>
      <c r="CC969">
        <f t="shared" si="110"/>
        <v>0</v>
      </c>
      <c r="CD969">
        <f t="shared" si="111"/>
        <v>0</v>
      </c>
      <c r="CG969">
        <f ca="1">IFERROR(INDIRECT("IVA!X"&amp;MATCH(MID(COMPRAS!C869,1,2)&amp;MID(COMPRAS!F869,1,2)&amp;MID(COMPRAS!D869,1,2),IVA!W:W,0)),"SIN COD.")</f>
        <v>0</v>
      </c>
      <c r="CH969">
        <f ca="1">IFERROR(INDIRECT("IVA!Y"&amp;MATCH(MID(COMPRAS!C869,1,2)&amp;MID(COMPRAS!F869,1,2)&amp;MID(COMPRAS!D869,1,2),IVA!W:W,0)),"SIN COD.")</f>
        <v>0</v>
      </c>
    </row>
    <row r="970" spans="1:86" x14ac:dyDescent="0.25">
      <c r="A970" s="226"/>
      <c r="B970" s="227"/>
      <c r="C970" s="228"/>
      <c r="D970"/>
      <c r="AL970">
        <f t="shared" si="105"/>
        <v>0</v>
      </c>
      <c r="AQ970">
        <f t="shared" si="106"/>
        <v>0</v>
      </c>
      <c r="AR970" t="str">
        <f>IFERROR(IF(OR(AP970=338,AP970=340,AP970=341,AP970=342,AP970="342A",AP970="342B"),PorcenRet(AP970,AT970,AU970),INDEX(PORCENTAJEBUSCAR,MATCH(AP970,CódigoRET,0),4)*1),"")</f>
        <v/>
      </c>
      <c r="AS970">
        <f t="shared" si="107"/>
        <v>0</v>
      </c>
      <c r="BF970" t="str">
        <f>IFERROR(IF(OR(BD970=338,BD970=340,BD970=341,BD970=342,BD970="342A",BD970="342B"),PorcenRet(BD970,BH970,BI970),INDEX(PORCENTAJEBUSCAR,MATCH(BD970,CódigoRET,0),4)*1),"")</f>
        <v/>
      </c>
      <c r="BG970">
        <f t="shared" si="108"/>
        <v>0</v>
      </c>
      <c r="BO970">
        <f t="shared" si="109"/>
        <v>0</v>
      </c>
      <c r="CC970">
        <f t="shared" si="110"/>
        <v>0</v>
      </c>
      <c r="CD970">
        <f t="shared" si="111"/>
        <v>0</v>
      </c>
      <c r="CG970">
        <f ca="1">IFERROR(INDIRECT("IVA!X"&amp;MATCH(MID(COMPRAS!C870,1,2)&amp;MID(COMPRAS!F870,1,2)&amp;MID(COMPRAS!D870,1,2),IVA!W:W,0)),"SIN COD.")</f>
        <v>0</v>
      </c>
      <c r="CH970">
        <f ca="1">IFERROR(INDIRECT("IVA!Y"&amp;MATCH(MID(COMPRAS!C870,1,2)&amp;MID(COMPRAS!F870,1,2)&amp;MID(COMPRAS!D870,1,2),IVA!W:W,0)),"SIN COD.")</f>
        <v>0</v>
      </c>
    </row>
    <row r="971" spans="1:86" x14ac:dyDescent="0.25">
      <c r="A971" s="226"/>
      <c r="B971" s="227"/>
      <c r="C971" s="228"/>
      <c r="D971"/>
      <c r="AL971">
        <f t="shared" si="105"/>
        <v>0</v>
      </c>
      <c r="AQ971">
        <f t="shared" si="106"/>
        <v>0</v>
      </c>
      <c r="AR971" t="str">
        <f>IFERROR(IF(OR(AP971=338,AP971=340,AP971=341,AP971=342,AP971="342A",AP971="342B"),PorcenRet(AP971,AT971,AU971),INDEX(PORCENTAJEBUSCAR,MATCH(AP971,CódigoRET,0),4)*1),"")</f>
        <v/>
      </c>
      <c r="AS971">
        <f t="shared" si="107"/>
        <v>0</v>
      </c>
      <c r="BF971" t="str">
        <f>IFERROR(IF(OR(BD971=338,BD971=340,BD971=341,BD971=342,BD971="342A",BD971="342B"),PorcenRet(BD971,BH971,BI971),INDEX(PORCENTAJEBUSCAR,MATCH(BD971,CódigoRET,0),4)*1),"")</f>
        <v/>
      </c>
      <c r="BG971">
        <f t="shared" si="108"/>
        <v>0</v>
      </c>
      <c r="BO971">
        <f t="shared" si="109"/>
        <v>0</v>
      </c>
      <c r="CC971">
        <f t="shared" si="110"/>
        <v>0</v>
      </c>
      <c r="CD971">
        <f t="shared" si="111"/>
        <v>0</v>
      </c>
      <c r="CG971">
        <f ca="1">IFERROR(INDIRECT("IVA!X"&amp;MATCH(MID(COMPRAS!C871,1,2)&amp;MID(COMPRAS!F871,1,2)&amp;MID(COMPRAS!D871,1,2),IVA!W:W,0)),"SIN COD.")</f>
        <v>0</v>
      </c>
      <c r="CH971">
        <f ca="1">IFERROR(INDIRECT("IVA!Y"&amp;MATCH(MID(COMPRAS!C871,1,2)&amp;MID(COMPRAS!F871,1,2)&amp;MID(COMPRAS!D871,1,2),IVA!W:W,0)),"SIN COD.")</f>
        <v>0</v>
      </c>
    </row>
    <row r="972" spans="1:86" x14ac:dyDescent="0.25">
      <c r="A972" s="226"/>
      <c r="B972" s="227"/>
      <c r="C972" s="228"/>
      <c r="D972"/>
      <c r="AL972">
        <f t="shared" si="105"/>
        <v>0</v>
      </c>
      <c r="AQ972">
        <f t="shared" si="106"/>
        <v>0</v>
      </c>
      <c r="AR972" t="str">
        <f>IFERROR(IF(OR(AP972=338,AP972=340,AP972=341,AP972=342,AP972="342A",AP972="342B"),PorcenRet(AP972,AT972,AU972),INDEX(PORCENTAJEBUSCAR,MATCH(AP972,CódigoRET,0),4)*1),"")</f>
        <v/>
      </c>
      <c r="AS972">
        <f t="shared" si="107"/>
        <v>0</v>
      </c>
      <c r="BF972" t="str">
        <f>IFERROR(IF(OR(BD972=338,BD972=340,BD972=341,BD972=342,BD972="342A",BD972="342B"),PorcenRet(BD972,BH972,BI972),INDEX(PORCENTAJEBUSCAR,MATCH(BD972,CódigoRET,0),4)*1),"")</f>
        <v/>
      </c>
      <c r="BG972">
        <f t="shared" si="108"/>
        <v>0</v>
      </c>
      <c r="BO972">
        <f t="shared" si="109"/>
        <v>0</v>
      </c>
      <c r="CC972">
        <f t="shared" si="110"/>
        <v>0</v>
      </c>
      <c r="CD972">
        <f t="shared" si="111"/>
        <v>0</v>
      </c>
      <c r="CG972">
        <f ca="1">IFERROR(INDIRECT("IVA!X"&amp;MATCH(MID(COMPRAS!C872,1,2)&amp;MID(COMPRAS!F872,1,2)&amp;MID(COMPRAS!D872,1,2),IVA!W:W,0)),"SIN COD.")</f>
        <v>0</v>
      </c>
      <c r="CH972">
        <f ca="1">IFERROR(INDIRECT("IVA!Y"&amp;MATCH(MID(COMPRAS!C872,1,2)&amp;MID(COMPRAS!F872,1,2)&amp;MID(COMPRAS!D872,1,2),IVA!W:W,0)),"SIN COD.")</f>
        <v>0</v>
      </c>
    </row>
    <row r="973" spans="1:86" x14ac:dyDescent="0.25">
      <c r="A973" s="226"/>
      <c r="B973" s="227"/>
      <c r="C973" s="228"/>
      <c r="D973"/>
      <c r="AL973">
        <f t="shared" si="105"/>
        <v>0</v>
      </c>
      <c r="AQ973">
        <f t="shared" si="106"/>
        <v>0</v>
      </c>
      <c r="AR973" t="str">
        <f>IFERROR(IF(OR(AP973=338,AP973=340,AP973=341,AP973=342,AP973="342A",AP973="342B"),PorcenRet(AP973,AT973,AU973),INDEX(PORCENTAJEBUSCAR,MATCH(AP973,CódigoRET,0),4)*1),"")</f>
        <v/>
      </c>
      <c r="AS973">
        <f t="shared" si="107"/>
        <v>0</v>
      </c>
      <c r="BF973" t="str">
        <f>IFERROR(IF(OR(BD973=338,BD973=340,BD973=341,BD973=342,BD973="342A",BD973="342B"),PorcenRet(BD973,BH973,BI973),INDEX(PORCENTAJEBUSCAR,MATCH(BD973,CódigoRET,0),4)*1),"")</f>
        <v/>
      </c>
      <c r="BG973">
        <f t="shared" si="108"/>
        <v>0</v>
      </c>
      <c r="BO973">
        <f t="shared" si="109"/>
        <v>0</v>
      </c>
      <c r="CC973">
        <f t="shared" si="110"/>
        <v>0</v>
      </c>
      <c r="CD973">
        <f t="shared" si="111"/>
        <v>0</v>
      </c>
      <c r="CG973">
        <f ca="1">IFERROR(INDIRECT("IVA!X"&amp;MATCH(MID(COMPRAS!C873,1,2)&amp;MID(COMPRAS!F873,1,2)&amp;MID(COMPRAS!D873,1,2),IVA!W:W,0)),"SIN COD.")</f>
        <v>0</v>
      </c>
      <c r="CH973">
        <f ca="1">IFERROR(INDIRECT("IVA!Y"&amp;MATCH(MID(COMPRAS!C873,1,2)&amp;MID(COMPRAS!F873,1,2)&amp;MID(COMPRAS!D873,1,2),IVA!W:W,0)),"SIN COD.")</f>
        <v>0</v>
      </c>
    </row>
    <row r="974" spans="1:86" x14ac:dyDescent="0.25">
      <c r="A974" s="226"/>
      <c r="B974" s="227"/>
      <c r="C974" s="228"/>
      <c r="D974"/>
      <c r="AL974">
        <f t="shared" si="105"/>
        <v>0</v>
      </c>
      <c r="AQ974">
        <f t="shared" si="106"/>
        <v>0</v>
      </c>
      <c r="AR974" t="str">
        <f>IFERROR(IF(OR(AP974=338,AP974=340,AP974=341,AP974=342,AP974="342A",AP974="342B"),PorcenRet(AP974,AT974,AU974),INDEX(PORCENTAJEBUSCAR,MATCH(AP974,CódigoRET,0),4)*1),"")</f>
        <v/>
      </c>
      <c r="AS974">
        <f t="shared" si="107"/>
        <v>0</v>
      </c>
      <c r="BF974" t="str">
        <f>IFERROR(IF(OR(BD974=338,BD974=340,BD974=341,BD974=342,BD974="342A",BD974="342B"),PorcenRet(BD974,BH974,BI974),INDEX(PORCENTAJEBUSCAR,MATCH(BD974,CódigoRET,0),4)*1),"")</f>
        <v/>
      </c>
      <c r="BG974">
        <f t="shared" si="108"/>
        <v>0</v>
      </c>
      <c r="BO974">
        <f t="shared" si="109"/>
        <v>0</v>
      </c>
      <c r="CC974">
        <f t="shared" si="110"/>
        <v>0</v>
      </c>
      <c r="CD974">
        <f t="shared" si="111"/>
        <v>0</v>
      </c>
      <c r="CG974">
        <f ca="1">IFERROR(INDIRECT("IVA!X"&amp;MATCH(MID(COMPRAS!C874,1,2)&amp;MID(COMPRAS!F874,1,2)&amp;MID(COMPRAS!D874,1,2),IVA!W:W,0)),"SIN COD.")</f>
        <v>0</v>
      </c>
      <c r="CH974">
        <f ca="1">IFERROR(INDIRECT("IVA!Y"&amp;MATCH(MID(COMPRAS!C874,1,2)&amp;MID(COMPRAS!F874,1,2)&amp;MID(COMPRAS!D874,1,2),IVA!W:W,0)),"SIN COD.")</f>
        <v>0</v>
      </c>
    </row>
    <row r="975" spans="1:86" x14ac:dyDescent="0.25">
      <c r="A975" s="226"/>
      <c r="B975" s="227"/>
      <c r="C975" s="228"/>
      <c r="D975"/>
      <c r="AL975">
        <f t="shared" si="105"/>
        <v>0</v>
      </c>
      <c r="AQ975">
        <f t="shared" si="106"/>
        <v>0</v>
      </c>
      <c r="AR975" t="str">
        <f>IFERROR(IF(OR(AP975=338,AP975=340,AP975=341,AP975=342,AP975="342A",AP975="342B"),PorcenRet(AP975,AT975,AU975),INDEX(PORCENTAJEBUSCAR,MATCH(AP975,CódigoRET,0),4)*1),"")</f>
        <v/>
      </c>
      <c r="AS975">
        <f t="shared" si="107"/>
        <v>0</v>
      </c>
      <c r="BF975" t="str">
        <f>IFERROR(IF(OR(BD975=338,BD975=340,BD975=341,BD975=342,BD975="342A",BD975="342B"),PorcenRet(BD975,BH975,BI975),INDEX(PORCENTAJEBUSCAR,MATCH(BD975,CódigoRET,0),4)*1),"")</f>
        <v/>
      </c>
      <c r="BG975">
        <f t="shared" si="108"/>
        <v>0</v>
      </c>
      <c r="BO975">
        <f t="shared" si="109"/>
        <v>0</v>
      </c>
      <c r="CC975">
        <f t="shared" si="110"/>
        <v>0</v>
      </c>
      <c r="CD975">
        <f t="shared" si="111"/>
        <v>0</v>
      </c>
      <c r="CG975">
        <f ca="1">IFERROR(INDIRECT("IVA!X"&amp;MATCH(MID(COMPRAS!C875,1,2)&amp;MID(COMPRAS!F875,1,2)&amp;MID(COMPRAS!D875,1,2),IVA!W:W,0)),"SIN COD.")</f>
        <v>0</v>
      </c>
      <c r="CH975">
        <f ca="1">IFERROR(INDIRECT("IVA!Y"&amp;MATCH(MID(COMPRAS!C875,1,2)&amp;MID(COMPRAS!F875,1,2)&amp;MID(COMPRAS!D875,1,2),IVA!W:W,0)),"SIN COD.")</f>
        <v>0</v>
      </c>
    </row>
    <row r="976" spans="1:86" x14ac:dyDescent="0.25">
      <c r="A976" s="226"/>
      <c r="B976" s="227"/>
      <c r="C976" s="228"/>
      <c r="D976"/>
      <c r="AL976">
        <f t="shared" si="105"/>
        <v>0</v>
      </c>
      <c r="AQ976">
        <f t="shared" si="106"/>
        <v>0</v>
      </c>
      <c r="AR976" t="str">
        <f>IFERROR(IF(OR(AP976=338,AP976=340,AP976=341,AP976=342,AP976="342A",AP976="342B"),PorcenRet(AP976,AT976,AU976),INDEX(PORCENTAJEBUSCAR,MATCH(AP976,CódigoRET,0),4)*1),"")</f>
        <v/>
      </c>
      <c r="AS976">
        <f t="shared" si="107"/>
        <v>0</v>
      </c>
      <c r="BF976" t="str">
        <f>IFERROR(IF(OR(BD976=338,BD976=340,BD976=341,BD976=342,BD976="342A",BD976="342B"),PorcenRet(BD976,BH976,BI976),INDEX(PORCENTAJEBUSCAR,MATCH(BD976,CódigoRET,0),4)*1),"")</f>
        <v/>
      </c>
      <c r="BG976">
        <f t="shared" si="108"/>
        <v>0</v>
      </c>
      <c r="BO976">
        <f t="shared" si="109"/>
        <v>0</v>
      </c>
      <c r="CC976">
        <f t="shared" si="110"/>
        <v>0</v>
      </c>
      <c r="CD976">
        <f t="shared" si="111"/>
        <v>0</v>
      </c>
      <c r="CG976">
        <f ca="1">IFERROR(INDIRECT("IVA!X"&amp;MATCH(MID(COMPRAS!C876,1,2)&amp;MID(COMPRAS!F876,1,2)&amp;MID(COMPRAS!D876,1,2),IVA!W:W,0)),"SIN COD.")</f>
        <v>0</v>
      </c>
      <c r="CH976">
        <f ca="1">IFERROR(INDIRECT("IVA!Y"&amp;MATCH(MID(COMPRAS!C876,1,2)&amp;MID(COMPRAS!F876,1,2)&amp;MID(COMPRAS!D876,1,2),IVA!W:W,0)),"SIN COD.")</f>
        <v>0</v>
      </c>
    </row>
    <row r="977" spans="1:86" x14ac:dyDescent="0.25">
      <c r="A977" s="226"/>
      <c r="B977" s="227"/>
      <c r="C977" s="228"/>
      <c r="D977"/>
      <c r="AL977">
        <f t="shared" si="105"/>
        <v>0</v>
      </c>
      <c r="AQ977">
        <f t="shared" si="106"/>
        <v>0</v>
      </c>
      <c r="AR977" t="str">
        <f>IFERROR(IF(OR(AP977=338,AP977=340,AP977=341,AP977=342,AP977="342A",AP977="342B"),PorcenRet(AP977,AT977,AU977),INDEX(PORCENTAJEBUSCAR,MATCH(AP977,CódigoRET,0),4)*1),"")</f>
        <v/>
      </c>
      <c r="AS977">
        <f t="shared" si="107"/>
        <v>0</v>
      </c>
      <c r="BF977" t="str">
        <f>IFERROR(IF(OR(BD977=338,BD977=340,BD977=341,BD977=342,BD977="342A",BD977="342B"),PorcenRet(BD977,BH977,BI977),INDEX(PORCENTAJEBUSCAR,MATCH(BD977,CódigoRET,0),4)*1),"")</f>
        <v/>
      </c>
      <c r="BG977">
        <f t="shared" si="108"/>
        <v>0</v>
      </c>
      <c r="BO977">
        <f t="shared" si="109"/>
        <v>0</v>
      </c>
      <c r="CC977">
        <f t="shared" si="110"/>
        <v>0</v>
      </c>
      <c r="CD977">
        <f t="shared" si="111"/>
        <v>0</v>
      </c>
      <c r="CG977">
        <f ca="1">IFERROR(INDIRECT("IVA!X"&amp;MATCH(MID(COMPRAS!C877,1,2)&amp;MID(COMPRAS!F877,1,2)&amp;MID(COMPRAS!D877,1,2),IVA!W:W,0)),"SIN COD.")</f>
        <v>0</v>
      </c>
      <c r="CH977">
        <f ca="1">IFERROR(INDIRECT("IVA!Y"&amp;MATCH(MID(COMPRAS!C877,1,2)&amp;MID(COMPRAS!F877,1,2)&amp;MID(COMPRAS!D877,1,2),IVA!W:W,0)),"SIN COD.")</f>
        <v>0</v>
      </c>
    </row>
    <row r="978" spans="1:86" x14ac:dyDescent="0.25">
      <c r="A978" s="226"/>
      <c r="B978" s="227"/>
      <c r="C978" s="228"/>
      <c r="D978"/>
      <c r="AL978">
        <f t="shared" si="105"/>
        <v>0</v>
      </c>
      <c r="AQ978">
        <f t="shared" si="106"/>
        <v>0</v>
      </c>
      <c r="AR978" t="str">
        <f>IFERROR(IF(OR(AP978=338,AP978=340,AP978=341,AP978=342,AP978="342A",AP978="342B"),PorcenRet(AP978,AT978,AU978),INDEX(PORCENTAJEBUSCAR,MATCH(AP978,CódigoRET,0),4)*1),"")</f>
        <v/>
      </c>
      <c r="AS978">
        <f t="shared" si="107"/>
        <v>0</v>
      </c>
      <c r="BF978" t="str">
        <f>IFERROR(IF(OR(BD978=338,BD978=340,BD978=341,BD978=342,BD978="342A",BD978="342B"),PorcenRet(BD978,BH978,BI978),INDEX(PORCENTAJEBUSCAR,MATCH(BD978,CódigoRET,0),4)*1),"")</f>
        <v/>
      </c>
      <c r="BG978">
        <f t="shared" si="108"/>
        <v>0</v>
      </c>
      <c r="BO978">
        <f t="shared" si="109"/>
        <v>0</v>
      </c>
      <c r="CC978">
        <f t="shared" si="110"/>
        <v>0</v>
      </c>
      <c r="CD978">
        <f t="shared" si="111"/>
        <v>0</v>
      </c>
      <c r="CG978">
        <f ca="1">IFERROR(INDIRECT("IVA!X"&amp;MATCH(MID(COMPRAS!C878,1,2)&amp;MID(COMPRAS!F878,1,2)&amp;MID(COMPRAS!D878,1,2),IVA!W:W,0)),"SIN COD.")</f>
        <v>0</v>
      </c>
      <c r="CH978">
        <f ca="1">IFERROR(INDIRECT("IVA!Y"&amp;MATCH(MID(COMPRAS!C878,1,2)&amp;MID(COMPRAS!F878,1,2)&amp;MID(COMPRAS!D878,1,2),IVA!W:W,0)),"SIN COD.")</f>
        <v>0</v>
      </c>
    </row>
    <row r="979" spans="1:86" x14ac:dyDescent="0.25">
      <c r="A979" s="226"/>
      <c r="B979" s="227"/>
      <c r="C979" s="228"/>
      <c r="D979"/>
      <c r="AL979">
        <f t="shared" si="105"/>
        <v>0</v>
      </c>
      <c r="AQ979">
        <f t="shared" si="106"/>
        <v>0</v>
      </c>
      <c r="AR979" t="str">
        <f>IFERROR(IF(OR(AP979=338,AP979=340,AP979=341,AP979=342,AP979="342A",AP979="342B"),PorcenRet(AP979,AT979,AU979),INDEX(PORCENTAJEBUSCAR,MATCH(AP979,CódigoRET,0),4)*1),"")</f>
        <v/>
      </c>
      <c r="AS979">
        <f t="shared" si="107"/>
        <v>0</v>
      </c>
      <c r="BF979" t="str">
        <f>IFERROR(IF(OR(BD979=338,BD979=340,BD979=341,BD979=342,BD979="342A",BD979="342B"),PorcenRet(BD979,BH979,BI979),INDEX(PORCENTAJEBUSCAR,MATCH(BD979,CódigoRET,0),4)*1),"")</f>
        <v/>
      </c>
      <c r="BG979">
        <f t="shared" si="108"/>
        <v>0</v>
      </c>
      <c r="BO979">
        <f t="shared" si="109"/>
        <v>0</v>
      </c>
      <c r="CC979">
        <f t="shared" si="110"/>
        <v>0</v>
      </c>
      <c r="CD979">
        <f t="shared" si="111"/>
        <v>0</v>
      </c>
      <c r="CG979">
        <f ca="1">IFERROR(INDIRECT("IVA!X"&amp;MATCH(MID(COMPRAS!C879,1,2)&amp;MID(COMPRAS!F879,1,2)&amp;MID(COMPRAS!D879,1,2),IVA!W:W,0)),"SIN COD.")</f>
        <v>0</v>
      </c>
      <c r="CH979">
        <f ca="1">IFERROR(INDIRECT("IVA!Y"&amp;MATCH(MID(COMPRAS!C879,1,2)&amp;MID(COMPRAS!F879,1,2)&amp;MID(COMPRAS!D879,1,2),IVA!W:W,0)),"SIN COD.")</f>
        <v>0</v>
      </c>
    </row>
    <row r="980" spans="1:86" x14ac:dyDescent="0.25">
      <c r="A980" s="226"/>
      <c r="B980" s="227"/>
      <c r="C980" s="228"/>
      <c r="D980"/>
      <c r="AL980">
        <f t="shared" si="105"/>
        <v>0</v>
      </c>
      <c r="AQ980">
        <f t="shared" si="106"/>
        <v>0</v>
      </c>
      <c r="AR980" t="str">
        <f>IFERROR(IF(OR(AP980=338,AP980=340,AP980=341,AP980=342,AP980="342A",AP980="342B"),PorcenRet(AP980,AT980,AU980),INDEX(PORCENTAJEBUSCAR,MATCH(AP980,CódigoRET,0),4)*1),"")</f>
        <v/>
      </c>
      <c r="AS980">
        <f t="shared" si="107"/>
        <v>0</v>
      </c>
      <c r="BF980" t="str">
        <f>IFERROR(IF(OR(BD980=338,BD980=340,BD980=341,BD980=342,BD980="342A",BD980="342B"),PorcenRet(BD980,BH980,BI980),INDEX(PORCENTAJEBUSCAR,MATCH(BD980,CódigoRET,0),4)*1),"")</f>
        <v/>
      </c>
      <c r="BG980">
        <f t="shared" si="108"/>
        <v>0</v>
      </c>
      <c r="BO980">
        <f t="shared" si="109"/>
        <v>0</v>
      </c>
      <c r="CC980">
        <f t="shared" si="110"/>
        <v>0</v>
      </c>
      <c r="CD980">
        <f t="shared" si="111"/>
        <v>0</v>
      </c>
      <c r="CG980">
        <f ca="1">IFERROR(INDIRECT("IVA!X"&amp;MATCH(MID(COMPRAS!C880,1,2)&amp;MID(COMPRAS!F880,1,2)&amp;MID(COMPRAS!D880,1,2),IVA!W:W,0)),"SIN COD.")</f>
        <v>0</v>
      </c>
      <c r="CH980">
        <f ca="1">IFERROR(INDIRECT("IVA!Y"&amp;MATCH(MID(COMPRAS!C880,1,2)&amp;MID(COMPRAS!F880,1,2)&amp;MID(COMPRAS!D880,1,2),IVA!W:W,0)),"SIN COD.")</f>
        <v>0</v>
      </c>
    </row>
    <row r="981" spans="1:86" x14ac:dyDescent="0.25">
      <c r="A981" s="226"/>
      <c r="B981" s="227"/>
      <c r="C981" s="228"/>
      <c r="D981"/>
      <c r="AL981">
        <f t="shared" si="105"/>
        <v>0</v>
      </c>
      <c r="AQ981">
        <f t="shared" si="106"/>
        <v>0</v>
      </c>
      <c r="AR981" t="str">
        <f>IFERROR(IF(OR(AP981=338,AP981=340,AP981=341,AP981=342,AP981="342A",AP981="342B"),PorcenRet(AP981,AT981,AU981),INDEX(PORCENTAJEBUSCAR,MATCH(AP981,CódigoRET,0),4)*1),"")</f>
        <v/>
      </c>
      <c r="AS981">
        <f t="shared" si="107"/>
        <v>0</v>
      </c>
      <c r="BF981" t="str">
        <f>IFERROR(IF(OR(BD981=338,BD981=340,BD981=341,BD981=342,BD981="342A",BD981="342B"),PorcenRet(BD981,BH981,BI981),INDEX(PORCENTAJEBUSCAR,MATCH(BD981,CódigoRET,0),4)*1),"")</f>
        <v/>
      </c>
      <c r="BG981">
        <f t="shared" si="108"/>
        <v>0</v>
      </c>
      <c r="BO981">
        <f t="shared" si="109"/>
        <v>0</v>
      </c>
      <c r="CC981">
        <f t="shared" si="110"/>
        <v>0</v>
      </c>
      <c r="CD981">
        <f t="shared" si="111"/>
        <v>0</v>
      </c>
      <c r="CG981">
        <f ca="1">IFERROR(INDIRECT("IVA!X"&amp;MATCH(MID(COMPRAS!C881,1,2)&amp;MID(COMPRAS!F881,1,2)&amp;MID(COMPRAS!D881,1,2),IVA!W:W,0)),"SIN COD.")</f>
        <v>0</v>
      </c>
      <c r="CH981">
        <f ca="1">IFERROR(INDIRECT("IVA!Y"&amp;MATCH(MID(COMPRAS!C881,1,2)&amp;MID(COMPRAS!F881,1,2)&amp;MID(COMPRAS!D881,1,2),IVA!W:W,0)),"SIN COD.")</f>
        <v>0</v>
      </c>
    </row>
    <row r="982" spans="1:86" x14ac:dyDescent="0.25">
      <c r="A982" s="226"/>
      <c r="B982" s="227"/>
      <c r="C982" s="228"/>
      <c r="D982"/>
      <c r="AL982">
        <f t="shared" si="105"/>
        <v>0</v>
      </c>
      <c r="AQ982">
        <f t="shared" si="106"/>
        <v>0</v>
      </c>
      <c r="AR982" t="str">
        <f>IFERROR(IF(OR(AP982=338,AP982=340,AP982=341,AP982=342,AP982="342A",AP982="342B"),PorcenRet(AP982,AT982,AU982),INDEX(PORCENTAJEBUSCAR,MATCH(AP982,CódigoRET,0),4)*1),"")</f>
        <v/>
      </c>
      <c r="AS982">
        <f t="shared" si="107"/>
        <v>0</v>
      </c>
      <c r="BF982" t="str">
        <f>IFERROR(IF(OR(BD982=338,BD982=340,BD982=341,BD982=342,BD982="342A",BD982="342B"),PorcenRet(BD982,BH982,BI982),INDEX(PORCENTAJEBUSCAR,MATCH(BD982,CódigoRET,0),4)*1),"")</f>
        <v/>
      </c>
      <c r="BG982">
        <f t="shared" si="108"/>
        <v>0</v>
      </c>
      <c r="BO982">
        <f t="shared" si="109"/>
        <v>0</v>
      </c>
      <c r="CC982">
        <f t="shared" si="110"/>
        <v>0</v>
      </c>
      <c r="CD982">
        <f t="shared" si="111"/>
        <v>0</v>
      </c>
      <c r="CG982">
        <f ca="1">IFERROR(INDIRECT("IVA!X"&amp;MATCH(MID(COMPRAS!C882,1,2)&amp;MID(COMPRAS!F882,1,2)&amp;MID(COMPRAS!D882,1,2),IVA!W:W,0)),"SIN COD.")</f>
        <v>0</v>
      </c>
      <c r="CH982">
        <f ca="1">IFERROR(INDIRECT("IVA!Y"&amp;MATCH(MID(COMPRAS!C882,1,2)&amp;MID(COMPRAS!F882,1,2)&amp;MID(COMPRAS!D882,1,2),IVA!W:W,0)),"SIN COD.")</f>
        <v>0</v>
      </c>
    </row>
    <row r="983" spans="1:86" x14ac:dyDescent="0.25">
      <c r="A983" s="226"/>
      <c r="B983" s="227"/>
      <c r="C983" s="228"/>
      <c r="D983"/>
      <c r="AL983">
        <f t="shared" si="105"/>
        <v>0</v>
      </c>
      <c r="AQ983">
        <f t="shared" si="106"/>
        <v>0</v>
      </c>
      <c r="AR983" t="str">
        <f>IFERROR(IF(OR(AP983=338,AP983=340,AP983=341,AP983=342,AP983="342A",AP983="342B"),PorcenRet(AP983,AT983,AU983),INDEX(PORCENTAJEBUSCAR,MATCH(AP983,CódigoRET,0),4)*1),"")</f>
        <v/>
      </c>
      <c r="AS983">
        <f t="shared" si="107"/>
        <v>0</v>
      </c>
      <c r="BF983" t="str">
        <f>IFERROR(IF(OR(BD983=338,BD983=340,BD983=341,BD983=342,BD983="342A",BD983="342B"),PorcenRet(BD983,BH983,BI983),INDEX(PORCENTAJEBUSCAR,MATCH(BD983,CódigoRET,0),4)*1),"")</f>
        <v/>
      </c>
      <c r="BG983">
        <f t="shared" si="108"/>
        <v>0</v>
      </c>
      <c r="BO983">
        <f t="shared" si="109"/>
        <v>0</v>
      </c>
      <c r="CC983">
        <f t="shared" si="110"/>
        <v>0</v>
      </c>
      <c r="CD983">
        <f t="shared" si="111"/>
        <v>0</v>
      </c>
      <c r="CG983">
        <f ca="1">IFERROR(INDIRECT("IVA!X"&amp;MATCH(MID(COMPRAS!C883,1,2)&amp;MID(COMPRAS!F883,1,2)&amp;MID(COMPRAS!D883,1,2),IVA!W:W,0)),"SIN COD.")</f>
        <v>0</v>
      </c>
      <c r="CH983">
        <f ca="1">IFERROR(INDIRECT("IVA!Y"&amp;MATCH(MID(COMPRAS!C883,1,2)&amp;MID(COMPRAS!F883,1,2)&amp;MID(COMPRAS!D883,1,2),IVA!W:W,0)),"SIN COD.")</f>
        <v>0</v>
      </c>
    </row>
    <row r="984" spans="1:86" x14ac:dyDescent="0.25">
      <c r="A984" s="226"/>
      <c r="B984" s="227"/>
      <c r="C984" s="228"/>
      <c r="D984"/>
      <c r="AL984">
        <f t="shared" si="105"/>
        <v>0</v>
      </c>
      <c r="AQ984">
        <f t="shared" si="106"/>
        <v>0</v>
      </c>
      <c r="AR984" t="str">
        <f>IFERROR(IF(OR(AP984=338,AP984=340,AP984=341,AP984=342,AP984="342A",AP984="342B"),PorcenRet(AP984,AT984,AU984),INDEX(PORCENTAJEBUSCAR,MATCH(AP984,CódigoRET,0),4)*1),"")</f>
        <v/>
      </c>
      <c r="AS984">
        <f t="shared" si="107"/>
        <v>0</v>
      </c>
      <c r="BF984" t="str">
        <f>IFERROR(IF(OR(BD984=338,BD984=340,BD984=341,BD984=342,BD984="342A",BD984="342B"),PorcenRet(BD984,BH984,BI984),INDEX(PORCENTAJEBUSCAR,MATCH(BD984,CódigoRET,0),4)*1),"")</f>
        <v/>
      </c>
      <c r="BG984">
        <f t="shared" si="108"/>
        <v>0</v>
      </c>
      <c r="BO984">
        <f t="shared" si="109"/>
        <v>0</v>
      </c>
      <c r="CC984">
        <f t="shared" si="110"/>
        <v>0</v>
      </c>
      <c r="CD984">
        <f t="shared" si="111"/>
        <v>0</v>
      </c>
      <c r="CG984">
        <f ca="1">IFERROR(INDIRECT("IVA!X"&amp;MATCH(MID(COMPRAS!C884,1,2)&amp;MID(COMPRAS!F884,1,2)&amp;MID(COMPRAS!D884,1,2),IVA!W:W,0)),"SIN COD.")</f>
        <v>0</v>
      </c>
      <c r="CH984">
        <f ca="1">IFERROR(INDIRECT("IVA!Y"&amp;MATCH(MID(COMPRAS!C884,1,2)&amp;MID(COMPRAS!F884,1,2)&amp;MID(COMPRAS!D884,1,2),IVA!W:W,0)),"SIN COD.")</f>
        <v>0</v>
      </c>
    </row>
    <row r="985" spans="1:86" x14ac:dyDescent="0.25">
      <c r="A985" s="226"/>
      <c r="B985" s="227"/>
      <c r="C985" s="228"/>
      <c r="D985"/>
      <c r="AL985">
        <f t="shared" si="105"/>
        <v>0</v>
      </c>
      <c r="AQ985">
        <f t="shared" si="106"/>
        <v>0</v>
      </c>
      <c r="AR985" t="str">
        <f>IFERROR(IF(OR(AP985=338,AP985=340,AP985=341,AP985=342,AP985="342A",AP985="342B"),PorcenRet(AP985,AT985,AU985),INDEX(PORCENTAJEBUSCAR,MATCH(AP985,CódigoRET,0),4)*1),"")</f>
        <v/>
      </c>
      <c r="AS985">
        <f t="shared" si="107"/>
        <v>0</v>
      </c>
      <c r="BF985" t="str">
        <f>IFERROR(IF(OR(BD985=338,BD985=340,BD985=341,BD985=342,BD985="342A",BD985="342B"),PorcenRet(BD985,BH985,BI985),INDEX(PORCENTAJEBUSCAR,MATCH(BD985,CódigoRET,0),4)*1),"")</f>
        <v/>
      </c>
      <c r="BG985">
        <f t="shared" si="108"/>
        <v>0</v>
      </c>
      <c r="BO985">
        <f t="shared" si="109"/>
        <v>0</v>
      </c>
      <c r="CC985">
        <f t="shared" si="110"/>
        <v>0</v>
      </c>
      <c r="CD985">
        <f t="shared" si="111"/>
        <v>0</v>
      </c>
      <c r="CG985">
        <f ca="1">IFERROR(INDIRECT("IVA!X"&amp;MATCH(MID(COMPRAS!C885,1,2)&amp;MID(COMPRAS!F885,1,2)&amp;MID(COMPRAS!D885,1,2),IVA!W:W,0)),"SIN COD.")</f>
        <v>0</v>
      </c>
      <c r="CH985">
        <f ca="1">IFERROR(INDIRECT("IVA!Y"&amp;MATCH(MID(COMPRAS!C885,1,2)&amp;MID(COMPRAS!F885,1,2)&amp;MID(COMPRAS!D885,1,2),IVA!W:W,0)),"SIN COD.")</f>
        <v>0</v>
      </c>
    </row>
    <row r="986" spans="1:86" x14ac:dyDescent="0.25">
      <c r="A986" s="226"/>
      <c r="B986" s="227"/>
      <c r="C986" s="228"/>
      <c r="D986"/>
      <c r="AL986">
        <f t="shared" si="105"/>
        <v>0</v>
      </c>
      <c r="AQ986">
        <f t="shared" si="106"/>
        <v>0</v>
      </c>
      <c r="AR986" t="str">
        <f>IFERROR(IF(OR(AP986=338,AP986=340,AP986=341,AP986=342,AP986="342A",AP986="342B"),PorcenRet(AP986,AT986,AU986),INDEX(PORCENTAJEBUSCAR,MATCH(AP986,CódigoRET,0),4)*1),"")</f>
        <v/>
      </c>
      <c r="AS986">
        <f t="shared" si="107"/>
        <v>0</v>
      </c>
      <c r="BF986" t="str">
        <f>IFERROR(IF(OR(BD986=338,BD986=340,BD986=341,BD986=342,BD986="342A",BD986="342B"),PorcenRet(BD986,BH986,BI986),INDEX(PORCENTAJEBUSCAR,MATCH(BD986,CódigoRET,0),4)*1),"")</f>
        <v/>
      </c>
      <c r="BG986">
        <f t="shared" si="108"/>
        <v>0</v>
      </c>
      <c r="BO986">
        <f t="shared" si="109"/>
        <v>0</v>
      </c>
      <c r="CC986">
        <f t="shared" si="110"/>
        <v>0</v>
      </c>
      <c r="CD986">
        <f t="shared" si="111"/>
        <v>0</v>
      </c>
      <c r="CG986">
        <f ca="1">IFERROR(INDIRECT("IVA!X"&amp;MATCH(MID(COMPRAS!C886,1,2)&amp;MID(COMPRAS!F886,1,2)&amp;MID(COMPRAS!D886,1,2),IVA!W:W,0)),"SIN COD.")</f>
        <v>0</v>
      </c>
      <c r="CH986">
        <f ca="1">IFERROR(INDIRECT("IVA!Y"&amp;MATCH(MID(COMPRAS!C886,1,2)&amp;MID(COMPRAS!F886,1,2)&amp;MID(COMPRAS!D886,1,2),IVA!W:W,0)),"SIN COD.")</f>
        <v>0</v>
      </c>
    </row>
    <row r="987" spans="1:86" x14ac:dyDescent="0.25">
      <c r="A987" s="226"/>
      <c r="B987" s="227"/>
      <c r="C987" s="228"/>
      <c r="D987"/>
      <c r="AL987">
        <f t="shared" si="105"/>
        <v>0</v>
      </c>
      <c r="AQ987">
        <f t="shared" si="106"/>
        <v>0</v>
      </c>
      <c r="AR987" t="str">
        <f>IFERROR(IF(OR(AP987=338,AP987=340,AP987=341,AP987=342,AP987="342A",AP987="342B"),PorcenRet(AP987,AT987,AU987),INDEX(PORCENTAJEBUSCAR,MATCH(AP987,CódigoRET,0),4)*1),"")</f>
        <v/>
      </c>
      <c r="AS987">
        <f t="shared" si="107"/>
        <v>0</v>
      </c>
      <c r="BF987" t="str">
        <f>IFERROR(IF(OR(BD987=338,BD987=340,BD987=341,BD987=342,BD987="342A",BD987="342B"),PorcenRet(BD987,BH987,BI987),INDEX(PORCENTAJEBUSCAR,MATCH(BD987,CódigoRET,0),4)*1),"")</f>
        <v/>
      </c>
      <c r="BG987">
        <f t="shared" si="108"/>
        <v>0</v>
      </c>
      <c r="BO987">
        <f t="shared" si="109"/>
        <v>0</v>
      </c>
      <c r="CC987">
        <f t="shared" si="110"/>
        <v>0</v>
      </c>
      <c r="CD987">
        <f t="shared" si="111"/>
        <v>0</v>
      </c>
      <c r="CG987">
        <f ca="1">IFERROR(INDIRECT("IVA!X"&amp;MATCH(MID(COMPRAS!C887,1,2)&amp;MID(COMPRAS!F887,1,2)&amp;MID(COMPRAS!D887,1,2),IVA!W:W,0)),"SIN COD.")</f>
        <v>0</v>
      </c>
      <c r="CH987">
        <f ca="1">IFERROR(INDIRECT("IVA!Y"&amp;MATCH(MID(COMPRAS!C887,1,2)&amp;MID(COMPRAS!F887,1,2)&amp;MID(COMPRAS!D887,1,2),IVA!W:W,0)),"SIN COD.")</f>
        <v>0</v>
      </c>
    </row>
    <row r="988" spans="1:86" x14ac:dyDescent="0.25">
      <c r="A988" s="226"/>
      <c r="B988" s="227"/>
      <c r="C988" s="228"/>
      <c r="D988"/>
      <c r="AL988">
        <f t="shared" si="105"/>
        <v>0</v>
      </c>
      <c r="AQ988">
        <f t="shared" si="106"/>
        <v>0</v>
      </c>
      <c r="AR988" t="str">
        <f>IFERROR(IF(OR(AP988=338,AP988=340,AP988=341,AP988=342,AP988="342A",AP988="342B"),PorcenRet(AP988,AT988,AU988),INDEX(PORCENTAJEBUSCAR,MATCH(AP988,CódigoRET,0),4)*1),"")</f>
        <v/>
      </c>
      <c r="AS988">
        <f t="shared" si="107"/>
        <v>0</v>
      </c>
      <c r="BF988" t="str">
        <f>IFERROR(IF(OR(BD988=338,BD988=340,BD988=341,BD988=342,BD988="342A",BD988="342B"),PorcenRet(BD988,BH988,BI988),INDEX(PORCENTAJEBUSCAR,MATCH(BD988,CódigoRET,0),4)*1),"")</f>
        <v/>
      </c>
      <c r="BG988">
        <f t="shared" si="108"/>
        <v>0</v>
      </c>
      <c r="BO988">
        <f t="shared" si="109"/>
        <v>0</v>
      </c>
      <c r="CC988">
        <f t="shared" si="110"/>
        <v>0</v>
      </c>
      <c r="CD988">
        <f t="shared" si="111"/>
        <v>0</v>
      </c>
      <c r="CG988">
        <f ca="1">IFERROR(INDIRECT("IVA!X"&amp;MATCH(MID(COMPRAS!C888,1,2)&amp;MID(COMPRAS!F888,1,2)&amp;MID(COMPRAS!D888,1,2),IVA!W:W,0)),"SIN COD.")</f>
        <v>0</v>
      </c>
      <c r="CH988">
        <f ca="1">IFERROR(INDIRECT("IVA!Y"&amp;MATCH(MID(COMPRAS!C888,1,2)&amp;MID(COMPRAS!F888,1,2)&amp;MID(COMPRAS!D888,1,2),IVA!W:W,0)),"SIN COD.")</f>
        <v>0</v>
      </c>
    </row>
    <row r="989" spans="1:86" x14ac:dyDescent="0.25">
      <c r="A989" s="226"/>
      <c r="B989" s="227"/>
      <c r="C989" s="228"/>
      <c r="D989"/>
      <c r="AL989">
        <f t="shared" si="105"/>
        <v>0</v>
      </c>
      <c r="AQ989">
        <f t="shared" si="106"/>
        <v>0</v>
      </c>
      <c r="AR989" t="str">
        <f>IFERROR(IF(OR(AP989=338,AP989=340,AP989=341,AP989=342,AP989="342A",AP989="342B"),PorcenRet(AP989,AT989,AU989),INDEX(PORCENTAJEBUSCAR,MATCH(AP989,CódigoRET,0),4)*1),"")</f>
        <v/>
      </c>
      <c r="AS989">
        <f t="shared" si="107"/>
        <v>0</v>
      </c>
      <c r="BF989" t="str">
        <f>IFERROR(IF(OR(BD989=338,BD989=340,BD989=341,BD989=342,BD989="342A",BD989="342B"),PorcenRet(BD989,BH989,BI989),INDEX(PORCENTAJEBUSCAR,MATCH(BD989,CódigoRET,0),4)*1),"")</f>
        <v/>
      </c>
      <c r="BG989">
        <f t="shared" si="108"/>
        <v>0</v>
      </c>
      <c r="BO989">
        <f t="shared" si="109"/>
        <v>0</v>
      </c>
      <c r="CC989">
        <f t="shared" si="110"/>
        <v>0</v>
      </c>
      <c r="CD989">
        <f t="shared" si="111"/>
        <v>0</v>
      </c>
      <c r="CG989">
        <f ca="1">IFERROR(INDIRECT("IVA!X"&amp;MATCH(MID(COMPRAS!C889,1,2)&amp;MID(COMPRAS!F889,1,2)&amp;MID(COMPRAS!D889,1,2),IVA!W:W,0)),"SIN COD.")</f>
        <v>0</v>
      </c>
      <c r="CH989">
        <f ca="1">IFERROR(INDIRECT("IVA!Y"&amp;MATCH(MID(COMPRAS!C889,1,2)&amp;MID(COMPRAS!F889,1,2)&amp;MID(COMPRAS!D889,1,2),IVA!W:W,0)),"SIN COD.")</f>
        <v>0</v>
      </c>
    </row>
    <row r="990" spans="1:86" x14ac:dyDescent="0.25">
      <c r="A990" s="226"/>
      <c r="B990" s="227"/>
      <c r="C990" s="228"/>
      <c r="D990"/>
      <c r="AL990">
        <f t="shared" si="105"/>
        <v>0</v>
      </c>
      <c r="AQ990">
        <f t="shared" si="106"/>
        <v>0</v>
      </c>
      <c r="AR990" t="str">
        <f>IFERROR(IF(OR(AP990=338,AP990=340,AP990=341,AP990=342,AP990="342A",AP990="342B"),PorcenRet(AP990,AT990,AU990),INDEX(PORCENTAJEBUSCAR,MATCH(AP990,CódigoRET,0),4)*1),"")</f>
        <v/>
      </c>
      <c r="AS990">
        <f t="shared" si="107"/>
        <v>0</v>
      </c>
      <c r="BF990" t="str">
        <f>IFERROR(IF(OR(BD990=338,BD990=340,BD990=341,BD990=342,BD990="342A",BD990="342B"),PorcenRet(BD990,BH990,BI990),INDEX(PORCENTAJEBUSCAR,MATCH(BD990,CódigoRET,0),4)*1),"")</f>
        <v/>
      </c>
      <c r="BG990">
        <f t="shared" si="108"/>
        <v>0</v>
      </c>
      <c r="BO990">
        <f t="shared" si="109"/>
        <v>0</v>
      </c>
      <c r="CC990">
        <f t="shared" si="110"/>
        <v>0</v>
      </c>
      <c r="CD990">
        <f t="shared" si="111"/>
        <v>0</v>
      </c>
      <c r="CG990">
        <f ca="1">IFERROR(INDIRECT("IVA!X"&amp;MATCH(MID(COMPRAS!C890,1,2)&amp;MID(COMPRAS!F890,1,2)&amp;MID(COMPRAS!D890,1,2),IVA!W:W,0)),"SIN COD.")</f>
        <v>0</v>
      </c>
      <c r="CH990">
        <f ca="1">IFERROR(INDIRECT("IVA!Y"&amp;MATCH(MID(COMPRAS!C890,1,2)&amp;MID(COMPRAS!F890,1,2)&amp;MID(COMPRAS!D890,1,2),IVA!W:W,0)),"SIN COD.")</f>
        <v>0</v>
      </c>
    </row>
    <row r="991" spans="1:86" x14ac:dyDescent="0.25">
      <c r="A991" s="226"/>
      <c r="B991" s="227"/>
      <c r="C991" s="228"/>
      <c r="D991"/>
      <c r="AL991">
        <f t="shared" si="105"/>
        <v>0</v>
      </c>
      <c r="AQ991">
        <f t="shared" si="106"/>
        <v>0</v>
      </c>
      <c r="AR991" t="str">
        <f>IFERROR(IF(OR(AP991=338,AP991=340,AP991=341,AP991=342,AP991="342A",AP991="342B"),PorcenRet(AP991,AT991,AU991),INDEX(PORCENTAJEBUSCAR,MATCH(AP991,CódigoRET,0),4)*1),"")</f>
        <v/>
      </c>
      <c r="AS991">
        <f t="shared" si="107"/>
        <v>0</v>
      </c>
      <c r="BF991" t="str">
        <f>IFERROR(IF(OR(BD991=338,BD991=340,BD991=341,BD991=342,BD991="342A",BD991="342B"),PorcenRet(BD991,BH991,BI991),INDEX(PORCENTAJEBUSCAR,MATCH(BD991,CódigoRET,0),4)*1),"")</f>
        <v/>
      </c>
      <c r="BG991">
        <f t="shared" si="108"/>
        <v>0</v>
      </c>
      <c r="BO991">
        <f t="shared" si="109"/>
        <v>0</v>
      </c>
      <c r="CC991">
        <f t="shared" si="110"/>
        <v>0</v>
      </c>
      <c r="CD991">
        <f t="shared" si="111"/>
        <v>0</v>
      </c>
      <c r="CG991">
        <f ca="1">IFERROR(INDIRECT("IVA!X"&amp;MATCH(MID(COMPRAS!C891,1,2)&amp;MID(COMPRAS!F891,1,2)&amp;MID(COMPRAS!D891,1,2),IVA!W:W,0)),"SIN COD.")</f>
        <v>0</v>
      </c>
      <c r="CH991">
        <f ca="1">IFERROR(INDIRECT("IVA!Y"&amp;MATCH(MID(COMPRAS!C891,1,2)&amp;MID(COMPRAS!F891,1,2)&amp;MID(COMPRAS!D891,1,2),IVA!W:W,0)),"SIN COD.")</f>
        <v>0</v>
      </c>
    </row>
    <row r="992" spans="1:86" x14ac:dyDescent="0.25">
      <c r="A992" s="226"/>
      <c r="B992" s="227"/>
      <c r="C992" s="228"/>
      <c r="D992"/>
      <c r="AL992">
        <f t="shared" si="105"/>
        <v>0</v>
      </c>
      <c r="AQ992">
        <f t="shared" si="106"/>
        <v>0</v>
      </c>
      <c r="AR992" t="str">
        <f>IFERROR(IF(OR(AP992=338,AP992=340,AP992=341,AP992=342,AP992="342A",AP992="342B"),PorcenRet(AP992,AT992,AU992),INDEX(PORCENTAJEBUSCAR,MATCH(AP992,CódigoRET,0),4)*1),"")</f>
        <v/>
      </c>
      <c r="AS992">
        <f t="shared" si="107"/>
        <v>0</v>
      </c>
      <c r="BF992" t="str">
        <f>IFERROR(IF(OR(BD992=338,BD992=340,BD992=341,BD992=342,BD992="342A",BD992="342B"),PorcenRet(BD992,BH992,BI992),INDEX(PORCENTAJEBUSCAR,MATCH(BD992,CódigoRET,0),4)*1),"")</f>
        <v/>
      </c>
      <c r="BG992">
        <f t="shared" si="108"/>
        <v>0</v>
      </c>
      <c r="BO992">
        <f t="shared" si="109"/>
        <v>0</v>
      </c>
      <c r="CC992">
        <f t="shared" si="110"/>
        <v>0</v>
      </c>
      <c r="CD992">
        <f t="shared" si="111"/>
        <v>0</v>
      </c>
      <c r="CG992">
        <f ca="1">IFERROR(INDIRECT("IVA!X"&amp;MATCH(MID(COMPRAS!C892,1,2)&amp;MID(COMPRAS!F892,1,2)&amp;MID(COMPRAS!D892,1,2),IVA!W:W,0)),"SIN COD.")</f>
        <v>0</v>
      </c>
      <c r="CH992">
        <f ca="1">IFERROR(INDIRECT("IVA!Y"&amp;MATCH(MID(COMPRAS!C892,1,2)&amp;MID(COMPRAS!F892,1,2)&amp;MID(COMPRAS!D892,1,2),IVA!W:W,0)),"SIN COD.")</f>
        <v>0</v>
      </c>
    </row>
    <row r="993" spans="1:86" x14ac:dyDescent="0.25">
      <c r="A993" s="226"/>
      <c r="B993" s="227"/>
      <c r="C993" s="228"/>
      <c r="D993"/>
      <c r="AL993">
        <f t="shared" si="105"/>
        <v>0</v>
      </c>
      <c r="AQ993">
        <f t="shared" si="106"/>
        <v>0</v>
      </c>
      <c r="AR993" t="str">
        <f>IFERROR(IF(OR(AP993=338,AP993=340,AP993=341,AP993=342,AP993="342A",AP993="342B"),PorcenRet(AP993,AT993,AU993),INDEX(PORCENTAJEBUSCAR,MATCH(AP993,CódigoRET,0),4)*1),"")</f>
        <v/>
      </c>
      <c r="AS993">
        <f t="shared" si="107"/>
        <v>0</v>
      </c>
      <c r="BF993" t="str">
        <f>IFERROR(IF(OR(BD993=338,BD993=340,BD993=341,BD993=342,BD993="342A",BD993="342B"),PorcenRet(BD993,BH993,BI993),INDEX(PORCENTAJEBUSCAR,MATCH(BD993,CódigoRET,0),4)*1),"")</f>
        <v/>
      </c>
      <c r="BG993">
        <f t="shared" si="108"/>
        <v>0</v>
      </c>
      <c r="BO993">
        <f t="shared" si="109"/>
        <v>0</v>
      </c>
      <c r="CC993">
        <f t="shared" si="110"/>
        <v>0</v>
      </c>
      <c r="CD993">
        <f t="shared" si="111"/>
        <v>0</v>
      </c>
      <c r="CG993">
        <f ca="1">IFERROR(INDIRECT("IVA!X"&amp;MATCH(MID(COMPRAS!C893,1,2)&amp;MID(COMPRAS!F893,1,2)&amp;MID(COMPRAS!D893,1,2),IVA!W:W,0)),"SIN COD.")</f>
        <v>0</v>
      </c>
      <c r="CH993">
        <f ca="1">IFERROR(INDIRECT("IVA!Y"&amp;MATCH(MID(COMPRAS!C893,1,2)&amp;MID(COMPRAS!F893,1,2)&amp;MID(COMPRAS!D893,1,2),IVA!W:W,0)),"SIN COD.")</f>
        <v>0</v>
      </c>
    </row>
    <row r="994" spans="1:86" x14ac:dyDescent="0.25">
      <c r="A994" s="226"/>
      <c r="B994" s="227"/>
      <c r="C994" s="228"/>
      <c r="D994"/>
      <c r="AL994">
        <f t="shared" si="105"/>
        <v>0</v>
      </c>
      <c r="AQ994">
        <f t="shared" si="106"/>
        <v>0</v>
      </c>
      <c r="AR994" t="str">
        <f>IFERROR(IF(OR(AP994=338,AP994=340,AP994=341,AP994=342,AP994="342A",AP994="342B"),PorcenRet(AP994,AT994,AU994),INDEX(PORCENTAJEBUSCAR,MATCH(AP994,CódigoRET,0),4)*1),"")</f>
        <v/>
      </c>
      <c r="AS994">
        <f t="shared" si="107"/>
        <v>0</v>
      </c>
      <c r="BF994" t="str">
        <f>IFERROR(IF(OR(BD994=338,BD994=340,BD994=341,BD994=342,BD994="342A",BD994="342B"),PorcenRet(BD994,BH994,BI994),INDEX(PORCENTAJEBUSCAR,MATCH(BD994,CódigoRET,0),4)*1),"")</f>
        <v/>
      </c>
      <c r="BG994">
        <f t="shared" si="108"/>
        <v>0</v>
      </c>
      <c r="BO994">
        <f t="shared" si="109"/>
        <v>0</v>
      </c>
      <c r="CC994">
        <f t="shared" si="110"/>
        <v>0</v>
      </c>
      <c r="CD994">
        <f t="shared" si="111"/>
        <v>0</v>
      </c>
      <c r="CG994">
        <f ca="1">IFERROR(INDIRECT("IVA!X"&amp;MATCH(MID(COMPRAS!C894,1,2)&amp;MID(COMPRAS!F894,1,2)&amp;MID(COMPRAS!D894,1,2),IVA!W:W,0)),"SIN COD.")</f>
        <v>0</v>
      </c>
      <c r="CH994">
        <f ca="1">IFERROR(INDIRECT("IVA!Y"&amp;MATCH(MID(COMPRAS!C894,1,2)&amp;MID(COMPRAS!F894,1,2)&amp;MID(COMPRAS!D894,1,2),IVA!W:W,0)),"SIN COD.")</f>
        <v>0</v>
      </c>
    </row>
    <row r="995" spans="1:86" x14ac:dyDescent="0.25">
      <c r="A995" s="226"/>
      <c r="B995" s="227"/>
      <c r="C995" s="228"/>
      <c r="D995"/>
      <c r="AL995">
        <f t="shared" si="105"/>
        <v>0</v>
      </c>
      <c r="AQ995">
        <f t="shared" si="106"/>
        <v>0</v>
      </c>
      <c r="AR995" t="str">
        <f>IFERROR(IF(OR(AP995=338,AP995=340,AP995=341,AP995=342,AP995="342A",AP995="342B"),PorcenRet(AP995,AT995,AU995),INDEX(PORCENTAJEBUSCAR,MATCH(AP995,CódigoRET,0),4)*1),"")</f>
        <v/>
      </c>
      <c r="AS995">
        <f t="shared" si="107"/>
        <v>0</v>
      </c>
      <c r="BF995" t="str">
        <f>IFERROR(IF(OR(BD995=338,BD995=340,BD995=341,BD995=342,BD995="342A",BD995="342B"),PorcenRet(BD995,BH995,BI995),INDEX(PORCENTAJEBUSCAR,MATCH(BD995,CódigoRET,0),4)*1),"")</f>
        <v/>
      </c>
      <c r="BG995">
        <f t="shared" si="108"/>
        <v>0</v>
      </c>
      <c r="BO995">
        <f t="shared" si="109"/>
        <v>0</v>
      </c>
      <c r="CC995">
        <f t="shared" si="110"/>
        <v>0</v>
      </c>
      <c r="CD995">
        <f t="shared" si="111"/>
        <v>0</v>
      </c>
      <c r="CG995">
        <f ca="1">IFERROR(INDIRECT("IVA!X"&amp;MATCH(MID(COMPRAS!C895,1,2)&amp;MID(COMPRAS!F895,1,2)&amp;MID(COMPRAS!D895,1,2),IVA!W:W,0)),"SIN COD.")</f>
        <v>0</v>
      </c>
      <c r="CH995">
        <f ca="1">IFERROR(INDIRECT("IVA!Y"&amp;MATCH(MID(COMPRAS!C895,1,2)&amp;MID(COMPRAS!F895,1,2)&amp;MID(COMPRAS!D895,1,2),IVA!W:W,0)),"SIN COD.")</f>
        <v>0</v>
      </c>
    </row>
    <row r="996" spans="1:86" x14ac:dyDescent="0.25">
      <c r="A996" s="226"/>
      <c r="B996" s="227"/>
      <c r="C996" s="228"/>
      <c r="D996"/>
      <c r="AL996">
        <f t="shared" si="105"/>
        <v>0</v>
      </c>
      <c r="AQ996">
        <f t="shared" si="106"/>
        <v>0</v>
      </c>
      <c r="AR996" t="str">
        <f>IFERROR(IF(OR(AP996=338,AP996=340,AP996=341,AP996=342,AP996="342A",AP996="342B"),PorcenRet(AP996,AT996,AU996),INDEX(PORCENTAJEBUSCAR,MATCH(AP996,CódigoRET,0),4)*1),"")</f>
        <v/>
      </c>
      <c r="AS996">
        <f t="shared" si="107"/>
        <v>0</v>
      </c>
      <c r="BF996" t="str">
        <f>IFERROR(IF(OR(BD996=338,BD996=340,BD996=341,BD996=342,BD996="342A",BD996="342B"),PorcenRet(BD996,BH996,BI996),INDEX(PORCENTAJEBUSCAR,MATCH(BD996,CódigoRET,0),4)*1),"")</f>
        <v/>
      </c>
      <c r="BG996">
        <f t="shared" si="108"/>
        <v>0</v>
      </c>
      <c r="BO996">
        <f t="shared" si="109"/>
        <v>0</v>
      </c>
      <c r="CC996">
        <f t="shared" si="110"/>
        <v>0</v>
      </c>
      <c r="CD996">
        <f t="shared" si="111"/>
        <v>0</v>
      </c>
      <c r="CG996">
        <f ca="1">IFERROR(INDIRECT("IVA!X"&amp;MATCH(MID(COMPRAS!C896,1,2)&amp;MID(COMPRAS!F896,1,2)&amp;MID(COMPRAS!D896,1,2),IVA!W:W,0)),"SIN COD.")</f>
        <v>0</v>
      </c>
      <c r="CH996">
        <f ca="1">IFERROR(INDIRECT("IVA!Y"&amp;MATCH(MID(COMPRAS!C896,1,2)&amp;MID(COMPRAS!F896,1,2)&amp;MID(COMPRAS!D896,1,2),IVA!W:W,0)),"SIN COD.")</f>
        <v>0</v>
      </c>
    </row>
    <row r="997" spans="1:86" x14ac:dyDescent="0.25">
      <c r="A997" s="226"/>
      <c r="B997" s="227"/>
      <c r="C997" s="228"/>
      <c r="D997"/>
      <c r="AL997">
        <f t="shared" si="105"/>
        <v>0</v>
      </c>
      <c r="AQ997">
        <f t="shared" si="106"/>
        <v>0</v>
      </c>
      <c r="AR997" t="str">
        <f>IFERROR(IF(OR(AP997=338,AP997=340,AP997=341,AP997=342,AP997="342A",AP997="342B"),PorcenRet(AP997,AT997,AU997),INDEX(PORCENTAJEBUSCAR,MATCH(AP997,CódigoRET,0),4)*1),"")</f>
        <v/>
      </c>
      <c r="AS997">
        <f t="shared" si="107"/>
        <v>0</v>
      </c>
      <c r="BF997" t="str">
        <f>IFERROR(IF(OR(BD997=338,BD997=340,BD997=341,BD997=342,BD997="342A",BD997="342B"),PorcenRet(BD997,BH997,BI997),INDEX(PORCENTAJEBUSCAR,MATCH(BD997,CódigoRET,0),4)*1),"")</f>
        <v/>
      </c>
      <c r="BG997">
        <f t="shared" si="108"/>
        <v>0</v>
      </c>
      <c r="BO997">
        <f t="shared" si="109"/>
        <v>0</v>
      </c>
      <c r="CC997">
        <f t="shared" si="110"/>
        <v>0</v>
      </c>
      <c r="CD997">
        <f t="shared" si="111"/>
        <v>0</v>
      </c>
      <c r="CG997">
        <f ca="1">IFERROR(INDIRECT("IVA!X"&amp;MATCH(MID(COMPRAS!C897,1,2)&amp;MID(COMPRAS!F897,1,2)&amp;MID(COMPRAS!D897,1,2),IVA!W:W,0)),"SIN COD.")</f>
        <v>0</v>
      </c>
      <c r="CH997">
        <f ca="1">IFERROR(INDIRECT("IVA!Y"&amp;MATCH(MID(COMPRAS!C897,1,2)&amp;MID(COMPRAS!F897,1,2)&amp;MID(COMPRAS!D897,1,2),IVA!W:W,0)),"SIN COD.")</f>
        <v>0</v>
      </c>
    </row>
    <row r="998" spans="1:86" x14ac:dyDescent="0.25">
      <c r="A998" s="226"/>
      <c r="B998" s="227"/>
      <c r="C998" s="228"/>
      <c r="D998"/>
      <c r="AL998">
        <f t="shared" si="105"/>
        <v>0</v>
      </c>
      <c r="AQ998">
        <f t="shared" si="106"/>
        <v>0</v>
      </c>
      <c r="AR998" t="str">
        <f>IFERROR(IF(OR(AP998=338,AP998=340,AP998=341,AP998=342,AP998="342A",AP998="342B"),PorcenRet(AP998,AT998,AU998),INDEX(PORCENTAJEBUSCAR,MATCH(AP998,CódigoRET,0),4)*1),"")</f>
        <v/>
      </c>
      <c r="AS998">
        <f t="shared" si="107"/>
        <v>0</v>
      </c>
      <c r="BF998" t="str">
        <f>IFERROR(IF(OR(BD998=338,BD998=340,BD998=341,BD998=342,BD998="342A",BD998="342B"),PorcenRet(BD998,BH998,BI998),INDEX(PORCENTAJEBUSCAR,MATCH(BD998,CódigoRET,0),4)*1),"")</f>
        <v/>
      </c>
      <c r="BG998">
        <f t="shared" si="108"/>
        <v>0</v>
      </c>
      <c r="BO998">
        <f t="shared" si="109"/>
        <v>0</v>
      </c>
      <c r="CC998">
        <f t="shared" si="110"/>
        <v>0</v>
      </c>
      <c r="CD998">
        <f t="shared" si="111"/>
        <v>0</v>
      </c>
      <c r="CG998">
        <f ca="1">IFERROR(INDIRECT("IVA!X"&amp;MATCH(MID(COMPRAS!C898,1,2)&amp;MID(COMPRAS!F898,1,2)&amp;MID(COMPRAS!D898,1,2),IVA!W:W,0)),"SIN COD.")</f>
        <v>0</v>
      </c>
      <c r="CH998">
        <f ca="1">IFERROR(INDIRECT("IVA!Y"&amp;MATCH(MID(COMPRAS!C898,1,2)&amp;MID(COMPRAS!F898,1,2)&amp;MID(COMPRAS!D898,1,2),IVA!W:W,0)),"SIN COD.")</f>
        <v>0</v>
      </c>
    </row>
    <row r="999" spans="1:86" x14ac:dyDescent="0.25">
      <c r="A999" s="226"/>
      <c r="B999" s="227"/>
      <c r="C999" s="228"/>
      <c r="D999"/>
      <c r="AL999">
        <f t="shared" si="105"/>
        <v>0</v>
      </c>
      <c r="AQ999">
        <f t="shared" si="106"/>
        <v>0</v>
      </c>
      <c r="AR999" t="str">
        <f>IFERROR(IF(OR(AP999=338,AP999=340,AP999=341,AP999=342,AP999="342A",AP999="342B"),PorcenRet(AP999,AT999,AU999),INDEX(PORCENTAJEBUSCAR,MATCH(AP999,CódigoRET,0),4)*1),"")</f>
        <v/>
      </c>
      <c r="AS999">
        <f t="shared" si="107"/>
        <v>0</v>
      </c>
      <c r="BF999" t="str">
        <f>IFERROR(IF(OR(BD999=338,BD999=340,BD999=341,BD999=342,BD999="342A",BD999="342B"),PorcenRet(BD999,BH999,BI999),INDEX(PORCENTAJEBUSCAR,MATCH(BD999,CódigoRET,0),4)*1),"")</f>
        <v/>
      </c>
      <c r="BG999">
        <f t="shared" si="108"/>
        <v>0</v>
      </c>
      <c r="BO999">
        <f t="shared" si="109"/>
        <v>0</v>
      </c>
      <c r="CC999">
        <f t="shared" si="110"/>
        <v>0</v>
      </c>
      <c r="CD999">
        <f t="shared" si="111"/>
        <v>0</v>
      </c>
      <c r="CG999">
        <f ca="1">IFERROR(INDIRECT("IVA!X"&amp;MATCH(MID(COMPRAS!C899,1,2)&amp;MID(COMPRAS!F899,1,2)&amp;MID(COMPRAS!D899,1,2),IVA!W:W,0)),"SIN COD.")</f>
        <v>0</v>
      </c>
      <c r="CH999">
        <f ca="1">IFERROR(INDIRECT("IVA!Y"&amp;MATCH(MID(COMPRAS!C899,1,2)&amp;MID(COMPRAS!F899,1,2)&amp;MID(COMPRAS!D899,1,2),IVA!W:W,0)),"SIN COD.")</f>
        <v>0</v>
      </c>
    </row>
    <row r="1000" spans="1:86" x14ac:dyDescent="0.25">
      <c r="A1000" s="226"/>
      <c r="B1000" s="227"/>
      <c r="C1000" s="228"/>
      <c r="D1000"/>
      <c r="AL1000">
        <f t="shared" si="105"/>
        <v>0</v>
      </c>
      <c r="AQ1000">
        <f t="shared" si="106"/>
        <v>0</v>
      </c>
      <c r="AR1000" t="str">
        <f>IFERROR(IF(OR(AP1000=338,AP1000=340,AP1000=341,AP1000=342,AP1000="342A",AP1000="342B"),PorcenRet(AP1000,AT1000,AU1000),INDEX(PORCENTAJEBUSCAR,MATCH(AP1000,CódigoRET,0),4)*1),"")</f>
        <v/>
      </c>
      <c r="AS1000">
        <f t="shared" si="107"/>
        <v>0</v>
      </c>
      <c r="BF1000" t="str">
        <f>IFERROR(IF(OR(BD1000=338,BD1000=340,BD1000=341,BD1000=342,BD1000="342A",BD1000="342B"),PorcenRet(BD1000,BH1000,BI1000),INDEX(PORCENTAJEBUSCAR,MATCH(BD1000,CódigoRET,0),4)*1),"")</f>
        <v/>
      </c>
      <c r="BG1000">
        <f t="shared" si="108"/>
        <v>0</v>
      </c>
      <c r="BO1000">
        <f t="shared" si="109"/>
        <v>0</v>
      </c>
      <c r="CC1000">
        <f t="shared" si="110"/>
        <v>0</v>
      </c>
      <c r="CD1000">
        <f t="shared" si="111"/>
        <v>0</v>
      </c>
      <c r="CG1000">
        <f ca="1">IFERROR(INDIRECT("IVA!X"&amp;MATCH(MID(COMPRAS!C900,1,2)&amp;MID(COMPRAS!F900,1,2)&amp;MID(COMPRAS!D900,1,2),IVA!W:W,0)),"SIN COD.")</f>
        <v>0</v>
      </c>
      <c r="CH1000">
        <f ca="1">IFERROR(INDIRECT("IVA!Y"&amp;MATCH(MID(COMPRAS!C900,1,2)&amp;MID(COMPRAS!F900,1,2)&amp;MID(COMPRAS!D900,1,2),IVA!W:W,0)),"SIN COD.")</f>
        <v>0</v>
      </c>
    </row>
    <row r="1001" spans="1:86" x14ac:dyDescent="0.25">
      <c r="A1001"/>
      <c r="B1001"/>
      <c r="D1001"/>
      <c r="AL1001">
        <f t="shared" si="105"/>
        <v>0</v>
      </c>
      <c r="AQ1001">
        <f t="shared" si="106"/>
        <v>0</v>
      </c>
      <c r="AR1001" t="str">
        <f>IFERROR(IF(OR(AP1001=338,AP1001=340,AP1001=341,AP1001=342,AP1001="342A",AP1001="342B"),PorcenRet(AP1001,AT1001,AU1001),INDEX(PORCENTAJEBUSCAR,MATCH(AP1001,CódigoRET,0),4)*1),"")</f>
        <v/>
      </c>
      <c r="AS1001">
        <f t="shared" si="107"/>
        <v>0</v>
      </c>
      <c r="BF1001" t="str">
        <f>IFERROR(IF(OR(BD1001=338,BD1001=340,BD1001=341,BD1001=342,BD1001="342A",BD1001="342B"),PorcenRet(BD1001,BH1001,BI1001),INDEX(PORCENTAJEBUSCAR,MATCH(BD1001,CódigoRET,0),4)*1),"")</f>
        <v/>
      </c>
      <c r="BG1001">
        <f t="shared" si="108"/>
        <v>0</v>
      </c>
      <c r="BO1001">
        <f t="shared" si="109"/>
        <v>0</v>
      </c>
      <c r="CC1001">
        <f t="shared" si="110"/>
        <v>0</v>
      </c>
      <c r="CD1001">
        <f t="shared" si="111"/>
        <v>0</v>
      </c>
      <c r="CG1001">
        <f ca="1">IFERROR(INDIRECT("IVA!X"&amp;MATCH(MID(COMPRAS!C901,1,2)&amp;MID(COMPRAS!F901,1,2)&amp;MID(COMPRAS!D901,1,2),IVA!W:W,0)),"SIN COD.")</f>
        <v>0</v>
      </c>
      <c r="CH1001">
        <f ca="1">IFERROR(INDIRECT("IVA!Y"&amp;MATCH(MID(COMPRAS!C901,1,2)&amp;MID(COMPRAS!F901,1,2)&amp;MID(COMPRAS!D901,1,2),IVA!W:W,0)),"SIN COD.")</f>
        <v>0</v>
      </c>
    </row>
    <row r="1002" spans="1:86" x14ac:dyDescent="0.25">
      <c r="A1002"/>
      <c r="B1002"/>
      <c r="D1002"/>
      <c r="AL1002">
        <f t="shared" si="105"/>
        <v>0</v>
      </c>
      <c r="AQ1002">
        <f t="shared" si="106"/>
        <v>0</v>
      </c>
      <c r="AR1002" t="str">
        <f>IFERROR(IF(OR(AP1002=338,AP1002=340,AP1002=341,AP1002=342,AP1002="342A",AP1002="342B"),PorcenRet(AP1002,AT1002,AU1002),INDEX(PORCENTAJEBUSCAR,MATCH(AP1002,CódigoRET,0),4)*1),"")</f>
        <v/>
      </c>
      <c r="AS1002">
        <f t="shared" si="107"/>
        <v>0</v>
      </c>
      <c r="BF1002" t="str">
        <f>IFERROR(IF(OR(BD1002=338,BD1002=340,BD1002=341,BD1002=342,BD1002="342A",BD1002="342B"),PorcenRet(BD1002,BH1002,BI1002),INDEX(PORCENTAJEBUSCAR,MATCH(BD1002,CódigoRET,0),4)*1),"")</f>
        <v/>
      </c>
      <c r="BG1002">
        <f t="shared" si="108"/>
        <v>0</v>
      </c>
      <c r="BO1002">
        <f t="shared" si="109"/>
        <v>0</v>
      </c>
      <c r="CC1002">
        <f t="shared" si="110"/>
        <v>0</v>
      </c>
      <c r="CD1002">
        <f t="shared" si="111"/>
        <v>0</v>
      </c>
      <c r="CG1002">
        <f ca="1">IFERROR(INDIRECT("IVA!X"&amp;MATCH(MID(COMPRAS!C902,1,2)&amp;MID(COMPRAS!F902,1,2)&amp;MID(COMPRAS!D902,1,2),IVA!W:W,0)),"SIN COD.")</f>
        <v>0</v>
      </c>
      <c r="CH1002">
        <f ca="1">IFERROR(INDIRECT("IVA!Y"&amp;MATCH(MID(COMPRAS!C902,1,2)&amp;MID(COMPRAS!F902,1,2)&amp;MID(COMPRAS!D902,1,2),IVA!W:W,0)),"SIN COD.")</f>
        <v>0</v>
      </c>
    </row>
    <row r="1003" spans="1:86" x14ac:dyDescent="0.25">
      <c r="A1003"/>
      <c r="B1003"/>
      <c r="D1003"/>
      <c r="AL1003">
        <f t="shared" si="105"/>
        <v>0</v>
      </c>
      <c r="AQ1003">
        <f t="shared" si="106"/>
        <v>0</v>
      </c>
      <c r="AR1003" t="str">
        <f>IFERROR(IF(OR(AP1003=338,AP1003=340,AP1003=341,AP1003=342,AP1003="342A",AP1003="342B"),PorcenRet(AP1003,AT1003,AU1003),INDEX(PORCENTAJEBUSCAR,MATCH(AP1003,CódigoRET,0),4)*1),"")</f>
        <v/>
      </c>
      <c r="AS1003">
        <f t="shared" si="107"/>
        <v>0</v>
      </c>
      <c r="BF1003" t="str">
        <f>IFERROR(IF(OR(BD1003=338,BD1003=340,BD1003=341,BD1003=342,BD1003="342A",BD1003="342B"),PorcenRet(BD1003,BH1003,BI1003),INDEX(PORCENTAJEBUSCAR,MATCH(BD1003,CódigoRET,0),4)*1),"")</f>
        <v/>
      </c>
      <c r="BG1003">
        <f t="shared" si="108"/>
        <v>0</v>
      </c>
      <c r="BO1003">
        <f t="shared" si="109"/>
        <v>0</v>
      </c>
      <c r="CC1003">
        <f t="shared" si="110"/>
        <v>0</v>
      </c>
      <c r="CD1003">
        <f t="shared" si="111"/>
        <v>0</v>
      </c>
      <c r="CG1003">
        <f ca="1">IFERROR(INDIRECT("IVA!X"&amp;MATCH(MID(COMPRAS!C903,1,2)&amp;MID(COMPRAS!F903,1,2)&amp;MID(COMPRAS!D903,1,2),IVA!W:W,0)),"SIN COD.")</f>
        <v>0</v>
      </c>
      <c r="CH1003">
        <f ca="1">IFERROR(INDIRECT("IVA!Y"&amp;MATCH(MID(COMPRAS!C903,1,2)&amp;MID(COMPRAS!F903,1,2)&amp;MID(COMPRAS!D903,1,2),IVA!W:W,0)),"SIN COD.")</f>
        <v>0</v>
      </c>
    </row>
    <row r="1004" spans="1:86" x14ac:dyDescent="0.25">
      <c r="A1004"/>
      <c r="B1004"/>
      <c r="D1004"/>
      <c r="AL1004">
        <f t="shared" si="105"/>
        <v>0</v>
      </c>
      <c r="AQ1004">
        <f t="shared" si="106"/>
        <v>0</v>
      </c>
      <c r="AR1004" t="str">
        <f>IFERROR(IF(OR(AP1004=338,AP1004=340,AP1004=341,AP1004=342,AP1004="342A",AP1004="342B"),PorcenRet(AP1004,AT1004,AU1004),INDEX(PORCENTAJEBUSCAR,MATCH(AP1004,CódigoRET,0),4)*1),"")</f>
        <v/>
      </c>
      <c r="AS1004">
        <f t="shared" si="107"/>
        <v>0</v>
      </c>
      <c r="BF1004" t="str">
        <f>IFERROR(IF(OR(BD1004=338,BD1004=340,BD1004=341,BD1004=342,BD1004="342A",BD1004="342B"),PorcenRet(BD1004,BH1004,BI1004),INDEX(PORCENTAJEBUSCAR,MATCH(BD1004,CódigoRET,0),4)*1),"")</f>
        <v/>
      </c>
      <c r="BG1004">
        <f t="shared" si="108"/>
        <v>0</v>
      </c>
      <c r="BO1004">
        <f t="shared" si="109"/>
        <v>0</v>
      </c>
      <c r="CC1004">
        <f t="shared" si="110"/>
        <v>0</v>
      </c>
      <c r="CD1004">
        <f t="shared" si="111"/>
        <v>0</v>
      </c>
      <c r="CG1004">
        <f ca="1">IFERROR(INDIRECT("IVA!X"&amp;MATCH(MID(COMPRAS!C904,1,2)&amp;MID(COMPRAS!F904,1,2)&amp;MID(COMPRAS!D904,1,2),IVA!W:W,0)),"SIN COD.")</f>
        <v>0</v>
      </c>
      <c r="CH1004">
        <f ca="1">IFERROR(INDIRECT("IVA!Y"&amp;MATCH(MID(COMPRAS!C904,1,2)&amp;MID(COMPRAS!F904,1,2)&amp;MID(COMPRAS!D904,1,2),IVA!W:W,0)),"SIN COD.")</f>
        <v>0</v>
      </c>
    </row>
    <row r="1005" spans="1:86" x14ac:dyDescent="0.25">
      <c r="A1005"/>
      <c r="B1005"/>
      <c r="D1005"/>
      <c r="AL1005">
        <f t="shared" si="105"/>
        <v>0</v>
      </c>
      <c r="AQ1005">
        <f t="shared" si="106"/>
        <v>0</v>
      </c>
      <c r="AR1005" t="str">
        <f>IFERROR(IF(OR(AP1005=338,AP1005=340,AP1005=341,AP1005=342,AP1005="342A",AP1005="342B"),PorcenRet(AP1005,AT1005,AU1005),INDEX(PORCENTAJEBUSCAR,MATCH(AP1005,CódigoRET,0),4)*1),"")</f>
        <v/>
      </c>
      <c r="AS1005">
        <f t="shared" si="107"/>
        <v>0</v>
      </c>
      <c r="BF1005" t="str">
        <f>IFERROR(IF(OR(BD1005=338,BD1005=340,BD1005=341,BD1005=342,BD1005="342A",BD1005="342B"),PorcenRet(BD1005,BH1005,BI1005),INDEX(PORCENTAJEBUSCAR,MATCH(BD1005,CódigoRET,0),4)*1),"")</f>
        <v/>
      </c>
      <c r="BG1005">
        <f t="shared" si="108"/>
        <v>0</v>
      </c>
      <c r="BO1005">
        <f t="shared" si="109"/>
        <v>0</v>
      </c>
      <c r="CC1005">
        <f t="shared" si="110"/>
        <v>0</v>
      </c>
      <c r="CD1005">
        <f t="shared" si="111"/>
        <v>0</v>
      </c>
      <c r="CG1005">
        <f ca="1">IFERROR(INDIRECT("IVA!X"&amp;MATCH(MID(COMPRAS!C905,1,2)&amp;MID(COMPRAS!F905,1,2)&amp;MID(COMPRAS!D905,1,2),IVA!W:W,0)),"SIN COD.")</f>
        <v>0</v>
      </c>
      <c r="CH1005">
        <f ca="1">IFERROR(INDIRECT("IVA!Y"&amp;MATCH(MID(COMPRAS!C905,1,2)&amp;MID(COMPRAS!F905,1,2)&amp;MID(COMPRAS!D905,1,2),IVA!W:W,0)),"SIN COD.")</f>
        <v>0</v>
      </c>
    </row>
    <row r="1006" spans="1:86" x14ac:dyDescent="0.25">
      <c r="A1006"/>
      <c r="B1006"/>
      <c r="D1006"/>
      <c r="AL1006">
        <f t="shared" si="105"/>
        <v>0</v>
      </c>
      <c r="AQ1006">
        <f t="shared" si="106"/>
        <v>0</v>
      </c>
      <c r="AR1006" t="str">
        <f>IFERROR(IF(OR(AP1006=338,AP1006=340,AP1006=341,AP1006=342,AP1006="342A",AP1006="342B"),PorcenRet(AP1006,AT1006,AU1006),INDEX(PORCENTAJEBUSCAR,MATCH(AP1006,CódigoRET,0),4)*1),"")</f>
        <v/>
      </c>
      <c r="AS1006">
        <f t="shared" si="107"/>
        <v>0</v>
      </c>
      <c r="BF1006" t="str">
        <f>IFERROR(IF(OR(BD1006=338,BD1006=340,BD1006=341,BD1006=342,BD1006="342A",BD1006="342B"),PorcenRet(BD1006,BH1006,BI1006),INDEX(PORCENTAJEBUSCAR,MATCH(BD1006,CódigoRET,0),4)*1),"")</f>
        <v/>
      </c>
      <c r="BG1006">
        <f t="shared" si="108"/>
        <v>0</v>
      </c>
      <c r="BO1006">
        <f t="shared" si="109"/>
        <v>0</v>
      </c>
      <c r="CC1006">
        <f t="shared" si="110"/>
        <v>0</v>
      </c>
      <c r="CD1006">
        <f t="shared" si="111"/>
        <v>0</v>
      </c>
      <c r="CG1006">
        <f ca="1">IFERROR(INDIRECT("IVA!X"&amp;MATCH(MID(COMPRAS!C906,1,2)&amp;MID(COMPRAS!F906,1,2)&amp;MID(COMPRAS!D906,1,2),IVA!W:W,0)),"SIN COD.")</f>
        <v>0</v>
      </c>
      <c r="CH1006">
        <f ca="1">IFERROR(INDIRECT("IVA!Y"&amp;MATCH(MID(COMPRAS!C906,1,2)&amp;MID(COMPRAS!F906,1,2)&amp;MID(COMPRAS!D906,1,2),IVA!W:W,0)),"SIN COD.")</f>
        <v>0</v>
      </c>
    </row>
    <row r="1007" spans="1:86" x14ac:dyDescent="0.25">
      <c r="A1007"/>
      <c r="B1007"/>
      <c r="D1007"/>
      <c r="AL1007">
        <f t="shared" si="105"/>
        <v>0</v>
      </c>
      <c r="AQ1007">
        <f t="shared" si="106"/>
        <v>0</v>
      </c>
      <c r="AR1007" t="str">
        <f>IFERROR(IF(OR(AP1007=338,AP1007=340,AP1007=341,AP1007=342,AP1007="342A",AP1007="342B"),PorcenRet(AP1007,AT1007,AU1007),INDEX(PORCENTAJEBUSCAR,MATCH(AP1007,CódigoRET,0),4)*1),"")</f>
        <v/>
      </c>
      <c r="AS1007">
        <f t="shared" si="107"/>
        <v>0</v>
      </c>
      <c r="BF1007" t="str">
        <f>IFERROR(IF(OR(BD1007=338,BD1007=340,BD1007=341,BD1007=342,BD1007="342A",BD1007="342B"),PorcenRet(BD1007,BH1007,BI1007),INDEX(PORCENTAJEBUSCAR,MATCH(BD1007,CódigoRET,0),4)*1),"")</f>
        <v/>
      </c>
      <c r="BG1007">
        <f t="shared" si="108"/>
        <v>0</v>
      </c>
      <c r="BO1007">
        <f t="shared" si="109"/>
        <v>0</v>
      </c>
      <c r="CC1007">
        <f t="shared" si="110"/>
        <v>0</v>
      </c>
      <c r="CD1007">
        <f t="shared" si="111"/>
        <v>0</v>
      </c>
      <c r="CG1007">
        <f ca="1">IFERROR(INDIRECT("IVA!X"&amp;MATCH(MID(COMPRAS!C907,1,2)&amp;MID(COMPRAS!F907,1,2)&amp;MID(COMPRAS!D907,1,2),IVA!W:W,0)),"SIN COD.")</f>
        <v>0</v>
      </c>
      <c r="CH1007">
        <f ca="1">IFERROR(INDIRECT("IVA!Y"&amp;MATCH(MID(COMPRAS!C907,1,2)&amp;MID(COMPRAS!F907,1,2)&amp;MID(COMPRAS!D907,1,2),IVA!W:W,0)),"SIN COD.")</f>
        <v>0</v>
      </c>
    </row>
    <row r="1008" spans="1:86" x14ac:dyDescent="0.25">
      <c r="A1008"/>
      <c r="B1008"/>
      <c r="D1008"/>
      <c r="AL1008">
        <f t="shared" si="105"/>
        <v>0</v>
      </c>
      <c r="AQ1008">
        <f t="shared" si="106"/>
        <v>0</v>
      </c>
      <c r="AR1008" t="str">
        <f>IFERROR(IF(OR(AP1008=338,AP1008=340,AP1008=341,AP1008=342,AP1008="342A",AP1008="342B"),PorcenRet(AP1008,AT1008,AU1008),INDEX(PORCENTAJEBUSCAR,MATCH(AP1008,CódigoRET,0),4)*1),"")</f>
        <v/>
      </c>
      <c r="AS1008">
        <f t="shared" si="107"/>
        <v>0</v>
      </c>
      <c r="BF1008" t="str">
        <f>IFERROR(IF(OR(BD1008=338,BD1008=340,BD1008=341,BD1008=342,BD1008="342A",BD1008="342B"),PorcenRet(BD1008,BH1008,BI1008),INDEX(PORCENTAJEBUSCAR,MATCH(BD1008,CódigoRET,0),4)*1),"")</f>
        <v/>
      </c>
      <c r="BG1008">
        <f t="shared" si="108"/>
        <v>0</v>
      </c>
      <c r="BO1008">
        <f t="shared" si="109"/>
        <v>0</v>
      </c>
      <c r="CC1008">
        <f t="shared" si="110"/>
        <v>0</v>
      </c>
      <c r="CD1008">
        <f t="shared" si="111"/>
        <v>0</v>
      </c>
      <c r="CG1008">
        <f ca="1">IFERROR(INDIRECT("IVA!X"&amp;MATCH(MID(COMPRAS!C908,1,2)&amp;MID(COMPRAS!F908,1,2)&amp;MID(COMPRAS!D908,1,2),IVA!W:W,0)),"SIN COD.")</f>
        <v>0</v>
      </c>
      <c r="CH1008">
        <f ca="1">IFERROR(INDIRECT("IVA!Y"&amp;MATCH(MID(COMPRAS!C908,1,2)&amp;MID(COMPRAS!F908,1,2)&amp;MID(COMPRAS!D908,1,2),IVA!W:W,0)),"SIN COD.")</f>
        <v>0</v>
      </c>
    </row>
    <row r="1009" spans="1:86" x14ac:dyDescent="0.25">
      <c r="A1009"/>
      <c r="B1009"/>
      <c r="D1009"/>
      <c r="AL1009">
        <f t="shared" si="105"/>
        <v>0</v>
      </c>
      <c r="AQ1009">
        <f t="shared" si="106"/>
        <v>0</v>
      </c>
      <c r="AR1009" t="str">
        <f>IFERROR(IF(OR(AP1009=338,AP1009=340,AP1009=341,AP1009=342,AP1009="342A",AP1009="342B"),PorcenRet(AP1009,AT1009,AU1009),INDEX(PORCENTAJEBUSCAR,MATCH(AP1009,CódigoRET,0),4)*1),"")</f>
        <v/>
      </c>
      <c r="AS1009">
        <f t="shared" si="107"/>
        <v>0</v>
      </c>
      <c r="BF1009" t="str">
        <f>IFERROR(IF(OR(BD1009=338,BD1009=340,BD1009=341,BD1009=342,BD1009="342A",BD1009="342B"),PorcenRet(BD1009,BH1009,BI1009),INDEX(PORCENTAJEBUSCAR,MATCH(BD1009,CódigoRET,0),4)*1),"")</f>
        <v/>
      </c>
      <c r="BG1009">
        <f t="shared" si="108"/>
        <v>0</v>
      </c>
      <c r="BO1009">
        <f t="shared" si="109"/>
        <v>0</v>
      </c>
      <c r="CC1009">
        <f t="shared" si="110"/>
        <v>0</v>
      </c>
      <c r="CD1009">
        <f t="shared" si="111"/>
        <v>0</v>
      </c>
      <c r="CG1009">
        <f ca="1">IFERROR(INDIRECT("IVA!X"&amp;MATCH(MID(COMPRAS!C909,1,2)&amp;MID(COMPRAS!F909,1,2)&amp;MID(COMPRAS!D909,1,2),IVA!W:W,0)),"SIN COD.")</f>
        <v>0</v>
      </c>
      <c r="CH1009">
        <f ca="1">IFERROR(INDIRECT("IVA!Y"&amp;MATCH(MID(COMPRAS!C909,1,2)&amp;MID(COMPRAS!F909,1,2)&amp;MID(COMPRAS!D909,1,2),IVA!W:W,0)),"SIN COD.")</f>
        <v>0</v>
      </c>
    </row>
    <row r="1010" spans="1:86" x14ac:dyDescent="0.25">
      <c r="A1010"/>
      <c r="B1010"/>
      <c r="D1010"/>
      <c r="AL1010">
        <f t="shared" si="105"/>
        <v>0</v>
      </c>
      <c r="AQ1010">
        <f t="shared" si="106"/>
        <v>0</v>
      </c>
      <c r="AR1010" t="str">
        <f>IFERROR(IF(OR(AP1010=338,AP1010=340,AP1010=341,AP1010=342,AP1010="342A",AP1010="342B"),PorcenRet(AP1010,AT1010,AU1010),INDEX(PORCENTAJEBUSCAR,MATCH(AP1010,CódigoRET,0),4)*1),"")</f>
        <v/>
      </c>
      <c r="AS1010">
        <f t="shared" si="107"/>
        <v>0</v>
      </c>
      <c r="BF1010" t="str">
        <f>IFERROR(IF(OR(BD1010=338,BD1010=340,BD1010=341,BD1010=342,BD1010="342A",BD1010="342B"),PorcenRet(BD1010,BH1010,BI1010),INDEX(PORCENTAJEBUSCAR,MATCH(BD1010,CódigoRET,0),4)*1),"")</f>
        <v/>
      </c>
      <c r="BG1010">
        <f t="shared" si="108"/>
        <v>0</v>
      </c>
      <c r="BO1010">
        <f t="shared" si="109"/>
        <v>0</v>
      </c>
      <c r="CC1010">
        <f t="shared" si="110"/>
        <v>0</v>
      </c>
      <c r="CD1010">
        <f t="shared" si="111"/>
        <v>0</v>
      </c>
      <c r="CG1010">
        <f ca="1">IFERROR(INDIRECT("IVA!X"&amp;MATCH(MID(COMPRAS!C910,1,2)&amp;MID(COMPRAS!F910,1,2)&amp;MID(COMPRAS!D910,1,2),IVA!W:W,0)),"SIN COD.")</f>
        <v>0</v>
      </c>
      <c r="CH1010">
        <f ca="1">IFERROR(INDIRECT("IVA!Y"&amp;MATCH(MID(COMPRAS!C910,1,2)&amp;MID(COMPRAS!F910,1,2)&amp;MID(COMPRAS!D910,1,2),IVA!W:W,0)),"SIN COD.")</f>
        <v>0</v>
      </c>
    </row>
    <row r="1011" spans="1:86" x14ac:dyDescent="0.25">
      <c r="A1011"/>
      <c r="B1011"/>
      <c r="D1011"/>
      <c r="AL1011">
        <f t="shared" si="105"/>
        <v>0</v>
      </c>
      <c r="AQ1011">
        <f t="shared" si="106"/>
        <v>0</v>
      </c>
      <c r="AR1011" t="str">
        <f>IFERROR(IF(OR(AP1011=338,AP1011=340,AP1011=341,AP1011=342,AP1011="342A",AP1011="342B"),PorcenRet(AP1011,AT1011,AU1011),INDEX(PORCENTAJEBUSCAR,MATCH(AP1011,CódigoRET,0),4)*1),"")</f>
        <v/>
      </c>
      <c r="AS1011">
        <f t="shared" si="107"/>
        <v>0</v>
      </c>
      <c r="BF1011" t="str">
        <f>IFERROR(IF(OR(BD1011=338,BD1011=340,BD1011=341,BD1011=342,BD1011="342A",BD1011="342B"),PorcenRet(BD1011,BH1011,BI1011),INDEX(PORCENTAJEBUSCAR,MATCH(BD1011,CódigoRET,0),4)*1),"")</f>
        <v/>
      </c>
      <c r="BG1011">
        <f t="shared" si="108"/>
        <v>0</v>
      </c>
      <c r="BO1011">
        <f t="shared" si="109"/>
        <v>0</v>
      </c>
      <c r="CC1011">
        <f t="shared" si="110"/>
        <v>0</v>
      </c>
      <c r="CD1011">
        <f t="shared" si="111"/>
        <v>0</v>
      </c>
      <c r="CG1011">
        <f ca="1">IFERROR(INDIRECT("IVA!X"&amp;MATCH(MID(COMPRAS!C911,1,2)&amp;MID(COMPRAS!F911,1,2)&amp;MID(COMPRAS!D911,1,2),IVA!W:W,0)),"SIN COD.")</f>
        <v>0</v>
      </c>
      <c r="CH1011">
        <f ca="1">IFERROR(INDIRECT("IVA!Y"&amp;MATCH(MID(COMPRAS!C911,1,2)&amp;MID(COMPRAS!F911,1,2)&amp;MID(COMPRAS!D911,1,2),IVA!W:W,0)),"SIN COD.")</f>
        <v>0</v>
      </c>
    </row>
    <row r="1012" spans="1:86" x14ac:dyDescent="0.25">
      <c r="A1012"/>
      <c r="B1012"/>
      <c r="D1012"/>
      <c r="AL1012">
        <f t="shared" si="105"/>
        <v>0</v>
      </c>
      <c r="AQ1012">
        <f t="shared" si="106"/>
        <v>0</v>
      </c>
      <c r="AR1012" t="str">
        <f>IFERROR(IF(OR(AP1012=338,AP1012=340,AP1012=341,AP1012=342,AP1012="342A",AP1012="342B"),PorcenRet(AP1012,AT1012,AU1012),INDEX(PORCENTAJEBUSCAR,MATCH(AP1012,CódigoRET,0),4)*1),"")</f>
        <v/>
      </c>
      <c r="AS1012">
        <f t="shared" si="107"/>
        <v>0</v>
      </c>
      <c r="BF1012" t="str">
        <f>IFERROR(IF(OR(BD1012=338,BD1012=340,BD1012=341,BD1012=342,BD1012="342A",BD1012="342B"),PorcenRet(BD1012,BH1012,BI1012),INDEX(PORCENTAJEBUSCAR,MATCH(BD1012,CódigoRET,0),4)*1),"")</f>
        <v/>
      </c>
      <c r="BG1012">
        <f t="shared" si="108"/>
        <v>0</v>
      </c>
      <c r="BO1012">
        <f t="shared" si="109"/>
        <v>0</v>
      </c>
      <c r="CC1012">
        <f t="shared" si="110"/>
        <v>0</v>
      </c>
      <c r="CD1012">
        <f t="shared" si="111"/>
        <v>0</v>
      </c>
      <c r="CG1012">
        <f ca="1">IFERROR(INDIRECT("IVA!X"&amp;MATCH(MID(COMPRAS!C912,1,2)&amp;MID(COMPRAS!F912,1,2)&amp;MID(COMPRAS!D912,1,2),IVA!W:W,0)),"SIN COD.")</f>
        <v>0</v>
      </c>
      <c r="CH1012">
        <f ca="1">IFERROR(INDIRECT("IVA!Y"&amp;MATCH(MID(COMPRAS!C912,1,2)&amp;MID(COMPRAS!F912,1,2)&amp;MID(COMPRAS!D912,1,2),IVA!W:W,0)),"SIN COD.")</f>
        <v>0</v>
      </c>
    </row>
    <row r="1013" spans="1:86" x14ac:dyDescent="0.25">
      <c r="A1013"/>
      <c r="B1013"/>
      <c r="D1013"/>
      <c r="AL1013">
        <f t="shared" si="105"/>
        <v>0</v>
      </c>
      <c r="AQ1013">
        <f t="shared" si="106"/>
        <v>0</v>
      </c>
      <c r="AR1013" t="str">
        <f>IFERROR(IF(OR(AP1013=338,AP1013=340,AP1013=341,AP1013=342,AP1013="342A",AP1013="342B"),PorcenRet(AP1013,AT1013,AU1013),INDEX(PORCENTAJEBUSCAR,MATCH(AP1013,CódigoRET,0),4)*1),"")</f>
        <v/>
      </c>
      <c r="AS1013">
        <f t="shared" si="107"/>
        <v>0</v>
      </c>
      <c r="BF1013" t="str">
        <f>IFERROR(IF(OR(BD1013=338,BD1013=340,BD1013=341,BD1013=342,BD1013="342A",BD1013="342B"),PorcenRet(BD1013,BH1013,BI1013),INDEX(PORCENTAJEBUSCAR,MATCH(BD1013,CódigoRET,0),4)*1),"")</f>
        <v/>
      </c>
      <c r="BG1013">
        <f t="shared" si="108"/>
        <v>0</v>
      </c>
      <c r="BO1013">
        <f t="shared" si="109"/>
        <v>0</v>
      </c>
      <c r="CC1013">
        <f t="shared" si="110"/>
        <v>0</v>
      </c>
      <c r="CD1013">
        <f t="shared" si="111"/>
        <v>0</v>
      </c>
      <c r="CG1013">
        <f ca="1">IFERROR(INDIRECT("IVA!X"&amp;MATCH(MID(COMPRAS!C913,1,2)&amp;MID(COMPRAS!F913,1,2)&amp;MID(COMPRAS!D913,1,2),IVA!W:W,0)),"SIN COD.")</f>
        <v>0</v>
      </c>
      <c r="CH1013">
        <f ca="1">IFERROR(INDIRECT("IVA!Y"&amp;MATCH(MID(COMPRAS!C913,1,2)&amp;MID(COMPRAS!F913,1,2)&amp;MID(COMPRAS!D913,1,2),IVA!W:W,0)),"SIN COD.")</f>
        <v>0</v>
      </c>
    </row>
    <row r="1014" spans="1:86" x14ac:dyDescent="0.25">
      <c r="A1014"/>
      <c r="B1014"/>
      <c r="D1014"/>
      <c r="AL1014">
        <f t="shared" si="105"/>
        <v>0</v>
      </c>
      <c r="AQ1014">
        <f t="shared" si="106"/>
        <v>0</v>
      </c>
      <c r="AR1014" t="str">
        <f>IFERROR(IF(OR(AP1014=338,AP1014=340,AP1014=341,AP1014=342,AP1014="342A",AP1014="342B"),PorcenRet(AP1014,AT1014,AU1014),INDEX(PORCENTAJEBUSCAR,MATCH(AP1014,CódigoRET,0),4)*1),"")</f>
        <v/>
      </c>
      <c r="AS1014">
        <f t="shared" si="107"/>
        <v>0</v>
      </c>
      <c r="BF1014" t="str">
        <f>IFERROR(IF(OR(BD1014=338,BD1014=340,BD1014=341,BD1014=342,BD1014="342A",BD1014="342B"),PorcenRet(BD1014,BH1014,BI1014),INDEX(PORCENTAJEBUSCAR,MATCH(BD1014,CódigoRET,0),4)*1),"")</f>
        <v/>
      </c>
      <c r="BG1014">
        <f t="shared" si="108"/>
        <v>0</v>
      </c>
      <c r="BO1014">
        <f t="shared" si="109"/>
        <v>0</v>
      </c>
      <c r="CC1014">
        <f t="shared" si="110"/>
        <v>0</v>
      </c>
      <c r="CD1014">
        <f t="shared" si="111"/>
        <v>0</v>
      </c>
      <c r="CG1014">
        <f ca="1">IFERROR(INDIRECT("IVA!X"&amp;MATCH(MID(COMPRAS!C914,1,2)&amp;MID(COMPRAS!F914,1,2)&amp;MID(COMPRAS!D914,1,2),IVA!W:W,0)),"SIN COD.")</f>
        <v>0</v>
      </c>
      <c r="CH1014">
        <f ca="1">IFERROR(INDIRECT("IVA!Y"&amp;MATCH(MID(COMPRAS!C914,1,2)&amp;MID(COMPRAS!F914,1,2)&amp;MID(COMPRAS!D914,1,2),IVA!W:W,0)),"SIN COD.")</f>
        <v>0</v>
      </c>
    </row>
    <row r="1015" spans="1:86" x14ac:dyDescent="0.25">
      <c r="A1015"/>
      <c r="B1015"/>
      <c r="D1015"/>
      <c r="AL1015">
        <f t="shared" si="105"/>
        <v>0</v>
      </c>
      <c r="AQ1015">
        <f t="shared" si="106"/>
        <v>0</v>
      </c>
      <c r="AR1015" t="str">
        <f>IFERROR(IF(OR(AP1015=338,AP1015=340,AP1015=341,AP1015=342,AP1015="342A",AP1015="342B"),PorcenRet(AP1015,AT1015,AU1015),INDEX(PORCENTAJEBUSCAR,MATCH(AP1015,CódigoRET,0),4)*1),"")</f>
        <v/>
      </c>
      <c r="AS1015">
        <f t="shared" si="107"/>
        <v>0</v>
      </c>
      <c r="BF1015" t="str">
        <f>IFERROR(IF(OR(BD1015=338,BD1015=340,BD1015=341,BD1015=342,BD1015="342A",BD1015="342B"),PorcenRet(BD1015,BH1015,BI1015),INDEX(PORCENTAJEBUSCAR,MATCH(BD1015,CódigoRET,0),4)*1),"")</f>
        <v/>
      </c>
      <c r="BG1015">
        <f t="shared" si="108"/>
        <v>0</v>
      </c>
      <c r="BO1015">
        <f t="shared" si="109"/>
        <v>0</v>
      </c>
      <c r="CC1015">
        <f t="shared" si="110"/>
        <v>0</v>
      </c>
      <c r="CD1015">
        <f t="shared" si="111"/>
        <v>0</v>
      </c>
      <c r="CG1015">
        <f ca="1">IFERROR(INDIRECT("IVA!X"&amp;MATCH(MID(COMPRAS!C915,1,2)&amp;MID(COMPRAS!F915,1,2)&amp;MID(COMPRAS!D915,1,2),IVA!W:W,0)),"SIN COD.")</f>
        <v>0</v>
      </c>
      <c r="CH1015">
        <f ca="1">IFERROR(INDIRECT("IVA!Y"&amp;MATCH(MID(COMPRAS!C915,1,2)&amp;MID(COMPRAS!F915,1,2)&amp;MID(COMPRAS!D915,1,2),IVA!W:W,0)),"SIN COD.")</f>
        <v>0</v>
      </c>
    </row>
    <row r="1016" spans="1:86" x14ac:dyDescent="0.25">
      <c r="A1016"/>
      <c r="B1016"/>
      <c r="D1016"/>
      <c r="AL1016">
        <f t="shared" si="105"/>
        <v>0</v>
      </c>
      <c r="AQ1016">
        <f t="shared" si="106"/>
        <v>0</v>
      </c>
      <c r="AR1016" t="str">
        <f>IFERROR(IF(OR(AP1016=338,AP1016=340,AP1016=341,AP1016=342,AP1016="342A",AP1016="342B"),PorcenRet(AP1016,AT1016,AU1016),INDEX(PORCENTAJEBUSCAR,MATCH(AP1016,CódigoRET,0),4)*1),"")</f>
        <v/>
      </c>
      <c r="AS1016">
        <f t="shared" si="107"/>
        <v>0</v>
      </c>
      <c r="BF1016" t="str">
        <f>IFERROR(IF(OR(BD1016=338,BD1016=340,BD1016=341,BD1016=342,BD1016="342A",BD1016="342B"),PorcenRet(BD1016,BH1016,BI1016),INDEX(PORCENTAJEBUSCAR,MATCH(BD1016,CódigoRET,0),4)*1),"")</f>
        <v/>
      </c>
      <c r="BG1016">
        <f t="shared" si="108"/>
        <v>0</v>
      </c>
      <c r="BO1016">
        <f t="shared" si="109"/>
        <v>0</v>
      </c>
      <c r="CC1016">
        <f t="shared" si="110"/>
        <v>0</v>
      </c>
      <c r="CD1016">
        <f t="shared" si="111"/>
        <v>0</v>
      </c>
      <c r="CG1016">
        <f ca="1">IFERROR(INDIRECT("IVA!X"&amp;MATCH(MID(COMPRAS!C916,1,2)&amp;MID(COMPRAS!F916,1,2)&amp;MID(COMPRAS!D916,1,2),IVA!W:W,0)),"SIN COD.")</f>
        <v>0</v>
      </c>
      <c r="CH1016">
        <f ca="1">IFERROR(INDIRECT("IVA!Y"&amp;MATCH(MID(COMPRAS!C916,1,2)&amp;MID(COMPRAS!F916,1,2)&amp;MID(COMPRAS!D916,1,2),IVA!W:W,0)),"SIN COD.")</f>
        <v>0</v>
      </c>
    </row>
    <row r="1017" spans="1:86" x14ac:dyDescent="0.25">
      <c r="A1017"/>
      <c r="B1017"/>
      <c r="D1017"/>
      <c r="AL1017">
        <f t="shared" si="105"/>
        <v>0</v>
      </c>
      <c r="AQ1017">
        <f t="shared" si="106"/>
        <v>0</v>
      </c>
      <c r="AR1017" t="str">
        <f>IFERROR(IF(OR(AP1017=338,AP1017=340,AP1017=341,AP1017=342,AP1017="342A",AP1017="342B"),PorcenRet(AP1017,AT1017,AU1017),INDEX(PORCENTAJEBUSCAR,MATCH(AP1017,CódigoRET,0),4)*1),"")</f>
        <v/>
      </c>
      <c r="AS1017">
        <f t="shared" si="107"/>
        <v>0</v>
      </c>
      <c r="BF1017" t="str">
        <f>IFERROR(IF(OR(BD1017=338,BD1017=340,BD1017=341,BD1017=342,BD1017="342A",BD1017="342B"),PorcenRet(BD1017,BH1017,BI1017),INDEX(PORCENTAJEBUSCAR,MATCH(BD1017,CódigoRET,0),4)*1),"")</f>
        <v/>
      </c>
      <c r="BG1017">
        <f t="shared" si="108"/>
        <v>0</v>
      </c>
      <c r="BO1017">
        <f t="shared" si="109"/>
        <v>0</v>
      </c>
      <c r="CC1017">
        <f t="shared" si="110"/>
        <v>0</v>
      </c>
      <c r="CD1017">
        <f t="shared" si="111"/>
        <v>0</v>
      </c>
      <c r="CG1017">
        <f ca="1">IFERROR(INDIRECT("IVA!X"&amp;MATCH(MID(COMPRAS!C917,1,2)&amp;MID(COMPRAS!F917,1,2)&amp;MID(COMPRAS!D917,1,2),IVA!W:W,0)),"SIN COD.")</f>
        <v>0</v>
      </c>
      <c r="CH1017">
        <f ca="1">IFERROR(INDIRECT("IVA!Y"&amp;MATCH(MID(COMPRAS!C917,1,2)&amp;MID(COMPRAS!F917,1,2)&amp;MID(COMPRAS!D917,1,2),IVA!W:W,0)),"SIN COD.")</f>
        <v>0</v>
      </c>
    </row>
    <row r="1018" spans="1:86" x14ac:dyDescent="0.25">
      <c r="A1018"/>
      <c r="B1018"/>
      <c r="D1018"/>
      <c r="AL1018">
        <f t="shared" si="105"/>
        <v>0</v>
      </c>
      <c r="AQ1018">
        <f t="shared" si="106"/>
        <v>0</v>
      </c>
      <c r="AR1018" t="str">
        <f>IFERROR(IF(OR(AP1018=338,AP1018=340,AP1018=341,AP1018=342,AP1018="342A",AP1018="342B"),PorcenRet(AP1018,AT1018,AU1018),INDEX(PORCENTAJEBUSCAR,MATCH(AP1018,CódigoRET,0),4)*1),"")</f>
        <v/>
      </c>
      <c r="AS1018">
        <f t="shared" si="107"/>
        <v>0</v>
      </c>
      <c r="BF1018" t="str">
        <f>IFERROR(IF(OR(BD1018=338,BD1018=340,BD1018=341,BD1018=342,BD1018="342A",BD1018="342B"),PorcenRet(BD1018,BH1018,BI1018),INDEX(PORCENTAJEBUSCAR,MATCH(BD1018,CódigoRET,0),4)*1),"")</f>
        <v/>
      </c>
      <c r="BG1018">
        <f t="shared" si="108"/>
        <v>0</v>
      </c>
      <c r="BO1018">
        <f t="shared" si="109"/>
        <v>0</v>
      </c>
      <c r="CC1018">
        <f t="shared" si="110"/>
        <v>0</v>
      </c>
      <c r="CD1018">
        <f t="shared" si="111"/>
        <v>0</v>
      </c>
      <c r="CG1018">
        <f ca="1">IFERROR(INDIRECT("IVA!X"&amp;MATCH(MID(COMPRAS!C918,1,2)&amp;MID(COMPRAS!F918,1,2)&amp;MID(COMPRAS!D918,1,2),IVA!W:W,0)),"SIN COD.")</f>
        <v>0</v>
      </c>
      <c r="CH1018">
        <f ca="1">IFERROR(INDIRECT("IVA!Y"&amp;MATCH(MID(COMPRAS!C918,1,2)&amp;MID(COMPRAS!F918,1,2)&amp;MID(COMPRAS!D918,1,2),IVA!W:W,0)),"SIN COD.")</f>
        <v>0</v>
      </c>
    </row>
    <row r="1019" spans="1:86" x14ac:dyDescent="0.25">
      <c r="A1019"/>
      <c r="B1019"/>
      <c r="D1019"/>
      <c r="AL1019">
        <f t="shared" si="105"/>
        <v>0</v>
      </c>
      <c r="AQ1019">
        <f t="shared" si="106"/>
        <v>0</v>
      </c>
      <c r="AR1019" t="str">
        <f>IFERROR(IF(OR(AP1019=338,AP1019=340,AP1019=341,AP1019=342,AP1019="342A",AP1019="342B"),PorcenRet(AP1019,AT1019,AU1019),INDEX(PORCENTAJEBUSCAR,MATCH(AP1019,CódigoRET,0),4)*1),"")</f>
        <v/>
      </c>
      <c r="AS1019">
        <f t="shared" si="107"/>
        <v>0</v>
      </c>
      <c r="BF1019" t="str">
        <f>IFERROR(IF(OR(BD1019=338,BD1019=340,BD1019=341,BD1019=342,BD1019="342A",BD1019="342B"),PorcenRet(BD1019,BH1019,BI1019),INDEX(PORCENTAJEBUSCAR,MATCH(BD1019,CódigoRET,0),4)*1),"")</f>
        <v/>
      </c>
      <c r="BG1019">
        <f t="shared" si="108"/>
        <v>0</v>
      </c>
      <c r="BO1019">
        <f t="shared" si="109"/>
        <v>0</v>
      </c>
      <c r="CC1019">
        <f t="shared" si="110"/>
        <v>0</v>
      </c>
      <c r="CD1019">
        <f t="shared" si="111"/>
        <v>0</v>
      </c>
      <c r="CG1019">
        <f ca="1">IFERROR(INDIRECT("IVA!X"&amp;MATCH(MID(COMPRAS!C919,1,2)&amp;MID(COMPRAS!F919,1,2)&amp;MID(COMPRAS!D919,1,2),IVA!W:W,0)),"SIN COD.")</f>
        <v>0</v>
      </c>
      <c r="CH1019">
        <f ca="1">IFERROR(INDIRECT("IVA!Y"&amp;MATCH(MID(COMPRAS!C919,1,2)&amp;MID(COMPRAS!F919,1,2)&amp;MID(COMPRAS!D919,1,2),IVA!W:W,0)),"SIN COD.")</f>
        <v>0</v>
      </c>
    </row>
    <row r="1020" spans="1:86" x14ac:dyDescent="0.25">
      <c r="A1020"/>
      <c r="B1020"/>
      <c r="D1020"/>
      <c r="AL1020">
        <f t="shared" si="105"/>
        <v>0</v>
      </c>
      <c r="AQ1020">
        <f t="shared" si="106"/>
        <v>0</v>
      </c>
      <c r="AR1020" t="str">
        <f>IFERROR(IF(OR(AP1020=338,AP1020=340,AP1020=341,AP1020=342,AP1020="342A",AP1020="342B"),PorcenRet(AP1020,AT1020,AU1020),INDEX(PORCENTAJEBUSCAR,MATCH(AP1020,CódigoRET,0),4)*1),"")</f>
        <v/>
      </c>
      <c r="AS1020">
        <f t="shared" si="107"/>
        <v>0</v>
      </c>
      <c r="BF1020" t="str">
        <f>IFERROR(IF(OR(BD1020=338,BD1020=340,BD1020=341,BD1020=342,BD1020="342A",BD1020="342B"),PorcenRet(BD1020,BH1020,BI1020),INDEX(PORCENTAJEBUSCAR,MATCH(BD1020,CódigoRET,0),4)*1),"")</f>
        <v/>
      </c>
      <c r="BG1020">
        <f t="shared" si="108"/>
        <v>0</v>
      </c>
      <c r="BO1020">
        <f t="shared" si="109"/>
        <v>0</v>
      </c>
      <c r="CC1020">
        <f t="shared" si="110"/>
        <v>0</v>
      </c>
      <c r="CD1020">
        <f t="shared" si="111"/>
        <v>0</v>
      </c>
      <c r="CG1020">
        <f ca="1">IFERROR(INDIRECT("IVA!X"&amp;MATCH(MID(COMPRAS!C920,1,2)&amp;MID(COMPRAS!F920,1,2)&amp;MID(COMPRAS!D920,1,2),IVA!W:W,0)),"SIN COD.")</f>
        <v>0</v>
      </c>
      <c r="CH1020">
        <f ca="1">IFERROR(INDIRECT("IVA!Y"&amp;MATCH(MID(COMPRAS!C920,1,2)&amp;MID(COMPRAS!F920,1,2)&amp;MID(COMPRAS!D920,1,2),IVA!W:W,0)),"SIN COD.")</f>
        <v>0</v>
      </c>
    </row>
    <row r="1021" spans="1:86" x14ac:dyDescent="0.25">
      <c r="A1021"/>
      <c r="B1021"/>
      <c r="D1021"/>
      <c r="AL1021">
        <f t="shared" si="105"/>
        <v>0</v>
      </c>
      <c r="AQ1021">
        <f t="shared" si="106"/>
        <v>0</v>
      </c>
      <c r="AR1021" t="str">
        <f>IFERROR(IF(OR(AP1021=338,AP1021=340,AP1021=341,AP1021=342,AP1021="342A",AP1021="342B"),PorcenRet(AP1021,AT1021,AU1021),INDEX(PORCENTAJEBUSCAR,MATCH(AP1021,CódigoRET,0),4)*1),"")</f>
        <v/>
      </c>
      <c r="AS1021">
        <f t="shared" si="107"/>
        <v>0</v>
      </c>
      <c r="BF1021" t="str">
        <f>IFERROR(IF(OR(BD1021=338,BD1021=340,BD1021=341,BD1021=342,BD1021="342A",BD1021="342B"),PorcenRet(BD1021,BH1021,BI1021),INDEX(PORCENTAJEBUSCAR,MATCH(BD1021,CódigoRET,0),4)*1),"")</f>
        <v/>
      </c>
      <c r="BG1021">
        <f t="shared" si="108"/>
        <v>0</v>
      </c>
      <c r="BO1021">
        <f t="shared" si="109"/>
        <v>0</v>
      </c>
      <c r="CC1021">
        <f t="shared" si="110"/>
        <v>0</v>
      </c>
      <c r="CD1021">
        <f t="shared" si="111"/>
        <v>0</v>
      </c>
      <c r="CG1021">
        <f ca="1">IFERROR(INDIRECT("IVA!X"&amp;MATCH(MID(COMPRAS!C921,1,2)&amp;MID(COMPRAS!F921,1,2)&amp;MID(COMPRAS!D921,1,2),IVA!W:W,0)),"SIN COD.")</f>
        <v>0</v>
      </c>
      <c r="CH1021">
        <f ca="1">IFERROR(INDIRECT("IVA!Y"&amp;MATCH(MID(COMPRAS!C921,1,2)&amp;MID(COMPRAS!F921,1,2)&amp;MID(COMPRAS!D921,1,2),IVA!W:W,0)),"SIN COD.")</f>
        <v>0</v>
      </c>
    </row>
    <row r="1022" spans="1:86" x14ac:dyDescent="0.25">
      <c r="A1022"/>
      <c r="B1022"/>
      <c r="D1022"/>
      <c r="AL1022">
        <f t="shared" si="105"/>
        <v>0</v>
      </c>
      <c r="AQ1022">
        <f t="shared" si="106"/>
        <v>0</v>
      </c>
      <c r="AR1022" t="str">
        <f>IFERROR(IF(OR(AP1022=338,AP1022=340,AP1022=341,AP1022=342,AP1022="342A",AP1022="342B"),PorcenRet(AP1022,AT1022,AU1022),INDEX(PORCENTAJEBUSCAR,MATCH(AP1022,CódigoRET,0),4)*1),"")</f>
        <v/>
      </c>
      <c r="AS1022">
        <f t="shared" si="107"/>
        <v>0</v>
      </c>
      <c r="BF1022" t="str">
        <f>IFERROR(IF(OR(BD1022=338,BD1022=340,BD1022=341,BD1022=342,BD1022="342A",BD1022="342B"),PorcenRet(BD1022,BH1022,BI1022),INDEX(PORCENTAJEBUSCAR,MATCH(BD1022,CódigoRET,0),4)*1),"")</f>
        <v/>
      </c>
      <c r="BG1022">
        <f t="shared" si="108"/>
        <v>0</v>
      </c>
      <c r="BO1022">
        <f t="shared" si="109"/>
        <v>0</v>
      </c>
      <c r="CC1022">
        <f t="shared" si="110"/>
        <v>0</v>
      </c>
      <c r="CD1022">
        <f t="shared" si="111"/>
        <v>0</v>
      </c>
      <c r="CG1022">
        <f ca="1">IFERROR(INDIRECT("IVA!X"&amp;MATCH(MID(COMPRAS!C922,1,2)&amp;MID(COMPRAS!F922,1,2)&amp;MID(COMPRAS!D922,1,2),IVA!W:W,0)),"SIN COD.")</f>
        <v>0</v>
      </c>
      <c r="CH1022">
        <f ca="1">IFERROR(INDIRECT("IVA!Y"&amp;MATCH(MID(COMPRAS!C922,1,2)&amp;MID(COMPRAS!F922,1,2)&amp;MID(COMPRAS!D922,1,2),IVA!W:W,0)),"SIN COD.")</f>
        <v>0</v>
      </c>
    </row>
    <row r="1023" spans="1:86" x14ac:dyDescent="0.25">
      <c r="A1023"/>
      <c r="B1023"/>
      <c r="D1023"/>
      <c r="AL1023">
        <f t="shared" si="105"/>
        <v>0</v>
      </c>
      <c r="AQ1023">
        <f t="shared" si="106"/>
        <v>0</v>
      </c>
      <c r="AR1023" t="str">
        <f>IFERROR(IF(OR(AP1023=338,AP1023=340,AP1023=341,AP1023=342,AP1023="342A",AP1023="342B"),PorcenRet(AP1023,AT1023,AU1023),INDEX(PORCENTAJEBUSCAR,MATCH(AP1023,CódigoRET,0),4)*1),"")</f>
        <v/>
      </c>
      <c r="AS1023">
        <f t="shared" si="107"/>
        <v>0</v>
      </c>
      <c r="BF1023" t="str">
        <f>IFERROR(IF(OR(BD1023=338,BD1023=340,BD1023=341,BD1023=342,BD1023="342A",BD1023="342B"),PorcenRet(BD1023,BH1023,BI1023),INDEX(PORCENTAJEBUSCAR,MATCH(BD1023,CódigoRET,0),4)*1),"")</f>
        <v/>
      </c>
      <c r="BG1023">
        <f t="shared" si="108"/>
        <v>0</v>
      </c>
      <c r="BO1023">
        <f t="shared" si="109"/>
        <v>0</v>
      </c>
      <c r="CC1023">
        <f t="shared" si="110"/>
        <v>0</v>
      </c>
      <c r="CD1023">
        <f t="shared" si="111"/>
        <v>0</v>
      </c>
      <c r="CG1023">
        <f ca="1">IFERROR(INDIRECT("IVA!X"&amp;MATCH(MID(COMPRAS!C923,1,2)&amp;MID(COMPRAS!F923,1,2)&amp;MID(COMPRAS!D923,1,2),IVA!W:W,0)),"SIN COD.")</f>
        <v>0</v>
      </c>
      <c r="CH1023">
        <f ca="1">IFERROR(INDIRECT("IVA!Y"&amp;MATCH(MID(COMPRAS!C923,1,2)&amp;MID(COMPRAS!F923,1,2)&amp;MID(COMPRAS!D923,1,2),IVA!W:W,0)),"SIN COD.")</f>
        <v>0</v>
      </c>
    </row>
    <row r="1024" spans="1:86" x14ac:dyDescent="0.25">
      <c r="A1024"/>
      <c r="B1024"/>
      <c r="D1024"/>
      <c r="AL1024">
        <f t="shared" si="105"/>
        <v>0</v>
      </c>
      <c r="AQ1024">
        <f t="shared" si="106"/>
        <v>0</v>
      </c>
      <c r="AR1024" t="str">
        <f>IFERROR(IF(OR(AP1024=338,AP1024=340,AP1024=341,AP1024=342,AP1024="342A",AP1024="342B"),PorcenRet(AP1024,AT1024,AU1024),INDEX(PORCENTAJEBUSCAR,MATCH(AP1024,CódigoRET,0),4)*1),"")</f>
        <v/>
      </c>
      <c r="AS1024">
        <f t="shared" si="107"/>
        <v>0</v>
      </c>
      <c r="BF1024" t="str">
        <f>IFERROR(IF(OR(BD1024=338,BD1024=340,BD1024=341,BD1024=342,BD1024="342A",BD1024="342B"),PorcenRet(BD1024,BH1024,BI1024),INDEX(PORCENTAJEBUSCAR,MATCH(BD1024,CódigoRET,0),4)*1),"")</f>
        <v/>
      </c>
      <c r="BG1024">
        <f t="shared" si="108"/>
        <v>0</v>
      </c>
      <c r="BO1024">
        <f t="shared" si="109"/>
        <v>0</v>
      </c>
      <c r="CC1024">
        <f t="shared" si="110"/>
        <v>0</v>
      </c>
      <c r="CD1024">
        <f t="shared" si="111"/>
        <v>0</v>
      </c>
      <c r="CG1024">
        <f ca="1">IFERROR(INDIRECT("IVA!X"&amp;MATCH(MID(COMPRAS!C924,1,2)&amp;MID(COMPRAS!F924,1,2)&amp;MID(COMPRAS!D924,1,2),IVA!W:W,0)),"SIN COD.")</f>
        <v>0</v>
      </c>
      <c r="CH1024">
        <f ca="1">IFERROR(INDIRECT("IVA!Y"&amp;MATCH(MID(COMPRAS!C924,1,2)&amp;MID(COMPRAS!F924,1,2)&amp;MID(COMPRAS!D924,1,2),IVA!W:W,0)),"SIN COD.")</f>
        <v>0</v>
      </c>
    </row>
    <row r="1025" spans="1:86" x14ac:dyDescent="0.25">
      <c r="A1025"/>
      <c r="B1025"/>
      <c r="D1025"/>
      <c r="AL1025">
        <f t="shared" si="105"/>
        <v>0</v>
      </c>
      <c r="AQ1025">
        <f t="shared" si="106"/>
        <v>0</v>
      </c>
      <c r="AR1025" t="str">
        <f>IFERROR(IF(OR(AP1025=338,AP1025=340,AP1025=341,AP1025=342,AP1025="342A",AP1025="342B"),PorcenRet(AP1025,AT1025,AU1025),INDEX(PORCENTAJEBUSCAR,MATCH(AP1025,CódigoRET,0),4)*1),"")</f>
        <v/>
      </c>
      <c r="AS1025">
        <f t="shared" si="107"/>
        <v>0</v>
      </c>
      <c r="BF1025" t="str">
        <f>IFERROR(IF(OR(BD1025=338,BD1025=340,BD1025=341,BD1025=342,BD1025="342A",BD1025="342B"),PorcenRet(BD1025,BH1025,BI1025),INDEX(PORCENTAJEBUSCAR,MATCH(BD1025,CódigoRET,0),4)*1),"")</f>
        <v/>
      </c>
      <c r="BG1025">
        <f t="shared" si="108"/>
        <v>0</v>
      </c>
      <c r="BO1025">
        <f t="shared" si="109"/>
        <v>0</v>
      </c>
      <c r="CC1025">
        <f t="shared" si="110"/>
        <v>0</v>
      </c>
      <c r="CD1025">
        <f t="shared" si="111"/>
        <v>0</v>
      </c>
      <c r="CG1025">
        <f ca="1">IFERROR(INDIRECT("IVA!X"&amp;MATCH(MID(COMPRAS!C925,1,2)&amp;MID(COMPRAS!F925,1,2)&amp;MID(COMPRAS!D925,1,2),IVA!W:W,0)),"SIN COD.")</f>
        <v>0</v>
      </c>
      <c r="CH1025">
        <f ca="1">IFERROR(INDIRECT("IVA!Y"&amp;MATCH(MID(COMPRAS!C925,1,2)&amp;MID(COMPRAS!F925,1,2)&amp;MID(COMPRAS!D925,1,2),IVA!W:W,0)),"SIN COD.")</f>
        <v>0</v>
      </c>
    </row>
    <row r="1026" spans="1:86" x14ac:dyDescent="0.25">
      <c r="A1026"/>
      <c r="B1026"/>
      <c r="D1026"/>
      <c r="AL1026">
        <f t="shared" ref="AL1026:AL1089" si="112">O1026+P1026+Q1026+R1026+S1026+T1026+U1026+V1026</f>
        <v>0</v>
      </c>
      <c r="AQ1026">
        <f t="shared" ref="AQ1026:AQ1089" si="113">+P1026+Q1026+R1026+S1026-BE1026-BQ1026-BW1026+O1026</f>
        <v>0</v>
      </c>
      <c r="AR1026" t="str">
        <f>IFERROR(IF(OR(AP1026=338,AP1026=340,AP1026=341,AP1026=342,AP1026="342A",AP1026="342B"),PorcenRet(AP1026,AT1026,AU1026),INDEX(PORCENTAJEBUSCAR,MATCH(AP1026,CódigoRET,0),4)*1),"")</f>
        <v/>
      </c>
      <c r="AS1026">
        <f t="shared" ref="AS1026:AS1089" si="114">ROUND(IF(AP1026="",0,AQ1026*(AR1026/100)),2)</f>
        <v>0</v>
      </c>
      <c r="BF1026" t="str">
        <f>IFERROR(IF(OR(BD1026=338,BD1026=340,BD1026=341,BD1026=342,BD1026="342A",BD1026="342B"),PorcenRet(BD1026,BH1026,BI1026),INDEX(PORCENTAJEBUSCAR,MATCH(BD1026,CódigoRET,0),4)*1),"")</f>
        <v/>
      </c>
      <c r="BG1026">
        <f t="shared" ref="BG1026:BG1089" si="115">ROUND(IF(BD1026="",0,BE1026*(BF1026/100)),2)</f>
        <v>0</v>
      </c>
      <c r="BO1026">
        <f t="shared" ref="BO1026:BO1089" si="116">IF(MID(F1026,1,2)="41",SUM(O1026:S1026),0)</f>
        <v>0</v>
      </c>
      <c r="CC1026">
        <f t="shared" ref="CC1026:CC1089" si="117">O1026+P1026+Q1026+R1026+S1026</f>
        <v>0</v>
      </c>
      <c r="CD1026">
        <f t="shared" ref="CD1026:CD1089" si="118">T1026+U1026</f>
        <v>0</v>
      </c>
      <c r="CG1026">
        <f ca="1">IFERROR(INDIRECT("IVA!X"&amp;MATCH(MID(COMPRAS!C926,1,2)&amp;MID(COMPRAS!F926,1,2)&amp;MID(COMPRAS!D926,1,2),IVA!W:W,0)),"SIN COD.")</f>
        <v>0</v>
      </c>
      <c r="CH1026">
        <f ca="1">IFERROR(INDIRECT("IVA!Y"&amp;MATCH(MID(COMPRAS!C926,1,2)&amp;MID(COMPRAS!F926,1,2)&amp;MID(COMPRAS!D926,1,2),IVA!W:W,0)),"SIN COD.")</f>
        <v>0</v>
      </c>
    </row>
    <row r="1027" spans="1:86" x14ac:dyDescent="0.25">
      <c r="A1027"/>
      <c r="B1027"/>
      <c r="D1027"/>
      <c r="AL1027">
        <f t="shared" si="112"/>
        <v>0</v>
      </c>
      <c r="AQ1027">
        <f t="shared" si="113"/>
        <v>0</v>
      </c>
      <c r="AR1027" t="str">
        <f>IFERROR(IF(OR(AP1027=338,AP1027=340,AP1027=341,AP1027=342,AP1027="342A",AP1027="342B"),PorcenRet(AP1027,AT1027,AU1027),INDEX(PORCENTAJEBUSCAR,MATCH(AP1027,CódigoRET,0),4)*1),"")</f>
        <v/>
      </c>
      <c r="AS1027">
        <f t="shared" si="114"/>
        <v>0</v>
      </c>
      <c r="BF1027" t="str">
        <f>IFERROR(IF(OR(BD1027=338,BD1027=340,BD1027=341,BD1027=342,BD1027="342A",BD1027="342B"),PorcenRet(BD1027,BH1027,BI1027),INDEX(PORCENTAJEBUSCAR,MATCH(BD1027,CódigoRET,0),4)*1),"")</f>
        <v/>
      </c>
      <c r="BG1027">
        <f t="shared" si="115"/>
        <v>0</v>
      </c>
      <c r="BO1027">
        <f t="shared" si="116"/>
        <v>0</v>
      </c>
      <c r="CC1027">
        <f t="shared" si="117"/>
        <v>0</v>
      </c>
      <c r="CD1027">
        <f t="shared" si="118"/>
        <v>0</v>
      </c>
      <c r="CG1027">
        <f ca="1">IFERROR(INDIRECT("IVA!X"&amp;MATCH(MID(COMPRAS!C927,1,2)&amp;MID(COMPRAS!F927,1,2)&amp;MID(COMPRAS!D927,1,2),IVA!W:W,0)),"SIN COD.")</f>
        <v>0</v>
      </c>
      <c r="CH1027">
        <f ca="1">IFERROR(INDIRECT("IVA!Y"&amp;MATCH(MID(COMPRAS!C927,1,2)&amp;MID(COMPRAS!F927,1,2)&amp;MID(COMPRAS!D927,1,2),IVA!W:W,0)),"SIN COD.")</f>
        <v>0</v>
      </c>
    </row>
    <row r="1028" spans="1:86" x14ac:dyDescent="0.25">
      <c r="A1028"/>
      <c r="B1028"/>
      <c r="D1028"/>
      <c r="AL1028">
        <f t="shared" si="112"/>
        <v>0</v>
      </c>
      <c r="AQ1028">
        <f t="shared" si="113"/>
        <v>0</v>
      </c>
      <c r="AR1028" t="str">
        <f>IFERROR(IF(OR(AP1028=338,AP1028=340,AP1028=341,AP1028=342,AP1028="342A",AP1028="342B"),PorcenRet(AP1028,AT1028,AU1028),INDEX(PORCENTAJEBUSCAR,MATCH(AP1028,CódigoRET,0),4)*1),"")</f>
        <v/>
      </c>
      <c r="AS1028">
        <f t="shared" si="114"/>
        <v>0</v>
      </c>
      <c r="BF1028" t="str">
        <f>IFERROR(IF(OR(BD1028=338,BD1028=340,BD1028=341,BD1028=342,BD1028="342A",BD1028="342B"),PorcenRet(BD1028,BH1028,BI1028),INDEX(PORCENTAJEBUSCAR,MATCH(BD1028,CódigoRET,0),4)*1),"")</f>
        <v/>
      </c>
      <c r="BG1028">
        <f t="shared" si="115"/>
        <v>0</v>
      </c>
      <c r="BO1028">
        <f t="shared" si="116"/>
        <v>0</v>
      </c>
      <c r="CC1028">
        <f t="shared" si="117"/>
        <v>0</v>
      </c>
      <c r="CD1028">
        <f t="shared" si="118"/>
        <v>0</v>
      </c>
      <c r="CG1028">
        <f ca="1">IFERROR(INDIRECT("IVA!X"&amp;MATCH(MID(COMPRAS!C928,1,2)&amp;MID(COMPRAS!F928,1,2)&amp;MID(COMPRAS!D928,1,2),IVA!W:W,0)),"SIN COD.")</f>
        <v>0</v>
      </c>
      <c r="CH1028">
        <f ca="1">IFERROR(INDIRECT("IVA!Y"&amp;MATCH(MID(COMPRAS!C928,1,2)&amp;MID(COMPRAS!F928,1,2)&amp;MID(COMPRAS!D928,1,2),IVA!W:W,0)),"SIN COD.")</f>
        <v>0</v>
      </c>
    </row>
    <row r="1029" spans="1:86" x14ac:dyDescent="0.25">
      <c r="A1029"/>
      <c r="B1029"/>
      <c r="D1029"/>
      <c r="AL1029">
        <f t="shared" si="112"/>
        <v>0</v>
      </c>
      <c r="AQ1029">
        <f t="shared" si="113"/>
        <v>0</v>
      </c>
      <c r="AR1029" t="str">
        <f>IFERROR(IF(OR(AP1029=338,AP1029=340,AP1029=341,AP1029=342,AP1029="342A",AP1029="342B"),PorcenRet(AP1029,AT1029,AU1029),INDEX(PORCENTAJEBUSCAR,MATCH(AP1029,CódigoRET,0),4)*1),"")</f>
        <v/>
      </c>
      <c r="AS1029">
        <f t="shared" si="114"/>
        <v>0</v>
      </c>
      <c r="BF1029" t="str">
        <f>IFERROR(IF(OR(BD1029=338,BD1029=340,BD1029=341,BD1029=342,BD1029="342A",BD1029="342B"),PorcenRet(BD1029,BH1029,BI1029),INDEX(PORCENTAJEBUSCAR,MATCH(BD1029,CódigoRET,0),4)*1),"")</f>
        <v/>
      </c>
      <c r="BG1029">
        <f t="shared" si="115"/>
        <v>0</v>
      </c>
      <c r="BO1029">
        <f t="shared" si="116"/>
        <v>0</v>
      </c>
      <c r="CC1029">
        <f t="shared" si="117"/>
        <v>0</v>
      </c>
      <c r="CD1029">
        <f t="shared" si="118"/>
        <v>0</v>
      </c>
      <c r="CG1029">
        <f ca="1">IFERROR(INDIRECT("IVA!X"&amp;MATCH(MID(COMPRAS!C929,1,2)&amp;MID(COMPRAS!F929,1,2)&amp;MID(COMPRAS!D929,1,2),IVA!W:W,0)),"SIN COD.")</f>
        <v>0</v>
      </c>
      <c r="CH1029">
        <f ca="1">IFERROR(INDIRECT("IVA!Y"&amp;MATCH(MID(COMPRAS!C929,1,2)&amp;MID(COMPRAS!F929,1,2)&amp;MID(COMPRAS!D929,1,2),IVA!W:W,0)),"SIN COD.")</f>
        <v>0</v>
      </c>
    </row>
    <row r="1030" spans="1:86" x14ac:dyDescent="0.25">
      <c r="A1030"/>
      <c r="B1030"/>
      <c r="D1030"/>
      <c r="AL1030">
        <f t="shared" si="112"/>
        <v>0</v>
      </c>
      <c r="AQ1030">
        <f t="shared" si="113"/>
        <v>0</v>
      </c>
      <c r="AR1030" t="str">
        <f>IFERROR(IF(OR(AP1030=338,AP1030=340,AP1030=341,AP1030=342,AP1030="342A",AP1030="342B"),PorcenRet(AP1030,AT1030,AU1030),INDEX(PORCENTAJEBUSCAR,MATCH(AP1030,CódigoRET,0),4)*1),"")</f>
        <v/>
      </c>
      <c r="AS1030">
        <f t="shared" si="114"/>
        <v>0</v>
      </c>
      <c r="BF1030" t="str">
        <f>IFERROR(IF(OR(BD1030=338,BD1030=340,BD1030=341,BD1030=342,BD1030="342A",BD1030="342B"),PorcenRet(BD1030,BH1030,BI1030),INDEX(PORCENTAJEBUSCAR,MATCH(BD1030,CódigoRET,0),4)*1),"")</f>
        <v/>
      </c>
      <c r="BG1030">
        <f t="shared" si="115"/>
        <v>0</v>
      </c>
      <c r="BO1030">
        <f t="shared" si="116"/>
        <v>0</v>
      </c>
      <c r="CC1030">
        <f t="shared" si="117"/>
        <v>0</v>
      </c>
      <c r="CD1030">
        <f t="shared" si="118"/>
        <v>0</v>
      </c>
      <c r="CG1030">
        <f ca="1">IFERROR(INDIRECT("IVA!X"&amp;MATCH(MID(COMPRAS!C930,1,2)&amp;MID(COMPRAS!F930,1,2)&amp;MID(COMPRAS!D930,1,2),IVA!W:W,0)),"SIN COD.")</f>
        <v>0</v>
      </c>
      <c r="CH1030">
        <f ca="1">IFERROR(INDIRECT("IVA!Y"&amp;MATCH(MID(COMPRAS!C930,1,2)&amp;MID(COMPRAS!F930,1,2)&amp;MID(COMPRAS!D930,1,2),IVA!W:W,0)),"SIN COD.")</f>
        <v>0</v>
      </c>
    </row>
    <row r="1031" spans="1:86" x14ac:dyDescent="0.25">
      <c r="A1031"/>
      <c r="B1031"/>
      <c r="D1031"/>
      <c r="AL1031">
        <f t="shared" si="112"/>
        <v>0</v>
      </c>
      <c r="AQ1031">
        <f t="shared" si="113"/>
        <v>0</v>
      </c>
      <c r="AR1031" t="str">
        <f>IFERROR(IF(OR(AP1031=338,AP1031=340,AP1031=341,AP1031=342,AP1031="342A",AP1031="342B"),PorcenRet(AP1031,AT1031,AU1031),INDEX(PORCENTAJEBUSCAR,MATCH(AP1031,CódigoRET,0),4)*1),"")</f>
        <v/>
      </c>
      <c r="AS1031">
        <f t="shared" si="114"/>
        <v>0</v>
      </c>
      <c r="BF1031" t="str">
        <f>IFERROR(IF(OR(BD1031=338,BD1031=340,BD1031=341,BD1031=342,BD1031="342A",BD1031="342B"),PorcenRet(BD1031,BH1031,BI1031),INDEX(PORCENTAJEBUSCAR,MATCH(BD1031,CódigoRET,0),4)*1),"")</f>
        <v/>
      </c>
      <c r="BG1031">
        <f t="shared" si="115"/>
        <v>0</v>
      </c>
      <c r="BO1031">
        <f t="shared" si="116"/>
        <v>0</v>
      </c>
      <c r="CC1031">
        <f t="shared" si="117"/>
        <v>0</v>
      </c>
      <c r="CD1031">
        <f t="shared" si="118"/>
        <v>0</v>
      </c>
      <c r="CG1031">
        <f ca="1">IFERROR(INDIRECT("IVA!X"&amp;MATCH(MID(COMPRAS!C931,1,2)&amp;MID(COMPRAS!F931,1,2)&amp;MID(COMPRAS!D931,1,2),IVA!W:W,0)),"SIN COD.")</f>
        <v>0</v>
      </c>
      <c r="CH1031">
        <f ca="1">IFERROR(INDIRECT("IVA!Y"&amp;MATCH(MID(COMPRAS!C931,1,2)&amp;MID(COMPRAS!F931,1,2)&amp;MID(COMPRAS!D931,1,2),IVA!W:W,0)),"SIN COD.")</f>
        <v>0</v>
      </c>
    </row>
    <row r="1032" spans="1:86" x14ac:dyDescent="0.25">
      <c r="A1032"/>
      <c r="B1032"/>
      <c r="D1032"/>
      <c r="AL1032">
        <f t="shared" si="112"/>
        <v>0</v>
      </c>
      <c r="AQ1032">
        <f t="shared" si="113"/>
        <v>0</v>
      </c>
      <c r="AR1032" t="str">
        <f>IFERROR(IF(OR(AP1032=338,AP1032=340,AP1032=341,AP1032=342,AP1032="342A",AP1032="342B"),PorcenRet(AP1032,AT1032,AU1032),INDEX(PORCENTAJEBUSCAR,MATCH(AP1032,CódigoRET,0),4)*1),"")</f>
        <v/>
      </c>
      <c r="AS1032">
        <f t="shared" si="114"/>
        <v>0</v>
      </c>
      <c r="BF1032" t="str">
        <f>IFERROR(IF(OR(BD1032=338,BD1032=340,BD1032=341,BD1032=342,BD1032="342A",BD1032="342B"),PorcenRet(BD1032,BH1032,BI1032),INDEX(PORCENTAJEBUSCAR,MATCH(BD1032,CódigoRET,0),4)*1),"")</f>
        <v/>
      </c>
      <c r="BG1032">
        <f t="shared" si="115"/>
        <v>0</v>
      </c>
      <c r="BO1032">
        <f t="shared" si="116"/>
        <v>0</v>
      </c>
      <c r="CC1032">
        <f t="shared" si="117"/>
        <v>0</v>
      </c>
      <c r="CD1032">
        <f t="shared" si="118"/>
        <v>0</v>
      </c>
      <c r="CG1032">
        <f ca="1">IFERROR(INDIRECT("IVA!X"&amp;MATCH(MID(COMPRAS!C932,1,2)&amp;MID(COMPRAS!F932,1,2)&amp;MID(COMPRAS!D932,1,2),IVA!W:W,0)),"SIN COD.")</f>
        <v>0</v>
      </c>
      <c r="CH1032">
        <f ca="1">IFERROR(INDIRECT("IVA!Y"&amp;MATCH(MID(COMPRAS!C932,1,2)&amp;MID(COMPRAS!F932,1,2)&amp;MID(COMPRAS!D932,1,2),IVA!W:W,0)),"SIN COD.")</f>
        <v>0</v>
      </c>
    </row>
    <row r="1033" spans="1:86" x14ac:dyDescent="0.25">
      <c r="A1033"/>
      <c r="B1033"/>
      <c r="D1033"/>
      <c r="AL1033">
        <f t="shared" si="112"/>
        <v>0</v>
      </c>
      <c r="AQ1033">
        <f t="shared" si="113"/>
        <v>0</v>
      </c>
      <c r="AR1033" t="str">
        <f>IFERROR(IF(OR(AP1033=338,AP1033=340,AP1033=341,AP1033=342,AP1033="342A",AP1033="342B"),PorcenRet(AP1033,AT1033,AU1033),INDEX(PORCENTAJEBUSCAR,MATCH(AP1033,CódigoRET,0),4)*1),"")</f>
        <v/>
      </c>
      <c r="AS1033">
        <f t="shared" si="114"/>
        <v>0</v>
      </c>
      <c r="BF1033" t="str">
        <f>IFERROR(IF(OR(BD1033=338,BD1033=340,BD1033=341,BD1033=342,BD1033="342A",BD1033="342B"),PorcenRet(BD1033,BH1033,BI1033),INDEX(PORCENTAJEBUSCAR,MATCH(BD1033,CódigoRET,0),4)*1),"")</f>
        <v/>
      </c>
      <c r="BG1033">
        <f t="shared" si="115"/>
        <v>0</v>
      </c>
      <c r="BO1033">
        <f t="shared" si="116"/>
        <v>0</v>
      </c>
      <c r="CC1033">
        <f t="shared" si="117"/>
        <v>0</v>
      </c>
      <c r="CD1033">
        <f t="shared" si="118"/>
        <v>0</v>
      </c>
      <c r="CG1033">
        <f ca="1">IFERROR(INDIRECT("IVA!X"&amp;MATCH(MID(COMPRAS!C933,1,2)&amp;MID(COMPRAS!F933,1,2)&amp;MID(COMPRAS!D933,1,2),IVA!W:W,0)),"SIN COD.")</f>
        <v>0</v>
      </c>
      <c r="CH1033">
        <f ca="1">IFERROR(INDIRECT("IVA!Y"&amp;MATCH(MID(COMPRAS!C933,1,2)&amp;MID(COMPRAS!F933,1,2)&amp;MID(COMPRAS!D933,1,2),IVA!W:W,0)),"SIN COD.")</f>
        <v>0</v>
      </c>
    </row>
    <row r="1034" spans="1:86" x14ac:dyDescent="0.25">
      <c r="A1034"/>
      <c r="B1034"/>
      <c r="D1034"/>
      <c r="AL1034">
        <f t="shared" si="112"/>
        <v>0</v>
      </c>
      <c r="AQ1034">
        <f t="shared" si="113"/>
        <v>0</v>
      </c>
      <c r="AR1034" t="str">
        <f>IFERROR(IF(OR(AP1034=338,AP1034=340,AP1034=341,AP1034=342,AP1034="342A",AP1034="342B"),PorcenRet(AP1034,AT1034,AU1034),INDEX(PORCENTAJEBUSCAR,MATCH(AP1034,CódigoRET,0),4)*1),"")</f>
        <v/>
      </c>
      <c r="AS1034">
        <f t="shared" si="114"/>
        <v>0</v>
      </c>
      <c r="BF1034" t="str">
        <f>IFERROR(IF(OR(BD1034=338,BD1034=340,BD1034=341,BD1034=342,BD1034="342A",BD1034="342B"),PorcenRet(BD1034,BH1034,BI1034),INDEX(PORCENTAJEBUSCAR,MATCH(BD1034,CódigoRET,0),4)*1),"")</f>
        <v/>
      </c>
      <c r="BG1034">
        <f t="shared" si="115"/>
        <v>0</v>
      </c>
      <c r="BO1034">
        <f t="shared" si="116"/>
        <v>0</v>
      </c>
      <c r="CC1034">
        <f t="shared" si="117"/>
        <v>0</v>
      </c>
      <c r="CD1034">
        <f t="shared" si="118"/>
        <v>0</v>
      </c>
      <c r="CG1034">
        <f ca="1">IFERROR(INDIRECT("IVA!X"&amp;MATCH(MID(COMPRAS!C934,1,2)&amp;MID(COMPRAS!F934,1,2)&amp;MID(COMPRAS!D934,1,2),IVA!W:W,0)),"SIN COD.")</f>
        <v>0</v>
      </c>
      <c r="CH1034">
        <f ca="1">IFERROR(INDIRECT("IVA!Y"&amp;MATCH(MID(COMPRAS!C934,1,2)&amp;MID(COMPRAS!F934,1,2)&amp;MID(COMPRAS!D934,1,2),IVA!W:W,0)),"SIN COD.")</f>
        <v>0</v>
      </c>
    </row>
    <row r="1035" spans="1:86" x14ac:dyDescent="0.25">
      <c r="A1035"/>
      <c r="B1035"/>
      <c r="D1035"/>
      <c r="AL1035">
        <f t="shared" si="112"/>
        <v>0</v>
      </c>
      <c r="AQ1035">
        <f t="shared" si="113"/>
        <v>0</v>
      </c>
      <c r="AR1035" t="str">
        <f>IFERROR(IF(OR(AP1035=338,AP1035=340,AP1035=341,AP1035=342,AP1035="342A",AP1035="342B"),PorcenRet(AP1035,AT1035,AU1035),INDEX(PORCENTAJEBUSCAR,MATCH(AP1035,CódigoRET,0),4)*1),"")</f>
        <v/>
      </c>
      <c r="AS1035">
        <f t="shared" si="114"/>
        <v>0</v>
      </c>
      <c r="BF1035" t="str">
        <f>IFERROR(IF(OR(BD1035=338,BD1035=340,BD1035=341,BD1035=342,BD1035="342A",BD1035="342B"),PorcenRet(BD1035,BH1035,BI1035),INDEX(PORCENTAJEBUSCAR,MATCH(BD1035,CódigoRET,0),4)*1),"")</f>
        <v/>
      </c>
      <c r="BG1035">
        <f t="shared" si="115"/>
        <v>0</v>
      </c>
      <c r="BO1035">
        <f t="shared" si="116"/>
        <v>0</v>
      </c>
      <c r="CC1035">
        <f t="shared" si="117"/>
        <v>0</v>
      </c>
      <c r="CD1035">
        <f t="shared" si="118"/>
        <v>0</v>
      </c>
      <c r="CG1035">
        <f ca="1">IFERROR(INDIRECT("IVA!X"&amp;MATCH(MID(COMPRAS!C935,1,2)&amp;MID(COMPRAS!F935,1,2)&amp;MID(COMPRAS!D935,1,2),IVA!W:W,0)),"SIN COD.")</f>
        <v>0</v>
      </c>
      <c r="CH1035">
        <f ca="1">IFERROR(INDIRECT("IVA!Y"&amp;MATCH(MID(COMPRAS!C935,1,2)&amp;MID(COMPRAS!F935,1,2)&amp;MID(COMPRAS!D935,1,2),IVA!W:W,0)),"SIN COD.")</f>
        <v>0</v>
      </c>
    </row>
    <row r="1036" spans="1:86" x14ac:dyDescent="0.25">
      <c r="A1036"/>
      <c r="B1036"/>
      <c r="D1036"/>
      <c r="AL1036">
        <f t="shared" si="112"/>
        <v>0</v>
      </c>
      <c r="AQ1036">
        <f t="shared" si="113"/>
        <v>0</v>
      </c>
      <c r="AR1036" t="str">
        <f>IFERROR(IF(OR(AP1036=338,AP1036=340,AP1036=341,AP1036=342,AP1036="342A",AP1036="342B"),PorcenRet(AP1036,AT1036,AU1036),INDEX(PORCENTAJEBUSCAR,MATCH(AP1036,CódigoRET,0),4)*1),"")</f>
        <v/>
      </c>
      <c r="AS1036">
        <f t="shared" si="114"/>
        <v>0</v>
      </c>
      <c r="BF1036" t="str">
        <f>IFERROR(IF(OR(BD1036=338,BD1036=340,BD1036=341,BD1036=342,BD1036="342A",BD1036="342B"),PorcenRet(BD1036,BH1036,BI1036),INDEX(PORCENTAJEBUSCAR,MATCH(BD1036,CódigoRET,0),4)*1),"")</f>
        <v/>
      </c>
      <c r="BG1036">
        <f t="shared" si="115"/>
        <v>0</v>
      </c>
      <c r="BO1036">
        <f t="shared" si="116"/>
        <v>0</v>
      </c>
      <c r="CC1036">
        <f t="shared" si="117"/>
        <v>0</v>
      </c>
      <c r="CD1036">
        <f t="shared" si="118"/>
        <v>0</v>
      </c>
      <c r="CG1036">
        <f ca="1">IFERROR(INDIRECT("IVA!X"&amp;MATCH(MID(COMPRAS!C936,1,2)&amp;MID(COMPRAS!F936,1,2)&amp;MID(COMPRAS!D936,1,2),IVA!W:W,0)),"SIN COD.")</f>
        <v>0</v>
      </c>
      <c r="CH1036">
        <f ca="1">IFERROR(INDIRECT("IVA!Y"&amp;MATCH(MID(COMPRAS!C936,1,2)&amp;MID(COMPRAS!F936,1,2)&amp;MID(COMPRAS!D936,1,2),IVA!W:W,0)),"SIN COD.")</f>
        <v>0</v>
      </c>
    </row>
    <row r="1037" spans="1:86" x14ac:dyDescent="0.25">
      <c r="A1037"/>
      <c r="B1037"/>
      <c r="D1037"/>
      <c r="AL1037">
        <f t="shared" si="112"/>
        <v>0</v>
      </c>
      <c r="AQ1037">
        <f t="shared" si="113"/>
        <v>0</v>
      </c>
      <c r="AR1037" t="str">
        <f>IFERROR(IF(OR(AP1037=338,AP1037=340,AP1037=341,AP1037=342,AP1037="342A",AP1037="342B"),PorcenRet(AP1037,AT1037,AU1037),INDEX(PORCENTAJEBUSCAR,MATCH(AP1037,CódigoRET,0),4)*1),"")</f>
        <v/>
      </c>
      <c r="AS1037">
        <f t="shared" si="114"/>
        <v>0</v>
      </c>
      <c r="BF1037" t="str">
        <f>IFERROR(IF(OR(BD1037=338,BD1037=340,BD1037=341,BD1037=342,BD1037="342A",BD1037="342B"),PorcenRet(BD1037,BH1037,BI1037),INDEX(PORCENTAJEBUSCAR,MATCH(BD1037,CódigoRET,0),4)*1),"")</f>
        <v/>
      </c>
      <c r="BG1037">
        <f t="shared" si="115"/>
        <v>0</v>
      </c>
      <c r="BO1037">
        <f t="shared" si="116"/>
        <v>0</v>
      </c>
      <c r="CC1037">
        <f t="shared" si="117"/>
        <v>0</v>
      </c>
      <c r="CD1037">
        <f t="shared" si="118"/>
        <v>0</v>
      </c>
      <c r="CG1037">
        <f ca="1">IFERROR(INDIRECT("IVA!X"&amp;MATCH(MID(COMPRAS!C937,1,2)&amp;MID(COMPRAS!F937,1,2)&amp;MID(COMPRAS!D937,1,2),IVA!W:W,0)),"SIN COD.")</f>
        <v>0</v>
      </c>
      <c r="CH1037">
        <f ca="1">IFERROR(INDIRECT("IVA!Y"&amp;MATCH(MID(COMPRAS!C937,1,2)&amp;MID(COMPRAS!F937,1,2)&amp;MID(COMPRAS!D937,1,2),IVA!W:W,0)),"SIN COD.")</f>
        <v>0</v>
      </c>
    </row>
    <row r="1038" spans="1:86" x14ac:dyDescent="0.25">
      <c r="A1038"/>
      <c r="B1038"/>
      <c r="D1038"/>
      <c r="AL1038">
        <f t="shared" si="112"/>
        <v>0</v>
      </c>
      <c r="AQ1038">
        <f t="shared" si="113"/>
        <v>0</v>
      </c>
      <c r="AR1038" t="str">
        <f>IFERROR(IF(OR(AP1038=338,AP1038=340,AP1038=341,AP1038=342,AP1038="342A",AP1038="342B"),PorcenRet(AP1038,AT1038,AU1038),INDEX(PORCENTAJEBUSCAR,MATCH(AP1038,CódigoRET,0),4)*1),"")</f>
        <v/>
      </c>
      <c r="AS1038">
        <f t="shared" si="114"/>
        <v>0</v>
      </c>
      <c r="BF1038" t="str">
        <f>IFERROR(IF(OR(BD1038=338,BD1038=340,BD1038=341,BD1038=342,BD1038="342A",BD1038="342B"),PorcenRet(BD1038,BH1038,BI1038),INDEX(PORCENTAJEBUSCAR,MATCH(BD1038,CódigoRET,0),4)*1),"")</f>
        <v/>
      </c>
      <c r="BG1038">
        <f t="shared" si="115"/>
        <v>0</v>
      </c>
      <c r="BO1038">
        <f t="shared" si="116"/>
        <v>0</v>
      </c>
      <c r="CC1038">
        <f t="shared" si="117"/>
        <v>0</v>
      </c>
      <c r="CD1038">
        <f t="shared" si="118"/>
        <v>0</v>
      </c>
      <c r="CG1038">
        <f ca="1">IFERROR(INDIRECT("IVA!X"&amp;MATCH(MID(COMPRAS!C938,1,2)&amp;MID(COMPRAS!F938,1,2)&amp;MID(COMPRAS!D938,1,2),IVA!W:W,0)),"SIN COD.")</f>
        <v>0</v>
      </c>
      <c r="CH1038">
        <f ca="1">IFERROR(INDIRECT("IVA!Y"&amp;MATCH(MID(COMPRAS!C938,1,2)&amp;MID(COMPRAS!F938,1,2)&amp;MID(COMPRAS!D938,1,2),IVA!W:W,0)),"SIN COD.")</f>
        <v>0</v>
      </c>
    </row>
    <row r="1039" spans="1:86" x14ac:dyDescent="0.25">
      <c r="A1039"/>
      <c r="B1039"/>
      <c r="D1039"/>
      <c r="AL1039">
        <f t="shared" si="112"/>
        <v>0</v>
      </c>
      <c r="AQ1039">
        <f t="shared" si="113"/>
        <v>0</v>
      </c>
      <c r="AR1039" t="str">
        <f>IFERROR(IF(OR(AP1039=338,AP1039=340,AP1039=341,AP1039=342,AP1039="342A",AP1039="342B"),PorcenRet(AP1039,AT1039,AU1039),INDEX(PORCENTAJEBUSCAR,MATCH(AP1039,CódigoRET,0),4)*1),"")</f>
        <v/>
      </c>
      <c r="AS1039">
        <f t="shared" si="114"/>
        <v>0</v>
      </c>
      <c r="BF1039" t="str">
        <f>IFERROR(IF(OR(BD1039=338,BD1039=340,BD1039=341,BD1039=342,BD1039="342A",BD1039="342B"),PorcenRet(BD1039,BH1039,BI1039),INDEX(PORCENTAJEBUSCAR,MATCH(BD1039,CódigoRET,0),4)*1),"")</f>
        <v/>
      </c>
      <c r="BG1039">
        <f t="shared" si="115"/>
        <v>0</v>
      </c>
      <c r="BO1039">
        <f t="shared" si="116"/>
        <v>0</v>
      </c>
      <c r="CC1039">
        <f t="shared" si="117"/>
        <v>0</v>
      </c>
      <c r="CD1039">
        <f t="shared" si="118"/>
        <v>0</v>
      </c>
      <c r="CG1039">
        <f ca="1">IFERROR(INDIRECT("IVA!X"&amp;MATCH(MID(COMPRAS!C939,1,2)&amp;MID(COMPRAS!F939,1,2)&amp;MID(COMPRAS!D939,1,2),IVA!W:W,0)),"SIN COD.")</f>
        <v>0</v>
      </c>
      <c r="CH1039">
        <f ca="1">IFERROR(INDIRECT("IVA!Y"&amp;MATCH(MID(COMPRAS!C939,1,2)&amp;MID(COMPRAS!F939,1,2)&amp;MID(COMPRAS!D939,1,2),IVA!W:W,0)),"SIN COD.")</f>
        <v>0</v>
      </c>
    </row>
    <row r="1040" spans="1:86" x14ac:dyDescent="0.25">
      <c r="A1040"/>
      <c r="B1040"/>
      <c r="D1040"/>
      <c r="AL1040">
        <f t="shared" si="112"/>
        <v>0</v>
      </c>
      <c r="AQ1040">
        <f t="shared" si="113"/>
        <v>0</v>
      </c>
      <c r="AR1040" t="str">
        <f>IFERROR(IF(OR(AP1040=338,AP1040=340,AP1040=341,AP1040=342,AP1040="342A",AP1040="342B"),PorcenRet(AP1040,AT1040,AU1040),INDEX(PORCENTAJEBUSCAR,MATCH(AP1040,CódigoRET,0),4)*1),"")</f>
        <v/>
      </c>
      <c r="AS1040">
        <f t="shared" si="114"/>
        <v>0</v>
      </c>
      <c r="BF1040" t="str">
        <f>IFERROR(IF(OR(BD1040=338,BD1040=340,BD1040=341,BD1040=342,BD1040="342A",BD1040="342B"),PorcenRet(BD1040,BH1040,BI1040),INDEX(PORCENTAJEBUSCAR,MATCH(BD1040,CódigoRET,0),4)*1),"")</f>
        <v/>
      </c>
      <c r="BG1040">
        <f t="shared" si="115"/>
        <v>0</v>
      </c>
      <c r="BO1040">
        <f t="shared" si="116"/>
        <v>0</v>
      </c>
      <c r="CC1040">
        <f t="shared" si="117"/>
        <v>0</v>
      </c>
      <c r="CD1040">
        <f t="shared" si="118"/>
        <v>0</v>
      </c>
      <c r="CG1040">
        <f ca="1">IFERROR(INDIRECT("IVA!X"&amp;MATCH(MID(COMPRAS!C940,1,2)&amp;MID(COMPRAS!F940,1,2)&amp;MID(COMPRAS!D940,1,2),IVA!W:W,0)),"SIN COD.")</f>
        <v>0</v>
      </c>
      <c r="CH1040">
        <f ca="1">IFERROR(INDIRECT("IVA!Y"&amp;MATCH(MID(COMPRAS!C940,1,2)&amp;MID(COMPRAS!F940,1,2)&amp;MID(COMPRAS!D940,1,2),IVA!W:W,0)),"SIN COD.")</f>
        <v>0</v>
      </c>
    </row>
    <row r="1041" spans="1:86" x14ac:dyDescent="0.25">
      <c r="A1041"/>
      <c r="B1041"/>
      <c r="D1041"/>
      <c r="AL1041">
        <f t="shared" si="112"/>
        <v>0</v>
      </c>
      <c r="AQ1041">
        <f t="shared" si="113"/>
        <v>0</v>
      </c>
      <c r="AR1041" t="str">
        <f>IFERROR(IF(OR(AP1041=338,AP1041=340,AP1041=341,AP1041=342,AP1041="342A",AP1041="342B"),PorcenRet(AP1041,AT1041,AU1041),INDEX(PORCENTAJEBUSCAR,MATCH(AP1041,CódigoRET,0),4)*1),"")</f>
        <v/>
      </c>
      <c r="AS1041">
        <f t="shared" si="114"/>
        <v>0</v>
      </c>
      <c r="BF1041" t="str">
        <f>IFERROR(IF(OR(BD1041=338,BD1041=340,BD1041=341,BD1041=342,BD1041="342A",BD1041="342B"),PorcenRet(BD1041,BH1041,BI1041),INDEX(PORCENTAJEBUSCAR,MATCH(BD1041,CódigoRET,0),4)*1),"")</f>
        <v/>
      </c>
      <c r="BG1041">
        <f t="shared" si="115"/>
        <v>0</v>
      </c>
      <c r="BO1041">
        <f t="shared" si="116"/>
        <v>0</v>
      </c>
      <c r="CC1041">
        <f t="shared" si="117"/>
        <v>0</v>
      </c>
      <c r="CD1041">
        <f t="shared" si="118"/>
        <v>0</v>
      </c>
      <c r="CG1041">
        <f ca="1">IFERROR(INDIRECT("IVA!X"&amp;MATCH(MID(COMPRAS!C941,1,2)&amp;MID(COMPRAS!F941,1,2)&amp;MID(COMPRAS!D941,1,2),IVA!W:W,0)),"SIN COD.")</f>
        <v>0</v>
      </c>
      <c r="CH1041">
        <f ca="1">IFERROR(INDIRECT("IVA!Y"&amp;MATCH(MID(COMPRAS!C941,1,2)&amp;MID(COMPRAS!F941,1,2)&amp;MID(COMPRAS!D941,1,2),IVA!W:W,0)),"SIN COD.")</f>
        <v>0</v>
      </c>
    </row>
    <row r="1042" spans="1:86" x14ac:dyDescent="0.25">
      <c r="A1042"/>
      <c r="B1042"/>
      <c r="D1042"/>
      <c r="AL1042">
        <f t="shared" si="112"/>
        <v>0</v>
      </c>
      <c r="AQ1042">
        <f t="shared" si="113"/>
        <v>0</v>
      </c>
      <c r="AR1042" t="str">
        <f>IFERROR(IF(OR(AP1042=338,AP1042=340,AP1042=341,AP1042=342,AP1042="342A",AP1042="342B"),PorcenRet(AP1042,AT1042,AU1042),INDEX(PORCENTAJEBUSCAR,MATCH(AP1042,CódigoRET,0),4)*1),"")</f>
        <v/>
      </c>
      <c r="AS1042">
        <f t="shared" si="114"/>
        <v>0</v>
      </c>
      <c r="BF1042" t="str">
        <f>IFERROR(IF(OR(BD1042=338,BD1042=340,BD1042=341,BD1042=342,BD1042="342A",BD1042="342B"),PorcenRet(BD1042,BH1042,BI1042),INDEX(PORCENTAJEBUSCAR,MATCH(BD1042,CódigoRET,0),4)*1),"")</f>
        <v/>
      </c>
      <c r="BG1042">
        <f t="shared" si="115"/>
        <v>0</v>
      </c>
      <c r="BO1042">
        <f t="shared" si="116"/>
        <v>0</v>
      </c>
      <c r="CC1042">
        <f t="shared" si="117"/>
        <v>0</v>
      </c>
      <c r="CD1042">
        <f t="shared" si="118"/>
        <v>0</v>
      </c>
      <c r="CG1042">
        <f ca="1">IFERROR(INDIRECT("IVA!X"&amp;MATCH(MID(COMPRAS!C942,1,2)&amp;MID(COMPRAS!F942,1,2)&amp;MID(COMPRAS!D942,1,2),IVA!W:W,0)),"SIN COD.")</f>
        <v>0</v>
      </c>
      <c r="CH1042">
        <f ca="1">IFERROR(INDIRECT("IVA!Y"&amp;MATCH(MID(COMPRAS!C942,1,2)&amp;MID(COMPRAS!F942,1,2)&amp;MID(COMPRAS!D942,1,2),IVA!W:W,0)),"SIN COD.")</f>
        <v>0</v>
      </c>
    </row>
    <row r="1043" spans="1:86" x14ac:dyDescent="0.25">
      <c r="A1043"/>
      <c r="B1043"/>
      <c r="D1043"/>
      <c r="AL1043">
        <f t="shared" si="112"/>
        <v>0</v>
      </c>
      <c r="AQ1043">
        <f t="shared" si="113"/>
        <v>0</v>
      </c>
      <c r="AR1043" t="str">
        <f>IFERROR(IF(OR(AP1043=338,AP1043=340,AP1043=341,AP1043=342,AP1043="342A",AP1043="342B"),PorcenRet(AP1043,AT1043,AU1043),INDEX(PORCENTAJEBUSCAR,MATCH(AP1043,CódigoRET,0),4)*1),"")</f>
        <v/>
      </c>
      <c r="AS1043">
        <f t="shared" si="114"/>
        <v>0</v>
      </c>
      <c r="BF1043" t="str">
        <f>IFERROR(IF(OR(BD1043=338,BD1043=340,BD1043=341,BD1043=342,BD1043="342A",BD1043="342B"),PorcenRet(BD1043,BH1043,BI1043),INDEX(PORCENTAJEBUSCAR,MATCH(BD1043,CódigoRET,0),4)*1),"")</f>
        <v/>
      </c>
      <c r="BG1043">
        <f t="shared" si="115"/>
        <v>0</v>
      </c>
      <c r="BO1043">
        <f t="shared" si="116"/>
        <v>0</v>
      </c>
      <c r="CC1043">
        <f t="shared" si="117"/>
        <v>0</v>
      </c>
      <c r="CD1043">
        <f t="shared" si="118"/>
        <v>0</v>
      </c>
      <c r="CG1043">
        <f ca="1">IFERROR(INDIRECT("IVA!X"&amp;MATCH(MID(COMPRAS!C943,1,2)&amp;MID(COMPRAS!F943,1,2)&amp;MID(COMPRAS!D943,1,2),IVA!W:W,0)),"SIN COD.")</f>
        <v>0</v>
      </c>
      <c r="CH1043">
        <f ca="1">IFERROR(INDIRECT("IVA!Y"&amp;MATCH(MID(COMPRAS!C943,1,2)&amp;MID(COMPRAS!F943,1,2)&amp;MID(COMPRAS!D943,1,2),IVA!W:W,0)),"SIN COD.")</f>
        <v>0</v>
      </c>
    </row>
    <row r="1044" spans="1:86" x14ac:dyDescent="0.25">
      <c r="A1044"/>
      <c r="B1044"/>
      <c r="D1044"/>
      <c r="AL1044">
        <f t="shared" si="112"/>
        <v>0</v>
      </c>
      <c r="AQ1044">
        <f t="shared" si="113"/>
        <v>0</v>
      </c>
      <c r="AR1044" t="str">
        <f>IFERROR(IF(OR(AP1044=338,AP1044=340,AP1044=341,AP1044=342,AP1044="342A",AP1044="342B"),PorcenRet(AP1044,AT1044,AU1044),INDEX(PORCENTAJEBUSCAR,MATCH(AP1044,CódigoRET,0),4)*1),"")</f>
        <v/>
      </c>
      <c r="AS1044">
        <f t="shared" si="114"/>
        <v>0</v>
      </c>
      <c r="BF1044" t="str">
        <f>IFERROR(IF(OR(BD1044=338,BD1044=340,BD1044=341,BD1044=342,BD1044="342A",BD1044="342B"),PorcenRet(BD1044,BH1044,BI1044),INDEX(PORCENTAJEBUSCAR,MATCH(BD1044,CódigoRET,0),4)*1),"")</f>
        <v/>
      </c>
      <c r="BG1044">
        <f t="shared" si="115"/>
        <v>0</v>
      </c>
      <c r="BO1044">
        <f t="shared" si="116"/>
        <v>0</v>
      </c>
      <c r="CC1044">
        <f t="shared" si="117"/>
        <v>0</v>
      </c>
      <c r="CD1044">
        <f t="shared" si="118"/>
        <v>0</v>
      </c>
      <c r="CG1044">
        <f ca="1">IFERROR(INDIRECT("IVA!X"&amp;MATCH(MID(COMPRAS!C944,1,2)&amp;MID(COMPRAS!F944,1,2)&amp;MID(COMPRAS!D944,1,2),IVA!W:W,0)),"SIN COD.")</f>
        <v>0</v>
      </c>
      <c r="CH1044">
        <f ca="1">IFERROR(INDIRECT("IVA!Y"&amp;MATCH(MID(COMPRAS!C944,1,2)&amp;MID(COMPRAS!F944,1,2)&amp;MID(COMPRAS!D944,1,2),IVA!W:W,0)),"SIN COD.")</f>
        <v>0</v>
      </c>
    </row>
    <row r="1045" spans="1:86" x14ac:dyDescent="0.25">
      <c r="A1045"/>
      <c r="B1045"/>
      <c r="D1045"/>
      <c r="AL1045">
        <f t="shared" si="112"/>
        <v>0</v>
      </c>
      <c r="AQ1045">
        <f t="shared" si="113"/>
        <v>0</v>
      </c>
      <c r="AR1045" t="str">
        <f>IFERROR(IF(OR(AP1045=338,AP1045=340,AP1045=341,AP1045=342,AP1045="342A",AP1045="342B"),PorcenRet(AP1045,AT1045,AU1045),INDEX(PORCENTAJEBUSCAR,MATCH(AP1045,CódigoRET,0),4)*1),"")</f>
        <v/>
      </c>
      <c r="AS1045">
        <f t="shared" si="114"/>
        <v>0</v>
      </c>
      <c r="BF1045" t="str">
        <f>IFERROR(IF(OR(BD1045=338,BD1045=340,BD1045=341,BD1045=342,BD1045="342A",BD1045="342B"),PorcenRet(BD1045,BH1045,BI1045),INDEX(PORCENTAJEBUSCAR,MATCH(BD1045,CódigoRET,0),4)*1),"")</f>
        <v/>
      </c>
      <c r="BG1045">
        <f t="shared" si="115"/>
        <v>0</v>
      </c>
      <c r="BO1045">
        <f t="shared" si="116"/>
        <v>0</v>
      </c>
      <c r="CC1045">
        <f t="shared" si="117"/>
        <v>0</v>
      </c>
      <c r="CD1045">
        <f t="shared" si="118"/>
        <v>0</v>
      </c>
      <c r="CG1045">
        <f ca="1">IFERROR(INDIRECT("IVA!X"&amp;MATCH(MID(COMPRAS!C945,1,2)&amp;MID(COMPRAS!F945,1,2)&amp;MID(COMPRAS!D945,1,2),IVA!W:W,0)),"SIN COD.")</f>
        <v>0</v>
      </c>
      <c r="CH1045">
        <f ca="1">IFERROR(INDIRECT("IVA!Y"&amp;MATCH(MID(COMPRAS!C945,1,2)&amp;MID(COMPRAS!F945,1,2)&amp;MID(COMPRAS!D945,1,2),IVA!W:W,0)),"SIN COD.")</f>
        <v>0</v>
      </c>
    </row>
    <row r="1046" spans="1:86" x14ac:dyDescent="0.25">
      <c r="A1046"/>
      <c r="B1046"/>
      <c r="D1046"/>
      <c r="AL1046">
        <f t="shared" si="112"/>
        <v>0</v>
      </c>
      <c r="AQ1046">
        <f t="shared" si="113"/>
        <v>0</v>
      </c>
      <c r="AR1046" t="str">
        <f>IFERROR(IF(OR(AP1046=338,AP1046=340,AP1046=341,AP1046=342,AP1046="342A",AP1046="342B"),PorcenRet(AP1046,AT1046,AU1046),INDEX(PORCENTAJEBUSCAR,MATCH(AP1046,CódigoRET,0),4)*1),"")</f>
        <v/>
      </c>
      <c r="AS1046">
        <f t="shared" si="114"/>
        <v>0</v>
      </c>
      <c r="BF1046" t="str">
        <f>IFERROR(IF(OR(BD1046=338,BD1046=340,BD1046=341,BD1046=342,BD1046="342A",BD1046="342B"),PorcenRet(BD1046,BH1046,BI1046),INDEX(PORCENTAJEBUSCAR,MATCH(BD1046,CódigoRET,0),4)*1),"")</f>
        <v/>
      </c>
      <c r="BG1046">
        <f t="shared" si="115"/>
        <v>0</v>
      </c>
      <c r="BO1046">
        <f t="shared" si="116"/>
        <v>0</v>
      </c>
      <c r="CC1046">
        <f t="shared" si="117"/>
        <v>0</v>
      </c>
      <c r="CD1046">
        <f t="shared" si="118"/>
        <v>0</v>
      </c>
      <c r="CG1046">
        <f ca="1">IFERROR(INDIRECT("IVA!X"&amp;MATCH(MID(COMPRAS!C946,1,2)&amp;MID(COMPRAS!F946,1,2)&amp;MID(COMPRAS!D946,1,2),IVA!W:W,0)),"SIN COD.")</f>
        <v>0</v>
      </c>
      <c r="CH1046">
        <f ca="1">IFERROR(INDIRECT("IVA!Y"&amp;MATCH(MID(COMPRAS!C946,1,2)&amp;MID(COMPRAS!F946,1,2)&amp;MID(COMPRAS!D946,1,2),IVA!W:W,0)),"SIN COD.")</f>
        <v>0</v>
      </c>
    </row>
    <row r="1047" spans="1:86" x14ac:dyDescent="0.25">
      <c r="A1047"/>
      <c r="B1047"/>
      <c r="D1047"/>
      <c r="AL1047">
        <f t="shared" si="112"/>
        <v>0</v>
      </c>
      <c r="AQ1047">
        <f t="shared" si="113"/>
        <v>0</v>
      </c>
      <c r="AR1047" t="str">
        <f>IFERROR(IF(OR(AP1047=338,AP1047=340,AP1047=341,AP1047=342,AP1047="342A",AP1047="342B"),PorcenRet(AP1047,AT1047,AU1047),INDEX(PORCENTAJEBUSCAR,MATCH(AP1047,CódigoRET,0),4)*1),"")</f>
        <v/>
      </c>
      <c r="AS1047">
        <f t="shared" si="114"/>
        <v>0</v>
      </c>
      <c r="BF1047" t="str">
        <f>IFERROR(IF(OR(BD1047=338,BD1047=340,BD1047=341,BD1047=342,BD1047="342A",BD1047="342B"),PorcenRet(BD1047,BH1047,BI1047),INDEX(PORCENTAJEBUSCAR,MATCH(BD1047,CódigoRET,0),4)*1),"")</f>
        <v/>
      </c>
      <c r="BG1047">
        <f t="shared" si="115"/>
        <v>0</v>
      </c>
      <c r="BO1047">
        <f t="shared" si="116"/>
        <v>0</v>
      </c>
      <c r="CC1047">
        <f t="shared" si="117"/>
        <v>0</v>
      </c>
      <c r="CD1047">
        <f t="shared" si="118"/>
        <v>0</v>
      </c>
      <c r="CG1047">
        <f ca="1">IFERROR(INDIRECT("IVA!X"&amp;MATCH(MID(COMPRAS!C947,1,2)&amp;MID(COMPRAS!F947,1,2)&amp;MID(COMPRAS!D947,1,2),IVA!W:W,0)),"SIN COD.")</f>
        <v>0</v>
      </c>
      <c r="CH1047">
        <f ca="1">IFERROR(INDIRECT("IVA!Y"&amp;MATCH(MID(COMPRAS!C947,1,2)&amp;MID(COMPRAS!F947,1,2)&amp;MID(COMPRAS!D947,1,2),IVA!W:W,0)),"SIN COD.")</f>
        <v>0</v>
      </c>
    </row>
    <row r="1048" spans="1:86" x14ac:dyDescent="0.25">
      <c r="A1048"/>
      <c r="B1048"/>
      <c r="D1048"/>
      <c r="AL1048">
        <f t="shared" si="112"/>
        <v>0</v>
      </c>
      <c r="AQ1048">
        <f t="shared" si="113"/>
        <v>0</v>
      </c>
      <c r="AR1048" t="str">
        <f>IFERROR(IF(OR(AP1048=338,AP1048=340,AP1048=341,AP1048=342,AP1048="342A",AP1048="342B"),PorcenRet(AP1048,AT1048,AU1048),INDEX(PORCENTAJEBUSCAR,MATCH(AP1048,CódigoRET,0),4)*1),"")</f>
        <v/>
      </c>
      <c r="AS1048">
        <f t="shared" si="114"/>
        <v>0</v>
      </c>
      <c r="BF1048" t="str">
        <f>IFERROR(IF(OR(BD1048=338,BD1048=340,BD1048=341,BD1048=342,BD1048="342A",BD1048="342B"),PorcenRet(BD1048,BH1048,BI1048),INDEX(PORCENTAJEBUSCAR,MATCH(BD1048,CódigoRET,0),4)*1),"")</f>
        <v/>
      </c>
      <c r="BG1048">
        <f t="shared" si="115"/>
        <v>0</v>
      </c>
      <c r="BO1048">
        <f t="shared" si="116"/>
        <v>0</v>
      </c>
      <c r="CC1048">
        <f t="shared" si="117"/>
        <v>0</v>
      </c>
      <c r="CD1048">
        <f t="shared" si="118"/>
        <v>0</v>
      </c>
      <c r="CG1048">
        <f ca="1">IFERROR(INDIRECT("IVA!X"&amp;MATCH(MID(COMPRAS!C948,1,2)&amp;MID(COMPRAS!F948,1,2)&amp;MID(COMPRAS!D948,1,2),IVA!W:W,0)),"SIN COD.")</f>
        <v>0</v>
      </c>
      <c r="CH1048">
        <f ca="1">IFERROR(INDIRECT("IVA!Y"&amp;MATCH(MID(COMPRAS!C948,1,2)&amp;MID(COMPRAS!F948,1,2)&amp;MID(COMPRAS!D948,1,2),IVA!W:W,0)),"SIN COD.")</f>
        <v>0</v>
      </c>
    </row>
    <row r="1049" spans="1:86" x14ac:dyDescent="0.25">
      <c r="A1049"/>
      <c r="B1049"/>
      <c r="D1049"/>
      <c r="AL1049">
        <f t="shared" si="112"/>
        <v>0</v>
      </c>
      <c r="AQ1049">
        <f t="shared" si="113"/>
        <v>0</v>
      </c>
      <c r="AR1049" t="str">
        <f>IFERROR(IF(OR(AP1049=338,AP1049=340,AP1049=341,AP1049=342,AP1049="342A",AP1049="342B"),PorcenRet(AP1049,AT1049,AU1049),INDEX(PORCENTAJEBUSCAR,MATCH(AP1049,CódigoRET,0),4)*1),"")</f>
        <v/>
      </c>
      <c r="AS1049">
        <f t="shared" si="114"/>
        <v>0</v>
      </c>
      <c r="BF1049" t="str">
        <f>IFERROR(IF(OR(BD1049=338,BD1049=340,BD1049=341,BD1049=342,BD1049="342A",BD1049="342B"),PorcenRet(BD1049,BH1049,BI1049),INDEX(PORCENTAJEBUSCAR,MATCH(BD1049,CódigoRET,0),4)*1),"")</f>
        <v/>
      </c>
      <c r="BG1049">
        <f t="shared" si="115"/>
        <v>0</v>
      </c>
      <c r="BO1049">
        <f t="shared" si="116"/>
        <v>0</v>
      </c>
      <c r="CC1049">
        <f t="shared" si="117"/>
        <v>0</v>
      </c>
      <c r="CD1049">
        <f t="shared" si="118"/>
        <v>0</v>
      </c>
      <c r="CG1049">
        <f ca="1">IFERROR(INDIRECT("IVA!X"&amp;MATCH(MID(COMPRAS!C949,1,2)&amp;MID(COMPRAS!F949,1,2)&amp;MID(COMPRAS!D949,1,2),IVA!W:W,0)),"SIN COD.")</f>
        <v>0</v>
      </c>
      <c r="CH1049">
        <f ca="1">IFERROR(INDIRECT("IVA!Y"&amp;MATCH(MID(COMPRAS!C949,1,2)&amp;MID(COMPRAS!F949,1,2)&amp;MID(COMPRAS!D949,1,2),IVA!W:W,0)),"SIN COD.")</f>
        <v>0</v>
      </c>
    </row>
    <row r="1050" spans="1:86" x14ac:dyDescent="0.25">
      <c r="A1050"/>
      <c r="B1050"/>
      <c r="D1050"/>
      <c r="AL1050">
        <f t="shared" si="112"/>
        <v>0</v>
      </c>
      <c r="AQ1050">
        <f t="shared" si="113"/>
        <v>0</v>
      </c>
      <c r="AR1050" t="str">
        <f>IFERROR(IF(OR(AP1050=338,AP1050=340,AP1050=341,AP1050=342,AP1050="342A",AP1050="342B"),PorcenRet(AP1050,AT1050,AU1050),INDEX(PORCENTAJEBUSCAR,MATCH(AP1050,CódigoRET,0),4)*1),"")</f>
        <v/>
      </c>
      <c r="AS1050">
        <f t="shared" si="114"/>
        <v>0</v>
      </c>
      <c r="BF1050" t="str">
        <f>IFERROR(IF(OR(BD1050=338,BD1050=340,BD1050=341,BD1050=342,BD1050="342A",BD1050="342B"),PorcenRet(BD1050,BH1050,BI1050),INDEX(PORCENTAJEBUSCAR,MATCH(BD1050,CódigoRET,0),4)*1),"")</f>
        <v/>
      </c>
      <c r="BG1050">
        <f t="shared" si="115"/>
        <v>0</v>
      </c>
      <c r="BO1050">
        <f t="shared" si="116"/>
        <v>0</v>
      </c>
      <c r="CC1050">
        <f t="shared" si="117"/>
        <v>0</v>
      </c>
      <c r="CD1050">
        <f t="shared" si="118"/>
        <v>0</v>
      </c>
      <c r="CG1050">
        <f ca="1">IFERROR(INDIRECT("IVA!X"&amp;MATCH(MID(COMPRAS!C950,1,2)&amp;MID(COMPRAS!F950,1,2)&amp;MID(COMPRAS!D950,1,2),IVA!W:W,0)),"SIN COD.")</f>
        <v>0</v>
      </c>
      <c r="CH1050">
        <f ca="1">IFERROR(INDIRECT("IVA!Y"&amp;MATCH(MID(COMPRAS!C950,1,2)&amp;MID(COMPRAS!F950,1,2)&amp;MID(COMPRAS!D950,1,2),IVA!W:W,0)),"SIN COD.")</f>
        <v>0</v>
      </c>
    </row>
    <row r="1051" spans="1:86" x14ac:dyDescent="0.25">
      <c r="A1051"/>
      <c r="B1051"/>
      <c r="D1051"/>
      <c r="AL1051">
        <f t="shared" si="112"/>
        <v>0</v>
      </c>
      <c r="AQ1051">
        <f t="shared" si="113"/>
        <v>0</v>
      </c>
      <c r="AR1051" t="str">
        <f>IFERROR(IF(OR(AP1051=338,AP1051=340,AP1051=341,AP1051=342,AP1051="342A",AP1051="342B"),PorcenRet(AP1051,AT1051,AU1051),INDEX(PORCENTAJEBUSCAR,MATCH(AP1051,CódigoRET,0),4)*1),"")</f>
        <v/>
      </c>
      <c r="AS1051">
        <f t="shared" si="114"/>
        <v>0</v>
      </c>
      <c r="BF1051" t="str">
        <f>IFERROR(IF(OR(BD1051=338,BD1051=340,BD1051=341,BD1051=342,BD1051="342A",BD1051="342B"),PorcenRet(BD1051,BH1051,BI1051),INDEX(PORCENTAJEBUSCAR,MATCH(BD1051,CódigoRET,0),4)*1),"")</f>
        <v/>
      </c>
      <c r="BG1051">
        <f t="shared" si="115"/>
        <v>0</v>
      </c>
      <c r="BO1051">
        <f t="shared" si="116"/>
        <v>0</v>
      </c>
      <c r="CC1051">
        <f t="shared" si="117"/>
        <v>0</v>
      </c>
      <c r="CD1051">
        <f t="shared" si="118"/>
        <v>0</v>
      </c>
      <c r="CG1051">
        <f ca="1">IFERROR(INDIRECT("IVA!X"&amp;MATCH(MID(COMPRAS!C951,1,2)&amp;MID(COMPRAS!F951,1,2)&amp;MID(COMPRAS!D951,1,2),IVA!W:W,0)),"SIN COD.")</f>
        <v>0</v>
      </c>
      <c r="CH1051">
        <f ca="1">IFERROR(INDIRECT("IVA!Y"&amp;MATCH(MID(COMPRAS!C951,1,2)&amp;MID(COMPRAS!F951,1,2)&amp;MID(COMPRAS!D951,1,2),IVA!W:W,0)),"SIN COD.")</f>
        <v>0</v>
      </c>
    </row>
    <row r="1052" spans="1:86" x14ac:dyDescent="0.25">
      <c r="A1052"/>
      <c r="B1052"/>
      <c r="D1052"/>
      <c r="AL1052">
        <f t="shared" si="112"/>
        <v>0</v>
      </c>
      <c r="AQ1052">
        <f t="shared" si="113"/>
        <v>0</v>
      </c>
      <c r="AR1052" t="str">
        <f>IFERROR(IF(OR(AP1052=338,AP1052=340,AP1052=341,AP1052=342,AP1052="342A",AP1052="342B"),PorcenRet(AP1052,AT1052,AU1052),INDEX(PORCENTAJEBUSCAR,MATCH(AP1052,CódigoRET,0),4)*1),"")</f>
        <v/>
      </c>
      <c r="AS1052">
        <f t="shared" si="114"/>
        <v>0</v>
      </c>
      <c r="BF1052" t="str">
        <f>IFERROR(IF(OR(BD1052=338,BD1052=340,BD1052=341,BD1052=342,BD1052="342A",BD1052="342B"),PorcenRet(BD1052,BH1052,BI1052),INDEX(PORCENTAJEBUSCAR,MATCH(BD1052,CódigoRET,0),4)*1),"")</f>
        <v/>
      </c>
      <c r="BG1052">
        <f t="shared" si="115"/>
        <v>0</v>
      </c>
      <c r="BO1052">
        <f t="shared" si="116"/>
        <v>0</v>
      </c>
      <c r="CC1052">
        <f t="shared" si="117"/>
        <v>0</v>
      </c>
      <c r="CD1052">
        <f t="shared" si="118"/>
        <v>0</v>
      </c>
      <c r="CG1052">
        <f ca="1">IFERROR(INDIRECT("IVA!X"&amp;MATCH(MID(COMPRAS!C952,1,2)&amp;MID(COMPRAS!F952,1,2)&amp;MID(COMPRAS!D952,1,2),IVA!W:W,0)),"SIN COD.")</f>
        <v>0</v>
      </c>
      <c r="CH1052">
        <f ca="1">IFERROR(INDIRECT("IVA!Y"&amp;MATCH(MID(COMPRAS!C952,1,2)&amp;MID(COMPRAS!F952,1,2)&amp;MID(COMPRAS!D952,1,2),IVA!W:W,0)),"SIN COD.")</f>
        <v>0</v>
      </c>
    </row>
    <row r="1053" spans="1:86" x14ac:dyDescent="0.25">
      <c r="A1053"/>
      <c r="B1053"/>
      <c r="D1053"/>
      <c r="AL1053">
        <f t="shared" si="112"/>
        <v>0</v>
      </c>
      <c r="AQ1053">
        <f t="shared" si="113"/>
        <v>0</v>
      </c>
      <c r="AR1053" t="str">
        <f>IFERROR(IF(OR(AP1053=338,AP1053=340,AP1053=341,AP1053=342,AP1053="342A",AP1053="342B"),PorcenRet(AP1053,AT1053,AU1053),INDEX(PORCENTAJEBUSCAR,MATCH(AP1053,CódigoRET,0),4)*1),"")</f>
        <v/>
      </c>
      <c r="AS1053">
        <f t="shared" si="114"/>
        <v>0</v>
      </c>
      <c r="BF1053" t="str">
        <f>IFERROR(IF(OR(BD1053=338,BD1053=340,BD1053=341,BD1053=342,BD1053="342A",BD1053="342B"),PorcenRet(BD1053,BH1053,BI1053),INDEX(PORCENTAJEBUSCAR,MATCH(BD1053,CódigoRET,0),4)*1),"")</f>
        <v/>
      </c>
      <c r="BG1053">
        <f t="shared" si="115"/>
        <v>0</v>
      </c>
      <c r="BO1053">
        <f t="shared" si="116"/>
        <v>0</v>
      </c>
      <c r="CC1053">
        <f t="shared" si="117"/>
        <v>0</v>
      </c>
      <c r="CD1053">
        <f t="shared" si="118"/>
        <v>0</v>
      </c>
      <c r="CG1053">
        <f ca="1">IFERROR(INDIRECT("IVA!X"&amp;MATCH(MID(COMPRAS!C953,1,2)&amp;MID(COMPRAS!F953,1,2)&amp;MID(COMPRAS!D953,1,2),IVA!W:W,0)),"SIN COD.")</f>
        <v>0</v>
      </c>
      <c r="CH1053">
        <f ca="1">IFERROR(INDIRECT("IVA!Y"&amp;MATCH(MID(COMPRAS!C953,1,2)&amp;MID(COMPRAS!F953,1,2)&amp;MID(COMPRAS!D953,1,2),IVA!W:W,0)),"SIN COD.")</f>
        <v>0</v>
      </c>
    </row>
    <row r="1054" spans="1:86" x14ac:dyDescent="0.25">
      <c r="A1054"/>
      <c r="B1054"/>
      <c r="D1054"/>
      <c r="AL1054">
        <f t="shared" si="112"/>
        <v>0</v>
      </c>
      <c r="AQ1054">
        <f t="shared" si="113"/>
        <v>0</v>
      </c>
      <c r="AR1054" t="str">
        <f>IFERROR(IF(OR(AP1054=338,AP1054=340,AP1054=341,AP1054=342,AP1054="342A",AP1054="342B"),PorcenRet(AP1054,AT1054,AU1054),INDEX(PORCENTAJEBUSCAR,MATCH(AP1054,CódigoRET,0),4)*1),"")</f>
        <v/>
      </c>
      <c r="AS1054">
        <f t="shared" si="114"/>
        <v>0</v>
      </c>
      <c r="BF1054" t="str">
        <f>IFERROR(IF(OR(BD1054=338,BD1054=340,BD1054=341,BD1054=342,BD1054="342A",BD1054="342B"),PorcenRet(BD1054,BH1054,BI1054),INDEX(PORCENTAJEBUSCAR,MATCH(BD1054,CódigoRET,0),4)*1),"")</f>
        <v/>
      </c>
      <c r="BG1054">
        <f t="shared" si="115"/>
        <v>0</v>
      </c>
      <c r="BO1054">
        <f t="shared" si="116"/>
        <v>0</v>
      </c>
      <c r="CC1054">
        <f t="shared" si="117"/>
        <v>0</v>
      </c>
      <c r="CD1054">
        <f t="shared" si="118"/>
        <v>0</v>
      </c>
      <c r="CG1054">
        <f ca="1">IFERROR(INDIRECT("IVA!X"&amp;MATCH(MID(COMPRAS!C954,1,2)&amp;MID(COMPRAS!F954,1,2)&amp;MID(COMPRAS!D954,1,2),IVA!W:W,0)),"SIN COD.")</f>
        <v>0</v>
      </c>
      <c r="CH1054">
        <f ca="1">IFERROR(INDIRECT("IVA!Y"&amp;MATCH(MID(COMPRAS!C954,1,2)&amp;MID(COMPRAS!F954,1,2)&amp;MID(COMPRAS!D954,1,2),IVA!W:W,0)),"SIN COD.")</f>
        <v>0</v>
      </c>
    </row>
    <row r="1055" spans="1:86" x14ac:dyDescent="0.25">
      <c r="A1055"/>
      <c r="B1055"/>
      <c r="D1055"/>
      <c r="AL1055">
        <f t="shared" si="112"/>
        <v>0</v>
      </c>
      <c r="AQ1055">
        <f t="shared" si="113"/>
        <v>0</v>
      </c>
      <c r="AR1055" t="str">
        <f>IFERROR(IF(OR(AP1055=338,AP1055=340,AP1055=341,AP1055=342,AP1055="342A",AP1055="342B"),PorcenRet(AP1055,AT1055,AU1055),INDEX(PORCENTAJEBUSCAR,MATCH(AP1055,CódigoRET,0),4)*1),"")</f>
        <v/>
      </c>
      <c r="AS1055">
        <f t="shared" si="114"/>
        <v>0</v>
      </c>
      <c r="BF1055" t="str">
        <f>IFERROR(IF(OR(BD1055=338,BD1055=340,BD1055=341,BD1055=342,BD1055="342A",BD1055="342B"),PorcenRet(BD1055,BH1055,BI1055),INDEX(PORCENTAJEBUSCAR,MATCH(BD1055,CódigoRET,0),4)*1),"")</f>
        <v/>
      </c>
      <c r="BG1055">
        <f t="shared" si="115"/>
        <v>0</v>
      </c>
      <c r="BO1055">
        <f t="shared" si="116"/>
        <v>0</v>
      </c>
      <c r="CC1055">
        <f t="shared" si="117"/>
        <v>0</v>
      </c>
      <c r="CD1055">
        <f t="shared" si="118"/>
        <v>0</v>
      </c>
      <c r="CG1055">
        <f ca="1">IFERROR(INDIRECT("IVA!X"&amp;MATCH(MID(COMPRAS!C955,1,2)&amp;MID(COMPRAS!F955,1,2)&amp;MID(COMPRAS!D955,1,2),IVA!W:W,0)),"SIN COD.")</f>
        <v>0</v>
      </c>
      <c r="CH1055">
        <f ca="1">IFERROR(INDIRECT("IVA!Y"&amp;MATCH(MID(COMPRAS!C955,1,2)&amp;MID(COMPRAS!F955,1,2)&amp;MID(COMPRAS!D955,1,2),IVA!W:W,0)),"SIN COD.")</f>
        <v>0</v>
      </c>
    </row>
    <row r="1056" spans="1:86" x14ac:dyDescent="0.25">
      <c r="A1056"/>
      <c r="B1056"/>
      <c r="D1056"/>
      <c r="AL1056">
        <f t="shared" si="112"/>
        <v>0</v>
      </c>
      <c r="AQ1056">
        <f t="shared" si="113"/>
        <v>0</v>
      </c>
      <c r="AR1056" t="str">
        <f>IFERROR(IF(OR(AP1056=338,AP1056=340,AP1056=341,AP1056=342,AP1056="342A",AP1056="342B"),PorcenRet(AP1056,AT1056,AU1056),INDEX(PORCENTAJEBUSCAR,MATCH(AP1056,CódigoRET,0),4)*1),"")</f>
        <v/>
      </c>
      <c r="AS1056">
        <f t="shared" si="114"/>
        <v>0</v>
      </c>
      <c r="BF1056" t="str">
        <f>IFERROR(IF(OR(BD1056=338,BD1056=340,BD1056=341,BD1056=342,BD1056="342A",BD1056="342B"),PorcenRet(BD1056,BH1056,BI1056),INDEX(PORCENTAJEBUSCAR,MATCH(BD1056,CódigoRET,0),4)*1),"")</f>
        <v/>
      </c>
      <c r="BG1056">
        <f t="shared" si="115"/>
        <v>0</v>
      </c>
      <c r="BO1056">
        <f t="shared" si="116"/>
        <v>0</v>
      </c>
      <c r="CC1056">
        <f t="shared" si="117"/>
        <v>0</v>
      </c>
      <c r="CD1056">
        <f t="shared" si="118"/>
        <v>0</v>
      </c>
      <c r="CG1056">
        <f ca="1">IFERROR(INDIRECT("IVA!X"&amp;MATCH(MID(COMPRAS!C956,1,2)&amp;MID(COMPRAS!F956,1,2)&amp;MID(COMPRAS!D956,1,2),IVA!W:W,0)),"SIN COD.")</f>
        <v>0</v>
      </c>
      <c r="CH1056">
        <f ca="1">IFERROR(INDIRECT("IVA!Y"&amp;MATCH(MID(COMPRAS!C956,1,2)&amp;MID(COMPRAS!F956,1,2)&amp;MID(COMPRAS!D956,1,2),IVA!W:W,0)),"SIN COD.")</f>
        <v>0</v>
      </c>
    </row>
    <row r="1057" spans="1:86" x14ac:dyDescent="0.25">
      <c r="A1057"/>
      <c r="B1057"/>
      <c r="D1057"/>
      <c r="AL1057">
        <f t="shared" si="112"/>
        <v>0</v>
      </c>
      <c r="AQ1057">
        <f t="shared" si="113"/>
        <v>0</v>
      </c>
      <c r="AR1057" t="str">
        <f>IFERROR(IF(OR(AP1057=338,AP1057=340,AP1057=341,AP1057=342,AP1057="342A",AP1057="342B"),PorcenRet(AP1057,AT1057,AU1057),INDEX(PORCENTAJEBUSCAR,MATCH(AP1057,CódigoRET,0),4)*1),"")</f>
        <v/>
      </c>
      <c r="AS1057">
        <f t="shared" si="114"/>
        <v>0</v>
      </c>
      <c r="BF1057" t="str">
        <f>IFERROR(IF(OR(BD1057=338,BD1057=340,BD1057=341,BD1057=342,BD1057="342A",BD1057="342B"),PorcenRet(BD1057,BH1057,BI1057),INDEX(PORCENTAJEBUSCAR,MATCH(BD1057,CódigoRET,0),4)*1),"")</f>
        <v/>
      </c>
      <c r="BG1057">
        <f t="shared" si="115"/>
        <v>0</v>
      </c>
      <c r="BO1057">
        <f t="shared" si="116"/>
        <v>0</v>
      </c>
      <c r="CC1057">
        <f t="shared" si="117"/>
        <v>0</v>
      </c>
      <c r="CD1057">
        <f t="shared" si="118"/>
        <v>0</v>
      </c>
      <c r="CG1057">
        <f ca="1">IFERROR(INDIRECT("IVA!X"&amp;MATCH(MID(COMPRAS!C957,1,2)&amp;MID(COMPRAS!F957,1,2)&amp;MID(COMPRAS!D957,1,2),IVA!W:W,0)),"SIN COD.")</f>
        <v>0</v>
      </c>
      <c r="CH1057">
        <f ca="1">IFERROR(INDIRECT("IVA!Y"&amp;MATCH(MID(COMPRAS!C957,1,2)&amp;MID(COMPRAS!F957,1,2)&amp;MID(COMPRAS!D957,1,2),IVA!W:W,0)),"SIN COD.")</f>
        <v>0</v>
      </c>
    </row>
    <row r="1058" spans="1:86" x14ac:dyDescent="0.25">
      <c r="A1058"/>
      <c r="B1058"/>
      <c r="D1058"/>
      <c r="AL1058">
        <f t="shared" si="112"/>
        <v>0</v>
      </c>
      <c r="AQ1058">
        <f t="shared" si="113"/>
        <v>0</v>
      </c>
      <c r="AR1058" t="str">
        <f>IFERROR(IF(OR(AP1058=338,AP1058=340,AP1058=341,AP1058=342,AP1058="342A",AP1058="342B"),PorcenRet(AP1058,AT1058,AU1058),INDEX(PORCENTAJEBUSCAR,MATCH(AP1058,CódigoRET,0),4)*1),"")</f>
        <v/>
      </c>
      <c r="AS1058">
        <f t="shared" si="114"/>
        <v>0</v>
      </c>
      <c r="BF1058" t="str">
        <f>IFERROR(IF(OR(BD1058=338,BD1058=340,BD1058=341,BD1058=342,BD1058="342A",BD1058="342B"),PorcenRet(BD1058,BH1058,BI1058),INDEX(PORCENTAJEBUSCAR,MATCH(BD1058,CódigoRET,0),4)*1),"")</f>
        <v/>
      </c>
      <c r="BG1058">
        <f t="shared" si="115"/>
        <v>0</v>
      </c>
      <c r="BO1058">
        <f t="shared" si="116"/>
        <v>0</v>
      </c>
      <c r="CC1058">
        <f t="shared" si="117"/>
        <v>0</v>
      </c>
      <c r="CD1058">
        <f t="shared" si="118"/>
        <v>0</v>
      </c>
      <c r="CG1058">
        <f ca="1">IFERROR(INDIRECT("IVA!X"&amp;MATCH(MID(COMPRAS!C958,1,2)&amp;MID(COMPRAS!F958,1,2)&amp;MID(COMPRAS!D958,1,2),IVA!W:W,0)),"SIN COD.")</f>
        <v>0</v>
      </c>
      <c r="CH1058">
        <f ca="1">IFERROR(INDIRECT("IVA!Y"&amp;MATCH(MID(COMPRAS!C958,1,2)&amp;MID(COMPRAS!F958,1,2)&amp;MID(COMPRAS!D958,1,2),IVA!W:W,0)),"SIN COD.")</f>
        <v>0</v>
      </c>
    </row>
    <row r="1059" spans="1:86" x14ac:dyDescent="0.25">
      <c r="A1059"/>
      <c r="B1059"/>
      <c r="D1059"/>
      <c r="AL1059">
        <f t="shared" si="112"/>
        <v>0</v>
      </c>
      <c r="AQ1059">
        <f t="shared" si="113"/>
        <v>0</v>
      </c>
      <c r="AR1059" t="str">
        <f>IFERROR(IF(OR(AP1059=338,AP1059=340,AP1059=341,AP1059=342,AP1059="342A",AP1059="342B"),PorcenRet(AP1059,AT1059,AU1059),INDEX(PORCENTAJEBUSCAR,MATCH(AP1059,CódigoRET,0),4)*1),"")</f>
        <v/>
      </c>
      <c r="AS1059">
        <f t="shared" si="114"/>
        <v>0</v>
      </c>
      <c r="BF1059" t="str">
        <f>IFERROR(IF(OR(BD1059=338,BD1059=340,BD1059=341,BD1059=342,BD1059="342A",BD1059="342B"),PorcenRet(BD1059,BH1059,BI1059),INDEX(PORCENTAJEBUSCAR,MATCH(BD1059,CódigoRET,0),4)*1),"")</f>
        <v/>
      </c>
      <c r="BG1059">
        <f t="shared" si="115"/>
        <v>0</v>
      </c>
      <c r="BO1059">
        <f t="shared" si="116"/>
        <v>0</v>
      </c>
      <c r="CC1059">
        <f t="shared" si="117"/>
        <v>0</v>
      </c>
      <c r="CD1059">
        <f t="shared" si="118"/>
        <v>0</v>
      </c>
      <c r="CG1059">
        <f ca="1">IFERROR(INDIRECT("IVA!X"&amp;MATCH(MID(COMPRAS!C959,1,2)&amp;MID(COMPRAS!F959,1,2)&amp;MID(COMPRAS!D959,1,2),IVA!W:W,0)),"SIN COD.")</f>
        <v>0</v>
      </c>
      <c r="CH1059">
        <f ca="1">IFERROR(INDIRECT("IVA!Y"&amp;MATCH(MID(COMPRAS!C959,1,2)&amp;MID(COMPRAS!F959,1,2)&amp;MID(COMPRAS!D959,1,2),IVA!W:W,0)),"SIN COD.")</f>
        <v>0</v>
      </c>
    </row>
    <row r="1060" spans="1:86" x14ac:dyDescent="0.25">
      <c r="A1060"/>
      <c r="B1060"/>
      <c r="D1060"/>
      <c r="AL1060">
        <f t="shared" si="112"/>
        <v>0</v>
      </c>
      <c r="AQ1060">
        <f t="shared" si="113"/>
        <v>0</v>
      </c>
      <c r="AR1060" t="str">
        <f>IFERROR(IF(OR(AP1060=338,AP1060=340,AP1060=341,AP1060=342,AP1060="342A",AP1060="342B"),PorcenRet(AP1060,AT1060,AU1060),INDEX(PORCENTAJEBUSCAR,MATCH(AP1060,CódigoRET,0),4)*1),"")</f>
        <v/>
      </c>
      <c r="AS1060">
        <f t="shared" si="114"/>
        <v>0</v>
      </c>
      <c r="BF1060" t="str">
        <f>IFERROR(IF(OR(BD1060=338,BD1060=340,BD1060=341,BD1060=342,BD1060="342A",BD1060="342B"),PorcenRet(BD1060,BH1060,BI1060),INDEX(PORCENTAJEBUSCAR,MATCH(BD1060,CódigoRET,0),4)*1),"")</f>
        <v/>
      </c>
      <c r="BG1060">
        <f t="shared" si="115"/>
        <v>0</v>
      </c>
      <c r="BO1060">
        <f t="shared" si="116"/>
        <v>0</v>
      </c>
      <c r="CC1060">
        <f t="shared" si="117"/>
        <v>0</v>
      </c>
      <c r="CD1060">
        <f t="shared" si="118"/>
        <v>0</v>
      </c>
      <c r="CG1060">
        <f ca="1">IFERROR(INDIRECT("IVA!X"&amp;MATCH(MID(COMPRAS!C960,1,2)&amp;MID(COMPRAS!F960,1,2)&amp;MID(COMPRAS!D960,1,2),IVA!W:W,0)),"SIN COD.")</f>
        <v>0</v>
      </c>
      <c r="CH1060">
        <f ca="1">IFERROR(INDIRECT("IVA!Y"&amp;MATCH(MID(COMPRAS!C960,1,2)&amp;MID(COMPRAS!F960,1,2)&amp;MID(COMPRAS!D960,1,2),IVA!W:W,0)),"SIN COD.")</f>
        <v>0</v>
      </c>
    </row>
    <row r="1061" spans="1:86" x14ac:dyDescent="0.25">
      <c r="A1061"/>
      <c r="B1061"/>
      <c r="D1061"/>
      <c r="AL1061">
        <f t="shared" si="112"/>
        <v>0</v>
      </c>
      <c r="AQ1061">
        <f t="shared" si="113"/>
        <v>0</v>
      </c>
      <c r="AR1061" t="str">
        <f>IFERROR(IF(OR(AP1061=338,AP1061=340,AP1061=341,AP1061=342,AP1061="342A",AP1061="342B"),PorcenRet(AP1061,AT1061,AU1061),INDEX(PORCENTAJEBUSCAR,MATCH(AP1061,CódigoRET,0),4)*1),"")</f>
        <v/>
      </c>
      <c r="AS1061">
        <f t="shared" si="114"/>
        <v>0</v>
      </c>
      <c r="BF1061" t="str">
        <f>IFERROR(IF(OR(BD1061=338,BD1061=340,BD1061=341,BD1061=342,BD1061="342A",BD1061="342B"),PorcenRet(BD1061,BH1061,BI1061),INDEX(PORCENTAJEBUSCAR,MATCH(BD1061,CódigoRET,0),4)*1),"")</f>
        <v/>
      </c>
      <c r="BG1061">
        <f t="shared" si="115"/>
        <v>0</v>
      </c>
      <c r="BO1061">
        <f t="shared" si="116"/>
        <v>0</v>
      </c>
      <c r="CC1061">
        <f t="shared" si="117"/>
        <v>0</v>
      </c>
      <c r="CD1061">
        <f t="shared" si="118"/>
        <v>0</v>
      </c>
      <c r="CG1061">
        <f ca="1">IFERROR(INDIRECT("IVA!X"&amp;MATCH(MID(COMPRAS!C961,1,2)&amp;MID(COMPRAS!F961,1,2)&amp;MID(COMPRAS!D961,1,2),IVA!W:W,0)),"SIN COD.")</f>
        <v>0</v>
      </c>
      <c r="CH1061">
        <f ca="1">IFERROR(INDIRECT("IVA!Y"&amp;MATCH(MID(COMPRAS!C961,1,2)&amp;MID(COMPRAS!F961,1,2)&amp;MID(COMPRAS!D961,1,2),IVA!W:W,0)),"SIN COD.")</f>
        <v>0</v>
      </c>
    </row>
    <row r="1062" spans="1:86" x14ac:dyDescent="0.25">
      <c r="A1062"/>
      <c r="B1062"/>
      <c r="D1062"/>
      <c r="AL1062">
        <f t="shared" si="112"/>
        <v>0</v>
      </c>
      <c r="AQ1062">
        <f t="shared" si="113"/>
        <v>0</v>
      </c>
      <c r="AR1062" t="str">
        <f>IFERROR(IF(OR(AP1062=338,AP1062=340,AP1062=341,AP1062=342,AP1062="342A",AP1062="342B"),PorcenRet(AP1062,AT1062,AU1062),INDEX(PORCENTAJEBUSCAR,MATCH(AP1062,CódigoRET,0),4)*1),"")</f>
        <v/>
      </c>
      <c r="AS1062">
        <f t="shared" si="114"/>
        <v>0</v>
      </c>
      <c r="BF1062" t="str">
        <f>IFERROR(IF(OR(BD1062=338,BD1062=340,BD1062=341,BD1062=342,BD1062="342A",BD1062="342B"),PorcenRet(BD1062,BH1062,BI1062),INDEX(PORCENTAJEBUSCAR,MATCH(BD1062,CódigoRET,0),4)*1),"")</f>
        <v/>
      </c>
      <c r="BG1062">
        <f t="shared" si="115"/>
        <v>0</v>
      </c>
      <c r="BO1062">
        <f t="shared" si="116"/>
        <v>0</v>
      </c>
      <c r="CC1062">
        <f t="shared" si="117"/>
        <v>0</v>
      </c>
      <c r="CD1062">
        <f t="shared" si="118"/>
        <v>0</v>
      </c>
      <c r="CG1062">
        <f ca="1">IFERROR(INDIRECT("IVA!X"&amp;MATCH(MID(COMPRAS!C962,1,2)&amp;MID(COMPRAS!F962,1,2)&amp;MID(COMPRAS!D962,1,2),IVA!W:W,0)),"SIN COD.")</f>
        <v>0</v>
      </c>
      <c r="CH1062">
        <f ca="1">IFERROR(INDIRECT("IVA!Y"&amp;MATCH(MID(COMPRAS!C962,1,2)&amp;MID(COMPRAS!F962,1,2)&amp;MID(COMPRAS!D962,1,2),IVA!W:W,0)),"SIN COD.")</f>
        <v>0</v>
      </c>
    </row>
    <row r="1063" spans="1:86" x14ac:dyDescent="0.25">
      <c r="A1063"/>
      <c r="B1063"/>
      <c r="D1063"/>
      <c r="AL1063">
        <f t="shared" si="112"/>
        <v>0</v>
      </c>
      <c r="AQ1063">
        <f t="shared" si="113"/>
        <v>0</v>
      </c>
      <c r="AR1063" t="str">
        <f>IFERROR(IF(OR(AP1063=338,AP1063=340,AP1063=341,AP1063=342,AP1063="342A",AP1063="342B"),PorcenRet(AP1063,AT1063,AU1063),INDEX(PORCENTAJEBUSCAR,MATCH(AP1063,CódigoRET,0),4)*1),"")</f>
        <v/>
      </c>
      <c r="AS1063">
        <f t="shared" si="114"/>
        <v>0</v>
      </c>
      <c r="BF1063" t="str">
        <f>IFERROR(IF(OR(BD1063=338,BD1063=340,BD1063=341,BD1063=342,BD1063="342A",BD1063="342B"),PorcenRet(BD1063,BH1063,BI1063),INDEX(PORCENTAJEBUSCAR,MATCH(BD1063,CódigoRET,0),4)*1),"")</f>
        <v/>
      </c>
      <c r="BG1063">
        <f t="shared" si="115"/>
        <v>0</v>
      </c>
      <c r="BO1063">
        <f t="shared" si="116"/>
        <v>0</v>
      </c>
      <c r="CC1063">
        <f t="shared" si="117"/>
        <v>0</v>
      </c>
      <c r="CD1063">
        <f t="shared" si="118"/>
        <v>0</v>
      </c>
      <c r="CG1063">
        <f ca="1">IFERROR(INDIRECT("IVA!X"&amp;MATCH(MID(COMPRAS!C963,1,2)&amp;MID(COMPRAS!F963,1,2)&amp;MID(COMPRAS!D963,1,2),IVA!W:W,0)),"SIN COD.")</f>
        <v>0</v>
      </c>
      <c r="CH1063">
        <f ca="1">IFERROR(INDIRECT("IVA!Y"&amp;MATCH(MID(COMPRAS!C963,1,2)&amp;MID(COMPRAS!F963,1,2)&amp;MID(COMPRAS!D963,1,2),IVA!W:W,0)),"SIN COD.")</f>
        <v>0</v>
      </c>
    </row>
    <row r="1064" spans="1:86" x14ac:dyDescent="0.25">
      <c r="A1064"/>
      <c r="B1064"/>
      <c r="D1064"/>
      <c r="AL1064">
        <f t="shared" si="112"/>
        <v>0</v>
      </c>
      <c r="AQ1064">
        <f t="shared" si="113"/>
        <v>0</v>
      </c>
      <c r="AR1064" t="str">
        <f>IFERROR(IF(OR(AP1064=338,AP1064=340,AP1064=341,AP1064=342,AP1064="342A",AP1064="342B"),PorcenRet(AP1064,AT1064,AU1064),INDEX(PORCENTAJEBUSCAR,MATCH(AP1064,CódigoRET,0),4)*1),"")</f>
        <v/>
      </c>
      <c r="AS1064">
        <f t="shared" si="114"/>
        <v>0</v>
      </c>
      <c r="BF1064" t="str">
        <f>IFERROR(IF(OR(BD1064=338,BD1064=340,BD1064=341,BD1064=342,BD1064="342A",BD1064="342B"),PorcenRet(BD1064,BH1064,BI1064),INDEX(PORCENTAJEBUSCAR,MATCH(BD1064,CódigoRET,0),4)*1),"")</f>
        <v/>
      </c>
      <c r="BG1064">
        <f t="shared" si="115"/>
        <v>0</v>
      </c>
      <c r="BO1064">
        <f t="shared" si="116"/>
        <v>0</v>
      </c>
      <c r="CC1064">
        <f t="shared" si="117"/>
        <v>0</v>
      </c>
      <c r="CD1064">
        <f t="shared" si="118"/>
        <v>0</v>
      </c>
      <c r="CG1064">
        <f ca="1">IFERROR(INDIRECT("IVA!X"&amp;MATCH(MID(COMPRAS!C964,1,2)&amp;MID(COMPRAS!F964,1,2)&amp;MID(COMPRAS!D964,1,2),IVA!W:W,0)),"SIN COD.")</f>
        <v>0</v>
      </c>
      <c r="CH1064">
        <f ca="1">IFERROR(INDIRECT("IVA!Y"&amp;MATCH(MID(COMPRAS!C964,1,2)&amp;MID(COMPRAS!F964,1,2)&amp;MID(COMPRAS!D964,1,2),IVA!W:W,0)),"SIN COD.")</f>
        <v>0</v>
      </c>
    </row>
    <row r="1065" spans="1:86" x14ac:dyDescent="0.25">
      <c r="A1065"/>
      <c r="B1065"/>
      <c r="D1065"/>
      <c r="AL1065">
        <f t="shared" si="112"/>
        <v>0</v>
      </c>
      <c r="AQ1065">
        <f t="shared" si="113"/>
        <v>0</v>
      </c>
      <c r="AR1065" t="str">
        <f>IFERROR(IF(OR(AP1065=338,AP1065=340,AP1065=341,AP1065=342,AP1065="342A",AP1065="342B"),PorcenRet(AP1065,AT1065,AU1065),INDEX(PORCENTAJEBUSCAR,MATCH(AP1065,CódigoRET,0),4)*1),"")</f>
        <v/>
      </c>
      <c r="AS1065">
        <f t="shared" si="114"/>
        <v>0</v>
      </c>
      <c r="BF1065" t="str">
        <f>IFERROR(IF(OR(BD1065=338,BD1065=340,BD1065=341,BD1065=342,BD1065="342A",BD1065="342B"),PorcenRet(BD1065,BH1065,BI1065),INDEX(PORCENTAJEBUSCAR,MATCH(BD1065,CódigoRET,0),4)*1),"")</f>
        <v/>
      </c>
      <c r="BG1065">
        <f t="shared" si="115"/>
        <v>0</v>
      </c>
      <c r="BO1065">
        <f t="shared" si="116"/>
        <v>0</v>
      </c>
      <c r="CC1065">
        <f t="shared" si="117"/>
        <v>0</v>
      </c>
      <c r="CD1065">
        <f t="shared" si="118"/>
        <v>0</v>
      </c>
      <c r="CG1065">
        <f ca="1">IFERROR(INDIRECT("IVA!X"&amp;MATCH(MID(COMPRAS!C965,1,2)&amp;MID(COMPRAS!F965,1,2)&amp;MID(COMPRAS!D965,1,2),IVA!W:W,0)),"SIN COD.")</f>
        <v>0</v>
      </c>
      <c r="CH1065">
        <f ca="1">IFERROR(INDIRECT("IVA!Y"&amp;MATCH(MID(COMPRAS!C965,1,2)&amp;MID(COMPRAS!F965,1,2)&amp;MID(COMPRAS!D965,1,2),IVA!W:W,0)),"SIN COD.")</f>
        <v>0</v>
      </c>
    </row>
    <row r="1066" spans="1:86" x14ac:dyDescent="0.25">
      <c r="A1066"/>
      <c r="B1066"/>
      <c r="D1066"/>
      <c r="AL1066">
        <f t="shared" si="112"/>
        <v>0</v>
      </c>
      <c r="AQ1066">
        <f t="shared" si="113"/>
        <v>0</v>
      </c>
      <c r="AR1066" t="str">
        <f>IFERROR(IF(OR(AP1066=338,AP1066=340,AP1066=341,AP1066=342,AP1066="342A",AP1066="342B"),PorcenRet(AP1066,AT1066,AU1066),INDEX(PORCENTAJEBUSCAR,MATCH(AP1066,CódigoRET,0),4)*1),"")</f>
        <v/>
      </c>
      <c r="AS1066">
        <f t="shared" si="114"/>
        <v>0</v>
      </c>
      <c r="BF1066" t="str">
        <f>IFERROR(IF(OR(BD1066=338,BD1066=340,BD1066=341,BD1066=342,BD1066="342A",BD1066="342B"),PorcenRet(BD1066,BH1066,BI1066),INDEX(PORCENTAJEBUSCAR,MATCH(BD1066,CódigoRET,0),4)*1),"")</f>
        <v/>
      </c>
      <c r="BG1066">
        <f t="shared" si="115"/>
        <v>0</v>
      </c>
      <c r="BO1066">
        <f t="shared" si="116"/>
        <v>0</v>
      </c>
      <c r="CC1066">
        <f t="shared" si="117"/>
        <v>0</v>
      </c>
      <c r="CD1066">
        <f t="shared" si="118"/>
        <v>0</v>
      </c>
      <c r="CG1066">
        <f ca="1">IFERROR(INDIRECT("IVA!X"&amp;MATCH(MID(COMPRAS!C966,1,2)&amp;MID(COMPRAS!F966,1,2)&amp;MID(COMPRAS!D966,1,2),IVA!W:W,0)),"SIN COD.")</f>
        <v>0</v>
      </c>
      <c r="CH1066">
        <f ca="1">IFERROR(INDIRECT("IVA!Y"&amp;MATCH(MID(COMPRAS!C966,1,2)&amp;MID(COMPRAS!F966,1,2)&amp;MID(COMPRAS!D966,1,2),IVA!W:W,0)),"SIN COD.")</f>
        <v>0</v>
      </c>
    </row>
    <row r="1067" spans="1:86" x14ac:dyDescent="0.25">
      <c r="A1067"/>
      <c r="B1067"/>
      <c r="D1067"/>
      <c r="AL1067">
        <f t="shared" si="112"/>
        <v>0</v>
      </c>
      <c r="AQ1067">
        <f t="shared" si="113"/>
        <v>0</v>
      </c>
      <c r="AR1067" t="str">
        <f>IFERROR(IF(OR(AP1067=338,AP1067=340,AP1067=341,AP1067=342,AP1067="342A",AP1067="342B"),PorcenRet(AP1067,AT1067,AU1067),INDEX(PORCENTAJEBUSCAR,MATCH(AP1067,CódigoRET,0),4)*1),"")</f>
        <v/>
      </c>
      <c r="AS1067">
        <f t="shared" si="114"/>
        <v>0</v>
      </c>
      <c r="BF1067" t="str">
        <f>IFERROR(IF(OR(BD1067=338,BD1067=340,BD1067=341,BD1067=342,BD1067="342A",BD1067="342B"),PorcenRet(BD1067,BH1067,BI1067),INDEX(PORCENTAJEBUSCAR,MATCH(BD1067,CódigoRET,0),4)*1),"")</f>
        <v/>
      </c>
      <c r="BG1067">
        <f t="shared" si="115"/>
        <v>0</v>
      </c>
      <c r="BO1067">
        <f t="shared" si="116"/>
        <v>0</v>
      </c>
      <c r="CC1067">
        <f t="shared" si="117"/>
        <v>0</v>
      </c>
      <c r="CD1067">
        <f t="shared" si="118"/>
        <v>0</v>
      </c>
      <c r="CG1067">
        <f ca="1">IFERROR(INDIRECT("IVA!X"&amp;MATCH(MID(COMPRAS!C967,1,2)&amp;MID(COMPRAS!F967,1,2)&amp;MID(COMPRAS!D967,1,2),IVA!W:W,0)),"SIN COD.")</f>
        <v>0</v>
      </c>
      <c r="CH1067">
        <f ca="1">IFERROR(INDIRECT("IVA!Y"&amp;MATCH(MID(COMPRAS!C967,1,2)&amp;MID(COMPRAS!F967,1,2)&amp;MID(COMPRAS!D967,1,2),IVA!W:W,0)),"SIN COD.")</f>
        <v>0</v>
      </c>
    </row>
    <row r="1068" spans="1:86" x14ac:dyDescent="0.25">
      <c r="A1068"/>
      <c r="B1068"/>
      <c r="D1068"/>
      <c r="AL1068">
        <f t="shared" si="112"/>
        <v>0</v>
      </c>
      <c r="AQ1068">
        <f t="shared" si="113"/>
        <v>0</v>
      </c>
      <c r="AR1068" t="str">
        <f>IFERROR(IF(OR(AP1068=338,AP1068=340,AP1068=341,AP1068=342,AP1068="342A",AP1068="342B"),PorcenRet(AP1068,AT1068,AU1068),INDEX(PORCENTAJEBUSCAR,MATCH(AP1068,CódigoRET,0),4)*1),"")</f>
        <v/>
      </c>
      <c r="AS1068">
        <f t="shared" si="114"/>
        <v>0</v>
      </c>
      <c r="BF1068" t="str">
        <f>IFERROR(IF(OR(BD1068=338,BD1068=340,BD1068=341,BD1068=342,BD1068="342A",BD1068="342B"),PorcenRet(BD1068,BH1068,BI1068),INDEX(PORCENTAJEBUSCAR,MATCH(BD1068,CódigoRET,0),4)*1),"")</f>
        <v/>
      </c>
      <c r="BG1068">
        <f t="shared" si="115"/>
        <v>0</v>
      </c>
      <c r="BO1068">
        <f t="shared" si="116"/>
        <v>0</v>
      </c>
      <c r="CC1068">
        <f t="shared" si="117"/>
        <v>0</v>
      </c>
      <c r="CD1068">
        <f t="shared" si="118"/>
        <v>0</v>
      </c>
      <c r="CG1068">
        <f ca="1">IFERROR(INDIRECT("IVA!X"&amp;MATCH(MID(COMPRAS!C968,1,2)&amp;MID(COMPRAS!F968,1,2)&amp;MID(COMPRAS!D968,1,2),IVA!W:W,0)),"SIN COD.")</f>
        <v>0</v>
      </c>
      <c r="CH1068">
        <f ca="1">IFERROR(INDIRECT("IVA!Y"&amp;MATCH(MID(COMPRAS!C968,1,2)&amp;MID(COMPRAS!F968,1,2)&amp;MID(COMPRAS!D968,1,2),IVA!W:W,0)),"SIN COD.")</f>
        <v>0</v>
      </c>
    </row>
    <row r="1069" spans="1:86" x14ac:dyDescent="0.25">
      <c r="A1069"/>
      <c r="B1069"/>
      <c r="D1069"/>
      <c r="AL1069">
        <f t="shared" si="112"/>
        <v>0</v>
      </c>
      <c r="AQ1069">
        <f t="shared" si="113"/>
        <v>0</v>
      </c>
      <c r="AR1069" t="str">
        <f>IFERROR(IF(OR(AP1069=338,AP1069=340,AP1069=341,AP1069=342,AP1069="342A",AP1069="342B"),PorcenRet(AP1069,AT1069,AU1069),INDEX(PORCENTAJEBUSCAR,MATCH(AP1069,CódigoRET,0),4)*1),"")</f>
        <v/>
      </c>
      <c r="AS1069">
        <f t="shared" si="114"/>
        <v>0</v>
      </c>
      <c r="BF1069" t="str">
        <f>IFERROR(IF(OR(BD1069=338,BD1069=340,BD1069=341,BD1069=342,BD1069="342A",BD1069="342B"),PorcenRet(BD1069,BH1069,BI1069),INDEX(PORCENTAJEBUSCAR,MATCH(BD1069,CódigoRET,0),4)*1),"")</f>
        <v/>
      </c>
      <c r="BG1069">
        <f t="shared" si="115"/>
        <v>0</v>
      </c>
      <c r="BO1069">
        <f t="shared" si="116"/>
        <v>0</v>
      </c>
      <c r="CC1069">
        <f t="shared" si="117"/>
        <v>0</v>
      </c>
      <c r="CD1069">
        <f t="shared" si="118"/>
        <v>0</v>
      </c>
      <c r="CG1069">
        <f ca="1">IFERROR(INDIRECT("IVA!X"&amp;MATCH(MID(COMPRAS!C969,1,2)&amp;MID(COMPRAS!F969,1,2)&amp;MID(COMPRAS!D969,1,2),IVA!W:W,0)),"SIN COD.")</f>
        <v>0</v>
      </c>
      <c r="CH1069">
        <f ca="1">IFERROR(INDIRECT("IVA!Y"&amp;MATCH(MID(COMPRAS!C969,1,2)&amp;MID(COMPRAS!F969,1,2)&amp;MID(COMPRAS!D969,1,2),IVA!W:W,0)),"SIN COD.")</f>
        <v>0</v>
      </c>
    </row>
    <row r="1070" spans="1:86" x14ac:dyDescent="0.25">
      <c r="A1070"/>
      <c r="B1070"/>
      <c r="D1070"/>
      <c r="AL1070">
        <f t="shared" si="112"/>
        <v>0</v>
      </c>
      <c r="AQ1070">
        <f t="shared" si="113"/>
        <v>0</v>
      </c>
      <c r="AR1070" t="str">
        <f>IFERROR(IF(OR(AP1070=338,AP1070=340,AP1070=341,AP1070=342,AP1070="342A",AP1070="342B"),PorcenRet(AP1070,AT1070,AU1070),INDEX(PORCENTAJEBUSCAR,MATCH(AP1070,CódigoRET,0),4)*1),"")</f>
        <v/>
      </c>
      <c r="AS1070">
        <f t="shared" si="114"/>
        <v>0</v>
      </c>
      <c r="BF1070" t="str">
        <f>IFERROR(IF(OR(BD1070=338,BD1070=340,BD1070=341,BD1070=342,BD1070="342A",BD1070="342B"),PorcenRet(BD1070,BH1070,BI1070),INDEX(PORCENTAJEBUSCAR,MATCH(BD1070,CódigoRET,0),4)*1),"")</f>
        <v/>
      </c>
      <c r="BG1070">
        <f t="shared" si="115"/>
        <v>0</v>
      </c>
      <c r="BO1070">
        <f t="shared" si="116"/>
        <v>0</v>
      </c>
      <c r="CC1070">
        <f t="shared" si="117"/>
        <v>0</v>
      </c>
      <c r="CD1070">
        <f t="shared" si="118"/>
        <v>0</v>
      </c>
      <c r="CG1070">
        <f ca="1">IFERROR(INDIRECT("IVA!X"&amp;MATCH(MID(COMPRAS!C970,1,2)&amp;MID(COMPRAS!F970,1,2)&amp;MID(COMPRAS!D970,1,2),IVA!W:W,0)),"SIN COD.")</f>
        <v>0</v>
      </c>
      <c r="CH1070">
        <f ca="1">IFERROR(INDIRECT("IVA!Y"&amp;MATCH(MID(COMPRAS!C970,1,2)&amp;MID(COMPRAS!F970,1,2)&amp;MID(COMPRAS!D970,1,2),IVA!W:W,0)),"SIN COD.")</f>
        <v>0</v>
      </c>
    </row>
    <row r="1071" spans="1:86" x14ac:dyDescent="0.25">
      <c r="A1071"/>
      <c r="B1071"/>
      <c r="D1071"/>
      <c r="AL1071">
        <f t="shared" si="112"/>
        <v>0</v>
      </c>
      <c r="AQ1071">
        <f t="shared" si="113"/>
        <v>0</v>
      </c>
      <c r="AR1071" t="str">
        <f>IFERROR(IF(OR(AP1071=338,AP1071=340,AP1071=341,AP1071=342,AP1071="342A",AP1071="342B"),PorcenRet(AP1071,AT1071,AU1071),INDEX(PORCENTAJEBUSCAR,MATCH(AP1071,CódigoRET,0),4)*1),"")</f>
        <v/>
      </c>
      <c r="AS1071">
        <f t="shared" si="114"/>
        <v>0</v>
      </c>
      <c r="BF1071" t="str">
        <f>IFERROR(IF(OR(BD1071=338,BD1071=340,BD1071=341,BD1071=342,BD1071="342A",BD1071="342B"),PorcenRet(BD1071,BH1071,BI1071),INDEX(PORCENTAJEBUSCAR,MATCH(BD1071,CódigoRET,0),4)*1),"")</f>
        <v/>
      </c>
      <c r="BG1071">
        <f t="shared" si="115"/>
        <v>0</v>
      </c>
      <c r="BO1071">
        <f t="shared" si="116"/>
        <v>0</v>
      </c>
      <c r="CC1071">
        <f t="shared" si="117"/>
        <v>0</v>
      </c>
      <c r="CD1071">
        <f t="shared" si="118"/>
        <v>0</v>
      </c>
      <c r="CG1071">
        <f ca="1">IFERROR(INDIRECT("IVA!X"&amp;MATCH(MID(COMPRAS!C971,1,2)&amp;MID(COMPRAS!F971,1,2)&amp;MID(COMPRAS!D971,1,2),IVA!W:W,0)),"SIN COD.")</f>
        <v>0</v>
      </c>
      <c r="CH1071">
        <f ca="1">IFERROR(INDIRECT("IVA!Y"&amp;MATCH(MID(COMPRAS!C971,1,2)&amp;MID(COMPRAS!F971,1,2)&amp;MID(COMPRAS!D971,1,2),IVA!W:W,0)),"SIN COD.")</f>
        <v>0</v>
      </c>
    </row>
    <row r="1072" spans="1:86" x14ac:dyDescent="0.25">
      <c r="A1072"/>
      <c r="B1072"/>
      <c r="D1072"/>
      <c r="AL1072">
        <f t="shared" si="112"/>
        <v>0</v>
      </c>
      <c r="AQ1072">
        <f t="shared" si="113"/>
        <v>0</v>
      </c>
      <c r="AR1072" t="str">
        <f>IFERROR(IF(OR(AP1072=338,AP1072=340,AP1072=341,AP1072=342,AP1072="342A",AP1072="342B"),PorcenRet(AP1072,AT1072,AU1072),INDEX(PORCENTAJEBUSCAR,MATCH(AP1072,CódigoRET,0),4)*1),"")</f>
        <v/>
      </c>
      <c r="AS1072">
        <f t="shared" si="114"/>
        <v>0</v>
      </c>
      <c r="BF1072" t="str">
        <f>IFERROR(IF(OR(BD1072=338,BD1072=340,BD1072=341,BD1072=342,BD1072="342A",BD1072="342B"),PorcenRet(BD1072,BH1072,BI1072),INDEX(PORCENTAJEBUSCAR,MATCH(BD1072,CódigoRET,0),4)*1),"")</f>
        <v/>
      </c>
      <c r="BG1072">
        <f t="shared" si="115"/>
        <v>0</v>
      </c>
      <c r="BO1072">
        <f t="shared" si="116"/>
        <v>0</v>
      </c>
      <c r="CC1072">
        <f t="shared" si="117"/>
        <v>0</v>
      </c>
      <c r="CD1072">
        <f t="shared" si="118"/>
        <v>0</v>
      </c>
      <c r="CG1072">
        <f ca="1">IFERROR(INDIRECT("IVA!X"&amp;MATCH(MID(COMPRAS!C972,1,2)&amp;MID(COMPRAS!F972,1,2)&amp;MID(COMPRAS!D972,1,2),IVA!W:W,0)),"SIN COD.")</f>
        <v>0</v>
      </c>
      <c r="CH1072">
        <f ca="1">IFERROR(INDIRECT("IVA!Y"&amp;MATCH(MID(COMPRAS!C972,1,2)&amp;MID(COMPRAS!F972,1,2)&amp;MID(COMPRAS!D972,1,2),IVA!W:W,0)),"SIN COD.")</f>
        <v>0</v>
      </c>
    </row>
    <row r="1073" spans="1:86" x14ac:dyDescent="0.25">
      <c r="A1073"/>
      <c r="B1073"/>
      <c r="D1073"/>
      <c r="AL1073">
        <f t="shared" si="112"/>
        <v>0</v>
      </c>
      <c r="AQ1073">
        <f t="shared" si="113"/>
        <v>0</v>
      </c>
      <c r="AR1073" t="str">
        <f>IFERROR(IF(OR(AP1073=338,AP1073=340,AP1073=341,AP1073=342,AP1073="342A",AP1073="342B"),PorcenRet(AP1073,AT1073,AU1073),INDEX(PORCENTAJEBUSCAR,MATCH(AP1073,CódigoRET,0),4)*1),"")</f>
        <v/>
      </c>
      <c r="AS1073">
        <f t="shared" si="114"/>
        <v>0</v>
      </c>
      <c r="BF1073" t="str">
        <f>IFERROR(IF(OR(BD1073=338,BD1073=340,BD1073=341,BD1073=342,BD1073="342A",BD1073="342B"),PorcenRet(BD1073,BH1073,BI1073),INDEX(PORCENTAJEBUSCAR,MATCH(BD1073,CódigoRET,0),4)*1),"")</f>
        <v/>
      </c>
      <c r="BG1073">
        <f t="shared" si="115"/>
        <v>0</v>
      </c>
      <c r="BO1073">
        <f t="shared" si="116"/>
        <v>0</v>
      </c>
      <c r="CC1073">
        <f t="shared" si="117"/>
        <v>0</v>
      </c>
      <c r="CD1073">
        <f t="shared" si="118"/>
        <v>0</v>
      </c>
      <c r="CG1073">
        <f ca="1">IFERROR(INDIRECT("IVA!X"&amp;MATCH(MID(COMPRAS!C973,1,2)&amp;MID(COMPRAS!F973,1,2)&amp;MID(COMPRAS!D973,1,2),IVA!W:W,0)),"SIN COD.")</f>
        <v>0</v>
      </c>
      <c r="CH1073">
        <f ca="1">IFERROR(INDIRECT("IVA!Y"&amp;MATCH(MID(COMPRAS!C973,1,2)&amp;MID(COMPRAS!F973,1,2)&amp;MID(COMPRAS!D973,1,2),IVA!W:W,0)),"SIN COD.")</f>
        <v>0</v>
      </c>
    </row>
    <row r="1074" spans="1:86" x14ac:dyDescent="0.25">
      <c r="A1074"/>
      <c r="B1074"/>
      <c r="D1074"/>
      <c r="AL1074">
        <f t="shared" si="112"/>
        <v>0</v>
      </c>
      <c r="AQ1074">
        <f t="shared" si="113"/>
        <v>0</v>
      </c>
      <c r="AR1074" t="str">
        <f>IFERROR(IF(OR(AP1074=338,AP1074=340,AP1074=341,AP1074=342,AP1074="342A",AP1074="342B"),PorcenRet(AP1074,AT1074,AU1074),INDEX(PORCENTAJEBUSCAR,MATCH(AP1074,CódigoRET,0),4)*1),"")</f>
        <v/>
      </c>
      <c r="AS1074">
        <f t="shared" si="114"/>
        <v>0</v>
      </c>
      <c r="BF1074" t="str">
        <f>IFERROR(IF(OR(BD1074=338,BD1074=340,BD1074=341,BD1074=342,BD1074="342A",BD1074="342B"),PorcenRet(BD1074,BH1074,BI1074),INDEX(PORCENTAJEBUSCAR,MATCH(BD1074,CódigoRET,0),4)*1),"")</f>
        <v/>
      </c>
      <c r="BG1074">
        <f t="shared" si="115"/>
        <v>0</v>
      </c>
      <c r="BO1074">
        <f t="shared" si="116"/>
        <v>0</v>
      </c>
      <c r="CC1074">
        <f t="shared" si="117"/>
        <v>0</v>
      </c>
      <c r="CD1074">
        <f t="shared" si="118"/>
        <v>0</v>
      </c>
      <c r="CG1074">
        <f ca="1">IFERROR(INDIRECT("IVA!X"&amp;MATCH(MID(COMPRAS!C974,1,2)&amp;MID(COMPRAS!F974,1,2)&amp;MID(COMPRAS!D974,1,2),IVA!W:W,0)),"SIN COD.")</f>
        <v>0</v>
      </c>
      <c r="CH1074">
        <f ca="1">IFERROR(INDIRECT("IVA!Y"&amp;MATCH(MID(COMPRAS!C974,1,2)&amp;MID(COMPRAS!F974,1,2)&amp;MID(COMPRAS!D974,1,2),IVA!W:W,0)),"SIN COD.")</f>
        <v>0</v>
      </c>
    </row>
    <row r="1075" spans="1:86" x14ac:dyDescent="0.25">
      <c r="A1075"/>
      <c r="B1075"/>
      <c r="D1075"/>
      <c r="AL1075">
        <f t="shared" si="112"/>
        <v>0</v>
      </c>
      <c r="AQ1075">
        <f t="shared" si="113"/>
        <v>0</v>
      </c>
      <c r="AR1075" t="str">
        <f>IFERROR(IF(OR(AP1075=338,AP1075=340,AP1075=341,AP1075=342,AP1075="342A",AP1075="342B"),PorcenRet(AP1075,AT1075,AU1075),INDEX(PORCENTAJEBUSCAR,MATCH(AP1075,CódigoRET,0),4)*1),"")</f>
        <v/>
      </c>
      <c r="AS1075">
        <f t="shared" si="114"/>
        <v>0</v>
      </c>
      <c r="BF1075" t="str">
        <f>IFERROR(IF(OR(BD1075=338,BD1075=340,BD1075=341,BD1075=342,BD1075="342A",BD1075="342B"),PorcenRet(BD1075,BH1075,BI1075),INDEX(PORCENTAJEBUSCAR,MATCH(BD1075,CódigoRET,0),4)*1),"")</f>
        <v/>
      </c>
      <c r="BG1075">
        <f t="shared" si="115"/>
        <v>0</v>
      </c>
      <c r="BO1075">
        <f t="shared" si="116"/>
        <v>0</v>
      </c>
      <c r="CC1075">
        <f t="shared" si="117"/>
        <v>0</v>
      </c>
      <c r="CD1075">
        <f t="shared" si="118"/>
        <v>0</v>
      </c>
      <c r="CG1075">
        <f ca="1">IFERROR(INDIRECT("IVA!X"&amp;MATCH(MID(COMPRAS!C975,1,2)&amp;MID(COMPRAS!F975,1,2)&amp;MID(COMPRAS!D975,1,2),IVA!W:W,0)),"SIN COD.")</f>
        <v>0</v>
      </c>
      <c r="CH1075">
        <f ca="1">IFERROR(INDIRECT("IVA!Y"&amp;MATCH(MID(COMPRAS!C975,1,2)&amp;MID(COMPRAS!F975,1,2)&amp;MID(COMPRAS!D975,1,2),IVA!W:W,0)),"SIN COD.")</f>
        <v>0</v>
      </c>
    </row>
    <row r="1076" spans="1:86" x14ac:dyDescent="0.25">
      <c r="A1076"/>
      <c r="B1076"/>
      <c r="D1076"/>
      <c r="AL1076">
        <f t="shared" si="112"/>
        <v>0</v>
      </c>
      <c r="AQ1076">
        <f t="shared" si="113"/>
        <v>0</v>
      </c>
      <c r="AR1076" t="str">
        <f>IFERROR(IF(OR(AP1076=338,AP1076=340,AP1076=341,AP1076=342,AP1076="342A",AP1076="342B"),PorcenRet(AP1076,AT1076,AU1076),INDEX(PORCENTAJEBUSCAR,MATCH(AP1076,CódigoRET,0),4)*1),"")</f>
        <v/>
      </c>
      <c r="AS1076">
        <f t="shared" si="114"/>
        <v>0</v>
      </c>
      <c r="BF1076" t="str">
        <f>IFERROR(IF(OR(BD1076=338,BD1076=340,BD1076=341,BD1076=342,BD1076="342A",BD1076="342B"),PorcenRet(BD1076,BH1076,BI1076),INDEX(PORCENTAJEBUSCAR,MATCH(BD1076,CódigoRET,0),4)*1),"")</f>
        <v/>
      </c>
      <c r="BG1076">
        <f t="shared" si="115"/>
        <v>0</v>
      </c>
      <c r="BO1076">
        <f t="shared" si="116"/>
        <v>0</v>
      </c>
      <c r="CC1076">
        <f t="shared" si="117"/>
        <v>0</v>
      </c>
      <c r="CD1076">
        <f t="shared" si="118"/>
        <v>0</v>
      </c>
      <c r="CG1076">
        <f ca="1">IFERROR(INDIRECT("IVA!X"&amp;MATCH(MID(COMPRAS!C976,1,2)&amp;MID(COMPRAS!F976,1,2)&amp;MID(COMPRAS!D976,1,2),IVA!W:W,0)),"SIN COD.")</f>
        <v>0</v>
      </c>
      <c r="CH1076">
        <f ca="1">IFERROR(INDIRECT("IVA!Y"&amp;MATCH(MID(COMPRAS!C976,1,2)&amp;MID(COMPRAS!F976,1,2)&amp;MID(COMPRAS!D976,1,2),IVA!W:W,0)),"SIN COD.")</f>
        <v>0</v>
      </c>
    </row>
    <row r="1077" spans="1:86" x14ac:dyDescent="0.25">
      <c r="A1077"/>
      <c r="B1077"/>
      <c r="D1077"/>
      <c r="AL1077">
        <f t="shared" si="112"/>
        <v>0</v>
      </c>
      <c r="AQ1077">
        <f t="shared" si="113"/>
        <v>0</v>
      </c>
      <c r="AR1077" t="str">
        <f>IFERROR(IF(OR(AP1077=338,AP1077=340,AP1077=341,AP1077=342,AP1077="342A",AP1077="342B"),PorcenRet(AP1077,AT1077,AU1077),INDEX(PORCENTAJEBUSCAR,MATCH(AP1077,CódigoRET,0),4)*1),"")</f>
        <v/>
      </c>
      <c r="AS1077">
        <f t="shared" si="114"/>
        <v>0</v>
      </c>
      <c r="BF1077" t="str">
        <f>IFERROR(IF(OR(BD1077=338,BD1077=340,BD1077=341,BD1077=342,BD1077="342A",BD1077="342B"),PorcenRet(BD1077,BH1077,BI1077),INDEX(PORCENTAJEBUSCAR,MATCH(BD1077,CódigoRET,0),4)*1),"")</f>
        <v/>
      </c>
      <c r="BG1077">
        <f t="shared" si="115"/>
        <v>0</v>
      </c>
      <c r="BO1077">
        <f t="shared" si="116"/>
        <v>0</v>
      </c>
      <c r="CC1077">
        <f t="shared" si="117"/>
        <v>0</v>
      </c>
      <c r="CD1077">
        <f t="shared" si="118"/>
        <v>0</v>
      </c>
      <c r="CG1077">
        <f ca="1">IFERROR(INDIRECT("IVA!X"&amp;MATCH(MID(COMPRAS!C977,1,2)&amp;MID(COMPRAS!F977,1,2)&amp;MID(COMPRAS!D977,1,2),IVA!W:W,0)),"SIN COD.")</f>
        <v>0</v>
      </c>
      <c r="CH1077">
        <f ca="1">IFERROR(INDIRECT("IVA!Y"&amp;MATCH(MID(COMPRAS!C977,1,2)&amp;MID(COMPRAS!F977,1,2)&amp;MID(COMPRAS!D977,1,2),IVA!W:W,0)),"SIN COD.")</f>
        <v>0</v>
      </c>
    </row>
    <row r="1078" spans="1:86" x14ac:dyDescent="0.25">
      <c r="A1078"/>
      <c r="B1078"/>
      <c r="D1078"/>
      <c r="AL1078">
        <f t="shared" si="112"/>
        <v>0</v>
      </c>
      <c r="AQ1078">
        <f t="shared" si="113"/>
        <v>0</v>
      </c>
      <c r="AR1078" t="str">
        <f>IFERROR(IF(OR(AP1078=338,AP1078=340,AP1078=341,AP1078=342,AP1078="342A",AP1078="342B"),PorcenRet(AP1078,AT1078,AU1078),INDEX(PORCENTAJEBUSCAR,MATCH(AP1078,CódigoRET,0),4)*1),"")</f>
        <v/>
      </c>
      <c r="AS1078">
        <f t="shared" si="114"/>
        <v>0</v>
      </c>
      <c r="BF1078" t="str">
        <f>IFERROR(IF(OR(BD1078=338,BD1078=340,BD1078=341,BD1078=342,BD1078="342A",BD1078="342B"),PorcenRet(BD1078,BH1078,BI1078),INDEX(PORCENTAJEBUSCAR,MATCH(BD1078,CódigoRET,0),4)*1),"")</f>
        <v/>
      </c>
      <c r="BG1078">
        <f t="shared" si="115"/>
        <v>0</v>
      </c>
      <c r="BO1078">
        <f t="shared" si="116"/>
        <v>0</v>
      </c>
      <c r="CC1078">
        <f t="shared" si="117"/>
        <v>0</v>
      </c>
      <c r="CD1078">
        <f t="shared" si="118"/>
        <v>0</v>
      </c>
      <c r="CG1078">
        <f ca="1">IFERROR(INDIRECT("IVA!X"&amp;MATCH(MID(COMPRAS!C978,1,2)&amp;MID(COMPRAS!F978,1,2)&amp;MID(COMPRAS!D978,1,2),IVA!W:W,0)),"SIN COD.")</f>
        <v>0</v>
      </c>
      <c r="CH1078">
        <f ca="1">IFERROR(INDIRECT("IVA!Y"&amp;MATCH(MID(COMPRAS!C978,1,2)&amp;MID(COMPRAS!F978,1,2)&amp;MID(COMPRAS!D978,1,2),IVA!W:W,0)),"SIN COD.")</f>
        <v>0</v>
      </c>
    </row>
    <row r="1079" spans="1:86" x14ac:dyDescent="0.25">
      <c r="A1079"/>
      <c r="B1079"/>
      <c r="D1079"/>
      <c r="AL1079">
        <f t="shared" si="112"/>
        <v>0</v>
      </c>
      <c r="AQ1079">
        <f t="shared" si="113"/>
        <v>0</v>
      </c>
      <c r="AR1079" t="str">
        <f>IFERROR(IF(OR(AP1079=338,AP1079=340,AP1079=341,AP1079=342,AP1079="342A",AP1079="342B"),PorcenRet(AP1079,AT1079,AU1079),INDEX(PORCENTAJEBUSCAR,MATCH(AP1079,CódigoRET,0),4)*1),"")</f>
        <v/>
      </c>
      <c r="AS1079">
        <f t="shared" si="114"/>
        <v>0</v>
      </c>
      <c r="BF1079" t="str">
        <f>IFERROR(IF(OR(BD1079=338,BD1079=340,BD1079=341,BD1079=342,BD1079="342A",BD1079="342B"),PorcenRet(BD1079,BH1079,BI1079),INDEX(PORCENTAJEBUSCAR,MATCH(BD1079,CódigoRET,0),4)*1),"")</f>
        <v/>
      </c>
      <c r="BG1079">
        <f t="shared" si="115"/>
        <v>0</v>
      </c>
      <c r="BO1079">
        <f t="shared" si="116"/>
        <v>0</v>
      </c>
      <c r="CC1079">
        <f t="shared" si="117"/>
        <v>0</v>
      </c>
      <c r="CD1079">
        <f t="shared" si="118"/>
        <v>0</v>
      </c>
      <c r="CG1079">
        <f ca="1">IFERROR(INDIRECT("IVA!X"&amp;MATCH(MID(COMPRAS!C979,1,2)&amp;MID(COMPRAS!F979,1,2)&amp;MID(COMPRAS!D979,1,2),IVA!W:W,0)),"SIN COD.")</f>
        <v>0</v>
      </c>
      <c r="CH1079">
        <f ca="1">IFERROR(INDIRECT("IVA!Y"&amp;MATCH(MID(COMPRAS!C979,1,2)&amp;MID(COMPRAS!F979,1,2)&amp;MID(COMPRAS!D979,1,2),IVA!W:W,0)),"SIN COD.")</f>
        <v>0</v>
      </c>
    </row>
    <row r="1080" spans="1:86" x14ac:dyDescent="0.25">
      <c r="A1080"/>
      <c r="B1080"/>
      <c r="D1080"/>
      <c r="AL1080">
        <f t="shared" si="112"/>
        <v>0</v>
      </c>
      <c r="AQ1080">
        <f t="shared" si="113"/>
        <v>0</v>
      </c>
      <c r="AR1080" t="str">
        <f>IFERROR(IF(OR(AP1080=338,AP1080=340,AP1080=341,AP1080=342,AP1080="342A",AP1080="342B"),PorcenRet(AP1080,AT1080,AU1080),INDEX(PORCENTAJEBUSCAR,MATCH(AP1080,CódigoRET,0),4)*1),"")</f>
        <v/>
      </c>
      <c r="AS1080">
        <f t="shared" si="114"/>
        <v>0</v>
      </c>
      <c r="BF1080" t="str">
        <f>IFERROR(IF(OR(BD1080=338,BD1080=340,BD1080=341,BD1080=342,BD1080="342A",BD1080="342B"),PorcenRet(BD1080,BH1080,BI1080),INDEX(PORCENTAJEBUSCAR,MATCH(BD1080,CódigoRET,0),4)*1),"")</f>
        <v/>
      </c>
      <c r="BG1080">
        <f t="shared" si="115"/>
        <v>0</v>
      </c>
      <c r="BO1080">
        <f t="shared" si="116"/>
        <v>0</v>
      </c>
      <c r="CC1080">
        <f t="shared" si="117"/>
        <v>0</v>
      </c>
      <c r="CD1080">
        <f t="shared" si="118"/>
        <v>0</v>
      </c>
      <c r="CG1080">
        <f ca="1">IFERROR(INDIRECT("IVA!X"&amp;MATCH(MID(COMPRAS!C980,1,2)&amp;MID(COMPRAS!F980,1,2)&amp;MID(COMPRAS!D980,1,2),IVA!W:W,0)),"SIN COD.")</f>
        <v>0</v>
      </c>
      <c r="CH1080">
        <f ca="1">IFERROR(INDIRECT("IVA!Y"&amp;MATCH(MID(COMPRAS!C980,1,2)&amp;MID(COMPRAS!F980,1,2)&amp;MID(COMPRAS!D980,1,2),IVA!W:W,0)),"SIN COD.")</f>
        <v>0</v>
      </c>
    </row>
    <row r="1081" spans="1:86" x14ac:dyDescent="0.25">
      <c r="A1081"/>
      <c r="B1081"/>
      <c r="D1081"/>
      <c r="AL1081">
        <f t="shared" si="112"/>
        <v>0</v>
      </c>
      <c r="AQ1081">
        <f t="shared" si="113"/>
        <v>0</v>
      </c>
      <c r="AR1081" t="str">
        <f>IFERROR(IF(OR(AP1081=338,AP1081=340,AP1081=341,AP1081=342,AP1081="342A",AP1081="342B"),PorcenRet(AP1081,AT1081,AU1081),INDEX(PORCENTAJEBUSCAR,MATCH(AP1081,CódigoRET,0),4)*1),"")</f>
        <v/>
      </c>
      <c r="AS1081">
        <f t="shared" si="114"/>
        <v>0</v>
      </c>
      <c r="BF1081" t="str">
        <f>IFERROR(IF(OR(BD1081=338,BD1081=340,BD1081=341,BD1081=342,BD1081="342A",BD1081="342B"),PorcenRet(BD1081,BH1081,BI1081),INDEX(PORCENTAJEBUSCAR,MATCH(BD1081,CódigoRET,0),4)*1),"")</f>
        <v/>
      </c>
      <c r="BG1081">
        <f t="shared" si="115"/>
        <v>0</v>
      </c>
      <c r="BO1081">
        <f t="shared" si="116"/>
        <v>0</v>
      </c>
      <c r="CC1081">
        <f t="shared" si="117"/>
        <v>0</v>
      </c>
      <c r="CD1081">
        <f t="shared" si="118"/>
        <v>0</v>
      </c>
      <c r="CG1081">
        <f ca="1">IFERROR(INDIRECT("IVA!X"&amp;MATCH(MID(COMPRAS!C981,1,2)&amp;MID(COMPRAS!F981,1,2)&amp;MID(COMPRAS!D981,1,2),IVA!W:W,0)),"SIN COD.")</f>
        <v>0</v>
      </c>
      <c r="CH1081">
        <f ca="1">IFERROR(INDIRECT("IVA!Y"&amp;MATCH(MID(COMPRAS!C981,1,2)&amp;MID(COMPRAS!F981,1,2)&amp;MID(COMPRAS!D981,1,2),IVA!W:W,0)),"SIN COD.")</f>
        <v>0</v>
      </c>
    </row>
    <row r="1082" spans="1:86" x14ac:dyDescent="0.25">
      <c r="A1082"/>
      <c r="B1082"/>
      <c r="D1082"/>
      <c r="AL1082">
        <f t="shared" si="112"/>
        <v>0</v>
      </c>
      <c r="AQ1082">
        <f t="shared" si="113"/>
        <v>0</v>
      </c>
      <c r="AR1082" t="str">
        <f>IFERROR(IF(OR(AP1082=338,AP1082=340,AP1082=341,AP1082=342,AP1082="342A",AP1082="342B"),PorcenRet(AP1082,AT1082,AU1082),INDEX(PORCENTAJEBUSCAR,MATCH(AP1082,CódigoRET,0),4)*1),"")</f>
        <v/>
      </c>
      <c r="AS1082">
        <f t="shared" si="114"/>
        <v>0</v>
      </c>
      <c r="BF1082" t="str">
        <f>IFERROR(IF(OR(BD1082=338,BD1082=340,BD1082=341,BD1082=342,BD1082="342A",BD1082="342B"),PorcenRet(BD1082,BH1082,BI1082),INDEX(PORCENTAJEBUSCAR,MATCH(BD1082,CódigoRET,0),4)*1),"")</f>
        <v/>
      </c>
      <c r="BG1082">
        <f t="shared" si="115"/>
        <v>0</v>
      </c>
      <c r="BO1082">
        <f t="shared" si="116"/>
        <v>0</v>
      </c>
      <c r="CC1082">
        <f t="shared" si="117"/>
        <v>0</v>
      </c>
      <c r="CD1082">
        <f t="shared" si="118"/>
        <v>0</v>
      </c>
      <c r="CG1082">
        <f ca="1">IFERROR(INDIRECT("IVA!X"&amp;MATCH(MID(COMPRAS!C982,1,2)&amp;MID(COMPRAS!F982,1,2)&amp;MID(COMPRAS!D982,1,2),IVA!W:W,0)),"SIN COD.")</f>
        <v>0</v>
      </c>
      <c r="CH1082">
        <f ca="1">IFERROR(INDIRECT("IVA!Y"&amp;MATCH(MID(COMPRAS!C982,1,2)&amp;MID(COMPRAS!F982,1,2)&amp;MID(COMPRAS!D982,1,2),IVA!W:W,0)),"SIN COD.")</f>
        <v>0</v>
      </c>
    </row>
    <row r="1083" spans="1:86" x14ac:dyDescent="0.25">
      <c r="A1083"/>
      <c r="B1083"/>
      <c r="D1083"/>
      <c r="AL1083">
        <f t="shared" si="112"/>
        <v>0</v>
      </c>
      <c r="AQ1083">
        <f t="shared" si="113"/>
        <v>0</v>
      </c>
      <c r="AR1083" t="str">
        <f>IFERROR(IF(OR(AP1083=338,AP1083=340,AP1083=341,AP1083=342,AP1083="342A",AP1083="342B"),PorcenRet(AP1083,AT1083,AU1083),INDEX(PORCENTAJEBUSCAR,MATCH(AP1083,CódigoRET,0),4)*1),"")</f>
        <v/>
      </c>
      <c r="AS1083">
        <f t="shared" si="114"/>
        <v>0</v>
      </c>
      <c r="BF1083" t="str">
        <f>IFERROR(IF(OR(BD1083=338,BD1083=340,BD1083=341,BD1083=342,BD1083="342A",BD1083="342B"),PorcenRet(BD1083,BH1083,BI1083),INDEX(PORCENTAJEBUSCAR,MATCH(BD1083,CódigoRET,0),4)*1),"")</f>
        <v/>
      </c>
      <c r="BG1083">
        <f t="shared" si="115"/>
        <v>0</v>
      </c>
      <c r="BO1083">
        <f t="shared" si="116"/>
        <v>0</v>
      </c>
      <c r="CC1083">
        <f t="shared" si="117"/>
        <v>0</v>
      </c>
      <c r="CD1083">
        <f t="shared" si="118"/>
        <v>0</v>
      </c>
      <c r="CG1083">
        <f ca="1">IFERROR(INDIRECT("IVA!X"&amp;MATCH(MID(COMPRAS!C983,1,2)&amp;MID(COMPRAS!F983,1,2)&amp;MID(COMPRAS!D983,1,2),IVA!W:W,0)),"SIN COD.")</f>
        <v>0</v>
      </c>
      <c r="CH1083">
        <f ca="1">IFERROR(INDIRECT("IVA!Y"&amp;MATCH(MID(COMPRAS!C983,1,2)&amp;MID(COMPRAS!F983,1,2)&amp;MID(COMPRAS!D983,1,2),IVA!W:W,0)),"SIN COD.")</f>
        <v>0</v>
      </c>
    </row>
    <row r="1084" spans="1:86" x14ac:dyDescent="0.25">
      <c r="A1084"/>
      <c r="B1084"/>
      <c r="D1084"/>
      <c r="AL1084">
        <f t="shared" si="112"/>
        <v>0</v>
      </c>
      <c r="AQ1084">
        <f t="shared" si="113"/>
        <v>0</v>
      </c>
      <c r="AR1084" t="str">
        <f>IFERROR(IF(OR(AP1084=338,AP1084=340,AP1084=341,AP1084=342,AP1084="342A",AP1084="342B"),PorcenRet(AP1084,AT1084,AU1084),INDEX(PORCENTAJEBUSCAR,MATCH(AP1084,CódigoRET,0),4)*1),"")</f>
        <v/>
      </c>
      <c r="AS1084">
        <f t="shared" si="114"/>
        <v>0</v>
      </c>
      <c r="BF1084" t="str">
        <f>IFERROR(IF(OR(BD1084=338,BD1084=340,BD1084=341,BD1084=342,BD1084="342A",BD1084="342B"),PorcenRet(BD1084,BH1084,BI1084),INDEX(PORCENTAJEBUSCAR,MATCH(BD1084,CódigoRET,0),4)*1),"")</f>
        <v/>
      </c>
      <c r="BG1084">
        <f t="shared" si="115"/>
        <v>0</v>
      </c>
      <c r="BO1084">
        <f t="shared" si="116"/>
        <v>0</v>
      </c>
      <c r="CC1084">
        <f t="shared" si="117"/>
        <v>0</v>
      </c>
      <c r="CD1084">
        <f t="shared" si="118"/>
        <v>0</v>
      </c>
      <c r="CG1084">
        <f ca="1">IFERROR(INDIRECT("IVA!X"&amp;MATCH(MID(COMPRAS!C984,1,2)&amp;MID(COMPRAS!F984,1,2)&amp;MID(COMPRAS!D984,1,2),IVA!W:W,0)),"SIN COD.")</f>
        <v>0</v>
      </c>
      <c r="CH1084">
        <f ca="1">IFERROR(INDIRECT("IVA!Y"&amp;MATCH(MID(COMPRAS!C984,1,2)&amp;MID(COMPRAS!F984,1,2)&amp;MID(COMPRAS!D984,1,2),IVA!W:W,0)),"SIN COD.")</f>
        <v>0</v>
      </c>
    </row>
    <row r="1085" spans="1:86" x14ac:dyDescent="0.25">
      <c r="A1085"/>
      <c r="B1085"/>
      <c r="D1085"/>
      <c r="AL1085">
        <f t="shared" si="112"/>
        <v>0</v>
      </c>
      <c r="AQ1085">
        <f t="shared" si="113"/>
        <v>0</v>
      </c>
      <c r="AR1085" t="str">
        <f>IFERROR(IF(OR(AP1085=338,AP1085=340,AP1085=341,AP1085=342,AP1085="342A",AP1085="342B"),PorcenRet(AP1085,AT1085,AU1085),INDEX(PORCENTAJEBUSCAR,MATCH(AP1085,CódigoRET,0),4)*1),"")</f>
        <v/>
      </c>
      <c r="AS1085">
        <f t="shared" si="114"/>
        <v>0</v>
      </c>
      <c r="BF1085" t="str">
        <f>IFERROR(IF(OR(BD1085=338,BD1085=340,BD1085=341,BD1085=342,BD1085="342A",BD1085="342B"),PorcenRet(BD1085,BH1085,BI1085),INDEX(PORCENTAJEBUSCAR,MATCH(BD1085,CódigoRET,0),4)*1),"")</f>
        <v/>
      </c>
      <c r="BG1085">
        <f t="shared" si="115"/>
        <v>0</v>
      </c>
      <c r="BO1085">
        <f t="shared" si="116"/>
        <v>0</v>
      </c>
      <c r="CC1085">
        <f t="shared" si="117"/>
        <v>0</v>
      </c>
      <c r="CD1085">
        <f t="shared" si="118"/>
        <v>0</v>
      </c>
      <c r="CG1085">
        <f ca="1">IFERROR(INDIRECT("IVA!X"&amp;MATCH(MID(COMPRAS!C985,1,2)&amp;MID(COMPRAS!F985,1,2)&amp;MID(COMPRAS!D985,1,2),IVA!W:W,0)),"SIN COD.")</f>
        <v>0</v>
      </c>
      <c r="CH1085">
        <f ca="1">IFERROR(INDIRECT("IVA!Y"&amp;MATCH(MID(COMPRAS!C985,1,2)&amp;MID(COMPRAS!F985,1,2)&amp;MID(COMPRAS!D985,1,2),IVA!W:W,0)),"SIN COD.")</f>
        <v>0</v>
      </c>
    </row>
    <row r="1086" spans="1:86" x14ac:dyDescent="0.25">
      <c r="A1086"/>
      <c r="B1086"/>
      <c r="D1086"/>
      <c r="AL1086">
        <f t="shared" si="112"/>
        <v>0</v>
      </c>
      <c r="AQ1086">
        <f t="shared" si="113"/>
        <v>0</v>
      </c>
      <c r="AR1086" t="str">
        <f>IFERROR(IF(OR(AP1086=338,AP1086=340,AP1086=341,AP1086=342,AP1086="342A",AP1086="342B"),PorcenRet(AP1086,AT1086,AU1086),INDEX(PORCENTAJEBUSCAR,MATCH(AP1086,CódigoRET,0),4)*1),"")</f>
        <v/>
      </c>
      <c r="AS1086">
        <f t="shared" si="114"/>
        <v>0</v>
      </c>
      <c r="BF1086" t="str">
        <f>IFERROR(IF(OR(BD1086=338,BD1086=340,BD1086=341,BD1086=342,BD1086="342A",BD1086="342B"),PorcenRet(BD1086,BH1086,BI1086),INDEX(PORCENTAJEBUSCAR,MATCH(BD1086,CódigoRET,0),4)*1),"")</f>
        <v/>
      </c>
      <c r="BG1086">
        <f t="shared" si="115"/>
        <v>0</v>
      </c>
      <c r="BO1086">
        <f t="shared" si="116"/>
        <v>0</v>
      </c>
      <c r="CC1086">
        <f t="shared" si="117"/>
        <v>0</v>
      </c>
      <c r="CD1086">
        <f t="shared" si="118"/>
        <v>0</v>
      </c>
      <c r="CG1086">
        <f ca="1">IFERROR(INDIRECT("IVA!X"&amp;MATCH(MID(COMPRAS!C986,1,2)&amp;MID(COMPRAS!F986,1,2)&amp;MID(COMPRAS!D986,1,2),IVA!W:W,0)),"SIN COD.")</f>
        <v>0</v>
      </c>
      <c r="CH1086">
        <f ca="1">IFERROR(INDIRECT("IVA!Y"&amp;MATCH(MID(COMPRAS!C986,1,2)&amp;MID(COMPRAS!F986,1,2)&amp;MID(COMPRAS!D986,1,2),IVA!W:W,0)),"SIN COD.")</f>
        <v>0</v>
      </c>
    </row>
    <row r="1087" spans="1:86" x14ac:dyDescent="0.25">
      <c r="A1087"/>
      <c r="B1087"/>
      <c r="D1087"/>
      <c r="AL1087">
        <f t="shared" si="112"/>
        <v>0</v>
      </c>
      <c r="AQ1087">
        <f t="shared" si="113"/>
        <v>0</v>
      </c>
      <c r="AR1087" t="str">
        <f>IFERROR(IF(OR(AP1087=338,AP1087=340,AP1087=341,AP1087=342,AP1087="342A",AP1087="342B"),PorcenRet(AP1087,AT1087,AU1087),INDEX(PORCENTAJEBUSCAR,MATCH(AP1087,CódigoRET,0),4)*1),"")</f>
        <v/>
      </c>
      <c r="AS1087">
        <f t="shared" si="114"/>
        <v>0</v>
      </c>
      <c r="BF1087" t="str">
        <f>IFERROR(IF(OR(BD1087=338,BD1087=340,BD1087=341,BD1087=342,BD1087="342A",BD1087="342B"),PorcenRet(BD1087,BH1087,BI1087),INDEX(PORCENTAJEBUSCAR,MATCH(BD1087,CódigoRET,0),4)*1),"")</f>
        <v/>
      </c>
      <c r="BG1087">
        <f t="shared" si="115"/>
        <v>0</v>
      </c>
      <c r="BO1087">
        <f t="shared" si="116"/>
        <v>0</v>
      </c>
      <c r="CC1087">
        <f t="shared" si="117"/>
        <v>0</v>
      </c>
      <c r="CD1087">
        <f t="shared" si="118"/>
        <v>0</v>
      </c>
      <c r="CG1087">
        <f ca="1">IFERROR(INDIRECT("IVA!X"&amp;MATCH(MID(COMPRAS!C987,1,2)&amp;MID(COMPRAS!F987,1,2)&amp;MID(COMPRAS!D987,1,2),IVA!W:W,0)),"SIN COD.")</f>
        <v>0</v>
      </c>
      <c r="CH1087">
        <f ca="1">IFERROR(INDIRECT("IVA!Y"&amp;MATCH(MID(COMPRAS!C987,1,2)&amp;MID(COMPRAS!F987,1,2)&amp;MID(COMPRAS!D987,1,2),IVA!W:W,0)),"SIN COD.")</f>
        <v>0</v>
      </c>
    </row>
    <row r="1088" spans="1:86" x14ac:dyDescent="0.25">
      <c r="A1088"/>
      <c r="B1088"/>
      <c r="D1088"/>
      <c r="AL1088">
        <f t="shared" si="112"/>
        <v>0</v>
      </c>
      <c r="AQ1088">
        <f t="shared" si="113"/>
        <v>0</v>
      </c>
      <c r="AR1088" t="str">
        <f>IFERROR(IF(OR(AP1088=338,AP1088=340,AP1088=341,AP1088=342,AP1088="342A",AP1088="342B"),PorcenRet(AP1088,AT1088,AU1088),INDEX(PORCENTAJEBUSCAR,MATCH(AP1088,CódigoRET,0),4)*1),"")</f>
        <v/>
      </c>
      <c r="AS1088">
        <f t="shared" si="114"/>
        <v>0</v>
      </c>
      <c r="BF1088" t="str">
        <f>IFERROR(IF(OR(BD1088=338,BD1088=340,BD1088=341,BD1088=342,BD1088="342A",BD1088="342B"),PorcenRet(BD1088,BH1088,BI1088),INDEX(PORCENTAJEBUSCAR,MATCH(BD1088,CódigoRET,0),4)*1),"")</f>
        <v/>
      </c>
      <c r="BG1088">
        <f t="shared" si="115"/>
        <v>0</v>
      </c>
      <c r="BO1088">
        <f t="shared" si="116"/>
        <v>0</v>
      </c>
      <c r="CC1088">
        <f t="shared" si="117"/>
        <v>0</v>
      </c>
      <c r="CD1088">
        <f t="shared" si="118"/>
        <v>0</v>
      </c>
      <c r="CG1088">
        <f ca="1">IFERROR(INDIRECT("IVA!X"&amp;MATCH(MID(COMPRAS!C988,1,2)&amp;MID(COMPRAS!F988,1,2)&amp;MID(COMPRAS!D988,1,2),IVA!W:W,0)),"SIN COD.")</f>
        <v>0</v>
      </c>
      <c r="CH1088">
        <f ca="1">IFERROR(INDIRECT("IVA!Y"&amp;MATCH(MID(COMPRAS!C988,1,2)&amp;MID(COMPRAS!F988,1,2)&amp;MID(COMPRAS!D988,1,2),IVA!W:W,0)),"SIN COD.")</f>
        <v>0</v>
      </c>
    </row>
    <row r="1089" spans="1:86" x14ac:dyDescent="0.25">
      <c r="A1089"/>
      <c r="B1089"/>
      <c r="D1089"/>
      <c r="AL1089">
        <f t="shared" si="112"/>
        <v>0</v>
      </c>
      <c r="AQ1089">
        <f t="shared" si="113"/>
        <v>0</v>
      </c>
      <c r="AR1089" t="str">
        <f>IFERROR(IF(OR(AP1089=338,AP1089=340,AP1089=341,AP1089=342,AP1089="342A",AP1089="342B"),PorcenRet(AP1089,AT1089,AU1089),INDEX(PORCENTAJEBUSCAR,MATCH(AP1089,CódigoRET,0),4)*1),"")</f>
        <v/>
      </c>
      <c r="AS1089">
        <f t="shared" si="114"/>
        <v>0</v>
      </c>
      <c r="BF1089" t="str">
        <f>IFERROR(IF(OR(BD1089=338,BD1089=340,BD1089=341,BD1089=342,BD1089="342A",BD1089="342B"),PorcenRet(BD1089,BH1089,BI1089),INDEX(PORCENTAJEBUSCAR,MATCH(BD1089,CódigoRET,0),4)*1),"")</f>
        <v/>
      </c>
      <c r="BG1089">
        <f t="shared" si="115"/>
        <v>0</v>
      </c>
      <c r="BO1089">
        <f t="shared" si="116"/>
        <v>0</v>
      </c>
      <c r="CC1089">
        <f t="shared" si="117"/>
        <v>0</v>
      </c>
      <c r="CD1089">
        <f t="shared" si="118"/>
        <v>0</v>
      </c>
      <c r="CG1089">
        <f ca="1">IFERROR(INDIRECT("IVA!X"&amp;MATCH(MID(COMPRAS!C989,1,2)&amp;MID(COMPRAS!F989,1,2)&amp;MID(COMPRAS!D989,1,2),IVA!W:W,0)),"SIN COD.")</f>
        <v>0</v>
      </c>
      <c r="CH1089">
        <f ca="1">IFERROR(INDIRECT("IVA!Y"&amp;MATCH(MID(COMPRAS!C989,1,2)&amp;MID(COMPRAS!F989,1,2)&amp;MID(COMPRAS!D989,1,2),IVA!W:W,0)),"SIN COD.")</f>
        <v>0</v>
      </c>
    </row>
    <row r="1090" spans="1:86" x14ac:dyDescent="0.25">
      <c r="A1090"/>
      <c r="B1090"/>
      <c r="D1090"/>
      <c r="AL1090">
        <f t="shared" ref="AL1090:AL1153" si="119">O1090+P1090+Q1090+R1090+S1090+T1090+U1090+V1090</f>
        <v>0</v>
      </c>
      <c r="AQ1090">
        <f t="shared" ref="AQ1090:AQ1153" si="120">+P1090+Q1090+R1090+S1090-BE1090-BQ1090-BW1090+O1090</f>
        <v>0</v>
      </c>
      <c r="AR1090" t="str">
        <f>IFERROR(IF(OR(AP1090=338,AP1090=340,AP1090=341,AP1090=342,AP1090="342A",AP1090="342B"),PorcenRet(AP1090,AT1090,AU1090),INDEX(PORCENTAJEBUSCAR,MATCH(AP1090,CódigoRET,0),4)*1),"")</f>
        <v/>
      </c>
      <c r="AS1090">
        <f t="shared" ref="AS1090:AS1153" si="121">ROUND(IF(AP1090="",0,AQ1090*(AR1090/100)),2)</f>
        <v>0</v>
      </c>
      <c r="BF1090" t="str">
        <f>IFERROR(IF(OR(BD1090=338,BD1090=340,BD1090=341,BD1090=342,BD1090="342A",BD1090="342B"),PorcenRet(BD1090,BH1090,BI1090),INDEX(PORCENTAJEBUSCAR,MATCH(BD1090,CódigoRET,0),4)*1),"")</f>
        <v/>
      </c>
      <c r="BG1090">
        <f t="shared" ref="BG1090:BG1153" si="122">ROUND(IF(BD1090="",0,BE1090*(BF1090/100)),2)</f>
        <v>0</v>
      </c>
      <c r="BO1090">
        <f t="shared" ref="BO1090:BO1153" si="123">IF(MID(F1090,1,2)="41",SUM(O1090:S1090),0)</f>
        <v>0</v>
      </c>
      <c r="CC1090">
        <f t="shared" ref="CC1090:CC1153" si="124">O1090+P1090+Q1090+R1090+S1090</f>
        <v>0</v>
      </c>
      <c r="CD1090">
        <f t="shared" ref="CD1090:CD1153" si="125">T1090+U1090</f>
        <v>0</v>
      </c>
      <c r="CG1090">
        <f ca="1">IFERROR(INDIRECT("IVA!X"&amp;MATCH(MID(COMPRAS!C990,1,2)&amp;MID(COMPRAS!F990,1,2)&amp;MID(COMPRAS!D990,1,2),IVA!W:W,0)),"SIN COD.")</f>
        <v>0</v>
      </c>
      <c r="CH1090">
        <f ca="1">IFERROR(INDIRECT("IVA!Y"&amp;MATCH(MID(COMPRAS!C990,1,2)&amp;MID(COMPRAS!F990,1,2)&amp;MID(COMPRAS!D990,1,2),IVA!W:W,0)),"SIN COD.")</f>
        <v>0</v>
      </c>
    </row>
    <row r="1091" spans="1:86" x14ac:dyDescent="0.25">
      <c r="A1091"/>
      <c r="B1091"/>
      <c r="D1091"/>
      <c r="AL1091">
        <f t="shared" si="119"/>
        <v>0</v>
      </c>
      <c r="AQ1091">
        <f t="shared" si="120"/>
        <v>0</v>
      </c>
      <c r="AR1091" t="str">
        <f>IFERROR(IF(OR(AP1091=338,AP1091=340,AP1091=341,AP1091=342,AP1091="342A",AP1091="342B"),PorcenRet(AP1091,AT1091,AU1091),INDEX(PORCENTAJEBUSCAR,MATCH(AP1091,CódigoRET,0),4)*1),"")</f>
        <v/>
      </c>
      <c r="AS1091">
        <f t="shared" si="121"/>
        <v>0</v>
      </c>
      <c r="BF1091" t="str">
        <f>IFERROR(IF(OR(BD1091=338,BD1091=340,BD1091=341,BD1091=342,BD1091="342A",BD1091="342B"),PorcenRet(BD1091,BH1091,BI1091),INDEX(PORCENTAJEBUSCAR,MATCH(BD1091,CódigoRET,0),4)*1),"")</f>
        <v/>
      </c>
      <c r="BG1091">
        <f t="shared" si="122"/>
        <v>0</v>
      </c>
      <c r="BO1091">
        <f t="shared" si="123"/>
        <v>0</v>
      </c>
      <c r="CC1091">
        <f t="shared" si="124"/>
        <v>0</v>
      </c>
      <c r="CD1091">
        <f t="shared" si="125"/>
        <v>0</v>
      </c>
      <c r="CG1091">
        <f ca="1">IFERROR(INDIRECT("IVA!X"&amp;MATCH(MID(COMPRAS!C991,1,2)&amp;MID(COMPRAS!F991,1,2)&amp;MID(COMPRAS!D991,1,2),IVA!W:W,0)),"SIN COD.")</f>
        <v>0</v>
      </c>
      <c r="CH1091">
        <f ca="1">IFERROR(INDIRECT("IVA!Y"&amp;MATCH(MID(COMPRAS!C991,1,2)&amp;MID(COMPRAS!F991,1,2)&amp;MID(COMPRAS!D991,1,2),IVA!W:W,0)),"SIN COD.")</f>
        <v>0</v>
      </c>
    </row>
    <row r="1092" spans="1:86" x14ac:dyDescent="0.25">
      <c r="A1092"/>
      <c r="B1092"/>
      <c r="D1092"/>
      <c r="AL1092">
        <f t="shared" si="119"/>
        <v>0</v>
      </c>
      <c r="AQ1092">
        <f t="shared" si="120"/>
        <v>0</v>
      </c>
      <c r="AR1092" t="str">
        <f>IFERROR(IF(OR(AP1092=338,AP1092=340,AP1092=341,AP1092=342,AP1092="342A",AP1092="342B"),PorcenRet(AP1092,AT1092,AU1092),INDEX(PORCENTAJEBUSCAR,MATCH(AP1092,CódigoRET,0),4)*1),"")</f>
        <v/>
      </c>
      <c r="AS1092">
        <f t="shared" si="121"/>
        <v>0</v>
      </c>
      <c r="BF1092" t="str">
        <f>IFERROR(IF(OR(BD1092=338,BD1092=340,BD1092=341,BD1092=342,BD1092="342A",BD1092="342B"),PorcenRet(BD1092,BH1092,BI1092),INDEX(PORCENTAJEBUSCAR,MATCH(BD1092,CódigoRET,0),4)*1),"")</f>
        <v/>
      </c>
      <c r="BG1092">
        <f t="shared" si="122"/>
        <v>0</v>
      </c>
      <c r="BO1092">
        <f t="shared" si="123"/>
        <v>0</v>
      </c>
      <c r="CC1092">
        <f t="shared" si="124"/>
        <v>0</v>
      </c>
      <c r="CD1092">
        <f t="shared" si="125"/>
        <v>0</v>
      </c>
      <c r="CG1092">
        <f ca="1">IFERROR(INDIRECT("IVA!X"&amp;MATCH(MID(COMPRAS!C992,1,2)&amp;MID(COMPRAS!F992,1,2)&amp;MID(COMPRAS!D992,1,2),IVA!W:W,0)),"SIN COD.")</f>
        <v>0</v>
      </c>
      <c r="CH1092">
        <f ca="1">IFERROR(INDIRECT("IVA!Y"&amp;MATCH(MID(COMPRAS!C992,1,2)&amp;MID(COMPRAS!F992,1,2)&amp;MID(COMPRAS!D992,1,2),IVA!W:W,0)),"SIN COD.")</f>
        <v>0</v>
      </c>
    </row>
    <row r="1093" spans="1:86" x14ac:dyDescent="0.25">
      <c r="A1093"/>
      <c r="B1093"/>
      <c r="D1093"/>
      <c r="AL1093">
        <f t="shared" si="119"/>
        <v>0</v>
      </c>
      <c r="AQ1093">
        <f t="shared" si="120"/>
        <v>0</v>
      </c>
      <c r="AR1093" t="str">
        <f>IFERROR(IF(OR(AP1093=338,AP1093=340,AP1093=341,AP1093=342,AP1093="342A",AP1093="342B"),PorcenRet(AP1093,AT1093,AU1093),INDEX(PORCENTAJEBUSCAR,MATCH(AP1093,CódigoRET,0),4)*1),"")</f>
        <v/>
      </c>
      <c r="AS1093">
        <f t="shared" si="121"/>
        <v>0</v>
      </c>
      <c r="BF1093" t="str">
        <f>IFERROR(IF(OR(BD1093=338,BD1093=340,BD1093=341,BD1093=342,BD1093="342A",BD1093="342B"),PorcenRet(BD1093,BH1093,BI1093),INDEX(PORCENTAJEBUSCAR,MATCH(BD1093,CódigoRET,0),4)*1),"")</f>
        <v/>
      </c>
      <c r="BG1093">
        <f t="shared" si="122"/>
        <v>0</v>
      </c>
      <c r="BO1093">
        <f t="shared" si="123"/>
        <v>0</v>
      </c>
      <c r="CC1093">
        <f t="shared" si="124"/>
        <v>0</v>
      </c>
      <c r="CD1093">
        <f t="shared" si="125"/>
        <v>0</v>
      </c>
      <c r="CG1093">
        <f ca="1">IFERROR(INDIRECT("IVA!X"&amp;MATCH(MID(COMPRAS!C993,1,2)&amp;MID(COMPRAS!F993,1,2)&amp;MID(COMPRAS!D993,1,2),IVA!W:W,0)),"SIN COD.")</f>
        <v>0</v>
      </c>
      <c r="CH1093">
        <f ca="1">IFERROR(INDIRECT("IVA!Y"&amp;MATCH(MID(COMPRAS!C993,1,2)&amp;MID(COMPRAS!F993,1,2)&amp;MID(COMPRAS!D993,1,2),IVA!W:W,0)),"SIN COD.")</f>
        <v>0</v>
      </c>
    </row>
    <row r="1094" spans="1:86" x14ac:dyDescent="0.25">
      <c r="A1094"/>
      <c r="B1094"/>
      <c r="D1094"/>
      <c r="AL1094">
        <f t="shared" si="119"/>
        <v>0</v>
      </c>
      <c r="AQ1094">
        <f t="shared" si="120"/>
        <v>0</v>
      </c>
      <c r="AR1094" t="str">
        <f>IFERROR(IF(OR(AP1094=338,AP1094=340,AP1094=341,AP1094=342,AP1094="342A",AP1094="342B"),PorcenRet(AP1094,AT1094,AU1094),INDEX(PORCENTAJEBUSCAR,MATCH(AP1094,CódigoRET,0),4)*1),"")</f>
        <v/>
      </c>
      <c r="AS1094">
        <f t="shared" si="121"/>
        <v>0</v>
      </c>
      <c r="BF1094" t="str">
        <f>IFERROR(IF(OR(BD1094=338,BD1094=340,BD1094=341,BD1094=342,BD1094="342A",BD1094="342B"),PorcenRet(BD1094,BH1094,BI1094),INDEX(PORCENTAJEBUSCAR,MATCH(BD1094,CódigoRET,0),4)*1),"")</f>
        <v/>
      </c>
      <c r="BG1094">
        <f t="shared" si="122"/>
        <v>0</v>
      </c>
      <c r="BO1094">
        <f t="shared" si="123"/>
        <v>0</v>
      </c>
      <c r="CC1094">
        <f t="shared" si="124"/>
        <v>0</v>
      </c>
      <c r="CD1094">
        <f t="shared" si="125"/>
        <v>0</v>
      </c>
      <c r="CG1094">
        <f ca="1">IFERROR(INDIRECT("IVA!X"&amp;MATCH(MID(COMPRAS!C994,1,2)&amp;MID(COMPRAS!F994,1,2)&amp;MID(COMPRAS!D994,1,2),IVA!W:W,0)),"SIN COD.")</f>
        <v>0</v>
      </c>
      <c r="CH1094">
        <f ca="1">IFERROR(INDIRECT("IVA!Y"&amp;MATCH(MID(COMPRAS!C994,1,2)&amp;MID(COMPRAS!F994,1,2)&amp;MID(COMPRAS!D994,1,2),IVA!W:W,0)),"SIN COD.")</f>
        <v>0</v>
      </c>
    </row>
    <row r="1095" spans="1:86" x14ac:dyDescent="0.25">
      <c r="A1095"/>
      <c r="B1095"/>
      <c r="D1095"/>
      <c r="AL1095">
        <f t="shared" si="119"/>
        <v>0</v>
      </c>
      <c r="AQ1095">
        <f t="shared" si="120"/>
        <v>0</v>
      </c>
      <c r="AR1095" t="str">
        <f>IFERROR(IF(OR(AP1095=338,AP1095=340,AP1095=341,AP1095=342,AP1095="342A",AP1095="342B"),PorcenRet(AP1095,AT1095,AU1095),INDEX(PORCENTAJEBUSCAR,MATCH(AP1095,CódigoRET,0),4)*1),"")</f>
        <v/>
      </c>
      <c r="AS1095">
        <f t="shared" si="121"/>
        <v>0</v>
      </c>
      <c r="BF1095" t="str">
        <f>IFERROR(IF(OR(BD1095=338,BD1095=340,BD1095=341,BD1095=342,BD1095="342A",BD1095="342B"),PorcenRet(BD1095,BH1095,BI1095),INDEX(PORCENTAJEBUSCAR,MATCH(BD1095,CódigoRET,0),4)*1),"")</f>
        <v/>
      </c>
      <c r="BG1095">
        <f t="shared" si="122"/>
        <v>0</v>
      </c>
      <c r="BO1095">
        <f t="shared" si="123"/>
        <v>0</v>
      </c>
      <c r="CC1095">
        <f t="shared" si="124"/>
        <v>0</v>
      </c>
      <c r="CD1095">
        <f t="shared" si="125"/>
        <v>0</v>
      </c>
      <c r="CG1095">
        <f ca="1">IFERROR(INDIRECT("IVA!X"&amp;MATCH(MID(COMPRAS!C995,1,2)&amp;MID(COMPRAS!F995,1,2)&amp;MID(COMPRAS!D995,1,2),IVA!W:W,0)),"SIN COD.")</f>
        <v>0</v>
      </c>
      <c r="CH1095">
        <f ca="1">IFERROR(INDIRECT("IVA!Y"&amp;MATCH(MID(COMPRAS!C995,1,2)&amp;MID(COMPRAS!F995,1,2)&amp;MID(COMPRAS!D995,1,2),IVA!W:W,0)),"SIN COD.")</f>
        <v>0</v>
      </c>
    </row>
    <row r="1096" spans="1:86" x14ac:dyDescent="0.25">
      <c r="A1096"/>
      <c r="B1096"/>
      <c r="D1096"/>
      <c r="AL1096">
        <f t="shared" si="119"/>
        <v>0</v>
      </c>
      <c r="AQ1096">
        <f t="shared" si="120"/>
        <v>0</v>
      </c>
      <c r="AR1096" t="str">
        <f>IFERROR(IF(OR(AP1096=338,AP1096=340,AP1096=341,AP1096=342,AP1096="342A",AP1096="342B"),PorcenRet(AP1096,AT1096,AU1096),INDEX(PORCENTAJEBUSCAR,MATCH(AP1096,CódigoRET,0),4)*1),"")</f>
        <v/>
      </c>
      <c r="AS1096">
        <f t="shared" si="121"/>
        <v>0</v>
      </c>
      <c r="BF1096" t="str">
        <f>IFERROR(IF(OR(BD1096=338,BD1096=340,BD1096=341,BD1096=342,BD1096="342A",BD1096="342B"),PorcenRet(BD1096,BH1096,BI1096),INDEX(PORCENTAJEBUSCAR,MATCH(BD1096,CódigoRET,0),4)*1),"")</f>
        <v/>
      </c>
      <c r="BG1096">
        <f t="shared" si="122"/>
        <v>0</v>
      </c>
      <c r="BO1096">
        <f t="shared" si="123"/>
        <v>0</v>
      </c>
      <c r="CC1096">
        <f t="shared" si="124"/>
        <v>0</v>
      </c>
      <c r="CD1096">
        <f t="shared" si="125"/>
        <v>0</v>
      </c>
      <c r="CG1096">
        <f ca="1">IFERROR(INDIRECT("IVA!X"&amp;MATCH(MID(COMPRAS!C996,1,2)&amp;MID(COMPRAS!F996,1,2)&amp;MID(COMPRAS!D996,1,2),IVA!W:W,0)),"SIN COD.")</f>
        <v>0</v>
      </c>
      <c r="CH1096">
        <f ca="1">IFERROR(INDIRECT("IVA!Y"&amp;MATCH(MID(COMPRAS!C996,1,2)&amp;MID(COMPRAS!F996,1,2)&amp;MID(COMPRAS!D996,1,2),IVA!W:W,0)),"SIN COD.")</f>
        <v>0</v>
      </c>
    </row>
    <row r="1097" spans="1:86" x14ac:dyDescent="0.25">
      <c r="A1097"/>
      <c r="B1097"/>
      <c r="D1097"/>
      <c r="AL1097">
        <f t="shared" si="119"/>
        <v>0</v>
      </c>
      <c r="AQ1097">
        <f t="shared" si="120"/>
        <v>0</v>
      </c>
      <c r="AR1097" t="str">
        <f>IFERROR(IF(OR(AP1097=338,AP1097=340,AP1097=341,AP1097=342,AP1097="342A",AP1097="342B"),PorcenRet(AP1097,AT1097,AU1097),INDEX(PORCENTAJEBUSCAR,MATCH(AP1097,CódigoRET,0),4)*1),"")</f>
        <v/>
      </c>
      <c r="AS1097">
        <f t="shared" si="121"/>
        <v>0</v>
      </c>
      <c r="BF1097" t="str">
        <f>IFERROR(IF(OR(BD1097=338,BD1097=340,BD1097=341,BD1097=342,BD1097="342A",BD1097="342B"),PorcenRet(BD1097,BH1097,BI1097),INDEX(PORCENTAJEBUSCAR,MATCH(BD1097,CódigoRET,0),4)*1),"")</f>
        <v/>
      </c>
      <c r="BG1097">
        <f t="shared" si="122"/>
        <v>0</v>
      </c>
      <c r="BO1097">
        <f t="shared" si="123"/>
        <v>0</v>
      </c>
      <c r="CC1097">
        <f t="shared" si="124"/>
        <v>0</v>
      </c>
      <c r="CD1097">
        <f t="shared" si="125"/>
        <v>0</v>
      </c>
      <c r="CG1097">
        <f ca="1">IFERROR(INDIRECT("IVA!X"&amp;MATCH(MID(COMPRAS!C997,1,2)&amp;MID(COMPRAS!F997,1,2)&amp;MID(COMPRAS!D997,1,2),IVA!W:W,0)),"SIN COD.")</f>
        <v>0</v>
      </c>
      <c r="CH1097">
        <f ca="1">IFERROR(INDIRECT("IVA!Y"&amp;MATCH(MID(COMPRAS!C997,1,2)&amp;MID(COMPRAS!F997,1,2)&amp;MID(COMPRAS!D997,1,2),IVA!W:W,0)),"SIN COD.")</f>
        <v>0</v>
      </c>
    </row>
    <row r="1098" spans="1:86" x14ac:dyDescent="0.25">
      <c r="A1098"/>
      <c r="B1098"/>
      <c r="D1098"/>
      <c r="AL1098">
        <f t="shared" si="119"/>
        <v>0</v>
      </c>
      <c r="AQ1098">
        <f t="shared" si="120"/>
        <v>0</v>
      </c>
      <c r="AR1098" t="str">
        <f>IFERROR(IF(OR(AP1098=338,AP1098=340,AP1098=341,AP1098=342,AP1098="342A",AP1098="342B"),PorcenRet(AP1098,AT1098,AU1098),INDEX(PORCENTAJEBUSCAR,MATCH(AP1098,CódigoRET,0),4)*1),"")</f>
        <v/>
      </c>
      <c r="AS1098">
        <f t="shared" si="121"/>
        <v>0</v>
      </c>
      <c r="BF1098" t="str">
        <f>IFERROR(IF(OR(BD1098=338,BD1098=340,BD1098=341,BD1098=342,BD1098="342A",BD1098="342B"),PorcenRet(BD1098,BH1098,BI1098),INDEX(PORCENTAJEBUSCAR,MATCH(BD1098,CódigoRET,0),4)*1),"")</f>
        <v/>
      </c>
      <c r="BG1098">
        <f t="shared" si="122"/>
        <v>0</v>
      </c>
      <c r="BO1098">
        <f t="shared" si="123"/>
        <v>0</v>
      </c>
      <c r="CC1098">
        <f t="shared" si="124"/>
        <v>0</v>
      </c>
      <c r="CD1098">
        <f t="shared" si="125"/>
        <v>0</v>
      </c>
      <c r="CG1098">
        <f ca="1">IFERROR(INDIRECT("IVA!X"&amp;MATCH(MID(COMPRAS!C998,1,2)&amp;MID(COMPRAS!F998,1,2)&amp;MID(COMPRAS!D998,1,2),IVA!W:W,0)),"SIN COD.")</f>
        <v>0</v>
      </c>
      <c r="CH1098">
        <f ca="1">IFERROR(INDIRECT("IVA!Y"&amp;MATCH(MID(COMPRAS!C998,1,2)&amp;MID(COMPRAS!F998,1,2)&amp;MID(COMPRAS!D998,1,2),IVA!W:W,0)),"SIN COD.")</f>
        <v>0</v>
      </c>
    </row>
    <row r="1099" spans="1:86" x14ac:dyDescent="0.25">
      <c r="A1099"/>
      <c r="B1099"/>
      <c r="D1099"/>
      <c r="AL1099">
        <f t="shared" si="119"/>
        <v>0</v>
      </c>
      <c r="AQ1099">
        <f t="shared" si="120"/>
        <v>0</v>
      </c>
      <c r="AR1099" t="str">
        <f>IFERROR(IF(OR(AP1099=338,AP1099=340,AP1099=341,AP1099=342,AP1099="342A",AP1099="342B"),PorcenRet(AP1099,AT1099,AU1099),INDEX(PORCENTAJEBUSCAR,MATCH(AP1099,CódigoRET,0),4)*1),"")</f>
        <v/>
      </c>
      <c r="AS1099">
        <f t="shared" si="121"/>
        <v>0</v>
      </c>
      <c r="BF1099" t="str">
        <f>IFERROR(IF(OR(BD1099=338,BD1099=340,BD1099=341,BD1099=342,BD1099="342A",BD1099="342B"),PorcenRet(BD1099,BH1099,BI1099),INDEX(PORCENTAJEBUSCAR,MATCH(BD1099,CódigoRET,0),4)*1),"")</f>
        <v/>
      </c>
      <c r="BG1099">
        <f t="shared" si="122"/>
        <v>0</v>
      </c>
      <c r="BO1099">
        <f t="shared" si="123"/>
        <v>0</v>
      </c>
      <c r="CC1099">
        <f t="shared" si="124"/>
        <v>0</v>
      </c>
      <c r="CD1099">
        <f t="shared" si="125"/>
        <v>0</v>
      </c>
      <c r="CG1099">
        <f ca="1">IFERROR(INDIRECT("IVA!X"&amp;MATCH(MID(COMPRAS!C999,1,2)&amp;MID(COMPRAS!F999,1,2)&amp;MID(COMPRAS!D999,1,2),IVA!W:W,0)),"SIN COD.")</f>
        <v>0</v>
      </c>
      <c r="CH1099">
        <f ca="1">IFERROR(INDIRECT("IVA!Y"&amp;MATCH(MID(COMPRAS!C999,1,2)&amp;MID(COMPRAS!F999,1,2)&amp;MID(COMPRAS!D999,1,2),IVA!W:W,0)),"SIN COD.")</f>
        <v>0</v>
      </c>
    </row>
    <row r="1100" spans="1:86" x14ac:dyDescent="0.25">
      <c r="A1100"/>
      <c r="B1100"/>
      <c r="D1100"/>
      <c r="AL1100">
        <f t="shared" si="119"/>
        <v>0</v>
      </c>
      <c r="AQ1100">
        <f t="shared" si="120"/>
        <v>0</v>
      </c>
      <c r="AR1100" t="str">
        <f>IFERROR(IF(OR(AP1100=338,AP1100=340,AP1100=341,AP1100=342,AP1100="342A",AP1100="342B"),PorcenRet(AP1100,AT1100,AU1100),INDEX(PORCENTAJEBUSCAR,MATCH(AP1100,CódigoRET,0),4)*1),"")</f>
        <v/>
      </c>
      <c r="AS1100">
        <f t="shared" si="121"/>
        <v>0</v>
      </c>
      <c r="BF1100" t="str">
        <f>IFERROR(IF(OR(BD1100=338,BD1100=340,BD1100=341,BD1100=342,BD1100="342A",BD1100="342B"),PorcenRet(BD1100,BH1100,BI1100),INDEX(PORCENTAJEBUSCAR,MATCH(BD1100,CódigoRET,0),4)*1),"")</f>
        <v/>
      </c>
      <c r="BG1100">
        <f t="shared" si="122"/>
        <v>0</v>
      </c>
      <c r="BO1100">
        <f t="shared" si="123"/>
        <v>0</v>
      </c>
      <c r="CC1100">
        <f t="shared" si="124"/>
        <v>0</v>
      </c>
      <c r="CD1100">
        <f t="shared" si="125"/>
        <v>0</v>
      </c>
      <c r="CG1100">
        <f ca="1">IFERROR(INDIRECT("IVA!X"&amp;MATCH(MID(COMPRAS!C1000,1,2)&amp;MID(COMPRAS!F1000,1,2)&amp;MID(COMPRAS!D1000,1,2),IVA!W:W,0)),"SIN COD.")</f>
        <v>0</v>
      </c>
      <c r="CH1100">
        <f ca="1">IFERROR(INDIRECT("IVA!Y"&amp;MATCH(MID(COMPRAS!C1000,1,2)&amp;MID(COMPRAS!F1000,1,2)&amp;MID(COMPRAS!D1000,1,2),IVA!W:W,0)),"SIN COD.")</f>
        <v>0</v>
      </c>
    </row>
    <row r="1101" spans="1:86" x14ac:dyDescent="0.25">
      <c r="A1101"/>
      <c r="B1101"/>
      <c r="D1101"/>
      <c r="AL1101">
        <f t="shared" si="119"/>
        <v>0</v>
      </c>
      <c r="AQ1101">
        <f t="shared" si="120"/>
        <v>0</v>
      </c>
      <c r="AR1101" t="str">
        <f>IFERROR(IF(OR(AP1101=338,AP1101=340,AP1101=341,AP1101=342,AP1101="342A",AP1101="342B"),PorcenRet(AP1101,AT1101,AU1101),INDEX(PORCENTAJEBUSCAR,MATCH(AP1101,CódigoRET,0),4)*1),"")</f>
        <v/>
      </c>
      <c r="AS1101">
        <f t="shared" si="121"/>
        <v>0</v>
      </c>
      <c r="BF1101" t="str">
        <f>IFERROR(IF(OR(BD1101=338,BD1101=340,BD1101=341,BD1101=342,BD1101="342A",BD1101="342B"),PorcenRet(BD1101,BH1101,BI1101),INDEX(PORCENTAJEBUSCAR,MATCH(BD1101,CódigoRET,0),4)*1),"")</f>
        <v/>
      </c>
      <c r="BG1101">
        <f t="shared" si="122"/>
        <v>0</v>
      </c>
      <c r="BO1101">
        <f t="shared" si="123"/>
        <v>0</v>
      </c>
      <c r="CC1101">
        <f t="shared" si="124"/>
        <v>0</v>
      </c>
      <c r="CD1101">
        <f t="shared" si="125"/>
        <v>0</v>
      </c>
      <c r="CG1101">
        <f ca="1">IFERROR(INDIRECT("IVA!X"&amp;MATCH(MID(COMPRAS!C1001,1,2)&amp;MID(COMPRAS!F1001,1,2)&amp;MID(COMPRAS!D1001,1,2),IVA!W:W,0)),"SIN COD.")</f>
        <v>0</v>
      </c>
      <c r="CH1101">
        <f ca="1">IFERROR(INDIRECT("IVA!Y"&amp;MATCH(MID(COMPRAS!C1001,1,2)&amp;MID(COMPRAS!F1001,1,2)&amp;MID(COMPRAS!D1001,1,2),IVA!W:W,0)),"SIN COD.")</f>
        <v>0</v>
      </c>
    </row>
    <row r="1102" spans="1:86" x14ac:dyDescent="0.25">
      <c r="A1102"/>
      <c r="B1102"/>
      <c r="D1102"/>
      <c r="AL1102">
        <f t="shared" si="119"/>
        <v>0</v>
      </c>
      <c r="AQ1102">
        <f t="shared" si="120"/>
        <v>0</v>
      </c>
      <c r="AR1102" t="str">
        <f>IFERROR(IF(OR(AP1102=338,AP1102=340,AP1102=341,AP1102=342,AP1102="342A",AP1102="342B"),PorcenRet(AP1102,AT1102,AU1102),INDEX(PORCENTAJEBUSCAR,MATCH(AP1102,CódigoRET,0),4)*1),"")</f>
        <v/>
      </c>
      <c r="AS1102">
        <f t="shared" si="121"/>
        <v>0</v>
      </c>
      <c r="BF1102" t="str">
        <f>IFERROR(IF(OR(BD1102=338,BD1102=340,BD1102=341,BD1102=342,BD1102="342A",BD1102="342B"),PorcenRet(BD1102,BH1102,BI1102),INDEX(PORCENTAJEBUSCAR,MATCH(BD1102,CódigoRET,0),4)*1),"")</f>
        <v/>
      </c>
      <c r="BG1102">
        <f t="shared" si="122"/>
        <v>0</v>
      </c>
      <c r="BO1102">
        <f t="shared" si="123"/>
        <v>0</v>
      </c>
      <c r="CC1102">
        <f t="shared" si="124"/>
        <v>0</v>
      </c>
      <c r="CD1102">
        <f t="shared" si="125"/>
        <v>0</v>
      </c>
      <c r="CG1102">
        <f ca="1">IFERROR(INDIRECT("IVA!X"&amp;MATCH(MID(COMPRAS!C1002,1,2)&amp;MID(COMPRAS!F1002,1,2)&amp;MID(COMPRAS!D1002,1,2),IVA!W:W,0)),"SIN COD.")</f>
        <v>0</v>
      </c>
      <c r="CH1102">
        <f ca="1">IFERROR(INDIRECT("IVA!Y"&amp;MATCH(MID(COMPRAS!C1002,1,2)&amp;MID(COMPRAS!F1002,1,2)&amp;MID(COMPRAS!D1002,1,2),IVA!W:W,0)),"SIN COD.")</f>
        <v>0</v>
      </c>
    </row>
    <row r="1103" spans="1:86" x14ac:dyDescent="0.25">
      <c r="A1103"/>
      <c r="B1103"/>
      <c r="D1103"/>
      <c r="AL1103">
        <f t="shared" si="119"/>
        <v>0</v>
      </c>
      <c r="AQ1103">
        <f t="shared" si="120"/>
        <v>0</v>
      </c>
      <c r="AR1103" t="str">
        <f>IFERROR(IF(OR(AP1103=338,AP1103=340,AP1103=341,AP1103=342,AP1103="342A",AP1103="342B"),PorcenRet(AP1103,AT1103,AU1103),INDEX(PORCENTAJEBUSCAR,MATCH(AP1103,CódigoRET,0),4)*1),"")</f>
        <v/>
      </c>
      <c r="AS1103">
        <f t="shared" si="121"/>
        <v>0</v>
      </c>
      <c r="BF1103" t="str">
        <f>IFERROR(IF(OR(BD1103=338,BD1103=340,BD1103=341,BD1103=342,BD1103="342A",BD1103="342B"),PorcenRet(BD1103,BH1103,BI1103),INDEX(PORCENTAJEBUSCAR,MATCH(BD1103,CódigoRET,0),4)*1),"")</f>
        <v/>
      </c>
      <c r="BG1103">
        <f t="shared" si="122"/>
        <v>0</v>
      </c>
      <c r="BO1103">
        <f t="shared" si="123"/>
        <v>0</v>
      </c>
      <c r="CC1103">
        <f t="shared" si="124"/>
        <v>0</v>
      </c>
      <c r="CD1103">
        <f t="shared" si="125"/>
        <v>0</v>
      </c>
      <c r="CG1103">
        <f ca="1">IFERROR(INDIRECT("IVA!X"&amp;MATCH(MID(COMPRAS!C1003,1,2)&amp;MID(COMPRAS!F1003,1,2)&amp;MID(COMPRAS!D1003,1,2),IVA!W:W,0)),"SIN COD.")</f>
        <v>0</v>
      </c>
      <c r="CH1103">
        <f ca="1">IFERROR(INDIRECT("IVA!Y"&amp;MATCH(MID(COMPRAS!C1003,1,2)&amp;MID(COMPRAS!F1003,1,2)&amp;MID(COMPRAS!D1003,1,2),IVA!W:W,0)),"SIN COD.")</f>
        <v>0</v>
      </c>
    </row>
    <row r="1104" spans="1:86" x14ac:dyDescent="0.25">
      <c r="A1104"/>
      <c r="B1104"/>
      <c r="D1104"/>
      <c r="AL1104">
        <f t="shared" si="119"/>
        <v>0</v>
      </c>
      <c r="AQ1104">
        <f t="shared" si="120"/>
        <v>0</v>
      </c>
      <c r="AR1104" t="str">
        <f>IFERROR(IF(OR(AP1104=338,AP1104=340,AP1104=341,AP1104=342,AP1104="342A",AP1104="342B"),PorcenRet(AP1104,AT1104,AU1104),INDEX(PORCENTAJEBUSCAR,MATCH(AP1104,CódigoRET,0),4)*1),"")</f>
        <v/>
      </c>
      <c r="AS1104">
        <f t="shared" si="121"/>
        <v>0</v>
      </c>
      <c r="BF1104" t="str">
        <f>IFERROR(IF(OR(BD1104=338,BD1104=340,BD1104=341,BD1104=342,BD1104="342A",BD1104="342B"),PorcenRet(BD1104,BH1104,BI1104),INDEX(PORCENTAJEBUSCAR,MATCH(BD1104,CódigoRET,0),4)*1),"")</f>
        <v/>
      </c>
      <c r="BG1104">
        <f t="shared" si="122"/>
        <v>0</v>
      </c>
      <c r="BO1104">
        <f t="shared" si="123"/>
        <v>0</v>
      </c>
      <c r="CC1104">
        <f t="shared" si="124"/>
        <v>0</v>
      </c>
      <c r="CD1104">
        <f t="shared" si="125"/>
        <v>0</v>
      </c>
      <c r="CG1104">
        <f ca="1">IFERROR(INDIRECT("IVA!X"&amp;MATCH(MID(COMPRAS!C1004,1,2)&amp;MID(COMPRAS!F1004,1,2)&amp;MID(COMPRAS!D1004,1,2),IVA!W:W,0)),"SIN COD.")</f>
        <v>0</v>
      </c>
      <c r="CH1104">
        <f ca="1">IFERROR(INDIRECT("IVA!Y"&amp;MATCH(MID(COMPRAS!C1004,1,2)&amp;MID(COMPRAS!F1004,1,2)&amp;MID(COMPRAS!D1004,1,2),IVA!W:W,0)),"SIN COD.")</f>
        <v>0</v>
      </c>
    </row>
    <row r="1105" spans="1:86" x14ac:dyDescent="0.25">
      <c r="A1105"/>
      <c r="B1105"/>
      <c r="D1105"/>
      <c r="AL1105">
        <f t="shared" si="119"/>
        <v>0</v>
      </c>
      <c r="AQ1105">
        <f t="shared" si="120"/>
        <v>0</v>
      </c>
      <c r="AR1105" t="str">
        <f>IFERROR(IF(OR(AP1105=338,AP1105=340,AP1105=341,AP1105=342,AP1105="342A",AP1105="342B"),PorcenRet(AP1105,AT1105,AU1105),INDEX(PORCENTAJEBUSCAR,MATCH(AP1105,CódigoRET,0),4)*1),"")</f>
        <v/>
      </c>
      <c r="AS1105">
        <f t="shared" si="121"/>
        <v>0</v>
      </c>
      <c r="BF1105" t="str">
        <f>IFERROR(IF(OR(BD1105=338,BD1105=340,BD1105=341,BD1105=342,BD1105="342A",BD1105="342B"),PorcenRet(BD1105,BH1105,BI1105),INDEX(PORCENTAJEBUSCAR,MATCH(BD1105,CódigoRET,0),4)*1),"")</f>
        <v/>
      </c>
      <c r="BG1105">
        <f t="shared" si="122"/>
        <v>0</v>
      </c>
      <c r="BO1105">
        <f t="shared" si="123"/>
        <v>0</v>
      </c>
      <c r="CC1105">
        <f t="shared" si="124"/>
        <v>0</v>
      </c>
      <c r="CD1105">
        <f t="shared" si="125"/>
        <v>0</v>
      </c>
      <c r="CG1105">
        <f ca="1">IFERROR(INDIRECT("IVA!X"&amp;MATCH(MID(COMPRAS!C1005,1,2)&amp;MID(COMPRAS!F1005,1,2)&amp;MID(COMPRAS!D1005,1,2),IVA!W:W,0)),"SIN COD.")</f>
        <v>0</v>
      </c>
      <c r="CH1105">
        <f ca="1">IFERROR(INDIRECT("IVA!Y"&amp;MATCH(MID(COMPRAS!C1005,1,2)&amp;MID(COMPRAS!F1005,1,2)&amp;MID(COMPRAS!D1005,1,2),IVA!W:W,0)),"SIN COD.")</f>
        <v>0</v>
      </c>
    </row>
    <row r="1106" spans="1:86" x14ac:dyDescent="0.25">
      <c r="A1106"/>
      <c r="B1106"/>
      <c r="D1106"/>
      <c r="AL1106">
        <f t="shared" si="119"/>
        <v>0</v>
      </c>
      <c r="AQ1106">
        <f t="shared" si="120"/>
        <v>0</v>
      </c>
      <c r="AR1106" t="str">
        <f>IFERROR(IF(OR(AP1106=338,AP1106=340,AP1106=341,AP1106=342,AP1106="342A",AP1106="342B"),PorcenRet(AP1106,AT1106,AU1106),INDEX(PORCENTAJEBUSCAR,MATCH(AP1106,CódigoRET,0),4)*1),"")</f>
        <v/>
      </c>
      <c r="AS1106">
        <f t="shared" si="121"/>
        <v>0</v>
      </c>
      <c r="BF1106" t="str">
        <f>IFERROR(IF(OR(BD1106=338,BD1106=340,BD1106=341,BD1106=342,BD1106="342A",BD1106="342B"),PorcenRet(BD1106,BH1106,BI1106),INDEX(PORCENTAJEBUSCAR,MATCH(BD1106,CódigoRET,0),4)*1),"")</f>
        <v/>
      </c>
      <c r="BG1106">
        <f t="shared" si="122"/>
        <v>0</v>
      </c>
      <c r="BO1106">
        <f t="shared" si="123"/>
        <v>0</v>
      </c>
      <c r="CC1106">
        <f t="shared" si="124"/>
        <v>0</v>
      </c>
      <c r="CD1106">
        <f t="shared" si="125"/>
        <v>0</v>
      </c>
      <c r="CG1106">
        <f ca="1">IFERROR(INDIRECT("IVA!X"&amp;MATCH(MID(COMPRAS!C1006,1,2)&amp;MID(COMPRAS!F1006,1,2)&amp;MID(COMPRAS!D1006,1,2),IVA!W:W,0)),"SIN COD.")</f>
        <v>0</v>
      </c>
      <c r="CH1106">
        <f ca="1">IFERROR(INDIRECT("IVA!Y"&amp;MATCH(MID(COMPRAS!C1006,1,2)&amp;MID(COMPRAS!F1006,1,2)&amp;MID(COMPRAS!D1006,1,2),IVA!W:W,0)),"SIN COD.")</f>
        <v>0</v>
      </c>
    </row>
    <row r="1107" spans="1:86" x14ac:dyDescent="0.25">
      <c r="A1107"/>
      <c r="B1107"/>
      <c r="D1107"/>
      <c r="AL1107">
        <f t="shared" si="119"/>
        <v>0</v>
      </c>
      <c r="AQ1107">
        <f t="shared" si="120"/>
        <v>0</v>
      </c>
      <c r="AR1107" t="str">
        <f>IFERROR(IF(OR(AP1107=338,AP1107=340,AP1107=341,AP1107=342,AP1107="342A",AP1107="342B"),PorcenRet(AP1107,AT1107,AU1107),INDEX(PORCENTAJEBUSCAR,MATCH(AP1107,CódigoRET,0),4)*1),"")</f>
        <v/>
      </c>
      <c r="AS1107">
        <f t="shared" si="121"/>
        <v>0</v>
      </c>
      <c r="BF1107" t="str">
        <f>IFERROR(IF(OR(BD1107=338,BD1107=340,BD1107=341,BD1107=342,BD1107="342A",BD1107="342B"),PorcenRet(BD1107,BH1107,BI1107),INDEX(PORCENTAJEBUSCAR,MATCH(BD1107,CódigoRET,0),4)*1),"")</f>
        <v/>
      </c>
      <c r="BG1107">
        <f t="shared" si="122"/>
        <v>0</v>
      </c>
      <c r="BO1107">
        <f t="shared" si="123"/>
        <v>0</v>
      </c>
      <c r="CC1107">
        <f t="shared" si="124"/>
        <v>0</v>
      </c>
      <c r="CD1107">
        <f t="shared" si="125"/>
        <v>0</v>
      </c>
      <c r="CG1107">
        <f ca="1">IFERROR(INDIRECT("IVA!X"&amp;MATCH(MID(COMPRAS!C1007,1,2)&amp;MID(COMPRAS!F1007,1,2)&amp;MID(COMPRAS!D1007,1,2),IVA!W:W,0)),"SIN COD.")</f>
        <v>0</v>
      </c>
      <c r="CH1107">
        <f ca="1">IFERROR(INDIRECT("IVA!Y"&amp;MATCH(MID(COMPRAS!C1007,1,2)&amp;MID(COMPRAS!F1007,1,2)&amp;MID(COMPRAS!D1007,1,2),IVA!W:W,0)),"SIN COD.")</f>
        <v>0</v>
      </c>
    </row>
    <row r="1108" spans="1:86" x14ac:dyDescent="0.25">
      <c r="A1108"/>
      <c r="B1108"/>
      <c r="D1108"/>
      <c r="AL1108">
        <f t="shared" si="119"/>
        <v>0</v>
      </c>
      <c r="AQ1108">
        <f t="shared" si="120"/>
        <v>0</v>
      </c>
      <c r="AR1108" t="str">
        <f>IFERROR(IF(OR(AP1108=338,AP1108=340,AP1108=341,AP1108=342,AP1108="342A",AP1108="342B"),PorcenRet(AP1108,AT1108,AU1108),INDEX(PORCENTAJEBUSCAR,MATCH(AP1108,CódigoRET,0),4)*1),"")</f>
        <v/>
      </c>
      <c r="AS1108">
        <f t="shared" si="121"/>
        <v>0</v>
      </c>
      <c r="BF1108" t="str">
        <f>IFERROR(IF(OR(BD1108=338,BD1108=340,BD1108=341,BD1108=342,BD1108="342A",BD1108="342B"),PorcenRet(BD1108,BH1108,BI1108),INDEX(PORCENTAJEBUSCAR,MATCH(BD1108,CódigoRET,0),4)*1),"")</f>
        <v/>
      </c>
      <c r="BG1108">
        <f t="shared" si="122"/>
        <v>0</v>
      </c>
      <c r="BO1108">
        <f t="shared" si="123"/>
        <v>0</v>
      </c>
      <c r="CC1108">
        <f t="shared" si="124"/>
        <v>0</v>
      </c>
      <c r="CD1108">
        <f t="shared" si="125"/>
        <v>0</v>
      </c>
      <c r="CG1108">
        <f ca="1">IFERROR(INDIRECT("IVA!X"&amp;MATCH(MID(COMPRAS!C1008,1,2)&amp;MID(COMPRAS!F1008,1,2)&amp;MID(COMPRAS!D1008,1,2),IVA!W:W,0)),"SIN COD.")</f>
        <v>0</v>
      </c>
      <c r="CH1108">
        <f ca="1">IFERROR(INDIRECT("IVA!Y"&amp;MATCH(MID(COMPRAS!C1008,1,2)&amp;MID(COMPRAS!F1008,1,2)&amp;MID(COMPRAS!D1008,1,2),IVA!W:W,0)),"SIN COD.")</f>
        <v>0</v>
      </c>
    </row>
    <row r="1109" spans="1:86" x14ac:dyDescent="0.25">
      <c r="A1109"/>
      <c r="B1109"/>
      <c r="D1109"/>
      <c r="AL1109">
        <f t="shared" si="119"/>
        <v>0</v>
      </c>
      <c r="AQ1109">
        <f t="shared" si="120"/>
        <v>0</v>
      </c>
      <c r="AR1109" t="str">
        <f>IFERROR(IF(OR(AP1109=338,AP1109=340,AP1109=341,AP1109=342,AP1109="342A",AP1109="342B"),PorcenRet(AP1109,AT1109,AU1109),INDEX(PORCENTAJEBUSCAR,MATCH(AP1109,CódigoRET,0),4)*1),"")</f>
        <v/>
      </c>
      <c r="AS1109">
        <f t="shared" si="121"/>
        <v>0</v>
      </c>
      <c r="BF1109" t="str">
        <f>IFERROR(IF(OR(BD1109=338,BD1109=340,BD1109=341,BD1109=342,BD1109="342A",BD1109="342B"),PorcenRet(BD1109,BH1109,BI1109),INDEX(PORCENTAJEBUSCAR,MATCH(BD1109,CódigoRET,0),4)*1),"")</f>
        <v/>
      </c>
      <c r="BG1109">
        <f t="shared" si="122"/>
        <v>0</v>
      </c>
      <c r="BO1109">
        <f t="shared" si="123"/>
        <v>0</v>
      </c>
      <c r="CC1109">
        <f t="shared" si="124"/>
        <v>0</v>
      </c>
      <c r="CD1109">
        <f t="shared" si="125"/>
        <v>0</v>
      </c>
      <c r="CG1109">
        <f ca="1">IFERROR(INDIRECT("IVA!X"&amp;MATCH(MID(COMPRAS!C1009,1,2)&amp;MID(COMPRAS!F1009,1,2)&amp;MID(COMPRAS!D1009,1,2),IVA!W:W,0)),"SIN COD.")</f>
        <v>0</v>
      </c>
      <c r="CH1109">
        <f ca="1">IFERROR(INDIRECT("IVA!Y"&amp;MATCH(MID(COMPRAS!C1009,1,2)&amp;MID(COMPRAS!F1009,1,2)&amp;MID(COMPRAS!D1009,1,2),IVA!W:W,0)),"SIN COD.")</f>
        <v>0</v>
      </c>
    </row>
    <row r="1110" spans="1:86" x14ac:dyDescent="0.25">
      <c r="A1110"/>
      <c r="B1110"/>
      <c r="D1110"/>
      <c r="AL1110">
        <f t="shared" si="119"/>
        <v>0</v>
      </c>
      <c r="AQ1110">
        <f t="shared" si="120"/>
        <v>0</v>
      </c>
      <c r="AR1110" t="str">
        <f>IFERROR(IF(OR(AP1110=338,AP1110=340,AP1110=341,AP1110=342,AP1110="342A",AP1110="342B"),PorcenRet(AP1110,AT1110,AU1110),INDEX(PORCENTAJEBUSCAR,MATCH(AP1110,CódigoRET,0),4)*1),"")</f>
        <v/>
      </c>
      <c r="AS1110">
        <f t="shared" si="121"/>
        <v>0</v>
      </c>
      <c r="BF1110" t="str">
        <f>IFERROR(IF(OR(BD1110=338,BD1110=340,BD1110=341,BD1110=342,BD1110="342A",BD1110="342B"),PorcenRet(BD1110,BH1110,BI1110),INDEX(PORCENTAJEBUSCAR,MATCH(BD1110,CódigoRET,0),4)*1),"")</f>
        <v/>
      </c>
      <c r="BG1110">
        <f t="shared" si="122"/>
        <v>0</v>
      </c>
      <c r="BO1110">
        <f t="shared" si="123"/>
        <v>0</v>
      </c>
      <c r="CC1110">
        <f t="shared" si="124"/>
        <v>0</v>
      </c>
      <c r="CD1110">
        <f t="shared" si="125"/>
        <v>0</v>
      </c>
      <c r="CG1110">
        <f ca="1">IFERROR(INDIRECT("IVA!X"&amp;MATCH(MID(COMPRAS!C1010,1,2)&amp;MID(COMPRAS!F1010,1,2)&amp;MID(COMPRAS!D1010,1,2),IVA!W:W,0)),"SIN COD.")</f>
        <v>0</v>
      </c>
      <c r="CH1110">
        <f ca="1">IFERROR(INDIRECT("IVA!Y"&amp;MATCH(MID(COMPRAS!C1010,1,2)&amp;MID(COMPRAS!F1010,1,2)&amp;MID(COMPRAS!D1010,1,2),IVA!W:W,0)),"SIN COD.")</f>
        <v>0</v>
      </c>
    </row>
    <row r="1111" spans="1:86" x14ac:dyDescent="0.25">
      <c r="A1111"/>
      <c r="B1111"/>
      <c r="D1111"/>
      <c r="AL1111">
        <f t="shared" si="119"/>
        <v>0</v>
      </c>
      <c r="AQ1111">
        <f t="shared" si="120"/>
        <v>0</v>
      </c>
      <c r="AR1111" t="str">
        <f>IFERROR(IF(OR(AP1111=338,AP1111=340,AP1111=341,AP1111=342,AP1111="342A",AP1111="342B"),PorcenRet(AP1111,AT1111,AU1111),INDEX(PORCENTAJEBUSCAR,MATCH(AP1111,CódigoRET,0),4)*1),"")</f>
        <v/>
      </c>
      <c r="AS1111">
        <f t="shared" si="121"/>
        <v>0</v>
      </c>
      <c r="BF1111" t="str">
        <f>IFERROR(IF(OR(BD1111=338,BD1111=340,BD1111=341,BD1111=342,BD1111="342A",BD1111="342B"),PorcenRet(BD1111,BH1111,BI1111),INDEX(PORCENTAJEBUSCAR,MATCH(BD1111,CódigoRET,0),4)*1),"")</f>
        <v/>
      </c>
      <c r="BG1111">
        <f t="shared" si="122"/>
        <v>0</v>
      </c>
      <c r="BO1111">
        <f t="shared" si="123"/>
        <v>0</v>
      </c>
      <c r="CC1111">
        <f t="shared" si="124"/>
        <v>0</v>
      </c>
      <c r="CD1111">
        <f t="shared" si="125"/>
        <v>0</v>
      </c>
      <c r="CG1111">
        <f ca="1">IFERROR(INDIRECT("IVA!X"&amp;MATCH(MID(COMPRAS!C1011,1,2)&amp;MID(COMPRAS!F1011,1,2)&amp;MID(COMPRAS!D1011,1,2),IVA!W:W,0)),"SIN COD.")</f>
        <v>0</v>
      </c>
      <c r="CH1111">
        <f ca="1">IFERROR(INDIRECT("IVA!Y"&amp;MATCH(MID(COMPRAS!C1011,1,2)&amp;MID(COMPRAS!F1011,1,2)&amp;MID(COMPRAS!D1011,1,2),IVA!W:W,0)),"SIN COD.")</f>
        <v>0</v>
      </c>
    </row>
    <row r="1112" spans="1:86" x14ac:dyDescent="0.25">
      <c r="A1112"/>
      <c r="B1112"/>
      <c r="D1112"/>
      <c r="AL1112">
        <f t="shared" si="119"/>
        <v>0</v>
      </c>
      <c r="AQ1112">
        <f t="shared" si="120"/>
        <v>0</v>
      </c>
      <c r="AR1112" t="str">
        <f>IFERROR(IF(OR(AP1112=338,AP1112=340,AP1112=341,AP1112=342,AP1112="342A",AP1112="342B"),PorcenRet(AP1112,AT1112,AU1112),INDEX(PORCENTAJEBUSCAR,MATCH(AP1112,CódigoRET,0),4)*1),"")</f>
        <v/>
      </c>
      <c r="AS1112">
        <f t="shared" si="121"/>
        <v>0</v>
      </c>
      <c r="BF1112" t="str">
        <f>IFERROR(IF(OR(BD1112=338,BD1112=340,BD1112=341,BD1112=342,BD1112="342A",BD1112="342B"),PorcenRet(BD1112,BH1112,BI1112),INDEX(PORCENTAJEBUSCAR,MATCH(BD1112,CódigoRET,0),4)*1),"")</f>
        <v/>
      </c>
      <c r="BG1112">
        <f t="shared" si="122"/>
        <v>0</v>
      </c>
      <c r="BO1112">
        <f t="shared" si="123"/>
        <v>0</v>
      </c>
      <c r="CC1112">
        <f t="shared" si="124"/>
        <v>0</v>
      </c>
      <c r="CD1112">
        <f t="shared" si="125"/>
        <v>0</v>
      </c>
      <c r="CG1112">
        <f ca="1">IFERROR(INDIRECT("IVA!X"&amp;MATCH(MID(COMPRAS!C1012,1,2)&amp;MID(COMPRAS!F1012,1,2)&amp;MID(COMPRAS!D1012,1,2),IVA!W:W,0)),"SIN COD.")</f>
        <v>0</v>
      </c>
      <c r="CH1112">
        <f ca="1">IFERROR(INDIRECT("IVA!Y"&amp;MATCH(MID(COMPRAS!C1012,1,2)&amp;MID(COMPRAS!F1012,1,2)&amp;MID(COMPRAS!D1012,1,2),IVA!W:W,0)),"SIN COD.")</f>
        <v>0</v>
      </c>
    </row>
    <row r="1113" spans="1:86" x14ac:dyDescent="0.25">
      <c r="A1113"/>
      <c r="B1113"/>
      <c r="D1113"/>
      <c r="AL1113">
        <f t="shared" si="119"/>
        <v>0</v>
      </c>
      <c r="AQ1113">
        <f t="shared" si="120"/>
        <v>0</v>
      </c>
      <c r="AR1113" t="str">
        <f>IFERROR(IF(OR(AP1113=338,AP1113=340,AP1113=341,AP1113=342,AP1113="342A",AP1113="342B"),PorcenRet(AP1113,AT1113,AU1113),INDEX(PORCENTAJEBUSCAR,MATCH(AP1113,CódigoRET,0),4)*1),"")</f>
        <v/>
      </c>
      <c r="AS1113">
        <f t="shared" si="121"/>
        <v>0</v>
      </c>
      <c r="BF1113" t="str">
        <f>IFERROR(IF(OR(BD1113=338,BD1113=340,BD1113=341,BD1113=342,BD1113="342A",BD1113="342B"),PorcenRet(BD1113,BH1113,BI1113),INDEX(PORCENTAJEBUSCAR,MATCH(BD1113,CódigoRET,0),4)*1),"")</f>
        <v/>
      </c>
      <c r="BG1113">
        <f t="shared" si="122"/>
        <v>0</v>
      </c>
      <c r="BO1113">
        <f t="shared" si="123"/>
        <v>0</v>
      </c>
      <c r="CC1113">
        <f t="shared" si="124"/>
        <v>0</v>
      </c>
      <c r="CD1113">
        <f t="shared" si="125"/>
        <v>0</v>
      </c>
      <c r="CG1113">
        <f ca="1">IFERROR(INDIRECT("IVA!X"&amp;MATCH(MID(COMPRAS!C1013,1,2)&amp;MID(COMPRAS!F1013,1,2)&amp;MID(COMPRAS!D1013,1,2),IVA!W:W,0)),"SIN COD.")</f>
        <v>0</v>
      </c>
      <c r="CH1113">
        <f ca="1">IFERROR(INDIRECT("IVA!Y"&amp;MATCH(MID(COMPRAS!C1013,1,2)&amp;MID(COMPRAS!F1013,1,2)&amp;MID(COMPRAS!D1013,1,2),IVA!W:W,0)),"SIN COD.")</f>
        <v>0</v>
      </c>
    </row>
    <row r="1114" spans="1:86" x14ac:dyDescent="0.25">
      <c r="A1114"/>
      <c r="B1114"/>
      <c r="D1114"/>
      <c r="AL1114">
        <f t="shared" si="119"/>
        <v>0</v>
      </c>
      <c r="AQ1114">
        <f t="shared" si="120"/>
        <v>0</v>
      </c>
      <c r="AR1114" t="str">
        <f>IFERROR(IF(OR(AP1114=338,AP1114=340,AP1114=341,AP1114=342,AP1114="342A",AP1114="342B"),PorcenRet(AP1114,AT1114,AU1114),INDEX(PORCENTAJEBUSCAR,MATCH(AP1114,CódigoRET,0),4)*1),"")</f>
        <v/>
      </c>
      <c r="AS1114">
        <f t="shared" si="121"/>
        <v>0</v>
      </c>
      <c r="BF1114" t="str">
        <f>IFERROR(IF(OR(BD1114=338,BD1114=340,BD1114=341,BD1114=342,BD1114="342A",BD1114="342B"),PorcenRet(BD1114,BH1114,BI1114),INDEX(PORCENTAJEBUSCAR,MATCH(BD1114,CódigoRET,0),4)*1),"")</f>
        <v/>
      </c>
      <c r="BG1114">
        <f t="shared" si="122"/>
        <v>0</v>
      </c>
      <c r="BO1114">
        <f t="shared" si="123"/>
        <v>0</v>
      </c>
      <c r="CC1114">
        <f t="shared" si="124"/>
        <v>0</v>
      </c>
      <c r="CD1114">
        <f t="shared" si="125"/>
        <v>0</v>
      </c>
      <c r="CG1114">
        <f ca="1">IFERROR(INDIRECT("IVA!X"&amp;MATCH(MID(COMPRAS!C1014,1,2)&amp;MID(COMPRAS!F1014,1,2)&amp;MID(COMPRAS!D1014,1,2),IVA!W:W,0)),"SIN COD.")</f>
        <v>0</v>
      </c>
      <c r="CH1114">
        <f ca="1">IFERROR(INDIRECT("IVA!Y"&amp;MATCH(MID(COMPRAS!C1014,1,2)&amp;MID(COMPRAS!F1014,1,2)&amp;MID(COMPRAS!D1014,1,2),IVA!W:W,0)),"SIN COD.")</f>
        <v>0</v>
      </c>
    </row>
    <row r="1115" spans="1:86" x14ac:dyDescent="0.25">
      <c r="A1115"/>
      <c r="B1115"/>
      <c r="D1115"/>
      <c r="AL1115">
        <f t="shared" si="119"/>
        <v>0</v>
      </c>
      <c r="AQ1115">
        <f t="shared" si="120"/>
        <v>0</v>
      </c>
      <c r="AR1115" t="str">
        <f>IFERROR(IF(OR(AP1115=338,AP1115=340,AP1115=341,AP1115=342,AP1115="342A",AP1115="342B"),PorcenRet(AP1115,AT1115,AU1115),INDEX(PORCENTAJEBUSCAR,MATCH(AP1115,CódigoRET,0),4)*1),"")</f>
        <v/>
      </c>
      <c r="AS1115">
        <f t="shared" si="121"/>
        <v>0</v>
      </c>
      <c r="BF1115" t="str">
        <f>IFERROR(IF(OR(BD1115=338,BD1115=340,BD1115=341,BD1115=342,BD1115="342A",BD1115="342B"),PorcenRet(BD1115,BH1115,BI1115),INDEX(PORCENTAJEBUSCAR,MATCH(BD1115,CódigoRET,0),4)*1),"")</f>
        <v/>
      </c>
      <c r="BG1115">
        <f t="shared" si="122"/>
        <v>0</v>
      </c>
      <c r="BO1115">
        <f t="shared" si="123"/>
        <v>0</v>
      </c>
      <c r="CC1115">
        <f t="shared" si="124"/>
        <v>0</v>
      </c>
      <c r="CD1115">
        <f t="shared" si="125"/>
        <v>0</v>
      </c>
      <c r="CG1115">
        <f ca="1">IFERROR(INDIRECT("IVA!X"&amp;MATCH(MID(COMPRAS!C1015,1,2)&amp;MID(COMPRAS!F1015,1,2)&amp;MID(COMPRAS!D1015,1,2),IVA!W:W,0)),"SIN COD.")</f>
        <v>0</v>
      </c>
      <c r="CH1115">
        <f ca="1">IFERROR(INDIRECT("IVA!Y"&amp;MATCH(MID(COMPRAS!C1015,1,2)&amp;MID(COMPRAS!F1015,1,2)&amp;MID(COMPRAS!D1015,1,2),IVA!W:W,0)),"SIN COD.")</f>
        <v>0</v>
      </c>
    </row>
    <row r="1116" spans="1:86" x14ac:dyDescent="0.25">
      <c r="A1116"/>
      <c r="B1116"/>
      <c r="D1116"/>
      <c r="AL1116">
        <f t="shared" si="119"/>
        <v>0</v>
      </c>
      <c r="AQ1116">
        <f t="shared" si="120"/>
        <v>0</v>
      </c>
      <c r="AR1116" t="str">
        <f>IFERROR(IF(OR(AP1116=338,AP1116=340,AP1116=341,AP1116=342,AP1116="342A",AP1116="342B"),PorcenRet(AP1116,AT1116,AU1116),INDEX(PORCENTAJEBUSCAR,MATCH(AP1116,CódigoRET,0),4)*1),"")</f>
        <v/>
      </c>
      <c r="AS1116">
        <f t="shared" si="121"/>
        <v>0</v>
      </c>
      <c r="BF1116" t="str">
        <f>IFERROR(IF(OR(BD1116=338,BD1116=340,BD1116=341,BD1116=342,BD1116="342A",BD1116="342B"),PorcenRet(BD1116,BH1116,BI1116),INDEX(PORCENTAJEBUSCAR,MATCH(BD1116,CódigoRET,0),4)*1),"")</f>
        <v/>
      </c>
      <c r="BG1116">
        <f t="shared" si="122"/>
        <v>0</v>
      </c>
      <c r="BO1116">
        <f t="shared" si="123"/>
        <v>0</v>
      </c>
      <c r="CC1116">
        <f t="shared" si="124"/>
        <v>0</v>
      </c>
      <c r="CD1116">
        <f t="shared" si="125"/>
        <v>0</v>
      </c>
      <c r="CG1116">
        <f ca="1">IFERROR(INDIRECT("IVA!X"&amp;MATCH(MID(COMPRAS!C1016,1,2)&amp;MID(COMPRAS!F1016,1,2)&amp;MID(COMPRAS!D1016,1,2),IVA!W:W,0)),"SIN COD.")</f>
        <v>0</v>
      </c>
      <c r="CH1116">
        <f ca="1">IFERROR(INDIRECT("IVA!Y"&amp;MATCH(MID(COMPRAS!C1016,1,2)&amp;MID(COMPRAS!F1016,1,2)&amp;MID(COMPRAS!D1016,1,2),IVA!W:W,0)),"SIN COD.")</f>
        <v>0</v>
      </c>
    </row>
    <row r="1117" spans="1:86" x14ac:dyDescent="0.25">
      <c r="A1117"/>
      <c r="B1117"/>
      <c r="D1117"/>
      <c r="AL1117">
        <f t="shared" si="119"/>
        <v>0</v>
      </c>
      <c r="AQ1117">
        <f t="shared" si="120"/>
        <v>0</v>
      </c>
      <c r="AR1117" t="str">
        <f>IFERROR(IF(OR(AP1117=338,AP1117=340,AP1117=341,AP1117=342,AP1117="342A",AP1117="342B"),PorcenRet(AP1117,AT1117,AU1117),INDEX(PORCENTAJEBUSCAR,MATCH(AP1117,CódigoRET,0),4)*1),"")</f>
        <v/>
      </c>
      <c r="AS1117">
        <f t="shared" si="121"/>
        <v>0</v>
      </c>
      <c r="BF1117" t="str">
        <f>IFERROR(IF(OR(BD1117=338,BD1117=340,BD1117=341,BD1117=342,BD1117="342A",BD1117="342B"),PorcenRet(BD1117,BH1117,BI1117),INDEX(PORCENTAJEBUSCAR,MATCH(BD1117,CódigoRET,0),4)*1),"")</f>
        <v/>
      </c>
      <c r="BG1117">
        <f t="shared" si="122"/>
        <v>0</v>
      </c>
      <c r="BO1117">
        <f t="shared" si="123"/>
        <v>0</v>
      </c>
      <c r="CC1117">
        <f t="shared" si="124"/>
        <v>0</v>
      </c>
      <c r="CD1117">
        <f t="shared" si="125"/>
        <v>0</v>
      </c>
      <c r="CG1117">
        <f ca="1">IFERROR(INDIRECT("IVA!X"&amp;MATCH(MID(COMPRAS!C1017,1,2)&amp;MID(COMPRAS!F1017,1,2)&amp;MID(COMPRAS!D1017,1,2),IVA!W:W,0)),"SIN COD.")</f>
        <v>0</v>
      </c>
      <c r="CH1117">
        <f ca="1">IFERROR(INDIRECT("IVA!Y"&amp;MATCH(MID(COMPRAS!C1017,1,2)&amp;MID(COMPRAS!F1017,1,2)&amp;MID(COMPRAS!D1017,1,2),IVA!W:W,0)),"SIN COD.")</f>
        <v>0</v>
      </c>
    </row>
    <row r="1118" spans="1:86" x14ac:dyDescent="0.25">
      <c r="A1118"/>
      <c r="B1118"/>
      <c r="D1118"/>
      <c r="AL1118">
        <f t="shared" si="119"/>
        <v>0</v>
      </c>
      <c r="AQ1118">
        <f t="shared" si="120"/>
        <v>0</v>
      </c>
      <c r="AR1118" t="str">
        <f>IFERROR(IF(OR(AP1118=338,AP1118=340,AP1118=341,AP1118=342,AP1118="342A",AP1118="342B"),PorcenRet(AP1118,AT1118,AU1118),INDEX(PORCENTAJEBUSCAR,MATCH(AP1118,CódigoRET,0),4)*1),"")</f>
        <v/>
      </c>
      <c r="AS1118">
        <f t="shared" si="121"/>
        <v>0</v>
      </c>
      <c r="BF1118" t="str">
        <f>IFERROR(IF(OR(BD1118=338,BD1118=340,BD1118=341,BD1118=342,BD1118="342A",BD1118="342B"),PorcenRet(BD1118,BH1118,BI1118),INDEX(PORCENTAJEBUSCAR,MATCH(BD1118,CódigoRET,0),4)*1),"")</f>
        <v/>
      </c>
      <c r="BG1118">
        <f t="shared" si="122"/>
        <v>0</v>
      </c>
      <c r="BO1118">
        <f t="shared" si="123"/>
        <v>0</v>
      </c>
      <c r="CC1118">
        <f t="shared" si="124"/>
        <v>0</v>
      </c>
      <c r="CD1118">
        <f t="shared" si="125"/>
        <v>0</v>
      </c>
      <c r="CG1118">
        <f ca="1">IFERROR(INDIRECT("IVA!X"&amp;MATCH(MID(COMPRAS!C1018,1,2)&amp;MID(COMPRAS!F1018,1,2)&amp;MID(COMPRAS!D1018,1,2),IVA!W:W,0)),"SIN COD.")</f>
        <v>0</v>
      </c>
      <c r="CH1118">
        <f ca="1">IFERROR(INDIRECT("IVA!Y"&amp;MATCH(MID(COMPRAS!C1018,1,2)&amp;MID(COMPRAS!F1018,1,2)&amp;MID(COMPRAS!D1018,1,2),IVA!W:W,0)),"SIN COD.")</f>
        <v>0</v>
      </c>
    </row>
    <row r="1119" spans="1:86" x14ac:dyDescent="0.25">
      <c r="A1119"/>
      <c r="B1119"/>
      <c r="D1119"/>
      <c r="AL1119">
        <f t="shared" si="119"/>
        <v>0</v>
      </c>
      <c r="AQ1119">
        <f t="shared" si="120"/>
        <v>0</v>
      </c>
      <c r="AR1119" t="str">
        <f>IFERROR(IF(OR(AP1119=338,AP1119=340,AP1119=341,AP1119=342,AP1119="342A",AP1119="342B"),PorcenRet(AP1119,AT1119,AU1119),INDEX(PORCENTAJEBUSCAR,MATCH(AP1119,CódigoRET,0),4)*1),"")</f>
        <v/>
      </c>
      <c r="AS1119">
        <f t="shared" si="121"/>
        <v>0</v>
      </c>
      <c r="BF1119" t="str">
        <f>IFERROR(IF(OR(BD1119=338,BD1119=340,BD1119=341,BD1119=342,BD1119="342A",BD1119="342B"),PorcenRet(BD1119,BH1119,BI1119),INDEX(PORCENTAJEBUSCAR,MATCH(BD1119,CódigoRET,0),4)*1),"")</f>
        <v/>
      </c>
      <c r="BG1119">
        <f t="shared" si="122"/>
        <v>0</v>
      </c>
      <c r="BO1119">
        <f t="shared" si="123"/>
        <v>0</v>
      </c>
      <c r="CC1119">
        <f t="shared" si="124"/>
        <v>0</v>
      </c>
      <c r="CD1119">
        <f t="shared" si="125"/>
        <v>0</v>
      </c>
      <c r="CG1119">
        <f ca="1">IFERROR(INDIRECT("IVA!X"&amp;MATCH(MID(COMPRAS!C1019,1,2)&amp;MID(COMPRAS!F1019,1,2)&amp;MID(COMPRAS!D1019,1,2),IVA!W:W,0)),"SIN COD.")</f>
        <v>0</v>
      </c>
      <c r="CH1119">
        <f ca="1">IFERROR(INDIRECT("IVA!Y"&amp;MATCH(MID(COMPRAS!C1019,1,2)&amp;MID(COMPRAS!F1019,1,2)&amp;MID(COMPRAS!D1019,1,2),IVA!W:W,0)),"SIN COD.")</f>
        <v>0</v>
      </c>
    </row>
    <row r="1120" spans="1:86" x14ac:dyDescent="0.25">
      <c r="A1120"/>
      <c r="B1120"/>
      <c r="D1120"/>
      <c r="AL1120">
        <f t="shared" si="119"/>
        <v>0</v>
      </c>
      <c r="AQ1120">
        <f t="shared" si="120"/>
        <v>0</v>
      </c>
      <c r="AR1120" t="str">
        <f>IFERROR(IF(OR(AP1120=338,AP1120=340,AP1120=341,AP1120=342,AP1120="342A",AP1120="342B"),PorcenRet(AP1120,AT1120,AU1120),INDEX(PORCENTAJEBUSCAR,MATCH(AP1120,CódigoRET,0),4)*1),"")</f>
        <v/>
      </c>
      <c r="AS1120">
        <f t="shared" si="121"/>
        <v>0</v>
      </c>
      <c r="BF1120" t="str">
        <f>IFERROR(IF(OR(BD1120=338,BD1120=340,BD1120=341,BD1120=342,BD1120="342A",BD1120="342B"),PorcenRet(BD1120,BH1120,BI1120),INDEX(PORCENTAJEBUSCAR,MATCH(BD1120,CódigoRET,0),4)*1),"")</f>
        <v/>
      </c>
      <c r="BG1120">
        <f t="shared" si="122"/>
        <v>0</v>
      </c>
      <c r="BO1120">
        <f t="shared" si="123"/>
        <v>0</v>
      </c>
      <c r="CC1120">
        <f t="shared" si="124"/>
        <v>0</v>
      </c>
      <c r="CD1120">
        <f t="shared" si="125"/>
        <v>0</v>
      </c>
      <c r="CG1120">
        <f ca="1">IFERROR(INDIRECT("IVA!X"&amp;MATCH(MID(COMPRAS!C1020,1,2)&amp;MID(COMPRAS!F1020,1,2)&amp;MID(COMPRAS!D1020,1,2),IVA!W:W,0)),"SIN COD.")</f>
        <v>0</v>
      </c>
      <c r="CH1120">
        <f ca="1">IFERROR(INDIRECT("IVA!Y"&amp;MATCH(MID(COMPRAS!C1020,1,2)&amp;MID(COMPRAS!F1020,1,2)&amp;MID(COMPRAS!D1020,1,2),IVA!W:W,0)),"SIN COD.")</f>
        <v>0</v>
      </c>
    </row>
    <row r="1121" spans="1:86" x14ac:dyDescent="0.25">
      <c r="A1121"/>
      <c r="B1121"/>
      <c r="D1121"/>
      <c r="AL1121">
        <f t="shared" si="119"/>
        <v>0</v>
      </c>
      <c r="AQ1121">
        <f t="shared" si="120"/>
        <v>0</v>
      </c>
      <c r="AR1121" t="str">
        <f>IFERROR(IF(OR(AP1121=338,AP1121=340,AP1121=341,AP1121=342,AP1121="342A",AP1121="342B"),PorcenRet(AP1121,AT1121,AU1121),INDEX(PORCENTAJEBUSCAR,MATCH(AP1121,CódigoRET,0),4)*1),"")</f>
        <v/>
      </c>
      <c r="AS1121">
        <f t="shared" si="121"/>
        <v>0</v>
      </c>
      <c r="BF1121" t="str">
        <f>IFERROR(IF(OR(BD1121=338,BD1121=340,BD1121=341,BD1121=342,BD1121="342A",BD1121="342B"),PorcenRet(BD1121,BH1121,BI1121),INDEX(PORCENTAJEBUSCAR,MATCH(BD1121,CódigoRET,0),4)*1),"")</f>
        <v/>
      </c>
      <c r="BG1121">
        <f t="shared" si="122"/>
        <v>0</v>
      </c>
      <c r="BO1121">
        <f t="shared" si="123"/>
        <v>0</v>
      </c>
      <c r="CC1121">
        <f t="shared" si="124"/>
        <v>0</v>
      </c>
      <c r="CD1121">
        <f t="shared" si="125"/>
        <v>0</v>
      </c>
      <c r="CG1121">
        <f ca="1">IFERROR(INDIRECT("IVA!X"&amp;MATCH(MID(COMPRAS!C1021,1,2)&amp;MID(COMPRAS!F1021,1,2)&amp;MID(COMPRAS!D1021,1,2),IVA!W:W,0)),"SIN COD.")</f>
        <v>0</v>
      </c>
      <c r="CH1121">
        <f ca="1">IFERROR(INDIRECT("IVA!Y"&amp;MATCH(MID(COMPRAS!C1021,1,2)&amp;MID(COMPRAS!F1021,1,2)&amp;MID(COMPRAS!D1021,1,2),IVA!W:W,0)),"SIN COD.")</f>
        <v>0</v>
      </c>
    </row>
    <row r="1122" spans="1:86" x14ac:dyDescent="0.25">
      <c r="A1122"/>
      <c r="B1122"/>
      <c r="D1122"/>
      <c r="AL1122">
        <f t="shared" si="119"/>
        <v>0</v>
      </c>
      <c r="AQ1122">
        <f t="shared" si="120"/>
        <v>0</v>
      </c>
      <c r="AR1122" t="str">
        <f>IFERROR(IF(OR(AP1122=338,AP1122=340,AP1122=341,AP1122=342,AP1122="342A",AP1122="342B"),PorcenRet(AP1122,AT1122,AU1122),INDEX(PORCENTAJEBUSCAR,MATCH(AP1122,CódigoRET,0),4)*1),"")</f>
        <v/>
      </c>
      <c r="AS1122">
        <f t="shared" si="121"/>
        <v>0</v>
      </c>
      <c r="BF1122" t="str">
        <f>IFERROR(IF(OR(BD1122=338,BD1122=340,BD1122=341,BD1122=342,BD1122="342A",BD1122="342B"),PorcenRet(BD1122,BH1122,BI1122),INDEX(PORCENTAJEBUSCAR,MATCH(BD1122,CódigoRET,0),4)*1),"")</f>
        <v/>
      </c>
      <c r="BG1122">
        <f t="shared" si="122"/>
        <v>0</v>
      </c>
      <c r="BO1122">
        <f t="shared" si="123"/>
        <v>0</v>
      </c>
      <c r="CC1122">
        <f t="shared" si="124"/>
        <v>0</v>
      </c>
      <c r="CD1122">
        <f t="shared" si="125"/>
        <v>0</v>
      </c>
      <c r="CG1122">
        <f ca="1">IFERROR(INDIRECT("IVA!X"&amp;MATCH(MID(COMPRAS!C1022,1,2)&amp;MID(COMPRAS!F1022,1,2)&amp;MID(COMPRAS!D1022,1,2),IVA!W:W,0)),"SIN COD.")</f>
        <v>0</v>
      </c>
      <c r="CH1122">
        <f ca="1">IFERROR(INDIRECT("IVA!Y"&amp;MATCH(MID(COMPRAS!C1022,1,2)&amp;MID(COMPRAS!F1022,1,2)&amp;MID(COMPRAS!D1022,1,2),IVA!W:W,0)),"SIN COD.")</f>
        <v>0</v>
      </c>
    </row>
    <row r="1123" spans="1:86" x14ac:dyDescent="0.25">
      <c r="A1123"/>
      <c r="B1123"/>
      <c r="D1123"/>
      <c r="AL1123">
        <f t="shared" si="119"/>
        <v>0</v>
      </c>
      <c r="AQ1123">
        <f t="shared" si="120"/>
        <v>0</v>
      </c>
      <c r="AR1123" t="str">
        <f>IFERROR(IF(OR(AP1123=338,AP1123=340,AP1123=341,AP1123=342,AP1123="342A",AP1123="342B"),PorcenRet(AP1123,AT1123,AU1123),INDEX(PORCENTAJEBUSCAR,MATCH(AP1123,CódigoRET,0),4)*1),"")</f>
        <v/>
      </c>
      <c r="AS1123">
        <f t="shared" si="121"/>
        <v>0</v>
      </c>
      <c r="BF1123" t="str">
        <f>IFERROR(IF(OR(BD1123=338,BD1123=340,BD1123=341,BD1123=342,BD1123="342A",BD1123="342B"),PorcenRet(BD1123,BH1123,BI1123),INDEX(PORCENTAJEBUSCAR,MATCH(BD1123,CódigoRET,0),4)*1),"")</f>
        <v/>
      </c>
      <c r="BG1123">
        <f t="shared" si="122"/>
        <v>0</v>
      </c>
      <c r="BO1123">
        <f t="shared" si="123"/>
        <v>0</v>
      </c>
      <c r="CC1123">
        <f t="shared" si="124"/>
        <v>0</v>
      </c>
      <c r="CD1123">
        <f t="shared" si="125"/>
        <v>0</v>
      </c>
      <c r="CG1123">
        <f ca="1">IFERROR(INDIRECT("IVA!X"&amp;MATCH(MID(COMPRAS!C1023,1,2)&amp;MID(COMPRAS!F1023,1,2)&amp;MID(COMPRAS!D1023,1,2),IVA!W:W,0)),"SIN COD.")</f>
        <v>0</v>
      </c>
      <c r="CH1123">
        <f ca="1">IFERROR(INDIRECT("IVA!Y"&amp;MATCH(MID(COMPRAS!C1023,1,2)&amp;MID(COMPRAS!F1023,1,2)&amp;MID(COMPRAS!D1023,1,2),IVA!W:W,0)),"SIN COD.")</f>
        <v>0</v>
      </c>
    </row>
    <row r="1124" spans="1:86" x14ac:dyDescent="0.25">
      <c r="A1124"/>
      <c r="B1124"/>
      <c r="D1124"/>
      <c r="AL1124">
        <f t="shared" si="119"/>
        <v>0</v>
      </c>
      <c r="AQ1124">
        <f t="shared" si="120"/>
        <v>0</v>
      </c>
      <c r="AR1124" t="str">
        <f>IFERROR(IF(OR(AP1124=338,AP1124=340,AP1124=341,AP1124=342,AP1124="342A",AP1124="342B"),PorcenRet(AP1124,AT1124,AU1124),INDEX(PORCENTAJEBUSCAR,MATCH(AP1124,CódigoRET,0),4)*1),"")</f>
        <v/>
      </c>
      <c r="AS1124">
        <f t="shared" si="121"/>
        <v>0</v>
      </c>
      <c r="BF1124" t="str">
        <f>IFERROR(IF(OR(BD1124=338,BD1124=340,BD1124=341,BD1124=342,BD1124="342A",BD1124="342B"),PorcenRet(BD1124,BH1124,BI1124),INDEX(PORCENTAJEBUSCAR,MATCH(BD1124,CódigoRET,0),4)*1),"")</f>
        <v/>
      </c>
      <c r="BG1124">
        <f t="shared" si="122"/>
        <v>0</v>
      </c>
      <c r="BO1124">
        <f t="shared" si="123"/>
        <v>0</v>
      </c>
      <c r="CC1124">
        <f t="shared" si="124"/>
        <v>0</v>
      </c>
      <c r="CD1124">
        <f t="shared" si="125"/>
        <v>0</v>
      </c>
      <c r="CG1124">
        <f ca="1">IFERROR(INDIRECT("IVA!X"&amp;MATCH(MID(COMPRAS!C1024,1,2)&amp;MID(COMPRAS!F1024,1,2)&amp;MID(COMPRAS!D1024,1,2),IVA!W:W,0)),"SIN COD.")</f>
        <v>0</v>
      </c>
      <c r="CH1124">
        <f ca="1">IFERROR(INDIRECT("IVA!Y"&amp;MATCH(MID(COMPRAS!C1024,1,2)&amp;MID(COMPRAS!F1024,1,2)&amp;MID(COMPRAS!D1024,1,2),IVA!W:W,0)),"SIN COD.")</f>
        <v>0</v>
      </c>
    </row>
    <row r="1125" spans="1:86" x14ac:dyDescent="0.25">
      <c r="A1125"/>
      <c r="B1125"/>
      <c r="D1125"/>
      <c r="AL1125">
        <f t="shared" si="119"/>
        <v>0</v>
      </c>
      <c r="AQ1125">
        <f t="shared" si="120"/>
        <v>0</v>
      </c>
      <c r="AR1125" t="str">
        <f>IFERROR(IF(OR(AP1125=338,AP1125=340,AP1125=341,AP1125=342,AP1125="342A",AP1125="342B"),PorcenRet(AP1125,AT1125,AU1125),INDEX(PORCENTAJEBUSCAR,MATCH(AP1125,CódigoRET,0),4)*1),"")</f>
        <v/>
      </c>
      <c r="AS1125">
        <f t="shared" si="121"/>
        <v>0</v>
      </c>
      <c r="BF1125" t="str">
        <f>IFERROR(IF(OR(BD1125=338,BD1125=340,BD1125=341,BD1125=342,BD1125="342A",BD1125="342B"),PorcenRet(BD1125,BH1125,BI1125),INDEX(PORCENTAJEBUSCAR,MATCH(BD1125,CódigoRET,0),4)*1),"")</f>
        <v/>
      </c>
      <c r="BG1125">
        <f t="shared" si="122"/>
        <v>0</v>
      </c>
      <c r="BO1125">
        <f t="shared" si="123"/>
        <v>0</v>
      </c>
      <c r="CC1125">
        <f t="shared" si="124"/>
        <v>0</v>
      </c>
      <c r="CD1125">
        <f t="shared" si="125"/>
        <v>0</v>
      </c>
      <c r="CG1125">
        <f ca="1">IFERROR(INDIRECT("IVA!X"&amp;MATCH(MID(COMPRAS!C1025,1,2)&amp;MID(COMPRAS!F1025,1,2)&amp;MID(COMPRAS!D1025,1,2),IVA!W:W,0)),"SIN COD.")</f>
        <v>0</v>
      </c>
      <c r="CH1125">
        <f ca="1">IFERROR(INDIRECT("IVA!Y"&amp;MATCH(MID(COMPRAS!C1025,1,2)&amp;MID(COMPRAS!F1025,1,2)&amp;MID(COMPRAS!D1025,1,2),IVA!W:W,0)),"SIN COD.")</f>
        <v>0</v>
      </c>
    </row>
    <row r="1126" spans="1:86" x14ac:dyDescent="0.25">
      <c r="A1126"/>
      <c r="B1126"/>
      <c r="D1126"/>
      <c r="AL1126">
        <f t="shared" si="119"/>
        <v>0</v>
      </c>
      <c r="AQ1126">
        <f t="shared" si="120"/>
        <v>0</v>
      </c>
      <c r="AR1126" t="str">
        <f>IFERROR(IF(OR(AP1126=338,AP1126=340,AP1126=341,AP1126=342,AP1126="342A",AP1126="342B"),PorcenRet(AP1126,AT1126,AU1126),INDEX(PORCENTAJEBUSCAR,MATCH(AP1126,CódigoRET,0),4)*1),"")</f>
        <v/>
      </c>
      <c r="AS1126">
        <f t="shared" si="121"/>
        <v>0</v>
      </c>
      <c r="BF1126" t="str">
        <f>IFERROR(IF(OR(BD1126=338,BD1126=340,BD1126=341,BD1126=342,BD1126="342A",BD1126="342B"),PorcenRet(BD1126,BH1126,BI1126),INDEX(PORCENTAJEBUSCAR,MATCH(BD1126,CódigoRET,0),4)*1),"")</f>
        <v/>
      </c>
      <c r="BG1126">
        <f t="shared" si="122"/>
        <v>0</v>
      </c>
      <c r="BO1126">
        <f t="shared" si="123"/>
        <v>0</v>
      </c>
      <c r="CC1126">
        <f t="shared" si="124"/>
        <v>0</v>
      </c>
      <c r="CD1126">
        <f t="shared" si="125"/>
        <v>0</v>
      </c>
      <c r="CG1126">
        <f ca="1">IFERROR(INDIRECT("IVA!X"&amp;MATCH(MID(COMPRAS!C1026,1,2)&amp;MID(COMPRAS!F1026,1,2)&amp;MID(COMPRAS!D1026,1,2),IVA!W:W,0)),"SIN COD.")</f>
        <v>0</v>
      </c>
      <c r="CH1126">
        <f ca="1">IFERROR(INDIRECT("IVA!Y"&amp;MATCH(MID(COMPRAS!C1026,1,2)&amp;MID(COMPRAS!F1026,1,2)&amp;MID(COMPRAS!D1026,1,2),IVA!W:W,0)),"SIN COD.")</f>
        <v>0</v>
      </c>
    </row>
    <row r="1127" spans="1:86" x14ac:dyDescent="0.25">
      <c r="A1127"/>
      <c r="B1127"/>
      <c r="D1127"/>
      <c r="AL1127">
        <f t="shared" si="119"/>
        <v>0</v>
      </c>
      <c r="AQ1127">
        <f t="shared" si="120"/>
        <v>0</v>
      </c>
      <c r="AR1127" t="str">
        <f>IFERROR(IF(OR(AP1127=338,AP1127=340,AP1127=341,AP1127=342,AP1127="342A",AP1127="342B"),PorcenRet(AP1127,AT1127,AU1127),INDEX(PORCENTAJEBUSCAR,MATCH(AP1127,CódigoRET,0),4)*1),"")</f>
        <v/>
      </c>
      <c r="AS1127">
        <f t="shared" si="121"/>
        <v>0</v>
      </c>
      <c r="BF1127" t="str">
        <f>IFERROR(IF(OR(BD1127=338,BD1127=340,BD1127=341,BD1127=342,BD1127="342A",BD1127="342B"),PorcenRet(BD1127,BH1127,BI1127),INDEX(PORCENTAJEBUSCAR,MATCH(BD1127,CódigoRET,0),4)*1),"")</f>
        <v/>
      </c>
      <c r="BG1127">
        <f t="shared" si="122"/>
        <v>0</v>
      </c>
      <c r="BO1127">
        <f t="shared" si="123"/>
        <v>0</v>
      </c>
      <c r="CC1127">
        <f t="shared" si="124"/>
        <v>0</v>
      </c>
      <c r="CD1127">
        <f t="shared" si="125"/>
        <v>0</v>
      </c>
      <c r="CG1127">
        <f ca="1">IFERROR(INDIRECT("IVA!X"&amp;MATCH(MID(COMPRAS!C1027,1,2)&amp;MID(COMPRAS!F1027,1,2)&amp;MID(COMPRAS!D1027,1,2),IVA!W:W,0)),"SIN COD.")</f>
        <v>0</v>
      </c>
      <c r="CH1127">
        <f ca="1">IFERROR(INDIRECT("IVA!Y"&amp;MATCH(MID(COMPRAS!C1027,1,2)&amp;MID(COMPRAS!F1027,1,2)&amp;MID(COMPRAS!D1027,1,2),IVA!W:W,0)),"SIN COD.")</f>
        <v>0</v>
      </c>
    </row>
    <row r="1128" spans="1:86" x14ac:dyDescent="0.25">
      <c r="A1128"/>
      <c r="B1128"/>
      <c r="D1128"/>
      <c r="AL1128">
        <f t="shared" si="119"/>
        <v>0</v>
      </c>
      <c r="AQ1128">
        <f t="shared" si="120"/>
        <v>0</v>
      </c>
      <c r="AR1128" t="str">
        <f>IFERROR(IF(OR(AP1128=338,AP1128=340,AP1128=341,AP1128=342,AP1128="342A",AP1128="342B"),PorcenRet(AP1128,AT1128,AU1128),INDEX(PORCENTAJEBUSCAR,MATCH(AP1128,CódigoRET,0),4)*1),"")</f>
        <v/>
      </c>
      <c r="AS1128">
        <f t="shared" si="121"/>
        <v>0</v>
      </c>
      <c r="BF1128" t="str">
        <f>IFERROR(IF(OR(BD1128=338,BD1128=340,BD1128=341,BD1128=342,BD1128="342A",BD1128="342B"),PorcenRet(BD1128,BH1128,BI1128),INDEX(PORCENTAJEBUSCAR,MATCH(BD1128,CódigoRET,0),4)*1),"")</f>
        <v/>
      </c>
      <c r="BG1128">
        <f t="shared" si="122"/>
        <v>0</v>
      </c>
      <c r="BO1128">
        <f t="shared" si="123"/>
        <v>0</v>
      </c>
      <c r="CC1128">
        <f t="shared" si="124"/>
        <v>0</v>
      </c>
      <c r="CD1128">
        <f t="shared" si="125"/>
        <v>0</v>
      </c>
      <c r="CG1128">
        <f ca="1">IFERROR(INDIRECT("IVA!X"&amp;MATCH(MID(COMPRAS!C1028,1,2)&amp;MID(COMPRAS!F1028,1,2)&amp;MID(COMPRAS!D1028,1,2),IVA!W:W,0)),"SIN COD.")</f>
        <v>0</v>
      </c>
      <c r="CH1128">
        <f ca="1">IFERROR(INDIRECT("IVA!Y"&amp;MATCH(MID(COMPRAS!C1028,1,2)&amp;MID(COMPRAS!F1028,1,2)&amp;MID(COMPRAS!D1028,1,2),IVA!W:W,0)),"SIN COD.")</f>
        <v>0</v>
      </c>
    </row>
    <row r="1129" spans="1:86" x14ac:dyDescent="0.25">
      <c r="A1129"/>
      <c r="B1129"/>
      <c r="D1129"/>
      <c r="AL1129">
        <f t="shared" si="119"/>
        <v>0</v>
      </c>
      <c r="AQ1129">
        <f t="shared" si="120"/>
        <v>0</v>
      </c>
      <c r="AR1129" t="str">
        <f>IFERROR(IF(OR(AP1129=338,AP1129=340,AP1129=341,AP1129=342,AP1129="342A",AP1129="342B"),PorcenRet(AP1129,AT1129,AU1129),INDEX(PORCENTAJEBUSCAR,MATCH(AP1129,CódigoRET,0),4)*1),"")</f>
        <v/>
      </c>
      <c r="AS1129">
        <f t="shared" si="121"/>
        <v>0</v>
      </c>
      <c r="BF1129" t="str">
        <f>IFERROR(IF(OR(BD1129=338,BD1129=340,BD1129=341,BD1129=342,BD1129="342A",BD1129="342B"),PorcenRet(BD1129,BH1129,BI1129),INDEX(PORCENTAJEBUSCAR,MATCH(BD1129,CódigoRET,0),4)*1),"")</f>
        <v/>
      </c>
      <c r="BG1129">
        <f t="shared" si="122"/>
        <v>0</v>
      </c>
      <c r="BO1129">
        <f t="shared" si="123"/>
        <v>0</v>
      </c>
      <c r="CC1129">
        <f t="shared" si="124"/>
        <v>0</v>
      </c>
      <c r="CD1129">
        <f t="shared" si="125"/>
        <v>0</v>
      </c>
      <c r="CG1129">
        <f ca="1">IFERROR(INDIRECT("IVA!X"&amp;MATCH(MID(COMPRAS!C1029,1,2)&amp;MID(COMPRAS!F1029,1,2)&amp;MID(COMPRAS!D1029,1,2),IVA!W:W,0)),"SIN COD.")</f>
        <v>0</v>
      </c>
      <c r="CH1129">
        <f ca="1">IFERROR(INDIRECT("IVA!Y"&amp;MATCH(MID(COMPRAS!C1029,1,2)&amp;MID(COMPRAS!F1029,1,2)&amp;MID(COMPRAS!D1029,1,2),IVA!W:W,0)),"SIN COD.")</f>
        <v>0</v>
      </c>
    </row>
    <row r="1130" spans="1:86" x14ac:dyDescent="0.25">
      <c r="A1130"/>
      <c r="B1130"/>
      <c r="D1130"/>
      <c r="AL1130">
        <f t="shared" si="119"/>
        <v>0</v>
      </c>
      <c r="AQ1130">
        <f t="shared" si="120"/>
        <v>0</v>
      </c>
      <c r="AR1130" t="str">
        <f>IFERROR(IF(OR(AP1130=338,AP1130=340,AP1130=341,AP1130=342,AP1130="342A",AP1130="342B"),PorcenRet(AP1130,AT1130,AU1130),INDEX(PORCENTAJEBUSCAR,MATCH(AP1130,CódigoRET,0),4)*1),"")</f>
        <v/>
      </c>
      <c r="AS1130">
        <f t="shared" si="121"/>
        <v>0</v>
      </c>
      <c r="BF1130" t="str">
        <f>IFERROR(IF(OR(BD1130=338,BD1130=340,BD1130=341,BD1130=342,BD1130="342A",BD1130="342B"),PorcenRet(BD1130,BH1130,BI1130),INDEX(PORCENTAJEBUSCAR,MATCH(BD1130,CódigoRET,0),4)*1),"")</f>
        <v/>
      </c>
      <c r="BG1130">
        <f t="shared" si="122"/>
        <v>0</v>
      </c>
      <c r="BO1130">
        <f t="shared" si="123"/>
        <v>0</v>
      </c>
      <c r="CC1130">
        <f t="shared" si="124"/>
        <v>0</v>
      </c>
      <c r="CD1130">
        <f t="shared" si="125"/>
        <v>0</v>
      </c>
      <c r="CG1130">
        <f ca="1">IFERROR(INDIRECT("IVA!X"&amp;MATCH(MID(COMPRAS!C1030,1,2)&amp;MID(COMPRAS!F1030,1,2)&amp;MID(COMPRAS!D1030,1,2),IVA!W:W,0)),"SIN COD.")</f>
        <v>0</v>
      </c>
      <c r="CH1130">
        <f ca="1">IFERROR(INDIRECT("IVA!Y"&amp;MATCH(MID(COMPRAS!C1030,1,2)&amp;MID(COMPRAS!F1030,1,2)&amp;MID(COMPRAS!D1030,1,2),IVA!W:W,0)),"SIN COD.")</f>
        <v>0</v>
      </c>
    </row>
    <row r="1131" spans="1:86" x14ac:dyDescent="0.25">
      <c r="A1131"/>
      <c r="B1131"/>
      <c r="D1131"/>
      <c r="AL1131">
        <f t="shared" si="119"/>
        <v>0</v>
      </c>
      <c r="AQ1131">
        <f t="shared" si="120"/>
        <v>0</v>
      </c>
      <c r="AR1131" t="str">
        <f>IFERROR(IF(OR(AP1131=338,AP1131=340,AP1131=341,AP1131=342,AP1131="342A",AP1131="342B"),PorcenRet(AP1131,AT1131,AU1131),INDEX(PORCENTAJEBUSCAR,MATCH(AP1131,CódigoRET,0),4)*1),"")</f>
        <v/>
      </c>
      <c r="AS1131">
        <f t="shared" si="121"/>
        <v>0</v>
      </c>
      <c r="BF1131" t="str">
        <f>IFERROR(IF(OR(BD1131=338,BD1131=340,BD1131=341,BD1131=342,BD1131="342A",BD1131="342B"),PorcenRet(BD1131,BH1131,BI1131),INDEX(PORCENTAJEBUSCAR,MATCH(BD1131,CódigoRET,0),4)*1),"")</f>
        <v/>
      </c>
      <c r="BG1131">
        <f t="shared" si="122"/>
        <v>0</v>
      </c>
      <c r="BO1131">
        <f t="shared" si="123"/>
        <v>0</v>
      </c>
      <c r="CC1131">
        <f t="shared" si="124"/>
        <v>0</v>
      </c>
      <c r="CD1131">
        <f t="shared" si="125"/>
        <v>0</v>
      </c>
      <c r="CG1131">
        <f ca="1">IFERROR(INDIRECT("IVA!X"&amp;MATCH(MID(COMPRAS!C1031,1,2)&amp;MID(COMPRAS!F1031,1,2)&amp;MID(COMPRAS!D1031,1,2),IVA!W:W,0)),"SIN COD.")</f>
        <v>0</v>
      </c>
      <c r="CH1131">
        <f ca="1">IFERROR(INDIRECT("IVA!Y"&amp;MATCH(MID(COMPRAS!C1031,1,2)&amp;MID(COMPRAS!F1031,1,2)&amp;MID(COMPRAS!D1031,1,2),IVA!W:W,0)),"SIN COD.")</f>
        <v>0</v>
      </c>
    </row>
    <row r="1132" spans="1:86" x14ac:dyDescent="0.25">
      <c r="A1132"/>
      <c r="B1132"/>
      <c r="D1132"/>
      <c r="AL1132">
        <f t="shared" si="119"/>
        <v>0</v>
      </c>
      <c r="AQ1132">
        <f t="shared" si="120"/>
        <v>0</v>
      </c>
      <c r="AR1132" t="str">
        <f>IFERROR(IF(OR(AP1132=338,AP1132=340,AP1132=341,AP1132=342,AP1132="342A",AP1132="342B"),PorcenRet(AP1132,AT1132,AU1132),INDEX(PORCENTAJEBUSCAR,MATCH(AP1132,CódigoRET,0),4)*1),"")</f>
        <v/>
      </c>
      <c r="AS1132">
        <f t="shared" si="121"/>
        <v>0</v>
      </c>
      <c r="BF1132" t="str">
        <f>IFERROR(IF(OR(BD1132=338,BD1132=340,BD1132=341,BD1132=342,BD1132="342A",BD1132="342B"),PorcenRet(BD1132,BH1132,BI1132),INDEX(PORCENTAJEBUSCAR,MATCH(BD1132,CódigoRET,0),4)*1),"")</f>
        <v/>
      </c>
      <c r="BG1132">
        <f t="shared" si="122"/>
        <v>0</v>
      </c>
      <c r="BO1132">
        <f t="shared" si="123"/>
        <v>0</v>
      </c>
      <c r="CC1132">
        <f t="shared" si="124"/>
        <v>0</v>
      </c>
      <c r="CD1132">
        <f t="shared" si="125"/>
        <v>0</v>
      </c>
      <c r="CG1132">
        <f ca="1">IFERROR(INDIRECT("IVA!X"&amp;MATCH(MID(COMPRAS!C1032,1,2)&amp;MID(COMPRAS!F1032,1,2)&amp;MID(COMPRAS!D1032,1,2),IVA!W:W,0)),"SIN COD.")</f>
        <v>0</v>
      </c>
      <c r="CH1132">
        <f ca="1">IFERROR(INDIRECT("IVA!Y"&amp;MATCH(MID(COMPRAS!C1032,1,2)&amp;MID(COMPRAS!F1032,1,2)&amp;MID(COMPRAS!D1032,1,2),IVA!W:W,0)),"SIN COD.")</f>
        <v>0</v>
      </c>
    </row>
    <row r="1133" spans="1:86" x14ac:dyDescent="0.25">
      <c r="A1133"/>
      <c r="B1133"/>
      <c r="D1133"/>
      <c r="AL1133">
        <f t="shared" si="119"/>
        <v>0</v>
      </c>
      <c r="AQ1133">
        <f t="shared" si="120"/>
        <v>0</v>
      </c>
      <c r="AR1133" t="str">
        <f>IFERROR(IF(OR(AP1133=338,AP1133=340,AP1133=341,AP1133=342,AP1133="342A",AP1133="342B"),PorcenRet(AP1133,AT1133,AU1133),INDEX(PORCENTAJEBUSCAR,MATCH(AP1133,CódigoRET,0),4)*1),"")</f>
        <v/>
      </c>
      <c r="AS1133">
        <f t="shared" si="121"/>
        <v>0</v>
      </c>
      <c r="BF1133" t="str">
        <f>IFERROR(IF(OR(BD1133=338,BD1133=340,BD1133=341,BD1133=342,BD1133="342A",BD1133="342B"),PorcenRet(BD1133,BH1133,BI1133),INDEX(PORCENTAJEBUSCAR,MATCH(BD1133,CódigoRET,0),4)*1),"")</f>
        <v/>
      </c>
      <c r="BG1133">
        <f t="shared" si="122"/>
        <v>0</v>
      </c>
      <c r="BO1133">
        <f t="shared" si="123"/>
        <v>0</v>
      </c>
      <c r="CC1133">
        <f t="shared" si="124"/>
        <v>0</v>
      </c>
      <c r="CD1133">
        <f t="shared" si="125"/>
        <v>0</v>
      </c>
      <c r="CG1133">
        <f ca="1">IFERROR(INDIRECT("IVA!X"&amp;MATCH(MID(COMPRAS!C1033,1,2)&amp;MID(COMPRAS!F1033,1,2)&amp;MID(COMPRAS!D1033,1,2),IVA!W:W,0)),"SIN COD.")</f>
        <v>0</v>
      </c>
      <c r="CH1133">
        <f ca="1">IFERROR(INDIRECT("IVA!Y"&amp;MATCH(MID(COMPRAS!C1033,1,2)&amp;MID(COMPRAS!F1033,1,2)&amp;MID(COMPRAS!D1033,1,2),IVA!W:W,0)),"SIN COD.")</f>
        <v>0</v>
      </c>
    </row>
    <row r="1134" spans="1:86" x14ac:dyDescent="0.25">
      <c r="A1134"/>
      <c r="B1134"/>
      <c r="D1134"/>
      <c r="AL1134">
        <f t="shared" si="119"/>
        <v>0</v>
      </c>
      <c r="AQ1134">
        <f t="shared" si="120"/>
        <v>0</v>
      </c>
      <c r="AR1134" t="str">
        <f>IFERROR(IF(OR(AP1134=338,AP1134=340,AP1134=341,AP1134=342,AP1134="342A",AP1134="342B"),PorcenRet(AP1134,AT1134,AU1134),INDEX(PORCENTAJEBUSCAR,MATCH(AP1134,CódigoRET,0),4)*1),"")</f>
        <v/>
      </c>
      <c r="AS1134">
        <f t="shared" si="121"/>
        <v>0</v>
      </c>
      <c r="BF1134" t="str">
        <f>IFERROR(IF(OR(BD1134=338,BD1134=340,BD1134=341,BD1134=342,BD1134="342A",BD1134="342B"),PorcenRet(BD1134,BH1134,BI1134),INDEX(PORCENTAJEBUSCAR,MATCH(BD1134,CódigoRET,0),4)*1),"")</f>
        <v/>
      </c>
      <c r="BG1134">
        <f t="shared" si="122"/>
        <v>0</v>
      </c>
      <c r="BO1134">
        <f t="shared" si="123"/>
        <v>0</v>
      </c>
      <c r="CC1134">
        <f t="shared" si="124"/>
        <v>0</v>
      </c>
      <c r="CD1134">
        <f t="shared" si="125"/>
        <v>0</v>
      </c>
      <c r="CG1134">
        <f ca="1">IFERROR(INDIRECT("IVA!X"&amp;MATCH(MID(COMPRAS!C1034,1,2)&amp;MID(COMPRAS!F1034,1,2)&amp;MID(COMPRAS!D1034,1,2),IVA!W:W,0)),"SIN COD.")</f>
        <v>0</v>
      </c>
      <c r="CH1134">
        <f ca="1">IFERROR(INDIRECT("IVA!Y"&amp;MATCH(MID(COMPRAS!C1034,1,2)&amp;MID(COMPRAS!F1034,1,2)&amp;MID(COMPRAS!D1034,1,2),IVA!W:W,0)),"SIN COD.")</f>
        <v>0</v>
      </c>
    </row>
    <row r="1135" spans="1:86" x14ac:dyDescent="0.25">
      <c r="A1135"/>
      <c r="B1135"/>
      <c r="D1135"/>
      <c r="AL1135">
        <f t="shared" si="119"/>
        <v>0</v>
      </c>
      <c r="AQ1135">
        <f t="shared" si="120"/>
        <v>0</v>
      </c>
      <c r="AR1135" t="str">
        <f>IFERROR(IF(OR(AP1135=338,AP1135=340,AP1135=341,AP1135=342,AP1135="342A",AP1135="342B"),PorcenRet(AP1135,AT1135,AU1135),INDEX(PORCENTAJEBUSCAR,MATCH(AP1135,CódigoRET,0),4)*1),"")</f>
        <v/>
      </c>
      <c r="AS1135">
        <f t="shared" si="121"/>
        <v>0</v>
      </c>
      <c r="BF1135" t="str">
        <f>IFERROR(IF(OR(BD1135=338,BD1135=340,BD1135=341,BD1135=342,BD1135="342A",BD1135="342B"),PorcenRet(BD1135,BH1135,BI1135),INDEX(PORCENTAJEBUSCAR,MATCH(BD1135,CódigoRET,0),4)*1),"")</f>
        <v/>
      </c>
      <c r="BG1135">
        <f t="shared" si="122"/>
        <v>0</v>
      </c>
      <c r="BO1135">
        <f t="shared" si="123"/>
        <v>0</v>
      </c>
      <c r="CC1135">
        <f t="shared" si="124"/>
        <v>0</v>
      </c>
      <c r="CD1135">
        <f t="shared" si="125"/>
        <v>0</v>
      </c>
      <c r="CG1135">
        <f ca="1">IFERROR(INDIRECT("IVA!X"&amp;MATCH(MID(COMPRAS!C1035,1,2)&amp;MID(COMPRAS!F1035,1,2)&amp;MID(COMPRAS!D1035,1,2),IVA!W:W,0)),"SIN COD.")</f>
        <v>0</v>
      </c>
      <c r="CH1135">
        <f ca="1">IFERROR(INDIRECT("IVA!Y"&amp;MATCH(MID(COMPRAS!C1035,1,2)&amp;MID(COMPRAS!F1035,1,2)&amp;MID(COMPRAS!D1035,1,2),IVA!W:W,0)),"SIN COD.")</f>
        <v>0</v>
      </c>
    </row>
    <row r="1136" spans="1:86" x14ac:dyDescent="0.25">
      <c r="A1136"/>
      <c r="B1136"/>
      <c r="D1136"/>
      <c r="AL1136">
        <f t="shared" si="119"/>
        <v>0</v>
      </c>
      <c r="AQ1136">
        <f t="shared" si="120"/>
        <v>0</v>
      </c>
      <c r="AR1136" t="str">
        <f>IFERROR(IF(OR(AP1136=338,AP1136=340,AP1136=341,AP1136=342,AP1136="342A",AP1136="342B"),PorcenRet(AP1136,AT1136,AU1136),INDEX(PORCENTAJEBUSCAR,MATCH(AP1136,CódigoRET,0),4)*1),"")</f>
        <v/>
      </c>
      <c r="AS1136">
        <f t="shared" si="121"/>
        <v>0</v>
      </c>
      <c r="BF1136" t="str">
        <f>IFERROR(IF(OR(BD1136=338,BD1136=340,BD1136=341,BD1136=342,BD1136="342A",BD1136="342B"),PorcenRet(BD1136,BH1136,BI1136),INDEX(PORCENTAJEBUSCAR,MATCH(BD1136,CódigoRET,0),4)*1),"")</f>
        <v/>
      </c>
      <c r="BG1136">
        <f t="shared" si="122"/>
        <v>0</v>
      </c>
      <c r="BO1136">
        <f t="shared" si="123"/>
        <v>0</v>
      </c>
      <c r="CC1136">
        <f t="shared" si="124"/>
        <v>0</v>
      </c>
      <c r="CD1136">
        <f t="shared" si="125"/>
        <v>0</v>
      </c>
      <c r="CG1136">
        <f ca="1">IFERROR(INDIRECT("IVA!X"&amp;MATCH(MID(COMPRAS!C1036,1,2)&amp;MID(COMPRAS!F1036,1,2)&amp;MID(COMPRAS!D1036,1,2),IVA!W:W,0)),"SIN COD.")</f>
        <v>0</v>
      </c>
      <c r="CH1136">
        <f ca="1">IFERROR(INDIRECT("IVA!Y"&amp;MATCH(MID(COMPRAS!C1036,1,2)&amp;MID(COMPRAS!F1036,1,2)&amp;MID(COMPRAS!D1036,1,2),IVA!W:W,0)),"SIN COD.")</f>
        <v>0</v>
      </c>
    </row>
    <row r="1137" spans="1:86" x14ac:dyDescent="0.25">
      <c r="A1137"/>
      <c r="B1137"/>
      <c r="D1137"/>
      <c r="AL1137">
        <f t="shared" si="119"/>
        <v>0</v>
      </c>
      <c r="AQ1137">
        <f t="shared" si="120"/>
        <v>0</v>
      </c>
      <c r="AR1137" t="str">
        <f>IFERROR(IF(OR(AP1137=338,AP1137=340,AP1137=341,AP1137=342,AP1137="342A",AP1137="342B"),PorcenRet(AP1137,AT1137,AU1137),INDEX(PORCENTAJEBUSCAR,MATCH(AP1137,CódigoRET,0),4)*1),"")</f>
        <v/>
      </c>
      <c r="AS1137">
        <f t="shared" si="121"/>
        <v>0</v>
      </c>
      <c r="BF1137" t="str">
        <f>IFERROR(IF(OR(BD1137=338,BD1137=340,BD1137=341,BD1137=342,BD1137="342A",BD1137="342B"),PorcenRet(BD1137,BH1137,BI1137),INDEX(PORCENTAJEBUSCAR,MATCH(BD1137,CódigoRET,0),4)*1),"")</f>
        <v/>
      </c>
      <c r="BG1137">
        <f t="shared" si="122"/>
        <v>0</v>
      </c>
      <c r="BO1137">
        <f t="shared" si="123"/>
        <v>0</v>
      </c>
      <c r="CC1137">
        <f t="shared" si="124"/>
        <v>0</v>
      </c>
      <c r="CD1137">
        <f t="shared" si="125"/>
        <v>0</v>
      </c>
      <c r="CG1137">
        <f ca="1">IFERROR(INDIRECT("IVA!X"&amp;MATCH(MID(COMPRAS!C1037,1,2)&amp;MID(COMPRAS!F1037,1,2)&amp;MID(COMPRAS!D1037,1,2),IVA!W:W,0)),"SIN COD.")</f>
        <v>0</v>
      </c>
      <c r="CH1137">
        <f ca="1">IFERROR(INDIRECT("IVA!Y"&amp;MATCH(MID(COMPRAS!C1037,1,2)&amp;MID(COMPRAS!F1037,1,2)&amp;MID(COMPRAS!D1037,1,2),IVA!W:W,0)),"SIN COD.")</f>
        <v>0</v>
      </c>
    </row>
    <row r="1138" spans="1:86" x14ac:dyDescent="0.25">
      <c r="A1138"/>
      <c r="B1138"/>
      <c r="D1138"/>
      <c r="AL1138">
        <f t="shared" si="119"/>
        <v>0</v>
      </c>
      <c r="AQ1138">
        <f t="shared" si="120"/>
        <v>0</v>
      </c>
      <c r="AR1138" t="str">
        <f>IFERROR(IF(OR(AP1138=338,AP1138=340,AP1138=341,AP1138=342,AP1138="342A",AP1138="342B"),PorcenRet(AP1138,AT1138,AU1138),INDEX(PORCENTAJEBUSCAR,MATCH(AP1138,CódigoRET,0),4)*1),"")</f>
        <v/>
      </c>
      <c r="AS1138">
        <f t="shared" si="121"/>
        <v>0</v>
      </c>
      <c r="BF1138" t="str">
        <f>IFERROR(IF(OR(BD1138=338,BD1138=340,BD1138=341,BD1138=342,BD1138="342A",BD1138="342B"),PorcenRet(BD1138,BH1138,BI1138),INDEX(PORCENTAJEBUSCAR,MATCH(BD1138,CódigoRET,0),4)*1),"")</f>
        <v/>
      </c>
      <c r="BG1138">
        <f t="shared" si="122"/>
        <v>0</v>
      </c>
      <c r="BO1138">
        <f t="shared" si="123"/>
        <v>0</v>
      </c>
      <c r="CC1138">
        <f t="shared" si="124"/>
        <v>0</v>
      </c>
      <c r="CD1138">
        <f t="shared" si="125"/>
        <v>0</v>
      </c>
      <c r="CG1138">
        <f ca="1">IFERROR(INDIRECT("IVA!X"&amp;MATCH(MID(COMPRAS!C1038,1,2)&amp;MID(COMPRAS!F1038,1,2)&amp;MID(COMPRAS!D1038,1,2),IVA!W:W,0)),"SIN COD.")</f>
        <v>0</v>
      </c>
      <c r="CH1138">
        <f ca="1">IFERROR(INDIRECT("IVA!Y"&amp;MATCH(MID(COMPRAS!C1038,1,2)&amp;MID(COMPRAS!F1038,1,2)&amp;MID(COMPRAS!D1038,1,2),IVA!W:W,0)),"SIN COD.")</f>
        <v>0</v>
      </c>
    </row>
    <row r="1139" spans="1:86" x14ac:dyDescent="0.25">
      <c r="A1139"/>
      <c r="B1139"/>
      <c r="D1139"/>
      <c r="AL1139">
        <f t="shared" si="119"/>
        <v>0</v>
      </c>
      <c r="AQ1139">
        <f t="shared" si="120"/>
        <v>0</v>
      </c>
      <c r="AR1139" t="str">
        <f>IFERROR(IF(OR(AP1139=338,AP1139=340,AP1139=341,AP1139=342,AP1139="342A",AP1139="342B"),PorcenRet(AP1139,AT1139,AU1139),INDEX(PORCENTAJEBUSCAR,MATCH(AP1139,CódigoRET,0),4)*1),"")</f>
        <v/>
      </c>
      <c r="AS1139">
        <f t="shared" si="121"/>
        <v>0</v>
      </c>
      <c r="BF1139" t="str">
        <f>IFERROR(IF(OR(BD1139=338,BD1139=340,BD1139=341,BD1139=342,BD1139="342A",BD1139="342B"),PorcenRet(BD1139,BH1139,BI1139),INDEX(PORCENTAJEBUSCAR,MATCH(BD1139,CódigoRET,0),4)*1),"")</f>
        <v/>
      </c>
      <c r="BG1139">
        <f t="shared" si="122"/>
        <v>0</v>
      </c>
      <c r="BO1139">
        <f t="shared" si="123"/>
        <v>0</v>
      </c>
      <c r="CC1139">
        <f t="shared" si="124"/>
        <v>0</v>
      </c>
      <c r="CD1139">
        <f t="shared" si="125"/>
        <v>0</v>
      </c>
      <c r="CG1139">
        <f ca="1">IFERROR(INDIRECT("IVA!X"&amp;MATCH(MID(COMPRAS!C1039,1,2)&amp;MID(COMPRAS!F1039,1,2)&amp;MID(COMPRAS!D1039,1,2),IVA!W:W,0)),"SIN COD.")</f>
        <v>0</v>
      </c>
      <c r="CH1139">
        <f ca="1">IFERROR(INDIRECT("IVA!Y"&amp;MATCH(MID(COMPRAS!C1039,1,2)&amp;MID(COMPRAS!F1039,1,2)&amp;MID(COMPRAS!D1039,1,2),IVA!W:W,0)),"SIN COD.")</f>
        <v>0</v>
      </c>
    </row>
    <row r="1140" spans="1:86" x14ac:dyDescent="0.25">
      <c r="A1140"/>
      <c r="B1140"/>
      <c r="D1140"/>
      <c r="AL1140">
        <f t="shared" si="119"/>
        <v>0</v>
      </c>
      <c r="AQ1140">
        <f t="shared" si="120"/>
        <v>0</v>
      </c>
      <c r="AR1140" t="str">
        <f>IFERROR(IF(OR(AP1140=338,AP1140=340,AP1140=341,AP1140=342,AP1140="342A",AP1140="342B"),PorcenRet(AP1140,AT1140,AU1140),INDEX(PORCENTAJEBUSCAR,MATCH(AP1140,CódigoRET,0),4)*1),"")</f>
        <v/>
      </c>
      <c r="AS1140">
        <f t="shared" si="121"/>
        <v>0</v>
      </c>
      <c r="BF1140" t="str">
        <f>IFERROR(IF(OR(BD1140=338,BD1140=340,BD1140=341,BD1140=342,BD1140="342A",BD1140="342B"),PorcenRet(BD1140,BH1140,BI1140),INDEX(PORCENTAJEBUSCAR,MATCH(BD1140,CódigoRET,0),4)*1),"")</f>
        <v/>
      </c>
      <c r="BG1140">
        <f t="shared" si="122"/>
        <v>0</v>
      </c>
      <c r="BO1140">
        <f t="shared" si="123"/>
        <v>0</v>
      </c>
      <c r="CC1140">
        <f t="shared" si="124"/>
        <v>0</v>
      </c>
      <c r="CD1140">
        <f t="shared" si="125"/>
        <v>0</v>
      </c>
      <c r="CG1140">
        <f ca="1">IFERROR(INDIRECT("IVA!X"&amp;MATCH(MID(COMPRAS!C1040,1,2)&amp;MID(COMPRAS!F1040,1,2)&amp;MID(COMPRAS!D1040,1,2),IVA!W:W,0)),"SIN COD.")</f>
        <v>0</v>
      </c>
      <c r="CH1140">
        <f ca="1">IFERROR(INDIRECT("IVA!Y"&amp;MATCH(MID(COMPRAS!C1040,1,2)&amp;MID(COMPRAS!F1040,1,2)&amp;MID(COMPRAS!D1040,1,2),IVA!W:W,0)),"SIN COD.")</f>
        <v>0</v>
      </c>
    </row>
    <row r="1141" spans="1:86" x14ac:dyDescent="0.25">
      <c r="A1141"/>
      <c r="B1141"/>
      <c r="D1141"/>
      <c r="AL1141">
        <f t="shared" si="119"/>
        <v>0</v>
      </c>
      <c r="AQ1141">
        <f t="shared" si="120"/>
        <v>0</v>
      </c>
      <c r="AR1141" t="str">
        <f>IFERROR(IF(OR(AP1141=338,AP1141=340,AP1141=341,AP1141=342,AP1141="342A",AP1141="342B"),PorcenRet(AP1141,AT1141,AU1141),INDEX(PORCENTAJEBUSCAR,MATCH(AP1141,CódigoRET,0),4)*1),"")</f>
        <v/>
      </c>
      <c r="AS1141">
        <f t="shared" si="121"/>
        <v>0</v>
      </c>
      <c r="BF1141" t="str">
        <f>IFERROR(IF(OR(BD1141=338,BD1141=340,BD1141=341,BD1141=342,BD1141="342A",BD1141="342B"),PorcenRet(BD1141,BH1141,BI1141),INDEX(PORCENTAJEBUSCAR,MATCH(BD1141,CódigoRET,0),4)*1),"")</f>
        <v/>
      </c>
      <c r="BG1141">
        <f t="shared" si="122"/>
        <v>0</v>
      </c>
      <c r="BO1141">
        <f t="shared" si="123"/>
        <v>0</v>
      </c>
      <c r="CC1141">
        <f t="shared" si="124"/>
        <v>0</v>
      </c>
      <c r="CD1141">
        <f t="shared" si="125"/>
        <v>0</v>
      </c>
      <c r="CG1141">
        <f ca="1">IFERROR(INDIRECT("IVA!X"&amp;MATCH(MID(COMPRAS!C1041,1,2)&amp;MID(COMPRAS!F1041,1,2)&amp;MID(COMPRAS!D1041,1,2),IVA!W:W,0)),"SIN COD.")</f>
        <v>0</v>
      </c>
      <c r="CH1141">
        <f ca="1">IFERROR(INDIRECT("IVA!Y"&amp;MATCH(MID(COMPRAS!C1041,1,2)&amp;MID(COMPRAS!F1041,1,2)&amp;MID(COMPRAS!D1041,1,2),IVA!W:W,0)),"SIN COD.")</f>
        <v>0</v>
      </c>
    </row>
    <row r="1142" spans="1:86" x14ac:dyDescent="0.25">
      <c r="A1142"/>
      <c r="B1142"/>
      <c r="D1142"/>
      <c r="AL1142">
        <f t="shared" si="119"/>
        <v>0</v>
      </c>
      <c r="AQ1142">
        <f t="shared" si="120"/>
        <v>0</v>
      </c>
      <c r="AR1142" t="str">
        <f>IFERROR(IF(OR(AP1142=338,AP1142=340,AP1142=341,AP1142=342,AP1142="342A",AP1142="342B"),PorcenRet(AP1142,AT1142,AU1142),INDEX(PORCENTAJEBUSCAR,MATCH(AP1142,CódigoRET,0),4)*1),"")</f>
        <v/>
      </c>
      <c r="AS1142">
        <f t="shared" si="121"/>
        <v>0</v>
      </c>
      <c r="BF1142" t="str">
        <f>IFERROR(IF(OR(BD1142=338,BD1142=340,BD1142=341,BD1142=342,BD1142="342A",BD1142="342B"),PorcenRet(BD1142,BH1142,BI1142),INDEX(PORCENTAJEBUSCAR,MATCH(BD1142,CódigoRET,0),4)*1),"")</f>
        <v/>
      </c>
      <c r="BG1142">
        <f t="shared" si="122"/>
        <v>0</v>
      </c>
      <c r="BO1142">
        <f t="shared" si="123"/>
        <v>0</v>
      </c>
      <c r="CC1142">
        <f t="shared" si="124"/>
        <v>0</v>
      </c>
      <c r="CD1142">
        <f t="shared" si="125"/>
        <v>0</v>
      </c>
      <c r="CG1142">
        <f ca="1">IFERROR(INDIRECT("IVA!X"&amp;MATCH(MID(COMPRAS!C1042,1,2)&amp;MID(COMPRAS!F1042,1,2)&amp;MID(COMPRAS!D1042,1,2),IVA!W:W,0)),"SIN COD.")</f>
        <v>0</v>
      </c>
      <c r="CH1142">
        <f ca="1">IFERROR(INDIRECT("IVA!Y"&amp;MATCH(MID(COMPRAS!C1042,1,2)&amp;MID(COMPRAS!F1042,1,2)&amp;MID(COMPRAS!D1042,1,2),IVA!W:W,0)),"SIN COD.")</f>
        <v>0</v>
      </c>
    </row>
    <row r="1143" spans="1:86" x14ac:dyDescent="0.25">
      <c r="A1143"/>
      <c r="B1143"/>
      <c r="D1143"/>
      <c r="AL1143">
        <f t="shared" si="119"/>
        <v>0</v>
      </c>
      <c r="AQ1143">
        <f t="shared" si="120"/>
        <v>0</v>
      </c>
      <c r="AR1143" t="str">
        <f>IFERROR(IF(OR(AP1143=338,AP1143=340,AP1143=341,AP1143=342,AP1143="342A",AP1143="342B"),PorcenRet(AP1143,AT1143,AU1143),INDEX(PORCENTAJEBUSCAR,MATCH(AP1143,CódigoRET,0),4)*1),"")</f>
        <v/>
      </c>
      <c r="AS1143">
        <f t="shared" si="121"/>
        <v>0</v>
      </c>
      <c r="BF1143" t="str">
        <f>IFERROR(IF(OR(BD1143=338,BD1143=340,BD1143=341,BD1143=342,BD1143="342A",BD1143="342B"),PorcenRet(BD1143,BH1143,BI1143),INDEX(PORCENTAJEBUSCAR,MATCH(BD1143,CódigoRET,0),4)*1),"")</f>
        <v/>
      </c>
      <c r="BG1143">
        <f t="shared" si="122"/>
        <v>0</v>
      </c>
      <c r="BO1143">
        <f t="shared" si="123"/>
        <v>0</v>
      </c>
      <c r="CC1143">
        <f t="shared" si="124"/>
        <v>0</v>
      </c>
      <c r="CD1143">
        <f t="shared" si="125"/>
        <v>0</v>
      </c>
      <c r="CG1143">
        <f ca="1">IFERROR(INDIRECT("IVA!X"&amp;MATCH(MID(COMPRAS!C1043,1,2)&amp;MID(COMPRAS!F1043,1,2)&amp;MID(COMPRAS!D1043,1,2),IVA!W:W,0)),"SIN COD.")</f>
        <v>0</v>
      </c>
      <c r="CH1143">
        <f ca="1">IFERROR(INDIRECT("IVA!Y"&amp;MATCH(MID(COMPRAS!C1043,1,2)&amp;MID(COMPRAS!F1043,1,2)&amp;MID(COMPRAS!D1043,1,2),IVA!W:W,0)),"SIN COD.")</f>
        <v>0</v>
      </c>
    </row>
    <row r="1144" spans="1:86" x14ac:dyDescent="0.25">
      <c r="A1144"/>
      <c r="B1144"/>
      <c r="D1144"/>
      <c r="AL1144">
        <f t="shared" si="119"/>
        <v>0</v>
      </c>
      <c r="AQ1144">
        <f t="shared" si="120"/>
        <v>0</v>
      </c>
      <c r="AR1144" t="str">
        <f>IFERROR(IF(OR(AP1144=338,AP1144=340,AP1144=341,AP1144=342,AP1144="342A",AP1144="342B"),PorcenRet(AP1144,AT1144,AU1144),INDEX(PORCENTAJEBUSCAR,MATCH(AP1144,CódigoRET,0),4)*1),"")</f>
        <v/>
      </c>
      <c r="AS1144">
        <f t="shared" si="121"/>
        <v>0</v>
      </c>
      <c r="BF1144" t="str">
        <f>IFERROR(IF(OR(BD1144=338,BD1144=340,BD1144=341,BD1144=342,BD1144="342A",BD1144="342B"),PorcenRet(BD1144,BH1144,BI1144),INDEX(PORCENTAJEBUSCAR,MATCH(BD1144,CódigoRET,0),4)*1),"")</f>
        <v/>
      </c>
      <c r="BG1144">
        <f t="shared" si="122"/>
        <v>0</v>
      </c>
      <c r="BO1144">
        <f t="shared" si="123"/>
        <v>0</v>
      </c>
      <c r="CC1144">
        <f t="shared" si="124"/>
        <v>0</v>
      </c>
      <c r="CD1144">
        <f t="shared" si="125"/>
        <v>0</v>
      </c>
      <c r="CG1144">
        <f ca="1">IFERROR(INDIRECT("IVA!X"&amp;MATCH(MID(COMPRAS!C1044,1,2)&amp;MID(COMPRAS!F1044,1,2)&amp;MID(COMPRAS!D1044,1,2),IVA!W:W,0)),"SIN COD.")</f>
        <v>0</v>
      </c>
      <c r="CH1144">
        <f ca="1">IFERROR(INDIRECT("IVA!Y"&amp;MATCH(MID(COMPRAS!C1044,1,2)&amp;MID(COMPRAS!F1044,1,2)&amp;MID(COMPRAS!D1044,1,2),IVA!W:W,0)),"SIN COD.")</f>
        <v>0</v>
      </c>
    </row>
    <row r="1145" spans="1:86" x14ac:dyDescent="0.25">
      <c r="A1145"/>
      <c r="B1145"/>
      <c r="D1145"/>
      <c r="AL1145">
        <f t="shared" si="119"/>
        <v>0</v>
      </c>
      <c r="AQ1145">
        <f t="shared" si="120"/>
        <v>0</v>
      </c>
      <c r="AR1145" t="str">
        <f>IFERROR(IF(OR(AP1145=338,AP1145=340,AP1145=341,AP1145=342,AP1145="342A",AP1145="342B"),PorcenRet(AP1145,AT1145,AU1145),INDEX(PORCENTAJEBUSCAR,MATCH(AP1145,CódigoRET,0),4)*1),"")</f>
        <v/>
      </c>
      <c r="AS1145">
        <f t="shared" si="121"/>
        <v>0</v>
      </c>
      <c r="BF1145" t="str">
        <f>IFERROR(IF(OR(BD1145=338,BD1145=340,BD1145=341,BD1145=342,BD1145="342A",BD1145="342B"),PorcenRet(BD1145,BH1145,BI1145),INDEX(PORCENTAJEBUSCAR,MATCH(BD1145,CódigoRET,0),4)*1),"")</f>
        <v/>
      </c>
      <c r="BG1145">
        <f t="shared" si="122"/>
        <v>0</v>
      </c>
      <c r="BO1145">
        <f t="shared" si="123"/>
        <v>0</v>
      </c>
      <c r="CC1145">
        <f t="shared" si="124"/>
        <v>0</v>
      </c>
      <c r="CD1145">
        <f t="shared" si="125"/>
        <v>0</v>
      </c>
      <c r="CG1145">
        <f ca="1">IFERROR(INDIRECT("IVA!X"&amp;MATCH(MID(COMPRAS!C1045,1,2)&amp;MID(COMPRAS!F1045,1,2)&amp;MID(COMPRAS!D1045,1,2),IVA!W:W,0)),"SIN COD.")</f>
        <v>0</v>
      </c>
      <c r="CH1145">
        <f ca="1">IFERROR(INDIRECT("IVA!Y"&amp;MATCH(MID(COMPRAS!C1045,1,2)&amp;MID(COMPRAS!F1045,1,2)&amp;MID(COMPRAS!D1045,1,2),IVA!W:W,0)),"SIN COD.")</f>
        <v>0</v>
      </c>
    </row>
    <row r="1146" spans="1:86" x14ac:dyDescent="0.25">
      <c r="A1146"/>
      <c r="B1146"/>
      <c r="D1146"/>
      <c r="AL1146">
        <f t="shared" si="119"/>
        <v>0</v>
      </c>
      <c r="AQ1146">
        <f t="shared" si="120"/>
        <v>0</v>
      </c>
      <c r="AR1146" t="str">
        <f>IFERROR(IF(OR(AP1146=338,AP1146=340,AP1146=341,AP1146=342,AP1146="342A",AP1146="342B"),PorcenRet(AP1146,AT1146,AU1146),INDEX(PORCENTAJEBUSCAR,MATCH(AP1146,CódigoRET,0),4)*1),"")</f>
        <v/>
      </c>
      <c r="AS1146">
        <f t="shared" si="121"/>
        <v>0</v>
      </c>
      <c r="BF1146" t="str">
        <f>IFERROR(IF(OR(BD1146=338,BD1146=340,BD1146=341,BD1146=342,BD1146="342A",BD1146="342B"),PorcenRet(BD1146,BH1146,BI1146),INDEX(PORCENTAJEBUSCAR,MATCH(BD1146,CódigoRET,0),4)*1),"")</f>
        <v/>
      </c>
      <c r="BG1146">
        <f t="shared" si="122"/>
        <v>0</v>
      </c>
      <c r="BO1146">
        <f t="shared" si="123"/>
        <v>0</v>
      </c>
      <c r="CC1146">
        <f t="shared" si="124"/>
        <v>0</v>
      </c>
      <c r="CD1146">
        <f t="shared" si="125"/>
        <v>0</v>
      </c>
      <c r="CG1146">
        <f ca="1">IFERROR(INDIRECT("IVA!X"&amp;MATCH(MID(COMPRAS!C1046,1,2)&amp;MID(COMPRAS!F1046,1,2)&amp;MID(COMPRAS!D1046,1,2),IVA!W:W,0)),"SIN COD.")</f>
        <v>0</v>
      </c>
      <c r="CH1146">
        <f ca="1">IFERROR(INDIRECT("IVA!Y"&amp;MATCH(MID(COMPRAS!C1046,1,2)&amp;MID(COMPRAS!F1046,1,2)&amp;MID(COMPRAS!D1046,1,2),IVA!W:W,0)),"SIN COD.")</f>
        <v>0</v>
      </c>
    </row>
    <row r="1147" spans="1:86" x14ac:dyDescent="0.25">
      <c r="A1147"/>
      <c r="B1147"/>
      <c r="D1147"/>
      <c r="AL1147">
        <f t="shared" si="119"/>
        <v>0</v>
      </c>
      <c r="AQ1147">
        <f t="shared" si="120"/>
        <v>0</v>
      </c>
      <c r="AR1147" t="str">
        <f>IFERROR(IF(OR(AP1147=338,AP1147=340,AP1147=341,AP1147=342,AP1147="342A",AP1147="342B"),PorcenRet(AP1147,AT1147,AU1147),INDEX(PORCENTAJEBUSCAR,MATCH(AP1147,CódigoRET,0),4)*1),"")</f>
        <v/>
      </c>
      <c r="AS1147">
        <f t="shared" si="121"/>
        <v>0</v>
      </c>
      <c r="BF1147" t="str">
        <f>IFERROR(IF(OR(BD1147=338,BD1147=340,BD1147=341,BD1147=342,BD1147="342A",BD1147="342B"),PorcenRet(BD1147,BH1147,BI1147),INDEX(PORCENTAJEBUSCAR,MATCH(BD1147,CódigoRET,0),4)*1),"")</f>
        <v/>
      </c>
      <c r="BG1147">
        <f t="shared" si="122"/>
        <v>0</v>
      </c>
      <c r="BO1147">
        <f t="shared" si="123"/>
        <v>0</v>
      </c>
      <c r="CC1147">
        <f t="shared" si="124"/>
        <v>0</v>
      </c>
      <c r="CD1147">
        <f t="shared" si="125"/>
        <v>0</v>
      </c>
      <c r="CG1147">
        <f ca="1">IFERROR(INDIRECT("IVA!X"&amp;MATCH(MID(COMPRAS!C1047,1,2)&amp;MID(COMPRAS!F1047,1,2)&amp;MID(COMPRAS!D1047,1,2),IVA!W:W,0)),"SIN COD.")</f>
        <v>0</v>
      </c>
      <c r="CH1147">
        <f ca="1">IFERROR(INDIRECT("IVA!Y"&amp;MATCH(MID(COMPRAS!C1047,1,2)&amp;MID(COMPRAS!F1047,1,2)&amp;MID(COMPRAS!D1047,1,2),IVA!W:W,0)),"SIN COD.")</f>
        <v>0</v>
      </c>
    </row>
    <row r="1148" spans="1:86" x14ac:dyDescent="0.25">
      <c r="A1148"/>
      <c r="B1148"/>
      <c r="D1148"/>
      <c r="AL1148">
        <f t="shared" si="119"/>
        <v>0</v>
      </c>
      <c r="AQ1148">
        <f t="shared" si="120"/>
        <v>0</v>
      </c>
      <c r="AR1148" t="str">
        <f>IFERROR(IF(OR(AP1148=338,AP1148=340,AP1148=341,AP1148=342,AP1148="342A",AP1148="342B"),PorcenRet(AP1148,AT1148,AU1148),INDEX(PORCENTAJEBUSCAR,MATCH(AP1148,CódigoRET,0),4)*1),"")</f>
        <v/>
      </c>
      <c r="AS1148">
        <f t="shared" si="121"/>
        <v>0</v>
      </c>
      <c r="BF1148" t="str">
        <f>IFERROR(IF(OR(BD1148=338,BD1148=340,BD1148=341,BD1148=342,BD1148="342A",BD1148="342B"),PorcenRet(BD1148,BH1148,BI1148),INDEX(PORCENTAJEBUSCAR,MATCH(BD1148,CódigoRET,0),4)*1),"")</f>
        <v/>
      </c>
      <c r="BG1148">
        <f t="shared" si="122"/>
        <v>0</v>
      </c>
      <c r="BO1148">
        <f t="shared" si="123"/>
        <v>0</v>
      </c>
      <c r="CC1148">
        <f t="shared" si="124"/>
        <v>0</v>
      </c>
      <c r="CD1148">
        <f t="shared" si="125"/>
        <v>0</v>
      </c>
      <c r="CG1148">
        <f ca="1">IFERROR(INDIRECT("IVA!X"&amp;MATCH(MID(COMPRAS!C1048,1,2)&amp;MID(COMPRAS!F1048,1,2)&amp;MID(COMPRAS!D1048,1,2),IVA!W:W,0)),"SIN COD.")</f>
        <v>0</v>
      </c>
      <c r="CH1148">
        <f ca="1">IFERROR(INDIRECT("IVA!Y"&amp;MATCH(MID(COMPRAS!C1048,1,2)&amp;MID(COMPRAS!F1048,1,2)&amp;MID(COMPRAS!D1048,1,2),IVA!W:W,0)),"SIN COD.")</f>
        <v>0</v>
      </c>
    </row>
    <row r="1149" spans="1:86" x14ac:dyDescent="0.25">
      <c r="A1149"/>
      <c r="B1149"/>
      <c r="D1149"/>
      <c r="AL1149">
        <f t="shared" si="119"/>
        <v>0</v>
      </c>
      <c r="AQ1149">
        <f t="shared" si="120"/>
        <v>0</v>
      </c>
      <c r="AR1149" t="str">
        <f>IFERROR(IF(OR(AP1149=338,AP1149=340,AP1149=341,AP1149=342,AP1149="342A",AP1149="342B"),PorcenRet(AP1149,AT1149,AU1149),INDEX(PORCENTAJEBUSCAR,MATCH(AP1149,CódigoRET,0),4)*1),"")</f>
        <v/>
      </c>
      <c r="AS1149">
        <f t="shared" si="121"/>
        <v>0</v>
      </c>
      <c r="BF1149" t="str">
        <f>IFERROR(IF(OR(BD1149=338,BD1149=340,BD1149=341,BD1149=342,BD1149="342A",BD1149="342B"),PorcenRet(BD1149,BH1149,BI1149),INDEX(PORCENTAJEBUSCAR,MATCH(BD1149,CódigoRET,0),4)*1),"")</f>
        <v/>
      </c>
      <c r="BG1149">
        <f t="shared" si="122"/>
        <v>0</v>
      </c>
      <c r="BO1149">
        <f t="shared" si="123"/>
        <v>0</v>
      </c>
      <c r="CC1149">
        <f t="shared" si="124"/>
        <v>0</v>
      </c>
      <c r="CD1149">
        <f t="shared" si="125"/>
        <v>0</v>
      </c>
      <c r="CG1149">
        <f ca="1">IFERROR(INDIRECT("IVA!X"&amp;MATCH(MID(COMPRAS!C1049,1,2)&amp;MID(COMPRAS!F1049,1,2)&amp;MID(COMPRAS!D1049,1,2),IVA!W:W,0)),"SIN COD.")</f>
        <v>0</v>
      </c>
      <c r="CH1149">
        <f ca="1">IFERROR(INDIRECT("IVA!Y"&amp;MATCH(MID(COMPRAS!C1049,1,2)&amp;MID(COMPRAS!F1049,1,2)&amp;MID(COMPRAS!D1049,1,2),IVA!W:W,0)),"SIN COD.")</f>
        <v>0</v>
      </c>
    </row>
    <row r="1150" spans="1:86" x14ac:dyDescent="0.25">
      <c r="A1150"/>
      <c r="B1150"/>
      <c r="D1150"/>
      <c r="AL1150">
        <f t="shared" si="119"/>
        <v>0</v>
      </c>
      <c r="AQ1150">
        <f t="shared" si="120"/>
        <v>0</v>
      </c>
      <c r="AR1150" t="str">
        <f>IFERROR(IF(OR(AP1150=338,AP1150=340,AP1150=341,AP1150=342,AP1150="342A",AP1150="342B"),PorcenRet(AP1150,AT1150,AU1150),INDEX(PORCENTAJEBUSCAR,MATCH(AP1150,CódigoRET,0),4)*1),"")</f>
        <v/>
      </c>
      <c r="AS1150">
        <f t="shared" si="121"/>
        <v>0</v>
      </c>
      <c r="BF1150" t="str">
        <f>IFERROR(IF(OR(BD1150=338,BD1150=340,BD1150=341,BD1150=342,BD1150="342A",BD1150="342B"),PorcenRet(BD1150,BH1150,BI1150),INDEX(PORCENTAJEBUSCAR,MATCH(BD1150,CódigoRET,0),4)*1),"")</f>
        <v/>
      </c>
      <c r="BG1150">
        <f t="shared" si="122"/>
        <v>0</v>
      </c>
      <c r="BO1150">
        <f t="shared" si="123"/>
        <v>0</v>
      </c>
      <c r="CC1150">
        <f t="shared" si="124"/>
        <v>0</v>
      </c>
      <c r="CD1150">
        <f t="shared" si="125"/>
        <v>0</v>
      </c>
      <c r="CG1150">
        <f ca="1">IFERROR(INDIRECT("IVA!X"&amp;MATCH(MID(COMPRAS!C1050,1,2)&amp;MID(COMPRAS!F1050,1,2)&amp;MID(COMPRAS!D1050,1,2),IVA!W:W,0)),"SIN COD.")</f>
        <v>0</v>
      </c>
      <c r="CH1150">
        <f ca="1">IFERROR(INDIRECT("IVA!Y"&amp;MATCH(MID(COMPRAS!C1050,1,2)&amp;MID(COMPRAS!F1050,1,2)&amp;MID(COMPRAS!D1050,1,2),IVA!W:W,0)),"SIN COD.")</f>
        <v>0</v>
      </c>
    </row>
    <row r="1151" spans="1:86" x14ac:dyDescent="0.25">
      <c r="A1151"/>
      <c r="B1151"/>
      <c r="D1151"/>
      <c r="AL1151">
        <f t="shared" si="119"/>
        <v>0</v>
      </c>
      <c r="AQ1151">
        <f t="shared" si="120"/>
        <v>0</v>
      </c>
      <c r="AR1151" t="str">
        <f>IFERROR(IF(OR(AP1151=338,AP1151=340,AP1151=341,AP1151=342,AP1151="342A",AP1151="342B"),PorcenRet(AP1151,AT1151,AU1151),INDEX(PORCENTAJEBUSCAR,MATCH(AP1151,CódigoRET,0),4)*1),"")</f>
        <v/>
      </c>
      <c r="AS1151">
        <f t="shared" si="121"/>
        <v>0</v>
      </c>
      <c r="BF1151" t="str">
        <f>IFERROR(IF(OR(BD1151=338,BD1151=340,BD1151=341,BD1151=342,BD1151="342A",BD1151="342B"),PorcenRet(BD1151,BH1151,BI1151),INDEX(PORCENTAJEBUSCAR,MATCH(BD1151,CódigoRET,0),4)*1),"")</f>
        <v/>
      </c>
      <c r="BG1151">
        <f t="shared" si="122"/>
        <v>0</v>
      </c>
      <c r="BO1151">
        <f t="shared" si="123"/>
        <v>0</v>
      </c>
      <c r="CC1151">
        <f t="shared" si="124"/>
        <v>0</v>
      </c>
      <c r="CD1151">
        <f t="shared" si="125"/>
        <v>0</v>
      </c>
      <c r="CG1151">
        <f ca="1">IFERROR(INDIRECT("IVA!X"&amp;MATCH(MID(COMPRAS!C1051,1,2)&amp;MID(COMPRAS!F1051,1,2)&amp;MID(COMPRAS!D1051,1,2),IVA!W:W,0)),"SIN COD.")</f>
        <v>0</v>
      </c>
      <c r="CH1151">
        <f ca="1">IFERROR(INDIRECT("IVA!Y"&amp;MATCH(MID(COMPRAS!C1051,1,2)&amp;MID(COMPRAS!F1051,1,2)&amp;MID(COMPRAS!D1051,1,2),IVA!W:W,0)),"SIN COD.")</f>
        <v>0</v>
      </c>
    </row>
    <row r="1152" spans="1:86" x14ac:dyDescent="0.25">
      <c r="A1152"/>
      <c r="B1152"/>
      <c r="D1152"/>
      <c r="AL1152">
        <f t="shared" si="119"/>
        <v>0</v>
      </c>
      <c r="AQ1152">
        <f t="shared" si="120"/>
        <v>0</v>
      </c>
      <c r="AR1152" t="str">
        <f>IFERROR(IF(OR(AP1152=338,AP1152=340,AP1152=341,AP1152=342,AP1152="342A",AP1152="342B"),PorcenRet(AP1152,AT1152,AU1152),INDEX(PORCENTAJEBUSCAR,MATCH(AP1152,CódigoRET,0),4)*1),"")</f>
        <v/>
      </c>
      <c r="AS1152">
        <f t="shared" si="121"/>
        <v>0</v>
      </c>
      <c r="BF1152" t="str">
        <f>IFERROR(IF(OR(BD1152=338,BD1152=340,BD1152=341,BD1152=342,BD1152="342A",BD1152="342B"),PorcenRet(BD1152,BH1152,BI1152),INDEX(PORCENTAJEBUSCAR,MATCH(BD1152,CódigoRET,0),4)*1),"")</f>
        <v/>
      </c>
      <c r="BG1152">
        <f t="shared" si="122"/>
        <v>0</v>
      </c>
      <c r="BO1152">
        <f t="shared" si="123"/>
        <v>0</v>
      </c>
      <c r="CC1152">
        <f t="shared" si="124"/>
        <v>0</v>
      </c>
      <c r="CD1152">
        <f t="shared" si="125"/>
        <v>0</v>
      </c>
      <c r="CG1152">
        <f ca="1">IFERROR(INDIRECT("IVA!X"&amp;MATCH(MID(COMPRAS!C1052,1,2)&amp;MID(COMPRAS!F1052,1,2)&amp;MID(COMPRAS!D1052,1,2),IVA!W:W,0)),"SIN COD.")</f>
        <v>0</v>
      </c>
      <c r="CH1152">
        <f ca="1">IFERROR(INDIRECT("IVA!Y"&amp;MATCH(MID(COMPRAS!C1052,1,2)&amp;MID(COMPRAS!F1052,1,2)&amp;MID(COMPRAS!D1052,1,2),IVA!W:W,0)),"SIN COD.")</f>
        <v>0</v>
      </c>
    </row>
    <row r="1153" spans="1:86" x14ac:dyDescent="0.25">
      <c r="A1153"/>
      <c r="B1153"/>
      <c r="D1153"/>
      <c r="AL1153">
        <f t="shared" si="119"/>
        <v>0</v>
      </c>
      <c r="AQ1153">
        <f t="shared" si="120"/>
        <v>0</v>
      </c>
      <c r="AR1153" t="str">
        <f>IFERROR(IF(OR(AP1153=338,AP1153=340,AP1153=341,AP1153=342,AP1153="342A",AP1153="342B"),PorcenRet(AP1153,AT1153,AU1153),INDEX(PORCENTAJEBUSCAR,MATCH(AP1153,CódigoRET,0),4)*1),"")</f>
        <v/>
      </c>
      <c r="AS1153">
        <f t="shared" si="121"/>
        <v>0</v>
      </c>
      <c r="BF1153" t="str">
        <f>IFERROR(IF(OR(BD1153=338,BD1153=340,BD1153=341,BD1153=342,BD1153="342A",BD1153="342B"),PorcenRet(BD1153,BH1153,BI1153),INDEX(PORCENTAJEBUSCAR,MATCH(BD1153,CódigoRET,0),4)*1),"")</f>
        <v/>
      </c>
      <c r="BG1153">
        <f t="shared" si="122"/>
        <v>0</v>
      </c>
      <c r="BO1153">
        <f t="shared" si="123"/>
        <v>0</v>
      </c>
      <c r="CC1153">
        <f t="shared" si="124"/>
        <v>0</v>
      </c>
      <c r="CD1153">
        <f t="shared" si="125"/>
        <v>0</v>
      </c>
      <c r="CG1153">
        <f ca="1">IFERROR(INDIRECT("IVA!X"&amp;MATCH(MID(COMPRAS!C1053,1,2)&amp;MID(COMPRAS!F1053,1,2)&amp;MID(COMPRAS!D1053,1,2),IVA!W:W,0)),"SIN COD.")</f>
        <v>0</v>
      </c>
      <c r="CH1153">
        <f ca="1">IFERROR(INDIRECT("IVA!Y"&amp;MATCH(MID(COMPRAS!C1053,1,2)&amp;MID(COMPRAS!F1053,1,2)&amp;MID(COMPRAS!D1053,1,2),IVA!W:W,0)),"SIN COD.")</f>
        <v>0</v>
      </c>
    </row>
    <row r="1154" spans="1:86" x14ac:dyDescent="0.25">
      <c r="A1154"/>
      <c r="B1154"/>
      <c r="D1154"/>
      <c r="AL1154">
        <f t="shared" ref="AL1154:AL1217" si="126">O1154+P1154+Q1154+R1154+S1154+T1154+U1154+V1154</f>
        <v>0</v>
      </c>
      <c r="AQ1154">
        <f t="shared" ref="AQ1154:AQ1217" si="127">+P1154+Q1154+R1154+S1154-BE1154-BQ1154-BW1154+O1154</f>
        <v>0</v>
      </c>
      <c r="AR1154" t="str">
        <f>IFERROR(IF(OR(AP1154=338,AP1154=340,AP1154=341,AP1154=342,AP1154="342A",AP1154="342B"),PorcenRet(AP1154,AT1154,AU1154),INDEX(PORCENTAJEBUSCAR,MATCH(AP1154,CódigoRET,0),4)*1),"")</f>
        <v/>
      </c>
      <c r="AS1154">
        <f t="shared" ref="AS1154:AS1217" si="128">ROUND(IF(AP1154="",0,AQ1154*(AR1154/100)),2)</f>
        <v>0</v>
      </c>
      <c r="BF1154" t="str">
        <f>IFERROR(IF(OR(BD1154=338,BD1154=340,BD1154=341,BD1154=342,BD1154="342A",BD1154="342B"),PorcenRet(BD1154,BH1154,BI1154),INDEX(PORCENTAJEBUSCAR,MATCH(BD1154,CódigoRET,0),4)*1),"")</f>
        <v/>
      </c>
      <c r="BG1154">
        <f t="shared" ref="BG1154:BG1217" si="129">ROUND(IF(BD1154="",0,BE1154*(BF1154/100)),2)</f>
        <v>0</v>
      </c>
      <c r="BO1154">
        <f t="shared" ref="BO1154:BO1217" si="130">IF(MID(F1154,1,2)="41",SUM(O1154:S1154),0)</f>
        <v>0</v>
      </c>
      <c r="CC1154">
        <f t="shared" ref="CC1154:CC1217" si="131">O1154+P1154+Q1154+R1154+S1154</f>
        <v>0</v>
      </c>
      <c r="CD1154">
        <f t="shared" ref="CD1154:CD1217" si="132">T1154+U1154</f>
        <v>0</v>
      </c>
      <c r="CG1154">
        <f ca="1">IFERROR(INDIRECT("IVA!X"&amp;MATCH(MID(COMPRAS!C1054,1,2)&amp;MID(COMPRAS!F1054,1,2)&amp;MID(COMPRAS!D1054,1,2),IVA!W:W,0)),"SIN COD.")</f>
        <v>0</v>
      </c>
      <c r="CH1154">
        <f ca="1">IFERROR(INDIRECT("IVA!Y"&amp;MATCH(MID(COMPRAS!C1054,1,2)&amp;MID(COMPRAS!F1054,1,2)&amp;MID(COMPRAS!D1054,1,2),IVA!W:W,0)),"SIN COD.")</f>
        <v>0</v>
      </c>
    </row>
    <row r="1155" spans="1:86" x14ac:dyDescent="0.25">
      <c r="A1155"/>
      <c r="B1155"/>
      <c r="D1155"/>
      <c r="AL1155">
        <f t="shared" si="126"/>
        <v>0</v>
      </c>
      <c r="AQ1155">
        <f t="shared" si="127"/>
        <v>0</v>
      </c>
      <c r="AR1155" t="str">
        <f>IFERROR(IF(OR(AP1155=338,AP1155=340,AP1155=341,AP1155=342,AP1155="342A",AP1155="342B"),PorcenRet(AP1155,AT1155,AU1155),INDEX(PORCENTAJEBUSCAR,MATCH(AP1155,CódigoRET,0),4)*1),"")</f>
        <v/>
      </c>
      <c r="AS1155">
        <f t="shared" si="128"/>
        <v>0</v>
      </c>
      <c r="BF1155" t="str">
        <f>IFERROR(IF(OR(BD1155=338,BD1155=340,BD1155=341,BD1155=342,BD1155="342A",BD1155="342B"),PorcenRet(BD1155,BH1155,BI1155),INDEX(PORCENTAJEBUSCAR,MATCH(BD1155,CódigoRET,0),4)*1),"")</f>
        <v/>
      </c>
      <c r="BG1155">
        <f t="shared" si="129"/>
        <v>0</v>
      </c>
      <c r="BO1155">
        <f t="shared" si="130"/>
        <v>0</v>
      </c>
      <c r="CC1155">
        <f t="shared" si="131"/>
        <v>0</v>
      </c>
      <c r="CD1155">
        <f t="shared" si="132"/>
        <v>0</v>
      </c>
      <c r="CG1155">
        <f ca="1">IFERROR(INDIRECT("IVA!X"&amp;MATCH(MID(COMPRAS!C1055,1,2)&amp;MID(COMPRAS!F1055,1,2)&amp;MID(COMPRAS!D1055,1,2),IVA!W:W,0)),"SIN COD.")</f>
        <v>0</v>
      </c>
      <c r="CH1155">
        <f ca="1">IFERROR(INDIRECT("IVA!Y"&amp;MATCH(MID(COMPRAS!C1055,1,2)&amp;MID(COMPRAS!F1055,1,2)&amp;MID(COMPRAS!D1055,1,2),IVA!W:W,0)),"SIN COD.")</f>
        <v>0</v>
      </c>
    </row>
    <row r="1156" spans="1:86" x14ac:dyDescent="0.25">
      <c r="A1156"/>
      <c r="B1156"/>
      <c r="D1156"/>
      <c r="AL1156">
        <f t="shared" si="126"/>
        <v>0</v>
      </c>
      <c r="AQ1156">
        <f t="shared" si="127"/>
        <v>0</v>
      </c>
      <c r="AR1156" t="str">
        <f>IFERROR(IF(OR(AP1156=338,AP1156=340,AP1156=341,AP1156=342,AP1156="342A",AP1156="342B"),PorcenRet(AP1156,AT1156,AU1156),INDEX(PORCENTAJEBUSCAR,MATCH(AP1156,CódigoRET,0),4)*1),"")</f>
        <v/>
      </c>
      <c r="AS1156">
        <f t="shared" si="128"/>
        <v>0</v>
      </c>
      <c r="BF1156" t="str">
        <f>IFERROR(IF(OR(BD1156=338,BD1156=340,BD1156=341,BD1156=342,BD1156="342A",BD1156="342B"),PorcenRet(BD1156,BH1156,BI1156),INDEX(PORCENTAJEBUSCAR,MATCH(BD1156,CódigoRET,0),4)*1),"")</f>
        <v/>
      </c>
      <c r="BG1156">
        <f t="shared" si="129"/>
        <v>0</v>
      </c>
      <c r="BO1156">
        <f t="shared" si="130"/>
        <v>0</v>
      </c>
      <c r="CC1156">
        <f t="shared" si="131"/>
        <v>0</v>
      </c>
      <c r="CD1156">
        <f t="shared" si="132"/>
        <v>0</v>
      </c>
      <c r="CG1156">
        <f ca="1">IFERROR(INDIRECT("IVA!X"&amp;MATCH(MID(COMPRAS!C1056,1,2)&amp;MID(COMPRAS!F1056,1,2)&amp;MID(COMPRAS!D1056,1,2),IVA!W:W,0)),"SIN COD.")</f>
        <v>0</v>
      </c>
      <c r="CH1156">
        <f ca="1">IFERROR(INDIRECT("IVA!Y"&amp;MATCH(MID(COMPRAS!C1056,1,2)&amp;MID(COMPRAS!F1056,1,2)&amp;MID(COMPRAS!D1056,1,2),IVA!W:W,0)),"SIN COD.")</f>
        <v>0</v>
      </c>
    </row>
    <row r="1157" spans="1:86" x14ac:dyDescent="0.25">
      <c r="A1157"/>
      <c r="B1157"/>
      <c r="D1157"/>
      <c r="AL1157">
        <f t="shared" si="126"/>
        <v>0</v>
      </c>
      <c r="AQ1157">
        <f t="shared" si="127"/>
        <v>0</v>
      </c>
      <c r="AR1157" t="str">
        <f>IFERROR(IF(OR(AP1157=338,AP1157=340,AP1157=341,AP1157=342,AP1157="342A",AP1157="342B"),PorcenRet(AP1157,AT1157,AU1157),INDEX(PORCENTAJEBUSCAR,MATCH(AP1157,CódigoRET,0),4)*1),"")</f>
        <v/>
      </c>
      <c r="AS1157">
        <f t="shared" si="128"/>
        <v>0</v>
      </c>
      <c r="BF1157" t="str">
        <f>IFERROR(IF(OR(BD1157=338,BD1157=340,BD1157=341,BD1157=342,BD1157="342A",BD1157="342B"),PorcenRet(BD1157,BH1157,BI1157),INDEX(PORCENTAJEBUSCAR,MATCH(BD1157,CódigoRET,0),4)*1),"")</f>
        <v/>
      </c>
      <c r="BG1157">
        <f t="shared" si="129"/>
        <v>0</v>
      </c>
      <c r="BO1157">
        <f t="shared" si="130"/>
        <v>0</v>
      </c>
      <c r="CC1157">
        <f t="shared" si="131"/>
        <v>0</v>
      </c>
      <c r="CD1157">
        <f t="shared" si="132"/>
        <v>0</v>
      </c>
      <c r="CG1157">
        <f ca="1">IFERROR(INDIRECT("IVA!X"&amp;MATCH(MID(COMPRAS!C1057,1,2)&amp;MID(COMPRAS!F1057,1,2)&amp;MID(COMPRAS!D1057,1,2),IVA!W:W,0)),"SIN COD.")</f>
        <v>0</v>
      </c>
      <c r="CH1157">
        <f ca="1">IFERROR(INDIRECT("IVA!Y"&amp;MATCH(MID(COMPRAS!C1057,1,2)&amp;MID(COMPRAS!F1057,1,2)&amp;MID(COMPRAS!D1057,1,2),IVA!W:W,0)),"SIN COD.")</f>
        <v>0</v>
      </c>
    </row>
    <row r="1158" spans="1:86" x14ac:dyDescent="0.25">
      <c r="A1158"/>
      <c r="B1158"/>
      <c r="D1158"/>
      <c r="AL1158">
        <f t="shared" si="126"/>
        <v>0</v>
      </c>
      <c r="AQ1158">
        <f t="shared" si="127"/>
        <v>0</v>
      </c>
      <c r="AR1158" t="str">
        <f>IFERROR(IF(OR(AP1158=338,AP1158=340,AP1158=341,AP1158=342,AP1158="342A",AP1158="342B"),PorcenRet(AP1158,AT1158,AU1158),INDEX(PORCENTAJEBUSCAR,MATCH(AP1158,CódigoRET,0),4)*1),"")</f>
        <v/>
      </c>
      <c r="AS1158">
        <f t="shared" si="128"/>
        <v>0</v>
      </c>
      <c r="BF1158" t="str">
        <f>IFERROR(IF(OR(BD1158=338,BD1158=340,BD1158=341,BD1158=342,BD1158="342A",BD1158="342B"),PorcenRet(BD1158,BH1158,BI1158),INDEX(PORCENTAJEBUSCAR,MATCH(BD1158,CódigoRET,0),4)*1),"")</f>
        <v/>
      </c>
      <c r="BG1158">
        <f t="shared" si="129"/>
        <v>0</v>
      </c>
      <c r="BO1158">
        <f t="shared" si="130"/>
        <v>0</v>
      </c>
      <c r="CC1158">
        <f t="shared" si="131"/>
        <v>0</v>
      </c>
      <c r="CD1158">
        <f t="shared" si="132"/>
        <v>0</v>
      </c>
      <c r="CG1158">
        <f ca="1">IFERROR(INDIRECT("IVA!X"&amp;MATCH(MID(COMPRAS!C1058,1,2)&amp;MID(COMPRAS!F1058,1,2)&amp;MID(COMPRAS!D1058,1,2),IVA!W:W,0)),"SIN COD.")</f>
        <v>0</v>
      </c>
      <c r="CH1158">
        <f ca="1">IFERROR(INDIRECT("IVA!Y"&amp;MATCH(MID(COMPRAS!C1058,1,2)&amp;MID(COMPRAS!F1058,1,2)&amp;MID(COMPRAS!D1058,1,2),IVA!W:W,0)),"SIN COD.")</f>
        <v>0</v>
      </c>
    </row>
    <row r="1159" spans="1:86" x14ac:dyDescent="0.25">
      <c r="A1159"/>
      <c r="B1159"/>
      <c r="D1159"/>
      <c r="AL1159">
        <f t="shared" si="126"/>
        <v>0</v>
      </c>
      <c r="AQ1159">
        <f t="shared" si="127"/>
        <v>0</v>
      </c>
      <c r="AR1159" t="str">
        <f>IFERROR(IF(OR(AP1159=338,AP1159=340,AP1159=341,AP1159=342,AP1159="342A",AP1159="342B"),PorcenRet(AP1159,AT1159,AU1159),INDEX(PORCENTAJEBUSCAR,MATCH(AP1159,CódigoRET,0),4)*1),"")</f>
        <v/>
      </c>
      <c r="AS1159">
        <f t="shared" si="128"/>
        <v>0</v>
      </c>
      <c r="BF1159" t="str">
        <f>IFERROR(IF(OR(BD1159=338,BD1159=340,BD1159=341,BD1159=342,BD1159="342A",BD1159="342B"),PorcenRet(BD1159,BH1159,BI1159),INDEX(PORCENTAJEBUSCAR,MATCH(BD1159,CódigoRET,0),4)*1),"")</f>
        <v/>
      </c>
      <c r="BG1159">
        <f t="shared" si="129"/>
        <v>0</v>
      </c>
      <c r="BO1159">
        <f t="shared" si="130"/>
        <v>0</v>
      </c>
      <c r="CC1159">
        <f t="shared" si="131"/>
        <v>0</v>
      </c>
      <c r="CD1159">
        <f t="shared" si="132"/>
        <v>0</v>
      </c>
      <c r="CG1159">
        <f ca="1">IFERROR(INDIRECT("IVA!X"&amp;MATCH(MID(COMPRAS!C1059,1,2)&amp;MID(COMPRAS!F1059,1,2)&amp;MID(COMPRAS!D1059,1,2),IVA!W:W,0)),"SIN COD.")</f>
        <v>0</v>
      </c>
      <c r="CH1159">
        <f ca="1">IFERROR(INDIRECT("IVA!Y"&amp;MATCH(MID(COMPRAS!C1059,1,2)&amp;MID(COMPRAS!F1059,1,2)&amp;MID(COMPRAS!D1059,1,2),IVA!W:W,0)),"SIN COD.")</f>
        <v>0</v>
      </c>
    </row>
    <row r="1160" spans="1:86" x14ac:dyDescent="0.25">
      <c r="A1160"/>
      <c r="B1160"/>
      <c r="D1160"/>
      <c r="AL1160">
        <f t="shared" si="126"/>
        <v>0</v>
      </c>
      <c r="AQ1160">
        <f t="shared" si="127"/>
        <v>0</v>
      </c>
      <c r="AR1160" t="str">
        <f>IFERROR(IF(OR(AP1160=338,AP1160=340,AP1160=341,AP1160=342,AP1160="342A",AP1160="342B"),PorcenRet(AP1160,AT1160,AU1160),INDEX(PORCENTAJEBUSCAR,MATCH(AP1160,CódigoRET,0),4)*1),"")</f>
        <v/>
      </c>
      <c r="AS1160">
        <f t="shared" si="128"/>
        <v>0</v>
      </c>
      <c r="BF1160" t="str">
        <f>IFERROR(IF(OR(BD1160=338,BD1160=340,BD1160=341,BD1160=342,BD1160="342A",BD1160="342B"),PorcenRet(BD1160,BH1160,BI1160),INDEX(PORCENTAJEBUSCAR,MATCH(BD1160,CódigoRET,0),4)*1),"")</f>
        <v/>
      </c>
      <c r="BG1160">
        <f t="shared" si="129"/>
        <v>0</v>
      </c>
      <c r="BO1160">
        <f t="shared" si="130"/>
        <v>0</v>
      </c>
      <c r="CC1160">
        <f t="shared" si="131"/>
        <v>0</v>
      </c>
      <c r="CD1160">
        <f t="shared" si="132"/>
        <v>0</v>
      </c>
      <c r="CG1160">
        <f ca="1">IFERROR(INDIRECT("IVA!X"&amp;MATCH(MID(COMPRAS!C1060,1,2)&amp;MID(COMPRAS!F1060,1,2)&amp;MID(COMPRAS!D1060,1,2),IVA!W:W,0)),"SIN COD.")</f>
        <v>0</v>
      </c>
      <c r="CH1160">
        <f ca="1">IFERROR(INDIRECT("IVA!Y"&amp;MATCH(MID(COMPRAS!C1060,1,2)&amp;MID(COMPRAS!F1060,1,2)&amp;MID(COMPRAS!D1060,1,2),IVA!W:W,0)),"SIN COD.")</f>
        <v>0</v>
      </c>
    </row>
    <row r="1161" spans="1:86" x14ac:dyDescent="0.25">
      <c r="A1161"/>
      <c r="B1161"/>
      <c r="D1161"/>
      <c r="AL1161">
        <f t="shared" si="126"/>
        <v>0</v>
      </c>
      <c r="AQ1161">
        <f t="shared" si="127"/>
        <v>0</v>
      </c>
      <c r="AR1161" t="str">
        <f>IFERROR(IF(OR(AP1161=338,AP1161=340,AP1161=341,AP1161=342,AP1161="342A",AP1161="342B"),PorcenRet(AP1161,AT1161,AU1161),INDEX(PORCENTAJEBUSCAR,MATCH(AP1161,CódigoRET,0),4)*1),"")</f>
        <v/>
      </c>
      <c r="AS1161">
        <f t="shared" si="128"/>
        <v>0</v>
      </c>
      <c r="BF1161" t="str">
        <f>IFERROR(IF(OR(BD1161=338,BD1161=340,BD1161=341,BD1161=342,BD1161="342A",BD1161="342B"),PorcenRet(BD1161,BH1161,BI1161),INDEX(PORCENTAJEBUSCAR,MATCH(BD1161,CódigoRET,0),4)*1),"")</f>
        <v/>
      </c>
      <c r="BG1161">
        <f t="shared" si="129"/>
        <v>0</v>
      </c>
      <c r="BO1161">
        <f t="shared" si="130"/>
        <v>0</v>
      </c>
      <c r="CC1161">
        <f t="shared" si="131"/>
        <v>0</v>
      </c>
      <c r="CD1161">
        <f t="shared" si="132"/>
        <v>0</v>
      </c>
      <c r="CG1161">
        <f ca="1">IFERROR(INDIRECT("IVA!X"&amp;MATCH(MID(COMPRAS!C1061,1,2)&amp;MID(COMPRAS!F1061,1,2)&amp;MID(COMPRAS!D1061,1,2),IVA!W:W,0)),"SIN COD.")</f>
        <v>0</v>
      </c>
      <c r="CH1161">
        <f ca="1">IFERROR(INDIRECT("IVA!Y"&amp;MATCH(MID(COMPRAS!C1061,1,2)&amp;MID(COMPRAS!F1061,1,2)&amp;MID(COMPRAS!D1061,1,2),IVA!W:W,0)),"SIN COD.")</f>
        <v>0</v>
      </c>
    </row>
    <row r="1162" spans="1:86" x14ac:dyDescent="0.25">
      <c r="A1162"/>
      <c r="B1162"/>
      <c r="D1162"/>
      <c r="AL1162">
        <f t="shared" si="126"/>
        <v>0</v>
      </c>
      <c r="AQ1162">
        <f t="shared" si="127"/>
        <v>0</v>
      </c>
      <c r="AR1162" t="str">
        <f>IFERROR(IF(OR(AP1162=338,AP1162=340,AP1162=341,AP1162=342,AP1162="342A",AP1162="342B"),PorcenRet(AP1162,AT1162,AU1162),INDEX(PORCENTAJEBUSCAR,MATCH(AP1162,CódigoRET,0),4)*1),"")</f>
        <v/>
      </c>
      <c r="AS1162">
        <f t="shared" si="128"/>
        <v>0</v>
      </c>
      <c r="BF1162" t="str">
        <f>IFERROR(IF(OR(BD1162=338,BD1162=340,BD1162=341,BD1162=342,BD1162="342A",BD1162="342B"),PorcenRet(BD1162,BH1162,BI1162),INDEX(PORCENTAJEBUSCAR,MATCH(BD1162,CódigoRET,0),4)*1),"")</f>
        <v/>
      </c>
      <c r="BG1162">
        <f t="shared" si="129"/>
        <v>0</v>
      </c>
      <c r="BO1162">
        <f t="shared" si="130"/>
        <v>0</v>
      </c>
      <c r="CC1162">
        <f t="shared" si="131"/>
        <v>0</v>
      </c>
      <c r="CD1162">
        <f t="shared" si="132"/>
        <v>0</v>
      </c>
      <c r="CG1162">
        <f ca="1">IFERROR(INDIRECT("IVA!X"&amp;MATCH(MID(COMPRAS!C1062,1,2)&amp;MID(COMPRAS!F1062,1,2)&amp;MID(COMPRAS!D1062,1,2),IVA!W:W,0)),"SIN COD.")</f>
        <v>0</v>
      </c>
      <c r="CH1162">
        <f ca="1">IFERROR(INDIRECT("IVA!Y"&amp;MATCH(MID(COMPRAS!C1062,1,2)&amp;MID(COMPRAS!F1062,1,2)&amp;MID(COMPRAS!D1062,1,2),IVA!W:W,0)),"SIN COD.")</f>
        <v>0</v>
      </c>
    </row>
    <row r="1163" spans="1:86" x14ac:dyDescent="0.25">
      <c r="A1163"/>
      <c r="B1163"/>
      <c r="D1163"/>
      <c r="AL1163">
        <f t="shared" si="126"/>
        <v>0</v>
      </c>
      <c r="AQ1163">
        <f t="shared" si="127"/>
        <v>0</v>
      </c>
      <c r="AR1163" t="str">
        <f>IFERROR(IF(OR(AP1163=338,AP1163=340,AP1163=341,AP1163=342,AP1163="342A",AP1163="342B"),PorcenRet(AP1163,AT1163,AU1163),INDEX(PORCENTAJEBUSCAR,MATCH(AP1163,CódigoRET,0),4)*1),"")</f>
        <v/>
      </c>
      <c r="AS1163">
        <f t="shared" si="128"/>
        <v>0</v>
      </c>
      <c r="BF1163" t="str">
        <f>IFERROR(IF(OR(BD1163=338,BD1163=340,BD1163=341,BD1163=342,BD1163="342A",BD1163="342B"),PorcenRet(BD1163,BH1163,BI1163),INDEX(PORCENTAJEBUSCAR,MATCH(BD1163,CódigoRET,0),4)*1),"")</f>
        <v/>
      </c>
      <c r="BG1163">
        <f t="shared" si="129"/>
        <v>0</v>
      </c>
      <c r="BO1163">
        <f t="shared" si="130"/>
        <v>0</v>
      </c>
      <c r="CC1163">
        <f t="shared" si="131"/>
        <v>0</v>
      </c>
      <c r="CD1163">
        <f t="shared" si="132"/>
        <v>0</v>
      </c>
      <c r="CG1163">
        <f ca="1">IFERROR(INDIRECT("IVA!X"&amp;MATCH(MID(COMPRAS!C1063,1,2)&amp;MID(COMPRAS!F1063,1,2)&amp;MID(COMPRAS!D1063,1,2),IVA!W:W,0)),"SIN COD.")</f>
        <v>0</v>
      </c>
      <c r="CH1163">
        <f ca="1">IFERROR(INDIRECT("IVA!Y"&amp;MATCH(MID(COMPRAS!C1063,1,2)&amp;MID(COMPRAS!F1063,1,2)&amp;MID(COMPRAS!D1063,1,2),IVA!W:W,0)),"SIN COD.")</f>
        <v>0</v>
      </c>
    </row>
    <row r="1164" spans="1:86" x14ac:dyDescent="0.25">
      <c r="A1164"/>
      <c r="B1164"/>
      <c r="D1164"/>
      <c r="AL1164">
        <f t="shared" si="126"/>
        <v>0</v>
      </c>
      <c r="AQ1164">
        <f t="shared" si="127"/>
        <v>0</v>
      </c>
      <c r="AR1164" t="str">
        <f>IFERROR(IF(OR(AP1164=338,AP1164=340,AP1164=341,AP1164=342,AP1164="342A",AP1164="342B"),PorcenRet(AP1164,AT1164,AU1164),INDEX(PORCENTAJEBUSCAR,MATCH(AP1164,CódigoRET,0),4)*1),"")</f>
        <v/>
      </c>
      <c r="AS1164">
        <f t="shared" si="128"/>
        <v>0</v>
      </c>
      <c r="BF1164" t="str">
        <f>IFERROR(IF(OR(BD1164=338,BD1164=340,BD1164=341,BD1164=342,BD1164="342A",BD1164="342B"),PorcenRet(BD1164,BH1164,BI1164),INDEX(PORCENTAJEBUSCAR,MATCH(BD1164,CódigoRET,0),4)*1),"")</f>
        <v/>
      </c>
      <c r="BG1164">
        <f t="shared" si="129"/>
        <v>0</v>
      </c>
      <c r="BO1164">
        <f t="shared" si="130"/>
        <v>0</v>
      </c>
      <c r="CC1164">
        <f t="shared" si="131"/>
        <v>0</v>
      </c>
      <c r="CD1164">
        <f t="shared" si="132"/>
        <v>0</v>
      </c>
      <c r="CG1164">
        <f ca="1">IFERROR(INDIRECT("IVA!X"&amp;MATCH(MID(COMPRAS!C1064,1,2)&amp;MID(COMPRAS!F1064,1,2)&amp;MID(COMPRAS!D1064,1,2),IVA!W:W,0)),"SIN COD.")</f>
        <v>0</v>
      </c>
      <c r="CH1164">
        <f ca="1">IFERROR(INDIRECT("IVA!Y"&amp;MATCH(MID(COMPRAS!C1064,1,2)&amp;MID(COMPRAS!F1064,1,2)&amp;MID(COMPRAS!D1064,1,2),IVA!W:W,0)),"SIN COD.")</f>
        <v>0</v>
      </c>
    </row>
    <row r="1165" spans="1:86" x14ac:dyDescent="0.25">
      <c r="A1165"/>
      <c r="B1165"/>
      <c r="D1165"/>
      <c r="AL1165">
        <f t="shared" si="126"/>
        <v>0</v>
      </c>
      <c r="AQ1165">
        <f t="shared" si="127"/>
        <v>0</v>
      </c>
      <c r="AR1165" t="str">
        <f>IFERROR(IF(OR(AP1165=338,AP1165=340,AP1165=341,AP1165=342,AP1165="342A",AP1165="342B"),PorcenRet(AP1165,AT1165,AU1165),INDEX(PORCENTAJEBUSCAR,MATCH(AP1165,CódigoRET,0),4)*1),"")</f>
        <v/>
      </c>
      <c r="AS1165">
        <f t="shared" si="128"/>
        <v>0</v>
      </c>
      <c r="BF1165" t="str">
        <f>IFERROR(IF(OR(BD1165=338,BD1165=340,BD1165=341,BD1165=342,BD1165="342A",BD1165="342B"),PorcenRet(BD1165,BH1165,BI1165),INDEX(PORCENTAJEBUSCAR,MATCH(BD1165,CódigoRET,0),4)*1),"")</f>
        <v/>
      </c>
      <c r="BG1165">
        <f t="shared" si="129"/>
        <v>0</v>
      </c>
      <c r="BO1165">
        <f t="shared" si="130"/>
        <v>0</v>
      </c>
      <c r="CC1165">
        <f t="shared" si="131"/>
        <v>0</v>
      </c>
      <c r="CD1165">
        <f t="shared" si="132"/>
        <v>0</v>
      </c>
      <c r="CG1165">
        <f ca="1">IFERROR(INDIRECT("IVA!X"&amp;MATCH(MID(COMPRAS!C1065,1,2)&amp;MID(COMPRAS!F1065,1,2)&amp;MID(COMPRAS!D1065,1,2),IVA!W:W,0)),"SIN COD.")</f>
        <v>0</v>
      </c>
      <c r="CH1165">
        <f ca="1">IFERROR(INDIRECT("IVA!Y"&amp;MATCH(MID(COMPRAS!C1065,1,2)&amp;MID(COMPRAS!F1065,1,2)&amp;MID(COMPRAS!D1065,1,2),IVA!W:W,0)),"SIN COD.")</f>
        <v>0</v>
      </c>
    </row>
    <row r="1166" spans="1:86" x14ac:dyDescent="0.25">
      <c r="A1166"/>
      <c r="B1166"/>
      <c r="D1166"/>
      <c r="AL1166">
        <f t="shared" si="126"/>
        <v>0</v>
      </c>
      <c r="AQ1166">
        <f t="shared" si="127"/>
        <v>0</v>
      </c>
      <c r="AR1166" t="str">
        <f>IFERROR(IF(OR(AP1166=338,AP1166=340,AP1166=341,AP1166=342,AP1166="342A",AP1166="342B"),PorcenRet(AP1166,AT1166,AU1166),INDEX(PORCENTAJEBUSCAR,MATCH(AP1166,CódigoRET,0),4)*1),"")</f>
        <v/>
      </c>
      <c r="AS1166">
        <f t="shared" si="128"/>
        <v>0</v>
      </c>
      <c r="BF1166" t="str">
        <f>IFERROR(IF(OR(BD1166=338,BD1166=340,BD1166=341,BD1166=342,BD1166="342A",BD1166="342B"),PorcenRet(BD1166,BH1166,BI1166),INDEX(PORCENTAJEBUSCAR,MATCH(BD1166,CódigoRET,0),4)*1),"")</f>
        <v/>
      </c>
      <c r="BG1166">
        <f t="shared" si="129"/>
        <v>0</v>
      </c>
      <c r="BO1166">
        <f t="shared" si="130"/>
        <v>0</v>
      </c>
      <c r="CC1166">
        <f t="shared" si="131"/>
        <v>0</v>
      </c>
      <c r="CD1166">
        <f t="shared" si="132"/>
        <v>0</v>
      </c>
      <c r="CG1166">
        <f ca="1">IFERROR(INDIRECT("IVA!X"&amp;MATCH(MID(COMPRAS!C1066,1,2)&amp;MID(COMPRAS!F1066,1,2)&amp;MID(COMPRAS!D1066,1,2),IVA!W:W,0)),"SIN COD.")</f>
        <v>0</v>
      </c>
      <c r="CH1166">
        <f ca="1">IFERROR(INDIRECT("IVA!Y"&amp;MATCH(MID(COMPRAS!C1066,1,2)&amp;MID(COMPRAS!F1066,1,2)&amp;MID(COMPRAS!D1066,1,2),IVA!W:W,0)),"SIN COD.")</f>
        <v>0</v>
      </c>
    </row>
    <row r="1167" spans="1:86" x14ac:dyDescent="0.25">
      <c r="A1167"/>
      <c r="B1167"/>
      <c r="D1167"/>
      <c r="AL1167">
        <f t="shared" si="126"/>
        <v>0</v>
      </c>
      <c r="AQ1167">
        <f t="shared" si="127"/>
        <v>0</v>
      </c>
      <c r="AR1167" t="str">
        <f>IFERROR(IF(OR(AP1167=338,AP1167=340,AP1167=341,AP1167=342,AP1167="342A",AP1167="342B"),PorcenRet(AP1167,AT1167,AU1167),INDEX(PORCENTAJEBUSCAR,MATCH(AP1167,CódigoRET,0),4)*1),"")</f>
        <v/>
      </c>
      <c r="AS1167">
        <f t="shared" si="128"/>
        <v>0</v>
      </c>
      <c r="BF1167" t="str">
        <f>IFERROR(IF(OR(BD1167=338,BD1167=340,BD1167=341,BD1167=342,BD1167="342A",BD1167="342B"),PorcenRet(BD1167,BH1167,BI1167),INDEX(PORCENTAJEBUSCAR,MATCH(BD1167,CódigoRET,0),4)*1),"")</f>
        <v/>
      </c>
      <c r="BG1167">
        <f t="shared" si="129"/>
        <v>0</v>
      </c>
      <c r="BO1167">
        <f t="shared" si="130"/>
        <v>0</v>
      </c>
      <c r="CC1167">
        <f t="shared" si="131"/>
        <v>0</v>
      </c>
      <c r="CD1167">
        <f t="shared" si="132"/>
        <v>0</v>
      </c>
      <c r="CG1167">
        <f ca="1">IFERROR(INDIRECT("IVA!X"&amp;MATCH(MID(COMPRAS!C1067,1,2)&amp;MID(COMPRAS!F1067,1,2)&amp;MID(COMPRAS!D1067,1,2),IVA!W:W,0)),"SIN COD.")</f>
        <v>0</v>
      </c>
      <c r="CH1167">
        <f ca="1">IFERROR(INDIRECT("IVA!Y"&amp;MATCH(MID(COMPRAS!C1067,1,2)&amp;MID(COMPRAS!F1067,1,2)&amp;MID(COMPRAS!D1067,1,2),IVA!W:W,0)),"SIN COD.")</f>
        <v>0</v>
      </c>
    </row>
    <row r="1168" spans="1:86" x14ac:dyDescent="0.25">
      <c r="A1168"/>
      <c r="B1168"/>
      <c r="D1168"/>
      <c r="AL1168">
        <f t="shared" si="126"/>
        <v>0</v>
      </c>
      <c r="AQ1168">
        <f t="shared" si="127"/>
        <v>0</v>
      </c>
      <c r="AR1168" t="str">
        <f>IFERROR(IF(OR(AP1168=338,AP1168=340,AP1168=341,AP1168=342,AP1168="342A",AP1168="342B"),PorcenRet(AP1168,AT1168,AU1168),INDEX(PORCENTAJEBUSCAR,MATCH(AP1168,CódigoRET,0),4)*1),"")</f>
        <v/>
      </c>
      <c r="AS1168">
        <f t="shared" si="128"/>
        <v>0</v>
      </c>
      <c r="BF1168" t="str">
        <f>IFERROR(IF(OR(BD1168=338,BD1168=340,BD1168=341,BD1168=342,BD1168="342A",BD1168="342B"),PorcenRet(BD1168,BH1168,BI1168),INDEX(PORCENTAJEBUSCAR,MATCH(BD1168,CódigoRET,0),4)*1),"")</f>
        <v/>
      </c>
      <c r="BG1168">
        <f t="shared" si="129"/>
        <v>0</v>
      </c>
      <c r="BO1168">
        <f t="shared" si="130"/>
        <v>0</v>
      </c>
      <c r="CC1168">
        <f t="shared" si="131"/>
        <v>0</v>
      </c>
      <c r="CD1168">
        <f t="shared" si="132"/>
        <v>0</v>
      </c>
      <c r="CG1168">
        <f ca="1">IFERROR(INDIRECT("IVA!X"&amp;MATCH(MID(COMPRAS!C1068,1,2)&amp;MID(COMPRAS!F1068,1,2)&amp;MID(COMPRAS!D1068,1,2),IVA!W:W,0)),"SIN COD.")</f>
        <v>0</v>
      </c>
      <c r="CH1168">
        <f ca="1">IFERROR(INDIRECT("IVA!Y"&amp;MATCH(MID(COMPRAS!C1068,1,2)&amp;MID(COMPRAS!F1068,1,2)&amp;MID(COMPRAS!D1068,1,2),IVA!W:W,0)),"SIN COD.")</f>
        <v>0</v>
      </c>
    </row>
    <row r="1169" spans="1:86" x14ac:dyDescent="0.25">
      <c r="A1169"/>
      <c r="B1169"/>
      <c r="D1169"/>
      <c r="AL1169">
        <f t="shared" si="126"/>
        <v>0</v>
      </c>
      <c r="AQ1169">
        <f t="shared" si="127"/>
        <v>0</v>
      </c>
      <c r="AR1169" t="str">
        <f>IFERROR(IF(OR(AP1169=338,AP1169=340,AP1169=341,AP1169=342,AP1169="342A",AP1169="342B"),PorcenRet(AP1169,AT1169,AU1169),INDEX(PORCENTAJEBUSCAR,MATCH(AP1169,CódigoRET,0),4)*1),"")</f>
        <v/>
      </c>
      <c r="AS1169">
        <f t="shared" si="128"/>
        <v>0</v>
      </c>
      <c r="BF1169" t="str">
        <f>IFERROR(IF(OR(BD1169=338,BD1169=340,BD1169=341,BD1169=342,BD1169="342A",BD1169="342B"),PorcenRet(BD1169,BH1169,BI1169),INDEX(PORCENTAJEBUSCAR,MATCH(BD1169,CódigoRET,0),4)*1),"")</f>
        <v/>
      </c>
      <c r="BG1169">
        <f t="shared" si="129"/>
        <v>0</v>
      </c>
      <c r="BO1169">
        <f t="shared" si="130"/>
        <v>0</v>
      </c>
      <c r="CC1169">
        <f t="shared" si="131"/>
        <v>0</v>
      </c>
      <c r="CD1169">
        <f t="shared" si="132"/>
        <v>0</v>
      </c>
      <c r="CG1169">
        <f ca="1">IFERROR(INDIRECT("IVA!X"&amp;MATCH(MID(COMPRAS!C1069,1,2)&amp;MID(COMPRAS!F1069,1,2)&amp;MID(COMPRAS!D1069,1,2),IVA!W:W,0)),"SIN COD.")</f>
        <v>0</v>
      </c>
      <c r="CH1169">
        <f ca="1">IFERROR(INDIRECT("IVA!Y"&amp;MATCH(MID(COMPRAS!C1069,1,2)&amp;MID(COMPRAS!F1069,1,2)&amp;MID(COMPRAS!D1069,1,2),IVA!W:W,0)),"SIN COD.")</f>
        <v>0</v>
      </c>
    </row>
    <row r="1170" spans="1:86" x14ac:dyDescent="0.25">
      <c r="A1170"/>
      <c r="B1170"/>
      <c r="D1170"/>
      <c r="AL1170">
        <f t="shared" si="126"/>
        <v>0</v>
      </c>
      <c r="AQ1170">
        <f t="shared" si="127"/>
        <v>0</v>
      </c>
      <c r="AR1170" t="str">
        <f>IFERROR(IF(OR(AP1170=338,AP1170=340,AP1170=341,AP1170=342,AP1170="342A",AP1170="342B"),PorcenRet(AP1170,AT1170,AU1170),INDEX(PORCENTAJEBUSCAR,MATCH(AP1170,CódigoRET,0),4)*1),"")</f>
        <v/>
      </c>
      <c r="AS1170">
        <f t="shared" si="128"/>
        <v>0</v>
      </c>
      <c r="BF1170" t="str">
        <f>IFERROR(IF(OR(BD1170=338,BD1170=340,BD1170=341,BD1170=342,BD1170="342A",BD1170="342B"),PorcenRet(BD1170,BH1170,BI1170),INDEX(PORCENTAJEBUSCAR,MATCH(BD1170,CódigoRET,0),4)*1),"")</f>
        <v/>
      </c>
      <c r="BG1170">
        <f t="shared" si="129"/>
        <v>0</v>
      </c>
      <c r="BO1170">
        <f t="shared" si="130"/>
        <v>0</v>
      </c>
      <c r="CC1170">
        <f t="shared" si="131"/>
        <v>0</v>
      </c>
      <c r="CD1170">
        <f t="shared" si="132"/>
        <v>0</v>
      </c>
      <c r="CG1170">
        <f ca="1">IFERROR(INDIRECT("IVA!X"&amp;MATCH(MID(COMPRAS!C1070,1,2)&amp;MID(COMPRAS!F1070,1,2)&amp;MID(COMPRAS!D1070,1,2),IVA!W:W,0)),"SIN COD.")</f>
        <v>0</v>
      </c>
      <c r="CH1170">
        <f ca="1">IFERROR(INDIRECT("IVA!Y"&amp;MATCH(MID(COMPRAS!C1070,1,2)&amp;MID(COMPRAS!F1070,1,2)&amp;MID(COMPRAS!D1070,1,2),IVA!W:W,0)),"SIN COD.")</f>
        <v>0</v>
      </c>
    </row>
    <row r="1171" spans="1:86" x14ac:dyDescent="0.25">
      <c r="A1171"/>
      <c r="B1171"/>
      <c r="D1171"/>
      <c r="AL1171">
        <f t="shared" si="126"/>
        <v>0</v>
      </c>
      <c r="AQ1171">
        <f t="shared" si="127"/>
        <v>0</v>
      </c>
      <c r="AR1171" t="str">
        <f>IFERROR(IF(OR(AP1171=338,AP1171=340,AP1171=341,AP1171=342,AP1171="342A",AP1171="342B"),PorcenRet(AP1171,AT1171,AU1171),INDEX(PORCENTAJEBUSCAR,MATCH(AP1171,CódigoRET,0),4)*1),"")</f>
        <v/>
      </c>
      <c r="AS1171">
        <f t="shared" si="128"/>
        <v>0</v>
      </c>
      <c r="BF1171" t="str">
        <f>IFERROR(IF(OR(BD1171=338,BD1171=340,BD1171=341,BD1171=342,BD1171="342A",BD1171="342B"),PorcenRet(BD1171,BH1171,BI1171),INDEX(PORCENTAJEBUSCAR,MATCH(BD1171,CódigoRET,0),4)*1),"")</f>
        <v/>
      </c>
      <c r="BG1171">
        <f t="shared" si="129"/>
        <v>0</v>
      </c>
      <c r="BO1171">
        <f t="shared" si="130"/>
        <v>0</v>
      </c>
      <c r="CC1171">
        <f t="shared" si="131"/>
        <v>0</v>
      </c>
      <c r="CD1171">
        <f t="shared" si="132"/>
        <v>0</v>
      </c>
      <c r="CG1171">
        <f ca="1">IFERROR(INDIRECT("IVA!X"&amp;MATCH(MID(COMPRAS!C1071,1,2)&amp;MID(COMPRAS!F1071,1,2)&amp;MID(COMPRAS!D1071,1,2),IVA!W:W,0)),"SIN COD.")</f>
        <v>0</v>
      </c>
      <c r="CH1171">
        <f ca="1">IFERROR(INDIRECT("IVA!Y"&amp;MATCH(MID(COMPRAS!C1071,1,2)&amp;MID(COMPRAS!F1071,1,2)&amp;MID(COMPRAS!D1071,1,2),IVA!W:W,0)),"SIN COD.")</f>
        <v>0</v>
      </c>
    </row>
    <row r="1172" spans="1:86" x14ac:dyDescent="0.25">
      <c r="A1172"/>
      <c r="B1172"/>
      <c r="D1172"/>
      <c r="AL1172">
        <f t="shared" si="126"/>
        <v>0</v>
      </c>
      <c r="AQ1172">
        <f t="shared" si="127"/>
        <v>0</v>
      </c>
      <c r="AR1172" t="str">
        <f>IFERROR(IF(OR(AP1172=338,AP1172=340,AP1172=341,AP1172=342,AP1172="342A",AP1172="342B"),PorcenRet(AP1172,AT1172,AU1172),INDEX(PORCENTAJEBUSCAR,MATCH(AP1172,CódigoRET,0),4)*1),"")</f>
        <v/>
      </c>
      <c r="AS1172">
        <f t="shared" si="128"/>
        <v>0</v>
      </c>
      <c r="BF1172" t="str">
        <f>IFERROR(IF(OR(BD1172=338,BD1172=340,BD1172=341,BD1172=342,BD1172="342A",BD1172="342B"),PorcenRet(BD1172,BH1172,BI1172),INDEX(PORCENTAJEBUSCAR,MATCH(BD1172,CódigoRET,0),4)*1),"")</f>
        <v/>
      </c>
      <c r="BG1172">
        <f t="shared" si="129"/>
        <v>0</v>
      </c>
      <c r="BO1172">
        <f t="shared" si="130"/>
        <v>0</v>
      </c>
      <c r="CC1172">
        <f t="shared" si="131"/>
        <v>0</v>
      </c>
      <c r="CD1172">
        <f t="shared" si="132"/>
        <v>0</v>
      </c>
      <c r="CG1172">
        <f ca="1">IFERROR(INDIRECT("IVA!X"&amp;MATCH(MID(COMPRAS!C1072,1,2)&amp;MID(COMPRAS!F1072,1,2)&amp;MID(COMPRAS!D1072,1,2),IVA!W:W,0)),"SIN COD.")</f>
        <v>0</v>
      </c>
      <c r="CH1172">
        <f ca="1">IFERROR(INDIRECT("IVA!Y"&amp;MATCH(MID(COMPRAS!C1072,1,2)&amp;MID(COMPRAS!F1072,1,2)&amp;MID(COMPRAS!D1072,1,2),IVA!W:W,0)),"SIN COD.")</f>
        <v>0</v>
      </c>
    </row>
    <row r="1173" spans="1:86" x14ac:dyDescent="0.25">
      <c r="A1173"/>
      <c r="B1173"/>
      <c r="D1173"/>
      <c r="AL1173">
        <f t="shared" si="126"/>
        <v>0</v>
      </c>
      <c r="AQ1173">
        <f t="shared" si="127"/>
        <v>0</v>
      </c>
      <c r="AR1173" t="str">
        <f>IFERROR(IF(OR(AP1173=338,AP1173=340,AP1173=341,AP1173=342,AP1173="342A",AP1173="342B"),PorcenRet(AP1173,AT1173,AU1173),INDEX(PORCENTAJEBUSCAR,MATCH(AP1173,CódigoRET,0),4)*1),"")</f>
        <v/>
      </c>
      <c r="AS1173">
        <f t="shared" si="128"/>
        <v>0</v>
      </c>
      <c r="BF1173" t="str">
        <f>IFERROR(IF(OR(BD1173=338,BD1173=340,BD1173=341,BD1173=342,BD1173="342A",BD1173="342B"),PorcenRet(BD1173,BH1173,BI1173),INDEX(PORCENTAJEBUSCAR,MATCH(BD1173,CódigoRET,0),4)*1),"")</f>
        <v/>
      </c>
      <c r="BG1173">
        <f t="shared" si="129"/>
        <v>0</v>
      </c>
      <c r="BO1173">
        <f t="shared" si="130"/>
        <v>0</v>
      </c>
      <c r="CC1173">
        <f t="shared" si="131"/>
        <v>0</v>
      </c>
      <c r="CD1173">
        <f t="shared" si="132"/>
        <v>0</v>
      </c>
      <c r="CG1173">
        <f ca="1">IFERROR(INDIRECT("IVA!X"&amp;MATCH(MID(COMPRAS!C1073,1,2)&amp;MID(COMPRAS!F1073,1,2)&amp;MID(COMPRAS!D1073,1,2),IVA!W:W,0)),"SIN COD.")</f>
        <v>0</v>
      </c>
      <c r="CH1173">
        <f ca="1">IFERROR(INDIRECT("IVA!Y"&amp;MATCH(MID(COMPRAS!C1073,1,2)&amp;MID(COMPRAS!F1073,1,2)&amp;MID(COMPRAS!D1073,1,2),IVA!W:W,0)),"SIN COD.")</f>
        <v>0</v>
      </c>
    </row>
    <row r="1174" spans="1:86" x14ac:dyDescent="0.25">
      <c r="A1174"/>
      <c r="B1174"/>
      <c r="D1174"/>
      <c r="AL1174">
        <f t="shared" si="126"/>
        <v>0</v>
      </c>
      <c r="AQ1174">
        <f t="shared" si="127"/>
        <v>0</v>
      </c>
      <c r="AR1174" t="str">
        <f>IFERROR(IF(OR(AP1174=338,AP1174=340,AP1174=341,AP1174=342,AP1174="342A",AP1174="342B"),PorcenRet(AP1174,AT1174,AU1174),INDEX(PORCENTAJEBUSCAR,MATCH(AP1174,CódigoRET,0),4)*1),"")</f>
        <v/>
      </c>
      <c r="AS1174">
        <f t="shared" si="128"/>
        <v>0</v>
      </c>
      <c r="BF1174" t="str">
        <f>IFERROR(IF(OR(BD1174=338,BD1174=340,BD1174=341,BD1174=342,BD1174="342A",BD1174="342B"),PorcenRet(BD1174,BH1174,BI1174),INDEX(PORCENTAJEBUSCAR,MATCH(BD1174,CódigoRET,0),4)*1),"")</f>
        <v/>
      </c>
      <c r="BG1174">
        <f t="shared" si="129"/>
        <v>0</v>
      </c>
      <c r="BO1174">
        <f t="shared" si="130"/>
        <v>0</v>
      </c>
      <c r="CC1174">
        <f t="shared" si="131"/>
        <v>0</v>
      </c>
      <c r="CD1174">
        <f t="shared" si="132"/>
        <v>0</v>
      </c>
      <c r="CG1174">
        <f ca="1">IFERROR(INDIRECT("IVA!X"&amp;MATCH(MID(COMPRAS!C1074,1,2)&amp;MID(COMPRAS!F1074,1,2)&amp;MID(COMPRAS!D1074,1,2),IVA!W:W,0)),"SIN COD.")</f>
        <v>0</v>
      </c>
      <c r="CH1174">
        <f ca="1">IFERROR(INDIRECT("IVA!Y"&amp;MATCH(MID(COMPRAS!C1074,1,2)&amp;MID(COMPRAS!F1074,1,2)&amp;MID(COMPRAS!D1074,1,2),IVA!W:W,0)),"SIN COD.")</f>
        <v>0</v>
      </c>
    </row>
    <row r="1175" spans="1:86" x14ac:dyDescent="0.25">
      <c r="A1175"/>
      <c r="B1175"/>
      <c r="D1175"/>
      <c r="AL1175">
        <f t="shared" si="126"/>
        <v>0</v>
      </c>
      <c r="AQ1175">
        <f t="shared" si="127"/>
        <v>0</v>
      </c>
      <c r="AR1175" t="str">
        <f>IFERROR(IF(OR(AP1175=338,AP1175=340,AP1175=341,AP1175=342,AP1175="342A",AP1175="342B"),PorcenRet(AP1175,AT1175,AU1175),INDEX(PORCENTAJEBUSCAR,MATCH(AP1175,CódigoRET,0),4)*1),"")</f>
        <v/>
      </c>
      <c r="AS1175">
        <f t="shared" si="128"/>
        <v>0</v>
      </c>
      <c r="BF1175" t="str">
        <f>IFERROR(IF(OR(BD1175=338,BD1175=340,BD1175=341,BD1175=342,BD1175="342A",BD1175="342B"),PorcenRet(BD1175,BH1175,BI1175),INDEX(PORCENTAJEBUSCAR,MATCH(BD1175,CódigoRET,0),4)*1),"")</f>
        <v/>
      </c>
      <c r="BG1175">
        <f t="shared" si="129"/>
        <v>0</v>
      </c>
      <c r="BO1175">
        <f t="shared" si="130"/>
        <v>0</v>
      </c>
      <c r="CC1175">
        <f t="shared" si="131"/>
        <v>0</v>
      </c>
      <c r="CD1175">
        <f t="shared" si="132"/>
        <v>0</v>
      </c>
      <c r="CG1175">
        <f ca="1">IFERROR(INDIRECT("IVA!X"&amp;MATCH(MID(COMPRAS!C1075,1,2)&amp;MID(COMPRAS!F1075,1,2)&amp;MID(COMPRAS!D1075,1,2),IVA!W:W,0)),"SIN COD.")</f>
        <v>0</v>
      </c>
      <c r="CH1175">
        <f ca="1">IFERROR(INDIRECT("IVA!Y"&amp;MATCH(MID(COMPRAS!C1075,1,2)&amp;MID(COMPRAS!F1075,1,2)&amp;MID(COMPRAS!D1075,1,2),IVA!W:W,0)),"SIN COD.")</f>
        <v>0</v>
      </c>
    </row>
    <row r="1176" spans="1:86" x14ac:dyDescent="0.25">
      <c r="A1176"/>
      <c r="B1176"/>
      <c r="D1176"/>
      <c r="AL1176">
        <f t="shared" si="126"/>
        <v>0</v>
      </c>
      <c r="AQ1176">
        <f t="shared" si="127"/>
        <v>0</v>
      </c>
      <c r="AR1176" t="str">
        <f>IFERROR(IF(OR(AP1176=338,AP1176=340,AP1176=341,AP1176=342,AP1176="342A",AP1176="342B"),PorcenRet(AP1176,AT1176,AU1176),INDEX(PORCENTAJEBUSCAR,MATCH(AP1176,CódigoRET,0),4)*1),"")</f>
        <v/>
      </c>
      <c r="AS1176">
        <f t="shared" si="128"/>
        <v>0</v>
      </c>
      <c r="BF1176" t="str">
        <f>IFERROR(IF(OR(BD1176=338,BD1176=340,BD1176=341,BD1176=342,BD1176="342A",BD1176="342B"),PorcenRet(BD1176,BH1176,BI1176),INDEX(PORCENTAJEBUSCAR,MATCH(BD1176,CódigoRET,0),4)*1),"")</f>
        <v/>
      </c>
      <c r="BG1176">
        <f t="shared" si="129"/>
        <v>0</v>
      </c>
      <c r="BO1176">
        <f t="shared" si="130"/>
        <v>0</v>
      </c>
      <c r="CC1176">
        <f t="shared" si="131"/>
        <v>0</v>
      </c>
      <c r="CD1176">
        <f t="shared" si="132"/>
        <v>0</v>
      </c>
      <c r="CG1176">
        <f ca="1">IFERROR(INDIRECT("IVA!X"&amp;MATCH(MID(COMPRAS!C1076,1,2)&amp;MID(COMPRAS!F1076,1,2)&amp;MID(COMPRAS!D1076,1,2),IVA!W:W,0)),"SIN COD.")</f>
        <v>0</v>
      </c>
      <c r="CH1176">
        <f ca="1">IFERROR(INDIRECT("IVA!Y"&amp;MATCH(MID(COMPRAS!C1076,1,2)&amp;MID(COMPRAS!F1076,1,2)&amp;MID(COMPRAS!D1076,1,2),IVA!W:W,0)),"SIN COD.")</f>
        <v>0</v>
      </c>
    </row>
    <row r="1177" spans="1:86" x14ac:dyDescent="0.25">
      <c r="A1177"/>
      <c r="B1177"/>
      <c r="D1177"/>
      <c r="AL1177">
        <f t="shared" si="126"/>
        <v>0</v>
      </c>
      <c r="AQ1177">
        <f t="shared" si="127"/>
        <v>0</v>
      </c>
      <c r="AR1177" t="str">
        <f>IFERROR(IF(OR(AP1177=338,AP1177=340,AP1177=341,AP1177=342,AP1177="342A",AP1177="342B"),PorcenRet(AP1177,AT1177,AU1177),INDEX(PORCENTAJEBUSCAR,MATCH(AP1177,CódigoRET,0),4)*1),"")</f>
        <v/>
      </c>
      <c r="AS1177">
        <f t="shared" si="128"/>
        <v>0</v>
      </c>
      <c r="BF1177" t="str">
        <f>IFERROR(IF(OR(BD1177=338,BD1177=340,BD1177=341,BD1177=342,BD1177="342A",BD1177="342B"),PorcenRet(BD1177,BH1177,BI1177),INDEX(PORCENTAJEBUSCAR,MATCH(BD1177,CódigoRET,0),4)*1),"")</f>
        <v/>
      </c>
      <c r="BG1177">
        <f t="shared" si="129"/>
        <v>0</v>
      </c>
      <c r="BO1177">
        <f t="shared" si="130"/>
        <v>0</v>
      </c>
      <c r="CC1177">
        <f t="shared" si="131"/>
        <v>0</v>
      </c>
      <c r="CD1177">
        <f t="shared" si="132"/>
        <v>0</v>
      </c>
      <c r="CG1177">
        <f ca="1">IFERROR(INDIRECT("IVA!X"&amp;MATCH(MID(COMPRAS!C1077,1,2)&amp;MID(COMPRAS!F1077,1,2)&amp;MID(COMPRAS!D1077,1,2),IVA!W:W,0)),"SIN COD.")</f>
        <v>0</v>
      </c>
      <c r="CH1177">
        <f ca="1">IFERROR(INDIRECT("IVA!Y"&amp;MATCH(MID(COMPRAS!C1077,1,2)&amp;MID(COMPRAS!F1077,1,2)&amp;MID(COMPRAS!D1077,1,2),IVA!W:W,0)),"SIN COD.")</f>
        <v>0</v>
      </c>
    </row>
    <row r="1178" spans="1:86" x14ac:dyDescent="0.25">
      <c r="A1178"/>
      <c r="B1178"/>
      <c r="D1178"/>
      <c r="AL1178">
        <f t="shared" si="126"/>
        <v>0</v>
      </c>
      <c r="AQ1178">
        <f t="shared" si="127"/>
        <v>0</v>
      </c>
      <c r="AR1178" t="str">
        <f>IFERROR(IF(OR(AP1178=338,AP1178=340,AP1178=341,AP1178=342,AP1178="342A",AP1178="342B"),PorcenRet(AP1178,AT1178,AU1178),INDEX(PORCENTAJEBUSCAR,MATCH(AP1178,CódigoRET,0),4)*1),"")</f>
        <v/>
      </c>
      <c r="AS1178">
        <f t="shared" si="128"/>
        <v>0</v>
      </c>
      <c r="BF1178" t="str">
        <f>IFERROR(IF(OR(BD1178=338,BD1178=340,BD1178=341,BD1178=342,BD1178="342A",BD1178="342B"),PorcenRet(BD1178,BH1178,BI1178),INDEX(PORCENTAJEBUSCAR,MATCH(BD1178,CódigoRET,0),4)*1),"")</f>
        <v/>
      </c>
      <c r="BG1178">
        <f t="shared" si="129"/>
        <v>0</v>
      </c>
      <c r="BO1178">
        <f t="shared" si="130"/>
        <v>0</v>
      </c>
      <c r="CC1178">
        <f t="shared" si="131"/>
        <v>0</v>
      </c>
      <c r="CD1178">
        <f t="shared" si="132"/>
        <v>0</v>
      </c>
      <c r="CG1178">
        <f ca="1">IFERROR(INDIRECT("IVA!X"&amp;MATCH(MID(COMPRAS!C1078,1,2)&amp;MID(COMPRAS!F1078,1,2)&amp;MID(COMPRAS!D1078,1,2),IVA!W:W,0)),"SIN COD.")</f>
        <v>0</v>
      </c>
      <c r="CH1178">
        <f ca="1">IFERROR(INDIRECT("IVA!Y"&amp;MATCH(MID(COMPRAS!C1078,1,2)&amp;MID(COMPRAS!F1078,1,2)&amp;MID(COMPRAS!D1078,1,2),IVA!W:W,0)),"SIN COD.")</f>
        <v>0</v>
      </c>
    </row>
    <row r="1179" spans="1:86" x14ac:dyDescent="0.25">
      <c r="A1179"/>
      <c r="B1179"/>
      <c r="D1179"/>
      <c r="AL1179">
        <f t="shared" si="126"/>
        <v>0</v>
      </c>
      <c r="AQ1179">
        <f t="shared" si="127"/>
        <v>0</v>
      </c>
      <c r="AR1179" t="str">
        <f>IFERROR(IF(OR(AP1179=338,AP1179=340,AP1179=341,AP1179=342,AP1179="342A",AP1179="342B"),PorcenRet(AP1179,AT1179,AU1179),INDEX(PORCENTAJEBUSCAR,MATCH(AP1179,CódigoRET,0),4)*1),"")</f>
        <v/>
      </c>
      <c r="AS1179">
        <f t="shared" si="128"/>
        <v>0</v>
      </c>
      <c r="BF1179" t="str">
        <f>IFERROR(IF(OR(BD1179=338,BD1179=340,BD1179=341,BD1179=342,BD1179="342A",BD1179="342B"),PorcenRet(BD1179,BH1179,BI1179),INDEX(PORCENTAJEBUSCAR,MATCH(BD1179,CódigoRET,0),4)*1),"")</f>
        <v/>
      </c>
      <c r="BG1179">
        <f t="shared" si="129"/>
        <v>0</v>
      </c>
      <c r="BO1179">
        <f t="shared" si="130"/>
        <v>0</v>
      </c>
      <c r="CC1179">
        <f t="shared" si="131"/>
        <v>0</v>
      </c>
      <c r="CD1179">
        <f t="shared" si="132"/>
        <v>0</v>
      </c>
      <c r="CG1179">
        <f ca="1">IFERROR(INDIRECT("IVA!X"&amp;MATCH(MID(COMPRAS!C1079,1,2)&amp;MID(COMPRAS!F1079,1,2)&amp;MID(COMPRAS!D1079,1,2),IVA!W:W,0)),"SIN COD.")</f>
        <v>0</v>
      </c>
      <c r="CH1179">
        <f ca="1">IFERROR(INDIRECT("IVA!Y"&amp;MATCH(MID(COMPRAS!C1079,1,2)&amp;MID(COMPRAS!F1079,1,2)&amp;MID(COMPRAS!D1079,1,2),IVA!W:W,0)),"SIN COD.")</f>
        <v>0</v>
      </c>
    </row>
    <row r="1180" spans="1:86" x14ac:dyDescent="0.25">
      <c r="A1180"/>
      <c r="B1180"/>
      <c r="D1180"/>
      <c r="AL1180">
        <f t="shared" si="126"/>
        <v>0</v>
      </c>
      <c r="AQ1180">
        <f t="shared" si="127"/>
        <v>0</v>
      </c>
      <c r="AR1180" t="str">
        <f>IFERROR(IF(OR(AP1180=338,AP1180=340,AP1180=341,AP1180=342,AP1180="342A",AP1180="342B"),PorcenRet(AP1180,AT1180,AU1180),INDEX(PORCENTAJEBUSCAR,MATCH(AP1180,CódigoRET,0),4)*1),"")</f>
        <v/>
      </c>
      <c r="AS1180">
        <f t="shared" si="128"/>
        <v>0</v>
      </c>
      <c r="BF1180" t="str">
        <f>IFERROR(IF(OR(BD1180=338,BD1180=340,BD1180=341,BD1180=342,BD1180="342A",BD1180="342B"),PorcenRet(BD1180,BH1180,BI1180),INDEX(PORCENTAJEBUSCAR,MATCH(BD1180,CódigoRET,0),4)*1),"")</f>
        <v/>
      </c>
      <c r="BG1180">
        <f t="shared" si="129"/>
        <v>0</v>
      </c>
      <c r="BO1180">
        <f t="shared" si="130"/>
        <v>0</v>
      </c>
      <c r="CC1180">
        <f t="shared" si="131"/>
        <v>0</v>
      </c>
      <c r="CD1180">
        <f t="shared" si="132"/>
        <v>0</v>
      </c>
      <c r="CG1180">
        <f ca="1">IFERROR(INDIRECT("IVA!X"&amp;MATCH(MID(COMPRAS!C1080,1,2)&amp;MID(COMPRAS!F1080,1,2)&amp;MID(COMPRAS!D1080,1,2),IVA!W:W,0)),"SIN COD.")</f>
        <v>0</v>
      </c>
      <c r="CH1180">
        <f ca="1">IFERROR(INDIRECT("IVA!Y"&amp;MATCH(MID(COMPRAS!C1080,1,2)&amp;MID(COMPRAS!F1080,1,2)&amp;MID(COMPRAS!D1080,1,2),IVA!W:W,0)),"SIN COD.")</f>
        <v>0</v>
      </c>
    </row>
    <row r="1181" spans="1:86" x14ac:dyDescent="0.25">
      <c r="A1181"/>
      <c r="B1181"/>
      <c r="D1181"/>
      <c r="AL1181">
        <f t="shared" si="126"/>
        <v>0</v>
      </c>
      <c r="AQ1181">
        <f t="shared" si="127"/>
        <v>0</v>
      </c>
      <c r="AR1181" t="str">
        <f>IFERROR(IF(OR(AP1181=338,AP1181=340,AP1181=341,AP1181=342,AP1181="342A",AP1181="342B"),PorcenRet(AP1181,AT1181,AU1181),INDEX(PORCENTAJEBUSCAR,MATCH(AP1181,CódigoRET,0),4)*1),"")</f>
        <v/>
      </c>
      <c r="AS1181">
        <f t="shared" si="128"/>
        <v>0</v>
      </c>
      <c r="BF1181" t="str">
        <f>IFERROR(IF(OR(BD1181=338,BD1181=340,BD1181=341,BD1181=342,BD1181="342A",BD1181="342B"),PorcenRet(BD1181,BH1181,BI1181),INDEX(PORCENTAJEBUSCAR,MATCH(BD1181,CódigoRET,0),4)*1),"")</f>
        <v/>
      </c>
      <c r="BG1181">
        <f t="shared" si="129"/>
        <v>0</v>
      </c>
      <c r="BO1181">
        <f t="shared" si="130"/>
        <v>0</v>
      </c>
      <c r="CC1181">
        <f t="shared" si="131"/>
        <v>0</v>
      </c>
      <c r="CD1181">
        <f t="shared" si="132"/>
        <v>0</v>
      </c>
      <c r="CG1181">
        <f ca="1">IFERROR(INDIRECT("IVA!X"&amp;MATCH(MID(COMPRAS!C1081,1,2)&amp;MID(COMPRAS!F1081,1,2)&amp;MID(COMPRAS!D1081,1,2),IVA!W:W,0)),"SIN COD.")</f>
        <v>0</v>
      </c>
      <c r="CH1181">
        <f ca="1">IFERROR(INDIRECT("IVA!Y"&amp;MATCH(MID(COMPRAS!C1081,1,2)&amp;MID(COMPRAS!F1081,1,2)&amp;MID(COMPRAS!D1081,1,2),IVA!W:W,0)),"SIN COD.")</f>
        <v>0</v>
      </c>
    </row>
    <row r="1182" spans="1:86" x14ac:dyDescent="0.25">
      <c r="A1182"/>
      <c r="B1182"/>
      <c r="D1182"/>
      <c r="AL1182">
        <f t="shared" si="126"/>
        <v>0</v>
      </c>
      <c r="AQ1182">
        <f t="shared" si="127"/>
        <v>0</v>
      </c>
      <c r="AR1182" t="str">
        <f>IFERROR(IF(OR(AP1182=338,AP1182=340,AP1182=341,AP1182=342,AP1182="342A",AP1182="342B"),PorcenRet(AP1182,AT1182,AU1182),INDEX(PORCENTAJEBUSCAR,MATCH(AP1182,CódigoRET,0),4)*1),"")</f>
        <v/>
      </c>
      <c r="AS1182">
        <f t="shared" si="128"/>
        <v>0</v>
      </c>
      <c r="BF1182" t="str">
        <f>IFERROR(IF(OR(BD1182=338,BD1182=340,BD1182=341,BD1182=342,BD1182="342A",BD1182="342B"),PorcenRet(BD1182,BH1182,BI1182),INDEX(PORCENTAJEBUSCAR,MATCH(BD1182,CódigoRET,0),4)*1),"")</f>
        <v/>
      </c>
      <c r="BG1182">
        <f t="shared" si="129"/>
        <v>0</v>
      </c>
      <c r="BO1182">
        <f t="shared" si="130"/>
        <v>0</v>
      </c>
      <c r="CC1182">
        <f t="shared" si="131"/>
        <v>0</v>
      </c>
      <c r="CD1182">
        <f t="shared" si="132"/>
        <v>0</v>
      </c>
      <c r="CG1182">
        <f ca="1">IFERROR(INDIRECT("IVA!X"&amp;MATCH(MID(COMPRAS!C1082,1,2)&amp;MID(COMPRAS!F1082,1,2)&amp;MID(COMPRAS!D1082,1,2),IVA!W:W,0)),"SIN COD.")</f>
        <v>0</v>
      </c>
      <c r="CH1182">
        <f ca="1">IFERROR(INDIRECT("IVA!Y"&amp;MATCH(MID(COMPRAS!C1082,1,2)&amp;MID(COMPRAS!F1082,1,2)&amp;MID(COMPRAS!D1082,1,2),IVA!W:W,0)),"SIN COD.")</f>
        <v>0</v>
      </c>
    </row>
    <row r="1183" spans="1:86" x14ac:dyDescent="0.25">
      <c r="A1183"/>
      <c r="B1183"/>
      <c r="D1183"/>
      <c r="AL1183">
        <f t="shared" si="126"/>
        <v>0</v>
      </c>
      <c r="AQ1183">
        <f t="shared" si="127"/>
        <v>0</v>
      </c>
      <c r="AR1183" t="str">
        <f>IFERROR(IF(OR(AP1183=338,AP1183=340,AP1183=341,AP1183=342,AP1183="342A",AP1183="342B"),PorcenRet(AP1183,AT1183,AU1183),INDEX(PORCENTAJEBUSCAR,MATCH(AP1183,CódigoRET,0),4)*1),"")</f>
        <v/>
      </c>
      <c r="AS1183">
        <f t="shared" si="128"/>
        <v>0</v>
      </c>
      <c r="BF1183" t="str">
        <f>IFERROR(IF(OR(BD1183=338,BD1183=340,BD1183=341,BD1183=342,BD1183="342A",BD1183="342B"),PorcenRet(BD1183,BH1183,BI1183),INDEX(PORCENTAJEBUSCAR,MATCH(BD1183,CódigoRET,0),4)*1),"")</f>
        <v/>
      </c>
      <c r="BG1183">
        <f t="shared" si="129"/>
        <v>0</v>
      </c>
      <c r="BO1183">
        <f t="shared" si="130"/>
        <v>0</v>
      </c>
      <c r="CC1183">
        <f t="shared" si="131"/>
        <v>0</v>
      </c>
      <c r="CD1183">
        <f t="shared" si="132"/>
        <v>0</v>
      </c>
      <c r="CG1183">
        <f ca="1">IFERROR(INDIRECT("IVA!X"&amp;MATCH(MID(COMPRAS!C1083,1,2)&amp;MID(COMPRAS!F1083,1,2)&amp;MID(COMPRAS!D1083,1,2),IVA!W:W,0)),"SIN COD.")</f>
        <v>0</v>
      </c>
      <c r="CH1183">
        <f ca="1">IFERROR(INDIRECT("IVA!Y"&amp;MATCH(MID(COMPRAS!C1083,1,2)&amp;MID(COMPRAS!F1083,1,2)&amp;MID(COMPRAS!D1083,1,2),IVA!W:W,0)),"SIN COD.")</f>
        <v>0</v>
      </c>
    </row>
    <row r="1184" spans="1:86" x14ac:dyDescent="0.25">
      <c r="A1184"/>
      <c r="B1184"/>
      <c r="D1184"/>
      <c r="AL1184">
        <f t="shared" si="126"/>
        <v>0</v>
      </c>
      <c r="AQ1184">
        <f t="shared" si="127"/>
        <v>0</v>
      </c>
      <c r="AR1184" t="str">
        <f>IFERROR(IF(OR(AP1184=338,AP1184=340,AP1184=341,AP1184=342,AP1184="342A",AP1184="342B"),PorcenRet(AP1184,AT1184,AU1184),INDEX(PORCENTAJEBUSCAR,MATCH(AP1184,CódigoRET,0),4)*1),"")</f>
        <v/>
      </c>
      <c r="AS1184">
        <f t="shared" si="128"/>
        <v>0</v>
      </c>
      <c r="BF1184" t="str">
        <f>IFERROR(IF(OR(BD1184=338,BD1184=340,BD1184=341,BD1184=342,BD1184="342A",BD1184="342B"),PorcenRet(BD1184,BH1184,BI1184),INDEX(PORCENTAJEBUSCAR,MATCH(BD1184,CódigoRET,0),4)*1),"")</f>
        <v/>
      </c>
      <c r="BG1184">
        <f t="shared" si="129"/>
        <v>0</v>
      </c>
      <c r="BO1184">
        <f t="shared" si="130"/>
        <v>0</v>
      </c>
      <c r="CC1184">
        <f t="shared" si="131"/>
        <v>0</v>
      </c>
      <c r="CD1184">
        <f t="shared" si="132"/>
        <v>0</v>
      </c>
      <c r="CG1184">
        <f ca="1">IFERROR(INDIRECT("IVA!X"&amp;MATCH(MID(COMPRAS!C1084,1,2)&amp;MID(COMPRAS!F1084,1,2)&amp;MID(COMPRAS!D1084,1,2),IVA!W:W,0)),"SIN COD.")</f>
        <v>0</v>
      </c>
      <c r="CH1184">
        <f ca="1">IFERROR(INDIRECT("IVA!Y"&amp;MATCH(MID(COMPRAS!C1084,1,2)&amp;MID(COMPRAS!F1084,1,2)&amp;MID(COMPRAS!D1084,1,2),IVA!W:W,0)),"SIN COD.")</f>
        <v>0</v>
      </c>
    </row>
    <row r="1185" spans="1:86" x14ac:dyDescent="0.25">
      <c r="A1185"/>
      <c r="B1185"/>
      <c r="D1185"/>
      <c r="AL1185">
        <f t="shared" si="126"/>
        <v>0</v>
      </c>
      <c r="AQ1185">
        <f t="shared" si="127"/>
        <v>0</v>
      </c>
      <c r="AR1185" t="str">
        <f>IFERROR(IF(OR(AP1185=338,AP1185=340,AP1185=341,AP1185=342,AP1185="342A",AP1185="342B"),PorcenRet(AP1185,AT1185,AU1185),INDEX(PORCENTAJEBUSCAR,MATCH(AP1185,CódigoRET,0),4)*1),"")</f>
        <v/>
      </c>
      <c r="AS1185">
        <f t="shared" si="128"/>
        <v>0</v>
      </c>
      <c r="BF1185" t="str">
        <f>IFERROR(IF(OR(BD1185=338,BD1185=340,BD1185=341,BD1185=342,BD1185="342A",BD1185="342B"),PorcenRet(BD1185,BH1185,BI1185),INDEX(PORCENTAJEBUSCAR,MATCH(BD1185,CódigoRET,0),4)*1),"")</f>
        <v/>
      </c>
      <c r="BG1185">
        <f t="shared" si="129"/>
        <v>0</v>
      </c>
      <c r="BO1185">
        <f t="shared" si="130"/>
        <v>0</v>
      </c>
      <c r="CC1185">
        <f t="shared" si="131"/>
        <v>0</v>
      </c>
      <c r="CD1185">
        <f t="shared" si="132"/>
        <v>0</v>
      </c>
      <c r="CG1185">
        <f ca="1">IFERROR(INDIRECT("IVA!X"&amp;MATCH(MID(COMPRAS!C1085,1,2)&amp;MID(COMPRAS!F1085,1,2)&amp;MID(COMPRAS!D1085,1,2),IVA!W:W,0)),"SIN COD.")</f>
        <v>0</v>
      </c>
      <c r="CH1185">
        <f ca="1">IFERROR(INDIRECT("IVA!Y"&amp;MATCH(MID(COMPRAS!C1085,1,2)&amp;MID(COMPRAS!F1085,1,2)&amp;MID(COMPRAS!D1085,1,2),IVA!W:W,0)),"SIN COD.")</f>
        <v>0</v>
      </c>
    </row>
    <row r="1186" spans="1:86" x14ac:dyDescent="0.25">
      <c r="A1186"/>
      <c r="B1186"/>
      <c r="D1186"/>
      <c r="AL1186">
        <f t="shared" si="126"/>
        <v>0</v>
      </c>
      <c r="AQ1186">
        <f t="shared" si="127"/>
        <v>0</v>
      </c>
      <c r="AR1186" t="str">
        <f>IFERROR(IF(OR(AP1186=338,AP1186=340,AP1186=341,AP1186=342,AP1186="342A",AP1186="342B"),PorcenRet(AP1186,AT1186,AU1186),INDEX(PORCENTAJEBUSCAR,MATCH(AP1186,CódigoRET,0),4)*1),"")</f>
        <v/>
      </c>
      <c r="AS1186">
        <f t="shared" si="128"/>
        <v>0</v>
      </c>
      <c r="BF1186" t="str">
        <f>IFERROR(IF(OR(BD1186=338,BD1186=340,BD1186=341,BD1186=342,BD1186="342A",BD1186="342B"),PorcenRet(BD1186,BH1186,BI1186),INDEX(PORCENTAJEBUSCAR,MATCH(BD1186,CódigoRET,0),4)*1),"")</f>
        <v/>
      </c>
      <c r="BG1186">
        <f t="shared" si="129"/>
        <v>0</v>
      </c>
      <c r="BO1186">
        <f t="shared" si="130"/>
        <v>0</v>
      </c>
      <c r="CC1186">
        <f t="shared" si="131"/>
        <v>0</v>
      </c>
      <c r="CD1186">
        <f t="shared" si="132"/>
        <v>0</v>
      </c>
      <c r="CG1186">
        <f ca="1">IFERROR(INDIRECT("IVA!X"&amp;MATCH(MID(COMPRAS!C1086,1,2)&amp;MID(COMPRAS!F1086,1,2)&amp;MID(COMPRAS!D1086,1,2),IVA!W:W,0)),"SIN COD.")</f>
        <v>0</v>
      </c>
      <c r="CH1186">
        <f ca="1">IFERROR(INDIRECT("IVA!Y"&amp;MATCH(MID(COMPRAS!C1086,1,2)&amp;MID(COMPRAS!F1086,1,2)&amp;MID(COMPRAS!D1086,1,2),IVA!W:W,0)),"SIN COD.")</f>
        <v>0</v>
      </c>
    </row>
    <row r="1187" spans="1:86" x14ac:dyDescent="0.25">
      <c r="A1187"/>
      <c r="B1187"/>
      <c r="D1187"/>
      <c r="AL1187">
        <f t="shared" si="126"/>
        <v>0</v>
      </c>
      <c r="AQ1187">
        <f t="shared" si="127"/>
        <v>0</v>
      </c>
      <c r="AR1187" t="str">
        <f>IFERROR(IF(OR(AP1187=338,AP1187=340,AP1187=341,AP1187=342,AP1187="342A",AP1187="342B"),PorcenRet(AP1187,AT1187,AU1187),INDEX(PORCENTAJEBUSCAR,MATCH(AP1187,CódigoRET,0),4)*1),"")</f>
        <v/>
      </c>
      <c r="AS1187">
        <f t="shared" si="128"/>
        <v>0</v>
      </c>
      <c r="BF1187" t="str">
        <f>IFERROR(IF(OR(BD1187=338,BD1187=340,BD1187=341,BD1187=342,BD1187="342A",BD1187="342B"),PorcenRet(BD1187,BH1187,BI1187),INDEX(PORCENTAJEBUSCAR,MATCH(BD1187,CódigoRET,0),4)*1),"")</f>
        <v/>
      </c>
      <c r="BG1187">
        <f t="shared" si="129"/>
        <v>0</v>
      </c>
      <c r="BO1187">
        <f t="shared" si="130"/>
        <v>0</v>
      </c>
      <c r="CC1187">
        <f t="shared" si="131"/>
        <v>0</v>
      </c>
      <c r="CD1187">
        <f t="shared" si="132"/>
        <v>0</v>
      </c>
      <c r="CG1187">
        <f ca="1">IFERROR(INDIRECT("IVA!X"&amp;MATCH(MID(COMPRAS!C1087,1,2)&amp;MID(COMPRAS!F1087,1,2)&amp;MID(COMPRAS!D1087,1,2),IVA!W:W,0)),"SIN COD.")</f>
        <v>0</v>
      </c>
      <c r="CH1187">
        <f ca="1">IFERROR(INDIRECT("IVA!Y"&amp;MATCH(MID(COMPRAS!C1087,1,2)&amp;MID(COMPRAS!F1087,1,2)&amp;MID(COMPRAS!D1087,1,2),IVA!W:W,0)),"SIN COD.")</f>
        <v>0</v>
      </c>
    </row>
    <row r="1188" spans="1:86" x14ac:dyDescent="0.25">
      <c r="A1188"/>
      <c r="B1188"/>
      <c r="D1188"/>
      <c r="AL1188">
        <f t="shared" si="126"/>
        <v>0</v>
      </c>
      <c r="AQ1188">
        <f t="shared" si="127"/>
        <v>0</v>
      </c>
      <c r="AR1188" t="str">
        <f>IFERROR(IF(OR(AP1188=338,AP1188=340,AP1188=341,AP1188=342,AP1188="342A",AP1188="342B"),PorcenRet(AP1188,AT1188,AU1188),INDEX(PORCENTAJEBUSCAR,MATCH(AP1188,CódigoRET,0),4)*1),"")</f>
        <v/>
      </c>
      <c r="AS1188">
        <f t="shared" si="128"/>
        <v>0</v>
      </c>
      <c r="BF1188" t="str">
        <f>IFERROR(IF(OR(BD1188=338,BD1188=340,BD1188=341,BD1188=342,BD1188="342A",BD1188="342B"),PorcenRet(BD1188,BH1188,BI1188),INDEX(PORCENTAJEBUSCAR,MATCH(BD1188,CódigoRET,0),4)*1),"")</f>
        <v/>
      </c>
      <c r="BG1188">
        <f t="shared" si="129"/>
        <v>0</v>
      </c>
      <c r="BO1188">
        <f t="shared" si="130"/>
        <v>0</v>
      </c>
      <c r="CC1188">
        <f t="shared" si="131"/>
        <v>0</v>
      </c>
      <c r="CD1188">
        <f t="shared" si="132"/>
        <v>0</v>
      </c>
      <c r="CG1188">
        <f ca="1">IFERROR(INDIRECT("IVA!X"&amp;MATCH(MID(COMPRAS!C1088,1,2)&amp;MID(COMPRAS!F1088,1,2)&amp;MID(COMPRAS!D1088,1,2),IVA!W:W,0)),"SIN COD.")</f>
        <v>0</v>
      </c>
      <c r="CH1188">
        <f ca="1">IFERROR(INDIRECT("IVA!Y"&amp;MATCH(MID(COMPRAS!C1088,1,2)&amp;MID(COMPRAS!F1088,1,2)&amp;MID(COMPRAS!D1088,1,2),IVA!W:W,0)),"SIN COD.")</f>
        <v>0</v>
      </c>
    </row>
    <row r="1189" spans="1:86" x14ac:dyDescent="0.25">
      <c r="A1189"/>
      <c r="B1189"/>
      <c r="D1189"/>
      <c r="AL1189">
        <f t="shared" si="126"/>
        <v>0</v>
      </c>
      <c r="AQ1189">
        <f t="shared" si="127"/>
        <v>0</v>
      </c>
      <c r="AR1189" t="str">
        <f>IFERROR(IF(OR(AP1189=338,AP1189=340,AP1189=341,AP1189=342,AP1189="342A",AP1189="342B"),PorcenRet(AP1189,AT1189,AU1189),INDEX(PORCENTAJEBUSCAR,MATCH(AP1189,CódigoRET,0),4)*1),"")</f>
        <v/>
      </c>
      <c r="AS1189">
        <f t="shared" si="128"/>
        <v>0</v>
      </c>
      <c r="BF1189" t="str">
        <f>IFERROR(IF(OR(BD1189=338,BD1189=340,BD1189=341,BD1189=342,BD1189="342A",BD1189="342B"),PorcenRet(BD1189,BH1189,BI1189),INDEX(PORCENTAJEBUSCAR,MATCH(BD1189,CódigoRET,0),4)*1),"")</f>
        <v/>
      </c>
      <c r="BG1189">
        <f t="shared" si="129"/>
        <v>0</v>
      </c>
      <c r="BO1189">
        <f t="shared" si="130"/>
        <v>0</v>
      </c>
      <c r="CC1189">
        <f t="shared" si="131"/>
        <v>0</v>
      </c>
      <c r="CD1189">
        <f t="shared" si="132"/>
        <v>0</v>
      </c>
      <c r="CG1189">
        <f ca="1">IFERROR(INDIRECT("IVA!X"&amp;MATCH(MID(COMPRAS!C1089,1,2)&amp;MID(COMPRAS!F1089,1,2)&amp;MID(COMPRAS!D1089,1,2),IVA!W:W,0)),"SIN COD.")</f>
        <v>0</v>
      </c>
      <c r="CH1189">
        <f ca="1">IFERROR(INDIRECT("IVA!Y"&amp;MATCH(MID(COMPRAS!C1089,1,2)&amp;MID(COMPRAS!F1089,1,2)&amp;MID(COMPRAS!D1089,1,2),IVA!W:W,0)),"SIN COD.")</f>
        <v>0</v>
      </c>
    </row>
    <row r="1190" spans="1:86" x14ac:dyDescent="0.25">
      <c r="A1190"/>
      <c r="B1190"/>
      <c r="D1190"/>
      <c r="AL1190">
        <f t="shared" si="126"/>
        <v>0</v>
      </c>
      <c r="AQ1190">
        <f t="shared" si="127"/>
        <v>0</v>
      </c>
      <c r="AR1190" t="str">
        <f>IFERROR(IF(OR(AP1190=338,AP1190=340,AP1190=341,AP1190=342,AP1190="342A",AP1190="342B"),PorcenRet(AP1190,AT1190,AU1190),INDEX(PORCENTAJEBUSCAR,MATCH(AP1190,CódigoRET,0),4)*1),"")</f>
        <v/>
      </c>
      <c r="AS1190">
        <f t="shared" si="128"/>
        <v>0</v>
      </c>
      <c r="BF1190" t="str">
        <f>IFERROR(IF(OR(BD1190=338,BD1190=340,BD1190=341,BD1190=342,BD1190="342A",BD1190="342B"),PorcenRet(BD1190,BH1190,BI1190),INDEX(PORCENTAJEBUSCAR,MATCH(BD1190,CódigoRET,0),4)*1),"")</f>
        <v/>
      </c>
      <c r="BG1190">
        <f t="shared" si="129"/>
        <v>0</v>
      </c>
      <c r="BO1190">
        <f t="shared" si="130"/>
        <v>0</v>
      </c>
      <c r="CC1190">
        <f t="shared" si="131"/>
        <v>0</v>
      </c>
      <c r="CD1190">
        <f t="shared" si="132"/>
        <v>0</v>
      </c>
      <c r="CG1190">
        <f ca="1">IFERROR(INDIRECT("IVA!X"&amp;MATCH(MID(COMPRAS!C1090,1,2)&amp;MID(COMPRAS!F1090,1,2)&amp;MID(COMPRAS!D1090,1,2),IVA!W:W,0)),"SIN COD.")</f>
        <v>0</v>
      </c>
      <c r="CH1190">
        <f ca="1">IFERROR(INDIRECT("IVA!Y"&amp;MATCH(MID(COMPRAS!C1090,1,2)&amp;MID(COMPRAS!F1090,1,2)&amp;MID(COMPRAS!D1090,1,2),IVA!W:W,0)),"SIN COD.")</f>
        <v>0</v>
      </c>
    </row>
    <row r="1191" spans="1:86" x14ac:dyDescent="0.25">
      <c r="A1191"/>
      <c r="B1191"/>
      <c r="D1191"/>
      <c r="AL1191">
        <f t="shared" si="126"/>
        <v>0</v>
      </c>
      <c r="AQ1191">
        <f t="shared" si="127"/>
        <v>0</v>
      </c>
      <c r="AR1191" t="str">
        <f>IFERROR(IF(OR(AP1191=338,AP1191=340,AP1191=341,AP1191=342,AP1191="342A",AP1191="342B"),PorcenRet(AP1191,AT1191,AU1191),INDEX(PORCENTAJEBUSCAR,MATCH(AP1191,CódigoRET,0),4)*1),"")</f>
        <v/>
      </c>
      <c r="AS1191">
        <f t="shared" si="128"/>
        <v>0</v>
      </c>
      <c r="BF1191" t="str">
        <f>IFERROR(IF(OR(BD1191=338,BD1191=340,BD1191=341,BD1191=342,BD1191="342A",BD1191="342B"),PorcenRet(BD1191,BH1191,BI1191),INDEX(PORCENTAJEBUSCAR,MATCH(BD1191,CódigoRET,0),4)*1),"")</f>
        <v/>
      </c>
      <c r="BG1191">
        <f t="shared" si="129"/>
        <v>0</v>
      </c>
      <c r="BO1191">
        <f t="shared" si="130"/>
        <v>0</v>
      </c>
      <c r="CC1191">
        <f t="shared" si="131"/>
        <v>0</v>
      </c>
      <c r="CD1191">
        <f t="shared" si="132"/>
        <v>0</v>
      </c>
      <c r="CG1191">
        <f ca="1">IFERROR(INDIRECT("IVA!X"&amp;MATCH(MID(COMPRAS!C1091,1,2)&amp;MID(COMPRAS!F1091,1,2)&amp;MID(COMPRAS!D1091,1,2),IVA!W:W,0)),"SIN COD.")</f>
        <v>0</v>
      </c>
      <c r="CH1191">
        <f ca="1">IFERROR(INDIRECT("IVA!Y"&amp;MATCH(MID(COMPRAS!C1091,1,2)&amp;MID(COMPRAS!F1091,1,2)&amp;MID(COMPRAS!D1091,1,2),IVA!W:W,0)),"SIN COD.")</f>
        <v>0</v>
      </c>
    </row>
    <row r="1192" spans="1:86" x14ac:dyDescent="0.25">
      <c r="A1192"/>
      <c r="B1192"/>
      <c r="D1192"/>
      <c r="AL1192">
        <f t="shared" si="126"/>
        <v>0</v>
      </c>
      <c r="AQ1192">
        <f t="shared" si="127"/>
        <v>0</v>
      </c>
      <c r="AR1192" t="str">
        <f>IFERROR(IF(OR(AP1192=338,AP1192=340,AP1192=341,AP1192=342,AP1192="342A",AP1192="342B"),PorcenRet(AP1192,AT1192,AU1192),INDEX(PORCENTAJEBUSCAR,MATCH(AP1192,CódigoRET,0),4)*1),"")</f>
        <v/>
      </c>
      <c r="AS1192">
        <f t="shared" si="128"/>
        <v>0</v>
      </c>
      <c r="BF1192" t="str">
        <f>IFERROR(IF(OR(BD1192=338,BD1192=340,BD1192=341,BD1192=342,BD1192="342A",BD1192="342B"),PorcenRet(BD1192,BH1192,BI1192),INDEX(PORCENTAJEBUSCAR,MATCH(BD1192,CódigoRET,0),4)*1),"")</f>
        <v/>
      </c>
      <c r="BG1192">
        <f t="shared" si="129"/>
        <v>0</v>
      </c>
      <c r="BO1192">
        <f t="shared" si="130"/>
        <v>0</v>
      </c>
      <c r="CC1192">
        <f t="shared" si="131"/>
        <v>0</v>
      </c>
      <c r="CD1192">
        <f t="shared" si="132"/>
        <v>0</v>
      </c>
      <c r="CG1192">
        <f ca="1">IFERROR(INDIRECT("IVA!X"&amp;MATCH(MID(COMPRAS!C1092,1,2)&amp;MID(COMPRAS!F1092,1,2)&amp;MID(COMPRAS!D1092,1,2),IVA!W:W,0)),"SIN COD.")</f>
        <v>0</v>
      </c>
      <c r="CH1192">
        <f ca="1">IFERROR(INDIRECT("IVA!Y"&amp;MATCH(MID(COMPRAS!C1092,1,2)&amp;MID(COMPRAS!F1092,1,2)&amp;MID(COMPRAS!D1092,1,2),IVA!W:W,0)),"SIN COD.")</f>
        <v>0</v>
      </c>
    </row>
    <row r="1193" spans="1:86" x14ac:dyDescent="0.25">
      <c r="A1193"/>
      <c r="B1193"/>
      <c r="D1193"/>
      <c r="AL1193">
        <f t="shared" si="126"/>
        <v>0</v>
      </c>
      <c r="AQ1193">
        <f t="shared" si="127"/>
        <v>0</v>
      </c>
      <c r="AR1193" t="str">
        <f>IFERROR(IF(OR(AP1193=338,AP1193=340,AP1193=341,AP1193=342,AP1193="342A",AP1193="342B"),PorcenRet(AP1193,AT1193,AU1193),INDEX(PORCENTAJEBUSCAR,MATCH(AP1193,CódigoRET,0),4)*1),"")</f>
        <v/>
      </c>
      <c r="AS1193">
        <f t="shared" si="128"/>
        <v>0</v>
      </c>
      <c r="BF1193" t="str">
        <f>IFERROR(IF(OR(BD1193=338,BD1193=340,BD1193=341,BD1193=342,BD1193="342A",BD1193="342B"),PorcenRet(BD1193,BH1193,BI1193),INDEX(PORCENTAJEBUSCAR,MATCH(BD1193,CódigoRET,0),4)*1),"")</f>
        <v/>
      </c>
      <c r="BG1193">
        <f t="shared" si="129"/>
        <v>0</v>
      </c>
      <c r="BO1193">
        <f t="shared" si="130"/>
        <v>0</v>
      </c>
      <c r="CC1193">
        <f t="shared" si="131"/>
        <v>0</v>
      </c>
      <c r="CD1193">
        <f t="shared" si="132"/>
        <v>0</v>
      </c>
      <c r="CG1193">
        <f ca="1">IFERROR(INDIRECT("IVA!X"&amp;MATCH(MID(COMPRAS!C1093,1,2)&amp;MID(COMPRAS!F1093,1,2)&amp;MID(COMPRAS!D1093,1,2),IVA!W:W,0)),"SIN COD.")</f>
        <v>0</v>
      </c>
      <c r="CH1193">
        <f ca="1">IFERROR(INDIRECT("IVA!Y"&amp;MATCH(MID(COMPRAS!C1093,1,2)&amp;MID(COMPRAS!F1093,1,2)&amp;MID(COMPRAS!D1093,1,2),IVA!W:W,0)),"SIN COD.")</f>
        <v>0</v>
      </c>
    </row>
    <row r="1194" spans="1:86" x14ac:dyDescent="0.25">
      <c r="A1194"/>
      <c r="B1194"/>
      <c r="D1194"/>
      <c r="AL1194">
        <f t="shared" si="126"/>
        <v>0</v>
      </c>
      <c r="AQ1194">
        <f t="shared" si="127"/>
        <v>0</v>
      </c>
      <c r="AR1194" t="str">
        <f>IFERROR(IF(OR(AP1194=338,AP1194=340,AP1194=341,AP1194=342,AP1194="342A",AP1194="342B"),PorcenRet(AP1194,AT1194,AU1194),INDEX(PORCENTAJEBUSCAR,MATCH(AP1194,CódigoRET,0),4)*1),"")</f>
        <v/>
      </c>
      <c r="AS1194">
        <f t="shared" si="128"/>
        <v>0</v>
      </c>
      <c r="BF1194" t="str">
        <f>IFERROR(IF(OR(BD1194=338,BD1194=340,BD1194=341,BD1194=342,BD1194="342A",BD1194="342B"),PorcenRet(BD1194,BH1194,BI1194),INDEX(PORCENTAJEBUSCAR,MATCH(BD1194,CódigoRET,0),4)*1),"")</f>
        <v/>
      </c>
      <c r="BG1194">
        <f t="shared" si="129"/>
        <v>0</v>
      </c>
      <c r="BO1194">
        <f t="shared" si="130"/>
        <v>0</v>
      </c>
      <c r="CC1194">
        <f t="shared" si="131"/>
        <v>0</v>
      </c>
      <c r="CD1194">
        <f t="shared" si="132"/>
        <v>0</v>
      </c>
      <c r="CG1194">
        <f ca="1">IFERROR(INDIRECT("IVA!X"&amp;MATCH(MID(COMPRAS!C1094,1,2)&amp;MID(COMPRAS!F1094,1,2)&amp;MID(COMPRAS!D1094,1,2),IVA!W:W,0)),"SIN COD.")</f>
        <v>0</v>
      </c>
      <c r="CH1194">
        <f ca="1">IFERROR(INDIRECT("IVA!Y"&amp;MATCH(MID(COMPRAS!C1094,1,2)&amp;MID(COMPRAS!F1094,1,2)&amp;MID(COMPRAS!D1094,1,2),IVA!W:W,0)),"SIN COD.")</f>
        <v>0</v>
      </c>
    </row>
    <row r="1195" spans="1:86" x14ac:dyDescent="0.25">
      <c r="A1195"/>
      <c r="B1195"/>
      <c r="D1195"/>
      <c r="AL1195">
        <f t="shared" si="126"/>
        <v>0</v>
      </c>
      <c r="AQ1195">
        <f t="shared" si="127"/>
        <v>0</v>
      </c>
      <c r="AR1195" t="str">
        <f>IFERROR(IF(OR(AP1195=338,AP1195=340,AP1195=341,AP1195=342,AP1195="342A",AP1195="342B"),PorcenRet(AP1195,AT1195,AU1195),INDEX(PORCENTAJEBUSCAR,MATCH(AP1195,CódigoRET,0),4)*1),"")</f>
        <v/>
      </c>
      <c r="AS1195">
        <f t="shared" si="128"/>
        <v>0</v>
      </c>
      <c r="BF1195" t="str">
        <f>IFERROR(IF(OR(BD1195=338,BD1195=340,BD1195=341,BD1195=342,BD1195="342A",BD1195="342B"),PorcenRet(BD1195,BH1195,BI1195),INDEX(PORCENTAJEBUSCAR,MATCH(BD1195,CódigoRET,0),4)*1),"")</f>
        <v/>
      </c>
      <c r="BG1195">
        <f t="shared" si="129"/>
        <v>0</v>
      </c>
      <c r="BO1195">
        <f t="shared" si="130"/>
        <v>0</v>
      </c>
      <c r="CC1195">
        <f t="shared" si="131"/>
        <v>0</v>
      </c>
      <c r="CD1195">
        <f t="shared" si="132"/>
        <v>0</v>
      </c>
      <c r="CG1195">
        <f ca="1">IFERROR(INDIRECT("IVA!X"&amp;MATCH(MID(COMPRAS!C1095,1,2)&amp;MID(COMPRAS!F1095,1,2)&amp;MID(COMPRAS!D1095,1,2),IVA!W:W,0)),"SIN COD.")</f>
        <v>0</v>
      </c>
      <c r="CH1195">
        <f ca="1">IFERROR(INDIRECT("IVA!Y"&amp;MATCH(MID(COMPRAS!C1095,1,2)&amp;MID(COMPRAS!F1095,1,2)&amp;MID(COMPRAS!D1095,1,2),IVA!W:W,0)),"SIN COD.")</f>
        <v>0</v>
      </c>
    </row>
    <row r="1196" spans="1:86" x14ac:dyDescent="0.25">
      <c r="A1196"/>
      <c r="B1196"/>
      <c r="D1196"/>
      <c r="AL1196">
        <f t="shared" si="126"/>
        <v>0</v>
      </c>
      <c r="AQ1196">
        <f t="shared" si="127"/>
        <v>0</v>
      </c>
      <c r="AR1196" t="str">
        <f>IFERROR(IF(OR(AP1196=338,AP1196=340,AP1196=341,AP1196=342,AP1196="342A",AP1196="342B"),PorcenRet(AP1196,AT1196,AU1196),INDEX(PORCENTAJEBUSCAR,MATCH(AP1196,CódigoRET,0),4)*1),"")</f>
        <v/>
      </c>
      <c r="AS1196">
        <f t="shared" si="128"/>
        <v>0</v>
      </c>
      <c r="BF1196" t="str">
        <f>IFERROR(IF(OR(BD1196=338,BD1196=340,BD1196=341,BD1196=342,BD1196="342A",BD1196="342B"),PorcenRet(BD1196,BH1196,BI1196),INDEX(PORCENTAJEBUSCAR,MATCH(BD1196,CódigoRET,0),4)*1),"")</f>
        <v/>
      </c>
      <c r="BG1196">
        <f t="shared" si="129"/>
        <v>0</v>
      </c>
      <c r="BO1196">
        <f t="shared" si="130"/>
        <v>0</v>
      </c>
      <c r="CC1196">
        <f t="shared" si="131"/>
        <v>0</v>
      </c>
      <c r="CD1196">
        <f t="shared" si="132"/>
        <v>0</v>
      </c>
      <c r="CG1196">
        <f ca="1">IFERROR(INDIRECT("IVA!X"&amp;MATCH(MID(COMPRAS!C1096,1,2)&amp;MID(COMPRAS!F1096,1,2)&amp;MID(COMPRAS!D1096,1,2),IVA!W:W,0)),"SIN COD.")</f>
        <v>0</v>
      </c>
      <c r="CH1196">
        <f ca="1">IFERROR(INDIRECT("IVA!Y"&amp;MATCH(MID(COMPRAS!C1096,1,2)&amp;MID(COMPRAS!F1096,1,2)&amp;MID(COMPRAS!D1096,1,2),IVA!W:W,0)),"SIN COD.")</f>
        <v>0</v>
      </c>
    </row>
    <row r="1197" spans="1:86" x14ac:dyDescent="0.25">
      <c r="A1197"/>
      <c r="B1197"/>
      <c r="D1197"/>
      <c r="AL1197">
        <f t="shared" si="126"/>
        <v>0</v>
      </c>
      <c r="AQ1197">
        <f t="shared" si="127"/>
        <v>0</v>
      </c>
      <c r="AR1197" t="str">
        <f>IFERROR(IF(OR(AP1197=338,AP1197=340,AP1197=341,AP1197=342,AP1197="342A",AP1197="342B"),PorcenRet(AP1197,AT1197,AU1197),INDEX(PORCENTAJEBUSCAR,MATCH(AP1197,CódigoRET,0),4)*1),"")</f>
        <v/>
      </c>
      <c r="AS1197">
        <f t="shared" si="128"/>
        <v>0</v>
      </c>
      <c r="BF1197" t="str">
        <f>IFERROR(IF(OR(BD1197=338,BD1197=340,BD1197=341,BD1197=342,BD1197="342A",BD1197="342B"),PorcenRet(BD1197,BH1197,BI1197),INDEX(PORCENTAJEBUSCAR,MATCH(BD1197,CódigoRET,0),4)*1),"")</f>
        <v/>
      </c>
      <c r="BG1197">
        <f t="shared" si="129"/>
        <v>0</v>
      </c>
      <c r="BO1197">
        <f t="shared" si="130"/>
        <v>0</v>
      </c>
      <c r="CC1197">
        <f t="shared" si="131"/>
        <v>0</v>
      </c>
      <c r="CD1197">
        <f t="shared" si="132"/>
        <v>0</v>
      </c>
      <c r="CG1197">
        <f ca="1">IFERROR(INDIRECT("IVA!X"&amp;MATCH(MID(COMPRAS!C1097,1,2)&amp;MID(COMPRAS!F1097,1,2)&amp;MID(COMPRAS!D1097,1,2),IVA!W:W,0)),"SIN COD.")</f>
        <v>0</v>
      </c>
      <c r="CH1197">
        <f ca="1">IFERROR(INDIRECT("IVA!Y"&amp;MATCH(MID(COMPRAS!C1097,1,2)&amp;MID(COMPRAS!F1097,1,2)&amp;MID(COMPRAS!D1097,1,2),IVA!W:W,0)),"SIN COD.")</f>
        <v>0</v>
      </c>
    </row>
    <row r="1198" spans="1:86" x14ac:dyDescent="0.25">
      <c r="A1198"/>
      <c r="B1198"/>
      <c r="D1198"/>
      <c r="AL1198">
        <f t="shared" si="126"/>
        <v>0</v>
      </c>
      <c r="AQ1198">
        <f t="shared" si="127"/>
        <v>0</v>
      </c>
      <c r="AR1198" t="str">
        <f>IFERROR(IF(OR(AP1198=338,AP1198=340,AP1198=341,AP1198=342,AP1198="342A",AP1198="342B"),PorcenRet(AP1198,AT1198,AU1198),INDEX(PORCENTAJEBUSCAR,MATCH(AP1198,CódigoRET,0),4)*1),"")</f>
        <v/>
      </c>
      <c r="AS1198">
        <f t="shared" si="128"/>
        <v>0</v>
      </c>
      <c r="BF1198" t="str">
        <f>IFERROR(IF(OR(BD1198=338,BD1198=340,BD1198=341,BD1198=342,BD1198="342A",BD1198="342B"),PorcenRet(BD1198,BH1198,BI1198),INDEX(PORCENTAJEBUSCAR,MATCH(BD1198,CódigoRET,0),4)*1),"")</f>
        <v/>
      </c>
      <c r="BG1198">
        <f t="shared" si="129"/>
        <v>0</v>
      </c>
      <c r="BO1198">
        <f t="shared" si="130"/>
        <v>0</v>
      </c>
      <c r="CC1198">
        <f t="shared" si="131"/>
        <v>0</v>
      </c>
      <c r="CD1198">
        <f t="shared" si="132"/>
        <v>0</v>
      </c>
      <c r="CG1198">
        <f ca="1">IFERROR(INDIRECT("IVA!X"&amp;MATCH(MID(COMPRAS!C1098,1,2)&amp;MID(COMPRAS!F1098,1,2)&amp;MID(COMPRAS!D1098,1,2),IVA!W:W,0)),"SIN COD.")</f>
        <v>0</v>
      </c>
      <c r="CH1198">
        <f ca="1">IFERROR(INDIRECT("IVA!Y"&amp;MATCH(MID(COMPRAS!C1098,1,2)&amp;MID(COMPRAS!F1098,1,2)&amp;MID(COMPRAS!D1098,1,2),IVA!W:W,0)),"SIN COD.")</f>
        <v>0</v>
      </c>
    </row>
    <row r="1199" spans="1:86" x14ac:dyDescent="0.25">
      <c r="A1199"/>
      <c r="B1199"/>
      <c r="D1199"/>
      <c r="AL1199">
        <f t="shared" si="126"/>
        <v>0</v>
      </c>
      <c r="AQ1199">
        <f t="shared" si="127"/>
        <v>0</v>
      </c>
      <c r="AR1199" t="str">
        <f>IFERROR(IF(OR(AP1199=338,AP1199=340,AP1199=341,AP1199=342,AP1199="342A",AP1199="342B"),PorcenRet(AP1199,AT1199,AU1199),INDEX(PORCENTAJEBUSCAR,MATCH(AP1199,CódigoRET,0),4)*1),"")</f>
        <v/>
      </c>
      <c r="AS1199">
        <f t="shared" si="128"/>
        <v>0</v>
      </c>
      <c r="BF1199" t="str">
        <f>IFERROR(IF(OR(BD1199=338,BD1199=340,BD1199=341,BD1199=342,BD1199="342A",BD1199="342B"),PorcenRet(BD1199,BH1199,BI1199),INDEX(PORCENTAJEBUSCAR,MATCH(BD1199,CódigoRET,0),4)*1),"")</f>
        <v/>
      </c>
      <c r="BG1199">
        <f t="shared" si="129"/>
        <v>0</v>
      </c>
      <c r="BO1199">
        <f t="shared" si="130"/>
        <v>0</v>
      </c>
      <c r="CC1199">
        <f t="shared" si="131"/>
        <v>0</v>
      </c>
      <c r="CD1199">
        <f t="shared" si="132"/>
        <v>0</v>
      </c>
      <c r="CG1199">
        <f ca="1">IFERROR(INDIRECT("IVA!X"&amp;MATCH(MID(COMPRAS!C1099,1,2)&amp;MID(COMPRAS!F1099,1,2)&amp;MID(COMPRAS!D1099,1,2),IVA!W:W,0)),"SIN COD.")</f>
        <v>0</v>
      </c>
      <c r="CH1199">
        <f ca="1">IFERROR(INDIRECT("IVA!Y"&amp;MATCH(MID(COMPRAS!C1099,1,2)&amp;MID(COMPRAS!F1099,1,2)&amp;MID(COMPRAS!D1099,1,2),IVA!W:W,0)),"SIN COD.")</f>
        <v>0</v>
      </c>
    </row>
    <row r="1200" spans="1:86" x14ac:dyDescent="0.25">
      <c r="A1200"/>
      <c r="B1200"/>
      <c r="D1200"/>
      <c r="AL1200">
        <f t="shared" si="126"/>
        <v>0</v>
      </c>
      <c r="AQ1200">
        <f t="shared" si="127"/>
        <v>0</v>
      </c>
      <c r="AR1200" t="str">
        <f>IFERROR(IF(OR(AP1200=338,AP1200=340,AP1200=341,AP1200=342,AP1200="342A",AP1200="342B"),PorcenRet(AP1200,AT1200,AU1200),INDEX(PORCENTAJEBUSCAR,MATCH(AP1200,CódigoRET,0),4)*1),"")</f>
        <v/>
      </c>
      <c r="AS1200">
        <f t="shared" si="128"/>
        <v>0</v>
      </c>
      <c r="BF1200" t="str">
        <f>IFERROR(IF(OR(BD1200=338,BD1200=340,BD1200=341,BD1200=342,BD1200="342A",BD1200="342B"),PorcenRet(BD1200,BH1200,BI1200),INDEX(PORCENTAJEBUSCAR,MATCH(BD1200,CódigoRET,0),4)*1),"")</f>
        <v/>
      </c>
      <c r="BG1200">
        <f t="shared" si="129"/>
        <v>0</v>
      </c>
      <c r="BO1200">
        <f t="shared" si="130"/>
        <v>0</v>
      </c>
      <c r="CC1200">
        <f t="shared" si="131"/>
        <v>0</v>
      </c>
      <c r="CD1200">
        <f t="shared" si="132"/>
        <v>0</v>
      </c>
      <c r="CG1200">
        <f ca="1">IFERROR(INDIRECT("IVA!X"&amp;MATCH(MID(COMPRAS!C1100,1,2)&amp;MID(COMPRAS!F1100,1,2)&amp;MID(COMPRAS!D1100,1,2),IVA!W:W,0)),"SIN COD.")</f>
        <v>0</v>
      </c>
      <c r="CH1200">
        <f ca="1">IFERROR(INDIRECT("IVA!Y"&amp;MATCH(MID(COMPRAS!C1100,1,2)&amp;MID(COMPRAS!F1100,1,2)&amp;MID(COMPRAS!D1100,1,2),IVA!W:W,0)),"SIN COD.")</f>
        <v>0</v>
      </c>
    </row>
    <row r="1201" spans="1:86" x14ac:dyDescent="0.25">
      <c r="A1201"/>
      <c r="B1201"/>
      <c r="D1201"/>
      <c r="AL1201">
        <f t="shared" si="126"/>
        <v>0</v>
      </c>
      <c r="AQ1201">
        <f t="shared" si="127"/>
        <v>0</v>
      </c>
      <c r="AR1201" t="str">
        <f>IFERROR(IF(OR(AP1201=338,AP1201=340,AP1201=341,AP1201=342,AP1201="342A",AP1201="342B"),PorcenRet(AP1201,AT1201,AU1201),INDEX(PORCENTAJEBUSCAR,MATCH(AP1201,CódigoRET,0),4)*1),"")</f>
        <v/>
      </c>
      <c r="AS1201">
        <f t="shared" si="128"/>
        <v>0</v>
      </c>
      <c r="BF1201" t="str">
        <f>IFERROR(IF(OR(BD1201=338,BD1201=340,BD1201=341,BD1201=342,BD1201="342A",BD1201="342B"),PorcenRet(BD1201,BH1201,BI1201),INDEX(PORCENTAJEBUSCAR,MATCH(BD1201,CódigoRET,0),4)*1),"")</f>
        <v/>
      </c>
      <c r="BG1201">
        <f t="shared" si="129"/>
        <v>0</v>
      </c>
      <c r="BO1201">
        <f t="shared" si="130"/>
        <v>0</v>
      </c>
      <c r="CC1201">
        <f t="shared" si="131"/>
        <v>0</v>
      </c>
      <c r="CD1201">
        <f t="shared" si="132"/>
        <v>0</v>
      </c>
      <c r="CG1201">
        <f ca="1">IFERROR(INDIRECT("IVA!X"&amp;MATCH(MID(COMPRAS!C1101,1,2)&amp;MID(COMPRAS!F1101,1,2)&amp;MID(COMPRAS!D1101,1,2),IVA!W:W,0)),"SIN COD.")</f>
        <v>0</v>
      </c>
      <c r="CH1201">
        <f ca="1">IFERROR(INDIRECT("IVA!Y"&amp;MATCH(MID(COMPRAS!C1101,1,2)&amp;MID(COMPRAS!F1101,1,2)&amp;MID(COMPRAS!D1101,1,2),IVA!W:W,0)),"SIN COD.")</f>
        <v>0</v>
      </c>
    </row>
    <row r="1202" spans="1:86" x14ac:dyDescent="0.25">
      <c r="A1202"/>
      <c r="B1202"/>
      <c r="D1202"/>
      <c r="AL1202">
        <f t="shared" si="126"/>
        <v>0</v>
      </c>
      <c r="AQ1202">
        <f t="shared" si="127"/>
        <v>0</v>
      </c>
      <c r="AR1202" t="str">
        <f>IFERROR(IF(OR(AP1202=338,AP1202=340,AP1202=341,AP1202=342,AP1202="342A",AP1202="342B"),PorcenRet(AP1202,AT1202,AU1202),INDEX(PORCENTAJEBUSCAR,MATCH(AP1202,CódigoRET,0),4)*1),"")</f>
        <v/>
      </c>
      <c r="AS1202">
        <f t="shared" si="128"/>
        <v>0</v>
      </c>
      <c r="BF1202" t="str">
        <f>IFERROR(IF(OR(BD1202=338,BD1202=340,BD1202=341,BD1202=342,BD1202="342A",BD1202="342B"),PorcenRet(BD1202,BH1202,BI1202),INDEX(PORCENTAJEBUSCAR,MATCH(BD1202,CódigoRET,0),4)*1),"")</f>
        <v/>
      </c>
      <c r="BG1202">
        <f t="shared" si="129"/>
        <v>0</v>
      </c>
      <c r="BO1202">
        <f t="shared" si="130"/>
        <v>0</v>
      </c>
      <c r="CC1202">
        <f t="shared" si="131"/>
        <v>0</v>
      </c>
      <c r="CD1202">
        <f t="shared" si="132"/>
        <v>0</v>
      </c>
      <c r="CG1202">
        <f ca="1">IFERROR(INDIRECT("IVA!X"&amp;MATCH(MID(COMPRAS!C1102,1,2)&amp;MID(COMPRAS!F1102,1,2)&amp;MID(COMPRAS!D1102,1,2),IVA!W:W,0)),"SIN COD.")</f>
        <v>0</v>
      </c>
      <c r="CH1202">
        <f ca="1">IFERROR(INDIRECT("IVA!Y"&amp;MATCH(MID(COMPRAS!C1102,1,2)&amp;MID(COMPRAS!F1102,1,2)&amp;MID(COMPRAS!D1102,1,2),IVA!W:W,0)),"SIN COD.")</f>
        <v>0</v>
      </c>
    </row>
    <row r="1203" spans="1:86" x14ac:dyDescent="0.25">
      <c r="A1203"/>
      <c r="B1203"/>
      <c r="D1203"/>
      <c r="AL1203">
        <f t="shared" si="126"/>
        <v>0</v>
      </c>
      <c r="AQ1203">
        <f t="shared" si="127"/>
        <v>0</v>
      </c>
      <c r="AR1203" t="str">
        <f>IFERROR(IF(OR(AP1203=338,AP1203=340,AP1203=341,AP1203=342,AP1203="342A",AP1203="342B"),PorcenRet(AP1203,AT1203,AU1203),INDEX(PORCENTAJEBUSCAR,MATCH(AP1203,CódigoRET,0),4)*1),"")</f>
        <v/>
      </c>
      <c r="AS1203">
        <f t="shared" si="128"/>
        <v>0</v>
      </c>
      <c r="BF1203" t="str">
        <f>IFERROR(IF(OR(BD1203=338,BD1203=340,BD1203=341,BD1203=342,BD1203="342A",BD1203="342B"),PorcenRet(BD1203,BH1203,BI1203),INDEX(PORCENTAJEBUSCAR,MATCH(BD1203,CódigoRET,0),4)*1),"")</f>
        <v/>
      </c>
      <c r="BG1203">
        <f t="shared" si="129"/>
        <v>0</v>
      </c>
      <c r="BO1203">
        <f t="shared" si="130"/>
        <v>0</v>
      </c>
      <c r="CC1203">
        <f t="shared" si="131"/>
        <v>0</v>
      </c>
      <c r="CD1203">
        <f t="shared" si="132"/>
        <v>0</v>
      </c>
      <c r="CG1203">
        <f ca="1">IFERROR(INDIRECT("IVA!X"&amp;MATCH(MID(COMPRAS!C1103,1,2)&amp;MID(COMPRAS!F1103,1,2)&amp;MID(COMPRAS!D1103,1,2),IVA!W:W,0)),"SIN COD.")</f>
        <v>0</v>
      </c>
      <c r="CH1203">
        <f ca="1">IFERROR(INDIRECT("IVA!Y"&amp;MATCH(MID(COMPRAS!C1103,1,2)&amp;MID(COMPRAS!F1103,1,2)&amp;MID(COMPRAS!D1103,1,2),IVA!W:W,0)),"SIN COD.")</f>
        <v>0</v>
      </c>
    </row>
    <row r="1204" spans="1:86" x14ac:dyDescent="0.25">
      <c r="A1204"/>
      <c r="B1204"/>
      <c r="D1204"/>
      <c r="AL1204">
        <f t="shared" si="126"/>
        <v>0</v>
      </c>
      <c r="AQ1204">
        <f t="shared" si="127"/>
        <v>0</v>
      </c>
      <c r="AR1204" t="str">
        <f>IFERROR(IF(OR(AP1204=338,AP1204=340,AP1204=341,AP1204=342,AP1204="342A",AP1204="342B"),PorcenRet(AP1204,AT1204,AU1204),INDEX(PORCENTAJEBUSCAR,MATCH(AP1204,CódigoRET,0),4)*1),"")</f>
        <v/>
      </c>
      <c r="AS1204">
        <f t="shared" si="128"/>
        <v>0</v>
      </c>
      <c r="BF1204" t="str">
        <f>IFERROR(IF(OR(BD1204=338,BD1204=340,BD1204=341,BD1204=342,BD1204="342A",BD1204="342B"),PorcenRet(BD1204,BH1204,BI1204),INDEX(PORCENTAJEBUSCAR,MATCH(BD1204,CódigoRET,0),4)*1),"")</f>
        <v/>
      </c>
      <c r="BG1204">
        <f t="shared" si="129"/>
        <v>0</v>
      </c>
      <c r="BO1204">
        <f t="shared" si="130"/>
        <v>0</v>
      </c>
      <c r="CC1204">
        <f t="shared" si="131"/>
        <v>0</v>
      </c>
      <c r="CD1204">
        <f t="shared" si="132"/>
        <v>0</v>
      </c>
      <c r="CG1204">
        <f ca="1">IFERROR(INDIRECT("IVA!X"&amp;MATCH(MID(COMPRAS!C1104,1,2)&amp;MID(COMPRAS!F1104,1,2)&amp;MID(COMPRAS!D1104,1,2),IVA!W:W,0)),"SIN COD.")</f>
        <v>0</v>
      </c>
      <c r="CH1204">
        <f ca="1">IFERROR(INDIRECT("IVA!Y"&amp;MATCH(MID(COMPRAS!C1104,1,2)&amp;MID(COMPRAS!F1104,1,2)&amp;MID(COMPRAS!D1104,1,2),IVA!W:W,0)),"SIN COD.")</f>
        <v>0</v>
      </c>
    </row>
    <row r="1205" spans="1:86" x14ac:dyDescent="0.25">
      <c r="A1205"/>
      <c r="B1205"/>
      <c r="D1205"/>
      <c r="AL1205">
        <f t="shared" si="126"/>
        <v>0</v>
      </c>
      <c r="AQ1205">
        <f t="shared" si="127"/>
        <v>0</v>
      </c>
      <c r="AR1205" t="str">
        <f>IFERROR(IF(OR(AP1205=338,AP1205=340,AP1205=341,AP1205=342,AP1205="342A",AP1205="342B"),PorcenRet(AP1205,AT1205,AU1205),INDEX(PORCENTAJEBUSCAR,MATCH(AP1205,CódigoRET,0),4)*1),"")</f>
        <v/>
      </c>
      <c r="AS1205">
        <f t="shared" si="128"/>
        <v>0</v>
      </c>
      <c r="BF1205" t="str">
        <f>IFERROR(IF(OR(BD1205=338,BD1205=340,BD1205=341,BD1205=342,BD1205="342A",BD1205="342B"),PorcenRet(BD1205,BH1205,BI1205),INDEX(PORCENTAJEBUSCAR,MATCH(BD1205,CódigoRET,0),4)*1),"")</f>
        <v/>
      </c>
      <c r="BG1205">
        <f t="shared" si="129"/>
        <v>0</v>
      </c>
      <c r="BO1205">
        <f t="shared" si="130"/>
        <v>0</v>
      </c>
      <c r="CC1205">
        <f t="shared" si="131"/>
        <v>0</v>
      </c>
      <c r="CD1205">
        <f t="shared" si="132"/>
        <v>0</v>
      </c>
      <c r="CG1205">
        <f ca="1">IFERROR(INDIRECT("IVA!X"&amp;MATCH(MID(COMPRAS!C1105,1,2)&amp;MID(COMPRAS!F1105,1,2)&amp;MID(COMPRAS!D1105,1,2),IVA!W:W,0)),"SIN COD.")</f>
        <v>0</v>
      </c>
      <c r="CH1205">
        <f ca="1">IFERROR(INDIRECT("IVA!Y"&amp;MATCH(MID(COMPRAS!C1105,1,2)&amp;MID(COMPRAS!F1105,1,2)&amp;MID(COMPRAS!D1105,1,2),IVA!W:W,0)),"SIN COD.")</f>
        <v>0</v>
      </c>
    </row>
    <row r="1206" spans="1:86" x14ac:dyDescent="0.25">
      <c r="A1206"/>
      <c r="B1206"/>
      <c r="D1206"/>
      <c r="AL1206">
        <f t="shared" si="126"/>
        <v>0</v>
      </c>
      <c r="AQ1206">
        <f t="shared" si="127"/>
        <v>0</v>
      </c>
      <c r="AR1206" t="str">
        <f>IFERROR(IF(OR(AP1206=338,AP1206=340,AP1206=341,AP1206=342,AP1206="342A",AP1206="342B"),PorcenRet(AP1206,AT1206,AU1206),INDEX(PORCENTAJEBUSCAR,MATCH(AP1206,CódigoRET,0),4)*1),"")</f>
        <v/>
      </c>
      <c r="AS1206">
        <f t="shared" si="128"/>
        <v>0</v>
      </c>
      <c r="BF1206" t="str">
        <f>IFERROR(IF(OR(BD1206=338,BD1206=340,BD1206=341,BD1206=342,BD1206="342A",BD1206="342B"),PorcenRet(BD1206,BH1206,BI1206),INDEX(PORCENTAJEBUSCAR,MATCH(BD1206,CódigoRET,0),4)*1),"")</f>
        <v/>
      </c>
      <c r="BG1206">
        <f t="shared" si="129"/>
        <v>0</v>
      </c>
      <c r="BO1206">
        <f t="shared" si="130"/>
        <v>0</v>
      </c>
      <c r="CC1206">
        <f t="shared" si="131"/>
        <v>0</v>
      </c>
      <c r="CD1206">
        <f t="shared" si="132"/>
        <v>0</v>
      </c>
      <c r="CG1206">
        <f ca="1">IFERROR(INDIRECT("IVA!X"&amp;MATCH(MID(COMPRAS!C1106,1,2)&amp;MID(COMPRAS!F1106,1,2)&amp;MID(COMPRAS!D1106,1,2),IVA!W:W,0)),"SIN COD.")</f>
        <v>0</v>
      </c>
      <c r="CH1206">
        <f ca="1">IFERROR(INDIRECT("IVA!Y"&amp;MATCH(MID(COMPRAS!C1106,1,2)&amp;MID(COMPRAS!F1106,1,2)&amp;MID(COMPRAS!D1106,1,2),IVA!W:W,0)),"SIN COD.")</f>
        <v>0</v>
      </c>
    </row>
    <row r="1207" spans="1:86" x14ac:dyDescent="0.25">
      <c r="A1207"/>
      <c r="B1207"/>
      <c r="D1207"/>
      <c r="AL1207">
        <f t="shared" si="126"/>
        <v>0</v>
      </c>
      <c r="AQ1207">
        <f t="shared" si="127"/>
        <v>0</v>
      </c>
      <c r="AR1207" t="str">
        <f>IFERROR(IF(OR(AP1207=338,AP1207=340,AP1207=341,AP1207=342,AP1207="342A",AP1207="342B"),PorcenRet(AP1207,AT1207,AU1207),INDEX(PORCENTAJEBUSCAR,MATCH(AP1207,CódigoRET,0),4)*1),"")</f>
        <v/>
      </c>
      <c r="AS1207">
        <f t="shared" si="128"/>
        <v>0</v>
      </c>
      <c r="BF1207" t="str">
        <f>IFERROR(IF(OR(BD1207=338,BD1207=340,BD1207=341,BD1207=342,BD1207="342A",BD1207="342B"),PorcenRet(BD1207,BH1207,BI1207),INDEX(PORCENTAJEBUSCAR,MATCH(BD1207,CódigoRET,0),4)*1),"")</f>
        <v/>
      </c>
      <c r="BG1207">
        <f t="shared" si="129"/>
        <v>0</v>
      </c>
      <c r="BO1207">
        <f t="shared" si="130"/>
        <v>0</v>
      </c>
      <c r="CC1207">
        <f t="shared" si="131"/>
        <v>0</v>
      </c>
      <c r="CD1207">
        <f t="shared" si="132"/>
        <v>0</v>
      </c>
      <c r="CG1207">
        <f ca="1">IFERROR(INDIRECT("IVA!X"&amp;MATCH(MID(COMPRAS!C1107,1,2)&amp;MID(COMPRAS!F1107,1,2)&amp;MID(COMPRAS!D1107,1,2),IVA!W:W,0)),"SIN COD.")</f>
        <v>0</v>
      </c>
      <c r="CH1207">
        <f ca="1">IFERROR(INDIRECT("IVA!Y"&amp;MATCH(MID(COMPRAS!C1107,1,2)&amp;MID(COMPRAS!F1107,1,2)&amp;MID(COMPRAS!D1107,1,2),IVA!W:W,0)),"SIN COD.")</f>
        <v>0</v>
      </c>
    </row>
    <row r="1208" spans="1:86" x14ac:dyDescent="0.25">
      <c r="A1208"/>
      <c r="B1208"/>
      <c r="D1208"/>
      <c r="AL1208">
        <f t="shared" si="126"/>
        <v>0</v>
      </c>
      <c r="AQ1208">
        <f t="shared" si="127"/>
        <v>0</v>
      </c>
      <c r="AR1208" t="str">
        <f>IFERROR(IF(OR(AP1208=338,AP1208=340,AP1208=341,AP1208=342,AP1208="342A",AP1208="342B"),PorcenRet(AP1208,AT1208,AU1208),INDEX(PORCENTAJEBUSCAR,MATCH(AP1208,CódigoRET,0),4)*1),"")</f>
        <v/>
      </c>
      <c r="AS1208">
        <f t="shared" si="128"/>
        <v>0</v>
      </c>
      <c r="BF1208" t="str">
        <f>IFERROR(IF(OR(BD1208=338,BD1208=340,BD1208=341,BD1208=342,BD1208="342A",BD1208="342B"),PorcenRet(BD1208,BH1208,BI1208),INDEX(PORCENTAJEBUSCAR,MATCH(BD1208,CódigoRET,0),4)*1),"")</f>
        <v/>
      </c>
      <c r="BG1208">
        <f t="shared" si="129"/>
        <v>0</v>
      </c>
      <c r="BO1208">
        <f t="shared" si="130"/>
        <v>0</v>
      </c>
      <c r="CC1208">
        <f t="shared" si="131"/>
        <v>0</v>
      </c>
      <c r="CD1208">
        <f t="shared" si="132"/>
        <v>0</v>
      </c>
      <c r="CG1208">
        <f ca="1">IFERROR(INDIRECT("IVA!X"&amp;MATCH(MID(COMPRAS!C1108,1,2)&amp;MID(COMPRAS!F1108,1,2)&amp;MID(COMPRAS!D1108,1,2),IVA!W:W,0)),"SIN COD.")</f>
        <v>0</v>
      </c>
      <c r="CH1208">
        <f ca="1">IFERROR(INDIRECT("IVA!Y"&amp;MATCH(MID(COMPRAS!C1108,1,2)&amp;MID(COMPRAS!F1108,1,2)&amp;MID(COMPRAS!D1108,1,2),IVA!W:W,0)),"SIN COD.")</f>
        <v>0</v>
      </c>
    </row>
    <row r="1209" spans="1:86" x14ac:dyDescent="0.25">
      <c r="A1209"/>
      <c r="B1209"/>
      <c r="D1209"/>
      <c r="AL1209">
        <f t="shared" si="126"/>
        <v>0</v>
      </c>
      <c r="AQ1209">
        <f t="shared" si="127"/>
        <v>0</v>
      </c>
      <c r="AR1209" t="str">
        <f>IFERROR(IF(OR(AP1209=338,AP1209=340,AP1209=341,AP1209=342,AP1209="342A",AP1209="342B"),PorcenRet(AP1209,AT1209,AU1209),INDEX(PORCENTAJEBUSCAR,MATCH(AP1209,CódigoRET,0),4)*1),"")</f>
        <v/>
      </c>
      <c r="AS1209">
        <f t="shared" si="128"/>
        <v>0</v>
      </c>
      <c r="BF1209" t="str">
        <f>IFERROR(IF(OR(BD1209=338,BD1209=340,BD1209=341,BD1209=342,BD1209="342A",BD1209="342B"),PorcenRet(BD1209,BH1209,BI1209),INDEX(PORCENTAJEBUSCAR,MATCH(BD1209,CódigoRET,0),4)*1),"")</f>
        <v/>
      </c>
      <c r="BG1209">
        <f t="shared" si="129"/>
        <v>0</v>
      </c>
      <c r="BO1209">
        <f t="shared" si="130"/>
        <v>0</v>
      </c>
      <c r="CC1209">
        <f t="shared" si="131"/>
        <v>0</v>
      </c>
      <c r="CD1209">
        <f t="shared" si="132"/>
        <v>0</v>
      </c>
      <c r="CG1209">
        <f ca="1">IFERROR(INDIRECT("IVA!X"&amp;MATCH(MID(COMPRAS!C1109,1,2)&amp;MID(COMPRAS!F1109,1,2)&amp;MID(COMPRAS!D1109,1,2),IVA!W:W,0)),"SIN COD.")</f>
        <v>0</v>
      </c>
      <c r="CH1209">
        <f ca="1">IFERROR(INDIRECT("IVA!Y"&amp;MATCH(MID(COMPRAS!C1109,1,2)&amp;MID(COMPRAS!F1109,1,2)&amp;MID(COMPRAS!D1109,1,2),IVA!W:W,0)),"SIN COD.")</f>
        <v>0</v>
      </c>
    </row>
    <row r="1210" spans="1:86" x14ac:dyDescent="0.25">
      <c r="A1210"/>
      <c r="B1210"/>
      <c r="D1210"/>
      <c r="AL1210">
        <f t="shared" si="126"/>
        <v>0</v>
      </c>
      <c r="AQ1210">
        <f t="shared" si="127"/>
        <v>0</v>
      </c>
      <c r="AR1210" t="str">
        <f>IFERROR(IF(OR(AP1210=338,AP1210=340,AP1210=341,AP1210=342,AP1210="342A",AP1210="342B"),PorcenRet(AP1210,AT1210,AU1210),INDEX(PORCENTAJEBUSCAR,MATCH(AP1210,CódigoRET,0),4)*1),"")</f>
        <v/>
      </c>
      <c r="AS1210">
        <f t="shared" si="128"/>
        <v>0</v>
      </c>
      <c r="BF1210" t="str">
        <f>IFERROR(IF(OR(BD1210=338,BD1210=340,BD1210=341,BD1210=342,BD1210="342A",BD1210="342B"),PorcenRet(BD1210,BH1210,BI1210),INDEX(PORCENTAJEBUSCAR,MATCH(BD1210,CódigoRET,0),4)*1),"")</f>
        <v/>
      </c>
      <c r="BG1210">
        <f t="shared" si="129"/>
        <v>0</v>
      </c>
      <c r="BO1210">
        <f t="shared" si="130"/>
        <v>0</v>
      </c>
      <c r="CC1210">
        <f t="shared" si="131"/>
        <v>0</v>
      </c>
      <c r="CD1210">
        <f t="shared" si="132"/>
        <v>0</v>
      </c>
      <c r="CG1210">
        <f ca="1">IFERROR(INDIRECT("IVA!X"&amp;MATCH(MID(COMPRAS!C1110,1,2)&amp;MID(COMPRAS!F1110,1,2)&amp;MID(COMPRAS!D1110,1,2),IVA!W:W,0)),"SIN COD.")</f>
        <v>0</v>
      </c>
      <c r="CH1210">
        <f ca="1">IFERROR(INDIRECT("IVA!Y"&amp;MATCH(MID(COMPRAS!C1110,1,2)&amp;MID(COMPRAS!F1110,1,2)&amp;MID(COMPRAS!D1110,1,2),IVA!W:W,0)),"SIN COD.")</f>
        <v>0</v>
      </c>
    </row>
    <row r="1211" spans="1:86" x14ac:dyDescent="0.25">
      <c r="A1211"/>
      <c r="B1211"/>
      <c r="D1211"/>
      <c r="AL1211">
        <f t="shared" si="126"/>
        <v>0</v>
      </c>
      <c r="AQ1211">
        <f t="shared" si="127"/>
        <v>0</v>
      </c>
      <c r="AR1211" t="str">
        <f>IFERROR(IF(OR(AP1211=338,AP1211=340,AP1211=341,AP1211=342,AP1211="342A",AP1211="342B"),PorcenRet(AP1211,AT1211,AU1211),INDEX(PORCENTAJEBUSCAR,MATCH(AP1211,CódigoRET,0),4)*1),"")</f>
        <v/>
      </c>
      <c r="AS1211">
        <f t="shared" si="128"/>
        <v>0</v>
      </c>
      <c r="BF1211" t="str">
        <f>IFERROR(IF(OR(BD1211=338,BD1211=340,BD1211=341,BD1211=342,BD1211="342A",BD1211="342B"),PorcenRet(BD1211,BH1211,BI1211),INDEX(PORCENTAJEBUSCAR,MATCH(BD1211,CódigoRET,0),4)*1),"")</f>
        <v/>
      </c>
      <c r="BG1211">
        <f t="shared" si="129"/>
        <v>0</v>
      </c>
      <c r="BO1211">
        <f t="shared" si="130"/>
        <v>0</v>
      </c>
      <c r="CC1211">
        <f t="shared" si="131"/>
        <v>0</v>
      </c>
      <c r="CD1211">
        <f t="shared" si="132"/>
        <v>0</v>
      </c>
      <c r="CG1211">
        <f ca="1">IFERROR(INDIRECT("IVA!X"&amp;MATCH(MID(COMPRAS!C1111,1,2)&amp;MID(COMPRAS!F1111,1,2)&amp;MID(COMPRAS!D1111,1,2),IVA!W:W,0)),"SIN COD.")</f>
        <v>0</v>
      </c>
      <c r="CH1211">
        <f ca="1">IFERROR(INDIRECT("IVA!Y"&amp;MATCH(MID(COMPRAS!C1111,1,2)&amp;MID(COMPRAS!F1111,1,2)&amp;MID(COMPRAS!D1111,1,2),IVA!W:W,0)),"SIN COD.")</f>
        <v>0</v>
      </c>
    </row>
    <row r="1212" spans="1:86" x14ac:dyDescent="0.25">
      <c r="A1212"/>
      <c r="B1212"/>
      <c r="D1212"/>
      <c r="AL1212">
        <f t="shared" si="126"/>
        <v>0</v>
      </c>
      <c r="AQ1212">
        <f t="shared" si="127"/>
        <v>0</v>
      </c>
      <c r="AR1212" t="str">
        <f>IFERROR(IF(OR(AP1212=338,AP1212=340,AP1212=341,AP1212=342,AP1212="342A",AP1212="342B"),PorcenRet(AP1212,AT1212,AU1212),INDEX(PORCENTAJEBUSCAR,MATCH(AP1212,CódigoRET,0),4)*1),"")</f>
        <v/>
      </c>
      <c r="AS1212">
        <f t="shared" si="128"/>
        <v>0</v>
      </c>
      <c r="BF1212" t="str">
        <f>IFERROR(IF(OR(BD1212=338,BD1212=340,BD1212=341,BD1212=342,BD1212="342A",BD1212="342B"),PorcenRet(BD1212,BH1212,BI1212),INDEX(PORCENTAJEBUSCAR,MATCH(BD1212,CódigoRET,0),4)*1),"")</f>
        <v/>
      </c>
      <c r="BG1212">
        <f t="shared" si="129"/>
        <v>0</v>
      </c>
      <c r="BO1212">
        <f t="shared" si="130"/>
        <v>0</v>
      </c>
      <c r="CC1212">
        <f t="shared" si="131"/>
        <v>0</v>
      </c>
      <c r="CD1212">
        <f t="shared" si="132"/>
        <v>0</v>
      </c>
      <c r="CG1212">
        <f ca="1">IFERROR(INDIRECT("IVA!X"&amp;MATCH(MID(COMPRAS!C1112,1,2)&amp;MID(COMPRAS!F1112,1,2)&amp;MID(COMPRAS!D1112,1,2),IVA!W:W,0)),"SIN COD.")</f>
        <v>0</v>
      </c>
      <c r="CH1212">
        <f ca="1">IFERROR(INDIRECT("IVA!Y"&amp;MATCH(MID(COMPRAS!C1112,1,2)&amp;MID(COMPRAS!F1112,1,2)&amp;MID(COMPRAS!D1112,1,2),IVA!W:W,0)),"SIN COD.")</f>
        <v>0</v>
      </c>
    </row>
    <row r="1213" spans="1:86" x14ac:dyDescent="0.25">
      <c r="A1213"/>
      <c r="B1213"/>
      <c r="D1213"/>
      <c r="AL1213">
        <f t="shared" si="126"/>
        <v>0</v>
      </c>
      <c r="AQ1213">
        <f t="shared" si="127"/>
        <v>0</v>
      </c>
      <c r="AR1213" t="str">
        <f>IFERROR(IF(OR(AP1213=338,AP1213=340,AP1213=341,AP1213=342,AP1213="342A",AP1213="342B"),PorcenRet(AP1213,AT1213,AU1213),INDEX(PORCENTAJEBUSCAR,MATCH(AP1213,CódigoRET,0),4)*1),"")</f>
        <v/>
      </c>
      <c r="AS1213">
        <f t="shared" si="128"/>
        <v>0</v>
      </c>
      <c r="BF1213" t="str">
        <f>IFERROR(IF(OR(BD1213=338,BD1213=340,BD1213=341,BD1213=342,BD1213="342A",BD1213="342B"),PorcenRet(BD1213,BH1213,BI1213),INDEX(PORCENTAJEBUSCAR,MATCH(BD1213,CódigoRET,0),4)*1),"")</f>
        <v/>
      </c>
      <c r="BG1213">
        <f t="shared" si="129"/>
        <v>0</v>
      </c>
      <c r="BO1213">
        <f t="shared" si="130"/>
        <v>0</v>
      </c>
      <c r="CC1213">
        <f t="shared" si="131"/>
        <v>0</v>
      </c>
      <c r="CD1213">
        <f t="shared" si="132"/>
        <v>0</v>
      </c>
      <c r="CG1213">
        <f ca="1">IFERROR(INDIRECT("IVA!X"&amp;MATCH(MID(COMPRAS!C1113,1,2)&amp;MID(COMPRAS!F1113,1,2)&amp;MID(COMPRAS!D1113,1,2),IVA!W:W,0)),"SIN COD.")</f>
        <v>0</v>
      </c>
      <c r="CH1213">
        <f ca="1">IFERROR(INDIRECT("IVA!Y"&amp;MATCH(MID(COMPRAS!C1113,1,2)&amp;MID(COMPRAS!F1113,1,2)&amp;MID(COMPRAS!D1113,1,2),IVA!W:W,0)),"SIN COD.")</f>
        <v>0</v>
      </c>
    </row>
    <row r="1214" spans="1:86" x14ac:dyDescent="0.25">
      <c r="A1214"/>
      <c r="B1214"/>
      <c r="D1214"/>
      <c r="AL1214">
        <f t="shared" si="126"/>
        <v>0</v>
      </c>
      <c r="AQ1214">
        <f t="shared" si="127"/>
        <v>0</v>
      </c>
      <c r="AR1214" t="str">
        <f>IFERROR(IF(OR(AP1214=338,AP1214=340,AP1214=341,AP1214=342,AP1214="342A",AP1214="342B"),PorcenRet(AP1214,AT1214,AU1214),INDEX(PORCENTAJEBUSCAR,MATCH(AP1214,CódigoRET,0),4)*1),"")</f>
        <v/>
      </c>
      <c r="AS1214">
        <f t="shared" si="128"/>
        <v>0</v>
      </c>
      <c r="BF1214" t="str">
        <f>IFERROR(IF(OR(BD1214=338,BD1214=340,BD1214=341,BD1214=342,BD1214="342A",BD1214="342B"),PorcenRet(BD1214,BH1214,BI1214),INDEX(PORCENTAJEBUSCAR,MATCH(BD1214,CódigoRET,0),4)*1),"")</f>
        <v/>
      </c>
      <c r="BG1214">
        <f t="shared" si="129"/>
        <v>0</v>
      </c>
      <c r="BO1214">
        <f t="shared" si="130"/>
        <v>0</v>
      </c>
      <c r="CC1214">
        <f t="shared" si="131"/>
        <v>0</v>
      </c>
      <c r="CD1214">
        <f t="shared" si="132"/>
        <v>0</v>
      </c>
      <c r="CG1214">
        <f ca="1">IFERROR(INDIRECT("IVA!X"&amp;MATCH(MID(COMPRAS!C1114,1,2)&amp;MID(COMPRAS!F1114,1,2)&amp;MID(COMPRAS!D1114,1,2),IVA!W:W,0)),"SIN COD.")</f>
        <v>0</v>
      </c>
      <c r="CH1214">
        <f ca="1">IFERROR(INDIRECT("IVA!Y"&amp;MATCH(MID(COMPRAS!C1114,1,2)&amp;MID(COMPRAS!F1114,1,2)&amp;MID(COMPRAS!D1114,1,2),IVA!W:W,0)),"SIN COD.")</f>
        <v>0</v>
      </c>
    </row>
    <row r="1215" spans="1:86" x14ac:dyDescent="0.25">
      <c r="A1215"/>
      <c r="B1215"/>
      <c r="D1215"/>
      <c r="AL1215">
        <f t="shared" si="126"/>
        <v>0</v>
      </c>
      <c r="AQ1215">
        <f t="shared" si="127"/>
        <v>0</v>
      </c>
      <c r="AR1215" t="str">
        <f>IFERROR(IF(OR(AP1215=338,AP1215=340,AP1215=341,AP1215=342,AP1215="342A",AP1215="342B"),PorcenRet(AP1215,AT1215,AU1215),INDEX(PORCENTAJEBUSCAR,MATCH(AP1215,CódigoRET,0),4)*1),"")</f>
        <v/>
      </c>
      <c r="AS1215">
        <f t="shared" si="128"/>
        <v>0</v>
      </c>
      <c r="BF1215" t="str">
        <f>IFERROR(IF(OR(BD1215=338,BD1215=340,BD1215=341,BD1215=342,BD1215="342A",BD1215="342B"),PorcenRet(BD1215,BH1215,BI1215),INDEX(PORCENTAJEBUSCAR,MATCH(BD1215,CódigoRET,0),4)*1),"")</f>
        <v/>
      </c>
      <c r="BG1215">
        <f t="shared" si="129"/>
        <v>0</v>
      </c>
      <c r="BO1215">
        <f t="shared" si="130"/>
        <v>0</v>
      </c>
      <c r="CC1215">
        <f t="shared" si="131"/>
        <v>0</v>
      </c>
      <c r="CD1215">
        <f t="shared" si="132"/>
        <v>0</v>
      </c>
      <c r="CG1215">
        <f ca="1">IFERROR(INDIRECT("IVA!X"&amp;MATCH(MID(COMPRAS!C1115,1,2)&amp;MID(COMPRAS!F1115,1,2)&amp;MID(COMPRAS!D1115,1,2),IVA!W:W,0)),"SIN COD.")</f>
        <v>0</v>
      </c>
      <c r="CH1215">
        <f ca="1">IFERROR(INDIRECT("IVA!Y"&amp;MATCH(MID(COMPRAS!C1115,1,2)&amp;MID(COMPRAS!F1115,1,2)&amp;MID(COMPRAS!D1115,1,2),IVA!W:W,0)),"SIN COD.")</f>
        <v>0</v>
      </c>
    </row>
    <row r="1216" spans="1:86" x14ac:dyDescent="0.25">
      <c r="A1216"/>
      <c r="B1216"/>
      <c r="D1216"/>
      <c r="AL1216">
        <f t="shared" si="126"/>
        <v>0</v>
      </c>
      <c r="AQ1216">
        <f t="shared" si="127"/>
        <v>0</v>
      </c>
      <c r="AR1216" t="str">
        <f>IFERROR(IF(OR(AP1216=338,AP1216=340,AP1216=341,AP1216=342,AP1216="342A",AP1216="342B"),PorcenRet(AP1216,AT1216,AU1216),INDEX(PORCENTAJEBUSCAR,MATCH(AP1216,CódigoRET,0),4)*1),"")</f>
        <v/>
      </c>
      <c r="AS1216">
        <f t="shared" si="128"/>
        <v>0</v>
      </c>
      <c r="BF1216" t="str">
        <f>IFERROR(IF(OR(BD1216=338,BD1216=340,BD1216=341,BD1216=342,BD1216="342A",BD1216="342B"),PorcenRet(BD1216,BH1216,BI1216),INDEX(PORCENTAJEBUSCAR,MATCH(BD1216,CódigoRET,0),4)*1),"")</f>
        <v/>
      </c>
      <c r="BG1216">
        <f t="shared" si="129"/>
        <v>0</v>
      </c>
      <c r="BO1216">
        <f t="shared" si="130"/>
        <v>0</v>
      </c>
      <c r="CC1216">
        <f t="shared" si="131"/>
        <v>0</v>
      </c>
      <c r="CD1216">
        <f t="shared" si="132"/>
        <v>0</v>
      </c>
      <c r="CG1216">
        <f ca="1">IFERROR(INDIRECT("IVA!X"&amp;MATCH(MID(COMPRAS!C1116,1,2)&amp;MID(COMPRAS!F1116,1,2)&amp;MID(COMPRAS!D1116,1,2),IVA!W:W,0)),"SIN COD.")</f>
        <v>0</v>
      </c>
      <c r="CH1216">
        <f ca="1">IFERROR(INDIRECT("IVA!Y"&amp;MATCH(MID(COMPRAS!C1116,1,2)&amp;MID(COMPRAS!F1116,1,2)&amp;MID(COMPRAS!D1116,1,2),IVA!W:W,0)),"SIN COD.")</f>
        <v>0</v>
      </c>
    </row>
    <row r="1217" spans="1:86" x14ac:dyDescent="0.25">
      <c r="A1217"/>
      <c r="B1217"/>
      <c r="D1217"/>
      <c r="AL1217">
        <f t="shared" si="126"/>
        <v>0</v>
      </c>
      <c r="AQ1217">
        <f t="shared" si="127"/>
        <v>0</v>
      </c>
      <c r="AR1217" t="str">
        <f>IFERROR(IF(OR(AP1217=338,AP1217=340,AP1217=341,AP1217=342,AP1217="342A",AP1217="342B"),PorcenRet(AP1217,AT1217,AU1217),INDEX(PORCENTAJEBUSCAR,MATCH(AP1217,CódigoRET,0),4)*1),"")</f>
        <v/>
      </c>
      <c r="AS1217">
        <f t="shared" si="128"/>
        <v>0</v>
      </c>
      <c r="BF1217" t="str">
        <f>IFERROR(IF(OR(BD1217=338,BD1217=340,BD1217=341,BD1217=342,BD1217="342A",BD1217="342B"),PorcenRet(BD1217,BH1217,BI1217),INDEX(PORCENTAJEBUSCAR,MATCH(BD1217,CódigoRET,0),4)*1),"")</f>
        <v/>
      </c>
      <c r="BG1217">
        <f t="shared" si="129"/>
        <v>0</v>
      </c>
      <c r="BO1217">
        <f t="shared" si="130"/>
        <v>0</v>
      </c>
      <c r="CC1217">
        <f t="shared" si="131"/>
        <v>0</v>
      </c>
      <c r="CD1217">
        <f t="shared" si="132"/>
        <v>0</v>
      </c>
      <c r="CG1217">
        <f ca="1">IFERROR(INDIRECT("IVA!X"&amp;MATCH(MID(COMPRAS!C1117,1,2)&amp;MID(COMPRAS!F1117,1,2)&amp;MID(COMPRAS!D1117,1,2),IVA!W:W,0)),"SIN COD.")</f>
        <v>0</v>
      </c>
      <c r="CH1217">
        <f ca="1">IFERROR(INDIRECT("IVA!Y"&amp;MATCH(MID(COMPRAS!C1117,1,2)&amp;MID(COMPRAS!F1117,1,2)&amp;MID(COMPRAS!D1117,1,2),IVA!W:W,0)),"SIN COD.")</f>
        <v>0</v>
      </c>
    </row>
    <row r="1218" spans="1:86" x14ac:dyDescent="0.25">
      <c r="A1218"/>
      <c r="B1218"/>
      <c r="D1218"/>
      <c r="AL1218">
        <f t="shared" ref="AL1218:AL1281" si="133">O1218+P1218+Q1218+R1218+S1218+T1218+U1218+V1218</f>
        <v>0</v>
      </c>
      <c r="AQ1218">
        <f t="shared" ref="AQ1218:AQ1281" si="134">+P1218+Q1218+R1218+S1218-BE1218-BQ1218-BW1218+O1218</f>
        <v>0</v>
      </c>
      <c r="AR1218" t="str">
        <f>IFERROR(IF(OR(AP1218=338,AP1218=340,AP1218=341,AP1218=342,AP1218="342A",AP1218="342B"),PorcenRet(AP1218,AT1218,AU1218),INDEX(PORCENTAJEBUSCAR,MATCH(AP1218,CódigoRET,0),4)*1),"")</f>
        <v/>
      </c>
      <c r="AS1218">
        <f t="shared" ref="AS1218:AS1281" si="135">ROUND(IF(AP1218="",0,AQ1218*(AR1218/100)),2)</f>
        <v>0</v>
      </c>
      <c r="BF1218" t="str">
        <f>IFERROR(IF(OR(BD1218=338,BD1218=340,BD1218=341,BD1218=342,BD1218="342A",BD1218="342B"),PorcenRet(BD1218,BH1218,BI1218),INDEX(PORCENTAJEBUSCAR,MATCH(BD1218,CódigoRET,0),4)*1),"")</f>
        <v/>
      </c>
      <c r="BG1218">
        <f t="shared" ref="BG1218:BG1281" si="136">ROUND(IF(BD1218="",0,BE1218*(BF1218/100)),2)</f>
        <v>0</v>
      </c>
      <c r="BO1218">
        <f t="shared" ref="BO1218:BO1281" si="137">IF(MID(F1218,1,2)="41",SUM(O1218:S1218),0)</f>
        <v>0</v>
      </c>
      <c r="CC1218">
        <f t="shared" ref="CC1218:CC1281" si="138">O1218+P1218+Q1218+R1218+S1218</f>
        <v>0</v>
      </c>
      <c r="CD1218">
        <f t="shared" ref="CD1218:CD1281" si="139">T1218+U1218</f>
        <v>0</v>
      </c>
      <c r="CG1218">
        <f ca="1">IFERROR(INDIRECT("IVA!X"&amp;MATCH(MID(COMPRAS!C1118,1,2)&amp;MID(COMPRAS!F1118,1,2)&amp;MID(COMPRAS!D1118,1,2),IVA!W:W,0)),"SIN COD.")</f>
        <v>0</v>
      </c>
      <c r="CH1218">
        <f ca="1">IFERROR(INDIRECT("IVA!Y"&amp;MATCH(MID(COMPRAS!C1118,1,2)&amp;MID(COMPRAS!F1118,1,2)&amp;MID(COMPRAS!D1118,1,2),IVA!W:W,0)),"SIN COD.")</f>
        <v>0</v>
      </c>
    </row>
    <row r="1219" spans="1:86" x14ac:dyDescent="0.25">
      <c r="A1219"/>
      <c r="B1219"/>
      <c r="D1219"/>
      <c r="AL1219">
        <f t="shared" si="133"/>
        <v>0</v>
      </c>
      <c r="AQ1219">
        <f t="shared" si="134"/>
        <v>0</v>
      </c>
      <c r="AR1219" t="str">
        <f>IFERROR(IF(OR(AP1219=338,AP1219=340,AP1219=341,AP1219=342,AP1219="342A",AP1219="342B"),PorcenRet(AP1219,AT1219,AU1219),INDEX(PORCENTAJEBUSCAR,MATCH(AP1219,CódigoRET,0),4)*1),"")</f>
        <v/>
      </c>
      <c r="AS1219">
        <f t="shared" si="135"/>
        <v>0</v>
      </c>
      <c r="BF1219" t="str">
        <f>IFERROR(IF(OR(BD1219=338,BD1219=340,BD1219=341,BD1219=342,BD1219="342A",BD1219="342B"),PorcenRet(BD1219,BH1219,BI1219),INDEX(PORCENTAJEBUSCAR,MATCH(BD1219,CódigoRET,0),4)*1),"")</f>
        <v/>
      </c>
      <c r="BG1219">
        <f t="shared" si="136"/>
        <v>0</v>
      </c>
      <c r="BO1219">
        <f t="shared" si="137"/>
        <v>0</v>
      </c>
      <c r="CC1219">
        <f t="shared" si="138"/>
        <v>0</v>
      </c>
      <c r="CD1219">
        <f t="shared" si="139"/>
        <v>0</v>
      </c>
      <c r="CG1219">
        <f ca="1">IFERROR(INDIRECT("IVA!X"&amp;MATCH(MID(COMPRAS!C1119,1,2)&amp;MID(COMPRAS!F1119,1,2)&amp;MID(COMPRAS!D1119,1,2),IVA!W:W,0)),"SIN COD.")</f>
        <v>0</v>
      </c>
      <c r="CH1219">
        <f ca="1">IFERROR(INDIRECT("IVA!Y"&amp;MATCH(MID(COMPRAS!C1119,1,2)&amp;MID(COMPRAS!F1119,1,2)&amp;MID(COMPRAS!D1119,1,2),IVA!W:W,0)),"SIN COD.")</f>
        <v>0</v>
      </c>
    </row>
    <row r="1220" spans="1:86" x14ac:dyDescent="0.25">
      <c r="A1220"/>
      <c r="B1220"/>
      <c r="D1220"/>
      <c r="AL1220">
        <f t="shared" si="133"/>
        <v>0</v>
      </c>
      <c r="AQ1220">
        <f t="shared" si="134"/>
        <v>0</v>
      </c>
      <c r="AR1220" t="str">
        <f>IFERROR(IF(OR(AP1220=338,AP1220=340,AP1220=341,AP1220=342,AP1220="342A",AP1220="342B"),PorcenRet(AP1220,AT1220,AU1220),INDEX(PORCENTAJEBUSCAR,MATCH(AP1220,CódigoRET,0),4)*1),"")</f>
        <v/>
      </c>
      <c r="AS1220">
        <f t="shared" si="135"/>
        <v>0</v>
      </c>
      <c r="BF1220" t="str">
        <f>IFERROR(IF(OR(BD1220=338,BD1220=340,BD1220=341,BD1220=342,BD1220="342A",BD1220="342B"),PorcenRet(BD1220,BH1220,BI1220),INDEX(PORCENTAJEBUSCAR,MATCH(BD1220,CódigoRET,0),4)*1),"")</f>
        <v/>
      </c>
      <c r="BG1220">
        <f t="shared" si="136"/>
        <v>0</v>
      </c>
      <c r="BO1220">
        <f t="shared" si="137"/>
        <v>0</v>
      </c>
      <c r="CC1220">
        <f t="shared" si="138"/>
        <v>0</v>
      </c>
      <c r="CD1220">
        <f t="shared" si="139"/>
        <v>0</v>
      </c>
      <c r="CG1220">
        <f ca="1">IFERROR(INDIRECT("IVA!X"&amp;MATCH(MID(COMPRAS!C1120,1,2)&amp;MID(COMPRAS!F1120,1,2)&amp;MID(COMPRAS!D1120,1,2),IVA!W:W,0)),"SIN COD.")</f>
        <v>0</v>
      </c>
      <c r="CH1220">
        <f ca="1">IFERROR(INDIRECT("IVA!Y"&amp;MATCH(MID(COMPRAS!C1120,1,2)&amp;MID(COMPRAS!F1120,1,2)&amp;MID(COMPRAS!D1120,1,2),IVA!W:W,0)),"SIN COD.")</f>
        <v>0</v>
      </c>
    </row>
    <row r="1221" spans="1:86" x14ac:dyDescent="0.25">
      <c r="A1221"/>
      <c r="B1221"/>
      <c r="D1221"/>
      <c r="AL1221">
        <f t="shared" si="133"/>
        <v>0</v>
      </c>
      <c r="AQ1221">
        <f t="shared" si="134"/>
        <v>0</v>
      </c>
      <c r="AR1221" t="str">
        <f>IFERROR(IF(OR(AP1221=338,AP1221=340,AP1221=341,AP1221=342,AP1221="342A",AP1221="342B"),PorcenRet(AP1221,AT1221,AU1221),INDEX(PORCENTAJEBUSCAR,MATCH(AP1221,CódigoRET,0),4)*1),"")</f>
        <v/>
      </c>
      <c r="AS1221">
        <f t="shared" si="135"/>
        <v>0</v>
      </c>
      <c r="BF1221" t="str">
        <f>IFERROR(IF(OR(BD1221=338,BD1221=340,BD1221=341,BD1221=342,BD1221="342A",BD1221="342B"),PorcenRet(BD1221,BH1221,BI1221),INDEX(PORCENTAJEBUSCAR,MATCH(BD1221,CódigoRET,0),4)*1),"")</f>
        <v/>
      </c>
      <c r="BG1221">
        <f t="shared" si="136"/>
        <v>0</v>
      </c>
      <c r="BO1221">
        <f t="shared" si="137"/>
        <v>0</v>
      </c>
      <c r="CC1221">
        <f t="shared" si="138"/>
        <v>0</v>
      </c>
      <c r="CD1221">
        <f t="shared" si="139"/>
        <v>0</v>
      </c>
      <c r="CG1221">
        <f ca="1">IFERROR(INDIRECT("IVA!X"&amp;MATCH(MID(COMPRAS!C1121,1,2)&amp;MID(COMPRAS!F1121,1,2)&amp;MID(COMPRAS!D1121,1,2),IVA!W:W,0)),"SIN COD.")</f>
        <v>0</v>
      </c>
      <c r="CH1221">
        <f ca="1">IFERROR(INDIRECT("IVA!Y"&amp;MATCH(MID(COMPRAS!C1121,1,2)&amp;MID(COMPRAS!F1121,1,2)&amp;MID(COMPRAS!D1121,1,2),IVA!W:W,0)),"SIN COD.")</f>
        <v>0</v>
      </c>
    </row>
    <row r="1222" spans="1:86" x14ac:dyDescent="0.25">
      <c r="A1222"/>
      <c r="B1222"/>
      <c r="D1222"/>
      <c r="AL1222">
        <f t="shared" si="133"/>
        <v>0</v>
      </c>
      <c r="AQ1222">
        <f t="shared" si="134"/>
        <v>0</v>
      </c>
      <c r="AR1222" t="str">
        <f>IFERROR(IF(OR(AP1222=338,AP1222=340,AP1222=341,AP1222=342,AP1222="342A",AP1222="342B"),PorcenRet(AP1222,AT1222,AU1222),INDEX(PORCENTAJEBUSCAR,MATCH(AP1222,CódigoRET,0),4)*1),"")</f>
        <v/>
      </c>
      <c r="AS1222">
        <f t="shared" si="135"/>
        <v>0</v>
      </c>
      <c r="BF1222" t="str">
        <f>IFERROR(IF(OR(BD1222=338,BD1222=340,BD1222=341,BD1222=342,BD1222="342A",BD1222="342B"),PorcenRet(BD1222,BH1222,BI1222),INDEX(PORCENTAJEBUSCAR,MATCH(BD1222,CódigoRET,0),4)*1),"")</f>
        <v/>
      </c>
      <c r="BG1222">
        <f t="shared" si="136"/>
        <v>0</v>
      </c>
      <c r="BO1222">
        <f t="shared" si="137"/>
        <v>0</v>
      </c>
      <c r="CC1222">
        <f t="shared" si="138"/>
        <v>0</v>
      </c>
      <c r="CD1222">
        <f t="shared" si="139"/>
        <v>0</v>
      </c>
      <c r="CG1222">
        <f ca="1">IFERROR(INDIRECT("IVA!X"&amp;MATCH(MID(COMPRAS!C1122,1,2)&amp;MID(COMPRAS!F1122,1,2)&amp;MID(COMPRAS!D1122,1,2),IVA!W:W,0)),"SIN COD.")</f>
        <v>0</v>
      </c>
      <c r="CH1222">
        <f ca="1">IFERROR(INDIRECT("IVA!Y"&amp;MATCH(MID(COMPRAS!C1122,1,2)&amp;MID(COMPRAS!F1122,1,2)&amp;MID(COMPRAS!D1122,1,2),IVA!W:W,0)),"SIN COD.")</f>
        <v>0</v>
      </c>
    </row>
    <row r="1223" spans="1:86" x14ac:dyDescent="0.25">
      <c r="A1223"/>
      <c r="B1223"/>
      <c r="D1223"/>
      <c r="AL1223">
        <f t="shared" si="133"/>
        <v>0</v>
      </c>
      <c r="AQ1223">
        <f t="shared" si="134"/>
        <v>0</v>
      </c>
      <c r="AR1223" t="str">
        <f>IFERROR(IF(OR(AP1223=338,AP1223=340,AP1223=341,AP1223=342,AP1223="342A",AP1223="342B"),PorcenRet(AP1223,AT1223,AU1223),INDEX(PORCENTAJEBUSCAR,MATCH(AP1223,CódigoRET,0),4)*1),"")</f>
        <v/>
      </c>
      <c r="AS1223">
        <f t="shared" si="135"/>
        <v>0</v>
      </c>
      <c r="BF1223" t="str">
        <f>IFERROR(IF(OR(BD1223=338,BD1223=340,BD1223=341,BD1223=342,BD1223="342A",BD1223="342B"),PorcenRet(BD1223,BH1223,BI1223),INDEX(PORCENTAJEBUSCAR,MATCH(BD1223,CódigoRET,0),4)*1),"")</f>
        <v/>
      </c>
      <c r="BG1223">
        <f t="shared" si="136"/>
        <v>0</v>
      </c>
      <c r="BO1223">
        <f t="shared" si="137"/>
        <v>0</v>
      </c>
      <c r="CC1223">
        <f t="shared" si="138"/>
        <v>0</v>
      </c>
      <c r="CD1223">
        <f t="shared" si="139"/>
        <v>0</v>
      </c>
      <c r="CG1223">
        <f ca="1">IFERROR(INDIRECT("IVA!X"&amp;MATCH(MID(COMPRAS!C1123,1,2)&amp;MID(COMPRAS!F1123,1,2)&amp;MID(COMPRAS!D1123,1,2),IVA!W:W,0)),"SIN COD.")</f>
        <v>0</v>
      </c>
      <c r="CH1223">
        <f ca="1">IFERROR(INDIRECT("IVA!Y"&amp;MATCH(MID(COMPRAS!C1123,1,2)&amp;MID(COMPRAS!F1123,1,2)&amp;MID(COMPRAS!D1123,1,2),IVA!W:W,0)),"SIN COD.")</f>
        <v>0</v>
      </c>
    </row>
    <row r="1224" spans="1:86" x14ac:dyDescent="0.25">
      <c r="A1224"/>
      <c r="B1224"/>
      <c r="D1224"/>
      <c r="AL1224">
        <f t="shared" si="133"/>
        <v>0</v>
      </c>
      <c r="AQ1224">
        <f t="shared" si="134"/>
        <v>0</v>
      </c>
      <c r="AR1224" t="str">
        <f>IFERROR(IF(OR(AP1224=338,AP1224=340,AP1224=341,AP1224=342,AP1224="342A",AP1224="342B"),PorcenRet(AP1224,AT1224,AU1224),INDEX(PORCENTAJEBUSCAR,MATCH(AP1224,CódigoRET,0),4)*1),"")</f>
        <v/>
      </c>
      <c r="AS1224">
        <f t="shared" si="135"/>
        <v>0</v>
      </c>
      <c r="BF1224" t="str">
        <f>IFERROR(IF(OR(BD1224=338,BD1224=340,BD1224=341,BD1224=342,BD1224="342A",BD1224="342B"),PorcenRet(BD1224,BH1224,BI1224),INDEX(PORCENTAJEBUSCAR,MATCH(BD1224,CódigoRET,0),4)*1),"")</f>
        <v/>
      </c>
      <c r="BG1224">
        <f t="shared" si="136"/>
        <v>0</v>
      </c>
      <c r="BO1224">
        <f t="shared" si="137"/>
        <v>0</v>
      </c>
      <c r="CC1224">
        <f t="shared" si="138"/>
        <v>0</v>
      </c>
      <c r="CD1224">
        <f t="shared" si="139"/>
        <v>0</v>
      </c>
      <c r="CG1224">
        <f ca="1">IFERROR(INDIRECT("IVA!X"&amp;MATCH(MID(COMPRAS!C1124,1,2)&amp;MID(COMPRAS!F1124,1,2)&amp;MID(COMPRAS!D1124,1,2),IVA!W:W,0)),"SIN COD.")</f>
        <v>0</v>
      </c>
      <c r="CH1224">
        <f ca="1">IFERROR(INDIRECT("IVA!Y"&amp;MATCH(MID(COMPRAS!C1124,1,2)&amp;MID(COMPRAS!F1124,1,2)&amp;MID(COMPRAS!D1124,1,2),IVA!W:W,0)),"SIN COD.")</f>
        <v>0</v>
      </c>
    </row>
    <row r="1225" spans="1:86" x14ac:dyDescent="0.25">
      <c r="A1225"/>
      <c r="B1225"/>
      <c r="D1225"/>
      <c r="AL1225">
        <f t="shared" si="133"/>
        <v>0</v>
      </c>
      <c r="AQ1225">
        <f t="shared" si="134"/>
        <v>0</v>
      </c>
      <c r="AR1225" t="str">
        <f>IFERROR(IF(OR(AP1225=338,AP1225=340,AP1225=341,AP1225=342,AP1225="342A",AP1225="342B"),PorcenRet(AP1225,AT1225,AU1225),INDEX(PORCENTAJEBUSCAR,MATCH(AP1225,CódigoRET,0),4)*1),"")</f>
        <v/>
      </c>
      <c r="AS1225">
        <f t="shared" si="135"/>
        <v>0</v>
      </c>
      <c r="BF1225" t="str">
        <f>IFERROR(IF(OR(BD1225=338,BD1225=340,BD1225=341,BD1225=342,BD1225="342A",BD1225="342B"),PorcenRet(BD1225,BH1225,BI1225),INDEX(PORCENTAJEBUSCAR,MATCH(BD1225,CódigoRET,0),4)*1),"")</f>
        <v/>
      </c>
      <c r="BG1225">
        <f t="shared" si="136"/>
        <v>0</v>
      </c>
      <c r="BO1225">
        <f t="shared" si="137"/>
        <v>0</v>
      </c>
      <c r="CC1225">
        <f t="shared" si="138"/>
        <v>0</v>
      </c>
      <c r="CD1225">
        <f t="shared" si="139"/>
        <v>0</v>
      </c>
      <c r="CG1225">
        <f ca="1">IFERROR(INDIRECT("IVA!X"&amp;MATCH(MID(COMPRAS!C1125,1,2)&amp;MID(COMPRAS!F1125,1,2)&amp;MID(COMPRAS!D1125,1,2),IVA!W:W,0)),"SIN COD.")</f>
        <v>0</v>
      </c>
      <c r="CH1225">
        <f ca="1">IFERROR(INDIRECT("IVA!Y"&amp;MATCH(MID(COMPRAS!C1125,1,2)&amp;MID(COMPRAS!F1125,1,2)&amp;MID(COMPRAS!D1125,1,2),IVA!W:W,0)),"SIN COD.")</f>
        <v>0</v>
      </c>
    </row>
    <row r="1226" spans="1:86" x14ac:dyDescent="0.25">
      <c r="A1226"/>
      <c r="B1226"/>
      <c r="D1226"/>
      <c r="AL1226">
        <f t="shared" si="133"/>
        <v>0</v>
      </c>
      <c r="AQ1226">
        <f t="shared" si="134"/>
        <v>0</v>
      </c>
      <c r="AR1226" t="str">
        <f>IFERROR(IF(OR(AP1226=338,AP1226=340,AP1226=341,AP1226=342,AP1226="342A",AP1226="342B"),PorcenRet(AP1226,AT1226,AU1226),INDEX(PORCENTAJEBUSCAR,MATCH(AP1226,CódigoRET,0),4)*1),"")</f>
        <v/>
      </c>
      <c r="AS1226">
        <f t="shared" si="135"/>
        <v>0</v>
      </c>
      <c r="BF1226" t="str">
        <f>IFERROR(IF(OR(BD1226=338,BD1226=340,BD1226=341,BD1226=342,BD1226="342A",BD1226="342B"),PorcenRet(BD1226,BH1226,BI1226),INDEX(PORCENTAJEBUSCAR,MATCH(BD1226,CódigoRET,0),4)*1),"")</f>
        <v/>
      </c>
      <c r="BG1226">
        <f t="shared" si="136"/>
        <v>0</v>
      </c>
      <c r="BO1226">
        <f t="shared" si="137"/>
        <v>0</v>
      </c>
      <c r="CC1226">
        <f t="shared" si="138"/>
        <v>0</v>
      </c>
      <c r="CD1226">
        <f t="shared" si="139"/>
        <v>0</v>
      </c>
      <c r="CG1226">
        <f ca="1">IFERROR(INDIRECT("IVA!X"&amp;MATCH(MID(COMPRAS!C1126,1,2)&amp;MID(COMPRAS!F1126,1,2)&amp;MID(COMPRAS!D1126,1,2),IVA!W:W,0)),"SIN COD.")</f>
        <v>0</v>
      </c>
      <c r="CH1226">
        <f ca="1">IFERROR(INDIRECT("IVA!Y"&amp;MATCH(MID(COMPRAS!C1126,1,2)&amp;MID(COMPRAS!F1126,1,2)&amp;MID(COMPRAS!D1126,1,2),IVA!W:W,0)),"SIN COD.")</f>
        <v>0</v>
      </c>
    </row>
    <row r="1227" spans="1:86" x14ac:dyDescent="0.25">
      <c r="A1227"/>
      <c r="B1227"/>
      <c r="D1227"/>
      <c r="AL1227">
        <f t="shared" si="133"/>
        <v>0</v>
      </c>
      <c r="AQ1227">
        <f t="shared" si="134"/>
        <v>0</v>
      </c>
      <c r="AR1227" t="str">
        <f>IFERROR(IF(OR(AP1227=338,AP1227=340,AP1227=341,AP1227=342,AP1227="342A",AP1227="342B"),PorcenRet(AP1227,AT1227,AU1227),INDEX(PORCENTAJEBUSCAR,MATCH(AP1227,CódigoRET,0),4)*1),"")</f>
        <v/>
      </c>
      <c r="AS1227">
        <f t="shared" si="135"/>
        <v>0</v>
      </c>
      <c r="BF1227" t="str">
        <f>IFERROR(IF(OR(BD1227=338,BD1227=340,BD1227=341,BD1227=342,BD1227="342A",BD1227="342B"),PorcenRet(BD1227,BH1227,BI1227),INDEX(PORCENTAJEBUSCAR,MATCH(BD1227,CódigoRET,0),4)*1),"")</f>
        <v/>
      </c>
      <c r="BG1227">
        <f t="shared" si="136"/>
        <v>0</v>
      </c>
      <c r="BO1227">
        <f t="shared" si="137"/>
        <v>0</v>
      </c>
      <c r="CC1227">
        <f t="shared" si="138"/>
        <v>0</v>
      </c>
      <c r="CD1227">
        <f t="shared" si="139"/>
        <v>0</v>
      </c>
      <c r="CG1227">
        <f ca="1">IFERROR(INDIRECT("IVA!X"&amp;MATCH(MID(COMPRAS!C1127,1,2)&amp;MID(COMPRAS!F1127,1,2)&amp;MID(COMPRAS!D1127,1,2),IVA!W:W,0)),"SIN COD.")</f>
        <v>0</v>
      </c>
      <c r="CH1227">
        <f ca="1">IFERROR(INDIRECT("IVA!Y"&amp;MATCH(MID(COMPRAS!C1127,1,2)&amp;MID(COMPRAS!F1127,1,2)&amp;MID(COMPRAS!D1127,1,2),IVA!W:W,0)),"SIN COD.")</f>
        <v>0</v>
      </c>
    </row>
    <row r="1228" spans="1:86" x14ac:dyDescent="0.25">
      <c r="A1228"/>
      <c r="B1228"/>
      <c r="D1228"/>
      <c r="AL1228">
        <f t="shared" si="133"/>
        <v>0</v>
      </c>
      <c r="AQ1228">
        <f t="shared" si="134"/>
        <v>0</v>
      </c>
      <c r="AR1228" t="str">
        <f>IFERROR(IF(OR(AP1228=338,AP1228=340,AP1228=341,AP1228=342,AP1228="342A",AP1228="342B"),PorcenRet(AP1228,AT1228,AU1228),INDEX(PORCENTAJEBUSCAR,MATCH(AP1228,CódigoRET,0),4)*1),"")</f>
        <v/>
      </c>
      <c r="AS1228">
        <f t="shared" si="135"/>
        <v>0</v>
      </c>
      <c r="BF1228" t="str">
        <f>IFERROR(IF(OR(BD1228=338,BD1228=340,BD1228=341,BD1228=342,BD1228="342A",BD1228="342B"),PorcenRet(BD1228,BH1228,BI1228),INDEX(PORCENTAJEBUSCAR,MATCH(BD1228,CódigoRET,0),4)*1),"")</f>
        <v/>
      </c>
      <c r="BG1228">
        <f t="shared" si="136"/>
        <v>0</v>
      </c>
      <c r="BO1228">
        <f t="shared" si="137"/>
        <v>0</v>
      </c>
      <c r="CC1228">
        <f t="shared" si="138"/>
        <v>0</v>
      </c>
      <c r="CD1228">
        <f t="shared" si="139"/>
        <v>0</v>
      </c>
      <c r="CG1228">
        <f ca="1">IFERROR(INDIRECT("IVA!X"&amp;MATCH(MID(COMPRAS!C1128,1,2)&amp;MID(COMPRAS!F1128,1,2)&amp;MID(COMPRAS!D1128,1,2),IVA!W:W,0)),"SIN COD.")</f>
        <v>0</v>
      </c>
      <c r="CH1228">
        <f ca="1">IFERROR(INDIRECT("IVA!Y"&amp;MATCH(MID(COMPRAS!C1128,1,2)&amp;MID(COMPRAS!F1128,1,2)&amp;MID(COMPRAS!D1128,1,2),IVA!W:W,0)),"SIN COD.")</f>
        <v>0</v>
      </c>
    </row>
    <row r="1229" spans="1:86" x14ac:dyDescent="0.25">
      <c r="A1229"/>
      <c r="B1229"/>
      <c r="D1229"/>
      <c r="AL1229">
        <f t="shared" si="133"/>
        <v>0</v>
      </c>
      <c r="AQ1229">
        <f t="shared" si="134"/>
        <v>0</v>
      </c>
      <c r="AR1229" t="str">
        <f>IFERROR(IF(OR(AP1229=338,AP1229=340,AP1229=341,AP1229=342,AP1229="342A",AP1229="342B"),PorcenRet(AP1229,AT1229,AU1229),INDEX(PORCENTAJEBUSCAR,MATCH(AP1229,CódigoRET,0),4)*1),"")</f>
        <v/>
      </c>
      <c r="AS1229">
        <f t="shared" si="135"/>
        <v>0</v>
      </c>
      <c r="BF1229" t="str">
        <f>IFERROR(IF(OR(BD1229=338,BD1229=340,BD1229=341,BD1229=342,BD1229="342A",BD1229="342B"),PorcenRet(BD1229,BH1229,BI1229),INDEX(PORCENTAJEBUSCAR,MATCH(BD1229,CódigoRET,0),4)*1),"")</f>
        <v/>
      </c>
      <c r="BG1229">
        <f t="shared" si="136"/>
        <v>0</v>
      </c>
      <c r="BO1229">
        <f t="shared" si="137"/>
        <v>0</v>
      </c>
      <c r="CC1229">
        <f t="shared" si="138"/>
        <v>0</v>
      </c>
      <c r="CD1229">
        <f t="shared" si="139"/>
        <v>0</v>
      </c>
      <c r="CG1229">
        <f ca="1">IFERROR(INDIRECT("IVA!X"&amp;MATCH(MID(COMPRAS!C1129,1,2)&amp;MID(COMPRAS!F1129,1,2)&amp;MID(COMPRAS!D1129,1,2),IVA!W:W,0)),"SIN COD.")</f>
        <v>0</v>
      </c>
      <c r="CH1229">
        <f ca="1">IFERROR(INDIRECT("IVA!Y"&amp;MATCH(MID(COMPRAS!C1129,1,2)&amp;MID(COMPRAS!F1129,1,2)&amp;MID(COMPRAS!D1129,1,2),IVA!W:W,0)),"SIN COD.")</f>
        <v>0</v>
      </c>
    </row>
    <row r="1230" spans="1:86" x14ac:dyDescent="0.25">
      <c r="A1230"/>
      <c r="B1230"/>
      <c r="D1230"/>
      <c r="AL1230">
        <f t="shared" si="133"/>
        <v>0</v>
      </c>
      <c r="AQ1230">
        <f t="shared" si="134"/>
        <v>0</v>
      </c>
      <c r="AR1230" t="str">
        <f>IFERROR(IF(OR(AP1230=338,AP1230=340,AP1230=341,AP1230=342,AP1230="342A",AP1230="342B"),PorcenRet(AP1230,AT1230,AU1230),INDEX(PORCENTAJEBUSCAR,MATCH(AP1230,CódigoRET,0),4)*1),"")</f>
        <v/>
      </c>
      <c r="AS1230">
        <f t="shared" si="135"/>
        <v>0</v>
      </c>
      <c r="BF1230" t="str">
        <f>IFERROR(IF(OR(BD1230=338,BD1230=340,BD1230=341,BD1230=342,BD1230="342A",BD1230="342B"),PorcenRet(BD1230,BH1230,BI1230),INDEX(PORCENTAJEBUSCAR,MATCH(BD1230,CódigoRET,0),4)*1),"")</f>
        <v/>
      </c>
      <c r="BG1230">
        <f t="shared" si="136"/>
        <v>0</v>
      </c>
      <c r="BO1230">
        <f t="shared" si="137"/>
        <v>0</v>
      </c>
      <c r="CC1230">
        <f t="shared" si="138"/>
        <v>0</v>
      </c>
      <c r="CD1230">
        <f t="shared" si="139"/>
        <v>0</v>
      </c>
      <c r="CG1230">
        <f ca="1">IFERROR(INDIRECT("IVA!X"&amp;MATCH(MID(COMPRAS!C1130,1,2)&amp;MID(COMPRAS!F1130,1,2)&amp;MID(COMPRAS!D1130,1,2),IVA!W:W,0)),"SIN COD.")</f>
        <v>0</v>
      </c>
      <c r="CH1230">
        <f ca="1">IFERROR(INDIRECT("IVA!Y"&amp;MATCH(MID(COMPRAS!C1130,1,2)&amp;MID(COMPRAS!F1130,1,2)&amp;MID(COMPRAS!D1130,1,2),IVA!W:W,0)),"SIN COD.")</f>
        <v>0</v>
      </c>
    </row>
    <row r="1231" spans="1:86" x14ac:dyDescent="0.25">
      <c r="A1231"/>
      <c r="B1231"/>
      <c r="D1231"/>
      <c r="AL1231">
        <f t="shared" si="133"/>
        <v>0</v>
      </c>
      <c r="AQ1231">
        <f t="shared" si="134"/>
        <v>0</v>
      </c>
      <c r="AR1231" t="str">
        <f>IFERROR(IF(OR(AP1231=338,AP1231=340,AP1231=341,AP1231=342,AP1231="342A",AP1231="342B"),PorcenRet(AP1231,AT1231,AU1231),INDEX(PORCENTAJEBUSCAR,MATCH(AP1231,CódigoRET,0),4)*1),"")</f>
        <v/>
      </c>
      <c r="AS1231">
        <f t="shared" si="135"/>
        <v>0</v>
      </c>
      <c r="BF1231" t="str">
        <f>IFERROR(IF(OR(BD1231=338,BD1231=340,BD1231=341,BD1231=342,BD1231="342A",BD1231="342B"),PorcenRet(BD1231,BH1231,BI1231),INDEX(PORCENTAJEBUSCAR,MATCH(BD1231,CódigoRET,0),4)*1),"")</f>
        <v/>
      </c>
      <c r="BG1231">
        <f t="shared" si="136"/>
        <v>0</v>
      </c>
      <c r="BO1231">
        <f t="shared" si="137"/>
        <v>0</v>
      </c>
      <c r="CC1231">
        <f t="shared" si="138"/>
        <v>0</v>
      </c>
      <c r="CD1231">
        <f t="shared" si="139"/>
        <v>0</v>
      </c>
      <c r="CG1231">
        <f ca="1">IFERROR(INDIRECT("IVA!X"&amp;MATCH(MID(COMPRAS!C1131,1,2)&amp;MID(COMPRAS!F1131,1,2)&amp;MID(COMPRAS!D1131,1,2),IVA!W:W,0)),"SIN COD.")</f>
        <v>0</v>
      </c>
      <c r="CH1231">
        <f ca="1">IFERROR(INDIRECT("IVA!Y"&amp;MATCH(MID(COMPRAS!C1131,1,2)&amp;MID(COMPRAS!F1131,1,2)&amp;MID(COMPRAS!D1131,1,2),IVA!W:W,0)),"SIN COD.")</f>
        <v>0</v>
      </c>
    </row>
    <row r="1232" spans="1:86" x14ac:dyDescent="0.25">
      <c r="A1232"/>
      <c r="B1232"/>
      <c r="D1232"/>
      <c r="AL1232">
        <f t="shared" si="133"/>
        <v>0</v>
      </c>
      <c r="AQ1232">
        <f t="shared" si="134"/>
        <v>0</v>
      </c>
      <c r="AR1232" t="str">
        <f>IFERROR(IF(OR(AP1232=338,AP1232=340,AP1232=341,AP1232=342,AP1232="342A",AP1232="342B"),PorcenRet(AP1232,AT1232,AU1232),INDEX(PORCENTAJEBUSCAR,MATCH(AP1232,CódigoRET,0),4)*1),"")</f>
        <v/>
      </c>
      <c r="AS1232">
        <f t="shared" si="135"/>
        <v>0</v>
      </c>
      <c r="BF1232" t="str">
        <f>IFERROR(IF(OR(BD1232=338,BD1232=340,BD1232=341,BD1232=342,BD1232="342A",BD1232="342B"),PorcenRet(BD1232,BH1232,BI1232),INDEX(PORCENTAJEBUSCAR,MATCH(BD1232,CódigoRET,0),4)*1),"")</f>
        <v/>
      </c>
      <c r="BG1232">
        <f t="shared" si="136"/>
        <v>0</v>
      </c>
      <c r="BO1232">
        <f t="shared" si="137"/>
        <v>0</v>
      </c>
      <c r="CC1232">
        <f t="shared" si="138"/>
        <v>0</v>
      </c>
      <c r="CD1232">
        <f t="shared" si="139"/>
        <v>0</v>
      </c>
      <c r="CG1232">
        <f ca="1">IFERROR(INDIRECT("IVA!X"&amp;MATCH(MID(COMPRAS!C1132,1,2)&amp;MID(COMPRAS!F1132,1,2)&amp;MID(COMPRAS!D1132,1,2),IVA!W:W,0)),"SIN COD.")</f>
        <v>0</v>
      </c>
      <c r="CH1232">
        <f ca="1">IFERROR(INDIRECT("IVA!Y"&amp;MATCH(MID(COMPRAS!C1132,1,2)&amp;MID(COMPRAS!F1132,1,2)&amp;MID(COMPRAS!D1132,1,2),IVA!W:W,0)),"SIN COD.")</f>
        <v>0</v>
      </c>
    </row>
    <row r="1233" spans="1:86" x14ac:dyDescent="0.25">
      <c r="A1233"/>
      <c r="B1233"/>
      <c r="D1233"/>
      <c r="AL1233">
        <f t="shared" si="133"/>
        <v>0</v>
      </c>
      <c r="AQ1233">
        <f t="shared" si="134"/>
        <v>0</v>
      </c>
      <c r="AR1233" t="str">
        <f>IFERROR(IF(OR(AP1233=338,AP1233=340,AP1233=341,AP1233=342,AP1233="342A",AP1233="342B"),PorcenRet(AP1233,AT1233,AU1233),INDEX(PORCENTAJEBUSCAR,MATCH(AP1233,CódigoRET,0),4)*1),"")</f>
        <v/>
      </c>
      <c r="AS1233">
        <f t="shared" si="135"/>
        <v>0</v>
      </c>
      <c r="BF1233" t="str">
        <f>IFERROR(IF(OR(BD1233=338,BD1233=340,BD1233=341,BD1233=342,BD1233="342A",BD1233="342B"),PorcenRet(BD1233,BH1233,BI1233),INDEX(PORCENTAJEBUSCAR,MATCH(BD1233,CódigoRET,0),4)*1),"")</f>
        <v/>
      </c>
      <c r="BG1233">
        <f t="shared" si="136"/>
        <v>0</v>
      </c>
      <c r="BO1233">
        <f t="shared" si="137"/>
        <v>0</v>
      </c>
      <c r="CC1233">
        <f t="shared" si="138"/>
        <v>0</v>
      </c>
      <c r="CD1233">
        <f t="shared" si="139"/>
        <v>0</v>
      </c>
      <c r="CG1233">
        <f ca="1">IFERROR(INDIRECT("IVA!X"&amp;MATCH(MID(COMPRAS!C1133,1,2)&amp;MID(COMPRAS!F1133,1,2)&amp;MID(COMPRAS!D1133,1,2),IVA!W:W,0)),"SIN COD.")</f>
        <v>0</v>
      </c>
      <c r="CH1233">
        <f ca="1">IFERROR(INDIRECT("IVA!Y"&amp;MATCH(MID(COMPRAS!C1133,1,2)&amp;MID(COMPRAS!F1133,1,2)&amp;MID(COMPRAS!D1133,1,2),IVA!W:W,0)),"SIN COD.")</f>
        <v>0</v>
      </c>
    </row>
    <row r="1234" spans="1:86" x14ac:dyDescent="0.25">
      <c r="A1234"/>
      <c r="B1234"/>
      <c r="D1234"/>
      <c r="AL1234">
        <f t="shared" si="133"/>
        <v>0</v>
      </c>
      <c r="AQ1234">
        <f t="shared" si="134"/>
        <v>0</v>
      </c>
      <c r="AR1234" t="str">
        <f>IFERROR(IF(OR(AP1234=338,AP1234=340,AP1234=341,AP1234=342,AP1234="342A",AP1234="342B"),PorcenRet(AP1234,AT1234,AU1234),INDEX(PORCENTAJEBUSCAR,MATCH(AP1234,CódigoRET,0),4)*1),"")</f>
        <v/>
      </c>
      <c r="AS1234">
        <f t="shared" si="135"/>
        <v>0</v>
      </c>
      <c r="BF1234" t="str">
        <f>IFERROR(IF(OR(BD1234=338,BD1234=340,BD1234=341,BD1234=342,BD1234="342A",BD1234="342B"),PorcenRet(BD1234,BH1234,BI1234),INDEX(PORCENTAJEBUSCAR,MATCH(BD1234,CódigoRET,0),4)*1),"")</f>
        <v/>
      </c>
      <c r="BG1234">
        <f t="shared" si="136"/>
        <v>0</v>
      </c>
      <c r="BO1234">
        <f t="shared" si="137"/>
        <v>0</v>
      </c>
      <c r="CC1234">
        <f t="shared" si="138"/>
        <v>0</v>
      </c>
      <c r="CD1234">
        <f t="shared" si="139"/>
        <v>0</v>
      </c>
      <c r="CG1234">
        <f ca="1">IFERROR(INDIRECT("IVA!X"&amp;MATCH(MID(COMPRAS!C1134,1,2)&amp;MID(COMPRAS!F1134,1,2)&amp;MID(COMPRAS!D1134,1,2),IVA!W:W,0)),"SIN COD.")</f>
        <v>0</v>
      </c>
      <c r="CH1234">
        <f ca="1">IFERROR(INDIRECT("IVA!Y"&amp;MATCH(MID(COMPRAS!C1134,1,2)&amp;MID(COMPRAS!F1134,1,2)&amp;MID(COMPRAS!D1134,1,2),IVA!W:W,0)),"SIN COD.")</f>
        <v>0</v>
      </c>
    </row>
    <row r="1235" spans="1:86" x14ac:dyDescent="0.25">
      <c r="A1235"/>
      <c r="B1235"/>
      <c r="D1235"/>
      <c r="AL1235">
        <f t="shared" si="133"/>
        <v>0</v>
      </c>
      <c r="AQ1235">
        <f t="shared" si="134"/>
        <v>0</v>
      </c>
      <c r="AR1235" t="str">
        <f>IFERROR(IF(OR(AP1235=338,AP1235=340,AP1235=341,AP1235=342,AP1235="342A",AP1235="342B"),PorcenRet(AP1235,AT1235,AU1235),INDEX(PORCENTAJEBUSCAR,MATCH(AP1235,CódigoRET,0),4)*1),"")</f>
        <v/>
      </c>
      <c r="AS1235">
        <f t="shared" si="135"/>
        <v>0</v>
      </c>
      <c r="BF1235" t="str">
        <f>IFERROR(IF(OR(BD1235=338,BD1235=340,BD1235=341,BD1235=342,BD1235="342A",BD1235="342B"),PorcenRet(BD1235,BH1235,BI1235),INDEX(PORCENTAJEBUSCAR,MATCH(BD1235,CódigoRET,0),4)*1),"")</f>
        <v/>
      </c>
      <c r="BG1235">
        <f t="shared" si="136"/>
        <v>0</v>
      </c>
      <c r="BO1235">
        <f t="shared" si="137"/>
        <v>0</v>
      </c>
      <c r="CC1235">
        <f t="shared" si="138"/>
        <v>0</v>
      </c>
      <c r="CD1235">
        <f t="shared" si="139"/>
        <v>0</v>
      </c>
      <c r="CG1235">
        <f ca="1">IFERROR(INDIRECT("IVA!X"&amp;MATCH(MID(COMPRAS!C1135,1,2)&amp;MID(COMPRAS!F1135,1,2)&amp;MID(COMPRAS!D1135,1,2),IVA!W:W,0)),"SIN COD.")</f>
        <v>0</v>
      </c>
      <c r="CH1235">
        <f ca="1">IFERROR(INDIRECT("IVA!Y"&amp;MATCH(MID(COMPRAS!C1135,1,2)&amp;MID(COMPRAS!F1135,1,2)&amp;MID(COMPRAS!D1135,1,2),IVA!W:W,0)),"SIN COD.")</f>
        <v>0</v>
      </c>
    </row>
    <row r="1236" spans="1:86" x14ac:dyDescent="0.25">
      <c r="A1236"/>
      <c r="B1236"/>
      <c r="D1236"/>
      <c r="AL1236">
        <f t="shared" si="133"/>
        <v>0</v>
      </c>
      <c r="AQ1236">
        <f t="shared" si="134"/>
        <v>0</v>
      </c>
      <c r="AR1236" t="str">
        <f>IFERROR(IF(OR(AP1236=338,AP1236=340,AP1236=341,AP1236=342,AP1236="342A",AP1236="342B"),PorcenRet(AP1236,AT1236,AU1236),INDEX(PORCENTAJEBUSCAR,MATCH(AP1236,CódigoRET,0),4)*1),"")</f>
        <v/>
      </c>
      <c r="AS1236">
        <f t="shared" si="135"/>
        <v>0</v>
      </c>
      <c r="BF1236" t="str">
        <f>IFERROR(IF(OR(BD1236=338,BD1236=340,BD1236=341,BD1236=342,BD1236="342A",BD1236="342B"),PorcenRet(BD1236,BH1236,BI1236),INDEX(PORCENTAJEBUSCAR,MATCH(BD1236,CódigoRET,0),4)*1),"")</f>
        <v/>
      </c>
      <c r="BG1236">
        <f t="shared" si="136"/>
        <v>0</v>
      </c>
      <c r="BO1236">
        <f t="shared" si="137"/>
        <v>0</v>
      </c>
      <c r="CC1236">
        <f t="shared" si="138"/>
        <v>0</v>
      </c>
      <c r="CD1236">
        <f t="shared" si="139"/>
        <v>0</v>
      </c>
      <c r="CG1236">
        <f ca="1">IFERROR(INDIRECT("IVA!X"&amp;MATCH(MID(COMPRAS!C1136,1,2)&amp;MID(COMPRAS!F1136,1,2)&amp;MID(COMPRAS!D1136,1,2),IVA!W:W,0)),"SIN COD.")</f>
        <v>0</v>
      </c>
      <c r="CH1236">
        <f ca="1">IFERROR(INDIRECT("IVA!Y"&amp;MATCH(MID(COMPRAS!C1136,1,2)&amp;MID(COMPRAS!F1136,1,2)&amp;MID(COMPRAS!D1136,1,2),IVA!W:W,0)),"SIN COD.")</f>
        <v>0</v>
      </c>
    </row>
    <row r="1237" spans="1:86" x14ac:dyDescent="0.25">
      <c r="A1237"/>
      <c r="B1237"/>
      <c r="D1237"/>
      <c r="AL1237">
        <f t="shared" si="133"/>
        <v>0</v>
      </c>
      <c r="AQ1237">
        <f t="shared" si="134"/>
        <v>0</v>
      </c>
      <c r="AR1237" t="str">
        <f>IFERROR(IF(OR(AP1237=338,AP1237=340,AP1237=341,AP1237=342,AP1237="342A",AP1237="342B"),PorcenRet(AP1237,AT1237,AU1237),INDEX(PORCENTAJEBUSCAR,MATCH(AP1237,CódigoRET,0),4)*1),"")</f>
        <v/>
      </c>
      <c r="AS1237">
        <f t="shared" si="135"/>
        <v>0</v>
      </c>
      <c r="BF1237" t="str">
        <f>IFERROR(IF(OR(BD1237=338,BD1237=340,BD1237=341,BD1237=342,BD1237="342A",BD1237="342B"),PorcenRet(BD1237,BH1237,BI1237),INDEX(PORCENTAJEBUSCAR,MATCH(BD1237,CódigoRET,0),4)*1),"")</f>
        <v/>
      </c>
      <c r="BG1237">
        <f t="shared" si="136"/>
        <v>0</v>
      </c>
      <c r="BO1237">
        <f t="shared" si="137"/>
        <v>0</v>
      </c>
      <c r="CC1237">
        <f t="shared" si="138"/>
        <v>0</v>
      </c>
      <c r="CD1237">
        <f t="shared" si="139"/>
        <v>0</v>
      </c>
      <c r="CG1237">
        <f ca="1">IFERROR(INDIRECT("IVA!X"&amp;MATCH(MID(COMPRAS!C1137,1,2)&amp;MID(COMPRAS!F1137,1,2)&amp;MID(COMPRAS!D1137,1,2),IVA!W:W,0)),"SIN COD.")</f>
        <v>0</v>
      </c>
      <c r="CH1237">
        <f ca="1">IFERROR(INDIRECT("IVA!Y"&amp;MATCH(MID(COMPRAS!C1137,1,2)&amp;MID(COMPRAS!F1137,1,2)&amp;MID(COMPRAS!D1137,1,2),IVA!W:W,0)),"SIN COD.")</f>
        <v>0</v>
      </c>
    </row>
    <row r="1238" spans="1:86" x14ac:dyDescent="0.25">
      <c r="A1238"/>
      <c r="B1238"/>
      <c r="D1238"/>
      <c r="AL1238">
        <f t="shared" si="133"/>
        <v>0</v>
      </c>
      <c r="AQ1238">
        <f t="shared" si="134"/>
        <v>0</v>
      </c>
      <c r="AR1238" t="str">
        <f>IFERROR(IF(OR(AP1238=338,AP1238=340,AP1238=341,AP1238=342,AP1238="342A",AP1238="342B"),PorcenRet(AP1238,AT1238,AU1238),INDEX(PORCENTAJEBUSCAR,MATCH(AP1238,CódigoRET,0),4)*1),"")</f>
        <v/>
      </c>
      <c r="AS1238">
        <f t="shared" si="135"/>
        <v>0</v>
      </c>
      <c r="BF1238" t="str">
        <f>IFERROR(IF(OR(BD1238=338,BD1238=340,BD1238=341,BD1238=342,BD1238="342A",BD1238="342B"),PorcenRet(BD1238,BH1238,BI1238),INDEX(PORCENTAJEBUSCAR,MATCH(BD1238,CódigoRET,0),4)*1),"")</f>
        <v/>
      </c>
      <c r="BG1238">
        <f t="shared" si="136"/>
        <v>0</v>
      </c>
      <c r="BO1238">
        <f t="shared" si="137"/>
        <v>0</v>
      </c>
      <c r="CC1238">
        <f t="shared" si="138"/>
        <v>0</v>
      </c>
      <c r="CD1238">
        <f t="shared" si="139"/>
        <v>0</v>
      </c>
      <c r="CG1238">
        <f ca="1">IFERROR(INDIRECT("IVA!X"&amp;MATCH(MID(COMPRAS!C1138,1,2)&amp;MID(COMPRAS!F1138,1,2)&amp;MID(COMPRAS!D1138,1,2),IVA!W:W,0)),"SIN COD.")</f>
        <v>0</v>
      </c>
      <c r="CH1238">
        <f ca="1">IFERROR(INDIRECT("IVA!Y"&amp;MATCH(MID(COMPRAS!C1138,1,2)&amp;MID(COMPRAS!F1138,1,2)&amp;MID(COMPRAS!D1138,1,2),IVA!W:W,0)),"SIN COD.")</f>
        <v>0</v>
      </c>
    </row>
    <row r="1239" spans="1:86" x14ac:dyDescent="0.25">
      <c r="A1239"/>
      <c r="B1239"/>
      <c r="D1239"/>
      <c r="AL1239">
        <f t="shared" si="133"/>
        <v>0</v>
      </c>
      <c r="AQ1239">
        <f t="shared" si="134"/>
        <v>0</v>
      </c>
      <c r="AR1239" t="str">
        <f>IFERROR(IF(OR(AP1239=338,AP1239=340,AP1239=341,AP1239=342,AP1239="342A",AP1239="342B"),PorcenRet(AP1239,AT1239,AU1239),INDEX(PORCENTAJEBUSCAR,MATCH(AP1239,CódigoRET,0),4)*1),"")</f>
        <v/>
      </c>
      <c r="AS1239">
        <f t="shared" si="135"/>
        <v>0</v>
      </c>
      <c r="BF1239" t="str">
        <f>IFERROR(IF(OR(BD1239=338,BD1239=340,BD1239=341,BD1239=342,BD1239="342A",BD1239="342B"),PorcenRet(BD1239,BH1239,BI1239),INDEX(PORCENTAJEBUSCAR,MATCH(BD1239,CódigoRET,0),4)*1),"")</f>
        <v/>
      </c>
      <c r="BG1239">
        <f t="shared" si="136"/>
        <v>0</v>
      </c>
      <c r="BO1239">
        <f t="shared" si="137"/>
        <v>0</v>
      </c>
      <c r="CC1239">
        <f t="shared" si="138"/>
        <v>0</v>
      </c>
      <c r="CD1239">
        <f t="shared" si="139"/>
        <v>0</v>
      </c>
      <c r="CG1239">
        <f ca="1">IFERROR(INDIRECT("IVA!X"&amp;MATCH(MID(COMPRAS!C1139,1,2)&amp;MID(COMPRAS!F1139,1,2)&amp;MID(COMPRAS!D1139,1,2),IVA!W:W,0)),"SIN COD.")</f>
        <v>0</v>
      </c>
      <c r="CH1239">
        <f ca="1">IFERROR(INDIRECT("IVA!Y"&amp;MATCH(MID(COMPRAS!C1139,1,2)&amp;MID(COMPRAS!F1139,1,2)&amp;MID(COMPRAS!D1139,1,2),IVA!W:W,0)),"SIN COD.")</f>
        <v>0</v>
      </c>
    </row>
    <row r="1240" spans="1:86" x14ac:dyDescent="0.25">
      <c r="A1240"/>
      <c r="B1240"/>
      <c r="D1240"/>
      <c r="AL1240">
        <f t="shared" si="133"/>
        <v>0</v>
      </c>
      <c r="AQ1240">
        <f t="shared" si="134"/>
        <v>0</v>
      </c>
      <c r="AR1240" t="str">
        <f>IFERROR(IF(OR(AP1240=338,AP1240=340,AP1240=341,AP1240=342,AP1240="342A",AP1240="342B"),PorcenRet(AP1240,AT1240,AU1240),INDEX(PORCENTAJEBUSCAR,MATCH(AP1240,CódigoRET,0),4)*1),"")</f>
        <v/>
      </c>
      <c r="AS1240">
        <f t="shared" si="135"/>
        <v>0</v>
      </c>
      <c r="BF1240" t="str">
        <f>IFERROR(IF(OR(BD1240=338,BD1240=340,BD1240=341,BD1240=342,BD1240="342A",BD1240="342B"),PorcenRet(BD1240,BH1240,BI1240),INDEX(PORCENTAJEBUSCAR,MATCH(BD1240,CódigoRET,0),4)*1),"")</f>
        <v/>
      </c>
      <c r="BG1240">
        <f t="shared" si="136"/>
        <v>0</v>
      </c>
      <c r="BO1240">
        <f t="shared" si="137"/>
        <v>0</v>
      </c>
      <c r="CC1240">
        <f t="shared" si="138"/>
        <v>0</v>
      </c>
      <c r="CD1240">
        <f t="shared" si="139"/>
        <v>0</v>
      </c>
      <c r="CG1240">
        <f ca="1">IFERROR(INDIRECT("IVA!X"&amp;MATCH(MID(COMPRAS!C1140,1,2)&amp;MID(COMPRAS!F1140,1,2)&amp;MID(COMPRAS!D1140,1,2),IVA!W:W,0)),"SIN COD.")</f>
        <v>0</v>
      </c>
      <c r="CH1240">
        <f ca="1">IFERROR(INDIRECT("IVA!Y"&amp;MATCH(MID(COMPRAS!C1140,1,2)&amp;MID(COMPRAS!F1140,1,2)&amp;MID(COMPRAS!D1140,1,2),IVA!W:W,0)),"SIN COD.")</f>
        <v>0</v>
      </c>
    </row>
    <row r="1241" spans="1:86" x14ac:dyDescent="0.25">
      <c r="A1241"/>
      <c r="B1241"/>
      <c r="D1241"/>
      <c r="AL1241">
        <f t="shared" si="133"/>
        <v>0</v>
      </c>
      <c r="AQ1241">
        <f t="shared" si="134"/>
        <v>0</v>
      </c>
      <c r="AR1241" t="str">
        <f>IFERROR(IF(OR(AP1241=338,AP1241=340,AP1241=341,AP1241=342,AP1241="342A",AP1241="342B"),PorcenRet(AP1241,AT1241,AU1241),INDEX(PORCENTAJEBUSCAR,MATCH(AP1241,CódigoRET,0),4)*1),"")</f>
        <v/>
      </c>
      <c r="AS1241">
        <f t="shared" si="135"/>
        <v>0</v>
      </c>
      <c r="BF1241" t="str">
        <f>IFERROR(IF(OR(BD1241=338,BD1241=340,BD1241=341,BD1241=342,BD1241="342A",BD1241="342B"),PorcenRet(BD1241,BH1241,BI1241),INDEX(PORCENTAJEBUSCAR,MATCH(BD1241,CódigoRET,0),4)*1),"")</f>
        <v/>
      </c>
      <c r="BG1241">
        <f t="shared" si="136"/>
        <v>0</v>
      </c>
      <c r="BO1241">
        <f t="shared" si="137"/>
        <v>0</v>
      </c>
      <c r="CC1241">
        <f t="shared" si="138"/>
        <v>0</v>
      </c>
      <c r="CD1241">
        <f t="shared" si="139"/>
        <v>0</v>
      </c>
      <c r="CG1241">
        <f ca="1">IFERROR(INDIRECT("IVA!X"&amp;MATCH(MID(COMPRAS!C1141,1,2)&amp;MID(COMPRAS!F1141,1,2)&amp;MID(COMPRAS!D1141,1,2),IVA!W:W,0)),"SIN COD.")</f>
        <v>0</v>
      </c>
      <c r="CH1241">
        <f ca="1">IFERROR(INDIRECT("IVA!Y"&amp;MATCH(MID(COMPRAS!C1141,1,2)&amp;MID(COMPRAS!F1141,1,2)&amp;MID(COMPRAS!D1141,1,2),IVA!W:W,0)),"SIN COD.")</f>
        <v>0</v>
      </c>
    </row>
    <row r="1242" spans="1:86" x14ac:dyDescent="0.25">
      <c r="A1242"/>
      <c r="B1242"/>
      <c r="D1242"/>
      <c r="AL1242">
        <f t="shared" si="133"/>
        <v>0</v>
      </c>
      <c r="AQ1242">
        <f t="shared" si="134"/>
        <v>0</v>
      </c>
      <c r="AR1242" t="str">
        <f>IFERROR(IF(OR(AP1242=338,AP1242=340,AP1242=341,AP1242=342,AP1242="342A",AP1242="342B"),PorcenRet(AP1242,AT1242,AU1242),INDEX(PORCENTAJEBUSCAR,MATCH(AP1242,CódigoRET,0),4)*1),"")</f>
        <v/>
      </c>
      <c r="AS1242">
        <f t="shared" si="135"/>
        <v>0</v>
      </c>
      <c r="BF1242" t="str">
        <f>IFERROR(IF(OR(BD1242=338,BD1242=340,BD1242=341,BD1242=342,BD1242="342A",BD1242="342B"),PorcenRet(BD1242,BH1242,BI1242),INDEX(PORCENTAJEBUSCAR,MATCH(BD1242,CódigoRET,0),4)*1),"")</f>
        <v/>
      </c>
      <c r="BG1242">
        <f t="shared" si="136"/>
        <v>0</v>
      </c>
      <c r="BO1242">
        <f t="shared" si="137"/>
        <v>0</v>
      </c>
      <c r="CC1242">
        <f t="shared" si="138"/>
        <v>0</v>
      </c>
      <c r="CD1242">
        <f t="shared" si="139"/>
        <v>0</v>
      </c>
      <c r="CG1242">
        <f ca="1">IFERROR(INDIRECT("IVA!X"&amp;MATCH(MID(COMPRAS!C1142,1,2)&amp;MID(COMPRAS!F1142,1,2)&amp;MID(COMPRAS!D1142,1,2),IVA!W:W,0)),"SIN COD.")</f>
        <v>0</v>
      </c>
      <c r="CH1242">
        <f ca="1">IFERROR(INDIRECT("IVA!Y"&amp;MATCH(MID(COMPRAS!C1142,1,2)&amp;MID(COMPRAS!F1142,1,2)&amp;MID(COMPRAS!D1142,1,2),IVA!W:W,0)),"SIN COD.")</f>
        <v>0</v>
      </c>
    </row>
    <row r="1243" spans="1:86" x14ac:dyDescent="0.25">
      <c r="A1243"/>
      <c r="B1243"/>
      <c r="D1243"/>
      <c r="AL1243">
        <f t="shared" si="133"/>
        <v>0</v>
      </c>
      <c r="AQ1243">
        <f t="shared" si="134"/>
        <v>0</v>
      </c>
      <c r="AR1243" t="str">
        <f>IFERROR(IF(OR(AP1243=338,AP1243=340,AP1243=341,AP1243=342,AP1243="342A",AP1243="342B"),PorcenRet(AP1243,AT1243,AU1243),INDEX(PORCENTAJEBUSCAR,MATCH(AP1243,CódigoRET,0),4)*1),"")</f>
        <v/>
      </c>
      <c r="AS1243">
        <f t="shared" si="135"/>
        <v>0</v>
      </c>
      <c r="BF1243" t="str">
        <f>IFERROR(IF(OR(BD1243=338,BD1243=340,BD1243=341,BD1243=342,BD1243="342A",BD1243="342B"),PorcenRet(BD1243,BH1243,BI1243),INDEX(PORCENTAJEBUSCAR,MATCH(BD1243,CódigoRET,0),4)*1),"")</f>
        <v/>
      </c>
      <c r="BG1243">
        <f t="shared" si="136"/>
        <v>0</v>
      </c>
      <c r="BO1243">
        <f t="shared" si="137"/>
        <v>0</v>
      </c>
      <c r="CC1243">
        <f t="shared" si="138"/>
        <v>0</v>
      </c>
      <c r="CD1243">
        <f t="shared" si="139"/>
        <v>0</v>
      </c>
      <c r="CG1243">
        <f ca="1">IFERROR(INDIRECT("IVA!X"&amp;MATCH(MID(COMPRAS!C1143,1,2)&amp;MID(COMPRAS!F1143,1,2)&amp;MID(COMPRAS!D1143,1,2),IVA!W:W,0)),"SIN COD.")</f>
        <v>0</v>
      </c>
      <c r="CH1243">
        <f ca="1">IFERROR(INDIRECT("IVA!Y"&amp;MATCH(MID(COMPRAS!C1143,1,2)&amp;MID(COMPRAS!F1143,1,2)&amp;MID(COMPRAS!D1143,1,2),IVA!W:W,0)),"SIN COD.")</f>
        <v>0</v>
      </c>
    </row>
    <row r="1244" spans="1:86" x14ac:dyDescent="0.25">
      <c r="A1244"/>
      <c r="B1244"/>
      <c r="D1244"/>
      <c r="AL1244">
        <f t="shared" si="133"/>
        <v>0</v>
      </c>
      <c r="AQ1244">
        <f t="shared" si="134"/>
        <v>0</v>
      </c>
      <c r="AR1244" t="str">
        <f>IFERROR(IF(OR(AP1244=338,AP1244=340,AP1244=341,AP1244=342,AP1244="342A",AP1244="342B"),PorcenRet(AP1244,AT1244,AU1244),INDEX(PORCENTAJEBUSCAR,MATCH(AP1244,CódigoRET,0),4)*1),"")</f>
        <v/>
      </c>
      <c r="AS1244">
        <f t="shared" si="135"/>
        <v>0</v>
      </c>
      <c r="BF1244" t="str">
        <f>IFERROR(IF(OR(BD1244=338,BD1244=340,BD1244=341,BD1244=342,BD1244="342A",BD1244="342B"),PorcenRet(BD1244,BH1244,BI1244),INDEX(PORCENTAJEBUSCAR,MATCH(BD1244,CódigoRET,0),4)*1),"")</f>
        <v/>
      </c>
      <c r="BG1244">
        <f t="shared" si="136"/>
        <v>0</v>
      </c>
      <c r="BO1244">
        <f t="shared" si="137"/>
        <v>0</v>
      </c>
      <c r="CC1244">
        <f t="shared" si="138"/>
        <v>0</v>
      </c>
      <c r="CD1244">
        <f t="shared" si="139"/>
        <v>0</v>
      </c>
      <c r="CG1244">
        <f ca="1">IFERROR(INDIRECT("IVA!X"&amp;MATCH(MID(COMPRAS!C1144,1,2)&amp;MID(COMPRAS!F1144,1,2)&amp;MID(COMPRAS!D1144,1,2),IVA!W:W,0)),"SIN COD.")</f>
        <v>0</v>
      </c>
      <c r="CH1244">
        <f ca="1">IFERROR(INDIRECT("IVA!Y"&amp;MATCH(MID(COMPRAS!C1144,1,2)&amp;MID(COMPRAS!F1144,1,2)&amp;MID(COMPRAS!D1144,1,2),IVA!W:W,0)),"SIN COD.")</f>
        <v>0</v>
      </c>
    </row>
    <row r="1245" spans="1:86" x14ac:dyDescent="0.25">
      <c r="A1245"/>
      <c r="B1245"/>
      <c r="D1245"/>
      <c r="AL1245">
        <f t="shared" si="133"/>
        <v>0</v>
      </c>
      <c r="AQ1245">
        <f t="shared" si="134"/>
        <v>0</v>
      </c>
      <c r="AR1245" t="str">
        <f>IFERROR(IF(OR(AP1245=338,AP1245=340,AP1245=341,AP1245=342,AP1245="342A",AP1245="342B"),PorcenRet(AP1245,AT1245,AU1245),INDEX(PORCENTAJEBUSCAR,MATCH(AP1245,CódigoRET,0),4)*1),"")</f>
        <v/>
      </c>
      <c r="AS1245">
        <f t="shared" si="135"/>
        <v>0</v>
      </c>
      <c r="BF1245" t="str">
        <f>IFERROR(IF(OR(BD1245=338,BD1245=340,BD1245=341,BD1245=342,BD1245="342A",BD1245="342B"),PorcenRet(BD1245,BH1245,BI1245),INDEX(PORCENTAJEBUSCAR,MATCH(BD1245,CódigoRET,0),4)*1),"")</f>
        <v/>
      </c>
      <c r="BG1245">
        <f t="shared" si="136"/>
        <v>0</v>
      </c>
      <c r="BO1245">
        <f t="shared" si="137"/>
        <v>0</v>
      </c>
      <c r="CC1245">
        <f t="shared" si="138"/>
        <v>0</v>
      </c>
      <c r="CD1245">
        <f t="shared" si="139"/>
        <v>0</v>
      </c>
      <c r="CG1245">
        <f ca="1">IFERROR(INDIRECT("IVA!X"&amp;MATCH(MID(COMPRAS!C1145,1,2)&amp;MID(COMPRAS!F1145,1,2)&amp;MID(COMPRAS!D1145,1,2),IVA!W:W,0)),"SIN COD.")</f>
        <v>0</v>
      </c>
      <c r="CH1245">
        <f ca="1">IFERROR(INDIRECT("IVA!Y"&amp;MATCH(MID(COMPRAS!C1145,1,2)&amp;MID(COMPRAS!F1145,1,2)&amp;MID(COMPRAS!D1145,1,2),IVA!W:W,0)),"SIN COD.")</f>
        <v>0</v>
      </c>
    </row>
    <row r="1246" spans="1:86" x14ac:dyDescent="0.25">
      <c r="A1246"/>
      <c r="B1246"/>
      <c r="D1246"/>
      <c r="AL1246">
        <f t="shared" si="133"/>
        <v>0</v>
      </c>
      <c r="AQ1246">
        <f t="shared" si="134"/>
        <v>0</v>
      </c>
      <c r="AR1246" t="str">
        <f>IFERROR(IF(OR(AP1246=338,AP1246=340,AP1246=341,AP1246=342,AP1246="342A",AP1246="342B"),PorcenRet(AP1246,AT1246,AU1246),INDEX(PORCENTAJEBUSCAR,MATCH(AP1246,CódigoRET,0),4)*1),"")</f>
        <v/>
      </c>
      <c r="AS1246">
        <f t="shared" si="135"/>
        <v>0</v>
      </c>
      <c r="BF1246" t="str">
        <f>IFERROR(IF(OR(BD1246=338,BD1246=340,BD1246=341,BD1246=342,BD1246="342A",BD1246="342B"),PorcenRet(BD1246,BH1246,BI1246),INDEX(PORCENTAJEBUSCAR,MATCH(BD1246,CódigoRET,0),4)*1),"")</f>
        <v/>
      </c>
      <c r="BG1246">
        <f t="shared" si="136"/>
        <v>0</v>
      </c>
      <c r="BO1246">
        <f t="shared" si="137"/>
        <v>0</v>
      </c>
      <c r="CC1246">
        <f t="shared" si="138"/>
        <v>0</v>
      </c>
      <c r="CD1246">
        <f t="shared" si="139"/>
        <v>0</v>
      </c>
      <c r="CG1246">
        <f ca="1">IFERROR(INDIRECT("IVA!X"&amp;MATCH(MID(COMPRAS!C1146,1,2)&amp;MID(COMPRAS!F1146,1,2)&amp;MID(COMPRAS!D1146,1,2),IVA!W:W,0)),"SIN COD.")</f>
        <v>0</v>
      </c>
      <c r="CH1246">
        <f ca="1">IFERROR(INDIRECT("IVA!Y"&amp;MATCH(MID(COMPRAS!C1146,1,2)&amp;MID(COMPRAS!F1146,1,2)&amp;MID(COMPRAS!D1146,1,2),IVA!W:W,0)),"SIN COD.")</f>
        <v>0</v>
      </c>
    </row>
    <row r="1247" spans="1:86" x14ac:dyDescent="0.25">
      <c r="A1247"/>
      <c r="B1247"/>
      <c r="D1247"/>
      <c r="AL1247">
        <f t="shared" si="133"/>
        <v>0</v>
      </c>
      <c r="AQ1247">
        <f t="shared" si="134"/>
        <v>0</v>
      </c>
      <c r="AR1247" t="str">
        <f>IFERROR(IF(OR(AP1247=338,AP1247=340,AP1247=341,AP1247=342,AP1247="342A",AP1247="342B"),PorcenRet(AP1247,AT1247,AU1247),INDEX(PORCENTAJEBUSCAR,MATCH(AP1247,CódigoRET,0),4)*1),"")</f>
        <v/>
      </c>
      <c r="AS1247">
        <f t="shared" si="135"/>
        <v>0</v>
      </c>
      <c r="BF1247" t="str">
        <f>IFERROR(IF(OR(BD1247=338,BD1247=340,BD1247=341,BD1247=342,BD1247="342A",BD1247="342B"),PorcenRet(BD1247,BH1247,BI1247),INDEX(PORCENTAJEBUSCAR,MATCH(BD1247,CódigoRET,0),4)*1),"")</f>
        <v/>
      </c>
      <c r="BG1247">
        <f t="shared" si="136"/>
        <v>0</v>
      </c>
      <c r="BO1247">
        <f t="shared" si="137"/>
        <v>0</v>
      </c>
      <c r="CC1247">
        <f t="shared" si="138"/>
        <v>0</v>
      </c>
      <c r="CD1247">
        <f t="shared" si="139"/>
        <v>0</v>
      </c>
      <c r="CG1247">
        <f ca="1">IFERROR(INDIRECT("IVA!X"&amp;MATCH(MID(COMPRAS!C1147,1,2)&amp;MID(COMPRAS!F1147,1,2)&amp;MID(COMPRAS!D1147,1,2),IVA!W:W,0)),"SIN COD.")</f>
        <v>0</v>
      </c>
      <c r="CH1247">
        <f ca="1">IFERROR(INDIRECT("IVA!Y"&amp;MATCH(MID(COMPRAS!C1147,1,2)&amp;MID(COMPRAS!F1147,1,2)&amp;MID(COMPRAS!D1147,1,2),IVA!W:W,0)),"SIN COD.")</f>
        <v>0</v>
      </c>
    </row>
    <row r="1248" spans="1:86" x14ac:dyDescent="0.25">
      <c r="A1248"/>
      <c r="B1248"/>
      <c r="D1248"/>
      <c r="AL1248">
        <f t="shared" si="133"/>
        <v>0</v>
      </c>
      <c r="AQ1248">
        <f t="shared" si="134"/>
        <v>0</v>
      </c>
      <c r="AR1248" t="str">
        <f>IFERROR(IF(OR(AP1248=338,AP1248=340,AP1248=341,AP1248=342,AP1248="342A",AP1248="342B"),PorcenRet(AP1248,AT1248,AU1248),INDEX(PORCENTAJEBUSCAR,MATCH(AP1248,CódigoRET,0),4)*1),"")</f>
        <v/>
      </c>
      <c r="AS1248">
        <f t="shared" si="135"/>
        <v>0</v>
      </c>
      <c r="BF1248" t="str">
        <f>IFERROR(IF(OR(BD1248=338,BD1248=340,BD1248=341,BD1248=342,BD1248="342A",BD1248="342B"),PorcenRet(BD1248,BH1248,BI1248),INDEX(PORCENTAJEBUSCAR,MATCH(BD1248,CódigoRET,0),4)*1),"")</f>
        <v/>
      </c>
      <c r="BG1248">
        <f t="shared" si="136"/>
        <v>0</v>
      </c>
      <c r="BO1248">
        <f t="shared" si="137"/>
        <v>0</v>
      </c>
      <c r="CC1248">
        <f t="shared" si="138"/>
        <v>0</v>
      </c>
      <c r="CD1248">
        <f t="shared" si="139"/>
        <v>0</v>
      </c>
      <c r="CG1248">
        <f ca="1">IFERROR(INDIRECT("IVA!X"&amp;MATCH(MID(COMPRAS!C1148,1,2)&amp;MID(COMPRAS!F1148,1,2)&amp;MID(COMPRAS!D1148,1,2),IVA!W:W,0)),"SIN COD.")</f>
        <v>0</v>
      </c>
      <c r="CH1248">
        <f ca="1">IFERROR(INDIRECT("IVA!Y"&amp;MATCH(MID(COMPRAS!C1148,1,2)&amp;MID(COMPRAS!F1148,1,2)&amp;MID(COMPRAS!D1148,1,2),IVA!W:W,0)),"SIN COD.")</f>
        <v>0</v>
      </c>
    </row>
    <row r="1249" spans="1:86" x14ac:dyDescent="0.25">
      <c r="A1249"/>
      <c r="B1249"/>
      <c r="D1249"/>
      <c r="AL1249">
        <f t="shared" si="133"/>
        <v>0</v>
      </c>
      <c r="AQ1249">
        <f t="shared" si="134"/>
        <v>0</v>
      </c>
      <c r="AR1249" t="str">
        <f>IFERROR(IF(OR(AP1249=338,AP1249=340,AP1249=341,AP1249=342,AP1249="342A",AP1249="342B"),PorcenRet(AP1249,AT1249,AU1249),INDEX(PORCENTAJEBUSCAR,MATCH(AP1249,CódigoRET,0),4)*1),"")</f>
        <v/>
      </c>
      <c r="AS1249">
        <f t="shared" si="135"/>
        <v>0</v>
      </c>
      <c r="BF1249" t="str">
        <f>IFERROR(IF(OR(BD1249=338,BD1249=340,BD1249=341,BD1249=342,BD1249="342A",BD1249="342B"),PorcenRet(BD1249,BH1249,BI1249),INDEX(PORCENTAJEBUSCAR,MATCH(BD1249,CódigoRET,0),4)*1),"")</f>
        <v/>
      </c>
      <c r="BG1249">
        <f t="shared" si="136"/>
        <v>0</v>
      </c>
      <c r="BO1249">
        <f t="shared" si="137"/>
        <v>0</v>
      </c>
      <c r="CC1249">
        <f t="shared" si="138"/>
        <v>0</v>
      </c>
      <c r="CD1249">
        <f t="shared" si="139"/>
        <v>0</v>
      </c>
      <c r="CG1249">
        <f ca="1">IFERROR(INDIRECT("IVA!X"&amp;MATCH(MID(COMPRAS!C1149,1,2)&amp;MID(COMPRAS!F1149,1,2)&amp;MID(COMPRAS!D1149,1,2),IVA!W:W,0)),"SIN COD.")</f>
        <v>0</v>
      </c>
      <c r="CH1249">
        <f ca="1">IFERROR(INDIRECT("IVA!Y"&amp;MATCH(MID(COMPRAS!C1149,1,2)&amp;MID(COMPRAS!F1149,1,2)&amp;MID(COMPRAS!D1149,1,2),IVA!W:W,0)),"SIN COD.")</f>
        <v>0</v>
      </c>
    </row>
    <row r="1250" spans="1:86" x14ac:dyDescent="0.25">
      <c r="A1250"/>
      <c r="B1250"/>
      <c r="D1250"/>
      <c r="AL1250">
        <f t="shared" si="133"/>
        <v>0</v>
      </c>
      <c r="AQ1250">
        <f t="shared" si="134"/>
        <v>0</v>
      </c>
      <c r="AR1250" t="str">
        <f>IFERROR(IF(OR(AP1250=338,AP1250=340,AP1250=341,AP1250=342,AP1250="342A",AP1250="342B"),PorcenRet(AP1250,AT1250,AU1250),INDEX(PORCENTAJEBUSCAR,MATCH(AP1250,CódigoRET,0),4)*1),"")</f>
        <v/>
      </c>
      <c r="AS1250">
        <f t="shared" si="135"/>
        <v>0</v>
      </c>
      <c r="BF1250" t="str">
        <f>IFERROR(IF(OR(BD1250=338,BD1250=340,BD1250=341,BD1250=342,BD1250="342A",BD1250="342B"),PorcenRet(BD1250,BH1250,BI1250),INDEX(PORCENTAJEBUSCAR,MATCH(BD1250,CódigoRET,0),4)*1),"")</f>
        <v/>
      </c>
      <c r="BG1250">
        <f t="shared" si="136"/>
        <v>0</v>
      </c>
      <c r="BO1250">
        <f t="shared" si="137"/>
        <v>0</v>
      </c>
      <c r="CC1250">
        <f t="shared" si="138"/>
        <v>0</v>
      </c>
      <c r="CD1250">
        <f t="shared" si="139"/>
        <v>0</v>
      </c>
      <c r="CG1250">
        <f ca="1">IFERROR(INDIRECT("IVA!X"&amp;MATCH(MID(COMPRAS!C1150,1,2)&amp;MID(COMPRAS!F1150,1,2)&amp;MID(COMPRAS!D1150,1,2),IVA!W:W,0)),"SIN COD.")</f>
        <v>0</v>
      </c>
      <c r="CH1250">
        <f ca="1">IFERROR(INDIRECT("IVA!Y"&amp;MATCH(MID(COMPRAS!C1150,1,2)&amp;MID(COMPRAS!F1150,1,2)&amp;MID(COMPRAS!D1150,1,2),IVA!W:W,0)),"SIN COD.")</f>
        <v>0</v>
      </c>
    </row>
    <row r="1251" spans="1:86" x14ac:dyDescent="0.25">
      <c r="A1251"/>
      <c r="B1251"/>
      <c r="D1251"/>
      <c r="AL1251">
        <f t="shared" si="133"/>
        <v>0</v>
      </c>
      <c r="AQ1251">
        <f t="shared" si="134"/>
        <v>0</v>
      </c>
      <c r="AR1251" t="str">
        <f>IFERROR(IF(OR(AP1251=338,AP1251=340,AP1251=341,AP1251=342,AP1251="342A",AP1251="342B"),PorcenRet(AP1251,AT1251,AU1251),INDEX(PORCENTAJEBUSCAR,MATCH(AP1251,CódigoRET,0),4)*1),"")</f>
        <v/>
      </c>
      <c r="AS1251">
        <f t="shared" si="135"/>
        <v>0</v>
      </c>
      <c r="BF1251" t="str">
        <f>IFERROR(IF(OR(BD1251=338,BD1251=340,BD1251=341,BD1251=342,BD1251="342A",BD1251="342B"),PorcenRet(BD1251,BH1251,BI1251),INDEX(PORCENTAJEBUSCAR,MATCH(BD1251,CódigoRET,0),4)*1),"")</f>
        <v/>
      </c>
      <c r="BG1251">
        <f t="shared" si="136"/>
        <v>0</v>
      </c>
      <c r="BO1251">
        <f t="shared" si="137"/>
        <v>0</v>
      </c>
      <c r="CC1251">
        <f t="shared" si="138"/>
        <v>0</v>
      </c>
      <c r="CD1251">
        <f t="shared" si="139"/>
        <v>0</v>
      </c>
      <c r="CG1251">
        <f ca="1">IFERROR(INDIRECT("IVA!X"&amp;MATCH(MID(COMPRAS!C1151,1,2)&amp;MID(COMPRAS!F1151,1,2)&amp;MID(COMPRAS!D1151,1,2),IVA!W:W,0)),"SIN COD.")</f>
        <v>0</v>
      </c>
      <c r="CH1251">
        <f ca="1">IFERROR(INDIRECT("IVA!Y"&amp;MATCH(MID(COMPRAS!C1151,1,2)&amp;MID(COMPRAS!F1151,1,2)&amp;MID(COMPRAS!D1151,1,2),IVA!W:W,0)),"SIN COD.")</f>
        <v>0</v>
      </c>
    </row>
    <row r="1252" spans="1:86" x14ac:dyDescent="0.25">
      <c r="A1252"/>
      <c r="B1252"/>
      <c r="D1252"/>
      <c r="AL1252">
        <f t="shared" si="133"/>
        <v>0</v>
      </c>
      <c r="AQ1252">
        <f t="shared" si="134"/>
        <v>0</v>
      </c>
      <c r="AR1252" t="str">
        <f>IFERROR(IF(OR(AP1252=338,AP1252=340,AP1252=341,AP1252=342,AP1252="342A",AP1252="342B"),PorcenRet(AP1252,AT1252,AU1252),INDEX(PORCENTAJEBUSCAR,MATCH(AP1252,CódigoRET,0),4)*1),"")</f>
        <v/>
      </c>
      <c r="AS1252">
        <f t="shared" si="135"/>
        <v>0</v>
      </c>
      <c r="BF1252" t="str">
        <f>IFERROR(IF(OR(BD1252=338,BD1252=340,BD1252=341,BD1252=342,BD1252="342A",BD1252="342B"),PorcenRet(BD1252,BH1252,BI1252),INDEX(PORCENTAJEBUSCAR,MATCH(BD1252,CódigoRET,0),4)*1),"")</f>
        <v/>
      </c>
      <c r="BG1252">
        <f t="shared" si="136"/>
        <v>0</v>
      </c>
      <c r="BO1252">
        <f t="shared" si="137"/>
        <v>0</v>
      </c>
      <c r="CC1252">
        <f t="shared" si="138"/>
        <v>0</v>
      </c>
      <c r="CD1252">
        <f t="shared" si="139"/>
        <v>0</v>
      </c>
      <c r="CG1252">
        <f ca="1">IFERROR(INDIRECT("IVA!X"&amp;MATCH(MID(COMPRAS!C1152,1,2)&amp;MID(COMPRAS!F1152,1,2)&amp;MID(COMPRAS!D1152,1,2),IVA!W:W,0)),"SIN COD.")</f>
        <v>0</v>
      </c>
      <c r="CH1252">
        <f ca="1">IFERROR(INDIRECT("IVA!Y"&amp;MATCH(MID(COMPRAS!C1152,1,2)&amp;MID(COMPRAS!F1152,1,2)&amp;MID(COMPRAS!D1152,1,2),IVA!W:W,0)),"SIN COD.")</f>
        <v>0</v>
      </c>
    </row>
    <row r="1253" spans="1:86" x14ac:dyDescent="0.25">
      <c r="A1253"/>
      <c r="B1253"/>
      <c r="D1253"/>
      <c r="AL1253">
        <f t="shared" si="133"/>
        <v>0</v>
      </c>
      <c r="AQ1253">
        <f t="shared" si="134"/>
        <v>0</v>
      </c>
      <c r="AR1253" t="str">
        <f>IFERROR(IF(OR(AP1253=338,AP1253=340,AP1253=341,AP1253=342,AP1253="342A",AP1253="342B"),PorcenRet(AP1253,AT1253,AU1253),INDEX(PORCENTAJEBUSCAR,MATCH(AP1253,CódigoRET,0),4)*1),"")</f>
        <v/>
      </c>
      <c r="AS1253">
        <f t="shared" si="135"/>
        <v>0</v>
      </c>
      <c r="BF1253" t="str">
        <f>IFERROR(IF(OR(BD1253=338,BD1253=340,BD1253=341,BD1253=342,BD1253="342A",BD1253="342B"),PorcenRet(BD1253,BH1253,BI1253),INDEX(PORCENTAJEBUSCAR,MATCH(BD1253,CódigoRET,0),4)*1),"")</f>
        <v/>
      </c>
      <c r="BG1253">
        <f t="shared" si="136"/>
        <v>0</v>
      </c>
      <c r="BO1253">
        <f t="shared" si="137"/>
        <v>0</v>
      </c>
      <c r="CC1253">
        <f t="shared" si="138"/>
        <v>0</v>
      </c>
      <c r="CD1253">
        <f t="shared" si="139"/>
        <v>0</v>
      </c>
      <c r="CG1253">
        <f ca="1">IFERROR(INDIRECT("IVA!X"&amp;MATCH(MID(COMPRAS!C1153,1,2)&amp;MID(COMPRAS!F1153,1,2)&amp;MID(COMPRAS!D1153,1,2),IVA!W:W,0)),"SIN COD.")</f>
        <v>0</v>
      </c>
      <c r="CH1253">
        <f ca="1">IFERROR(INDIRECT("IVA!Y"&amp;MATCH(MID(COMPRAS!C1153,1,2)&amp;MID(COMPRAS!F1153,1,2)&amp;MID(COMPRAS!D1153,1,2),IVA!W:W,0)),"SIN COD.")</f>
        <v>0</v>
      </c>
    </row>
    <row r="1254" spans="1:86" x14ac:dyDescent="0.25">
      <c r="A1254"/>
      <c r="B1254"/>
      <c r="D1254"/>
      <c r="AL1254">
        <f t="shared" si="133"/>
        <v>0</v>
      </c>
      <c r="AQ1254">
        <f t="shared" si="134"/>
        <v>0</v>
      </c>
      <c r="AR1254" t="str">
        <f>IFERROR(IF(OR(AP1254=338,AP1254=340,AP1254=341,AP1254=342,AP1254="342A",AP1254="342B"),PorcenRet(AP1254,AT1254,AU1254),INDEX(PORCENTAJEBUSCAR,MATCH(AP1254,CódigoRET,0),4)*1),"")</f>
        <v/>
      </c>
      <c r="AS1254">
        <f t="shared" si="135"/>
        <v>0</v>
      </c>
      <c r="BF1254" t="str">
        <f>IFERROR(IF(OR(BD1254=338,BD1254=340,BD1254=341,BD1254=342,BD1254="342A",BD1254="342B"),PorcenRet(BD1254,BH1254,BI1254),INDEX(PORCENTAJEBUSCAR,MATCH(BD1254,CódigoRET,0),4)*1),"")</f>
        <v/>
      </c>
      <c r="BG1254">
        <f t="shared" si="136"/>
        <v>0</v>
      </c>
      <c r="BO1254">
        <f t="shared" si="137"/>
        <v>0</v>
      </c>
      <c r="CC1254">
        <f t="shared" si="138"/>
        <v>0</v>
      </c>
      <c r="CD1254">
        <f t="shared" si="139"/>
        <v>0</v>
      </c>
      <c r="CG1254">
        <f ca="1">IFERROR(INDIRECT("IVA!X"&amp;MATCH(MID(COMPRAS!C1154,1,2)&amp;MID(COMPRAS!F1154,1,2)&amp;MID(COMPRAS!D1154,1,2),IVA!W:W,0)),"SIN COD.")</f>
        <v>0</v>
      </c>
      <c r="CH1254">
        <f ca="1">IFERROR(INDIRECT("IVA!Y"&amp;MATCH(MID(COMPRAS!C1154,1,2)&amp;MID(COMPRAS!F1154,1,2)&amp;MID(COMPRAS!D1154,1,2),IVA!W:W,0)),"SIN COD.")</f>
        <v>0</v>
      </c>
    </row>
    <row r="1255" spans="1:86" x14ac:dyDescent="0.25">
      <c r="A1255"/>
      <c r="B1255"/>
      <c r="D1255"/>
      <c r="AL1255">
        <f t="shared" si="133"/>
        <v>0</v>
      </c>
      <c r="AQ1255">
        <f t="shared" si="134"/>
        <v>0</v>
      </c>
      <c r="AR1255" t="str">
        <f>IFERROR(IF(OR(AP1255=338,AP1255=340,AP1255=341,AP1255=342,AP1255="342A",AP1255="342B"),PorcenRet(AP1255,AT1255,AU1255),INDEX(PORCENTAJEBUSCAR,MATCH(AP1255,CódigoRET,0),4)*1),"")</f>
        <v/>
      </c>
      <c r="AS1255">
        <f t="shared" si="135"/>
        <v>0</v>
      </c>
      <c r="BF1255" t="str">
        <f>IFERROR(IF(OR(BD1255=338,BD1255=340,BD1255=341,BD1255=342,BD1255="342A",BD1255="342B"),PorcenRet(BD1255,BH1255,BI1255),INDEX(PORCENTAJEBUSCAR,MATCH(BD1255,CódigoRET,0),4)*1),"")</f>
        <v/>
      </c>
      <c r="BG1255">
        <f t="shared" si="136"/>
        <v>0</v>
      </c>
      <c r="BO1255">
        <f t="shared" si="137"/>
        <v>0</v>
      </c>
      <c r="CC1255">
        <f t="shared" si="138"/>
        <v>0</v>
      </c>
      <c r="CD1255">
        <f t="shared" si="139"/>
        <v>0</v>
      </c>
      <c r="CG1255">
        <f ca="1">IFERROR(INDIRECT("IVA!X"&amp;MATCH(MID(COMPRAS!C1155,1,2)&amp;MID(COMPRAS!F1155,1,2)&amp;MID(COMPRAS!D1155,1,2),IVA!W:W,0)),"SIN COD.")</f>
        <v>0</v>
      </c>
      <c r="CH1255">
        <f ca="1">IFERROR(INDIRECT("IVA!Y"&amp;MATCH(MID(COMPRAS!C1155,1,2)&amp;MID(COMPRAS!F1155,1,2)&amp;MID(COMPRAS!D1155,1,2),IVA!W:W,0)),"SIN COD.")</f>
        <v>0</v>
      </c>
    </row>
    <row r="1256" spans="1:86" x14ac:dyDescent="0.25">
      <c r="A1256"/>
      <c r="B1256"/>
      <c r="D1256"/>
      <c r="AL1256">
        <f t="shared" si="133"/>
        <v>0</v>
      </c>
      <c r="AQ1256">
        <f t="shared" si="134"/>
        <v>0</v>
      </c>
      <c r="AR1256" t="str">
        <f>IFERROR(IF(OR(AP1256=338,AP1256=340,AP1256=341,AP1256=342,AP1256="342A",AP1256="342B"),PorcenRet(AP1256,AT1256,AU1256),INDEX(PORCENTAJEBUSCAR,MATCH(AP1256,CódigoRET,0),4)*1),"")</f>
        <v/>
      </c>
      <c r="AS1256">
        <f t="shared" si="135"/>
        <v>0</v>
      </c>
      <c r="BF1256" t="str">
        <f>IFERROR(IF(OR(BD1256=338,BD1256=340,BD1256=341,BD1256=342,BD1256="342A",BD1256="342B"),PorcenRet(BD1256,BH1256,BI1256),INDEX(PORCENTAJEBUSCAR,MATCH(BD1256,CódigoRET,0),4)*1),"")</f>
        <v/>
      </c>
      <c r="BG1256">
        <f t="shared" si="136"/>
        <v>0</v>
      </c>
      <c r="BO1256">
        <f t="shared" si="137"/>
        <v>0</v>
      </c>
      <c r="CC1256">
        <f t="shared" si="138"/>
        <v>0</v>
      </c>
      <c r="CD1256">
        <f t="shared" si="139"/>
        <v>0</v>
      </c>
      <c r="CG1256">
        <f ca="1">IFERROR(INDIRECT("IVA!X"&amp;MATCH(MID(COMPRAS!C1156,1,2)&amp;MID(COMPRAS!F1156,1,2)&amp;MID(COMPRAS!D1156,1,2),IVA!W:W,0)),"SIN COD.")</f>
        <v>0</v>
      </c>
      <c r="CH1256">
        <f ca="1">IFERROR(INDIRECT("IVA!Y"&amp;MATCH(MID(COMPRAS!C1156,1,2)&amp;MID(COMPRAS!F1156,1,2)&amp;MID(COMPRAS!D1156,1,2),IVA!W:W,0)),"SIN COD.")</f>
        <v>0</v>
      </c>
    </row>
    <row r="1257" spans="1:86" x14ac:dyDescent="0.25">
      <c r="A1257"/>
      <c r="B1257"/>
      <c r="D1257"/>
      <c r="AL1257">
        <f t="shared" si="133"/>
        <v>0</v>
      </c>
      <c r="AQ1257">
        <f t="shared" si="134"/>
        <v>0</v>
      </c>
      <c r="AR1257" t="str">
        <f>IFERROR(IF(OR(AP1257=338,AP1257=340,AP1257=341,AP1257=342,AP1257="342A",AP1257="342B"),PorcenRet(AP1257,AT1257,AU1257),INDEX(PORCENTAJEBUSCAR,MATCH(AP1257,CódigoRET,0),4)*1),"")</f>
        <v/>
      </c>
      <c r="AS1257">
        <f t="shared" si="135"/>
        <v>0</v>
      </c>
      <c r="BF1257" t="str">
        <f>IFERROR(IF(OR(BD1257=338,BD1257=340,BD1257=341,BD1257=342,BD1257="342A",BD1257="342B"),PorcenRet(BD1257,BH1257,BI1257),INDEX(PORCENTAJEBUSCAR,MATCH(BD1257,CódigoRET,0),4)*1),"")</f>
        <v/>
      </c>
      <c r="BG1257">
        <f t="shared" si="136"/>
        <v>0</v>
      </c>
      <c r="BO1257">
        <f t="shared" si="137"/>
        <v>0</v>
      </c>
      <c r="CC1257">
        <f t="shared" si="138"/>
        <v>0</v>
      </c>
      <c r="CD1257">
        <f t="shared" si="139"/>
        <v>0</v>
      </c>
      <c r="CG1257">
        <f ca="1">IFERROR(INDIRECT("IVA!X"&amp;MATCH(MID(COMPRAS!C1157,1,2)&amp;MID(COMPRAS!F1157,1,2)&amp;MID(COMPRAS!D1157,1,2),IVA!W:W,0)),"SIN COD.")</f>
        <v>0</v>
      </c>
      <c r="CH1257">
        <f ca="1">IFERROR(INDIRECT("IVA!Y"&amp;MATCH(MID(COMPRAS!C1157,1,2)&amp;MID(COMPRAS!F1157,1,2)&amp;MID(COMPRAS!D1157,1,2),IVA!W:W,0)),"SIN COD.")</f>
        <v>0</v>
      </c>
    </row>
    <row r="1258" spans="1:86" x14ac:dyDescent="0.25">
      <c r="A1258"/>
      <c r="B1258"/>
      <c r="D1258"/>
      <c r="AL1258">
        <f t="shared" si="133"/>
        <v>0</v>
      </c>
      <c r="AQ1258">
        <f t="shared" si="134"/>
        <v>0</v>
      </c>
      <c r="AR1258" t="str">
        <f>IFERROR(IF(OR(AP1258=338,AP1258=340,AP1258=341,AP1258=342,AP1258="342A",AP1258="342B"),PorcenRet(AP1258,AT1258,AU1258),INDEX(PORCENTAJEBUSCAR,MATCH(AP1258,CódigoRET,0),4)*1),"")</f>
        <v/>
      </c>
      <c r="AS1258">
        <f t="shared" si="135"/>
        <v>0</v>
      </c>
      <c r="BF1258" t="str">
        <f>IFERROR(IF(OR(BD1258=338,BD1258=340,BD1258=341,BD1258=342,BD1258="342A",BD1258="342B"),PorcenRet(BD1258,BH1258,BI1258),INDEX(PORCENTAJEBUSCAR,MATCH(BD1258,CódigoRET,0),4)*1),"")</f>
        <v/>
      </c>
      <c r="BG1258">
        <f t="shared" si="136"/>
        <v>0</v>
      </c>
      <c r="BO1258">
        <f t="shared" si="137"/>
        <v>0</v>
      </c>
      <c r="CC1258">
        <f t="shared" si="138"/>
        <v>0</v>
      </c>
      <c r="CD1258">
        <f t="shared" si="139"/>
        <v>0</v>
      </c>
      <c r="CG1258">
        <f ca="1">IFERROR(INDIRECT("IVA!X"&amp;MATCH(MID(COMPRAS!C1158,1,2)&amp;MID(COMPRAS!F1158,1,2)&amp;MID(COMPRAS!D1158,1,2),IVA!W:W,0)),"SIN COD.")</f>
        <v>0</v>
      </c>
      <c r="CH1258">
        <f ca="1">IFERROR(INDIRECT("IVA!Y"&amp;MATCH(MID(COMPRAS!C1158,1,2)&amp;MID(COMPRAS!F1158,1,2)&amp;MID(COMPRAS!D1158,1,2),IVA!W:W,0)),"SIN COD.")</f>
        <v>0</v>
      </c>
    </row>
    <row r="1259" spans="1:86" x14ac:dyDescent="0.25">
      <c r="A1259"/>
      <c r="B1259"/>
      <c r="D1259"/>
      <c r="AL1259">
        <f t="shared" si="133"/>
        <v>0</v>
      </c>
      <c r="AQ1259">
        <f t="shared" si="134"/>
        <v>0</v>
      </c>
      <c r="AR1259" t="str">
        <f>IFERROR(IF(OR(AP1259=338,AP1259=340,AP1259=341,AP1259=342,AP1259="342A",AP1259="342B"),PorcenRet(AP1259,AT1259,AU1259),INDEX(PORCENTAJEBUSCAR,MATCH(AP1259,CódigoRET,0),4)*1),"")</f>
        <v/>
      </c>
      <c r="AS1259">
        <f t="shared" si="135"/>
        <v>0</v>
      </c>
      <c r="BF1259" t="str">
        <f>IFERROR(IF(OR(BD1259=338,BD1259=340,BD1259=341,BD1259=342,BD1259="342A",BD1259="342B"),PorcenRet(BD1259,BH1259,BI1259),INDEX(PORCENTAJEBUSCAR,MATCH(BD1259,CódigoRET,0),4)*1),"")</f>
        <v/>
      </c>
      <c r="BG1259">
        <f t="shared" si="136"/>
        <v>0</v>
      </c>
      <c r="BO1259">
        <f t="shared" si="137"/>
        <v>0</v>
      </c>
      <c r="CC1259">
        <f t="shared" si="138"/>
        <v>0</v>
      </c>
      <c r="CD1259">
        <f t="shared" si="139"/>
        <v>0</v>
      </c>
      <c r="CG1259">
        <f ca="1">IFERROR(INDIRECT("IVA!X"&amp;MATCH(MID(COMPRAS!C1159,1,2)&amp;MID(COMPRAS!F1159,1,2)&amp;MID(COMPRAS!D1159,1,2),IVA!W:W,0)),"SIN COD.")</f>
        <v>0</v>
      </c>
      <c r="CH1259">
        <f ca="1">IFERROR(INDIRECT("IVA!Y"&amp;MATCH(MID(COMPRAS!C1159,1,2)&amp;MID(COMPRAS!F1159,1,2)&amp;MID(COMPRAS!D1159,1,2),IVA!W:W,0)),"SIN COD.")</f>
        <v>0</v>
      </c>
    </row>
    <row r="1260" spans="1:86" x14ac:dyDescent="0.25">
      <c r="A1260"/>
      <c r="B1260"/>
      <c r="D1260"/>
      <c r="AL1260">
        <f t="shared" si="133"/>
        <v>0</v>
      </c>
      <c r="AQ1260">
        <f t="shared" si="134"/>
        <v>0</v>
      </c>
      <c r="AR1260" t="str">
        <f>IFERROR(IF(OR(AP1260=338,AP1260=340,AP1260=341,AP1260=342,AP1260="342A",AP1260="342B"),PorcenRet(AP1260,AT1260,AU1260),INDEX(PORCENTAJEBUSCAR,MATCH(AP1260,CódigoRET,0),4)*1),"")</f>
        <v/>
      </c>
      <c r="AS1260">
        <f t="shared" si="135"/>
        <v>0</v>
      </c>
      <c r="BF1260" t="str">
        <f>IFERROR(IF(OR(BD1260=338,BD1260=340,BD1260=341,BD1260=342,BD1260="342A",BD1260="342B"),PorcenRet(BD1260,BH1260,BI1260),INDEX(PORCENTAJEBUSCAR,MATCH(BD1260,CódigoRET,0),4)*1),"")</f>
        <v/>
      </c>
      <c r="BG1260">
        <f t="shared" si="136"/>
        <v>0</v>
      </c>
      <c r="BO1260">
        <f t="shared" si="137"/>
        <v>0</v>
      </c>
      <c r="CC1260">
        <f t="shared" si="138"/>
        <v>0</v>
      </c>
      <c r="CD1260">
        <f t="shared" si="139"/>
        <v>0</v>
      </c>
      <c r="CG1260">
        <f ca="1">IFERROR(INDIRECT("IVA!X"&amp;MATCH(MID(COMPRAS!C1160,1,2)&amp;MID(COMPRAS!F1160,1,2)&amp;MID(COMPRAS!D1160,1,2),IVA!W:W,0)),"SIN COD.")</f>
        <v>0</v>
      </c>
      <c r="CH1260">
        <f ca="1">IFERROR(INDIRECT("IVA!Y"&amp;MATCH(MID(COMPRAS!C1160,1,2)&amp;MID(COMPRAS!F1160,1,2)&amp;MID(COMPRAS!D1160,1,2),IVA!W:W,0)),"SIN COD.")</f>
        <v>0</v>
      </c>
    </row>
    <row r="1261" spans="1:86" x14ac:dyDescent="0.25">
      <c r="A1261"/>
      <c r="B1261"/>
      <c r="D1261"/>
      <c r="AL1261">
        <f t="shared" si="133"/>
        <v>0</v>
      </c>
      <c r="AQ1261">
        <f t="shared" si="134"/>
        <v>0</v>
      </c>
      <c r="AR1261" t="str">
        <f>IFERROR(IF(OR(AP1261=338,AP1261=340,AP1261=341,AP1261=342,AP1261="342A",AP1261="342B"),PorcenRet(AP1261,AT1261,AU1261),INDEX(PORCENTAJEBUSCAR,MATCH(AP1261,CódigoRET,0),4)*1),"")</f>
        <v/>
      </c>
      <c r="AS1261">
        <f t="shared" si="135"/>
        <v>0</v>
      </c>
      <c r="BF1261" t="str">
        <f>IFERROR(IF(OR(BD1261=338,BD1261=340,BD1261=341,BD1261=342,BD1261="342A",BD1261="342B"),PorcenRet(BD1261,BH1261,BI1261),INDEX(PORCENTAJEBUSCAR,MATCH(BD1261,CódigoRET,0),4)*1),"")</f>
        <v/>
      </c>
      <c r="BG1261">
        <f t="shared" si="136"/>
        <v>0</v>
      </c>
      <c r="BO1261">
        <f t="shared" si="137"/>
        <v>0</v>
      </c>
      <c r="CC1261">
        <f t="shared" si="138"/>
        <v>0</v>
      </c>
      <c r="CD1261">
        <f t="shared" si="139"/>
        <v>0</v>
      </c>
      <c r="CG1261">
        <f ca="1">IFERROR(INDIRECT("IVA!X"&amp;MATCH(MID(COMPRAS!C1161,1,2)&amp;MID(COMPRAS!F1161,1,2)&amp;MID(COMPRAS!D1161,1,2),IVA!W:W,0)),"SIN COD.")</f>
        <v>0</v>
      </c>
      <c r="CH1261">
        <f ca="1">IFERROR(INDIRECT("IVA!Y"&amp;MATCH(MID(COMPRAS!C1161,1,2)&amp;MID(COMPRAS!F1161,1,2)&amp;MID(COMPRAS!D1161,1,2),IVA!W:W,0)),"SIN COD.")</f>
        <v>0</v>
      </c>
    </row>
    <row r="1262" spans="1:86" x14ac:dyDescent="0.25">
      <c r="A1262"/>
      <c r="B1262"/>
      <c r="D1262"/>
      <c r="AL1262">
        <f t="shared" si="133"/>
        <v>0</v>
      </c>
      <c r="AQ1262">
        <f t="shared" si="134"/>
        <v>0</v>
      </c>
      <c r="AR1262" t="str">
        <f>IFERROR(IF(OR(AP1262=338,AP1262=340,AP1262=341,AP1262=342,AP1262="342A",AP1262="342B"),PorcenRet(AP1262,AT1262,AU1262),INDEX(PORCENTAJEBUSCAR,MATCH(AP1262,CódigoRET,0),4)*1),"")</f>
        <v/>
      </c>
      <c r="AS1262">
        <f t="shared" si="135"/>
        <v>0</v>
      </c>
      <c r="BF1262" t="str">
        <f>IFERROR(IF(OR(BD1262=338,BD1262=340,BD1262=341,BD1262=342,BD1262="342A",BD1262="342B"),PorcenRet(BD1262,BH1262,BI1262),INDEX(PORCENTAJEBUSCAR,MATCH(BD1262,CódigoRET,0),4)*1),"")</f>
        <v/>
      </c>
      <c r="BG1262">
        <f t="shared" si="136"/>
        <v>0</v>
      </c>
      <c r="BO1262">
        <f t="shared" si="137"/>
        <v>0</v>
      </c>
      <c r="CC1262">
        <f t="shared" si="138"/>
        <v>0</v>
      </c>
      <c r="CD1262">
        <f t="shared" si="139"/>
        <v>0</v>
      </c>
      <c r="CG1262">
        <f ca="1">IFERROR(INDIRECT("IVA!X"&amp;MATCH(MID(COMPRAS!C1162,1,2)&amp;MID(COMPRAS!F1162,1,2)&amp;MID(COMPRAS!D1162,1,2),IVA!W:W,0)),"SIN COD.")</f>
        <v>0</v>
      </c>
      <c r="CH1262">
        <f ca="1">IFERROR(INDIRECT("IVA!Y"&amp;MATCH(MID(COMPRAS!C1162,1,2)&amp;MID(COMPRAS!F1162,1,2)&amp;MID(COMPRAS!D1162,1,2),IVA!W:W,0)),"SIN COD.")</f>
        <v>0</v>
      </c>
    </row>
    <row r="1263" spans="1:86" x14ac:dyDescent="0.25">
      <c r="A1263"/>
      <c r="B1263"/>
      <c r="D1263"/>
      <c r="AL1263">
        <f t="shared" si="133"/>
        <v>0</v>
      </c>
      <c r="AQ1263">
        <f t="shared" si="134"/>
        <v>0</v>
      </c>
      <c r="AR1263" t="str">
        <f>IFERROR(IF(OR(AP1263=338,AP1263=340,AP1263=341,AP1263=342,AP1263="342A",AP1263="342B"),PorcenRet(AP1263,AT1263,AU1263),INDEX(PORCENTAJEBUSCAR,MATCH(AP1263,CódigoRET,0),4)*1),"")</f>
        <v/>
      </c>
      <c r="AS1263">
        <f t="shared" si="135"/>
        <v>0</v>
      </c>
      <c r="BF1263" t="str">
        <f>IFERROR(IF(OR(BD1263=338,BD1263=340,BD1263=341,BD1263=342,BD1263="342A",BD1263="342B"),PorcenRet(BD1263,BH1263,BI1263),INDEX(PORCENTAJEBUSCAR,MATCH(BD1263,CódigoRET,0),4)*1),"")</f>
        <v/>
      </c>
      <c r="BG1263">
        <f t="shared" si="136"/>
        <v>0</v>
      </c>
      <c r="BO1263">
        <f t="shared" si="137"/>
        <v>0</v>
      </c>
      <c r="CC1263">
        <f t="shared" si="138"/>
        <v>0</v>
      </c>
      <c r="CD1263">
        <f t="shared" si="139"/>
        <v>0</v>
      </c>
      <c r="CG1263">
        <f ca="1">IFERROR(INDIRECT("IVA!X"&amp;MATCH(MID(COMPRAS!C1163,1,2)&amp;MID(COMPRAS!F1163,1,2)&amp;MID(COMPRAS!D1163,1,2),IVA!W:W,0)),"SIN COD.")</f>
        <v>0</v>
      </c>
      <c r="CH1263">
        <f ca="1">IFERROR(INDIRECT("IVA!Y"&amp;MATCH(MID(COMPRAS!C1163,1,2)&amp;MID(COMPRAS!F1163,1,2)&amp;MID(COMPRAS!D1163,1,2),IVA!W:W,0)),"SIN COD.")</f>
        <v>0</v>
      </c>
    </row>
    <row r="1264" spans="1:86" x14ac:dyDescent="0.25">
      <c r="A1264"/>
      <c r="B1264"/>
      <c r="D1264"/>
      <c r="AL1264">
        <f t="shared" si="133"/>
        <v>0</v>
      </c>
      <c r="AQ1264">
        <f t="shared" si="134"/>
        <v>0</v>
      </c>
      <c r="AR1264" t="str">
        <f>IFERROR(IF(OR(AP1264=338,AP1264=340,AP1264=341,AP1264=342,AP1264="342A",AP1264="342B"),PorcenRet(AP1264,AT1264,AU1264),INDEX(PORCENTAJEBUSCAR,MATCH(AP1264,CódigoRET,0),4)*1),"")</f>
        <v/>
      </c>
      <c r="AS1264">
        <f t="shared" si="135"/>
        <v>0</v>
      </c>
      <c r="BF1264" t="str">
        <f>IFERROR(IF(OR(BD1264=338,BD1264=340,BD1264=341,BD1264=342,BD1264="342A",BD1264="342B"),PorcenRet(BD1264,BH1264,BI1264),INDEX(PORCENTAJEBUSCAR,MATCH(BD1264,CódigoRET,0),4)*1),"")</f>
        <v/>
      </c>
      <c r="BG1264">
        <f t="shared" si="136"/>
        <v>0</v>
      </c>
      <c r="BO1264">
        <f t="shared" si="137"/>
        <v>0</v>
      </c>
      <c r="CC1264">
        <f t="shared" si="138"/>
        <v>0</v>
      </c>
      <c r="CD1264">
        <f t="shared" si="139"/>
        <v>0</v>
      </c>
      <c r="CG1264">
        <f ca="1">IFERROR(INDIRECT("IVA!X"&amp;MATCH(MID(COMPRAS!C1164,1,2)&amp;MID(COMPRAS!F1164,1,2)&amp;MID(COMPRAS!D1164,1,2),IVA!W:W,0)),"SIN COD.")</f>
        <v>0</v>
      </c>
      <c r="CH1264">
        <f ca="1">IFERROR(INDIRECT("IVA!Y"&amp;MATCH(MID(COMPRAS!C1164,1,2)&amp;MID(COMPRAS!F1164,1,2)&amp;MID(COMPRAS!D1164,1,2),IVA!W:W,0)),"SIN COD.")</f>
        <v>0</v>
      </c>
    </row>
    <row r="1265" spans="1:86" x14ac:dyDescent="0.25">
      <c r="A1265"/>
      <c r="B1265"/>
      <c r="D1265"/>
      <c r="AL1265">
        <f t="shared" si="133"/>
        <v>0</v>
      </c>
      <c r="AQ1265">
        <f t="shared" si="134"/>
        <v>0</v>
      </c>
      <c r="AR1265" t="str">
        <f>IFERROR(IF(OR(AP1265=338,AP1265=340,AP1265=341,AP1265=342,AP1265="342A",AP1265="342B"),PorcenRet(AP1265,AT1265,AU1265),INDEX(PORCENTAJEBUSCAR,MATCH(AP1265,CódigoRET,0),4)*1),"")</f>
        <v/>
      </c>
      <c r="AS1265">
        <f t="shared" si="135"/>
        <v>0</v>
      </c>
      <c r="BF1265" t="str">
        <f>IFERROR(IF(OR(BD1265=338,BD1265=340,BD1265=341,BD1265=342,BD1265="342A",BD1265="342B"),PorcenRet(BD1265,BH1265,BI1265),INDEX(PORCENTAJEBUSCAR,MATCH(BD1265,CódigoRET,0),4)*1),"")</f>
        <v/>
      </c>
      <c r="BG1265">
        <f t="shared" si="136"/>
        <v>0</v>
      </c>
      <c r="BO1265">
        <f t="shared" si="137"/>
        <v>0</v>
      </c>
      <c r="CC1265">
        <f t="shared" si="138"/>
        <v>0</v>
      </c>
      <c r="CD1265">
        <f t="shared" si="139"/>
        <v>0</v>
      </c>
      <c r="CG1265">
        <f ca="1">IFERROR(INDIRECT("IVA!X"&amp;MATCH(MID(COMPRAS!C1165,1,2)&amp;MID(COMPRAS!F1165,1,2)&amp;MID(COMPRAS!D1165,1,2),IVA!W:W,0)),"SIN COD.")</f>
        <v>0</v>
      </c>
      <c r="CH1265">
        <f ca="1">IFERROR(INDIRECT("IVA!Y"&amp;MATCH(MID(COMPRAS!C1165,1,2)&amp;MID(COMPRAS!F1165,1,2)&amp;MID(COMPRAS!D1165,1,2),IVA!W:W,0)),"SIN COD.")</f>
        <v>0</v>
      </c>
    </row>
    <row r="1266" spans="1:86" x14ac:dyDescent="0.25">
      <c r="A1266"/>
      <c r="B1266"/>
      <c r="D1266"/>
      <c r="AL1266">
        <f t="shared" si="133"/>
        <v>0</v>
      </c>
      <c r="AQ1266">
        <f t="shared" si="134"/>
        <v>0</v>
      </c>
      <c r="AR1266" t="str">
        <f>IFERROR(IF(OR(AP1266=338,AP1266=340,AP1266=341,AP1266=342,AP1266="342A",AP1266="342B"),PorcenRet(AP1266,AT1266,AU1266),INDEX(PORCENTAJEBUSCAR,MATCH(AP1266,CódigoRET,0),4)*1),"")</f>
        <v/>
      </c>
      <c r="AS1266">
        <f t="shared" si="135"/>
        <v>0</v>
      </c>
      <c r="BF1266" t="str">
        <f>IFERROR(IF(OR(BD1266=338,BD1266=340,BD1266=341,BD1266=342,BD1266="342A",BD1266="342B"),PorcenRet(BD1266,BH1266,BI1266),INDEX(PORCENTAJEBUSCAR,MATCH(BD1266,CódigoRET,0),4)*1),"")</f>
        <v/>
      </c>
      <c r="BG1266">
        <f t="shared" si="136"/>
        <v>0</v>
      </c>
      <c r="BO1266">
        <f t="shared" si="137"/>
        <v>0</v>
      </c>
      <c r="CC1266">
        <f t="shared" si="138"/>
        <v>0</v>
      </c>
      <c r="CD1266">
        <f t="shared" si="139"/>
        <v>0</v>
      </c>
      <c r="CG1266">
        <f ca="1">IFERROR(INDIRECT("IVA!X"&amp;MATCH(MID(COMPRAS!C1166,1,2)&amp;MID(COMPRAS!F1166,1,2)&amp;MID(COMPRAS!D1166,1,2),IVA!W:W,0)),"SIN COD.")</f>
        <v>0</v>
      </c>
      <c r="CH1266">
        <f ca="1">IFERROR(INDIRECT("IVA!Y"&amp;MATCH(MID(COMPRAS!C1166,1,2)&amp;MID(COMPRAS!F1166,1,2)&amp;MID(COMPRAS!D1166,1,2),IVA!W:W,0)),"SIN COD.")</f>
        <v>0</v>
      </c>
    </row>
    <row r="1267" spans="1:86" x14ac:dyDescent="0.25">
      <c r="A1267"/>
      <c r="B1267"/>
      <c r="D1267"/>
      <c r="AL1267">
        <f t="shared" si="133"/>
        <v>0</v>
      </c>
      <c r="AQ1267">
        <f t="shared" si="134"/>
        <v>0</v>
      </c>
      <c r="AR1267" t="str">
        <f>IFERROR(IF(OR(AP1267=338,AP1267=340,AP1267=341,AP1267=342,AP1267="342A",AP1267="342B"),PorcenRet(AP1267,AT1267,AU1267),INDEX(PORCENTAJEBUSCAR,MATCH(AP1267,CódigoRET,0),4)*1),"")</f>
        <v/>
      </c>
      <c r="AS1267">
        <f t="shared" si="135"/>
        <v>0</v>
      </c>
      <c r="BF1267" t="str">
        <f>IFERROR(IF(OR(BD1267=338,BD1267=340,BD1267=341,BD1267=342,BD1267="342A",BD1267="342B"),PorcenRet(BD1267,BH1267,BI1267),INDEX(PORCENTAJEBUSCAR,MATCH(BD1267,CódigoRET,0),4)*1),"")</f>
        <v/>
      </c>
      <c r="BG1267">
        <f t="shared" si="136"/>
        <v>0</v>
      </c>
      <c r="BO1267">
        <f t="shared" si="137"/>
        <v>0</v>
      </c>
      <c r="CC1267">
        <f t="shared" si="138"/>
        <v>0</v>
      </c>
      <c r="CD1267">
        <f t="shared" si="139"/>
        <v>0</v>
      </c>
      <c r="CG1267">
        <f ca="1">IFERROR(INDIRECT("IVA!X"&amp;MATCH(MID(COMPRAS!C1167,1,2)&amp;MID(COMPRAS!F1167,1,2)&amp;MID(COMPRAS!D1167,1,2),IVA!W:W,0)),"SIN COD.")</f>
        <v>0</v>
      </c>
      <c r="CH1267">
        <f ca="1">IFERROR(INDIRECT("IVA!Y"&amp;MATCH(MID(COMPRAS!C1167,1,2)&amp;MID(COMPRAS!F1167,1,2)&amp;MID(COMPRAS!D1167,1,2),IVA!W:W,0)),"SIN COD.")</f>
        <v>0</v>
      </c>
    </row>
    <row r="1268" spans="1:86" x14ac:dyDescent="0.25">
      <c r="A1268"/>
      <c r="B1268"/>
      <c r="D1268"/>
      <c r="AL1268">
        <f t="shared" si="133"/>
        <v>0</v>
      </c>
      <c r="AQ1268">
        <f t="shared" si="134"/>
        <v>0</v>
      </c>
      <c r="AR1268" t="str">
        <f>IFERROR(IF(OR(AP1268=338,AP1268=340,AP1268=341,AP1268=342,AP1268="342A",AP1268="342B"),PorcenRet(AP1268,AT1268,AU1268),INDEX(PORCENTAJEBUSCAR,MATCH(AP1268,CódigoRET,0),4)*1),"")</f>
        <v/>
      </c>
      <c r="AS1268">
        <f t="shared" si="135"/>
        <v>0</v>
      </c>
      <c r="BF1268" t="str">
        <f>IFERROR(IF(OR(BD1268=338,BD1268=340,BD1268=341,BD1268=342,BD1268="342A",BD1268="342B"),PorcenRet(BD1268,BH1268,BI1268),INDEX(PORCENTAJEBUSCAR,MATCH(BD1268,CódigoRET,0),4)*1),"")</f>
        <v/>
      </c>
      <c r="BG1268">
        <f t="shared" si="136"/>
        <v>0</v>
      </c>
      <c r="BO1268">
        <f t="shared" si="137"/>
        <v>0</v>
      </c>
      <c r="CC1268">
        <f t="shared" si="138"/>
        <v>0</v>
      </c>
      <c r="CD1268">
        <f t="shared" si="139"/>
        <v>0</v>
      </c>
      <c r="CG1268">
        <f ca="1">IFERROR(INDIRECT("IVA!X"&amp;MATCH(MID(COMPRAS!C1168,1,2)&amp;MID(COMPRAS!F1168,1,2)&amp;MID(COMPRAS!D1168,1,2),IVA!W:W,0)),"SIN COD.")</f>
        <v>0</v>
      </c>
      <c r="CH1268">
        <f ca="1">IFERROR(INDIRECT("IVA!Y"&amp;MATCH(MID(COMPRAS!C1168,1,2)&amp;MID(COMPRAS!F1168,1,2)&amp;MID(COMPRAS!D1168,1,2),IVA!W:W,0)),"SIN COD.")</f>
        <v>0</v>
      </c>
    </row>
    <row r="1269" spans="1:86" x14ac:dyDescent="0.25">
      <c r="A1269"/>
      <c r="B1269"/>
      <c r="D1269"/>
      <c r="AL1269">
        <f t="shared" si="133"/>
        <v>0</v>
      </c>
      <c r="AQ1269">
        <f t="shared" si="134"/>
        <v>0</v>
      </c>
      <c r="AR1269" t="str">
        <f>IFERROR(IF(OR(AP1269=338,AP1269=340,AP1269=341,AP1269=342,AP1269="342A",AP1269="342B"),PorcenRet(AP1269,AT1269,AU1269),INDEX(PORCENTAJEBUSCAR,MATCH(AP1269,CódigoRET,0),4)*1),"")</f>
        <v/>
      </c>
      <c r="AS1269">
        <f t="shared" si="135"/>
        <v>0</v>
      </c>
      <c r="BF1269" t="str">
        <f>IFERROR(IF(OR(BD1269=338,BD1269=340,BD1269=341,BD1269=342,BD1269="342A",BD1269="342B"),PorcenRet(BD1269,BH1269,BI1269),INDEX(PORCENTAJEBUSCAR,MATCH(BD1269,CódigoRET,0),4)*1),"")</f>
        <v/>
      </c>
      <c r="BG1269">
        <f t="shared" si="136"/>
        <v>0</v>
      </c>
      <c r="BO1269">
        <f t="shared" si="137"/>
        <v>0</v>
      </c>
      <c r="CC1269">
        <f t="shared" si="138"/>
        <v>0</v>
      </c>
      <c r="CD1269">
        <f t="shared" si="139"/>
        <v>0</v>
      </c>
      <c r="CG1269">
        <f ca="1">IFERROR(INDIRECT("IVA!X"&amp;MATCH(MID(COMPRAS!C1169,1,2)&amp;MID(COMPRAS!F1169,1,2)&amp;MID(COMPRAS!D1169,1,2),IVA!W:W,0)),"SIN COD.")</f>
        <v>0</v>
      </c>
      <c r="CH1269">
        <f ca="1">IFERROR(INDIRECT("IVA!Y"&amp;MATCH(MID(COMPRAS!C1169,1,2)&amp;MID(COMPRAS!F1169,1,2)&amp;MID(COMPRAS!D1169,1,2),IVA!W:W,0)),"SIN COD.")</f>
        <v>0</v>
      </c>
    </row>
    <row r="1270" spans="1:86" x14ac:dyDescent="0.25">
      <c r="A1270"/>
      <c r="B1270"/>
      <c r="D1270"/>
      <c r="AL1270">
        <f t="shared" si="133"/>
        <v>0</v>
      </c>
      <c r="AQ1270">
        <f t="shared" si="134"/>
        <v>0</v>
      </c>
      <c r="AR1270" t="str">
        <f>IFERROR(IF(OR(AP1270=338,AP1270=340,AP1270=341,AP1270=342,AP1270="342A",AP1270="342B"),PorcenRet(AP1270,AT1270,AU1270),INDEX(PORCENTAJEBUSCAR,MATCH(AP1270,CódigoRET,0),4)*1),"")</f>
        <v/>
      </c>
      <c r="AS1270">
        <f t="shared" si="135"/>
        <v>0</v>
      </c>
      <c r="BF1270" t="str">
        <f>IFERROR(IF(OR(BD1270=338,BD1270=340,BD1270=341,BD1270=342,BD1270="342A",BD1270="342B"),PorcenRet(BD1270,BH1270,BI1270),INDEX(PORCENTAJEBUSCAR,MATCH(BD1270,CódigoRET,0),4)*1),"")</f>
        <v/>
      </c>
      <c r="BG1270">
        <f t="shared" si="136"/>
        <v>0</v>
      </c>
      <c r="BO1270">
        <f t="shared" si="137"/>
        <v>0</v>
      </c>
      <c r="CC1270">
        <f t="shared" si="138"/>
        <v>0</v>
      </c>
      <c r="CD1270">
        <f t="shared" si="139"/>
        <v>0</v>
      </c>
      <c r="CG1270">
        <f ca="1">IFERROR(INDIRECT("IVA!X"&amp;MATCH(MID(COMPRAS!C1170,1,2)&amp;MID(COMPRAS!F1170,1,2)&amp;MID(COMPRAS!D1170,1,2),IVA!W:W,0)),"SIN COD.")</f>
        <v>0</v>
      </c>
      <c r="CH1270">
        <f ca="1">IFERROR(INDIRECT("IVA!Y"&amp;MATCH(MID(COMPRAS!C1170,1,2)&amp;MID(COMPRAS!F1170,1,2)&amp;MID(COMPRAS!D1170,1,2),IVA!W:W,0)),"SIN COD.")</f>
        <v>0</v>
      </c>
    </row>
    <row r="1271" spans="1:86" x14ac:dyDescent="0.25">
      <c r="A1271"/>
      <c r="B1271"/>
      <c r="D1271"/>
      <c r="AL1271">
        <f t="shared" si="133"/>
        <v>0</v>
      </c>
      <c r="AQ1271">
        <f t="shared" si="134"/>
        <v>0</v>
      </c>
      <c r="AR1271" t="str">
        <f>IFERROR(IF(OR(AP1271=338,AP1271=340,AP1271=341,AP1271=342,AP1271="342A",AP1271="342B"),PorcenRet(AP1271,AT1271,AU1271),INDEX(PORCENTAJEBUSCAR,MATCH(AP1271,CódigoRET,0),4)*1),"")</f>
        <v/>
      </c>
      <c r="AS1271">
        <f t="shared" si="135"/>
        <v>0</v>
      </c>
      <c r="BF1271" t="str">
        <f>IFERROR(IF(OR(BD1271=338,BD1271=340,BD1271=341,BD1271=342,BD1271="342A",BD1271="342B"),PorcenRet(BD1271,BH1271,BI1271),INDEX(PORCENTAJEBUSCAR,MATCH(BD1271,CódigoRET,0),4)*1),"")</f>
        <v/>
      </c>
      <c r="BG1271">
        <f t="shared" si="136"/>
        <v>0</v>
      </c>
      <c r="BO1271">
        <f t="shared" si="137"/>
        <v>0</v>
      </c>
      <c r="CC1271">
        <f t="shared" si="138"/>
        <v>0</v>
      </c>
      <c r="CD1271">
        <f t="shared" si="139"/>
        <v>0</v>
      </c>
      <c r="CG1271">
        <f ca="1">IFERROR(INDIRECT("IVA!X"&amp;MATCH(MID(COMPRAS!C1171,1,2)&amp;MID(COMPRAS!F1171,1,2)&amp;MID(COMPRAS!D1171,1,2),IVA!W:W,0)),"SIN COD.")</f>
        <v>0</v>
      </c>
      <c r="CH1271">
        <f ca="1">IFERROR(INDIRECT("IVA!Y"&amp;MATCH(MID(COMPRAS!C1171,1,2)&amp;MID(COMPRAS!F1171,1,2)&amp;MID(COMPRAS!D1171,1,2),IVA!W:W,0)),"SIN COD.")</f>
        <v>0</v>
      </c>
    </row>
    <row r="1272" spans="1:86" x14ac:dyDescent="0.25">
      <c r="A1272"/>
      <c r="B1272"/>
      <c r="D1272"/>
      <c r="AL1272">
        <f t="shared" si="133"/>
        <v>0</v>
      </c>
      <c r="AQ1272">
        <f t="shared" si="134"/>
        <v>0</v>
      </c>
      <c r="AR1272" t="str">
        <f>IFERROR(IF(OR(AP1272=338,AP1272=340,AP1272=341,AP1272=342,AP1272="342A",AP1272="342B"),PorcenRet(AP1272,AT1272,AU1272),INDEX(PORCENTAJEBUSCAR,MATCH(AP1272,CódigoRET,0),4)*1),"")</f>
        <v/>
      </c>
      <c r="AS1272">
        <f t="shared" si="135"/>
        <v>0</v>
      </c>
      <c r="BF1272" t="str">
        <f>IFERROR(IF(OR(BD1272=338,BD1272=340,BD1272=341,BD1272=342,BD1272="342A",BD1272="342B"),PorcenRet(BD1272,BH1272,BI1272),INDEX(PORCENTAJEBUSCAR,MATCH(BD1272,CódigoRET,0),4)*1),"")</f>
        <v/>
      </c>
      <c r="BG1272">
        <f t="shared" si="136"/>
        <v>0</v>
      </c>
      <c r="BO1272">
        <f t="shared" si="137"/>
        <v>0</v>
      </c>
      <c r="CC1272">
        <f t="shared" si="138"/>
        <v>0</v>
      </c>
      <c r="CD1272">
        <f t="shared" si="139"/>
        <v>0</v>
      </c>
      <c r="CG1272">
        <f ca="1">IFERROR(INDIRECT("IVA!X"&amp;MATCH(MID(COMPRAS!C1172,1,2)&amp;MID(COMPRAS!F1172,1,2)&amp;MID(COMPRAS!D1172,1,2),IVA!W:W,0)),"SIN COD.")</f>
        <v>0</v>
      </c>
      <c r="CH1272">
        <f ca="1">IFERROR(INDIRECT("IVA!Y"&amp;MATCH(MID(COMPRAS!C1172,1,2)&amp;MID(COMPRAS!F1172,1,2)&amp;MID(COMPRAS!D1172,1,2),IVA!W:W,0)),"SIN COD.")</f>
        <v>0</v>
      </c>
    </row>
    <row r="1273" spans="1:86" x14ac:dyDescent="0.25">
      <c r="A1273"/>
      <c r="B1273"/>
      <c r="D1273"/>
      <c r="AL1273">
        <f t="shared" si="133"/>
        <v>0</v>
      </c>
      <c r="AQ1273">
        <f t="shared" si="134"/>
        <v>0</v>
      </c>
      <c r="AR1273" t="str">
        <f>IFERROR(IF(OR(AP1273=338,AP1273=340,AP1273=341,AP1273=342,AP1273="342A",AP1273="342B"),PorcenRet(AP1273,AT1273,AU1273),INDEX(PORCENTAJEBUSCAR,MATCH(AP1273,CódigoRET,0),4)*1),"")</f>
        <v/>
      </c>
      <c r="AS1273">
        <f t="shared" si="135"/>
        <v>0</v>
      </c>
      <c r="BF1273" t="str">
        <f>IFERROR(IF(OR(BD1273=338,BD1273=340,BD1273=341,BD1273=342,BD1273="342A",BD1273="342B"),PorcenRet(BD1273,BH1273,BI1273),INDEX(PORCENTAJEBUSCAR,MATCH(BD1273,CódigoRET,0),4)*1),"")</f>
        <v/>
      </c>
      <c r="BG1273">
        <f t="shared" si="136"/>
        <v>0</v>
      </c>
      <c r="BO1273">
        <f t="shared" si="137"/>
        <v>0</v>
      </c>
      <c r="CC1273">
        <f t="shared" si="138"/>
        <v>0</v>
      </c>
      <c r="CD1273">
        <f t="shared" si="139"/>
        <v>0</v>
      </c>
      <c r="CG1273">
        <f ca="1">IFERROR(INDIRECT("IVA!X"&amp;MATCH(MID(COMPRAS!C1173,1,2)&amp;MID(COMPRAS!F1173,1,2)&amp;MID(COMPRAS!D1173,1,2),IVA!W:W,0)),"SIN COD.")</f>
        <v>0</v>
      </c>
      <c r="CH1273">
        <f ca="1">IFERROR(INDIRECT("IVA!Y"&amp;MATCH(MID(COMPRAS!C1173,1,2)&amp;MID(COMPRAS!F1173,1,2)&amp;MID(COMPRAS!D1173,1,2),IVA!W:W,0)),"SIN COD.")</f>
        <v>0</v>
      </c>
    </row>
    <row r="1274" spans="1:86" x14ac:dyDescent="0.25">
      <c r="A1274"/>
      <c r="B1274"/>
      <c r="D1274"/>
      <c r="AL1274">
        <f t="shared" si="133"/>
        <v>0</v>
      </c>
      <c r="AQ1274">
        <f t="shared" si="134"/>
        <v>0</v>
      </c>
      <c r="AR1274" t="str">
        <f>IFERROR(IF(OR(AP1274=338,AP1274=340,AP1274=341,AP1274=342,AP1274="342A",AP1274="342B"),PorcenRet(AP1274,AT1274,AU1274),INDEX(PORCENTAJEBUSCAR,MATCH(AP1274,CódigoRET,0),4)*1),"")</f>
        <v/>
      </c>
      <c r="AS1274">
        <f t="shared" si="135"/>
        <v>0</v>
      </c>
      <c r="BF1274" t="str">
        <f>IFERROR(IF(OR(BD1274=338,BD1274=340,BD1274=341,BD1274=342,BD1274="342A",BD1274="342B"),PorcenRet(BD1274,BH1274,BI1274),INDEX(PORCENTAJEBUSCAR,MATCH(BD1274,CódigoRET,0),4)*1),"")</f>
        <v/>
      </c>
      <c r="BG1274">
        <f t="shared" si="136"/>
        <v>0</v>
      </c>
      <c r="BO1274">
        <f t="shared" si="137"/>
        <v>0</v>
      </c>
      <c r="CC1274">
        <f t="shared" si="138"/>
        <v>0</v>
      </c>
      <c r="CD1274">
        <f t="shared" si="139"/>
        <v>0</v>
      </c>
      <c r="CG1274">
        <f ca="1">IFERROR(INDIRECT("IVA!X"&amp;MATCH(MID(COMPRAS!C1174,1,2)&amp;MID(COMPRAS!F1174,1,2)&amp;MID(COMPRAS!D1174,1,2),IVA!W:W,0)),"SIN COD.")</f>
        <v>0</v>
      </c>
      <c r="CH1274">
        <f ca="1">IFERROR(INDIRECT("IVA!Y"&amp;MATCH(MID(COMPRAS!C1174,1,2)&amp;MID(COMPRAS!F1174,1,2)&amp;MID(COMPRAS!D1174,1,2),IVA!W:W,0)),"SIN COD.")</f>
        <v>0</v>
      </c>
    </row>
    <row r="1275" spans="1:86" x14ac:dyDescent="0.25">
      <c r="A1275"/>
      <c r="B1275"/>
      <c r="D1275"/>
      <c r="AL1275">
        <f t="shared" si="133"/>
        <v>0</v>
      </c>
      <c r="AQ1275">
        <f t="shared" si="134"/>
        <v>0</v>
      </c>
      <c r="AR1275" t="str">
        <f>IFERROR(IF(OR(AP1275=338,AP1275=340,AP1275=341,AP1275=342,AP1275="342A",AP1275="342B"),PorcenRet(AP1275,AT1275,AU1275),INDEX(PORCENTAJEBUSCAR,MATCH(AP1275,CódigoRET,0),4)*1),"")</f>
        <v/>
      </c>
      <c r="AS1275">
        <f t="shared" si="135"/>
        <v>0</v>
      </c>
      <c r="BF1275" t="str">
        <f>IFERROR(IF(OR(BD1275=338,BD1275=340,BD1275=341,BD1275=342,BD1275="342A",BD1275="342B"),PorcenRet(BD1275,BH1275,BI1275),INDEX(PORCENTAJEBUSCAR,MATCH(BD1275,CódigoRET,0),4)*1),"")</f>
        <v/>
      </c>
      <c r="BG1275">
        <f t="shared" si="136"/>
        <v>0</v>
      </c>
      <c r="BO1275">
        <f t="shared" si="137"/>
        <v>0</v>
      </c>
      <c r="CC1275">
        <f t="shared" si="138"/>
        <v>0</v>
      </c>
      <c r="CD1275">
        <f t="shared" si="139"/>
        <v>0</v>
      </c>
      <c r="CG1275">
        <f ca="1">IFERROR(INDIRECT("IVA!X"&amp;MATCH(MID(COMPRAS!C1175,1,2)&amp;MID(COMPRAS!F1175,1,2)&amp;MID(COMPRAS!D1175,1,2),IVA!W:W,0)),"SIN COD.")</f>
        <v>0</v>
      </c>
      <c r="CH1275">
        <f ca="1">IFERROR(INDIRECT("IVA!Y"&amp;MATCH(MID(COMPRAS!C1175,1,2)&amp;MID(COMPRAS!F1175,1,2)&amp;MID(COMPRAS!D1175,1,2),IVA!W:W,0)),"SIN COD.")</f>
        <v>0</v>
      </c>
    </row>
    <row r="1276" spans="1:86" x14ac:dyDescent="0.25">
      <c r="A1276"/>
      <c r="B1276"/>
      <c r="D1276"/>
      <c r="AL1276">
        <f t="shared" si="133"/>
        <v>0</v>
      </c>
      <c r="AQ1276">
        <f t="shared" si="134"/>
        <v>0</v>
      </c>
      <c r="AR1276" t="str">
        <f>IFERROR(IF(OR(AP1276=338,AP1276=340,AP1276=341,AP1276=342,AP1276="342A",AP1276="342B"),PorcenRet(AP1276,AT1276,AU1276),INDEX(PORCENTAJEBUSCAR,MATCH(AP1276,CódigoRET,0),4)*1),"")</f>
        <v/>
      </c>
      <c r="AS1276">
        <f t="shared" si="135"/>
        <v>0</v>
      </c>
      <c r="BF1276" t="str">
        <f>IFERROR(IF(OR(BD1276=338,BD1276=340,BD1276=341,BD1276=342,BD1276="342A",BD1276="342B"),PorcenRet(BD1276,BH1276,BI1276),INDEX(PORCENTAJEBUSCAR,MATCH(BD1276,CódigoRET,0),4)*1),"")</f>
        <v/>
      </c>
      <c r="BG1276">
        <f t="shared" si="136"/>
        <v>0</v>
      </c>
      <c r="BO1276">
        <f t="shared" si="137"/>
        <v>0</v>
      </c>
      <c r="CC1276">
        <f t="shared" si="138"/>
        <v>0</v>
      </c>
      <c r="CD1276">
        <f t="shared" si="139"/>
        <v>0</v>
      </c>
      <c r="CG1276">
        <f ca="1">IFERROR(INDIRECT("IVA!X"&amp;MATCH(MID(COMPRAS!C1176,1,2)&amp;MID(COMPRAS!F1176,1,2)&amp;MID(COMPRAS!D1176,1,2),IVA!W:W,0)),"SIN COD.")</f>
        <v>0</v>
      </c>
      <c r="CH1276">
        <f ca="1">IFERROR(INDIRECT("IVA!Y"&amp;MATCH(MID(COMPRAS!C1176,1,2)&amp;MID(COMPRAS!F1176,1,2)&amp;MID(COMPRAS!D1176,1,2),IVA!W:W,0)),"SIN COD.")</f>
        <v>0</v>
      </c>
    </row>
    <row r="1277" spans="1:86" x14ac:dyDescent="0.25">
      <c r="A1277"/>
      <c r="B1277"/>
      <c r="D1277"/>
      <c r="AL1277">
        <f t="shared" si="133"/>
        <v>0</v>
      </c>
      <c r="AQ1277">
        <f t="shared" si="134"/>
        <v>0</v>
      </c>
      <c r="AR1277" t="str">
        <f>IFERROR(IF(OR(AP1277=338,AP1277=340,AP1277=341,AP1277=342,AP1277="342A",AP1277="342B"),PorcenRet(AP1277,AT1277,AU1277),INDEX(PORCENTAJEBUSCAR,MATCH(AP1277,CódigoRET,0),4)*1),"")</f>
        <v/>
      </c>
      <c r="AS1277">
        <f t="shared" si="135"/>
        <v>0</v>
      </c>
      <c r="BF1277" t="str">
        <f>IFERROR(IF(OR(BD1277=338,BD1277=340,BD1277=341,BD1277=342,BD1277="342A",BD1277="342B"),PorcenRet(BD1277,BH1277,BI1277),INDEX(PORCENTAJEBUSCAR,MATCH(BD1277,CódigoRET,0),4)*1),"")</f>
        <v/>
      </c>
      <c r="BG1277">
        <f t="shared" si="136"/>
        <v>0</v>
      </c>
      <c r="BO1277">
        <f t="shared" si="137"/>
        <v>0</v>
      </c>
      <c r="CC1277">
        <f t="shared" si="138"/>
        <v>0</v>
      </c>
      <c r="CD1277">
        <f t="shared" si="139"/>
        <v>0</v>
      </c>
      <c r="CG1277">
        <f ca="1">IFERROR(INDIRECT("IVA!X"&amp;MATCH(MID(COMPRAS!C1177,1,2)&amp;MID(COMPRAS!F1177,1,2)&amp;MID(COMPRAS!D1177,1,2),IVA!W:W,0)),"SIN COD.")</f>
        <v>0</v>
      </c>
      <c r="CH1277">
        <f ca="1">IFERROR(INDIRECT("IVA!Y"&amp;MATCH(MID(COMPRAS!C1177,1,2)&amp;MID(COMPRAS!F1177,1,2)&amp;MID(COMPRAS!D1177,1,2),IVA!W:W,0)),"SIN COD.")</f>
        <v>0</v>
      </c>
    </row>
    <row r="1278" spans="1:86" x14ac:dyDescent="0.25">
      <c r="A1278"/>
      <c r="B1278"/>
      <c r="D1278"/>
      <c r="AL1278">
        <f t="shared" si="133"/>
        <v>0</v>
      </c>
      <c r="AQ1278">
        <f t="shared" si="134"/>
        <v>0</v>
      </c>
      <c r="AR1278" t="str">
        <f>IFERROR(IF(OR(AP1278=338,AP1278=340,AP1278=341,AP1278=342,AP1278="342A",AP1278="342B"),PorcenRet(AP1278,AT1278,AU1278),INDEX(PORCENTAJEBUSCAR,MATCH(AP1278,CódigoRET,0),4)*1),"")</f>
        <v/>
      </c>
      <c r="AS1278">
        <f t="shared" si="135"/>
        <v>0</v>
      </c>
      <c r="BF1278" t="str">
        <f>IFERROR(IF(OR(BD1278=338,BD1278=340,BD1278=341,BD1278=342,BD1278="342A",BD1278="342B"),PorcenRet(BD1278,BH1278,BI1278),INDEX(PORCENTAJEBUSCAR,MATCH(BD1278,CódigoRET,0),4)*1),"")</f>
        <v/>
      </c>
      <c r="BG1278">
        <f t="shared" si="136"/>
        <v>0</v>
      </c>
      <c r="BO1278">
        <f t="shared" si="137"/>
        <v>0</v>
      </c>
      <c r="CC1278">
        <f t="shared" si="138"/>
        <v>0</v>
      </c>
      <c r="CD1278">
        <f t="shared" si="139"/>
        <v>0</v>
      </c>
      <c r="CG1278">
        <f ca="1">IFERROR(INDIRECT("IVA!X"&amp;MATCH(MID(COMPRAS!C1178,1,2)&amp;MID(COMPRAS!F1178,1,2)&amp;MID(COMPRAS!D1178,1,2),IVA!W:W,0)),"SIN COD.")</f>
        <v>0</v>
      </c>
      <c r="CH1278">
        <f ca="1">IFERROR(INDIRECT("IVA!Y"&amp;MATCH(MID(COMPRAS!C1178,1,2)&amp;MID(COMPRAS!F1178,1,2)&amp;MID(COMPRAS!D1178,1,2),IVA!W:W,0)),"SIN COD.")</f>
        <v>0</v>
      </c>
    </row>
    <row r="1279" spans="1:86" x14ac:dyDescent="0.25">
      <c r="A1279"/>
      <c r="B1279"/>
      <c r="D1279"/>
      <c r="AL1279">
        <f t="shared" si="133"/>
        <v>0</v>
      </c>
      <c r="AQ1279">
        <f t="shared" si="134"/>
        <v>0</v>
      </c>
      <c r="AR1279" t="str">
        <f>IFERROR(IF(OR(AP1279=338,AP1279=340,AP1279=341,AP1279=342,AP1279="342A",AP1279="342B"),PorcenRet(AP1279,AT1279,AU1279),INDEX(PORCENTAJEBUSCAR,MATCH(AP1279,CódigoRET,0),4)*1),"")</f>
        <v/>
      </c>
      <c r="AS1279">
        <f t="shared" si="135"/>
        <v>0</v>
      </c>
      <c r="BF1279" t="str">
        <f>IFERROR(IF(OR(BD1279=338,BD1279=340,BD1279=341,BD1279=342,BD1279="342A",BD1279="342B"),PorcenRet(BD1279,BH1279,BI1279),INDEX(PORCENTAJEBUSCAR,MATCH(BD1279,CódigoRET,0),4)*1),"")</f>
        <v/>
      </c>
      <c r="BG1279">
        <f t="shared" si="136"/>
        <v>0</v>
      </c>
      <c r="BO1279">
        <f t="shared" si="137"/>
        <v>0</v>
      </c>
      <c r="CC1279">
        <f t="shared" si="138"/>
        <v>0</v>
      </c>
      <c r="CD1279">
        <f t="shared" si="139"/>
        <v>0</v>
      </c>
      <c r="CG1279">
        <f ca="1">IFERROR(INDIRECT("IVA!X"&amp;MATCH(MID(COMPRAS!C1179,1,2)&amp;MID(COMPRAS!F1179,1,2)&amp;MID(COMPRAS!D1179,1,2),IVA!W:W,0)),"SIN COD.")</f>
        <v>0</v>
      </c>
      <c r="CH1279">
        <f ca="1">IFERROR(INDIRECT("IVA!Y"&amp;MATCH(MID(COMPRAS!C1179,1,2)&amp;MID(COMPRAS!F1179,1,2)&amp;MID(COMPRAS!D1179,1,2),IVA!W:W,0)),"SIN COD.")</f>
        <v>0</v>
      </c>
    </row>
    <row r="1280" spans="1:86" x14ac:dyDescent="0.25">
      <c r="A1280"/>
      <c r="B1280"/>
      <c r="D1280"/>
      <c r="AL1280">
        <f t="shared" si="133"/>
        <v>0</v>
      </c>
      <c r="AQ1280">
        <f t="shared" si="134"/>
        <v>0</v>
      </c>
      <c r="AR1280" t="str">
        <f>IFERROR(IF(OR(AP1280=338,AP1280=340,AP1280=341,AP1280=342,AP1280="342A",AP1280="342B"),PorcenRet(AP1280,AT1280,AU1280),INDEX(PORCENTAJEBUSCAR,MATCH(AP1280,CódigoRET,0),4)*1),"")</f>
        <v/>
      </c>
      <c r="AS1280">
        <f t="shared" si="135"/>
        <v>0</v>
      </c>
      <c r="BF1280" t="str">
        <f>IFERROR(IF(OR(BD1280=338,BD1280=340,BD1280=341,BD1280=342,BD1280="342A",BD1280="342B"),PorcenRet(BD1280,BH1280,BI1280),INDEX(PORCENTAJEBUSCAR,MATCH(BD1280,CódigoRET,0),4)*1),"")</f>
        <v/>
      </c>
      <c r="BG1280">
        <f t="shared" si="136"/>
        <v>0</v>
      </c>
      <c r="BO1280">
        <f t="shared" si="137"/>
        <v>0</v>
      </c>
      <c r="CC1280">
        <f t="shared" si="138"/>
        <v>0</v>
      </c>
      <c r="CD1280">
        <f t="shared" si="139"/>
        <v>0</v>
      </c>
      <c r="CG1280">
        <f ca="1">IFERROR(INDIRECT("IVA!X"&amp;MATCH(MID(COMPRAS!C1180,1,2)&amp;MID(COMPRAS!F1180,1,2)&amp;MID(COMPRAS!D1180,1,2),IVA!W:W,0)),"SIN COD.")</f>
        <v>0</v>
      </c>
      <c r="CH1280">
        <f ca="1">IFERROR(INDIRECT("IVA!Y"&amp;MATCH(MID(COMPRAS!C1180,1,2)&amp;MID(COMPRAS!F1180,1,2)&amp;MID(COMPRAS!D1180,1,2),IVA!W:W,0)),"SIN COD.")</f>
        <v>0</v>
      </c>
    </row>
    <row r="1281" spans="1:86" x14ac:dyDescent="0.25">
      <c r="A1281"/>
      <c r="B1281"/>
      <c r="D1281"/>
      <c r="AL1281">
        <f t="shared" si="133"/>
        <v>0</v>
      </c>
      <c r="AQ1281">
        <f t="shared" si="134"/>
        <v>0</v>
      </c>
      <c r="AR1281" t="str">
        <f>IFERROR(IF(OR(AP1281=338,AP1281=340,AP1281=341,AP1281=342,AP1281="342A",AP1281="342B"),PorcenRet(AP1281,AT1281,AU1281),INDEX(PORCENTAJEBUSCAR,MATCH(AP1281,CódigoRET,0),4)*1),"")</f>
        <v/>
      </c>
      <c r="AS1281">
        <f t="shared" si="135"/>
        <v>0</v>
      </c>
      <c r="BF1281" t="str">
        <f>IFERROR(IF(OR(BD1281=338,BD1281=340,BD1281=341,BD1281=342,BD1281="342A",BD1281="342B"),PorcenRet(BD1281,BH1281,BI1281),INDEX(PORCENTAJEBUSCAR,MATCH(BD1281,CódigoRET,0),4)*1),"")</f>
        <v/>
      </c>
      <c r="BG1281">
        <f t="shared" si="136"/>
        <v>0</v>
      </c>
      <c r="BO1281">
        <f t="shared" si="137"/>
        <v>0</v>
      </c>
      <c r="CC1281">
        <f t="shared" si="138"/>
        <v>0</v>
      </c>
      <c r="CD1281">
        <f t="shared" si="139"/>
        <v>0</v>
      </c>
      <c r="CG1281">
        <f ca="1">IFERROR(INDIRECT("IVA!X"&amp;MATCH(MID(COMPRAS!C1181,1,2)&amp;MID(COMPRAS!F1181,1,2)&amp;MID(COMPRAS!D1181,1,2),IVA!W:W,0)),"SIN COD.")</f>
        <v>0</v>
      </c>
      <c r="CH1281">
        <f ca="1">IFERROR(INDIRECT("IVA!Y"&amp;MATCH(MID(COMPRAS!C1181,1,2)&amp;MID(COMPRAS!F1181,1,2)&amp;MID(COMPRAS!D1181,1,2),IVA!W:W,0)),"SIN COD.")</f>
        <v>0</v>
      </c>
    </row>
    <row r="1282" spans="1:86" x14ac:dyDescent="0.25">
      <c r="A1282"/>
      <c r="B1282"/>
      <c r="D1282"/>
      <c r="AL1282">
        <f t="shared" ref="AL1282:AL1345" si="140">O1282+P1282+Q1282+R1282+S1282+T1282+U1282+V1282</f>
        <v>0</v>
      </c>
      <c r="AQ1282">
        <f t="shared" ref="AQ1282:AQ1345" si="141">+P1282+Q1282+R1282+S1282-BE1282-BQ1282-BW1282+O1282</f>
        <v>0</v>
      </c>
      <c r="AR1282" t="str">
        <f>IFERROR(IF(OR(AP1282=338,AP1282=340,AP1282=341,AP1282=342,AP1282="342A",AP1282="342B"),PorcenRet(AP1282,AT1282,AU1282),INDEX(PORCENTAJEBUSCAR,MATCH(AP1282,CódigoRET,0),4)*1),"")</f>
        <v/>
      </c>
      <c r="AS1282">
        <f t="shared" ref="AS1282:AS1345" si="142">ROUND(IF(AP1282="",0,AQ1282*(AR1282/100)),2)</f>
        <v>0</v>
      </c>
      <c r="BF1282" t="str">
        <f>IFERROR(IF(OR(BD1282=338,BD1282=340,BD1282=341,BD1282=342,BD1282="342A",BD1282="342B"),PorcenRet(BD1282,BH1282,BI1282),INDEX(PORCENTAJEBUSCAR,MATCH(BD1282,CódigoRET,0),4)*1),"")</f>
        <v/>
      </c>
      <c r="BG1282">
        <f t="shared" ref="BG1282:BG1345" si="143">ROUND(IF(BD1282="",0,BE1282*(BF1282/100)),2)</f>
        <v>0</v>
      </c>
      <c r="BO1282">
        <f t="shared" ref="BO1282:BO1345" si="144">IF(MID(F1282,1,2)="41",SUM(O1282:S1282),0)</f>
        <v>0</v>
      </c>
      <c r="CC1282">
        <f t="shared" ref="CC1282:CC1345" si="145">O1282+P1282+Q1282+R1282+S1282</f>
        <v>0</v>
      </c>
      <c r="CD1282">
        <f t="shared" ref="CD1282:CD1345" si="146">T1282+U1282</f>
        <v>0</v>
      </c>
      <c r="CG1282">
        <f ca="1">IFERROR(INDIRECT("IVA!X"&amp;MATCH(MID(COMPRAS!C1182,1,2)&amp;MID(COMPRAS!F1182,1,2)&amp;MID(COMPRAS!D1182,1,2),IVA!W:W,0)),"SIN COD.")</f>
        <v>0</v>
      </c>
      <c r="CH1282">
        <f ca="1">IFERROR(INDIRECT("IVA!Y"&amp;MATCH(MID(COMPRAS!C1182,1,2)&amp;MID(COMPRAS!F1182,1,2)&amp;MID(COMPRAS!D1182,1,2),IVA!W:W,0)),"SIN COD.")</f>
        <v>0</v>
      </c>
    </row>
    <row r="1283" spans="1:86" x14ac:dyDescent="0.25">
      <c r="A1283"/>
      <c r="B1283"/>
      <c r="D1283"/>
      <c r="AL1283">
        <f t="shared" si="140"/>
        <v>0</v>
      </c>
      <c r="AQ1283">
        <f t="shared" si="141"/>
        <v>0</v>
      </c>
      <c r="AR1283" t="str">
        <f>IFERROR(IF(OR(AP1283=338,AP1283=340,AP1283=341,AP1283=342,AP1283="342A",AP1283="342B"),PorcenRet(AP1283,AT1283,AU1283),INDEX(PORCENTAJEBUSCAR,MATCH(AP1283,CódigoRET,0),4)*1),"")</f>
        <v/>
      </c>
      <c r="AS1283">
        <f t="shared" si="142"/>
        <v>0</v>
      </c>
      <c r="BF1283" t="str">
        <f>IFERROR(IF(OR(BD1283=338,BD1283=340,BD1283=341,BD1283=342,BD1283="342A",BD1283="342B"),PorcenRet(BD1283,BH1283,BI1283),INDEX(PORCENTAJEBUSCAR,MATCH(BD1283,CódigoRET,0),4)*1),"")</f>
        <v/>
      </c>
      <c r="BG1283">
        <f t="shared" si="143"/>
        <v>0</v>
      </c>
      <c r="BO1283">
        <f t="shared" si="144"/>
        <v>0</v>
      </c>
      <c r="CC1283">
        <f t="shared" si="145"/>
        <v>0</v>
      </c>
      <c r="CD1283">
        <f t="shared" si="146"/>
        <v>0</v>
      </c>
      <c r="CG1283">
        <f ca="1">IFERROR(INDIRECT("IVA!X"&amp;MATCH(MID(COMPRAS!C1183,1,2)&amp;MID(COMPRAS!F1183,1,2)&amp;MID(COMPRAS!D1183,1,2),IVA!W:W,0)),"SIN COD.")</f>
        <v>0</v>
      </c>
      <c r="CH1283">
        <f ca="1">IFERROR(INDIRECT("IVA!Y"&amp;MATCH(MID(COMPRAS!C1183,1,2)&amp;MID(COMPRAS!F1183,1,2)&amp;MID(COMPRAS!D1183,1,2),IVA!W:W,0)),"SIN COD.")</f>
        <v>0</v>
      </c>
    </row>
    <row r="1284" spans="1:86" x14ac:dyDescent="0.25">
      <c r="A1284"/>
      <c r="B1284"/>
      <c r="D1284"/>
      <c r="AL1284">
        <f t="shared" si="140"/>
        <v>0</v>
      </c>
      <c r="AQ1284">
        <f t="shared" si="141"/>
        <v>0</v>
      </c>
      <c r="AR1284" t="str">
        <f>IFERROR(IF(OR(AP1284=338,AP1284=340,AP1284=341,AP1284=342,AP1284="342A",AP1284="342B"),PorcenRet(AP1284,AT1284,AU1284),INDEX(PORCENTAJEBUSCAR,MATCH(AP1284,CódigoRET,0),4)*1),"")</f>
        <v/>
      </c>
      <c r="AS1284">
        <f t="shared" si="142"/>
        <v>0</v>
      </c>
      <c r="BF1284" t="str">
        <f>IFERROR(IF(OR(BD1284=338,BD1284=340,BD1284=341,BD1284=342,BD1284="342A",BD1284="342B"),PorcenRet(BD1284,BH1284,BI1284),INDEX(PORCENTAJEBUSCAR,MATCH(BD1284,CódigoRET,0),4)*1),"")</f>
        <v/>
      </c>
      <c r="BG1284">
        <f t="shared" si="143"/>
        <v>0</v>
      </c>
      <c r="BO1284">
        <f t="shared" si="144"/>
        <v>0</v>
      </c>
      <c r="CC1284">
        <f t="shared" si="145"/>
        <v>0</v>
      </c>
      <c r="CD1284">
        <f t="shared" si="146"/>
        <v>0</v>
      </c>
      <c r="CG1284">
        <f ca="1">IFERROR(INDIRECT("IVA!X"&amp;MATCH(MID(COMPRAS!C1184,1,2)&amp;MID(COMPRAS!F1184,1,2)&amp;MID(COMPRAS!D1184,1,2),IVA!W:W,0)),"SIN COD.")</f>
        <v>0</v>
      </c>
      <c r="CH1284">
        <f ca="1">IFERROR(INDIRECT("IVA!Y"&amp;MATCH(MID(COMPRAS!C1184,1,2)&amp;MID(COMPRAS!F1184,1,2)&amp;MID(COMPRAS!D1184,1,2),IVA!W:W,0)),"SIN COD.")</f>
        <v>0</v>
      </c>
    </row>
    <row r="1285" spans="1:86" x14ac:dyDescent="0.25">
      <c r="A1285"/>
      <c r="B1285"/>
      <c r="D1285"/>
      <c r="AL1285">
        <f t="shared" si="140"/>
        <v>0</v>
      </c>
      <c r="AQ1285">
        <f t="shared" si="141"/>
        <v>0</v>
      </c>
      <c r="AR1285" t="str">
        <f>IFERROR(IF(OR(AP1285=338,AP1285=340,AP1285=341,AP1285=342,AP1285="342A",AP1285="342B"),PorcenRet(AP1285,AT1285,AU1285),INDEX(PORCENTAJEBUSCAR,MATCH(AP1285,CódigoRET,0),4)*1),"")</f>
        <v/>
      </c>
      <c r="AS1285">
        <f t="shared" si="142"/>
        <v>0</v>
      </c>
      <c r="BF1285" t="str">
        <f>IFERROR(IF(OR(BD1285=338,BD1285=340,BD1285=341,BD1285=342,BD1285="342A",BD1285="342B"),PorcenRet(BD1285,BH1285,BI1285),INDEX(PORCENTAJEBUSCAR,MATCH(BD1285,CódigoRET,0),4)*1),"")</f>
        <v/>
      </c>
      <c r="BG1285">
        <f t="shared" si="143"/>
        <v>0</v>
      </c>
      <c r="BO1285">
        <f t="shared" si="144"/>
        <v>0</v>
      </c>
      <c r="CC1285">
        <f t="shared" si="145"/>
        <v>0</v>
      </c>
      <c r="CD1285">
        <f t="shared" si="146"/>
        <v>0</v>
      </c>
      <c r="CG1285">
        <f ca="1">IFERROR(INDIRECT("IVA!X"&amp;MATCH(MID(COMPRAS!C1185,1,2)&amp;MID(COMPRAS!F1185,1,2)&amp;MID(COMPRAS!D1185,1,2),IVA!W:W,0)),"SIN COD.")</f>
        <v>0</v>
      </c>
      <c r="CH1285">
        <f ca="1">IFERROR(INDIRECT("IVA!Y"&amp;MATCH(MID(COMPRAS!C1185,1,2)&amp;MID(COMPRAS!F1185,1,2)&amp;MID(COMPRAS!D1185,1,2),IVA!W:W,0)),"SIN COD.")</f>
        <v>0</v>
      </c>
    </row>
    <row r="1286" spans="1:86" x14ac:dyDescent="0.25">
      <c r="A1286"/>
      <c r="B1286"/>
      <c r="D1286"/>
      <c r="AL1286">
        <f t="shared" si="140"/>
        <v>0</v>
      </c>
      <c r="AQ1286">
        <f t="shared" si="141"/>
        <v>0</v>
      </c>
      <c r="AR1286" t="str">
        <f>IFERROR(IF(OR(AP1286=338,AP1286=340,AP1286=341,AP1286=342,AP1286="342A",AP1286="342B"),PorcenRet(AP1286,AT1286,AU1286),INDEX(PORCENTAJEBUSCAR,MATCH(AP1286,CódigoRET,0),4)*1),"")</f>
        <v/>
      </c>
      <c r="AS1286">
        <f t="shared" si="142"/>
        <v>0</v>
      </c>
      <c r="BF1286" t="str">
        <f>IFERROR(IF(OR(BD1286=338,BD1286=340,BD1286=341,BD1286=342,BD1286="342A",BD1286="342B"),PorcenRet(BD1286,BH1286,BI1286),INDEX(PORCENTAJEBUSCAR,MATCH(BD1286,CódigoRET,0),4)*1),"")</f>
        <v/>
      </c>
      <c r="BG1286">
        <f t="shared" si="143"/>
        <v>0</v>
      </c>
      <c r="BO1286">
        <f t="shared" si="144"/>
        <v>0</v>
      </c>
      <c r="CC1286">
        <f t="shared" si="145"/>
        <v>0</v>
      </c>
      <c r="CD1286">
        <f t="shared" si="146"/>
        <v>0</v>
      </c>
      <c r="CG1286">
        <f ca="1">IFERROR(INDIRECT("IVA!X"&amp;MATCH(MID(COMPRAS!C1186,1,2)&amp;MID(COMPRAS!F1186,1,2)&amp;MID(COMPRAS!D1186,1,2),IVA!W:W,0)),"SIN COD.")</f>
        <v>0</v>
      </c>
      <c r="CH1286">
        <f ca="1">IFERROR(INDIRECT("IVA!Y"&amp;MATCH(MID(COMPRAS!C1186,1,2)&amp;MID(COMPRAS!F1186,1,2)&amp;MID(COMPRAS!D1186,1,2),IVA!W:W,0)),"SIN COD.")</f>
        <v>0</v>
      </c>
    </row>
    <row r="1287" spans="1:86" x14ac:dyDescent="0.25">
      <c r="A1287"/>
      <c r="B1287"/>
      <c r="D1287"/>
      <c r="AL1287">
        <f t="shared" si="140"/>
        <v>0</v>
      </c>
      <c r="AQ1287">
        <f t="shared" si="141"/>
        <v>0</v>
      </c>
      <c r="AR1287" t="str">
        <f>IFERROR(IF(OR(AP1287=338,AP1287=340,AP1287=341,AP1287=342,AP1287="342A",AP1287="342B"),PorcenRet(AP1287,AT1287,AU1287),INDEX(PORCENTAJEBUSCAR,MATCH(AP1287,CódigoRET,0),4)*1),"")</f>
        <v/>
      </c>
      <c r="AS1287">
        <f t="shared" si="142"/>
        <v>0</v>
      </c>
      <c r="BF1287" t="str">
        <f>IFERROR(IF(OR(BD1287=338,BD1287=340,BD1287=341,BD1287=342,BD1287="342A",BD1287="342B"),PorcenRet(BD1287,BH1287,BI1287),INDEX(PORCENTAJEBUSCAR,MATCH(BD1287,CódigoRET,0),4)*1),"")</f>
        <v/>
      </c>
      <c r="BG1287">
        <f t="shared" si="143"/>
        <v>0</v>
      </c>
      <c r="BO1287">
        <f t="shared" si="144"/>
        <v>0</v>
      </c>
      <c r="CC1287">
        <f t="shared" si="145"/>
        <v>0</v>
      </c>
      <c r="CD1287">
        <f t="shared" si="146"/>
        <v>0</v>
      </c>
      <c r="CG1287">
        <f ca="1">IFERROR(INDIRECT("IVA!X"&amp;MATCH(MID(COMPRAS!C1187,1,2)&amp;MID(COMPRAS!F1187,1,2)&amp;MID(COMPRAS!D1187,1,2),IVA!W:W,0)),"SIN COD.")</f>
        <v>0</v>
      </c>
      <c r="CH1287">
        <f ca="1">IFERROR(INDIRECT("IVA!Y"&amp;MATCH(MID(COMPRAS!C1187,1,2)&amp;MID(COMPRAS!F1187,1,2)&amp;MID(COMPRAS!D1187,1,2),IVA!W:W,0)),"SIN COD.")</f>
        <v>0</v>
      </c>
    </row>
    <row r="1288" spans="1:86" x14ac:dyDescent="0.25">
      <c r="A1288"/>
      <c r="B1288"/>
      <c r="D1288"/>
      <c r="AL1288">
        <f t="shared" si="140"/>
        <v>0</v>
      </c>
      <c r="AQ1288">
        <f t="shared" si="141"/>
        <v>0</v>
      </c>
      <c r="AR1288" t="str">
        <f>IFERROR(IF(OR(AP1288=338,AP1288=340,AP1288=341,AP1288=342,AP1288="342A",AP1288="342B"),PorcenRet(AP1288,AT1288,AU1288),INDEX(PORCENTAJEBUSCAR,MATCH(AP1288,CódigoRET,0),4)*1),"")</f>
        <v/>
      </c>
      <c r="AS1288">
        <f t="shared" si="142"/>
        <v>0</v>
      </c>
      <c r="BF1288" t="str">
        <f>IFERROR(IF(OR(BD1288=338,BD1288=340,BD1288=341,BD1288=342,BD1288="342A",BD1288="342B"),PorcenRet(BD1288,BH1288,BI1288),INDEX(PORCENTAJEBUSCAR,MATCH(BD1288,CódigoRET,0),4)*1),"")</f>
        <v/>
      </c>
      <c r="BG1288">
        <f t="shared" si="143"/>
        <v>0</v>
      </c>
      <c r="BO1288">
        <f t="shared" si="144"/>
        <v>0</v>
      </c>
      <c r="CC1288">
        <f t="shared" si="145"/>
        <v>0</v>
      </c>
      <c r="CD1288">
        <f t="shared" si="146"/>
        <v>0</v>
      </c>
      <c r="CG1288">
        <f ca="1">IFERROR(INDIRECT("IVA!X"&amp;MATCH(MID(COMPRAS!C1188,1,2)&amp;MID(COMPRAS!F1188,1,2)&amp;MID(COMPRAS!D1188,1,2),IVA!W:W,0)),"SIN COD.")</f>
        <v>0</v>
      </c>
      <c r="CH1288">
        <f ca="1">IFERROR(INDIRECT("IVA!Y"&amp;MATCH(MID(COMPRAS!C1188,1,2)&amp;MID(COMPRAS!F1188,1,2)&amp;MID(COMPRAS!D1188,1,2),IVA!W:W,0)),"SIN COD.")</f>
        <v>0</v>
      </c>
    </row>
    <row r="1289" spans="1:86" x14ac:dyDescent="0.25">
      <c r="A1289"/>
      <c r="B1289"/>
      <c r="D1289"/>
      <c r="AL1289">
        <f t="shared" si="140"/>
        <v>0</v>
      </c>
      <c r="AQ1289">
        <f t="shared" si="141"/>
        <v>0</v>
      </c>
      <c r="AR1289" t="str">
        <f>IFERROR(IF(OR(AP1289=338,AP1289=340,AP1289=341,AP1289=342,AP1289="342A",AP1289="342B"),PorcenRet(AP1289,AT1289,AU1289),INDEX(PORCENTAJEBUSCAR,MATCH(AP1289,CódigoRET,0),4)*1),"")</f>
        <v/>
      </c>
      <c r="AS1289">
        <f t="shared" si="142"/>
        <v>0</v>
      </c>
      <c r="BF1289" t="str">
        <f>IFERROR(IF(OR(BD1289=338,BD1289=340,BD1289=341,BD1289=342,BD1289="342A",BD1289="342B"),PorcenRet(BD1289,BH1289,BI1289),INDEX(PORCENTAJEBUSCAR,MATCH(BD1289,CódigoRET,0),4)*1),"")</f>
        <v/>
      </c>
      <c r="BG1289">
        <f t="shared" si="143"/>
        <v>0</v>
      </c>
      <c r="BO1289">
        <f t="shared" si="144"/>
        <v>0</v>
      </c>
      <c r="CC1289">
        <f t="shared" si="145"/>
        <v>0</v>
      </c>
      <c r="CD1289">
        <f t="shared" si="146"/>
        <v>0</v>
      </c>
      <c r="CG1289">
        <f ca="1">IFERROR(INDIRECT("IVA!X"&amp;MATCH(MID(COMPRAS!C1189,1,2)&amp;MID(COMPRAS!F1189,1,2)&amp;MID(COMPRAS!D1189,1,2),IVA!W:W,0)),"SIN COD.")</f>
        <v>0</v>
      </c>
      <c r="CH1289">
        <f ca="1">IFERROR(INDIRECT("IVA!Y"&amp;MATCH(MID(COMPRAS!C1189,1,2)&amp;MID(COMPRAS!F1189,1,2)&amp;MID(COMPRAS!D1189,1,2),IVA!W:W,0)),"SIN COD.")</f>
        <v>0</v>
      </c>
    </row>
    <row r="1290" spans="1:86" x14ac:dyDescent="0.25">
      <c r="A1290"/>
      <c r="B1290"/>
      <c r="D1290"/>
      <c r="AL1290">
        <f t="shared" si="140"/>
        <v>0</v>
      </c>
      <c r="AQ1290">
        <f t="shared" si="141"/>
        <v>0</v>
      </c>
      <c r="AR1290" t="str">
        <f>IFERROR(IF(OR(AP1290=338,AP1290=340,AP1290=341,AP1290=342,AP1290="342A",AP1290="342B"),PorcenRet(AP1290,AT1290,AU1290),INDEX(PORCENTAJEBUSCAR,MATCH(AP1290,CódigoRET,0),4)*1),"")</f>
        <v/>
      </c>
      <c r="AS1290">
        <f t="shared" si="142"/>
        <v>0</v>
      </c>
      <c r="BF1290" t="str">
        <f>IFERROR(IF(OR(BD1290=338,BD1290=340,BD1290=341,BD1290=342,BD1290="342A",BD1290="342B"),PorcenRet(BD1290,BH1290,BI1290),INDEX(PORCENTAJEBUSCAR,MATCH(BD1290,CódigoRET,0),4)*1),"")</f>
        <v/>
      </c>
      <c r="BG1290">
        <f t="shared" si="143"/>
        <v>0</v>
      </c>
      <c r="BO1290">
        <f t="shared" si="144"/>
        <v>0</v>
      </c>
      <c r="CC1290">
        <f t="shared" si="145"/>
        <v>0</v>
      </c>
      <c r="CD1290">
        <f t="shared" si="146"/>
        <v>0</v>
      </c>
      <c r="CG1290">
        <f ca="1">IFERROR(INDIRECT("IVA!X"&amp;MATCH(MID(COMPRAS!C1190,1,2)&amp;MID(COMPRAS!F1190,1,2)&amp;MID(COMPRAS!D1190,1,2),IVA!W:W,0)),"SIN COD.")</f>
        <v>0</v>
      </c>
      <c r="CH1290">
        <f ca="1">IFERROR(INDIRECT("IVA!Y"&amp;MATCH(MID(COMPRAS!C1190,1,2)&amp;MID(COMPRAS!F1190,1,2)&amp;MID(COMPRAS!D1190,1,2),IVA!W:W,0)),"SIN COD.")</f>
        <v>0</v>
      </c>
    </row>
    <row r="1291" spans="1:86" x14ac:dyDescent="0.25">
      <c r="A1291"/>
      <c r="B1291"/>
      <c r="D1291"/>
      <c r="AL1291">
        <f t="shared" si="140"/>
        <v>0</v>
      </c>
      <c r="AQ1291">
        <f t="shared" si="141"/>
        <v>0</v>
      </c>
      <c r="AR1291" t="str">
        <f>IFERROR(IF(OR(AP1291=338,AP1291=340,AP1291=341,AP1291=342,AP1291="342A",AP1291="342B"),PorcenRet(AP1291,AT1291,AU1291),INDEX(PORCENTAJEBUSCAR,MATCH(AP1291,CódigoRET,0),4)*1),"")</f>
        <v/>
      </c>
      <c r="AS1291">
        <f t="shared" si="142"/>
        <v>0</v>
      </c>
      <c r="BF1291" t="str">
        <f>IFERROR(IF(OR(BD1291=338,BD1291=340,BD1291=341,BD1291=342,BD1291="342A",BD1291="342B"),PorcenRet(BD1291,BH1291,BI1291),INDEX(PORCENTAJEBUSCAR,MATCH(BD1291,CódigoRET,0),4)*1),"")</f>
        <v/>
      </c>
      <c r="BG1291">
        <f t="shared" si="143"/>
        <v>0</v>
      </c>
      <c r="BO1291">
        <f t="shared" si="144"/>
        <v>0</v>
      </c>
      <c r="CC1291">
        <f t="shared" si="145"/>
        <v>0</v>
      </c>
      <c r="CD1291">
        <f t="shared" si="146"/>
        <v>0</v>
      </c>
      <c r="CG1291">
        <f ca="1">IFERROR(INDIRECT("IVA!X"&amp;MATCH(MID(COMPRAS!C1191,1,2)&amp;MID(COMPRAS!F1191,1,2)&amp;MID(COMPRAS!D1191,1,2),IVA!W:W,0)),"SIN COD.")</f>
        <v>0</v>
      </c>
      <c r="CH1291">
        <f ca="1">IFERROR(INDIRECT("IVA!Y"&amp;MATCH(MID(COMPRAS!C1191,1,2)&amp;MID(COMPRAS!F1191,1,2)&amp;MID(COMPRAS!D1191,1,2),IVA!W:W,0)),"SIN COD.")</f>
        <v>0</v>
      </c>
    </row>
    <row r="1292" spans="1:86" x14ac:dyDescent="0.25">
      <c r="A1292"/>
      <c r="B1292"/>
      <c r="D1292"/>
      <c r="AL1292">
        <f t="shared" si="140"/>
        <v>0</v>
      </c>
      <c r="AQ1292">
        <f t="shared" si="141"/>
        <v>0</v>
      </c>
      <c r="AR1292" t="str">
        <f>IFERROR(IF(OR(AP1292=338,AP1292=340,AP1292=341,AP1292=342,AP1292="342A",AP1292="342B"),PorcenRet(AP1292,AT1292,AU1292),INDEX(PORCENTAJEBUSCAR,MATCH(AP1292,CódigoRET,0),4)*1),"")</f>
        <v/>
      </c>
      <c r="AS1292">
        <f t="shared" si="142"/>
        <v>0</v>
      </c>
      <c r="BF1292" t="str">
        <f>IFERROR(IF(OR(BD1292=338,BD1292=340,BD1292=341,BD1292=342,BD1292="342A",BD1292="342B"),PorcenRet(BD1292,BH1292,BI1292),INDEX(PORCENTAJEBUSCAR,MATCH(BD1292,CódigoRET,0),4)*1),"")</f>
        <v/>
      </c>
      <c r="BG1292">
        <f t="shared" si="143"/>
        <v>0</v>
      </c>
      <c r="BO1292">
        <f t="shared" si="144"/>
        <v>0</v>
      </c>
      <c r="CC1292">
        <f t="shared" si="145"/>
        <v>0</v>
      </c>
      <c r="CD1292">
        <f t="shared" si="146"/>
        <v>0</v>
      </c>
      <c r="CG1292">
        <f ca="1">IFERROR(INDIRECT("IVA!X"&amp;MATCH(MID(COMPRAS!C1192,1,2)&amp;MID(COMPRAS!F1192,1,2)&amp;MID(COMPRAS!D1192,1,2),IVA!W:W,0)),"SIN COD.")</f>
        <v>0</v>
      </c>
      <c r="CH1292">
        <f ca="1">IFERROR(INDIRECT("IVA!Y"&amp;MATCH(MID(COMPRAS!C1192,1,2)&amp;MID(COMPRAS!F1192,1,2)&amp;MID(COMPRAS!D1192,1,2),IVA!W:W,0)),"SIN COD.")</f>
        <v>0</v>
      </c>
    </row>
    <row r="1293" spans="1:86" x14ac:dyDescent="0.25">
      <c r="A1293"/>
      <c r="B1293"/>
      <c r="D1293"/>
      <c r="AL1293">
        <f t="shared" si="140"/>
        <v>0</v>
      </c>
      <c r="AQ1293">
        <f t="shared" si="141"/>
        <v>0</v>
      </c>
      <c r="AR1293" t="str">
        <f>IFERROR(IF(OR(AP1293=338,AP1293=340,AP1293=341,AP1293=342,AP1293="342A",AP1293="342B"),PorcenRet(AP1293,AT1293,AU1293),INDEX(PORCENTAJEBUSCAR,MATCH(AP1293,CódigoRET,0),4)*1),"")</f>
        <v/>
      </c>
      <c r="AS1293">
        <f t="shared" si="142"/>
        <v>0</v>
      </c>
      <c r="BF1293" t="str">
        <f>IFERROR(IF(OR(BD1293=338,BD1293=340,BD1293=341,BD1293=342,BD1293="342A",BD1293="342B"),PorcenRet(BD1293,BH1293,BI1293),INDEX(PORCENTAJEBUSCAR,MATCH(BD1293,CódigoRET,0),4)*1),"")</f>
        <v/>
      </c>
      <c r="BG1293">
        <f t="shared" si="143"/>
        <v>0</v>
      </c>
      <c r="BO1293">
        <f t="shared" si="144"/>
        <v>0</v>
      </c>
      <c r="CC1293">
        <f t="shared" si="145"/>
        <v>0</v>
      </c>
      <c r="CD1293">
        <f t="shared" si="146"/>
        <v>0</v>
      </c>
      <c r="CG1293">
        <f ca="1">IFERROR(INDIRECT("IVA!X"&amp;MATCH(MID(COMPRAS!C1193,1,2)&amp;MID(COMPRAS!F1193,1,2)&amp;MID(COMPRAS!D1193,1,2),IVA!W:W,0)),"SIN COD.")</f>
        <v>0</v>
      </c>
      <c r="CH1293">
        <f ca="1">IFERROR(INDIRECT("IVA!Y"&amp;MATCH(MID(COMPRAS!C1193,1,2)&amp;MID(COMPRAS!F1193,1,2)&amp;MID(COMPRAS!D1193,1,2),IVA!W:W,0)),"SIN COD.")</f>
        <v>0</v>
      </c>
    </row>
    <row r="1294" spans="1:86" x14ac:dyDescent="0.25">
      <c r="A1294"/>
      <c r="B1294"/>
      <c r="D1294"/>
      <c r="AL1294">
        <f t="shared" si="140"/>
        <v>0</v>
      </c>
      <c r="AQ1294">
        <f t="shared" si="141"/>
        <v>0</v>
      </c>
      <c r="AR1294" t="str">
        <f>IFERROR(IF(OR(AP1294=338,AP1294=340,AP1294=341,AP1294=342,AP1294="342A",AP1294="342B"),PorcenRet(AP1294,AT1294,AU1294),INDEX(PORCENTAJEBUSCAR,MATCH(AP1294,CódigoRET,0),4)*1),"")</f>
        <v/>
      </c>
      <c r="AS1294">
        <f t="shared" si="142"/>
        <v>0</v>
      </c>
      <c r="BF1294" t="str">
        <f>IFERROR(IF(OR(BD1294=338,BD1294=340,BD1294=341,BD1294=342,BD1294="342A",BD1294="342B"),PorcenRet(BD1294,BH1294,BI1294),INDEX(PORCENTAJEBUSCAR,MATCH(BD1294,CódigoRET,0),4)*1),"")</f>
        <v/>
      </c>
      <c r="BG1294">
        <f t="shared" si="143"/>
        <v>0</v>
      </c>
      <c r="BO1294">
        <f t="shared" si="144"/>
        <v>0</v>
      </c>
      <c r="CC1294">
        <f t="shared" si="145"/>
        <v>0</v>
      </c>
      <c r="CD1294">
        <f t="shared" si="146"/>
        <v>0</v>
      </c>
      <c r="CG1294">
        <f ca="1">IFERROR(INDIRECT("IVA!X"&amp;MATCH(MID(COMPRAS!C1194,1,2)&amp;MID(COMPRAS!F1194,1,2)&amp;MID(COMPRAS!D1194,1,2),IVA!W:W,0)),"SIN COD.")</f>
        <v>0</v>
      </c>
      <c r="CH1294">
        <f ca="1">IFERROR(INDIRECT("IVA!Y"&amp;MATCH(MID(COMPRAS!C1194,1,2)&amp;MID(COMPRAS!F1194,1,2)&amp;MID(COMPRAS!D1194,1,2),IVA!W:W,0)),"SIN COD.")</f>
        <v>0</v>
      </c>
    </row>
    <row r="1295" spans="1:86" x14ac:dyDescent="0.25">
      <c r="A1295"/>
      <c r="B1295"/>
      <c r="D1295"/>
      <c r="AL1295">
        <f t="shared" si="140"/>
        <v>0</v>
      </c>
      <c r="AQ1295">
        <f t="shared" si="141"/>
        <v>0</v>
      </c>
      <c r="AR1295" t="str">
        <f>IFERROR(IF(OR(AP1295=338,AP1295=340,AP1295=341,AP1295=342,AP1295="342A",AP1295="342B"),PorcenRet(AP1295,AT1295,AU1295),INDEX(PORCENTAJEBUSCAR,MATCH(AP1295,CódigoRET,0),4)*1),"")</f>
        <v/>
      </c>
      <c r="AS1295">
        <f t="shared" si="142"/>
        <v>0</v>
      </c>
      <c r="BF1295" t="str">
        <f>IFERROR(IF(OR(BD1295=338,BD1295=340,BD1295=341,BD1295=342,BD1295="342A",BD1295="342B"),PorcenRet(BD1295,BH1295,BI1295),INDEX(PORCENTAJEBUSCAR,MATCH(BD1295,CódigoRET,0),4)*1),"")</f>
        <v/>
      </c>
      <c r="BG1295">
        <f t="shared" si="143"/>
        <v>0</v>
      </c>
      <c r="BO1295">
        <f t="shared" si="144"/>
        <v>0</v>
      </c>
      <c r="CC1295">
        <f t="shared" si="145"/>
        <v>0</v>
      </c>
      <c r="CD1295">
        <f t="shared" si="146"/>
        <v>0</v>
      </c>
      <c r="CG1295">
        <f ca="1">IFERROR(INDIRECT("IVA!X"&amp;MATCH(MID(COMPRAS!C1195,1,2)&amp;MID(COMPRAS!F1195,1,2)&amp;MID(COMPRAS!D1195,1,2),IVA!W:W,0)),"SIN COD.")</f>
        <v>0</v>
      </c>
      <c r="CH1295">
        <f ca="1">IFERROR(INDIRECT("IVA!Y"&amp;MATCH(MID(COMPRAS!C1195,1,2)&amp;MID(COMPRAS!F1195,1,2)&amp;MID(COMPRAS!D1195,1,2),IVA!W:W,0)),"SIN COD.")</f>
        <v>0</v>
      </c>
    </row>
    <row r="1296" spans="1:86" x14ac:dyDescent="0.25">
      <c r="A1296"/>
      <c r="B1296"/>
      <c r="D1296"/>
      <c r="AL1296">
        <f t="shared" si="140"/>
        <v>0</v>
      </c>
      <c r="AQ1296">
        <f t="shared" si="141"/>
        <v>0</v>
      </c>
      <c r="AR1296" t="str">
        <f>IFERROR(IF(OR(AP1296=338,AP1296=340,AP1296=341,AP1296=342,AP1296="342A",AP1296="342B"),PorcenRet(AP1296,AT1296,AU1296),INDEX(PORCENTAJEBUSCAR,MATCH(AP1296,CódigoRET,0),4)*1),"")</f>
        <v/>
      </c>
      <c r="AS1296">
        <f t="shared" si="142"/>
        <v>0</v>
      </c>
      <c r="BF1296" t="str">
        <f>IFERROR(IF(OR(BD1296=338,BD1296=340,BD1296=341,BD1296=342,BD1296="342A",BD1296="342B"),PorcenRet(BD1296,BH1296,BI1296),INDEX(PORCENTAJEBUSCAR,MATCH(BD1296,CódigoRET,0),4)*1),"")</f>
        <v/>
      </c>
      <c r="BG1296">
        <f t="shared" si="143"/>
        <v>0</v>
      </c>
      <c r="BO1296">
        <f t="shared" si="144"/>
        <v>0</v>
      </c>
      <c r="CC1296">
        <f t="shared" si="145"/>
        <v>0</v>
      </c>
      <c r="CD1296">
        <f t="shared" si="146"/>
        <v>0</v>
      </c>
      <c r="CG1296">
        <f ca="1">IFERROR(INDIRECT("IVA!X"&amp;MATCH(MID(COMPRAS!C1196,1,2)&amp;MID(COMPRAS!F1196,1,2)&amp;MID(COMPRAS!D1196,1,2),IVA!W:W,0)),"SIN COD.")</f>
        <v>0</v>
      </c>
      <c r="CH1296">
        <f ca="1">IFERROR(INDIRECT("IVA!Y"&amp;MATCH(MID(COMPRAS!C1196,1,2)&amp;MID(COMPRAS!F1196,1,2)&amp;MID(COMPRAS!D1196,1,2),IVA!W:W,0)),"SIN COD.")</f>
        <v>0</v>
      </c>
    </row>
    <row r="1297" spans="1:86" x14ac:dyDescent="0.25">
      <c r="A1297"/>
      <c r="B1297"/>
      <c r="D1297"/>
      <c r="AL1297">
        <f t="shared" si="140"/>
        <v>0</v>
      </c>
      <c r="AQ1297">
        <f t="shared" si="141"/>
        <v>0</v>
      </c>
      <c r="AR1297" t="str">
        <f>IFERROR(IF(OR(AP1297=338,AP1297=340,AP1297=341,AP1297=342,AP1297="342A",AP1297="342B"),PorcenRet(AP1297,AT1297,AU1297),INDEX(PORCENTAJEBUSCAR,MATCH(AP1297,CódigoRET,0),4)*1),"")</f>
        <v/>
      </c>
      <c r="AS1297">
        <f t="shared" si="142"/>
        <v>0</v>
      </c>
      <c r="BF1297" t="str">
        <f>IFERROR(IF(OR(BD1297=338,BD1297=340,BD1297=341,BD1297=342,BD1297="342A",BD1297="342B"),PorcenRet(BD1297,BH1297,BI1297),INDEX(PORCENTAJEBUSCAR,MATCH(BD1297,CódigoRET,0),4)*1),"")</f>
        <v/>
      </c>
      <c r="BG1297">
        <f t="shared" si="143"/>
        <v>0</v>
      </c>
      <c r="BO1297">
        <f t="shared" si="144"/>
        <v>0</v>
      </c>
      <c r="CC1297">
        <f t="shared" si="145"/>
        <v>0</v>
      </c>
      <c r="CD1297">
        <f t="shared" si="146"/>
        <v>0</v>
      </c>
      <c r="CG1297">
        <f ca="1">IFERROR(INDIRECT("IVA!X"&amp;MATCH(MID(COMPRAS!C1197,1,2)&amp;MID(COMPRAS!F1197,1,2)&amp;MID(COMPRAS!D1197,1,2),IVA!W:W,0)),"SIN COD.")</f>
        <v>0</v>
      </c>
      <c r="CH1297">
        <f ca="1">IFERROR(INDIRECT("IVA!Y"&amp;MATCH(MID(COMPRAS!C1197,1,2)&amp;MID(COMPRAS!F1197,1,2)&amp;MID(COMPRAS!D1197,1,2),IVA!W:W,0)),"SIN COD.")</f>
        <v>0</v>
      </c>
    </row>
    <row r="1298" spans="1:86" x14ac:dyDescent="0.25">
      <c r="A1298"/>
      <c r="B1298"/>
      <c r="D1298"/>
      <c r="AL1298">
        <f t="shared" si="140"/>
        <v>0</v>
      </c>
      <c r="AQ1298">
        <f t="shared" si="141"/>
        <v>0</v>
      </c>
      <c r="AR1298" t="str">
        <f>IFERROR(IF(OR(AP1298=338,AP1298=340,AP1298=341,AP1298=342,AP1298="342A",AP1298="342B"),PorcenRet(AP1298,AT1298,AU1298),INDEX(PORCENTAJEBUSCAR,MATCH(AP1298,CódigoRET,0),4)*1),"")</f>
        <v/>
      </c>
      <c r="AS1298">
        <f t="shared" si="142"/>
        <v>0</v>
      </c>
      <c r="BF1298" t="str">
        <f>IFERROR(IF(OR(BD1298=338,BD1298=340,BD1298=341,BD1298=342,BD1298="342A",BD1298="342B"),PorcenRet(BD1298,BH1298,BI1298),INDEX(PORCENTAJEBUSCAR,MATCH(BD1298,CódigoRET,0),4)*1),"")</f>
        <v/>
      </c>
      <c r="BG1298">
        <f t="shared" si="143"/>
        <v>0</v>
      </c>
      <c r="BO1298">
        <f t="shared" si="144"/>
        <v>0</v>
      </c>
      <c r="CC1298">
        <f t="shared" si="145"/>
        <v>0</v>
      </c>
      <c r="CD1298">
        <f t="shared" si="146"/>
        <v>0</v>
      </c>
      <c r="CG1298">
        <f ca="1">IFERROR(INDIRECT("IVA!X"&amp;MATCH(MID(COMPRAS!C1198,1,2)&amp;MID(COMPRAS!F1198,1,2)&amp;MID(COMPRAS!D1198,1,2),IVA!W:W,0)),"SIN COD.")</f>
        <v>0</v>
      </c>
      <c r="CH1298">
        <f ca="1">IFERROR(INDIRECT("IVA!Y"&amp;MATCH(MID(COMPRAS!C1198,1,2)&amp;MID(COMPRAS!F1198,1,2)&amp;MID(COMPRAS!D1198,1,2),IVA!W:W,0)),"SIN COD.")</f>
        <v>0</v>
      </c>
    </row>
    <row r="1299" spans="1:86" x14ac:dyDescent="0.25">
      <c r="A1299"/>
      <c r="B1299"/>
      <c r="D1299"/>
      <c r="AL1299">
        <f t="shared" si="140"/>
        <v>0</v>
      </c>
      <c r="AQ1299">
        <f t="shared" si="141"/>
        <v>0</v>
      </c>
      <c r="AR1299" t="str">
        <f>IFERROR(IF(OR(AP1299=338,AP1299=340,AP1299=341,AP1299=342,AP1299="342A",AP1299="342B"),PorcenRet(AP1299,AT1299,AU1299),INDEX(PORCENTAJEBUSCAR,MATCH(AP1299,CódigoRET,0),4)*1),"")</f>
        <v/>
      </c>
      <c r="AS1299">
        <f t="shared" si="142"/>
        <v>0</v>
      </c>
      <c r="BF1299" t="str">
        <f>IFERROR(IF(OR(BD1299=338,BD1299=340,BD1299=341,BD1299=342,BD1299="342A",BD1299="342B"),PorcenRet(BD1299,BH1299,BI1299),INDEX(PORCENTAJEBUSCAR,MATCH(BD1299,CódigoRET,0),4)*1),"")</f>
        <v/>
      </c>
      <c r="BG1299">
        <f t="shared" si="143"/>
        <v>0</v>
      </c>
      <c r="BO1299">
        <f t="shared" si="144"/>
        <v>0</v>
      </c>
      <c r="CC1299">
        <f t="shared" si="145"/>
        <v>0</v>
      </c>
      <c r="CD1299">
        <f t="shared" si="146"/>
        <v>0</v>
      </c>
      <c r="CG1299">
        <f ca="1">IFERROR(INDIRECT("IVA!X"&amp;MATCH(MID(COMPRAS!C1199,1,2)&amp;MID(COMPRAS!F1199,1,2)&amp;MID(COMPRAS!D1199,1,2),IVA!W:W,0)),"SIN COD.")</f>
        <v>0</v>
      </c>
      <c r="CH1299">
        <f ca="1">IFERROR(INDIRECT("IVA!Y"&amp;MATCH(MID(COMPRAS!C1199,1,2)&amp;MID(COMPRAS!F1199,1,2)&amp;MID(COMPRAS!D1199,1,2),IVA!W:W,0)),"SIN COD.")</f>
        <v>0</v>
      </c>
    </row>
    <row r="1300" spans="1:86" x14ac:dyDescent="0.25">
      <c r="A1300"/>
      <c r="B1300"/>
      <c r="D1300"/>
      <c r="AL1300">
        <f t="shared" si="140"/>
        <v>0</v>
      </c>
      <c r="AQ1300">
        <f t="shared" si="141"/>
        <v>0</v>
      </c>
      <c r="AR1300" t="str">
        <f>IFERROR(IF(OR(AP1300=338,AP1300=340,AP1300=341,AP1300=342,AP1300="342A",AP1300="342B"),PorcenRet(AP1300,AT1300,AU1300),INDEX(PORCENTAJEBUSCAR,MATCH(AP1300,CódigoRET,0),4)*1),"")</f>
        <v/>
      </c>
      <c r="AS1300">
        <f t="shared" si="142"/>
        <v>0</v>
      </c>
      <c r="BF1300" t="str">
        <f>IFERROR(IF(OR(BD1300=338,BD1300=340,BD1300=341,BD1300=342,BD1300="342A",BD1300="342B"),PorcenRet(BD1300,BH1300,BI1300),INDEX(PORCENTAJEBUSCAR,MATCH(BD1300,CódigoRET,0),4)*1),"")</f>
        <v/>
      </c>
      <c r="BG1300">
        <f t="shared" si="143"/>
        <v>0</v>
      </c>
      <c r="BO1300">
        <f t="shared" si="144"/>
        <v>0</v>
      </c>
      <c r="CC1300">
        <f t="shared" si="145"/>
        <v>0</v>
      </c>
      <c r="CD1300">
        <f t="shared" si="146"/>
        <v>0</v>
      </c>
      <c r="CG1300">
        <f ca="1">IFERROR(INDIRECT("IVA!X"&amp;MATCH(MID(COMPRAS!C1200,1,2)&amp;MID(COMPRAS!F1200,1,2)&amp;MID(COMPRAS!D1200,1,2),IVA!W:W,0)),"SIN COD.")</f>
        <v>0</v>
      </c>
      <c r="CH1300">
        <f ca="1">IFERROR(INDIRECT("IVA!Y"&amp;MATCH(MID(COMPRAS!C1200,1,2)&amp;MID(COMPRAS!F1200,1,2)&amp;MID(COMPRAS!D1200,1,2),IVA!W:W,0)),"SIN COD.")</f>
        <v>0</v>
      </c>
    </row>
    <row r="1301" spans="1:86" x14ac:dyDescent="0.25">
      <c r="A1301"/>
      <c r="B1301"/>
      <c r="D1301"/>
      <c r="AL1301">
        <f t="shared" si="140"/>
        <v>0</v>
      </c>
      <c r="AQ1301">
        <f t="shared" si="141"/>
        <v>0</v>
      </c>
      <c r="AR1301" t="str">
        <f>IFERROR(IF(OR(AP1301=338,AP1301=340,AP1301=341,AP1301=342,AP1301="342A",AP1301="342B"),PorcenRet(AP1301,AT1301,AU1301),INDEX(PORCENTAJEBUSCAR,MATCH(AP1301,CódigoRET,0),4)*1),"")</f>
        <v/>
      </c>
      <c r="AS1301">
        <f t="shared" si="142"/>
        <v>0</v>
      </c>
      <c r="BF1301" t="str">
        <f>IFERROR(IF(OR(BD1301=338,BD1301=340,BD1301=341,BD1301=342,BD1301="342A",BD1301="342B"),PorcenRet(BD1301,BH1301,BI1301),INDEX(PORCENTAJEBUSCAR,MATCH(BD1301,CódigoRET,0),4)*1),"")</f>
        <v/>
      </c>
      <c r="BG1301">
        <f t="shared" si="143"/>
        <v>0</v>
      </c>
      <c r="BO1301">
        <f t="shared" si="144"/>
        <v>0</v>
      </c>
      <c r="CC1301">
        <f t="shared" si="145"/>
        <v>0</v>
      </c>
      <c r="CD1301">
        <f t="shared" si="146"/>
        <v>0</v>
      </c>
      <c r="CG1301">
        <f ca="1">IFERROR(INDIRECT("IVA!X"&amp;MATCH(MID(COMPRAS!C1201,1,2)&amp;MID(COMPRAS!F1201,1,2)&amp;MID(COMPRAS!D1201,1,2),IVA!W:W,0)),"SIN COD.")</f>
        <v>0</v>
      </c>
      <c r="CH1301">
        <f ca="1">IFERROR(INDIRECT("IVA!Y"&amp;MATCH(MID(COMPRAS!C1201,1,2)&amp;MID(COMPRAS!F1201,1,2)&amp;MID(COMPRAS!D1201,1,2),IVA!W:W,0)),"SIN COD.")</f>
        <v>0</v>
      </c>
    </row>
    <row r="1302" spans="1:86" x14ac:dyDescent="0.25">
      <c r="A1302"/>
      <c r="B1302"/>
      <c r="D1302"/>
      <c r="AL1302">
        <f t="shared" si="140"/>
        <v>0</v>
      </c>
      <c r="AQ1302">
        <f t="shared" si="141"/>
        <v>0</v>
      </c>
      <c r="AR1302" t="str">
        <f>IFERROR(IF(OR(AP1302=338,AP1302=340,AP1302=341,AP1302=342,AP1302="342A",AP1302="342B"),PorcenRet(AP1302,AT1302,AU1302),INDEX(PORCENTAJEBUSCAR,MATCH(AP1302,CódigoRET,0),4)*1),"")</f>
        <v/>
      </c>
      <c r="AS1302">
        <f t="shared" si="142"/>
        <v>0</v>
      </c>
      <c r="BF1302" t="str">
        <f>IFERROR(IF(OR(BD1302=338,BD1302=340,BD1302=341,BD1302=342,BD1302="342A",BD1302="342B"),PorcenRet(BD1302,BH1302,BI1302),INDEX(PORCENTAJEBUSCAR,MATCH(BD1302,CódigoRET,0),4)*1),"")</f>
        <v/>
      </c>
      <c r="BG1302">
        <f t="shared" si="143"/>
        <v>0</v>
      </c>
      <c r="BO1302">
        <f t="shared" si="144"/>
        <v>0</v>
      </c>
      <c r="CC1302">
        <f t="shared" si="145"/>
        <v>0</v>
      </c>
      <c r="CD1302">
        <f t="shared" si="146"/>
        <v>0</v>
      </c>
      <c r="CG1302">
        <f ca="1">IFERROR(INDIRECT("IVA!X"&amp;MATCH(MID(COMPRAS!C1202,1,2)&amp;MID(COMPRAS!F1202,1,2)&amp;MID(COMPRAS!D1202,1,2),IVA!W:W,0)),"SIN COD.")</f>
        <v>0</v>
      </c>
      <c r="CH1302">
        <f ca="1">IFERROR(INDIRECT("IVA!Y"&amp;MATCH(MID(COMPRAS!C1202,1,2)&amp;MID(COMPRAS!F1202,1,2)&amp;MID(COMPRAS!D1202,1,2),IVA!W:W,0)),"SIN COD.")</f>
        <v>0</v>
      </c>
    </row>
    <row r="1303" spans="1:86" x14ac:dyDescent="0.25">
      <c r="A1303"/>
      <c r="B1303"/>
      <c r="D1303"/>
      <c r="AL1303">
        <f t="shared" si="140"/>
        <v>0</v>
      </c>
      <c r="AQ1303">
        <f t="shared" si="141"/>
        <v>0</v>
      </c>
      <c r="AR1303" t="str">
        <f>IFERROR(IF(OR(AP1303=338,AP1303=340,AP1303=341,AP1303=342,AP1303="342A",AP1303="342B"),PorcenRet(AP1303,AT1303,AU1303),INDEX(PORCENTAJEBUSCAR,MATCH(AP1303,CódigoRET,0),4)*1),"")</f>
        <v/>
      </c>
      <c r="AS1303">
        <f t="shared" si="142"/>
        <v>0</v>
      </c>
      <c r="BF1303" t="str">
        <f>IFERROR(IF(OR(BD1303=338,BD1303=340,BD1303=341,BD1303=342,BD1303="342A",BD1303="342B"),PorcenRet(BD1303,BH1303,BI1303),INDEX(PORCENTAJEBUSCAR,MATCH(BD1303,CódigoRET,0),4)*1),"")</f>
        <v/>
      </c>
      <c r="BG1303">
        <f t="shared" si="143"/>
        <v>0</v>
      </c>
      <c r="BO1303">
        <f t="shared" si="144"/>
        <v>0</v>
      </c>
      <c r="CC1303">
        <f t="shared" si="145"/>
        <v>0</v>
      </c>
      <c r="CD1303">
        <f t="shared" si="146"/>
        <v>0</v>
      </c>
      <c r="CG1303">
        <f ca="1">IFERROR(INDIRECT("IVA!X"&amp;MATCH(MID(COMPRAS!C1203,1,2)&amp;MID(COMPRAS!F1203,1,2)&amp;MID(COMPRAS!D1203,1,2),IVA!W:W,0)),"SIN COD.")</f>
        <v>0</v>
      </c>
      <c r="CH1303">
        <f ca="1">IFERROR(INDIRECT("IVA!Y"&amp;MATCH(MID(COMPRAS!C1203,1,2)&amp;MID(COMPRAS!F1203,1,2)&amp;MID(COMPRAS!D1203,1,2),IVA!W:W,0)),"SIN COD.")</f>
        <v>0</v>
      </c>
    </row>
    <row r="1304" spans="1:86" x14ac:dyDescent="0.25">
      <c r="A1304"/>
      <c r="B1304"/>
      <c r="D1304"/>
      <c r="AL1304">
        <f t="shared" si="140"/>
        <v>0</v>
      </c>
      <c r="AQ1304">
        <f t="shared" si="141"/>
        <v>0</v>
      </c>
      <c r="AR1304" t="str">
        <f>IFERROR(IF(OR(AP1304=338,AP1304=340,AP1304=341,AP1304=342,AP1304="342A",AP1304="342B"),PorcenRet(AP1304,AT1304,AU1304),INDEX(PORCENTAJEBUSCAR,MATCH(AP1304,CódigoRET,0),4)*1),"")</f>
        <v/>
      </c>
      <c r="AS1304">
        <f t="shared" si="142"/>
        <v>0</v>
      </c>
      <c r="BF1304" t="str">
        <f>IFERROR(IF(OR(BD1304=338,BD1304=340,BD1304=341,BD1304=342,BD1304="342A",BD1304="342B"),PorcenRet(BD1304,BH1304,BI1304),INDEX(PORCENTAJEBUSCAR,MATCH(BD1304,CódigoRET,0),4)*1),"")</f>
        <v/>
      </c>
      <c r="BG1304">
        <f t="shared" si="143"/>
        <v>0</v>
      </c>
      <c r="BO1304">
        <f t="shared" si="144"/>
        <v>0</v>
      </c>
      <c r="CC1304">
        <f t="shared" si="145"/>
        <v>0</v>
      </c>
      <c r="CD1304">
        <f t="shared" si="146"/>
        <v>0</v>
      </c>
      <c r="CG1304">
        <f ca="1">IFERROR(INDIRECT("IVA!X"&amp;MATCH(MID(COMPRAS!C1204,1,2)&amp;MID(COMPRAS!F1204,1,2)&amp;MID(COMPRAS!D1204,1,2),IVA!W:W,0)),"SIN COD.")</f>
        <v>0</v>
      </c>
      <c r="CH1304">
        <f ca="1">IFERROR(INDIRECT("IVA!Y"&amp;MATCH(MID(COMPRAS!C1204,1,2)&amp;MID(COMPRAS!F1204,1,2)&amp;MID(COMPRAS!D1204,1,2),IVA!W:W,0)),"SIN COD.")</f>
        <v>0</v>
      </c>
    </row>
    <row r="1305" spans="1:86" x14ac:dyDescent="0.25">
      <c r="A1305"/>
      <c r="B1305"/>
      <c r="D1305"/>
      <c r="AL1305">
        <f t="shared" si="140"/>
        <v>0</v>
      </c>
      <c r="AQ1305">
        <f t="shared" si="141"/>
        <v>0</v>
      </c>
      <c r="AR1305" t="str">
        <f>IFERROR(IF(OR(AP1305=338,AP1305=340,AP1305=341,AP1305=342,AP1305="342A",AP1305="342B"),PorcenRet(AP1305,AT1305,AU1305),INDEX(PORCENTAJEBUSCAR,MATCH(AP1305,CódigoRET,0),4)*1),"")</f>
        <v/>
      </c>
      <c r="AS1305">
        <f t="shared" si="142"/>
        <v>0</v>
      </c>
      <c r="BF1305" t="str">
        <f>IFERROR(IF(OR(BD1305=338,BD1305=340,BD1305=341,BD1305=342,BD1305="342A",BD1305="342B"),PorcenRet(BD1305,BH1305,BI1305),INDEX(PORCENTAJEBUSCAR,MATCH(BD1305,CódigoRET,0),4)*1),"")</f>
        <v/>
      </c>
      <c r="BG1305">
        <f t="shared" si="143"/>
        <v>0</v>
      </c>
      <c r="BO1305">
        <f t="shared" si="144"/>
        <v>0</v>
      </c>
      <c r="CC1305">
        <f t="shared" si="145"/>
        <v>0</v>
      </c>
      <c r="CD1305">
        <f t="shared" si="146"/>
        <v>0</v>
      </c>
      <c r="CG1305">
        <f ca="1">IFERROR(INDIRECT("IVA!X"&amp;MATCH(MID(COMPRAS!C1205,1,2)&amp;MID(COMPRAS!F1205,1,2)&amp;MID(COMPRAS!D1205,1,2),IVA!W:W,0)),"SIN COD.")</f>
        <v>0</v>
      </c>
      <c r="CH1305">
        <f ca="1">IFERROR(INDIRECT("IVA!Y"&amp;MATCH(MID(COMPRAS!C1205,1,2)&amp;MID(COMPRAS!F1205,1,2)&amp;MID(COMPRAS!D1205,1,2),IVA!W:W,0)),"SIN COD.")</f>
        <v>0</v>
      </c>
    </row>
    <row r="1306" spans="1:86" x14ac:dyDescent="0.25">
      <c r="A1306"/>
      <c r="B1306"/>
      <c r="D1306"/>
      <c r="AL1306">
        <f t="shared" si="140"/>
        <v>0</v>
      </c>
      <c r="AQ1306">
        <f t="shared" si="141"/>
        <v>0</v>
      </c>
      <c r="AR1306" t="str">
        <f>IFERROR(IF(OR(AP1306=338,AP1306=340,AP1306=341,AP1306=342,AP1306="342A",AP1306="342B"),PorcenRet(AP1306,AT1306,AU1306),INDEX(PORCENTAJEBUSCAR,MATCH(AP1306,CódigoRET,0),4)*1),"")</f>
        <v/>
      </c>
      <c r="AS1306">
        <f t="shared" si="142"/>
        <v>0</v>
      </c>
      <c r="BF1306" t="str">
        <f>IFERROR(IF(OR(BD1306=338,BD1306=340,BD1306=341,BD1306=342,BD1306="342A",BD1306="342B"),PorcenRet(BD1306,BH1306,BI1306),INDEX(PORCENTAJEBUSCAR,MATCH(BD1306,CódigoRET,0),4)*1),"")</f>
        <v/>
      </c>
      <c r="BG1306">
        <f t="shared" si="143"/>
        <v>0</v>
      </c>
      <c r="BO1306">
        <f t="shared" si="144"/>
        <v>0</v>
      </c>
      <c r="CC1306">
        <f t="shared" si="145"/>
        <v>0</v>
      </c>
      <c r="CD1306">
        <f t="shared" si="146"/>
        <v>0</v>
      </c>
      <c r="CG1306">
        <f ca="1">IFERROR(INDIRECT("IVA!X"&amp;MATCH(MID(COMPRAS!C1206,1,2)&amp;MID(COMPRAS!F1206,1,2)&amp;MID(COMPRAS!D1206,1,2),IVA!W:W,0)),"SIN COD.")</f>
        <v>0</v>
      </c>
      <c r="CH1306">
        <f ca="1">IFERROR(INDIRECT("IVA!Y"&amp;MATCH(MID(COMPRAS!C1206,1,2)&amp;MID(COMPRAS!F1206,1,2)&amp;MID(COMPRAS!D1206,1,2),IVA!W:W,0)),"SIN COD.")</f>
        <v>0</v>
      </c>
    </row>
    <row r="1307" spans="1:86" x14ac:dyDescent="0.25">
      <c r="A1307"/>
      <c r="B1307"/>
      <c r="D1307"/>
      <c r="AL1307">
        <f t="shared" si="140"/>
        <v>0</v>
      </c>
      <c r="AQ1307">
        <f t="shared" si="141"/>
        <v>0</v>
      </c>
      <c r="AR1307" t="str">
        <f>IFERROR(IF(OR(AP1307=338,AP1307=340,AP1307=341,AP1307=342,AP1307="342A",AP1307="342B"),PorcenRet(AP1307,AT1307,AU1307),INDEX(PORCENTAJEBUSCAR,MATCH(AP1307,CódigoRET,0),4)*1),"")</f>
        <v/>
      </c>
      <c r="AS1307">
        <f t="shared" si="142"/>
        <v>0</v>
      </c>
      <c r="BF1307" t="str">
        <f>IFERROR(IF(OR(BD1307=338,BD1307=340,BD1307=341,BD1307=342,BD1307="342A",BD1307="342B"),PorcenRet(BD1307,BH1307,BI1307),INDEX(PORCENTAJEBUSCAR,MATCH(BD1307,CódigoRET,0),4)*1),"")</f>
        <v/>
      </c>
      <c r="BG1307">
        <f t="shared" si="143"/>
        <v>0</v>
      </c>
      <c r="BO1307">
        <f t="shared" si="144"/>
        <v>0</v>
      </c>
      <c r="CC1307">
        <f t="shared" si="145"/>
        <v>0</v>
      </c>
      <c r="CD1307">
        <f t="shared" si="146"/>
        <v>0</v>
      </c>
      <c r="CG1307">
        <f ca="1">IFERROR(INDIRECT("IVA!X"&amp;MATCH(MID(COMPRAS!C1207,1,2)&amp;MID(COMPRAS!F1207,1,2)&amp;MID(COMPRAS!D1207,1,2),IVA!W:W,0)),"SIN COD.")</f>
        <v>0</v>
      </c>
      <c r="CH1307">
        <f ca="1">IFERROR(INDIRECT("IVA!Y"&amp;MATCH(MID(COMPRAS!C1207,1,2)&amp;MID(COMPRAS!F1207,1,2)&amp;MID(COMPRAS!D1207,1,2),IVA!W:W,0)),"SIN COD.")</f>
        <v>0</v>
      </c>
    </row>
    <row r="1308" spans="1:86" x14ac:dyDescent="0.25">
      <c r="A1308"/>
      <c r="B1308"/>
      <c r="D1308"/>
      <c r="AL1308">
        <f t="shared" si="140"/>
        <v>0</v>
      </c>
      <c r="AQ1308">
        <f t="shared" si="141"/>
        <v>0</v>
      </c>
      <c r="AR1308" t="str">
        <f>IFERROR(IF(OR(AP1308=338,AP1308=340,AP1308=341,AP1308=342,AP1308="342A",AP1308="342B"),PorcenRet(AP1308,AT1308,AU1308),INDEX(PORCENTAJEBUSCAR,MATCH(AP1308,CódigoRET,0),4)*1),"")</f>
        <v/>
      </c>
      <c r="AS1308">
        <f t="shared" si="142"/>
        <v>0</v>
      </c>
      <c r="BF1308" t="str">
        <f>IFERROR(IF(OR(BD1308=338,BD1308=340,BD1308=341,BD1308=342,BD1308="342A",BD1308="342B"),PorcenRet(BD1308,BH1308,BI1308),INDEX(PORCENTAJEBUSCAR,MATCH(BD1308,CódigoRET,0),4)*1),"")</f>
        <v/>
      </c>
      <c r="BG1308">
        <f t="shared" si="143"/>
        <v>0</v>
      </c>
      <c r="BO1308">
        <f t="shared" si="144"/>
        <v>0</v>
      </c>
      <c r="CC1308">
        <f t="shared" si="145"/>
        <v>0</v>
      </c>
      <c r="CD1308">
        <f t="shared" si="146"/>
        <v>0</v>
      </c>
      <c r="CG1308">
        <f ca="1">IFERROR(INDIRECT("IVA!X"&amp;MATCH(MID(COMPRAS!C1208,1,2)&amp;MID(COMPRAS!F1208,1,2)&amp;MID(COMPRAS!D1208,1,2),IVA!W:W,0)),"SIN COD.")</f>
        <v>0</v>
      </c>
      <c r="CH1308">
        <f ca="1">IFERROR(INDIRECT("IVA!Y"&amp;MATCH(MID(COMPRAS!C1208,1,2)&amp;MID(COMPRAS!F1208,1,2)&amp;MID(COMPRAS!D1208,1,2),IVA!W:W,0)),"SIN COD.")</f>
        <v>0</v>
      </c>
    </row>
    <row r="1309" spans="1:86" x14ac:dyDescent="0.25">
      <c r="A1309"/>
      <c r="B1309"/>
      <c r="D1309"/>
      <c r="AL1309">
        <f t="shared" si="140"/>
        <v>0</v>
      </c>
      <c r="AQ1309">
        <f t="shared" si="141"/>
        <v>0</v>
      </c>
      <c r="AR1309" t="str">
        <f>IFERROR(IF(OR(AP1309=338,AP1309=340,AP1309=341,AP1309=342,AP1309="342A",AP1309="342B"),PorcenRet(AP1309,AT1309,AU1309),INDEX(PORCENTAJEBUSCAR,MATCH(AP1309,CódigoRET,0),4)*1),"")</f>
        <v/>
      </c>
      <c r="AS1309">
        <f t="shared" si="142"/>
        <v>0</v>
      </c>
      <c r="BF1309" t="str">
        <f>IFERROR(IF(OR(BD1309=338,BD1309=340,BD1309=341,BD1309=342,BD1309="342A",BD1309="342B"),PorcenRet(BD1309,BH1309,BI1309),INDEX(PORCENTAJEBUSCAR,MATCH(BD1309,CódigoRET,0),4)*1),"")</f>
        <v/>
      </c>
      <c r="BG1309">
        <f t="shared" si="143"/>
        <v>0</v>
      </c>
      <c r="BO1309">
        <f t="shared" si="144"/>
        <v>0</v>
      </c>
      <c r="CC1309">
        <f t="shared" si="145"/>
        <v>0</v>
      </c>
      <c r="CD1309">
        <f t="shared" si="146"/>
        <v>0</v>
      </c>
      <c r="CG1309">
        <f ca="1">IFERROR(INDIRECT("IVA!X"&amp;MATCH(MID(COMPRAS!C1209,1,2)&amp;MID(COMPRAS!F1209,1,2)&amp;MID(COMPRAS!D1209,1,2),IVA!W:W,0)),"SIN COD.")</f>
        <v>0</v>
      </c>
      <c r="CH1309">
        <f ca="1">IFERROR(INDIRECT("IVA!Y"&amp;MATCH(MID(COMPRAS!C1209,1,2)&amp;MID(COMPRAS!F1209,1,2)&amp;MID(COMPRAS!D1209,1,2),IVA!W:W,0)),"SIN COD.")</f>
        <v>0</v>
      </c>
    </row>
    <row r="1310" spans="1:86" x14ac:dyDescent="0.25">
      <c r="A1310"/>
      <c r="B1310"/>
      <c r="D1310"/>
      <c r="AL1310">
        <f t="shared" si="140"/>
        <v>0</v>
      </c>
      <c r="AQ1310">
        <f t="shared" si="141"/>
        <v>0</v>
      </c>
      <c r="AR1310" t="str">
        <f>IFERROR(IF(OR(AP1310=338,AP1310=340,AP1310=341,AP1310=342,AP1310="342A",AP1310="342B"),PorcenRet(AP1310,AT1310,AU1310),INDEX(PORCENTAJEBUSCAR,MATCH(AP1310,CódigoRET,0),4)*1),"")</f>
        <v/>
      </c>
      <c r="AS1310">
        <f t="shared" si="142"/>
        <v>0</v>
      </c>
      <c r="BF1310" t="str">
        <f>IFERROR(IF(OR(BD1310=338,BD1310=340,BD1310=341,BD1310=342,BD1310="342A",BD1310="342B"),PorcenRet(BD1310,BH1310,BI1310),INDEX(PORCENTAJEBUSCAR,MATCH(BD1310,CódigoRET,0),4)*1),"")</f>
        <v/>
      </c>
      <c r="BG1310">
        <f t="shared" si="143"/>
        <v>0</v>
      </c>
      <c r="BO1310">
        <f t="shared" si="144"/>
        <v>0</v>
      </c>
      <c r="CC1310">
        <f t="shared" si="145"/>
        <v>0</v>
      </c>
      <c r="CD1310">
        <f t="shared" si="146"/>
        <v>0</v>
      </c>
      <c r="CG1310">
        <f ca="1">IFERROR(INDIRECT("IVA!X"&amp;MATCH(MID(COMPRAS!C1210,1,2)&amp;MID(COMPRAS!F1210,1,2)&amp;MID(COMPRAS!D1210,1,2),IVA!W:W,0)),"SIN COD.")</f>
        <v>0</v>
      </c>
      <c r="CH1310">
        <f ca="1">IFERROR(INDIRECT("IVA!Y"&amp;MATCH(MID(COMPRAS!C1210,1,2)&amp;MID(COMPRAS!F1210,1,2)&amp;MID(COMPRAS!D1210,1,2),IVA!W:W,0)),"SIN COD.")</f>
        <v>0</v>
      </c>
    </row>
    <row r="1311" spans="1:86" x14ac:dyDescent="0.25">
      <c r="A1311"/>
      <c r="B1311"/>
      <c r="D1311"/>
      <c r="AL1311">
        <f t="shared" si="140"/>
        <v>0</v>
      </c>
      <c r="AQ1311">
        <f t="shared" si="141"/>
        <v>0</v>
      </c>
      <c r="AR1311" t="str">
        <f>IFERROR(IF(OR(AP1311=338,AP1311=340,AP1311=341,AP1311=342,AP1311="342A",AP1311="342B"),PorcenRet(AP1311,AT1311,AU1311),INDEX(PORCENTAJEBUSCAR,MATCH(AP1311,CódigoRET,0),4)*1),"")</f>
        <v/>
      </c>
      <c r="AS1311">
        <f t="shared" si="142"/>
        <v>0</v>
      </c>
      <c r="BF1311" t="str">
        <f>IFERROR(IF(OR(BD1311=338,BD1311=340,BD1311=341,BD1311=342,BD1311="342A",BD1311="342B"),PorcenRet(BD1311,BH1311,BI1311),INDEX(PORCENTAJEBUSCAR,MATCH(BD1311,CódigoRET,0),4)*1),"")</f>
        <v/>
      </c>
      <c r="BG1311">
        <f t="shared" si="143"/>
        <v>0</v>
      </c>
      <c r="BO1311">
        <f t="shared" si="144"/>
        <v>0</v>
      </c>
      <c r="CC1311">
        <f t="shared" si="145"/>
        <v>0</v>
      </c>
      <c r="CD1311">
        <f t="shared" si="146"/>
        <v>0</v>
      </c>
      <c r="CG1311">
        <f ca="1">IFERROR(INDIRECT("IVA!X"&amp;MATCH(MID(COMPRAS!C1211,1,2)&amp;MID(COMPRAS!F1211,1,2)&amp;MID(COMPRAS!D1211,1,2),IVA!W:W,0)),"SIN COD.")</f>
        <v>0</v>
      </c>
      <c r="CH1311">
        <f ca="1">IFERROR(INDIRECT("IVA!Y"&amp;MATCH(MID(COMPRAS!C1211,1,2)&amp;MID(COMPRAS!F1211,1,2)&amp;MID(COMPRAS!D1211,1,2),IVA!W:W,0)),"SIN COD.")</f>
        <v>0</v>
      </c>
    </row>
    <row r="1312" spans="1:86" x14ac:dyDescent="0.25">
      <c r="A1312"/>
      <c r="B1312"/>
      <c r="D1312"/>
      <c r="AL1312">
        <f t="shared" si="140"/>
        <v>0</v>
      </c>
      <c r="AQ1312">
        <f t="shared" si="141"/>
        <v>0</v>
      </c>
      <c r="AR1312" t="str">
        <f>IFERROR(IF(OR(AP1312=338,AP1312=340,AP1312=341,AP1312=342,AP1312="342A",AP1312="342B"),PorcenRet(AP1312,AT1312,AU1312),INDEX(PORCENTAJEBUSCAR,MATCH(AP1312,CódigoRET,0),4)*1),"")</f>
        <v/>
      </c>
      <c r="AS1312">
        <f t="shared" si="142"/>
        <v>0</v>
      </c>
      <c r="BF1312" t="str">
        <f>IFERROR(IF(OR(BD1312=338,BD1312=340,BD1312=341,BD1312=342,BD1312="342A",BD1312="342B"),PorcenRet(BD1312,BH1312,BI1312),INDEX(PORCENTAJEBUSCAR,MATCH(BD1312,CódigoRET,0),4)*1),"")</f>
        <v/>
      </c>
      <c r="BG1312">
        <f t="shared" si="143"/>
        <v>0</v>
      </c>
      <c r="BO1312">
        <f t="shared" si="144"/>
        <v>0</v>
      </c>
      <c r="CC1312">
        <f t="shared" si="145"/>
        <v>0</v>
      </c>
      <c r="CD1312">
        <f t="shared" si="146"/>
        <v>0</v>
      </c>
      <c r="CG1312">
        <f ca="1">IFERROR(INDIRECT("IVA!X"&amp;MATCH(MID(COMPRAS!C1212,1,2)&amp;MID(COMPRAS!F1212,1,2)&amp;MID(COMPRAS!D1212,1,2),IVA!W:W,0)),"SIN COD.")</f>
        <v>0</v>
      </c>
      <c r="CH1312">
        <f ca="1">IFERROR(INDIRECT("IVA!Y"&amp;MATCH(MID(COMPRAS!C1212,1,2)&amp;MID(COMPRAS!F1212,1,2)&amp;MID(COMPRAS!D1212,1,2),IVA!W:W,0)),"SIN COD.")</f>
        <v>0</v>
      </c>
    </row>
    <row r="1313" spans="1:86" x14ac:dyDescent="0.25">
      <c r="A1313"/>
      <c r="B1313"/>
      <c r="D1313"/>
      <c r="AL1313">
        <f t="shared" si="140"/>
        <v>0</v>
      </c>
      <c r="AQ1313">
        <f t="shared" si="141"/>
        <v>0</v>
      </c>
      <c r="AR1313" t="str">
        <f>IFERROR(IF(OR(AP1313=338,AP1313=340,AP1313=341,AP1313=342,AP1313="342A",AP1313="342B"),PorcenRet(AP1313,AT1313,AU1313),INDEX(PORCENTAJEBUSCAR,MATCH(AP1313,CódigoRET,0),4)*1),"")</f>
        <v/>
      </c>
      <c r="AS1313">
        <f t="shared" si="142"/>
        <v>0</v>
      </c>
      <c r="BF1313" t="str">
        <f>IFERROR(IF(OR(BD1313=338,BD1313=340,BD1313=341,BD1313=342,BD1313="342A",BD1313="342B"),PorcenRet(BD1313,BH1313,BI1313),INDEX(PORCENTAJEBUSCAR,MATCH(BD1313,CódigoRET,0),4)*1),"")</f>
        <v/>
      </c>
      <c r="BG1313">
        <f t="shared" si="143"/>
        <v>0</v>
      </c>
      <c r="BO1313">
        <f t="shared" si="144"/>
        <v>0</v>
      </c>
      <c r="CC1313">
        <f t="shared" si="145"/>
        <v>0</v>
      </c>
      <c r="CD1313">
        <f t="shared" si="146"/>
        <v>0</v>
      </c>
      <c r="CG1313">
        <f ca="1">IFERROR(INDIRECT("IVA!X"&amp;MATCH(MID(COMPRAS!C1213,1,2)&amp;MID(COMPRAS!F1213,1,2)&amp;MID(COMPRAS!D1213,1,2),IVA!W:W,0)),"SIN COD.")</f>
        <v>0</v>
      </c>
      <c r="CH1313">
        <f ca="1">IFERROR(INDIRECT("IVA!Y"&amp;MATCH(MID(COMPRAS!C1213,1,2)&amp;MID(COMPRAS!F1213,1,2)&amp;MID(COMPRAS!D1213,1,2),IVA!W:W,0)),"SIN COD.")</f>
        <v>0</v>
      </c>
    </row>
    <row r="1314" spans="1:86" x14ac:dyDescent="0.25">
      <c r="A1314"/>
      <c r="B1314"/>
      <c r="D1314"/>
      <c r="AL1314">
        <f t="shared" si="140"/>
        <v>0</v>
      </c>
      <c r="AQ1314">
        <f t="shared" si="141"/>
        <v>0</v>
      </c>
      <c r="AR1314" t="str">
        <f>IFERROR(IF(OR(AP1314=338,AP1314=340,AP1314=341,AP1314=342,AP1314="342A",AP1314="342B"),PorcenRet(AP1314,AT1314,AU1314),INDEX(PORCENTAJEBUSCAR,MATCH(AP1314,CódigoRET,0),4)*1),"")</f>
        <v/>
      </c>
      <c r="AS1314">
        <f t="shared" si="142"/>
        <v>0</v>
      </c>
      <c r="BF1314" t="str">
        <f>IFERROR(IF(OR(BD1314=338,BD1314=340,BD1314=341,BD1314=342,BD1314="342A",BD1314="342B"),PorcenRet(BD1314,BH1314,BI1314),INDEX(PORCENTAJEBUSCAR,MATCH(BD1314,CódigoRET,0),4)*1),"")</f>
        <v/>
      </c>
      <c r="BG1314">
        <f t="shared" si="143"/>
        <v>0</v>
      </c>
      <c r="BO1314">
        <f t="shared" si="144"/>
        <v>0</v>
      </c>
      <c r="CC1314">
        <f t="shared" si="145"/>
        <v>0</v>
      </c>
      <c r="CD1314">
        <f t="shared" si="146"/>
        <v>0</v>
      </c>
      <c r="CG1314">
        <f ca="1">IFERROR(INDIRECT("IVA!X"&amp;MATCH(MID(COMPRAS!C1214,1,2)&amp;MID(COMPRAS!F1214,1,2)&amp;MID(COMPRAS!D1214,1,2),IVA!W:W,0)),"SIN COD.")</f>
        <v>0</v>
      </c>
      <c r="CH1314">
        <f ca="1">IFERROR(INDIRECT("IVA!Y"&amp;MATCH(MID(COMPRAS!C1214,1,2)&amp;MID(COMPRAS!F1214,1,2)&amp;MID(COMPRAS!D1214,1,2),IVA!W:W,0)),"SIN COD.")</f>
        <v>0</v>
      </c>
    </row>
    <row r="1315" spans="1:86" x14ac:dyDescent="0.25">
      <c r="A1315"/>
      <c r="B1315"/>
      <c r="D1315"/>
      <c r="AL1315">
        <f t="shared" si="140"/>
        <v>0</v>
      </c>
      <c r="AQ1315">
        <f t="shared" si="141"/>
        <v>0</v>
      </c>
      <c r="AR1315" t="str">
        <f>IFERROR(IF(OR(AP1315=338,AP1315=340,AP1315=341,AP1315=342,AP1315="342A",AP1315="342B"),PorcenRet(AP1315,AT1315,AU1315),INDEX(PORCENTAJEBUSCAR,MATCH(AP1315,CódigoRET,0),4)*1),"")</f>
        <v/>
      </c>
      <c r="AS1315">
        <f t="shared" si="142"/>
        <v>0</v>
      </c>
      <c r="BF1315" t="str">
        <f>IFERROR(IF(OR(BD1315=338,BD1315=340,BD1315=341,BD1315=342,BD1315="342A",BD1315="342B"),PorcenRet(BD1315,BH1315,BI1315),INDEX(PORCENTAJEBUSCAR,MATCH(BD1315,CódigoRET,0),4)*1),"")</f>
        <v/>
      </c>
      <c r="BG1315">
        <f t="shared" si="143"/>
        <v>0</v>
      </c>
      <c r="BO1315">
        <f t="shared" si="144"/>
        <v>0</v>
      </c>
      <c r="CC1315">
        <f t="shared" si="145"/>
        <v>0</v>
      </c>
      <c r="CD1315">
        <f t="shared" si="146"/>
        <v>0</v>
      </c>
      <c r="CG1315">
        <f ca="1">IFERROR(INDIRECT("IVA!X"&amp;MATCH(MID(COMPRAS!C1215,1,2)&amp;MID(COMPRAS!F1215,1,2)&amp;MID(COMPRAS!D1215,1,2),IVA!W:W,0)),"SIN COD.")</f>
        <v>0</v>
      </c>
      <c r="CH1315">
        <f ca="1">IFERROR(INDIRECT("IVA!Y"&amp;MATCH(MID(COMPRAS!C1215,1,2)&amp;MID(COMPRAS!F1215,1,2)&amp;MID(COMPRAS!D1215,1,2),IVA!W:W,0)),"SIN COD.")</f>
        <v>0</v>
      </c>
    </row>
    <row r="1316" spans="1:86" x14ac:dyDescent="0.25">
      <c r="A1316"/>
      <c r="B1316"/>
      <c r="D1316"/>
      <c r="AL1316">
        <f t="shared" si="140"/>
        <v>0</v>
      </c>
      <c r="AQ1316">
        <f t="shared" si="141"/>
        <v>0</v>
      </c>
      <c r="AR1316" t="str">
        <f>IFERROR(IF(OR(AP1316=338,AP1316=340,AP1316=341,AP1316=342,AP1316="342A",AP1316="342B"),PorcenRet(AP1316,AT1316,AU1316),INDEX(PORCENTAJEBUSCAR,MATCH(AP1316,CódigoRET,0),4)*1),"")</f>
        <v/>
      </c>
      <c r="AS1316">
        <f t="shared" si="142"/>
        <v>0</v>
      </c>
      <c r="BF1316" t="str">
        <f>IFERROR(IF(OR(BD1316=338,BD1316=340,BD1316=341,BD1316=342,BD1316="342A",BD1316="342B"),PorcenRet(BD1316,BH1316,BI1316),INDEX(PORCENTAJEBUSCAR,MATCH(BD1316,CódigoRET,0),4)*1),"")</f>
        <v/>
      </c>
      <c r="BG1316">
        <f t="shared" si="143"/>
        <v>0</v>
      </c>
      <c r="BO1316">
        <f t="shared" si="144"/>
        <v>0</v>
      </c>
      <c r="CC1316">
        <f t="shared" si="145"/>
        <v>0</v>
      </c>
      <c r="CD1316">
        <f t="shared" si="146"/>
        <v>0</v>
      </c>
      <c r="CG1316">
        <f ca="1">IFERROR(INDIRECT("IVA!X"&amp;MATCH(MID(COMPRAS!C1216,1,2)&amp;MID(COMPRAS!F1216,1,2)&amp;MID(COMPRAS!D1216,1,2),IVA!W:W,0)),"SIN COD.")</f>
        <v>0</v>
      </c>
      <c r="CH1316">
        <f ca="1">IFERROR(INDIRECT("IVA!Y"&amp;MATCH(MID(COMPRAS!C1216,1,2)&amp;MID(COMPRAS!F1216,1,2)&amp;MID(COMPRAS!D1216,1,2),IVA!W:W,0)),"SIN COD.")</f>
        <v>0</v>
      </c>
    </row>
    <row r="1317" spans="1:86" x14ac:dyDescent="0.25">
      <c r="A1317"/>
      <c r="B1317"/>
      <c r="D1317"/>
      <c r="AL1317">
        <f t="shared" si="140"/>
        <v>0</v>
      </c>
      <c r="AQ1317">
        <f t="shared" si="141"/>
        <v>0</v>
      </c>
      <c r="AR1317" t="str">
        <f>IFERROR(IF(OR(AP1317=338,AP1317=340,AP1317=341,AP1317=342,AP1317="342A",AP1317="342B"),PorcenRet(AP1317,AT1317,AU1317),INDEX(PORCENTAJEBUSCAR,MATCH(AP1317,CódigoRET,0),4)*1),"")</f>
        <v/>
      </c>
      <c r="AS1317">
        <f t="shared" si="142"/>
        <v>0</v>
      </c>
      <c r="BF1317" t="str">
        <f>IFERROR(IF(OR(BD1317=338,BD1317=340,BD1317=341,BD1317=342,BD1317="342A",BD1317="342B"),PorcenRet(BD1317,BH1317,BI1317),INDEX(PORCENTAJEBUSCAR,MATCH(BD1317,CódigoRET,0),4)*1),"")</f>
        <v/>
      </c>
      <c r="BG1317">
        <f t="shared" si="143"/>
        <v>0</v>
      </c>
      <c r="BO1317">
        <f t="shared" si="144"/>
        <v>0</v>
      </c>
      <c r="CC1317">
        <f t="shared" si="145"/>
        <v>0</v>
      </c>
      <c r="CD1317">
        <f t="shared" si="146"/>
        <v>0</v>
      </c>
      <c r="CG1317">
        <f ca="1">IFERROR(INDIRECT("IVA!X"&amp;MATCH(MID(COMPRAS!C1217,1,2)&amp;MID(COMPRAS!F1217,1,2)&amp;MID(COMPRAS!D1217,1,2),IVA!W:W,0)),"SIN COD.")</f>
        <v>0</v>
      </c>
      <c r="CH1317">
        <f ca="1">IFERROR(INDIRECT("IVA!Y"&amp;MATCH(MID(COMPRAS!C1217,1,2)&amp;MID(COMPRAS!F1217,1,2)&amp;MID(COMPRAS!D1217,1,2),IVA!W:W,0)),"SIN COD.")</f>
        <v>0</v>
      </c>
    </row>
    <row r="1318" spans="1:86" x14ac:dyDescent="0.25">
      <c r="A1318"/>
      <c r="B1318"/>
      <c r="D1318"/>
      <c r="AL1318">
        <f t="shared" si="140"/>
        <v>0</v>
      </c>
      <c r="AQ1318">
        <f t="shared" si="141"/>
        <v>0</v>
      </c>
      <c r="AR1318" t="str">
        <f>IFERROR(IF(OR(AP1318=338,AP1318=340,AP1318=341,AP1318=342,AP1318="342A",AP1318="342B"),PorcenRet(AP1318,AT1318,AU1318),INDEX(PORCENTAJEBUSCAR,MATCH(AP1318,CódigoRET,0),4)*1),"")</f>
        <v/>
      </c>
      <c r="AS1318">
        <f t="shared" si="142"/>
        <v>0</v>
      </c>
      <c r="BF1318" t="str">
        <f>IFERROR(IF(OR(BD1318=338,BD1318=340,BD1318=341,BD1318=342,BD1318="342A",BD1318="342B"),PorcenRet(BD1318,BH1318,BI1318),INDEX(PORCENTAJEBUSCAR,MATCH(BD1318,CódigoRET,0),4)*1),"")</f>
        <v/>
      </c>
      <c r="BG1318">
        <f t="shared" si="143"/>
        <v>0</v>
      </c>
      <c r="BO1318">
        <f t="shared" si="144"/>
        <v>0</v>
      </c>
      <c r="CC1318">
        <f t="shared" si="145"/>
        <v>0</v>
      </c>
      <c r="CD1318">
        <f t="shared" si="146"/>
        <v>0</v>
      </c>
      <c r="CG1318">
        <f ca="1">IFERROR(INDIRECT("IVA!X"&amp;MATCH(MID(COMPRAS!C1218,1,2)&amp;MID(COMPRAS!F1218,1,2)&amp;MID(COMPRAS!D1218,1,2),IVA!W:W,0)),"SIN COD.")</f>
        <v>0</v>
      </c>
      <c r="CH1318">
        <f ca="1">IFERROR(INDIRECT("IVA!Y"&amp;MATCH(MID(COMPRAS!C1218,1,2)&amp;MID(COMPRAS!F1218,1,2)&amp;MID(COMPRAS!D1218,1,2),IVA!W:W,0)),"SIN COD.")</f>
        <v>0</v>
      </c>
    </row>
    <row r="1319" spans="1:86" x14ac:dyDescent="0.25">
      <c r="A1319"/>
      <c r="B1319"/>
      <c r="D1319"/>
      <c r="AL1319">
        <f t="shared" si="140"/>
        <v>0</v>
      </c>
      <c r="AQ1319">
        <f t="shared" si="141"/>
        <v>0</v>
      </c>
      <c r="AR1319" t="str">
        <f>IFERROR(IF(OR(AP1319=338,AP1319=340,AP1319=341,AP1319=342,AP1319="342A",AP1319="342B"),PorcenRet(AP1319,AT1319,AU1319),INDEX(PORCENTAJEBUSCAR,MATCH(AP1319,CódigoRET,0),4)*1),"")</f>
        <v/>
      </c>
      <c r="AS1319">
        <f t="shared" si="142"/>
        <v>0</v>
      </c>
      <c r="BF1319" t="str">
        <f>IFERROR(IF(OR(BD1319=338,BD1319=340,BD1319=341,BD1319=342,BD1319="342A",BD1319="342B"),PorcenRet(BD1319,BH1319,BI1319),INDEX(PORCENTAJEBUSCAR,MATCH(BD1319,CódigoRET,0),4)*1),"")</f>
        <v/>
      </c>
      <c r="BG1319">
        <f t="shared" si="143"/>
        <v>0</v>
      </c>
      <c r="BO1319">
        <f t="shared" si="144"/>
        <v>0</v>
      </c>
      <c r="CC1319">
        <f t="shared" si="145"/>
        <v>0</v>
      </c>
      <c r="CD1319">
        <f t="shared" si="146"/>
        <v>0</v>
      </c>
      <c r="CG1319">
        <f ca="1">IFERROR(INDIRECT("IVA!X"&amp;MATCH(MID(COMPRAS!C1219,1,2)&amp;MID(COMPRAS!F1219,1,2)&amp;MID(COMPRAS!D1219,1,2),IVA!W:W,0)),"SIN COD.")</f>
        <v>0</v>
      </c>
      <c r="CH1319">
        <f ca="1">IFERROR(INDIRECT("IVA!Y"&amp;MATCH(MID(COMPRAS!C1219,1,2)&amp;MID(COMPRAS!F1219,1,2)&amp;MID(COMPRAS!D1219,1,2),IVA!W:W,0)),"SIN COD.")</f>
        <v>0</v>
      </c>
    </row>
    <row r="1320" spans="1:86" x14ac:dyDescent="0.25">
      <c r="A1320"/>
      <c r="B1320"/>
      <c r="D1320"/>
      <c r="AL1320">
        <f t="shared" si="140"/>
        <v>0</v>
      </c>
      <c r="AQ1320">
        <f t="shared" si="141"/>
        <v>0</v>
      </c>
      <c r="AR1320" t="str">
        <f>IFERROR(IF(OR(AP1320=338,AP1320=340,AP1320=341,AP1320=342,AP1320="342A",AP1320="342B"),PorcenRet(AP1320,AT1320,AU1320),INDEX(PORCENTAJEBUSCAR,MATCH(AP1320,CódigoRET,0),4)*1),"")</f>
        <v/>
      </c>
      <c r="AS1320">
        <f t="shared" si="142"/>
        <v>0</v>
      </c>
      <c r="BF1320" t="str">
        <f>IFERROR(IF(OR(BD1320=338,BD1320=340,BD1320=341,BD1320=342,BD1320="342A",BD1320="342B"),PorcenRet(BD1320,BH1320,BI1320),INDEX(PORCENTAJEBUSCAR,MATCH(BD1320,CódigoRET,0),4)*1),"")</f>
        <v/>
      </c>
      <c r="BG1320">
        <f t="shared" si="143"/>
        <v>0</v>
      </c>
      <c r="BO1320">
        <f t="shared" si="144"/>
        <v>0</v>
      </c>
      <c r="CC1320">
        <f t="shared" si="145"/>
        <v>0</v>
      </c>
      <c r="CD1320">
        <f t="shared" si="146"/>
        <v>0</v>
      </c>
      <c r="CG1320">
        <f ca="1">IFERROR(INDIRECT("IVA!X"&amp;MATCH(MID(COMPRAS!C1220,1,2)&amp;MID(COMPRAS!F1220,1,2)&amp;MID(COMPRAS!D1220,1,2),IVA!W:W,0)),"SIN COD.")</f>
        <v>0</v>
      </c>
      <c r="CH1320">
        <f ca="1">IFERROR(INDIRECT("IVA!Y"&amp;MATCH(MID(COMPRAS!C1220,1,2)&amp;MID(COMPRAS!F1220,1,2)&amp;MID(COMPRAS!D1220,1,2),IVA!W:W,0)),"SIN COD.")</f>
        <v>0</v>
      </c>
    </row>
    <row r="1321" spans="1:86" x14ac:dyDescent="0.25">
      <c r="A1321"/>
      <c r="B1321"/>
      <c r="D1321"/>
      <c r="AL1321">
        <f t="shared" si="140"/>
        <v>0</v>
      </c>
      <c r="AQ1321">
        <f t="shared" si="141"/>
        <v>0</v>
      </c>
      <c r="AR1321" t="str">
        <f>IFERROR(IF(OR(AP1321=338,AP1321=340,AP1321=341,AP1321=342,AP1321="342A",AP1321="342B"),PorcenRet(AP1321,AT1321,AU1321),INDEX(PORCENTAJEBUSCAR,MATCH(AP1321,CódigoRET,0),4)*1),"")</f>
        <v/>
      </c>
      <c r="AS1321">
        <f t="shared" si="142"/>
        <v>0</v>
      </c>
      <c r="BF1321" t="str">
        <f>IFERROR(IF(OR(BD1321=338,BD1321=340,BD1321=341,BD1321=342,BD1321="342A",BD1321="342B"),PorcenRet(BD1321,BH1321,BI1321),INDEX(PORCENTAJEBUSCAR,MATCH(BD1321,CódigoRET,0),4)*1),"")</f>
        <v/>
      </c>
      <c r="BG1321">
        <f t="shared" si="143"/>
        <v>0</v>
      </c>
      <c r="BO1321">
        <f t="shared" si="144"/>
        <v>0</v>
      </c>
      <c r="CC1321">
        <f t="shared" si="145"/>
        <v>0</v>
      </c>
      <c r="CD1321">
        <f t="shared" si="146"/>
        <v>0</v>
      </c>
      <c r="CG1321">
        <f ca="1">IFERROR(INDIRECT("IVA!X"&amp;MATCH(MID(COMPRAS!C1221,1,2)&amp;MID(COMPRAS!F1221,1,2)&amp;MID(COMPRAS!D1221,1,2),IVA!W:W,0)),"SIN COD.")</f>
        <v>0</v>
      </c>
      <c r="CH1321">
        <f ca="1">IFERROR(INDIRECT("IVA!Y"&amp;MATCH(MID(COMPRAS!C1221,1,2)&amp;MID(COMPRAS!F1221,1,2)&amp;MID(COMPRAS!D1221,1,2),IVA!W:W,0)),"SIN COD.")</f>
        <v>0</v>
      </c>
    </row>
    <row r="1322" spans="1:86" x14ac:dyDescent="0.25">
      <c r="A1322"/>
      <c r="B1322"/>
      <c r="D1322"/>
      <c r="AL1322">
        <f t="shared" si="140"/>
        <v>0</v>
      </c>
      <c r="AQ1322">
        <f t="shared" si="141"/>
        <v>0</v>
      </c>
      <c r="AR1322" t="str">
        <f>IFERROR(IF(OR(AP1322=338,AP1322=340,AP1322=341,AP1322=342,AP1322="342A",AP1322="342B"),PorcenRet(AP1322,AT1322,AU1322),INDEX(PORCENTAJEBUSCAR,MATCH(AP1322,CódigoRET,0),4)*1),"")</f>
        <v/>
      </c>
      <c r="AS1322">
        <f t="shared" si="142"/>
        <v>0</v>
      </c>
      <c r="BF1322" t="str">
        <f>IFERROR(IF(OR(BD1322=338,BD1322=340,BD1322=341,BD1322=342,BD1322="342A",BD1322="342B"),PorcenRet(BD1322,BH1322,BI1322),INDEX(PORCENTAJEBUSCAR,MATCH(BD1322,CódigoRET,0),4)*1),"")</f>
        <v/>
      </c>
      <c r="BG1322">
        <f t="shared" si="143"/>
        <v>0</v>
      </c>
      <c r="BO1322">
        <f t="shared" si="144"/>
        <v>0</v>
      </c>
      <c r="CC1322">
        <f t="shared" si="145"/>
        <v>0</v>
      </c>
      <c r="CD1322">
        <f t="shared" si="146"/>
        <v>0</v>
      </c>
      <c r="CG1322">
        <f ca="1">IFERROR(INDIRECT("IVA!X"&amp;MATCH(MID(COMPRAS!C1222,1,2)&amp;MID(COMPRAS!F1222,1,2)&amp;MID(COMPRAS!D1222,1,2),IVA!W:W,0)),"SIN COD.")</f>
        <v>0</v>
      </c>
      <c r="CH1322">
        <f ca="1">IFERROR(INDIRECT("IVA!Y"&amp;MATCH(MID(COMPRAS!C1222,1,2)&amp;MID(COMPRAS!F1222,1,2)&amp;MID(COMPRAS!D1222,1,2),IVA!W:W,0)),"SIN COD.")</f>
        <v>0</v>
      </c>
    </row>
    <row r="1323" spans="1:86" x14ac:dyDescent="0.25">
      <c r="A1323"/>
      <c r="B1323"/>
      <c r="D1323"/>
      <c r="AL1323">
        <f t="shared" si="140"/>
        <v>0</v>
      </c>
      <c r="AQ1323">
        <f t="shared" si="141"/>
        <v>0</v>
      </c>
      <c r="AR1323" t="str">
        <f>IFERROR(IF(OR(AP1323=338,AP1323=340,AP1323=341,AP1323=342,AP1323="342A",AP1323="342B"),PorcenRet(AP1323,AT1323,AU1323),INDEX(PORCENTAJEBUSCAR,MATCH(AP1323,CódigoRET,0),4)*1),"")</f>
        <v/>
      </c>
      <c r="AS1323">
        <f t="shared" si="142"/>
        <v>0</v>
      </c>
      <c r="BF1323" t="str">
        <f>IFERROR(IF(OR(BD1323=338,BD1323=340,BD1323=341,BD1323=342,BD1323="342A",BD1323="342B"),PorcenRet(BD1323,BH1323,BI1323),INDEX(PORCENTAJEBUSCAR,MATCH(BD1323,CódigoRET,0),4)*1),"")</f>
        <v/>
      </c>
      <c r="BG1323">
        <f t="shared" si="143"/>
        <v>0</v>
      </c>
      <c r="BO1323">
        <f t="shared" si="144"/>
        <v>0</v>
      </c>
      <c r="CC1323">
        <f t="shared" si="145"/>
        <v>0</v>
      </c>
      <c r="CD1323">
        <f t="shared" si="146"/>
        <v>0</v>
      </c>
      <c r="CG1323">
        <f ca="1">IFERROR(INDIRECT("IVA!X"&amp;MATCH(MID(COMPRAS!C1223,1,2)&amp;MID(COMPRAS!F1223,1,2)&amp;MID(COMPRAS!D1223,1,2),IVA!W:W,0)),"SIN COD.")</f>
        <v>0</v>
      </c>
      <c r="CH1323">
        <f ca="1">IFERROR(INDIRECT("IVA!Y"&amp;MATCH(MID(COMPRAS!C1223,1,2)&amp;MID(COMPRAS!F1223,1,2)&amp;MID(COMPRAS!D1223,1,2),IVA!W:W,0)),"SIN COD.")</f>
        <v>0</v>
      </c>
    </row>
    <row r="1324" spans="1:86" x14ac:dyDescent="0.25">
      <c r="A1324"/>
      <c r="B1324"/>
      <c r="D1324"/>
      <c r="AL1324">
        <f t="shared" si="140"/>
        <v>0</v>
      </c>
      <c r="AQ1324">
        <f t="shared" si="141"/>
        <v>0</v>
      </c>
      <c r="AR1324" t="str">
        <f>IFERROR(IF(OR(AP1324=338,AP1324=340,AP1324=341,AP1324=342,AP1324="342A",AP1324="342B"),PorcenRet(AP1324,AT1324,AU1324),INDEX(PORCENTAJEBUSCAR,MATCH(AP1324,CódigoRET,0),4)*1),"")</f>
        <v/>
      </c>
      <c r="AS1324">
        <f t="shared" si="142"/>
        <v>0</v>
      </c>
      <c r="BF1324" t="str">
        <f>IFERROR(IF(OR(BD1324=338,BD1324=340,BD1324=341,BD1324=342,BD1324="342A",BD1324="342B"),PorcenRet(BD1324,BH1324,BI1324),INDEX(PORCENTAJEBUSCAR,MATCH(BD1324,CódigoRET,0),4)*1),"")</f>
        <v/>
      </c>
      <c r="BG1324">
        <f t="shared" si="143"/>
        <v>0</v>
      </c>
      <c r="BO1324">
        <f t="shared" si="144"/>
        <v>0</v>
      </c>
      <c r="CC1324">
        <f t="shared" si="145"/>
        <v>0</v>
      </c>
      <c r="CD1324">
        <f t="shared" si="146"/>
        <v>0</v>
      </c>
      <c r="CG1324">
        <f ca="1">IFERROR(INDIRECT("IVA!X"&amp;MATCH(MID(COMPRAS!C1224,1,2)&amp;MID(COMPRAS!F1224,1,2)&amp;MID(COMPRAS!D1224,1,2),IVA!W:W,0)),"SIN COD.")</f>
        <v>0</v>
      </c>
      <c r="CH1324">
        <f ca="1">IFERROR(INDIRECT("IVA!Y"&amp;MATCH(MID(COMPRAS!C1224,1,2)&amp;MID(COMPRAS!F1224,1,2)&amp;MID(COMPRAS!D1224,1,2),IVA!W:W,0)),"SIN COD.")</f>
        <v>0</v>
      </c>
    </row>
    <row r="1325" spans="1:86" x14ac:dyDescent="0.25">
      <c r="A1325"/>
      <c r="B1325"/>
      <c r="D1325"/>
      <c r="AL1325">
        <f t="shared" si="140"/>
        <v>0</v>
      </c>
      <c r="AQ1325">
        <f t="shared" si="141"/>
        <v>0</v>
      </c>
      <c r="AR1325" t="str">
        <f>IFERROR(IF(OR(AP1325=338,AP1325=340,AP1325=341,AP1325=342,AP1325="342A",AP1325="342B"),PorcenRet(AP1325,AT1325,AU1325),INDEX(PORCENTAJEBUSCAR,MATCH(AP1325,CódigoRET,0),4)*1),"")</f>
        <v/>
      </c>
      <c r="AS1325">
        <f t="shared" si="142"/>
        <v>0</v>
      </c>
      <c r="BF1325" t="str">
        <f>IFERROR(IF(OR(BD1325=338,BD1325=340,BD1325=341,BD1325=342,BD1325="342A",BD1325="342B"),PorcenRet(BD1325,BH1325,BI1325),INDEX(PORCENTAJEBUSCAR,MATCH(BD1325,CódigoRET,0),4)*1),"")</f>
        <v/>
      </c>
      <c r="BG1325">
        <f t="shared" si="143"/>
        <v>0</v>
      </c>
      <c r="BO1325">
        <f t="shared" si="144"/>
        <v>0</v>
      </c>
      <c r="CC1325">
        <f t="shared" si="145"/>
        <v>0</v>
      </c>
      <c r="CD1325">
        <f t="shared" si="146"/>
        <v>0</v>
      </c>
      <c r="CG1325">
        <f ca="1">IFERROR(INDIRECT("IVA!X"&amp;MATCH(MID(COMPRAS!C1225,1,2)&amp;MID(COMPRAS!F1225,1,2)&amp;MID(COMPRAS!D1225,1,2),IVA!W:W,0)),"SIN COD.")</f>
        <v>0</v>
      </c>
      <c r="CH1325">
        <f ca="1">IFERROR(INDIRECT("IVA!Y"&amp;MATCH(MID(COMPRAS!C1225,1,2)&amp;MID(COMPRAS!F1225,1,2)&amp;MID(COMPRAS!D1225,1,2),IVA!W:W,0)),"SIN COD.")</f>
        <v>0</v>
      </c>
    </row>
    <row r="1326" spans="1:86" x14ac:dyDescent="0.25">
      <c r="A1326"/>
      <c r="B1326"/>
      <c r="D1326"/>
      <c r="AL1326">
        <f t="shared" si="140"/>
        <v>0</v>
      </c>
      <c r="AQ1326">
        <f t="shared" si="141"/>
        <v>0</v>
      </c>
      <c r="AR1326" t="str">
        <f>IFERROR(IF(OR(AP1326=338,AP1326=340,AP1326=341,AP1326=342,AP1326="342A",AP1326="342B"),PorcenRet(AP1326,AT1326,AU1326),INDEX(PORCENTAJEBUSCAR,MATCH(AP1326,CódigoRET,0),4)*1),"")</f>
        <v/>
      </c>
      <c r="AS1326">
        <f t="shared" si="142"/>
        <v>0</v>
      </c>
      <c r="BF1326" t="str">
        <f>IFERROR(IF(OR(BD1326=338,BD1326=340,BD1326=341,BD1326=342,BD1326="342A",BD1326="342B"),PorcenRet(BD1326,BH1326,BI1326),INDEX(PORCENTAJEBUSCAR,MATCH(BD1326,CódigoRET,0),4)*1),"")</f>
        <v/>
      </c>
      <c r="BG1326">
        <f t="shared" si="143"/>
        <v>0</v>
      </c>
      <c r="BO1326">
        <f t="shared" si="144"/>
        <v>0</v>
      </c>
      <c r="CC1326">
        <f t="shared" si="145"/>
        <v>0</v>
      </c>
      <c r="CD1326">
        <f t="shared" si="146"/>
        <v>0</v>
      </c>
      <c r="CG1326">
        <f ca="1">IFERROR(INDIRECT("IVA!X"&amp;MATCH(MID(COMPRAS!C1226,1,2)&amp;MID(COMPRAS!F1226,1,2)&amp;MID(COMPRAS!D1226,1,2),IVA!W:W,0)),"SIN COD.")</f>
        <v>0</v>
      </c>
      <c r="CH1326">
        <f ca="1">IFERROR(INDIRECT("IVA!Y"&amp;MATCH(MID(COMPRAS!C1226,1,2)&amp;MID(COMPRAS!F1226,1,2)&amp;MID(COMPRAS!D1226,1,2),IVA!W:W,0)),"SIN COD.")</f>
        <v>0</v>
      </c>
    </row>
    <row r="1327" spans="1:86" x14ac:dyDescent="0.25">
      <c r="A1327"/>
      <c r="B1327"/>
      <c r="D1327"/>
      <c r="AL1327">
        <f t="shared" si="140"/>
        <v>0</v>
      </c>
      <c r="AQ1327">
        <f t="shared" si="141"/>
        <v>0</v>
      </c>
      <c r="AR1327" t="str">
        <f>IFERROR(IF(OR(AP1327=338,AP1327=340,AP1327=341,AP1327=342,AP1327="342A",AP1327="342B"),PorcenRet(AP1327,AT1327,AU1327),INDEX(PORCENTAJEBUSCAR,MATCH(AP1327,CódigoRET,0),4)*1),"")</f>
        <v/>
      </c>
      <c r="AS1327">
        <f t="shared" si="142"/>
        <v>0</v>
      </c>
      <c r="BF1327" t="str">
        <f>IFERROR(IF(OR(BD1327=338,BD1327=340,BD1327=341,BD1327=342,BD1327="342A",BD1327="342B"),PorcenRet(BD1327,BH1327,BI1327),INDEX(PORCENTAJEBUSCAR,MATCH(BD1327,CódigoRET,0),4)*1),"")</f>
        <v/>
      </c>
      <c r="BG1327">
        <f t="shared" si="143"/>
        <v>0</v>
      </c>
      <c r="BO1327">
        <f t="shared" si="144"/>
        <v>0</v>
      </c>
      <c r="CC1327">
        <f t="shared" si="145"/>
        <v>0</v>
      </c>
      <c r="CD1327">
        <f t="shared" si="146"/>
        <v>0</v>
      </c>
      <c r="CG1327">
        <f ca="1">IFERROR(INDIRECT("IVA!X"&amp;MATCH(MID(COMPRAS!C1227,1,2)&amp;MID(COMPRAS!F1227,1,2)&amp;MID(COMPRAS!D1227,1,2),IVA!W:W,0)),"SIN COD.")</f>
        <v>0</v>
      </c>
      <c r="CH1327">
        <f ca="1">IFERROR(INDIRECT("IVA!Y"&amp;MATCH(MID(COMPRAS!C1227,1,2)&amp;MID(COMPRAS!F1227,1,2)&amp;MID(COMPRAS!D1227,1,2),IVA!W:W,0)),"SIN COD.")</f>
        <v>0</v>
      </c>
    </row>
    <row r="1328" spans="1:86" x14ac:dyDescent="0.25">
      <c r="A1328"/>
      <c r="B1328"/>
      <c r="D1328"/>
      <c r="AL1328">
        <f t="shared" si="140"/>
        <v>0</v>
      </c>
      <c r="AQ1328">
        <f t="shared" si="141"/>
        <v>0</v>
      </c>
      <c r="AR1328" t="str">
        <f>IFERROR(IF(OR(AP1328=338,AP1328=340,AP1328=341,AP1328=342,AP1328="342A",AP1328="342B"),PorcenRet(AP1328,AT1328,AU1328),INDEX(PORCENTAJEBUSCAR,MATCH(AP1328,CódigoRET,0),4)*1),"")</f>
        <v/>
      </c>
      <c r="AS1328">
        <f t="shared" si="142"/>
        <v>0</v>
      </c>
      <c r="BF1328" t="str">
        <f>IFERROR(IF(OR(BD1328=338,BD1328=340,BD1328=341,BD1328=342,BD1328="342A",BD1328="342B"),PorcenRet(BD1328,BH1328,BI1328),INDEX(PORCENTAJEBUSCAR,MATCH(BD1328,CódigoRET,0),4)*1),"")</f>
        <v/>
      </c>
      <c r="BG1328">
        <f t="shared" si="143"/>
        <v>0</v>
      </c>
      <c r="BO1328">
        <f t="shared" si="144"/>
        <v>0</v>
      </c>
      <c r="CC1328">
        <f t="shared" si="145"/>
        <v>0</v>
      </c>
      <c r="CD1328">
        <f t="shared" si="146"/>
        <v>0</v>
      </c>
      <c r="CG1328">
        <f ca="1">IFERROR(INDIRECT("IVA!X"&amp;MATCH(MID(COMPRAS!C1228,1,2)&amp;MID(COMPRAS!F1228,1,2)&amp;MID(COMPRAS!D1228,1,2),IVA!W:W,0)),"SIN COD.")</f>
        <v>0</v>
      </c>
      <c r="CH1328">
        <f ca="1">IFERROR(INDIRECT("IVA!Y"&amp;MATCH(MID(COMPRAS!C1228,1,2)&amp;MID(COMPRAS!F1228,1,2)&amp;MID(COMPRAS!D1228,1,2),IVA!W:W,0)),"SIN COD.")</f>
        <v>0</v>
      </c>
    </row>
    <row r="1329" spans="1:86" x14ac:dyDescent="0.25">
      <c r="A1329"/>
      <c r="B1329"/>
      <c r="D1329"/>
      <c r="AL1329">
        <f t="shared" si="140"/>
        <v>0</v>
      </c>
      <c r="AQ1329">
        <f t="shared" si="141"/>
        <v>0</v>
      </c>
      <c r="AR1329" t="str">
        <f>IFERROR(IF(OR(AP1329=338,AP1329=340,AP1329=341,AP1329=342,AP1329="342A",AP1329="342B"),PorcenRet(AP1329,AT1329,AU1329),INDEX(PORCENTAJEBUSCAR,MATCH(AP1329,CódigoRET,0),4)*1),"")</f>
        <v/>
      </c>
      <c r="AS1329">
        <f t="shared" si="142"/>
        <v>0</v>
      </c>
      <c r="BF1329" t="str">
        <f>IFERROR(IF(OR(BD1329=338,BD1329=340,BD1329=341,BD1329=342,BD1329="342A",BD1329="342B"),PorcenRet(BD1329,BH1329,BI1329),INDEX(PORCENTAJEBUSCAR,MATCH(BD1329,CódigoRET,0),4)*1),"")</f>
        <v/>
      </c>
      <c r="BG1329">
        <f t="shared" si="143"/>
        <v>0</v>
      </c>
      <c r="BO1329">
        <f t="shared" si="144"/>
        <v>0</v>
      </c>
      <c r="CC1329">
        <f t="shared" si="145"/>
        <v>0</v>
      </c>
      <c r="CD1329">
        <f t="shared" si="146"/>
        <v>0</v>
      </c>
      <c r="CG1329">
        <f ca="1">IFERROR(INDIRECT("IVA!X"&amp;MATCH(MID(COMPRAS!C1229,1,2)&amp;MID(COMPRAS!F1229,1,2)&amp;MID(COMPRAS!D1229,1,2),IVA!W:W,0)),"SIN COD.")</f>
        <v>0</v>
      </c>
      <c r="CH1329">
        <f ca="1">IFERROR(INDIRECT("IVA!Y"&amp;MATCH(MID(COMPRAS!C1229,1,2)&amp;MID(COMPRAS!F1229,1,2)&amp;MID(COMPRAS!D1229,1,2),IVA!W:W,0)),"SIN COD.")</f>
        <v>0</v>
      </c>
    </row>
    <row r="1330" spans="1:86" x14ac:dyDescent="0.25">
      <c r="A1330"/>
      <c r="B1330"/>
      <c r="D1330"/>
      <c r="AL1330">
        <f t="shared" si="140"/>
        <v>0</v>
      </c>
      <c r="AQ1330">
        <f t="shared" si="141"/>
        <v>0</v>
      </c>
      <c r="AR1330" t="str">
        <f>IFERROR(IF(OR(AP1330=338,AP1330=340,AP1330=341,AP1330=342,AP1330="342A",AP1330="342B"),PorcenRet(AP1330,AT1330,AU1330),INDEX(PORCENTAJEBUSCAR,MATCH(AP1330,CódigoRET,0),4)*1),"")</f>
        <v/>
      </c>
      <c r="AS1330">
        <f t="shared" si="142"/>
        <v>0</v>
      </c>
      <c r="BF1330" t="str">
        <f>IFERROR(IF(OR(BD1330=338,BD1330=340,BD1330=341,BD1330=342,BD1330="342A",BD1330="342B"),PorcenRet(BD1330,BH1330,BI1330),INDEX(PORCENTAJEBUSCAR,MATCH(BD1330,CódigoRET,0),4)*1),"")</f>
        <v/>
      </c>
      <c r="BG1330">
        <f t="shared" si="143"/>
        <v>0</v>
      </c>
      <c r="BO1330">
        <f t="shared" si="144"/>
        <v>0</v>
      </c>
      <c r="CC1330">
        <f t="shared" si="145"/>
        <v>0</v>
      </c>
      <c r="CD1330">
        <f t="shared" si="146"/>
        <v>0</v>
      </c>
      <c r="CG1330">
        <f ca="1">IFERROR(INDIRECT("IVA!X"&amp;MATCH(MID(COMPRAS!C1230,1,2)&amp;MID(COMPRAS!F1230,1,2)&amp;MID(COMPRAS!D1230,1,2),IVA!W:W,0)),"SIN COD.")</f>
        <v>0</v>
      </c>
      <c r="CH1330">
        <f ca="1">IFERROR(INDIRECT("IVA!Y"&amp;MATCH(MID(COMPRAS!C1230,1,2)&amp;MID(COMPRAS!F1230,1,2)&amp;MID(COMPRAS!D1230,1,2),IVA!W:W,0)),"SIN COD.")</f>
        <v>0</v>
      </c>
    </row>
    <row r="1331" spans="1:86" x14ac:dyDescent="0.25">
      <c r="A1331"/>
      <c r="B1331"/>
      <c r="D1331"/>
      <c r="AL1331">
        <f t="shared" si="140"/>
        <v>0</v>
      </c>
      <c r="AQ1331">
        <f t="shared" si="141"/>
        <v>0</v>
      </c>
      <c r="AR1331" t="str">
        <f>IFERROR(IF(OR(AP1331=338,AP1331=340,AP1331=341,AP1331=342,AP1331="342A",AP1331="342B"),PorcenRet(AP1331,AT1331,AU1331),INDEX(PORCENTAJEBUSCAR,MATCH(AP1331,CódigoRET,0),4)*1),"")</f>
        <v/>
      </c>
      <c r="AS1331">
        <f t="shared" si="142"/>
        <v>0</v>
      </c>
      <c r="BF1331" t="str">
        <f>IFERROR(IF(OR(BD1331=338,BD1331=340,BD1331=341,BD1331=342,BD1331="342A",BD1331="342B"),PorcenRet(BD1331,BH1331,BI1331),INDEX(PORCENTAJEBUSCAR,MATCH(BD1331,CódigoRET,0),4)*1),"")</f>
        <v/>
      </c>
      <c r="BG1331">
        <f t="shared" si="143"/>
        <v>0</v>
      </c>
      <c r="BO1331">
        <f t="shared" si="144"/>
        <v>0</v>
      </c>
      <c r="CC1331">
        <f t="shared" si="145"/>
        <v>0</v>
      </c>
      <c r="CD1331">
        <f t="shared" si="146"/>
        <v>0</v>
      </c>
      <c r="CG1331">
        <f ca="1">IFERROR(INDIRECT("IVA!X"&amp;MATCH(MID(COMPRAS!C1231,1,2)&amp;MID(COMPRAS!F1231,1,2)&amp;MID(COMPRAS!D1231,1,2),IVA!W:W,0)),"SIN COD.")</f>
        <v>0</v>
      </c>
      <c r="CH1331">
        <f ca="1">IFERROR(INDIRECT("IVA!Y"&amp;MATCH(MID(COMPRAS!C1231,1,2)&amp;MID(COMPRAS!F1231,1,2)&amp;MID(COMPRAS!D1231,1,2),IVA!W:W,0)),"SIN COD.")</f>
        <v>0</v>
      </c>
    </row>
    <row r="1332" spans="1:86" x14ac:dyDescent="0.25">
      <c r="A1332"/>
      <c r="B1332"/>
      <c r="D1332"/>
      <c r="AL1332">
        <f t="shared" si="140"/>
        <v>0</v>
      </c>
      <c r="AQ1332">
        <f t="shared" si="141"/>
        <v>0</v>
      </c>
      <c r="AR1332" t="str">
        <f>IFERROR(IF(OR(AP1332=338,AP1332=340,AP1332=341,AP1332=342,AP1332="342A",AP1332="342B"),PorcenRet(AP1332,AT1332,AU1332),INDEX(PORCENTAJEBUSCAR,MATCH(AP1332,CódigoRET,0),4)*1),"")</f>
        <v/>
      </c>
      <c r="AS1332">
        <f t="shared" si="142"/>
        <v>0</v>
      </c>
      <c r="BF1332" t="str">
        <f>IFERROR(IF(OR(BD1332=338,BD1332=340,BD1332=341,BD1332=342,BD1332="342A",BD1332="342B"),PorcenRet(BD1332,BH1332,BI1332),INDEX(PORCENTAJEBUSCAR,MATCH(BD1332,CódigoRET,0),4)*1),"")</f>
        <v/>
      </c>
      <c r="BG1332">
        <f t="shared" si="143"/>
        <v>0</v>
      </c>
      <c r="BO1332">
        <f t="shared" si="144"/>
        <v>0</v>
      </c>
      <c r="CC1332">
        <f t="shared" si="145"/>
        <v>0</v>
      </c>
      <c r="CD1332">
        <f t="shared" si="146"/>
        <v>0</v>
      </c>
      <c r="CG1332">
        <f ca="1">IFERROR(INDIRECT("IVA!X"&amp;MATCH(MID(COMPRAS!C1232,1,2)&amp;MID(COMPRAS!F1232,1,2)&amp;MID(COMPRAS!D1232,1,2),IVA!W:W,0)),"SIN COD.")</f>
        <v>0</v>
      </c>
      <c r="CH1332">
        <f ca="1">IFERROR(INDIRECT("IVA!Y"&amp;MATCH(MID(COMPRAS!C1232,1,2)&amp;MID(COMPRAS!F1232,1,2)&amp;MID(COMPRAS!D1232,1,2),IVA!W:W,0)),"SIN COD.")</f>
        <v>0</v>
      </c>
    </row>
    <row r="1333" spans="1:86" x14ac:dyDescent="0.25">
      <c r="A1333"/>
      <c r="B1333"/>
      <c r="D1333"/>
      <c r="AL1333">
        <f t="shared" si="140"/>
        <v>0</v>
      </c>
      <c r="AQ1333">
        <f t="shared" si="141"/>
        <v>0</v>
      </c>
      <c r="AR1333" t="str">
        <f>IFERROR(IF(OR(AP1333=338,AP1333=340,AP1333=341,AP1333=342,AP1333="342A",AP1333="342B"),PorcenRet(AP1333,AT1333,AU1333),INDEX(PORCENTAJEBUSCAR,MATCH(AP1333,CódigoRET,0),4)*1),"")</f>
        <v/>
      </c>
      <c r="AS1333">
        <f t="shared" si="142"/>
        <v>0</v>
      </c>
      <c r="BF1333" t="str">
        <f>IFERROR(IF(OR(BD1333=338,BD1333=340,BD1333=341,BD1333=342,BD1333="342A",BD1333="342B"),PorcenRet(BD1333,BH1333,BI1333),INDEX(PORCENTAJEBUSCAR,MATCH(BD1333,CódigoRET,0),4)*1),"")</f>
        <v/>
      </c>
      <c r="BG1333">
        <f t="shared" si="143"/>
        <v>0</v>
      </c>
      <c r="BO1333">
        <f t="shared" si="144"/>
        <v>0</v>
      </c>
      <c r="CC1333">
        <f t="shared" si="145"/>
        <v>0</v>
      </c>
      <c r="CD1333">
        <f t="shared" si="146"/>
        <v>0</v>
      </c>
      <c r="CG1333">
        <f ca="1">IFERROR(INDIRECT("IVA!X"&amp;MATCH(MID(COMPRAS!C1233,1,2)&amp;MID(COMPRAS!F1233,1,2)&amp;MID(COMPRAS!D1233,1,2),IVA!W:W,0)),"SIN COD.")</f>
        <v>0</v>
      </c>
      <c r="CH1333">
        <f ca="1">IFERROR(INDIRECT("IVA!Y"&amp;MATCH(MID(COMPRAS!C1233,1,2)&amp;MID(COMPRAS!F1233,1,2)&amp;MID(COMPRAS!D1233,1,2),IVA!W:W,0)),"SIN COD.")</f>
        <v>0</v>
      </c>
    </row>
    <row r="1334" spans="1:86" x14ac:dyDescent="0.25">
      <c r="A1334"/>
      <c r="B1334"/>
      <c r="D1334"/>
      <c r="AL1334">
        <f t="shared" si="140"/>
        <v>0</v>
      </c>
      <c r="AQ1334">
        <f t="shared" si="141"/>
        <v>0</v>
      </c>
      <c r="AR1334" t="str">
        <f>IFERROR(IF(OR(AP1334=338,AP1334=340,AP1334=341,AP1334=342,AP1334="342A",AP1334="342B"),PorcenRet(AP1334,AT1334,AU1334),INDEX(PORCENTAJEBUSCAR,MATCH(AP1334,CódigoRET,0),4)*1),"")</f>
        <v/>
      </c>
      <c r="AS1334">
        <f t="shared" si="142"/>
        <v>0</v>
      </c>
      <c r="BF1334" t="str">
        <f>IFERROR(IF(OR(BD1334=338,BD1334=340,BD1334=341,BD1334=342,BD1334="342A",BD1334="342B"),PorcenRet(BD1334,BH1334,BI1334),INDEX(PORCENTAJEBUSCAR,MATCH(BD1334,CódigoRET,0),4)*1),"")</f>
        <v/>
      </c>
      <c r="BG1334">
        <f t="shared" si="143"/>
        <v>0</v>
      </c>
      <c r="BO1334">
        <f t="shared" si="144"/>
        <v>0</v>
      </c>
      <c r="CC1334">
        <f t="shared" si="145"/>
        <v>0</v>
      </c>
      <c r="CD1334">
        <f t="shared" si="146"/>
        <v>0</v>
      </c>
      <c r="CG1334">
        <f ca="1">IFERROR(INDIRECT("IVA!X"&amp;MATCH(MID(COMPRAS!C1234,1,2)&amp;MID(COMPRAS!F1234,1,2)&amp;MID(COMPRAS!D1234,1,2),IVA!W:W,0)),"SIN COD.")</f>
        <v>0</v>
      </c>
      <c r="CH1334">
        <f ca="1">IFERROR(INDIRECT("IVA!Y"&amp;MATCH(MID(COMPRAS!C1234,1,2)&amp;MID(COMPRAS!F1234,1,2)&amp;MID(COMPRAS!D1234,1,2),IVA!W:W,0)),"SIN COD.")</f>
        <v>0</v>
      </c>
    </row>
    <row r="1335" spans="1:86" x14ac:dyDescent="0.25">
      <c r="A1335"/>
      <c r="B1335"/>
      <c r="D1335"/>
      <c r="AL1335">
        <f t="shared" si="140"/>
        <v>0</v>
      </c>
      <c r="AQ1335">
        <f t="shared" si="141"/>
        <v>0</v>
      </c>
      <c r="AR1335" t="str">
        <f>IFERROR(IF(OR(AP1335=338,AP1335=340,AP1335=341,AP1335=342,AP1335="342A",AP1335="342B"),PorcenRet(AP1335,AT1335,AU1335),INDEX(PORCENTAJEBUSCAR,MATCH(AP1335,CódigoRET,0),4)*1),"")</f>
        <v/>
      </c>
      <c r="AS1335">
        <f t="shared" si="142"/>
        <v>0</v>
      </c>
      <c r="BF1335" t="str">
        <f>IFERROR(IF(OR(BD1335=338,BD1335=340,BD1335=341,BD1335=342,BD1335="342A",BD1335="342B"),PorcenRet(BD1335,BH1335,BI1335),INDEX(PORCENTAJEBUSCAR,MATCH(BD1335,CódigoRET,0),4)*1),"")</f>
        <v/>
      </c>
      <c r="BG1335">
        <f t="shared" si="143"/>
        <v>0</v>
      </c>
      <c r="BO1335">
        <f t="shared" si="144"/>
        <v>0</v>
      </c>
      <c r="CC1335">
        <f t="shared" si="145"/>
        <v>0</v>
      </c>
      <c r="CD1335">
        <f t="shared" si="146"/>
        <v>0</v>
      </c>
      <c r="CG1335">
        <f ca="1">IFERROR(INDIRECT("IVA!X"&amp;MATCH(MID(COMPRAS!C1235,1,2)&amp;MID(COMPRAS!F1235,1,2)&amp;MID(COMPRAS!D1235,1,2),IVA!W:W,0)),"SIN COD.")</f>
        <v>0</v>
      </c>
      <c r="CH1335">
        <f ca="1">IFERROR(INDIRECT("IVA!Y"&amp;MATCH(MID(COMPRAS!C1235,1,2)&amp;MID(COMPRAS!F1235,1,2)&amp;MID(COMPRAS!D1235,1,2),IVA!W:W,0)),"SIN COD.")</f>
        <v>0</v>
      </c>
    </row>
    <row r="1336" spans="1:86" x14ac:dyDescent="0.25">
      <c r="A1336"/>
      <c r="B1336"/>
      <c r="D1336"/>
      <c r="AL1336">
        <f t="shared" si="140"/>
        <v>0</v>
      </c>
      <c r="AQ1336">
        <f t="shared" si="141"/>
        <v>0</v>
      </c>
      <c r="AR1336" t="str">
        <f>IFERROR(IF(OR(AP1336=338,AP1336=340,AP1336=341,AP1336=342,AP1336="342A",AP1336="342B"),PorcenRet(AP1336,AT1336,AU1336),INDEX(PORCENTAJEBUSCAR,MATCH(AP1336,CódigoRET,0),4)*1),"")</f>
        <v/>
      </c>
      <c r="AS1336">
        <f t="shared" si="142"/>
        <v>0</v>
      </c>
      <c r="BF1336" t="str">
        <f>IFERROR(IF(OR(BD1336=338,BD1336=340,BD1336=341,BD1336=342,BD1336="342A",BD1336="342B"),PorcenRet(BD1336,BH1336,BI1336),INDEX(PORCENTAJEBUSCAR,MATCH(BD1336,CódigoRET,0),4)*1),"")</f>
        <v/>
      </c>
      <c r="BG1336">
        <f t="shared" si="143"/>
        <v>0</v>
      </c>
      <c r="BO1336">
        <f t="shared" si="144"/>
        <v>0</v>
      </c>
      <c r="CC1336">
        <f t="shared" si="145"/>
        <v>0</v>
      </c>
      <c r="CD1336">
        <f t="shared" si="146"/>
        <v>0</v>
      </c>
      <c r="CG1336">
        <f ca="1">IFERROR(INDIRECT("IVA!X"&amp;MATCH(MID(COMPRAS!C1236,1,2)&amp;MID(COMPRAS!F1236,1,2)&amp;MID(COMPRAS!D1236,1,2),IVA!W:W,0)),"SIN COD.")</f>
        <v>0</v>
      </c>
      <c r="CH1336">
        <f ca="1">IFERROR(INDIRECT("IVA!Y"&amp;MATCH(MID(COMPRAS!C1236,1,2)&amp;MID(COMPRAS!F1236,1,2)&amp;MID(COMPRAS!D1236,1,2),IVA!W:W,0)),"SIN COD.")</f>
        <v>0</v>
      </c>
    </row>
    <row r="1337" spans="1:86" x14ac:dyDescent="0.25">
      <c r="A1337"/>
      <c r="B1337"/>
      <c r="D1337"/>
      <c r="AL1337">
        <f t="shared" si="140"/>
        <v>0</v>
      </c>
      <c r="AQ1337">
        <f t="shared" si="141"/>
        <v>0</v>
      </c>
      <c r="AR1337" t="str">
        <f>IFERROR(IF(OR(AP1337=338,AP1337=340,AP1337=341,AP1337=342,AP1337="342A",AP1337="342B"),PorcenRet(AP1337,AT1337,AU1337),INDEX(PORCENTAJEBUSCAR,MATCH(AP1337,CódigoRET,0),4)*1),"")</f>
        <v/>
      </c>
      <c r="AS1337">
        <f t="shared" si="142"/>
        <v>0</v>
      </c>
      <c r="BF1337" t="str">
        <f>IFERROR(IF(OR(BD1337=338,BD1337=340,BD1337=341,BD1337=342,BD1337="342A",BD1337="342B"),PorcenRet(BD1337,BH1337,BI1337),INDEX(PORCENTAJEBUSCAR,MATCH(BD1337,CódigoRET,0),4)*1),"")</f>
        <v/>
      </c>
      <c r="BG1337">
        <f t="shared" si="143"/>
        <v>0</v>
      </c>
      <c r="BO1337">
        <f t="shared" si="144"/>
        <v>0</v>
      </c>
      <c r="CC1337">
        <f t="shared" si="145"/>
        <v>0</v>
      </c>
      <c r="CD1337">
        <f t="shared" si="146"/>
        <v>0</v>
      </c>
      <c r="CG1337">
        <f ca="1">IFERROR(INDIRECT("IVA!X"&amp;MATCH(MID(COMPRAS!C1237,1,2)&amp;MID(COMPRAS!F1237,1,2)&amp;MID(COMPRAS!D1237,1,2),IVA!W:W,0)),"SIN COD.")</f>
        <v>0</v>
      </c>
      <c r="CH1337">
        <f ca="1">IFERROR(INDIRECT("IVA!Y"&amp;MATCH(MID(COMPRAS!C1237,1,2)&amp;MID(COMPRAS!F1237,1,2)&amp;MID(COMPRAS!D1237,1,2),IVA!W:W,0)),"SIN COD.")</f>
        <v>0</v>
      </c>
    </row>
    <row r="1338" spans="1:86" x14ac:dyDescent="0.25">
      <c r="A1338"/>
      <c r="B1338"/>
      <c r="D1338"/>
      <c r="AL1338">
        <f t="shared" si="140"/>
        <v>0</v>
      </c>
      <c r="AQ1338">
        <f t="shared" si="141"/>
        <v>0</v>
      </c>
      <c r="AR1338" t="str">
        <f>IFERROR(IF(OR(AP1338=338,AP1338=340,AP1338=341,AP1338=342,AP1338="342A",AP1338="342B"),PorcenRet(AP1338,AT1338,AU1338),INDEX(PORCENTAJEBUSCAR,MATCH(AP1338,CódigoRET,0),4)*1),"")</f>
        <v/>
      </c>
      <c r="AS1338">
        <f t="shared" si="142"/>
        <v>0</v>
      </c>
      <c r="BF1338" t="str">
        <f>IFERROR(IF(OR(BD1338=338,BD1338=340,BD1338=341,BD1338=342,BD1338="342A",BD1338="342B"),PorcenRet(BD1338,BH1338,BI1338),INDEX(PORCENTAJEBUSCAR,MATCH(BD1338,CódigoRET,0),4)*1),"")</f>
        <v/>
      </c>
      <c r="BG1338">
        <f t="shared" si="143"/>
        <v>0</v>
      </c>
      <c r="BO1338">
        <f t="shared" si="144"/>
        <v>0</v>
      </c>
      <c r="CC1338">
        <f t="shared" si="145"/>
        <v>0</v>
      </c>
      <c r="CD1338">
        <f t="shared" si="146"/>
        <v>0</v>
      </c>
      <c r="CG1338">
        <f ca="1">IFERROR(INDIRECT("IVA!X"&amp;MATCH(MID(COMPRAS!C1238,1,2)&amp;MID(COMPRAS!F1238,1,2)&amp;MID(COMPRAS!D1238,1,2),IVA!W:W,0)),"SIN COD.")</f>
        <v>0</v>
      </c>
      <c r="CH1338">
        <f ca="1">IFERROR(INDIRECT("IVA!Y"&amp;MATCH(MID(COMPRAS!C1238,1,2)&amp;MID(COMPRAS!F1238,1,2)&amp;MID(COMPRAS!D1238,1,2),IVA!W:W,0)),"SIN COD.")</f>
        <v>0</v>
      </c>
    </row>
    <row r="1339" spans="1:86" x14ac:dyDescent="0.25">
      <c r="A1339"/>
      <c r="B1339"/>
      <c r="D1339"/>
      <c r="AL1339">
        <f t="shared" si="140"/>
        <v>0</v>
      </c>
      <c r="AQ1339">
        <f t="shared" si="141"/>
        <v>0</v>
      </c>
      <c r="AR1339" t="str">
        <f>IFERROR(IF(OR(AP1339=338,AP1339=340,AP1339=341,AP1339=342,AP1339="342A",AP1339="342B"),PorcenRet(AP1339,AT1339,AU1339),INDEX(PORCENTAJEBUSCAR,MATCH(AP1339,CódigoRET,0),4)*1),"")</f>
        <v/>
      </c>
      <c r="AS1339">
        <f t="shared" si="142"/>
        <v>0</v>
      </c>
      <c r="BF1339" t="str">
        <f>IFERROR(IF(OR(BD1339=338,BD1339=340,BD1339=341,BD1339=342,BD1339="342A",BD1339="342B"),PorcenRet(BD1339,BH1339,BI1339),INDEX(PORCENTAJEBUSCAR,MATCH(BD1339,CódigoRET,0),4)*1),"")</f>
        <v/>
      </c>
      <c r="BG1339">
        <f t="shared" si="143"/>
        <v>0</v>
      </c>
      <c r="BO1339">
        <f t="shared" si="144"/>
        <v>0</v>
      </c>
      <c r="CC1339">
        <f t="shared" si="145"/>
        <v>0</v>
      </c>
      <c r="CD1339">
        <f t="shared" si="146"/>
        <v>0</v>
      </c>
      <c r="CG1339">
        <f ca="1">IFERROR(INDIRECT("IVA!X"&amp;MATCH(MID(COMPRAS!C1239,1,2)&amp;MID(COMPRAS!F1239,1,2)&amp;MID(COMPRAS!D1239,1,2),IVA!W:W,0)),"SIN COD.")</f>
        <v>0</v>
      </c>
      <c r="CH1339">
        <f ca="1">IFERROR(INDIRECT("IVA!Y"&amp;MATCH(MID(COMPRAS!C1239,1,2)&amp;MID(COMPRAS!F1239,1,2)&amp;MID(COMPRAS!D1239,1,2),IVA!W:W,0)),"SIN COD.")</f>
        <v>0</v>
      </c>
    </row>
    <row r="1340" spans="1:86" x14ac:dyDescent="0.25">
      <c r="A1340"/>
      <c r="B1340"/>
      <c r="D1340"/>
      <c r="AL1340">
        <f t="shared" si="140"/>
        <v>0</v>
      </c>
      <c r="AQ1340">
        <f t="shared" si="141"/>
        <v>0</v>
      </c>
      <c r="AR1340" t="str">
        <f>IFERROR(IF(OR(AP1340=338,AP1340=340,AP1340=341,AP1340=342,AP1340="342A",AP1340="342B"),PorcenRet(AP1340,AT1340,AU1340),INDEX(PORCENTAJEBUSCAR,MATCH(AP1340,CódigoRET,0),4)*1),"")</f>
        <v/>
      </c>
      <c r="AS1340">
        <f t="shared" si="142"/>
        <v>0</v>
      </c>
      <c r="BF1340" t="str">
        <f>IFERROR(IF(OR(BD1340=338,BD1340=340,BD1340=341,BD1340=342,BD1340="342A",BD1340="342B"),PorcenRet(BD1340,BH1340,BI1340),INDEX(PORCENTAJEBUSCAR,MATCH(BD1340,CódigoRET,0),4)*1),"")</f>
        <v/>
      </c>
      <c r="BG1340">
        <f t="shared" si="143"/>
        <v>0</v>
      </c>
      <c r="BO1340">
        <f t="shared" si="144"/>
        <v>0</v>
      </c>
      <c r="CC1340">
        <f t="shared" si="145"/>
        <v>0</v>
      </c>
      <c r="CD1340">
        <f t="shared" si="146"/>
        <v>0</v>
      </c>
      <c r="CG1340">
        <f ca="1">IFERROR(INDIRECT("IVA!X"&amp;MATCH(MID(COMPRAS!C1240,1,2)&amp;MID(COMPRAS!F1240,1,2)&amp;MID(COMPRAS!D1240,1,2),IVA!W:W,0)),"SIN COD.")</f>
        <v>0</v>
      </c>
      <c r="CH1340">
        <f ca="1">IFERROR(INDIRECT("IVA!Y"&amp;MATCH(MID(COMPRAS!C1240,1,2)&amp;MID(COMPRAS!F1240,1,2)&amp;MID(COMPRAS!D1240,1,2),IVA!W:W,0)),"SIN COD.")</f>
        <v>0</v>
      </c>
    </row>
    <row r="1341" spans="1:86" x14ac:dyDescent="0.25">
      <c r="A1341"/>
      <c r="B1341"/>
      <c r="D1341"/>
      <c r="AL1341">
        <f t="shared" si="140"/>
        <v>0</v>
      </c>
      <c r="AQ1341">
        <f t="shared" si="141"/>
        <v>0</v>
      </c>
      <c r="AR1341" t="str">
        <f>IFERROR(IF(OR(AP1341=338,AP1341=340,AP1341=341,AP1341=342,AP1341="342A",AP1341="342B"),PorcenRet(AP1341,AT1341,AU1341),INDEX(PORCENTAJEBUSCAR,MATCH(AP1341,CódigoRET,0),4)*1),"")</f>
        <v/>
      </c>
      <c r="AS1341">
        <f t="shared" si="142"/>
        <v>0</v>
      </c>
      <c r="BF1341" t="str">
        <f>IFERROR(IF(OR(BD1341=338,BD1341=340,BD1341=341,BD1341=342,BD1341="342A",BD1341="342B"),PorcenRet(BD1341,BH1341,BI1341),INDEX(PORCENTAJEBUSCAR,MATCH(BD1341,CódigoRET,0),4)*1),"")</f>
        <v/>
      </c>
      <c r="BG1341">
        <f t="shared" si="143"/>
        <v>0</v>
      </c>
      <c r="BO1341">
        <f t="shared" si="144"/>
        <v>0</v>
      </c>
      <c r="CC1341">
        <f t="shared" si="145"/>
        <v>0</v>
      </c>
      <c r="CD1341">
        <f t="shared" si="146"/>
        <v>0</v>
      </c>
      <c r="CG1341">
        <f ca="1">IFERROR(INDIRECT("IVA!X"&amp;MATCH(MID(COMPRAS!C1241,1,2)&amp;MID(COMPRAS!F1241,1,2)&amp;MID(COMPRAS!D1241,1,2),IVA!W:W,0)),"SIN COD.")</f>
        <v>0</v>
      </c>
      <c r="CH1341">
        <f ca="1">IFERROR(INDIRECT("IVA!Y"&amp;MATCH(MID(COMPRAS!C1241,1,2)&amp;MID(COMPRAS!F1241,1,2)&amp;MID(COMPRAS!D1241,1,2),IVA!W:W,0)),"SIN COD.")</f>
        <v>0</v>
      </c>
    </row>
    <row r="1342" spans="1:86" x14ac:dyDescent="0.25">
      <c r="A1342"/>
      <c r="B1342"/>
      <c r="D1342"/>
      <c r="AL1342">
        <f t="shared" si="140"/>
        <v>0</v>
      </c>
      <c r="AQ1342">
        <f t="shared" si="141"/>
        <v>0</v>
      </c>
      <c r="AR1342" t="str">
        <f>IFERROR(IF(OR(AP1342=338,AP1342=340,AP1342=341,AP1342=342,AP1342="342A",AP1342="342B"),PorcenRet(AP1342,AT1342,AU1342),INDEX(PORCENTAJEBUSCAR,MATCH(AP1342,CódigoRET,0),4)*1),"")</f>
        <v/>
      </c>
      <c r="AS1342">
        <f t="shared" si="142"/>
        <v>0</v>
      </c>
      <c r="BF1342" t="str">
        <f>IFERROR(IF(OR(BD1342=338,BD1342=340,BD1342=341,BD1342=342,BD1342="342A",BD1342="342B"),PorcenRet(BD1342,BH1342,BI1342),INDEX(PORCENTAJEBUSCAR,MATCH(BD1342,CódigoRET,0),4)*1),"")</f>
        <v/>
      </c>
      <c r="BG1342">
        <f t="shared" si="143"/>
        <v>0</v>
      </c>
      <c r="BO1342">
        <f t="shared" si="144"/>
        <v>0</v>
      </c>
      <c r="CC1342">
        <f t="shared" si="145"/>
        <v>0</v>
      </c>
      <c r="CD1342">
        <f t="shared" si="146"/>
        <v>0</v>
      </c>
      <c r="CG1342">
        <f ca="1">IFERROR(INDIRECT("IVA!X"&amp;MATCH(MID(COMPRAS!C1242,1,2)&amp;MID(COMPRAS!F1242,1,2)&amp;MID(COMPRAS!D1242,1,2),IVA!W:W,0)),"SIN COD.")</f>
        <v>0</v>
      </c>
      <c r="CH1342">
        <f ca="1">IFERROR(INDIRECT("IVA!Y"&amp;MATCH(MID(COMPRAS!C1242,1,2)&amp;MID(COMPRAS!F1242,1,2)&amp;MID(COMPRAS!D1242,1,2),IVA!W:W,0)),"SIN COD.")</f>
        <v>0</v>
      </c>
    </row>
    <row r="1343" spans="1:86" x14ac:dyDescent="0.25">
      <c r="A1343"/>
      <c r="B1343"/>
      <c r="D1343"/>
      <c r="AL1343">
        <f t="shared" si="140"/>
        <v>0</v>
      </c>
      <c r="AQ1343">
        <f t="shared" si="141"/>
        <v>0</v>
      </c>
      <c r="AR1343" t="str">
        <f>IFERROR(IF(OR(AP1343=338,AP1343=340,AP1343=341,AP1343=342,AP1343="342A",AP1343="342B"),PorcenRet(AP1343,AT1343,AU1343),INDEX(PORCENTAJEBUSCAR,MATCH(AP1343,CódigoRET,0),4)*1),"")</f>
        <v/>
      </c>
      <c r="AS1343">
        <f t="shared" si="142"/>
        <v>0</v>
      </c>
      <c r="BF1343" t="str">
        <f>IFERROR(IF(OR(BD1343=338,BD1343=340,BD1343=341,BD1343=342,BD1343="342A",BD1343="342B"),PorcenRet(BD1343,BH1343,BI1343),INDEX(PORCENTAJEBUSCAR,MATCH(BD1343,CódigoRET,0),4)*1),"")</f>
        <v/>
      </c>
      <c r="BG1343">
        <f t="shared" si="143"/>
        <v>0</v>
      </c>
      <c r="BO1343">
        <f t="shared" si="144"/>
        <v>0</v>
      </c>
      <c r="CC1343">
        <f t="shared" si="145"/>
        <v>0</v>
      </c>
      <c r="CD1343">
        <f t="shared" si="146"/>
        <v>0</v>
      </c>
      <c r="CG1343">
        <f ca="1">IFERROR(INDIRECT("IVA!X"&amp;MATCH(MID(COMPRAS!C1243,1,2)&amp;MID(COMPRAS!F1243,1,2)&amp;MID(COMPRAS!D1243,1,2),IVA!W:W,0)),"SIN COD.")</f>
        <v>0</v>
      </c>
      <c r="CH1343">
        <f ca="1">IFERROR(INDIRECT("IVA!Y"&amp;MATCH(MID(COMPRAS!C1243,1,2)&amp;MID(COMPRAS!F1243,1,2)&amp;MID(COMPRAS!D1243,1,2),IVA!W:W,0)),"SIN COD.")</f>
        <v>0</v>
      </c>
    </row>
    <row r="1344" spans="1:86" x14ac:dyDescent="0.25">
      <c r="A1344"/>
      <c r="B1344"/>
      <c r="D1344"/>
      <c r="AL1344">
        <f t="shared" si="140"/>
        <v>0</v>
      </c>
      <c r="AQ1344">
        <f t="shared" si="141"/>
        <v>0</v>
      </c>
      <c r="AR1344" t="str">
        <f>IFERROR(IF(OR(AP1344=338,AP1344=340,AP1344=341,AP1344=342,AP1344="342A",AP1344="342B"),PorcenRet(AP1344,AT1344,AU1344),INDEX(PORCENTAJEBUSCAR,MATCH(AP1344,CódigoRET,0),4)*1),"")</f>
        <v/>
      </c>
      <c r="AS1344">
        <f t="shared" si="142"/>
        <v>0</v>
      </c>
      <c r="BF1344" t="str">
        <f>IFERROR(IF(OR(BD1344=338,BD1344=340,BD1344=341,BD1344=342,BD1344="342A",BD1344="342B"),PorcenRet(BD1344,BH1344,BI1344),INDEX(PORCENTAJEBUSCAR,MATCH(BD1344,CódigoRET,0),4)*1),"")</f>
        <v/>
      </c>
      <c r="BG1344">
        <f t="shared" si="143"/>
        <v>0</v>
      </c>
      <c r="BO1344">
        <f t="shared" si="144"/>
        <v>0</v>
      </c>
      <c r="CC1344">
        <f t="shared" si="145"/>
        <v>0</v>
      </c>
      <c r="CD1344">
        <f t="shared" si="146"/>
        <v>0</v>
      </c>
      <c r="CG1344">
        <f ca="1">IFERROR(INDIRECT("IVA!X"&amp;MATCH(MID(COMPRAS!C1244,1,2)&amp;MID(COMPRAS!F1244,1,2)&amp;MID(COMPRAS!D1244,1,2),IVA!W:W,0)),"SIN COD.")</f>
        <v>0</v>
      </c>
      <c r="CH1344">
        <f ca="1">IFERROR(INDIRECT("IVA!Y"&amp;MATCH(MID(COMPRAS!C1244,1,2)&amp;MID(COMPRAS!F1244,1,2)&amp;MID(COMPRAS!D1244,1,2),IVA!W:W,0)),"SIN COD.")</f>
        <v>0</v>
      </c>
    </row>
    <row r="1345" spans="1:86" x14ac:dyDescent="0.25">
      <c r="A1345"/>
      <c r="B1345"/>
      <c r="D1345"/>
      <c r="AL1345">
        <f t="shared" si="140"/>
        <v>0</v>
      </c>
      <c r="AQ1345">
        <f t="shared" si="141"/>
        <v>0</v>
      </c>
      <c r="AR1345" t="str">
        <f>IFERROR(IF(OR(AP1345=338,AP1345=340,AP1345=341,AP1345=342,AP1345="342A",AP1345="342B"),PorcenRet(AP1345,AT1345,AU1345),INDEX(PORCENTAJEBUSCAR,MATCH(AP1345,CódigoRET,0),4)*1),"")</f>
        <v/>
      </c>
      <c r="AS1345">
        <f t="shared" si="142"/>
        <v>0</v>
      </c>
      <c r="BF1345" t="str">
        <f>IFERROR(IF(OR(BD1345=338,BD1345=340,BD1345=341,BD1345=342,BD1345="342A",BD1345="342B"),PorcenRet(BD1345,BH1345,BI1345),INDEX(PORCENTAJEBUSCAR,MATCH(BD1345,CódigoRET,0),4)*1),"")</f>
        <v/>
      </c>
      <c r="BG1345">
        <f t="shared" si="143"/>
        <v>0</v>
      </c>
      <c r="BO1345">
        <f t="shared" si="144"/>
        <v>0</v>
      </c>
      <c r="CC1345">
        <f t="shared" si="145"/>
        <v>0</v>
      </c>
      <c r="CD1345">
        <f t="shared" si="146"/>
        <v>0</v>
      </c>
      <c r="CG1345">
        <f ca="1">IFERROR(INDIRECT("IVA!X"&amp;MATCH(MID(COMPRAS!C1245,1,2)&amp;MID(COMPRAS!F1245,1,2)&amp;MID(COMPRAS!D1245,1,2),IVA!W:W,0)),"SIN COD.")</f>
        <v>0</v>
      </c>
      <c r="CH1345">
        <f ca="1">IFERROR(INDIRECT("IVA!Y"&amp;MATCH(MID(COMPRAS!C1245,1,2)&amp;MID(COMPRAS!F1245,1,2)&amp;MID(COMPRAS!D1245,1,2),IVA!W:W,0)),"SIN COD.")</f>
        <v>0</v>
      </c>
    </row>
    <row r="1346" spans="1:86" x14ac:dyDescent="0.25">
      <c r="A1346"/>
      <c r="B1346"/>
      <c r="D1346"/>
      <c r="AL1346">
        <f t="shared" ref="AL1346:AL1409" si="147">O1346+P1346+Q1346+R1346+S1346+T1346+U1346+V1346</f>
        <v>0</v>
      </c>
      <c r="AQ1346">
        <f t="shared" ref="AQ1346:AQ1409" si="148">+P1346+Q1346+R1346+S1346-BE1346-BQ1346-BW1346+O1346</f>
        <v>0</v>
      </c>
      <c r="AR1346" t="str">
        <f>IFERROR(IF(OR(AP1346=338,AP1346=340,AP1346=341,AP1346=342,AP1346="342A",AP1346="342B"),PorcenRet(AP1346,AT1346,AU1346),INDEX(PORCENTAJEBUSCAR,MATCH(AP1346,CódigoRET,0),4)*1),"")</f>
        <v/>
      </c>
      <c r="AS1346">
        <f t="shared" ref="AS1346:AS1409" si="149">ROUND(IF(AP1346="",0,AQ1346*(AR1346/100)),2)</f>
        <v>0</v>
      </c>
      <c r="BF1346" t="str">
        <f>IFERROR(IF(OR(BD1346=338,BD1346=340,BD1346=341,BD1346=342,BD1346="342A",BD1346="342B"),PorcenRet(BD1346,BH1346,BI1346),INDEX(PORCENTAJEBUSCAR,MATCH(BD1346,CódigoRET,0),4)*1),"")</f>
        <v/>
      </c>
      <c r="BG1346">
        <f t="shared" ref="BG1346:BG1409" si="150">ROUND(IF(BD1346="",0,BE1346*(BF1346/100)),2)</f>
        <v>0</v>
      </c>
      <c r="BO1346">
        <f t="shared" ref="BO1346:BO1409" si="151">IF(MID(F1346,1,2)="41",SUM(O1346:S1346),0)</f>
        <v>0</v>
      </c>
      <c r="CC1346">
        <f t="shared" ref="CC1346:CC1409" si="152">O1346+P1346+Q1346+R1346+S1346</f>
        <v>0</v>
      </c>
      <c r="CD1346">
        <f t="shared" ref="CD1346:CD1409" si="153">T1346+U1346</f>
        <v>0</v>
      </c>
      <c r="CG1346">
        <f ca="1">IFERROR(INDIRECT("IVA!X"&amp;MATCH(MID(COMPRAS!C1246,1,2)&amp;MID(COMPRAS!F1246,1,2)&amp;MID(COMPRAS!D1246,1,2),IVA!W:W,0)),"SIN COD.")</f>
        <v>0</v>
      </c>
      <c r="CH1346">
        <f ca="1">IFERROR(INDIRECT("IVA!Y"&amp;MATCH(MID(COMPRAS!C1246,1,2)&amp;MID(COMPRAS!F1246,1,2)&amp;MID(COMPRAS!D1246,1,2),IVA!W:W,0)),"SIN COD.")</f>
        <v>0</v>
      </c>
    </row>
    <row r="1347" spans="1:86" x14ac:dyDescent="0.25">
      <c r="A1347"/>
      <c r="B1347"/>
      <c r="D1347"/>
      <c r="AL1347">
        <f t="shared" si="147"/>
        <v>0</v>
      </c>
      <c r="AQ1347">
        <f t="shared" si="148"/>
        <v>0</v>
      </c>
      <c r="AR1347" t="str">
        <f>IFERROR(IF(OR(AP1347=338,AP1347=340,AP1347=341,AP1347=342,AP1347="342A",AP1347="342B"),PorcenRet(AP1347,AT1347,AU1347),INDEX(PORCENTAJEBUSCAR,MATCH(AP1347,CódigoRET,0),4)*1),"")</f>
        <v/>
      </c>
      <c r="AS1347">
        <f t="shared" si="149"/>
        <v>0</v>
      </c>
      <c r="BF1347" t="str">
        <f>IFERROR(IF(OR(BD1347=338,BD1347=340,BD1347=341,BD1347=342,BD1347="342A",BD1347="342B"),PorcenRet(BD1347,BH1347,BI1347),INDEX(PORCENTAJEBUSCAR,MATCH(BD1347,CódigoRET,0),4)*1),"")</f>
        <v/>
      </c>
      <c r="BG1347">
        <f t="shared" si="150"/>
        <v>0</v>
      </c>
      <c r="BO1347">
        <f t="shared" si="151"/>
        <v>0</v>
      </c>
      <c r="CC1347">
        <f t="shared" si="152"/>
        <v>0</v>
      </c>
      <c r="CD1347">
        <f t="shared" si="153"/>
        <v>0</v>
      </c>
      <c r="CG1347">
        <f ca="1">IFERROR(INDIRECT("IVA!X"&amp;MATCH(MID(COMPRAS!C1247,1,2)&amp;MID(COMPRAS!F1247,1,2)&amp;MID(COMPRAS!D1247,1,2),IVA!W:W,0)),"SIN COD.")</f>
        <v>0</v>
      </c>
      <c r="CH1347">
        <f ca="1">IFERROR(INDIRECT("IVA!Y"&amp;MATCH(MID(COMPRAS!C1247,1,2)&amp;MID(COMPRAS!F1247,1,2)&amp;MID(COMPRAS!D1247,1,2),IVA!W:W,0)),"SIN COD.")</f>
        <v>0</v>
      </c>
    </row>
    <row r="1348" spans="1:86" x14ac:dyDescent="0.25">
      <c r="A1348"/>
      <c r="B1348"/>
      <c r="D1348"/>
      <c r="AL1348">
        <f t="shared" si="147"/>
        <v>0</v>
      </c>
      <c r="AQ1348">
        <f t="shared" si="148"/>
        <v>0</v>
      </c>
      <c r="AR1348" t="str">
        <f>IFERROR(IF(OR(AP1348=338,AP1348=340,AP1348=341,AP1348=342,AP1348="342A",AP1348="342B"),PorcenRet(AP1348,AT1348,AU1348),INDEX(PORCENTAJEBUSCAR,MATCH(AP1348,CódigoRET,0),4)*1),"")</f>
        <v/>
      </c>
      <c r="AS1348">
        <f t="shared" si="149"/>
        <v>0</v>
      </c>
      <c r="BF1348" t="str">
        <f>IFERROR(IF(OR(BD1348=338,BD1348=340,BD1348=341,BD1348=342,BD1348="342A",BD1348="342B"),PorcenRet(BD1348,BH1348,BI1348),INDEX(PORCENTAJEBUSCAR,MATCH(BD1348,CódigoRET,0),4)*1),"")</f>
        <v/>
      </c>
      <c r="BG1348">
        <f t="shared" si="150"/>
        <v>0</v>
      </c>
      <c r="BO1348">
        <f t="shared" si="151"/>
        <v>0</v>
      </c>
      <c r="CC1348">
        <f t="shared" si="152"/>
        <v>0</v>
      </c>
      <c r="CD1348">
        <f t="shared" si="153"/>
        <v>0</v>
      </c>
      <c r="CG1348">
        <f ca="1">IFERROR(INDIRECT("IVA!X"&amp;MATCH(MID(COMPRAS!C1248,1,2)&amp;MID(COMPRAS!F1248,1,2)&amp;MID(COMPRAS!D1248,1,2),IVA!W:W,0)),"SIN COD.")</f>
        <v>0</v>
      </c>
      <c r="CH1348">
        <f ca="1">IFERROR(INDIRECT("IVA!Y"&amp;MATCH(MID(COMPRAS!C1248,1,2)&amp;MID(COMPRAS!F1248,1,2)&amp;MID(COMPRAS!D1248,1,2),IVA!W:W,0)),"SIN COD.")</f>
        <v>0</v>
      </c>
    </row>
    <row r="1349" spans="1:86" x14ac:dyDescent="0.25">
      <c r="A1349"/>
      <c r="B1349"/>
      <c r="D1349"/>
      <c r="AL1349">
        <f t="shared" si="147"/>
        <v>0</v>
      </c>
      <c r="AQ1349">
        <f t="shared" si="148"/>
        <v>0</v>
      </c>
      <c r="AR1349" t="str">
        <f>IFERROR(IF(OR(AP1349=338,AP1349=340,AP1349=341,AP1349=342,AP1349="342A",AP1349="342B"),PorcenRet(AP1349,AT1349,AU1349),INDEX(PORCENTAJEBUSCAR,MATCH(AP1349,CódigoRET,0),4)*1),"")</f>
        <v/>
      </c>
      <c r="AS1349">
        <f t="shared" si="149"/>
        <v>0</v>
      </c>
      <c r="BF1349" t="str">
        <f>IFERROR(IF(OR(BD1349=338,BD1349=340,BD1349=341,BD1349=342,BD1349="342A",BD1349="342B"),PorcenRet(BD1349,BH1349,BI1349),INDEX(PORCENTAJEBUSCAR,MATCH(BD1349,CódigoRET,0),4)*1),"")</f>
        <v/>
      </c>
      <c r="BG1349">
        <f t="shared" si="150"/>
        <v>0</v>
      </c>
      <c r="BO1349">
        <f t="shared" si="151"/>
        <v>0</v>
      </c>
      <c r="CC1349">
        <f t="shared" si="152"/>
        <v>0</v>
      </c>
      <c r="CD1349">
        <f t="shared" si="153"/>
        <v>0</v>
      </c>
      <c r="CG1349">
        <f ca="1">IFERROR(INDIRECT("IVA!X"&amp;MATCH(MID(COMPRAS!C1249,1,2)&amp;MID(COMPRAS!F1249,1,2)&amp;MID(COMPRAS!D1249,1,2),IVA!W:W,0)),"SIN COD.")</f>
        <v>0</v>
      </c>
      <c r="CH1349">
        <f ca="1">IFERROR(INDIRECT("IVA!Y"&amp;MATCH(MID(COMPRAS!C1249,1,2)&amp;MID(COMPRAS!F1249,1,2)&amp;MID(COMPRAS!D1249,1,2),IVA!W:W,0)),"SIN COD.")</f>
        <v>0</v>
      </c>
    </row>
    <row r="1350" spans="1:86" x14ac:dyDescent="0.25">
      <c r="A1350"/>
      <c r="B1350"/>
      <c r="D1350"/>
      <c r="AL1350">
        <f t="shared" si="147"/>
        <v>0</v>
      </c>
      <c r="AQ1350">
        <f t="shared" si="148"/>
        <v>0</v>
      </c>
      <c r="AR1350" t="str">
        <f>IFERROR(IF(OR(AP1350=338,AP1350=340,AP1350=341,AP1350=342,AP1350="342A",AP1350="342B"),PorcenRet(AP1350,AT1350,AU1350),INDEX(PORCENTAJEBUSCAR,MATCH(AP1350,CódigoRET,0),4)*1),"")</f>
        <v/>
      </c>
      <c r="AS1350">
        <f t="shared" si="149"/>
        <v>0</v>
      </c>
      <c r="BF1350" t="str">
        <f>IFERROR(IF(OR(BD1350=338,BD1350=340,BD1350=341,BD1350=342,BD1350="342A",BD1350="342B"),PorcenRet(BD1350,BH1350,BI1350),INDEX(PORCENTAJEBUSCAR,MATCH(BD1350,CódigoRET,0),4)*1),"")</f>
        <v/>
      </c>
      <c r="BG1350">
        <f t="shared" si="150"/>
        <v>0</v>
      </c>
      <c r="BO1350">
        <f t="shared" si="151"/>
        <v>0</v>
      </c>
      <c r="CC1350">
        <f t="shared" si="152"/>
        <v>0</v>
      </c>
      <c r="CD1350">
        <f t="shared" si="153"/>
        <v>0</v>
      </c>
      <c r="CG1350">
        <f ca="1">IFERROR(INDIRECT("IVA!X"&amp;MATCH(MID(COMPRAS!C1250,1,2)&amp;MID(COMPRAS!F1250,1,2)&amp;MID(COMPRAS!D1250,1,2),IVA!W:W,0)),"SIN COD.")</f>
        <v>0</v>
      </c>
      <c r="CH1350">
        <f ca="1">IFERROR(INDIRECT("IVA!Y"&amp;MATCH(MID(COMPRAS!C1250,1,2)&amp;MID(COMPRAS!F1250,1,2)&amp;MID(COMPRAS!D1250,1,2),IVA!W:W,0)),"SIN COD.")</f>
        <v>0</v>
      </c>
    </row>
    <row r="1351" spans="1:86" x14ac:dyDescent="0.25">
      <c r="A1351"/>
      <c r="B1351"/>
      <c r="D1351"/>
      <c r="AL1351">
        <f t="shared" si="147"/>
        <v>0</v>
      </c>
      <c r="AQ1351">
        <f t="shared" si="148"/>
        <v>0</v>
      </c>
      <c r="AR1351" t="str">
        <f>IFERROR(IF(OR(AP1351=338,AP1351=340,AP1351=341,AP1351=342,AP1351="342A",AP1351="342B"),PorcenRet(AP1351,AT1351,AU1351),INDEX(PORCENTAJEBUSCAR,MATCH(AP1351,CódigoRET,0),4)*1),"")</f>
        <v/>
      </c>
      <c r="AS1351">
        <f t="shared" si="149"/>
        <v>0</v>
      </c>
      <c r="BF1351" t="str">
        <f>IFERROR(IF(OR(BD1351=338,BD1351=340,BD1351=341,BD1351=342,BD1351="342A",BD1351="342B"),PorcenRet(BD1351,BH1351,BI1351),INDEX(PORCENTAJEBUSCAR,MATCH(BD1351,CódigoRET,0),4)*1),"")</f>
        <v/>
      </c>
      <c r="BG1351">
        <f t="shared" si="150"/>
        <v>0</v>
      </c>
      <c r="BO1351">
        <f t="shared" si="151"/>
        <v>0</v>
      </c>
      <c r="CC1351">
        <f t="shared" si="152"/>
        <v>0</v>
      </c>
      <c r="CD1351">
        <f t="shared" si="153"/>
        <v>0</v>
      </c>
      <c r="CG1351">
        <f ca="1">IFERROR(INDIRECT("IVA!X"&amp;MATCH(MID(COMPRAS!C1251,1,2)&amp;MID(COMPRAS!F1251,1,2)&amp;MID(COMPRAS!D1251,1,2),IVA!W:W,0)),"SIN COD.")</f>
        <v>0</v>
      </c>
      <c r="CH1351">
        <f ca="1">IFERROR(INDIRECT("IVA!Y"&amp;MATCH(MID(COMPRAS!C1251,1,2)&amp;MID(COMPRAS!F1251,1,2)&amp;MID(COMPRAS!D1251,1,2),IVA!W:W,0)),"SIN COD.")</f>
        <v>0</v>
      </c>
    </row>
    <row r="1352" spans="1:86" x14ac:dyDescent="0.25">
      <c r="A1352"/>
      <c r="B1352"/>
      <c r="D1352"/>
      <c r="AL1352">
        <f t="shared" si="147"/>
        <v>0</v>
      </c>
      <c r="AQ1352">
        <f t="shared" si="148"/>
        <v>0</v>
      </c>
      <c r="AR1352" t="str">
        <f>IFERROR(IF(OR(AP1352=338,AP1352=340,AP1352=341,AP1352=342,AP1352="342A",AP1352="342B"),PorcenRet(AP1352,AT1352,AU1352),INDEX(PORCENTAJEBUSCAR,MATCH(AP1352,CódigoRET,0),4)*1),"")</f>
        <v/>
      </c>
      <c r="AS1352">
        <f t="shared" si="149"/>
        <v>0</v>
      </c>
      <c r="BF1352" t="str">
        <f>IFERROR(IF(OR(BD1352=338,BD1352=340,BD1352=341,BD1352=342,BD1352="342A",BD1352="342B"),PorcenRet(BD1352,BH1352,BI1352),INDEX(PORCENTAJEBUSCAR,MATCH(BD1352,CódigoRET,0),4)*1),"")</f>
        <v/>
      </c>
      <c r="BG1352">
        <f t="shared" si="150"/>
        <v>0</v>
      </c>
      <c r="BO1352">
        <f t="shared" si="151"/>
        <v>0</v>
      </c>
      <c r="CC1352">
        <f t="shared" si="152"/>
        <v>0</v>
      </c>
      <c r="CD1352">
        <f t="shared" si="153"/>
        <v>0</v>
      </c>
      <c r="CG1352">
        <f ca="1">IFERROR(INDIRECT("IVA!X"&amp;MATCH(MID(COMPRAS!C1252,1,2)&amp;MID(COMPRAS!F1252,1,2)&amp;MID(COMPRAS!D1252,1,2),IVA!W:W,0)),"SIN COD.")</f>
        <v>0</v>
      </c>
      <c r="CH1352">
        <f ca="1">IFERROR(INDIRECT("IVA!Y"&amp;MATCH(MID(COMPRAS!C1252,1,2)&amp;MID(COMPRAS!F1252,1,2)&amp;MID(COMPRAS!D1252,1,2),IVA!W:W,0)),"SIN COD.")</f>
        <v>0</v>
      </c>
    </row>
    <row r="1353" spans="1:86" x14ac:dyDescent="0.25">
      <c r="A1353"/>
      <c r="B1353"/>
      <c r="D1353"/>
      <c r="AL1353">
        <f t="shared" si="147"/>
        <v>0</v>
      </c>
      <c r="AQ1353">
        <f t="shared" si="148"/>
        <v>0</v>
      </c>
      <c r="AR1353" t="str">
        <f>IFERROR(IF(OR(AP1353=338,AP1353=340,AP1353=341,AP1353=342,AP1353="342A",AP1353="342B"),PorcenRet(AP1353,AT1353,AU1353),INDEX(PORCENTAJEBUSCAR,MATCH(AP1353,CódigoRET,0),4)*1),"")</f>
        <v/>
      </c>
      <c r="AS1353">
        <f t="shared" si="149"/>
        <v>0</v>
      </c>
      <c r="BF1353" t="str">
        <f>IFERROR(IF(OR(BD1353=338,BD1353=340,BD1353=341,BD1353=342,BD1353="342A",BD1353="342B"),PorcenRet(BD1353,BH1353,BI1353),INDEX(PORCENTAJEBUSCAR,MATCH(BD1353,CódigoRET,0),4)*1),"")</f>
        <v/>
      </c>
      <c r="BG1353">
        <f t="shared" si="150"/>
        <v>0</v>
      </c>
      <c r="BO1353">
        <f t="shared" si="151"/>
        <v>0</v>
      </c>
      <c r="CC1353">
        <f t="shared" si="152"/>
        <v>0</v>
      </c>
      <c r="CD1353">
        <f t="shared" si="153"/>
        <v>0</v>
      </c>
      <c r="CG1353">
        <f ca="1">IFERROR(INDIRECT("IVA!X"&amp;MATCH(MID(COMPRAS!C1253,1,2)&amp;MID(COMPRAS!F1253,1,2)&amp;MID(COMPRAS!D1253,1,2),IVA!W:W,0)),"SIN COD.")</f>
        <v>0</v>
      </c>
      <c r="CH1353">
        <f ca="1">IFERROR(INDIRECT("IVA!Y"&amp;MATCH(MID(COMPRAS!C1253,1,2)&amp;MID(COMPRAS!F1253,1,2)&amp;MID(COMPRAS!D1253,1,2),IVA!W:W,0)),"SIN COD.")</f>
        <v>0</v>
      </c>
    </row>
    <row r="1354" spans="1:86" x14ac:dyDescent="0.25">
      <c r="A1354"/>
      <c r="B1354"/>
      <c r="D1354"/>
      <c r="AL1354">
        <f t="shared" si="147"/>
        <v>0</v>
      </c>
      <c r="AQ1354">
        <f t="shared" si="148"/>
        <v>0</v>
      </c>
      <c r="AR1354" t="str">
        <f>IFERROR(IF(OR(AP1354=338,AP1354=340,AP1354=341,AP1354=342,AP1354="342A",AP1354="342B"),PorcenRet(AP1354,AT1354,AU1354),INDEX(PORCENTAJEBUSCAR,MATCH(AP1354,CódigoRET,0),4)*1),"")</f>
        <v/>
      </c>
      <c r="AS1354">
        <f t="shared" si="149"/>
        <v>0</v>
      </c>
      <c r="BF1354" t="str">
        <f>IFERROR(IF(OR(BD1354=338,BD1354=340,BD1354=341,BD1354=342,BD1354="342A",BD1354="342B"),PorcenRet(BD1354,BH1354,BI1354),INDEX(PORCENTAJEBUSCAR,MATCH(BD1354,CódigoRET,0),4)*1),"")</f>
        <v/>
      </c>
      <c r="BG1354">
        <f t="shared" si="150"/>
        <v>0</v>
      </c>
      <c r="BO1354">
        <f t="shared" si="151"/>
        <v>0</v>
      </c>
      <c r="CC1354">
        <f t="shared" si="152"/>
        <v>0</v>
      </c>
      <c r="CD1354">
        <f t="shared" si="153"/>
        <v>0</v>
      </c>
      <c r="CG1354">
        <f ca="1">IFERROR(INDIRECT("IVA!X"&amp;MATCH(MID(COMPRAS!C1254,1,2)&amp;MID(COMPRAS!F1254,1,2)&amp;MID(COMPRAS!D1254,1,2),IVA!W:W,0)),"SIN COD.")</f>
        <v>0</v>
      </c>
      <c r="CH1354">
        <f ca="1">IFERROR(INDIRECT("IVA!Y"&amp;MATCH(MID(COMPRAS!C1254,1,2)&amp;MID(COMPRAS!F1254,1,2)&amp;MID(COMPRAS!D1254,1,2),IVA!W:W,0)),"SIN COD.")</f>
        <v>0</v>
      </c>
    </row>
    <row r="1355" spans="1:86" x14ac:dyDescent="0.25">
      <c r="A1355"/>
      <c r="B1355"/>
      <c r="D1355"/>
      <c r="AL1355">
        <f t="shared" si="147"/>
        <v>0</v>
      </c>
      <c r="AQ1355">
        <f t="shared" si="148"/>
        <v>0</v>
      </c>
      <c r="AR1355" t="str">
        <f>IFERROR(IF(OR(AP1355=338,AP1355=340,AP1355=341,AP1355=342,AP1355="342A",AP1355="342B"),PorcenRet(AP1355,AT1355,AU1355),INDEX(PORCENTAJEBUSCAR,MATCH(AP1355,CódigoRET,0),4)*1),"")</f>
        <v/>
      </c>
      <c r="AS1355">
        <f t="shared" si="149"/>
        <v>0</v>
      </c>
      <c r="BF1355" t="str">
        <f>IFERROR(IF(OR(BD1355=338,BD1355=340,BD1355=341,BD1355=342,BD1355="342A",BD1355="342B"),PorcenRet(BD1355,BH1355,BI1355),INDEX(PORCENTAJEBUSCAR,MATCH(BD1355,CódigoRET,0),4)*1),"")</f>
        <v/>
      </c>
      <c r="BG1355">
        <f t="shared" si="150"/>
        <v>0</v>
      </c>
      <c r="BO1355">
        <f t="shared" si="151"/>
        <v>0</v>
      </c>
      <c r="CC1355">
        <f t="shared" si="152"/>
        <v>0</v>
      </c>
      <c r="CD1355">
        <f t="shared" si="153"/>
        <v>0</v>
      </c>
      <c r="CG1355">
        <f ca="1">IFERROR(INDIRECT("IVA!X"&amp;MATCH(MID(COMPRAS!C1255,1,2)&amp;MID(COMPRAS!F1255,1,2)&amp;MID(COMPRAS!D1255,1,2),IVA!W:W,0)),"SIN COD.")</f>
        <v>0</v>
      </c>
      <c r="CH1355">
        <f ca="1">IFERROR(INDIRECT("IVA!Y"&amp;MATCH(MID(COMPRAS!C1255,1,2)&amp;MID(COMPRAS!F1255,1,2)&amp;MID(COMPRAS!D1255,1,2),IVA!W:W,0)),"SIN COD.")</f>
        <v>0</v>
      </c>
    </row>
    <row r="1356" spans="1:86" x14ac:dyDescent="0.25">
      <c r="A1356"/>
      <c r="B1356"/>
      <c r="D1356"/>
      <c r="AL1356">
        <f t="shared" si="147"/>
        <v>0</v>
      </c>
      <c r="AQ1356">
        <f t="shared" si="148"/>
        <v>0</v>
      </c>
      <c r="AR1356" t="str">
        <f>IFERROR(IF(OR(AP1356=338,AP1356=340,AP1356=341,AP1356=342,AP1356="342A",AP1356="342B"),PorcenRet(AP1356,AT1356,AU1356),INDEX(PORCENTAJEBUSCAR,MATCH(AP1356,CódigoRET,0),4)*1),"")</f>
        <v/>
      </c>
      <c r="AS1356">
        <f t="shared" si="149"/>
        <v>0</v>
      </c>
      <c r="BF1356" t="str">
        <f>IFERROR(IF(OR(BD1356=338,BD1356=340,BD1356=341,BD1356=342,BD1356="342A",BD1356="342B"),PorcenRet(BD1356,BH1356,BI1356),INDEX(PORCENTAJEBUSCAR,MATCH(BD1356,CódigoRET,0),4)*1),"")</f>
        <v/>
      </c>
      <c r="BG1356">
        <f t="shared" si="150"/>
        <v>0</v>
      </c>
      <c r="BO1356">
        <f t="shared" si="151"/>
        <v>0</v>
      </c>
      <c r="CC1356">
        <f t="shared" si="152"/>
        <v>0</v>
      </c>
      <c r="CD1356">
        <f t="shared" si="153"/>
        <v>0</v>
      </c>
      <c r="CG1356">
        <f ca="1">IFERROR(INDIRECT("IVA!X"&amp;MATCH(MID(COMPRAS!C1256,1,2)&amp;MID(COMPRAS!F1256,1,2)&amp;MID(COMPRAS!D1256,1,2),IVA!W:W,0)),"SIN COD.")</f>
        <v>0</v>
      </c>
      <c r="CH1356">
        <f ca="1">IFERROR(INDIRECT("IVA!Y"&amp;MATCH(MID(COMPRAS!C1256,1,2)&amp;MID(COMPRAS!F1256,1,2)&amp;MID(COMPRAS!D1256,1,2),IVA!W:W,0)),"SIN COD.")</f>
        <v>0</v>
      </c>
    </row>
    <row r="1357" spans="1:86" x14ac:dyDescent="0.25">
      <c r="A1357"/>
      <c r="B1357"/>
      <c r="D1357"/>
      <c r="AL1357">
        <f t="shared" si="147"/>
        <v>0</v>
      </c>
      <c r="AQ1357">
        <f t="shared" si="148"/>
        <v>0</v>
      </c>
      <c r="AR1357" t="str">
        <f>IFERROR(IF(OR(AP1357=338,AP1357=340,AP1357=341,AP1357=342,AP1357="342A",AP1357="342B"),PorcenRet(AP1357,AT1357,AU1357),INDEX(PORCENTAJEBUSCAR,MATCH(AP1357,CódigoRET,0),4)*1),"")</f>
        <v/>
      </c>
      <c r="AS1357">
        <f t="shared" si="149"/>
        <v>0</v>
      </c>
      <c r="BF1357" t="str">
        <f>IFERROR(IF(OR(BD1357=338,BD1357=340,BD1357=341,BD1357=342,BD1357="342A",BD1357="342B"),PorcenRet(BD1357,BH1357,BI1357),INDEX(PORCENTAJEBUSCAR,MATCH(BD1357,CódigoRET,0),4)*1),"")</f>
        <v/>
      </c>
      <c r="BG1357">
        <f t="shared" si="150"/>
        <v>0</v>
      </c>
      <c r="BO1357">
        <f t="shared" si="151"/>
        <v>0</v>
      </c>
      <c r="CC1357">
        <f t="shared" si="152"/>
        <v>0</v>
      </c>
      <c r="CD1357">
        <f t="shared" si="153"/>
        <v>0</v>
      </c>
      <c r="CG1357">
        <f ca="1">IFERROR(INDIRECT("IVA!X"&amp;MATCH(MID(COMPRAS!C1257,1,2)&amp;MID(COMPRAS!F1257,1,2)&amp;MID(COMPRAS!D1257,1,2),IVA!W:W,0)),"SIN COD.")</f>
        <v>0</v>
      </c>
      <c r="CH1357">
        <f ca="1">IFERROR(INDIRECT("IVA!Y"&amp;MATCH(MID(COMPRAS!C1257,1,2)&amp;MID(COMPRAS!F1257,1,2)&amp;MID(COMPRAS!D1257,1,2),IVA!W:W,0)),"SIN COD.")</f>
        <v>0</v>
      </c>
    </row>
    <row r="1358" spans="1:86" x14ac:dyDescent="0.25">
      <c r="A1358"/>
      <c r="B1358"/>
      <c r="D1358"/>
      <c r="AL1358">
        <f t="shared" si="147"/>
        <v>0</v>
      </c>
      <c r="AQ1358">
        <f t="shared" si="148"/>
        <v>0</v>
      </c>
      <c r="AR1358" t="str">
        <f>IFERROR(IF(OR(AP1358=338,AP1358=340,AP1358=341,AP1358=342,AP1358="342A",AP1358="342B"),PorcenRet(AP1358,AT1358,AU1358),INDEX(PORCENTAJEBUSCAR,MATCH(AP1358,CódigoRET,0),4)*1),"")</f>
        <v/>
      </c>
      <c r="AS1358">
        <f t="shared" si="149"/>
        <v>0</v>
      </c>
      <c r="BF1358" t="str">
        <f>IFERROR(IF(OR(BD1358=338,BD1358=340,BD1358=341,BD1358=342,BD1358="342A",BD1358="342B"),PorcenRet(BD1358,BH1358,BI1358),INDEX(PORCENTAJEBUSCAR,MATCH(BD1358,CódigoRET,0),4)*1),"")</f>
        <v/>
      </c>
      <c r="BG1358">
        <f t="shared" si="150"/>
        <v>0</v>
      </c>
      <c r="BO1358">
        <f t="shared" si="151"/>
        <v>0</v>
      </c>
      <c r="CC1358">
        <f t="shared" si="152"/>
        <v>0</v>
      </c>
      <c r="CD1358">
        <f t="shared" si="153"/>
        <v>0</v>
      </c>
      <c r="CG1358">
        <f ca="1">IFERROR(INDIRECT("IVA!X"&amp;MATCH(MID(COMPRAS!C1258,1,2)&amp;MID(COMPRAS!F1258,1,2)&amp;MID(COMPRAS!D1258,1,2),IVA!W:W,0)),"SIN COD.")</f>
        <v>0</v>
      </c>
      <c r="CH1358">
        <f ca="1">IFERROR(INDIRECT("IVA!Y"&amp;MATCH(MID(COMPRAS!C1258,1,2)&amp;MID(COMPRAS!F1258,1,2)&amp;MID(COMPRAS!D1258,1,2),IVA!W:W,0)),"SIN COD.")</f>
        <v>0</v>
      </c>
    </row>
    <row r="1359" spans="1:86" x14ac:dyDescent="0.25">
      <c r="A1359"/>
      <c r="B1359"/>
      <c r="D1359"/>
      <c r="AL1359">
        <f t="shared" si="147"/>
        <v>0</v>
      </c>
      <c r="AQ1359">
        <f t="shared" si="148"/>
        <v>0</v>
      </c>
      <c r="AR1359" t="str">
        <f>IFERROR(IF(OR(AP1359=338,AP1359=340,AP1359=341,AP1359=342,AP1359="342A",AP1359="342B"),PorcenRet(AP1359,AT1359,AU1359),INDEX(PORCENTAJEBUSCAR,MATCH(AP1359,CódigoRET,0),4)*1),"")</f>
        <v/>
      </c>
      <c r="AS1359">
        <f t="shared" si="149"/>
        <v>0</v>
      </c>
      <c r="BF1359" t="str">
        <f>IFERROR(IF(OR(BD1359=338,BD1359=340,BD1359=341,BD1359=342,BD1359="342A",BD1359="342B"),PorcenRet(BD1359,BH1359,BI1359),INDEX(PORCENTAJEBUSCAR,MATCH(BD1359,CódigoRET,0),4)*1),"")</f>
        <v/>
      </c>
      <c r="BG1359">
        <f t="shared" si="150"/>
        <v>0</v>
      </c>
      <c r="BO1359">
        <f t="shared" si="151"/>
        <v>0</v>
      </c>
      <c r="CC1359">
        <f t="shared" si="152"/>
        <v>0</v>
      </c>
      <c r="CD1359">
        <f t="shared" si="153"/>
        <v>0</v>
      </c>
      <c r="CG1359">
        <f ca="1">IFERROR(INDIRECT("IVA!X"&amp;MATCH(MID(COMPRAS!C1259,1,2)&amp;MID(COMPRAS!F1259,1,2)&amp;MID(COMPRAS!D1259,1,2),IVA!W:W,0)),"SIN COD.")</f>
        <v>0</v>
      </c>
      <c r="CH1359">
        <f ca="1">IFERROR(INDIRECT("IVA!Y"&amp;MATCH(MID(COMPRAS!C1259,1,2)&amp;MID(COMPRAS!F1259,1,2)&amp;MID(COMPRAS!D1259,1,2),IVA!W:W,0)),"SIN COD.")</f>
        <v>0</v>
      </c>
    </row>
    <row r="1360" spans="1:86" x14ac:dyDescent="0.25">
      <c r="A1360"/>
      <c r="B1360"/>
      <c r="D1360"/>
      <c r="AL1360">
        <f t="shared" si="147"/>
        <v>0</v>
      </c>
      <c r="AQ1360">
        <f t="shared" si="148"/>
        <v>0</v>
      </c>
      <c r="AR1360" t="str">
        <f>IFERROR(IF(OR(AP1360=338,AP1360=340,AP1360=341,AP1360=342,AP1360="342A",AP1360="342B"),PorcenRet(AP1360,AT1360,AU1360),INDEX(PORCENTAJEBUSCAR,MATCH(AP1360,CódigoRET,0),4)*1),"")</f>
        <v/>
      </c>
      <c r="AS1360">
        <f t="shared" si="149"/>
        <v>0</v>
      </c>
      <c r="BF1360" t="str">
        <f>IFERROR(IF(OR(BD1360=338,BD1360=340,BD1360=341,BD1360=342,BD1360="342A",BD1360="342B"),PorcenRet(BD1360,BH1360,BI1360),INDEX(PORCENTAJEBUSCAR,MATCH(BD1360,CódigoRET,0),4)*1),"")</f>
        <v/>
      </c>
      <c r="BG1360">
        <f t="shared" si="150"/>
        <v>0</v>
      </c>
      <c r="BO1360">
        <f t="shared" si="151"/>
        <v>0</v>
      </c>
      <c r="CC1360">
        <f t="shared" si="152"/>
        <v>0</v>
      </c>
      <c r="CD1360">
        <f t="shared" si="153"/>
        <v>0</v>
      </c>
      <c r="CG1360">
        <f ca="1">IFERROR(INDIRECT("IVA!X"&amp;MATCH(MID(COMPRAS!C1260,1,2)&amp;MID(COMPRAS!F1260,1,2)&amp;MID(COMPRAS!D1260,1,2),IVA!W:W,0)),"SIN COD.")</f>
        <v>0</v>
      </c>
      <c r="CH1360">
        <f ca="1">IFERROR(INDIRECT("IVA!Y"&amp;MATCH(MID(COMPRAS!C1260,1,2)&amp;MID(COMPRAS!F1260,1,2)&amp;MID(COMPRAS!D1260,1,2),IVA!W:W,0)),"SIN COD.")</f>
        <v>0</v>
      </c>
    </row>
    <row r="1361" spans="1:86" x14ac:dyDescent="0.25">
      <c r="A1361"/>
      <c r="B1361"/>
      <c r="D1361"/>
      <c r="AL1361">
        <f t="shared" si="147"/>
        <v>0</v>
      </c>
      <c r="AQ1361">
        <f t="shared" si="148"/>
        <v>0</v>
      </c>
      <c r="AR1361" t="str">
        <f>IFERROR(IF(OR(AP1361=338,AP1361=340,AP1361=341,AP1361=342,AP1361="342A",AP1361="342B"),PorcenRet(AP1361,AT1361,AU1361),INDEX(PORCENTAJEBUSCAR,MATCH(AP1361,CódigoRET,0),4)*1),"")</f>
        <v/>
      </c>
      <c r="AS1361">
        <f t="shared" si="149"/>
        <v>0</v>
      </c>
      <c r="BF1361" t="str">
        <f>IFERROR(IF(OR(BD1361=338,BD1361=340,BD1361=341,BD1361=342,BD1361="342A",BD1361="342B"),PorcenRet(BD1361,BH1361,BI1361),INDEX(PORCENTAJEBUSCAR,MATCH(BD1361,CódigoRET,0),4)*1),"")</f>
        <v/>
      </c>
      <c r="BG1361">
        <f t="shared" si="150"/>
        <v>0</v>
      </c>
      <c r="BO1361">
        <f t="shared" si="151"/>
        <v>0</v>
      </c>
      <c r="CC1361">
        <f t="shared" si="152"/>
        <v>0</v>
      </c>
      <c r="CD1361">
        <f t="shared" si="153"/>
        <v>0</v>
      </c>
      <c r="CG1361">
        <f ca="1">IFERROR(INDIRECT("IVA!X"&amp;MATCH(MID(COMPRAS!C1261,1,2)&amp;MID(COMPRAS!F1261,1,2)&amp;MID(COMPRAS!D1261,1,2),IVA!W:W,0)),"SIN COD.")</f>
        <v>0</v>
      </c>
      <c r="CH1361">
        <f ca="1">IFERROR(INDIRECT("IVA!Y"&amp;MATCH(MID(COMPRAS!C1261,1,2)&amp;MID(COMPRAS!F1261,1,2)&amp;MID(COMPRAS!D1261,1,2),IVA!W:W,0)),"SIN COD.")</f>
        <v>0</v>
      </c>
    </row>
    <row r="1362" spans="1:86" x14ac:dyDescent="0.25">
      <c r="A1362"/>
      <c r="B1362"/>
      <c r="D1362"/>
      <c r="AL1362">
        <f t="shared" si="147"/>
        <v>0</v>
      </c>
      <c r="AQ1362">
        <f t="shared" si="148"/>
        <v>0</v>
      </c>
      <c r="AR1362" t="str">
        <f>IFERROR(IF(OR(AP1362=338,AP1362=340,AP1362=341,AP1362=342,AP1362="342A",AP1362="342B"),PorcenRet(AP1362,AT1362,AU1362),INDEX(PORCENTAJEBUSCAR,MATCH(AP1362,CódigoRET,0),4)*1),"")</f>
        <v/>
      </c>
      <c r="AS1362">
        <f t="shared" si="149"/>
        <v>0</v>
      </c>
      <c r="BF1362" t="str">
        <f>IFERROR(IF(OR(BD1362=338,BD1362=340,BD1362=341,BD1362=342,BD1362="342A",BD1362="342B"),PorcenRet(BD1362,BH1362,BI1362),INDEX(PORCENTAJEBUSCAR,MATCH(BD1362,CódigoRET,0),4)*1),"")</f>
        <v/>
      </c>
      <c r="BG1362">
        <f t="shared" si="150"/>
        <v>0</v>
      </c>
      <c r="BO1362">
        <f t="shared" si="151"/>
        <v>0</v>
      </c>
      <c r="CC1362">
        <f t="shared" si="152"/>
        <v>0</v>
      </c>
      <c r="CD1362">
        <f t="shared" si="153"/>
        <v>0</v>
      </c>
      <c r="CG1362">
        <f ca="1">IFERROR(INDIRECT("IVA!X"&amp;MATCH(MID(COMPRAS!C1262,1,2)&amp;MID(COMPRAS!F1262,1,2)&amp;MID(COMPRAS!D1262,1,2),IVA!W:W,0)),"SIN COD.")</f>
        <v>0</v>
      </c>
      <c r="CH1362">
        <f ca="1">IFERROR(INDIRECT("IVA!Y"&amp;MATCH(MID(COMPRAS!C1262,1,2)&amp;MID(COMPRAS!F1262,1,2)&amp;MID(COMPRAS!D1262,1,2),IVA!W:W,0)),"SIN COD.")</f>
        <v>0</v>
      </c>
    </row>
    <row r="1363" spans="1:86" x14ac:dyDescent="0.25">
      <c r="A1363"/>
      <c r="B1363"/>
      <c r="D1363"/>
      <c r="AL1363">
        <f t="shared" si="147"/>
        <v>0</v>
      </c>
      <c r="AQ1363">
        <f t="shared" si="148"/>
        <v>0</v>
      </c>
      <c r="AR1363" t="str">
        <f>IFERROR(IF(OR(AP1363=338,AP1363=340,AP1363=341,AP1363=342,AP1363="342A",AP1363="342B"),PorcenRet(AP1363,AT1363,AU1363),INDEX(PORCENTAJEBUSCAR,MATCH(AP1363,CódigoRET,0),4)*1),"")</f>
        <v/>
      </c>
      <c r="AS1363">
        <f t="shared" si="149"/>
        <v>0</v>
      </c>
      <c r="BF1363" t="str">
        <f>IFERROR(IF(OR(BD1363=338,BD1363=340,BD1363=341,BD1363=342,BD1363="342A",BD1363="342B"),PorcenRet(BD1363,BH1363,BI1363),INDEX(PORCENTAJEBUSCAR,MATCH(BD1363,CódigoRET,0),4)*1),"")</f>
        <v/>
      </c>
      <c r="BG1363">
        <f t="shared" si="150"/>
        <v>0</v>
      </c>
      <c r="BO1363">
        <f t="shared" si="151"/>
        <v>0</v>
      </c>
      <c r="CC1363">
        <f t="shared" si="152"/>
        <v>0</v>
      </c>
      <c r="CD1363">
        <f t="shared" si="153"/>
        <v>0</v>
      </c>
      <c r="CG1363">
        <f ca="1">IFERROR(INDIRECT("IVA!X"&amp;MATCH(MID(COMPRAS!C1263,1,2)&amp;MID(COMPRAS!F1263,1,2)&amp;MID(COMPRAS!D1263,1,2),IVA!W:W,0)),"SIN COD.")</f>
        <v>0</v>
      </c>
      <c r="CH1363">
        <f ca="1">IFERROR(INDIRECT("IVA!Y"&amp;MATCH(MID(COMPRAS!C1263,1,2)&amp;MID(COMPRAS!F1263,1,2)&amp;MID(COMPRAS!D1263,1,2),IVA!W:W,0)),"SIN COD.")</f>
        <v>0</v>
      </c>
    </row>
    <row r="1364" spans="1:86" x14ac:dyDescent="0.25">
      <c r="A1364"/>
      <c r="B1364"/>
      <c r="D1364"/>
      <c r="AL1364">
        <f t="shared" si="147"/>
        <v>0</v>
      </c>
      <c r="AQ1364">
        <f t="shared" si="148"/>
        <v>0</v>
      </c>
      <c r="AR1364" t="str">
        <f>IFERROR(IF(OR(AP1364=338,AP1364=340,AP1364=341,AP1364=342,AP1364="342A",AP1364="342B"),PorcenRet(AP1364,AT1364,AU1364),INDEX(PORCENTAJEBUSCAR,MATCH(AP1364,CódigoRET,0),4)*1),"")</f>
        <v/>
      </c>
      <c r="AS1364">
        <f t="shared" si="149"/>
        <v>0</v>
      </c>
      <c r="BF1364" t="str">
        <f>IFERROR(IF(OR(BD1364=338,BD1364=340,BD1364=341,BD1364=342,BD1364="342A",BD1364="342B"),PorcenRet(BD1364,BH1364,BI1364),INDEX(PORCENTAJEBUSCAR,MATCH(BD1364,CódigoRET,0),4)*1),"")</f>
        <v/>
      </c>
      <c r="BG1364">
        <f t="shared" si="150"/>
        <v>0</v>
      </c>
      <c r="BO1364">
        <f t="shared" si="151"/>
        <v>0</v>
      </c>
      <c r="CC1364">
        <f t="shared" si="152"/>
        <v>0</v>
      </c>
      <c r="CD1364">
        <f t="shared" si="153"/>
        <v>0</v>
      </c>
      <c r="CG1364">
        <f ca="1">IFERROR(INDIRECT("IVA!X"&amp;MATCH(MID(COMPRAS!C1264,1,2)&amp;MID(COMPRAS!F1264,1,2)&amp;MID(COMPRAS!D1264,1,2),IVA!W:W,0)),"SIN COD.")</f>
        <v>0</v>
      </c>
      <c r="CH1364">
        <f ca="1">IFERROR(INDIRECT("IVA!Y"&amp;MATCH(MID(COMPRAS!C1264,1,2)&amp;MID(COMPRAS!F1264,1,2)&amp;MID(COMPRAS!D1264,1,2),IVA!W:W,0)),"SIN COD.")</f>
        <v>0</v>
      </c>
    </row>
    <row r="1365" spans="1:86" x14ac:dyDescent="0.25">
      <c r="A1365"/>
      <c r="B1365"/>
      <c r="D1365"/>
      <c r="AL1365">
        <f t="shared" si="147"/>
        <v>0</v>
      </c>
      <c r="AQ1365">
        <f t="shared" si="148"/>
        <v>0</v>
      </c>
      <c r="AR1365" t="str">
        <f>IFERROR(IF(OR(AP1365=338,AP1365=340,AP1365=341,AP1365=342,AP1365="342A",AP1365="342B"),PorcenRet(AP1365,AT1365,AU1365),INDEX(PORCENTAJEBUSCAR,MATCH(AP1365,CódigoRET,0),4)*1),"")</f>
        <v/>
      </c>
      <c r="AS1365">
        <f t="shared" si="149"/>
        <v>0</v>
      </c>
      <c r="BF1365" t="str">
        <f>IFERROR(IF(OR(BD1365=338,BD1365=340,BD1365=341,BD1365=342,BD1365="342A",BD1365="342B"),PorcenRet(BD1365,BH1365,BI1365),INDEX(PORCENTAJEBUSCAR,MATCH(BD1365,CódigoRET,0),4)*1),"")</f>
        <v/>
      </c>
      <c r="BG1365">
        <f t="shared" si="150"/>
        <v>0</v>
      </c>
      <c r="BO1365">
        <f t="shared" si="151"/>
        <v>0</v>
      </c>
      <c r="CC1365">
        <f t="shared" si="152"/>
        <v>0</v>
      </c>
      <c r="CD1365">
        <f t="shared" si="153"/>
        <v>0</v>
      </c>
      <c r="CG1365">
        <f ca="1">IFERROR(INDIRECT("IVA!X"&amp;MATCH(MID(COMPRAS!C1265,1,2)&amp;MID(COMPRAS!F1265,1,2)&amp;MID(COMPRAS!D1265,1,2),IVA!W:W,0)),"SIN COD.")</f>
        <v>0</v>
      </c>
      <c r="CH1365">
        <f ca="1">IFERROR(INDIRECT("IVA!Y"&amp;MATCH(MID(COMPRAS!C1265,1,2)&amp;MID(COMPRAS!F1265,1,2)&amp;MID(COMPRAS!D1265,1,2),IVA!W:W,0)),"SIN COD.")</f>
        <v>0</v>
      </c>
    </row>
    <row r="1366" spans="1:86" x14ac:dyDescent="0.25">
      <c r="A1366"/>
      <c r="B1366"/>
      <c r="D1366"/>
      <c r="AL1366">
        <f t="shared" si="147"/>
        <v>0</v>
      </c>
      <c r="AQ1366">
        <f t="shared" si="148"/>
        <v>0</v>
      </c>
      <c r="AR1366" t="str">
        <f>IFERROR(IF(OR(AP1366=338,AP1366=340,AP1366=341,AP1366=342,AP1366="342A",AP1366="342B"),PorcenRet(AP1366,AT1366,AU1366),INDEX(PORCENTAJEBUSCAR,MATCH(AP1366,CódigoRET,0),4)*1),"")</f>
        <v/>
      </c>
      <c r="AS1366">
        <f t="shared" si="149"/>
        <v>0</v>
      </c>
      <c r="BF1366" t="str">
        <f>IFERROR(IF(OR(BD1366=338,BD1366=340,BD1366=341,BD1366=342,BD1366="342A",BD1366="342B"),PorcenRet(BD1366,BH1366,BI1366),INDEX(PORCENTAJEBUSCAR,MATCH(BD1366,CódigoRET,0),4)*1),"")</f>
        <v/>
      </c>
      <c r="BG1366">
        <f t="shared" si="150"/>
        <v>0</v>
      </c>
      <c r="BO1366">
        <f t="shared" si="151"/>
        <v>0</v>
      </c>
      <c r="CC1366">
        <f t="shared" si="152"/>
        <v>0</v>
      </c>
      <c r="CD1366">
        <f t="shared" si="153"/>
        <v>0</v>
      </c>
      <c r="CG1366">
        <f ca="1">IFERROR(INDIRECT("IVA!X"&amp;MATCH(MID(COMPRAS!C1266,1,2)&amp;MID(COMPRAS!F1266,1,2)&amp;MID(COMPRAS!D1266,1,2),IVA!W:W,0)),"SIN COD.")</f>
        <v>0</v>
      </c>
      <c r="CH1366">
        <f ca="1">IFERROR(INDIRECT("IVA!Y"&amp;MATCH(MID(COMPRAS!C1266,1,2)&amp;MID(COMPRAS!F1266,1,2)&amp;MID(COMPRAS!D1266,1,2),IVA!W:W,0)),"SIN COD.")</f>
        <v>0</v>
      </c>
    </row>
    <row r="1367" spans="1:86" x14ac:dyDescent="0.25">
      <c r="A1367"/>
      <c r="B1367"/>
      <c r="D1367"/>
      <c r="AL1367">
        <f t="shared" si="147"/>
        <v>0</v>
      </c>
      <c r="AQ1367">
        <f t="shared" si="148"/>
        <v>0</v>
      </c>
      <c r="AR1367" t="str">
        <f>IFERROR(IF(OR(AP1367=338,AP1367=340,AP1367=341,AP1367=342,AP1367="342A",AP1367="342B"),PorcenRet(AP1367,AT1367,AU1367),INDEX(PORCENTAJEBUSCAR,MATCH(AP1367,CódigoRET,0),4)*1),"")</f>
        <v/>
      </c>
      <c r="AS1367">
        <f t="shared" si="149"/>
        <v>0</v>
      </c>
      <c r="BF1367" t="str">
        <f>IFERROR(IF(OR(BD1367=338,BD1367=340,BD1367=341,BD1367=342,BD1367="342A",BD1367="342B"),PorcenRet(BD1367,BH1367,BI1367),INDEX(PORCENTAJEBUSCAR,MATCH(BD1367,CódigoRET,0),4)*1),"")</f>
        <v/>
      </c>
      <c r="BG1367">
        <f t="shared" si="150"/>
        <v>0</v>
      </c>
      <c r="BO1367">
        <f t="shared" si="151"/>
        <v>0</v>
      </c>
      <c r="CC1367">
        <f t="shared" si="152"/>
        <v>0</v>
      </c>
      <c r="CD1367">
        <f t="shared" si="153"/>
        <v>0</v>
      </c>
      <c r="CG1367">
        <f ca="1">IFERROR(INDIRECT("IVA!X"&amp;MATCH(MID(COMPRAS!C1267,1,2)&amp;MID(COMPRAS!F1267,1,2)&amp;MID(COMPRAS!D1267,1,2),IVA!W:W,0)),"SIN COD.")</f>
        <v>0</v>
      </c>
      <c r="CH1367">
        <f ca="1">IFERROR(INDIRECT("IVA!Y"&amp;MATCH(MID(COMPRAS!C1267,1,2)&amp;MID(COMPRAS!F1267,1,2)&amp;MID(COMPRAS!D1267,1,2),IVA!W:W,0)),"SIN COD.")</f>
        <v>0</v>
      </c>
    </row>
    <row r="1368" spans="1:86" x14ac:dyDescent="0.25">
      <c r="A1368"/>
      <c r="B1368"/>
      <c r="D1368"/>
      <c r="AL1368">
        <f t="shared" si="147"/>
        <v>0</v>
      </c>
      <c r="AQ1368">
        <f t="shared" si="148"/>
        <v>0</v>
      </c>
      <c r="AR1368" t="str">
        <f>IFERROR(IF(OR(AP1368=338,AP1368=340,AP1368=341,AP1368=342,AP1368="342A",AP1368="342B"),PorcenRet(AP1368,AT1368,AU1368),INDEX(PORCENTAJEBUSCAR,MATCH(AP1368,CódigoRET,0),4)*1),"")</f>
        <v/>
      </c>
      <c r="AS1368">
        <f t="shared" si="149"/>
        <v>0</v>
      </c>
      <c r="BF1368" t="str">
        <f>IFERROR(IF(OR(BD1368=338,BD1368=340,BD1368=341,BD1368=342,BD1368="342A",BD1368="342B"),PorcenRet(BD1368,BH1368,BI1368),INDEX(PORCENTAJEBUSCAR,MATCH(BD1368,CódigoRET,0),4)*1),"")</f>
        <v/>
      </c>
      <c r="BG1368">
        <f t="shared" si="150"/>
        <v>0</v>
      </c>
      <c r="BO1368">
        <f t="shared" si="151"/>
        <v>0</v>
      </c>
      <c r="CC1368">
        <f t="shared" si="152"/>
        <v>0</v>
      </c>
      <c r="CD1368">
        <f t="shared" si="153"/>
        <v>0</v>
      </c>
      <c r="CG1368">
        <f ca="1">IFERROR(INDIRECT("IVA!X"&amp;MATCH(MID(COMPRAS!C1268,1,2)&amp;MID(COMPRAS!F1268,1,2)&amp;MID(COMPRAS!D1268,1,2),IVA!W:W,0)),"SIN COD.")</f>
        <v>0</v>
      </c>
      <c r="CH1368">
        <f ca="1">IFERROR(INDIRECT("IVA!Y"&amp;MATCH(MID(COMPRAS!C1268,1,2)&amp;MID(COMPRAS!F1268,1,2)&amp;MID(COMPRAS!D1268,1,2),IVA!W:W,0)),"SIN COD.")</f>
        <v>0</v>
      </c>
    </row>
    <row r="1369" spans="1:86" x14ac:dyDescent="0.25">
      <c r="A1369"/>
      <c r="B1369"/>
      <c r="D1369"/>
      <c r="AL1369">
        <f t="shared" si="147"/>
        <v>0</v>
      </c>
      <c r="AQ1369">
        <f t="shared" si="148"/>
        <v>0</v>
      </c>
      <c r="AR1369" t="str">
        <f>IFERROR(IF(OR(AP1369=338,AP1369=340,AP1369=341,AP1369=342,AP1369="342A",AP1369="342B"),PorcenRet(AP1369,AT1369,AU1369),INDEX(PORCENTAJEBUSCAR,MATCH(AP1369,CódigoRET,0),4)*1),"")</f>
        <v/>
      </c>
      <c r="AS1369">
        <f t="shared" si="149"/>
        <v>0</v>
      </c>
      <c r="BF1369" t="str">
        <f>IFERROR(IF(OR(BD1369=338,BD1369=340,BD1369=341,BD1369=342,BD1369="342A",BD1369="342B"),PorcenRet(BD1369,BH1369,BI1369),INDEX(PORCENTAJEBUSCAR,MATCH(BD1369,CódigoRET,0),4)*1),"")</f>
        <v/>
      </c>
      <c r="BG1369">
        <f t="shared" si="150"/>
        <v>0</v>
      </c>
      <c r="BO1369">
        <f t="shared" si="151"/>
        <v>0</v>
      </c>
      <c r="CC1369">
        <f t="shared" si="152"/>
        <v>0</v>
      </c>
      <c r="CD1369">
        <f t="shared" si="153"/>
        <v>0</v>
      </c>
      <c r="CG1369">
        <f ca="1">IFERROR(INDIRECT("IVA!X"&amp;MATCH(MID(COMPRAS!C1269,1,2)&amp;MID(COMPRAS!F1269,1,2)&amp;MID(COMPRAS!D1269,1,2),IVA!W:W,0)),"SIN COD.")</f>
        <v>0</v>
      </c>
      <c r="CH1369">
        <f ca="1">IFERROR(INDIRECT("IVA!Y"&amp;MATCH(MID(COMPRAS!C1269,1,2)&amp;MID(COMPRAS!F1269,1,2)&amp;MID(COMPRAS!D1269,1,2),IVA!W:W,0)),"SIN COD.")</f>
        <v>0</v>
      </c>
    </row>
    <row r="1370" spans="1:86" x14ac:dyDescent="0.25">
      <c r="A1370"/>
      <c r="B1370"/>
      <c r="D1370"/>
      <c r="AL1370">
        <f t="shared" si="147"/>
        <v>0</v>
      </c>
      <c r="AQ1370">
        <f t="shared" si="148"/>
        <v>0</v>
      </c>
      <c r="AR1370" t="str">
        <f>IFERROR(IF(OR(AP1370=338,AP1370=340,AP1370=341,AP1370=342,AP1370="342A",AP1370="342B"),PorcenRet(AP1370,AT1370,AU1370),INDEX(PORCENTAJEBUSCAR,MATCH(AP1370,CódigoRET,0),4)*1),"")</f>
        <v/>
      </c>
      <c r="AS1370">
        <f t="shared" si="149"/>
        <v>0</v>
      </c>
      <c r="BF1370" t="str">
        <f>IFERROR(IF(OR(BD1370=338,BD1370=340,BD1370=341,BD1370=342,BD1370="342A",BD1370="342B"),PorcenRet(BD1370,BH1370,BI1370),INDEX(PORCENTAJEBUSCAR,MATCH(BD1370,CódigoRET,0),4)*1),"")</f>
        <v/>
      </c>
      <c r="BG1370">
        <f t="shared" si="150"/>
        <v>0</v>
      </c>
      <c r="BO1370">
        <f t="shared" si="151"/>
        <v>0</v>
      </c>
      <c r="CC1370">
        <f t="shared" si="152"/>
        <v>0</v>
      </c>
      <c r="CD1370">
        <f t="shared" si="153"/>
        <v>0</v>
      </c>
      <c r="CG1370">
        <f ca="1">IFERROR(INDIRECT("IVA!X"&amp;MATCH(MID(COMPRAS!C1270,1,2)&amp;MID(COMPRAS!F1270,1,2)&amp;MID(COMPRAS!D1270,1,2),IVA!W:W,0)),"SIN COD.")</f>
        <v>0</v>
      </c>
      <c r="CH1370">
        <f ca="1">IFERROR(INDIRECT("IVA!Y"&amp;MATCH(MID(COMPRAS!C1270,1,2)&amp;MID(COMPRAS!F1270,1,2)&amp;MID(COMPRAS!D1270,1,2),IVA!W:W,0)),"SIN COD.")</f>
        <v>0</v>
      </c>
    </row>
    <row r="1371" spans="1:86" x14ac:dyDescent="0.25">
      <c r="A1371"/>
      <c r="B1371"/>
      <c r="D1371"/>
      <c r="AL1371">
        <f t="shared" si="147"/>
        <v>0</v>
      </c>
      <c r="AQ1371">
        <f t="shared" si="148"/>
        <v>0</v>
      </c>
      <c r="AR1371" t="str">
        <f>IFERROR(IF(OR(AP1371=338,AP1371=340,AP1371=341,AP1371=342,AP1371="342A",AP1371="342B"),PorcenRet(AP1371,AT1371,AU1371),INDEX(PORCENTAJEBUSCAR,MATCH(AP1371,CódigoRET,0),4)*1),"")</f>
        <v/>
      </c>
      <c r="AS1371">
        <f t="shared" si="149"/>
        <v>0</v>
      </c>
      <c r="BF1371" t="str">
        <f>IFERROR(IF(OR(BD1371=338,BD1371=340,BD1371=341,BD1371=342,BD1371="342A",BD1371="342B"),PorcenRet(BD1371,BH1371,BI1371),INDEX(PORCENTAJEBUSCAR,MATCH(BD1371,CódigoRET,0),4)*1),"")</f>
        <v/>
      </c>
      <c r="BG1371">
        <f t="shared" si="150"/>
        <v>0</v>
      </c>
      <c r="BO1371">
        <f t="shared" si="151"/>
        <v>0</v>
      </c>
      <c r="CC1371">
        <f t="shared" si="152"/>
        <v>0</v>
      </c>
      <c r="CD1371">
        <f t="shared" si="153"/>
        <v>0</v>
      </c>
      <c r="CG1371">
        <f ca="1">IFERROR(INDIRECT("IVA!X"&amp;MATCH(MID(COMPRAS!C1271,1,2)&amp;MID(COMPRAS!F1271,1,2)&amp;MID(COMPRAS!D1271,1,2),IVA!W:W,0)),"SIN COD.")</f>
        <v>0</v>
      </c>
      <c r="CH1371">
        <f ca="1">IFERROR(INDIRECT("IVA!Y"&amp;MATCH(MID(COMPRAS!C1271,1,2)&amp;MID(COMPRAS!F1271,1,2)&amp;MID(COMPRAS!D1271,1,2),IVA!W:W,0)),"SIN COD.")</f>
        <v>0</v>
      </c>
    </row>
    <row r="1372" spans="1:86" x14ac:dyDescent="0.25">
      <c r="A1372"/>
      <c r="B1372"/>
      <c r="D1372"/>
      <c r="AL1372">
        <f t="shared" si="147"/>
        <v>0</v>
      </c>
      <c r="AQ1372">
        <f t="shared" si="148"/>
        <v>0</v>
      </c>
      <c r="AR1372" t="str">
        <f>IFERROR(IF(OR(AP1372=338,AP1372=340,AP1372=341,AP1372=342,AP1372="342A",AP1372="342B"),PorcenRet(AP1372,AT1372,AU1372),INDEX(PORCENTAJEBUSCAR,MATCH(AP1372,CódigoRET,0),4)*1),"")</f>
        <v/>
      </c>
      <c r="AS1372">
        <f t="shared" si="149"/>
        <v>0</v>
      </c>
      <c r="BF1372" t="str">
        <f>IFERROR(IF(OR(BD1372=338,BD1372=340,BD1372=341,BD1372=342,BD1372="342A",BD1372="342B"),PorcenRet(BD1372,BH1372,BI1372),INDEX(PORCENTAJEBUSCAR,MATCH(BD1372,CódigoRET,0),4)*1),"")</f>
        <v/>
      </c>
      <c r="BG1372">
        <f t="shared" si="150"/>
        <v>0</v>
      </c>
      <c r="BO1372">
        <f t="shared" si="151"/>
        <v>0</v>
      </c>
      <c r="CC1372">
        <f t="shared" si="152"/>
        <v>0</v>
      </c>
      <c r="CD1372">
        <f t="shared" si="153"/>
        <v>0</v>
      </c>
      <c r="CG1372">
        <f ca="1">IFERROR(INDIRECT("IVA!X"&amp;MATCH(MID(COMPRAS!C1272,1,2)&amp;MID(COMPRAS!F1272,1,2)&amp;MID(COMPRAS!D1272,1,2),IVA!W:W,0)),"SIN COD.")</f>
        <v>0</v>
      </c>
      <c r="CH1372">
        <f ca="1">IFERROR(INDIRECT("IVA!Y"&amp;MATCH(MID(COMPRAS!C1272,1,2)&amp;MID(COMPRAS!F1272,1,2)&amp;MID(COMPRAS!D1272,1,2),IVA!W:W,0)),"SIN COD.")</f>
        <v>0</v>
      </c>
    </row>
    <row r="1373" spans="1:86" x14ac:dyDescent="0.25">
      <c r="A1373"/>
      <c r="B1373"/>
      <c r="D1373"/>
      <c r="AL1373">
        <f t="shared" si="147"/>
        <v>0</v>
      </c>
      <c r="AQ1373">
        <f t="shared" si="148"/>
        <v>0</v>
      </c>
      <c r="AR1373" t="str">
        <f>IFERROR(IF(OR(AP1373=338,AP1373=340,AP1373=341,AP1373=342,AP1373="342A",AP1373="342B"),PorcenRet(AP1373,AT1373,AU1373),INDEX(PORCENTAJEBUSCAR,MATCH(AP1373,CódigoRET,0),4)*1),"")</f>
        <v/>
      </c>
      <c r="AS1373">
        <f t="shared" si="149"/>
        <v>0</v>
      </c>
      <c r="BF1373" t="str">
        <f>IFERROR(IF(OR(BD1373=338,BD1373=340,BD1373=341,BD1373=342,BD1373="342A",BD1373="342B"),PorcenRet(BD1373,BH1373,BI1373),INDEX(PORCENTAJEBUSCAR,MATCH(BD1373,CódigoRET,0),4)*1),"")</f>
        <v/>
      </c>
      <c r="BG1373">
        <f t="shared" si="150"/>
        <v>0</v>
      </c>
      <c r="BO1373">
        <f t="shared" si="151"/>
        <v>0</v>
      </c>
      <c r="CC1373">
        <f t="shared" si="152"/>
        <v>0</v>
      </c>
      <c r="CD1373">
        <f t="shared" si="153"/>
        <v>0</v>
      </c>
      <c r="CG1373">
        <f ca="1">IFERROR(INDIRECT("IVA!X"&amp;MATCH(MID(COMPRAS!C1273,1,2)&amp;MID(COMPRAS!F1273,1,2)&amp;MID(COMPRAS!D1273,1,2),IVA!W:W,0)),"SIN COD.")</f>
        <v>0</v>
      </c>
      <c r="CH1373">
        <f ca="1">IFERROR(INDIRECT("IVA!Y"&amp;MATCH(MID(COMPRAS!C1273,1,2)&amp;MID(COMPRAS!F1273,1,2)&amp;MID(COMPRAS!D1273,1,2),IVA!W:W,0)),"SIN COD.")</f>
        <v>0</v>
      </c>
    </row>
    <row r="1374" spans="1:86" x14ac:dyDescent="0.25">
      <c r="A1374"/>
      <c r="B1374"/>
      <c r="D1374"/>
      <c r="AL1374">
        <f t="shared" si="147"/>
        <v>0</v>
      </c>
      <c r="AQ1374">
        <f t="shared" si="148"/>
        <v>0</v>
      </c>
      <c r="AR1374" t="str">
        <f>IFERROR(IF(OR(AP1374=338,AP1374=340,AP1374=341,AP1374=342,AP1374="342A",AP1374="342B"),PorcenRet(AP1374,AT1374,AU1374),INDEX(PORCENTAJEBUSCAR,MATCH(AP1374,CódigoRET,0),4)*1),"")</f>
        <v/>
      </c>
      <c r="AS1374">
        <f t="shared" si="149"/>
        <v>0</v>
      </c>
      <c r="BF1374" t="str">
        <f>IFERROR(IF(OR(BD1374=338,BD1374=340,BD1374=341,BD1374=342,BD1374="342A",BD1374="342B"),PorcenRet(BD1374,BH1374,BI1374),INDEX(PORCENTAJEBUSCAR,MATCH(BD1374,CódigoRET,0),4)*1),"")</f>
        <v/>
      </c>
      <c r="BG1374">
        <f t="shared" si="150"/>
        <v>0</v>
      </c>
      <c r="BO1374">
        <f t="shared" si="151"/>
        <v>0</v>
      </c>
      <c r="CC1374">
        <f t="shared" si="152"/>
        <v>0</v>
      </c>
      <c r="CD1374">
        <f t="shared" si="153"/>
        <v>0</v>
      </c>
      <c r="CG1374">
        <f ca="1">IFERROR(INDIRECT("IVA!X"&amp;MATCH(MID(COMPRAS!C1274,1,2)&amp;MID(COMPRAS!F1274,1,2)&amp;MID(COMPRAS!D1274,1,2),IVA!W:W,0)),"SIN COD.")</f>
        <v>0</v>
      </c>
      <c r="CH1374">
        <f ca="1">IFERROR(INDIRECT("IVA!Y"&amp;MATCH(MID(COMPRAS!C1274,1,2)&amp;MID(COMPRAS!F1274,1,2)&amp;MID(COMPRAS!D1274,1,2),IVA!W:W,0)),"SIN COD.")</f>
        <v>0</v>
      </c>
    </row>
    <row r="1375" spans="1:86" x14ac:dyDescent="0.25">
      <c r="A1375"/>
      <c r="B1375"/>
      <c r="D1375"/>
      <c r="AL1375">
        <f t="shared" si="147"/>
        <v>0</v>
      </c>
      <c r="AQ1375">
        <f t="shared" si="148"/>
        <v>0</v>
      </c>
      <c r="AR1375" t="str">
        <f>IFERROR(IF(OR(AP1375=338,AP1375=340,AP1375=341,AP1375=342,AP1375="342A",AP1375="342B"),PorcenRet(AP1375,AT1375,AU1375),INDEX(PORCENTAJEBUSCAR,MATCH(AP1375,CódigoRET,0),4)*1),"")</f>
        <v/>
      </c>
      <c r="AS1375">
        <f t="shared" si="149"/>
        <v>0</v>
      </c>
      <c r="BF1375" t="str">
        <f>IFERROR(IF(OR(BD1375=338,BD1375=340,BD1375=341,BD1375=342,BD1375="342A",BD1375="342B"),PorcenRet(BD1375,BH1375,BI1375),INDEX(PORCENTAJEBUSCAR,MATCH(BD1375,CódigoRET,0),4)*1),"")</f>
        <v/>
      </c>
      <c r="BG1375">
        <f t="shared" si="150"/>
        <v>0</v>
      </c>
      <c r="BO1375">
        <f t="shared" si="151"/>
        <v>0</v>
      </c>
      <c r="CC1375">
        <f t="shared" si="152"/>
        <v>0</v>
      </c>
      <c r="CD1375">
        <f t="shared" si="153"/>
        <v>0</v>
      </c>
      <c r="CG1375">
        <f ca="1">IFERROR(INDIRECT("IVA!X"&amp;MATCH(MID(COMPRAS!C1275,1,2)&amp;MID(COMPRAS!F1275,1,2)&amp;MID(COMPRAS!D1275,1,2),IVA!W:W,0)),"SIN COD.")</f>
        <v>0</v>
      </c>
      <c r="CH1375">
        <f ca="1">IFERROR(INDIRECT("IVA!Y"&amp;MATCH(MID(COMPRAS!C1275,1,2)&amp;MID(COMPRAS!F1275,1,2)&amp;MID(COMPRAS!D1275,1,2),IVA!W:W,0)),"SIN COD.")</f>
        <v>0</v>
      </c>
    </row>
    <row r="1376" spans="1:86" x14ac:dyDescent="0.25">
      <c r="A1376"/>
      <c r="B1376"/>
      <c r="D1376"/>
      <c r="AL1376">
        <f t="shared" si="147"/>
        <v>0</v>
      </c>
      <c r="AQ1376">
        <f t="shared" si="148"/>
        <v>0</v>
      </c>
      <c r="AR1376" t="str">
        <f>IFERROR(IF(OR(AP1376=338,AP1376=340,AP1376=341,AP1376=342,AP1376="342A",AP1376="342B"),PorcenRet(AP1376,AT1376,AU1376),INDEX(PORCENTAJEBUSCAR,MATCH(AP1376,CódigoRET,0),4)*1),"")</f>
        <v/>
      </c>
      <c r="AS1376">
        <f t="shared" si="149"/>
        <v>0</v>
      </c>
      <c r="BF1376" t="str">
        <f>IFERROR(IF(OR(BD1376=338,BD1376=340,BD1376=341,BD1376=342,BD1376="342A",BD1376="342B"),PorcenRet(BD1376,BH1376,BI1376),INDEX(PORCENTAJEBUSCAR,MATCH(BD1376,CódigoRET,0),4)*1),"")</f>
        <v/>
      </c>
      <c r="BG1376">
        <f t="shared" si="150"/>
        <v>0</v>
      </c>
      <c r="BO1376">
        <f t="shared" si="151"/>
        <v>0</v>
      </c>
      <c r="CC1376">
        <f t="shared" si="152"/>
        <v>0</v>
      </c>
      <c r="CD1376">
        <f t="shared" si="153"/>
        <v>0</v>
      </c>
      <c r="CG1376">
        <f ca="1">IFERROR(INDIRECT("IVA!X"&amp;MATCH(MID(COMPRAS!C1276,1,2)&amp;MID(COMPRAS!F1276,1,2)&amp;MID(COMPRAS!D1276,1,2),IVA!W:W,0)),"SIN COD.")</f>
        <v>0</v>
      </c>
      <c r="CH1376">
        <f ca="1">IFERROR(INDIRECT("IVA!Y"&amp;MATCH(MID(COMPRAS!C1276,1,2)&amp;MID(COMPRAS!F1276,1,2)&amp;MID(COMPRAS!D1276,1,2),IVA!W:W,0)),"SIN COD.")</f>
        <v>0</v>
      </c>
    </row>
    <row r="1377" spans="1:86" x14ac:dyDescent="0.25">
      <c r="A1377"/>
      <c r="B1377"/>
      <c r="D1377"/>
      <c r="AL1377">
        <f t="shared" si="147"/>
        <v>0</v>
      </c>
      <c r="AQ1377">
        <f t="shared" si="148"/>
        <v>0</v>
      </c>
      <c r="AR1377" t="str">
        <f>IFERROR(IF(OR(AP1377=338,AP1377=340,AP1377=341,AP1377=342,AP1377="342A",AP1377="342B"),PorcenRet(AP1377,AT1377,AU1377),INDEX(PORCENTAJEBUSCAR,MATCH(AP1377,CódigoRET,0),4)*1),"")</f>
        <v/>
      </c>
      <c r="AS1377">
        <f t="shared" si="149"/>
        <v>0</v>
      </c>
      <c r="BF1377" t="str">
        <f>IFERROR(IF(OR(BD1377=338,BD1377=340,BD1377=341,BD1377=342,BD1377="342A",BD1377="342B"),PorcenRet(BD1377,BH1377,BI1377),INDEX(PORCENTAJEBUSCAR,MATCH(BD1377,CódigoRET,0),4)*1),"")</f>
        <v/>
      </c>
      <c r="BG1377">
        <f t="shared" si="150"/>
        <v>0</v>
      </c>
      <c r="BO1377">
        <f t="shared" si="151"/>
        <v>0</v>
      </c>
      <c r="CC1377">
        <f t="shared" si="152"/>
        <v>0</v>
      </c>
      <c r="CD1377">
        <f t="shared" si="153"/>
        <v>0</v>
      </c>
      <c r="CG1377">
        <f ca="1">IFERROR(INDIRECT("IVA!X"&amp;MATCH(MID(COMPRAS!C1277,1,2)&amp;MID(COMPRAS!F1277,1,2)&amp;MID(COMPRAS!D1277,1,2),IVA!W:W,0)),"SIN COD.")</f>
        <v>0</v>
      </c>
      <c r="CH1377">
        <f ca="1">IFERROR(INDIRECT("IVA!Y"&amp;MATCH(MID(COMPRAS!C1277,1,2)&amp;MID(COMPRAS!F1277,1,2)&amp;MID(COMPRAS!D1277,1,2),IVA!W:W,0)),"SIN COD.")</f>
        <v>0</v>
      </c>
    </row>
    <row r="1378" spans="1:86" x14ac:dyDescent="0.25">
      <c r="A1378"/>
      <c r="B1378"/>
      <c r="D1378"/>
      <c r="AL1378">
        <f t="shared" si="147"/>
        <v>0</v>
      </c>
      <c r="AQ1378">
        <f t="shared" si="148"/>
        <v>0</v>
      </c>
      <c r="AR1378" t="str">
        <f>IFERROR(IF(OR(AP1378=338,AP1378=340,AP1378=341,AP1378=342,AP1378="342A",AP1378="342B"),PorcenRet(AP1378,AT1378,AU1378),INDEX(PORCENTAJEBUSCAR,MATCH(AP1378,CódigoRET,0),4)*1),"")</f>
        <v/>
      </c>
      <c r="AS1378">
        <f t="shared" si="149"/>
        <v>0</v>
      </c>
      <c r="BF1378" t="str">
        <f>IFERROR(IF(OR(BD1378=338,BD1378=340,BD1378=341,BD1378=342,BD1378="342A",BD1378="342B"),PorcenRet(BD1378,BH1378,BI1378),INDEX(PORCENTAJEBUSCAR,MATCH(BD1378,CódigoRET,0),4)*1),"")</f>
        <v/>
      </c>
      <c r="BG1378">
        <f t="shared" si="150"/>
        <v>0</v>
      </c>
      <c r="BO1378">
        <f t="shared" si="151"/>
        <v>0</v>
      </c>
      <c r="CC1378">
        <f t="shared" si="152"/>
        <v>0</v>
      </c>
      <c r="CD1378">
        <f t="shared" si="153"/>
        <v>0</v>
      </c>
      <c r="CG1378">
        <f ca="1">IFERROR(INDIRECT("IVA!X"&amp;MATCH(MID(COMPRAS!C1278,1,2)&amp;MID(COMPRAS!F1278,1,2)&amp;MID(COMPRAS!D1278,1,2),IVA!W:W,0)),"SIN COD.")</f>
        <v>0</v>
      </c>
      <c r="CH1378">
        <f ca="1">IFERROR(INDIRECT("IVA!Y"&amp;MATCH(MID(COMPRAS!C1278,1,2)&amp;MID(COMPRAS!F1278,1,2)&amp;MID(COMPRAS!D1278,1,2),IVA!W:W,0)),"SIN COD.")</f>
        <v>0</v>
      </c>
    </row>
    <row r="1379" spans="1:86" x14ac:dyDescent="0.25">
      <c r="A1379"/>
      <c r="B1379"/>
      <c r="D1379"/>
      <c r="AL1379">
        <f t="shared" si="147"/>
        <v>0</v>
      </c>
      <c r="AQ1379">
        <f t="shared" si="148"/>
        <v>0</v>
      </c>
      <c r="AR1379" t="str">
        <f>IFERROR(IF(OR(AP1379=338,AP1379=340,AP1379=341,AP1379=342,AP1379="342A",AP1379="342B"),PorcenRet(AP1379,AT1379,AU1379),INDEX(PORCENTAJEBUSCAR,MATCH(AP1379,CódigoRET,0),4)*1),"")</f>
        <v/>
      </c>
      <c r="AS1379">
        <f t="shared" si="149"/>
        <v>0</v>
      </c>
      <c r="BF1379" t="str">
        <f>IFERROR(IF(OR(BD1379=338,BD1379=340,BD1379=341,BD1379=342,BD1379="342A",BD1379="342B"),PorcenRet(BD1379,BH1379,BI1379),INDEX(PORCENTAJEBUSCAR,MATCH(BD1379,CódigoRET,0),4)*1),"")</f>
        <v/>
      </c>
      <c r="BG1379">
        <f t="shared" si="150"/>
        <v>0</v>
      </c>
      <c r="BO1379">
        <f t="shared" si="151"/>
        <v>0</v>
      </c>
      <c r="CC1379">
        <f t="shared" si="152"/>
        <v>0</v>
      </c>
      <c r="CD1379">
        <f t="shared" si="153"/>
        <v>0</v>
      </c>
      <c r="CG1379">
        <f ca="1">IFERROR(INDIRECT("IVA!X"&amp;MATCH(MID(COMPRAS!C1279,1,2)&amp;MID(COMPRAS!F1279,1,2)&amp;MID(COMPRAS!D1279,1,2),IVA!W:W,0)),"SIN COD.")</f>
        <v>0</v>
      </c>
      <c r="CH1379">
        <f ca="1">IFERROR(INDIRECT("IVA!Y"&amp;MATCH(MID(COMPRAS!C1279,1,2)&amp;MID(COMPRAS!F1279,1,2)&amp;MID(COMPRAS!D1279,1,2),IVA!W:W,0)),"SIN COD.")</f>
        <v>0</v>
      </c>
    </row>
    <row r="1380" spans="1:86" x14ac:dyDescent="0.25">
      <c r="A1380"/>
      <c r="B1380"/>
      <c r="D1380"/>
      <c r="AL1380">
        <f t="shared" si="147"/>
        <v>0</v>
      </c>
      <c r="AQ1380">
        <f t="shared" si="148"/>
        <v>0</v>
      </c>
      <c r="AR1380" t="str">
        <f>IFERROR(IF(OR(AP1380=338,AP1380=340,AP1380=341,AP1380=342,AP1380="342A",AP1380="342B"),PorcenRet(AP1380,AT1380,AU1380),INDEX(PORCENTAJEBUSCAR,MATCH(AP1380,CódigoRET,0),4)*1),"")</f>
        <v/>
      </c>
      <c r="AS1380">
        <f t="shared" si="149"/>
        <v>0</v>
      </c>
      <c r="BF1380" t="str">
        <f>IFERROR(IF(OR(BD1380=338,BD1380=340,BD1380=341,BD1380=342,BD1380="342A",BD1380="342B"),PorcenRet(BD1380,BH1380,BI1380),INDEX(PORCENTAJEBUSCAR,MATCH(BD1380,CódigoRET,0),4)*1),"")</f>
        <v/>
      </c>
      <c r="BG1380">
        <f t="shared" si="150"/>
        <v>0</v>
      </c>
      <c r="BO1380">
        <f t="shared" si="151"/>
        <v>0</v>
      </c>
      <c r="CC1380">
        <f t="shared" si="152"/>
        <v>0</v>
      </c>
      <c r="CD1380">
        <f t="shared" si="153"/>
        <v>0</v>
      </c>
      <c r="CG1380">
        <f ca="1">IFERROR(INDIRECT("IVA!X"&amp;MATCH(MID(COMPRAS!C1280,1,2)&amp;MID(COMPRAS!F1280,1,2)&amp;MID(COMPRAS!D1280,1,2),IVA!W:W,0)),"SIN COD.")</f>
        <v>0</v>
      </c>
      <c r="CH1380">
        <f ca="1">IFERROR(INDIRECT("IVA!Y"&amp;MATCH(MID(COMPRAS!C1280,1,2)&amp;MID(COMPRAS!F1280,1,2)&amp;MID(COMPRAS!D1280,1,2),IVA!W:W,0)),"SIN COD.")</f>
        <v>0</v>
      </c>
    </row>
    <row r="1381" spans="1:86" x14ac:dyDescent="0.25">
      <c r="A1381"/>
      <c r="B1381"/>
      <c r="D1381"/>
      <c r="AL1381">
        <f t="shared" si="147"/>
        <v>0</v>
      </c>
      <c r="AQ1381">
        <f t="shared" si="148"/>
        <v>0</v>
      </c>
      <c r="AR1381" t="str">
        <f>IFERROR(IF(OR(AP1381=338,AP1381=340,AP1381=341,AP1381=342,AP1381="342A",AP1381="342B"),PorcenRet(AP1381,AT1381,AU1381),INDEX(PORCENTAJEBUSCAR,MATCH(AP1381,CódigoRET,0),4)*1),"")</f>
        <v/>
      </c>
      <c r="AS1381">
        <f t="shared" si="149"/>
        <v>0</v>
      </c>
      <c r="BF1381" t="str">
        <f>IFERROR(IF(OR(BD1381=338,BD1381=340,BD1381=341,BD1381=342,BD1381="342A",BD1381="342B"),PorcenRet(BD1381,BH1381,BI1381),INDEX(PORCENTAJEBUSCAR,MATCH(BD1381,CódigoRET,0),4)*1),"")</f>
        <v/>
      </c>
      <c r="BG1381">
        <f t="shared" si="150"/>
        <v>0</v>
      </c>
      <c r="BO1381">
        <f t="shared" si="151"/>
        <v>0</v>
      </c>
      <c r="CC1381">
        <f t="shared" si="152"/>
        <v>0</v>
      </c>
      <c r="CD1381">
        <f t="shared" si="153"/>
        <v>0</v>
      </c>
      <c r="CG1381">
        <f ca="1">IFERROR(INDIRECT("IVA!X"&amp;MATCH(MID(COMPRAS!C1281,1,2)&amp;MID(COMPRAS!F1281,1,2)&amp;MID(COMPRAS!D1281,1,2),IVA!W:W,0)),"SIN COD.")</f>
        <v>0</v>
      </c>
      <c r="CH1381">
        <f ca="1">IFERROR(INDIRECT("IVA!Y"&amp;MATCH(MID(COMPRAS!C1281,1,2)&amp;MID(COMPRAS!F1281,1,2)&amp;MID(COMPRAS!D1281,1,2),IVA!W:W,0)),"SIN COD.")</f>
        <v>0</v>
      </c>
    </row>
    <row r="1382" spans="1:86" x14ac:dyDescent="0.25">
      <c r="A1382"/>
      <c r="B1382"/>
      <c r="D1382"/>
      <c r="AL1382">
        <f t="shared" si="147"/>
        <v>0</v>
      </c>
      <c r="AQ1382">
        <f t="shared" si="148"/>
        <v>0</v>
      </c>
      <c r="AR1382" t="str">
        <f>IFERROR(IF(OR(AP1382=338,AP1382=340,AP1382=341,AP1382=342,AP1382="342A",AP1382="342B"),PorcenRet(AP1382,AT1382,AU1382),INDEX(PORCENTAJEBUSCAR,MATCH(AP1382,CódigoRET,0),4)*1),"")</f>
        <v/>
      </c>
      <c r="AS1382">
        <f t="shared" si="149"/>
        <v>0</v>
      </c>
      <c r="BF1382" t="str">
        <f>IFERROR(IF(OR(BD1382=338,BD1382=340,BD1382=341,BD1382=342,BD1382="342A",BD1382="342B"),PorcenRet(BD1382,BH1382,BI1382),INDEX(PORCENTAJEBUSCAR,MATCH(BD1382,CódigoRET,0),4)*1),"")</f>
        <v/>
      </c>
      <c r="BG1382">
        <f t="shared" si="150"/>
        <v>0</v>
      </c>
      <c r="BO1382">
        <f t="shared" si="151"/>
        <v>0</v>
      </c>
      <c r="CC1382">
        <f t="shared" si="152"/>
        <v>0</v>
      </c>
      <c r="CD1382">
        <f t="shared" si="153"/>
        <v>0</v>
      </c>
      <c r="CG1382">
        <f ca="1">IFERROR(INDIRECT("IVA!X"&amp;MATCH(MID(COMPRAS!C1282,1,2)&amp;MID(COMPRAS!F1282,1,2)&amp;MID(COMPRAS!D1282,1,2),IVA!W:W,0)),"SIN COD.")</f>
        <v>0</v>
      </c>
      <c r="CH1382">
        <f ca="1">IFERROR(INDIRECT("IVA!Y"&amp;MATCH(MID(COMPRAS!C1282,1,2)&amp;MID(COMPRAS!F1282,1,2)&amp;MID(COMPRAS!D1282,1,2),IVA!W:W,0)),"SIN COD.")</f>
        <v>0</v>
      </c>
    </row>
    <row r="1383" spans="1:86" x14ac:dyDescent="0.25">
      <c r="A1383"/>
      <c r="B1383"/>
      <c r="D1383"/>
      <c r="AL1383">
        <f t="shared" si="147"/>
        <v>0</v>
      </c>
      <c r="AQ1383">
        <f t="shared" si="148"/>
        <v>0</v>
      </c>
      <c r="AR1383" t="str">
        <f>IFERROR(IF(OR(AP1383=338,AP1383=340,AP1383=341,AP1383=342,AP1383="342A",AP1383="342B"),PorcenRet(AP1383,AT1383,AU1383),INDEX(PORCENTAJEBUSCAR,MATCH(AP1383,CódigoRET,0),4)*1),"")</f>
        <v/>
      </c>
      <c r="AS1383">
        <f t="shared" si="149"/>
        <v>0</v>
      </c>
      <c r="BF1383" t="str">
        <f>IFERROR(IF(OR(BD1383=338,BD1383=340,BD1383=341,BD1383=342,BD1383="342A",BD1383="342B"),PorcenRet(BD1383,BH1383,BI1383),INDEX(PORCENTAJEBUSCAR,MATCH(BD1383,CódigoRET,0),4)*1),"")</f>
        <v/>
      </c>
      <c r="BG1383">
        <f t="shared" si="150"/>
        <v>0</v>
      </c>
      <c r="BO1383">
        <f t="shared" si="151"/>
        <v>0</v>
      </c>
      <c r="CC1383">
        <f t="shared" si="152"/>
        <v>0</v>
      </c>
      <c r="CD1383">
        <f t="shared" si="153"/>
        <v>0</v>
      </c>
      <c r="CG1383">
        <f ca="1">IFERROR(INDIRECT("IVA!X"&amp;MATCH(MID(COMPRAS!C1283,1,2)&amp;MID(COMPRAS!F1283,1,2)&amp;MID(COMPRAS!D1283,1,2),IVA!W:W,0)),"SIN COD.")</f>
        <v>0</v>
      </c>
      <c r="CH1383">
        <f ca="1">IFERROR(INDIRECT("IVA!Y"&amp;MATCH(MID(COMPRAS!C1283,1,2)&amp;MID(COMPRAS!F1283,1,2)&amp;MID(COMPRAS!D1283,1,2),IVA!W:W,0)),"SIN COD.")</f>
        <v>0</v>
      </c>
    </row>
    <row r="1384" spans="1:86" x14ac:dyDescent="0.25">
      <c r="A1384"/>
      <c r="B1384"/>
      <c r="D1384"/>
      <c r="AL1384">
        <f t="shared" si="147"/>
        <v>0</v>
      </c>
      <c r="AQ1384">
        <f t="shared" si="148"/>
        <v>0</v>
      </c>
      <c r="AR1384" t="str">
        <f>IFERROR(IF(OR(AP1384=338,AP1384=340,AP1384=341,AP1384=342,AP1384="342A",AP1384="342B"),PorcenRet(AP1384,AT1384,AU1384),INDEX(PORCENTAJEBUSCAR,MATCH(AP1384,CódigoRET,0),4)*1),"")</f>
        <v/>
      </c>
      <c r="AS1384">
        <f t="shared" si="149"/>
        <v>0</v>
      </c>
      <c r="BF1384" t="str">
        <f>IFERROR(IF(OR(BD1384=338,BD1384=340,BD1384=341,BD1384=342,BD1384="342A",BD1384="342B"),PorcenRet(BD1384,BH1384,BI1384),INDEX(PORCENTAJEBUSCAR,MATCH(BD1384,CódigoRET,0),4)*1),"")</f>
        <v/>
      </c>
      <c r="BG1384">
        <f t="shared" si="150"/>
        <v>0</v>
      </c>
      <c r="BO1384">
        <f t="shared" si="151"/>
        <v>0</v>
      </c>
      <c r="CC1384">
        <f t="shared" si="152"/>
        <v>0</v>
      </c>
      <c r="CD1384">
        <f t="shared" si="153"/>
        <v>0</v>
      </c>
      <c r="CG1384">
        <f ca="1">IFERROR(INDIRECT("IVA!X"&amp;MATCH(MID(COMPRAS!C1284,1,2)&amp;MID(COMPRAS!F1284,1,2)&amp;MID(COMPRAS!D1284,1,2),IVA!W:W,0)),"SIN COD.")</f>
        <v>0</v>
      </c>
      <c r="CH1384">
        <f ca="1">IFERROR(INDIRECT("IVA!Y"&amp;MATCH(MID(COMPRAS!C1284,1,2)&amp;MID(COMPRAS!F1284,1,2)&amp;MID(COMPRAS!D1284,1,2),IVA!W:W,0)),"SIN COD.")</f>
        <v>0</v>
      </c>
    </row>
    <row r="1385" spans="1:86" x14ac:dyDescent="0.25">
      <c r="A1385"/>
      <c r="B1385"/>
      <c r="D1385"/>
      <c r="AL1385">
        <f t="shared" si="147"/>
        <v>0</v>
      </c>
      <c r="AQ1385">
        <f t="shared" si="148"/>
        <v>0</v>
      </c>
      <c r="AR1385" t="str">
        <f>IFERROR(IF(OR(AP1385=338,AP1385=340,AP1385=341,AP1385=342,AP1385="342A",AP1385="342B"),PorcenRet(AP1385,AT1385,AU1385),INDEX(PORCENTAJEBUSCAR,MATCH(AP1385,CódigoRET,0),4)*1),"")</f>
        <v/>
      </c>
      <c r="AS1385">
        <f t="shared" si="149"/>
        <v>0</v>
      </c>
      <c r="BF1385" t="str">
        <f>IFERROR(IF(OR(BD1385=338,BD1385=340,BD1385=341,BD1385=342,BD1385="342A",BD1385="342B"),PorcenRet(BD1385,BH1385,BI1385),INDEX(PORCENTAJEBUSCAR,MATCH(BD1385,CódigoRET,0),4)*1),"")</f>
        <v/>
      </c>
      <c r="BG1385">
        <f t="shared" si="150"/>
        <v>0</v>
      </c>
      <c r="BO1385">
        <f t="shared" si="151"/>
        <v>0</v>
      </c>
      <c r="CC1385">
        <f t="shared" si="152"/>
        <v>0</v>
      </c>
      <c r="CD1385">
        <f t="shared" si="153"/>
        <v>0</v>
      </c>
      <c r="CG1385">
        <f ca="1">IFERROR(INDIRECT("IVA!X"&amp;MATCH(MID(COMPRAS!C1285,1,2)&amp;MID(COMPRAS!F1285,1,2)&amp;MID(COMPRAS!D1285,1,2),IVA!W:W,0)),"SIN COD.")</f>
        <v>0</v>
      </c>
      <c r="CH1385">
        <f ca="1">IFERROR(INDIRECT("IVA!Y"&amp;MATCH(MID(COMPRAS!C1285,1,2)&amp;MID(COMPRAS!F1285,1,2)&amp;MID(COMPRAS!D1285,1,2),IVA!W:W,0)),"SIN COD.")</f>
        <v>0</v>
      </c>
    </row>
    <row r="1386" spans="1:86" x14ac:dyDescent="0.25">
      <c r="A1386"/>
      <c r="B1386"/>
      <c r="D1386"/>
      <c r="AL1386">
        <f t="shared" si="147"/>
        <v>0</v>
      </c>
      <c r="AQ1386">
        <f t="shared" si="148"/>
        <v>0</v>
      </c>
      <c r="AR1386" t="str">
        <f>IFERROR(IF(OR(AP1386=338,AP1386=340,AP1386=341,AP1386=342,AP1386="342A",AP1386="342B"),PorcenRet(AP1386,AT1386,AU1386),INDEX(PORCENTAJEBUSCAR,MATCH(AP1386,CódigoRET,0),4)*1),"")</f>
        <v/>
      </c>
      <c r="AS1386">
        <f t="shared" si="149"/>
        <v>0</v>
      </c>
      <c r="BF1386" t="str">
        <f>IFERROR(IF(OR(BD1386=338,BD1386=340,BD1386=341,BD1386=342,BD1386="342A",BD1386="342B"),PorcenRet(BD1386,BH1386,BI1386),INDEX(PORCENTAJEBUSCAR,MATCH(BD1386,CódigoRET,0),4)*1),"")</f>
        <v/>
      </c>
      <c r="BG1386">
        <f t="shared" si="150"/>
        <v>0</v>
      </c>
      <c r="BO1386">
        <f t="shared" si="151"/>
        <v>0</v>
      </c>
      <c r="CC1386">
        <f t="shared" si="152"/>
        <v>0</v>
      </c>
      <c r="CD1386">
        <f t="shared" si="153"/>
        <v>0</v>
      </c>
      <c r="CG1386">
        <f ca="1">IFERROR(INDIRECT("IVA!X"&amp;MATCH(MID(COMPRAS!C1286,1,2)&amp;MID(COMPRAS!F1286,1,2)&amp;MID(COMPRAS!D1286,1,2),IVA!W:W,0)),"SIN COD.")</f>
        <v>0</v>
      </c>
      <c r="CH1386">
        <f ca="1">IFERROR(INDIRECT("IVA!Y"&amp;MATCH(MID(COMPRAS!C1286,1,2)&amp;MID(COMPRAS!F1286,1,2)&amp;MID(COMPRAS!D1286,1,2),IVA!W:W,0)),"SIN COD.")</f>
        <v>0</v>
      </c>
    </row>
    <row r="1387" spans="1:86" x14ac:dyDescent="0.25">
      <c r="A1387"/>
      <c r="B1387"/>
      <c r="D1387"/>
      <c r="AL1387">
        <f t="shared" si="147"/>
        <v>0</v>
      </c>
      <c r="AQ1387">
        <f t="shared" si="148"/>
        <v>0</v>
      </c>
      <c r="AR1387" t="str">
        <f>IFERROR(IF(OR(AP1387=338,AP1387=340,AP1387=341,AP1387=342,AP1387="342A",AP1387="342B"),PorcenRet(AP1387,AT1387,AU1387),INDEX(PORCENTAJEBUSCAR,MATCH(AP1387,CódigoRET,0),4)*1),"")</f>
        <v/>
      </c>
      <c r="AS1387">
        <f t="shared" si="149"/>
        <v>0</v>
      </c>
      <c r="BF1387" t="str">
        <f>IFERROR(IF(OR(BD1387=338,BD1387=340,BD1387=341,BD1387=342,BD1387="342A",BD1387="342B"),PorcenRet(BD1387,BH1387,BI1387),INDEX(PORCENTAJEBUSCAR,MATCH(BD1387,CódigoRET,0),4)*1),"")</f>
        <v/>
      </c>
      <c r="BG1387">
        <f t="shared" si="150"/>
        <v>0</v>
      </c>
      <c r="BO1387">
        <f t="shared" si="151"/>
        <v>0</v>
      </c>
      <c r="CC1387">
        <f t="shared" si="152"/>
        <v>0</v>
      </c>
      <c r="CD1387">
        <f t="shared" si="153"/>
        <v>0</v>
      </c>
      <c r="CG1387">
        <f ca="1">IFERROR(INDIRECT("IVA!X"&amp;MATCH(MID(COMPRAS!C1287,1,2)&amp;MID(COMPRAS!F1287,1,2)&amp;MID(COMPRAS!D1287,1,2),IVA!W:W,0)),"SIN COD.")</f>
        <v>0</v>
      </c>
      <c r="CH1387">
        <f ca="1">IFERROR(INDIRECT("IVA!Y"&amp;MATCH(MID(COMPRAS!C1287,1,2)&amp;MID(COMPRAS!F1287,1,2)&amp;MID(COMPRAS!D1287,1,2),IVA!W:W,0)),"SIN COD.")</f>
        <v>0</v>
      </c>
    </row>
    <row r="1388" spans="1:86" x14ac:dyDescent="0.25">
      <c r="A1388"/>
      <c r="B1388"/>
      <c r="D1388"/>
      <c r="AL1388">
        <f t="shared" si="147"/>
        <v>0</v>
      </c>
      <c r="AQ1388">
        <f t="shared" si="148"/>
        <v>0</v>
      </c>
      <c r="AR1388" t="str">
        <f>IFERROR(IF(OR(AP1388=338,AP1388=340,AP1388=341,AP1388=342,AP1388="342A",AP1388="342B"),PorcenRet(AP1388,AT1388,AU1388),INDEX(PORCENTAJEBUSCAR,MATCH(AP1388,CódigoRET,0),4)*1),"")</f>
        <v/>
      </c>
      <c r="AS1388">
        <f t="shared" si="149"/>
        <v>0</v>
      </c>
      <c r="BF1388" t="str">
        <f>IFERROR(IF(OR(BD1388=338,BD1388=340,BD1388=341,BD1388=342,BD1388="342A",BD1388="342B"),PorcenRet(BD1388,BH1388,BI1388),INDEX(PORCENTAJEBUSCAR,MATCH(BD1388,CódigoRET,0),4)*1),"")</f>
        <v/>
      </c>
      <c r="BG1388">
        <f t="shared" si="150"/>
        <v>0</v>
      </c>
      <c r="BO1388">
        <f t="shared" si="151"/>
        <v>0</v>
      </c>
      <c r="CC1388">
        <f t="shared" si="152"/>
        <v>0</v>
      </c>
      <c r="CD1388">
        <f t="shared" si="153"/>
        <v>0</v>
      </c>
      <c r="CG1388">
        <f ca="1">IFERROR(INDIRECT("IVA!X"&amp;MATCH(MID(COMPRAS!C1288,1,2)&amp;MID(COMPRAS!F1288,1,2)&amp;MID(COMPRAS!D1288,1,2),IVA!W:W,0)),"SIN COD.")</f>
        <v>0</v>
      </c>
      <c r="CH1388">
        <f ca="1">IFERROR(INDIRECT("IVA!Y"&amp;MATCH(MID(COMPRAS!C1288,1,2)&amp;MID(COMPRAS!F1288,1,2)&amp;MID(COMPRAS!D1288,1,2),IVA!W:W,0)),"SIN COD.")</f>
        <v>0</v>
      </c>
    </row>
    <row r="1389" spans="1:86" x14ac:dyDescent="0.25">
      <c r="A1389"/>
      <c r="B1389"/>
      <c r="D1389"/>
      <c r="AL1389">
        <f t="shared" si="147"/>
        <v>0</v>
      </c>
      <c r="AQ1389">
        <f t="shared" si="148"/>
        <v>0</v>
      </c>
      <c r="AR1389" t="str">
        <f>IFERROR(IF(OR(AP1389=338,AP1389=340,AP1389=341,AP1389=342,AP1389="342A",AP1389="342B"),PorcenRet(AP1389,AT1389,AU1389),INDEX(PORCENTAJEBUSCAR,MATCH(AP1389,CódigoRET,0),4)*1),"")</f>
        <v/>
      </c>
      <c r="AS1389">
        <f t="shared" si="149"/>
        <v>0</v>
      </c>
      <c r="BF1389" t="str">
        <f>IFERROR(IF(OR(BD1389=338,BD1389=340,BD1389=341,BD1389=342,BD1389="342A",BD1389="342B"),PorcenRet(BD1389,BH1389,BI1389),INDEX(PORCENTAJEBUSCAR,MATCH(BD1389,CódigoRET,0),4)*1),"")</f>
        <v/>
      </c>
      <c r="BG1389">
        <f t="shared" si="150"/>
        <v>0</v>
      </c>
      <c r="BO1389">
        <f t="shared" si="151"/>
        <v>0</v>
      </c>
      <c r="CC1389">
        <f t="shared" si="152"/>
        <v>0</v>
      </c>
      <c r="CD1389">
        <f t="shared" si="153"/>
        <v>0</v>
      </c>
      <c r="CG1389">
        <f ca="1">IFERROR(INDIRECT("IVA!X"&amp;MATCH(MID(COMPRAS!C1289,1,2)&amp;MID(COMPRAS!F1289,1,2)&amp;MID(COMPRAS!D1289,1,2),IVA!W:W,0)),"SIN COD.")</f>
        <v>0</v>
      </c>
      <c r="CH1389">
        <f ca="1">IFERROR(INDIRECT("IVA!Y"&amp;MATCH(MID(COMPRAS!C1289,1,2)&amp;MID(COMPRAS!F1289,1,2)&amp;MID(COMPRAS!D1289,1,2),IVA!W:W,0)),"SIN COD.")</f>
        <v>0</v>
      </c>
    </row>
    <row r="1390" spans="1:86" x14ac:dyDescent="0.25">
      <c r="A1390"/>
      <c r="B1390"/>
      <c r="D1390"/>
      <c r="AL1390">
        <f t="shared" si="147"/>
        <v>0</v>
      </c>
      <c r="AQ1390">
        <f t="shared" si="148"/>
        <v>0</v>
      </c>
      <c r="AR1390" t="str">
        <f>IFERROR(IF(OR(AP1390=338,AP1390=340,AP1390=341,AP1390=342,AP1390="342A",AP1390="342B"),PorcenRet(AP1390,AT1390,AU1390),INDEX(PORCENTAJEBUSCAR,MATCH(AP1390,CódigoRET,0),4)*1),"")</f>
        <v/>
      </c>
      <c r="AS1390">
        <f t="shared" si="149"/>
        <v>0</v>
      </c>
      <c r="BF1390" t="str">
        <f>IFERROR(IF(OR(BD1390=338,BD1390=340,BD1390=341,BD1390=342,BD1390="342A",BD1390="342B"),PorcenRet(BD1390,BH1390,BI1390),INDEX(PORCENTAJEBUSCAR,MATCH(BD1390,CódigoRET,0),4)*1),"")</f>
        <v/>
      </c>
      <c r="BG1390">
        <f t="shared" si="150"/>
        <v>0</v>
      </c>
      <c r="BO1390">
        <f t="shared" si="151"/>
        <v>0</v>
      </c>
      <c r="CC1390">
        <f t="shared" si="152"/>
        <v>0</v>
      </c>
      <c r="CD1390">
        <f t="shared" si="153"/>
        <v>0</v>
      </c>
      <c r="CG1390">
        <f ca="1">IFERROR(INDIRECT("IVA!X"&amp;MATCH(MID(COMPRAS!C1290,1,2)&amp;MID(COMPRAS!F1290,1,2)&amp;MID(COMPRAS!D1290,1,2),IVA!W:W,0)),"SIN COD.")</f>
        <v>0</v>
      </c>
      <c r="CH1390">
        <f ca="1">IFERROR(INDIRECT("IVA!Y"&amp;MATCH(MID(COMPRAS!C1290,1,2)&amp;MID(COMPRAS!F1290,1,2)&amp;MID(COMPRAS!D1290,1,2),IVA!W:W,0)),"SIN COD.")</f>
        <v>0</v>
      </c>
    </row>
    <row r="1391" spans="1:86" x14ac:dyDescent="0.25">
      <c r="A1391"/>
      <c r="B1391"/>
      <c r="D1391"/>
      <c r="AL1391">
        <f t="shared" si="147"/>
        <v>0</v>
      </c>
      <c r="AQ1391">
        <f t="shared" si="148"/>
        <v>0</v>
      </c>
      <c r="AR1391" t="str">
        <f>IFERROR(IF(OR(AP1391=338,AP1391=340,AP1391=341,AP1391=342,AP1391="342A",AP1391="342B"),PorcenRet(AP1391,AT1391,AU1391),INDEX(PORCENTAJEBUSCAR,MATCH(AP1391,CódigoRET,0),4)*1),"")</f>
        <v/>
      </c>
      <c r="AS1391">
        <f t="shared" si="149"/>
        <v>0</v>
      </c>
      <c r="BF1391" t="str">
        <f>IFERROR(IF(OR(BD1391=338,BD1391=340,BD1391=341,BD1391=342,BD1391="342A",BD1391="342B"),PorcenRet(BD1391,BH1391,BI1391),INDEX(PORCENTAJEBUSCAR,MATCH(BD1391,CódigoRET,0),4)*1),"")</f>
        <v/>
      </c>
      <c r="BG1391">
        <f t="shared" si="150"/>
        <v>0</v>
      </c>
      <c r="BO1391">
        <f t="shared" si="151"/>
        <v>0</v>
      </c>
      <c r="CC1391">
        <f t="shared" si="152"/>
        <v>0</v>
      </c>
      <c r="CD1391">
        <f t="shared" si="153"/>
        <v>0</v>
      </c>
      <c r="CG1391">
        <f ca="1">IFERROR(INDIRECT("IVA!X"&amp;MATCH(MID(COMPRAS!C1291,1,2)&amp;MID(COMPRAS!F1291,1,2)&amp;MID(COMPRAS!D1291,1,2),IVA!W:W,0)),"SIN COD.")</f>
        <v>0</v>
      </c>
      <c r="CH1391">
        <f ca="1">IFERROR(INDIRECT("IVA!Y"&amp;MATCH(MID(COMPRAS!C1291,1,2)&amp;MID(COMPRAS!F1291,1,2)&amp;MID(COMPRAS!D1291,1,2),IVA!W:W,0)),"SIN COD.")</f>
        <v>0</v>
      </c>
    </row>
    <row r="1392" spans="1:86" x14ac:dyDescent="0.25">
      <c r="A1392"/>
      <c r="B1392"/>
      <c r="D1392"/>
      <c r="AL1392">
        <f t="shared" si="147"/>
        <v>0</v>
      </c>
      <c r="AQ1392">
        <f t="shared" si="148"/>
        <v>0</v>
      </c>
      <c r="AR1392" t="str">
        <f>IFERROR(IF(OR(AP1392=338,AP1392=340,AP1392=341,AP1392=342,AP1392="342A",AP1392="342B"),PorcenRet(AP1392,AT1392,AU1392),INDEX(PORCENTAJEBUSCAR,MATCH(AP1392,CódigoRET,0),4)*1),"")</f>
        <v/>
      </c>
      <c r="AS1392">
        <f t="shared" si="149"/>
        <v>0</v>
      </c>
      <c r="BF1392" t="str">
        <f>IFERROR(IF(OR(BD1392=338,BD1392=340,BD1392=341,BD1392=342,BD1392="342A",BD1392="342B"),PorcenRet(BD1392,BH1392,BI1392),INDEX(PORCENTAJEBUSCAR,MATCH(BD1392,CódigoRET,0),4)*1),"")</f>
        <v/>
      </c>
      <c r="BG1392">
        <f t="shared" si="150"/>
        <v>0</v>
      </c>
      <c r="BO1392">
        <f t="shared" si="151"/>
        <v>0</v>
      </c>
      <c r="CC1392">
        <f t="shared" si="152"/>
        <v>0</v>
      </c>
      <c r="CD1392">
        <f t="shared" si="153"/>
        <v>0</v>
      </c>
      <c r="CG1392">
        <f ca="1">IFERROR(INDIRECT("IVA!X"&amp;MATCH(MID(COMPRAS!C1292,1,2)&amp;MID(COMPRAS!F1292,1,2)&amp;MID(COMPRAS!D1292,1,2),IVA!W:W,0)),"SIN COD.")</f>
        <v>0</v>
      </c>
      <c r="CH1392">
        <f ca="1">IFERROR(INDIRECT("IVA!Y"&amp;MATCH(MID(COMPRAS!C1292,1,2)&amp;MID(COMPRAS!F1292,1,2)&amp;MID(COMPRAS!D1292,1,2),IVA!W:W,0)),"SIN COD.")</f>
        <v>0</v>
      </c>
    </row>
    <row r="1393" spans="1:86" x14ac:dyDescent="0.25">
      <c r="A1393"/>
      <c r="B1393"/>
      <c r="D1393"/>
      <c r="AL1393">
        <f t="shared" si="147"/>
        <v>0</v>
      </c>
      <c r="AQ1393">
        <f t="shared" si="148"/>
        <v>0</v>
      </c>
      <c r="AR1393" t="str">
        <f>IFERROR(IF(OR(AP1393=338,AP1393=340,AP1393=341,AP1393=342,AP1393="342A",AP1393="342B"),PorcenRet(AP1393,AT1393,AU1393),INDEX(PORCENTAJEBUSCAR,MATCH(AP1393,CódigoRET,0),4)*1),"")</f>
        <v/>
      </c>
      <c r="AS1393">
        <f t="shared" si="149"/>
        <v>0</v>
      </c>
      <c r="BF1393" t="str">
        <f>IFERROR(IF(OR(BD1393=338,BD1393=340,BD1393=341,BD1393=342,BD1393="342A",BD1393="342B"),PorcenRet(BD1393,BH1393,BI1393),INDEX(PORCENTAJEBUSCAR,MATCH(BD1393,CódigoRET,0),4)*1),"")</f>
        <v/>
      </c>
      <c r="BG1393">
        <f t="shared" si="150"/>
        <v>0</v>
      </c>
      <c r="BO1393">
        <f t="shared" si="151"/>
        <v>0</v>
      </c>
      <c r="CC1393">
        <f t="shared" si="152"/>
        <v>0</v>
      </c>
      <c r="CD1393">
        <f t="shared" si="153"/>
        <v>0</v>
      </c>
      <c r="CG1393">
        <f ca="1">IFERROR(INDIRECT("IVA!X"&amp;MATCH(MID(COMPRAS!C1293,1,2)&amp;MID(COMPRAS!F1293,1,2)&amp;MID(COMPRAS!D1293,1,2),IVA!W:W,0)),"SIN COD.")</f>
        <v>0</v>
      </c>
      <c r="CH1393">
        <f ca="1">IFERROR(INDIRECT("IVA!Y"&amp;MATCH(MID(COMPRAS!C1293,1,2)&amp;MID(COMPRAS!F1293,1,2)&amp;MID(COMPRAS!D1293,1,2),IVA!W:W,0)),"SIN COD.")</f>
        <v>0</v>
      </c>
    </row>
    <row r="1394" spans="1:86" x14ac:dyDescent="0.25">
      <c r="A1394"/>
      <c r="B1394"/>
      <c r="D1394"/>
      <c r="AL1394">
        <f t="shared" si="147"/>
        <v>0</v>
      </c>
      <c r="AQ1394">
        <f t="shared" si="148"/>
        <v>0</v>
      </c>
      <c r="AR1394" t="str">
        <f>IFERROR(IF(OR(AP1394=338,AP1394=340,AP1394=341,AP1394=342,AP1394="342A",AP1394="342B"),PorcenRet(AP1394,AT1394,AU1394),INDEX(PORCENTAJEBUSCAR,MATCH(AP1394,CódigoRET,0),4)*1),"")</f>
        <v/>
      </c>
      <c r="AS1394">
        <f t="shared" si="149"/>
        <v>0</v>
      </c>
      <c r="BF1394" t="str">
        <f>IFERROR(IF(OR(BD1394=338,BD1394=340,BD1394=341,BD1394=342,BD1394="342A",BD1394="342B"),PorcenRet(BD1394,BH1394,BI1394),INDEX(PORCENTAJEBUSCAR,MATCH(BD1394,CódigoRET,0),4)*1),"")</f>
        <v/>
      </c>
      <c r="BG1394">
        <f t="shared" si="150"/>
        <v>0</v>
      </c>
      <c r="BO1394">
        <f t="shared" si="151"/>
        <v>0</v>
      </c>
      <c r="CC1394">
        <f t="shared" si="152"/>
        <v>0</v>
      </c>
      <c r="CD1394">
        <f t="shared" si="153"/>
        <v>0</v>
      </c>
      <c r="CG1394">
        <f ca="1">IFERROR(INDIRECT("IVA!X"&amp;MATCH(MID(COMPRAS!C1294,1,2)&amp;MID(COMPRAS!F1294,1,2)&amp;MID(COMPRAS!D1294,1,2),IVA!W:W,0)),"SIN COD.")</f>
        <v>0</v>
      </c>
      <c r="CH1394">
        <f ca="1">IFERROR(INDIRECT("IVA!Y"&amp;MATCH(MID(COMPRAS!C1294,1,2)&amp;MID(COMPRAS!F1294,1,2)&amp;MID(COMPRAS!D1294,1,2),IVA!W:W,0)),"SIN COD.")</f>
        <v>0</v>
      </c>
    </row>
    <row r="1395" spans="1:86" x14ac:dyDescent="0.25">
      <c r="A1395"/>
      <c r="B1395"/>
      <c r="D1395"/>
      <c r="AL1395">
        <f t="shared" si="147"/>
        <v>0</v>
      </c>
      <c r="AQ1395">
        <f t="shared" si="148"/>
        <v>0</v>
      </c>
      <c r="AR1395" t="str">
        <f>IFERROR(IF(OR(AP1395=338,AP1395=340,AP1395=341,AP1395=342,AP1395="342A",AP1395="342B"),PorcenRet(AP1395,AT1395,AU1395),INDEX(PORCENTAJEBUSCAR,MATCH(AP1395,CódigoRET,0),4)*1),"")</f>
        <v/>
      </c>
      <c r="AS1395">
        <f t="shared" si="149"/>
        <v>0</v>
      </c>
      <c r="BF1395" t="str">
        <f>IFERROR(IF(OR(BD1395=338,BD1395=340,BD1395=341,BD1395=342,BD1395="342A",BD1395="342B"),PorcenRet(BD1395,BH1395,BI1395),INDEX(PORCENTAJEBUSCAR,MATCH(BD1395,CódigoRET,0),4)*1),"")</f>
        <v/>
      </c>
      <c r="BG1395">
        <f t="shared" si="150"/>
        <v>0</v>
      </c>
      <c r="BO1395">
        <f t="shared" si="151"/>
        <v>0</v>
      </c>
      <c r="CC1395">
        <f t="shared" si="152"/>
        <v>0</v>
      </c>
      <c r="CD1395">
        <f t="shared" si="153"/>
        <v>0</v>
      </c>
      <c r="CG1395">
        <f ca="1">IFERROR(INDIRECT("IVA!X"&amp;MATCH(MID(COMPRAS!C1295,1,2)&amp;MID(COMPRAS!F1295,1,2)&amp;MID(COMPRAS!D1295,1,2),IVA!W:W,0)),"SIN COD.")</f>
        <v>0</v>
      </c>
      <c r="CH1395">
        <f ca="1">IFERROR(INDIRECT("IVA!Y"&amp;MATCH(MID(COMPRAS!C1295,1,2)&amp;MID(COMPRAS!F1295,1,2)&amp;MID(COMPRAS!D1295,1,2),IVA!W:W,0)),"SIN COD.")</f>
        <v>0</v>
      </c>
    </row>
    <row r="1396" spans="1:86" x14ac:dyDescent="0.25">
      <c r="A1396"/>
      <c r="B1396"/>
      <c r="D1396"/>
      <c r="AL1396">
        <f t="shared" si="147"/>
        <v>0</v>
      </c>
      <c r="AQ1396">
        <f t="shared" si="148"/>
        <v>0</v>
      </c>
      <c r="AR1396" t="str">
        <f>IFERROR(IF(OR(AP1396=338,AP1396=340,AP1396=341,AP1396=342,AP1396="342A",AP1396="342B"),PorcenRet(AP1396,AT1396,AU1396),INDEX(PORCENTAJEBUSCAR,MATCH(AP1396,CódigoRET,0),4)*1),"")</f>
        <v/>
      </c>
      <c r="AS1396">
        <f t="shared" si="149"/>
        <v>0</v>
      </c>
      <c r="BF1396" t="str">
        <f>IFERROR(IF(OR(BD1396=338,BD1396=340,BD1396=341,BD1396=342,BD1396="342A",BD1396="342B"),PorcenRet(BD1396,BH1396,BI1396),INDEX(PORCENTAJEBUSCAR,MATCH(BD1396,CódigoRET,0),4)*1),"")</f>
        <v/>
      </c>
      <c r="BG1396">
        <f t="shared" si="150"/>
        <v>0</v>
      </c>
      <c r="BO1396">
        <f t="shared" si="151"/>
        <v>0</v>
      </c>
      <c r="CC1396">
        <f t="shared" si="152"/>
        <v>0</v>
      </c>
      <c r="CD1396">
        <f t="shared" si="153"/>
        <v>0</v>
      </c>
      <c r="CG1396">
        <f ca="1">IFERROR(INDIRECT("IVA!X"&amp;MATCH(MID(COMPRAS!C1296,1,2)&amp;MID(COMPRAS!F1296,1,2)&amp;MID(COMPRAS!D1296,1,2),IVA!W:W,0)),"SIN COD.")</f>
        <v>0</v>
      </c>
      <c r="CH1396">
        <f ca="1">IFERROR(INDIRECT("IVA!Y"&amp;MATCH(MID(COMPRAS!C1296,1,2)&amp;MID(COMPRAS!F1296,1,2)&amp;MID(COMPRAS!D1296,1,2),IVA!W:W,0)),"SIN COD.")</f>
        <v>0</v>
      </c>
    </row>
    <row r="1397" spans="1:86" x14ac:dyDescent="0.25">
      <c r="A1397"/>
      <c r="B1397"/>
      <c r="D1397"/>
      <c r="AL1397">
        <f t="shared" si="147"/>
        <v>0</v>
      </c>
      <c r="AQ1397">
        <f t="shared" si="148"/>
        <v>0</v>
      </c>
      <c r="AR1397" t="str">
        <f>IFERROR(IF(OR(AP1397=338,AP1397=340,AP1397=341,AP1397=342,AP1397="342A",AP1397="342B"),PorcenRet(AP1397,AT1397,AU1397),INDEX(PORCENTAJEBUSCAR,MATCH(AP1397,CódigoRET,0),4)*1),"")</f>
        <v/>
      </c>
      <c r="AS1397">
        <f t="shared" si="149"/>
        <v>0</v>
      </c>
      <c r="BF1397" t="str">
        <f>IFERROR(IF(OR(BD1397=338,BD1397=340,BD1397=341,BD1397=342,BD1397="342A",BD1397="342B"),PorcenRet(BD1397,BH1397,BI1397),INDEX(PORCENTAJEBUSCAR,MATCH(BD1397,CódigoRET,0),4)*1),"")</f>
        <v/>
      </c>
      <c r="BG1397">
        <f t="shared" si="150"/>
        <v>0</v>
      </c>
      <c r="BO1397">
        <f t="shared" si="151"/>
        <v>0</v>
      </c>
      <c r="CC1397">
        <f t="shared" si="152"/>
        <v>0</v>
      </c>
      <c r="CD1397">
        <f t="shared" si="153"/>
        <v>0</v>
      </c>
      <c r="CG1397">
        <f ca="1">IFERROR(INDIRECT("IVA!X"&amp;MATCH(MID(COMPRAS!C1297,1,2)&amp;MID(COMPRAS!F1297,1,2)&amp;MID(COMPRAS!D1297,1,2),IVA!W:W,0)),"SIN COD.")</f>
        <v>0</v>
      </c>
      <c r="CH1397">
        <f ca="1">IFERROR(INDIRECT("IVA!Y"&amp;MATCH(MID(COMPRAS!C1297,1,2)&amp;MID(COMPRAS!F1297,1,2)&amp;MID(COMPRAS!D1297,1,2),IVA!W:W,0)),"SIN COD.")</f>
        <v>0</v>
      </c>
    </row>
    <row r="1398" spans="1:86" x14ac:dyDescent="0.25">
      <c r="A1398"/>
      <c r="B1398"/>
      <c r="D1398"/>
      <c r="AL1398">
        <f t="shared" si="147"/>
        <v>0</v>
      </c>
      <c r="AQ1398">
        <f t="shared" si="148"/>
        <v>0</v>
      </c>
      <c r="AR1398" t="str">
        <f>IFERROR(IF(OR(AP1398=338,AP1398=340,AP1398=341,AP1398=342,AP1398="342A",AP1398="342B"),PorcenRet(AP1398,AT1398,AU1398),INDEX(PORCENTAJEBUSCAR,MATCH(AP1398,CódigoRET,0),4)*1),"")</f>
        <v/>
      </c>
      <c r="AS1398">
        <f t="shared" si="149"/>
        <v>0</v>
      </c>
      <c r="BF1398" t="str">
        <f>IFERROR(IF(OR(BD1398=338,BD1398=340,BD1398=341,BD1398=342,BD1398="342A",BD1398="342B"),PorcenRet(BD1398,BH1398,BI1398),INDEX(PORCENTAJEBUSCAR,MATCH(BD1398,CódigoRET,0),4)*1),"")</f>
        <v/>
      </c>
      <c r="BG1398">
        <f t="shared" si="150"/>
        <v>0</v>
      </c>
      <c r="BO1398">
        <f t="shared" si="151"/>
        <v>0</v>
      </c>
      <c r="CC1398">
        <f t="shared" si="152"/>
        <v>0</v>
      </c>
      <c r="CD1398">
        <f t="shared" si="153"/>
        <v>0</v>
      </c>
      <c r="CG1398">
        <f ca="1">IFERROR(INDIRECT("IVA!X"&amp;MATCH(MID(COMPRAS!C1298,1,2)&amp;MID(COMPRAS!F1298,1,2)&amp;MID(COMPRAS!D1298,1,2),IVA!W:W,0)),"SIN COD.")</f>
        <v>0</v>
      </c>
      <c r="CH1398">
        <f ca="1">IFERROR(INDIRECT("IVA!Y"&amp;MATCH(MID(COMPRAS!C1298,1,2)&amp;MID(COMPRAS!F1298,1,2)&amp;MID(COMPRAS!D1298,1,2),IVA!W:W,0)),"SIN COD.")</f>
        <v>0</v>
      </c>
    </row>
    <row r="1399" spans="1:86" x14ac:dyDescent="0.25">
      <c r="A1399"/>
      <c r="B1399"/>
      <c r="D1399"/>
      <c r="AL1399">
        <f t="shared" si="147"/>
        <v>0</v>
      </c>
      <c r="AQ1399">
        <f t="shared" si="148"/>
        <v>0</v>
      </c>
      <c r="AR1399" t="str">
        <f>IFERROR(IF(OR(AP1399=338,AP1399=340,AP1399=341,AP1399=342,AP1399="342A",AP1399="342B"),PorcenRet(AP1399,AT1399,AU1399),INDEX(PORCENTAJEBUSCAR,MATCH(AP1399,CódigoRET,0),4)*1),"")</f>
        <v/>
      </c>
      <c r="AS1399">
        <f t="shared" si="149"/>
        <v>0</v>
      </c>
      <c r="BF1399" t="str">
        <f>IFERROR(IF(OR(BD1399=338,BD1399=340,BD1399=341,BD1399=342,BD1399="342A",BD1399="342B"),PorcenRet(BD1399,BH1399,BI1399),INDEX(PORCENTAJEBUSCAR,MATCH(BD1399,CódigoRET,0),4)*1),"")</f>
        <v/>
      </c>
      <c r="BG1399">
        <f t="shared" si="150"/>
        <v>0</v>
      </c>
      <c r="BO1399">
        <f t="shared" si="151"/>
        <v>0</v>
      </c>
      <c r="CC1399">
        <f t="shared" si="152"/>
        <v>0</v>
      </c>
      <c r="CD1399">
        <f t="shared" si="153"/>
        <v>0</v>
      </c>
      <c r="CG1399">
        <f ca="1">IFERROR(INDIRECT("IVA!X"&amp;MATCH(MID(COMPRAS!C1299,1,2)&amp;MID(COMPRAS!F1299,1,2)&amp;MID(COMPRAS!D1299,1,2),IVA!W:W,0)),"SIN COD.")</f>
        <v>0</v>
      </c>
      <c r="CH1399">
        <f ca="1">IFERROR(INDIRECT("IVA!Y"&amp;MATCH(MID(COMPRAS!C1299,1,2)&amp;MID(COMPRAS!F1299,1,2)&amp;MID(COMPRAS!D1299,1,2),IVA!W:W,0)),"SIN COD.")</f>
        <v>0</v>
      </c>
    </row>
    <row r="1400" spans="1:86" x14ac:dyDescent="0.25">
      <c r="A1400"/>
      <c r="B1400"/>
      <c r="D1400"/>
      <c r="AL1400">
        <f t="shared" si="147"/>
        <v>0</v>
      </c>
      <c r="AQ1400">
        <f t="shared" si="148"/>
        <v>0</v>
      </c>
      <c r="AR1400" t="str">
        <f>IFERROR(IF(OR(AP1400=338,AP1400=340,AP1400=341,AP1400=342,AP1400="342A",AP1400="342B"),PorcenRet(AP1400,AT1400,AU1400),INDEX(PORCENTAJEBUSCAR,MATCH(AP1400,CódigoRET,0),4)*1),"")</f>
        <v/>
      </c>
      <c r="AS1400">
        <f t="shared" si="149"/>
        <v>0</v>
      </c>
      <c r="BF1400" t="str">
        <f>IFERROR(IF(OR(BD1400=338,BD1400=340,BD1400=341,BD1400=342,BD1400="342A",BD1400="342B"),PorcenRet(BD1400,BH1400,BI1400),INDEX(PORCENTAJEBUSCAR,MATCH(BD1400,CódigoRET,0),4)*1),"")</f>
        <v/>
      </c>
      <c r="BG1400">
        <f t="shared" si="150"/>
        <v>0</v>
      </c>
      <c r="BO1400">
        <f t="shared" si="151"/>
        <v>0</v>
      </c>
      <c r="CC1400">
        <f t="shared" si="152"/>
        <v>0</v>
      </c>
      <c r="CD1400">
        <f t="shared" si="153"/>
        <v>0</v>
      </c>
      <c r="CG1400">
        <f ca="1">IFERROR(INDIRECT("IVA!X"&amp;MATCH(MID(COMPRAS!C1300,1,2)&amp;MID(COMPRAS!F1300,1,2)&amp;MID(COMPRAS!D1300,1,2),IVA!W:W,0)),"SIN COD.")</f>
        <v>0</v>
      </c>
      <c r="CH1400">
        <f ca="1">IFERROR(INDIRECT("IVA!Y"&amp;MATCH(MID(COMPRAS!C1300,1,2)&amp;MID(COMPRAS!F1300,1,2)&amp;MID(COMPRAS!D1300,1,2),IVA!W:W,0)),"SIN COD.")</f>
        <v>0</v>
      </c>
    </row>
    <row r="1401" spans="1:86" x14ac:dyDescent="0.25">
      <c r="A1401"/>
      <c r="B1401"/>
      <c r="D1401"/>
      <c r="AL1401">
        <f t="shared" si="147"/>
        <v>0</v>
      </c>
      <c r="AQ1401">
        <f t="shared" si="148"/>
        <v>0</v>
      </c>
      <c r="AR1401" t="str">
        <f>IFERROR(IF(OR(AP1401=338,AP1401=340,AP1401=341,AP1401=342,AP1401="342A",AP1401="342B"),PorcenRet(AP1401,AT1401,AU1401),INDEX(PORCENTAJEBUSCAR,MATCH(AP1401,CódigoRET,0),4)*1),"")</f>
        <v/>
      </c>
      <c r="AS1401">
        <f t="shared" si="149"/>
        <v>0</v>
      </c>
      <c r="BF1401" t="str">
        <f>IFERROR(IF(OR(BD1401=338,BD1401=340,BD1401=341,BD1401=342,BD1401="342A",BD1401="342B"),PorcenRet(BD1401,BH1401,BI1401),INDEX(PORCENTAJEBUSCAR,MATCH(BD1401,CódigoRET,0),4)*1),"")</f>
        <v/>
      </c>
      <c r="BG1401">
        <f t="shared" si="150"/>
        <v>0</v>
      </c>
      <c r="BO1401">
        <f t="shared" si="151"/>
        <v>0</v>
      </c>
      <c r="CC1401">
        <f t="shared" si="152"/>
        <v>0</v>
      </c>
      <c r="CD1401">
        <f t="shared" si="153"/>
        <v>0</v>
      </c>
      <c r="CG1401">
        <f ca="1">IFERROR(INDIRECT("IVA!X"&amp;MATCH(MID(COMPRAS!C1301,1,2)&amp;MID(COMPRAS!F1301,1,2)&amp;MID(COMPRAS!D1301,1,2),IVA!W:W,0)),"SIN COD.")</f>
        <v>0</v>
      </c>
      <c r="CH1401">
        <f ca="1">IFERROR(INDIRECT("IVA!Y"&amp;MATCH(MID(COMPRAS!C1301,1,2)&amp;MID(COMPRAS!F1301,1,2)&amp;MID(COMPRAS!D1301,1,2),IVA!W:W,0)),"SIN COD.")</f>
        <v>0</v>
      </c>
    </row>
    <row r="1402" spans="1:86" x14ac:dyDescent="0.25">
      <c r="A1402"/>
      <c r="B1402"/>
      <c r="D1402"/>
      <c r="AL1402">
        <f t="shared" si="147"/>
        <v>0</v>
      </c>
      <c r="AQ1402">
        <f t="shared" si="148"/>
        <v>0</v>
      </c>
      <c r="AR1402" t="str">
        <f>IFERROR(IF(OR(AP1402=338,AP1402=340,AP1402=341,AP1402=342,AP1402="342A",AP1402="342B"),PorcenRet(AP1402,AT1402,AU1402),INDEX(PORCENTAJEBUSCAR,MATCH(AP1402,CódigoRET,0),4)*1),"")</f>
        <v/>
      </c>
      <c r="AS1402">
        <f t="shared" si="149"/>
        <v>0</v>
      </c>
      <c r="BF1402" t="str">
        <f>IFERROR(IF(OR(BD1402=338,BD1402=340,BD1402=341,BD1402=342,BD1402="342A",BD1402="342B"),PorcenRet(BD1402,BH1402,BI1402),INDEX(PORCENTAJEBUSCAR,MATCH(BD1402,CódigoRET,0),4)*1),"")</f>
        <v/>
      </c>
      <c r="BG1402">
        <f t="shared" si="150"/>
        <v>0</v>
      </c>
      <c r="BO1402">
        <f t="shared" si="151"/>
        <v>0</v>
      </c>
      <c r="CC1402">
        <f t="shared" si="152"/>
        <v>0</v>
      </c>
      <c r="CD1402">
        <f t="shared" si="153"/>
        <v>0</v>
      </c>
      <c r="CG1402">
        <f ca="1">IFERROR(INDIRECT("IVA!X"&amp;MATCH(MID(COMPRAS!C1302,1,2)&amp;MID(COMPRAS!F1302,1,2)&amp;MID(COMPRAS!D1302,1,2),IVA!W:W,0)),"SIN COD.")</f>
        <v>0</v>
      </c>
      <c r="CH1402">
        <f ca="1">IFERROR(INDIRECT("IVA!Y"&amp;MATCH(MID(COMPRAS!C1302,1,2)&amp;MID(COMPRAS!F1302,1,2)&amp;MID(COMPRAS!D1302,1,2),IVA!W:W,0)),"SIN COD.")</f>
        <v>0</v>
      </c>
    </row>
    <row r="1403" spans="1:86" x14ac:dyDescent="0.25">
      <c r="A1403"/>
      <c r="B1403"/>
      <c r="D1403"/>
      <c r="AL1403">
        <f t="shared" si="147"/>
        <v>0</v>
      </c>
      <c r="AQ1403">
        <f t="shared" si="148"/>
        <v>0</v>
      </c>
      <c r="AR1403" t="str">
        <f>IFERROR(IF(OR(AP1403=338,AP1403=340,AP1403=341,AP1403=342,AP1403="342A",AP1403="342B"),PorcenRet(AP1403,AT1403,AU1403),INDEX(PORCENTAJEBUSCAR,MATCH(AP1403,CódigoRET,0),4)*1),"")</f>
        <v/>
      </c>
      <c r="AS1403">
        <f t="shared" si="149"/>
        <v>0</v>
      </c>
      <c r="BF1403" t="str">
        <f>IFERROR(IF(OR(BD1403=338,BD1403=340,BD1403=341,BD1403=342,BD1403="342A",BD1403="342B"),PorcenRet(BD1403,BH1403,BI1403),INDEX(PORCENTAJEBUSCAR,MATCH(BD1403,CódigoRET,0),4)*1),"")</f>
        <v/>
      </c>
      <c r="BG1403">
        <f t="shared" si="150"/>
        <v>0</v>
      </c>
      <c r="BO1403">
        <f t="shared" si="151"/>
        <v>0</v>
      </c>
      <c r="CC1403">
        <f t="shared" si="152"/>
        <v>0</v>
      </c>
      <c r="CD1403">
        <f t="shared" si="153"/>
        <v>0</v>
      </c>
      <c r="CG1403">
        <f ca="1">IFERROR(INDIRECT("IVA!X"&amp;MATCH(MID(COMPRAS!C1303,1,2)&amp;MID(COMPRAS!F1303,1,2)&amp;MID(COMPRAS!D1303,1,2),IVA!W:W,0)),"SIN COD.")</f>
        <v>0</v>
      </c>
      <c r="CH1403">
        <f ca="1">IFERROR(INDIRECT("IVA!Y"&amp;MATCH(MID(COMPRAS!C1303,1,2)&amp;MID(COMPRAS!F1303,1,2)&amp;MID(COMPRAS!D1303,1,2),IVA!W:W,0)),"SIN COD.")</f>
        <v>0</v>
      </c>
    </row>
    <row r="1404" spans="1:86" x14ac:dyDescent="0.25">
      <c r="A1404"/>
      <c r="B1404"/>
      <c r="D1404"/>
      <c r="AL1404">
        <f t="shared" si="147"/>
        <v>0</v>
      </c>
      <c r="AQ1404">
        <f t="shared" si="148"/>
        <v>0</v>
      </c>
      <c r="AR1404" t="str">
        <f>IFERROR(IF(OR(AP1404=338,AP1404=340,AP1404=341,AP1404=342,AP1404="342A",AP1404="342B"),PorcenRet(AP1404,AT1404,AU1404),INDEX(PORCENTAJEBUSCAR,MATCH(AP1404,CódigoRET,0),4)*1),"")</f>
        <v/>
      </c>
      <c r="AS1404">
        <f t="shared" si="149"/>
        <v>0</v>
      </c>
      <c r="BF1404" t="str">
        <f>IFERROR(IF(OR(BD1404=338,BD1404=340,BD1404=341,BD1404=342,BD1404="342A",BD1404="342B"),PorcenRet(BD1404,BH1404,BI1404),INDEX(PORCENTAJEBUSCAR,MATCH(BD1404,CódigoRET,0),4)*1),"")</f>
        <v/>
      </c>
      <c r="BG1404">
        <f t="shared" si="150"/>
        <v>0</v>
      </c>
      <c r="BO1404">
        <f t="shared" si="151"/>
        <v>0</v>
      </c>
      <c r="CC1404">
        <f t="shared" si="152"/>
        <v>0</v>
      </c>
      <c r="CD1404">
        <f t="shared" si="153"/>
        <v>0</v>
      </c>
      <c r="CG1404">
        <f ca="1">IFERROR(INDIRECT("IVA!X"&amp;MATCH(MID(COMPRAS!C1304,1,2)&amp;MID(COMPRAS!F1304,1,2)&amp;MID(COMPRAS!D1304,1,2),IVA!W:W,0)),"SIN COD.")</f>
        <v>0</v>
      </c>
      <c r="CH1404">
        <f ca="1">IFERROR(INDIRECT("IVA!Y"&amp;MATCH(MID(COMPRAS!C1304,1,2)&amp;MID(COMPRAS!F1304,1,2)&amp;MID(COMPRAS!D1304,1,2),IVA!W:W,0)),"SIN COD.")</f>
        <v>0</v>
      </c>
    </row>
    <row r="1405" spans="1:86" x14ac:dyDescent="0.25">
      <c r="A1405"/>
      <c r="B1405"/>
      <c r="D1405"/>
      <c r="AL1405">
        <f t="shared" si="147"/>
        <v>0</v>
      </c>
      <c r="AQ1405">
        <f t="shared" si="148"/>
        <v>0</v>
      </c>
      <c r="AR1405" t="str">
        <f>IFERROR(IF(OR(AP1405=338,AP1405=340,AP1405=341,AP1405=342,AP1405="342A",AP1405="342B"),PorcenRet(AP1405,AT1405,AU1405),INDEX(PORCENTAJEBUSCAR,MATCH(AP1405,CódigoRET,0),4)*1),"")</f>
        <v/>
      </c>
      <c r="AS1405">
        <f t="shared" si="149"/>
        <v>0</v>
      </c>
      <c r="BF1405" t="str">
        <f>IFERROR(IF(OR(BD1405=338,BD1405=340,BD1405=341,BD1405=342,BD1405="342A",BD1405="342B"),PorcenRet(BD1405,BH1405,BI1405),INDEX(PORCENTAJEBUSCAR,MATCH(BD1405,CódigoRET,0),4)*1),"")</f>
        <v/>
      </c>
      <c r="BG1405">
        <f t="shared" si="150"/>
        <v>0</v>
      </c>
      <c r="BO1405">
        <f t="shared" si="151"/>
        <v>0</v>
      </c>
      <c r="CC1405">
        <f t="shared" si="152"/>
        <v>0</v>
      </c>
      <c r="CD1405">
        <f t="shared" si="153"/>
        <v>0</v>
      </c>
      <c r="CG1405">
        <f ca="1">IFERROR(INDIRECT("IVA!X"&amp;MATCH(MID(COMPRAS!C1305,1,2)&amp;MID(COMPRAS!F1305,1,2)&amp;MID(COMPRAS!D1305,1,2),IVA!W:W,0)),"SIN COD.")</f>
        <v>0</v>
      </c>
      <c r="CH1405">
        <f ca="1">IFERROR(INDIRECT("IVA!Y"&amp;MATCH(MID(COMPRAS!C1305,1,2)&amp;MID(COMPRAS!F1305,1,2)&amp;MID(COMPRAS!D1305,1,2),IVA!W:W,0)),"SIN COD.")</f>
        <v>0</v>
      </c>
    </row>
    <row r="1406" spans="1:86" x14ac:dyDescent="0.25">
      <c r="A1406"/>
      <c r="B1406"/>
      <c r="D1406"/>
      <c r="AL1406">
        <f t="shared" si="147"/>
        <v>0</v>
      </c>
      <c r="AQ1406">
        <f t="shared" si="148"/>
        <v>0</v>
      </c>
      <c r="AR1406" t="str">
        <f>IFERROR(IF(OR(AP1406=338,AP1406=340,AP1406=341,AP1406=342,AP1406="342A",AP1406="342B"),PorcenRet(AP1406,AT1406,AU1406),INDEX(PORCENTAJEBUSCAR,MATCH(AP1406,CódigoRET,0),4)*1),"")</f>
        <v/>
      </c>
      <c r="AS1406">
        <f t="shared" si="149"/>
        <v>0</v>
      </c>
      <c r="BF1406" t="str">
        <f>IFERROR(IF(OR(BD1406=338,BD1406=340,BD1406=341,BD1406=342,BD1406="342A",BD1406="342B"),PorcenRet(BD1406,BH1406,BI1406),INDEX(PORCENTAJEBUSCAR,MATCH(BD1406,CódigoRET,0),4)*1),"")</f>
        <v/>
      </c>
      <c r="BG1406">
        <f t="shared" si="150"/>
        <v>0</v>
      </c>
      <c r="BO1406">
        <f t="shared" si="151"/>
        <v>0</v>
      </c>
      <c r="CC1406">
        <f t="shared" si="152"/>
        <v>0</v>
      </c>
      <c r="CD1406">
        <f t="shared" si="153"/>
        <v>0</v>
      </c>
      <c r="CG1406">
        <f ca="1">IFERROR(INDIRECT("IVA!X"&amp;MATCH(MID(COMPRAS!C1306,1,2)&amp;MID(COMPRAS!F1306,1,2)&amp;MID(COMPRAS!D1306,1,2),IVA!W:W,0)),"SIN COD.")</f>
        <v>0</v>
      </c>
      <c r="CH1406">
        <f ca="1">IFERROR(INDIRECT("IVA!Y"&amp;MATCH(MID(COMPRAS!C1306,1,2)&amp;MID(COMPRAS!F1306,1,2)&amp;MID(COMPRAS!D1306,1,2),IVA!W:W,0)),"SIN COD.")</f>
        <v>0</v>
      </c>
    </row>
    <row r="1407" spans="1:86" x14ac:dyDescent="0.25">
      <c r="A1407"/>
      <c r="B1407"/>
      <c r="D1407"/>
      <c r="AL1407">
        <f t="shared" si="147"/>
        <v>0</v>
      </c>
      <c r="AQ1407">
        <f t="shared" si="148"/>
        <v>0</v>
      </c>
      <c r="AR1407" t="str">
        <f>IFERROR(IF(OR(AP1407=338,AP1407=340,AP1407=341,AP1407=342,AP1407="342A",AP1407="342B"),PorcenRet(AP1407,AT1407,AU1407),INDEX(PORCENTAJEBUSCAR,MATCH(AP1407,CódigoRET,0),4)*1),"")</f>
        <v/>
      </c>
      <c r="AS1407">
        <f t="shared" si="149"/>
        <v>0</v>
      </c>
      <c r="BF1407" t="str">
        <f>IFERROR(IF(OR(BD1407=338,BD1407=340,BD1407=341,BD1407=342,BD1407="342A",BD1407="342B"),PorcenRet(BD1407,BH1407,BI1407),INDEX(PORCENTAJEBUSCAR,MATCH(BD1407,CódigoRET,0),4)*1),"")</f>
        <v/>
      </c>
      <c r="BG1407">
        <f t="shared" si="150"/>
        <v>0</v>
      </c>
      <c r="BO1407">
        <f t="shared" si="151"/>
        <v>0</v>
      </c>
      <c r="CC1407">
        <f t="shared" si="152"/>
        <v>0</v>
      </c>
      <c r="CD1407">
        <f t="shared" si="153"/>
        <v>0</v>
      </c>
      <c r="CG1407">
        <f ca="1">IFERROR(INDIRECT("IVA!X"&amp;MATCH(MID(COMPRAS!C1307,1,2)&amp;MID(COMPRAS!F1307,1,2)&amp;MID(COMPRAS!D1307,1,2),IVA!W:W,0)),"SIN COD.")</f>
        <v>0</v>
      </c>
      <c r="CH1407">
        <f ca="1">IFERROR(INDIRECT("IVA!Y"&amp;MATCH(MID(COMPRAS!C1307,1,2)&amp;MID(COMPRAS!F1307,1,2)&amp;MID(COMPRAS!D1307,1,2),IVA!W:W,0)),"SIN COD.")</f>
        <v>0</v>
      </c>
    </row>
    <row r="1408" spans="1:86" x14ac:dyDescent="0.25">
      <c r="A1408"/>
      <c r="B1408"/>
      <c r="D1408"/>
      <c r="AL1408">
        <f t="shared" si="147"/>
        <v>0</v>
      </c>
      <c r="AQ1408">
        <f t="shared" si="148"/>
        <v>0</v>
      </c>
      <c r="AR1408" t="str">
        <f>IFERROR(IF(OR(AP1408=338,AP1408=340,AP1408=341,AP1408=342,AP1408="342A",AP1408="342B"),PorcenRet(AP1408,AT1408,AU1408),INDEX(PORCENTAJEBUSCAR,MATCH(AP1408,CódigoRET,0),4)*1),"")</f>
        <v/>
      </c>
      <c r="AS1408">
        <f t="shared" si="149"/>
        <v>0</v>
      </c>
      <c r="BF1408" t="str">
        <f>IFERROR(IF(OR(BD1408=338,BD1408=340,BD1408=341,BD1408=342,BD1408="342A",BD1408="342B"),PorcenRet(BD1408,BH1408,BI1408),INDEX(PORCENTAJEBUSCAR,MATCH(BD1408,CódigoRET,0),4)*1),"")</f>
        <v/>
      </c>
      <c r="BG1408">
        <f t="shared" si="150"/>
        <v>0</v>
      </c>
      <c r="BO1408">
        <f t="shared" si="151"/>
        <v>0</v>
      </c>
      <c r="CC1408">
        <f t="shared" si="152"/>
        <v>0</v>
      </c>
      <c r="CD1408">
        <f t="shared" si="153"/>
        <v>0</v>
      </c>
      <c r="CG1408">
        <f ca="1">IFERROR(INDIRECT("IVA!X"&amp;MATCH(MID(COMPRAS!C1308,1,2)&amp;MID(COMPRAS!F1308,1,2)&amp;MID(COMPRAS!D1308,1,2),IVA!W:W,0)),"SIN COD.")</f>
        <v>0</v>
      </c>
      <c r="CH1408">
        <f ca="1">IFERROR(INDIRECT("IVA!Y"&amp;MATCH(MID(COMPRAS!C1308,1,2)&amp;MID(COMPRAS!F1308,1,2)&amp;MID(COMPRAS!D1308,1,2),IVA!W:W,0)),"SIN COD.")</f>
        <v>0</v>
      </c>
    </row>
    <row r="1409" spans="1:86" x14ac:dyDescent="0.25">
      <c r="A1409"/>
      <c r="B1409"/>
      <c r="D1409"/>
      <c r="AL1409">
        <f t="shared" si="147"/>
        <v>0</v>
      </c>
      <c r="AQ1409">
        <f t="shared" si="148"/>
        <v>0</v>
      </c>
      <c r="AR1409" t="str">
        <f>IFERROR(IF(OR(AP1409=338,AP1409=340,AP1409=341,AP1409=342,AP1409="342A",AP1409="342B"),PorcenRet(AP1409,AT1409,AU1409),INDEX(PORCENTAJEBUSCAR,MATCH(AP1409,CódigoRET,0),4)*1),"")</f>
        <v/>
      </c>
      <c r="AS1409">
        <f t="shared" si="149"/>
        <v>0</v>
      </c>
      <c r="BF1409" t="str">
        <f>IFERROR(IF(OR(BD1409=338,BD1409=340,BD1409=341,BD1409=342,BD1409="342A",BD1409="342B"),PorcenRet(BD1409,BH1409,BI1409),INDEX(PORCENTAJEBUSCAR,MATCH(BD1409,CódigoRET,0),4)*1),"")</f>
        <v/>
      </c>
      <c r="BG1409">
        <f t="shared" si="150"/>
        <v>0</v>
      </c>
      <c r="BO1409">
        <f t="shared" si="151"/>
        <v>0</v>
      </c>
      <c r="CC1409">
        <f t="shared" si="152"/>
        <v>0</v>
      </c>
      <c r="CD1409">
        <f t="shared" si="153"/>
        <v>0</v>
      </c>
      <c r="CG1409">
        <f ca="1">IFERROR(INDIRECT("IVA!X"&amp;MATCH(MID(COMPRAS!C1309,1,2)&amp;MID(COMPRAS!F1309,1,2)&amp;MID(COMPRAS!D1309,1,2),IVA!W:W,0)),"SIN COD.")</f>
        <v>0</v>
      </c>
      <c r="CH1409">
        <f ca="1">IFERROR(INDIRECT("IVA!Y"&amp;MATCH(MID(COMPRAS!C1309,1,2)&amp;MID(COMPRAS!F1309,1,2)&amp;MID(COMPRAS!D1309,1,2),IVA!W:W,0)),"SIN COD.")</f>
        <v>0</v>
      </c>
    </row>
    <row r="1410" spans="1:86" x14ac:dyDescent="0.25">
      <c r="A1410"/>
      <c r="B1410"/>
      <c r="D1410"/>
      <c r="AL1410">
        <f t="shared" ref="AL1410:AL1473" si="154">O1410+P1410+Q1410+R1410+S1410+T1410+U1410+V1410</f>
        <v>0</v>
      </c>
      <c r="AQ1410">
        <f t="shared" ref="AQ1410:AQ1473" si="155">+P1410+Q1410+R1410+S1410-BE1410-BQ1410-BW1410+O1410</f>
        <v>0</v>
      </c>
      <c r="AR1410" t="str">
        <f>IFERROR(IF(OR(AP1410=338,AP1410=340,AP1410=341,AP1410=342,AP1410="342A",AP1410="342B"),PorcenRet(AP1410,AT1410,AU1410),INDEX(PORCENTAJEBUSCAR,MATCH(AP1410,CódigoRET,0),4)*1),"")</f>
        <v/>
      </c>
      <c r="AS1410">
        <f t="shared" ref="AS1410:AS1473" si="156">ROUND(IF(AP1410="",0,AQ1410*(AR1410/100)),2)</f>
        <v>0</v>
      </c>
      <c r="BF1410" t="str">
        <f>IFERROR(IF(OR(BD1410=338,BD1410=340,BD1410=341,BD1410=342,BD1410="342A",BD1410="342B"),PorcenRet(BD1410,BH1410,BI1410),INDEX(PORCENTAJEBUSCAR,MATCH(BD1410,CódigoRET,0),4)*1),"")</f>
        <v/>
      </c>
      <c r="BG1410">
        <f t="shared" ref="BG1410:BG1473" si="157">ROUND(IF(BD1410="",0,BE1410*(BF1410/100)),2)</f>
        <v>0</v>
      </c>
      <c r="BO1410">
        <f t="shared" ref="BO1410:BO1473" si="158">IF(MID(F1410,1,2)="41",SUM(O1410:S1410),0)</f>
        <v>0</v>
      </c>
      <c r="CC1410">
        <f t="shared" ref="CC1410:CC1473" si="159">O1410+P1410+Q1410+R1410+S1410</f>
        <v>0</v>
      </c>
      <c r="CD1410">
        <f t="shared" ref="CD1410:CD1473" si="160">T1410+U1410</f>
        <v>0</v>
      </c>
      <c r="CG1410">
        <f ca="1">IFERROR(INDIRECT("IVA!X"&amp;MATCH(MID(COMPRAS!C1310,1,2)&amp;MID(COMPRAS!F1310,1,2)&amp;MID(COMPRAS!D1310,1,2),IVA!W:W,0)),"SIN COD.")</f>
        <v>0</v>
      </c>
      <c r="CH1410">
        <f ca="1">IFERROR(INDIRECT("IVA!Y"&amp;MATCH(MID(COMPRAS!C1310,1,2)&amp;MID(COMPRAS!F1310,1,2)&amp;MID(COMPRAS!D1310,1,2),IVA!W:W,0)),"SIN COD.")</f>
        <v>0</v>
      </c>
    </row>
    <row r="1411" spans="1:86" x14ac:dyDescent="0.25">
      <c r="A1411"/>
      <c r="B1411"/>
      <c r="D1411"/>
      <c r="AL1411">
        <f t="shared" si="154"/>
        <v>0</v>
      </c>
      <c r="AQ1411">
        <f t="shared" si="155"/>
        <v>0</v>
      </c>
      <c r="AR1411" t="str">
        <f>IFERROR(IF(OR(AP1411=338,AP1411=340,AP1411=341,AP1411=342,AP1411="342A",AP1411="342B"),PorcenRet(AP1411,AT1411,AU1411),INDEX(PORCENTAJEBUSCAR,MATCH(AP1411,CódigoRET,0),4)*1),"")</f>
        <v/>
      </c>
      <c r="AS1411">
        <f t="shared" si="156"/>
        <v>0</v>
      </c>
      <c r="BF1411" t="str">
        <f>IFERROR(IF(OR(BD1411=338,BD1411=340,BD1411=341,BD1411=342,BD1411="342A",BD1411="342B"),PorcenRet(BD1411,BH1411,BI1411),INDEX(PORCENTAJEBUSCAR,MATCH(BD1411,CódigoRET,0),4)*1),"")</f>
        <v/>
      </c>
      <c r="BG1411">
        <f t="shared" si="157"/>
        <v>0</v>
      </c>
      <c r="BO1411">
        <f t="shared" si="158"/>
        <v>0</v>
      </c>
      <c r="CC1411">
        <f t="shared" si="159"/>
        <v>0</v>
      </c>
      <c r="CD1411">
        <f t="shared" si="160"/>
        <v>0</v>
      </c>
      <c r="CG1411">
        <f ca="1">IFERROR(INDIRECT("IVA!X"&amp;MATCH(MID(COMPRAS!C1311,1,2)&amp;MID(COMPRAS!F1311,1,2)&amp;MID(COMPRAS!D1311,1,2),IVA!W:W,0)),"SIN COD.")</f>
        <v>0</v>
      </c>
      <c r="CH1411">
        <f ca="1">IFERROR(INDIRECT("IVA!Y"&amp;MATCH(MID(COMPRAS!C1311,1,2)&amp;MID(COMPRAS!F1311,1,2)&amp;MID(COMPRAS!D1311,1,2),IVA!W:W,0)),"SIN COD.")</f>
        <v>0</v>
      </c>
    </row>
    <row r="1412" spans="1:86" x14ac:dyDescent="0.25">
      <c r="A1412"/>
      <c r="B1412"/>
      <c r="D1412"/>
      <c r="AL1412">
        <f t="shared" si="154"/>
        <v>0</v>
      </c>
      <c r="AQ1412">
        <f t="shared" si="155"/>
        <v>0</v>
      </c>
      <c r="AR1412" t="str">
        <f>IFERROR(IF(OR(AP1412=338,AP1412=340,AP1412=341,AP1412=342,AP1412="342A",AP1412="342B"),PorcenRet(AP1412,AT1412,AU1412),INDEX(PORCENTAJEBUSCAR,MATCH(AP1412,CódigoRET,0),4)*1),"")</f>
        <v/>
      </c>
      <c r="AS1412">
        <f t="shared" si="156"/>
        <v>0</v>
      </c>
      <c r="BF1412" t="str">
        <f>IFERROR(IF(OR(BD1412=338,BD1412=340,BD1412=341,BD1412=342,BD1412="342A",BD1412="342B"),PorcenRet(BD1412,BH1412,BI1412),INDEX(PORCENTAJEBUSCAR,MATCH(BD1412,CódigoRET,0),4)*1),"")</f>
        <v/>
      </c>
      <c r="BG1412">
        <f t="shared" si="157"/>
        <v>0</v>
      </c>
      <c r="BO1412">
        <f t="shared" si="158"/>
        <v>0</v>
      </c>
      <c r="CC1412">
        <f t="shared" si="159"/>
        <v>0</v>
      </c>
      <c r="CD1412">
        <f t="shared" si="160"/>
        <v>0</v>
      </c>
      <c r="CG1412">
        <f ca="1">IFERROR(INDIRECT("IVA!X"&amp;MATCH(MID(COMPRAS!C1312,1,2)&amp;MID(COMPRAS!F1312,1,2)&amp;MID(COMPRAS!D1312,1,2),IVA!W:W,0)),"SIN COD.")</f>
        <v>0</v>
      </c>
      <c r="CH1412">
        <f ca="1">IFERROR(INDIRECT("IVA!Y"&amp;MATCH(MID(COMPRAS!C1312,1,2)&amp;MID(COMPRAS!F1312,1,2)&amp;MID(COMPRAS!D1312,1,2),IVA!W:W,0)),"SIN COD.")</f>
        <v>0</v>
      </c>
    </row>
    <row r="1413" spans="1:86" x14ac:dyDescent="0.25">
      <c r="A1413"/>
      <c r="B1413"/>
      <c r="D1413"/>
      <c r="AL1413">
        <f t="shared" si="154"/>
        <v>0</v>
      </c>
      <c r="AQ1413">
        <f t="shared" si="155"/>
        <v>0</v>
      </c>
      <c r="AR1413" t="str">
        <f>IFERROR(IF(OR(AP1413=338,AP1413=340,AP1413=341,AP1413=342,AP1413="342A",AP1413="342B"),PorcenRet(AP1413,AT1413,AU1413),INDEX(PORCENTAJEBUSCAR,MATCH(AP1413,CódigoRET,0),4)*1),"")</f>
        <v/>
      </c>
      <c r="AS1413">
        <f t="shared" si="156"/>
        <v>0</v>
      </c>
      <c r="BF1413" t="str">
        <f>IFERROR(IF(OR(BD1413=338,BD1413=340,BD1413=341,BD1413=342,BD1413="342A",BD1413="342B"),PorcenRet(BD1413,BH1413,BI1413),INDEX(PORCENTAJEBUSCAR,MATCH(BD1413,CódigoRET,0),4)*1),"")</f>
        <v/>
      </c>
      <c r="BG1413">
        <f t="shared" si="157"/>
        <v>0</v>
      </c>
      <c r="BO1413">
        <f t="shared" si="158"/>
        <v>0</v>
      </c>
      <c r="CC1413">
        <f t="shared" si="159"/>
        <v>0</v>
      </c>
      <c r="CD1413">
        <f t="shared" si="160"/>
        <v>0</v>
      </c>
      <c r="CG1413">
        <f ca="1">IFERROR(INDIRECT("IVA!X"&amp;MATCH(MID(COMPRAS!C1313,1,2)&amp;MID(COMPRAS!F1313,1,2)&amp;MID(COMPRAS!D1313,1,2),IVA!W:W,0)),"SIN COD.")</f>
        <v>0</v>
      </c>
      <c r="CH1413">
        <f ca="1">IFERROR(INDIRECT("IVA!Y"&amp;MATCH(MID(COMPRAS!C1313,1,2)&amp;MID(COMPRAS!F1313,1,2)&amp;MID(COMPRAS!D1313,1,2),IVA!W:W,0)),"SIN COD.")</f>
        <v>0</v>
      </c>
    </row>
    <row r="1414" spans="1:86" x14ac:dyDescent="0.25">
      <c r="A1414"/>
      <c r="B1414"/>
      <c r="D1414"/>
      <c r="AL1414">
        <f t="shared" si="154"/>
        <v>0</v>
      </c>
      <c r="AQ1414">
        <f t="shared" si="155"/>
        <v>0</v>
      </c>
      <c r="AR1414" t="str">
        <f>IFERROR(IF(OR(AP1414=338,AP1414=340,AP1414=341,AP1414=342,AP1414="342A",AP1414="342B"),PorcenRet(AP1414,AT1414,AU1414),INDEX(PORCENTAJEBUSCAR,MATCH(AP1414,CódigoRET,0),4)*1),"")</f>
        <v/>
      </c>
      <c r="AS1414">
        <f t="shared" si="156"/>
        <v>0</v>
      </c>
      <c r="BF1414" t="str">
        <f>IFERROR(IF(OR(BD1414=338,BD1414=340,BD1414=341,BD1414=342,BD1414="342A",BD1414="342B"),PorcenRet(BD1414,BH1414,BI1414),INDEX(PORCENTAJEBUSCAR,MATCH(BD1414,CódigoRET,0),4)*1),"")</f>
        <v/>
      </c>
      <c r="BG1414">
        <f t="shared" si="157"/>
        <v>0</v>
      </c>
      <c r="BO1414">
        <f t="shared" si="158"/>
        <v>0</v>
      </c>
      <c r="CC1414">
        <f t="shared" si="159"/>
        <v>0</v>
      </c>
      <c r="CD1414">
        <f t="shared" si="160"/>
        <v>0</v>
      </c>
      <c r="CG1414">
        <f ca="1">IFERROR(INDIRECT("IVA!X"&amp;MATCH(MID(COMPRAS!C1314,1,2)&amp;MID(COMPRAS!F1314,1,2)&amp;MID(COMPRAS!D1314,1,2),IVA!W:W,0)),"SIN COD.")</f>
        <v>0</v>
      </c>
      <c r="CH1414">
        <f ca="1">IFERROR(INDIRECT("IVA!Y"&amp;MATCH(MID(COMPRAS!C1314,1,2)&amp;MID(COMPRAS!F1314,1,2)&amp;MID(COMPRAS!D1314,1,2),IVA!W:W,0)),"SIN COD.")</f>
        <v>0</v>
      </c>
    </row>
    <row r="1415" spans="1:86" x14ac:dyDescent="0.25">
      <c r="A1415"/>
      <c r="B1415"/>
      <c r="D1415"/>
      <c r="AL1415">
        <f t="shared" si="154"/>
        <v>0</v>
      </c>
      <c r="AQ1415">
        <f t="shared" si="155"/>
        <v>0</v>
      </c>
      <c r="AR1415" t="str">
        <f>IFERROR(IF(OR(AP1415=338,AP1415=340,AP1415=341,AP1415=342,AP1415="342A",AP1415="342B"),PorcenRet(AP1415,AT1415,AU1415),INDEX(PORCENTAJEBUSCAR,MATCH(AP1415,CódigoRET,0),4)*1),"")</f>
        <v/>
      </c>
      <c r="AS1415">
        <f t="shared" si="156"/>
        <v>0</v>
      </c>
      <c r="BF1415" t="str">
        <f>IFERROR(IF(OR(BD1415=338,BD1415=340,BD1415=341,BD1415=342,BD1415="342A",BD1415="342B"),PorcenRet(BD1415,BH1415,BI1415),INDEX(PORCENTAJEBUSCAR,MATCH(BD1415,CódigoRET,0),4)*1),"")</f>
        <v/>
      </c>
      <c r="BG1415">
        <f t="shared" si="157"/>
        <v>0</v>
      </c>
      <c r="BO1415">
        <f t="shared" si="158"/>
        <v>0</v>
      </c>
      <c r="CC1415">
        <f t="shared" si="159"/>
        <v>0</v>
      </c>
      <c r="CD1415">
        <f t="shared" si="160"/>
        <v>0</v>
      </c>
      <c r="CG1415">
        <f ca="1">IFERROR(INDIRECT("IVA!X"&amp;MATCH(MID(COMPRAS!C1315,1,2)&amp;MID(COMPRAS!F1315,1,2)&amp;MID(COMPRAS!D1315,1,2),IVA!W:W,0)),"SIN COD.")</f>
        <v>0</v>
      </c>
      <c r="CH1415">
        <f ca="1">IFERROR(INDIRECT("IVA!Y"&amp;MATCH(MID(COMPRAS!C1315,1,2)&amp;MID(COMPRAS!F1315,1,2)&amp;MID(COMPRAS!D1315,1,2),IVA!W:W,0)),"SIN COD.")</f>
        <v>0</v>
      </c>
    </row>
    <row r="1416" spans="1:86" x14ac:dyDescent="0.25">
      <c r="A1416"/>
      <c r="B1416"/>
      <c r="D1416"/>
      <c r="AL1416">
        <f t="shared" si="154"/>
        <v>0</v>
      </c>
      <c r="AQ1416">
        <f t="shared" si="155"/>
        <v>0</v>
      </c>
      <c r="AR1416" t="str">
        <f>IFERROR(IF(OR(AP1416=338,AP1416=340,AP1416=341,AP1416=342,AP1416="342A",AP1416="342B"),PorcenRet(AP1416,AT1416,AU1416),INDEX(PORCENTAJEBUSCAR,MATCH(AP1416,CódigoRET,0),4)*1),"")</f>
        <v/>
      </c>
      <c r="AS1416">
        <f t="shared" si="156"/>
        <v>0</v>
      </c>
      <c r="BF1416" t="str">
        <f>IFERROR(IF(OR(BD1416=338,BD1416=340,BD1416=341,BD1416=342,BD1416="342A",BD1416="342B"),PorcenRet(BD1416,BH1416,BI1416),INDEX(PORCENTAJEBUSCAR,MATCH(BD1416,CódigoRET,0),4)*1),"")</f>
        <v/>
      </c>
      <c r="BG1416">
        <f t="shared" si="157"/>
        <v>0</v>
      </c>
      <c r="BO1416">
        <f t="shared" si="158"/>
        <v>0</v>
      </c>
      <c r="CC1416">
        <f t="shared" si="159"/>
        <v>0</v>
      </c>
      <c r="CD1416">
        <f t="shared" si="160"/>
        <v>0</v>
      </c>
      <c r="CG1416">
        <f ca="1">IFERROR(INDIRECT("IVA!X"&amp;MATCH(MID(COMPRAS!C1316,1,2)&amp;MID(COMPRAS!F1316,1,2)&amp;MID(COMPRAS!D1316,1,2),IVA!W:W,0)),"SIN COD.")</f>
        <v>0</v>
      </c>
      <c r="CH1416">
        <f ca="1">IFERROR(INDIRECT("IVA!Y"&amp;MATCH(MID(COMPRAS!C1316,1,2)&amp;MID(COMPRAS!F1316,1,2)&amp;MID(COMPRAS!D1316,1,2),IVA!W:W,0)),"SIN COD.")</f>
        <v>0</v>
      </c>
    </row>
    <row r="1417" spans="1:86" x14ac:dyDescent="0.25">
      <c r="A1417"/>
      <c r="B1417"/>
      <c r="D1417"/>
      <c r="AL1417">
        <f t="shared" si="154"/>
        <v>0</v>
      </c>
      <c r="AQ1417">
        <f t="shared" si="155"/>
        <v>0</v>
      </c>
      <c r="AR1417" t="str">
        <f>IFERROR(IF(OR(AP1417=338,AP1417=340,AP1417=341,AP1417=342,AP1417="342A",AP1417="342B"),PorcenRet(AP1417,AT1417,AU1417),INDEX(PORCENTAJEBUSCAR,MATCH(AP1417,CódigoRET,0),4)*1),"")</f>
        <v/>
      </c>
      <c r="AS1417">
        <f t="shared" si="156"/>
        <v>0</v>
      </c>
      <c r="BF1417" t="str">
        <f>IFERROR(IF(OR(BD1417=338,BD1417=340,BD1417=341,BD1417=342,BD1417="342A",BD1417="342B"),PorcenRet(BD1417,BH1417,BI1417),INDEX(PORCENTAJEBUSCAR,MATCH(BD1417,CódigoRET,0),4)*1),"")</f>
        <v/>
      </c>
      <c r="BG1417">
        <f t="shared" si="157"/>
        <v>0</v>
      </c>
      <c r="BO1417">
        <f t="shared" si="158"/>
        <v>0</v>
      </c>
      <c r="CC1417">
        <f t="shared" si="159"/>
        <v>0</v>
      </c>
      <c r="CD1417">
        <f t="shared" si="160"/>
        <v>0</v>
      </c>
      <c r="CG1417">
        <f ca="1">IFERROR(INDIRECT("IVA!X"&amp;MATCH(MID(COMPRAS!C1317,1,2)&amp;MID(COMPRAS!F1317,1,2)&amp;MID(COMPRAS!D1317,1,2),IVA!W:W,0)),"SIN COD.")</f>
        <v>0</v>
      </c>
      <c r="CH1417">
        <f ca="1">IFERROR(INDIRECT("IVA!Y"&amp;MATCH(MID(COMPRAS!C1317,1,2)&amp;MID(COMPRAS!F1317,1,2)&amp;MID(COMPRAS!D1317,1,2),IVA!W:W,0)),"SIN COD.")</f>
        <v>0</v>
      </c>
    </row>
    <row r="1418" spans="1:86" x14ac:dyDescent="0.25">
      <c r="A1418"/>
      <c r="B1418"/>
      <c r="D1418"/>
      <c r="AL1418">
        <f t="shared" si="154"/>
        <v>0</v>
      </c>
      <c r="AQ1418">
        <f t="shared" si="155"/>
        <v>0</v>
      </c>
      <c r="AR1418" t="str">
        <f>IFERROR(IF(OR(AP1418=338,AP1418=340,AP1418=341,AP1418=342,AP1418="342A",AP1418="342B"),PorcenRet(AP1418,AT1418,AU1418),INDEX(PORCENTAJEBUSCAR,MATCH(AP1418,CódigoRET,0),4)*1),"")</f>
        <v/>
      </c>
      <c r="AS1418">
        <f t="shared" si="156"/>
        <v>0</v>
      </c>
      <c r="BF1418" t="str">
        <f>IFERROR(IF(OR(BD1418=338,BD1418=340,BD1418=341,BD1418=342,BD1418="342A",BD1418="342B"),PorcenRet(BD1418,BH1418,BI1418),INDEX(PORCENTAJEBUSCAR,MATCH(BD1418,CódigoRET,0),4)*1),"")</f>
        <v/>
      </c>
      <c r="BG1418">
        <f t="shared" si="157"/>
        <v>0</v>
      </c>
      <c r="BO1418">
        <f t="shared" si="158"/>
        <v>0</v>
      </c>
      <c r="CC1418">
        <f t="shared" si="159"/>
        <v>0</v>
      </c>
      <c r="CD1418">
        <f t="shared" si="160"/>
        <v>0</v>
      </c>
      <c r="CG1418">
        <f ca="1">IFERROR(INDIRECT("IVA!X"&amp;MATCH(MID(COMPRAS!C1318,1,2)&amp;MID(COMPRAS!F1318,1,2)&amp;MID(COMPRAS!D1318,1,2),IVA!W:W,0)),"SIN COD.")</f>
        <v>0</v>
      </c>
      <c r="CH1418">
        <f ca="1">IFERROR(INDIRECT("IVA!Y"&amp;MATCH(MID(COMPRAS!C1318,1,2)&amp;MID(COMPRAS!F1318,1,2)&amp;MID(COMPRAS!D1318,1,2),IVA!W:W,0)),"SIN COD.")</f>
        <v>0</v>
      </c>
    </row>
    <row r="1419" spans="1:86" x14ac:dyDescent="0.25">
      <c r="A1419"/>
      <c r="B1419"/>
      <c r="D1419"/>
      <c r="AL1419">
        <f t="shared" si="154"/>
        <v>0</v>
      </c>
      <c r="AQ1419">
        <f t="shared" si="155"/>
        <v>0</v>
      </c>
      <c r="AR1419" t="str">
        <f>IFERROR(IF(OR(AP1419=338,AP1419=340,AP1419=341,AP1419=342,AP1419="342A",AP1419="342B"),PorcenRet(AP1419,AT1419,AU1419),INDEX(PORCENTAJEBUSCAR,MATCH(AP1419,CódigoRET,0),4)*1),"")</f>
        <v/>
      </c>
      <c r="AS1419">
        <f t="shared" si="156"/>
        <v>0</v>
      </c>
      <c r="BF1419" t="str">
        <f>IFERROR(IF(OR(BD1419=338,BD1419=340,BD1419=341,BD1419=342,BD1419="342A",BD1419="342B"),PorcenRet(BD1419,BH1419,BI1419),INDEX(PORCENTAJEBUSCAR,MATCH(BD1419,CódigoRET,0),4)*1),"")</f>
        <v/>
      </c>
      <c r="BG1419">
        <f t="shared" si="157"/>
        <v>0</v>
      </c>
      <c r="BO1419">
        <f t="shared" si="158"/>
        <v>0</v>
      </c>
      <c r="CC1419">
        <f t="shared" si="159"/>
        <v>0</v>
      </c>
      <c r="CD1419">
        <f t="shared" si="160"/>
        <v>0</v>
      </c>
      <c r="CG1419">
        <f ca="1">IFERROR(INDIRECT("IVA!X"&amp;MATCH(MID(COMPRAS!C1319,1,2)&amp;MID(COMPRAS!F1319,1,2)&amp;MID(COMPRAS!D1319,1,2),IVA!W:W,0)),"SIN COD.")</f>
        <v>0</v>
      </c>
      <c r="CH1419">
        <f ca="1">IFERROR(INDIRECT("IVA!Y"&amp;MATCH(MID(COMPRAS!C1319,1,2)&amp;MID(COMPRAS!F1319,1,2)&amp;MID(COMPRAS!D1319,1,2),IVA!W:W,0)),"SIN COD.")</f>
        <v>0</v>
      </c>
    </row>
    <row r="1420" spans="1:86" x14ac:dyDescent="0.25">
      <c r="A1420"/>
      <c r="B1420"/>
      <c r="D1420"/>
      <c r="AL1420">
        <f t="shared" si="154"/>
        <v>0</v>
      </c>
      <c r="AQ1420">
        <f t="shared" si="155"/>
        <v>0</v>
      </c>
      <c r="AR1420" t="str">
        <f>IFERROR(IF(OR(AP1420=338,AP1420=340,AP1420=341,AP1420=342,AP1420="342A",AP1420="342B"),PorcenRet(AP1420,AT1420,AU1420),INDEX(PORCENTAJEBUSCAR,MATCH(AP1420,CódigoRET,0),4)*1),"")</f>
        <v/>
      </c>
      <c r="AS1420">
        <f t="shared" si="156"/>
        <v>0</v>
      </c>
      <c r="BF1420" t="str">
        <f>IFERROR(IF(OR(BD1420=338,BD1420=340,BD1420=341,BD1420=342,BD1420="342A",BD1420="342B"),PorcenRet(BD1420,BH1420,BI1420),INDEX(PORCENTAJEBUSCAR,MATCH(BD1420,CódigoRET,0),4)*1),"")</f>
        <v/>
      </c>
      <c r="BG1420">
        <f t="shared" si="157"/>
        <v>0</v>
      </c>
      <c r="BO1420">
        <f t="shared" si="158"/>
        <v>0</v>
      </c>
      <c r="CC1420">
        <f t="shared" si="159"/>
        <v>0</v>
      </c>
      <c r="CD1420">
        <f t="shared" si="160"/>
        <v>0</v>
      </c>
      <c r="CG1420">
        <f ca="1">IFERROR(INDIRECT("IVA!X"&amp;MATCH(MID(COMPRAS!C1320,1,2)&amp;MID(COMPRAS!F1320,1,2)&amp;MID(COMPRAS!D1320,1,2),IVA!W:W,0)),"SIN COD.")</f>
        <v>0</v>
      </c>
      <c r="CH1420">
        <f ca="1">IFERROR(INDIRECT("IVA!Y"&amp;MATCH(MID(COMPRAS!C1320,1,2)&amp;MID(COMPRAS!F1320,1,2)&amp;MID(COMPRAS!D1320,1,2),IVA!W:W,0)),"SIN COD.")</f>
        <v>0</v>
      </c>
    </row>
    <row r="1421" spans="1:86" x14ac:dyDescent="0.25">
      <c r="A1421"/>
      <c r="B1421"/>
      <c r="D1421"/>
      <c r="AL1421">
        <f t="shared" si="154"/>
        <v>0</v>
      </c>
      <c r="AQ1421">
        <f t="shared" si="155"/>
        <v>0</v>
      </c>
      <c r="AR1421" t="str">
        <f>IFERROR(IF(OR(AP1421=338,AP1421=340,AP1421=341,AP1421=342,AP1421="342A",AP1421="342B"),PorcenRet(AP1421,AT1421,AU1421),INDEX(PORCENTAJEBUSCAR,MATCH(AP1421,CódigoRET,0),4)*1),"")</f>
        <v/>
      </c>
      <c r="AS1421">
        <f t="shared" si="156"/>
        <v>0</v>
      </c>
      <c r="BF1421" t="str">
        <f>IFERROR(IF(OR(BD1421=338,BD1421=340,BD1421=341,BD1421=342,BD1421="342A",BD1421="342B"),PorcenRet(BD1421,BH1421,BI1421),INDEX(PORCENTAJEBUSCAR,MATCH(BD1421,CódigoRET,0),4)*1),"")</f>
        <v/>
      </c>
      <c r="BG1421">
        <f t="shared" si="157"/>
        <v>0</v>
      </c>
      <c r="BO1421">
        <f t="shared" si="158"/>
        <v>0</v>
      </c>
      <c r="CC1421">
        <f t="shared" si="159"/>
        <v>0</v>
      </c>
      <c r="CD1421">
        <f t="shared" si="160"/>
        <v>0</v>
      </c>
      <c r="CG1421">
        <f ca="1">IFERROR(INDIRECT("IVA!X"&amp;MATCH(MID(COMPRAS!C1321,1,2)&amp;MID(COMPRAS!F1321,1,2)&amp;MID(COMPRAS!D1321,1,2),IVA!W:W,0)),"SIN COD.")</f>
        <v>0</v>
      </c>
      <c r="CH1421">
        <f ca="1">IFERROR(INDIRECT("IVA!Y"&amp;MATCH(MID(COMPRAS!C1321,1,2)&amp;MID(COMPRAS!F1321,1,2)&amp;MID(COMPRAS!D1321,1,2),IVA!W:W,0)),"SIN COD.")</f>
        <v>0</v>
      </c>
    </row>
    <row r="1422" spans="1:86" x14ac:dyDescent="0.25">
      <c r="A1422"/>
      <c r="B1422"/>
      <c r="D1422"/>
      <c r="AL1422">
        <f t="shared" si="154"/>
        <v>0</v>
      </c>
      <c r="AQ1422">
        <f t="shared" si="155"/>
        <v>0</v>
      </c>
      <c r="AR1422" t="str">
        <f>IFERROR(IF(OR(AP1422=338,AP1422=340,AP1422=341,AP1422=342,AP1422="342A",AP1422="342B"),PorcenRet(AP1422,AT1422,AU1422),INDEX(PORCENTAJEBUSCAR,MATCH(AP1422,CódigoRET,0),4)*1),"")</f>
        <v/>
      </c>
      <c r="AS1422">
        <f t="shared" si="156"/>
        <v>0</v>
      </c>
      <c r="BF1422" t="str">
        <f>IFERROR(IF(OR(BD1422=338,BD1422=340,BD1422=341,BD1422=342,BD1422="342A",BD1422="342B"),PorcenRet(BD1422,BH1422,BI1422),INDEX(PORCENTAJEBUSCAR,MATCH(BD1422,CódigoRET,0),4)*1),"")</f>
        <v/>
      </c>
      <c r="BG1422">
        <f t="shared" si="157"/>
        <v>0</v>
      </c>
      <c r="BO1422">
        <f t="shared" si="158"/>
        <v>0</v>
      </c>
      <c r="CC1422">
        <f t="shared" si="159"/>
        <v>0</v>
      </c>
      <c r="CD1422">
        <f t="shared" si="160"/>
        <v>0</v>
      </c>
      <c r="CG1422">
        <f ca="1">IFERROR(INDIRECT("IVA!X"&amp;MATCH(MID(COMPRAS!C1322,1,2)&amp;MID(COMPRAS!F1322,1,2)&amp;MID(COMPRAS!D1322,1,2),IVA!W:W,0)),"SIN COD.")</f>
        <v>0</v>
      </c>
      <c r="CH1422">
        <f ca="1">IFERROR(INDIRECT("IVA!Y"&amp;MATCH(MID(COMPRAS!C1322,1,2)&amp;MID(COMPRAS!F1322,1,2)&amp;MID(COMPRAS!D1322,1,2),IVA!W:W,0)),"SIN COD.")</f>
        <v>0</v>
      </c>
    </row>
    <row r="1423" spans="1:86" x14ac:dyDescent="0.25">
      <c r="A1423"/>
      <c r="B1423"/>
      <c r="D1423"/>
      <c r="AL1423">
        <f t="shared" si="154"/>
        <v>0</v>
      </c>
      <c r="AQ1423">
        <f t="shared" si="155"/>
        <v>0</v>
      </c>
      <c r="AR1423" t="str">
        <f>IFERROR(IF(OR(AP1423=338,AP1423=340,AP1423=341,AP1423=342,AP1423="342A",AP1423="342B"),PorcenRet(AP1423,AT1423,AU1423),INDEX(PORCENTAJEBUSCAR,MATCH(AP1423,CódigoRET,0),4)*1),"")</f>
        <v/>
      </c>
      <c r="AS1423">
        <f t="shared" si="156"/>
        <v>0</v>
      </c>
      <c r="BF1423" t="str">
        <f>IFERROR(IF(OR(BD1423=338,BD1423=340,BD1423=341,BD1423=342,BD1423="342A",BD1423="342B"),PorcenRet(BD1423,BH1423,BI1423),INDEX(PORCENTAJEBUSCAR,MATCH(BD1423,CódigoRET,0),4)*1),"")</f>
        <v/>
      </c>
      <c r="BG1423">
        <f t="shared" si="157"/>
        <v>0</v>
      </c>
      <c r="BO1423">
        <f t="shared" si="158"/>
        <v>0</v>
      </c>
      <c r="CC1423">
        <f t="shared" si="159"/>
        <v>0</v>
      </c>
      <c r="CD1423">
        <f t="shared" si="160"/>
        <v>0</v>
      </c>
      <c r="CG1423">
        <f ca="1">IFERROR(INDIRECT("IVA!X"&amp;MATCH(MID(COMPRAS!C1323,1,2)&amp;MID(COMPRAS!F1323,1,2)&amp;MID(COMPRAS!D1323,1,2),IVA!W:W,0)),"SIN COD.")</f>
        <v>0</v>
      </c>
      <c r="CH1423">
        <f ca="1">IFERROR(INDIRECT("IVA!Y"&amp;MATCH(MID(COMPRAS!C1323,1,2)&amp;MID(COMPRAS!F1323,1,2)&amp;MID(COMPRAS!D1323,1,2),IVA!W:W,0)),"SIN COD.")</f>
        <v>0</v>
      </c>
    </row>
    <row r="1424" spans="1:86" x14ac:dyDescent="0.25">
      <c r="A1424"/>
      <c r="B1424"/>
      <c r="D1424"/>
      <c r="AL1424">
        <f t="shared" si="154"/>
        <v>0</v>
      </c>
      <c r="AQ1424">
        <f t="shared" si="155"/>
        <v>0</v>
      </c>
      <c r="AR1424" t="str">
        <f>IFERROR(IF(OR(AP1424=338,AP1424=340,AP1424=341,AP1424=342,AP1424="342A",AP1424="342B"),PorcenRet(AP1424,AT1424,AU1424),INDEX(PORCENTAJEBUSCAR,MATCH(AP1424,CódigoRET,0),4)*1),"")</f>
        <v/>
      </c>
      <c r="AS1424">
        <f t="shared" si="156"/>
        <v>0</v>
      </c>
      <c r="BF1424" t="str">
        <f>IFERROR(IF(OR(BD1424=338,BD1424=340,BD1424=341,BD1424=342,BD1424="342A",BD1424="342B"),PorcenRet(BD1424,BH1424,BI1424),INDEX(PORCENTAJEBUSCAR,MATCH(BD1424,CódigoRET,0),4)*1),"")</f>
        <v/>
      </c>
      <c r="BG1424">
        <f t="shared" si="157"/>
        <v>0</v>
      </c>
      <c r="BO1424">
        <f t="shared" si="158"/>
        <v>0</v>
      </c>
      <c r="CC1424">
        <f t="shared" si="159"/>
        <v>0</v>
      </c>
      <c r="CD1424">
        <f t="shared" si="160"/>
        <v>0</v>
      </c>
      <c r="CG1424">
        <f ca="1">IFERROR(INDIRECT("IVA!X"&amp;MATCH(MID(COMPRAS!C1324,1,2)&amp;MID(COMPRAS!F1324,1,2)&amp;MID(COMPRAS!D1324,1,2),IVA!W:W,0)),"SIN COD.")</f>
        <v>0</v>
      </c>
      <c r="CH1424">
        <f ca="1">IFERROR(INDIRECT("IVA!Y"&amp;MATCH(MID(COMPRAS!C1324,1,2)&amp;MID(COMPRAS!F1324,1,2)&amp;MID(COMPRAS!D1324,1,2),IVA!W:W,0)),"SIN COD.")</f>
        <v>0</v>
      </c>
    </row>
    <row r="1425" spans="1:86" x14ac:dyDescent="0.25">
      <c r="A1425"/>
      <c r="B1425"/>
      <c r="D1425"/>
      <c r="AL1425">
        <f t="shared" si="154"/>
        <v>0</v>
      </c>
      <c r="AQ1425">
        <f t="shared" si="155"/>
        <v>0</v>
      </c>
      <c r="AR1425" t="str">
        <f>IFERROR(IF(OR(AP1425=338,AP1425=340,AP1425=341,AP1425=342,AP1425="342A",AP1425="342B"),PorcenRet(AP1425,AT1425,AU1425),INDEX(PORCENTAJEBUSCAR,MATCH(AP1425,CódigoRET,0),4)*1),"")</f>
        <v/>
      </c>
      <c r="AS1425">
        <f t="shared" si="156"/>
        <v>0</v>
      </c>
      <c r="BF1425" t="str">
        <f>IFERROR(IF(OR(BD1425=338,BD1425=340,BD1425=341,BD1425=342,BD1425="342A",BD1425="342B"),PorcenRet(BD1425,BH1425,BI1425),INDEX(PORCENTAJEBUSCAR,MATCH(BD1425,CódigoRET,0),4)*1),"")</f>
        <v/>
      </c>
      <c r="BG1425">
        <f t="shared" si="157"/>
        <v>0</v>
      </c>
      <c r="BO1425">
        <f t="shared" si="158"/>
        <v>0</v>
      </c>
      <c r="CC1425">
        <f t="shared" si="159"/>
        <v>0</v>
      </c>
      <c r="CD1425">
        <f t="shared" si="160"/>
        <v>0</v>
      </c>
      <c r="CG1425">
        <f ca="1">IFERROR(INDIRECT("IVA!X"&amp;MATCH(MID(COMPRAS!C1325,1,2)&amp;MID(COMPRAS!F1325,1,2)&amp;MID(COMPRAS!D1325,1,2),IVA!W:W,0)),"SIN COD.")</f>
        <v>0</v>
      </c>
      <c r="CH1425">
        <f ca="1">IFERROR(INDIRECT("IVA!Y"&amp;MATCH(MID(COMPRAS!C1325,1,2)&amp;MID(COMPRAS!F1325,1,2)&amp;MID(COMPRAS!D1325,1,2),IVA!W:W,0)),"SIN COD.")</f>
        <v>0</v>
      </c>
    </row>
    <row r="1426" spans="1:86" x14ac:dyDescent="0.25">
      <c r="A1426"/>
      <c r="B1426"/>
      <c r="D1426"/>
      <c r="AL1426">
        <f t="shared" si="154"/>
        <v>0</v>
      </c>
      <c r="AQ1426">
        <f t="shared" si="155"/>
        <v>0</v>
      </c>
      <c r="AR1426" t="str">
        <f>IFERROR(IF(OR(AP1426=338,AP1426=340,AP1426=341,AP1426=342,AP1426="342A",AP1426="342B"),PorcenRet(AP1426,AT1426,AU1426),INDEX(PORCENTAJEBUSCAR,MATCH(AP1426,CódigoRET,0),4)*1),"")</f>
        <v/>
      </c>
      <c r="AS1426">
        <f t="shared" si="156"/>
        <v>0</v>
      </c>
      <c r="BF1426" t="str">
        <f>IFERROR(IF(OR(BD1426=338,BD1426=340,BD1426=341,BD1426=342,BD1426="342A",BD1426="342B"),PorcenRet(BD1426,BH1426,BI1426),INDEX(PORCENTAJEBUSCAR,MATCH(BD1426,CódigoRET,0),4)*1),"")</f>
        <v/>
      </c>
      <c r="BG1426">
        <f t="shared" si="157"/>
        <v>0</v>
      </c>
      <c r="BO1426">
        <f t="shared" si="158"/>
        <v>0</v>
      </c>
      <c r="CC1426">
        <f t="shared" si="159"/>
        <v>0</v>
      </c>
      <c r="CD1426">
        <f t="shared" si="160"/>
        <v>0</v>
      </c>
      <c r="CG1426">
        <f ca="1">IFERROR(INDIRECT("IVA!X"&amp;MATCH(MID(COMPRAS!C1326,1,2)&amp;MID(COMPRAS!F1326,1,2)&amp;MID(COMPRAS!D1326,1,2),IVA!W:W,0)),"SIN COD.")</f>
        <v>0</v>
      </c>
      <c r="CH1426">
        <f ca="1">IFERROR(INDIRECT("IVA!Y"&amp;MATCH(MID(COMPRAS!C1326,1,2)&amp;MID(COMPRAS!F1326,1,2)&amp;MID(COMPRAS!D1326,1,2),IVA!W:W,0)),"SIN COD.")</f>
        <v>0</v>
      </c>
    </row>
    <row r="1427" spans="1:86" x14ac:dyDescent="0.25">
      <c r="A1427"/>
      <c r="B1427"/>
      <c r="D1427"/>
      <c r="AL1427">
        <f t="shared" si="154"/>
        <v>0</v>
      </c>
      <c r="AQ1427">
        <f t="shared" si="155"/>
        <v>0</v>
      </c>
      <c r="AR1427" t="str">
        <f>IFERROR(IF(OR(AP1427=338,AP1427=340,AP1427=341,AP1427=342,AP1427="342A",AP1427="342B"),PorcenRet(AP1427,AT1427,AU1427),INDEX(PORCENTAJEBUSCAR,MATCH(AP1427,CódigoRET,0),4)*1),"")</f>
        <v/>
      </c>
      <c r="AS1427">
        <f t="shared" si="156"/>
        <v>0</v>
      </c>
      <c r="BF1427" t="str">
        <f>IFERROR(IF(OR(BD1427=338,BD1427=340,BD1427=341,BD1427=342,BD1427="342A",BD1427="342B"),PorcenRet(BD1427,BH1427,BI1427),INDEX(PORCENTAJEBUSCAR,MATCH(BD1427,CódigoRET,0),4)*1),"")</f>
        <v/>
      </c>
      <c r="BG1427">
        <f t="shared" si="157"/>
        <v>0</v>
      </c>
      <c r="BO1427">
        <f t="shared" si="158"/>
        <v>0</v>
      </c>
      <c r="CC1427">
        <f t="shared" si="159"/>
        <v>0</v>
      </c>
      <c r="CD1427">
        <f t="shared" si="160"/>
        <v>0</v>
      </c>
      <c r="CG1427">
        <f ca="1">IFERROR(INDIRECT("IVA!X"&amp;MATCH(MID(COMPRAS!C1327,1,2)&amp;MID(COMPRAS!F1327,1,2)&amp;MID(COMPRAS!D1327,1,2),IVA!W:W,0)),"SIN COD.")</f>
        <v>0</v>
      </c>
      <c r="CH1427">
        <f ca="1">IFERROR(INDIRECT("IVA!Y"&amp;MATCH(MID(COMPRAS!C1327,1,2)&amp;MID(COMPRAS!F1327,1,2)&amp;MID(COMPRAS!D1327,1,2),IVA!W:W,0)),"SIN COD.")</f>
        <v>0</v>
      </c>
    </row>
    <row r="1428" spans="1:86" x14ac:dyDescent="0.25">
      <c r="A1428"/>
      <c r="B1428"/>
      <c r="D1428"/>
      <c r="AL1428">
        <f t="shared" si="154"/>
        <v>0</v>
      </c>
      <c r="AQ1428">
        <f t="shared" si="155"/>
        <v>0</v>
      </c>
      <c r="AR1428" t="str">
        <f>IFERROR(IF(OR(AP1428=338,AP1428=340,AP1428=341,AP1428=342,AP1428="342A",AP1428="342B"),PorcenRet(AP1428,AT1428,AU1428),INDEX(PORCENTAJEBUSCAR,MATCH(AP1428,CódigoRET,0),4)*1),"")</f>
        <v/>
      </c>
      <c r="AS1428">
        <f t="shared" si="156"/>
        <v>0</v>
      </c>
      <c r="BF1428" t="str">
        <f>IFERROR(IF(OR(BD1428=338,BD1428=340,BD1428=341,BD1428=342,BD1428="342A",BD1428="342B"),PorcenRet(BD1428,BH1428,BI1428),INDEX(PORCENTAJEBUSCAR,MATCH(BD1428,CódigoRET,0),4)*1),"")</f>
        <v/>
      </c>
      <c r="BG1428">
        <f t="shared" si="157"/>
        <v>0</v>
      </c>
      <c r="BO1428">
        <f t="shared" si="158"/>
        <v>0</v>
      </c>
      <c r="CC1428">
        <f t="shared" si="159"/>
        <v>0</v>
      </c>
      <c r="CD1428">
        <f t="shared" si="160"/>
        <v>0</v>
      </c>
      <c r="CG1428">
        <f ca="1">IFERROR(INDIRECT("IVA!X"&amp;MATCH(MID(COMPRAS!C1328,1,2)&amp;MID(COMPRAS!F1328,1,2)&amp;MID(COMPRAS!D1328,1,2),IVA!W:W,0)),"SIN COD.")</f>
        <v>0</v>
      </c>
      <c r="CH1428">
        <f ca="1">IFERROR(INDIRECT("IVA!Y"&amp;MATCH(MID(COMPRAS!C1328,1,2)&amp;MID(COMPRAS!F1328,1,2)&amp;MID(COMPRAS!D1328,1,2),IVA!W:W,0)),"SIN COD.")</f>
        <v>0</v>
      </c>
    </row>
    <row r="1429" spans="1:86" x14ac:dyDescent="0.25">
      <c r="A1429"/>
      <c r="B1429"/>
      <c r="D1429"/>
      <c r="AL1429">
        <f t="shared" si="154"/>
        <v>0</v>
      </c>
      <c r="AQ1429">
        <f t="shared" si="155"/>
        <v>0</v>
      </c>
      <c r="AR1429" t="str">
        <f>IFERROR(IF(OR(AP1429=338,AP1429=340,AP1429=341,AP1429=342,AP1429="342A",AP1429="342B"),PorcenRet(AP1429,AT1429,AU1429),INDEX(PORCENTAJEBUSCAR,MATCH(AP1429,CódigoRET,0),4)*1),"")</f>
        <v/>
      </c>
      <c r="AS1429">
        <f t="shared" si="156"/>
        <v>0</v>
      </c>
      <c r="BF1429" t="str">
        <f>IFERROR(IF(OR(BD1429=338,BD1429=340,BD1429=341,BD1429=342,BD1429="342A",BD1429="342B"),PorcenRet(BD1429,BH1429,BI1429),INDEX(PORCENTAJEBUSCAR,MATCH(BD1429,CódigoRET,0),4)*1),"")</f>
        <v/>
      </c>
      <c r="BG1429">
        <f t="shared" si="157"/>
        <v>0</v>
      </c>
      <c r="BO1429">
        <f t="shared" si="158"/>
        <v>0</v>
      </c>
      <c r="CC1429">
        <f t="shared" si="159"/>
        <v>0</v>
      </c>
      <c r="CD1429">
        <f t="shared" si="160"/>
        <v>0</v>
      </c>
      <c r="CG1429">
        <f ca="1">IFERROR(INDIRECT("IVA!X"&amp;MATCH(MID(COMPRAS!C1329,1,2)&amp;MID(COMPRAS!F1329,1,2)&amp;MID(COMPRAS!D1329,1,2),IVA!W:W,0)),"SIN COD.")</f>
        <v>0</v>
      </c>
      <c r="CH1429">
        <f ca="1">IFERROR(INDIRECT("IVA!Y"&amp;MATCH(MID(COMPRAS!C1329,1,2)&amp;MID(COMPRAS!F1329,1,2)&amp;MID(COMPRAS!D1329,1,2),IVA!W:W,0)),"SIN COD.")</f>
        <v>0</v>
      </c>
    </row>
    <row r="1430" spans="1:86" x14ac:dyDescent="0.25">
      <c r="A1430"/>
      <c r="B1430"/>
      <c r="D1430"/>
      <c r="AL1430">
        <f t="shared" si="154"/>
        <v>0</v>
      </c>
      <c r="AQ1430">
        <f t="shared" si="155"/>
        <v>0</v>
      </c>
      <c r="AR1430" t="str">
        <f>IFERROR(IF(OR(AP1430=338,AP1430=340,AP1430=341,AP1430=342,AP1430="342A",AP1430="342B"),PorcenRet(AP1430,AT1430,AU1430),INDEX(PORCENTAJEBUSCAR,MATCH(AP1430,CódigoRET,0),4)*1),"")</f>
        <v/>
      </c>
      <c r="AS1430">
        <f t="shared" si="156"/>
        <v>0</v>
      </c>
      <c r="BF1430" t="str">
        <f>IFERROR(IF(OR(BD1430=338,BD1430=340,BD1430=341,BD1430=342,BD1430="342A",BD1430="342B"),PorcenRet(BD1430,BH1430,BI1430),INDEX(PORCENTAJEBUSCAR,MATCH(BD1430,CódigoRET,0),4)*1),"")</f>
        <v/>
      </c>
      <c r="BG1430">
        <f t="shared" si="157"/>
        <v>0</v>
      </c>
      <c r="BO1430">
        <f t="shared" si="158"/>
        <v>0</v>
      </c>
      <c r="CC1430">
        <f t="shared" si="159"/>
        <v>0</v>
      </c>
      <c r="CD1430">
        <f t="shared" si="160"/>
        <v>0</v>
      </c>
      <c r="CG1430">
        <f ca="1">IFERROR(INDIRECT("IVA!X"&amp;MATCH(MID(COMPRAS!C1330,1,2)&amp;MID(COMPRAS!F1330,1,2)&amp;MID(COMPRAS!D1330,1,2),IVA!W:W,0)),"SIN COD.")</f>
        <v>0</v>
      </c>
      <c r="CH1430">
        <f ca="1">IFERROR(INDIRECT("IVA!Y"&amp;MATCH(MID(COMPRAS!C1330,1,2)&amp;MID(COMPRAS!F1330,1,2)&amp;MID(COMPRAS!D1330,1,2),IVA!W:W,0)),"SIN COD.")</f>
        <v>0</v>
      </c>
    </row>
    <row r="1431" spans="1:86" x14ac:dyDescent="0.25">
      <c r="A1431"/>
      <c r="B1431"/>
      <c r="D1431"/>
      <c r="AL1431">
        <f t="shared" si="154"/>
        <v>0</v>
      </c>
      <c r="AQ1431">
        <f t="shared" si="155"/>
        <v>0</v>
      </c>
      <c r="AR1431" t="str">
        <f>IFERROR(IF(OR(AP1431=338,AP1431=340,AP1431=341,AP1431=342,AP1431="342A",AP1431="342B"),PorcenRet(AP1431,AT1431,AU1431),INDEX(PORCENTAJEBUSCAR,MATCH(AP1431,CódigoRET,0),4)*1),"")</f>
        <v/>
      </c>
      <c r="AS1431">
        <f t="shared" si="156"/>
        <v>0</v>
      </c>
      <c r="BF1431" t="str">
        <f>IFERROR(IF(OR(BD1431=338,BD1431=340,BD1431=341,BD1431=342,BD1431="342A",BD1431="342B"),PorcenRet(BD1431,BH1431,BI1431),INDEX(PORCENTAJEBUSCAR,MATCH(BD1431,CódigoRET,0),4)*1),"")</f>
        <v/>
      </c>
      <c r="BG1431">
        <f t="shared" si="157"/>
        <v>0</v>
      </c>
      <c r="BO1431">
        <f t="shared" si="158"/>
        <v>0</v>
      </c>
      <c r="CC1431">
        <f t="shared" si="159"/>
        <v>0</v>
      </c>
      <c r="CD1431">
        <f t="shared" si="160"/>
        <v>0</v>
      </c>
      <c r="CG1431">
        <f ca="1">IFERROR(INDIRECT("IVA!X"&amp;MATCH(MID(COMPRAS!C1331,1,2)&amp;MID(COMPRAS!F1331,1,2)&amp;MID(COMPRAS!D1331,1,2),IVA!W:W,0)),"SIN COD.")</f>
        <v>0</v>
      </c>
      <c r="CH1431">
        <f ca="1">IFERROR(INDIRECT("IVA!Y"&amp;MATCH(MID(COMPRAS!C1331,1,2)&amp;MID(COMPRAS!F1331,1,2)&amp;MID(COMPRAS!D1331,1,2),IVA!W:W,0)),"SIN COD.")</f>
        <v>0</v>
      </c>
    </row>
    <row r="1432" spans="1:86" x14ac:dyDescent="0.25">
      <c r="A1432"/>
      <c r="B1432"/>
      <c r="D1432"/>
      <c r="AL1432">
        <f t="shared" si="154"/>
        <v>0</v>
      </c>
      <c r="AQ1432">
        <f t="shared" si="155"/>
        <v>0</v>
      </c>
      <c r="AR1432" t="str">
        <f>IFERROR(IF(OR(AP1432=338,AP1432=340,AP1432=341,AP1432=342,AP1432="342A",AP1432="342B"),PorcenRet(AP1432,AT1432,AU1432),INDEX(PORCENTAJEBUSCAR,MATCH(AP1432,CódigoRET,0),4)*1),"")</f>
        <v/>
      </c>
      <c r="AS1432">
        <f t="shared" si="156"/>
        <v>0</v>
      </c>
      <c r="BF1432" t="str">
        <f>IFERROR(IF(OR(BD1432=338,BD1432=340,BD1432=341,BD1432=342,BD1432="342A",BD1432="342B"),PorcenRet(BD1432,BH1432,BI1432),INDEX(PORCENTAJEBUSCAR,MATCH(BD1432,CódigoRET,0),4)*1),"")</f>
        <v/>
      </c>
      <c r="BG1432">
        <f t="shared" si="157"/>
        <v>0</v>
      </c>
      <c r="BO1432">
        <f t="shared" si="158"/>
        <v>0</v>
      </c>
      <c r="CC1432">
        <f t="shared" si="159"/>
        <v>0</v>
      </c>
      <c r="CD1432">
        <f t="shared" si="160"/>
        <v>0</v>
      </c>
      <c r="CG1432">
        <f ca="1">IFERROR(INDIRECT("IVA!X"&amp;MATCH(MID(COMPRAS!C1332,1,2)&amp;MID(COMPRAS!F1332,1,2)&amp;MID(COMPRAS!D1332,1,2),IVA!W:W,0)),"SIN COD.")</f>
        <v>0</v>
      </c>
      <c r="CH1432">
        <f ca="1">IFERROR(INDIRECT("IVA!Y"&amp;MATCH(MID(COMPRAS!C1332,1,2)&amp;MID(COMPRAS!F1332,1,2)&amp;MID(COMPRAS!D1332,1,2),IVA!W:W,0)),"SIN COD.")</f>
        <v>0</v>
      </c>
    </row>
    <row r="1433" spans="1:86" x14ac:dyDescent="0.25">
      <c r="A1433"/>
      <c r="B1433"/>
      <c r="D1433"/>
      <c r="AL1433">
        <f t="shared" si="154"/>
        <v>0</v>
      </c>
      <c r="AQ1433">
        <f t="shared" si="155"/>
        <v>0</v>
      </c>
      <c r="AR1433" t="str">
        <f>IFERROR(IF(OR(AP1433=338,AP1433=340,AP1433=341,AP1433=342,AP1433="342A",AP1433="342B"),PorcenRet(AP1433,AT1433,AU1433),INDEX(PORCENTAJEBUSCAR,MATCH(AP1433,CódigoRET,0),4)*1),"")</f>
        <v/>
      </c>
      <c r="AS1433">
        <f t="shared" si="156"/>
        <v>0</v>
      </c>
      <c r="BF1433" t="str">
        <f>IFERROR(IF(OR(BD1433=338,BD1433=340,BD1433=341,BD1433=342,BD1433="342A",BD1433="342B"),PorcenRet(BD1433,BH1433,BI1433),INDEX(PORCENTAJEBUSCAR,MATCH(BD1433,CódigoRET,0),4)*1),"")</f>
        <v/>
      </c>
      <c r="BG1433">
        <f t="shared" si="157"/>
        <v>0</v>
      </c>
      <c r="BO1433">
        <f t="shared" si="158"/>
        <v>0</v>
      </c>
      <c r="CC1433">
        <f t="shared" si="159"/>
        <v>0</v>
      </c>
      <c r="CD1433">
        <f t="shared" si="160"/>
        <v>0</v>
      </c>
      <c r="CG1433">
        <f ca="1">IFERROR(INDIRECT("IVA!X"&amp;MATCH(MID(COMPRAS!C1333,1,2)&amp;MID(COMPRAS!F1333,1,2)&amp;MID(COMPRAS!D1333,1,2),IVA!W:W,0)),"SIN COD.")</f>
        <v>0</v>
      </c>
      <c r="CH1433">
        <f ca="1">IFERROR(INDIRECT("IVA!Y"&amp;MATCH(MID(COMPRAS!C1333,1,2)&amp;MID(COMPRAS!F1333,1,2)&amp;MID(COMPRAS!D1333,1,2),IVA!W:W,0)),"SIN COD.")</f>
        <v>0</v>
      </c>
    </row>
    <row r="1434" spans="1:86" x14ac:dyDescent="0.25">
      <c r="A1434"/>
      <c r="B1434"/>
      <c r="D1434"/>
      <c r="AL1434">
        <f t="shared" si="154"/>
        <v>0</v>
      </c>
      <c r="AQ1434">
        <f t="shared" si="155"/>
        <v>0</v>
      </c>
      <c r="AR1434" t="str">
        <f>IFERROR(IF(OR(AP1434=338,AP1434=340,AP1434=341,AP1434=342,AP1434="342A",AP1434="342B"),PorcenRet(AP1434,AT1434,AU1434),INDEX(PORCENTAJEBUSCAR,MATCH(AP1434,CódigoRET,0),4)*1),"")</f>
        <v/>
      </c>
      <c r="AS1434">
        <f t="shared" si="156"/>
        <v>0</v>
      </c>
      <c r="BF1434" t="str">
        <f>IFERROR(IF(OR(BD1434=338,BD1434=340,BD1434=341,BD1434=342,BD1434="342A",BD1434="342B"),PorcenRet(BD1434,BH1434,BI1434),INDEX(PORCENTAJEBUSCAR,MATCH(BD1434,CódigoRET,0),4)*1),"")</f>
        <v/>
      </c>
      <c r="BG1434">
        <f t="shared" si="157"/>
        <v>0</v>
      </c>
      <c r="BO1434">
        <f t="shared" si="158"/>
        <v>0</v>
      </c>
      <c r="CC1434">
        <f t="shared" si="159"/>
        <v>0</v>
      </c>
      <c r="CD1434">
        <f t="shared" si="160"/>
        <v>0</v>
      </c>
      <c r="CG1434">
        <f ca="1">IFERROR(INDIRECT("IVA!X"&amp;MATCH(MID(COMPRAS!C1334,1,2)&amp;MID(COMPRAS!F1334,1,2)&amp;MID(COMPRAS!D1334,1,2),IVA!W:W,0)),"SIN COD.")</f>
        <v>0</v>
      </c>
      <c r="CH1434">
        <f ca="1">IFERROR(INDIRECT("IVA!Y"&amp;MATCH(MID(COMPRAS!C1334,1,2)&amp;MID(COMPRAS!F1334,1,2)&amp;MID(COMPRAS!D1334,1,2),IVA!W:W,0)),"SIN COD.")</f>
        <v>0</v>
      </c>
    </row>
    <row r="1435" spans="1:86" x14ac:dyDescent="0.25">
      <c r="A1435"/>
      <c r="B1435"/>
      <c r="D1435"/>
      <c r="AL1435">
        <f t="shared" si="154"/>
        <v>0</v>
      </c>
      <c r="AQ1435">
        <f t="shared" si="155"/>
        <v>0</v>
      </c>
      <c r="AR1435" t="str">
        <f>IFERROR(IF(OR(AP1435=338,AP1435=340,AP1435=341,AP1435=342,AP1435="342A",AP1435="342B"),PorcenRet(AP1435,AT1435,AU1435),INDEX(PORCENTAJEBUSCAR,MATCH(AP1435,CódigoRET,0),4)*1),"")</f>
        <v/>
      </c>
      <c r="AS1435">
        <f t="shared" si="156"/>
        <v>0</v>
      </c>
      <c r="BF1435" t="str">
        <f>IFERROR(IF(OR(BD1435=338,BD1435=340,BD1435=341,BD1435=342,BD1435="342A",BD1435="342B"),PorcenRet(BD1435,BH1435,BI1435),INDEX(PORCENTAJEBUSCAR,MATCH(BD1435,CódigoRET,0),4)*1),"")</f>
        <v/>
      </c>
      <c r="BG1435">
        <f t="shared" si="157"/>
        <v>0</v>
      </c>
      <c r="BO1435">
        <f t="shared" si="158"/>
        <v>0</v>
      </c>
      <c r="CC1435">
        <f t="shared" si="159"/>
        <v>0</v>
      </c>
      <c r="CD1435">
        <f t="shared" si="160"/>
        <v>0</v>
      </c>
      <c r="CG1435">
        <f ca="1">IFERROR(INDIRECT("IVA!X"&amp;MATCH(MID(COMPRAS!C1335,1,2)&amp;MID(COMPRAS!F1335,1,2)&amp;MID(COMPRAS!D1335,1,2),IVA!W:W,0)),"SIN COD.")</f>
        <v>0</v>
      </c>
      <c r="CH1435">
        <f ca="1">IFERROR(INDIRECT("IVA!Y"&amp;MATCH(MID(COMPRAS!C1335,1,2)&amp;MID(COMPRAS!F1335,1,2)&amp;MID(COMPRAS!D1335,1,2),IVA!W:W,0)),"SIN COD.")</f>
        <v>0</v>
      </c>
    </row>
    <row r="1436" spans="1:86" x14ac:dyDescent="0.25">
      <c r="A1436"/>
      <c r="B1436"/>
      <c r="D1436"/>
      <c r="AL1436">
        <f t="shared" si="154"/>
        <v>0</v>
      </c>
      <c r="AQ1436">
        <f t="shared" si="155"/>
        <v>0</v>
      </c>
      <c r="AR1436" t="str">
        <f>IFERROR(IF(OR(AP1436=338,AP1436=340,AP1436=341,AP1436=342,AP1436="342A",AP1436="342B"),PorcenRet(AP1436,AT1436,AU1436),INDEX(PORCENTAJEBUSCAR,MATCH(AP1436,CódigoRET,0),4)*1),"")</f>
        <v/>
      </c>
      <c r="AS1436">
        <f t="shared" si="156"/>
        <v>0</v>
      </c>
      <c r="BF1436" t="str">
        <f>IFERROR(IF(OR(BD1436=338,BD1436=340,BD1436=341,BD1436=342,BD1436="342A",BD1436="342B"),PorcenRet(BD1436,BH1436,BI1436),INDEX(PORCENTAJEBUSCAR,MATCH(BD1436,CódigoRET,0),4)*1),"")</f>
        <v/>
      </c>
      <c r="BG1436">
        <f t="shared" si="157"/>
        <v>0</v>
      </c>
      <c r="BO1436">
        <f t="shared" si="158"/>
        <v>0</v>
      </c>
      <c r="CC1436">
        <f t="shared" si="159"/>
        <v>0</v>
      </c>
      <c r="CD1436">
        <f t="shared" si="160"/>
        <v>0</v>
      </c>
      <c r="CG1436">
        <f ca="1">IFERROR(INDIRECT("IVA!X"&amp;MATCH(MID(COMPRAS!C1336,1,2)&amp;MID(COMPRAS!F1336,1,2)&amp;MID(COMPRAS!D1336,1,2),IVA!W:W,0)),"SIN COD.")</f>
        <v>0</v>
      </c>
      <c r="CH1436">
        <f ca="1">IFERROR(INDIRECT("IVA!Y"&amp;MATCH(MID(COMPRAS!C1336,1,2)&amp;MID(COMPRAS!F1336,1,2)&amp;MID(COMPRAS!D1336,1,2),IVA!W:W,0)),"SIN COD.")</f>
        <v>0</v>
      </c>
    </row>
    <row r="1437" spans="1:86" x14ac:dyDescent="0.25">
      <c r="A1437"/>
      <c r="B1437"/>
      <c r="D1437"/>
      <c r="AL1437">
        <f t="shared" si="154"/>
        <v>0</v>
      </c>
      <c r="AQ1437">
        <f t="shared" si="155"/>
        <v>0</v>
      </c>
      <c r="AR1437" t="str">
        <f>IFERROR(IF(OR(AP1437=338,AP1437=340,AP1437=341,AP1437=342,AP1437="342A",AP1437="342B"),PorcenRet(AP1437,AT1437,AU1437),INDEX(PORCENTAJEBUSCAR,MATCH(AP1437,CódigoRET,0),4)*1),"")</f>
        <v/>
      </c>
      <c r="AS1437">
        <f t="shared" si="156"/>
        <v>0</v>
      </c>
      <c r="BF1437" t="str">
        <f>IFERROR(IF(OR(BD1437=338,BD1437=340,BD1437=341,BD1437=342,BD1437="342A",BD1437="342B"),PorcenRet(BD1437,BH1437,BI1437),INDEX(PORCENTAJEBUSCAR,MATCH(BD1437,CódigoRET,0),4)*1),"")</f>
        <v/>
      </c>
      <c r="BG1437">
        <f t="shared" si="157"/>
        <v>0</v>
      </c>
      <c r="BO1437">
        <f t="shared" si="158"/>
        <v>0</v>
      </c>
      <c r="CC1437">
        <f t="shared" si="159"/>
        <v>0</v>
      </c>
      <c r="CD1437">
        <f t="shared" si="160"/>
        <v>0</v>
      </c>
      <c r="CG1437">
        <f ca="1">IFERROR(INDIRECT("IVA!X"&amp;MATCH(MID(COMPRAS!C1337,1,2)&amp;MID(COMPRAS!F1337,1,2)&amp;MID(COMPRAS!D1337,1,2),IVA!W:W,0)),"SIN COD.")</f>
        <v>0</v>
      </c>
      <c r="CH1437">
        <f ca="1">IFERROR(INDIRECT("IVA!Y"&amp;MATCH(MID(COMPRAS!C1337,1,2)&amp;MID(COMPRAS!F1337,1,2)&amp;MID(COMPRAS!D1337,1,2),IVA!W:W,0)),"SIN COD.")</f>
        <v>0</v>
      </c>
    </row>
    <row r="1438" spans="1:86" x14ac:dyDescent="0.25">
      <c r="A1438"/>
      <c r="B1438"/>
      <c r="D1438"/>
      <c r="AL1438">
        <f t="shared" si="154"/>
        <v>0</v>
      </c>
      <c r="AQ1438">
        <f t="shared" si="155"/>
        <v>0</v>
      </c>
      <c r="AR1438" t="str">
        <f>IFERROR(IF(OR(AP1438=338,AP1438=340,AP1438=341,AP1438=342,AP1438="342A",AP1438="342B"),PorcenRet(AP1438,AT1438,AU1438),INDEX(PORCENTAJEBUSCAR,MATCH(AP1438,CódigoRET,0),4)*1),"")</f>
        <v/>
      </c>
      <c r="AS1438">
        <f t="shared" si="156"/>
        <v>0</v>
      </c>
      <c r="BF1438" t="str">
        <f>IFERROR(IF(OR(BD1438=338,BD1438=340,BD1438=341,BD1438=342,BD1438="342A",BD1438="342B"),PorcenRet(BD1438,BH1438,BI1438),INDEX(PORCENTAJEBUSCAR,MATCH(BD1438,CódigoRET,0),4)*1),"")</f>
        <v/>
      </c>
      <c r="BG1438">
        <f t="shared" si="157"/>
        <v>0</v>
      </c>
      <c r="BO1438">
        <f t="shared" si="158"/>
        <v>0</v>
      </c>
      <c r="CC1438">
        <f t="shared" si="159"/>
        <v>0</v>
      </c>
      <c r="CD1438">
        <f t="shared" si="160"/>
        <v>0</v>
      </c>
      <c r="CG1438">
        <f ca="1">IFERROR(INDIRECT("IVA!X"&amp;MATCH(MID(COMPRAS!C1338,1,2)&amp;MID(COMPRAS!F1338,1,2)&amp;MID(COMPRAS!D1338,1,2),IVA!W:W,0)),"SIN COD.")</f>
        <v>0</v>
      </c>
      <c r="CH1438">
        <f ca="1">IFERROR(INDIRECT("IVA!Y"&amp;MATCH(MID(COMPRAS!C1338,1,2)&amp;MID(COMPRAS!F1338,1,2)&amp;MID(COMPRAS!D1338,1,2),IVA!W:W,0)),"SIN COD.")</f>
        <v>0</v>
      </c>
    </row>
    <row r="1439" spans="1:86" x14ac:dyDescent="0.25">
      <c r="A1439"/>
      <c r="B1439"/>
      <c r="D1439"/>
      <c r="AL1439">
        <f t="shared" si="154"/>
        <v>0</v>
      </c>
      <c r="AQ1439">
        <f t="shared" si="155"/>
        <v>0</v>
      </c>
      <c r="AR1439" t="str">
        <f>IFERROR(IF(OR(AP1439=338,AP1439=340,AP1439=341,AP1439=342,AP1439="342A",AP1439="342B"),PorcenRet(AP1439,AT1439,AU1439),INDEX(PORCENTAJEBUSCAR,MATCH(AP1439,CódigoRET,0),4)*1),"")</f>
        <v/>
      </c>
      <c r="AS1439">
        <f t="shared" si="156"/>
        <v>0</v>
      </c>
      <c r="BF1439" t="str">
        <f>IFERROR(IF(OR(BD1439=338,BD1439=340,BD1439=341,BD1439=342,BD1439="342A",BD1439="342B"),PorcenRet(BD1439,BH1439,BI1439),INDEX(PORCENTAJEBUSCAR,MATCH(BD1439,CódigoRET,0),4)*1),"")</f>
        <v/>
      </c>
      <c r="BG1439">
        <f t="shared" si="157"/>
        <v>0</v>
      </c>
      <c r="BO1439">
        <f t="shared" si="158"/>
        <v>0</v>
      </c>
      <c r="CC1439">
        <f t="shared" si="159"/>
        <v>0</v>
      </c>
      <c r="CD1439">
        <f t="shared" si="160"/>
        <v>0</v>
      </c>
      <c r="CG1439">
        <f ca="1">IFERROR(INDIRECT("IVA!X"&amp;MATCH(MID(COMPRAS!C1339,1,2)&amp;MID(COMPRAS!F1339,1,2)&amp;MID(COMPRAS!D1339,1,2),IVA!W:W,0)),"SIN COD.")</f>
        <v>0</v>
      </c>
      <c r="CH1439">
        <f ca="1">IFERROR(INDIRECT("IVA!Y"&amp;MATCH(MID(COMPRAS!C1339,1,2)&amp;MID(COMPRAS!F1339,1,2)&amp;MID(COMPRAS!D1339,1,2),IVA!W:W,0)),"SIN COD.")</f>
        <v>0</v>
      </c>
    </row>
    <row r="1440" spans="1:86" x14ac:dyDescent="0.25">
      <c r="A1440"/>
      <c r="B1440"/>
      <c r="D1440"/>
      <c r="AL1440">
        <f t="shared" si="154"/>
        <v>0</v>
      </c>
      <c r="AQ1440">
        <f t="shared" si="155"/>
        <v>0</v>
      </c>
      <c r="AR1440" t="str">
        <f>IFERROR(IF(OR(AP1440=338,AP1440=340,AP1440=341,AP1440=342,AP1440="342A",AP1440="342B"),PorcenRet(AP1440,AT1440,AU1440),INDEX(PORCENTAJEBUSCAR,MATCH(AP1440,CódigoRET,0),4)*1),"")</f>
        <v/>
      </c>
      <c r="AS1440">
        <f t="shared" si="156"/>
        <v>0</v>
      </c>
      <c r="BF1440" t="str">
        <f>IFERROR(IF(OR(BD1440=338,BD1440=340,BD1440=341,BD1440=342,BD1440="342A",BD1440="342B"),PorcenRet(BD1440,BH1440,BI1440),INDEX(PORCENTAJEBUSCAR,MATCH(BD1440,CódigoRET,0),4)*1),"")</f>
        <v/>
      </c>
      <c r="BG1440">
        <f t="shared" si="157"/>
        <v>0</v>
      </c>
      <c r="BO1440">
        <f t="shared" si="158"/>
        <v>0</v>
      </c>
      <c r="CC1440">
        <f t="shared" si="159"/>
        <v>0</v>
      </c>
      <c r="CD1440">
        <f t="shared" si="160"/>
        <v>0</v>
      </c>
      <c r="CG1440">
        <f ca="1">IFERROR(INDIRECT("IVA!X"&amp;MATCH(MID(COMPRAS!C1340,1,2)&amp;MID(COMPRAS!F1340,1,2)&amp;MID(COMPRAS!D1340,1,2),IVA!W:W,0)),"SIN COD.")</f>
        <v>0</v>
      </c>
      <c r="CH1440">
        <f ca="1">IFERROR(INDIRECT("IVA!Y"&amp;MATCH(MID(COMPRAS!C1340,1,2)&amp;MID(COMPRAS!F1340,1,2)&amp;MID(COMPRAS!D1340,1,2),IVA!W:W,0)),"SIN COD.")</f>
        <v>0</v>
      </c>
    </row>
    <row r="1441" spans="1:86" x14ac:dyDescent="0.25">
      <c r="A1441"/>
      <c r="B1441"/>
      <c r="D1441"/>
      <c r="AL1441">
        <f t="shared" si="154"/>
        <v>0</v>
      </c>
      <c r="AQ1441">
        <f t="shared" si="155"/>
        <v>0</v>
      </c>
      <c r="AR1441" t="str">
        <f>IFERROR(IF(OR(AP1441=338,AP1441=340,AP1441=341,AP1441=342,AP1441="342A",AP1441="342B"),PorcenRet(AP1441,AT1441,AU1441),INDEX(PORCENTAJEBUSCAR,MATCH(AP1441,CódigoRET,0),4)*1),"")</f>
        <v/>
      </c>
      <c r="AS1441">
        <f t="shared" si="156"/>
        <v>0</v>
      </c>
      <c r="BF1441" t="str">
        <f>IFERROR(IF(OR(BD1441=338,BD1441=340,BD1441=341,BD1441=342,BD1441="342A",BD1441="342B"),PorcenRet(BD1441,BH1441,BI1441),INDEX(PORCENTAJEBUSCAR,MATCH(BD1441,CódigoRET,0),4)*1),"")</f>
        <v/>
      </c>
      <c r="BG1441">
        <f t="shared" si="157"/>
        <v>0</v>
      </c>
      <c r="BO1441">
        <f t="shared" si="158"/>
        <v>0</v>
      </c>
      <c r="CC1441">
        <f t="shared" si="159"/>
        <v>0</v>
      </c>
      <c r="CD1441">
        <f t="shared" si="160"/>
        <v>0</v>
      </c>
      <c r="CG1441">
        <f ca="1">IFERROR(INDIRECT("IVA!X"&amp;MATCH(MID(COMPRAS!C1341,1,2)&amp;MID(COMPRAS!F1341,1,2)&amp;MID(COMPRAS!D1341,1,2),IVA!W:W,0)),"SIN COD.")</f>
        <v>0</v>
      </c>
      <c r="CH1441">
        <f ca="1">IFERROR(INDIRECT("IVA!Y"&amp;MATCH(MID(COMPRAS!C1341,1,2)&amp;MID(COMPRAS!F1341,1,2)&amp;MID(COMPRAS!D1341,1,2),IVA!W:W,0)),"SIN COD.")</f>
        <v>0</v>
      </c>
    </row>
    <row r="1442" spans="1:86" x14ac:dyDescent="0.25">
      <c r="A1442"/>
      <c r="B1442"/>
      <c r="D1442"/>
      <c r="AL1442">
        <f t="shared" si="154"/>
        <v>0</v>
      </c>
      <c r="AQ1442">
        <f t="shared" si="155"/>
        <v>0</v>
      </c>
      <c r="AR1442" t="str">
        <f>IFERROR(IF(OR(AP1442=338,AP1442=340,AP1442=341,AP1442=342,AP1442="342A",AP1442="342B"),PorcenRet(AP1442,AT1442,AU1442),INDEX(PORCENTAJEBUSCAR,MATCH(AP1442,CódigoRET,0),4)*1),"")</f>
        <v/>
      </c>
      <c r="AS1442">
        <f t="shared" si="156"/>
        <v>0</v>
      </c>
      <c r="BF1442" t="str">
        <f>IFERROR(IF(OR(BD1442=338,BD1442=340,BD1442=341,BD1442=342,BD1442="342A",BD1442="342B"),PorcenRet(BD1442,BH1442,BI1442),INDEX(PORCENTAJEBUSCAR,MATCH(BD1442,CódigoRET,0),4)*1),"")</f>
        <v/>
      </c>
      <c r="BG1442">
        <f t="shared" si="157"/>
        <v>0</v>
      </c>
      <c r="BO1442">
        <f t="shared" si="158"/>
        <v>0</v>
      </c>
      <c r="CC1442">
        <f t="shared" si="159"/>
        <v>0</v>
      </c>
      <c r="CD1442">
        <f t="shared" si="160"/>
        <v>0</v>
      </c>
      <c r="CG1442">
        <f ca="1">IFERROR(INDIRECT("IVA!X"&amp;MATCH(MID(COMPRAS!C1342,1,2)&amp;MID(COMPRAS!F1342,1,2)&amp;MID(COMPRAS!D1342,1,2),IVA!W:W,0)),"SIN COD.")</f>
        <v>0</v>
      </c>
      <c r="CH1442">
        <f ca="1">IFERROR(INDIRECT("IVA!Y"&amp;MATCH(MID(COMPRAS!C1342,1,2)&amp;MID(COMPRAS!F1342,1,2)&amp;MID(COMPRAS!D1342,1,2),IVA!W:W,0)),"SIN COD.")</f>
        <v>0</v>
      </c>
    </row>
    <row r="1443" spans="1:86" x14ac:dyDescent="0.25">
      <c r="A1443"/>
      <c r="B1443"/>
      <c r="D1443"/>
      <c r="AL1443">
        <f t="shared" si="154"/>
        <v>0</v>
      </c>
      <c r="AQ1443">
        <f t="shared" si="155"/>
        <v>0</v>
      </c>
      <c r="AR1443" t="str">
        <f>IFERROR(IF(OR(AP1443=338,AP1443=340,AP1443=341,AP1443=342,AP1443="342A",AP1443="342B"),PorcenRet(AP1443,AT1443,AU1443),INDEX(PORCENTAJEBUSCAR,MATCH(AP1443,CódigoRET,0),4)*1),"")</f>
        <v/>
      </c>
      <c r="AS1443">
        <f t="shared" si="156"/>
        <v>0</v>
      </c>
      <c r="BF1443" t="str">
        <f>IFERROR(IF(OR(BD1443=338,BD1443=340,BD1443=341,BD1443=342,BD1443="342A",BD1443="342B"),PorcenRet(BD1443,BH1443,BI1443),INDEX(PORCENTAJEBUSCAR,MATCH(BD1443,CódigoRET,0),4)*1),"")</f>
        <v/>
      </c>
      <c r="BG1443">
        <f t="shared" si="157"/>
        <v>0</v>
      </c>
      <c r="BO1443">
        <f t="shared" si="158"/>
        <v>0</v>
      </c>
      <c r="CC1443">
        <f t="shared" si="159"/>
        <v>0</v>
      </c>
      <c r="CD1443">
        <f t="shared" si="160"/>
        <v>0</v>
      </c>
      <c r="CG1443">
        <f ca="1">IFERROR(INDIRECT("IVA!X"&amp;MATCH(MID(COMPRAS!C1343,1,2)&amp;MID(COMPRAS!F1343,1,2)&amp;MID(COMPRAS!D1343,1,2),IVA!W:W,0)),"SIN COD.")</f>
        <v>0</v>
      </c>
      <c r="CH1443">
        <f ca="1">IFERROR(INDIRECT("IVA!Y"&amp;MATCH(MID(COMPRAS!C1343,1,2)&amp;MID(COMPRAS!F1343,1,2)&amp;MID(COMPRAS!D1343,1,2),IVA!W:W,0)),"SIN COD.")</f>
        <v>0</v>
      </c>
    </row>
    <row r="1444" spans="1:86" x14ac:dyDescent="0.25">
      <c r="A1444"/>
      <c r="B1444"/>
      <c r="D1444"/>
      <c r="AL1444">
        <f t="shared" si="154"/>
        <v>0</v>
      </c>
      <c r="AQ1444">
        <f t="shared" si="155"/>
        <v>0</v>
      </c>
      <c r="AR1444" t="str">
        <f>IFERROR(IF(OR(AP1444=338,AP1444=340,AP1444=341,AP1444=342,AP1444="342A",AP1444="342B"),PorcenRet(AP1444,AT1444,AU1444),INDEX(PORCENTAJEBUSCAR,MATCH(AP1444,CódigoRET,0),4)*1),"")</f>
        <v/>
      </c>
      <c r="AS1444">
        <f t="shared" si="156"/>
        <v>0</v>
      </c>
      <c r="BF1444" t="str">
        <f>IFERROR(IF(OR(BD1444=338,BD1444=340,BD1444=341,BD1444=342,BD1444="342A",BD1444="342B"),PorcenRet(BD1444,BH1444,BI1444),INDEX(PORCENTAJEBUSCAR,MATCH(BD1444,CódigoRET,0),4)*1),"")</f>
        <v/>
      </c>
      <c r="BG1444">
        <f t="shared" si="157"/>
        <v>0</v>
      </c>
      <c r="BO1444">
        <f t="shared" si="158"/>
        <v>0</v>
      </c>
      <c r="CC1444">
        <f t="shared" si="159"/>
        <v>0</v>
      </c>
      <c r="CD1444">
        <f t="shared" si="160"/>
        <v>0</v>
      </c>
      <c r="CG1444">
        <f ca="1">IFERROR(INDIRECT("IVA!X"&amp;MATCH(MID(COMPRAS!C1344,1,2)&amp;MID(COMPRAS!F1344,1,2)&amp;MID(COMPRAS!D1344,1,2),IVA!W:W,0)),"SIN COD.")</f>
        <v>0</v>
      </c>
      <c r="CH1444">
        <f ca="1">IFERROR(INDIRECT("IVA!Y"&amp;MATCH(MID(COMPRAS!C1344,1,2)&amp;MID(COMPRAS!F1344,1,2)&amp;MID(COMPRAS!D1344,1,2),IVA!W:W,0)),"SIN COD.")</f>
        <v>0</v>
      </c>
    </row>
    <row r="1445" spans="1:86" x14ac:dyDescent="0.25">
      <c r="A1445"/>
      <c r="B1445"/>
      <c r="D1445"/>
      <c r="AL1445">
        <f t="shared" si="154"/>
        <v>0</v>
      </c>
      <c r="AQ1445">
        <f t="shared" si="155"/>
        <v>0</v>
      </c>
      <c r="AR1445" t="str">
        <f>IFERROR(IF(OR(AP1445=338,AP1445=340,AP1445=341,AP1445=342,AP1445="342A",AP1445="342B"),PorcenRet(AP1445,AT1445,AU1445),INDEX(PORCENTAJEBUSCAR,MATCH(AP1445,CódigoRET,0),4)*1),"")</f>
        <v/>
      </c>
      <c r="AS1445">
        <f t="shared" si="156"/>
        <v>0</v>
      </c>
      <c r="BF1445" t="str">
        <f>IFERROR(IF(OR(BD1445=338,BD1445=340,BD1445=341,BD1445=342,BD1445="342A",BD1445="342B"),PorcenRet(BD1445,BH1445,BI1445),INDEX(PORCENTAJEBUSCAR,MATCH(BD1445,CódigoRET,0),4)*1),"")</f>
        <v/>
      </c>
      <c r="BG1445">
        <f t="shared" si="157"/>
        <v>0</v>
      </c>
      <c r="BO1445">
        <f t="shared" si="158"/>
        <v>0</v>
      </c>
      <c r="CC1445">
        <f t="shared" si="159"/>
        <v>0</v>
      </c>
      <c r="CD1445">
        <f t="shared" si="160"/>
        <v>0</v>
      </c>
      <c r="CG1445">
        <f ca="1">IFERROR(INDIRECT("IVA!X"&amp;MATCH(MID(COMPRAS!C1345,1,2)&amp;MID(COMPRAS!F1345,1,2)&amp;MID(COMPRAS!D1345,1,2),IVA!W:W,0)),"SIN COD.")</f>
        <v>0</v>
      </c>
      <c r="CH1445">
        <f ca="1">IFERROR(INDIRECT("IVA!Y"&amp;MATCH(MID(COMPRAS!C1345,1,2)&amp;MID(COMPRAS!F1345,1,2)&amp;MID(COMPRAS!D1345,1,2),IVA!W:W,0)),"SIN COD.")</f>
        <v>0</v>
      </c>
    </row>
    <row r="1446" spans="1:86" x14ac:dyDescent="0.25">
      <c r="A1446"/>
      <c r="B1446"/>
      <c r="D1446"/>
      <c r="AL1446">
        <f t="shared" si="154"/>
        <v>0</v>
      </c>
      <c r="AQ1446">
        <f t="shared" si="155"/>
        <v>0</v>
      </c>
      <c r="AR1446" t="str">
        <f>IFERROR(IF(OR(AP1446=338,AP1446=340,AP1446=341,AP1446=342,AP1446="342A",AP1446="342B"),PorcenRet(AP1446,AT1446,AU1446),INDEX(PORCENTAJEBUSCAR,MATCH(AP1446,CódigoRET,0),4)*1),"")</f>
        <v/>
      </c>
      <c r="AS1446">
        <f t="shared" si="156"/>
        <v>0</v>
      </c>
      <c r="BF1446" t="str">
        <f>IFERROR(IF(OR(BD1446=338,BD1446=340,BD1446=341,BD1446=342,BD1446="342A",BD1446="342B"),PorcenRet(BD1446,BH1446,BI1446),INDEX(PORCENTAJEBUSCAR,MATCH(BD1446,CódigoRET,0),4)*1),"")</f>
        <v/>
      </c>
      <c r="BG1446">
        <f t="shared" si="157"/>
        <v>0</v>
      </c>
      <c r="BO1446">
        <f t="shared" si="158"/>
        <v>0</v>
      </c>
      <c r="CC1446">
        <f t="shared" si="159"/>
        <v>0</v>
      </c>
      <c r="CD1446">
        <f t="shared" si="160"/>
        <v>0</v>
      </c>
      <c r="CG1446">
        <f ca="1">IFERROR(INDIRECT("IVA!X"&amp;MATCH(MID(COMPRAS!C1346,1,2)&amp;MID(COMPRAS!F1346,1,2)&amp;MID(COMPRAS!D1346,1,2),IVA!W:W,0)),"SIN COD.")</f>
        <v>0</v>
      </c>
      <c r="CH1446">
        <f ca="1">IFERROR(INDIRECT("IVA!Y"&amp;MATCH(MID(COMPRAS!C1346,1,2)&amp;MID(COMPRAS!F1346,1,2)&amp;MID(COMPRAS!D1346,1,2),IVA!W:W,0)),"SIN COD.")</f>
        <v>0</v>
      </c>
    </row>
    <row r="1447" spans="1:86" x14ac:dyDescent="0.25">
      <c r="A1447"/>
      <c r="B1447"/>
      <c r="D1447"/>
      <c r="AL1447">
        <f t="shared" si="154"/>
        <v>0</v>
      </c>
      <c r="AQ1447">
        <f t="shared" si="155"/>
        <v>0</v>
      </c>
      <c r="AR1447" t="str">
        <f>IFERROR(IF(OR(AP1447=338,AP1447=340,AP1447=341,AP1447=342,AP1447="342A",AP1447="342B"),PorcenRet(AP1447,AT1447,AU1447),INDEX(PORCENTAJEBUSCAR,MATCH(AP1447,CódigoRET,0),4)*1),"")</f>
        <v/>
      </c>
      <c r="AS1447">
        <f t="shared" si="156"/>
        <v>0</v>
      </c>
      <c r="BF1447" t="str">
        <f>IFERROR(IF(OR(BD1447=338,BD1447=340,BD1447=341,BD1447=342,BD1447="342A",BD1447="342B"),PorcenRet(BD1447,BH1447,BI1447),INDEX(PORCENTAJEBUSCAR,MATCH(BD1447,CódigoRET,0),4)*1),"")</f>
        <v/>
      </c>
      <c r="BG1447">
        <f t="shared" si="157"/>
        <v>0</v>
      </c>
      <c r="BO1447">
        <f t="shared" si="158"/>
        <v>0</v>
      </c>
      <c r="CC1447">
        <f t="shared" si="159"/>
        <v>0</v>
      </c>
      <c r="CD1447">
        <f t="shared" si="160"/>
        <v>0</v>
      </c>
      <c r="CG1447">
        <f ca="1">IFERROR(INDIRECT("IVA!X"&amp;MATCH(MID(COMPRAS!C1347,1,2)&amp;MID(COMPRAS!F1347,1,2)&amp;MID(COMPRAS!D1347,1,2),IVA!W:W,0)),"SIN COD.")</f>
        <v>0</v>
      </c>
      <c r="CH1447">
        <f ca="1">IFERROR(INDIRECT("IVA!Y"&amp;MATCH(MID(COMPRAS!C1347,1,2)&amp;MID(COMPRAS!F1347,1,2)&amp;MID(COMPRAS!D1347,1,2),IVA!W:W,0)),"SIN COD.")</f>
        <v>0</v>
      </c>
    </row>
    <row r="1448" spans="1:86" x14ac:dyDescent="0.25">
      <c r="A1448"/>
      <c r="B1448"/>
      <c r="D1448"/>
      <c r="AL1448">
        <f t="shared" si="154"/>
        <v>0</v>
      </c>
      <c r="AQ1448">
        <f t="shared" si="155"/>
        <v>0</v>
      </c>
      <c r="AR1448" t="str">
        <f>IFERROR(IF(OR(AP1448=338,AP1448=340,AP1448=341,AP1448=342,AP1448="342A",AP1448="342B"),PorcenRet(AP1448,AT1448,AU1448),INDEX(PORCENTAJEBUSCAR,MATCH(AP1448,CódigoRET,0),4)*1),"")</f>
        <v/>
      </c>
      <c r="AS1448">
        <f t="shared" si="156"/>
        <v>0</v>
      </c>
      <c r="BF1448" t="str">
        <f>IFERROR(IF(OR(BD1448=338,BD1448=340,BD1448=341,BD1448=342,BD1448="342A",BD1448="342B"),PorcenRet(BD1448,BH1448,BI1448),INDEX(PORCENTAJEBUSCAR,MATCH(BD1448,CódigoRET,0),4)*1),"")</f>
        <v/>
      </c>
      <c r="BG1448">
        <f t="shared" si="157"/>
        <v>0</v>
      </c>
      <c r="BO1448">
        <f t="shared" si="158"/>
        <v>0</v>
      </c>
      <c r="CC1448">
        <f t="shared" si="159"/>
        <v>0</v>
      </c>
      <c r="CD1448">
        <f t="shared" si="160"/>
        <v>0</v>
      </c>
      <c r="CG1448">
        <f ca="1">IFERROR(INDIRECT("IVA!X"&amp;MATCH(MID(COMPRAS!C1348,1,2)&amp;MID(COMPRAS!F1348,1,2)&amp;MID(COMPRAS!D1348,1,2),IVA!W:W,0)),"SIN COD.")</f>
        <v>0</v>
      </c>
      <c r="CH1448">
        <f ca="1">IFERROR(INDIRECT("IVA!Y"&amp;MATCH(MID(COMPRAS!C1348,1,2)&amp;MID(COMPRAS!F1348,1,2)&amp;MID(COMPRAS!D1348,1,2),IVA!W:W,0)),"SIN COD.")</f>
        <v>0</v>
      </c>
    </row>
    <row r="1449" spans="1:86" x14ac:dyDescent="0.25">
      <c r="A1449"/>
      <c r="B1449"/>
      <c r="D1449"/>
      <c r="AL1449">
        <f t="shared" si="154"/>
        <v>0</v>
      </c>
      <c r="AQ1449">
        <f t="shared" si="155"/>
        <v>0</v>
      </c>
      <c r="AR1449" t="str">
        <f>IFERROR(IF(OR(AP1449=338,AP1449=340,AP1449=341,AP1449=342,AP1449="342A",AP1449="342B"),PorcenRet(AP1449,AT1449,AU1449),INDEX(PORCENTAJEBUSCAR,MATCH(AP1449,CódigoRET,0),4)*1),"")</f>
        <v/>
      </c>
      <c r="AS1449">
        <f t="shared" si="156"/>
        <v>0</v>
      </c>
      <c r="BF1449" t="str">
        <f>IFERROR(IF(OR(BD1449=338,BD1449=340,BD1449=341,BD1449=342,BD1449="342A",BD1449="342B"),PorcenRet(BD1449,BH1449,BI1449),INDEX(PORCENTAJEBUSCAR,MATCH(BD1449,CódigoRET,0),4)*1),"")</f>
        <v/>
      </c>
      <c r="BG1449">
        <f t="shared" si="157"/>
        <v>0</v>
      </c>
      <c r="BO1449">
        <f t="shared" si="158"/>
        <v>0</v>
      </c>
      <c r="CC1449">
        <f t="shared" si="159"/>
        <v>0</v>
      </c>
      <c r="CD1449">
        <f t="shared" si="160"/>
        <v>0</v>
      </c>
      <c r="CG1449">
        <f ca="1">IFERROR(INDIRECT("IVA!X"&amp;MATCH(MID(COMPRAS!C1349,1,2)&amp;MID(COMPRAS!F1349,1,2)&amp;MID(COMPRAS!D1349,1,2),IVA!W:W,0)),"SIN COD.")</f>
        <v>0</v>
      </c>
      <c r="CH1449">
        <f ca="1">IFERROR(INDIRECT("IVA!Y"&amp;MATCH(MID(COMPRAS!C1349,1,2)&amp;MID(COMPRAS!F1349,1,2)&amp;MID(COMPRAS!D1349,1,2),IVA!W:W,0)),"SIN COD.")</f>
        <v>0</v>
      </c>
    </row>
    <row r="1450" spans="1:86" x14ac:dyDescent="0.25">
      <c r="A1450"/>
      <c r="B1450"/>
      <c r="D1450"/>
      <c r="AL1450">
        <f t="shared" si="154"/>
        <v>0</v>
      </c>
      <c r="AQ1450">
        <f t="shared" si="155"/>
        <v>0</v>
      </c>
      <c r="AR1450" t="str">
        <f>IFERROR(IF(OR(AP1450=338,AP1450=340,AP1450=341,AP1450=342,AP1450="342A",AP1450="342B"),PorcenRet(AP1450,AT1450,AU1450),INDEX(PORCENTAJEBUSCAR,MATCH(AP1450,CódigoRET,0),4)*1),"")</f>
        <v/>
      </c>
      <c r="AS1450">
        <f t="shared" si="156"/>
        <v>0</v>
      </c>
      <c r="BF1450" t="str">
        <f>IFERROR(IF(OR(BD1450=338,BD1450=340,BD1450=341,BD1450=342,BD1450="342A",BD1450="342B"),PorcenRet(BD1450,BH1450,BI1450),INDEX(PORCENTAJEBUSCAR,MATCH(BD1450,CódigoRET,0),4)*1),"")</f>
        <v/>
      </c>
      <c r="BG1450">
        <f t="shared" si="157"/>
        <v>0</v>
      </c>
      <c r="BO1450">
        <f t="shared" si="158"/>
        <v>0</v>
      </c>
      <c r="CC1450">
        <f t="shared" si="159"/>
        <v>0</v>
      </c>
      <c r="CD1450">
        <f t="shared" si="160"/>
        <v>0</v>
      </c>
      <c r="CG1450">
        <f ca="1">IFERROR(INDIRECT("IVA!X"&amp;MATCH(MID(COMPRAS!C1350,1,2)&amp;MID(COMPRAS!F1350,1,2)&amp;MID(COMPRAS!D1350,1,2),IVA!W:W,0)),"SIN COD.")</f>
        <v>0</v>
      </c>
      <c r="CH1450">
        <f ca="1">IFERROR(INDIRECT("IVA!Y"&amp;MATCH(MID(COMPRAS!C1350,1,2)&amp;MID(COMPRAS!F1350,1,2)&amp;MID(COMPRAS!D1350,1,2),IVA!W:W,0)),"SIN COD.")</f>
        <v>0</v>
      </c>
    </row>
    <row r="1451" spans="1:86" x14ac:dyDescent="0.25">
      <c r="A1451"/>
      <c r="B1451"/>
      <c r="D1451"/>
      <c r="AL1451">
        <f t="shared" si="154"/>
        <v>0</v>
      </c>
      <c r="AQ1451">
        <f t="shared" si="155"/>
        <v>0</v>
      </c>
      <c r="AR1451" t="str">
        <f>IFERROR(IF(OR(AP1451=338,AP1451=340,AP1451=341,AP1451=342,AP1451="342A",AP1451="342B"),PorcenRet(AP1451,AT1451,AU1451),INDEX(PORCENTAJEBUSCAR,MATCH(AP1451,CódigoRET,0),4)*1),"")</f>
        <v/>
      </c>
      <c r="AS1451">
        <f t="shared" si="156"/>
        <v>0</v>
      </c>
      <c r="BF1451" t="str">
        <f>IFERROR(IF(OR(BD1451=338,BD1451=340,BD1451=341,BD1451=342,BD1451="342A",BD1451="342B"),PorcenRet(BD1451,BH1451,BI1451),INDEX(PORCENTAJEBUSCAR,MATCH(BD1451,CódigoRET,0),4)*1),"")</f>
        <v/>
      </c>
      <c r="BG1451">
        <f t="shared" si="157"/>
        <v>0</v>
      </c>
      <c r="BO1451">
        <f t="shared" si="158"/>
        <v>0</v>
      </c>
      <c r="CC1451">
        <f t="shared" si="159"/>
        <v>0</v>
      </c>
      <c r="CD1451">
        <f t="shared" si="160"/>
        <v>0</v>
      </c>
      <c r="CG1451">
        <f ca="1">IFERROR(INDIRECT("IVA!X"&amp;MATCH(MID(COMPRAS!C1351,1,2)&amp;MID(COMPRAS!F1351,1,2)&amp;MID(COMPRAS!D1351,1,2),IVA!W:W,0)),"SIN COD.")</f>
        <v>0</v>
      </c>
      <c r="CH1451">
        <f ca="1">IFERROR(INDIRECT("IVA!Y"&amp;MATCH(MID(COMPRAS!C1351,1,2)&amp;MID(COMPRAS!F1351,1,2)&amp;MID(COMPRAS!D1351,1,2),IVA!W:W,0)),"SIN COD.")</f>
        <v>0</v>
      </c>
    </row>
    <row r="1452" spans="1:86" x14ac:dyDescent="0.25">
      <c r="A1452"/>
      <c r="B1452"/>
      <c r="D1452"/>
      <c r="AL1452">
        <f t="shared" si="154"/>
        <v>0</v>
      </c>
      <c r="AQ1452">
        <f t="shared" si="155"/>
        <v>0</v>
      </c>
      <c r="AR1452" t="str">
        <f>IFERROR(IF(OR(AP1452=338,AP1452=340,AP1452=341,AP1452=342,AP1452="342A",AP1452="342B"),PorcenRet(AP1452,AT1452,AU1452),INDEX(PORCENTAJEBUSCAR,MATCH(AP1452,CódigoRET,0),4)*1),"")</f>
        <v/>
      </c>
      <c r="AS1452">
        <f t="shared" si="156"/>
        <v>0</v>
      </c>
      <c r="BF1452" t="str">
        <f>IFERROR(IF(OR(BD1452=338,BD1452=340,BD1452=341,BD1452=342,BD1452="342A",BD1452="342B"),PorcenRet(BD1452,BH1452,BI1452),INDEX(PORCENTAJEBUSCAR,MATCH(BD1452,CódigoRET,0),4)*1),"")</f>
        <v/>
      </c>
      <c r="BG1452">
        <f t="shared" si="157"/>
        <v>0</v>
      </c>
      <c r="BO1452">
        <f t="shared" si="158"/>
        <v>0</v>
      </c>
      <c r="CC1452">
        <f t="shared" si="159"/>
        <v>0</v>
      </c>
      <c r="CD1452">
        <f t="shared" si="160"/>
        <v>0</v>
      </c>
      <c r="CG1452">
        <f ca="1">IFERROR(INDIRECT("IVA!X"&amp;MATCH(MID(COMPRAS!C1352,1,2)&amp;MID(COMPRAS!F1352,1,2)&amp;MID(COMPRAS!D1352,1,2),IVA!W:W,0)),"SIN COD.")</f>
        <v>0</v>
      </c>
      <c r="CH1452">
        <f ca="1">IFERROR(INDIRECT("IVA!Y"&amp;MATCH(MID(COMPRAS!C1352,1,2)&amp;MID(COMPRAS!F1352,1,2)&amp;MID(COMPRAS!D1352,1,2),IVA!W:W,0)),"SIN COD.")</f>
        <v>0</v>
      </c>
    </row>
    <row r="1453" spans="1:86" x14ac:dyDescent="0.25">
      <c r="A1453"/>
      <c r="B1453"/>
      <c r="D1453"/>
      <c r="AL1453">
        <f t="shared" si="154"/>
        <v>0</v>
      </c>
      <c r="AQ1453">
        <f t="shared" si="155"/>
        <v>0</v>
      </c>
      <c r="AR1453" t="str">
        <f>IFERROR(IF(OR(AP1453=338,AP1453=340,AP1453=341,AP1453=342,AP1453="342A",AP1453="342B"),PorcenRet(AP1453,AT1453,AU1453),INDEX(PORCENTAJEBUSCAR,MATCH(AP1453,CódigoRET,0),4)*1),"")</f>
        <v/>
      </c>
      <c r="AS1453">
        <f t="shared" si="156"/>
        <v>0</v>
      </c>
      <c r="BF1453" t="str">
        <f>IFERROR(IF(OR(BD1453=338,BD1453=340,BD1453=341,BD1453=342,BD1453="342A",BD1453="342B"),PorcenRet(BD1453,BH1453,BI1453),INDEX(PORCENTAJEBUSCAR,MATCH(BD1453,CódigoRET,0),4)*1),"")</f>
        <v/>
      </c>
      <c r="BG1453">
        <f t="shared" si="157"/>
        <v>0</v>
      </c>
      <c r="BO1453">
        <f t="shared" si="158"/>
        <v>0</v>
      </c>
      <c r="CC1453">
        <f t="shared" si="159"/>
        <v>0</v>
      </c>
      <c r="CD1453">
        <f t="shared" si="160"/>
        <v>0</v>
      </c>
      <c r="CG1453">
        <f ca="1">IFERROR(INDIRECT("IVA!X"&amp;MATCH(MID(COMPRAS!C1353,1,2)&amp;MID(COMPRAS!F1353,1,2)&amp;MID(COMPRAS!D1353,1,2),IVA!W:W,0)),"SIN COD.")</f>
        <v>0</v>
      </c>
      <c r="CH1453">
        <f ca="1">IFERROR(INDIRECT("IVA!Y"&amp;MATCH(MID(COMPRAS!C1353,1,2)&amp;MID(COMPRAS!F1353,1,2)&amp;MID(COMPRAS!D1353,1,2),IVA!W:W,0)),"SIN COD.")</f>
        <v>0</v>
      </c>
    </row>
    <row r="1454" spans="1:86" x14ac:dyDescent="0.25">
      <c r="A1454"/>
      <c r="B1454"/>
      <c r="D1454"/>
      <c r="AL1454">
        <f t="shared" si="154"/>
        <v>0</v>
      </c>
      <c r="AQ1454">
        <f t="shared" si="155"/>
        <v>0</v>
      </c>
      <c r="AR1454" t="str">
        <f>IFERROR(IF(OR(AP1454=338,AP1454=340,AP1454=341,AP1454=342,AP1454="342A",AP1454="342B"),PorcenRet(AP1454,AT1454,AU1454),INDEX(PORCENTAJEBUSCAR,MATCH(AP1454,CódigoRET,0),4)*1),"")</f>
        <v/>
      </c>
      <c r="AS1454">
        <f t="shared" si="156"/>
        <v>0</v>
      </c>
      <c r="BF1454" t="str">
        <f>IFERROR(IF(OR(BD1454=338,BD1454=340,BD1454=341,BD1454=342,BD1454="342A",BD1454="342B"),PorcenRet(BD1454,BH1454,BI1454),INDEX(PORCENTAJEBUSCAR,MATCH(BD1454,CódigoRET,0),4)*1),"")</f>
        <v/>
      </c>
      <c r="BG1454">
        <f t="shared" si="157"/>
        <v>0</v>
      </c>
      <c r="BO1454">
        <f t="shared" si="158"/>
        <v>0</v>
      </c>
      <c r="CC1454">
        <f t="shared" si="159"/>
        <v>0</v>
      </c>
      <c r="CD1454">
        <f t="shared" si="160"/>
        <v>0</v>
      </c>
      <c r="CG1454">
        <f ca="1">IFERROR(INDIRECT("IVA!X"&amp;MATCH(MID(COMPRAS!C1354,1,2)&amp;MID(COMPRAS!F1354,1,2)&amp;MID(COMPRAS!D1354,1,2),IVA!W:W,0)),"SIN COD.")</f>
        <v>0</v>
      </c>
      <c r="CH1454">
        <f ca="1">IFERROR(INDIRECT("IVA!Y"&amp;MATCH(MID(COMPRAS!C1354,1,2)&amp;MID(COMPRAS!F1354,1,2)&amp;MID(COMPRAS!D1354,1,2),IVA!W:W,0)),"SIN COD.")</f>
        <v>0</v>
      </c>
    </row>
    <row r="1455" spans="1:86" x14ac:dyDescent="0.25">
      <c r="A1455"/>
      <c r="B1455"/>
      <c r="D1455"/>
      <c r="AL1455">
        <f t="shared" si="154"/>
        <v>0</v>
      </c>
      <c r="AQ1455">
        <f t="shared" si="155"/>
        <v>0</v>
      </c>
      <c r="AR1455" t="str">
        <f>IFERROR(IF(OR(AP1455=338,AP1455=340,AP1455=341,AP1455=342,AP1455="342A",AP1455="342B"),PorcenRet(AP1455,AT1455,AU1455),INDEX(PORCENTAJEBUSCAR,MATCH(AP1455,CódigoRET,0),4)*1),"")</f>
        <v/>
      </c>
      <c r="AS1455">
        <f t="shared" si="156"/>
        <v>0</v>
      </c>
      <c r="BF1455" t="str">
        <f>IFERROR(IF(OR(BD1455=338,BD1455=340,BD1455=341,BD1455=342,BD1455="342A",BD1455="342B"),PorcenRet(BD1455,BH1455,BI1455),INDEX(PORCENTAJEBUSCAR,MATCH(BD1455,CódigoRET,0),4)*1),"")</f>
        <v/>
      </c>
      <c r="BG1455">
        <f t="shared" si="157"/>
        <v>0</v>
      </c>
      <c r="BO1455">
        <f t="shared" si="158"/>
        <v>0</v>
      </c>
      <c r="CC1455">
        <f t="shared" si="159"/>
        <v>0</v>
      </c>
      <c r="CD1455">
        <f t="shared" si="160"/>
        <v>0</v>
      </c>
      <c r="CG1455">
        <f ca="1">IFERROR(INDIRECT("IVA!X"&amp;MATCH(MID(COMPRAS!C1355,1,2)&amp;MID(COMPRAS!F1355,1,2)&amp;MID(COMPRAS!D1355,1,2),IVA!W:W,0)),"SIN COD.")</f>
        <v>0</v>
      </c>
      <c r="CH1455">
        <f ca="1">IFERROR(INDIRECT("IVA!Y"&amp;MATCH(MID(COMPRAS!C1355,1,2)&amp;MID(COMPRAS!F1355,1,2)&amp;MID(COMPRAS!D1355,1,2),IVA!W:W,0)),"SIN COD.")</f>
        <v>0</v>
      </c>
    </row>
    <row r="1456" spans="1:86" x14ac:dyDescent="0.25">
      <c r="A1456"/>
      <c r="B1456"/>
      <c r="D1456"/>
      <c r="AL1456">
        <f t="shared" si="154"/>
        <v>0</v>
      </c>
      <c r="AQ1456">
        <f t="shared" si="155"/>
        <v>0</v>
      </c>
      <c r="AR1456" t="str">
        <f>IFERROR(IF(OR(AP1456=338,AP1456=340,AP1456=341,AP1456=342,AP1456="342A",AP1456="342B"),PorcenRet(AP1456,AT1456,AU1456),INDEX(PORCENTAJEBUSCAR,MATCH(AP1456,CódigoRET,0),4)*1),"")</f>
        <v/>
      </c>
      <c r="AS1456">
        <f t="shared" si="156"/>
        <v>0</v>
      </c>
      <c r="BF1456" t="str">
        <f>IFERROR(IF(OR(BD1456=338,BD1456=340,BD1456=341,BD1456=342,BD1456="342A",BD1456="342B"),PorcenRet(BD1456,BH1456,BI1456),INDEX(PORCENTAJEBUSCAR,MATCH(BD1456,CódigoRET,0),4)*1),"")</f>
        <v/>
      </c>
      <c r="BG1456">
        <f t="shared" si="157"/>
        <v>0</v>
      </c>
      <c r="BO1456">
        <f t="shared" si="158"/>
        <v>0</v>
      </c>
      <c r="CC1456">
        <f t="shared" si="159"/>
        <v>0</v>
      </c>
      <c r="CD1456">
        <f t="shared" si="160"/>
        <v>0</v>
      </c>
      <c r="CG1456">
        <f ca="1">IFERROR(INDIRECT("IVA!X"&amp;MATCH(MID(COMPRAS!C1356,1,2)&amp;MID(COMPRAS!F1356,1,2)&amp;MID(COMPRAS!D1356,1,2),IVA!W:W,0)),"SIN COD.")</f>
        <v>0</v>
      </c>
      <c r="CH1456">
        <f ca="1">IFERROR(INDIRECT("IVA!Y"&amp;MATCH(MID(COMPRAS!C1356,1,2)&amp;MID(COMPRAS!F1356,1,2)&amp;MID(COMPRAS!D1356,1,2),IVA!W:W,0)),"SIN COD.")</f>
        <v>0</v>
      </c>
    </row>
    <row r="1457" spans="1:86" x14ac:dyDescent="0.25">
      <c r="A1457"/>
      <c r="B1457"/>
      <c r="D1457"/>
      <c r="AL1457">
        <f t="shared" si="154"/>
        <v>0</v>
      </c>
      <c r="AQ1457">
        <f t="shared" si="155"/>
        <v>0</v>
      </c>
      <c r="AR1457" t="str">
        <f>IFERROR(IF(OR(AP1457=338,AP1457=340,AP1457=341,AP1457=342,AP1457="342A",AP1457="342B"),PorcenRet(AP1457,AT1457,AU1457),INDEX(PORCENTAJEBUSCAR,MATCH(AP1457,CódigoRET,0),4)*1),"")</f>
        <v/>
      </c>
      <c r="AS1457">
        <f t="shared" si="156"/>
        <v>0</v>
      </c>
      <c r="BF1457" t="str">
        <f>IFERROR(IF(OR(BD1457=338,BD1457=340,BD1457=341,BD1457=342,BD1457="342A",BD1457="342B"),PorcenRet(BD1457,BH1457,BI1457),INDEX(PORCENTAJEBUSCAR,MATCH(BD1457,CódigoRET,0),4)*1),"")</f>
        <v/>
      </c>
      <c r="BG1457">
        <f t="shared" si="157"/>
        <v>0</v>
      </c>
      <c r="BO1457">
        <f t="shared" si="158"/>
        <v>0</v>
      </c>
      <c r="CC1457">
        <f t="shared" si="159"/>
        <v>0</v>
      </c>
      <c r="CD1457">
        <f t="shared" si="160"/>
        <v>0</v>
      </c>
      <c r="CG1457">
        <f ca="1">IFERROR(INDIRECT("IVA!X"&amp;MATCH(MID(COMPRAS!C1357,1,2)&amp;MID(COMPRAS!F1357,1,2)&amp;MID(COMPRAS!D1357,1,2),IVA!W:W,0)),"SIN COD.")</f>
        <v>0</v>
      </c>
      <c r="CH1457">
        <f ca="1">IFERROR(INDIRECT("IVA!Y"&amp;MATCH(MID(COMPRAS!C1357,1,2)&amp;MID(COMPRAS!F1357,1,2)&amp;MID(COMPRAS!D1357,1,2),IVA!W:W,0)),"SIN COD.")</f>
        <v>0</v>
      </c>
    </row>
    <row r="1458" spans="1:86" x14ac:dyDescent="0.25">
      <c r="A1458"/>
      <c r="B1458"/>
      <c r="D1458"/>
      <c r="AL1458">
        <f t="shared" si="154"/>
        <v>0</v>
      </c>
      <c r="AQ1458">
        <f t="shared" si="155"/>
        <v>0</v>
      </c>
      <c r="AR1458" t="str">
        <f>IFERROR(IF(OR(AP1458=338,AP1458=340,AP1458=341,AP1458=342,AP1458="342A",AP1458="342B"),PorcenRet(AP1458,AT1458,AU1458),INDEX(PORCENTAJEBUSCAR,MATCH(AP1458,CódigoRET,0),4)*1),"")</f>
        <v/>
      </c>
      <c r="AS1458">
        <f t="shared" si="156"/>
        <v>0</v>
      </c>
      <c r="BF1458" t="str">
        <f>IFERROR(IF(OR(BD1458=338,BD1458=340,BD1458=341,BD1458=342,BD1458="342A",BD1458="342B"),PorcenRet(BD1458,BH1458,BI1458),INDEX(PORCENTAJEBUSCAR,MATCH(BD1458,CódigoRET,0),4)*1),"")</f>
        <v/>
      </c>
      <c r="BG1458">
        <f t="shared" si="157"/>
        <v>0</v>
      </c>
      <c r="BO1458">
        <f t="shared" si="158"/>
        <v>0</v>
      </c>
      <c r="CC1458">
        <f t="shared" si="159"/>
        <v>0</v>
      </c>
      <c r="CD1458">
        <f t="shared" si="160"/>
        <v>0</v>
      </c>
      <c r="CG1458">
        <f ca="1">IFERROR(INDIRECT("IVA!X"&amp;MATCH(MID(COMPRAS!C1358,1,2)&amp;MID(COMPRAS!F1358,1,2)&amp;MID(COMPRAS!D1358,1,2),IVA!W:W,0)),"SIN COD.")</f>
        <v>0</v>
      </c>
      <c r="CH1458">
        <f ca="1">IFERROR(INDIRECT("IVA!Y"&amp;MATCH(MID(COMPRAS!C1358,1,2)&amp;MID(COMPRAS!F1358,1,2)&amp;MID(COMPRAS!D1358,1,2),IVA!W:W,0)),"SIN COD.")</f>
        <v>0</v>
      </c>
    </row>
    <row r="1459" spans="1:86" x14ac:dyDescent="0.25">
      <c r="A1459"/>
      <c r="B1459"/>
      <c r="D1459"/>
      <c r="AL1459">
        <f t="shared" si="154"/>
        <v>0</v>
      </c>
      <c r="AQ1459">
        <f t="shared" si="155"/>
        <v>0</v>
      </c>
      <c r="AR1459" t="str">
        <f>IFERROR(IF(OR(AP1459=338,AP1459=340,AP1459=341,AP1459=342,AP1459="342A",AP1459="342B"),PorcenRet(AP1459,AT1459,AU1459),INDEX(PORCENTAJEBUSCAR,MATCH(AP1459,CódigoRET,0),4)*1),"")</f>
        <v/>
      </c>
      <c r="AS1459">
        <f t="shared" si="156"/>
        <v>0</v>
      </c>
      <c r="BF1459" t="str">
        <f>IFERROR(IF(OR(BD1459=338,BD1459=340,BD1459=341,BD1459=342,BD1459="342A",BD1459="342B"),PorcenRet(BD1459,BH1459,BI1459),INDEX(PORCENTAJEBUSCAR,MATCH(BD1459,CódigoRET,0),4)*1),"")</f>
        <v/>
      </c>
      <c r="BG1459">
        <f t="shared" si="157"/>
        <v>0</v>
      </c>
      <c r="BO1459">
        <f t="shared" si="158"/>
        <v>0</v>
      </c>
      <c r="CC1459">
        <f t="shared" si="159"/>
        <v>0</v>
      </c>
      <c r="CD1459">
        <f t="shared" si="160"/>
        <v>0</v>
      </c>
      <c r="CG1459">
        <f ca="1">IFERROR(INDIRECT("IVA!X"&amp;MATCH(MID(COMPRAS!C1359,1,2)&amp;MID(COMPRAS!F1359,1,2)&amp;MID(COMPRAS!D1359,1,2),IVA!W:W,0)),"SIN COD.")</f>
        <v>0</v>
      </c>
      <c r="CH1459">
        <f ca="1">IFERROR(INDIRECT("IVA!Y"&amp;MATCH(MID(COMPRAS!C1359,1,2)&amp;MID(COMPRAS!F1359,1,2)&amp;MID(COMPRAS!D1359,1,2),IVA!W:W,0)),"SIN COD.")</f>
        <v>0</v>
      </c>
    </row>
    <row r="1460" spans="1:86" x14ac:dyDescent="0.25">
      <c r="A1460"/>
      <c r="B1460"/>
      <c r="D1460"/>
      <c r="AL1460">
        <f t="shared" si="154"/>
        <v>0</v>
      </c>
      <c r="AQ1460">
        <f t="shared" si="155"/>
        <v>0</v>
      </c>
      <c r="AR1460" t="str">
        <f>IFERROR(IF(OR(AP1460=338,AP1460=340,AP1460=341,AP1460=342,AP1460="342A",AP1460="342B"),PorcenRet(AP1460,AT1460,AU1460),INDEX(PORCENTAJEBUSCAR,MATCH(AP1460,CódigoRET,0),4)*1),"")</f>
        <v/>
      </c>
      <c r="AS1460">
        <f t="shared" si="156"/>
        <v>0</v>
      </c>
      <c r="BF1460" t="str">
        <f>IFERROR(IF(OR(BD1460=338,BD1460=340,BD1460=341,BD1460=342,BD1460="342A",BD1460="342B"),PorcenRet(BD1460,BH1460,BI1460),INDEX(PORCENTAJEBUSCAR,MATCH(BD1460,CódigoRET,0),4)*1),"")</f>
        <v/>
      </c>
      <c r="BG1460">
        <f t="shared" si="157"/>
        <v>0</v>
      </c>
      <c r="BO1460">
        <f t="shared" si="158"/>
        <v>0</v>
      </c>
      <c r="CC1460">
        <f t="shared" si="159"/>
        <v>0</v>
      </c>
      <c r="CD1460">
        <f t="shared" si="160"/>
        <v>0</v>
      </c>
      <c r="CG1460">
        <f ca="1">IFERROR(INDIRECT("IVA!X"&amp;MATCH(MID(COMPRAS!C1360,1,2)&amp;MID(COMPRAS!F1360,1,2)&amp;MID(COMPRAS!D1360,1,2),IVA!W:W,0)),"SIN COD.")</f>
        <v>0</v>
      </c>
      <c r="CH1460">
        <f ca="1">IFERROR(INDIRECT("IVA!Y"&amp;MATCH(MID(COMPRAS!C1360,1,2)&amp;MID(COMPRAS!F1360,1,2)&amp;MID(COMPRAS!D1360,1,2),IVA!W:W,0)),"SIN COD.")</f>
        <v>0</v>
      </c>
    </row>
    <row r="1461" spans="1:86" x14ac:dyDescent="0.25">
      <c r="A1461"/>
      <c r="B1461"/>
      <c r="D1461"/>
      <c r="AL1461">
        <f t="shared" si="154"/>
        <v>0</v>
      </c>
      <c r="AQ1461">
        <f t="shared" si="155"/>
        <v>0</v>
      </c>
      <c r="AR1461" t="str">
        <f>IFERROR(IF(OR(AP1461=338,AP1461=340,AP1461=341,AP1461=342,AP1461="342A",AP1461="342B"),PorcenRet(AP1461,AT1461,AU1461),INDEX(PORCENTAJEBUSCAR,MATCH(AP1461,CódigoRET,0),4)*1),"")</f>
        <v/>
      </c>
      <c r="AS1461">
        <f t="shared" si="156"/>
        <v>0</v>
      </c>
      <c r="BF1461" t="str">
        <f>IFERROR(IF(OR(BD1461=338,BD1461=340,BD1461=341,BD1461=342,BD1461="342A",BD1461="342B"),PorcenRet(BD1461,BH1461,BI1461),INDEX(PORCENTAJEBUSCAR,MATCH(BD1461,CódigoRET,0),4)*1),"")</f>
        <v/>
      </c>
      <c r="BG1461">
        <f t="shared" si="157"/>
        <v>0</v>
      </c>
      <c r="BO1461">
        <f t="shared" si="158"/>
        <v>0</v>
      </c>
      <c r="CC1461">
        <f t="shared" si="159"/>
        <v>0</v>
      </c>
      <c r="CD1461">
        <f t="shared" si="160"/>
        <v>0</v>
      </c>
      <c r="CG1461">
        <f ca="1">IFERROR(INDIRECT("IVA!X"&amp;MATCH(MID(COMPRAS!C1361,1,2)&amp;MID(COMPRAS!F1361,1,2)&amp;MID(COMPRAS!D1361,1,2),IVA!W:W,0)),"SIN COD.")</f>
        <v>0</v>
      </c>
      <c r="CH1461">
        <f ca="1">IFERROR(INDIRECT("IVA!Y"&amp;MATCH(MID(COMPRAS!C1361,1,2)&amp;MID(COMPRAS!F1361,1,2)&amp;MID(COMPRAS!D1361,1,2),IVA!W:W,0)),"SIN COD.")</f>
        <v>0</v>
      </c>
    </row>
    <row r="1462" spans="1:86" x14ac:dyDescent="0.25">
      <c r="A1462"/>
      <c r="B1462"/>
      <c r="D1462"/>
      <c r="AL1462">
        <f t="shared" si="154"/>
        <v>0</v>
      </c>
      <c r="AQ1462">
        <f t="shared" si="155"/>
        <v>0</v>
      </c>
      <c r="AR1462" t="str">
        <f>IFERROR(IF(OR(AP1462=338,AP1462=340,AP1462=341,AP1462=342,AP1462="342A",AP1462="342B"),PorcenRet(AP1462,AT1462,AU1462),INDEX(PORCENTAJEBUSCAR,MATCH(AP1462,CódigoRET,0),4)*1),"")</f>
        <v/>
      </c>
      <c r="AS1462">
        <f t="shared" si="156"/>
        <v>0</v>
      </c>
      <c r="BF1462" t="str">
        <f>IFERROR(IF(OR(BD1462=338,BD1462=340,BD1462=341,BD1462=342,BD1462="342A",BD1462="342B"),PorcenRet(BD1462,BH1462,BI1462),INDEX(PORCENTAJEBUSCAR,MATCH(BD1462,CódigoRET,0),4)*1),"")</f>
        <v/>
      </c>
      <c r="BG1462">
        <f t="shared" si="157"/>
        <v>0</v>
      </c>
      <c r="BO1462">
        <f t="shared" si="158"/>
        <v>0</v>
      </c>
      <c r="CC1462">
        <f t="shared" si="159"/>
        <v>0</v>
      </c>
      <c r="CD1462">
        <f t="shared" si="160"/>
        <v>0</v>
      </c>
      <c r="CG1462">
        <f ca="1">IFERROR(INDIRECT("IVA!X"&amp;MATCH(MID(COMPRAS!C1362,1,2)&amp;MID(COMPRAS!F1362,1,2)&amp;MID(COMPRAS!D1362,1,2),IVA!W:W,0)),"SIN COD.")</f>
        <v>0</v>
      </c>
      <c r="CH1462">
        <f ca="1">IFERROR(INDIRECT("IVA!Y"&amp;MATCH(MID(COMPRAS!C1362,1,2)&amp;MID(COMPRAS!F1362,1,2)&amp;MID(COMPRAS!D1362,1,2),IVA!W:W,0)),"SIN COD.")</f>
        <v>0</v>
      </c>
    </row>
    <row r="1463" spans="1:86" x14ac:dyDescent="0.25">
      <c r="A1463"/>
      <c r="B1463"/>
      <c r="D1463"/>
      <c r="AL1463">
        <f t="shared" si="154"/>
        <v>0</v>
      </c>
      <c r="AQ1463">
        <f t="shared" si="155"/>
        <v>0</v>
      </c>
      <c r="AR1463" t="str">
        <f>IFERROR(IF(OR(AP1463=338,AP1463=340,AP1463=341,AP1463=342,AP1463="342A",AP1463="342B"),PorcenRet(AP1463,AT1463,AU1463),INDEX(PORCENTAJEBUSCAR,MATCH(AP1463,CódigoRET,0),4)*1),"")</f>
        <v/>
      </c>
      <c r="AS1463">
        <f t="shared" si="156"/>
        <v>0</v>
      </c>
      <c r="BF1463" t="str">
        <f>IFERROR(IF(OR(BD1463=338,BD1463=340,BD1463=341,BD1463=342,BD1463="342A",BD1463="342B"),PorcenRet(BD1463,BH1463,BI1463),INDEX(PORCENTAJEBUSCAR,MATCH(BD1463,CódigoRET,0),4)*1),"")</f>
        <v/>
      </c>
      <c r="BG1463">
        <f t="shared" si="157"/>
        <v>0</v>
      </c>
      <c r="BO1463">
        <f t="shared" si="158"/>
        <v>0</v>
      </c>
      <c r="CC1463">
        <f t="shared" si="159"/>
        <v>0</v>
      </c>
      <c r="CD1463">
        <f t="shared" si="160"/>
        <v>0</v>
      </c>
      <c r="CG1463">
        <f ca="1">IFERROR(INDIRECT("IVA!X"&amp;MATCH(MID(COMPRAS!C1363,1,2)&amp;MID(COMPRAS!F1363,1,2)&amp;MID(COMPRAS!D1363,1,2),IVA!W:W,0)),"SIN COD.")</f>
        <v>0</v>
      </c>
      <c r="CH1463">
        <f ca="1">IFERROR(INDIRECT("IVA!Y"&amp;MATCH(MID(COMPRAS!C1363,1,2)&amp;MID(COMPRAS!F1363,1,2)&amp;MID(COMPRAS!D1363,1,2),IVA!W:W,0)),"SIN COD.")</f>
        <v>0</v>
      </c>
    </row>
    <row r="1464" spans="1:86" x14ac:dyDescent="0.25">
      <c r="A1464"/>
      <c r="B1464"/>
      <c r="D1464"/>
      <c r="AL1464">
        <f t="shared" si="154"/>
        <v>0</v>
      </c>
      <c r="AQ1464">
        <f t="shared" si="155"/>
        <v>0</v>
      </c>
      <c r="AR1464" t="str">
        <f>IFERROR(IF(OR(AP1464=338,AP1464=340,AP1464=341,AP1464=342,AP1464="342A",AP1464="342B"),PorcenRet(AP1464,AT1464,AU1464),INDEX(PORCENTAJEBUSCAR,MATCH(AP1464,CódigoRET,0),4)*1),"")</f>
        <v/>
      </c>
      <c r="AS1464">
        <f t="shared" si="156"/>
        <v>0</v>
      </c>
      <c r="BF1464" t="str">
        <f>IFERROR(IF(OR(BD1464=338,BD1464=340,BD1464=341,BD1464=342,BD1464="342A",BD1464="342B"),PorcenRet(BD1464,BH1464,BI1464),INDEX(PORCENTAJEBUSCAR,MATCH(BD1464,CódigoRET,0),4)*1),"")</f>
        <v/>
      </c>
      <c r="BG1464">
        <f t="shared" si="157"/>
        <v>0</v>
      </c>
      <c r="BO1464">
        <f t="shared" si="158"/>
        <v>0</v>
      </c>
      <c r="CC1464">
        <f t="shared" si="159"/>
        <v>0</v>
      </c>
      <c r="CD1464">
        <f t="shared" si="160"/>
        <v>0</v>
      </c>
      <c r="CG1464">
        <f ca="1">IFERROR(INDIRECT("IVA!X"&amp;MATCH(MID(COMPRAS!C1364,1,2)&amp;MID(COMPRAS!F1364,1,2)&amp;MID(COMPRAS!D1364,1,2),IVA!W:W,0)),"SIN COD.")</f>
        <v>0</v>
      </c>
      <c r="CH1464">
        <f ca="1">IFERROR(INDIRECT("IVA!Y"&amp;MATCH(MID(COMPRAS!C1364,1,2)&amp;MID(COMPRAS!F1364,1,2)&amp;MID(COMPRAS!D1364,1,2),IVA!W:W,0)),"SIN COD.")</f>
        <v>0</v>
      </c>
    </row>
    <row r="1465" spans="1:86" x14ac:dyDescent="0.25">
      <c r="A1465"/>
      <c r="B1465"/>
      <c r="D1465"/>
      <c r="AL1465">
        <f t="shared" si="154"/>
        <v>0</v>
      </c>
      <c r="AQ1465">
        <f t="shared" si="155"/>
        <v>0</v>
      </c>
      <c r="AR1465" t="str">
        <f>IFERROR(IF(OR(AP1465=338,AP1465=340,AP1465=341,AP1465=342,AP1465="342A",AP1465="342B"),PorcenRet(AP1465,AT1465,AU1465),INDEX(PORCENTAJEBUSCAR,MATCH(AP1465,CódigoRET,0),4)*1),"")</f>
        <v/>
      </c>
      <c r="AS1465">
        <f t="shared" si="156"/>
        <v>0</v>
      </c>
      <c r="BF1465" t="str">
        <f>IFERROR(IF(OR(BD1465=338,BD1465=340,BD1465=341,BD1465=342,BD1465="342A",BD1465="342B"),PorcenRet(BD1465,BH1465,BI1465),INDEX(PORCENTAJEBUSCAR,MATCH(BD1465,CódigoRET,0),4)*1),"")</f>
        <v/>
      </c>
      <c r="BG1465">
        <f t="shared" si="157"/>
        <v>0</v>
      </c>
      <c r="BO1465">
        <f t="shared" si="158"/>
        <v>0</v>
      </c>
      <c r="CC1465">
        <f t="shared" si="159"/>
        <v>0</v>
      </c>
      <c r="CD1465">
        <f t="shared" si="160"/>
        <v>0</v>
      </c>
      <c r="CG1465">
        <f ca="1">IFERROR(INDIRECT("IVA!X"&amp;MATCH(MID(COMPRAS!C1365,1,2)&amp;MID(COMPRAS!F1365,1,2)&amp;MID(COMPRAS!D1365,1,2),IVA!W:W,0)),"SIN COD.")</f>
        <v>0</v>
      </c>
      <c r="CH1465">
        <f ca="1">IFERROR(INDIRECT("IVA!Y"&amp;MATCH(MID(COMPRAS!C1365,1,2)&amp;MID(COMPRAS!F1365,1,2)&amp;MID(COMPRAS!D1365,1,2),IVA!W:W,0)),"SIN COD.")</f>
        <v>0</v>
      </c>
    </row>
    <row r="1466" spans="1:86" x14ac:dyDescent="0.25">
      <c r="A1466"/>
      <c r="B1466"/>
      <c r="D1466"/>
      <c r="AL1466">
        <f t="shared" si="154"/>
        <v>0</v>
      </c>
      <c r="AQ1466">
        <f t="shared" si="155"/>
        <v>0</v>
      </c>
      <c r="AR1466" t="str">
        <f>IFERROR(IF(OR(AP1466=338,AP1466=340,AP1466=341,AP1466=342,AP1466="342A",AP1466="342B"),PorcenRet(AP1466,AT1466,AU1466),INDEX(PORCENTAJEBUSCAR,MATCH(AP1466,CódigoRET,0),4)*1),"")</f>
        <v/>
      </c>
      <c r="AS1466">
        <f t="shared" si="156"/>
        <v>0</v>
      </c>
      <c r="BF1466" t="str">
        <f>IFERROR(IF(OR(BD1466=338,BD1466=340,BD1466=341,BD1466=342,BD1466="342A",BD1466="342B"),PorcenRet(BD1466,BH1466,BI1466),INDEX(PORCENTAJEBUSCAR,MATCH(BD1466,CódigoRET,0),4)*1),"")</f>
        <v/>
      </c>
      <c r="BG1466">
        <f t="shared" si="157"/>
        <v>0</v>
      </c>
      <c r="BO1466">
        <f t="shared" si="158"/>
        <v>0</v>
      </c>
      <c r="CC1466">
        <f t="shared" si="159"/>
        <v>0</v>
      </c>
      <c r="CD1466">
        <f t="shared" si="160"/>
        <v>0</v>
      </c>
      <c r="CG1466">
        <f ca="1">IFERROR(INDIRECT("IVA!X"&amp;MATCH(MID(COMPRAS!C1366,1,2)&amp;MID(COMPRAS!F1366,1,2)&amp;MID(COMPRAS!D1366,1,2),IVA!W:W,0)),"SIN COD.")</f>
        <v>0</v>
      </c>
      <c r="CH1466">
        <f ca="1">IFERROR(INDIRECT("IVA!Y"&amp;MATCH(MID(COMPRAS!C1366,1,2)&amp;MID(COMPRAS!F1366,1,2)&amp;MID(COMPRAS!D1366,1,2),IVA!W:W,0)),"SIN COD.")</f>
        <v>0</v>
      </c>
    </row>
    <row r="1467" spans="1:86" x14ac:dyDescent="0.25">
      <c r="A1467"/>
      <c r="B1467"/>
      <c r="D1467"/>
      <c r="AL1467">
        <f t="shared" si="154"/>
        <v>0</v>
      </c>
      <c r="AQ1467">
        <f t="shared" si="155"/>
        <v>0</v>
      </c>
      <c r="AR1467" t="str">
        <f>IFERROR(IF(OR(AP1467=338,AP1467=340,AP1467=341,AP1467=342,AP1467="342A",AP1467="342B"),PorcenRet(AP1467,AT1467,AU1467),INDEX(PORCENTAJEBUSCAR,MATCH(AP1467,CódigoRET,0),4)*1),"")</f>
        <v/>
      </c>
      <c r="AS1467">
        <f t="shared" si="156"/>
        <v>0</v>
      </c>
      <c r="BF1467" t="str">
        <f>IFERROR(IF(OR(BD1467=338,BD1467=340,BD1467=341,BD1467=342,BD1467="342A",BD1467="342B"),PorcenRet(BD1467,BH1467,BI1467),INDEX(PORCENTAJEBUSCAR,MATCH(BD1467,CódigoRET,0),4)*1),"")</f>
        <v/>
      </c>
      <c r="BG1467">
        <f t="shared" si="157"/>
        <v>0</v>
      </c>
      <c r="BO1467">
        <f t="shared" si="158"/>
        <v>0</v>
      </c>
      <c r="CC1467">
        <f t="shared" si="159"/>
        <v>0</v>
      </c>
      <c r="CD1467">
        <f t="shared" si="160"/>
        <v>0</v>
      </c>
      <c r="CG1467">
        <f ca="1">IFERROR(INDIRECT("IVA!X"&amp;MATCH(MID(COMPRAS!C1367,1,2)&amp;MID(COMPRAS!F1367,1,2)&amp;MID(COMPRAS!D1367,1,2),IVA!W:W,0)),"SIN COD.")</f>
        <v>0</v>
      </c>
      <c r="CH1467">
        <f ca="1">IFERROR(INDIRECT("IVA!Y"&amp;MATCH(MID(COMPRAS!C1367,1,2)&amp;MID(COMPRAS!F1367,1,2)&amp;MID(COMPRAS!D1367,1,2),IVA!W:W,0)),"SIN COD.")</f>
        <v>0</v>
      </c>
    </row>
    <row r="1468" spans="1:86" x14ac:dyDescent="0.25">
      <c r="A1468"/>
      <c r="B1468"/>
      <c r="D1468"/>
      <c r="AL1468">
        <f t="shared" si="154"/>
        <v>0</v>
      </c>
      <c r="AQ1468">
        <f t="shared" si="155"/>
        <v>0</v>
      </c>
      <c r="AR1468" t="str">
        <f>IFERROR(IF(OR(AP1468=338,AP1468=340,AP1468=341,AP1468=342,AP1468="342A",AP1468="342B"),PorcenRet(AP1468,AT1468,AU1468),INDEX(PORCENTAJEBUSCAR,MATCH(AP1468,CódigoRET,0),4)*1),"")</f>
        <v/>
      </c>
      <c r="AS1468">
        <f t="shared" si="156"/>
        <v>0</v>
      </c>
      <c r="BF1468" t="str">
        <f>IFERROR(IF(OR(BD1468=338,BD1468=340,BD1468=341,BD1468=342,BD1468="342A",BD1468="342B"),PorcenRet(BD1468,BH1468,BI1468),INDEX(PORCENTAJEBUSCAR,MATCH(BD1468,CódigoRET,0),4)*1),"")</f>
        <v/>
      </c>
      <c r="BG1468">
        <f t="shared" si="157"/>
        <v>0</v>
      </c>
      <c r="BO1468">
        <f t="shared" si="158"/>
        <v>0</v>
      </c>
      <c r="CC1468">
        <f t="shared" si="159"/>
        <v>0</v>
      </c>
      <c r="CD1468">
        <f t="shared" si="160"/>
        <v>0</v>
      </c>
      <c r="CG1468">
        <f ca="1">IFERROR(INDIRECT("IVA!X"&amp;MATCH(MID(COMPRAS!C1368,1,2)&amp;MID(COMPRAS!F1368,1,2)&amp;MID(COMPRAS!D1368,1,2),IVA!W:W,0)),"SIN COD.")</f>
        <v>0</v>
      </c>
      <c r="CH1468">
        <f ca="1">IFERROR(INDIRECT("IVA!Y"&amp;MATCH(MID(COMPRAS!C1368,1,2)&amp;MID(COMPRAS!F1368,1,2)&amp;MID(COMPRAS!D1368,1,2),IVA!W:W,0)),"SIN COD.")</f>
        <v>0</v>
      </c>
    </row>
    <row r="1469" spans="1:86" x14ac:dyDescent="0.25">
      <c r="A1469"/>
      <c r="B1469"/>
      <c r="D1469"/>
      <c r="AL1469">
        <f t="shared" si="154"/>
        <v>0</v>
      </c>
      <c r="AQ1469">
        <f t="shared" si="155"/>
        <v>0</v>
      </c>
      <c r="AR1469" t="str">
        <f>IFERROR(IF(OR(AP1469=338,AP1469=340,AP1469=341,AP1469=342,AP1469="342A",AP1469="342B"),PorcenRet(AP1469,AT1469,AU1469),INDEX(PORCENTAJEBUSCAR,MATCH(AP1469,CódigoRET,0),4)*1),"")</f>
        <v/>
      </c>
      <c r="AS1469">
        <f t="shared" si="156"/>
        <v>0</v>
      </c>
      <c r="BF1469" t="str">
        <f>IFERROR(IF(OR(BD1469=338,BD1469=340,BD1469=341,BD1469=342,BD1469="342A",BD1469="342B"),PorcenRet(BD1469,BH1469,BI1469),INDEX(PORCENTAJEBUSCAR,MATCH(BD1469,CódigoRET,0),4)*1),"")</f>
        <v/>
      </c>
      <c r="BG1469">
        <f t="shared" si="157"/>
        <v>0</v>
      </c>
      <c r="BO1469">
        <f t="shared" si="158"/>
        <v>0</v>
      </c>
      <c r="CC1469">
        <f t="shared" si="159"/>
        <v>0</v>
      </c>
      <c r="CD1469">
        <f t="shared" si="160"/>
        <v>0</v>
      </c>
      <c r="CG1469">
        <f ca="1">IFERROR(INDIRECT("IVA!X"&amp;MATCH(MID(COMPRAS!C1369,1,2)&amp;MID(COMPRAS!F1369,1,2)&amp;MID(COMPRAS!D1369,1,2),IVA!W:W,0)),"SIN COD.")</f>
        <v>0</v>
      </c>
      <c r="CH1469">
        <f ca="1">IFERROR(INDIRECT("IVA!Y"&amp;MATCH(MID(COMPRAS!C1369,1,2)&amp;MID(COMPRAS!F1369,1,2)&amp;MID(COMPRAS!D1369,1,2),IVA!W:W,0)),"SIN COD.")</f>
        <v>0</v>
      </c>
    </row>
    <row r="1470" spans="1:86" x14ac:dyDescent="0.25">
      <c r="A1470"/>
      <c r="B1470"/>
      <c r="D1470"/>
      <c r="AL1470">
        <f t="shared" si="154"/>
        <v>0</v>
      </c>
      <c r="AQ1470">
        <f t="shared" si="155"/>
        <v>0</v>
      </c>
      <c r="AR1470" t="str">
        <f>IFERROR(IF(OR(AP1470=338,AP1470=340,AP1470=341,AP1470=342,AP1470="342A",AP1470="342B"),PorcenRet(AP1470,AT1470,AU1470),INDEX(PORCENTAJEBUSCAR,MATCH(AP1470,CódigoRET,0),4)*1),"")</f>
        <v/>
      </c>
      <c r="AS1470">
        <f t="shared" si="156"/>
        <v>0</v>
      </c>
      <c r="BF1470" t="str">
        <f>IFERROR(IF(OR(BD1470=338,BD1470=340,BD1470=341,BD1470=342,BD1470="342A",BD1470="342B"),PorcenRet(BD1470,BH1470,BI1470),INDEX(PORCENTAJEBUSCAR,MATCH(BD1470,CódigoRET,0),4)*1),"")</f>
        <v/>
      </c>
      <c r="BG1470">
        <f t="shared" si="157"/>
        <v>0</v>
      </c>
      <c r="BO1470">
        <f t="shared" si="158"/>
        <v>0</v>
      </c>
      <c r="CC1470">
        <f t="shared" si="159"/>
        <v>0</v>
      </c>
      <c r="CD1470">
        <f t="shared" si="160"/>
        <v>0</v>
      </c>
      <c r="CG1470">
        <f ca="1">IFERROR(INDIRECT("IVA!X"&amp;MATCH(MID(COMPRAS!C1370,1,2)&amp;MID(COMPRAS!F1370,1,2)&amp;MID(COMPRAS!D1370,1,2),IVA!W:W,0)),"SIN COD.")</f>
        <v>0</v>
      </c>
      <c r="CH1470">
        <f ca="1">IFERROR(INDIRECT("IVA!Y"&amp;MATCH(MID(COMPRAS!C1370,1,2)&amp;MID(COMPRAS!F1370,1,2)&amp;MID(COMPRAS!D1370,1,2),IVA!W:W,0)),"SIN COD.")</f>
        <v>0</v>
      </c>
    </row>
    <row r="1471" spans="1:86" x14ac:dyDescent="0.25">
      <c r="A1471"/>
      <c r="B1471"/>
      <c r="D1471"/>
      <c r="AL1471">
        <f t="shared" si="154"/>
        <v>0</v>
      </c>
      <c r="AQ1471">
        <f t="shared" si="155"/>
        <v>0</v>
      </c>
      <c r="AR1471" t="str">
        <f>IFERROR(IF(OR(AP1471=338,AP1471=340,AP1471=341,AP1471=342,AP1471="342A",AP1471="342B"),PorcenRet(AP1471,AT1471,AU1471),INDEX(PORCENTAJEBUSCAR,MATCH(AP1471,CódigoRET,0),4)*1),"")</f>
        <v/>
      </c>
      <c r="AS1471">
        <f t="shared" si="156"/>
        <v>0</v>
      </c>
      <c r="BF1471" t="str">
        <f>IFERROR(IF(OR(BD1471=338,BD1471=340,BD1471=341,BD1471=342,BD1471="342A",BD1471="342B"),PorcenRet(BD1471,BH1471,BI1471),INDEX(PORCENTAJEBUSCAR,MATCH(BD1471,CódigoRET,0),4)*1),"")</f>
        <v/>
      </c>
      <c r="BG1471">
        <f t="shared" si="157"/>
        <v>0</v>
      </c>
      <c r="BO1471">
        <f t="shared" si="158"/>
        <v>0</v>
      </c>
      <c r="CC1471">
        <f t="shared" si="159"/>
        <v>0</v>
      </c>
      <c r="CD1471">
        <f t="shared" si="160"/>
        <v>0</v>
      </c>
      <c r="CG1471">
        <f ca="1">IFERROR(INDIRECT("IVA!X"&amp;MATCH(MID(COMPRAS!C1371,1,2)&amp;MID(COMPRAS!F1371,1,2)&amp;MID(COMPRAS!D1371,1,2),IVA!W:W,0)),"SIN COD.")</f>
        <v>0</v>
      </c>
      <c r="CH1471">
        <f ca="1">IFERROR(INDIRECT("IVA!Y"&amp;MATCH(MID(COMPRAS!C1371,1,2)&amp;MID(COMPRAS!F1371,1,2)&amp;MID(COMPRAS!D1371,1,2),IVA!W:W,0)),"SIN COD.")</f>
        <v>0</v>
      </c>
    </row>
    <row r="1472" spans="1:86" x14ac:dyDescent="0.25">
      <c r="A1472"/>
      <c r="B1472"/>
      <c r="D1472"/>
      <c r="AL1472">
        <f t="shared" si="154"/>
        <v>0</v>
      </c>
      <c r="AQ1472">
        <f t="shared" si="155"/>
        <v>0</v>
      </c>
      <c r="AR1472" t="str">
        <f>IFERROR(IF(OR(AP1472=338,AP1472=340,AP1472=341,AP1472=342,AP1472="342A",AP1472="342B"),PorcenRet(AP1472,AT1472,AU1472),INDEX(PORCENTAJEBUSCAR,MATCH(AP1472,CódigoRET,0),4)*1),"")</f>
        <v/>
      </c>
      <c r="AS1472">
        <f t="shared" si="156"/>
        <v>0</v>
      </c>
      <c r="BF1472" t="str">
        <f>IFERROR(IF(OR(BD1472=338,BD1472=340,BD1472=341,BD1472=342,BD1472="342A",BD1472="342B"),PorcenRet(BD1472,BH1472,BI1472),INDEX(PORCENTAJEBUSCAR,MATCH(BD1472,CódigoRET,0),4)*1),"")</f>
        <v/>
      </c>
      <c r="BG1472">
        <f t="shared" si="157"/>
        <v>0</v>
      </c>
      <c r="BO1472">
        <f t="shared" si="158"/>
        <v>0</v>
      </c>
      <c r="CC1472">
        <f t="shared" si="159"/>
        <v>0</v>
      </c>
      <c r="CD1472">
        <f t="shared" si="160"/>
        <v>0</v>
      </c>
      <c r="CG1472">
        <f ca="1">IFERROR(INDIRECT("IVA!X"&amp;MATCH(MID(COMPRAS!C1372,1,2)&amp;MID(COMPRAS!F1372,1,2)&amp;MID(COMPRAS!D1372,1,2),IVA!W:W,0)),"SIN COD.")</f>
        <v>0</v>
      </c>
      <c r="CH1472">
        <f ca="1">IFERROR(INDIRECT("IVA!Y"&amp;MATCH(MID(COMPRAS!C1372,1,2)&amp;MID(COMPRAS!F1372,1,2)&amp;MID(COMPRAS!D1372,1,2),IVA!W:W,0)),"SIN COD.")</f>
        <v>0</v>
      </c>
    </row>
    <row r="1473" spans="1:86" x14ac:dyDescent="0.25">
      <c r="A1473"/>
      <c r="B1473"/>
      <c r="D1473"/>
      <c r="AL1473">
        <f t="shared" si="154"/>
        <v>0</v>
      </c>
      <c r="AQ1473">
        <f t="shared" si="155"/>
        <v>0</v>
      </c>
      <c r="AR1473" t="str">
        <f>IFERROR(IF(OR(AP1473=338,AP1473=340,AP1473=341,AP1473=342,AP1473="342A",AP1473="342B"),PorcenRet(AP1473,AT1473,AU1473),INDEX(PORCENTAJEBUSCAR,MATCH(AP1473,CódigoRET,0),4)*1),"")</f>
        <v/>
      </c>
      <c r="AS1473">
        <f t="shared" si="156"/>
        <v>0</v>
      </c>
      <c r="BF1473" t="str">
        <f>IFERROR(IF(OR(BD1473=338,BD1473=340,BD1473=341,BD1473=342,BD1473="342A",BD1473="342B"),PorcenRet(BD1473,BH1473,BI1473),INDEX(PORCENTAJEBUSCAR,MATCH(BD1473,CódigoRET,0),4)*1),"")</f>
        <v/>
      </c>
      <c r="BG1473">
        <f t="shared" si="157"/>
        <v>0</v>
      </c>
      <c r="BO1473">
        <f t="shared" si="158"/>
        <v>0</v>
      </c>
      <c r="CC1473">
        <f t="shared" si="159"/>
        <v>0</v>
      </c>
      <c r="CD1473">
        <f t="shared" si="160"/>
        <v>0</v>
      </c>
      <c r="CG1473">
        <f ca="1">IFERROR(INDIRECT("IVA!X"&amp;MATCH(MID(COMPRAS!C1373,1,2)&amp;MID(COMPRAS!F1373,1,2)&amp;MID(COMPRAS!D1373,1,2),IVA!W:W,0)),"SIN COD.")</f>
        <v>0</v>
      </c>
      <c r="CH1473">
        <f ca="1">IFERROR(INDIRECT("IVA!Y"&amp;MATCH(MID(COMPRAS!C1373,1,2)&amp;MID(COMPRAS!F1373,1,2)&amp;MID(COMPRAS!D1373,1,2),IVA!W:W,0)),"SIN COD.")</f>
        <v>0</v>
      </c>
    </row>
    <row r="1474" spans="1:86" x14ac:dyDescent="0.25">
      <c r="A1474"/>
      <c r="B1474"/>
      <c r="D1474"/>
      <c r="AL1474">
        <f t="shared" ref="AL1474:AL1537" si="161">O1474+P1474+Q1474+R1474+S1474+T1474+U1474+V1474</f>
        <v>0</v>
      </c>
      <c r="AQ1474">
        <f t="shared" ref="AQ1474:AQ1537" si="162">+P1474+Q1474+R1474+S1474-BE1474-BQ1474-BW1474+O1474</f>
        <v>0</v>
      </c>
      <c r="AR1474" t="str">
        <f>IFERROR(IF(OR(AP1474=338,AP1474=340,AP1474=341,AP1474=342,AP1474="342A",AP1474="342B"),PorcenRet(AP1474,AT1474,AU1474),INDEX(PORCENTAJEBUSCAR,MATCH(AP1474,CódigoRET,0),4)*1),"")</f>
        <v/>
      </c>
      <c r="AS1474">
        <f t="shared" ref="AS1474:AS1537" si="163">ROUND(IF(AP1474="",0,AQ1474*(AR1474/100)),2)</f>
        <v>0</v>
      </c>
      <c r="BF1474" t="str">
        <f>IFERROR(IF(OR(BD1474=338,BD1474=340,BD1474=341,BD1474=342,BD1474="342A",BD1474="342B"),PorcenRet(BD1474,BH1474,BI1474),INDEX(PORCENTAJEBUSCAR,MATCH(BD1474,CódigoRET,0),4)*1),"")</f>
        <v/>
      </c>
      <c r="BG1474">
        <f t="shared" ref="BG1474:BG1537" si="164">ROUND(IF(BD1474="",0,BE1474*(BF1474/100)),2)</f>
        <v>0</v>
      </c>
      <c r="BO1474">
        <f t="shared" ref="BO1474:BO1537" si="165">IF(MID(F1474,1,2)="41",SUM(O1474:S1474),0)</f>
        <v>0</v>
      </c>
      <c r="CC1474">
        <f t="shared" ref="CC1474:CC1537" si="166">O1474+P1474+Q1474+R1474+S1474</f>
        <v>0</v>
      </c>
      <c r="CD1474">
        <f t="shared" ref="CD1474:CD1537" si="167">T1474+U1474</f>
        <v>0</v>
      </c>
      <c r="CG1474">
        <f ca="1">IFERROR(INDIRECT("IVA!X"&amp;MATCH(MID(COMPRAS!C1374,1,2)&amp;MID(COMPRAS!F1374,1,2)&amp;MID(COMPRAS!D1374,1,2),IVA!W:W,0)),"SIN COD.")</f>
        <v>0</v>
      </c>
      <c r="CH1474">
        <f ca="1">IFERROR(INDIRECT("IVA!Y"&amp;MATCH(MID(COMPRAS!C1374,1,2)&amp;MID(COMPRAS!F1374,1,2)&amp;MID(COMPRAS!D1374,1,2),IVA!W:W,0)),"SIN COD.")</f>
        <v>0</v>
      </c>
    </row>
    <row r="1475" spans="1:86" x14ac:dyDescent="0.25">
      <c r="A1475"/>
      <c r="B1475"/>
      <c r="D1475"/>
      <c r="AL1475">
        <f t="shared" si="161"/>
        <v>0</v>
      </c>
      <c r="AQ1475">
        <f t="shared" si="162"/>
        <v>0</v>
      </c>
      <c r="AR1475" t="str">
        <f>IFERROR(IF(OR(AP1475=338,AP1475=340,AP1475=341,AP1475=342,AP1475="342A",AP1475="342B"),PorcenRet(AP1475,AT1475,AU1475),INDEX(PORCENTAJEBUSCAR,MATCH(AP1475,CódigoRET,0),4)*1),"")</f>
        <v/>
      </c>
      <c r="AS1475">
        <f t="shared" si="163"/>
        <v>0</v>
      </c>
      <c r="BF1475" t="str">
        <f>IFERROR(IF(OR(BD1475=338,BD1475=340,BD1475=341,BD1475=342,BD1475="342A",BD1475="342B"),PorcenRet(BD1475,BH1475,BI1475),INDEX(PORCENTAJEBUSCAR,MATCH(BD1475,CódigoRET,0),4)*1),"")</f>
        <v/>
      </c>
      <c r="BG1475">
        <f t="shared" si="164"/>
        <v>0</v>
      </c>
      <c r="BO1475">
        <f t="shared" si="165"/>
        <v>0</v>
      </c>
      <c r="CC1475">
        <f t="shared" si="166"/>
        <v>0</v>
      </c>
      <c r="CD1475">
        <f t="shared" si="167"/>
        <v>0</v>
      </c>
      <c r="CG1475">
        <f ca="1">IFERROR(INDIRECT("IVA!X"&amp;MATCH(MID(COMPRAS!C1375,1,2)&amp;MID(COMPRAS!F1375,1,2)&amp;MID(COMPRAS!D1375,1,2),IVA!W:W,0)),"SIN COD.")</f>
        <v>0</v>
      </c>
      <c r="CH1475">
        <f ca="1">IFERROR(INDIRECT("IVA!Y"&amp;MATCH(MID(COMPRAS!C1375,1,2)&amp;MID(COMPRAS!F1375,1,2)&amp;MID(COMPRAS!D1375,1,2),IVA!W:W,0)),"SIN COD.")</f>
        <v>0</v>
      </c>
    </row>
    <row r="1476" spans="1:86" x14ac:dyDescent="0.25">
      <c r="A1476"/>
      <c r="B1476"/>
      <c r="D1476"/>
      <c r="AL1476">
        <f t="shared" si="161"/>
        <v>0</v>
      </c>
      <c r="AQ1476">
        <f t="shared" si="162"/>
        <v>0</v>
      </c>
      <c r="AR1476" t="str">
        <f>IFERROR(IF(OR(AP1476=338,AP1476=340,AP1476=341,AP1476=342,AP1476="342A",AP1476="342B"),PorcenRet(AP1476,AT1476,AU1476),INDEX(PORCENTAJEBUSCAR,MATCH(AP1476,CódigoRET,0),4)*1),"")</f>
        <v/>
      </c>
      <c r="AS1476">
        <f t="shared" si="163"/>
        <v>0</v>
      </c>
      <c r="BF1476" t="str">
        <f>IFERROR(IF(OR(BD1476=338,BD1476=340,BD1476=341,BD1476=342,BD1476="342A",BD1476="342B"),PorcenRet(BD1476,BH1476,BI1476),INDEX(PORCENTAJEBUSCAR,MATCH(BD1476,CódigoRET,0),4)*1),"")</f>
        <v/>
      </c>
      <c r="BG1476">
        <f t="shared" si="164"/>
        <v>0</v>
      </c>
      <c r="BO1476">
        <f t="shared" si="165"/>
        <v>0</v>
      </c>
      <c r="CC1476">
        <f t="shared" si="166"/>
        <v>0</v>
      </c>
      <c r="CD1476">
        <f t="shared" si="167"/>
        <v>0</v>
      </c>
      <c r="CG1476">
        <f ca="1">IFERROR(INDIRECT("IVA!X"&amp;MATCH(MID(COMPRAS!C1376,1,2)&amp;MID(COMPRAS!F1376,1,2)&amp;MID(COMPRAS!D1376,1,2),IVA!W:W,0)),"SIN COD.")</f>
        <v>0</v>
      </c>
      <c r="CH1476">
        <f ca="1">IFERROR(INDIRECT("IVA!Y"&amp;MATCH(MID(COMPRAS!C1376,1,2)&amp;MID(COMPRAS!F1376,1,2)&amp;MID(COMPRAS!D1376,1,2),IVA!W:W,0)),"SIN COD.")</f>
        <v>0</v>
      </c>
    </row>
    <row r="1477" spans="1:86" x14ac:dyDescent="0.25">
      <c r="A1477"/>
      <c r="B1477"/>
      <c r="D1477"/>
      <c r="AL1477">
        <f t="shared" si="161"/>
        <v>0</v>
      </c>
      <c r="AQ1477">
        <f t="shared" si="162"/>
        <v>0</v>
      </c>
      <c r="AR1477" t="str">
        <f>IFERROR(IF(OR(AP1477=338,AP1477=340,AP1477=341,AP1477=342,AP1477="342A",AP1477="342B"),PorcenRet(AP1477,AT1477,AU1477),INDEX(PORCENTAJEBUSCAR,MATCH(AP1477,CódigoRET,0),4)*1),"")</f>
        <v/>
      </c>
      <c r="AS1477">
        <f t="shared" si="163"/>
        <v>0</v>
      </c>
      <c r="BF1477" t="str">
        <f>IFERROR(IF(OR(BD1477=338,BD1477=340,BD1477=341,BD1477=342,BD1477="342A",BD1477="342B"),PorcenRet(BD1477,BH1477,BI1477),INDEX(PORCENTAJEBUSCAR,MATCH(BD1477,CódigoRET,0),4)*1),"")</f>
        <v/>
      </c>
      <c r="BG1477">
        <f t="shared" si="164"/>
        <v>0</v>
      </c>
      <c r="BO1477">
        <f t="shared" si="165"/>
        <v>0</v>
      </c>
      <c r="CC1477">
        <f t="shared" si="166"/>
        <v>0</v>
      </c>
      <c r="CD1477">
        <f t="shared" si="167"/>
        <v>0</v>
      </c>
      <c r="CG1477">
        <f ca="1">IFERROR(INDIRECT("IVA!X"&amp;MATCH(MID(COMPRAS!C1377,1,2)&amp;MID(COMPRAS!F1377,1,2)&amp;MID(COMPRAS!D1377,1,2),IVA!W:W,0)),"SIN COD.")</f>
        <v>0</v>
      </c>
      <c r="CH1477">
        <f ca="1">IFERROR(INDIRECT("IVA!Y"&amp;MATCH(MID(COMPRAS!C1377,1,2)&amp;MID(COMPRAS!F1377,1,2)&amp;MID(COMPRAS!D1377,1,2),IVA!W:W,0)),"SIN COD.")</f>
        <v>0</v>
      </c>
    </row>
    <row r="1478" spans="1:86" x14ac:dyDescent="0.25">
      <c r="A1478"/>
      <c r="B1478"/>
      <c r="D1478"/>
      <c r="AL1478">
        <f t="shared" si="161"/>
        <v>0</v>
      </c>
      <c r="AQ1478">
        <f t="shared" si="162"/>
        <v>0</v>
      </c>
      <c r="AR1478" t="str">
        <f>IFERROR(IF(OR(AP1478=338,AP1478=340,AP1478=341,AP1478=342,AP1478="342A",AP1478="342B"),PorcenRet(AP1478,AT1478,AU1478),INDEX(PORCENTAJEBUSCAR,MATCH(AP1478,CódigoRET,0),4)*1),"")</f>
        <v/>
      </c>
      <c r="AS1478">
        <f t="shared" si="163"/>
        <v>0</v>
      </c>
      <c r="BF1478" t="str">
        <f>IFERROR(IF(OR(BD1478=338,BD1478=340,BD1478=341,BD1478=342,BD1478="342A",BD1478="342B"),PorcenRet(BD1478,BH1478,BI1478),INDEX(PORCENTAJEBUSCAR,MATCH(BD1478,CódigoRET,0),4)*1),"")</f>
        <v/>
      </c>
      <c r="BG1478">
        <f t="shared" si="164"/>
        <v>0</v>
      </c>
      <c r="BO1478">
        <f t="shared" si="165"/>
        <v>0</v>
      </c>
      <c r="CC1478">
        <f t="shared" si="166"/>
        <v>0</v>
      </c>
      <c r="CD1478">
        <f t="shared" si="167"/>
        <v>0</v>
      </c>
      <c r="CG1478">
        <f ca="1">IFERROR(INDIRECT("IVA!X"&amp;MATCH(MID(COMPRAS!C1378,1,2)&amp;MID(COMPRAS!F1378,1,2)&amp;MID(COMPRAS!D1378,1,2),IVA!W:W,0)),"SIN COD.")</f>
        <v>0</v>
      </c>
      <c r="CH1478">
        <f ca="1">IFERROR(INDIRECT("IVA!Y"&amp;MATCH(MID(COMPRAS!C1378,1,2)&amp;MID(COMPRAS!F1378,1,2)&amp;MID(COMPRAS!D1378,1,2),IVA!W:W,0)),"SIN COD.")</f>
        <v>0</v>
      </c>
    </row>
    <row r="1479" spans="1:86" x14ac:dyDescent="0.25">
      <c r="A1479"/>
      <c r="B1479"/>
      <c r="D1479"/>
      <c r="AL1479">
        <f t="shared" si="161"/>
        <v>0</v>
      </c>
      <c r="AQ1479">
        <f t="shared" si="162"/>
        <v>0</v>
      </c>
      <c r="AR1479" t="str">
        <f>IFERROR(IF(OR(AP1479=338,AP1479=340,AP1479=341,AP1479=342,AP1479="342A",AP1479="342B"),PorcenRet(AP1479,AT1479,AU1479),INDEX(PORCENTAJEBUSCAR,MATCH(AP1479,CódigoRET,0),4)*1),"")</f>
        <v/>
      </c>
      <c r="AS1479">
        <f t="shared" si="163"/>
        <v>0</v>
      </c>
      <c r="BF1479" t="str">
        <f>IFERROR(IF(OR(BD1479=338,BD1479=340,BD1479=341,BD1479=342,BD1479="342A",BD1479="342B"),PorcenRet(BD1479,BH1479,BI1479),INDEX(PORCENTAJEBUSCAR,MATCH(BD1479,CódigoRET,0),4)*1),"")</f>
        <v/>
      </c>
      <c r="BG1479">
        <f t="shared" si="164"/>
        <v>0</v>
      </c>
      <c r="BO1479">
        <f t="shared" si="165"/>
        <v>0</v>
      </c>
      <c r="CC1479">
        <f t="shared" si="166"/>
        <v>0</v>
      </c>
      <c r="CD1479">
        <f t="shared" si="167"/>
        <v>0</v>
      </c>
      <c r="CG1479">
        <f ca="1">IFERROR(INDIRECT("IVA!X"&amp;MATCH(MID(COMPRAS!C1379,1,2)&amp;MID(COMPRAS!F1379,1,2)&amp;MID(COMPRAS!D1379,1,2),IVA!W:W,0)),"SIN COD.")</f>
        <v>0</v>
      </c>
      <c r="CH1479">
        <f ca="1">IFERROR(INDIRECT("IVA!Y"&amp;MATCH(MID(COMPRAS!C1379,1,2)&amp;MID(COMPRAS!F1379,1,2)&amp;MID(COMPRAS!D1379,1,2),IVA!W:W,0)),"SIN COD.")</f>
        <v>0</v>
      </c>
    </row>
    <row r="1480" spans="1:86" x14ac:dyDescent="0.25">
      <c r="A1480"/>
      <c r="B1480"/>
      <c r="D1480"/>
      <c r="AL1480">
        <f t="shared" si="161"/>
        <v>0</v>
      </c>
      <c r="AQ1480">
        <f t="shared" si="162"/>
        <v>0</v>
      </c>
      <c r="AR1480" t="str">
        <f>IFERROR(IF(OR(AP1480=338,AP1480=340,AP1480=341,AP1480=342,AP1480="342A",AP1480="342B"),PorcenRet(AP1480,AT1480,AU1480),INDEX(PORCENTAJEBUSCAR,MATCH(AP1480,CódigoRET,0),4)*1),"")</f>
        <v/>
      </c>
      <c r="AS1480">
        <f t="shared" si="163"/>
        <v>0</v>
      </c>
      <c r="BF1480" t="str">
        <f>IFERROR(IF(OR(BD1480=338,BD1480=340,BD1480=341,BD1480=342,BD1480="342A",BD1480="342B"),PorcenRet(BD1480,BH1480,BI1480),INDEX(PORCENTAJEBUSCAR,MATCH(BD1480,CódigoRET,0),4)*1),"")</f>
        <v/>
      </c>
      <c r="BG1480">
        <f t="shared" si="164"/>
        <v>0</v>
      </c>
      <c r="BO1480">
        <f t="shared" si="165"/>
        <v>0</v>
      </c>
      <c r="CC1480">
        <f t="shared" si="166"/>
        <v>0</v>
      </c>
      <c r="CD1480">
        <f t="shared" si="167"/>
        <v>0</v>
      </c>
      <c r="CG1480">
        <f ca="1">IFERROR(INDIRECT("IVA!X"&amp;MATCH(MID(COMPRAS!C1380,1,2)&amp;MID(COMPRAS!F1380,1,2)&amp;MID(COMPRAS!D1380,1,2),IVA!W:W,0)),"SIN COD.")</f>
        <v>0</v>
      </c>
      <c r="CH1480">
        <f ca="1">IFERROR(INDIRECT("IVA!Y"&amp;MATCH(MID(COMPRAS!C1380,1,2)&amp;MID(COMPRAS!F1380,1,2)&amp;MID(COMPRAS!D1380,1,2),IVA!W:W,0)),"SIN COD.")</f>
        <v>0</v>
      </c>
    </row>
    <row r="1481" spans="1:86" x14ac:dyDescent="0.25">
      <c r="A1481"/>
      <c r="B1481"/>
      <c r="D1481"/>
      <c r="AL1481">
        <f t="shared" si="161"/>
        <v>0</v>
      </c>
      <c r="AQ1481">
        <f t="shared" si="162"/>
        <v>0</v>
      </c>
      <c r="AR1481" t="str">
        <f>IFERROR(IF(OR(AP1481=338,AP1481=340,AP1481=341,AP1481=342,AP1481="342A",AP1481="342B"),PorcenRet(AP1481,AT1481,AU1481),INDEX(PORCENTAJEBUSCAR,MATCH(AP1481,CódigoRET,0),4)*1),"")</f>
        <v/>
      </c>
      <c r="AS1481">
        <f t="shared" si="163"/>
        <v>0</v>
      </c>
      <c r="BF1481" t="str">
        <f>IFERROR(IF(OR(BD1481=338,BD1481=340,BD1481=341,BD1481=342,BD1481="342A",BD1481="342B"),PorcenRet(BD1481,BH1481,BI1481),INDEX(PORCENTAJEBUSCAR,MATCH(BD1481,CódigoRET,0),4)*1),"")</f>
        <v/>
      </c>
      <c r="BG1481">
        <f t="shared" si="164"/>
        <v>0</v>
      </c>
      <c r="BO1481">
        <f t="shared" si="165"/>
        <v>0</v>
      </c>
      <c r="CC1481">
        <f t="shared" si="166"/>
        <v>0</v>
      </c>
      <c r="CD1481">
        <f t="shared" si="167"/>
        <v>0</v>
      </c>
      <c r="CG1481">
        <f ca="1">IFERROR(INDIRECT("IVA!X"&amp;MATCH(MID(COMPRAS!C1381,1,2)&amp;MID(COMPRAS!F1381,1,2)&amp;MID(COMPRAS!D1381,1,2),IVA!W:W,0)),"SIN COD.")</f>
        <v>0</v>
      </c>
      <c r="CH1481">
        <f ca="1">IFERROR(INDIRECT("IVA!Y"&amp;MATCH(MID(COMPRAS!C1381,1,2)&amp;MID(COMPRAS!F1381,1,2)&amp;MID(COMPRAS!D1381,1,2),IVA!W:W,0)),"SIN COD.")</f>
        <v>0</v>
      </c>
    </row>
    <row r="1482" spans="1:86" x14ac:dyDescent="0.25">
      <c r="A1482"/>
      <c r="B1482"/>
      <c r="D1482"/>
      <c r="AL1482">
        <f t="shared" si="161"/>
        <v>0</v>
      </c>
      <c r="AQ1482">
        <f t="shared" si="162"/>
        <v>0</v>
      </c>
      <c r="AR1482" t="str">
        <f>IFERROR(IF(OR(AP1482=338,AP1482=340,AP1482=341,AP1482=342,AP1482="342A",AP1482="342B"),PorcenRet(AP1482,AT1482,AU1482),INDEX(PORCENTAJEBUSCAR,MATCH(AP1482,CódigoRET,0),4)*1),"")</f>
        <v/>
      </c>
      <c r="AS1482">
        <f t="shared" si="163"/>
        <v>0</v>
      </c>
      <c r="BF1482" t="str">
        <f>IFERROR(IF(OR(BD1482=338,BD1482=340,BD1482=341,BD1482=342,BD1482="342A",BD1482="342B"),PorcenRet(BD1482,BH1482,BI1482),INDEX(PORCENTAJEBUSCAR,MATCH(BD1482,CódigoRET,0),4)*1),"")</f>
        <v/>
      </c>
      <c r="BG1482">
        <f t="shared" si="164"/>
        <v>0</v>
      </c>
      <c r="BO1482">
        <f t="shared" si="165"/>
        <v>0</v>
      </c>
      <c r="CC1482">
        <f t="shared" si="166"/>
        <v>0</v>
      </c>
      <c r="CD1482">
        <f t="shared" si="167"/>
        <v>0</v>
      </c>
      <c r="CG1482">
        <f ca="1">IFERROR(INDIRECT("IVA!X"&amp;MATCH(MID(COMPRAS!C1382,1,2)&amp;MID(COMPRAS!F1382,1,2)&amp;MID(COMPRAS!D1382,1,2),IVA!W:W,0)),"SIN COD.")</f>
        <v>0</v>
      </c>
      <c r="CH1482">
        <f ca="1">IFERROR(INDIRECT("IVA!Y"&amp;MATCH(MID(COMPRAS!C1382,1,2)&amp;MID(COMPRAS!F1382,1,2)&amp;MID(COMPRAS!D1382,1,2),IVA!W:W,0)),"SIN COD.")</f>
        <v>0</v>
      </c>
    </row>
    <row r="1483" spans="1:86" x14ac:dyDescent="0.25">
      <c r="A1483"/>
      <c r="B1483"/>
      <c r="D1483"/>
      <c r="AL1483">
        <f t="shared" si="161"/>
        <v>0</v>
      </c>
      <c r="AQ1483">
        <f t="shared" si="162"/>
        <v>0</v>
      </c>
      <c r="AR1483" t="str">
        <f>IFERROR(IF(OR(AP1483=338,AP1483=340,AP1483=341,AP1483=342,AP1483="342A",AP1483="342B"),PorcenRet(AP1483,AT1483,AU1483),INDEX(PORCENTAJEBUSCAR,MATCH(AP1483,CódigoRET,0),4)*1),"")</f>
        <v/>
      </c>
      <c r="AS1483">
        <f t="shared" si="163"/>
        <v>0</v>
      </c>
      <c r="BF1483" t="str">
        <f>IFERROR(IF(OR(BD1483=338,BD1483=340,BD1483=341,BD1483=342,BD1483="342A",BD1483="342B"),PorcenRet(BD1483,BH1483,BI1483),INDEX(PORCENTAJEBUSCAR,MATCH(BD1483,CódigoRET,0),4)*1),"")</f>
        <v/>
      </c>
      <c r="BG1483">
        <f t="shared" si="164"/>
        <v>0</v>
      </c>
      <c r="BO1483">
        <f t="shared" si="165"/>
        <v>0</v>
      </c>
      <c r="CC1483">
        <f t="shared" si="166"/>
        <v>0</v>
      </c>
      <c r="CD1483">
        <f t="shared" si="167"/>
        <v>0</v>
      </c>
      <c r="CG1483">
        <f ca="1">IFERROR(INDIRECT("IVA!X"&amp;MATCH(MID(COMPRAS!C1383,1,2)&amp;MID(COMPRAS!F1383,1,2)&amp;MID(COMPRAS!D1383,1,2),IVA!W:W,0)),"SIN COD.")</f>
        <v>0</v>
      </c>
      <c r="CH1483">
        <f ca="1">IFERROR(INDIRECT("IVA!Y"&amp;MATCH(MID(COMPRAS!C1383,1,2)&amp;MID(COMPRAS!F1383,1,2)&amp;MID(COMPRAS!D1383,1,2),IVA!W:W,0)),"SIN COD.")</f>
        <v>0</v>
      </c>
    </row>
    <row r="1484" spans="1:86" x14ac:dyDescent="0.25">
      <c r="A1484"/>
      <c r="B1484"/>
      <c r="D1484"/>
      <c r="AL1484">
        <f t="shared" si="161"/>
        <v>0</v>
      </c>
      <c r="AQ1484">
        <f t="shared" si="162"/>
        <v>0</v>
      </c>
      <c r="AR1484" t="str">
        <f>IFERROR(IF(OR(AP1484=338,AP1484=340,AP1484=341,AP1484=342,AP1484="342A",AP1484="342B"),PorcenRet(AP1484,AT1484,AU1484),INDEX(PORCENTAJEBUSCAR,MATCH(AP1484,CódigoRET,0),4)*1),"")</f>
        <v/>
      </c>
      <c r="AS1484">
        <f t="shared" si="163"/>
        <v>0</v>
      </c>
      <c r="BF1484" t="str">
        <f>IFERROR(IF(OR(BD1484=338,BD1484=340,BD1484=341,BD1484=342,BD1484="342A",BD1484="342B"),PorcenRet(BD1484,BH1484,BI1484),INDEX(PORCENTAJEBUSCAR,MATCH(BD1484,CódigoRET,0),4)*1),"")</f>
        <v/>
      </c>
      <c r="BG1484">
        <f t="shared" si="164"/>
        <v>0</v>
      </c>
      <c r="BO1484">
        <f t="shared" si="165"/>
        <v>0</v>
      </c>
      <c r="CC1484">
        <f t="shared" si="166"/>
        <v>0</v>
      </c>
      <c r="CD1484">
        <f t="shared" si="167"/>
        <v>0</v>
      </c>
      <c r="CG1484">
        <f ca="1">IFERROR(INDIRECT("IVA!X"&amp;MATCH(MID(COMPRAS!C1384,1,2)&amp;MID(COMPRAS!F1384,1,2)&amp;MID(COMPRAS!D1384,1,2),IVA!W:W,0)),"SIN COD.")</f>
        <v>0</v>
      </c>
      <c r="CH1484">
        <f ca="1">IFERROR(INDIRECT("IVA!Y"&amp;MATCH(MID(COMPRAS!C1384,1,2)&amp;MID(COMPRAS!F1384,1,2)&amp;MID(COMPRAS!D1384,1,2),IVA!W:W,0)),"SIN COD.")</f>
        <v>0</v>
      </c>
    </row>
    <row r="1485" spans="1:86" x14ac:dyDescent="0.25">
      <c r="A1485"/>
      <c r="B1485"/>
      <c r="D1485"/>
      <c r="AL1485">
        <f t="shared" si="161"/>
        <v>0</v>
      </c>
      <c r="AQ1485">
        <f t="shared" si="162"/>
        <v>0</v>
      </c>
      <c r="AR1485" t="str">
        <f>IFERROR(IF(OR(AP1485=338,AP1485=340,AP1485=341,AP1485=342,AP1485="342A",AP1485="342B"),PorcenRet(AP1485,AT1485,AU1485),INDEX(PORCENTAJEBUSCAR,MATCH(AP1485,CódigoRET,0),4)*1),"")</f>
        <v/>
      </c>
      <c r="AS1485">
        <f t="shared" si="163"/>
        <v>0</v>
      </c>
      <c r="BF1485" t="str">
        <f>IFERROR(IF(OR(BD1485=338,BD1485=340,BD1485=341,BD1485=342,BD1485="342A",BD1485="342B"),PorcenRet(BD1485,BH1485,BI1485),INDEX(PORCENTAJEBUSCAR,MATCH(BD1485,CódigoRET,0),4)*1),"")</f>
        <v/>
      </c>
      <c r="BG1485">
        <f t="shared" si="164"/>
        <v>0</v>
      </c>
      <c r="BO1485">
        <f t="shared" si="165"/>
        <v>0</v>
      </c>
      <c r="CC1485">
        <f t="shared" si="166"/>
        <v>0</v>
      </c>
      <c r="CD1485">
        <f t="shared" si="167"/>
        <v>0</v>
      </c>
      <c r="CG1485">
        <f ca="1">IFERROR(INDIRECT("IVA!X"&amp;MATCH(MID(COMPRAS!C1385,1,2)&amp;MID(COMPRAS!F1385,1,2)&amp;MID(COMPRAS!D1385,1,2),IVA!W:W,0)),"SIN COD.")</f>
        <v>0</v>
      </c>
      <c r="CH1485">
        <f ca="1">IFERROR(INDIRECT("IVA!Y"&amp;MATCH(MID(COMPRAS!C1385,1,2)&amp;MID(COMPRAS!F1385,1,2)&amp;MID(COMPRAS!D1385,1,2),IVA!W:W,0)),"SIN COD.")</f>
        <v>0</v>
      </c>
    </row>
    <row r="1486" spans="1:86" x14ac:dyDescent="0.25">
      <c r="A1486"/>
      <c r="B1486"/>
      <c r="D1486"/>
      <c r="AL1486">
        <f t="shared" si="161"/>
        <v>0</v>
      </c>
      <c r="AQ1486">
        <f t="shared" si="162"/>
        <v>0</v>
      </c>
      <c r="AR1486" t="str">
        <f>IFERROR(IF(OR(AP1486=338,AP1486=340,AP1486=341,AP1486=342,AP1486="342A",AP1486="342B"),PorcenRet(AP1486,AT1486,AU1486),INDEX(PORCENTAJEBUSCAR,MATCH(AP1486,CódigoRET,0),4)*1),"")</f>
        <v/>
      </c>
      <c r="AS1486">
        <f t="shared" si="163"/>
        <v>0</v>
      </c>
      <c r="BF1486" t="str">
        <f>IFERROR(IF(OR(BD1486=338,BD1486=340,BD1486=341,BD1486=342,BD1486="342A",BD1486="342B"),PorcenRet(BD1486,BH1486,BI1486),INDEX(PORCENTAJEBUSCAR,MATCH(BD1486,CódigoRET,0),4)*1),"")</f>
        <v/>
      </c>
      <c r="BG1486">
        <f t="shared" si="164"/>
        <v>0</v>
      </c>
      <c r="BO1486">
        <f t="shared" si="165"/>
        <v>0</v>
      </c>
      <c r="CC1486">
        <f t="shared" si="166"/>
        <v>0</v>
      </c>
      <c r="CD1486">
        <f t="shared" si="167"/>
        <v>0</v>
      </c>
      <c r="CG1486">
        <f ca="1">IFERROR(INDIRECT("IVA!X"&amp;MATCH(MID(COMPRAS!C1386,1,2)&amp;MID(COMPRAS!F1386,1,2)&amp;MID(COMPRAS!D1386,1,2),IVA!W:W,0)),"SIN COD.")</f>
        <v>0</v>
      </c>
      <c r="CH1486">
        <f ca="1">IFERROR(INDIRECT("IVA!Y"&amp;MATCH(MID(COMPRAS!C1386,1,2)&amp;MID(COMPRAS!F1386,1,2)&amp;MID(COMPRAS!D1386,1,2),IVA!W:W,0)),"SIN COD.")</f>
        <v>0</v>
      </c>
    </row>
    <row r="1487" spans="1:86" x14ac:dyDescent="0.25">
      <c r="A1487"/>
      <c r="B1487"/>
      <c r="D1487"/>
      <c r="AL1487">
        <f t="shared" si="161"/>
        <v>0</v>
      </c>
      <c r="AQ1487">
        <f t="shared" si="162"/>
        <v>0</v>
      </c>
      <c r="AR1487" t="str">
        <f>IFERROR(IF(OR(AP1487=338,AP1487=340,AP1487=341,AP1487=342,AP1487="342A",AP1487="342B"),PorcenRet(AP1487,AT1487,AU1487),INDEX(PORCENTAJEBUSCAR,MATCH(AP1487,CódigoRET,0),4)*1),"")</f>
        <v/>
      </c>
      <c r="AS1487">
        <f t="shared" si="163"/>
        <v>0</v>
      </c>
      <c r="BF1487" t="str">
        <f>IFERROR(IF(OR(BD1487=338,BD1487=340,BD1487=341,BD1487=342,BD1487="342A",BD1487="342B"),PorcenRet(BD1487,BH1487,BI1487),INDEX(PORCENTAJEBUSCAR,MATCH(BD1487,CódigoRET,0),4)*1),"")</f>
        <v/>
      </c>
      <c r="BG1487">
        <f t="shared" si="164"/>
        <v>0</v>
      </c>
      <c r="BO1487">
        <f t="shared" si="165"/>
        <v>0</v>
      </c>
      <c r="CC1487">
        <f t="shared" si="166"/>
        <v>0</v>
      </c>
      <c r="CD1487">
        <f t="shared" si="167"/>
        <v>0</v>
      </c>
      <c r="CG1487">
        <f ca="1">IFERROR(INDIRECT("IVA!X"&amp;MATCH(MID(COMPRAS!C1387,1,2)&amp;MID(COMPRAS!F1387,1,2)&amp;MID(COMPRAS!D1387,1,2),IVA!W:W,0)),"SIN COD.")</f>
        <v>0</v>
      </c>
      <c r="CH1487">
        <f ca="1">IFERROR(INDIRECT("IVA!Y"&amp;MATCH(MID(COMPRAS!C1387,1,2)&amp;MID(COMPRAS!F1387,1,2)&amp;MID(COMPRAS!D1387,1,2),IVA!W:W,0)),"SIN COD.")</f>
        <v>0</v>
      </c>
    </row>
    <row r="1488" spans="1:86" x14ac:dyDescent="0.25">
      <c r="A1488"/>
      <c r="B1488"/>
      <c r="D1488"/>
      <c r="AL1488">
        <f t="shared" si="161"/>
        <v>0</v>
      </c>
      <c r="AQ1488">
        <f t="shared" si="162"/>
        <v>0</v>
      </c>
      <c r="AR1488" t="str">
        <f>IFERROR(IF(OR(AP1488=338,AP1488=340,AP1488=341,AP1488=342,AP1488="342A",AP1488="342B"),PorcenRet(AP1488,AT1488,AU1488),INDEX(PORCENTAJEBUSCAR,MATCH(AP1488,CódigoRET,0),4)*1),"")</f>
        <v/>
      </c>
      <c r="AS1488">
        <f t="shared" si="163"/>
        <v>0</v>
      </c>
      <c r="BF1488" t="str">
        <f>IFERROR(IF(OR(BD1488=338,BD1488=340,BD1488=341,BD1488=342,BD1488="342A",BD1488="342B"),PorcenRet(BD1488,BH1488,BI1488),INDEX(PORCENTAJEBUSCAR,MATCH(BD1488,CódigoRET,0),4)*1),"")</f>
        <v/>
      </c>
      <c r="BG1488">
        <f t="shared" si="164"/>
        <v>0</v>
      </c>
      <c r="BO1488">
        <f t="shared" si="165"/>
        <v>0</v>
      </c>
      <c r="CC1488">
        <f t="shared" si="166"/>
        <v>0</v>
      </c>
      <c r="CD1488">
        <f t="shared" si="167"/>
        <v>0</v>
      </c>
      <c r="CG1488">
        <f ca="1">IFERROR(INDIRECT("IVA!X"&amp;MATCH(MID(COMPRAS!C1388,1,2)&amp;MID(COMPRAS!F1388,1,2)&amp;MID(COMPRAS!D1388,1,2),IVA!W:W,0)),"SIN COD.")</f>
        <v>0</v>
      </c>
      <c r="CH1488">
        <f ca="1">IFERROR(INDIRECT("IVA!Y"&amp;MATCH(MID(COMPRAS!C1388,1,2)&amp;MID(COMPRAS!F1388,1,2)&amp;MID(COMPRAS!D1388,1,2),IVA!W:W,0)),"SIN COD.")</f>
        <v>0</v>
      </c>
    </row>
    <row r="1489" spans="1:86" x14ac:dyDescent="0.25">
      <c r="A1489"/>
      <c r="B1489"/>
      <c r="D1489"/>
      <c r="AL1489">
        <f t="shared" si="161"/>
        <v>0</v>
      </c>
      <c r="AQ1489">
        <f t="shared" si="162"/>
        <v>0</v>
      </c>
      <c r="AR1489" t="str">
        <f>IFERROR(IF(OR(AP1489=338,AP1489=340,AP1489=341,AP1489=342,AP1489="342A",AP1489="342B"),PorcenRet(AP1489,AT1489,AU1489),INDEX(PORCENTAJEBUSCAR,MATCH(AP1489,CódigoRET,0),4)*1),"")</f>
        <v/>
      </c>
      <c r="AS1489">
        <f t="shared" si="163"/>
        <v>0</v>
      </c>
      <c r="BF1489" t="str">
        <f>IFERROR(IF(OR(BD1489=338,BD1489=340,BD1489=341,BD1489=342,BD1489="342A",BD1489="342B"),PorcenRet(BD1489,BH1489,BI1489),INDEX(PORCENTAJEBUSCAR,MATCH(BD1489,CódigoRET,0),4)*1),"")</f>
        <v/>
      </c>
      <c r="BG1489">
        <f t="shared" si="164"/>
        <v>0</v>
      </c>
      <c r="BO1489">
        <f t="shared" si="165"/>
        <v>0</v>
      </c>
      <c r="CC1489">
        <f t="shared" si="166"/>
        <v>0</v>
      </c>
      <c r="CD1489">
        <f t="shared" si="167"/>
        <v>0</v>
      </c>
      <c r="CG1489">
        <f ca="1">IFERROR(INDIRECT("IVA!X"&amp;MATCH(MID(COMPRAS!C1389,1,2)&amp;MID(COMPRAS!F1389,1,2)&amp;MID(COMPRAS!D1389,1,2),IVA!W:W,0)),"SIN COD.")</f>
        <v>0</v>
      </c>
      <c r="CH1489">
        <f ca="1">IFERROR(INDIRECT("IVA!Y"&amp;MATCH(MID(COMPRAS!C1389,1,2)&amp;MID(COMPRAS!F1389,1,2)&amp;MID(COMPRAS!D1389,1,2),IVA!W:W,0)),"SIN COD.")</f>
        <v>0</v>
      </c>
    </row>
    <row r="1490" spans="1:86" x14ac:dyDescent="0.25">
      <c r="A1490"/>
      <c r="B1490"/>
      <c r="D1490"/>
      <c r="AL1490">
        <f t="shared" si="161"/>
        <v>0</v>
      </c>
      <c r="AQ1490">
        <f t="shared" si="162"/>
        <v>0</v>
      </c>
      <c r="AR1490" t="str">
        <f>IFERROR(IF(OR(AP1490=338,AP1490=340,AP1490=341,AP1490=342,AP1490="342A",AP1490="342B"),PorcenRet(AP1490,AT1490,AU1490),INDEX(PORCENTAJEBUSCAR,MATCH(AP1490,CódigoRET,0),4)*1),"")</f>
        <v/>
      </c>
      <c r="AS1490">
        <f t="shared" si="163"/>
        <v>0</v>
      </c>
      <c r="BF1490" t="str">
        <f>IFERROR(IF(OR(BD1490=338,BD1490=340,BD1490=341,BD1490=342,BD1490="342A",BD1490="342B"),PorcenRet(BD1490,BH1490,BI1490),INDEX(PORCENTAJEBUSCAR,MATCH(BD1490,CódigoRET,0),4)*1),"")</f>
        <v/>
      </c>
      <c r="BG1490">
        <f t="shared" si="164"/>
        <v>0</v>
      </c>
      <c r="BO1490">
        <f t="shared" si="165"/>
        <v>0</v>
      </c>
      <c r="CC1490">
        <f t="shared" si="166"/>
        <v>0</v>
      </c>
      <c r="CD1490">
        <f t="shared" si="167"/>
        <v>0</v>
      </c>
      <c r="CG1490">
        <f ca="1">IFERROR(INDIRECT("IVA!X"&amp;MATCH(MID(COMPRAS!C1390,1,2)&amp;MID(COMPRAS!F1390,1,2)&amp;MID(COMPRAS!D1390,1,2),IVA!W:W,0)),"SIN COD.")</f>
        <v>0</v>
      </c>
      <c r="CH1490">
        <f ca="1">IFERROR(INDIRECT("IVA!Y"&amp;MATCH(MID(COMPRAS!C1390,1,2)&amp;MID(COMPRAS!F1390,1,2)&amp;MID(COMPRAS!D1390,1,2),IVA!W:W,0)),"SIN COD.")</f>
        <v>0</v>
      </c>
    </row>
    <row r="1491" spans="1:86" x14ac:dyDescent="0.25">
      <c r="A1491"/>
      <c r="B1491"/>
      <c r="D1491"/>
      <c r="AL1491">
        <f t="shared" si="161"/>
        <v>0</v>
      </c>
      <c r="AQ1491">
        <f t="shared" si="162"/>
        <v>0</v>
      </c>
      <c r="AR1491" t="str">
        <f>IFERROR(IF(OR(AP1491=338,AP1491=340,AP1491=341,AP1491=342,AP1491="342A",AP1491="342B"),PorcenRet(AP1491,AT1491,AU1491),INDEX(PORCENTAJEBUSCAR,MATCH(AP1491,CódigoRET,0),4)*1),"")</f>
        <v/>
      </c>
      <c r="AS1491">
        <f t="shared" si="163"/>
        <v>0</v>
      </c>
      <c r="BF1491" t="str">
        <f>IFERROR(IF(OR(BD1491=338,BD1491=340,BD1491=341,BD1491=342,BD1491="342A",BD1491="342B"),PorcenRet(BD1491,BH1491,BI1491),INDEX(PORCENTAJEBUSCAR,MATCH(BD1491,CódigoRET,0),4)*1),"")</f>
        <v/>
      </c>
      <c r="BG1491">
        <f t="shared" si="164"/>
        <v>0</v>
      </c>
      <c r="BO1491">
        <f t="shared" si="165"/>
        <v>0</v>
      </c>
      <c r="CC1491">
        <f t="shared" si="166"/>
        <v>0</v>
      </c>
      <c r="CD1491">
        <f t="shared" si="167"/>
        <v>0</v>
      </c>
      <c r="CG1491">
        <f ca="1">IFERROR(INDIRECT("IVA!X"&amp;MATCH(MID(COMPRAS!C1391,1,2)&amp;MID(COMPRAS!F1391,1,2)&amp;MID(COMPRAS!D1391,1,2),IVA!W:W,0)),"SIN COD.")</f>
        <v>0</v>
      </c>
      <c r="CH1491">
        <f ca="1">IFERROR(INDIRECT("IVA!Y"&amp;MATCH(MID(COMPRAS!C1391,1,2)&amp;MID(COMPRAS!F1391,1,2)&amp;MID(COMPRAS!D1391,1,2),IVA!W:W,0)),"SIN COD.")</f>
        <v>0</v>
      </c>
    </row>
    <row r="1492" spans="1:86" x14ac:dyDescent="0.25">
      <c r="A1492"/>
      <c r="B1492"/>
      <c r="D1492"/>
      <c r="AL1492">
        <f t="shared" si="161"/>
        <v>0</v>
      </c>
      <c r="AQ1492">
        <f t="shared" si="162"/>
        <v>0</v>
      </c>
      <c r="AR1492" t="str">
        <f>IFERROR(IF(OR(AP1492=338,AP1492=340,AP1492=341,AP1492=342,AP1492="342A",AP1492="342B"),PorcenRet(AP1492,AT1492,AU1492),INDEX(PORCENTAJEBUSCAR,MATCH(AP1492,CódigoRET,0),4)*1),"")</f>
        <v/>
      </c>
      <c r="AS1492">
        <f t="shared" si="163"/>
        <v>0</v>
      </c>
      <c r="BF1492" t="str">
        <f>IFERROR(IF(OR(BD1492=338,BD1492=340,BD1492=341,BD1492=342,BD1492="342A",BD1492="342B"),PorcenRet(BD1492,BH1492,BI1492),INDEX(PORCENTAJEBUSCAR,MATCH(BD1492,CódigoRET,0),4)*1),"")</f>
        <v/>
      </c>
      <c r="BG1492">
        <f t="shared" si="164"/>
        <v>0</v>
      </c>
      <c r="BO1492">
        <f t="shared" si="165"/>
        <v>0</v>
      </c>
      <c r="CC1492">
        <f t="shared" si="166"/>
        <v>0</v>
      </c>
      <c r="CD1492">
        <f t="shared" si="167"/>
        <v>0</v>
      </c>
      <c r="CG1492">
        <f ca="1">IFERROR(INDIRECT("IVA!X"&amp;MATCH(MID(COMPRAS!C1392,1,2)&amp;MID(COMPRAS!F1392,1,2)&amp;MID(COMPRAS!D1392,1,2),IVA!W:W,0)),"SIN COD.")</f>
        <v>0</v>
      </c>
      <c r="CH1492">
        <f ca="1">IFERROR(INDIRECT("IVA!Y"&amp;MATCH(MID(COMPRAS!C1392,1,2)&amp;MID(COMPRAS!F1392,1,2)&amp;MID(COMPRAS!D1392,1,2),IVA!W:W,0)),"SIN COD.")</f>
        <v>0</v>
      </c>
    </row>
    <row r="1493" spans="1:86" x14ac:dyDescent="0.25">
      <c r="A1493"/>
      <c r="B1493"/>
      <c r="D1493"/>
      <c r="AL1493">
        <f t="shared" si="161"/>
        <v>0</v>
      </c>
      <c r="AQ1493">
        <f t="shared" si="162"/>
        <v>0</v>
      </c>
      <c r="AR1493" t="str">
        <f>IFERROR(IF(OR(AP1493=338,AP1493=340,AP1493=341,AP1493=342,AP1493="342A",AP1493="342B"),PorcenRet(AP1493,AT1493,AU1493),INDEX(PORCENTAJEBUSCAR,MATCH(AP1493,CódigoRET,0),4)*1),"")</f>
        <v/>
      </c>
      <c r="AS1493">
        <f t="shared" si="163"/>
        <v>0</v>
      </c>
      <c r="BF1493" t="str">
        <f>IFERROR(IF(OR(BD1493=338,BD1493=340,BD1493=341,BD1493=342,BD1493="342A",BD1493="342B"),PorcenRet(BD1493,BH1493,BI1493),INDEX(PORCENTAJEBUSCAR,MATCH(BD1493,CódigoRET,0),4)*1),"")</f>
        <v/>
      </c>
      <c r="BG1493">
        <f t="shared" si="164"/>
        <v>0</v>
      </c>
      <c r="BO1493">
        <f t="shared" si="165"/>
        <v>0</v>
      </c>
      <c r="CC1493">
        <f t="shared" si="166"/>
        <v>0</v>
      </c>
      <c r="CD1493">
        <f t="shared" si="167"/>
        <v>0</v>
      </c>
      <c r="CG1493">
        <f ca="1">IFERROR(INDIRECT("IVA!X"&amp;MATCH(MID(COMPRAS!C1393,1,2)&amp;MID(COMPRAS!F1393,1,2)&amp;MID(COMPRAS!D1393,1,2),IVA!W:W,0)),"SIN COD.")</f>
        <v>0</v>
      </c>
      <c r="CH1493">
        <f ca="1">IFERROR(INDIRECT("IVA!Y"&amp;MATCH(MID(COMPRAS!C1393,1,2)&amp;MID(COMPRAS!F1393,1,2)&amp;MID(COMPRAS!D1393,1,2),IVA!W:W,0)),"SIN COD.")</f>
        <v>0</v>
      </c>
    </row>
    <row r="1494" spans="1:86" x14ac:dyDescent="0.25">
      <c r="A1494"/>
      <c r="B1494"/>
      <c r="D1494"/>
      <c r="AL1494">
        <f t="shared" si="161"/>
        <v>0</v>
      </c>
      <c r="AQ1494">
        <f t="shared" si="162"/>
        <v>0</v>
      </c>
      <c r="AR1494" t="str">
        <f>IFERROR(IF(OR(AP1494=338,AP1494=340,AP1494=341,AP1494=342,AP1494="342A",AP1494="342B"),PorcenRet(AP1494,AT1494,AU1494),INDEX(PORCENTAJEBUSCAR,MATCH(AP1494,CódigoRET,0),4)*1),"")</f>
        <v/>
      </c>
      <c r="AS1494">
        <f t="shared" si="163"/>
        <v>0</v>
      </c>
      <c r="BF1494" t="str">
        <f>IFERROR(IF(OR(BD1494=338,BD1494=340,BD1494=341,BD1494=342,BD1494="342A",BD1494="342B"),PorcenRet(BD1494,BH1494,BI1494),INDEX(PORCENTAJEBUSCAR,MATCH(BD1494,CódigoRET,0),4)*1),"")</f>
        <v/>
      </c>
      <c r="BG1494">
        <f t="shared" si="164"/>
        <v>0</v>
      </c>
      <c r="BO1494">
        <f t="shared" si="165"/>
        <v>0</v>
      </c>
      <c r="CC1494">
        <f t="shared" si="166"/>
        <v>0</v>
      </c>
      <c r="CD1494">
        <f t="shared" si="167"/>
        <v>0</v>
      </c>
      <c r="CG1494">
        <f ca="1">IFERROR(INDIRECT("IVA!X"&amp;MATCH(MID(COMPRAS!C1394,1,2)&amp;MID(COMPRAS!F1394,1,2)&amp;MID(COMPRAS!D1394,1,2),IVA!W:W,0)),"SIN COD.")</f>
        <v>0</v>
      </c>
      <c r="CH1494">
        <f ca="1">IFERROR(INDIRECT("IVA!Y"&amp;MATCH(MID(COMPRAS!C1394,1,2)&amp;MID(COMPRAS!F1394,1,2)&amp;MID(COMPRAS!D1394,1,2),IVA!W:W,0)),"SIN COD.")</f>
        <v>0</v>
      </c>
    </row>
    <row r="1495" spans="1:86" x14ac:dyDescent="0.25">
      <c r="A1495"/>
      <c r="B1495"/>
      <c r="D1495"/>
      <c r="AL1495">
        <f t="shared" si="161"/>
        <v>0</v>
      </c>
      <c r="AQ1495">
        <f t="shared" si="162"/>
        <v>0</v>
      </c>
      <c r="AR1495" t="str">
        <f>IFERROR(IF(OR(AP1495=338,AP1495=340,AP1495=341,AP1495=342,AP1495="342A",AP1495="342B"),PorcenRet(AP1495,AT1495,AU1495),INDEX(PORCENTAJEBUSCAR,MATCH(AP1495,CódigoRET,0),4)*1),"")</f>
        <v/>
      </c>
      <c r="AS1495">
        <f t="shared" si="163"/>
        <v>0</v>
      </c>
      <c r="BF1495" t="str">
        <f>IFERROR(IF(OR(BD1495=338,BD1495=340,BD1495=341,BD1495=342,BD1495="342A",BD1495="342B"),PorcenRet(BD1495,BH1495,BI1495),INDEX(PORCENTAJEBUSCAR,MATCH(BD1495,CódigoRET,0),4)*1),"")</f>
        <v/>
      </c>
      <c r="BG1495">
        <f t="shared" si="164"/>
        <v>0</v>
      </c>
      <c r="BO1495">
        <f t="shared" si="165"/>
        <v>0</v>
      </c>
      <c r="CC1495">
        <f t="shared" si="166"/>
        <v>0</v>
      </c>
      <c r="CD1495">
        <f t="shared" si="167"/>
        <v>0</v>
      </c>
      <c r="CG1495">
        <f ca="1">IFERROR(INDIRECT("IVA!X"&amp;MATCH(MID(COMPRAS!C1395,1,2)&amp;MID(COMPRAS!F1395,1,2)&amp;MID(COMPRAS!D1395,1,2),IVA!W:W,0)),"SIN COD.")</f>
        <v>0</v>
      </c>
      <c r="CH1495">
        <f ca="1">IFERROR(INDIRECT("IVA!Y"&amp;MATCH(MID(COMPRAS!C1395,1,2)&amp;MID(COMPRAS!F1395,1,2)&amp;MID(COMPRAS!D1395,1,2),IVA!W:W,0)),"SIN COD.")</f>
        <v>0</v>
      </c>
    </row>
    <row r="1496" spans="1:86" x14ac:dyDescent="0.25">
      <c r="A1496"/>
      <c r="B1496"/>
      <c r="D1496"/>
      <c r="AL1496">
        <f t="shared" si="161"/>
        <v>0</v>
      </c>
      <c r="AQ1496">
        <f t="shared" si="162"/>
        <v>0</v>
      </c>
      <c r="AR1496" t="str">
        <f>IFERROR(IF(OR(AP1496=338,AP1496=340,AP1496=341,AP1496=342,AP1496="342A",AP1496="342B"),PorcenRet(AP1496,AT1496,AU1496),INDEX(PORCENTAJEBUSCAR,MATCH(AP1496,CódigoRET,0),4)*1),"")</f>
        <v/>
      </c>
      <c r="AS1496">
        <f t="shared" si="163"/>
        <v>0</v>
      </c>
      <c r="BF1496" t="str">
        <f>IFERROR(IF(OR(BD1496=338,BD1496=340,BD1496=341,BD1496=342,BD1496="342A",BD1496="342B"),PorcenRet(BD1496,BH1496,BI1496),INDEX(PORCENTAJEBUSCAR,MATCH(BD1496,CódigoRET,0),4)*1),"")</f>
        <v/>
      </c>
      <c r="BG1496">
        <f t="shared" si="164"/>
        <v>0</v>
      </c>
      <c r="BO1496">
        <f t="shared" si="165"/>
        <v>0</v>
      </c>
      <c r="CC1496">
        <f t="shared" si="166"/>
        <v>0</v>
      </c>
      <c r="CD1496">
        <f t="shared" si="167"/>
        <v>0</v>
      </c>
      <c r="CG1496">
        <f ca="1">IFERROR(INDIRECT("IVA!X"&amp;MATCH(MID(COMPRAS!C1396,1,2)&amp;MID(COMPRAS!F1396,1,2)&amp;MID(COMPRAS!D1396,1,2),IVA!W:W,0)),"SIN COD.")</f>
        <v>0</v>
      </c>
      <c r="CH1496">
        <f ca="1">IFERROR(INDIRECT("IVA!Y"&amp;MATCH(MID(COMPRAS!C1396,1,2)&amp;MID(COMPRAS!F1396,1,2)&amp;MID(COMPRAS!D1396,1,2),IVA!W:W,0)),"SIN COD.")</f>
        <v>0</v>
      </c>
    </row>
    <row r="1497" spans="1:86" x14ac:dyDescent="0.25">
      <c r="A1497"/>
      <c r="B1497"/>
      <c r="D1497"/>
      <c r="AL1497">
        <f t="shared" si="161"/>
        <v>0</v>
      </c>
      <c r="AQ1497">
        <f t="shared" si="162"/>
        <v>0</v>
      </c>
      <c r="AR1497" t="str">
        <f>IFERROR(IF(OR(AP1497=338,AP1497=340,AP1497=341,AP1497=342,AP1497="342A",AP1497="342B"),PorcenRet(AP1497,AT1497,AU1497),INDEX(PORCENTAJEBUSCAR,MATCH(AP1497,CódigoRET,0),4)*1),"")</f>
        <v/>
      </c>
      <c r="AS1497">
        <f t="shared" si="163"/>
        <v>0</v>
      </c>
      <c r="BF1497" t="str">
        <f>IFERROR(IF(OR(BD1497=338,BD1497=340,BD1497=341,BD1497=342,BD1497="342A",BD1497="342B"),PorcenRet(BD1497,BH1497,BI1497),INDEX(PORCENTAJEBUSCAR,MATCH(BD1497,CódigoRET,0),4)*1),"")</f>
        <v/>
      </c>
      <c r="BG1497">
        <f t="shared" si="164"/>
        <v>0</v>
      </c>
      <c r="BO1497">
        <f t="shared" si="165"/>
        <v>0</v>
      </c>
      <c r="CC1497">
        <f t="shared" si="166"/>
        <v>0</v>
      </c>
      <c r="CD1497">
        <f t="shared" si="167"/>
        <v>0</v>
      </c>
      <c r="CG1497">
        <f ca="1">IFERROR(INDIRECT("IVA!X"&amp;MATCH(MID(COMPRAS!C1397,1,2)&amp;MID(COMPRAS!F1397,1,2)&amp;MID(COMPRAS!D1397,1,2),IVA!W:W,0)),"SIN COD.")</f>
        <v>0</v>
      </c>
      <c r="CH1497">
        <f ca="1">IFERROR(INDIRECT("IVA!Y"&amp;MATCH(MID(COMPRAS!C1397,1,2)&amp;MID(COMPRAS!F1397,1,2)&amp;MID(COMPRAS!D1397,1,2),IVA!W:W,0)),"SIN COD.")</f>
        <v>0</v>
      </c>
    </row>
    <row r="1498" spans="1:86" x14ac:dyDescent="0.25">
      <c r="A1498"/>
      <c r="B1498"/>
      <c r="D1498"/>
      <c r="AL1498">
        <f t="shared" si="161"/>
        <v>0</v>
      </c>
      <c r="AQ1498">
        <f t="shared" si="162"/>
        <v>0</v>
      </c>
      <c r="AR1498" t="str">
        <f>IFERROR(IF(OR(AP1498=338,AP1498=340,AP1498=341,AP1498=342,AP1498="342A",AP1498="342B"),PorcenRet(AP1498,AT1498,AU1498),INDEX(PORCENTAJEBUSCAR,MATCH(AP1498,CódigoRET,0),4)*1),"")</f>
        <v/>
      </c>
      <c r="AS1498">
        <f t="shared" si="163"/>
        <v>0</v>
      </c>
      <c r="BF1498" t="str">
        <f>IFERROR(IF(OR(BD1498=338,BD1498=340,BD1498=341,BD1498=342,BD1498="342A",BD1498="342B"),PorcenRet(BD1498,BH1498,BI1498),INDEX(PORCENTAJEBUSCAR,MATCH(BD1498,CódigoRET,0),4)*1),"")</f>
        <v/>
      </c>
      <c r="BG1498">
        <f t="shared" si="164"/>
        <v>0</v>
      </c>
      <c r="BO1498">
        <f t="shared" si="165"/>
        <v>0</v>
      </c>
      <c r="CC1498">
        <f t="shared" si="166"/>
        <v>0</v>
      </c>
      <c r="CD1498">
        <f t="shared" si="167"/>
        <v>0</v>
      </c>
      <c r="CG1498">
        <f ca="1">IFERROR(INDIRECT("IVA!X"&amp;MATCH(MID(COMPRAS!C1398,1,2)&amp;MID(COMPRAS!F1398,1,2)&amp;MID(COMPRAS!D1398,1,2),IVA!W:W,0)),"SIN COD.")</f>
        <v>0</v>
      </c>
      <c r="CH1498">
        <f ca="1">IFERROR(INDIRECT("IVA!Y"&amp;MATCH(MID(COMPRAS!C1398,1,2)&amp;MID(COMPRAS!F1398,1,2)&amp;MID(COMPRAS!D1398,1,2),IVA!W:W,0)),"SIN COD.")</f>
        <v>0</v>
      </c>
    </row>
    <row r="1499" spans="1:86" x14ac:dyDescent="0.25">
      <c r="A1499"/>
      <c r="B1499"/>
      <c r="D1499"/>
      <c r="AL1499">
        <f t="shared" si="161"/>
        <v>0</v>
      </c>
      <c r="AQ1499">
        <f t="shared" si="162"/>
        <v>0</v>
      </c>
      <c r="AR1499" t="str">
        <f>IFERROR(IF(OR(AP1499=338,AP1499=340,AP1499=341,AP1499=342,AP1499="342A",AP1499="342B"),PorcenRet(AP1499,AT1499,AU1499),INDEX(PORCENTAJEBUSCAR,MATCH(AP1499,CódigoRET,0),4)*1),"")</f>
        <v/>
      </c>
      <c r="AS1499">
        <f t="shared" si="163"/>
        <v>0</v>
      </c>
      <c r="BF1499" t="str">
        <f>IFERROR(IF(OR(BD1499=338,BD1499=340,BD1499=341,BD1499=342,BD1499="342A",BD1499="342B"),PorcenRet(BD1499,BH1499,BI1499),INDEX(PORCENTAJEBUSCAR,MATCH(BD1499,CódigoRET,0),4)*1),"")</f>
        <v/>
      </c>
      <c r="BG1499">
        <f t="shared" si="164"/>
        <v>0</v>
      </c>
      <c r="BO1499">
        <f t="shared" si="165"/>
        <v>0</v>
      </c>
      <c r="CC1499">
        <f t="shared" si="166"/>
        <v>0</v>
      </c>
      <c r="CD1499">
        <f t="shared" si="167"/>
        <v>0</v>
      </c>
      <c r="CG1499">
        <f ca="1">IFERROR(INDIRECT("IVA!X"&amp;MATCH(MID(COMPRAS!C1399,1,2)&amp;MID(COMPRAS!F1399,1,2)&amp;MID(COMPRAS!D1399,1,2),IVA!W:W,0)),"SIN COD.")</f>
        <v>0</v>
      </c>
      <c r="CH1499">
        <f ca="1">IFERROR(INDIRECT("IVA!Y"&amp;MATCH(MID(COMPRAS!C1399,1,2)&amp;MID(COMPRAS!F1399,1,2)&amp;MID(COMPRAS!D1399,1,2),IVA!W:W,0)),"SIN COD.")</f>
        <v>0</v>
      </c>
    </row>
    <row r="1500" spans="1:86" x14ac:dyDescent="0.25">
      <c r="A1500"/>
      <c r="B1500"/>
      <c r="D1500"/>
      <c r="AL1500">
        <f t="shared" si="161"/>
        <v>0</v>
      </c>
      <c r="AQ1500">
        <f t="shared" si="162"/>
        <v>0</v>
      </c>
      <c r="AR1500" t="str">
        <f>IFERROR(IF(OR(AP1500=338,AP1500=340,AP1500=341,AP1500=342,AP1500="342A",AP1500="342B"),PorcenRet(AP1500,AT1500,AU1500),INDEX(PORCENTAJEBUSCAR,MATCH(AP1500,CódigoRET,0),4)*1),"")</f>
        <v/>
      </c>
      <c r="AS1500">
        <f t="shared" si="163"/>
        <v>0</v>
      </c>
      <c r="BF1500" t="str">
        <f>IFERROR(IF(OR(BD1500=338,BD1500=340,BD1500=341,BD1500=342,BD1500="342A",BD1500="342B"),PorcenRet(BD1500,BH1500,BI1500),INDEX(PORCENTAJEBUSCAR,MATCH(BD1500,CódigoRET,0),4)*1),"")</f>
        <v/>
      </c>
      <c r="BG1500">
        <f t="shared" si="164"/>
        <v>0</v>
      </c>
      <c r="BO1500">
        <f t="shared" si="165"/>
        <v>0</v>
      </c>
      <c r="CC1500">
        <f t="shared" si="166"/>
        <v>0</v>
      </c>
      <c r="CD1500">
        <f t="shared" si="167"/>
        <v>0</v>
      </c>
      <c r="CG1500">
        <f ca="1">IFERROR(INDIRECT("IVA!X"&amp;MATCH(MID(COMPRAS!C1400,1,2)&amp;MID(COMPRAS!F1400,1,2)&amp;MID(COMPRAS!D1400,1,2),IVA!W:W,0)),"SIN COD.")</f>
        <v>0</v>
      </c>
      <c r="CH1500">
        <f ca="1">IFERROR(INDIRECT("IVA!Y"&amp;MATCH(MID(COMPRAS!C1400,1,2)&amp;MID(COMPRAS!F1400,1,2)&amp;MID(COMPRAS!D1400,1,2),IVA!W:W,0)),"SIN COD.")</f>
        <v>0</v>
      </c>
    </row>
    <row r="1501" spans="1:86" x14ac:dyDescent="0.25">
      <c r="A1501"/>
      <c r="B1501"/>
      <c r="D1501"/>
      <c r="AL1501">
        <f t="shared" si="161"/>
        <v>0</v>
      </c>
      <c r="AQ1501">
        <f t="shared" si="162"/>
        <v>0</v>
      </c>
      <c r="AR1501" t="str">
        <f>IFERROR(IF(OR(AP1501=338,AP1501=340,AP1501=341,AP1501=342,AP1501="342A",AP1501="342B"),PorcenRet(AP1501,AT1501,AU1501),INDEX(PORCENTAJEBUSCAR,MATCH(AP1501,CódigoRET,0),4)*1),"")</f>
        <v/>
      </c>
      <c r="AS1501">
        <f t="shared" si="163"/>
        <v>0</v>
      </c>
      <c r="BF1501" t="str">
        <f>IFERROR(IF(OR(BD1501=338,BD1501=340,BD1501=341,BD1501=342,BD1501="342A",BD1501="342B"),PorcenRet(BD1501,BH1501,BI1501),INDEX(PORCENTAJEBUSCAR,MATCH(BD1501,CódigoRET,0),4)*1),"")</f>
        <v/>
      </c>
      <c r="BG1501">
        <f t="shared" si="164"/>
        <v>0</v>
      </c>
      <c r="BO1501">
        <f t="shared" si="165"/>
        <v>0</v>
      </c>
      <c r="CC1501">
        <f t="shared" si="166"/>
        <v>0</v>
      </c>
      <c r="CD1501">
        <f t="shared" si="167"/>
        <v>0</v>
      </c>
      <c r="CG1501">
        <f ca="1">IFERROR(INDIRECT("IVA!X"&amp;MATCH(MID(COMPRAS!C1401,1,2)&amp;MID(COMPRAS!F1401,1,2)&amp;MID(COMPRAS!D1401,1,2),IVA!W:W,0)),"SIN COD.")</f>
        <v>0</v>
      </c>
      <c r="CH1501">
        <f ca="1">IFERROR(INDIRECT("IVA!Y"&amp;MATCH(MID(COMPRAS!C1401,1,2)&amp;MID(COMPRAS!F1401,1,2)&amp;MID(COMPRAS!D1401,1,2),IVA!W:W,0)),"SIN COD.")</f>
        <v>0</v>
      </c>
    </row>
    <row r="1502" spans="1:86" x14ac:dyDescent="0.25">
      <c r="A1502"/>
      <c r="B1502"/>
      <c r="D1502"/>
      <c r="AL1502">
        <f t="shared" si="161"/>
        <v>0</v>
      </c>
      <c r="AQ1502">
        <f t="shared" si="162"/>
        <v>0</v>
      </c>
      <c r="AR1502" t="str">
        <f>IFERROR(IF(OR(AP1502=338,AP1502=340,AP1502=341,AP1502=342,AP1502="342A",AP1502="342B"),PorcenRet(AP1502,AT1502,AU1502),INDEX(PORCENTAJEBUSCAR,MATCH(AP1502,CódigoRET,0),4)*1),"")</f>
        <v/>
      </c>
      <c r="AS1502">
        <f t="shared" si="163"/>
        <v>0</v>
      </c>
      <c r="BF1502" t="str">
        <f>IFERROR(IF(OR(BD1502=338,BD1502=340,BD1502=341,BD1502=342,BD1502="342A",BD1502="342B"),PorcenRet(BD1502,BH1502,BI1502),INDEX(PORCENTAJEBUSCAR,MATCH(BD1502,CódigoRET,0),4)*1),"")</f>
        <v/>
      </c>
      <c r="BG1502">
        <f t="shared" si="164"/>
        <v>0</v>
      </c>
      <c r="BO1502">
        <f t="shared" si="165"/>
        <v>0</v>
      </c>
      <c r="CC1502">
        <f t="shared" si="166"/>
        <v>0</v>
      </c>
      <c r="CD1502">
        <f t="shared" si="167"/>
        <v>0</v>
      </c>
      <c r="CG1502">
        <f ca="1">IFERROR(INDIRECT("IVA!X"&amp;MATCH(MID(COMPRAS!C1402,1,2)&amp;MID(COMPRAS!F1402,1,2)&amp;MID(COMPRAS!D1402,1,2),IVA!W:W,0)),"SIN COD.")</f>
        <v>0</v>
      </c>
      <c r="CH1502">
        <f ca="1">IFERROR(INDIRECT("IVA!Y"&amp;MATCH(MID(COMPRAS!C1402,1,2)&amp;MID(COMPRAS!F1402,1,2)&amp;MID(COMPRAS!D1402,1,2),IVA!W:W,0)),"SIN COD.")</f>
        <v>0</v>
      </c>
    </row>
    <row r="1503" spans="1:86" x14ac:dyDescent="0.25">
      <c r="A1503"/>
      <c r="B1503"/>
      <c r="D1503"/>
      <c r="AL1503">
        <f t="shared" si="161"/>
        <v>0</v>
      </c>
      <c r="AQ1503">
        <f t="shared" si="162"/>
        <v>0</v>
      </c>
      <c r="AR1503" t="str">
        <f>IFERROR(IF(OR(AP1503=338,AP1503=340,AP1503=341,AP1503=342,AP1503="342A",AP1503="342B"),PorcenRet(AP1503,AT1503,AU1503),INDEX(PORCENTAJEBUSCAR,MATCH(AP1503,CódigoRET,0),4)*1),"")</f>
        <v/>
      </c>
      <c r="AS1503">
        <f t="shared" si="163"/>
        <v>0</v>
      </c>
      <c r="BF1503" t="str">
        <f>IFERROR(IF(OR(BD1503=338,BD1503=340,BD1503=341,BD1503=342,BD1503="342A",BD1503="342B"),PorcenRet(BD1503,BH1503,BI1503),INDEX(PORCENTAJEBUSCAR,MATCH(BD1503,CódigoRET,0),4)*1),"")</f>
        <v/>
      </c>
      <c r="BG1503">
        <f t="shared" si="164"/>
        <v>0</v>
      </c>
      <c r="BO1503">
        <f t="shared" si="165"/>
        <v>0</v>
      </c>
      <c r="CC1503">
        <f t="shared" si="166"/>
        <v>0</v>
      </c>
      <c r="CD1503">
        <f t="shared" si="167"/>
        <v>0</v>
      </c>
      <c r="CG1503">
        <f ca="1">IFERROR(INDIRECT("IVA!X"&amp;MATCH(MID(COMPRAS!C1403,1,2)&amp;MID(COMPRAS!F1403,1,2)&amp;MID(COMPRAS!D1403,1,2),IVA!W:W,0)),"SIN COD.")</f>
        <v>0</v>
      </c>
      <c r="CH1503">
        <f ca="1">IFERROR(INDIRECT("IVA!Y"&amp;MATCH(MID(COMPRAS!C1403,1,2)&amp;MID(COMPRAS!F1403,1,2)&amp;MID(COMPRAS!D1403,1,2),IVA!W:W,0)),"SIN COD.")</f>
        <v>0</v>
      </c>
    </row>
    <row r="1504" spans="1:86" x14ac:dyDescent="0.25">
      <c r="A1504"/>
      <c r="B1504"/>
      <c r="D1504"/>
      <c r="AL1504">
        <f t="shared" si="161"/>
        <v>0</v>
      </c>
      <c r="AQ1504">
        <f t="shared" si="162"/>
        <v>0</v>
      </c>
      <c r="AR1504" t="str">
        <f>IFERROR(IF(OR(AP1504=338,AP1504=340,AP1504=341,AP1504=342,AP1504="342A",AP1504="342B"),PorcenRet(AP1504,AT1504,AU1504),INDEX(PORCENTAJEBUSCAR,MATCH(AP1504,CódigoRET,0),4)*1),"")</f>
        <v/>
      </c>
      <c r="AS1504">
        <f t="shared" si="163"/>
        <v>0</v>
      </c>
      <c r="BF1504" t="str">
        <f>IFERROR(IF(OR(BD1504=338,BD1504=340,BD1504=341,BD1504=342,BD1504="342A",BD1504="342B"),PorcenRet(BD1504,BH1504,BI1504),INDEX(PORCENTAJEBUSCAR,MATCH(BD1504,CódigoRET,0),4)*1),"")</f>
        <v/>
      </c>
      <c r="BG1504">
        <f t="shared" si="164"/>
        <v>0</v>
      </c>
      <c r="BO1504">
        <f t="shared" si="165"/>
        <v>0</v>
      </c>
      <c r="CC1504">
        <f t="shared" si="166"/>
        <v>0</v>
      </c>
      <c r="CD1504">
        <f t="shared" si="167"/>
        <v>0</v>
      </c>
      <c r="CG1504">
        <f ca="1">IFERROR(INDIRECT("IVA!X"&amp;MATCH(MID(COMPRAS!C1404,1,2)&amp;MID(COMPRAS!F1404,1,2)&amp;MID(COMPRAS!D1404,1,2),IVA!W:W,0)),"SIN COD.")</f>
        <v>0</v>
      </c>
      <c r="CH1504">
        <f ca="1">IFERROR(INDIRECT("IVA!Y"&amp;MATCH(MID(COMPRAS!C1404,1,2)&amp;MID(COMPRAS!F1404,1,2)&amp;MID(COMPRAS!D1404,1,2),IVA!W:W,0)),"SIN COD.")</f>
        <v>0</v>
      </c>
    </row>
    <row r="1505" spans="1:86" x14ac:dyDescent="0.25">
      <c r="A1505"/>
      <c r="B1505"/>
      <c r="D1505"/>
      <c r="AL1505">
        <f t="shared" si="161"/>
        <v>0</v>
      </c>
      <c r="AQ1505">
        <f t="shared" si="162"/>
        <v>0</v>
      </c>
      <c r="AR1505" t="str">
        <f>IFERROR(IF(OR(AP1505=338,AP1505=340,AP1505=341,AP1505=342,AP1505="342A",AP1505="342B"),PorcenRet(AP1505,AT1505,AU1505),INDEX(PORCENTAJEBUSCAR,MATCH(AP1505,CódigoRET,0),4)*1),"")</f>
        <v/>
      </c>
      <c r="AS1505">
        <f t="shared" si="163"/>
        <v>0</v>
      </c>
      <c r="BF1505" t="str">
        <f>IFERROR(IF(OR(BD1505=338,BD1505=340,BD1505=341,BD1505=342,BD1505="342A",BD1505="342B"),PorcenRet(BD1505,BH1505,BI1505),INDEX(PORCENTAJEBUSCAR,MATCH(BD1505,CódigoRET,0),4)*1),"")</f>
        <v/>
      </c>
      <c r="BG1505">
        <f t="shared" si="164"/>
        <v>0</v>
      </c>
      <c r="BO1505">
        <f t="shared" si="165"/>
        <v>0</v>
      </c>
      <c r="CC1505">
        <f t="shared" si="166"/>
        <v>0</v>
      </c>
      <c r="CD1505">
        <f t="shared" si="167"/>
        <v>0</v>
      </c>
      <c r="CG1505">
        <f ca="1">IFERROR(INDIRECT("IVA!X"&amp;MATCH(MID(COMPRAS!C1405,1,2)&amp;MID(COMPRAS!F1405,1,2)&amp;MID(COMPRAS!D1405,1,2),IVA!W:W,0)),"SIN COD.")</f>
        <v>0</v>
      </c>
      <c r="CH1505">
        <f ca="1">IFERROR(INDIRECT("IVA!Y"&amp;MATCH(MID(COMPRAS!C1405,1,2)&amp;MID(COMPRAS!F1405,1,2)&amp;MID(COMPRAS!D1405,1,2),IVA!W:W,0)),"SIN COD.")</f>
        <v>0</v>
      </c>
    </row>
    <row r="1506" spans="1:86" x14ac:dyDescent="0.25">
      <c r="A1506"/>
      <c r="B1506"/>
      <c r="D1506"/>
      <c r="AL1506">
        <f t="shared" si="161"/>
        <v>0</v>
      </c>
      <c r="AQ1506">
        <f t="shared" si="162"/>
        <v>0</v>
      </c>
      <c r="AR1506" t="str">
        <f>IFERROR(IF(OR(AP1506=338,AP1506=340,AP1506=341,AP1506=342,AP1506="342A",AP1506="342B"),PorcenRet(AP1506,AT1506,AU1506),INDEX(PORCENTAJEBUSCAR,MATCH(AP1506,CódigoRET,0),4)*1),"")</f>
        <v/>
      </c>
      <c r="AS1506">
        <f t="shared" si="163"/>
        <v>0</v>
      </c>
      <c r="BF1506" t="str">
        <f>IFERROR(IF(OR(BD1506=338,BD1506=340,BD1506=341,BD1506=342,BD1506="342A",BD1506="342B"),PorcenRet(BD1506,BH1506,BI1506),INDEX(PORCENTAJEBUSCAR,MATCH(BD1506,CódigoRET,0),4)*1),"")</f>
        <v/>
      </c>
      <c r="BG1506">
        <f t="shared" si="164"/>
        <v>0</v>
      </c>
      <c r="BO1506">
        <f t="shared" si="165"/>
        <v>0</v>
      </c>
      <c r="CC1506">
        <f t="shared" si="166"/>
        <v>0</v>
      </c>
      <c r="CD1506">
        <f t="shared" si="167"/>
        <v>0</v>
      </c>
      <c r="CG1506">
        <f ca="1">IFERROR(INDIRECT("IVA!X"&amp;MATCH(MID(COMPRAS!C1406,1,2)&amp;MID(COMPRAS!F1406,1,2)&amp;MID(COMPRAS!D1406,1,2),IVA!W:W,0)),"SIN COD.")</f>
        <v>0</v>
      </c>
      <c r="CH1506">
        <f ca="1">IFERROR(INDIRECT("IVA!Y"&amp;MATCH(MID(COMPRAS!C1406,1,2)&amp;MID(COMPRAS!F1406,1,2)&amp;MID(COMPRAS!D1406,1,2),IVA!W:W,0)),"SIN COD.")</f>
        <v>0</v>
      </c>
    </row>
    <row r="1507" spans="1:86" x14ac:dyDescent="0.25">
      <c r="A1507"/>
      <c r="B1507"/>
      <c r="D1507"/>
      <c r="AL1507">
        <f t="shared" si="161"/>
        <v>0</v>
      </c>
      <c r="AQ1507">
        <f t="shared" si="162"/>
        <v>0</v>
      </c>
      <c r="AR1507" t="str">
        <f>IFERROR(IF(OR(AP1507=338,AP1507=340,AP1507=341,AP1507=342,AP1507="342A",AP1507="342B"),PorcenRet(AP1507,AT1507,AU1507),INDEX(PORCENTAJEBUSCAR,MATCH(AP1507,CódigoRET,0),4)*1),"")</f>
        <v/>
      </c>
      <c r="AS1507">
        <f t="shared" si="163"/>
        <v>0</v>
      </c>
      <c r="BF1507" t="str">
        <f>IFERROR(IF(OR(BD1507=338,BD1507=340,BD1507=341,BD1507=342,BD1507="342A",BD1507="342B"),PorcenRet(BD1507,BH1507,BI1507),INDEX(PORCENTAJEBUSCAR,MATCH(BD1507,CódigoRET,0),4)*1),"")</f>
        <v/>
      </c>
      <c r="BG1507">
        <f t="shared" si="164"/>
        <v>0</v>
      </c>
      <c r="BO1507">
        <f t="shared" si="165"/>
        <v>0</v>
      </c>
      <c r="CC1507">
        <f t="shared" si="166"/>
        <v>0</v>
      </c>
      <c r="CD1507">
        <f t="shared" si="167"/>
        <v>0</v>
      </c>
      <c r="CG1507">
        <f ca="1">IFERROR(INDIRECT("IVA!X"&amp;MATCH(MID(COMPRAS!C1407,1,2)&amp;MID(COMPRAS!F1407,1,2)&amp;MID(COMPRAS!D1407,1,2),IVA!W:W,0)),"SIN COD.")</f>
        <v>0</v>
      </c>
      <c r="CH1507">
        <f ca="1">IFERROR(INDIRECT("IVA!Y"&amp;MATCH(MID(COMPRAS!C1407,1,2)&amp;MID(COMPRAS!F1407,1,2)&amp;MID(COMPRAS!D1407,1,2),IVA!W:W,0)),"SIN COD.")</f>
        <v>0</v>
      </c>
    </row>
    <row r="1508" spans="1:86" x14ac:dyDescent="0.25">
      <c r="A1508"/>
      <c r="B1508"/>
      <c r="D1508"/>
      <c r="AL1508">
        <f t="shared" si="161"/>
        <v>0</v>
      </c>
      <c r="AQ1508">
        <f t="shared" si="162"/>
        <v>0</v>
      </c>
      <c r="AR1508" t="str">
        <f>IFERROR(IF(OR(AP1508=338,AP1508=340,AP1508=341,AP1508=342,AP1508="342A",AP1508="342B"),PorcenRet(AP1508,AT1508,AU1508),INDEX(PORCENTAJEBUSCAR,MATCH(AP1508,CódigoRET,0),4)*1),"")</f>
        <v/>
      </c>
      <c r="AS1508">
        <f t="shared" si="163"/>
        <v>0</v>
      </c>
      <c r="BF1508" t="str">
        <f>IFERROR(IF(OR(BD1508=338,BD1508=340,BD1508=341,BD1508=342,BD1508="342A",BD1508="342B"),PorcenRet(BD1508,BH1508,BI1508),INDEX(PORCENTAJEBUSCAR,MATCH(BD1508,CódigoRET,0),4)*1),"")</f>
        <v/>
      </c>
      <c r="BG1508">
        <f t="shared" si="164"/>
        <v>0</v>
      </c>
      <c r="BO1508">
        <f t="shared" si="165"/>
        <v>0</v>
      </c>
      <c r="CC1508">
        <f t="shared" si="166"/>
        <v>0</v>
      </c>
      <c r="CD1508">
        <f t="shared" si="167"/>
        <v>0</v>
      </c>
      <c r="CG1508">
        <f ca="1">IFERROR(INDIRECT("IVA!X"&amp;MATCH(MID(COMPRAS!C1408,1,2)&amp;MID(COMPRAS!F1408,1,2)&amp;MID(COMPRAS!D1408,1,2),IVA!W:W,0)),"SIN COD.")</f>
        <v>0</v>
      </c>
      <c r="CH1508">
        <f ca="1">IFERROR(INDIRECT("IVA!Y"&amp;MATCH(MID(COMPRAS!C1408,1,2)&amp;MID(COMPRAS!F1408,1,2)&amp;MID(COMPRAS!D1408,1,2),IVA!W:W,0)),"SIN COD.")</f>
        <v>0</v>
      </c>
    </row>
    <row r="1509" spans="1:86" x14ac:dyDescent="0.25">
      <c r="A1509"/>
      <c r="B1509"/>
      <c r="D1509"/>
      <c r="AL1509">
        <f t="shared" si="161"/>
        <v>0</v>
      </c>
      <c r="AQ1509">
        <f t="shared" si="162"/>
        <v>0</v>
      </c>
      <c r="AR1509" t="str">
        <f>IFERROR(IF(OR(AP1509=338,AP1509=340,AP1509=341,AP1509=342,AP1509="342A",AP1509="342B"),PorcenRet(AP1509,AT1509,AU1509),INDEX(PORCENTAJEBUSCAR,MATCH(AP1509,CódigoRET,0),4)*1),"")</f>
        <v/>
      </c>
      <c r="AS1509">
        <f t="shared" si="163"/>
        <v>0</v>
      </c>
      <c r="BF1509" t="str">
        <f>IFERROR(IF(OR(BD1509=338,BD1509=340,BD1509=341,BD1509=342,BD1509="342A",BD1509="342B"),PorcenRet(BD1509,BH1509,BI1509),INDEX(PORCENTAJEBUSCAR,MATCH(BD1509,CódigoRET,0),4)*1),"")</f>
        <v/>
      </c>
      <c r="BG1509">
        <f t="shared" si="164"/>
        <v>0</v>
      </c>
      <c r="BO1509">
        <f t="shared" si="165"/>
        <v>0</v>
      </c>
      <c r="CC1509">
        <f t="shared" si="166"/>
        <v>0</v>
      </c>
      <c r="CD1509">
        <f t="shared" si="167"/>
        <v>0</v>
      </c>
      <c r="CG1509">
        <f ca="1">IFERROR(INDIRECT("IVA!X"&amp;MATCH(MID(COMPRAS!C1409,1,2)&amp;MID(COMPRAS!F1409,1,2)&amp;MID(COMPRAS!D1409,1,2),IVA!W:W,0)),"SIN COD.")</f>
        <v>0</v>
      </c>
      <c r="CH1509">
        <f ca="1">IFERROR(INDIRECT("IVA!Y"&amp;MATCH(MID(COMPRAS!C1409,1,2)&amp;MID(COMPRAS!F1409,1,2)&amp;MID(COMPRAS!D1409,1,2),IVA!W:W,0)),"SIN COD.")</f>
        <v>0</v>
      </c>
    </row>
    <row r="1510" spans="1:86" x14ac:dyDescent="0.25">
      <c r="A1510"/>
      <c r="B1510"/>
      <c r="D1510"/>
      <c r="AL1510">
        <f t="shared" si="161"/>
        <v>0</v>
      </c>
      <c r="AQ1510">
        <f t="shared" si="162"/>
        <v>0</v>
      </c>
      <c r="AR1510" t="str">
        <f>IFERROR(IF(OR(AP1510=338,AP1510=340,AP1510=341,AP1510=342,AP1510="342A",AP1510="342B"),PorcenRet(AP1510,AT1510,AU1510),INDEX(PORCENTAJEBUSCAR,MATCH(AP1510,CódigoRET,0),4)*1),"")</f>
        <v/>
      </c>
      <c r="AS1510">
        <f t="shared" si="163"/>
        <v>0</v>
      </c>
      <c r="BF1510" t="str">
        <f>IFERROR(IF(OR(BD1510=338,BD1510=340,BD1510=341,BD1510=342,BD1510="342A",BD1510="342B"),PorcenRet(BD1510,BH1510,BI1510),INDEX(PORCENTAJEBUSCAR,MATCH(BD1510,CódigoRET,0),4)*1),"")</f>
        <v/>
      </c>
      <c r="BG1510">
        <f t="shared" si="164"/>
        <v>0</v>
      </c>
      <c r="BO1510">
        <f t="shared" si="165"/>
        <v>0</v>
      </c>
      <c r="CC1510">
        <f t="shared" si="166"/>
        <v>0</v>
      </c>
      <c r="CD1510">
        <f t="shared" si="167"/>
        <v>0</v>
      </c>
      <c r="CG1510">
        <f ca="1">IFERROR(INDIRECT("IVA!X"&amp;MATCH(MID(COMPRAS!C1410,1,2)&amp;MID(COMPRAS!F1410,1,2)&amp;MID(COMPRAS!D1410,1,2),IVA!W:W,0)),"SIN COD.")</f>
        <v>0</v>
      </c>
      <c r="CH1510">
        <f ca="1">IFERROR(INDIRECT("IVA!Y"&amp;MATCH(MID(COMPRAS!C1410,1,2)&amp;MID(COMPRAS!F1410,1,2)&amp;MID(COMPRAS!D1410,1,2),IVA!W:W,0)),"SIN COD.")</f>
        <v>0</v>
      </c>
    </row>
    <row r="1511" spans="1:86" x14ac:dyDescent="0.25">
      <c r="A1511"/>
      <c r="B1511"/>
      <c r="D1511"/>
      <c r="AL1511">
        <f t="shared" si="161"/>
        <v>0</v>
      </c>
      <c r="AQ1511">
        <f t="shared" si="162"/>
        <v>0</v>
      </c>
      <c r="AR1511" t="str">
        <f>IFERROR(IF(OR(AP1511=338,AP1511=340,AP1511=341,AP1511=342,AP1511="342A",AP1511="342B"),PorcenRet(AP1511,AT1511,AU1511),INDEX(PORCENTAJEBUSCAR,MATCH(AP1511,CódigoRET,0),4)*1),"")</f>
        <v/>
      </c>
      <c r="AS1511">
        <f t="shared" si="163"/>
        <v>0</v>
      </c>
      <c r="BF1511" t="str">
        <f>IFERROR(IF(OR(BD1511=338,BD1511=340,BD1511=341,BD1511=342,BD1511="342A",BD1511="342B"),PorcenRet(BD1511,BH1511,BI1511),INDEX(PORCENTAJEBUSCAR,MATCH(BD1511,CódigoRET,0),4)*1),"")</f>
        <v/>
      </c>
      <c r="BG1511">
        <f t="shared" si="164"/>
        <v>0</v>
      </c>
      <c r="BO1511">
        <f t="shared" si="165"/>
        <v>0</v>
      </c>
      <c r="CC1511">
        <f t="shared" si="166"/>
        <v>0</v>
      </c>
      <c r="CD1511">
        <f t="shared" si="167"/>
        <v>0</v>
      </c>
      <c r="CG1511">
        <f ca="1">IFERROR(INDIRECT("IVA!X"&amp;MATCH(MID(COMPRAS!C1411,1,2)&amp;MID(COMPRAS!F1411,1,2)&amp;MID(COMPRAS!D1411,1,2),IVA!W:W,0)),"SIN COD.")</f>
        <v>0</v>
      </c>
      <c r="CH1511">
        <f ca="1">IFERROR(INDIRECT("IVA!Y"&amp;MATCH(MID(COMPRAS!C1411,1,2)&amp;MID(COMPRAS!F1411,1,2)&amp;MID(COMPRAS!D1411,1,2),IVA!W:W,0)),"SIN COD.")</f>
        <v>0</v>
      </c>
    </row>
    <row r="1512" spans="1:86" x14ac:dyDescent="0.25">
      <c r="A1512"/>
      <c r="B1512"/>
      <c r="D1512"/>
      <c r="AL1512">
        <f t="shared" si="161"/>
        <v>0</v>
      </c>
      <c r="AQ1512">
        <f t="shared" si="162"/>
        <v>0</v>
      </c>
      <c r="AR1512" t="str">
        <f>IFERROR(IF(OR(AP1512=338,AP1512=340,AP1512=341,AP1512=342,AP1512="342A",AP1512="342B"),PorcenRet(AP1512,AT1512,AU1512),INDEX(PORCENTAJEBUSCAR,MATCH(AP1512,CódigoRET,0),4)*1),"")</f>
        <v/>
      </c>
      <c r="AS1512">
        <f t="shared" si="163"/>
        <v>0</v>
      </c>
      <c r="BF1512" t="str">
        <f>IFERROR(IF(OR(BD1512=338,BD1512=340,BD1512=341,BD1512=342,BD1512="342A",BD1512="342B"),PorcenRet(BD1512,BH1512,BI1512),INDEX(PORCENTAJEBUSCAR,MATCH(BD1512,CódigoRET,0),4)*1),"")</f>
        <v/>
      </c>
      <c r="BG1512">
        <f t="shared" si="164"/>
        <v>0</v>
      </c>
      <c r="BO1512">
        <f t="shared" si="165"/>
        <v>0</v>
      </c>
      <c r="CC1512">
        <f t="shared" si="166"/>
        <v>0</v>
      </c>
      <c r="CD1512">
        <f t="shared" si="167"/>
        <v>0</v>
      </c>
      <c r="CG1512">
        <f ca="1">IFERROR(INDIRECT("IVA!X"&amp;MATCH(MID(COMPRAS!C1412,1,2)&amp;MID(COMPRAS!F1412,1,2)&amp;MID(COMPRAS!D1412,1,2),IVA!W:W,0)),"SIN COD.")</f>
        <v>0</v>
      </c>
      <c r="CH1512">
        <f ca="1">IFERROR(INDIRECT("IVA!Y"&amp;MATCH(MID(COMPRAS!C1412,1,2)&amp;MID(COMPRAS!F1412,1,2)&amp;MID(COMPRAS!D1412,1,2),IVA!W:W,0)),"SIN COD.")</f>
        <v>0</v>
      </c>
    </row>
    <row r="1513" spans="1:86" x14ac:dyDescent="0.25">
      <c r="A1513"/>
      <c r="B1513"/>
      <c r="D1513"/>
      <c r="AL1513">
        <f t="shared" si="161"/>
        <v>0</v>
      </c>
      <c r="AQ1513">
        <f t="shared" si="162"/>
        <v>0</v>
      </c>
      <c r="AR1513" t="str">
        <f>IFERROR(IF(OR(AP1513=338,AP1513=340,AP1513=341,AP1513=342,AP1513="342A",AP1513="342B"),PorcenRet(AP1513,AT1513,AU1513),INDEX(PORCENTAJEBUSCAR,MATCH(AP1513,CódigoRET,0),4)*1),"")</f>
        <v/>
      </c>
      <c r="AS1513">
        <f t="shared" si="163"/>
        <v>0</v>
      </c>
      <c r="BF1513" t="str">
        <f>IFERROR(IF(OR(BD1513=338,BD1513=340,BD1513=341,BD1513=342,BD1513="342A",BD1513="342B"),PorcenRet(BD1513,BH1513,BI1513),INDEX(PORCENTAJEBUSCAR,MATCH(BD1513,CódigoRET,0),4)*1),"")</f>
        <v/>
      </c>
      <c r="BG1513">
        <f t="shared" si="164"/>
        <v>0</v>
      </c>
      <c r="BO1513">
        <f t="shared" si="165"/>
        <v>0</v>
      </c>
      <c r="CC1513">
        <f t="shared" si="166"/>
        <v>0</v>
      </c>
      <c r="CD1513">
        <f t="shared" si="167"/>
        <v>0</v>
      </c>
      <c r="CG1513">
        <f ca="1">IFERROR(INDIRECT("IVA!X"&amp;MATCH(MID(COMPRAS!C1413,1,2)&amp;MID(COMPRAS!F1413,1,2)&amp;MID(COMPRAS!D1413,1,2),IVA!W:W,0)),"SIN COD.")</f>
        <v>0</v>
      </c>
      <c r="CH1513">
        <f ca="1">IFERROR(INDIRECT("IVA!Y"&amp;MATCH(MID(COMPRAS!C1413,1,2)&amp;MID(COMPRAS!F1413,1,2)&amp;MID(COMPRAS!D1413,1,2),IVA!W:W,0)),"SIN COD.")</f>
        <v>0</v>
      </c>
    </row>
    <row r="1514" spans="1:86" x14ac:dyDescent="0.25">
      <c r="A1514"/>
      <c r="B1514"/>
      <c r="D1514"/>
      <c r="AL1514">
        <f t="shared" si="161"/>
        <v>0</v>
      </c>
      <c r="AQ1514">
        <f t="shared" si="162"/>
        <v>0</v>
      </c>
      <c r="AR1514" t="str">
        <f>IFERROR(IF(OR(AP1514=338,AP1514=340,AP1514=341,AP1514=342,AP1514="342A",AP1514="342B"),PorcenRet(AP1514,AT1514,AU1514),INDEX(PORCENTAJEBUSCAR,MATCH(AP1514,CódigoRET,0),4)*1),"")</f>
        <v/>
      </c>
      <c r="AS1514">
        <f t="shared" si="163"/>
        <v>0</v>
      </c>
      <c r="BF1514" t="str">
        <f>IFERROR(IF(OR(BD1514=338,BD1514=340,BD1514=341,BD1514=342,BD1514="342A",BD1514="342B"),PorcenRet(BD1514,BH1514,BI1514),INDEX(PORCENTAJEBUSCAR,MATCH(BD1514,CódigoRET,0),4)*1),"")</f>
        <v/>
      </c>
      <c r="BG1514">
        <f t="shared" si="164"/>
        <v>0</v>
      </c>
      <c r="BO1514">
        <f t="shared" si="165"/>
        <v>0</v>
      </c>
      <c r="CC1514">
        <f t="shared" si="166"/>
        <v>0</v>
      </c>
      <c r="CD1514">
        <f t="shared" si="167"/>
        <v>0</v>
      </c>
      <c r="CG1514">
        <f ca="1">IFERROR(INDIRECT("IVA!X"&amp;MATCH(MID(COMPRAS!C1414,1,2)&amp;MID(COMPRAS!F1414,1,2)&amp;MID(COMPRAS!D1414,1,2),IVA!W:W,0)),"SIN COD.")</f>
        <v>0</v>
      </c>
      <c r="CH1514">
        <f ca="1">IFERROR(INDIRECT("IVA!Y"&amp;MATCH(MID(COMPRAS!C1414,1,2)&amp;MID(COMPRAS!F1414,1,2)&amp;MID(COMPRAS!D1414,1,2),IVA!W:W,0)),"SIN COD.")</f>
        <v>0</v>
      </c>
    </row>
    <row r="1515" spans="1:86" x14ac:dyDescent="0.25">
      <c r="A1515"/>
      <c r="B1515"/>
      <c r="D1515"/>
      <c r="AL1515">
        <f t="shared" si="161"/>
        <v>0</v>
      </c>
      <c r="AQ1515">
        <f t="shared" si="162"/>
        <v>0</v>
      </c>
      <c r="AR1515" t="str">
        <f>IFERROR(IF(OR(AP1515=338,AP1515=340,AP1515=341,AP1515=342,AP1515="342A",AP1515="342B"),PorcenRet(AP1515,AT1515,AU1515),INDEX(PORCENTAJEBUSCAR,MATCH(AP1515,CódigoRET,0),4)*1),"")</f>
        <v/>
      </c>
      <c r="AS1515">
        <f t="shared" si="163"/>
        <v>0</v>
      </c>
      <c r="BF1515" t="str">
        <f>IFERROR(IF(OR(BD1515=338,BD1515=340,BD1515=341,BD1515=342,BD1515="342A",BD1515="342B"),PorcenRet(BD1515,BH1515,BI1515),INDEX(PORCENTAJEBUSCAR,MATCH(BD1515,CódigoRET,0),4)*1),"")</f>
        <v/>
      </c>
      <c r="BG1515">
        <f t="shared" si="164"/>
        <v>0</v>
      </c>
      <c r="BO1515">
        <f t="shared" si="165"/>
        <v>0</v>
      </c>
      <c r="CC1515">
        <f t="shared" si="166"/>
        <v>0</v>
      </c>
      <c r="CD1515">
        <f t="shared" si="167"/>
        <v>0</v>
      </c>
      <c r="CG1515">
        <f ca="1">IFERROR(INDIRECT("IVA!X"&amp;MATCH(MID(COMPRAS!C1415,1,2)&amp;MID(COMPRAS!F1415,1,2)&amp;MID(COMPRAS!D1415,1,2),IVA!W:W,0)),"SIN COD.")</f>
        <v>0</v>
      </c>
      <c r="CH1515">
        <f ca="1">IFERROR(INDIRECT("IVA!Y"&amp;MATCH(MID(COMPRAS!C1415,1,2)&amp;MID(COMPRAS!F1415,1,2)&amp;MID(COMPRAS!D1415,1,2),IVA!W:W,0)),"SIN COD.")</f>
        <v>0</v>
      </c>
    </row>
    <row r="1516" spans="1:86" x14ac:dyDescent="0.25">
      <c r="A1516"/>
      <c r="B1516"/>
      <c r="D1516"/>
      <c r="AL1516">
        <f t="shared" si="161"/>
        <v>0</v>
      </c>
      <c r="AQ1516">
        <f t="shared" si="162"/>
        <v>0</v>
      </c>
      <c r="AR1516" t="str">
        <f>IFERROR(IF(OR(AP1516=338,AP1516=340,AP1516=341,AP1516=342,AP1516="342A",AP1516="342B"),PorcenRet(AP1516,AT1516,AU1516),INDEX(PORCENTAJEBUSCAR,MATCH(AP1516,CódigoRET,0),4)*1),"")</f>
        <v/>
      </c>
      <c r="AS1516">
        <f t="shared" si="163"/>
        <v>0</v>
      </c>
      <c r="BF1516" t="str">
        <f>IFERROR(IF(OR(BD1516=338,BD1516=340,BD1516=341,BD1516=342,BD1516="342A",BD1516="342B"),PorcenRet(BD1516,BH1516,BI1516),INDEX(PORCENTAJEBUSCAR,MATCH(BD1516,CódigoRET,0),4)*1),"")</f>
        <v/>
      </c>
      <c r="BG1516">
        <f t="shared" si="164"/>
        <v>0</v>
      </c>
      <c r="BO1516">
        <f t="shared" si="165"/>
        <v>0</v>
      </c>
      <c r="CC1516">
        <f t="shared" si="166"/>
        <v>0</v>
      </c>
      <c r="CD1516">
        <f t="shared" si="167"/>
        <v>0</v>
      </c>
      <c r="CG1516">
        <f ca="1">IFERROR(INDIRECT("IVA!X"&amp;MATCH(MID(COMPRAS!C1416,1,2)&amp;MID(COMPRAS!F1416,1,2)&amp;MID(COMPRAS!D1416,1,2),IVA!W:W,0)),"SIN COD.")</f>
        <v>0</v>
      </c>
      <c r="CH1516">
        <f ca="1">IFERROR(INDIRECT("IVA!Y"&amp;MATCH(MID(COMPRAS!C1416,1,2)&amp;MID(COMPRAS!F1416,1,2)&amp;MID(COMPRAS!D1416,1,2),IVA!W:W,0)),"SIN COD.")</f>
        <v>0</v>
      </c>
    </row>
    <row r="1517" spans="1:86" x14ac:dyDescent="0.25">
      <c r="A1517"/>
      <c r="B1517"/>
      <c r="D1517"/>
      <c r="AL1517">
        <f t="shared" si="161"/>
        <v>0</v>
      </c>
      <c r="AQ1517">
        <f t="shared" si="162"/>
        <v>0</v>
      </c>
      <c r="AR1517" t="str">
        <f>IFERROR(IF(OR(AP1517=338,AP1517=340,AP1517=341,AP1517=342,AP1517="342A",AP1517="342B"),PorcenRet(AP1517,AT1517,AU1517),INDEX(PORCENTAJEBUSCAR,MATCH(AP1517,CódigoRET,0),4)*1),"")</f>
        <v/>
      </c>
      <c r="AS1517">
        <f t="shared" si="163"/>
        <v>0</v>
      </c>
      <c r="BF1517" t="str">
        <f>IFERROR(IF(OR(BD1517=338,BD1517=340,BD1517=341,BD1517=342,BD1517="342A",BD1517="342B"),PorcenRet(BD1517,BH1517,BI1517),INDEX(PORCENTAJEBUSCAR,MATCH(BD1517,CódigoRET,0),4)*1),"")</f>
        <v/>
      </c>
      <c r="BG1517">
        <f t="shared" si="164"/>
        <v>0</v>
      </c>
      <c r="BO1517">
        <f t="shared" si="165"/>
        <v>0</v>
      </c>
      <c r="CC1517">
        <f t="shared" si="166"/>
        <v>0</v>
      </c>
      <c r="CD1517">
        <f t="shared" si="167"/>
        <v>0</v>
      </c>
      <c r="CG1517">
        <f ca="1">IFERROR(INDIRECT("IVA!X"&amp;MATCH(MID(COMPRAS!C1417,1,2)&amp;MID(COMPRAS!F1417,1,2)&amp;MID(COMPRAS!D1417,1,2),IVA!W:W,0)),"SIN COD.")</f>
        <v>0</v>
      </c>
      <c r="CH1517">
        <f ca="1">IFERROR(INDIRECT("IVA!Y"&amp;MATCH(MID(COMPRAS!C1417,1,2)&amp;MID(COMPRAS!F1417,1,2)&amp;MID(COMPRAS!D1417,1,2),IVA!W:W,0)),"SIN COD.")</f>
        <v>0</v>
      </c>
    </row>
    <row r="1518" spans="1:86" x14ac:dyDescent="0.25">
      <c r="A1518"/>
      <c r="B1518"/>
      <c r="D1518"/>
      <c r="AL1518">
        <f t="shared" si="161"/>
        <v>0</v>
      </c>
      <c r="AQ1518">
        <f t="shared" si="162"/>
        <v>0</v>
      </c>
      <c r="AR1518" t="str">
        <f>IFERROR(IF(OR(AP1518=338,AP1518=340,AP1518=341,AP1518=342,AP1518="342A",AP1518="342B"),PorcenRet(AP1518,AT1518,AU1518),INDEX(PORCENTAJEBUSCAR,MATCH(AP1518,CódigoRET,0),4)*1),"")</f>
        <v/>
      </c>
      <c r="AS1518">
        <f t="shared" si="163"/>
        <v>0</v>
      </c>
      <c r="BF1518" t="str">
        <f>IFERROR(IF(OR(BD1518=338,BD1518=340,BD1518=341,BD1518=342,BD1518="342A",BD1518="342B"),PorcenRet(BD1518,BH1518,BI1518),INDEX(PORCENTAJEBUSCAR,MATCH(BD1518,CódigoRET,0),4)*1),"")</f>
        <v/>
      </c>
      <c r="BG1518">
        <f t="shared" si="164"/>
        <v>0</v>
      </c>
      <c r="BO1518">
        <f t="shared" si="165"/>
        <v>0</v>
      </c>
      <c r="CC1518">
        <f t="shared" si="166"/>
        <v>0</v>
      </c>
      <c r="CD1518">
        <f t="shared" si="167"/>
        <v>0</v>
      </c>
      <c r="CG1518">
        <f ca="1">IFERROR(INDIRECT("IVA!X"&amp;MATCH(MID(COMPRAS!C1418,1,2)&amp;MID(COMPRAS!F1418,1,2)&amp;MID(COMPRAS!D1418,1,2),IVA!W:W,0)),"SIN COD.")</f>
        <v>0</v>
      </c>
      <c r="CH1518">
        <f ca="1">IFERROR(INDIRECT("IVA!Y"&amp;MATCH(MID(COMPRAS!C1418,1,2)&amp;MID(COMPRAS!F1418,1,2)&amp;MID(COMPRAS!D1418,1,2),IVA!W:W,0)),"SIN COD.")</f>
        <v>0</v>
      </c>
    </row>
    <row r="1519" spans="1:86" x14ac:dyDescent="0.25">
      <c r="A1519"/>
      <c r="B1519"/>
      <c r="D1519"/>
      <c r="AL1519">
        <f t="shared" si="161"/>
        <v>0</v>
      </c>
      <c r="AQ1519">
        <f t="shared" si="162"/>
        <v>0</v>
      </c>
      <c r="AR1519" t="str">
        <f>IFERROR(IF(OR(AP1519=338,AP1519=340,AP1519=341,AP1519=342,AP1519="342A",AP1519="342B"),PorcenRet(AP1519,AT1519,AU1519),INDEX(PORCENTAJEBUSCAR,MATCH(AP1519,CódigoRET,0),4)*1),"")</f>
        <v/>
      </c>
      <c r="AS1519">
        <f t="shared" si="163"/>
        <v>0</v>
      </c>
      <c r="BF1519" t="str">
        <f>IFERROR(IF(OR(BD1519=338,BD1519=340,BD1519=341,BD1519=342,BD1519="342A",BD1519="342B"),PorcenRet(BD1519,BH1519,BI1519),INDEX(PORCENTAJEBUSCAR,MATCH(BD1519,CódigoRET,0),4)*1),"")</f>
        <v/>
      </c>
      <c r="BG1519">
        <f t="shared" si="164"/>
        <v>0</v>
      </c>
      <c r="BO1519">
        <f t="shared" si="165"/>
        <v>0</v>
      </c>
      <c r="CC1519">
        <f t="shared" si="166"/>
        <v>0</v>
      </c>
      <c r="CD1519">
        <f t="shared" si="167"/>
        <v>0</v>
      </c>
      <c r="CG1519">
        <f ca="1">IFERROR(INDIRECT("IVA!X"&amp;MATCH(MID(COMPRAS!C1419,1,2)&amp;MID(COMPRAS!F1419,1,2)&amp;MID(COMPRAS!D1419,1,2),IVA!W:W,0)),"SIN COD.")</f>
        <v>0</v>
      </c>
      <c r="CH1519">
        <f ca="1">IFERROR(INDIRECT("IVA!Y"&amp;MATCH(MID(COMPRAS!C1419,1,2)&amp;MID(COMPRAS!F1419,1,2)&amp;MID(COMPRAS!D1419,1,2),IVA!W:W,0)),"SIN COD.")</f>
        <v>0</v>
      </c>
    </row>
    <row r="1520" spans="1:86" x14ac:dyDescent="0.25">
      <c r="A1520"/>
      <c r="B1520"/>
      <c r="D1520"/>
      <c r="AL1520">
        <f t="shared" si="161"/>
        <v>0</v>
      </c>
      <c r="AQ1520">
        <f t="shared" si="162"/>
        <v>0</v>
      </c>
      <c r="AR1520" t="str">
        <f>IFERROR(IF(OR(AP1520=338,AP1520=340,AP1520=341,AP1520=342,AP1520="342A",AP1520="342B"),PorcenRet(AP1520,AT1520,AU1520),INDEX(PORCENTAJEBUSCAR,MATCH(AP1520,CódigoRET,0),4)*1),"")</f>
        <v/>
      </c>
      <c r="AS1520">
        <f t="shared" si="163"/>
        <v>0</v>
      </c>
      <c r="BF1520" t="str">
        <f>IFERROR(IF(OR(BD1520=338,BD1520=340,BD1520=341,BD1520=342,BD1520="342A",BD1520="342B"),PorcenRet(BD1520,BH1520,BI1520),INDEX(PORCENTAJEBUSCAR,MATCH(BD1520,CódigoRET,0),4)*1),"")</f>
        <v/>
      </c>
      <c r="BG1520">
        <f t="shared" si="164"/>
        <v>0</v>
      </c>
      <c r="BO1520">
        <f t="shared" si="165"/>
        <v>0</v>
      </c>
      <c r="CC1520">
        <f t="shared" si="166"/>
        <v>0</v>
      </c>
      <c r="CD1520">
        <f t="shared" si="167"/>
        <v>0</v>
      </c>
      <c r="CG1520">
        <f ca="1">IFERROR(INDIRECT("IVA!X"&amp;MATCH(MID(COMPRAS!C1420,1,2)&amp;MID(COMPRAS!F1420,1,2)&amp;MID(COMPRAS!D1420,1,2),IVA!W:W,0)),"SIN COD.")</f>
        <v>0</v>
      </c>
      <c r="CH1520">
        <f ca="1">IFERROR(INDIRECT("IVA!Y"&amp;MATCH(MID(COMPRAS!C1420,1,2)&amp;MID(COMPRAS!F1420,1,2)&amp;MID(COMPRAS!D1420,1,2),IVA!W:W,0)),"SIN COD.")</f>
        <v>0</v>
      </c>
    </row>
    <row r="1521" spans="1:86" x14ac:dyDescent="0.25">
      <c r="A1521"/>
      <c r="B1521"/>
      <c r="D1521"/>
      <c r="AL1521">
        <f t="shared" si="161"/>
        <v>0</v>
      </c>
      <c r="AQ1521">
        <f t="shared" si="162"/>
        <v>0</v>
      </c>
      <c r="AR1521" t="str">
        <f>IFERROR(IF(OR(AP1521=338,AP1521=340,AP1521=341,AP1521=342,AP1521="342A",AP1521="342B"),PorcenRet(AP1521,AT1521,AU1521),INDEX(PORCENTAJEBUSCAR,MATCH(AP1521,CódigoRET,0),4)*1),"")</f>
        <v/>
      </c>
      <c r="AS1521">
        <f t="shared" si="163"/>
        <v>0</v>
      </c>
      <c r="BF1521" t="str">
        <f>IFERROR(IF(OR(BD1521=338,BD1521=340,BD1521=341,BD1521=342,BD1521="342A",BD1521="342B"),PorcenRet(BD1521,BH1521,BI1521),INDEX(PORCENTAJEBUSCAR,MATCH(BD1521,CódigoRET,0),4)*1),"")</f>
        <v/>
      </c>
      <c r="BG1521">
        <f t="shared" si="164"/>
        <v>0</v>
      </c>
      <c r="BO1521">
        <f t="shared" si="165"/>
        <v>0</v>
      </c>
      <c r="CC1521">
        <f t="shared" si="166"/>
        <v>0</v>
      </c>
      <c r="CD1521">
        <f t="shared" si="167"/>
        <v>0</v>
      </c>
      <c r="CG1521">
        <f ca="1">IFERROR(INDIRECT("IVA!X"&amp;MATCH(MID(COMPRAS!C1421,1,2)&amp;MID(COMPRAS!F1421,1,2)&amp;MID(COMPRAS!D1421,1,2),IVA!W:W,0)),"SIN COD.")</f>
        <v>0</v>
      </c>
      <c r="CH1521">
        <f ca="1">IFERROR(INDIRECT("IVA!Y"&amp;MATCH(MID(COMPRAS!C1421,1,2)&amp;MID(COMPRAS!F1421,1,2)&amp;MID(COMPRAS!D1421,1,2),IVA!W:W,0)),"SIN COD.")</f>
        <v>0</v>
      </c>
    </row>
    <row r="1522" spans="1:86" x14ac:dyDescent="0.25">
      <c r="A1522"/>
      <c r="B1522"/>
      <c r="D1522"/>
      <c r="AL1522">
        <f t="shared" si="161"/>
        <v>0</v>
      </c>
      <c r="AQ1522">
        <f t="shared" si="162"/>
        <v>0</v>
      </c>
      <c r="AR1522" t="str">
        <f>IFERROR(IF(OR(AP1522=338,AP1522=340,AP1522=341,AP1522=342,AP1522="342A",AP1522="342B"),PorcenRet(AP1522,AT1522,AU1522),INDEX(PORCENTAJEBUSCAR,MATCH(AP1522,CódigoRET,0),4)*1),"")</f>
        <v/>
      </c>
      <c r="AS1522">
        <f t="shared" si="163"/>
        <v>0</v>
      </c>
      <c r="BF1522" t="str">
        <f>IFERROR(IF(OR(BD1522=338,BD1522=340,BD1522=341,BD1522=342,BD1522="342A",BD1522="342B"),PorcenRet(BD1522,BH1522,BI1522),INDEX(PORCENTAJEBUSCAR,MATCH(BD1522,CódigoRET,0),4)*1),"")</f>
        <v/>
      </c>
      <c r="BG1522">
        <f t="shared" si="164"/>
        <v>0</v>
      </c>
      <c r="BO1522">
        <f t="shared" si="165"/>
        <v>0</v>
      </c>
      <c r="CC1522">
        <f t="shared" si="166"/>
        <v>0</v>
      </c>
      <c r="CD1522">
        <f t="shared" si="167"/>
        <v>0</v>
      </c>
      <c r="CG1522">
        <f ca="1">IFERROR(INDIRECT("IVA!X"&amp;MATCH(MID(COMPRAS!C1422,1,2)&amp;MID(COMPRAS!F1422,1,2)&amp;MID(COMPRAS!D1422,1,2),IVA!W:W,0)),"SIN COD.")</f>
        <v>0</v>
      </c>
      <c r="CH1522">
        <f ca="1">IFERROR(INDIRECT("IVA!Y"&amp;MATCH(MID(COMPRAS!C1422,1,2)&amp;MID(COMPRAS!F1422,1,2)&amp;MID(COMPRAS!D1422,1,2),IVA!W:W,0)),"SIN COD.")</f>
        <v>0</v>
      </c>
    </row>
    <row r="1523" spans="1:86" x14ac:dyDescent="0.25">
      <c r="A1523"/>
      <c r="B1523"/>
      <c r="D1523"/>
      <c r="AL1523">
        <f t="shared" si="161"/>
        <v>0</v>
      </c>
      <c r="AQ1523">
        <f t="shared" si="162"/>
        <v>0</v>
      </c>
      <c r="AR1523" t="str">
        <f>IFERROR(IF(OR(AP1523=338,AP1523=340,AP1523=341,AP1523=342,AP1523="342A",AP1523="342B"),PorcenRet(AP1523,AT1523,AU1523),INDEX(PORCENTAJEBUSCAR,MATCH(AP1523,CódigoRET,0),4)*1),"")</f>
        <v/>
      </c>
      <c r="AS1523">
        <f t="shared" si="163"/>
        <v>0</v>
      </c>
      <c r="BF1523" t="str">
        <f>IFERROR(IF(OR(BD1523=338,BD1523=340,BD1523=341,BD1523=342,BD1523="342A",BD1523="342B"),PorcenRet(BD1523,BH1523,BI1523),INDEX(PORCENTAJEBUSCAR,MATCH(BD1523,CódigoRET,0),4)*1),"")</f>
        <v/>
      </c>
      <c r="BG1523">
        <f t="shared" si="164"/>
        <v>0</v>
      </c>
      <c r="BO1523">
        <f t="shared" si="165"/>
        <v>0</v>
      </c>
      <c r="CC1523">
        <f t="shared" si="166"/>
        <v>0</v>
      </c>
      <c r="CD1523">
        <f t="shared" si="167"/>
        <v>0</v>
      </c>
      <c r="CG1523">
        <f ca="1">IFERROR(INDIRECT("IVA!X"&amp;MATCH(MID(COMPRAS!C1423,1,2)&amp;MID(COMPRAS!F1423,1,2)&amp;MID(COMPRAS!D1423,1,2),IVA!W:W,0)),"SIN COD.")</f>
        <v>0</v>
      </c>
      <c r="CH1523">
        <f ca="1">IFERROR(INDIRECT("IVA!Y"&amp;MATCH(MID(COMPRAS!C1423,1,2)&amp;MID(COMPRAS!F1423,1,2)&amp;MID(COMPRAS!D1423,1,2),IVA!W:W,0)),"SIN COD.")</f>
        <v>0</v>
      </c>
    </row>
    <row r="1524" spans="1:86" x14ac:dyDescent="0.25">
      <c r="A1524"/>
      <c r="B1524"/>
      <c r="D1524"/>
      <c r="AL1524">
        <f t="shared" si="161"/>
        <v>0</v>
      </c>
      <c r="AQ1524">
        <f t="shared" si="162"/>
        <v>0</v>
      </c>
      <c r="AR1524" t="str">
        <f>IFERROR(IF(OR(AP1524=338,AP1524=340,AP1524=341,AP1524=342,AP1524="342A",AP1524="342B"),PorcenRet(AP1524,AT1524,AU1524),INDEX(PORCENTAJEBUSCAR,MATCH(AP1524,CódigoRET,0),4)*1),"")</f>
        <v/>
      </c>
      <c r="AS1524">
        <f t="shared" si="163"/>
        <v>0</v>
      </c>
      <c r="BF1524" t="str">
        <f>IFERROR(IF(OR(BD1524=338,BD1524=340,BD1524=341,BD1524=342,BD1524="342A",BD1524="342B"),PorcenRet(BD1524,BH1524,BI1524),INDEX(PORCENTAJEBUSCAR,MATCH(BD1524,CódigoRET,0),4)*1),"")</f>
        <v/>
      </c>
      <c r="BG1524">
        <f t="shared" si="164"/>
        <v>0</v>
      </c>
      <c r="BO1524">
        <f t="shared" si="165"/>
        <v>0</v>
      </c>
      <c r="CC1524">
        <f t="shared" si="166"/>
        <v>0</v>
      </c>
      <c r="CD1524">
        <f t="shared" si="167"/>
        <v>0</v>
      </c>
      <c r="CG1524">
        <f ca="1">IFERROR(INDIRECT("IVA!X"&amp;MATCH(MID(COMPRAS!C1424,1,2)&amp;MID(COMPRAS!F1424,1,2)&amp;MID(COMPRAS!D1424,1,2),IVA!W:W,0)),"SIN COD.")</f>
        <v>0</v>
      </c>
      <c r="CH1524">
        <f ca="1">IFERROR(INDIRECT("IVA!Y"&amp;MATCH(MID(COMPRAS!C1424,1,2)&amp;MID(COMPRAS!F1424,1,2)&amp;MID(COMPRAS!D1424,1,2),IVA!W:W,0)),"SIN COD.")</f>
        <v>0</v>
      </c>
    </row>
    <row r="1525" spans="1:86" x14ac:dyDescent="0.25">
      <c r="A1525"/>
      <c r="B1525"/>
      <c r="D1525"/>
      <c r="AL1525">
        <f t="shared" si="161"/>
        <v>0</v>
      </c>
      <c r="AQ1525">
        <f t="shared" si="162"/>
        <v>0</v>
      </c>
      <c r="AR1525" t="str">
        <f>IFERROR(IF(OR(AP1525=338,AP1525=340,AP1525=341,AP1525=342,AP1525="342A",AP1525="342B"),PorcenRet(AP1525,AT1525,AU1525),INDEX(PORCENTAJEBUSCAR,MATCH(AP1525,CódigoRET,0),4)*1),"")</f>
        <v/>
      </c>
      <c r="AS1525">
        <f t="shared" si="163"/>
        <v>0</v>
      </c>
      <c r="BF1525" t="str">
        <f>IFERROR(IF(OR(BD1525=338,BD1525=340,BD1525=341,BD1525=342,BD1525="342A",BD1525="342B"),PorcenRet(BD1525,BH1525,BI1525),INDEX(PORCENTAJEBUSCAR,MATCH(BD1525,CódigoRET,0),4)*1),"")</f>
        <v/>
      </c>
      <c r="BG1525">
        <f t="shared" si="164"/>
        <v>0</v>
      </c>
      <c r="BO1525">
        <f t="shared" si="165"/>
        <v>0</v>
      </c>
      <c r="CC1525">
        <f t="shared" si="166"/>
        <v>0</v>
      </c>
      <c r="CD1525">
        <f t="shared" si="167"/>
        <v>0</v>
      </c>
      <c r="CG1525">
        <f ca="1">IFERROR(INDIRECT("IVA!X"&amp;MATCH(MID(COMPRAS!C1425,1,2)&amp;MID(COMPRAS!F1425,1,2)&amp;MID(COMPRAS!D1425,1,2),IVA!W:W,0)),"SIN COD.")</f>
        <v>0</v>
      </c>
      <c r="CH1525">
        <f ca="1">IFERROR(INDIRECT("IVA!Y"&amp;MATCH(MID(COMPRAS!C1425,1,2)&amp;MID(COMPRAS!F1425,1,2)&amp;MID(COMPRAS!D1425,1,2),IVA!W:W,0)),"SIN COD.")</f>
        <v>0</v>
      </c>
    </row>
    <row r="1526" spans="1:86" x14ac:dyDescent="0.25">
      <c r="A1526"/>
      <c r="B1526"/>
      <c r="D1526"/>
      <c r="AL1526">
        <f t="shared" si="161"/>
        <v>0</v>
      </c>
      <c r="AQ1526">
        <f t="shared" si="162"/>
        <v>0</v>
      </c>
      <c r="AR1526" t="str">
        <f>IFERROR(IF(OR(AP1526=338,AP1526=340,AP1526=341,AP1526=342,AP1526="342A",AP1526="342B"),PorcenRet(AP1526,AT1526,AU1526),INDEX(PORCENTAJEBUSCAR,MATCH(AP1526,CódigoRET,0),4)*1),"")</f>
        <v/>
      </c>
      <c r="AS1526">
        <f t="shared" si="163"/>
        <v>0</v>
      </c>
      <c r="BF1526" t="str">
        <f>IFERROR(IF(OR(BD1526=338,BD1526=340,BD1526=341,BD1526=342,BD1526="342A",BD1526="342B"),PorcenRet(BD1526,BH1526,BI1526),INDEX(PORCENTAJEBUSCAR,MATCH(BD1526,CódigoRET,0),4)*1),"")</f>
        <v/>
      </c>
      <c r="BG1526">
        <f t="shared" si="164"/>
        <v>0</v>
      </c>
      <c r="BO1526">
        <f t="shared" si="165"/>
        <v>0</v>
      </c>
      <c r="CC1526">
        <f t="shared" si="166"/>
        <v>0</v>
      </c>
      <c r="CD1526">
        <f t="shared" si="167"/>
        <v>0</v>
      </c>
      <c r="CG1526">
        <f ca="1">IFERROR(INDIRECT("IVA!X"&amp;MATCH(MID(COMPRAS!C1426,1,2)&amp;MID(COMPRAS!F1426,1,2)&amp;MID(COMPRAS!D1426,1,2),IVA!W:W,0)),"SIN COD.")</f>
        <v>0</v>
      </c>
      <c r="CH1526">
        <f ca="1">IFERROR(INDIRECT("IVA!Y"&amp;MATCH(MID(COMPRAS!C1426,1,2)&amp;MID(COMPRAS!F1426,1,2)&amp;MID(COMPRAS!D1426,1,2),IVA!W:W,0)),"SIN COD.")</f>
        <v>0</v>
      </c>
    </row>
    <row r="1527" spans="1:86" x14ac:dyDescent="0.25">
      <c r="A1527"/>
      <c r="B1527"/>
      <c r="D1527"/>
      <c r="AL1527">
        <f t="shared" si="161"/>
        <v>0</v>
      </c>
      <c r="AQ1527">
        <f t="shared" si="162"/>
        <v>0</v>
      </c>
      <c r="AR1527" t="str">
        <f>IFERROR(IF(OR(AP1527=338,AP1527=340,AP1527=341,AP1527=342,AP1527="342A",AP1527="342B"),PorcenRet(AP1527,AT1527,AU1527),INDEX(PORCENTAJEBUSCAR,MATCH(AP1527,CódigoRET,0),4)*1),"")</f>
        <v/>
      </c>
      <c r="AS1527">
        <f t="shared" si="163"/>
        <v>0</v>
      </c>
      <c r="BF1527" t="str">
        <f>IFERROR(IF(OR(BD1527=338,BD1527=340,BD1527=341,BD1527=342,BD1527="342A",BD1527="342B"),PorcenRet(BD1527,BH1527,BI1527),INDEX(PORCENTAJEBUSCAR,MATCH(BD1527,CódigoRET,0),4)*1),"")</f>
        <v/>
      </c>
      <c r="BG1527">
        <f t="shared" si="164"/>
        <v>0</v>
      </c>
      <c r="BO1527">
        <f t="shared" si="165"/>
        <v>0</v>
      </c>
      <c r="CC1527">
        <f t="shared" si="166"/>
        <v>0</v>
      </c>
      <c r="CD1527">
        <f t="shared" si="167"/>
        <v>0</v>
      </c>
      <c r="CG1527">
        <f ca="1">IFERROR(INDIRECT("IVA!X"&amp;MATCH(MID(COMPRAS!C1427,1,2)&amp;MID(COMPRAS!F1427,1,2)&amp;MID(COMPRAS!D1427,1,2),IVA!W:W,0)),"SIN COD.")</f>
        <v>0</v>
      </c>
      <c r="CH1527">
        <f ca="1">IFERROR(INDIRECT("IVA!Y"&amp;MATCH(MID(COMPRAS!C1427,1,2)&amp;MID(COMPRAS!F1427,1,2)&amp;MID(COMPRAS!D1427,1,2),IVA!W:W,0)),"SIN COD.")</f>
        <v>0</v>
      </c>
    </row>
    <row r="1528" spans="1:86" x14ac:dyDescent="0.25">
      <c r="A1528"/>
      <c r="B1528"/>
      <c r="D1528"/>
      <c r="AL1528">
        <f t="shared" si="161"/>
        <v>0</v>
      </c>
      <c r="AQ1528">
        <f t="shared" si="162"/>
        <v>0</v>
      </c>
      <c r="AR1528" t="str">
        <f>IFERROR(IF(OR(AP1528=338,AP1528=340,AP1528=341,AP1528=342,AP1528="342A",AP1528="342B"),PorcenRet(AP1528,AT1528,AU1528),INDEX(PORCENTAJEBUSCAR,MATCH(AP1528,CódigoRET,0),4)*1),"")</f>
        <v/>
      </c>
      <c r="AS1528">
        <f t="shared" si="163"/>
        <v>0</v>
      </c>
      <c r="BF1528" t="str">
        <f>IFERROR(IF(OR(BD1528=338,BD1528=340,BD1528=341,BD1528=342,BD1528="342A",BD1528="342B"),PorcenRet(BD1528,BH1528,BI1528),INDEX(PORCENTAJEBUSCAR,MATCH(BD1528,CódigoRET,0),4)*1),"")</f>
        <v/>
      </c>
      <c r="BG1528">
        <f t="shared" si="164"/>
        <v>0</v>
      </c>
      <c r="BO1528">
        <f t="shared" si="165"/>
        <v>0</v>
      </c>
      <c r="CC1528">
        <f t="shared" si="166"/>
        <v>0</v>
      </c>
      <c r="CD1528">
        <f t="shared" si="167"/>
        <v>0</v>
      </c>
      <c r="CG1528">
        <f ca="1">IFERROR(INDIRECT("IVA!X"&amp;MATCH(MID(COMPRAS!C1428,1,2)&amp;MID(COMPRAS!F1428,1,2)&amp;MID(COMPRAS!D1428,1,2),IVA!W:W,0)),"SIN COD.")</f>
        <v>0</v>
      </c>
      <c r="CH1528">
        <f ca="1">IFERROR(INDIRECT("IVA!Y"&amp;MATCH(MID(COMPRAS!C1428,1,2)&amp;MID(COMPRAS!F1428,1,2)&amp;MID(COMPRAS!D1428,1,2),IVA!W:W,0)),"SIN COD.")</f>
        <v>0</v>
      </c>
    </row>
    <row r="1529" spans="1:86" x14ac:dyDescent="0.25">
      <c r="A1529"/>
      <c r="B1529"/>
      <c r="D1529"/>
      <c r="AL1529">
        <f t="shared" si="161"/>
        <v>0</v>
      </c>
      <c r="AQ1529">
        <f t="shared" si="162"/>
        <v>0</v>
      </c>
      <c r="AR1529" t="str">
        <f>IFERROR(IF(OR(AP1529=338,AP1529=340,AP1529=341,AP1529=342,AP1529="342A",AP1529="342B"),PorcenRet(AP1529,AT1529,AU1529),INDEX(PORCENTAJEBUSCAR,MATCH(AP1529,CódigoRET,0),4)*1),"")</f>
        <v/>
      </c>
      <c r="AS1529">
        <f t="shared" si="163"/>
        <v>0</v>
      </c>
      <c r="BF1529" t="str">
        <f>IFERROR(IF(OR(BD1529=338,BD1529=340,BD1529=341,BD1529=342,BD1529="342A",BD1529="342B"),PorcenRet(BD1529,BH1529,BI1529),INDEX(PORCENTAJEBUSCAR,MATCH(BD1529,CódigoRET,0),4)*1),"")</f>
        <v/>
      </c>
      <c r="BG1529">
        <f t="shared" si="164"/>
        <v>0</v>
      </c>
      <c r="BO1529">
        <f t="shared" si="165"/>
        <v>0</v>
      </c>
      <c r="CC1529">
        <f t="shared" si="166"/>
        <v>0</v>
      </c>
      <c r="CD1529">
        <f t="shared" si="167"/>
        <v>0</v>
      </c>
      <c r="CG1529">
        <f ca="1">IFERROR(INDIRECT("IVA!X"&amp;MATCH(MID(COMPRAS!C1429,1,2)&amp;MID(COMPRAS!F1429,1,2)&amp;MID(COMPRAS!D1429,1,2),IVA!W:W,0)),"SIN COD.")</f>
        <v>0</v>
      </c>
      <c r="CH1529">
        <f ca="1">IFERROR(INDIRECT("IVA!Y"&amp;MATCH(MID(COMPRAS!C1429,1,2)&amp;MID(COMPRAS!F1429,1,2)&amp;MID(COMPRAS!D1429,1,2),IVA!W:W,0)),"SIN COD.")</f>
        <v>0</v>
      </c>
    </row>
    <row r="1530" spans="1:86" x14ac:dyDescent="0.25">
      <c r="A1530"/>
      <c r="B1530"/>
      <c r="D1530"/>
      <c r="AL1530">
        <f t="shared" si="161"/>
        <v>0</v>
      </c>
      <c r="AQ1530">
        <f t="shared" si="162"/>
        <v>0</v>
      </c>
      <c r="AR1530" t="str">
        <f>IFERROR(IF(OR(AP1530=338,AP1530=340,AP1530=341,AP1530=342,AP1530="342A",AP1530="342B"),PorcenRet(AP1530,AT1530,AU1530),INDEX(PORCENTAJEBUSCAR,MATCH(AP1530,CódigoRET,0),4)*1),"")</f>
        <v/>
      </c>
      <c r="AS1530">
        <f t="shared" si="163"/>
        <v>0</v>
      </c>
      <c r="BF1530" t="str">
        <f>IFERROR(IF(OR(BD1530=338,BD1530=340,BD1530=341,BD1530=342,BD1530="342A",BD1530="342B"),PorcenRet(BD1530,BH1530,BI1530),INDEX(PORCENTAJEBUSCAR,MATCH(BD1530,CódigoRET,0),4)*1),"")</f>
        <v/>
      </c>
      <c r="BG1530">
        <f t="shared" si="164"/>
        <v>0</v>
      </c>
      <c r="BO1530">
        <f t="shared" si="165"/>
        <v>0</v>
      </c>
      <c r="CC1530">
        <f t="shared" si="166"/>
        <v>0</v>
      </c>
      <c r="CD1530">
        <f t="shared" si="167"/>
        <v>0</v>
      </c>
      <c r="CG1530">
        <f ca="1">IFERROR(INDIRECT("IVA!X"&amp;MATCH(MID(COMPRAS!C1430,1,2)&amp;MID(COMPRAS!F1430,1,2)&amp;MID(COMPRAS!D1430,1,2),IVA!W:W,0)),"SIN COD.")</f>
        <v>0</v>
      </c>
      <c r="CH1530">
        <f ca="1">IFERROR(INDIRECT("IVA!Y"&amp;MATCH(MID(COMPRAS!C1430,1,2)&amp;MID(COMPRAS!F1430,1,2)&amp;MID(COMPRAS!D1430,1,2),IVA!W:W,0)),"SIN COD.")</f>
        <v>0</v>
      </c>
    </row>
    <row r="1531" spans="1:86" x14ac:dyDescent="0.25">
      <c r="A1531"/>
      <c r="B1531"/>
      <c r="D1531"/>
      <c r="AL1531">
        <f t="shared" si="161"/>
        <v>0</v>
      </c>
      <c r="AQ1531">
        <f t="shared" si="162"/>
        <v>0</v>
      </c>
      <c r="AR1531" t="str">
        <f>IFERROR(IF(OR(AP1531=338,AP1531=340,AP1531=341,AP1531=342,AP1531="342A",AP1531="342B"),PorcenRet(AP1531,AT1531,AU1531),INDEX(PORCENTAJEBUSCAR,MATCH(AP1531,CódigoRET,0),4)*1),"")</f>
        <v/>
      </c>
      <c r="AS1531">
        <f t="shared" si="163"/>
        <v>0</v>
      </c>
      <c r="BF1531" t="str">
        <f>IFERROR(IF(OR(BD1531=338,BD1531=340,BD1531=341,BD1531=342,BD1531="342A",BD1531="342B"),PorcenRet(BD1531,BH1531,BI1531),INDEX(PORCENTAJEBUSCAR,MATCH(BD1531,CódigoRET,0),4)*1),"")</f>
        <v/>
      </c>
      <c r="BG1531">
        <f t="shared" si="164"/>
        <v>0</v>
      </c>
      <c r="BO1531">
        <f t="shared" si="165"/>
        <v>0</v>
      </c>
      <c r="CC1531">
        <f t="shared" si="166"/>
        <v>0</v>
      </c>
      <c r="CD1531">
        <f t="shared" si="167"/>
        <v>0</v>
      </c>
      <c r="CG1531">
        <f ca="1">IFERROR(INDIRECT("IVA!X"&amp;MATCH(MID(COMPRAS!C1431,1,2)&amp;MID(COMPRAS!F1431,1,2)&amp;MID(COMPRAS!D1431,1,2),IVA!W:W,0)),"SIN COD.")</f>
        <v>0</v>
      </c>
      <c r="CH1531">
        <f ca="1">IFERROR(INDIRECT("IVA!Y"&amp;MATCH(MID(COMPRAS!C1431,1,2)&amp;MID(COMPRAS!F1431,1,2)&amp;MID(COMPRAS!D1431,1,2),IVA!W:W,0)),"SIN COD.")</f>
        <v>0</v>
      </c>
    </row>
    <row r="1532" spans="1:86" x14ac:dyDescent="0.25">
      <c r="A1532"/>
      <c r="B1532"/>
      <c r="D1532"/>
      <c r="AL1532">
        <f t="shared" si="161"/>
        <v>0</v>
      </c>
      <c r="AQ1532">
        <f t="shared" si="162"/>
        <v>0</v>
      </c>
      <c r="AR1532" t="str">
        <f>IFERROR(IF(OR(AP1532=338,AP1532=340,AP1532=341,AP1532=342,AP1532="342A",AP1532="342B"),PorcenRet(AP1532,AT1532,AU1532),INDEX(PORCENTAJEBUSCAR,MATCH(AP1532,CódigoRET,0),4)*1),"")</f>
        <v/>
      </c>
      <c r="AS1532">
        <f t="shared" si="163"/>
        <v>0</v>
      </c>
      <c r="BF1532" t="str">
        <f>IFERROR(IF(OR(BD1532=338,BD1532=340,BD1532=341,BD1532=342,BD1532="342A",BD1532="342B"),PorcenRet(BD1532,BH1532,BI1532),INDEX(PORCENTAJEBUSCAR,MATCH(BD1532,CódigoRET,0),4)*1),"")</f>
        <v/>
      </c>
      <c r="BG1532">
        <f t="shared" si="164"/>
        <v>0</v>
      </c>
      <c r="BO1532">
        <f t="shared" si="165"/>
        <v>0</v>
      </c>
      <c r="CC1532">
        <f t="shared" si="166"/>
        <v>0</v>
      </c>
      <c r="CD1532">
        <f t="shared" si="167"/>
        <v>0</v>
      </c>
      <c r="CG1532">
        <f ca="1">IFERROR(INDIRECT("IVA!X"&amp;MATCH(MID(COMPRAS!C1432,1,2)&amp;MID(COMPRAS!F1432,1,2)&amp;MID(COMPRAS!D1432,1,2),IVA!W:W,0)),"SIN COD.")</f>
        <v>0</v>
      </c>
      <c r="CH1532">
        <f ca="1">IFERROR(INDIRECT("IVA!Y"&amp;MATCH(MID(COMPRAS!C1432,1,2)&amp;MID(COMPRAS!F1432,1,2)&amp;MID(COMPRAS!D1432,1,2),IVA!W:W,0)),"SIN COD.")</f>
        <v>0</v>
      </c>
    </row>
    <row r="1533" spans="1:86" x14ac:dyDescent="0.25">
      <c r="A1533"/>
      <c r="B1533"/>
      <c r="D1533"/>
      <c r="AL1533">
        <f t="shared" si="161"/>
        <v>0</v>
      </c>
      <c r="AQ1533">
        <f t="shared" si="162"/>
        <v>0</v>
      </c>
      <c r="AR1533" t="str">
        <f>IFERROR(IF(OR(AP1533=338,AP1533=340,AP1533=341,AP1533=342,AP1533="342A",AP1533="342B"),PorcenRet(AP1533,AT1533,AU1533),INDEX(PORCENTAJEBUSCAR,MATCH(AP1533,CódigoRET,0),4)*1),"")</f>
        <v/>
      </c>
      <c r="AS1533">
        <f t="shared" si="163"/>
        <v>0</v>
      </c>
      <c r="BF1533" t="str">
        <f>IFERROR(IF(OR(BD1533=338,BD1533=340,BD1533=341,BD1533=342,BD1533="342A",BD1533="342B"),PorcenRet(BD1533,BH1533,BI1533),INDEX(PORCENTAJEBUSCAR,MATCH(BD1533,CódigoRET,0),4)*1),"")</f>
        <v/>
      </c>
      <c r="BG1533">
        <f t="shared" si="164"/>
        <v>0</v>
      </c>
      <c r="BO1533">
        <f t="shared" si="165"/>
        <v>0</v>
      </c>
      <c r="CC1533">
        <f t="shared" si="166"/>
        <v>0</v>
      </c>
      <c r="CD1533">
        <f t="shared" si="167"/>
        <v>0</v>
      </c>
      <c r="CG1533">
        <f ca="1">IFERROR(INDIRECT("IVA!X"&amp;MATCH(MID(COMPRAS!C1433,1,2)&amp;MID(COMPRAS!F1433,1,2)&amp;MID(COMPRAS!D1433,1,2),IVA!W:W,0)),"SIN COD.")</f>
        <v>0</v>
      </c>
      <c r="CH1533">
        <f ca="1">IFERROR(INDIRECT("IVA!Y"&amp;MATCH(MID(COMPRAS!C1433,1,2)&amp;MID(COMPRAS!F1433,1,2)&amp;MID(COMPRAS!D1433,1,2),IVA!W:W,0)),"SIN COD.")</f>
        <v>0</v>
      </c>
    </row>
    <row r="1534" spans="1:86" x14ac:dyDescent="0.25">
      <c r="A1534"/>
      <c r="B1534"/>
      <c r="D1534"/>
      <c r="AL1534">
        <f t="shared" si="161"/>
        <v>0</v>
      </c>
      <c r="AQ1534">
        <f t="shared" si="162"/>
        <v>0</v>
      </c>
      <c r="AR1534" t="str">
        <f>IFERROR(IF(OR(AP1534=338,AP1534=340,AP1534=341,AP1534=342,AP1534="342A",AP1534="342B"),PorcenRet(AP1534,AT1534,AU1534),INDEX(PORCENTAJEBUSCAR,MATCH(AP1534,CódigoRET,0),4)*1),"")</f>
        <v/>
      </c>
      <c r="AS1534">
        <f t="shared" si="163"/>
        <v>0</v>
      </c>
      <c r="BF1534" t="str">
        <f>IFERROR(IF(OR(BD1534=338,BD1534=340,BD1534=341,BD1534=342,BD1534="342A",BD1534="342B"),PorcenRet(BD1534,BH1534,BI1534),INDEX(PORCENTAJEBUSCAR,MATCH(BD1534,CódigoRET,0),4)*1),"")</f>
        <v/>
      </c>
      <c r="BG1534">
        <f t="shared" si="164"/>
        <v>0</v>
      </c>
      <c r="BO1534">
        <f t="shared" si="165"/>
        <v>0</v>
      </c>
      <c r="CC1534">
        <f t="shared" si="166"/>
        <v>0</v>
      </c>
      <c r="CD1534">
        <f t="shared" si="167"/>
        <v>0</v>
      </c>
      <c r="CG1534">
        <f ca="1">IFERROR(INDIRECT("IVA!X"&amp;MATCH(MID(COMPRAS!C1434,1,2)&amp;MID(COMPRAS!F1434,1,2)&amp;MID(COMPRAS!D1434,1,2),IVA!W:W,0)),"SIN COD.")</f>
        <v>0</v>
      </c>
      <c r="CH1534">
        <f ca="1">IFERROR(INDIRECT("IVA!Y"&amp;MATCH(MID(COMPRAS!C1434,1,2)&amp;MID(COMPRAS!F1434,1,2)&amp;MID(COMPRAS!D1434,1,2),IVA!W:W,0)),"SIN COD.")</f>
        <v>0</v>
      </c>
    </row>
    <row r="1535" spans="1:86" x14ac:dyDescent="0.25">
      <c r="A1535"/>
      <c r="B1535"/>
      <c r="D1535"/>
      <c r="AL1535">
        <f t="shared" si="161"/>
        <v>0</v>
      </c>
      <c r="AQ1535">
        <f t="shared" si="162"/>
        <v>0</v>
      </c>
      <c r="AR1535" t="str">
        <f>IFERROR(IF(OR(AP1535=338,AP1535=340,AP1535=341,AP1535=342,AP1535="342A",AP1535="342B"),PorcenRet(AP1535,AT1535,AU1535),INDEX(PORCENTAJEBUSCAR,MATCH(AP1535,CódigoRET,0),4)*1),"")</f>
        <v/>
      </c>
      <c r="AS1535">
        <f t="shared" si="163"/>
        <v>0</v>
      </c>
      <c r="BF1535" t="str">
        <f>IFERROR(IF(OR(BD1535=338,BD1535=340,BD1535=341,BD1535=342,BD1535="342A",BD1535="342B"),PorcenRet(BD1535,BH1535,BI1535),INDEX(PORCENTAJEBUSCAR,MATCH(BD1535,CódigoRET,0),4)*1),"")</f>
        <v/>
      </c>
      <c r="BG1535">
        <f t="shared" si="164"/>
        <v>0</v>
      </c>
      <c r="BO1535">
        <f t="shared" si="165"/>
        <v>0</v>
      </c>
      <c r="CC1535">
        <f t="shared" si="166"/>
        <v>0</v>
      </c>
      <c r="CD1535">
        <f t="shared" si="167"/>
        <v>0</v>
      </c>
      <c r="CG1535">
        <f ca="1">IFERROR(INDIRECT("IVA!X"&amp;MATCH(MID(COMPRAS!C1435,1,2)&amp;MID(COMPRAS!F1435,1,2)&amp;MID(COMPRAS!D1435,1,2),IVA!W:W,0)),"SIN COD.")</f>
        <v>0</v>
      </c>
      <c r="CH1535">
        <f ca="1">IFERROR(INDIRECT("IVA!Y"&amp;MATCH(MID(COMPRAS!C1435,1,2)&amp;MID(COMPRAS!F1435,1,2)&amp;MID(COMPRAS!D1435,1,2),IVA!W:W,0)),"SIN COD.")</f>
        <v>0</v>
      </c>
    </row>
    <row r="1536" spans="1:86" x14ac:dyDescent="0.25">
      <c r="A1536"/>
      <c r="B1536"/>
      <c r="D1536"/>
      <c r="AL1536">
        <f t="shared" si="161"/>
        <v>0</v>
      </c>
      <c r="AQ1536">
        <f t="shared" si="162"/>
        <v>0</v>
      </c>
      <c r="AR1536" t="str">
        <f>IFERROR(IF(OR(AP1536=338,AP1536=340,AP1536=341,AP1536=342,AP1536="342A",AP1536="342B"),PorcenRet(AP1536,AT1536,AU1536),INDEX(PORCENTAJEBUSCAR,MATCH(AP1536,CódigoRET,0),4)*1),"")</f>
        <v/>
      </c>
      <c r="AS1536">
        <f t="shared" si="163"/>
        <v>0</v>
      </c>
      <c r="BF1536" t="str">
        <f>IFERROR(IF(OR(BD1536=338,BD1536=340,BD1536=341,BD1536=342,BD1536="342A",BD1536="342B"),PorcenRet(BD1536,BH1536,BI1536),INDEX(PORCENTAJEBUSCAR,MATCH(BD1536,CódigoRET,0),4)*1),"")</f>
        <v/>
      </c>
      <c r="BG1536">
        <f t="shared" si="164"/>
        <v>0</v>
      </c>
      <c r="BO1536">
        <f t="shared" si="165"/>
        <v>0</v>
      </c>
      <c r="CC1536">
        <f t="shared" si="166"/>
        <v>0</v>
      </c>
      <c r="CD1536">
        <f t="shared" si="167"/>
        <v>0</v>
      </c>
      <c r="CG1536">
        <f ca="1">IFERROR(INDIRECT("IVA!X"&amp;MATCH(MID(COMPRAS!C1436,1,2)&amp;MID(COMPRAS!F1436,1,2)&amp;MID(COMPRAS!D1436,1,2),IVA!W:W,0)),"SIN COD.")</f>
        <v>0</v>
      </c>
      <c r="CH1536">
        <f ca="1">IFERROR(INDIRECT("IVA!Y"&amp;MATCH(MID(COMPRAS!C1436,1,2)&amp;MID(COMPRAS!F1436,1,2)&amp;MID(COMPRAS!D1436,1,2),IVA!W:W,0)),"SIN COD.")</f>
        <v>0</v>
      </c>
    </row>
    <row r="1537" spans="1:86" x14ac:dyDescent="0.25">
      <c r="A1537"/>
      <c r="B1537"/>
      <c r="D1537"/>
      <c r="AL1537">
        <f t="shared" si="161"/>
        <v>0</v>
      </c>
      <c r="AQ1537">
        <f t="shared" si="162"/>
        <v>0</v>
      </c>
      <c r="AR1537" t="str">
        <f>IFERROR(IF(OR(AP1537=338,AP1537=340,AP1537=341,AP1537=342,AP1537="342A",AP1537="342B"),PorcenRet(AP1537,AT1537,AU1537),INDEX(PORCENTAJEBUSCAR,MATCH(AP1537,CódigoRET,0),4)*1),"")</f>
        <v/>
      </c>
      <c r="AS1537">
        <f t="shared" si="163"/>
        <v>0</v>
      </c>
      <c r="BF1537" t="str">
        <f>IFERROR(IF(OR(BD1537=338,BD1537=340,BD1537=341,BD1537=342,BD1537="342A",BD1537="342B"),PorcenRet(BD1537,BH1537,BI1537),INDEX(PORCENTAJEBUSCAR,MATCH(BD1537,CódigoRET,0),4)*1),"")</f>
        <v/>
      </c>
      <c r="BG1537">
        <f t="shared" si="164"/>
        <v>0</v>
      </c>
      <c r="BO1537">
        <f t="shared" si="165"/>
        <v>0</v>
      </c>
      <c r="CC1537">
        <f t="shared" si="166"/>
        <v>0</v>
      </c>
      <c r="CD1537">
        <f t="shared" si="167"/>
        <v>0</v>
      </c>
      <c r="CG1537">
        <f ca="1">IFERROR(INDIRECT("IVA!X"&amp;MATCH(MID(COMPRAS!C1437,1,2)&amp;MID(COMPRAS!F1437,1,2)&amp;MID(COMPRAS!D1437,1,2),IVA!W:W,0)),"SIN COD.")</f>
        <v>0</v>
      </c>
      <c r="CH1537">
        <f ca="1">IFERROR(INDIRECT("IVA!Y"&amp;MATCH(MID(COMPRAS!C1437,1,2)&amp;MID(COMPRAS!F1437,1,2)&amp;MID(COMPRAS!D1437,1,2),IVA!W:W,0)),"SIN COD.")</f>
        <v>0</v>
      </c>
    </row>
    <row r="1538" spans="1:86" x14ac:dyDescent="0.25">
      <c r="A1538"/>
      <c r="B1538"/>
      <c r="D1538"/>
      <c r="AL1538">
        <f t="shared" ref="AL1538:AL1601" si="168">O1538+P1538+Q1538+R1538+S1538+T1538+U1538+V1538</f>
        <v>0</v>
      </c>
      <c r="AQ1538">
        <f t="shared" ref="AQ1538:AQ1601" si="169">+P1538+Q1538+R1538+S1538-BE1538-BQ1538-BW1538+O1538</f>
        <v>0</v>
      </c>
      <c r="AR1538" t="str">
        <f>IFERROR(IF(OR(AP1538=338,AP1538=340,AP1538=341,AP1538=342,AP1538="342A",AP1538="342B"),PorcenRet(AP1538,AT1538,AU1538),INDEX(PORCENTAJEBUSCAR,MATCH(AP1538,CódigoRET,0),4)*1),"")</f>
        <v/>
      </c>
      <c r="AS1538">
        <f t="shared" ref="AS1538:AS1601" si="170">ROUND(IF(AP1538="",0,AQ1538*(AR1538/100)),2)</f>
        <v>0</v>
      </c>
      <c r="BF1538" t="str">
        <f>IFERROR(IF(OR(BD1538=338,BD1538=340,BD1538=341,BD1538=342,BD1538="342A",BD1538="342B"),PorcenRet(BD1538,BH1538,BI1538),INDEX(PORCENTAJEBUSCAR,MATCH(BD1538,CódigoRET,0),4)*1),"")</f>
        <v/>
      </c>
      <c r="BG1538">
        <f t="shared" ref="BG1538:BG1601" si="171">ROUND(IF(BD1538="",0,BE1538*(BF1538/100)),2)</f>
        <v>0</v>
      </c>
      <c r="BO1538">
        <f t="shared" ref="BO1538:BO1601" si="172">IF(MID(F1538,1,2)="41",SUM(O1538:S1538),0)</f>
        <v>0</v>
      </c>
      <c r="CC1538">
        <f t="shared" ref="CC1538:CC1601" si="173">O1538+P1538+Q1538+R1538+S1538</f>
        <v>0</v>
      </c>
      <c r="CD1538">
        <f t="shared" ref="CD1538:CD1601" si="174">T1538+U1538</f>
        <v>0</v>
      </c>
      <c r="CG1538">
        <f ca="1">IFERROR(INDIRECT("IVA!X"&amp;MATCH(MID(COMPRAS!C1438,1,2)&amp;MID(COMPRAS!F1438,1,2)&amp;MID(COMPRAS!D1438,1,2),IVA!W:W,0)),"SIN COD.")</f>
        <v>0</v>
      </c>
      <c r="CH1538">
        <f ca="1">IFERROR(INDIRECT("IVA!Y"&amp;MATCH(MID(COMPRAS!C1438,1,2)&amp;MID(COMPRAS!F1438,1,2)&amp;MID(COMPRAS!D1438,1,2),IVA!W:W,0)),"SIN COD.")</f>
        <v>0</v>
      </c>
    </row>
    <row r="1539" spans="1:86" x14ac:dyDescent="0.25">
      <c r="A1539"/>
      <c r="B1539"/>
      <c r="D1539"/>
      <c r="AL1539">
        <f t="shared" si="168"/>
        <v>0</v>
      </c>
      <c r="AQ1539">
        <f t="shared" si="169"/>
        <v>0</v>
      </c>
      <c r="AR1539" t="str">
        <f>IFERROR(IF(OR(AP1539=338,AP1539=340,AP1539=341,AP1539=342,AP1539="342A",AP1539="342B"),PorcenRet(AP1539,AT1539,AU1539),INDEX(PORCENTAJEBUSCAR,MATCH(AP1539,CódigoRET,0),4)*1),"")</f>
        <v/>
      </c>
      <c r="AS1539">
        <f t="shared" si="170"/>
        <v>0</v>
      </c>
      <c r="BF1539" t="str">
        <f>IFERROR(IF(OR(BD1539=338,BD1539=340,BD1539=341,BD1539=342,BD1539="342A",BD1539="342B"),PorcenRet(BD1539,BH1539,BI1539),INDEX(PORCENTAJEBUSCAR,MATCH(BD1539,CódigoRET,0),4)*1),"")</f>
        <v/>
      </c>
      <c r="BG1539">
        <f t="shared" si="171"/>
        <v>0</v>
      </c>
      <c r="BO1539">
        <f t="shared" si="172"/>
        <v>0</v>
      </c>
      <c r="CC1539">
        <f t="shared" si="173"/>
        <v>0</v>
      </c>
      <c r="CD1539">
        <f t="shared" si="174"/>
        <v>0</v>
      </c>
      <c r="CG1539">
        <f ca="1">IFERROR(INDIRECT("IVA!X"&amp;MATCH(MID(COMPRAS!C1439,1,2)&amp;MID(COMPRAS!F1439,1,2)&amp;MID(COMPRAS!D1439,1,2),IVA!W:W,0)),"SIN COD.")</f>
        <v>0</v>
      </c>
      <c r="CH1539">
        <f ca="1">IFERROR(INDIRECT("IVA!Y"&amp;MATCH(MID(COMPRAS!C1439,1,2)&amp;MID(COMPRAS!F1439,1,2)&amp;MID(COMPRAS!D1439,1,2),IVA!W:W,0)),"SIN COD.")</f>
        <v>0</v>
      </c>
    </row>
    <row r="1540" spans="1:86" x14ac:dyDescent="0.25">
      <c r="A1540"/>
      <c r="B1540"/>
      <c r="D1540"/>
      <c r="AL1540">
        <f t="shared" si="168"/>
        <v>0</v>
      </c>
      <c r="AQ1540">
        <f t="shared" si="169"/>
        <v>0</v>
      </c>
      <c r="AR1540" t="str">
        <f>IFERROR(IF(OR(AP1540=338,AP1540=340,AP1540=341,AP1540=342,AP1540="342A",AP1540="342B"),PorcenRet(AP1540,AT1540,AU1540),INDEX(PORCENTAJEBUSCAR,MATCH(AP1540,CódigoRET,0),4)*1),"")</f>
        <v/>
      </c>
      <c r="AS1540">
        <f t="shared" si="170"/>
        <v>0</v>
      </c>
      <c r="BF1540" t="str">
        <f>IFERROR(IF(OR(BD1540=338,BD1540=340,BD1540=341,BD1540=342,BD1540="342A",BD1540="342B"),PorcenRet(BD1540,BH1540,BI1540),INDEX(PORCENTAJEBUSCAR,MATCH(BD1540,CódigoRET,0),4)*1),"")</f>
        <v/>
      </c>
      <c r="BG1540">
        <f t="shared" si="171"/>
        <v>0</v>
      </c>
      <c r="BO1540">
        <f t="shared" si="172"/>
        <v>0</v>
      </c>
      <c r="CC1540">
        <f t="shared" si="173"/>
        <v>0</v>
      </c>
      <c r="CD1540">
        <f t="shared" si="174"/>
        <v>0</v>
      </c>
      <c r="CG1540">
        <f ca="1">IFERROR(INDIRECT("IVA!X"&amp;MATCH(MID(COMPRAS!C1440,1,2)&amp;MID(COMPRAS!F1440,1,2)&amp;MID(COMPRAS!D1440,1,2),IVA!W:W,0)),"SIN COD.")</f>
        <v>0</v>
      </c>
      <c r="CH1540">
        <f ca="1">IFERROR(INDIRECT("IVA!Y"&amp;MATCH(MID(COMPRAS!C1440,1,2)&amp;MID(COMPRAS!F1440,1,2)&amp;MID(COMPRAS!D1440,1,2),IVA!W:W,0)),"SIN COD.")</f>
        <v>0</v>
      </c>
    </row>
    <row r="1541" spans="1:86" x14ac:dyDescent="0.25">
      <c r="A1541"/>
      <c r="B1541"/>
      <c r="D1541"/>
      <c r="AL1541">
        <f t="shared" si="168"/>
        <v>0</v>
      </c>
      <c r="AQ1541">
        <f t="shared" si="169"/>
        <v>0</v>
      </c>
      <c r="AR1541" t="str">
        <f>IFERROR(IF(OR(AP1541=338,AP1541=340,AP1541=341,AP1541=342,AP1541="342A",AP1541="342B"),PorcenRet(AP1541,AT1541,AU1541),INDEX(PORCENTAJEBUSCAR,MATCH(AP1541,CódigoRET,0),4)*1),"")</f>
        <v/>
      </c>
      <c r="AS1541">
        <f t="shared" si="170"/>
        <v>0</v>
      </c>
      <c r="BF1541" t="str">
        <f>IFERROR(IF(OR(BD1541=338,BD1541=340,BD1541=341,BD1541=342,BD1541="342A",BD1541="342B"),PorcenRet(BD1541,BH1541,BI1541),INDEX(PORCENTAJEBUSCAR,MATCH(BD1541,CódigoRET,0),4)*1),"")</f>
        <v/>
      </c>
      <c r="BG1541">
        <f t="shared" si="171"/>
        <v>0</v>
      </c>
      <c r="BO1541">
        <f t="shared" si="172"/>
        <v>0</v>
      </c>
      <c r="CC1541">
        <f t="shared" si="173"/>
        <v>0</v>
      </c>
      <c r="CD1541">
        <f t="shared" si="174"/>
        <v>0</v>
      </c>
      <c r="CG1541">
        <f ca="1">IFERROR(INDIRECT("IVA!X"&amp;MATCH(MID(COMPRAS!C1441,1,2)&amp;MID(COMPRAS!F1441,1,2)&amp;MID(COMPRAS!D1441,1,2),IVA!W:W,0)),"SIN COD.")</f>
        <v>0</v>
      </c>
      <c r="CH1541">
        <f ca="1">IFERROR(INDIRECT("IVA!Y"&amp;MATCH(MID(COMPRAS!C1441,1,2)&amp;MID(COMPRAS!F1441,1,2)&amp;MID(COMPRAS!D1441,1,2),IVA!W:W,0)),"SIN COD.")</f>
        <v>0</v>
      </c>
    </row>
    <row r="1542" spans="1:86" x14ac:dyDescent="0.25">
      <c r="A1542"/>
      <c r="B1542"/>
      <c r="D1542"/>
      <c r="AL1542">
        <f t="shared" si="168"/>
        <v>0</v>
      </c>
      <c r="AQ1542">
        <f t="shared" si="169"/>
        <v>0</v>
      </c>
      <c r="AR1542" t="str">
        <f>IFERROR(IF(OR(AP1542=338,AP1542=340,AP1542=341,AP1542=342,AP1542="342A",AP1542="342B"),PorcenRet(AP1542,AT1542,AU1542),INDEX(PORCENTAJEBUSCAR,MATCH(AP1542,CódigoRET,0),4)*1),"")</f>
        <v/>
      </c>
      <c r="AS1542">
        <f t="shared" si="170"/>
        <v>0</v>
      </c>
      <c r="BF1542" t="str">
        <f>IFERROR(IF(OR(BD1542=338,BD1542=340,BD1542=341,BD1542=342,BD1542="342A",BD1542="342B"),PorcenRet(BD1542,BH1542,BI1542),INDEX(PORCENTAJEBUSCAR,MATCH(BD1542,CódigoRET,0),4)*1),"")</f>
        <v/>
      </c>
      <c r="BG1542">
        <f t="shared" si="171"/>
        <v>0</v>
      </c>
      <c r="BO1542">
        <f t="shared" si="172"/>
        <v>0</v>
      </c>
      <c r="CC1542">
        <f t="shared" si="173"/>
        <v>0</v>
      </c>
      <c r="CD1542">
        <f t="shared" si="174"/>
        <v>0</v>
      </c>
      <c r="CG1542">
        <f ca="1">IFERROR(INDIRECT("IVA!X"&amp;MATCH(MID(COMPRAS!C1442,1,2)&amp;MID(COMPRAS!F1442,1,2)&amp;MID(COMPRAS!D1442,1,2),IVA!W:W,0)),"SIN COD.")</f>
        <v>0</v>
      </c>
      <c r="CH1542">
        <f ca="1">IFERROR(INDIRECT("IVA!Y"&amp;MATCH(MID(COMPRAS!C1442,1,2)&amp;MID(COMPRAS!F1442,1,2)&amp;MID(COMPRAS!D1442,1,2),IVA!W:W,0)),"SIN COD.")</f>
        <v>0</v>
      </c>
    </row>
    <row r="1543" spans="1:86" x14ac:dyDescent="0.25">
      <c r="A1543"/>
      <c r="B1543"/>
      <c r="D1543"/>
      <c r="AL1543">
        <f t="shared" si="168"/>
        <v>0</v>
      </c>
      <c r="AQ1543">
        <f t="shared" si="169"/>
        <v>0</v>
      </c>
      <c r="AR1543" t="str">
        <f>IFERROR(IF(OR(AP1543=338,AP1543=340,AP1543=341,AP1543=342,AP1543="342A",AP1543="342B"),PorcenRet(AP1543,AT1543,AU1543),INDEX(PORCENTAJEBUSCAR,MATCH(AP1543,CódigoRET,0),4)*1),"")</f>
        <v/>
      </c>
      <c r="AS1543">
        <f t="shared" si="170"/>
        <v>0</v>
      </c>
      <c r="BF1543" t="str">
        <f>IFERROR(IF(OR(BD1543=338,BD1543=340,BD1543=341,BD1543=342,BD1543="342A",BD1543="342B"),PorcenRet(BD1543,BH1543,BI1543),INDEX(PORCENTAJEBUSCAR,MATCH(BD1543,CódigoRET,0),4)*1),"")</f>
        <v/>
      </c>
      <c r="BG1543">
        <f t="shared" si="171"/>
        <v>0</v>
      </c>
      <c r="BO1543">
        <f t="shared" si="172"/>
        <v>0</v>
      </c>
      <c r="CC1543">
        <f t="shared" si="173"/>
        <v>0</v>
      </c>
      <c r="CD1543">
        <f t="shared" si="174"/>
        <v>0</v>
      </c>
      <c r="CG1543">
        <f ca="1">IFERROR(INDIRECT("IVA!X"&amp;MATCH(MID(COMPRAS!C1443,1,2)&amp;MID(COMPRAS!F1443,1,2)&amp;MID(COMPRAS!D1443,1,2),IVA!W:W,0)),"SIN COD.")</f>
        <v>0</v>
      </c>
      <c r="CH1543">
        <f ca="1">IFERROR(INDIRECT("IVA!Y"&amp;MATCH(MID(COMPRAS!C1443,1,2)&amp;MID(COMPRAS!F1443,1,2)&amp;MID(COMPRAS!D1443,1,2),IVA!W:W,0)),"SIN COD.")</f>
        <v>0</v>
      </c>
    </row>
    <row r="1544" spans="1:86" x14ac:dyDescent="0.25">
      <c r="A1544"/>
      <c r="B1544"/>
      <c r="D1544"/>
      <c r="AL1544">
        <f t="shared" si="168"/>
        <v>0</v>
      </c>
      <c r="AQ1544">
        <f t="shared" si="169"/>
        <v>0</v>
      </c>
      <c r="AR1544" t="str">
        <f>IFERROR(IF(OR(AP1544=338,AP1544=340,AP1544=341,AP1544=342,AP1544="342A",AP1544="342B"),PorcenRet(AP1544,AT1544,AU1544),INDEX(PORCENTAJEBUSCAR,MATCH(AP1544,CódigoRET,0),4)*1),"")</f>
        <v/>
      </c>
      <c r="AS1544">
        <f t="shared" si="170"/>
        <v>0</v>
      </c>
      <c r="BF1544" t="str">
        <f>IFERROR(IF(OR(BD1544=338,BD1544=340,BD1544=341,BD1544=342,BD1544="342A",BD1544="342B"),PorcenRet(BD1544,BH1544,BI1544),INDEX(PORCENTAJEBUSCAR,MATCH(BD1544,CódigoRET,0),4)*1),"")</f>
        <v/>
      </c>
      <c r="BG1544">
        <f t="shared" si="171"/>
        <v>0</v>
      </c>
      <c r="BO1544">
        <f t="shared" si="172"/>
        <v>0</v>
      </c>
      <c r="CC1544">
        <f t="shared" si="173"/>
        <v>0</v>
      </c>
      <c r="CD1544">
        <f t="shared" si="174"/>
        <v>0</v>
      </c>
      <c r="CG1544">
        <f ca="1">IFERROR(INDIRECT("IVA!X"&amp;MATCH(MID(COMPRAS!C1444,1,2)&amp;MID(COMPRAS!F1444,1,2)&amp;MID(COMPRAS!D1444,1,2),IVA!W:W,0)),"SIN COD.")</f>
        <v>0</v>
      </c>
      <c r="CH1544">
        <f ca="1">IFERROR(INDIRECT("IVA!Y"&amp;MATCH(MID(COMPRAS!C1444,1,2)&amp;MID(COMPRAS!F1444,1,2)&amp;MID(COMPRAS!D1444,1,2),IVA!W:W,0)),"SIN COD.")</f>
        <v>0</v>
      </c>
    </row>
    <row r="1545" spans="1:86" x14ac:dyDescent="0.25">
      <c r="A1545"/>
      <c r="B1545"/>
      <c r="D1545"/>
      <c r="AL1545">
        <f t="shared" si="168"/>
        <v>0</v>
      </c>
      <c r="AQ1545">
        <f t="shared" si="169"/>
        <v>0</v>
      </c>
      <c r="AR1545" t="str">
        <f>IFERROR(IF(OR(AP1545=338,AP1545=340,AP1545=341,AP1545=342,AP1545="342A",AP1545="342B"),PorcenRet(AP1545,AT1545,AU1545),INDEX(PORCENTAJEBUSCAR,MATCH(AP1545,CódigoRET,0),4)*1),"")</f>
        <v/>
      </c>
      <c r="AS1545">
        <f t="shared" si="170"/>
        <v>0</v>
      </c>
      <c r="BF1545" t="str">
        <f>IFERROR(IF(OR(BD1545=338,BD1545=340,BD1545=341,BD1545=342,BD1545="342A",BD1545="342B"),PorcenRet(BD1545,BH1545,BI1545),INDEX(PORCENTAJEBUSCAR,MATCH(BD1545,CódigoRET,0),4)*1),"")</f>
        <v/>
      </c>
      <c r="BG1545">
        <f t="shared" si="171"/>
        <v>0</v>
      </c>
      <c r="BO1545">
        <f t="shared" si="172"/>
        <v>0</v>
      </c>
      <c r="CC1545">
        <f t="shared" si="173"/>
        <v>0</v>
      </c>
      <c r="CD1545">
        <f t="shared" si="174"/>
        <v>0</v>
      </c>
      <c r="CG1545">
        <f ca="1">IFERROR(INDIRECT("IVA!X"&amp;MATCH(MID(COMPRAS!C1445,1,2)&amp;MID(COMPRAS!F1445,1,2)&amp;MID(COMPRAS!D1445,1,2),IVA!W:W,0)),"SIN COD.")</f>
        <v>0</v>
      </c>
      <c r="CH1545">
        <f ca="1">IFERROR(INDIRECT("IVA!Y"&amp;MATCH(MID(COMPRAS!C1445,1,2)&amp;MID(COMPRAS!F1445,1,2)&amp;MID(COMPRAS!D1445,1,2),IVA!W:W,0)),"SIN COD.")</f>
        <v>0</v>
      </c>
    </row>
    <row r="1546" spans="1:86" x14ac:dyDescent="0.25">
      <c r="A1546"/>
      <c r="B1546"/>
      <c r="D1546"/>
      <c r="AL1546">
        <f t="shared" si="168"/>
        <v>0</v>
      </c>
      <c r="AQ1546">
        <f t="shared" si="169"/>
        <v>0</v>
      </c>
      <c r="AR1546" t="str">
        <f>IFERROR(IF(OR(AP1546=338,AP1546=340,AP1546=341,AP1546=342,AP1546="342A",AP1546="342B"),PorcenRet(AP1546,AT1546,AU1546),INDEX(PORCENTAJEBUSCAR,MATCH(AP1546,CódigoRET,0),4)*1),"")</f>
        <v/>
      </c>
      <c r="AS1546">
        <f t="shared" si="170"/>
        <v>0</v>
      </c>
      <c r="BF1546" t="str">
        <f>IFERROR(IF(OR(BD1546=338,BD1546=340,BD1546=341,BD1546=342,BD1546="342A",BD1546="342B"),PorcenRet(BD1546,BH1546,BI1546),INDEX(PORCENTAJEBUSCAR,MATCH(BD1546,CódigoRET,0),4)*1),"")</f>
        <v/>
      </c>
      <c r="BG1546">
        <f t="shared" si="171"/>
        <v>0</v>
      </c>
      <c r="BO1546">
        <f t="shared" si="172"/>
        <v>0</v>
      </c>
      <c r="CC1546">
        <f t="shared" si="173"/>
        <v>0</v>
      </c>
      <c r="CD1546">
        <f t="shared" si="174"/>
        <v>0</v>
      </c>
      <c r="CG1546">
        <f ca="1">IFERROR(INDIRECT("IVA!X"&amp;MATCH(MID(COMPRAS!C1446,1,2)&amp;MID(COMPRAS!F1446,1,2)&amp;MID(COMPRAS!D1446,1,2),IVA!W:W,0)),"SIN COD.")</f>
        <v>0</v>
      </c>
      <c r="CH1546">
        <f ca="1">IFERROR(INDIRECT("IVA!Y"&amp;MATCH(MID(COMPRAS!C1446,1,2)&amp;MID(COMPRAS!F1446,1,2)&amp;MID(COMPRAS!D1446,1,2),IVA!W:W,0)),"SIN COD.")</f>
        <v>0</v>
      </c>
    </row>
    <row r="1547" spans="1:86" x14ac:dyDescent="0.25">
      <c r="A1547"/>
      <c r="B1547"/>
      <c r="D1547"/>
      <c r="AL1547">
        <f t="shared" si="168"/>
        <v>0</v>
      </c>
      <c r="AQ1547">
        <f t="shared" si="169"/>
        <v>0</v>
      </c>
      <c r="AR1547" t="str">
        <f>IFERROR(IF(OR(AP1547=338,AP1547=340,AP1547=341,AP1547=342,AP1547="342A",AP1547="342B"),PorcenRet(AP1547,AT1547,AU1547),INDEX(PORCENTAJEBUSCAR,MATCH(AP1547,CódigoRET,0),4)*1),"")</f>
        <v/>
      </c>
      <c r="AS1547">
        <f t="shared" si="170"/>
        <v>0</v>
      </c>
      <c r="BF1547" t="str">
        <f>IFERROR(IF(OR(BD1547=338,BD1547=340,BD1547=341,BD1547=342,BD1547="342A",BD1547="342B"),PorcenRet(BD1547,BH1547,BI1547),INDEX(PORCENTAJEBUSCAR,MATCH(BD1547,CódigoRET,0),4)*1),"")</f>
        <v/>
      </c>
      <c r="BG1547">
        <f t="shared" si="171"/>
        <v>0</v>
      </c>
      <c r="BO1547">
        <f t="shared" si="172"/>
        <v>0</v>
      </c>
      <c r="CC1547">
        <f t="shared" si="173"/>
        <v>0</v>
      </c>
      <c r="CD1547">
        <f t="shared" si="174"/>
        <v>0</v>
      </c>
      <c r="CG1547">
        <f ca="1">IFERROR(INDIRECT("IVA!X"&amp;MATCH(MID(COMPRAS!C1447,1,2)&amp;MID(COMPRAS!F1447,1,2)&amp;MID(COMPRAS!D1447,1,2),IVA!W:W,0)),"SIN COD.")</f>
        <v>0</v>
      </c>
      <c r="CH1547">
        <f ca="1">IFERROR(INDIRECT("IVA!Y"&amp;MATCH(MID(COMPRAS!C1447,1,2)&amp;MID(COMPRAS!F1447,1,2)&amp;MID(COMPRAS!D1447,1,2),IVA!W:W,0)),"SIN COD.")</f>
        <v>0</v>
      </c>
    </row>
    <row r="1548" spans="1:86" x14ac:dyDescent="0.25">
      <c r="A1548"/>
      <c r="B1548"/>
      <c r="D1548"/>
      <c r="AL1548">
        <f t="shared" si="168"/>
        <v>0</v>
      </c>
      <c r="AQ1548">
        <f t="shared" si="169"/>
        <v>0</v>
      </c>
      <c r="AR1548" t="str">
        <f>IFERROR(IF(OR(AP1548=338,AP1548=340,AP1548=341,AP1548=342,AP1548="342A",AP1548="342B"),PorcenRet(AP1548,AT1548,AU1548),INDEX(PORCENTAJEBUSCAR,MATCH(AP1548,CódigoRET,0),4)*1),"")</f>
        <v/>
      </c>
      <c r="AS1548">
        <f t="shared" si="170"/>
        <v>0</v>
      </c>
      <c r="BF1548" t="str">
        <f>IFERROR(IF(OR(BD1548=338,BD1548=340,BD1548=341,BD1548=342,BD1548="342A",BD1548="342B"),PorcenRet(BD1548,BH1548,BI1548),INDEX(PORCENTAJEBUSCAR,MATCH(BD1548,CódigoRET,0),4)*1),"")</f>
        <v/>
      </c>
      <c r="BG1548">
        <f t="shared" si="171"/>
        <v>0</v>
      </c>
      <c r="BO1548">
        <f t="shared" si="172"/>
        <v>0</v>
      </c>
      <c r="CC1548">
        <f t="shared" si="173"/>
        <v>0</v>
      </c>
      <c r="CD1548">
        <f t="shared" si="174"/>
        <v>0</v>
      </c>
      <c r="CG1548">
        <f ca="1">IFERROR(INDIRECT("IVA!X"&amp;MATCH(MID(COMPRAS!C1448,1,2)&amp;MID(COMPRAS!F1448,1,2)&amp;MID(COMPRAS!D1448,1,2),IVA!W:W,0)),"SIN COD.")</f>
        <v>0</v>
      </c>
      <c r="CH1548">
        <f ca="1">IFERROR(INDIRECT("IVA!Y"&amp;MATCH(MID(COMPRAS!C1448,1,2)&amp;MID(COMPRAS!F1448,1,2)&amp;MID(COMPRAS!D1448,1,2),IVA!W:W,0)),"SIN COD.")</f>
        <v>0</v>
      </c>
    </row>
    <row r="1549" spans="1:86" x14ac:dyDescent="0.25">
      <c r="A1549"/>
      <c r="B1549"/>
      <c r="D1549"/>
      <c r="AL1549">
        <f t="shared" si="168"/>
        <v>0</v>
      </c>
      <c r="AQ1549">
        <f t="shared" si="169"/>
        <v>0</v>
      </c>
      <c r="AR1549" t="str">
        <f>IFERROR(IF(OR(AP1549=338,AP1549=340,AP1549=341,AP1549=342,AP1549="342A",AP1549="342B"),PorcenRet(AP1549,AT1549,AU1549),INDEX(PORCENTAJEBUSCAR,MATCH(AP1549,CódigoRET,0),4)*1),"")</f>
        <v/>
      </c>
      <c r="AS1549">
        <f t="shared" si="170"/>
        <v>0</v>
      </c>
      <c r="BF1549" t="str">
        <f>IFERROR(IF(OR(BD1549=338,BD1549=340,BD1549=341,BD1549=342,BD1549="342A",BD1549="342B"),PorcenRet(BD1549,BH1549,BI1549),INDEX(PORCENTAJEBUSCAR,MATCH(BD1549,CódigoRET,0),4)*1),"")</f>
        <v/>
      </c>
      <c r="BG1549">
        <f t="shared" si="171"/>
        <v>0</v>
      </c>
      <c r="BO1549">
        <f t="shared" si="172"/>
        <v>0</v>
      </c>
      <c r="CC1549">
        <f t="shared" si="173"/>
        <v>0</v>
      </c>
      <c r="CD1549">
        <f t="shared" si="174"/>
        <v>0</v>
      </c>
      <c r="CG1549">
        <f ca="1">IFERROR(INDIRECT("IVA!X"&amp;MATCH(MID(COMPRAS!C1449,1,2)&amp;MID(COMPRAS!F1449,1,2)&amp;MID(COMPRAS!D1449,1,2),IVA!W:W,0)),"SIN COD.")</f>
        <v>0</v>
      </c>
      <c r="CH1549">
        <f ca="1">IFERROR(INDIRECT("IVA!Y"&amp;MATCH(MID(COMPRAS!C1449,1,2)&amp;MID(COMPRAS!F1449,1,2)&amp;MID(COMPRAS!D1449,1,2),IVA!W:W,0)),"SIN COD.")</f>
        <v>0</v>
      </c>
    </row>
    <row r="1550" spans="1:86" x14ac:dyDescent="0.25">
      <c r="A1550"/>
      <c r="B1550"/>
      <c r="D1550"/>
      <c r="AL1550">
        <f t="shared" si="168"/>
        <v>0</v>
      </c>
      <c r="AQ1550">
        <f t="shared" si="169"/>
        <v>0</v>
      </c>
      <c r="AR1550" t="str">
        <f>IFERROR(IF(OR(AP1550=338,AP1550=340,AP1550=341,AP1550=342,AP1550="342A",AP1550="342B"),PorcenRet(AP1550,AT1550,AU1550),INDEX(PORCENTAJEBUSCAR,MATCH(AP1550,CódigoRET,0),4)*1),"")</f>
        <v/>
      </c>
      <c r="AS1550">
        <f t="shared" si="170"/>
        <v>0</v>
      </c>
      <c r="BF1550" t="str">
        <f>IFERROR(IF(OR(BD1550=338,BD1550=340,BD1550=341,BD1550=342,BD1550="342A",BD1550="342B"),PorcenRet(BD1550,BH1550,BI1550),INDEX(PORCENTAJEBUSCAR,MATCH(BD1550,CódigoRET,0),4)*1),"")</f>
        <v/>
      </c>
      <c r="BG1550">
        <f t="shared" si="171"/>
        <v>0</v>
      </c>
      <c r="BO1550">
        <f t="shared" si="172"/>
        <v>0</v>
      </c>
      <c r="CC1550">
        <f t="shared" si="173"/>
        <v>0</v>
      </c>
      <c r="CD1550">
        <f t="shared" si="174"/>
        <v>0</v>
      </c>
      <c r="CG1550">
        <f ca="1">IFERROR(INDIRECT("IVA!X"&amp;MATCH(MID(COMPRAS!C1450,1,2)&amp;MID(COMPRAS!F1450,1,2)&amp;MID(COMPRAS!D1450,1,2),IVA!W:W,0)),"SIN COD.")</f>
        <v>0</v>
      </c>
      <c r="CH1550">
        <f ca="1">IFERROR(INDIRECT("IVA!Y"&amp;MATCH(MID(COMPRAS!C1450,1,2)&amp;MID(COMPRAS!F1450,1,2)&amp;MID(COMPRAS!D1450,1,2),IVA!W:W,0)),"SIN COD.")</f>
        <v>0</v>
      </c>
    </row>
    <row r="1551" spans="1:86" x14ac:dyDescent="0.25">
      <c r="A1551"/>
      <c r="B1551"/>
      <c r="D1551"/>
      <c r="AL1551">
        <f t="shared" si="168"/>
        <v>0</v>
      </c>
      <c r="AQ1551">
        <f t="shared" si="169"/>
        <v>0</v>
      </c>
      <c r="AR1551" t="str">
        <f>IFERROR(IF(OR(AP1551=338,AP1551=340,AP1551=341,AP1551=342,AP1551="342A",AP1551="342B"),PorcenRet(AP1551,AT1551,AU1551),INDEX(PORCENTAJEBUSCAR,MATCH(AP1551,CódigoRET,0),4)*1),"")</f>
        <v/>
      </c>
      <c r="AS1551">
        <f t="shared" si="170"/>
        <v>0</v>
      </c>
      <c r="BF1551" t="str">
        <f>IFERROR(IF(OR(BD1551=338,BD1551=340,BD1551=341,BD1551=342,BD1551="342A",BD1551="342B"),PorcenRet(BD1551,BH1551,BI1551),INDEX(PORCENTAJEBUSCAR,MATCH(BD1551,CódigoRET,0),4)*1),"")</f>
        <v/>
      </c>
      <c r="BG1551">
        <f t="shared" si="171"/>
        <v>0</v>
      </c>
      <c r="BO1551">
        <f t="shared" si="172"/>
        <v>0</v>
      </c>
      <c r="CC1551">
        <f t="shared" si="173"/>
        <v>0</v>
      </c>
      <c r="CD1551">
        <f t="shared" si="174"/>
        <v>0</v>
      </c>
      <c r="CG1551">
        <f ca="1">IFERROR(INDIRECT("IVA!X"&amp;MATCH(MID(COMPRAS!C1451,1,2)&amp;MID(COMPRAS!F1451,1,2)&amp;MID(COMPRAS!D1451,1,2),IVA!W:W,0)),"SIN COD.")</f>
        <v>0</v>
      </c>
      <c r="CH1551">
        <f ca="1">IFERROR(INDIRECT("IVA!Y"&amp;MATCH(MID(COMPRAS!C1451,1,2)&amp;MID(COMPRAS!F1451,1,2)&amp;MID(COMPRAS!D1451,1,2),IVA!W:W,0)),"SIN COD.")</f>
        <v>0</v>
      </c>
    </row>
    <row r="1552" spans="1:86" x14ac:dyDescent="0.25">
      <c r="A1552"/>
      <c r="B1552"/>
      <c r="D1552"/>
      <c r="AL1552">
        <f t="shared" si="168"/>
        <v>0</v>
      </c>
      <c r="AQ1552">
        <f t="shared" si="169"/>
        <v>0</v>
      </c>
      <c r="AR1552" t="str">
        <f>IFERROR(IF(OR(AP1552=338,AP1552=340,AP1552=341,AP1552=342,AP1552="342A",AP1552="342B"),PorcenRet(AP1552,AT1552,AU1552),INDEX(PORCENTAJEBUSCAR,MATCH(AP1552,CódigoRET,0),4)*1),"")</f>
        <v/>
      </c>
      <c r="AS1552">
        <f t="shared" si="170"/>
        <v>0</v>
      </c>
      <c r="BF1552" t="str">
        <f>IFERROR(IF(OR(BD1552=338,BD1552=340,BD1552=341,BD1552=342,BD1552="342A",BD1552="342B"),PorcenRet(BD1552,BH1552,BI1552),INDEX(PORCENTAJEBUSCAR,MATCH(BD1552,CódigoRET,0),4)*1),"")</f>
        <v/>
      </c>
      <c r="BG1552">
        <f t="shared" si="171"/>
        <v>0</v>
      </c>
      <c r="BO1552">
        <f t="shared" si="172"/>
        <v>0</v>
      </c>
      <c r="CC1552">
        <f t="shared" si="173"/>
        <v>0</v>
      </c>
      <c r="CD1552">
        <f t="shared" si="174"/>
        <v>0</v>
      </c>
      <c r="CG1552">
        <f ca="1">IFERROR(INDIRECT("IVA!X"&amp;MATCH(MID(COMPRAS!C1452,1,2)&amp;MID(COMPRAS!F1452,1,2)&amp;MID(COMPRAS!D1452,1,2),IVA!W:W,0)),"SIN COD.")</f>
        <v>0</v>
      </c>
      <c r="CH1552">
        <f ca="1">IFERROR(INDIRECT("IVA!Y"&amp;MATCH(MID(COMPRAS!C1452,1,2)&amp;MID(COMPRAS!F1452,1,2)&amp;MID(COMPRAS!D1452,1,2),IVA!W:W,0)),"SIN COD.")</f>
        <v>0</v>
      </c>
    </row>
    <row r="1553" spans="1:86" x14ac:dyDescent="0.25">
      <c r="A1553"/>
      <c r="B1553"/>
      <c r="D1553"/>
      <c r="AL1553">
        <f t="shared" si="168"/>
        <v>0</v>
      </c>
      <c r="AQ1553">
        <f t="shared" si="169"/>
        <v>0</v>
      </c>
      <c r="AR1553" t="str">
        <f>IFERROR(IF(OR(AP1553=338,AP1553=340,AP1553=341,AP1553=342,AP1553="342A",AP1553="342B"),PorcenRet(AP1553,AT1553,AU1553),INDEX(PORCENTAJEBUSCAR,MATCH(AP1553,CódigoRET,0),4)*1),"")</f>
        <v/>
      </c>
      <c r="AS1553">
        <f t="shared" si="170"/>
        <v>0</v>
      </c>
      <c r="BF1553" t="str">
        <f>IFERROR(IF(OR(BD1553=338,BD1553=340,BD1553=341,BD1553=342,BD1553="342A",BD1553="342B"),PorcenRet(BD1553,BH1553,BI1553),INDEX(PORCENTAJEBUSCAR,MATCH(BD1553,CódigoRET,0),4)*1),"")</f>
        <v/>
      </c>
      <c r="BG1553">
        <f t="shared" si="171"/>
        <v>0</v>
      </c>
      <c r="BO1553">
        <f t="shared" si="172"/>
        <v>0</v>
      </c>
      <c r="CC1553">
        <f t="shared" si="173"/>
        <v>0</v>
      </c>
      <c r="CD1553">
        <f t="shared" si="174"/>
        <v>0</v>
      </c>
      <c r="CG1553">
        <f ca="1">IFERROR(INDIRECT("IVA!X"&amp;MATCH(MID(COMPRAS!C1453,1,2)&amp;MID(COMPRAS!F1453,1,2)&amp;MID(COMPRAS!D1453,1,2),IVA!W:W,0)),"SIN COD.")</f>
        <v>0</v>
      </c>
      <c r="CH1553">
        <f ca="1">IFERROR(INDIRECT("IVA!Y"&amp;MATCH(MID(COMPRAS!C1453,1,2)&amp;MID(COMPRAS!F1453,1,2)&amp;MID(COMPRAS!D1453,1,2),IVA!W:W,0)),"SIN COD.")</f>
        <v>0</v>
      </c>
    </row>
    <row r="1554" spans="1:86" x14ac:dyDescent="0.25">
      <c r="A1554"/>
      <c r="B1554"/>
      <c r="D1554"/>
      <c r="AL1554">
        <f t="shared" si="168"/>
        <v>0</v>
      </c>
      <c r="AQ1554">
        <f t="shared" si="169"/>
        <v>0</v>
      </c>
      <c r="AR1554" t="str">
        <f>IFERROR(IF(OR(AP1554=338,AP1554=340,AP1554=341,AP1554=342,AP1554="342A",AP1554="342B"),PorcenRet(AP1554,AT1554,AU1554),INDEX(PORCENTAJEBUSCAR,MATCH(AP1554,CódigoRET,0),4)*1),"")</f>
        <v/>
      </c>
      <c r="AS1554">
        <f t="shared" si="170"/>
        <v>0</v>
      </c>
      <c r="BF1554" t="str">
        <f>IFERROR(IF(OR(BD1554=338,BD1554=340,BD1554=341,BD1554=342,BD1554="342A",BD1554="342B"),PorcenRet(BD1554,BH1554,BI1554),INDEX(PORCENTAJEBUSCAR,MATCH(BD1554,CódigoRET,0),4)*1),"")</f>
        <v/>
      </c>
      <c r="BG1554">
        <f t="shared" si="171"/>
        <v>0</v>
      </c>
      <c r="BO1554">
        <f t="shared" si="172"/>
        <v>0</v>
      </c>
      <c r="CC1554">
        <f t="shared" si="173"/>
        <v>0</v>
      </c>
      <c r="CD1554">
        <f t="shared" si="174"/>
        <v>0</v>
      </c>
      <c r="CG1554">
        <f ca="1">IFERROR(INDIRECT("IVA!X"&amp;MATCH(MID(COMPRAS!C1454,1,2)&amp;MID(COMPRAS!F1454,1,2)&amp;MID(COMPRAS!D1454,1,2),IVA!W:W,0)),"SIN COD.")</f>
        <v>0</v>
      </c>
      <c r="CH1554">
        <f ca="1">IFERROR(INDIRECT("IVA!Y"&amp;MATCH(MID(COMPRAS!C1454,1,2)&amp;MID(COMPRAS!F1454,1,2)&amp;MID(COMPRAS!D1454,1,2),IVA!W:W,0)),"SIN COD.")</f>
        <v>0</v>
      </c>
    </row>
    <row r="1555" spans="1:86" x14ac:dyDescent="0.25">
      <c r="A1555"/>
      <c r="B1555"/>
      <c r="D1555"/>
      <c r="AL1555">
        <f t="shared" si="168"/>
        <v>0</v>
      </c>
      <c r="AQ1555">
        <f t="shared" si="169"/>
        <v>0</v>
      </c>
      <c r="AR1555" t="str">
        <f>IFERROR(IF(OR(AP1555=338,AP1555=340,AP1555=341,AP1555=342,AP1555="342A",AP1555="342B"),PorcenRet(AP1555,AT1555,AU1555),INDEX(PORCENTAJEBUSCAR,MATCH(AP1555,CódigoRET,0),4)*1),"")</f>
        <v/>
      </c>
      <c r="AS1555">
        <f t="shared" si="170"/>
        <v>0</v>
      </c>
      <c r="BF1555" t="str">
        <f>IFERROR(IF(OR(BD1555=338,BD1555=340,BD1555=341,BD1555=342,BD1555="342A",BD1555="342B"),PorcenRet(BD1555,BH1555,BI1555),INDEX(PORCENTAJEBUSCAR,MATCH(BD1555,CódigoRET,0),4)*1),"")</f>
        <v/>
      </c>
      <c r="BG1555">
        <f t="shared" si="171"/>
        <v>0</v>
      </c>
      <c r="BO1555">
        <f t="shared" si="172"/>
        <v>0</v>
      </c>
      <c r="CC1555">
        <f t="shared" si="173"/>
        <v>0</v>
      </c>
      <c r="CD1555">
        <f t="shared" si="174"/>
        <v>0</v>
      </c>
      <c r="CG1555">
        <f ca="1">IFERROR(INDIRECT("IVA!X"&amp;MATCH(MID(COMPRAS!C1455,1,2)&amp;MID(COMPRAS!F1455,1,2)&amp;MID(COMPRAS!D1455,1,2),IVA!W:W,0)),"SIN COD.")</f>
        <v>0</v>
      </c>
      <c r="CH1555">
        <f ca="1">IFERROR(INDIRECT("IVA!Y"&amp;MATCH(MID(COMPRAS!C1455,1,2)&amp;MID(COMPRAS!F1455,1,2)&amp;MID(COMPRAS!D1455,1,2),IVA!W:W,0)),"SIN COD.")</f>
        <v>0</v>
      </c>
    </row>
    <row r="1556" spans="1:86" x14ac:dyDescent="0.25">
      <c r="A1556"/>
      <c r="B1556"/>
      <c r="D1556"/>
      <c r="AL1556">
        <f t="shared" si="168"/>
        <v>0</v>
      </c>
      <c r="AQ1556">
        <f t="shared" si="169"/>
        <v>0</v>
      </c>
      <c r="AR1556" t="str">
        <f>IFERROR(IF(OR(AP1556=338,AP1556=340,AP1556=341,AP1556=342,AP1556="342A",AP1556="342B"),PorcenRet(AP1556,AT1556,AU1556),INDEX(PORCENTAJEBUSCAR,MATCH(AP1556,CódigoRET,0),4)*1),"")</f>
        <v/>
      </c>
      <c r="AS1556">
        <f t="shared" si="170"/>
        <v>0</v>
      </c>
      <c r="BF1556" t="str">
        <f>IFERROR(IF(OR(BD1556=338,BD1556=340,BD1556=341,BD1556=342,BD1556="342A",BD1556="342B"),PorcenRet(BD1556,BH1556,BI1556),INDEX(PORCENTAJEBUSCAR,MATCH(BD1556,CódigoRET,0),4)*1),"")</f>
        <v/>
      </c>
      <c r="BG1556">
        <f t="shared" si="171"/>
        <v>0</v>
      </c>
      <c r="BO1556">
        <f t="shared" si="172"/>
        <v>0</v>
      </c>
      <c r="CC1556">
        <f t="shared" si="173"/>
        <v>0</v>
      </c>
      <c r="CD1556">
        <f t="shared" si="174"/>
        <v>0</v>
      </c>
      <c r="CG1556">
        <f ca="1">IFERROR(INDIRECT("IVA!X"&amp;MATCH(MID(COMPRAS!C1456,1,2)&amp;MID(COMPRAS!F1456,1,2)&amp;MID(COMPRAS!D1456,1,2),IVA!W:W,0)),"SIN COD.")</f>
        <v>0</v>
      </c>
      <c r="CH1556">
        <f ca="1">IFERROR(INDIRECT("IVA!Y"&amp;MATCH(MID(COMPRAS!C1456,1,2)&amp;MID(COMPRAS!F1456,1,2)&amp;MID(COMPRAS!D1456,1,2),IVA!W:W,0)),"SIN COD.")</f>
        <v>0</v>
      </c>
    </row>
    <row r="1557" spans="1:86" x14ac:dyDescent="0.25">
      <c r="A1557"/>
      <c r="B1557"/>
      <c r="D1557"/>
      <c r="AL1557">
        <f t="shared" si="168"/>
        <v>0</v>
      </c>
      <c r="AQ1557">
        <f t="shared" si="169"/>
        <v>0</v>
      </c>
      <c r="AR1557" t="str">
        <f>IFERROR(IF(OR(AP1557=338,AP1557=340,AP1557=341,AP1557=342,AP1557="342A",AP1557="342B"),PorcenRet(AP1557,AT1557,AU1557),INDEX(PORCENTAJEBUSCAR,MATCH(AP1557,CódigoRET,0),4)*1),"")</f>
        <v/>
      </c>
      <c r="AS1557">
        <f t="shared" si="170"/>
        <v>0</v>
      </c>
      <c r="BF1557" t="str">
        <f>IFERROR(IF(OR(BD1557=338,BD1557=340,BD1557=341,BD1557=342,BD1557="342A",BD1557="342B"),PorcenRet(BD1557,BH1557,BI1557),INDEX(PORCENTAJEBUSCAR,MATCH(BD1557,CódigoRET,0),4)*1),"")</f>
        <v/>
      </c>
      <c r="BG1557">
        <f t="shared" si="171"/>
        <v>0</v>
      </c>
      <c r="BO1557">
        <f t="shared" si="172"/>
        <v>0</v>
      </c>
      <c r="CC1557">
        <f t="shared" si="173"/>
        <v>0</v>
      </c>
      <c r="CD1557">
        <f t="shared" si="174"/>
        <v>0</v>
      </c>
      <c r="CG1557">
        <f ca="1">IFERROR(INDIRECT("IVA!X"&amp;MATCH(MID(COMPRAS!C1457,1,2)&amp;MID(COMPRAS!F1457,1,2)&amp;MID(COMPRAS!D1457,1,2),IVA!W:W,0)),"SIN COD.")</f>
        <v>0</v>
      </c>
      <c r="CH1557">
        <f ca="1">IFERROR(INDIRECT("IVA!Y"&amp;MATCH(MID(COMPRAS!C1457,1,2)&amp;MID(COMPRAS!F1457,1,2)&amp;MID(COMPRAS!D1457,1,2),IVA!W:W,0)),"SIN COD.")</f>
        <v>0</v>
      </c>
    </row>
    <row r="1558" spans="1:86" x14ac:dyDescent="0.25">
      <c r="A1558"/>
      <c r="B1558"/>
      <c r="D1558"/>
      <c r="AL1558">
        <f t="shared" si="168"/>
        <v>0</v>
      </c>
      <c r="AQ1558">
        <f t="shared" si="169"/>
        <v>0</v>
      </c>
      <c r="AR1558" t="str">
        <f>IFERROR(IF(OR(AP1558=338,AP1558=340,AP1558=341,AP1558=342,AP1558="342A",AP1558="342B"),PorcenRet(AP1558,AT1558,AU1558),INDEX(PORCENTAJEBUSCAR,MATCH(AP1558,CódigoRET,0),4)*1),"")</f>
        <v/>
      </c>
      <c r="AS1558">
        <f t="shared" si="170"/>
        <v>0</v>
      </c>
      <c r="BF1558" t="str">
        <f>IFERROR(IF(OR(BD1558=338,BD1558=340,BD1558=341,BD1558=342,BD1558="342A",BD1558="342B"),PorcenRet(BD1558,BH1558,BI1558),INDEX(PORCENTAJEBUSCAR,MATCH(BD1558,CódigoRET,0),4)*1),"")</f>
        <v/>
      </c>
      <c r="BG1558">
        <f t="shared" si="171"/>
        <v>0</v>
      </c>
      <c r="BO1558">
        <f t="shared" si="172"/>
        <v>0</v>
      </c>
      <c r="CC1558">
        <f t="shared" si="173"/>
        <v>0</v>
      </c>
      <c r="CD1558">
        <f t="shared" si="174"/>
        <v>0</v>
      </c>
      <c r="CG1558">
        <f ca="1">IFERROR(INDIRECT("IVA!X"&amp;MATCH(MID(COMPRAS!C1458,1,2)&amp;MID(COMPRAS!F1458,1,2)&amp;MID(COMPRAS!D1458,1,2),IVA!W:W,0)),"SIN COD.")</f>
        <v>0</v>
      </c>
      <c r="CH1558">
        <f ca="1">IFERROR(INDIRECT("IVA!Y"&amp;MATCH(MID(COMPRAS!C1458,1,2)&amp;MID(COMPRAS!F1458,1,2)&amp;MID(COMPRAS!D1458,1,2),IVA!W:W,0)),"SIN COD.")</f>
        <v>0</v>
      </c>
    </row>
    <row r="1559" spans="1:86" x14ac:dyDescent="0.25">
      <c r="A1559"/>
      <c r="B1559"/>
      <c r="D1559"/>
      <c r="AL1559">
        <f t="shared" si="168"/>
        <v>0</v>
      </c>
      <c r="AQ1559">
        <f t="shared" si="169"/>
        <v>0</v>
      </c>
      <c r="AR1559" t="str">
        <f>IFERROR(IF(OR(AP1559=338,AP1559=340,AP1559=341,AP1559=342,AP1559="342A",AP1559="342B"),PorcenRet(AP1559,AT1559,AU1559),INDEX(PORCENTAJEBUSCAR,MATCH(AP1559,CódigoRET,0),4)*1),"")</f>
        <v/>
      </c>
      <c r="AS1559">
        <f t="shared" si="170"/>
        <v>0</v>
      </c>
      <c r="BF1559" t="str">
        <f>IFERROR(IF(OR(BD1559=338,BD1559=340,BD1559=341,BD1559=342,BD1559="342A",BD1559="342B"),PorcenRet(BD1559,BH1559,BI1559),INDEX(PORCENTAJEBUSCAR,MATCH(BD1559,CódigoRET,0),4)*1),"")</f>
        <v/>
      </c>
      <c r="BG1559">
        <f t="shared" si="171"/>
        <v>0</v>
      </c>
      <c r="BO1559">
        <f t="shared" si="172"/>
        <v>0</v>
      </c>
      <c r="CC1559">
        <f t="shared" si="173"/>
        <v>0</v>
      </c>
      <c r="CD1559">
        <f t="shared" si="174"/>
        <v>0</v>
      </c>
      <c r="CG1559">
        <f ca="1">IFERROR(INDIRECT("IVA!X"&amp;MATCH(MID(COMPRAS!C1459,1,2)&amp;MID(COMPRAS!F1459,1,2)&amp;MID(COMPRAS!D1459,1,2),IVA!W:W,0)),"SIN COD.")</f>
        <v>0</v>
      </c>
      <c r="CH1559">
        <f ca="1">IFERROR(INDIRECT("IVA!Y"&amp;MATCH(MID(COMPRAS!C1459,1,2)&amp;MID(COMPRAS!F1459,1,2)&amp;MID(COMPRAS!D1459,1,2),IVA!W:W,0)),"SIN COD.")</f>
        <v>0</v>
      </c>
    </row>
    <row r="1560" spans="1:86" x14ac:dyDescent="0.25">
      <c r="A1560"/>
      <c r="B1560"/>
      <c r="D1560"/>
      <c r="AL1560">
        <f t="shared" si="168"/>
        <v>0</v>
      </c>
      <c r="AQ1560">
        <f t="shared" si="169"/>
        <v>0</v>
      </c>
      <c r="AR1560" t="str">
        <f>IFERROR(IF(OR(AP1560=338,AP1560=340,AP1560=341,AP1560=342,AP1560="342A",AP1560="342B"),PorcenRet(AP1560,AT1560,AU1560),INDEX(PORCENTAJEBUSCAR,MATCH(AP1560,CódigoRET,0),4)*1),"")</f>
        <v/>
      </c>
      <c r="AS1560">
        <f t="shared" si="170"/>
        <v>0</v>
      </c>
      <c r="BF1560" t="str">
        <f>IFERROR(IF(OR(BD1560=338,BD1560=340,BD1560=341,BD1560=342,BD1560="342A",BD1560="342B"),PorcenRet(BD1560,BH1560,BI1560),INDEX(PORCENTAJEBUSCAR,MATCH(BD1560,CódigoRET,0),4)*1),"")</f>
        <v/>
      </c>
      <c r="BG1560">
        <f t="shared" si="171"/>
        <v>0</v>
      </c>
      <c r="BO1560">
        <f t="shared" si="172"/>
        <v>0</v>
      </c>
      <c r="CC1560">
        <f t="shared" si="173"/>
        <v>0</v>
      </c>
      <c r="CD1560">
        <f t="shared" si="174"/>
        <v>0</v>
      </c>
      <c r="CG1560">
        <f ca="1">IFERROR(INDIRECT("IVA!X"&amp;MATCH(MID(COMPRAS!C1460,1,2)&amp;MID(COMPRAS!F1460,1,2)&amp;MID(COMPRAS!D1460,1,2),IVA!W:W,0)),"SIN COD.")</f>
        <v>0</v>
      </c>
      <c r="CH1560">
        <f ca="1">IFERROR(INDIRECT("IVA!Y"&amp;MATCH(MID(COMPRAS!C1460,1,2)&amp;MID(COMPRAS!F1460,1,2)&amp;MID(COMPRAS!D1460,1,2),IVA!W:W,0)),"SIN COD.")</f>
        <v>0</v>
      </c>
    </row>
    <row r="1561" spans="1:86" x14ac:dyDescent="0.25">
      <c r="A1561"/>
      <c r="B1561"/>
      <c r="D1561"/>
      <c r="AL1561">
        <f t="shared" si="168"/>
        <v>0</v>
      </c>
      <c r="AQ1561">
        <f t="shared" si="169"/>
        <v>0</v>
      </c>
      <c r="AR1561" t="str">
        <f>IFERROR(IF(OR(AP1561=338,AP1561=340,AP1561=341,AP1561=342,AP1561="342A",AP1561="342B"),PorcenRet(AP1561,AT1561,AU1561),INDEX(PORCENTAJEBUSCAR,MATCH(AP1561,CódigoRET,0),4)*1),"")</f>
        <v/>
      </c>
      <c r="AS1561">
        <f t="shared" si="170"/>
        <v>0</v>
      </c>
      <c r="BF1561" t="str">
        <f>IFERROR(IF(OR(BD1561=338,BD1561=340,BD1561=341,BD1561=342,BD1561="342A",BD1561="342B"),PorcenRet(BD1561,BH1561,BI1561),INDEX(PORCENTAJEBUSCAR,MATCH(BD1561,CódigoRET,0),4)*1),"")</f>
        <v/>
      </c>
      <c r="BG1561">
        <f t="shared" si="171"/>
        <v>0</v>
      </c>
      <c r="BO1561">
        <f t="shared" si="172"/>
        <v>0</v>
      </c>
      <c r="CC1561">
        <f t="shared" si="173"/>
        <v>0</v>
      </c>
      <c r="CD1561">
        <f t="shared" si="174"/>
        <v>0</v>
      </c>
      <c r="CG1561">
        <f ca="1">IFERROR(INDIRECT("IVA!X"&amp;MATCH(MID(COMPRAS!C1461,1,2)&amp;MID(COMPRAS!F1461,1,2)&amp;MID(COMPRAS!D1461,1,2),IVA!W:W,0)),"SIN COD.")</f>
        <v>0</v>
      </c>
      <c r="CH1561">
        <f ca="1">IFERROR(INDIRECT("IVA!Y"&amp;MATCH(MID(COMPRAS!C1461,1,2)&amp;MID(COMPRAS!F1461,1,2)&amp;MID(COMPRAS!D1461,1,2),IVA!W:W,0)),"SIN COD.")</f>
        <v>0</v>
      </c>
    </row>
    <row r="1562" spans="1:86" x14ac:dyDescent="0.25">
      <c r="A1562"/>
      <c r="B1562"/>
      <c r="D1562"/>
      <c r="AL1562">
        <f t="shared" si="168"/>
        <v>0</v>
      </c>
      <c r="AQ1562">
        <f t="shared" si="169"/>
        <v>0</v>
      </c>
      <c r="AR1562" t="str">
        <f>IFERROR(IF(OR(AP1562=338,AP1562=340,AP1562=341,AP1562=342,AP1562="342A",AP1562="342B"),PorcenRet(AP1562,AT1562,AU1562),INDEX(PORCENTAJEBUSCAR,MATCH(AP1562,CódigoRET,0),4)*1),"")</f>
        <v/>
      </c>
      <c r="AS1562">
        <f t="shared" si="170"/>
        <v>0</v>
      </c>
      <c r="BF1562" t="str">
        <f>IFERROR(IF(OR(BD1562=338,BD1562=340,BD1562=341,BD1562=342,BD1562="342A",BD1562="342B"),PorcenRet(BD1562,BH1562,BI1562),INDEX(PORCENTAJEBUSCAR,MATCH(BD1562,CódigoRET,0),4)*1),"")</f>
        <v/>
      </c>
      <c r="BG1562">
        <f t="shared" si="171"/>
        <v>0</v>
      </c>
      <c r="BO1562">
        <f t="shared" si="172"/>
        <v>0</v>
      </c>
      <c r="CC1562">
        <f t="shared" si="173"/>
        <v>0</v>
      </c>
      <c r="CD1562">
        <f t="shared" si="174"/>
        <v>0</v>
      </c>
      <c r="CG1562">
        <f ca="1">IFERROR(INDIRECT("IVA!X"&amp;MATCH(MID(COMPRAS!C1462,1,2)&amp;MID(COMPRAS!F1462,1,2)&amp;MID(COMPRAS!D1462,1,2),IVA!W:W,0)),"SIN COD.")</f>
        <v>0</v>
      </c>
      <c r="CH1562">
        <f ca="1">IFERROR(INDIRECT("IVA!Y"&amp;MATCH(MID(COMPRAS!C1462,1,2)&amp;MID(COMPRAS!F1462,1,2)&amp;MID(COMPRAS!D1462,1,2),IVA!W:W,0)),"SIN COD.")</f>
        <v>0</v>
      </c>
    </row>
    <row r="1563" spans="1:86" x14ac:dyDescent="0.25">
      <c r="A1563"/>
      <c r="B1563"/>
      <c r="D1563"/>
      <c r="AL1563">
        <f t="shared" si="168"/>
        <v>0</v>
      </c>
      <c r="AQ1563">
        <f t="shared" si="169"/>
        <v>0</v>
      </c>
      <c r="AR1563" t="str">
        <f>IFERROR(IF(OR(AP1563=338,AP1563=340,AP1563=341,AP1563=342,AP1563="342A",AP1563="342B"),PorcenRet(AP1563,AT1563,AU1563),INDEX(PORCENTAJEBUSCAR,MATCH(AP1563,CódigoRET,0),4)*1),"")</f>
        <v/>
      </c>
      <c r="AS1563">
        <f t="shared" si="170"/>
        <v>0</v>
      </c>
      <c r="BF1563" t="str">
        <f>IFERROR(IF(OR(BD1563=338,BD1563=340,BD1563=341,BD1563=342,BD1563="342A",BD1563="342B"),PorcenRet(BD1563,BH1563,BI1563),INDEX(PORCENTAJEBUSCAR,MATCH(BD1563,CódigoRET,0),4)*1),"")</f>
        <v/>
      </c>
      <c r="BG1563">
        <f t="shared" si="171"/>
        <v>0</v>
      </c>
      <c r="BO1563">
        <f t="shared" si="172"/>
        <v>0</v>
      </c>
      <c r="CC1563">
        <f t="shared" si="173"/>
        <v>0</v>
      </c>
      <c r="CD1563">
        <f t="shared" si="174"/>
        <v>0</v>
      </c>
      <c r="CG1563">
        <f ca="1">IFERROR(INDIRECT("IVA!X"&amp;MATCH(MID(COMPRAS!C1463,1,2)&amp;MID(COMPRAS!F1463,1,2)&amp;MID(COMPRAS!D1463,1,2),IVA!W:W,0)),"SIN COD.")</f>
        <v>0</v>
      </c>
      <c r="CH1563">
        <f ca="1">IFERROR(INDIRECT("IVA!Y"&amp;MATCH(MID(COMPRAS!C1463,1,2)&amp;MID(COMPRAS!F1463,1,2)&amp;MID(COMPRAS!D1463,1,2),IVA!W:W,0)),"SIN COD.")</f>
        <v>0</v>
      </c>
    </row>
    <row r="1564" spans="1:86" x14ac:dyDescent="0.25">
      <c r="A1564"/>
      <c r="B1564"/>
      <c r="D1564"/>
      <c r="AL1564">
        <f t="shared" si="168"/>
        <v>0</v>
      </c>
      <c r="AQ1564">
        <f t="shared" si="169"/>
        <v>0</v>
      </c>
      <c r="AR1564" t="str">
        <f>IFERROR(IF(OR(AP1564=338,AP1564=340,AP1564=341,AP1564=342,AP1564="342A",AP1564="342B"),PorcenRet(AP1564,AT1564,AU1564),INDEX(PORCENTAJEBUSCAR,MATCH(AP1564,CódigoRET,0),4)*1),"")</f>
        <v/>
      </c>
      <c r="AS1564">
        <f t="shared" si="170"/>
        <v>0</v>
      </c>
      <c r="BF1564" t="str">
        <f>IFERROR(IF(OR(BD1564=338,BD1564=340,BD1564=341,BD1564=342,BD1564="342A",BD1564="342B"),PorcenRet(BD1564,BH1564,BI1564),INDEX(PORCENTAJEBUSCAR,MATCH(BD1564,CódigoRET,0),4)*1),"")</f>
        <v/>
      </c>
      <c r="BG1564">
        <f t="shared" si="171"/>
        <v>0</v>
      </c>
      <c r="BO1564">
        <f t="shared" si="172"/>
        <v>0</v>
      </c>
      <c r="CC1564">
        <f t="shared" si="173"/>
        <v>0</v>
      </c>
      <c r="CD1564">
        <f t="shared" si="174"/>
        <v>0</v>
      </c>
      <c r="CG1564">
        <f ca="1">IFERROR(INDIRECT("IVA!X"&amp;MATCH(MID(COMPRAS!C1464,1,2)&amp;MID(COMPRAS!F1464,1,2)&amp;MID(COMPRAS!D1464,1,2),IVA!W:W,0)),"SIN COD.")</f>
        <v>0</v>
      </c>
      <c r="CH1564">
        <f ca="1">IFERROR(INDIRECT("IVA!Y"&amp;MATCH(MID(COMPRAS!C1464,1,2)&amp;MID(COMPRAS!F1464,1,2)&amp;MID(COMPRAS!D1464,1,2),IVA!W:W,0)),"SIN COD.")</f>
        <v>0</v>
      </c>
    </row>
    <row r="1565" spans="1:86" x14ac:dyDescent="0.25">
      <c r="A1565"/>
      <c r="B1565"/>
      <c r="D1565"/>
      <c r="AL1565">
        <f t="shared" si="168"/>
        <v>0</v>
      </c>
      <c r="AQ1565">
        <f t="shared" si="169"/>
        <v>0</v>
      </c>
      <c r="AR1565" t="str">
        <f>IFERROR(IF(OR(AP1565=338,AP1565=340,AP1565=341,AP1565=342,AP1565="342A",AP1565="342B"),PorcenRet(AP1565,AT1565,AU1565),INDEX(PORCENTAJEBUSCAR,MATCH(AP1565,CódigoRET,0),4)*1),"")</f>
        <v/>
      </c>
      <c r="AS1565">
        <f t="shared" si="170"/>
        <v>0</v>
      </c>
      <c r="BF1565" t="str">
        <f>IFERROR(IF(OR(BD1565=338,BD1565=340,BD1565=341,BD1565=342,BD1565="342A",BD1565="342B"),PorcenRet(BD1565,BH1565,BI1565),INDEX(PORCENTAJEBUSCAR,MATCH(BD1565,CódigoRET,0),4)*1),"")</f>
        <v/>
      </c>
      <c r="BG1565">
        <f t="shared" si="171"/>
        <v>0</v>
      </c>
      <c r="BO1565">
        <f t="shared" si="172"/>
        <v>0</v>
      </c>
      <c r="CC1565">
        <f t="shared" si="173"/>
        <v>0</v>
      </c>
      <c r="CD1565">
        <f t="shared" si="174"/>
        <v>0</v>
      </c>
      <c r="CG1565">
        <f ca="1">IFERROR(INDIRECT("IVA!X"&amp;MATCH(MID(COMPRAS!C1465,1,2)&amp;MID(COMPRAS!F1465,1,2)&amp;MID(COMPRAS!D1465,1,2),IVA!W:W,0)),"SIN COD.")</f>
        <v>0</v>
      </c>
      <c r="CH1565">
        <f ca="1">IFERROR(INDIRECT("IVA!Y"&amp;MATCH(MID(COMPRAS!C1465,1,2)&amp;MID(COMPRAS!F1465,1,2)&amp;MID(COMPRAS!D1465,1,2),IVA!W:W,0)),"SIN COD.")</f>
        <v>0</v>
      </c>
    </row>
    <row r="1566" spans="1:86" x14ac:dyDescent="0.25">
      <c r="A1566"/>
      <c r="B1566"/>
      <c r="D1566"/>
      <c r="AL1566">
        <f t="shared" si="168"/>
        <v>0</v>
      </c>
      <c r="AQ1566">
        <f t="shared" si="169"/>
        <v>0</v>
      </c>
      <c r="AR1566" t="str">
        <f>IFERROR(IF(OR(AP1566=338,AP1566=340,AP1566=341,AP1566=342,AP1566="342A",AP1566="342B"),PorcenRet(AP1566,AT1566,AU1566),INDEX(PORCENTAJEBUSCAR,MATCH(AP1566,CódigoRET,0),4)*1),"")</f>
        <v/>
      </c>
      <c r="AS1566">
        <f t="shared" si="170"/>
        <v>0</v>
      </c>
      <c r="BF1566" t="str">
        <f>IFERROR(IF(OR(BD1566=338,BD1566=340,BD1566=341,BD1566=342,BD1566="342A",BD1566="342B"),PorcenRet(BD1566,BH1566,BI1566),INDEX(PORCENTAJEBUSCAR,MATCH(BD1566,CódigoRET,0),4)*1),"")</f>
        <v/>
      </c>
      <c r="BG1566">
        <f t="shared" si="171"/>
        <v>0</v>
      </c>
      <c r="BO1566">
        <f t="shared" si="172"/>
        <v>0</v>
      </c>
      <c r="CC1566">
        <f t="shared" si="173"/>
        <v>0</v>
      </c>
      <c r="CD1566">
        <f t="shared" si="174"/>
        <v>0</v>
      </c>
      <c r="CG1566">
        <f ca="1">IFERROR(INDIRECT("IVA!X"&amp;MATCH(MID(COMPRAS!C1466,1,2)&amp;MID(COMPRAS!F1466,1,2)&amp;MID(COMPRAS!D1466,1,2),IVA!W:W,0)),"SIN COD.")</f>
        <v>0</v>
      </c>
      <c r="CH1566">
        <f ca="1">IFERROR(INDIRECT("IVA!Y"&amp;MATCH(MID(COMPRAS!C1466,1,2)&amp;MID(COMPRAS!F1466,1,2)&amp;MID(COMPRAS!D1466,1,2),IVA!W:W,0)),"SIN COD.")</f>
        <v>0</v>
      </c>
    </row>
    <row r="1567" spans="1:86" x14ac:dyDescent="0.25">
      <c r="A1567"/>
      <c r="B1567"/>
      <c r="D1567"/>
      <c r="AL1567">
        <f t="shared" si="168"/>
        <v>0</v>
      </c>
      <c r="AQ1567">
        <f t="shared" si="169"/>
        <v>0</v>
      </c>
      <c r="AR1567" t="str">
        <f>IFERROR(IF(OR(AP1567=338,AP1567=340,AP1567=341,AP1567=342,AP1567="342A",AP1567="342B"),PorcenRet(AP1567,AT1567,AU1567),INDEX(PORCENTAJEBUSCAR,MATCH(AP1567,CódigoRET,0),4)*1),"")</f>
        <v/>
      </c>
      <c r="AS1567">
        <f t="shared" si="170"/>
        <v>0</v>
      </c>
      <c r="BF1567" t="str">
        <f>IFERROR(IF(OR(BD1567=338,BD1567=340,BD1567=341,BD1567=342,BD1567="342A",BD1567="342B"),PorcenRet(BD1567,BH1567,BI1567),INDEX(PORCENTAJEBUSCAR,MATCH(BD1567,CódigoRET,0),4)*1),"")</f>
        <v/>
      </c>
      <c r="BG1567">
        <f t="shared" si="171"/>
        <v>0</v>
      </c>
      <c r="BO1567">
        <f t="shared" si="172"/>
        <v>0</v>
      </c>
      <c r="CC1567">
        <f t="shared" si="173"/>
        <v>0</v>
      </c>
      <c r="CD1567">
        <f t="shared" si="174"/>
        <v>0</v>
      </c>
      <c r="CG1567">
        <f ca="1">IFERROR(INDIRECT("IVA!X"&amp;MATCH(MID(COMPRAS!C1467,1,2)&amp;MID(COMPRAS!F1467,1,2)&amp;MID(COMPRAS!D1467,1,2),IVA!W:W,0)),"SIN COD.")</f>
        <v>0</v>
      </c>
      <c r="CH1567">
        <f ca="1">IFERROR(INDIRECT("IVA!Y"&amp;MATCH(MID(COMPRAS!C1467,1,2)&amp;MID(COMPRAS!F1467,1,2)&amp;MID(COMPRAS!D1467,1,2),IVA!W:W,0)),"SIN COD.")</f>
        <v>0</v>
      </c>
    </row>
    <row r="1568" spans="1:86" x14ac:dyDescent="0.25">
      <c r="A1568"/>
      <c r="B1568"/>
      <c r="D1568"/>
      <c r="AL1568">
        <f t="shared" si="168"/>
        <v>0</v>
      </c>
      <c r="AQ1568">
        <f t="shared" si="169"/>
        <v>0</v>
      </c>
      <c r="AR1568" t="str">
        <f>IFERROR(IF(OR(AP1568=338,AP1568=340,AP1568=341,AP1568=342,AP1568="342A",AP1568="342B"),PorcenRet(AP1568,AT1568,AU1568),INDEX(PORCENTAJEBUSCAR,MATCH(AP1568,CódigoRET,0),4)*1),"")</f>
        <v/>
      </c>
      <c r="AS1568">
        <f t="shared" si="170"/>
        <v>0</v>
      </c>
      <c r="BF1568" t="str">
        <f>IFERROR(IF(OR(BD1568=338,BD1568=340,BD1568=341,BD1568=342,BD1568="342A",BD1568="342B"),PorcenRet(BD1568,BH1568,BI1568),INDEX(PORCENTAJEBUSCAR,MATCH(BD1568,CódigoRET,0),4)*1),"")</f>
        <v/>
      </c>
      <c r="BG1568">
        <f t="shared" si="171"/>
        <v>0</v>
      </c>
      <c r="BO1568">
        <f t="shared" si="172"/>
        <v>0</v>
      </c>
      <c r="CC1568">
        <f t="shared" si="173"/>
        <v>0</v>
      </c>
      <c r="CD1568">
        <f t="shared" si="174"/>
        <v>0</v>
      </c>
      <c r="CG1568">
        <f ca="1">IFERROR(INDIRECT("IVA!X"&amp;MATCH(MID(COMPRAS!C1468,1,2)&amp;MID(COMPRAS!F1468,1,2)&amp;MID(COMPRAS!D1468,1,2),IVA!W:W,0)),"SIN COD.")</f>
        <v>0</v>
      </c>
      <c r="CH1568">
        <f ca="1">IFERROR(INDIRECT("IVA!Y"&amp;MATCH(MID(COMPRAS!C1468,1,2)&amp;MID(COMPRAS!F1468,1,2)&amp;MID(COMPRAS!D1468,1,2),IVA!W:W,0)),"SIN COD.")</f>
        <v>0</v>
      </c>
    </row>
    <row r="1569" spans="1:86" x14ac:dyDescent="0.25">
      <c r="A1569"/>
      <c r="B1569"/>
      <c r="D1569"/>
      <c r="AL1569">
        <f t="shared" si="168"/>
        <v>0</v>
      </c>
      <c r="AQ1569">
        <f t="shared" si="169"/>
        <v>0</v>
      </c>
      <c r="AR1569" t="str">
        <f>IFERROR(IF(OR(AP1569=338,AP1569=340,AP1569=341,AP1569=342,AP1569="342A",AP1569="342B"),PorcenRet(AP1569,AT1569,AU1569),INDEX(PORCENTAJEBUSCAR,MATCH(AP1569,CódigoRET,0),4)*1),"")</f>
        <v/>
      </c>
      <c r="AS1569">
        <f t="shared" si="170"/>
        <v>0</v>
      </c>
      <c r="BF1569" t="str">
        <f>IFERROR(IF(OR(BD1569=338,BD1569=340,BD1569=341,BD1569=342,BD1569="342A",BD1569="342B"),PorcenRet(BD1569,BH1569,BI1569),INDEX(PORCENTAJEBUSCAR,MATCH(BD1569,CódigoRET,0),4)*1),"")</f>
        <v/>
      </c>
      <c r="BG1569">
        <f t="shared" si="171"/>
        <v>0</v>
      </c>
      <c r="BO1569">
        <f t="shared" si="172"/>
        <v>0</v>
      </c>
      <c r="CC1569">
        <f t="shared" si="173"/>
        <v>0</v>
      </c>
      <c r="CD1569">
        <f t="shared" si="174"/>
        <v>0</v>
      </c>
      <c r="CG1569">
        <f ca="1">IFERROR(INDIRECT("IVA!X"&amp;MATCH(MID(COMPRAS!C1469,1,2)&amp;MID(COMPRAS!F1469,1,2)&amp;MID(COMPRAS!D1469,1,2),IVA!W:W,0)),"SIN COD.")</f>
        <v>0</v>
      </c>
      <c r="CH1569">
        <f ca="1">IFERROR(INDIRECT("IVA!Y"&amp;MATCH(MID(COMPRAS!C1469,1,2)&amp;MID(COMPRAS!F1469,1,2)&amp;MID(COMPRAS!D1469,1,2),IVA!W:W,0)),"SIN COD.")</f>
        <v>0</v>
      </c>
    </row>
    <row r="1570" spans="1:86" x14ac:dyDescent="0.25">
      <c r="A1570"/>
      <c r="B1570"/>
      <c r="D1570"/>
      <c r="AL1570">
        <f t="shared" si="168"/>
        <v>0</v>
      </c>
      <c r="AQ1570">
        <f t="shared" si="169"/>
        <v>0</v>
      </c>
      <c r="AR1570" t="str">
        <f>IFERROR(IF(OR(AP1570=338,AP1570=340,AP1570=341,AP1570=342,AP1570="342A",AP1570="342B"),PorcenRet(AP1570,AT1570,AU1570),INDEX(PORCENTAJEBUSCAR,MATCH(AP1570,CódigoRET,0),4)*1),"")</f>
        <v/>
      </c>
      <c r="AS1570">
        <f t="shared" si="170"/>
        <v>0</v>
      </c>
      <c r="BF1570" t="str">
        <f>IFERROR(IF(OR(BD1570=338,BD1570=340,BD1570=341,BD1570=342,BD1570="342A",BD1570="342B"),PorcenRet(BD1570,BH1570,BI1570),INDEX(PORCENTAJEBUSCAR,MATCH(BD1570,CódigoRET,0),4)*1),"")</f>
        <v/>
      </c>
      <c r="BG1570">
        <f t="shared" si="171"/>
        <v>0</v>
      </c>
      <c r="BO1570">
        <f t="shared" si="172"/>
        <v>0</v>
      </c>
      <c r="CC1570">
        <f t="shared" si="173"/>
        <v>0</v>
      </c>
      <c r="CD1570">
        <f t="shared" si="174"/>
        <v>0</v>
      </c>
      <c r="CG1570">
        <f ca="1">IFERROR(INDIRECT("IVA!X"&amp;MATCH(MID(COMPRAS!C1470,1,2)&amp;MID(COMPRAS!F1470,1,2)&amp;MID(COMPRAS!D1470,1,2),IVA!W:W,0)),"SIN COD.")</f>
        <v>0</v>
      </c>
      <c r="CH1570">
        <f ca="1">IFERROR(INDIRECT("IVA!Y"&amp;MATCH(MID(COMPRAS!C1470,1,2)&amp;MID(COMPRAS!F1470,1,2)&amp;MID(COMPRAS!D1470,1,2),IVA!W:W,0)),"SIN COD.")</f>
        <v>0</v>
      </c>
    </row>
    <row r="1571" spans="1:86" x14ac:dyDescent="0.25">
      <c r="A1571"/>
      <c r="B1571"/>
      <c r="D1571"/>
      <c r="AL1571">
        <f t="shared" si="168"/>
        <v>0</v>
      </c>
      <c r="AQ1571">
        <f t="shared" si="169"/>
        <v>0</v>
      </c>
      <c r="AR1571" t="str">
        <f>IFERROR(IF(OR(AP1571=338,AP1571=340,AP1571=341,AP1571=342,AP1571="342A",AP1571="342B"),PorcenRet(AP1571,AT1571,AU1571),INDEX(PORCENTAJEBUSCAR,MATCH(AP1571,CódigoRET,0),4)*1),"")</f>
        <v/>
      </c>
      <c r="AS1571">
        <f t="shared" si="170"/>
        <v>0</v>
      </c>
      <c r="BF1571" t="str">
        <f>IFERROR(IF(OR(BD1571=338,BD1571=340,BD1571=341,BD1571=342,BD1571="342A",BD1571="342B"),PorcenRet(BD1571,BH1571,BI1571),INDEX(PORCENTAJEBUSCAR,MATCH(BD1571,CódigoRET,0),4)*1),"")</f>
        <v/>
      </c>
      <c r="BG1571">
        <f t="shared" si="171"/>
        <v>0</v>
      </c>
      <c r="BO1571">
        <f t="shared" si="172"/>
        <v>0</v>
      </c>
      <c r="CC1571">
        <f t="shared" si="173"/>
        <v>0</v>
      </c>
      <c r="CD1571">
        <f t="shared" si="174"/>
        <v>0</v>
      </c>
      <c r="CG1571">
        <f ca="1">IFERROR(INDIRECT("IVA!X"&amp;MATCH(MID(COMPRAS!C1471,1,2)&amp;MID(COMPRAS!F1471,1,2)&amp;MID(COMPRAS!D1471,1,2),IVA!W:W,0)),"SIN COD.")</f>
        <v>0</v>
      </c>
      <c r="CH1571">
        <f ca="1">IFERROR(INDIRECT("IVA!Y"&amp;MATCH(MID(COMPRAS!C1471,1,2)&amp;MID(COMPRAS!F1471,1,2)&amp;MID(COMPRAS!D1471,1,2),IVA!W:W,0)),"SIN COD.")</f>
        <v>0</v>
      </c>
    </row>
    <row r="1572" spans="1:86" x14ac:dyDescent="0.25">
      <c r="A1572"/>
      <c r="B1572"/>
      <c r="D1572"/>
      <c r="AL1572">
        <f t="shared" si="168"/>
        <v>0</v>
      </c>
      <c r="AQ1572">
        <f t="shared" si="169"/>
        <v>0</v>
      </c>
      <c r="AR1572" t="str">
        <f>IFERROR(IF(OR(AP1572=338,AP1572=340,AP1572=341,AP1572=342,AP1572="342A",AP1572="342B"),PorcenRet(AP1572,AT1572,AU1572),INDEX(PORCENTAJEBUSCAR,MATCH(AP1572,CódigoRET,0),4)*1),"")</f>
        <v/>
      </c>
      <c r="AS1572">
        <f t="shared" si="170"/>
        <v>0</v>
      </c>
      <c r="BF1572" t="str">
        <f>IFERROR(IF(OR(BD1572=338,BD1572=340,BD1572=341,BD1572=342,BD1572="342A",BD1572="342B"),PorcenRet(BD1572,BH1572,BI1572),INDEX(PORCENTAJEBUSCAR,MATCH(BD1572,CódigoRET,0),4)*1),"")</f>
        <v/>
      </c>
      <c r="BG1572">
        <f t="shared" si="171"/>
        <v>0</v>
      </c>
      <c r="BO1572">
        <f t="shared" si="172"/>
        <v>0</v>
      </c>
      <c r="CC1572">
        <f t="shared" si="173"/>
        <v>0</v>
      </c>
      <c r="CD1572">
        <f t="shared" si="174"/>
        <v>0</v>
      </c>
      <c r="CG1572">
        <f ca="1">IFERROR(INDIRECT("IVA!X"&amp;MATCH(MID(COMPRAS!C1472,1,2)&amp;MID(COMPRAS!F1472,1,2)&amp;MID(COMPRAS!D1472,1,2),IVA!W:W,0)),"SIN COD.")</f>
        <v>0</v>
      </c>
      <c r="CH1572">
        <f ca="1">IFERROR(INDIRECT("IVA!Y"&amp;MATCH(MID(COMPRAS!C1472,1,2)&amp;MID(COMPRAS!F1472,1,2)&amp;MID(COMPRAS!D1472,1,2),IVA!W:W,0)),"SIN COD.")</f>
        <v>0</v>
      </c>
    </row>
    <row r="1573" spans="1:86" x14ac:dyDescent="0.25">
      <c r="A1573"/>
      <c r="B1573"/>
      <c r="D1573"/>
      <c r="AL1573">
        <f t="shared" si="168"/>
        <v>0</v>
      </c>
      <c r="AQ1573">
        <f t="shared" si="169"/>
        <v>0</v>
      </c>
      <c r="AR1573" t="str">
        <f>IFERROR(IF(OR(AP1573=338,AP1573=340,AP1573=341,AP1573=342,AP1573="342A",AP1573="342B"),PorcenRet(AP1573,AT1573,AU1573),INDEX(PORCENTAJEBUSCAR,MATCH(AP1573,CódigoRET,0),4)*1),"")</f>
        <v/>
      </c>
      <c r="AS1573">
        <f t="shared" si="170"/>
        <v>0</v>
      </c>
      <c r="BF1573" t="str">
        <f>IFERROR(IF(OR(BD1573=338,BD1573=340,BD1573=341,BD1573=342,BD1573="342A",BD1573="342B"),PorcenRet(BD1573,BH1573,BI1573),INDEX(PORCENTAJEBUSCAR,MATCH(BD1573,CódigoRET,0),4)*1),"")</f>
        <v/>
      </c>
      <c r="BG1573">
        <f t="shared" si="171"/>
        <v>0</v>
      </c>
      <c r="BO1573">
        <f t="shared" si="172"/>
        <v>0</v>
      </c>
      <c r="CC1573">
        <f t="shared" si="173"/>
        <v>0</v>
      </c>
      <c r="CD1573">
        <f t="shared" si="174"/>
        <v>0</v>
      </c>
      <c r="CG1573">
        <f ca="1">IFERROR(INDIRECT("IVA!X"&amp;MATCH(MID(COMPRAS!C1473,1,2)&amp;MID(COMPRAS!F1473,1,2)&amp;MID(COMPRAS!D1473,1,2),IVA!W:W,0)),"SIN COD.")</f>
        <v>0</v>
      </c>
      <c r="CH1573">
        <f ca="1">IFERROR(INDIRECT("IVA!Y"&amp;MATCH(MID(COMPRAS!C1473,1,2)&amp;MID(COMPRAS!F1473,1,2)&amp;MID(COMPRAS!D1473,1,2),IVA!W:W,0)),"SIN COD.")</f>
        <v>0</v>
      </c>
    </row>
    <row r="1574" spans="1:86" x14ac:dyDescent="0.25">
      <c r="A1574"/>
      <c r="B1574"/>
      <c r="D1574"/>
      <c r="AL1574">
        <f t="shared" si="168"/>
        <v>0</v>
      </c>
      <c r="AQ1574">
        <f t="shared" si="169"/>
        <v>0</v>
      </c>
      <c r="AR1574" t="str">
        <f>IFERROR(IF(OR(AP1574=338,AP1574=340,AP1574=341,AP1574=342,AP1574="342A",AP1574="342B"),PorcenRet(AP1574,AT1574,AU1574),INDEX(PORCENTAJEBUSCAR,MATCH(AP1574,CódigoRET,0),4)*1),"")</f>
        <v/>
      </c>
      <c r="AS1574">
        <f t="shared" si="170"/>
        <v>0</v>
      </c>
      <c r="BF1574" t="str">
        <f>IFERROR(IF(OR(BD1574=338,BD1574=340,BD1574=341,BD1574=342,BD1574="342A",BD1574="342B"),PorcenRet(BD1574,BH1574,BI1574),INDEX(PORCENTAJEBUSCAR,MATCH(BD1574,CódigoRET,0),4)*1),"")</f>
        <v/>
      </c>
      <c r="BG1574">
        <f t="shared" si="171"/>
        <v>0</v>
      </c>
      <c r="BO1574">
        <f t="shared" si="172"/>
        <v>0</v>
      </c>
      <c r="CC1574">
        <f t="shared" si="173"/>
        <v>0</v>
      </c>
      <c r="CD1574">
        <f t="shared" si="174"/>
        <v>0</v>
      </c>
      <c r="CG1574">
        <f ca="1">IFERROR(INDIRECT("IVA!X"&amp;MATCH(MID(COMPRAS!C1474,1,2)&amp;MID(COMPRAS!F1474,1,2)&amp;MID(COMPRAS!D1474,1,2),IVA!W:W,0)),"SIN COD.")</f>
        <v>0</v>
      </c>
      <c r="CH1574">
        <f ca="1">IFERROR(INDIRECT("IVA!Y"&amp;MATCH(MID(COMPRAS!C1474,1,2)&amp;MID(COMPRAS!F1474,1,2)&amp;MID(COMPRAS!D1474,1,2),IVA!W:W,0)),"SIN COD.")</f>
        <v>0</v>
      </c>
    </row>
    <row r="1575" spans="1:86" x14ac:dyDescent="0.25">
      <c r="A1575"/>
      <c r="B1575"/>
      <c r="D1575"/>
      <c r="AL1575">
        <f t="shared" si="168"/>
        <v>0</v>
      </c>
      <c r="AQ1575">
        <f t="shared" si="169"/>
        <v>0</v>
      </c>
      <c r="AR1575" t="str">
        <f>IFERROR(IF(OR(AP1575=338,AP1575=340,AP1575=341,AP1575=342,AP1575="342A",AP1575="342B"),PorcenRet(AP1575,AT1575,AU1575),INDEX(PORCENTAJEBUSCAR,MATCH(AP1575,CódigoRET,0),4)*1),"")</f>
        <v/>
      </c>
      <c r="AS1575">
        <f t="shared" si="170"/>
        <v>0</v>
      </c>
      <c r="BF1575" t="str">
        <f>IFERROR(IF(OR(BD1575=338,BD1575=340,BD1575=341,BD1575=342,BD1575="342A",BD1575="342B"),PorcenRet(BD1575,BH1575,BI1575),INDEX(PORCENTAJEBUSCAR,MATCH(BD1575,CódigoRET,0),4)*1),"")</f>
        <v/>
      </c>
      <c r="BG1575">
        <f t="shared" si="171"/>
        <v>0</v>
      </c>
      <c r="BO1575">
        <f t="shared" si="172"/>
        <v>0</v>
      </c>
      <c r="CC1575">
        <f t="shared" si="173"/>
        <v>0</v>
      </c>
      <c r="CD1575">
        <f t="shared" si="174"/>
        <v>0</v>
      </c>
      <c r="CG1575">
        <f ca="1">IFERROR(INDIRECT("IVA!X"&amp;MATCH(MID(COMPRAS!C1475,1,2)&amp;MID(COMPRAS!F1475,1,2)&amp;MID(COMPRAS!D1475,1,2),IVA!W:W,0)),"SIN COD.")</f>
        <v>0</v>
      </c>
      <c r="CH1575">
        <f ca="1">IFERROR(INDIRECT("IVA!Y"&amp;MATCH(MID(COMPRAS!C1475,1,2)&amp;MID(COMPRAS!F1475,1,2)&amp;MID(COMPRAS!D1475,1,2),IVA!W:W,0)),"SIN COD.")</f>
        <v>0</v>
      </c>
    </row>
    <row r="1576" spans="1:86" x14ac:dyDescent="0.25">
      <c r="A1576"/>
      <c r="B1576"/>
      <c r="D1576"/>
      <c r="AL1576">
        <f t="shared" si="168"/>
        <v>0</v>
      </c>
      <c r="AQ1576">
        <f t="shared" si="169"/>
        <v>0</v>
      </c>
      <c r="AR1576" t="str">
        <f>IFERROR(IF(OR(AP1576=338,AP1576=340,AP1576=341,AP1576=342,AP1576="342A",AP1576="342B"),PorcenRet(AP1576,AT1576,AU1576),INDEX(PORCENTAJEBUSCAR,MATCH(AP1576,CódigoRET,0),4)*1),"")</f>
        <v/>
      </c>
      <c r="AS1576">
        <f t="shared" si="170"/>
        <v>0</v>
      </c>
      <c r="BF1576" t="str">
        <f>IFERROR(IF(OR(BD1576=338,BD1576=340,BD1576=341,BD1576=342,BD1576="342A",BD1576="342B"),PorcenRet(BD1576,BH1576,BI1576),INDEX(PORCENTAJEBUSCAR,MATCH(BD1576,CódigoRET,0),4)*1),"")</f>
        <v/>
      </c>
      <c r="BG1576">
        <f t="shared" si="171"/>
        <v>0</v>
      </c>
      <c r="BO1576">
        <f t="shared" si="172"/>
        <v>0</v>
      </c>
      <c r="CC1576">
        <f t="shared" si="173"/>
        <v>0</v>
      </c>
      <c r="CD1576">
        <f t="shared" si="174"/>
        <v>0</v>
      </c>
      <c r="CG1576">
        <f ca="1">IFERROR(INDIRECT("IVA!X"&amp;MATCH(MID(COMPRAS!C1476,1,2)&amp;MID(COMPRAS!F1476,1,2)&amp;MID(COMPRAS!D1476,1,2),IVA!W:W,0)),"SIN COD.")</f>
        <v>0</v>
      </c>
      <c r="CH1576">
        <f ca="1">IFERROR(INDIRECT("IVA!Y"&amp;MATCH(MID(COMPRAS!C1476,1,2)&amp;MID(COMPRAS!F1476,1,2)&amp;MID(COMPRAS!D1476,1,2),IVA!W:W,0)),"SIN COD.")</f>
        <v>0</v>
      </c>
    </row>
    <row r="1577" spans="1:86" x14ac:dyDescent="0.25">
      <c r="A1577"/>
      <c r="B1577"/>
      <c r="D1577"/>
      <c r="AL1577">
        <f t="shared" si="168"/>
        <v>0</v>
      </c>
      <c r="AQ1577">
        <f t="shared" si="169"/>
        <v>0</v>
      </c>
      <c r="AR1577" t="str">
        <f>IFERROR(IF(OR(AP1577=338,AP1577=340,AP1577=341,AP1577=342,AP1577="342A",AP1577="342B"),PorcenRet(AP1577,AT1577,AU1577),INDEX(PORCENTAJEBUSCAR,MATCH(AP1577,CódigoRET,0),4)*1),"")</f>
        <v/>
      </c>
      <c r="AS1577">
        <f t="shared" si="170"/>
        <v>0</v>
      </c>
      <c r="BF1577" t="str">
        <f>IFERROR(IF(OR(BD1577=338,BD1577=340,BD1577=341,BD1577=342,BD1577="342A",BD1577="342B"),PorcenRet(BD1577,BH1577,BI1577),INDEX(PORCENTAJEBUSCAR,MATCH(BD1577,CódigoRET,0),4)*1),"")</f>
        <v/>
      </c>
      <c r="BG1577">
        <f t="shared" si="171"/>
        <v>0</v>
      </c>
      <c r="BO1577">
        <f t="shared" si="172"/>
        <v>0</v>
      </c>
      <c r="CC1577">
        <f t="shared" si="173"/>
        <v>0</v>
      </c>
      <c r="CD1577">
        <f t="shared" si="174"/>
        <v>0</v>
      </c>
      <c r="CG1577">
        <f ca="1">IFERROR(INDIRECT("IVA!X"&amp;MATCH(MID(COMPRAS!C1477,1,2)&amp;MID(COMPRAS!F1477,1,2)&amp;MID(COMPRAS!D1477,1,2),IVA!W:W,0)),"SIN COD.")</f>
        <v>0</v>
      </c>
      <c r="CH1577">
        <f ca="1">IFERROR(INDIRECT("IVA!Y"&amp;MATCH(MID(COMPRAS!C1477,1,2)&amp;MID(COMPRAS!F1477,1,2)&amp;MID(COMPRAS!D1477,1,2),IVA!W:W,0)),"SIN COD.")</f>
        <v>0</v>
      </c>
    </row>
    <row r="1578" spans="1:86" x14ac:dyDescent="0.25">
      <c r="A1578"/>
      <c r="B1578"/>
      <c r="D1578"/>
      <c r="AL1578">
        <f t="shared" si="168"/>
        <v>0</v>
      </c>
      <c r="AQ1578">
        <f t="shared" si="169"/>
        <v>0</v>
      </c>
      <c r="AR1578" t="str">
        <f>IFERROR(IF(OR(AP1578=338,AP1578=340,AP1578=341,AP1578=342,AP1578="342A",AP1578="342B"),PorcenRet(AP1578,AT1578,AU1578),INDEX(PORCENTAJEBUSCAR,MATCH(AP1578,CódigoRET,0),4)*1),"")</f>
        <v/>
      </c>
      <c r="AS1578">
        <f t="shared" si="170"/>
        <v>0</v>
      </c>
      <c r="BF1578" t="str">
        <f>IFERROR(IF(OR(BD1578=338,BD1578=340,BD1578=341,BD1578=342,BD1578="342A",BD1578="342B"),PorcenRet(BD1578,BH1578,BI1578),INDEX(PORCENTAJEBUSCAR,MATCH(BD1578,CódigoRET,0),4)*1),"")</f>
        <v/>
      </c>
      <c r="BG1578">
        <f t="shared" si="171"/>
        <v>0</v>
      </c>
      <c r="BO1578">
        <f t="shared" si="172"/>
        <v>0</v>
      </c>
      <c r="CC1578">
        <f t="shared" si="173"/>
        <v>0</v>
      </c>
      <c r="CD1578">
        <f t="shared" si="174"/>
        <v>0</v>
      </c>
      <c r="CG1578">
        <f ca="1">IFERROR(INDIRECT("IVA!X"&amp;MATCH(MID(COMPRAS!C1478,1,2)&amp;MID(COMPRAS!F1478,1,2)&amp;MID(COMPRAS!D1478,1,2),IVA!W:W,0)),"SIN COD.")</f>
        <v>0</v>
      </c>
      <c r="CH1578">
        <f ca="1">IFERROR(INDIRECT("IVA!Y"&amp;MATCH(MID(COMPRAS!C1478,1,2)&amp;MID(COMPRAS!F1478,1,2)&amp;MID(COMPRAS!D1478,1,2),IVA!W:W,0)),"SIN COD.")</f>
        <v>0</v>
      </c>
    </row>
    <row r="1579" spans="1:86" x14ac:dyDescent="0.25">
      <c r="A1579"/>
      <c r="B1579"/>
      <c r="D1579"/>
      <c r="AL1579">
        <f t="shared" si="168"/>
        <v>0</v>
      </c>
      <c r="AQ1579">
        <f t="shared" si="169"/>
        <v>0</v>
      </c>
      <c r="AR1579" t="str">
        <f>IFERROR(IF(OR(AP1579=338,AP1579=340,AP1579=341,AP1579=342,AP1579="342A",AP1579="342B"),PorcenRet(AP1579,AT1579,AU1579),INDEX(PORCENTAJEBUSCAR,MATCH(AP1579,CódigoRET,0),4)*1),"")</f>
        <v/>
      </c>
      <c r="AS1579">
        <f t="shared" si="170"/>
        <v>0</v>
      </c>
      <c r="BF1579" t="str">
        <f>IFERROR(IF(OR(BD1579=338,BD1579=340,BD1579=341,BD1579=342,BD1579="342A",BD1579="342B"),PorcenRet(BD1579,BH1579,BI1579),INDEX(PORCENTAJEBUSCAR,MATCH(BD1579,CódigoRET,0),4)*1),"")</f>
        <v/>
      </c>
      <c r="BG1579">
        <f t="shared" si="171"/>
        <v>0</v>
      </c>
      <c r="BO1579">
        <f t="shared" si="172"/>
        <v>0</v>
      </c>
      <c r="CC1579">
        <f t="shared" si="173"/>
        <v>0</v>
      </c>
      <c r="CD1579">
        <f t="shared" si="174"/>
        <v>0</v>
      </c>
      <c r="CG1579">
        <f ca="1">IFERROR(INDIRECT("IVA!X"&amp;MATCH(MID(COMPRAS!C1479,1,2)&amp;MID(COMPRAS!F1479,1,2)&amp;MID(COMPRAS!D1479,1,2),IVA!W:W,0)),"SIN COD.")</f>
        <v>0</v>
      </c>
      <c r="CH1579">
        <f ca="1">IFERROR(INDIRECT("IVA!Y"&amp;MATCH(MID(COMPRAS!C1479,1,2)&amp;MID(COMPRAS!F1479,1,2)&amp;MID(COMPRAS!D1479,1,2),IVA!W:W,0)),"SIN COD.")</f>
        <v>0</v>
      </c>
    </row>
    <row r="1580" spans="1:86" x14ac:dyDescent="0.25">
      <c r="A1580"/>
      <c r="B1580"/>
      <c r="D1580"/>
      <c r="AL1580">
        <f t="shared" si="168"/>
        <v>0</v>
      </c>
      <c r="AQ1580">
        <f t="shared" si="169"/>
        <v>0</v>
      </c>
      <c r="AR1580" t="str">
        <f>IFERROR(IF(OR(AP1580=338,AP1580=340,AP1580=341,AP1580=342,AP1580="342A",AP1580="342B"),PorcenRet(AP1580,AT1580,AU1580),INDEX(PORCENTAJEBUSCAR,MATCH(AP1580,CódigoRET,0),4)*1),"")</f>
        <v/>
      </c>
      <c r="AS1580">
        <f t="shared" si="170"/>
        <v>0</v>
      </c>
      <c r="BF1580" t="str">
        <f>IFERROR(IF(OR(BD1580=338,BD1580=340,BD1580=341,BD1580=342,BD1580="342A",BD1580="342B"),PorcenRet(BD1580,BH1580,BI1580),INDEX(PORCENTAJEBUSCAR,MATCH(BD1580,CódigoRET,0),4)*1),"")</f>
        <v/>
      </c>
      <c r="BG1580">
        <f t="shared" si="171"/>
        <v>0</v>
      </c>
      <c r="BO1580">
        <f t="shared" si="172"/>
        <v>0</v>
      </c>
      <c r="CC1580">
        <f t="shared" si="173"/>
        <v>0</v>
      </c>
      <c r="CD1580">
        <f t="shared" si="174"/>
        <v>0</v>
      </c>
      <c r="CG1580">
        <f ca="1">IFERROR(INDIRECT("IVA!X"&amp;MATCH(MID(COMPRAS!C1480,1,2)&amp;MID(COMPRAS!F1480,1,2)&amp;MID(COMPRAS!D1480,1,2),IVA!W:W,0)),"SIN COD.")</f>
        <v>0</v>
      </c>
      <c r="CH1580">
        <f ca="1">IFERROR(INDIRECT("IVA!Y"&amp;MATCH(MID(COMPRAS!C1480,1,2)&amp;MID(COMPRAS!F1480,1,2)&amp;MID(COMPRAS!D1480,1,2),IVA!W:W,0)),"SIN COD.")</f>
        <v>0</v>
      </c>
    </row>
    <row r="1581" spans="1:86" x14ac:dyDescent="0.25">
      <c r="A1581"/>
      <c r="B1581"/>
      <c r="D1581"/>
      <c r="AL1581">
        <f t="shared" si="168"/>
        <v>0</v>
      </c>
      <c r="AQ1581">
        <f t="shared" si="169"/>
        <v>0</v>
      </c>
      <c r="AR1581" t="str">
        <f>IFERROR(IF(OR(AP1581=338,AP1581=340,AP1581=341,AP1581=342,AP1581="342A",AP1581="342B"),PorcenRet(AP1581,AT1581,AU1581),INDEX(PORCENTAJEBUSCAR,MATCH(AP1581,CódigoRET,0),4)*1),"")</f>
        <v/>
      </c>
      <c r="AS1581">
        <f t="shared" si="170"/>
        <v>0</v>
      </c>
      <c r="BF1581" t="str">
        <f>IFERROR(IF(OR(BD1581=338,BD1581=340,BD1581=341,BD1581=342,BD1581="342A",BD1581="342B"),PorcenRet(BD1581,BH1581,BI1581),INDEX(PORCENTAJEBUSCAR,MATCH(BD1581,CódigoRET,0),4)*1),"")</f>
        <v/>
      </c>
      <c r="BG1581">
        <f t="shared" si="171"/>
        <v>0</v>
      </c>
      <c r="BO1581">
        <f t="shared" si="172"/>
        <v>0</v>
      </c>
      <c r="CC1581">
        <f t="shared" si="173"/>
        <v>0</v>
      </c>
      <c r="CD1581">
        <f t="shared" si="174"/>
        <v>0</v>
      </c>
      <c r="CG1581">
        <f ca="1">IFERROR(INDIRECT("IVA!X"&amp;MATCH(MID(COMPRAS!C1481,1,2)&amp;MID(COMPRAS!F1481,1,2)&amp;MID(COMPRAS!D1481,1,2),IVA!W:W,0)),"SIN COD.")</f>
        <v>0</v>
      </c>
      <c r="CH1581">
        <f ca="1">IFERROR(INDIRECT("IVA!Y"&amp;MATCH(MID(COMPRAS!C1481,1,2)&amp;MID(COMPRAS!F1481,1,2)&amp;MID(COMPRAS!D1481,1,2),IVA!W:W,0)),"SIN COD.")</f>
        <v>0</v>
      </c>
    </row>
    <row r="1582" spans="1:86" x14ac:dyDescent="0.25">
      <c r="A1582"/>
      <c r="B1582"/>
      <c r="D1582"/>
      <c r="AL1582">
        <f t="shared" si="168"/>
        <v>0</v>
      </c>
      <c r="AQ1582">
        <f t="shared" si="169"/>
        <v>0</v>
      </c>
      <c r="AR1582" t="str">
        <f>IFERROR(IF(OR(AP1582=338,AP1582=340,AP1582=341,AP1582=342,AP1582="342A",AP1582="342B"),PorcenRet(AP1582,AT1582,AU1582),INDEX(PORCENTAJEBUSCAR,MATCH(AP1582,CódigoRET,0),4)*1),"")</f>
        <v/>
      </c>
      <c r="AS1582">
        <f t="shared" si="170"/>
        <v>0</v>
      </c>
      <c r="BF1582" t="str">
        <f>IFERROR(IF(OR(BD1582=338,BD1582=340,BD1582=341,BD1582=342,BD1582="342A",BD1582="342B"),PorcenRet(BD1582,BH1582,BI1582),INDEX(PORCENTAJEBUSCAR,MATCH(BD1582,CódigoRET,0),4)*1),"")</f>
        <v/>
      </c>
      <c r="BG1582">
        <f t="shared" si="171"/>
        <v>0</v>
      </c>
      <c r="BO1582">
        <f t="shared" si="172"/>
        <v>0</v>
      </c>
      <c r="CC1582">
        <f t="shared" si="173"/>
        <v>0</v>
      </c>
      <c r="CD1582">
        <f t="shared" si="174"/>
        <v>0</v>
      </c>
      <c r="CG1582">
        <f ca="1">IFERROR(INDIRECT("IVA!X"&amp;MATCH(MID(COMPRAS!C1482,1,2)&amp;MID(COMPRAS!F1482,1,2)&amp;MID(COMPRAS!D1482,1,2),IVA!W:W,0)),"SIN COD.")</f>
        <v>0</v>
      </c>
      <c r="CH1582">
        <f ca="1">IFERROR(INDIRECT("IVA!Y"&amp;MATCH(MID(COMPRAS!C1482,1,2)&amp;MID(COMPRAS!F1482,1,2)&amp;MID(COMPRAS!D1482,1,2),IVA!W:W,0)),"SIN COD.")</f>
        <v>0</v>
      </c>
    </row>
    <row r="1583" spans="1:86" x14ac:dyDescent="0.25">
      <c r="A1583"/>
      <c r="B1583"/>
      <c r="D1583"/>
      <c r="AL1583">
        <f t="shared" si="168"/>
        <v>0</v>
      </c>
      <c r="AQ1583">
        <f t="shared" si="169"/>
        <v>0</v>
      </c>
      <c r="AR1583" t="str">
        <f>IFERROR(IF(OR(AP1583=338,AP1583=340,AP1583=341,AP1583=342,AP1583="342A",AP1583="342B"),PorcenRet(AP1583,AT1583,AU1583),INDEX(PORCENTAJEBUSCAR,MATCH(AP1583,CódigoRET,0),4)*1),"")</f>
        <v/>
      </c>
      <c r="AS1583">
        <f t="shared" si="170"/>
        <v>0</v>
      </c>
      <c r="BF1583" t="str">
        <f>IFERROR(IF(OR(BD1583=338,BD1583=340,BD1583=341,BD1583=342,BD1583="342A",BD1583="342B"),PorcenRet(BD1583,BH1583,BI1583),INDEX(PORCENTAJEBUSCAR,MATCH(BD1583,CódigoRET,0),4)*1),"")</f>
        <v/>
      </c>
      <c r="BG1583">
        <f t="shared" si="171"/>
        <v>0</v>
      </c>
      <c r="BO1583">
        <f t="shared" si="172"/>
        <v>0</v>
      </c>
      <c r="CC1583">
        <f t="shared" si="173"/>
        <v>0</v>
      </c>
      <c r="CD1583">
        <f t="shared" si="174"/>
        <v>0</v>
      </c>
      <c r="CG1583">
        <f ca="1">IFERROR(INDIRECT("IVA!X"&amp;MATCH(MID(COMPRAS!C1483,1,2)&amp;MID(COMPRAS!F1483,1,2)&amp;MID(COMPRAS!D1483,1,2),IVA!W:W,0)),"SIN COD.")</f>
        <v>0</v>
      </c>
      <c r="CH1583">
        <f ca="1">IFERROR(INDIRECT("IVA!Y"&amp;MATCH(MID(COMPRAS!C1483,1,2)&amp;MID(COMPRAS!F1483,1,2)&amp;MID(COMPRAS!D1483,1,2),IVA!W:W,0)),"SIN COD.")</f>
        <v>0</v>
      </c>
    </row>
    <row r="1584" spans="1:86" x14ac:dyDescent="0.25">
      <c r="A1584"/>
      <c r="B1584"/>
      <c r="D1584"/>
      <c r="AL1584">
        <f t="shared" si="168"/>
        <v>0</v>
      </c>
      <c r="AQ1584">
        <f t="shared" si="169"/>
        <v>0</v>
      </c>
      <c r="AR1584" t="str">
        <f>IFERROR(IF(OR(AP1584=338,AP1584=340,AP1584=341,AP1584=342,AP1584="342A",AP1584="342B"),PorcenRet(AP1584,AT1584,AU1584),INDEX(PORCENTAJEBUSCAR,MATCH(AP1584,CódigoRET,0),4)*1),"")</f>
        <v/>
      </c>
      <c r="AS1584">
        <f t="shared" si="170"/>
        <v>0</v>
      </c>
      <c r="BF1584" t="str">
        <f>IFERROR(IF(OR(BD1584=338,BD1584=340,BD1584=341,BD1584=342,BD1584="342A",BD1584="342B"),PorcenRet(BD1584,BH1584,BI1584),INDEX(PORCENTAJEBUSCAR,MATCH(BD1584,CódigoRET,0),4)*1),"")</f>
        <v/>
      </c>
      <c r="BG1584">
        <f t="shared" si="171"/>
        <v>0</v>
      </c>
      <c r="BO1584">
        <f t="shared" si="172"/>
        <v>0</v>
      </c>
      <c r="CC1584">
        <f t="shared" si="173"/>
        <v>0</v>
      </c>
      <c r="CD1584">
        <f t="shared" si="174"/>
        <v>0</v>
      </c>
      <c r="CG1584">
        <f ca="1">IFERROR(INDIRECT("IVA!X"&amp;MATCH(MID(COMPRAS!C1484,1,2)&amp;MID(COMPRAS!F1484,1,2)&amp;MID(COMPRAS!D1484,1,2),IVA!W:W,0)),"SIN COD.")</f>
        <v>0</v>
      </c>
      <c r="CH1584">
        <f ca="1">IFERROR(INDIRECT("IVA!Y"&amp;MATCH(MID(COMPRAS!C1484,1,2)&amp;MID(COMPRAS!F1484,1,2)&amp;MID(COMPRAS!D1484,1,2),IVA!W:W,0)),"SIN COD.")</f>
        <v>0</v>
      </c>
    </row>
    <row r="1585" spans="1:86" x14ac:dyDescent="0.25">
      <c r="A1585"/>
      <c r="B1585"/>
      <c r="D1585"/>
      <c r="AL1585">
        <f t="shared" si="168"/>
        <v>0</v>
      </c>
      <c r="AQ1585">
        <f t="shared" si="169"/>
        <v>0</v>
      </c>
      <c r="AR1585" t="str">
        <f>IFERROR(IF(OR(AP1585=338,AP1585=340,AP1585=341,AP1585=342,AP1585="342A",AP1585="342B"),PorcenRet(AP1585,AT1585,AU1585),INDEX(PORCENTAJEBUSCAR,MATCH(AP1585,CódigoRET,0),4)*1),"")</f>
        <v/>
      </c>
      <c r="AS1585">
        <f t="shared" si="170"/>
        <v>0</v>
      </c>
      <c r="BF1585" t="str">
        <f>IFERROR(IF(OR(BD1585=338,BD1585=340,BD1585=341,BD1585=342,BD1585="342A",BD1585="342B"),PorcenRet(BD1585,BH1585,BI1585),INDEX(PORCENTAJEBUSCAR,MATCH(BD1585,CódigoRET,0),4)*1),"")</f>
        <v/>
      </c>
      <c r="BG1585">
        <f t="shared" si="171"/>
        <v>0</v>
      </c>
      <c r="BO1585">
        <f t="shared" si="172"/>
        <v>0</v>
      </c>
      <c r="CC1585">
        <f t="shared" si="173"/>
        <v>0</v>
      </c>
      <c r="CD1585">
        <f t="shared" si="174"/>
        <v>0</v>
      </c>
      <c r="CG1585">
        <f ca="1">IFERROR(INDIRECT("IVA!X"&amp;MATCH(MID(COMPRAS!C1485,1,2)&amp;MID(COMPRAS!F1485,1,2)&amp;MID(COMPRAS!D1485,1,2),IVA!W:W,0)),"SIN COD.")</f>
        <v>0</v>
      </c>
      <c r="CH1585">
        <f ca="1">IFERROR(INDIRECT("IVA!Y"&amp;MATCH(MID(COMPRAS!C1485,1,2)&amp;MID(COMPRAS!F1485,1,2)&amp;MID(COMPRAS!D1485,1,2),IVA!W:W,0)),"SIN COD.")</f>
        <v>0</v>
      </c>
    </row>
    <row r="1586" spans="1:86" x14ac:dyDescent="0.25">
      <c r="A1586"/>
      <c r="B1586"/>
      <c r="D1586"/>
      <c r="AL1586">
        <f t="shared" si="168"/>
        <v>0</v>
      </c>
      <c r="AQ1586">
        <f t="shared" si="169"/>
        <v>0</v>
      </c>
      <c r="AR1586" t="str">
        <f>IFERROR(IF(OR(AP1586=338,AP1586=340,AP1586=341,AP1586=342,AP1586="342A",AP1586="342B"),PorcenRet(AP1586,AT1586,AU1586),INDEX(PORCENTAJEBUSCAR,MATCH(AP1586,CódigoRET,0),4)*1),"")</f>
        <v/>
      </c>
      <c r="AS1586">
        <f t="shared" si="170"/>
        <v>0</v>
      </c>
      <c r="BF1586" t="str">
        <f>IFERROR(IF(OR(BD1586=338,BD1586=340,BD1586=341,BD1586=342,BD1586="342A",BD1586="342B"),PorcenRet(BD1586,BH1586,BI1586),INDEX(PORCENTAJEBUSCAR,MATCH(BD1586,CódigoRET,0),4)*1),"")</f>
        <v/>
      </c>
      <c r="BG1586">
        <f t="shared" si="171"/>
        <v>0</v>
      </c>
      <c r="BO1586">
        <f t="shared" si="172"/>
        <v>0</v>
      </c>
      <c r="CC1586">
        <f t="shared" si="173"/>
        <v>0</v>
      </c>
      <c r="CD1586">
        <f t="shared" si="174"/>
        <v>0</v>
      </c>
      <c r="CG1586">
        <f ca="1">IFERROR(INDIRECT("IVA!X"&amp;MATCH(MID(COMPRAS!C1486,1,2)&amp;MID(COMPRAS!F1486,1,2)&amp;MID(COMPRAS!D1486,1,2),IVA!W:W,0)),"SIN COD.")</f>
        <v>0</v>
      </c>
      <c r="CH1586">
        <f ca="1">IFERROR(INDIRECT("IVA!Y"&amp;MATCH(MID(COMPRAS!C1486,1,2)&amp;MID(COMPRAS!F1486,1,2)&amp;MID(COMPRAS!D1486,1,2),IVA!W:W,0)),"SIN COD.")</f>
        <v>0</v>
      </c>
    </row>
    <row r="1587" spans="1:86" x14ac:dyDescent="0.25">
      <c r="A1587"/>
      <c r="B1587"/>
      <c r="D1587"/>
      <c r="AL1587">
        <f t="shared" si="168"/>
        <v>0</v>
      </c>
      <c r="AQ1587">
        <f t="shared" si="169"/>
        <v>0</v>
      </c>
      <c r="AR1587" t="str">
        <f>IFERROR(IF(OR(AP1587=338,AP1587=340,AP1587=341,AP1587=342,AP1587="342A",AP1587="342B"),PorcenRet(AP1587,AT1587,AU1587),INDEX(PORCENTAJEBUSCAR,MATCH(AP1587,CódigoRET,0),4)*1),"")</f>
        <v/>
      </c>
      <c r="AS1587">
        <f t="shared" si="170"/>
        <v>0</v>
      </c>
      <c r="BF1587" t="str">
        <f>IFERROR(IF(OR(BD1587=338,BD1587=340,BD1587=341,BD1587=342,BD1587="342A",BD1587="342B"),PorcenRet(BD1587,BH1587,BI1587),INDEX(PORCENTAJEBUSCAR,MATCH(BD1587,CódigoRET,0),4)*1),"")</f>
        <v/>
      </c>
      <c r="BG1587">
        <f t="shared" si="171"/>
        <v>0</v>
      </c>
      <c r="BO1587">
        <f t="shared" si="172"/>
        <v>0</v>
      </c>
      <c r="CC1587">
        <f t="shared" si="173"/>
        <v>0</v>
      </c>
      <c r="CD1587">
        <f t="shared" si="174"/>
        <v>0</v>
      </c>
      <c r="CG1587">
        <f ca="1">IFERROR(INDIRECT("IVA!X"&amp;MATCH(MID(COMPRAS!C1487,1,2)&amp;MID(COMPRAS!F1487,1,2)&amp;MID(COMPRAS!D1487,1,2),IVA!W:W,0)),"SIN COD.")</f>
        <v>0</v>
      </c>
      <c r="CH1587">
        <f ca="1">IFERROR(INDIRECT("IVA!Y"&amp;MATCH(MID(COMPRAS!C1487,1,2)&amp;MID(COMPRAS!F1487,1,2)&amp;MID(COMPRAS!D1487,1,2),IVA!W:W,0)),"SIN COD.")</f>
        <v>0</v>
      </c>
    </row>
    <row r="1588" spans="1:86" x14ac:dyDescent="0.25">
      <c r="A1588"/>
      <c r="B1588"/>
      <c r="D1588"/>
      <c r="AL1588">
        <f t="shared" si="168"/>
        <v>0</v>
      </c>
      <c r="AQ1588">
        <f t="shared" si="169"/>
        <v>0</v>
      </c>
      <c r="AR1588" t="str">
        <f>IFERROR(IF(OR(AP1588=338,AP1588=340,AP1588=341,AP1588=342,AP1588="342A",AP1588="342B"),PorcenRet(AP1588,AT1588,AU1588),INDEX(PORCENTAJEBUSCAR,MATCH(AP1588,CódigoRET,0),4)*1),"")</f>
        <v/>
      </c>
      <c r="AS1588">
        <f t="shared" si="170"/>
        <v>0</v>
      </c>
      <c r="BF1588" t="str">
        <f>IFERROR(IF(OR(BD1588=338,BD1588=340,BD1588=341,BD1588=342,BD1588="342A",BD1588="342B"),PorcenRet(BD1588,BH1588,BI1588),INDEX(PORCENTAJEBUSCAR,MATCH(BD1588,CódigoRET,0),4)*1),"")</f>
        <v/>
      </c>
      <c r="BG1588">
        <f t="shared" si="171"/>
        <v>0</v>
      </c>
      <c r="BO1588">
        <f t="shared" si="172"/>
        <v>0</v>
      </c>
      <c r="CC1588">
        <f t="shared" si="173"/>
        <v>0</v>
      </c>
      <c r="CD1588">
        <f t="shared" si="174"/>
        <v>0</v>
      </c>
      <c r="CG1588">
        <f ca="1">IFERROR(INDIRECT("IVA!X"&amp;MATCH(MID(COMPRAS!C1488,1,2)&amp;MID(COMPRAS!F1488,1,2)&amp;MID(COMPRAS!D1488,1,2),IVA!W:W,0)),"SIN COD.")</f>
        <v>0</v>
      </c>
      <c r="CH1588">
        <f ca="1">IFERROR(INDIRECT("IVA!Y"&amp;MATCH(MID(COMPRAS!C1488,1,2)&amp;MID(COMPRAS!F1488,1,2)&amp;MID(COMPRAS!D1488,1,2),IVA!W:W,0)),"SIN COD.")</f>
        <v>0</v>
      </c>
    </row>
    <row r="1589" spans="1:86" x14ac:dyDescent="0.25">
      <c r="A1589"/>
      <c r="B1589"/>
      <c r="D1589"/>
      <c r="AL1589">
        <f t="shared" si="168"/>
        <v>0</v>
      </c>
      <c r="AQ1589">
        <f t="shared" si="169"/>
        <v>0</v>
      </c>
      <c r="AR1589" t="str">
        <f>IFERROR(IF(OR(AP1589=338,AP1589=340,AP1589=341,AP1589=342,AP1589="342A",AP1589="342B"),PorcenRet(AP1589,AT1589,AU1589),INDEX(PORCENTAJEBUSCAR,MATCH(AP1589,CódigoRET,0),4)*1),"")</f>
        <v/>
      </c>
      <c r="AS1589">
        <f t="shared" si="170"/>
        <v>0</v>
      </c>
      <c r="BF1589" t="str">
        <f>IFERROR(IF(OR(BD1589=338,BD1589=340,BD1589=341,BD1589=342,BD1589="342A",BD1589="342B"),PorcenRet(BD1589,BH1589,BI1589),INDEX(PORCENTAJEBUSCAR,MATCH(BD1589,CódigoRET,0),4)*1),"")</f>
        <v/>
      </c>
      <c r="BG1589">
        <f t="shared" si="171"/>
        <v>0</v>
      </c>
      <c r="BO1589">
        <f t="shared" si="172"/>
        <v>0</v>
      </c>
      <c r="CC1589">
        <f t="shared" si="173"/>
        <v>0</v>
      </c>
      <c r="CD1589">
        <f t="shared" si="174"/>
        <v>0</v>
      </c>
      <c r="CG1589">
        <f ca="1">IFERROR(INDIRECT("IVA!X"&amp;MATCH(MID(COMPRAS!C1489,1,2)&amp;MID(COMPRAS!F1489,1,2)&amp;MID(COMPRAS!D1489,1,2),IVA!W:W,0)),"SIN COD.")</f>
        <v>0</v>
      </c>
      <c r="CH1589">
        <f ca="1">IFERROR(INDIRECT("IVA!Y"&amp;MATCH(MID(COMPRAS!C1489,1,2)&amp;MID(COMPRAS!F1489,1,2)&amp;MID(COMPRAS!D1489,1,2),IVA!W:W,0)),"SIN COD.")</f>
        <v>0</v>
      </c>
    </row>
    <row r="1590" spans="1:86" x14ac:dyDescent="0.25">
      <c r="A1590"/>
      <c r="B1590"/>
      <c r="D1590"/>
      <c r="AL1590">
        <f t="shared" si="168"/>
        <v>0</v>
      </c>
      <c r="AQ1590">
        <f t="shared" si="169"/>
        <v>0</v>
      </c>
      <c r="AR1590" t="str">
        <f>IFERROR(IF(OR(AP1590=338,AP1590=340,AP1590=341,AP1590=342,AP1590="342A",AP1590="342B"),PorcenRet(AP1590,AT1590,AU1590),INDEX(PORCENTAJEBUSCAR,MATCH(AP1590,CódigoRET,0),4)*1),"")</f>
        <v/>
      </c>
      <c r="AS1590">
        <f t="shared" si="170"/>
        <v>0</v>
      </c>
      <c r="BF1590" t="str">
        <f>IFERROR(IF(OR(BD1590=338,BD1590=340,BD1590=341,BD1590=342,BD1590="342A",BD1590="342B"),PorcenRet(BD1590,BH1590,BI1590),INDEX(PORCENTAJEBUSCAR,MATCH(BD1590,CódigoRET,0),4)*1),"")</f>
        <v/>
      </c>
      <c r="BG1590">
        <f t="shared" si="171"/>
        <v>0</v>
      </c>
      <c r="BO1590">
        <f t="shared" si="172"/>
        <v>0</v>
      </c>
      <c r="CC1590">
        <f t="shared" si="173"/>
        <v>0</v>
      </c>
      <c r="CD1590">
        <f t="shared" si="174"/>
        <v>0</v>
      </c>
      <c r="CG1590">
        <f ca="1">IFERROR(INDIRECT("IVA!X"&amp;MATCH(MID(COMPRAS!C1490,1,2)&amp;MID(COMPRAS!F1490,1,2)&amp;MID(COMPRAS!D1490,1,2),IVA!W:W,0)),"SIN COD.")</f>
        <v>0</v>
      </c>
      <c r="CH1590">
        <f ca="1">IFERROR(INDIRECT("IVA!Y"&amp;MATCH(MID(COMPRAS!C1490,1,2)&amp;MID(COMPRAS!F1490,1,2)&amp;MID(COMPRAS!D1490,1,2),IVA!W:W,0)),"SIN COD.")</f>
        <v>0</v>
      </c>
    </row>
    <row r="1591" spans="1:86" x14ac:dyDescent="0.25">
      <c r="A1591"/>
      <c r="B1591"/>
      <c r="D1591"/>
      <c r="AL1591">
        <f t="shared" si="168"/>
        <v>0</v>
      </c>
      <c r="AQ1591">
        <f t="shared" si="169"/>
        <v>0</v>
      </c>
      <c r="AR1591" t="str">
        <f>IFERROR(IF(OR(AP1591=338,AP1591=340,AP1591=341,AP1591=342,AP1591="342A",AP1591="342B"),PorcenRet(AP1591,AT1591,AU1591),INDEX(PORCENTAJEBUSCAR,MATCH(AP1591,CódigoRET,0),4)*1),"")</f>
        <v/>
      </c>
      <c r="AS1591">
        <f t="shared" si="170"/>
        <v>0</v>
      </c>
      <c r="BF1591" t="str">
        <f>IFERROR(IF(OR(BD1591=338,BD1591=340,BD1591=341,BD1591=342,BD1591="342A",BD1591="342B"),PorcenRet(BD1591,BH1591,BI1591),INDEX(PORCENTAJEBUSCAR,MATCH(BD1591,CódigoRET,0),4)*1),"")</f>
        <v/>
      </c>
      <c r="BG1591">
        <f t="shared" si="171"/>
        <v>0</v>
      </c>
      <c r="BO1591">
        <f t="shared" si="172"/>
        <v>0</v>
      </c>
      <c r="CC1591">
        <f t="shared" si="173"/>
        <v>0</v>
      </c>
      <c r="CD1591">
        <f t="shared" si="174"/>
        <v>0</v>
      </c>
      <c r="CG1591">
        <f ca="1">IFERROR(INDIRECT("IVA!X"&amp;MATCH(MID(COMPRAS!C1491,1,2)&amp;MID(COMPRAS!F1491,1,2)&amp;MID(COMPRAS!D1491,1,2),IVA!W:W,0)),"SIN COD.")</f>
        <v>0</v>
      </c>
      <c r="CH1591">
        <f ca="1">IFERROR(INDIRECT("IVA!Y"&amp;MATCH(MID(COMPRAS!C1491,1,2)&amp;MID(COMPRAS!F1491,1,2)&amp;MID(COMPRAS!D1491,1,2),IVA!W:W,0)),"SIN COD.")</f>
        <v>0</v>
      </c>
    </row>
    <row r="1592" spans="1:86" x14ac:dyDescent="0.25">
      <c r="A1592"/>
      <c r="B1592"/>
      <c r="D1592"/>
      <c r="AL1592">
        <f t="shared" si="168"/>
        <v>0</v>
      </c>
      <c r="AQ1592">
        <f t="shared" si="169"/>
        <v>0</v>
      </c>
      <c r="AR1592" t="str">
        <f>IFERROR(IF(OR(AP1592=338,AP1592=340,AP1592=341,AP1592=342,AP1592="342A",AP1592="342B"),PorcenRet(AP1592,AT1592,AU1592),INDEX(PORCENTAJEBUSCAR,MATCH(AP1592,CódigoRET,0),4)*1),"")</f>
        <v/>
      </c>
      <c r="AS1592">
        <f t="shared" si="170"/>
        <v>0</v>
      </c>
      <c r="BF1592" t="str">
        <f>IFERROR(IF(OR(BD1592=338,BD1592=340,BD1592=341,BD1592=342,BD1592="342A",BD1592="342B"),PorcenRet(BD1592,BH1592,BI1592),INDEX(PORCENTAJEBUSCAR,MATCH(BD1592,CódigoRET,0),4)*1),"")</f>
        <v/>
      </c>
      <c r="BG1592">
        <f t="shared" si="171"/>
        <v>0</v>
      </c>
      <c r="BO1592">
        <f t="shared" si="172"/>
        <v>0</v>
      </c>
      <c r="CC1592">
        <f t="shared" si="173"/>
        <v>0</v>
      </c>
      <c r="CD1592">
        <f t="shared" si="174"/>
        <v>0</v>
      </c>
      <c r="CG1592">
        <f ca="1">IFERROR(INDIRECT("IVA!X"&amp;MATCH(MID(COMPRAS!C1492,1,2)&amp;MID(COMPRAS!F1492,1,2)&amp;MID(COMPRAS!D1492,1,2),IVA!W:W,0)),"SIN COD.")</f>
        <v>0</v>
      </c>
      <c r="CH1592">
        <f ca="1">IFERROR(INDIRECT("IVA!Y"&amp;MATCH(MID(COMPRAS!C1492,1,2)&amp;MID(COMPRAS!F1492,1,2)&amp;MID(COMPRAS!D1492,1,2),IVA!W:W,0)),"SIN COD.")</f>
        <v>0</v>
      </c>
    </row>
    <row r="1593" spans="1:86" x14ac:dyDescent="0.25">
      <c r="A1593"/>
      <c r="B1593"/>
      <c r="D1593"/>
      <c r="AL1593">
        <f t="shared" si="168"/>
        <v>0</v>
      </c>
      <c r="AQ1593">
        <f t="shared" si="169"/>
        <v>0</v>
      </c>
      <c r="AR1593" t="str">
        <f>IFERROR(IF(OR(AP1593=338,AP1593=340,AP1593=341,AP1593=342,AP1593="342A",AP1593="342B"),PorcenRet(AP1593,AT1593,AU1593),INDEX(PORCENTAJEBUSCAR,MATCH(AP1593,CódigoRET,0),4)*1),"")</f>
        <v/>
      </c>
      <c r="AS1593">
        <f t="shared" si="170"/>
        <v>0</v>
      </c>
      <c r="BF1593" t="str">
        <f>IFERROR(IF(OR(BD1593=338,BD1593=340,BD1593=341,BD1593=342,BD1593="342A",BD1593="342B"),PorcenRet(BD1593,BH1593,BI1593),INDEX(PORCENTAJEBUSCAR,MATCH(BD1593,CódigoRET,0),4)*1),"")</f>
        <v/>
      </c>
      <c r="BG1593">
        <f t="shared" si="171"/>
        <v>0</v>
      </c>
      <c r="BO1593">
        <f t="shared" si="172"/>
        <v>0</v>
      </c>
      <c r="CC1593">
        <f t="shared" si="173"/>
        <v>0</v>
      </c>
      <c r="CD1593">
        <f t="shared" si="174"/>
        <v>0</v>
      </c>
      <c r="CG1593">
        <f ca="1">IFERROR(INDIRECT("IVA!X"&amp;MATCH(MID(COMPRAS!C1493,1,2)&amp;MID(COMPRAS!F1493,1,2)&amp;MID(COMPRAS!D1493,1,2),IVA!W:W,0)),"SIN COD.")</f>
        <v>0</v>
      </c>
      <c r="CH1593">
        <f ca="1">IFERROR(INDIRECT("IVA!Y"&amp;MATCH(MID(COMPRAS!C1493,1,2)&amp;MID(COMPRAS!F1493,1,2)&amp;MID(COMPRAS!D1493,1,2),IVA!W:W,0)),"SIN COD.")</f>
        <v>0</v>
      </c>
    </row>
    <row r="1594" spans="1:86" x14ac:dyDescent="0.25">
      <c r="A1594"/>
      <c r="B1594"/>
      <c r="D1594"/>
      <c r="AL1594">
        <f t="shared" si="168"/>
        <v>0</v>
      </c>
      <c r="AQ1594">
        <f t="shared" si="169"/>
        <v>0</v>
      </c>
      <c r="AR1594" t="str">
        <f>IFERROR(IF(OR(AP1594=338,AP1594=340,AP1594=341,AP1594=342,AP1594="342A",AP1594="342B"),PorcenRet(AP1594,AT1594,AU1594),INDEX(PORCENTAJEBUSCAR,MATCH(AP1594,CódigoRET,0),4)*1),"")</f>
        <v/>
      </c>
      <c r="AS1594">
        <f t="shared" si="170"/>
        <v>0</v>
      </c>
      <c r="BF1594" t="str">
        <f>IFERROR(IF(OR(BD1594=338,BD1594=340,BD1594=341,BD1594=342,BD1594="342A",BD1594="342B"),PorcenRet(BD1594,BH1594,BI1594),INDEX(PORCENTAJEBUSCAR,MATCH(BD1594,CódigoRET,0),4)*1),"")</f>
        <v/>
      </c>
      <c r="BG1594">
        <f t="shared" si="171"/>
        <v>0</v>
      </c>
      <c r="BO1594">
        <f t="shared" si="172"/>
        <v>0</v>
      </c>
      <c r="CC1594">
        <f t="shared" si="173"/>
        <v>0</v>
      </c>
      <c r="CD1594">
        <f t="shared" si="174"/>
        <v>0</v>
      </c>
      <c r="CG1594">
        <f ca="1">IFERROR(INDIRECT("IVA!X"&amp;MATCH(MID(COMPRAS!C1494,1,2)&amp;MID(COMPRAS!F1494,1,2)&amp;MID(COMPRAS!D1494,1,2),IVA!W:W,0)),"SIN COD.")</f>
        <v>0</v>
      </c>
      <c r="CH1594">
        <f ca="1">IFERROR(INDIRECT("IVA!Y"&amp;MATCH(MID(COMPRAS!C1494,1,2)&amp;MID(COMPRAS!F1494,1,2)&amp;MID(COMPRAS!D1494,1,2),IVA!W:W,0)),"SIN COD.")</f>
        <v>0</v>
      </c>
    </row>
    <row r="1595" spans="1:86" x14ac:dyDescent="0.25">
      <c r="A1595"/>
      <c r="B1595"/>
      <c r="D1595"/>
      <c r="AL1595">
        <f t="shared" si="168"/>
        <v>0</v>
      </c>
      <c r="AQ1595">
        <f t="shared" si="169"/>
        <v>0</v>
      </c>
      <c r="AR1595" t="str">
        <f>IFERROR(IF(OR(AP1595=338,AP1595=340,AP1595=341,AP1595=342,AP1595="342A",AP1595="342B"),PorcenRet(AP1595,AT1595,AU1595),INDEX(PORCENTAJEBUSCAR,MATCH(AP1595,CódigoRET,0),4)*1),"")</f>
        <v/>
      </c>
      <c r="AS1595">
        <f t="shared" si="170"/>
        <v>0</v>
      </c>
      <c r="BF1595" t="str">
        <f>IFERROR(IF(OR(BD1595=338,BD1595=340,BD1595=341,BD1595=342,BD1595="342A",BD1595="342B"),PorcenRet(BD1595,BH1595,BI1595),INDEX(PORCENTAJEBUSCAR,MATCH(BD1595,CódigoRET,0),4)*1),"")</f>
        <v/>
      </c>
      <c r="BG1595">
        <f t="shared" si="171"/>
        <v>0</v>
      </c>
      <c r="BO1595">
        <f t="shared" si="172"/>
        <v>0</v>
      </c>
      <c r="CC1595">
        <f t="shared" si="173"/>
        <v>0</v>
      </c>
      <c r="CD1595">
        <f t="shared" si="174"/>
        <v>0</v>
      </c>
      <c r="CG1595">
        <f ca="1">IFERROR(INDIRECT("IVA!X"&amp;MATCH(MID(COMPRAS!C1495,1,2)&amp;MID(COMPRAS!F1495,1,2)&amp;MID(COMPRAS!D1495,1,2),IVA!W:W,0)),"SIN COD.")</f>
        <v>0</v>
      </c>
      <c r="CH1595">
        <f ca="1">IFERROR(INDIRECT("IVA!Y"&amp;MATCH(MID(COMPRAS!C1495,1,2)&amp;MID(COMPRAS!F1495,1,2)&amp;MID(COMPRAS!D1495,1,2),IVA!W:W,0)),"SIN COD.")</f>
        <v>0</v>
      </c>
    </row>
    <row r="1596" spans="1:86" x14ac:dyDescent="0.25">
      <c r="A1596"/>
      <c r="B1596"/>
      <c r="D1596"/>
      <c r="AL1596">
        <f t="shared" si="168"/>
        <v>0</v>
      </c>
      <c r="AQ1596">
        <f t="shared" si="169"/>
        <v>0</v>
      </c>
      <c r="AR1596" t="str">
        <f>IFERROR(IF(OR(AP1596=338,AP1596=340,AP1596=341,AP1596=342,AP1596="342A",AP1596="342B"),PorcenRet(AP1596,AT1596,AU1596),INDEX(PORCENTAJEBUSCAR,MATCH(AP1596,CódigoRET,0),4)*1),"")</f>
        <v/>
      </c>
      <c r="AS1596">
        <f t="shared" si="170"/>
        <v>0</v>
      </c>
      <c r="BF1596" t="str">
        <f>IFERROR(IF(OR(BD1596=338,BD1596=340,BD1596=341,BD1596=342,BD1596="342A",BD1596="342B"),PorcenRet(BD1596,BH1596,BI1596),INDEX(PORCENTAJEBUSCAR,MATCH(BD1596,CódigoRET,0),4)*1),"")</f>
        <v/>
      </c>
      <c r="BG1596">
        <f t="shared" si="171"/>
        <v>0</v>
      </c>
      <c r="BO1596">
        <f t="shared" si="172"/>
        <v>0</v>
      </c>
      <c r="CC1596">
        <f t="shared" si="173"/>
        <v>0</v>
      </c>
      <c r="CD1596">
        <f t="shared" si="174"/>
        <v>0</v>
      </c>
      <c r="CG1596">
        <f ca="1">IFERROR(INDIRECT("IVA!X"&amp;MATCH(MID(COMPRAS!C1496,1,2)&amp;MID(COMPRAS!F1496,1,2)&amp;MID(COMPRAS!D1496,1,2),IVA!W:W,0)),"SIN COD.")</f>
        <v>0</v>
      </c>
      <c r="CH1596">
        <f ca="1">IFERROR(INDIRECT("IVA!Y"&amp;MATCH(MID(COMPRAS!C1496,1,2)&amp;MID(COMPRAS!F1496,1,2)&amp;MID(COMPRAS!D1496,1,2),IVA!W:W,0)),"SIN COD.")</f>
        <v>0</v>
      </c>
    </row>
    <row r="1597" spans="1:86" x14ac:dyDescent="0.25">
      <c r="A1597"/>
      <c r="B1597"/>
      <c r="D1597"/>
      <c r="AL1597">
        <f t="shared" si="168"/>
        <v>0</v>
      </c>
      <c r="AQ1597">
        <f t="shared" si="169"/>
        <v>0</v>
      </c>
      <c r="AR1597" t="str">
        <f>IFERROR(IF(OR(AP1597=338,AP1597=340,AP1597=341,AP1597=342,AP1597="342A",AP1597="342B"),PorcenRet(AP1597,AT1597,AU1597),INDEX(PORCENTAJEBUSCAR,MATCH(AP1597,CódigoRET,0),4)*1),"")</f>
        <v/>
      </c>
      <c r="AS1597">
        <f t="shared" si="170"/>
        <v>0</v>
      </c>
      <c r="BF1597" t="str">
        <f>IFERROR(IF(OR(BD1597=338,BD1597=340,BD1597=341,BD1597=342,BD1597="342A",BD1597="342B"),PorcenRet(BD1597,BH1597,BI1597),INDEX(PORCENTAJEBUSCAR,MATCH(BD1597,CódigoRET,0),4)*1),"")</f>
        <v/>
      </c>
      <c r="BG1597">
        <f t="shared" si="171"/>
        <v>0</v>
      </c>
      <c r="BO1597">
        <f t="shared" si="172"/>
        <v>0</v>
      </c>
      <c r="CC1597">
        <f t="shared" si="173"/>
        <v>0</v>
      </c>
      <c r="CD1597">
        <f t="shared" si="174"/>
        <v>0</v>
      </c>
      <c r="CG1597">
        <f ca="1">IFERROR(INDIRECT("IVA!X"&amp;MATCH(MID(COMPRAS!C1497,1,2)&amp;MID(COMPRAS!F1497,1,2)&amp;MID(COMPRAS!D1497,1,2),IVA!W:W,0)),"SIN COD.")</f>
        <v>0</v>
      </c>
      <c r="CH1597">
        <f ca="1">IFERROR(INDIRECT("IVA!Y"&amp;MATCH(MID(COMPRAS!C1497,1,2)&amp;MID(COMPRAS!F1497,1,2)&amp;MID(COMPRAS!D1497,1,2),IVA!W:W,0)),"SIN COD.")</f>
        <v>0</v>
      </c>
    </row>
    <row r="1598" spans="1:86" x14ac:dyDescent="0.25">
      <c r="A1598"/>
      <c r="B1598"/>
      <c r="D1598"/>
      <c r="AL1598">
        <f t="shared" si="168"/>
        <v>0</v>
      </c>
      <c r="AQ1598">
        <f t="shared" si="169"/>
        <v>0</v>
      </c>
      <c r="AR1598" t="str">
        <f>IFERROR(IF(OR(AP1598=338,AP1598=340,AP1598=341,AP1598=342,AP1598="342A",AP1598="342B"),PorcenRet(AP1598,AT1598,AU1598),INDEX(PORCENTAJEBUSCAR,MATCH(AP1598,CódigoRET,0),4)*1),"")</f>
        <v/>
      </c>
      <c r="AS1598">
        <f t="shared" si="170"/>
        <v>0</v>
      </c>
      <c r="BF1598" t="str">
        <f>IFERROR(IF(OR(BD1598=338,BD1598=340,BD1598=341,BD1598=342,BD1598="342A",BD1598="342B"),PorcenRet(BD1598,BH1598,BI1598),INDEX(PORCENTAJEBUSCAR,MATCH(BD1598,CódigoRET,0),4)*1),"")</f>
        <v/>
      </c>
      <c r="BG1598">
        <f t="shared" si="171"/>
        <v>0</v>
      </c>
      <c r="BO1598">
        <f t="shared" si="172"/>
        <v>0</v>
      </c>
      <c r="CC1598">
        <f t="shared" si="173"/>
        <v>0</v>
      </c>
      <c r="CD1598">
        <f t="shared" si="174"/>
        <v>0</v>
      </c>
      <c r="CG1598">
        <f ca="1">IFERROR(INDIRECT("IVA!X"&amp;MATCH(MID(COMPRAS!C1498,1,2)&amp;MID(COMPRAS!F1498,1,2)&amp;MID(COMPRAS!D1498,1,2),IVA!W:W,0)),"SIN COD.")</f>
        <v>0</v>
      </c>
      <c r="CH1598">
        <f ca="1">IFERROR(INDIRECT("IVA!Y"&amp;MATCH(MID(COMPRAS!C1498,1,2)&amp;MID(COMPRAS!F1498,1,2)&amp;MID(COMPRAS!D1498,1,2),IVA!W:W,0)),"SIN COD.")</f>
        <v>0</v>
      </c>
    </row>
    <row r="1599" spans="1:86" x14ac:dyDescent="0.25">
      <c r="A1599"/>
      <c r="B1599"/>
      <c r="D1599"/>
      <c r="AL1599">
        <f t="shared" si="168"/>
        <v>0</v>
      </c>
      <c r="AQ1599">
        <f t="shared" si="169"/>
        <v>0</v>
      </c>
      <c r="AR1599" t="str">
        <f>IFERROR(IF(OR(AP1599=338,AP1599=340,AP1599=341,AP1599=342,AP1599="342A",AP1599="342B"),PorcenRet(AP1599,AT1599,AU1599),INDEX(PORCENTAJEBUSCAR,MATCH(AP1599,CódigoRET,0),4)*1),"")</f>
        <v/>
      </c>
      <c r="AS1599">
        <f t="shared" si="170"/>
        <v>0</v>
      </c>
      <c r="BF1599" t="str">
        <f>IFERROR(IF(OR(BD1599=338,BD1599=340,BD1599=341,BD1599=342,BD1599="342A",BD1599="342B"),PorcenRet(BD1599,BH1599,BI1599),INDEX(PORCENTAJEBUSCAR,MATCH(BD1599,CódigoRET,0),4)*1),"")</f>
        <v/>
      </c>
      <c r="BG1599">
        <f t="shared" si="171"/>
        <v>0</v>
      </c>
      <c r="BO1599">
        <f t="shared" si="172"/>
        <v>0</v>
      </c>
      <c r="CC1599">
        <f t="shared" si="173"/>
        <v>0</v>
      </c>
      <c r="CD1599">
        <f t="shared" si="174"/>
        <v>0</v>
      </c>
      <c r="CG1599">
        <f ca="1">IFERROR(INDIRECT("IVA!X"&amp;MATCH(MID(COMPRAS!C1499,1,2)&amp;MID(COMPRAS!F1499,1,2)&amp;MID(COMPRAS!D1499,1,2),IVA!W:W,0)),"SIN COD.")</f>
        <v>0</v>
      </c>
      <c r="CH1599">
        <f ca="1">IFERROR(INDIRECT("IVA!Y"&amp;MATCH(MID(COMPRAS!C1499,1,2)&amp;MID(COMPRAS!F1499,1,2)&amp;MID(COMPRAS!D1499,1,2),IVA!W:W,0)),"SIN COD.")</f>
        <v>0</v>
      </c>
    </row>
    <row r="1600" spans="1:86" x14ac:dyDescent="0.25">
      <c r="A1600"/>
      <c r="B1600"/>
      <c r="D1600"/>
      <c r="AL1600">
        <f t="shared" si="168"/>
        <v>0</v>
      </c>
      <c r="AQ1600">
        <f t="shared" si="169"/>
        <v>0</v>
      </c>
      <c r="AR1600" t="str">
        <f>IFERROR(IF(OR(AP1600=338,AP1600=340,AP1600=341,AP1600=342,AP1600="342A",AP1600="342B"),PorcenRet(AP1600,AT1600,AU1600),INDEX(PORCENTAJEBUSCAR,MATCH(AP1600,CódigoRET,0),4)*1),"")</f>
        <v/>
      </c>
      <c r="AS1600">
        <f t="shared" si="170"/>
        <v>0</v>
      </c>
      <c r="BF1600" t="str">
        <f>IFERROR(IF(OR(BD1600=338,BD1600=340,BD1600=341,BD1600=342,BD1600="342A",BD1600="342B"),PorcenRet(BD1600,BH1600,BI1600),INDEX(PORCENTAJEBUSCAR,MATCH(BD1600,CódigoRET,0),4)*1),"")</f>
        <v/>
      </c>
      <c r="BG1600">
        <f t="shared" si="171"/>
        <v>0</v>
      </c>
      <c r="BO1600">
        <f t="shared" si="172"/>
        <v>0</v>
      </c>
      <c r="CC1600">
        <f t="shared" si="173"/>
        <v>0</v>
      </c>
      <c r="CD1600">
        <f t="shared" si="174"/>
        <v>0</v>
      </c>
      <c r="CG1600">
        <f ca="1">IFERROR(INDIRECT("IVA!X"&amp;MATCH(MID(COMPRAS!C1500,1,2)&amp;MID(COMPRAS!F1500,1,2)&amp;MID(COMPRAS!D1500,1,2),IVA!W:W,0)),"SIN COD.")</f>
        <v>0</v>
      </c>
      <c r="CH1600">
        <f ca="1">IFERROR(INDIRECT("IVA!Y"&amp;MATCH(MID(COMPRAS!C1500,1,2)&amp;MID(COMPRAS!F1500,1,2)&amp;MID(COMPRAS!D1500,1,2),IVA!W:W,0)),"SIN COD.")</f>
        <v>0</v>
      </c>
    </row>
    <row r="1601" spans="1:86" x14ac:dyDescent="0.25">
      <c r="A1601"/>
      <c r="B1601"/>
      <c r="D1601"/>
      <c r="AL1601">
        <f t="shared" si="168"/>
        <v>0</v>
      </c>
      <c r="AQ1601">
        <f t="shared" si="169"/>
        <v>0</v>
      </c>
      <c r="AR1601" t="str">
        <f>IFERROR(IF(OR(AP1601=338,AP1601=340,AP1601=341,AP1601=342,AP1601="342A",AP1601="342B"),PorcenRet(AP1601,AT1601,AU1601),INDEX(PORCENTAJEBUSCAR,MATCH(AP1601,CódigoRET,0),4)*1),"")</f>
        <v/>
      </c>
      <c r="AS1601">
        <f t="shared" si="170"/>
        <v>0</v>
      </c>
      <c r="BF1601" t="str">
        <f>IFERROR(IF(OR(BD1601=338,BD1601=340,BD1601=341,BD1601=342,BD1601="342A",BD1601="342B"),PorcenRet(BD1601,BH1601,BI1601),INDEX(PORCENTAJEBUSCAR,MATCH(BD1601,CódigoRET,0),4)*1),"")</f>
        <v/>
      </c>
      <c r="BG1601">
        <f t="shared" si="171"/>
        <v>0</v>
      </c>
      <c r="BO1601">
        <f t="shared" si="172"/>
        <v>0</v>
      </c>
      <c r="CC1601">
        <f t="shared" si="173"/>
        <v>0</v>
      </c>
      <c r="CD1601">
        <f t="shared" si="174"/>
        <v>0</v>
      </c>
      <c r="CG1601">
        <f ca="1">IFERROR(INDIRECT("IVA!X"&amp;MATCH(MID(COMPRAS!C1501,1,2)&amp;MID(COMPRAS!F1501,1,2)&amp;MID(COMPRAS!D1501,1,2),IVA!W:W,0)),"SIN COD.")</f>
        <v>0</v>
      </c>
      <c r="CH1601">
        <f ca="1">IFERROR(INDIRECT("IVA!Y"&amp;MATCH(MID(COMPRAS!C1501,1,2)&amp;MID(COMPRAS!F1501,1,2)&amp;MID(COMPRAS!D1501,1,2),IVA!W:W,0)),"SIN COD.")</f>
        <v>0</v>
      </c>
    </row>
    <row r="1602" spans="1:86" x14ac:dyDescent="0.25">
      <c r="A1602"/>
      <c r="B1602"/>
      <c r="D1602"/>
      <c r="AL1602">
        <f t="shared" ref="AL1602:AL1665" si="175">O1602+P1602+Q1602+R1602+S1602+T1602+U1602+V1602</f>
        <v>0</v>
      </c>
      <c r="AQ1602">
        <f t="shared" ref="AQ1602:AQ1665" si="176">+P1602+Q1602+R1602+S1602-BE1602-BQ1602-BW1602+O1602</f>
        <v>0</v>
      </c>
      <c r="AR1602" t="str">
        <f>IFERROR(IF(OR(AP1602=338,AP1602=340,AP1602=341,AP1602=342,AP1602="342A",AP1602="342B"),PorcenRet(AP1602,AT1602,AU1602),INDEX(PORCENTAJEBUSCAR,MATCH(AP1602,CódigoRET,0),4)*1),"")</f>
        <v/>
      </c>
      <c r="AS1602">
        <f t="shared" ref="AS1602:AS1665" si="177">ROUND(IF(AP1602="",0,AQ1602*(AR1602/100)),2)</f>
        <v>0</v>
      </c>
      <c r="BF1602" t="str">
        <f>IFERROR(IF(OR(BD1602=338,BD1602=340,BD1602=341,BD1602=342,BD1602="342A",BD1602="342B"),PorcenRet(BD1602,BH1602,BI1602),INDEX(PORCENTAJEBUSCAR,MATCH(BD1602,CódigoRET,0),4)*1),"")</f>
        <v/>
      </c>
      <c r="BG1602">
        <f t="shared" ref="BG1602:BG1665" si="178">ROUND(IF(BD1602="",0,BE1602*(BF1602/100)),2)</f>
        <v>0</v>
      </c>
      <c r="BO1602">
        <f t="shared" ref="BO1602:BO1665" si="179">IF(MID(F1602,1,2)="41",SUM(O1602:S1602),0)</f>
        <v>0</v>
      </c>
      <c r="CC1602">
        <f t="shared" ref="CC1602:CC1665" si="180">O1602+P1602+Q1602+R1602+S1602</f>
        <v>0</v>
      </c>
      <c r="CD1602">
        <f t="shared" ref="CD1602:CD1665" si="181">T1602+U1602</f>
        <v>0</v>
      </c>
      <c r="CG1602">
        <f ca="1">IFERROR(INDIRECT("IVA!X"&amp;MATCH(MID(COMPRAS!C1502,1,2)&amp;MID(COMPRAS!F1502,1,2)&amp;MID(COMPRAS!D1502,1,2),IVA!W:W,0)),"SIN COD.")</f>
        <v>0</v>
      </c>
      <c r="CH1602">
        <f ca="1">IFERROR(INDIRECT("IVA!Y"&amp;MATCH(MID(COMPRAS!C1502,1,2)&amp;MID(COMPRAS!F1502,1,2)&amp;MID(COMPRAS!D1502,1,2),IVA!W:W,0)),"SIN COD.")</f>
        <v>0</v>
      </c>
    </row>
    <row r="1603" spans="1:86" x14ac:dyDescent="0.25">
      <c r="A1603"/>
      <c r="B1603"/>
      <c r="D1603"/>
      <c r="AL1603">
        <f t="shared" si="175"/>
        <v>0</v>
      </c>
      <c r="AQ1603">
        <f t="shared" si="176"/>
        <v>0</v>
      </c>
      <c r="AR1603" t="str">
        <f>IFERROR(IF(OR(AP1603=338,AP1603=340,AP1603=341,AP1603=342,AP1603="342A",AP1603="342B"),PorcenRet(AP1603,AT1603,AU1603),INDEX(PORCENTAJEBUSCAR,MATCH(AP1603,CódigoRET,0),4)*1),"")</f>
        <v/>
      </c>
      <c r="AS1603">
        <f t="shared" si="177"/>
        <v>0</v>
      </c>
      <c r="BF1603" t="str">
        <f>IFERROR(IF(OR(BD1603=338,BD1603=340,BD1603=341,BD1603=342,BD1603="342A",BD1603="342B"),PorcenRet(BD1603,BH1603,BI1603),INDEX(PORCENTAJEBUSCAR,MATCH(BD1603,CódigoRET,0),4)*1),"")</f>
        <v/>
      </c>
      <c r="BG1603">
        <f t="shared" si="178"/>
        <v>0</v>
      </c>
      <c r="BO1603">
        <f t="shared" si="179"/>
        <v>0</v>
      </c>
      <c r="CC1603">
        <f t="shared" si="180"/>
        <v>0</v>
      </c>
      <c r="CD1603">
        <f t="shared" si="181"/>
        <v>0</v>
      </c>
      <c r="CG1603">
        <f ca="1">IFERROR(INDIRECT("IVA!X"&amp;MATCH(MID(COMPRAS!C1503,1,2)&amp;MID(COMPRAS!F1503,1,2)&amp;MID(COMPRAS!D1503,1,2),IVA!W:W,0)),"SIN COD.")</f>
        <v>0</v>
      </c>
      <c r="CH1603">
        <f ca="1">IFERROR(INDIRECT("IVA!Y"&amp;MATCH(MID(COMPRAS!C1503,1,2)&amp;MID(COMPRAS!F1503,1,2)&amp;MID(COMPRAS!D1503,1,2),IVA!W:W,0)),"SIN COD.")</f>
        <v>0</v>
      </c>
    </row>
    <row r="1604" spans="1:86" x14ac:dyDescent="0.25">
      <c r="A1604"/>
      <c r="B1604"/>
      <c r="D1604"/>
      <c r="AL1604">
        <f t="shared" si="175"/>
        <v>0</v>
      </c>
      <c r="AQ1604">
        <f t="shared" si="176"/>
        <v>0</v>
      </c>
      <c r="AR1604" t="str">
        <f>IFERROR(IF(OR(AP1604=338,AP1604=340,AP1604=341,AP1604=342,AP1604="342A",AP1604="342B"),PorcenRet(AP1604,AT1604,AU1604),INDEX(PORCENTAJEBUSCAR,MATCH(AP1604,CódigoRET,0),4)*1),"")</f>
        <v/>
      </c>
      <c r="AS1604">
        <f t="shared" si="177"/>
        <v>0</v>
      </c>
      <c r="BF1604" t="str">
        <f>IFERROR(IF(OR(BD1604=338,BD1604=340,BD1604=341,BD1604=342,BD1604="342A",BD1604="342B"),PorcenRet(BD1604,BH1604,BI1604),INDEX(PORCENTAJEBUSCAR,MATCH(BD1604,CódigoRET,0),4)*1),"")</f>
        <v/>
      </c>
      <c r="BG1604">
        <f t="shared" si="178"/>
        <v>0</v>
      </c>
      <c r="BO1604">
        <f t="shared" si="179"/>
        <v>0</v>
      </c>
      <c r="CC1604">
        <f t="shared" si="180"/>
        <v>0</v>
      </c>
      <c r="CD1604">
        <f t="shared" si="181"/>
        <v>0</v>
      </c>
      <c r="CG1604">
        <f ca="1">IFERROR(INDIRECT("IVA!X"&amp;MATCH(MID(COMPRAS!C1504,1,2)&amp;MID(COMPRAS!F1504,1,2)&amp;MID(COMPRAS!D1504,1,2),IVA!W:W,0)),"SIN COD.")</f>
        <v>0</v>
      </c>
      <c r="CH1604">
        <f ca="1">IFERROR(INDIRECT("IVA!Y"&amp;MATCH(MID(COMPRAS!C1504,1,2)&amp;MID(COMPRAS!F1504,1,2)&amp;MID(COMPRAS!D1504,1,2),IVA!W:W,0)),"SIN COD.")</f>
        <v>0</v>
      </c>
    </row>
    <row r="1605" spans="1:86" x14ac:dyDescent="0.25">
      <c r="A1605"/>
      <c r="B1605"/>
      <c r="D1605"/>
      <c r="AL1605">
        <f t="shared" si="175"/>
        <v>0</v>
      </c>
      <c r="AQ1605">
        <f t="shared" si="176"/>
        <v>0</v>
      </c>
      <c r="AR1605" t="str">
        <f>IFERROR(IF(OR(AP1605=338,AP1605=340,AP1605=341,AP1605=342,AP1605="342A",AP1605="342B"),PorcenRet(AP1605,AT1605,AU1605),INDEX(PORCENTAJEBUSCAR,MATCH(AP1605,CódigoRET,0),4)*1),"")</f>
        <v/>
      </c>
      <c r="AS1605">
        <f t="shared" si="177"/>
        <v>0</v>
      </c>
      <c r="BF1605" t="str">
        <f>IFERROR(IF(OR(BD1605=338,BD1605=340,BD1605=341,BD1605=342,BD1605="342A",BD1605="342B"),PorcenRet(BD1605,BH1605,BI1605),INDEX(PORCENTAJEBUSCAR,MATCH(BD1605,CódigoRET,0),4)*1),"")</f>
        <v/>
      </c>
      <c r="BG1605">
        <f t="shared" si="178"/>
        <v>0</v>
      </c>
      <c r="BO1605">
        <f t="shared" si="179"/>
        <v>0</v>
      </c>
      <c r="CC1605">
        <f t="shared" si="180"/>
        <v>0</v>
      </c>
      <c r="CD1605">
        <f t="shared" si="181"/>
        <v>0</v>
      </c>
      <c r="CG1605">
        <f ca="1">IFERROR(INDIRECT("IVA!X"&amp;MATCH(MID(COMPRAS!C1505,1,2)&amp;MID(COMPRAS!F1505,1,2)&amp;MID(COMPRAS!D1505,1,2),IVA!W:W,0)),"SIN COD.")</f>
        <v>0</v>
      </c>
      <c r="CH1605">
        <f ca="1">IFERROR(INDIRECT("IVA!Y"&amp;MATCH(MID(COMPRAS!C1505,1,2)&amp;MID(COMPRAS!F1505,1,2)&amp;MID(COMPRAS!D1505,1,2),IVA!W:W,0)),"SIN COD.")</f>
        <v>0</v>
      </c>
    </row>
    <row r="1606" spans="1:86" x14ac:dyDescent="0.25">
      <c r="A1606"/>
      <c r="B1606"/>
      <c r="D1606"/>
      <c r="AL1606">
        <f t="shared" si="175"/>
        <v>0</v>
      </c>
      <c r="AQ1606">
        <f t="shared" si="176"/>
        <v>0</v>
      </c>
      <c r="AR1606" t="str">
        <f>IFERROR(IF(OR(AP1606=338,AP1606=340,AP1606=341,AP1606=342,AP1606="342A",AP1606="342B"),PorcenRet(AP1606,AT1606,AU1606),INDEX(PORCENTAJEBUSCAR,MATCH(AP1606,CódigoRET,0),4)*1),"")</f>
        <v/>
      </c>
      <c r="AS1606">
        <f t="shared" si="177"/>
        <v>0</v>
      </c>
      <c r="BF1606" t="str">
        <f>IFERROR(IF(OR(BD1606=338,BD1606=340,BD1606=341,BD1606=342,BD1606="342A",BD1606="342B"),PorcenRet(BD1606,BH1606,BI1606),INDEX(PORCENTAJEBUSCAR,MATCH(BD1606,CódigoRET,0),4)*1),"")</f>
        <v/>
      </c>
      <c r="BG1606">
        <f t="shared" si="178"/>
        <v>0</v>
      </c>
      <c r="BO1606">
        <f t="shared" si="179"/>
        <v>0</v>
      </c>
      <c r="CC1606">
        <f t="shared" si="180"/>
        <v>0</v>
      </c>
      <c r="CD1606">
        <f t="shared" si="181"/>
        <v>0</v>
      </c>
      <c r="CG1606">
        <f ca="1">IFERROR(INDIRECT("IVA!X"&amp;MATCH(MID(COMPRAS!C1506,1,2)&amp;MID(COMPRAS!F1506,1,2)&amp;MID(COMPRAS!D1506,1,2),IVA!W:W,0)),"SIN COD.")</f>
        <v>0</v>
      </c>
      <c r="CH1606">
        <f ca="1">IFERROR(INDIRECT("IVA!Y"&amp;MATCH(MID(COMPRAS!C1506,1,2)&amp;MID(COMPRAS!F1506,1,2)&amp;MID(COMPRAS!D1506,1,2),IVA!W:W,0)),"SIN COD.")</f>
        <v>0</v>
      </c>
    </row>
    <row r="1607" spans="1:86" x14ac:dyDescent="0.25">
      <c r="A1607"/>
      <c r="B1607"/>
      <c r="D1607"/>
      <c r="AL1607">
        <f t="shared" si="175"/>
        <v>0</v>
      </c>
      <c r="AQ1607">
        <f t="shared" si="176"/>
        <v>0</v>
      </c>
      <c r="AR1607" t="str">
        <f>IFERROR(IF(OR(AP1607=338,AP1607=340,AP1607=341,AP1607=342,AP1607="342A",AP1607="342B"),PorcenRet(AP1607,AT1607,AU1607),INDEX(PORCENTAJEBUSCAR,MATCH(AP1607,CódigoRET,0),4)*1),"")</f>
        <v/>
      </c>
      <c r="AS1607">
        <f t="shared" si="177"/>
        <v>0</v>
      </c>
      <c r="BF1607" t="str">
        <f>IFERROR(IF(OR(BD1607=338,BD1607=340,BD1607=341,BD1607=342,BD1607="342A",BD1607="342B"),PorcenRet(BD1607,BH1607,BI1607),INDEX(PORCENTAJEBUSCAR,MATCH(BD1607,CódigoRET,0),4)*1),"")</f>
        <v/>
      </c>
      <c r="BG1607">
        <f t="shared" si="178"/>
        <v>0</v>
      </c>
      <c r="BO1607">
        <f t="shared" si="179"/>
        <v>0</v>
      </c>
      <c r="CC1607">
        <f t="shared" si="180"/>
        <v>0</v>
      </c>
      <c r="CD1607">
        <f t="shared" si="181"/>
        <v>0</v>
      </c>
      <c r="CG1607">
        <f ca="1">IFERROR(INDIRECT("IVA!X"&amp;MATCH(MID(COMPRAS!C1507,1,2)&amp;MID(COMPRAS!F1507,1,2)&amp;MID(COMPRAS!D1507,1,2),IVA!W:W,0)),"SIN COD.")</f>
        <v>0</v>
      </c>
      <c r="CH1607">
        <f ca="1">IFERROR(INDIRECT("IVA!Y"&amp;MATCH(MID(COMPRAS!C1507,1,2)&amp;MID(COMPRAS!F1507,1,2)&amp;MID(COMPRAS!D1507,1,2),IVA!W:W,0)),"SIN COD.")</f>
        <v>0</v>
      </c>
    </row>
    <row r="1608" spans="1:86" x14ac:dyDescent="0.25">
      <c r="A1608"/>
      <c r="B1608"/>
      <c r="D1608"/>
      <c r="AL1608">
        <f t="shared" si="175"/>
        <v>0</v>
      </c>
      <c r="AQ1608">
        <f t="shared" si="176"/>
        <v>0</v>
      </c>
      <c r="AR1608" t="str">
        <f>IFERROR(IF(OR(AP1608=338,AP1608=340,AP1608=341,AP1608=342,AP1608="342A",AP1608="342B"),PorcenRet(AP1608,AT1608,AU1608),INDEX(PORCENTAJEBUSCAR,MATCH(AP1608,CódigoRET,0),4)*1),"")</f>
        <v/>
      </c>
      <c r="AS1608">
        <f t="shared" si="177"/>
        <v>0</v>
      </c>
      <c r="BF1608" t="str">
        <f>IFERROR(IF(OR(BD1608=338,BD1608=340,BD1608=341,BD1608=342,BD1608="342A",BD1608="342B"),PorcenRet(BD1608,BH1608,BI1608),INDEX(PORCENTAJEBUSCAR,MATCH(BD1608,CódigoRET,0),4)*1),"")</f>
        <v/>
      </c>
      <c r="BG1608">
        <f t="shared" si="178"/>
        <v>0</v>
      </c>
      <c r="BO1608">
        <f t="shared" si="179"/>
        <v>0</v>
      </c>
      <c r="CC1608">
        <f t="shared" si="180"/>
        <v>0</v>
      </c>
      <c r="CD1608">
        <f t="shared" si="181"/>
        <v>0</v>
      </c>
      <c r="CG1608">
        <f ca="1">IFERROR(INDIRECT("IVA!X"&amp;MATCH(MID(COMPRAS!C1508,1,2)&amp;MID(COMPRAS!F1508,1,2)&amp;MID(COMPRAS!D1508,1,2),IVA!W:W,0)),"SIN COD.")</f>
        <v>0</v>
      </c>
      <c r="CH1608">
        <f ca="1">IFERROR(INDIRECT("IVA!Y"&amp;MATCH(MID(COMPRAS!C1508,1,2)&amp;MID(COMPRAS!F1508,1,2)&amp;MID(COMPRAS!D1508,1,2),IVA!W:W,0)),"SIN COD.")</f>
        <v>0</v>
      </c>
    </row>
    <row r="1609" spans="1:86" x14ac:dyDescent="0.25">
      <c r="A1609"/>
      <c r="B1609"/>
      <c r="D1609"/>
      <c r="AL1609">
        <f t="shared" si="175"/>
        <v>0</v>
      </c>
      <c r="AQ1609">
        <f t="shared" si="176"/>
        <v>0</v>
      </c>
      <c r="AR1609" t="str">
        <f>IFERROR(IF(OR(AP1609=338,AP1609=340,AP1609=341,AP1609=342,AP1609="342A",AP1609="342B"),PorcenRet(AP1609,AT1609,AU1609),INDEX(PORCENTAJEBUSCAR,MATCH(AP1609,CódigoRET,0),4)*1),"")</f>
        <v/>
      </c>
      <c r="AS1609">
        <f t="shared" si="177"/>
        <v>0</v>
      </c>
      <c r="BF1609" t="str">
        <f>IFERROR(IF(OR(BD1609=338,BD1609=340,BD1609=341,BD1609=342,BD1609="342A",BD1609="342B"),PorcenRet(BD1609,BH1609,BI1609),INDEX(PORCENTAJEBUSCAR,MATCH(BD1609,CódigoRET,0),4)*1),"")</f>
        <v/>
      </c>
      <c r="BG1609">
        <f t="shared" si="178"/>
        <v>0</v>
      </c>
      <c r="BO1609">
        <f t="shared" si="179"/>
        <v>0</v>
      </c>
      <c r="CC1609">
        <f t="shared" si="180"/>
        <v>0</v>
      </c>
      <c r="CD1609">
        <f t="shared" si="181"/>
        <v>0</v>
      </c>
      <c r="CG1609">
        <f ca="1">IFERROR(INDIRECT("IVA!X"&amp;MATCH(MID(COMPRAS!C1509,1,2)&amp;MID(COMPRAS!F1509,1,2)&amp;MID(COMPRAS!D1509,1,2),IVA!W:W,0)),"SIN COD.")</f>
        <v>0</v>
      </c>
      <c r="CH1609">
        <f ca="1">IFERROR(INDIRECT("IVA!Y"&amp;MATCH(MID(COMPRAS!C1509,1,2)&amp;MID(COMPRAS!F1509,1,2)&amp;MID(COMPRAS!D1509,1,2),IVA!W:W,0)),"SIN COD.")</f>
        <v>0</v>
      </c>
    </row>
    <row r="1610" spans="1:86" x14ac:dyDescent="0.25">
      <c r="A1610"/>
      <c r="B1610"/>
      <c r="D1610"/>
      <c r="AL1610">
        <f t="shared" si="175"/>
        <v>0</v>
      </c>
      <c r="AQ1610">
        <f t="shared" si="176"/>
        <v>0</v>
      </c>
      <c r="AR1610" t="str">
        <f>IFERROR(IF(OR(AP1610=338,AP1610=340,AP1610=341,AP1610=342,AP1610="342A",AP1610="342B"),PorcenRet(AP1610,AT1610,AU1610),INDEX(PORCENTAJEBUSCAR,MATCH(AP1610,CódigoRET,0),4)*1),"")</f>
        <v/>
      </c>
      <c r="AS1610">
        <f t="shared" si="177"/>
        <v>0</v>
      </c>
      <c r="BF1610" t="str">
        <f>IFERROR(IF(OR(BD1610=338,BD1610=340,BD1610=341,BD1610=342,BD1610="342A",BD1610="342B"),PorcenRet(BD1610,BH1610,BI1610),INDEX(PORCENTAJEBUSCAR,MATCH(BD1610,CódigoRET,0),4)*1),"")</f>
        <v/>
      </c>
      <c r="BG1610">
        <f t="shared" si="178"/>
        <v>0</v>
      </c>
      <c r="BO1610">
        <f t="shared" si="179"/>
        <v>0</v>
      </c>
      <c r="CC1610">
        <f t="shared" si="180"/>
        <v>0</v>
      </c>
      <c r="CD1610">
        <f t="shared" si="181"/>
        <v>0</v>
      </c>
      <c r="CG1610">
        <f ca="1">IFERROR(INDIRECT("IVA!X"&amp;MATCH(MID(COMPRAS!C1510,1,2)&amp;MID(COMPRAS!F1510,1,2)&amp;MID(COMPRAS!D1510,1,2),IVA!W:W,0)),"SIN COD.")</f>
        <v>0</v>
      </c>
      <c r="CH1610">
        <f ca="1">IFERROR(INDIRECT("IVA!Y"&amp;MATCH(MID(COMPRAS!C1510,1,2)&amp;MID(COMPRAS!F1510,1,2)&amp;MID(COMPRAS!D1510,1,2),IVA!W:W,0)),"SIN COD.")</f>
        <v>0</v>
      </c>
    </row>
    <row r="1611" spans="1:86" x14ac:dyDescent="0.25">
      <c r="A1611"/>
      <c r="B1611"/>
      <c r="D1611"/>
      <c r="AL1611">
        <f t="shared" si="175"/>
        <v>0</v>
      </c>
      <c r="AQ1611">
        <f t="shared" si="176"/>
        <v>0</v>
      </c>
      <c r="AR1611" t="str">
        <f>IFERROR(IF(OR(AP1611=338,AP1611=340,AP1611=341,AP1611=342,AP1611="342A",AP1611="342B"),PorcenRet(AP1611,AT1611,AU1611),INDEX(PORCENTAJEBUSCAR,MATCH(AP1611,CódigoRET,0),4)*1),"")</f>
        <v/>
      </c>
      <c r="AS1611">
        <f t="shared" si="177"/>
        <v>0</v>
      </c>
      <c r="BF1611" t="str">
        <f>IFERROR(IF(OR(BD1611=338,BD1611=340,BD1611=341,BD1611=342,BD1611="342A",BD1611="342B"),PorcenRet(BD1611,BH1611,BI1611),INDEX(PORCENTAJEBUSCAR,MATCH(BD1611,CódigoRET,0),4)*1),"")</f>
        <v/>
      </c>
      <c r="BG1611">
        <f t="shared" si="178"/>
        <v>0</v>
      </c>
      <c r="BO1611">
        <f t="shared" si="179"/>
        <v>0</v>
      </c>
      <c r="CC1611">
        <f t="shared" si="180"/>
        <v>0</v>
      </c>
      <c r="CD1611">
        <f t="shared" si="181"/>
        <v>0</v>
      </c>
      <c r="CG1611">
        <f ca="1">IFERROR(INDIRECT("IVA!X"&amp;MATCH(MID(COMPRAS!C1511,1,2)&amp;MID(COMPRAS!F1511,1,2)&amp;MID(COMPRAS!D1511,1,2),IVA!W:W,0)),"SIN COD.")</f>
        <v>0</v>
      </c>
      <c r="CH1611">
        <f ca="1">IFERROR(INDIRECT("IVA!Y"&amp;MATCH(MID(COMPRAS!C1511,1,2)&amp;MID(COMPRAS!F1511,1,2)&amp;MID(COMPRAS!D1511,1,2),IVA!W:W,0)),"SIN COD.")</f>
        <v>0</v>
      </c>
    </row>
    <row r="1612" spans="1:86" x14ac:dyDescent="0.25">
      <c r="A1612"/>
      <c r="B1612"/>
      <c r="D1612"/>
      <c r="AL1612">
        <f t="shared" si="175"/>
        <v>0</v>
      </c>
      <c r="AQ1612">
        <f t="shared" si="176"/>
        <v>0</v>
      </c>
      <c r="AR1612" t="str">
        <f>IFERROR(IF(OR(AP1612=338,AP1612=340,AP1612=341,AP1612=342,AP1612="342A",AP1612="342B"),PorcenRet(AP1612,AT1612,AU1612),INDEX(PORCENTAJEBUSCAR,MATCH(AP1612,CódigoRET,0),4)*1),"")</f>
        <v/>
      </c>
      <c r="AS1612">
        <f t="shared" si="177"/>
        <v>0</v>
      </c>
      <c r="BF1612" t="str">
        <f>IFERROR(IF(OR(BD1612=338,BD1612=340,BD1612=341,BD1612=342,BD1612="342A",BD1612="342B"),PorcenRet(BD1612,BH1612,BI1612),INDEX(PORCENTAJEBUSCAR,MATCH(BD1612,CódigoRET,0),4)*1),"")</f>
        <v/>
      </c>
      <c r="BG1612">
        <f t="shared" si="178"/>
        <v>0</v>
      </c>
      <c r="BO1612">
        <f t="shared" si="179"/>
        <v>0</v>
      </c>
      <c r="CC1612">
        <f t="shared" si="180"/>
        <v>0</v>
      </c>
      <c r="CD1612">
        <f t="shared" si="181"/>
        <v>0</v>
      </c>
      <c r="CG1612">
        <f ca="1">IFERROR(INDIRECT("IVA!X"&amp;MATCH(MID(COMPRAS!C1512,1,2)&amp;MID(COMPRAS!F1512,1,2)&amp;MID(COMPRAS!D1512,1,2),IVA!W:W,0)),"SIN COD.")</f>
        <v>0</v>
      </c>
      <c r="CH1612">
        <f ca="1">IFERROR(INDIRECT("IVA!Y"&amp;MATCH(MID(COMPRAS!C1512,1,2)&amp;MID(COMPRAS!F1512,1,2)&amp;MID(COMPRAS!D1512,1,2),IVA!W:W,0)),"SIN COD.")</f>
        <v>0</v>
      </c>
    </row>
    <row r="1613" spans="1:86" x14ac:dyDescent="0.25">
      <c r="A1613"/>
      <c r="B1613"/>
      <c r="D1613"/>
      <c r="AL1613">
        <f t="shared" si="175"/>
        <v>0</v>
      </c>
      <c r="AQ1613">
        <f t="shared" si="176"/>
        <v>0</v>
      </c>
      <c r="AR1613" t="str">
        <f>IFERROR(IF(OR(AP1613=338,AP1613=340,AP1613=341,AP1613=342,AP1613="342A",AP1613="342B"),PorcenRet(AP1613,AT1613,AU1613),INDEX(PORCENTAJEBUSCAR,MATCH(AP1613,CódigoRET,0),4)*1),"")</f>
        <v/>
      </c>
      <c r="AS1613">
        <f t="shared" si="177"/>
        <v>0</v>
      </c>
      <c r="BF1613" t="str">
        <f>IFERROR(IF(OR(BD1613=338,BD1613=340,BD1613=341,BD1613=342,BD1613="342A",BD1613="342B"),PorcenRet(BD1613,BH1613,BI1613),INDEX(PORCENTAJEBUSCAR,MATCH(BD1613,CódigoRET,0),4)*1),"")</f>
        <v/>
      </c>
      <c r="BG1613">
        <f t="shared" si="178"/>
        <v>0</v>
      </c>
      <c r="BO1613">
        <f t="shared" si="179"/>
        <v>0</v>
      </c>
      <c r="CC1613">
        <f t="shared" si="180"/>
        <v>0</v>
      </c>
      <c r="CD1613">
        <f t="shared" si="181"/>
        <v>0</v>
      </c>
      <c r="CG1613">
        <f ca="1">IFERROR(INDIRECT("IVA!X"&amp;MATCH(MID(COMPRAS!C1513,1,2)&amp;MID(COMPRAS!F1513,1,2)&amp;MID(COMPRAS!D1513,1,2),IVA!W:W,0)),"SIN COD.")</f>
        <v>0</v>
      </c>
      <c r="CH1613">
        <f ca="1">IFERROR(INDIRECT("IVA!Y"&amp;MATCH(MID(COMPRAS!C1513,1,2)&amp;MID(COMPRAS!F1513,1,2)&amp;MID(COMPRAS!D1513,1,2),IVA!W:W,0)),"SIN COD.")</f>
        <v>0</v>
      </c>
    </row>
    <row r="1614" spans="1:86" x14ac:dyDescent="0.25">
      <c r="A1614"/>
      <c r="B1614"/>
      <c r="D1614"/>
      <c r="AL1614">
        <f t="shared" si="175"/>
        <v>0</v>
      </c>
      <c r="AQ1614">
        <f t="shared" si="176"/>
        <v>0</v>
      </c>
      <c r="AR1614" t="str">
        <f>IFERROR(IF(OR(AP1614=338,AP1614=340,AP1614=341,AP1614=342,AP1614="342A",AP1614="342B"),PorcenRet(AP1614,AT1614,AU1614),INDEX(PORCENTAJEBUSCAR,MATCH(AP1614,CódigoRET,0),4)*1),"")</f>
        <v/>
      </c>
      <c r="AS1614">
        <f t="shared" si="177"/>
        <v>0</v>
      </c>
      <c r="BF1614" t="str">
        <f>IFERROR(IF(OR(BD1614=338,BD1614=340,BD1614=341,BD1614=342,BD1614="342A",BD1614="342B"),PorcenRet(BD1614,BH1614,BI1614),INDEX(PORCENTAJEBUSCAR,MATCH(BD1614,CódigoRET,0),4)*1),"")</f>
        <v/>
      </c>
      <c r="BG1614">
        <f t="shared" si="178"/>
        <v>0</v>
      </c>
      <c r="BO1614">
        <f t="shared" si="179"/>
        <v>0</v>
      </c>
      <c r="CC1614">
        <f t="shared" si="180"/>
        <v>0</v>
      </c>
      <c r="CD1614">
        <f t="shared" si="181"/>
        <v>0</v>
      </c>
      <c r="CG1614">
        <f ca="1">IFERROR(INDIRECT("IVA!X"&amp;MATCH(MID(COMPRAS!C1514,1,2)&amp;MID(COMPRAS!F1514,1,2)&amp;MID(COMPRAS!D1514,1,2),IVA!W:W,0)),"SIN COD.")</f>
        <v>0</v>
      </c>
      <c r="CH1614">
        <f ca="1">IFERROR(INDIRECT("IVA!Y"&amp;MATCH(MID(COMPRAS!C1514,1,2)&amp;MID(COMPRAS!F1514,1,2)&amp;MID(COMPRAS!D1514,1,2),IVA!W:W,0)),"SIN COD.")</f>
        <v>0</v>
      </c>
    </row>
    <row r="1615" spans="1:86" x14ac:dyDescent="0.25">
      <c r="A1615"/>
      <c r="B1615"/>
      <c r="D1615"/>
      <c r="AL1615">
        <f t="shared" si="175"/>
        <v>0</v>
      </c>
      <c r="AQ1615">
        <f t="shared" si="176"/>
        <v>0</v>
      </c>
      <c r="AR1615" t="str">
        <f>IFERROR(IF(OR(AP1615=338,AP1615=340,AP1615=341,AP1615=342,AP1615="342A",AP1615="342B"),PorcenRet(AP1615,AT1615,AU1615),INDEX(PORCENTAJEBUSCAR,MATCH(AP1615,CódigoRET,0),4)*1),"")</f>
        <v/>
      </c>
      <c r="AS1615">
        <f t="shared" si="177"/>
        <v>0</v>
      </c>
      <c r="BF1615" t="str">
        <f>IFERROR(IF(OR(BD1615=338,BD1615=340,BD1615=341,BD1615=342,BD1615="342A",BD1615="342B"),PorcenRet(BD1615,BH1615,BI1615),INDEX(PORCENTAJEBUSCAR,MATCH(BD1615,CódigoRET,0),4)*1),"")</f>
        <v/>
      </c>
      <c r="BG1615">
        <f t="shared" si="178"/>
        <v>0</v>
      </c>
      <c r="BO1615">
        <f t="shared" si="179"/>
        <v>0</v>
      </c>
      <c r="CC1615">
        <f t="shared" si="180"/>
        <v>0</v>
      </c>
      <c r="CD1615">
        <f t="shared" si="181"/>
        <v>0</v>
      </c>
      <c r="CG1615">
        <f ca="1">IFERROR(INDIRECT("IVA!X"&amp;MATCH(MID(COMPRAS!C1515,1,2)&amp;MID(COMPRAS!F1515,1,2)&amp;MID(COMPRAS!D1515,1,2),IVA!W:W,0)),"SIN COD.")</f>
        <v>0</v>
      </c>
      <c r="CH1615">
        <f ca="1">IFERROR(INDIRECT("IVA!Y"&amp;MATCH(MID(COMPRAS!C1515,1,2)&amp;MID(COMPRAS!F1515,1,2)&amp;MID(COMPRAS!D1515,1,2),IVA!W:W,0)),"SIN COD.")</f>
        <v>0</v>
      </c>
    </row>
    <row r="1616" spans="1:86" x14ac:dyDescent="0.25">
      <c r="A1616"/>
      <c r="B1616"/>
      <c r="D1616"/>
      <c r="AL1616">
        <f t="shared" si="175"/>
        <v>0</v>
      </c>
      <c r="AQ1616">
        <f t="shared" si="176"/>
        <v>0</v>
      </c>
      <c r="AR1616" t="str">
        <f>IFERROR(IF(OR(AP1616=338,AP1616=340,AP1616=341,AP1616=342,AP1616="342A",AP1616="342B"),PorcenRet(AP1616,AT1616,AU1616),INDEX(PORCENTAJEBUSCAR,MATCH(AP1616,CódigoRET,0),4)*1),"")</f>
        <v/>
      </c>
      <c r="AS1616">
        <f t="shared" si="177"/>
        <v>0</v>
      </c>
      <c r="BF1616" t="str">
        <f>IFERROR(IF(OR(BD1616=338,BD1616=340,BD1616=341,BD1616=342,BD1616="342A",BD1616="342B"),PorcenRet(BD1616,BH1616,BI1616),INDEX(PORCENTAJEBUSCAR,MATCH(BD1616,CódigoRET,0),4)*1),"")</f>
        <v/>
      </c>
      <c r="BG1616">
        <f t="shared" si="178"/>
        <v>0</v>
      </c>
      <c r="BO1616">
        <f t="shared" si="179"/>
        <v>0</v>
      </c>
      <c r="CC1616">
        <f t="shared" si="180"/>
        <v>0</v>
      </c>
      <c r="CD1616">
        <f t="shared" si="181"/>
        <v>0</v>
      </c>
      <c r="CG1616">
        <f ca="1">IFERROR(INDIRECT("IVA!X"&amp;MATCH(MID(COMPRAS!C1516,1,2)&amp;MID(COMPRAS!F1516,1,2)&amp;MID(COMPRAS!D1516,1,2),IVA!W:W,0)),"SIN COD.")</f>
        <v>0</v>
      </c>
      <c r="CH1616">
        <f ca="1">IFERROR(INDIRECT("IVA!Y"&amp;MATCH(MID(COMPRAS!C1516,1,2)&amp;MID(COMPRAS!F1516,1,2)&amp;MID(COMPRAS!D1516,1,2),IVA!W:W,0)),"SIN COD.")</f>
        <v>0</v>
      </c>
    </row>
    <row r="1617" spans="1:86" x14ac:dyDescent="0.25">
      <c r="A1617"/>
      <c r="B1617"/>
      <c r="D1617"/>
      <c r="AL1617">
        <f t="shared" si="175"/>
        <v>0</v>
      </c>
      <c r="AQ1617">
        <f t="shared" si="176"/>
        <v>0</v>
      </c>
      <c r="AR1617" t="str">
        <f>IFERROR(IF(OR(AP1617=338,AP1617=340,AP1617=341,AP1617=342,AP1617="342A",AP1617="342B"),PorcenRet(AP1617,AT1617,AU1617),INDEX(PORCENTAJEBUSCAR,MATCH(AP1617,CódigoRET,0),4)*1),"")</f>
        <v/>
      </c>
      <c r="AS1617">
        <f t="shared" si="177"/>
        <v>0</v>
      </c>
      <c r="BF1617" t="str">
        <f>IFERROR(IF(OR(BD1617=338,BD1617=340,BD1617=341,BD1617=342,BD1617="342A",BD1617="342B"),PorcenRet(BD1617,BH1617,BI1617),INDEX(PORCENTAJEBUSCAR,MATCH(BD1617,CódigoRET,0),4)*1),"")</f>
        <v/>
      </c>
      <c r="BG1617">
        <f t="shared" si="178"/>
        <v>0</v>
      </c>
      <c r="BO1617">
        <f t="shared" si="179"/>
        <v>0</v>
      </c>
      <c r="CC1617">
        <f t="shared" si="180"/>
        <v>0</v>
      </c>
      <c r="CD1617">
        <f t="shared" si="181"/>
        <v>0</v>
      </c>
      <c r="CG1617">
        <f ca="1">IFERROR(INDIRECT("IVA!X"&amp;MATCH(MID(COMPRAS!C1517,1,2)&amp;MID(COMPRAS!F1517,1,2)&amp;MID(COMPRAS!D1517,1,2),IVA!W:W,0)),"SIN COD.")</f>
        <v>0</v>
      </c>
      <c r="CH1617">
        <f ca="1">IFERROR(INDIRECT("IVA!Y"&amp;MATCH(MID(COMPRAS!C1517,1,2)&amp;MID(COMPRAS!F1517,1,2)&amp;MID(COMPRAS!D1517,1,2),IVA!W:W,0)),"SIN COD.")</f>
        <v>0</v>
      </c>
    </row>
    <row r="1618" spans="1:86" x14ac:dyDescent="0.25">
      <c r="A1618"/>
      <c r="B1618"/>
      <c r="D1618"/>
      <c r="AL1618">
        <f t="shared" si="175"/>
        <v>0</v>
      </c>
      <c r="AQ1618">
        <f t="shared" si="176"/>
        <v>0</v>
      </c>
      <c r="AR1618" t="str">
        <f>IFERROR(IF(OR(AP1618=338,AP1618=340,AP1618=341,AP1618=342,AP1618="342A",AP1618="342B"),PorcenRet(AP1618,AT1618,AU1618),INDEX(PORCENTAJEBUSCAR,MATCH(AP1618,CódigoRET,0),4)*1),"")</f>
        <v/>
      </c>
      <c r="AS1618">
        <f t="shared" si="177"/>
        <v>0</v>
      </c>
      <c r="BF1618" t="str">
        <f>IFERROR(IF(OR(BD1618=338,BD1618=340,BD1618=341,BD1618=342,BD1618="342A",BD1618="342B"),PorcenRet(BD1618,BH1618,BI1618),INDEX(PORCENTAJEBUSCAR,MATCH(BD1618,CódigoRET,0),4)*1),"")</f>
        <v/>
      </c>
      <c r="BG1618">
        <f t="shared" si="178"/>
        <v>0</v>
      </c>
      <c r="BO1618">
        <f t="shared" si="179"/>
        <v>0</v>
      </c>
      <c r="CC1618">
        <f t="shared" si="180"/>
        <v>0</v>
      </c>
      <c r="CD1618">
        <f t="shared" si="181"/>
        <v>0</v>
      </c>
      <c r="CG1618">
        <f ca="1">IFERROR(INDIRECT("IVA!X"&amp;MATCH(MID(COMPRAS!C1518,1,2)&amp;MID(COMPRAS!F1518,1,2)&amp;MID(COMPRAS!D1518,1,2),IVA!W:W,0)),"SIN COD.")</f>
        <v>0</v>
      </c>
      <c r="CH1618">
        <f ca="1">IFERROR(INDIRECT("IVA!Y"&amp;MATCH(MID(COMPRAS!C1518,1,2)&amp;MID(COMPRAS!F1518,1,2)&amp;MID(COMPRAS!D1518,1,2),IVA!W:W,0)),"SIN COD.")</f>
        <v>0</v>
      </c>
    </row>
    <row r="1619" spans="1:86" x14ac:dyDescent="0.25">
      <c r="A1619"/>
      <c r="B1619"/>
      <c r="D1619"/>
      <c r="AL1619">
        <f t="shared" si="175"/>
        <v>0</v>
      </c>
      <c r="AQ1619">
        <f t="shared" si="176"/>
        <v>0</v>
      </c>
      <c r="AR1619" t="str">
        <f>IFERROR(IF(OR(AP1619=338,AP1619=340,AP1619=341,AP1619=342,AP1619="342A",AP1619="342B"),PorcenRet(AP1619,AT1619,AU1619),INDEX(PORCENTAJEBUSCAR,MATCH(AP1619,CódigoRET,0),4)*1),"")</f>
        <v/>
      </c>
      <c r="AS1619">
        <f t="shared" si="177"/>
        <v>0</v>
      </c>
      <c r="BF1619" t="str">
        <f>IFERROR(IF(OR(BD1619=338,BD1619=340,BD1619=341,BD1619=342,BD1619="342A",BD1619="342B"),PorcenRet(BD1619,BH1619,BI1619),INDEX(PORCENTAJEBUSCAR,MATCH(BD1619,CódigoRET,0),4)*1),"")</f>
        <v/>
      </c>
      <c r="BG1619">
        <f t="shared" si="178"/>
        <v>0</v>
      </c>
      <c r="BO1619">
        <f t="shared" si="179"/>
        <v>0</v>
      </c>
      <c r="CC1619">
        <f t="shared" si="180"/>
        <v>0</v>
      </c>
      <c r="CD1619">
        <f t="shared" si="181"/>
        <v>0</v>
      </c>
      <c r="CG1619">
        <f ca="1">IFERROR(INDIRECT("IVA!X"&amp;MATCH(MID(COMPRAS!C1519,1,2)&amp;MID(COMPRAS!F1519,1,2)&amp;MID(COMPRAS!D1519,1,2),IVA!W:W,0)),"SIN COD.")</f>
        <v>0</v>
      </c>
      <c r="CH1619">
        <f ca="1">IFERROR(INDIRECT("IVA!Y"&amp;MATCH(MID(COMPRAS!C1519,1,2)&amp;MID(COMPRAS!F1519,1,2)&amp;MID(COMPRAS!D1519,1,2),IVA!W:W,0)),"SIN COD.")</f>
        <v>0</v>
      </c>
    </row>
    <row r="1620" spans="1:86" x14ac:dyDescent="0.25">
      <c r="A1620"/>
      <c r="B1620"/>
      <c r="D1620"/>
      <c r="AL1620">
        <f t="shared" si="175"/>
        <v>0</v>
      </c>
      <c r="AQ1620">
        <f t="shared" si="176"/>
        <v>0</v>
      </c>
      <c r="AR1620" t="str">
        <f>IFERROR(IF(OR(AP1620=338,AP1620=340,AP1620=341,AP1620=342,AP1620="342A",AP1620="342B"),PorcenRet(AP1620,AT1620,AU1620),INDEX(PORCENTAJEBUSCAR,MATCH(AP1620,CódigoRET,0),4)*1),"")</f>
        <v/>
      </c>
      <c r="AS1620">
        <f t="shared" si="177"/>
        <v>0</v>
      </c>
      <c r="BF1620" t="str">
        <f>IFERROR(IF(OR(BD1620=338,BD1620=340,BD1620=341,BD1620=342,BD1620="342A",BD1620="342B"),PorcenRet(BD1620,BH1620,BI1620),INDEX(PORCENTAJEBUSCAR,MATCH(BD1620,CódigoRET,0),4)*1),"")</f>
        <v/>
      </c>
      <c r="BG1620">
        <f t="shared" si="178"/>
        <v>0</v>
      </c>
      <c r="BO1620">
        <f t="shared" si="179"/>
        <v>0</v>
      </c>
      <c r="CC1620">
        <f t="shared" si="180"/>
        <v>0</v>
      </c>
      <c r="CD1620">
        <f t="shared" si="181"/>
        <v>0</v>
      </c>
      <c r="CG1620">
        <f ca="1">IFERROR(INDIRECT("IVA!X"&amp;MATCH(MID(COMPRAS!C1520,1,2)&amp;MID(COMPRAS!F1520,1,2)&amp;MID(COMPRAS!D1520,1,2),IVA!W:W,0)),"SIN COD.")</f>
        <v>0</v>
      </c>
      <c r="CH1620">
        <f ca="1">IFERROR(INDIRECT("IVA!Y"&amp;MATCH(MID(COMPRAS!C1520,1,2)&amp;MID(COMPRAS!F1520,1,2)&amp;MID(COMPRAS!D1520,1,2),IVA!W:W,0)),"SIN COD.")</f>
        <v>0</v>
      </c>
    </row>
    <row r="1621" spans="1:86" x14ac:dyDescent="0.25">
      <c r="A1621"/>
      <c r="B1621"/>
      <c r="D1621"/>
      <c r="AL1621">
        <f t="shared" si="175"/>
        <v>0</v>
      </c>
      <c r="AQ1621">
        <f t="shared" si="176"/>
        <v>0</v>
      </c>
      <c r="AR1621" t="str">
        <f>IFERROR(IF(OR(AP1621=338,AP1621=340,AP1621=341,AP1621=342,AP1621="342A",AP1621="342B"),PorcenRet(AP1621,AT1621,AU1621),INDEX(PORCENTAJEBUSCAR,MATCH(AP1621,CódigoRET,0),4)*1),"")</f>
        <v/>
      </c>
      <c r="AS1621">
        <f t="shared" si="177"/>
        <v>0</v>
      </c>
      <c r="BF1621" t="str">
        <f>IFERROR(IF(OR(BD1621=338,BD1621=340,BD1621=341,BD1621=342,BD1621="342A",BD1621="342B"),PorcenRet(BD1621,BH1621,BI1621),INDEX(PORCENTAJEBUSCAR,MATCH(BD1621,CódigoRET,0),4)*1),"")</f>
        <v/>
      </c>
      <c r="BG1621">
        <f t="shared" si="178"/>
        <v>0</v>
      </c>
      <c r="BO1621">
        <f t="shared" si="179"/>
        <v>0</v>
      </c>
      <c r="CC1621">
        <f t="shared" si="180"/>
        <v>0</v>
      </c>
      <c r="CD1621">
        <f t="shared" si="181"/>
        <v>0</v>
      </c>
      <c r="CG1621">
        <f ca="1">IFERROR(INDIRECT("IVA!X"&amp;MATCH(MID(COMPRAS!C1521,1,2)&amp;MID(COMPRAS!F1521,1,2)&amp;MID(COMPRAS!D1521,1,2),IVA!W:W,0)),"SIN COD.")</f>
        <v>0</v>
      </c>
      <c r="CH1621">
        <f ca="1">IFERROR(INDIRECT("IVA!Y"&amp;MATCH(MID(COMPRAS!C1521,1,2)&amp;MID(COMPRAS!F1521,1,2)&amp;MID(COMPRAS!D1521,1,2),IVA!W:W,0)),"SIN COD.")</f>
        <v>0</v>
      </c>
    </row>
    <row r="1622" spans="1:86" x14ac:dyDescent="0.25">
      <c r="A1622"/>
      <c r="B1622"/>
      <c r="D1622"/>
      <c r="AL1622">
        <f t="shared" si="175"/>
        <v>0</v>
      </c>
      <c r="AQ1622">
        <f t="shared" si="176"/>
        <v>0</v>
      </c>
      <c r="AR1622" t="str">
        <f>IFERROR(IF(OR(AP1622=338,AP1622=340,AP1622=341,AP1622=342,AP1622="342A",AP1622="342B"),PorcenRet(AP1622,AT1622,AU1622),INDEX(PORCENTAJEBUSCAR,MATCH(AP1622,CódigoRET,0),4)*1),"")</f>
        <v/>
      </c>
      <c r="AS1622">
        <f t="shared" si="177"/>
        <v>0</v>
      </c>
      <c r="BF1622" t="str">
        <f>IFERROR(IF(OR(BD1622=338,BD1622=340,BD1622=341,BD1622=342,BD1622="342A",BD1622="342B"),PorcenRet(BD1622,BH1622,BI1622),INDEX(PORCENTAJEBUSCAR,MATCH(BD1622,CódigoRET,0),4)*1),"")</f>
        <v/>
      </c>
      <c r="BG1622">
        <f t="shared" si="178"/>
        <v>0</v>
      </c>
      <c r="BO1622">
        <f t="shared" si="179"/>
        <v>0</v>
      </c>
      <c r="CC1622">
        <f t="shared" si="180"/>
        <v>0</v>
      </c>
      <c r="CD1622">
        <f t="shared" si="181"/>
        <v>0</v>
      </c>
      <c r="CG1622">
        <f ca="1">IFERROR(INDIRECT("IVA!X"&amp;MATCH(MID(COMPRAS!C1522,1,2)&amp;MID(COMPRAS!F1522,1,2)&amp;MID(COMPRAS!D1522,1,2),IVA!W:W,0)),"SIN COD.")</f>
        <v>0</v>
      </c>
      <c r="CH1622">
        <f ca="1">IFERROR(INDIRECT("IVA!Y"&amp;MATCH(MID(COMPRAS!C1522,1,2)&amp;MID(COMPRAS!F1522,1,2)&amp;MID(COMPRAS!D1522,1,2),IVA!W:W,0)),"SIN COD.")</f>
        <v>0</v>
      </c>
    </row>
    <row r="1623" spans="1:86" x14ac:dyDescent="0.25">
      <c r="A1623"/>
      <c r="B1623"/>
      <c r="D1623"/>
      <c r="AL1623">
        <f t="shared" si="175"/>
        <v>0</v>
      </c>
      <c r="AQ1623">
        <f t="shared" si="176"/>
        <v>0</v>
      </c>
      <c r="AR1623" t="str">
        <f>IFERROR(IF(OR(AP1623=338,AP1623=340,AP1623=341,AP1623=342,AP1623="342A",AP1623="342B"),PorcenRet(AP1623,AT1623,AU1623),INDEX(PORCENTAJEBUSCAR,MATCH(AP1623,CódigoRET,0),4)*1),"")</f>
        <v/>
      </c>
      <c r="AS1623">
        <f t="shared" si="177"/>
        <v>0</v>
      </c>
      <c r="BF1623" t="str">
        <f>IFERROR(IF(OR(BD1623=338,BD1623=340,BD1623=341,BD1623=342,BD1623="342A",BD1623="342B"),PorcenRet(BD1623,BH1623,BI1623),INDEX(PORCENTAJEBUSCAR,MATCH(BD1623,CódigoRET,0),4)*1),"")</f>
        <v/>
      </c>
      <c r="BG1623">
        <f t="shared" si="178"/>
        <v>0</v>
      </c>
      <c r="BO1623">
        <f t="shared" si="179"/>
        <v>0</v>
      </c>
      <c r="CC1623">
        <f t="shared" si="180"/>
        <v>0</v>
      </c>
      <c r="CD1623">
        <f t="shared" si="181"/>
        <v>0</v>
      </c>
      <c r="CG1623">
        <f ca="1">IFERROR(INDIRECT("IVA!X"&amp;MATCH(MID(COMPRAS!C1523,1,2)&amp;MID(COMPRAS!F1523,1,2)&amp;MID(COMPRAS!D1523,1,2),IVA!W:W,0)),"SIN COD.")</f>
        <v>0</v>
      </c>
      <c r="CH1623">
        <f ca="1">IFERROR(INDIRECT("IVA!Y"&amp;MATCH(MID(COMPRAS!C1523,1,2)&amp;MID(COMPRAS!F1523,1,2)&amp;MID(COMPRAS!D1523,1,2),IVA!W:W,0)),"SIN COD.")</f>
        <v>0</v>
      </c>
    </row>
    <row r="1624" spans="1:86" x14ac:dyDescent="0.25">
      <c r="A1624"/>
      <c r="B1624"/>
      <c r="D1624"/>
      <c r="AL1624">
        <f t="shared" si="175"/>
        <v>0</v>
      </c>
      <c r="AQ1624">
        <f t="shared" si="176"/>
        <v>0</v>
      </c>
      <c r="AR1624" t="str">
        <f>IFERROR(IF(OR(AP1624=338,AP1624=340,AP1624=341,AP1624=342,AP1624="342A",AP1624="342B"),PorcenRet(AP1624,AT1624,AU1624),INDEX(PORCENTAJEBUSCAR,MATCH(AP1624,CódigoRET,0),4)*1),"")</f>
        <v/>
      </c>
      <c r="AS1624">
        <f t="shared" si="177"/>
        <v>0</v>
      </c>
      <c r="BF1624" t="str">
        <f>IFERROR(IF(OR(BD1624=338,BD1624=340,BD1624=341,BD1624=342,BD1624="342A",BD1624="342B"),PorcenRet(BD1624,BH1624,BI1624),INDEX(PORCENTAJEBUSCAR,MATCH(BD1624,CódigoRET,0),4)*1),"")</f>
        <v/>
      </c>
      <c r="BG1624">
        <f t="shared" si="178"/>
        <v>0</v>
      </c>
      <c r="BO1624">
        <f t="shared" si="179"/>
        <v>0</v>
      </c>
      <c r="CC1624">
        <f t="shared" si="180"/>
        <v>0</v>
      </c>
      <c r="CD1624">
        <f t="shared" si="181"/>
        <v>0</v>
      </c>
      <c r="CG1624">
        <f ca="1">IFERROR(INDIRECT("IVA!X"&amp;MATCH(MID(COMPRAS!C1524,1,2)&amp;MID(COMPRAS!F1524,1,2)&amp;MID(COMPRAS!D1524,1,2),IVA!W:W,0)),"SIN COD.")</f>
        <v>0</v>
      </c>
      <c r="CH1624">
        <f ca="1">IFERROR(INDIRECT("IVA!Y"&amp;MATCH(MID(COMPRAS!C1524,1,2)&amp;MID(COMPRAS!F1524,1,2)&amp;MID(COMPRAS!D1524,1,2),IVA!W:W,0)),"SIN COD.")</f>
        <v>0</v>
      </c>
    </row>
    <row r="1625" spans="1:86" x14ac:dyDescent="0.25">
      <c r="A1625"/>
      <c r="B1625"/>
      <c r="D1625"/>
      <c r="AL1625">
        <f t="shared" si="175"/>
        <v>0</v>
      </c>
      <c r="AQ1625">
        <f t="shared" si="176"/>
        <v>0</v>
      </c>
      <c r="AR1625" t="str">
        <f>IFERROR(IF(OR(AP1625=338,AP1625=340,AP1625=341,AP1625=342,AP1625="342A",AP1625="342B"),PorcenRet(AP1625,AT1625,AU1625),INDEX(PORCENTAJEBUSCAR,MATCH(AP1625,CódigoRET,0),4)*1),"")</f>
        <v/>
      </c>
      <c r="AS1625">
        <f t="shared" si="177"/>
        <v>0</v>
      </c>
      <c r="BF1625" t="str">
        <f>IFERROR(IF(OR(BD1625=338,BD1625=340,BD1625=341,BD1625=342,BD1625="342A",BD1625="342B"),PorcenRet(BD1625,BH1625,BI1625),INDEX(PORCENTAJEBUSCAR,MATCH(BD1625,CódigoRET,0),4)*1),"")</f>
        <v/>
      </c>
      <c r="BG1625">
        <f t="shared" si="178"/>
        <v>0</v>
      </c>
      <c r="BO1625">
        <f t="shared" si="179"/>
        <v>0</v>
      </c>
      <c r="CC1625">
        <f t="shared" si="180"/>
        <v>0</v>
      </c>
      <c r="CD1625">
        <f t="shared" si="181"/>
        <v>0</v>
      </c>
      <c r="CG1625">
        <f ca="1">IFERROR(INDIRECT("IVA!X"&amp;MATCH(MID(COMPRAS!C1525,1,2)&amp;MID(COMPRAS!F1525,1,2)&amp;MID(COMPRAS!D1525,1,2),IVA!W:W,0)),"SIN COD.")</f>
        <v>0</v>
      </c>
      <c r="CH1625">
        <f ca="1">IFERROR(INDIRECT("IVA!Y"&amp;MATCH(MID(COMPRAS!C1525,1,2)&amp;MID(COMPRAS!F1525,1,2)&amp;MID(COMPRAS!D1525,1,2),IVA!W:W,0)),"SIN COD.")</f>
        <v>0</v>
      </c>
    </row>
    <row r="1626" spans="1:86" x14ac:dyDescent="0.25">
      <c r="A1626"/>
      <c r="B1626"/>
      <c r="D1626"/>
      <c r="AL1626">
        <f t="shared" si="175"/>
        <v>0</v>
      </c>
      <c r="AQ1626">
        <f t="shared" si="176"/>
        <v>0</v>
      </c>
      <c r="AR1626" t="str">
        <f>IFERROR(IF(OR(AP1626=338,AP1626=340,AP1626=341,AP1626=342,AP1626="342A",AP1626="342B"),PorcenRet(AP1626,AT1626,AU1626),INDEX(PORCENTAJEBUSCAR,MATCH(AP1626,CódigoRET,0),4)*1),"")</f>
        <v/>
      </c>
      <c r="AS1626">
        <f t="shared" si="177"/>
        <v>0</v>
      </c>
      <c r="BF1626" t="str">
        <f>IFERROR(IF(OR(BD1626=338,BD1626=340,BD1626=341,BD1626=342,BD1626="342A",BD1626="342B"),PorcenRet(BD1626,BH1626,BI1626),INDEX(PORCENTAJEBUSCAR,MATCH(BD1626,CódigoRET,0),4)*1),"")</f>
        <v/>
      </c>
      <c r="BG1626">
        <f t="shared" si="178"/>
        <v>0</v>
      </c>
      <c r="BO1626">
        <f t="shared" si="179"/>
        <v>0</v>
      </c>
      <c r="CC1626">
        <f t="shared" si="180"/>
        <v>0</v>
      </c>
      <c r="CD1626">
        <f t="shared" si="181"/>
        <v>0</v>
      </c>
      <c r="CG1626">
        <f ca="1">IFERROR(INDIRECT("IVA!X"&amp;MATCH(MID(COMPRAS!C1526,1,2)&amp;MID(COMPRAS!F1526,1,2)&amp;MID(COMPRAS!D1526,1,2),IVA!W:W,0)),"SIN COD.")</f>
        <v>0</v>
      </c>
      <c r="CH1626">
        <f ca="1">IFERROR(INDIRECT("IVA!Y"&amp;MATCH(MID(COMPRAS!C1526,1,2)&amp;MID(COMPRAS!F1526,1,2)&amp;MID(COMPRAS!D1526,1,2),IVA!W:W,0)),"SIN COD.")</f>
        <v>0</v>
      </c>
    </row>
    <row r="1627" spans="1:86" x14ac:dyDescent="0.25">
      <c r="A1627"/>
      <c r="B1627"/>
      <c r="D1627"/>
      <c r="AL1627">
        <f t="shared" si="175"/>
        <v>0</v>
      </c>
      <c r="AQ1627">
        <f t="shared" si="176"/>
        <v>0</v>
      </c>
      <c r="AR1627" t="str">
        <f>IFERROR(IF(OR(AP1627=338,AP1627=340,AP1627=341,AP1627=342,AP1627="342A",AP1627="342B"),PorcenRet(AP1627,AT1627,AU1627),INDEX(PORCENTAJEBUSCAR,MATCH(AP1627,CódigoRET,0),4)*1),"")</f>
        <v/>
      </c>
      <c r="AS1627">
        <f t="shared" si="177"/>
        <v>0</v>
      </c>
      <c r="BF1627" t="str">
        <f>IFERROR(IF(OR(BD1627=338,BD1627=340,BD1627=341,BD1627=342,BD1627="342A",BD1627="342B"),PorcenRet(BD1627,BH1627,BI1627),INDEX(PORCENTAJEBUSCAR,MATCH(BD1627,CódigoRET,0),4)*1),"")</f>
        <v/>
      </c>
      <c r="BG1627">
        <f t="shared" si="178"/>
        <v>0</v>
      </c>
      <c r="BO1627">
        <f t="shared" si="179"/>
        <v>0</v>
      </c>
      <c r="CC1627">
        <f t="shared" si="180"/>
        <v>0</v>
      </c>
      <c r="CD1627">
        <f t="shared" si="181"/>
        <v>0</v>
      </c>
      <c r="CG1627">
        <f ca="1">IFERROR(INDIRECT("IVA!X"&amp;MATCH(MID(COMPRAS!C1527,1,2)&amp;MID(COMPRAS!F1527,1,2)&amp;MID(COMPRAS!D1527,1,2),IVA!W:W,0)),"SIN COD.")</f>
        <v>0</v>
      </c>
      <c r="CH1627">
        <f ca="1">IFERROR(INDIRECT("IVA!Y"&amp;MATCH(MID(COMPRAS!C1527,1,2)&amp;MID(COMPRAS!F1527,1,2)&amp;MID(COMPRAS!D1527,1,2),IVA!W:W,0)),"SIN COD.")</f>
        <v>0</v>
      </c>
    </row>
    <row r="1628" spans="1:86" x14ac:dyDescent="0.25">
      <c r="A1628"/>
      <c r="B1628"/>
      <c r="D1628"/>
      <c r="AL1628">
        <f t="shared" si="175"/>
        <v>0</v>
      </c>
      <c r="AQ1628">
        <f t="shared" si="176"/>
        <v>0</v>
      </c>
      <c r="AR1628" t="str">
        <f>IFERROR(IF(OR(AP1628=338,AP1628=340,AP1628=341,AP1628=342,AP1628="342A",AP1628="342B"),PorcenRet(AP1628,AT1628,AU1628),INDEX(PORCENTAJEBUSCAR,MATCH(AP1628,CódigoRET,0),4)*1),"")</f>
        <v/>
      </c>
      <c r="AS1628">
        <f t="shared" si="177"/>
        <v>0</v>
      </c>
      <c r="BF1628" t="str">
        <f>IFERROR(IF(OR(BD1628=338,BD1628=340,BD1628=341,BD1628=342,BD1628="342A",BD1628="342B"),PorcenRet(BD1628,BH1628,BI1628),INDEX(PORCENTAJEBUSCAR,MATCH(BD1628,CódigoRET,0),4)*1),"")</f>
        <v/>
      </c>
      <c r="BG1628">
        <f t="shared" si="178"/>
        <v>0</v>
      </c>
      <c r="BO1628">
        <f t="shared" si="179"/>
        <v>0</v>
      </c>
      <c r="CC1628">
        <f t="shared" si="180"/>
        <v>0</v>
      </c>
      <c r="CD1628">
        <f t="shared" si="181"/>
        <v>0</v>
      </c>
      <c r="CG1628">
        <f ca="1">IFERROR(INDIRECT("IVA!X"&amp;MATCH(MID(COMPRAS!C1528,1,2)&amp;MID(COMPRAS!F1528,1,2)&amp;MID(COMPRAS!D1528,1,2),IVA!W:W,0)),"SIN COD.")</f>
        <v>0</v>
      </c>
      <c r="CH1628">
        <f ca="1">IFERROR(INDIRECT("IVA!Y"&amp;MATCH(MID(COMPRAS!C1528,1,2)&amp;MID(COMPRAS!F1528,1,2)&amp;MID(COMPRAS!D1528,1,2),IVA!W:W,0)),"SIN COD.")</f>
        <v>0</v>
      </c>
    </row>
    <row r="1629" spans="1:86" x14ac:dyDescent="0.25">
      <c r="A1629"/>
      <c r="B1629"/>
      <c r="D1629"/>
      <c r="AL1629">
        <f t="shared" si="175"/>
        <v>0</v>
      </c>
      <c r="AQ1629">
        <f t="shared" si="176"/>
        <v>0</v>
      </c>
      <c r="AR1629" t="str">
        <f>IFERROR(IF(OR(AP1629=338,AP1629=340,AP1629=341,AP1629=342,AP1629="342A",AP1629="342B"),PorcenRet(AP1629,AT1629,AU1629),INDEX(PORCENTAJEBUSCAR,MATCH(AP1629,CódigoRET,0),4)*1),"")</f>
        <v/>
      </c>
      <c r="AS1629">
        <f t="shared" si="177"/>
        <v>0</v>
      </c>
      <c r="BF1629" t="str">
        <f>IFERROR(IF(OR(BD1629=338,BD1629=340,BD1629=341,BD1629=342,BD1629="342A",BD1629="342B"),PorcenRet(BD1629,BH1629,BI1629),INDEX(PORCENTAJEBUSCAR,MATCH(BD1629,CódigoRET,0),4)*1),"")</f>
        <v/>
      </c>
      <c r="BG1629">
        <f t="shared" si="178"/>
        <v>0</v>
      </c>
      <c r="BO1629">
        <f t="shared" si="179"/>
        <v>0</v>
      </c>
      <c r="CC1629">
        <f t="shared" si="180"/>
        <v>0</v>
      </c>
      <c r="CD1629">
        <f t="shared" si="181"/>
        <v>0</v>
      </c>
      <c r="CG1629">
        <f ca="1">IFERROR(INDIRECT("IVA!X"&amp;MATCH(MID(COMPRAS!C1529,1,2)&amp;MID(COMPRAS!F1529,1,2)&amp;MID(COMPRAS!D1529,1,2),IVA!W:W,0)),"SIN COD.")</f>
        <v>0</v>
      </c>
      <c r="CH1629">
        <f ca="1">IFERROR(INDIRECT("IVA!Y"&amp;MATCH(MID(COMPRAS!C1529,1,2)&amp;MID(COMPRAS!F1529,1,2)&amp;MID(COMPRAS!D1529,1,2),IVA!W:W,0)),"SIN COD.")</f>
        <v>0</v>
      </c>
    </row>
    <row r="1630" spans="1:86" x14ac:dyDescent="0.25">
      <c r="A1630"/>
      <c r="B1630"/>
      <c r="D1630"/>
      <c r="AL1630">
        <f t="shared" si="175"/>
        <v>0</v>
      </c>
      <c r="AQ1630">
        <f t="shared" si="176"/>
        <v>0</v>
      </c>
      <c r="AR1630" t="str">
        <f>IFERROR(IF(OR(AP1630=338,AP1630=340,AP1630=341,AP1630=342,AP1630="342A",AP1630="342B"),PorcenRet(AP1630,AT1630,AU1630),INDEX(PORCENTAJEBUSCAR,MATCH(AP1630,CódigoRET,0),4)*1),"")</f>
        <v/>
      </c>
      <c r="AS1630">
        <f t="shared" si="177"/>
        <v>0</v>
      </c>
      <c r="BF1630" t="str">
        <f>IFERROR(IF(OR(BD1630=338,BD1630=340,BD1630=341,BD1630=342,BD1630="342A",BD1630="342B"),PorcenRet(BD1630,BH1630,BI1630),INDEX(PORCENTAJEBUSCAR,MATCH(BD1630,CódigoRET,0),4)*1),"")</f>
        <v/>
      </c>
      <c r="BG1630">
        <f t="shared" si="178"/>
        <v>0</v>
      </c>
      <c r="BO1630">
        <f t="shared" si="179"/>
        <v>0</v>
      </c>
      <c r="CC1630">
        <f t="shared" si="180"/>
        <v>0</v>
      </c>
      <c r="CD1630">
        <f t="shared" si="181"/>
        <v>0</v>
      </c>
      <c r="CG1630">
        <f ca="1">IFERROR(INDIRECT("IVA!X"&amp;MATCH(MID(COMPRAS!C1530,1,2)&amp;MID(COMPRAS!F1530,1,2)&amp;MID(COMPRAS!D1530,1,2),IVA!W:W,0)),"SIN COD.")</f>
        <v>0</v>
      </c>
      <c r="CH1630">
        <f ca="1">IFERROR(INDIRECT("IVA!Y"&amp;MATCH(MID(COMPRAS!C1530,1,2)&amp;MID(COMPRAS!F1530,1,2)&amp;MID(COMPRAS!D1530,1,2),IVA!W:W,0)),"SIN COD.")</f>
        <v>0</v>
      </c>
    </row>
    <row r="1631" spans="1:86" x14ac:dyDescent="0.25">
      <c r="A1631"/>
      <c r="B1631"/>
      <c r="D1631"/>
      <c r="AL1631">
        <f t="shared" si="175"/>
        <v>0</v>
      </c>
      <c r="AQ1631">
        <f t="shared" si="176"/>
        <v>0</v>
      </c>
      <c r="AR1631" t="str">
        <f>IFERROR(IF(OR(AP1631=338,AP1631=340,AP1631=341,AP1631=342,AP1631="342A",AP1631="342B"),PorcenRet(AP1631,AT1631,AU1631),INDEX(PORCENTAJEBUSCAR,MATCH(AP1631,CódigoRET,0),4)*1),"")</f>
        <v/>
      </c>
      <c r="AS1631">
        <f t="shared" si="177"/>
        <v>0</v>
      </c>
      <c r="BF1631" t="str">
        <f>IFERROR(IF(OR(BD1631=338,BD1631=340,BD1631=341,BD1631=342,BD1631="342A",BD1631="342B"),PorcenRet(BD1631,BH1631,BI1631),INDEX(PORCENTAJEBUSCAR,MATCH(BD1631,CódigoRET,0),4)*1),"")</f>
        <v/>
      </c>
      <c r="BG1631">
        <f t="shared" si="178"/>
        <v>0</v>
      </c>
      <c r="BO1631">
        <f t="shared" si="179"/>
        <v>0</v>
      </c>
      <c r="CC1631">
        <f t="shared" si="180"/>
        <v>0</v>
      </c>
      <c r="CD1631">
        <f t="shared" si="181"/>
        <v>0</v>
      </c>
      <c r="CG1631">
        <f ca="1">IFERROR(INDIRECT("IVA!X"&amp;MATCH(MID(COMPRAS!C1531,1,2)&amp;MID(COMPRAS!F1531,1,2)&amp;MID(COMPRAS!D1531,1,2),IVA!W:W,0)),"SIN COD.")</f>
        <v>0</v>
      </c>
      <c r="CH1631">
        <f ca="1">IFERROR(INDIRECT("IVA!Y"&amp;MATCH(MID(COMPRAS!C1531,1,2)&amp;MID(COMPRAS!F1531,1,2)&amp;MID(COMPRAS!D1531,1,2),IVA!W:W,0)),"SIN COD.")</f>
        <v>0</v>
      </c>
    </row>
    <row r="1632" spans="1:86" x14ac:dyDescent="0.25">
      <c r="A1632"/>
      <c r="B1632"/>
      <c r="D1632"/>
      <c r="AL1632">
        <f t="shared" si="175"/>
        <v>0</v>
      </c>
      <c r="AQ1632">
        <f t="shared" si="176"/>
        <v>0</v>
      </c>
      <c r="AR1632" t="str">
        <f>IFERROR(IF(OR(AP1632=338,AP1632=340,AP1632=341,AP1632=342,AP1632="342A",AP1632="342B"),PorcenRet(AP1632,AT1632,AU1632),INDEX(PORCENTAJEBUSCAR,MATCH(AP1632,CódigoRET,0),4)*1),"")</f>
        <v/>
      </c>
      <c r="AS1632">
        <f t="shared" si="177"/>
        <v>0</v>
      </c>
      <c r="BF1632" t="str">
        <f>IFERROR(IF(OR(BD1632=338,BD1632=340,BD1632=341,BD1632=342,BD1632="342A",BD1632="342B"),PorcenRet(BD1632,BH1632,BI1632),INDEX(PORCENTAJEBUSCAR,MATCH(BD1632,CódigoRET,0),4)*1),"")</f>
        <v/>
      </c>
      <c r="BG1632">
        <f t="shared" si="178"/>
        <v>0</v>
      </c>
      <c r="BO1632">
        <f t="shared" si="179"/>
        <v>0</v>
      </c>
      <c r="CC1632">
        <f t="shared" si="180"/>
        <v>0</v>
      </c>
      <c r="CD1632">
        <f t="shared" si="181"/>
        <v>0</v>
      </c>
      <c r="CG1632">
        <f ca="1">IFERROR(INDIRECT("IVA!X"&amp;MATCH(MID(COMPRAS!C1532,1,2)&amp;MID(COMPRAS!F1532,1,2)&amp;MID(COMPRAS!D1532,1,2),IVA!W:W,0)),"SIN COD.")</f>
        <v>0</v>
      </c>
      <c r="CH1632">
        <f ca="1">IFERROR(INDIRECT("IVA!Y"&amp;MATCH(MID(COMPRAS!C1532,1,2)&amp;MID(COMPRAS!F1532,1,2)&amp;MID(COMPRAS!D1532,1,2),IVA!W:W,0)),"SIN COD.")</f>
        <v>0</v>
      </c>
    </row>
    <row r="1633" spans="1:86" x14ac:dyDescent="0.25">
      <c r="A1633"/>
      <c r="B1633"/>
      <c r="D1633"/>
      <c r="AL1633">
        <f t="shared" si="175"/>
        <v>0</v>
      </c>
      <c r="AQ1633">
        <f t="shared" si="176"/>
        <v>0</v>
      </c>
      <c r="AR1633" t="str">
        <f>IFERROR(IF(OR(AP1633=338,AP1633=340,AP1633=341,AP1633=342,AP1633="342A",AP1633="342B"),PorcenRet(AP1633,AT1633,AU1633),INDEX(PORCENTAJEBUSCAR,MATCH(AP1633,CódigoRET,0),4)*1),"")</f>
        <v/>
      </c>
      <c r="AS1633">
        <f t="shared" si="177"/>
        <v>0</v>
      </c>
      <c r="BF1633" t="str">
        <f>IFERROR(IF(OR(BD1633=338,BD1633=340,BD1633=341,BD1633=342,BD1633="342A",BD1633="342B"),PorcenRet(BD1633,BH1633,BI1633),INDEX(PORCENTAJEBUSCAR,MATCH(BD1633,CódigoRET,0),4)*1),"")</f>
        <v/>
      </c>
      <c r="BG1633">
        <f t="shared" si="178"/>
        <v>0</v>
      </c>
      <c r="BO1633">
        <f t="shared" si="179"/>
        <v>0</v>
      </c>
      <c r="CC1633">
        <f t="shared" si="180"/>
        <v>0</v>
      </c>
      <c r="CD1633">
        <f t="shared" si="181"/>
        <v>0</v>
      </c>
      <c r="CG1633">
        <f ca="1">IFERROR(INDIRECT("IVA!X"&amp;MATCH(MID(COMPRAS!C1533,1,2)&amp;MID(COMPRAS!F1533,1,2)&amp;MID(COMPRAS!D1533,1,2),IVA!W:W,0)),"SIN COD.")</f>
        <v>0</v>
      </c>
      <c r="CH1633">
        <f ca="1">IFERROR(INDIRECT("IVA!Y"&amp;MATCH(MID(COMPRAS!C1533,1,2)&amp;MID(COMPRAS!F1533,1,2)&amp;MID(COMPRAS!D1533,1,2),IVA!W:W,0)),"SIN COD.")</f>
        <v>0</v>
      </c>
    </row>
    <row r="1634" spans="1:86" x14ac:dyDescent="0.25">
      <c r="A1634"/>
      <c r="B1634"/>
      <c r="D1634"/>
      <c r="AL1634">
        <f t="shared" si="175"/>
        <v>0</v>
      </c>
      <c r="AQ1634">
        <f t="shared" si="176"/>
        <v>0</v>
      </c>
      <c r="AR1634" t="str">
        <f>IFERROR(IF(OR(AP1634=338,AP1634=340,AP1634=341,AP1634=342,AP1634="342A",AP1634="342B"),PorcenRet(AP1634,AT1634,AU1634),INDEX(PORCENTAJEBUSCAR,MATCH(AP1634,CódigoRET,0),4)*1),"")</f>
        <v/>
      </c>
      <c r="AS1634">
        <f t="shared" si="177"/>
        <v>0</v>
      </c>
      <c r="BF1634" t="str">
        <f>IFERROR(IF(OR(BD1634=338,BD1634=340,BD1634=341,BD1634=342,BD1634="342A",BD1634="342B"),PorcenRet(BD1634,BH1634,BI1634),INDEX(PORCENTAJEBUSCAR,MATCH(BD1634,CódigoRET,0),4)*1),"")</f>
        <v/>
      </c>
      <c r="BG1634">
        <f t="shared" si="178"/>
        <v>0</v>
      </c>
      <c r="BO1634">
        <f t="shared" si="179"/>
        <v>0</v>
      </c>
      <c r="CC1634">
        <f t="shared" si="180"/>
        <v>0</v>
      </c>
      <c r="CD1634">
        <f t="shared" si="181"/>
        <v>0</v>
      </c>
      <c r="CG1634">
        <f ca="1">IFERROR(INDIRECT("IVA!X"&amp;MATCH(MID(COMPRAS!C1534,1,2)&amp;MID(COMPRAS!F1534,1,2)&amp;MID(COMPRAS!D1534,1,2),IVA!W:W,0)),"SIN COD.")</f>
        <v>0</v>
      </c>
      <c r="CH1634">
        <f ca="1">IFERROR(INDIRECT("IVA!Y"&amp;MATCH(MID(COMPRAS!C1534,1,2)&amp;MID(COMPRAS!F1534,1,2)&amp;MID(COMPRAS!D1534,1,2),IVA!W:W,0)),"SIN COD.")</f>
        <v>0</v>
      </c>
    </row>
    <row r="1635" spans="1:86" x14ac:dyDescent="0.25">
      <c r="A1635"/>
      <c r="B1635"/>
      <c r="D1635"/>
      <c r="AL1635">
        <f t="shared" si="175"/>
        <v>0</v>
      </c>
      <c r="AQ1635">
        <f t="shared" si="176"/>
        <v>0</v>
      </c>
      <c r="AR1635" t="str">
        <f>IFERROR(IF(OR(AP1635=338,AP1635=340,AP1635=341,AP1635=342,AP1635="342A",AP1635="342B"),PorcenRet(AP1635,AT1635,AU1635),INDEX(PORCENTAJEBUSCAR,MATCH(AP1635,CódigoRET,0),4)*1),"")</f>
        <v/>
      </c>
      <c r="AS1635">
        <f t="shared" si="177"/>
        <v>0</v>
      </c>
      <c r="BF1635" t="str">
        <f>IFERROR(IF(OR(BD1635=338,BD1635=340,BD1635=341,BD1635=342,BD1635="342A",BD1635="342B"),PorcenRet(BD1635,BH1635,BI1635),INDEX(PORCENTAJEBUSCAR,MATCH(BD1635,CódigoRET,0),4)*1),"")</f>
        <v/>
      </c>
      <c r="BG1635">
        <f t="shared" si="178"/>
        <v>0</v>
      </c>
      <c r="BO1635">
        <f t="shared" si="179"/>
        <v>0</v>
      </c>
      <c r="CC1635">
        <f t="shared" si="180"/>
        <v>0</v>
      </c>
      <c r="CD1635">
        <f t="shared" si="181"/>
        <v>0</v>
      </c>
      <c r="CG1635">
        <f ca="1">IFERROR(INDIRECT("IVA!X"&amp;MATCH(MID(COMPRAS!C1535,1,2)&amp;MID(COMPRAS!F1535,1,2)&amp;MID(COMPRAS!D1535,1,2),IVA!W:W,0)),"SIN COD.")</f>
        <v>0</v>
      </c>
      <c r="CH1635">
        <f ca="1">IFERROR(INDIRECT("IVA!Y"&amp;MATCH(MID(COMPRAS!C1535,1,2)&amp;MID(COMPRAS!F1535,1,2)&amp;MID(COMPRAS!D1535,1,2),IVA!W:W,0)),"SIN COD.")</f>
        <v>0</v>
      </c>
    </row>
    <row r="1636" spans="1:86" x14ac:dyDescent="0.25">
      <c r="A1636"/>
      <c r="B1636"/>
      <c r="D1636"/>
      <c r="AL1636">
        <f t="shared" si="175"/>
        <v>0</v>
      </c>
      <c r="AQ1636">
        <f t="shared" si="176"/>
        <v>0</v>
      </c>
      <c r="AR1636" t="str">
        <f>IFERROR(IF(OR(AP1636=338,AP1636=340,AP1636=341,AP1636=342,AP1636="342A",AP1636="342B"),PorcenRet(AP1636,AT1636,AU1636),INDEX(PORCENTAJEBUSCAR,MATCH(AP1636,CódigoRET,0),4)*1),"")</f>
        <v/>
      </c>
      <c r="AS1636">
        <f t="shared" si="177"/>
        <v>0</v>
      </c>
      <c r="BF1636" t="str">
        <f>IFERROR(IF(OR(BD1636=338,BD1636=340,BD1636=341,BD1636=342,BD1636="342A",BD1636="342B"),PorcenRet(BD1636,BH1636,BI1636),INDEX(PORCENTAJEBUSCAR,MATCH(BD1636,CódigoRET,0),4)*1),"")</f>
        <v/>
      </c>
      <c r="BG1636">
        <f t="shared" si="178"/>
        <v>0</v>
      </c>
      <c r="BO1636">
        <f t="shared" si="179"/>
        <v>0</v>
      </c>
      <c r="CC1636">
        <f t="shared" si="180"/>
        <v>0</v>
      </c>
      <c r="CD1636">
        <f t="shared" si="181"/>
        <v>0</v>
      </c>
      <c r="CG1636">
        <f ca="1">IFERROR(INDIRECT("IVA!X"&amp;MATCH(MID(COMPRAS!C1536,1,2)&amp;MID(COMPRAS!F1536,1,2)&amp;MID(COMPRAS!D1536,1,2),IVA!W:W,0)),"SIN COD.")</f>
        <v>0</v>
      </c>
      <c r="CH1636">
        <f ca="1">IFERROR(INDIRECT("IVA!Y"&amp;MATCH(MID(COMPRAS!C1536,1,2)&amp;MID(COMPRAS!F1536,1,2)&amp;MID(COMPRAS!D1536,1,2),IVA!W:W,0)),"SIN COD.")</f>
        <v>0</v>
      </c>
    </row>
    <row r="1637" spans="1:86" x14ac:dyDescent="0.25">
      <c r="A1637"/>
      <c r="B1637"/>
      <c r="D1637"/>
      <c r="AL1637">
        <f t="shared" si="175"/>
        <v>0</v>
      </c>
      <c r="AQ1637">
        <f t="shared" si="176"/>
        <v>0</v>
      </c>
      <c r="AR1637" t="str">
        <f>IFERROR(IF(OR(AP1637=338,AP1637=340,AP1637=341,AP1637=342,AP1637="342A",AP1637="342B"),PorcenRet(AP1637,AT1637,AU1637),INDEX(PORCENTAJEBUSCAR,MATCH(AP1637,CódigoRET,0),4)*1),"")</f>
        <v/>
      </c>
      <c r="AS1637">
        <f t="shared" si="177"/>
        <v>0</v>
      </c>
      <c r="BF1637" t="str">
        <f>IFERROR(IF(OR(BD1637=338,BD1637=340,BD1637=341,BD1637=342,BD1637="342A",BD1637="342B"),PorcenRet(BD1637,BH1637,BI1637),INDEX(PORCENTAJEBUSCAR,MATCH(BD1637,CódigoRET,0),4)*1),"")</f>
        <v/>
      </c>
      <c r="BG1637">
        <f t="shared" si="178"/>
        <v>0</v>
      </c>
      <c r="BO1637">
        <f t="shared" si="179"/>
        <v>0</v>
      </c>
      <c r="CC1637">
        <f t="shared" si="180"/>
        <v>0</v>
      </c>
      <c r="CD1637">
        <f t="shared" si="181"/>
        <v>0</v>
      </c>
      <c r="CG1637">
        <f ca="1">IFERROR(INDIRECT("IVA!X"&amp;MATCH(MID(COMPRAS!C1537,1,2)&amp;MID(COMPRAS!F1537,1,2)&amp;MID(COMPRAS!D1537,1,2),IVA!W:W,0)),"SIN COD.")</f>
        <v>0</v>
      </c>
      <c r="CH1637">
        <f ca="1">IFERROR(INDIRECT("IVA!Y"&amp;MATCH(MID(COMPRAS!C1537,1,2)&amp;MID(COMPRAS!F1537,1,2)&amp;MID(COMPRAS!D1537,1,2),IVA!W:W,0)),"SIN COD.")</f>
        <v>0</v>
      </c>
    </row>
    <row r="1638" spans="1:86" x14ac:dyDescent="0.25">
      <c r="A1638"/>
      <c r="B1638"/>
      <c r="D1638"/>
      <c r="AL1638">
        <f t="shared" si="175"/>
        <v>0</v>
      </c>
      <c r="AQ1638">
        <f t="shared" si="176"/>
        <v>0</v>
      </c>
      <c r="AR1638" t="str">
        <f>IFERROR(IF(OR(AP1638=338,AP1638=340,AP1638=341,AP1638=342,AP1638="342A",AP1638="342B"),PorcenRet(AP1638,AT1638,AU1638),INDEX(PORCENTAJEBUSCAR,MATCH(AP1638,CódigoRET,0),4)*1),"")</f>
        <v/>
      </c>
      <c r="AS1638">
        <f t="shared" si="177"/>
        <v>0</v>
      </c>
      <c r="BF1638" t="str">
        <f>IFERROR(IF(OR(BD1638=338,BD1638=340,BD1638=341,BD1638=342,BD1638="342A",BD1638="342B"),PorcenRet(BD1638,BH1638,BI1638),INDEX(PORCENTAJEBUSCAR,MATCH(BD1638,CódigoRET,0),4)*1),"")</f>
        <v/>
      </c>
      <c r="BG1638">
        <f t="shared" si="178"/>
        <v>0</v>
      </c>
      <c r="BO1638">
        <f t="shared" si="179"/>
        <v>0</v>
      </c>
      <c r="CC1638">
        <f t="shared" si="180"/>
        <v>0</v>
      </c>
      <c r="CD1638">
        <f t="shared" si="181"/>
        <v>0</v>
      </c>
      <c r="CG1638">
        <f ca="1">IFERROR(INDIRECT("IVA!X"&amp;MATCH(MID(COMPRAS!C1538,1,2)&amp;MID(COMPRAS!F1538,1,2)&amp;MID(COMPRAS!D1538,1,2),IVA!W:W,0)),"SIN COD.")</f>
        <v>0</v>
      </c>
      <c r="CH1638">
        <f ca="1">IFERROR(INDIRECT("IVA!Y"&amp;MATCH(MID(COMPRAS!C1538,1,2)&amp;MID(COMPRAS!F1538,1,2)&amp;MID(COMPRAS!D1538,1,2),IVA!W:W,0)),"SIN COD.")</f>
        <v>0</v>
      </c>
    </row>
    <row r="1639" spans="1:86" x14ac:dyDescent="0.25">
      <c r="A1639"/>
      <c r="B1639"/>
      <c r="D1639"/>
      <c r="AL1639">
        <f t="shared" si="175"/>
        <v>0</v>
      </c>
      <c r="AQ1639">
        <f t="shared" si="176"/>
        <v>0</v>
      </c>
      <c r="AR1639" t="str">
        <f>IFERROR(IF(OR(AP1639=338,AP1639=340,AP1639=341,AP1639=342,AP1639="342A",AP1639="342B"),PorcenRet(AP1639,AT1639,AU1639),INDEX(PORCENTAJEBUSCAR,MATCH(AP1639,CódigoRET,0),4)*1),"")</f>
        <v/>
      </c>
      <c r="AS1639">
        <f t="shared" si="177"/>
        <v>0</v>
      </c>
      <c r="BF1639" t="str">
        <f>IFERROR(IF(OR(BD1639=338,BD1639=340,BD1639=341,BD1639=342,BD1639="342A",BD1639="342B"),PorcenRet(BD1639,BH1639,BI1639),INDEX(PORCENTAJEBUSCAR,MATCH(BD1639,CódigoRET,0),4)*1),"")</f>
        <v/>
      </c>
      <c r="BG1639">
        <f t="shared" si="178"/>
        <v>0</v>
      </c>
      <c r="BO1639">
        <f t="shared" si="179"/>
        <v>0</v>
      </c>
      <c r="CC1639">
        <f t="shared" si="180"/>
        <v>0</v>
      </c>
      <c r="CD1639">
        <f t="shared" si="181"/>
        <v>0</v>
      </c>
      <c r="CG1639">
        <f ca="1">IFERROR(INDIRECT("IVA!X"&amp;MATCH(MID(COMPRAS!C1539,1,2)&amp;MID(COMPRAS!F1539,1,2)&amp;MID(COMPRAS!D1539,1,2),IVA!W:W,0)),"SIN COD.")</f>
        <v>0</v>
      </c>
      <c r="CH1639">
        <f ca="1">IFERROR(INDIRECT("IVA!Y"&amp;MATCH(MID(COMPRAS!C1539,1,2)&amp;MID(COMPRAS!F1539,1,2)&amp;MID(COMPRAS!D1539,1,2),IVA!W:W,0)),"SIN COD.")</f>
        <v>0</v>
      </c>
    </row>
    <row r="1640" spans="1:86" x14ac:dyDescent="0.25">
      <c r="A1640"/>
      <c r="B1640"/>
      <c r="D1640"/>
      <c r="AL1640">
        <f t="shared" si="175"/>
        <v>0</v>
      </c>
      <c r="AQ1640">
        <f t="shared" si="176"/>
        <v>0</v>
      </c>
      <c r="AR1640" t="str">
        <f>IFERROR(IF(OR(AP1640=338,AP1640=340,AP1640=341,AP1640=342,AP1640="342A",AP1640="342B"),PorcenRet(AP1640,AT1640,AU1640),INDEX(PORCENTAJEBUSCAR,MATCH(AP1640,CódigoRET,0),4)*1),"")</f>
        <v/>
      </c>
      <c r="AS1640">
        <f t="shared" si="177"/>
        <v>0</v>
      </c>
      <c r="BF1640" t="str">
        <f>IFERROR(IF(OR(BD1640=338,BD1640=340,BD1640=341,BD1640=342,BD1640="342A",BD1640="342B"),PorcenRet(BD1640,BH1640,BI1640),INDEX(PORCENTAJEBUSCAR,MATCH(BD1640,CódigoRET,0),4)*1),"")</f>
        <v/>
      </c>
      <c r="BG1640">
        <f t="shared" si="178"/>
        <v>0</v>
      </c>
      <c r="BO1640">
        <f t="shared" si="179"/>
        <v>0</v>
      </c>
      <c r="CC1640">
        <f t="shared" si="180"/>
        <v>0</v>
      </c>
      <c r="CD1640">
        <f t="shared" si="181"/>
        <v>0</v>
      </c>
      <c r="CG1640">
        <f ca="1">IFERROR(INDIRECT("IVA!X"&amp;MATCH(MID(COMPRAS!C1540,1,2)&amp;MID(COMPRAS!F1540,1,2)&amp;MID(COMPRAS!D1540,1,2),IVA!W:W,0)),"SIN COD.")</f>
        <v>0</v>
      </c>
      <c r="CH1640">
        <f ca="1">IFERROR(INDIRECT("IVA!Y"&amp;MATCH(MID(COMPRAS!C1540,1,2)&amp;MID(COMPRAS!F1540,1,2)&amp;MID(COMPRAS!D1540,1,2),IVA!W:W,0)),"SIN COD.")</f>
        <v>0</v>
      </c>
    </row>
    <row r="1641" spans="1:86" x14ac:dyDescent="0.25">
      <c r="A1641"/>
      <c r="B1641"/>
      <c r="D1641"/>
      <c r="AL1641">
        <f t="shared" si="175"/>
        <v>0</v>
      </c>
      <c r="AQ1641">
        <f t="shared" si="176"/>
        <v>0</v>
      </c>
      <c r="AR1641" t="str">
        <f>IFERROR(IF(OR(AP1641=338,AP1641=340,AP1641=341,AP1641=342,AP1641="342A",AP1641="342B"),PorcenRet(AP1641,AT1641,AU1641),INDEX(PORCENTAJEBUSCAR,MATCH(AP1641,CódigoRET,0),4)*1),"")</f>
        <v/>
      </c>
      <c r="AS1641">
        <f t="shared" si="177"/>
        <v>0</v>
      </c>
      <c r="BF1641" t="str">
        <f>IFERROR(IF(OR(BD1641=338,BD1641=340,BD1641=341,BD1641=342,BD1641="342A",BD1641="342B"),PorcenRet(BD1641,BH1641,BI1641),INDEX(PORCENTAJEBUSCAR,MATCH(BD1641,CódigoRET,0),4)*1),"")</f>
        <v/>
      </c>
      <c r="BG1641">
        <f t="shared" si="178"/>
        <v>0</v>
      </c>
      <c r="BO1641">
        <f t="shared" si="179"/>
        <v>0</v>
      </c>
      <c r="CC1641">
        <f t="shared" si="180"/>
        <v>0</v>
      </c>
      <c r="CD1641">
        <f t="shared" si="181"/>
        <v>0</v>
      </c>
      <c r="CG1641">
        <f ca="1">IFERROR(INDIRECT("IVA!X"&amp;MATCH(MID(COMPRAS!C1541,1,2)&amp;MID(COMPRAS!F1541,1,2)&amp;MID(COMPRAS!D1541,1,2),IVA!W:W,0)),"SIN COD.")</f>
        <v>0</v>
      </c>
      <c r="CH1641">
        <f ca="1">IFERROR(INDIRECT("IVA!Y"&amp;MATCH(MID(COMPRAS!C1541,1,2)&amp;MID(COMPRAS!F1541,1,2)&amp;MID(COMPRAS!D1541,1,2),IVA!W:W,0)),"SIN COD.")</f>
        <v>0</v>
      </c>
    </row>
    <row r="1642" spans="1:86" x14ac:dyDescent="0.25">
      <c r="A1642"/>
      <c r="B1642"/>
      <c r="D1642"/>
      <c r="AL1642">
        <f t="shared" si="175"/>
        <v>0</v>
      </c>
      <c r="AQ1642">
        <f t="shared" si="176"/>
        <v>0</v>
      </c>
      <c r="AR1642" t="str">
        <f>IFERROR(IF(OR(AP1642=338,AP1642=340,AP1642=341,AP1642=342,AP1642="342A",AP1642="342B"),PorcenRet(AP1642,AT1642,AU1642),INDEX(PORCENTAJEBUSCAR,MATCH(AP1642,CódigoRET,0),4)*1),"")</f>
        <v/>
      </c>
      <c r="AS1642">
        <f t="shared" si="177"/>
        <v>0</v>
      </c>
      <c r="BF1642" t="str">
        <f>IFERROR(IF(OR(BD1642=338,BD1642=340,BD1642=341,BD1642=342,BD1642="342A",BD1642="342B"),PorcenRet(BD1642,BH1642,BI1642),INDEX(PORCENTAJEBUSCAR,MATCH(BD1642,CódigoRET,0),4)*1),"")</f>
        <v/>
      </c>
      <c r="BG1642">
        <f t="shared" si="178"/>
        <v>0</v>
      </c>
      <c r="BO1642">
        <f t="shared" si="179"/>
        <v>0</v>
      </c>
      <c r="CC1642">
        <f t="shared" si="180"/>
        <v>0</v>
      </c>
      <c r="CD1642">
        <f t="shared" si="181"/>
        <v>0</v>
      </c>
      <c r="CG1642">
        <f ca="1">IFERROR(INDIRECT("IVA!X"&amp;MATCH(MID(COMPRAS!C1542,1,2)&amp;MID(COMPRAS!F1542,1,2)&amp;MID(COMPRAS!D1542,1,2),IVA!W:W,0)),"SIN COD.")</f>
        <v>0</v>
      </c>
      <c r="CH1642">
        <f ca="1">IFERROR(INDIRECT("IVA!Y"&amp;MATCH(MID(COMPRAS!C1542,1,2)&amp;MID(COMPRAS!F1542,1,2)&amp;MID(COMPRAS!D1542,1,2),IVA!W:W,0)),"SIN COD.")</f>
        <v>0</v>
      </c>
    </row>
    <row r="1643" spans="1:86" x14ac:dyDescent="0.25">
      <c r="A1643"/>
      <c r="B1643"/>
      <c r="D1643"/>
      <c r="AL1643">
        <f t="shared" si="175"/>
        <v>0</v>
      </c>
      <c r="AQ1643">
        <f t="shared" si="176"/>
        <v>0</v>
      </c>
      <c r="AR1643" t="str">
        <f>IFERROR(IF(OR(AP1643=338,AP1643=340,AP1643=341,AP1643=342,AP1643="342A",AP1643="342B"),PorcenRet(AP1643,AT1643,AU1643),INDEX(PORCENTAJEBUSCAR,MATCH(AP1643,CódigoRET,0),4)*1),"")</f>
        <v/>
      </c>
      <c r="AS1643">
        <f t="shared" si="177"/>
        <v>0</v>
      </c>
      <c r="BF1643" t="str">
        <f>IFERROR(IF(OR(BD1643=338,BD1643=340,BD1643=341,BD1643=342,BD1643="342A",BD1643="342B"),PorcenRet(BD1643,BH1643,BI1643),INDEX(PORCENTAJEBUSCAR,MATCH(BD1643,CódigoRET,0),4)*1),"")</f>
        <v/>
      </c>
      <c r="BG1643">
        <f t="shared" si="178"/>
        <v>0</v>
      </c>
      <c r="BO1643">
        <f t="shared" si="179"/>
        <v>0</v>
      </c>
      <c r="CC1643">
        <f t="shared" si="180"/>
        <v>0</v>
      </c>
      <c r="CD1643">
        <f t="shared" si="181"/>
        <v>0</v>
      </c>
      <c r="CG1643">
        <f ca="1">IFERROR(INDIRECT("IVA!X"&amp;MATCH(MID(COMPRAS!C1543,1,2)&amp;MID(COMPRAS!F1543,1,2)&amp;MID(COMPRAS!D1543,1,2),IVA!W:W,0)),"SIN COD.")</f>
        <v>0</v>
      </c>
      <c r="CH1643">
        <f ca="1">IFERROR(INDIRECT("IVA!Y"&amp;MATCH(MID(COMPRAS!C1543,1,2)&amp;MID(COMPRAS!F1543,1,2)&amp;MID(COMPRAS!D1543,1,2),IVA!W:W,0)),"SIN COD.")</f>
        <v>0</v>
      </c>
    </row>
    <row r="1644" spans="1:86" x14ac:dyDescent="0.25">
      <c r="A1644"/>
      <c r="B1644"/>
      <c r="D1644"/>
      <c r="AL1644">
        <f t="shared" si="175"/>
        <v>0</v>
      </c>
      <c r="AQ1644">
        <f t="shared" si="176"/>
        <v>0</v>
      </c>
      <c r="AR1644" t="str">
        <f>IFERROR(IF(OR(AP1644=338,AP1644=340,AP1644=341,AP1644=342,AP1644="342A",AP1644="342B"),PorcenRet(AP1644,AT1644,AU1644),INDEX(PORCENTAJEBUSCAR,MATCH(AP1644,CódigoRET,0),4)*1),"")</f>
        <v/>
      </c>
      <c r="AS1644">
        <f t="shared" si="177"/>
        <v>0</v>
      </c>
      <c r="BF1644" t="str">
        <f>IFERROR(IF(OR(BD1644=338,BD1644=340,BD1644=341,BD1644=342,BD1644="342A",BD1644="342B"),PorcenRet(BD1644,BH1644,BI1644),INDEX(PORCENTAJEBUSCAR,MATCH(BD1644,CódigoRET,0),4)*1),"")</f>
        <v/>
      </c>
      <c r="BG1644">
        <f t="shared" si="178"/>
        <v>0</v>
      </c>
      <c r="BO1644">
        <f t="shared" si="179"/>
        <v>0</v>
      </c>
      <c r="CC1644">
        <f t="shared" si="180"/>
        <v>0</v>
      </c>
      <c r="CD1644">
        <f t="shared" si="181"/>
        <v>0</v>
      </c>
      <c r="CG1644">
        <f ca="1">IFERROR(INDIRECT("IVA!X"&amp;MATCH(MID(COMPRAS!C1544,1,2)&amp;MID(COMPRAS!F1544,1,2)&amp;MID(COMPRAS!D1544,1,2),IVA!W:W,0)),"SIN COD.")</f>
        <v>0</v>
      </c>
      <c r="CH1644">
        <f ca="1">IFERROR(INDIRECT("IVA!Y"&amp;MATCH(MID(COMPRAS!C1544,1,2)&amp;MID(COMPRAS!F1544,1,2)&amp;MID(COMPRAS!D1544,1,2),IVA!W:W,0)),"SIN COD.")</f>
        <v>0</v>
      </c>
    </row>
    <row r="1645" spans="1:86" x14ac:dyDescent="0.25">
      <c r="A1645"/>
      <c r="B1645"/>
      <c r="D1645"/>
      <c r="AL1645">
        <f t="shared" si="175"/>
        <v>0</v>
      </c>
      <c r="AQ1645">
        <f t="shared" si="176"/>
        <v>0</v>
      </c>
      <c r="AR1645" t="str">
        <f>IFERROR(IF(OR(AP1645=338,AP1645=340,AP1645=341,AP1645=342,AP1645="342A",AP1645="342B"),PorcenRet(AP1645,AT1645,AU1645),INDEX(PORCENTAJEBUSCAR,MATCH(AP1645,CódigoRET,0),4)*1),"")</f>
        <v/>
      </c>
      <c r="AS1645">
        <f t="shared" si="177"/>
        <v>0</v>
      </c>
      <c r="BF1645" t="str">
        <f>IFERROR(IF(OR(BD1645=338,BD1645=340,BD1645=341,BD1645=342,BD1645="342A",BD1645="342B"),PorcenRet(BD1645,BH1645,BI1645),INDEX(PORCENTAJEBUSCAR,MATCH(BD1645,CódigoRET,0),4)*1),"")</f>
        <v/>
      </c>
      <c r="BG1645">
        <f t="shared" si="178"/>
        <v>0</v>
      </c>
      <c r="BO1645">
        <f t="shared" si="179"/>
        <v>0</v>
      </c>
      <c r="CC1645">
        <f t="shared" si="180"/>
        <v>0</v>
      </c>
      <c r="CD1645">
        <f t="shared" si="181"/>
        <v>0</v>
      </c>
      <c r="CG1645">
        <f ca="1">IFERROR(INDIRECT("IVA!X"&amp;MATCH(MID(COMPRAS!C1545,1,2)&amp;MID(COMPRAS!F1545,1,2)&amp;MID(COMPRAS!D1545,1,2),IVA!W:W,0)),"SIN COD.")</f>
        <v>0</v>
      </c>
      <c r="CH1645">
        <f ca="1">IFERROR(INDIRECT("IVA!Y"&amp;MATCH(MID(COMPRAS!C1545,1,2)&amp;MID(COMPRAS!F1545,1,2)&amp;MID(COMPRAS!D1545,1,2),IVA!W:W,0)),"SIN COD.")</f>
        <v>0</v>
      </c>
    </row>
    <row r="1646" spans="1:86" x14ac:dyDescent="0.25">
      <c r="A1646"/>
      <c r="B1646"/>
      <c r="D1646"/>
      <c r="AL1646">
        <f t="shared" si="175"/>
        <v>0</v>
      </c>
      <c r="AQ1646">
        <f t="shared" si="176"/>
        <v>0</v>
      </c>
      <c r="AR1646" t="str">
        <f>IFERROR(IF(OR(AP1646=338,AP1646=340,AP1646=341,AP1646=342,AP1646="342A",AP1646="342B"),PorcenRet(AP1646,AT1646,AU1646),INDEX(PORCENTAJEBUSCAR,MATCH(AP1646,CódigoRET,0),4)*1),"")</f>
        <v/>
      </c>
      <c r="AS1646">
        <f t="shared" si="177"/>
        <v>0</v>
      </c>
      <c r="BF1646" t="str">
        <f>IFERROR(IF(OR(BD1646=338,BD1646=340,BD1646=341,BD1646=342,BD1646="342A",BD1646="342B"),PorcenRet(BD1646,BH1646,BI1646),INDEX(PORCENTAJEBUSCAR,MATCH(BD1646,CódigoRET,0),4)*1),"")</f>
        <v/>
      </c>
      <c r="BG1646">
        <f t="shared" si="178"/>
        <v>0</v>
      </c>
      <c r="BO1646">
        <f t="shared" si="179"/>
        <v>0</v>
      </c>
      <c r="CC1646">
        <f t="shared" si="180"/>
        <v>0</v>
      </c>
      <c r="CD1646">
        <f t="shared" si="181"/>
        <v>0</v>
      </c>
      <c r="CG1646">
        <f ca="1">IFERROR(INDIRECT("IVA!X"&amp;MATCH(MID(COMPRAS!C1546,1,2)&amp;MID(COMPRAS!F1546,1,2)&amp;MID(COMPRAS!D1546,1,2),IVA!W:W,0)),"SIN COD.")</f>
        <v>0</v>
      </c>
      <c r="CH1646">
        <f ca="1">IFERROR(INDIRECT("IVA!Y"&amp;MATCH(MID(COMPRAS!C1546,1,2)&amp;MID(COMPRAS!F1546,1,2)&amp;MID(COMPRAS!D1546,1,2),IVA!W:W,0)),"SIN COD.")</f>
        <v>0</v>
      </c>
    </row>
    <row r="1647" spans="1:86" x14ac:dyDescent="0.25">
      <c r="A1647"/>
      <c r="B1647"/>
      <c r="D1647"/>
      <c r="AL1647">
        <f t="shared" si="175"/>
        <v>0</v>
      </c>
      <c r="AQ1647">
        <f t="shared" si="176"/>
        <v>0</v>
      </c>
      <c r="AR1647" t="str">
        <f>IFERROR(IF(OR(AP1647=338,AP1647=340,AP1647=341,AP1647=342,AP1647="342A",AP1647="342B"),PorcenRet(AP1647,AT1647,AU1647),INDEX(PORCENTAJEBUSCAR,MATCH(AP1647,CódigoRET,0),4)*1),"")</f>
        <v/>
      </c>
      <c r="AS1647">
        <f t="shared" si="177"/>
        <v>0</v>
      </c>
      <c r="BF1647" t="str">
        <f>IFERROR(IF(OR(BD1647=338,BD1647=340,BD1647=341,BD1647=342,BD1647="342A",BD1647="342B"),PorcenRet(BD1647,BH1647,BI1647),INDEX(PORCENTAJEBUSCAR,MATCH(BD1647,CódigoRET,0),4)*1),"")</f>
        <v/>
      </c>
      <c r="BG1647">
        <f t="shared" si="178"/>
        <v>0</v>
      </c>
      <c r="BO1647">
        <f t="shared" si="179"/>
        <v>0</v>
      </c>
      <c r="CC1647">
        <f t="shared" si="180"/>
        <v>0</v>
      </c>
      <c r="CD1647">
        <f t="shared" si="181"/>
        <v>0</v>
      </c>
      <c r="CG1647">
        <f ca="1">IFERROR(INDIRECT("IVA!X"&amp;MATCH(MID(COMPRAS!C1547,1,2)&amp;MID(COMPRAS!F1547,1,2)&amp;MID(COMPRAS!D1547,1,2),IVA!W:W,0)),"SIN COD.")</f>
        <v>0</v>
      </c>
      <c r="CH1647">
        <f ca="1">IFERROR(INDIRECT("IVA!Y"&amp;MATCH(MID(COMPRAS!C1547,1,2)&amp;MID(COMPRAS!F1547,1,2)&amp;MID(COMPRAS!D1547,1,2),IVA!W:W,0)),"SIN COD.")</f>
        <v>0</v>
      </c>
    </row>
    <row r="1648" spans="1:86" x14ac:dyDescent="0.25">
      <c r="A1648"/>
      <c r="B1648"/>
      <c r="D1648"/>
      <c r="AL1648">
        <f t="shared" si="175"/>
        <v>0</v>
      </c>
      <c r="AQ1648">
        <f t="shared" si="176"/>
        <v>0</v>
      </c>
      <c r="AR1648" t="str">
        <f>IFERROR(IF(OR(AP1648=338,AP1648=340,AP1648=341,AP1648=342,AP1648="342A",AP1648="342B"),PorcenRet(AP1648,AT1648,AU1648),INDEX(PORCENTAJEBUSCAR,MATCH(AP1648,CódigoRET,0),4)*1),"")</f>
        <v/>
      </c>
      <c r="AS1648">
        <f t="shared" si="177"/>
        <v>0</v>
      </c>
      <c r="BF1648" t="str">
        <f>IFERROR(IF(OR(BD1648=338,BD1648=340,BD1648=341,BD1648=342,BD1648="342A",BD1648="342B"),PorcenRet(BD1648,BH1648,BI1648),INDEX(PORCENTAJEBUSCAR,MATCH(BD1648,CódigoRET,0),4)*1),"")</f>
        <v/>
      </c>
      <c r="BG1648">
        <f t="shared" si="178"/>
        <v>0</v>
      </c>
      <c r="BO1648">
        <f t="shared" si="179"/>
        <v>0</v>
      </c>
      <c r="CC1648">
        <f t="shared" si="180"/>
        <v>0</v>
      </c>
      <c r="CD1648">
        <f t="shared" si="181"/>
        <v>0</v>
      </c>
      <c r="CG1648">
        <f ca="1">IFERROR(INDIRECT("IVA!X"&amp;MATCH(MID(COMPRAS!C1548,1,2)&amp;MID(COMPRAS!F1548,1,2)&amp;MID(COMPRAS!D1548,1,2),IVA!W:W,0)),"SIN COD.")</f>
        <v>0</v>
      </c>
      <c r="CH1648">
        <f ca="1">IFERROR(INDIRECT("IVA!Y"&amp;MATCH(MID(COMPRAS!C1548,1,2)&amp;MID(COMPRAS!F1548,1,2)&amp;MID(COMPRAS!D1548,1,2),IVA!W:W,0)),"SIN COD.")</f>
        <v>0</v>
      </c>
    </row>
    <row r="1649" spans="1:86" x14ac:dyDescent="0.25">
      <c r="A1649"/>
      <c r="B1649"/>
      <c r="D1649"/>
      <c r="AL1649">
        <f t="shared" si="175"/>
        <v>0</v>
      </c>
      <c r="AQ1649">
        <f t="shared" si="176"/>
        <v>0</v>
      </c>
      <c r="AR1649" t="str">
        <f>IFERROR(IF(OR(AP1649=338,AP1649=340,AP1649=341,AP1649=342,AP1649="342A",AP1649="342B"),PorcenRet(AP1649,AT1649,AU1649),INDEX(PORCENTAJEBUSCAR,MATCH(AP1649,CódigoRET,0),4)*1),"")</f>
        <v/>
      </c>
      <c r="AS1649">
        <f t="shared" si="177"/>
        <v>0</v>
      </c>
      <c r="BF1649" t="str">
        <f>IFERROR(IF(OR(BD1649=338,BD1649=340,BD1649=341,BD1649=342,BD1649="342A",BD1649="342B"),PorcenRet(BD1649,BH1649,BI1649),INDEX(PORCENTAJEBUSCAR,MATCH(BD1649,CódigoRET,0),4)*1),"")</f>
        <v/>
      </c>
      <c r="BG1649">
        <f t="shared" si="178"/>
        <v>0</v>
      </c>
      <c r="BO1649">
        <f t="shared" si="179"/>
        <v>0</v>
      </c>
      <c r="CC1649">
        <f t="shared" si="180"/>
        <v>0</v>
      </c>
      <c r="CD1649">
        <f t="shared" si="181"/>
        <v>0</v>
      </c>
      <c r="CG1649">
        <f ca="1">IFERROR(INDIRECT("IVA!X"&amp;MATCH(MID(COMPRAS!C1549,1,2)&amp;MID(COMPRAS!F1549,1,2)&amp;MID(COMPRAS!D1549,1,2),IVA!W:W,0)),"SIN COD.")</f>
        <v>0</v>
      </c>
      <c r="CH1649">
        <f ca="1">IFERROR(INDIRECT("IVA!Y"&amp;MATCH(MID(COMPRAS!C1549,1,2)&amp;MID(COMPRAS!F1549,1,2)&amp;MID(COMPRAS!D1549,1,2),IVA!W:W,0)),"SIN COD.")</f>
        <v>0</v>
      </c>
    </row>
    <row r="1650" spans="1:86" x14ac:dyDescent="0.25">
      <c r="A1650"/>
      <c r="B1650"/>
      <c r="D1650"/>
      <c r="AL1650">
        <f t="shared" si="175"/>
        <v>0</v>
      </c>
      <c r="AQ1650">
        <f t="shared" si="176"/>
        <v>0</v>
      </c>
      <c r="AR1650" t="str">
        <f>IFERROR(IF(OR(AP1650=338,AP1650=340,AP1650=341,AP1650=342,AP1650="342A",AP1650="342B"),PorcenRet(AP1650,AT1650,AU1650),INDEX(PORCENTAJEBUSCAR,MATCH(AP1650,CódigoRET,0),4)*1),"")</f>
        <v/>
      </c>
      <c r="AS1650">
        <f t="shared" si="177"/>
        <v>0</v>
      </c>
      <c r="BF1650" t="str">
        <f>IFERROR(IF(OR(BD1650=338,BD1650=340,BD1650=341,BD1650=342,BD1650="342A",BD1650="342B"),PorcenRet(BD1650,BH1650,BI1650),INDEX(PORCENTAJEBUSCAR,MATCH(BD1650,CódigoRET,0),4)*1),"")</f>
        <v/>
      </c>
      <c r="BG1650">
        <f t="shared" si="178"/>
        <v>0</v>
      </c>
      <c r="BO1650">
        <f t="shared" si="179"/>
        <v>0</v>
      </c>
      <c r="CC1650">
        <f t="shared" si="180"/>
        <v>0</v>
      </c>
      <c r="CD1650">
        <f t="shared" si="181"/>
        <v>0</v>
      </c>
      <c r="CG1650">
        <f ca="1">IFERROR(INDIRECT("IVA!X"&amp;MATCH(MID(COMPRAS!C1550,1,2)&amp;MID(COMPRAS!F1550,1,2)&amp;MID(COMPRAS!D1550,1,2),IVA!W:W,0)),"SIN COD.")</f>
        <v>0</v>
      </c>
      <c r="CH1650">
        <f ca="1">IFERROR(INDIRECT("IVA!Y"&amp;MATCH(MID(COMPRAS!C1550,1,2)&amp;MID(COMPRAS!F1550,1,2)&amp;MID(COMPRAS!D1550,1,2),IVA!W:W,0)),"SIN COD.")</f>
        <v>0</v>
      </c>
    </row>
    <row r="1651" spans="1:86" x14ac:dyDescent="0.25">
      <c r="A1651"/>
      <c r="B1651"/>
      <c r="D1651"/>
      <c r="AL1651">
        <f t="shared" si="175"/>
        <v>0</v>
      </c>
      <c r="AQ1651">
        <f t="shared" si="176"/>
        <v>0</v>
      </c>
      <c r="AR1651" t="str">
        <f>IFERROR(IF(OR(AP1651=338,AP1651=340,AP1651=341,AP1651=342,AP1651="342A",AP1651="342B"),PorcenRet(AP1651,AT1651,AU1651),INDEX(PORCENTAJEBUSCAR,MATCH(AP1651,CódigoRET,0),4)*1),"")</f>
        <v/>
      </c>
      <c r="AS1651">
        <f t="shared" si="177"/>
        <v>0</v>
      </c>
      <c r="BF1651" t="str">
        <f>IFERROR(IF(OR(BD1651=338,BD1651=340,BD1651=341,BD1651=342,BD1651="342A",BD1651="342B"),PorcenRet(BD1651,BH1651,BI1651),INDEX(PORCENTAJEBUSCAR,MATCH(BD1651,CódigoRET,0),4)*1),"")</f>
        <v/>
      </c>
      <c r="BG1651">
        <f t="shared" si="178"/>
        <v>0</v>
      </c>
      <c r="BO1651">
        <f t="shared" si="179"/>
        <v>0</v>
      </c>
      <c r="CC1651">
        <f t="shared" si="180"/>
        <v>0</v>
      </c>
      <c r="CD1651">
        <f t="shared" si="181"/>
        <v>0</v>
      </c>
      <c r="CG1651">
        <f ca="1">IFERROR(INDIRECT("IVA!X"&amp;MATCH(MID(COMPRAS!C1551,1,2)&amp;MID(COMPRAS!F1551,1,2)&amp;MID(COMPRAS!D1551,1,2),IVA!W:W,0)),"SIN COD.")</f>
        <v>0</v>
      </c>
      <c r="CH1651">
        <f ca="1">IFERROR(INDIRECT("IVA!Y"&amp;MATCH(MID(COMPRAS!C1551,1,2)&amp;MID(COMPRAS!F1551,1,2)&amp;MID(COMPRAS!D1551,1,2),IVA!W:W,0)),"SIN COD.")</f>
        <v>0</v>
      </c>
    </row>
    <row r="1652" spans="1:86" x14ac:dyDescent="0.25">
      <c r="A1652"/>
      <c r="B1652"/>
      <c r="D1652"/>
      <c r="AL1652">
        <f t="shared" si="175"/>
        <v>0</v>
      </c>
      <c r="AQ1652">
        <f t="shared" si="176"/>
        <v>0</v>
      </c>
      <c r="AR1652" t="str">
        <f>IFERROR(IF(OR(AP1652=338,AP1652=340,AP1652=341,AP1652=342,AP1652="342A",AP1652="342B"),PorcenRet(AP1652,AT1652,AU1652),INDEX(PORCENTAJEBUSCAR,MATCH(AP1652,CódigoRET,0),4)*1),"")</f>
        <v/>
      </c>
      <c r="AS1652">
        <f t="shared" si="177"/>
        <v>0</v>
      </c>
      <c r="BF1652" t="str">
        <f>IFERROR(IF(OR(BD1652=338,BD1652=340,BD1652=341,BD1652=342,BD1652="342A",BD1652="342B"),PorcenRet(BD1652,BH1652,BI1652),INDEX(PORCENTAJEBUSCAR,MATCH(BD1652,CódigoRET,0),4)*1),"")</f>
        <v/>
      </c>
      <c r="BG1652">
        <f t="shared" si="178"/>
        <v>0</v>
      </c>
      <c r="BO1652">
        <f t="shared" si="179"/>
        <v>0</v>
      </c>
      <c r="CC1652">
        <f t="shared" si="180"/>
        <v>0</v>
      </c>
      <c r="CD1652">
        <f t="shared" si="181"/>
        <v>0</v>
      </c>
      <c r="CG1652">
        <f ca="1">IFERROR(INDIRECT("IVA!X"&amp;MATCH(MID(COMPRAS!C1552,1,2)&amp;MID(COMPRAS!F1552,1,2)&amp;MID(COMPRAS!D1552,1,2),IVA!W:W,0)),"SIN COD.")</f>
        <v>0</v>
      </c>
      <c r="CH1652">
        <f ca="1">IFERROR(INDIRECT("IVA!Y"&amp;MATCH(MID(COMPRAS!C1552,1,2)&amp;MID(COMPRAS!F1552,1,2)&amp;MID(COMPRAS!D1552,1,2),IVA!W:W,0)),"SIN COD.")</f>
        <v>0</v>
      </c>
    </row>
    <row r="1653" spans="1:86" x14ac:dyDescent="0.25">
      <c r="A1653"/>
      <c r="B1653"/>
      <c r="D1653"/>
      <c r="AL1653">
        <f t="shared" si="175"/>
        <v>0</v>
      </c>
      <c r="AQ1653">
        <f t="shared" si="176"/>
        <v>0</v>
      </c>
      <c r="AR1653" t="str">
        <f>IFERROR(IF(OR(AP1653=338,AP1653=340,AP1653=341,AP1653=342,AP1653="342A",AP1653="342B"),PorcenRet(AP1653,AT1653,AU1653),INDEX(PORCENTAJEBUSCAR,MATCH(AP1653,CódigoRET,0),4)*1),"")</f>
        <v/>
      </c>
      <c r="AS1653">
        <f t="shared" si="177"/>
        <v>0</v>
      </c>
      <c r="BF1653" t="str">
        <f>IFERROR(IF(OR(BD1653=338,BD1653=340,BD1653=341,BD1653=342,BD1653="342A",BD1653="342B"),PorcenRet(BD1653,BH1653,BI1653),INDEX(PORCENTAJEBUSCAR,MATCH(BD1653,CódigoRET,0),4)*1),"")</f>
        <v/>
      </c>
      <c r="BG1653">
        <f t="shared" si="178"/>
        <v>0</v>
      </c>
      <c r="BO1653">
        <f t="shared" si="179"/>
        <v>0</v>
      </c>
      <c r="CC1653">
        <f t="shared" si="180"/>
        <v>0</v>
      </c>
      <c r="CD1653">
        <f t="shared" si="181"/>
        <v>0</v>
      </c>
      <c r="CG1653">
        <f ca="1">IFERROR(INDIRECT("IVA!X"&amp;MATCH(MID(COMPRAS!C1553,1,2)&amp;MID(COMPRAS!F1553,1,2)&amp;MID(COMPRAS!D1553,1,2),IVA!W:W,0)),"SIN COD.")</f>
        <v>0</v>
      </c>
      <c r="CH1653">
        <f ca="1">IFERROR(INDIRECT("IVA!Y"&amp;MATCH(MID(COMPRAS!C1553,1,2)&amp;MID(COMPRAS!F1553,1,2)&amp;MID(COMPRAS!D1553,1,2),IVA!W:W,0)),"SIN COD.")</f>
        <v>0</v>
      </c>
    </row>
    <row r="1654" spans="1:86" x14ac:dyDescent="0.25">
      <c r="A1654"/>
      <c r="B1654"/>
      <c r="D1654"/>
      <c r="AL1654">
        <f t="shared" si="175"/>
        <v>0</v>
      </c>
      <c r="AQ1654">
        <f t="shared" si="176"/>
        <v>0</v>
      </c>
      <c r="AR1654" t="str">
        <f>IFERROR(IF(OR(AP1654=338,AP1654=340,AP1654=341,AP1654=342,AP1654="342A",AP1654="342B"),PorcenRet(AP1654,AT1654,AU1654),INDEX(PORCENTAJEBUSCAR,MATCH(AP1654,CódigoRET,0),4)*1),"")</f>
        <v/>
      </c>
      <c r="AS1654">
        <f t="shared" si="177"/>
        <v>0</v>
      </c>
      <c r="BF1654" t="str">
        <f>IFERROR(IF(OR(BD1654=338,BD1654=340,BD1654=341,BD1654=342,BD1654="342A",BD1654="342B"),PorcenRet(BD1654,BH1654,BI1654),INDEX(PORCENTAJEBUSCAR,MATCH(BD1654,CódigoRET,0),4)*1),"")</f>
        <v/>
      </c>
      <c r="BG1654">
        <f t="shared" si="178"/>
        <v>0</v>
      </c>
      <c r="BO1654">
        <f t="shared" si="179"/>
        <v>0</v>
      </c>
      <c r="CC1654">
        <f t="shared" si="180"/>
        <v>0</v>
      </c>
      <c r="CD1654">
        <f t="shared" si="181"/>
        <v>0</v>
      </c>
      <c r="CG1654">
        <f ca="1">IFERROR(INDIRECT("IVA!X"&amp;MATCH(MID(COMPRAS!C1554,1,2)&amp;MID(COMPRAS!F1554,1,2)&amp;MID(COMPRAS!D1554,1,2),IVA!W:W,0)),"SIN COD.")</f>
        <v>0</v>
      </c>
      <c r="CH1654">
        <f ca="1">IFERROR(INDIRECT("IVA!Y"&amp;MATCH(MID(COMPRAS!C1554,1,2)&amp;MID(COMPRAS!F1554,1,2)&amp;MID(COMPRAS!D1554,1,2),IVA!W:W,0)),"SIN COD.")</f>
        <v>0</v>
      </c>
    </row>
    <row r="1655" spans="1:86" x14ac:dyDescent="0.25">
      <c r="A1655"/>
      <c r="B1655"/>
      <c r="D1655"/>
      <c r="AL1655">
        <f t="shared" si="175"/>
        <v>0</v>
      </c>
      <c r="AQ1655">
        <f t="shared" si="176"/>
        <v>0</v>
      </c>
      <c r="AR1655" t="str">
        <f>IFERROR(IF(OR(AP1655=338,AP1655=340,AP1655=341,AP1655=342,AP1655="342A",AP1655="342B"),PorcenRet(AP1655,AT1655,AU1655),INDEX(PORCENTAJEBUSCAR,MATCH(AP1655,CódigoRET,0),4)*1),"")</f>
        <v/>
      </c>
      <c r="AS1655">
        <f t="shared" si="177"/>
        <v>0</v>
      </c>
      <c r="BF1655" t="str">
        <f>IFERROR(IF(OR(BD1655=338,BD1655=340,BD1655=341,BD1655=342,BD1655="342A",BD1655="342B"),PorcenRet(BD1655,BH1655,BI1655),INDEX(PORCENTAJEBUSCAR,MATCH(BD1655,CódigoRET,0),4)*1),"")</f>
        <v/>
      </c>
      <c r="BG1655">
        <f t="shared" si="178"/>
        <v>0</v>
      </c>
      <c r="BO1655">
        <f t="shared" si="179"/>
        <v>0</v>
      </c>
      <c r="CC1655">
        <f t="shared" si="180"/>
        <v>0</v>
      </c>
      <c r="CD1655">
        <f t="shared" si="181"/>
        <v>0</v>
      </c>
      <c r="CG1655">
        <f ca="1">IFERROR(INDIRECT("IVA!X"&amp;MATCH(MID(COMPRAS!C1555,1,2)&amp;MID(COMPRAS!F1555,1,2)&amp;MID(COMPRAS!D1555,1,2),IVA!W:W,0)),"SIN COD.")</f>
        <v>0</v>
      </c>
      <c r="CH1655">
        <f ca="1">IFERROR(INDIRECT("IVA!Y"&amp;MATCH(MID(COMPRAS!C1555,1,2)&amp;MID(COMPRAS!F1555,1,2)&amp;MID(COMPRAS!D1555,1,2),IVA!W:W,0)),"SIN COD.")</f>
        <v>0</v>
      </c>
    </row>
    <row r="1656" spans="1:86" x14ac:dyDescent="0.25">
      <c r="A1656"/>
      <c r="B1656"/>
      <c r="D1656"/>
      <c r="AL1656">
        <f t="shared" si="175"/>
        <v>0</v>
      </c>
      <c r="AQ1656">
        <f t="shared" si="176"/>
        <v>0</v>
      </c>
      <c r="AR1656" t="str">
        <f>IFERROR(IF(OR(AP1656=338,AP1656=340,AP1656=341,AP1656=342,AP1656="342A",AP1656="342B"),PorcenRet(AP1656,AT1656,AU1656),INDEX(PORCENTAJEBUSCAR,MATCH(AP1656,CódigoRET,0),4)*1),"")</f>
        <v/>
      </c>
      <c r="AS1656">
        <f t="shared" si="177"/>
        <v>0</v>
      </c>
      <c r="BF1656" t="str">
        <f>IFERROR(IF(OR(BD1656=338,BD1656=340,BD1656=341,BD1656=342,BD1656="342A",BD1656="342B"),PorcenRet(BD1656,BH1656,BI1656),INDEX(PORCENTAJEBUSCAR,MATCH(BD1656,CódigoRET,0),4)*1),"")</f>
        <v/>
      </c>
      <c r="BG1656">
        <f t="shared" si="178"/>
        <v>0</v>
      </c>
      <c r="BO1656">
        <f t="shared" si="179"/>
        <v>0</v>
      </c>
      <c r="CC1656">
        <f t="shared" si="180"/>
        <v>0</v>
      </c>
      <c r="CD1656">
        <f t="shared" si="181"/>
        <v>0</v>
      </c>
      <c r="CG1656">
        <f ca="1">IFERROR(INDIRECT("IVA!X"&amp;MATCH(MID(COMPRAS!C1556,1,2)&amp;MID(COMPRAS!F1556,1,2)&amp;MID(COMPRAS!D1556,1,2),IVA!W:W,0)),"SIN COD.")</f>
        <v>0</v>
      </c>
      <c r="CH1656">
        <f ca="1">IFERROR(INDIRECT("IVA!Y"&amp;MATCH(MID(COMPRAS!C1556,1,2)&amp;MID(COMPRAS!F1556,1,2)&amp;MID(COMPRAS!D1556,1,2),IVA!W:W,0)),"SIN COD.")</f>
        <v>0</v>
      </c>
    </row>
    <row r="1657" spans="1:86" x14ac:dyDescent="0.25">
      <c r="A1657"/>
      <c r="B1657"/>
      <c r="D1657"/>
      <c r="AL1657">
        <f t="shared" si="175"/>
        <v>0</v>
      </c>
      <c r="AQ1657">
        <f t="shared" si="176"/>
        <v>0</v>
      </c>
      <c r="AR1657" t="str">
        <f>IFERROR(IF(OR(AP1657=338,AP1657=340,AP1657=341,AP1657=342,AP1657="342A",AP1657="342B"),PorcenRet(AP1657,AT1657,AU1657),INDEX(PORCENTAJEBUSCAR,MATCH(AP1657,CódigoRET,0),4)*1),"")</f>
        <v/>
      </c>
      <c r="AS1657">
        <f t="shared" si="177"/>
        <v>0</v>
      </c>
      <c r="BF1657" t="str">
        <f>IFERROR(IF(OR(BD1657=338,BD1657=340,BD1657=341,BD1657=342,BD1657="342A",BD1657="342B"),PorcenRet(BD1657,BH1657,BI1657),INDEX(PORCENTAJEBUSCAR,MATCH(BD1657,CódigoRET,0),4)*1),"")</f>
        <v/>
      </c>
      <c r="BG1657">
        <f t="shared" si="178"/>
        <v>0</v>
      </c>
      <c r="BO1657">
        <f t="shared" si="179"/>
        <v>0</v>
      </c>
      <c r="CC1657">
        <f t="shared" si="180"/>
        <v>0</v>
      </c>
      <c r="CD1657">
        <f t="shared" si="181"/>
        <v>0</v>
      </c>
      <c r="CG1657">
        <f ca="1">IFERROR(INDIRECT("IVA!X"&amp;MATCH(MID(COMPRAS!C1557,1,2)&amp;MID(COMPRAS!F1557,1,2)&amp;MID(COMPRAS!D1557,1,2),IVA!W:W,0)),"SIN COD.")</f>
        <v>0</v>
      </c>
      <c r="CH1657">
        <f ca="1">IFERROR(INDIRECT("IVA!Y"&amp;MATCH(MID(COMPRAS!C1557,1,2)&amp;MID(COMPRAS!F1557,1,2)&amp;MID(COMPRAS!D1557,1,2),IVA!W:W,0)),"SIN COD.")</f>
        <v>0</v>
      </c>
    </row>
    <row r="1658" spans="1:86" x14ac:dyDescent="0.25">
      <c r="A1658"/>
      <c r="B1658"/>
      <c r="D1658"/>
      <c r="AL1658">
        <f t="shared" si="175"/>
        <v>0</v>
      </c>
      <c r="AQ1658">
        <f t="shared" si="176"/>
        <v>0</v>
      </c>
      <c r="AR1658" t="str">
        <f>IFERROR(IF(OR(AP1658=338,AP1658=340,AP1658=341,AP1658=342,AP1658="342A",AP1658="342B"),PorcenRet(AP1658,AT1658,AU1658),INDEX(PORCENTAJEBUSCAR,MATCH(AP1658,CódigoRET,0),4)*1),"")</f>
        <v/>
      </c>
      <c r="AS1658">
        <f t="shared" si="177"/>
        <v>0</v>
      </c>
      <c r="BF1658" t="str">
        <f>IFERROR(IF(OR(BD1658=338,BD1658=340,BD1658=341,BD1658=342,BD1658="342A",BD1658="342B"),PorcenRet(BD1658,BH1658,BI1658),INDEX(PORCENTAJEBUSCAR,MATCH(BD1658,CódigoRET,0),4)*1),"")</f>
        <v/>
      </c>
      <c r="BG1658">
        <f t="shared" si="178"/>
        <v>0</v>
      </c>
      <c r="BO1658">
        <f t="shared" si="179"/>
        <v>0</v>
      </c>
      <c r="CC1658">
        <f t="shared" si="180"/>
        <v>0</v>
      </c>
      <c r="CD1658">
        <f t="shared" si="181"/>
        <v>0</v>
      </c>
      <c r="CG1658">
        <f ca="1">IFERROR(INDIRECT("IVA!X"&amp;MATCH(MID(COMPRAS!C1558,1,2)&amp;MID(COMPRAS!F1558,1,2)&amp;MID(COMPRAS!D1558,1,2),IVA!W:W,0)),"SIN COD.")</f>
        <v>0</v>
      </c>
      <c r="CH1658">
        <f ca="1">IFERROR(INDIRECT("IVA!Y"&amp;MATCH(MID(COMPRAS!C1558,1,2)&amp;MID(COMPRAS!F1558,1,2)&amp;MID(COMPRAS!D1558,1,2),IVA!W:W,0)),"SIN COD.")</f>
        <v>0</v>
      </c>
    </row>
    <row r="1659" spans="1:86" x14ac:dyDescent="0.25">
      <c r="A1659"/>
      <c r="B1659"/>
      <c r="D1659"/>
      <c r="AL1659">
        <f t="shared" si="175"/>
        <v>0</v>
      </c>
      <c r="AQ1659">
        <f t="shared" si="176"/>
        <v>0</v>
      </c>
      <c r="AR1659" t="str">
        <f>IFERROR(IF(OR(AP1659=338,AP1659=340,AP1659=341,AP1659=342,AP1659="342A",AP1659="342B"),PorcenRet(AP1659,AT1659,AU1659),INDEX(PORCENTAJEBUSCAR,MATCH(AP1659,CódigoRET,0),4)*1),"")</f>
        <v/>
      </c>
      <c r="AS1659">
        <f t="shared" si="177"/>
        <v>0</v>
      </c>
      <c r="BF1659" t="str">
        <f>IFERROR(IF(OR(BD1659=338,BD1659=340,BD1659=341,BD1659=342,BD1659="342A",BD1659="342B"),PorcenRet(BD1659,BH1659,BI1659),INDEX(PORCENTAJEBUSCAR,MATCH(BD1659,CódigoRET,0),4)*1),"")</f>
        <v/>
      </c>
      <c r="BG1659">
        <f t="shared" si="178"/>
        <v>0</v>
      </c>
      <c r="BO1659">
        <f t="shared" si="179"/>
        <v>0</v>
      </c>
      <c r="CC1659">
        <f t="shared" si="180"/>
        <v>0</v>
      </c>
      <c r="CD1659">
        <f t="shared" si="181"/>
        <v>0</v>
      </c>
      <c r="CG1659">
        <f ca="1">IFERROR(INDIRECT("IVA!X"&amp;MATCH(MID(COMPRAS!C1559,1,2)&amp;MID(COMPRAS!F1559,1,2)&amp;MID(COMPRAS!D1559,1,2),IVA!W:W,0)),"SIN COD.")</f>
        <v>0</v>
      </c>
      <c r="CH1659">
        <f ca="1">IFERROR(INDIRECT("IVA!Y"&amp;MATCH(MID(COMPRAS!C1559,1,2)&amp;MID(COMPRAS!F1559,1,2)&amp;MID(COMPRAS!D1559,1,2),IVA!W:W,0)),"SIN COD.")</f>
        <v>0</v>
      </c>
    </row>
    <row r="1660" spans="1:86" x14ac:dyDescent="0.25">
      <c r="A1660"/>
      <c r="B1660"/>
      <c r="D1660"/>
      <c r="AL1660">
        <f t="shared" si="175"/>
        <v>0</v>
      </c>
      <c r="AQ1660">
        <f t="shared" si="176"/>
        <v>0</v>
      </c>
      <c r="AR1660" t="str">
        <f>IFERROR(IF(OR(AP1660=338,AP1660=340,AP1660=341,AP1660=342,AP1660="342A",AP1660="342B"),PorcenRet(AP1660,AT1660,AU1660),INDEX(PORCENTAJEBUSCAR,MATCH(AP1660,CódigoRET,0),4)*1),"")</f>
        <v/>
      </c>
      <c r="AS1660">
        <f t="shared" si="177"/>
        <v>0</v>
      </c>
      <c r="BF1660" t="str">
        <f>IFERROR(IF(OR(BD1660=338,BD1660=340,BD1660=341,BD1660=342,BD1660="342A",BD1660="342B"),PorcenRet(BD1660,BH1660,BI1660),INDEX(PORCENTAJEBUSCAR,MATCH(BD1660,CódigoRET,0),4)*1),"")</f>
        <v/>
      </c>
      <c r="BG1660">
        <f t="shared" si="178"/>
        <v>0</v>
      </c>
      <c r="BO1660">
        <f t="shared" si="179"/>
        <v>0</v>
      </c>
      <c r="CC1660">
        <f t="shared" si="180"/>
        <v>0</v>
      </c>
      <c r="CD1660">
        <f t="shared" si="181"/>
        <v>0</v>
      </c>
      <c r="CG1660">
        <f ca="1">IFERROR(INDIRECT("IVA!X"&amp;MATCH(MID(COMPRAS!C1560,1,2)&amp;MID(COMPRAS!F1560,1,2)&amp;MID(COMPRAS!D1560,1,2),IVA!W:W,0)),"SIN COD.")</f>
        <v>0</v>
      </c>
      <c r="CH1660">
        <f ca="1">IFERROR(INDIRECT("IVA!Y"&amp;MATCH(MID(COMPRAS!C1560,1,2)&amp;MID(COMPRAS!F1560,1,2)&amp;MID(COMPRAS!D1560,1,2),IVA!W:W,0)),"SIN COD.")</f>
        <v>0</v>
      </c>
    </row>
    <row r="1661" spans="1:86" x14ac:dyDescent="0.25">
      <c r="A1661"/>
      <c r="B1661"/>
      <c r="D1661"/>
      <c r="AL1661">
        <f t="shared" si="175"/>
        <v>0</v>
      </c>
      <c r="AQ1661">
        <f t="shared" si="176"/>
        <v>0</v>
      </c>
      <c r="AR1661" t="str">
        <f>IFERROR(IF(OR(AP1661=338,AP1661=340,AP1661=341,AP1661=342,AP1661="342A",AP1661="342B"),PorcenRet(AP1661,AT1661,AU1661),INDEX(PORCENTAJEBUSCAR,MATCH(AP1661,CódigoRET,0),4)*1),"")</f>
        <v/>
      </c>
      <c r="AS1661">
        <f t="shared" si="177"/>
        <v>0</v>
      </c>
      <c r="BF1661" t="str">
        <f>IFERROR(IF(OR(BD1661=338,BD1661=340,BD1661=341,BD1661=342,BD1661="342A",BD1661="342B"),PorcenRet(BD1661,BH1661,BI1661),INDEX(PORCENTAJEBUSCAR,MATCH(BD1661,CódigoRET,0),4)*1),"")</f>
        <v/>
      </c>
      <c r="BG1661">
        <f t="shared" si="178"/>
        <v>0</v>
      </c>
      <c r="BO1661">
        <f t="shared" si="179"/>
        <v>0</v>
      </c>
      <c r="CC1661">
        <f t="shared" si="180"/>
        <v>0</v>
      </c>
      <c r="CD1661">
        <f t="shared" si="181"/>
        <v>0</v>
      </c>
      <c r="CG1661">
        <f ca="1">IFERROR(INDIRECT("IVA!X"&amp;MATCH(MID(COMPRAS!C1561,1,2)&amp;MID(COMPRAS!F1561,1,2)&amp;MID(COMPRAS!D1561,1,2),IVA!W:W,0)),"SIN COD.")</f>
        <v>0</v>
      </c>
      <c r="CH1661">
        <f ca="1">IFERROR(INDIRECT("IVA!Y"&amp;MATCH(MID(COMPRAS!C1561,1,2)&amp;MID(COMPRAS!F1561,1,2)&amp;MID(COMPRAS!D1561,1,2),IVA!W:W,0)),"SIN COD.")</f>
        <v>0</v>
      </c>
    </row>
    <row r="1662" spans="1:86" x14ac:dyDescent="0.25">
      <c r="A1662"/>
      <c r="B1662"/>
      <c r="D1662"/>
      <c r="AL1662">
        <f t="shared" si="175"/>
        <v>0</v>
      </c>
      <c r="AQ1662">
        <f t="shared" si="176"/>
        <v>0</v>
      </c>
      <c r="AR1662" t="str">
        <f>IFERROR(IF(OR(AP1662=338,AP1662=340,AP1662=341,AP1662=342,AP1662="342A",AP1662="342B"),PorcenRet(AP1662,AT1662,AU1662),INDEX(PORCENTAJEBUSCAR,MATCH(AP1662,CódigoRET,0),4)*1),"")</f>
        <v/>
      </c>
      <c r="AS1662">
        <f t="shared" si="177"/>
        <v>0</v>
      </c>
      <c r="BF1662" t="str">
        <f>IFERROR(IF(OR(BD1662=338,BD1662=340,BD1662=341,BD1662=342,BD1662="342A",BD1662="342B"),PorcenRet(BD1662,BH1662,BI1662),INDEX(PORCENTAJEBUSCAR,MATCH(BD1662,CódigoRET,0),4)*1),"")</f>
        <v/>
      </c>
      <c r="BG1662">
        <f t="shared" si="178"/>
        <v>0</v>
      </c>
      <c r="BO1662">
        <f t="shared" si="179"/>
        <v>0</v>
      </c>
      <c r="CC1662">
        <f t="shared" si="180"/>
        <v>0</v>
      </c>
      <c r="CD1662">
        <f t="shared" si="181"/>
        <v>0</v>
      </c>
      <c r="CG1662">
        <f ca="1">IFERROR(INDIRECT("IVA!X"&amp;MATCH(MID(COMPRAS!C1562,1,2)&amp;MID(COMPRAS!F1562,1,2)&amp;MID(COMPRAS!D1562,1,2),IVA!W:W,0)),"SIN COD.")</f>
        <v>0</v>
      </c>
      <c r="CH1662">
        <f ca="1">IFERROR(INDIRECT("IVA!Y"&amp;MATCH(MID(COMPRAS!C1562,1,2)&amp;MID(COMPRAS!F1562,1,2)&amp;MID(COMPRAS!D1562,1,2),IVA!W:W,0)),"SIN COD.")</f>
        <v>0</v>
      </c>
    </row>
    <row r="1663" spans="1:86" x14ac:dyDescent="0.25">
      <c r="A1663"/>
      <c r="B1663"/>
      <c r="D1663"/>
      <c r="AL1663">
        <f t="shared" si="175"/>
        <v>0</v>
      </c>
      <c r="AQ1663">
        <f t="shared" si="176"/>
        <v>0</v>
      </c>
      <c r="AR1663" t="str">
        <f>IFERROR(IF(OR(AP1663=338,AP1663=340,AP1663=341,AP1663=342,AP1663="342A",AP1663="342B"),PorcenRet(AP1663,AT1663,AU1663),INDEX(PORCENTAJEBUSCAR,MATCH(AP1663,CódigoRET,0),4)*1),"")</f>
        <v/>
      </c>
      <c r="AS1663">
        <f t="shared" si="177"/>
        <v>0</v>
      </c>
      <c r="BF1663" t="str">
        <f>IFERROR(IF(OR(BD1663=338,BD1663=340,BD1663=341,BD1663=342,BD1663="342A",BD1663="342B"),PorcenRet(BD1663,BH1663,BI1663),INDEX(PORCENTAJEBUSCAR,MATCH(BD1663,CódigoRET,0),4)*1),"")</f>
        <v/>
      </c>
      <c r="BG1663">
        <f t="shared" si="178"/>
        <v>0</v>
      </c>
      <c r="BO1663">
        <f t="shared" si="179"/>
        <v>0</v>
      </c>
      <c r="CC1663">
        <f t="shared" si="180"/>
        <v>0</v>
      </c>
      <c r="CD1663">
        <f t="shared" si="181"/>
        <v>0</v>
      </c>
      <c r="CG1663">
        <f ca="1">IFERROR(INDIRECT("IVA!X"&amp;MATCH(MID(COMPRAS!C1563,1,2)&amp;MID(COMPRAS!F1563,1,2)&amp;MID(COMPRAS!D1563,1,2),IVA!W:W,0)),"SIN COD.")</f>
        <v>0</v>
      </c>
      <c r="CH1663">
        <f ca="1">IFERROR(INDIRECT("IVA!Y"&amp;MATCH(MID(COMPRAS!C1563,1,2)&amp;MID(COMPRAS!F1563,1,2)&amp;MID(COMPRAS!D1563,1,2),IVA!W:W,0)),"SIN COD.")</f>
        <v>0</v>
      </c>
    </row>
    <row r="1664" spans="1:86" x14ac:dyDescent="0.25">
      <c r="A1664"/>
      <c r="B1664"/>
      <c r="D1664"/>
      <c r="AL1664">
        <f t="shared" si="175"/>
        <v>0</v>
      </c>
      <c r="AQ1664">
        <f t="shared" si="176"/>
        <v>0</v>
      </c>
      <c r="AR1664" t="str">
        <f>IFERROR(IF(OR(AP1664=338,AP1664=340,AP1664=341,AP1664=342,AP1664="342A",AP1664="342B"),PorcenRet(AP1664,AT1664,AU1664),INDEX(PORCENTAJEBUSCAR,MATCH(AP1664,CódigoRET,0),4)*1),"")</f>
        <v/>
      </c>
      <c r="AS1664">
        <f t="shared" si="177"/>
        <v>0</v>
      </c>
      <c r="BF1664" t="str">
        <f>IFERROR(IF(OR(BD1664=338,BD1664=340,BD1664=341,BD1664=342,BD1664="342A",BD1664="342B"),PorcenRet(BD1664,BH1664,BI1664),INDEX(PORCENTAJEBUSCAR,MATCH(BD1664,CódigoRET,0),4)*1),"")</f>
        <v/>
      </c>
      <c r="BG1664">
        <f t="shared" si="178"/>
        <v>0</v>
      </c>
      <c r="BO1664">
        <f t="shared" si="179"/>
        <v>0</v>
      </c>
      <c r="CC1664">
        <f t="shared" si="180"/>
        <v>0</v>
      </c>
      <c r="CD1664">
        <f t="shared" si="181"/>
        <v>0</v>
      </c>
      <c r="CG1664">
        <f ca="1">IFERROR(INDIRECT("IVA!X"&amp;MATCH(MID(COMPRAS!C1564,1,2)&amp;MID(COMPRAS!F1564,1,2)&amp;MID(COMPRAS!D1564,1,2),IVA!W:W,0)),"SIN COD.")</f>
        <v>0</v>
      </c>
      <c r="CH1664">
        <f ca="1">IFERROR(INDIRECT("IVA!Y"&amp;MATCH(MID(COMPRAS!C1564,1,2)&amp;MID(COMPRAS!F1564,1,2)&amp;MID(COMPRAS!D1564,1,2),IVA!W:W,0)),"SIN COD.")</f>
        <v>0</v>
      </c>
    </row>
    <row r="1665" spans="1:86" x14ac:dyDescent="0.25">
      <c r="A1665"/>
      <c r="B1665"/>
      <c r="D1665"/>
      <c r="AL1665">
        <f t="shared" si="175"/>
        <v>0</v>
      </c>
      <c r="AQ1665">
        <f t="shared" si="176"/>
        <v>0</v>
      </c>
      <c r="AR1665" t="str">
        <f>IFERROR(IF(OR(AP1665=338,AP1665=340,AP1665=341,AP1665=342,AP1665="342A",AP1665="342B"),PorcenRet(AP1665,AT1665,AU1665),INDEX(PORCENTAJEBUSCAR,MATCH(AP1665,CódigoRET,0),4)*1),"")</f>
        <v/>
      </c>
      <c r="AS1665">
        <f t="shared" si="177"/>
        <v>0</v>
      </c>
      <c r="BF1665" t="str">
        <f>IFERROR(IF(OR(BD1665=338,BD1665=340,BD1665=341,BD1665=342,BD1665="342A",BD1665="342B"),PorcenRet(BD1665,BH1665,BI1665),INDEX(PORCENTAJEBUSCAR,MATCH(BD1665,CódigoRET,0),4)*1),"")</f>
        <v/>
      </c>
      <c r="BG1665">
        <f t="shared" si="178"/>
        <v>0</v>
      </c>
      <c r="BO1665">
        <f t="shared" si="179"/>
        <v>0</v>
      </c>
      <c r="CC1665">
        <f t="shared" si="180"/>
        <v>0</v>
      </c>
      <c r="CD1665">
        <f t="shared" si="181"/>
        <v>0</v>
      </c>
      <c r="CG1665">
        <f ca="1">IFERROR(INDIRECT("IVA!X"&amp;MATCH(MID(COMPRAS!C1565,1,2)&amp;MID(COMPRAS!F1565,1,2)&amp;MID(COMPRAS!D1565,1,2),IVA!W:W,0)),"SIN COD.")</f>
        <v>0</v>
      </c>
      <c r="CH1665">
        <f ca="1">IFERROR(INDIRECT("IVA!Y"&amp;MATCH(MID(COMPRAS!C1565,1,2)&amp;MID(COMPRAS!F1565,1,2)&amp;MID(COMPRAS!D1565,1,2),IVA!W:W,0)),"SIN COD.")</f>
        <v>0</v>
      </c>
    </row>
    <row r="1666" spans="1:86" x14ac:dyDescent="0.25">
      <c r="A1666"/>
      <c r="B1666"/>
      <c r="D1666"/>
      <c r="AL1666">
        <f t="shared" ref="AL1666:AL1729" si="182">O1666+P1666+Q1666+R1666+S1666+T1666+U1666+V1666</f>
        <v>0</v>
      </c>
      <c r="AQ1666">
        <f t="shared" ref="AQ1666:AQ1729" si="183">+P1666+Q1666+R1666+S1666-BE1666-BQ1666-BW1666+O1666</f>
        <v>0</v>
      </c>
      <c r="AR1666" t="str">
        <f>IFERROR(IF(OR(AP1666=338,AP1666=340,AP1666=341,AP1666=342,AP1666="342A",AP1666="342B"),PorcenRet(AP1666,AT1666,AU1666),INDEX(PORCENTAJEBUSCAR,MATCH(AP1666,CódigoRET,0),4)*1),"")</f>
        <v/>
      </c>
      <c r="AS1666">
        <f t="shared" ref="AS1666:AS1729" si="184">ROUND(IF(AP1666="",0,AQ1666*(AR1666/100)),2)</f>
        <v>0</v>
      </c>
      <c r="BF1666" t="str">
        <f>IFERROR(IF(OR(BD1666=338,BD1666=340,BD1666=341,BD1666=342,BD1666="342A",BD1666="342B"),PorcenRet(BD1666,BH1666,BI1666),INDEX(PORCENTAJEBUSCAR,MATCH(BD1666,CódigoRET,0),4)*1),"")</f>
        <v/>
      </c>
      <c r="BG1666">
        <f t="shared" ref="BG1666:BG1729" si="185">ROUND(IF(BD1666="",0,BE1666*(BF1666/100)),2)</f>
        <v>0</v>
      </c>
      <c r="BO1666">
        <f t="shared" ref="BO1666:BO1729" si="186">IF(MID(F1666,1,2)="41",SUM(O1666:S1666),0)</f>
        <v>0</v>
      </c>
      <c r="CC1666">
        <f t="shared" ref="CC1666:CC1729" si="187">O1666+P1666+Q1666+R1666+S1666</f>
        <v>0</v>
      </c>
      <c r="CD1666">
        <f t="shared" ref="CD1666:CD1729" si="188">T1666+U1666</f>
        <v>0</v>
      </c>
      <c r="CG1666">
        <f ca="1">IFERROR(INDIRECT("IVA!X"&amp;MATCH(MID(COMPRAS!C1566,1,2)&amp;MID(COMPRAS!F1566,1,2)&amp;MID(COMPRAS!D1566,1,2),IVA!W:W,0)),"SIN COD.")</f>
        <v>0</v>
      </c>
      <c r="CH1666">
        <f ca="1">IFERROR(INDIRECT("IVA!Y"&amp;MATCH(MID(COMPRAS!C1566,1,2)&amp;MID(COMPRAS!F1566,1,2)&amp;MID(COMPRAS!D1566,1,2),IVA!W:W,0)),"SIN COD.")</f>
        <v>0</v>
      </c>
    </row>
    <row r="1667" spans="1:86" x14ac:dyDescent="0.25">
      <c r="A1667"/>
      <c r="B1667"/>
      <c r="D1667"/>
      <c r="AL1667">
        <f t="shared" si="182"/>
        <v>0</v>
      </c>
      <c r="AQ1667">
        <f t="shared" si="183"/>
        <v>0</v>
      </c>
      <c r="AR1667" t="str">
        <f>IFERROR(IF(OR(AP1667=338,AP1667=340,AP1667=341,AP1667=342,AP1667="342A",AP1667="342B"),PorcenRet(AP1667,AT1667,AU1667),INDEX(PORCENTAJEBUSCAR,MATCH(AP1667,CódigoRET,0),4)*1),"")</f>
        <v/>
      </c>
      <c r="AS1667">
        <f t="shared" si="184"/>
        <v>0</v>
      </c>
      <c r="BF1667" t="str">
        <f>IFERROR(IF(OR(BD1667=338,BD1667=340,BD1667=341,BD1667=342,BD1667="342A",BD1667="342B"),PorcenRet(BD1667,BH1667,BI1667),INDEX(PORCENTAJEBUSCAR,MATCH(BD1667,CódigoRET,0),4)*1),"")</f>
        <v/>
      </c>
      <c r="BG1667">
        <f t="shared" si="185"/>
        <v>0</v>
      </c>
      <c r="BO1667">
        <f t="shared" si="186"/>
        <v>0</v>
      </c>
      <c r="CC1667">
        <f t="shared" si="187"/>
        <v>0</v>
      </c>
      <c r="CD1667">
        <f t="shared" si="188"/>
        <v>0</v>
      </c>
      <c r="CG1667">
        <f ca="1">IFERROR(INDIRECT("IVA!X"&amp;MATCH(MID(COMPRAS!C1567,1,2)&amp;MID(COMPRAS!F1567,1,2)&amp;MID(COMPRAS!D1567,1,2),IVA!W:W,0)),"SIN COD.")</f>
        <v>0</v>
      </c>
      <c r="CH1667">
        <f ca="1">IFERROR(INDIRECT("IVA!Y"&amp;MATCH(MID(COMPRAS!C1567,1,2)&amp;MID(COMPRAS!F1567,1,2)&amp;MID(COMPRAS!D1567,1,2),IVA!W:W,0)),"SIN COD.")</f>
        <v>0</v>
      </c>
    </row>
    <row r="1668" spans="1:86" x14ac:dyDescent="0.25">
      <c r="A1668"/>
      <c r="B1668"/>
      <c r="D1668"/>
      <c r="AL1668">
        <f t="shared" si="182"/>
        <v>0</v>
      </c>
      <c r="AQ1668">
        <f t="shared" si="183"/>
        <v>0</v>
      </c>
      <c r="AR1668" t="str">
        <f>IFERROR(IF(OR(AP1668=338,AP1668=340,AP1668=341,AP1668=342,AP1668="342A",AP1668="342B"),PorcenRet(AP1668,AT1668,AU1668),INDEX(PORCENTAJEBUSCAR,MATCH(AP1668,CódigoRET,0),4)*1),"")</f>
        <v/>
      </c>
      <c r="AS1668">
        <f t="shared" si="184"/>
        <v>0</v>
      </c>
      <c r="BF1668" t="str">
        <f>IFERROR(IF(OR(BD1668=338,BD1668=340,BD1668=341,BD1668=342,BD1668="342A",BD1668="342B"),PorcenRet(BD1668,BH1668,BI1668),INDEX(PORCENTAJEBUSCAR,MATCH(BD1668,CódigoRET,0),4)*1),"")</f>
        <v/>
      </c>
      <c r="BG1668">
        <f t="shared" si="185"/>
        <v>0</v>
      </c>
      <c r="BO1668">
        <f t="shared" si="186"/>
        <v>0</v>
      </c>
      <c r="CC1668">
        <f t="shared" si="187"/>
        <v>0</v>
      </c>
      <c r="CD1668">
        <f t="shared" si="188"/>
        <v>0</v>
      </c>
      <c r="CG1668">
        <f ca="1">IFERROR(INDIRECT("IVA!X"&amp;MATCH(MID(COMPRAS!C1568,1,2)&amp;MID(COMPRAS!F1568,1,2)&amp;MID(COMPRAS!D1568,1,2),IVA!W:W,0)),"SIN COD.")</f>
        <v>0</v>
      </c>
      <c r="CH1668">
        <f ca="1">IFERROR(INDIRECT("IVA!Y"&amp;MATCH(MID(COMPRAS!C1568,1,2)&amp;MID(COMPRAS!F1568,1,2)&amp;MID(COMPRAS!D1568,1,2),IVA!W:W,0)),"SIN COD.")</f>
        <v>0</v>
      </c>
    </row>
    <row r="1669" spans="1:86" x14ac:dyDescent="0.25">
      <c r="A1669"/>
      <c r="B1669"/>
      <c r="D1669"/>
      <c r="AL1669">
        <f t="shared" si="182"/>
        <v>0</v>
      </c>
      <c r="AQ1669">
        <f t="shared" si="183"/>
        <v>0</v>
      </c>
      <c r="AR1669" t="str">
        <f>IFERROR(IF(OR(AP1669=338,AP1669=340,AP1669=341,AP1669=342,AP1669="342A",AP1669="342B"),PorcenRet(AP1669,AT1669,AU1669),INDEX(PORCENTAJEBUSCAR,MATCH(AP1669,CódigoRET,0),4)*1),"")</f>
        <v/>
      </c>
      <c r="AS1669">
        <f t="shared" si="184"/>
        <v>0</v>
      </c>
      <c r="BF1669" t="str">
        <f>IFERROR(IF(OR(BD1669=338,BD1669=340,BD1669=341,BD1669=342,BD1669="342A",BD1669="342B"),PorcenRet(BD1669,BH1669,BI1669),INDEX(PORCENTAJEBUSCAR,MATCH(BD1669,CódigoRET,0),4)*1),"")</f>
        <v/>
      </c>
      <c r="BG1669">
        <f t="shared" si="185"/>
        <v>0</v>
      </c>
      <c r="BO1669">
        <f t="shared" si="186"/>
        <v>0</v>
      </c>
      <c r="CC1669">
        <f t="shared" si="187"/>
        <v>0</v>
      </c>
      <c r="CD1669">
        <f t="shared" si="188"/>
        <v>0</v>
      </c>
      <c r="CG1669">
        <f ca="1">IFERROR(INDIRECT("IVA!X"&amp;MATCH(MID(COMPRAS!C1569,1,2)&amp;MID(COMPRAS!F1569,1,2)&amp;MID(COMPRAS!D1569,1,2),IVA!W:W,0)),"SIN COD.")</f>
        <v>0</v>
      </c>
      <c r="CH1669">
        <f ca="1">IFERROR(INDIRECT("IVA!Y"&amp;MATCH(MID(COMPRAS!C1569,1,2)&amp;MID(COMPRAS!F1569,1,2)&amp;MID(COMPRAS!D1569,1,2),IVA!W:W,0)),"SIN COD.")</f>
        <v>0</v>
      </c>
    </row>
    <row r="1670" spans="1:86" x14ac:dyDescent="0.25">
      <c r="A1670"/>
      <c r="B1670"/>
      <c r="D1670"/>
      <c r="AL1670">
        <f t="shared" si="182"/>
        <v>0</v>
      </c>
      <c r="AQ1670">
        <f t="shared" si="183"/>
        <v>0</v>
      </c>
      <c r="AR1670" t="str">
        <f>IFERROR(IF(OR(AP1670=338,AP1670=340,AP1670=341,AP1670=342,AP1670="342A",AP1670="342B"),PorcenRet(AP1670,AT1670,AU1670),INDEX(PORCENTAJEBUSCAR,MATCH(AP1670,CódigoRET,0),4)*1),"")</f>
        <v/>
      </c>
      <c r="AS1670">
        <f t="shared" si="184"/>
        <v>0</v>
      </c>
      <c r="BF1670" t="str">
        <f>IFERROR(IF(OR(BD1670=338,BD1670=340,BD1670=341,BD1670=342,BD1670="342A",BD1670="342B"),PorcenRet(BD1670,BH1670,BI1670),INDEX(PORCENTAJEBUSCAR,MATCH(BD1670,CódigoRET,0),4)*1),"")</f>
        <v/>
      </c>
      <c r="BG1670">
        <f t="shared" si="185"/>
        <v>0</v>
      </c>
      <c r="BO1670">
        <f t="shared" si="186"/>
        <v>0</v>
      </c>
      <c r="CC1670">
        <f t="shared" si="187"/>
        <v>0</v>
      </c>
      <c r="CD1670">
        <f t="shared" si="188"/>
        <v>0</v>
      </c>
      <c r="CG1670">
        <f ca="1">IFERROR(INDIRECT("IVA!X"&amp;MATCH(MID(COMPRAS!C1570,1,2)&amp;MID(COMPRAS!F1570,1,2)&amp;MID(COMPRAS!D1570,1,2),IVA!W:W,0)),"SIN COD.")</f>
        <v>0</v>
      </c>
      <c r="CH1670">
        <f ca="1">IFERROR(INDIRECT("IVA!Y"&amp;MATCH(MID(COMPRAS!C1570,1,2)&amp;MID(COMPRAS!F1570,1,2)&amp;MID(COMPRAS!D1570,1,2),IVA!W:W,0)),"SIN COD.")</f>
        <v>0</v>
      </c>
    </row>
    <row r="1671" spans="1:86" x14ac:dyDescent="0.25">
      <c r="A1671"/>
      <c r="B1671"/>
      <c r="D1671"/>
      <c r="AL1671">
        <f t="shared" si="182"/>
        <v>0</v>
      </c>
      <c r="AQ1671">
        <f t="shared" si="183"/>
        <v>0</v>
      </c>
      <c r="AR1671" t="str">
        <f>IFERROR(IF(OR(AP1671=338,AP1671=340,AP1671=341,AP1671=342,AP1671="342A",AP1671="342B"),PorcenRet(AP1671,AT1671,AU1671),INDEX(PORCENTAJEBUSCAR,MATCH(AP1671,CódigoRET,0),4)*1),"")</f>
        <v/>
      </c>
      <c r="AS1671">
        <f t="shared" si="184"/>
        <v>0</v>
      </c>
      <c r="BF1671" t="str">
        <f>IFERROR(IF(OR(BD1671=338,BD1671=340,BD1671=341,BD1671=342,BD1671="342A",BD1671="342B"),PorcenRet(BD1671,BH1671,BI1671),INDEX(PORCENTAJEBUSCAR,MATCH(BD1671,CódigoRET,0),4)*1),"")</f>
        <v/>
      </c>
      <c r="BG1671">
        <f t="shared" si="185"/>
        <v>0</v>
      </c>
      <c r="BO1671">
        <f t="shared" si="186"/>
        <v>0</v>
      </c>
      <c r="CC1671">
        <f t="shared" si="187"/>
        <v>0</v>
      </c>
      <c r="CD1671">
        <f t="shared" si="188"/>
        <v>0</v>
      </c>
      <c r="CG1671">
        <f ca="1">IFERROR(INDIRECT("IVA!X"&amp;MATCH(MID(COMPRAS!C1571,1,2)&amp;MID(COMPRAS!F1571,1,2)&amp;MID(COMPRAS!D1571,1,2),IVA!W:W,0)),"SIN COD.")</f>
        <v>0</v>
      </c>
      <c r="CH1671">
        <f ca="1">IFERROR(INDIRECT("IVA!Y"&amp;MATCH(MID(COMPRAS!C1571,1,2)&amp;MID(COMPRAS!F1571,1,2)&amp;MID(COMPRAS!D1571,1,2),IVA!W:W,0)),"SIN COD.")</f>
        <v>0</v>
      </c>
    </row>
    <row r="1672" spans="1:86" x14ac:dyDescent="0.25">
      <c r="A1672"/>
      <c r="B1672"/>
      <c r="D1672"/>
      <c r="AL1672">
        <f t="shared" si="182"/>
        <v>0</v>
      </c>
      <c r="AQ1672">
        <f t="shared" si="183"/>
        <v>0</v>
      </c>
      <c r="AR1672" t="str">
        <f>IFERROR(IF(OR(AP1672=338,AP1672=340,AP1672=341,AP1672=342,AP1672="342A",AP1672="342B"),PorcenRet(AP1672,AT1672,AU1672),INDEX(PORCENTAJEBUSCAR,MATCH(AP1672,CódigoRET,0),4)*1),"")</f>
        <v/>
      </c>
      <c r="AS1672">
        <f t="shared" si="184"/>
        <v>0</v>
      </c>
      <c r="BF1672" t="str">
        <f>IFERROR(IF(OR(BD1672=338,BD1672=340,BD1672=341,BD1672=342,BD1672="342A",BD1672="342B"),PorcenRet(BD1672,BH1672,BI1672),INDEX(PORCENTAJEBUSCAR,MATCH(BD1672,CódigoRET,0),4)*1),"")</f>
        <v/>
      </c>
      <c r="BG1672">
        <f t="shared" si="185"/>
        <v>0</v>
      </c>
      <c r="BO1672">
        <f t="shared" si="186"/>
        <v>0</v>
      </c>
      <c r="CC1672">
        <f t="shared" si="187"/>
        <v>0</v>
      </c>
      <c r="CD1672">
        <f t="shared" si="188"/>
        <v>0</v>
      </c>
      <c r="CG1672">
        <f ca="1">IFERROR(INDIRECT("IVA!X"&amp;MATCH(MID(COMPRAS!C1572,1,2)&amp;MID(COMPRAS!F1572,1,2)&amp;MID(COMPRAS!D1572,1,2),IVA!W:W,0)),"SIN COD.")</f>
        <v>0</v>
      </c>
      <c r="CH1672">
        <f ca="1">IFERROR(INDIRECT("IVA!Y"&amp;MATCH(MID(COMPRAS!C1572,1,2)&amp;MID(COMPRAS!F1572,1,2)&amp;MID(COMPRAS!D1572,1,2),IVA!W:W,0)),"SIN COD.")</f>
        <v>0</v>
      </c>
    </row>
    <row r="1673" spans="1:86" x14ac:dyDescent="0.25">
      <c r="A1673"/>
      <c r="B1673"/>
      <c r="D1673"/>
      <c r="AL1673">
        <f t="shared" si="182"/>
        <v>0</v>
      </c>
      <c r="AQ1673">
        <f t="shared" si="183"/>
        <v>0</v>
      </c>
      <c r="AR1673" t="str">
        <f>IFERROR(IF(OR(AP1673=338,AP1673=340,AP1673=341,AP1673=342,AP1673="342A",AP1673="342B"),PorcenRet(AP1673,AT1673,AU1673),INDEX(PORCENTAJEBUSCAR,MATCH(AP1673,CódigoRET,0),4)*1),"")</f>
        <v/>
      </c>
      <c r="AS1673">
        <f t="shared" si="184"/>
        <v>0</v>
      </c>
      <c r="BF1673" t="str">
        <f>IFERROR(IF(OR(BD1673=338,BD1673=340,BD1673=341,BD1673=342,BD1673="342A",BD1673="342B"),PorcenRet(BD1673,BH1673,BI1673),INDEX(PORCENTAJEBUSCAR,MATCH(BD1673,CódigoRET,0),4)*1),"")</f>
        <v/>
      </c>
      <c r="BG1673">
        <f t="shared" si="185"/>
        <v>0</v>
      </c>
      <c r="BO1673">
        <f t="shared" si="186"/>
        <v>0</v>
      </c>
      <c r="CC1673">
        <f t="shared" si="187"/>
        <v>0</v>
      </c>
      <c r="CD1673">
        <f t="shared" si="188"/>
        <v>0</v>
      </c>
      <c r="CG1673">
        <f ca="1">IFERROR(INDIRECT("IVA!X"&amp;MATCH(MID(COMPRAS!C1573,1,2)&amp;MID(COMPRAS!F1573,1,2)&amp;MID(COMPRAS!D1573,1,2),IVA!W:W,0)),"SIN COD.")</f>
        <v>0</v>
      </c>
      <c r="CH1673">
        <f ca="1">IFERROR(INDIRECT("IVA!Y"&amp;MATCH(MID(COMPRAS!C1573,1,2)&amp;MID(COMPRAS!F1573,1,2)&amp;MID(COMPRAS!D1573,1,2),IVA!W:W,0)),"SIN COD.")</f>
        <v>0</v>
      </c>
    </row>
    <row r="1674" spans="1:86" x14ac:dyDescent="0.25">
      <c r="A1674"/>
      <c r="B1674"/>
      <c r="D1674"/>
      <c r="AL1674">
        <f t="shared" si="182"/>
        <v>0</v>
      </c>
      <c r="AQ1674">
        <f t="shared" si="183"/>
        <v>0</v>
      </c>
      <c r="AR1674" t="str">
        <f>IFERROR(IF(OR(AP1674=338,AP1674=340,AP1674=341,AP1674=342,AP1674="342A",AP1674="342B"),PorcenRet(AP1674,AT1674,AU1674),INDEX(PORCENTAJEBUSCAR,MATCH(AP1674,CódigoRET,0),4)*1),"")</f>
        <v/>
      </c>
      <c r="AS1674">
        <f t="shared" si="184"/>
        <v>0</v>
      </c>
      <c r="BF1674" t="str">
        <f>IFERROR(IF(OR(BD1674=338,BD1674=340,BD1674=341,BD1674=342,BD1674="342A",BD1674="342B"),PorcenRet(BD1674,BH1674,BI1674),INDEX(PORCENTAJEBUSCAR,MATCH(BD1674,CódigoRET,0),4)*1),"")</f>
        <v/>
      </c>
      <c r="BG1674">
        <f t="shared" si="185"/>
        <v>0</v>
      </c>
      <c r="BO1674">
        <f t="shared" si="186"/>
        <v>0</v>
      </c>
      <c r="CC1674">
        <f t="shared" si="187"/>
        <v>0</v>
      </c>
      <c r="CD1674">
        <f t="shared" si="188"/>
        <v>0</v>
      </c>
      <c r="CG1674">
        <f ca="1">IFERROR(INDIRECT("IVA!X"&amp;MATCH(MID(COMPRAS!C1574,1,2)&amp;MID(COMPRAS!F1574,1,2)&amp;MID(COMPRAS!D1574,1,2),IVA!W:W,0)),"SIN COD.")</f>
        <v>0</v>
      </c>
      <c r="CH1674">
        <f ca="1">IFERROR(INDIRECT("IVA!Y"&amp;MATCH(MID(COMPRAS!C1574,1,2)&amp;MID(COMPRAS!F1574,1,2)&amp;MID(COMPRAS!D1574,1,2),IVA!W:W,0)),"SIN COD.")</f>
        <v>0</v>
      </c>
    </row>
    <row r="1675" spans="1:86" x14ac:dyDescent="0.25">
      <c r="A1675"/>
      <c r="B1675"/>
      <c r="D1675"/>
      <c r="AL1675">
        <f t="shared" si="182"/>
        <v>0</v>
      </c>
      <c r="AQ1675">
        <f t="shared" si="183"/>
        <v>0</v>
      </c>
      <c r="AR1675" t="str">
        <f>IFERROR(IF(OR(AP1675=338,AP1675=340,AP1675=341,AP1675=342,AP1675="342A",AP1675="342B"),PorcenRet(AP1675,AT1675,AU1675),INDEX(PORCENTAJEBUSCAR,MATCH(AP1675,CódigoRET,0),4)*1),"")</f>
        <v/>
      </c>
      <c r="AS1675">
        <f t="shared" si="184"/>
        <v>0</v>
      </c>
      <c r="BF1675" t="str">
        <f>IFERROR(IF(OR(BD1675=338,BD1675=340,BD1675=341,BD1675=342,BD1675="342A",BD1675="342B"),PorcenRet(BD1675,BH1675,BI1675),INDEX(PORCENTAJEBUSCAR,MATCH(BD1675,CódigoRET,0),4)*1),"")</f>
        <v/>
      </c>
      <c r="BG1675">
        <f t="shared" si="185"/>
        <v>0</v>
      </c>
      <c r="BO1675">
        <f t="shared" si="186"/>
        <v>0</v>
      </c>
      <c r="CC1675">
        <f t="shared" si="187"/>
        <v>0</v>
      </c>
      <c r="CD1675">
        <f t="shared" si="188"/>
        <v>0</v>
      </c>
      <c r="CG1675">
        <f ca="1">IFERROR(INDIRECT("IVA!X"&amp;MATCH(MID(COMPRAS!C1575,1,2)&amp;MID(COMPRAS!F1575,1,2)&amp;MID(COMPRAS!D1575,1,2),IVA!W:W,0)),"SIN COD.")</f>
        <v>0</v>
      </c>
      <c r="CH1675">
        <f ca="1">IFERROR(INDIRECT("IVA!Y"&amp;MATCH(MID(COMPRAS!C1575,1,2)&amp;MID(COMPRAS!F1575,1,2)&amp;MID(COMPRAS!D1575,1,2),IVA!W:W,0)),"SIN COD.")</f>
        <v>0</v>
      </c>
    </row>
    <row r="1676" spans="1:86" x14ac:dyDescent="0.25">
      <c r="A1676"/>
      <c r="B1676"/>
      <c r="D1676"/>
      <c r="AL1676">
        <f t="shared" si="182"/>
        <v>0</v>
      </c>
      <c r="AQ1676">
        <f t="shared" si="183"/>
        <v>0</v>
      </c>
      <c r="AR1676" t="str">
        <f>IFERROR(IF(OR(AP1676=338,AP1676=340,AP1676=341,AP1676=342,AP1676="342A",AP1676="342B"),PorcenRet(AP1676,AT1676,AU1676),INDEX(PORCENTAJEBUSCAR,MATCH(AP1676,CódigoRET,0),4)*1),"")</f>
        <v/>
      </c>
      <c r="AS1676">
        <f t="shared" si="184"/>
        <v>0</v>
      </c>
      <c r="BF1676" t="str">
        <f>IFERROR(IF(OR(BD1676=338,BD1676=340,BD1676=341,BD1676=342,BD1676="342A",BD1676="342B"),PorcenRet(BD1676,BH1676,BI1676),INDEX(PORCENTAJEBUSCAR,MATCH(BD1676,CódigoRET,0),4)*1),"")</f>
        <v/>
      </c>
      <c r="BG1676">
        <f t="shared" si="185"/>
        <v>0</v>
      </c>
      <c r="BO1676">
        <f t="shared" si="186"/>
        <v>0</v>
      </c>
      <c r="CC1676">
        <f t="shared" si="187"/>
        <v>0</v>
      </c>
      <c r="CD1676">
        <f t="shared" si="188"/>
        <v>0</v>
      </c>
      <c r="CG1676">
        <f ca="1">IFERROR(INDIRECT("IVA!X"&amp;MATCH(MID(COMPRAS!C1576,1,2)&amp;MID(COMPRAS!F1576,1,2)&amp;MID(COMPRAS!D1576,1,2),IVA!W:W,0)),"SIN COD.")</f>
        <v>0</v>
      </c>
      <c r="CH1676">
        <f ca="1">IFERROR(INDIRECT("IVA!Y"&amp;MATCH(MID(COMPRAS!C1576,1,2)&amp;MID(COMPRAS!F1576,1,2)&amp;MID(COMPRAS!D1576,1,2),IVA!W:W,0)),"SIN COD.")</f>
        <v>0</v>
      </c>
    </row>
    <row r="1677" spans="1:86" x14ac:dyDescent="0.25">
      <c r="A1677"/>
      <c r="B1677"/>
      <c r="D1677"/>
      <c r="AL1677">
        <f t="shared" si="182"/>
        <v>0</v>
      </c>
      <c r="AQ1677">
        <f t="shared" si="183"/>
        <v>0</v>
      </c>
      <c r="AR1677" t="str">
        <f>IFERROR(IF(OR(AP1677=338,AP1677=340,AP1677=341,AP1677=342,AP1677="342A",AP1677="342B"),PorcenRet(AP1677,AT1677,AU1677),INDEX(PORCENTAJEBUSCAR,MATCH(AP1677,CódigoRET,0),4)*1),"")</f>
        <v/>
      </c>
      <c r="AS1677">
        <f t="shared" si="184"/>
        <v>0</v>
      </c>
      <c r="BF1677" t="str">
        <f>IFERROR(IF(OR(BD1677=338,BD1677=340,BD1677=341,BD1677=342,BD1677="342A",BD1677="342B"),PorcenRet(BD1677,BH1677,BI1677),INDEX(PORCENTAJEBUSCAR,MATCH(BD1677,CódigoRET,0),4)*1),"")</f>
        <v/>
      </c>
      <c r="BG1677">
        <f t="shared" si="185"/>
        <v>0</v>
      </c>
      <c r="BO1677">
        <f t="shared" si="186"/>
        <v>0</v>
      </c>
      <c r="CC1677">
        <f t="shared" si="187"/>
        <v>0</v>
      </c>
      <c r="CD1677">
        <f t="shared" si="188"/>
        <v>0</v>
      </c>
      <c r="CG1677">
        <f ca="1">IFERROR(INDIRECT("IVA!X"&amp;MATCH(MID(COMPRAS!C1577,1,2)&amp;MID(COMPRAS!F1577,1,2)&amp;MID(COMPRAS!D1577,1,2),IVA!W:W,0)),"SIN COD.")</f>
        <v>0</v>
      </c>
      <c r="CH1677">
        <f ca="1">IFERROR(INDIRECT("IVA!Y"&amp;MATCH(MID(COMPRAS!C1577,1,2)&amp;MID(COMPRAS!F1577,1,2)&amp;MID(COMPRAS!D1577,1,2),IVA!W:W,0)),"SIN COD.")</f>
        <v>0</v>
      </c>
    </row>
    <row r="1678" spans="1:86" x14ac:dyDescent="0.25">
      <c r="A1678"/>
      <c r="B1678"/>
      <c r="D1678"/>
      <c r="AL1678">
        <f t="shared" si="182"/>
        <v>0</v>
      </c>
      <c r="AQ1678">
        <f t="shared" si="183"/>
        <v>0</v>
      </c>
      <c r="AR1678" t="str">
        <f>IFERROR(IF(OR(AP1678=338,AP1678=340,AP1678=341,AP1678=342,AP1678="342A",AP1678="342B"),PorcenRet(AP1678,AT1678,AU1678),INDEX(PORCENTAJEBUSCAR,MATCH(AP1678,CódigoRET,0),4)*1),"")</f>
        <v/>
      </c>
      <c r="AS1678">
        <f t="shared" si="184"/>
        <v>0</v>
      </c>
      <c r="BF1678" t="str">
        <f>IFERROR(IF(OR(BD1678=338,BD1678=340,BD1678=341,BD1678=342,BD1678="342A",BD1678="342B"),PorcenRet(BD1678,BH1678,BI1678),INDEX(PORCENTAJEBUSCAR,MATCH(BD1678,CódigoRET,0),4)*1),"")</f>
        <v/>
      </c>
      <c r="BG1678">
        <f t="shared" si="185"/>
        <v>0</v>
      </c>
      <c r="BO1678">
        <f t="shared" si="186"/>
        <v>0</v>
      </c>
      <c r="CC1678">
        <f t="shared" si="187"/>
        <v>0</v>
      </c>
      <c r="CD1678">
        <f t="shared" si="188"/>
        <v>0</v>
      </c>
      <c r="CG1678">
        <f ca="1">IFERROR(INDIRECT("IVA!X"&amp;MATCH(MID(COMPRAS!C1578,1,2)&amp;MID(COMPRAS!F1578,1,2)&amp;MID(COMPRAS!D1578,1,2),IVA!W:W,0)),"SIN COD.")</f>
        <v>0</v>
      </c>
      <c r="CH1678">
        <f ca="1">IFERROR(INDIRECT("IVA!Y"&amp;MATCH(MID(COMPRAS!C1578,1,2)&amp;MID(COMPRAS!F1578,1,2)&amp;MID(COMPRAS!D1578,1,2),IVA!W:W,0)),"SIN COD.")</f>
        <v>0</v>
      </c>
    </row>
    <row r="1679" spans="1:86" x14ac:dyDescent="0.25">
      <c r="A1679"/>
      <c r="B1679"/>
      <c r="D1679"/>
      <c r="AL1679">
        <f t="shared" si="182"/>
        <v>0</v>
      </c>
      <c r="AQ1679">
        <f t="shared" si="183"/>
        <v>0</v>
      </c>
      <c r="AR1679" t="str">
        <f>IFERROR(IF(OR(AP1679=338,AP1679=340,AP1679=341,AP1679=342,AP1679="342A",AP1679="342B"),PorcenRet(AP1679,AT1679,AU1679),INDEX(PORCENTAJEBUSCAR,MATCH(AP1679,CódigoRET,0),4)*1),"")</f>
        <v/>
      </c>
      <c r="AS1679">
        <f t="shared" si="184"/>
        <v>0</v>
      </c>
      <c r="BF1679" t="str">
        <f>IFERROR(IF(OR(BD1679=338,BD1679=340,BD1679=341,BD1679=342,BD1679="342A",BD1679="342B"),PorcenRet(BD1679,BH1679,BI1679),INDEX(PORCENTAJEBUSCAR,MATCH(BD1679,CódigoRET,0),4)*1),"")</f>
        <v/>
      </c>
      <c r="BG1679">
        <f t="shared" si="185"/>
        <v>0</v>
      </c>
      <c r="BO1679">
        <f t="shared" si="186"/>
        <v>0</v>
      </c>
      <c r="CC1679">
        <f t="shared" si="187"/>
        <v>0</v>
      </c>
      <c r="CD1679">
        <f t="shared" si="188"/>
        <v>0</v>
      </c>
      <c r="CG1679">
        <f ca="1">IFERROR(INDIRECT("IVA!X"&amp;MATCH(MID(COMPRAS!C1579,1,2)&amp;MID(COMPRAS!F1579,1,2)&amp;MID(COMPRAS!D1579,1,2),IVA!W:W,0)),"SIN COD.")</f>
        <v>0</v>
      </c>
      <c r="CH1679">
        <f ca="1">IFERROR(INDIRECT("IVA!Y"&amp;MATCH(MID(COMPRAS!C1579,1,2)&amp;MID(COMPRAS!F1579,1,2)&amp;MID(COMPRAS!D1579,1,2),IVA!W:W,0)),"SIN COD.")</f>
        <v>0</v>
      </c>
    </row>
    <row r="1680" spans="1:86" x14ac:dyDescent="0.25">
      <c r="A1680"/>
      <c r="B1680"/>
      <c r="D1680"/>
      <c r="AL1680">
        <f t="shared" si="182"/>
        <v>0</v>
      </c>
      <c r="AQ1680">
        <f t="shared" si="183"/>
        <v>0</v>
      </c>
      <c r="AR1680" t="str">
        <f>IFERROR(IF(OR(AP1680=338,AP1680=340,AP1680=341,AP1680=342,AP1680="342A",AP1680="342B"),PorcenRet(AP1680,AT1680,AU1680),INDEX(PORCENTAJEBUSCAR,MATCH(AP1680,CódigoRET,0),4)*1),"")</f>
        <v/>
      </c>
      <c r="AS1680">
        <f t="shared" si="184"/>
        <v>0</v>
      </c>
      <c r="BF1680" t="str">
        <f>IFERROR(IF(OR(BD1680=338,BD1680=340,BD1680=341,BD1680=342,BD1680="342A",BD1680="342B"),PorcenRet(BD1680,BH1680,BI1680),INDEX(PORCENTAJEBUSCAR,MATCH(BD1680,CódigoRET,0),4)*1),"")</f>
        <v/>
      </c>
      <c r="BG1680">
        <f t="shared" si="185"/>
        <v>0</v>
      </c>
      <c r="BO1680">
        <f t="shared" si="186"/>
        <v>0</v>
      </c>
      <c r="CC1680">
        <f t="shared" si="187"/>
        <v>0</v>
      </c>
      <c r="CD1680">
        <f t="shared" si="188"/>
        <v>0</v>
      </c>
      <c r="CG1680">
        <f ca="1">IFERROR(INDIRECT("IVA!X"&amp;MATCH(MID(COMPRAS!C1580,1,2)&amp;MID(COMPRAS!F1580,1,2)&amp;MID(COMPRAS!D1580,1,2),IVA!W:W,0)),"SIN COD.")</f>
        <v>0</v>
      </c>
      <c r="CH1680">
        <f ca="1">IFERROR(INDIRECT("IVA!Y"&amp;MATCH(MID(COMPRAS!C1580,1,2)&amp;MID(COMPRAS!F1580,1,2)&amp;MID(COMPRAS!D1580,1,2),IVA!W:W,0)),"SIN COD.")</f>
        <v>0</v>
      </c>
    </row>
    <row r="1681" spans="1:86" x14ac:dyDescent="0.25">
      <c r="A1681"/>
      <c r="B1681"/>
      <c r="D1681"/>
      <c r="AL1681">
        <f t="shared" si="182"/>
        <v>0</v>
      </c>
      <c r="AQ1681">
        <f t="shared" si="183"/>
        <v>0</v>
      </c>
      <c r="AR1681" t="str">
        <f>IFERROR(IF(OR(AP1681=338,AP1681=340,AP1681=341,AP1681=342,AP1681="342A",AP1681="342B"),PorcenRet(AP1681,AT1681,AU1681),INDEX(PORCENTAJEBUSCAR,MATCH(AP1681,CódigoRET,0),4)*1),"")</f>
        <v/>
      </c>
      <c r="AS1681">
        <f t="shared" si="184"/>
        <v>0</v>
      </c>
      <c r="BF1681" t="str">
        <f>IFERROR(IF(OR(BD1681=338,BD1681=340,BD1681=341,BD1681=342,BD1681="342A",BD1681="342B"),PorcenRet(BD1681,BH1681,BI1681),INDEX(PORCENTAJEBUSCAR,MATCH(BD1681,CódigoRET,0),4)*1),"")</f>
        <v/>
      </c>
      <c r="BG1681">
        <f t="shared" si="185"/>
        <v>0</v>
      </c>
      <c r="BO1681">
        <f t="shared" si="186"/>
        <v>0</v>
      </c>
      <c r="CC1681">
        <f t="shared" si="187"/>
        <v>0</v>
      </c>
      <c r="CD1681">
        <f t="shared" si="188"/>
        <v>0</v>
      </c>
      <c r="CG1681">
        <f ca="1">IFERROR(INDIRECT("IVA!X"&amp;MATCH(MID(COMPRAS!C1581,1,2)&amp;MID(COMPRAS!F1581,1,2)&amp;MID(COMPRAS!D1581,1,2),IVA!W:W,0)),"SIN COD.")</f>
        <v>0</v>
      </c>
      <c r="CH1681">
        <f ca="1">IFERROR(INDIRECT("IVA!Y"&amp;MATCH(MID(COMPRAS!C1581,1,2)&amp;MID(COMPRAS!F1581,1,2)&amp;MID(COMPRAS!D1581,1,2),IVA!W:W,0)),"SIN COD.")</f>
        <v>0</v>
      </c>
    </row>
    <row r="1682" spans="1:86" x14ac:dyDescent="0.25">
      <c r="A1682"/>
      <c r="B1682"/>
      <c r="D1682"/>
      <c r="AL1682">
        <f t="shared" si="182"/>
        <v>0</v>
      </c>
      <c r="AQ1682">
        <f t="shared" si="183"/>
        <v>0</v>
      </c>
      <c r="AR1682" t="str">
        <f>IFERROR(IF(OR(AP1682=338,AP1682=340,AP1682=341,AP1682=342,AP1682="342A",AP1682="342B"),PorcenRet(AP1682,AT1682,AU1682),INDEX(PORCENTAJEBUSCAR,MATCH(AP1682,CódigoRET,0),4)*1),"")</f>
        <v/>
      </c>
      <c r="AS1682">
        <f t="shared" si="184"/>
        <v>0</v>
      </c>
      <c r="BF1682" t="str">
        <f>IFERROR(IF(OR(BD1682=338,BD1682=340,BD1682=341,BD1682=342,BD1682="342A",BD1682="342B"),PorcenRet(BD1682,BH1682,BI1682),INDEX(PORCENTAJEBUSCAR,MATCH(BD1682,CódigoRET,0),4)*1),"")</f>
        <v/>
      </c>
      <c r="BG1682">
        <f t="shared" si="185"/>
        <v>0</v>
      </c>
      <c r="BO1682">
        <f t="shared" si="186"/>
        <v>0</v>
      </c>
      <c r="CC1682">
        <f t="shared" si="187"/>
        <v>0</v>
      </c>
      <c r="CD1682">
        <f t="shared" si="188"/>
        <v>0</v>
      </c>
      <c r="CG1682">
        <f ca="1">IFERROR(INDIRECT("IVA!X"&amp;MATCH(MID(COMPRAS!C1582,1,2)&amp;MID(COMPRAS!F1582,1,2)&amp;MID(COMPRAS!D1582,1,2),IVA!W:W,0)),"SIN COD.")</f>
        <v>0</v>
      </c>
      <c r="CH1682">
        <f ca="1">IFERROR(INDIRECT("IVA!Y"&amp;MATCH(MID(COMPRAS!C1582,1,2)&amp;MID(COMPRAS!F1582,1,2)&amp;MID(COMPRAS!D1582,1,2),IVA!W:W,0)),"SIN COD.")</f>
        <v>0</v>
      </c>
    </row>
    <row r="1683" spans="1:86" x14ac:dyDescent="0.25">
      <c r="A1683"/>
      <c r="B1683"/>
      <c r="D1683"/>
      <c r="AL1683">
        <f t="shared" si="182"/>
        <v>0</v>
      </c>
      <c r="AQ1683">
        <f t="shared" si="183"/>
        <v>0</v>
      </c>
      <c r="AR1683" t="str">
        <f>IFERROR(IF(OR(AP1683=338,AP1683=340,AP1683=341,AP1683=342,AP1683="342A",AP1683="342B"),PorcenRet(AP1683,AT1683,AU1683),INDEX(PORCENTAJEBUSCAR,MATCH(AP1683,CódigoRET,0),4)*1),"")</f>
        <v/>
      </c>
      <c r="AS1683">
        <f t="shared" si="184"/>
        <v>0</v>
      </c>
      <c r="BF1683" t="str">
        <f>IFERROR(IF(OR(BD1683=338,BD1683=340,BD1683=341,BD1683=342,BD1683="342A",BD1683="342B"),PorcenRet(BD1683,BH1683,BI1683),INDEX(PORCENTAJEBUSCAR,MATCH(BD1683,CódigoRET,0),4)*1),"")</f>
        <v/>
      </c>
      <c r="BG1683">
        <f t="shared" si="185"/>
        <v>0</v>
      </c>
      <c r="BO1683">
        <f t="shared" si="186"/>
        <v>0</v>
      </c>
      <c r="CC1683">
        <f t="shared" si="187"/>
        <v>0</v>
      </c>
      <c r="CD1683">
        <f t="shared" si="188"/>
        <v>0</v>
      </c>
      <c r="CG1683">
        <f ca="1">IFERROR(INDIRECT("IVA!X"&amp;MATCH(MID(COMPRAS!C1583,1,2)&amp;MID(COMPRAS!F1583,1,2)&amp;MID(COMPRAS!D1583,1,2),IVA!W:W,0)),"SIN COD.")</f>
        <v>0</v>
      </c>
      <c r="CH1683">
        <f ca="1">IFERROR(INDIRECT("IVA!Y"&amp;MATCH(MID(COMPRAS!C1583,1,2)&amp;MID(COMPRAS!F1583,1,2)&amp;MID(COMPRAS!D1583,1,2),IVA!W:W,0)),"SIN COD.")</f>
        <v>0</v>
      </c>
    </row>
    <row r="1684" spans="1:86" x14ac:dyDescent="0.25">
      <c r="A1684"/>
      <c r="B1684"/>
      <c r="D1684"/>
      <c r="AL1684">
        <f t="shared" si="182"/>
        <v>0</v>
      </c>
      <c r="AQ1684">
        <f t="shared" si="183"/>
        <v>0</v>
      </c>
      <c r="AR1684" t="str">
        <f>IFERROR(IF(OR(AP1684=338,AP1684=340,AP1684=341,AP1684=342,AP1684="342A",AP1684="342B"),PorcenRet(AP1684,AT1684,AU1684),INDEX(PORCENTAJEBUSCAR,MATCH(AP1684,CódigoRET,0),4)*1),"")</f>
        <v/>
      </c>
      <c r="AS1684">
        <f t="shared" si="184"/>
        <v>0</v>
      </c>
      <c r="BF1684" t="str">
        <f>IFERROR(IF(OR(BD1684=338,BD1684=340,BD1684=341,BD1684=342,BD1684="342A",BD1684="342B"),PorcenRet(BD1684,BH1684,BI1684),INDEX(PORCENTAJEBUSCAR,MATCH(BD1684,CódigoRET,0),4)*1),"")</f>
        <v/>
      </c>
      <c r="BG1684">
        <f t="shared" si="185"/>
        <v>0</v>
      </c>
      <c r="BO1684">
        <f t="shared" si="186"/>
        <v>0</v>
      </c>
      <c r="CC1684">
        <f t="shared" si="187"/>
        <v>0</v>
      </c>
      <c r="CD1684">
        <f t="shared" si="188"/>
        <v>0</v>
      </c>
      <c r="CG1684">
        <f ca="1">IFERROR(INDIRECT("IVA!X"&amp;MATCH(MID(COMPRAS!C1584,1,2)&amp;MID(COMPRAS!F1584,1,2)&amp;MID(COMPRAS!D1584,1,2),IVA!W:W,0)),"SIN COD.")</f>
        <v>0</v>
      </c>
      <c r="CH1684">
        <f ca="1">IFERROR(INDIRECT("IVA!Y"&amp;MATCH(MID(COMPRAS!C1584,1,2)&amp;MID(COMPRAS!F1584,1,2)&amp;MID(COMPRAS!D1584,1,2),IVA!W:W,0)),"SIN COD.")</f>
        <v>0</v>
      </c>
    </row>
    <row r="1685" spans="1:86" x14ac:dyDescent="0.25">
      <c r="A1685"/>
      <c r="B1685"/>
      <c r="D1685"/>
      <c r="AL1685">
        <f t="shared" si="182"/>
        <v>0</v>
      </c>
      <c r="AQ1685">
        <f t="shared" si="183"/>
        <v>0</v>
      </c>
      <c r="AR1685" t="str">
        <f>IFERROR(IF(OR(AP1685=338,AP1685=340,AP1685=341,AP1685=342,AP1685="342A",AP1685="342B"),PorcenRet(AP1685,AT1685,AU1685),INDEX(PORCENTAJEBUSCAR,MATCH(AP1685,CódigoRET,0),4)*1),"")</f>
        <v/>
      </c>
      <c r="AS1685">
        <f t="shared" si="184"/>
        <v>0</v>
      </c>
      <c r="BF1685" t="str">
        <f>IFERROR(IF(OR(BD1685=338,BD1685=340,BD1685=341,BD1685=342,BD1685="342A",BD1685="342B"),PorcenRet(BD1685,BH1685,BI1685),INDEX(PORCENTAJEBUSCAR,MATCH(BD1685,CódigoRET,0),4)*1),"")</f>
        <v/>
      </c>
      <c r="BG1685">
        <f t="shared" si="185"/>
        <v>0</v>
      </c>
      <c r="BO1685">
        <f t="shared" si="186"/>
        <v>0</v>
      </c>
      <c r="CC1685">
        <f t="shared" si="187"/>
        <v>0</v>
      </c>
      <c r="CD1685">
        <f t="shared" si="188"/>
        <v>0</v>
      </c>
      <c r="CG1685">
        <f ca="1">IFERROR(INDIRECT("IVA!X"&amp;MATCH(MID(COMPRAS!C1585,1,2)&amp;MID(COMPRAS!F1585,1,2)&amp;MID(COMPRAS!D1585,1,2),IVA!W:W,0)),"SIN COD.")</f>
        <v>0</v>
      </c>
      <c r="CH1685">
        <f ca="1">IFERROR(INDIRECT("IVA!Y"&amp;MATCH(MID(COMPRAS!C1585,1,2)&amp;MID(COMPRAS!F1585,1,2)&amp;MID(COMPRAS!D1585,1,2),IVA!W:W,0)),"SIN COD.")</f>
        <v>0</v>
      </c>
    </row>
    <row r="1686" spans="1:86" x14ac:dyDescent="0.25">
      <c r="A1686"/>
      <c r="B1686"/>
      <c r="D1686"/>
      <c r="AL1686">
        <f t="shared" si="182"/>
        <v>0</v>
      </c>
      <c r="AQ1686">
        <f t="shared" si="183"/>
        <v>0</v>
      </c>
      <c r="AR1686" t="str">
        <f>IFERROR(IF(OR(AP1686=338,AP1686=340,AP1686=341,AP1686=342,AP1686="342A",AP1686="342B"),PorcenRet(AP1686,AT1686,AU1686),INDEX(PORCENTAJEBUSCAR,MATCH(AP1686,CódigoRET,0),4)*1),"")</f>
        <v/>
      </c>
      <c r="AS1686">
        <f t="shared" si="184"/>
        <v>0</v>
      </c>
      <c r="BF1686" t="str">
        <f>IFERROR(IF(OR(BD1686=338,BD1686=340,BD1686=341,BD1686=342,BD1686="342A",BD1686="342B"),PorcenRet(BD1686,BH1686,BI1686),INDEX(PORCENTAJEBUSCAR,MATCH(BD1686,CódigoRET,0),4)*1),"")</f>
        <v/>
      </c>
      <c r="BG1686">
        <f t="shared" si="185"/>
        <v>0</v>
      </c>
      <c r="BO1686">
        <f t="shared" si="186"/>
        <v>0</v>
      </c>
      <c r="CC1686">
        <f t="shared" si="187"/>
        <v>0</v>
      </c>
      <c r="CD1686">
        <f t="shared" si="188"/>
        <v>0</v>
      </c>
      <c r="CG1686">
        <f ca="1">IFERROR(INDIRECT("IVA!X"&amp;MATCH(MID(COMPRAS!C1586,1,2)&amp;MID(COMPRAS!F1586,1,2)&amp;MID(COMPRAS!D1586,1,2),IVA!W:W,0)),"SIN COD.")</f>
        <v>0</v>
      </c>
      <c r="CH1686">
        <f ca="1">IFERROR(INDIRECT("IVA!Y"&amp;MATCH(MID(COMPRAS!C1586,1,2)&amp;MID(COMPRAS!F1586,1,2)&amp;MID(COMPRAS!D1586,1,2),IVA!W:W,0)),"SIN COD.")</f>
        <v>0</v>
      </c>
    </row>
    <row r="1687" spans="1:86" x14ac:dyDescent="0.25">
      <c r="A1687"/>
      <c r="B1687"/>
      <c r="D1687"/>
      <c r="AL1687">
        <f t="shared" si="182"/>
        <v>0</v>
      </c>
      <c r="AQ1687">
        <f t="shared" si="183"/>
        <v>0</v>
      </c>
      <c r="AR1687" t="str">
        <f>IFERROR(IF(OR(AP1687=338,AP1687=340,AP1687=341,AP1687=342,AP1687="342A",AP1687="342B"),PorcenRet(AP1687,AT1687,AU1687),INDEX(PORCENTAJEBUSCAR,MATCH(AP1687,CódigoRET,0),4)*1),"")</f>
        <v/>
      </c>
      <c r="AS1687">
        <f t="shared" si="184"/>
        <v>0</v>
      </c>
      <c r="BF1687" t="str">
        <f>IFERROR(IF(OR(BD1687=338,BD1687=340,BD1687=341,BD1687=342,BD1687="342A",BD1687="342B"),PorcenRet(BD1687,BH1687,BI1687),INDEX(PORCENTAJEBUSCAR,MATCH(BD1687,CódigoRET,0),4)*1),"")</f>
        <v/>
      </c>
      <c r="BG1687">
        <f t="shared" si="185"/>
        <v>0</v>
      </c>
      <c r="BO1687">
        <f t="shared" si="186"/>
        <v>0</v>
      </c>
      <c r="CC1687">
        <f t="shared" si="187"/>
        <v>0</v>
      </c>
      <c r="CD1687">
        <f t="shared" si="188"/>
        <v>0</v>
      </c>
      <c r="CG1687">
        <f ca="1">IFERROR(INDIRECT("IVA!X"&amp;MATCH(MID(COMPRAS!C1587,1,2)&amp;MID(COMPRAS!F1587,1,2)&amp;MID(COMPRAS!D1587,1,2),IVA!W:W,0)),"SIN COD.")</f>
        <v>0</v>
      </c>
      <c r="CH1687">
        <f ca="1">IFERROR(INDIRECT("IVA!Y"&amp;MATCH(MID(COMPRAS!C1587,1,2)&amp;MID(COMPRAS!F1587,1,2)&amp;MID(COMPRAS!D1587,1,2),IVA!W:W,0)),"SIN COD.")</f>
        <v>0</v>
      </c>
    </row>
    <row r="1688" spans="1:86" x14ac:dyDescent="0.25">
      <c r="A1688"/>
      <c r="B1688"/>
      <c r="D1688"/>
      <c r="AL1688">
        <f t="shared" si="182"/>
        <v>0</v>
      </c>
      <c r="AQ1688">
        <f t="shared" si="183"/>
        <v>0</v>
      </c>
      <c r="AR1688" t="str">
        <f>IFERROR(IF(OR(AP1688=338,AP1688=340,AP1688=341,AP1688=342,AP1688="342A",AP1688="342B"),PorcenRet(AP1688,AT1688,AU1688),INDEX(PORCENTAJEBUSCAR,MATCH(AP1688,CódigoRET,0),4)*1),"")</f>
        <v/>
      </c>
      <c r="AS1688">
        <f t="shared" si="184"/>
        <v>0</v>
      </c>
      <c r="BF1688" t="str">
        <f>IFERROR(IF(OR(BD1688=338,BD1688=340,BD1688=341,BD1688=342,BD1688="342A",BD1688="342B"),PorcenRet(BD1688,BH1688,BI1688),INDEX(PORCENTAJEBUSCAR,MATCH(BD1688,CódigoRET,0),4)*1),"")</f>
        <v/>
      </c>
      <c r="BG1688">
        <f t="shared" si="185"/>
        <v>0</v>
      </c>
      <c r="BO1688">
        <f t="shared" si="186"/>
        <v>0</v>
      </c>
      <c r="CC1688">
        <f t="shared" si="187"/>
        <v>0</v>
      </c>
      <c r="CD1688">
        <f t="shared" si="188"/>
        <v>0</v>
      </c>
      <c r="CG1688">
        <f ca="1">IFERROR(INDIRECT("IVA!X"&amp;MATCH(MID(COMPRAS!C1588,1,2)&amp;MID(COMPRAS!F1588,1,2)&amp;MID(COMPRAS!D1588,1,2),IVA!W:W,0)),"SIN COD.")</f>
        <v>0</v>
      </c>
      <c r="CH1688">
        <f ca="1">IFERROR(INDIRECT("IVA!Y"&amp;MATCH(MID(COMPRAS!C1588,1,2)&amp;MID(COMPRAS!F1588,1,2)&amp;MID(COMPRAS!D1588,1,2),IVA!W:W,0)),"SIN COD.")</f>
        <v>0</v>
      </c>
    </row>
    <row r="1689" spans="1:86" x14ac:dyDescent="0.25">
      <c r="A1689"/>
      <c r="B1689"/>
      <c r="D1689"/>
      <c r="AL1689">
        <f t="shared" si="182"/>
        <v>0</v>
      </c>
      <c r="AQ1689">
        <f t="shared" si="183"/>
        <v>0</v>
      </c>
      <c r="AR1689" t="str">
        <f>IFERROR(IF(OR(AP1689=338,AP1689=340,AP1689=341,AP1689=342,AP1689="342A",AP1689="342B"),PorcenRet(AP1689,AT1689,AU1689),INDEX(PORCENTAJEBUSCAR,MATCH(AP1689,CódigoRET,0),4)*1),"")</f>
        <v/>
      </c>
      <c r="AS1689">
        <f t="shared" si="184"/>
        <v>0</v>
      </c>
      <c r="BF1689" t="str">
        <f>IFERROR(IF(OR(BD1689=338,BD1689=340,BD1689=341,BD1689=342,BD1689="342A",BD1689="342B"),PorcenRet(BD1689,BH1689,BI1689),INDEX(PORCENTAJEBUSCAR,MATCH(BD1689,CódigoRET,0),4)*1),"")</f>
        <v/>
      </c>
      <c r="BG1689">
        <f t="shared" si="185"/>
        <v>0</v>
      </c>
      <c r="BO1689">
        <f t="shared" si="186"/>
        <v>0</v>
      </c>
      <c r="CC1689">
        <f t="shared" si="187"/>
        <v>0</v>
      </c>
      <c r="CD1689">
        <f t="shared" si="188"/>
        <v>0</v>
      </c>
      <c r="CG1689">
        <f ca="1">IFERROR(INDIRECT("IVA!X"&amp;MATCH(MID(COMPRAS!C1589,1,2)&amp;MID(COMPRAS!F1589,1,2)&amp;MID(COMPRAS!D1589,1,2),IVA!W:W,0)),"SIN COD.")</f>
        <v>0</v>
      </c>
      <c r="CH1689">
        <f ca="1">IFERROR(INDIRECT("IVA!Y"&amp;MATCH(MID(COMPRAS!C1589,1,2)&amp;MID(COMPRAS!F1589,1,2)&amp;MID(COMPRAS!D1589,1,2),IVA!W:W,0)),"SIN COD.")</f>
        <v>0</v>
      </c>
    </row>
    <row r="1690" spans="1:86" x14ac:dyDescent="0.25">
      <c r="A1690"/>
      <c r="B1690"/>
      <c r="D1690"/>
      <c r="AL1690">
        <f t="shared" si="182"/>
        <v>0</v>
      </c>
      <c r="AQ1690">
        <f t="shared" si="183"/>
        <v>0</v>
      </c>
      <c r="AR1690" t="str">
        <f>IFERROR(IF(OR(AP1690=338,AP1690=340,AP1690=341,AP1690=342,AP1690="342A",AP1690="342B"),PorcenRet(AP1690,AT1690,AU1690),INDEX(PORCENTAJEBUSCAR,MATCH(AP1690,CódigoRET,0),4)*1),"")</f>
        <v/>
      </c>
      <c r="AS1690">
        <f t="shared" si="184"/>
        <v>0</v>
      </c>
      <c r="BF1690" t="str">
        <f>IFERROR(IF(OR(BD1690=338,BD1690=340,BD1690=341,BD1690=342,BD1690="342A",BD1690="342B"),PorcenRet(BD1690,BH1690,BI1690),INDEX(PORCENTAJEBUSCAR,MATCH(BD1690,CódigoRET,0),4)*1),"")</f>
        <v/>
      </c>
      <c r="BG1690">
        <f t="shared" si="185"/>
        <v>0</v>
      </c>
      <c r="BO1690">
        <f t="shared" si="186"/>
        <v>0</v>
      </c>
      <c r="CC1690">
        <f t="shared" si="187"/>
        <v>0</v>
      </c>
      <c r="CD1690">
        <f t="shared" si="188"/>
        <v>0</v>
      </c>
      <c r="CG1690">
        <f ca="1">IFERROR(INDIRECT("IVA!X"&amp;MATCH(MID(COMPRAS!C1590,1,2)&amp;MID(COMPRAS!F1590,1,2)&amp;MID(COMPRAS!D1590,1,2),IVA!W:W,0)),"SIN COD.")</f>
        <v>0</v>
      </c>
      <c r="CH1690">
        <f ca="1">IFERROR(INDIRECT("IVA!Y"&amp;MATCH(MID(COMPRAS!C1590,1,2)&amp;MID(COMPRAS!F1590,1,2)&amp;MID(COMPRAS!D1590,1,2),IVA!W:W,0)),"SIN COD.")</f>
        <v>0</v>
      </c>
    </row>
    <row r="1691" spans="1:86" x14ac:dyDescent="0.25">
      <c r="A1691"/>
      <c r="B1691"/>
      <c r="D1691"/>
      <c r="AL1691">
        <f t="shared" si="182"/>
        <v>0</v>
      </c>
      <c r="AQ1691">
        <f t="shared" si="183"/>
        <v>0</v>
      </c>
      <c r="AR1691" t="str">
        <f>IFERROR(IF(OR(AP1691=338,AP1691=340,AP1691=341,AP1691=342,AP1691="342A",AP1691="342B"),PorcenRet(AP1691,AT1691,AU1691),INDEX(PORCENTAJEBUSCAR,MATCH(AP1691,CódigoRET,0),4)*1),"")</f>
        <v/>
      </c>
      <c r="AS1691">
        <f t="shared" si="184"/>
        <v>0</v>
      </c>
      <c r="BF1691" t="str">
        <f>IFERROR(IF(OR(BD1691=338,BD1691=340,BD1691=341,BD1691=342,BD1691="342A",BD1691="342B"),PorcenRet(BD1691,BH1691,BI1691),INDEX(PORCENTAJEBUSCAR,MATCH(BD1691,CódigoRET,0),4)*1),"")</f>
        <v/>
      </c>
      <c r="BG1691">
        <f t="shared" si="185"/>
        <v>0</v>
      </c>
      <c r="BO1691">
        <f t="shared" si="186"/>
        <v>0</v>
      </c>
      <c r="CC1691">
        <f t="shared" si="187"/>
        <v>0</v>
      </c>
      <c r="CD1691">
        <f t="shared" si="188"/>
        <v>0</v>
      </c>
      <c r="CG1691">
        <f ca="1">IFERROR(INDIRECT("IVA!X"&amp;MATCH(MID(COMPRAS!C1591,1,2)&amp;MID(COMPRAS!F1591,1,2)&amp;MID(COMPRAS!D1591,1,2),IVA!W:W,0)),"SIN COD.")</f>
        <v>0</v>
      </c>
      <c r="CH1691">
        <f ca="1">IFERROR(INDIRECT("IVA!Y"&amp;MATCH(MID(COMPRAS!C1591,1,2)&amp;MID(COMPRAS!F1591,1,2)&amp;MID(COMPRAS!D1591,1,2),IVA!W:W,0)),"SIN COD.")</f>
        <v>0</v>
      </c>
    </row>
    <row r="1692" spans="1:86" x14ac:dyDescent="0.25">
      <c r="A1692"/>
      <c r="B1692"/>
      <c r="D1692"/>
      <c r="AL1692">
        <f t="shared" si="182"/>
        <v>0</v>
      </c>
      <c r="AQ1692">
        <f t="shared" si="183"/>
        <v>0</v>
      </c>
      <c r="AR1692" t="str">
        <f>IFERROR(IF(OR(AP1692=338,AP1692=340,AP1692=341,AP1692=342,AP1692="342A",AP1692="342B"),PorcenRet(AP1692,AT1692,AU1692),INDEX(PORCENTAJEBUSCAR,MATCH(AP1692,CódigoRET,0),4)*1),"")</f>
        <v/>
      </c>
      <c r="AS1692">
        <f t="shared" si="184"/>
        <v>0</v>
      </c>
      <c r="BF1692" t="str">
        <f>IFERROR(IF(OR(BD1692=338,BD1692=340,BD1692=341,BD1692=342,BD1692="342A",BD1692="342B"),PorcenRet(BD1692,BH1692,BI1692),INDEX(PORCENTAJEBUSCAR,MATCH(BD1692,CódigoRET,0),4)*1),"")</f>
        <v/>
      </c>
      <c r="BG1692">
        <f t="shared" si="185"/>
        <v>0</v>
      </c>
      <c r="BO1692">
        <f t="shared" si="186"/>
        <v>0</v>
      </c>
      <c r="CC1692">
        <f t="shared" si="187"/>
        <v>0</v>
      </c>
      <c r="CD1692">
        <f t="shared" si="188"/>
        <v>0</v>
      </c>
      <c r="CG1692">
        <f ca="1">IFERROR(INDIRECT("IVA!X"&amp;MATCH(MID(COMPRAS!C1592,1,2)&amp;MID(COMPRAS!F1592,1,2)&amp;MID(COMPRAS!D1592,1,2),IVA!W:W,0)),"SIN COD.")</f>
        <v>0</v>
      </c>
      <c r="CH1692">
        <f ca="1">IFERROR(INDIRECT("IVA!Y"&amp;MATCH(MID(COMPRAS!C1592,1,2)&amp;MID(COMPRAS!F1592,1,2)&amp;MID(COMPRAS!D1592,1,2),IVA!W:W,0)),"SIN COD.")</f>
        <v>0</v>
      </c>
    </row>
    <row r="1693" spans="1:86" x14ac:dyDescent="0.25">
      <c r="A1693"/>
      <c r="B1693"/>
      <c r="D1693"/>
      <c r="AL1693">
        <f t="shared" si="182"/>
        <v>0</v>
      </c>
      <c r="AQ1693">
        <f t="shared" si="183"/>
        <v>0</v>
      </c>
      <c r="AR1693" t="str">
        <f>IFERROR(IF(OR(AP1693=338,AP1693=340,AP1693=341,AP1693=342,AP1693="342A",AP1693="342B"),PorcenRet(AP1693,AT1693,AU1693),INDEX(PORCENTAJEBUSCAR,MATCH(AP1693,CódigoRET,0),4)*1),"")</f>
        <v/>
      </c>
      <c r="AS1693">
        <f t="shared" si="184"/>
        <v>0</v>
      </c>
      <c r="BF1693" t="str">
        <f>IFERROR(IF(OR(BD1693=338,BD1693=340,BD1693=341,BD1693=342,BD1693="342A",BD1693="342B"),PorcenRet(BD1693,BH1693,BI1693),INDEX(PORCENTAJEBUSCAR,MATCH(BD1693,CódigoRET,0),4)*1),"")</f>
        <v/>
      </c>
      <c r="BG1693">
        <f t="shared" si="185"/>
        <v>0</v>
      </c>
      <c r="BO1693">
        <f t="shared" si="186"/>
        <v>0</v>
      </c>
      <c r="CC1693">
        <f t="shared" si="187"/>
        <v>0</v>
      </c>
      <c r="CD1693">
        <f t="shared" si="188"/>
        <v>0</v>
      </c>
      <c r="CG1693">
        <f ca="1">IFERROR(INDIRECT("IVA!X"&amp;MATCH(MID(COMPRAS!C1593,1,2)&amp;MID(COMPRAS!F1593,1,2)&amp;MID(COMPRAS!D1593,1,2),IVA!W:W,0)),"SIN COD.")</f>
        <v>0</v>
      </c>
      <c r="CH1693">
        <f ca="1">IFERROR(INDIRECT("IVA!Y"&amp;MATCH(MID(COMPRAS!C1593,1,2)&amp;MID(COMPRAS!F1593,1,2)&amp;MID(COMPRAS!D1593,1,2),IVA!W:W,0)),"SIN COD.")</f>
        <v>0</v>
      </c>
    </row>
    <row r="1694" spans="1:86" x14ac:dyDescent="0.25">
      <c r="A1694"/>
      <c r="B1694"/>
      <c r="D1694"/>
      <c r="AL1694">
        <f t="shared" si="182"/>
        <v>0</v>
      </c>
      <c r="AQ1694">
        <f t="shared" si="183"/>
        <v>0</v>
      </c>
      <c r="AR1694" t="str">
        <f>IFERROR(IF(OR(AP1694=338,AP1694=340,AP1694=341,AP1694=342,AP1694="342A",AP1694="342B"),PorcenRet(AP1694,AT1694,AU1694),INDEX(PORCENTAJEBUSCAR,MATCH(AP1694,CódigoRET,0),4)*1),"")</f>
        <v/>
      </c>
      <c r="AS1694">
        <f t="shared" si="184"/>
        <v>0</v>
      </c>
      <c r="BF1694" t="str">
        <f>IFERROR(IF(OR(BD1694=338,BD1694=340,BD1694=341,BD1694=342,BD1694="342A",BD1694="342B"),PorcenRet(BD1694,BH1694,BI1694),INDEX(PORCENTAJEBUSCAR,MATCH(BD1694,CódigoRET,0),4)*1),"")</f>
        <v/>
      </c>
      <c r="BG1694">
        <f t="shared" si="185"/>
        <v>0</v>
      </c>
      <c r="BO1694">
        <f t="shared" si="186"/>
        <v>0</v>
      </c>
      <c r="CC1694">
        <f t="shared" si="187"/>
        <v>0</v>
      </c>
      <c r="CD1694">
        <f t="shared" si="188"/>
        <v>0</v>
      </c>
      <c r="CG1694">
        <f ca="1">IFERROR(INDIRECT("IVA!X"&amp;MATCH(MID(COMPRAS!C1594,1,2)&amp;MID(COMPRAS!F1594,1,2)&amp;MID(COMPRAS!D1594,1,2),IVA!W:W,0)),"SIN COD.")</f>
        <v>0</v>
      </c>
      <c r="CH1694">
        <f ca="1">IFERROR(INDIRECT("IVA!Y"&amp;MATCH(MID(COMPRAS!C1594,1,2)&amp;MID(COMPRAS!F1594,1,2)&amp;MID(COMPRAS!D1594,1,2),IVA!W:W,0)),"SIN COD.")</f>
        <v>0</v>
      </c>
    </row>
    <row r="1695" spans="1:86" x14ac:dyDescent="0.25">
      <c r="A1695"/>
      <c r="B1695"/>
      <c r="D1695"/>
      <c r="AL1695">
        <f t="shared" si="182"/>
        <v>0</v>
      </c>
      <c r="AQ1695">
        <f t="shared" si="183"/>
        <v>0</v>
      </c>
      <c r="AR1695" t="str">
        <f>IFERROR(IF(OR(AP1695=338,AP1695=340,AP1695=341,AP1695=342,AP1695="342A",AP1695="342B"),PorcenRet(AP1695,AT1695,AU1695),INDEX(PORCENTAJEBUSCAR,MATCH(AP1695,CódigoRET,0),4)*1),"")</f>
        <v/>
      </c>
      <c r="AS1695">
        <f t="shared" si="184"/>
        <v>0</v>
      </c>
      <c r="BF1695" t="str">
        <f>IFERROR(IF(OR(BD1695=338,BD1695=340,BD1695=341,BD1695=342,BD1695="342A",BD1695="342B"),PorcenRet(BD1695,BH1695,BI1695),INDEX(PORCENTAJEBUSCAR,MATCH(BD1695,CódigoRET,0),4)*1),"")</f>
        <v/>
      </c>
      <c r="BG1695">
        <f t="shared" si="185"/>
        <v>0</v>
      </c>
      <c r="BO1695">
        <f t="shared" si="186"/>
        <v>0</v>
      </c>
      <c r="CC1695">
        <f t="shared" si="187"/>
        <v>0</v>
      </c>
      <c r="CD1695">
        <f t="shared" si="188"/>
        <v>0</v>
      </c>
      <c r="CG1695">
        <f ca="1">IFERROR(INDIRECT("IVA!X"&amp;MATCH(MID(COMPRAS!C1595,1,2)&amp;MID(COMPRAS!F1595,1,2)&amp;MID(COMPRAS!D1595,1,2),IVA!W:W,0)),"SIN COD.")</f>
        <v>0</v>
      </c>
      <c r="CH1695">
        <f ca="1">IFERROR(INDIRECT("IVA!Y"&amp;MATCH(MID(COMPRAS!C1595,1,2)&amp;MID(COMPRAS!F1595,1,2)&amp;MID(COMPRAS!D1595,1,2),IVA!W:W,0)),"SIN COD.")</f>
        <v>0</v>
      </c>
    </row>
    <row r="1696" spans="1:86" x14ac:dyDescent="0.25">
      <c r="A1696"/>
      <c r="B1696"/>
      <c r="D1696"/>
      <c r="AL1696">
        <f t="shared" si="182"/>
        <v>0</v>
      </c>
      <c r="AQ1696">
        <f t="shared" si="183"/>
        <v>0</v>
      </c>
      <c r="AR1696" t="str">
        <f>IFERROR(IF(OR(AP1696=338,AP1696=340,AP1696=341,AP1696=342,AP1696="342A",AP1696="342B"),PorcenRet(AP1696,AT1696,AU1696),INDEX(PORCENTAJEBUSCAR,MATCH(AP1696,CódigoRET,0),4)*1),"")</f>
        <v/>
      </c>
      <c r="AS1696">
        <f t="shared" si="184"/>
        <v>0</v>
      </c>
      <c r="BF1696" t="str">
        <f>IFERROR(IF(OR(BD1696=338,BD1696=340,BD1696=341,BD1696=342,BD1696="342A",BD1696="342B"),PorcenRet(BD1696,BH1696,BI1696),INDEX(PORCENTAJEBUSCAR,MATCH(BD1696,CódigoRET,0),4)*1),"")</f>
        <v/>
      </c>
      <c r="BG1696">
        <f t="shared" si="185"/>
        <v>0</v>
      </c>
      <c r="BO1696">
        <f t="shared" si="186"/>
        <v>0</v>
      </c>
      <c r="CC1696">
        <f t="shared" si="187"/>
        <v>0</v>
      </c>
      <c r="CD1696">
        <f t="shared" si="188"/>
        <v>0</v>
      </c>
      <c r="CG1696">
        <f ca="1">IFERROR(INDIRECT("IVA!X"&amp;MATCH(MID(COMPRAS!C1596,1,2)&amp;MID(COMPRAS!F1596,1,2)&amp;MID(COMPRAS!D1596,1,2),IVA!W:W,0)),"SIN COD.")</f>
        <v>0</v>
      </c>
      <c r="CH1696">
        <f ca="1">IFERROR(INDIRECT("IVA!Y"&amp;MATCH(MID(COMPRAS!C1596,1,2)&amp;MID(COMPRAS!F1596,1,2)&amp;MID(COMPRAS!D1596,1,2),IVA!W:W,0)),"SIN COD.")</f>
        <v>0</v>
      </c>
    </row>
    <row r="1697" spans="1:86" x14ac:dyDescent="0.25">
      <c r="A1697"/>
      <c r="B1697"/>
      <c r="D1697"/>
      <c r="AL1697">
        <f t="shared" si="182"/>
        <v>0</v>
      </c>
      <c r="AQ1697">
        <f t="shared" si="183"/>
        <v>0</v>
      </c>
      <c r="AR1697" t="str">
        <f>IFERROR(IF(OR(AP1697=338,AP1697=340,AP1697=341,AP1697=342,AP1697="342A",AP1697="342B"),PorcenRet(AP1697,AT1697,AU1697),INDEX(PORCENTAJEBUSCAR,MATCH(AP1697,CódigoRET,0),4)*1),"")</f>
        <v/>
      </c>
      <c r="AS1697">
        <f t="shared" si="184"/>
        <v>0</v>
      </c>
      <c r="BF1697" t="str">
        <f>IFERROR(IF(OR(BD1697=338,BD1697=340,BD1697=341,BD1697=342,BD1697="342A",BD1697="342B"),PorcenRet(BD1697,BH1697,BI1697),INDEX(PORCENTAJEBUSCAR,MATCH(BD1697,CódigoRET,0),4)*1),"")</f>
        <v/>
      </c>
      <c r="BG1697">
        <f t="shared" si="185"/>
        <v>0</v>
      </c>
      <c r="BO1697">
        <f t="shared" si="186"/>
        <v>0</v>
      </c>
      <c r="CC1697">
        <f t="shared" si="187"/>
        <v>0</v>
      </c>
      <c r="CD1697">
        <f t="shared" si="188"/>
        <v>0</v>
      </c>
      <c r="CG1697">
        <f ca="1">IFERROR(INDIRECT("IVA!X"&amp;MATCH(MID(COMPRAS!C1597,1,2)&amp;MID(COMPRAS!F1597,1,2)&amp;MID(COMPRAS!D1597,1,2),IVA!W:W,0)),"SIN COD.")</f>
        <v>0</v>
      </c>
      <c r="CH1697">
        <f ca="1">IFERROR(INDIRECT("IVA!Y"&amp;MATCH(MID(COMPRAS!C1597,1,2)&amp;MID(COMPRAS!F1597,1,2)&amp;MID(COMPRAS!D1597,1,2),IVA!W:W,0)),"SIN COD.")</f>
        <v>0</v>
      </c>
    </row>
    <row r="1698" spans="1:86" x14ac:dyDescent="0.25">
      <c r="A1698"/>
      <c r="B1698"/>
      <c r="D1698"/>
      <c r="AL1698">
        <f t="shared" si="182"/>
        <v>0</v>
      </c>
      <c r="AQ1698">
        <f t="shared" si="183"/>
        <v>0</v>
      </c>
      <c r="AR1698" t="str">
        <f>IFERROR(IF(OR(AP1698=338,AP1698=340,AP1698=341,AP1698=342,AP1698="342A",AP1698="342B"),PorcenRet(AP1698,AT1698,AU1698),INDEX(PORCENTAJEBUSCAR,MATCH(AP1698,CódigoRET,0),4)*1),"")</f>
        <v/>
      </c>
      <c r="AS1698">
        <f t="shared" si="184"/>
        <v>0</v>
      </c>
      <c r="BF1698" t="str">
        <f>IFERROR(IF(OR(BD1698=338,BD1698=340,BD1698=341,BD1698=342,BD1698="342A",BD1698="342B"),PorcenRet(BD1698,BH1698,BI1698),INDEX(PORCENTAJEBUSCAR,MATCH(BD1698,CódigoRET,0),4)*1),"")</f>
        <v/>
      </c>
      <c r="BG1698">
        <f t="shared" si="185"/>
        <v>0</v>
      </c>
      <c r="BO1698">
        <f t="shared" si="186"/>
        <v>0</v>
      </c>
      <c r="CC1698">
        <f t="shared" si="187"/>
        <v>0</v>
      </c>
      <c r="CD1698">
        <f t="shared" si="188"/>
        <v>0</v>
      </c>
      <c r="CG1698">
        <f ca="1">IFERROR(INDIRECT("IVA!X"&amp;MATCH(MID(COMPRAS!C1598,1,2)&amp;MID(COMPRAS!F1598,1,2)&amp;MID(COMPRAS!D1598,1,2),IVA!W:W,0)),"SIN COD.")</f>
        <v>0</v>
      </c>
      <c r="CH1698">
        <f ca="1">IFERROR(INDIRECT("IVA!Y"&amp;MATCH(MID(COMPRAS!C1598,1,2)&amp;MID(COMPRAS!F1598,1,2)&amp;MID(COMPRAS!D1598,1,2),IVA!W:W,0)),"SIN COD.")</f>
        <v>0</v>
      </c>
    </row>
    <row r="1699" spans="1:86" x14ac:dyDescent="0.25">
      <c r="A1699"/>
      <c r="B1699"/>
      <c r="D1699"/>
      <c r="AL1699">
        <f t="shared" si="182"/>
        <v>0</v>
      </c>
      <c r="AQ1699">
        <f t="shared" si="183"/>
        <v>0</v>
      </c>
      <c r="AR1699" t="str">
        <f>IFERROR(IF(OR(AP1699=338,AP1699=340,AP1699=341,AP1699=342,AP1699="342A",AP1699="342B"),PorcenRet(AP1699,AT1699,AU1699),INDEX(PORCENTAJEBUSCAR,MATCH(AP1699,CódigoRET,0),4)*1),"")</f>
        <v/>
      </c>
      <c r="AS1699">
        <f t="shared" si="184"/>
        <v>0</v>
      </c>
      <c r="BF1699" t="str">
        <f>IFERROR(IF(OR(BD1699=338,BD1699=340,BD1699=341,BD1699=342,BD1699="342A",BD1699="342B"),PorcenRet(BD1699,BH1699,BI1699),INDEX(PORCENTAJEBUSCAR,MATCH(BD1699,CódigoRET,0),4)*1),"")</f>
        <v/>
      </c>
      <c r="BG1699">
        <f t="shared" si="185"/>
        <v>0</v>
      </c>
      <c r="BO1699">
        <f t="shared" si="186"/>
        <v>0</v>
      </c>
      <c r="CC1699">
        <f t="shared" si="187"/>
        <v>0</v>
      </c>
      <c r="CD1699">
        <f t="shared" si="188"/>
        <v>0</v>
      </c>
      <c r="CG1699">
        <f ca="1">IFERROR(INDIRECT("IVA!X"&amp;MATCH(MID(COMPRAS!C1599,1,2)&amp;MID(COMPRAS!F1599,1,2)&amp;MID(COMPRAS!D1599,1,2),IVA!W:W,0)),"SIN COD.")</f>
        <v>0</v>
      </c>
      <c r="CH1699">
        <f ca="1">IFERROR(INDIRECT("IVA!Y"&amp;MATCH(MID(COMPRAS!C1599,1,2)&amp;MID(COMPRAS!F1599,1,2)&amp;MID(COMPRAS!D1599,1,2),IVA!W:W,0)),"SIN COD.")</f>
        <v>0</v>
      </c>
    </row>
    <row r="1700" spans="1:86" x14ac:dyDescent="0.25">
      <c r="A1700"/>
      <c r="B1700"/>
      <c r="D1700"/>
      <c r="AL1700">
        <f t="shared" si="182"/>
        <v>0</v>
      </c>
      <c r="AQ1700">
        <f t="shared" si="183"/>
        <v>0</v>
      </c>
      <c r="AR1700" t="str">
        <f>IFERROR(IF(OR(AP1700=338,AP1700=340,AP1700=341,AP1700=342,AP1700="342A",AP1700="342B"),PorcenRet(AP1700,AT1700,AU1700),INDEX(PORCENTAJEBUSCAR,MATCH(AP1700,CódigoRET,0),4)*1),"")</f>
        <v/>
      </c>
      <c r="AS1700">
        <f t="shared" si="184"/>
        <v>0</v>
      </c>
      <c r="BF1700" t="str">
        <f>IFERROR(IF(OR(BD1700=338,BD1700=340,BD1700=341,BD1700=342,BD1700="342A",BD1700="342B"),PorcenRet(BD1700,BH1700,BI1700),INDEX(PORCENTAJEBUSCAR,MATCH(BD1700,CódigoRET,0),4)*1),"")</f>
        <v/>
      </c>
      <c r="BG1700">
        <f t="shared" si="185"/>
        <v>0</v>
      </c>
      <c r="BO1700">
        <f t="shared" si="186"/>
        <v>0</v>
      </c>
      <c r="CC1700">
        <f t="shared" si="187"/>
        <v>0</v>
      </c>
      <c r="CD1700">
        <f t="shared" si="188"/>
        <v>0</v>
      </c>
      <c r="CG1700">
        <f ca="1">IFERROR(INDIRECT("IVA!X"&amp;MATCH(MID(COMPRAS!C1600,1,2)&amp;MID(COMPRAS!F1600,1,2)&amp;MID(COMPRAS!D1600,1,2),IVA!W:W,0)),"SIN COD.")</f>
        <v>0</v>
      </c>
      <c r="CH1700">
        <f ca="1">IFERROR(INDIRECT("IVA!Y"&amp;MATCH(MID(COMPRAS!C1600,1,2)&amp;MID(COMPRAS!F1600,1,2)&amp;MID(COMPRAS!D1600,1,2),IVA!W:W,0)),"SIN COD.")</f>
        <v>0</v>
      </c>
    </row>
    <row r="1701" spans="1:86" x14ac:dyDescent="0.25">
      <c r="A1701"/>
      <c r="B1701"/>
      <c r="D1701"/>
      <c r="AL1701">
        <f t="shared" si="182"/>
        <v>0</v>
      </c>
      <c r="AQ1701">
        <f t="shared" si="183"/>
        <v>0</v>
      </c>
      <c r="AR1701" t="str">
        <f>IFERROR(IF(OR(AP1701=338,AP1701=340,AP1701=341,AP1701=342,AP1701="342A",AP1701="342B"),PorcenRet(AP1701,AT1701,AU1701),INDEX(PORCENTAJEBUSCAR,MATCH(AP1701,CódigoRET,0),4)*1),"")</f>
        <v/>
      </c>
      <c r="AS1701">
        <f t="shared" si="184"/>
        <v>0</v>
      </c>
      <c r="BF1701" t="str">
        <f>IFERROR(IF(OR(BD1701=338,BD1701=340,BD1701=341,BD1701=342,BD1701="342A",BD1701="342B"),PorcenRet(BD1701,BH1701,BI1701),INDEX(PORCENTAJEBUSCAR,MATCH(BD1701,CódigoRET,0),4)*1),"")</f>
        <v/>
      </c>
      <c r="BG1701">
        <f t="shared" si="185"/>
        <v>0</v>
      </c>
      <c r="BO1701">
        <f t="shared" si="186"/>
        <v>0</v>
      </c>
      <c r="CC1701">
        <f t="shared" si="187"/>
        <v>0</v>
      </c>
      <c r="CD1701">
        <f t="shared" si="188"/>
        <v>0</v>
      </c>
      <c r="CG1701">
        <f ca="1">IFERROR(INDIRECT("IVA!X"&amp;MATCH(MID(COMPRAS!C1601,1,2)&amp;MID(COMPRAS!F1601,1,2)&amp;MID(COMPRAS!D1601,1,2),IVA!W:W,0)),"SIN COD.")</f>
        <v>0</v>
      </c>
      <c r="CH1701">
        <f ca="1">IFERROR(INDIRECT("IVA!Y"&amp;MATCH(MID(COMPRAS!C1601,1,2)&amp;MID(COMPRAS!F1601,1,2)&amp;MID(COMPRAS!D1601,1,2),IVA!W:W,0)),"SIN COD.")</f>
        <v>0</v>
      </c>
    </row>
    <row r="1702" spans="1:86" x14ac:dyDescent="0.25">
      <c r="A1702"/>
      <c r="B1702"/>
      <c r="D1702"/>
      <c r="AL1702">
        <f t="shared" si="182"/>
        <v>0</v>
      </c>
      <c r="AQ1702">
        <f t="shared" si="183"/>
        <v>0</v>
      </c>
      <c r="AR1702" t="str">
        <f>IFERROR(IF(OR(AP1702=338,AP1702=340,AP1702=341,AP1702=342,AP1702="342A",AP1702="342B"),PorcenRet(AP1702,AT1702,AU1702),INDEX(PORCENTAJEBUSCAR,MATCH(AP1702,CódigoRET,0),4)*1),"")</f>
        <v/>
      </c>
      <c r="AS1702">
        <f t="shared" si="184"/>
        <v>0</v>
      </c>
      <c r="BF1702" t="str">
        <f>IFERROR(IF(OR(BD1702=338,BD1702=340,BD1702=341,BD1702=342,BD1702="342A",BD1702="342B"),PorcenRet(BD1702,BH1702,BI1702),INDEX(PORCENTAJEBUSCAR,MATCH(BD1702,CódigoRET,0),4)*1),"")</f>
        <v/>
      </c>
      <c r="BG1702">
        <f t="shared" si="185"/>
        <v>0</v>
      </c>
      <c r="BO1702">
        <f t="shared" si="186"/>
        <v>0</v>
      </c>
      <c r="CC1702">
        <f t="shared" si="187"/>
        <v>0</v>
      </c>
      <c r="CD1702">
        <f t="shared" si="188"/>
        <v>0</v>
      </c>
      <c r="CG1702">
        <f ca="1">IFERROR(INDIRECT("IVA!X"&amp;MATCH(MID(COMPRAS!C1602,1,2)&amp;MID(COMPRAS!F1602,1,2)&amp;MID(COMPRAS!D1602,1,2),IVA!W:W,0)),"SIN COD.")</f>
        <v>0</v>
      </c>
      <c r="CH1702">
        <f ca="1">IFERROR(INDIRECT("IVA!Y"&amp;MATCH(MID(COMPRAS!C1602,1,2)&amp;MID(COMPRAS!F1602,1,2)&amp;MID(COMPRAS!D1602,1,2),IVA!W:W,0)),"SIN COD.")</f>
        <v>0</v>
      </c>
    </row>
    <row r="1703" spans="1:86" x14ac:dyDescent="0.25">
      <c r="A1703"/>
      <c r="B1703"/>
      <c r="D1703"/>
      <c r="AL1703">
        <f t="shared" si="182"/>
        <v>0</v>
      </c>
      <c r="AQ1703">
        <f t="shared" si="183"/>
        <v>0</v>
      </c>
      <c r="AR1703" t="str">
        <f>IFERROR(IF(OR(AP1703=338,AP1703=340,AP1703=341,AP1703=342,AP1703="342A",AP1703="342B"),PorcenRet(AP1703,AT1703,AU1703),INDEX(PORCENTAJEBUSCAR,MATCH(AP1703,CódigoRET,0),4)*1),"")</f>
        <v/>
      </c>
      <c r="AS1703">
        <f t="shared" si="184"/>
        <v>0</v>
      </c>
      <c r="BF1703" t="str">
        <f>IFERROR(IF(OR(BD1703=338,BD1703=340,BD1703=341,BD1703=342,BD1703="342A",BD1703="342B"),PorcenRet(BD1703,BH1703,BI1703),INDEX(PORCENTAJEBUSCAR,MATCH(BD1703,CódigoRET,0),4)*1),"")</f>
        <v/>
      </c>
      <c r="BG1703">
        <f t="shared" si="185"/>
        <v>0</v>
      </c>
      <c r="BO1703">
        <f t="shared" si="186"/>
        <v>0</v>
      </c>
      <c r="CC1703">
        <f t="shared" si="187"/>
        <v>0</v>
      </c>
      <c r="CD1703">
        <f t="shared" si="188"/>
        <v>0</v>
      </c>
      <c r="CG1703">
        <f ca="1">IFERROR(INDIRECT("IVA!X"&amp;MATCH(MID(COMPRAS!C1603,1,2)&amp;MID(COMPRAS!F1603,1,2)&amp;MID(COMPRAS!D1603,1,2),IVA!W:W,0)),"SIN COD.")</f>
        <v>0</v>
      </c>
      <c r="CH1703">
        <f ca="1">IFERROR(INDIRECT("IVA!Y"&amp;MATCH(MID(COMPRAS!C1603,1,2)&amp;MID(COMPRAS!F1603,1,2)&amp;MID(COMPRAS!D1603,1,2),IVA!W:W,0)),"SIN COD.")</f>
        <v>0</v>
      </c>
    </row>
    <row r="1704" spans="1:86" x14ac:dyDescent="0.25">
      <c r="A1704"/>
      <c r="B1704"/>
      <c r="D1704"/>
      <c r="AL1704">
        <f t="shared" si="182"/>
        <v>0</v>
      </c>
      <c r="AQ1704">
        <f t="shared" si="183"/>
        <v>0</v>
      </c>
      <c r="AR1704" t="str">
        <f>IFERROR(IF(OR(AP1704=338,AP1704=340,AP1704=341,AP1704=342,AP1704="342A",AP1704="342B"),PorcenRet(AP1704,AT1704,AU1704),INDEX(PORCENTAJEBUSCAR,MATCH(AP1704,CódigoRET,0),4)*1),"")</f>
        <v/>
      </c>
      <c r="AS1704">
        <f t="shared" si="184"/>
        <v>0</v>
      </c>
      <c r="BF1704" t="str">
        <f>IFERROR(IF(OR(BD1704=338,BD1704=340,BD1704=341,BD1704=342,BD1704="342A",BD1704="342B"),PorcenRet(BD1704,BH1704,BI1704),INDEX(PORCENTAJEBUSCAR,MATCH(BD1704,CódigoRET,0),4)*1),"")</f>
        <v/>
      </c>
      <c r="BG1704">
        <f t="shared" si="185"/>
        <v>0</v>
      </c>
      <c r="BO1704">
        <f t="shared" si="186"/>
        <v>0</v>
      </c>
      <c r="CC1704">
        <f t="shared" si="187"/>
        <v>0</v>
      </c>
      <c r="CD1704">
        <f t="shared" si="188"/>
        <v>0</v>
      </c>
      <c r="CG1704">
        <f ca="1">IFERROR(INDIRECT("IVA!X"&amp;MATCH(MID(COMPRAS!C1604,1,2)&amp;MID(COMPRAS!F1604,1,2)&amp;MID(COMPRAS!D1604,1,2),IVA!W:W,0)),"SIN COD.")</f>
        <v>0</v>
      </c>
      <c r="CH1704">
        <f ca="1">IFERROR(INDIRECT("IVA!Y"&amp;MATCH(MID(COMPRAS!C1604,1,2)&amp;MID(COMPRAS!F1604,1,2)&amp;MID(COMPRAS!D1604,1,2),IVA!W:W,0)),"SIN COD.")</f>
        <v>0</v>
      </c>
    </row>
    <row r="1705" spans="1:86" x14ac:dyDescent="0.25">
      <c r="A1705"/>
      <c r="B1705"/>
      <c r="D1705"/>
      <c r="AL1705">
        <f t="shared" si="182"/>
        <v>0</v>
      </c>
      <c r="AQ1705">
        <f t="shared" si="183"/>
        <v>0</v>
      </c>
      <c r="AR1705" t="str">
        <f>IFERROR(IF(OR(AP1705=338,AP1705=340,AP1705=341,AP1705=342,AP1705="342A",AP1705="342B"),PorcenRet(AP1705,AT1705,AU1705),INDEX(PORCENTAJEBUSCAR,MATCH(AP1705,CódigoRET,0),4)*1),"")</f>
        <v/>
      </c>
      <c r="AS1705">
        <f t="shared" si="184"/>
        <v>0</v>
      </c>
      <c r="BF1705" t="str">
        <f>IFERROR(IF(OR(BD1705=338,BD1705=340,BD1705=341,BD1705=342,BD1705="342A",BD1705="342B"),PorcenRet(BD1705,BH1705,BI1705),INDEX(PORCENTAJEBUSCAR,MATCH(BD1705,CódigoRET,0),4)*1),"")</f>
        <v/>
      </c>
      <c r="BG1705">
        <f t="shared" si="185"/>
        <v>0</v>
      </c>
      <c r="BO1705">
        <f t="shared" si="186"/>
        <v>0</v>
      </c>
      <c r="CC1705">
        <f t="shared" si="187"/>
        <v>0</v>
      </c>
      <c r="CD1705">
        <f t="shared" si="188"/>
        <v>0</v>
      </c>
      <c r="CG1705">
        <f ca="1">IFERROR(INDIRECT("IVA!X"&amp;MATCH(MID(COMPRAS!C1605,1,2)&amp;MID(COMPRAS!F1605,1,2)&amp;MID(COMPRAS!D1605,1,2),IVA!W:W,0)),"SIN COD.")</f>
        <v>0</v>
      </c>
      <c r="CH1705">
        <f ca="1">IFERROR(INDIRECT("IVA!Y"&amp;MATCH(MID(COMPRAS!C1605,1,2)&amp;MID(COMPRAS!F1605,1,2)&amp;MID(COMPRAS!D1605,1,2),IVA!W:W,0)),"SIN COD.")</f>
        <v>0</v>
      </c>
    </row>
    <row r="1706" spans="1:86" x14ac:dyDescent="0.25">
      <c r="A1706"/>
      <c r="B1706"/>
      <c r="D1706"/>
      <c r="AL1706">
        <f t="shared" si="182"/>
        <v>0</v>
      </c>
      <c r="AQ1706">
        <f t="shared" si="183"/>
        <v>0</v>
      </c>
      <c r="AR1706" t="str">
        <f>IFERROR(IF(OR(AP1706=338,AP1706=340,AP1706=341,AP1706=342,AP1706="342A",AP1706="342B"),PorcenRet(AP1706,AT1706,AU1706),INDEX(PORCENTAJEBUSCAR,MATCH(AP1706,CódigoRET,0),4)*1),"")</f>
        <v/>
      </c>
      <c r="AS1706">
        <f t="shared" si="184"/>
        <v>0</v>
      </c>
      <c r="BF1706" t="str">
        <f>IFERROR(IF(OR(BD1706=338,BD1706=340,BD1706=341,BD1706=342,BD1706="342A",BD1706="342B"),PorcenRet(BD1706,BH1706,BI1706),INDEX(PORCENTAJEBUSCAR,MATCH(BD1706,CódigoRET,0),4)*1),"")</f>
        <v/>
      </c>
      <c r="BG1706">
        <f t="shared" si="185"/>
        <v>0</v>
      </c>
      <c r="BO1706">
        <f t="shared" si="186"/>
        <v>0</v>
      </c>
      <c r="CC1706">
        <f t="shared" si="187"/>
        <v>0</v>
      </c>
      <c r="CD1706">
        <f t="shared" si="188"/>
        <v>0</v>
      </c>
      <c r="CG1706">
        <f ca="1">IFERROR(INDIRECT("IVA!X"&amp;MATCH(MID(COMPRAS!C1606,1,2)&amp;MID(COMPRAS!F1606,1,2)&amp;MID(COMPRAS!D1606,1,2),IVA!W:W,0)),"SIN COD.")</f>
        <v>0</v>
      </c>
      <c r="CH1706">
        <f ca="1">IFERROR(INDIRECT("IVA!Y"&amp;MATCH(MID(COMPRAS!C1606,1,2)&amp;MID(COMPRAS!F1606,1,2)&amp;MID(COMPRAS!D1606,1,2),IVA!W:W,0)),"SIN COD.")</f>
        <v>0</v>
      </c>
    </row>
    <row r="1707" spans="1:86" x14ac:dyDescent="0.25">
      <c r="A1707"/>
      <c r="B1707"/>
      <c r="D1707"/>
      <c r="AL1707">
        <f t="shared" si="182"/>
        <v>0</v>
      </c>
      <c r="AQ1707">
        <f t="shared" si="183"/>
        <v>0</v>
      </c>
      <c r="AR1707" t="str">
        <f>IFERROR(IF(OR(AP1707=338,AP1707=340,AP1707=341,AP1707=342,AP1707="342A",AP1707="342B"),PorcenRet(AP1707,AT1707,AU1707),INDEX(PORCENTAJEBUSCAR,MATCH(AP1707,CódigoRET,0),4)*1),"")</f>
        <v/>
      </c>
      <c r="AS1707">
        <f t="shared" si="184"/>
        <v>0</v>
      </c>
      <c r="BF1707" t="str">
        <f>IFERROR(IF(OR(BD1707=338,BD1707=340,BD1707=341,BD1707=342,BD1707="342A",BD1707="342B"),PorcenRet(BD1707,BH1707,BI1707),INDEX(PORCENTAJEBUSCAR,MATCH(BD1707,CódigoRET,0),4)*1),"")</f>
        <v/>
      </c>
      <c r="BG1707">
        <f t="shared" si="185"/>
        <v>0</v>
      </c>
      <c r="BO1707">
        <f t="shared" si="186"/>
        <v>0</v>
      </c>
      <c r="CC1707">
        <f t="shared" si="187"/>
        <v>0</v>
      </c>
      <c r="CD1707">
        <f t="shared" si="188"/>
        <v>0</v>
      </c>
      <c r="CG1707">
        <f ca="1">IFERROR(INDIRECT("IVA!X"&amp;MATCH(MID(COMPRAS!C1607,1,2)&amp;MID(COMPRAS!F1607,1,2)&amp;MID(COMPRAS!D1607,1,2),IVA!W:W,0)),"SIN COD.")</f>
        <v>0</v>
      </c>
      <c r="CH1707">
        <f ca="1">IFERROR(INDIRECT("IVA!Y"&amp;MATCH(MID(COMPRAS!C1607,1,2)&amp;MID(COMPRAS!F1607,1,2)&amp;MID(COMPRAS!D1607,1,2),IVA!W:W,0)),"SIN COD.")</f>
        <v>0</v>
      </c>
    </row>
    <row r="1708" spans="1:86" x14ac:dyDescent="0.25">
      <c r="A1708"/>
      <c r="B1708"/>
      <c r="D1708"/>
      <c r="AL1708">
        <f t="shared" si="182"/>
        <v>0</v>
      </c>
      <c r="AQ1708">
        <f t="shared" si="183"/>
        <v>0</v>
      </c>
      <c r="AR1708" t="str">
        <f>IFERROR(IF(OR(AP1708=338,AP1708=340,AP1708=341,AP1708=342,AP1708="342A",AP1708="342B"),PorcenRet(AP1708,AT1708,AU1708),INDEX(PORCENTAJEBUSCAR,MATCH(AP1708,CódigoRET,0),4)*1),"")</f>
        <v/>
      </c>
      <c r="AS1708">
        <f t="shared" si="184"/>
        <v>0</v>
      </c>
      <c r="BF1708" t="str">
        <f>IFERROR(IF(OR(BD1708=338,BD1708=340,BD1708=341,BD1708=342,BD1708="342A",BD1708="342B"),PorcenRet(BD1708,BH1708,BI1708),INDEX(PORCENTAJEBUSCAR,MATCH(BD1708,CódigoRET,0),4)*1),"")</f>
        <v/>
      </c>
      <c r="BG1708">
        <f t="shared" si="185"/>
        <v>0</v>
      </c>
      <c r="BO1708">
        <f t="shared" si="186"/>
        <v>0</v>
      </c>
      <c r="CC1708">
        <f t="shared" si="187"/>
        <v>0</v>
      </c>
      <c r="CD1708">
        <f t="shared" si="188"/>
        <v>0</v>
      </c>
      <c r="CG1708">
        <f ca="1">IFERROR(INDIRECT("IVA!X"&amp;MATCH(MID(COMPRAS!C1608,1,2)&amp;MID(COMPRAS!F1608,1,2)&amp;MID(COMPRAS!D1608,1,2),IVA!W:W,0)),"SIN COD.")</f>
        <v>0</v>
      </c>
      <c r="CH1708">
        <f ca="1">IFERROR(INDIRECT("IVA!Y"&amp;MATCH(MID(COMPRAS!C1608,1,2)&amp;MID(COMPRAS!F1608,1,2)&amp;MID(COMPRAS!D1608,1,2),IVA!W:W,0)),"SIN COD.")</f>
        <v>0</v>
      </c>
    </row>
    <row r="1709" spans="1:86" x14ac:dyDescent="0.25">
      <c r="A1709"/>
      <c r="B1709"/>
      <c r="D1709"/>
      <c r="AL1709">
        <f t="shared" si="182"/>
        <v>0</v>
      </c>
      <c r="AQ1709">
        <f t="shared" si="183"/>
        <v>0</v>
      </c>
      <c r="AR1709" t="str">
        <f>IFERROR(IF(OR(AP1709=338,AP1709=340,AP1709=341,AP1709=342,AP1709="342A",AP1709="342B"),PorcenRet(AP1709,AT1709,AU1709),INDEX(PORCENTAJEBUSCAR,MATCH(AP1709,CódigoRET,0),4)*1),"")</f>
        <v/>
      </c>
      <c r="AS1709">
        <f t="shared" si="184"/>
        <v>0</v>
      </c>
      <c r="BF1709" t="str">
        <f>IFERROR(IF(OR(BD1709=338,BD1709=340,BD1709=341,BD1709=342,BD1709="342A",BD1709="342B"),PorcenRet(BD1709,BH1709,BI1709),INDEX(PORCENTAJEBUSCAR,MATCH(BD1709,CódigoRET,0),4)*1),"")</f>
        <v/>
      </c>
      <c r="BG1709">
        <f t="shared" si="185"/>
        <v>0</v>
      </c>
      <c r="BO1709">
        <f t="shared" si="186"/>
        <v>0</v>
      </c>
      <c r="CC1709">
        <f t="shared" si="187"/>
        <v>0</v>
      </c>
      <c r="CD1709">
        <f t="shared" si="188"/>
        <v>0</v>
      </c>
      <c r="CG1709">
        <f ca="1">IFERROR(INDIRECT("IVA!X"&amp;MATCH(MID(COMPRAS!C1609,1,2)&amp;MID(COMPRAS!F1609,1,2)&amp;MID(COMPRAS!D1609,1,2),IVA!W:W,0)),"SIN COD.")</f>
        <v>0</v>
      </c>
      <c r="CH1709">
        <f ca="1">IFERROR(INDIRECT("IVA!Y"&amp;MATCH(MID(COMPRAS!C1609,1,2)&amp;MID(COMPRAS!F1609,1,2)&amp;MID(COMPRAS!D1609,1,2),IVA!W:W,0)),"SIN COD.")</f>
        <v>0</v>
      </c>
    </row>
    <row r="1710" spans="1:86" x14ac:dyDescent="0.25">
      <c r="A1710"/>
      <c r="B1710"/>
      <c r="D1710"/>
      <c r="AL1710">
        <f t="shared" si="182"/>
        <v>0</v>
      </c>
      <c r="AQ1710">
        <f t="shared" si="183"/>
        <v>0</v>
      </c>
      <c r="AR1710" t="str">
        <f>IFERROR(IF(OR(AP1710=338,AP1710=340,AP1710=341,AP1710=342,AP1710="342A",AP1710="342B"),PorcenRet(AP1710,AT1710,AU1710),INDEX(PORCENTAJEBUSCAR,MATCH(AP1710,CódigoRET,0),4)*1),"")</f>
        <v/>
      </c>
      <c r="AS1710">
        <f t="shared" si="184"/>
        <v>0</v>
      </c>
      <c r="BF1710" t="str">
        <f>IFERROR(IF(OR(BD1710=338,BD1710=340,BD1710=341,BD1710=342,BD1710="342A",BD1710="342B"),PorcenRet(BD1710,BH1710,BI1710),INDEX(PORCENTAJEBUSCAR,MATCH(BD1710,CódigoRET,0),4)*1),"")</f>
        <v/>
      </c>
      <c r="BG1710">
        <f t="shared" si="185"/>
        <v>0</v>
      </c>
      <c r="BO1710">
        <f t="shared" si="186"/>
        <v>0</v>
      </c>
      <c r="CC1710">
        <f t="shared" si="187"/>
        <v>0</v>
      </c>
      <c r="CD1710">
        <f t="shared" si="188"/>
        <v>0</v>
      </c>
      <c r="CG1710">
        <f ca="1">IFERROR(INDIRECT("IVA!X"&amp;MATCH(MID(COMPRAS!C1610,1,2)&amp;MID(COMPRAS!F1610,1,2)&amp;MID(COMPRAS!D1610,1,2),IVA!W:W,0)),"SIN COD.")</f>
        <v>0</v>
      </c>
      <c r="CH1710">
        <f ca="1">IFERROR(INDIRECT("IVA!Y"&amp;MATCH(MID(COMPRAS!C1610,1,2)&amp;MID(COMPRAS!F1610,1,2)&amp;MID(COMPRAS!D1610,1,2),IVA!W:W,0)),"SIN COD.")</f>
        <v>0</v>
      </c>
    </row>
    <row r="1711" spans="1:86" x14ac:dyDescent="0.25">
      <c r="A1711"/>
      <c r="B1711"/>
      <c r="D1711"/>
      <c r="AL1711">
        <f t="shared" si="182"/>
        <v>0</v>
      </c>
      <c r="AQ1711">
        <f t="shared" si="183"/>
        <v>0</v>
      </c>
      <c r="AR1711" t="str">
        <f>IFERROR(IF(OR(AP1711=338,AP1711=340,AP1711=341,AP1711=342,AP1711="342A",AP1711="342B"),PorcenRet(AP1711,AT1711,AU1711),INDEX(PORCENTAJEBUSCAR,MATCH(AP1711,CódigoRET,0),4)*1),"")</f>
        <v/>
      </c>
      <c r="AS1711">
        <f t="shared" si="184"/>
        <v>0</v>
      </c>
      <c r="BF1711" t="str">
        <f>IFERROR(IF(OR(BD1711=338,BD1711=340,BD1711=341,BD1711=342,BD1711="342A",BD1711="342B"),PorcenRet(BD1711,BH1711,BI1711),INDEX(PORCENTAJEBUSCAR,MATCH(BD1711,CódigoRET,0),4)*1),"")</f>
        <v/>
      </c>
      <c r="BG1711">
        <f t="shared" si="185"/>
        <v>0</v>
      </c>
      <c r="BO1711">
        <f t="shared" si="186"/>
        <v>0</v>
      </c>
      <c r="CC1711">
        <f t="shared" si="187"/>
        <v>0</v>
      </c>
      <c r="CD1711">
        <f t="shared" si="188"/>
        <v>0</v>
      </c>
      <c r="CG1711">
        <f ca="1">IFERROR(INDIRECT("IVA!X"&amp;MATCH(MID(COMPRAS!C1611,1,2)&amp;MID(COMPRAS!F1611,1,2)&amp;MID(COMPRAS!D1611,1,2),IVA!W:W,0)),"SIN COD.")</f>
        <v>0</v>
      </c>
      <c r="CH1711">
        <f ca="1">IFERROR(INDIRECT("IVA!Y"&amp;MATCH(MID(COMPRAS!C1611,1,2)&amp;MID(COMPRAS!F1611,1,2)&amp;MID(COMPRAS!D1611,1,2),IVA!W:W,0)),"SIN COD.")</f>
        <v>0</v>
      </c>
    </row>
    <row r="1712" spans="1:86" x14ac:dyDescent="0.25">
      <c r="A1712"/>
      <c r="B1712"/>
      <c r="D1712"/>
      <c r="AL1712">
        <f t="shared" si="182"/>
        <v>0</v>
      </c>
      <c r="AQ1712">
        <f t="shared" si="183"/>
        <v>0</v>
      </c>
      <c r="AR1712" t="str">
        <f>IFERROR(IF(OR(AP1712=338,AP1712=340,AP1712=341,AP1712=342,AP1712="342A",AP1712="342B"),PorcenRet(AP1712,AT1712,AU1712),INDEX(PORCENTAJEBUSCAR,MATCH(AP1712,CódigoRET,0),4)*1),"")</f>
        <v/>
      </c>
      <c r="AS1712">
        <f t="shared" si="184"/>
        <v>0</v>
      </c>
      <c r="BF1712" t="str">
        <f>IFERROR(IF(OR(BD1712=338,BD1712=340,BD1712=341,BD1712=342,BD1712="342A",BD1712="342B"),PorcenRet(BD1712,BH1712,BI1712),INDEX(PORCENTAJEBUSCAR,MATCH(BD1712,CódigoRET,0),4)*1),"")</f>
        <v/>
      </c>
      <c r="BG1712">
        <f t="shared" si="185"/>
        <v>0</v>
      </c>
      <c r="BO1712">
        <f t="shared" si="186"/>
        <v>0</v>
      </c>
      <c r="CC1712">
        <f t="shared" si="187"/>
        <v>0</v>
      </c>
      <c r="CD1712">
        <f t="shared" si="188"/>
        <v>0</v>
      </c>
      <c r="CG1712">
        <f ca="1">IFERROR(INDIRECT("IVA!X"&amp;MATCH(MID(COMPRAS!C1612,1,2)&amp;MID(COMPRAS!F1612,1,2)&amp;MID(COMPRAS!D1612,1,2),IVA!W:W,0)),"SIN COD.")</f>
        <v>0</v>
      </c>
      <c r="CH1712">
        <f ca="1">IFERROR(INDIRECT("IVA!Y"&amp;MATCH(MID(COMPRAS!C1612,1,2)&amp;MID(COMPRAS!F1612,1,2)&amp;MID(COMPRAS!D1612,1,2),IVA!W:W,0)),"SIN COD.")</f>
        <v>0</v>
      </c>
    </row>
    <row r="1713" spans="1:86" x14ac:dyDescent="0.25">
      <c r="A1713"/>
      <c r="B1713"/>
      <c r="D1713"/>
      <c r="AL1713">
        <f t="shared" si="182"/>
        <v>0</v>
      </c>
      <c r="AQ1713">
        <f t="shared" si="183"/>
        <v>0</v>
      </c>
      <c r="AR1713" t="str">
        <f>IFERROR(IF(OR(AP1713=338,AP1713=340,AP1713=341,AP1713=342,AP1713="342A",AP1713="342B"),PorcenRet(AP1713,AT1713,AU1713),INDEX(PORCENTAJEBUSCAR,MATCH(AP1713,CódigoRET,0),4)*1),"")</f>
        <v/>
      </c>
      <c r="AS1713">
        <f t="shared" si="184"/>
        <v>0</v>
      </c>
      <c r="BF1713" t="str">
        <f>IFERROR(IF(OR(BD1713=338,BD1713=340,BD1713=341,BD1713=342,BD1713="342A",BD1713="342B"),PorcenRet(BD1713,BH1713,BI1713),INDEX(PORCENTAJEBUSCAR,MATCH(BD1713,CódigoRET,0),4)*1),"")</f>
        <v/>
      </c>
      <c r="BG1713">
        <f t="shared" si="185"/>
        <v>0</v>
      </c>
      <c r="BO1713">
        <f t="shared" si="186"/>
        <v>0</v>
      </c>
      <c r="CC1713">
        <f t="shared" si="187"/>
        <v>0</v>
      </c>
      <c r="CD1713">
        <f t="shared" si="188"/>
        <v>0</v>
      </c>
      <c r="CG1713">
        <f ca="1">IFERROR(INDIRECT("IVA!X"&amp;MATCH(MID(COMPRAS!C1613,1,2)&amp;MID(COMPRAS!F1613,1,2)&amp;MID(COMPRAS!D1613,1,2),IVA!W:W,0)),"SIN COD.")</f>
        <v>0</v>
      </c>
      <c r="CH1713">
        <f ca="1">IFERROR(INDIRECT("IVA!Y"&amp;MATCH(MID(COMPRAS!C1613,1,2)&amp;MID(COMPRAS!F1613,1,2)&amp;MID(COMPRAS!D1613,1,2),IVA!W:W,0)),"SIN COD.")</f>
        <v>0</v>
      </c>
    </row>
    <row r="1714" spans="1:86" x14ac:dyDescent="0.25">
      <c r="A1714"/>
      <c r="B1714"/>
      <c r="D1714"/>
      <c r="AL1714">
        <f t="shared" si="182"/>
        <v>0</v>
      </c>
      <c r="AQ1714">
        <f t="shared" si="183"/>
        <v>0</v>
      </c>
      <c r="AR1714" t="str">
        <f>IFERROR(IF(OR(AP1714=338,AP1714=340,AP1714=341,AP1714=342,AP1714="342A",AP1714="342B"),PorcenRet(AP1714,AT1714,AU1714),INDEX(PORCENTAJEBUSCAR,MATCH(AP1714,CódigoRET,0),4)*1),"")</f>
        <v/>
      </c>
      <c r="AS1714">
        <f t="shared" si="184"/>
        <v>0</v>
      </c>
      <c r="BF1714" t="str">
        <f>IFERROR(IF(OR(BD1714=338,BD1714=340,BD1714=341,BD1714=342,BD1714="342A",BD1714="342B"),PorcenRet(BD1714,BH1714,BI1714),INDEX(PORCENTAJEBUSCAR,MATCH(BD1714,CódigoRET,0),4)*1),"")</f>
        <v/>
      </c>
      <c r="BG1714">
        <f t="shared" si="185"/>
        <v>0</v>
      </c>
      <c r="BO1714">
        <f t="shared" si="186"/>
        <v>0</v>
      </c>
      <c r="CC1714">
        <f t="shared" si="187"/>
        <v>0</v>
      </c>
      <c r="CD1714">
        <f t="shared" si="188"/>
        <v>0</v>
      </c>
      <c r="CG1714">
        <f ca="1">IFERROR(INDIRECT("IVA!X"&amp;MATCH(MID(COMPRAS!C1614,1,2)&amp;MID(COMPRAS!F1614,1,2)&amp;MID(COMPRAS!D1614,1,2),IVA!W:W,0)),"SIN COD.")</f>
        <v>0</v>
      </c>
      <c r="CH1714">
        <f ca="1">IFERROR(INDIRECT("IVA!Y"&amp;MATCH(MID(COMPRAS!C1614,1,2)&amp;MID(COMPRAS!F1614,1,2)&amp;MID(COMPRAS!D1614,1,2),IVA!W:W,0)),"SIN COD.")</f>
        <v>0</v>
      </c>
    </row>
    <row r="1715" spans="1:86" x14ac:dyDescent="0.25">
      <c r="A1715"/>
      <c r="B1715"/>
      <c r="D1715"/>
      <c r="AL1715">
        <f t="shared" si="182"/>
        <v>0</v>
      </c>
      <c r="AQ1715">
        <f t="shared" si="183"/>
        <v>0</v>
      </c>
      <c r="AR1715" t="str">
        <f>IFERROR(IF(OR(AP1715=338,AP1715=340,AP1715=341,AP1715=342,AP1715="342A",AP1715="342B"),PorcenRet(AP1715,AT1715,AU1715),INDEX(PORCENTAJEBUSCAR,MATCH(AP1715,CódigoRET,0),4)*1),"")</f>
        <v/>
      </c>
      <c r="AS1715">
        <f t="shared" si="184"/>
        <v>0</v>
      </c>
      <c r="BF1715" t="str">
        <f>IFERROR(IF(OR(BD1715=338,BD1715=340,BD1715=341,BD1715=342,BD1715="342A",BD1715="342B"),PorcenRet(BD1715,BH1715,BI1715),INDEX(PORCENTAJEBUSCAR,MATCH(BD1715,CódigoRET,0),4)*1),"")</f>
        <v/>
      </c>
      <c r="BG1715">
        <f t="shared" si="185"/>
        <v>0</v>
      </c>
      <c r="BO1715">
        <f t="shared" si="186"/>
        <v>0</v>
      </c>
      <c r="CC1715">
        <f t="shared" si="187"/>
        <v>0</v>
      </c>
      <c r="CD1715">
        <f t="shared" si="188"/>
        <v>0</v>
      </c>
      <c r="CG1715">
        <f ca="1">IFERROR(INDIRECT("IVA!X"&amp;MATCH(MID(COMPRAS!C1615,1,2)&amp;MID(COMPRAS!F1615,1,2)&amp;MID(COMPRAS!D1615,1,2),IVA!W:W,0)),"SIN COD.")</f>
        <v>0</v>
      </c>
      <c r="CH1715">
        <f ca="1">IFERROR(INDIRECT("IVA!Y"&amp;MATCH(MID(COMPRAS!C1615,1,2)&amp;MID(COMPRAS!F1615,1,2)&amp;MID(COMPRAS!D1615,1,2),IVA!W:W,0)),"SIN COD.")</f>
        <v>0</v>
      </c>
    </row>
    <row r="1716" spans="1:86" x14ac:dyDescent="0.25">
      <c r="A1716"/>
      <c r="B1716"/>
      <c r="D1716"/>
      <c r="AL1716">
        <f t="shared" si="182"/>
        <v>0</v>
      </c>
      <c r="AQ1716">
        <f t="shared" si="183"/>
        <v>0</v>
      </c>
      <c r="AR1716" t="str">
        <f>IFERROR(IF(OR(AP1716=338,AP1716=340,AP1716=341,AP1716=342,AP1716="342A",AP1716="342B"),PorcenRet(AP1716,AT1716,AU1716),INDEX(PORCENTAJEBUSCAR,MATCH(AP1716,CódigoRET,0),4)*1),"")</f>
        <v/>
      </c>
      <c r="AS1716">
        <f t="shared" si="184"/>
        <v>0</v>
      </c>
      <c r="BF1716" t="str">
        <f>IFERROR(IF(OR(BD1716=338,BD1716=340,BD1716=341,BD1716=342,BD1716="342A",BD1716="342B"),PorcenRet(BD1716,BH1716,BI1716),INDEX(PORCENTAJEBUSCAR,MATCH(BD1716,CódigoRET,0),4)*1),"")</f>
        <v/>
      </c>
      <c r="BG1716">
        <f t="shared" si="185"/>
        <v>0</v>
      </c>
      <c r="BO1716">
        <f t="shared" si="186"/>
        <v>0</v>
      </c>
      <c r="CC1716">
        <f t="shared" si="187"/>
        <v>0</v>
      </c>
      <c r="CD1716">
        <f t="shared" si="188"/>
        <v>0</v>
      </c>
      <c r="CG1716">
        <f ca="1">IFERROR(INDIRECT("IVA!X"&amp;MATCH(MID(COMPRAS!C1616,1,2)&amp;MID(COMPRAS!F1616,1,2)&amp;MID(COMPRAS!D1616,1,2),IVA!W:W,0)),"SIN COD.")</f>
        <v>0</v>
      </c>
      <c r="CH1716">
        <f ca="1">IFERROR(INDIRECT("IVA!Y"&amp;MATCH(MID(COMPRAS!C1616,1,2)&amp;MID(COMPRAS!F1616,1,2)&amp;MID(COMPRAS!D1616,1,2),IVA!W:W,0)),"SIN COD.")</f>
        <v>0</v>
      </c>
    </row>
    <row r="1717" spans="1:86" x14ac:dyDescent="0.25">
      <c r="A1717"/>
      <c r="B1717"/>
      <c r="D1717"/>
      <c r="AL1717">
        <f t="shared" si="182"/>
        <v>0</v>
      </c>
      <c r="AQ1717">
        <f t="shared" si="183"/>
        <v>0</v>
      </c>
      <c r="AR1717" t="str">
        <f>IFERROR(IF(OR(AP1717=338,AP1717=340,AP1717=341,AP1717=342,AP1717="342A",AP1717="342B"),PorcenRet(AP1717,AT1717,AU1717),INDEX(PORCENTAJEBUSCAR,MATCH(AP1717,CódigoRET,0),4)*1),"")</f>
        <v/>
      </c>
      <c r="AS1717">
        <f t="shared" si="184"/>
        <v>0</v>
      </c>
      <c r="BF1717" t="str">
        <f>IFERROR(IF(OR(BD1717=338,BD1717=340,BD1717=341,BD1717=342,BD1717="342A",BD1717="342B"),PorcenRet(BD1717,BH1717,BI1717),INDEX(PORCENTAJEBUSCAR,MATCH(BD1717,CódigoRET,0),4)*1),"")</f>
        <v/>
      </c>
      <c r="BG1717">
        <f t="shared" si="185"/>
        <v>0</v>
      </c>
      <c r="BO1717">
        <f t="shared" si="186"/>
        <v>0</v>
      </c>
      <c r="CC1717">
        <f t="shared" si="187"/>
        <v>0</v>
      </c>
      <c r="CD1717">
        <f t="shared" si="188"/>
        <v>0</v>
      </c>
      <c r="CG1717">
        <f ca="1">IFERROR(INDIRECT("IVA!X"&amp;MATCH(MID(COMPRAS!C1617,1,2)&amp;MID(COMPRAS!F1617,1,2)&amp;MID(COMPRAS!D1617,1,2),IVA!W:W,0)),"SIN COD.")</f>
        <v>0</v>
      </c>
      <c r="CH1717">
        <f ca="1">IFERROR(INDIRECT("IVA!Y"&amp;MATCH(MID(COMPRAS!C1617,1,2)&amp;MID(COMPRAS!F1617,1,2)&amp;MID(COMPRAS!D1617,1,2),IVA!W:W,0)),"SIN COD.")</f>
        <v>0</v>
      </c>
    </row>
    <row r="1718" spans="1:86" x14ac:dyDescent="0.25">
      <c r="A1718"/>
      <c r="B1718"/>
      <c r="D1718"/>
      <c r="AL1718">
        <f t="shared" si="182"/>
        <v>0</v>
      </c>
      <c r="AQ1718">
        <f t="shared" si="183"/>
        <v>0</v>
      </c>
      <c r="AR1718" t="str">
        <f>IFERROR(IF(OR(AP1718=338,AP1718=340,AP1718=341,AP1718=342,AP1718="342A",AP1718="342B"),PorcenRet(AP1718,AT1718,AU1718),INDEX(PORCENTAJEBUSCAR,MATCH(AP1718,CódigoRET,0),4)*1),"")</f>
        <v/>
      </c>
      <c r="AS1718">
        <f t="shared" si="184"/>
        <v>0</v>
      </c>
      <c r="BF1718" t="str">
        <f>IFERROR(IF(OR(BD1718=338,BD1718=340,BD1718=341,BD1718=342,BD1718="342A",BD1718="342B"),PorcenRet(BD1718,BH1718,BI1718),INDEX(PORCENTAJEBUSCAR,MATCH(BD1718,CódigoRET,0),4)*1),"")</f>
        <v/>
      </c>
      <c r="BG1718">
        <f t="shared" si="185"/>
        <v>0</v>
      </c>
      <c r="BO1718">
        <f t="shared" si="186"/>
        <v>0</v>
      </c>
      <c r="CC1718">
        <f t="shared" si="187"/>
        <v>0</v>
      </c>
      <c r="CD1718">
        <f t="shared" si="188"/>
        <v>0</v>
      </c>
      <c r="CG1718">
        <f ca="1">IFERROR(INDIRECT("IVA!X"&amp;MATCH(MID(COMPRAS!C1618,1,2)&amp;MID(COMPRAS!F1618,1,2)&amp;MID(COMPRAS!D1618,1,2),IVA!W:W,0)),"SIN COD.")</f>
        <v>0</v>
      </c>
      <c r="CH1718">
        <f ca="1">IFERROR(INDIRECT("IVA!Y"&amp;MATCH(MID(COMPRAS!C1618,1,2)&amp;MID(COMPRAS!F1618,1,2)&amp;MID(COMPRAS!D1618,1,2),IVA!W:W,0)),"SIN COD.")</f>
        <v>0</v>
      </c>
    </row>
    <row r="1719" spans="1:86" x14ac:dyDescent="0.25">
      <c r="A1719"/>
      <c r="B1719"/>
      <c r="D1719"/>
      <c r="AL1719">
        <f t="shared" si="182"/>
        <v>0</v>
      </c>
      <c r="AQ1719">
        <f t="shared" si="183"/>
        <v>0</v>
      </c>
      <c r="AR1719" t="str">
        <f>IFERROR(IF(OR(AP1719=338,AP1719=340,AP1719=341,AP1719=342,AP1719="342A",AP1719="342B"),PorcenRet(AP1719,AT1719,AU1719),INDEX(PORCENTAJEBUSCAR,MATCH(AP1719,CódigoRET,0),4)*1),"")</f>
        <v/>
      </c>
      <c r="AS1719">
        <f t="shared" si="184"/>
        <v>0</v>
      </c>
      <c r="BF1719" t="str">
        <f>IFERROR(IF(OR(BD1719=338,BD1719=340,BD1719=341,BD1719=342,BD1719="342A",BD1719="342B"),PorcenRet(BD1719,BH1719,BI1719),INDEX(PORCENTAJEBUSCAR,MATCH(BD1719,CódigoRET,0),4)*1),"")</f>
        <v/>
      </c>
      <c r="BG1719">
        <f t="shared" si="185"/>
        <v>0</v>
      </c>
      <c r="BO1719">
        <f t="shared" si="186"/>
        <v>0</v>
      </c>
      <c r="CC1719">
        <f t="shared" si="187"/>
        <v>0</v>
      </c>
      <c r="CD1719">
        <f t="shared" si="188"/>
        <v>0</v>
      </c>
      <c r="CG1719">
        <f ca="1">IFERROR(INDIRECT("IVA!X"&amp;MATCH(MID(COMPRAS!C1619,1,2)&amp;MID(COMPRAS!F1619,1,2)&amp;MID(COMPRAS!D1619,1,2),IVA!W:W,0)),"SIN COD.")</f>
        <v>0</v>
      </c>
      <c r="CH1719">
        <f ca="1">IFERROR(INDIRECT("IVA!Y"&amp;MATCH(MID(COMPRAS!C1619,1,2)&amp;MID(COMPRAS!F1619,1,2)&amp;MID(COMPRAS!D1619,1,2),IVA!W:W,0)),"SIN COD.")</f>
        <v>0</v>
      </c>
    </row>
    <row r="1720" spans="1:86" x14ac:dyDescent="0.25">
      <c r="A1720"/>
      <c r="B1720"/>
      <c r="D1720"/>
      <c r="AL1720">
        <f t="shared" si="182"/>
        <v>0</v>
      </c>
      <c r="AQ1720">
        <f t="shared" si="183"/>
        <v>0</v>
      </c>
      <c r="AR1720" t="str">
        <f>IFERROR(IF(OR(AP1720=338,AP1720=340,AP1720=341,AP1720=342,AP1720="342A",AP1720="342B"),PorcenRet(AP1720,AT1720,AU1720),INDEX(PORCENTAJEBUSCAR,MATCH(AP1720,CódigoRET,0),4)*1),"")</f>
        <v/>
      </c>
      <c r="AS1720">
        <f t="shared" si="184"/>
        <v>0</v>
      </c>
      <c r="BF1720" t="str">
        <f>IFERROR(IF(OR(BD1720=338,BD1720=340,BD1720=341,BD1720=342,BD1720="342A",BD1720="342B"),PorcenRet(BD1720,BH1720,BI1720),INDEX(PORCENTAJEBUSCAR,MATCH(BD1720,CódigoRET,0),4)*1),"")</f>
        <v/>
      </c>
      <c r="BG1720">
        <f t="shared" si="185"/>
        <v>0</v>
      </c>
      <c r="BO1720">
        <f t="shared" si="186"/>
        <v>0</v>
      </c>
      <c r="CC1720">
        <f t="shared" si="187"/>
        <v>0</v>
      </c>
      <c r="CD1720">
        <f t="shared" si="188"/>
        <v>0</v>
      </c>
      <c r="CG1720">
        <f ca="1">IFERROR(INDIRECT("IVA!X"&amp;MATCH(MID(COMPRAS!C1620,1,2)&amp;MID(COMPRAS!F1620,1,2)&amp;MID(COMPRAS!D1620,1,2),IVA!W:W,0)),"SIN COD.")</f>
        <v>0</v>
      </c>
      <c r="CH1720">
        <f ca="1">IFERROR(INDIRECT("IVA!Y"&amp;MATCH(MID(COMPRAS!C1620,1,2)&amp;MID(COMPRAS!F1620,1,2)&amp;MID(COMPRAS!D1620,1,2),IVA!W:W,0)),"SIN COD.")</f>
        <v>0</v>
      </c>
    </row>
    <row r="1721" spans="1:86" x14ac:dyDescent="0.25">
      <c r="A1721"/>
      <c r="B1721"/>
      <c r="D1721"/>
      <c r="AL1721">
        <f t="shared" si="182"/>
        <v>0</v>
      </c>
      <c r="AQ1721">
        <f t="shared" si="183"/>
        <v>0</v>
      </c>
      <c r="AR1721" t="str">
        <f>IFERROR(IF(OR(AP1721=338,AP1721=340,AP1721=341,AP1721=342,AP1721="342A",AP1721="342B"),PorcenRet(AP1721,AT1721,AU1721),INDEX(PORCENTAJEBUSCAR,MATCH(AP1721,CódigoRET,0),4)*1),"")</f>
        <v/>
      </c>
      <c r="AS1721">
        <f t="shared" si="184"/>
        <v>0</v>
      </c>
      <c r="BF1721" t="str">
        <f>IFERROR(IF(OR(BD1721=338,BD1721=340,BD1721=341,BD1721=342,BD1721="342A",BD1721="342B"),PorcenRet(BD1721,BH1721,BI1721),INDEX(PORCENTAJEBUSCAR,MATCH(BD1721,CódigoRET,0),4)*1),"")</f>
        <v/>
      </c>
      <c r="BG1721">
        <f t="shared" si="185"/>
        <v>0</v>
      </c>
      <c r="BO1721">
        <f t="shared" si="186"/>
        <v>0</v>
      </c>
      <c r="CC1721">
        <f t="shared" si="187"/>
        <v>0</v>
      </c>
      <c r="CD1721">
        <f t="shared" si="188"/>
        <v>0</v>
      </c>
      <c r="CG1721">
        <f ca="1">IFERROR(INDIRECT("IVA!X"&amp;MATCH(MID(COMPRAS!C1621,1,2)&amp;MID(COMPRAS!F1621,1,2)&amp;MID(COMPRAS!D1621,1,2),IVA!W:W,0)),"SIN COD.")</f>
        <v>0</v>
      </c>
      <c r="CH1721">
        <f ca="1">IFERROR(INDIRECT("IVA!Y"&amp;MATCH(MID(COMPRAS!C1621,1,2)&amp;MID(COMPRAS!F1621,1,2)&amp;MID(COMPRAS!D1621,1,2),IVA!W:W,0)),"SIN COD.")</f>
        <v>0</v>
      </c>
    </row>
    <row r="1722" spans="1:86" x14ac:dyDescent="0.25">
      <c r="A1722"/>
      <c r="B1722"/>
      <c r="D1722"/>
      <c r="AL1722">
        <f t="shared" si="182"/>
        <v>0</v>
      </c>
      <c r="AQ1722">
        <f t="shared" si="183"/>
        <v>0</v>
      </c>
      <c r="AR1722" t="str">
        <f>IFERROR(IF(OR(AP1722=338,AP1722=340,AP1722=341,AP1722=342,AP1722="342A",AP1722="342B"),PorcenRet(AP1722,AT1722,AU1722),INDEX(PORCENTAJEBUSCAR,MATCH(AP1722,CódigoRET,0),4)*1),"")</f>
        <v/>
      </c>
      <c r="AS1722">
        <f t="shared" si="184"/>
        <v>0</v>
      </c>
      <c r="BF1722" t="str">
        <f>IFERROR(IF(OR(BD1722=338,BD1722=340,BD1722=341,BD1722=342,BD1722="342A",BD1722="342B"),PorcenRet(BD1722,BH1722,BI1722),INDEX(PORCENTAJEBUSCAR,MATCH(BD1722,CódigoRET,0),4)*1),"")</f>
        <v/>
      </c>
      <c r="BG1722">
        <f t="shared" si="185"/>
        <v>0</v>
      </c>
      <c r="BO1722">
        <f t="shared" si="186"/>
        <v>0</v>
      </c>
      <c r="CC1722">
        <f t="shared" si="187"/>
        <v>0</v>
      </c>
      <c r="CD1722">
        <f t="shared" si="188"/>
        <v>0</v>
      </c>
      <c r="CG1722">
        <f ca="1">IFERROR(INDIRECT("IVA!X"&amp;MATCH(MID(COMPRAS!C1622,1,2)&amp;MID(COMPRAS!F1622,1,2)&amp;MID(COMPRAS!D1622,1,2),IVA!W:W,0)),"SIN COD.")</f>
        <v>0</v>
      </c>
      <c r="CH1722">
        <f ca="1">IFERROR(INDIRECT("IVA!Y"&amp;MATCH(MID(COMPRAS!C1622,1,2)&amp;MID(COMPRAS!F1622,1,2)&amp;MID(COMPRAS!D1622,1,2),IVA!W:W,0)),"SIN COD.")</f>
        <v>0</v>
      </c>
    </row>
    <row r="1723" spans="1:86" x14ac:dyDescent="0.25">
      <c r="A1723"/>
      <c r="B1723"/>
      <c r="D1723"/>
      <c r="AL1723">
        <f t="shared" si="182"/>
        <v>0</v>
      </c>
      <c r="AQ1723">
        <f t="shared" si="183"/>
        <v>0</v>
      </c>
      <c r="AR1723" t="str">
        <f>IFERROR(IF(OR(AP1723=338,AP1723=340,AP1723=341,AP1723=342,AP1723="342A",AP1723="342B"),PorcenRet(AP1723,AT1723,AU1723),INDEX(PORCENTAJEBUSCAR,MATCH(AP1723,CódigoRET,0),4)*1),"")</f>
        <v/>
      </c>
      <c r="AS1723">
        <f t="shared" si="184"/>
        <v>0</v>
      </c>
      <c r="BF1723" t="str">
        <f>IFERROR(IF(OR(BD1723=338,BD1723=340,BD1723=341,BD1723=342,BD1723="342A",BD1723="342B"),PorcenRet(BD1723,BH1723,BI1723),INDEX(PORCENTAJEBUSCAR,MATCH(BD1723,CódigoRET,0),4)*1),"")</f>
        <v/>
      </c>
      <c r="BG1723">
        <f t="shared" si="185"/>
        <v>0</v>
      </c>
      <c r="BO1723">
        <f t="shared" si="186"/>
        <v>0</v>
      </c>
      <c r="CC1723">
        <f t="shared" si="187"/>
        <v>0</v>
      </c>
      <c r="CD1723">
        <f t="shared" si="188"/>
        <v>0</v>
      </c>
      <c r="CG1723">
        <f ca="1">IFERROR(INDIRECT("IVA!X"&amp;MATCH(MID(COMPRAS!C1623,1,2)&amp;MID(COMPRAS!F1623,1,2)&amp;MID(COMPRAS!D1623,1,2),IVA!W:W,0)),"SIN COD.")</f>
        <v>0</v>
      </c>
      <c r="CH1723">
        <f ca="1">IFERROR(INDIRECT("IVA!Y"&amp;MATCH(MID(COMPRAS!C1623,1,2)&amp;MID(COMPRAS!F1623,1,2)&amp;MID(COMPRAS!D1623,1,2),IVA!W:W,0)),"SIN COD.")</f>
        <v>0</v>
      </c>
    </row>
    <row r="1724" spans="1:86" x14ac:dyDescent="0.25">
      <c r="A1724"/>
      <c r="B1724"/>
      <c r="D1724"/>
      <c r="AL1724">
        <f t="shared" si="182"/>
        <v>0</v>
      </c>
      <c r="AQ1724">
        <f t="shared" si="183"/>
        <v>0</v>
      </c>
      <c r="AR1724" t="str">
        <f>IFERROR(IF(OR(AP1724=338,AP1724=340,AP1724=341,AP1724=342,AP1724="342A",AP1724="342B"),PorcenRet(AP1724,AT1724,AU1724),INDEX(PORCENTAJEBUSCAR,MATCH(AP1724,CódigoRET,0),4)*1),"")</f>
        <v/>
      </c>
      <c r="AS1724">
        <f t="shared" si="184"/>
        <v>0</v>
      </c>
      <c r="BF1724" t="str">
        <f>IFERROR(IF(OR(BD1724=338,BD1724=340,BD1724=341,BD1724=342,BD1724="342A",BD1724="342B"),PorcenRet(BD1724,BH1724,BI1724),INDEX(PORCENTAJEBUSCAR,MATCH(BD1724,CódigoRET,0),4)*1),"")</f>
        <v/>
      </c>
      <c r="BG1724">
        <f t="shared" si="185"/>
        <v>0</v>
      </c>
      <c r="BO1724">
        <f t="shared" si="186"/>
        <v>0</v>
      </c>
      <c r="CC1724">
        <f t="shared" si="187"/>
        <v>0</v>
      </c>
      <c r="CD1724">
        <f t="shared" si="188"/>
        <v>0</v>
      </c>
      <c r="CG1724">
        <f ca="1">IFERROR(INDIRECT("IVA!X"&amp;MATCH(MID(COMPRAS!C1624,1,2)&amp;MID(COMPRAS!F1624,1,2)&amp;MID(COMPRAS!D1624,1,2),IVA!W:W,0)),"SIN COD.")</f>
        <v>0</v>
      </c>
      <c r="CH1724">
        <f ca="1">IFERROR(INDIRECT("IVA!Y"&amp;MATCH(MID(COMPRAS!C1624,1,2)&amp;MID(COMPRAS!F1624,1,2)&amp;MID(COMPRAS!D1624,1,2),IVA!W:W,0)),"SIN COD.")</f>
        <v>0</v>
      </c>
    </row>
    <row r="1725" spans="1:86" x14ac:dyDescent="0.25">
      <c r="A1725"/>
      <c r="B1725"/>
      <c r="D1725"/>
      <c r="AL1725">
        <f t="shared" si="182"/>
        <v>0</v>
      </c>
      <c r="AQ1725">
        <f t="shared" si="183"/>
        <v>0</v>
      </c>
      <c r="AR1725" t="str">
        <f>IFERROR(IF(OR(AP1725=338,AP1725=340,AP1725=341,AP1725=342,AP1725="342A",AP1725="342B"),PorcenRet(AP1725,AT1725,AU1725),INDEX(PORCENTAJEBUSCAR,MATCH(AP1725,CódigoRET,0),4)*1),"")</f>
        <v/>
      </c>
      <c r="AS1725">
        <f t="shared" si="184"/>
        <v>0</v>
      </c>
      <c r="BF1725" t="str">
        <f>IFERROR(IF(OR(BD1725=338,BD1725=340,BD1725=341,BD1725=342,BD1725="342A",BD1725="342B"),PorcenRet(BD1725,BH1725,BI1725),INDEX(PORCENTAJEBUSCAR,MATCH(BD1725,CódigoRET,0),4)*1),"")</f>
        <v/>
      </c>
      <c r="BG1725">
        <f t="shared" si="185"/>
        <v>0</v>
      </c>
      <c r="BO1725">
        <f t="shared" si="186"/>
        <v>0</v>
      </c>
      <c r="CC1725">
        <f t="shared" si="187"/>
        <v>0</v>
      </c>
      <c r="CD1725">
        <f t="shared" si="188"/>
        <v>0</v>
      </c>
      <c r="CG1725">
        <f ca="1">IFERROR(INDIRECT("IVA!X"&amp;MATCH(MID(COMPRAS!C1625,1,2)&amp;MID(COMPRAS!F1625,1,2)&amp;MID(COMPRAS!D1625,1,2),IVA!W:W,0)),"SIN COD.")</f>
        <v>0</v>
      </c>
      <c r="CH1725">
        <f ca="1">IFERROR(INDIRECT("IVA!Y"&amp;MATCH(MID(COMPRAS!C1625,1,2)&amp;MID(COMPRAS!F1625,1,2)&amp;MID(COMPRAS!D1625,1,2),IVA!W:W,0)),"SIN COD.")</f>
        <v>0</v>
      </c>
    </row>
    <row r="1726" spans="1:86" x14ac:dyDescent="0.25">
      <c r="A1726"/>
      <c r="B1726"/>
      <c r="D1726"/>
      <c r="AL1726">
        <f t="shared" si="182"/>
        <v>0</v>
      </c>
      <c r="AQ1726">
        <f t="shared" si="183"/>
        <v>0</v>
      </c>
      <c r="AR1726" t="str">
        <f>IFERROR(IF(OR(AP1726=338,AP1726=340,AP1726=341,AP1726=342,AP1726="342A",AP1726="342B"),PorcenRet(AP1726,AT1726,AU1726),INDEX(PORCENTAJEBUSCAR,MATCH(AP1726,CódigoRET,0),4)*1),"")</f>
        <v/>
      </c>
      <c r="AS1726">
        <f t="shared" si="184"/>
        <v>0</v>
      </c>
      <c r="BF1726" t="str">
        <f>IFERROR(IF(OR(BD1726=338,BD1726=340,BD1726=341,BD1726=342,BD1726="342A",BD1726="342B"),PorcenRet(BD1726,BH1726,BI1726),INDEX(PORCENTAJEBUSCAR,MATCH(BD1726,CódigoRET,0),4)*1),"")</f>
        <v/>
      </c>
      <c r="BG1726">
        <f t="shared" si="185"/>
        <v>0</v>
      </c>
      <c r="BO1726">
        <f t="shared" si="186"/>
        <v>0</v>
      </c>
      <c r="CC1726">
        <f t="shared" si="187"/>
        <v>0</v>
      </c>
      <c r="CD1726">
        <f t="shared" si="188"/>
        <v>0</v>
      </c>
      <c r="CG1726">
        <f ca="1">IFERROR(INDIRECT("IVA!X"&amp;MATCH(MID(COMPRAS!C1626,1,2)&amp;MID(COMPRAS!F1626,1,2)&amp;MID(COMPRAS!D1626,1,2),IVA!W:W,0)),"SIN COD.")</f>
        <v>0</v>
      </c>
      <c r="CH1726">
        <f ca="1">IFERROR(INDIRECT("IVA!Y"&amp;MATCH(MID(COMPRAS!C1626,1,2)&amp;MID(COMPRAS!F1626,1,2)&amp;MID(COMPRAS!D1626,1,2),IVA!W:W,0)),"SIN COD.")</f>
        <v>0</v>
      </c>
    </row>
    <row r="1727" spans="1:86" x14ac:dyDescent="0.25">
      <c r="A1727"/>
      <c r="B1727"/>
      <c r="D1727"/>
      <c r="AL1727">
        <f t="shared" si="182"/>
        <v>0</v>
      </c>
      <c r="AQ1727">
        <f t="shared" si="183"/>
        <v>0</v>
      </c>
      <c r="AR1727" t="str">
        <f>IFERROR(IF(OR(AP1727=338,AP1727=340,AP1727=341,AP1727=342,AP1727="342A",AP1727="342B"),PorcenRet(AP1727,AT1727,AU1727),INDEX(PORCENTAJEBUSCAR,MATCH(AP1727,CódigoRET,0),4)*1),"")</f>
        <v/>
      </c>
      <c r="AS1727">
        <f t="shared" si="184"/>
        <v>0</v>
      </c>
      <c r="BF1727" t="str">
        <f>IFERROR(IF(OR(BD1727=338,BD1727=340,BD1727=341,BD1727=342,BD1727="342A",BD1727="342B"),PorcenRet(BD1727,BH1727,BI1727),INDEX(PORCENTAJEBUSCAR,MATCH(BD1727,CódigoRET,0),4)*1),"")</f>
        <v/>
      </c>
      <c r="BG1727">
        <f t="shared" si="185"/>
        <v>0</v>
      </c>
      <c r="BO1727">
        <f t="shared" si="186"/>
        <v>0</v>
      </c>
      <c r="CC1727">
        <f t="shared" si="187"/>
        <v>0</v>
      </c>
      <c r="CD1727">
        <f t="shared" si="188"/>
        <v>0</v>
      </c>
      <c r="CG1727">
        <f ca="1">IFERROR(INDIRECT("IVA!X"&amp;MATCH(MID(COMPRAS!C1627,1,2)&amp;MID(COMPRAS!F1627,1,2)&amp;MID(COMPRAS!D1627,1,2),IVA!W:W,0)),"SIN COD.")</f>
        <v>0</v>
      </c>
      <c r="CH1727">
        <f ca="1">IFERROR(INDIRECT("IVA!Y"&amp;MATCH(MID(COMPRAS!C1627,1,2)&amp;MID(COMPRAS!F1627,1,2)&amp;MID(COMPRAS!D1627,1,2),IVA!W:W,0)),"SIN COD.")</f>
        <v>0</v>
      </c>
    </row>
    <row r="1728" spans="1:86" x14ac:dyDescent="0.25">
      <c r="A1728"/>
      <c r="B1728"/>
      <c r="D1728"/>
      <c r="AL1728">
        <f t="shared" si="182"/>
        <v>0</v>
      </c>
      <c r="AQ1728">
        <f t="shared" si="183"/>
        <v>0</v>
      </c>
      <c r="AR1728" t="str">
        <f>IFERROR(IF(OR(AP1728=338,AP1728=340,AP1728=341,AP1728=342,AP1728="342A",AP1728="342B"),PorcenRet(AP1728,AT1728,AU1728),INDEX(PORCENTAJEBUSCAR,MATCH(AP1728,CódigoRET,0),4)*1),"")</f>
        <v/>
      </c>
      <c r="AS1728">
        <f t="shared" si="184"/>
        <v>0</v>
      </c>
      <c r="BF1728" t="str">
        <f>IFERROR(IF(OR(BD1728=338,BD1728=340,BD1728=341,BD1728=342,BD1728="342A",BD1728="342B"),PorcenRet(BD1728,BH1728,BI1728),INDEX(PORCENTAJEBUSCAR,MATCH(BD1728,CódigoRET,0),4)*1),"")</f>
        <v/>
      </c>
      <c r="BG1728">
        <f t="shared" si="185"/>
        <v>0</v>
      </c>
      <c r="BO1728">
        <f t="shared" si="186"/>
        <v>0</v>
      </c>
      <c r="CC1728">
        <f t="shared" si="187"/>
        <v>0</v>
      </c>
      <c r="CD1728">
        <f t="shared" si="188"/>
        <v>0</v>
      </c>
      <c r="CG1728">
        <f ca="1">IFERROR(INDIRECT("IVA!X"&amp;MATCH(MID(COMPRAS!C1628,1,2)&amp;MID(COMPRAS!F1628,1,2)&amp;MID(COMPRAS!D1628,1,2),IVA!W:W,0)),"SIN COD.")</f>
        <v>0</v>
      </c>
      <c r="CH1728">
        <f ca="1">IFERROR(INDIRECT("IVA!Y"&amp;MATCH(MID(COMPRAS!C1628,1,2)&amp;MID(COMPRAS!F1628,1,2)&amp;MID(COMPRAS!D1628,1,2),IVA!W:W,0)),"SIN COD.")</f>
        <v>0</v>
      </c>
    </row>
    <row r="1729" spans="1:86" x14ac:dyDescent="0.25">
      <c r="A1729"/>
      <c r="B1729"/>
      <c r="D1729"/>
      <c r="AL1729">
        <f t="shared" si="182"/>
        <v>0</v>
      </c>
      <c r="AQ1729">
        <f t="shared" si="183"/>
        <v>0</v>
      </c>
      <c r="AR1729" t="str">
        <f>IFERROR(IF(OR(AP1729=338,AP1729=340,AP1729=341,AP1729=342,AP1729="342A",AP1729="342B"),PorcenRet(AP1729,AT1729,AU1729),INDEX(PORCENTAJEBUSCAR,MATCH(AP1729,CódigoRET,0),4)*1),"")</f>
        <v/>
      </c>
      <c r="AS1729">
        <f t="shared" si="184"/>
        <v>0</v>
      </c>
      <c r="BF1729" t="str">
        <f>IFERROR(IF(OR(BD1729=338,BD1729=340,BD1729=341,BD1729=342,BD1729="342A",BD1729="342B"),PorcenRet(BD1729,BH1729,BI1729),INDEX(PORCENTAJEBUSCAR,MATCH(BD1729,CódigoRET,0),4)*1),"")</f>
        <v/>
      </c>
      <c r="BG1729">
        <f t="shared" si="185"/>
        <v>0</v>
      </c>
      <c r="BO1729">
        <f t="shared" si="186"/>
        <v>0</v>
      </c>
      <c r="CC1729">
        <f t="shared" si="187"/>
        <v>0</v>
      </c>
      <c r="CD1729">
        <f t="shared" si="188"/>
        <v>0</v>
      </c>
      <c r="CG1729">
        <f ca="1">IFERROR(INDIRECT("IVA!X"&amp;MATCH(MID(COMPRAS!C1629,1,2)&amp;MID(COMPRAS!F1629,1,2)&amp;MID(COMPRAS!D1629,1,2),IVA!W:W,0)),"SIN COD.")</f>
        <v>0</v>
      </c>
      <c r="CH1729">
        <f ca="1">IFERROR(INDIRECT("IVA!Y"&amp;MATCH(MID(COMPRAS!C1629,1,2)&amp;MID(COMPRAS!F1629,1,2)&amp;MID(COMPRAS!D1629,1,2),IVA!W:W,0)),"SIN COD.")</f>
        <v>0</v>
      </c>
    </row>
    <row r="1730" spans="1:86" x14ac:dyDescent="0.25">
      <c r="A1730"/>
      <c r="B1730"/>
      <c r="D1730"/>
      <c r="AL1730">
        <f t="shared" ref="AL1730:AL1793" si="189">O1730+P1730+Q1730+R1730+S1730+T1730+U1730+V1730</f>
        <v>0</v>
      </c>
      <c r="AQ1730">
        <f t="shared" ref="AQ1730:AQ1793" si="190">+P1730+Q1730+R1730+S1730-BE1730-BQ1730-BW1730+O1730</f>
        <v>0</v>
      </c>
      <c r="AR1730" t="str">
        <f>IFERROR(IF(OR(AP1730=338,AP1730=340,AP1730=341,AP1730=342,AP1730="342A",AP1730="342B"),PorcenRet(AP1730,AT1730,AU1730),INDEX(PORCENTAJEBUSCAR,MATCH(AP1730,CódigoRET,0),4)*1),"")</f>
        <v/>
      </c>
      <c r="AS1730">
        <f t="shared" ref="AS1730:AS1793" si="191">ROUND(IF(AP1730="",0,AQ1730*(AR1730/100)),2)</f>
        <v>0</v>
      </c>
      <c r="BF1730" t="str">
        <f>IFERROR(IF(OR(BD1730=338,BD1730=340,BD1730=341,BD1730=342,BD1730="342A",BD1730="342B"),PorcenRet(BD1730,BH1730,BI1730),INDEX(PORCENTAJEBUSCAR,MATCH(BD1730,CódigoRET,0),4)*1),"")</f>
        <v/>
      </c>
      <c r="BG1730">
        <f t="shared" ref="BG1730:BG1793" si="192">ROUND(IF(BD1730="",0,BE1730*(BF1730/100)),2)</f>
        <v>0</v>
      </c>
      <c r="BO1730">
        <f t="shared" ref="BO1730:BO1793" si="193">IF(MID(F1730,1,2)="41",SUM(O1730:S1730),0)</f>
        <v>0</v>
      </c>
      <c r="CC1730">
        <f t="shared" ref="CC1730:CC1793" si="194">O1730+P1730+Q1730+R1730+S1730</f>
        <v>0</v>
      </c>
      <c r="CD1730">
        <f t="shared" ref="CD1730:CD1793" si="195">T1730+U1730</f>
        <v>0</v>
      </c>
      <c r="CG1730">
        <f ca="1">IFERROR(INDIRECT("IVA!X"&amp;MATCH(MID(COMPRAS!C1630,1,2)&amp;MID(COMPRAS!F1630,1,2)&amp;MID(COMPRAS!D1630,1,2),IVA!W:W,0)),"SIN COD.")</f>
        <v>0</v>
      </c>
      <c r="CH1730">
        <f ca="1">IFERROR(INDIRECT("IVA!Y"&amp;MATCH(MID(COMPRAS!C1630,1,2)&amp;MID(COMPRAS!F1630,1,2)&amp;MID(COMPRAS!D1630,1,2),IVA!W:W,0)),"SIN COD.")</f>
        <v>0</v>
      </c>
    </row>
    <row r="1731" spans="1:86" x14ac:dyDescent="0.25">
      <c r="A1731"/>
      <c r="B1731"/>
      <c r="D1731"/>
      <c r="AL1731">
        <f t="shared" si="189"/>
        <v>0</v>
      </c>
      <c r="AQ1731">
        <f t="shared" si="190"/>
        <v>0</v>
      </c>
      <c r="AR1731" t="str">
        <f>IFERROR(IF(OR(AP1731=338,AP1731=340,AP1731=341,AP1731=342,AP1731="342A",AP1731="342B"),PorcenRet(AP1731,AT1731,AU1731),INDEX(PORCENTAJEBUSCAR,MATCH(AP1731,CódigoRET,0),4)*1),"")</f>
        <v/>
      </c>
      <c r="AS1731">
        <f t="shared" si="191"/>
        <v>0</v>
      </c>
      <c r="BF1731" t="str">
        <f>IFERROR(IF(OR(BD1731=338,BD1731=340,BD1731=341,BD1731=342,BD1731="342A",BD1731="342B"),PorcenRet(BD1731,BH1731,BI1731),INDEX(PORCENTAJEBUSCAR,MATCH(BD1731,CódigoRET,0),4)*1),"")</f>
        <v/>
      </c>
      <c r="BG1731">
        <f t="shared" si="192"/>
        <v>0</v>
      </c>
      <c r="BO1731">
        <f t="shared" si="193"/>
        <v>0</v>
      </c>
      <c r="CC1731">
        <f t="shared" si="194"/>
        <v>0</v>
      </c>
      <c r="CD1731">
        <f t="shared" si="195"/>
        <v>0</v>
      </c>
      <c r="CG1731">
        <f ca="1">IFERROR(INDIRECT("IVA!X"&amp;MATCH(MID(COMPRAS!C1631,1,2)&amp;MID(COMPRAS!F1631,1,2)&amp;MID(COMPRAS!D1631,1,2),IVA!W:W,0)),"SIN COD.")</f>
        <v>0</v>
      </c>
      <c r="CH1731">
        <f ca="1">IFERROR(INDIRECT("IVA!Y"&amp;MATCH(MID(COMPRAS!C1631,1,2)&amp;MID(COMPRAS!F1631,1,2)&amp;MID(COMPRAS!D1631,1,2),IVA!W:W,0)),"SIN COD.")</f>
        <v>0</v>
      </c>
    </row>
    <row r="1732" spans="1:86" x14ac:dyDescent="0.25">
      <c r="A1732"/>
      <c r="B1732"/>
      <c r="D1732"/>
      <c r="AL1732">
        <f t="shared" si="189"/>
        <v>0</v>
      </c>
      <c r="AQ1732">
        <f t="shared" si="190"/>
        <v>0</v>
      </c>
      <c r="AR1732" t="str">
        <f>IFERROR(IF(OR(AP1732=338,AP1732=340,AP1732=341,AP1732=342,AP1732="342A",AP1732="342B"),PorcenRet(AP1732,AT1732,AU1732),INDEX(PORCENTAJEBUSCAR,MATCH(AP1732,CódigoRET,0),4)*1),"")</f>
        <v/>
      </c>
      <c r="AS1732">
        <f t="shared" si="191"/>
        <v>0</v>
      </c>
      <c r="BF1732" t="str">
        <f>IFERROR(IF(OR(BD1732=338,BD1732=340,BD1732=341,BD1732=342,BD1732="342A",BD1732="342B"),PorcenRet(BD1732,BH1732,BI1732),INDEX(PORCENTAJEBUSCAR,MATCH(BD1732,CódigoRET,0),4)*1),"")</f>
        <v/>
      </c>
      <c r="BG1732">
        <f t="shared" si="192"/>
        <v>0</v>
      </c>
      <c r="BO1732">
        <f t="shared" si="193"/>
        <v>0</v>
      </c>
      <c r="CC1732">
        <f t="shared" si="194"/>
        <v>0</v>
      </c>
      <c r="CD1732">
        <f t="shared" si="195"/>
        <v>0</v>
      </c>
      <c r="CG1732">
        <f ca="1">IFERROR(INDIRECT("IVA!X"&amp;MATCH(MID(COMPRAS!C1632,1,2)&amp;MID(COMPRAS!F1632,1,2)&amp;MID(COMPRAS!D1632,1,2),IVA!W:W,0)),"SIN COD.")</f>
        <v>0</v>
      </c>
      <c r="CH1732">
        <f ca="1">IFERROR(INDIRECT("IVA!Y"&amp;MATCH(MID(COMPRAS!C1632,1,2)&amp;MID(COMPRAS!F1632,1,2)&amp;MID(COMPRAS!D1632,1,2),IVA!W:W,0)),"SIN COD.")</f>
        <v>0</v>
      </c>
    </row>
    <row r="1733" spans="1:86" x14ac:dyDescent="0.25">
      <c r="A1733"/>
      <c r="B1733"/>
      <c r="D1733"/>
      <c r="AL1733">
        <f t="shared" si="189"/>
        <v>0</v>
      </c>
      <c r="AQ1733">
        <f t="shared" si="190"/>
        <v>0</v>
      </c>
      <c r="AR1733" t="str">
        <f>IFERROR(IF(OR(AP1733=338,AP1733=340,AP1733=341,AP1733=342,AP1733="342A",AP1733="342B"),PorcenRet(AP1733,AT1733,AU1733),INDEX(PORCENTAJEBUSCAR,MATCH(AP1733,CódigoRET,0),4)*1),"")</f>
        <v/>
      </c>
      <c r="AS1733">
        <f t="shared" si="191"/>
        <v>0</v>
      </c>
      <c r="BF1733" t="str">
        <f>IFERROR(IF(OR(BD1733=338,BD1733=340,BD1733=341,BD1733=342,BD1733="342A",BD1733="342B"),PorcenRet(BD1733,BH1733,BI1733),INDEX(PORCENTAJEBUSCAR,MATCH(BD1733,CódigoRET,0),4)*1),"")</f>
        <v/>
      </c>
      <c r="BG1733">
        <f t="shared" si="192"/>
        <v>0</v>
      </c>
      <c r="BO1733">
        <f t="shared" si="193"/>
        <v>0</v>
      </c>
      <c r="CC1733">
        <f t="shared" si="194"/>
        <v>0</v>
      </c>
      <c r="CD1733">
        <f t="shared" si="195"/>
        <v>0</v>
      </c>
      <c r="CG1733">
        <f ca="1">IFERROR(INDIRECT("IVA!X"&amp;MATCH(MID(COMPRAS!C1633,1,2)&amp;MID(COMPRAS!F1633,1,2)&amp;MID(COMPRAS!D1633,1,2),IVA!W:W,0)),"SIN COD.")</f>
        <v>0</v>
      </c>
      <c r="CH1733">
        <f ca="1">IFERROR(INDIRECT("IVA!Y"&amp;MATCH(MID(COMPRAS!C1633,1,2)&amp;MID(COMPRAS!F1633,1,2)&amp;MID(COMPRAS!D1633,1,2),IVA!W:W,0)),"SIN COD.")</f>
        <v>0</v>
      </c>
    </row>
    <row r="1734" spans="1:86" x14ac:dyDescent="0.25">
      <c r="A1734"/>
      <c r="B1734"/>
      <c r="D1734"/>
      <c r="AL1734">
        <f t="shared" si="189"/>
        <v>0</v>
      </c>
      <c r="AQ1734">
        <f t="shared" si="190"/>
        <v>0</v>
      </c>
      <c r="AR1734" t="str">
        <f>IFERROR(IF(OR(AP1734=338,AP1734=340,AP1734=341,AP1734=342,AP1734="342A",AP1734="342B"),PorcenRet(AP1734,AT1734,AU1734),INDEX(PORCENTAJEBUSCAR,MATCH(AP1734,CódigoRET,0),4)*1),"")</f>
        <v/>
      </c>
      <c r="AS1734">
        <f t="shared" si="191"/>
        <v>0</v>
      </c>
      <c r="BF1734" t="str">
        <f>IFERROR(IF(OR(BD1734=338,BD1734=340,BD1734=341,BD1734=342,BD1734="342A",BD1734="342B"),PorcenRet(BD1734,BH1734,BI1734),INDEX(PORCENTAJEBUSCAR,MATCH(BD1734,CódigoRET,0),4)*1),"")</f>
        <v/>
      </c>
      <c r="BG1734">
        <f t="shared" si="192"/>
        <v>0</v>
      </c>
      <c r="BO1734">
        <f t="shared" si="193"/>
        <v>0</v>
      </c>
      <c r="CC1734">
        <f t="shared" si="194"/>
        <v>0</v>
      </c>
      <c r="CD1734">
        <f t="shared" si="195"/>
        <v>0</v>
      </c>
      <c r="CG1734">
        <f ca="1">IFERROR(INDIRECT("IVA!X"&amp;MATCH(MID(COMPRAS!C1634,1,2)&amp;MID(COMPRAS!F1634,1,2)&amp;MID(COMPRAS!D1634,1,2),IVA!W:W,0)),"SIN COD.")</f>
        <v>0</v>
      </c>
      <c r="CH1734">
        <f ca="1">IFERROR(INDIRECT("IVA!Y"&amp;MATCH(MID(COMPRAS!C1634,1,2)&amp;MID(COMPRAS!F1634,1,2)&amp;MID(COMPRAS!D1634,1,2),IVA!W:W,0)),"SIN COD.")</f>
        <v>0</v>
      </c>
    </row>
    <row r="1735" spans="1:86" x14ac:dyDescent="0.25">
      <c r="A1735"/>
      <c r="B1735"/>
      <c r="D1735"/>
      <c r="AL1735">
        <f t="shared" si="189"/>
        <v>0</v>
      </c>
      <c r="AQ1735">
        <f t="shared" si="190"/>
        <v>0</v>
      </c>
      <c r="AR1735" t="str">
        <f>IFERROR(IF(OR(AP1735=338,AP1735=340,AP1735=341,AP1735=342,AP1735="342A",AP1735="342B"),PorcenRet(AP1735,AT1735,AU1735),INDEX(PORCENTAJEBUSCAR,MATCH(AP1735,CódigoRET,0),4)*1),"")</f>
        <v/>
      </c>
      <c r="AS1735">
        <f t="shared" si="191"/>
        <v>0</v>
      </c>
      <c r="BF1735" t="str">
        <f>IFERROR(IF(OR(BD1735=338,BD1735=340,BD1735=341,BD1735=342,BD1735="342A",BD1735="342B"),PorcenRet(BD1735,BH1735,BI1735),INDEX(PORCENTAJEBUSCAR,MATCH(BD1735,CódigoRET,0),4)*1),"")</f>
        <v/>
      </c>
      <c r="BG1735">
        <f t="shared" si="192"/>
        <v>0</v>
      </c>
      <c r="BO1735">
        <f t="shared" si="193"/>
        <v>0</v>
      </c>
      <c r="CC1735">
        <f t="shared" si="194"/>
        <v>0</v>
      </c>
      <c r="CD1735">
        <f t="shared" si="195"/>
        <v>0</v>
      </c>
      <c r="CG1735">
        <f ca="1">IFERROR(INDIRECT("IVA!X"&amp;MATCH(MID(COMPRAS!C1635,1,2)&amp;MID(COMPRAS!F1635,1,2)&amp;MID(COMPRAS!D1635,1,2),IVA!W:W,0)),"SIN COD.")</f>
        <v>0</v>
      </c>
      <c r="CH1735">
        <f ca="1">IFERROR(INDIRECT("IVA!Y"&amp;MATCH(MID(COMPRAS!C1635,1,2)&amp;MID(COMPRAS!F1635,1,2)&amp;MID(COMPRAS!D1635,1,2),IVA!W:W,0)),"SIN COD.")</f>
        <v>0</v>
      </c>
    </row>
    <row r="1736" spans="1:86" x14ac:dyDescent="0.25">
      <c r="A1736"/>
      <c r="B1736"/>
      <c r="D1736"/>
      <c r="AL1736">
        <f t="shared" si="189"/>
        <v>0</v>
      </c>
      <c r="AQ1736">
        <f t="shared" si="190"/>
        <v>0</v>
      </c>
      <c r="AR1736" t="str">
        <f>IFERROR(IF(OR(AP1736=338,AP1736=340,AP1736=341,AP1736=342,AP1736="342A",AP1736="342B"),PorcenRet(AP1736,AT1736,AU1736),INDEX(PORCENTAJEBUSCAR,MATCH(AP1736,CódigoRET,0),4)*1),"")</f>
        <v/>
      </c>
      <c r="AS1736">
        <f t="shared" si="191"/>
        <v>0</v>
      </c>
      <c r="BF1736" t="str">
        <f>IFERROR(IF(OR(BD1736=338,BD1736=340,BD1736=341,BD1736=342,BD1736="342A",BD1736="342B"),PorcenRet(BD1736,BH1736,BI1736),INDEX(PORCENTAJEBUSCAR,MATCH(BD1736,CódigoRET,0),4)*1),"")</f>
        <v/>
      </c>
      <c r="BG1736">
        <f t="shared" si="192"/>
        <v>0</v>
      </c>
      <c r="BO1736">
        <f t="shared" si="193"/>
        <v>0</v>
      </c>
      <c r="CC1736">
        <f t="shared" si="194"/>
        <v>0</v>
      </c>
      <c r="CD1736">
        <f t="shared" si="195"/>
        <v>0</v>
      </c>
      <c r="CG1736">
        <f ca="1">IFERROR(INDIRECT("IVA!X"&amp;MATCH(MID(COMPRAS!C1636,1,2)&amp;MID(COMPRAS!F1636,1,2)&amp;MID(COMPRAS!D1636,1,2),IVA!W:W,0)),"SIN COD.")</f>
        <v>0</v>
      </c>
      <c r="CH1736">
        <f ca="1">IFERROR(INDIRECT("IVA!Y"&amp;MATCH(MID(COMPRAS!C1636,1,2)&amp;MID(COMPRAS!F1636,1,2)&amp;MID(COMPRAS!D1636,1,2),IVA!W:W,0)),"SIN COD.")</f>
        <v>0</v>
      </c>
    </row>
    <row r="1737" spans="1:86" x14ac:dyDescent="0.25">
      <c r="A1737"/>
      <c r="B1737"/>
      <c r="D1737"/>
      <c r="AL1737">
        <f t="shared" si="189"/>
        <v>0</v>
      </c>
      <c r="AQ1737">
        <f t="shared" si="190"/>
        <v>0</v>
      </c>
      <c r="AR1737" t="str">
        <f>IFERROR(IF(OR(AP1737=338,AP1737=340,AP1737=341,AP1737=342,AP1737="342A",AP1737="342B"),PorcenRet(AP1737,AT1737,AU1737),INDEX(PORCENTAJEBUSCAR,MATCH(AP1737,CódigoRET,0),4)*1),"")</f>
        <v/>
      </c>
      <c r="AS1737">
        <f t="shared" si="191"/>
        <v>0</v>
      </c>
      <c r="BF1737" t="str">
        <f>IFERROR(IF(OR(BD1737=338,BD1737=340,BD1737=341,BD1737=342,BD1737="342A",BD1737="342B"),PorcenRet(BD1737,BH1737,BI1737),INDEX(PORCENTAJEBUSCAR,MATCH(BD1737,CódigoRET,0),4)*1),"")</f>
        <v/>
      </c>
      <c r="BG1737">
        <f t="shared" si="192"/>
        <v>0</v>
      </c>
      <c r="BO1737">
        <f t="shared" si="193"/>
        <v>0</v>
      </c>
      <c r="CC1737">
        <f t="shared" si="194"/>
        <v>0</v>
      </c>
      <c r="CD1737">
        <f t="shared" si="195"/>
        <v>0</v>
      </c>
      <c r="CG1737">
        <f ca="1">IFERROR(INDIRECT("IVA!X"&amp;MATCH(MID(COMPRAS!C1637,1,2)&amp;MID(COMPRAS!F1637,1,2)&amp;MID(COMPRAS!D1637,1,2),IVA!W:W,0)),"SIN COD.")</f>
        <v>0</v>
      </c>
      <c r="CH1737">
        <f ca="1">IFERROR(INDIRECT("IVA!Y"&amp;MATCH(MID(COMPRAS!C1637,1,2)&amp;MID(COMPRAS!F1637,1,2)&amp;MID(COMPRAS!D1637,1,2),IVA!W:W,0)),"SIN COD.")</f>
        <v>0</v>
      </c>
    </row>
    <row r="1738" spans="1:86" x14ac:dyDescent="0.25">
      <c r="A1738"/>
      <c r="B1738"/>
      <c r="D1738"/>
      <c r="AL1738">
        <f t="shared" si="189"/>
        <v>0</v>
      </c>
      <c r="AQ1738">
        <f t="shared" si="190"/>
        <v>0</v>
      </c>
      <c r="AR1738" t="str">
        <f>IFERROR(IF(OR(AP1738=338,AP1738=340,AP1738=341,AP1738=342,AP1738="342A",AP1738="342B"),PorcenRet(AP1738,AT1738,AU1738),INDEX(PORCENTAJEBUSCAR,MATCH(AP1738,CódigoRET,0),4)*1),"")</f>
        <v/>
      </c>
      <c r="AS1738">
        <f t="shared" si="191"/>
        <v>0</v>
      </c>
      <c r="BF1738" t="str">
        <f>IFERROR(IF(OR(BD1738=338,BD1738=340,BD1738=341,BD1738=342,BD1738="342A",BD1738="342B"),PorcenRet(BD1738,BH1738,BI1738),INDEX(PORCENTAJEBUSCAR,MATCH(BD1738,CódigoRET,0),4)*1),"")</f>
        <v/>
      </c>
      <c r="BG1738">
        <f t="shared" si="192"/>
        <v>0</v>
      </c>
      <c r="BO1738">
        <f t="shared" si="193"/>
        <v>0</v>
      </c>
      <c r="CC1738">
        <f t="shared" si="194"/>
        <v>0</v>
      </c>
      <c r="CD1738">
        <f t="shared" si="195"/>
        <v>0</v>
      </c>
      <c r="CG1738">
        <f ca="1">IFERROR(INDIRECT("IVA!X"&amp;MATCH(MID(COMPRAS!C1638,1,2)&amp;MID(COMPRAS!F1638,1,2)&amp;MID(COMPRAS!D1638,1,2),IVA!W:W,0)),"SIN COD.")</f>
        <v>0</v>
      </c>
      <c r="CH1738">
        <f ca="1">IFERROR(INDIRECT("IVA!Y"&amp;MATCH(MID(COMPRAS!C1638,1,2)&amp;MID(COMPRAS!F1638,1,2)&amp;MID(COMPRAS!D1638,1,2),IVA!W:W,0)),"SIN COD.")</f>
        <v>0</v>
      </c>
    </row>
    <row r="1739" spans="1:86" x14ac:dyDescent="0.25">
      <c r="A1739"/>
      <c r="B1739"/>
      <c r="D1739"/>
      <c r="AL1739">
        <f t="shared" si="189"/>
        <v>0</v>
      </c>
      <c r="AQ1739">
        <f t="shared" si="190"/>
        <v>0</v>
      </c>
      <c r="AR1739" t="str">
        <f>IFERROR(IF(OR(AP1739=338,AP1739=340,AP1739=341,AP1739=342,AP1739="342A",AP1739="342B"),PorcenRet(AP1739,AT1739,AU1739),INDEX(PORCENTAJEBUSCAR,MATCH(AP1739,CódigoRET,0),4)*1),"")</f>
        <v/>
      </c>
      <c r="AS1739">
        <f t="shared" si="191"/>
        <v>0</v>
      </c>
      <c r="BF1739" t="str">
        <f>IFERROR(IF(OR(BD1739=338,BD1739=340,BD1739=341,BD1739=342,BD1739="342A",BD1739="342B"),PorcenRet(BD1739,BH1739,BI1739),INDEX(PORCENTAJEBUSCAR,MATCH(BD1739,CódigoRET,0),4)*1),"")</f>
        <v/>
      </c>
      <c r="BG1739">
        <f t="shared" si="192"/>
        <v>0</v>
      </c>
      <c r="BO1739">
        <f t="shared" si="193"/>
        <v>0</v>
      </c>
      <c r="CC1739">
        <f t="shared" si="194"/>
        <v>0</v>
      </c>
      <c r="CD1739">
        <f t="shared" si="195"/>
        <v>0</v>
      </c>
      <c r="CG1739">
        <f ca="1">IFERROR(INDIRECT("IVA!X"&amp;MATCH(MID(COMPRAS!C1639,1,2)&amp;MID(COMPRAS!F1639,1,2)&amp;MID(COMPRAS!D1639,1,2),IVA!W:W,0)),"SIN COD.")</f>
        <v>0</v>
      </c>
      <c r="CH1739">
        <f ca="1">IFERROR(INDIRECT("IVA!Y"&amp;MATCH(MID(COMPRAS!C1639,1,2)&amp;MID(COMPRAS!F1639,1,2)&amp;MID(COMPRAS!D1639,1,2),IVA!W:W,0)),"SIN COD.")</f>
        <v>0</v>
      </c>
    </row>
    <row r="1740" spans="1:86" x14ac:dyDescent="0.25">
      <c r="A1740"/>
      <c r="B1740"/>
      <c r="D1740"/>
      <c r="AL1740">
        <f t="shared" si="189"/>
        <v>0</v>
      </c>
      <c r="AQ1740">
        <f t="shared" si="190"/>
        <v>0</v>
      </c>
      <c r="AR1740" t="str">
        <f>IFERROR(IF(OR(AP1740=338,AP1740=340,AP1740=341,AP1740=342,AP1740="342A",AP1740="342B"),PorcenRet(AP1740,AT1740,AU1740),INDEX(PORCENTAJEBUSCAR,MATCH(AP1740,CódigoRET,0),4)*1),"")</f>
        <v/>
      </c>
      <c r="AS1740">
        <f t="shared" si="191"/>
        <v>0</v>
      </c>
      <c r="BF1740" t="str">
        <f>IFERROR(IF(OR(BD1740=338,BD1740=340,BD1740=341,BD1740=342,BD1740="342A",BD1740="342B"),PorcenRet(BD1740,BH1740,BI1740),INDEX(PORCENTAJEBUSCAR,MATCH(BD1740,CódigoRET,0),4)*1),"")</f>
        <v/>
      </c>
      <c r="BG1740">
        <f t="shared" si="192"/>
        <v>0</v>
      </c>
      <c r="BO1740">
        <f t="shared" si="193"/>
        <v>0</v>
      </c>
      <c r="CC1740">
        <f t="shared" si="194"/>
        <v>0</v>
      </c>
      <c r="CD1740">
        <f t="shared" si="195"/>
        <v>0</v>
      </c>
      <c r="CG1740">
        <f ca="1">IFERROR(INDIRECT("IVA!X"&amp;MATCH(MID(COMPRAS!C1640,1,2)&amp;MID(COMPRAS!F1640,1,2)&amp;MID(COMPRAS!D1640,1,2),IVA!W:W,0)),"SIN COD.")</f>
        <v>0</v>
      </c>
      <c r="CH1740">
        <f ca="1">IFERROR(INDIRECT("IVA!Y"&amp;MATCH(MID(COMPRAS!C1640,1,2)&amp;MID(COMPRAS!F1640,1,2)&amp;MID(COMPRAS!D1640,1,2),IVA!W:W,0)),"SIN COD.")</f>
        <v>0</v>
      </c>
    </row>
    <row r="1741" spans="1:86" x14ac:dyDescent="0.25">
      <c r="A1741"/>
      <c r="B1741"/>
      <c r="D1741"/>
      <c r="AL1741">
        <f t="shared" si="189"/>
        <v>0</v>
      </c>
      <c r="AQ1741">
        <f t="shared" si="190"/>
        <v>0</v>
      </c>
      <c r="AR1741" t="str">
        <f>IFERROR(IF(OR(AP1741=338,AP1741=340,AP1741=341,AP1741=342,AP1741="342A",AP1741="342B"),PorcenRet(AP1741,AT1741,AU1741),INDEX(PORCENTAJEBUSCAR,MATCH(AP1741,CódigoRET,0),4)*1),"")</f>
        <v/>
      </c>
      <c r="AS1741">
        <f t="shared" si="191"/>
        <v>0</v>
      </c>
      <c r="BF1741" t="str">
        <f>IFERROR(IF(OR(BD1741=338,BD1741=340,BD1741=341,BD1741=342,BD1741="342A",BD1741="342B"),PorcenRet(BD1741,BH1741,BI1741),INDEX(PORCENTAJEBUSCAR,MATCH(BD1741,CódigoRET,0),4)*1),"")</f>
        <v/>
      </c>
      <c r="BG1741">
        <f t="shared" si="192"/>
        <v>0</v>
      </c>
      <c r="BO1741">
        <f t="shared" si="193"/>
        <v>0</v>
      </c>
      <c r="CC1741">
        <f t="shared" si="194"/>
        <v>0</v>
      </c>
      <c r="CD1741">
        <f t="shared" si="195"/>
        <v>0</v>
      </c>
      <c r="CG1741">
        <f ca="1">IFERROR(INDIRECT("IVA!X"&amp;MATCH(MID(COMPRAS!C1641,1,2)&amp;MID(COMPRAS!F1641,1,2)&amp;MID(COMPRAS!D1641,1,2),IVA!W:W,0)),"SIN COD.")</f>
        <v>0</v>
      </c>
      <c r="CH1741">
        <f ca="1">IFERROR(INDIRECT("IVA!Y"&amp;MATCH(MID(COMPRAS!C1641,1,2)&amp;MID(COMPRAS!F1641,1,2)&amp;MID(COMPRAS!D1641,1,2),IVA!W:W,0)),"SIN COD.")</f>
        <v>0</v>
      </c>
    </row>
    <row r="1742" spans="1:86" x14ac:dyDescent="0.25">
      <c r="A1742"/>
      <c r="B1742"/>
      <c r="D1742"/>
      <c r="AL1742">
        <f t="shared" si="189"/>
        <v>0</v>
      </c>
      <c r="AQ1742">
        <f t="shared" si="190"/>
        <v>0</v>
      </c>
      <c r="AR1742" t="str">
        <f>IFERROR(IF(OR(AP1742=338,AP1742=340,AP1742=341,AP1742=342,AP1742="342A",AP1742="342B"),PorcenRet(AP1742,AT1742,AU1742),INDEX(PORCENTAJEBUSCAR,MATCH(AP1742,CódigoRET,0),4)*1),"")</f>
        <v/>
      </c>
      <c r="AS1742">
        <f t="shared" si="191"/>
        <v>0</v>
      </c>
      <c r="BF1742" t="str">
        <f>IFERROR(IF(OR(BD1742=338,BD1742=340,BD1742=341,BD1742=342,BD1742="342A",BD1742="342B"),PorcenRet(BD1742,BH1742,BI1742),INDEX(PORCENTAJEBUSCAR,MATCH(BD1742,CódigoRET,0),4)*1),"")</f>
        <v/>
      </c>
      <c r="BG1742">
        <f t="shared" si="192"/>
        <v>0</v>
      </c>
      <c r="BO1742">
        <f t="shared" si="193"/>
        <v>0</v>
      </c>
      <c r="CC1742">
        <f t="shared" si="194"/>
        <v>0</v>
      </c>
      <c r="CD1742">
        <f t="shared" si="195"/>
        <v>0</v>
      </c>
      <c r="CG1742">
        <f ca="1">IFERROR(INDIRECT("IVA!X"&amp;MATCH(MID(COMPRAS!C1642,1,2)&amp;MID(COMPRAS!F1642,1,2)&amp;MID(COMPRAS!D1642,1,2),IVA!W:W,0)),"SIN COD.")</f>
        <v>0</v>
      </c>
      <c r="CH1742">
        <f ca="1">IFERROR(INDIRECT("IVA!Y"&amp;MATCH(MID(COMPRAS!C1642,1,2)&amp;MID(COMPRAS!F1642,1,2)&amp;MID(COMPRAS!D1642,1,2),IVA!W:W,0)),"SIN COD.")</f>
        <v>0</v>
      </c>
    </row>
    <row r="1743" spans="1:86" x14ac:dyDescent="0.25">
      <c r="A1743"/>
      <c r="B1743"/>
      <c r="D1743"/>
      <c r="AL1743">
        <f t="shared" si="189"/>
        <v>0</v>
      </c>
      <c r="AQ1743">
        <f t="shared" si="190"/>
        <v>0</v>
      </c>
      <c r="AR1743" t="str">
        <f>IFERROR(IF(OR(AP1743=338,AP1743=340,AP1743=341,AP1743=342,AP1743="342A",AP1743="342B"),PorcenRet(AP1743,AT1743,AU1743),INDEX(PORCENTAJEBUSCAR,MATCH(AP1743,CódigoRET,0),4)*1),"")</f>
        <v/>
      </c>
      <c r="AS1743">
        <f t="shared" si="191"/>
        <v>0</v>
      </c>
      <c r="BF1743" t="str">
        <f>IFERROR(IF(OR(BD1743=338,BD1743=340,BD1743=341,BD1743=342,BD1743="342A",BD1743="342B"),PorcenRet(BD1743,BH1743,BI1743),INDEX(PORCENTAJEBUSCAR,MATCH(BD1743,CódigoRET,0),4)*1),"")</f>
        <v/>
      </c>
      <c r="BG1743">
        <f t="shared" si="192"/>
        <v>0</v>
      </c>
      <c r="BO1743">
        <f t="shared" si="193"/>
        <v>0</v>
      </c>
      <c r="CC1743">
        <f t="shared" si="194"/>
        <v>0</v>
      </c>
      <c r="CD1743">
        <f t="shared" si="195"/>
        <v>0</v>
      </c>
      <c r="CG1743">
        <f ca="1">IFERROR(INDIRECT("IVA!X"&amp;MATCH(MID(COMPRAS!C1643,1,2)&amp;MID(COMPRAS!F1643,1,2)&amp;MID(COMPRAS!D1643,1,2),IVA!W:W,0)),"SIN COD.")</f>
        <v>0</v>
      </c>
      <c r="CH1743">
        <f ca="1">IFERROR(INDIRECT("IVA!Y"&amp;MATCH(MID(COMPRAS!C1643,1,2)&amp;MID(COMPRAS!F1643,1,2)&amp;MID(COMPRAS!D1643,1,2),IVA!W:W,0)),"SIN COD.")</f>
        <v>0</v>
      </c>
    </row>
    <row r="1744" spans="1:86" x14ac:dyDescent="0.25">
      <c r="A1744"/>
      <c r="B1744"/>
      <c r="D1744"/>
      <c r="AL1744">
        <f t="shared" si="189"/>
        <v>0</v>
      </c>
      <c r="AQ1744">
        <f t="shared" si="190"/>
        <v>0</v>
      </c>
      <c r="AR1744" t="str">
        <f>IFERROR(IF(OR(AP1744=338,AP1744=340,AP1744=341,AP1744=342,AP1744="342A",AP1744="342B"),PorcenRet(AP1744,AT1744,AU1744),INDEX(PORCENTAJEBUSCAR,MATCH(AP1744,CódigoRET,0),4)*1),"")</f>
        <v/>
      </c>
      <c r="AS1744">
        <f t="shared" si="191"/>
        <v>0</v>
      </c>
      <c r="BF1744" t="str">
        <f>IFERROR(IF(OR(BD1744=338,BD1744=340,BD1744=341,BD1744=342,BD1744="342A",BD1744="342B"),PorcenRet(BD1744,BH1744,BI1744),INDEX(PORCENTAJEBUSCAR,MATCH(BD1744,CódigoRET,0),4)*1),"")</f>
        <v/>
      </c>
      <c r="BG1744">
        <f t="shared" si="192"/>
        <v>0</v>
      </c>
      <c r="BO1744">
        <f t="shared" si="193"/>
        <v>0</v>
      </c>
      <c r="CC1744">
        <f t="shared" si="194"/>
        <v>0</v>
      </c>
      <c r="CD1744">
        <f t="shared" si="195"/>
        <v>0</v>
      </c>
      <c r="CG1744">
        <f ca="1">IFERROR(INDIRECT("IVA!X"&amp;MATCH(MID(COMPRAS!C1644,1,2)&amp;MID(COMPRAS!F1644,1,2)&amp;MID(COMPRAS!D1644,1,2),IVA!W:W,0)),"SIN COD.")</f>
        <v>0</v>
      </c>
      <c r="CH1744">
        <f ca="1">IFERROR(INDIRECT("IVA!Y"&amp;MATCH(MID(COMPRAS!C1644,1,2)&amp;MID(COMPRAS!F1644,1,2)&amp;MID(COMPRAS!D1644,1,2),IVA!W:W,0)),"SIN COD.")</f>
        <v>0</v>
      </c>
    </row>
    <row r="1745" spans="1:86" x14ac:dyDescent="0.25">
      <c r="A1745"/>
      <c r="B1745"/>
      <c r="D1745"/>
      <c r="AL1745">
        <f t="shared" si="189"/>
        <v>0</v>
      </c>
      <c r="AQ1745">
        <f t="shared" si="190"/>
        <v>0</v>
      </c>
      <c r="AR1745" t="str">
        <f>IFERROR(IF(OR(AP1745=338,AP1745=340,AP1745=341,AP1745=342,AP1745="342A",AP1745="342B"),PorcenRet(AP1745,AT1745,AU1745),INDEX(PORCENTAJEBUSCAR,MATCH(AP1745,CódigoRET,0),4)*1),"")</f>
        <v/>
      </c>
      <c r="AS1745">
        <f t="shared" si="191"/>
        <v>0</v>
      </c>
      <c r="BF1745" t="str">
        <f>IFERROR(IF(OR(BD1745=338,BD1745=340,BD1745=341,BD1745=342,BD1745="342A",BD1745="342B"),PorcenRet(BD1745,BH1745,BI1745),INDEX(PORCENTAJEBUSCAR,MATCH(BD1745,CódigoRET,0),4)*1),"")</f>
        <v/>
      </c>
      <c r="BG1745">
        <f t="shared" si="192"/>
        <v>0</v>
      </c>
      <c r="BO1745">
        <f t="shared" si="193"/>
        <v>0</v>
      </c>
      <c r="CC1745">
        <f t="shared" si="194"/>
        <v>0</v>
      </c>
      <c r="CD1745">
        <f t="shared" si="195"/>
        <v>0</v>
      </c>
      <c r="CG1745">
        <f ca="1">IFERROR(INDIRECT("IVA!X"&amp;MATCH(MID(COMPRAS!C1645,1,2)&amp;MID(COMPRAS!F1645,1,2)&amp;MID(COMPRAS!D1645,1,2),IVA!W:W,0)),"SIN COD.")</f>
        <v>0</v>
      </c>
      <c r="CH1745">
        <f ca="1">IFERROR(INDIRECT("IVA!Y"&amp;MATCH(MID(COMPRAS!C1645,1,2)&amp;MID(COMPRAS!F1645,1,2)&amp;MID(COMPRAS!D1645,1,2),IVA!W:W,0)),"SIN COD.")</f>
        <v>0</v>
      </c>
    </row>
    <row r="1746" spans="1:86" x14ac:dyDescent="0.25">
      <c r="A1746"/>
      <c r="B1746"/>
      <c r="D1746"/>
      <c r="AL1746">
        <f t="shared" si="189"/>
        <v>0</v>
      </c>
      <c r="AQ1746">
        <f t="shared" si="190"/>
        <v>0</v>
      </c>
      <c r="AR1746" t="str">
        <f>IFERROR(IF(OR(AP1746=338,AP1746=340,AP1746=341,AP1746=342,AP1746="342A",AP1746="342B"),PorcenRet(AP1746,AT1746,AU1746),INDEX(PORCENTAJEBUSCAR,MATCH(AP1746,CódigoRET,0),4)*1),"")</f>
        <v/>
      </c>
      <c r="AS1746">
        <f t="shared" si="191"/>
        <v>0</v>
      </c>
      <c r="BF1746" t="str">
        <f>IFERROR(IF(OR(BD1746=338,BD1746=340,BD1746=341,BD1746=342,BD1746="342A",BD1746="342B"),PorcenRet(BD1746,BH1746,BI1746),INDEX(PORCENTAJEBUSCAR,MATCH(BD1746,CódigoRET,0),4)*1),"")</f>
        <v/>
      </c>
      <c r="BG1746">
        <f t="shared" si="192"/>
        <v>0</v>
      </c>
      <c r="BO1746">
        <f t="shared" si="193"/>
        <v>0</v>
      </c>
      <c r="CC1746">
        <f t="shared" si="194"/>
        <v>0</v>
      </c>
      <c r="CD1746">
        <f t="shared" si="195"/>
        <v>0</v>
      </c>
      <c r="CG1746">
        <f ca="1">IFERROR(INDIRECT("IVA!X"&amp;MATCH(MID(COMPRAS!C1646,1,2)&amp;MID(COMPRAS!F1646,1,2)&amp;MID(COMPRAS!D1646,1,2),IVA!W:W,0)),"SIN COD.")</f>
        <v>0</v>
      </c>
      <c r="CH1746">
        <f ca="1">IFERROR(INDIRECT("IVA!Y"&amp;MATCH(MID(COMPRAS!C1646,1,2)&amp;MID(COMPRAS!F1646,1,2)&amp;MID(COMPRAS!D1646,1,2),IVA!W:W,0)),"SIN COD.")</f>
        <v>0</v>
      </c>
    </row>
    <row r="1747" spans="1:86" x14ac:dyDescent="0.25">
      <c r="A1747"/>
      <c r="B1747"/>
      <c r="D1747"/>
      <c r="AL1747">
        <f t="shared" si="189"/>
        <v>0</v>
      </c>
      <c r="AQ1747">
        <f t="shared" si="190"/>
        <v>0</v>
      </c>
      <c r="AR1747" t="str">
        <f>IFERROR(IF(OR(AP1747=338,AP1747=340,AP1747=341,AP1747=342,AP1747="342A",AP1747="342B"),PorcenRet(AP1747,AT1747,AU1747),INDEX(PORCENTAJEBUSCAR,MATCH(AP1747,CódigoRET,0),4)*1),"")</f>
        <v/>
      </c>
      <c r="AS1747">
        <f t="shared" si="191"/>
        <v>0</v>
      </c>
      <c r="BF1747" t="str">
        <f>IFERROR(IF(OR(BD1747=338,BD1747=340,BD1747=341,BD1747=342,BD1747="342A",BD1747="342B"),PorcenRet(BD1747,BH1747,BI1747),INDEX(PORCENTAJEBUSCAR,MATCH(BD1747,CódigoRET,0),4)*1),"")</f>
        <v/>
      </c>
      <c r="BG1747">
        <f t="shared" si="192"/>
        <v>0</v>
      </c>
      <c r="BO1747">
        <f t="shared" si="193"/>
        <v>0</v>
      </c>
      <c r="CC1747">
        <f t="shared" si="194"/>
        <v>0</v>
      </c>
      <c r="CD1747">
        <f t="shared" si="195"/>
        <v>0</v>
      </c>
      <c r="CG1747">
        <f ca="1">IFERROR(INDIRECT("IVA!X"&amp;MATCH(MID(COMPRAS!C1647,1,2)&amp;MID(COMPRAS!F1647,1,2)&amp;MID(COMPRAS!D1647,1,2),IVA!W:W,0)),"SIN COD.")</f>
        <v>0</v>
      </c>
      <c r="CH1747">
        <f ca="1">IFERROR(INDIRECT("IVA!Y"&amp;MATCH(MID(COMPRAS!C1647,1,2)&amp;MID(COMPRAS!F1647,1,2)&amp;MID(COMPRAS!D1647,1,2),IVA!W:W,0)),"SIN COD.")</f>
        <v>0</v>
      </c>
    </row>
    <row r="1748" spans="1:86" x14ac:dyDescent="0.25">
      <c r="A1748"/>
      <c r="B1748"/>
      <c r="D1748"/>
      <c r="AL1748">
        <f t="shared" si="189"/>
        <v>0</v>
      </c>
      <c r="AQ1748">
        <f t="shared" si="190"/>
        <v>0</v>
      </c>
      <c r="AR1748" t="str">
        <f>IFERROR(IF(OR(AP1748=338,AP1748=340,AP1748=341,AP1748=342,AP1748="342A",AP1748="342B"),PorcenRet(AP1748,AT1748,AU1748),INDEX(PORCENTAJEBUSCAR,MATCH(AP1748,CódigoRET,0),4)*1),"")</f>
        <v/>
      </c>
      <c r="AS1748">
        <f t="shared" si="191"/>
        <v>0</v>
      </c>
      <c r="BF1748" t="str">
        <f>IFERROR(IF(OR(BD1748=338,BD1748=340,BD1748=341,BD1748=342,BD1748="342A",BD1748="342B"),PorcenRet(BD1748,BH1748,BI1748),INDEX(PORCENTAJEBUSCAR,MATCH(BD1748,CódigoRET,0),4)*1),"")</f>
        <v/>
      </c>
      <c r="BG1748">
        <f t="shared" si="192"/>
        <v>0</v>
      </c>
      <c r="BO1748">
        <f t="shared" si="193"/>
        <v>0</v>
      </c>
      <c r="CC1748">
        <f t="shared" si="194"/>
        <v>0</v>
      </c>
      <c r="CD1748">
        <f t="shared" si="195"/>
        <v>0</v>
      </c>
      <c r="CG1748">
        <f ca="1">IFERROR(INDIRECT("IVA!X"&amp;MATCH(MID(COMPRAS!C1648,1,2)&amp;MID(COMPRAS!F1648,1,2)&amp;MID(COMPRAS!D1648,1,2),IVA!W:W,0)),"SIN COD.")</f>
        <v>0</v>
      </c>
      <c r="CH1748">
        <f ca="1">IFERROR(INDIRECT("IVA!Y"&amp;MATCH(MID(COMPRAS!C1648,1,2)&amp;MID(COMPRAS!F1648,1,2)&amp;MID(COMPRAS!D1648,1,2),IVA!W:W,0)),"SIN COD.")</f>
        <v>0</v>
      </c>
    </row>
    <row r="1749" spans="1:86" x14ac:dyDescent="0.25">
      <c r="A1749"/>
      <c r="B1749"/>
      <c r="D1749"/>
      <c r="AL1749">
        <f t="shared" si="189"/>
        <v>0</v>
      </c>
      <c r="AQ1749">
        <f t="shared" si="190"/>
        <v>0</v>
      </c>
      <c r="AR1749" t="str">
        <f>IFERROR(IF(OR(AP1749=338,AP1749=340,AP1749=341,AP1749=342,AP1749="342A",AP1749="342B"),PorcenRet(AP1749,AT1749,AU1749),INDEX(PORCENTAJEBUSCAR,MATCH(AP1749,CódigoRET,0),4)*1),"")</f>
        <v/>
      </c>
      <c r="AS1749">
        <f t="shared" si="191"/>
        <v>0</v>
      </c>
      <c r="BF1749" t="str">
        <f>IFERROR(IF(OR(BD1749=338,BD1749=340,BD1749=341,BD1749=342,BD1749="342A",BD1749="342B"),PorcenRet(BD1749,BH1749,BI1749),INDEX(PORCENTAJEBUSCAR,MATCH(BD1749,CódigoRET,0),4)*1),"")</f>
        <v/>
      </c>
      <c r="BG1749">
        <f t="shared" si="192"/>
        <v>0</v>
      </c>
      <c r="BO1749">
        <f t="shared" si="193"/>
        <v>0</v>
      </c>
      <c r="CC1749">
        <f t="shared" si="194"/>
        <v>0</v>
      </c>
      <c r="CD1749">
        <f t="shared" si="195"/>
        <v>0</v>
      </c>
      <c r="CG1749">
        <f ca="1">IFERROR(INDIRECT("IVA!X"&amp;MATCH(MID(COMPRAS!C1649,1,2)&amp;MID(COMPRAS!F1649,1,2)&amp;MID(COMPRAS!D1649,1,2),IVA!W:W,0)),"SIN COD.")</f>
        <v>0</v>
      </c>
      <c r="CH1749">
        <f ca="1">IFERROR(INDIRECT("IVA!Y"&amp;MATCH(MID(COMPRAS!C1649,1,2)&amp;MID(COMPRAS!F1649,1,2)&amp;MID(COMPRAS!D1649,1,2),IVA!W:W,0)),"SIN COD.")</f>
        <v>0</v>
      </c>
    </row>
    <row r="1750" spans="1:86" x14ac:dyDescent="0.25">
      <c r="A1750"/>
      <c r="B1750"/>
      <c r="D1750"/>
      <c r="AL1750">
        <f t="shared" si="189"/>
        <v>0</v>
      </c>
      <c r="AQ1750">
        <f t="shared" si="190"/>
        <v>0</v>
      </c>
      <c r="AR1750" t="str">
        <f>IFERROR(IF(OR(AP1750=338,AP1750=340,AP1750=341,AP1750=342,AP1750="342A",AP1750="342B"),PorcenRet(AP1750,AT1750,AU1750),INDEX(PORCENTAJEBUSCAR,MATCH(AP1750,CódigoRET,0),4)*1),"")</f>
        <v/>
      </c>
      <c r="AS1750">
        <f t="shared" si="191"/>
        <v>0</v>
      </c>
      <c r="BF1750" t="str">
        <f>IFERROR(IF(OR(BD1750=338,BD1750=340,BD1750=341,BD1750=342,BD1750="342A",BD1750="342B"),PorcenRet(BD1750,BH1750,BI1750),INDEX(PORCENTAJEBUSCAR,MATCH(BD1750,CódigoRET,0),4)*1),"")</f>
        <v/>
      </c>
      <c r="BG1750">
        <f t="shared" si="192"/>
        <v>0</v>
      </c>
      <c r="BO1750">
        <f t="shared" si="193"/>
        <v>0</v>
      </c>
      <c r="CC1750">
        <f t="shared" si="194"/>
        <v>0</v>
      </c>
      <c r="CD1750">
        <f t="shared" si="195"/>
        <v>0</v>
      </c>
      <c r="CG1750">
        <f ca="1">IFERROR(INDIRECT("IVA!X"&amp;MATCH(MID(COMPRAS!C1650,1,2)&amp;MID(COMPRAS!F1650,1,2)&amp;MID(COMPRAS!D1650,1,2),IVA!W:W,0)),"SIN COD.")</f>
        <v>0</v>
      </c>
      <c r="CH1750">
        <f ca="1">IFERROR(INDIRECT("IVA!Y"&amp;MATCH(MID(COMPRAS!C1650,1,2)&amp;MID(COMPRAS!F1650,1,2)&amp;MID(COMPRAS!D1650,1,2),IVA!W:W,0)),"SIN COD.")</f>
        <v>0</v>
      </c>
    </row>
    <row r="1751" spans="1:86" x14ac:dyDescent="0.25">
      <c r="A1751"/>
      <c r="B1751"/>
      <c r="D1751"/>
      <c r="AL1751">
        <f t="shared" si="189"/>
        <v>0</v>
      </c>
      <c r="AQ1751">
        <f t="shared" si="190"/>
        <v>0</v>
      </c>
      <c r="AR1751" t="str">
        <f>IFERROR(IF(OR(AP1751=338,AP1751=340,AP1751=341,AP1751=342,AP1751="342A",AP1751="342B"),PorcenRet(AP1751,AT1751,AU1751),INDEX(PORCENTAJEBUSCAR,MATCH(AP1751,CódigoRET,0),4)*1),"")</f>
        <v/>
      </c>
      <c r="AS1751">
        <f t="shared" si="191"/>
        <v>0</v>
      </c>
      <c r="BF1751" t="str">
        <f>IFERROR(IF(OR(BD1751=338,BD1751=340,BD1751=341,BD1751=342,BD1751="342A",BD1751="342B"),PorcenRet(BD1751,BH1751,BI1751),INDEX(PORCENTAJEBUSCAR,MATCH(BD1751,CódigoRET,0),4)*1),"")</f>
        <v/>
      </c>
      <c r="BG1751">
        <f t="shared" si="192"/>
        <v>0</v>
      </c>
      <c r="BO1751">
        <f t="shared" si="193"/>
        <v>0</v>
      </c>
      <c r="CC1751">
        <f t="shared" si="194"/>
        <v>0</v>
      </c>
      <c r="CD1751">
        <f t="shared" si="195"/>
        <v>0</v>
      </c>
      <c r="CG1751">
        <f ca="1">IFERROR(INDIRECT("IVA!X"&amp;MATCH(MID(COMPRAS!C1651,1,2)&amp;MID(COMPRAS!F1651,1,2)&amp;MID(COMPRAS!D1651,1,2),IVA!W:W,0)),"SIN COD.")</f>
        <v>0</v>
      </c>
      <c r="CH1751">
        <f ca="1">IFERROR(INDIRECT("IVA!Y"&amp;MATCH(MID(COMPRAS!C1651,1,2)&amp;MID(COMPRAS!F1651,1,2)&amp;MID(COMPRAS!D1651,1,2),IVA!W:W,0)),"SIN COD.")</f>
        <v>0</v>
      </c>
    </row>
    <row r="1752" spans="1:86" x14ac:dyDescent="0.25">
      <c r="A1752"/>
      <c r="B1752"/>
      <c r="D1752"/>
      <c r="AL1752">
        <f t="shared" si="189"/>
        <v>0</v>
      </c>
      <c r="AQ1752">
        <f t="shared" si="190"/>
        <v>0</v>
      </c>
      <c r="AR1752" t="str">
        <f>IFERROR(IF(OR(AP1752=338,AP1752=340,AP1752=341,AP1752=342,AP1752="342A",AP1752="342B"),PorcenRet(AP1752,AT1752,AU1752),INDEX(PORCENTAJEBUSCAR,MATCH(AP1752,CódigoRET,0),4)*1),"")</f>
        <v/>
      </c>
      <c r="AS1752">
        <f t="shared" si="191"/>
        <v>0</v>
      </c>
      <c r="BF1752" t="str">
        <f>IFERROR(IF(OR(BD1752=338,BD1752=340,BD1752=341,BD1752=342,BD1752="342A",BD1752="342B"),PorcenRet(BD1752,BH1752,BI1752),INDEX(PORCENTAJEBUSCAR,MATCH(BD1752,CódigoRET,0),4)*1),"")</f>
        <v/>
      </c>
      <c r="BG1752">
        <f t="shared" si="192"/>
        <v>0</v>
      </c>
      <c r="BO1752">
        <f t="shared" si="193"/>
        <v>0</v>
      </c>
      <c r="CC1752">
        <f t="shared" si="194"/>
        <v>0</v>
      </c>
      <c r="CD1752">
        <f t="shared" si="195"/>
        <v>0</v>
      </c>
      <c r="CG1752">
        <f ca="1">IFERROR(INDIRECT("IVA!X"&amp;MATCH(MID(COMPRAS!C1652,1,2)&amp;MID(COMPRAS!F1652,1,2)&amp;MID(COMPRAS!D1652,1,2),IVA!W:W,0)),"SIN COD.")</f>
        <v>0</v>
      </c>
      <c r="CH1752">
        <f ca="1">IFERROR(INDIRECT("IVA!Y"&amp;MATCH(MID(COMPRAS!C1652,1,2)&amp;MID(COMPRAS!F1652,1,2)&amp;MID(COMPRAS!D1652,1,2),IVA!W:W,0)),"SIN COD.")</f>
        <v>0</v>
      </c>
    </row>
    <row r="1753" spans="1:86" x14ac:dyDescent="0.25">
      <c r="A1753"/>
      <c r="B1753"/>
      <c r="D1753"/>
      <c r="AL1753">
        <f t="shared" si="189"/>
        <v>0</v>
      </c>
      <c r="AQ1753">
        <f t="shared" si="190"/>
        <v>0</v>
      </c>
      <c r="AR1753" t="str">
        <f>IFERROR(IF(OR(AP1753=338,AP1753=340,AP1753=341,AP1753=342,AP1753="342A",AP1753="342B"),PorcenRet(AP1753,AT1753,AU1753),INDEX(PORCENTAJEBUSCAR,MATCH(AP1753,CódigoRET,0),4)*1),"")</f>
        <v/>
      </c>
      <c r="AS1753">
        <f t="shared" si="191"/>
        <v>0</v>
      </c>
      <c r="BF1753" t="str">
        <f>IFERROR(IF(OR(BD1753=338,BD1753=340,BD1753=341,BD1753=342,BD1753="342A",BD1753="342B"),PorcenRet(BD1753,BH1753,BI1753),INDEX(PORCENTAJEBUSCAR,MATCH(BD1753,CódigoRET,0),4)*1),"")</f>
        <v/>
      </c>
      <c r="BG1753">
        <f t="shared" si="192"/>
        <v>0</v>
      </c>
      <c r="BO1753">
        <f t="shared" si="193"/>
        <v>0</v>
      </c>
      <c r="CC1753">
        <f t="shared" si="194"/>
        <v>0</v>
      </c>
      <c r="CD1753">
        <f t="shared" si="195"/>
        <v>0</v>
      </c>
      <c r="CG1753">
        <f ca="1">IFERROR(INDIRECT("IVA!X"&amp;MATCH(MID(COMPRAS!C1653,1,2)&amp;MID(COMPRAS!F1653,1,2)&amp;MID(COMPRAS!D1653,1,2),IVA!W:W,0)),"SIN COD.")</f>
        <v>0</v>
      </c>
      <c r="CH1753">
        <f ca="1">IFERROR(INDIRECT("IVA!Y"&amp;MATCH(MID(COMPRAS!C1653,1,2)&amp;MID(COMPRAS!F1653,1,2)&amp;MID(COMPRAS!D1653,1,2),IVA!W:W,0)),"SIN COD.")</f>
        <v>0</v>
      </c>
    </row>
    <row r="1754" spans="1:86" x14ac:dyDescent="0.25">
      <c r="A1754"/>
      <c r="B1754"/>
      <c r="D1754"/>
      <c r="AL1754">
        <f t="shared" si="189"/>
        <v>0</v>
      </c>
      <c r="AQ1754">
        <f t="shared" si="190"/>
        <v>0</v>
      </c>
      <c r="AR1754" t="str">
        <f>IFERROR(IF(OR(AP1754=338,AP1754=340,AP1754=341,AP1754=342,AP1754="342A",AP1754="342B"),PorcenRet(AP1754,AT1754,AU1754),INDEX(PORCENTAJEBUSCAR,MATCH(AP1754,CódigoRET,0),4)*1),"")</f>
        <v/>
      </c>
      <c r="AS1754">
        <f t="shared" si="191"/>
        <v>0</v>
      </c>
      <c r="BF1754" t="str">
        <f>IFERROR(IF(OR(BD1754=338,BD1754=340,BD1754=341,BD1754=342,BD1754="342A",BD1754="342B"),PorcenRet(BD1754,BH1754,BI1754),INDEX(PORCENTAJEBUSCAR,MATCH(BD1754,CódigoRET,0),4)*1),"")</f>
        <v/>
      </c>
      <c r="BG1754">
        <f t="shared" si="192"/>
        <v>0</v>
      </c>
      <c r="BO1754">
        <f t="shared" si="193"/>
        <v>0</v>
      </c>
      <c r="CC1754">
        <f t="shared" si="194"/>
        <v>0</v>
      </c>
      <c r="CD1754">
        <f t="shared" si="195"/>
        <v>0</v>
      </c>
      <c r="CG1754">
        <f ca="1">IFERROR(INDIRECT("IVA!X"&amp;MATCH(MID(COMPRAS!C1654,1,2)&amp;MID(COMPRAS!F1654,1,2)&amp;MID(COMPRAS!D1654,1,2),IVA!W:W,0)),"SIN COD.")</f>
        <v>0</v>
      </c>
      <c r="CH1754">
        <f ca="1">IFERROR(INDIRECT("IVA!Y"&amp;MATCH(MID(COMPRAS!C1654,1,2)&amp;MID(COMPRAS!F1654,1,2)&amp;MID(COMPRAS!D1654,1,2),IVA!W:W,0)),"SIN COD.")</f>
        <v>0</v>
      </c>
    </row>
    <row r="1755" spans="1:86" x14ac:dyDescent="0.25">
      <c r="A1755"/>
      <c r="B1755"/>
      <c r="D1755"/>
      <c r="AL1755">
        <f t="shared" si="189"/>
        <v>0</v>
      </c>
      <c r="AQ1755">
        <f t="shared" si="190"/>
        <v>0</v>
      </c>
      <c r="AR1755" t="str">
        <f>IFERROR(IF(OR(AP1755=338,AP1755=340,AP1755=341,AP1755=342,AP1755="342A",AP1755="342B"),PorcenRet(AP1755,AT1755,AU1755),INDEX(PORCENTAJEBUSCAR,MATCH(AP1755,CódigoRET,0),4)*1),"")</f>
        <v/>
      </c>
      <c r="AS1755">
        <f t="shared" si="191"/>
        <v>0</v>
      </c>
      <c r="BF1755" t="str">
        <f>IFERROR(IF(OR(BD1755=338,BD1755=340,BD1755=341,BD1755=342,BD1755="342A",BD1755="342B"),PorcenRet(BD1755,BH1755,BI1755),INDEX(PORCENTAJEBUSCAR,MATCH(BD1755,CódigoRET,0),4)*1),"")</f>
        <v/>
      </c>
      <c r="BG1755">
        <f t="shared" si="192"/>
        <v>0</v>
      </c>
      <c r="BO1755">
        <f t="shared" si="193"/>
        <v>0</v>
      </c>
      <c r="CC1755">
        <f t="shared" si="194"/>
        <v>0</v>
      </c>
      <c r="CD1755">
        <f t="shared" si="195"/>
        <v>0</v>
      </c>
      <c r="CG1755">
        <f ca="1">IFERROR(INDIRECT("IVA!X"&amp;MATCH(MID(COMPRAS!C1655,1,2)&amp;MID(COMPRAS!F1655,1,2)&amp;MID(COMPRAS!D1655,1,2),IVA!W:W,0)),"SIN COD.")</f>
        <v>0</v>
      </c>
      <c r="CH1755">
        <f ca="1">IFERROR(INDIRECT("IVA!Y"&amp;MATCH(MID(COMPRAS!C1655,1,2)&amp;MID(COMPRAS!F1655,1,2)&amp;MID(COMPRAS!D1655,1,2),IVA!W:W,0)),"SIN COD.")</f>
        <v>0</v>
      </c>
    </row>
    <row r="1756" spans="1:86" x14ac:dyDescent="0.25">
      <c r="A1756"/>
      <c r="B1756"/>
      <c r="D1756"/>
      <c r="AL1756">
        <f t="shared" si="189"/>
        <v>0</v>
      </c>
      <c r="AQ1756">
        <f t="shared" si="190"/>
        <v>0</v>
      </c>
      <c r="AR1756" t="str">
        <f>IFERROR(IF(OR(AP1756=338,AP1756=340,AP1756=341,AP1756=342,AP1756="342A",AP1756="342B"),PorcenRet(AP1756,AT1756,AU1756),INDEX(PORCENTAJEBUSCAR,MATCH(AP1756,CódigoRET,0),4)*1),"")</f>
        <v/>
      </c>
      <c r="AS1756">
        <f t="shared" si="191"/>
        <v>0</v>
      </c>
      <c r="BF1756" t="str">
        <f>IFERROR(IF(OR(BD1756=338,BD1756=340,BD1756=341,BD1756=342,BD1756="342A",BD1756="342B"),PorcenRet(BD1756,BH1756,BI1756),INDEX(PORCENTAJEBUSCAR,MATCH(BD1756,CódigoRET,0),4)*1),"")</f>
        <v/>
      </c>
      <c r="BG1756">
        <f t="shared" si="192"/>
        <v>0</v>
      </c>
      <c r="BO1756">
        <f t="shared" si="193"/>
        <v>0</v>
      </c>
      <c r="CC1756">
        <f t="shared" si="194"/>
        <v>0</v>
      </c>
      <c r="CD1756">
        <f t="shared" si="195"/>
        <v>0</v>
      </c>
      <c r="CG1756">
        <f ca="1">IFERROR(INDIRECT("IVA!X"&amp;MATCH(MID(COMPRAS!C1656,1,2)&amp;MID(COMPRAS!F1656,1,2)&amp;MID(COMPRAS!D1656,1,2),IVA!W:W,0)),"SIN COD.")</f>
        <v>0</v>
      </c>
      <c r="CH1756">
        <f ca="1">IFERROR(INDIRECT("IVA!Y"&amp;MATCH(MID(COMPRAS!C1656,1,2)&amp;MID(COMPRAS!F1656,1,2)&amp;MID(COMPRAS!D1656,1,2),IVA!W:W,0)),"SIN COD.")</f>
        <v>0</v>
      </c>
    </row>
    <row r="1757" spans="1:86" x14ac:dyDescent="0.25">
      <c r="A1757"/>
      <c r="B1757"/>
      <c r="D1757"/>
      <c r="AL1757">
        <f t="shared" si="189"/>
        <v>0</v>
      </c>
      <c r="AQ1757">
        <f t="shared" si="190"/>
        <v>0</v>
      </c>
      <c r="AR1757" t="str">
        <f>IFERROR(IF(OR(AP1757=338,AP1757=340,AP1757=341,AP1757=342,AP1757="342A",AP1757="342B"),PorcenRet(AP1757,AT1757,AU1757),INDEX(PORCENTAJEBUSCAR,MATCH(AP1757,CódigoRET,0),4)*1),"")</f>
        <v/>
      </c>
      <c r="AS1757">
        <f t="shared" si="191"/>
        <v>0</v>
      </c>
      <c r="BF1757" t="str">
        <f>IFERROR(IF(OR(BD1757=338,BD1757=340,BD1757=341,BD1757=342,BD1757="342A",BD1757="342B"),PorcenRet(BD1757,BH1757,BI1757),INDEX(PORCENTAJEBUSCAR,MATCH(BD1757,CódigoRET,0),4)*1),"")</f>
        <v/>
      </c>
      <c r="BG1757">
        <f t="shared" si="192"/>
        <v>0</v>
      </c>
      <c r="BO1757">
        <f t="shared" si="193"/>
        <v>0</v>
      </c>
      <c r="CC1757">
        <f t="shared" si="194"/>
        <v>0</v>
      </c>
      <c r="CD1757">
        <f t="shared" si="195"/>
        <v>0</v>
      </c>
      <c r="CG1757">
        <f ca="1">IFERROR(INDIRECT("IVA!X"&amp;MATCH(MID(COMPRAS!C1657,1,2)&amp;MID(COMPRAS!F1657,1,2)&amp;MID(COMPRAS!D1657,1,2),IVA!W:W,0)),"SIN COD.")</f>
        <v>0</v>
      </c>
      <c r="CH1757">
        <f ca="1">IFERROR(INDIRECT("IVA!Y"&amp;MATCH(MID(COMPRAS!C1657,1,2)&amp;MID(COMPRAS!F1657,1,2)&amp;MID(COMPRAS!D1657,1,2),IVA!W:W,0)),"SIN COD.")</f>
        <v>0</v>
      </c>
    </row>
    <row r="1758" spans="1:86" x14ac:dyDescent="0.25">
      <c r="A1758"/>
      <c r="B1758"/>
      <c r="D1758"/>
      <c r="AL1758">
        <f t="shared" si="189"/>
        <v>0</v>
      </c>
      <c r="AQ1758">
        <f t="shared" si="190"/>
        <v>0</v>
      </c>
      <c r="AR1758" t="str">
        <f>IFERROR(IF(OR(AP1758=338,AP1758=340,AP1758=341,AP1758=342,AP1758="342A",AP1758="342B"),PorcenRet(AP1758,AT1758,AU1758),INDEX(PORCENTAJEBUSCAR,MATCH(AP1758,CódigoRET,0),4)*1),"")</f>
        <v/>
      </c>
      <c r="AS1758">
        <f t="shared" si="191"/>
        <v>0</v>
      </c>
      <c r="BF1758" t="str">
        <f>IFERROR(IF(OR(BD1758=338,BD1758=340,BD1758=341,BD1758=342,BD1758="342A",BD1758="342B"),PorcenRet(BD1758,BH1758,BI1758),INDEX(PORCENTAJEBUSCAR,MATCH(BD1758,CódigoRET,0),4)*1),"")</f>
        <v/>
      </c>
      <c r="BG1758">
        <f t="shared" si="192"/>
        <v>0</v>
      </c>
      <c r="BO1758">
        <f t="shared" si="193"/>
        <v>0</v>
      </c>
      <c r="CC1758">
        <f t="shared" si="194"/>
        <v>0</v>
      </c>
      <c r="CD1758">
        <f t="shared" si="195"/>
        <v>0</v>
      </c>
      <c r="CG1758">
        <f ca="1">IFERROR(INDIRECT("IVA!X"&amp;MATCH(MID(COMPRAS!C1658,1,2)&amp;MID(COMPRAS!F1658,1,2)&amp;MID(COMPRAS!D1658,1,2),IVA!W:W,0)),"SIN COD.")</f>
        <v>0</v>
      </c>
      <c r="CH1758">
        <f ca="1">IFERROR(INDIRECT("IVA!Y"&amp;MATCH(MID(COMPRAS!C1658,1,2)&amp;MID(COMPRAS!F1658,1,2)&amp;MID(COMPRAS!D1658,1,2),IVA!W:W,0)),"SIN COD.")</f>
        <v>0</v>
      </c>
    </row>
    <row r="1759" spans="1:86" x14ac:dyDescent="0.25">
      <c r="A1759"/>
      <c r="B1759"/>
      <c r="D1759"/>
      <c r="AL1759">
        <f t="shared" si="189"/>
        <v>0</v>
      </c>
      <c r="AQ1759">
        <f t="shared" si="190"/>
        <v>0</v>
      </c>
      <c r="AR1759" t="str">
        <f>IFERROR(IF(OR(AP1759=338,AP1759=340,AP1759=341,AP1759=342,AP1759="342A",AP1759="342B"),PorcenRet(AP1759,AT1759,AU1759),INDEX(PORCENTAJEBUSCAR,MATCH(AP1759,CódigoRET,0),4)*1),"")</f>
        <v/>
      </c>
      <c r="AS1759">
        <f t="shared" si="191"/>
        <v>0</v>
      </c>
      <c r="BF1759" t="str">
        <f>IFERROR(IF(OR(BD1759=338,BD1759=340,BD1759=341,BD1759=342,BD1759="342A",BD1759="342B"),PorcenRet(BD1759,BH1759,BI1759),INDEX(PORCENTAJEBUSCAR,MATCH(BD1759,CódigoRET,0),4)*1),"")</f>
        <v/>
      </c>
      <c r="BG1759">
        <f t="shared" si="192"/>
        <v>0</v>
      </c>
      <c r="BO1759">
        <f t="shared" si="193"/>
        <v>0</v>
      </c>
      <c r="CC1759">
        <f t="shared" si="194"/>
        <v>0</v>
      </c>
      <c r="CD1759">
        <f t="shared" si="195"/>
        <v>0</v>
      </c>
      <c r="CG1759">
        <f ca="1">IFERROR(INDIRECT("IVA!X"&amp;MATCH(MID(COMPRAS!C1659,1,2)&amp;MID(COMPRAS!F1659,1,2)&amp;MID(COMPRAS!D1659,1,2),IVA!W:W,0)),"SIN COD.")</f>
        <v>0</v>
      </c>
      <c r="CH1759">
        <f ca="1">IFERROR(INDIRECT("IVA!Y"&amp;MATCH(MID(COMPRAS!C1659,1,2)&amp;MID(COMPRAS!F1659,1,2)&amp;MID(COMPRAS!D1659,1,2),IVA!W:W,0)),"SIN COD.")</f>
        <v>0</v>
      </c>
    </row>
    <row r="1760" spans="1:86" x14ac:dyDescent="0.25">
      <c r="A1760"/>
      <c r="B1760"/>
      <c r="D1760"/>
      <c r="AL1760">
        <f t="shared" si="189"/>
        <v>0</v>
      </c>
      <c r="AQ1760">
        <f t="shared" si="190"/>
        <v>0</v>
      </c>
      <c r="AR1760" t="str">
        <f>IFERROR(IF(OR(AP1760=338,AP1760=340,AP1760=341,AP1760=342,AP1760="342A",AP1760="342B"),PorcenRet(AP1760,AT1760,AU1760),INDEX(PORCENTAJEBUSCAR,MATCH(AP1760,CódigoRET,0),4)*1),"")</f>
        <v/>
      </c>
      <c r="AS1760">
        <f t="shared" si="191"/>
        <v>0</v>
      </c>
      <c r="BF1760" t="str">
        <f>IFERROR(IF(OR(BD1760=338,BD1760=340,BD1760=341,BD1760=342,BD1760="342A",BD1760="342B"),PorcenRet(BD1760,BH1760,BI1760),INDEX(PORCENTAJEBUSCAR,MATCH(BD1760,CódigoRET,0),4)*1),"")</f>
        <v/>
      </c>
      <c r="BG1760">
        <f t="shared" si="192"/>
        <v>0</v>
      </c>
      <c r="BO1760">
        <f t="shared" si="193"/>
        <v>0</v>
      </c>
      <c r="CC1760">
        <f t="shared" si="194"/>
        <v>0</v>
      </c>
      <c r="CD1760">
        <f t="shared" si="195"/>
        <v>0</v>
      </c>
      <c r="CG1760">
        <f ca="1">IFERROR(INDIRECT("IVA!X"&amp;MATCH(MID(COMPRAS!C1660,1,2)&amp;MID(COMPRAS!F1660,1,2)&amp;MID(COMPRAS!D1660,1,2),IVA!W:W,0)),"SIN COD.")</f>
        <v>0</v>
      </c>
      <c r="CH1760">
        <f ca="1">IFERROR(INDIRECT("IVA!Y"&amp;MATCH(MID(COMPRAS!C1660,1,2)&amp;MID(COMPRAS!F1660,1,2)&amp;MID(COMPRAS!D1660,1,2),IVA!W:W,0)),"SIN COD.")</f>
        <v>0</v>
      </c>
    </row>
    <row r="1761" spans="1:86" x14ac:dyDescent="0.25">
      <c r="A1761"/>
      <c r="B1761"/>
      <c r="D1761"/>
      <c r="AL1761">
        <f t="shared" si="189"/>
        <v>0</v>
      </c>
      <c r="AQ1761">
        <f t="shared" si="190"/>
        <v>0</v>
      </c>
      <c r="AR1761" t="str">
        <f>IFERROR(IF(OR(AP1761=338,AP1761=340,AP1761=341,AP1761=342,AP1761="342A",AP1761="342B"),PorcenRet(AP1761,AT1761,AU1761),INDEX(PORCENTAJEBUSCAR,MATCH(AP1761,CódigoRET,0),4)*1),"")</f>
        <v/>
      </c>
      <c r="AS1761">
        <f t="shared" si="191"/>
        <v>0</v>
      </c>
      <c r="BF1761" t="str">
        <f>IFERROR(IF(OR(BD1761=338,BD1761=340,BD1761=341,BD1761=342,BD1761="342A",BD1761="342B"),PorcenRet(BD1761,BH1761,BI1761),INDEX(PORCENTAJEBUSCAR,MATCH(BD1761,CódigoRET,0),4)*1),"")</f>
        <v/>
      </c>
      <c r="BG1761">
        <f t="shared" si="192"/>
        <v>0</v>
      </c>
      <c r="BO1761">
        <f t="shared" si="193"/>
        <v>0</v>
      </c>
      <c r="CC1761">
        <f t="shared" si="194"/>
        <v>0</v>
      </c>
      <c r="CD1761">
        <f t="shared" si="195"/>
        <v>0</v>
      </c>
      <c r="CG1761">
        <f ca="1">IFERROR(INDIRECT("IVA!X"&amp;MATCH(MID(COMPRAS!C1661,1,2)&amp;MID(COMPRAS!F1661,1,2)&amp;MID(COMPRAS!D1661,1,2),IVA!W:W,0)),"SIN COD.")</f>
        <v>0</v>
      </c>
      <c r="CH1761">
        <f ca="1">IFERROR(INDIRECT("IVA!Y"&amp;MATCH(MID(COMPRAS!C1661,1,2)&amp;MID(COMPRAS!F1661,1,2)&amp;MID(COMPRAS!D1661,1,2),IVA!W:W,0)),"SIN COD.")</f>
        <v>0</v>
      </c>
    </row>
    <row r="1762" spans="1:86" x14ac:dyDescent="0.25">
      <c r="A1762"/>
      <c r="B1762"/>
      <c r="D1762"/>
      <c r="AL1762">
        <f t="shared" si="189"/>
        <v>0</v>
      </c>
      <c r="AQ1762">
        <f t="shared" si="190"/>
        <v>0</v>
      </c>
      <c r="AR1762" t="str">
        <f>IFERROR(IF(OR(AP1762=338,AP1762=340,AP1762=341,AP1762=342,AP1762="342A",AP1762="342B"),PorcenRet(AP1762,AT1762,AU1762),INDEX(PORCENTAJEBUSCAR,MATCH(AP1762,CódigoRET,0),4)*1),"")</f>
        <v/>
      </c>
      <c r="AS1762">
        <f t="shared" si="191"/>
        <v>0</v>
      </c>
      <c r="BF1762" t="str">
        <f>IFERROR(IF(OR(BD1762=338,BD1762=340,BD1762=341,BD1762=342,BD1762="342A",BD1762="342B"),PorcenRet(BD1762,BH1762,BI1762),INDEX(PORCENTAJEBUSCAR,MATCH(BD1762,CódigoRET,0),4)*1),"")</f>
        <v/>
      </c>
      <c r="BG1762">
        <f t="shared" si="192"/>
        <v>0</v>
      </c>
      <c r="BO1762">
        <f t="shared" si="193"/>
        <v>0</v>
      </c>
      <c r="CC1762">
        <f t="shared" si="194"/>
        <v>0</v>
      </c>
      <c r="CD1762">
        <f t="shared" si="195"/>
        <v>0</v>
      </c>
      <c r="CG1762">
        <f ca="1">IFERROR(INDIRECT("IVA!X"&amp;MATCH(MID(COMPRAS!C1662,1,2)&amp;MID(COMPRAS!F1662,1,2)&amp;MID(COMPRAS!D1662,1,2),IVA!W:W,0)),"SIN COD.")</f>
        <v>0</v>
      </c>
      <c r="CH1762">
        <f ca="1">IFERROR(INDIRECT("IVA!Y"&amp;MATCH(MID(COMPRAS!C1662,1,2)&amp;MID(COMPRAS!F1662,1,2)&amp;MID(COMPRAS!D1662,1,2),IVA!W:W,0)),"SIN COD.")</f>
        <v>0</v>
      </c>
    </row>
    <row r="1763" spans="1:86" x14ac:dyDescent="0.25">
      <c r="A1763"/>
      <c r="B1763"/>
      <c r="D1763"/>
      <c r="AL1763">
        <f t="shared" si="189"/>
        <v>0</v>
      </c>
      <c r="AQ1763">
        <f t="shared" si="190"/>
        <v>0</v>
      </c>
      <c r="AR1763" t="str">
        <f>IFERROR(IF(OR(AP1763=338,AP1763=340,AP1763=341,AP1763=342,AP1763="342A",AP1763="342B"),PorcenRet(AP1763,AT1763,AU1763),INDEX(PORCENTAJEBUSCAR,MATCH(AP1763,CódigoRET,0),4)*1),"")</f>
        <v/>
      </c>
      <c r="AS1763">
        <f t="shared" si="191"/>
        <v>0</v>
      </c>
      <c r="BF1763" t="str">
        <f>IFERROR(IF(OR(BD1763=338,BD1763=340,BD1763=341,BD1763=342,BD1763="342A",BD1763="342B"),PorcenRet(BD1763,BH1763,BI1763),INDEX(PORCENTAJEBUSCAR,MATCH(BD1763,CódigoRET,0),4)*1),"")</f>
        <v/>
      </c>
      <c r="BG1763">
        <f t="shared" si="192"/>
        <v>0</v>
      </c>
      <c r="BO1763">
        <f t="shared" si="193"/>
        <v>0</v>
      </c>
      <c r="CC1763">
        <f t="shared" si="194"/>
        <v>0</v>
      </c>
      <c r="CD1763">
        <f t="shared" si="195"/>
        <v>0</v>
      </c>
      <c r="CG1763">
        <f ca="1">IFERROR(INDIRECT("IVA!X"&amp;MATCH(MID(COMPRAS!C1663,1,2)&amp;MID(COMPRAS!F1663,1,2)&amp;MID(COMPRAS!D1663,1,2),IVA!W:W,0)),"SIN COD.")</f>
        <v>0</v>
      </c>
      <c r="CH1763">
        <f ca="1">IFERROR(INDIRECT("IVA!Y"&amp;MATCH(MID(COMPRAS!C1663,1,2)&amp;MID(COMPRAS!F1663,1,2)&amp;MID(COMPRAS!D1663,1,2),IVA!W:W,0)),"SIN COD.")</f>
        <v>0</v>
      </c>
    </row>
    <row r="1764" spans="1:86" x14ac:dyDescent="0.25">
      <c r="A1764"/>
      <c r="B1764"/>
      <c r="D1764"/>
      <c r="AL1764">
        <f t="shared" si="189"/>
        <v>0</v>
      </c>
      <c r="AQ1764">
        <f t="shared" si="190"/>
        <v>0</v>
      </c>
      <c r="AR1764" t="str">
        <f>IFERROR(IF(OR(AP1764=338,AP1764=340,AP1764=341,AP1764=342,AP1764="342A",AP1764="342B"),PorcenRet(AP1764,AT1764,AU1764),INDEX(PORCENTAJEBUSCAR,MATCH(AP1764,CódigoRET,0),4)*1),"")</f>
        <v/>
      </c>
      <c r="AS1764">
        <f t="shared" si="191"/>
        <v>0</v>
      </c>
      <c r="BF1764" t="str">
        <f>IFERROR(IF(OR(BD1764=338,BD1764=340,BD1764=341,BD1764=342,BD1764="342A",BD1764="342B"),PorcenRet(BD1764,BH1764,BI1764),INDEX(PORCENTAJEBUSCAR,MATCH(BD1764,CódigoRET,0),4)*1),"")</f>
        <v/>
      </c>
      <c r="BG1764">
        <f t="shared" si="192"/>
        <v>0</v>
      </c>
      <c r="BO1764">
        <f t="shared" si="193"/>
        <v>0</v>
      </c>
      <c r="CC1764">
        <f t="shared" si="194"/>
        <v>0</v>
      </c>
      <c r="CD1764">
        <f t="shared" si="195"/>
        <v>0</v>
      </c>
      <c r="CG1764">
        <f ca="1">IFERROR(INDIRECT("IVA!X"&amp;MATCH(MID(COMPRAS!C1664,1,2)&amp;MID(COMPRAS!F1664,1,2)&amp;MID(COMPRAS!D1664,1,2),IVA!W:W,0)),"SIN COD.")</f>
        <v>0</v>
      </c>
      <c r="CH1764">
        <f ca="1">IFERROR(INDIRECT("IVA!Y"&amp;MATCH(MID(COMPRAS!C1664,1,2)&amp;MID(COMPRAS!F1664,1,2)&amp;MID(COMPRAS!D1664,1,2),IVA!W:W,0)),"SIN COD.")</f>
        <v>0</v>
      </c>
    </row>
    <row r="1765" spans="1:86" x14ac:dyDescent="0.25">
      <c r="A1765"/>
      <c r="B1765"/>
      <c r="D1765"/>
      <c r="AL1765">
        <f t="shared" si="189"/>
        <v>0</v>
      </c>
      <c r="AQ1765">
        <f t="shared" si="190"/>
        <v>0</v>
      </c>
      <c r="AR1765" t="str">
        <f>IFERROR(IF(OR(AP1765=338,AP1765=340,AP1765=341,AP1765=342,AP1765="342A",AP1765="342B"),PorcenRet(AP1765,AT1765,AU1765),INDEX(PORCENTAJEBUSCAR,MATCH(AP1765,CódigoRET,0),4)*1),"")</f>
        <v/>
      </c>
      <c r="AS1765">
        <f t="shared" si="191"/>
        <v>0</v>
      </c>
      <c r="BF1765" t="str">
        <f>IFERROR(IF(OR(BD1765=338,BD1765=340,BD1765=341,BD1765=342,BD1765="342A",BD1765="342B"),PorcenRet(BD1765,BH1765,BI1765),INDEX(PORCENTAJEBUSCAR,MATCH(BD1765,CódigoRET,0),4)*1),"")</f>
        <v/>
      </c>
      <c r="BG1765">
        <f t="shared" si="192"/>
        <v>0</v>
      </c>
      <c r="BO1765">
        <f t="shared" si="193"/>
        <v>0</v>
      </c>
      <c r="CC1765">
        <f t="shared" si="194"/>
        <v>0</v>
      </c>
      <c r="CD1765">
        <f t="shared" si="195"/>
        <v>0</v>
      </c>
      <c r="CG1765">
        <f ca="1">IFERROR(INDIRECT("IVA!X"&amp;MATCH(MID(COMPRAS!C1665,1,2)&amp;MID(COMPRAS!F1665,1,2)&amp;MID(COMPRAS!D1665,1,2),IVA!W:W,0)),"SIN COD.")</f>
        <v>0</v>
      </c>
      <c r="CH1765">
        <f ca="1">IFERROR(INDIRECT("IVA!Y"&amp;MATCH(MID(COMPRAS!C1665,1,2)&amp;MID(COMPRAS!F1665,1,2)&amp;MID(COMPRAS!D1665,1,2),IVA!W:W,0)),"SIN COD.")</f>
        <v>0</v>
      </c>
    </row>
    <row r="1766" spans="1:86" x14ac:dyDescent="0.25">
      <c r="A1766"/>
      <c r="B1766"/>
      <c r="D1766"/>
      <c r="AL1766">
        <f t="shared" si="189"/>
        <v>0</v>
      </c>
      <c r="AQ1766">
        <f t="shared" si="190"/>
        <v>0</v>
      </c>
      <c r="AR1766" t="str">
        <f>IFERROR(IF(OR(AP1766=338,AP1766=340,AP1766=341,AP1766=342,AP1766="342A",AP1766="342B"),PorcenRet(AP1766,AT1766,AU1766),INDEX(PORCENTAJEBUSCAR,MATCH(AP1766,CódigoRET,0),4)*1),"")</f>
        <v/>
      </c>
      <c r="AS1766">
        <f t="shared" si="191"/>
        <v>0</v>
      </c>
      <c r="BF1766" t="str">
        <f>IFERROR(IF(OR(BD1766=338,BD1766=340,BD1766=341,BD1766=342,BD1766="342A",BD1766="342B"),PorcenRet(BD1766,BH1766,BI1766),INDEX(PORCENTAJEBUSCAR,MATCH(BD1766,CódigoRET,0),4)*1),"")</f>
        <v/>
      </c>
      <c r="BG1766">
        <f t="shared" si="192"/>
        <v>0</v>
      </c>
      <c r="BO1766">
        <f t="shared" si="193"/>
        <v>0</v>
      </c>
      <c r="CC1766">
        <f t="shared" si="194"/>
        <v>0</v>
      </c>
      <c r="CD1766">
        <f t="shared" si="195"/>
        <v>0</v>
      </c>
      <c r="CG1766">
        <f ca="1">IFERROR(INDIRECT("IVA!X"&amp;MATCH(MID(COMPRAS!C1666,1,2)&amp;MID(COMPRAS!F1666,1,2)&amp;MID(COMPRAS!D1666,1,2),IVA!W:W,0)),"SIN COD.")</f>
        <v>0</v>
      </c>
      <c r="CH1766">
        <f ca="1">IFERROR(INDIRECT("IVA!Y"&amp;MATCH(MID(COMPRAS!C1666,1,2)&amp;MID(COMPRAS!F1666,1,2)&amp;MID(COMPRAS!D1666,1,2),IVA!W:W,0)),"SIN COD.")</f>
        <v>0</v>
      </c>
    </row>
    <row r="1767" spans="1:86" x14ac:dyDescent="0.25">
      <c r="A1767"/>
      <c r="B1767"/>
      <c r="D1767"/>
      <c r="AL1767">
        <f t="shared" si="189"/>
        <v>0</v>
      </c>
      <c r="AQ1767">
        <f t="shared" si="190"/>
        <v>0</v>
      </c>
      <c r="AR1767" t="str">
        <f>IFERROR(IF(OR(AP1767=338,AP1767=340,AP1767=341,AP1767=342,AP1767="342A",AP1767="342B"),PorcenRet(AP1767,AT1767,AU1767),INDEX(PORCENTAJEBUSCAR,MATCH(AP1767,CódigoRET,0),4)*1),"")</f>
        <v/>
      </c>
      <c r="AS1767">
        <f t="shared" si="191"/>
        <v>0</v>
      </c>
      <c r="BF1767" t="str">
        <f>IFERROR(IF(OR(BD1767=338,BD1767=340,BD1767=341,BD1767=342,BD1767="342A",BD1767="342B"),PorcenRet(BD1767,BH1767,BI1767),INDEX(PORCENTAJEBUSCAR,MATCH(BD1767,CódigoRET,0),4)*1),"")</f>
        <v/>
      </c>
      <c r="BG1767">
        <f t="shared" si="192"/>
        <v>0</v>
      </c>
      <c r="BO1767">
        <f t="shared" si="193"/>
        <v>0</v>
      </c>
      <c r="CC1767">
        <f t="shared" si="194"/>
        <v>0</v>
      </c>
      <c r="CD1767">
        <f t="shared" si="195"/>
        <v>0</v>
      </c>
      <c r="CG1767">
        <f ca="1">IFERROR(INDIRECT("IVA!X"&amp;MATCH(MID(COMPRAS!C1667,1,2)&amp;MID(COMPRAS!F1667,1,2)&amp;MID(COMPRAS!D1667,1,2),IVA!W:W,0)),"SIN COD.")</f>
        <v>0</v>
      </c>
      <c r="CH1767">
        <f ca="1">IFERROR(INDIRECT("IVA!Y"&amp;MATCH(MID(COMPRAS!C1667,1,2)&amp;MID(COMPRAS!F1667,1,2)&amp;MID(COMPRAS!D1667,1,2),IVA!W:W,0)),"SIN COD.")</f>
        <v>0</v>
      </c>
    </row>
    <row r="1768" spans="1:86" x14ac:dyDescent="0.25">
      <c r="A1768"/>
      <c r="B1768"/>
      <c r="D1768"/>
      <c r="AL1768">
        <f t="shared" si="189"/>
        <v>0</v>
      </c>
      <c r="AQ1768">
        <f t="shared" si="190"/>
        <v>0</v>
      </c>
      <c r="AR1768" t="str">
        <f>IFERROR(IF(OR(AP1768=338,AP1768=340,AP1768=341,AP1768=342,AP1768="342A",AP1768="342B"),PorcenRet(AP1768,AT1768,AU1768),INDEX(PORCENTAJEBUSCAR,MATCH(AP1768,CódigoRET,0),4)*1),"")</f>
        <v/>
      </c>
      <c r="AS1768">
        <f t="shared" si="191"/>
        <v>0</v>
      </c>
      <c r="BF1768" t="str">
        <f>IFERROR(IF(OR(BD1768=338,BD1768=340,BD1768=341,BD1768=342,BD1768="342A",BD1768="342B"),PorcenRet(BD1768,BH1768,BI1768),INDEX(PORCENTAJEBUSCAR,MATCH(BD1768,CódigoRET,0),4)*1),"")</f>
        <v/>
      </c>
      <c r="BG1768">
        <f t="shared" si="192"/>
        <v>0</v>
      </c>
      <c r="BO1768">
        <f t="shared" si="193"/>
        <v>0</v>
      </c>
      <c r="CC1768">
        <f t="shared" si="194"/>
        <v>0</v>
      </c>
      <c r="CD1768">
        <f t="shared" si="195"/>
        <v>0</v>
      </c>
      <c r="CG1768">
        <f ca="1">IFERROR(INDIRECT("IVA!X"&amp;MATCH(MID(COMPRAS!C1668,1,2)&amp;MID(COMPRAS!F1668,1,2)&amp;MID(COMPRAS!D1668,1,2),IVA!W:W,0)),"SIN COD.")</f>
        <v>0</v>
      </c>
      <c r="CH1768">
        <f ca="1">IFERROR(INDIRECT("IVA!Y"&amp;MATCH(MID(COMPRAS!C1668,1,2)&amp;MID(COMPRAS!F1668,1,2)&amp;MID(COMPRAS!D1668,1,2),IVA!W:W,0)),"SIN COD.")</f>
        <v>0</v>
      </c>
    </row>
    <row r="1769" spans="1:86" x14ac:dyDescent="0.25">
      <c r="A1769"/>
      <c r="B1769"/>
      <c r="D1769"/>
      <c r="AL1769">
        <f t="shared" si="189"/>
        <v>0</v>
      </c>
      <c r="AQ1769">
        <f t="shared" si="190"/>
        <v>0</v>
      </c>
      <c r="AR1769" t="str">
        <f>IFERROR(IF(OR(AP1769=338,AP1769=340,AP1769=341,AP1769=342,AP1769="342A",AP1769="342B"),PorcenRet(AP1769,AT1769,AU1769),INDEX(PORCENTAJEBUSCAR,MATCH(AP1769,CódigoRET,0),4)*1),"")</f>
        <v/>
      </c>
      <c r="AS1769">
        <f t="shared" si="191"/>
        <v>0</v>
      </c>
      <c r="BF1769" t="str">
        <f>IFERROR(IF(OR(BD1769=338,BD1769=340,BD1769=341,BD1769=342,BD1769="342A",BD1769="342B"),PorcenRet(BD1769,BH1769,BI1769),INDEX(PORCENTAJEBUSCAR,MATCH(BD1769,CódigoRET,0),4)*1),"")</f>
        <v/>
      </c>
      <c r="BG1769">
        <f t="shared" si="192"/>
        <v>0</v>
      </c>
      <c r="BO1769">
        <f t="shared" si="193"/>
        <v>0</v>
      </c>
      <c r="CC1769">
        <f t="shared" si="194"/>
        <v>0</v>
      </c>
      <c r="CD1769">
        <f t="shared" si="195"/>
        <v>0</v>
      </c>
      <c r="CG1769">
        <f ca="1">IFERROR(INDIRECT("IVA!X"&amp;MATCH(MID(COMPRAS!C1669,1,2)&amp;MID(COMPRAS!F1669,1,2)&amp;MID(COMPRAS!D1669,1,2),IVA!W:W,0)),"SIN COD.")</f>
        <v>0</v>
      </c>
      <c r="CH1769">
        <f ca="1">IFERROR(INDIRECT("IVA!Y"&amp;MATCH(MID(COMPRAS!C1669,1,2)&amp;MID(COMPRAS!F1669,1,2)&amp;MID(COMPRAS!D1669,1,2),IVA!W:W,0)),"SIN COD.")</f>
        <v>0</v>
      </c>
    </row>
    <row r="1770" spans="1:86" x14ac:dyDescent="0.25">
      <c r="A1770"/>
      <c r="B1770"/>
      <c r="D1770"/>
      <c r="AL1770">
        <f t="shared" si="189"/>
        <v>0</v>
      </c>
      <c r="AQ1770">
        <f t="shared" si="190"/>
        <v>0</v>
      </c>
      <c r="AR1770" t="str">
        <f>IFERROR(IF(OR(AP1770=338,AP1770=340,AP1770=341,AP1770=342,AP1770="342A",AP1770="342B"),PorcenRet(AP1770,AT1770,AU1770),INDEX(PORCENTAJEBUSCAR,MATCH(AP1770,CódigoRET,0),4)*1),"")</f>
        <v/>
      </c>
      <c r="AS1770">
        <f t="shared" si="191"/>
        <v>0</v>
      </c>
      <c r="BF1770" t="str">
        <f>IFERROR(IF(OR(BD1770=338,BD1770=340,BD1770=341,BD1770=342,BD1770="342A",BD1770="342B"),PorcenRet(BD1770,BH1770,BI1770),INDEX(PORCENTAJEBUSCAR,MATCH(BD1770,CódigoRET,0),4)*1),"")</f>
        <v/>
      </c>
      <c r="BG1770">
        <f t="shared" si="192"/>
        <v>0</v>
      </c>
      <c r="BO1770">
        <f t="shared" si="193"/>
        <v>0</v>
      </c>
      <c r="CC1770">
        <f t="shared" si="194"/>
        <v>0</v>
      </c>
      <c r="CD1770">
        <f t="shared" si="195"/>
        <v>0</v>
      </c>
      <c r="CG1770">
        <f ca="1">IFERROR(INDIRECT("IVA!X"&amp;MATCH(MID(COMPRAS!C1670,1,2)&amp;MID(COMPRAS!F1670,1,2)&amp;MID(COMPRAS!D1670,1,2),IVA!W:W,0)),"SIN COD.")</f>
        <v>0</v>
      </c>
      <c r="CH1770">
        <f ca="1">IFERROR(INDIRECT("IVA!Y"&amp;MATCH(MID(COMPRAS!C1670,1,2)&amp;MID(COMPRAS!F1670,1,2)&amp;MID(COMPRAS!D1670,1,2),IVA!W:W,0)),"SIN COD.")</f>
        <v>0</v>
      </c>
    </row>
    <row r="1771" spans="1:86" x14ac:dyDescent="0.25">
      <c r="A1771"/>
      <c r="B1771"/>
      <c r="D1771"/>
      <c r="AL1771">
        <f t="shared" si="189"/>
        <v>0</v>
      </c>
      <c r="AQ1771">
        <f t="shared" si="190"/>
        <v>0</v>
      </c>
      <c r="AR1771" t="str">
        <f>IFERROR(IF(OR(AP1771=338,AP1771=340,AP1771=341,AP1771=342,AP1771="342A",AP1771="342B"),PorcenRet(AP1771,AT1771,AU1771),INDEX(PORCENTAJEBUSCAR,MATCH(AP1771,CódigoRET,0),4)*1),"")</f>
        <v/>
      </c>
      <c r="AS1771">
        <f t="shared" si="191"/>
        <v>0</v>
      </c>
      <c r="BF1771" t="str">
        <f>IFERROR(IF(OR(BD1771=338,BD1771=340,BD1771=341,BD1771=342,BD1771="342A",BD1771="342B"),PorcenRet(BD1771,BH1771,BI1771),INDEX(PORCENTAJEBUSCAR,MATCH(BD1771,CódigoRET,0),4)*1),"")</f>
        <v/>
      </c>
      <c r="BG1771">
        <f t="shared" si="192"/>
        <v>0</v>
      </c>
      <c r="BO1771">
        <f t="shared" si="193"/>
        <v>0</v>
      </c>
      <c r="CC1771">
        <f t="shared" si="194"/>
        <v>0</v>
      </c>
      <c r="CD1771">
        <f t="shared" si="195"/>
        <v>0</v>
      </c>
      <c r="CG1771">
        <f ca="1">IFERROR(INDIRECT("IVA!X"&amp;MATCH(MID(COMPRAS!C1671,1,2)&amp;MID(COMPRAS!F1671,1,2)&amp;MID(COMPRAS!D1671,1,2),IVA!W:W,0)),"SIN COD.")</f>
        <v>0</v>
      </c>
      <c r="CH1771">
        <f ca="1">IFERROR(INDIRECT("IVA!Y"&amp;MATCH(MID(COMPRAS!C1671,1,2)&amp;MID(COMPRAS!F1671,1,2)&amp;MID(COMPRAS!D1671,1,2),IVA!W:W,0)),"SIN COD.")</f>
        <v>0</v>
      </c>
    </row>
    <row r="1772" spans="1:86" x14ac:dyDescent="0.25">
      <c r="A1772"/>
      <c r="B1772"/>
      <c r="D1772"/>
      <c r="AL1772">
        <f t="shared" si="189"/>
        <v>0</v>
      </c>
      <c r="AQ1772">
        <f t="shared" si="190"/>
        <v>0</v>
      </c>
      <c r="AR1772" t="str">
        <f>IFERROR(IF(OR(AP1772=338,AP1772=340,AP1772=341,AP1772=342,AP1772="342A",AP1772="342B"),PorcenRet(AP1772,AT1772,AU1772),INDEX(PORCENTAJEBUSCAR,MATCH(AP1772,CódigoRET,0),4)*1),"")</f>
        <v/>
      </c>
      <c r="AS1772">
        <f t="shared" si="191"/>
        <v>0</v>
      </c>
      <c r="BF1772" t="str">
        <f>IFERROR(IF(OR(BD1772=338,BD1772=340,BD1772=341,BD1772=342,BD1772="342A",BD1772="342B"),PorcenRet(BD1772,BH1772,BI1772),INDEX(PORCENTAJEBUSCAR,MATCH(BD1772,CódigoRET,0),4)*1),"")</f>
        <v/>
      </c>
      <c r="BG1772">
        <f t="shared" si="192"/>
        <v>0</v>
      </c>
      <c r="BO1772">
        <f t="shared" si="193"/>
        <v>0</v>
      </c>
      <c r="CC1772">
        <f t="shared" si="194"/>
        <v>0</v>
      </c>
      <c r="CD1772">
        <f t="shared" si="195"/>
        <v>0</v>
      </c>
      <c r="CG1772">
        <f ca="1">IFERROR(INDIRECT("IVA!X"&amp;MATCH(MID(COMPRAS!C1672,1,2)&amp;MID(COMPRAS!F1672,1,2)&amp;MID(COMPRAS!D1672,1,2),IVA!W:W,0)),"SIN COD.")</f>
        <v>0</v>
      </c>
      <c r="CH1772">
        <f ca="1">IFERROR(INDIRECT("IVA!Y"&amp;MATCH(MID(COMPRAS!C1672,1,2)&amp;MID(COMPRAS!F1672,1,2)&amp;MID(COMPRAS!D1672,1,2),IVA!W:W,0)),"SIN COD.")</f>
        <v>0</v>
      </c>
    </row>
    <row r="1773" spans="1:86" x14ac:dyDescent="0.25">
      <c r="A1773"/>
      <c r="B1773"/>
      <c r="D1773"/>
      <c r="AL1773">
        <f t="shared" si="189"/>
        <v>0</v>
      </c>
      <c r="AQ1773">
        <f t="shared" si="190"/>
        <v>0</v>
      </c>
      <c r="AR1773" t="str">
        <f>IFERROR(IF(OR(AP1773=338,AP1773=340,AP1773=341,AP1773=342,AP1773="342A",AP1773="342B"),PorcenRet(AP1773,AT1773,AU1773),INDEX(PORCENTAJEBUSCAR,MATCH(AP1773,CódigoRET,0),4)*1),"")</f>
        <v/>
      </c>
      <c r="AS1773">
        <f t="shared" si="191"/>
        <v>0</v>
      </c>
      <c r="BF1773" t="str">
        <f>IFERROR(IF(OR(BD1773=338,BD1773=340,BD1773=341,BD1773=342,BD1773="342A",BD1773="342B"),PorcenRet(BD1773,BH1773,BI1773),INDEX(PORCENTAJEBUSCAR,MATCH(BD1773,CódigoRET,0),4)*1),"")</f>
        <v/>
      </c>
      <c r="BG1773">
        <f t="shared" si="192"/>
        <v>0</v>
      </c>
      <c r="BO1773">
        <f t="shared" si="193"/>
        <v>0</v>
      </c>
      <c r="CC1773">
        <f t="shared" si="194"/>
        <v>0</v>
      </c>
      <c r="CD1773">
        <f t="shared" si="195"/>
        <v>0</v>
      </c>
      <c r="CG1773">
        <f ca="1">IFERROR(INDIRECT("IVA!X"&amp;MATCH(MID(COMPRAS!C1673,1,2)&amp;MID(COMPRAS!F1673,1,2)&amp;MID(COMPRAS!D1673,1,2),IVA!W:W,0)),"SIN COD.")</f>
        <v>0</v>
      </c>
      <c r="CH1773">
        <f ca="1">IFERROR(INDIRECT("IVA!Y"&amp;MATCH(MID(COMPRAS!C1673,1,2)&amp;MID(COMPRAS!F1673,1,2)&amp;MID(COMPRAS!D1673,1,2),IVA!W:W,0)),"SIN COD.")</f>
        <v>0</v>
      </c>
    </row>
    <row r="1774" spans="1:86" x14ac:dyDescent="0.25">
      <c r="A1774"/>
      <c r="B1774"/>
      <c r="D1774"/>
      <c r="AL1774">
        <f t="shared" si="189"/>
        <v>0</v>
      </c>
      <c r="AQ1774">
        <f t="shared" si="190"/>
        <v>0</v>
      </c>
      <c r="AR1774" t="str">
        <f>IFERROR(IF(OR(AP1774=338,AP1774=340,AP1774=341,AP1774=342,AP1774="342A",AP1774="342B"),PorcenRet(AP1774,AT1774,AU1774),INDEX(PORCENTAJEBUSCAR,MATCH(AP1774,CódigoRET,0),4)*1),"")</f>
        <v/>
      </c>
      <c r="AS1774">
        <f t="shared" si="191"/>
        <v>0</v>
      </c>
      <c r="BF1774" t="str">
        <f>IFERROR(IF(OR(BD1774=338,BD1774=340,BD1774=341,BD1774=342,BD1774="342A",BD1774="342B"),PorcenRet(BD1774,BH1774,BI1774),INDEX(PORCENTAJEBUSCAR,MATCH(BD1774,CódigoRET,0),4)*1),"")</f>
        <v/>
      </c>
      <c r="BG1774">
        <f t="shared" si="192"/>
        <v>0</v>
      </c>
      <c r="BO1774">
        <f t="shared" si="193"/>
        <v>0</v>
      </c>
      <c r="CC1774">
        <f t="shared" si="194"/>
        <v>0</v>
      </c>
      <c r="CD1774">
        <f t="shared" si="195"/>
        <v>0</v>
      </c>
      <c r="CG1774">
        <f ca="1">IFERROR(INDIRECT("IVA!X"&amp;MATCH(MID(COMPRAS!C1674,1,2)&amp;MID(COMPRAS!F1674,1,2)&amp;MID(COMPRAS!D1674,1,2),IVA!W:W,0)),"SIN COD.")</f>
        <v>0</v>
      </c>
      <c r="CH1774">
        <f ca="1">IFERROR(INDIRECT("IVA!Y"&amp;MATCH(MID(COMPRAS!C1674,1,2)&amp;MID(COMPRAS!F1674,1,2)&amp;MID(COMPRAS!D1674,1,2),IVA!W:W,0)),"SIN COD.")</f>
        <v>0</v>
      </c>
    </row>
    <row r="1775" spans="1:86" x14ac:dyDescent="0.25">
      <c r="A1775"/>
      <c r="B1775"/>
      <c r="D1775"/>
      <c r="AL1775">
        <f t="shared" si="189"/>
        <v>0</v>
      </c>
      <c r="AQ1775">
        <f t="shared" si="190"/>
        <v>0</v>
      </c>
      <c r="AR1775" t="str">
        <f>IFERROR(IF(OR(AP1775=338,AP1775=340,AP1775=341,AP1775=342,AP1775="342A",AP1775="342B"),PorcenRet(AP1775,AT1775,AU1775),INDEX(PORCENTAJEBUSCAR,MATCH(AP1775,CódigoRET,0),4)*1),"")</f>
        <v/>
      </c>
      <c r="AS1775">
        <f t="shared" si="191"/>
        <v>0</v>
      </c>
      <c r="BF1775" t="str">
        <f>IFERROR(IF(OR(BD1775=338,BD1775=340,BD1775=341,BD1775=342,BD1775="342A",BD1775="342B"),PorcenRet(BD1775,BH1775,BI1775),INDEX(PORCENTAJEBUSCAR,MATCH(BD1775,CódigoRET,0),4)*1),"")</f>
        <v/>
      </c>
      <c r="BG1775">
        <f t="shared" si="192"/>
        <v>0</v>
      </c>
      <c r="BO1775">
        <f t="shared" si="193"/>
        <v>0</v>
      </c>
      <c r="CC1775">
        <f t="shared" si="194"/>
        <v>0</v>
      </c>
      <c r="CD1775">
        <f t="shared" si="195"/>
        <v>0</v>
      </c>
      <c r="CG1775">
        <f ca="1">IFERROR(INDIRECT("IVA!X"&amp;MATCH(MID(COMPRAS!C1675,1,2)&amp;MID(COMPRAS!F1675,1,2)&amp;MID(COMPRAS!D1675,1,2),IVA!W:W,0)),"SIN COD.")</f>
        <v>0</v>
      </c>
      <c r="CH1775">
        <f ca="1">IFERROR(INDIRECT("IVA!Y"&amp;MATCH(MID(COMPRAS!C1675,1,2)&amp;MID(COMPRAS!F1675,1,2)&amp;MID(COMPRAS!D1675,1,2),IVA!W:W,0)),"SIN COD.")</f>
        <v>0</v>
      </c>
    </row>
    <row r="1776" spans="1:86" x14ac:dyDescent="0.25">
      <c r="A1776"/>
      <c r="B1776"/>
      <c r="D1776"/>
      <c r="AL1776">
        <f t="shared" si="189"/>
        <v>0</v>
      </c>
      <c r="AQ1776">
        <f t="shared" si="190"/>
        <v>0</v>
      </c>
      <c r="AR1776" t="str">
        <f>IFERROR(IF(OR(AP1776=338,AP1776=340,AP1776=341,AP1776=342,AP1776="342A",AP1776="342B"),PorcenRet(AP1776,AT1776,AU1776),INDEX(PORCENTAJEBUSCAR,MATCH(AP1776,CódigoRET,0),4)*1),"")</f>
        <v/>
      </c>
      <c r="AS1776">
        <f t="shared" si="191"/>
        <v>0</v>
      </c>
      <c r="BF1776" t="str">
        <f>IFERROR(IF(OR(BD1776=338,BD1776=340,BD1776=341,BD1776=342,BD1776="342A",BD1776="342B"),PorcenRet(BD1776,BH1776,BI1776),INDEX(PORCENTAJEBUSCAR,MATCH(BD1776,CódigoRET,0),4)*1),"")</f>
        <v/>
      </c>
      <c r="BG1776">
        <f t="shared" si="192"/>
        <v>0</v>
      </c>
      <c r="BO1776">
        <f t="shared" si="193"/>
        <v>0</v>
      </c>
      <c r="CC1776">
        <f t="shared" si="194"/>
        <v>0</v>
      </c>
      <c r="CD1776">
        <f t="shared" si="195"/>
        <v>0</v>
      </c>
      <c r="CG1776">
        <f ca="1">IFERROR(INDIRECT("IVA!X"&amp;MATCH(MID(COMPRAS!C1676,1,2)&amp;MID(COMPRAS!F1676,1,2)&amp;MID(COMPRAS!D1676,1,2),IVA!W:W,0)),"SIN COD.")</f>
        <v>0</v>
      </c>
      <c r="CH1776">
        <f ca="1">IFERROR(INDIRECT("IVA!Y"&amp;MATCH(MID(COMPRAS!C1676,1,2)&amp;MID(COMPRAS!F1676,1,2)&amp;MID(COMPRAS!D1676,1,2),IVA!W:W,0)),"SIN COD.")</f>
        <v>0</v>
      </c>
    </row>
    <row r="1777" spans="1:86" x14ac:dyDescent="0.25">
      <c r="A1777"/>
      <c r="B1777"/>
      <c r="D1777"/>
      <c r="AL1777">
        <f t="shared" si="189"/>
        <v>0</v>
      </c>
      <c r="AQ1777">
        <f t="shared" si="190"/>
        <v>0</v>
      </c>
      <c r="AR1777" t="str">
        <f>IFERROR(IF(OR(AP1777=338,AP1777=340,AP1777=341,AP1777=342,AP1777="342A",AP1777="342B"),PorcenRet(AP1777,AT1777,AU1777),INDEX(PORCENTAJEBUSCAR,MATCH(AP1777,CódigoRET,0),4)*1),"")</f>
        <v/>
      </c>
      <c r="AS1777">
        <f t="shared" si="191"/>
        <v>0</v>
      </c>
      <c r="BF1777" t="str">
        <f>IFERROR(IF(OR(BD1777=338,BD1777=340,BD1777=341,BD1777=342,BD1777="342A",BD1777="342B"),PorcenRet(BD1777,BH1777,BI1777),INDEX(PORCENTAJEBUSCAR,MATCH(BD1777,CódigoRET,0),4)*1),"")</f>
        <v/>
      </c>
      <c r="BG1777">
        <f t="shared" si="192"/>
        <v>0</v>
      </c>
      <c r="BO1777">
        <f t="shared" si="193"/>
        <v>0</v>
      </c>
      <c r="CC1777">
        <f t="shared" si="194"/>
        <v>0</v>
      </c>
      <c r="CD1777">
        <f t="shared" si="195"/>
        <v>0</v>
      </c>
      <c r="CG1777">
        <f ca="1">IFERROR(INDIRECT("IVA!X"&amp;MATCH(MID(COMPRAS!C1677,1,2)&amp;MID(COMPRAS!F1677,1,2)&amp;MID(COMPRAS!D1677,1,2),IVA!W:W,0)),"SIN COD.")</f>
        <v>0</v>
      </c>
      <c r="CH1777">
        <f ca="1">IFERROR(INDIRECT("IVA!Y"&amp;MATCH(MID(COMPRAS!C1677,1,2)&amp;MID(COMPRAS!F1677,1,2)&amp;MID(COMPRAS!D1677,1,2),IVA!W:W,0)),"SIN COD.")</f>
        <v>0</v>
      </c>
    </row>
    <row r="1778" spans="1:86" x14ac:dyDescent="0.25">
      <c r="A1778"/>
      <c r="B1778"/>
      <c r="D1778"/>
      <c r="AL1778">
        <f t="shared" si="189"/>
        <v>0</v>
      </c>
      <c r="AQ1778">
        <f t="shared" si="190"/>
        <v>0</v>
      </c>
      <c r="AR1778" t="str">
        <f>IFERROR(IF(OR(AP1778=338,AP1778=340,AP1778=341,AP1778=342,AP1778="342A",AP1778="342B"),PorcenRet(AP1778,AT1778,AU1778),INDEX(PORCENTAJEBUSCAR,MATCH(AP1778,CódigoRET,0),4)*1),"")</f>
        <v/>
      </c>
      <c r="AS1778">
        <f t="shared" si="191"/>
        <v>0</v>
      </c>
      <c r="BF1778" t="str">
        <f>IFERROR(IF(OR(BD1778=338,BD1778=340,BD1778=341,BD1778=342,BD1778="342A",BD1778="342B"),PorcenRet(BD1778,BH1778,BI1778),INDEX(PORCENTAJEBUSCAR,MATCH(BD1778,CódigoRET,0),4)*1),"")</f>
        <v/>
      </c>
      <c r="BG1778">
        <f t="shared" si="192"/>
        <v>0</v>
      </c>
      <c r="BO1778">
        <f t="shared" si="193"/>
        <v>0</v>
      </c>
      <c r="CC1778">
        <f t="shared" si="194"/>
        <v>0</v>
      </c>
      <c r="CD1778">
        <f t="shared" si="195"/>
        <v>0</v>
      </c>
      <c r="CG1778">
        <f ca="1">IFERROR(INDIRECT("IVA!X"&amp;MATCH(MID(COMPRAS!C1678,1,2)&amp;MID(COMPRAS!F1678,1,2)&amp;MID(COMPRAS!D1678,1,2),IVA!W:W,0)),"SIN COD.")</f>
        <v>0</v>
      </c>
      <c r="CH1778">
        <f ca="1">IFERROR(INDIRECT("IVA!Y"&amp;MATCH(MID(COMPRAS!C1678,1,2)&amp;MID(COMPRAS!F1678,1,2)&amp;MID(COMPRAS!D1678,1,2),IVA!W:W,0)),"SIN COD.")</f>
        <v>0</v>
      </c>
    </row>
    <row r="1779" spans="1:86" x14ac:dyDescent="0.25">
      <c r="A1779"/>
      <c r="B1779"/>
      <c r="D1779"/>
      <c r="AL1779">
        <f t="shared" si="189"/>
        <v>0</v>
      </c>
      <c r="AQ1779">
        <f t="shared" si="190"/>
        <v>0</v>
      </c>
      <c r="AR1779" t="str">
        <f>IFERROR(IF(OR(AP1779=338,AP1779=340,AP1779=341,AP1779=342,AP1779="342A",AP1779="342B"),PorcenRet(AP1779,AT1779,AU1779),INDEX(PORCENTAJEBUSCAR,MATCH(AP1779,CódigoRET,0),4)*1),"")</f>
        <v/>
      </c>
      <c r="AS1779">
        <f t="shared" si="191"/>
        <v>0</v>
      </c>
      <c r="BF1779" t="str">
        <f>IFERROR(IF(OR(BD1779=338,BD1779=340,BD1779=341,BD1779=342,BD1779="342A",BD1779="342B"),PorcenRet(BD1779,BH1779,BI1779),INDEX(PORCENTAJEBUSCAR,MATCH(BD1779,CódigoRET,0),4)*1),"")</f>
        <v/>
      </c>
      <c r="BG1779">
        <f t="shared" si="192"/>
        <v>0</v>
      </c>
      <c r="BO1779">
        <f t="shared" si="193"/>
        <v>0</v>
      </c>
      <c r="CC1779">
        <f t="shared" si="194"/>
        <v>0</v>
      </c>
      <c r="CD1779">
        <f t="shared" si="195"/>
        <v>0</v>
      </c>
      <c r="CG1779">
        <f ca="1">IFERROR(INDIRECT("IVA!X"&amp;MATCH(MID(COMPRAS!C1679,1,2)&amp;MID(COMPRAS!F1679,1,2)&amp;MID(COMPRAS!D1679,1,2),IVA!W:W,0)),"SIN COD.")</f>
        <v>0</v>
      </c>
      <c r="CH1779">
        <f ca="1">IFERROR(INDIRECT("IVA!Y"&amp;MATCH(MID(COMPRAS!C1679,1,2)&amp;MID(COMPRAS!F1679,1,2)&amp;MID(COMPRAS!D1679,1,2),IVA!W:W,0)),"SIN COD.")</f>
        <v>0</v>
      </c>
    </row>
    <row r="1780" spans="1:86" x14ac:dyDescent="0.25">
      <c r="A1780"/>
      <c r="B1780"/>
      <c r="D1780"/>
      <c r="AL1780">
        <f t="shared" si="189"/>
        <v>0</v>
      </c>
      <c r="AQ1780">
        <f t="shared" si="190"/>
        <v>0</v>
      </c>
      <c r="AR1780" t="str">
        <f>IFERROR(IF(OR(AP1780=338,AP1780=340,AP1780=341,AP1780=342,AP1780="342A",AP1780="342B"),PorcenRet(AP1780,AT1780,AU1780),INDEX(PORCENTAJEBUSCAR,MATCH(AP1780,CódigoRET,0),4)*1),"")</f>
        <v/>
      </c>
      <c r="AS1780">
        <f t="shared" si="191"/>
        <v>0</v>
      </c>
      <c r="BF1780" t="str">
        <f>IFERROR(IF(OR(BD1780=338,BD1780=340,BD1780=341,BD1780=342,BD1780="342A",BD1780="342B"),PorcenRet(BD1780,BH1780,BI1780),INDEX(PORCENTAJEBUSCAR,MATCH(BD1780,CódigoRET,0),4)*1),"")</f>
        <v/>
      </c>
      <c r="BG1780">
        <f t="shared" si="192"/>
        <v>0</v>
      </c>
      <c r="BO1780">
        <f t="shared" si="193"/>
        <v>0</v>
      </c>
      <c r="CC1780">
        <f t="shared" si="194"/>
        <v>0</v>
      </c>
      <c r="CD1780">
        <f t="shared" si="195"/>
        <v>0</v>
      </c>
      <c r="CG1780">
        <f ca="1">IFERROR(INDIRECT("IVA!X"&amp;MATCH(MID(COMPRAS!C1680,1,2)&amp;MID(COMPRAS!F1680,1,2)&amp;MID(COMPRAS!D1680,1,2),IVA!W:W,0)),"SIN COD.")</f>
        <v>0</v>
      </c>
      <c r="CH1780">
        <f ca="1">IFERROR(INDIRECT("IVA!Y"&amp;MATCH(MID(COMPRAS!C1680,1,2)&amp;MID(COMPRAS!F1680,1,2)&amp;MID(COMPRAS!D1680,1,2),IVA!W:W,0)),"SIN COD.")</f>
        <v>0</v>
      </c>
    </row>
    <row r="1781" spans="1:86" x14ac:dyDescent="0.25">
      <c r="A1781"/>
      <c r="B1781"/>
      <c r="D1781"/>
      <c r="AL1781">
        <f t="shared" si="189"/>
        <v>0</v>
      </c>
      <c r="AQ1781">
        <f t="shared" si="190"/>
        <v>0</v>
      </c>
      <c r="AR1781" t="str">
        <f>IFERROR(IF(OR(AP1781=338,AP1781=340,AP1781=341,AP1781=342,AP1781="342A",AP1781="342B"),PorcenRet(AP1781,AT1781,AU1781),INDEX(PORCENTAJEBUSCAR,MATCH(AP1781,CódigoRET,0),4)*1),"")</f>
        <v/>
      </c>
      <c r="AS1781">
        <f t="shared" si="191"/>
        <v>0</v>
      </c>
      <c r="BF1781" t="str">
        <f>IFERROR(IF(OR(BD1781=338,BD1781=340,BD1781=341,BD1781=342,BD1781="342A",BD1781="342B"),PorcenRet(BD1781,BH1781,BI1781),INDEX(PORCENTAJEBUSCAR,MATCH(BD1781,CódigoRET,0),4)*1),"")</f>
        <v/>
      </c>
      <c r="BG1781">
        <f t="shared" si="192"/>
        <v>0</v>
      </c>
      <c r="BO1781">
        <f t="shared" si="193"/>
        <v>0</v>
      </c>
      <c r="CC1781">
        <f t="shared" si="194"/>
        <v>0</v>
      </c>
      <c r="CD1781">
        <f t="shared" si="195"/>
        <v>0</v>
      </c>
      <c r="CG1781">
        <f ca="1">IFERROR(INDIRECT("IVA!X"&amp;MATCH(MID(COMPRAS!C1681,1,2)&amp;MID(COMPRAS!F1681,1,2)&amp;MID(COMPRAS!D1681,1,2),IVA!W:W,0)),"SIN COD.")</f>
        <v>0</v>
      </c>
      <c r="CH1781">
        <f ca="1">IFERROR(INDIRECT("IVA!Y"&amp;MATCH(MID(COMPRAS!C1681,1,2)&amp;MID(COMPRAS!F1681,1,2)&amp;MID(COMPRAS!D1681,1,2),IVA!W:W,0)),"SIN COD.")</f>
        <v>0</v>
      </c>
    </row>
    <row r="1782" spans="1:86" x14ac:dyDescent="0.25">
      <c r="A1782"/>
      <c r="B1782"/>
      <c r="D1782"/>
      <c r="AL1782">
        <f t="shared" si="189"/>
        <v>0</v>
      </c>
      <c r="AQ1782">
        <f t="shared" si="190"/>
        <v>0</v>
      </c>
      <c r="AR1782" t="str">
        <f>IFERROR(IF(OR(AP1782=338,AP1782=340,AP1782=341,AP1782=342,AP1782="342A",AP1782="342B"),PorcenRet(AP1782,AT1782,AU1782),INDEX(PORCENTAJEBUSCAR,MATCH(AP1782,CódigoRET,0),4)*1),"")</f>
        <v/>
      </c>
      <c r="AS1782">
        <f t="shared" si="191"/>
        <v>0</v>
      </c>
      <c r="BF1782" t="str">
        <f>IFERROR(IF(OR(BD1782=338,BD1782=340,BD1782=341,BD1782=342,BD1782="342A",BD1782="342B"),PorcenRet(BD1782,BH1782,BI1782),INDEX(PORCENTAJEBUSCAR,MATCH(BD1782,CódigoRET,0),4)*1),"")</f>
        <v/>
      </c>
      <c r="BG1782">
        <f t="shared" si="192"/>
        <v>0</v>
      </c>
      <c r="BO1782">
        <f t="shared" si="193"/>
        <v>0</v>
      </c>
      <c r="CC1782">
        <f t="shared" si="194"/>
        <v>0</v>
      </c>
      <c r="CD1782">
        <f t="shared" si="195"/>
        <v>0</v>
      </c>
      <c r="CG1782">
        <f ca="1">IFERROR(INDIRECT("IVA!X"&amp;MATCH(MID(COMPRAS!C1682,1,2)&amp;MID(COMPRAS!F1682,1,2)&amp;MID(COMPRAS!D1682,1,2),IVA!W:W,0)),"SIN COD.")</f>
        <v>0</v>
      </c>
      <c r="CH1782">
        <f ca="1">IFERROR(INDIRECT("IVA!Y"&amp;MATCH(MID(COMPRAS!C1682,1,2)&amp;MID(COMPRAS!F1682,1,2)&amp;MID(COMPRAS!D1682,1,2),IVA!W:W,0)),"SIN COD.")</f>
        <v>0</v>
      </c>
    </row>
    <row r="1783" spans="1:86" x14ac:dyDescent="0.25">
      <c r="A1783"/>
      <c r="B1783"/>
      <c r="D1783"/>
      <c r="AL1783">
        <f t="shared" si="189"/>
        <v>0</v>
      </c>
      <c r="AQ1783">
        <f t="shared" si="190"/>
        <v>0</v>
      </c>
      <c r="AR1783" t="str">
        <f>IFERROR(IF(OR(AP1783=338,AP1783=340,AP1783=341,AP1783=342,AP1783="342A",AP1783="342B"),PorcenRet(AP1783,AT1783,AU1783),INDEX(PORCENTAJEBUSCAR,MATCH(AP1783,CódigoRET,0),4)*1),"")</f>
        <v/>
      </c>
      <c r="AS1783">
        <f t="shared" si="191"/>
        <v>0</v>
      </c>
      <c r="BF1783" t="str">
        <f>IFERROR(IF(OR(BD1783=338,BD1783=340,BD1783=341,BD1783=342,BD1783="342A",BD1783="342B"),PorcenRet(BD1783,BH1783,BI1783),INDEX(PORCENTAJEBUSCAR,MATCH(BD1783,CódigoRET,0),4)*1),"")</f>
        <v/>
      </c>
      <c r="BG1783">
        <f t="shared" si="192"/>
        <v>0</v>
      </c>
      <c r="BO1783">
        <f t="shared" si="193"/>
        <v>0</v>
      </c>
      <c r="CC1783">
        <f t="shared" si="194"/>
        <v>0</v>
      </c>
      <c r="CD1783">
        <f t="shared" si="195"/>
        <v>0</v>
      </c>
      <c r="CG1783">
        <f ca="1">IFERROR(INDIRECT("IVA!X"&amp;MATCH(MID(COMPRAS!C1683,1,2)&amp;MID(COMPRAS!F1683,1,2)&amp;MID(COMPRAS!D1683,1,2),IVA!W:W,0)),"SIN COD.")</f>
        <v>0</v>
      </c>
      <c r="CH1783">
        <f ca="1">IFERROR(INDIRECT("IVA!Y"&amp;MATCH(MID(COMPRAS!C1683,1,2)&amp;MID(COMPRAS!F1683,1,2)&amp;MID(COMPRAS!D1683,1,2),IVA!W:W,0)),"SIN COD.")</f>
        <v>0</v>
      </c>
    </row>
    <row r="1784" spans="1:86" x14ac:dyDescent="0.25">
      <c r="A1784"/>
      <c r="B1784"/>
      <c r="D1784"/>
      <c r="AL1784">
        <f t="shared" si="189"/>
        <v>0</v>
      </c>
      <c r="AQ1784">
        <f t="shared" si="190"/>
        <v>0</v>
      </c>
      <c r="AR1784" t="str">
        <f>IFERROR(IF(OR(AP1784=338,AP1784=340,AP1784=341,AP1784=342,AP1784="342A",AP1784="342B"),PorcenRet(AP1784,AT1784,AU1784),INDEX(PORCENTAJEBUSCAR,MATCH(AP1784,CódigoRET,0),4)*1),"")</f>
        <v/>
      </c>
      <c r="AS1784">
        <f t="shared" si="191"/>
        <v>0</v>
      </c>
      <c r="BF1784" t="str">
        <f>IFERROR(IF(OR(BD1784=338,BD1784=340,BD1784=341,BD1784=342,BD1784="342A",BD1784="342B"),PorcenRet(BD1784,BH1784,BI1784),INDEX(PORCENTAJEBUSCAR,MATCH(BD1784,CódigoRET,0),4)*1),"")</f>
        <v/>
      </c>
      <c r="BG1784">
        <f t="shared" si="192"/>
        <v>0</v>
      </c>
      <c r="BO1784">
        <f t="shared" si="193"/>
        <v>0</v>
      </c>
      <c r="CC1784">
        <f t="shared" si="194"/>
        <v>0</v>
      </c>
      <c r="CD1784">
        <f t="shared" si="195"/>
        <v>0</v>
      </c>
      <c r="CG1784">
        <f ca="1">IFERROR(INDIRECT("IVA!X"&amp;MATCH(MID(COMPRAS!C1684,1,2)&amp;MID(COMPRAS!F1684,1,2)&amp;MID(COMPRAS!D1684,1,2),IVA!W:W,0)),"SIN COD.")</f>
        <v>0</v>
      </c>
      <c r="CH1784">
        <f ca="1">IFERROR(INDIRECT("IVA!Y"&amp;MATCH(MID(COMPRAS!C1684,1,2)&amp;MID(COMPRAS!F1684,1,2)&amp;MID(COMPRAS!D1684,1,2),IVA!W:W,0)),"SIN COD.")</f>
        <v>0</v>
      </c>
    </row>
    <row r="1785" spans="1:86" x14ac:dyDescent="0.25">
      <c r="A1785"/>
      <c r="B1785"/>
      <c r="D1785"/>
      <c r="AL1785">
        <f t="shared" si="189"/>
        <v>0</v>
      </c>
      <c r="AQ1785">
        <f t="shared" si="190"/>
        <v>0</v>
      </c>
      <c r="AR1785" t="str">
        <f>IFERROR(IF(OR(AP1785=338,AP1785=340,AP1785=341,AP1785=342,AP1785="342A",AP1785="342B"),PorcenRet(AP1785,AT1785,AU1785),INDEX(PORCENTAJEBUSCAR,MATCH(AP1785,CódigoRET,0),4)*1),"")</f>
        <v/>
      </c>
      <c r="AS1785">
        <f t="shared" si="191"/>
        <v>0</v>
      </c>
      <c r="BF1785" t="str">
        <f>IFERROR(IF(OR(BD1785=338,BD1785=340,BD1785=341,BD1785=342,BD1785="342A",BD1785="342B"),PorcenRet(BD1785,BH1785,BI1785),INDEX(PORCENTAJEBUSCAR,MATCH(BD1785,CódigoRET,0),4)*1),"")</f>
        <v/>
      </c>
      <c r="BG1785">
        <f t="shared" si="192"/>
        <v>0</v>
      </c>
      <c r="BO1785">
        <f t="shared" si="193"/>
        <v>0</v>
      </c>
      <c r="CC1785">
        <f t="shared" si="194"/>
        <v>0</v>
      </c>
      <c r="CD1785">
        <f t="shared" si="195"/>
        <v>0</v>
      </c>
      <c r="CG1785">
        <f ca="1">IFERROR(INDIRECT("IVA!X"&amp;MATCH(MID(COMPRAS!C1685,1,2)&amp;MID(COMPRAS!F1685,1,2)&amp;MID(COMPRAS!D1685,1,2),IVA!W:W,0)),"SIN COD.")</f>
        <v>0</v>
      </c>
      <c r="CH1785">
        <f ca="1">IFERROR(INDIRECT("IVA!Y"&amp;MATCH(MID(COMPRAS!C1685,1,2)&amp;MID(COMPRAS!F1685,1,2)&amp;MID(COMPRAS!D1685,1,2),IVA!W:W,0)),"SIN COD.")</f>
        <v>0</v>
      </c>
    </row>
    <row r="1786" spans="1:86" x14ac:dyDescent="0.25">
      <c r="A1786"/>
      <c r="B1786"/>
      <c r="D1786"/>
      <c r="AL1786">
        <f t="shared" si="189"/>
        <v>0</v>
      </c>
      <c r="AQ1786">
        <f t="shared" si="190"/>
        <v>0</v>
      </c>
      <c r="AR1786" t="str">
        <f>IFERROR(IF(OR(AP1786=338,AP1786=340,AP1786=341,AP1786=342,AP1786="342A",AP1786="342B"),PorcenRet(AP1786,AT1786,AU1786),INDEX(PORCENTAJEBUSCAR,MATCH(AP1786,CódigoRET,0),4)*1),"")</f>
        <v/>
      </c>
      <c r="AS1786">
        <f t="shared" si="191"/>
        <v>0</v>
      </c>
      <c r="BF1786" t="str">
        <f>IFERROR(IF(OR(BD1786=338,BD1786=340,BD1786=341,BD1786=342,BD1786="342A",BD1786="342B"),PorcenRet(BD1786,BH1786,BI1786),INDEX(PORCENTAJEBUSCAR,MATCH(BD1786,CódigoRET,0),4)*1),"")</f>
        <v/>
      </c>
      <c r="BG1786">
        <f t="shared" si="192"/>
        <v>0</v>
      </c>
      <c r="BO1786">
        <f t="shared" si="193"/>
        <v>0</v>
      </c>
      <c r="CC1786">
        <f t="shared" si="194"/>
        <v>0</v>
      </c>
      <c r="CD1786">
        <f t="shared" si="195"/>
        <v>0</v>
      </c>
      <c r="CG1786">
        <f ca="1">IFERROR(INDIRECT("IVA!X"&amp;MATCH(MID(COMPRAS!C1686,1,2)&amp;MID(COMPRAS!F1686,1,2)&amp;MID(COMPRAS!D1686,1,2),IVA!W:W,0)),"SIN COD.")</f>
        <v>0</v>
      </c>
      <c r="CH1786">
        <f ca="1">IFERROR(INDIRECT("IVA!Y"&amp;MATCH(MID(COMPRAS!C1686,1,2)&amp;MID(COMPRAS!F1686,1,2)&amp;MID(COMPRAS!D1686,1,2),IVA!W:W,0)),"SIN COD.")</f>
        <v>0</v>
      </c>
    </row>
    <row r="1787" spans="1:86" x14ac:dyDescent="0.25">
      <c r="A1787"/>
      <c r="B1787"/>
      <c r="D1787"/>
      <c r="AL1787">
        <f t="shared" si="189"/>
        <v>0</v>
      </c>
      <c r="AQ1787">
        <f t="shared" si="190"/>
        <v>0</v>
      </c>
      <c r="AR1787" t="str">
        <f>IFERROR(IF(OR(AP1787=338,AP1787=340,AP1787=341,AP1787=342,AP1787="342A",AP1787="342B"),PorcenRet(AP1787,AT1787,AU1787),INDEX(PORCENTAJEBUSCAR,MATCH(AP1787,CódigoRET,0),4)*1),"")</f>
        <v/>
      </c>
      <c r="AS1787">
        <f t="shared" si="191"/>
        <v>0</v>
      </c>
      <c r="BF1787" t="str">
        <f>IFERROR(IF(OR(BD1787=338,BD1787=340,BD1787=341,BD1787=342,BD1787="342A",BD1787="342B"),PorcenRet(BD1787,BH1787,BI1787),INDEX(PORCENTAJEBUSCAR,MATCH(BD1787,CódigoRET,0),4)*1),"")</f>
        <v/>
      </c>
      <c r="BG1787">
        <f t="shared" si="192"/>
        <v>0</v>
      </c>
      <c r="BO1787">
        <f t="shared" si="193"/>
        <v>0</v>
      </c>
      <c r="CC1787">
        <f t="shared" si="194"/>
        <v>0</v>
      </c>
      <c r="CD1787">
        <f t="shared" si="195"/>
        <v>0</v>
      </c>
      <c r="CG1787">
        <f ca="1">IFERROR(INDIRECT("IVA!X"&amp;MATCH(MID(COMPRAS!C1687,1,2)&amp;MID(COMPRAS!F1687,1,2)&amp;MID(COMPRAS!D1687,1,2),IVA!W:W,0)),"SIN COD.")</f>
        <v>0</v>
      </c>
      <c r="CH1787">
        <f ca="1">IFERROR(INDIRECT("IVA!Y"&amp;MATCH(MID(COMPRAS!C1687,1,2)&amp;MID(COMPRAS!F1687,1,2)&amp;MID(COMPRAS!D1687,1,2),IVA!W:W,0)),"SIN COD.")</f>
        <v>0</v>
      </c>
    </row>
    <row r="1788" spans="1:86" x14ac:dyDescent="0.25">
      <c r="A1788"/>
      <c r="B1788"/>
      <c r="D1788"/>
      <c r="AL1788">
        <f t="shared" si="189"/>
        <v>0</v>
      </c>
      <c r="AQ1788">
        <f t="shared" si="190"/>
        <v>0</v>
      </c>
      <c r="AR1788" t="str">
        <f>IFERROR(IF(OR(AP1788=338,AP1788=340,AP1788=341,AP1788=342,AP1788="342A",AP1788="342B"),PorcenRet(AP1788,AT1788,AU1788),INDEX(PORCENTAJEBUSCAR,MATCH(AP1788,CódigoRET,0),4)*1),"")</f>
        <v/>
      </c>
      <c r="AS1788">
        <f t="shared" si="191"/>
        <v>0</v>
      </c>
      <c r="BF1788" t="str">
        <f>IFERROR(IF(OR(BD1788=338,BD1788=340,BD1788=341,BD1788=342,BD1788="342A",BD1788="342B"),PorcenRet(BD1788,BH1788,BI1788),INDEX(PORCENTAJEBUSCAR,MATCH(BD1788,CódigoRET,0),4)*1),"")</f>
        <v/>
      </c>
      <c r="BG1788">
        <f t="shared" si="192"/>
        <v>0</v>
      </c>
      <c r="BO1788">
        <f t="shared" si="193"/>
        <v>0</v>
      </c>
      <c r="CC1788">
        <f t="shared" si="194"/>
        <v>0</v>
      </c>
      <c r="CD1788">
        <f t="shared" si="195"/>
        <v>0</v>
      </c>
      <c r="CG1788">
        <f ca="1">IFERROR(INDIRECT("IVA!X"&amp;MATCH(MID(COMPRAS!C1688,1,2)&amp;MID(COMPRAS!F1688,1,2)&amp;MID(COMPRAS!D1688,1,2),IVA!W:W,0)),"SIN COD.")</f>
        <v>0</v>
      </c>
      <c r="CH1788">
        <f ca="1">IFERROR(INDIRECT("IVA!Y"&amp;MATCH(MID(COMPRAS!C1688,1,2)&amp;MID(COMPRAS!F1688,1,2)&amp;MID(COMPRAS!D1688,1,2),IVA!W:W,0)),"SIN COD.")</f>
        <v>0</v>
      </c>
    </row>
    <row r="1789" spans="1:86" x14ac:dyDescent="0.25">
      <c r="A1789"/>
      <c r="B1789"/>
      <c r="D1789"/>
      <c r="AL1789">
        <f t="shared" si="189"/>
        <v>0</v>
      </c>
      <c r="AQ1789">
        <f t="shared" si="190"/>
        <v>0</v>
      </c>
      <c r="AR1789" t="str">
        <f>IFERROR(IF(OR(AP1789=338,AP1789=340,AP1789=341,AP1789=342,AP1789="342A",AP1789="342B"),PorcenRet(AP1789,AT1789,AU1789),INDEX(PORCENTAJEBUSCAR,MATCH(AP1789,CódigoRET,0),4)*1),"")</f>
        <v/>
      </c>
      <c r="AS1789">
        <f t="shared" si="191"/>
        <v>0</v>
      </c>
      <c r="BF1789" t="str">
        <f>IFERROR(IF(OR(BD1789=338,BD1789=340,BD1789=341,BD1789=342,BD1789="342A",BD1789="342B"),PorcenRet(BD1789,BH1789,BI1789),INDEX(PORCENTAJEBUSCAR,MATCH(BD1789,CódigoRET,0),4)*1),"")</f>
        <v/>
      </c>
      <c r="BG1789">
        <f t="shared" si="192"/>
        <v>0</v>
      </c>
      <c r="BO1789">
        <f t="shared" si="193"/>
        <v>0</v>
      </c>
      <c r="CC1789">
        <f t="shared" si="194"/>
        <v>0</v>
      </c>
      <c r="CD1789">
        <f t="shared" si="195"/>
        <v>0</v>
      </c>
      <c r="CG1789">
        <f ca="1">IFERROR(INDIRECT("IVA!X"&amp;MATCH(MID(COMPRAS!C1689,1,2)&amp;MID(COMPRAS!F1689,1,2)&amp;MID(COMPRAS!D1689,1,2),IVA!W:W,0)),"SIN COD.")</f>
        <v>0</v>
      </c>
      <c r="CH1789">
        <f ca="1">IFERROR(INDIRECT("IVA!Y"&amp;MATCH(MID(COMPRAS!C1689,1,2)&amp;MID(COMPRAS!F1689,1,2)&amp;MID(COMPRAS!D1689,1,2),IVA!W:W,0)),"SIN COD.")</f>
        <v>0</v>
      </c>
    </row>
    <row r="1790" spans="1:86" x14ac:dyDescent="0.25">
      <c r="A1790"/>
      <c r="B1790"/>
      <c r="D1790"/>
      <c r="AL1790">
        <f t="shared" si="189"/>
        <v>0</v>
      </c>
      <c r="AQ1790">
        <f t="shared" si="190"/>
        <v>0</v>
      </c>
      <c r="AR1790" t="str">
        <f>IFERROR(IF(OR(AP1790=338,AP1790=340,AP1790=341,AP1790=342,AP1790="342A",AP1790="342B"),PorcenRet(AP1790,AT1790,AU1790),INDEX(PORCENTAJEBUSCAR,MATCH(AP1790,CódigoRET,0),4)*1),"")</f>
        <v/>
      </c>
      <c r="AS1790">
        <f t="shared" si="191"/>
        <v>0</v>
      </c>
      <c r="BF1790" t="str">
        <f>IFERROR(IF(OR(BD1790=338,BD1790=340,BD1790=341,BD1790=342,BD1790="342A",BD1790="342B"),PorcenRet(BD1790,BH1790,BI1790),INDEX(PORCENTAJEBUSCAR,MATCH(BD1790,CódigoRET,0),4)*1),"")</f>
        <v/>
      </c>
      <c r="BG1790">
        <f t="shared" si="192"/>
        <v>0</v>
      </c>
      <c r="BO1790">
        <f t="shared" si="193"/>
        <v>0</v>
      </c>
      <c r="CC1790">
        <f t="shared" si="194"/>
        <v>0</v>
      </c>
      <c r="CD1790">
        <f t="shared" si="195"/>
        <v>0</v>
      </c>
      <c r="CG1790">
        <f ca="1">IFERROR(INDIRECT("IVA!X"&amp;MATCH(MID(COMPRAS!C1690,1,2)&amp;MID(COMPRAS!F1690,1,2)&amp;MID(COMPRAS!D1690,1,2),IVA!W:W,0)),"SIN COD.")</f>
        <v>0</v>
      </c>
      <c r="CH1790">
        <f ca="1">IFERROR(INDIRECT("IVA!Y"&amp;MATCH(MID(COMPRAS!C1690,1,2)&amp;MID(COMPRAS!F1690,1,2)&amp;MID(COMPRAS!D1690,1,2),IVA!W:W,0)),"SIN COD.")</f>
        <v>0</v>
      </c>
    </row>
    <row r="1791" spans="1:86" x14ac:dyDescent="0.25">
      <c r="A1791"/>
      <c r="B1791"/>
      <c r="D1791"/>
      <c r="AL1791">
        <f t="shared" si="189"/>
        <v>0</v>
      </c>
      <c r="AQ1791">
        <f t="shared" si="190"/>
        <v>0</v>
      </c>
      <c r="AR1791" t="str">
        <f>IFERROR(IF(OR(AP1791=338,AP1791=340,AP1791=341,AP1791=342,AP1791="342A",AP1791="342B"),PorcenRet(AP1791,AT1791,AU1791),INDEX(PORCENTAJEBUSCAR,MATCH(AP1791,CódigoRET,0),4)*1),"")</f>
        <v/>
      </c>
      <c r="AS1791">
        <f t="shared" si="191"/>
        <v>0</v>
      </c>
      <c r="BF1791" t="str">
        <f>IFERROR(IF(OR(BD1791=338,BD1791=340,BD1791=341,BD1791=342,BD1791="342A",BD1791="342B"),PorcenRet(BD1791,BH1791,BI1791),INDEX(PORCENTAJEBUSCAR,MATCH(BD1791,CódigoRET,0),4)*1),"")</f>
        <v/>
      </c>
      <c r="BG1791">
        <f t="shared" si="192"/>
        <v>0</v>
      </c>
      <c r="BO1791">
        <f t="shared" si="193"/>
        <v>0</v>
      </c>
      <c r="CC1791">
        <f t="shared" si="194"/>
        <v>0</v>
      </c>
      <c r="CD1791">
        <f t="shared" si="195"/>
        <v>0</v>
      </c>
      <c r="CG1791">
        <f ca="1">IFERROR(INDIRECT("IVA!X"&amp;MATCH(MID(COMPRAS!C1691,1,2)&amp;MID(COMPRAS!F1691,1,2)&amp;MID(COMPRAS!D1691,1,2),IVA!W:W,0)),"SIN COD.")</f>
        <v>0</v>
      </c>
      <c r="CH1791">
        <f ca="1">IFERROR(INDIRECT("IVA!Y"&amp;MATCH(MID(COMPRAS!C1691,1,2)&amp;MID(COMPRAS!F1691,1,2)&amp;MID(COMPRAS!D1691,1,2),IVA!W:W,0)),"SIN COD.")</f>
        <v>0</v>
      </c>
    </row>
    <row r="1792" spans="1:86" x14ac:dyDescent="0.25">
      <c r="A1792"/>
      <c r="B1792"/>
      <c r="D1792"/>
      <c r="AL1792">
        <f t="shared" si="189"/>
        <v>0</v>
      </c>
      <c r="AQ1792">
        <f t="shared" si="190"/>
        <v>0</v>
      </c>
      <c r="AR1792" t="str">
        <f>IFERROR(IF(OR(AP1792=338,AP1792=340,AP1792=341,AP1792=342,AP1792="342A",AP1792="342B"),PorcenRet(AP1792,AT1792,AU1792),INDEX(PORCENTAJEBUSCAR,MATCH(AP1792,CódigoRET,0),4)*1),"")</f>
        <v/>
      </c>
      <c r="AS1792">
        <f t="shared" si="191"/>
        <v>0</v>
      </c>
      <c r="BF1792" t="str">
        <f>IFERROR(IF(OR(BD1792=338,BD1792=340,BD1792=341,BD1792=342,BD1792="342A",BD1792="342B"),PorcenRet(BD1792,BH1792,BI1792),INDEX(PORCENTAJEBUSCAR,MATCH(BD1792,CódigoRET,0),4)*1),"")</f>
        <v/>
      </c>
      <c r="BG1792">
        <f t="shared" si="192"/>
        <v>0</v>
      </c>
      <c r="BO1792">
        <f t="shared" si="193"/>
        <v>0</v>
      </c>
      <c r="CC1792">
        <f t="shared" si="194"/>
        <v>0</v>
      </c>
      <c r="CD1792">
        <f t="shared" si="195"/>
        <v>0</v>
      </c>
      <c r="CG1792">
        <f ca="1">IFERROR(INDIRECT("IVA!X"&amp;MATCH(MID(COMPRAS!C1692,1,2)&amp;MID(COMPRAS!F1692,1,2)&amp;MID(COMPRAS!D1692,1,2),IVA!W:W,0)),"SIN COD.")</f>
        <v>0</v>
      </c>
      <c r="CH1792">
        <f ca="1">IFERROR(INDIRECT("IVA!Y"&amp;MATCH(MID(COMPRAS!C1692,1,2)&amp;MID(COMPRAS!F1692,1,2)&amp;MID(COMPRAS!D1692,1,2),IVA!W:W,0)),"SIN COD.")</f>
        <v>0</v>
      </c>
    </row>
    <row r="1793" spans="1:86" x14ac:dyDescent="0.25">
      <c r="A1793"/>
      <c r="B1793"/>
      <c r="D1793"/>
      <c r="AL1793">
        <f t="shared" si="189"/>
        <v>0</v>
      </c>
      <c r="AQ1793">
        <f t="shared" si="190"/>
        <v>0</v>
      </c>
      <c r="AR1793" t="str">
        <f>IFERROR(IF(OR(AP1793=338,AP1793=340,AP1793=341,AP1793=342,AP1793="342A",AP1793="342B"),PorcenRet(AP1793,AT1793,AU1793),INDEX(PORCENTAJEBUSCAR,MATCH(AP1793,CódigoRET,0),4)*1),"")</f>
        <v/>
      </c>
      <c r="AS1793">
        <f t="shared" si="191"/>
        <v>0</v>
      </c>
      <c r="BF1793" t="str">
        <f>IFERROR(IF(OR(BD1793=338,BD1793=340,BD1793=341,BD1793=342,BD1793="342A",BD1793="342B"),PorcenRet(BD1793,BH1793,BI1793),INDEX(PORCENTAJEBUSCAR,MATCH(BD1793,CódigoRET,0),4)*1),"")</f>
        <v/>
      </c>
      <c r="BG1793">
        <f t="shared" si="192"/>
        <v>0</v>
      </c>
      <c r="BO1793">
        <f t="shared" si="193"/>
        <v>0</v>
      </c>
      <c r="CC1793">
        <f t="shared" si="194"/>
        <v>0</v>
      </c>
      <c r="CD1793">
        <f t="shared" si="195"/>
        <v>0</v>
      </c>
      <c r="CG1793">
        <f ca="1">IFERROR(INDIRECT("IVA!X"&amp;MATCH(MID(COMPRAS!C1693,1,2)&amp;MID(COMPRAS!F1693,1,2)&amp;MID(COMPRAS!D1693,1,2),IVA!W:W,0)),"SIN COD.")</f>
        <v>0</v>
      </c>
      <c r="CH1793">
        <f ca="1">IFERROR(INDIRECT("IVA!Y"&amp;MATCH(MID(COMPRAS!C1693,1,2)&amp;MID(COMPRAS!F1693,1,2)&amp;MID(COMPRAS!D1693,1,2),IVA!W:W,0)),"SIN COD.")</f>
        <v>0</v>
      </c>
    </row>
    <row r="1794" spans="1:86" x14ac:dyDescent="0.25">
      <c r="A1794"/>
      <c r="B1794"/>
      <c r="D1794"/>
      <c r="AL1794">
        <f t="shared" ref="AL1794:AL1857" si="196">O1794+P1794+Q1794+R1794+S1794+T1794+U1794+V1794</f>
        <v>0</v>
      </c>
      <c r="AQ1794">
        <f t="shared" ref="AQ1794:AQ1857" si="197">+P1794+Q1794+R1794+S1794-BE1794-BQ1794-BW1794+O1794</f>
        <v>0</v>
      </c>
      <c r="AR1794" t="str">
        <f>IFERROR(IF(OR(AP1794=338,AP1794=340,AP1794=341,AP1794=342,AP1794="342A",AP1794="342B"),PorcenRet(AP1794,AT1794,AU1794),INDEX(PORCENTAJEBUSCAR,MATCH(AP1794,CódigoRET,0),4)*1),"")</f>
        <v/>
      </c>
      <c r="AS1794">
        <f t="shared" ref="AS1794:AS1857" si="198">ROUND(IF(AP1794="",0,AQ1794*(AR1794/100)),2)</f>
        <v>0</v>
      </c>
      <c r="BF1794" t="str">
        <f>IFERROR(IF(OR(BD1794=338,BD1794=340,BD1794=341,BD1794=342,BD1794="342A",BD1794="342B"),PorcenRet(BD1794,BH1794,BI1794),INDEX(PORCENTAJEBUSCAR,MATCH(BD1794,CódigoRET,0),4)*1),"")</f>
        <v/>
      </c>
      <c r="BG1794">
        <f t="shared" ref="BG1794:BG1857" si="199">ROUND(IF(BD1794="",0,BE1794*(BF1794/100)),2)</f>
        <v>0</v>
      </c>
      <c r="BO1794">
        <f t="shared" ref="BO1794:BO1857" si="200">IF(MID(F1794,1,2)="41",SUM(O1794:S1794),0)</f>
        <v>0</v>
      </c>
      <c r="CC1794">
        <f t="shared" ref="CC1794:CC1857" si="201">O1794+P1794+Q1794+R1794+S1794</f>
        <v>0</v>
      </c>
      <c r="CD1794">
        <f t="shared" ref="CD1794:CD1857" si="202">T1794+U1794</f>
        <v>0</v>
      </c>
      <c r="CG1794">
        <f ca="1">IFERROR(INDIRECT("IVA!X"&amp;MATCH(MID(COMPRAS!C1694,1,2)&amp;MID(COMPRAS!F1694,1,2)&amp;MID(COMPRAS!D1694,1,2),IVA!W:W,0)),"SIN COD.")</f>
        <v>0</v>
      </c>
      <c r="CH1794">
        <f ca="1">IFERROR(INDIRECT("IVA!Y"&amp;MATCH(MID(COMPRAS!C1694,1,2)&amp;MID(COMPRAS!F1694,1,2)&amp;MID(COMPRAS!D1694,1,2),IVA!W:W,0)),"SIN COD.")</f>
        <v>0</v>
      </c>
    </row>
    <row r="1795" spans="1:86" x14ac:dyDescent="0.25">
      <c r="A1795"/>
      <c r="B1795"/>
      <c r="D1795"/>
      <c r="AL1795">
        <f t="shared" si="196"/>
        <v>0</v>
      </c>
      <c r="AQ1795">
        <f t="shared" si="197"/>
        <v>0</v>
      </c>
      <c r="AR1795" t="str">
        <f>IFERROR(IF(OR(AP1795=338,AP1795=340,AP1795=341,AP1795=342,AP1795="342A",AP1795="342B"),PorcenRet(AP1795,AT1795,AU1795),INDEX(PORCENTAJEBUSCAR,MATCH(AP1795,CódigoRET,0),4)*1),"")</f>
        <v/>
      </c>
      <c r="AS1795">
        <f t="shared" si="198"/>
        <v>0</v>
      </c>
      <c r="BF1795" t="str">
        <f>IFERROR(IF(OR(BD1795=338,BD1795=340,BD1795=341,BD1795=342,BD1795="342A",BD1795="342B"),PorcenRet(BD1795,BH1795,BI1795),INDEX(PORCENTAJEBUSCAR,MATCH(BD1795,CódigoRET,0),4)*1),"")</f>
        <v/>
      </c>
      <c r="BG1795">
        <f t="shared" si="199"/>
        <v>0</v>
      </c>
      <c r="BO1795">
        <f t="shared" si="200"/>
        <v>0</v>
      </c>
      <c r="CC1795">
        <f t="shared" si="201"/>
        <v>0</v>
      </c>
      <c r="CD1795">
        <f t="shared" si="202"/>
        <v>0</v>
      </c>
      <c r="CG1795">
        <f ca="1">IFERROR(INDIRECT("IVA!X"&amp;MATCH(MID(COMPRAS!C1695,1,2)&amp;MID(COMPRAS!F1695,1,2)&amp;MID(COMPRAS!D1695,1,2),IVA!W:W,0)),"SIN COD.")</f>
        <v>0</v>
      </c>
      <c r="CH1795">
        <f ca="1">IFERROR(INDIRECT("IVA!Y"&amp;MATCH(MID(COMPRAS!C1695,1,2)&amp;MID(COMPRAS!F1695,1,2)&amp;MID(COMPRAS!D1695,1,2),IVA!W:W,0)),"SIN COD.")</f>
        <v>0</v>
      </c>
    </row>
    <row r="1796" spans="1:86" x14ac:dyDescent="0.25">
      <c r="A1796"/>
      <c r="B1796"/>
      <c r="D1796"/>
      <c r="AL1796">
        <f t="shared" si="196"/>
        <v>0</v>
      </c>
      <c r="AQ1796">
        <f t="shared" si="197"/>
        <v>0</v>
      </c>
      <c r="AR1796" t="str">
        <f>IFERROR(IF(OR(AP1796=338,AP1796=340,AP1796=341,AP1796=342,AP1796="342A",AP1796="342B"),PorcenRet(AP1796,AT1796,AU1796),INDEX(PORCENTAJEBUSCAR,MATCH(AP1796,CódigoRET,0),4)*1),"")</f>
        <v/>
      </c>
      <c r="AS1796">
        <f t="shared" si="198"/>
        <v>0</v>
      </c>
      <c r="BF1796" t="str">
        <f>IFERROR(IF(OR(BD1796=338,BD1796=340,BD1796=341,BD1796=342,BD1796="342A",BD1796="342B"),PorcenRet(BD1796,BH1796,BI1796),INDEX(PORCENTAJEBUSCAR,MATCH(BD1796,CódigoRET,0),4)*1),"")</f>
        <v/>
      </c>
      <c r="BG1796">
        <f t="shared" si="199"/>
        <v>0</v>
      </c>
      <c r="BO1796">
        <f t="shared" si="200"/>
        <v>0</v>
      </c>
      <c r="CC1796">
        <f t="shared" si="201"/>
        <v>0</v>
      </c>
      <c r="CD1796">
        <f t="shared" si="202"/>
        <v>0</v>
      </c>
      <c r="CG1796">
        <f ca="1">IFERROR(INDIRECT("IVA!X"&amp;MATCH(MID(COMPRAS!C1696,1,2)&amp;MID(COMPRAS!F1696,1,2)&amp;MID(COMPRAS!D1696,1,2),IVA!W:W,0)),"SIN COD.")</f>
        <v>0</v>
      </c>
      <c r="CH1796">
        <f ca="1">IFERROR(INDIRECT("IVA!Y"&amp;MATCH(MID(COMPRAS!C1696,1,2)&amp;MID(COMPRAS!F1696,1,2)&amp;MID(COMPRAS!D1696,1,2),IVA!W:W,0)),"SIN COD.")</f>
        <v>0</v>
      </c>
    </row>
    <row r="1797" spans="1:86" x14ac:dyDescent="0.25">
      <c r="A1797"/>
      <c r="B1797"/>
      <c r="D1797"/>
      <c r="AL1797">
        <f t="shared" si="196"/>
        <v>0</v>
      </c>
      <c r="AQ1797">
        <f t="shared" si="197"/>
        <v>0</v>
      </c>
      <c r="AR1797" t="str">
        <f>IFERROR(IF(OR(AP1797=338,AP1797=340,AP1797=341,AP1797=342,AP1797="342A",AP1797="342B"),PorcenRet(AP1797,AT1797,AU1797),INDEX(PORCENTAJEBUSCAR,MATCH(AP1797,CódigoRET,0),4)*1),"")</f>
        <v/>
      </c>
      <c r="AS1797">
        <f t="shared" si="198"/>
        <v>0</v>
      </c>
      <c r="BF1797" t="str">
        <f>IFERROR(IF(OR(BD1797=338,BD1797=340,BD1797=341,BD1797=342,BD1797="342A",BD1797="342B"),PorcenRet(BD1797,BH1797,BI1797),INDEX(PORCENTAJEBUSCAR,MATCH(BD1797,CódigoRET,0),4)*1),"")</f>
        <v/>
      </c>
      <c r="BG1797">
        <f t="shared" si="199"/>
        <v>0</v>
      </c>
      <c r="BO1797">
        <f t="shared" si="200"/>
        <v>0</v>
      </c>
      <c r="CC1797">
        <f t="shared" si="201"/>
        <v>0</v>
      </c>
      <c r="CD1797">
        <f t="shared" si="202"/>
        <v>0</v>
      </c>
      <c r="CG1797">
        <f ca="1">IFERROR(INDIRECT("IVA!X"&amp;MATCH(MID(COMPRAS!C1697,1,2)&amp;MID(COMPRAS!F1697,1,2)&amp;MID(COMPRAS!D1697,1,2),IVA!W:W,0)),"SIN COD.")</f>
        <v>0</v>
      </c>
      <c r="CH1797">
        <f ca="1">IFERROR(INDIRECT("IVA!Y"&amp;MATCH(MID(COMPRAS!C1697,1,2)&amp;MID(COMPRAS!F1697,1,2)&amp;MID(COMPRAS!D1697,1,2),IVA!W:W,0)),"SIN COD.")</f>
        <v>0</v>
      </c>
    </row>
    <row r="1798" spans="1:86" x14ac:dyDescent="0.25">
      <c r="A1798"/>
      <c r="B1798"/>
      <c r="D1798"/>
      <c r="AL1798">
        <f t="shared" si="196"/>
        <v>0</v>
      </c>
      <c r="AQ1798">
        <f t="shared" si="197"/>
        <v>0</v>
      </c>
      <c r="AR1798" t="str">
        <f>IFERROR(IF(OR(AP1798=338,AP1798=340,AP1798=341,AP1798=342,AP1798="342A",AP1798="342B"),PorcenRet(AP1798,AT1798,AU1798),INDEX(PORCENTAJEBUSCAR,MATCH(AP1798,CódigoRET,0),4)*1),"")</f>
        <v/>
      </c>
      <c r="AS1798">
        <f t="shared" si="198"/>
        <v>0</v>
      </c>
      <c r="BF1798" t="str">
        <f>IFERROR(IF(OR(BD1798=338,BD1798=340,BD1798=341,BD1798=342,BD1798="342A",BD1798="342B"),PorcenRet(BD1798,BH1798,BI1798),INDEX(PORCENTAJEBUSCAR,MATCH(BD1798,CódigoRET,0),4)*1),"")</f>
        <v/>
      </c>
      <c r="BG1798">
        <f t="shared" si="199"/>
        <v>0</v>
      </c>
      <c r="BO1798">
        <f t="shared" si="200"/>
        <v>0</v>
      </c>
      <c r="CC1798">
        <f t="shared" si="201"/>
        <v>0</v>
      </c>
      <c r="CD1798">
        <f t="shared" si="202"/>
        <v>0</v>
      </c>
      <c r="CG1798">
        <f ca="1">IFERROR(INDIRECT("IVA!X"&amp;MATCH(MID(COMPRAS!C1698,1,2)&amp;MID(COMPRAS!F1698,1,2)&amp;MID(COMPRAS!D1698,1,2),IVA!W:W,0)),"SIN COD.")</f>
        <v>0</v>
      </c>
      <c r="CH1798">
        <f ca="1">IFERROR(INDIRECT("IVA!Y"&amp;MATCH(MID(COMPRAS!C1698,1,2)&amp;MID(COMPRAS!F1698,1,2)&amp;MID(COMPRAS!D1698,1,2),IVA!W:W,0)),"SIN COD.")</f>
        <v>0</v>
      </c>
    </row>
    <row r="1799" spans="1:86" x14ac:dyDescent="0.25">
      <c r="A1799"/>
      <c r="B1799"/>
      <c r="D1799"/>
      <c r="AL1799">
        <f t="shared" si="196"/>
        <v>0</v>
      </c>
      <c r="AQ1799">
        <f t="shared" si="197"/>
        <v>0</v>
      </c>
      <c r="AR1799" t="str">
        <f>IFERROR(IF(OR(AP1799=338,AP1799=340,AP1799=341,AP1799=342,AP1799="342A",AP1799="342B"),PorcenRet(AP1799,AT1799,AU1799),INDEX(PORCENTAJEBUSCAR,MATCH(AP1799,CódigoRET,0),4)*1),"")</f>
        <v/>
      </c>
      <c r="AS1799">
        <f t="shared" si="198"/>
        <v>0</v>
      </c>
      <c r="BF1799" t="str">
        <f>IFERROR(IF(OR(BD1799=338,BD1799=340,BD1799=341,BD1799=342,BD1799="342A",BD1799="342B"),PorcenRet(BD1799,BH1799,BI1799),INDEX(PORCENTAJEBUSCAR,MATCH(BD1799,CódigoRET,0),4)*1),"")</f>
        <v/>
      </c>
      <c r="BG1799">
        <f t="shared" si="199"/>
        <v>0</v>
      </c>
      <c r="BO1799">
        <f t="shared" si="200"/>
        <v>0</v>
      </c>
      <c r="CC1799">
        <f t="shared" si="201"/>
        <v>0</v>
      </c>
      <c r="CD1799">
        <f t="shared" si="202"/>
        <v>0</v>
      </c>
      <c r="CG1799">
        <f ca="1">IFERROR(INDIRECT("IVA!X"&amp;MATCH(MID(COMPRAS!C1699,1,2)&amp;MID(COMPRAS!F1699,1,2)&amp;MID(COMPRAS!D1699,1,2),IVA!W:W,0)),"SIN COD.")</f>
        <v>0</v>
      </c>
      <c r="CH1799">
        <f ca="1">IFERROR(INDIRECT("IVA!Y"&amp;MATCH(MID(COMPRAS!C1699,1,2)&amp;MID(COMPRAS!F1699,1,2)&amp;MID(COMPRAS!D1699,1,2),IVA!W:W,0)),"SIN COD.")</f>
        <v>0</v>
      </c>
    </row>
    <row r="1800" spans="1:86" x14ac:dyDescent="0.25">
      <c r="A1800"/>
      <c r="B1800"/>
      <c r="D1800"/>
      <c r="AL1800">
        <f t="shared" si="196"/>
        <v>0</v>
      </c>
      <c r="AQ1800">
        <f t="shared" si="197"/>
        <v>0</v>
      </c>
      <c r="AR1800" t="str">
        <f>IFERROR(IF(OR(AP1800=338,AP1800=340,AP1800=341,AP1800=342,AP1800="342A",AP1800="342B"),PorcenRet(AP1800,AT1800,AU1800),INDEX(PORCENTAJEBUSCAR,MATCH(AP1800,CódigoRET,0),4)*1),"")</f>
        <v/>
      </c>
      <c r="AS1800">
        <f t="shared" si="198"/>
        <v>0</v>
      </c>
      <c r="BF1800" t="str">
        <f>IFERROR(IF(OR(BD1800=338,BD1800=340,BD1800=341,BD1800=342,BD1800="342A",BD1800="342B"),PorcenRet(BD1800,BH1800,BI1800),INDEX(PORCENTAJEBUSCAR,MATCH(BD1800,CódigoRET,0),4)*1),"")</f>
        <v/>
      </c>
      <c r="BG1800">
        <f t="shared" si="199"/>
        <v>0</v>
      </c>
      <c r="BO1800">
        <f t="shared" si="200"/>
        <v>0</v>
      </c>
      <c r="CC1800">
        <f t="shared" si="201"/>
        <v>0</v>
      </c>
      <c r="CD1800">
        <f t="shared" si="202"/>
        <v>0</v>
      </c>
      <c r="CG1800">
        <f ca="1">IFERROR(INDIRECT("IVA!X"&amp;MATCH(MID(COMPRAS!C1700,1,2)&amp;MID(COMPRAS!F1700,1,2)&amp;MID(COMPRAS!D1700,1,2),IVA!W:W,0)),"SIN COD.")</f>
        <v>0</v>
      </c>
      <c r="CH1800">
        <f ca="1">IFERROR(INDIRECT("IVA!Y"&amp;MATCH(MID(COMPRAS!C1700,1,2)&amp;MID(COMPRAS!F1700,1,2)&amp;MID(COMPRAS!D1700,1,2),IVA!W:W,0)),"SIN COD.")</f>
        <v>0</v>
      </c>
    </row>
    <row r="1801" spans="1:86" x14ac:dyDescent="0.25">
      <c r="A1801"/>
      <c r="B1801"/>
      <c r="D1801"/>
      <c r="AL1801">
        <f t="shared" si="196"/>
        <v>0</v>
      </c>
      <c r="AQ1801">
        <f t="shared" si="197"/>
        <v>0</v>
      </c>
      <c r="AR1801" t="str">
        <f>IFERROR(IF(OR(AP1801=338,AP1801=340,AP1801=341,AP1801=342,AP1801="342A",AP1801="342B"),PorcenRet(AP1801,AT1801,AU1801),INDEX(PORCENTAJEBUSCAR,MATCH(AP1801,CódigoRET,0),4)*1),"")</f>
        <v/>
      </c>
      <c r="AS1801">
        <f t="shared" si="198"/>
        <v>0</v>
      </c>
      <c r="BF1801" t="str">
        <f>IFERROR(IF(OR(BD1801=338,BD1801=340,BD1801=341,BD1801=342,BD1801="342A",BD1801="342B"),PorcenRet(BD1801,BH1801,BI1801),INDEX(PORCENTAJEBUSCAR,MATCH(BD1801,CódigoRET,0),4)*1),"")</f>
        <v/>
      </c>
      <c r="BG1801">
        <f t="shared" si="199"/>
        <v>0</v>
      </c>
      <c r="BO1801">
        <f t="shared" si="200"/>
        <v>0</v>
      </c>
      <c r="CC1801">
        <f t="shared" si="201"/>
        <v>0</v>
      </c>
      <c r="CD1801">
        <f t="shared" si="202"/>
        <v>0</v>
      </c>
      <c r="CG1801">
        <f ca="1">IFERROR(INDIRECT("IVA!X"&amp;MATCH(MID(COMPRAS!C1701,1,2)&amp;MID(COMPRAS!F1701,1,2)&amp;MID(COMPRAS!D1701,1,2),IVA!W:W,0)),"SIN COD.")</f>
        <v>0</v>
      </c>
      <c r="CH1801">
        <f ca="1">IFERROR(INDIRECT("IVA!Y"&amp;MATCH(MID(COMPRAS!C1701,1,2)&amp;MID(COMPRAS!F1701,1,2)&amp;MID(COMPRAS!D1701,1,2),IVA!W:W,0)),"SIN COD.")</f>
        <v>0</v>
      </c>
    </row>
    <row r="1802" spans="1:86" x14ac:dyDescent="0.25">
      <c r="A1802"/>
      <c r="B1802"/>
      <c r="D1802"/>
      <c r="AL1802">
        <f t="shared" si="196"/>
        <v>0</v>
      </c>
      <c r="AQ1802">
        <f t="shared" si="197"/>
        <v>0</v>
      </c>
      <c r="AR1802" t="str">
        <f>IFERROR(IF(OR(AP1802=338,AP1802=340,AP1802=341,AP1802=342,AP1802="342A",AP1802="342B"),PorcenRet(AP1802,AT1802,AU1802),INDEX(PORCENTAJEBUSCAR,MATCH(AP1802,CódigoRET,0),4)*1),"")</f>
        <v/>
      </c>
      <c r="AS1802">
        <f t="shared" si="198"/>
        <v>0</v>
      </c>
      <c r="BF1802" t="str">
        <f>IFERROR(IF(OR(BD1802=338,BD1802=340,BD1802=341,BD1802=342,BD1802="342A",BD1802="342B"),PorcenRet(BD1802,BH1802,BI1802),INDEX(PORCENTAJEBUSCAR,MATCH(BD1802,CódigoRET,0),4)*1),"")</f>
        <v/>
      </c>
      <c r="BG1802">
        <f t="shared" si="199"/>
        <v>0</v>
      </c>
      <c r="BO1802">
        <f t="shared" si="200"/>
        <v>0</v>
      </c>
      <c r="CC1802">
        <f t="shared" si="201"/>
        <v>0</v>
      </c>
      <c r="CD1802">
        <f t="shared" si="202"/>
        <v>0</v>
      </c>
      <c r="CG1802">
        <f ca="1">IFERROR(INDIRECT("IVA!X"&amp;MATCH(MID(COMPRAS!C1702,1,2)&amp;MID(COMPRAS!F1702,1,2)&amp;MID(COMPRAS!D1702,1,2),IVA!W:W,0)),"SIN COD.")</f>
        <v>0</v>
      </c>
      <c r="CH1802">
        <f ca="1">IFERROR(INDIRECT("IVA!Y"&amp;MATCH(MID(COMPRAS!C1702,1,2)&amp;MID(COMPRAS!F1702,1,2)&amp;MID(COMPRAS!D1702,1,2),IVA!W:W,0)),"SIN COD.")</f>
        <v>0</v>
      </c>
    </row>
    <row r="1803" spans="1:86" x14ac:dyDescent="0.25">
      <c r="A1803"/>
      <c r="B1803"/>
      <c r="D1803"/>
      <c r="AL1803">
        <f t="shared" si="196"/>
        <v>0</v>
      </c>
      <c r="AQ1803">
        <f t="shared" si="197"/>
        <v>0</v>
      </c>
      <c r="AR1803" t="str">
        <f>IFERROR(IF(OR(AP1803=338,AP1803=340,AP1803=341,AP1803=342,AP1803="342A",AP1803="342B"),PorcenRet(AP1803,AT1803,AU1803),INDEX(PORCENTAJEBUSCAR,MATCH(AP1803,CódigoRET,0),4)*1),"")</f>
        <v/>
      </c>
      <c r="AS1803">
        <f t="shared" si="198"/>
        <v>0</v>
      </c>
      <c r="BF1803" t="str">
        <f>IFERROR(IF(OR(BD1803=338,BD1803=340,BD1803=341,BD1803=342,BD1803="342A",BD1803="342B"),PorcenRet(BD1803,BH1803,BI1803),INDEX(PORCENTAJEBUSCAR,MATCH(BD1803,CódigoRET,0),4)*1),"")</f>
        <v/>
      </c>
      <c r="BG1803">
        <f t="shared" si="199"/>
        <v>0</v>
      </c>
      <c r="BO1803">
        <f t="shared" si="200"/>
        <v>0</v>
      </c>
      <c r="CC1803">
        <f t="shared" si="201"/>
        <v>0</v>
      </c>
      <c r="CD1803">
        <f t="shared" si="202"/>
        <v>0</v>
      </c>
      <c r="CG1803">
        <f ca="1">IFERROR(INDIRECT("IVA!X"&amp;MATCH(MID(COMPRAS!C1703,1,2)&amp;MID(COMPRAS!F1703,1,2)&amp;MID(COMPRAS!D1703,1,2),IVA!W:W,0)),"SIN COD.")</f>
        <v>0</v>
      </c>
      <c r="CH1803">
        <f ca="1">IFERROR(INDIRECT("IVA!Y"&amp;MATCH(MID(COMPRAS!C1703,1,2)&amp;MID(COMPRAS!F1703,1,2)&amp;MID(COMPRAS!D1703,1,2),IVA!W:W,0)),"SIN COD.")</f>
        <v>0</v>
      </c>
    </row>
    <row r="1804" spans="1:86" x14ac:dyDescent="0.25">
      <c r="A1804"/>
      <c r="B1804"/>
      <c r="D1804"/>
      <c r="AL1804">
        <f t="shared" si="196"/>
        <v>0</v>
      </c>
      <c r="AQ1804">
        <f t="shared" si="197"/>
        <v>0</v>
      </c>
      <c r="AR1804" t="str">
        <f>IFERROR(IF(OR(AP1804=338,AP1804=340,AP1804=341,AP1804=342,AP1804="342A",AP1804="342B"),PorcenRet(AP1804,AT1804,AU1804),INDEX(PORCENTAJEBUSCAR,MATCH(AP1804,CódigoRET,0),4)*1),"")</f>
        <v/>
      </c>
      <c r="AS1804">
        <f t="shared" si="198"/>
        <v>0</v>
      </c>
      <c r="BF1804" t="str">
        <f>IFERROR(IF(OR(BD1804=338,BD1804=340,BD1804=341,BD1804=342,BD1804="342A",BD1804="342B"),PorcenRet(BD1804,BH1804,BI1804),INDEX(PORCENTAJEBUSCAR,MATCH(BD1804,CódigoRET,0),4)*1),"")</f>
        <v/>
      </c>
      <c r="BG1804">
        <f t="shared" si="199"/>
        <v>0</v>
      </c>
      <c r="BO1804">
        <f t="shared" si="200"/>
        <v>0</v>
      </c>
      <c r="CC1804">
        <f t="shared" si="201"/>
        <v>0</v>
      </c>
      <c r="CD1804">
        <f t="shared" si="202"/>
        <v>0</v>
      </c>
      <c r="CG1804">
        <f ca="1">IFERROR(INDIRECT("IVA!X"&amp;MATCH(MID(COMPRAS!C1704,1,2)&amp;MID(COMPRAS!F1704,1,2)&amp;MID(COMPRAS!D1704,1,2),IVA!W:W,0)),"SIN COD.")</f>
        <v>0</v>
      </c>
      <c r="CH1804">
        <f ca="1">IFERROR(INDIRECT("IVA!Y"&amp;MATCH(MID(COMPRAS!C1704,1,2)&amp;MID(COMPRAS!F1704,1,2)&amp;MID(COMPRAS!D1704,1,2),IVA!W:W,0)),"SIN COD.")</f>
        <v>0</v>
      </c>
    </row>
    <row r="1805" spans="1:86" x14ac:dyDescent="0.25">
      <c r="A1805"/>
      <c r="B1805"/>
      <c r="D1805"/>
      <c r="AL1805">
        <f t="shared" si="196"/>
        <v>0</v>
      </c>
      <c r="AQ1805">
        <f t="shared" si="197"/>
        <v>0</v>
      </c>
      <c r="AR1805" t="str">
        <f>IFERROR(IF(OR(AP1805=338,AP1805=340,AP1805=341,AP1805=342,AP1805="342A",AP1805="342B"),PorcenRet(AP1805,AT1805,AU1805),INDEX(PORCENTAJEBUSCAR,MATCH(AP1805,CódigoRET,0),4)*1),"")</f>
        <v/>
      </c>
      <c r="AS1805">
        <f t="shared" si="198"/>
        <v>0</v>
      </c>
      <c r="BF1805" t="str">
        <f>IFERROR(IF(OR(BD1805=338,BD1805=340,BD1805=341,BD1805=342,BD1805="342A",BD1805="342B"),PorcenRet(BD1805,BH1805,BI1805),INDEX(PORCENTAJEBUSCAR,MATCH(BD1805,CódigoRET,0),4)*1),"")</f>
        <v/>
      </c>
      <c r="BG1805">
        <f t="shared" si="199"/>
        <v>0</v>
      </c>
      <c r="BO1805">
        <f t="shared" si="200"/>
        <v>0</v>
      </c>
      <c r="CC1805">
        <f t="shared" si="201"/>
        <v>0</v>
      </c>
      <c r="CD1805">
        <f t="shared" si="202"/>
        <v>0</v>
      </c>
      <c r="CG1805">
        <f ca="1">IFERROR(INDIRECT("IVA!X"&amp;MATCH(MID(COMPRAS!C1705,1,2)&amp;MID(COMPRAS!F1705,1,2)&amp;MID(COMPRAS!D1705,1,2),IVA!W:W,0)),"SIN COD.")</f>
        <v>0</v>
      </c>
      <c r="CH1805">
        <f ca="1">IFERROR(INDIRECT("IVA!Y"&amp;MATCH(MID(COMPRAS!C1705,1,2)&amp;MID(COMPRAS!F1705,1,2)&amp;MID(COMPRAS!D1705,1,2),IVA!W:W,0)),"SIN COD.")</f>
        <v>0</v>
      </c>
    </row>
    <row r="1806" spans="1:86" x14ac:dyDescent="0.25">
      <c r="A1806"/>
      <c r="B1806"/>
      <c r="D1806"/>
      <c r="AL1806">
        <f t="shared" si="196"/>
        <v>0</v>
      </c>
      <c r="AQ1806">
        <f t="shared" si="197"/>
        <v>0</v>
      </c>
      <c r="AR1806" t="str">
        <f>IFERROR(IF(OR(AP1806=338,AP1806=340,AP1806=341,AP1806=342,AP1806="342A",AP1806="342B"),PorcenRet(AP1806,AT1806,AU1806),INDEX(PORCENTAJEBUSCAR,MATCH(AP1806,CódigoRET,0),4)*1),"")</f>
        <v/>
      </c>
      <c r="AS1806">
        <f t="shared" si="198"/>
        <v>0</v>
      </c>
      <c r="BF1806" t="str">
        <f>IFERROR(IF(OR(BD1806=338,BD1806=340,BD1806=341,BD1806=342,BD1806="342A",BD1806="342B"),PorcenRet(BD1806,BH1806,BI1806),INDEX(PORCENTAJEBUSCAR,MATCH(BD1806,CódigoRET,0),4)*1),"")</f>
        <v/>
      </c>
      <c r="BG1806">
        <f t="shared" si="199"/>
        <v>0</v>
      </c>
      <c r="BO1806">
        <f t="shared" si="200"/>
        <v>0</v>
      </c>
      <c r="CC1806">
        <f t="shared" si="201"/>
        <v>0</v>
      </c>
      <c r="CD1806">
        <f t="shared" si="202"/>
        <v>0</v>
      </c>
      <c r="CG1806">
        <f ca="1">IFERROR(INDIRECT("IVA!X"&amp;MATCH(MID(COMPRAS!C1706,1,2)&amp;MID(COMPRAS!F1706,1,2)&amp;MID(COMPRAS!D1706,1,2),IVA!W:W,0)),"SIN COD.")</f>
        <v>0</v>
      </c>
      <c r="CH1806">
        <f ca="1">IFERROR(INDIRECT("IVA!Y"&amp;MATCH(MID(COMPRAS!C1706,1,2)&amp;MID(COMPRAS!F1706,1,2)&amp;MID(COMPRAS!D1706,1,2),IVA!W:W,0)),"SIN COD.")</f>
        <v>0</v>
      </c>
    </row>
    <row r="1807" spans="1:86" x14ac:dyDescent="0.25">
      <c r="A1807"/>
      <c r="B1807"/>
      <c r="D1807"/>
      <c r="AL1807">
        <f t="shared" si="196"/>
        <v>0</v>
      </c>
      <c r="AQ1807">
        <f t="shared" si="197"/>
        <v>0</v>
      </c>
      <c r="AR1807" t="str">
        <f>IFERROR(IF(OR(AP1807=338,AP1807=340,AP1807=341,AP1807=342,AP1807="342A",AP1807="342B"),PorcenRet(AP1807,AT1807,AU1807),INDEX(PORCENTAJEBUSCAR,MATCH(AP1807,CódigoRET,0),4)*1),"")</f>
        <v/>
      </c>
      <c r="AS1807">
        <f t="shared" si="198"/>
        <v>0</v>
      </c>
      <c r="BF1807" t="str">
        <f>IFERROR(IF(OR(BD1807=338,BD1807=340,BD1807=341,BD1807=342,BD1807="342A",BD1807="342B"),PorcenRet(BD1807,BH1807,BI1807),INDEX(PORCENTAJEBUSCAR,MATCH(BD1807,CódigoRET,0),4)*1),"")</f>
        <v/>
      </c>
      <c r="BG1807">
        <f t="shared" si="199"/>
        <v>0</v>
      </c>
      <c r="BO1807">
        <f t="shared" si="200"/>
        <v>0</v>
      </c>
      <c r="CC1807">
        <f t="shared" si="201"/>
        <v>0</v>
      </c>
      <c r="CD1807">
        <f t="shared" si="202"/>
        <v>0</v>
      </c>
      <c r="CG1807">
        <f ca="1">IFERROR(INDIRECT("IVA!X"&amp;MATCH(MID(COMPRAS!C1707,1,2)&amp;MID(COMPRAS!F1707,1,2)&amp;MID(COMPRAS!D1707,1,2),IVA!W:W,0)),"SIN COD.")</f>
        <v>0</v>
      </c>
      <c r="CH1807">
        <f ca="1">IFERROR(INDIRECT("IVA!Y"&amp;MATCH(MID(COMPRAS!C1707,1,2)&amp;MID(COMPRAS!F1707,1,2)&amp;MID(COMPRAS!D1707,1,2),IVA!W:W,0)),"SIN COD.")</f>
        <v>0</v>
      </c>
    </row>
    <row r="1808" spans="1:86" x14ac:dyDescent="0.25">
      <c r="A1808"/>
      <c r="B1808"/>
      <c r="D1808"/>
      <c r="AL1808">
        <f t="shared" si="196"/>
        <v>0</v>
      </c>
      <c r="AQ1808">
        <f t="shared" si="197"/>
        <v>0</v>
      </c>
      <c r="AR1808" t="str">
        <f>IFERROR(IF(OR(AP1808=338,AP1808=340,AP1808=341,AP1808=342,AP1808="342A",AP1808="342B"),PorcenRet(AP1808,AT1808,AU1808),INDEX(PORCENTAJEBUSCAR,MATCH(AP1808,CódigoRET,0),4)*1),"")</f>
        <v/>
      </c>
      <c r="AS1808">
        <f t="shared" si="198"/>
        <v>0</v>
      </c>
      <c r="BF1808" t="str">
        <f>IFERROR(IF(OR(BD1808=338,BD1808=340,BD1808=341,BD1808=342,BD1808="342A",BD1808="342B"),PorcenRet(BD1808,BH1808,BI1808),INDEX(PORCENTAJEBUSCAR,MATCH(BD1808,CódigoRET,0),4)*1),"")</f>
        <v/>
      </c>
      <c r="BG1808">
        <f t="shared" si="199"/>
        <v>0</v>
      </c>
      <c r="BO1808">
        <f t="shared" si="200"/>
        <v>0</v>
      </c>
      <c r="CC1808">
        <f t="shared" si="201"/>
        <v>0</v>
      </c>
      <c r="CD1808">
        <f t="shared" si="202"/>
        <v>0</v>
      </c>
      <c r="CG1808">
        <f ca="1">IFERROR(INDIRECT("IVA!X"&amp;MATCH(MID(COMPRAS!C1708,1,2)&amp;MID(COMPRAS!F1708,1,2)&amp;MID(COMPRAS!D1708,1,2),IVA!W:W,0)),"SIN COD.")</f>
        <v>0</v>
      </c>
      <c r="CH1808">
        <f ca="1">IFERROR(INDIRECT("IVA!Y"&amp;MATCH(MID(COMPRAS!C1708,1,2)&amp;MID(COMPRAS!F1708,1,2)&amp;MID(COMPRAS!D1708,1,2),IVA!W:W,0)),"SIN COD.")</f>
        <v>0</v>
      </c>
    </row>
    <row r="1809" spans="1:86" x14ac:dyDescent="0.25">
      <c r="A1809"/>
      <c r="B1809"/>
      <c r="D1809"/>
      <c r="AL1809">
        <f t="shared" si="196"/>
        <v>0</v>
      </c>
      <c r="AQ1809">
        <f t="shared" si="197"/>
        <v>0</v>
      </c>
      <c r="AR1809" t="str">
        <f>IFERROR(IF(OR(AP1809=338,AP1809=340,AP1809=341,AP1809=342,AP1809="342A",AP1809="342B"),PorcenRet(AP1809,AT1809,AU1809),INDEX(PORCENTAJEBUSCAR,MATCH(AP1809,CódigoRET,0),4)*1),"")</f>
        <v/>
      </c>
      <c r="AS1809">
        <f t="shared" si="198"/>
        <v>0</v>
      </c>
      <c r="BF1809" t="str">
        <f>IFERROR(IF(OR(BD1809=338,BD1809=340,BD1809=341,BD1809=342,BD1809="342A",BD1809="342B"),PorcenRet(BD1809,BH1809,BI1809),INDEX(PORCENTAJEBUSCAR,MATCH(BD1809,CódigoRET,0),4)*1),"")</f>
        <v/>
      </c>
      <c r="BG1809">
        <f t="shared" si="199"/>
        <v>0</v>
      </c>
      <c r="BO1809">
        <f t="shared" si="200"/>
        <v>0</v>
      </c>
      <c r="CC1809">
        <f t="shared" si="201"/>
        <v>0</v>
      </c>
      <c r="CD1809">
        <f t="shared" si="202"/>
        <v>0</v>
      </c>
      <c r="CG1809">
        <f ca="1">IFERROR(INDIRECT("IVA!X"&amp;MATCH(MID(COMPRAS!C1709,1,2)&amp;MID(COMPRAS!F1709,1,2)&amp;MID(COMPRAS!D1709,1,2),IVA!W:W,0)),"SIN COD.")</f>
        <v>0</v>
      </c>
      <c r="CH1809">
        <f ca="1">IFERROR(INDIRECT("IVA!Y"&amp;MATCH(MID(COMPRAS!C1709,1,2)&amp;MID(COMPRAS!F1709,1,2)&amp;MID(COMPRAS!D1709,1,2),IVA!W:W,0)),"SIN COD.")</f>
        <v>0</v>
      </c>
    </row>
    <row r="1810" spans="1:86" x14ac:dyDescent="0.25">
      <c r="A1810"/>
      <c r="B1810"/>
      <c r="D1810"/>
      <c r="AL1810">
        <f t="shared" si="196"/>
        <v>0</v>
      </c>
      <c r="AQ1810">
        <f t="shared" si="197"/>
        <v>0</v>
      </c>
      <c r="AR1810" t="str">
        <f>IFERROR(IF(OR(AP1810=338,AP1810=340,AP1810=341,AP1810=342,AP1810="342A",AP1810="342B"),PorcenRet(AP1810,AT1810,AU1810),INDEX(PORCENTAJEBUSCAR,MATCH(AP1810,CódigoRET,0),4)*1),"")</f>
        <v/>
      </c>
      <c r="AS1810">
        <f t="shared" si="198"/>
        <v>0</v>
      </c>
      <c r="BF1810" t="str">
        <f>IFERROR(IF(OR(BD1810=338,BD1810=340,BD1810=341,BD1810=342,BD1810="342A",BD1810="342B"),PorcenRet(BD1810,BH1810,BI1810),INDEX(PORCENTAJEBUSCAR,MATCH(BD1810,CódigoRET,0),4)*1),"")</f>
        <v/>
      </c>
      <c r="BG1810">
        <f t="shared" si="199"/>
        <v>0</v>
      </c>
      <c r="BO1810">
        <f t="shared" si="200"/>
        <v>0</v>
      </c>
      <c r="CC1810">
        <f t="shared" si="201"/>
        <v>0</v>
      </c>
      <c r="CD1810">
        <f t="shared" si="202"/>
        <v>0</v>
      </c>
      <c r="CG1810">
        <f ca="1">IFERROR(INDIRECT("IVA!X"&amp;MATCH(MID(COMPRAS!C1710,1,2)&amp;MID(COMPRAS!F1710,1,2)&amp;MID(COMPRAS!D1710,1,2),IVA!W:W,0)),"SIN COD.")</f>
        <v>0</v>
      </c>
      <c r="CH1810">
        <f ca="1">IFERROR(INDIRECT("IVA!Y"&amp;MATCH(MID(COMPRAS!C1710,1,2)&amp;MID(COMPRAS!F1710,1,2)&amp;MID(COMPRAS!D1710,1,2),IVA!W:W,0)),"SIN COD.")</f>
        <v>0</v>
      </c>
    </row>
    <row r="1811" spans="1:86" x14ac:dyDescent="0.25">
      <c r="A1811"/>
      <c r="B1811"/>
      <c r="D1811"/>
      <c r="AL1811">
        <f t="shared" si="196"/>
        <v>0</v>
      </c>
      <c r="AQ1811">
        <f t="shared" si="197"/>
        <v>0</v>
      </c>
      <c r="AR1811" t="str">
        <f>IFERROR(IF(OR(AP1811=338,AP1811=340,AP1811=341,AP1811=342,AP1811="342A",AP1811="342B"),PorcenRet(AP1811,AT1811,AU1811),INDEX(PORCENTAJEBUSCAR,MATCH(AP1811,CódigoRET,0),4)*1),"")</f>
        <v/>
      </c>
      <c r="AS1811">
        <f t="shared" si="198"/>
        <v>0</v>
      </c>
      <c r="BF1811" t="str">
        <f>IFERROR(IF(OR(BD1811=338,BD1811=340,BD1811=341,BD1811=342,BD1811="342A",BD1811="342B"),PorcenRet(BD1811,BH1811,BI1811),INDEX(PORCENTAJEBUSCAR,MATCH(BD1811,CódigoRET,0),4)*1),"")</f>
        <v/>
      </c>
      <c r="BG1811">
        <f t="shared" si="199"/>
        <v>0</v>
      </c>
      <c r="BO1811">
        <f t="shared" si="200"/>
        <v>0</v>
      </c>
      <c r="CC1811">
        <f t="shared" si="201"/>
        <v>0</v>
      </c>
      <c r="CD1811">
        <f t="shared" si="202"/>
        <v>0</v>
      </c>
      <c r="CG1811">
        <f ca="1">IFERROR(INDIRECT("IVA!X"&amp;MATCH(MID(COMPRAS!C1711,1,2)&amp;MID(COMPRAS!F1711,1,2)&amp;MID(COMPRAS!D1711,1,2),IVA!W:W,0)),"SIN COD.")</f>
        <v>0</v>
      </c>
      <c r="CH1811">
        <f ca="1">IFERROR(INDIRECT("IVA!Y"&amp;MATCH(MID(COMPRAS!C1711,1,2)&amp;MID(COMPRAS!F1711,1,2)&amp;MID(COMPRAS!D1711,1,2),IVA!W:W,0)),"SIN COD.")</f>
        <v>0</v>
      </c>
    </row>
    <row r="1812" spans="1:86" x14ac:dyDescent="0.25">
      <c r="A1812"/>
      <c r="B1812"/>
      <c r="D1812"/>
      <c r="AL1812">
        <f t="shared" si="196"/>
        <v>0</v>
      </c>
      <c r="AQ1812">
        <f t="shared" si="197"/>
        <v>0</v>
      </c>
      <c r="AR1812" t="str">
        <f>IFERROR(IF(OR(AP1812=338,AP1812=340,AP1812=341,AP1812=342,AP1812="342A",AP1812="342B"),PorcenRet(AP1812,AT1812,AU1812),INDEX(PORCENTAJEBUSCAR,MATCH(AP1812,CódigoRET,0),4)*1),"")</f>
        <v/>
      </c>
      <c r="AS1812">
        <f t="shared" si="198"/>
        <v>0</v>
      </c>
      <c r="BF1812" t="str">
        <f>IFERROR(IF(OR(BD1812=338,BD1812=340,BD1812=341,BD1812=342,BD1812="342A",BD1812="342B"),PorcenRet(BD1812,BH1812,BI1812),INDEX(PORCENTAJEBUSCAR,MATCH(BD1812,CódigoRET,0),4)*1),"")</f>
        <v/>
      </c>
      <c r="BG1812">
        <f t="shared" si="199"/>
        <v>0</v>
      </c>
      <c r="BO1812">
        <f t="shared" si="200"/>
        <v>0</v>
      </c>
      <c r="CC1812">
        <f t="shared" si="201"/>
        <v>0</v>
      </c>
      <c r="CD1812">
        <f t="shared" si="202"/>
        <v>0</v>
      </c>
      <c r="CG1812">
        <f ca="1">IFERROR(INDIRECT("IVA!X"&amp;MATCH(MID(COMPRAS!C1712,1,2)&amp;MID(COMPRAS!F1712,1,2)&amp;MID(COMPRAS!D1712,1,2),IVA!W:W,0)),"SIN COD.")</f>
        <v>0</v>
      </c>
      <c r="CH1812">
        <f ca="1">IFERROR(INDIRECT("IVA!Y"&amp;MATCH(MID(COMPRAS!C1712,1,2)&amp;MID(COMPRAS!F1712,1,2)&amp;MID(COMPRAS!D1712,1,2),IVA!W:W,0)),"SIN COD.")</f>
        <v>0</v>
      </c>
    </row>
    <row r="1813" spans="1:86" x14ac:dyDescent="0.25">
      <c r="A1813"/>
      <c r="B1813"/>
      <c r="D1813"/>
      <c r="AL1813">
        <f t="shared" si="196"/>
        <v>0</v>
      </c>
      <c r="AQ1813">
        <f t="shared" si="197"/>
        <v>0</v>
      </c>
      <c r="AR1813" t="str">
        <f>IFERROR(IF(OR(AP1813=338,AP1813=340,AP1813=341,AP1813=342,AP1813="342A",AP1813="342B"),PorcenRet(AP1813,AT1813,AU1813),INDEX(PORCENTAJEBUSCAR,MATCH(AP1813,CódigoRET,0),4)*1),"")</f>
        <v/>
      </c>
      <c r="AS1813">
        <f t="shared" si="198"/>
        <v>0</v>
      </c>
      <c r="BF1813" t="str">
        <f>IFERROR(IF(OR(BD1813=338,BD1813=340,BD1813=341,BD1813=342,BD1813="342A",BD1813="342B"),PorcenRet(BD1813,BH1813,BI1813),INDEX(PORCENTAJEBUSCAR,MATCH(BD1813,CódigoRET,0),4)*1),"")</f>
        <v/>
      </c>
      <c r="BG1813">
        <f t="shared" si="199"/>
        <v>0</v>
      </c>
      <c r="BO1813">
        <f t="shared" si="200"/>
        <v>0</v>
      </c>
      <c r="CC1813">
        <f t="shared" si="201"/>
        <v>0</v>
      </c>
      <c r="CD1813">
        <f t="shared" si="202"/>
        <v>0</v>
      </c>
      <c r="CG1813">
        <f ca="1">IFERROR(INDIRECT("IVA!X"&amp;MATCH(MID(COMPRAS!C1713,1,2)&amp;MID(COMPRAS!F1713,1,2)&amp;MID(COMPRAS!D1713,1,2),IVA!W:W,0)),"SIN COD.")</f>
        <v>0</v>
      </c>
      <c r="CH1813">
        <f ca="1">IFERROR(INDIRECT("IVA!Y"&amp;MATCH(MID(COMPRAS!C1713,1,2)&amp;MID(COMPRAS!F1713,1,2)&amp;MID(COMPRAS!D1713,1,2),IVA!W:W,0)),"SIN COD.")</f>
        <v>0</v>
      </c>
    </row>
    <row r="1814" spans="1:86" x14ac:dyDescent="0.25">
      <c r="A1814"/>
      <c r="B1814"/>
      <c r="D1814"/>
      <c r="AL1814">
        <f t="shared" si="196"/>
        <v>0</v>
      </c>
      <c r="AQ1814">
        <f t="shared" si="197"/>
        <v>0</v>
      </c>
      <c r="AR1814" t="str">
        <f>IFERROR(IF(OR(AP1814=338,AP1814=340,AP1814=341,AP1814=342,AP1814="342A",AP1814="342B"),PorcenRet(AP1814,AT1814,AU1814),INDEX(PORCENTAJEBUSCAR,MATCH(AP1814,CódigoRET,0),4)*1),"")</f>
        <v/>
      </c>
      <c r="AS1814">
        <f t="shared" si="198"/>
        <v>0</v>
      </c>
      <c r="BF1814" t="str">
        <f>IFERROR(IF(OR(BD1814=338,BD1814=340,BD1814=341,BD1814=342,BD1814="342A",BD1814="342B"),PorcenRet(BD1814,BH1814,BI1814),INDEX(PORCENTAJEBUSCAR,MATCH(BD1814,CódigoRET,0),4)*1),"")</f>
        <v/>
      </c>
      <c r="BG1814">
        <f t="shared" si="199"/>
        <v>0</v>
      </c>
      <c r="BO1814">
        <f t="shared" si="200"/>
        <v>0</v>
      </c>
      <c r="CC1814">
        <f t="shared" si="201"/>
        <v>0</v>
      </c>
      <c r="CD1814">
        <f t="shared" si="202"/>
        <v>0</v>
      </c>
      <c r="CG1814">
        <f ca="1">IFERROR(INDIRECT("IVA!X"&amp;MATCH(MID(COMPRAS!C1714,1,2)&amp;MID(COMPRAS!F1714,1,2)&amp;MID(COMPRAS!D1714,1,2),IVA!W:W,0)),"SIN COD.")</f>
        <v>0</v>
      </c>
      <c r="CH1814">
        <f ca="1">IFERROR(INDIRECT("IVA!Y"&amp;MATCH(MID(COMPRAS!C1714,1,2)&amp;MID(COMPRAS!F1714,1,2)&amp;MID(COMPRAS!D1714,1,2),IVA!W:W,0)),"SIN COD.")</f>
        <v>0</v>
      </c>
    </row>
    <row r="1815" spans="1:86" x14ac:dyDescent="0.25">
      <c r="A1815"/>
      <c r="B1815"/>
      <c r="D1815"/>
      <c r="AL1815">
        <f t="shared" si="196"/>
        <v>0</v>
      </c>
      <c r="AQ1815">
        <f t="shared" si="197"/>
        <v>0</v>
      </c>
      <c r="AR1815" t="str">
        <f>IFERROR(IF(OR(AP1815=338,AP1815=340,AP1815=341,AP1815=342,AP1815="342A",AP1815="342B"),PorcenRet(AP1815,AT1815,AU1815),INDEX(PORCENTAJEBUSCAR,MATCH(AP1815,CódigoRET,0),4)*1),"")</f>
        <v/>
      </c>
      <c r="AS1815">
        <f t="shared" si="198"/>
        <v>0</v>
      </c>
      <c r="BF1815" t="str">
        <f>IFERROR(IF(OR(BD1815=338,BD1815=340,BD1815=341,BD1815=342,BD1815="342A",BD1815="342B"),PorcenRet(BD1815,BH1815,BI1815),INDEX(PORCENTAJEBUSCAR,MATCH(BD1815,CódigoRET,0),4)*1),"")</f>
        <v/>
      </c>
      <c r="BG1815">
        <f t="shared" si="199"/>
        <v>0</v>
      </c>
      <c r="BO1815">
        <f t="shared" si="200"/>
        <v>0</v>
      </c>
      <c r="CC1815">
        <f t="shared" si="201"/>
        <v>0</v>
      </c>
      <c r="CD1815">
        <f t="shared" si="202"/>
        <v>0</v>
      </c>
      <c r="CG1815">
        <f ca="1">IFERROR(INDIRECT("IVA!X"&amp;MATCH(MID(COMPRAS!C1715,1,2)&amp;MID(COMPRAS!F1715,1,2)&amp;MID(COMPRAS!D1715,1,2),IVA!W:W,0)),"SIN COD.")</f>
        <v>0</v>
      </c>
      <c r="CH1815">
        <f ca="1">IFERROR(INDIRECT("IVA!Y"&amp;MATCH(MID(COMPRAS!C1715,1,2)&amp;MID(COMPRAS!F1715,1,2)&amp;MID(COMPRAS!D1715,1,2),IVA!W:W,0)),"SIN COD.")</f>
        <v>0</v>
      </c>
    </row>
    <row r="1816" spans="1:86" x14ac:dyDescent="0.25">
      <c r="A1816"/>
      <c r="B1816"/>
      <c r="D1816"/>
      <c r="AL1816">
        <f t="shared" si="196"/>
        <v>0</v>
      </c>
      <c r="AQ1816">
        <f t="shared" si="197"/>
        <v>0</v>
      </c>
      <c r="AR1816" t="str">
        <f>IFERROR(IF(OR(AP1816=338,AP1816=340,AP1816=341,AP1816=342,AP1816="342A",AP1816="342B"),PorcenRet(AP1816,AT1816,AU1816),INDEX(PORCENTAJEBUSCAR,MATCH(AP1816,CódigoRET,0),4)*1),"")</f>
        <v/>
      </c>
      <c r="AS1816">
        <f t="shared" si="198"/>
        <v>0</v>
      </c>
      <c r="BF1816" t="str">
        <f>IFERROR(IF(OR(BD1816=338,BD1816=340,BD1816=341,BD1816=342,BD1816="342A",BD1816="342B"),PorcenRet(BD1816,BH1816,BI1816),INDEX(PORCENTAJEBUSCAR,MATCH(BD1816,CódigoRET,0),4)*1),"")</f>
        <v/>
      </c>
      <c r="BG1816">
        <f t="shared" si="199"/>
        <v>0</v>
      </c>
      <c r="BO1816">
        <f t="shared" si="200"/>
        <v>0</v>
      </c>
      <c r="CC1816">
        <f t="shared" si="201"/>
        <v>0</v>
      </c>
      <c r="CD1816">
        <f t="shared" si="202"/>
        <v>0</v>
      </c>
      <c r="CG1816">
        <f ca="1">IFERROR(INDIRECT("IVA!X"&amp;MATCH(MID(COMPRAS!C1716,1,2)&amp;MID(COMPRAS!F1716,1,2)&amp;MID(COMPRAS!D1716,1,2),IVA!W:W,0)),"SIN COD.")</f>
        <v>0</v>
      </c>
      <c r="CH1816">
        <f ca="1">IFERROR(INDIRECT("IVA!Y"&amp;MATCH(MID(COMPRAS!C1716,1,2)&amp;MID(COMPRAS!F1716,1,2)&amp;MID(COMPRAS!D1716,1,2),IVA!W:W,0)),"SIN COD.")</f>
        <v>0</v>
      </c>
    </row>
    <row r="1817" spans="1:86" x14ac:dyDescent="0.25">
      <c r="A1817"/>
      <c r="B1817"/>
      <c r="D1817"/>
      <c r="AL1817">
        <f t="shared" si="196"/>
        <v>0</v>
      </c>
      <c r="AQ1817">
        <f t="shared" si="197"/>
        <v>0</v>
      </c>
      <c r="AR1817" t="str">
        <f>IFERROR(IF(OR(AP1817=338,AP1817=340,AP1817=341,AP1817=342,AP1817="342A",AP1817="342B"),PorcenRet(AP1817,AT1817,AU1817),INDEX(PORCENTAJEBUSCAR,MATCH(AP1817,CódigoRET,0),4)*1),"")</f>
        <v/>
      </c>
      <c r="AS1817">
        <f t="shared" si="198"/>
        <v>0</v>
      </c>
      <c r="BF1817" t="str">
        <f>IFERROR(IF(OR(BD1817=338,BD1817=340,BD1817=341,BD1817=342,BD1817="342A",BD1817="342B"),PorcenRet(BD1817,BH1817,BI1817),INDEX(PORCENTAJEBUSCAR,MATCH(BD1817,CódigoRET,0),4)*1),"")</f>
        <v/>
      </c>
      <c r="BG1817">
        <f t="shared" si="199"/>
        <v>0</v>
      </c>
      <c r="BO1817">
        <f t="shared" si="200"/>
        <v>0</v>
      </c>
      <c r="CC1817">
        <f t="shared" si="201"/>
        <v>0</v>
      </c>
      <c r="CD1817">
        <f t="shared" si="202"/>
        <v>0</v>
      </c>
      <c r="CG1817">
        <f ca="1">IFERROR(INDIRECT("IVA!X"&amp;MATCH(MID(COMPRAS!C1717,1,2)&amp;MID(COMPRAS!F1717,1,2)&amp;MID(COMPRAS!D1717,1,2),IVA!W:W,0)),"SIN COD.")</f>
        <v>0</v>
      </c>
      <c r="CH1817">
        <f ca="1">IFERROR(INDIRECT("IVA!Y"&amp;MATCH(MID(COMPRAS!C1717,1,2)&amp;MID(COMPRAS!F1717,1,2)&amp;MID(COMPRAS!D1717,1,2),IVA!W:W,0)),"SIN COD.")</f>
        <v>0</v>
      </c>
    </row>
    <row r="1818" spans="1:86" x14ac:dyDescent="0.25">
      <c r="A1818"/>
      <c r="B1818"/>
      <c r="D1818"/>
      <c r="AL1818">
        <f t="shared" si="196"/>
        <v>0</v>
      </c>
      <c r="AQ1818">
        <f t="shared" si="197"/>
        <v>0</v>
      </c>
      <c r="AR1818" t="str">
        <f>IFERROR(IF(OR(AP1818=338,AP1818=340,AP1818=341,AP1818=342,AP1818="342A",AP1818="342B"),PorcenRet(AP1818,AT1818,AU1818),INDEX(PORCENTAJEBUSCAR,MATCH(AP1818,CódigoRET,0),4)*1),"")</f>
        <v/>
      </c>
      <c r="AS1818">
        <f t="shared" si="198"/>
        <v>0</v>
      </c>
      <c r="BF1818" t="str">
        <f>IFERROR(IF(OR(BD1818=338,BD1818=340,BD1818=341,BD1818=342,BD1818="342A",BD1818="342B"),PorcenRet(BD1818,BH1818,BI1818),INDEX(PORCENTAJEBUSCAR,MATCH(BD1818,CódigoRET,0),4)*1),"")</f>
        <v/>
      </c>
      <c r="BG1818">
        <f t="shared" si="199"/>
        <v>0</v>
      </c>
      <c r="BO1818">
        <f t="shared" si="200"/>
        <v>0</v>
      </c>
      <c r="CC1818">
        <f t="shared" si="201"/>
        <v>0</v>
      </c>
      <c r="CD1818">
        <f t="shared" si="202"/>
        <v>0</v>
      </c>
      <c r="CG1818">
        <f ca="1">IFERROR(INDIRECT("IVA!X"&amp;MATCH(MID(COMPRAS!C1718,1,2)&amp;MID(COMPRAS!F1718,1,2)&amp;MID(COMPRAS!D1718,1,2),IVA!W:W,0)),"SIN COD.")</f>
        <v>0</v>
      </c>
      <c r="CH1818">
        <f ca="1">IFERROR(INDIRECT("IVA!Y"&amp;MATCH(MID(COMPRAS!C1718,1,2)&amp;MID(COMPRAS!F1718,1,2)&amp;MID(COMPRAS!D1718,1,2),IVA!W:W,0)),"SIN COD.")</f>
        <v>0</v>
      </c>
    </row>
    <row r="1819" spans="1:86" x14ac:dyDescent="0.25">
      <c r="A1819"/>
      <c r="B1819"/>
      <c r="D1819"/>
      <c r="AL1819">
        <f t="shared" si="196"/>
        <v>0</v>
      </c>
      <c r="AQ1819">
        <f t="shared" si="197"/>
        <v>0</v>
      </c>
      <c r="AR1819" t="str">
        <f>IFERROR(IF(OR(AP1819=338,AP1819=340,AP1819=341,AP1819=342,AP1819="342A",AP1819="342B"),PorcenRet(AP1819,AT1819,AU1819),INDEX(PORCENTAJEBUSCAR,MATCH(AP1819,CódigoRET,0),4)*1),"")</f>
        <v/>
      </c>
      <c r="AS1819">
        <f t="shared" si="198"/>
        <v>0</v>
      </c>
      <c r="BF1819" t="str">
        <f>IFERROR(IF(OR(BD1819=338,BD1819=340,BD1819=341,BD1819=342,BD1819="342A",BD1819="342B"),PorcenRet(BD1819,BH1819,BI1819),INDEX(PORCENTAJEBUSCAR,MATCH(BD1819,CódigoRET,0),4)*1),"")</f>
        <v/>
      </c>
      <c r="BG1819">
        <f t="shared" si="199"/>
        <v>0</v>
      </c>
      <c r="BO1819">
        <f t="shared" si="200"/>
        <v>0</v>
      </c>
      <c r="CC1819">
        <f t="shared" si="201"/>
        <v>0</v>
      </c>
      <c r="CD1819">
        <f t="shared" si="202"/>
        <v>0</v>
      </c>
      <c r="CG1819">
        <f ca="1">IFERROR(INDIRECT("IVA!X"&amp;MATCH(MID(COMPRAS!C1719,1,2)&amp;MID(COMPRAS!F1719,1,2)&amp;MID(COMPRAS!D1719,1,2),IVA!W:W,0)),"SIN COD.")</f>
        <v>0</v>
      </c>
      <c r="CH1819">
        <f ca="1">IFERROR(INDIRECT("IVA!Y"&amp;MATCH(MID(COMPRAS!C1719,1,2)&amp;MID(COMPRAS!F1719,1,2)&amp;MID(COMPRAS!D1719,1,2),IVA!W:W,0)),"SIN COD.")</f>
        <v>0</v>
      </c>
    </row>
    <row r="1820" spans="1:86" x14ac:dyDescent="0.25">
      <c r="A1820"/>
      <c r="B1820"/>
      <c r="D1820"/>
      <c r="AL1820">
        <f t="shared" si="196"/>
        <v>0</v>
      </c>
      <c r="AQ1820">
        <f t="shared" si="197"/>
        <v>0</v>
      </c>
      <c r="AR1820" t="str">
        <f>IFERROR(IF(OR(AP1820=338,AP1820=340,AP1820=341,AP1820=342,AP1820="342A",AP1820="342B"),PorcenRet(AP1820,AT1820,AU1820),INDEX(PORCENTAJEBUSCAR,MATCH(AP1820,CódigoRET,0),4)*1),"")</f>
        <v/>
      </c>
      <c r="AS1820">
        <f t="shared" si="198"/>
        <v>0</v>
      </c>
      <c r="BF1820" t="str">
        <f>IFERROR(IF(OR(BD1820=338,BD1820=340,BD1820=341,BD1820=342,BD1820="342A",BD1820="342B"),PorcenRet(BD1820,BH1820,BI1820),INDEX(PORCENTAJEBUSCAR,MATCH(BD1820,CódigoRET,0),4)*1),"")</f>
        <v/>
      </c>
      <c r="BG1820">
        <f t="shared" si="199"/>
        <v>0</v>
      </c>
      <c r="BO1820">
        <f t="shared" si="200"/>
        <v>0</v>
      </c>
      <c r="CC1820">
        <f t="shared" si="201"/>
        <v>0</v>
      </c>
      <c r="CD1820">
        <f t="shared" si="202"/>
        <v>0</v>
      </c>
      <c r="CG1820">
        <f ca="1">IFERROR(INDIRECT("IVA!X"&amp;MATCH(MID(COMPRAS!C1720,1,2)&amp;MID(COMPRAS!F1720,1,2)&amp;MID(COMPRAS!D1720,1,2),IVA!W:W,0)),"SIN COD.")</f>
        <v>0</v>
      </c>
      <c r="CH1820">
        <f ca="1">IFERROR(INDIRECT("IVA!Y"&amp;MATCH(MID(COMPRAS!C1720,1,2)&amp;MID(COMPRAS!F1720,1,2)&amp;MID(COMPRAS!D1720,1,2),IVA!W:W,0)),"SIN COD.")</f>
        <v>0</v>
      </c>
    </row>
    <row r="1821" spans="1:86" x14ac:dyDescent="0.25">
      <c r="A1821"/>
      <c r="B1821"/>
      <c r="D1821"/>
      <c r="AL1821">
        <f t="shared" si="196"/>
        <v>0</v>
      </c>
      <c r="AQ1821">
        <f t="shared" si="197"/>
        <v>0</v>
      </c>
      <c r="AR1821" t="str">
        <f>IFERROR(IF(OR(AP1821=338,AP1821=340,AP1821=341,AP1821=342,AP1821="342A",AP1821="342B"),PorcenRet(AP1821,AT1821,AU1821),INDEX(PORCENTAJEBUSCAR,MATCH(AP1821,CódigoRET,0),4)*1),"")</f>
        <v/>
      </c>
      <c r="AS1821">
        <f t="shared" si="198"/>
        <v>0</v>
      </c>
      <c r="BF1821" t="str">
        <f>IFERROR(IF(OR(BD1821=338,BD1821=340,BD1821=341,BD1821=342,BD1821="342A",BD1821="342B"),PorcenRet(BD1821,BH1821,BI1821),INDEX(PORCENTAJEBUSCAR,MATCH(BD1821,CódigoRET,0),4)*1),"")</f>
        <v/>
      </c>
      <c r="BG1821">
        <f t="shared" si="199"/>
        <v>0</v>
      </c>
      <c r="BO1821">
        <f t="shared" si="200"/>
        <v>0</v>
      </c>
      <c r="CC1821">
        <f t="shared" si="201"/>
        <v>0</v>
      </c>
      <c r="CD1821">
        <f t="shared" si="202"/>
        <v>0</v>
      </c>
      <c r="CG1821">
        <f ca="1">IFERROR(INDIRECT("IVA!X"&amp;MATCH(MID(COMPRAS!C1721,1,2)&amp;MID(COMPRAS!F1721,1,2)&amp;MID(COMPRAS!D1721,1,2),IVA!W:W,0)),"SIN COD.")</f>
        <v>0</v>
      </c>
      <c r="CH1821">
        <f ca="1">IFERROR(INDIRECT("IVA!Y"&amp;MATCH(MID(COMPRAS!C1721,1,2)&amp;MID(COMPRAS!F1721,1,2)&amp;MID(COMPRAS!D1721,1,2),IVA!W:W,0)),"SIN COD.")</f>
        <v>0</v>
      </c>
    </row>
    <row r="1822" spans="1:86" x14ac:dyDescent="0.25">
      <c r="A1822"/>
      <c r="B1822"/>
      <c r="D1822"/>
      <c r="AL1822">
        <f t="shared" si="196"/>
        <v>0</v>
      </c>
      <c r="AQ1822">
        <f t="shared" si="197"/>
        <v>0</v>
      </c>
      <c r="AR1822" t="str">
        <f>IFERROR(IF(OR(AP1822=338,AP1822=340,AP1822=341,AP1822=342,AP1822="342A",AP1822="342B"),PorcenRet(AP1822,AT1822,AU1822),INDEX(PORCENTAJEBUSCAR,MATCH(AP1822,CódigoRET,0),4)*1),"")</f>
        <v/>
      </c>
      <c r="AS1822">
        <f t="shared" si="198"/>
        <v>0</v>
      </c>
      <c r="BF1822" t="str">
        <f>IFERROR(IF(OR(BD1822=338,BD1822=340,BD1822=341,BD1822=342,BD1822="342A",BD1822="342B"),PorcenRet(BD1822,BH1822,BI1822),INDEX(PORCENTAJEBUSCAR,MATCH(BD1822,CódigoRET,0),4)*1),"")</f>
        <v/>
      </c>
      <c r="BG1822">
        <f t="shared" si="199"/>
        <v>0</v>
      </c>
      <c r="BO1822">
        <f t="shared" si="200"/>
        <v>0</v>
      </c>
      <c r="CC1822">
        <f t="shared" si="201"/>
        <v>0</v>
      </c>
      <c r="CD1822">
        <f t="shared" si="202"/>
        <v>0</v>
      </c>
      <c r="CG1822">
        <f ca="1">IFERROR(INDIRECT("IVA!X"&amp;MATCH(MID(COMPRAS!C1722,1,2)&amp;MID(COMPRAS!F1722,1,2)&amp;MID(COMPRAS!D1722,1,2),IVA!W:W,0)),"SIN COD.")</f>
        <v>0</v>
      </c>
      <c r="CH1822">
        <f ca="1">IFERROR(INDIRECT("IVA!Y"&amp;MATCH(MID(COMPRAS!C1722,1,2)&amp;MID(COMPRAS!F1722,1,2)&amp;MID(COMPRAS!D1722,1,2),IVA!W:W,0)),"SIN COD.")</f>
        <v>0</v>
      </c>
    </row>
    <row r="1823" spans="1:86" x14ac:dyDescent="0.25">
      <c r="A1823"/>
      <c r="B1823"/>
      <c r="D1823"/>
      <c r="AL1823">
        <f t="shared" si="196"/>
        <v>0</v>
      </c>
      <c r="AQ1823">
        <f t="shared" si="197"/>
        <v>0</v>
      </c>
      <c r="AR1823" t="str">
        <f>IFERROR(IF(OR(AP1823=338,AP1823=340,AP1823=341,AP1823=342,AP1823="342A",AP1823="342B"),PorcenRet(AP1823,AT1823,AU1823),INDEX(PORCENTAJEBUSCAR,MATCH(AP1823,CódigoRET,0),4)*1),"")</f>
        <v/>
      </c>
      <c r="AS1823">
        <f t="shared" si="198"/>
        <v>0</v>
      </c>
      <c r="BF1823" t="str">
        <f>IFERROR(IF(OR(BD1823=338,BD1823=340,BD1823=341,BD1823=342,BD1823="342A",BD1823="342B"),PorcenRet(BD1823,BH1823,BI1823),INDEX(PORCENTAJEBUSCAR,MATCH(BD1823,CódigoRET,0),4)*1),"")</f>
        <v/>
      </c>
      <c r="BG1823">
        <f t="shared" si="199"/>
        <v>0</v>
      </c>
      <c r="BO1823">
        <f t="shared" si="200"/>
        <v>0</v>
      </c>
      <c r="CC1823">
        <f t="shared" si="201"/>
        <v>0</v>
      </c>
      <c r="CD1823">
        <f t="shared" si="202"/>
        <v>0</v>
      </c>
      <c r="CG1823">
        <f ca="1">IFERROR(INDIRECT("IVA!X"&amp;MATCH(MID(COMPRAS!C1723,1,2)&amp;MID(COMPRAS!F1723,1,2)&amp;MID(COMPRAS!D1723,1,2),IVA!W:W,0)),"SIN COD.")</f>
        <v>0</v>
      </c>
      <c r="CH1823">
        <f ca="1">IFERROR(INDIRECT("IVA!Y"&amp;MATCH(MID(COMPRAS!C1723,1,2)&amp;MID(COMPRAS!F1723,1,2)&amp;MID(COMPRAS!D1723,1,2),IVA!W:W,0)),"SIN COD.")</f>
        <v>0</v>
      </c>
    </row>
    <row r="1824" spans="1:86" x14ac:dyDescent="0.25">
      <c r="A1824"/>
      <c r="B1824"/>
      <c r="D1824"/>
      <c r="AL1824">
        <f t="shared" si="196"/>
        <v>0</v>
      </c>
      <c r="AQ1824">
        <f t="shared" si="197"/>
        <v>0</v>
      </c>
      <c r="AR1824" t="str">
        <f>IFERROR(IF(OR(AP1824=338,AP1824=340,AP1824=341,AP1824=342,AP1824="342A",AP1824="342B"),PorcenRet(AP1824,AT1824,AU1824),INDEX(PORCENTAJEBUSCAR,MATCH(AP1824,CódigoRET,0),4)*1),"")</f>
        <v/>
      </c>
      <c r="AS1824">
        <f t="shared" si="198"/>
        <v>0</v>
      </c>
      <c r="BF1824" t="str">
        <f>IFERROR(IF(OR(BD1824=338,BD1824=340,BD1824=341,BD1824=342,BD1824="342A",BD1824="342B"),PorcenRet(BD1824,BH1824,BI1824),INDEX(PORCENTAJEBUSCAR,MATCH(BD1824,CódigoRET,0),4)*1),"")</f>
        <v/>
      </c>
      <c r="BG1824">
        <f t="shared" si="199"/>
        <v>0</v>
      </c>
      <c r="BO1824">
        <f t="shared" si="200"/>
        <v>0</v>
      </c>
      <c r="CC1824">
        <f t="shared" si="201"/>
        <v>0</v>
      </c>
      <c r="CD1824">
        <f t="shared" si="202"/>
        <v>0</v>
      </c>
      <c r="CG1824">
        <f ca="1">IFERROR(INDIRECT("IVA!X"&amp;MATCH(MID(COMPRAS!C1724,1,2)&amp;MID(COMPRAS!F1724,1,2)&amp;MID(COMPRAS!D1724,1,2),IVA!W:W,0)),"SIN COD.")</f>
        <v>0</v>
      </c>
      <c r="CH1824">
        <f ca="1">IFERROR(INDIRECT("IVA!Y"&amp;MATCH(MID(COMPRAS!C1724,1,2)&amp;MID(COMPRAS!F1724,1,2)&amp;MID(COMPRAS!D1724,1,2),IVA!W:W,0)),"SIN COD.")</f>
        <v>0</v>
      </c>
    </row>
    <row r="1825" spans="1:86" x14ac:dyDescent="0.25">
      <c r="A1825"/>
      <c r="B1825"/>
      <c r="D1825"/>
      <c r="AL1825">
        <f t="shared" si="196"/>
        <v>0</v>
      </c>
      <c r="AQ1825">
        <f t="shared" si="197"/>
        <v>0</v>
      </c>
      <c r="AR1825" t="str">
        <f>IFERROR(IF(OR(AP1825=338,AP1825=340,AP1825=341,AP1825=342,AP1825="342A",AP1825="342B"),PorcenRet(AP1825,AT1825,AU1825),INDEX(PORCENTAJEBUSCAR,MATCH(AP1825,CódigoRET,0),4)*1),"")</f>
        <v/>
      </c>
      <c r="AS1825">
        <f t="shared" si="198"/>
        <v>0</v>
      </c>
      <c r="BF1825" t="str">
        <f>IFERROR(IF(OR(BD1825=338,BD1825=340,BD1825=341,BD1825=342,BD1825="342A",BD1825="342B"),PorcenRet(BD1825,BH1825,BI1825),INDEX(PORCENTAJEBUSCAR,MATCH(BD1825,CódigoRET,0),4)*1),"")</f>
        <v/>
      </c>
      <c r="BG1825">
        <f t="shared" si="199"/>
        <v>0</v>
      </c>
      <c r="BO1825">
        <f t="shared" si="200"/>
        <v>0</v>
      </c>
      <c r="CC1825">
        <f t="shared" si="201"/>
        <v>0</v>
      </c>
      <c r="CD1825">
        <f t="shared" si="202"/>
        <v>0</v>
      </c>
      <c r="CG1825">
        <f ca="1">IFERROR(INDIRECT("IVA!X"&amp;MATCH(MID(COMPRAS!C1725,1,2)&amp;MID(COMPRAS!F1725,1,2)&amp;MID(COMPRAS!D1725,1,2),IVA!W:W,0)),"SIN COD.")</f>
        <v>0</v>
      </c>
      <c r="CH1825">
        <f ca="1">IFERROR(INDIRECT("IVA!Y"&amp;MATCH(MID(COMPRAS!C1725,1,2)&amp;MID(COMPRAS!F1725,1,2)&amp;MID(COMPRAS!D1725,1,2),IVA!W:W,0)),"SIN COD.")</f>
        <v>0</v>
      </c>
    </row>
    <row r="1826" spans="1:86" x14ac:dyDescent="0.25">
      <c r="A1826"/>
      <c r="B1826"/>
      <c r="D1826"/>
      <c r="AL1826">
        <f t="shared" si="196"/>
        <v>0</v>
      </c>
      <c r="AQ1826">
        <f t="shared" si="197"/>
        <v>0</v>
      </c>
      <c r="AR1826" t="str">
        <f>IFERROR(IF(OR(AP1826=338,AP1826=340,AP1826=341,AP1826=342,AP1826="342A",AP1826="342B"),PorcenRet(AP1826,AT1826,AU1826),INDEX(PORCENTAJEBUSCAR,MATCH(AP1826,CódigoRET,0),4)*1),"")</f>
        <v/>
      </c>
      <c r="AS1826">
        <f t="shared" si="198"/>
        <v>0</v>
      </c>
      <c r="BF1826" t="str">
        <f>IFERROR(IF(OR(BD1826=338,BD1826=340,BD1826=341,BD1826=342,BD1826="342A",BD1826="342B"),PorcenRet(BD1826,BH1826,BI1826),INDEX(PORCENTAJEBUSCAR,MATCH(BD1826,CódigoRET,0),4)*1),"")</f>
        <v/>
      </c>
      <c r="BG1826">
        <f t="shared" si="199"/>
        <v>0</v>
      </c>
      <c r="BO1826">
        <f t="shared" si="200"/>
        <v>0</v>
      </c>
      <c r="CC1826">
        <f t="shared" si="201"/>
        <v>0</v>
      </c>
      <c r="CD1826">
        <f t="shared" si="202"/>
        <v>0</v>
      </c>
      <c r="CG1826">
        <f ca="1">IFERROR(INDIRECT("IVA!X"&amp;MATCH(MID(COMPRAS!C1726,1,2)&amp;MID(COMPRAS!F1726,1,2)&amp;MID(COMPRAS!D1726,1,2),IVA!W:W,0)),"SIN COD.")</f>
        <v>0</v>
      </c>
      <c r="CH1826">
        <f ca="1">IFERROR(INDIRECT("IVA!Y"&amp;MATCH(MID(COMPRAS!C1726,1,2)&amp;MID(COMPRAS!F1726,1,2)&amp;MID(COMPRAS!D1726,1,2),IVA!W:W,0)),"SIN COD.")</f>
        <v>0</v>
      </c>
    </row>
    <row r="1827" spans="1:86" x14ac:dyDescent="0.25">
      <c r="A1827"/>
      <c r="B1827"/>
      <c r="D1827"/>
      <c r="AL1827">
        <f t="shared" si="196"/>
        <v>0</v>
      </c>
      <c r="AQ1827">
        <f t="shared" si="197"/>
        <v>0</v>
      </c>
      <c r="AR1827" t="str">
        <f>IFERROR(IF(OR(AP1827=338,AP1827=340,AP1827=341,AP1827=342,AP1827="342A",AP1827="342B"),PorcenRet(AP1827,AT1827,AU1827),INDEX(PORCENTAJEBUSCAR,MATCH(AP1827,CódigoRET,0),4)*1),"")</f>
        <v/>
      </c>
      <c r="AS1827">
        <f t="shared" si="198"/>
        <v>0</v>
      </c>
      <c r="BF1827" t="str">
        <f>IFERROR(IF(OR(BD1827=338,BD1827=340,BD1827=341,BD1827=342,BD1827="342A",BD1827="342B"),PorcenRet(BD1827,BH1827,BI1827),INDEX(PORCENTAJEBUSCAR,MATCH(BD1827,CódigoRET,0),4)*1),"")</f>
        <v/>
      </c>
      <c r="BG1827">
        <f t="shared" si="199"/>
        <v>0</v>
      </c>
      <c r="BO1827">
        <f t="shared" si="200"/>
        <v>0</v>
      </c>
      <c r="CC1827">
        <f t="shared" si="201"/>
        <v>0</v>
      </c>
      <c r="CD1827">
        <f t="shared" si="202"/>
        <v>0</v>
      </c>
      <c r="CG1827">
        <f ca="1">IFERROR(INDIRECT("IVA!X"&amp;MATCH(MID(COMPRAS!C1727,1,2)&amp;MID(COMPRAS!F1727,1,2)&amp;MID(COMPRAS!D1727,1,2),IVA!W:W,0)),"SIN COD.")</f>
        <v>0</v>
      </c>
      <c r="CH1827">
        <f ca="1">IFERROR(INDIRECT("IVA!Y"&amp;MATCH(MID(COMPRAS!C1727,1,2)&amp;MID(COMPRAS!F1727,1,2)&amp;MID(COMPRAS!D1727,1,2),IVA!W:W,0)),"SIN COD.")</f>
        <v>0</v>
      </c>
    </row>
    <row r="1828" spans="1:86" x14ac:dyDescent="0.25">
      <c r="A1828"/>
      <c r="B1828"/>
      <c r="D1828"/>
      <c r="AL1828">
        <f t="shared" si="196"/>
        <v>0</v>
      </c>
      <c r="AQ1828">
        <f t="shared" si="197"/>
        <v>0</v>
      </c>
      <c r="AR1828" t="str">
        <f>IFERROR(IF(OR(AP1828=338,AP1828=340,AP1828=341,AP1828=342,AP1828="342A",AP1828="342B"),PorcenRet(AP1828,AT1828,AU1828),INDEX(PORCENTAJEBUSCAR,MATCH(AP1828,CódigoRET,0),4)*1),"")</f>
        <v/>
      </c>
      <c r="AS1828">
        <f t="shared" si="198"/>
        <v>0</v>
      </c>
      <c r="BF1828" t="str">
        <f>IFERROR(IF(OR(BD1828=338,BD1828=340,BD1828=341,BD1828=342,BD1828="342A",BD1828="342B"),PorcenRet(BD1828,BH1828,BI1828),INDEX(PORCENTAJEBUSCAR,MATCH(BD1828,CódigoRET,0),4)*1),"")</f>
        <v/>
      </c>
      <c r="BG1828">
        <f t="shared" si="199"/>
        <v>0</v>
      </c>
      <c r="BO1828">
        <f t="shared" si="200"/>
        <v>0</v>
      </c>
      <c r="CC1828">
        <f t="shared" si="201"/>
        <v>0</v>
      </c>
      <c r="CD1828">
        <f t="shared" si="202"/>
        <v>0</v>
      </c>
      <c r="CG1828">
        <f ca="1">IFERROR(INDIRECT("IVA!X"&amp;MATCH(MID(COMPRAS!C1728,1,2)&amp;MID(COMPRAS!F1728,1,2)&amp;MID(COMPRAS!D1728,1,2),IVA!W:W,0)),"SIN COD.")</f>
        <v>0</v>
      </c>
      <c r="CH1828">
        <f ca="1">IFERROR(INDIRECT("IVA!Y"&amp;MATCH(MID(COMPRAS!C1728,1,2)&amp;MID(COMPRAS!F1728,1,2)&amp;MID(COMPRAS!D1728,1,2),IVA!W:W,0)),"SIN COD.")</f>
        <v>0</v>
      </c>
    </row>
    <row r="1829" spans="1:86" x14ac:dyDescent="0.25">
      <c r="A1829"/>
      <c r="B1829"/>
      <c r="D1829"/>
      <c r="AL1829">
        <f t="shared" si="196"/>
        <v>0</v>
      </c>
      <c r="AQ1829">
        <f t="shared" si="197"/>
        <v>0</v>
      </c>
      <c r="AR1829" t="str">
        <f>IFERROR(IF(OR(AP1829=338,AP1829=340,AP1829=341,AP1829=342,AP1829="342A",AP1829="342B"),PorcenRet(AP1829,AT1829,AU1829),INDEX(PORCENTAJEBUSCAR,MATCH(AP1829,CódigoRET,0),4)*1),"")</f>
        <v/>
      </c>
      <c r="AS1829">
        <f t="shared" si="198"/>
        <v>0</v>
      </c>
      <c r="BF1829" t="str">
        <f>IFERROR(IF(OR(BD1829=338,BD1829=340,BD1829=341,BD1829=342,BD1829="342A",BD1829="342B"),PorcenRet(BD1829,BH1829,BI1829),INDEX(PORCENTAJEBUSCAR,MATCH(BD1829,CódigoRET,0),4)*1),"")</f>
        <v/>
      </c>
      <c r="BG1829">
        <f t="shared" si="199"/>
        <v>0</v>
      </c>
      <c r="BO1829">
        <f t="shared" si="200"/>
        <v>0</v>
      </c>
      <c r="CC1829">
        <f t="shared" si="201"/>
        <v>0</v>
      </c>
      <c r="CD1829">
        <f t="shared" si="202"/>
        <v>0</v>
      </c>
      <c r="CG1829">
        <f ca="1">IFERROR(INDIRECT("IVA!X"&amp;MATCH(MID(COMPRAS!C1729,1,2)&amp;MID(COMPRAS!F1729,1,2)&amp;MID(COMPRAS!D1729,1,2),IVA!W:W,0)),"SIN COD.")</f>
        <v>0</v>
      </c>
      <c r="CH1829">
        <f ca="1">IFERROR(INDIRECT("IVA!Y"&amp;MATCH(MID(COMPRAS!C1729,1,2)&amp;MID(COMPRAS!F1729,1,2)&amp;MID(COMPRAS!D1729,1,2),IVA!W:W,0)),"SIN COD.")</f>
        <v>0</v>
      </c>
    </row>
    <row r="1830" spans="1:86" x14ac:dyDescent="0.25">
      <c r="A1830"/>
      <c r="B1830"/>
      <c r="D1830"/>
      <c r="AL1830">
        <f t="shared" si="196"/>
        <v>0</v>
      </c>
      <c r="AQ1830">
        <f t="shared" si="197"/>
        <v>0</v>
      </c>
      <c r="AR1830" t="str">
        <f>IFERROR(IF(OR(AP1830=338,AP1830=340,AP1830=341,AP1830=342,AP1830="342A",AP1830="342B"),PorcenRet(AP1830,AT1830,AU1830),INDEX(PORCENTAJEBUSCAR,MATCH(AP1830,CódigoRET,0),4)*1),"")</f>
        <v/>
      </c>
      <c r="AS1830">
        <f t="shared" si="198"/>
        <v>0</v>
      </c>
      <c r="BF1830" t="str">
        <f>IFERROR(IF(OR(BD1830=338,BD1830=340,BD1830=341,BD1830=342,BD1830="342A",BD1830="342B"),PorcenRet(BD1830,BH1830,BI1830),INDEX(PORCENTAJEBUSCAR,MATCH(BD1830,CódigoRET,0),4)*1),"")</f>
        <v/>
      </c>
      <c r="BG1830">
        <f t="shared" si="199"/>
        <v>0</v>
      </c>
      <c r="BO1830">
        <f t="shared" si="200"/>
        <v>0</v>
      </c>
      <c r="CC1830">
        <f t="shared" si="201"/>
        <v>0</v>
      </c>
      <c r="CD1830">
        <f t="shared" si="202"/>
        <v>0</v>
      </c>
      <c r="CG1830">
        <f ca="1">IFERROR(INDIRECT("IVA!X"&amp;MATCH(MID(COMPRAS!C1730,1,2)&amp;MID(COMPRAS!F1730,1,2)&amp;MID(COMPRAS!D1730,1,2),IVA!W:W,0)),"SIN COD.")</f>
        <v>0</v>
      </c>
      <c r="CH1830">
        <f ca="1">IFERROR(INDIRECT("IVA!Y"&amp;MATCH(MID(COMPRAS!C1730,1,2)&amp;MID(COMPRAS!F1730,1,2)&amp;MID(COMPRAS!D1730,1,2),IVA!W:W,0)),"SIN COD.")</f>
        <v>0</v>
      </c>
    </row>
    <row r="1831" spans="1:86" x14ac:dyDescent="0.25">
      <c r="A1831"/>
      <c r="B1831"/>
      <c r="D1831"/>
      <c r="AL1831">
        <f t="shared" si="196"/>
        <v>0</v>
      </c>
      <c r="AQ1831">
        <f t="shared" si="197"/>
        <v>0</v>
      </c>
      <c r="AR1831" t="str">
        <f>IFERROR(IF(OR(AP1831=338,AP1831=340,AP1831=341,AP1831=342,AP1831="342A",AP1831="342B"),PorcenRet(AP1831,AT1831,AU1831),INDEX(PORCENTAJEBUSCAR,MATCH(AP1831,CódigoRET,0),4)*1),"")</f>
        <v/>
      </c>
      <c r="AS1831">
        <f t="shared" si="198"/>
        <v>0</v>
      </c>
      <c r="BF1831" t="str">
        <f>IFERROR(IF(OR(BD1831=338,BD1831=340,BD1831=341,BD1831=342,BD1831="342A",BD1831="342B"),PorcenRet(BD1831,BH1831,BI1831),INDEX(PORCENTAJEBUSCAR,MATCH(BD1831,CódigoRET,0),4)*1),"")</f>
        <v/>
      </c>
      <c r="BG1831">
        <f t="shared" si="199"/>
        <v>0</v>
      </c>
      <c r="BO1831">
        <f t="shared" si="200"/>
        <v>0</v>
      </c>
      <c r="CC1831">
        <f t="shared" si="201"/>
        <v>0</v>
      </c>
      <c r="CD1831">
        <f t="shared" si="202"/>
        <v>0</v>
      </c>
      <c r="CG1831">
        <f ca="1">IFERROR(INDIRECT("IVA!X"&amp;MATCH(MID(COMPRAS!C1731,1,2)&amp;MID(COMPRAS!F1731,1,2)&amp;MID(COMPRAS!D1731,1,2),IVA!W:W,0)),"SIN COD.")</f>
        <v>0</v>
      </c>
      <c r="CH1831">
        <f ca="1">IFERROR(INDIRECT("IVA!Y"&amp;MATCH(MID(COMPRAS!C1731,1,2)&amp;MID(COMPRAS!F1731,1,2)&amp;MID(COMPRAS!D1731,1,2),IVA!W:W,0)),"SIN COD.")</f>
        <v>0</v>
      </c>
    </row>
    <row r="1832" spans="1:86" x14ac:dyDescent="0.25">
      <c r="A1832"/>
      <c r="B1832"/>
      <c r="D1832"/>
      <c r="AL1832">
        <f t="shared" si="196"/>
        <v>0</v>
      </c>
      <c r="AQ1832">
        <f t="shared" si="197"/>
        <v>0</v>
      </c>
      <c r="AR1832" t="str">
        <f>IFERROR(IF(OR(AP1832=338,AP1832=340,AP1832=341,AP1832=342,AP1832="342A",AP1832="342B"),PorcenRet(AP1832,AT1832,AU1832),INDEX(PORCENTAJEBUSCAR,MATCH(AP1832,CódigoRET,0),4)*1),"")</f>
        <v/>
      </c>
      <c r="AS1832">
        <f t="shared" si="198"/>
        <v>0</v>
      </c>
      <c r="BF1832" t="str">
        <f>IFERROR(IF(OR(BD1832=338,BD1832=340,BD1832=341,BD1832=342,BD1832="342A",BD1832="342B"),PorcenRet(BD1832,BH1832,BI1832),INDEX(PORCENTAJEBUSCAR,MATCH(BD1832,CódigoRET,0),4)*1),"")</f>
        <v/>
      </c>
      <c r="BG1832">
        <f t="shared" si="199"/>
        <v>0</v>
      </c>
      <c r="BO1832">
        <f t="shared" si="200"/>
        <v>0</v>
      </c>
      <c r="CC1832">
        <f t="shared" si="201"/>
        <v>0</v>
      </c>
      <c r="CD1832">
        <f t="shared" si="202"/>
        <v>0</v>
      </c>
      <c r="CG1832">
        <f ca="1">IFERROR(INDIRECT("IVA!X"&amp;MATCH(MID(COMPRAS!C1732,1,2)&amp;MID(COMPRAS!F1732,1,2)&amp;MID(COMPRAS!D1732,1,2),IVA!W:W,0)),"SIN COD.")</f>
        <v>0</v>
      </c>
      <c r="CH1832">
        <f ca="1">IFERROR(INDIRECT("IVA!Y"&amp;MATCH(MID(COMPRAS!C1732,1,2)&amp;MID(COMPRAS!F1732,1,2)&amp;MID(COMPRAS!D1732,1,2),IVA!W:W,0)),"SIN COD.")</f>
        <v>0</v>
      </c>
    </row>
    <row r="1833" spans="1:86" x14ac:dyDescent="0.25">
      <c r="A1833"/>
      <c r="B1833"/>
      <c r="D1833"/>
      <c r="AL1833">
        <f t="shared" si="196"/>
        <v>0</v>
      </c>
      <c r="AQ1833">
        <f t="shared" si="197"/>
        <v>0</v>
      </c>
      <c r="AR1833" t="str">
        <f>IFERROR(IF(OR(AP1833=338,AP1833=340,AP1833=341,AP1833=342,AP1833="342A",AP1833="342B"),PorcenRet(AP1833,AT1833,AU1833),INDEX(PORCENTAJEBUSCAR,MATCH(AP1833,CódigoRET,0),4)*1),"")</f>
        <v/>
      </c>
      <c r="AS1833">
        <f t="shared" si="198"/>
        <v>0</v>
      </c>
      <c r="BF1833" t="str">
        <f>IFERROR(IF(OR(BD1833=338,BD1833=340,BD1833=341,BD1833=342,BD1833="342A",BD1833="342B"),PorcenRet(BD1833,BH1833,BI1833),INDEX(PORCENTAJEBUSCAR,MATCH(BD1833,CódigoRET,0),4)*1),"")</f>
        <v/>
      </c>
      <c r="BG1833">
        <f t="shared" si="199"/>
        <v>0</v>
      </c>
      <c r="BO1833">
        <f t="shared" si="200"/>
        <v>0</v>
      </c>
      <c r="CC1833">
        <f t="shared" si="201"/>
        <v>0</v>
      </c>
      <c r="CD1833">
        <f t="shared" si="202"/>
        <v>0</v>
      </c>
      <c r="CG1833">
        <f ca="1">IFERROR(INDIRECT("IVA!X"&amp;MATCH(MID(COMPRAS!C1733,1,2)&amp;MID(COMPRAS!F1733,1,2)&amp;MID(COMPRAS!D1733,1,2),IVA!W:W,0)),"SIN COD.")</f>
        <v>0</v>
      </c>
      <c r="CH1833">
        <f ca="1">IFERROR(INDIRECT("IVA!Y"&amp;MATCH(MID(COMPRAS!C1733,1,2)&amp;MID(COMPRAS!F1733,1,2)&amp;MID(COMPRAS!D1733,1,2),IVA!W:W,0)),"SIN COD.")</f>
        <v>0</v>
      </c>
    </row>
    <row r="1834" spans="1:86" x14ac:dyDescent="0.25">
      <c r="A1834"/>
      <c r="B1834"/>
      <c r="D1834"/>
      <c r="AL1834">
        <f t="shared" si="196"/>
        <v>0</v>
      </c>
      <c r="AQ1834">
        <f t="shared" si="197"/>
        <v>0</v>
      </c>
      <c r="AR1834" t="str">
        <f>IFERROR(IF(OR(AP1834=338,AP1834=340,AP1834=341,AP1834=342,AP1834="342A",AP1834="342B"),PorcenRet(AP1834,AT1834,AU1834),INDEX(PORCENTAJEBUSCAR,MATCH(AP1834,CódigoRET,0),4)*1),"")</f>
        <v/>
      </c>
      <c r="AS1834">
        <f t="shared" si="198"/>
        <v>0</v>
      </c>
      <c r="BF1834" t="str">
        <f>IFERROR(IF(OR(BD1834=338,BD1834=340,BD1834=341,BD1834=342,BD1834="342A",BD1834="342B"),PorcenRet(BD1834,BH1834,BI1834),INDEX(PORCENTAJEBUSCAR,MATCH(BD1834,CódigoRET,0),4)*1),"")</f>
        <v/>
      </c>
      <c r="BG1834">
        <f t="shared" si="199"/>
        <v>0</v>
      </c>
      <c r="BO1834">
        <f t="shared" si="200"/>
        <v>0</v>
      </c>
      <c r="CC1834">
        <f t="shared" si="201"/>
        <v>0</v>
      </c>
      <c r="CD1834">
        <f t="shared" si="202"/>
        <v>0</v>
      </c>
      <c r="CG1834">
        <f ca="1">IFERROR(INDIRECT("IVA!X"&amp;MATCH(MID(COMPRAS!C1734,1,2)&amp;MID(COMPRAS!F1734,1,2)&amp;MID(COMPRAS!D1734,1,2),IVA!W:W,0)),"SIN COD.")</f>
        <v>0</v>
      </c>
      <c r="CH1834">
        <f ca="1">IFERROR(INDIRECT("IVA!Y"&amp;MATCH(MID(COMPRAS!C1734,1,2)&amp;MID(COMPRAS!F1734,1,2)&amp;MID(COMPRAS!D1734,1,2),IVA!W:W,0)),"SIN COD.")</f>
        <v>0</v>
      </c>
    </row>
    <row r="1835" spans="1:86" x14ac:dyDescent="0.25">
      <c r="A1835"/>
      <c r="B1835"/>
      <c r="D1835"/>
      <c r="AL1835">
        <f t="shared" si="196"/>
        <v>0</v>
      </c>
      <c r="AQ1835">
        <f t="shared" si="197"/>
        <v>0</v>
      </c>
      <c r="AR1835" t="str">
        <f>IFERROR(IF(OR(AP1835=338,AP1835=340,AP1835=341,AP1835=342,AP1835="342A",AP1835="342B"),PorcenRet(AP1835,AT1835,AU1835),INDEX(PORCENTAJEBUSCAR,MATCH(AP1835,CódigoRET,0),4)*1),"")</f>
        <v/>
      </c>
      <c r="AS1835">
        <f t="shared" si="198"/>
        <v>0</v>
      </c>
      <c r="BF1835" t="str">
        <f>IFERROR(IF(OR(BD1835=338,BD1835=340,BD1835=341,BD1835=342,BD1835="342A",BD1835="342B"),PorcenRet(BD1835,BH1835,BI1835),INDEX(PORCENTAJEBUSCAR,MATCH(BD1835,CódigoRET,0),4)*1),"")</f>
        <v/>
      </c>
      <c r="BG1835">
        <f t="shared" si="199"/>
        <v>0</v>
      </c>
      <c r="BO1835">
        <f t="shared" si="200"/>
        <v>0</v>
      </c>
      <c r="CC1835">
        <f t="shared" si="201"/>
        <v>0</v>
      </c>
      <c r="CD1835">
        <f t="shared" si="202"/>
        <v>0</v>
      </c>
      <c r="CG1835">
        <f ca="1">IFERROR(INDIRECT("IVA!X"&amp;MATCH(MID(COMPRAS!C1735,1,2)&amp;MID(COMPRAS!F1735,1,2)&amp;MID(COMPRAS!D1735,1,2),IVA!W:W,0)),"SIN COD.")</f>
        <v>0</v>
      </c>
      <c r="CH1835">
        <f ca="1">IFERROR(INDIRECT("IVA!Y"&amp;MATCH(MID(COMPRAS!C1735,1,2)&amp;MID(COMPRAS!F1735,1,2)&amp;MID(COMPRAS!D1735,1,2),IVA!W:W,0)),"SIN COD.")</f>
        <v>0</v>
      </c>
    </row>
    <row r="1836" spans="1:86" x14ac:dyDescent="0.25">
      <c r="A1836"/>
      <c r="B1836"/>
      <c r="D1836"/>
      <c r="AL1836">
        <f t="shared" si="196"/>
        <v>0</v>
      </c>
      <c r="AQ1836">
        <f t="shared" si="197"/>
        <v>0</v>
      </c>
      <c r="AR1836" t="str">
        <f>IFERROR(IF(OR(AP1836=338,AP1836=340,AP1836=341,AP1836=342,AP1836="342A",AP1836="342B"),PorcenRet(AP1836,AT1836,AU1836),INDEX(PORCENTAJEBUSCAR,MATCH(AP1836,CódigoRET,0),4)*1),"")</f>
        <v/>
      </c>
      <c r="AS1836">
        <f t="shared" si="198"/>
        <v>0</v>
      </c>
      <c r="BF1836" t="str">
        <f>IFERROR(IF(OR(BD1836=338,BD1836=340,BD1836=341,BD1836=342,BD1836="342A",BD1836="342B"),PorcenRet(BD1836,BH1836,BI1836),INDEX(PORCENTAJEBUSCAR,MATCH(BD1836,CódigoRET,0),4)*1),"")</f>
        <v/>
      </c>
      <c r="BG1836">
        <f t="shared" si="199"/>
        <v>0</v>
      </c>
      <c r="BO1836">
        <f t="shared" si="200"/>
        <v>0</v>
      </c>
      <c r="CC1836">
        <f t="shared" si="201"/>
        <v>0</v>
      </c>
      <c r="CD1836">
        <f t="shared" si="202"/>
        <v>0</v>
      </c>
      <c r="CG1836">
        <f ca="1">IFERROR(INDIRECT("IVA!X"&amp;MATCH(MID(COMPRAS!C1736,1,2)&amp;MID(COMPRAS!F1736,1,2)&amp;MID(COMPRAS!D1736,1,2),IVA!W:W,0)),"SIN COD.")</f>
        <v>0</v>
      </c>
      <c r="CH1836">
        <f ca="1">IFERROR(INDIRECT("IVA!Y"&amp;MATCH(MID(COMPRAS!C1736,1,2)&amp;MID(COMPRAS!F1736,1,2)&amp;MID(COMPRAS!D1736,1,2),IVA!W:W,0)),"SIN COD.")</f>
        <v>0</v>
      </c>
    </row>
    <row r="1837" spans="1:86" x14ac:dyDescent="0.25">
      <c r="A1837"/>
      <c r="B1837"/>
      <c r="D1837"/>
      <c r="AL1837">
        <f t="shared" si="196"/>
        <v>0</v>
      </c>
      <c r="AQ1837">
        <f t="shared" si="197"/>
        <v>0</v>
      </c>
      <c r="AR1837" t="str">
        <f>IFERROR(IF(OR(AP1837=338,AP1837=340,AP1837=341,AP1837=342,AP1837="342A",AP1837="342B"),PorcenRet(AP1837,AT1837,AU1837),INDEX(PORCENTAJEBUSCAR,MATCH(AP1837,CódigoRET,0),4)*1),"")</f>
        <v/>
      </c>
      <c r="AS1837">
        <f t="shared" si="198"/>
        <v>0</v>
      </c>
      <c r="BF1837" t="str">
        <f>IFERROR(IF(OR(BD1837=338,BD1837=340,BD1837=341,BD1837=342,BD1837="342A",BD1837="342B"),PorcenRet(BD1837,BH1837,BI1837),INDEX(PORCENTAJEBUSCAR,MATCH(BD1837,CódigoRET,0),4)*1),"")</f>
        <v/>
      </c>
      <c r="BG1837">
        <f t="shared" si="199"/>
        <v>0</v>
      </c>
      <c r="BO1837">
        <f t="shared" si="200"/>
        <v>0</v>
      </c>
      <c r="CC1837">
        <f t="shared" si="201"/>
        <v>0</v>
      </c>
      <c r="CD1837">
        <f t="shared" si="202"/>
        <v>0</v>
      </c>
      <c r="CG1837">
        <f ca="1">IFERROR(INDIRECT("IVA!X"&amp;MATCH(MID(COMPRAS!C1737,1,2)&amp;MID(COMPRAS!F1737,1,2)&amp;MID(COMPRAS!D1737,1,2),IVA!W:W,0)),"SIN COD.")</f>
        <v>0</v>
      </c>
      <c r="CH1837">
        <f ca="1">IFERROR(INDIRECT("IVA!Y"&amp;MATCH(MID(COMPRAS!C1737,1,2)&amp;MID(COMPRAS!F1737,1,2)&amp;MID(COMPRAS!D1737,1,2),IVA!W:W,0)),"SIN COD.")</f>
        <v>0</v>
      </c>
    </row>
    <row r="1838" spans="1:86" x14ac:dyDescent="0.25">
      <c r="A1838"/>
      <c r="B1838"/>
      <c r="D1838"/>
      <c r="AL1838">
        <f t="shared" si="196"/>
        <v>0</v>
      </c>
      <c r="AQ1838">
        <f t="shared" si="197"/>
        <v>0</v>
      </c>
      <c r="AR1838" t="str">
        <f>IFERROR(IF(OR(AP1838=338,AP1838=340,AP1838=341,AP1838=342,AP1838="342A",AP1838="342B"),PorcenRet(AP1838,AT1838,AU1838),INDEX(PORCENTAJEBUSCAR,MATCH(AP1838,CódigoRET,0),4)*1),"")</f>
        <v/>
      </c>
      <c r="AS1838">
        <f t="shared" si="198"/>
        <v>0</v>
      </c>
      <c r="BF1838" t="str">
        <f>IFERROR(IF(OR(BD1838=338,BD1838=340,BD1838=341,BD1838=342,BD1838="342A",BD1838="342B"),PorcenRet(BD1838,BH1838,BI1838),INDEX(PORCENTAJEBUSCAR,MATCH(BD1838,CódigoRET,0),4)*1),"")</f>
        <v/>
      </c>
      <c r="BG1838">
        <f t="shared" si="199"/>
        <v>0</v>
      </c>
      <c r="BO1838">
        <f t="shared" si="200"/>
        <v>0</v>
      </c>
      <c r="CC1838">
        <f t="shared" si="201"/>
        <v>0</v>
      </c>
      <c r="CD1838">
        <f t="shared" si="202"/>
        <v>0</v>
      </c>
      <c r="CG1838">
        <f ca="1">IFERROR(INDIRECT("IVA!X"&amp;MATCH(MID(COMPRAS!C1738,1,2)&amp;MID(COMPRAS!F1738,1,2)&amp;MID(COMPRAS!D1738,1,2),IVA!W:W,0)),"SIN COD.")</f>
        <v>0</v>
      </c>
      <c r="CH1838">
        <f ca="1">IFERROR(INDIRECT("IVA!Y"&amp;MATCH(MID(COMPRAS!C1738,1,2)&amp;MID(COMPRAS!F1738,1,2)&amp;MID(COMPRAS!D1738,1,2),IVA!W:W,0)),"SIN COD.")</f>
        <v>0</v>
      </c>
    </row>
    <row r="1839" spans="1:86" x14ac:dyDescent="0.25">
      <c r="A1839"/>
      <c r="B1839"/>
      <c r="D1839"/>
      <c r="AL1839">
        <f t="shared" si="196"/>
        <v>0</v>
      </c>
      <c r="AQ1839">
        <f t="shared" si="197"/>
        <v>0</v>
      </c>
      <c r="AR1839" t="str">
        <f>IFERROR(IF(OR(AP1839=338,AP1839=340,AP1839=341,AP1839=342,AP1839="342A",AP1839="342B"),PorcenRet(AP1839,AT1839,AU1839),INDEX(PORCENTAJEBUSCAR,MATCH(AP1839,CódigoRET,0),4)*1),"")</f>
        <v/>
      </c>
      <c r="AS1839">
        <f t="shared" si="198"/>
        <v>0</v>
      </c>
      <c r="BF1839" t="str">
        <f>IFERROR(IF(OR(BD1839=338,BD1839=340,BD1839=341,BD1839=342,BD1839="342A",BD1839="342B"),PorcenRet(BD1839,BH1839,BI1839),INDEX(PORCENTAJEBUSCAR,MATCH(BD1839,CódigoRET,0),4)*1),"")</f>
        <v/>
      </c>
      <c r="BG1839">
        <f t="shared" si="199"/>
        <v>0</v>
      </c>
      <c r="BO1839">
        <f t="shared" si="200"/>
        <v>0</v>
      </c>
      <c r="CC1839">
        <f t="shared" si="201"/>
        <v>0</v>
      </c>
      <c r="CD1839">
        <f t="shared" si="202"/>
        <v>0</v>
      </c>
      <c r="CG1839">
        <f ca="1">IFERROR(INDIRECT("IVA!X"&amp;MATCH(MID(COMPRAS!C1739,1,2)&amp;MID(COMPRAS!F1739,1,2)&amp;MID(COMPRAS!D1739,1,2),IVA!W:W,0)),"SIN COD.")</f>
        <v>0</v>
      </c>
      <c r="CH1839">
        <f ca="1">IFERROR(INDIRECT("IVA!Y"&amp;MATCH(MID(COMPRAS!C1739,1,2)&amp;MID(COMPRAS!F1739,1,2)&amp;MID(COMPRAS!D1739,1,2),IVA!W:W,0)),"SIN COD.")</f>
        <v>0</v>
      </c>
    </row>
    <row r="1840" spans="1:86" x14ac:dyDescent="0.25">
      <c r="A1840"/>
      <c r="B1840"/>
      <c r="D1840"/>
      <c r="AL1840">
        <f t="shared" si="196"/>
        <v>0</v>
      </c>
      <c r="AQ1840">
        <f t="shared" si="197"/>
        <v>0</v>
      </c>
      <c r="AR1840" t="str">
        <f>IFERROR(IF(OR(AP1840=338,AP1840=340,AP1840=341,AP1840=342,AP1840="342A",AP1840="342B"),PorcenRet(AP1840,AT1840,AU1840),INDEX(PORCENTAJEBUSCAR,MATCH(AP1840,CódigoRET,0),4)*1),"")</f>
        <v/>
      </c>
      <c r="AS1840">
        <f t="shared" si="198"/>
        <v>0</v>
      </c>
      <c r="BF1840" t="str">
        <f>IFERROR(IF(OR(BD1840=338,BD1840=340,BD1840=341,BD1840=342,BD1840="342A",BD1840="342B"),PorcenRet(BD1840,BH1840,BI1840),INDEX(PORCENTAJEBUSCAR,MATCH(BD1840,CódigoRET,0),4)*1),"")</f>
        <v/>
      </c>
      <c r="BG1840">
        <f t="shared" si="199"/>
        <v>0</v>
      </c>
      <c r="BO1840">
        <f t="shared" si="200"/>
        <v>0</v>
      </c>
      <c r="CC1840">
        <f t="shared" si="201"/>
        <v>0</v>
      </c>
      <c r="CD1840">
        <f t="shared" si="202"/>
        <v>0</v>
      </c>
      <c r="CG1840">
        <f ca="1">IFERROR(INDIRECT("IVA!X"&amp;MATCH(MID(COMPRAS!C1740,1,2)&amp;MID(COMPRAS!F1740,1,2)&amp;MID(COMPRAS!D1740,1,2),IVA!W:W,0)),"SIN COD.")</f>
        <v>0</v>
      </c>
      <c r="CH1840">
        <f ca="1">IFERROR(INDIRECT("IVA!Y"&amp;MATCH(MID(COMPRAS!C1740,1,2)&amp;MID(COMPRAS!F1740,1,2)&amp;MID(COMPRAS!D1740,1,2),IVA!W:W,0)),"SIN COD.")</f>
        <v>0</v>
      </c>
    </row>
    <row r="1841" spans="1:86" x14ac:dyDescent="0.25">
      <c r="A1841"/>
      <c r="B1841"/>
      <c r="D1841"/>
      <c r="AL1841">
        <f t="shared" si="196"/>
        <v>0</v>
      </c>
      <c r="AQ1841">
        <f t="shared" si="197"/>
        <v>0</v>
      </c>
      <c r="AR1841" t="str">
        <f>IFERROR(IF(OR(AP1841=338,AP1841=340,AP1841=341,AP1841=342,AP1841="342A",AP1841="342B"),PorcenRet(AP1841,AT1841,AU1841),INDEX(PORCENTAJEBUSCAR,MATCH(AP1841,CódigoRET,0),4)*1),"")</f>
        <v/>
      </c>
      <c r="AS1841">
        <f t="shared" si="198"/>
        <v>0</v>
      </c>
      <c r="BF1841" t="str">
        <f>IFERROR(IF(OR(BD1841=338,BD1841=340,BD1841=341,BD1841=342,BD1841="342A",BD1841="342B"),PorcenRet(BD1841,BH1841,BI1841),INDEX(PORCENTAJEBUSCAR,MATCH(BD1841,CódigoRET,0),4)*1),"")</f>
        <v/>
      </c>
      <c r="BG1841">
        <f t="shared" si="199"/>
        <v>0</v>
      </c>
      <c r="BO1841">
        <f t="shared" si="200"/>
        <v>0</v>
      </c>
      <c r="CC1841">
        <f t="shared" si="201"/>
        <v>0</v>
      </c>
      <c r="CD1841">
        <f t="shared" si="202"/>
        <v>0</v>
      </c>
      <c r="CG1841">
        <f ca="1">IFERROR(INDIRECT("IVA!X"&amp;MATCH(MID(COMPRAS!C1741,1,2)&amp;MID(COMPRAS!F1741,1,2)&amp;MID(COMPRAS!D1741,1,2),IVA!W:W,0)),"SIN COD.")</f>
        <v>0</v>
      </c>
      <c r="CH1841">
        <f ca="1">IFERROR(INDIRECT("IVA!Y"&amp;MATCH(MID(COMPRAS!C1741,1,2)&amp;MID(COMPRAS!F1741,1,2)&amp;MID(COMPRAS!D1741,1,2),IVA!W:W,0)),"SIN COD.")</f>
        <v>0</v>
      </c>
    </row>
    <row r="1842" spans="1:86" x14ac:dyDescent="0.25">
      <c r="A1842"/>
      <c r="B1842"/>
      <c r="D1842"/>
      <c r="AL1842">
        <f t="shared" si="196"/>
        <v>0</v>
      </c>
      <c r="AQ1842">
        <f t="shared" si="197"/>
        <v>0</v>
      </c>
      <c r="AR1842" t="str">
        <f>IFERROR(IF(OR(AP1842=338,AP1842=340,AP1842=341,AP1842=342,AP1842="342A",AP1842="342B"),PorcenRet(AP1842,AT1842,AU1842),INDEX(PORCENTAJEBUSCAR,MATCH(AP1842,CódigoRET,0),4)*1),"")</f>
        <v/>
      </c>
      <c r="AS1842">
        <f t="shared" si="198"/>
        <v>0</v>
      </c>
      <c r="BF1842" t="str">
        <f>IFERROR(IF(OR(BD1842=338,BD1842=340,BD1842=341,BD1842=342,BD1842="342A",BD1842="342B"),PorcenRet(BD1842,BH1842,BI1842),INDEX(PORCENTAJEBUSCAR,MATCH(BD1842,CódigoRET,0),4)*1),"")</f>
        <v/>
      </c>
      <c r="BG1842">
        <f t="shared" si="199"/>
        <v>0</v>
      </c>
      <c r="BO1842">
        <f t="shared" si="200"/>
        <v>0</v>
      </c>
      <c r="CC1842">
        <f t="shared" si="201"/>
        <v>0</v>
      </c>
      <c r="CD1842">
        <f t="shared" si="202"/>
        <v>0</v>
      </c>
      <c r="CG1842">
        <f ca="1">IFERROR(INDIRECT("IVA!X"&amp;MATCH(MID(COMPRAS!C1742,1,2)&amp;MID(COMPRAS!F1742,1,2)&amp;MID(COMPRAS!D1742,1,2),IVA!W:W,0)),"SIN COD.")</f>
        <v>0</v>
      </c>
      <c r="CH1842">
        <f ca="1">IFERROR(INDIRECT("IVA!Y"&amp;MATCH(MID(COMPRAS!C1742,1,2)&amp;MID(COMPRAS!F1742,1,2)&amp;MID(COMPRAS!D1742,1,2),IVA!W:W,0)),"SIN COD.")</f>
        <v>0</v>
      </c>
    </row>
    <row r="1843" spans="1:86" x14ac:dyDescent="0.25">
      <c r="A1843"/>
      <c r="B1843"/>
      <c r="D1843"/>
      <c r="AL1843">
        <f t="shared" si="196"/>
        <v>0</v>
      </c>
      <c r="AQ1843">
        <f t="shared" si="197"/>
        <v>0</v>
      </c>
      <c r="AR1843" t="str">
        <f>IFERROR(IF(OR(AP1843=338,AP1843=340,AP1843=341,AP1843=342,AP1843="342A",AP1843="342B"),PorcenRet(AP1843,AT1843,AU1843),INDEX(PORCENTAJEBUSCAR,MATCH(AP1843,CódigoRET,0),4)*1),"")</f>
        <v/>
      </c>
      <c r="AS1843">
        <f t="shared" si="198"/>
        <v>0</v>
      </c>
      <c r="BF1843" t="str">
        <f>IFERROR(IF(OR(BD1843=338,BD1843=340,BD1843=341,BD1843=342,BD1843="342A",BD1843="342B"),PorcenRet(BD1843,BH1843,BI1843),INDEX(PORCENTAJEBUSCAR,MATCH(BD1843,CódigoRET,0),4)*1),"")</f>
        <v/>
      </c>
      <c r="BG1843">
        <f t="shared" si="199"/>
        <v>0</v>
      </c>
      <c r="BO1843">
        <f t="shared" si="200"/>
        <v>0</v>
      </c>
      <c r="CC1843">
        <f t="shared" si="201"/>
        <v>0</v>
      </c>
      <c r="CD1843">
        <f t="shared" si="202"/>
        <v>0</v>
      </c>
      <c r="CG1843">
        <f ca="1">IFERROR(INDIRECT("IVA!X"&amp;MATCH(MID(COMPRAS!C1743,1,2)&amp;MID(COMPRAS!F1743,1,2)&amp;MID(COMPRAS!D1743,1,2),IVA!W:W,0)),"SIN COD.")</f>
        <v>0</v>
      </c>
      <c r="CH1843">
        <f ca="1">IFERROR(INDIRECT("IVA!Y"&amp;MATCH(MID(COMPRAS!C1743,1,2)&amp;MID(COMPRAS!F1743,1,2)&amp;MID(COMPRAS!D1743,1,2),IVA!W:W,0)),"SIN COD.")</f>
        <v>0</v>
      </c>
    </row>
    <row r="1844" spans="1:86" x14ac:dyDescent="0.25">
      <c r="A1844"/>
      <c r="B1844"/>
      <c r="D1844"/>
      <c r="AL1844">
        <f t="shared" si="196"/>
        <v>0</v>
      </c>
      <c r="AQ1844">
        <f t="shared" si="197"/>
        <v>0</v>
      </c>
      <c r="AR1844" t="str">
        <f>IFERROR(IF(OR(AP1844=338,AP1844=340,AP1844=341,AP1844=342,AP1844="342A",AP1844="342B"),PorcenRet(AP1844,AT1844,AU1844),INDEX(PORCENTAJEBUSCAR,MATCH(AP1844,CódigoRET,0),4)*1),"")</f>
        <v/>
      </c>
      <c r="AS1844">
        <f t="shared" si="198"/>
        <v>0</v>
      </c>
      <c r="BF1844" t="str">
        <f>IFERROR(IF(OR(BD1844=338,BD1844=340,BD1844=341,BD1844=342,BD1844="342A",BD1844="342B"),PorcenRet(BD1844,BH1844,BI1844),INDEX(PORCENTAJEBUSCAR,MATCH(BD1844,CódigoRET,0),4)*1),"")</f>
        <v/>
      </c>
      <c r="BG1844">
        <f t="shared" si="199"/>
        <v>0</v>
      </c>
      <c r="BO1844">
        <f t="shared" si="200"/>
        <v>0</v>
      </c>
      <c r="CC1844">
        <f t="shared" si="201"/>
        <v>0</v>
      </c>
      <c r="CD1844">
        <f t="shared" si="202"/>
        <v>0</v>
      </c>
      <c r="CG1844">
        <f ca="1">IFERROR(INDIRECT("IVA!X"&amp;MATCH(MID(COMPRAS!C1744,1,2)&amp;MID(COMPRAS!F1744,1,2)&amp;MID(COMPRAS!D1744,1,2),IVA!W:W,0)),"SIN COD.")</f>
        <v>0</v>
      </c>
      <c r="CH1844">
        <f ca="1">IFERROR(INDIRECT("IVA!Y"&amp;MATCH(MID(COMPRAS!C1744,1,2)&amp;MID(COMPRAS!F1744,1,2)&amp;MID(COMPRAS!D1744,1,2),IVA!W:W,0)),"SIN COD.")</f>
        <v>0</v>
      </c>
    </row>
    <row r="1845" spans="1:86" x14ac:dyDescent="0.25">
      <c r="A1845"/>
      <c r="B1845"/>
      <c r="D1845"/>
      <c r="AL1845">
        <f t="shared" si="196"/>
        <v>0</v>
      </c>
      <c r="AQ1845">
        <f t="shared" si="197"/>
        <v>0</v>
      </c>
      <c r="AR1845" t="str">
        <f>IFERROR(IF(OR(AP1845=338,AP1845=340,AP1845=341,AP1845=342,AP1845="342A",AP1845="342B"),PorcenRet(AP1845,AT1845,AU1845),INDEX(PORCENTAJEBUSCAR,MATCH(AP1845,CódigoRET,0),4)*1),"")</f>
        <v/>
      </c>
      <c r="AS1845">
        <f t="shared" si="198"/>
        <v>0</v>
      </c>
      <c r="BF1845" t="str">
        <f>IFERROR(IF(OR(BD1845=338,BD1845=340,BD1845=341,BD1845=342,BD1845="342A",BD1845="342B"),PorcenRet(BD1845,BH1845,BI1845),INDEX(PORCENTAJEBUSCAR,MATCH(BD1845,CódigoRET,0),4)*1),"")</f>
        <v/>
      </c>
      <c r="BG1845">
        <f t="shared" si="199"/>
        <v>0</v>
      </c>
      <c r="BO1845">
        <f t="shared" si="200"/>
        <v>0</v>
      </c>
      <c r="CC1845">
        <f t="shared" si="201"/>
        <v>0</v>
      </c>
      <c r="CD1845">
        <f t="shared" si="202"/>
        <v>0</v>
      </c>
      <c r="CG1845">
        <f ca="1">IFERROR(INDIRECT("IVA!X"&amp;MATCH(MID(COMPRAS!C1745,1,2)&amp;MID(COMPRAS!F1745,1,2)&amp;MID(COMPRAS!D1745,1,2),IVA!W:W,0)),"SIN COD.")</f>
        <v>0</v>
      </c>
      <c r="CH1845">
        <f ca="1">IFERROR(INDIRECT("IVA!Y"&amp;MATCH(MID(COMPRAS!C1745,1,2)&amp;MID(COMPRAS!F1745,1,2)&amp;MID(COMPRAS!D1745,1,2),IVA!W:W,0)),"SIN COD.")</f>
        <v>0</v>
      </c>
    </row>
    <row r="1846" spans="1:86" x14ac:dyDescent="0.25">
      <c r="A1846"/>
      <c r="B1846"/>
      <c r="D1846"/>
      <c r="AL1846">
        <f t="shared" si="196"/>
        <v>0</v>
      </c>
      <c r="AQ1846">
        <f t="shared" si="197"/>
        <v>0</v>
      </c>
      <c r="AR1846" t="str">
        <f>IFERROR(IF(OR(AP1846=338,AP1846=340,AP1846=341,AP1846=342,AP1846="342A",AP1846="342B"),PorcenRet(AP1846,AT1846,AU1846),INDEX(PORCENTAJEBUSCAR,MATCH(AP1846,CódigoRET,0),4)*1),"")</f>
        <v/>
      </c>
      <c r="AS1846">
        <f t="shared" si="198"/>
        <v>0</v>
      </c>
      <c r="BF1846" t="str">
        <f>IFERROR(IF(OR(BD1846=338,BD1846=340,BD1846=341,BD1846=342,BD1846="342A",BD1846="342B"),PorcenRet(BD1846,BH1846,BI1846),INDEX(PORCENTAJEBUSCAR,MATCH(BD1846,CódigoRET,0),4)*1),"")</f>
        <v/>
      </c>
      <c r="BG1846">
        <f t="shared" si="199"/>
        <v>0</v>
      </c>
      <c r="BO1846">
        <f t="shared" si="200"/>
        <v>0</v>
      </c>
      <c r="CC1846">
        <f t="shared" si="201"/>
        <v>0</v>
      </c>
      <c r="CD1846">
        <f t="shared" si="202"/>
        <v>0</v>
      </c>
      <c r="CG1846">
        <f ca="1">IFERROR(INDIRECT("IVA!X"&amp;MATCH(MID(COMPRAS!C1746,1,2)&amp;MID(COMPRAS!F1746,1,2)&amp;MID(COMPRAS!D1746,1,2),IVA!W:W,0)),"SIN COD.")</f>
        <v>0</v>
      </c>
      <c r="CH1846">
        <f ca="1">IFERROR(INDIRECT("IVA!Y"&amp;MATCH(MID(COMPRAS!C1746,1,2)&amp;MID(COMPRAS!F1746,1,2)&amp;MID(COMPRAS!D1746,1,2),IVA!W:W,0)),"SIN COD.")</f>
        <v>0</v>
      </c>
    </row>
    <row r="1847" spans="1:86" x14ac:dyDescent="0.25">
      <c r="A1847"/>
      <c r="B1847"/>
      <c r="D1847"/>
      <c r="AL1847">
        <f t="shared" si="196"/>
        <v>0</v>
      </c>
      <c r="AQ1847">
        <f t="shared" si="197"/>
        <v>0</v>
      </c>
      <c r="AR1847" t="str">
        <f>IFERROR(IF(OR(AP1847=338,AP1847=340,AP1847=341,AP1847=342,AP1847="342A",AP1847="342B"),PorcenRet(AP1847,AT1847,AU1847),INDEX(PORCENTAJEBUSCAR,MATCH(AP1847,CódigoRET,0),4)*1),"")</f>
        <v/>
      </c>
      <c r="AS1847">
        <f t="shared" si="198"/>
        <v>0</v>
      </c>
      <c r="BF1847" t="str">
        <f>IFERROR(IF(OR(BD1847=338,BD1847=340,BD1847=341,BD1847=342,BD1847="342A",BD1847="342B"),PorcenRet(BD1847,BH1847,BI1847),INDEX(PORCENTAJEBUSCAR,MATCH(BD1847,CódigoRET,0),4)*1),"")</f>
        <v/>
      </c>
      <c r="BG1847">
        <f t="shared" si="199"/>
        <v>0</v>
      </c>
      <c r="BO1847">
        <f t="shared" si="200"/>
        <v>0</v>
      </c>
      <c r="CC1847">
        <f t="shared" si="201"/>
        <v>0</v>
      </c>
      <c r="CD1847">
        <f t="shared" si="202"/>
        <v>0</v>
      </c>
      <c r="CG1847">
        <f ca="1">IFERROR(INDIRECT("IVA!X"&amp;MATCH(MID(COMPRAS!C1747,1,2)&amp;MID(COMPRAS!F1747,1,2)&amp;MID(COMPRAS!D1747,1,2),IVA!W:W,0)),"SIN COD.")</f>
        <v>0</v>
      </c>
      <c r="CH1847">
        <f ca="1">IFERROR(INDIRECT("IVA!Y"&amp;MATCH(MID(COMPRAS!C1747,1,2)&amp;MID(COMPRAS!F1747,1,2)&amp;MID(COMPRAS!D1747,1,2),IVA!W:W,0)),"SIN COD.")</f>
        <v>0</v>
      </c>
    </row>
    <row r="1848" spans="1:86" x14ac:dyDescent="0.25">
      <c r="A1848"/>
      <c r="B1848"/>
      <c r="D1848"/>
      <c r="AL1848">
        <f t="shared" si="196"/>
        <v>0</v>
      </c>
      <c r="AQ1848">
        <f t="shared" si="197"/>
        <v>0</v>
      </c>
      <c r="AR1848" t="str">
        <f>IFERROR(IF(OR(AP1848=338,AP1848=340,AP1848=341,AP1848=342,AP1848="342A",AP1848="342B"),PorcenRet(AP1848,AT1848,AU1848),INDEX(PORCENTAJEBUSCAR,MATCH(AP1848,CódigoRET,0),4)*1),"")</f>
        <v/>
      </c>
      <c r="AS1848">
        <f t="shared" si="198"/>
        <v>0</v>
      </c>
      <c r="BF1848" t="str">
        <f>IFERROR(IF(OR(BD1848=338,BD1848=340,BD1848=341,BD1848=342,BD1848="342A",BD1848="342B"),PorcenRet(BD1848,BH1848,BI1848),INDEX(PORCENTAJEBUSCAR,MATCH(BD1848,CódigoRET,0),4)*1),"")</f>
        <v/>
      </c>
      <c r="BG1848">
        <f t="shared" si="199"/>
        <v>0</v>
      </c>
      <c r="BO1848">
        <f t="shared" si="200"/>
        <v>0</v>
      </c>
      <c r="CC1848">
        <f t="shared" si="201"/>
        <v>0</v>
      </c>
      <c r="CD1848">
        <f t="shared" si="202"/>
        <v>0</v>
      </c>
      <c r="CG1848">
        <f ca="1">IFERROR(INDIRECT("IVA!X"&amp;MATCH(MID(COMPRAS!C1748,1,2)&amp;MID(COMPRAS!F1748,1,2)&amp;MID(COMPRAS!D1748,1,2),IVA!W:W,0)),"SIN COD.")</f>
        <v>0</v>
      </c>
      <c r="CH1848">
        <f ca="1">IFERROR(INDIRECT("IVA!Y"&amp;MATCH(MID(COMPRAS!C1748,1,2)&amp;MID(COMPRAS!F1748,1,2)&amp;MID(COMPRAS!D1748,1,2),IVA!W:W,0)),"SIN COD.")</f>
        <v>0</v>
      </c>
    </row>
    <row r="1849" spans="1:86" x14ac:dyDescent="0.25">
      <c r="A1849"/>
      <c r="B1849"/>
      <c r="D1849"/>
      <c r="AL1849">
        <f t="shared" si="196"/>
        <v>0</v>
      </c>
      <c r="AQ1849">
        <f t="shared" si="197"/>
        <v>0</v>
      </c>
      <c r="AR1849" t="str">
        <f>IFERROR(IF(OR(AP1849=338,AP1849=340,AP1849=341,AP1849=342,AP1849="342A",AP1849="342B"),PorcenRet(AP1849,AT1849,AU1849),INDEX(PORCENTAJEBUSCAR,MATCH(AP1849,CódigoRET,0),4)*1),"")</f>
        <v/>
      </c>
      <c r="AS1849">
        <f t="shared" si="198"/>
        <v>0</v>
      </c>
      <c r="BF1849" t="str">
        <f>IFERROR(IF(OR(BD1849=338,BD1849=340,BD1849=341,BD1849=342,BD1849="342A",BD1849="342B"),PorcenRet(BD1849,BH1849,BI1849),INDEX(PORCENTAJEBUSCAR,MATCH(BD1849,CódigoRET,0),4)*1),"")</f>
        <v/>
      </c>
      <c r="BG1849">
        <f t="shared" si="199"/>
        <v>0</v>
      </c>
      <c r="BO1849">
        <f t="shared" si="200"/>
        <v>0</v>
      </c>
      <c r="CC1849">
        <f t="shared" si="201"/>
        <v>0</v>
      </c>
      <c r="CD1849">
        <f t="shared" si="202"/>
        <v>0</v>
      </c>
      <c r="CG1849">
        <f ca="1">IFERROR(INDIRECT("IVA!X"&amp;MATCH(MID(COMPRAS!C1749,1,2)&amp;MID(COMPRAS!F1749,1,2)&amp;MID(COMPRAS!D1749,1,2),IVA!W:W,0)),"SIN COD.")</f>
        <v>0</v>
      </c>
      <c r="CH1849">
        <f ca="1">IFERROR(INDIRECT("IVA!Y"&amp;MATCH(MID(COMPRAS!C1749,1,2)&amp;MID(COMPRAS!F1749,1,2)&amp;MID(COMPRAS!D1749,1,2),IVA!W:W,0)),"SIN COD.")</f>
        <v>0</v>
      </c>
    </row>
    <row r="1850" spans="1:86" x14ac:dyDescent="0.25">
      <c r="A1850"/>
      <c r="B1850"/>
      <c r="D1850"/>
      <c r="AL1850">
        <f t="shared" si="196"/>
        <v>0</v>
      </c>
      <c r="AQ1850">
        <f t="shared" si="197"/>
        <v>0</v>
      </c>
      <c r="AR1850" t="str">
        <f>IFERROR(IF(OR(AP1850=338,AP1850=340,AP1850=341,AP1850=342,AP1850="342A",AP1850="342B"),PorcenRet(AP1850,AT1850,AU1850),INDEX(PORCENTAJEBUSCAR,MATCH(AP1850,CódigoRET,0),4)*1),"")</f>
        <v/>
      </c>
      <c r="AS1850">
        <f t="shared" si="198"/>
        <v>0</v>
      </c>
      <c r="BF1850" t="str">
        <f>IFERROR(IF(OR(BD1850=338,BD1850=340,BD1850=341,BD1850=342,BD1850="342A",BD1850="342B"),PorcenRet(BD1850,BH1850,BI1850),INDEX(PORCENTAJEBUSCAR,MATCH(BD1850,CódigoRET,0),4)*1),"")</f>
        <v/>
      </c>
      <c r="BG1850">
        <f t="shared" si="199"/>
        <v>0</v>
      </c>
      <c r="BO1850">
        <f t="shared" si="200"/>
        <v>0</v>
      </c>
      <c r="CC1850">
        <f t="shared" si="201"/>
        <v>0</v>
      </c>
      <c r="CD1850">
        <f t="shared" si="202"/>
        <v>0</v>
      </c>
      <c r="CG1850">
        <f ca="1">IFERROR(INDIRECT("IVA!X"&amp;MATCH(MID(COMPRAS!C1750,1,2)&amp;MID(COMPRAS!F1750,1,2)&amp;MID(COMPRAS!D1750,1,2),IVA!W:W,0)),"SIN COD.")</f>
        <v>0</v>
      </c>
      <c r="CH1850">
        <f ca="1">IFERROR(INDIRECT("IVA!Y"&amp;MATCH(MID(COMPRAS!C1750,1,2)&amp;MID(COMPRAS!F1750,1,2)&amp;MID(COMPRAS!D1750,1,2),IVA!W:W,0)),"SIN COD.")</f>
        <v>0</v>
      </c>
    </row>
    <row r="1851" spans="1:86" x14ac:dyDescent="0.25">
      <c r="A1851"/>
      <c r="B1851"/>
      <c r="D1851"/>
      <c r="AL1851">
        <f t="shared" si="196"/>
        <v>0</v>
      </c>
      <c r="AQ1851">
        <f t="shared" si="197"/>
        <v>0</v>
      </c>
      <c r="AR1851" t="str">
        <f>IFERROR(IF(OR(AP1851=338,AP1851=340,AP1851=341,AP1851=342,AP1851="342A",AP1851="342B"),PorcenRet(AP1851,AT1851,AU1851),INDEX(PORCENTAJEBUSCAR,MATCH(AP1851,CódigoRET,0),4)*1),"")</f>
        <v/>
      </c>
      <c r="AS1851">
        <f t="shared" si="198"/>
        <v>0</v>
      </c>
      <c r="BF1851" t="str">
        <f>IFERROR(IF(OR(BD1851=338,BD1851=340,BD1851=341,BD1851=342,BD1851="342A",BD1851="342B"),PorcenRet(BD1851,BH1851,BI1851),INDEX(PORCENTAJEBUSCAR,MATCH(BD1851,CódigoRET,0),4)*1),"")</f>
        <v/>
      </c>
      <c r="BG1851">
        <f t="shared" si="199"/>
        <v>0</v>
      </c>
      <c r="BO1851">
        <f t="shared" si="200"/>
        <v>0</v>
      </c>
      <c r="CC1851">
        <f t="shared" si="201"/>
        <v>0</v>
      </c>
      <c r="CD1851">
        <f t="shared" si="202"/>
        <v>0</v>
      </c>
      <c r="CG1851">
        <f ca="1">IFERROR(INDIRECT("IVA!X"&amp;MATCH(MID(COMPRAS!C1751,1,2)&amp;MID(COMPRAS!F1751,1,2)&amp;MID(COMPRAS!D1751,1,2),IVA!W:W,0)),"SIN COD.")</f>
        <v>0</v>
      </c>
      <c r="CH1851">
        <f ca="1">IFERROR(INDIRECT("IVA!Y"&amp;MATCH(MID(COMPRAS!C1751,1,2)&amp;MID(COMPRAS!F1751,1,2)&amp;MID(COMPRAS!D1751,1,2),IVA!W:W,0)),"SIN COD.")</f>
        <v>0</v>
      </c>
    </row>
    <row r="1852" spans="1:86" x14ac:dyDescent="0.25">
      <c r="A1852"/>
      <c r="B1852"/>
      <c r="D1852"/>
      <c r="AL1852">
        <f t="shared" si="196"/>
        <v>0</v>
      </c>
      <c r="AQ1852">
        <f t="shared" si="197"/>
        <v>0</v>
      </c>
      <c r="AR1852" t="str">
        <f>IFERROR(IF(OR(AP1852=338,AP1852=340,AP1852=341,AP1852=342,AP1852="342A",AP1852="342B"),PorcenRet(AP1852,AT1852,AU1852),INDEX(PORCENTAJEBUSCAR,MATCH(AP1852,CódigoRET,0),4)*1),"")</f>
        <v/>
      </c>
      <c r="AS1852">
        <f t="shared" si="198"/>
        <v>0</v>
      </c>
      <c r="BF1852" t="str">
        <f>IFERROR(IF(OR(BD1852=338,BD1852=340,BD1852=341,BD1852=342,BD1852="342A",BD1852="342B"),PorcenRet(BD1852,BH1852,BI1852),INDEX(PORCENTAJEBUSCAR,MATCH(BD1852,CódigoRET,0),4)*1),"")</f>
        <v/>
      </c>
      <c r="BG1852">
        <f t="shared" si="199"/>
        <v>0</v>
      </c>
      <c r="BO1852">
        <f t="shared" si="200"/>
        <v>0</v>
      </c>
      <c r="CC1852">
        <f t="shared" si="201"/>
        <v>0</v>
      </c>
      <c r="CD1852">
        <f t="shared" si="202"/>
        <v>0</v>
      </c>
      <c r="CG1852">
        <f ca="1">IFERROR(INDIRECT("IVA!X"&amp;MATCH(MID(COMPRAS!C1752,1,2)&amp;MID(COMPRAS!F1752,1,2)&amp;MID(COMPRAS!D1752,1,2),IVA!W:W,0)),"SIN COD.")</f>
        <v>0</v>
      </c>
      <c r="CH1852">
        <f ca="1">IFERROR(INDIRECT("IVA!Y"&amp;MATCH(MID(COMPRAS!C1752,1,2)&amp;MID(COMPRAS!F1752,1,2)&amp;MID(COMPRAS!D1752,1,2),IVA!W:W,0)),"SIN COD.")</f>
        <v>0</v>
      </c>
    </row>
    <row r="1853" spans="1:86" x14ac:dyDescent="0.25">
      <c r="A1853"/>
      <c r="B1853"/>
      <c r="D1853"/>
      <c r="AL1853">
        <f t="shared" si="196"/>
        <v>0</v>
      </c>
      <c r="AQ1853">
        <f t="shared" si="197"/>
        <v>0</v>
      </c>
      <c r="AR1853" t="str">
        <f>IFERROR(IF(OR(AP1853=338,AP1853=340,AP1853=341,AP1853=342,AP1853="342A",AP1853="342B"),PorcenRet(AP1853,AT1853,AU1853),INDEX(PORCENTAJEBUSCAR,MATCH(AP1853,CódigoRET,0),4)*1),"")</f>
        <v/>
      </c>
      <c r="AS1853">
        <f t="shared" si="198"/>
        <v>0</v>
      </c>
      <c r="BF1853" t="str">
        <f>IFERROR(IF(OR(BD1853=338,BD1853=340,BD1853=341,BD1853=342,BD1853="342A",BD1853="342B"),PorcenRet(BD1853,BH1853,BI1853),INDEX(PORCENTAJEBUSCAR,MATCH(BD1853,CódigoRET,0),4)*1),"")</f>
        <v/>
      </c>
      <c r="BG1853">
        <f t="shared" si="199"/>
        <v>0</v>
      </c>
      <c r="BO1853">
        <f t="shared" si="200"/>
        <v>0</v>
      </c>
      <c r="CC1853">
        <f t="shared" si="201"/>
        <v>0</v>
      </c>
      <c r="CD1853">
        <f t="shared" si="202"/>
        <v>0</v>
      </c>
      <c r="CG1853">
        <f ca="1">IFERROR(INDIRECT("IVA!X"&amp;MATCH(MID(COMPRAS!C1753,1,2)&amp;MID(COMPRAS!F1753,1,2)&amp;MID(COMPRAS!D1753,1,2),IVA!W:W,0)),"SIN COD.")</f>
        <v>0</v>
      </c>
      <c r="CH1853">
        <f ca="1">IFERROR(INDIRECT("IVA!Y"&amp;MATCH(MID(COMPRAS!C1753,1,2)&amp;MID(COMPRAS!F1753,1,2)&amp;MID(COMPRAS!D1753,1,2),IVA!W:W,0)),"SIN COD.")</f>
        <v>0</v>
      </c>
    </row>
    <row r="1854" spans="1:86" x14ac:dyDescent="0.25">
      <c r="A1854"/>
      <c r="B1854"/>
      <c r="D1854"/>
      <c r="AL1854">
        <f t="shared" si="196"/>
        <v>0</v>
      </c>
      <c r="AQ1854">
        <f t="shared" si="197"/>
        <v>0</v>
      </c>
      <c r="AR1854" t="str">
        <f>IFERROR(IF(OR(AP1854=338,AP1854=340,AP1854=341,AP1854=342,AP1854="342A",AP1854="342B"),PorcenRet(AP1854,AT1854,AU1854),INDEX(PORCENTAJEBUSCAR,MATCH(AP1854,CódigoRET,0),4)*1),"")</f>
        <v/>
      </c>
      <c r="AS1854">
        <f t="shared" si="198"/>
        <v>0</v>
      </c>
      <c r="BF1854" t="str">
        <f>IFERROR(IF(OR(BD1854=338,BD1854=340,BD1854=341,BD1854=342,BD1854="342A",BD1854="342B"),PorcenRet(BD1854,BH1854,BI1854),INDEX(PORCENTAJEBUSCAR,MATCH(BD1854,CódigoRET,0),4)*1),"")</f>
        <v/>
      </c>
      <c r="BG1854">
        <f t="shared" si="199"/>
        <v>0</v>
      </c>
      <c r="BO1854">
        <f t="shared" si="200"/>
        <v>0</v>
      </c>
      <c r="CC1854">
        <f t="shared" si="201"/>
        <v>0</v>
      </c>
      <c r="CD1854">
        <f t="shared" si="202"/>
        <v>0</v>
      </c>
      <c r="CG1854">
        <f ca="1">IFERROR(INDIRECT("IVA!X"&amp;MATCH(MID(COMPRAS!C1754,1,2)&amp;MID(COMPRAS!F1754,1,2)&amp;MID(COMPRAS!D1754,1,2),IVA!W:W,0)),"SIN COD.")</f>
        <v>0</v>
      </c>
      <c r="CH1854">
        <f ca="1">IFERROR(INDIRECT("IVA!Y"&amp;MATCH(MID(COMPRAS!C1754,1,2)&amp;MID(COMPRAS!F1754,1,2)&amp;MID(COMPRAS!D1754,1,2),IVA!W:W,0)),"SIN COD.")</f>
        <v>0</v>
      </c>
    </row>
    <row r="1855" spans="1:86" x14ac:dyDescent="0.25">
      <c r="A1855"/>
      <c r="B1855"/>
      <c r="D1855"/>
      <c r="AL1855">
        <f t="shared" si="196"/>
        <v>0</v>
      </c>
      <c r="AQ1855">
        <f t="shared" si="197"/>
        <v>0</v>
      </c>
      <c r="AR1855" t="str">
        <f>IFERROR(IF(OR(AP1855=338,AP1855=340,AP1855=341,AP1855=342,AP1855="342A",AP1855="342B"),PorcenRet(AP1855,AT1855,AU1855),INDEX(PORCENTAJEBUSCAR,MATCH(AP1855,CódigoRET,0),4)*1),"")</f>
        <v/>
      </c>
      <c r="AS1855">
        <f t="shared" si="198"/>
        <v>0</v>
      </c>
      <c r="BF1855" t="str">
        <f>IFERROR(IF(OR(BD1855=338,BD1855=340,BD1855=341,BD1855=342,BD1855="342A",BD1855="342B"),PorcenRet(BD1855,BH1855,BI1855),INDEX(PORCENTAJEBUSCAR,MATCH(BD1855,CódigoRET,0),4)*1),"")</f>
        <v/>
      </c>
      <c r="BG1855">
        <f t="shared" si="199"/>
        <v>0</v>
      </c>
      <c r="BO1855">
        <f t="shared" si="200"/>
        <v>0</v>
      </c>
      <c r="CC1855">
        <f t="shared" si="201"/>
        <v>0</v>
      </c>
      <c r="CD1855">
        <f t="shared" si="202"/>
        <v>0</v>
      </c>
      <c r="CG1855">
        <f ca="1">IFERROR(INDIRECT("IVA!X"&amp;MATCH(MID(COMPRAS!C1755,1,2)&amp;MID(COMPRAS!F1755,1,2)&amp;MID(COMPRAS!D1755,1,2),IVA!W:W,0)),"SIN COD.")</f>
        <v>0</v>
      </c>
      <c r="CH1855">
        <f ca="1">IFERROR(INDIRECT("IVA!Y"&amp;MATCH(MID(COMPRAS!C1755,1,2)&amp;MID(COMPRAS!F1755,1,2)&amp;MID(COMPRAS!D1755,1,2),IVA!W:W,0)),"SIN COD.")</f>
        <v>0</v>
      </c>
    </row>
    <row r="1856" spans="1:86" x14ac:dyDescent="0.25">
      <c r="A1856"/>
      <c r="B1856"/>
      <c r="D1856"/>
      <c r="AL1856">
        <f t="shared" si="196"/>
        <v>0</v>
      </c>
      <c r="AQ1856">
        <f t="shared" si="197"/>
        <v>0</v>
      </c>
      <c r="AR1856" t="str">
        <f>IFERROR(IF(OR(AP1856=338,AP1856=340,AP1856=341,AP1856=342,AP1856="342A",AP1856="342B"),PorcenRet(AP1856,AT1856,AU1856),INDEX(PORCENTAJEBUSCAR,MATCH(AP1856,CódigoRET,0),4)*1),"")</f>
        <v/>
      </c>
      <c r="AS1856">
        <f t="shared" si="198"/>
        <v>0</v>
      </c>
      <c r="BF1856" t="str">
        <f>IFERROR(IF(OR(BD1856=338,BD1856=340,BD1856=341,BD1856=342,BD1856="342A",BD1856="342B"),PorcenRet(BD1856,BH1856,BI1856),INDEX(PORCENTAJEBUSCAR,MATCH(BD1856,CódigoRET,0),4)*1),"")</f>
        <v/>
      </c>
      <c r="BG1856">
        <f t="shared" si="199"/>
        <v>0</v>
      </c>
      <c r="BO1856">
        <f t="shared" si="200"/>
        <v>0</v>
      </c>
      <c r="CC1856">
        <f t="shared" si="201"/>
        <v>0</v>
      </c>
      <c r="CD1856">
        <f t="shared" si="202"/>
        <v>0</v>
      </c>
      <c r="CG1856">
        <f ca="1">IFERROR(INDIRECT("IVA!X"&amp;MATCH(MID(COMPRAS!C1756,1,2)&amp;MID(COMPRAS!F1756,1,2)&amp;MID(COMPRAS!D1756,1,2),IVA!W:W,0)),"SIN COD.")</f>
        <v>0</v>
      </c>
      <c r="CH1856">
        <f ca="1">IFERROR(INDIRECT("IVA!Y"&amp;MATCH(MID(COMPRAS!C1756,1,2)&amp;MID(COMPRAS!F1756,1,2)&amp;MID(COMPRAS!D1756,1,2),IVA!W:W,0)),"SIN COD.")</f>
        <v>0</v>
      </c>
    </row>
    <row r="1857" spans="1:86" x14ac:dyDescent="0.25">
      <c r="A1857"/>
      <c r="B1857"/>
      <c r="D1857"/>
      <c r="AL1857">
        <f t="shared" si="196"/>
        <v>0</v>
      </c>
      <c r="AQ1857">
        <f t="shared" si="197"/>
        <v>0</v>
      </c>
      <c r="AR1857" t="str">
        <f>IFERROR(IF(OR(AP1857=338,AP1857=340,AP1857=341,AP1857=342,AP1857="342A",AP1857="342B"),PorcenRet(AP1857,AT1857,AU1857),INDEX(PORCENTAJEBUSCAR,MATCH(AP1857,CódigoRET,0),4)*1),"")</f>
        <v/>
      </c>
      <c r="AS1857">
        <f t="shared" si="198"/>
        <v>0</v>
      </c>
      <c r="BF1857" t="str">
        <f>IFERROR(IF(OR(BD1857=338,BD1857=340,BD1857=341,BD1857=342,BD1857="342A",BD1857="342B"),PorcenRet(BD1857,BH1857,BI1857),INDEX(PORCENTAJEBUSCAR,MATCH(BD1857,CódigoRET,0),4)*1),"")</f>
        <v/>
      </c>
      <c r="BG1857">
        <f t="shared" si="199"/>
        <v>0</v>
      </c>
      <c r="BO1857">
        <f t="shared" si="200"/>
        <v>0</v>
      </c>
      <c r="CC1857">
        <f t="shared" si="201"/>
        <v>0</v>
      </c>
      <c r="CD1857">
        <f t="shared" si="202"/>
        <v>0</v>
      </c>
      <c r="CG1857">
        <f ca="1">IFERROR(INDIRECT("IVA!X"&amp;MATCH(MID(COMPRAS!C1757,1,2)&amp;MID(COMPRAS!F1757,1,2)&amp;MID(COMPRAS!D1757,1,2),IVA!W:W,0)),"SIN COD.")</f>
        <v>0</v>
      </c>
      <c r="CH1857">
        <f ca="1">IFERROR(INDIRECT("IVA!Y"&amp;MATCH(MID(COMPRAS!C1757,1,2)&amp;MID(COMPRAS!F1757,1,2)&amp;MID(COMPRAS!D1757,1,2),IVA!W:W,0)),"SIN COD.")</f>
        <v>0</v>
      </c>
    </row>
    <row r="1858" spans="1:86" x14ac:dyDescent="0.25">
      <c r="A1858"/>
      <c r="B1858"/>
      <c r="D1858"/>
      <c r="AL1858">
        <f t="shared" ref="AL1858:AL1921" si="203">O1858+P1858+Q1858+R1858+S1858+T1858+U1858+V1858</f>
        <v>0</v>
      </c>
      <c r="AQ1858">
        <f t="shared" ref="AQ1858:AQ1921" si="204">+P1858+Q1858+R1858+S1858-BE1858-BQ1858-BW1858+O1858</f>
        <v>0</v>
      </c>
      <c r="AR1858" t="str">
        <f>IFERROR(IF(OR(AP1858=338,AP1858=340,AP1858=341,AP1858=342,AP1858="342A",AP1858="342B"),PorcenRet(AP1858,AT1858,AU1858),INDEX(PORCENTAJEBUSCAR,MATCH(AP1858,CódigoRET,0),4)*1),"")</f>
        <v/>
      </c>
      <c r="AS1858">
        <f t="shared" ref="AS1858:AS1921" si="205">ROUND(IF(AP1858="",0,AQ1858*(AR1858/100)),2)</f>
        <v>0</v>
      </c>
      <c r="BF1858" t="str">
        <f>IFERROR(IF(OR(BD1858=338,BD1858=340,BD1858=341,BD1858=342,BD1858="342A",BD1858="342B"),PorcenRet(BD1858,BH1858,BI1858),INDEX(PORCENTAJEBUSCAR,MATCH(BD1858,CódigoRET,0),4)*1),"")</f>
        <v/>
      </c>
      <c r="BG1858">
        <f t="shared" ref="BG1858:BG1921" si="206">ROUND(IF(BD1858="",0,BE1858*(BF1858/100)),2)</f>
        <v>0</v>
      </c>
      <c r="BO1858">
        <f t="shared" ref="BO1858:BO1921" si="207">IF(MID(F1858,1,2)="41",SUM(O1858:S1858),0)</f>
        <v>0</v>
      </c>
      <c r="CC1858">
        <f t="shared" ref="CC1858:CC1921" si="208">O1858+P1858+Q1858+R1858+S1858</f>
        <v>0</v>
      </c>
      <c r="CD1858">
        <f t="shared" ref="CD1858:CD1921" si="209">T1858+U1858</f>
        <v>0</v>
      </c>
      <c r="CG1858">
        <f ca="1">IFERROR(INDIRECT("IVA!X"&amp;MATCH(MID(COMPRAS!C1758,1,2)&amp;MID(COMPRAS!F1758,1,2)&amp;MID(COMPRAS!D1758,1,2),IVA!W:W,0)),"SIN COD.")</f>
        <v>0</v>
      </c>
      <c r="CH1858">
        <f ca="1">IFERROR(INDIRECT("IVA!Y"&amp;MATCH(MID(COMPRAS!C1758,1,2)&amp;MID(COMPRAS!F1758,1,2)&amp;MID(COMPRAS!D1758,1,2),IVA!W:W,0)),"SIN COD.")</f>
        <v>0</v>
      </c>
    </row>
    <row r="1859" spans="1:86" x14ac:dyDescent="0.25">
      <c r="A1859"/>
      <c r="B1859"/>
      <c r="D1859"/>
      <c r="AL1859">
        <f t="shared" si="203"/>
        <v>0</v>
      </c>
      <c r="AQ1859">
        <f t="shared" si="204"/>
        <v>0</v>
      </c>
      <c r="AR1859" t="str">
        <f>IFERROR(IF(OR(AP1859=338,AP1859=340,AP1859=341,AP1859=342,AP1859="342A",AP1859="342B"),PorcenRet(AP1859,AT1859,AU1859),INDEX(PORCENTAJEBUSCAR,MATCH(AP1859,CódigoRET,0),4)*1),"")</f>
        <v/>
      </c>
      <c r="AS1859">
        <f t="shared" si="205"/>
        <v>0</v>
      </c>
      <c r="BF1859" t="str">
        <f>IFERROR(IF(OR(BD1859=338,BD1859=340,BD1859=341,BD1859=342,BD1859="342A",BD1859="342B"),PorcenRet(BD1859,BH1859,BI1859),INDEX(PORCENTAJEBUSCAR,MATCH(BD1859,CódigoRET,0),4)*1),"")</f>
        <v/>
      </c>
      <c r="BG1859">
        <f t="shared" si="206"/>
        <v>0</v>
      </c>
      <c r="BO1859">
        <f t="shared" si="207"/>
        <v>0</v>
      </c>
      <c r="CC1859">
        <f t="shared" si="208"/>
        <v>0</v>
      </c>
      <c r="CD1859">
        <f t="shared" si="209"/>
        <v>0</v>
      </c>
      <c r="CG1859">
        <f ca="1">IFERROR(INDIRECT("IVA!X"&amp;MATCH(MID(COMPRAS!C1759,1,2)&amp;MID(COMPRAS!F1759,1,2)&amp;MID(COMPRAS!D1759,1,2),IVA!W:W,0)),"SIN COD.")</f>
        <v>0</v>
      </c>
      <c r="CH1859">
        <f ca="1">IFERROR(INDIRECT("IVA!Y"&amp;MATCH(MID(COMPRAS!C1759,1,2)&amp;MID(COMPRAS!F1759,1,2)&amp;MID(COMPRAS!D1759,1,2),IVA!W:W,0)),"SIN COD.")</f>
        <v>0</v>
      </c>
    </row>
    <row r="1860" spans="1:86" x14ac:dyDescent="0.25">
      <c r="A1860"/>
      <c r="B1860"/>
      <c r="D1860"/>
      <c r="AL1860">
        <f t="shared" si="203"/>
        <v>0</v>
      </c>
      <c r="AQ1860">
        <f t="shared" si="204"/>
        <v>0</v>
      </c>
      <c r="AR1860" t="str">
        <f>IFERROR(IF(OR(AP1860=338,AP1860=340,AP1860=341,AP1860=342,AP1860="342A",AP1860="342B"),PorcenRet(AP1860,AT1860,AU1860),INDEX(PORCENTAJEBUSCAR,MATCH(AP1860,CódigoRET,0),4)*1),"")</f>
        <v/>
      </c>
      <c r="AS1860">
        <f t="shared" si="205"/>
        <v>0</v>
      </c>
      <c r="BF1860" t="str">
        <f>IFERROR(IF(OR(BD1860=338,BD1860=340,BD1860=341,BD1860=342,BD1860="342A",BD1860="342B"),PorcenRet(BD1860,BH1860,BI1860),INDEX(PORCENTAJEBUSCAR,MATCH(BD1860,CódigoRET,0),4)*1),"")</f>
        <v/>
      </c>
      <c r="BG1860">
        <f t="shared" si="206"/>
        <v>0</v>
      </c>
      <c r="BO1860">
        <f t="shared" si="207"/>
        <v>0</v>
      </c>
      <c r="CC1860">
        <f t="shared" si="208"/>
        <v>0</v>
      </c>
      <c r="CD1860">
        <f t="shared" si="209"/>
        <v>0</v>
      </c>
      <c r="CG1860">
        <f ca="1">IFERROR(INDIRECT("IVA!X"&amp;MATCH(MID(COMPRAS!C1760,1,2)&amp;MID(COMPRAS!F1760,1,2)&amp;MID(COMPRAS!D1760,1,2),IVA!W:W,0)),"SIN COD.")</f>
        <v>0</v>
      </c>
      <c r="CH1860">
        <f ca="1">IFERROR(INDIRECT("IVA!Y"&amp;MATCH(MID(COMPRAS!C1760,1,2)&amp;MID(COMPRAS!F1760,1,2)&amp;MID(COMPRAS!D1760,1,2),IVA!W:W,0)),"SIN COD.")</f>
        <v>0</v>
      </c>
    </row>
    <row r="1861" spans="1:86" x14ac:dyDescent="0.25">
      <c r="A1861"/>
      <c r="B1861"/>
      <c r="D1861"/>
      <c r="AL1861">
        <f t="shared" si="203"/>
        <v>0</v>
      </c>
      <c r="AQ1861">
        <f t="shared" si="204"/>
        <v>0</v>
      </c>
      <c r="AR1861" t="str">
        <f>IFERROR(IF(OR(AP1861=338,AP1861=340,AP1861=341,AP1861=342,AP1861="342A",AP1861="342B"),PorcenRet(AP1861,AT1861,AU1861),INDEX(PORCENTAJEBUSCAR,MATCH(AP1861,CódigoRET,0),4)*1),"")</f>
        <v/>
      </c>
      <c r="AS1861">
        <f t="shared" si="205"/>
        <v>0</v>
      </c>
      <c r="BF1861" t="str">
        <f>IFERROR(IF(OR(BD1861=338,BD1861=340,BD1861=341,BD1861=342,BD1861="342A",BD1861="342B"),PorcenRet(BD1861,BH1861,BI1861),INDEX(PORCENTAJEBUSCAR,MATCH(BD1861,CódigoRET,0),4)*1),"")</f>
        <v/>
      </c>
      <c r="BG1861">
        <f t="shared" si="206"/>
        <v>0</v>
      </c>
      <c r="BO1861">
        <f t="shared" si="207"/>
        <v>0</v>
      </c>
      <c r="CC1861">
        <f t="shared" si="208"/>
        <v>0</v>
      </c>
      <c r="CD1861">
        <f t="shared" si="209"/>
        <v>0</v>
      </c>
      <c r="CG1861">
        <f ca="1">IFERROR(INDIRECT("IVA!X"&amp;MATCH(MID(COMPRAS!C1761,1,2)&amp;MID(COMPRAS!F1761,1,2)&amp;MID(COMPRAS!D1761,1,2),IVA!W:W,0)),"SIN COD.")</f>
        <v>0</v>
      </c>
      <c r="CH1861">
        <f ca="1">IFERROR(INDIRECT("IVA!Y"&amp;MATCH(MID(COMPRAS!C1761,1,2)&amp;MID(COMPRAS!F1761,1,2)&amp;MID(COMPRAS!D1761,1,2),IVA!W:W,0)),"SIN COD.")</f>
        <v>0</v>
      </c>
    </row>
    <row r="1862" spans="1:86" x14ac:dyDescent="0.25">
      <c r="A1862"/>
      <c r="B1862"/>
      <c r="D1862"/>
      <c r="AL1862">
        <f t="shared" si="203"/>
        <v>0</v>
      </c>
      <c r="AQ1862">
        <f t="shared" si="204"/>
        <v>0</v>
      </c>
      <c r="AR1862" t="str">
        <f>IFERROR(IF(OR(AP1862=338,AP1862=340,AP1862=341,AP1862=342,AP1862="342A",AP1862="342B"),PorcenRet(AP1862,AT1862,AU1862),INDEX(PORCENTAJEBUSCAR,MATCH(AP1862,CódigoRET,0),4)*1),"")</f>
        <v/>
      </c>
      <c r="AS1862">
        <f t="shared" si="205"/>
        <v>0</v>
      </c>
      <c r="BF1862" t="str">
        <f>IFERROR(IF(OR(BD1862=338,BD1862=340,BD1862=341,BD1862=342,BD1862="342A",BD1862="342B"),PorcenRet(BD1862,BH1862,BI1862),INDEX(PORCENTAJEBUSCAR,MATCH(BD1862,CódigoRET,0),4)*1),"")</f>
        <v/>
      </c>
      <c r="BG1862">
        <f t="shared" si="206"/>
        <v>0</v>
      </c>
      <c r="BO1862">
        <f t="shared" si="207"/>
        <v>0</v>
      </c>
      <c r="CC1862">
        <f t="shared" si="208"/>
        <v>0</v>
      </c>
      <c r="CD1862">
        <f t="shared" si="209"/>
        <v>0</v>
      </c>
      <c r="CG1862">
        <f ca="1">IFERROR(INDIRECT("IVA!X"&amp;MATCH(MID(COMPRAS!C1762,1,2)&amp;MID(COMPRAS!F1762,1,2)&amp;MID(COMPRAS!D1762,1,2),IVA!W:W,0)),"SIN COD.")</f>
        <v>0</v>
      </c>
      <c r="CH1862">
        <f ca="1">IFERROR(INDIRECT("IVA!Y"&amp;MATCH(MID(COMPRAS!C1762,1,2)&amp;MID(COMPRAS!F1762,1,2)&amp;MID(COMPRAS!D1762,1,2),IVA!W:W,0)),"SIN COD.")</f>
        <v>0</v>
      </c>
    </row>
    <row r="1863" spans="1:86" x14ac:dyDescent="0.25">
      <c r="A1863"/>
      <c r="B1863"/>
      <c r="D1863"/>
      <c r="AL1863">
        <f t="shared" si="203"/>
        <v>0</v>
      </c>
      <c r="AQ1863">
        <f t="shared" si="204"/>
        <v>0</v>
      </c>
      <c r="AR1863" t="str">
        <f>IFERROR(IF(OR(AP1863=338,AP1863=340,AP1863=341,AP1863=342,AP1863="342A",AP1863="342B"),PorcenRet(AP1863,AT1863,AU1863),INDEX(PORCENTAJEBUSCAR,MATCH(AP1863,CódigoRET,0),4)*1),"")</f>
        <v/>
      </c>
      <c r="AS1863">
        <f t="shared" si="205"/>
        <v>0</v>
      </c>
      <c r="BF1863" t="str">
        <f>IFERROR(IF(OR(BD1863=338,BD1863=340,BD1863=341,BD1863=342,BD1863="342A",BD1863="342B"),PorcenRet(BD1863,BH1863,BI1863),INDEX(PORCENTAJEBUSCAR,MATCH(BD1863,CódigoRET,0),4)*1),"")</f>
        <v/>
      </c>
      <c r="BG1863">
        <f t="shared" si="206"/>
        <v>0</v>
      </c>
      <c r="BO1863">
        <f t="shared" si="207"/>
        <v>0</v>
      </c>
      <c r="CC1863">
        <f t="shared" si="208"/>
        <v>0</v>
      </c>
      <c r="CD1863">
        <f t="shared" si="209"/>
        <v>0</v>
      </c>
      <c r="CG1863">
        <f ca="1">IFERROR(INDIRECT("IVA!X"&amp;MATCH(MID(COMPRAS!C1763,1,2)&amp;MID(COMPRAS!F1763,1,2)&amp;MID(COMPRAS!D1763,1,2),IVA!W:W,0)),"SIN COD.")</f>
        <v>0</v>
      </c>
      <c r="CH1863">
        <f ca="1">IFERROR(INDIRECT("IVA!Y"&amp;MATCH(MID(COMPRAS!C1763,1,2)&amp;MID(COMPRAS!F1763,1,2)&amp;MID(COMPRAS!D1763,1,2),IVA!W:W,0)),"SIN COD.")</f>
        <v>0</v>
      </c>
    </row>
    <row r="1864" spans="1:86" x14ac:dyDescent="0.25">
      <c r="A1864"/>
      <c r="B1864"/>
      <c r="D1864"/>
      <c r="AL1864">
        <f t="shared" si="203"/>
        <v>0</v>
      </c>
      <c r="AQ1864">
        <f t="shared" si="204"/>
        <v>0</v>
      </c>
      <c r="AR1864" t="str">
        <f>IFERROR(IF(OR(AP1864=338,AP1864=340,AP1864=341,AP1864=342,AP1864="342A",AP1864="342B"),PorcenRet(AP1864,AT1864,AU1864),INDEX(PORCENTAJEBUSCAR,MATCH(AP1864,CódigoRET,0),4)*1),"")</f>
        <v/>
      </c>
      <c r="AS1864">
        <f t="shared" si="205"/>
        <v>0</v>
      </c>
      <c r="BF1864" t="str">
        <f>IFERROR(IF(OR(BD1864=338,BD1864=340,BD1864=341,BD1864=342,BD1864="342A",BD1864="342B"),PorcenRet(BD1864,BH1864,BI1864),INDEX(PORCENTAJEBUSCAR,MATCH(BD1864,CódigoRET,0),4)*1),"")</f>
        <v/>
      </c>
      <c r="BG1864">
        <f t="shared" si="206"/>
        <v>0</v>
      </c>
      <c r="BO1864">
        <f t="shared" si="207"/>
        <v>0</v>
      </c>
      <c r="CC1864">
        <f t="shared" si="208"/>
        <v>0</v>
      </c>
      <c r="CD1864">
        <f t="shared" si="209"/>
        <v>0</v>
      </c>
      <c r="CG1864">
        <f ca="1">IFERROR(INDIRECT("IVA!X"&amp;MATCH(MID(COMPRAS!C1764,1,2)&amp;MID(COMPRAS!F1764,1,2)&amp;MID(COMPRAS!D1764,1,2),IVA!W:W,0)),"SIN COD.")</f>
        <v>0</v>
      </c>
      <c r="CH1864">
        <f ca="1">IFERROR(INDIRECT("IVA!Y"&amp;MATCH(MID(COMPRAS!C1764,1,2)&amp;MID(COMPRAS!F1764,1,2)&amp;MID(COMPRAS!D1764,1,2),IVA!W:W,0)),"SIN COD.")</f>
        <v>0</v>
      </c>
    </row>
    <row r="1865" spans="1:86" x14ac:dyDescent="0.25">
      <c r="A1865"/>
      <c r="B1865"/>
      <c r="D1865"/>
      <c r="AL1865">
        <f t="shared" si="203"/>
        <v>0</v>
      </c>
      <c r="AQ1865">
        <f t="shared" si="204"/>
        <v>0</v>
      </c>
      <c r="AR1865" t="str">
        <f>IFERROR(IF(OR(AP1865=338,AP1865=340,AP1865=341,AP1865=342,AP1865="342A",AP1865="342B"),PorcenRet(AP1865,AT1865,AU1865),INDEX(PORCENTAJEBUSCAR,MATCH(AP1865,CódigoRET,0),4)*1),"")</f>
        <v/>
      </c>
      <c r="AS1865">
        <f t="shared" si="205"/>
        <v>0</v>
      </c>
      <c r="BF1865" t="str">
        <f>IFERROR(IF(OR(BD1865=338,BD1865=340,BD1865=341,BD1865=342,BD1865="342A",BD1865="342B"),PorcenRet(BD1865,BH1865,BI1865),INDEX(PORCENTAJEBUSCAR,MATCH(BD1865,CódigoRET,0),4)*1),"")</f>
        <v/>
      </c>
      <c r="BG1865">
        <f t="shared" si="206"/>
        <v>0</v>
      </c>
      <c r="BO1865">
        <f t="shared" si="207"/>
        <v>0</v>
      </c>
      <c r="CC1865">
        <f t="shared" si="208"/>
        <v>0</v>
      </c>
      <c r="CD1865">
        <f t="shared" si="209"/>
        <v>0</v>
      </c>
      <c r="CG1865">
        <f ca="1">IFERROR(INDIRECT("IVA!X"&amp;MATCH(MID(COMPRAS!C1765,1,2)&amp;MID(COMPRAS!F1765,1,2)&amp;MID(COMPRAS!D1765,1,2),IVA!W:W,0)),"SIN COD.")</f>
        <v>0</v>
      </c>
      <c r="CH1865">
        <f ca="1">IFERROR(INDIRECT("IVA!Y"&amp;MATCH(MID(COMPRAS!C1765,1,2)&amp;MID(COMPRAS!F1765,1,2)&amp;MID(COMPRAS!D1765,1,2),IVA!W:W,0)),"SIN COD.")</f>
        <v>0</v>
      </c>
    </row>
    <row r="1866" spans="1:86" x14ac:dyDescent="0.25">
      <c r="A1866"/>
      <c r="B1866"/>
      <c r="D1866"/>
      <c r="AL1866">
        <f t="shared" si="203"/>
        <v>0</v>
      </c>
      <c r="AQ1866">
        <f t="shared" si="204"/>
        <v>0</v>
      </c>
      <c r="AR1866" t="str">
        <f>IFERROR(IF(OR(AP1866=338,AP1866=340,AP1866=341,AP1866=342,AP1866="342A",AP1866="342B"),PorcenRet(AP1866,AT1866,AU1866),INDEX(PORCENTAJEBUSCAR,MATCH(AP1866,CódigoRET,0),4)*1),"")</f>
        <v/>
      </c>
      <c r="AS1866">
        <f t="shared" si="205"/>
        <v>0</v>
      </c>
      <c r="BF1866" t="str">
        <f>IFERROR(IF(OR(BD1866=338,BD1866=340,BD1866=341,BD1866=342,BD1866="342A",BD1866="342B"),PorcenRet(BD1866,BH1866,BI1866),INDEX(PORCENTAJEBUSCAR,MATCH(BD1866,CódigoRET,0),4)*1),"")</f>
        <v/>
      </c>
      <c r="BG1866">
        <f t="shared" si="206"/>
        <v>0</v>
      </c>
      <c r="BO1866">
        <f t="shared" si="207"/>
        <v>0</v>
      </c>
      <c r="CC1866">
        <f t="shared" si="208"/>
        <v>0</v>
      </c>
      <c r="CD1866">
        <f t="shared" si="209"/>
        <v>0</v>
      </c>
      <c r="CG1866">
        <f ca="1">IFERROR(INDIRECT("IVA!X"&amp;MATCH(MID(COMPRAS!C1766,1,2)&amp;MID(COMPRAS!F1766,1,2)&amp;MID(COMPRAS!D1766,1,2),IVA!W:W,0)),"SIN COD.")</f>
        <v>0</v>
      </c>
      <c r="CH1866">
        <f ca="1">IFERROR(INDIRECT("IVA!Y"&amp;MATCH(MID(COMPRAS!C1766,1,2)&amp;MID(COMPRAS!F1766,1,2)&amp;MID(COMPRAS!D1766,1,2),IVA!W:W,0)),"SIN COD.")</f>
        <v>0</v>
      </c>
    </row>
    <row r="1867" spans="1:86" x14ac:dyDescent="0.25">
      <c r="A1867"/>
      <c r="B1867"/>
      <c r="D1867"/>
      <c r="AL1867">
        <f t="shared" si="203"/>
        <v>0</v>
      </c>
      <c r="AQ1867">
        <f t="shared" si="204"/>
        <v>0</v>
      </c>
      <c r="AR1867" t="str">
        <f>IFERROR(IF(OR(AP1867=338,AP1867=340,AP1867=341,AP1867=342,AP1867="342A",AP1867="342B"),PorcenRet(AP1867,AT1867,AU1867),INDEX(PORCENTAJEBUSCAR,MATCH(AP1867,CódigoRET,0),4)*1),"")</f>
        <v/>
      </c>
      <c r="AS1867">
        <f t="shared" si="205"/>
        <v>0</v>
      </c>
      <c r="BF1867" t="str">
        <f>IFERROR(IF(OR(BD1867=338,BD1867=340,BD1867=341,BD1867=342,BD1867="342A",BD1867="342B"),PorcenRet(BD1867,BH1867,BI1867),INDEX(PORCENTAJEBUSCAR,MATCH(BD1867,CódigoRET,0),4)*1),"")</f>
        <v/>
      </c>
      <c r="BG1867">
        <f t="shared" si="206"/>
        <v>0</v>
      </c>
      <c r="BO1867">
        <f t="shared" si="207"/>
        <v>0</v>
      </c>
      <c r="CC1867">
        <f t="shared" si="208"/>
        <v>0</v>
      </c>
      <c r="CD1867">
        <f t="shared" si="209"/>
        <v>0</v>
      </c>
      <c r="CG1867">
        <f ca="1">IFERROR(INDIRECT("IVA!X"&amp;MATCH(MID(COMPRAS!C1767,1,2)&amp;MID(COMPRAS!F1767,1,2)&amp;MID(COMPRAS!D1767,1,2),IVA!W:W,0)),"SIN COD.")</f>
        <v>0</v>
      </c>
      <c r="CH1867">
        <f ca="1">IFERROR(INDIRECT("IVA!Y"&amp;MATCH(MID(COMPRAS!C1767,1,2)&amp;MID(COMPRAS!F1767,1,2)&amp;MID(COMPRAS!D1767,1,2),IVA!W:W,0)),"SIN COD.")</f>
        <v>0</v>
      </c>
    </row>
    <row r="1868" spans="1:86" x14ac:dyDescent="0.25">
      <c r="A1868"/>
      <c r="B1868"/>
      <c r="D1868"/>
      <c r="AL1868">
        <f t="shared" si="203"/>
        <v>0</v>
      </c>
      <c r="AQ1868">
        <f t="shared" si="204"/>
        <v>0</v>
      </c>
      <c r="AR1868" t="str">
        <f>IFERROR(IF(OR(AP1868=338,AP1868=340,AP1868=341,AP1868=342,AP1868="342A",AP1868="342B"),PorcenRet(AP1868,AT1868,AU1868),INDEX(PORCENTAJEBUSCAR,MATCH(AP1868,CódigoRET,0),4)*1),"")</f>
        <v/>
      </c>
      <c r="AS1868">
        <f t="shared" si="205"/>
        <v>0</v>
      </c>
      <c r="BF1868" t="str">
        <f>IFERROR(IF(OR(BD1868=338,BD1868=340,BD1868=341,BD1868=342,BD1868="342A",BD1868="342B"),PorcenRet(BD1868,BH1868,BI1868),INDEX(PORCENTAJEBUSCAR,MATCH(BD1868,CódigoRET,0),4)*1),"")</f>
        <v/>
      </c>
      <c r="BG1868">
        <f t="shared" si="206"/>
        <v>0</v>
      </c>
      <c r="BO1868">
        <f t="shared" si="207"/>
        <v>0</v>
      </c>
      <c r="CC1868">
        <f t="shared" si="208"/>
        <v>0</v>
      </c>
      <c r="CD1868">
        <f t="shared" si="209"/>
        <v>0</v>
      </c>
      <c r="CG1868">
        <f ca="1">IFERROR(INDIRECT("IVA!X"&amp;MATCH(MID(COMPRAS!C1768,1,2)&amp;MID(COMPRAS!F1768,1,2)&amp;MID(COMPRAS!D1768,1,2),IVA!W:W,0)),"SIN COD.")</f>
        <v>0</v>
      </c>
      <c r="CH1868">
        <f ca="1">IFERROR(INDIRECT("IVA!Y"&amp;MATCH(MID(COMPRAS!C1768,1,2)&amp;MID(COMPRAS!F1768,1,2)&amp;MID(COMPRAS!D1768,1,2),IVA!W:W,0)),"SIN COD.")</f>
        <v>0</v>
      </c>
    </row>
    <row r="1869" spans="1:86" x14ac:dyDescent="0.25">
      <c r="A1869"/>
      <c r="B1869"/>
      <c r="D1869"/>
      <c r="AL1869">
        <f t="shared" si="203"/>
        <v>0</v>
      </c>
      <c r="AQ1869">
        <f t="shared" si="204"/>
        <v>0</v>
      </c>
      <c r="AR1869" t="str">
        <f>IFERROR(IF(OR(AP1869=338,AP1869=340,AP1869=341,AP1869=342,AP1869="342A",AP1869="342B"),PorcenRet(AP1869,AT1869,AU1869),INDEX(PORCENTAJEBUSCAR,MATCH(AP1869,CódigoRET,0),4)*1),"")</f>
        <v/>
      </c>
      <c r="AS1869">
        <f t="shared" si="205"/>
        <v>0</v>
      </c>
      <c r="BF1869" t="str">
        <f>IFERROR(IF(OR(BD1869=338,BD1869=340,BD1869=341,BD1869=342,BD1869="342A",BD1869="342B"),PorcenRet(BD1869,BH1869,BI1869),INDEX(PORCENTAJEBUSCAR,MATCH(BD1869,CódigoRET,0),4)*1),"")</f>
        <v/>
      </c>
      <c r="BG1869">
        <f t="shared" si="206"/>
        <v>0</v>
      </c>
      <c r="BO1869">
        <f t="shared" si="207"/>
        <v>0</v>
      </c>
      <c r="CC1869">
        <f t="shared" si="208"/>
        <v>0</v>
      </c>
      <c r="CD1869">
        <f t="shared" si="209"/>
        <v>0</v>
      </c>
      <c r="CG1869">
        <f ca="1">IFERROR(INDIRECT("IVA!X"&amp;MATCH(MID(COMPRAS!C1769,1,2)&amp;MID(COMPRAS!F1769,1,2)&amp;MID(COMPRAS!D1769,1,2),IVA!W:W,0)),"SIN COD.")</f>
        <v>0</v>
      </c>
      <c r="CH1869">
        <f ca="1">IFERROR(INDIRECT("IVA!Y"&amp;MATCH(MID(COMPRAS!C1769,1,2)&amp;MID(COMPRAS!F1769,1,2)&amp;MID(COMPRAS!D1769,1,2),IVA!W:W,0)),"SIN COD.")</f>
        <v>0</v>
      </c>
    </row>
    <row r="1870" spans="1:86" x14ac:dyDescent="0.25">
      <c r="A1870"/>
      <c r="B1870"/>
      <c r="D1870"/>
      <c r="AL1870">
        <f t="shared" si="203"/>
        <v>0</v>
      </c>
      <c r="AQ1870">
        <f t="shared" si="204"/>
        <v>0</v>
      </c>
      <c r="AR1870" t="str">
        <f>IFERROR(IF(OR(AP1870=338,AP1870=340,AP1870=341,AP1870=342,AP1870="342A",AP1870="342B"),PorcenRet(AP1870,AT1870,AU1870),INDEX(PORCENTAJEBUSCAR,MATCH(AP1870,CódigoRET,0),4)*1),"")</f>
        <v/>
      </c>
      <c r="AS1870">
        <f t="shared" si="205"/>
        <v>0</v>
      </c>
      <c r="BF1870" t="str">
        <f>IFERROR(IF(OR(BD1870=338,BD1870=340,BD1870=341,BD1870=342,BD1870="342A",BD1870="342B"),PorcenRet(BD1870,BH1870,BI1870),INDEX(PORCENTAJEBUSCAR,MATCH(BD1870,CódigoRET,0),4)*1),"")</f>
        <v/>
      </c>
      <c r="BG1870">
        <f t="shared" si="206"/>
        <v>0</v>
      </c>
      <c r="BO1870">
        <f t="shared" si="207"/>
        <v>0</v>
      </c>
      <c r="CC1870">
        <f t="shared" si="208"/>
        <v>0</v>
      </c>
      <c r="CD1870">
        <f t="shared" si="209"/>
        <v>0</v>
      </c>
      <c r="CG1870">
        <f ca="1">IFERROR(INDIRECT("IVA!X"&amp;MATCH(MID(COMPRAS!C1770,1,2)&amp;MID(COMPRAS!F1770,1,2)&amp;MID(COMPRAS!D1770,1,2),IVA!W:W,0)),"SIN COD.")</f>
        <v>0</v>
      </c>
      <c r="CH1870">
        <f ca="1">IFERROR(INDIRECT("IVA!Y"&amp;MATCH(MID(COMPRAS!C1770,1,2)&amp;MID(COMPRAS!F1770,1,2)&amp;MID(COMPRAS!D1770,1,2),IVA!W:W,0)),"SIN COD.")</f>
        <v>0</v>
      </c>
    </row>
    <row r="1871" spans="1:86" x14ac:dyDescent="0.25">
      <c r="A1871"/>
      <c r="B1871"/>
      <c r="D1871"/>
      <c r="AL1871">
        <f t="shared" si="203"/>
        <v>0</v>
      </c>
      <c r="AQ1871">
        <f t="shared" si="204"/>
        <v>0</v>
      </c>
      <c r="AR1871" t="str">
        <f>IFERROR(IF(OR(AP1871=338,AP1871=340,AP1871=341,AP1871=342,AP1871="342A",AP1871="342B"),PorcenRet(AP1871,AT1871,AU1871),INDEX(PORCENTAJEBUSCAR,MATCH(AP1871,CódigoRET,0),4)*1),"")</f>
        <v/>
      </c>
      <c r="AS1871">
        <f t="shared" si="205"/>
        <v>0</v>
      </c>
      <c r="BF1871" t="str">
        <f>IFERROR(IF(OR(BD1871=338,BD1871=340,BD1871=341,BD1871=342,BD1871="342A",BD1871="342B"),PorcenRet(BD1871,BH1871,BI1871),INDEX(PORCENTAJEBUSCAR,MATCH(BD1871,CódigoRET,0),4)*1),"")</f>
        <v/>
      </c>
      <c r="BG1871">
        <f t="shared" si="206"/>
        <v>0</v>
      </c>
      <c r="BO1871">
        <f t="shared" si="207"/>
        <v>0</v>
      </c>
      <c r="CC1871">
        <f t="shared" si="208"/>
        <v>0</v>
      </c>
      <c r="CD1871">
        <f t="shared" si="209"/>
        <v>0</v>
      </c>
      <c r="CG1871">
        <f ca="1">IFERROR(INDIRECT("IVA!X"&amp;MATCH(MID(COMPRAS!C1771,1,2)&amp;MID(COMPRAS!F1771,1,2)&amp;MID(COMPRAS!D1771,1,2),IVA!W:W,0)),"SIN COD.")</f>
        <v>0</v>
      </c>
      <c r="CH1871">
        <f ca="1">IFERROR(INDIRECT("IVA!Y"&amp;MATCH(MID(COMPRAS!C1771,1,2)&amp;MID(COMPRAS!F1771,1,2)&amp;MID(COMPRAS!D1771,1,2),IVA!W:W,0)),"SIN COD.")</f>
        <v>0</v>
      </c>
    </row>
    <row r="1872" spans="1:86" x14ac:dyDescent="0.25">
      <c r="A1872"/>
      <c r="B1872"/>
      <c r="D1872"/>
      <c r="AL1872">
        <f t="shared" si="203"/>
        <v>0</v>
      </c>
      <c r="AQ1872">
        <f t="shared" si="204"/>
        <v>0</v>
      </c>
      <c r="AR1872" t="str">
        <f>IFERROR(IF(OR(AP1872=338,AP1872=340,AP1872=341,AP1872=342,AP1872="342A",AP1872="342B"),PorcenRet(AP1872,AT1872,AU1872),INDEX(PORCENTAJEBUSCAR,MATCH(AP1872,CódigoRET,0),4)*1),"")</f>
        <v/>
      </c>
      <c r="AS1872">
        <f t="shared" si="205"/>
        <v>0</v>
      </c>
      <c r="BF1872" t="str">
        <f>IFERROR(IF(OR(BD1872=338,BD1872=340,BD1872=341,BD1872=342,BD1872="342A",BD1872="342B"),PorcenRet(BD1872,BH1872,BI1872),INDEX(PORCENTAJEBUSCAR,MATCH(BD1872,CódigoRET,0),4)*1),"")</f>
        <v/>
      </c>
      <c r="BG1872">
        <f t="shared" si="206"/>
        <v>0</v>
      </c>
      <c r="BO1872">
        <f t="shared" si="207"/>
        <v>0</v>
      </c>
      <c r="CC1872">
        <f t="shared" si="208"/>
        <v>0</v>
      </c>
      <c r="CD1872">
        <f t="shared" si="209"/>
        <v>0</v>
      </c>
      <c r="CG1872">
        <f ca="1">IFERROR(INDIRECT("IVA!X"&amp;MATCH(MID(COMPRAS!C1772,1,2)&amp;MID(COMPRAS!F1772,1,2)&amp;MID(COMPRAS!D1772,1,2),IVA!W:W,0)),"SIN COD.")</f>
        <v>0</v>
      </c>
      <c r="CH1872">
        <f ca="1">IFERROR(INDIRECT("IVA!Y"&amp;MATCH(MID(COMPRAS!C1772,1,2)&amp;MID(COMPRAS!F1772,1,2)&amp;MID(COMPRAS!D1772,1,2),IVA!W:W,0)),"SIN COD.")</f>
        <v>0</v>
      </c>
    </row>
    <row r="1873" spans="1:86" x14ac:dyDescent="0.25">
      <c r="A1873"/>
      <c r="B1873"/>
      <c r="D1873"/>
      <c r="AL1873">
        <f t="shared" si="203"/>
        <v>0</v>
      </c>
      <c r="AQ1873">
        <f t="shared" si="204"/>
        <v>0</v>
      </c>
      <c r="AR1873" t="str">
        <f>IFERROR(IF(OR(AP1873=338,AP1873=340,AP1873=341,AP1873=342,AP1873="342A",AP1873="342B"),PorcenRet(AP1873,AT1873,AU1873),INDEX(PORCENTAJEBUSCAR,MATCH(AP1873,CódigoRET,0),4)*1),"")</f>
        <v/>
      </c>
      <c r="AS1873">
        <f t="shared" si="205"/>
        <v>0</v>
      </c>
      <c r="BF1873" t="str">
        <f>IFERROR(IF(OR(BD1873=338,BD1873=340,BD1873=341,BD1873=342,BD1873="342A",BD1873="342B"),PorcenRet(BD1873,BH1873,BI1873),INDEX(PORCENTAJEBUSCAR,MATCH(BD1873,CódigoRET,0),4)*1),"")</f>
        <v/>
      </c>
      <c r="BG1873">
        <f t="shared" si="206"/>
        <v>0</v>
      </c>
      <c r="BO1873">
        <f t="shared" si="207"/>
        <v>0</v>
      </c>
      <c r="CC1873">
        <f t="shared" si="208"/>
        <v>0</v>
      </c>
      <c r="CD1873">
        <f t="shared" si="209"/>
        <v>0</v>
      </c>
      <c r="CG1873">
        <f ca="1">IFERROR(INDIRECT("IVA!X"&amp;MATCH(MID(COMPRAS!C1773,1,2)&amp;MID(COMPRAS!F1773,1,2)&amp;MID(COMPRAS!D1773,1,2),IVA!W:W,0)),"SIN COD.")</f>
        <v>0</v>
      </c>
      <c r="CH1873">
        <f ca="1">IFERROR(INDIRECT("IVA!Y"&amp;MATCH(MID(COMPRAS!C1773,1,2)&amp;MID(COMPRAS!F1773,1,2)&amp;MID(COMPRAS!D1773,1,2),IVA!W:W,0)),"SIN COD.")</f>
        <v>0</v>
      </c>
    </row>
    <row r="1874" spans="1:86" x14ac:dyDescent="0.25">
      <c r="A1874"/>
      <c r="B1874"/>
      <c r="D1874"/>
      <c r="AL1874">
        <f t="shared" si="203"/>
        <v>0</v>
      </c>
      <c r="AQ1874">
        <f t="shared" si="204"/>
        <v>0</v>
      </c>
      <c r="AR1874" t="str">
        <f>IFERROR(IF(OR(AP1874=338,AP1874=340,AP1874=341,AP1874=342,AP1874="342A",AP1874="342B"),PorcenRet(AP1874,AT1874,AU1874),INDEX(PORCENTAJEBUSCAR,MATCH(AP1874,CódigoRET,0),4)*1),"")</f>
        <v/>
      </c>
      <c r="AS1874">
        <f t="shared" si="205"/>
        <v>0</v>
      </c>
      <c r="BF1874" t="str">
        <f>IFERROR(IF(OR(BD1874=338,BD1874=340,BD1874=341,BD1874=342,BD1874="342A",BD1874="342B"),PorcenRet(BD1874,BH1874,BI1874),INDEX(PORCENTAJEBUSCAR,MATCH(BD1874,CódigoRET,0),4)*1),"")</f>
        <v/>
      </c>
      <c r="BG1874">
        <f t="shared" si="206"/>
        <v>0</v>
      </c>
      <c r="BO1874">
        <f t="shared" si="207"/>
        <v>0</v>
      </c>
      <c r="CC1874">
        <f t="shared" si="208"/>
        <v>0</v>
      </c>
      <c r="CD1874">
        <f t="shared" si="209"/>
        <v>0</v>
      </c>
      <c r="CG1874">
        <f ca="1">IFERROR(INDIRECT("IVA!X"&amp;MATCH(MID(COMPRAS!C1774,1,2)&amp;MID(COMPRAS!F1774,1,2)&amp;MID(COMPRAS!D1774,1,2),IVA!W:W,0)),"SIN COD.")</f>
        <v>0</v>
      </c>
      <c r="CH1874">
        <f ca="1">IFERROR(INDIRECT("IVA!Y"&amp;MATCH(MID(COMPRAS!C1774,1,2)&amp;MID(COMPRAS!F1774,1,2)&amp;MID(COMPRAS!D1774,1,2),IVA!W:W,0)),"SIN COD.")</f>
        <v>0</v>
      </c>
    </row>
    <row r="1875" spans="1:86" x14ac:dyDescent="0.25">
      <c r="A1875"/>
      <c r="B1875"/>
      <c r="D1875"/>
      <c r="AL1875">
        <f t="shared" si="203"/>
        <v>0</v>
      </c>
      <c r="AQ1875">
        <f t="shared" si="204"/>
        <v>0</v>
      </c>
      <c r="AR1875" t="str">
        <f>IFERROR(IF(OR(AP1875=338,AP1875=340,AP1875=341,AP1875=342,AP1875="342A",AP1875="342B"),PorcenRet(AP1875,AT1875,AU1875),INDEX(PORCENTAJEBUSCAR,MATCH(AP1875,CódigoRET,0),4)*1),"")</f>
        <v/>
      </c>
      <c r="AS1875">
        <f t="shared" si="205"/>
        <v>0</v>
      </c>
      <c r="BF1875" t="str">
        <f>IFERROR(IF(OR(BD1875=338,BD1875=340,BD1875=341,BD1875=342,BD1875="342A",BD1875="342B"),PorcenRet(BD1875,BH1875,BI1875),INDEX(PORCENTAJEBUSCAR,MATCH(BD1875,CódigoRET,0),4)*1),"")</f>
        <v/>
      </c>
      <c r="BG1875">
        <f t="shared" si="206"/>
        <v>0</v>
      </c>
      <c r="BO1875">
        <f t="shared" si="207"/>
        <v>0</v>
      </c>
      <c r="CC1875">
        <f t="shared" si="208"/>
        <v>0</v>
      </c>
      <c r="CD1875">
        <f t="shared" si="209"/>
        <v>0</v>
      </c>
      <c r="CG1875">
        <f ca="1">IFERROR(INDIRECT("IVA!X"&amp;MATCH(MID(COMPRAS!C1775,1,2)&amp;MID(COMPRAS!F1775,1,2)&amp;MID(COMPRAS!D1775,1,2),IVA!W:W,0)),"SIN COD.")</f>
        <v>0</v>
      </c>
      <c r="CH1875">
        <f ca="1">IFERROR(INDIRECT("IVA!Y"&amp;MATCH(MID(COMPRAS!C1775,1,2)&amp;MID(COMPRAS!F1775,1,2)&amp;MID(COMPRAS!D1775,1,2),IVA!W:W,0)),"SIN COD.")</f>
        <v>0</v>
      </c>
    </row>
    <row r="1876" spans="1:86" x14ac:dyDescent="0.25">
      <c r="A1876"/>
      <c r="B1876"/>
      <c r="D1876"/>
      <c r="AL1876">
        <f t="shared" si="203"/>
        <v>0</v>
      </c>
      <c r="AQ1876">
        <f t="shared" si="204"/>
        <v>0</v>
      </c>
      <c r="AR1876" t="str">
        <f>IFERROR(IF(OR(AP1876=338,AP1876=340,AP1876=341,AP1876=342,AP1876="342A",AP1876="342B"),PorcenRet(AP1876,AT1876,AU1876),INDEX(PORCENTAJEBUSCAR,MATCH(AP1876,CódigoRET,0),4)*1),"")</f>
        <v/>
      </c>
      <c r="AS1876">
        <f t="shared" si="205"/>
        <v>0</v>
      </c>
      <c r="BF1876" t="str">
        <f>IFERROR(IF(OR(BD1876=338,BD1876=340,BD1876=341,BD1876=342,BD1876="342A",BD1876="342B"),PorcenRet(BD1876,BH1876,BI1876),INDEX(PORCENTAJEBUSCAR,MATCH(BD1876,CódigoRET,0),4)*1),"")</f>
        <v/>
      </c>
      <c r="BG1876">
        <f t="shared" si="206"/>
        <v>0</v>
      </c>
      <c r="BO1876">
        <f t="shared" si="207"/>
        <v>0</v>
      </c>
      <c r="CC1876">
        <f t="shared" si="208"/>
        <v>0</v>
      </c>
      <c r="CD1876">
        <f t="shared" si="209"/>
        <v>0</v>
      </c>
      <c r="CG1876">
        <f ca="1">IFERROR(INDIRECT("IVA!X"&amp;MATCH(MID(COMPRAS!C1776,1,2)&amp;MID(COMPRAS!F1776,1,2)&amp;MID(COMPRAS!D1776,1,2),IVA!W:W,0)),"SIN COD.")</f>
        <v>0</v>
      </c>
      <c r="CH1876">
        <f ca="1">IFERROR(INDIRECT("IVA!Y"&amp;MATCH(MID(COMPRAS!C1776,1,2)&amp;MID(COMPRAS!F1776,1,2)&amp;MID(COMPRAS!D1776,1,2),IVA!W:W,0)),"SIN COD.")</f>
        <v>0</v>
      </c>
    </row>
    <row r="1877" spans="1:86" x14ac:dyDescent="0.25">
      <c r="A1877"/>
      <c r="B1877"/>
      <c r="D1877"/>
      <c r="AL1877">
        <f t="shared" si="203"/>
        <v>0</v>
      </c>
      <c r="AQ1877">
        <f t="shared" si="204"/>
        <v>0</v>
      </c>
      <c r="AR1877" t="str">
        <f>IFERROR(IF(OR(AP1877=338,AP1877=340,AP1877=341,AP1877=342,AP1877="342A",AP1877="342B"),PorcenRet(AP1877,AT1877,AU1877),INDEX(PORCENTAJEBUSCAR,MATCH(AP1877,CódigoRET,0),4)*1),"")</f>
        <v/>
      </c>
      <c r="AS1877">
        <f t="shared" si="205"/>
        <v>0</v>
      </c>
      <c r="BF1877" t="str">
        <f>IFERROR(IF(OR(BD1877=338,BD1877=340,BD1877=341,BD1877=342,BD1877="342A",BD1877="342B"),PorcenRet(BD1877,BH1877,BI1877),INDEX(PORCENTAJEBUSCAR,MATCH(BD1877,CódigoRET,0),4)*1),"")</f>
        <v/>
      </c>
      <c r="BG1877">
        <f t="shared" si="206"/>
        <v>0</v>
      </c>
      <c r="BO1877">
        <f t="shared" si="207"/>
        <v>0</v>
      </c>
      <c r="CC1877">
        <f t="shared" si="208"/>
        <v>0</v>
      </c>
      <c r="CD1877">
        <f t="shared" si="209"/>
        <v>0</v>
      </c>
      <c r="CG1877">
        <f ca="1">IFERROR(INDIRECT("IVA!X"&amp;MATCH(MID(COMPRAS!C1777,1,2)&amp;MID(COMPRAS!F1777,1,2)&amp;MID(COMPRAS!D1777,1,2),IVA!W:W,0)),"SIN COD.")</f>
        <v>0</v>
      </c>
      <c r="CH1877">
        <f ca="1">IFERROR(INDIRECT("IVA!Y"&amp;MATCH(MID(COMPRAS!C1777,1,2)&amp;MID(COMPRAS!F1777,1,2)&amp;MID(COMPRAS!D1777,1,2),IVA!W:W,0)),"SIN COD.")</f>
        <v>0</v>
      </c>
    </row>
    <row r="1878" spans="1:86" x14ac:dyDescent="0.25">
      <c r="A1878"/>
      <c r="B1878"/>
      <c r="D1878"/>
      <c r="AL1878">
        <f t="shared" si="203"/>
        <v>0</v>
      </c>
      <c r="AQ1878">
        <f t="shared" si="204"/>
        <v>0</v>
      </c>
      <c r="AR1878" t="str">
        <f>IFERROR(IF(OR(AP1878=338,AP1878=340,AP1878=341,AP1878=342,AP1878="342A",AP1878="342B"),PorcenRet(AP1878,AT1878,AU1878),INDEX(PORCENTAJEBUSCAR,MATCH(AP1878,CódigoRET,0),4)*1),"")</f>
        <v/>
      </c>
      <c r="AS1878">
        <f t="shared" si="205"/>
        <v>0</v>
      </c>
      <c r="BF1878" t="str">
        <f>IFERROR(IF(OR(BD1878=338,BD1878=340,BD1878=341,BD1878=342,BD1878="342A",BD1878="342B"),PorcenRet(BD1878,BH1878,BI1878),INDEX(PORCENTAJEBUSCAR,MATCH(BD1878,CódigoRET,0),4)*1),"")</f>
        <v/>
      </c>
      <c r="BG1878">
        <f t="shared" si="206"/>
        <v>0</v>
      </c>
      <c r="BO1878">
        <f t="shared" si="207"/>
        <v>0</v>
      </c>
      <c r="CC1878">
        <f t="shared" si="208"/>
        <v>0</v>
      </c>
      <c r="CD1878">
        <f t="shared" si="209"/>
        <v>0</v>
      </c>
      <c r="CG1878">
        <f ca="1">IFERROR(INDIRECT("IVA!X"&amp;MATCH(MID(COMPRAS!C1778,1,2)&amp;MID(COMPRAS!F1778,1,2)&amp;MID(COMPRAS!D1778,1,2),IVA!W:W,0)),"SIN COD.")</f>
        <v>0</v>
      </c>
      <c r="CH1878">
        <f ca="1">IFERROR(INDIRECT("IVA!Y"&amp;MATCH(MID(COMPRAS!C1778,1,2)&amp;MID(COMPRAS!F1778,1,2)&amp;MID(COMPRAS!D1778,1,2),IVA!W:W,0)),"SIN COD.")</f>
        <v>0</v>
      </c>
    </row>
    <row r="1879" spans="1:86" x14ac:dyDescent="0.25">
      <c r="A1879"/>
      <c r="B1879"/>
      <c r="D1879"/>
      <c r="AL1879">
        <f t="shared" si="203"/>
        <v>0</v>
      </c>
      <c r="AQ1879">
        <f t="shared" si="204"/>
        <v>0</v>
      </c>
      <c r="AR1879" t="str">
        <f>IFERROR(IF(OR(AP1879=338,AP1879=340,AP1879=341,AP1879=342,AP1879="342A",AP1879="342B"),PorcenRet(AP1879,AT1879,AU1879),INDEX(PORCENTAJEBUSCAR,MATCH(AP1879,CódigoRET,0),4)*1),"")</f>
        <v/>
      </c>
      <c r="AS1879">
        <f t="shared" si="205"/>
        <v>0</v>
      </c>
      <c r="BF1879" t="str">
        <f>IFERROR(IF(OR(BD1879=338,BD1879=340,BD1879=341,BD1879=342,BD1879="342A",BD1879="342B"),PorcenRet(BD1879,BH1879,BI1879),INDEX(PORCENTAJEBUSCAR,MATCH(BD1879,CódigoRET,0),4)*1),"")</f>
        <v/>
      </c>
      <c r="BG1879">
        <f t="shared" si="206"/>
        <v>0</v>
      </c>
      <c r="BO1879">
        <f t="shared" si="207"/>
        <v>0</v>
      </c>
      <c r="CC1879">
        <f t="shared" si="208"/>
        <v>0</v>
      </c>
      <c r="CD1879">
        <f t="shared" si="209"/>
        <v>0</v>
      </c>
      <c r="CG1879">
        <f ca="1">IFERROR(INDIRECT("IVA!X"&amp;MATCH(MID(COMPRAS!C1779,1,2)&amp;MID(COMPRAS!F1779,1,2)&amp;MID(COMPRAS!D1779,1,2),IVA!W:W,0)),"SIN COD.")</f>
        <v>0</v>
      </c>
      <c r="CH1879">
        <f ca="1">IFERROR(INDIRECT("IVA!Y"&amp;MATCH(MID(COMPRAS!C1779,1,2)&amp;MID(COMPRAS!F1779,1,2)&amp;MID(COMPRAS!D1779,1,2),IVA!W:W,0)),"SIN COD.")</f>
        <v>0</v>
      </c>
    </row>
    <row r="1880" spans="1:86" x14ac:dyDescent="0.25">
      <c r="A1880"/>
      <c r="B1880"/>
      <c r="D1880"/>
      <c r="AL1880">
        <f t="shared" si="203"/>
        <v>0</v>
      </c>
      <c r="AQ1880">
        <f t="shared" si="204"/>
        <v>0</v>
      </c>
      <c r="AR1880" t="str">
        <f>IFERROR(IF(OR(AP1880=338,AP1880=340,AP1880=341,AP1880=342,AP1880="342A",AP1880="342B"),PorcenRet(AP1880,AT1880,AU1880),INDEX(PORCENTAJEBUSCAR,MATCH(AP1880,CódigoRET,0),4)*1),"")</f>
        <v/>
      </c>
      <c r="AS1880">
        <f t="shared" si="205"/>
        <v>0</v>
      </c>
      <c r="BF1880" t="str">
        <f>IFERROR(IF(OR(BD1880=338,BD1880=340,BD1880=341,BD1880=342,BD1880="342A",BD1880="342B"),PorcenRet(BD1880,BH1880,BI1880),INDEX(PORCENTAJEBUSCAR,MATCH(BD1880,CódigoRET,0),4)*1),"")</f>
        <v/>
      </c>
      <c r="BG1880">
        <f t="shared" si="206"/>
        <v>0</v>
      </c>
      <c r="BO1880">
        <f t="shared" si="207"/>
        <v>0</v>
      </c>
      <c r="CC1880">
        <f t="shared" si="208"/>
        <v>0</v>
      </c>
      <c r="CD1880">
        <f t="shared" si="209"/>
        <v>0</v>
      </c>
      <c r="CG1880">
        <f ca="1">IFERROR(INDIRECT("IVA!X"&amp;MATCH(MID(COMPRAS!C1780,1,2)&amp;MID(COMPRAS!F1780,1,2)&amp;MID(COMPRAS!D1780,1,2),IVA!W:W,0)),"SIN COD.")</f>
        <v>0</v>
      </c>
      <c r="CH1880">
        <f ca="1">IFERROR(INDIRECT("IVA!Y"&amp;MATCH(MID(COMPRAS!C1780,1,2)&amp;MID(COMPRAS!F1780,1,2)&amp;MID(COMPRAS!D1780,1,2),IVA!W:W,0)),"SIN COD.")</f>
        <v>0</v>
      </c>
    </row>
    <row r="1881" spans="1:86" x14ac:dyDescent="0.25">
      <c r="A1881"/>
      <c r="B1881"/>
      <c r="D1881"/>
      <c r="AL1881">
        <f t="shared" si="203"/>
        <v>0</v>
      </c>
      <c r="AQ1881">
        <f t="shared" si="204"/>
        <v>0</v>
      </c>
      <c r="AR1881" t="str">
        <f>IFERROR(IF(OR(AP1881=338,AP1881=340,AP1881=341,AP1881=342,AP1881="342A",AP1881="342B"),PorcenRet(AP1881,AT1881,AU1881),INDEX(PORCENTAJEBUSCAR,MATCH(AP1881,CódigoRET,0),4)*1),"")</f>
        <v/>
      </c>
      <c r="AS1881">
        <f t="shared" si="205"/>
        <v>0</v>
      </c>
      <c r="BF1881" t="str">
        <f>IFERROR(IF(OR(BD1881=338,BD1881=340,BD1881=341,BD1881=342,BD1881="342A",BD1881="342B"),PorcenRet(BD1881,BH1881,BI1881),INDEX(PORCENTAJEBUSCAR,MATCH(BD1881,CódigoRET,0),4)*1),"")</f>
        <v/>
      </c>
      <c r="BG1881">
        <f t="shared" si="206"/>
        <v>0</v>
      </c>
      <c r="BO1881">
        <f t="shared" si="207"/>
        <v>0</v>
      </c>
      <c r="CC1881">
        <f t="shared" si="208"/>
        <v>0</v>
      </c>
      <c r="CD1881">
        <f t="shared" si="209"/>
        <v>0</v>
      </c>
      <c r="CG1881">
        <f ca="1">IFERROR(INDIRECT("IVA!X"&amp;MATCH(MID(COMPRAS!C1781,1,2)&amp;MID(COMPRAS!F1781,1,2)&amp;MID(COMPRAS!D1781,1,2),IVA!W:W,0)),"SIN COD.")</f>
        <v>0</v>
      </c>
      <c r="CH1881">
        <f ca="1">IFERROR(INDIRECT("IVA!Y"&amp;MATCH(MID(COMPRAS!C1781,1,2)&amp;MID(COMPRAS!F1781,1,2)&amp;MID(COMPRAS!D1781,1,2),IVA!W:W,0)),"SIN COD.")</f>
        <v>0</v>
      </c>
    </row>
    <row r="1882" spans="1:86" x14ac:dyDescent="0.25">
      <c r="A1882"/>
      <c r="B1882"/>
      <c r="D1882"/>
      <c r="AL1882">
        <f t="shared" si="203"/>
        <v>0</v>
      </c>
      <c r="AQ1882">
        <f t="shared" si="204"/>
        <v>0</v>
      </c>
      <c r="AR1882" t="str">
        <f>IFERROR(IF(OR(AP1882=338,AP1882=340,AP1882=341,AP1882=342,AP1882="342A",AP1882="342B"),PorcenRet(AP1882,AT1882,AU1882),INDEX(PORCENTAJEBUSCAR,MATCH(AP1882,CódigoRET,0),4)*1),"")</f>
        <v/>
      </c>
      <c r="AS1882">
        <f t="shared" si="205"/>
        <v>0</v>
      </c>
      <c r="BF1882" t="str">
        <f>IFERROR(IF(OR(BD1882=338,BD1882=340,BD1882=341,BD1882=342,BD1882="342A",BD1882="342B"),PorcenRet(BD1882,BH1882,BI1882),INDEX(PORCENTAJEBUSCAR,MATCH(BD1882,CódigoRET,0),4)*1),"")</f>
        <v/>
      </c>
      <c r="BG1882">
        <f t="shared" si="206"/>
        <v>0</v>
      </c>
      <c r="BO1882">
        <f t="shared" si="207"/>
        <v>0</v>
      </c>
      <c r="CC1882">
        <f t="shared" si="208"/>
        <v>0</v>
      </c>
      <c r="CD1882">
        <f t="shared" si="209"/>
        <v>0</v>
      </c>
      <c r="CG1882">
        <f ca="1">IFERROR(INDIRECT("IVA!X"&amp;MATCH(MID(COMPRAS!C1782,1,2)&amp;MID(COMPRAS!F1782,1,2)&amp;MID(COMPRAS!D1782,1,2),IVA!W:W,0)),"SIN COD.")</f>
        <v>0</v>
      </c>
      <c r="CH1882">
        <f ca="1">IFERROR(INDIRECT("IVA!Y"&amp;MATCH(MID(COMPRAS!C1782,1,2)&amp;MID(COMPRAS!F1782,1,2)&amp;MID(COMPRAS!D1782,1,2),IVA!W:W,0)),"SIN COD.")</f>
        <v>0</v>
      </c>
    </row>
    <row r="1883" spans="1:86" x14ac:dyDescent="0.25">
      <c r="A1883"/>
      <c r="B1883"/>
      <c r="D1883"/>
      <c r="AL1883">
        <f t="shared" si="203"/>
        <v>0</v>
      </c>
      <c r="AQ1883">
        <f t="shared" si="204"/>
        <v>0</v>
      </c>
      <c r="AR1883" t="str">
        <f>IFERROR(IF(OR(AP1883=338,AP1883=340,AP1883=341,AP1883=342,AP1883="342A",AP1883="342B"),PorcenRet(AP1883,AT1883,AU1883),INDEX(PORCENTAJEBUSCAR,MATCH(AP1883,CódigoRET,0),4)*1),"")</f>
        <v/>
      </c>
      <c r="AS1883">
        <f t="shared" si="205"/>
        <v>0</v>
      </c>
      <c r="BF1883" t="str">
        <f>IFERROR(IF(OR(BD1883=338,BD1883=340,BD1883=341,BD1883=342,BD1883="342A",BD1883="342B"),PorcenRet(BD1883,BH1883,BI1883),INDEX(PORCENTAJEBUSCAR,MATCH(BD1883,CódigoRET,0),4)*1),"")</f>
        <v/>
      </c>
      <c r="BG1883">
        <f t="shared" si="206"/>
        <v>0</v>
      </c>
      <c r="BO1883">
        <f t="shared" si="207"/>
        <v>0</v>
      </c>
      <c r="CC1883">
        <f t="shared" si="208"/>
        <v>0</v>
      </c>
      <c r="CD1883">
        <f t="shared" si="209"/>
        <v>0</v>
      </c>
      <c r="CG1883">
        <f ca="1">IFERROR(INDIRECT("IVA!X"&amp;MATCH(MID(COMPRAS!C1783,1,2)&amp;MID(COMPRAS!F1783,1,2)&amp;MID(COMPRAS!D1783,1,2),IVA!W:W,0)),"SIN COD.")</f>
        <v>0</v>
      </c>
      <c r="CH1883">
        <f ca="1">IFERROR(INDIRECT("IVA!Y"&amp;MATCH(MID(COMPRAS!C1783,1,2)&amp;MID(COMPRAS!F1783,1,2)&amp;MID(COMPRAS!D1783,1,2),IVA!W:W,0)),"SIN COD.")</f>
        <v>0</v>
      </c>
    </row>
    <row r="1884" spans="1:86" x14ac:dyDescent="0.25">
      <c r="A1884"/>
      <c r="B1884"/>
      <c r="D1884"/>
      <c r="AL1884">
        <f t="shared" si="203"/>
        <v>0</v>
      </c>
      <c r="AQ1884">
        <f t="shared" si="204"/>
        <v>0</v>
      </c>
      <c r="AR1884" t="str">
        <f>IFERROR(IF(OR(AP1884=338,AP1884=340,AP1884=341,AP1884=342,AP1884="342A",AP1884="342B"),PorcenRet(AP1884,AT1884,AU1884),INDEX(PORCENTAJEBUSCAR,MATCH(AP1884,CódigoRET,0),4)*1),"")</f>
        <v/>
      </c>
      <c r="AS1884">
        <f t="shared" si="205"/>
        <v>0</v>
      </c>
      <c r="BF1884" t="str">
        <f>IFERROR(IF(OR(BD1884=338,BD1884=340,BD1884=341,BD1884=342,BD1884="342A",BD1884="342B"),PorcenRet(BD1884,BH1884,BI1884),INDEX(PORCENTAJEBUSCAR,MATCH(BD1884,CódigoRET,0),4)*1),"")</f>
        <v/>
      </c>
      <c r="BG1884">
        <f t="shared" si="206"/>
        <v>0</v>
      </c>
      <c r="BO1884">
        <f t="shared" si="207"/>
        <v>0</v>
      </c>
      <c r="CC1884">
        <f t="shared" si="208"/>
        <v>0</v>
      </c>
      <c r="CD1884">
        <f t="shared" si="209"/>
        <v>0</v>
      </c>
      <c r="CG1884">
        <f ca="1">IFERROR(INDIRECT("IVA!X"&amp;MATCH(MID(COMPRAS!C1784,1,2)&amp;MID(COMPRAS!F1784,1,2)&amp;MID(COMPRAS!D1784,1,2),IVA!W:W,0)),"SIN COD.")</f>
        <v>0</v>
      </c>
      <c r="CH1884">
        <f ca="1">IFERROR(INDIRECT("IVA!Y"&amp;MATCH(MID(COMPRAS!C1784,1,2)&amp;MID(COMPRAS!F1784,1,2)&amp;MID(COMPRAS!D1784,1,2),IVA!W:W,0)),"SIN COD.")</f>
        <v>0</v>
      </c>
    </row>
    <row r="1885" spans="1:86" x14ac:dyDescent="0.25">
      <c r="A1885"/>
      <c r="B1885"/>
      <c r="D1885"/>
      <c r="AL1885">
        <f t="shared" si="203"/>
        <v>0</v>
      </c>
      <c r="AQ1885">
        <f t="shared" si="204"/>
        <v>0</v>
      </c>
      <c r="AR1885" t="str">
        <f>IFERROR(IF(OR(AP1885=338,AP1885=340,AP1885=341,AP1885=342,AP1885="342A",AP1885="342B"),PorcenRet(AP1885,AT1885,AU1885),INDEX(PORCENTAJEBUSCAR,MATCH(AP1885,CódigoRET,0),4)*1),"")</f>
        <v/>
      </c>
      <c r="AS1885">
        <f t="shared" si="205"/>
        <v>0</v>
      </c>
      <c r="BF1885" t="str">
        <f>IFERROR(IF(OR(BD1885=338,BD1885=340,BD1885=341,BD1885=342,BD1885="342A",BD1885="342B"),PorcenRet(BD1885,BH1885,BI1885),INDEX(PORCENTAJEBUSCAR,MATCH(BD1885,CódigoRET,0),4)*1),"")</f>
        <v/>
      </c>
      <c r="BG1885">
        <f t="shared" si="206"/>
        <v>0</v>
      </c>
      <c r="BO1885">
        <f t="shared" si="207"/>
        <v>0</v>
      </c>
      <c r="CC1885">
        <f t="shared" si="208"/>
        <v>0</v>
      </c>
      <c r="CD1885">
        <f t="shared" si="209"/>
        <v>0</v>
      </c>
      <c r="CG1885">
        <f ca="1">IFERROR(INDIRECT("IVA!X"&amp;MATCH(MID(COMPRAS!C1785,1,2)&amp;MID(COMPRAS!F1785,1,2)&amp;MID(COMPRAS!D1785,1,2),IVA!W:W,0)),"SIN COD.")</f>
        <v>0</v>
      </c>
      <c r="CH1885">
        <f ca="1">IFERROR(INDIRECT("IVA!Y"&amp;MATCH(MID(COMPRAS!C1785,1,2)&amp;MID(COMPRAS!F1785,1,2)&amp;MID(COMPRAS!D1785,1,2),IVA!W:W,0)),"SIN COD.")</f>
        <v>0</v>
      </c>
    </row>
    <row r="1886" spans="1:86" x14ac:dyDescent="0.25">
      <c r="A1886"/>
      <c r="B1886"/>
      <c r="D1886"/>
      <c r="AL1886">
        <f t="shared" si="203"/>
        <v>0</v>
      </c>
      <c r="AQ1886">
        <f t="shared" si="204"/>
        <v>0</v>
      </c>
      <c r="AR1886" t="str">
        <f>IFERROR(IF(OR(AP1886=338,AP1886=340,AP1886=341,AP1886=342,AP1886="342A",AP1886="342B"),PorcenRet(AP1886,AT1886,AU1886),INDEX(PORCENTAJEBUSCAR,MATCH(AP1886,CódigoRET,0),4)*1),"")</f>
        <v/>
      </c>
      <c r="AS1886">
        <f t="shared" si="205"/>
        <v>0</v>
      </c>
      <c r="BF1886" t="str">
        <f>IFERROR(IF(OR(BD1886=338,BD1886=340,BD1886=341,BD1886=342,BD1886="342A",BD1886="342B"),PorcenRet(BD1886,BH1886,BI1886),INDEX(PORCENTAJEBUSCAR,MATCH(BD1886,CódigoRET,0),4)*1),"")</f>
        <v/>
      </c>
      <c r="BG1886">
        <f t="shared" si="206"/>
        <v>0</v>
      </c>
      <c r="BO1886">
        <f t="shared" si="207"/>
        <v>0</v>
      </c>
      <c r="CC1886">
        <f t="shared" si="208"/>
        <v>0</v>
      </c>
      <c r="CD1886">
        <f t="shared" si="209"/>
        <v>0</v>
      </c>
      <c r="CG1886">
        <f ca="1">IFERROR(INDIRECT("IVA!X"&amp;MATCH(MID(COMPRAS!C1786,1,2)&amp;MID(COMPRAS!F1786,1,2)&amp;MID(COMPRAS!D1786,1,2),IVA!W:W,0)),"SIN COD.")</f>
        <v>0</v>
      </c>
      <c r="CH1886">
        <f ca="1">IFERROR(INDIRECT("IVA!Y"&amp;MATCH(MID(COMPRAS!C1786,1,2)&amp;MID(COMPRAS!F1786,1,2)&amp;MID(COMPRAS!D1786,1,2),IVA!W:W,0)),"SIN COD.")</f>
        <v>0</v>
      </c>
    </row>
    <row r="1887" spans="1:86" x14ac:dyDescent="0.25">
      <c r="A1887"/>
      <c r="B1887"/>
      <c r="D1887"/>
      <c r="AL1887">
        <f t="shared" si="203"/>
        <v>0</v>
      </c>
      <c r="AQ1887">
        <f t="shared" si="204"/>
        <v>0</v>
      </c>
      <c r="AR1887" t="str">
        <f>IFERROR(IF(OR(AP1887=338,AP1887=340,AP1887=341,AP1887=342,AP1887="342A",AP1887="342B"),PorcenRet(AP1887,AT1887,AU1887),INDEX(PORCENTAJEBUSCAR,MATCH(AP1887,CódigoRET,0),4)*1),"")</f>
        <v/>
      </c>
      <c r="AS1887">
        <f t="shared" si="205"/>
        <v>0</v>
      </c>
      <c r="BF1887" t="str">
        <f>IFERROR(IF(OR(BD1887=338,BD1887=340,BD1887=341,BD1887=342,BD1887="342A",BD1887="342B"),PorcenRet(BD1887,BH1887,BI1887),INDEX(PORCENTAJEBUSCAR,MATCH(BD1887,CódigoRET,0),4)*1),"")</f>
        <v/>
      </c>
      <c r="BG1887">
        <f t="shared" si="206"/>
        <v>0</v>
      </c>
      <c r="BO1887">
        <f t="shared" si="207"/>
        <v>0</v>
      </c>
      <c r="CC1887">
        <f t="shared" si="208"/>
        <v>0</v>
      </c>
      <c r="CD1887">
        <f t="shared" si="209"/>
        <v>0</v>
      </c>
      <c r="CG1887">
        <f ca="1">IFERROR(INDIRECT("IVA!X"&amp;MATCH(MID(COMPRAS!C1787,1,2)&amp;MID(COMPRAS!F1787,1,2)&amp;MID(COMPRAS!D1787,1,2),IVA!W:W,0)),"SIN COD.")</f>
        <v>0</v>
      </c>
      <c r="CH1887">
        <f ca="1">IFERROR(INDIRECT("IVA!Y"&amp;MATCH(MID(COMPRAS!C1787,1,2)&amp;MID(COMPRAS!F1787,1,2)&amp;MID(COMPRAS!D1787,1,2),IVA!W:W,0)),"SIN COD.")</f>
        <v>0</v>
      </c>
    </row>
    <row r="1888" spans="1:86" x14ac:dyDescent="0.25">
      <c r="A1888"/>
      <c r="B1888"/>
      <c r="D1888"/>
      <c r="AL1888">
        <f t="shared" si="203"/>
        <v>0</v>
      </c>
      <c r="AQ1888">
        <f t="shared" si="204"/>
        <v>0</v>
      </c>
      <c r="AR1888" t="str">
        <f>IFERROR(IF(OR(AP1888=338,AP1888=340,AP1888=341,AP1888=342,AP1888="342A",AP1888="342B"),PorcenRet(AP1888,AT1888,AU1888),INDEX(PORCENTAJEBUSCAR,MATCH(AP1888,CódigoRET,0),4)*1),"")</f>
        <v/>
      </c>
      <c r="AS1888">
        <f t="shared" si="205"/>
        <v>0</v>
      </c>
      <c r="BF1888" t="str">
        <f>IFERROR(IF(OR(BD1888=338,BD1888=340,BD1888=341,BD1888=342,BD1888="342A",BD1888="342B"),PorcenRet(BD1888,BH1888,BI1888),INDEX(PORCENTAJEBUSCAR,MATCH(BD1888,CódigoRET,0),4)*1),"")</f>
        <v/>
      </c>
      <c r="BG1888">
        <f t="shared" si="206"/>
        <v>0</v>
      </c>
      <c r="BO1888">
        <f t="shared" si="207"/>
        <v>0</v>
      </c>
      <c r="CC1888">
        <f t="shared" si="208"/>
        <v>0</v>
      </c>
      <c r="CD1888">
        <f t="shared" si="209"/>
        <v>0</v>
      </c>
      <c r="CG1888">
        <f ca="1">IFERROR(INDIRECT("IVA!X"&amp;MATCH(MID(COMPRAS!C1788,1,2)&amp;MID(COMPRAS!F1788,1,2)&amp;MID(COMPRAS!D1788,1,2),IVA!W:W,0)),"SIN COD.")</f>
        <v>0</v>
      </c>
      <c r="CH1888">
        <f ca="1">IFERROR(INDIRECT("IVA!Y"&amp;MATCH(MID(COMPRAS!C1788,1,2)&amp;MID(COMPRAS!F1788,1,2)&amp;MID(COMPRAS!D1788,1,2),IVA!W:W,0)),"SIN COD.")</f>
        <v>0</v>
      </c>
    </row>
    <row r="1889" spans="1:86" x14ac:dyDescent="0.25">
      <c r="A1889"/>
      <c r="B1889"/>
      <c r="D1889"/>
      <c r="AL1889">
        <f t="shared" si="203"/>
        <v>0</v>
      </c>
      <c r="AQ1889">
        <f t="shared" si="204"/>
        <v>0</v>
      </c>
      <c r="AR1889" t="str">
        <f>IFERROR(IF(OR(AP1889=338,AP1889=340,AP1889=341,AP1889=342,AP1889="342A",AP1889="342B"),PorcenRet(AP1889,AT1889,AU1889),INDEX(PORCENTAJEBUSCAR,MATCH(AP1889,CódigoRET,0),4)*1),"")</f>
        <v/>
      </c>
      <c r="AS1889">
        <f t="shared" si="205"/>
        <v>0</v>
      </c>
      <c r="BF1889" t="str">
        <f>IFERROR(IF(OR(BD1889=338,BD1889=340,BD1889=341,BD1889=342,BD1889="342A",BD1889="342B"),PorcenRet(BD1889,BH1889,BI1889),INDEX(PORCENTAJEBUSCAR,MATCH(BD1889,CódigoRET,0),4)*1),"")</f>
        <v/>
      </c>
      <c r="BG1889">
        <f t="shared" si="206"/>
        <v>0</v>
      </c>
      <c r="BO1889">
        <f t="shared" si="207"/>
        <v>0</v>
      </c>
      <c r="CC1889">
        <f t="shared" si="208"/>
        <v>0</v>
      </c>
      <c r="CD1889">
        <f t="shared" si="209"/>
        <v>0</v>
      </c>
      <c r="CG1889">
        <f ca="1">IFERROR(INDIRECT("IVA!X"&amp;MATCH(MID(COMPRAS!C1789,1,2)&amp;MID(COMPRAS!F1789,1,2)&amp;MID(COMPRAS!D1789,1,2),IVA!W:W,0)),"SIN COD.")</f>
        <v>0</v>
      </c>
      <c r="CH1889">
        <f ca="1">IFERROR(INDIRECT("IVA!Y"&amp;MATCH(MID(COMPRAS!C1789,1,2)&amp;MID(COMPRAS!F1789,1,2)&amp;MID(COMPRAS!D1789,1,2),IVA!W:W,0)),"SIN COD.")</f>
        <v>0</v>
      </c>
    </row>
    <row r="1890" spans="1:86" x14ac:dyDescent="0.25">
      <c r="A1890"/>
      <c r="B1890"/>
      <c r="D1890"/>
      <c r="AL1890">
        <f t="shared" si="203"/>
        <v>0</v>
      </c>
      <c r="AQ1890">
        <f t="shared" si="204"/>
        <v>0</v>
      </c>
      <c r="AR1890" t="str">
        <f>IFERROR(IF(OR(AP1890=338,AP1890=340,AP1890=341,AP1890=342,AP1890="342A",AP1890="342B"),PorcenRet(AP1890,AT1890,AU1890),INDEX(PORCENTAJEBUSCAR,MATCH(AP1890,CódigoRET,0),4)*1),"")</f>
        <v/>
      </c>
      <c r="AS1890">
        <f t="shared" si="205"/>
        <v>0</v>
      </c>
      <c r="BF1890" t="str">
        <f>IFERROR(IF(OR(BD1890=338,BD1890=340,BD1890=341,BD1890=342,BD1890="342A",BD1890="342B"),PorcenRet(BD1890,BH1890,BI1890),INDEX(PORCENTAJEBUSCAR,MATCH(BD1890,CódigoRET,0),4)*1),"")</f>
        <v/>
      </c>
      <c r="BG1890">
        <f t="shared" si="206"/>
        <v>0</v>
      </c>
      <c r="BO1890">
        <f t="shared" si="207"/>
        <v>0</v>
      </c>
      <c r="CC1890">
        <f t="shared" si="208"/>
        <v>0</v>
      </c>
      <c r="CD1890">
        <f t="shared" si="209"/>
        <v>0</v>
      </c>
      <c r="CG1890">
        <f ca="1">IFERROR(INDIRECT("IVA!X"&amp;MATCH(MID(COMPRAS!C1790,1,2)&amp;MID(COMPRAS!F1790,1,2)&amp;MID(COMPRAS!D1790,1,2),IVA!W:W,0)),"SIN COD.")</f>
        <v>0</v>
      </c>
      <c r="CH1890">
        <f ca="1">IFERROR(INDIRECT("IVA!Y"&amp;MATCH(MID(COMPRAS!C1790,1,2)&amp;MID(COMPRAS!F1790,1,2)&amp;MID(COMPRAS!D1790,1,2),IVA!W:W,0)),"SIN COD.")</f>
        <v>0</v>
      </c>
    </row>
    <row r="1891" spans="1:86" x14ac:dyDescent="0.25">
      <c r="A1891"/>
      <c r="B1891"/>
      <c r="D1891"/>
      <c r="AL1891">
        <f t="shared" si="203"/>
        <v>0</v>
      </c>
      <c r="AQ1891">
        <f t="shared" si="204"/>
        <v>0</v>
      </c>
      <c r="AR1891" t="str">
        <f>IFERROR(IF(OR(AP1891=338,AP1891=340,AP1891=341,AP1891=342,AP1891="342A",AP1891="342B"),PorcenRet(AP1891,AT1891,AU1891),INDEX(PORCENTAJEBUSCAR,MATCH(AP1891,CódigoRET,0),4)*1),"")</f>
        <v/>
      </c>
      <c r="AS1891">
        <f t="shared" si="205"/>
        <v>0</v>
      </c>
      <c r="BF1891" t="str">
        <f>IFERROR(IF(OR(BD1891=338,BD1891=340,BD1891=341,BD1891=342,BD1891="342A",BD1891="342B"),PorcenRet(BD1891,BH1891,BI1891),INDEX(PORCENTAJEBUSCAR,MATCH(BD1891,CódigoRET,0),4)*1),"")</f>
        <v/>
      </c>
      <c r="BG1891">
        <f t="shared" si="206"/>
        <v>0</v>
      </c>
      <c r="BO1891">
        <f t="shared" si="207"/>
        <v>0</v>
      </c>
      <c r="CC1891">
        <f t="shared" si="208"/>
        <v>0</v>
      </c>
      <c r="CD1891">
        <f t="shared" si="209"/>
        <v>0</v>
      </c>
      <c r="CG1891">
        <f ca="1">IFERROR(INDIRECT("IVA!X"&amp;MATCH(MID(COMPRAS!C1791,1,2)&amp;MID(COMPRAS!F1791,1,2)&amp;MID(COMPRAS!D1791,1,2),IVA!W:W,0)),"SIN COD.")</f>
        <v>0</v>
      </c>
      <c r="CH1891">
        <f ca="1">IFERROR(INDIRECT("IVA!Y"&amp;MATCH(MID(COMPRAS!C1791,1,2)&amp;MID(COMPRAS!F1791,1,2)&amp;MID(COMPRAS!D1791,1,2),IVA!W:W,0)),"SIN COD.")</f>
        <v>0</v>
      </c>
    </row>
    <row r="1892" spans="1:86" x14ac:dyDescent="0.25">
      <c r="A1892"/>
      <c r="B1892"/>
      <c r="D1892"/>
      <c r="AL1892">
        <f t="shared" si="203"/>
        <v>0</v>
      </c>
      <c r="AQ1892">
        <f t="shared" si="204"/>
        <v>0</v>
      </c>
      <c r="AR1892" t="str">
        <f>IFERROR(IF(OR(AP1892=338,AP1892=340,AP1892=341,AP1892=342,AP1892="342A",AP1892="342B"),PorcenRet(AP1892,AT1892,AU1892),INDEX(PORCENTAJEBUSCAR,MATCH(AP1892,CódigoRET,0),4)*1),"")</f>
        <v/>
      </c>
      <c r="AS1892">
        <f t="shared" si="205"/>
        <v>0</v>
      </c>
      <c r="BF1892" t="str">
        <f>IFERROR(IF(OR(BD1892=338,BD1892=340,BD1892=341,BD1892=342,BD1892="342A",BD1892="342B"),PorcenRet(BD1892,BH1892,BI1892),INDEX(PORCENTAJEBUSCAR,MATCH(BD1892,CódigoRET,0),4)*1),"")</f>
        <v/>
      </c>
      <c r="BG1892">
        <f t="shared" si="206"/>
        <v>0</v>
      </c>
      <c r="BO1892">
        <f t="shared" si="207"/>
        <v>0</v>
      </c>
      <c r="CC1892">
        <f t="shared" si="208"/>
        <v>0</v>
      </c>
      <c r="CD1892">
        <f t="shared" si="209"/>
        <v>0</v>
      </c>
      <c r="CG1892">
        <f ca="1">IFERROR(INDIRECT("IVA!X"&amp;MATCH(MID(COMPRAS!C1792,1,2)&amp;MID(COMPRAS!F1792,1,2)&amp;MID(COMPRAS!D1792,1,2),IVA!W:W,0)),"SIN COD.")</f>
        <v>0</v>
      </c>
      <c r="CH1892">
        <f ca="1">IFERROR(INDIRECT("IVA!Y"&amp;MATCH(MID(COMPRAS!C1792,1,2)&amp;MID(COMPRAS!F1792,1,2)&amp;MID(COMPRAS!D1792,1,2),IVA!W:W,0)),"SIN COD.")</f>
        <v>0</v>
      </c>
    </row>
    <row r="1893" spans="1:86" x14ac:dyDescent="0.25">
      <c r="A1893"/>
      <c r="B1893"/>
      <c r="D1893"/>
      <c r="AL1893">
        <f t="shared" si="203"/>
        <v>0</v>
      </c>
      <c r="AQ1893">
        <f t="shared" si="204"/>
        <v>0</v>
      </c>
      <c r="AR1893" t="str">
        <f>IFERROR(IF(OR(AP1893=338,AP1893=340,AP1893=341,AP1893=342,AP1893="342A",AP1893="342B"),PorcenRet(AP1893,AT1893,AU1893),INDEX(PORCENTAJEBUSCAR,MATCH(AP1893,CódigoRET,0),4)*1),"")</f>
        <v/>
      </c>
      <c r="AS1893">
        <f t="shared" si="205"/>
        <v>0</v>
      </c>
      <c r="BF1893" t="str">
        <f>IFERROR(IF(OR(BD1893=338,BD1893=340,BD1893=341,BD1893=342,BD1893="342A",BD1893="342B"),PorcenRet(BD1893,BH1893,BI1893),INDEX(PORCENTAJEBUSCAR,MATCH(BD1893,CódigoRET,0),4)*1),"")</f>
        <v/>
      </c>
      <c r="BG1893">
        <f t="shared" si="206"/>
        <v>0</v>
      </c>
      <c r="BO1893">
        <f t="shared" si="207"/>
        <v>0</v>
      </c>
      <c r="CC1893">
        <f t="shared" si="208"/>
        <v>0</v>
      </c>
      <c r="CD1893">
        <f t="shared" si="209"/>
        <v>0</v>
      </c>
      <c r="CG1893">
        <f ca="1">IFERROR(INDIRECT("IVA!X"&amp;MATCH(MID(COMPRAS!C1793,1,2)&amp;MID(COMPRAS!F1793,1,2)&amp;MID(COMPRAS!D1793,1,2),IVA!W:W,0)),"SIN COD.")</f>
        <v>0</v>
      </c>
      <c r="CH1893">
        <f ca="1">IFERROR(INDIRECT("IVA!Y"&amp;MATCH(MID(COMPRAS!C1793,1,2)&amp;MID(COMPRAS!F1793,1,2)&amp;MID(COMPRAS!D1793,1,2),IVA!W:W,0)),"SIN COD.")</f>
        <v>0</v>
      </c>
    </row>
    <row r="1894" spans="1:86" x14ac:dyDescent="0.25">
      <c r="A1894"/>
      <c r="B1894"/>
      <c r="D1894"/>
      <c r="AL1894">
        <f t="shared" si="203"/>
        <v>0</v>
      </c>
      <c r="AQ1894">
        <f t="shared" si="204"/>
        <v>0</v>
      </c>
      <c r="AR1894" t="str">
        <f>IFERROR(IF(OR(AP1894=338,AP1894=340,AP1894=341,AP1894=342,AP1894="342A",AP1894="342B"),PorcenRet(AP1894,AT1894,AU1894),INDEX(PORCENTAJEBUSCAR,MATCH(AP1894,CódigoRET,0),4)*1),"")</f>
        <v/>
      </c>
      <c r="AS1894">
        <f t="shared" si="205"/>
        <v>0</v>
      </c>
      <c r="BF1894" t="str">
        <f>IFERROR(IF(OR(BD1894=338,BD1894=340,BD1894=341,BD1894=342,BD1894="342A",BD1894="342B"),PorcenRet(BD1894,BH1894,BI1894),INDEX(PORCENTAJEBUSCAR,MATCH(BD1894,CódigoRET,0),4)*1),"")</f>
        <v/>
      </c>
      <c r="BG1894">
        <f t="shared" si="206"/>
        <v>0</v>
      </c>
      <c r="BO1894">
        <f t="shared" si="207"/>
        <v>0</v>
      </c>
      <c r="CC1894">
        <f t="shared" si="208"/>
        <v>0</v>
      </c>
      <c r="CD1894">
        <f t="shared" si="209"/>
        <v>0</v>
      </c>
      <c r="CG1894">
        <f ca="1">IFERROR(INDIRECT("IVA!X"&amp;MATCH(MID(COMPRAS!C1794,1,2)&amp;MID(COMPRAS!F1794,1,2)&amp;MID(COMPRAS!D1794,1,2),IVA!W:W,0)),"SIN COD.")</f>
        <v>0</v>
      </c>
      <c r="CH1894">
        <f ca="1">IFERROR(INDIRECT("IVA!Y"&amp;MATCH(MID(COMPRAS!C1794,1,2)&amp;MID(COMPRAS!F1794,1,2)&amp;MID(COMPRAS!D1794,1,2),IVA!W:W,0)),"SIN COD.")</f>
        <v>0</v>
      </c>
    </row>
    <row r="1895" spans="1:86" x14ac:dyDescent="0.25">
      <c r="A1895"/>
      <c r="B1895"/>
      <c r="D1895"/>
      <c r="AL1895">
        <f t="shared" si="203"/>
        <v>0</v>
      </c>
      <c r="AQ1895">
        <f t="shared" si="204"/>
        <v>0</v>
      </c>
      <c r="AR1895" t="str">
        <f>IFERROR(IF(OR(AP1895=338,AP1895=340,AP1895=341,AP1895=342,AP1895="342A",AP1895="342B"),PorcenRet(AP1895,AT1895,AU1895),INDEX(PORCENTAJEBUSCAR,MATCH(AP1895,CódigoRET,0),4)*1),"")</f>
        <v/>
      </c>
      <c r="AS1895">
        <f t="shared" si="205"/>
        <v>0</v>
      </c>
      <c r="BF1895" t="str">
        <f>IFERROR(IF(OR(BD1895=338,BD1895=340,BD1895=341,BD1895=342,BD1895="342A",BD1895="342B"),PorcenRet(BD1895,BH1895,BI1895),INDEX(PORCENTAJEBUSCAR,MATCH(BD1895,CódigoRET,0),4)*1),"")</f>
        <v/>
      </c>
      <c r="BG1895">
        <f t="shared" si="206"/>
        <v>0</v>
      </c>
      <c r="BO1895">
        <f t="shared" si="207"/>
        <v>0</v>
      </c>
      <c r="CC1895">
        <f t="shared" si="208"/>
        <v>0</v>
      </c>
      <c r="CD1895">
        <f t="shared" si="209"/>
        <v>0</v>
      </c>
      <c r="CG1895">
        <f ca="1">IFERROR(INDIRECT("IVA!X"&amp;MATCH(MID(COMPRAS!C1795,1,2)&amp;MID(COMPRAS!F1795,1,2)&amp;MID(COMPRAS!D1795,1,2),IVA!W:W,0)),"SIN COD.")</f>
        <v>0</v>
      </c>
      <c r="CH1895">
        <f ca="1">IFERROR(INDIRECT("IVA!Y"&amp;MATCH(MID(COMPRAS!C1795,1,2)&amp;MID(COMPRAS!F1795,1,2)&amp;MID(COMPRAS!D1795,1,2),IVA!W:W,0)),"SIN COD.")</f>
        <v>0</v>
      </c>
    </row>
    <row r="1896" spans="1:86" x14ac:dyDescent="0.25">
      <c r="A1896"/>
      <c r="B1896"/>
      <c r="D1896"/>
      <c r="AL1896">
        <f t="shared" si="203"/>
        <v>0</v>
      </c>
      <c r="AQ1896">
        <f t="shared" si="204"/>
        <v>0</v>
      </c>
      <c r="AR1896" t="str">
        <f>IFERROR(IF(OR(AP1896=338,AP1896=340,AP1896=341,AP1896=342,AP1896="342A",AP1896="342B"),PorcenRet(AP1896,AT1896,AU1896),INDEX(PORCENTAJEBUSCAR,MATCH(AP1896,CódigoRET,0),4)*1),"")</f>
        <v/>
      </c>
      <c r="AS1896">
        <f t="shared" si="205"/>
        <v>0</v>
      </c>
      <c r="BF1896" t="str">
        <f>IFERROR(IF(OR(BD1896=338,BD1896=340,BD1896=341,BD1896=342,BD1896="342A",BD1896="342B"),PorcenRet(BD1896,BH1896,BI1896),INDEX(PORCENTAJEBUSCAR,MATCH(BD1896,CódigoRET,0),4)*1),"")</f>
        <v/>
      </c>
      <c r="BG1896">
        <f t="shared" si="206"/>
        <v>0</v>
      </c>
      <c r="BO1896">
        <f t="shared" si="207"/>
        <v>0</v>
      </c>
      <c r="CC1896">
        <f t="shared" si="208"/>
        <v>0</v>
      </c>
      <c r="CD1896">
        <f t="shared" si="209"/>
        <v>0</v>
      </c>
      <c r="CG1896">
        <f ca="1">IFERROR(INDIRECT("IVA!X"&amp;MATCH(MID(COMPRAS!C1796,1,2)&amp;MID(COMPRAS!F1796,1,2)&amp;MID(COMPRAS!D1796,1,2),IVA!W:W,0)),"SIN COD.")</f>
        <v>0</v>
      </c>
      <c r="CH1896">
        <f ca="1">IFERROR(INDIRECT("IVA!Y"&amp;MATCH(MID(COMPRAS!C1796,1,2)&amp;MID(COMPRAS!F1796,1,2)&amp;MID(COMPRAS!D1796,1,2),IVA!W:W,0)),"SIN COD.")</f>
        <v>0</v>
      </c>
    </row>
    <row r="1897" spans="1:86" x14ac:dyDescent="0.25">
      <c r="A1897"/>
      <c r="B1897"/>
      <c r="D1897"/>
      <c r="AL1897">
        <f t="shared" si="203"/>
        <v>0</v>
      </c>
      <c r="AQ1897">
        <f t="shared" si="204"/>
        <v>0</v>
      </c>
      <c r="AR1897" t="str">
        <f>IFERROR(IF(OR(AP1897=338,AP1897=340,AP1897=341,AP1897=342,AP1897="342A",AP1897="342B"),PorcenRet(AP1897,AT1897,AU1897),INDEX(PORCENTAJEBUSCAR,MATCH(AP1897,CódigoRET,0),4)*1),"")</f>
        <v/>
      </c>
      <c r="AS1897">
        <f t="shared" si="205"/>
        <v>0</v>
      </c>
      <c r="BF1897" t="str">
        <f>IFERROR(IF(OR(BD1897=338,BD1897=340,BD1897=341,BD1897=342,BD1897="342A",BD1897="342B"),PorcenRet(BD1897,BH1897,BI1897),INDEX(PORCENTAJEBUSCAR,MATCH(BD1897,CódigoRET,0),4)*1),"")</f>
        <v/>
      </c>
      <c r="BG1897">
        <f t="shared" si="206"/>
        <v>0</v>
      </c>
      <c r="BO1897">
        <f t="shared" si="207"/>
        <v>0</v>
      </c>
      <c r="CC1897">
        <f t="shared" si="208"/>
        <v>0</v>
      </c>
      <c r="CD1897">
        <f t="shared" si="209"/>
        <v>0</v>
      </c>
      <c r="CG1897">
        <f ca="1">IFERROR(INDIRECT("IVA!X"&amp;MATCH(MID(COMPRAS!C1797,1,2)&amp;MID(COMPRAS!F1797,1,2)&amp;MID(COMPRAS!D1797,1,2),IVA!W:W,0)),"SIN COD.")</f>
        <v>0</v>
      </c>
      <c r="CH1897">
        <f ca="1">IFERROR(INDIRECT("IVA!Y"&amp;MATCH(MID(COMPRAS!C1797,1,2)&amp;MID(COMPRAS!F1797,1,2)&amp;MID(COMPRAS!D1797,1,2),IVA!W:W,0)),"SIN COD.")</f>
        <v>0</v>
      </c>
    </row>
    <row r="1898" spans="1:86" x14ac:dyDescent="0.25">
      <c r="A1898"/>
      <c r="B1898"/>
      <c r="D1898"/>
      <c r="AL1898">
        <f t="shared" si="203"/>
        <v>0</v>
      </c>
      <c r="AQ1898">
        <f t="shared" si="204"/>
        <v>0</v>
      </c>
      <c r="AR1898" t="str">
        <f>IFERROR(IF(OR(AP1898=338,AP1898=340,AP1898=341,AP1898=342,AP1898="342A",AP1898="342B"),PorcenRet(AP1898,AT1898,AU1898),INDEX(PORCENTAJEBUSCAR,MATCH(AP1898,CódigoRET,0),4)*1),"")</f>
        <v/>
      </c>
      <c r="AS1898">
        <f t="shared" si="205"/>
        <v>0</v>
      </c>
      <c r="BF1898" t="str">
        <f>IFERROR(IF(OR(BD1898=338,BD1898=340,BD1898=341,BD1898=342,BD1898="342A",BD1898="342B"),PorcenRet(BD1898,BH1898,BI1898),INDEX(PORCENTAJEBUSCAR,MATCH(BD1898,CódigoRET,0),4)*1),"")</f>
        <v/>
      </c>
      <c r="BG1898">
        <f t="shared" si="206"/>
        <v>0</v>
      </c>
      <c r="BO1898">
        <f t="shared" si="207"/>
        <v>0</v>
      </c>
      <c r="CC1898">
        <f t="shared" si="208"/>
        <v>0</v>
      </c>
      <c r="CD1898">
        <f t="shared" si="209"/>
        <v>0</v>
      </c>
      <c r="CG1898">
        <f ca="1">IFERROR(INDIRECT("IVA!X"&amp;MATCH(MID(COMPRAS!C1798,1,2)&amp;MID(COMPRAS!F1798,1,2)&amp;MID(COMPRAS!D1798,1,2),IVA!W:W,0)),"SIN COD.")</f>
        <v>0</v>
      </c>
      <c r="CH1898">
        <f ca="1">IFERROR(INDIRECT("IVA!Y"&amp;MATCH(MID(COMPRAS!C1798,1,2)&amp;MID(COMPRAS!F1798,1,2)&amp;MID(COMPRAS!D1798,1,2),IVA!W:W,0)),"SIN COD.")</f>
        <v>0</v>
      </c>
    </row>
    <row r="1899" spans="1:86" x14ac:dyDescent="0.25">
      <c r="A1899"/>
      <c r="B1899"/>
      <c r="D1899"/>
      <c r="AL1899">
        <f t="shared" si="203"/>
        <v>0</v>
      </c>
      <c r="AQ1899">
        <f t="shared" si="204"/>
        <v>0</v>
      </c>
      <c r="AR1899" t="str">
        <f>IFERROR(IF(OR(AP1899=338,AP1899=340,AP1899=341,AP1899=342,AP1899="342A",AP1899="342B"),PorcenRet(AP1899,AT1899,AU1899),INDEX(PORCENTAJEBUSCAR,MATCH(AP1899,CódigoRET,0),4)*1),"")</f>
        <v/>
      </c>
      <c r="AS1899">
        <f t="shared" si="205"/>
        <v>0</v>
      </c>
      <c r="BF1899" t="str">
        <f>IFERROR(IF(OR(BD1899=338,BD1899=340,BD1899=341,BD1899=342,BD1899="342A",BD1899="342B"),PorcenRet(BD1899,BH1899,BI1899),INDEX(PORCENTAJEBUSCAR,MATCH(BD1899,CódigoRET,0),4)*1),"")</f>
        <v/>
      </c>
      <c r="BG1899">
        <f t="shared" si="206"/>
        <v>0</v>
      </c>
      <c r="BO1899">
        <f t="shared" si="207"/>
        <v>0</v>
      </c>
      <c r="CC1899">
        <f t="shared" si="208"/>
        <v>0</v>
      </c>
      <c r="CD1899">
        <f t="shared" si="209"/>
        <v>0</v>
      </c>
      <c r="CG1899">
        <f ca="1">IFERROR(INDIRECT("IVA!X"&amp;MATCH(MID(COMPRAS!C1799,1,2)&amp;MID(COMPRAS!F1799,1,2)&amp;MID(COMPRAS!D1799,1,2),IVA!W:W,0)),"SIN COD.")</f>
        <v>0</v>
      </c>
      <c r="CH1899">
        <f ca="1">IFERROR(INDIRECT("IVA!Y"&amp;MATCH(MID(COMPRAS!C1799,1,2)&amp;MID(COMPRAS!F1799,1,2)&amp;MID(COMPRAS!D1799,1,2),IVA!W:W,0)),"SIN COD.")</f>
        <v>0</v>
      </c>
    </row>
    <row r="1900" spans="1:86" x14ac:dyDescent="0.25">
      <c r="A1900"/>
      <c r="B1900"/>
      <c r="D1900"/>
      <c r="AL1900">
        <f t="shared" si="203"/>
        <v>0</v>
      </c>
      <c r="AQ1900">
        <f t="shared" si="204"/>
        <v>0</v>
      </c>
      <c r="AR1900" t="str">
        <f>IFERROR(IF(OR(AP1900=338,AP1900=340,AP1900=341,AP1900=342,AP1900="342A",AP1900="342B"),PorcenRet(AP1900,AT1900,AU1900),INDEX(PORCENTAJEBUSCAR,MATCH(AP1900,CódigoRET,0),4)*1),"")</f>
        <v/>
      </c>
      <c r="AS1900">
        <f t="shared" si="205"/>
        <v>0</v>
      </c>
      <c r="BF1900" t="str">
        <f>IFERROR(IF(OR(BD1900=338,BD1900=340,BD1900=341,BD1900=342,BD1900="342A",BD1900="342B"),PorcenRet(BD1900,BH1900,BI1900),INDEX(PORCENTAJEBUSCAR,MATCH(BD1900,CódigoRET,0),4)*1),"")</f>
        <v/>
      </c>
      <c r="BG1900">
        <f t="shared" si="206"/>
        <v>0</v>
      </c>
      <c r="BO1900">
        <f t="shared" si="207"/>
        <v>0</v>
      </c>
      <c r="CC1900">
        <f t="shared" si="208"/>
        <v>0</v>
      </c>
      <c r="CD1900">
        <f t="shared" si="209"/>
        <v>0</v>
      </c>
      <c r="CG1900">
        <f ca="1">IFERROR(INDIRECT("IVA!X"&amp;MATCH(MID(COMPRAS!C1800,1,2)&amp;MID(COMPRAS!F1800,1,2)&amp;MID(COMPRAS!D1800,1,2),IVA!W:W,0)),"SIN COD.")</f>
        <v>0</v>
      </c>
      <c r="CH1900">
        <f ca="1">IFERROR(INDIRECT("IVA!Y"&amp;MATCH(MID(COMPRAS!C1800,1,2)&amp;MID(COMPRAS!F1800,1,2)&amp;MID(COMPRAS!D1800,1,2),IVA!W:W,0)),"SIN COD.")</f>
        <v>0</v>
      </c>
    </row>
    <row r="1901" spans="1:86" x14ac:dyDescent="0.25">
      <c r="A1901"/>
      <c r="B1901"/>
      <c r="D1901"/>
      <c r="AL1901">
        <f t="shared" si="203"/>
        <v>0</v>
      </c>
      <c r="AQ1901">
        <f t="shared" si="204"/>
        <v>0</v>
      </c>
      <c r="AR1901" t="str">
        <f>IFERROR(IF(OR(AP1901=338,AP1901=340,AP1901=341,AP1901=342,AP1901="342A",AP1901="342B"),PorcenRet(AP1901,AT1901,AU1901),INDEX(PORCENTAJEBUSCAR,MATCH(AP1901,CódigoRET,0),4)*1),"")</f>
        <v/>
      </c>
      <c r="AS1901">
        <f t="shared" si="205"/>
        <v>0</v>
      </c>
      <c r="BF1901" t="str">
        <f>IFERROR(IF(OR(BD1901=338,BD1901=340,BD1901=341,BD1901=342,BD1901="342A",BD1901="342B"),PorcenRet(BD1901,BH1901,BI1901),INDEX(PORCENTAJEBUSCAR,MATCH(BD1901,CódigoRET,0),4)*1),"")</f>
        <v/>
      </c>
      <c r="BG1901">
        <f t="shared" si="206"/>
        <v>0</v>
      </c>
      <c r="BO1901">
        <f t="shared" si="207"/>
        <v>0</v>
      </c>
      <c r="CC1901">
        <f t="shared" si="208"/>
        <v>0</v>
      </c>
      <c r="CD1901">
        <f t="shared" si="209"/>
        <v>0</v>
      </c>
      <c r="CG1901">
        <f ca="1">IFERROR(INDIRECT("IVA!X"&amp;MATCH(MID(COMPRAS!C1801,1,2)&amp;MID(COMPRAS!F1801,1,2)&amp;MID(COMPRAS!D1801,1,2),IVA!W:W,0)),"SIN COD.")</f>
        <v>0</v>
      </c>
      <c r="CH1901">
        <f ca="1">IFERROR(INDIRECT("IVA!Y"&amp;MATCH(MID(COMPRAS!C1801,1,2)&amp;MID(COMPRAS!F1801,1,2)&amp;MID(COMPRAS!D1801,1,2),IVA!W:W,0)),"SIN COD.")</f>
        <v>0</v>
      </c>
    </row>
    <row r="1902" spans="1:86" x14ac:dyDescent="0.25">
      <c r="A1902"/>
      <c r="B1902"/>
      <c r="D1902"/>
      <c r="AL1902">
        <f t="shared" si="203"/>
        <v>0</v>
      </c>
      <c r="AQ1902">
        <f t="shared" si="204"/>
        <v>0</v>
      </c>
      <c r="AR1902" t="str">
        <f>IFERROR(IF(OR(AP1902=338,AP1902=340,AP1902=341,AP1902=342,AP1902="342A",AP1902="342B"),PorcenRet(AP1902,AT1902,AU1902),INDEX(PORCENTAJEBUSCAR,MATCH(AP1902,CódigoRET,0),4)*1),"")</f>
        <v/>
      </c>
      <c r="AS1902">
        <f t="shared" si="205"/>
        <v>0</v>
      </c>
      <c r="BF1902" t="str">
        <f>IFERROR(IF(OR(BD1902=338,BD1902=340,BD1902=341,BD1902=342,BD1902="342A",BD1902="342B"),PorcenRet(BD1902,BH1902,BI1902),INDEX(PORCENTAJEBUSCAR,MATCH(BD1902,CódigoRET,0),4)*1),"")</f>
        <v/>
      </c>
      <c r="BG1902">
        <f t="shared" si="206"/>
        <v>0</v>
      </c>
      <c r="BO1902">
        <f t="shared" si="207"/>
        <v>0</v>
      </c>
      <c r="CC1902">
        <f t="shared" si="208"/>
        <v>0</v>
      </c>
      <c r="CD1902">
        <f t="shared" si="209"/>
        <v>0</v>
      </c>
      <c r="CG1902">
        <f ca="1">IFERROR(INDIRECT("IVA!X"&amp;MATCH(MID(COMPRAS!C1802,1,2)&amp;MID(COMPRAS!F1802,1,2)&amp;MID(COMPRAS!D1802,1,2),IVA!W:W,0)),"SIN COD.")</f>
        <v>0</v>
      </c>
      <c r="CH1902">
        <f ca="1">IFERROR(INDIRECT("IVA!Y"&amp;MATCH(MID(COMPRAS!C1802,1,2)&amp;MID(COMPRAS!F1802,1,2)&amp;MID(COMPRAS!D1802,1,2),IVA!W:W,0)),"SIN COD.")</f>
        <v>0</v>
      </c>
    </row>
    <row r="1903" spans="1:86" x14ac:dyDescent="0.25">
      <c r="A1903"/>
      <c r="B1903"/>
      <c r="D1903"/>
      <c r="AL1903">
        <f t="shared" si="203"/>
        <v>0</v>
      </c>
      <c r="AQ1903">
        <f t="shared" si="204"/>
        <v>0</v>
      </c>
      <c r="AR1903" t="str">
        <f>IFERROR(IF(OR(AP1903=338,AP1903=340,AP1903=341,AP1903=342,AP1903="342A",AP1903="342B"),PorcenRet(AP1903,AT1903,AU1903),INDEX(PORCENTAJEBUSCAR,MATCH(AP1903,CódigoRET,0),4)*1),"")</f>
        <v/>
      </c>
      <c r="AS1903">
        <f t="shared" si="205"/>
        <v>0</v>
      </c>
      <c r="BF1903" t="str">
        <f>IFERROR(IF(OR(BD1903=338,BD1903=340,BD1903=341,BD1903=342,BD1903="342A",BD1903="342B"),PorcenRet(BD1903,BH1903,BI1903),INDEX(PORCENTAJEBUSCAR,MATCH(BD1903,CódigoRET,0),4)*1),"")</f>
        <v/>
      </c>
      <c r="BG1903">
        <f t="shared" si="206"/>
        <v>0</v>
      </c>
      <c r="BO1903">
        <f t="shared" si="207"/>
        <v>0</v>
      </c>
      <c r="CC1903">
        <f t="shared" si="208"/>
        <v>0</v>
      </c>
      <c r="CD1903">
        <f t="shared" si="209"/>
        <v>0</v>
      </c>
      <c r="CG1903">
        <f ca="1">IFERROR(INDIRECT("IVA!X"&amp;MATCH(MID(COMPRAS!C1803,1,2)&amp;MID(COMPRAS!F1803,1,2)&amp;MID(COMPRAS!D1803,1,2),IVA!W:W,0)),"SIN COD.")</f>
        <v>0</v>
      </c>
      <c r="CH1903">
        <f ca="1">IFERROR(INDIRECT("IVA!Y"&amp;MATCH(MID(COMPRAS!C1803,1,2)&amp;MID(COMPRAS!F1803,1,2)&amp;MID(COMPRAS!D1803,1,2),IVA!W:W,0)),"SIN COD.")</f>
        <v>0</v>
      </c>
    </row>
    <row r="1904" spans="1:86" x14ac:dyDescent="0.25">
      <c r="A1904"/>
      <c r="B1904"/>
      <c r="D1904"/>
      <c r="AL1904">
        <f t="shared" si="203"/>
        <v>0</v>
      </c>
      <c r="AQ1904">
        <f t="shared" si="204"/>
        <v>0</v>
      </c>
      <c r="AR1904" t="str">
        <f>IFERROR(IF(OR(AP1904=338,AP1904=340,AP1904=341,AP1904=342,AP1904="342A",AP1904="342B"),PorcenRet(AP1904,AT1904,AU1904),INDEX(PORCENTAJEBUSCAR,MATCH(AP1904,CódigoRET,0),4)*1),"")</f>
        <v/>
      </c>
      <c r="AS1904">
        <f t="shared" si="205"/>
        <v>0</v>
      </c>
      <c r="BF1904" t="str">
        <f>IFERROR(IF(OR(BD1904=338,BD1904=340,BD1904=341,BD1904=342,BD1904="342A",BD1904="342B"),PorcenRet(BD1904,BH1904,BI1904),INDEX(PORCENTAJEBUSCAR,MATCH(BD1904,CódigoRET,0),4)*1),"")</f>
        <v/>
      </c>
      <c r="BG1904">
        <f t="shared" si="206"/>
        <v>0</v>
      </c>
      <c r="BO1904">
        <f t="shared" si="207"/>
        <v>0</v>
      </c>
      <c r="CC1904">
        <f t="shared" si="208"/>
        <v>0</v>
      </c>
      <c r="CD1904">
        <f t="shared" si="209"/>
        <v>0</v>
      </c>
      <c r="CG1904">
        <f ca="1">IFERROR(INDIRECT("IVA!X"&amp;MATCH(MID(COMPRAS!C1804,1,2)&amp;MID(COMPRAS!F1804,1,2)&amp;MID(COMPRAS!D1804,1,2),IVA!W:W,0)),"SIN COD.")</f>
        <v>0</v>
      </c>
      <c r="CH1904">
        <f ca="1">IFERROR(INDIRECT("IVA!Y"&amp;MATCH(MID(COMPRAS!C1804,1,2)&amp;MID(COMPRAS!F1804,1,2)&amp;MID(COMPRAS!D1804,1,2),IVA!W:W,0)),"SIN COD.")</f>
        <v>0</v>
      </c>
    </row>
    <row r="1905" spans="1:86" x14ac:dyDescent="0.25">
      <c r="A1905"/>
      <c r="B1905"/>
      <c r="D1905"/>
      <c r="AL1905">
        <f t="shared" si="203"/>
        <v>0</v>
      </c>
      <c r="AQ1905">
        <f t="shared" si="204"/>
        <v>0</v>
      </c>
      <c r="AR1905" t="str">
        <f>IFERROR(IF(OR(AP1905=338,AP1905=340,AP1905=341,AP1905=342,AP1905="342A",AP1905="342B"),PorcenRet(AP1905,AT1905,AU1905),INDEX(PORCENTAJEBUSCAR,MATCH(AP1905,CódigoRET,0),4)*1),"")</f>
        <v/>
      </c>
      <c r="AS1905">
        <f t="shared" si="205"/>
        <v>0</v>
      </c>
      <c r="BF1905" t="str">
        <f>IFERROR(IF(OR(BD1905=338,BD1905=340,BD1905=341,BD1905=342,BD1905="342A",BD1905="342B"),PorcenRet(BD1905,BH1905,BI1905),INDEX(PORCENTAJEBUSCAR,MATCH(BD1905,CódigoRET,0),4)*1),"")</f>
        <v/>
      </c>
      <c r="BG1905">
        <f t="shared" si="206"/>
        <v>0</v>
      </c>
      <c r="BO1905">
        <f t="shared" si="207"/>
        <v>0</v>
      </c>
      <c r="CC1905">
        <f t="shared" si="208"/>
        <v>0</v>
      </c>
      <c r="CD1905">
        <f t="shared" si="209"/>
        <v>0</v>
      </c>
      <c r="CG1905">
        <f ca="1">IFERROR(INDIRECT("IVA!X"&amp;MATCH(MID(COMPRAS!C1805,1,2)&amp;MID(COMPRAS!F1805,1,2)&amp;MID(COMPRAS!D1805,1,2),IVA!W:W,0)),"SIN COD.")</f>
        <v>0</v>
      </c>
      <c r="CH1905">
        <f ca="1">IFERROR(INDIRECT("IVA!Y"&amp;MATCH(MID(COMPRAS!C1805,1,2)&amp;MID(COMPRAS!F1805,1,2)&amp;MID(COMPRAS!D1805,1,2),IVA!W:W,0)),"SIN COD.")</f>
        <v>0</v>
      </c>
    </row>
    <row r="1906" spans="1:86" x14ac:dyDescent="0.25">
      <c r="A1906"/>
      <c r="B1906"/>
      <c r="D1906"/>
      <c r="AL1906">
        <f t="shared" si="203"/>
        <v>0</v>
      </c>
      <c r="AQ1906">
        <f t="shared" si="204"/>
        <v>0</v>
      </c>
      <c r="AR1906" t="str">
        <f>IFERROR(IF(OR(AP1906=338,AP1906=340,AP1906=341,AP1906=342,AP1906="342A",AP1906="342B"),PorcenRet(AP1906,AT1906,AU1906),INDEX(PORCENTAJEBUSCAR,MATCH(AP1906,CódigoRET,0),4)*1),"")</f>
        <v/>
      </c>
      <c r="AS1906">
        <f t="shared" si="205"/>
        <v>0</v>
      </c>
      <c r="BF1906" t="str">
        <f>IFERROR(IF(OR(BD1906=338,BD1906=340,BD1906=341,BD1906=342,BD1906="342A",BD1906="342B"),PorcenRet(BD1906,BH1906,BI1906),INDEX(PORCENTAJEBUSCAR,MATCH(BD1906,CódigoRET,0),4)*1),"")</f>
        <v/>
      </c>
      <c r="BG1906">
        <f t="shared" si="206"/>
        <v>0</v>
      </c>
      <c r="BO1906">
        <f t="shared" si="207"/>
        <v>0</v>
      </c>
      <c r="CC1906">
        <f t="shared" si="208"/>
        <v>0</v>
      </c>
      <c r="CD1906">
        <f t="shared" si="209"/>
        <v>0</v>
      </c>
      <c r="CG1906">
        <f ca="1">IFERROR(INDIRECT("IVA!X"&amp;MATCH(MID(COMPRAS!C1806,1,2)&amp;MID(COMPRAS!F1806,1,2)&amp;MID(COMPRAS!D1806,1,2),IVA!W:W,0)),"SIN COD.")</f>
        <v>0</v>
      </c>
      <c r="CH1906">
        <f ca="1">IFERROR(INDIRECT("IVA!Y"&amp;MATCH(MID(COMPRAS!C1806,1,2)&amp;MID(COMPRAS!F1806,1,2)&amp;MID(COMPRAS!D1806,1,2),IVA!W:W,0)),"SIN COD.")</f>
        <v>0</v>
      </c>
    </row>
    <row r="1907" spans="1:86" x14ac:dyDescent="0.25">
      <c r="A1907"/>
      <c r="B1907"/>
      <c r="D1907"/>
      <c r="AL1907">
        <f t="shared" si="203"/>
        <v>0</v>
      </c>
      <c r="AQ1907">
        <f t="shared" si="204"/>
        <v>0</v>
      </c>
      <c r="AR1907" t="str">
        <f>IFERROR(IF(OR(AP1907=338,AP1907=340,AP1907=341,AP1907=342,AP1907="342A",AP1907="342B"),PorcenRet(AP1907,AT1907,AU1907),INDEX(PORCENTAJEBUSCAR,MATCH(AP1907,CódigoRET,0),4)*1),"")</f>
        <v/>
      </c>
      <c r="AS1907">
        <f t="shared" si="205"/>
        <v>0</v>
      </c>
      <c r="BF1907" t="str">
        <f>IFERROR(IF(OR(BD1907=338,BD1907=340,BD1907=341,BD1907=342,BD1907="342A",BD1907="342B"),PorcenRet(BD1907,BH1907,BI1907),INDEX(PORCENTAJEBUSCAR,MATCH(BD1907,CódigoRET,0),4)*1),"")</f>
        <v/>
      </c>
      <c r="BG1907">
        <f t="shared" si="206"/>
        <v>0</v>
      </c>
      <c r="BO1907">
        <f t="shared" si="207"/>
        <v>0</v>
      </c>
      <c r="CC1907">
        <f t="shared" si="208"/>
        <v>0</v>
      </c>
      <c r="CD1907">
        <f t="shared" si="209"/>
        <v>0</v>
      </c>
      <c r="CG1907">
        <f ca="1">IFERROR(INDIRECT("IVA!X"&amp;MATCH(MID(COMPRAS!C1807,1,2)&amp;MID(COMPRAS!F1807,1,2)&amp;MID(COMPRAS!D1807,1,2),IVA!W:W,0)),"SIN COD.")</f>
        <v>0</v>
      </c>
      <c r="CH1907">
        <f ca="1">IFERROR(INDIRECT("IVA!Y"&amp;MATCH(MID(COMPRAS!C1807,1,2)&amp;MID(COMPRAS!F1807,1,2)&amp;MID(COMPRAS!D1807,1,2),IVA!W:W,0)),"SIN COD.")</f>
        <v>0</v>
      </c>
    </row>
    <row r="1908" spans="1:86" x14ac:dyDescent="0.25">
      <c r="A1908"/>
      <c r="B1908"/>
      <c r="D1908"/>
      <c r="AL1908">
        <f t="shared" si="203"/>
        <v>0</v>
      </c>
      <c r="AQ1908">
        <f t="shared" si="204"/>
        <v>0</v>
      </c>
      <c r="AR1908" t="str">
        <f>IFERROR(IF(OR(AP1908=338,AP1908=340,AP1908=341,AP1908=342,AP1908="342A",AP1908="342B"),PorcenRet(AP1908,AT1908,AU1908),INDEX(PORCENTAJEBUSCAR,MATCH(AP1908,CódigoRET,0),4)*1),"")</f>
        <v/>
      </c>
      <c r="AS1908">
        <f t="shared" si="205"/>
        <v>0</v>
      </c>
      <c r="BF1908" t="str">
        <f>IFERROR(IF(OR(BD1908=338,BD1908=340,BD1908=341,BD1908=342,BD1908="342A",BD1908="342B"),PorcenRet(BD1908,BH1908,BI1908),INDEX(PORCENTAJEBUSCAR,MATCH(BD1908,CódigoRET,0),4)*1),"")</f>
        <v/>
      </c>
      <c r="BG1908">
        <f t="shared" si="206"/>
        <v>0</v>
      </c>
      <c r="BO1908">
        <f t="shared" si="207"/>
        <v>0</v>
      </c>
      <c r="CC1908">
        <f t="shared" si="208"/>
        <v>0</v>
      </c>
      <c r="CD1908">
        <f t="shared" si="209"/>
        <v>0</v>
      </c>
      <c r="CG1908">
        <f ca="1">IFERROR(INDIRECT("IVA!X"&amp;MATCH(MID(COMPRAS!C1808,1,2)&amp;MID(COMPRAS!F1808,1,2)&amp;MID(COMPRAS!D1808,1,2),IVA!W:W,0)),"SIN COD.")</f>
        <v>0</v>
      </c>
      <c r="CH1908">
        <f ca="1">IFERROR(INDIRECT("IVA!Y"&amp;MATCH(MID(COMPRAS!C1808,1,2)&amp;MID(COMPRAS!F1808,1,2)&amp;MID(COMPRAS!D1808,1,2),IVA!W:W,0)),"SIN COD.")</f>
        <v>0</v>
      </c>
    </row>
    <row r="1909" spans="1:86" x14ac:dyDescent="0.25">
      <c r="A1909"/>
      <c r="B1909"/>
      <c r="D1909"/>
      <c r="AL1909">
        <f t="shared" si="203"/>
        <v>0</v>
      </c>
      <c r="AQ1909">
        <f t="shared" si="204"/>
        <v>0</v>
      </c>
      <c r="AR1909" t="str">
        <f>IFERROR(IF(OR(AP1909=338,AP1909=340,AP1909=341,AP1909=342,AP1909="342A",AP1909="342B"),PorcenRet(AP1909,AT1909,AU1909),INDEX(PORCENTAJEBUSCAR,MATCH(AP1909,CódigoRET,0),4)*1),"")</f>
        <v/>
      </c>
      <c r="AS1909">
        <f t="shared" si="205"/>
        <v>0</v>
      </c>
      <c r="BF1909" t="str">
        <f>IFERROR(IF(OR(BD1909=338,BD1909=340,BD1909=341,BD1909=342,BD1909="342A",BD1909="342B"),PorcenRet(BD1909,BH1909,BI1909),INDEX(PORCENTAJEBUSCAR,MATCH(BD1909,CódigoRET,0),4)*1),"")</f>
        <v/>
      </c>
      <c r="BG1909">
        <f t="shared" si="206"/>
        <v>0</v>
      </c>
      <c r="BO1909">
        <f t="shared" si="207"/>
        <v>0</v>
      </c>
      <c r="CC1909">
        <f t="shared" si="208"/>
        <v>0</v>
      </c>
      <c r="CD1909">
        <f t="shared" si="209"/>
        <v>0</v>
      </c>
      <c r="CG1909">
        <f ca="1">IFERROR(INDIRECT("IVA!X"&amp;MATCH(MID(COMPRAS!C1809,1,2)&amp;MID(COMPRAS!F1809,1,2)&amp;MID(COMPRAS!D1809,1,2),IVA!W:W,0)),"SIN COD.")</f>
        <v>0</v>
      </c>
      <c r="CH1909">
        <f ca="1">IFERROR(INDIRECT("IVA!Y"&amp;MATCH(MID(COMPRAS!C1809,1,2)&amp;MID(COMPRAS!F1809,1,2)&amp;MID(COMPRAS!D1809,1,2),IVA!W:W,0)),"SIN COD.")</f>
        <v>0</v>
      </c>
    </row>
    <row r="1910" spans="1:86" x14ac:dyDescent="0.25">
      <c r="A1910"/>
      <c r="B1910"/>
      <c r="D1910"/>
      <c r="AL1910">
        <f t="shared" si="203"/>
        <v>0</v>
      </c>
      <c r="AQ1910">
        <f t="shared" si="204"/>
        <v>0</v>
      </c>
      <c r="AR1910" t="str">
        <f>IFERROR(IF(OR(AP1910=338,AP1910=340,AP1910=341,AP1910=342,AP1910="342A",AP1910="342B"),PorcenRet(AP1910,AT1910,AU1910),INDEX(PORCENTAJEBUSCAR,MATCH(AP1910,CódigoRET,0),4)*1),"")</f>
        <v/>
      </c>
      <c r="AS1910">
        <f t="shared" si="205"/>
        <v>0</v>
      </c>
      <c r="BF1910" t="str">
        <f>IFERROR(IF(OR(BD1910=338,BD1910=340,BD1910=341,BD1910=342,BD1910="342A",BD1910="342B"),PorcenRet(BD1910,BH1910,BI1910),INDEX(PORCENTAJEBUSCAR,MATCH(BD1910,CódigoRET,0),4)*1),"")</f>
        <v/>
      </c>
      <c r="BG1910">
        <f t="shared" si="206"/>
        <v>0</v>
      </c>
      <c r="BO1910">
        <f t="shared" si="207"/>
        <v>0</v>
      </c>
      <c r="CC1910">
        <f t="shared" si="208"/>
        <v>0</v>
      </c>
      <c r="CD1910">
        <f t="shared" si="209"/>
        <v>0</v>
      </c>
      <c r="CG1910">
        <f ca="1">IFERROR(INDIRECT("IVA!X"&amp;MATCH(MID(COMPRAS!C1810,1,2)&amp;MID(COMPRAS!F1810,1,2)&amp;MID(COMPRAS!D1810,1,2),IVA!W:W,0)),"SIN COD.")</f>
        <v>0</v>
      </c>
      <c r="CH1910">
        <f ca="1">IFERROR(INDIRECT("IVA!Y"&amp;MATCH(MID(COMPRAS!C1810,1,2)&amp;MID(COMPRAS!F1810,1,2)&amp;MID(COMPRAS!D1810,1,2),IVA!W:W,0)),"SIN COD.")</f>
        <v>0</v>
      </c>
    </row>
    <row r="1911" spans="1:86" x14ac:dyDescent="0.25">
      <c r="A1911"/>
      <c r="B1911"/>
      <c r="D1911"/>
      <c r="AL1911">
        <f t="shared" si="203"/>
        <v>0</v>
      </c>
      <c r="AQ1911">
        <f t="shared" si="204"/>
        <v>0</v>
      </c>
      <c r="AR1911" t="str">
        <f>IFERROR(IF(OR(AP1911=338,AP1911=340,AP1911=341,AP1911=342,AP1911="342A",AP1911="342B"),PorcenRet(AP1911,AT1911,AU1911),INDEX(PORCENTAJEBUSCAR,MATCH(AP1911,CódigoRET,0),4)*1),"")</f>
        <v/>
      </c>
      <c r="AS1911">
        <f t="shared" si="205"/>
        <v>0</v>
      </c>
      <c r="BF1911" t="str">
        <f>IFERROR(IF(OR(BD1911=338,BD1911=340,BD1911=341,BD1911=342,BD1911="342A",BD1911="342B"),PorcenRet(BD1911,BH1911,BI1911),INDEX(PORCENTAJEBUSCAR,MATCH(BD1911,CódigoRET,0),4)*1),"")</f>
        <v/>
      </c>
      <c r="BG1911">
        <f t="shared" si="206"/>
        <v>0</v>
      </c>
      <c r="BO1911">
        <f t="shared" si="207"/>
        <v>0</v>
      </c>
      <c r="CC1911">
        <f t="shared" si="208"/>
        <v>0</v>
      </c>
      <c r="CD1911">
        <f t="shared" si="209"/>
        <v>0</v>
      </c>
      <c r="CG1911">
        <f ca="1">IFERROR(INDIRECT("IVA!X"&amp;MATCH(MID(COMPRAS!C1811,1,2)&amp;MID(COMPRAS!F1811,1,2)&amp;MID(COMPRAS!D1811,1,2),IVA!W:W,0)),"SIN COD.")</f>
        <v>0</v>
      </c>
      <c r="CH1911">
        <f ca="1">IFERROR(INDIRECT("IVA!Y"&amp;MATCH(MID(COMPRAS!C1811,1,2)&amp;MID(COMPRAS!F1811,1,2)&amp;MID(COMPRAS!D1811,1,2),IVA!W:W,0)),"SIN COD.")</f>
        <v>0</v>
      </c>
    </row>
    <row r="1912" spans="1:86" x14ac:dyDescent="0.25">
      <c r="A1912"/>
      <c r="B1912"/>
      <c r="D1912"/>
      <c r="AL1912">
        <f t="shared" si="203"/>
        <v>0</v>
      </c>
      <c r="AQ1912">
        <f t="shared" si="204"/>
        <v>0</v>
      </c>
      <c r="AR1912" t="str">
        <f>IFERROR(IF(OR(AP1912=338,AP1912=340,AP1912=341,AP1912=342,AP1912="342A",AP1912="342B"),PorcenRet(AP1912,AT1912,AU1912),INDEX(PORCENTAJEBUSCAR,MATCH(AP1912,CódigoRET,0),4)*1),"")</f>
        <v/>
      </c>
      <c r="AS1912">
        <f t="shared" si="205"/>
        <v>0</v>
      </c>
      <c r="BF1912" t="str">
        <f>IFERROR(IF(OR(BD1912=338,BD1912=340,BD1912=341,BD1912=342,BD1912="342A",BD1912="342B"),PorcenRet(BD1912,BH1912,BI1912),INDEX(PORCENTAJEBUSCAR,MATCH(BD1912,CódigoRET,0),4)*1),"")</f>
        <v/>
      </c>
      <c r="BG1912">
        <f t="shared" si="206"/>
        <v>0</v>
      </c>
      <c r="BO1912">
        <f t="shared" si="207"/>
        <v>0</v>
      </c>
      <c r="CC1912">
        <f t="shared" si="208"/>
        <v>0</v>
      </c>
      <c r="CD1912">
        <f t="shared" si="209"/>
        <v>0</v>
      </c>
      <c r="CG1912">
        <f ca="1">IFERROR(INDIRECT("IVA!X"&amp;MATCH(MID(COMPRAS!C1812,1,2)&amp;MID(COMPRAS!F1812,1,2)&amp;MID(COMPRAS!D1812,1,2),IVA!W:W,0)),"SIN COD.")</f>
        <v>0</v>
      </c>
      <c r="CH1912">
        <f ca="1">IFERROR(INDIRECT("IVA!Y"&amp;MATCH(MID(COMPRAS!C1812,1,2)&amp;MID(COMPRAS!F1812,1,2)&amp;MID(COMPRAS!D1812,1,2),IVA!W:W,0)),"SIN COD.")</f>
        <v>0</v>
      </c>
    </row>
    <row r="1913" spans="1:86" x14ac:dyDescent="0.25">
      <c r="A1913"/>
      <c r="B1913"/>
      <c r="D1913"/>
      <c r="AL1913">
        <f t="shared" si="203"/>
        <v>0</v>
      </c>
      <c r="AQ1913">
        <f t="shared" si="204"/>
        <v>0</v>
      </c>
      <c r="AR1913" t="str">
        <f>IFERROR(IF(OR(AP1913=338,AP1913=340,AP1913=341,AP1913=342,AP1913="342A",AP1913="342B"),PorcenRet(AP1913,AT1913,AU1913),INDEX(PORCENTAJEBUSCAR,MATCH(AP1913,CódigoRET,0),4)*1),"")</f>
        <v/>
      </c>
      <c r="AS1913">
        <f t="shared" si="205"/>
        <v>0</v>
      </c>
      <c r="BF1913" t="str">
        <f>IFERROR(IF(OR(BD1913=338,BD1913=340,BD1913=341,BD1913=342,BD1913="342A",BD1913="342B"),PorcenRet(BD1913,BH1913,BI1913),INDEX(PORCENTAJEBUSCAR,MATCH(BD1913,CódigoRET,0),4)*1),"")</f>
        <v/>
      </c>
      <c r="BG1913">
        <f t="shared" si="206"/>
        <v>0</v>
      </c>
      <c r="BO1913">
        <f t="shared" si="207"/>
        <v>0</v>
      </c>
      <c r="CC1913">
        <f t="shared" si="208"/>
        <v>0</v>
      </c>
      <c r="CD1913">
        <f t="shared" si="209"/>
        <v>0</v>
      </c>
      <c r="CG1913">
        <f ca="1">IFERROR(INDIRECT("IVA!X"&amp;MATCH(MID(COMPRAS!C1813,1,2)&amp;MID(COMPRAS!F1813,1,2)&amp;MID(COMPRAS!D1813,1,2),IVA!W:W,0)),"SIN COD.")</f>
        <v>0</v>
      </c>
      <c r="CH1913">
        <f ca="1">IFERROR(INDIRECT("IVA!Y"&amp;MATCH(MID(COMPRAS!C1813,1,2)&amp;MID(COMPRAS!F1813,1,2)&amp;MID(COMPRAS!D1813,1,2),IVA!W:W,0)),"SIN COD.")</f>
        <v>0</v>
      </c>
    </row>
    <row r="1914" spans="1:86" x14ac:dyDescent="0.25">
      <c r="A1914"/>
      <c r="B1914"/>
      <c r="D1914"/>
      <c r="AL1914">
        <f t="shared" si="203"/>
        <v>0</v>
      </c>
      <c r="AQ1914">
        <f t="shared" si="204"/>
        <v>0</v>
      </c>
      <c r="AR1914" t="str">
        <f>IFERROR(IF(OR(AP1914=338,AP1914=340,AP1914=341,AP1914=342,AP1914="342A",AP1914="342B"),PorcenRet(AP1914,AT1914,AU1914),INDEX(PORCENTAJEBUSCAR,MATCH(AP1914,CódigoRET,0),4)*1),"")</f>
        <v/>
      </c>
      <c r="AS1914">
        <f t="shared" si="205"/>
        <v>0</v>
      </c>
      <c r="BF1914" t="str">
        <f>IFERROR(IF(OR(BD1914=338,BD1914=340,BD1914=341,BD1914=342,BD1914="342A",BD1914="342B"),PorcenRet(BD1914,BH1914,BI1914),INDEX(PORCENTAJEBUSCAR,MATCH(BD1914,CódigoRET,0),4)*1),"")</f>
        <v/>
      </c>
      <c r="BG1914">
        <f t="shared" si="206"/>
        <v>0</v>
      </c>
      <c r="BO1914">
        <f t="shared" si="207"/>
        <v>0</v>
      </c>
      <c r="CC1914">
        <f t="shared" si="208"/>
        <v>0</v>
      </c>
      <c r="CD1914">
        <f t="shared" si="209"/>
        <v>0</v>
      </c>
      <c r="CG1914">
        <f ca="1">IFERROR(INDIRECT("IVA!X"&amp;MATCH(MID(COMPRAS!C1814,1,2)&amp;MID(COMPRAS!F1814,1,2)&amp;MID(COMPRAS!D1814,1,2),IVA!W:W,0)),"SIN COD.")</f>
        <v>0</v>
      </c>
      <c r="CH1914">
        <f ca="1">IFERROR(INDIRECT("IVA!Y"&amp;MATCH(MID(COMPRAS!C1814,1,2)&amp;MID(COMPRAS!F1814,1,2)&amp;MID(COMPRAS!D1814,1,2),IVA!W:W,0)),"SIN COD.")</f>
        <v>0</v>
      </c>
    </row>
    <row r="1915" spans="1:86" x14ac:dyDescent="0.25">
      <c r="A1915"/>
      <c r="B1915"/>
      <c r="D1915"/>
      <c r="AL1915">
        <f t="shared" si="203"/>
        <v>0</v>
      </c>
      <c r="AQ1915">
        <f t="shared" si="204"/>
        <v>0</v>
      </c>
      <c r="AR1915" t="str">
        <f>IFERROR(IF(OR(AP1915=338,AP1915=340,AP1915=341,AP1915=342,AP1915="342A",AP1915="342B"),PorcenRet(AP1915,AT1915,AU1915),INDEX(PORCENTAJEBUSCAR,MATCH(AP1915,CódigoRET,0),4)*1),"")</f>
        <v/>
      </c>
      <c r="AS1915">
        <f t="shared" si="205"/>
        <v>0</v>
      </c>
      <c r="BF1915" t="str">
        <f>IFERROR(IF(OR(BD1915=338,BD1915=340,BD1915=341,BD1915=342,BD1915="342A",BD1915="342B"),PorcenRet(BD1915,BH1915,BI1915),INDEX(PORCENTAJEBUSCAR,MATCH(BD1915,CódigoRET,0),4)*1),"")</f>
        <v/>
      </c>
      <c r="BG1915">
        <f t="shared" si="206"/>
        <v>0</v>
      </c>
      <c r="BO1915">
        <f t="shared" si="207"/>
        <v>0</v>
      </c>
      <c r="CC1915">
        <f t="shared" si="208"/>
        <v>0</v>
      </c>
      <c r="CD1915">
        <f t="shared" si="209"/>
        <v>0</v>
      </c>
      <c r="CG1915">
        <f ca="1">IFERROR(INDIRECT("IVA!X"&amp;MATCH(MID(COMPRAS!C1815,1,2)&amp;MID(COMPRAS!F1815,1,2)&amp;MID(COMPRAS!D1815,1,2),IVA!W:W,0)),"SIN COD.")</f>
        <v>0</v>
      </c>
      <c r="CH1915">
        <f ca="1">IFERROR(INDIRECT("IVA!Y"&amp;MATCH(MID(COMPRAS!C1815,1,2)&amp;MID(COMPRAS!F1815,1,2)&amp;MID(COMPRAS!D1815,1,2),IVA!W:W,0)),"SIN COD.")</f>
        <v>0</v>
      </c>
    </row>
    <row r="1916" spans="1:86" x14ac:dyDescent="0.25">
      <c r="A1916"/>
      <c r="B1916"/>
      <c r="D1916"/>
      <c r="AL1916">
        <f t="shared" si="203"/>
        <v>0</v>
      </c>
      <c r="AQ1916">
        <f t="shared" si="204"/>
        <v>0</v>
      </c>
      <c r="AR1916" t="str">
        <f>IFERROR(IF(OR(AP1916=338,AP1916=340,AP1916=341,AP1916=342,AP1916="342A",AP1916="342B"),PorcenRet(AP1916,AT1916,AU1916),INDEX(PORCENTAJEBUSCAR,MATCH(AP1916,CódigoRET,0),4)*1),"")</f>
        <v/>
      </c>
      <c r="AS1916">
        <f t="shared" si="205"/>
        <v>0</v>
      </c>
      <c r="BF1916" t="str">
        <f>IFERROR(IF(OR(BD1916=338,BD1916=340,BD1916=341,BD1916=342,BD1916="342A",BD1916="342B"),PorcenRet(BD1916,BH1916,BI1916),INDEX(PORCENTAJEBUSCAR,MATCH(BD1916,CódigoRET,0),4)*1),"")</f>
        <v/>
      </c>
      <c r="BG1916">
        <f t="shared" si="206"/>
        <v>0</v>
      </c>
      <c r="BO1916">
        <f t="shared" si="207"/>
        <v>0</v>
      </c>
      <c r="CC1916">
        <f t="shared" si="208"/>
        <v>0</v>
      </c>
      <c r="CD1916">
        <f t="shared" si="209"/>
        <v>0</v>
      </c>
      <c r="CG1916">
        <f ca="1">IFERROR(INDIRECT("IVA!X"&amp;MATCH(MID(COMPRAS!C1816,1,2)&amp;MID(COMPRAS!F1816,1,2)&amp;MID(COMPRAS!D1816,1,2),IVA!W:W,0)),"SIN COD.")</f>
        <v>0</v>
      </c>
      <c r="CH1916">
        <f ca="1">IFERROR(INDIRECT("IVA!Y"&amp;MATCH(MID(COMPRAS!C1816,1,2)&amp;MID(COMPRAS!F1816,1,2)&amp;MID(COMPRAS!D1816,1,2),IVA!W:W,0)),"SIN COD.")</f>
        <v>0</v>
      </c>
    </row>
    <row r="1917" spans="1:86" x14ac:dyDescent="0.25">
      <c r="A1917"/>
      <c r="B1917"/>
      <c r="D1917"/>
      <c r="AL1917">
        <f t="shared" si="203"/>
        <v>0</v>
      </c>
      <c r="AQ1917">
        <f t="shared" si="204"/>
        <v>0</v>
      </c>
      <c r="AR1917" t="str">
        <f>IFERROR(IF(OR(AP1917=338,AP1917=340,AP1917=341,AP1917=342,AP1917="342A",AP1917="342B"),PorcenRet(AP1917,AT1917,AU1917),INDEX(PORCENTAJEBUSCAR,MATCH(AP1917,CódigoRET,0),4)*1),"")</f>
        <v/>
      </c>
      <c r="AS1917">
        <f t="shared" si="205"/>
        <v>0</v>
      </c>
      <c r="BF1917" t="str">
        <f>IFERROR(IF(OR(BD1917=338,BD1917=340,BD1917=341,BD1917=342,BD1917="342A",BD1917="342B"),PorcenRet(BD1917,BH1917,BI1917),INDEX(PORCENTAJEBUSCAR,MATCH(BD1917,CódigoRET,0),4)*1),"")</f>
        <v/>
      </c>
      <c r="BG1917">
        <f t="shared" si="206"/>
        <v>0</v>
      </c>
      <c r="BO1917">
        <f t="shared" si="207"/>
        <v>0</v>
      </c>
      <c r="CC1917">
        <f t="shared" si="208"/>
        <v>0</v>
      </c>
      <c r="CD1917">
        <f t="shared" si="209"/>
        <v>0</v>
      </c>
      <c r="CG1917">
        <f ca="1">IFERROR(INDIRECT("IVA!X"&amp;MATCH(MID(COMPRAS!C1817,1,2)&amp;MID(COMPRAS!F1817,1,2)&amp;MID(COMPRAS!D1817,1,2),IVA!W:W,0)),"SIN COD.")</f>
        <v>0</v>
      </c>
      <c r="CH1917">
        <f ca="1">IFERROR(INDIRECT("IVA!Y"&amp;MATCH(MID(COMPRAS!C1817,1,2)&amp;MID(COMPRAS!F1817,1,2)&amp;MID(COMPRAS!D1817,1,2),IVA!W:W,0)),"SIN COD.")</f>
        <v>0</v>
      </c>
    </row>
    <row r="1918" spans="1:86" x14ac:dyDescent="0.25">
      <c r="A1918"/>
      <c r="B1918"/>
      <c r="D1918"/>
      <c r="AL1918">
        <f t="shared" si="203"/>
        <v>0</v>
      </c>
      <c r="AQ1918">
        <f t="shared" si="204"/>
        <v>0</v>
      </c>
      <c r="AR1918" t="str">
        <f>IFERROR(IF(OR(AP1918=338,AP1918=340,AP1918=341,AP1918=342,AP1918="342A",AP1918="342B"),PorcenRet(AP1918,AT1918,AU1918),INDEX(PORCENTAJEBUSCAR,MATCH(AP1918,CódigoRET,0),4)*1),"")</f>
        <v/>
      </c>
      <c r="AS1918">
        <f t="shared" si="205"/>
        <v>0</v>
      </c>
      <c r="BF1918" t="str">
        <f>IFERROR(IF(OR(BD1918=338,BD1918=340,BD1918=341,BD1918=342,BD1918="342A",BD1918="342B"),PorcenRet(BD1918,BH1918,BI1918),INDEX(PORCENTAJEBUSCAR,MATCH(BD1918,CódigoRET,0),4)*1),"")</f>
        <v/>
      </c>
      <c r="BG1918">
        <f t="shared" si="206"/>
        <v>0</v>
      </c>
      <c r="BO1918">
        <f t="shared" si="207"/>
        <v>0</v>
      </c>
      <c r="CC1918">
        <f t="shared" si="208"/>
        <v>0</v>
      </c>
      <c r="CD1918">
        <f t="shared" si="209"/>
        <v>0</v>
      </c>
      <c r="CG1918">
        <f ca="1">IFERROR(INDIRECT("IVA!X"&amp;MATCH(MID(COMPRAS!C1818,1,2)&amp;MID(COMPRAS!F1818,1,2)&amp;MID(COMPRAS!D1818,1,2),IVA!W:W,0)),"SIN COD.")</f>
        <v>0</v>
      </c>
      <c r="CH1918">
        <f ca="1">IFERROR(INDIRECT("IVA!Y"&amp;MATCH(MID(COMPRAS!C1818,1,2)&amp;MID(COMPRAS!F1818,1,2)&amp;MID(COMPRAS!D1818,1,2),IVA!W:W,0)),"SIN COD.")</f>
        <v>0</v>
      </c>
    </row>
    <row r="1919" spans="1:86" x14ac:dyDescent="0.25">
      <c r="A1919"/>
      <c r="B1919"/>
      <c r="D1919"/>
      <c r="AL1919">
        <f t="shared" si="203"/>
        <v>0</v>
      </c>
      <c r="AQ1919">
        <f t="shared" si="204"/>
        <v>0</v>
      </c>
      <c r="AR1919" t="str">
        <f>IFERROR(IF(OR(AP1919=338,AP1919=340,AP1919=341,AP1919=342,AP1919="342A",AP1919="342B"),PorcenRet(AP1919,AT1919,AU1919),INDEX(PORCENTAJEBUSCAR,MATCH(AP1919,CódigoRET,0),4)*1),"")</f>
        <v/>
      </c>
      <c r="AS1919">
        <f t="shared" si="205"/>
        <v>0</v>
      </c>
      <c r="BF1919" t="str">
        <f>IFERROR(IF(OR(BD1919=338,BD1919=340,BD1919=341,BD1919=342,BD1919="342A",BD1919="342B"),PorcenRet(BD1919,BH1919,BI1919),INDEX(PORCENTAJEBUSCAR,MATCH(BD1919,CódigoRET,0),4)*1),"")</f>
        <v/>
      </c>
      <c r="BG1919">
        <f t="shared" si="206"/>
        <v>0</v>
      </c>
      <c r="BO1919">
        <f t="shared" si="207"/>
        <v>0</v>
      </c>
      <c r="CC1919">
        <f t="shared" si="208"/>
        <v>0</v>
      </c>
      <c r="CD1919">
        <f t="shared" si="209"/>
        <v>0</v>
      </c>
      <c r="CG1919">
        <f ca="1">IFERROR(INDIRECT("IVA!X"&amp;MATCH(MID(COMPRAS!C1819,1,2)&amp;MID(COMPRAS!F1819,1,2)&amp;MID(COMPRAS!D1819,1,2),IVA!W:W,0)),"SIN COD.")</f>
        <v>0</v>
      </c>
      <c r="CH1919">
        <f ca="1">IFERROR(INDIRECT("IVA!Y"&amp;MATCH(MID(COMPRAS!C1819,1,2)&amp;MID(COMPRAS!F1819,1,2)&amp;MID(COMPRAS!D1819,1,2),IVA!W:W,0)),"SIN COD.")</f>
        <v>0</v>
      </c>
    </row>
    <row r="1920" spans="1:86" x14ac:dyDescent="0.25">
      <c r="A1920"/>
      <c r="B1920"/>
      <c r="D1920"/>
      <c r="AL1920">
        <f t="shared" si="203"/>
        <v>0</v>
      </c>
      <c r="AQ1920">
        <f t="shared" si="204"/>
        <v>0</v>
      </c>
      <c r="AR1920" t="str">
        <f>IFERROR(IF(OR(AP1920=338,AP1920=340,AP1920=341,AP1920=342,AP1920="342A",AP1920="342B"),PorcenRet(AP1920,AT1920,AU1920),INDEX(PORCENTAJEBUSCAR,MATCH(AP1920,CódigoRET,0),4)*1),"")</f>
        <v/>
      </c>
      <c r="AS1920">
        <f t="shared" si="205"/>
        <v>0</v>
      </c>
      <c r="BF1920" t="str">
        <f>IFERROR(IF(OR(BD1920=338,BD1920=340,BD1920=341,BD1920=342,BD1920="342A",BD1920="342B"),PorcenRet(BD1920,BH1920,BI1920),INDEX(PORCENTAJEBUSCAR,MATCH(BD1920,CódigoRET,0),4)*1),"")</f>
        <v/>
      </c>
      <c r="BG1920">
        <f t="shared" si="206"/>
        <v>0</v>
      </c>
      <c r="BO1920">
        <f t="shared" si="207"/>
        <v>0</v>
      </c>
      <c r="CC1920">
        <f t="shared" si="208"/>
        <v>0</v>
      </c>
      <c r="CD1920">
        <f t="shared" si="209"/>
        <v>0</v>
      </c>
      <c r="CG1920">
        <f ca="1">IFERROR(INDIRECT("IVA!X"&amp;MATCH(MID(COMPRAS!C1820,1,2)&amp;MID(COMPRAS!F1820,1,2)&amp;MID(COMPRAS!D1820,1,2),IVA!W:W,0)),"SIN COD.")</f>
        <v>0</v>
      </c>
      <c r="CH1920">
        <f ca="1">IFERROR(INDIRECT("IVA!Y"&amp;MATCH(MID(COMPRAS!C1820,1,2)&amp;MID(COMPRAS!F1820,1,2)&amp;MID(COMPRAS!D1820,1,2),IVA!W:W,0)),"SIN COD.")</f>
        <v>0</v>
      </c>
    </row>
    <row r="1921" spans="1:86" x14ac:dyDescent="0.25">
      <c r="A1921"/>
      <c r="B1921"/>
      <c r="D1921"/>
      <c r="AL1921">
        <f t="shared" si="203"/>
        <v>0</v>
      </c>
      <c r="AQ1921">
        <f t="shared" si="204"/>
        <v>0</v>
      </c>
      <c r="AR1921" t="str">
        <f>IFERROR(IF(OR(AP1921=338,AP1921=340,AP1921=341,AP1921=342,AP1921="342A",AP1921="342B"),PorcenRet(AP1921,AT1921,AU1921),INDEX(PORCENTAJEBUSCAR,MATCH(AP1921,CódigoRET,0),4)*1),"")</f>
        <v/>
      </c>
      <c r="AS1921">
        <f t="shared" si="205"/>
        <v>0</v>
      </c>
      <c r="BF1921" t="str">
        <f>IFERROR(IF(OR(BD1921=338,BD1921=340,BD1921=341,BD1921=342,BD1921="342A",BD1921="342B"),PorcenRet(BD1921,BH1921,BI1921),INDEX(PORCENTAJEBUSCAR,MATCH(BD1921,CódigoRET,0),4)*1),"")</f>
        <v/>
      </c>
      <c r="BG1921">
        <f t="shared" si="206"/>
        <v>0</v>
      </c>
      <c r="BO1921">
        <f t="shared" si="207"/>
        <v>0</v>
      </c>
      <c r="CC1921">
        <f t="shared" si="208"/>
        <v>0</v>
      </c>
      <c r="CD1921">
        <f t="shared" si="209"/>
        <v>0</v>
      </c>
      <c r="CG1921">
        <f ca="1">IFERROR(INDIRECT("IVA!X"&amp;MATCH(MID(COMPRAS!C1821,1,2)&amp;MID(COMPRAS!F1821,1,2)&amp;MID(COMPRAS!D1821,1,2),IVA!W:W,0)),"SIN COD.")</f>
        <v>0</v>
      </c>
      <c r="CH1921">
        <f ca="1">IFERROR(INDIRECT("IVA!Y"&amp;MATCH(MID(COMPRAS!C1821,1,2)&amp;MID(COMPRAS!F1821,1,2)&amp;MID(COMPRAS!D1821,1,2),IVA!W:W,0)),"SIN COD.")</f>
        <v>0</v>
      </c>
    </row>
    <row r="1922" spans="1:86" x14ac:dyDescent="0.25">
      <c r="A1922"/>
      <c r="B1922"/>
      <c r="D1922"/>
      <c r="AL1922">
        <f t="shared" ref="AL1922:AL1985" si="210">O1922+P1922+Q1922+R1922+S1922+T1922+U1922+V1922</f>
        <v>0</v>
      </c>
      <c r="AQ1922">
        <f t="shared" ref="AQ1922:AQ1985" si="211">+P1922+Q1922+R1922+S1922-BE1922-BQ1922-BW1922+O1922</f>
        <v>0</v>
      </c>
      <c r="AR1922" t="str">
        <f>IFERROR(IF(OR(AP1922=338,AP1922=340,AP1922=341,AP1922=342,AP1922="342A",AP1922="342B"),PorcenRet(AP1922,AT1922,AU1922),INDEX(PORCENTAJEBUSCAR,MATCH(AP1922,CódigoRET,0),4)*1),"")</f>
        <v/>
      </c>
      <c r="AS1922">
        <f t="shared" ref="AS1922:AS1985" si="212">ROUND(IF(AP1922="",0,AQ1922*(AR1922/100)),2)</f>
        <v>0</v>
      </c>
      <c r="BF1922" t="str">
        <f>IFERROR(IF(OR(BD1922=338,BD1922=340,BD1922=341,BD1922=342,BD1922="342A",BD1922="342B"),PorcenRet(BD1922,BH1922,BI1922),INDEX(PORCENTAJEBUSCAR,MATCH(BD1922,CódigoRET,0),4)*1),"")</f>
        <v/>
      </c>
      <c r="BG1922">
        <f t="shared" ref="BG1922:BG1985" si="213">ROUND(IF(BD1922="",0,BE1922*(BF1922/100)),2)</f>
        <v>0</v>
      </c>
      <c r="BO1922">
        <f t="shared" ref="BO1922:BO1985" si="214">IF(MID(F1922,1,2)="41",SUM(O1922:S1922),0)</f>
        <v>0</v>
      </c>
      <c r="CC1922">
        <f t="shared" ref="CC1922:CC1985" si="215">O1922+P1922+Q1922+R1922+S1922</f>
        <v>0</v>
      </c>
      <c r="CD1922">
        <f t="shared" ref="CD1922:CD1985" si="216">T1922+U1922</f>
        <v>0</v>
      </c>
      <c r="CG1922">
        <f ca="1">IFERROR(INDIRECT("IVA!X"&amp;MATCH(MID(COMPRAS!C1822,1,2)&amp;MID(COMPRAS!F1822,1,2)&amp;MID(COMPRAS!D1822,1,2),IVA!W:W,0)),"SIN COD.")</f>
        <v>0</v>
      </c>
      <c r="CH1922">
        <f ca="1">IFERROR(INDIRECT("IVA!Y"&amp;MATCH(MID(COMPRAS!C1822,1,2)&amp;MID(COMPRAS!F1822,1,2)&amp;MID(COMPRAS!D1822,1,2),IVA!W:W,0)),"SIN COD.")</f>
        <v>0</v>
      </c>
    </row>
    <row r="1923" spans="1:86" x14ac:dyDescent="0.25">
      <c r="A1923"/>
      <c r="B1923"/>
      <c r="D1923"/>
      <c r="AL1923">
        <f t="shared" si="210"/>
        <v>0</v>
      </c>
      <c r="AQ1923">
        <f t="shared" si="211"/>
        <v>0</v>
      </c>
      <c r="AR1923" t="str">
        <f>IFERROR(IF(OR(AP1923=338,AP1923=340,AP1923=341,AP1923=342,AP1923="342A",AP1923="342B"),PorcenRet(AP1923,AT1923,AU1923),INDEX(PORCENTAJEBUSCAR,MATCH(AP1923,CódigoRET,0),4)*1),"")</f>
        <v/>
      </c>
      <c r="AS1923">
        <f t="shared" si="212"/>
        <v>0</v>
      </c>
      <c r="BF1923" t="str">
        <f>IFERROR(IF(OR(BD1923=338,BD1923=340,BD1923=341,BD1923=342,BD1923="342A",BD1923="342B"),PorcenRet(BD1923,BH1923,BI1923),INDEX(PORCENTAJEBUSCAR,MATCH(BD1923,CódigoRET,0),4)*1),"")</f>
        <v/>
      </c>
      <c r="BG1923">
        <f t="shared" si="213"/>
        <v>0</v>
      </c>
      <c r="BO1923">
        <f t="shared" si="214"/>
        <v>0</v>
      </c>
      <c r="CC1923">
        <f t="shared" si="215"/>
        <v>0</v>
      </c>
      <c r="CD1923">
        <f t="shared" si="216"/>
        <v>0</v>
      </c>
      <c r="CG1923">
        <f ca="1">IFERROR(INDIRECT("IVA!X"&amp;MATCH(MID(COMPRAS!C1823,1,2)&amp;MID(COMPRAS!F1823,1,2)&amp;MID(COMPRAS!D1823,1,2),IVA!W:W,0)),"SIN COD.")</f>
        <v>0</v>
      </c>
      <c r="CH1923">
        <f ca="1">IFERROR(INDIRECT("IVA!Y"&amp;MATCH(MID(COMPRAS!C1823,1,2)&amp;MID(COMPRAS!F1823,1,2)&amp;MID(COMPRAS!D1823,1,2),IVA!W:W,0)),"SIN COD.")</f>
        <v>0</v>
      </c>
    </row>
    <row r="1924" spans="1:86" x14ac:dyDescent="0.25">
      <c r="A1924"/>
      <c r="B1924"/>
      <c r="D1924"/>
      <c r="AL1924">
        <f t="shared" si="210"/>
        <v>0</v>
      </c>
      <c r="AQ1924">
        <f t="shared" si="211"/>
        <v>0</v>
      </c>
      <c r="AR1924" t="str">
        <f>IFERROR(IF(OR(AP1924=338,AP1924=340,AP1924=341,AP1924=342,AP1924="342A",AP1924="342B"),PorcenRet(AP1924,AT1924,AU1924),INDEX(PORCENTAJEBUSCAR,MATCH(AP1924,CódigoRET,0),4)*1),"")</f>
        <v/>
      </c>
      <c r="AS1924">
        <f t="shared" si="212"/>
        <v>0</v>
      </c>
      <c r="BF1924" t="str">
        <f>IFERROR(IF(OR(BD1924=338,BD1924=340,BD1924=341,BD1924=342,BD1924="342A",BD1924="342B"),PorcenRet(BD1924,BH1924,BI1924),INDEX(PORCENTAJEBUSCAR,MATCH(BD1924,CódigoRET,0),4)*1),"")</f>
        <v/>
      </c>
      <c r="BG1924">
        <f t="shared" si="213"/>
        <v>0</v>
      </c>
      <c r="BO1924">
        <f t="shared" si="214"/>
        <v>0</v>
      </c>
      <c r="CC1924">
        <f t="shared" si="215"/>
        <v>0</v>
      </c>
      <c r="CD1924">
        <f t="shared" si="216"/>
        <v>0</v>
      </c>
      <c r="CG1924">
        <f ca="1">IFERROR(INDIRECT("IVA!X"&amp;MATCH(MID(COMPRAS!C1824,1,2)&amp;MID(COMPRAS!F1824,1,2)&amp;MID(COMPRAS!D1824,1,2),IVA!W:W,0)),"SIN COD.")</f>
        <v>0</v>
      </c>
      <c r="CH1924">
        <f ca="1">IFERROR(INDIRECT("IVA!Y"&amp;MATCH(MID(COMPRAS!C1824,1,2)&amp;MID(COMPRAS!F1824,1,2)&amp;MID(COMPRAS!D1824,1,2),IVA!W:W,0)),"SIN COD.")</f>
        <v>0</v>
      </c>
    </row>
    <row r="1925" spans="1:86" x14ac:dyDescent="0.25">
      <c r="A1925"/>
      <c r="B1925"/>
      <c r="D1925"/>
      <c r="AL1925">
        <f t="shared" si="210"/>
        <v>0</v>
      </c>
      <c r="AQ1925">
        <f t="shared" si="211"/>
        <v>0</v>
      </c>
      <c r="AR1925" t="str">
        <f>IFERROR(IF(OR(AP1925=338,AP1925=340,AP1925=341,AP1925=342,AP1925="342A",AP1925="342B"),PorcenRet(AP1925,AT1925,AU1925),INDEX(PORCENTAJEBUSCAR,MATCH(AP1925,CódigoRET,0),4)*1),"")</f>
        <v/>
      </c>
      <c r="AS1925">
        <f t="shared" si="212"/>
        <v>0</v>
      </c>
      <c r="BF1925" t="str">
        <f>IFERROR(IF(OR(BD1925=338,BD1925=340,BD1925=341,BD1925=342,BD1925="342A",BD1925="342B"),PorcenRet(BD1925,BH1925,BI1925),INDEX(PORCENTAJEBUSCAR,MATCH(BD1925,CódigoRET,0),4)*1),"")</f>
        <v/>
      </c>
      <c r="BG1925">
        <f t="shared" si="213"/>
        <v>0</v>
      </c>
      <c r="BO1925">
        <f t="shared" si="214"/>
        <v>0</v>
      </c>
      <c r="CC1925">
        <f t="shared" si="215"/>
        <v>0</v>
      </c>
      <c r="CD1925">
        <f t="shared" si="216"/>
        <v>0</v>
      </c>
      <c r="CG1925">
        <f ca="1">IFERROR(INDIRECT("IVA!X"&amp;MATCH(MID(COMPRAS!C1825,1,2)&amp;MID(COMPRAS!F1825,1,2)&amp;MID(COMPRAS!D1825,1,2),IVA!W:W,0)),"SIN COD.")</f>
        <v>0</v>
      </c>
      <c r="CH1925">
        <f ca="1">IFERROR(INDIRECT("IVA!Y"&amp;MATCH(MID(COMPRAS!C1825,1,2)&amp;MID(COMPRAS!F1825,1,2)&amp;MID(COMPRAS!D1825,1,2),IVA!W:W,0)),"SIN COD.")</f>
        <v>0</v>
      </c>
    </row>
    <row r="1926" spans="1:86" x14ac:dyDescent="0.25">
      <c r="A1926"/>
      <c r="B1926"/>
      <c r="D1926"/>
      <c r="AL1926">
        <f t="shared" si="210"/>
        <v>0</v>
      </c>
      <c r="AQ1926">
        <f t="shared" si="211"/>
        <v>0</v>
      </c>
      <c r="AR1926" t="str">
        <f>IFERROR(IF(OR(AP1926=338,AP1926=340,AP1926=341,AP1926=342,AP1926="342A",AP1926="342B"),PorcenRet(AP1926,AT1926,AU1926),INDEX(PORCENTAJEBUSCAR,MATCH(AP1926,CódigoRET,0),4)*1),"")</f>
        <v/>
      </c>
      <c r="AS1926">
        <f t="shared" si="212"/>
        <v>0</v>
      </c>
      <c r="BF1926" t="str">
        <f>IFERROR(IF(OR(BD1926=338,BD1926=340,BD1926=341,BD1926=342,BD1926="342A",BD1926="342B"),PorcenRet(BD1926,BH1926,BI1926),INDEX(PORCENTAJEBUSCAR,MATCH(BD1926,CódigoRET,0),4)*1),"")</f>
        <v/>
      </c>
      <c r="BG1926">
        <f t="shared" si="213"/>
        <v>0</v>
      </c>
      <c r="BO1926">
        <f t="shared" si="214"/>
        <v>0</v>
      </c>
      <c r="CC1926">
        <f t="shared" si="215"/>
        <v>0</v>
      </c>
      <c r="CD1926">
        <f t="shared" si="216"/>
        <v>0</v>
      </c>
      <c r="CG1926">
        <f ca="1">IFERROR(INDIRECT("IVA!X"&amp;MATCH(MID(COMPRAS!C1826,1,2)&amp;MID(COMPRAS!F1826,1,2)&amp;MID(COMPRAS!D1826,1,2),IVA!W:W,0)),"SIN COD.")</f>
        <v>0</v>
      </c>
      <c r="CH1926">
        <f ca="1">IFERROR(INDIRECT("IVA!Y"&amp;MATCH(MID(COMPRAS!C1826,1,2)&amp;MID(COMPRAS!F1826,1,2)&amp;MID(COMPRAS!D1826,1,2),IVA!W:W,0)),"SIN COD.")</f>
        <v>0</v>
      </c>
    </row>
    <row r="1927" spans="1:86" x14ac:dyDescent="0.25">
      <c r="A1927"/>
      <c r="B1927"/>
      <c r="D1927"/>
      <c r="AL1927">
        <f t="shared" si="210"/>
        <v>0</v>
      </c>
      <c r="AQ1927">
        <f t="shared" si="211"/>
        <v>0</v>
      </c>
      <c r="AR1927" t="str">
        <f>IFERROR(IF(OR(AP1927=338,AP1927=340,AP1927=341,AP1927=342,AP1927="342A",AP1927="342B"),PorcenRet(AP1927,AT1927,AU1927),INDEX(PORCENTAJEBUSCAR,MATCH(AP1927,CódigoRET,0),4)*1),"")</f>
        <v/>
      </c>
      <c r="AS1927">
        <f t="shared" si="212"/>
        <v>0</v>
      </c>
      <c r="BF1927" t="str">
        <f>IFERROR(IF(OR(BD1927=338,BD1927=340,BD1927=341,BD1927=342,BD1927="342A",BD1927="342B"),PorcenRet(BD1927,BH1927,BI1927),INDEX(PORCENTAJEBUSCAR,MATCH(BD1927,CódigoRET,0),4)*1),"")</f>
        <v/>
      </c>
      <c r="BG1927">
        <f t="shared" si="213"/>
        <v>0</v>
      </c>
      <c r="BO1927">
        <f t="shared" si="214"/>
        <v>0</v>
      </c>
      <c r="CC1927">
        <f t="shared" si="215"/>
        <v>0</v>
      </c>
      <c r="CD1927">
        <f t="shared" si="216"/>
        <v>0</v>
      </c>
      <c r="CG1927">
        <f ca="1">IFERROR(INDIRECT("IVA!X"&amp;MATCH(MID(COMPRAS!C1827,1,2)&amp;MID(COMPRAS!F1827,1,2)&amp;MID(COMPRAS!D1827,1,2),IVA!W:W,0)),"SIN COD.")</f>
        <v>0</v>
      </c>
      <c r="CH1927">
        <f ca="1">IFERROR(INDIRECT("IVA!Y"&amp;MATCH(MID(COMPRAS!C1827,1,2)&amp;MID(COMPRAS!F1827,1,2)&amp;MID(COMPRAS!D1827,1,2),IVA!W:W,0)),"SIN COD.")</f>
        <v>0</v>
      </c>
    </row>
    <row r="1928" spans="1:86" x14ac:dyDescent="0.25">
      <c r="A1928"/>
      <c r="B1928"/>
      <c r="D1928"/>
      <c r="AL1928">
        <f t="shared" si="210"/>
        <v>0</v>
      </c>
      <c r="AQ1928">
        <f t="shared" si="211"/>
        <v>0</v>
      </c>
      <c r="AR1928" t="str">
        <f>IFERROR(IF(OR(AP1928=338,AP1928=340,AP1928=341,AP1928=342,AP1928="342A",AP1928="342B"),PorcenRet(AP1928,AT1928,AU1928),INDEX(PORCENTAJEBUSCAR,MATCH(AP1928,CódigoRET,0),4)*1),"")</f>
        <v/>
      </c>
      <c r="AS1928">
        <f t="shared" si="212"/>
        <v>0</v>
      </c>
      <c r="BF1928" t="str">
        <f>IFERROR(IF(OR(BD1928=338,BD1928=340,BD1928=341,BD1928=342,BD1928="342A",BD1928="342B"),PorcenRet(BD1928,BH1928,BI1928),INDEX(PORCENTAJEBUSCAR,MATCH(BD1928,CódigoRET,0),4)*1),"")</f>
        <v/>
      </c>
      <c r="BG1928">
        <f t="shared" si="213"/>
        <v>0</v>
      </c>
      <c r="BO1928">
        <f t="shared" si="214"/>
        <v>0</v>
      </c>
      <c r="CC1928">
        <f t="shared" si="215"/>
        <v>0</v>
      </c>
      <c r="CD1928">
        <f t="shared" si="216"/>
        <v>0</v>
      </c>
      <c r="CG1928">
        <f ca="1">IFERROR(INDIRECT("IVA!X"&amp;MATCH(MID(COMPRAS!C1828,1,2)&amp;MID(COMPRAS!F1828,1,2)&amp;MID(COMPRAS!D1828,1,2),IVA!W:W,0)),"SIN COD.")</f>
        <v>0</v>
      </c>
      <c r="CH1928">
        <f ca="1">IFERROR(INDIRECT("IVA!Y"&amp;MATCH(MID(COMPRAS!C1828,1,2)&amp;MID(COMPRAS!F1828,1,2)&amp;MID(COMPRAS!D1828,1,2),IVA!W:W,0)),"SIN COD.")</f>
        <v>0</v>
      </c>
    </row>
    <row r="1929" spans="1:86" x14ac:dyDescent="0.25">
      <c r="A1929"/>
      <c r="B1929"/>
      <c r="D1929"/>
      <c r="AL1929">
        <f t="shared" si="210"/>
        <v>0</v>
      </c>
      <c r="AQ1929">
        <f t="shared" si="211"/>
        <v>0</v>
      </c>
      <c r="AR1929" t="str">
        <f>IFERROR(IF(OR(AP1929=338,AP1929=340,AP1929=341,AP1929=342,AP1929="342A",AP1929="342B"),PorcenRet(AP1929,AT1929,AU1929),INDEX(PORCENTAJEBUSCAR,MATCH(AP1929,CódigoRET,0),4)*1),"")</f>
        <v/>
      </c>
      <c r="AS1929">
        <f t="shared" si="212"/>
        <v>0</v>
      </c>
      <c r="BF1929" t="str">
        <f>IFERROR(IF(OR(BD1929=338,BD1929=340,BD1929=341,BD1929=342,BD1929="342A",BD1929="342B"),PorcenRet(BD1929,BH1929,BI1929),INDEX(PORCENTAJEBUSCAR,MATCH(BD1929,CódigoRET,0),4)*1),"")</f>
        <v/>
      </c>
      <c r="BG1929">
        <f t="shared" si="213"/>
        <v>0</v>
      </c>
      <c r="BO1929">
        <f t="shared" si="214"/>
        <v>0</v>
      </c>
      <c r="CC1929">
        <f t="shared" si="215"/>
        <v>0</v>
      </c>
      <c r="CD1929">
        <f t="shared" si="216"/>
        <v>0</v>
      </c>
      <c r="CG1929">
        <f ca="1">IFERROR(INDIRECT("IVA!X"&amp;MATCH(MID(COMPRAS!C1829,1,2)&amp;MID(COMPRAS!F1829,1,2)&amp;MID(COMPRAS!D1829,1,2),IVA!W:W,0)),"SIN COD.")</f>
        <v>0</v>
      </c>
      <c r="CH1929">
        <f ca="1">IFERROR(INDIRECT("IVA!Y"&amp;MATCH(MID(COMPRAS!C1829,1,2)&amp;MID(COMPRAS!F1829,1,2)&amp;MID(COMPRAS!D1829,1,2),IVA!W:W,0)),"SIN COD.")</f>
        <v>0</v>
      </c>
    </row>
    <row r="1930" spans="1:86" x14ac:dyDescent="0.25">
      <c r="A1930"/>
      <c r="B1930"/>
      <c r="D1930"/>
      <c r="AL1930">
        <f t="shared" si="210"/>
        <v>0</v>
      </c>
      <c r="AQ1930">
        <f t="shared" si="211"/>
        <v>0</v>
      </c>
      <c r="AR1930" t="str">
        <f>IFERROR(IF(OR(AP1930=338,AP1930=340,AP1930=341,AP1930=342,AP1930="342A",AP1930="342B"),PorcenRet(AP1930,AT1930,AU1930),INDEX(PORCENTAJEBUSCAR,MATCH(AP1930,CódigoRET,0),4)*1),"")</f>
        <v/>
      </c>
      <c r="AS1930">
        <f t="shared" si="212"/>
        <v>0</v>
      </c>
      <c r="BF1930" t="str">
        <f>IFERROR(IF(OR(BD1930=338,BD1930=340,BD1930=341,BD1930=342,BD1930="342A",BD1930="342B"),PorcenRet(BD1930,BH1930,BI1930),INDEX(PORCENTAJEBUSCAR,MATCH(BD1930,CódigoRET,0),4)*1),"")</f>
        <v/>
      </c>
      <c r="BG1930">
        <f t="shared" si="213"/>
        <v>0</v>
      </c>
      <c r="BO1930">
        <f t="shared" si="214"/>
        <v>0</v>
      </c>
      <c r="CC1930">
        <f t="shared" si="215"/>
        <v>0</v>
      </c>
      <c r="CD1930">
        <f t="shared" si="216"/>
        <v>0</v>
      </c>
      <c r="CG1930">
        <f ca="1">IFERROR(INDIRECT("IVA!X"&amp;MATCH(MID(COMPRAS!C1830,1,2)&amp;MID(COMPRAS!F1830,1,2)&amp;MID(COMPRAS!D1830,1,2),IVA!W:W,0)),"SIN COD.")</f>
        <v>0</v>
      </c>
      <c r="CH1930">
        <f ca="1">IFERROR(INDIRECT("IVA!Y"&amp;MATCH(MID(COMPRAS!C1830,1,2)&amp;MID(COMPRAS!F1830,1,2)&amp;MID(COMPRAS!D1830,1,2),IVA!W:W,0)),"SIN COD.")</f>
        <v>0</v>
      </c>
    </row>
    <row r="1931" spans="1:86" x14ac:dyDescent="0.25">
      <c r="A1931"/>
      <c r="B1931"/>
      <c r="D1931"/>
      <c r="AL1931">
        <f t="shared" si="210"/>
        <v>0</v>
      </c>
      <c r="AQ1931">
        <f t="shared" si="211"/>
        <v>0</v>
      </c>
      <c r="AR1931" t="str">
        <f>IFERROR(IF(OR(AP1931=338,AP1931=340,AP1931=341,AP1931=342,AP1931="342A",AP1931="342B"),PorcenRet(AP1931,AT1931,AU1931),INDEX(PORCENTAJEBUSCAR,MATCH(AP1931,CódigoRET,0),4)*1),"")</f>
        <v/>
      </c>
      <c r="AS1931">
        <f t="shared" si="212"/>
        <v>0</v>
      </c>
      <c r="BF1931" t="str">
        <f>IFERROR(IF(OR(BD1931=338,BD1931=340,BD1931=341,BD1931=342,BD1931="342A",BD1931="342B"),PorcenRet(BD1931,BH1931,BI1931),INDEX(PORCENTAJEBUSCAR,MATCH(BD1931,CódigoRET,0),4)*1),"")</f>
        <v/>
      </c>
      <c r="BG1931">
        <f t="shared" si="213"/>
        <v>0</v>
      </c>
      <c r="BO1931">
        <f t="shared" si="214"/>
        <v>0</v>
      </c>
      <c r="CC1931">
        <f t="shared" si="215"/>
        <v>0</v>
      </c>
      <c r="CD1931">
        <f t="shared" si="216"/>
        <v>0</v>
      </c>
      <c r="CG1931">
        <f ca="1">IFERROR(INDIRECT("IVA!X"&amp;MATCH(MID(COMPRAS!C1831,1,2)&amp;MID(COMPRAS!F1831,1,2)&amp;MID(COMPRAS!D1831,1,2),IVA!W:W,0)),"SIN COD.")</f>
        <v>0</v>
      </c>
      <c r="CH1931">
        <f ca="1">IFERROR(INDIRECT("IVA!Y"&amp;MATCH(MID(COMPRAS!C1831,1,2)&amp;MID(COMPRAS!F1831,1,2)&amp;MID(COMPRAS!D1831,1,2),IVA!W:W,0)),"SIN COD.")</f>
        <v>0</v>
      </c>
    </row>
    <row r="1932" spans="1:86" x14ac:dyDescent="0.25">
      <c r="A1932"/>
      <c r="B1932"/>
      <c r="D1932"/>
      <c r="AL1932">
        <f t="shared" si="210"/>
        <v>0</v>
      </c>
      <c r="AQ1932">
        <f t="shared" si="211"/>
        <v>0</v>
      </c>
      <c r="AR1932" t="str">
        <f>IFERROR(IF(OR(AP1932=338,AP1932=340,AP1932=341,AP1932=342,AP1932="342A",AP1932="342B"),PorcenRet(AP1932,AT1932,AU1932),INDEX(PORCENTAJEBUSCAR,MATCH(AP1932,CódigoRET,0),4)*1),"")</f>
        <v/>
      </c>
      <c r="AS1932">
        <f t="shared" si="212"/>
        <v>0</v>
      </c>
      <c r="BF1932" t="str">
        <f>IFERROR(IF(OR(BD1932=338,BD1932=340,BD1932=341,BD1932=342,BD1932="342A",BD1932="342B"),PorcenRet(BD1932,BH1932,BI1932),INDEX(PORCENTAJEBUSCAR,MATCH(BD1932,CódigoRET,0),4)*1),"")</f>
        <v/>
      </c>
      <c r="BG1932">
        <f t="shared" si="213"/>
        <v>0</v>
      </c>
      <c r="BO1932">
        <f t="shared" si="214"/>
        <v>0</v>
      </c>
      <c r="CC1932">
        <f t="shared" si="215"/>
        <v>0</v>
      </c>
      <c r="CD1932">
        <f t="shared" si="216"/>
        <v>0</v>
      </c>
      <c r="CG1932">
        <f ca="1">IFERROR(INDIRECT("IVA!X"&amp;MATCH(MID(COMPRAS!C1832,1,2)&amp;MID(COMPRAS!F1832,1,2)&amp;MID(COMPRAS!D1832,1,2),IVA!W:W,0)),"SIN COD.")</f>
        <v>0</v>
      </c>
      <c r="CH1932">
        <f ca="1">IFERROR(INDIRECT("IVA!Y"&amp;MATCH(MID(COMPRAS!C1832,1,2)&amp;MID(COMPRAS!F1832,1,2)&amp;MID(COMPRAS!D1832,1,2),IVA!W:W,0)),"SIN COD.")</f>
        <v>0</v>
      </c>
    </row>
    <row r="1933" spans="1:86" x14ac:dyDescent="0.25">
      <c r="A1933"/>
      <c r="B1933"/>
      <c r="D1933"/>
      <c r="AL1933">
        <f t="shared" si="210"/>
        <v>0</v>
      </c>
      <c r="AQ1933">
        <f t="shared" si="211"/>
        <v>0</v>
      </c>
      <c r="AR1933" t="str">
        <f>IFERROR(IF(OR(AP1933=338,AP1933=340,AP1933=341,AP1933=342,AP1933="342A",AP1933="342B"),PorcenRet(AP1933,AT1933,AU1933),INDEX(PORCENTAJEBUSCAR,MATCH(AP1933,CódigoRET,0),4)*1),"")</f>
        <v/>
      </c>
      <c r="AS1933">
        <f t="shared" si="212"/>
        <v>0</v>
      </c>
      <c r="BF1933" t="str">
        <f>IFERROR(IF(OR(BD1933=338,BD1933=340,BD1933=341,BD1933=342,BD1933="342A",BD1933="342B"),PorcenRet(BD1933,BH1933,BI1933),INDEX(PORCENTAJEBUSCAR,MATCH(BD1933,CódigoRET,0),4)*1),"")</f>
        <v/>
      </c>
      <c r="BG1933">
        <f t="shared" si="213"/>
        <v>0</v>
      </c>
      <c r="BO1933">
        <f t="shared" si="214"/>
        <v>0</v>
      </c>
      <c r="CC1933">
        <f t="shared" si="215"/>
        <v>0</v>
      </c>
      <c r="CD1933">
        <f t="shared" si="216"/>
        <v>0</v>
      </c>
      <c r="CG1933">
        <f ca="1">IFERROR(INDIRECT("IVA!X"&amp;MATCH(MID(COMPRAS!C1833,1,2)&amp;MID(COMPRAS!F1833,1,2)&amp;MID(COMPRAS!D1833,1,2),IVA!W:W,0)),"SIN COD.")</f>
        <v>0</v>
      </c>
      <c r="CH1933">
        <f ca="1">IFERROR(INDIRECT("IVA!Y"&amp;MATCH(MID(COMPRAS!C1833,1,2)&amp;MID(COMPRAS!F1833,1,2)&amp;MID(COMPRAS!D1833,1,2),IVA!W:W,0)),"SIN COD.")</f>
        <v>0</v>
      </c>
    </row>
    <row r="1934" spans="1:86" x14ac:dyDescent="0.25">
      <c r="A1934"/>
      <c r="B1934"/>
      <c r="D1934"/>
      <c r="AL1934">
        <f t="shared" si="210"/>
        <v>0</v>
      </c>
      <c r="AQ1934">
        <f t="shared" si="211"/>
        <v>0</v>
      </c>
      <c r="AR1934" t="str">
        <f>IFERROR(IF(OR(AP1934=338,AP1934=340,AP1934=341,AP1934=342,AP1934="342A",AP1934="342B"),PorcenRet(AP1934,AT1934,AU1934),INDEX(PORCENTAJEBUSCAR,MATCH(AP1934,CódigoRET,0),4)*1),"")</f>
        <v/>
      </c>
      <c r="AS1934">
        <f t="shared" si="212"/>
        <v>0</v>
      </c>
      <c r="BF1934" t="str">
        <f>IFERROR(IF(OR(BD1934=338,BD1934=340,BD1934=341,BD1934=342,BD1934="342A",BD1934="342B"),PorcenRet(BD1934,BH1934,BI1934),INDEX(PORCENTAJEBUSCAR,MATCH(BD1934,CódigoRET,0),4)*1),"")</f>
        <v/>
      </c>
      <c r="BG1934">
        <f t="shared" si="213"/>
        <v>0</v>
      </c>
      <c r="BO1934">
        <f t="shared" si="214"/>
        <v>0</v>
      </c>
      <c r="CC1934">
        <f t="shared" si="215"/>
        <v>0</v>
      </c>
      <c r="CD1934">
        <f t="shared" si="216"/>
        <v>0</v>
      </c>
      <c r="CG1934">
        <f ca="1">IFERROR(INDIRECT("IVA!X"&amp;MATCH(MID(COMPRAS!C1834,1,2)&amp;MID(COMPRAS!F1834,1,2)&amp;MID(COMPRAS!D1834,1,2),IVA!W:W,0)),"SIN COD.")</f>
        <v>0</v>
      </c>
      <c r="CH1934">
        <f ca="1">IFERROR(INDIRECT("IVA!Y"&amp;MATCH(MID(COMPRAS!C1834,1,2)&amp;MID(COMPRAS!F1834,1,2)&amp;MID(COMPRAS!D1834,1,2),IVA!W:W,0)),"SIN COD.")</f>
        <v>0</v>
      </c>
    </row>
    <row r="1935" spans="1:86" x14ac:dyDescent="0.25">
      <c r="A1935"/>
      <c r="B1935"/>
      <c r="D1935"/>
      <c r="AL1935">
        <f t="shared" si="210"/>
        <v>0</v>
      </c>
      <c r="AQ1935">
        <f t="shared" si="211"/>
        <v>0</v>
      </c>
      <c r="AR1935" t="str">
        <f>IFERROR(IF(OR(AP1935=338,AP1935=340,AP1935=341,AP1935=342,AP1935="342A",AP1935="342B"),PorcenRet(AP1935,AT1935,AU1935),INDEX(PORCENTAJEBUSCAR,MATCH(AP1935,CódigoRET,0),4)*1),"")</f>
        <v/>
      </c>
      <c r="AS1935">
        <f t="shared" si="212"/>
        <v>0</v>
      </c>
      <c r="BF1935" t="str">
        <f>IFERROR(IF(OR(BD1935=338,BD1935=340,BD1935=341,BD1935=342,BD1935="342A",BD1935="342B"),PorcenRet(BD1935,BH1935,BI1935),INDEX(PORCENTAJEBUSCAR,MATCH(BD1935,CódigoRET,0),4)*1),"")</f>
        <v/>
      </c>
      <c r="BG1935">
        <f t="shared" si="213"/>
        <v>0</v>
      </c>
      <c r="BO1935">
        <f t="shared" si="214"/>
        <v>0</v>
      </c>
      <c r="CC1935">
        <f t="shared" si="215"/>
        <v>0</v>
      </c>
      <c r="CD1935">
        <f t="shared" si="216"/>
        <v>0</v>
      </c>
      <c r="CG1935">
        <f ca="1">IFERROR(INDIRECT("IVA!X"&amp;MATCH(MID(COMPRAS!C1835,1,2)&amp;MID(COMPRAS!F1835,1,2)&amp;MID(COMPRAS!D1835,1,2),IVA!W:W,0)),"SIN COD.")</f>
        <v>0</v>
      </c>
      <c r="CH1935">
        <f ca="1">IFERROR(INDIRECT("IVA!Y"&amp;MATCH(MID(COMPRAS!C1835,1,2)&amp;MID(COMPRAS!F1835,1,2)&amp;MID(COMPRAS!D1835,1,2),IVA!W:W,0)),"SIN COD.")</f>
        <v>0</v>
      </c>
    </row>
    <row r="1936" spans="1:86" x14ac:dyDescent="0.25">
      <c r="A1936"/>
      <c r="B1936"/>
      <c r="D1936"/>
      <c r="AL1936">
        <f t="shared" si="210"/>
        <v>0</v>
      </c>
      <c r="AQ1936">
        <f t="shared" si="211"/>
        <v>0</v>
      </c>
      <c r="AR1936" t="str">
        <f>IFERROR(IF(OR(AP1936=338,AP1936=340,AP1936=341,AP1936=342,AP1936="342A",AP1936="342B"),PorcenRet(AP1936,AT1936,AU1936),INDEX(PORCENTAJEBUSCAR,MATCH(AP1936,CódigoRET,0),4)*1),"")</f>
        <v/>
      </c>
      <c r="AS1936">
        <f t="shared" si="212"/>
        <v>0</v>
      </c>
      <c r="BF1936" t="str">
        <f>IFERROR(IF(OR(BD1936=338,BD1936=340,BD1936=341,BD1936=342,BD1936="342A",BD1936="342B"),PorcenRet(BD1936,BH1936,BI1936),INDEX(PORCENTAJEBUSCAR,MATCH(BD1936,CódigoRET,0),4)*1),"")</f>
        <v/>
      </c>
      <c r="BG1936">
        <f t="shared" si="213"/>
        <v>0</v>
      </c>
      <c r="BO1936">
        <f t="shared" si="214"/>
        <v>0</v>
      </c>
      <c r="CC1936">
        <f t="shared" si="215"/>
        <v>0</v>
      </c>
      <c r="CD1936">
        <f t="shared" si="216"/>
        <v>0</v>
      </c>
      <c r="CG1936">
        <f ca="1">IFERROR(INDIRECT("IVA!X"&amp;MATCH(MID(COMPRAS!C1836,1,2)&amp;MID(COMPRAS!F1836,1,2)&amp;MID(COMPRAS!D1836,1,2),IVA!W:W,0)),"SIN COD.")</f>
        <v>0</v>
      </c>
      <c r="CH1936">
        <f ca="1">IFERROR(INDIRECT("IVA!Y"&amp;MATCH(MID(COMPRAS!C1836,1,2)&amp;MID(COMPRAS!F1836,1,2)&amp;MID(COMPRAS!D1836,1,2),IVA!W:W,0)),"SIN COD.")</f>
        <v>0</v>
      </c>
    </row>
    <row r="1937" spans="1:86" x14ac:dyDescent="0.25">
      <c r="A1937"/>
      <c r="B1937"/>
      <c r="D1937"/>
      <c r="AL1937">
        <f t="shared" si="210"/>
        <v>0</v>
      </c>
      <c r="AQ1937">
        <f t="shared" si="211"/>
        <v>0</v>
      </c>
      <c r="AR1937" t="str">
        <f>IFERROR(IF(OR(AP1937=338,AP1937=340,AP1937=341,AP1937=342,AP1937="342A",AP1937="342B"),PorcenRet(AP1937,AT1937,AU1937),INDEX(PORCENTAJEBUSCAR,MATCH(AP1937,CódigoRET,0),4)*1),"")</f>
        <v/>
      </c>
      <c r="AS1937">
        <f t="shared" si="212"/>
        <v>0</v>
      </c>
      <c r="BF1937" t="str">
        <f>IFERROR(IF(OR(BD1937=338,BD1937=340,BD1937=341,BD1937=342,BD1937="342A",BD1937="342B"),PorcenRet(BD1937,BH1937,BI1937),INDEX(PORCENTAJEBUSCAR,MATCH(BD1937,CódigoRET,0),4)*1),"")</f>
        <v/>
      </c>
      <c r="BG1937">
        <f t="shared" si="213"/>
        <v>0</v>
      </c>
      <c r="BO1937">
        <f t="shared" si="214"/>
        <v>0</v>
      </c>
      <c r="CC1937">
        <f t="shared" si="215"/>
        <v>0</v>
      </c>
      <c r="CD1937">
        <f t="shared" si="216"/>
        <v>0</v>
      </c>
      <c r="CG1937">
        <f ca="1">IFERROR(INDIRECT("IVA!X"&amp;MATCH(MID(COMPRAS!C1837,1,2)&amp;MID(COMPRAS!F1837,1,2)&amp;MID(COMPRAS!D1837,1,2),IVA!W:W,0)),"SIN COD.")</f>
        <v>0</v>
      </c>
      <c r="CH1937">
        <f ca="1">IFERROR(INDIRECT("IVA!Y"&amp;MATCH(MID(COMPRAS!C1837,1,2)&amp;MID(COMPRAS!F1837,1,2)&amp;MID(COMPRAS!D1837,1,2),IVA!W:W,0)),"SIN COD.")</f>
        <v>0</v>
      </c>
    </row>
    <row r="1938" spans="1:86" x14ac:dyDescent="0.25">
      <c r="A1938"/>
      <c r="B1938"/>
      <c r="D1938"/>
      <c r="AL1938">
        <f t="shared" si="210"/>
        <v>0</v>
      </c>
      <c r="AQ1938">
        <f t="shared" si="211"/>
        <v>0</v>
      </c>
      <c r="AR1938" t="str">
        <f>IFERROR(IF(OR(AP1938=338,AP1938=340,AP1938=341,AP1938=342,AP1938="342A",AP1938="342B"),PorcenRet(AP1938,AT1938,AU1938),INDEX(PORCENTAJEBUSCAR,MATCH(AP1938,CódigoRET,0),4)*1),"")</f>
        <v/>
      </c>
      <c r="AS1938">
        <f t="shared" si="212"/>
        <v>0</v>
      </c>
      <c r="BF1938" t="str">
        <f>IFERROR(IF(OR(BD1938=338,BD1938=340,BD1938=341,BD1938=342,BD1938="342A",BD1938="342B"),PorcenRet(BD1938,BH1938,BI1938),INDEX(PORCENTAJEBUSCAR,MATCH(BD1938,CódigoRET,0),4)*1),"")</f>
        <v/>
      </c>
      <c r="BG1938">
        <f t="shared" si="213"/>
        <v>0</v>
      </c>
      <c r="BO1938">
        <f t="shared" si="214"/>
        <v>0</v>
      </c>
      <c r="CC1938">
        <f t="shared" si="215"/>
        <v>0</v>
      </c>
      <c r="CD1938">
        <f t="shared" si="216"/>
        <v>0</v>
      </c>
      <c r="CG1938">
        <f ca="1">IFERROR(INDIRECT("IVA!X"&amp;MATCH(MID(COMPRAS!C1838,1,2)&amp;MID(COMPRAS!F1838,1,2)&amp;MID(COMPRAS!D1838,1,2),IVA!W:W,0)),"SIN COD.")</f>
        <v>0</v>
      </c>
      <c r="CH1938">
        <f ca="1">IFERROR(INDIRECT("IVA!Y"&amp;MATCH(MID(COMPRAS!C1838,1,2)&amp;MID(COMPRAS!F1838,1,2)&amp;MID(COMPRAS!D1838,1,2),IVA!W:W,0)),"SIN COD.")</f>
        <v>0</v>
      </c>
    </row>
    <row r="1939" spans="1:86" x14ac:dyDescent="0.25">
      <c r="A1939"/>
      <c r="B1939"/>
      <c r="D1939"/>
      <c r="AL1939">
        <f t="shared" si="210"/>
        <v>0</v>
      </c>
      <c r="AQ1939">
        <f t="shared" si="211"/>
        <v>0</v>
      </c>
      <c r="AR1939" t="str">
        <f>IFERROR(IF(OR(AP1939=338,AP1939=340,AP1939=341,AP1939=342,AP1939="342A",AP1939="342B"),PorcenRet(AP1939,AT1939,AU1939),INDEX(PORCENTAJEBUSCAR,MATCH(AP1939,CódigoRET,0),4)*1),"")</f>
        <v/>
      </c>
      <c r="AS1939">
        <f t="shared" si="212"/>
        <v>0</v>
      </c>
      <c r="BF1939" t="str">
        <f>IFERROR(IF(OR(BD1939=338,BD1939=340,BD1939=341,BD1939=342,BD1939="342A",BD1939="342B"),PorcenRet(BD1939,BH1939,BI1939),INDEX(PORCENTAJEBUSCAR,MATCH(BD1939,CódigoRET,0),4)*1),"")</f>
        <v/>
      </c>
      <c r="BG1939">
        <f t="shared" si="213"/>
        <v>0</v>
      </c>
      <c r="BO1939">
        <f t="shared" si="214"/>
        <v>0</v>
      </c>
      <c r="CC1939">
        <f t="shared" si="215"/>
        <v>0</v>
      </c>
      <c r="CD1939">
        <f t="shared" si="216"/>
        <v>0</v>
      </c>
      <c r="CG1939">
        <f ca="1">IFERROR(INDIRECT("IVA!X"&amp;MATCH(MID(COMPRAS!C1839,1,2)&amp;MID(COMPRAS!F1839,1,2)&amp;MID(COMPRAS!D1839,1,2),IVA!W:W,0)),"SIN COD.")</f>
        <v>0</v>
      </c>
      <c r="CH1939">
        <f ca="1">IFERROR(INDIRECT("IVA!Y"&amp;MATCH(MID(COMPRAS!C1839,1,2)&amp;MID(COMPRAS!F1839,1,2)&amp;MID(COMPRAS!D1839,1,2),IVA!W:W,0)),"SIN COD.")</f>
        <v>0</v>
      </c>
    </row>
    <row r="1940" spans="1:86" x14ac:dyDescent="0.25">
      <c r="A1940"/>
      <c r="B1940"/>
      <c r="D1940"/>
      <c r="AL1940">
        <f t="shared" si="210"/>
        <v>0</v>
      </c>
      <c r="AQ1940">
        <f t="shared" si="211"/>
        <v>0</v>
      </c>
      <c r="AR1940" t="str">
        <f>IFERROR(IF(OR(AP1940=338,AP1940=340,AP1940=341,AP1940=342,AP1940="342A",AP1940="342B"),PorcenRet(AP1940,AT1940,AU1940),INDEX(PORCENTAJEBUSCAR,MATCH(AP1940,CódigoRET,0),4)*1),"")</f>
        <v/>
      </c>
      <c r="AS1940">
        <f t="shared" si="212"/>
        <v>0</v>
      </c>
      <c r="BF1940" t="str">
        <f>IFERROR(IF(OR(BD1940=338,BD1940=340,BD1940=341,BD1940=342,BD1940="342A",BD1940="342B"),PorcenRet(BD1940,BH1940,BI1940),INDEX(PORCENTAJEBUSCAR,MATCH(BD1940,CódigoRET,0),4)*1),"")</f>
        <v/>
      </c>
      <c r="BG1940">
        <f t="shared" si="213"/>
        <v>0</v>
      </c>
      <c r="BO1940">
        <f t="shared" si="214"/>
        <v>0</v>
      </c>
      <c r="CC1940">
        <f t="shared" si="215"/>
        <v>0</v>
      </c>
      <c r="CD1940">
        <f t="shared" si="216"/>
        <v>0</v>
      </c>
      <c r="CG1940">
        <f ca="1">IFERROR(INDIRECT("IVA!X"&amp;MATCH(MID(COMPRAS!C1840,1,2)&amp;MID(COMPRAS!F1840,1,2)&amp;MID(COMPRAS!D1840,1,2),IVA!W:W,0)),"SIN COD.")</f>
        <v>0</v>
      </c>
      <c r="CH1940">
        <f ca="1">IFERROR(INDIRECT("IVA!Y"&amp;MATCH(MID(COMPRAS!C1840,1,2)&amp;MID(COMPRAS!F1840,1,2)&amp;MID(COMPRAS!D1840,1,2),IVA!W:W,0)),"SIN COD.")</f>
        <v>0</v>
      </c>
    </row>
    <row r="1941" spans="1:86" x14ac:dyDescent="0.25">
      <c r="A1941"/>
      <c r="B1941"/>
      <c r="D1941"/>
      <c r="AL1941">
        <f t="shared" si="210"/>
        <v>0</v>
      </c>
      <c r="AQ1941">
        <f t="shared" si="211"/>
        <v>0</v>
      </c>
      <c r="AR1941" t="str">
        <f>IFERROR(IF(OR(AP1941=338,AP1941=340,AP1941=341,AP1941=342,AP1941="342A",AP1941="342B"),PorcenRet(AP1941,AT1941,AU1941),INDEX(PORCENTAJEBUSCAR,MATCH(AP1941,CódigoRET,0),4)*1),"")</f>
        <v/>
      </c>
      <c r="AS1941">
        <f t="shared" si="212"/>
        <v>0</v>
      </c>
      <c r="BF1941" t="str">
        <f>IFERROR(IF(OR(BD1941=338,BD1941=340,BD1941=341,BD1941=342,BD1941="342A",BD1941="342B"),PorcenRet(BD1941,BH1941,BI1941),INDEX(PORCENTAJEBUSCAR,MATCH(BD1941,CódigoRET,0),4)*1),"")</f>
        <v/>
      </c>
      <c r="BG1941">
        <f t="shared" si="213"/>
        <v>0</v>
      </c>
      <c r="BO1941">
        <f t="shared" si="214"/>
        <v>0</v>
      </c>
      <c r="CC1941">
        <f t="shared" si="215"/>
        <v>0</v>
      </c>
      <c r="CD1941">
        <f t="shared" si="216"/>
        <v>0</v>
      </c>
      <c r="CG1941">
        <f ca="1">IFERROR(INDIRECT("IVA!X"&amp;MATCH(MID(COMPRAS!C1841,1,2)&amp;MID(COMPRAS!F1841,1,2)&amp;MID(COMPRAS!D1841,1,2),IVA!W:W,0)),"SIN COD.")</f>
        <v>0</v>
      </c>
      <c r="CH1941">
        <f ca="1">IFERROR(INDIRECT("IVA!Y"&amp;MATCH(MID(COMPRAS!C1841,1,2)&amp;MID(COMPRAS!F1841,1,2)&amp;MID(COMPRAS!D1841,1,2),IVA!W:W,0)),"SIN COD.")</f>
        <v>0</v>
      </c>
    </row>
    <row r="1942" spans="1:86" x14ac:dyDescent="0.25">
      <c r="A1942"/>
      <c r="B1942"/>
      <c r="D1942"/>
      <c r="AL1942">
        <f t="shared" si="210"/>
        <v>0</v>
      </c>
      <c r="AQ1942">
        <f t="shared" si="211"/>
        <v>0</v>
      </c>
      <c r="AR1942" t="str">
        <f>IFERROR(IF(OR(AP1942=338,AP1942=340,AP1942=341,AP1942=342,AP1942="342A",AP1942="342B"),PorcenRet(AP1942,AT1942,AU1942),INDEX(PORCENTAJEBUSCAR,MATCH(AP1942,CódigoRET,0),4)*1),"")</f>
        <v/>
      </c>
      <c r="AS1942">
        <f t="shared" si="212"/>
        <v>0</v>
      </c>
      <c r="BF1942" t="str">
        <f>IFERROR(IF(OR(BD1942=338,BD1942=340,BD1942=341,BD1942=342,BD1942="342A",BD1942="342B"),PorcenRet(BD1942,BH1942,BI1942),INDEX(PORCENTAJEBUSCAR,MATCH(BD1942,CódigoRET,0),4)*1),"")</f>
        <v/>
      </c>
      <c r="BG1942">
        <f t="shared" si="213"/>
        <v>0</v>
      </c>
      <c r="BO1942">
        <f t="shared" si="214"/>
        <v>0</v>
      </c>
      <c r="CC1942">
        <f t="shared" si="215"/>
        <v>0</v>
      </c>
      <c r="CD1942">
        <f t="shared" si="216"/>
        <v>0</v>
      </c>
      <c r="CG1942">
        <f ca="1">IFERROR(INDIRECT("IVA!X"&amp;MATCH(MID(COMPRAS!C1842,1,2)&amp;MID(COMPRAS!F1842,1,2)&amp;MID(COMPRAS!D1842,1,2),IVA!W:W,0)),"SIN COD.")</f>
        <v>0</v>
      </c>
      <c r="CH1942">
        <f ca="1">IFERROR(INDIRECT("IVA!Y"&amp;MATCH(MID(COMPRAS!C1842,1,2)&amp;MID(COMPRAS!F1842,1,2)&amp;MID(COMPRAS!D1842,1,2),IVA!W:W,0)),"SIN COD.")</f>
        <v>0</v>
      </c>
    </row>
    <row r="1943" spans="1:86" x14ac:dyDescent="0.25">
      <c r="A1943"/>
      <c r="B1943"/>
      <c r="D1943"/>
      <c r="AL1943">
        <f t="shared" si="210"/>
        <v>0</v>
      </c>
      <c r="AQ1943">
        <f t="shared" si="211"/>
        <v>0</v>
      </c>
      <c r="AR1943" t="str">
        <f>IFERROR(IF(OR(AP1943=338,AP1943=340,AP1943=341,AP1943=342,AP1943="342A",AP1943="342B"),PorcenRet(AP1943,AT1943,AU1943),INDEX(PORCENTAJEBUSCAR,MATCH(AP1943,CódigoRET,0),4)*1),"")</f>
        <v/>
      </c>
      <c r="AS1943">
        <f t="shared" si="212"/>
        <v>0</v>
      </c>
      <c r="BF1943" t="str">
        <f>IFERROR(IF(OR(BD1943=338,BD1943=340,BD1943=341,BD1943=342,BD1943="342A",BD1943="342B"),PorcenRet(BD1943,BH1943,BI1943),INDEX(PORCENTAJEBUSCAR,MATCH(BD1943,CódigoRET,0),4)*1),"")</f>
        <v/>
      </c>
      <c r="BG1943">
        <f t="shared" si="213"/>
        <v>0</v>
      </c>
      <c r="BO1943">
        <f t="shared" si="214"/>
        <v>0</v>
      </c>
      <c r="CC1943">
        <f t="shared" si="215"/>
        <v>0</v>
      </c>
      <c r="CD1943">
        <f t="shared" si="216"/>
        <v>0</v>
      </c>
      <c r="CG1943">
        <f ca="1">IFERROR(INDIRECT("IVA!X"&amp;MATCH(MID(COMPRAS!C1843,1,2)&amp;MID(COMPRAS!F1843,1,2)&amp;MID(COMPRAS!D1843,1,2),IVA!W:W,0)),"SIN COD.")</f>
        <v>0</v>
      </c>
      <c r="CH1943">
        <f ca="1">IFERROR(INDIRECT("IVA!Y"&amp;MATCH(MID(COMPRAS!C1843,1,2)&amp;MID(COMPRAS!F1843,1,2)&amp;MID(COMPRAS!D1843,1,2),IVA!W:W,0)),"SIN COD.")</f>
        <v>0</v>
      </c>
    </row>
    <row r="1944" spans="1:86" x14ac:dyDescent="0.25">
      <c r="A1944"/>
      <c r="B1944"/>
      <c r="D1944"/>
      <c r="AL1944">
        <f t="shared" si="210"/>
        <v>0</v>
      </c>
      <c r="AQ1944">
        <f t="shared" si="211"/>
        <v>0</v>
      </c>
      <c r="AR1944" t="str">
        <f>IFERROR(IF(OR(AP1944=338,AP1944=340,AP1944=341,AP1944=342,AP1944="342A",AP1944="342B"),PorcenRet(AP1944,AT1944,AU1944),INDEX(PORCENTAJEBUSCAR,MATCH(AP1944,CódigoRET,0),4)*1),"")</f>
        <v/>
      </c>
      <c r="AS1944">
        <f t="shared" si="212"/>
        <v>0</v>
      </c>
      <c r="BF1944" t="str">
        <f>IFERROR(IF(OR(BD1944=338,BD1944=340,BD1944=341,BD1944=342,BD1944="342A",BD1944="342B"),PorcenRet(BD1944,BH1944,BI1944),INDEX(PORCENTAJEBUSCAR,MATCH(BD1944,CódigoRET,0),4)*1),"")</f>
        <v/>
      </c>
      <c r="BG1944">
        <f t="shared" si="213"/>
        <v>0</v>
      </c>
      <c r="BO1944">
        <f t="shared" si="214"/>
        <v>0</v>
      </c>
      <c r="CC1944">
        <f t="shared" si="215"/>
        <v>0</v>
      </c>
      <c r="CD1944">
        <f t="shared" si="216"/>
        <v>0</v>
      </c>
      <c r="CG1944">
        <f ca="1">IFERROR(INDIRECT("IVA!X"&amp;MATCH(MID(COMPRAS!C1844,1,2)&amp;MID(COMPRAS!F1844,1,2)&amp;MID(COMPRAS!D1844,1,2),IVA!W:W,0)),"SIN COD.")</f>
        <v>0</v>
      </c>
      <c r="CH1944">
        <f ca="1">IFERROR(INDIRECT("IVA!Y"&amp;MATCH(MID(COMPRAS!C1844,1,2)&amp;MID(COMPRAS!F1844,1,2)&amp;MID(COMPRAS!D1844,1,2),IVA!W:W,0)),"SIN COD.")</f>
        <v>0</v>
      </c>
    </row>
    <row r="1945" spans="1:86" x14ac:dyDescent="0.25">
      <c r="A1945"/>
      <c r="B1945"/>
      <c r="D1945"/>
      <c r="AL1945">
        <f t="shared" si="210"/>
        <v>0</v>
      </c>
      <c r="AQ1945">
        <f t="shared" si="211"/>
        <v>0</v>
      </c>
      <c r="AR1945" t="str">
        <f>IFERROR(IF(OR(AP1945=338,AP1945=340,AP1945=341,AP1945=342,AP1945="342A",AP1945="342B"),PorcenRet(AP1945,AT1945,AU1945),INDEX(PORCENTAJEBUSCAR,MATCH(AP1945,CódigoRET,0),4)*1),"")</f>
        <v/>
      </c>
      <c r="AS1945">
        <f t="shared" si="212"/>
        <v>0</v>
      </c>
      <c r="BF1945" t="str">
        <f>IFERROR(IF(OR(BD1945=338,BD1945=340,BD1945=341,BD1945=342,BD1945="342A",BD1945="342B"),PorcenRet(BD1945,BH1945,BI1945),INDEX(PORCENTAJEBUSCAR,MATCH(BD1945,CódigoRET,0),4)*1),"")</f>
        <v/>
      </c>
      <c r="BG1945">
        <f t="shared" si="213"/>
        <v>0</v>
      </c>
      <c r="BO1945">
        <f t="shared" si="214"/>
        <v>0</v>
      </c>
      <c r="CC1945">
        <f t="shared" si="215"/>
        <v>0</v>
      </c>
      <c r="CD1945">
        <f t="shared" si="216"/>
        <v>0</v>
      </c>
      <c r="CG1945">
        <f ca="1">IFERROR(INDIRECT("IVA!X"&amp;MATCH(MID(COMPRAS!C1845,1,2)&amp;MID(COMPRAS!F1845,1,2)&amp;MID(COMPRAS!D1845,1,2),IVA!W:W,0)),"SIN COD.")</f>
        <v>0</v>
      </c>
      <c r="CH1945">
        <f ca="1">IFERROR(INDIRECT("IVA!Y"&amp;MATCH(MID(COMPRAS!C1845,1,2)&amp;MID(COMPRAS!F1845,1,2)&amp;MID(COMPRAS!D1845,1,2),IVA!W:W,0)),"SIN COD.")</f>
        <v>0</v>
      </c>
    </row>
    <row r="1946" spans="1:86" x14ac:dyDescent="0.25">
      <c r="A1946"/>
      <c r="B1946"/>
      <c r="D1946"/>
      <c r="AL1946">
        <f t="shared" si="210"/>
        <v>0</v>
      </c>
      <c r="AQ1946">
        <f t="shared" si="211"/>
        <v>0</v>
      </c>
      <c r="AR1946" t="str">
        <f>IFERROR(IF(OR(AP1946=338,AP1946=340,AP1946=341,AP1946=342,AP1946="342A",AP1946="342B"),PorcenRet(AP1946,AT1946,AU1946),INDEX(PORCENTAJEBUSCAR,MATCH(AP1946,CódigoRET,0),4)*1),"")</f>
        <v/>
      </c>
      <c r="AS1946">
        <f t="shared" si="212"/>
        <v>0</v>
      </c>
      <c r="BF1946" t="str">
        <f>IFERROR(IF(OR(BD1946=338,BD1946=340,BD1946=341,BD1946=342,BD1946="342A",BD1946="342B"),PorcenRet(BD1946,BH1946,BI1946),INDEX(PORCENTAJEBUSCAR,MATCH(BD1946,CódigoRET,0),4)*1),"")</f>
        <v/>
      </c>
      <c r="BG1946">
        <f t="shared" si="213"/>
        <v>0</v>
      </c>
      <c r="BO1946">
        <f t="shared" si="214"/>
        <v>0</v>
      </c>
      <c r="CC1946">
        <f t="shared" si="215"/>
        <v>0</v>
      </c>
      <c r="CD1946">
        <f t="shared" si="216"/>
        <v>0</v>
      </c>
      <c r="CG1946">
        <f ca="1">IFERROR(INDIRECT("IVA!X"&amp;MATCH(MID(COMPRAS!C1846,1,2)&amp;MID(COMPRAS!F1846,1,2)&amp;MID(COMPRAS!D1846,1,2),IVA!W:W,0)),"SIN COD.")</f>
        <v>0</v>
      </c>
      <c r="CH1946">
        <f ca="1">IFERROR(INDIRECT("IVA!Y"&amp;MATCH(MID(COMPRAS!C1846,1,2)&amp;MID(COMPRAS!F1846,1,2)&amp;MID(COMPRAS!D1846,1,2),IVA!W:W,0)),"SIN COD.")</f>
        <v>0</v>
      </c>
    </row>
    <row r="1947" spans="1:86" x14ac:dyDescent="0.25">
      <c r="A1947"/>
      <c r="B1947"/>
      <c r="D1947"/>
      <c r="AL1947">
        <f t="shared" si="210"/>
        <v>0</v>
      </c>
      <c r="AQ1947">
        <f t="shared" si="211"/>
        <v>0</v>
      </c>
      <c r="AR1947" t="str">
        <f>IFERROR(IF(OR(AP1947=338,AP1947=340,AP1947=341,AP1947=342,AP1947="342A",AP1947="342B"),PorcenRet(AP1947,AT1947,AU1947),INDEX(PORCENTAJEBUSCAR,MATCH(AP1947,CódigoRET,0),4)*1),"")</f>
        <v/>
      </c>
      <c r="AS1947">
        <f t="shared" si="212"/>
        <v>0</v>
      </c>
      <c r="BF1947" t="str">
        <f>IFERROR(IF(OR(BD1947=338,BD1947=340,BD1947=341,BD1947=342,BD1947="342A",BD1947="342B"),PorcenRet(BD1947,BH1947,BI1947),INDEX(PORCENTAJEBUSCAR,MATCH(BD1947,CódigoRET,0),4)*1),"")</f>
        <v/>
      </c>
      <c r="BG1947">
        <f t="shared" si="213"/>
        <v>0</v>
      </c>
      <c r="BO1947">
        <f t="shared" si="214"/>
        <v>0</v>
      </c>
      <c r="CC1947">
        <f t="shared" si="215"/>
        <v>0</v>
      </c>
      <c r="CD1947">
        <f t="shared" si="216"/>
        <v>0</v>
      </c>
      <c r="CG1947">
        <f ca="1">IFERROR(INDIRECT("IVA!X"&amp;MATCH(MID(COMPRAS!C1847,1,2)&amp;MID(COMPRAS!F1847,1,2)&amp;MID(COMPRAS!D1847,1,2),IVA!W:W,0)),"SIN COD.")</f>
        <v>0</v>
      </c>
      <c r="CH1947">
        <f ca="1">IFERROR(INDIRECT("IVA!Y"&amp;MATCH(MID(COMPRAS!C1847,1,2)&amp;MID(COMPRAS!F1847,1,2)&amp;MID(COMPRAS!D1847,1,2),IVA!W:W,0)),"SIN COD.")</f>
        <v>0</v>
      </c>
    </row>
    <row r="1948" spans="1:86" x14ac:dyDescent="0.25">
      <c r="A1948"/>
      <c r="B1948"/>
      <c r="D1948"/>
      <c r="AL1948">
        <f t="shared" si="210"/>
        <v>0</v>
      </c>
      <c r="AQ1948">
        <f t="shared" si="211"/>
        <v>0</v>
      </c>
      <c r="AR1948" t="str">
        <f>IFERROR(IF(OR(AP1948=338,AP1948=340,AP1948=341,AP1948=342,AP1948="342A",AP1948="342B"),PorcenRet(AP1948,AT1948,AU1948),INDEX(PORCENTAJEBUSCAR,MATCH(AP1948,CódigoRET,0),4)*1),"")</f>
        <v/>
      </c>
      <c r="AS1948">
        <f t="shared" si="212"/>
        <v>0</v>
      </c>
      <c r="BF1948" t="str">
        <f>IFERROR(IF(OR(BD1948=338,BD1948=340,BD1948=341,BD1948=342,BD1948="342A",BD1948="342B"),PorcenRet(BD1948,BH1948,BI1948),INDEX(PORCENTAJEBUSCAR,MATCH(BD1948,CódigoRET,0),4)*1),"")</f>
        <v/>
      </c>
      <c r="BG1948">
        <f t="shared" si="213"/>
        <v>0</v>
      </c>
      <c r="BO1948">
        <f t="shared" si="214"/>
        <v>0</v>
      </c>
      <c r="CC1948">
        <f t="shared" si="215"/>
        <v>0</v>
      </c>
      <c r="CD1948">
        <f t="shared" si="216"/>
        <v>0</v>
      </c>
      <c r="CG1948">
        <f ca="1">IFERROR(INDIRECT("IVA!X"&amp;MATCH(MID(COMPRAS!C1848,1,2)&amp;MID(COMPRAS!F1848,1,2)&amp;MID(COMPRAS!D1848,1,2),IVA!W:W,0)),"SIN COD.")</f>
        <v>0</v>
      </c>
      <c r="CH1948">
        <f ca="1">IFERROR(INDIRECT("IVA!Y"&amp;MATCH(MID(COMPRAS!C1848,1,2)&amp;MID(COMPRAS!F1848,1,2)&amp;MID(COMPRAS!D1848,1,2),IVA!W:W,0)),"SIN COD.")</f>
        <v>0</v>
      </c>
    </row>
    <row r="1949" spans="1:86" x14ac:dyDescent="0.25">
      <c r="A1949"/>
      <c r="B1949"/>
      <c r="D1949"/>
      <c r="AL1949">
        <f t="shared" si="210"/>
        <v>0</v>
      </c>
      <c r="AQ1949">
        <f t="shared" si="211"/>
        <v>0</v>
      </c>
      <c r="AR1949" t="str">
        <f>IFERROR(IF(OR(AP1949=338,AP1949=340,AP1949=341,AP1949=342,AP1949="342A",AP1949="342B"),PorcenRet(AP1949,AT1949,AU1949),INDEX(PORCENTAJEBUSCAR,MATCH(AP1949,CódigoRET,0),4)*1),"")</f>
        <v/>
      </c>
      <c r="AS1949">
        <f t="shared" si="212"/>
        <v>0</v>
      </c>
      <c r="BF1949" t="str">
        <f>IFERROR(IF(OR(BD1949=338,BD1949=340,BD1949=341,BD1949=342,BD1949="342A",BD1949="342B"),PorcenRet(BD1949,BH1949,BI1949),INDEX(PORCENTAJEBUSCAR,MATCH(BD1949,CódigoRET,0),4)*1),"")</f>
        <v/>
      </c>
      <c r="BG1949">
        <f t="shared" si="213"/>
        <v>0</v>
      </c>
      <c r="BO1949">
        <f t="shared" si="214"/>
        <v>0</v>
      </c>
      <c r="CC1949">
        <f t="shared" si="215"/>
        <v>0</v>
      </c>
      <c r="CD1949">
        <f t="shared" si="216"/>
        <v>0</v>
      </c>
      <c r="CG1949">
        <f ca="1">IFERROR(INDIRECT("IVA!X"&amp;MATCH(MID(COMPRAS!C1849,1,2)&amp;MID(COMPRAS!F1849,1,2)&amp;MID(COMPRAS!D1849,1,2),IVA!W:W,0)),"SIN COD.")</f>
        <v>0</v>
      </c>
      <c r="CH1949">
        <f ca="1">IFERROR(INDIRECT("IVA!Y"&amp;MATCH(MID(COMPRAS!C1849,1,2)&amp;MID(COMPRAS!F1849,1,2)&amp;MID(COMPRAS!D1849,1,2),IVA!W:W,0)),"SIN COD.")</f>
        <v>0</v>
      </c>
    </row>
    <row r="1950" spans="1:86" x14ac:dyDescent="0.25">
      <c r="A1950"/>
      <c r="B1950"/>
      <c r="D1950"/>
      <c r="AL1950">
        <f t="shared" si="210"/>
        <v>0</v>
      </c>
      <c r="AQ1950">
        <f t="shared" si="211"/>
        <v>0</v>
      </c>
      <c r="AR1950" t="str">
        <f>IFERROR(IF(OR(AP1950=338,AP1950=340,AP1950=341,AP1950=342,AP1950="342A",AP1950="342B"),PorcenRet(AP1950,AT1950,AU1950),INDEX(PORCENTAJEBUSCAR,MATCH(AP1950,CódigoRET,0),4)*1),"")</f>
        <v/>
      </c>
      <c r="AS1950">
        <f t="shared" si="212"/>
        <v>0</v>
      </c>
      <c r="BF1950" t="str">
        <f>IFERROR(IF(OR(BD1950=338,BD1950=340,BD1950=341,BD1950=342,BD1950="342A",BD1950="342B"),PorcenRet(BD1950,BH1950,BI1950),INDEX(PORCENTAJEBUSCAR,MATCH(BD1950,CódigoRET,0),4)*1),"")</f>
        <v/>
      </c>
      <c r="BG1950">
        <f t="shared" si="213"/>
        <v>0</v>
      </c>
      <c r="BO1950">
        <f t="shared" si="214"/>
        <v>0</v>
      </c>
      <c r="CC1950">
        <f t="shared" si="215"/>
        <v>0</v>
      </c>
      <c r="CD1950">
        <f t="shared" si="216"/>
        <v>0</v>
      </c>
      <c r="CG1950">
        <f ca="1">IFERROR(INDIRECT("IVA!X"&amp;MATCH(MID(COMPRAS!C1850,1,2)&amp;MID(COMPRAS!F1850,1,2)&amp;MID(COMPRAS!D1850,1,2),IVA!W:W,0)),"SIN COD.")</f>
        <v>0</v>
      </c>
      <c r="CH1950">
        <f ca="1">IFERROR(INDIRECT("IVA!Y"&amp;MATCH(MID(COMPRAS!C1850,1,2)&amp;MID(COMPRAS!F1850,1,2)&amp;MID(COMPRAS!D1850,1,2),IVA!W:W,0)),"SIN COD.")</f>
        <v>0</v>
      </c>
    </row>
    <row r="1951" spans="1:86" x14ac:dyDescent="0.25">
      <c r="A1951"/>
      <c r="B1951"/>
      <c r="D1951"/>
      <c r="AL1951">
        <f t="shared" si="210"/>
        <v>0</v>
      </c>
      <c r="AQ1951">
        <f t="shared" si="211"/>
        <v>0</v>
      </c>
      <c r="AR1951" t="str">
        <f>IFERROR(IF(OR(AP1951=338,AP1951=340,AP1951=341,AP1951=342,AP1951="342A",AP1951="342B"),PorcenRet(AP1951,AT1951,AU1951),INDEX(PORCENTAJEBUSCAR,MATCH(AP1951,CódigoRET,0),4)*1),"")</f>
        <v/>
      </c>
      <c r="AS1951">
        <f t="shared" si="212"/>
        <v>0</v>
      </c>
      <c r="BF1951" t="str">
        <f>IFERROR(IF(OR(BD1951=338,BD1951=340,BD1951=341,BD1951=342,BD1951="342A",BD1951="342B"),PorcenRet(BD1951,BH1951,BI1951),INDEX(PORCENTAJEBUSCAR,MATCH(BD1951,CódigoRET,0),4)*1),"")</f>
        <v/>
      </c>
      <c r="BG1951">
        <f t="shared" si="213"/>
        <v>0</v>
      </c>
      <c r="BO1951">
        <f t="shared" si="214"/>
        <v>0</v>
      </c>
      <c r="CC1951">
        <f t="shared" si="215"/>
        <v>0</v>
      </c>
      <c r="CD1951">
        <f t="shared" si="216"/>
        <v>0</v>
      </c>
      <c r="CG1951">
        <f ca="1">IFERROR(INDIRECT("IVA!X"&amp;MATCH(MID(COMPRAS!C1851,1,2)&amp;MID(COMPRAS!F1851,1,2)&amp;MID(COMPRAS!D1851,1,2),IVA!W:W,0)),"SIN COD.")</f>
        <v>0</v>
      </c>
      <c r="CH1951">
        <f ca="1">IFERROR(INDIRECT("IVA!Y"&amp;MATCH(MID(COMPRAS!C1851,1,2)&amp;MID(COMPRAS!F1851,1,2)&amp;MID(COMPRAS!D1851,1,2),IVA!W:W,0)),"SIN COD.")</f>
        <v>0</v>
      </c>
    </row>
    <row r="1952" spans="1:86" x14ac:dyDescent="0.25">
      <c r="A1952"/>
      <c r="B1952"/>
      <c r="D1952"/>
      <c r="AL1952">
        <f t="shared" si="210"/>
        <v>0</v>
      </c>
      <c r="AQ1952">
        <f t="shared" si="211"/>
        <v>0</v>
      </c>
      <c r="AR1952" t="str">
        <f>IFERROR(IF(OR(AP1952=338,AP1952=340,AP1952=341,AP1952=342,AP1952="342A",AP1952="342B"),PorcenRet(AP1952,AT1952,AU1952),INDEX(PORCENTAJEBUSCAR,MATCH(AP1952,CódigoRET,0),4)*1),"")</f>
        <v/>
      </c>
      <c r="AS1952">
        <f t="shared" si="212"/>
        <v>0</v>
      </c>
      <c r="BF1952" t="str">
        <f>IFERROR(IF(OR(BD1952=338,BD1952=340,BD1952=341,BD1952=342,BD1952="342A",BD1952="342B"),PorcenRet(BD1952,BH1952,BI1952),INDEX(PORCENTAJEBUSCAR,MATCH(BD1952,CódigoRET,0),4)*1),"")</f>
        <v/>
      </c>
      <c r="BG1952">
        <f t="shared" si="213"/>
        <v>0</v>
      </c>
      <c r="BO1952">
        <f t="shared" si="214"/>
        <v>0</v>
      </c>
      <c r="CC1952">
        <f t="shared" si="215"/>
        <v>0</v>
      </c>
      <c r="CD1952">
        <f t="shared" si="216"/>
        <v>0</v>
      </c>
      <c r="CG1952">
        <f ca="1">IFERROR(INDIRECT("IVA!X"&amp;MATCH(MID(COMPRAS!C1852,1,2)&amp;MID(COMPRAS!F1852,1,2)&amp;MID(COMPRAS!D1852,1,2),IVA!W:W,0)),"SIN COD.")</f>
        <v>0</v>
      </c>
      <c r="CH1952">
        <f ca="1">IFERROR(INDIRECT("IVA!Y"&amp;MATCH(MID(COMPRAS!C1852,1,2)&amp;MID(COMPRAS!F1852,1,2)&amp;MID(COMPRAS!D1852,1,2),IVA!W:W,0)),"SIN COD.")</f>
        <v>0</v>
      </c>
    </row>
    <row r="1953" spans="1:86" x14ac:dyDescent="0.25">
      <c r="A1953"/>
      <c r="B1953"/>
      <c r="D1953"/>
      <c r="AL1953">
        <f t="shared" si="210"/>
        <v>0</v>
      </c>
      <c r="AQ1953">
        <f t="shared" si="211"/>
        <v>0</v>
      </c>
      <c r="AR1953" t="str">
        <f>IFERROR(IF(OR(AP1953=338,AP1953=340,AP1953=341,AP1953=342,AP1953="342A",AP1953="342B"),PorcenRet(AP1953,AT1953,AU1953),INDEX(PORCENTAJEBUSCAR,MATCH(AP1953,CódigoRET,0),4)*1),"")</f>
        <v/>
      </c>
      <c r="AS1953">
        <f t="shared" si="212"/>
        <v>0</v>
      </c>
      <c r="BF1953" t="str">
        <f>IFERROR(IF(OR(BD1953=338,BD1953=340,BD1953=341,BD1953=342,BD1953="342A",BD1953="342B"),PorcenRet(BD1953,BH1953,BI1953),INDEX(PORCENTAJEBUSCAR,MATCH(BD1953,CódigoRET,0),4)*1),"")</f>
        <v/>
      </c>
      <c r="BG1953">
        <f t="shared" si="213"/>
        <v>0</v>
      </c>
      <c r="BO1953">
        <f t="shared" si="214"/>
        <v>0</v>
      </c>
      <c r="CC1953">
        <f t="shared" si="215"/>
        <v>0</v>
      </c>
      <c r="CD1953">
        <f t="shared" si="216"/>
        <v>0</v>
      </c>
      <c r="CG1953">
        <f ca="1">IFERROR(INDIRECT("IVA!X"&amp;MATCH(MID(COMPRAS!C1853,1,2)&amp;MID(COMPRAS!F1853,1,2)&amp;MID(COMPRAS!D1853,1,2),IVA!W:W,0)),"SIN COD.")</f>
        <v>0</v>
      </c>
      <c r="CH1953">
        <f ca="1">IFERROR(INDIRECT("IVA!Y"&amp;MATCH(MID(COMPRAS!C1853,1,2)&amp;MID(COMPRAS!F1853,1,2)&amp;MID(COMPRAS!D1853,1,2),IVA!W:W,0)),"SIN COD.")</f>
        <v>0</v>
      </c>
    </row>
    <row r="1954" spans="1:86" x14ac:dyDescent="0.25">
      <c r="A1954"/>
      <c r="B1954"/>
      <c r="D1954"/>
      <c r="AL1954">
        <f t="shared" si="210"/>
        <v>0</v>
      </c>
      <c r="AQ1954">
        <f t="shared" si="211"/>
        <v>0</v>
      </c>
      <c r="AR1954" t="str">
        <f>IFERROR(IF(OR(AP1954=338,AP1954=340,AP1954=341,AP1954=342,AP1954="342A",AP1954="342B"),PorcenRet(AP1954,AT1954,AU1954),INDEX(PORCENTAJEBUSCAR,MATCH(AP1954,CódigoRET,0),4)*1),"")</f>
        <v/>
      </c>
      <c r="AS1954">
        <f t="shared" si="212"/>
        <v>0</v>
      </c>
      <c r="BF1954" t="str">
        <f>IFERROR(IF(OR(BD1954=338,BD1954=340,BD1954=341,BD1954=342,BD1954="342A",BD1954="342B"),PorcenRet(BD1954,BH1954,BI1954),INDEX(PORCENTAJEBUSCAR,MATCH(BD1954,CódigoRET,0),4)*1),"")</f>
        <v/>
      </c>
      <c r="BG1954">
        <f t="shared" si="213"/>
        <v>0</v>
      </c>
      <c r="BO1954">
        <f t="shared" si="214"/>
        <v>0</v>
      </c>
      <c r="CC1954">
        <f t="shared" si="215"/>
        <v>0</v>
      </c>
      <c r="CD1954">
        <f t="shared" si="216"/>
        <v>0</v>
      </c>
      <c r="CG1954">
        <f ca="1">IFERROR(INDIRECT("IVA!X"&amp;MATCH(MID(COMPRAS!C1854,1,2)&amp;MID(COMPRAS!F1854,1,2)&amp;MID(COMPRAS!D1854,1,2),IVA!W:W,0)),"SIN COD.")</f>
        <v>0</v>
      </c>
      <c r="CH1954">
        <f ca="1">IFERROR(INDIRECT("IVA!Y"&amp;MATCH(MID(COMPRAS!C1854,1,2)&amp;MID(COMPRAS!F1854,1,2)&amp;MID(COMPRAS!D1854,1,2),IVA!W:W,0)),"SIN COD.")</f>
        <v>0</v>
      </c>
    </row>
    <row r="1955" spans="1:86" x14ac:dyDescent="0.25">
      <c r="A1955"/>
      <c r="B1955"/>
      <c r="D1955"/>
      <c r="AL1955">
        <f t="shared" si="210"/>
        <v>0</v>
      </c>
      <c r="AQ1955">
        <f t="shared" si="211"/>
        <v>0</v>
      </c>
      <c r="AR1955" t="str">
        <f>IFERROR(IF(OR(AP1955=338,AP1955=340,AP1955=341,AP1955=342,AP1955="342A",AP1955="342B"),PorcenRet(AP1955,AT1955,AU1955),INDEX(PORCENTAJEBUSCAR,MATCH(AP1955,CódigoRET,0),4)*1),"")</f>
        <v/>
      </c>
      <c r="AS1955">
        <f t="shared" si="212"/>
        <v>0</v>
      </c>
      <c r="BF1955" t="str">
        <f>IFERROR(IF(OR(BD1955=338,BD1955=340,BD1955=341,BD1955=342,BD1955="342A",BD1955="342B"),PorcenRet(BD1955,BH1955,BI1955),INDEX(PORCENTAJEBUSCAR,MATCH(BD1955,CódigoRET,0),4)*1),"")</f>
        <v/>
      </c>
      <c r="BG1955">
        <f t="shared" si="213"/>
        <v>0</v>
      </c>
      <c r="BO1955">
        <f t="shared" si="214"/>
        <v>0</v>
      </c>
      <c r="CC1955">
        <f t="shared" si="215"/>
        <v>0</v>
      </c>
      <c r="CD1955">
        <f t="shared" si="216"/>
        <v>0</v>
      </c>
      <c r="CG1955">
        <f ca="1">IFERROR(INDIRECT("IVA!X"&amp;MATCH(MID(COMPRAS!C1855,1,2)&amp;MID(COMPRAS!F1855,1,2)&amp;MID(COMPRAS!D1855,1,2),IVA!W:W,0)),"SIN COD.")</f>
        <v>0</v>
      </c>
      <c r="CH1955">
        <f ca="1">IFERROR(INDIRECT("IVA!Y"&amp;MATCH(MID(COMPRAS!C1855,1,2)&amp;MID(COMPRAS!F1855,1,2)&amp;MID(COMPRAS!D1855,1,2),IVA!W:W,0)),"SIN COD.")</f>
        <v>0</v>
      </c>
    </row>
    <row r="1956" spans="1:86" x14ac:dyDescent="0.25">
      <c r="A1956"/>
      <c r="B1956"/>
      <c r="D1956"/>
      <c r="AL1956">
        <f t="shared" si="210"/>
        <v>0</v>
      </c>
      <c r="AQ1956">
        <f t="shared" si="211"/>
        <v>0</v>
      </c>
      <c r="AR1956" t="str">
        <f>IFERROR(IF(OR(AP1956=338,AP1956=340,AP1956=341,AP1956=342,AP1956="342A",AP1956="342B"),PorcenRet(AP1956,AT1956,AU1956),INDEX(PORCENTAJEBUSCAR,MATCH(AP1956,CódigoRET,0),4)*1),"")</f>
        <v/>
      </c>
      <c r="AS1956">
        <f t="shared" si="212"/>
        <v>0</v>
      </c>
      <c r="BF1956" t="str">
        <f>IFERROR(IF(OR(BD1956=338,BD1956=340,BD1956=341,BD1956=342,BD1956="342A",BD1956="342B"),PorcenRet(BD1956,BH1956,BI1956),INDEX(PORCENTAJEBUSCAR,MATCH(BD1956,CódigoRET,0),4)*1),"")</f>
        <v/>
      </c>
      <c r="BG1956">
        <f t="shared" si="213"/>
        <v>0</v>
      </c>
      <c r="BO1956">
        <f t="shared" si="214"/>
        <v>0</v>
      </c>
      <c r="CC1956">
        <f t="shared" si="215"/>
        <v>0</v>
      </c>
      <c r="CD1956">
        <f t="shared" si="216"/>
        <v>0</v>
      </c>
      <c r="CG1956">
        <f ca="1">IFERROR(INDIRECT("IVA!X"&amp;MATCH(MID(COMPRAS!C1856,1,2)&amp;MID(COMPRAS!F1856,1,2)&amp;MID(COMPRAS!D1856,1,2),IVA!W:W,0)),"SIN COD.")</f>
        <v>0</v>
      </c>
      <c r="CH1956">
        <f ca="1">IFERROR(INDIRECT("IVA!Y"&amp;MATCH(MID(COMPRAS!C1856,1,2)&amp;MID(COMPRAS!F1856,1,2)&amp;MID(COMPRAS!D1856,1,2),IVA!W:W,0)),"SIN COD.")</f>
        <v>0</v>
      </c>
    </row>
    <row r="1957" spans="1:86" x14ac:dyDescent="0.25">
      <c r="A1957"/>
      <c r="B1957"/>
      <c r="D1957"/>
      <c r="AL1957">
        <f t="shared" si="210"/>
        <v>0</v>
      </c>
      <c r="AQ1957">
        <f t="shared" si="211"/>
        <v>0</v>
      </c>
      <c r="AR1957" t="str">
        <f>IFERROR(IF(OR(AP1957=338,AP1957=340,AP1957=341,AP1957=342,AP1957="342A",AP1957="342B"),PorcenRet(AP1957,AT1957,AU1957),INDEX(PORCENTAJEBUSCAR,MATCH(AP1957,CódigoRET,0),4)*1),"")</f>
        <v/>
      </c>
      <c r="AS1957">
        <f t="shared" si="212"/>
        <v>0</v>
      </c>
      <c r="BF1957" t="str">
        <f>IFERROR(IF(OR(BD1957=338,BD1957=340,BD1957=341,BD1957=342,BD1957="342A",BD1957="342B"),PorcenRet(BD1957,BH1957,BI1957),INDEX(PORCENTAJEBUSCAR,MATCH(BD1957,CódigoRET,0),4)*1),"")</f>
        <v/>
      </c>
      <c r="BG1957">
        <f t="shared" si="213"/>
        <v>0</v>
      </c>
      <c r="BO1957">
        <f t="shared" si="214"/>
        <v>0</v>
      </c>
      <c r="CC1957">
        <f t="shared" si="215"/>
        <v>0</v>
      </c>
      <c r="CD1957">
        <f t="shared" si="216"/>
        <v>0</v>
      </c>
      <c r="CG1957">
        <f ca="1">IFERROR(INDIRECT("IVA!X"&amp;MATCH(MID(COMPRAS!C1857,1,2)&amp;MID(COMPRAS!F1857,1,2)&amp;MID(COMPRAS!D1857,1,2),IVA!W:W,0)),"SIN COD.")</f>
        <v>0</v>
      </c>
      <c r="CH1957">
        <f ca="1">IFERROR(INDIRECT("IVA!Y"&amp;MATCH(MID(COMPRAS!C1857,1,2)&amp;MID(COMPRAS!F1857,1,2)&amp;MID(COMPRAS!D1857,1,2),IVA!W:W,0)),"SIN COD.")</f>
        <v>0</v>
      </c>
    </row>
    <row r="1958" spans="1:86" x14ac:dyDescent="0.25">
      <c r="A1958"/>
      <c r="B1958"/>
      <c r="D1958"/>
      <c r="AL1958">
        <f t="shared" si="210"/>
        <v>0</v>
      </c>
      <c r="AQ1958">
        <f t="shared" si="211"/>
        <v>0</v>
      </c>
      <c r="AR1958" t="str">
        <f>IFERROR(IF(OR(AP1958=338,AP1958=340,AP1958=341,AP1958=342,AP1958="342A",AP1958="342B"),PorcenRet(AP1958,AT1958,AU1958),INDEX(PORCENTAJEBUSCAR,MATCH(AP1958,CódigoRET,0),4)*1),"")</f>
        <v/>
      </c>
      <c r="AS1958">
        <f t="shared" si="212"/>
        <v>0</v>
      </c>
      <c r="BF1958" t="str">
        <f>IFERROR(IF(OR(BD1958=338,BD1958=340,BD1958=341,BD1958=342,BD1958="342A",BD1958="342B"),PorcenRet(BD1958,BH1958,BI1958),INDEX(PORCENTAJEBUSCAR,MATCH(BD1958,CódigoRET,0),4)*1),"")</f>
        <v/>
      </c>
      <c r="BG1958">
        <f t="shared" si="213"/>
        <v>0</v>
      </c>
      <c r="BO1958">
        <f t="shared" si="214"/>
        <v>0</v>
      </c>
      <c r="CC1958">
        <f t="shared" si="215"/>
        <v>0</v>
      </c>
      <c r="CD1958">
        <f t="shared" si="216"/>
        <v>0</v>
      </c>
      <c r="CG1958">
        <f ca="1">IFERROR(INDIRECT("IVA!X"&amp;MATCH(MID(COMPRAS!C1858,1,2)&amp;MID(COMPRAS!F1858,1,2)&amp;MID(COMPRAS!D1858,1,2),IVA!W:W,0)),"SIN COD.")</f>
        <v>0</v>
      </c>
      <c r="CH1958">
        <f ca="1">IFERROR(INDIRECT("IVA!Y"&amp;MATCH(MID(COMPRAS!C1858,1,2)&amp;MID(COMPRAS!F1858,1,2)&amp;MID(COMPRAS!D1858,1,2),IVA!W:W,0)),"SIN COD.")</f>
        <v>0</v>
      </c>
    </row>
    <row r="1959" spans="1:86" x14ac:dyDescent="0.25">
      <c r="A1959"/>
      <c r="B1959"/>
      <c r="D1959"/>
      <c r="AL1959">
        <f t="shared" si="210"/>
        <v>0</v>
      </c>
      <c r="AQ1959">
        <f t="shared" si="211"/>
        <v>0</v>
      </c>
      <c r="AR1959" t="str">
        <f>IFERROR(IF(OR(AP1959=338,AP1959=340,AP1959=341,AP1959=342,AP1959="342A",AP1959="342B"),PorcenRet(AP1959,AT1959,AU1959),INDEX(PORCENTAJEBUSCAR,MATCH(AP1959,CódigoRET,0),4)*1),"")</f>
        <v/>
      </c>
      <c r="AS1959">
        <f t="shared" si="212"/>
        <v>0</v>
      </c>
      <c r="BF1959" t="str">
        <f>IFERROR(IF(OR(BD1959=338,BD1959=340,BD1959=341,BD1959=342,BD1959="342A",BD1959="342B"),PorcenRet(BD1959,BH1959,BI1959),INDEX(PORCENTAJEBUSCAR,MATCH(BD1959,CódigoRET,0),4)*1),"")</f>
        <v/>
      </c>
      <c r="BG1959">
        <f t="shared" si="213"/>
        <v>0</v>
      </c>
      <c r="BO1959">
        <f t="shared" si="214"/>
        <v>0</v>
      </c>
      <c r="CC1959">
        <f t="shared" si="215"/>
        <v>0</v>
      </c>
      <c r="CD1959">
        <f t="shared" si="216"/>
        <v>0</v>
      </c>
      <c r="CG1959">
        <f ca="1">IFERROR(INDIRECT("IVA!X"&amp;MATCH(MID(COMPRAS!C1859,1,2)&amp;MID(COMPRAS!F1859,1,2)&amp;MID(COMPRAS!D1859,1,2),IVA!W:W,0)),"SIN COD.")</f>
        <v>0</v>
      </c>
      <c r="CH1959">
        <f ca="1">IFERROR(INDIRECT("IVA!Y"&amp;MATCH(MID(COMPRAS!C1859,1,2)&amp;MID(COMPRAS!F1859,1,2)&amp;MID(COMPRAS!D1859,1,2),IVA!W:W,0)),"SIN COD.")</f>
        <v>0</v>
      </c>
    </row>
    <row r="1960" spans="1:86" x14ac:dyDescent="0.25">
      <c r="A1960"/>
      <c r="B1960"/>
      <c r="D1960"/>
      <c r="AL1960">
        <f t="shared" si="210"/>
        <v>0</v>
      </c>
      <c r="AQ1960">
        <f t="shared" si="211"/>
        <v>0</v>
      </c>
      <c r="AR1960" t="str">
        <f>IFERROR(IF(OR(AP1960=338,AP1960=340,AP1960=341,AP1960=342,AP1960="342A",AP1960="342B"),PorcenRet(AP1960,AT1960,AU1960),INDEX(PORCENTAJEBUSCAR,MATCH(AP1960,CódigoRET,0),4)*1),"")</f>
        <v/>
      </c>
      <c r="AS1960">
        <f t="shared" si="212"/>
        <v>0</v>
      </c>
      <c r="BF1960" t="str">
        <f>IFERROR(IF(OR(BD1960=338,BD1960=340,BD1960=341,BD1960=342,BD1960="342A",BD1960="342B"),PorcenRet(BD1960,BH1960,BI1960),INDEX(PORCENTAJEBUSCAR,MATCH(BD1960,CódigoRET,0),4)*1),"")</f>
        <v/>
      </c>
      <c r="BG1960">
        <f t="shared" si="213"/>
        <v>0</v>
      </c>
      <c r="BO1960">
        <f t="shared" si="214"/>
        <v>0</v>
      </c>
      <c r="CC1960">
        <f t="shared" si="215"/>
        <v>0</v>
      </c>
      <c r="CD1960">
        <f t="shared" si="216"/>
        <v>0</v>
      </c>
      <c r="CG1960">
        <f ca="1">IFERROR(INDIRECT("IVA!X"&amp;MATCH(MID(COMPRAS!C1860,1,2)&amp;MID(COMPRAS!F1860,1,2)&amp;MID(COMPRAS!D1860,1,2),IVA!W:W,0)),"SIN COD.")</f>
        <v>0</v>
      </c>
      <c r="CH1960">
        <f ca="1">IFERROR(INDIRECT("IVA!Y"&amp;MATCH(MID(COMPRAS!C1860,1,2)&amp;MID(COMPRAS!F1860,1,2)&amp;MID(COMPRAS!D1860,1,2),IVA!W:W,0)),"SIN COD.")</f>
        <v>0</v>
      </c>
    </row>
    <row r="1961" spans="1:86" x14ac:dyDescent="0.25">
      <c r="A1961"/>
      <c r="B1961"/>
      <c r="D1961"/>
      <c r="AL1961">
        <f t="shared" si="210"/>
        <v>0</v>
      </c>
      <c r="AQ1961">
        <f t="shared" si="211"/>
        <v>0</v>
      </c>
      <c r="AR1961" t="str">
        <f>IFERROR(IF(OR(AP1961=338,AP1961=340,AP1961=341,AP1961=342,AP1961="342A",AP1961="342B"),PorcenRet(AP1961,AT1961,AU1961),INDEX(PORCENTAJEBUSCAR,MATCH(AP1961,CódigoRET,0),4)*1),"")</f>
        <v/>
      </c>
      <c r="AS1961">
        <f t="shared" si="212"/>
        <v>0</v>
      </c>
      <c r="BF1961" t="str">
        <f>IFERROR(IF(OR(BD1961=338,BD1961=340,BD1961=341,BD1961=342,BD1961="342A",BD1961="342B"),PorcenRet(BD1961,BH1961,BI1961),INDEX(PORCENTAJEBUSCAR,MATCH(BD1961,CódigoRET,0),4)*1),"")</f>
        <v/>
      </c>
      <c r="BG1961">
        <f t="shared" si="213"/>
        <v>0</v>
      </c>
      <c r="BO1961">
        <f t="shared" si="214"/>
        <v>0</v>
      </c>
      <c r="CC1961">
        <f t="shared" si="215"/>
        <v>0</v>
      </c>
      <c r="CD1961">
        <f t="shared" si="216"/>
        <v>0</v>
      </c>
      <c r="CG1961">
        <f ca="1">IFERROR(INDIRECT("IVA!X"&amp;MATCH(MID(COMPRAS!C1861,1,2)&amp;MID(COMPRAS!F1861,1,2)&amp;MID(COMPRAS!D1861,1,2),IVA!W:W,0)),"SIN COD.")</f>
        <v>0</v>
      </c>
      <c r="CH1961">
        <f ca="1">IFERROR(INDIRECT("IVA!Y"&amp;MATCH(MID(COMPRAS!C1861,1,2)&amp;MID(COMPRAS!F1861,1,2)&amp;MID(COMPRAS!D1861,1,2),IVA!W:W,0)),"SIN COD.")</f>
        <v>0</v>
      </c>
    </row>
    <row r="1962" spans="1:86" x14ac:dyDescent="0.25">
      <c r="A1962"/>
      <c r="B1962"/>
      <c r="D1962"/>
      <c r="AL1962">
        <f t="shared" si="210"/>
        <v>0</v>
      </c>
      <c r="AQ1962">
        <f t="shared" si="211"/>
        <v>0</v>
      </c>
      <c r="AR1962" t="str">
        <f>IFERROR(IF(OR(AP1962=338,AP1962=340,AP1962=341,AP1962=342,AP1962="342A",AP1962="342B"),PorcenRet(AP1962,AT1962,AU1962),INDEX(PORCENTAJEBUSCAR,MATCH(AP1962,CódigoRET,0),4)*1),"")</f>
        <v/>
      </c>
      <c r="AS1962">
        <f t="shared" si="212"/>
        <v>0</v>
      </c>
      <c r="BF1962" t="str">
        <f>IFERROR(IF(OR(BD1962=338,BD1962=340,BD1962=341,BD1962=342,BD1962="342A",BD1962="342B"),PorcenRet(BD1962,BH1962,BI1962),INDEX(PORCENTAJEBUSCAR,MATCH(BD1962,CódigoRET,0),4)*1),"")</f>
        <v/>
      </c>
      <c r="BG1962">
        <f t="shared" si="213"/>
        <v>0</v>
      </c>
      <c r="BO1962">
        <f t="shared" si="214"/>
        <v>0</v>
      </c>
      <c r="CC1962">
        <f t="shared" si="215"/>
        <v>0</v>
      </c>
      <c r="CD1962">
        <f t="shared" si="216"/>
        <v>0</v>
      </c>
      <c r="CG1962">
        <f ca="1">IFERROR(INDIRECT("IVA!X"&amp;MATCH(MID(COMPRAS!C1862,1,2)&amp;MID(COMPRAS!F1862,1,2)&amp;MID(COMPRAS!D1862,1,2),IVA!W:W,0)),"SIN COD.")</f>
        <v>0</v>
      </c>
      <c r="CH1962">
        <f ca="1">IFERROR(INDIRECT("IVA!Y"&amp;MATCH(MID(COMPRAS!C1862,1,2)&amp;MID(COMPRAS!F1862,1,2)&amp;MID(COMPRAS!D1862,1,2),IVA!W:W,0)),"SIN COD.")</f>
        <v>0</v>
      </c>
    </row>
    <row r="1963" spans="1:86" x14ac:dyDescent="0.25">
      <c r="A1963"/>
      <c r="B1963"/>
      <c r="D1963"/>
      <c r="AL1963">
        <f t="shared" si="210"/>
        <v>0</v>
      </c>
      <c r="AQ1963">
        <f t="shared" si="211"/>
        <v>0</v>
      </c>
      <c r="AR1963" t="str">
        <f>IFERROR(IF(OR(AP1963=338,AP1963=340,AP1963=341,AP1963=342,AP1963="342A",AP1963="342B"),PorcenRet(AP1963,AT1963,AU1963),INDEX(PORCENTAJEBUSCAR,MATCH(AP1963,CódigoRET,0),4)*1),"")</f>
        <v/>
      </c>
      <c r="AS1963">
        <f t="shared" si="212"/>
        <v>0</v>
      </c>
      <c r="BF1963" t="str">
        <f>IFERROR(IF(OR(BD1963=338,BD1963=340,BD1963=341,BD1963=342,BD1963="342A",BD1963="342B"),PorcenRet(BD1963,BH1963,BI1963),INDEX(PORCENTAJEBUSCAR,MATCH(BD1963,CódigoRET,0),4)*1),"")</f>
        <v/>
      </c>
      <c r="BG1963">
        <f t="shared" si="213"/>
        <v>0</v>
      </c>
      <c r="BO1963">
        <f t="shared" si="214"/>
        <v>0</v>
      </c>
      <c r="CC1963">
        <f t="shared" si="215"/>
        <v>0</v>
      </c>
      <c r="CD1963">
        <f t="shared" si="216"/>
        <v>0</v>
      </c>
      <c r="CG1963">
        <f ca="1">IFERROR(INDIRECT("IVA!X"&amp;MATCH(MID(COMPRAS!C1863,1,2)&amp;MID(COMPRAS!F1863,1,2)&amp;MID(COMPRAS!D1863,1,2),IVA!W:W,0)),"SIN COD.")</f>
        <v>0</v>
      </c>
      <c r="CH1963">
        <f ca="1">IFERROR(INDIRECT("IVA!Y"&amp;MATCH(MID(COMPRAS!C1863,1,2)&amp;MID(COMPRAS!F1863,1,2)&amp;MID(COMPRAS!D1863,1,2),IVA!W:W,0)),"SIN COD.")</f>
        <v>0</v>
      </c>
    </row>
    <row r="1964" spans="1:86" x14ac:dyDescent="0.25">
      <c r="A1964"/>
      <c r="B1964"/>
      <c r="D1964"/>
      <c r="AL1964">
        <f t="shared" si="210"/>
        <v>0</v>
      </c>
      <c r="AQ1964">
        <f t="shared" si="211"/>
        <v>0</v>
      </c>
      <c r="AR1964" t="str">
        <f>IFERROR(IF(OR(AP1964=338,AP1964=340,AP1964=341,AP1964=342,AP1964="342A",AP1964="342B"),PorcenRet(AP1964,AT1964,AU1964),INDEX(PORCENTAJEBUSCAR,MATCH(AP1964,CódigoRET,0),4)*1),"")</f>
        <v/>
      </c>
      <c r="AS1964">
        <f t="shared" si="212"/>
        <v>0</v>
      </c>
      <c r="BF1964" t="str">
        <f>IFERROR(IF(OR(BD1964=338,BD1964=340,BD1964=341,BD1964=342,BD1964="342A",BD1964="342B"),PorcenRet(BD1964,BH1964,BI1964),INDEX(PORCENTAJEBUSCAR,MATCH(BD1964,CódigoRET,0),4)*1),"")</f>
        <v/>
      </c>
      <c r="BG1964">
        <f t="shared" si="213"/>
        <v>0</v>
      </c>
      <c r="BO1964">
        <f t="shared" si="214"/>
        <v>0</v>
      </c>
      <c r="CC1964">
        <f t="shared" si="215"/>
        <v>0</v>
      </c>
      <c r="CD1964">
        <f t="shared" si="216"/>
        <v>0</v>
      </c>
      <c r="CG1964">
        <f ca="1">IFERROR(INDIRECT("IVA!X"&amp;MATCH(MID(COMPRAS!C1864,1,2)&amp;MID(COMPRAS!F1864,1,2)&amp;MID(COMPRAS!D1864,1,2),IVA!W:W,0)),"SIN COD.")</f>
        <v>0</v>
      </c>
      <c r="CH1964">
        <f ca="1">IFERROR(INDIRECT("IVA!Y"&amp;MATCH(MID(COMPRAS!C1864,1,2)&amp;MID(COMPRAS!F1864,1,2)&amp;MID(COMPRAS!D1864,1,2),IVA!W:W,0)),"SIN COD.")</f>
        <v>0</v>
      </c>
    </row>
    <row r="1965" spans="1:86" x14ac:dyDescent="0.25">
      <c r="A1965"/>
      <c r="B1965"/>
      <c r="D1965"/>
      <c r="AL1965">
        <f t="shared" si="210"/>
        <v>0</v>
      </c>
      <c r="AQ1965">
        <f t="shared" si="211"/>
        <v>0</v>
      </c>
      <c r="AR1965" t="str">
        <f>IFERROR(IF(OR(AP1965=338,AP1965=340,AP1965=341,AP1965=342,AP1965="342A",AP1965="342B"),PorcenRet(AP1965,AT1965,AU1965),INDEX(PORCENTAJEBUSCAR,MATCH(AP1965,CódigoRET,0),4)*1),"")</f>
        <v/>
      </c>
      <c r="AS1965">
        <f t="shared" si="212"/>
        <v>0</v>
      </c>
      <c r="BF1965" t="str">
        <f>IFERROR(IF(OR(BD1965=338,BD1965=340,BD1965=341,BD1965=342,BD1965="342A",BD1965="342B"),PorcenRet(BD1965,BH1965,BI1965),INDEX(PORCENTAJEBUSCAR,MATCH(BD1965,CódigoRET,0),4)*1),"")</f>
        <v/>
      </c>
      <c r="BG1965">
        <f t="shared" si="213"/>
        <v>0</v>
      </c>
      <c r="BO1965">
        <f t="shared" si="214"/>
        <v>0</v>
      </c>
      <c r="CC1965">
        <f t="shared" si="215"/>
        <v>0</v>
      </c>
      <c r="CD1965">
        <f t="shared" si="216"/>
        <v>0</v>
      </c>
      <c r="CG1965">
        <f ca="1">IFERROR(INDIRECT("IVA!X"&amp;MATCH(MID(COMPRAS!C1865,1,2)&amp;MID(COMPRAS!F1865,1,2)&amp;MID(COMPRAS!D1865,1,2),IVA!W:W,0)),"SIN COD.")</f>
        <v>0</v>
      </c>
      <c r="CH1965">
        <f ca="1">IFERROR(INDIRECT("IVA!Y"&amp;MATCH(MID(COMPRAS!C1865,1,2)&amp;MID(COMPRAS!F1865,1,2)&amp;MID(COMPRAS!D1865,1,2),IVA!W:W,0)),"SIN COD.")</f>
        <v>0</v>
      </c>
    </row>
    <row r="1966" spans="1:86" x14ac:dyDescent="0.25">
      <c r="A1966"/>
      <c r="B1966"/>
      <c r="D1966"/>
      <c r="AL1966">
        <f t="shared" si="210"/>
        <v>0</v>
      </c>
      <c r="AQ1966">
        <f t="shared" si="211"/>
        <v>0</v>
      </c>
      <c r="AR1966" t="str">
        <f>IFERROR(IF(OR(AP1966=338,AP1966=340,AP1966=341,AP1966=342,AP1966="342A",AP1966="342B"),PorcenRet(AP1966,AT1966,AU1966),INDEX(PORCENTAJEBUSCAR,MATCH(AP1966,CódigoRET,0),4)*1),"")</f>
        <v/>
      </c>
      <c r="AS1966">
        <f t="shared" si="212"/>
        <v>0</v>
      </c>
      <c r="BF1966" t="str">
        <f>IFERROR(IF(OR(BD1966=338,BD1966=340,BD1966=341,BD1966=342,BD1966="342A",BD1966="342B"),PorcenRet(BD1966,BH1966,BI1966),INDEX(PORCENTAJEBUSCAR,MATCH(BD1966,CódigoRET,0),4)*1),"")</f>
        <v/>
      </c>
      <c r="BG1966">
        <f t="shared" si="213"/>
        <v>0</v>
      </c>
      <c r="BO1966">
        <f t="shared" si="214"/>
        <v>0</v>
      </c>
      <c r="CC1966">
        <f t="shared" si="215"/>
        <v>0</v>
      </c>
      <c r="CD1966">
        <f t="shared" si="216"/>
        <v>0</v>
      </c>
      <c r="CG1966">
        <f ca="1">IFERROR(INDIRECT("IVA!X"&amp;MATCH(MID(COMPRAS!C1866,1,2)&amp;MID(COMPRAS!F1866,1,2)&amp;MID(COMPRAS!D1866,1,2),IVA!W:W,0)),"SIN COD.")</f>
        <v>0</v>
      </c>
      <c r="CH1966">
        <f ca="1">IFERROR(INDIRECT("IVA!Y"&amp;MATCH(MID(COMPRAS!C1866,1,2)&amp;MID(COMPRAS!F1866,1,2)&amp;MID(COMPRAS!D1866,1,2),IVA!W:W,0)),"SIN COD.")</f>
        <v>0</v>
      </c>
    </row>
    <row r="1967" spans="1:86" x14ac:dyDescent="0.25">
      <c r="A1967"/>
      <c r="B1967"/>
      <c r="D1967"/>
      <c r="AL1967">
        <f t="shared" si="210"/>
        <v>0</v>
      </c>
      <c r="AQ1967">
        <f t="shared" si="211"/>
        <v>0</v>
      </c>
      <c r="AR1967" t="str">
        <f>IFERROR(IF(OR(AP1967=338,AP1967=340,AP1967=341,AP1967=342,AP1967="342A",AP1967="342B"),PorcenRet(AP1967,AT1967,AU1967),INDEX(PORCENTAJEBUSCAR,MATCH(AP1967,CódigoRET,0),4)*1),"")</f>
        <v/>
      </c>
      <c r="AS1967">
        <f t="shared" si="212"/>
        <v>0</v>
      </c>
      <c r="BF1967" t="str">
        <f>IFERROR(IF(OR(BD1967=338,BD1967=340,BD1967=341,BD1967=342,BD1967="342A",BD1967="342B"),PorcenRet(BD1967,BH1967,BI1967),INDEX(PORCENTAJEBUSCAR,MATCH(BD1967,CódigoRET,0),4)*1),"")</f>
        <v/>
      </c>
      <c r="BG1967">
        <f t="shared" si="213"/>
        <v>0</v>
      </c>
      <c r="BO1967">
        <f t="shared" si="214"/>
        <v>0</v>
      </c>
      <c r="CC1967">
        <f t="shared" si="215"/>
        <v>0</v>
      </c>
      <c r="CD1967">
        <f t="shared" si="216"/>
        <v>0</v>
      </c>
      <c r="CG1967">
        <f ca="1">IFERROR(INDIRECT("IVA!X"&amp;MATCH(MID(COMPRAS!C1867,1,2)&amp;MID(COMPRAS!F1867,1,2)&amp;MID(COMPRAS!D1867,1,2),IVA!W:W,0)),"SIN COD.")</f>
        <v>0</v>
      </c>
      <c r="CH1967">
        <f ca="1">IFERROR(INDIRECT("IVA!Y"&amp;MATCH(MID(COMPRAS!C1867,1,2)&amp;MID(COMPRAS!F1867,1,2)&amp;MID(COMPRAS!D1867,1,2),IVA!W:W,0)),"SIN COD.")</f>
        <v>0</v>
      </c>
    </row>
    <row r="1968" spans="1:86" x14ac:dyDescent="0.25">
      <c r="A1968"/>
      <c r="B1968"/>
      <c r="D1968"/>
      <c r="AL1968">
        <f t="shared" si="210"/>
        <v>0</v>
      </c>
      <c r="AQ1968">
        <f t="shared" si="211"/>
        <v>0</v>
      </c>
      <c r="AR1968" t="str">
        <f>IFERROR(IF(OR(AP1968=338,AP1968=340,AP1968=341,AP1968=342,AP1968="342A",AP1968="342B"),PorcenRet(AP1968,AT1968,AU1968),INDEX(PORCENTAJEBUSCAR,MATCH(AP1968,CódigoRET,0),4)*1),"")</f>
        <v/>
      </c>
      <c r="AS1968">
        <f t="shared" si="212"/>
        <v>0</v>
      </c>
      <c r="BF1968" t="str">
        <f>IFERROR(IF(OR(BD1968=338,BD1968=340,BD1968=341,BD1968=342,BD1968="342A",BD1968="342B"),PorcenRet(BD1968,BH1968,BI1968),INDEX(PORCENTAJEBUSCAR,MATCH(BD1968,CódigoRET,0),4)*1),"")</f>
        <v/>
      </c>
      <c r="BG1968">
        <f t="shared" si="213"/>
        <v>0</v>
      </c>
      <c r="BO1968">
        <f t="shared" si="214"/>
        <v>0</v>
      </c>
      <c r="CC1968">
        <f t="shared" si="215"/>
        <v>0</v>
      </c>
      <c r="CD1968">
        <f t="shared" si="216"/>
        <v>0</v>
      </c>
      <c r="CG1968">
        <f ca="1">IFERROR(INDIRECT("IVA!X"&amp;MATCH(MID(COMPRAS!C1868,1,2)&amp;MID(COMPRAS!F1868,1,2)&amp;MID(COMPRAS!D1868,1,2),IVA!W:W,0)),"SIN COD.")</f>
        <v>0</v>
      </c>
      <c r="CH1968">
        <f ca="1">IFERROR(INDIRECT("IVA!Y"&amp;MATCH(MID(COMPRAS!C1868,1,2)&amp;MID(COMPRAS!F1868,1,2)&amp;MID(COMPRAS!D1868,1,2),IVA!W:W,0)),"SIN COD.")</f>
        <v>0</v>
      </c>
    </row>
    <row r="1969" spans="1:86" x14ac:dyDescent="0.25">
      <c r="A1969"/>
      <c r="B1969"/>
      <c r="D1969"/>
      <c r="AL1969">
        <f t="shared" si="210"/>
        <v>0</v>
      </c>
      <c r="AQ1969">
        <f t="shared" si="211"/>
        <v>0</v>
      </c>
      <c r="AR1969" t="str">
        <f>IFERROR(IF(OR(AP1969=338,AP1969=340,AP1969=341,AP1969=342,AP1969="342A",AP1969="342B"),PorcenRet(AP1969,AT1969,AU1969),INDEX(PORCENTAJEBUSCAR,MATCH(AP1969,CódigoRET,0),4)*1),"")</f>
        <v/>
      </c>
      <c r="AS1969">
        <f t="shared" si="212"/>
        <v>0</v>
      </c>
      <c r="BF1969" t="str">
        <f>IFERROR(IF(OR(BD1969=338,BD1969=340,BD1969=341,BD1969=342,BD1969="342A",BD1969="342B"),PorcenRet(BD1969,BH1969,BI1969),INDEX(PORCENTAJEBUSCAR,MATCH(BD1969,CódigoRET,0),4)*1),"")</f>
        <v/>
      </c>
      <c r="BG1969">
        <f t="shared" si="213"/>
        <v>0</v>
      </c>
      <c r="BO1969">
        <f t="shared" si="214"/>
        <v>0</v>
      </c>
      <c r="CC1969">
        <f t="shared" si="215"/>
        <v>0</v>
      </c>
      <c r="CD1969">
        <f t="shared" si="216"/>
        <v>0</v>
      </c>
      <c r="CG1969">
        <f ca="1">IFERROR(INDIRECT("IVA!X"&amp;MATCH(MID(COMPRAS!C1869,1,2)&amp;MID(COMPRAS!F1869,1,2)&amp;MID(COMPRAS!D1869,1,2),IVA!W:W,0)),"SIN COD.")</f>
        <v>0</v>
      </c>
      <c r="CH1969">
        <f ca="1">IFERROR(INDIRECT("IVA!Y"&amp;MATCH(MID(COMPRAS!C1869,1,2)&amp;MID(COMPRAS!F1869,1,2)&amp;MID(COMPRAS!D1869,1,2),IVA!W:W,0)),"SIN COD.")</f>
        <v>0</v>
      </c>
    </row>
    <row r="1970" spans="1:86" x14ac:dyDescent="0.25">
      <c r="A1970"/>
      <c r="B1970"/>
      <c r="D1970"/>
      <c r="AL1970">
        <f t="shared" si="210"/>
        <v>0</v>
      </c>
      <c r="AQ1970">
        <f t="shared" si="211"/>
        <v>0</v>
      </c>
      <c r="AR1970" t="str">
        <f>IFERROR(IF(OR(AP1970=338,AP1970=340,AP1970=341,AP1970=342,AP1970="342A",AP1970="342B"),PorcenRet(AP1970,AT1970,AU1970),INDEX(PORCENTAJEBUSCAR,MATCH(AP1970,CódigoRET,0),4)*1),"")</f>
        <v/>
      </c>
      <c r="AS1970">
        <f t="shared" si="212"/>
        <v>0</v>
      </c>
      <c r="BF1970" t="str">
        <f>IFERROR(IF(OR(BD1970=338,BD1970=340,BD1970=341,BD1970=342,BD1970="342A",BD1970="342B"),PorcenRet(BD1970,BH1970,BI1970),INDEX(PORCENTAJEBUSCAR,MATCH(BD1970,CódigoRET,0),4)*1),"")</f>
        <v/>
      </c>
      <c r="BG1970">
        <f t="shared" si="213"/>
        <v>0</v>
      </c>
      <c r="BO1970">
        <f t="shared" si="214"/>
        <v>0</v>
      </c>
      <c r="CC1970">
        <f t="shared" si="215"/>
        <v>0</v>
      </c>
      <c r="CD1970">
        <f t="shared" si="216"/>
        <v>0</v>
      </c>
      <c r="CG1970">
        <f ca="1">IFERROR(INDIRECT("IVA!X"&amp;MATCH(MID(COMPRAS!C1870,1,2)&amp;MID(COMPRAS!F1870,1,2)&amp;MID(COMPRAS!D1870,1,2),IVA!W:W,0)),"SIN COD.")</f>
        <v>0</v>
      </c>
      <c r="CH1970">
        <f ca="1">IFERROR(INDIRECT("IVA!Y"&amp;MATCH(MID(COMPRAS!C1870,1,2)&amp;MID(COMPRAS!F1870,1,2)&amp;MID(COMPRAS!D1870,1,2),IVA!W:W,0)),"SIN COD.")</f>
        <v>0</v>
      </c>
    </row>
    <row r="1971" spans="1:86" x14ac:dyDescent="0.25">
      <c r="A1971"/>
      <c r="B1971"/>
      <c r="D1971"/>
      <c r="AL1971">
        <f t="shared" si="210"/>
        <v>0</v>
      </c>
      <c r="AQ1971">
        <f t="shared" si="211"/>
        <v>0</v>
      </c>
      <c r="AR1971" t="str">
        <f>IFERROR(IF(OR(AP1971=338,AP1971=340,AP1971=341,AP1971=342,AP1971="342A",AP1971="342B"),PorcenRet(AP1971,AT1971,AU1971),INDEX(PORCENTAJEBUSCAR,MATCH(AP1971,CódigoRET,0),4)*1),"")</f>
        <v/>
      </c>
      <c r="AS1971">
        <f t="shared" si="212"/>
        <v>0</v>
      </c>
      <c r="BF1971" t="str">
        <f>IFERROR(IF(OR(BD1971=338,BD1971=340,BD1971=341,BD1971=342,BD1971="342A",BD1971="342B"),PorcenRet(BD1971,BH1971,BI1971),INDEX(PORCENTAJEBUSCAR,MATCH(BD1971,CódigoRET,0),4)*1),"")</f>
        <v/>
      </c>
      <c r="BG1971">
        <f t="shared" si="213"/>
        <v>0</v>
      </c>
      <c r="BO1971">
        <f t="shared" si="214"/>
        <v>0</v>
      </c>
      <c r="CC1971">
        <f t="shared" si="215"/>
        <v>0</v>
      </c>
      <c r="CD1971">
        <f t="shared" si="216"/>
        <v>0</v>
      </c>
      <c r="CG1971">
        <f ca="1">IFERROR(INDIRECT("IVA!X"&amp;MATCH(MID(COMPRAS!C1871,1,2)&amp;MID(COMPRAS!F1871,1,2)&amp;MID(COMPRAS!D1871,1,2),IVA!W:W,0)),"SIN COD.")</f>
        <v>0</v>
      </c>
      <c r="CH1971">
        <f ca="1">IFERROR(INDIRECT("IVA!Y"&amp;MATCH(MID(COMPRAS!C1871,1,2)&amp;MID(COMPRAS!F1871,1,2)&amp;MID(COMPRAS!D1871,1,2),IVA!W:W,0)),"SIN COD.")</f>
        <v>0</v>
      </c>
    </row>
    <row r="1972" spans="1:86" x14ac:dyDescent="0.25">
      <c r="A1972"/>
      <c r="B1972"/>
      <c r="D1972"/>
      <c r="AL1972">
        <f t="shared" si="210"/>
        <v>0</v>
      </c>
      <c r="AQ1972">
        <f t="shared" si="211"/>
        <v>0</v>
      </c>
      <c r="AR1972" t="str">
        <f>IFERROR(IF(OR(AP1972=338,AP1972=340,AP1972=341,AP1972=342,AP1972="342A",AP1972="342B"),PorcenRet(AP1972,AT1972,AU1972),INDEX(PORCENTAJEBUSCAR,MATCH(AP1972,CódigoRET,0),4)*1),"")</f>
        <v/>
      </c>
      <c r="AS1972">
        <f t="shared" si="212"/>
        <v>0</v>
      </c>
      <c r="BF1972" t="str">
        <f>IFERROR(IF(OR(BD1972=338,BD1972=340,BD1972=341,BD1972=342,BD1972="342A",BD1972="342B"),PorcenRet(BD1972,BH1972,BI1972),INDEX(PORCENTAJEBUSCAR,MATCH(BD1972,CódigoRET,0),4)*1),"")</f>
        <v/>
      </c>
      <c r="BG1972">
        <f t="shared" si="213"/>
        <v>0</v>
      </c>
      <c r="BO1972">
        <f t="shared" si="214"/>
        <v>0</v>
      </c>
      <c r="CC1972">
        <f t="shared" si="215"/>
        <v>0</v>
      </c>
      <c r="CD1972">
        <f t="shared" si="216"/>
        <v>0</v>
      </c>
      <c r="CG1972">
        <f ca="1">IFERROR(INDIRECT("IVA!X"&amp;MATCH(MID(COMPRAS!C1872,1,2)&amp;MID(COMPRAS!F1872,1,2)&amp;MID(COMPRAS!D1872,1,2),IVA!W:W,0)),"SIN COD.")</f>
        <v>0</v>
      </c>
      <c r="CH1972">
        <f ca="1">IFERROR(INDIRECT("IVA!Y"&amp;MATCH(MID(COMPRAS!C1872,1,2)&amp;MID(COMPRAS!F1872,1,2)&amp;MID(COMPRAS!D1872,1,2),IVA!W:W,0)),"SIN COD.")</f>
        <v>0</v>
      </c>
    </row>
    <row r="1973" spans="1:86" x14ac:dyDescent="0.25">
      <c r="A1973"/>
      <c r="B1973"/>
      <c r="D1973"/>
      <c r="AL1973">
        <f t="shared" si="210"/>
        <v>0</v>
      </c>
      <c r="AQ1973">
        <f t="shared" si="211"/>
        <v>0</v>
      </c>
      <c r="AR1973" t="str">
        <f>IFERROR(IF(OR(AP1973=338,AP1973=340,AP1973=341,AP1973=342,AP1973="342A",AP1973="342B"),PorcenRet(AP1973,AT1973,AU1973),INDEX(PORCENTAJEBUSCAR,MATCH(AP1973,CódigoRET,0),4)*1),"")</f>
        <v/>
      </c>
      <c r="AS1973">
        <f t="shared" si="212"/>
        <v>0</v>
      </c>
      <c r="BF1973" t="str">
        <f>IFERROR(IF(OR(BD1973=338,BD1973=340,BD1973=341,BD1973=342,BD1973="342A",BD1973="342B"),PorcenRet(BD1973,BH1973,BI1973),INDEX(PORCENTAJEBUSCAR,MATCH(BD1973,CódigoRET,0),4)*1),"")</f>
        <v/>
      </c>
      <c r="BG1973">
        <f t="shared" si="213"/>
        <v>0</v>
      </c>
      <c r="BO1973">
        <f t="shared" si="214"/>
        <v>0</v>
      </c>
      <c r="CC1973">
        <f t="shared" si="215"/>
        <v>0</v>
      </c>
      <c r="CD1973">
        <f t="shared" si="216"/>
        <v>0</v>
      </c>
      <c r="CG1973">
        <f ca="1">IFERROR(INDIRECT("IVA!X"&amp;MATCH(MID(COMPRAS!C1873,1,2)&amp;MID(COMPRAS!F1873,1,2)&amp;MID(COMPRAS!D1873,1,2),IVA!W:W,0)),"SIN COD.")</f>
        <v>0</v>
      </c>
      <c r="CH1973">
        <f ca="1">IFERROR(INDIRECT("IVA!Y"&amp;MATCH(MID(COMPRAS!C1873,1,2)&amp;MID(COMPRAS!F1873,1,2)&amp;MID(COMPRAS!D1873,1,2),IVA!W:W,0)),"SIN COD.")</f>
        <v>0</v>
      </c>
    </row>
    <row r="1974" spans="1:86" x14ac:dyDescent="0.25">
      <c r="A1974"/>
      <c r="B1974"/>
      <c r="D1974"/>
      <c r="AL1974">
        <f t="shared" si="210"/>
        <v>0</v>
      </c>
      <c r="AQ1974">
        <f t="shared" si="211"/>
        <v>0</v>
      </c>
      <c r="AR1974" t="str">
        <f>IFERROR(IF(OR(AP1974=338,AP1974=340,AP1974=341,AP1974=342,AP1974="342A",AP1974="342B"),PorcenRet(AP1974,AT1974,AU1974),INDEX(PORCENTAJEBUSCAR,MATCH(AP1974,CódigoRET,0),4)*1),"")</f>
        <v/>
      </c>
      <c r="AS1974">
        <f t="shared" si="212"/>
        <v>0</v>
      </c>
      <c r="BF1974" t="str">
        <f>IFERROR(IF(OR(BD1974=338,BD1974=340,BD1974=341,BD1974=342,BD1974="342A",BD1974="342B"),PorcenRet(BD1974,BH1974,BI1974),INDEX(PORCENTAJEBUSCAR,MATCH(BD1974,CódigoRET,0),4)*1),"")</f>
        <v/>
      </c>
      <c r="BG1974">
        <f t="shared" si="213"/>
        <v>0</v>
      </c>
      <c r="BO1974">
        <f t="shared" si="214"/>
        <v>0</v>
      </c>
      <c r="CC1974">
        <f t="shared" si="215"/>
        <v>0</v>
      </c>
      <c r="CD1974">
        <f t="shared" si="216"/>
        <v>0</v>
      </c>
      <c r="CG1974">
        <f ca="1">IFERROR(INDIRECT("IVA!X"&amp;MATCH(MID(COMPRAS!C1874,1,2)&amp;MID(COMPRAS!F1874,1,2)&amp;MID(COMPRAS!D1874,1,2),IVA!W:W,0)),"SIN COD.")</f>
        <v>0</v>
      </c>
      <c r="CH1974">
        <f ca="1">IFERROR(INDIRECT("IVA!Y"&amp;MATCH(MID(COMPRAS!C1874,1,2)&amp;MID(COMPRAS!F1874,1,2)&amp;MID(COMPRAS!D1874,1,2),IVA!W:W,0)),"SIN COD.")</f>
        <v>0</v>
      </c>
    </row>
    <row r="1975" spans="1:86" x14ac:dyDescent="0.25">
      <c r="A1975"/>
      <c r="B1975"/>
      <c r="D1975"/>
      <c r="AL1975">
        <f t="shared" si="210"/>
        <v>0</v>
      </c>
      <c r="AQ1975">
        <f t="shared" si="211"/>
        <v>0</v>
      </c>
      <c r="AR1975" t="str">
        <f>IFERROR(IF(OR(AP1975=338,AP1975=340,AP1975=341,AP1975=342,AP1975="342A",AP1975="342B"),PorcenRet(AP1975,AT1975,AU1975),INDEX(PORCENTAJEBUSCAR,MATCH(AP1975,CódigoRET,0),4)*1),"")</f>
        <v/>
      </c>
      <c r="AS1975">
        <f t="shared" si="212"/>
        <v>0</v>
      </c>
      <c r="BF1975" t="str">
        <f>IFERROR(IF(OR(BD1975=338,BD1975=340,BD1975=341,BD1975=342,BD1975="342A",BD1975="342B"),PorcenRet(BD1975,BH1975,BI1975),INDEX(PORCENTAJEBUSCAR,MATCH(BD1975,CódigoRET,0),4)*1),"")</f>
        <v/>
      </c>
      <c r="BG1975">
        <f t="shared" si="213"/>
        <v>0</v>
      </c>
      <c r="BO1975">
        <f t="shared" si="214"/>
        <v>0</v>
      </c>
      <c r="CC1975">
        <f t="shared" si="215"/>
        <v>0</v>
      </c>
      <c r="CD1975">
        <f t="shared" si="216"/>
        <v>0</v>
      </c>
      <c r="CG1975">
        <f ca="1">IFERROR(INDIRECT("IVA!X"&amp;MATCH(MID(COMPRAS!C1875,1,2)&amp;MID(COMPRAS!F1875,1,2)&amp;MID(COMPRAS!D1875,1,2),IVA!W:W,0)),"SIN COD.")</f>
        <v>0</v>
      </c>
      <c r="CH1975">
        <f ca="1">IFERROR(INDIRECT("IVA!Y"&amp;MATCH(MID(COMPRAS!C1875,1,2)&amp;MID(COMPRAS!F1875,1,2)&amp;MID(COMPRAS!D1875,1,2),IVA!W:W,0)),"SIN COD.")</f>
        <v>0</v>
      </c>
    </row>
    <row r="1976" spans="1:86" x14ac:dyDescent="0.25">
      <c r="A1976"/>
      <c r="B1976"/>
      <c r="D1976"/>
      <c r="AL1976">
        <f t="shared" si="210"/>
        <v>0</v>
      </c>
      <c r="AQ1976">
        <f t="shared" si="211"/>
        <v>0</v>
      </c>
      <c r="AR1976" t="str">
        <f>IFERROR(IF(OR(AP1976=338,AP1976=340,AP1976=341,AP1976=342,AP1976="342A",AP1976="342B"),PorcenRet(AP1976,AT1976,AU1976),INDEX(PORCENTAJEBUSCAR,MATCH(AP1976,CódigoRET,0),4)*1),"")</f>
        <v/>
      </c>
      <c r="AS1976">
        <f t="shared" si="212"/>
        <v>0</v>
      </c>
      <c r="BF1976" t="str">
        <f>IFERROR(IF(OR(BD1976=338,BD1976=340,BD1976=341,BD1976=342,BD1976="342A",BD1976="342B"),PorcenRet(BD1976,BH1976,BI1976),INDEX(PORCENTAJEBUSCAR,MATCH(BD1976,CódigoRET,0),4)*1),"")</f>
        <v/>
      </c>
      <c r="BG1976">
        <f t="shared" si="213"/>
        <v>0</v>
      </c>
      <c r="BO1976">
        <f t="shared" si="214"/>
        <v>0</v>
      </c>
      <c r="CC1976">
        <f t="shared" si="215"/>
        <v>0</v>
      </c>
      <c r="CD1976">
        <f t="shared" si="216"/>
        <v>0</v>
      </c>
      <c r="CG1976">
        <f ca="1">IFERROR(INDIRECT("IVA!X"&amp;MATCH(MID(COMPRAS!C1876,1,2)&amp;MID(COMPRAS!F1876,1,2)&amp;MID(COMPRAS!D1876,1,2),IVA!W:W,0)),"SIN COD.")</f>
        <v>0</v>
      </c>
      <c r="CH1976">
        <f ca="1">IFERROR(INDIRECT("IVA!Y"&amp;MATCH(MID(COMPRAS!C1876,1,2)&amp;MID(COMPRAS!F1876,1,2)&amp;MID(COMPRAS!D1876,1,2),IVA!W:W,0)),"SIN COD.")</f>
        <v>0</v>
      </c>
    </row>
    <row r="1977" spans="1:86" x14ac:dyDescent="0.25">
      <c r="A1977"/>
      <c r="B1977"/>
      <c r="D1977"/>
      <c r="AL1977">
        <f t="shared" si="210"/>
        <v>0</v>
      </c>
      <c r="AQ1977">
        <f t="shared" si="211"/>
        <v>0</v>
      </c>
      <c r="AR1977" t="str">
        <f>IFERROR(IF(OR(AP1977=338,AP1977=340,AP1977=341,AP1977=342,AP1977="342A",AP1977="342B"),PorcenRet(AP1977,AT1977,AU1977),INDEX(PORCENTAJEBUSCAR,MATCH(AP1977,CódigoRET,0),4)*1),"")</f>
        <v/>
      </c>
      <c r="AS1977">
        <f t="shared" si="212"/>
        <v>0</v>
      </c>
      <c r="BF1977" t="str">
        <f>IFERROR(IF(OR(BD1977=338,BD1977=340,BD1977=341,BD1977=342,BD1977="342A",BD1977="342B"),PorcenRet(BD1977,BH1977,BI1977),INDEX(PORCENTAJEBUSCAR,MATCH(BD1977,CódigoRET,0),4)*1),"")</f>
        <v/>
      </c>
      <c r="BG1977">
        <f t="shared" si="213"/>
        <v>0</v>
      </c>
      <c r="BO1977">
        <f t="shared" si="214"/>
        <v>0</v>
      </c>
      <c r="CC1977">
        <f t="shared" si="215"/>
        <v>0</v>
      </c>
      <c r="CD1977">
        <f t="shared" si="216"/>
        <v>0</v>
      </c>
      <c r="CG1977">
        <f ca="1">IFERROR(INDIRECT("IVA!X"&amp;MATCH(MID(COMPRAS!C1877,1,2)&amp;MID(COMPRAS!F1877,1,2)&amp;MID(COMPRAS!D1877,1,2),IVA!W:W,0)),"SIN COD.")</f>
        <v>0</v>
      </c>
      <c r="CH1977">
        <f ca="1">IFERROR(INDIRECT("IVA!Y"&amp;MATCH(MID(COMPRAS!C1877,1,2)&amp;MID(COMPRAS!F1877,1,2)&amp;MID(COMPRAS!D1877,1,2),IVA!W:W,0)),"SIN COD.")</f>
        <v>0</v>
      </c>
    </row>
    <row r="1978" spans="1:86" x14ac:dyDescent="0.25">
      <c r="A1978"/>
      <c r="B1978"/>
      <c r="D1978"/>
      <c r="AL1978">
        <f t="shared" si="210"/>
        <v>0</v>
      </c>
      <c r="AQ1978">
        <f t="shared" si="211"/>
        <v>0</v>
      </c>
      <c r="AR1978" t="str">
        <f>IFERROR(IF(OR(AP1978=338,AP1978=340,AP1978=341,AP1978=342,AP1978="342A",AP1978="342B"),PorcenRet(AP1978,AT1978,AU1978),INDEX(PORCENTAJEBUSCAR,MATCH(AP1978,CódigoRET,0),4)*1),"")</f>
        <v/>
      </c>
      <c r="AS1978">
        <f t="shared" si="212"/>
        <v>0</v>
      </c>
      <c r="BF1978" t="str">
        <f>IFERROR(IF(OR(BD1978=338,BD1978=340,BD1978=341,BD1978=342,BD1978="342A",BD1978="342B"),PorcenRet(BD1978,BH1978,BI1978),INDEX(PORCENTAJEBUSCAR,MATCH(BD1978,CódigoRET,0),4)*1),"")</f>
        <v/>
      </c>
      <c r="BG1978">
        <f t="shared" si="213"/>
        <v>0</v>
      </c>
      <c r="BO1978">
        <f t="shared" si="214"/>
        <v>0</v>
      </c>
      <c r="CC1978">
        <f t="shared" si="215"/>
        <v>0</v>
      </c>
      <c r="CD1978">
        <f t="shared" si="216"/>
        <v>0</v>
      </c>
      <c r="CG1978">
        <f ca="1">IFERROR(INDIRECT("IVA!X"&amp;MATCH(MID(COMPRAS!C1878,1,2)&amp;MID(COMPRAS!F1878,1,2)&amp;MID(COMPRAS!D1878,1,2),IVA!W:W,0)),"SIN COD.")</f>
        <v>0</v>
      </c>
      <c r="CH1978">
        <f ca="1">IFERROR(INDIRECT("IVA!Y"&amp;MATCH(MID(COMPRAS!C1878,1,2)&amp;MID(COMPRAS!F1878,1,2)&amp;MID(COMPRAS!D1878,1,2),IVA!W:W,0)),"SIN COD.")</f>
        <v>0</v>
      </c>
    </row>
    <row r="1979" spans="1:86" x14ac:dyDescent="0.25">
      <c r="A1979"/>
      <c r="B1979"/>
      <c r="D1979"/>
      <c r="AL1979">
        <f t="shared" si="210"/>
        <v>0</v>
      </c>
      <c r="AQ1979">
        <f t="shared" si="211"/>
        <v>0</v>
      </c>
      <c r="AR1979" t="str">
        <f>IFERROR(IF(OR(AP1979=338,AP1979=340,AP1979=341,AP1979=342,AP1979="342A",AP1979="342B"),PorcenRet(AP1979,AT1979,AU1979),INDEX(PORCENTAJEBUSCAR,MATCH(AP1979,CódigoRET,0),4)*1),"")</f>
        <v/>
      </c>
      <c r="AS1979">
        <f t="shared" si="212"/>
        <v>0</v>
      </c>
      <c r="BF1979" t="str">
        <f>IFERROR(IF(OR(BD1979=338,BD1979=340,BD1979=341,BD1979=342,BD1979="342A",BD1979="342B"),PorcenRet(BD1979,BH1979,BI1979),INDEX(PORCENTAJEBUSCAR,MATCH(BD1979,CódigoRET,0),4)*1),"")</f>
        <v/>
      </c>
      <c r="BG1979">
        <f t="shared" si="213"/>
        <v>0</v>
      </c>
      <c r="BO1979">
        <f t="shared" si="214"/>
        <v>0</v>
      </c>
      <c r="CC1979">
        <f t="shared" si="215"/>
        <v>0</v>
      </c>
      <c r="CD1979">
        <f t="shared" si="216"/>
        <v>0</v>
      </c>
      <c r="CG1979">
        <f ca="1">IFERROR(INDIRECT("IVA!X"&amp;MATCH(MID(COMPRAS!C1879,1,2)&amp;MID(COMPRAS!F1879,1,2)&amp;MID(COMPRAS!D1879,1,2),IVA!W:W,0)),"SIN COD.")</f>
        <v>0</v>
      </c>
      <c r="CH1979">
        <f ca="1">IFERROR(INDIRECT("IVA!Y"&amp;MATCH(MID(COMPRAS!C1879,1,2)&amp;MID(COMPRAS!F1879,1,2)&amp;MID(COMPRAS!D1879,1,2),IVA!W:W,0)),"SIN COD.")</f>
        <v>0</v>
      </c>
    </row>
    <row r="1980" spans="1:86" x14ac:dyDescent="0.25">
      <c r="A1980"/>
      <c r="B1980"/>
      <c r="D1980"/>
      <c r="AL1980">
        <f t="shared" si="210"/>
        <v>0</v>
      </c>
      <c r="AQ1980">
        <f t="shared" si="211"/>
        <v>0</v>
      </c>
      <c r="AR1980" t="str">
        <f>IFERROR(IF(OR(AP1980=338,AP1980=340,AP1980=341,AP1980=342,AP1980="342A",AP1980="342B"),PorcenRet(AP1980,AT1980,AU1980),INDEX(PORCENTAJEBUSCAR,MATCH(AP1980,CódigoRET,0),4)*1),"")</f>
        <v/>
      </c>
      <c r="AS1980">
        <f t="shared" si="212"/>
        <v>0</v>
      </c>
      <c r="BF1980" t="str">
        <f>IFERROR(IF(OR(BD1980=338,BD1980=340,BD1980=341,BD1980=342,BD1980="342A",BD1980="342B"),PorcenRet(BD1980,BH1980,BI1980),INDEX(PORCENTAJEBUSCAR,MATCH(BD1980,CódigoRET,0),4)*1),"")</f>
        <v/>
      </c>
      <c r="BG1980">
        <f t="shared" si="213"/>
        <v>0</v>
      </c>
      <c r="BO1980">
        <f t="shared" si="214"/>
        <v>0</v>
      </c>
      <c r="CC1980">
        <f t="shared" si="215"/>
        <v>0</v>
      </c>
      <c r="CD1980">
        <f t="shared" si="216"/>
        <v>0</v>
      </c>
      <c r="CG1980">
        <f ca="1">IFERROR(INDIRECT("IVA!X"&amp;MATCH(MID(COMPRAS!C1880,1,2)&amp;MID(COMPRAS!F1880,1,2)&amp;MID(COMPRAS!D1880,1,2),IVA!W:W,0)),"SIN COD.")</f>
        <v>0</v>
      </c>
      <c r="CH1980">
        <f ca="1">IFERROR(INDIRECT("IVA!Y"&amp;MATCH(MID(COMPRAS!C1880,1,2)&amp;MID(COMPRAS!F1880,1,2)&amp;MID(COMPRAS!D1880,1,2),IVA!W:W,0)),"SIN COD.")</f>
        <v>0</v>
      </c>
    </row>
    <row r="1981" spans="1:86" x14ac:dyDescent="0.25">
      <c r="A1981"/>
      <c r="B1981"/>
      <c r="D1981"/>
      <c r="AL1981">
        <f t="shared" si="210"/>
        <v>0</v>
      </c>
      <c r="AQ1981">
        <f t="shared" si="211"/>
        <v>0</v>
      </c>
      <c r="AR1981" t="str">
        <f>IFERROR(IF(OR(AP1981=338,AP1981=340,AP1981=341,AP1981=342,AP1981="342A",AP1981="342B"),PorcenRet(AP1981,AT1981,AU1981),INDEX(PORCENTAJEBUSCAR,MATCH(AP1981,CódigoRET,0),4)*1),"")</f>
        <v/>
      </c>
      <c r="AS1981">
        <f t="shared" si="212"/>
        <v>0</v>
      </c>
      <c r="BF1981" t="str">
        <f>IFERROR(IF(OR(BD1981=338,BD1981=340,BD1981=341,BD1981=342,BD1981="342A",BD1981="342B"),PorcenRet(BD1981,BH1981,BI1981),INDEX(PORCENTAJEBUSCAR,MATCH(BD1981,CódigoRET,0),4)*1),"")</f>
        <v/>
      </c>
      <c r="BG1981">
        <f t="shared" si="213"/>
        <v>0</v>
      </c>
      <c r="BO1981">
        <f t="shared" si="214"/>
        <v>0</v>
      </c>
      <c r="CC1981">
        <f t="shared" si="215"/>
        <v>0</v>
      </c>
      <c r="CD1981">
        <f t="shared" si="216"/>
        <v>0</v>
      </c>
      <c r="CG1981">
        <f ca="1">IFERROR(INDIRECT("IVA!X"&amp;MATCH(MID(COMPRAS!C1881,1,2)&amp;MID(COMPRAS!F1881,1,2)&amp;MID(COMPRAS!D1881,1,2),IVA!W:W,0)),"SIN COD.")</f>
        <v>0</v>
      </c>
      <c r="CH1981">
        <f ca="1">IFERROR(INDIRECT("IVA!Y"&amp;MATCH(MID(COMPRAS!C1881,1,2)&amp;MID(COMPRAS!F1881,1,2)&amp;MID(COMPRAS!D1881,1,2),IVA!W:W,0)),"SIN COD.")</f>
        <v>0</v>
      </c>
    </row>
    <row r="1982" spans="1:86" x14ac:dyDescent="0.25">
      <c r="A1982"/>
      <c r="B1982"/>
      <c r="D1982"/>
      <c r="AL1982">
        <f t="shared" si="210"/>
        <v>0</v>
      </c>
      <c r="AQ1982">
        <f t="shared" si="211"/>
        <v>0</v>
      </c>
      <c r="AR1982" t="str">
        <f>IFERROR(IF(OR(AP1982=338,AP1982=340,AP1982=341,AP1982=342,AP1982="342A",AP1982="342B"),PorcenRet(AP1982,AT1982,AU1982),INDEX(PORCENTAJEBUSCAR,MATCH(AP1982,CódigoRET,0),4)*1),"")</f>
        <v/>
      </c>
      <c r="AS1982">
        <f t="shared" si="212"/>
        <v>0</v>
      </c>
      <c r="BF1982" t="str">
        <f>IFERROR(IF(OR(BD1982=338,BD1982=340,BD1982=341,BD1982=342,BD1982="342A",BD1982="342B"),PorcenRet(BD1982,BH1982,BI1982),INDEX(PORCENTAJEBUSCAR,MATCH(BD1982,CódigoRET,0),4)*1),"")</f>
        <v/>
      </c>
      <c r="BG1982">
        <f t="shared" si="213"/>
        <v>0</v>
      </c>
      <c r="BO1982">
        <f t="shared" si="214"/>
        <v>0</v>
      </c>
      <c r="CC1982">
        <f t="shared" si="215"/>
        <v>0</v>
      </c>
      <c r="CD1982">
        <f t="shared" si="216"/>
        <v>0</v>
      </c>
      <c r="CG1982">
        <f ca="1">IFERROR(INDIRECT("IVA!X"&amp;MATCH(MID(COMPRAS!C1882,1,2)&amp;MID(COMPRAS!F1882,1,2)&amp;MID(COMPRAS!D1882,1,2),IVA!W:W,0)),"SIN COD.")</f>
        <v>0</v>
      </c>
      <c r="CH1982">
        <f ca="1">IFERROR(INDIRECT("IVA!Y"&amp;MATCH(MID(COMPRAS!C1882,1,2)&amp;MID(COMPRAS!F1882,1,2)&amp;MID(COMPRAS!D1882,1,2),IVA!W:W,0)),"SIN COD.")</f>
        <v>0</v>
      </c>
    </row>
    <row r="1983" spans="1:86" x14ac:dyDescent="0.25">
      <c r="A1983"/>
      <c r="B1983"/>
      <c r="D1983"/>
      <c r="AL1983">
        <f t="shared" si="210"/>
        <v>0</v>
      </c>
      <c r="AQ1983">
        <f t="shared" si="211"/>
        <v>0</v>
      </c>
      <c r="AR1983" t="str">
        <f>IFERROR(IF(OR(AP1983=338,AP1983=340,AP1983=341,AP1983=342,AP1983="342A",AP1983="342B"),PorcenRet(AP1983,AT1983,AU1983),INDEX(PORCENTAJEBUSCAR,MATCH(AP1983,CódigoRET,0),4)*1),"")</f>
        <v/>
      </c>
      <c r="AS1983">
        <f t="shared" si="212"/>
        <v>0</v>
      </c>
      <c r="BF1983" t="str">
        <f>IFERROR(IF(OR(BD1983=338,BD1983=340,BD1983=341,BD1983=342,BD1983="342A",BD1983="342B"),PorcenRet(BD1983,BH1983,BI1983),INDEX(PORCENTAJEBUSCAR,MATCH(BD1983,CódigoRET,0),4)*1),"")</f>
        <v/>
      </c>
      <c r="BG1983">
        <f t="shared" si="213"/>
        <v>0</v>
      </c>
      <c r="BO1983">
        <f t="shared" si="214"/>
        <v>0</v>
      </c>
      <c r="CC1983">
        <f t="shared" si="215"/>
        <v>0</v>
      </c>
      <c r="CD1983">
        <f t="shared" si="216"/>
        <v>0</v>
      </c>
      <c r="CG1983">
        <f ca="1">IFERROR(INDIRECT("IVA!X"&amp;MATCH(MID(COMPRAS!C1883,1,2)&amp;MID(COMPRAS!F1883,1,2)&amp;MID(COMPRAS!D1883,1,2),IVA!W:W,0)),"SIN COD.")</f>
        <v>0</v>
      </c>
      <c r="CH1983">
        <f ca="1">IFERROR(INDIRECT("IVA!Y"&amp;MATCH(MID(COMPRAS!C1883,1,2)&amp;MID(COMPRAS!F1883,1,2)&amp;MID(COMPRAS!D1883,1,2),IVA!W:W,0)),"SIN COD.")</f>
        <v>0</v>
      </c>
    </row>
    <row r="1984" spans="1:86" x14ac:dyDescent="0.25">
      <c r="A1984"/>
      <c r="B1984"/>
      <c r="D1984"/>
      <c r="AL1984">
        <f t="shared" si="210"/>
        <v>0</v>
      </c>
      <c r="AQ1984">
        <f t="shared" si="211"/>
        <v>0</v>
      </c>
      <c r="AR1984" t="str">
        <f>IFERROR(IF(OR(AP1984=338,AP1984=340,AP1984=341,AP1984=342,AP1984="342A",AP1984="342B"),PorcenRet(AP1984,AT1984,AU1984),INDEX(PORCENTAJEBUSCAR,MATCH(AP1984,CódigoRET,0),4)*1),"")</f>
        <v/>
      </c>
      <c r="AS1984">
        <f t="shared" si="212"/>
        <v>0</v>
      </c>
      <c r="BF1984" t="str">
        <f>IFERROR(IF(OR(BD1984=338,BD1984=340,BD1984=341,BD1984=342,BD1984="342A",BD1984="342B"),PorcenRet(BD1984,BH1984,BI1984),INDEX(PORCENTAJEBUSCAR,MATCH(BD1984,CódigoRET,0),4)*1),"")</f>
        <v/>
      </c>
      <c r="BG1984">
        <f t="shared" si="213"/>
        <v>0</v>
      </c>
      <c r="BO1984">
        <f t="shared" si="214"/>
        <v>0</v>
      </c>
      <c r="CC1984">
        <f t="shared" si="215"/>
        <v>0</v>
      </c>
      <c r="CD1984">
        <f t="shared" si="216"/>
        <v>0</v>
      </c>
      <c r="CG1984">
        <f ca="1">IFERROR(INDIRECT("IVA!X"&amp;MATCH(MID(COMPRAS!C1884,1,2)&amp;MID(COMPRAS!F1884,1,2)&amp;MID(COMPRAS!D1884,1,2),IVA!W:W,0)),"SIN COD.")</f>
        <v>0</v>
      </c>
      <c r="CH1984">
        <f ca="1">IFERROR(INDIRECT("IVA!Y"&amp;MATCH(MID(COMPRAS!C1884,1,2)&amp;MID(COMPRAS!F1884,1,2)&amp;MID(COMPRAS!D1884,1,2),IVA!W:W,0)),"SIN COD.")</f>
        <v>0</v>
      </c>
    </row>
    <row r="1985" spans="1:86" x14ac:dyDescent="0.25">
      <c r="A1985"/>
      <c r="B1985"/>
      <c r="D1985"/>
      <c r="AL1985">
        <f t="shared" si="210"/>
        <v>0</v>
      </c>
      <c r="AQ1985">
        <f t="shared" si="211"/>
        <v>0</v>
      </c>
      <c r="AR1985" t="str">
        <f>IFERROR(IF(OR(AP1985=338,AP1985=340,AP1985=341,AP1985=342,AP1985="342A",AP1985="342B"),PorcenRet(AP1985,AT1985,AU1985),INDEX(PORCENTAJEBUSCAR,MATCH(AP1985,CódigoRET,0),4)*1),"")</f>
        <v/>
      </c>
      <c r="AS1985">
        <f t="shared" si="212"/>
        <v>0</v>
      </c>
      <c r="BF1985" t="str">
        <f>IFERROR(IF(OR(BD1985=338,BD1985=340,BD1985=341,BD1985=342,BD1985="342A",BD1985="342B"),PorcenRet(BD1985,BH1985,BI1985),INDEX(PORCENTAJEBUSCAR,MATCH(BD1985,CódigoRET,0),4)*1),"")</f>
        <v/>
      </c>
      <c r="BG1985">
        <f t="shared" si="213"/>
        <v>0</v>
      </c>
      <c r="BO1985">
        <f t="shared" si="214"/>
        <v>0</v>
      </c>
      <c r="CC1985">
        <f t="shared" si="215"/>
        <v>0</v>
      </c>
      <c r="CD1985">
        <f t="shared" si="216"/>
        <v>0</v>
      </c>
      <c r="CG1985">
        <f ca="1">IFERROR(INDIRECT("IVA!X"&amp;MATCH(MID(COMPRAS!C1885,1,2)&amp;MID(COMPRAS!F1885,1,2)&amp;MID(COMPRAS!D1885,1,2),IVA!W:W,0)),"SIN COD.")</f>
        <v>0</v>
      </c>
      <c r="CH1985">
        <f ca="1">IFERROR(INDIRECT("IVA!Y"&amp;MATCH(MID(COMPRAS!C1885,1,2)&amp;MID(COMPRAS!F1885,1,2)&amp;MID(COMPRAS!D1885,1,2),IVA!W:W,0)),"SIN COD.")</f>
        <v>0</v>
      </c>
    </row>
    <row r="1986" spans="1:86" x14ac:dyDescent="0.25">
      <c r="A1986"/>
      <c r="B1986"/>
      <c r="D1986"/>
      <c r="AL1986">
        <f t="shared" ref="AL1986:AL2049" si="217">O1986+P1986+Q1986+R1986+S1986+T1986+U1986+V1986</f>
        <v>0</v>
      </c>
      <c r="AQ1986">
        <f t="shared" ref="AQ1986:AQ2049" si="218">+P1986+Q1986+R1986+S1986-BE1986-BQ1986-BW1986+O1986</f>
        <v>0</v>
      </c>
      <c r="AR1986" t="str">
        <f>IFERROR(IF(OR(AP1986=338,AP1986=340,AP1986=341,AP1986=342,AP1986="342A",AP1986="342B"),PorcenRet(AP1986,AT1986,AU1986),INDEX(PORCENTAJEBUSCAR,MATCH(AP1986,CódigoRET,0),4)*1),"")</f>
        <v/>
      </c>
      <c r="AS1986">
        <f t="shared" ref="AS1986:AS2049" si="219">ROUND(IF(AP1986="",0,AQ1986*(AR1986/100)),2)</f>
        <v>0</v>
      </c>
      <c r="BF1986" t="str">
        <f>IFERROR(IF(OR(BD1986=338,BD1986=340,BD1986=341,BD1986=342,BD1986="342A",BD1986="342B"),PorcenRet(BD1986,BH1986,BI1986),INDEX(PORCENTAJEBUSCAR,MATCH(BD1986,CódigoRET,0),4)*1),"")</f>
        <v/>
      </c>
      <c r="BG1986">
        <f t="shared" ref="BG1986:BG2049" si="220">ROUND(IF(BD1986="",0,BE1986*(BF1986/100)),2)</f>
        <v>0</v>
      </c>
      <c r="BO1986">
        <f t="shared" ref="BO1986:BO2049" si="221">IF(MID(F1986,1,2)="41",SUM(O1986:S1986),0)</f>
        <v>0</v>
      </c>
      <c r="CC1986">
        <f t="shared" ref="CC1986:CC2049" si="222">O1986+P1986+Q1986+R1986+S1986</f>
        <v>0</v>
      </c>
      <c r="CD1986">
        <f t="shared" ref="CD1986:CD2049" si="223">T1986+U1986</f>
        <v>0</v>
      </c>
      <c r="CG1986">
        <f ca="1">IFERROR(INDIRECT("IVA!X"&amp;MATCH(MID(COMPRAS!C1886,1,2)&amp;MID(COMPRAS!F1886,1,2)&amp;MID(COMPRAS!D1886,1,2),IVA!W:W,0)),"SIN COD.")</f>
        <v>0</v>
      </c>
      <c r="CH1986">
        <f ca="1">IFERROR(INDIRECT("IVA!Y"&amp;MATCH(MID(COMPRAS!C1886,1,2)&amp;MID(COMPRAS!F1886,1,2)&amp;MID(COMPRAS!D1886,1,2),IVA!W:W,0)),"SIN COD.")</f>
        <v>0</v>
      </c>
    </row>
    <row r="1987" spans="1:86" x14ac:dyDescent="0.25">
      <c r="A1987"/>
      <c r="B1987"/>
      <c r="D1987"/>
      <c r="AL1987">
        <f t="shared" si="217"/>
        <v>0</v>
      </c>
      <c r="AQ1987">
        <f t="shared" si="218"/>
        <v>0</v>
      </c>
      <c r="AR1987" t="str">
        <f>IFERROR(IF(OR(AP1987=338,AP1987=340,AP1987=341,AP1987=342,AP1987="342A",AP1987="342B"),PorcenRet(AP1987,AT1987,AU1987),INDEX(PORCENTAJEBUSCAR,MATCH(AP1987,CódigoRET,0),4)*1),"")</f>
        <v/>
      </c>
      <c r="AS1987">
        <f t="shared" si="219"/>
        <v>0</v>
      </c>
      <c r="BF1987" t="str">
        <f>IFERROR(IF(OR(BD1987=338,BD1987=340,BD1987=341,BD1987=342,BD1987="342A",BD1987="342B"),PorcenRet(BD1987,BH1987,BI1987),INDEX(PORCENTAJEBUSCAR,MATCH(BD1987,CódigoRET,0),4)*1),"")</f>
        <v/>
      </c>
      <c r="BG1987">
        <f t="shared" si="220"/>
        <v>0</v>
      </c>
      <c r="BO1987">
        <f t="shared" si="221"/>
        <v>0</v>
      </c>
      <c r="CC1987">
        <f t="shared" si="222"/>
        <v>0</v>
      </c>
      <c r="CD1987">
        <f t="shared" si="223"/>
        <v>0</v>
      </c>
      <c r="CG1987">
        <f ca="1">IFERROR(INDIRECT("IVA!X"&amp;MATCH(MID(COMPRAS!C1887,1,2)&amp;MID(COMPRAS!F1887,1,2)&amp;MID(COMPRAS!D1887,1,2),IVA!W:W,0)),"SIN COD.")</f>
        <v>0</v>
      </c>
      <c r="CH1987">
        <f ca="1">IFERROR(INDIRECT("IVA!Y"&amp;MATCH(MID(COMPRAS!C1887,1,2)&amp;MID(COMPRAS!F1887,1,2)&amp;MID(COMPRAS!D1887,1,2),IVA!W:W,0)),"SIN COD.")</f>
        <v>0</v>
      </c>
    </row>
    <row r="1988" spans="1:86" x14ac:dyDescent="0.25">
      <c r="A1988"/>
      <c r="B1988"/>
      <c r="D1988"/>
      <c r="AL1988">
        <f t="shared" si="217"/>
        <v>0</v>
      </c>
      <c r="AQ1988">
        <f t="shared" si="218"/>
        <v>0</v>
      </c>
      <c r="AR1988" t="str">
        <f>IFERROR(IF(OR(AP1988=338,AP1988=340,AP1988=341,AP1988=342,AP1988="342A",AP1988="342B"),PorcenRet(AP1988,AT1988,AU1988),INDEX(PORCENTAJEBUSCAR,MATCH(AP1988,CódigoRET,0),4)*1),"")</f>
        <v/>
      </c>
      <c r="AS1988">
        <f t="shared" si="219"/>
        <v>0</v>
      </c>
      <c r="BF1988" t="str">
        <f>IFERROR(IF(OR(BD1988=338,BD1988=340,BD1988=341,BD1988=342,BD1988="342A",BD1988="342B"),PorcenRet(BD1988,BH1988,BI1988),INDEX(PORCENTAJEBUSCAR,MATCH(BD1988,CódigoRET,0),4)*1),"")</f>
        <v/>
      </c>
      <c r="BG1988">
        <f t="shared" si="220"/>
        <v>0</v>
      </c>
      <c r="BO1988">
        <f t="shared" si="221"/>
        <v>0</v>
      </c>
      <c r="CC1988">
        <f t="shared" si="222"/>
        <v>0</v>
      </c>
      <c r="CD1988">
        <f t="shared" si="223"/>
        <v>0</v>
      </c>
      <c r="CG1988">
        <f ca="1">IFERROR(INDIRECT("IVA!X"&amp;MATCH(MID(COMPRAS!C1888,1,2)&amp;MID(COMPRAS!F1888,1,2)&amp;MID(COMPRAS!D1888,1,2),IVA!W:W,0)),"SIN COD.")</f>
        <v>0</v>
      </c>
      <c r="CH1988">
        <f ca="1">IFERROR(INDIRECT("IVA!Y"&amp;MATCH(MID(COMPRAS!C1888,1,2)&amp;MID(COMPRAS!F1888,1,2)&amp;MID(COMPRAS!D1888,1,2),IVA!W:W,0)),"SIN COD.")</f>
        <v>0</v>
      </c>
    </row>
    <row r="1989" spans="1:86" x14ac:dyDescent="0.25">
      <c r="A1989"/>
      <c r="B1989"/>
      <c r="D1989"/>
      <c r="AL1989">
        <f t="shared" si="217"/>
        <v>0</v>
      </c>
      <c r="AQ1989">
        <f t="shared" si="218"/>
        <v>0</v>
      </c>
      <c r="AR1989" t="str">
        <f>IFERROR(IF(OR(AP1989=338,AP1989=340,AP1989=341,AP1989=342,AP1989="342A",AP1989="342B"),PorcenRet(AP1989,AT1989,AU1989),INDEX(PORCENTAJEBUSCAR,MATCH(AP1989,CódigoRET,0),4)*1),"")</f>
        <v/>
      </c>
      <c r="AS1989">
        <f t="shared" si="219"/>
        <v>0</v>
      </c>
      <c r="BF1989" t="str">
        <f>IFERROR(IF(OR(BD1989=338,BD1989=340,BD1989=341,BD1989=342,BD1989="342A",BD1989="342B"),PorcenRet(BD1989,BH1989,BI1989),INDEX(PORCENTAJEBUSCAR,MATCH(BD1989,CódigoRET,0),4)*1),"")</f>
        <v/>
      </c>
      <c r="BG1989">
        <f t="shared" si="220"/>
        <v>0</v>
      </c>
      <c r="BO1989">
        <f t="shared" si="221"/>
        <v>0</v>
      </c>
      <c r="CC1989">
        <f t="shared" si="222"/>
        <v>0</v>
      </c>
      <c r="CD1989">
        <f t="shared" si="223"/>
        <v>0</v>
      </c>
      <c r="CG1989">
        <f ca="1">IFERROR(INDIRECT("IVA!X"&amp;MATCH(MID(COMPRAS!C1889,1,2)&amp;MID(COMPRAS!F1889,1,2)&amp;MID(COMPRAS!D1889,1,2),IVA!W:W,0)),"SIN COD.")</f>
        <v>0</v>
      </c>
      <c r="CH1989">
        <f ca="1">IFERROR(INDIRECT("IVA!Y"&amp;MATCH(MID(COMPRAS!C1889,1,2)&amp;MID(COMPRAS!F1889,1,2)&amp;MID(COMPRAS!D1889,1,2),IVA!W:W,0)),"SIN COD.")</f>
        <v>0</v>
      </c>
    </row>
    <row r="1990" spans="1:86" x14ac:dyDescent="0.25">
      <c r="A1990"/>
      <c r="B1990"/>
      <c r="D1990"/>
      <c r="AL1990">
        <f t="shared" si="217"/>
        <v>0</v>
      </c>
      <c r="AQ1990">
        <f t="shared" si="218"/>
        <v>0</v>
      </c>
      <c r="AR1990" t="str">
        <f>IFERROR(IF(OR(AP1990=338,AP1990=340,AP1990=341,AP1990=342,AP1990="342A",AP1990="342B"),PorcenRet(AP1990,AT1990,AU1990),INDEX(PORCENTAJEBUSCAR,MATCH(AP1990,CódigoRET,0),4)*1),"")</f>
        <v/>
      </c>
      <c r="AS1990">
        <f t="shared" si="219"/>
        <v>0</v>
      </c>
      <c r="BF1990" t="str">
        <f>IFERROR(IF(OR(BD1990=338,BD1990=340,BD1990=341,BD1990=342,BD1990="342A",BD1990="342B"),PorcenRet(BD1990,BH1990,BI1990),INDEX(PORCENTAJEBUSCAR,MATCH(BD1990,CódigoRET,0),4)*1),"")</f>
        <v/>
      </c>
      <c r="BG1990">
        <f t="shared" si="220"/>
        <v>0</v>
      </c>
      <c r="BO1990">
        <f t="shared" si="221"/>
        <v>0</v>
      </c>
      <c r="CC1990">
        <f t="shared" si="222"/>
        <v>0</v>
      </c>
      <c r="CD1990">
        <f t="shared" si="223"/>
        <v>0</v>
      </c>
      <c r="CG1990">
        <f ca="1">IFERROR(INDIRECT("IVA!X"&amp;MATCH(MID(COMPRAS!C1890,1,2)&amp;MID(COMPRAS!F1890,1,2)&amp;MID(COMPRAS!D1890,1,2),IVA!W:W,0)),"SIN COD.")</f>
        <v>0</v>
      </c>
      <c r="CH1990">
        <f ca="1">IFERROR(INDIRECT("IVA!Y"&amp;MATCH(MID(COMPRAS!C1890,1,2)&amp;MID(COMPRAS!F1890,1,2)&amp;MID(COMPRAS!D1890,1,2),IVA!W:W,0)),"SIN COD.")</f>
        <v>0</v>
      </c>
    </row>
    <row r="1991" spans="1:86" x14ac:dyDescent="0.25">
      <c r="A1991"/>
      <c r="B1991"/>
      <c r="D1991"/>
      <c r="AL1991">
        <f t="shared" si="217"/>
        <v>0</v>
      </c>
      <c r="AQ1991">
        <f t="shared" si="218"/>
        <v>0</v>
      </c>
      <c r="AR1991" t="str">
        <f>IFERROR(IF(OR(AP1991=338,AP1991=340,AP1991=341,AP1991=342,AP1991="342A",AP1991="342B"),PorcenRet(AP1991,AT1991,AU1991),INDEX(PORCENTAJEBUSCAR,MATCH(AP1991,CódigoRET,0),4)*1),"")</f>
        <v/>
      </c>
      <c r="AS1991">
        <f t="shared" si="219"/>
        <v>0</v>
      </c>
      <c r="BF1991" t="str">
        <f>IFERROR(IF(OR(BD1991=338,BD1991=340,BD1991=341,BD1991=342,BD1991="342A",BD1991="342B"),PorcenRet(BD1991,BH1991,BI1991),INDEX(PORCENTAJEBUSCAR,MATCH(BD1991,CódigoRET,0),4)*1),"")</f>
        <v/>
      </c>
      <c r="BG1991">
        <f t="shared" si="220"/>
        <v>0</v>
      </c>
      <c r="BO1991">
        <f t="shared" si="221"/>
        <v>0</v>
      </c>
      <c r="CC1991">
        <f t="shared" si="222"/>
        <v>0</v>
      </c>
      <c r="CD1991">
        <f t="shared" si="223"/>
        <v>0</v>
      </c>
      <c r="CG1991">
        <f ca="1">IFERROR(INDIRECT("IVA!X"&amp;MATCH(MID(COMPRAS!C1891,1,2)&amp;MID(COMPRAS!F1891,1,2)&amp;MID(COMPRAS!D1891,1,2),IVA!W:W,0)),"SIN COD.")</f>
        <v>0</v>
      </c>
      <c r="CH1991">
        <f ca="1">IFERROR(INDIRECT("IVA!Y"&amp;MATCH(MID(COMPRAS!C1891,1,2)&amp;MID(COMPRAS!F1891,1,2)&amp;MID(COMPRAS!D1891,1,2),IVA!W:W,0)),"SIN COD.")</f>
        <v>0</v>
      </c>
    </row>
    <row r="1992" spans="1:86" x14ac:dyDescent="0.25">
      <c r="A1992"/>
      <c r="B1992"/>
      <c r="D1992"/>
      <c r="AL1992">
        <f t="shared" si="217"/>
        <v>0</v>
      </c>
      <c r="AQ1992">
        <f t="shared" si="218"/>
        <v>0</v>
      </c>
      <c r="AR1992" t="str">
        <f>IFERROR(IF(OR(AP1992=338,AP1992=340,AP1992=341,AP1992=342,AP1992="342A",AP1992="342B"),PorcenRet(AP1992,AT1992,AU1992),INDEX(PORCENTAJEBUSCAR,MATCH(AP1992,CódigoRET,0),4)*1),"")</f>
        <v/>
      </c>
      <c r="AS1992">
        <f t="shared" si="219"/>
        <v>0</v>
      </c>
      <c r="BF1992" t="str">
        <f>IFERROR(IF(OR(BD1992=338,BD1992=340,BD1992=341,BD1992=342,BD1992="342A",BD1992="342B"),PorcenRet(BD1992,BH1992,BI1992),INDEX(PORCENTAJEBUSCAR,MATCH(BD1992,CódigoRET,0),4)*1),"")</f>
        <v/>
      </c>
      <c r="BG1992">
        <f t="shared" si="220"/>
        <v>0</v>
      </c>
      <c r="BO1992">
        <f t="shared" si="221"/>
        <v>0</v>
      </c>
      <c r="CC1992">
        <f t="shared" si="222"/>
        <v>0</v>
      </c>
      <c r="CD1992">
        <f t="shared" si="223"/>
        <v>0</v>
      </c>
      <c r="CG1992">
        <f ca="1">IFERROR(INDIRECT("IVA!X"&amp;MATCH(MID(COMPRAS!C1892,1,2)&amp;MID(COMPRAS!F1892,1,2)&amp;MID(COMPRAS!D1892,1,2),IVA!W:W,0)),"SIN COD.")</f>
        <v>0</v>
      </c>
      <c r="CH1992">
        <f ca="1">IFERROR(INDIRECT("IVA!Y"&amp;MATCH(MID(COMPRAS!C1892,1,2)&amp;MID(COMPRAS!F1892,1,2)&amp;MID(COMPRAS!D1892,1,2),IVA!W:W,0)),"SIN COD.")</f>
        <v>0</v>
      </c>
    </row>
    <row r="1993" spans="1:86" x14ac:dyDescent="0.25">
      <c r="A1993"/>
      <c r="B1993"/>
      <c r="D1993"/>
      <c r="AL1993">
        <f t="shared" si="217"/>
        <v>0</v>
      </c>
      <c r="AQ1993">
        <f t="shared" si="218"/>
        <v>0</v>
      </c>
      <c r="AR1993" t="str">
        <f>IFERROR(IF(OR(AP1993=338,AP1993=340,AP1993=341,AP1993=342,AP1993="342A",AP1993="342B"),PorcenRet(AP1993,AT1993,AU1993),INDEX(PORCENTAJEBUSCAR,MATCH(AP1993,CódigoRET,0),4)*1),"")</f>
        <v/>
      </c>
      <c r="AS1993">
        <f t="shared" si="219"/>
        <v>0</v>
      </c>
      <c r="BF1993" t="str">
        <f>IFERROR(IF(OR(BD1993=338,BD1993=340,BD1993=341,BD1993=342,BD1993="342A",BD1993="342B"),PorcenRet(BD1993,BH1993,BI1993),INDEX(PORCENTAJEBUSCAR,MATCH(BD1993,CódigoRET,0),4)*1),"")</f>
        <v/>
      </c>
      <c r="BG1993">
        <f t="shared" si="220"/>
        <v>0</v>
      </c>
      <c r="BO1993">
        <f t="shared" si="221"/>
        <v>0</v>
      </c>
      <c r="CC1993">
        <f t="shared" si="222"/>
        <v>0</v>
      </c>
      <c r="CD1993">
        <f t="shared" si="223"/>
        <v>0</v>
      </c>
      <c r="CG1993">
        <f ca="1">IFERROR(INDIRECT("IVA!X"&amp;MATCH(MID(COMPRAS!C1893,1,2)&amp;MID(COMPRAS!F1893,1,2)&amp;MID(COMPRAS!D1893,1,2),IVA!W:W,0)),"SIN COD.")</f>
        <v>0</v>
      </c>
      <c r="CH1993">
        <f ca="1">IFERROR(INDIRECT("IVA!Y"&amp;MATCH(MID(COMPRAS!C1893,1,2)&amp;MID(COMPRAS!F1893,1,2)&amp;MID(COMPRAS!D1893,1,2),IVA!W:W,0)),"SIN COD.")</f>
        <v>0</v>
      </c>
    </row>
    <row r="1994" spans="1:86" x14ac:dyDescent="0.25">
      <c r="A1994"/>
      <c r="B1994"/>
      <c r="D1994"/>
      <c r="AL1994">
        <f t="shared" si="217"/>
        <v>0</v>
      </c>
      <c r="AQ1994">
        <f t="shared" si="218"/>
        <v>0</v>
      </c>
      <c r="AR1994" t="str">
        <f>IFERROR(IF(OR(AP1994=338,AP1994=340,AP1994=341,AP1994=342,AP1994="342A",AP1994="342B"),PorcenRet(AP1994,AT1994,AU1994),INDEX(PORCENTAJEBUSCAR,MATCH(AP1994,CódigoRET,0),4)*1),"")</f>
        <v/>
      </c>
      <c r="AS1994">
        <f t="shared" si="219"/>
        <v>0</v>
      </c>
      <c r="BF1994" t="str">
        <f>IFERROR(IF(OR(BD1994=338,BD1994=340,BD1994=341,BD1994=342,BD1994="342A",BD1994="342B"),PorcenRet(BD1994,BH1994,BI1994),INDEX(PORCENTAJEBUSCAR,MATCH(BD1994,CódigoRET,0),4)*1),"")</f>
        <v/>
      </c>
      <c r="BG1994">
        <f t="shared" si="220"/>
        <v>0</v>
      </c>
      <c r="BO1994">
        <f t="shared" si="221"/>
        <v>0</v>
      </c>
      <c r="CC1994">
        <f t="shared" si="222"/>
        <v>0</v>
      </c>
      <c r="CD1994">
        <f t="shared" si="223"/>
        <v>0</v>
      </c>
      <c r="CG1994">
        <f ca="1">IFERROR(INDIRECT("IVA!X"&amp;MATCH(MID(COMPRAS!C1894,1,2)&amp;MID(COMPRAS!F1894,1,2)&amp;MID(COMPRAS!D1894,1,2),IVA!W:W,0)),"SIN COD.")</f>
        <v>0</v>
      </c>
      <c r="CH1994">
        <f ca="1">IFERROR(INDIRECT("IVA!Y"&amp;MATCH(MID(COMPRAS!C1894,1,2)&amp;MID(COMPRAS!F1894,1,2)&amp;MID(COMPRAS!D1894,1,2),IVA!W:W,0)),"SIN COD.")</f>
        <v>0</v>
      </c>
    </row>
    <row r="1995" spans="1:86" x14ac:dyDescent="0.25">
      <c r="A1995"/>
      <c r="B1995"/>
      <c r="D1995"/>
      <c r="AL1995">
        <f t="shared" si="217"/>
        <v>0</v>
      </c>
      <c r="AQ1995">
        <f t="shared" si="218"/>
        <v>0</v>
      </c>
      <c r="AR1995" t="str">
        <f>IFERROR(IF(OR(AP1995=338,AP1995=340,AP1995=341,AP1995=342,AP1995="342A",AP1995="342B"),PorcenRet(AP1995,AT1995,AU1995),INDEX(PORCENTAJEBUSCAR,MATCH(AP1995,CódigoRET,0),4)*1),"")</f>
        <v/>
      </c>
      <c r="AS1995">
        <f t="shared" si="219"/>
        <v>0</v>
      </c>
      <c r="BF1995" t="str">
        <f>IFERROR(IF(OR(BD1995=338,BD1995=340,BD1995=341,BD1995=342,BD1995="342A",BD1995="342B"),PorcenRet(BD1995,BH1995,BI1995),INDEX(PORCENTAJEBUSCAR,MATCH(BD1995,CódigoRET,0),4)*1),"")</f>
        <v/>
      </c>
      <c r="BG1995">
        <f t="shared" si="220"/>
        <v>0</v>
      </c>
      <c r="BO1995">
        <f t="shared" si="221"/>
        <v>0</v>
      </c>
      <c r="CC1995">
        <f t="shared" si="222"/>
        <v>0</v>
      </c>
      <c r="CD1995">
        <f t="shared" si="223"/>
        <v>0</v>
      </c>
      <c r="CG1995">
        <f ca="1">IFERROR(INDIRECT("IVA!X"&amp;MATCH(MID(COMPRAS!C1895,1,2)&amp;MID(COMPRAS!F1895,1,2)&amp;MID(COMPRAS!D1895,1,2),IVA!W:W,0)),"SIN COD.")</f>
        <v>0</v>
      </c>
      <c r="CH1995">
        <f ca="1">IFERROR(INDIRECT("IVA!Y"&amp;MATCH(MID(COMPRAS!C1895,1,2)&amp;MID(COMPRAS!F1895,1,2)&amp;MID(COMPRAS!D1895,1,2),IVA!W:W,0)),"SIN COD.")</f>
        <v>0</v>
      </c>
    </row>
    <row r="1996" spans="1:86" x14ac:dyDescent="0.25">
      <c r="A1996"/>
      <c r="B1996"/>
      <c r="D1996"/>
      <c r="AL1996">
        <f t="shared" si="217"/>
        <v>0</v>
      </c>
      <c r="AQ1996">
        <f t="shared" si="218"/>
        <v>0</v>
      </c>
      <c r="AR1996" t="str">
        <f>IFERROR(IF(OR(AP1996=338,AP1996=340,AP1996=341,AP1996=342,AP1996="342A",AP1996="342B"),PorcenRet(AP1996,AT1996,AU1996),INDEX(PORCENTAJEBUSCAR,MATCH(AP1996,CódigoRET,0),4)*1),"")</f>
        <v/>
      </c>
      <c r="AS1996">
        <f t="shared" si="219"/>
        <v>0</v>
      </c>
      <c r="BF1996" t="str">
        <f>IFERROR(IF(OR(BD1996=338,BD1996=340,BD1996=341,BD1996=342,BD1996="342A",BD1996="342B"),PorcenRet(BD1996,BH1996,BI1996),INDEX(PORCENTAJEBUSCAR,MATCH(BD1996,CódigoRET,0),4)*1),"")</f>
        <v/>
      </c>
      <c r="BG1996">
        <f t="shared" si="220"/>
        <v>0</v>
      </c>
      <c r="BO1996">
        <f t="shared" si="221"/>
        <v>0</v>
      </c>
      <c r="CC1996">
        <f t="shared" si="222"/>
        <v>0</v>
      </c>
      <c r="CD1996">
        <f t="shared" si="223"/>
        <v>0</v>
      </c>
      <c r="CG1996">
        <f ca="1">IFERROR(INDIRECT("IVA!X"&amp;MATCH(MID(COMPRAS!C1896,1,2)&amp;MID(COMPRAS!F1896,1,2)&amp;MID(COMPRAS!D1896,1,2),IVA!W:W,0)),"SIN COD.")</f>
        <v>0</v>
      </c>
      <c r="CH1996">
        <f ca="1">IFERROR(INDIRECT("IVA!Y"&amp;MATCH(MID(COMPRAS!C1896,1,2)&amp;MID(COMPRAS!F1896,1,2)&amp;MID(COMPRAS!D1896,1,2),IVA!W:W,0)),"SIN COD.")</f>
        <v>0</v>
      </c>
    </row>
    <row r="1997" spans="1:86" x14ac:dyDescent="0.25">
      <c r="A1997"/>
      <c r="B1997"/>
      <c r="D1997"/>
      <c r="AL1997">
        <f t="shared" si="217"/>
        <v>0</v>
      </c>
      <c r="AQ1997">
        <f t="shared" si="218"/>
        <v>0</v>
      </c>
      <c r="AR1997" t="str">
        <f>IFERROR(IF(OR(AP1997=338,AP1997=340,AP1997=341,AP1997=342,AP1997="342A",AP1997="342B"),PorcenRet(AP1997,AT1997,AU1997),INDEX(PORCENTAJEBUSCAR,MATCH(AP1997,CódigoRET,0),4)*1),"")</f>
        <v/>
      </c>
      <c r="AS1997">
        <f t="shared" si="219"/>
        <v>0</v>
      </c>
      <c r="BF1997" t="str">
        <f>IFERROR(IF(OR(BD1997=338,BD1997=340,BD1997=341,BD1997=342,BD1997="342A",BD1997="342B"),PorcenRet(BD1997,BH1997,BI1997),INDEX(PORCENTAJEBUSCAR,MATCH(BD1997,CódigoRET,0),4)*1),"")</f>
        <v/>
      </c>
      <c r="BG1997">
        <f t="shared" si="220"/>
        <v>0</v>
      </c>
      <c r="BO1997">
        <f t="shared" si="221"/>
        <v>0</v>
      </c>
      <c r="CC1997">
        <f t="shared" si="222"/>
        <v>0</v>
      </c>
      <c r="CD1997">
        <f t="shared" si="223"/>
        <v>0</v>
      </c>
      <c r="CG1997">
        <f ca="1">IFERROR(INDIRECT("IVA!X"&amp;MATCH(MID(COMPRAS!C1897,1,2)&amp;MID(COMPRAS!F1897,1,2)&amp;MID(COMPRAS!D1897,1,2),IVA!W:W,0)),"SIN COD.")</f>
        <v>0</v>
      </c>
      <c r="CH1997">
        <f ca="1">IFERROR(INDIRECT("IVA!Y"&amp;MATCH(MID(COMPRAS!C1897,1,2)&amp;MID(COMPRAS!F1897,1,2)&amp;MID(COMPRAS!D1897,1,2),IVA!W:W,0)),"SIN COD.")</f>
        <v>0</v>
      </c>
    </row>
    <row r="1998" spans="1:86" x14ac:dyDescent="0.25">
      <c r="A1998"/>
      <c r="B1998"/>
      <c r="D1998"/>
      <c r="AL1998">
        <f t="shared" si="217"/>
        <v>0</v>
      </c>
      <c r="AQ1998">
        <f t="shared" si="218"/>
        <v>0</v>
      </c>
      <c r="AR1998" t="str">
        <f>IFERROR(IF(OR(AP1998=338,AP1998=340,AP1998=341,AP1998=342,AP1998="342A",AP1998="342B"),PorcenRet(AP1998,AT1998,AU1998),INDEX(PORCENTAJEBUSCAR,MATCH(AP1998,CódigoRET,0),4)*1),"")</f>
        <v/>
      </c>
      <c r="AS1998">
        <f t="shared" si="219"/>
        <v>0</v>
      </c>
      <c r="BF1998" t="str">
        <f>IFERROR(IF(OR(BD1998=338,BD1998=340,BD1998=341,BD1998=342,BD1998="342A",BD1998="342B"),PorcenRet(BD1998,BH1998,BI1998),INDEX(PORCENTAJEBUSCAR,MATCH(BD1998,CódigoRET,0),4)*1),"")</f>
        <v/>
      </c>
      <c r="BG1998">
        <f t="shared" si="220"/>
        <v>0</v>
      </c>
      <c r="BO1998">
        <f t="shared" si="221"/>
        <v>0</v>
      </c>
      <c r="CC1998">
        <f t="shared" si="222"/>
        <v>0</v>
      </c>
      <c r="CD1998">
        <f t="shared" si="223"/>
        <v>0</v>
      </c>
      <c r="CG1998">
        <f ca="1">IFERROR(INDIRECT("IVA!X"&amp;MATCH(MID(COMPRAS!C1898,1,2)&amp;MID(COMPRAS!F1898,1,2)&amp;MID(COMPRAS!D1898,1,2),IVA!W:W,0)),"SIN COD.")</f>
        <v>0</v>
      </c>
      <c r="CH1998">
        <f ca="1">IFERROR(INDIRECT("IVA!Y"&amp;MATCH(MID(COMPRAS!C1898,1,2)&amp;MID(COMPRAS!F1898,1,2)&amp;MID(COMPRAS!D1898,1,2),IVA!W:W,0)),"SIN COD.")</f>
        <v>0</v>
      </c>
    </row>
    <row r="1999" spans="1:86" x14ac:dyDescent="0.25">
      <c r="A1999"/>
      <c r="B1999"/>
      <c r="D1999"/>
      <c r="AL1999">
        <f t="shared" si="217"/>
        <v>0</v>
      </c>
      <c r="AQ1999">
        <f t="shared" si="218"/>
        <v>0</v>
      </c>
      <c r="AR1999" t="str">
        <f>IFERROR(IF(OR(AP1999=338,AP1999=340,AP1999=341,AP1999=342,AP1999="342A",AP1999="342B"),PorcenRet(AP1999,AT1999,AU1999),INDEX(PORCENTAJEBUSCAR,MATCH(AP1999,CódigoRET,0),4)*1),"")</f>
        <v/>
      </c>
      <c r="AS1999">
        <f t="shared" si="219"/>
        <v>0</v>
      </c>
      <c r="BF1999" t="str">
        <f>IFERROR(IF(OR(BD1999=338,BD1999=340,BD1999=341,BD1999=342,BD1999="342A",BD1999="342B"),PorcenRet(BD1999,BH1999,BI1999),INDEX(PORCENTAJEBUSCAR,MATCH(BD1999,CódigoRET,0),4)*1),"")</f>
        <v/>
      </c>
      <c r="BG1999">
        <f t="shared" si="220"/>
        <v>0</v>
      </c>
      <c r="BO1999">
        <f t="shared" si="221"/>
        <v>0</v>
      </c>
      <c r="CC1999">
        <f t="shared" si="222"/>
        <v>0</v>
      </c>
      <c r="CD1999">
        <f t="shared" si="223"/>
        <v>0</v>
      </c>
      <c r="CG1999">
        <f ca="1">IFERROR(INDIRECT("IVA!X"&amp;MATCH(MID(COMPRAS!C1899,1,2)&amp;MID(COMPRAS!F1899,1,2)&amp;MID(COMPRAS!D1899,1,2),IVA!W:W,0)),"SIN COD.")</f>
        <v>0</v>
      </c>
      <c r="CH1999">
        <f ca="1">IFERROR(INDIRECT("IVA!Y"&amp;MATCH(MID(COMPRAS!C1899,1,2)&amp;MID(COMPRAS!F1899,1,2)&amp;MID(COMPRAS!D1899,1,2),IVA!W:W,0)),"SIN COD.")</f>
        <v>0</v>
      </c>
    </row>
    <row r="2000" spans="1:86" x14ac:dyDescent="0.25">
      <c r="A2000"/>
      <c r="B2000"/>
      <c r="D2000"/>
      <c r="AL2000">
        <f t="shared" si="217"/>
        <v>0</v>
      </c>
      <c r="AQ2000">
        <f t="shared" si="218"/>
        <v>0</v>
      </c>
      <c r="AR2000" t="str">
        <f>IFERROR(IF(OR(AP2000=338,AP2000=340,AP2000=341,AP2000=342,AP2000="342A",AP2000="342B"),PorcenRet(AP2000,AT2000,AU2000),INDEX(PORCENTAJEBUSCAR,MATCH(AP2000,CódigoRET,0),4)*1),"")</f>
        <v/>
      </c>
      <c r="AS2000">
        <f t="shared" si="219"/>
        <v>0</v>
      </c>
      <c r="BF2000" t="str">
        <f>IFERROR(IF(OR(BD2000=338,BD2000=340,BD2000=341,BD2000=342,BD2000="342A",BD2000="342B"),PorcenRet(BD2000,BH2000,BI2000),INDEX(PORCENTAJEBUSCAR,MATCH(BD2000,CódigoRET,0),4)*1),"")</f>
        <v/>
      </c>
      <c r="BG2000">
        <f t="shared" si="220"/>
        <v>0</v>
      </c>
      <c r="BO2000">
        <f t="shared" si="221"/>
        <v>0</v>
      </c>
      <c r="CC2000">
        <f t="shared" si="222"/>
        <v>0</v>
      </c>
      <c r="CD2000">
        <f t="shared" si="223"/>
        <v>0</v>
      </c>
      <c r="CG2000">
        <f ca="1">IFERROR(INDIRECT("IVA!X"&amp;MATCH(MID(COMPRAS!C1900,1,2)&amp;MID(COMPRAS!F1900,1,2)&amp;MID(COMPRAS!D1900,1,2),IVA!W:W,0)),"SIN COD.")</f>
        <v>0</v>
      </c>
      <c r="CH2000">
        <f ca="1">IFERROR(INDIRECT("IVA!Y"&amp;MATCH(MID(COMPRAS!C1900,1,2)&amp;MID(COMPRAS!F1900,1,2)&amp;MID(COMPRAS!D1900,1,2),IVA!W:W,0)),"SIN COD.")</f>
        <v>0</v>
      </c>
    </row>
    <row r="2001" spans="1:86" x14ac:dyDescent="0.25">
      <c r="A2001"/>
      <c r="B2001"/>
      <c r="D2001"/>
      <c r="AL2001">
        <f t="shared" si="217"/>
        <v>0</v>
      </c>
      <c r="AQ2001">
        <f t="shared" si="218"/>
        <v>0</v>
      </c>
      <c r="AR2001" t="str">
        <f>IFERROR(IF(OR(AP2001=338,AP2001=340,AP2001=341,AP2001=342,AP2001="342A",AP2001="342B"),PorcenRet(AP2001,AT2001,AU2001),INDEX(PORCENTAJEBUSCAR,MATCH(AP2001,CódigoRET,0),4)*1),"")</f>
        <v/>
      </c>
      <c r="AS2001">
        <f t="shared" si="219"/>
        <v>0</v>
      </c>
      <c r="BF2001" t="str">
        <f>IFERROR(IF(OR(BD2001=338,BD2001=340,BD2001=341,BD2001=342,BD2001="342A",BD2001="342B"),PorcenRet(BD2001,BH2001,BI2001),INDEX(PORCENTAJEBUSCAR,MATCH(BD2001,CódigoRET,0),4)*1),"")</f>
        <v/>
      </c>
      <c r="BG2001">
        <f t="shared" si="220"/>
        <v>0</v>
      </c>
      <c r="BO2001">
        <f t="shared" si="221"/>
        <v>0</v>
      </c>
      <c r="CC2001">
        <f t="shared" si="222"/>
        <v>0</v>
      </c>
      <c r="CD2001">
        <f t="shared" si="223"/>
        <v>0</v>
      </c>
      <c r="CG2001">
        <f ca="1">IFERROR(INDIRECT("IVA!X"&amp;MATCH(MID(COMPRAS!C1901,1,2)&amp;MID(COMPRAS!F1901,1,2)&amp;MID(COMPRAS!D1901,1,2),IVA!W:W,0)),"SIN COD.")</f>
        <v>0</v>
      </c>
      <c r="CH2001">
        <f ca="1">IFERROR(INDIRECT("IVA!Y"&amp;MATCH(MID(COMPRAS!C1901,1,2)&amp;MID(COMPRAS!F1901,1,2)&amp;MID(COMPRAS!D1901,1,2),IVA!W:W,0)),"SIN COD.")</f>
        <v>0</v>
      </c>
    </row>
    <row r="2002" spans="1:86" x14ac:dyDescent="0.25">
      <c r="A2002"/>
      <c r="B2002"/>
      <c r="D2002"/>
      <c r="AL2002">
        <f t="shared" si="217"/>
        <v>0</v>
      </c>
      <c r="AQ2002">
        <f t="shared" si="218"/>
        <v>0</v>
      </c>
      <c r="AR2002" t="str">
        <f>IFERROR(IF(OR(AP2002=338,AP2002=340,AP2002=341,AP2002=342,AP2002="342A",AP2002="342B"),PorcenRet(AP2002,AT2002,AU2002),INDEX(PORCENTAJEBUSCAR,MATCH(AP2002,CódigoRET,0),4)*1),"")</f>
        <v/>
      </c>
      <c r="AS2002">
        <f t="shared" si="219"/>
        <v>0</v>
      </c>
      <c r="BF2002" t="str">
        <f>IFERROR(IF(OR(BD2002=338,BD2002=340,BD2002=341,BD2002=342,BD2002="342A",BD2002="342B"),PorcenRet(BD2002,BH2002,BI2002),INDEX(PORCENTAJEBUSCAR,MATCH(BD2002,CódigoRET,0),4)*1),"")</f>
        <v/>
      </c>
      <c r="BG2002">
        <f t="shared" si="220"/>
        <v>0</v>
      </c>
      <c r="BO2002">
        <f t="shared" si="221"/>
        <v>0</v>
      </c>
      <c r="CC2002">
        <f t="shared" si="222"/>
        <v>0</v>
      </c>
      <c r="CD2002">
        <f t="shared" si="223"/>
        <v>0</v>
      </c>
      <c r="CG2002">
        <f ca="1">IFERROR(INDIRECT("IVA!X"&amp;MATCH(MID(COMPRAS!C1902,1,2)&amp;MID(COMPRAS!F1902,1,2)&amp;MID(COMPRAS!D1902,1,2),IVA!W:W,0)),"SIN COD.")</f>
        <v>0</v>
      </c>
      <c r="CH2002">
        <f ca="1">IFERROR(INDIRECT("IVA!Y"&amp;MATCH(MID(COMPRAS!C1902,1,2)&amp;MID(COMPRAS!F1902,1,2)&amp;MID(COMPRAS!D1902,1,2),IVA!W:W,0)),"SIN COD.")</f>
        <v>0</v>
      </c>
    </row>
    <row r="2003" spans="1:86" x14ac:dyDescent="0.25">
      <c r="A2003"/>
      <c r="B2003"/>
      <c r="D2003"/>
      <c r="AL2003">
        <f t="shared" si="217"/>
        <v>0</v>
      </c>
      <c r="AQ2003">
        <f t="shared" si="218"/>
        <v>0</v>
      </c>
      <c r="AR2003" t="str">
        <f>IFERROR(IF(OR(AP2003=338,AP2003=340,AP2003=341,AP2003=342,AP2003="342A",AP2003="342B"),PorcenRet(AP2003,AT2003,AU2003),INDEX(PORCENTAJEBUSCAR,MATCH(AP2003,CódigoRET,0),4)*1),"")</f>
        <v/>
      </c>
      <c r="AS2003">
        <f t="shared" si="219"/>
        <v>0</v>
      </c>
      <c r="BF2003" t="str">
        <f>IFERROR(IF(OR(BD2003=338,BD2003=340,BD2003=341,BD2003=342,BD2003="342A",BD2003="342B"),PorcenRet(BD2003,BH2003,BI2003),INDEX(PORCENTAJEBUSCAR,MATCH(BD2003,CódigoRET,0),4)*1),"")</f>
        <v/>
      </c>
      <c r="BG2003">
        <f t="shared" si="220"/>
        <v>0</v>
      </c>
      <c r="BO2003">
        <f t="shared" si="221"/>
        <v>0</v>
      </c>
      <c r="CC2003">
        <f t="shared" si="222"/>
        <v>0</v>
      </c>
      <c r="CD2003">
        <f t="shared" si="223"/>
        <v>0</v>
      </c>
      <c r="CG2003">
        <f ca="1">IFERROR(INDIRECT("IVA!X"&amp;MATCH(MID(COMPRAS!C1903,1,2)&amp;MID(COMPRAS!F1903,1,2)&amp;MID(COMPRAS!D1903,1,2),IVA!W:W,0)),"SIN COD.")</f>
        <v>0</v>
      </c>
      <c r="CH2003">
        <f ca="1">IFERROR(INDIRECT("IVA!Y"&amp;MATCH(MID(COMPRAS!C1903,1,2)&amp;MID(COMPRAS!F1903,1,2)&amp;MID(COMPRAS!D1903,1,2),IVA!W:W,0)),"SIN COD.")</f>
        <v>0</v>
      </c>
    </row>
    <row r="2004" spans="1:86" x14ac:dyDescent="0.25">
      <c r="A2004"/>
      <c r="B2004"/>
      <c r="D2004"/>
      <c r="AL2004">
        <f t="shared" si="217"/>
        <v>0</v>
      </c>
      <c r="AQ2004">
        <f t="shared" si="218"/>
        <v>0</v>
      </c>
      <c r="AR2004" t="str">
        <f>IFERROR(IF(OR(AP2004=338,AP2004=340,AP2004=341,AP2004=342,AP2004="342A",AP2004="342B"),PorcenRet(AP2004,AT2004,AU2004),INDEX(PORCENTAJEBUSCAR,MATCH(AP2004,CódigoRET,0),4)*1),"")</f>
        <v/>
      </c>
      <c r="AS2004">
        <f t="shared" si="219"/>
        <v>0</v>
      </c>
      <c r="BF2004" t="str">
        <f>IFERROR(IF(OR(BD2004=338,BD2004=340,BD2004=341,BD2004=342,BD2004="342A",BD2004="342B"),PorcenRet(BD2004,BH2004,BI2004),INDEX(PORCENTAJEBUSCAR,MATCH(BD2004,CódigoRET,0),4)*1),"")</f>
        <v/>
      </c>
      <c r="BG2004">
        <f t="shared" si="220"/>
        <v>0</v>
      </c>
      <c r="BO2004">
        <f t="shared" si="221"/>
        <v>0</v>
      </c>
      <c r="CC2004">
        <f t="shared" si="222"/>
        <v>0</v>
      </c>
      <c r="CD2004">
        <f t="shared" si="223"/>
        <v>0</v>
      </c>
      <c r="CG2004">
        <f ca="1">IFERROR(INDIRECT("IVA!X"&amp;MATCH(MID(COMPRAS!C1904,1,2)&amp;MID(COMPRAS!F1904,1,2)&amp;MID(COMPRAS!D1904,1,2),IVA!W:W,0)),"SIN COD.")</f>
        <v>0</v>
      </c>
      <c r="CH2004">
        <f ca="1">IFERROR(INDIRECT("IVA!Y"&amp;MATCH(MID(COMPRAS!C1904,1,2)&amp;MID(COMPRAS!F1904,1,2)&amp;MID(COMPRAS!D1904,1,2),IVA!W:W,0)),"SIN COD.")</f>
        <v>0</v>
      </c>
    </row>
    <row r="2005" spans="1:86" x14ac:dyDescent="0.25">
      <c r="A2005"/>
      <c r="B2005"/>
      <c r="D2005"/>
      <c r="AL2005">
        <f t="shared" si="217"/>
        <v>0</v>
      </c>
      <c r="AQ2005">
        <f t="shared" si="218"/>
        <v>0</v>
      </c>
      <c r="AR2005" t="str">
        <f>IFERROR(IF(OR(AP2005=338,AP2005=340,AP2005=341,AP2005=342,AP2005="342A",AP2005="342B"),PorcenRet(AP2005,AT2005,AU2005),INDEX(PORCENTAJEBUSCAR,MATCH(AP2005,CódigoRET,0),4)*1),"")</f>
        <v/>
      </c>
      <c r="AS2005">
        <f t="shared" si="219"/>
        <v>0</v>
      </c>
      <c r="BF2005" t="str">
        <f>IFERROR(IF(OR(BD2005=338,BD2005=340,BD2005=341,BD2005=342,BD2005="342A",BD2005="342B"),PorcenRet(BD2005,BH2005,BI2005),INDEX(PORCENTAJEBUSCAR,MATCH(BD2005,CódigoRET,0),4)*1),"")</f>
        <v/>
      </c>
      <c r="BG2005">
        <f t="shared" si="220"/>
        <v>0</v>
      </c>
      <c r="BO2005">
        <f t="shared" si="221"/>
        <v>0</v>
      </c>
      <c r="CC2005">
        <f t="shared" si="222"/>
        <v>0</v>
      </c>
      <c r="CD2005">
        <f t="shared" si="223"/>
        <v>0</v>
      </c>
      <c r="CG2005">
        <f ca="1">IFERROR(INDIRECT("IVA!X"&amp;MATCH(MID(COMPRAS!C1905,1,2)&amp;MID(COMPRAS!F1905,1,2)&amp;MID(COMPRAS!D1905,1,2),IVA!W:W,0)),"SIN COD.")</f>
        <v>0</v>
      </c>
      <c r="CH2005">
        <f ca="1">IFERROR(INDIRECT("IVA!Y"&amp;MATCH(MID(COMPRAS!C1905,1,2)&amp;MID(COMPRAS!F1905,1,2)&amp;MID(COMPRAS!D1905,1,2),IVA!W:W,0)),"SIN COD.")</f>
        <v>0</v>
      </c>
    </row>
    <row r="2006" spans="1:86" x14ac:dyDescent="0.25">
      <c r="A2006"/>
      <c r="B2006"/>
      <c r="D2006"/>
      <c r="AL2006">
        <f t="shared" si="217"/>
        <v>0</v>
      </c>
      <c r="AQ2006">
        <f t="shared" si="218"/>
        <v>0</v>
      </c>
      <c r="AR2006" t="str">
        <f>IFERROR(IF(OR(AP2006=338,AP2006=340,AP2006=341,AP2006=342,AP2006="342A",AP2006="342B"),PorcenRet(AP2006,AT2006,AU2006),INDEX(PORCENTAJEBUSCAR,MATCH(AP2006,CódigoRET,0),4)*1),"")</f>
        <v/>
      </c>
      <c r="AS2006">
        <f t="shared" si="219"/>
        <v>0</v>
      </c>
      <c r="BF2006" t="str">
        <f>IFERROR(IF(OR(BD2006=338,BD2006=340,BD2006=341,BD2006=342,BD2006="342A",BD2006="342B"),PorcenRet(BD2006,BH2006,BI2006),INDEX(PORCENTAJEBUSCAR,MATCH(BD2006,CódigoRET,0),4)*1),"")</f>
        <v/>
      </c>
      <c r="BG2006">
        <f t="shared" si="220"/>
        <v>0</v>
      </c>
      <c r="BO2006">
        <f t="shared" si="221"/>
        <v>0</v>
      </c>
      <c r="CC2006">
        <f t="shared" si="222"/>
        <v>0</v>
      </c>
      <c r="CD2006">
        <f t="shared" si="223"/>
        <v>0</v>
      </c>
      <c r="CG2006">
        <f ca="1">IFERROR(INDIRECT("IVA!X"&amp;MATCH(MID(COMPRAS!C1906,1,2)&amp;MID(COMPRAS!F1906,1,2)&amp;MID(COMPRAS!D1906,1,2),IVA!W:W,0)),"SIN COD.")</f>
        <v>0</v>
      </c>
      <c r="CH2006">
        <f ca="1">IFERROR(INDIRECT("IVA!Y"&amp;MATCH(MID(COMPRAS!C1906,1,2)&amp;MID(COMPRAS!F1906,1,2)&amp;MID(COMPRAS!D1906,1,2),IVA!W:W,0)),"SIN COD.")</f>
        <v>0</v>
      </c>
    </row>
    <row r="2007" spans="1:86" x14ac:dyDescent="0.25">
      <c r="A2007"/>
      <c r="B2007"/>
      <c r="D2007"/>
      <c r="AL2007">
        <f t="shared" si="217"/>
        <v>0</v>
      </c>
      <c r="AQ2007">
        <f t="shared" si="218"/>
        <v>0</v>
      </c>
      <c r="AR2007" t="str">
        <f>IFERROR(IF(OR(AP2007=338,AP2007=340,AP2007=341,AP2007=342,AP2007="342A",AP2007="342B"),PorcenRet(AP2007,AT2007,AU2007),INDEX(PORCENTAJEBUSCAR,MATCH(AP2007,CódigoRET,0),4)*1),"")</f>
        <v/>
      </c>
      <c r="AS2007">
        <f t="shared" si="219"/>
        <v>0</v>
      </c>
      <c r="BF2007" t="str">
        <f>IFERROR(IF(OR(BD2007=338,BD2007=340,BD2007=341,BD2007=342,BD2007="342A",BD2007="342B"),PorcenRet(BD2007,BH2007,BI2007),INDEX(PORCENTAJEBUSCAR,MATCH(BD2007,CódigoRET,0),4)*1),"")</f>
        <v/>
      </c>
      <c r="BG2007">
        <f t="shared" si="220"/>
        <v>0</v>
      </c>
      <c r="BO2007">
        <f t="shared" si="221"/>
        <v>0</v>
      </c>
      <c r="CC2007">
        <f t="shared" si="222"/>
        <v>0</v>
      </c>
      <c r="CD2007">
        <f t="shared" si="223"/>
        <v>0</v>
      </c>
      <c r="CG2007">
        <f ca="1">IFERROR(INDIRECT("IVA!X"&amp;MATCH(MID(COMPRAS!C1907,1,2)&amp;MID(COMPRAS!F1907,1,2)&amp;MID(COMPRAS!D1907,1,2),IVA!W:W,0)),"SIN COD.")</f>
        <v>0</v>
      </c>
      <c r="CH2007">
        <f ca="1">IFERROR(INDIRECT("IVA!Y"&amp;MATCH(MID(COMPRAS!C1907,1,2)&amp;MID(COMPRAS!F1907,1,2)&amp;MID(COMPRAS!D1907,1,2),IVA!W:W,0)),"SIN COD.")</f>
        <v>0</v>
      </c>
    </row>
    <row r="2008" spans="1:86" x14ac:dyDescent="0.25">
      <c r="A2008"/>
      <c r="B2008"/>
      <c r="D2008"/>
      <c r="AL2008">
        <f t="shared" si="217"/>
        <v>0</v>
      </c>
      <c r="AQ2008">
        <f t="shared" si="218"/>
        <v>0</v>
      </c>
      <c r="AR2008" t="str">
        <f>IFERROR(IF(OR(AP2008=338,AP2008=340,AP2008=341,AP2008=342,AP2008="342A",AP2008="342B"),PorcenRet(AP2008,AT2008,AU2008),INDEX(PORCENTAJEBUSCAR,MATCH(AP2008,CódigoRET,0),4)*1),"")</f>
        <v/>
      </c>
      <c r="AS2008">
        <f t="shared" si="219"/>
        <v>0</v>
      </c>
      <c r="BF2008" t="str">
        <f>IFERROR(IF(OR(BD2008=338,BD2008=340,BD2008=341,BD2008=342,BD2008="342A",BD2008="342B"),PorcenRet(BD2008,BH2008,BI2008),INDEX(PORCENTAJEBUSCAR,MATCH(BD2008,CódigoRET,0),4)*1),"")</f>
        <v/>
      </c>
      <c r="BG2008">
        <f t="shared" si="220"/>
        <v>0</v>
      </c>
      <c r="BO2008">
        <f t="shared" si="221"/>
        <v>0</v>
      </c>
      <c r="CC2008">
        <f t="shared" si="222"/>
        <v>0</v>
      </c>
      <c r="CD2008">
        <f t="shared" si="223"/>
        <v>0</v>
      </c>
      <c r="CG2008">
        <f ca="1">IFERROR(INDIRECT("IVA!X"&amp;MATCH(MID(COMPRAS!C1908,1,2)&amp;MID(COMPRAS!F1908,1,2)&amp;MID(COMPRAS!D1908,1,2),IVA!W:W,0)),"SIN COD.")</f>
        <v>0</v>
      </c>
      <c r="CH2008">
        <f ca="1">IFERROR(INDIRECT("IVA!Y"&amp;MATCH(MID(COMPRAS!C1908,1,2)&amp;MID(COMPRAS!F1908,1,2)&amp;MID(COMPRAS!D1908,1,2),IVA!W:W,0)),"SIN COD.")</f>
        <v>0</v>
      </c>
    </row>
    <row r="2009" spans="1:86" x14ac:dyDescent="0.25">
      <c r="A2009"/>
      <c r="B2009"/>
      <c r="D2009"/>
      <c r="AL2009">
        <f t="shared" si="217"/>
        <v>0</v>
      </c>
      <c r="AQ2009">
        <f t="shared" si="218"/>
        <v>0</v>
      </c>
      <c r="AR2009" t="str">
        <f>IFERROR(IF(OR(AP2009=338,AP2009=340,AP2009=341,AP2009=342,AP2009="342A",AP2009="342B"),PorcenRet(AP2009,AT2009,AU2009),INDEX(PORCENTAJEBUSCAR,MATCH(AP2009,CódigoRET,0),4)*1),"")</f>
        <v/>
      </c>
      <c r="AS2009">
        <f t="shared" si="219"/>
        <v>0</v>
      </c>
      <c r="BF2009" t="str">
        <f>IFERROR(IF(OR(BD2009=338,BD2009=340,BD2009=341,BD2009=342,BD2009="342A",BD2009="342B"),PorcenRet(BD2009,BH2009,BI2009),INDEX(PORCENTAJEBUSCAR,MATCH(BD2009,CódigoRET,0),4)*1),"")</f>
        <v/>
      </c>
      <c r="BG2009">
        <f t="shared" si="220"/>
        <v>0</v>
      </c>
      <c r="BO2009">
        <f t="shared" si="221"/>
        <v>0</v>
      </c>
      <c r="CC2009">
        <f t="shared" si="222"/>
        <v>0</v>
      </c>
      <c r="CD2009">
        <f t="shared" si="223"/>
        <v>0</v>
      </c>
      <c r="CG2009">
        <f ca="1">IFERROR(INDIRECT("IVA!X"&amp;MATCH(MID(COMPRAS!C1909,1,2)&amp;MID(COMPRAS!F1909,1,2)&amp;MID(COMPRAS!D1909,1,2),IVA!W:W,0)),"SIN COD.")</f>
        <v>0</v>
      </c>
      <c r="CH2009">
        <f ca="1">IFERROR(INDIRECT("IVA!Y"&amp;MATCH(MID(COMPRAS!C1909,1,2)&amp;MID(COMPRAS!F1909,1,2)&amp;MID(COMPRAS!D1909,1,2),IVA!W:W,0)),"SIN COD.")</f>
        <v>0</v>
      </c>
    </row>
    <row r="2010" spans="1:86" x14ac:dyDescent="0.25">
      <c r="A2010"/>
      <c r="B2010"/>
      <c r="D2010"/>
      <c r="AL2010">
        <f t="shared" si="217"/>
        <v>0</v>
      </c>
      <c r="AQ2010">
        <f t="shared" si="218"/>
        <v>0</v>
      </c>
      <c r="AR2010" t="str">
        <f>IFERROR(IF(OR(AP2010=338,AP2010=340,AP2010=341,AP2010=342,AP2010="342A",AP2010="342B"),PorcenRet(AP2010,AT2010,AU2010),INDEX(PORCENTAJEBUSCAR,MATCH(AP2010,CódigoRET,0),4)*1),"")</f>
        <v/>
      </c>
      <c r="AS2010">
        <f t="shared" si="219"/>
        <v>0</v>
      </c>
      <c r="BF2010" t="str">
        <f>IFERROR(IF(OR(BD2010=338,BD2010=340,BD2010=341,BD2010=342,BD2010="342A",BD2010="342B"),PorcenRet(BD2010,BH2010,BI2010),INDEX(PORCENTAJEBUSCAR,MATCH(BD2010,CódigoRET,0),4)*1),"")</f>
        <v/>
      </c>
      <c r="BG2010">
        <f t="shared" si="220"/>
        <v>0</v>
      </c>
      <c r="BO2010">
        <f t="shared" si="221"/>
        <v>0</v>
      </c>
      <c r="CC2010">
        <f t="shared" si="222"/>
        <v>0</v>
      </c>
      <c r="CD2010">
        <f t="shared" si="223"/>
        <v>0</v>
      </c>
      <c r="CG2010">
        <f ca="1">IFERROR(INDIRECT("IVA!X"&amp;MATCH(MID(COMPRAS!C1910,1,2)&amp;MID(COMPRAS!F1910,1,2)&amp;MID(COMPRAS!D1910,1,2),IVA!W:W,0)),"SIN COD.")</f>
        <v>0</v>
      </c>
      <c r="CH2010">
        <f ca="1">IFERROR(INDIRECT("IVA!Y"&amp;MATCH(MID(COMPRAS!C1910,1,2)&amp;MID(COMPRAS!F1910,1,2)&amp;MID(COMPRAS!D1910,1,2),IVA!W:W,0)),"SIN COD.")</f>
        <v>0</v>
      </c>
    </row>
    <row r="2011" spans="1:86" x14ac:dyDescent="0.25">
      <c r="A2011"/>
      <c r="B2011"/>
      <c r="D2011"/>
      <c r="AL2011">
        <f t="shared" si="217"/>
        <v>0</v>
      </c>
      <c r="AQ2011">
        <f t="shared" si="218"/>
        <v>0</v>
      </c>
      <c r="AR2011" t="str">
        <f>IFERROR(IF(OR(AP2011=338,AP2011=340,AP2011=341,AP2011=342,AP2011="342A",AP2011="342B"),PorcenRet(AP2011,AT2011,AU2011),INDEX(PORCENTAJEBUSCAR,MATCH(AP2011,CódigoRET,0),4)*1),"")</f>
        <v/>
      </c>
      <c r="AS2011">
        <f t="shared" si="219"/>
        <v>0</v>
      </c>
      <c r="BF2011" t="str">
        <f>IFERROR(IF(OR(BD2011=338,BD2011=340,BD2011=341,BD2011=342,BD2011="342A",BD2011="342B"),PorcenRet(BD2011,BH2011,BI2011),INDEX(PORCENTAJEBUSCAR,MATCH(BD2011,CódigoRET,0),4)*1),"")</f>
        <v/>
      </c>
      <c r="BG2011">
        <f t="shared" si="220"/>
        <v>0</v>
      </c>
      <c r="BO2011">
        <f t="shared" si="221"/>
        <v>0</v>
      </c>
      <c r="CC2011">
        <f t="shared" si="222"/>
        <v>0</v>
      </c>
      <c r="CD2011">
        <f t="shared" si="223"/>
        <v>0</v>
      </c>
      <c r="CG2011">
        <f ca="1">IFERROR(INDIRECT("IVA!X"&amp;MATCH(MID(COMPRAS!C1911,1,2)&amp;MID(COMPRAS!F1911,1,2)&amp;MID(COMPRAS!D1911,1,2),IVA!W:W,0)),"SIN COD.")</f>
        <v>0</v>
      </c>
      <c r="CH2011">
        <f ca="1">IFERROR(INDIRECT("IVA!Y"&amp;MATCH(MID(COMPRAS!C1911,1,2)&amp;MID(COMPRAS!F1911,1,2)&amp;MID(COMPRAS!D1911,1,2),IVA!W:W,0)),"SIN COD.")</f>
        <v>0</v>
      </c>
    </row>
    <row r="2012" spans="1:86" x14ac:dyDescent="0.25">
      <c r="A2012"/>
      <c r="B2012"/>
      <c r="D2012"/>
      <c r="AL2012">
        <f t="shared" si="217"/>
        <v>0</v>
      </c>
      <c r="AQ2012">
        <f t="shared" si="218"/>
        <v>0</v>
      </c>
      <c r="AR2012" t="str">
        <f>IFERROR(IF(OR(AP2012=338,AP2012=340,AP2012=341,AP2012=342,AP2012="342A",AP2012="342B"),PorcenRet(AP2012,AT2012,AU2012),INDEX(PORCENTAJEBUSCAR,MATCH(AP2012,CódigoRET,0),4)*1),"")</f>
        <v/>
      </c>
      <c r="AS2012">
        <f t="shared" si="219"/>
        <v>0</v>
      </c>
      <c r="BF2012" t="str">
        <f>IFERROR(IF(OR(BD2012=338,BD2012=340,BD2012=341,BD2012=342,BD2012="342A",BD2012="342B"),PorcenRet(BD2012,BH2012,BI2012),INDEX(PORCENTAJEBUSCAR,MATCH(BD2012,CódigoRET,0),4)*1),"")</f>
        <v/>
      </c>
      <c r="BG2012">
        <f t="shared" si="220"/>
        <v>0</v>
      </c>
      <c r="BO2012">
        <f t="shared" si="221"/>
        <v>0</v>
      </c>
      <c r="CC2012">
        <f t="shared" si="222"/>
        <v>0</v>
      </c>
      <c r="CD2012">
        <f t="shared" si="223"/>
        <v>0</v>
      </c>
      <c r="CG2012">
        <f ca="1">IFERROR(INDIRECT("IVA!X"&amp;MATCH(MID(COMPRAS!C1912,1,2)&amp;MID(COMPRAS!F1912,1,2)&amp;MID(COMPRAS!D1912,1,2),IVA!W:W,0)),"SIN COD.")</f>
        <v>0</v>
      </c>
      <c r="CH2012">
        <f ca="1">IFERROR(INDIRECT("IVA!Y"&amp;MATCH(MID(COMPRAS!C1912,1,2)&amp;MID(COMPRAS!F1912,1,2)&amp;MID(COMPRAS!D1912,1,2),IVA!W:W,0)),"SIN COD.")</f>
        <v>0</v>
      </c>
    </row>
    <row r="2013" spans="1:86" x14ac:dyDescent="0.25">
      <c r="A2013"/>
      <c r="B2013"/>
      <c r="D2013"/>
      <c r="AL2013">
        <f t="shared" si="217"/>
        <v>0</v>
      </c>
      <c r="AQ2013">
        <f t="shared" si="218"/>
        <v>0</v>
      </c>
      <c r="AR2013" t="str">
        <f>IFERROR(IF(OR(AP2013=338,AP2013=340,AP2013=341,AP2013=342,AP2013="342A",AP2013="342B"),PorcenRet(AP2013,AT2013,AU2013),INDEX(PORCENTAJEBUSCAR,MATCH(AP2013,CódigoRET,0),4)*1),"")</f>
        <v/>
      </c>
      <c r="AS2013">
        <f t="shared" si="219"/>
        <v>0</v>
      </c>
      <c r="BF2013" t="str">
        <f>IFERROR(IF(OR(BD2013=338,BD2013=340,BD2013=341,BD2013=342,BD2013="342A",BD2013="342B"),PorcenRet(BD2013,BH2013,BI2013),INDEX(PORCENTAJEBUSCAR,MATCH(BD2013,CódigoRET,0),4)*1),"")</f>
        <v/>
      </c>
      <c r="BG2013">
        <f t="shared" si="220"/>
        <v>0</v>
      </c>
      <c r="BO2013">
        <f t="shared" si="221"/>
        <v>0</v>
      </c>
      <c r="CC2013">
        <f t="shared" si="222"/>
        <v>0</v>
      </c>
      <c r="CD2013">
        <f t="shared" si="223"/>
        <v>0</v>
      </c>
      <c r="CG2013">
        <f ca="1">IFERROR(INDIRECT("IVA!X"&amp;MATCH(MID(COMPRAS!C1913,1,2)&amp;MID(COMPRAS!F1913,1,2)&amp;MID(COMPRAS!D1913,1,2),IVA!W:W,0)),"SIN COD.")</f>
        <v>0</v>
      </c>
      <c r="CH2013">
        <f ca="1">IFERROR(INDIRECT("IVA!Y"&amp;MATCH(MID(COMPRAS!C1913,1,2)&amp;MID(COMPRAS!F1913,1,2)&amp;MID(COMPRAS!D1913,1,2),IVA!W:W,0)),"SIN COD.")</f>
        <v>0</v>
      </c>
    </row>
    <row r="2014" spans="1:86" x14ac:dyDescent="0.25">
      <c r="A2014"/>
      <c r="B2014"/>
      <c r="D2014"/>
      <c r="AL2014">
        <f t="shared" si="217"/>
        <v>0</v>
      </c>
      <c r="AQ2014">
        <f t="shared" si="218"/>
        <v>0</v>
      </c>
      <c r="AR2014" t="str">
        <f>IFERROR(IF(OR(AP2014=338,AP2014=340,AP2014=341,AP2014=342,AP2014="342A",AP2014="342B"),PorcenRet(AP2014,AT2014,AU2014),INDEX(PORCENTAJEBUSCAR,MATCH(AP2014,CódigoRET,0),4)*1),"")</f>
        <v/>
      </c>
      <c r="AS2014">
        <f t="shared" si="219"/>
        <v>0</v>
      </c>
      <c r="BF2014" t="str">
        <f>IFERROR(IF(OR(BD2014=338,BD2014=340,BD2014=341,BD2014=342,BD2014="342A",BD2014="342B"),PorcenRet(BD2014,BH2014,BI2014),INDEX(PORCENTAJEBUSCAR,MATCH(BD2014,CódigoRET,0),4)*1),"")</f>
        <v/>
      </c>
      <c r="BG2014">
        <f t="shared" si="220"/>
        <v>0</v>
      </c>
      <c r="BO2014">
        <f t="shared" si="221"/>
        <v>0</v>
      </c>
      <c r="CC2014">
        <f t="shared" si="222"/>
        <v>0</v>
      </c>
      <c r="CD2014">
        <f t="shared" si="223"/>
        <v>0</v>
      </c>
      <c r="CG2014">
        <f ca="1">IFERROR(INDIRECT("IVA!X"&amp;MATCH(MID(COMPRAS!C1914,1,2)&amp;MID(COMPRAS!F1914,1,2)&amp;MID(COMPRAS!D1914,1,2),IVA!W:W,0)),"SIN COD.")</f>
        <v>0</v>
      </c>
      <c r="CH2014">
        <f ca="1">IFERROR(INDIRECT("IVA!Y"&amp;MATCH(MID(COMPRAS!C1914,1,2)&amp;MID(COMPRAS!F1914,1,2)&amp;MID(COMPRAS!D1914,1,2),IVA!W:W,0)),"SIN COD.")</f>
        <v>0</v>
      </c>
    </row>
    <row r="2015" spans="1:86" x14ac:dyDescent="0.25">
      <c r="A2015"/>
      <c r="B2015"/>
      <c r="D2015"/>
      <c r="AL2015">
        <f t="shared" si="217"/>
        <v>0</v>
      </c>
      <c r="AQ2015">
        <f t="shared" si="218"/>
        <v>0</v>
      </c>
      <c r="AR2015" t="str">
        <f>IFERROR(IF(OR(AP2015=338,AP2015=340,AP2015=341,AP2015=342,AP2015="342A",AP2015="342B"),PorcenRet(AP2015,AT2015,AU2015),INDEX(PORCENTAJEBUSCAR,MATCH(AP2015,CódigoRET,0),4)*1),"")</f>
        <v/>
      </c>
      <c r="AS2015">
        <f t="shared" si="219"/>
        <v>0</v>
      </c>
      <c r="BF2015" t="str">
        <f>IFERROR(IF(OR(BD2015=338,BD2015=340,BD2015=341,BD2015=342,BD2015="342A",BD2015="342B"),PorcenRet(BD2015,BH2015,BI2015),INDEX(PORCENTAJEBUSCAR,MATCH(BD2015,CódigoRET,0),4)*1),"")</f>
        <v/>
      </c>
      <c r="BG2015">
        <f t="shared" si="220"/>
        <v>0</v>
      </c>
      <c r="BO2015">
        <f t="shared" si="221"/>
        <v>0</v>
      </c>
      <c r="CC2015">
        <f t="shared" si="222"/>
        <v>0</v>
      </c>
      <c r="CD2015">
        <f t="shared" si="223"/>
        <v>0</v>
      </c>
      <c r="CG2015">
        <f ca="1">IFERROR(INDIRECT("IVA!X"&amp;MATCH(MID(COMPRAS!C1915,1,2)&amp;MID(COMPRAS!F1915,1,2)&amp;MID(COMPRAS!D1915,1,2),IVA!W:W,0)),"SIN COD.")</f>
        <v>0</v>
      </c>
      <c r="CH2015">
        <f ca="1">IFERROR(INDIRECT("IVA!Y"&amp;MATCH(MID(COMPRAS!C1915,1,2)&amp;MID(COMPRAS!F1915,1,2)&amp;MID(COMPRAS!D1915,1,2),IVA!W:W,0)),"SIN COD.")</f>
        <v>0</v>
      </c>
    </row>
    <row r="2016" spans="1:86" x14ac:dyDescent="0.25">
      <c r="A2016"/>
      <c r="B2016"/>
      <c r="D2016"/>
      <c r="AL2016">
        <f t="shared" si="217"/>
        <v>0</v>
      </c>
      <c r="AQ2016">
        <f t="shared" si="218"/>
        <v>0</v>
      </c>
      <c r="AR2016" t="str">
        <f>IFERROR(IF(OR(AP2016=338,AP2016=340,AP2016=341,AP2016=342,AP2016="342A",AP2016="342B"),PorcenRet(AP2016,AT2016,AU2016),INDEX(PORCENTAJEBUSCAR,MATCH(AP2016,CódigoRET,0),4)*1),"")</f>
        <v/>
      </c>
      <c r="AS2016">
        <f t="shared" si="219"/>
        <v>0</v>
      </c>
      <c r="BF2016" t="str">
        <f>IFERROR(IF(OR(BD2016=338,BD2016=340,BD2016=341,BD2016=342,BD2016="342A",BD2016="342B"),PorcenRet(BD2016,BH2016,BI2016),INDEX(PORCENTAJEBUSCAR,MATCH(BD2016,CódigoRET,0),4)*1),"")</f>
        <v/>
      </c>
      <c r="BG2016">
        <f t="shared" si="220"/>
        <v>0</v>
      </c>
      <c r="BO2016">
        <f t="shared" si="221"/>
        <v>0</v>
      </c>
      <c r="CC2016">
        <f t="shared" si="222"/>
        <v>0</v>
      </c>
      <c r="CD2016">
        <f t="shared" si="223"/>
        <v>0</v>
      </c>
      <c r="CG2016">
        <f ca="1">IFERROR(INDIRECT("IVA!X"&amp;MATCH(MID(COMPRAS!C1916,1,2)&amp;MID(COMPRAS!F1916,1,2)&amp;MID(COMPRAS!D1916,1,2),IVA!W:W,0)),"SIN COD.")</f>
        <v>0</v>
      </c>
      <c r="CH2016">
        <f ca="1">IFERROR(INDIRECT("IVA!Y"&amp;MATCH(MID(COMPRAS!C1916,1,2)&amp;MID(COMPRAS!F1916,1,2)&amp;MID(COMPRAS!D1916,1,2),IVA!W:W,0)),"SIN COD.")</f>
        <v>0</v>
      </c>
    </row>
    <row r="2017" spans="1:86" x14ac:dyDescent="0.25">
      <c r="A2017"/>
      <c r="B2017"/>
      <c r="D2017"/>
      <c r="AL2017">
        <f t="shared" si="217"/>
        <v>0</v>
      </c>
      <c r="AQ2017">
        <f t="shared" si="218"/>
        <v>0</v>
      </c>
      <c r="AR2017" t="str">
        <f>IFERROR(IF(OR(AP2017=338,AP2017=340,AP2017=341,AP2017=342,AP2017="342A",AP2017="342B"),PorcenRet(AP2017,AT2017,AU2017),INDEX(PORCENTAJEBUSCAR,MATCH(AP2017,CódigoRET,0),4)*1),"")</f>
        <v/>
      </c>
      <c r="AS2017">
        <f t="shared" si="219"/>
        <v>0</v>
      </c>
      <c r="BF2017" t="str">
        <f>IFERROR(IF(OR(BD2017=338,BD2017=340,BD2017=341,BD2017=342,BD2017="342A",BD2017="342B"),PorcenRet(BD2017,BH2017,BI2017),INDEX(PORCENTAJEBUSCAR,MATCH(BD2017,CódigoRET,0),4)*1),"")</f>
        <v/>
      </c>
      <c r="BG2017">
        <f t="shared" si="220"/>
        <v>0</v>
      </c>
      <c r="BO2017">
        <f t="shared" si="221"/>
        <v>0</v>
      </c>
      <c r="CC2017">
        <f t="shared" si="222"/>
        <v>0</v>
      </c>
      <c r="CD2017">
        <f t="shared" si="223"/>
        <v>0</v>
      </c>
      <c r="CG2017">
        <f ca="1">IFERROR(INDIRECT("IVA!X"&amp;MATCH(MID(COMPRAS!C1917,1,2)&amp;MID(COMPRAS!F1917,1,2)&amp;MID(COMPRAS!D1917,1,2),IVA!W:W,0)),"SIN COD.")</f>
        <v>0</v>
      </c>
      <c r="CH2017">
        <f ca="1">IFERROR(INDIRECT("IVA!Y"&amp;MATCH(MID(COMPRAS!C1917,1,2)&amp;MID(COMPRAS!F1917,1,2)&amp;MID(COMPRAS!D1917,1,2),IVA!W:W,0)),"SIN COD.")</f>
        <v>0</v>
      </c>
    </row>
    <row r="2018" spans="1:86" x14ac:dyDescent="0.25">
      <c r="A2018"/>
      <c r="B2018"/>
      <c r="D2018"/>
      <c r="AL2018">
        <f t="shared" si="217"/>
        <v>0</v>
      </c>
      <c r="AQ2018">
        <f t="shared" si="218"/>
        <v>0</v>
      </c>
      <c r="AR2018" t="str">
        <f>IFERROR(IF(OR(AP2018=338,AP2018=340,AP2018=341,AP2018=342,AP2018="342A",AP2018="342B"),PorcenRet(AP2018,AT2018,AU2018),INDEX(PORCENTAJEBUSCAR,MATCH(AP2018,CódigoRET,0),4)*1),"")</f>
        <v/>
      </c>
      <c r="AS2018">
        <f t="shared" si="219"/>
        <v>0</v>
      </c>
      <c r="BF2018" t="str">
        <f>IFERROR(IF(OR(BD2018=338,BD2018=340,BD2018=341,BD2018=342,BD2018="342A",BD2018="342B"),PorcenRet(BD2018,BH2018,BI2018),INDEX(PORCENTAJEBUSCAR,MATCH(BD2018,CódigoRET,0),4)*1),"")</f>
        <v/>
      </c>
      <c r="BG2018">
        <f t="shared" si="220"/>
        <v>0</v>
      </c>
      <c r="BO2018">
        <f t="shared" si="221"/>
        <v>0</v>
      </c>
      <c r="CC2018">
        <f t="shared" si="222"/>
        <v>0</v>
      </c>
      <c r="CD2018">
        <f t="shared" si="223"/>
        <v>0</v>
      </c>
      <c r="CG2018">
        <f ca="1">IFERROR(INDIRECT("IVA!X"&amp;MATCH(MID(COMPRAS!C1918,1,2)&amp;MID(COMPRAS!F1918,1,2)&amp;MID(COMPRAS!D1918,1,2),IVA!W:W,0)),"SIN COD.")</f>
        <v>0</v>
      </c>
      <c r="CH2018">
        <f ca="1">IFERROR(INDIRECT("IVA!Y"&amp;MATCH(MID(COMPRAS!C1918,1,2)&amp;MID(COMPRAS!F1918,1,2)&amp;MID(COMPRAS!D1918,1,2),IVA!W:W,0)),"SIN COD.")</f>
        <v>0</v>
      </c>
    </row>
    <row r="2019" spans="1:86" x14ac:dyDescent="0.25">
      <c r="A2019"/>
      <c r="B2019"/>
      <c r="D2019"/>
      <c r="AL2019">
        <f t="shared" si="217"/>
        <v>0</v>
      </c>
      <c r="AQ2019">
        <f t="shared" si="218"/>
        <v>0</v>
      </c>
      <c r="AR2019" t="str">
        <f>IFERROR(IF(OR(AP2019=338,AP2019=340,AP2019=341,AP2019=342,AP2019="342A",AP2019="342B"),PorcenRet(AP2019,AT2019,AU2019),INDEX(PORCENTAJEBUSCAR,MATCH(AP2019,CódigoRET,0),4)*1),"")</f>
        <v/>
      </c>
      <c r="AS2019">
        <f t="shared" si="219"/>
        <v>0</v>
      </c>
      <c r="BF2019" t="str">
        <f>IFERROR(IF(OR(BD2019=338,BD2019=340,BD2019=341,BD2019=342,BD2019="342A",BD2019="342B"),PorcenRet(BD2019,BH2019,BI2019),INDEX(PORCENTAJEBUSCAR,MATCH(BD2019,CódigoRET,0),4)*1),"")</f>
        <v/>
      </c>
      <c r="BG2019">
        <f t="shared" si="220"/>
        <v>0</v>
      </c>
      <c r="BO2019">
        <f t="shared" si="221"/>
        <v>0</v>
      </c>
      <c r="CC2019">
        <f t="shared" si="222"/>
        <v>0</v>
      </c>
      <c r="CD2019">
        <f t="shared" si="223"/>
        <v>0</v>
      </c>
      <c r="CG2019">
        <f ca="1">IFERROR(INDIRECT("IVA!X"&amp;MATCH(MID(COMPRAS!C1919,1,2)&amp;MID(COMPRAS!F1919,1,2)&amp;MID(COMPRAS!D1919,1,2),IVA!W:W,0)),"SIN COD.")</f>
        <v>0</v>
      </c>
      <c r="CH2019">
        <f ca="1">IFERROR(INDIRECT("IVA!Y"&amp;MATCH(MID(COMPRAS!C1919,1,2)&amp;MID(COMPRAS!F1919,1,2)&amp;MID(COMPRAS!D1919,1,2),IVA!W:W,0)),"SIN COD.")</f>
        <v>0</v>
      </c>
    </row>
    <row r="2020" spans="1:86" x14ac:dyDescent="0.25">
      <c r="A2020"/>
      <c r="B2020"/>
      <c r="D2020"/>
      <c r="AL2020">
        <f t="shared" si="217"/>
        <v>0</v>
      </c>
      <c r="AQ2020">
        <f t="shared" si="218"/>
        <v>0</v>
      </c>
      <c r="AR2020" t="str">
        <f>IFERROR(IF(OR(AP2020=338,AP2020=340,AP2020=341,AP2020=342,AP2020="342A",AP2020="342B"),PorcenRet(AP2020,AT2020,AU2020),INDEX(PORCENTAJEBUSCAR,MATCH(AP2020,CódigoRET,0),4)*1),"")</f>
        <v/>
      </c>
      <c r="AS2020">
        <f t="shared" si="219"/>
        <v>0</v>
      </c>
      <c r="BF2020" t="str">
        <f>IFERROR(IF(OR(BD2020=338,BD2020=340,BD2020=341,BD2020=342,BD2020="342A",BD2020="342B"),PorcenRet(BD2020,BH2020,BI2020),INDEX(PORCENTAJEBUSCAR,MATCH(BD2020,CódigoRET,0),4)*1),"")</f>
        <v/>
      </c>
      <c r="BG2020">
        <f t="shared" si="220"/>
        <v>0</v>
      </c>
      <c r="BO2020">
        <f t="shared" si="221"/>
        <v>0</v>
      </c>
      <c r="CC2020">
        <f t="shared" si="222"/>
        <v>0</v>
      </c>
      <c r="CD2020">
        <f t="shared" si="223"/>
        <v>0</v>
      </c>
      <c r="CG2020">
        <f ca="1">IFERROR(INDIRECT("IVA!X"&amp;MATCH(MID(COMPRAS!C1920,1,2)&amp;MID(COMPRAS!F1920,1,2)&amp;MID(COMPRAS!D1920,1,2),IVA!W:W,0)),"SIN COD.")</f>
        <v>0</v>
      </c>
      <c r="CH2020">
        <f ca="1">IFERROR(INDIRECT("IVA!Y"&amp;MATCH(MID(COMPRAS!C1920,1,2)&amp;MID(COMPRAS!F1920,1,2)&amp;MID(COMPRAS!D1920,1,2),IVA!W:W,0)),"SIN COD.")</f>
        <v>0</v>
      </c>
    </row>
    <row r="2021" spans="1:86" x14ac:dyDescent="0.25">
      <c r="A2021"/>
      <c r="B2021"/>
      <c r="D2021"/>
      <c r="AL2021">
        <f t="shared" si="217"/>
        <v>0</v>
      </c>
      <c r="AQ2021">
        <f t="shared" si="218"/>
        <v>0</v>
      </c>
      <c r="AR2021" t="str">
        <f>IFERROR(IF(OR(AP2021=338,AP2021=340,AP2021=341,AP2021=342,AP2021="342A",AP2021="342B"),PorcenRet(AP2021,AT2021,AU2021),INDEX(PORCENTAJEBUSCAR,MATCH(AP2021,CódigoRET,0),4)*1),"")</f>
        <v/>
      </c>
      <c r="AS2021">
        <f t="shared" si="219"/>
        <v>0</v>
      </c>
      <c r="BF2021" t="str">
        <f>IFERROR(IF(OR(BD2021=338,BD2021=340,BD2021=341,BD2021=342,BD2021="342A",BD2021="342B"),PorcenRet(BD2021,BH2021,BI2021),INDEX(PORCENTAJEBUSCAR,MATCH(BD2021,CódigoRET,0),4)*1),"")</f>
        <v/>
      </c>
      <c r="BG2021">
        <f t="shared" si="220"/>
        <v>0</v>
      </c>
      <c r="BO2021">
        <f t="shared" si="221"/>
        <v>0</v>
      </c>
      <c r="CC2021">
        <f t="shared" si="222"/>
        <v>0</v>
      </c>
      <c r="CD2021">
        <f t="shared" si="223"/>
        <v>0</v>
      </c>
      <c r="CG2021">
        <f ca="1">IFERROR(INDIRECT("IVA!X"&amp;MATCH(MID(COMPRAS!C1921,1,2)&amp;MID(COMPRAS!F1921,1,2)&amp;MID(COMPRAS!D1921,1,2),IVA!W:W,0)),"SIN COD.")</f>
        <v>0</v>
      </c>
      <c r="CH2021">
        <f ca="1">IFERROR(INDIRECT("IVA!Y"&amp;MATCH(MID(COMPRAS!C1921,1,2)&amp;MID(COMPRAS!F1921,1,2)&amp;MID(COMPRAS!D1921,1,2),IVA!W:W,0)),"SIN COD.")</f>
        <v>0</v>
      </c>
    </row>
    <row r="2022" spans="1:86" x14ac:dyDescent="0.25">
      <c r="A2022"/>
      <c r="B2022"/>
      <c r="D2022"/>
      <c r="AL2022">
        <f t="shared" si="217"/>
        <v>0</v>
      </c>
      <c r="AQ2022">
        <f t="shared" si="218"/>
        <v>0</v>
      </c>
      <c r="AR2022" t="str">
        <f>IFERROR(IF(OR(AP2022=338,AP2022=340,AP2022=341,AP2022=342,AP2022="342A",AP2022="342B"),PorcenRet(AP2022,AT2022,AU2022),INDEX(PORCENTAJEBUSCAR,MATCH(AP2022,CódigoRET,0),4)*1),"")</f>
        <v/>
      </c>
      <c r="AS2022">
        <f t="shared" si="219"/>
        <v>0</v>
      </c>
      <c r="BF2022" t="str">
        <f>IFERROR(IF(OR(BD2022=338,BD2022=340,BD2022=341,BD2022=342,BD2022="342A",BD2022="342B"),PorcenRet(BD2022,BH2022,BI2022),INDEX(PORCENTAJEBUSCAR,MATCH(BD2022,CódigoRET,0),4)*1),"")</f>
        <v/>
      </c>
      <c r="BG2022">
        <f t="shared" si="220"/>
        <v>0</v>
      </c>
      <c r="BO2022">
        <f t="shared" si="221"/>
        <v>0</v>
      </c>
      <c r="CC2022">
        <f t="shared" si="222"/>
        <v>0</v>
      </c>
      <c r="CD2022">
        <f t="shared" si="223"/>
        <v>0</v>
      </c>
      <c r="CG2022">
        <f ca="1">IFERROR(INDIRECT("IVA!X"&amp;MATCH(MID(COMPRAS!C1922,1,2)&amp;MID(COMPRAS!F1922,1,2)&amp;MID(COMPRAS!D1922,1,2),IVA!W:W,0)),"SIN COD.")</f>
        <v>0</v>
      </c>
      <c r="CH2022">
        <f ca="1">IFERROR(INDIRECT("IVA!Y"&amp;MATCH(MID(COMPRAS!C1922,1,2)&amp;MID(COMPRAS!F1922,1,2)&amp;MID(COMPRAS!D1922,1,2),IVA!W:W,0)),"SIN COD.")</f>
        <v>0</v>
      </c>
    </row>
    <row r="2023" spans="1:86" x14ac:dyDescent="0.25">
      <c r="A2023"/>
      <c r="B2023"/>
      <c r="D2023"/>
      <c r="AL2023">
        <f t="shared" si="217"/>
        <v>0</v>
      </c>
      <c r="AQ2023">
        <f t="shared" si="218"/>
        <v>0</v>
      </c>
      <c r="AR2023" t="str">
        <f>IFERROR(IF(OR(AP2023=338,AP2023=340,AP2023=341,AP2023=342,AP2023="342A",AP2023="342B"),PorcenRet(AP2023,AT2023,AU2023),INDEX(PORCENTAJEBUSCAR,MATCH(AP2023,CódigoRET,0),4)*1),"")</f>
        <v/>
      </c>
      <c r="AS2023">
        <f t="shared" si="219"/>
        <v>0</v>
      </c>
      <c r="BF2023" t="str">
        <f>IFERROR(IF(OR(BD2023=338,BD2023=340,BD2023=341,BD2023=342,BD2023="342A",BD2023="342B"),PorcenRet(BD2023,BH2023,BI2023),INDEX(PORCENTAJEBUSCAR,MATCH(BD2023,CódigoRET,0),4)*1),"")</f>
        <v/>
      </c>
      <c r="BG2023">
        <f t="shared" si="220"/>
        <v>0</v>
      </c>
      <c r="BO2023">
        <f t="shared" si="221"/>
        <v>0</v>
      </c>
      <c r="CC2023">
        <f t="shared" si="222"/>
        <v>0</v>
      </c>
      <c r="CD2023">
        <f t="shared" si="223"/>
        <v>0</v>
      </c>
      <c r="CG2023">
        <f ca="1">IFERROR(INDIRECT("IVA!X"&amp;MATCH(MID(COMPRAS!C1923,1,2)&amp;MID(COMPRAS!F1923,1,2)&amp;MID(COMPRAS!D1923,1,2),IVA!W:W,0)),"SIN COD.")</f>
        <v>0</v>
      </c>
      <c r="CH2023">
        <f ca="1">IFERROR(INDIRECT("IVA!Y"&amp;MATCH(MID(COMPRAS!C1923,1,2)&amp;MID(COMPRAS!F1923,1,2)&amp;MID(COMPRAS!D1923,1,2),IVA!W:W,0)),"SIN COD.")</f>
        <v>0</v>
      </c>
    </row>
    <row r="2024" spans="1:86" x14ac:dyDescent="0.25">
      <c r="A2024"/>
      <c r="B2024"/>
      <c r="D2024"/>
      <c r="AL2024">
        <f t="shared" si="217"/>
        <v>0</v>
      </c>
      <c r="AQ2024">
        <f t="shared" si="218"/>
        <v>0</v>
      </c>
      <c r="AR2024" t="str">
        <f>IFERROR(IF(OR(AP2024=338,AP2024=340,AP2024=341,AP2024=342,AP2024="342A",AP2024="342B"),PorcenRet(AP2024,AT2024,AU2024),INDEX(PORCENTAJEBUSCAR,MATCH(AP2024,CódigoRET,0),4)*1),"")</f>
        <v/>
      </c>
      <c r="AS2024">
        <f t="shared" si="219"/>
        <v>0</v>
      </c>
      <c r="BF2024" t="str">
        <f>IFERROR(IF(OR(BD2024=338,BD2024=340,BD2024=341,BD2024=342,BD2024="342A",BD2024="342B"),PorcenRet(BD2024,BH2024,BI2024),INDEX(PORCENTAJEBUSCAR,MATCH(BD2024,CódigoRET,0),4)*1),"")</f>
        <v/>
      </c>
      <c r="BG2024">
        <f t="shared" si="220"/>
        <v>0</v>
      </c>
      <c r="BO2024">
        <f t="shared" si="221"/>
        <v>0</v>
      </c>
      <c r="CC2024">
        <f t="shared" si="222"/>
        <v>0</v>
      </c>
      <c r="CD2024">
        <f t="shared" si="223"/>
        <v>0</v>
      </c>
      <c r="CG2024">
        <f ca="1">IFERROR(INDIRECT("IVA!X"&amp;MATCH(MID(COMPRAS!C1924,1,2)&amp;MID(COMPRAS!F1924,1,2)&amp;MID(COMPRAS!D1924,1,2),IVA!W:W,0)),"SIN COD.")</f>
        <v>0</v>
      </c>
      <c r="CH2024">
        <f ca="1">IFERROR(INDIRECT("IVA!Y"&amp;MATCH(MID(COMPRAS!C1924,1,2)&amp;MID(COMPRAS!F1924,1,2)&amp;MID(COMPRAS!D1924,1,2),IVA!W:W,0)),"SIN COD.")</f>
        <v>0</v>
      </c>
    </row>
    <row r="2025" spans="1:86" x14ac:dyDescent="0.25">
      <c r="A2025"/>
      <c r="B2025"/>
      <c r="D2025"/>
      <c r="AL2025">
        <f t="shared" si="217"/>
        <v>0</v>
      </c>
      <c r="AQ2025">
        <f t="shared" si="218"/>
        <v>0</v>
      </c>
      <c r="AR2025" t="str">
        <f>IFERROR(IF(OR(AP2025=338,AP2025=340,AP2025=341,AP2025=342,AP2025="342A",AP2025="342B"),PorcenRet(AP2025,AT2025,AU2025),INDEX(PORCENTAJEBUSCAR,MATCH(AP2025,CódigoRET,0),4)*1),"")</f>
        <v/>
      </c>
      <c r="AS2025">
        <f t="shared" si="219"/>
        <v>0</v>
      </c>
      <c r="BF2025" t="str">
        <f>IFERROR(IF(OR(BD2025=338,BD2025=340,BD2025=341,BD2025=342,BD2025="342A",BD2025="342B"),PorcenRet(BD2025,BH2025,BI2025),INDEX(PORCENTAJEBUSCAR,MATCH(BD2025,CódigoRET,0),4)*1),"")</f>
        <v/>
      </c>
      <c r="BG2025">
        <f t="shared" si="220"/>
        <v>0</v>
      </c>
      <c r="BO2025">
        <f t="shared" si="221"/>
        <v>0</v>
      </c>
      <c r="CC2025">
        <f t="shared" si="222"/>
        <v>0</v>
      </c>
      <c r="CD2025">
        <f t="shared" si="223"/>
        <v>0</v>
      </c>
      <c r="CG2025">
        <f ca="1">IFERROR(INDIRECT("IVA!X"&amp;MATCH(MID(COMPRAS!C1925,1,2)&amp;MID(COMPRAS!F1925,1,2)&amp;MID(COMPRAS!D1925,1,2),IVA!W:W,0)),"SIN COD.")</f>
        <v>0</v>
      </c>
      <c r="CH2025">
        <f ca="1">IFERROR(INDIRECT("IVA!Y"&amp;MATCH(MID(COMPRAS!C1925,1,2)&amp;MID(COMPRAS!F1925,1,2)&amp;MID(COMPRAS!D1925,1,2),IVA!W:W,0)),"SIN COD.")</f>
        <v>0</v>
      </c>
    </row>
    <row r="2026" spans="1:86" x14ac:dyDescent="0.25">
      <c r="A2026"/>
      <c r="B2026"/>
      <c r="D2026"/>
      <c r="AL2026">
        <f t="shared" si="217"/>
        <v>0</v>
      </c>
      <c r="AQ2026">
        <f t="shared" si="218"/>
        <v>0</v>
      </c>
      <c r="AR2026" t="str">
        <f>IFERROR(IF(OR(AP2026=338,AP2026=340,AP2026=341,AP2026=342,AP2026="342A",AP2026="342B"),PorcenRet(AP2026,AT2026,AU2026),INDEX(PORCENTAJEBUSCAR,MATCH(AP2026,CódigoRET,0),4)*1),"")</f>
        <v/>
      </c>
      <c r="AS2026">
        <f t="shared" si="219"/>
        <v>0</v>
      </c>
      <c r="BF2026" t="str">
        <f>IFERROR(IF(OR(BD2026=338,BD2026=340,BD2026=341,BD2026=342,BD2026="342A",BD2026="342B"),PorcenRet(BD2026,BH2026,BI2026),INDEX(PORCENTAJEBUSCAR,MATCH(BD2026,CódigoRET,0),4)*1),"")</f>
        <v/>
      </c>
      <c r="BG2026">
        <f t="shared" si="220"/>
        <v>0</v>
      </c>
      <c r="BO2026">
        <f t="shared" si="221"/>
        <v>0</v>
      </c>
      <c r="CC2026">
        <f t="shared" si="222"/>
        <v>0</v>
      </c>
      <c r="CD2026">
        <f t="shared" si="223"/>
        <v>0</v>
      </c>
      <c r="CG2026">
        <f ca="1">IFERROR(INDIRECT("IVA!X"&amp;MATCH(MID(COMPRAS!C1926,1,2)&amp;MID(COMPRAS!F1926,1,2)&amp;MID(COMPRAS!D1926,1,2),IVA!W:W,0)),"SIN COD.")</f>
        <v>0</v>
      </c>
      <c r="CH2026">
        <f ca="1">IFERROR(INDIRECT("IVA!Y"&amp;MATCH(MID(COMPRAS!C1926,1,2)&amp;MID(COMPRAS!F1926,1,2)&amp;MID(COMPRAS!D1926,1,2),IVA!W:W,0)),"SIN COD.")</f>
        <v>0</v>
      </c>
    </row>
    <row r="2027" spans="1:86" x14ac:dyDescent="0.25">
      <c r="A2027"/>
      <c r="B2027"/>
      <c r="D2027"/>
      <c r="AL2027">
        <f t="shared" si="217"/>
        <v>0</v>
      </c>
      <c r="AQ2027">
        <f t="shared" si="218"/>
        <v>0</v>
      </c>
      <c r="AR2027" t="str">
        <f>IFERROR(IF(OR(AP2027=338,AP2027=340,AP2027=341,AP2027=342,AP2027="342A",AP2027="342B"),PorcenRet(AP2027,AT2027,AU2027),INDEX(PORCENTAJEBUSCAR,MATCH(AP2027,CódigoRET,0),4)*1),"")</f>
        <v/>
      </c>
      <c r="AS2027">
        <f t="shared" si="219"/>
        <v>0</v>
      </c>
      <c r="BF2027" t="str">
        <f>IFERROR(IF(OR(BD2027=338,BD2027=340,BD2027=341,BD2027=342,BD2027="342A",BD2027="342B"),PorcenRet(BD2027,BH2027,BI2027),INDEX(PORCENTAJEBUSCAR,MATCH(BD2027,CódigoRET,0),4)*1),"")</f>
        <v/>
      </c>
      <c r="BG2027">
        <f t="shared" si="220"/>
        <v>0</v>
      </c>
      <c r="BO2027">
        <f t="shared" si="221"/>
        <v>0</v>
      </c>
      <c r="CC2027">
        <f t="shared" si="222"/>
        <v>0</v>
      </c>
      <c r="CD2027">
        <f t="shared" si="223"/>
        <v>0</v>
      </c>
      <c r="CG2027">
        <f ca="1">IFERROR(INDIRECT("IVA!X"&amp;MATCH(MID(COMPRAS!C1927,1,2)&amp;MID(COMPRAS!F1927,1,2)&amp;MID(COMPRAS!D1927,1,2),IVA!W:W,0)),"SIN COD.")</f>
        <v>0</v>
      </c>
      <c r="CH2027">
        <f ca="1">IFERROR(INDIRECT("IVA!Y"&amp;MATCH(MID(COMPRAS!C1927,1,2)&amp;MID(COMPRAS!F1927,1,2)&amp;MID(COMPRAS!D1927,1,2),IVA!W:W,0)),"SIN COD.")</f>
        <v>0</v>
      </c>
    </row>
    <row r="2028" spans="1:86" x14ac:dyDescent="0.25">
      <c r="A2028"/>
      <c r="B2028"/>
      <c r="D2028"/>
      <c r="AL2028">
        <f t="shared" si="217"/>
        <v>0</v>
      </c>
      <c r="AQ2028">
        <f t="shared" si="218"/>
        <v>0</v>
      </c>
      <c r="AR2028" t="str">
        <f>IFERROR(IF(OR(AP2028=338,AP2028=340,AP2028=341,AP2028=342,AP2028="342A",AP2028="342B"),PorcenRet(AP2028,AT2028,AU2028),INDEX(PORCENTAJEBUSCAR,MATCH(AP2028,CódigoRET,0),4)*1),"")</f>
        <v/>
      </c>
      <c r="AS2028">
        <f t="shared" si="219"/>
        <v>0</v>
      </c>
      <c r="BF2028" t="str">
        <f>IFERROR(IF(OR(BD2028=338,BD2028=340,BD2028=341,BD2028=342,BD2028="342A",BD2028="342B"),PorcenRet(BD2028,BH2028,BI2028),INDEX(PORCENTAJEBUSCAR,MATCH(BD2028,CódigoRET,0),4)*1),"")</f>
        <v/>
      </c>
      <c r="BG2028">
        <f t="shared" si="220"/>
        <v>0</v>
      </c>
      <c r="BO2028">
        <f t="shared" si="221"/>
        <v>0</v>
      </c>
      <c r="CC2028">
        <f t="shared" si="222"/>
        <v>0</v>
      </c>
      <c r="CD2028">
        <f t="shared" si="223"/>
        <v>0</v>
      </c>
      <c r="CG2028">
        <f ca="1">IFERROR(INDIRECT("IVA!X"&amp;MATCH(MID(COMPRAS!C1928,1,2)&amp;MID(COMPRAS!F1928,1,2)&amp;MID(COMPRAS!D1928,1,2),IVA!W:W,0)),"SIN COD.")</f>
        <v>0</v>
      </c>
      <c r="CH2028">
        <f ca="1">IFERROR(INDIRECT("IVA!Y"&amp;MATCH(MID(COMPRAS!C1928,1,2)&amp;MID(COMPRAS!F1928,1,2)&amp;MID(COMPRAS!D1928,1,2),IVA!W:W,0)),"SIN COD.")</f>
        <v>0</v>
      </c>
    </row>
    <row r="2029" spans="1:86" x14ac:dyDescent="0.25">
      <c r="A2029"/>
      <c r="B2029"/>
      <c r="D2029"/>
      <c r="AL2029">
        <f t="shared" si="217"/>
        <v>0</v>
      </c>
      <c r="AQ2029">
        <f t="shared" si="218"/>
        <v>0</v>
      </c>
      <c r="AR2029" t="str">
        <f>IFERROR(IF(OR(AP2029=338,AP2029=340,AP2029=341,AP2029=342,AP2029="342A",AP2029="342B"),PorcenRet(AP2029,AT2029,AU2029),INDEX(PORCENTAJEBUSCAR,MATCH(AP2029,CódigoRET,0),4)*1),"")</f>
        <v/>
      </c>
      <c r="AS2029">
        <f t="shared" si="219"/>
        <v>0</v>
      </c>
      <c r="BF2029" t="str">
        <f>IFERROR(IF(OR(BD2029=338,BD2029=340,BD2029=341,BD2029=342,BD2029="342A",BD2029="342B"),PorcenRet(BD2029,BH2029,BI2029),INDEX(PORCENTAJEBUSCAR,MATCH(BD2029,CódigoRET,0),4)*1),"")</f>
        <v/>
      </c>
      <c r="BG2029">
        <f t="shared" si="220"/>
        <v>0</v>
      </c>
      <c r="BO2029">
        <f t="shared" si="221"/>
        <v>0</v>
      </c>
      <c r="CC2029">
        <f t="shared" si="222"/>
        <v>0</v>
      </c>
      <c r="CD2029">
        <f t="shared" si="223"/>
        <v>0</v>
      </c>
      <c r="CG2029">
        <f ca="1">IFERROR(INDIRECT("IVA!X"&amp;MATCH(MID(COMPRAS!C1929,1,2)&amp;MID(COMPRAS!F1929,1,2)&amp;MID(COMPRAS!D1929,1,2),IVA!W:W,0)),"SIN COD.")</f>
        <v>0</v>
      </c>
      <c r="CH2029">
        <f ca="1">IFERROR(INDIRECT("IVA!Y"&amp;MATCH(MID(COMPRAS!C1929,1,2)&amp;MID(COMPRAS!F1929,1,2)&amp;MID(COMPRAS!D1929,1,2),IVA!W:W,0)),"SIN COD.")</f>
        <v>0</v>
      </c>
    </row>
    <row r="2030" spans="1:86" x14ac:dyDescent="0.25">
      <c r="A2030"/>
      <c r="B2030"/>
      <c r="D2030"/>
      <c r="AL2030">
        <f t="shared" si="217"/>
        <v>0</v>
      </c>
      <c r="AQ2030">
        <f t="shared" si="218"/>
        <v>0</v>
      </c>
      <c r="AR2030" t="str">
        <f>IFERROR(IF(OR(AP2030=338,AP2030=340,AP2030=341,AP2030=342,AP2030="342A",AP2030="342B"),PorcenRet(AP2030,AT2030,AU2030),INDEX(PORCENTAJEBUSCAR,MATCH(AP2030,CódigoRET,0),4)*1),"")</f>
        <v/>
      </c>
      <c r="AS2030">
        <f t="shared" si="219"/>
        <v>0</v>
      </c>
      <c r="BF2030" t="str">
        <f>IFERROR(IF(OR(BD2030=338,BD2030=340,BD2030=341,BD2030=342,BD2030="342A",BD2030="342B"),PorcenRet(BD2030,BH2030,BI2030),INDEX(PORCENTAJEBUSCAR,MATCH(BD2030,CódigoRET,0),4)*1),"")</f>
        <v/>
      </c>
      <c r="BG2030">
        <f t="shared" si="220"/>
        <v>0</v>
      </c>
      <c r="BO2030">
        <f t="shared" si="221"/>
        <v>0</v>
      </c>
      <c r="CC2030">
        <f t="shared" si="222"/>
        <v>0</v>
      </c>
      <c r="CD2030">
        <f t="shared" si="223"/>
        <v>0</v>
      </c>
      <c r="CG2030">
        <f ca="1">IFERROR(INDIRECT("IVA!X"&amp;MATCH(MID(COMPRAS!C1930,1,2)&amp;MID(COMPRAS!F1930,1,2)&amp;MID(COMPRAS!D1930,1,2),IVA!W:W,0)),"SIN COD.")</f>
        <v>0</v>
      </c>
      <c r="CH2030">
        <f ca="1">IFERROR(INDIRECT("IVA!Y"&amp;MATCH(MID(COMPRAS!C1930,1,2)&amp;MID(COMPRAS!F1930,1,2)&amp;MID(COMPRAS!D1930,1,2),IVA!W:W,0)),"SIN COD.")</f>
        <v>0</v>
      </c>
    </row>
    <row r="2031" spans="1:86" x14ac:dyDescent="0.25">
      <c r="A2031"/>
      <c r="B2031"/>
      <c r="D2031"/>
      <c r="AL2031">
        <f t="shared" si="217"/>
        <v>0</v>
      </c>
      <c r="AQ2031">
        <f t="shared" si="218"/>
        <v>0</v>
      </c>
      <c r="AR2031" t="str">
        <f>IFERROR(IF(OR(AP2031=338,AP2031=340,AP2031=341,AP2031=342,AP2031="342A",AP2031="342B"),PorcenRet(AP2031,AT2031,AU2031),INDEX(PORCENTAJEBUSCAR,MATCH(AP2031,CódigoRET,0),4)*1),"")</f>
        <v/>
      </c>
      <c r="AS2031">
        <f t="shared" si="219"/>
        <v>0</v>
      </c>
      <c r="BF2031" t="str">
        <f>IFERROR(IF(OR(BD2031=338,BD2031=340,BD2031=341,BD2031=342,BD2031="342A",BD2031="342B"),PorcenRet(BD2031,BH2031,BI2031),INDEX(PORCENTAJEBUSCAR,MATCH(BD2031,CódigoRET,0),4)*1),"")</f>
        <v/>
      </c>
      <c r="BG2031">
        <f t="shared" si="220"/>
        <v>0</v>
      </c>
      <c r="BO2031">
        <f t="shared" si="221"/>
        <v>0</v>
      </c>
      <c r="CC2031">
        <f t="shared" si="222"/>
        <v>0</v>
      </c>
      <c r="CD2031">
        <f t="shared" si="223"/>
        <v>0</v>
      </c>
      <c r="CG2031">
        <f ca="1">IFERROR(INDIRECT("IVA!X"&amp;MATCH(MID(COMPRAS!C1931,1,2)&amp;MID(COMPRAS!F1931,1,2)&amp;MID(COMPRAS!D1931,1,2),IVA!W:W,0)),"SIN COD.")</f>
        <v>0</v>
      </c>
      <c r="CH2031">
        <f ca="1">IFERROR(INDIRECT("IVA!Y"&amp;MATCH(MID(COMPRAS!C1931,1,2)&amp;MID(COMPRAS!F1931,1,2)&amp;MID(COMPRAS!D1931,1,2),IVA!W:W,0)),"SIN COD.")</f>
        <v>0</v>
      </c>
    </row>
    <row r="2032" spans="1:86" x14ac:dyDescent="0.25">
      <c r="A2032"/>
      <c r="B2032"/>
      <c r="D2032"/>
      <c r="AL2032">
        <f t="shared" si="217"/>
        <v>0</v>
      </c>
      <c r="AQ2032">
        <f t="shared" si="218"/>
        <v>0</v>
      </c>
      <c r="AR2032" t="str">
        <f>IFERROR(IF(OR(AP2032=338,AP2032=340,AP2032=341,AP2032=342,AP2032="342A",AP2032="342B"),PorcenRet(AP2032,AT2032,AU2032),INDEX(PORCENTAJEBUSCAR,MATCH(AP2032,CódigoRET,0),4)*1),"")</f>
        <v/>
      </c>
      <c r="AS2032">
        <f t="shared" si="219"/>
        <v>0</v>
      </c>
      <c r="BF2032" t="str">
        <f>IFERROR(IF(OR(BD2032=338,BD2032=340,BD2032=341,BD2032=342,BD2032="342A",BD2032="342B"),PorcenRet(BD2032,BH2032,BI2032),INDEX(PORCENTAJEBUSCAR,MATCH(BD2032,CódigoRET,0),4)*1),"")</f>
        <v/>
      </c>
      <c r="BG2032">
        <f t="shared" si="220"/>
        <v>0</v>
      </c>
      <c r="BO2032">
        <f t="shared" si="221"/>
        <v>0</v>
      </c>
      <c r="CC2032">
        <f t="shared" si="222"/>
        <v>0</v>
      </c>
      <c r="CD2032">
        <f t="shared" si="223"/>
        <v>0</v>
      </c>
      <c r="CG2032">
        <f ca="1">IFERROR(INDIRECT("IVA!X"&amp;MATCH(MID(COMPRAS!C1932,1,2)&amp;MID(COMPRAS!F1932,1,2)&amp;MID(COMPRAS!D1932,1,2),IVA!W:W,0)),"SIN COD.")</f>
        <v>0</v>
      </c>
      <c r="CH2032">
        <f ca="1">IFERROR(INDIRECT("IVA!Y"&amp;MATCH(MID(COMPRAS!C1932,1,2)&amp;MID(COMPRAS!F1932,1,2)&amp;MID(COMPRAS!D1932,1,2),IVA!W:W,0)),"SIN COD.")</f>
        <v>0</v>
      </c>
    </row>
    <row r="2033" spans="1:86" x14ac:dyDescent="0.25">
      <c r="A2033"/>
      <c r="B2033"/>
      <c r="D2033"/>
      <c r="AL2033">
        <f t="shared" si="217"/>
        <v>0</v>
      </c>
      <c r="AQ2033">
        <f t="shared" si="218"/>
        <v>0</v>
      </c>
      <c r="AR2033" t="str">
        <f>IFERROR(IF(OR(AP2033=338,AP2033=340,AP2033=341,AP2033=342,AP2033="342A",AP2033="342B"),PorcenRet(AP2033,AT2033,AU2033),INDEX(PORCENTAJEBUSCAR,MATCH(AP2033,CódigoRET,0),4)*1),"")</f>
        <v/>
      </c>
      <c r="AS2033">
        <f t="shared" si="219"/>
        <v>0</v>
      </c>
      <c r="BF2033" t="str">
        <f>IFERROR(IF(OR(BD2033=338,BD2033=340,BD2033=341,BD2033=342,BD2033="342A",BD2033="342B"),PorcenRet(BD2033,BH2033,BI2033),INDEX(PORCENTAJEBUSCAR,MATCH(BD2033,CódigoRET,0),4)*1),"")</f>
        <v/>
      </c>
      <c r="BG2033">
        <f t="shared" si="220"/>
        <v>0</v>
      </c>
      <c r="BO2033">
        <f t="shared" si="221"/>
        <v>0</v>
      </c>
      <c r="CC2033">
        <f t="shared" si="222"/>
        <v>0</v>
      </c>
      <c r="CD2033">
        <f t="shared" si="223"/>
        <v>0</v>
      </c>
      <c r="CG2033">
        <f ca="1">IFERROR(INDIRECT("IVA!X"&amp;MATCH(MID(COMPRAS!C1933,1,2)&amp;MID(COMPRAS!F1933,1,2)&amp;MID(COMPRAS!D1933,1,2),IVA!W:W,0)),"SIN COD.")</f>
        <v>0</v>
      </c>
      <c r="CH2033">
        <f ca="1">IFERROR(INDIRECT("IVA!Y"&amp;MATCH(MID(COMPRAS!C1933,1,2)&amp;MID(COMPRAS!F1933,1,2)&amp;MID(COMPRAS!D1933,1,2),IVA!W:W,0)),"SIN COD.")</f>
        <v>0</v>
      </c>
    </row>
    <row r="2034" spans="1:86" x14ac:dyDescent="0.25">
      <c r="A2034"/>
      <c r="B2034"/>
      <c r="D2034"/>
      <c r="AL2034">
        <f t="shared" si="217"/>
        <v>0</v>
      </c>
      <c r="AQ2034">
        <f t="shared" si="218"/>
        <v>0</v>
      </c>
      <c r="AR2034" t="str">
        <f>IFERROR(IF(OR(AP2034=338,AP2034=340,AP2034=341,AP2034=342,AP2034="342A",AP2034="342B"),PorcenRet(AP2034,AT2034,AU2034),INDEX(PORCENTAJEBUSCAR,MATCH(AP2034,CódigoRET,0),4)*1),"")</f>
        <v/>
      </c>
      <c r="AS2034">
        <f t="shared" si="219"/>
        <v>0</v>
      </c>
      <c r="BF2034" t="str">
        <f>IFERROR(IF(OR(BD2034=338,BD2034=340,BD2034=341,BD2034=342,BD2034="342A",BD2034="342B"),PorcenRet(BD2034,BH2034,BI2034),INDEX(PORCENTAJEBUSCAR,MATCH(BD2034,CódigoRET,0),4)*1),"")</f>
        <v/>
      </c>
      <c r="BG2034">
        <f t="shared" si="220"/>
        <v>0</v>
      </c>
      <c r="BO2034">
        <f t="shared" si="221"/>
        <v>0</v>
      </c>
      <c r="CC2034">
        <f t="shared" si="222"/>
        <v>0</v>
      </c>
      <c r="CD2034">
        <f t="shared" si="223"/>
        <v>0</v>
      </c>
      <c r="CG2034">
        <f ca="1">IFERROR(INDIRECT("IVA!X"&amp;MATCH(MID(COMPRAS!C1934,1,2)&amp;MID(COMPRAS!F1934,1,2)&amp;MID(COMPRAS!D1934,1,2),IVA!W:W,0)),"SIN COD.")</f>
        <v>0</v>
      </c>
      <c r="CH2034">
        <f ca="1">IFERROR(INDIRECT("IVA!Y"&amp;MATCH(MID(COMPRAS!C1934,1,2)&amp;MID(COMPRAS!F1934,1,2)&amp;MID(COMPRAS!D1934,1,2),IVA!W:W,0)),"SIN COD.")</f>
        <v>0</v>
      </c>
    </row>
    <row r="2035" spans="1:86" x14ac:dyDescent="0.25">
      <c r="A2035"/>
      <c r="B2035"/>
      <c r="D2035"/>
      <c r="AL2035">
        <f t="shared" si="217"/>
        <v>0</v>
      </c>
      <c r="AQ2035">
        <f t="shared" si="218"/>
        <v>0</v>
      </c>
      <c r="AR2035" t="str">
        <f>IFERROR(IF(OR(AP2035=338,AP2035=340,AP2035=341,AP2035=342,AP2035="342A",AP2035="342B"),PorcenRet(AP2035,AT2035,AU2035),INDEX(PORCENTAJEBUSCAR,MATCH(AP2035,CódigoRET,0),4)*1),"")</f>
        <v/>
      </c>
      <c r="AS2035">
        <f t="shared" si="219"/>
        <v>0</v>
      </c>
      <c r="BF2035" t="str">
        <f>IFERROR(IF(OR(BD2035=338,BD2035=340,BD2035=341,BD2035=342,BD2035="342A",BD2035="342B"),PorcenRet(BD2035,BH2035,BI2035),INDEX(PORCENTAJEBUSCAR,MATCH(BD2035,CódigoRET,0),4)*1),"")</f>
        <v/>
      </c>
      <c r="BG2035">
        <f t="shared" si="220"/>
        <v>0</v>
      </c>
      <c r="BO2035">
        <f t="shared" si="221"/>
        <v>0</v>
      </c>
      <c r="CC2035">
        <f t="shared" si="222"/>
        <v>0</v>
      </c>
      <c r="CD2035">
        <f t="shared" si="223"/>
        <v>0</v>
      </c>
      <c r="CG2035">
        <f ca="1">IFERROR(INDIRECT("IVA!X"&amp;MATCH(MID(COMPRAS!C1935,1,2)&amp;MID(COMPRAS!F1935,1,2)&amp;MID(COMPRAS!D1935,1,2),IVA!W:W,0)),"SIN COD.")</f>
        <v>0</v>
      </c>
      <c r="CH2035">
        <f ca="1">IFERROR(INDIRECT("IVA!Y"&amp;MATCH(MID(COMPRAS!C1935,1,2)&amp;MID(COMPRAS!F1935,1,2)&amp;MID(COMPRAS!D1935,1,2),IVA!W:W,0)),"SIN COD.")</f>
        <v>0</v>
      </c>
    </row>
    <row r="2036" spans="1:86" x14ac:dyDescent="0.25">
      <c r="A2036"/>
      <c r="B2036"/>
      <c r="D2036"/>
      <c r="AL2036">
        <f t="shared" si="217"/>
        <v>0</v>
      </c>
      <c r="AQ2036">
        <f t="shared" si="218"/>
        <v>0</v>
      </c>
      <c r="AR2036" t="str">
        <f>IFERROR(IF(OR(AP2036=338,AP2036=340,AP2036=341,AP2036=342,AP2036="342A",AP2036="342B"),PorcenRet(AP2036,AT2036,AU2036),INDEX(PORCENTAJEBUSCAR,MATCH(AP2036,CódigoRET,0),4)*1),"")</f>
        <v/>
      </c>
      <c r="AS2036">
        <f t="shared" si="219"/>
        <v>0</v>
      </c>
      <c r="BF2036" t="str">
        <f>IFERROR(IF(OR(BD2036=338,BD2036=340,BD2036=341,BD2036=342,BD2036="342A",BD2036="342B"),PorcenRet(BD2036,BH2036,BI2036),INDEX(PORCENTAJEBUSCAR,MATCH(BD2036,CódigoRET,0),4)*1),"")</f>
        <v/>
      </c>
      <c r="BG2036">
        <f t="shared" si="220"/>
        <v>0</v>
      </c>
      <c r="BO2036">
        <f t="shared" si="221"/>
        <v>0</v>
      </c>
      <c r="CC2036">
        <f t="shared" si="222"/>
        <v>0</v>
      </c>
      <c r="CD2036">
        <f t="shared" si="223"/>
        <v>0</v>
      </c>
      <c r="CG2036">
        <f ca="1">IFERROR(INDIRECT("IVA!X"&amp;MATCH(MID(COMPRAS!C1936,1,2)&amp;MID(COMPRAS!F1936,1,2)&amp;MID(COMPRAS!D1936,1,2),IVA!W:W,0)),"SIN COD.")</f>
        <v>0</v>
      </c>
      <c r="CH2036">
        <f ca="1">IFERROR(INDIRECT("IVA!Y"&amp;MATCH(MID(COMPRAS!C1936,1,2)&amp;MID(COMPRAS!F1936,1,2)&amp;MID(COMPRAS!D1936,1,2),IVA!W:W,0)),"SIN COD.")</f>
        <v>0</v>
      </c>
    </row>
    <row r="2037" spans="1:86" x14ac:dyDescent="0.25">
      <c r="A2037"/>
      <c r="B2037"/>
      <c r="D2037"/>
      <c r="AL2037">
        <f t="shared" si="217"/>
        <v>0</v>
      </c>
      <c r="AQ2037">
        <f t="shared" si="218"/>
        <v>0</v>
      </c>
      <c r="AR2037" t="str">
        <f>IFERROR(IF(OR(AP2037=338,AP2037=340,AP2037=341,AP2037=342,AP2037="342A",AP2037="342B"),PorcenRet(AP2037,AT2037,AU2037),INDEX(PORCENTAJEBUSCAR,MATCH(AP2037,CódigoRET,0),4)*1),"")</f>
        <v/>
      </c>
      <c r="AS2037">
        <f t="shared" si="219"/>
        <v>0</v>
      </c>
      <c r="BF2037" t="str">
        <f>IFERROR(IF(OR(BD2037=338,BD2037=340,BD2037=341,BD2037=342,BD2037="342A",BD2037="342B"),PorcenRet(BD2037,BH2037,BI2037),INDEX(PORCENTAJEBUSCAR,MATCH(BD2037,CódigoRET,0),4)*1),"")</f>
        <v/>
      </c>
      <c r="BG2037">
        <f t="shared" si="220"/>
        <v>0</v>
      </c>
      <c r="BO2037">
        <f t="shared" si="221"/>
        <v>0</v>
      </c>
      <c r="CC2037">
        <f t="shared" si="222"/>
        <v>0</v>
      </c>
      <c r="CD2037">
        <f t="shared" si="223"/>
        <v>0</v>
      </c>
      <c r="CG2037">
        <f ca="1">IFERROR(INDIRECT("IVA!X"&amp;MATCH(MID(COMPRAS!C1937,1,2)&amp;MID(COMPRAS!F1937,1,2)&amp;MID(COMPRAS!D1937,1,2),IVA!W:W,0)),"SIN COD.")</f>
        <v>0</v>
      </c>
      <c r="CH2037">
        <f ca="1">IFERROR(INDIRECT("IVA!Y"&amp;MATCH(MID(COMPRAS!C1937,1,2)&amp;MID(COMPRAS!F1937,1,2)&amp;MID(COMPRAS!D1937,1,2),IVA!W:W,0)),"SIN COD.")</f>
        <v>0</v>
      </c>
    </row>
    <row r="2038" spans="1:86" x14ac:dyDescent="0.25">
      <c r="A2038"/>
      <c r="B2038"/>
      <c r="D2038"/>
      <c r="AL2038">
        <f t="shared" si="217"/>
        <v>0</v>
      </c>
      <c r="AQ2038">
        <f t="shared" si="218"/>
        <v>0</v>
      </c>
      <c r="AR2038" t="str">
        <f>IFERROR(IF(OR(AP2038=338,AP2038=340,AP2038=341,AP2038=342,AP2038="342A",AP2038="342B"),PorcenRet(AP2038,AT2038,AU2038),INDEX(PORCENTAJEBUSCAR,MATCH(AP2038,CódigoRET,0),4)*1),"")</f>
        <v/>
      </c>
      <c r="AS2038">
        <f t="shared" si="219"/>
        <v>0</v>
      </c>
      <c r="BF2038" t="str">
        <f>IFERROR(IF(OR(BD2038=338,BD2038=340,BD2038=341,BD2038=342,BD2038="342A",BD2038="342B"),PorcenRet(BD2038,BH2038,BI2038),INDEX(PORCENTAJEBUSCAR,MATCH(BD2038,CódigoRET,0),4)*1),"")</f>
        <v/>
      </c>
      <c r="BG2038">
        <f t="shared" si="220"/>
        <v>0</v>
      </c>
      <c r="BO2038">
        <f t="shared" si="221"/>
        <v>0</v>
      </c>
      <c r="CC2038">
        <f t="shared" si="222"/>
        <v>0</v>
      </c>
      <c r="CD2038">
        <f t="shared" si="223"/>
        <v>0</v>
      </c>
      <c r="CG2038">
        <f ca="1">IFERROR(INDIRECT("IVA!X"&amp;MATCH(MID(COMPRAS!C1938,1,2)&amp;MID(COMPRAS!F1938,1,2)&amp;MID(COMPRAS!D1938,1,2),IVA!W:W,0)),"SIN COD.")</f>
        <v>0</v>
      </c>
      <c r="CH2038">
        <f ca="1">IFERROR(INDIRECT("IVA!Y"&amp;MATCH(MID(COMPRAS!C1938,1,2)&amp;MID(COMPRAS!F1938,1,2)&amp;MID(COMPRAS!D1938,1,2),IVA!W:W,0)),"SIN COD.")</f>
        <v>0</v>
      </c>
    </row>
    <row r="2039" spans="1:86" x14ac:dyDescent="0.25">
      <c r="A2039"/>
      <c r="B2039"/>
      <c r="D2039"/>
      <c r="AL2039">
        <f t="shared" si="217"/>
        <v>0</v>
      </c>
      <c r="AQ2039">
        <f t="shared" si="218"/>
        <v>0</v>
      </c>
      <c r="AR2039" t="str">
        <f>IFERROR(IF(OR(AP2039=338,AP2039=340,AP2039=341,AP2039=342,AP2039="342A",AP2039="342B"),PorcenRet(AP2039,AT2039,AU2039),INDEX(PORCENTAJEBUSCAR,MATCH(AP2039,CódigoRET,0),4)*1),"")</f>
        <v/>
      </c>
      <c r="AS2039">
        <f t="shared" si="219"/>
        <v>0</v>
      </c>
      <c r="BF2039" t="str">
        <f>IFERROR(IF(OR(BD2039=338,BD2039=340,BD2039=341,BD2039=342,BD2039="342A",BD2039="342B"),PorcenRet(BD2039,BH2039,BI2039),INDEX(PORCENTAJEBUSCAR,MATCH(BD2039,CódigoRET,0),4)*1),"")</f>
        <v/>
      </c>
      <c r="BG2039">
        <f t="shared" si="220"/>
        <v>0</v>
      </c>
      <c r="BO2039">
        <f t="shared" si="221"/>
        <v>0</v>
      </c>
      <c r="CC2039">
        <f t="shared" si="222"/>
        <v>0</v>
      </c>
      <c r="CD2039">
        <f t="shared" si="223"/>
        <v>0</v>
      </c>
      <c r="CG2039">
        <f ca="1">IFERROR(INDIRECT("IVA!X"&amp;MATCH(MID(COMPRAS!C1939,1,2)&amp;MID(COMPRAS!F1939,1,2)&amp;MID(COMPRAS!D1939,1,2),IVA!W:W,0)),"SIN COD.")</f>
        <v>0</v>
      </c>
      <c r="CH2039">
        <f ca="1">IFERROR(INDIRECT("IVA!Y"&amp;MATCH(MID(COMPRAS!C1939,1,2)&amp;MID(COMPRAS!F1939,1,2)&amp;MID(COMPRAS!D1939,1,2),IVA!W:W,0)),"SIN COD.")</f>
        <v>0</v>
      </c>
    </row>
    <row r="2040" spans="1:86" x14ac:dyDescent="0.25">
      <c r="A2040"/>
      <c r="B2040"/>
      <c r="D2040"/>
      <c r="AL2040">
        <f t="shared" si="217"/>
        <v>0</v>
      </c>
      <c r="AQ2040">
        <f t="shared" si="218"/>
        <v>0</v>
      </c>
      <c r="AR2040" t="str">
        <f>IFERROR(IF(OR(AP2040=338,AP2040=340,AP2040=341,AP2040=342,AP2040="342A",AP2040="342B"),PorcenRet(AP2040,AT2040,AU2040),INDEX(PORCENTAJEBUSCAR,MATCH(AP2040,CódigoRET,0),4)*1),"")</f>
        <v/>
      </c>
      <c r="AS2040">
        <f t="shared" si="219"/>
        <v>0</v>
      </c>
      <c r="BF2040" t="str">
        <f>IFERROR(IF(OR(BD2040=338,BD2040=340,BD2040=341,BD2040=342,BD2040="342A",BD2040="342B"),PorcenRet(BD2040,BH2040,BI2040),INDEX(PORCENTAJEBUSCAR,MATCH(BD2040,CódigoRET,0),4)*1),"")</f>
        <v/>
      </c>
      <c r="BG2040">
        <f t="shared" si="220"/>
        <v>0</v>
      </c>
      <c r="BO2040">
        <f t="shared" si="221"/>
        <v>0</v>
      </c>
      <c r="CC2040">
        <f t="shared" si="222"/>
        <v>0</v>
      </c>
      <c r="CD2040">
        <f t="shared" si="223"/>
        <v>0</v>
      </c>
      <c r="CG2040">
        <f ca="1">IFERROR(INDIRECT("IVA!X"&amp;MATCH(MID(COMPRAS!C1940,1,2)&amp;MID(COMPRAS!F1940,1,2)&amp;MID(COMPRAS!D1940,1,2),IVA!W:W,0)),"SIN COD.")</f>
        <v>0</v>
      </c>
      <c r="CH2040">
        <f ca="1">IFERROR(INDIRECT("IVA!Y"&amp;MATCH(MID(COMPRAS!C1940,1,2)&amp;MID(COMPRAS!F1940,1,2)&amp;MID(COMPRAS!D1940,1,2),IVA!W:W,0)),"SIN COD.")</f>
        <v>0</v>
      </c>
    </row>
    <row r="2041" spans="1:86" x14ac:dyDescent="0.25">
      <c r="A2041"/>
      <c r="B2041"/>
      <c r="D2041"/>
      <c r="AL2041">
        <f t="shared" si="217"/>
        <v>0</v>
      </c>
      <c r="AQ2041">
        <f t="shared" si="218"/>
        <v>0</v>
      </c>
      <c r="AR2041" t="str">
        <f>IFERROR(IF(OR(AP2041=338,AP2041=340,AP2041=341,AP2041=342,AP2041="342A",AP2041="342B"),PorcenRet(AP2041,AT2041,AU2041),INDEX(PORCENTAJEBUSCAR,MATCH(AP2041,CódigoRET,0),4)*1),"")</f>
        <v/>
      </c>
      <c r="AS2041">
        <f t="shared" si="219"/>
        <v>0</v>
      </c>
      <c r="BF2041" t="str">
        <f>IFERROR(IF(OR(BD2041=338,BD2041=340,BD2041=341,BD2041=342,BD2041="342A",BD2041="342B"),PorcenRet(BD2041,BH2041,BI2041),INDEX(PORCENTAJEBUSCAR,MATCH(BD2041,CódigoRET,0),4)*1),"")</f>
        <v/>
      </c>
      <c r="BG2041">
        <f t="shared" si="220"/>
        <v>0</v>
      </c>
      <c r="BO2041">
        <f t="shared" si="221"/>
        <v>0</v>
      </c>
      <c r="CC2041">
        <f t="shared" si="222"/>
        <v>0</v>
      </c>
      <c r="CD2041">
        <f t="shared" si="223"/>
        <v>0</v>
      </c>
      <c r="CG2041">
        <f ca="1">IFERROR(INDIRECT("IVA!X"&amp;MATCH(MID(COMPRAS!C1941,1,2)&amp;MID(COMPRAS!F1941,1,2)&amp;MID(COMPRAS!D1941,1,2),IVA!W:W,0)),"SIN COD.")</f>
        <v>0</v>
      </c>
      <c r="CH2041">
        <f ca="1">IFERROR(INDIRECT("IVA!Y"&amp;MATCH(MID(COMPRAS!C1941,1,2)&amp;MID(COMPRAS!F1941,1,2)&amp;MID(COMPRAS!D1941,1,2),IVA!W:W,0)),"SIN COD.")</f>
        <v>0</v>
      </c>
    </row>
    <row r="2042" spans="1:86" x14ac:dyDescent="0.25">
      <c r="A2042"/>
      <c r="B2042"/>
      <c r="D2042"/>
      <c r="AL2042">
        <f t="shared" si="217"/>
        <v>0</v>
      </c>
      <c r="AQ2042">
        <f t="shared" si="218"/>
        <v>0</v>
      </c>
      <c r="AR2042" t="str">
        <f>IFERROR(IF(OR(AP2042=338,AP2042=340,AP2042=341,AP2042=342,AP2042="342A",AP2042="342B"),PorcenRet(AP2042,AT2042,AU2042),INDEX(PORCENTAJEBUSCAR,MATCH(AP2042,CódigoRET,0),4)*1),"")</f>
        <v/>
      </c>
      <c r="AS2042">
        <f t="shared" si="219"/>
        <v>0</v>
      </c>
      <c r="BF2042" t="str">
        <f>IFERROR(IF(OR(BD2042=338,BD2042=340,BD2042=341,BD2042=342,BD2042="342A",BD2042="342B"),PorcenRet(BD2042,BH2042,BI2042),INDEX(PORCENTAJEBUSCAR,MATCH(BD2042,CódigoRET,0),4)*1),"")</f>
        <v/>
      </c>
      <c r="BG2042">
        <f t="shared" si="220"/>
        <v>0</v>
      </c>
      <c r="BO2042">
        <f t="shared" si="221"/>
        <v>0</v>
      </c>
      <c r="CC2042">
        <f t="shared" si="222"/>
        <v>0</v>
      </c>
      <c r="CD2042">
        <f t="shared" si="223"/>
        <v>0</v>
      </c>
      <c r="CG2042">
        <f ca="1">IFERROR(INDIRECT("IVA!X"&amp;MATCH(MID(COMPRAS!C1942,1,2)&amp;MID(COMPRAS!F1942,1,2)&amp;MID(COMPRAS!D1942,1,2),IVA!W:W,0)),"SIN COD.")</f>
        <v>0</v>
      </c>
      <c r="CH2042">
        <f ca="1">IFERROR(INDIRECT("IVA!Y"&amp;MATCH(MID(COMPRAS!C1942,1,2)&amp;MID(COMPRAS!F1942,1,2)&amp;MID(COMPRAS!D1942,1,2),IVA!W:W,0)),"SIN COD.")</f>
        <v>0</v>
      </c>
    </row>
    <row r="2043" spans="1:86" x14ac:dyDescent="0.25">
      <c r="A2043"/>
      <c r="B2043"/>
      <c r="D2043"/>
      <c r="AL2043">
        <f t="shared" si="217"/>
        <v>0</v>
      </c>
      <c r="AQ2043">
        <f t="shared" si="218"/>
        <v>0</v>
      </c>
      <c r="AR2043" t="str">
        <f>IFERROR(IF(OR(AP2043=338,AP2043=340,AP2043=341,AP2043=342,AP2043="342A",AP2043="342B"),PorcenRet(AP2043,AT2043,AU2043),INDEX(PORCENTAJEBUSCAR,MATCH(AP2043,CódigoRET,0),4)*1),"")</f>
        <v/>
      </c>
      <c r="AS2043">
        <f t="shared" si="219"/>
        <v>0</v>
      </c>
      <c r="BF2043" t="str">
        <f>IFERROR(IF(OR(BD2043=338,BD2043=340,BD2043=341,BD2043=342,BD2043="342A",BD2043="342B"),PorcenRet(BD2043,BH2043,BI2043),INDEX(PORCENTAJEBUSCAR,MATCH(BD2043,CódigoRET,0),4)*1),"")</f>
        <v/>
      </c>
      <c r="BG2043">
        <f t="shared" si="220"/>
        <v>0</v>
      </c>
      <c r="BO2043">
        <f t="shared" si="221"/>
        <v>0</v>
      </c>
      <c r="CC2043">
        <f t="shared" si="222"/>
        <v>0</v>
      </c>
      <c r="CD2043">
        <f t="shared" si="223"/>
        <v>0</v>
      </c>
      <c r="CG2043">
        <f ca="1">IFERROR(INDIRECT("IVA!X"&amp;MATCH(MID(COMPRAS!C1943,1,2)&amp;MID(COMPRAS!F1943,1,2)&amp;MID(COMPRAS!D1943,1,2),IVA!W:W,0)),"SIN COD.")</f>
        <v>0</v>
      </c>
      <c r="CH2043">
        <f ca="1">IFERROR(INDIRECT("IVA!Y"&amp;MATCH(MID(COMPRAS!C1943,1,2)&amp;MID(COMPRAS!F1943,1,2)&amp;MID(COMPRAS!D1943,1,2),IVA!W:W,0)),"SIN COD.")</f>
        <v>0</v>
      </c>
    </row>
    <row r="2044" spans="1:86" x14ac:dyDescent="0.25">
      <c r="A2044"/>
      <c r="B2044"/>
      <c r="D2044"/>
      <c r="AL2044">
        <f t="shared" si="217"/>
        <v>0</v>
      </c>
      <c r="AQ2044">
        <f t="shared" si="218"/>
        <v>0</v>
      </c>
      <c r="AR2044" t="str">
        <f>IFERROR(IF(OR(AP2044=338,AP2044=340,AP2044=341,AP2044=342,AP2044="342A",AP2044="342B"),PorcenRet(AP2044,AT2044,AU2044),INDEX(PORCENTAJEBUSCAR,MATCH(AP2044,CódigoRET,0),4)*1),"")</f>
        <v/>
      </c>
      <c r="AS2044">
        <f t="shared" si="219"/>
        <v>0</v>
      </c>
      <c r="BF2044" t="str">
        <f>IFERROR(IF(OR(BD2044=338,BD2044=340,BD2044=341,BD2044=342,BD2044="342A",BD2044="342B"),PorcenRet(BD2044,BH2044,BI2044),INDEX(PORCENTAJEBUSCAR,MATCH(BD2044,CódigoRET,0),4)*1),"")</f>
        <v/>
      </c>
      <c r="BG2044">
        <f t="shared" si="220"/>
        <v>0</v>
      </c>
      <c r="BO2044">
        <f t="shared" si="221"/>
        <v>0</v>
      </c>
      <c r="CC2044">
        <f t="shared" si="222"/>
        <v>0</v>
      </c>
      <c r="CD2044">
        <f t="shared" si="223"/>
        <v>0</v>
      </c>
      <c r="CG2044">
        <f ca="1">IFERROR(INDIRECT("IVA!X"&amp;MATCH(MID(COMPRAS!C1944,1,2)&amp;MID(COMPRAS!F1944,1,2)&amp;MID(COMPRAS!D1944,1,2),IVA!W:W,0)),"SIN COD.")</f>
        <v>0</v>
      </c>
      <c r="CH2044">
        <f ca="1">IFERROR(INDIRECT("IVA!Y"&amp;MATCH(MID(COMPRAS!C1944,1,2)&amp;MID(COMPRAS!F1944,1,2)&amp;MID(COMPRAS!D1944,1,2),IVA!W:W,0)),"SIN COD.")</f>
        <v>0</v>
      </c>
    </row>
    <row r="2045" spans="1:86" x14ac:dyDescent="0.25">
      <c r="A2045"/>
      <c r="B2045"/>
      <c r="D2045"/>
      <c r="AL2045">
        <f t="shared" si="217"/>
        <v>0</v>
      </c>
      <c r="AQ2045">
        <f t="shared" si="218"/>
        <v>0</v>
      </c>
      <c r="AR2045" t="str">
        <f>IFERROR(IF(OR(AP2045=338,AP2045=340,AP2045=341,AP2045=342,AP2045="342A",AP2045="342B"),PorcenRet(AP2045,AT2045,AU2045),INDEX(PORCENTAJEBUSCAR,MATCH(AP2045,CódigoRET,0),4)*1),"")</f>
        <v/>
      </c>
      <c r="AS2045">
        <f t="shared" si="219"/>
        <v>0</v>
      </c>
      <c r="BF2045" t="str">
        <f>IFERROR(IF(OR(BD2045=338,BD2045=340,BD2045=341,BD2045=342,BD2045="342A",BD2045="342B"),PorcenRet(BD2045,BH2045,BI2045),INDEX(PORCENTAJEBUSCAR,MATCH(BD2045,CódigoRET,0),4)*1),"")</f>
        <v/>
      </c>
      <c r="BG2045">
        <f t="shared" si="220"/>
        <v>0</v>
      </c>
      <c r="BO2045">
        <f t="shared" si="221"/>
        <v>0</v>
      </c>
      <c r="CC2045">
        <f t="shared" si="222"/>
        <v>0</v>
      </c>
      <c r="CD2045">
        <f t="shared" si="223"/>
        <v>0</v>
      </c>
      <c r="CG2045">
        <f ca="1">IFERROR(INDIRECT("IVA!X"&amp;MATCH(MID(COMPRAS!C1945,1,2)&amp;MID(COMPRAS!F1945,1,2)&amp;MID(COMPRAS!D1945,1,2),IVA!W:W,0)),"SIN COD.")</f>
        <v>0</v>
      </c>
      <c r="CH2045">
        <f ca="1">IFERROR(INDIRECT("IVA!Y"&amp;MATCH(MID(COMPRAS!C1945,1,2)&amp;MID(COMPRAS!F1945,1,2)&amp;MID(COMPRAS!D1945,1,2),IVA!W:W,0)),"SIN COD.")</f>
        <v>0</v>
      </c>
    </row>
    <row r="2046" spans="1:86" x14ac:dyDescent="0.25">
      <c r="A2046"/>
      <c r="B2046"/>
      <c r="D2046"/>
      <c r="AL2046">
        <f t="shared" si="217"/>
        <v>0</v>
      </c>
      <c r="AQ2046">
        <f t="shared" si="218"/>
        <v>0</v>
      </c>
      <c r="AR2046" t="str">
        <f>IFERROR(IF(OR(AP2046=338,AP2046=340,AP2046=341,AP2046=342,AP2046="342A",AP2046="342B"),PorcenRet(AP2046,AT2046,AU2046),INDEX(PORCENTAJEBUSCAR,MATCH(AP2046,CódigoRET,0),4)*1),"")</f>
        <v/>
      </c>
      <c r="AS2046">
        <f t="shared" si="219"/>
        <v>0</v>
      </c>
      <c r="BF2046" t="str">
        <f>IFERROR(IF(OR(BD2046=338,BD2046=340,BD2046=341,BD2046=342,BD2046="342A",BD2046="342B"),PorcenRet(BD2046,BH2046,BI2046),INDEX(PORCENTAJEBUSCAR,MATCH(BD2046,CódigoRET,0),4)*1),"")</f>
        <v/>
      </c>
      <c r="BG2046">
        <f t="shared" si="220"/>
        <v>0</v>
      </c>
      <c r="BO2046">
        <f t="shared" si="221"/>
        <v>0</v>
      </c>
      <c r="CC2046">
        <f t="shared" si="222"/>
        <v>0</v>
      </c>
      <c r="CD2046">
        <f t="shared" si="223"/>
        <v>0</v>
      </c>
      <c r="CG2046">
        <f ca="1">IFERROR(INDIRECT("IVA!X"&amp;MATCH(MID(COMPRAS!C1946,1,2)&amp;MID(COMPRAS!F1946,1,2)&amp;MID(COMPRAS!D1946,1,2),IVA!W:W,0)),"SIN COD.")</f>
        <v>0</v>
      </c>
      <c r="CH2046">
        <f ca="1">IFERROR(INDIRECT("IVA!Y"&amp;MATCH(MID(COMPRAS!C1946,1,2)&amp;MID(COMPRAS!F1946,1,2)&amp;MID(COMPRAS!D1946,1,2),IVA!W:W,0)),"SIN COD.")</f>
        <v>0</v>
      </c>
    </row>
    <row r="2047" spans="1:86" x14ac:dyDescent="0.25">
      <c r="A2047"/>
      <c r="B2047"/>
      <c r="D2047"/>
      <c r="AL2047">
        <f t="shared" si="217"/>
        <v>0</v>
      </c>
      <c r="AQ2047">
        <f t="shared" si="218"/>
        <v>0</v>
      </c>
      <c r="AR2047" t="str">
        <f>IFERROR(IF(OR(AP2047=338,AP2047=340,AP2047=341,AP2047=342,AP2047="342A",AP2047="342B"),PorcenRet(AP2047,AT2047,AU2047),INDEX(PORCENTAJEBUSCAR,MATCH(AP2047,CódigoRET,0),4)*1),"")</f>
        <v/>
      </c>
      <c r="AS2047">
        <f t="shared" si="219"/>
        <v>0</v>
      </c>
      <c r="BF2047" t="str">
        <f>IFERROR(IF(OR(BD2047=338,BD2047=340,BD2047=341,BD2047=342,BD2047="342A",BD2047="342B"),PorcenRet(BD2047,BH2047,BI2047),INDEX(PORCENTAJEBUSCAR,MATCH(BD2047,CódigoRET,0),4)*1),"")</f>
        <v/>
      </c>
      <c r="BG2047">
        <f t="shared" si="220"/>
        <v>0</v>
      </c>
      <c r="BO2047">
        <f t="shared" si="221"/>
        <v>0</v>
      </c>
      <c r="CC2047">
        <f t="shared" si="222"/>
        <v>0</v>
      </c>
      <c r="CD2047">
        <f t="shared" si="223"/>
        <v>0</v>
      </c>
      <c r="CG2047">
        <f ca="1">IFERROR(INDIRECT("IVA!X"&amp;MATCH(MID(COMPRAS!C1947,1,2)&amp;MID(COMPRAS!F1947,1,2)&amp;MID(COMPRAS!D1947,1,2),IVA!W:W,0)),"SIN COD.")</f>
        <v>0</v>
      </c>
      <c r="CH2047">
        <f ca="1">IFERROR(INDIRECT("IVA!Y"&amp;MATCH(MID(COMPRAS!C1947,1,2)&amp;MID(COMPRAS!F1947,1,2)&amp;MID(COMPRAS!D1947,1,2),IVA!W:W,0)),"SIN COD.")</f>
        <v>0</v>
      </c>
    </row>
    <row r="2048" spans="1:86" x14ac:dyDescent="0.25">
      <c r="A2048"/>
      <c r="B2048"/>
      <c r="D2048"/>
      <c r="AL2048">
        <f t="shared" si="217"/>
        <v>0</v>
      </c>
      <c r="AQ2048">
        <f t="shared" si="218"/>
        <v>0</v>
      </c>
      <c r="AR2048" t="str">
        <f>IFERROR(IF(OR(AP2048=338,AP2048=340,AP2048=341,AP2048=342,AP2048="342A",AP2048="342B"),PorcenRet(AP2048,AT2048,AU2048),INDEX(PORCENTAJEBUSCAR,MATCH(AP2048,CódigoRET,0),4)*1),"")</f>
        <v/>
      </c>
      <c r="AS2048">
        <f t="shared" si="219"/>
        <v>0</v>
      </c>
      <c r="BF2048" t="str">
        <f>IFERROR(IF(OR(BD2048=338,BD2048=340,BD2048=341,BD2048=342,BD2048="342A",BD2048="342B"),PorcenRet(BD2048,BH2048,BI2048),INDEX(PORCENTAJEBUSCAR,MATCH(BD2048,CódigoRET,0),4)*1),"")</f>
        <v/>
      </c>
      <c r="BG2048">
        <f t="shared" si="220"/>
        <v>0</v>
      </c>
      <c r="BO2048">
        <f t="shared" si="221"/>
        <v>0</v>
      </c>
      <c r="CC2048">
        <f t="shared" si="222"/>
        <v>0</v>
      </c>
      <c r="CD2048">
        <f t="shared" si="223"/>
        <v>0</v>
      </c>
      <c r="CG2048">
        <f ca="1">IFERROR(INDIRECT("IVA!X"&amp;MATCH(MID(COMPRAS!C1948,1,2)&amp;MID(COMPRAS!F1948,1,2)&amp;MID(COMPRAS!D1948,1,2),IVA!W:W,0)),"SIN COD.")</f>
        <v>0</v>
      </c>
      <c r="CH2048">
        <f ca="1">IFERROR(INDIRECT("IVA!Y"&amp;MATCH(MID(COMPRAS!C1948,1,2)&amp;MID(COMPRAS!F1948,1,2)&amp;MID(COMPRAS!D1948,1,2),IVA!W:W,0)),"SIN COD.")</f>
        <v>0</v>
      </c>
    </row>
    <row r="2049" spans="1:86" x14ac:dyDescent="0.25">
      <c r="A2049"/>
      <c r="B2049"/>
      <c r="D2049"/>
      <c r="AL2049">
        <f t="shared" si="217"/>
        <v>0</v>
      </c>
      <c r="AQ2049">
        <f t="shared" si="218"/>
        <v>0</v>
      </c>
      <c r="AR2049" t="str">
        <f>IFERROR(IF(OR(AP2049=338,AP2049=340,AP2049=341,AP2049=342,AP2049="342A",AP2049="342B"),PorcenRet(AP2049,AT2049,AU2049),INDEX(PORCENTAJEBUSCAR,MATCH(AP2049,CódigoRET,0),4)*1),"")</f>
        <v/>
      </c>
      <c r="AS2049">
        <f t="shared" si="219"/>
        <v>0</v>
      </c>
      <c r="BF2049" t="str">
        <f>IFERROR(IF(OR(BD2049=338,BD2049=340,BD2049=341,BD2049=342,BD2049="342A",BD2049="342B"),PorcenRet(BD2049,BH2049,BI2049),INDEX(PORCENTAJEBUSCAR,MATCH(BD2049,CódigoRET,0),4)*1),"")</f>
        <v/>
      </c>
      <c r="BG2049">
        <f t="shared" si="220"/>
        <v>0</v>
      </c>
      <c r="BO2049">
        <f t="shared" si="221"/>
        <v>0</v>
      </c>
      <c r="CC2049">
        <f t="shared" si="222"/>
        <v>0</v>
      </c>
      <c r="CD2049">
        <f t="shared" si="223"/>
        <v>0</v>
      </c>
      <c r="CG2049">
        <f ca="1">IFERROR(INDIRECT("IVA!X"&amp;MATCH(MID(COMPRAS!C1949,1,2)&amp;MID(COMPRAS!F1949,1,2)&amp;MID(COMPRAS!D1949,1,2),IVA!W:W,0)),"SIN COD.")</f>
        <v>0</v>
      </c>
      <c r="CH2049">
        <f ca="1">IFERROR(INDIRECT("IVA!Y"&amp;MATCH(MID(COMPRAS!C1949,1,2)&amp;MID(COMPRAS!F1949,1,2)&amp;MID(COMPRAS!D1949,1,2),IVA!W:W,0)),"SIN COD.")</f>
        <v>0</v>
      </c>
    </row>
    <row r="2050" spans="1:86" x14ac:dyDescent="0.25">
      <c r="A2050"/>
      <c r="B2050"/>
      <c r="D2050"/>
      <c r="AL2050">
        <f t="shared" ref="AL2050:AL2113" si="224">O2050+P2050+Q2050+R2050+S2050+T2050+U2050+V2050</f>
        <v>0</v>
      </c>
      <c r="AQ2050">
        <f t="shared" ref="AQ2050:AQ2113" si="225">+P2050+Q2050+R2050+S2050-BE2050-BQ2050-BW2050+O2050</f>
        <v>0</v>
      </c>
      <c r="AR2050" t="str">
        <f>IFERROR(IF(OR(AP2050=338,AP2050=340,AP2050=341,AP2050=342,AP2050="342A",AP2050="342B"),PorcenRet(AP2050,AT2050,AU2050),INDEX(PORCENTAJEBUSCAR,MATCH(AP2050,CódigoRET,0),4)*1),"")</f>
        <v/>
      </c>
      <c r="AS2050">
        <f t="shared" ref="AS2050:AS2113" si="226">ROUND(IF(AP2050="",0,AQ2050*(AR2050/100)),2)</f>
        <v>0</v>
      </c>
      <c r="BF2050" t="str">
        <f>IFERROR(IF(OR(BD2050=338,BD2050=340,BD2050=341,BD2050=342,BD2050="342A",BD2050="342B"),PorcenRet(BD2050,BH2050,BI2050),INDEX(PORCENTAJEBUSCAR,MATCH(BD2050,CódigoRET,0),4)*1),"")</f>
        <v/>
      </c>
      <c r="BG2050">
        <f t="shared" ref="BG2050:BG2113" si="227">ROUND(IF(BD2050="",0,BE2050*(BF2050/100)),2)</f>
        <v>0</v>
      </c>
      <c r="BO2050">
        <f t="shared" ref="BO2050:BO2113" si="228">IF(MID(F2050,1,2)="41",SUM(O2050:S2050),0)</f>
        <v>0</v>
      </c>
      <c r="CC2050">
        <f t="shared" ref="CC2050:CC2113" si="229">O2050+P2050+Q2050+R2050+S2050</f>
        <v>0</v>
      </c>
      <c r="CD2050">
        <f t="shared" ref="CD2050:CD2113" si="230">T2050+U2050</f>
        <v>0</v>
      </c>
      <c r="CG2050">
        <f ca="1">IFERROR(INDIRECT("IVA!X"&amp;MATCH(MID(COMPRAS!C1950,1,2)&amp;MID(COMPRAS!F1950,1,2)&amp;MID(COMPRAS!D1950,1,2),IVA!W:W,0)),"SIN COD.")</f>
        <v>0</v>
      </c>
      <c r="CH2050">
        <f ca="1">IFERROR(INDIRECT("IVA!Y"&amp;MATCH(MID(COMPRAS!C1950,1,2)&amp;MID(COMPRAS!F1950,1,2)&amp;MID(COMPRAS!D1950,1,2),IVA!W:W,0)),"SIN COD.")</f>
        <v>0</v>
      </c>
    </row>
    <row r="2051" spans="1:86" x14ac:dyDescent="0.25">
      <c r="A2051"/>
      <c r="B2051"/>
      <c r="D2051"/>
      <c r="AL2051">
        <f t="shared" si="224"/>
        <v>0</v>
      </c>
      <c r="AQ2051">
        <f t="shared" si="225"/>
        <v>0</v>
      </c>
      <c r="AR2051" t="str">
        <f>IFERROR(IF(OR(AP2051=338,AP2051=340,AP2051=341,AP2051=342,AP2051="342A",AP2051="342B"),PorcenRet(AP2051,AT2051,AU2051),INDEX(PORCENTAJEBUSCAR,MATCH(AP2051,CódigoRET,0),4)*1),"")</f>
        <v/>
      </c>
      <c r="AS2051">
        <f t="shared" si="226"/>
        <v>0</v>
      </c>
      <c r="BF2051" t="str">
        <f>IFERROR(IF(OR(BD2051=338,BD2051=340,BD2051=341,BD2051=342,BD2051="342A",BD2051="342B"),PorcenRet(BD2051,BH2051,BI2051),INDEX(PORCENTAJEBUSCAR,MATCH(BD2051,CódigoRET,0),4)*1),"")</f>
        <v/>
      </c>
      <c r="BG2051">
        <f t="shared" si="227"/>
        <v>0</v>
      </c>
      <c r="BO2051">
        <f t="shared" si="228"/>
        <v>0</v>
      </c>
      <c r="CC2051">
        <f t="shared" si="229"/>
        <v>0</v>
      </c>
      <c r="CD2051">
        <f t="shared" si="230"/>
        <v>0</v>
      </c>
      <c r="CG2051">
        <f ca="1">IFERROR(INDIRECT("IVA!X"&amp;MATCH(MID(COMPRAS!C1951,1,2)&amp;MID(COMPRAS!F1951,1,2)&amp;MID(COMPRAS!D1951,1,2),IVA!W:W,0)),"SIN COD.")</f>
        <v>0</v>
      </c>
      <c r="CH2051">
        <f ca="1">IFERROR(INDIRECT("IVA!Y"&amp;MATCH(MID(COMPRAS!C1951,1,2)&amp;MID(COMPRAS!F1951,1,2)&amp;MID(COMPRAS!D1951,1,2),IVA!W:W,0)),"SIN COD.")</f>
        <v>0</v>
      </c>
    </row>
    <row r="2052" spans="1:86" x14ac:dyDescent="0.25">
      <c r="A2052"/>
      <c r="B2052"/>
      <c r="D2052"/>
      <c r="AL2052">
        <f t="shared" si="224"/>
        <v>0</v>
      </c>
      <c r="AQ2052">
        <f t="shared" si="225"/>
        <v>0</v>
      </c>
      <c r="AR2052" t="str">
        <f>IFERROR(IF(OR(AP2052=338,AP2052=340,AP2052=341,AP2052=342,AP2052="342A",AP2052="342B"),PorcenRet(AP2052,AT2052,AU2052),INDEX(PORCENTAJEBUSCAR,MATCH(AP2052,CódigoRET,0),4)*1),"")</f>
        <v/>
      </c>
      <c r="AS2052">
        <f t="shared" si="226"/>
        <v>0</v>
      </c>
      <c r="BF2052" t="str">
        <f>IFERROR(IF(OR(BD2052=338,BD2052=340,BD2052=341,BD2052=342,BD2052="342A",BD2052="342B"),PorcenRet(BD2052,BH2052,BI2052),INDEX(PORCENTAJEBUSCAR,MATCH(BD2052,CódigoRET,0),4)*1),"")</f>
        <v/>
      </c>
      <c r="BG2052">
        <f t="shared" si="227"/>
        <v>0</v>
      </c>
      <c r="BO2052">
        <f t="shared" si="228"/>
        <v>0</v>
      </c>
      <c r="CC2052">
        <f t="shared" si="229"/>
        <v>0</v>
      </c>
      <c r="CD2052">
        <f t="shared" si="230"/>
        <v>0</v>
      </c>
      <c r="CG2052">
        <f ca="1">IFERROR(INDIRECT("IVA!X"&amp;MATCH(MID(COMPRAS!C1952,1,2)&amp;MID(COMPRAS!F1952,1,2)&amp;MID(COMPRAS!D1952,1,2),IVA!W:W,0)),"SIN COD.")</f>
        <v>0</v>
      </c>
      <c r="CH2052">
        <f ca="1">IFERROR(INDIRECT("IVA!Y"&amp;MATCH(MID(COMPRAS!C1952,1,2)&amp;MID(COMPRAS!F1952,1,2)&amp;MID(COMPRAS!D1952,1,2),IVA!W:W,0)),"SIN COD.")</f>
        <v>0</v>
      </c>
    </row>
    <row r="2053" spans="1:86" x14ac:dyDescent="0.25">
      <c r="A2053"/>
      <c r="B2053"/>
      <c r="D2053"/>
      <c r="AL2053">
        <f t="shared" si="224"/>
        <v>0</v>
      </c>
      <c r="AQ2053">
        <f t="shared" si="225"/>
        <v>0</v>
      </c>
      <c r="AR2053" t="str">
        <f>IFERROR(IF(OR(AP2053=338,AP2053=340,AP2053=341,AP2053=342,AP2053="342A",AP2053="342B"),PorcenRet(AP2053,AT2053,AU2053),INDEX(PORCENTAJEBUSCAR,MATCH(AP2053,CódigoRET,0),4)*1),"")</f>
        <v/>
      </c>
      <c r="AS2053">
        <f t="shared" si="226"/>
        <v>0</v>
      </c>
      <c r="BF2053" t="str">
        <f>IFERROR(IF(OR(BD2053=338,BD2053=340,BD2053=341,BD2053=342,BD2053="342A",BD2053="342B"),PorcenRet(BD2053,BH2053,BI2053),INDEX(PORCENTAJEBUSCAR,MATCH(BD2053,CódigoRET,0),4)*1),"")</f>
        <v/>
      </c>
      <c r="BG2053">
        <f t="shared" si="227"/>
        <v>0</v>
      </c>
      <c r="BO2053">
        <f t="shared" si="228"/>
        <v>0</v>
      </c>
      <c r="CC2053">
        <f t="shared" si="229"/>
        <v>0</v>
      </c>
      <c r="CD2053">
        <f t="shared" si="230"/>
        <v>0</v>
      </c>
      <c r="CG2053">
        <f ca="1">IFERROR(INDIRECT("IVA!X"&amp;MATCH(MID(COMPRAS!C1953,1,2)&amp;MID(COMPRAS!F1953,1,2)&amp;MID(COMPRAS!D1953,1,2),IVA!W:W,0)),"SIN COD.")</f>
        <v>0</v>
      </c>
      <c r="CH2053">
        <f ca="1">IFERROR(INDIRECT("IVA!Y"&amp;MATCH(MID(COMPRAS!C1953,1,2)&amp;MID(COMPRAS!F1953,1,2)&amp;MID(COMPRAS!D1953,1,2),IVA!W:W,0)),"SIN COD.")</f>
        <v>0</v>
      </c>
    </row>
    <row r="2054" spans="1:86" x14ac:dyDescent="0.25">
      <c r="A2054"/>
      <c r="B2054"/>
      <c r="D2054"/>
      <c r="AL2054">
        <f t="shared" si="224"/>
        <v>0</v>
      </c>
      <c r="AQ2054">
        <f t="shared" si="225"/>
        <v>0</v>
      </c>
      <c r="AR2054" t="str">
        <f>IFERROR(IF(OR(AP2054=338,AP2054=340,AP2054=341,AP2054=342,AP2054="342A",AP2054="342B"),PorcenRet(AP2054,AT2054,AU2054),INDEX(PORCENTAJEBUSCAR,MATCH(AP2054,CódigoRET,0),4)*1),"")</f>
        <v/>
      </c>
      <c r="AS2054">
        <f t="shared" si="226"/>
        <v>0</v>
      </c>
      <c r="BF2054" t="str">
        <f>IFERROR(IF(OR(BD2054=338,BD2054=340,BD2054=341,BD2054=342,BD2054="342A",BD2054="342B"),PorcenRet(BD2054,BH2054,BI2054),INDEX(PORCENTAJEBUSCAR,MATCH(BD2054,CódigoRET,0),4)*1),"")</f>
        <v/>
      </c>
      <c r="BG2054">
        <f t="shared" si="227"/>
        <v>0</v>
      </c>
      <c r="BO2054">
        <f t="shared" si="228"/>
        <v>0</v>
      </c>
      <c r="CC2054">
        <f t="shared" si="229"/>
        <v>0</v>
      </c>
      <c r="CD2054">
        <f t="shared" si="230"/>
        <v>0</v>
      </c>
      <c r="CG2054">
        <f ca="1">IFERROR(INDIRECT("IVA!X"&amp;MATCH(MID(COMPRAS!C1954,1,2)&amp;MID(COMPRAS!F1954,1,2)&amp;MID(COMPRAS!D1954,1,2),IVA!W:W,0)),"SIN COD.")</f>
        <v>0</v>
      </c>
      <c r="CH2054">
        <f ca="1">IFERROR(INDIRECT("IVA!Y"&amp;MATCH(MID(COMPRAS!C1954,1,2)&amp;MID(COMPRAS!F1954,1,2)&amp;MID(COMPRAS!D1954,1,2),IVA!W:W,0)),"SIN COD.")</f>
        <v>0</v>
      </c>
    </row>
    <row r="2055" spans="1:86" x14ac:dyDescent="0.25">
      <c r="A2055"/>
      <c r="B2055"/>
      <c r="D2055"/>
      <c r="AL2055">
        <f t="shared" si="224"/>
        <v>0</v>
      </c>
      <c r="AQ2055">
        <f t="shared" si="225"/>
        <v>0</v>
      </c>
      <c r="AR2055" t="str">
        <f>IFERROR(IF(OR(AP2055=338,AP2055=340,AP2055=341,AP2055=342,AP2055="342A",AP2055="342B"),PorcenRet(AP2055,AT2055,AU2055),INDEX(PORCENTAJEBUSCAR,MATCH(AP2055,CódigoRET,0),4)*1),"")</f>
        <v/>
      </c>
      <c r="AS2055">
        <f t="shared" si="226"/>
        <v>0</v>
      </c>
      <c r="BF2055" t="str">
        <f>IFERROR(IF(OR(BD2055=338,BD2055=340,BD2055=341,BD2055=342,BD2055="342A",BD2055="342B"),PorcenRet(BD2055,BH2055,BI2055),INDEX(PORCENTAJEBUSCAR,MATCH(BD2055,CódigoRET,0),4)*1),"")</f>
        <v/>
      </c>
      <c r="BG2055">
        <f t="shared" si="227"/>
        <v>0</v>
      </c>
      <c r="BO2055">
        <f t="shared" si="228"/>
        <v>0</v>
      </c>
      <c r="CC2055">
        <f t="shared" si="229"/>
        <v>0</v>
      </c>
      <c r="CD2055">
        <f t="shared" si="230"/>
        <v>0</v>
      </c>
      <c r="CG2055">
        <f ca="1">IFERROR(INDIRECT("IVA!X"&amp;MATCH(MID(COMPRAS!C1955,1,2)&amp;MID(COMPRAS!F1955,1,2)&amp;MID(COMPRAS!D1955,1,2),IVA!W:W,0)),"SIN COD.")</f>
        <v>0</v>
      </c>
      <c r="CH2055">
        <f ca="1">IFERROR(INDIRECT("IVA!Y"&amp;MATCH(MID(COMPRAS!C1955,1,2)&amp;MID(COMPRAS!F1955,1,2)&amp;MID(COMPRAS!D1955,1,2),IVA!W:W,0)),"SIN COD.")</f>
        <v>0</v>
      </c>
    </row>
    <row r="2056" spans="1:86" x14ac:dyDescent="0.25">
      <c r="A2056"/>
      <c r="B2056"/>
      <c r="D2056"/>
      <c r="AL2056">
        <f t="shared" si="224"/>
        <v>0</v>
      </c>
      <c r="AQ2056">
        <f t="shared" si="225"/>
        <v>0</v>
      </c>
      <c r="AR2056" t="str">
        <f>IFERROR(IF(OR(AP2056=338,AP2056=340,AP2056=341,AP2056=342,AP2056="342A",AP2056="342B"),PorcenRet(AP2056,AT2056,AU2056),INDEX(PORCENTAJEBUSCAR,MATCH(AP2056,CódigoRET,0),4)*1),"")</f>
        <v/>
      </c>
      <c r="AS2056">
        <f t="shared" si="226"/>
        <v>0</v>
      </c>
      <c r="BF2056" t="str">
        <f>IFERROR(IF(OR(BD2056=338,BD2056=340,BD2056=341,BD2056=342,BD2056="342A",BD2056="342B"),PorcenRet(BD2056,BH2056,BI2056),INDEX(PORCENTAJEBUSCAR,MATCH(BD2056,CódigoRET,0),4)*1),"")</f>
        <v/>
      </c>
      <c r="BG2056">
        <f t="shared" si="227"/>
        <v>0</v>
      </c>
      <c r="BO2056">
        <f t="shared" si="228"/>
        <v>0</v>
      </c>
      <c r="CC2056">
        <f t="shared" si="229"/>
        <v>0</v>
      </c>
      <c r="CD2056">
        <f t="shared" si="230"/>
        <v>0</v>
      </c>
      <c r="CG2056">
        <f ca="1">IFERROR(INDIRECT("IVA!X"&amp;MATCH(MID(COMPRAS!C1956,1,2)&amp;MID(COMPRAS!F1956,1,2)&amp;MID(COMPRAS!D1956,1,2),IVA!W:W,0)),"SIN COD.")</f>
        <v>0</v>
      </c>
      <c r="CH2056">
        <f ca="1">IFERROR(INDIRECT("IVA!Y"&amp;MATCH(MID(COMPRAS!C1956,1,2)&amp;MID(COMPRAS!F1956,1,2)&amp;MID(COMPRAS!D1956,1,2),IVA!W:W,0)),"SIN COD.")</f>
        <v>0</v>
      </c>
    </row>
    <row r="2057" spans="1:86" x14ac:dyDescent="0.25">
      <c r="A2057"/>
      <c r="B2057"/>
      <c r="D2057"/>
      <c r="AL2057">
        <f t="shared" si="224"/>
        <v>0</v>
      </c>
      <c r="AQ2057">
        <f t="shared" si="225"/>
        <v>0</v>
      </c>
      <c r="AR2057" t="str">
        <f>IFERROR(IF(OR(AP2057=338,AP2057=340,AP2057=341,AP2057=342,AP2057="342A",AP2057="342B"),PorcenRet(AP2057,AT2057,AU2057),INDEX(PORCENTAJEBUSCAR,MATCH(AP2057,CódigoRET,0),4)*1),"")</f>
        <v/>
      </c>
      <c r="AS2057">
        <f t="shared" si="226"/>
        <v>0</v>
      </c>
      <c r="BF2057" t="str">
        <f>IFERROR(IF(OR(BD2057=338,BD2057=340,BD2057=341,BD2057=342,BD2057="342A",BD2057="342B"),PorcenRet(BD2057,BH2057,BI2057),INDEX(PORCENTAJEBUSCAR,MATCH(BD2057,CódigoRET,0),4)*1),"")</f>
        <v/>
      </c>
      <c r="BG2057">
        <f t="shared" si="227"/>
        <v>0</v>
      </c>
      <c r="BO2057">
        <f t="shared" si="228"/>
        <v>0</v>
      </c>
      <c r="CC2057">
        <f t="shared" si="229"/>
        <v>0</v>
      </c>
      <c r="CD2057">
        <f t="shared" si="230"/>
        <v>0</v>
      </c>
      <c r="CG2057">
        <f ca="1">IFERROR(INDIRECT("IVA!X"&amp;MATCH(MID(COMPRAS!C1957,1,2)&amp;MID(COMPRAS!F1957,1,2)&amp;MID(COMPRAS!D1957,1,2),IVA!W:W,0)),"SIN COD.")</f>
        <v>0</v>
      </c>
      <c r="CH2057">
        <f ca="1">IFERROR(INDIRECT("IVA!Y"&amp;MATCH(MID(COMPRAS!C1957,1,2)&amp;MID(COMPRAS!F1957,1,2)&amp;MID(COMPRAS!D1957,1,2),IVA!W:W,0)),"SIN COD.")</f>
        <v>0</v>
      </c>
    </row>
    <row r="2058" spans="1:86" x14ac:dyDescent="0.25">
      <c r="A2058"/>
      <c r="B2058"/>
      <c r="D2058"/>
      <c r="AL2058">
        <f t="shared" si="224"/>
        <v>0</v>
      </c>
      <c r="AQ2058">
        <f t="shared" si="225"/>
        <v>0</v>
      </c>
      <c r="AR2058" t="str">
        <f>IFERROR(IF(OR(AP2058=338,AP2058=340,AP2058=341,AP2058=342,AP2058="342A",AP2058="342B"),PorcenRet(AP2058,AT2058,AU2058),INDEX(PORCENTAJEBUSCAR,MATCH(AP2058,CódigoRET,0),4)*1),"")</f>
        <v/>
      </c>
      <c r="AS2058">
        <f t="shared" si="226"/>
        <v>0</v>
      </c>
      <c r="BF2058" t="str">
        <f>IFERROR(IF(OR(BD2058=338,BD2058=340,BD2058=341,BD2058=342,BD2058="342A",BD2058="342B"),PorcenRet(BD2058,BH2058,BI2058),INDEX(PORCENTAJEBUSCAR,MATCH(BD2058,CódigoRET,0),4)*1),"")</f>
        <v/>
      </c>
      <c r="BG2058">
        <f t="shared" si="227"/>
        <v>0</v>
      </c>
      <c r="BO2058">
        <f t="shared" si="228"/>
        <v>0</v>
      </c>
      <c r="CC2058">
        <f t="shared" si="229"/>
        <v>0</v>
      </c>
      <c r="CD2058">
        <f t="shared" si="230"/>
        <v>0</v>
      </c>
      <c r="CG2058">
        <f ca="1">IFERROR(INDIRECT("IVA!X"&amp;MATCH(MID(COMPRAS!C1958,1,2)&amp;MID(COMPRAS!F1958,1,2)&amp;MID(COMPRAS!D1958,1,2),IVA!W:W,0)),"SIN COD.")</f>
        <v>0</v>
      </c>
      <c r="CH2058">
        <f ca="1">IFERROR(INDIRECT("IVA!Y"&amp;MATCH(MID(COMPRAS!C1958,1,2)&amp;MID(COMPRAS!F1958,1,2)&amp;MID(COMPRAS!D1958,1,2),IVA!W:W,0)),"SIN COD.")</f>
        <v>0</v>
      </c>
    </row>
    <row r="2059" spans="1:86" x14ac:dyDescent="0.25">
      <c r="A2059"/>
      <c r="B2059"/>
      <c r="D2059"/>
      <c r="AL2059">
        <f t="shared" si="224"/>
        <v>0</v>
      </c>
      <c r="AQ2059">
        <f t="shared" si="225"/>
        <v>0</v>
      </c>
      <c r="AR2059" t="str">
        <f>IFERROR(IF(OR(AP2059=338,AP2059=340,AP2059=341,AP2059=342,AP2059="342A",AP2059="342B"),PorcenRet(AP2059,AT2059,AU2059),INDEX(PORCENTAJEBUSCAR,MATCH(AP2059,CódigoRET,0),4)*1),"")</f>
        <v/>
      </c>
      <c r="AS2059">
        <f t="shared" si="226"/>
        <v>0</v>
      </c>
      <c r="BF2059" t="str">
        <f>IFERROR(IF(OR(BD2059=338,BD2059=340,BD2059=341,BD2059=342,BD2059="342A",BD2059="342B"),PorcenRet(BD2059,BH2059,BI2059),INDEX(PORCENTAJEBUSCAR,MATCH(BD2059,CódigoRET,0),4)*1),"")</f>
        <v/>
      </c>
      <c r="BG2059">
        <f t="shared" si="227"/>
        <v>0</v>
      </c>
      <c r="BO2059">
        <f t="shared" si="228"/>
        <v>0</v>
      </c>
      <c r="CC2059">
        <f t="shared" si="229"/>
        <v>0</v>
      </c>
      <c r="CD2059">
        <f t="shared" si="230"/>
        <v>0</v>
      </c>
      <c r="CG2059">
        <f ca="1">IFERROR(INDIRECT("IVA!X"&amp;MATCH(MID(COMPRAS!C1959,1,2)&amp;MID(COMPRAS!F1959,1,2)&amp;MID(COMPRAS!D1959,1,2),IVA!W:W,0)),"SIN COD.")</f>
        <v>0</v>
      </c>
      <c r="CH2059">
        <f ca="1">IFERROR(INDIRECT("IVA!Y"&amp;MATCH(MID(COMPRAS!C1959,1,2)&amp;MID(COMPRAS!F1959,1,2)&amp;MID(COMPRAS!D1959,1,2),IVA!W:W,0)),"SIN COD.")</f>
        <v>0</v>
      </c>
    </row>
    <row r="2060" spans="1:86" x14ac:dyDescent="0.25">
      <c r="A2060"/>
      <c r="B2060"/>
      <c r="D2060"/>
      <c r="AL2060">
        <f t="shared" si="224"/>
        <v>0</v>
      </c>
      <c r="AQ2060">
        <f t="shared" si="225"/>
        <v>0</v>
      </c>
      <c r="AR2060" t="str">
        <f>IFERROR(IF(OR(AP2060=338,AP2060=340,AP2060=341,AP2060=342,AP2060="342A",AP2060="342B"),PorcenRet(AP2060,AT2060,AU2060),INDEX(PORCENTAJEBUSCAR,MATCH(AP2060,CódigoRET,0),4)*1),"")</f>
        <v/>
      </c>
      <c r="AS2060">
        <f t="shared" si="226"/>
        <v>0</v>
      </c>
      <c r="BF2060" t="str">
        <f>IFERROR(IF(OR(BD2060=338,BD2060=340,BD2060=341,BD2060=342,BD2060="342A",BD2060="342B"),PorcenRet(BD2060,BH2060,BI2060),INDEX(PORCENTAJEBUSCAR,MATCH(BD2060,CódigoRET,0),4)*1),"")</f>
        <v/>
      </c>
      <c r="BG2060">
        <f t="shared" si="227"/>
        <v>0</v>
      </c>
      <c r="BO2060">
        <f t="shared" si="228"/>
        <v>0</v>
      </c>
      <c r="CC2060">
        <f t="shared" si="229"/>
        <v>0</v>
      </c>
      <c r="CD2060">
        <f t="shared" si="230"/>
        <v>0</v>
      </c>
      <c r="CG2060">
        <f ca="1">IFERROR(INDIRECT("IVA!X"&amp;MATCH(MID(COMPRAS!C1960,1,2)&amp;MID(COMPRAS!F1960,1,2)&amp;MID(COMPRAS!D1960,1,2),IVA!W:W,0)),"SIN COD.")</f>
        <v>0</v>
      </c>
      <c r="CH2060">
        <f ca="1">IFERROR(INDIRECT("IVA!Y"&amp;MATCH(MID(COMPRAS!C1960,1,2)&amp;MID(COMPRAS!F1960,1,2)&amp;MID(COMPRAS!D1960,1,2),IVA!W:W,0)),"SIN COD.")</f>
        <v>0</v>
      </c>
    </row>
    <row r="2061" spans="1:86" x14ac:dyDescent="0.25">
      <c r="A2061"/>
      <c r="B2061"/>
      <c r="D2061"/>
      <c r="AL2061">
        <f t="shared" si="224"/>
        <v>0</v>
      </c>
      <c r="AQ2061">
        <f t="shared" si="225"/>
        <v>0</v>
      </c>
      <c r="AR2061" t="str">
        <f>IFERROR(IF(OR(AP2061=338,AP2061=340,AP2061=341,AP2061=342,AP2061="342A",AP2061="342B"),PorcenRet(AP2061,AT2061,AU2061),INDEX(PORCENTAJEBUSCAR,MATCH(AP2061,CódigoRET,0),4)*1),"")</f>
        <v/>
      </c>
      <c r="AS2061">
        <f t="shared" si="226"/>
        <v>0</v>
      </c>
      <c r="BF2061" t="str">
        <f>IFERROR(IF(OR(BD2061=338,BD2061=340,BD2061=341,BD2061=342,BD2061="342A",BD2061="342B"),PorcenRet(BD2061,BH2061,BI2061),INDEX(PORCENTAJEBUSCAR,MATCH(BD2061,CódigoRET,0),4)*1),"")</f>
        <v/>
      </c>
      <c r="BG2061">
        <f t="shared" si="227"/>
        <v>0</v>
      </c>
      <c r="BO2061">
        <f t="shared" si="228"/>
        <v>0</v>
      </c>
      <c r="CC2061">
        <f t="shared" si="229"/>
        <v>0</v>
      </c>
      <c r="CD2061">
        <f t="shared" si="230"/>
        <v>0</v>
      </c>
      <c r="CG2061">
        <f ca="1">IFERROR(INDIRECT("IVA!X"&amp;MATCH(MID(COMPRAS!C1961,1,2)&amp;MID(COMPRAS!F1961,1,2)&amp;MID(COMPRAS!D1961,1,2),IVA!W:W,0)),"SIN COD.")</f>
        <v>0</v>
      </c>
      <c r="CH2061">
        <f ca="1">IFERROR(INDIRECT("IVA!Y"&amp;MATCH(MID(COMPRAS!C1961,1,2)&amp;MID(COMPRAS!F1961,1,2)&amp;MID(COMPRAS!D1961,1,2),IVA!W:W,0)),"SIN COD.")</f>
        <v>0</v>
      </c>
    </row>
    <row r="2062" spans="1:86" x14ac:dyDescent="0.25">
      <c r="A2062"/>
      <c r="B2062"/>
      <c r="D2062"/>
      <c r="AL2062">
        <f t="shared" si="224"/>
        <v>0</v>
      </c>
      <c r="AQ2062">
        <f t="shared" si="225"/>
        <v>0</v>
      </c>
      <c r="AR2062" t="str">
        <f>IFERROR(IF(OR(AP2062=338,AP2062=340,AP2062=341,AP2062=342,AP2062="342A",AP2062="342B"),PorcenRet(AP2062,AT2062,AU2062),INDEX(PORCENTAJEBUSCAR,MATCH(AP2062,CódigoRET,0),4)*1),"")</f>
        <v/>
      </c>
      <c r="AS2062">
        <f t="shared" si="226"/>
        <v>0</v>
      </c>
      <c r="BF2062" t="str">
        <f>IFERROR(IF(OR(BD2062=338,BD2062=340,BD2062=341,BD2062=342,BD2062="342A",BD2062="342B"),PorcenRet(BD2062,BH2062,BI2062),INDEX(PORCENTAJEBUSCAR,MATCH(BD2062,CódigoRET,0),4)*1),"")</f>
        <v/>
      </c>
      <c r="BG2062">
        <f t="shared" si="227"/>
        <v>0</v>
      </c>
      <c r="BO2062">
        <f t="shared" si="228"/>
        <v>0</v>
      </c>
      <c r="CC2062">
        <f t="shared" si="229"/>
        <v>0</v>
      </c>
      <c r="CD2062">
        <f t="shared" si="230"/>
        <v>0</v>
      </c>
      <c r="CG2062">
        <f ca="1">IFERROR(INDIRECT("IVA!X"&amp;MATCH(MID(COMPRAS!C1962,1,2)&amp;MID(COMPRAS!F1962,1,2)&amp;MID(COMPRAS!D1962,1,2),IVA!W:W,0)),"SIN COD.")</f>
        <v>0</v>
      </c>
      <c r="CH2062">
        <f ca="1">IFERROR(INDIRECT("IVA!Y"&amp;MATCH(MID(COMPRAS!C1962,1,2)&amp;MID(COMPRAS!F1962,1,2)&amp;MID(COMPRAS!D1962,1,2),IVA!W:W,0)),"SIN COD.")</f>
        <v>0</v>
      </c>
    </row>
    <row r="2063" spans="1:86" x14ac:dyDescent="0.25">
      <c r="A2063"/>
      <c r="B2063"/>
      <c r="D2063"/>
      <c r="AL2063">
        <f t="shared" si="224"/>
        <v>0</v>
      </c>
      <c r="AQ2063">
        <f t="shared" si="225"/>
        <v>0</v>
      </c>
      <c r="AR2063" t="str">
        <f>IFERROR(IF(OR(AP2063=338,AP2063=340,AP2063=341,AP2063=342,AP2063="342A",AP2063="342B"),PorcenRet(AP2063,AT2063,AU2063),INDEX(PORCENTAJEBUSCAR,MATCH(AP2063,CódigoRET,0),4)*1),"")</f>
        <v/>
      </c>
      <c r="AS2063">
        <f t="shared" si="226"/>
        <v>0</v>
      </c>
      <c r="BF2063" t="str">
        <f>IFERROR(IF(OR(BD2063=338,BD2063=340,BD2063=341,BD2063=342,BD2063="342A",BD2063="342B"),PorcenRet(BD2063,BH2063,BI2063),INDEX(PORCENTAJEBUSCAR,MATCH(BD2063,CódigoRET,0),4)*1),"")</f>
        <v/>
      </c>
      <c r="BG2063">
        <f t="shared" si="227"/>
        <v>0</v>
      </c>
      <c r="BO2063">
        <f t="shared" si="228"/>
        <v>0</v>
      </c>
      <c r="CC2063">
        <f t="shared" si="229"/>
        <v>0</v>
      </c>
      <c r="CD2063">
        <f t="shared" si="230"/>
        <v>0</v>
      </c>
      <c r="CG2063">
        <f ca="1">IFERROR(INDIRECT("IVA!X"&amp;MATCH(MID(COMPRAS!C1963,1,2)&amp;MID(COMPRAS!F1963,1,2)&amp;MID(COMPRAS!D1963,1,2),IVA!W:W,0)),"SIN COD.")</f>
        <v>0</v>
      </c>
      <c r="CH2063">
        <f ca="1">IFERROR(INDIRECT("IVA!Y"&amp;MATCH(MID(COMPRAS!C1963,1,2)&amp;MID(COMPRAS!F1963,1,2)&amp;MID(COMPRAS!D1963,1,2),IVA!W:W,0)),"SIN COD.")</f>
        <v>0</v>
      </c>
    </row>
    <row r="2064" spans="1:86" x14ac:dyDescent="0.25">
      <c r="A2064"/>
      <c r="B2064"/>
      <c r="D2064"/>
      <c r="AL2064">
        <f t="shared" si="224"/>
        <v>0</v>
      </c>
      <c r="AQ2064">
        <f t="shared" si="225"/>
        <v>0</v>
      </c>
      <c r="AR2064" t="str">
        <f>IFERROR(IF(OR(AP2064=338,AP2064=340,AP2064=341,AP2064=342,AP2064="342A",AP2064="342B"),PorcenRet(AP2064,AT2064,AU2064),INDEX(PORCENTAJEBUSCAR,MATCH(AP2064,CódigoRET,0),4)*1),"")</f>
        <v/>
      </c>
      <c r="AS2064">
        <f t="shared" si="226"/>
        <v>0</v>
      </c>
      <c r="BF2064" t="str">
        <f>IFERROR(IF(OR(BD2064=338,BD2064=340,BD2064=341,BD2064=342,BD2064="342A",BD2064="342B"),PorcenRet(BD2064,BH2064,BI2064),INDEX(PORCENTAJEBUSCAR,MATCH(BD2064,CódigoRET,0),4)*1),"")</f>
        <v/>
      </c>
      <c r="BG2064">
        <f t="shared" si="227"/>
        <v>0</v>
      </c>
      <c r="BO2064">
        <f t="shared" si="228"/>
        <v>0</v>
      </c>
      <c r="CC2064">
        <f t="shared" si="229"/>
        <v>0</v>
      </c>
      <c r="CD2064">
        <f t="shared" si="230"/>
        <v>0</v>
      </c>
      <c r="CG2064">
        <f ca="1">IFERROR(INDIRECT("IVA!X"&amp;MATCH(MID(COMPRAS!C1964,1,2)&amp;MID(COMPRAS!F1964,1,2)&amp;MID(COMPRAS!D1964,1,2),IVA!W:W,0)),"SIN COD.")</f>
        <v>0</v>
      </c>
      <c r="CH2064">
        <f ca="1">IFERROR(INDIRECT("IVA!Y"&amp;MATCH(MID(COMPRAS!C1964,1,2)&amp;MID(COMPRAS!F1964,1,2)&amp;MID(COMPRAS!D1964,1,2),IVA!W:W,0)),"SIN COD.")</f>
        <v>0</v>
      </c>
    </row>
    <row r="2065" spans="1:86" x14ac:dyDescent="0.25">
      <c r="A2065"/>
      <c r="B2065"/>
      <c r="D2065"/>
      <c r="AL2065">
        <f t="shared" si="224"/>
        <v>0</v>
      </c>
      <c r="AQ2065">
        <f t="shared" si="225"/>
        <v>0</v>
      </c>
      <c r="AR2065" t="str">
        <f>IFERROR(IF(OR(AP2065=338,AP2065=340,AP2065=341,AP2065=342,AP2065="342A",AP2065="342B"),PorcenRet(AP2065,AT2065,AU2065),INDEX(PORCENTAJEBUSCAR,MATCH(AP2065,CódigoRET,0),4)*1),"")</f>
        <v/>
      </c>
      <c r="AS2065">
        <f t="shared" si="226"/>
        <v>0</v>
      </c>
      <c r="BF2065" t="str">
        <f>IFERROR(IF(OR(BD2065=338,BD2065=340,BD2065=341,BD2065=342,BD2065="342A",BD2065="342B"),PorcenRet(BD2065,BH2065,BI2065),INDEX(PORCENTAJEBUSCAR,MATCH(BD2065,CódigoRET,0),4)*1),"")</f>
        <v/>
      </c>
      <c r="BG2065">
        <f t="shared" si="227"/>
        <v>0</v>
      </c>
      <c r="BO2065">
        <f t="shared" si="228"/>
        <v>0</v>
      </c>
      <c r="CC2065">
        <f t="shared" si="229"/>
        <v>0</v>
      </c>
      <c r="CD2065">
        <f t="shared" si="230"/>
        <v>0</v>
      </c>
      <c r="CG2065">
        <f ca="1">IFERROR(INDIRECT("IVA!X"&amp;MATCH(MID(COMPRAS!C1965,1,2)&amp;MID(COMPRAS!F1965,1,2)&amp;MID(COMPRAS!D1965,1,2),IVA!W:W,0)),"SIN COD.")</f>
        <v>0</v>
      </c>
      <c r="CH2065">
        <f ca="1">IFERROR(INDIRECT("IVA!Y"&amp;MATCH(MID(COMPRAS!C1965,1,2)&amp;MID(COMPRAS!F1965,1,2)&amp;MID(COMPRAS!D1965,1,2),IVA!W:W,0)),"SIN COD.")</f>
        <v>0</v>
      </c>
    </row>
    <row r="2066" spans="1:86" x14ac:dyDescent="0.25">
      <c r="A2066"/>
      <c r="B2066"/>
      <c r="D2066"/>
      <c r="AL2066">
        <f t="shared" si="224"/>
        <v>0</v>
      </c>
      <c r="AQ2066">
        <f t="shared" si="225"/>
        <v>0</v>
      </c>
      <c r="AR2066" t="str">
        <f>IFERROR(IF(OR(AP2066=338,AP2066=340,AP2066=341,AP2066=342,AP2066="342A",AP2066="342B"),PorcenRet(AP2066,AT2066,AU2066),INDEX(PORCENTAJEBUSCAR,MATCH(AP2066,CódigoRET,0),4)*1),"")</f>
        <v/>
      </c>
      <c r="AS2066">
        <f t="shared" si="226"/>
        <v>0</v>
      </c>
      <c r="BF2066" t="str">
        <f>IFERROR(IF(OR(BD2066=338,BD2066=340,BD2066=341,BD2066=342,BD2066="342A",BD2066="342B"),PorcenRet(BD2066,BH2066,BI2066),INDEX(PORCENTAJEBUSCAR,MATCH(BD2066,CódigoRET,0),4)*1),"")</f>
        <v/>
      </c>
      <c r="BG2066">
        <f t="shared" si="227"/>
        <v>0</v>
      </c>
      <c r="BO2066">
        <f t="shared" si="228"/>
        <v>0</v>
      </c>
      <c r="CC2066">
        <f t="shared" si="229"/>
        <v>0</v>
      </c>
      <c r="CD2066">
        <f t="shared" si="230"/>
        <v>0</v>
      </c>
      <c r="CG2066">
        <f ca="1">IFERROR(INDIRECT("IVA!X"&amp;MATCH(MID(COMPRAS!C1966,1,2)&amp;MID(COMPRAS!F1966,1,2)&amp;MID(COMPRAS!D1966,1,2),IVA!W:W,0)),"SIN COD.")</f>
        <v>0</v>
      </c>
      <c r="CH2066">
        <f ca="1">IFERROR(INDIRECT("IVA!Y"&amp;MATCH(MID(COMPRAS!C1966,1,2)&amp;MID(COMPRAS!F1966,1,2)&amp;MID(COMPRAS!D1966,1,2),IVA!W:W,0)),"SIN COD.")</f>
        <v>0</v>
      </c>
    </row>
    <row r="2067" spans="1:86" x14ac:dyDescent="0.25">
      <c r="A2067"/>
      <c r="B2067"/>
      <c r="D2067"/>
      <c r="AL2067">
        <f t="shared" si="224"/>
        <v>0</v>
      </c>
      <c r="AQ2067">
        <f t="shared" si="225"/>
        <v>0</v>
      </c>
      <c r="AR2067" t="str">
        <f>IFERROR(IF(OR(AP2067=338,AP2067=340,AP2067=341,AP2067=342,AP2067="342A",AP2067="342B"),PorcenRet(AP2067,AT2067,AU2067),INDEX(PORCENTAJEBUSCAR,MATCH(AP2067,CódigoRET,0),4)*1),"")</f>
        <v/>
      </c>
      <c r="AS2067">
        <f t="shared" si="226"/>
        <v>0</v>
      </c>
      <c r="BF2067" t="str">
        <f>IFERROR(IF(OR(BD2067=338,BD2067=340,BD2067=341,BD2067=342,BD2067="342A",BD2067="342B"),PorcenRet(BD2067,BH2067,BI2067),INDEX(PORCENTAJEBUSCAR,MATCH(BD2067,CódigoRET,0),4)*1),"")</f>
        <v/>
      </c>
      <c r="BG2067">
        <f t="shared" si="227"/>
        <v>0</v>
      </c>
      <c r="BO2067">
        <f t="shared" si="228"/>
        <v>0</v>
      </c>
      <c r="CC2067">
        <f t="shared" si="229"/>
        <v>0</v>
      </c>
      <c r="CD2067">
        <f t="shared" si="230"/>
        <v>0</v>
      </c>
      <c r="CG2067">
        <f ca="1">IFERROR(INDIRECT("IVA!X"&amp;MATCH(MID(COMPRAS!C1967,1,2)&amp;MID(COMPRAS!F1967,1,2)&amp;MID(COMPRAS!D1967,1,2),IVA!W:W,0)),"SIN COD.")</f>
        <v>0</v>
      </c>
      <c r="CH2067">
        <f ca="1">IFERROR(INDIRECT("IVA!Y"&amp;MATCH(MID(COMPRAS!C1967,1,2)&amp;MID(COMPRAS!F1967,1,2)&amp;MID(COMPRAS!D1967,1,2),IVA!W:W,0)),"SIN COD.")</f>
        <v>0</v>
      </c>
    </row>
    <row r="2068" spans="1:86" x14ac:dyDescent="0.25">
      <c r="A2068"/>
      <c r="B2068"/>
      <c r="D2068"/>
      <c r="AL2068">
        <f t="shared" si="224"/>
        <v>0</v>
      </c>
      <c r="AQ2068">
        <f t="shared" si="225"/>
        <v>0</v>
      </c>
      <c r="AR2068" t="str">
        <f>IFERROR(IF(OR(AP2068=338,AP2068=340,AP2068=341,AP2068=342,AP2068="342A",AP2068="342B"),PorcenRet(AP2068,AT2068,AU2068),INDEX(PORCENTAJEBUSCAR,MATCH(AP2068,CódigoRET,0),4)*1),"")</f>
        <v/>
      </c>
      <c r="AS2068">
        <f t="shared" si="226"/>
        <v>0</v>
      </c>
      <c r="BF2068" t="str">
        <f>IFERROR(IF(OR(BD2068=338,BD2068=340,BD2068=341,BD2068=342,BD2068="342A",BD2068="342B"),PorcenRet(BD2068,BH2068,BI2068),INDEX(PORCENTAJEBUSCAR,MATCH(BD2068,CódigoRET,0),4)*1),"")</f>
        <v/>
      </c>
      <c r="BG2068">
        <f t="shared" si="227"/>
        <v>0</v>
      </c>
      <c r="BO2068">
        <f t="shared" si="228"/>
        <v>0</v>
      </c>
      <c r="CC2068">
        <f t="shared" si="229"/>
        <v>0</v>
      </c>
      <c r="CD2068">
        <f t="shared" si="230"/>
        <v>0</v>
      </c>
      <c r="CG2068">
        <f ca="1">IFERROR(INDIRECT("IVA!X"&amp;MATCH(MID(COMPRAS!C1968,1,2)&amp;MID(COMPRAS!F1968,1,2)&amp;MID(COMPRAS!D1968,1,2),IVA!W:W,0)),"SIN COD.")</f>
        <v>0</v>
      </c>
      <c r="CH2068">
        <f ca="1">IFERROR(INDIRECT("IVA!Y"&amp;MATCH(MID(COMPRAS!C1968,1,2)&amp;MID(COMPRAS!F1968,1,2)&amp;MID(COMPRAS!D1968,1,2),IVA!W:W,0)),"SIN COD.")</f>
        <v>0</v>
      </c>
    </row>
    <row r="2069" spans="1:86" x14ac:dyDescent="0.25">
      <c r="A2069"/>
      <c r="B2069"/>
      <c r="D2069"/>
      <c r="AL2069">
        <f t="shared" si="224"/>
        <v>0</v>
      </c>
      <c r="AQ2069">
        <f t="shared" si="225"/>
        <v>0</v>
      </c>
      <c r="AR2069" t="str">
        <f>IFERROR(IF(OR(AP2069=338,AP2069=340,AP2069=341,AP2069=342,AP2069="342A",AP2069="342B"),PorcenRet(AP2069,AT2069,AU2069),INDEX(PORCENTAJEBUSCAR,MATCH(AP2069,CódigoRET,0),4)*1),"")</f>
        <v/>
      </c>
      <c r="AS2069">
        <f t="shared" si="226"/>
        <v>0</v>
      </c>
      <c r="BF2069" t="str">
        <f>IFERROR(IF(OR(BD2069=338,BD2069=340,BD2069=341,BD2069=342,BD2069="342A",BD2069="342B"),PorcenRet(BD2069,BH2069,BI2069),INDEX(PORCENTAJEBUSCAR,MATCH(BD2069,CódigoRET,0),4)*1),"")</f>
        <v/>
      </c>
      <c r="BG2069">
        <f t="shared" si="227"/>
        <v>0</v>
      </c>
      <c r="BO2069">
        <f t="shared" si="228"/>
        <v>0</v>
      </c>
      <c r="CC2069">
        <f t="shared" si="229"/>
        <v>0</v>
      </c>
      <c r="CD2069">
        <f t="shared" si="230"/>
        <v>0</v>
      </c>
      <c r="CG2069">
        <f ca="1">IFERROR(INDIRECT("IVA!X"&amp;MATCH(MID(COMPRAS!C1969,1,2)&amp;MID(COMPRAS!F1969,1,2)&amp;MID(COMPRAS!D1969,1,2),IVA!W:W,0)),"SIN COD.")</f>
        <v>0</v>
      </c>
      <c r="CH2069">
        <f ca="1">IFERROR(INDIRECT("IVA!Y"&amp;MATCH(MID(COMPRAS!C1969,1,2)&amp;MID(COMPRAS!F1969,1,2)&amp;MID(COMPRAS!D1969,1,2),IVA!W:W,0)),"SIN COD.")</f>
        <v>0</v>
      </c>
    </row>
    <row r="2070" spans="1:86" x14ac:dyDescent="0.25">
      <c r="A2070"/>
      <c r="B2070"/>
      <c r="D2070"/>
      <c r="AL2070">
        <f t="shared" si="224"/>
        <v>0</v>
      </c>
      <c r="AQ2070">
        <f t="shared" si="225"/>
        <v>0</v>
      </c>
      <c r="AR2070" t="str">
        <f>IFERROR(IF(OR(AP2070=338,AP2070=340,AP2070=341,AP2070=342,AP2070="342A",AP2070="342B"),PorcenRet(AP2070,AT2070,AU2070),INDEX(PORCENTAJEBUSCAR,MATCH(AP2070,CódigoRET,0),4)*1),"")</f>
        <v/>
      </c>
      <c r="AS2070">
        <f t="shared" si="226"/>
        <v>0</v>
      </c>
      <c r="BF2070" t="str">
        <f>IFERROR(IF(OR(BD2070=338,BD2070=340,BD2070=341,BD2070=342,BD2070="342A",BD2070="342B"),PorcenRet(BD2070,BH2070,BI2070),INDEX(PORCENTAJEBUSCAR,MATCH(BD2070,CódigoRET,0),4)*1),"")</f>
        <v/>
      </c>
      <c r="BG2070">
        <f t="shared" si="227"/>
        <v>0</v>
      </c>
      <c r="BO2070">
        <f t="shared" si="228"/>
        <v>0</v>
      </c>
      <c r="CC2070">
        <f t="shared" si="229"/>
        <v>0</v>
      </c>
      <c r="CD2070">
        <f t="shared" si="230"/>
        <v>0</v>
      </c>
      <c r="CG2070">
        <f ca="1">IFERROR(INDIRECT("IVA!X"&amp;MATCH(MID(COMPRAS!C1970,1,2)&amp;MID(COMPRAS!F1970,1,2)&amp;MID(COMPRAS!D1970,1,2),IVA!W:W,0)),"SIN COD.")</f>
        <v>0</v>
      </c>
      <c r="CH2070">
        <f ca="1">IFERROR(INDIRECT("IVA!Y"&amp;MATCH(MID(COMPRAS!C1970,1,2)&amp;MID(COMPRAS!F1970,1,2)&amp;MID(COMPRAS!D1970,1,2),IVA!W:W,0)),"SIN COD.")</f>
        <v>0</v>
      </c>
    </row>
    <row r="2071" spans="1:86" x14ac:dyDescent="0.25">
      <c r="A2071"/>
      <c r="B2071"/>
      <c r="D2071"/>
      <c r="AL2071">
        <f t="shared" si="224"/>
        <v>0</v>
      </c>
      <c r="AQ2071">
        <f t="shared" si="225"/>
        <v>0</v>
      </c>
      <c r="AR2071" t="str">
        <f>IFERROR(IF(OR(AP2071=338,AP2071=340,AP2071=341,AP2071=342,AP2071="342A",AP2071="342B"),PorcenRet(AP2071,AT2071,AU2071),INDEX(PORCENTAJEBUSCAR,MATCH(AP2071,CódigoRET,0),4)*1),"")</f>
        <v/>
      </c>
      <c r="AS2071">
        <f t="shared" si="226"/>
        <v>0</v>
      </c>
      <c r="BF2071" t="str">
        <f>IFERROR(IF(OR(BD2071=338,BD2071=340,BD2071=341,BD2071=342,BD2071="342A",BD2071="342B"),PorcenRet(BD2071,BH2071,BI2071),INDEX(PORCENTAJEBUSCAR,MATCH(BD2071,CódigoRET,0),4)*1),"")</f>
        <v/>
      </c>
      <c r="BG2071">
        <f t="shared" si="227"/>
        <v>0</v>
      </c>
      <c r="BO2071">
        <f t="shared" si="228"/>
        <v>0</v>
      </c>
      <c r="CC2071">
        <f t="shared" si="229"/>
        <v>0</v>
      </c>
      <c r="CD2071">
        <f t="shared" si="230"/>
        <v>0</v>
      </c>
      <c r="CG2071">
        <f ca="1">IFERROR(INDIRECT("IVA!X"&amp;MATCH(MID(COMPRAS!C1971,1,2)&amp;MID(COMPRAS!F1971,1,2)&amp;MID(COMPRAS!D1971,1,2),IVA!W:W,0)),"SIN COD.")</f>
        <v>0</v>
      </c>
      <c r="CH2071">
        <f ca="1">IFERROR(INDIRECT("IVA!Y"&amp;MATCH(MID(COMPRAS!C1971,1,2)&amp;MID(COMPRAS!F1971,1,2)&amp;MID(COMPRAS!D1971,1,2),IVA!W:W,0)),"SIN COD.")</f>
        <v>0</v>
      </c>
    </row>
    <row r="2072" spans="1:86" x14ac:dyDescent="0.25">
      <c r="A2072"/>
      <c r="B2072"/>
      <c r="D2072"/>
      <c r="AL2072">
        <f t="shared" si="224"/>
        <v>0</v>
      </c>
      <c r="AQ2072">
        <f t="shared" si="225"/>
        <v>0</v>
      </c>
      <c r="AR2072" t="str">
        <f>IFERROR(IF(OR(AP2072=338,AP2072=340,AP2072=341,AP2072=342,AP2072="342A",AP2072="342B"),PorcenRet(AP2072,AT2072,AU2072),INDEX(PORCENTAJEBUSCAR,MATCH(AP2072,CódigoRET,0),4)*1),"")</f>
        <v/>
      </c>
      <c r="AS2072">
        <f t="shared" si="226"/>
        <v>0</v>
      </c>
      <c r="BF2072" t="str">
        <f>IFERROR(IF(OR(BD2072=338,BD2072=340,BD2072=341,BD2072=342,BD2072="342A",BD2072="342B"),PorcenRet(BD2072,BH2072,BI2072),INDEX(PORCENTAJEBUSCAR,MATCH(BD2072,CódigoRET,0),4)*1),"")</f>
        <v/>
      </c>
      <c r="BG2072">
        <f t="shared" si="227"/>
        <v>0</v>
      </c>
      <c r="BO2072">
        <f t="shared" si="228"/>
        <v>0</v>
      </c>
      <c r="CC2072">
        <f t="shared" si="229"/>
        <v>0</v>
      </c>
      <c r="CD2072">
        <f t="shared" si="230"/>
        <v>0</v>
      </c>
      <c r="CG2072">
        <f ca="1">IFERROR(INDIRECT("IVA!X"&amp;MATCH(MID(COMPRAS!C1972,1,2)&amp;MID(COMPRAS!F1972,1,2)&amp;MID(COMPRAS!D1972,1,2),IVA!W:W,0)),"SIN COD.")</f>
        <v>0</v>
      </c>
      <c r="CH2072">
        <f ca="1">IFERROR(INDIRECT("IVA!Y"&amp;MATCH(MID(COMPRAS!C1972,1,2)&amp;MID(COMPRAS!F1972,1,2)&amp;MID(COMPRAS!D1972,1,2),IVA!W:W,0)),"SIN COD.")</f>
        <v>0</v>
      </c>
    </row>
    <row r="2073" spans="1:86" x14ac:dyDescent="0.25">
      <c r="A2073"/>
      <c r="B2073"/>
      <c r="D2073"/>
      <c r="AL2073">
        <f t="shared" si="224"/>
        <v>0</v>
      </c>
      <c r="AQ2073">
        <f t="shared" si="225"/>
        <v>0</v>
      </c>
      <c r="AR2073" t="str">
        <f>IFERROR(IF(OR(AP2073=338,AP2073=340,AP2073=341,AP2073=342,AP2073="342A",AP2073="342B"),PorcenRet(AP2073,AT2073,AU2073),INDEX(PORCENTAJEBUSCAR,MATCH(AP2073,CódigoRET,0),4)*1),"")</f>
        <v/>
      </c>
      <c r="AS2073">
        <f t="shared" si="226"/>
        <v>0</v>
      </c>
      <c r="BF2073" t="str">
        <f>IFERROR(IF(OR(BD2073=338,BD2073=340,BD2073=341,BD2073=342,BD2073="342A",BD2073="342B"),PorcenRet(BD2073,BH2073,BI2073),INDEX(PORCENTAJEBUSCAR,MATCH(BD2073,CódigoRET,0),4)*1),"")</f>
        <v/>
      </c>
      <c r="BG2073">
        <f t="shared" si="227"/>
        <v>0</v>
      </c>
      <c r="BO2073">
        <f t="shared" si="228"/>
        <v>0</v>
      </c>
      <c r="CC2073">
        <f t="shared" si="229"/>
        <v>0</v>
      </c>
      <c r="CD2073">
        <f t="shared" si="230"/>
        <v>0</v>
      </c>
      <c r="CG2073">
        <f ca="1">IFERROR(INDIRECT("IVA!X"&amp;MATCH(MID(COMPRAS!C1973,1,2)&amp;MID(COMPRAS!F1973,1,2)&amp;MID(COMPRAS!D1973,1,2),IVA!W:W,0)),"SIN COD.")</f>
        <v>0</v>
      </c>
      <c r="CH2073">
        <f ca="1">IFERROR(INDIRECT("IVA!Y"&amp;MATCH(MID(COMPRAS!C1973,1,2)&amp;MID(COMPRAS!F1973,1,2)&amp;MID(COMPRAS!D1973,1,2),IVA!W:W,0)),"SIN COD.")</f>
        <v>0</v>
      </c>
    </row>
    <row r="2074" spans="1:86" x14ac:dyDescent="0.25">
      <c r="A2074"/>
      <c r="B2074"/>
      <c r="D2074"/>
      <c r="AL2074">
        <f t="shared" si="224"/>
        <v>0</v>
      </c>
      <c r="AQ2074">
        <f t="shared" si="225"/>
        <v>0</v>
      </c>
      <c r="AR2074" t="str">
        <f>IFERROR(IF(OR(AP2074=338,AP2074=340,AP2074=341,AP2074=342,AP2074="342A",AP2074="342B"),PorcenRet(AP2074,AT2074,AU2074),INDEX(PORCENTAJEBUSCAR,MATCH(AP2074,CódigoRET,0),4)*1),"")</f>
        <v/>
      </c>
      <c r="AS2074">
        <f t="shared" si="226"/>
        <v>0</v>
      </c>
      <c r="BF2074" t="str">
        <f>IFERROR(IF(OR(BD2074=338,BD2074=340,BD2074=341,BD2074=342,BD2074="342A",BD2074="342B"),PorcenRet(BD2074,BH2074,BI2074),INDEX(PORCENTAJEBUSCAR,MATCH(BD2074,CódigoRET,0),4)*1),"")</f>
        <v/>
      </c>
      <c r="BG2074">
        <f t="shared" si="227"/>
        <v>0</v>
      </c>
      <c r="BO2074">
        <f t="shared" si="228"/>
        <v>0</v>
      </c>
      <c r="CC2074">
        <f t="shared" si="229"/>
        <v>0</v>
      </c>
      <c r="CD2074">
        <f t="shared" si="230"/>
        <v>0</v>
      </c>
      <c r="CG2074">
        <f ca="1">IFERROR(INDIRECT("IVA!X"&amp;MATCH(MID(COMPRAS!C1974,1,2)&amp;MID(COMPRAS!F1974,1,2)&amp;MID(COMPRAS!D1974,1,2),IVA!W:W,0)),"SIN COD.")</f>
        <v>0</v>
      </c>
      <c r="CH2074">
        <f ca="1">IFERROR(INDIRECT("IVA!Y"&amp;MATCH(MID(COMPRAS!C1974,1,2)&amp;MID(COMPRAS!F1974,1,2)&amp;MID(COMPRAS!D1974,1,2),IVA!W:W,0)),"SIN COD.")</f>
        <v>0</v>
      </c>
    </row>
    <row r="2075" spans="1:86" x14ac:dyDescent="0.25">
      <c r="A2075"/>
      <c r="B2075"/>
      <c r="D2075"/>
      <c r="AL2075">
        <f t="shared" si="224"/>
        <v>0</v>
      </c>
      <c r="AQ2075">
        <f t="shared" si="225"/>
        <v>0</v>
      </c>
      <c r="AR2075" t="str">
        <f>IFERROR(IF(OR(AP2075=338,AP2075=340,AP2075=341,AP2075=342,AP2075="342A",AP2075="342B"),PorcenRet(AP2075,AT2075,AU2075),INDEX(PORCENTAJEBUSCAR,MATCH(AP2075,CódigoRET,0),4)*1),"")</f>
        <v/>
      </c>
      <c r="AS2075">
        <f t="shared" si="226"/>
        <v>0</v>
      </c>
      <c r="BF2075" t="str">
        <f>IFERROR(IF(OR(BD2075=338,BD2075=340,BD2075=341,BD2075=342,BD2075="342A",BD2075="342B"),PorcenRet(BD2075,BH2075,BI2075),INDEX(PORCENTAJEBUSCAR,MATCH(BD2075,CódigoRET,0),4)*1),"")</f>
        <v/>
      </c>
      <c r="BG2075">
        <f t="shared" si="227"/>
        <v>0</v>
      </c>
      <c r="BO2075">
        <f t="shared" si="228"/>
        <v>0</v>
      </c>
      <c r="CC2075">
        <f t="shared" si="229"/>
        <v>0</v>
      </c>
      <c r="CD2075">
        <f t="shared" si="230"/>
        <v>0</v>
      </c>
      <c r="CG2075">
        <f ca="1">IFERROR(INDIRECT("IVA!X"&amp;MATCH(MID(COMPRAS!C1975,1,2)&amp;MID(COMPRAS!F1975,1,2)&amp;MID(COMPRAS!D1975,1,2),IVA!W:W,0)),"SIN COD.")</f>
        <v>0</v>
      </c>
      <c r="CH2075">
        <f ca="1">IFERROR(INDIRECT("IVA!Y"&amp;MATCH(MID(COMPRAS!C1975,1,2)&amp;MID(COMPRAS!F1975,1,2)&amp;MID(COMPRAS!D1975,1,2),IVA!W:W,0)),"SIN COD.")</f>
        <v>0</v>
      </c>
    </row>
    <row r="2076" spans="1:86" x14ac:dyDescent="0.25">
      <c r="A2076"/>
      <c r="B2076"/>
      <c r="D2076"/>
      <c r="AL2076">
        <f t="shared" si="224"/>
        <v>0</v>
      </c>
      <c r="AQ2076">
        <f t="shared" si="225"/>
        <v>0</v>
      </c>
      <c r="AR2076" t="str">
        <f>IFERROR(IF(OR(AP2076=338,AP2076=340,AP2076=341,AP2076=342,AP2076="342A",AP2076="342B"),PorcenRet(AP2076,AT2076,AU2076),INDEX(PORCENTAJEBUSCAR,MATCH(AP2076,CódigoRET,0),4)*1),"")</f>
        <v/>
      </c>
      <c r="AS2076">
        <f t="shared" si="226"/>
        <v>0</v>
      </c>
      <c r="BF2076" t="str">
        <f>IFERROR(IF(OR(BD2076=338,BD2076=340,BD2076=341,BD2076=342,BD2076="342A",BD2076="342B"),PorcenRet(BD2076,BH2076,BI2076),INDEX(PORCENTAJEBUSCAR,MATCH(BD2076,CódigoRET,0),4)*1),"")</f>
        <v/>
      </c>
      <c r="BG2076">
        <f t="shared" si="227"/>
        <v>0</v>
      </c>
      <c r="BO2076">
        <f t="shared" si="228"/>
        <v>0</v>
      </c>
      <c r="CC2076">
        <f t="shared" si="229"/>
        <v>0</v>
      </c>
      <c r="CD2076">
        <f t="shared" si="230"/>
        <v>0</v>
      </c>
      <c r="CG2076">
        <f ca="1">IFERROR(INDIRECT("IVA!X"&amp;MATCH(MID(COMPRAS!C1976,1,2)&amp;MID(COMPRAS!F1976,1,2)&amp;MID(COMPRAS!D1976,1,2),IVA!W:W,0)),"SIN COD.")</f>
        <v>0</v>
      </c>
      <c r="CH2076">
        <f ca="1">IFERROR(INDIRECT("IVA!Y"&amp;MATCH(MID(COMPRAS!C1976,1,2)&amp;MID(COMPRAS!F1976,1,2)&amp;MID(COMPRAS!D1976,1,2),IVA!W:W,0)),"SIN COD.")</f>
        <v>0</v>
      </c>
    </row>
    <row r="2077" spans="1:86" x14ac:dyDescent="0.25">
      <c r="A2077"/>
      <c r="B2077"/>
      <c r="D2077"/>
      <c r="AL2077">
        <f t="shared" si="224"/>
        <v>0</v>
      </c>
      <c r="AQ2077">
        <f t="shared" si="225"/>
        <v>0</v>
      </c>
      <c r="AR2077" t="str">
        <f>IFERROR(IF(OR(AP2077=338,AP2077=340,AP2077=341,AP2077=342,AP2077="342A",AP2077="342B"),PorcenRet(AP2077,AT2077,AU2077),INDEX(PORCENTAJEBUSCAR,MATCH(AP2077,CódigoRET,0),4)*1),"")</f>
        <v/>
      </c>
      <c r="AS2077">
        <f t="shared" si="226"/>
        <v>0</v>
      </c>
      <c r="BF2077" t="str">
        <f>IFERROR(IF(OR(BD2077=338,BD2077=340,BD2077=341,BD2077=342,BD2077="342A",BD2077="342B"),PorcenRet(BD2077,BH2077,BI2077),INDEX(PORCENTAJEBUSCAR,MATCH(BD2077,CódigoRET,0),4)*1),"")</f>
        <v/>
      </c>
      <c r="BG2077">
        <f t="shared" si="227"/>
        <v>0</v>
      </c>
      <c r="BO2077">
        <f t="shared" si="228"/>
        <v>0</v>
      </c>
      <c r="CC2077">
        <f t="shared" si="229"/>
        <v>0</v>
      </c>
      <c r="CD2077">
        <f t="shared" si="230"/>
        <v>0</v>
      </c>
      <c r="CG2077">
        <f ca="1">IFERROR(INDIRECT("IVA!X"&amp;MATCH(MID(COMPRAS!C1977,1,2)&amp;MID(COMPRAS!F1977,1,2)&amp;MID(COMPRAS!D1977,1,2),IVA!W:W,0)),"SIN COD.")</f>
        <v>0</v>
      </c>
      <c r="CH2077">
        <f ca="1">IFERROR(INDIRECT("IVA!Y"&amp;MATCH(MID(COMPRAS!C1977,1,2)&amp;MID(COMPRAS!F1977,1,2)&amp;MID(COMPRAS!D1977,1,2),IVA!W:W,0)),"SIN COD.")</f>
        <v>0</v>
      </c>
    </row>
    <row r="2078" spans="1:86" x14ac:dyDescent="0.25">
      <c r="A2078"/>
      <c r="B2078"/>
      <c r="D2078"/>
      <c r="AL2078">
        <f t="shared" si="224"/>
        <v>0</v>
      </c>
      <c r="AQ2078">
        <f t="shared" si="225"/>
        <v>0</v>
      </c>
      <c r="AR2078" t="str">
        <f>IFERROR(IF(OR(AP2078=338,AP2078=340,AP2078=341,AP2078=342,AP2078="342A",AP2078="342B"),PorcenRet(AP2078,AT2078,AU2078),INDEX(PORCENTAJEBUSCAR,MATCH(AP2078,CódigoRET,0),4)*1),"")</f>
        <v/>
      </c>
      <c r="AS2078">
        <f t="shared" si="226"/>
        <v>0</v>
      </c>
      <c r="BF2078" t="str">
        <f>IFERROR(IF(OR(BD2078=338,BD2078=340,BD2078=341,BD2078=342,BD2078="342A",BD2078="342B"),PorcenRet(BD2078,BH2078,BI2078),INDEX(PORCENTAJEBUSCAR,MATCH(BD2078,CódigoRET,0),4)*1),"")</f>
        <v/>
      </c>
      <c r="BG2078">
        <f t="shared" si="227"/>
        <v>0</v>
      </c>
      <c r="BO2078">
        <f t="shared" si="228"/>
        <v>0</v>
      </c>
      <c r="CC2078">
        <f t="shared" si="229"/>
        <v>0</v>
      </c>
      <c r="CD2078">
        <f t="shared" si="230"/>
        <v>0</v>
      </c>
      <c r="CG2078">
        <f ca="1">IFERROR(INDIRECT("IVA!X"&amp;MATCH(MID(COMPRAS!C1978,1,2)&amp;MID(COMPRAS!F1978,1,2)&amp;MID(COMPRAS!D1978,1,2),IVA!W:W,0)),"SIN COD.")</f>
        <v>0</v>
      </c>
      <c r="CH2078">
        <f ca="1">IFERROR(INDIRECT("IVA!Y"&amp;MATCH(MID(COMPRAS!C1978,1,2)&amp;MID(COMPRAS!F1978,1,2)&amp;MID(COMPRAS!D1978,1,2),IVA!W:W,0)),"SIN COD.")</f>
        <v>0</v>
      </c>
    </row>
    <row r="2079" spans="1:86" x14ac:dyDescent="0.25">
      <c r="A2079"/>
      <c r="B2079"/>
      <c r="D2079"/>
      <c r="AL2079">
        <f t="shared" si="224"/>
        <v>0</v>
      </c>
      <c r="AQ2079">
        <f t="shared" si="225"/>
        <v>0</v>
      </c>
      <c r="AR2079" t="str">
        <f>IFERROR(IF(OR(AP2079=338,AP2079=340,AP2079=341,AP2079=342,AP2079="342A",AP2079="342B"),PorcenRet(AP2079,AT2079,AU2079),INDEX(PORCENTAJEBUSCAR,MATCH(AP2079,CódigoRET,0),4)*1),"")</f>
        <v/>
      </c>
      <c r="AS2079">
        <f t="shared" si="226"/>
        <v>0</v>
      </c>
      <c r="BF2079" t="str">
        <f>IFERROR(IF(OR(BD2079=338,BD2079=340,BD2079=341,BD2079=342,BD2079="342A",BD2079="342B"),PorcenRet(BD2079,BH2079,BI2079),INDEX(PORCENTAJEBUSCAR,MATCH(BD2079,CódigoRET,0),4)*1),"")</f>
        <v/>
      </c>
      <c r="BG2079">
        <f t="shared" si="227"/>
        <v>0</v>
      </c>
      <c r="BO2079">
        <f t="shared" si="228"/>
        <v>0</v>
      </c>
      <c r="CC2079">
        <f t="shared" si="229"/>
        <v>0</v>
      </c>
      <c r="CD2079">
        <f t="shared" si="230"/>
        <v>0</v>
      </c>
      <c r="CG2079">
        <f ca="1">IFERROR(INDIRECT("IVA!X"&amp;MATCH(MID(COMPRAS!C1979,1,2)&amp;MID(COMPRAS!F1979,1,2)&amp;MID(COMPRAS!D1979,1,2),IVA!W:W,0)),"SIN COD.")</f>
        <v>0</v>
      </c>
      <c r="CH2079">
        <f ca="1">IFERROR(INDIRECT("IVA!Y"&amp;MATCH(MID(COMPRAS!C1979,1,2)&amp;MID(COMPRAS!F1979,1,2)&amp;MID(COMPRAS!D1979,1,2),IVA!W:W,0)),"SIN COD.")</f>
        <v>0</v>
      </c>
    </row>
    <row r="2080" spans="1:86" x14ac:dyDescent="0.25">
      <c r="A2080"/>
      <c r="B2080"/>
      <c r="D2080"/>
      <c r="AL2080">
        <f t="shared" si="224"/>
        <v>0</v>
      </c>
      <c r="AQ2080">
        <f t="shared" si="225"/>
        <v>0</v>
      </c>
      <c r="AR2080" t="str">
        <f>IFERROR(IF(OR(AP2080=338,AP2080=340,AP2080=341,AP2080=342,AP2080="342A",AP2080="342B"),PorcenRet(AP2080,AT2080,AU2080),INDEX(PORCENTAJEBUSCAR,MATCH(AP2080,CódigoRET,0),4)*1),"")</f>
        <v/>
      </c>
      <c r="AS2080">
        <f t="shared" si="226"/>
        <v>0</v>
      </c>
      <c r="BF2080" t="str">
        <f>IFERROR(IF(OR(BD2080=338,BD2080=340,BD2080=341,BD2080=342,BD2080="342A",BD2080="342B"),PorcenRet(BD2080,BH2080,BI2080),INDEX(PORCENTAJEBUSCAR,MATCH(BD2080,CódigoRET,0),4)*1),"")</f>
        <v/>
      </c>
      <c r="BG2080">
        <f t="shared" si="227"/>
        <v>0</v>
      </c>
      <c r="BO2080">
        <f t="shared" si="228"/>
        <v>0</v>
      </c>
      <c r="CC2080">
        <f t="shared" si="229"/>
        <v>0</v>
      </c>
      <c r="CD2080">
        <f t="shared" si="230"/>
        <v>0</v>
      </c>
      <c r="CG2080">
        <f ca="1">IFERROR(INDIRECT("IVA!X"&amp;MATCH(MID(COMPRAS!C1980,1,2)&amp;MID(COMPRAS!F1980,1,2)&amp;MID(COMPRAS!D1980,1,2),IVA!W:W,0)),"SIN COD.")</f>
        <v>0</v>
      </c>
      <c r="CH2080">
        <f ca="1">IFERROR(INDIRECT("IVA!Y"&amp;MATCH(MID(COMPRAS!C1980,1,2)&amp;MID(COMPRAS!F1980,1,2)&amp;MID(COMPRAS!D1980,1,2),IVA!W:W,0)),"SIN COD.")</f>
        <v>0</v>
      </c>
    </row>
    <row r="2081" spans="1:86" x14ac:dyDescent="0.25">
      <c r="A2081"/>
      <c r="B2081"/>
      <c r="D2081"/>
      <c r="AL2081">
        <f t="shared" si="224"/>
        <v>0</v>
      </c>
      <c r="AQ2081">
        <f t="shared" si="225"/>
        <v>0</v>
      </c>
      <c r="AR2081" t="str">
        <f>IFERROR(IF(OR(AP2081=338,AP2081=340,AP2081=341,AP2081=342,AP2081="342A",AP2081="342B"),PorcenRet(AP2081,AT2081,AU2081),INDEX(PORCENTAJEBUSCAR,MATCH(AP2081,CódigoRET,0),4)*1),"")</f>
        <v/>
      </c>
      <c r="AS2081">
        <f t="shared" si="226"/>
        <v>0</v>
      </c>
      <c r="BF2081" t="str">
        <f>IFERROR(IF(OR(BD2081=338,BD2081=340,BD2081=341,BD2081=342,BD2081="342A",BD2081="342B"),PorcenRet(BD2081,BH2081,BI2081),INDEX(PORCENTAJEBUSCAR,MATCH(BD2081,CódigoRET,0),4)*1),"")</f>
        <v/>
      </c>
      <c r="BG2081">
        <f t="shared" si="227"/>
        <v>0</v>
      </c>
      <c r="BO2081">
        <f t="shared" si="228"/>
        <v>0</v>
      </c>
      <c r="CC2081">
        <f t="shared" si="229"/>
        <v>0</v>
      </c>
      <c r="CD2081">
        <f t="shared" si="230"/>
        <v>0</v>
      </c>
      <c r="CG2081">
        <f ca="1">IFERROR(INDIRECT("IVA!X"&amp;MATCH(MID(COMPRAS!C1981,1,2)&amp;MID(COMPRAS!F1981,1,2)&amp;MID(COMPRAS!D1981,1,2),IVA!W:W,0)),"SIN COD.")</f>
        <v>0</v>
      </c>
      <c r="CH2081">
        <f ca="1">IFERROR(INDIRECT("IVA!Y"&amp;MATCH(MID(COMPRAS!C1981,1,2)&amp;MID(COMPRAS!F1981,1,2)&amp;MID(COMPRAS!D1981,1,2),IVA!W:W,0)),"SIN COD.")</f>
        <v>0</v>
      </c>
    </row>
    <row r="2082" spans="1:86" x14ac:dyDescent="0.25">
      <c r="A2082"/>
      <c r="B2082"/>
      <c r="D2082"/>
      <c r="AL2082">
        <f t="shared" si="224"/>
        <v>0</v>
      </c>
      <c r="AQ2082">
        <f t="shared" si="225"/>
        <v>0</v>
      </c>
      <c r="AR2082" t="str">
        <f>IFERROR(IF(OR(AP2082=338,AP2082=340,AP2082=341,AP2082=342,AP2082="342A",AP2082="342B"),PorcenRet(AP2082,AT2082,AU2082),INDEX(PORCENTAJEBUSCAR,MATCH(AP2082,CódigoRET,0),4)*1),"")</f>
        <v/>
      </c>
      <c r="AS2082">
        <f t="shared" si="226"/>
        <v>0</v>
      </c>
      <c r="BF2082" t="str">
        <f>IFERROR(IF(OR(BD2082=338,BD2082=340,BD2082=341,BD2082=342,BD2082="342A",BD2082="342B"),PorcenRet(BD2082,BH2082,BI2082),INDEX(PORCENTAJEBUSCAR,MATCH(BD2082,CódigoRET,0),4)*1),"")</f>
        <v/>
      </c>
      <c r="BG2082">
        <f t="shared" si="227"/>
        <v>0</v>
      </c>
      <c r="BO2082">
        <f t="shared" si="228"/>
        <v>0</v>
      </c>
      <c r="CC2082">
        <f t="shared" si="229"/>
        <v>0</v>
      </c>
      <c r="CD2082">
        <f t="shared" si="230"/>
        <v>0</v>
      </c>
      <c r="CG2082">
        <f ca="1">IFERROR(INDIRECT("IVA!X"&amp;MATCH(MID(COMPRAS!C1982,1,2)&amp;MID(COMPRAS!F1982,1,2)&amp;MID(COMPRAS!D1982,1,2),IVA!W:W,0)),"SIN COD.")</f>
        <v>0</v>
      </c>
      <c r="CH2082">
        <f ca="1">IFERROR(INDIRECT("IVA!Y"&amp;MATCH(MID(COMPRAS!C1982,1,2)&amp;MID(COMPRAS!F1982,1,2)&amp;MID(COMPRAS!D1982,1,2),IVA!W:W,0)),"SIN COD.")</f>
        <v>0</v>
      </c>
    </row>
    <row r="2083" spans="1:86" x14ac:dyDescent="0.25">
      <c r="A2083"/>
      <c r="B2083"/>
      <c r="D2083"/>
      <c r="AL2083">
        <f t="shared" si="224"/>
        <v>0</v>
      </c>
      <c r="AQ2083">
        <f t="shared" si="225"/>
        <v>0</v>
      </c>
      <c r="AR2083" t="str">
        <f>IFERROR(IF(OR(AP2083=338,AP2083=340,AP2083=341,AP2083=342,AP2083="342A",AP2083="342B"),PorcenRet(AP2083,AT2083,AU2083),INDEX(PORCENTAJEBUSCAR,MATCH(AP2083,CódigoRET,0),4)*1),"")</f>
        <v/>
      </c>
      <c r="AS2083">
        <f t="shared" si="226"/>
        <v>0</v>
      </c>
      <c r="BF2083" t="str">
        <f>IFERROR(IF(OR(BD2083=338,BD2083=340,BD2083=341,BD2083=342,BD2083="342A",BD2083="342B"),PorcenRet(BD2083,BH2083,BI2083),INDEX(PORCENTAJEBUSCAR,MATCH(BD2083,CódigoRET,0),4)*1),"")</f>
        <v/>
      </c>
      <c r="BG2083">
        <f t="shared" si="227"/>
        <v>0</v>
      </c>
      <c r="BO2083">
        <f t="shared" si="228"/>
        <v>0</v>
      </c>
      <c r="CC2083">
        <f t="shared" si="229"/>
        <v>0</v>
      </c>
      <c r="CD2083">
        <f t="shared" si="230"/>
        <v>0</v>
      </c>
      <c r="CG2083">
        <f ca="1">IFERROR(INDIRECT("IVA!X"&amp;MATCH(MID(COMPRAS!C1983,1,2)&amp;MID(COMPRAS!F1983,1,2)&amp;MID(COMPRAS!D1983,1,2),IVA!W:W,0)),"SIN COD.")</f>
        <v>0</v>
      </c>
      <c r="CH2083">
        <f ca="1">IFERROR(INDIRECT("IVA!Y"&amp;MATCH(MID(COMPRAS!C1983,1,2)&amp;MID(COMPRAS!F1983,1,2)&amp;MID(COMPRAS!D1983,1,2),IVA!W:W,0)),"SIN COD.")</f>
        <v>0</v>
      </c>
    </row>
    <row r="2084" spans="1:86" x14ac:dyDescent="0.25">
      <c r="A2084"/>
      <c r="B2084"/>
      <c r="D2084"/>
      <c r="AL2084">
        <f t="shared" si="224"/>
        <v>0</v>
      </c>
      <c r="AQ2084">
        <f t="shared" si="225"/>
        <v>0</v>
      </c>
      <c r="AR2084" t="str">
        <f>IFERROR(IF(OR(AP2084=338,AP2084=340,AP2084=341,AP2084=342,AP2084="342A",AP2084="342B"),PorcenRet(AP2084,AT2084,AU2084),INDEX(PORCENTAJEBUSCAR,MATCH(AP2084,CódigoRET,0),4)*1),"")</f>
        <v/>
      </c>
      <c r="AS2084">
        <f t="shared" si="226"/>
        <v>0</v>
      </c>
      <c r="BF2084" t="str">
        <f>IFERROR(IF(OR(BD2084=338,BD2084=340,BD2084=341,BD2084=342,BD2084="342A",BD2084="342B"),PorcenRet(BD2084,BH2084,BI2084),INDEX(PORCENTAJEBUSCAR,MATCH(BD2084,CódigoRET,0),4)*1),"")</f>
        <v/>
      </c>
      <c r="BG2084">
        <f t="shared" si="227"/>
        <v>0</v>
      </c>
      <c r="BO2084">
        <f t="shared" si="228"/>
        <v>0</v>
      </c>
      <c r="CC2084">
        <f t="shared" si="229"/>
        <v>0</v>
      </c>
      <c r="CD2084">
        <f t="shared" si="230"/>
        <v>0</v>
      </c>
      <c r="CG2084">
        <f ca="1">IFERROR(INDIRECT("IVA!X"&amp;MATCH(MID(COMPRAS!C1984,1,2)&amp;MID(COMPRAS!F1984,1,2)&amp;MID(COMPRAS!D1984,1,2),IVA!W:W,0)),"SIN COD.")</f>
        <v>0</v>
      </c>
      <c r="CH2084">
        <f ca="1">IFERROR(INDIRECT("IVA!Y"&amp;MATCH(MID(COMPRAS!C1984,1,2)&amp;MID(COMPRAS!F1984,1,2)&amp;MID(COMPRAS!D1984,1,2),IVA!W:W,0)),"SIN COD.")</f>
        <v>0</v>
      </c>
    </row>
    <row r="2085" spans="1:86" x14ac:dyDescent="0.25">
      <c r="A2085"/>
      <c r="B2085"/>
      <c r="D2085"/>
      <c r="AL2085">
        <f t="shared" si="224"/>
        <v>0</v>
      </c>
      <c r="AQ2085">
        <f t="shared" si="225"/>
        <v>0</v>
      </c>
      <c r="AR2085" t="str">
        <f>IFERROR(IF(OR(AP2085=338,AP2085=340,AP2085=341,AP2085=342,AP2085="342A",AP2085="342B"),PorcenRet(AP2085,AT2085,AU2085),INDEX(PORCENTAJEBUSCAR,MATCH(AP2085,CódigoRET,0),4)*1),"")</f>
        <v/>
      </c>
      <c r="AS2085">
        <f t="shared" si="226"/>
        <v>0</v>
      </c>
      <c r="BF2085" t="str">
        <f>IFERROR(IF(OR(BD2085=338,BD2085=340,BD2085=341,BD2085=342,BD2085="342A",BD2085="342B"),PorcenRet(BD2085,BH2085,BI2085),INDEX(PORCENTAJEBUSCAR,MATCH(BD2085,CódigoRET,0),4)*1),"")</f>
        <v/>
      </c>
      <c r="BG2085">
        <f t="shared" si="227"/>
        <v>0</v>
      </c>
      <c r="BO2085">
        <f t="shared" si="228"/>
        <v>0</v>
      </c>
      <c r="CC2085">
        <f t="shared" si="229"/>
        <v>0</v>
      </c>
      <c r="CD2085">
        <f t="shared" si="230"/>
        <v>0</v>
      </c>
      <c r="CG2085">
        <f ca="1">IFERROR(INDIRECT("IVA!X"&amp;MATCH(MID(COMPRAS!C1985,1,2)&amp;MID(COMPRAS!F1985,1,2)&amp;MID(COMPRAS!D1985,1,2),IVA!W:W,0)),"SIN COD.")</f>
        <v>0</v>
      </c>
      <c r="CH2085">
        <f ca="1">IFERROR(INDIRECT("IVA!Y"&amp;MATCH(MID(COMPRAS!C1985,1,2)&amp;MID(COMPRAS!F1985,1,2)&amp;MID(COMPRAS!D1985,1,2),IVA!W:W,0)),"SIN COD.")</f>
        <v>0</v>
      </c>
    </row>
    <row r="2086" spans="1:86" x14ac:dyDescent="0.25">
      <c r="A2086"/>
      <c r="B2086"/>
      <c r="D2086"/>
      <c r="AL2086">
        <f t="shared" si="224"/>
        <v>0</v>
      </c>
      <c r="AQ2086">
        <f t="shared" si="225"/>
        <v>0</v>
      </c>
      <c r="AR2086" t="str">
        <f>IFERROR(IF(OR(AP2086=338,AP2086=340,AP2086=341,AP2086=342,AP2086="342A",AP2086="342B"),PorcenRet(AP2086,AT2086,AU2086),INDEX(PORCENTAJEBUSCAR,MATCH(AP2086,CódigoRET,0),4)*1),"")</f>
        <v/>
      </c>
      <c r="AS2086">
        <f t="shared" si="226"/>
        <v>0</v>
      </c>
      <c r="BF2086" t="str">
        <f>IFERROR(IF(OR(BD2086=338,BD2086=340,BD2086=341,BD2086=342,BD2086="342A",BD2086="342B"),PorcenRet(BD2086,BH2086,BI2086),INDEX(PORCENTAJEBUSCAR,MATCH(BD2086,CódigoRET,0),4)*1),"")</f>
        <v/>
      </c>
      <c r="BG2086">
        <f t="shared" si="227"/>
        <v>0</v>
      </c>
      <c r="BO2086">
        <f t="shared" si="228"/>
        <v>0</v>
      </c>
      <c r="CC2086">
        <f t="shared" si="229"/>
        <v>0</v>
      </c>
      <c r="CD2086">
        <f t="shared" si="230"/>
        <v>0</v>
      </c>
      <c r="CG2086">
        <f ca="1">IFERROR(INDIRECT("IVA!X"&amp;MATCH(MID(COMPRAS!C1986,1,2)&amp;MID(COMPRAS!F1986,1,2)&amp;MID(COMPRAS!D1986,1,2),IVA!W:W,0)),"SIN COD.")</f>
        <v>0</v>
      </c>
      <c r="CH2086">
        <f ca="1">IFERROR(INDIRECT("IVA!Y"&amp;MATCH(MID(COMPRAS!C1986,1,2)&amp;MID(COMPRAS!F1986,1,2)&amp;MID(COMPRAS!D1986,1,2),IVA!W:W,0)),"SIN COD.")</f>
        <v>0</v>
      </c>
    </row>
    <row r="2087" spans="1:86" x14ac:dyDescent="0.25">
      <c r="A2087"/>
      <c r="B2087"/>
      <c r="D2087"/>
      <c r="AL2087">
        <f t="shared" si="224"/>
        <v>0</v>
      </c>
      <c r="AQ2087">
        <f t="shared" si="225"/>
        <v>0</v>
      </c>
      <c r="AR2087" t="str">
        <f>IFERROR(IF(OR(AP2087=338,AP2087=340,AP2087=341,AP2087=342,AP2087="342A",AP2087="342B"),PorcenRet(AP2087,AT2087,AU2087),INDEX(PORCENTAJEBUSCAR,MATCH(AP2087,CódigoRET,0),4)*1),"")</f>
        <v/>
      </c>
      <c r="AS2087">
        <f t="shared" si="226"/>
        <v>0</v>
      </c>
      <c r="BF2087" t="str">
        <f>IFERROR(IF(OR(BD2087=338,BD2087=340,BD2087=341,BD2087=342,BD2087="342A",BD2087="342B"),PorcenRet(BD2087,BH2087,BI2087),INDEX(PORCENTAJEBUSCAR,MATCH(BD2087,CódigoRET,0),4)*1),"")</f>
        <v/>
      </c>
      <c r="BG2087">
        <f t="shared" si="227"/>
        <v>0</v>
      </c>
      <c r="BO2087">
        <f t="shared" si="228"/>
        <v>0</v>
      </c>
      <c r="CC2087">
        <f t="shared" si="229"/>
        <v>0</v>
      </c>
      <c r="CD2087">
        <f t="shared" si="230"/>
        <v>0</v>
      </c>
      <c r="CG2087">
        <f ca="1">IFERROR(INDIRECT("IVA!X"&amp;MATCH(MID(COMPRAS!C1987,1,2)&amp;MID(COMPRAS!F1987,1,2)&amp;MID(COMPRAS!D1987,1,2),IVA!W:W,0)),"SIN COD.")</f>
        <v>0</v>
      </c>
      <c r="CH2087">
        <f ca="1">IFERROR(INDIRECT("IVA!Y"&amp;MATCH(MID(COMPRAS!C1987,1,2)&amp;MID(COMPRAS!F1987,1,2)&amp;MID(COMPRAS!D1987,1,2),IVA!W:W,0)),"SIN COD.")</f>
        <v>0</v>
      </c>
    </row>
    <row r="2088" spans="1:86" x14ac:dyDescent="0.25">
      <c r="A2088"/>
      <c r="B2088"/>
      <c r="D2088"/>
      <c r="AL2088">
        <f t="shared" si="224"/>
        <v>0</v>
      </c>
      <c r="AQ2088">
        <f t="shared" si="225"/>
        <v>0</v>
      </c>
      <c r="AR2088" t="str">
        <f>IFERROR(IF(OR(AP2088=338,AP2088=340,AP2088=341,AP2088=342,AP2088="342A",AP2088="342B"),PorcenRet(AP2088,AT2088,AU2088),INDEX(PORCENTAJEBUSCAR,MATCH(AP2088,CódigoRET,0),4)*1),"")</f>
        <v/>
      </c>
      <c r="AS2088">
        <f t="shared" si="226"/>
        <v>0</v>
      </c>
      <c r="BF2088" t="str">
        <f>IFERROR(IF(OR(BD2088=338,BD2088=340,BD2088=341,BD2088=342,BD2088="342A",BD2088="342B"),PorcenRet(BD2088,BH2088,BI2088),INDEX(PORCENTAJEBUSCAR,MATCH(BD2088,CódigoRET,0),4)*1),"")</f>
        <v/>
      </c>
      <c r="BG2088">
        <f t="shared" si="227"/>
        <v>0</v>
      </c>
      <c r="BO2088">
        <f t="shared" si="228"/>
        <v>0</v>
      </c>
      <c r="CC2088">
        <f t="shared" si="229"/>
        <v>0</v>
      </c>
      <c r="CD2088">
        <f t="shared" si="230"/>
        <v>0</v>
      </c>
      <c r="CG2088">
        <f ca="1">IFERROR(INDIRECT("IVA!X"&amp;MATCH(MID(COMPRAS!C1988,1,2)&amp;MID(COMPRAS!F1988,1,2)&amp;MID(COMPRAS!D1988,1,2),IVA!W:W,0)),"SIN COD.")</f>
        <v>0</v>
      </c>
      <c r="CH2088">
        <f ca="1">IFERROR(INDIRECT("IVA!Y"&amp;MATCH(MID(COMPRAS!C1988,1,2)&amp;MID(COMPRAS!F1988,1,2)&amp;MID(COMPRAS!D1988,1,2),IVA!W:W,0)),"SIN COD.")</f>
        <v>0</v>
      </c>
    </row>
    <row r="2089" spans="1:86" x14ac:dyDescent="0.25">
      <c r="A2089"/>
      <c r="B2089"/>
      <c r="D2089"/>
      <c r="AL2089">
        <f t="shared" si="224"/>
        <v>0</v>
      </c>
      <c r="AQ2089">
        <f t="shared" si="225"/>
        <v>0</v>
      </c>
      <c r="AR2089" t="str">
        <f>IFERROR(IF(OR(AP2089=338,AP2089=340,AP2089=341,AP2089=342,AP2089="342A",AP2089="342B"),PorcenRet(AP2089,AT2089,AU2089),INDEX(PORCENTAJEBUSCAR,MATCH(AP2089,CódigoRET,0),4)*1),"")</f>
        <v/>
      </c>
      <c r="AS2089">
        <f t="shared" si="226"/>
        <v>0</v>
      </c>
      <c r="BF2089" t="str">
        <f>IFERROR(IF(OR(BD2089=338,BD2089=340,BD2089=341,BD2089=342,BD2089="342A",BD2089="342B"),PorcenRet(BD2089,BH2089,BI2089),INDEX(PORCENTAJEBUSCAR,MATCH(BD2089,CódigoRET,0),4)*1),"")</f>
        <v/>
      </c>
      <c r="BG2089">
        <f t="shared" si="227"/>
        <v>0</v>
      </c>
      <c r="BO2089">
        <f t="shared" si="228"/>
        <v>0</v>
      </c>
      <c r="CC2089">
        <f t="shared" si="229"/>
        <v>0</v>
      </c>
      <c r="CD2089">
        <f t="shared" si="230"/>
        <v>0</v>
      </c>
      <c r="CG2089">
        <f ca="1">IFERROR(INDIRECT("IVA!X"&amp;MATCH(MID(COMPRAS!C1989,1,2)&amp;MID(COMPRAS!F1989,1,2)&amp;MID(COMPRAS!D1989,1,2),IVA!W:W,0)),"SIN COD.")</f>
        <v>0</v>
      </c>
      <c r="CH2089">
        <f ca="1">IFERROR(INDIRECT("IVA!Y"&amp;MATCH(MID(COMPRAS!C1989,1,2)&amp;MID(COMPRAS!F1989,1,2)&amp;MID(COMPRAS!D1989,1,2),IVA!W:W,0)),"SIN COD.")</f>
        <v>0</v>
      </c>
    </row>
    <row r="2090" spans="1:86" x14ac:dyDescent="0.25">
      <c r="A2090"/>
      <c r="B2090"/>
      <c r="D2090"/>
      <c r="AL2090">
        <f t="shared" si="224"/>
        <v>0</v>
      </c>
      <c r="AQ2090">
        <f t="shared" si="225"/>
        <v>0</v>
      </c>
      <c r="AR2090" t="str">
        <f>IFERROR(IF(OR(AP2090=338,AP2090=340,AP2090=341,AP2090=342,AP2090="342A",AP2090="342B"),PorcenRet(AP2090,AT2090,AU2090),INDEX(PORCENTAJEBUSCAR,MATCH(AP2090,CódigoRET,0),4)*1),"")</f>
        <v/>
      </c>
      <c r="AS2090">
        <f t="shared" si="226"/>
        <v>0</v>
      </c>
      <c r="BF2090" t="str">
        <f>IFERROR(IF(OR(BD2090=338,BD2090=340,BD2090=341,BD2090=342,BD2090="342A",BD2090="342B"),PorcenRet(BD2090,BH2090,BI2090),INDEX(PORCENTAJEBUSCAR,MATCH(BD2090,CódigoRET,0),4)*1),"")</f>
        <v/>
      </c>
      <c r="BG2090">
        <f t="shared" si="227"/>
        <v>0</v>
      </c>
      <c r="BO2090">
        <f t="shared" si="228"/>
        <v>0</v>
      </c>
      <c r="CC2090">
        <f t="shared" si="229"/>
        <v>0</v>
      </c>
      <c r="CD2090">
        <f t="shared" si="230"/>
        <v>0</v>
      </c>
      <c r="CG2090">
        <f ca="1">IFERROR(INDIRECT("IVA!X"&amp;MATCH(MID(COMPRAS!C1990,1,2)&amp;MID(COMPRAS!F1990,1,2)&amp;MID(COMPRAS!D1990,1,2),IVA!W:W,0)),"SIN COD.")</f>
        <v>0</v>
      </c>
      <c r="CH2090">
        <f ca="1">IFERROR(INDIRECT("IVA!Y"&amp;MATCH(MID(COMPRAS!C1990,1,2)&amp;MID(COMPRAS!F1990,1,2)&amp;MID(COMPRAS!D1990,1,2),IVA!W:W,0)),"SIN COD.")</f>
        <v>0</v>
      </c>
    </row>
    <row r="2091" spans="1:86" x14ac:dyDescent="0.25">
      <c r="A2091"/>
      <c r="B2091"/>
      <c r="D2091"/>
      <c r="AL2091">
        <f t="shared" si="224"/>
        <v>0</v>
      </c>
      <c r="AQ2091">
        <f t="shared" si="225"/>
        <v>0</v>
      </c>
      <c r="AR2091" t="str">
        <f>IFERROR(IF(OR(AP2091=338,AP2091=340,AP2091=341,AP2091=342,AP2091="342A",AP2091="342B"),PorcenRet(AP2091,AT2091,AU2091),INDEX(PORCENTAJEBUSCAR,MATCH(AP2091,CódigoRET,0),4)*1),"")</f>
        <v/>
      </c>
      <c r="AS2091">
        <f t="shared" si="226"/>
        <v>0</v>
      </c>
      <c r="BF2091" t="str">
        <f>IFERROR(IF(OR(BD2091=338,BD2091=340,BD2091=341,BD2091=342,BD2091="342A",BD2091="342B"),PorcenRet(BD2091,BH2091,BI2091),INDEX(PORCENTAJEBUSCAR,MATCH(BD2091,CódigoRET,0),4)*1),"")</f>
        <v/>
      </c>
      <c r="BG2091">
        <f t="shared" si="227"/>
        <v>0</v>
      </c>
      <c r="BO2091">
        <f t="shared" si="228"/>
        <v>0</v>
      </c>
      <c r="CC2091">
        <f t="shared" si="229"/>
        <v>0</v>
      </c>
      <c r="CD2091">
        <f t="shared" si="230"/>
        <v>0</v>
      </c>
      <c r="CG2091">
        <f ca="1">IFERROR(INDIRECT("IVA!X"&amp;MATCH(MID(COMPRAS!C1991,1,2)&amp;MID(COMPRAS!F1991,1,2)&amp;MID(COMPRAS!D1991,1,2),IVA!W:W,0)),"SIN COD.")</f>
        <v>0</v>
      </c>
      <c r="CH2091">
        <f ca="1">IFERROR(INDIRECT("IVA!Y"&amp;MATCH(MID(COMPRAS!C1991,1,2)&amp;MID(COMPRAS!F1991,1,2)&amp;MID(COMPRAS!D1991,1,2),IVA!W:W,0)),"SIN COD.")</f>
        <v>0</v>
      </c>
    </row>
    <row r="2092" spans="1:86" x14ac:dyDescent="0.25">
      <c r="A2092"/>
      <c r="B2092"/>
      <c r="D2092"/>
      <c r="AL2092">
        <f t="shared" si="224"/>
        <v>0</v>
      </c>
      <c r="AQ2092">
        <f t="shared" si="225"/>
        <v>0</v>
      </c>
      <c r="AR2092" t="str">
        <f>IFERROR(IF(OR(AP2092=338,AP2092=340,AP2092=341,AP2092=342,AP2092="342A",AP2092="342B"),PorcenRet(AP2092,AT2092,AU2092),INDEX(PORCENTAJEBUSCAR,MATCH(AP2092,CódigoRET,0),4)*1),"")</f>
        <v/>
      </c>
      <c r="AS2092">
        <f t="shared" si="226"/>
        <v>0</v>
      </c>
      <c r="BF2092" t="str">
        <f>IFERROR(IF(OR(BD2092=338,BD2092=340,BD2092=341,BD2092=342,BD2092="342A",BD2092="342B"),PorcenRet(BD2092,BH2092,BI2092),INDEX(PORCENTAJEBUSCAR,MATCH(BD2092,CódigoRET,0),4)*1),"")</f>
        <v/>
      </c>
      <c r="BG2092">
        <f t="shared" si="227"/>
        <v>0</v>
      </c>
      <c r="BO2092">
        <f t="shared" si="228"/>
        <v>0</v>
      </c>
      <c r="CC2092">
        <f t="shared" si="229"/>
        <v>0</v>
      </c>
      <c r="CD2092">
        <f t="shared" si="230"/>
        <v>0</v>
      </c>
      <c r="CG2092">
        <f ca="1">IFERROR(INDIRECT("IVA!X"&amp;MATCH(MID(COMPRAS!C1992,1,2)&amp;MID(COMPRAS!F1992,1,2)&amp;MID(COMPRAS!D1992,1,2),IVA!W:W,0)),"SIN COD.")</f>
        <v>0</v>
      </c>
      <c r="CH2092">
        <f ca="1">IFERROR(INDIRECT("IVA!Y"&amp;MATCH(MID(COMPRAS!C1992,1,2)&amp;MID(COMPRAS!F1992,1,2)&amp;MID(COMPRAS!D1992,1,2),IVA!W:W,0)),"SIN COD.")</f>
        <v>0</v>
      </c>
    </row>
    <row r="2093" spans="1:86" x14ac:dyDescent="0.25">
      <c r="A2093"/>
      <c r="B2093"/>
      <c r="D2093"/>
      <c r="AL2093">
        <f t="shared" si="224"/>
        <v>0</v>
      </c>
      <c r="AQ2093">
        <f t="shared" si="225"/>
        <v>0</v>
      </c>
      <c r="AR2093" t="str">
        <f>IFERROR(IF(OR(AP2093=338,AP2093=340,AP2093=341,AP2093=342,AP2093="342A",AP2093="342B"),PorcenRet(AP2093,AT2093,AU2093),INDEX(PORCENTAJEBUSCAR,MATCH(AP2093,CódigoRET,0),4)*1),"")</f>
        <v/>
      </c>
      <c r="AS2093">
        <f t="shared" si="226"/>
        <v>0</v>
      </c>
      <c r="BF2093" t="str">
        <f>IFERROR(IF(OR(BD2093=338,BD2093=340,BD2093=341,BD2093=342,BD2093="342A",BD2093="342B"),PorcenRet(BD2093,BH2093,BI2093),INDEX(PORCENTAJEBUSCAR,MATCH(BD2093,CódigoRET,0),4)*1),"")</f>
        <v/>
      </c>
      <c r="BG2093">
        <f t="shared" si="227"/>
        <v>0</v>
      </c>
      <c r="BO2093">
        <f t="shared" si="228"/>
        <v>0</v>
      </c>
      <c r="CC2093">
        <f t="shared" si="229"/>
        <v>0</v>
      </c>
      <c r="CD2093">
        <f t="shared" si="230"/>
        <v>0</v>
      </c>
      <c r="CG2093">
        <f ca="1">IFERROR(INDIRECT("IVA!X"&amp;MATCH(MID(COMPRAS!C1993,1,2)&amp;MID(COMPRAS!F1993,1,2)&amp;MID(COMPRAS!D1993,1,2),IVA!W:W,0)),"SIN COD.")</f>
        <v>0</v>
      </c>
      <c r="CH2093">
        <f ca="1">IFERROR(INDIRECT("IVA!Y"&amp;MATCH(MID(COMPRAS!C1993,1,2)&amp;MID(COMPRAS!F1993,1,2)&amp;MID(COMPRAS!D1993,1,2),IVA!W:W,0)),"SIN COD.")</f>
        <v>0</v>
      </c>
    </row>
    <row r="2094" spans="1:86" x14ac:dyDescent="0.25">
      <c r="A2094"/>
      <c r="B2094"/>
      <c r="D2094"/>
      <c r="AL2094">
        <f t="shared" si="224"/>
        <v>0</v>
      </c>
      <c r="AQ2094">
        <f t="shared" si="225"/>
        <v>0</v>
      </c>
      <c r="AR2094" t="str">
        <f>IFERROR(IF(OR(AP2094=338,AP2094=340,AP2094=341,AP2094=342,AP2094="342A",AP2094="342B"),PorcenRet(AP2094,AT2094,AU2094),INDEX(PORCENTAJEBUSCAR,MATCH(AP2094,CódigoRET,0),4)*1),"")</f>
        <v/>
      </c>
      <c r="AS2094">
        <f t="shared" si="226"/>
        <v>0</v>
      </c>
      <c r="BF2094" t="str">
        <f>IFERROR(IF(OR(BD2094=338,BD2094=340,BD2094=341,BD2094=342,BD2094="342A",BD2094="342B"),PorcenRet(BD2094,BH2094,BI2094),INDEX(PORCENTAJEBUSCAR,MATCH(BD2094,CódigoRET,0),4)*1),"")</f>
        <v/>
      </c>
      <c r="BG2094">
        <f t="shared" si="227"/>
        <v>0</v>
      </c>
      <c r="BO2094">
        <f t="shared" si="228"/>
        <v>0</v>
      </c>
      <c r="CC2094">
        <f t="shared" si="229"/>
        <v>0</v>
      </c>
      <c r="CD2094">
        <f t="shared" si="230"/>
        <v>0</v>
      </c>
      <c r="CG2094">
        <f ca="1">IFERROR(INDIRECT("IVA!X"&amp;MATCH(MID(COMPRAS!C1994,1,2)&amp;MID(COMPRAS!F1994,1,2)&amp;MID(COMPRAS!D1994,1,2),IVA!W:W,0)),"SIN COD.")</f>
        <v>0</v>
      </c>
      <c r="CH2094">
        <f ca="1">IFERROR(INDIRECT("IVA!Y"&amp;MATCH(MID(COMPRAS!C1994,1,2)&amp;MID(COMPRAS!F1994,1,2)&amp;MID(COMPRAS!D1994,1,2),IVA!W:W,0)),"SIN COD.")</f>
        <v>0</v>
      </c>
    </row>
    <row r="2095" spans="1:86" x14ac:dyDescent="0.25">
      <c r="A2095"/>
      <c r="B2095"/>
      <c r="D2095"/>
      <c r="AL2095">
        <f t="shared" si="224"/>
        <v>0</v>
      </c>
      <c r="AQ2095">
        <f t="shared" si="225"/>
        <v>0</v>
      </c>
      <c r="AR2095" t="str">
        <f>IFERROR(IF(OR(AP2095=338,AP2095=340,AP2095=341,AP2095=342,AP2095="342A",AP2095="342B"),PorcenRet(AP2095,AT2095,AU2095),INDEX(PORCENTAJEBUSCAR,MATCH(AP2095,CódigoRET,0),4)*1),"")</f>
        <v/>
      </c>
      <c r="AS2095">
        <f t="shared" si="226"/>
        <v>0</v>
      </c>
      <c r="BF2095" t="str">
        <f>IFERROR(IF(OR(BD2095=338,BD2095=340,BD2095=341,BD2095=342,BD2095="342A",BD2095="342B"),PorcenRet(BD2095,BH2095,BI2095),INDEX(PORCENTAJEBUSCAR,MATCH(BD2095,CódigoRET,0),4)*1),"")</f>
        <v/>
      </c>
      <c r="BG2095">
        <f t="shared" si="227"/>
        <v>0</v>
      </c>
      <c r="BO2095">
        <f t="shared" si="228"/>
        <v>0</v>
      </c>
      <c r="CC2095">
        <f t="shared" si="229"/>
        <v>0</v>
      </c>
      <c r="CD2095">
        <f t="shared" si="230"/>
        <v>0</v>
      </c>
      <c r="CG2095">
        <f ca="1">IFERROR(INDIRECT("IVA!X"&amp;MATCH(MID(COMPRAS!C1995,1,2)&amp;MID(COMPRAS!F1995,1,2)&amp;MID(COMPRAS!D1995,1,2),IVA!W:W,0)),"SIN COD.")</f>
        <v>0</v>
      </c>
      <c r="CH2095">
        <f ca="1">IFERROR(INDIRECT("IVA!Y"&amp;MATCH(MID(COMPRAS!C1995,1,2)&amp;MID(COMPRAS!F1995,1,2)&amp;MID(COMPRAS!D1995,1,2),IVA!W:W,0)),"SIN COD.")</f>
        <v>0</v>
      </c>
    </row>
    <row r="2096" spans="1:86" x14ac:dyDescent="0.25">
      <c r="A2096"/>
      <c r="B2096"/>
      <c r="D2096"/>
      <c r="AL2096">
        <f t="shared" si="224"/>
        <v>0</v>
      </c>
      <c r="AQ2096">
        <f t="shared" si="225"/>
        <v>0</v>
      </c>
      <c r="AR2096" t="str">
        <f>IFERROR(IF(OR(AP2096=338,AP2096=340,AP2096=341,AP2096=342,AP2096="342A",AP2096="342B"),PorcenRet(AP2096,AT2096,AU2096),INDEX(PORCENTAJEBUSCAR,MATCH(AP2096,CódigoRET,0),4)*1),"")</f>
        <v/>
      </c>
      <c r="AS2096">
        <f t="shared" si="226"/>
        <v>0</v>
      </c>
      <c r="BF2096" t="str">
        <f>IFERROR(IF(OR(BD2096=338,BD2096=340,BD2096=341,BD2096=342,BD2096="342A",BD2096="342B"),PorcenRet(BD2096,BH2096,BI2096),INDEX(PORCENTAJEBUSCAR,MATCH(BD2096,CódigoRET,0),4)*1),"")</f>
        <v/>
      </c>
      <c r="BG2096">
        <f t="shared" si="227"/>
        <v>0</v>
      </c>
      <c r="BO2096">
        <f t="shared" si="228"/>
        <v>0</v>
      </c>
      <c r="CC2096">
        <f t="shared" si="229"/>
        <v>0</v>
      </c>
      <c r="CD2096">
        <f t="shared" si="230"/>
        <v>0</v>
      </c>
      <c r="CG2096">
        <f ca="1">IFERROR(INDIRECT("IVA!X"&amp;MATCH(MID(COMPRAS!C1996,1,2)&amp;MID(COMPRAS!F1996,1,2)&amp;MID(COMPRAS!D1996,1,2),IVA!W:W,0)),"SIN COD.")</f>
        <v>0</v>
      </c>
      <c r="CH2096">
        <f ca="1">IFERROR(INDIRECT("IVA!Y"&amp;MATCH(MID(COMPRAS!C1996,1,2)&amp;MID(COMPRAS!F1996,1,2)&amp;MID(COMPRAS!D1996,1,2),IVA!W:W,0)),"SIN COD.")</f>
        <v>0</v>
      </c>
    </row>
    <row r="2097" spans="1:86" x14ac:dyDescent="0.25">
      <c r="A2097"/>
      <c r="B2097"/>
      <c r="D2097"/>
      <c r="AL2097">
        <f t="shared" si="224"/>
        <v>0</v>
      </c>
      <c r="AQ2097">
        <f t="shared" si="225"/>
        <v>0</v>
      </c>
      <c r="AR2097" t="str">
        <f>IFERROR(IF(OR(AP2097=338,AP2097=340,AP2097=341,AP2097=342,AP2097="342A",AP2097="342B"),PorcenRet(AP2097,AT2097,AU2097),INDEX(PORCENTAJEBUSCAR,MATCH(AP2097,CódigoRET,0),4)*1),"")</f>
        <v/>
      </c>
      <c r="AS2097">
        <f t="shared" si="226"/>
        <v>0</v>
      </c>
      <c r="BF2097" t="str">
        <f>IFERROR(IF(OR(BD2097=338,BD2097=340,BD2097=341,BD2097=342,BD2097="342A",BD2097="342B"),PorcenRet(BD2097,BH2097,BI2097),INDEX(PORCENTAJEBUSCAR,MATCH(BD2097,CódigoRET,0),4)*1),"")</f>
        <v/>
      </c>
      <c r="BG2097">
        <f t="shared" si="227"/>
        <v>0</v>
      </c>
      <c r="BO2097">
        <f t="shared" si="228"/>
        <v>0</v>
      </c>
      <c r="CC2097">
        <f t="shared" si="229"/>
        <v>0</v>
      </c>
      <c r="CD2097">
        <f t="shared" si="230"/>
        <v>0</v>
      </c>
      <c r="CG2097">
        <f ca="1">IFERROR(INDIRECT("IVA!X"&amp;MATCH(MID(COMPRAS!C1997,1,2)&amp;MID(COMPRAS!F1997,1,2)&amp;MID(COMPRAS!D1997,1,2),IVA!W:W,0)),"SIN COD.")</f>
        <v>0</v>
      </c>
      <c r="CH2097">
        <f ca="1">IFERROR(INDIRECT("IVA!Y"&amp;MATCH(MID(COMPRAS!C1997,1,2)&amp;MID(COMPRAS!F1997,1,2)&amp;MID(COMPRAS!D1997,1,2),IVA!W:W,0)),"SIN COD.")</f>
        <v>0</v>
      </c>
    </row>
    <row r="2098" spans="1:86" x14ac:dyDescent="0.25">
      <c r="A2098"/>
      <c r="B2098"/>
      <c r="D2098"/>
      <c r="AL2098">
        <f t="shared" si="224"/>
        <v>0</v>
      </c>
      <c r="AQ2098">
        <f t="shared" si="225"/>
        <v>0</v>
      </c>
      <c r="AR2098" t="str">
        <f>IFERROR(IF(OR(AP2098=338,AP2098=340,AP2098=341,AP2098=342,AP2098="342A",AP2098="342B"),PorcenRet(AP2098,AT2098,AU2098),INDEX(PORCENTAJEBUSCAR,MATCH(AP2098,CódigoRET,0),4)*1),"")</f>
        <v/>
      </c>
      <c r="AS2098">
        <f t="shared" si="226"/>
        <v>0</v>
      </c>
      <c r="BF2098" t="str">
        <f>IFERROR(IF(OR(BD2098=338,BD2098=340,BD2098=341,BD2098=342,BD2098="342A",BD2098="342B"),PorcenRet(BD2098,BH2098,BI2098),INDEX(PORCENTAJEBUSCAR,MATCH(BD2098,CódigoRET,0),4)*1),"")</f>
        <v/>
      </c>
      <c r="BG2098">
        <f t="shared" si="227"/>
        <v>0</v>
      </c>
      <c r="BO2098">
        <f t="shared" si="228"/>
        <v>0</v>
      </c>
      <c r="CC2098">
        <f t="shared" si="229"/>
        <v>0</v>
      </c>
      <c r="CD2098">
        <f t="shared" si="230"/>
        <v>0</v>
      </c>
      <c r="CG2098">
        <f ca="1">IFERROR(INDIRECT("IVA!X"&amp;MATCH(MID(COMPRAS!C1998,1,2)&amp;MID(COMPRAS!F1998,1,2)&amp;MID(COMPRAS!D1998,1,2),IVA!W:W,0)),"SIN COD.")</f>
        <v>0</v>
      </c>
      <c r="CH2098">
        <f ca="1">IFERROR(INDIRECT("IVA!Y"&amp;MATCH(MID(COMPRAS!C1998,1,2)&amp;MID(COMPRAS!F1998,1,2)&amp;MID(COMPRAS!D1998,1,2),IVA!W:W,0)),"SIN COD.")</f>
        <v>0</v>
      </c>
    </row>
    <row r="2099" spans="1:86" x14ac:dyDescent="0.25">
      <c r="A2099"/>
      <c r="B2099"/>
      <c r="D2099"/>
      <c r="AL2099">
        <f t="shared" si="224"/>
        <v>0</v>
      </c>
      <c r="AQ2099">
        <f t="shared" si="225"/>
        <v>0</v>
      </c>
      <c r="AR2099" t="str">
        <f>IFERROR(IF(OR(AP2099=338,AP2099=340,AP2099=341,AP2099=342,AP2099="342A",AP2099="342B"),PorcenRet(AP2099,AT2099,AU2099),INDEX(PORCENTAJEBUSCAR,MATCH(AP2099,CódigoRET,0),4)*1),"")</f>
        <v/>
      </c>
      <c r="AS2099">
        <f t="shared" si="226"/>
        <v>0</v>
      </c>
      <c r="BF2099" t="str">
        <f>IFERROR(IF(OR(BD2099=338,BD2099=340,BD2099=341,BD2099=342,BD2099="342A",BD2099="342B"),PorcenRet(BD2099,BH2099,BI2099),INDEX(PORCENTAJEBUSCAR,MATCH(BD2099,CódigoRET,0),4)*1),"")</f>
        <v/>
      </c>
      <c r="BG2099">
        <f t="shared" si="227"/>
        <v>0</v>
      </c>
      <c r="BO2099">
        <f t="shared" si="228"/>
        <v>0</v>
      </c>
      <c r="CC2099">
        <f t="shared" si="229"/>
        <v>0</v>
      </c>
      <c r="CD2099">
        <f t="shared" si="230"/>
        <v>0</v>
      </c>
      <c r="CG2099">
        <f ca="1">IFERROR(INDIRECT("IVA!X"&amp;MATCH(MID(COMPRAS!C1999,1,2)&amp;MID(COMPRAS!F1999,1,2)&amp;MID(COMPRAS!D1999,1,2),IVA!W:W,0)),"SIN COD.")</f>
        <v>0</v>
      </c>
      <c r="CH2099">
        <f ca="1">IFERROR(INDIRECT("IVA!Y"&amp;MATCH(MID(COMPRAS!C1999,1,2)&amp;MID(COMPRAS!F1999,1,2)&amp;MID(COMPRAS!D1999,1,2),IVA!W:W,0)),"SIN COD.")</f>
        <v>0</v>
      </c>
    </row>
    <row r="2100" spans="1:86" x14ac:dyDescent="0.25">
      <c r="A2100"/>
      <c r="B2100"/>
      <c r="D2100"/>
      <c r="AL2100">
        <f t="shared" si="224"/>
        <v>0</v>
      </c>
      <c r="AQ2100">
        <f t="shared" si="225"/>
        <v>0</v>
      </c>
      <c r="AR2100" t="str">
        <f>IFERROR(IF(OR(AP2100=338,AP2100=340,AP2100=341,AP2100=342,AP2100="342A",AP2100="342B"),PorcenRet(AP2100,AT2100,AU2100),INDEX(PORCENTAJEBUSCAR,MATCH(AP2100,CódigoRET,0),4)*1),"")</f>
        <v/>
      </c>
      <c r="AS2100">
        <f t="shared" si="226"/>
        <v>0</v>
      </c>
      <c r="BF2100" t="str">
        <f>IFERROR(IF(OR(BD2100=338,BD2100=340,BD2100=341,BD2100=342,BD2100="342A",BD2100="342B"),PorcenRet(BD2100,BH2100,BI2100),INDEX(PORCENTAJEBUSCAR,MATCH(BD2100,CódigoRET,0),4)*1),"")</f>
        <v/>
      </c>
      <c r="BG2100">
        <f t="shared" si="227"/>
        <v>0</v>
      </c>
      <c r="BO2100">
        <f t="shared" si="228"/>
        <v>0</v>
      </c>
      <c r="CC2100">
        <f t="shared" si="229"/>
        <v>0</v>
      </c>
      <c r="CD2100">
        <f t="shared" si="230"/>
        <v>0</v>
      </c>
      <c r="CG2100">
        <f ca="1">IFERROR(INDIRECT("IVA!X"&amp;MATCH(MID(COMPRAS!C2000,1,2)&amp;MID(COMPRAS!F2000,1,2)&amp;MID(COMPRAS!D2000,1,2),IVA!W:W,0)),"SIN COD.")</f>
        <v>0</v>
      </c>
      <c r="CH2100">
        <f ca="1">IFERROR(INDIRECT("IVA!Y"&amp;MATCH(MID(COMPRAS!C2000,1,2)&amp;MID(COMPRAS!F2000,1,2)&amp;MID(COMPRAS!D2000,1,2),IVA!W:W,0)),"SIN COD.")</f>
        <v>0</v>
      </c>
    </row>
    <row r="2101" spans="1:86" x14ac:dyDescent="0.25">
      <c r="A2101"/>
      <c r="B2101"/>
      <c r="D2101"/>
      <c r="AL2101">
        <f t="shared" si="224"/>
        <v>0</v>
      </c>
      <c r="AQ2101">
        <f t="shared" si="225"/>
        <v>0</v>
      </c>
      <c r="AR2101" t="str">
        <f>IFERROR(IF(OR(AP2101=338,AP2101=340,AP2101=341,AP2101=342,AP2101="342A",AP2101="342B"),PorcenRet(AP2101,AT2101,AU2101),INDEX(PORCENTAJEBUSCAR,MATCH(AP2101,CódigoRET,0),4)*1),"")</f>
        <v/>
      </c>
      <c r="AS2101">
        <f t="shared" si="226"/>
        <v>0</v>
      </c>
      <c r="BF2101" t="str">
        <f>IFERROR(IF(OR(BD2101=338,BD2101=340,BD2101=341,BD2101=342,BD2101="342A",BD2101="342B"),PorcenRet(BD2101,BH2101,BI2101),INDEX(PORCENTAJEBUSCAR,MATCH(BD2101,CódigoRET,0),4)*1),"")</f>
        <v/>
      </c>
      <c r="BG2101">
        <f t="shared" si="227"/>
        <v>0</v>
      </c>
      <c r="BO2101">
        <f t="shared" si="228"/>
        <v>0</v>
      </c>
      <c r="CC2101">
        <f t="shared" si="229"/>
        <v>0</v>
      </c>
      <c r="CD2101">
        <f t="shared" si="230"/>
        <v>0</v>
      </c>
      <c r="CG2101">
        <f ca="1">IFERROR(INDIRECT("IVA!X"&amp;MATCH(MID(COMPRAS!C2001,1,2)&amp;MID(COMPRAS!F2001,1,2)&amp;MID(COMPRAS!D2001,1,2),IVA!W:W,0)),"SIN COD.")</f>
        <v>0</v>
      </c>
      <c r="CH2101">
        <f ca="1">IFERROR(INDIRECT("IVA!Y"&amp;MATCH(MID(COMPRAS!C2001,1,2)&amp;MID(COMPRAS!F2001,1,2)&amp;MID(COMPRAS!D2001,1,2),IVA!W:W,0)),"SIN COD.")</f>
        <v>0</v>
      </c>
    </row>
    <row r="2102" spans="1:86" x14ac:dyDescent="0.25">
      <c r="A2102"/>
      <c r="B2102"/>
      <c r="D2102"/>
      <c r="AL2102">
        <f t="shared" si="224"/>
        <v>0</v>
      </c>
      <c r="AQ2102">
        <f t="shared" si="225"/>
        <v>0</v>
      </c>
      <c r="AR2102" t="str">
        <f>IFERROR(IF(OR(AP2102=338,AP2102=340,AP2102=341,AP2102=342,AP2102="342A",AP2102="342B"),PorcenRet(AP2102,AT2102,AU2102),INDEX(PORCENTAJEBUSCAR,MATCH(AP2102,CódigoRET,0),4)*1),"")</f>
        <v/>
      </c>
      <c r="AS2102">
        <f t="shared" si="226"/>
        <v>0</v>
      </c>
      <c r="BF2102" t="str">
        <f>IFERROR(IF(OR(BD2102=338,BD2102=340,BD2102=341,BD2102=342,BD2102="342A",BD2102="342B"),PorcenRet(BD2102,BH2102,BI2102),INDEX(PORCENTAJEBUSCAR,MATCH(BD2102,CódigoRET,0),4)*1),"")</f>
        <v/>
      </c>
      <c r="BG2102">
        <f t="shared" si="227"/>
        <v>0</v>
      </c>
      <c r="BO2102">
        <f t="shared" si="228"/>
        <v>0</v>
      </c>
      <c r="CC2102">
        <f t="shared" si="229"/>
        <v>0</v>
      </c>
      <c r="CD2102">
        <f t="shared" si="230"/>
        <v>0</v>
      </c>
      <c r="CG2102">
        <f ca="1">IFERROR(INDIRECT("IVA!X"&amp;MATCH(MID(COMPRAS!C2002,1,2)&amp;MID(COMPRAS!F2002,1,2)&amp;MID(COMPRAS!D2002,1,2),IVA!W:W,0)),"SIN COD.")</f>
        <v>0</v>
      </c>
      <c r="CH2102">
        <f ca="1">IFERROR(INDIRECT("IVA!Y"&amp;MATCH(MID(COMPRAS!C2002,1,2)&amp;MID(COMPRAS!F2002,1,2)&amp;MID(COMPRAS!D2002,1,2),IVA!W:W,0)),"SIN COD.")</f>
        <v>0</v>
      </c>
    </row>
    <row r="2103" spans="1:86" x14ac:dyDescent="0.25">
      <c r="A2103"/>
      <c r="B2103"/>
      <c r="D2103"/>
      <c r="AL2103">
        <f t="shared" si="224"/>
        <v>0</v>
      </c>
      <c r="AQ2103">
        <f t="shared" si="225"/>
        <v>0</v>
      </c>
      <c r="AR2103" t="str">
        <f>IFERROR(IF(OR(AP2103=338,AP2103=340,AP2103=341,AP2103=342,AP2103="342A",AP2103="342B"),PorcenRet(AP2103,AT2103,AU2103),INDEX(PORCENTAJEBUSCAR,MATCH(AP2103,CódigoRET,0),4)*1),"")</f>
        <v/>
      </c>
      <c r="AS2103">
        <f t="shared" si="226"/>
        <v>0</v>
      </c>
      <c r="BF2103" t="str">
        <f>IFERROR(IF(OR(BD2103=338,BD2103=340,BD2103=341,BD2103=342,BD2103="342A",BD2103="342B"),PorcenRet(BD2103,BH2103,BI2103),INDEX(PORCENTAJEBUSCAR,MATCH(BD2103,CódigoRET,0),4)*1),"")</f>
        <v/>
      </c>
      <c r="BG2103">
        <f t="shared" si="227"/>
        <v>0</v>
      </c>
      <c r="BO2103">
        <f t="shared" si="228"/>
        <v>0</v>
      </c>
      <c r="CC2103">
        <f t="shared" si="229"/>
        <v>0</v>
      </c>
      <c r="CD2103">
        <f t="shared" si="230"/>
        <v>0</v>
      </c>
      <c r="CG2103">
        <f ca="1">IFERROR(INDIRECT("IVA!X"&amp;MATCH(MID(COMPRAS!C2003,1,2)&amp;MID(COMPRAS!F2003,1,2)&amp;MID(COMPRAS!D2003,1,2),IVA!W:W,0)),"SIN COD.")</f>
        <v>0</v>
      </c>
      <c r="CH2103">
        <f ca="1">IFERROR(INDIRECT("IVA!Y"&amp;MATCH(MID(COMPRAS!C2003,1,2)&amp;MID(COMPRAS!F2003,1,2)&amp;MID(COMPRAS!D2003,1,2),IVA!W:W,0)),"SIN COD.")</f>
        <v>0</v>
      </c>
    </row>
    <row r="2104" spans="1:86" x14ac:dyDescent="0.25">
      <c r="A2104"/>
      <c r="B2104"/>
      <c r="D2104"/>
      <c r="AL2104">
        <f t="shared" si="224"/>
        <v>0</v>
      </c>
      <c r="AQ2104">
        <f t="shared" si="225"/>
        <v>0</v>
      </c>
      <c r="AR2104" t="str">
        <f>IFERROR(IF(OR(AP2104=338,AP2104=340,AP2104=341,AP2104=342,AP2104="342A",AP2104="342B"),PorcenRet(AP2104,AT2104,AU2104),INDEX(PORCENTAJEBUSCAR,MATCH(AP2104,CódigoRET,0),4)*1),"")</f>
        <v/>
      </c>
      <c r="AS2104">
        <f t="shared" si="226"/>
        <v>0</v>
      </c>
      <c r="BF2104" t="str">
        <f>IFERROR(IF(OR(BD2104=338,BD2104=340,BD2104=341,BD2104=342,BD2104="342A",BD2104="342B"),PorcenRet(BD2104,BH2104,BI2104),INDEX(PORCENTAJEBUSCAR,MATCH(BD2104,CódigoRET,0),4)*1),"")</f>
        <v/>
      </c>
      <c r="BG2104">
        <f t="shared" si="227"/>
        <v>0</v>
      </c>
      <c r="BO2104">
        <f t="shared" si="228"/>
        <v>0</v>
      </c>
      <c r="CC2104">
        <f t="shared" si="229"/>
        <v>0</v>
      </c>
      <c r="CD2104">
        <f t="shared" si="230"/>
        <v>0</v>
      </c>
      <c r="CG2104">
        <f ca="1">IFERROR(INDIRECT("IVA!X"&amp;MATCH(MID(COMPRAS!C2004,1,2)&amp;MID(COMPRAS!F2004,1,2)&amp;MID(COMPRAS!D2004,1,2),IVA!W:W,0)),"SIN COD.")</f>
        <v>0</v>
      </c>
      <c r="CH2104">
        <f ca="1">IFERROR(INDIRECT("IVA!Y"&amp;MATCH(MID(COMPRAS!C2004,1,2)&amp;MID(COMPRAS!F2004,1,2)&amp;MID(COMPRAS!D2004,1,2),IVA!W:W,0)),"SIN COD.")</f>
        <v>0</v>
      </c>
    </row>
    <row r="2105" spans="1:86" x14ac:dyDescent="0.25">
      <c r="A2105"/>
      <c r="B2105"/>
      <c r="D2105"/>
      <c r="AL2105">
        <f t="shared" si="224"/>
        <v>0</v>
      </c>
      <c r="AQ2105">
        <f t="shared" si="225"/>
        <v>0</v>
      </c>
      <c r="AR2105" t="str">
        <f>IFERROR(IF(OR(AP2105=338,AP2105=340,AP2105=341,AP2105=342,AP2105="342A",AP2105="342B"),PorcenRet(AP2105,AT2105,AU2105),INDEX(PORCENTAJEBUSCAR,MATCH(AP2105,CódigoRET,0),4)*1),"")</f>
        <v/>
      </c>
      <c r="AS2105">
        <f t="shared" si="226"/>
        <v>0</v>
      </c>
      <c r="BF2105" t="str">
        <f>IFERROR(IF(OR(BD2105=338,BD2105=340,BD2105=341,BD2105=342,BD2105="342A",BD2105="342B"),PorcenRet(BD2105,BH2105,BI2105),INDEX(PORCENTAJEBUSCAR,MATCH(BD2105,CódigoRET,0),4)*1),"")</f>
        <v/>
      </c>
      <c r="BG2105">
        <f t="shared" si="227"/>
        <v>0</v>
      </c>
      <c r="BO2105">
        <f t="shared" si="228"/>
        <v>0</v>
      </c>
      <c r="CC2105">
        <f t="shared" si="229"/>
        <v>0</v>
      </c>
      <c r="CD2105">
        <f t="shared" si="230"/>
        <v>0</v>
      </c>
      <c r="CG2105">
        <f ca="1">IFERROR(INDIRECT("IVA!X"&amp;MATCH(MID(COMPRAS!C2005,1,2)&amp;MID(COMPRAS!F2005,1,2)&amp;MID(COMPRAS!D2005,1,2),IVA!W:W,0)),"SIN COD.")</f>
        <v>0</v>
      </c>
      <c r="CH2105">
        <f ca="1">IFERROR(INDIRECT("IVA!Y"&amp;MATCH(MID(COMPRAS!C2005,1,2)&amp;MID(COMPRAS!F2005,1,2)&amp;MID(COMPRAS!D2005,1,2),IVA!W:W,0)),"SIN COD.")</f>
        <v>0</v>
      </c>
    </row>
    <row r="2106" spans="1:86" x14ac:dyDescent="0.25">
      <c r="A2106"/>
      <c r="B2106"/>
      <c r="D2106"/>
      <c r="AL2106">
        <f t="shared" si="224"/>
        <v>0</v>
      </c>
      <c r="AQ2106">
        <f t="shared" si="225"/>
        <v>0</v>
      </c>
      <c r="AR2106" t="str">
        <f>IFERROR(IF(OR(AP2106=338,AP2106=340,AP2106=341,AP2106=342,AP2106="342A",AP2106="342B"),PorcenRet(AP2106,AT2106,AU2106),INDEX(PORCENTAJEBUSCAR,MATCH(AP2106,CódigoRET,0),4)*1),"")</f>
        <v/>
      </c>
      <c r="AS2106">
        <f t="shared" si="226"/>
        <v>0</v>
      </c>
      <c r="BF2106" t="str">
        <f>IFERROR(IF(OR(BD2106=338,BD2106=340,BD2106=341,BD2106=342,BD2106="342A",BD2106="342B"),PorcenRet(BD2106,BH2106,BI2106),INDEX(PORCENTAJEBUSCAR,MATCH(BD2106,CódigoRET,0),4)*1),"")</f>
        <v/>
      </c>
      <c r="BG2106">
        <f t="shared" si="227"/>
        <v>0</v>
      </c>
      <c r="BO2106">
        <f t="shared" si="228"/>
        <v>0</v>
      </c>
      <c r="CC2106">
        <f t="shared" si="229"/>
        <v>0</v>
      </c>
      <c r="CD2106">
        <f t="shared" si="230"/>
        <v>0</v>
      </c>
      <c r="CG2106">
        <f ca="1">IFERROR(INDIRECT("IVA!X"&amp;MATCH(MID(COMPRAS!C2006,1,2)&amp;MID(COMPRAS!F2006,1,2)&amp;MID(COMPRAS!D2006,1,2),IVA!W:W,0)),"SIN COD.")</f>
        <v>0</v>
      </c>
      <c r="CH2106">
        <f ca="1">IFERROR(INDIRECT("IVA!Y"&amp;MATCH(MID(COMPRAS!C2006,1,2)&amp;MID(COMPRAS!F2006,1,2)&amp;MID(COMPRAS!D2006,1,2),IVA!W:W,0)),"SIN COD.")</f>
        <v>0</v>
      </c>
    </row>
    <row r="2107" spans="1:86" x14ac:dyDescent="0.25">
      <c r="A2107"/>
      <c r="B2107"/>
      <c r="D2107"/>
      <c r="AL2107">
        <f t="shared" si="224"/>
        <v>0</v>
      </c>
      <c r="AQ2107">
        <f t="shared" si="225"/>
        <v>0</v>
      </c>
      <c r="AR2107" t="str">
        <f>IFERROR(IF(OR(AP2107=338,AP2107=340,AP2107=341,AP2107=342,AP2107="342A",AP2107="342B"),PorcenRet(AP2107,AT2107,AU2107),INDEX(PORCENTAJEBUSCAR,MATCH(AP2107,CódigoRET,0),4)*1),"")</f>
        <v/>
      </c>
      <c r="AS2107">
        <f t="shared" si="226"/>
        <v>0</v>
      </c>
      <c r="BF2107" t="str">
        <f>IFERROR(IF(OR(BD2107=338,BD2107=340,BD2107=341,BD2107=342,BD2107="342A",BD2107="342B"),PorcenRet(BD2107,BH2107,BI2107),INDEX(PORCENTAJEBUSCAR,MATCH(BD2107,CódigoRET,0),4)*1),"")</f>
        <v/>
      </c>
      <c r="BG2107">
        <f t="shared" si="227"/>
        <v>0</v>
      </c>
      <c r="BO2107">
        <f t="shared" si="228"/>
        <v>0</v>
      </c>
      <c r="CC2107">
        <f t="shared" si="229"/>
        <v>0</v>
      </c>
      <c r="CD2107">
        <f t="shared" si="230"/>
        <v>0</v>
      </c>
      <c r="CG2107">
        <f ca="1">IFERROR(INDIRECT("IVA!X"&amp;MATCH(MID(COMPRAS!C2007,1,2)&amp;MID(COMPRAS!F2007,1,2)&amp;MID(COMPRAS!D2007,1,2),IVA!W:W,0)),"SIN COD.")</f>
        <v>0</v>
      </c>
      <c r="CH2107">
        <f ca="1">IFERROR(INDIRECT("IVA!Y"&amp;MATCH(MID(COMPRAS!C2007,1,2)&amp;MID(COMPRAS!F2007,1,2)&amp;MID(COMPRAS!D2007,1,2),IVA!W:W,0)),"SIN COD.")</f>
        <v>0</v>
      </c>
    </row>
    <row r="2108" spans="1:86" x14ac:dyDescent="0.25">
      <c r="A2108"/>
      <c r="B2108"/>
      <c r="D2108"/>
      <c r="AL2108">
        <f t="shared" si="224"/>
        <v>0</v>
      </c>
      <c r="AQ2108">
        <f t="shared" si="225"/>
        <v>0</v>
      </c>
      <c r="AR2108" t="str">
        <f>IFERROR(IF(OR(AP2108=338,AP2108=340,AP2108=341,AP2108=342,AP2108="342A",AP2108="342B"),PorcenRet(AP2108,AT2108,AU2108),INDEX(PORCENTAJEBUSCAR,MATCH(AP2108,CódigoRET,0),4)*1),"")</f>
        <v/>
      </c>
      <c r="AS2108">
        <f t="shared" si="226"/>
        <v>0</v>
      </c>
      <c r="BF2108" t="str">
        <f>IFERROR(IF(OR(BD2108=338,BD2108=340,BD2108=341,BD2108=342,BD2108="342A",BD2108="342B"),PorcenRet(BD2108,BH2108,BI2108),INDEX(PORCENTAJEBUSCAR,MATCH(BD2108,CódigoRET,0),4)*1),"")</f>
        <v/>
      </c>
      <c r="BG2108">
        <f t="shared" si="227"/>
        <v>0</v>
      </c>
      <c r="BO2108">
        <f t="shared" si="228"/>
        <v>0</v>
      </c>
      <c r="CC2108">
        <f t="shared" si="229"/>
        <v>0</v>
      </c>
      <c r="CD2108">
        <f t="shared" si="230"/>
        <v>0</v>
      </c>
      <c r="CG2108">
        <f ca="1">IFERROR(INDIRECT("IVA!X"&amp;MATCH(MID(COMPRAS!C2008,1,2)&amp;MID(COMPRAS!F2008,1,2)&amp;MID(COMPRAS!D2008,1,2),IVA!W:W,0)),"SIN COD.")</f>
        <v>0</v>
      </c>
      <c r="CH2108">
        <f ca="1">IFERROR(INDIRECT("IVA!Y"&amp;MATCH(MID(COMPRAS!C2008,1,2)&amp;MID(COMPRAS!F2008,1,2)&amp;MID(COMPRAS!D2008,1,2),IVA!W:W,0)),"SIN COD.")</f>
        <v>0</v>
      </c>
    </row>
    <row r="2109" spans="1:86" x14ac:dyDescent="0.25">
      <c r="A2109"/>
      <c r="B2109"/>
      <c r="D2109"/>
      <c r="AL2109">
        <f t="shared" si="224"/>
        <v>0</v>
      </c>
      <c r="AQ2109">
        <f t="shared" si="225"/>
        <v>0</v>
      </c>
      <c r="AR2109" t="str">
        <f>IFERROR(IF(OR(AP2109=338,AP2109=340,AP2109=341,AP2109=342,AP2109="342A",AP2109="342B"),PorcenRet(AP2109,AT2109,AU2109),INDEX(PORCENTAJEBUSCAR,MATCH(AP2109,CódigoRET,0),4)*1),"")</f>
        <v/>
      </c>
      <c r="AS2109">
        <f t="shared" si="226"/>
        <v>0</v>
      </c>
      <c r="BF2109" t="str">
        <f>IFERROR(IF(OR(BD2109=338,BD2109=340,BD2109=341,BD2109=342,BD2109="342A",BD2109="342B"),PorcenRet(BD2109,BH2109,BI2109),INDEX(PORCENTAJEBUSCAR,MATCH(BD2109,CódigoRET,0),4)*1),"")</f>
        <v/>
      </c>
      <c r="BG2109">
        <f t="shared" si="227"/>
        <v>0</v>
      </c>
      <c r="BO2109">
        <f t="shared" si="228"/>
        <v>0</v>
      </c>
      <c r="CC2109">
        <f t="shared" si="229"/>
        <v>0</v>
      </c>
      <c r="CD2109">
        <f t="shared" si="230"/>
        <v>0</v>
      </c>
      <c r="CG2109">
        <f ca="1">IFERROR(INDIRECT("IVA!X"&amp;MATCH(MID(COMPRAS!C2009,1,2)&amp;MID(COMPRAS!F2009,1,2)&amp;MID(COMPRAS!D2009,1,2),IVA!W:W,0)),"SIN COD.")</f>
        <v>0</v>
      </c>
      <c r="CH2109">
        <f ca="1">IFERROR(INDIRECT("IVA!Y"&amp;MATCH(MID(COMPRAS!C2009,1,2)&amp;MID(COMPRAS!F2009,1,2)&amp;MID(COMPRAS!D2009,1,2),IVA!W:W,0)),"SIN COD.")</f>
        <v>0</v>
      </c>
    </row>
    <row r="2110" spans="1:86" x14ac:dyDescent="0.25">
      <c r="A2110"/>
      <c r="B2110"/>
      <c r="D2110"/>
      <c r="AL2110">
        <f t="shared" si="224"/>
        <v>0</v>
      </c>
      <c r="AQ2110">
        <f t="shared" si="225"/>
        <v>0</v>
      </c>
      <c r="AR2110" t="str">
        <f>IFERROR(IF(OR(AP2110=338,AP2110=340,AP2110=341,AP2110=342,AP2110="342A",AP2110="342B"),PorcenRet(AP2110,AT2110,AU2110),INDEX(PORCENTAJEBUSCAR,MATCH(AP2110,CódigoRET,0),4)*1),"")</f>
        <v/>
      </c>
      <c r="AS2110">
        <f t="shared" si="226"/>
        <v>0</v>
      </c>
      <c r="BF2110" t="str">
        <f>IFERROR(IF(OR(BD2110=338,BD2110=340,BD2110=341,BD2110=342,BD2110="342A",BD2110="342B"),PorcenRet(BD2110,BH2110,BI2110),INDEX(PORCENTAJEBUSCAR,MATCH(BD2110,CódigoRET,0),4)*1),"")</f>
        <v/>
      </c>
      <c r="BG2110">
        <f t="shared" si="227"/>
        <v>0</v>
      </c>
      <c r="BO2110">
        <f t="shared" si="228"/>
        <v>0</v>
      </c>
      <c r="CC2110">
        <f t="shared" si="229"/>
        <v>0</v>
      </c>
      <c r="CD2110">
        <f t="shared" si="230"/>
        <v>0</v>
      </c>
      <c r="CG2110">
        <f ca="1">IFERROR(INDIRECT("IVA!X"&amp;MATCH(MID(COMPRAS!C2010,1,2)&amp;MID(COMPRAS!F2010,1,2)&amp;MID(COMPRAS!D2010,1,2),IVA!W:W,0)),"SIN COD.")</f>
        <v>0</v>
      </c>
      <c r="CH2110">
        <f ca="1">IFERROR(INDIRECT("IVA!Y"&amp;MATCH(MID(COMPRAS!C2010,1,2)&amp;MID(COMPRAS!F2010,1,2)&amp;MID(COMPRAS!D2010,1,2),IVA!W:W,0)),"SIN COD.")</f>
        <v>0</v>
      </c>
    </row>
    <row r="2111" spans="1:86" x14ac:dyDescent="0.25">
      <c r="A2111"/>
      <c r="B2111"/>
      <c r="D2111"/>
      <c r="AL2111">
        <f t="shared" si="224"/>
        <v>0</v>
      </c>
      <c r="AQ2111">
        <f t="shared" si="225"/>
        <v>0</v>
      </c>
      <c r="AR2111" t="str">
        <f>IFERROR(IF(OR(AP2111=338,AP2111=340,AP2111=341,AP2111=342,AP2111="342A",AP2111="342B"),PorcenRet(AP2111,AT2111,AU2111),INDEX(PORCENTAJEBUSCAR,MATCH(AP2111,CódigoRET,0),4)*1),"")</f>
        <v/>
      </c>
      <c r="AS2111">
        <f t="shared" si="226"/>
        <v>0</v>
      </c>
      <c r="BF2111" t="str">
        <f>IFERROR(IF(OR(BD2111=338,BD2111=340,BD2111=341,BD2111=342,BD2111="342A",BD2111="342B"),PorcenRet(BD2111,BH2111,BI2111),INDEX(PORCENTAJEBUSCAR,MATCH(BD2111,CódigoRET,0),4)*1),"")</f>
        <v/>
      </c>
      <c r="BG2111">
        <f t="shared" si="227"/>
        <v>0</v>
      </c>
      <c r="BO2111">
        <f t="shared" si="228"/>
        <v>0</v>
      </c>
      <c r="CC2111">
        <f t="shared" si="229"/>
        <v>0</v>
      </c>
      <c r="CD2111">
        <f t="shared" si="230"/>
        <v>0</v>
      </c>
      <c r="CG2111">
        <f ca="1">IFERROR(INDIRECT("IVA!X"&amp;MATCH(MID(COMPRAS!C2011,1,2)&amp;MID(COMPRAS!F2011,1,2)&amp;MID(COMPRAS!D2011,1,2),IVA!W:W,0)),"SIN COD.")</f>
        <v>0</v>
      </c>
      <c r="CH2111">
        <f ca="1">IFERROR(INDIRECT("IVA!Y"&amp;MATCH(MID(COMPRAS!C2011,1,2)&amp;MID(COMPRAS!F2011,1,2)&amp;MID(COMPRAS!D2011,1,2),IVA!W:W,0)),"SIN COD.")</f>
        <v>0</v>
      </c>
    </row>
    <row r="2112" spans="1:86" x14ac:dyDescent="0.25">
      <c r="A2112"/>
      <c r="B2112"/>
      <c r="D2112"/>
      <c r="AL2112">
        <f t="shared" si="224"/>
        <v>0</v>
      </c>
      <c r="AQ2112">
        <f t="shared" si="225"/>
        <v>0</v>
      </c>
      <c r="AR2112" t="str">
        <f>IFERROR(IF(OR(AP2112=338,AP2112=340,AP2112=341,AP2112=342,AP2112="342A",AP2112="342B"),PorcenRet(AP2112,AT2112,AU2112),INDEX(PORCENTAJEBUSCAR,MATCH(AP2112,CódigoRET,0),4)*1),"")</f>
        <v/>
      </c>
      <c r="AS2112">
        <f t="shared" si="226"/>
        <v>0</v>
      </c>
      <c r="BF2112" t="str">
        <f>IFERROR(IF(OR(BD2112=338,BD2112=340,BD2112=341,BD2112=342,BD2112="342A",BD2112="342B"),PorcenRet(BD2112,BH2112,BI2112),INDEX(PORCENTAJEBUSCAR,MATCH(BD2112,CódigoRET,0),4)*1),"")</f>
        <v/>
      </c>
      <c r="BG2112">
        <f t="shared" si="227"/>
        <v>0</v>
      </c>
      <c r="BO2112">
        <f t="shared" si="228"/>
        <v>0</v>
      </c>
      <c r="CC2112">
        <f t="shared" si="229"/>
        <v>0</v>
      </c>
      <c r="CD2112">
        <f t="shared" si="230"/>
        <v>0</v>
      </c>
      <c r="CG2112">
        <f ca="1">IFERROR(INDIRECT("IVA!X"&amp;MATCH(MID(COMPRAS!C2012,1,2)&amp;MID(COMPRAS!F2012,1,2)&amp;MID(COMPRAS!D2012,1,2),IVA!W:W,0)),"SIN COD.")</f>
        <v>0</v>
      </c>
      <c r="CH2112">
        <f ca="1">IFERROR(INDIRECT("IVA!Y"&amp;MATCH(MID(COMPRAS!C2012,1,2)&amp;MID(COMPRAS!F2012,1,2)&amp;MID(COMPRAS!D2012,1,2),IVA!W:W,0)),"SIN COD.")</f>
        <v>0</v>
      </c>
    </row>
    <row r="2113" spans="1:86" x14ac:dyDescent="0.25">
      <c r="A2113"/>
      <c r="B2113"/>
      <c r="D2113"/>
      <c r="AL2113">
        <f t="shared" si="224"/>
        <v>0</v>
      </c>
      <c r="AQ2113">
        <f t="shared" si="225"/>
        <v>0</v>
      </c>
      <c r="AR2113" t="str">
        <f>IFERROR(IF(OR(AP2113=338,AP2113=340,AP2113=341,AP2113=342,AP2113="342A",AP2113="342B"),PorcenRet(AP2113,AT2113,AU2113),INDEX(PORCENTAJEBUSCAR,MATCH(AP2113,CódigoRET,0),4)*1),"")</f>
        <v/>
      </c>
      <c r="AS2113">
        <f t="shared" si="226"/>
        <v>0</v>
      </c>
      <c r="BF2113" t="str">
        <f>IFERROR(IF(OR(BD2113=338,BD2113=340,BD2113=341,BD2113=342,BD2113="342A",BD2113="342B"),PorcenRet(BD2113,BH2113,BI2113),INDEX(PORCENTAJEBUSCAR,MATCH(BD2113,CódigoRET,0),4)*1),"")</f>
        <v/>
      </c>
      <c r="BG2113">
        <f t="shared" si="227"/>
        <v>0</v>
      </c>
      <c r="BO2113">
        <f t="shared" si="228"/>
        <v>0</v>
      </c>
      <c r="CC2113">
        <f t="shared" si="229"/>
        <v>0</v>
      </c>
      <c r="CD2113">
        <f t="shared" si="230"/>
        <v>0</v>
      </c>
      <c r="CG2113">
        <f ca="1">IFERROR(INDIRECT("IVA!X"&amp;MATCH(MID(COMPRAS!C2013,1,2)&amp;MID(COMPRAS!F2013,1,2)&amp;MID(COMPRAS!D2013,1,2),IVA!W:W,0)),"SIN COD.")</f>
        <v>0</v>
      </c>
      <c r="CH2113">
        <f ca="1">IFERROR(INDIRECT("IVA!Y"&amp;MATCH(MID(COMPRAS!C2013,1,2)&amp;MID(COMPRAS!F2013,1,2)&amp;MID(COMPRAS!D2013,1,2),IVA!W:W,0)),"SIN COD.")</f>
        <v>0</v>
      </c>
    </row>
    <row r="2114" spans="1:86" x14ac:dyDescent="0.25">
      <c r="A2114"/>
      <c r="B2114"/>
      <c r="D2114"/>
      <c r="AL2114">
        <f t="shared" ref="AL2114:AL2177" si="231">O2114+P2114+Q2114+R2114+S2114+T2114+U2114+V2114</f>
        <v>0</v>
      </c>
      <c r="AQ2114">
        <f t="shared" ref="AQ2114:AQ2177" si="232">+P2114+Q2114+R2114+S2114-BE2114-BQ2114-BW2114+O2114</f>
        <v>0</v>
      </c>
      <c r="AR2114" t="str">
        <f>IFERROR(IF(OR(AP2114=338,AP2114=340,AP2114=341,AP2114=342,AP2114="342A",AP2114="342B"),PorcenRet(AP2114,AT2114,AU2114),INDEX(PORCENTAJEBUSCAR,MATCH(AP2114,CódigoRET,0),4)*1),"")</f>
        <v/>
      </c>
      <c r="AS2114">
        <f t="shared" ref="AS2114:AS2177" si="233">ROUND(IF(AP2114="",0,AQ2114*(AR2114/100)),2)</f>
        <v>0</v>
      </c>
      <c r="BF2114" t="str">
        <f>IFERROR(IF(OR(BD2114=338,BD2114=340,BD2114=341,BD2114=342,BD2114="342A",BD2114="342B"),PorcenRet(BD2114,BH2114,BI2114),INDEX(PORCENTAJEBUSCAR,MATCH(BD2114,CódigoRET,0),4)*1),"")</f>
        <v/>
      </c>
      <c r="BG2114">
        <f t="shared" ref="BG2114:BG2177" si="234">ROUND(IF(BD2114="",0,BE2114*(BF2114/100)),2)</f>
        <v>0</v>
      </c>
      <c r="BO2114">
        <f t="shared" ref="BO2114:BO2177" si="235">IF(MID(F2114,1,2)="41",SUM(O2114:S2114),0)</f>
        <v>0</v>
      </c>
      <c r="CC2114">
        <f t="shared" ref="CC2114:CC2177" si="236">O2114+P2114+Q2114+R2114+S2114</f>
        <v>0</v>
      </c>
      <c r="CD2114">
        <f t="shared" ref="CD2114:CD2177" si="237">T2114+U2114</f>
        <v>0</v>
      </c>
      <c r="CG2114">
        <f ca="1">IFERROR(INDIRECT("IVA!X"&amp;MATCH(MID(COMPRAS!C2014,1,2)&amp;MID(COMPRAS!F2014,1,2)&amp;MID(COMPRAS!D2014,1,2),IVA!W:W,0)),"SIN COD.")</f>
        <v>0</v>
      </c>
      <c r="CH2114">
        <f ca="1">IFERROR(INDIRECT("IVA!Y"&amp;MATCH(MID(COMPRAS!C2014,1,2)&amp;MID(COMPRAS!F2014,1,2)&amp;MID(COMPRAS!D2014,1,2),IVA!W:W,0)),"SIN COD.")</f>
        <v>0</v>
      </c>
    </row>
    <row r="2115" spans="1:86" x14ac:dyDescent="0.25">
      <c r="A2115"/>
      <c r="B2115"/>
      <c r="D2115"/>
      <c r="AL2115">
        <f t="shared" si="231"/>
        <v>0</v>
      </c>
      <c r="AQ2115">
        <f t="shared" si="232"/>
        <v>0</v>
      </c>
      <c r="AR2115" t="str">
        <f>IFERROR(IF(OR(AP2115=338,AP2115=340,AP2115=341,AP2115=342,AP2115="342A",AP2115="342B"),PorcenRet(AP2115,AT2115,AU2115),INDEX(PORCENTAJEBUSCAR,MATCH(AP2115,CódigoRET,0),4)*1),"")</f>
        <v/>
      </c>
      <c r="AS2115">
        <f t="shared" si="233"/>
        <v>0</v>
      </c>
      <c r="BF2115" t="str">
        <f>IFERROR(IF(OR(BD2115=338,BD2115=340,BD2115=341,BD2115=342,BD2115="342A",BD2115="342B"),PorcenRet(BD2115,BH2115,BI2115),INDEX(PORCENTAJEBUSCAR,MATCH(BD2115,CódigoRET,0),4)*1),"")</f>
        <v/>
      </c>
      <c r="BG2115">
        <f t="shared" si="234"/>
        <v>0</v>
      </c>
      <c r="BO2115">
        <f t="shared" si="235"/>
        <v>0</v>
      </c>
      <c r="CC2115">
        <f t="shared" si="236"/>
        <v>0</v>
      </c>
      <c r="CD2115">
        <f t="shared" si="237"/>
        <v>0</v>
      </c>
      <c r="CG2115">
        <f ca="1">IFERROR(INDIRECT("IVA!X"&amp;MATCH(MID(COMPRAS!C2015,1,2)&amp;MID(COMPRAS!F2015,1,2)&amp;MID(COMPRAS!D2015,1,2),IVA!W:W,0)),"SIN COD.")</f>
        <v>0</v>
      </c>
      <c r="CH2115">
        <f ca="1">IFERROR(INDIRECT("IVA!Y"&amp;MATCH(MID(COMPRAS!C2015,1,2)&amp;MID(COMPRAS!F2015,1,2)&amp;MID(COMPRAS!D2015,1,2),IVA!W:W,0)),"SIN COD.")</f>
        <v>0</v>
      </c>
    </row>
    <row r="2116" spans="1:86" x14ac:dyDescent="0.25">
      <c r="A2116"/>
      <c r="B2116"/>
      <c r="D2116"/>
      <c r="AL2116">
        <f t="shared" si="231"/>
        <v>0</v>
      </c>
      <c r="AQ2116">
        <f t="shared" si="232"/>
        <v>0</v>
      </c>
      <c r="AR2116" t="str">
        <f>IFERROR(IF(OR(AP2116=338,AP2116=340,AP2116=341,AP2116=342,AP2116="342A",AP2116="342B"),PorcenRet(AP2116,AT2116,AU2116),INDEX(PORCENTAJEBUSCAR,MATCH(AP2116,CódigoRET,0),4)*1),"")</f>
        <v/>
      </c>
      <c r="AS2116">
        <f t="shared" si="233"/>
        <v>0</v>
      </c>
      <c r="BF2116" t="str">
        <f>IFERROR(IF(OR(BD2116=338,BD2116=340,BD2116=341,BD2116=342,BD2116="342A",BD2116="342B"),PorcenRet(BD2116,BH2116,BI2116),INDEX(PORCENTAJEBUSCAR,MATCH(BD2116,CódigoRET,0),4)*1),"")</f>
        <v/>
      </c>
      <c r="BG2116">
        <f t="shared" si="234"/>
        <v>0</v>
      </c>
      <c r="BO2116">
        <f t="shared" si="235"/>
        <v>0</v>
      </c>
      <c r="CC2116">
        <f t="shared" si="236"/>
        <v>0</v>
      </c>
      <c r="CD2116">
        <f t="shared" si="237"/>
        <v>0</v>
      </c>
      <c r="CG2116">
        <f ca="1">IFERROR(INDIRECT("IVA!X"&amp;MATCH(MID(COMPRAS!C2016,1,2)&amp;MID(COMPRAS!F2016,1,2)&amp;MID(COMPRAS!D2016,1,2),IVA!W:W,0)),"SIN COD.")</f>
        <v>0</v>
      </c>
      <c r="CH2116">
        <f ca="1">IFERROR(INDIRECT("IVA!Y"&amp;MATCH(MID(COMPRAS!C2016,1,2)&amp;MID(COMPRAS!F2016,1,2)&amp;MID(COMPRAS!D2016,1,2),IVA!W:W,0)),"SIN COD.")</f>
        <v>0</v>
      </c>
    </row>
    <row r="2117" spans="1:86" x14ac:dyDescent="0.25">
      <c r="A2117"/>
      <c r="B2117"/>
      <c r="D2117"/>
      <c r="AL2117">
        <f t="shared" si="231"/>
        <v>0</v>
      </c>
      <c r="AQ2117">
        <f t="shared" si="232"/>
        <v>0</v>
      </c>
      <c r="AR2117" t="str">
        <f>IFERROR(IF(OR(AP2117=338,AP2117=340,AP2117=341,AP2117=342,AP2117="342A",AP2117="342B"),PorcenRet(AP2117,AT2117,AU2117),INDEX(PORCENTAJEBUSCAR,MATCH(AP2117,CódigoRET,0),4)*1),"")</f>
        <v/>
      </c>
      <c r="AS2117">
        <f t="shared" si="233"/>
        <v>0</v>
      </c>
      <c r="BF2117" t="str">
        <f>IFERROR(IF(OR(BD2117=338,BD2117=340,BD2117=341,BD2117=342,BD2117="342A",BD2117="342B"),PorcenRet(BD2117,BH2117,BI2117),INDEX(PORCENTAJEBUSCAR,MATCH(BD2117,CódigoRET,0),4)*1),"")</f>
        <v/>
      </c>
      <c r="BG2117">
        <f t="shared" si="234"/>
        <v>0</v>
      </c>
      <c r="BO2117">
        <f t="shared" si="235"/>
        <v>0</v>
      </c>
      <c r="CC2117">
        <f t="shared" si="236"/>
        <v>0</v>
      </c>
      <c r="CD2117">
        <f t="shared" si="237"/>
        <v>0</v>
      </c>
      <c r="CG2117">
        <f ca="1">IFERROR(INDIRECT("IVA!X"&amp;MATCH(MID(COMPRAS!C2017,1,2)&amp;MID(COMPRAS!F2017,1,2)&amp;MID(COMPRAS!D2017,1,2),IVA!W:W,0)),"SIN COD.")</f>
        <v>0</v>
      </c>
      <c r="CH2117">
        <f ca="1">IFERROR(INDIRECT("IVA!Y"&amp;MATCH(MID(COMPRAS!C2017,1,2)&amp;MID(COMPRAS!F2017,1,2)&amp;MID(COMPRAS!D2017,1,2),IVA!W:W,0)),"SIN COD.")</f>
        <v>0</v>
      </c>
    </row>
    <row r="2118" spans="1:86" x14ac:dyDescent="0.25">
      <c r="A2118"/>
      <c r="B2118"/>
      <c r="D2118"/>
      <c r="AL2118">
        <f t="shared" si="231"/>
        <v>0</v>
      </c>
      <c r="AQ2118">
        <f t="shared" si="232"/>
        <v>0</v>
      </c>
      <c r="AR2118" t="str">
        <f>IFERROR(IF(OR(AP2118=338,AP2118=340,AP2118=341,AP2118=342,AP2118="342A",AP2118="342B"),PorcenRet(AP2118,AT2118,AU2118),INDEX(PORCENTAJEBUSCAR,MATCH(AP2118,CódigoRET,0),4)*1),"")</f>
        <v/>
      </c>
      <c r="AS2118">
        <f t="shared" si="233"/>
        <v>0</v>
      </c>
      <c r="BF2118" t="str">
        <f>IFERROR(IF(OR(BD2118=338,BD2118=340,BD2118=341,BD2118=342,BD2118="342A",BD2118="342B"),PorcenRet(BD2118,BH2118,BI2118),INDEX(PORCENTAJEBUSCAR,MATCH(BD2118,CódigoRET,0),4)*1),"")</f>
        <v/>
      </c>
      <c r="BG2118">
        <f t="shared" si="234"/>
        <v>0</v>
      </c>
      <c r="BO2118">
        <f t="shared" si="235"/>
        <v>0</v>
      </c>
      <c r="CC2118">
        <f t="shared" si="236"/>
        <v>0</v>
      </c>
      <c r="CD2118">
        <f t="shared" si="237"/>
        <v>0</v>
      </c>
      <c r="CG2118">
        <f ca="1">IFERROR(INDIRECT("IVA!X"&amp;MATCH(MID(COMPRAS!C2018,1,2)&amp;MID(COMPRAS!F2018,1,2)&amp;MID(COMPRAS!D2018,1,2),IVA!W:W,0)),"SIN COD.")</f>
        <v>0</v>
      </c>
      <c r="CH2118">
        <f ca="1">IFERROR(INDIRECT("IVA!Y"&amp;MATCH(MID(COMPRAS!C2018,1,2)&amp;MID(COMPRAS!F2018,1,2)&amp;MID(COMPRAS!D2018,1,2),IVA!W:W,0)),"SIN COD.")</f>
        <v>0</v>
      </c>
    </row>
    <row r="2119" spans="1:86" x14ac:dyDescent="0.25">
      <c r="A2119"/>
      <c r="B2119"/>
      <c r="D2119"/>
      <c r="AL2119">
        <f t="shared" si="231"/>
        <v>0</v>
      </c>
      <c r="AQ2119">
        <f t="shared" si="232"/>
        <v>0</v>
      </c>
      <c r="AR2119" t="str">
        <f>IFERROR(IF(OR(AP2119=338,AP2119=340,AP2119=341,AP2119=342,AP2119="342A",AP2119="342B"),PorcenRet(AP2119,AT2119,AU2119),INDEX(PORCENTAJEBUSCAR,MATCH(AP2119,CódigoRET,0),4)*1),"")</f>
        <v/>
      </c>
      <c r="AS2119">
        <f t="shared" si="233"/>
        <v>0</v>
      </c>
      <c r="BF2119" t="str">
        <f>IFERROR(IF(OR(BD2119=338,BD2119=340,BD2119=341,BD2119=342,BD2119="342A",BD2119="342B"),PorcenRet(BD2119,BH2119,BI2119),INDEX(PORCENTAJEBUSCAR,MATCH(BD2119,CódigoRET,0),4)*1),"")</f>
        <v/>
      </c>
      <c r="BG2119">
        <f t="shared" si="234"/>
        <v>0</v>
      </c>
      <c r="BO2119">
        <f t="shared" si="235"/>
        <v>0</v>
      </c>
      <c r="CC2119">
        <f t="shared" si="236"/>
        <v>0</v>
      </c>
      <c r="CD2119">
        <f t="shared" si="237"/>
        <v>0</v>
      </c>
      <c r="CG2119">
        <f ca="1">IFERROR(INDIRECT("IVA!X"&amp;MATCH(MID(COMPRAS!C2019,1,2)&amp;MID(COMPRAS!F2019,1,2)&amp;MID(COMPRAS!D2019,1,2),IVA!W:W,0)),"SIN COD.")</f>
        <v>0</v>
      </c>
      <c r="CH2119">
        <f ca="1">IFERROR(INDIRECT("IVA!Y"&amp;MATCH(MID(COMPRAS!C2019,1,2)&amp;MID(COMPRAS!F2019,1,2)&amp;MID(COMPRAS!D2019,1,2),IVA!W:W,0)),"SIN COD.")</f>
        <v>0</v>
      </c>
    </row>
    <row r="2120" spans="1:86" x14ac:dyDescent="0.25">
      <c r="A2120"/>
      <c r="B2120"/>
      <c r="D2120"/>
      <c r="AL2120">
        <f t="shared" si="231"/>
        <v>0</v>
      </c>
      <c r="AQ2120">
        <f t="shared" si="232"/>
        <v>0</v>
      </c>
      <c r="AR2120" t="str">
        <f>IFERROR(IF(OR(AP2120=338,AP2120=340,AP2120=341,AP2120=342,AP2120="342A",AP2120="342B"),PorcenRet(AP2120,AT2120,AU2120),INDEX(PORCENTAJEBUSCAR,MATCH(AP2120,CódigoRET,0),4)*1),"")</f>
        <v/>
      </c>
      <c r="AS2120">
        <f t="shared" si="233"/>
        <v>0</v>
      </c>
      <c r="BF2120" t="str">
        <f>IFERROR(IF(OR(BD2120=338,BD2120=340,BD2120=341,BD2120=342,BD2120="342A",BD2120="342B"),PorcenRet(BD2120,BH2120,BI2120),INDEX(PORCENTAJEBUSCAR,MATCH(BD2120,CódigoRET,0),4)*1),"")</f>
        <v/>
      </c>
      <c r="BG2120">
        <f t="shared" si="234"/>
        <v>0</v>
      </c>
      <c r="BO2120">
        <f t="shared" si="235"/>
        <v>0</v>
      </c>
      <c r="CC2120">
        <f t="shared" si="236"/>
        <v>0</v>
      </c>
      <c r="CD2120">
        <f t="shared" si="237"/>
        <v>0</v>
      </c>
      <c r="CG2120">
        <f ca="1">IFERROR(INDIRECT("IVA!X"&amp;MATCH(MID(COMPRAS!C2020,1,2)&amp;MID(COMPRAS!F2020,1,2)&amp;MID(COMPRAS!D2020,1,2),IVA!W:W,0)),"SIN COD.")</f>
        <v>0</v>
      </c>
      <c r="CH2120">
        <f ca="1">IFERROR(INDIRECT("IVA!Y"&amp;MATCH(MID(COMPRAS!C2020,1,2)&amp;MID(COMPRAS!F2020,1,2)&amp;MID(COMPRAS!D2020,1,2),IVA!W:W,0)),"SIN COD.")</f>
        <v>0</v>
      </c>
    </row>
    <row r="2121" spans="1:86" x14ac:dyDescent="0.25">
      <c r="A2121"/>
      <c r="B2121"/>
      <c r="D2121"/>
      <c r="AL2121">
        <f t="shared" si="231"/>
        <v>0</v>
      </c>
      <c r="AQ2121">
        <f t="shared" si="232"/>
        <v>0</v>
      </c>
      <c r="AR2121" t="str">
        <f>IFERROR(IF(OR(AP2121=338,AP2121=340,AP2121=341,AP2121=342,AP2121="342A",AP2121="342B"),PorcenRet(AP2121,AT2121,AU2121),INDEX(PORCENTAJEBUSCAR,MATCH(AP2121,CódigoRET,0),4)*1),"")</f>
        <v/>
      </c>
      <c r="AS2121">
        <f t="shared" si="233"/>
        <v>0</v>
      </c>
      <c r="BF2121" t="str">
        <f>IFERROR(IF(OR(BD2121=338,BD2121=340,BD2121=341,BD2121=342,BD2121="342A",BD2121="342B"),PorcenRet(BD2121,BH2121,BI2121),INDEX(PORCENTAJEBUSCAR,MATCH(BD2121,CódigoRET,0),4)*1),"")</f>
        <v/>
      </c>
      <c r="BG2121">
        <f t="shared" si="234"/>
        <v>0</v>
      </c>
      <c r="BO2121">
        <f t="shared" si="235"/>
        <v>0</v>
      </c>
      <c r="CC2121">
        <f t="shared" si="236"/>
        <v>0</v>
      </c>
      <c r="CD2121">
        <f t="shared" si="237"/>
        <v>0</v>
      </c>
      <c r="CG2121">
        <f ca="1">IFERROR(INDIRECT("IVA!X"&amp;MATCH(MID(COMPRAS!C2021,1,2)&amp;MID(COMPRAS!F2021,1,2)&amp;MID(COMPRAS!D2021,1,2),IVA!W:W,0)),"SIN COD.")</f>
        <v>0</v>
      </c>
      <c r="CH2121">
        <f ca="1">IFERROR(INDIRECT("IVA!Y"&amp;MATCH(MID(COMPRAS!C2021,1,2)&amp;MID(COMPRAS!F2021,1,2)&amp;MID(COMPRAS!D2021,1,2),IVA!W:W,0)),"SIN COD.")</f>
        <v>0</v>
      </c>
    </row>
    <row r="2122" spans="1:86" x14ac:dyDescent="0.25">
      <c r="A2122"/>
      <c r="B2122"/>
      <c r="D2122"/>
      <c r="AL2122">
        <f t="shared" si="231"/>
        <v>0</v>
      </c>
      <c r="AQ2122">
        <f t="shared" si="232"/>
        <v>0</v>
      </c>
      <c r="AR2122" t="str">
        <f>IFERROR(IF(OR(AP2122=338,AP2122=340,AP2122=341,AP2122=342,AP2122="342A",AP2122="342B"),PorcenRet(AP2122,AT2122,AU2122),INDEX(PORCENTAJEBUSCAR,MATCH(AP2122,CódigoRET,0),4)*1),"")</f>
        <v/>
      </c>
      <c r="AS2122">
        <f t="shared" si="233"/>
        <v>0</v>
      </c>
      <c r="BF2122" t="str">
        <f>IFERROR(IF(OR(BD2122=338,BD2122=340,BD2122=341,BD2122=342,BD2122="342A",BD2122="342B"),PorcenRet(BD2122,BH2122,BI2122),INDEX(PORCENTAJEBUSCAR,MATCH(BD2122,CódigoRET,0),4)*1),"")</f>
        <v/>
      </c>
      <c r="BG2122">
        <f t="shared" si="234"/>
        <v>0</v>
      </c>
      <c r="BO2122">
        <f t="shared" si="235"/>
        <v>0</v>
      </c>
      <c r="CC2122">
        <f t="shared" si="236"/>
        <v>0</v>
      </c>
      <c r="CD2122">
        <f t="shared" si="237"/>
        <v>0</v>
      </c>
      <c r="CG2122">
        <f ca="1">IFERROR(INDIRECT("IVA!X"&amp;MATCH(MID(COMPRAS!C2022,1,2)&amp;MID(COMPRAS!F2022,1,2)&amp;MID(COMPRAS!D2022,1,2),IVA!W:W,0)),"SIN COD.")</f>
        <v>0</v>
      </c>
      <c r="CH2122">
        <f ca="1">IFERROR(INDIRECT("IVA!Y"&amp;MATCH(MID(COMPRAS!C2022,1,2)&amp;MID(COMPRAS!F2022,1,2)&amp;MID(COMPRAS!D2022,1,2),IVA!W:W,0)),"SIN COD.")</f>
        <v>0</v>
      </c>
    </row>
    <row r="2123" spans="1:86" x14ac:dyDescent="0.25">
      <c r="A2123"/>
      <c r="B2123"/>
      <c r="D2123"/>
      <c r="AL2123">
        <f t="shared" si="231"/>
        <v>0</v>
      </c>
      <c r="AQ2123">
        <f t="shared" si="232"/>
        <v>0</v>
      </c>
      <c r="AR2123" t="str">
        <f>IFERROR(IF(OR(AP2123=338,AP2123=340,AP2123=341,AP2123=342,AP2123="342A",AP2123="342B"),PorcenRet(AP2123,AT2123,AU2123),INDEX(PORCENTAJEBUSCAR,MATCH(AP2123,CódigoRET,0),4)*1),"")</f>
        <v/>
      </c>
      <c r="AS2123">
        <f t="shared" si="233"/>
        <v>0</v>
      </c>
      <c r="BF2123" t="str">
        <f>IFERROR(IF(OR(BD2123=338,BD2123=340,BD2123=341,BD2123=342,BD2123="342A",BD2123="342B"),PorcenRet(BD2123,BH2123,BI2123),INDEX(PORCENTAJEBUSCAR,MATCH(BD2123,CódigoRET,0),4)*1),"")</f>
        <v/>
      </c>
      <c r="BG2123">
        <f t="shared" si="234"/>
        <v>0</v>
      </c>
      <c r="BO2123">
        <f t="shared" si="235"/>
        <v>0</v>
      </c>
      <c r="CC2123">
        <f t="shared" si="236"/>
        <v>0</v>
      </c>
      <c r="CD2123">
        <f t="shared" si="237"/>
        <v>0</v>
      </c>
      <c r="CG2123">
        <f ca="1">IFERROR(INDIRECT("IVA!X"&amp;MATCH(MID(COMPRAS!C2023,1,2)&amp;MID(COMPRAS!F2023,1,2)&amp;MID(COMPRAS!D2023,1,2),IVA!W:W,0)),"SIN COD.")</f>
        <v>0</v>
      </c>
      <c r="CH2123">
        <f ca="1">IFERROR(INDIRECT("IVA!Y"&amp;MATCH(MID(COMPRAS!C2023,1,2)&amp;MID(COMPRAS!F2023,1,2)&amp;MID(COMPRAS!D2023,1,2),IVA!W:W,0)),"SIN COD.")</f>
        <v>0</v>
      </c>
    </row>
    <row r="2124" spans="1:86" x14ac:dyDescent="0.25">
      <c r="A2124"/>
      <c r="B2124"/>
      <c r="D2124"/>
      <c r="AL2124">
        <f t="shared" si="231"/>
        <v>0</v>
      </c>
      <c r="AQ2124">
        <f t="shared" si="232"/>
        <v>0</v>
      </c>
      <c r="AR2124" t="str">
        <f>IFERROR(IF(OR(AP2124=338,AP2124=340,AP2124=341,AP2124=342,AP2124="342A",AP2124="342B"),PorcenRet(AP2124,AT2124,AU2124),INDEX(PORCENTAJEBUSCAR,MATCH(AP2124,CódigoRET,0),4)*1),"")</f>
        <v/>
      </c>
      <c r="AS2124">
        <f t="shared" si="233"/>
        <v>0</v>
      </c>
      <c r="BF2124" t="str">
        <f>IFERROR(IF(OR(BD2124=338,BD2124=340,BD2124=341,BD2124=342,BD2124="342A",BD2124="342B"),PorcenRet(BD2124,BH2124,BI2124),INDEX(PORCENTAJEBUSCAR,MATCH(BD2124,CódigoRET,0),4)*1),"")</f>
        <v/>
      </c>
      <c r="BG2124">
        <f t="shared" si="234"/>
        <v>0</v>
      </c>
      <c r="BO2124">
        <f t="shared" si="235"/>
        <v>0</v>
      </c>
      <c r="CC2124">
        <f t="shared" si="236"/>
        <v>0</v>
      </c>
      <c r="CD2124">
        <f t="shared" si="237"/>
        <v>0</v>
      </c>
      <c r="CG2124">
        <f ca="1">IFERROR(INDIRECT("IVA!X"&amp;MATCH(MID(COMPRAS!C2024,1,2)&amp;MID(COMPRAS!F2024,1,2)&amp;MID(COMPRAS!D2024,1,2),IVA!W:W,0)),"SIN COD.")</f>
        <v>0</v>
      </c>
      <c r="CH2124">
        <f ca="1">IFERROR(INDIRECT("IVA!Y"&amp;MATCH(MID(COMPRAS!C2024,1,2)&amp;MID(COMPRAS!F2024,1,2)&amp;MID(COMPRAS!D2024,1,2),IVA!W:W,0)),"SIN COD.")</f>
        <v>0</v>
      </c>
    </row>
    <row r="2125" spans="1:86" x14ac:dyDescent="0.25">
      <c r="A2125"/>
      <c r="B2125"/>
      <c r="D2125"/>
      <c r="AL2125">
        <f t="shared" si="231"/>
        <v>0</v>
      </c>
      <c r="AQ2125">
        <f t="shared" si="232"/>
        <v>0</v>
      </c>
      <c r="AR2125" t="str">
        <f>IFERROR(IF(OR(AP2125=338,AP2125=340,AP2125=341,AP2125=342,AP2125="342A",AP2125="342B"),PorcenRet(AP2125,AT2125,AU2125),INDEX(PORCENTAJEBUSCAR,MATCH(AP2125,CódigoRET,0),4)*1),"")</f>
        <v/>
      </c>
      <c r="AS2125">
        <f t="shared" si="233"/>
        <v>0</v>
      </c>
      <c r="BF2125" t="str">
        <f>IFERROR(IF(OR(BD2125=338,BD2125=340,BD2125=341,BD2125=342,BD2125="342A",BD2125="342B"),PorcenRet(BD2125,BH2125,BI2125),INDEX(PORCENTAJEBUSCAR,MATCH(BD2125,CódigoRET,0),4)*1),"")</f>
        <v/>
      </c>
      <c r="BG2125">
        <f t="shared" si="234"/>
        <v>0</v>
      </c>
      <c r="BO2125">
        <f t="shared" si="235"/>
        <v>0</v>
      </c>
      <c r="CC2125">
        <f t="shared" si="236"/>
        <v>0</v>
      </c>
      <c r="CD2125">
        <f t="shared" si="237"/>
        <v>0</v>
      </c>
      <c r="CG2125">
        <f ca="1">IFERROR(INDIRECT("IVA!X"&amp;MATCH(MID(COMPRAS!C2025,1,2)&amp;MID(COMPRAS!F2025,1,2)&amp;MID(COMPRAS!D2025,1,2),IVA!W:W,0)),"SIN COD.")</f>
        <v>0</v>
      </c>
      <c r="CH2125">
        <f ca="1">IFERROR(INDIRECT("IVA!Y"&amp;MATCH(MID(COMPRAS!C2025,1,2)&amp;MID(COMPRAS!F2025,1,2)&amp;MID(COMPRAS!D2025,1,2),IVA!W:W,0)),"SIN COD.")</f>
        <v>0</v>
      </c>
    </row>
    <row r="2126" spans="1:86" x14ac:dyDescent="0.25">
      <c r="A2126"/>
      <c r="B2126"/>
      <c r="D2126"/>
      <c r="AL2126">
        <f t="shared" si="231"/>
        <v>0</v>
      </c>
      <c r="AQ2126">
        <f t="shared" si="232"/>
        <v>0</v>
      </c>
      <c r="AR2126" t="str">
        <f>IFERROR(IF(OR(AP2126=338,AP2126=340,AP2126=341,AP2126=342,AP2126="342A",AP2126="342B"),PorcenRet(AP2126,AT2126,AU2126),INDEX(PORCENTAJEBUSCAR,MATCH(AP2126,CódigoRET,0),4)*1),"")</f>
        <v/>
      </c>
      <c r="AS2126">
        <f t="shared" si="233"/>
        <v>0</v>
      </c>
      <c r="BF2126" t="str">
        <f>IFERROR(IF(OR(BD2126=338,BD2126=340,BD2126=341,BD2126=342,BD2126="342A",BD2126="342B"),PorcenRet(BD2126,BH2126,BI2126),INDEX(PORCENTAJEBUSCAR,MATCH(BD2126,CódigoRET,0),4)*1),"")</f>
        <v/>
      </c>
      <c r="BG2126">
        <f t="shared" si="234"/>
        <v>0</v>
      </c>
      <c r="BO2126">
        <f t="shared" si="235"/>
        <v>0</v>
      </c>
      <c r="CC2126">
        <f t="shared" si="236"/>
        <v>0</v>
      </c>
      <c r="CD2126">
        <f t="shared" si="237"/>
        <v>0</v>
      </c>
      <c r="CG2126">
        <f ca="1">IFERROR(INDIRECT("IVA!X"&amp;MATCH(MID(COMPRAS!C2026,1,2)&amp;MID(COMPRAS!F2026,1,2)&amp;MID(COMPRAS!D2026,1,2),IVA!W:W,0)),"SIN COD.")</f>
        <v>0</v>
      </c>
      <c r="CH2126">
        <f ca="1">IFERROR(INDIRECT("IVA!Y"&amp;MATCH(MID(COMPRAS!C2026,1,2)&amp;MID(COMPRAS!F2026,1,2)&amp;MID(COMPRAS!D2026,1,2),IVA!W:W,0)),"SIN COD.")</f>
        <v>0</v>
      </c>
    </row>
    <row r="2127" spans="1:86" x14ac:dyDescent="0.25">
      <c r="A2127"/>
      <c r="B2127"/>
      <c r="D2127"/>
      <c r="AL2127">
        <f t="shared" si="231"/>
        <v>0</v>
      </c>
      <c r="AQ2127">
        <f t="shared" si="232"/>
        <v>0</v>
      </c>
      <c r="AR2127" t="str">
        <f>IFERROR(IF(OR(AP2127=338,AP2127=340,AP2127=341,AP2127=342,AP2127="342A",AP2127="342B"),PorcenRet(AP2127,AT2127,AU2127),INDEX(PORCENTAJEBUSCAR,MATCH(AP2127,CódigoRET,0),4)*1),"")</f>
        <v/>
      </c>
      <c r="AS2127">
        <f t="shared" si="233"/>
        <v>0</v>
      </c>
      <c r="BF2127" t="str">
        <f>IFERROR(IF(OR(BD2127=338,BD2127=340,BD2127=341,BD2127=342,BD2127="342A",BD2127="342B"),PorcenRet(BD2127,BH2127,BI2127),INDEX(PORCENTAJEBUSCAR,MATCH(BD2127,CódigoRET,0),4)*1),"")</f>
        <v/>
      </c>
      <c r="BG2127">
        <f t="shared" si="234"/>
        <v>0</v>
      </c>
      <c r="BO2127">
        <f t="shared" si="235"/>
        <v>0</v>
      </c>
      <c r="CC2127">
        <f t="shared" si="236"/>
        <v>0</v>
      </c>
      <c r="CD2127">
        <f t="shared" si="237"/>
        <v>0</v>
      </c>
      <c r="CG2127">
        <f ca="1">IFERROR(INDIRECT("IVA!X"&amp;MATCH(MID(COMPRAS!C2027,1,2)&amp;MID(COMPRAS!F2027,1,2)&amp;MID(COMPRAS!D2027,1,2),IVA!W:W,0)),"SIN COD.")</f>
        <v>0</v>
      </c>
      <c r="CH2127">
        <f ca="1">IFERROR(INDIRECT("IVA!Y"&amp;MATCH(MID(COMPRAS!C2027,1,2)&amp;MID(COMPRAS!F2027,1,2)&amp;MID(COMPRAS!D2027,1,2),IVA!W:W,0)),"SIN COD.")</f>
        <v>0</v>
      </c>
    </row>
    <row r="2128" spans="1:86" x14ac:dyDescent="0.25">
      <c r="A2128"/>
      <c r="B2128"/>
      <c r="D2128"/>
      <c r="AL2128">
        <f t="shared" si="231"/>
        <v>0</v>
      </c>
      <c r="AQ2128">
        <f t="shared" si="232"/>
        <v>0</v>
      </c>
      <c r="AR2128" t="str">
        <f>IFERROR(IF(OR(AP2128=338,AP2128=340,AP2128=341,AP2128=342,AP2128="342A",AP2128="342B"),PorcenRet(AP2128,AT2128,AU2128),INDEX(PORCENTAJEBUSCAR,MATCH(AP2128,CódigoRET,0),4)*1),"")</f>
        <v/>
      </c>
      <c r="AS2128">
        <f t="shared" si="233"/>
        <v>0</v>
      </c>
      <c r="BF2128" t="str">
        <f>IFERROR(IF(OR(BD2128=338,BD2128=340,BD2128=341,BD2128=342,BD2128="342A",BD2128="342B"),PorcenRet(BD2128,BH2128,BI2128),INDEX(PORCENTAJEBUSCAR,MATCH(BD2128,CódigoRET,0),4)*1),"")</f>
        <v/>
      </c>
      <c r="BG2128">
        <f t="shared" si="234"/>
        <v>0</v>
      </c>
      <c r="BO2128">
        <f t="shared" si="235"/>
        <v>0</v>
      </c>
      <c r="CC2128">
        <f t="shared" si="236"/>
        <v>0</v>
      </c>
      <c r="CD2128">
        <f t="shared" si="237"/>
        <v>0</v>
      </c>
      <c r="CG2128">
        <f ca="1">IFERROR(INDIRECT("IVA!X"&amp;MATCH(MID(COMPRAS!C2028,1,2)&amp;MID(COMPRAS!F2028,1,2)&amp;MID(COMPRAS!D2028,1,2),IVA!W:W,0)),"SIN COD.")</f>
        <v>0</v>
      </c>
      <c r="CH2128">
        <f ca="1">IFERROR(INDIRECT("IVA!Y"&amp;MATCH(MID(COMPRAS!C2028,1,2)&amp;MID(COMPRAS!F2028,1,2)&amp;MID(COMPRAS!D2028,1,2),IVA!W:W,0)),"SIN COD.")</f>
        <v>0</v>
      </c>
    </row>
    <row r="2129" spans="1:86" x14ac:dyDescent="0.25">
      <c r="A2129"/>
      <c r="B2129"/>
      <c r="D2129"/>
      <c r="AL2129">
        <f t="shared" si="231"/>
        <v>0</v>
      </c>
      <c r="AQ2129">
        <f t="shared" si="232"/>
        <v>0</v>
      </c>
      <c r="AR2129" t="str">
        <f>IFERROR(IF(OR(AP2129=338,AP2129=340,AP2129=341,AP2129=342,AP2129="342A",AP2129="342B"),PorcenRet(AP2129,AT2129,AU2129),INDEX(PORCENTAJEBUSCAR,MATCH(AP2129,CódigoRET,0),4)*1),"")</f>
        <v/>
      </c>
      <c r="AS2129">
        <f t="shared" si="233"/>
        <v>0</v>
      </c>
      <c r="BF2129" t="str">
        <f>IFERROR(IF(OR(BD2129=338,BD2129=340,BD2129=341,BD2129=342,BD2129="342A",BD2129="342B"),PorcenRet(BD2129,BH2129,BI2129),INDEX(PORCENTAJEBUSCAR,MATCH(BD2129,CódigoRET,0),4)*1),"")</f>
        <v/>
      </c>
      <c r="BG2129">
        <f t="shared" si="234"/>
        <v>0</v>
      </c>
      <c r="BO2129">
        <f t="shared" si="235"/>
        <v>0</v>
      </c>
      <c r="CC2129">
        <f t="shared" si="236"/>
        <v>0</v>
      </c>
      <c r="CD2129">
        <f t="shared" si="237"/>
        <v>0</v>
      </c>
      <c r="CG2129">
        <f ca="1">IFERROR(INDIRECT("IVA!X"&amp;MATCH(MID(COMPRAS!C2029,1,2)&amp;MID(COMPRAS!F2029,1,2)&amp;MID(COMPRAS!D2029,1,2),IVA!W:W,0)),"SIN COD.")</f>
        <v>0</v>
      </c>
      <c r="CH2129">
        <f ca="1">IFERROR(INDIRECT("IVA!Y"&amp;MATCH(MID(COMPRAS!C2029,1,2)&amp;MID(COMPRAS!F2029,1,2)&amp;MID(COMPRAS!D2029,1,2),IVA!W:W,0)),"SIN COD.")</f>
        <v>0</v>
      </c>
    </row>
    <row r="2130" spans="1:86" x14ac:dyDescent="0.25">
      <c r="A2130"/>
      <c r="B2130"/>
      <c r="D2130"/>
      <c r="AL2130">
        <f t="shared" si="231"/>
        <v>0</v>
      </c>
      <c r="AQ2130">
        <f t="shared" si="232"/>
        <v>0</v>
      </c>
      <c r="AR2130" t="str">
        <f>IFERROR(IF(OR(AP2130=338,AP2130=340,AP2130=341,AP2130=342,AP2130="342A",AP2130="342B"),PorcenRet(AP2130,AT2130,AU2130),INDEX(PORCENTAJEBUSCAR,MATCH(AP2130,CódigoRET,0),4)*1),"")</f>
        <v/>
      </c>
      <c r="AS2130">
        <f t="shared" si="233"/>
        <v>0</v>
      </c>
      <c r="BF2130" t="str">
        <f>IFERROR(IF(OR(BD2130=338,BD2130=340,BD2130=341,BD2130=342,BD2130="342A",BD2130="342B"),PorcenRet(BD2130,BH2130,BI2130),INDEX(PORCENTAJEBUSCAR,MATCH(BD2130,CódigoRET,0),4)*1),"")</f>
        <v/>
      </c>
      <c r="BG2130">
        <f t="shared" si="234"/>
        <v>0</v>
      </c>
      <c r="BO2130">
        <f t="shared" si="235"/>
        <v>0</v>
      </c>
      <c r="CC2130">
        <f t="shared" si="236"/>
        <v>0</v>
      </c>
      <c r="CD2130">
        <f t="shared" si="237"/>
        <v>0</v>
      </c>
      <c r="CG2130">
        <f ca="1">IFERROR(INDIRECT("IVA!X"&amp;MATCH(MID(COMPRAS!C2030,1,2)&amp;MID(COMPRAS!F2030,1,2)&amp;MID(COMPRAS!D2030,1,2),IVA!W:W,0)),"SIN COD.")</f>
        <v>0</v>
      </c>
      <c r="CH2130">
        <f ca="1">IFERROR(INDIRECT("IVA!Y"&amp;MATCH(MID(COMPRAS!C2030,1,2)&amp;MID(COMPRAS!F2030,1,2)&amp;MID(COMPRAS!D2030,1,2),IVA!W:W,0)),"SIN COD.")</f>
        <v>0</v>
      </c>
    </row>
    <row r="2131" spans="1:86" x14ac:dyDescent="0.25">
      <c r="A2131"/>
      <c r="B2131"/>
      <c r="D2131"/>
      <c r="AL2131">
        <f t="shared" si="231"/>
        <v>0</v>
      </c>
      <c r="AQ2131">
        <f t="shared" si="232"/>
        <v>0</v>
      </c>
      <c r="AR2131" t="str">
        <f>IFERROR(IF(OR(AP2131=338,AP2131=340,AP2131=341,AP2131=342,AP2131="342A",AP2131="342B"),PorcenRet(AP2131,AT2131,AU2131),INDEX(PORCENTAJEBUSCAR,MATCH(AP2131,CódigoRET,0),4)*1),"")</f>
        <v/>
      </c>
      <c r="AS2131">
        <f t="shared" si="233"/>
        <v>0</v>
      </c>
      <c r="BF2131" t="str">
        <f>IFERROR(IF(OR(BD2131=338,BD2131=340,BD2131=341,BD2131=342,BD2131="342A",BD2131="342B"),PorcenRet(BD2131,BH2131,BI2131),INDEX(PORCENTAJEBUSCAR,MATCH(BD2131,CódigoRET,0),4)*1),"")</f>
        <v/>
      </c>
      <c r="BG2131">
        <f t="shared" si="234"/>
        <v>0</v>
      </c>
      <c r="BO2131">
        <f t="shared" si="235"/>
        <v>0</v>
      </c>
      <c r="CC2131">
        <f t="shared" si="236"/>
        <v>0</v>
      </c>
      <c r="CD2131">
        <f t="shared" si="237"/>
        <v>0</v>
      </c>
      <c r="CG2131">
        <f ca="1">IFERROR(INDIRECT("IVA!X"&amp;MATCH(MID(COMPRAS!C2031,1,2)&amp;MID(COMPRAS!F2031,1,2)&amp;MID(COMPRAS!D2031,1,2),IVA!W:W,0)),"SIN COD.")</f>
        <v>0</v>
      </c>
      <c r="CH2131">
        <f ca="1">IFERROR(INDIRECT("IVA!Y"&amp;MATCH(MID(COMPRAS!C2031,1,2)&amp;MID(COMPRAS!F2031,1,2)&amp;MID(COMPRAS!D2031,1,2),IVA!W:W,0)),"SIN COD.")</f>
        <v>0</v>
      </c>
    </row>
    <row r="2132" spans="1:86" x14ac:dyDescent="0.25">
      <c r="A2132"/>
      <c r="B2132"/>
      <c r="D2132"/>
      <c r="AL2132">
        <f t="shared" si="231"/>
        <v>0</v>
      </c>
      <c r="AQ2132">
        <f t="shared" si="232"/>
        <v>0</v>
      </c>
      <c r="AR2132" t="str">
        <f>IFERROR(IF(OR(AP2132=338,AP2132=340,AP2132=341,AP2132=342,AP2132="342A",AP2132="342B"),PorcenRet(AP2132,AT2132,AU2132),INDEX(PORCENTAJEBUSCAR,MATCH(AP2132,CódigoRET,0),4)*1),"")</f>
        <v/>
      </c>
      <c r="AS2132">
        <f t="shared" si="233"/>
        <v>0</v>
      </c>
      <c r="BF2132" t="str">
        <f>IFERROR(IF(OR(BD2132=338,BD2132=340,BD2132=341,BD2132=342,BD2132="342A",BD2132="342B"),PorcenRet(BD2132,BH2132,BI2132),INDEX(PORCENTAJEBUSCAR,MATCH(BD2132,CódigoRET,0),4)*1),"")</f>
        <v/>
      </c>
      <c r="BG2132">
        <f t="shared" si="234"/>
        <v>0</v>
      </c>
      <c r="BO2132">
        <f t="shared" si="235"/>
        <v>0</v>
      </c>
      <c r="CC2132">
        <f t="shared" si="236"/>
        <v>0</v>
      </c>
      <c r="CD2132">
        <f t="shared" si="237"/>
        <v>0</v>
      </c>
      <c r="CG2132">
        <f ca="1">IFERROR(INDIRECT("IVA!X"&amp;MATCH(MID(COMPRAS!C2032,1,2)&amp;MID(COMPRAS!F2032,1,2)&amp;MID(COMPRAS!D2032,1,2),IVA!W:W,0)),"SIN COD.")</f>
        <v>0</v>
      </c>
      <c r="CH2132">
        <f ca="1">IFERROR(INDIRECT("IVA!Y"&amp;MATCH(MID(COMPRAS!C2032,1,2)&amp;MID(COMPRAS!F2032,1,2)&amp;MID(COMPRAS!D2032,1,2),IVA!W:W,0)),"SIN COD.")</f>
        <v>0</v>
      </c>
    </row>
    <row r="2133" spans="1:86" x14ac:dyDescent="0.25">
      <c r="A2133"/>
      <c r="B2133"/>
      <c r="D2133"/>
      <c r="AL2133">
        <f t="shared" si="231"/>
        <v>0</v>
      </c>
      <c r="AQ2133">
        <f t="shared" si="232"/>
        <v>0</v>
      </c>
      <c r="AR2133" t="str">
        <f>IFERROR(IF(OR(AP2133=338,AP2133=340,AP2133=341,AP2133=342,AP2133="342A",AP2133="342B"),PorcenRet(AP2133,AT2133,AU2133),INDEX(PORCENTAJEBUSCAR,MATCH(AP2133,CódigoRET,0),4)*1),"")</f>
        <v/>
      </c>
      <c r="AS2133">
        <f t="shared" si="233"/>
        <v>0</v>
      </c>
      <c r="BF2133" t="str">
        <f>IFERROR(IF(OR(BD2133=338,BD2133=340,BD2133=341,BD2133=342,BD2133="342A",BD2133="342B"),PorcenRet(BD2133,BH2133,BI2133),INDEX(PORCENTAJEBUSCAR,MATCH(BD2133,CódigoRET,0),4)*1),"")</f>
        <v/>
      </c>
      <c r="BG2133">
        <f t="shared" si="234"/>
        <v>0</v>
      </c>
      <c r="BO2133">
        <f t="shared" si="235"/>
        <v>0</v>
      </c>
      <c r="CC2133">
        <f t="shared" si="236"/>
        <v>0</v>
      </c>
      <c r="CD2133">
        <f t="shared" si="237"/>
        <v>0</v>
      </c>
      <c r="CG2133">
        <f ca="1">IFERROR(INDIRECT("IVA!X"&amp;MATCH(MID(COMPRAS!C2033,1,2)&amp;MID(COMPRAS!F2033,1,2)&amp;MID(COMPRAS!D2033,1,2),IVA!W:W,0)),"SIN COD.")</f>
        <v>0</v>
      </c>
      <c r="CH2133">
        <f ca="1">IFERROR(INDIRECT("IVA!Y"&amp;MATCH(MID(COMPRAS!C2033,1,2)&amp;MID(COMPRAS!F2033,1,2)&amp;MID(COMPRAS!D2033,1,2),IVA!W:W,0)),"SIN COD.")</f>
        <v>0</v>
      </c>
    </row>
    <row r="2134" spans="1:86" x14ac:dyDescent="0.25">
      <c r="A2134"/>
      <c r="B2134"/>
      <c r="D2134"/>
      <c r="AL2134">
        <f t="shared" si="231"/>
        <v>0</v>
      </c>
      <c r="AQ2134">
        <f t="shared" si="232"/>
        <v>0</v>
      </c>
      <c r="AR2134" t="str">
        <f>IFERROR(IF(OR(AP2134=338,AP2134=340,AP2134=341,AP2134=342,AP2134="342A",AP2134="342B"),PorcenRet(AP2134,AT2134,AU2134),INDEX(PORCENTAJEBUSCAR,MATCH(AP2134,CódigoRET,0),4)*1),"")</f>
        <v/>
      </c>
      <c r="AS2134">
        <f t="shared" si="233"/>
        <v>0</v>
      </c>
      <c r="BF2134" t="str">
        <f>IFERROR(IF(OR(BD2134=338,BD2134=340,BD2134=341,BD2134=342,BD2134="342A",BD2134="342B"),PorcenRet(BD2134,BH2134,BI2134),INDEX(PORCENTAJEBUSCAR,MATCH(BD2134,CódigoRET,0),4)*1),"")</f>
        <v/>
      </c>
      <c r="BG2134">
        <f t="shared" si="234"/>
        <v>0</v>
      </c>
      <c r="BO2134">
        <f t="shared" si="235"/>
        <v>0</v>
      </c>
      <c r="CC2134">
        <f t="shared" si="236"/>
        <v>0</v>
      </c>
      <c r="CD2134">
        <f t="shared" si="237"/>
        <v>0</v>
      </c>
      <c r="CG2134">
        <f ca="1">IFERROR(INDIRECT("IVA!X"&amp;MATCH(MID(COMPRAS!C2034,1,2)&amp;MID(COMPRAS!F2034,1,2)&amp;MID(COMPRAS!D2034,1,2),IVA!W:W,0)),"SIN COD.")</f>
        <v>0</v>
      </c>
      <c r="CH2134">
        <f ca="1">IFERROR(INDIRECT("IVA!Y"&amp;MATCH(MID(COMPRAS!C2034,1,2)&amp;MID(COMPRAS!F2034,1,2)&amp;MID(COMPRAS!D2034,1,2),IVA!W:W,0)),"SIN COD.")</f>
        <v>0</v>
      </c>
    </row>
    <row r="2135" spans="1:86" x14ac:dyDescent="0.25">
      <c r="A2135"/>
      <c r="B2135"/>
      <c r="D2135"/>
      <c r="AL2135">
        <f t="shared" si="231"/>
        <v>0</v>
      </c>
      <c r="AQ2135">
        <f t="shared" si="232"/>
        <v>0</v>
      </c>
      <c r="AR2135" t="str">
        <f>IFERROR(IF(OR(AP2135=338,AP2135=340,AP2135=341,AP2135=342,AP2135="342A",AP2135="342B"),PorcenRet(AP2135,AT2135,AU2135),INDEX(PORCENTAJEBUSCAR,MATCH(AP2135,CódigoRET,0),4)*1),"")</f>
        <v/>
      </c>
      <c r="AS2135">
        <f t="shared" si="233"/>
        <v>0</v>
      </c>
      <c r="BF2135" t="str">
        <f>IFERROR(IF(OR(BD2135=338,BD2135=340,BD2135=341,BD2135=342,BD2135="342A",BD2135="342B"),PorcenRet(BD2135,BH2135,BI2135),INDEX(PORCENTAJEBUSCAR,MATCH(BD2135,CódigoRET,0),4)*1),"")</f>
        <v/>
      </c>
      <c r="BG2135">
        <f t="shared" si="234"/>
        <v>0</v>
      </c>
      <c r="BO2135">
        <f t="shared" si="235"/>
        <v>0</v>
      </c>
      <c r="CC2135">
        <f t="shared" si="236"/>
        <v>0</v>
      </c>
      <c r="CD2135">
        <f t="shared" si="237"/>
        <v>0</v>
      </c>
      <c r="CG2135">
        <f ca="1">IFERROR(INDIRECT("IVA!X"&amp;MATCH(MID(COMPRAS!C2035,1,2)&amp;MID(COMPRAS!F2035,1,2)&amp;MID(COMPRAS!D2035,1,2),IVA!W:W,0)),"SIN COD.")</f>
        <v>0</v>
      </c>
      <c r="CH2135">
        <f ca="1">IFERROR(INDIRECT("IVA!Y"&amp;MATCH(MID(COMPRAS!C2035,1,2)&amp;MID(COMPRAS!F2035,1,2)&amp;MID(COMPRAS!D2035,1,2),IVA!W:W,0)),"SIN COD.")</f>
        <v>0</v>
      </c>
    </row>
    <row r="2136" spans="1:86" x14ac:dyDescent="0.25">
      <c r="A2136"/>
      <c r="B2136"/>
      <c r="D2136"/>
      <c r="AL2136">
        <f t="shared" si="231"/>
        <v>0</v>
      </c>
      <c r="AQ2136">
        <f t="shared" si="232"/>
        <v>0</v>
      </c>
      <c r="AR2136" t="str">
        <f>IFERROR(IF(OR(AP2136=338,AP2136=340,AP2136=341,AP2136=342,AP2136="342A",AP2136="342B"),PorcenRet(AP2136,AT2136,AU2136),INDEX(PORCENTAJEBUSCAR,MATCH(AP2136,CódigoRET,0),4)*1),"")</f>
        <v/>
      </c>
      <c r="AS2136">
        <f t="shared" si="233"/>
        <v>0</v>
      </c>
      <c r="BF2136" t="str">
        <f>IFERROR(IF(OR(BD2136=338,BD2136=340,BD2136=341,BD2136=342,BD2136="342A",BD2136="342B"),PorcenRet(BD2136,BH2136,BI2136),INDEX(PORCENTAJEBUSCAR,MATCH(BD2136,CódigoRET,0),4)*1),"")</f>
        <v/>
      </c>
      <c r="BG2136">
        <f t="shared" si="234"/>
        <v>0</v>
      </c>
      <c r="BO2136">
        <f t="shared" si="235"/>
        <v>0</v>
      </c>
      <c r="CC2136">
        <f t="shared" si="236"/>
        <v>0</v>
      </c>
      <c r="CD2136">
        <f t="shared" si="237"/>
        <v>0</v>
      </c>
      <c r="CG2136">
        <f ca="1">IFERROR(INDIRECT("IVA!X"&amp;MATCH(MID(COMPRAS!C2036,1,2)&amp;MID(COMPRAS!F2036,1,2)&amp;MID(COMPRAS!D2036,1,2),IVA!W:W,0)),"SIN COD.")</f>
        <v>0</v>
      </c>
      <c r="CH2136">
        <f ca="1">IFERROR(INDIRECT("IVA!Y"&amp;MATCH(MID(COMPRAS!C2036,1,2)&amp;MID(COMPRAS!F2036,1,2)&amp;MID(COMPRAS!D2036,1,2),IVA!W:W,0)),"SIN COD.")</f>
        <v>0</v>
      </c>
    </row>
    <row r="2137" spans="1:86" x14ac:dyDescent="0.25">
      <c r="A2137"/>
      <c r="B2137"/>
      <c r="D2137"/>
      <c r="AL2137">
        <f t="shared" si="231"/>
        <v>0</v>
      </c>
      <c r="AQ2137">
        <f t="shared" si="232"/>
        <v>0</v>
      </c>
      <c r="AR2137" t="str">
        <f>IFERROR(IF(OR(AP2137=338,AP2137=340,AP2137=341,AP2137=342,AP2137="342A",AP2137="342B"),PorcenRet(AP2137,AT2137,AU2137),INDEX(PORCENTAJEBUSCAR,MATCH(AP2137,CódigoRET,0),4)*1),"")</f>
        <v/>
      </c>
      <c r="AS2137">
        <f t="shared" si="233"/>
        <v>0</v>
      </c>
      <c r="BF2137" t="str">
        <f>IFERROR(IF(OR(BD2137=338,BD2137=340,BD2137=341,BD2137=342,BD2137="342A",BD2137="342B"),PorcenRet(BD2137,BH2137,BI2137),INDEX(PORCENTAJEBUSCAR,MATCH(BD2137,CódigoRET,0),4)*1),"")</f>
        <v/>
      </c>
      <c r="BG2137">
        <f t="shared" si="234"/>
        <v>0</v>
      </c>
      <c r="BO2137">
        <f t="shared" si="235"/>
        <v>0</v>
      </c>
      <c r="CC2137">
        <f t="shared" si="236"/>
        <v>0</v>
      </c>
      <c r="CD2137">
        <f t="shared" si="237"/>
        <v>0</v>
      </c>
      <c r="CG2137">
        <f ca="1">IFERROR(INDIRECT("IVA!X"&amp;MATCH(MID(COMPRAS!C2037,1,2)&amp;MID(COMPRAS!F2037,1,2)&amp;MID(COMPRAS!D2037,1,2),IVA!W:W,0)),"SIN COD.")</f>
        <v>0</v>
      </c>
      <c r="CH2137">
        <f ca="1">IFERROR(INDIRECT("IVA!Y"&amp;MATCH(MID(COMPRAS!C2037,1,2)&amp;MID(COMPRAS!F2037,1,2)&amp;MID(COMPRAS!D2037,1,2),IVA!W:W,0)),"SIN COD.")</f>
        <v>0</v>
      </c>
    </row>
    <row r="2138" spans="1:86" x14ac:dyDescent="0.25">
      <c r="A2138"/>
      <c r="B2138"/>
      <c r="D2138"/>
      <c r="AL2138">
        <f t="shared" si="231"/>
        <v>0</v>
      </c>
      <c r="AQ2138">
        <f t="shared" si="232"/>
        <v>0</v>
      </c>
      <c r="AR2138" t="str">
        <f>IFERROR(IF(OR(AP2138=338,AP2138=340,AP2138=341,AP2138=342,AP2138="342A",AP2138="342B"),PorcenRet(AP2138,AT2138,AU2138),INDEX(PORCENTAJEBUSCAR,MATCH(AP2138,CódigoRET,0),4)*1),"")</f>
        <v/>
      </c>
      <c r="AS2138">
        <f t="shared" si="233"/>
        <v>0</v>
      </c>
      <c r="BF2138" t="str">
        <f>IFERROR(IF(OR(BD2138=338,BD2138=340,BD2138=341,BD2138=342,BD2138="342A",BD2138="342B"),PorcenRet(BD2138,BH2138,BI2138),INDEX(PORCENTAJEBUSCAR,MATCH(BD2138,CódigoRET,0),4)*1),"")</f>
        <v/>
      </c>
      <c r="BG2138">
        <f t="shared" si="234"/>
        <v>0</v>
      </c>
      <c r="BO2138">
        <f t="shared" si="235"/>
        <v>0</v>
      </c>
      <c r="CC2138">
        <f t="shared" si="236"/>
        <v>0</v>
      </c>
      <c r="CD2138">
        <f t="shared" si="237"/>
        <v>0</v>
      </c>
      <c r="CG2138">
        <f ca="1">IFERROR(INDIRECT("IVA!X"&amp;MATCH(MID(COMPRAS!C2038,1,2)&amp;MID(COMPRAS!F2038,1,2)&amp;MID(COMPRAS!D2038,1,2),IVA!W:W,0)),"SIN COD.")</f>
        <v>0</v>
      </c>
      <c r="CH2138">
        <f ca="1">IFERROR(INDIRECT("IVA!Y"&amp;MATCH(MID(COMPRAS!C2038,1,2)&amp;MID(COMPRAS!F2038,1,2)&amp;MID(COMPRAS!D2038,1,2),IVA!W:W,0)),"SIN COD.")</f>
        <v>0</v>
      </c>
    </row>
    <row r="2139" spans="1:86" x14ac:dyDescent="0.25">
      <c r="A2139"/>
      <c r="B2139"/>
      <c r="D2139"/>
      <c r="AL2139">
        <f t="shared" si="231"/>
        <v>0</v>
      </c>
      <c r="AQ2139">
        <f t="shared" si="232"/>
        <v>0</v>
      </c>
      <c r="AR2139" t="str">
        <f>IFERROR(IF(OR(AP2139=338,AP2139=340,AP2139=341,AP2139=342,AP2139="342A",AP2139="342B"),PorcenRet(AP2139,AT2139,AU2139),INDEX(PORCENTAJEBUSCAR,MATCH(AP2139,CódigoRET,0),4)*1),"")</f>
        <v/>
      </c>
      <c r="AS2139">
        <f t="shared" si="233"/>
        <v>0</v>
      </c>
      <c r="BF2139" t="str">
        <f>IFERROR(IF(OR(BD2139=338,BD2139=340,BD2139=341,BD2139=342,BD2139="342A",BD2139="342B"),PorcenRet(BD2139,BH2139,BI2139),INDEX(PORCENTAJEBUSCAR,MATCH(BD2139,CódigoRET,0),4)*1),"")</f>
        <v/>
      </c>
      <c r="BG2139">
        <f t="shared" si="234"/>
        <v>0</v>
      </c>
      <c r="BO2139">
        <f t="shared" si="235"/>
        <v>0</v>
      </c>
      <c r="CC2139">
        <f t="shared" si="236"/>
        <v>0</v>
      </c>
      <c r="CD2139">
        <f t="shared" si="237"/>
        <v>0</v>
      </c>
      <c r="CG2139">
        <f ca="1">IFERROR(INDIRECT("IVA!X"&amp;MATCH(MID(COMPRAS!C2039,1,2)&amp;MID(COMPRAS!F2039,1,2)&amp;MID(COMPRAS!D2039,1,2),IVA!W:W,0)),"SIN COD.")</f>
        <v>0</v>
      </c>
      <c r="CH2139">
        <f ca="1">IFERROR(INDIRECT("IVA!Y"&amp;MATCH(MID(COMPRAS!C2039,1,2)&amp;MID(COMPRAS!F2039,1,2)&amp;MID(COMPRAS!D2039,1,2),IVA!W:W,0)),"SIN COD.")</f>
        <v>0</v>
      </c>
    </row>
    <row r="2140" spans="1:86" x14ac:dyDescent="0.25">
      <c r="A2140"/>
      <c r="B2140"/>
      <c r="D2140"/>
      <c r="AL2140">
        <f t="shared" si="231"/>
        <v>0</v>
      </c>
      <c r="AQ2140">
        <f t="shared" si="232"/>
        <v>0</v>
      </c>
      <c r="AR2140" t="str">
        <f>IFERROR(IF(OR(AP2140=338,AP2140=340,AP2140=341,AP2140=342,AP2140="342A",AP2140="342B"),PorcenRet(AP2140,AT2140,AU2140),INDEX(PORCENTAJEBUSCAR,MATCH(AP2140,CódigoRET,0),4)*1),"")</f>
        <v/>
      </c>
      <c r="AS2140">
        <f t="shared" si="233"/>
        <v>0</v>
      </c>
      <c r="BF2140" t="str">
        <f>IFERROR(IF(OR(BD2140=338,BD2140=340,BD2140=341,BD2140=342,BD2140="342A",BD2140="342B"),PorcenRet(BD2140,BH2140,BI2140),INDEX(PORCENTAJEBUSCAR,MATCH(BD2140,CódigoRET,0),4)*1),"")</f>
        <v/>
      </c>
      <c r="BG2140">
        <f t="shared" si="234"/>
        <v>0</v>
      </c>
      <c r="BO2140">
        <f t="shared" si="235"/>
        <v>0</v>
      </c>
      <c r="CC2140">
        <f t="shared" si="236"/>
        <v>0</v>
      </c>
      <c r="CD2140">
        <f t="shared" si="237"/>
        <v>0</v>
      </c>
      <c r="CG2140">
        <f ca="1">IFERROR(INDIRECT("IVA!X"&amp;MATCH(MID(COMPRAS!C2040,1,2)&amp;MID(COMPRAS!F2040,1,2)&amp;MID(COMPRAS!D2040,1,2),IVA!W:W,0)),"SIN COD.")</f>
        <v>0</v>
      </c>
      <c r="CH2140">
        <f ca="1">IFERROR(INDIRECT("IVA!Y"&amp;MATCH(MID(COMPRAS!C2040,1,2)&amp;MID(COMPRAS!F2040,1,2)&amp;MID(COMPRAS!D2040,1,2),IVA!W:W,0)),"SIN COD.")</f>
        <v>0</v>
      </c>
    </row>
    <row r="2141" spans="1:86" x14ac:dyDescent="0.25">
      <c r="A2141"/>
      <c r="B2141"/>
      <c r="D2141"/>
      <c r="AL2141">
        <f t="shared" si="231"/>
        <v>0</v>
      </c>
      <c r="AQ2141">
        <f t="shared" si="232"/>
        <v>0</v>
      </c>
      <c r="AR2141" t="str">
        <f>IFERROR(IF(OR(AP2141=338,AP2141=340,AP2141=341,AP2141=342,AP2141="342A",AP2141="342B"),PorcenRet(AP2141,AT2141,AU2141),INDEX(PORCENTAJEBUSCAR,MATCH(AP2141,CódigoRET,0),4)*1),"")</f>
        <v/>
      </c>
      <c r="AS2141">
        <f t="shared" si="233"/>
        <v>0</v>
      </c>
      <c r="BF2141" t="str">
        <f>IFERROR(IF(OR(BD2141=338,BD2141=340,BD2141=341,BD2141=342,BD2141="342A",BD2141="342B"),PorcenRet(BD2141,BH2141,BI2141),INDEX(PORCENTAJEBUSCAR,MATCH(BD2141,CódigoRET,0),4)*1),"")</f>
        <v/>
      </c>
      <c r="BG2141">
        <f t="shared" si="234"/>
        <v>0</v>
      </c>
      <c r="BO2141">
        <f t="shared" si="235"/>
        <v>0</v>
      </c>
      <c r="CC2141">
        <f t="shared" si="236"/>
        <v>0</v>
      </c>
      <c r="CD2141">
        <f t="shared" si="237"/>
        <v>0</v>
      </c>
      <c r="CG2141">
        <f ca="1">IFERROR(INDIRECT("IVA!X"&amp;MATCH(MID(COMPRAS!C2041,1,2)&amp;MID(COMPRAS!F2041,1,2)&amp;MID(COMPRAS!D2041,1,2),IVA!W:W,0)),"SIN COD.")</f>
        <v>0</v>
      </c>
      <c r="CH2141">
        <f ca="1">IFERROR(INDIRECT("IVA!Y"&amp;MATCH(MID(COMPRAS!C2041,1,2)&amp;MID(COMPRAS!F2041,1,2)&amp;MID(COMPRAS!D2041,1,2),IVA!W:W,0)),"SIN COD.")</f>
        <v>0</v>
      </c>
    </row>
    <row r="2142" spans="1:86" x14ac:dyDescent="0.25">
      <c r="A2142"/>
      <c r="B2142"/>
      <c r="D2142"/>
      <c r="AL2142">
        <f t="shared" si="231"/>
        <v>0</v>
      </c>
      <c r="AQ2142">
        <f t="shared" si="232"/>
        <v>0</v>
      </c>
      <c r="AR2142" t="str">
        <f>IFERROR(IF(OR(AP2142=338,AP2142=340,AP2142=341,AP2142=342,AP2142="342A",AP2142="342B"),PorcenRet(AP2142,AT2142,AU2142),INDEX(PORCENTAJEBUSCAR,MATCH(AP2142,CódigoRET,0),4)*1),"")</f>
        <v/>
      </c>
      <c r="AS2142">
        <f t="shared" si="233"/>
        <v>0</v>
      </c>
      <c r="BF2142" t="str">
        <f>IFERROR(IF(OR(BD2142=338,BD2142=340,BD2142=341,BD2142=342,BD2142="342A",BD2142="342B"),PorcenRet(BD2142,BH2142,BI2142),INDEX(PORCENTAJEBUSCAR,MATCH(BD2142,CódigoRET,0),4)*1),"")</f>
        <v/>
      </c>
      <c r="BG2142">
        <f t="shared" si="234"/>
        <v>0</v>
      </c>
      <c r="BO2142">
        <f t="shared" si="235"/>
        <v>0</v>
      </c>
      <c r="CC2142">
        <f t="shared" si="236"/>
        <v>0</v>
      </c>
      <c r="CD2142">
        <f t="shared" si="237"/>
        <v>0</v>
      </c>
      <c r="CG2142">
        <f ca="1">IFERROR(INDIRECT("IVA!X"&amp;MATCH(MID(COMPRAS!C2042,1,2)&amp;MID(COMPRAS!F2042,1,2)&amp;MID(COMPRAS!D2042,1,2),IVA!W:W,0)),"SIN COD.")</f>
        <v>0</v>
      </c>
      <c r="CH2142">
        <f ca="1">IFERROR(INDIRECT("IVA!Y"&amp;MATCH(MID(COMPRAS!C2042,1,2)&amp;MID(COMPRAS!F2042,1,2)&amp;MID(COMPRAS!D2042,1,2),IVA!W:W,0)),"SIN COD.")</f>
        <v>0</v>
      </c>
    </row>
    <row r="2143" spans="1:86" x14ac:dyDescent="0.25">
      <c r="A2143"/>
      <c r="B2143"/>
      <c r="D2143"/>
      <c r="AL2143">
        <f t="shared" si="231"/>
        <v>0</v>
      </c>
      <c r="AQ2143">
        <f t="shared" si="232"/>
        <v>0</v>
      </c>
      <c r="AR2143" t="str">
        <f>IFERROR(IF(OR(AP2143=338,AP2143=340,AP2143=341,AP2143=342,AP2143="342A",AP2143="342B"),PorcenRet(AP2143,AT2143,AU2143),INDEX(PORCENTAJEBUSCAR,MATCH(AP2143,CódigoRET,0),4)*1),"")</f>
        <v/>
      </c>
      <c r="AS2143">
        <f t="shared" si="233"/>
        <v>0</v>
      </c>
      <c r="BF2143" t="str">
        <f>IFERROR(IF(OR(BD2143=338,BD2143=340,BD2143=341,BD2143=342,BD2143="342A",BD2143="342B"),PorcenRet(BD2143,BH2143,BI2143),INDEX(PORCENTAJEBUSCAR,MATCH(BD2143,CódigoRET,0),4)*1),"")</f>
        <v/>
      </c>
      <c r="BG2143">
        <f t="shared" si="234"/>
        <v>0</v>
      </c>
      <c r="BO2143">
        <f t="shared" si="235"/>
        <v>0</v>
      </c>
      <c r="CC2143">
        <f t="shared" si="236"/>
        <v>0</v>
      </c>
      <c r="CD2143">
        <f t="shared" si="237"/>
        <v>0</v>
      </c>
      <c r="CG2143">
        <f ca="1">IFERROR(INDIRECT("IVA!X"&amp;MATCH(MID(COMPRAS!C2043,1,2)&amp;MID(COMPRAS!F2043,1,2)&amp;MID(COMPRAS!D2043,1,2),IVA!W:W,0)),"SIN COD.")</f>
        <v>0</v>
      </c>
      <c r="CH2143">
        <f ca="1">IFERROR(INDIRECT("IVA!Y"&amp;MATCH(MID(COMPRAS!C2043,1,2)&amp;MID(COMPRAS!F2043,1,2)&amp;MID(COMPRAS!D2043,1,2),IVA!W:W,0)),"SIN COD.")</f>
        <v>0</v>
      </c>
    </row>
    <row r="2144" spans="1:86" x14ac:dyDescent="0.25">
      <c r="A2144"/>
      <c r="B2144"/>
      <c r="D2144"/>
      <c r="AL2144">
        <f t="shared" si="231"/>
        <v>0</v>
      </c>
      <c r="AQ2144">
        <f t="shared" si="232"/>
        <v>0</v>
      </c>
      <c r="AR2144" t="str">
        <f>IFERROR(IF(OR(AP2144=338,AP2144=340,AP2144=341,AP2144=342,AP2144="342A",AP2144="342B"),PorcenRet(AP2144,AT2144,AU2144),INDEX(PORCENTAJEBUSCAR,MATCH(AP2144,CódigoRET,0),4)*1),"")</f>
        <v/>
      </c>
      <c r="AS2144">
        <f t="shared" si="233"/>
        <v>0</v>
      </c>
      <c r="BF2144" t="str">
        <f>IFERROR(IF(OR(BD2144=338,BD2144=340,BD2144=341,BD2144=342,BD2144="342A",BD2144="342B"),PorcenRet(BD2144,BH2144,BI2144),INDEX(PORCENTAJEBUSCAR,MATCH(BD2144,CódigoRET,0),4)*1),"")</f>
        <v/>
      </c>
      <c r="BG2144">
        <f t="shared" si="234"/>
        <v>0</v>
      </c>
      <c r="BO2144">
        <f t="shared" si="235"/>
        <v>0</v>
      </c>
      <c r="CC2144">
        <f t="shared" si="236"/>
        <v>0</v>
      </c>
      <c r="CD2144">
        <f t="shared" si="237"/>
        <v>0</v>
      </c>
      <c r="CG2144">
        <f ca="1">IFERROR(INDIRECT("IVA!X"&amp;MATCH(MID(COMPRAS!C2044,1,2)&amp;MID(COMPRAS!F2044,1,2)&amp;MID(COMPRAS!D2044,1,2),IVA!W:W,0)),"SIN COD.")</f>
        <v>0</v>
      </c>
      <c r="CH2144">
        <f ca="1">IFERROR(INDIRECT("IVA!Y"&amp;MATCH(MID(COMPRAS!C2044,1,2)&amp;MID(COMPRAS!F2044,1,2)&amp;MID(COMPRAS!D2044,1,2),IVA!W:W,0)),"SIN COD.")</f>
        <v>0</v>
      </c>
    </row>
    <row r="2145" spans="1:86" x14ac:dyDescent="0.25">
      <c r="A2145"/>
      <c r="B2145"/>
      <c r="D2145"/>
      <c r="AL2145">
        <f t="shared" si="231"/>
        <v>0</v>
      </c>
      <c r="AQ2145">
        <f t="shared" si="232"/>
        <v>0</v>
      </c>
      <c r="AR2145" t="str">
        <f>IFERROR(IF(OR(AP2145=338,AP2145=340,AP2145=341,AP2145=342,AP2145="342A",AP2145="342B"),PorcenRet(AP2145,AT2145,AU2145),INDEX(PORCENTAJEBUSCAR,MATCH(AP2145,CódigoRET,0),4)*1),"")</f>
        <v/>
      </c>
      <c r="AS2145">
        <f t="shared" si="233"/>
        <v>0</v>
      </c>
      <c r="BF2145" t="str">
        <f>IFERROR(IF(OR(BD2145=338,BD2145=340,BD2145=341,BD2145=342,BD2145="342A",BD2145="342B"),PorcenRet(BD2145,BH2145,BI2145),INDEX(PORCENTAJEBUSCAR,MATCH(BD2145,CódigoRET,0),4)*1),"")</f>
        <v/>
      </c>
      <c r="BG2145">
        <f t="shared" si="234"/>
        <v>0</v>
      </c>
      <c r="BO2145">
        <f t="shared" si="235"/>
        <v>0</v>
      </c>
      <c r="CC2145">
        <f t="shared" si="236"/>
        <v>0</v>
      </c>
      <c r="CD2145">
        <f t="shared" si="237"/>
        <v>0</v>
      </c>
      <c r="CG2145">
        <f ca="1">IFERROR(INDIRECT("IVA!X"&amp;MATCH(MID(COMPRAS!C2045,1,2)&amp;MID(COMPRAS!F2045,1,2)&amp;MID(COMPRAS!D2045,1,2),IVA!W:W,0)),"SIN COD.")</f>
        <v>0</v>
      </c>
      <c r="CH2145">
        <f ca="1">IFERROR(INDIRECT("IVA!Y"&amp;MATCH(MID(COMPRAS!C2045,1,2)&amp;MID(COMPRAS!F2045,1,2)&amp;MID(COMPRAS!D2045,1,2),IVA!W:W,0)),"SIN COD.")</f>
        <v>0</v>
      </c>
    </row>
    <row r="2146" spans="1:86" x14ac:dyDescent="0.25">
      <c r="A2146"/>
      <c r="B2146"/>
      <c r="D2146"/>
      <c r="AL2146">
        <f t="shared" si="231"/>
        <v>0</v>
      </c>
      <c r="AQ2146">
        <f t="shared" si="232"/>
        <v>0</v>
      </c>
      <c r="AR2146" t="str">
        <f>IFERROR(IF(OR(AP2146=338,AP2146=340,AP2146=341,AP2146=342,AP2146="342A",AP2146="342B"),PorcenRet(AP2146,AT2146,AU2146),INDEX(PORCENTAJEBUSCAR,MATCH(AP2146,CódigoRET,0),4)*1),"")</f>
        <v/>
      </c>
      <c r="AS2146">
        <f t="shared" si="233"/>
        <v>0</v>
      </c>
      <c r="BF2146" t="str">
        <f>IFERROR(IF(OR(BD2146=338,BD2146=340,BD2146=341,BD2146=342,BD2146="342A",BD2146="342B"),PorcenRet(BD2146,BH2146,BI2146),INDEX(PORCENTAJEBUSCAR,MATCH(BD2146,CódigoRET,0),4)*1),"")</f>
        <v/>
      </c>
      <c r="BG2146">
        <f t="shared" si="234"/>
        <v>0</v>
      </c>
      <c r="BO2146">
        <f t="shared" si="235"/>
        <v>0</v>
      </c>
      <c r="CC2146">
        <f t="shared" si="236"/>
        <v>0</v>
      </c>
      <c r="CD2146">
        <f t="shared" si="237"/>
        <v>0</v>
      </c>
      <c r="CG2146">
        <f ca="1">IFERROR(INDIRECT("IVA!X"&amp;MATCH(MID(COMPRAS!C2046,1,2)&amp;MID(COMPRAS!F2046,1,2)&amp;MID(COMPRAS!D2046,1,2),IVA!W:W,0)),"SIN COD.")</f>
        <v>0</v>
      </c>
      <c r="CH2146">
        <f ca="1">IFERROR(INDIRECT("IVA!Y"&amp;MATCH(MID(COMPRAS!C2046,1,2)&amp;MID(COMPRAS!F2046,1,2)&amp;MID(COMPRAS!D2046,1,2),IVA!W:W,0)),"SIN COD.")</f>
        <v>0</v>
      </c>
    </row>
    <row r="2147" spans="1:86" x14ac:dyDescent="0.25">
      <c r="A2147"/>
      <c r="B2147"/>
      <c r="D2147"/>
      <c r="AL2147">
        <f t="shared" si="231"/>
        <v>0</v>
      </c>
      <c r="AQ2147">
        <f t="shared" si="232"/>
        <v>0</v>
      </c>
      <c r="AR2147" t="str">
        <f>IFERROR(IF(OR(AP2147=338,AP2147=340,AP2147=341,AP2147=342,AP2147="342A",AP2147="342B"),PorcenRet(AP2147,AT2147,AU2147),INDEX(PORCENTAJEBUSCAR,MATCH(AP2147,CódigoRET,0),4)*1),"")</f>
        <v/>
      </c>
      <c r="AS2147">
        <f t="shared" si="233"/>
        <v>0</v>
      </c>
      <c r="BF2147" t="str">
        <f>IFERROR(IF(OR(BD2147=338,BD2147=340,BD2147=341,BD2147=342,BD2147="342A",BD2147="342B"),PorcenRet(BD2147,BH2147,BI2147),INDEX(PORCENTAJEBUSCAR,MATCH(BD2147,CódigoRET,0),4)*1),"")</f>
        <v/>
      </c>
      <c r="BG2147">
        <f t="shared" si="234"/>
        <v>0</v>
      </c>
      <c r="BO2147">
        <f t="shared" si="235"/>
        <v>0</v>
      </c>
      <c r="CC2147">
        <f t="shared" si="236"/>
        <v>0</v>
      </c>
      <c r="CD2147">
        <f t="shared" si="237"/>
        <v>0</v>
      </c>
      <c r="CG2147">
        <f ca="1">IFERROR(INDIRECT("IVA!X"&amp;MATCH(MID(COMPRAS!C2047,1,2)&amp;MID(COMPRAS!F2047,1,2)&amp;MID(COMPRAS!D2047,1,2),IVA!W:W,0)),"SIN COD.")</f>
        <v>0</v>
      </c>
      <c r="CH2147">
        <f ca="1">IFERROR(INDIRECT("IVA!Y"&amp;MATCH(MID(COMPRAS!C2047,1,2)&amp;MID(COMPRAS!F2047,1,2)&amp;MID(COMPRAS!D2047,1,2),IVA!W:W,0)),"SIN COD.")</f>
        <v>0</v>
      </c>
    </row>
    <row r="2148" spans="1:86" x14ac:dyDescent="0.25">
      <c r="A2148"/>
      <c r="B2148"/>
      <c r="D2148"/>
      <c r="AL2148">
        <f t="shared" si="231"/>
        <v>0</v>
      </c>
      <c r="AQ2148">
        <f t="shared" si="232"/>
        <v>0</v>
      </c>
      <c r="AR2148" t="str">
        <f>IFERROR(IF(OR(AP2148=338,AP2148=340,AP2148=341,AP2148=342,AP2148="342A",AP2148="342B"),PorcenRet(AP2148,AT2148,AU2148),INDEX(PORCENTAJEBUSCAR,MATCH(AP2148,CódigoRET,0),4)*1),"")</f>
        <v/>
      </c>
      <c r="AS2148">
        <f t="shared" si="233"/>
        <v>0</v>
      </c>
      <c r="BF2148" t="str">
        <f>IFERROR(IF(OR(BD2148=338,BD2148=340,BD2148=341,BD2148=342,BD2148="342A",BD2148="342B"),PorcenRet(BD2148,BH2148,BI2148),INDEX(PORCENTAJEBUSCAR,MATCH(BD2148,CódigoRET,0),4)*1),"")</f>
        <v/>
      </c>
      <c r="BG2148">
        <f t="shared" si="234"/>
        <v>0</v>
      </c>
      <c r="BO2148">
        <f t="shared" si="235"/>
        <v>0</v>
      </c>
      <c r="CC2148">
        <f t="shared" si="236"/>
        <v>0</v>
      </c>
      <c r="CD2148">
        <f t="shared" si="237"/>
        <v>0</v>
      </c>
      <c r="CG2148">
        <f ca="1">IFERROR(INDIRECT("IVA!X"&amp;MATCH(MID(COMPRAS!C2048,1,2)&amp;MID(COMPRAS!F2048,1,2)&amp;MID(COMPRAS!D2048,1,2),IVA!W:W,0)),"SIN COD.")</f>
        <v>0</v>
      </c>
      <c r="CH2148">
        <f ca="1">IFERROR(INDIRECT("IVA!Y"&amp;MATCH(MID(COMPRAS!C2048,1,2)&amp;MID(COMPRAS!F2048,1,2)&amp;MID(COMPRAS!D2048,1,2),IVA!W:W,0)),"SIN COD.")</f>
        <v>0</v>
      </c>
    </row>
    <row r="2149" spans="1:86" x14ac:dyDescent="0.25">
      <c r="A2149"/>
      <c r="B2149"/>
      <c r="D2149"/>
      <c r="AL2149">
        <f t="shared" si="231"/>
        <v>0</v>
      </c>
      <c r="AQ2149">
        <f t="shared" si="232"/>
        <v>0</v>
      </c>
      <c r="AR2149" t="str">
        <f>IFERROR(IF(OR(AP2149=338,AP2149=340,AP2149=341,AP2149=342,AP2149="342A",AP2149="342B"),PorcenRet(AP2149,AT2149,AU2149),INDEX(PORCENTAJEBUSCAR,MATCH(AP2149,CódigoRET,0),4)*1),"")</f>
        <v/>
      </c>
      <c r="AS2149">
        <f t="shared" si="233"/>
        <v>0</v>
      </c>
      <c r="BF2149" t="str">
        <f>IFERROR(IF(OR(BD2149=338,BD2149=340,BD2149=341,BD2149=342,BD2149="342A",BD2149="342B"),PorcenRet(BD2149,BH2149,BI2149),INDEX(PORCENTAJEBUSCAR,MATCH(BD2149,CódigoRET,0),4)*1),"")</f>
        <v/>
      </c>
      <c r="BG2149">
        <f t="shared" si="234"/>
        <v>0</v>
      </c>
      <c r="BO2149">
        <f t="shared" si="235"/>
        <v>0</v>
      </c>
      <c r="CC2149">
        <f t="shared" si="236"/>
        <v>0</v>
      </c>
      <c r="CD2149">
        <f t="shared" si="237"/>
        <v>0</v>
      </c>
      <c r="CG2149">
        <f ca="1">IFERROR(INDIRECT("IVA!X"&amp;MATCH(MID(COMPRAS!C2049,1,2)&amp;MID(COMPRAS!F2049,1,2)&amp;MID(COMPRAS!D2049,1,2),IVA!W:W,0)),"SIN COD.")</f>
        <v>0</v>
      </c>
      <c r="CH2149">
        <f ca="1">IFERROR(INDIRECT("IVA!Y"&amp;MATCH(MID(COMPRAS!C2049,1,2)&amp;MID(COMPRAS!F2049,1,2)&amp;MID(COMPRAS!D2049,1,2),IVA!W:W,0)),"SIN COD.")</f>
        <v>0</v>
      </c>
    </row>
    <row r="2150" spans="1:86" x14ac:dyDescent="0.25">
      <c r="A2150"/>
      <c r="B2150"/>
      <c r="D2150"/>
      <c r="AL2150">
        <f t="shared" si="231"/>
        <v>0</v>
      </c>
      <c r="AQ2150">
        <f t="shared" si="232"/>
        <v>0</v>
      </c>
      <c r="AR2150" t="str">
        <f>IFERROR(IF(OR(AP2150=338,AP2150=340,AP2150=341,AP2150=342,AP2150="342A",AP2150="342B"),PorcenRet(AP2150,AT2150,AU2150),INDEX(PORCENTAJEBUSCAR,MATCH(AP2150,CódigoRET,0),4)*1),"")</f>
        <v/>
      </c>
      <c r="AS2150">
        <f t="shared" si="233"/>
        <v>0</v>
      </c>
      <c r="BF2150" t="str">
        <f>IFERROR(IF(OR(BD2150=338,BD2150=340,BD2150=341,BD2150=342,BD2150="342A",BD2150="342B"),PorcenRet(BD2150,BH2150,BI2150),INDEX(PORCENTAJEBUSCAR,MATCH(BD2150,CódigoRET,0),4)*1),"")</f>
        <v/>
      </c>
      <c r="BG2150">
        <f t="shared" si="234"/>
        <v>0</v>
      </c>
      <c r="BO2150">
        <f t="shared" si="235"/>
        <v>0</v>
      </c>
      <c r="CC2150">
        <f t="shared" si="236"/>
        <v>0</v>
      </c>
      <c r="CD2150">
        <f t="shared" si="237"/>
        <v>0</v>
      </c>
      <c r="CG2150">
        <f ca="1">IFERROR(INDIRECT("IVA!X"&amp;MATCH(MID(COMPRAS!C2050,1,2)&amp;MID(COMPRAS!F2050,1,2)&amp;MID(COMPRAS!D2050,1,2),IVA!W:W,0)),"SIN COD.")</f>
        <v>0</v>
      </c>
      <c r="CH2150">
        <f ca="1">IFERROR(INDIRECT("IVA!Y"&amp;MATCH(MID(COMPRAS!C2050,1,2)&amp;MID(COMPRAS!F2050,1,2)&amp;MID(COMPRAS!D2050,1,2),IVA!W:W,0)),"SIN COD.")</f>
        <v>0</v>
      </c>
    </row>
    <row r="2151" spans="1:86" x14ac:dyDescent="0.25">
      <c r="A2151"/>
      <c r="B2151"/>
      <c r="D2151"/>
      <c r="AL2151">
        <f t="shared" si="231"/>
        <v>0</v>
      </c>
      <c r="AQ2151">
        <f t="shared" si="232"/>
        <v>0</v>
      </c>
      <c r="AR2151" t="str">
        <f>IFERROR(IF(OR(AP2151=338,AP2151=340,AP2151=341,AP2151=342,AP2151="342A",AP2151="342B"),PorcenRet(AP2151,AT2151,AU2151),INDEX(PORCENTAJEBUSCAR,MATCH(AP2151,CódigoRET,0),4)*1),"")</f>
        <v/>
      </c>
      <c r="AS2151">
        <f t="shared" si="233"/>
        <v>0</v>
      </c>
      <c r="BF2151" t="str">
        <f>IFERROR(IF(OR(BD2151=338,BD2151=340,BD2151=341,BD2151=342,BD2151="342A",BD2151="342B"),PorcenRet(BD2151,BH2151,BI2151),INDEX(PORCENTAJEBUSCAR,MATCH(BD2151,CódigoRET,0),4)*1),"")</f>
        <v/>
      </c>
      <c r="BG2151">
        <f t="shared" si="234"/>
        <v>0</v>
      </c>
      <c r="BO2151">
        <f t="shared" si="235"/>
        <v>0</v>
      </c>
      <c r="CC2151">
        <f t="shared" si="236"/>
        <v>0</v>
      </c>
      <c r="CD2151">
        <f t="shared" si="237"/>
        <v>0</v>
      </c>
      <c r="CG2151">
        <f ca="1">IFERROR(INDIRECT("IVA!X"&amp;MATCH(MID(COMPRAS!C2051,1,2)&amp;MID(COMPRAS!F2051,1,2)&amp;MID(COMPRAS!D2051,1,2),IVA!W:W,0)),"SIN COD.")</f>
        <v>0</v>
      </c>
      <c r="CH2151">
        <f ca="1">IFERROR(INDIRECT("IVA!Y"&amp;MATCH(MID(COMPRAS!C2051,1,2)&amp;MID(COMPRAS!F2051,1,2)&amp;MID(COMPRAS!D2051,1,2),IVA!W:W,0)),"SIN COD.")</f>
        <v>0</v>
      </c>
    </row>
    <row r="2152" spans="1:86" x14ac:dyDescent="0.25">
      <c r="A2152"/>
      <c r="B2152"/>
      <c r="D2152"/>
      <c r="AL2152">
        <f t="shared" si="231"/>
        <v>0</v>
      </c>
      <c r="AQ2152">
        <f t="shared" si="232"/>
        <v>0</v>
      </c>
      <c r="AR2152" t="str">
        <f>IFERROR(IF(OR(AP2152=338,AP2152=340,AP2152=341,AP2152=342,AP2152="342A",AP2152="342B"),PorcenRet(AP2152,AT2152,AU2152),INDEX(PORCENTAJEBUSCAR,MATCH(AP2152,CódigoRET,0),4)*1),"")</f>
        <v/>
      </c>
      <c r="AS2152">
        <f t="shared" si="233"/>
        <v>0</v>
      </c>
      <c r="BF2152" t="str">
        <f>IFERROR(IF(OR(BD2152=338,BD2152=340,BD2152=341,BD2152=342,BD2152="342A",BD2152="342B"),PorcenRet(BD2152,BH2152,BI2152),INDEX(PORCENTAJEBUSCAR,MATCH(BD2152,CódigoRET,0),4)*1),"")</f>
        <v/>
      </c>
      <c r="BG2152">
        <f t="shared" si="234"/>
        <v>0</v>
      </c>
      <c r="BO2152">
        <f t="shared" si="235"/>
        <v>0</v>
      </c>
      <c r="CC2152">
        <f t="shared" si="236"/>
        <v>0</v>
      </c>
      <c r="CD2152">
        <f t="shared" si="237"/>
        <v>0</v>
      </c>
      <c r="CG2152">
        <f ca="1">IFERROR(INDIRECT("IVA!X"&amp;MATCH(MID(COMPRAS!C2052,1,2)&amp;MID(COMPRAS!F2052,1,2)&amp;MID(COMPRAS!D2052,1,2),IVA!W:W,0)),"SIN COD.")</f>
        <v>0</v>
      </c>
      <c r="CH2152">
        <f ca="1">IFERROR(INDIRECT("IVA!Y"&amp;MATCH(MID(COMPRAS!C2052,1,2)&amp;MID(COMPRAS!F2052,1,2)&amp;MID(COMPRAS!D2052,1,2),IVA!W:W,0)),"SIN COD.")</f>
        <v>0</v>
      </c>
    </row>
    <row r="2153" spans="1:86" x14ac:dyDescent="0.25">
      <c r="A2153"/>
      <c r="B2153"/>
      <c r="D2153"/>
      <c r="AL2153">
        <f t="shared" si="231"/>
        <v>0</v>
      </c>
      <c r="AQ2153">
        <f t="shared" si="232"/>
        <v>0</v>
      </c>
      <c r="AR2153" t="str">
        <f>IFERROR(IF(OR(AP2153=338,AP2153=340,AP2153=341,AP2153=342,AP2153="342A",AP2153="342B"),PorcenRet(AP2153,AT2153,AU2153),INDEX(PORCENTAJEBUSCAR,MATCH(AP2153,CódigoRET,0),4)*1),"")</f>
        <v/>
      </c>
      <c r="AS2153">
        <f t="shared" si="233"/>
        <v>0</v>
      </c>
      <c r="BF2153" t="str">
        <f>IFERROR(IF(OR(BD2153=338,BD2153=340,BD2153=341,BD2153=342,BD2153="342A",BD2153="342B"),PorcenRet(BD2153,BH2153,BI2153),INDEX(PORCENTAJEBUSCAR,MATCH(BD2153,CódigoRET,0),4)*1),"")</f>
        <v/>
      </c>
      <c r="BG2153">
        <f t="shared" si="234"/>
        <v>0</v>
      </c>
      <c r="BO2153">
        <f t="shared" si="235"/>
        <v>0</v>
      </c>
      <c r="CC2153">
        <f t="shared" si="236"/>
        <v>0</v>
      </c>
      <c r="CD2153">
        <f t="shared" si="237"/>
        <v>0</v>
      </c>
      <c r="CG2153">
        <f ca="1">IFERROR(INDIRECT("IVA!X"&amp;MATCH(MID(COMPRAS!C2053,1,2)&amp;MID(COMPRAS!F2053,1,2)&amp;MID(COMPRAS!D2053,1,2),IVA!W:W,0)),"SIN COD.")</f>
        <v>0</v>
      </c>
      <c r="CH2153">
        <f ca="1">IFERROR(INDIRECT("IVA!Y"&amp;MATCH(MID(COMPRAS!C2053,1,2)&amp;MID(COMPRAS!F2053,1,2)&amp;MID(COMPRAS!D2053,1,2),IVA!W:W,0)),"SIN COD.")</f>
        <v>0</v>
      </c>
    </row>
    <row r="2154" spans="1:86" x14ac:dyDescent="0.25">
      <c r="A2154"/>
      <c r="B2154"/>
      <c r="D2154"/>
      <c r="AL2154">
        <f t="shared" si="231"/>
        <v>0</v>
      </c>
      <c r="AQ2154">
        <f t="shared" si="232"/>
        <v>0</v>
      </c>
      <c r="AR2154" t="str">
        <f>IFERROR(IF(OR(AP2154=338,AP2154=340,AP2154=341,AP2154=342,AP2154="342A",AP2154="342B"),PorcenRet(AP2154,AT2154,AU2154),INDEX(PORCENTAJEBUSCAR,MATCH(AP2154,CódigoRET,0),4)*1),"")</f>
        <v/>
      </c>
      <c r="AS2154">
        <f t="shared" si="233"/>
        <v>0</v>
      </c>
      <c r="BF2154" t="str">
        <f>IFERROR(IF(OR(BD2154=338,BD2154=340,BD2154=341,BD2154=342,BD2154="342A",BD2154="342B"),PorcenRet(BD2154,BH2154,BI2154),INDEX(PORCENTAJEBUSCAR,MATCH(BD2154,CódigoRET,0),4)*1),"")</f>
        <v/>
      </c>
      <c r="BG2154">
        <f t="shared" si="234"/>
        <v>0</v>
      </c>
      <c r="BO2154">
        <f t="shared" si="235"/>
        <v>0</v>
      </c>
      <c r="CC2154">
        <f t="shared" si="236"/>
        <v>0</v>
      </c>
      <c r="CD2154">
        <f t="shared" si="237"/>
        <v>0</v>
      </c>
      <c r="CG2154">
        <f ca="1">IFERROR(INDIRECT("IVA!X"&amp;MATCH(MID(COMPRAS!C2054,1,2)&amp;MID(COMPRAS!F2054,1,2)&amp;MID(COMPRAS!D2054,1,2),IVA!W:W,0)),"SIN COD.")</f>
        <v>0</v>
      </c>
      <c r="CH2154">
        <f ca="1">IFERROR(INDIRECT("IVA!Y"&amp;MATCH(MID(COMPRAS!C2054,1,2)&amp;MID(COMPRAS!F2054,1,2)&amp;MID(COMPRAS!D2054,1,2),IVA!W:W,0)),"SIN COD.")</f>
        <v>0</v>
      </c>
    </row>
    <row r="2155" spans="1:86" x14ac:dyDescent="0.25">
      <c r="A2155"/>
      <c r="B2155"/>
      <c r="D2155"/>
      <c r="AL2155">
        <f t="shared" si="231"/>
        <v>0</v>
      </c>
      <c r="AQ2155">
        <f t="shared" si="232"/>
        <v>0</v>
      </c>
      <c r="AR2155" t="str">
        <f>IFERROR(IF(OR(AP2155=338,AP2155=340,AP2155=341,AP2155=342,AP2155="342A",AP2155="342B"),PorcenRet(AP2155,AT2155,AU2155),INDEX(PORCENTAJEBUSCAR,MATCH(AP2155,CódigoRET,0),4)*1),"")</f>
        <v/>
      </c>
      <c r="AS2155">
        <f t="shared" si="233"/>
        <v>0</v>
      </c>
      <c r="BF2155" t="str">
        <f>IFERROR(IF(OR(BD2155=338,BD2155=340,BD2155=341,BD2155=342,BD2155="342A",BD2155="342B"),PorcenRet(BD2155,BH2155,BI2155),INDEX(PORCENTAJEBUSCAR,MATCH(BD2155,CódigoRET,0),4)*1),"")</f>
        <v/>
      </c>
      <c r="BG2155">
        <f t="shared" si="234"/>
        <v>0</v>
      </c>
      <c r="BO2155">
        <f t="shared" si="235"/>
        <v>0</v>
      </c>
      <c r="CC2155">
        <f t="shared" si="236"/>
        <v>0</v>
      </c>
      <c r="CD2155">
        <f t="shared" si="237"/>
        <v>0</v>
      </c>
      <c r="CG2155">
        <f ca="1">IFERROR(INDIRECT("IVA!X"&amp;MATCH(MID(COMPRAS!C2055,1,2)&amp;MID(COMPRAS!F2055,1,2)&amp;MID(COMPRAS!D2055,1,2),IVA!W:W,0)),"SIN COD.")</f>
        <v>0</v>
      </c>
      <c r="CH2155">
        <f ca="1">IFERROR(INDIRECT("IVA!Y"&amp;MATCH(MID(COMPRAS!C2055,1,2)&amp;MID(COMPRAS!F2055,1,2)&amp;MID(COMPRAS!D2055,1,2),IVA!W:W,0)),"SIN COD.")</f>
        <v>0</v>
      </c>
    </row>
    <row r="2156" spans="1:86" x14ac:dyDescent="0.25">
      <c r="A2156"/>
      <c r="B2156"/>
      <c r="D2156"/>
      <c r="AL2156">
        <f t="shared" si="231"/>
        <v>0</v>
      </c>
      <c r="AQ2156">
        <f t="shared" si="232"/>
        <v>0</v>
      </c>
      <c r="AR2156" t="str">
        <f>IFERROR(IF(OR(AP2156=338,AP2156=340,AP2156=341,AP2156=342,AP2156="342A",AP2156="342B"),PorcenRet(AP2156,AT2156,AU2156),INDEX(PORCENTAJEBUSCAR,MATCH(AP2156,CódigoRET,0),4)*1),"")</f>
        <v/>
      </c>
      <c r="AS2156">
        <f t="shared" si="233"/>
        <v>0</v>
      </c>
      <c r="BF2156" t="str">
        <f>IFERROR(IF(OR(BD2156=338,BD2156=340,BD2156=341,BD2156=342,BD2156="342A",BD2156="342B"),PorcenRet(BD2156,BH2156,BI2156),INDEX(PORCENTAJEBUSCAR,MATCH(BD2156,CódigoRET,0),4)*1),"")</f>
        <v/>
      </c>
      <c r="BG2156">
        <f t="shared" si="234"/>
        <v>0</v>
      </c>
      <c r="BO2156">
        <f t="shared" si="235"/>
        <v>0</v>
      </c>
      <c r="CC2156">
        <f t="shared" si="236"/>
        <v>0</v>
      </c>
      <c r="CD2156">
        <f t="shared" si="237"/>
        <v>0</v>
      </c>
      <c r="CG2156">
        <f ca="1">IFERROR(INDIRECT("IVA!X"&amp;MATCH(MID(COMPRAS!C2056,1,2)&amp;MID(COMPRAS!F2056,1,2)&amp;MID(COMPRAS!D2056,1,2),IVA!W:W,0)),"SIN COD.")</f>
        <v>0</v>
      </c>
      <c r="CH2156">
        <f ca="1">IFERROR(INDIRECT("IVA!Y"&amp;MATCH(MID(COMPRAS!C2056,1,2)&amp;MID(COMPRAS!F2056,1,2)&amp;MID(COMPRAS!D2056,1,2),IVA!W:W,0)),"SIN COD.")</f>
        <v>0</v>
      </c>
    </row>
    <row r="2157" spans="1:86" x14ac:dyDescent="0.25">
      <c r="A2157"/>
      <c r="B2157"/>
      <c r="D2157"/>
      <c r="AL2157">
        <f t="shared" si="231"/>
        <v>0</v>
      </c>
      <c r="AQ2157">
        <f t="shared" si="232"/>
        <v>0</v>
      </c>
      <c r="AR2157" t="str">
        <f>IFERROR(IF(OR(AP2157=338,AP2157=340,AP2157=341,AP2157=342,AP2157="342A",AP2157="342B"),PorcenRet(AP2157,AT2157,AU2157),INDEX(PORCENTAJEBUSCAR,MATCH(AP2157,CódigoRET,0),4)*1),"")</f>
        <v/>
      </c>
      <c r="AS2157">
        <f t="shared" si="233"/>
        <v>0</v>
      </c>
      <c r="BF2157" t="str">
        <f>IFERROR(IF(OR(BD2157=338,BD2157=340,BD2157=341,BD2157=342,BD2157="342A",BD2157="342B"),PorcenRet(BD2157,BH2157,BI2157),INDEX(PORCENTAJEBUSCAR,MATCH(BD2157,CódigoRET,0),4)*1),"")</f>
        <v/>
      </c>
      <c r="BG2157">
        <f t="shared" si="234"/>
        <v>0</v>
      </c>
      <c r="BO2157">
        <f t="shared" si="235"/>
        <v>0</v>
      </c>
      <c r="CC2157">
        <f t="shared" si="236"/>
        <v>0</v>
      </c>
      <c r="CD2157">
        <f t="shared" si="237"/>
        <v>0</v>
      </c>
      <c r="CG2157">
        <f ca="1">IFERROR(INDIRECT("IVA!X"&amp;MATCH(MID(COMPRAS!C2057,1,2)&amp;MID(COMPRAS!F2057,1,2)&amp;MID(COMPRAS!D2057,1,2),IVA!W:W,0)),"SIN COD.")</f>
        <v>0</v>
      </c>
      <c r="CH2157">
        <f ca="1">IFERROR(INDIRECT("IVA!Y"&amp;MATCH(MID(COMPRAS!C2057,1,2)&amp;MID(COMPRAS!F2057,1,2)&amp;MID(COMPRAS!D2057,1,2),IVA!W:W,0)),"SIN COD.")</f>
        <v>0</v>
      </c>
    </row>
    <row r="2158" spans="1:86" x14ac:dyDescent="0.25">
      <c r="A2158"/>
      <c r="B2158"/>
      <c r="D2158"/>
      <c r="AL2158">
        <f t="shared" si="231"/>
        <v>0</v>
      </c>
      <c r="AQ2158">
        <f t="shared" si="232"/>
        <v>0</v>
      </c>
      <c r="AR2158" t="str">
        <f>IFERROR(IF(OR(AP2158=338,AP2158=340,AP2158=341,AP2158=342,AP2158="342A",AP2158="342B"),PorcenRet(AP2158,AT2158,AU2158),INDEX(PORCENTAJEBUSCAR,MATCH(AP2158,CódigoRET,0),4)*1),"")</f>
        <v/>
      </c>
      <c r="AS2158">
        <f t="shared" si="233"/>
        <v>0</v>
      </c>
      <c r="BF2158" t="str">
        <f>IFERROR(IF(OR(BD2158=338,BD2158=340,BD2158=341,BD2158=342,BD2158="342A",BD2158="342B"),PorcenRet(BD2158,BH2158,BI2158),INDEX(PORCENTAJEBUSCAR,MATCH(BD2158,CódigoRET,0),4)*1),"")</f>
        <v/>
      </c>
      <c r="BG2158">
        <f t="shared" si="234"/>
        <v>0</v>
      </c>
      <c r="BO2158">
        <f t="shared" si="235"/>
        <v>0</v>
      </c>
      <c r="CC2158">
        <f t="shared" si="236"/>
        <v>0</v>
      </c>
      <c r="CD2158">
        <f t="shared" si="237"/>
        <v>0</v>
      </c>
      <c r="CG2158">
        <f ca="1">IFERROR(INDIRECT("IVA!X"&amp;MATCH(MID(COMPRAS!C2058,1,2)&amp;MID(COMPRAS!F2058,1,2)&amp;MID(COMPRAS!D2058,1,2),IVA!W:W,0)),"SIN COD.")</f>
        <v>0</v>
      </c>
      <c r="CH2158">
        <f ca="1">IFERROR(INDIRECT("IVA!Y"&amp;MATCH(MID(COMPRAS!C2058,1,2)&amp;MID(COMPRAS!F2058,1,2)&amp;MID(COMPRAS!D2058,1,2),IVA!W:W,0)),"SIN COD.")</f>
        <v>0</v>
      </c>
    </row>
    <row r="2159" spans="1:86" x14ac:dyDescent="0.25">
      <c r="A2159"/>
      <c r="B2159"/>
      <c r="D2159"/>
      <c r="AL2159">
        <f t="shared" si="231"/>
        <v>0</v>
      </c>
      <c r="AQ2159">
        <f t="shared" si="232"/>
        <v>0</v>
      </c>
      <c r="AR2159" t="str">
        <f>IFERROR(IF(OR(AP2159=338,AP2159=340,AP2159=341,AP2159=342,AP2159="342A",AP2159="342B"),PorcenRet(AP2159,AT2159,AU2159),INDEX(PORCENTAJEBUSCAR,MATCH(AP2159,CódigoRET,0),4)*1),"")</f>
        <v/>
      </c>
      <c r="AS2159">
        <f t="shared" si="233"/>
        <v>0</v>
      </c>
      <c r="BF2159" t="str">
        <f>IFERROR(IF(OR(BD2159=338,BD2159=340,BD2159=341,BD2159=342,BD2159="342A",BD2159="342B"),PorcenRet(BD2159,BH2159,BI2159),INDEX(PORCENTAJEBUSCAR,MATCH(BD2159,CódigoRET,0),4)*1),"")</f>
        <v/>
      </c>
      <c r="BG2159">
        <f t="shared" si="234"/>
        <v>0</v>
      </c>
      <c r="BO2159">
        <f t="shared" si="235"/>
        <v>0</v>
      </c>
      <c r="CC2159">
        <f t="shared" si="236"/>
        <v>0</v>
      </c>
      <c r="CD2159">
        <f t="shared" si="237"/>
        <v>0</v>
      </c>
      <c r="CG2159">
        <f ca="1">IFERROR(INDIRECT("IVA!X"&amp;MATCH(MID(COMPRAS!C2059,1,2)&amp;MID(COMPRAS!F2059,1,2)&amp;MID(COMPRAS!D2059,1,2),IVA!W:W,0)),"SIN COD.")</f>
        <v>0</v>
      </c>
      <c r="CH2159">
        <f ca="1">IFERROR(INDIRECT("IVA!Y"&amp;MATCH(MID(COMPRAS!C2059,1,2)&amp;MID(COMPRAS!F2059,1,2)&amp;MID(COMPRAS!D2059,1,2),IVA!W:W,0)),"SIN COD.")</f>
        <v>0</v>
      </c>
    </row>
    <row r="2160" spans="1:86" x14ac:dyDescent="0.25">
      <c r="A2160"/>
      <c r="B2160"/>
      <c r="D2160"/>
      <c r="AL2160">
        <f t="shared" si="231"/>
        <v>0</v>
      </c>
      <c r="AQ2160">
        <f t="shared" si="232"/>
        <v>0</v>
      </c>
      <c r="AR2160" t="str">
        <f>IFERROR(IF(OR(AP2160=338,AP2160=340,AP2160=341,AP2160=342,AP2160="342A",AP2160="342B"),PorcenRet(AP2160,AT2160,AU2160),INDEX(PORCENTAJEBUSCAR,MATCH(AP2160,CódigoRET,0),4)*1),"")</f>
        <v/>
      </c>
      <c r="AS2160">
        <f t="shared" si="233"/>
        <v>0</v>
      </c>
      <c r="BF2160" t="str">
        <f>IFERROR(IF(OR(BD2160=338,BD2160=340,BD2160=341,BD2160=342,BD2160="342A",BD2160="342B"),PorcenRet(BD2160,BH2160,BI2160),INDEX(PORCENTAJEBUSCAR,MATCH(BD2160,CódigoRET,0),4)*1),"")</f>
        <v/>
      </c>
      <c r="BG2160">
        <f t="shared" si="234"/>
        <v>0</v>
      </c>
      <c r="BO2160">
        <f t="shared" si="235"/>
        <v>0</v>
      </c>
      <c r="CC2160">
        <f t="shared" si="236"/>
        <v>0</v>
      </c>
      <c r="CD2160">
        <f t="shared" si="237"/>
        <v>0</v>
      </c>
      <c r="CG2160">
        <f ca="1">IFERROR(INDIRECT("IVA!X"&amp;MATCH(MID(COMPRAS!C2060,1,2)&amp;MID(COMPRAS!F2060,1,2)&amp;MID(COMPRAS!D2060,1,2),IVA!W:W,0)),"SIN COD.")</f>
        <v>0</v>
      </c>
      <c r="CH2160">
        <f ca="1">IFERROR(INDIRECT("IVA!Y"&amp;MATCH(MID(COMPRAS!C2060,1,2)&amp;MID(COMPRAS!F2060,1,2)&amp;MID(COMPRAS!D2060,1,2),IVA!W:W,0)),"SIN COD.")</f>
        <v>0</v>
      </c>
    </row>
    <row r="2161" spans="1:86" x14ac:dyDescent="0.25">
      <c r="A2161"/>
      <c r="B2161"/>
      <c r="D2161"/>
      <c r="AL2161">
        <f t="shared" si="231"/>
        <v>0</v>
      </c>
      <c r="AQ2161">
        <f t="shared" si="232"/>
        <v>0</v>
      </c>
      <c r="AR2161" t="str">
        <f>IFERROR(IF(OR(AP2161=338,AP2161=340,AP2161=341,AP2161=342,AP2161="342A",AP2161="342B"),PorcenRet(AP2161,AT2161,AU2161),INDEX(PORCENTAJEBUSCAR,MATCH(AP2161,CódigoRET,0),4)*1),"")</f>
        <v/>
      </c>
      <c r="AS2161">
        <f t="shared" si="233"/>
        <v>0</v>
      </c>
      <c r="BF2161" t="str">
        <f>IFERROR(IF(OR(BD2161=338,BD2161=340,BD2161=341,BD2161=342,BD2161="342A",BD2161="342B"),PorcenRet(BD2161,BH2161,BI2161),INDEX(PORCENTAJEBUSCAR,MATCH(BD2161,CódigoRET,0),4)*1),"")</f>
        <v/>
      </c>
      <c r="BG2161">
        <f t="shared" si="234"/>
        <v>0</v>
      </c>
      <c r="BO2161">
        <f t="shared" si="235"/>
        <v>0</v>
      </c>
      <c r="CC2161">
        <f t="shared" si="236"/>
        <v>0</v>
      </c>
      <c r="CD2161">
        <f t="shared" si="237"/>
        <v>0</v>
      </c>
      <c r="CG2161">
        <f ca="1">IFERROR(INDIRECT("IVA!X"&amp;MATCH(MID(COMPRAS!C2061,1,2)&amp;MID(COMPRAS!F2061,1,2)&amp;MID(COMPRAS!D2061,1,2),IVA!W:W,0)),"SIN COD.")</f>
        <v>0</v>
      </c>
      <c r="CH2161">
        <f ca="1">IFERROR(INDIRECT("IVA!Y"&amp;MATCH(MID(COMPRAS!C2061,1,2)&amp;MID(COMPRAS!F2061,1,2)&amp;MID(COMPRAS!D2061,1,2),IVA!W:W,0)),"SIN COD.")</f>
        <v>0</v>
      </c>
    </row>
    <row r="2162" spans="1:86" x14ac:dyDescent="0.25">
      <c r="A2162"/>
      <c r="B2162"/>
      <c r="D2162"/>
      <c r="AL2162">
        <f t="shared" si="231"/>
        <v>0</v>
      </c>
      <c r="AQ2162">
        <f t="shared" si="232"/>
        <v>0</v>
      </c>
      <c r="AR2162" t="str">
        <f>IFERROR(IF(OR(AP2162=338,AP2162=340,AP2162=341,AP2162=342,AP2162="342A",AP2162="342B"),PorcenRet(AP2162,AT2162,AU2162),INDEX(PORCENTAJEBUSCAR,MATCH(AP2162,CódigoRET,0),4)*1),"")</f>
        <v/>
      </c>
      <c r="AS2162">
        <f t="shared" si="233"/>
        <v>0</v>
      </c>
      <c r="BF2162" t="str">
        <f>IFERROR(IF(OR(BD2162=338,BD2162=340,BD2162=341,BD2162=342,BD2162="342A",BD2162="342B"),PorcenRet(BD2162,BH2162,BI2162),INDEX(PORCENTAJEBUSCAR,MATCH(BD2162,CódigoRET,0),4)*1),"")</f>
        <v/>
      </c>
      <c r="BG2162">
        <f t="shared" si="234"/>
        <v>0</v>
      </c>
      <c r="BO2162">
        <f t="shared" si="235"/>
        <v>0</v>
      </c>
      <c r="CC2162">
        <f t="shared" si="236"/>
        <v>0</v>
      </c>
      <c r="CD2162">
        <f t="shared" si="237"/>
        <v>0</v>
      </c>
      <c r="CG2162">
        <f ca="1">IFERROR(INDIRECT("IVA!X"&amp;MATCH(MID(COMPRAS!C2062,1,2)&amp;MID(COMPRAS!F2062,1,2)&amp;MID(COMPRAS!D2062,1,2),IVA!W:W,0)),"SIN COD.")</f>
        <v>0</v>
      </c>
      <c r="CH2162">
        <f ca="1">IFERROR(INDIRECT("IVA!Y"&amp;MATCH(MID(COMPRAS!C2062,1,2)&amp;MID(COMPRAS!F2062,1,2)&amp;MID(COMPRAS!D2062,1,2),IVA!W:W,0)),"SIN COD.")</f>
        <v>0</v>
      </c>
    </row>
    <row r="2163" spans="1:86" x14ac:dyDescent="0.25">
      <c r="A2163"/>
      <c r="B2163"/>
      <c r="D2163"/>
      <c r="AL2163">
        <f t="shared" si="231"/>
        <v>0</v>
      </c>
      <c r="AQ2163">
        <f t="shared" si="232"/>
        <v>0</v>
      </c>
      <c r="AR2163" t="str">
        <f>IFERROR(IF(OR(AP2163=338,AP2163=340,AP2163=341,AP2163=342,AP2163="342A",AP2163="342B"),PorcenRet(AP2163,AT2163,AU2163),INDEX(PORCENTAJEBUSCAR,MATCH(AP2163,CódigoRET,0),4)*1),"")</f>
        <v/>
      </c>
      <c r="AS2163">
        <f t="shared" si="233"/>
        <v>0</v>
      </c>
      <c r="BF2163" t="str">
        <f>IFERROR(IF(OR(BD2163=338,BD2163=340,BD2163=341,BD2163=342,BD2163="342A",BD2163="342B"),PorcenRet(BD2163,BH2163,BI2163),INDEX(PORCENTAJEBUSCAR,MATCH(BD2163,CódigoRET,0),4)*1),"")</f>
        <v/>
      </c>
      <c r="BG2163">
        <f t="shared" si="234"/>
        <v>0</v>
      </c>
      <c r="BO2163">
        <f t="shared" si="235"/>
        <v>0</v>
      </c>
      <c r="CC2163">
        <f t="shared" si="236"/>
        <v>0</v>
      </c>
      <c r="CD2163">
        <f t="shared" si="237"/>
        <v>0</v>
      </c>
      <c r="CG2163">
        <f ca="1">IFERROR(INDIRECT("IVA!X"&amp;MATCH(MID(COMPRAS!C2063,1,2)&amp;MID(COMPRAS!F2063,1,2)&amp;MID(COMPRAS!D2063,1,2),IVA!W:W,0)),"SIN COD.")</f>
        <v>0</v>
      </c>
      <c r="CH2163">
        <f ca="1">IFERROR(INDIRECT("IVA!Y"&amp;MATCH(MID(COMPRAS!C2063,1,2)&amp;MID(COMPRAS!F2063,1,2)&amp;MID(COMPRAS!D2063,1,2),IVA!W:W,0)),"SIN COD.")</f>
        <v>0</v>
      </c>
    </row>
    <row r="2164" spans="1:86" x14ac:dyDescent="0.25">
      <c r="A2164"/>
      <c r="B2164"/>
      <c r="D2164"/>
      <c r="AL2164">
        <f t="shared" si="231"/>
        <v>0</v>
      </c>
      <c r="AQ2164">
        <f t="shared" si="232"/>
        <v>0</v>
      </c>
      <c r="AR2164" t="str">
        <f>IFERROR(IF(OR(AP2164=338,AP2164=340,AP2164=341,AP2164=342,AP2164="342A",AP2164="342B"),PorcenRet(AP2164,AT2164,AU2164),INDEX(PORCENTAJEBUSCAR,MATCH(AP2164,CódigoRET,0),4)*1),"")</f>
        <v/>
      </c>
      <c r="AS2164">
        <f t="shared" si="233"/>
        <v>0</v>
      </c>
      <c r="BF2164" t="str">
        <f>IFERROR(IF(OR(BD2164=338,BD2164=340,BD2164=341,BD2164=342,BD2164="342A",BD2164="342B"),PorcenRet(BD2164,BH2164,BI2164),INDEX(PORCENTAJEBUSCAR,MATCH(BD2164,CódigoRET,0),4)*1),"")</f>
        <v/>
      </c>
      <c r="BG2164">
        <f t="shared" si="234"/>
        <v>0</v>
      </c>
      <c r="BO2164">
        <f t="shared" si="235"/>
        <v>0</v>
      </c>
      <c r="CC2164">
        <f t="shared" si="236"/>
        <v>0</v>
      </c>
      <c r="CD2164">
        <f t="shared" si="237"/>
        <v>0</v>
      </c>
      <c r="CG2164">
        <f ca="1">IFERROR(INDIRECT("IVA!X"&amp;MATCH(MID(COMPRAS!C2064,1,2)&amp;MID(COMPRAS!F2064,1,2)&amp;MID(COMPRAS!D2064,1,2),IVA!W:W,0)),"SIN COD.")</f>
        <v>0</v>
      </c>
      <c r="CH2164">
        <f ca="1">IFERROR(INDIRECT("IVA!Y"&amp;MATCH(MID(COMPRAS!C2064,1,2)&amp;MID(COMPRAS!F2064,1,2)&amp;MID(COMPRAS!D2064,1,2),IVA!W:W,0)),"SIN COD.")</f>
        <v>0</v>
      </c>
    </row>
    <row r="2165" spans="1:86" x14ac:dyDescent="0.25">
      <c r="A2165"/>
      <c r="B2165"/>
      <c r="D2165"/>
      <c r="AL2165">
        <f t="shared" si="231"/>
        <v>0</v>
      </c>
      <c r="AQ2165">
        <f t="shared" si="232"/>
        <v>0</v>
      </c>
      <c r="AR2165" t="str">
        <f>IFERROR(IF(OR(AP2165=338,AP2165=340,AP2165=341,AP2165=342,AP2165="342A",AP2165="342B"),PorcenRet(AP2165,AT2165,AU2165),INDEX(PORCENTAJEBUSCAR,MATCH(AP2165,CódigoRET,0),4)*1),"")</f>
        <v/>
      </c>
      <c r="AS2165">
        <f t="shared" si="233"/>
        <v>0</v>
      </c>
      <c r="BF2165" t="str">
        <f>IFERROR(IF(OR(BD2165=338,BD2165=340,BD2165=341,BD2165=342,BD2165="342A",BD2165="342B"),PorcenRet(BD2165,BH2165,BI2165),INDEX(PORCENTAJEBUSCAR,MATCH(BD2165,CódigoRET,0),4)*1),"")</f>
        <v/>
      </c>
      <c r="BG2165">
        <f t="shared" si="234"/>
        <v>0</v>
      </c>
      <c r="BO2165">
        <f t="shared" si="235"/>
        <v>0</v>
      </c>
      <c r="CC2165">
        <f t="shared" si="236"/>
        <v>0</v>
      </c>
      <c r="CD2165">
        <f t="shared" si="237"/>
        <v>0</v>
      </c>
      <c r="CG2165">
        <f ca="1">IFERROR(INDIRECT("IVA!X"&amp;MATCH(MID(COMPRAS!C2065,1,2)&amp;MID(COMPRAS!F2065,1,2)&amp;MID(COMPRAS!D2065,1,2),IVA!W:W,0)),"SIN COD.")</f>
        <v>0</v>
      </c>
      <c r="CH2165">
        <f ca="1">IFERROR(INDIRECT("IVA!Y"&amp;MATCH(MID(COMPRAS!C2065,1,2)&amp;MID(COMPRAS!F2065,1,2)&amp;MID(COMPRAS!D2065,1,2),IVA!W:W,0)),"SIN COD.")</f>
        <v>0</v>
      </c>
    </row>
    <row r="2166" spans="1:86" x14ac:dyDescent="0.25">
      <c r="A2166"/>
      <c r="B2166"/>
      <c r="D2166"/>
      <c r="AL2166">
        <f t="shared" si="231"/>
        <v>0</v>
      </c>
      <c r="AQ2166">
        <f t="shared" si="232"/>
        <v>0</v>
      </c>
      <c r="AR2166" t="str">
        <f>IFERROR(IF(OR(AP2166=338,AP2166=340,AP2166=341,AP2166=342,AP2166="342A",AP2166="342B"),PorcenRet(AP2166,AT2166,AU2166),INDEX(PORCENTAJEBUSCAR,MATCH(AP2166,CódigoRET,0),4)*1),"")</f>
        <v/>
      </c>
      <c r="AS2166">
        <f t="shared" si="233"/>
        <v>0</v>
      </c>
      <c r="BF2166" t="str">
        <f>IFERROR(IF(OR(BD2166=338,BD2166=340,BD2166=341,BD2166=342,BD2166="342A",BD2166="342B"),PorcenRet(BD2166,BH2166,BI2166),INDEX(PORCENTAJEBUSCAR,MATCH(BD2166,CódigoRET,0),4)*1),"")</f>
        <v/>
      </c>
      <c r="BG2166">
        <f t="shared" si="234"/>
        <v>0</v>
      </c>
      <c r="BO2166">
        <f t="shared" si="235"/>
        <v>0</v>
      </c>
      <c r="CC2166">
        <f t="shared" si="236"/>
        <v>0</v>
      </c>
      <c r="CD2166">
        <f t="shared" si="237"/>
        <v>0</v>
      </c>
      <c r="CG2166">
        <f ca="1">IFERROR(INDIRECT("IVA!X"&amp;MATCH(MID(COMPRAS!C2066,1,2)&amp;MID(COMPRAS!F2066,1,2)&amp;MID(COMPRAS!D2066,1,2),IVA!W:W,0)),"SIN COD.")</f>
        <v>0</v>
      </c>
      <c r="CH2166">
        <f ca="1">IFERROR(INDIRECT("IVA!Y"&amp;MATCH(MID(COMPRAS!C2066,1,2)&amp;MID(COMPRAS!F2066,1,2)&amp;MID(COMPRAS!D2066,1,2),IVA!W:W,0)),"SIN COD.")</f>
        <v>0</v>
      </c>
    </row>
    <row r="2167" spans="1:86" x14ac:dyDescent="0.25">
      <c r="A2167"/>
      <c r="B2167"/>
      <c r="D2167"/>
      <c r="AL2167">
        <f t="shared" si="231"/>
        <v>0</v>
      </c>
      <c r="AQ2167">
        <f t="shared" si="232"/>
        <v>0</v>
      </c>
      <c r="AR2167" t="str">
        <f>IFERROR(IF(OR(AP2167=338,AP2167=340,AP2167=341,AP2167=342,AP2167="342A",AP2167="342B"),PorcenRet(AP2167,AT2167,AU2167),INDEX(PORCENTAJEBUSCAR,MATCH(AP2167,CódigoRET,0),4)*1),"")</f>
        <v/>
      </c>
      <c r="AS2167">
        <f t="shared" si="233"/>
        <v>0</v>
      </c>
      <c r="BF2167" t="str">
        <f>IFERROR(IF(OR(BD2167=338,BD2167=340,BD2167=341,BD2167=342,BD2167="342A",BD2167="342B"),PorcenRet(BD2167,BH2167,BI2167),INDEX(PORCENTAJEBUSCAR,MATCH(BD2167,CódigoRET,0),4)*1),"")</f>
        <v/>
      </c>
      <c r="BG2167">
        <f t="shared" si="234"/>
        <v>0</v>
      </c>
      <c r="BO2167">
        <f t="shared" si="235"/>
        <v>0</v>
      </c>
      <c r="CC2167">
        <f t="shared" si="236"/>
        <v>0</v>
      </c>
      <c r="CD2167">
        <f t="shared" si="237"/>
        <v>0</v>
      </c>
      <c r="CG2167">
        <f ca="1">IFERROR(INDIRECT("IVA!X"&amp;MATCH(MID(COMPRAS!C2067,1,2)&amp;MID(COMPRAS!F2067,1,2)&amp;MID(COMPRAS!D2067,1,2),IVA!W:W,0)),"SIN COD.")</f>
        <v>0</v>
      </c>
      <c r="CH2167">
        <f ca="1">IFERROR(INDIRECT("IVA!Y"&amp;MATCH(MID(COMPRAS!C2067,1,2)&amp;MID(COMPRAS!F2067,1,2)&amp;MID(COMPRAS!D2067,1,2),IVA!W:W,0)),"SIN COD.")</f>
        <v>0</v>
      </c>
    </row>
    <row r="2168" spans="1:86" x14ac:dyDescent="0.25">
      <c r="A2168"/>
      <c r="B2168"/>
      <c r="D2168"/>
      <c r="AL2168">
        <f t="shared" si="231"/>
        <v>0</v>
      </c>
      <c r="AQ2168">
        <f t="shared" si="232"/>
        <v>0</v>
      </c>
      <c r="AR2168" t="str">
        <f>IFERROR(IF(OR(AP2168=338,AP2168=340,AP2168=341,AP2168=342,AP2168="342A",AP2168="342B"),PorcenRet(AP2168,AT2168,AU2168),INDEX(PORCENTAJEBUSCAR,MATCH(AP2168,CódigoRET,0),4)*1),"")</f>
        <v/>
      </c>
      <c r="AS2168">
        <f t="shared" si="233"/>
        <v>0</v>
      </c>
      <c r="BF2168" t="str">
        <f>IFERROR(IF(OR(BD2168=338,BD2168=340,BD2168=341,BD2168=342,BD2168="342A",BD2168="342B"),PorcenRet(BD2168,BH2168,BI2168),INDEX(PORCENTAJEBUSCAR,MATCH(BD2168,CódigoRET,0),4)*1),"")</f>
        <v/>
      </c>
      <c r="BG2168">
        <f t="shared" si="234"/>
        <v>0</v>
      </c>
      <c r="BO2168">
        <f t="shared" si="235"/>
        <v>0</v>
      </c>
      <c r="CC2168">
        <f t="shared" si="236"/>
        <v>0</v>
      </c>
      <c r="CD2168">
        <f t="shared" si="237"/>
        <v>0</v>
      </c>
      <c r="CG2168">
        <f ca="1">IFERROR(INDIRECT("IVA!X"&amp;MATCH(MID(COMPRAS!C2068,1,2)&amp;MID(COMPRAS!F2068,1,2)&amp;MID(COMPRAS!D2068,1,2),IVA!W:W,0)),"SIN COD.")</f>
        <v>0</v>
      </c>
      <c r="CH2168">
        <f ca="1">IFERROR(INDIRECT("IVA!Y"&amp;MATCH(MID(COMPRAS!C2068,1,2)&amp;MID(COMPRAS!F2068,1,2)&amp;MID(COMPRAS!D2068,1,2),IVA!W:W,0)),"SIN COD.")</f>
        <v>0</v>
      </c>
    </row>
    <row r="2169" spans="1:86" x14ac:dyDescent="0.25">
      <c r="A2169"/>
      <c r="B2169"/>
      <c r="D2169"/>
      <c r="AL2169">
        <f t="shared" si="231"/>
        <v>0</v>
      </c>
      <c r="AQ2169">
        <f t="shared" si="232"/>
        <v>0</v>
      </c>
      <c r="AR2169" t="str">
        <f>IFERROR(IF(OR(AP2169=338,AP2169=340,AP2169=341,AP2169=342,AP2169="342A",AP2169="342B"),PorcenRet(AP2169,AT2169,AU2169),INDEX(PORCENTAJEBUSCAR,MATCH(AP2169,CódigoRET,0),4)*1),"")</f>
        <v/>
      </c>
      <c r="AS2169">
        <f t="shared" si="233"/>
        <v>0</v>
      </c>
      <c r="BF2169" t="str">
        <f>IFERROR(IF(OR(BD2169=338,BD2169=340,BD2169=341,BD2169=342,BD2169="342A",BD2169="342B"),PorcenRet(BD2169,BH2169,BI2169),INDEX(PORCENTAJEBUSCAR,MATCH(BD2169,CódigoRET,0),4)*1),"")</f>
        <v/>
      </c>
      <c r="BG2169">
        <f t="shared" si="234"/>
        <v>0</v>
      </c>
      <c r="BO2169">
        <f t="shared" si="235"/>
        <v>0</v>
      </c>
      <c r="CC2169">
        <f t="shared" si="236"/>
        <v>0</v>
      </c>
      <c r="CD2169">
        <f t="shared" si="237"/>
        <v>0</v>
      </c>
      <c r="CG2169">
        <f ca="1">IFERROR(INDIRECT("IVA!X"&amp;MATCH(MID(COMPRAS!C2069,1,2)&amp;MID(COMPRAS!F2069,1,2)&amp;MID(COMPRAS!D2069,1,2),IVA!W:W,0)),"SIN COD.")</f>
        <v>0</v>
      </c>
      <c r="CH2169">
        <f ca="1">IFERROR(INDIRECT("IVA!Y"&amp;MATCH(MID(COMPRAS!C2069,1,2)&amp;MID(COMPRAS!F2069,1,2)&amp;MID(COMPRAS!D2069,1,2),IVA!W:W,0)),"SIN COD.")</f>
        <v>0</v>
      </c>
    </row>
    <row r="2170" spans="1:86" x14ac:dyDescent="0.25">
      <c r="A2170"/>
      <c r="B2170"/>
      <c r="D2170"/>
      <c r="AL2170">
        <f t="shared" si="231"/>
        <v>0</v>
      </c>
      <c r="AQ2170">
        <f t="shared" si="232"/>
        <v>0</v>
      </c>
      <c r="AR2170" t="str">
        <f>IFERROR(IF(OR(AP2170=338,AP2170=340,AP2170=341,AP2170=342,AP2170="342A",AP2170="342B"),PorcenRet(AP2170,AT2170,AU2170),INDEX(PORCENTAJEBUSCAR,MATCH(AP2170,CódigoRET,0),4)*1),"")</f>
        <v/>
      </c>
      <c r="AS2170">
        <f t="shared" si="233"/>
        <v>0</v>
      </c>
      <c r="BF2170" t="str">
        <f>IFERROR(IF(OR(BD2170=338,BD2170=340,BD2170=341,BD2170=342,BD2170="342A",BD2170="342B"),PorcenRet(BD2170,BH2170,BI2170),INDEX(PORCENTAJEBUSCAR,MATCH(BD2170,CódigoRET,0),4)*1),"")</f>
        <v/>
      </c>
      <c r="BG2170">
        <f t="shared" si="234"/>
        <v>0</v>
      </c>
      <c r="BO2170">
        <f t="shared" si="235"/>
        <v>0</v>
      </c>
      <c r="CC2170">
        <f t="shared" si="236"/>
        <v>0</v>
      </c>
      <c r="CD2170">
        <f t="shared" si="237"/>
        <v>0</v>
      </c>
      <c r="CG2170">
        <f ca="1">IFERROR(INDIRECT("IVA!X"&amp;MATCH(MID(COMPRAS!C2070,1,2)&amp;MID(COMPRAS!F2070,1,2)&amp;MID(COMPRAS!D2070,1,2),IVA!W:W,0)),"SIN COD.")</f>
        <v>0</v>
      </c>
      <c r="CH2170">
        <f ca="1">IFERROR(INDIRECT("IVA!Y"&amp;MATCH(MID(COMPRAS!C2070,1,2)&amp;MID(COMPRAS!F2070,1,2)&amp;MID(COMPRAS!D2070,1,2),IVA!W:W,0)),"SIN COD.")</f>
        <v>0</v>
      </c>
    </row>
    <row r="2171" spans="1:86" x14ac:dyDescent="0.25">
      <c r="A2171"/>
      <c r="B2171"/>
      <c r="D2171"/>
      <c r="AL2171">
        <f t="shared" si="231"/>
        <v>0</v>
      </c>
      <c r="AQ2171">
        <f t="shared" si="232"/>
        <v>0</v>
      </c>
      <c r="AR2171" t="str">
        <f>IFERROR(IF(OR(AP2171=338,AP2171=340,AP2171=341,AP2171=342,AP2171="342A",AP2171="342B"),PorcenRet(AP2171,AT2171,AU2171),INDEX(PORCENTAJEBUSCAR,MATCH(AP2171,CódigoRET,0),4)*1),"")</f>
        <v/>
      </c>
      <c r="AS2171">
        <f t="shared" si="233"/>
        <v>0</v>
      </c>
      <c r="BF2171" t="str">
        <f>IFERROR(IF(OR(BD2171=338,BD2171=340,BD2171=341,BD2171=342,BD2171="342A",BD2171="342B"),PorcenRet(BD2171,BH2171,BI2171),INDEX(PORCENTAJEBUSCAR,MATCH(BD2171,CódigoRET,0),4)*1),"")</f>
        <v/>
      </c>
      <c r="BG2171">
        <f t="shared" si="234"/>
        <v>0</v>
      </c>
      <c r="BO2171">
        <f t="shared" si="235"/>
        <v>0</v>
      </c>
      <c r="CC2171">
        <f t="shared" si="236"/>
        <v>0</v>
      </c>
      <c r="CD2171">
        <f t="shared" si="237"/>
        <v>0</v>
      </c>
      <c r="CG2171">
        <f ca="1">IFERROR(INDIRECT("IVA!X"&amp;MATCH(MID(COMPRAS!C2071,1,2)&amp;MID(COMPRAS!F2071,1,2)&amp;MID(COMPRAS!D2071,1,2),IVA!W:W,0)),"SIN COD.")</f>
        <v>0</v>
      </c>
      <c r="CH2171">
        <f ca="1">IFERROR(INDIRECT("IVA!Y"&amp;MATCH(MID(COMPRAS!C2071,1,2)&amp;MID(COMPRAS!F2071,1,2)&amp;MID(COMPRAS!D2071,1,2),IVA!W:W,0)),"SIN COD.")</f>
        <v>0</v>
      </c>
    </row>
    <row r="2172" spans="1:86" x14ac:dyDescent="0.25">
      <c r="A2172"/>
      <c r="B2172"/>
      <c r="D2172"/>
      <c r="AL2172">
        <f t="shared" si="231"/>
        <v>0</v>
      </c>
      <c r="AQ2172">
        <f t="shared" si="232"/>
        <v>0</v>
      </c>
      <c r="AR2172" t="str">
        <f>IFERROR(IF(OR(AP2172=338,AP2172=340,AP2172=341,AP2172=342,AP2172="342A",AP2172="342B"),PorcenRet(AP2172,AT2172,AU2172),INDEX(PORCENTAJEBUSCAR,MATCH(AP2172,CódigoRET,0),4)*1),"")</f>
        <v/>
      </c>
      <c r="AS2172">
        <f t="shared" si="233"/>
        <v>0</v>
      </c>
      <c r="BF2172" t="str">
        <f>IFERROR(IF(OR(BD2172=338,BD2172=340,BD2172=341,BD2172=342,BD2172="342A",BD2172="342B"),PorcenRet(BD2172,BH2172,BI2172),INDEX(PORCENTAJEBUSCAR,MATCH(BD2172,CódigoRET,0),4)*1),"")</f>
        <v/>
      </c>
      <c r="BG2172">
        <f t="shared" si="234"/>
        <v>0</v>
      </c>
      <c r="BO2172">
        <f t="shared" si="235"/>
        <v>0</v>
      </c>
      <c r="CC2172">
        <f t="shared" si="236"/>
        <v>0</v>
      </c>
      <c r="CD2172">
        <f t="shared" si="237"/>
        <v>0</v>
      </c>
      <c r="CG2172">
        <f ca="1">IFERROR(INDIRECT("IVA!X"&amp;MATCH(MID(COMPRAS!C2072,1,2)&amp;MID(COMPRAS!F2072,1,2)&amp;MID(COMPRAS!D2072,1,2),IVA!W:W,0)),"SIN COD.")</f>
        <v>0</v>
      </c>
      <c r="CH2172">
        <f ca="1">IFERROR(INDIRECT("IVA!Y"&amp;MATCH(MID(COMPRAS!C2072,1,2)&amp;MID(COMPRAS!F2072,1,2)&amp;MID(COMPRAS!D2072,1,2),IVA!W:W,0)),"SIN COD.")</f>
        <v>0</v>
      </c>
    </row>
    <row r="2173" spans="1:86" x14ac:dyDescent="0.25">
      <c r="A2173"/>
      <c r="B2173"/>
      <c r="D2173"/>
      <c r="AL2173">
        <f t="shared" si="231"/>
        <v>0</v>
      </c>
      <c r="AQ2173">
        <f t="shared" si="232"/>
        <v>0</v>
      </c>
      <c r="AR2173" t="str">
        <f>IFERROR(IF(OR(AP2173=338,AP2173=340,AP2173=341,AP2173=342,AP2173="342A",AP2173="342B"),PorcenRet(AP2173,AT2173,AU2173),INDEX(PORCENTAJEBUSCAR,MATCH(AP2173,CódigoRET,0),4)*1),"")</f>
        <v/>
      </c>
      <c r="AS2173">
        <f t="shared" si="233"/>
        <v>0</v>
      </c>
      <c r="BF2173" t="str">
        <f>IFERROR(IF(OR(BD2173=338,BD2173=340,BD2173=341,BD2173=342,BD2173="342A",BD2173="342B"),PorcenRet(BD2173,BH2173,BI2173),INDEX(PORCENTAJEBUSCAR,MATCH(BD2173,CódigoRET,0),4)*1),"")</f>
        <v/>
      </c>
      <c r="BG2173">
        <f t="shared" si="234"/>
        <v>0</v>
      </c>
      <c r="BO2173">
        <f t="shared" si="235"/>
        <v>0</v>
      </c>
      <c r="CC2173">
        <f t="shared" si="236"/>
        <v>0</v>
      </c>
      <c r="CD2173">
        <f t="shared" si="237"/>
        <v>0</v>
      </c>
      <c r="CG2173">
        <f ca="1">IFERROR(INDIRECT("IVA!X"&amp;MATCH(MID(COMPRAS!C2073,1,2)&amp;MID(COMPRAS!F2073,1,2)&amp;MID(COMPRAS!D2073,1,2),IVA!W:W,0)),"SIN COD.")</f>
        <v>0</v>
      </c>
      <c r="CH2173">
        <f ca="1">IFERROR(INDIRECT("IVA!Y"&amp;MATCH(MID(COMPRAS!C2073,1,2)&amp;MID(COMPRAS!F2073,1,2)&amp;MID(COMPRAS!D2073,1,2),IVA!W:W,0)),"SIN COD.")</f>
        <v>0</v>
      </c>
    </row>
    <row r="2174" spans="1:86" x14ac:dyDescent="0.25">
      <c r="A2174"/>
      <c r="B2174"/>
      <c r="D2174"/>
      <c r="AL2174">
        <f t="shared" si="231"/>
        <v>0</v>
      </c>
      <c r="AQ2174">
        <f t="shared" si="232"/>
        <v>0</v>
      </c>
      <c r="AR2174" t="str">
        <f>IFERROR(IF(OR(AP2174=338,AP2174=340,AP2174=341,AP2174=342,AP2174="342A",AP2174="342B"),PorcenRet(AP2174,AT2174,AU2174),INDEX(PORCENTAJEBUSCAR,MATCH(AP2174,CódigoRET,0),4)*1),"")</f>
        <v/>
      </c>
      <c r="AS2174">
        <f t="shared" si="233"/>
        <v>0</v>
      </c>
      <c r="BF2174" t="str">
        <f>IFERROR(IF(OR(BD2174=338,BD2174=340,BD2174=341,BD2174=342,BD2174="342A",BD2174="342B"),PorcenRet(BD2174,BH2174,BI2174),INDEX(PORCENTAJEBUSCAR,MATCH(BD2174,CódigoRET,0),4)*1),"")</f>
        <v/>
      </c>
      <c r="BG2174">
        <f t="shared" si="234"/>
        <v>0</v>
      </c>
      <c r="BO2174">
        <f t="shared" si="235"/>
        <v>0</v>
      </c>
      <c r="CC2174">
        <f t="shared" si="236"/>
        <v>0</v>
      </c>
      <c r="CD2174">
        <f t="shared" si="237"/>
        <v>0</v>
      </c>
      <c r="CG2174">
        <f ca="1">IFERROR(INDIRECT("IVA!X"&amp;MATCH(MID(COMPRAS!C2074,1,2)&amp;MID(COMPRAS!F2074,1,2)&amp;MID(COMPRAS!D2074,1,2),IVA!W:W,0)),"SIN COD.")</f>
        <v>0</v>
      </c>
      <c r="CH2174">
        <f ca="1">IFERROR(INDIRECT("IVA!Y"&amp;MATCH(MID(COMPRAS!C2074,1,2)&amp;MID(COMPRAS!F2074,1,2)&amp;MID(COMPRAS!D2074,1,2),IVA!W:W,0)),"SIN COD.")</f>
        <v>0</v>
      </c>
    </row>
    <row r="2175" spans="1:86" x14ac:dyDescent="0.25">
      <c r="A2175"/>
      <c r="B2175"/>
      <c r="D2175"/>
      <c r="AL2175">
        <f t="shared" si="231"/>
        <v>0</v>
      </c>
      <c r="AQ2175">
        <f t="shared" si="232"/>
        <v>0</v>
      </c>
      <c r="AR2175" t="str">
        <f>IFERROR(IF(OR(AP2175=338,AP2175=340,AP2175=341,AP2175=342,AP2175="342A",AP2175="342B"),PorcenRet(AP2175,AT2175,AU2175),INDEX(PORCENTAJEBUSCAR,MATCH(AP2175,CódigoRET,0),4)*1),"")</f>
        <v/>
      </c>
      <c r="AS2175">
        <f t="shared" si="233"/>
        <v>0</v>
      </c>
      <c r="BF2175" t="str">
        <f>IFERROR(IF(OR(BD2175=338,BD2175=340,BD2175=341,BD2175=342,BD2175="342A",BD2175="342B"),PorcenRet(BD2175,BH2175,BI2175),INDEX(PORCENTAJEBUSCAR,MATCH(BD2175,CódigoRET,0),4)*1),"")</f>
        <v/>
      </c>
      <c r="BG2175">
        <f t="shared" si="234"/>
        <v>0</v>
      </c>
      <c r="BO2175">
        <f t="shared" si="235"/>
        <v>0</v>
      </c>
      <c r="CC2175">
        <f t="shared" si="236"/>
        <v>0</v>
      </c>
      <c r="CD2175">
        <f t="shared" si="237"/>
        <v>0</v>
      </c>
      <c r="CG2175">
        <f ca="1">IFERROR(INDIRECT("IVA!X"&amp;MATCH(MID(COMPRAS!C2075,1,2)&amp;MID(COMPRAS!F2075,1,2)&amp;MID(COMPRAS!D2075,1,2),IVA!W:W,0)),"SIN COD.")</f>
        <v>0</v>
      </c>
      <c r="CH2175">
        <f ca="1">IFERROR(INDIRECT("IVA!Y"&amp;MATCH(MID(COMPRAS!C2075,1,2)&amp;MID(COMPRAS!F2075,1,2)&amp;MID(COMPRAS!D2075,1,2),IVA!W:W,0)),"SIN COD.")</f>
        <v>0</v>
      </c>
    </row>
    <row r="2176" spans="1:86" x14ac:dyDescent="0.25">
      <c r="A2176"/>
      <c r="B2176"/>
      <c r="D2176"/>
      <c r="AL2176">
        <f t="shared" si="231"/>
        <v>0</v>
      </c>
      <c r="AQ2176">
        <f t="shared" si="232"/>
        <v>0</v>
      </c>
      <c r="AR2176" t="str">
        <f>IFERROR(IF(OR(AP2176=338,AP2176=340,AP2176=341,AP2176=342,AP2176="342A",AP2176="342B"),PorcenRet(AP2176,AT2176,AU2176),INDEX(PORCENTAJEBUSCAR,MATCH(AP2176,CódigoRET,0),4)*1),"")</f>
        <v/>
      </c>
      <c r="AS2176">
        <f t="shared" si="233"/>
        <v>0</v>
      </c>
      <c r="BF2176" t="str">
        <f>IFERROR(IF(OR(BD2176=338,BD2176=340,BD2176=341,BD2176=342,BD2176="342A",BD2176="342B"),PorcenRet(BD2176,BH2176,BI2176),INDEX(PORCENTAJEBUSCAR,MATCH(BD2176,CódigoRET,0),4)*1),"")</f>
        <v/>
      </c>
      <c r="BG2176">
        <f t="shared" si="234"/>
        <v>0</v>
      </c>
      <c r="BO2176">
        <f t="shared" si="235"/>
        <v>0</v>
      </c>
      <c r="CC2176">
        <f t="shared" si="236"/>
        <v>0</v>
      </c>
      <c r="CD2176">
        <f t="shared" si="237"/>
        <v>0</v>
      </c>
      <c r="CG2176">
        <f ca="1">IFERROR(INDIRECT("IVA!X"&amp;MATCH(MID(COMPRAS!C2076,1,2)&amp;MID(COMPRAS!F2076,1,2)&amp;MID(COMPRAS!D2076,1,2),IVA!W:W,0)),"SIN COD.")</f>
        <v>0</v>
      </c>
      <c r="CH2176">
        <f ca="1">IFERROR(INDIRECT("IVA!Y"&amp;MATCH(MID(COMPRAS!C2076,1,2)&amp;MID(COMPRAS!F2076,1,2)&amp;MID(COMPRAS!D2076,1,2),IVA!W:W,0)),"SIN COD.")</f>
        <v>0</v>
      </c>
    </row>
    <row r="2177" spans="1:86" x14ac:dyDescent="0.25">
      <c r="A2177"/>
      <c r="B2177"/>
      <c r="D2177"/>
      <c r="AL2177">
        <f t="shared" si="231"/>
        <v>0</v>
      </c>
      <c r="AQ2177">
        <f t="shared" si="232"/>
        <v>0</v>
      </c>
      <c r="AR2177" t="str">
        <f>IFERROR(IF(OR(AP2177=338,AP2177=340,AP2177=341,AP2177=342,AP2177="342A",AP2177="342B"),PorcenRet(AP2177,AT2177,AU2177),INDEX(PORCENTAJEBUSCAR,MATCH(AP2177,CódigoRET,0),4)*1),"")</f>
        <v/>
      </c>
      <c r="AS2177">
        <f t="shared" si="233"/>
        <v>0</v>
      </c>
      <c r="BF2177" t="str">
        <f>IFERROR(IF(OR(BD2177=338,BD2177=340,BD2177=341,BD2177=342,BD2177="342A",BD2177="342B"),PorcenRet(BD2177,BH2177,BI2177),INDEX(PORCENTAJEBUSCAR,MATCH(BD2177,CódigoRET,0),4)*1),"")</f>
        <v/>
      </c>
      <c r="BG2177">
        <f t="shared" si="234"/>
        <v>0</v>
      </c>
      <c r="BO2177">
        <f t="shared" si="235"/>
        <v>0</v>
      </c>
      <c r="CC2177">
        <f t="shared" si="236"/>
        <v>0</v>
      </c>
      <c r="CD2177">
        <f t="shared" si="237"/>
        <v>0</v>
      </c>
      <c r="CG2177">
        <f ca="1">IFERROR(INDIRECT("IVA!X"&amp;MATCH(MID(COMPRAS!C2077,1,2)&amp;MID(COMPRAS!F2077,1,2)&amp;MID(COMPRAS!D2077,1,2),IVA!W:W,0)),"SIN COD.")</f>
        <v>0</v>
      </c>
      <c r="CH2177">
        <f ca="1">IFERROR(INDIRECT("IVA!Y"&amp;MATCH(MID(COMPRAS!C2077,1,2)&amp;MID(COMPRAS!F2077,1,2)&amp;MID(COMPRAS!D2077,1,2),IVA!W:W,0)),"SIN COD.")</f>
        <v>0</v>
      </c>
    </row>
    <row r="2178" spans="1:86" x14ac:dyDescent="0.25">
      <c r="A2178"/>
      <c r="B2178"/>
      <c r="D2178"/>
      <c r="AL2178">
        <f t="shared" ref="AL2178:AL2241" si="238">O2178+P2178+Q2178+R2178+S2178+T2178+U2178+V2178</f>
        <v>0</v>
      </c>
      <c r="AQ2178">
        <f t="shared" ref="AQ2178:AQ2241" si="239">+P2178+Q2178+R2178+S2178-BE2178-BQ2178-BW2178+O2178</f>
        <v>0</v>
      </c>
      <c r="AR2178" t="str">
        <f>IFERROR(IF(OR(AP2178=338,AP2178=340,AP2178=341,AP2178=342,AP2178="342A",AP2178="342B"),PorcenRet(AP2178,AT2178,AU2178),INDEX(PORCENTAJEBUSCAR,MATCH(AP2178,CódigoRET,0),4)*1),"")</f>
        <v/>
      </c>
      <c r="AS2178">
        <f t="shared" ref="AS2178:AS2241" si="240">ROUND(IF(AP2178="",0,AQ2178*(AR2178/100)),2)</f>
        <v>0</v>
      </c>
      <c r="BF2178" t="str">
        <f>IFERROR(IF(OR(BD2178=338,BD2178=340,BD2178=341,BD2178=342,BD2178="342A",BD2178="342B"),PorcenRet(BD2178,BH2178,BI2178),INDEX(PORCENTAJEBUSCAR,MATCH(BD2178,CódigoRET,0),4)*1),"")</f>
        <v/>
      </c>
      <c r="BG2178">
        <f t="shared" ref="BG2178:BG2241" si="241">ROUND(IF(BD2178="",0,BE2178*(BF2178/100)),2)</f>
        <v>0</v>
      </c>
      <c r="BO2178">
        <f t="shared" ref="BO2178:BO2241" si="242">IF(MID(F2178,1,2)="41",SUM(O2178:S2178),0)</f>
        <v>0</v>
      </c>
      <c r="CC2178">
        <f t="shared" ref="CC2178:CC2241" si="243">O2178+P2178+Q2178+R2178+S2178</f>
        <v>0</v>
      </c>
      <c r="CD2178">
        <f t="shared" ref="CD2178:CD2241" si="244">T2178+U2178</f>
        <v>0</v>
      </c>
      <c r="CG2178">
        <f ca="1">IFERROR(INDIRECT("IVA!X"&amp;MATCH(MID(COMPRAS!C2078,1,2)&amp;MID(COMPRAS!F2078,1,2)&amp;MID(COMPRAS!D2078,1,2),IVA!W:W,0)),"SIN COD.")</f>
        <v>0</v>
      </c>
      <c r="CH2178">
        <f ca="1">IFERROR(INDIRECT("IVA!Y"&amp;MATCH(MID(COMPRAS!C2078,1,2)&amp;MID(COMPRAS!F2078,1,2)&amp;MID(COMPRAS!D2078,1,2),IVA!W:W,0)),"SIN COD.")</f>
        <v>0</v>
      </c>
    </row>
    <row r="2179" spans="1:86" x14ac:dyDescent="0.25">
      <c r="A2179"/>
      <c r="B2179"/>
      <c r="D2179"/>
      <c r="AL2179">
        <f t="shared" si="238"/>
        <v>0</v>
      </c>
      <c r="AQ2179">
        <f t="shared" si="239"/>
        <v>0</v>
      </c>
      <c r="AR2179" t="str">
        <f>IFERROR(IF(OR(AP2179=338,AP2179=340,AP2179=341,AP2179=342,AP2179="342A",AP2179="342B"),PorcenRet(AP2179,AT2179,AU2179),INDEX(PORCENTAJEBUSCAR,MATCH(AP2179,CódigoRET,0),4)*1),"")</f>
        <v/>
      </c>
      <c r="AS2179">
        <f t="shared" si="240"/>
        <v>0</v>
      </c>
      <c r="BF2179" t="str">
        <f>IFERROR(IF(OR(BD2179=338,BD2179=340,BD2179=341,BD2179=342,BD2179="342A",BD2179="342B"),PorcenRet(BD2179,BH2179,BI2179),INDEX(PORCENTAJEBUSCAR,MATCH(BD2179,CódigoRET,0),4)*1),"")</f>
        <v/>
      </c>
      <c r="BG2179">
        <f t="shared" si="241"/>
        <v>0</v>
      </c>
      <c r="BO2179">
        <f t="shared" si="242"/>
        <v>0</v>
      </c>
      <c r="CC2179">
        <f t="shared" si="243"/>
        <v>0</v>
      </c>
      <c r="CD2179">
        <f t="shared" si="244"/>
        <v>0</v>
      </c>
      <c r="CG2179">
        <f ca="1">IFERROR(INDIRECT("IVA!X"&amp;MATCH(MID(COMPRAS!C2079,1,2)&amp;MID(COMPRAS!F2079,1,2)&amp;MID(COMPRAS!D2079,1,2),IVA!W:W,0)),"SIN COD.")</f>
        <v>0</v>
      </c>
      <c r="CH2179">
        <f ca="1">IFERROR(INDIRECT("IVA!Y"&amp;MATCH(MID(COMPRAS!C2079,1,2)&amp;MID(COMPRAS!F2079,1,2)&amp;MID(COMPRAS!D2079,1,2),IVA!W:W,0)),"SIN COD.")</f>
        <v>0</v>
      </c>
    </row>
    <row r="2180" spans="1:86" x14ac:dyDescent="0.25">
      <c r="A2180"/>
      <c r="B2180"/>
      <c r="D2180"/>
      <c r="AL2180">
        <f t="shared" si="238"/>
        <v>0</v>
      </c>
      <c r="AQ2180">
        <f t="shared" si="239"/>
        <v>0</v>
      </c>
      <c r="AR2180" t="str">
        <f>IFERROR(IF(OR(AP2180=338,AP2180=340,AP2180=341,AP2180=342,AP2180="342A",AP2180="342B"),PorcenRet(AP2180,AT2180,AU2180),INDEX(PORCENTAJEBUSCAR,MATCH(AP2180,CódigoRET,0),4)*1),"")</f>
        <v/>
      </c>
      <c r="AS2180">
        <f t="shared" si="240"/>
        <v>0</v>
      </c>
      <c r="BF2180" t="str">
        <f>IFERROR(IF(OR(BD2180=338,BD2180=340,BD2180=341,BD2180=342,BD2180="342A",BD2180="342B"),PorcenRet(BD2180,BH2180,BI2180),INDEX(PORCENTAJEBUSCAR,MATCH(BD2180,CódigoRET,0),4)*1),"")</f>
        <v/>
      </c>
      <c r="BG2180">
        <f t="shared" si="241"/>
        <v>0</v>
      </c>
      <c r="BO2180">
        <f t="shared" si="242"/>
        <v>0</v>
      </c>
      <c r="CC2180">
        <f t="shared" si="243"/>
        <v>0</v>
      </c>
      <c r="CD2180">
        <f t="shared" si="244"/>
        <v>0</v>
      </c>
      <c r="CG2180">
        <f ca="1">IFERROR(INDIRECT("IVA!X"&amp;MATCH(MID(COMPRAS!C2080,1,2)&amp;MID(COMPRAS!F2080,1,2)&amp;MID(COMPRAS!D2080,1,2),IVA!W:W,0)),"SIN COD.")</f>
        <v>0</v>
      </c>
      <c r="CH2180">
        <f ca="1">IFERROR(INDIRECT("IVA!Y"&amp;MATCH(MID(COMPRAS!C2080,1,2)&amp;MID(COMPRAS!F2080,1,2)&amp;MID(COMPRAS!D2080,1,2),IVA!W:W,0)),"SIN COD.")</f>
        <v>0</v>
      </c>
    </row>
    <row r="2181" spans="1:86" x14ac:dyDescent="0.25">
      <c r="A2181"/>
      <c r="B2181"/>
      <c r="D2181"/>
      <c r="AL2181">
        <f t="shared" si="238"/>
        <v>0</v>
      </c>
      <c r="AQ2181">
        <f t="shared" si="239"/>
        <v>0</v>
      </c>
      <c r="AR2181" t="str">
        <f>IFERROR(IF(OR(AP2181=338,AP2181=340,AP2181=341,AP2181=342,AP2181="342A",AP2181="342B"),PorcenRet(AP2181,AT2181,AU2181),INDEX(PORCENTAJEBUSCAR,MATCH(AP2181,CódigoRET,0),4)*1),"")</f>
        <v/>
      </c>
      <c r="AS2181">
        <f t="shared" si="240"/>
        <v>0</v>
      </c>
      <c r="BF2181" t="str">
        <f>IFERROR(IF(OR(BD2181=338,BD2181=340,BD2181=341,BD2181=342,BD2181="342A",BD2181="342B"),PorcenRet(BD2181,BH2181,BI2181),INDEX(PORCENTAJEBUSCAR,MATCH(BD2181,CódigoRET,0),4)*1),"")</f>
        <v/>
      </c>
      <c r="BG2181">
        <f t="shared" si="241"/>
        <v>0</v>
      </c>
      <c r="BO2181">
        <f t="shared" si="242"/>
        <v>0</v>
      </c>
      <c r="CC2181">
        <f t="shared" si="243"/>
        <v>0</v>
      </c>
      <c r="CD2181">
        <f t="shared" si="244"/>
        <v>0</v>
      </c>
      <c r="CG2181">
        <f ca="1">IFERROR(INDIRECT("IVA!X"&amp;MATCH(MID(COMPRAS!C2081,1,2)&amp;MID(COMPRAS!F2081,1,2)&amp;MID(COMPRAS!D2081,1,2),IVA!W:W,0)),"SIN COD.")</f>
        <v>0</v>
      </c>
      <c r="CH2181">
        <f ca="1">IFERROR(INDIRECT("IVA!Y"&amp;MATCH(MID(COMPRAS!C2081,1,2)&amp;MID(COMPRAS!F2081,1,2)&amp;MID(COMPRAS!D2081,1,2),IVA!W:W,0)),"SIN COD.")</f>
        <v>0</v>
      </c>
    </row>
    <row r="2182" spans="1:86" x14ac:dyDescent="0.25">
      <c r="A2182"/>
      <c r="B2182"/>
      <c r="D2182"/>
      <c r="AL2182">
        <f t="shared" si="238"/>
        <v>0</v>
      </c>
      <c r="AQ2182">
        <f t="shared" si="239"/>
        <v>0</v>
      </c>
      <c r="AR2182" t="str">
        <f>IFERROR(IF(OR(AP2182=338,AP2182=340,AP2182=341,AP2182=342,AP2182="342A",AP2182="342B"),PorcenRet(AP2182,AT2182,AU2182),INDEX(PORCENTAJEBUSCAR,MATCH(AP2182,CódigoRET,0),4)*1),"")</f>
        <v/>
      </c>
      <c r="AS2182">
        <f t="shared" si="240"/>
        <v>0</v>
      </c>
      <c r="BF2182" t="str">
        <f>IFERROR(IF(OR(BD2182=338,BD2182=340,BD2182=341,BD2182=342,BD2182="342A",BD2182="342B"),PorcenRet(BD2182,BH2182,BI2182),INDEX(PORCENTAJEBUSCAR,MATCH(BD2182,CódigoRET,0),4)*1),"")</f>
        <v/>
      </c>
      <c r="BG2182">
        <f t="shared" si="241"/>
        <v>0</v>
      </c>
      <c r="BO2182">
        <f t="shared" si="242"/>
        <v>0</v>
      </c>
      <c r="CC2182">
        <f t="shared" si="243"/>
        <v>0</v>
      </c>
      <c r="CD2182">
        <f t="shared" si="244"/>
        <v>0</v>
      </c>
      <c r="CG2182">
        <f ca="1">IFERROR(INDIRECT("IVA!X"&amp;MATCH(MID(COMPRAS!C2082,1,2)&amp;MID(COMPRAS!F2082,1,2)&amp;MID(COMPRAS!D2082,1,2),IVA!W:W,0)),"SIN COD.")</f>
        <v>0</v>
      </c>
      <c r="CH2182">
        <f ca="1">IFERROR(INDIRECT("IVA!Y"&amp;MATCH(MID(COMPRAS!C2082,1,2)&amp;MID(COMPRAS!F2082,1,2)&amp;MID(COMPRAS!D2082,1,2),IVA!W:W,0)),"SIN COD.")</f>
        <v>0</v>
      </c>
    </row>
    <row r="2183" spans="1:86" x14ac:dyDescent="0.25">
      <c r="A2183"/>
      <c r="B2183"/>
      <c r="D2183"/>
      <c r="AL2183">
        <f t="shared" si="238"/>
        <v>0</v>
      </c>
      <c r="AQ2183">
        <f t="shared" si="239"/>
        <v>0</v>
      </c>
      <c r="AR2183" t="str">
        <f>IFERROR(IF(OR(AP2183=338,AP2183=340,AP2183=341,AP2183=342,AP2183="342A",AP2183="342B"),PorcenRet(AP2183,AT2183,AU2183),INDEX(PORCENTAJEBUSCAR,MATCH(AP2183,CódigoRET,0),4)*1),"")</f>
        <v/>
      </c>
      <c r="AS2183">
        <f t="shared" si="240"/>
        <v>0</v>
      </c>
      <c r="BF2183" t="str">
        <f>IFERROR(IF(OR(BD2183=338,BD2183=340,BD2183=341,BD2183=342,BD2183="342A",BD2183="342B"),PorcenRet(BD2183,BH2183,BI2183),INDEX(PORCENTAJEBUSCAR,MATCH(BD2183,CódigoRET,0),4)*1),"")</f>
        <v/>
      </c>
      <c r="BG2183">
        <f t="shared" si="241"/>
        <v>0</v>
      </c>
      <c r="BO2183">
        <f t="shared" si="242"/>
        <v>0</v>
      </c>
      <c r="CC2183">
        <f t="shared" si="243"/>
        <v>0</v>
      </c>
      <c r="CD2183">
        <f t="shared" si="244"/>
        <v>0</v>
      </c>
      <c r="CG2183">
        <f ca="1">IFERROR(INDIRECT("IVA!X"&amp;MATCH(MID(COMPRAS!C2083,1,2)&amp;MID(COMPRAS!F2083,1,2)&amp;MID(COMPRAS!D2083,1,2),IVA!W:W,0)),"SIN COD.")</f>
        <v>0</v>
      </c>
      <c r="CH2183">
        <f ca="1">IFERROR(INDIRECT("IVA!Y"&amp;MATCH(MID(COMPRAS!C2083,1,2)&amp;MID(COMPRAS!F2083,1,2)&amp;MID(COMPRAS!D2083,1,2),IVA!W:W,0)),"SIN COD.")</f>
        <v>0</v>
      </c>
    </row>
    <row r="2184" spans="1:86" x14ac:dyDescent="0.25">
      <c r="A2184"/>
      <c r="B2184"/>
      <c r="D2184"/>
      <c r="AL2184">
        <f t="shared" si="238"/>
        <v>0</v>
      </c>
      <c r="AQ2184">
        <f t="shared" si="239"/>
        <v>0</v>
      </c>
      <c r="AR2184" t="str">
        <f>IFERROR(IF(OR(AP2184=338,AP2184=340,AP2184=341,AP2184=342,AP2184="342A",AP2184="342B"),PorcenRet(AP2184,AT2184,AU2184),INDEX(PORCENTAJEBUSCAR,MATCH(AP2184,CódigoRET,0),4)*1),"")</f>
        <v/>
      </c>
      <c r="AS2184">
        <f t="shared" si="240"/>
        <v>0</v>
      </c>
      <c r="BF2184" t="str">
        <f>IFERROR(IF(OR(BD2184=338,BD2184=340,BD2184=341,BD2184=342,BD2184="342A",BD2184="342B"),PorcenRet(BD2184,BH2184,BI2184),INDEX(PORCENTAJEBUSCAR,MATCH(BD2184,CódigoRET,0),4)*1),"")</f>
        <v/>
      </c>
      <c r="BG2184">
        <f t="shared" si="241"/>
        <v>0</v>
      </c>
      <c r="BO2184">
        <f t="shared" si="242"/>
        <v>0</v>
      </c>
      <c r="CC2184">
        <f t="shared" si="243"/>
        <v>0</v>
      </c>
      <c r="CD2184">
        <f t="shared" si="244"/>
        <v>0</v>
      </c>
      <c r="CG2184">
        <f ca="1">IFERROR(INDIRECT("IVA!X"&amp;MATCH(MID(COMPRAS!C2084,1,2)&amp;MID(COMPRAS!F2084,1,2)&amp;MID(COMPRAS!D2084,1,2),IVA!W:W,0)),"SIN COD.")</f>
        <v>0</v>
      </c>
      <c r="CH2184">
        <f ca="1">IFERROR(INDIRECT("IVA!Y"&amp;MATCH(MID(COMPRAS!C2084,1,2)&amp;MID(COMPRAS!F2084,1,2)&amp;MID(COMPRAS!D2084,1,2),IVA!W:W,0)),"SIN COD.")</f>
        <v>0</v>
      </c>
    </row>
    <row r="2185" spans="1:86" x14ac:dyDescent="0.25">
      <c r="A2185"/>
      <c r="B2185"/>
      <c r="D2185"/>
      <c r="AL2185">
        <f t="shared" si="238"/>
        <v>0</v>
      </c>
      <c r="AQ2185">
        <f t="shared" si="239"/>
        <v>0</v>
      </c>
      <c r="AR2185" t="str">
        <f>IFERROR(IF(OR(AP2185=338,AP2185=340,AP2185=341,AP2185=342,AP2185="342A",AP2185="342B"),PorcenRet(AP2185,AT2185,AU2185),INDEX(PORCENTAJEBUSCAR,MATCH(AP2185,CódigoRET,0),4)*1),"")</f>
        <v/>
      </c>
      <c r="AS2185">
        <f t="shared" si="240"/>
        <v>0</v>
      </c>
      <c r="BF2185" t="str">
        <f>IFERROR(IF(OR(BD2185=338,BD2185=340,BD2185=341,BD2185=342,BD2185="342A",BD2185="342B"),PorcenRet(BD2185,BH2185,BI2185),INDEX(PORCENTAJEBUSCAR,MATCH(BD2185,CódigoRET,0),4)*1),"")</f>
        <v/>
      </c>
      <c r="BG2185">
        <f t="shared" si="241"/>
        <v>0</v>
      </c>
      <c r="BO2185">
        <f t="shared" si="242"/>
        <v>0</v>
      </c>
      <c r="CC2185">
        <f t="shared" si="243"/>
        <v>0</v>
      </c>
      <c r="CD2185">
        <f t="shared" si="244"/>
        <v>0</v>
      </c>
      <c r="CG2185">
        <f ca="1">IFERROR(INDIRECT("IVA!X"&amp;MATCH(MID(COMPRAS!C2085,1,2)&amp;MID(COMPRAS!F2085,1,2)&amp;MID(COMPRAS!D2085,1,2),IVA!W:W,0)),"SIN COD.")</f>
        <v>0</v>
      </c>
      <c r="CH2185">
        <f ca="1">IFERROR(INDIRECT("IVA!Y"&amp;MATCH(MID(COMPRAS!C2085,1,2)&amp;MID(COMPRAS!F2085,1,2)&amp;MID(COMPRAS!D2085,1,2),IVA!W:W,0)),"SIN COD.")</f>
        <v>0</v>
      </c>
    </row>
    <row r="2186" spans="1:86" x14ac:dyDescent="0.25">
      <c r="A2186"/>
      <c r="B2186"/>
      <c r="D2186"/>
      <c r="AL2186">
        <f t="shared" si="238"/>
        <v>0</v>
      </c>
      <c r="AQ2186">
        <f t="shared" si="239"/>
        <v>0</v>
      </c>
      <c r="AR2186" t="str">
        <f>IFERROR(IF(OR(AP2186=338,AP2186=340,AP2186=341,AP2186=342,AP2186="342A",AP2186="342B"),PorcenRet(AP2186,AT2186,AU2186),INDEX(PORCENTAJEBUSCAR,MATCH(AP2186,CódigoRET,0),4)*1),"")</f>
        <v/>
      </c>
      <c r="AS2186">
        <f t="shared" si="240"/>
        <v>0</v>
      </c>
      <c r="BF2186" t="str">
        <f>IFERROR(IF(OR(BD2186=338,BD2186=340,BD2186=341,BD2186=342,BD2186="342A",BD2186="342B"),PorcenRet(BD2186,BH2186,BI2186),INDEX(PORCENTAJEBUSCAR,MATCH(BD2186,CódigoRET,0),4)*1),"")</f>
        <v/>
      </c>
      <c r="BG2186">
        <f t="shared" si="241"/>
        <v>0</v>
      </c>
      <c r="BO2186">
        <f t="shared" si="242"/>
        <v>0</v>
      </c>
      <c r="CC2186">
        <f t="shared" si="243"/>
        <v>0</v>
      </c>
      <c r="CD2186">
        <f t="shared" si="244"/>
        <v>0</v>
      </c>
      <c r="CG2186">
        <f ca="1">IFERROR(INDIRECT("IVA!X"&amp;MATCH(MID(COMPRAS!C2086,1,2)&amp;MID(COMPRAS!F2086,1,2)&amp;MID(COMPRAS!D2086,1,2),IVA!W:W,0)),"SIN COD.")</f>
        <v>0</v>
      </c>
      <c r="CH2186">
        <f ca="1">IFERROR(INDIRECT("IVA!Y"&amp;MATCH(MID(COMPRAS!C2086,1,2)&amp;MID(COMPRAS!F2086,1,2)&amp;MID(COMPRAS!D2086,1,2),IVA!W:W,0)),"SIN COD.")</f>
        <v>0</v>
      </c>
    </row>
    <row r="2187" spans="1:86" x14ac:dyDescent="0.25">
      <c r="A2187"/>
      <c r="B2187"/>
      <c r="D2187"/>
      <c r="AL2187">
        <f t="shared" si="238"/>
        <v>0</v>
      </c>
      <c r="AQ2187">
        <f t="shared" si="239"/>
        <v>0</v>
      </c>
      <c r="AR2187" t="str">
        <f>IFERROR(IF(OR(AP2187=338,AP2187=340,AP2187=341,AP2187=342,AP2187="342A",AP2187="342B"),PorcenRet(AP2187,AT2187,AU2187),INDEX(PORCENTAJEBUSCAR,MATCH(AP2187,CódigoRET,0),4)*1),"")</f>
        <v/>
      </c>
      <c r="AS2187">
        <f t="shared" si="240"/>
        <v>0</v>
      </c>
      <c r="BF2187" t="str">
        <f>IFERROR(IF(OR(BD2187=338,BD2187=340,BD2187=341,BD2187=342,BD2187="342A",BD2187="342B"),PorcenRet(BD2187,BH2187,BI2187),INDEX(PORCENTAJEBUSCAR,MATCH(BD2187,CódigoRET,0),4)*1),"")</f>
        <v/>
      </c>
      <c r="BG2187">
        <f t="shared" si="241"/>
        <v>0</v>
      </c>
      <c r="BO2187">
        <f t="shared" si="242"/>
        <v>0</v>
      </c>
      <c r="CC2187">
        <f t="shared" si="243"/>
        <v>0</v>
      </c>
      <c r="CD2187">
        <f t="shared" si="244"/>
        <v>0</v>
      </c>
      <c r="CG2187">
        <f ca="1">IFERROR(INDIRECT("IVA!X"&amp;MATCH(MID(COMPRAS!C2087,1,2)&amp;MID(COMPRAS!F2087,1,2)&amp;MID(COMPRAS!D2087,1,2),IVA!W:W,0)),"SIN COD.")</f>
        <v>0</v>
      </c>
      <c r="CH2187">
        <f ca="1">IFERROR(INDIRECT("IVA!Y"&amp;MATCH(MID(COMPRAS!C2087,1,2)&amp;MID(COMPRAS!F2087,1,2)&amp;MID(COMPRAS!D2087,1,2),IVA!W:W,0)),"SIN COD.")</f>
        <v>0</v>
      </c>
    </row>
    <row r="2188" spans="1:86" x14ac:dyDescent="0.25">
      <c r="A2188"/>
      <c r="B2188"/>
      <c r="D2188"/>
      <c r="AL2188">
        <f t="shared" si="238"/>
        <v>0</v>
      </c>
      <c r="AQ2188">
        <f t="shared" si="239"/>
        <v>0</v>
      </c>
      <c r="AR2188" t="str">
        <f>IFERROR(IF(OR(AP2188=338,AP2188=340,AP2188=341,AP2188=342,AP2188="342A",AP2188="342B"),PorcenRet(AP2188,AT2188,AU2188),INDEX(PORCENTAJEBUSCAR,MATCH(AP2188,CódigoRET,0),4)*1),"")</f>
        <v/>
      </c>
      <c r="AS2188">
        <f t="shared" si="240"/>
        <v>0</v>
      </c>
      <c r="BF2188" t="str">
        <f>IFERROR(IF(OR(BD2188=338,BD2188=340,BD2188=341,BD2188=342,BD2188="342A",BD2188="342B"),PorcenRet(BD2188,BH2188,BI2188),INDEX(PORCENTAJEBUSCAR,MATCH(BD2188,CódigoRET,0),4)*1),"")</f>
        <v/>
      </c>
      <c r="BG2188">
        <f t="shared" si="241"/>
        <v>0</v>
      </c>
      <c r="BO2188">
        <f t="shared" si="242"/>
        <v>0</v>
      </c>
      <c r="CC2188">
        <f t="shared" si="243"/>
        <v>0</v>
      </c>
      <c r="CD2188">
        <f t="shared" si="244"/>
        <v>0</v>
      </c>
      <c r="CG2188">
        <f ca="1">IFERROR(INDIRECT("IVA!X"&amp;MATCH(MID(COMPRAS!C2088,1,2)&amp;MID(COMPRAS!F2088,1,2)&amp;MID(COMPRAS!D2088,1,2),IVA!W:W,0)),"SIN COD.")</f>
        <v>0</v>
      </c>
      <c r="CH2188">
        <f ca="1">IFERROR(INDIRECT("IVA!Y"&amp;MATCH(MID(COMPRAS!C2088,1,2)&amp;MID(COMPRAS!F2088,1,2)&amp;MID(COMPRAS!D2088,1,2),IVA!W:W,0)),"SIN COD.")</f>
        <v>0</v>
      </c>
    </row>
    <row r="2189" spans="1:86" x14ac:dyDescent="0.25">
      <c r="A2189"/>
      <c r="B2189"/>
      <c r="D2189"/>
      <c r="AL2189">
        <f t="shared" si="238"/>
        <v>0</v>
      </c>
      <c r="AQ2189">
        <f t="shared" si="239"/>
        <v>0</v>
      </c>
      <c r="AR2189" t="str">
        <f>IFERROR(IF(OR(AP2189=338,AP2189=340,AP2189=341,AP2189=342,AP2189="342A",AP2189="342B"),PorcenRet(AP2189,AT2189,AU2189),INDEX(PORCENTAJEBUSCAR,MATCH(AP2189,CódigoRET,0),4)*1),"")</f>
        <v/>
      </c>
      <c r="AS2189">
        <f t="shared" si="240"/>
        <v>0</v>
      </c>
      <c r="BF2189" t="str">
        <f>IFERROR(IF(OR(BD2189=338,BD2189=340,BD2189=341,BD2189=342,BD2189="342A",BD2189="342B"),PorcenRet(BD2189,BH2189,BI2189),INDEX(PORCENTAJEBUSCAR,MATCH(BD2189,CódigoRET,0),4)*1),"")</f>
        <v/>
      </c>
      <c r="BG2189">
        <f t="shared" si="241"/>
        <v>0</v>
      </c>
      <c r="BO2189">
        <f t="shared" si="242"/>
        <v>0</v>
      </c>
      <c r="CC2189">
        <f t="shared" si="243"/>
        <v>0</v>
      </c>
      <c r="CD2189">
        <f t="shared" si="244"/>
        <v>0</v>
      </c>
      <c r="CG2189">
        <f ca="1">IFERROR(INDIRECT("IVA!X"&amp;MATCH(MID(COMPRAS!C2089,1,2)&amp;MID(COMPRAS!F2089,1,2)&amp;MID(COMPRAS!D2089,1,2),IVA!W:W,0)),"SIN COD.")</f>
        <v>0</v>
      </c>
      <c r="CH2189">
        <f ca="1">IFERROR(INDIRECT("IVA!Y"&amp;MATCH(MID(COMPRAS!C2089,1,2)&amp;MID(COMPRAS!F2089,1,2)&amp;MID(COMPRAS!D2089,1,2),IVA!W:W,0)),"SIN COD.")</f>
        <v>0</v>
      </c>
    </row>
    <row r="2190" spans="1:86" x14ac:dyDescent="0.25">
      <c r="A2190"/>
      <c r="B2190"/>
      <c r="D2190"/>
      <c r="AL2190">
        <f t="shared" si="238"/>
        <v>0</v>
      </c>
      <c r="AQ2190">
        <f t="shared" si="239"/>
        <v>0</v>
      </c>
      <c r="AR2190" t="str">
        <f>IFERROR(IF(OR(AP2190=338,AP2190=340,AP2190=341,AP2190=342,AP2190="342A",AP2190="342B"),PorcenRet(AP2190,AT2190,AU2190),INDEX(PORCENTAJEBUSCAR,MATCH(AP2190,CódigoRET,0),4)*1),"")</f>
        <v/>
      </c>
      <c r="AS2190">
        <f t="shared" si="240"/>
        <v>0</v>
      </c>
      <c r="BF2190" t="str">
        <f>IFERROR(IF(OR(BD2190=338,BD2190=340,BD2190=341,BD2190=342,BD2190="342A",BD2190="342B"),PorcenRet(BD2190,BH2190,BI2190),INDEX(PORCENTAJEBUSCAR,MATCH(BD2190,CódigoRET,0),4)*1),"")</f>
        <v/>
      </c>
      <c r="BG2190">
        <f t="shared" si="241"/>
        <v>0</v>
      </c>
      <c r="BO2190">
        <f t="shared" si="242"/>
        <v>0</v>
      </c>
      <c r="CC2190">
        <f t="shared" si="243"/>
        <v>0</v>
      </c>
      <c r="CD2190">
        <f t="shared" si="244"/>
        <v>0</v>
      </c>
      <c r="CG2190">
        <f ca="1">IFERROR(INDIRECT("IVA!X"&amp;MATCH(MID(COMPRAS!C2090,1,2)&amp;MID(COMPRAS!F2090,1,2)&amp;MID(COMPRAS!D2090,1,2),IVA!W:W,0)),"SIN COD.")</f>
        <v>0</v>
      </c>
      <c r="CH2190">
        <f ca="1">IFERROR(INDIRECT("IVA!Y"&amp;MATCH(MID(COMPRAS!C2090,1,2)&amp;MID(COMPRAS!F2090,1,2)&amp;MID(COMPRAS!D2090,1,2),IVA!W:W,0)),"SIN COD.")</f>
        <v>0</v>
      </c>
    </row>
    <row r="2191" spans="1:86" x14ac:dyDescent="0.25">
      <c r="A2191"/>
      <c r="B2191"/>
      <c r="D2191"/>
      <c r="AL2191">
        <f t="shared" si="238"/>
        <v>0</v>
      </c>
      <c r="AQ2191">
        <f t="shared" si="239"/>
        <v>0</v>
      </c>
      <c r="AR2191" t="str">
        <f>IFERROR(IF(OR(AP2191=338,AP2191=340,AP2191=341,AP2191=342,AP2191="342A",AP2191="342B"),PorcenRet(AP2191,AT2191,AU2191),INDEX(PORCENTAJEBUSCAR,MATCH(AP2191,CódigoRET,0),4)*1),"")</f>
        <v/>
      </c>
      <c r="AS2191">
        <f t="shared" si="240"/>
        <v>0</v>
      </c>
      <c r="BF2191" t="str">
        <f>IFERROR(IF(OR(BD2191=338,BD2191=340,BD2191=341,BD2191=342,BD2191="342A",BD2191="342B"),PorcenRet(BD2191,BH2191,BI2191),INDEX(PORCENTAJEBUSCAR,MATCH(BD2191,CódigoRET,0),4)*1),"")</f>
        <v/>
      </c>
      <c r="BG2191">
        <f t="shared" si="241"/>
        <v>0</v>
      </c>
      <c r="BO2191">
        <f t="shared" si="242"/>
        <v>0</v>
      </c>
      <c r="CC2191">
        <f t="shared" si="243"/>
        <v>0</v>
      </c>
      <c r="CD2191">
        <f t="shared" si="244"/>
        <v>0</v>
      </c>
      <c r="CG2191">
        <f ca="1">IFERROR(INDIRECT("IVA!X"&amp;MATCH(MID(COMPRAS!C2091,1,2)&amp;MID(COMPRAS!F2091,1,2)&amp;MID(COMPRAS!D2091,1,2),IVA!W:W,0)),"SIN COD.")</f>
        <v>0</v>
      </c>
      <c r="CH2191">
        <f ca="1">IFERROR(INDIRECT("IVA!Y"&amp;MATCH(MID(COMPRAS!C2091,1,2)&amp;MID(COMPRAS!F2091,1,2)&amp;MID(COMPRAS!D2091,1,2),IVA!W:W,0)),"SIN COD.")</f>
        <v>0</v>
      </c>
    </row>
    <row r="2192" spans="1:86" x14ac:dyDescent="0.25">
      <c r="A2192"/>
      <c r="B2192"/>
      <c r="D2192"/>
      <c r="AL2192">
        <f t="shared" si="238"/>
        <v>0</v>
      </c>
      <c r="AQ2192">
        <f t="shared" si="239"/>
        <v>0</v>
      </c>
      <c r="AR2192" t="str">
        <f>IFERROR(IF(OR(AP2192=338,AP2192=340,AP2192=341,AP2192=342,AP2192="342A",AP2192="342B"),PorcenRet(AP2192,AT2192,AU2192),INDEX(PORCENTAJEBUSCAR,MATCH(AP2192,CódigoRET,0),4)*1),"")</f>
        <v/>
      </c>
      <c r="AS2192">
        <f t="shared" si="240"/>
        <v>0</v>
      </c>
      <c r="BF2192" t="str">
        <f>IFERROR(IF(OR(BD2192=338,BD2192=340,BD2192=341,BD2192=342,BD2192="342A",BD2192="342B"),PorcenRet(BD2192,BH2192,BI2192),INDEX(PORCENTAJEBUSCAR,MATCH(BD2192,CódigoRET,0),4)*1),"")</f>
        <v/>
      </c>
      <c r="BG2192">
        <f t="shared" si="241"/>
        <v>0</v>
      </c>
      <c r="BO2192">
        <f t="shared" si="242"/>
        <v>0</v>
      </c>
      <c r="CC2192">
        <f t="shared" si="243"/>
        <v>0</v>
      </c>
      <c r="CD2192">
        <f t="shared" si="244"/>
        <v>0</v>
      </c>
      <c r="CG2192">
        <f ca="1">IFERROR(INDIRECT("IVA!X"&amp;MATCH(MID(COMPRAS!C2092,1,2)&amp;MID(COMPRAS!F2092,1,2)&amp;MID(COMPRAS!D2092,1,2),IVA!W:W,0)),"SIN COD.")</f>
        <v>0</v>
      </c>
      <c r="CH2192">
        <f ca="1">IFERROR(INDIRECT("IVA!Y"&amp;MATCH(MID(COMPRAS!C2092,1,2)&amp;MID(COMPRAS!F2092,1,2)&amp;MID(COMPRAS!D2092,1,2),IVA!W:W,0)),"SIN COD.")</f>
        <v>0</v>
      </c>
    </row>
    <row r="2193" spans="1:86" x14ac:dyDescent="0.25">
      <c r="A2193"/>
      <c r="B2193"/>
      <c r="D2193"/>
      <c r="AL2193">
        <f t="shared" si="238"/>
        <v>0</v>
      </c>
      <c r="AQ2193">
        <f t="shared" si="239"/>
        <v>0</v>
      </c>
      <c r="AR2193" t="str">
        <f>IFERROR(IF(OR(AP2193=338,AP2193=340,AP2193=341,AP2193=342,AP2193="342A",AP2193="342B"),PorcenRet(AP2193,AT2193,AU2193),INDEX(PORCENTAJEBUSCAR,MATCH(AP2193,CódigoRET,0),4)*1),"")</f>
        <v/>
      </c>
      <c r="AS2193">
        <f t="shared" si="240"/>
        <v>0</v>
      </c>
      <c r="BF2193" t="str">
        <f>IFERROR(IF(OR(BD2193=338,BD2193=340,BD2193=341,BD2193=342,BD2193="342A",BD2193="342B"),PorcenRet(BD2193,BH2193,BI2193),INDEX(PORCENTAJEBUSCAR,MATCH(BD2193,CódigoRET,0),4)*1),"")</f>
        <v/>
      </c>
      <c r="BG2193">
        <f t="shared" si="241"/>
        <v>0</v>
      </c>
      <c r="BO2193">
        <f t="shared" si="242"/>
        <v>0</v>
      </c>
      <c r="CC2193">
        <f t="shared" si="243"/>
        <v>0</v>
      </c>
      <c r="CD2193">
        <f t="shared" si="244"/>
        <v>0</v>
      </c>
      <c r="CG2193">
        <f ca="1">IFERROR(INDIRECT("IVA!X"&amp;MATCH(MID(COMPRAS!C2093,1,2)&amp;MID(COMPRAS!F2093,1,2)&amp;MID(COMPRAS!D2093,1,2),IVA!W:W,0)),"SIN COD.")</f>
        <v>0</v>
      </c>
      <c r="CH2193">
        <f ca="1">IFERROR(INDIRECT("IVA!Y"&amp;MATCH(MID(COMPRAS!C2093,1,2)&amp;MID(COMPRAS!F2093,1,2)&amp;MID(COMPRAS!D2093,1,2),IVA!W:W,0)),"SIN COD.")</f>
        <v>0</v>
      </c>
    </row>
    <row r="2194" spans="1:86" x14ac:dyDescent="0.25">
      <c r="A2194"/>
      <c r="B2194"/>
      <c r="D2194"/>
      <c r="AL2194">
        <f t="shared" si="238"/>
        <v>0</v>
      </c>
      <c r="AQ2194">
        <f t="shared" si="239"/>
        <v>0</v>
      </c>
      <c r="AR2194" t="str">
        <f>IFERROR(IF(OR(AP2194=338,AP2194=340,AP2194=341,AP2194=342,AP2194="342A",AP2194="342B"),PorcenRet(AP2194,AT2194,AU2194),INDEX(PORCENTAJEBUSCAR,MATCH(AP2194,CódigoRET,0),4)*1),"")</f>
        <v/>
      </c>
      <c r="AS2194">
        <f t="shared" si="240"/>
        <v>0</v>
      </c>
      <c r="BF2194" t="str">
        <f>IFERROR(IF(OR(BD2194=338,BD2194=340,BD2194=341,BD2194=342,BD2194="342A",BD2194="342B"),PorcenRet(BD2194,BH2194,BI2194),INDEX(PORCENTAJEBUSCAR,MATCH(BD2194,CódigoRET,0),4)*1),"")</f>
        <v/>
      </c>
      <c r="BG2194">
        <f t="shared" si="241"/>
        <v>0</v>
      </c>
      <c r="BO2194">
        <f t="shared" si="242"/>
        <v>0</v>
      </c>
      <c r="CC2194">
        <f t="shared" si="243"/>
        <v>0</v>
      </c>
      <c r="CD2194">
        <f t="shared" si="244"/>
        <v>0</v>
      </c>
      <c r="CG2194">
        <f ca="1">IFERROR(INDIRECT("IVA!X"&amp;MATCH(MID(COMPRAS!C2094,1,2)&amp;MID(COMPRAS!F2094,1,2)&amp;MID(COMPRAS!D2094,1,2),IVA!W:W,0)),"SIN COD.")</f>
        <v>0</v>
      </c>
      <c r="CH2194">
        <f ca="1">IFERROR(INDIRECT("IVA!Y"&amp;MATCH(MID(COMPRAS!C2094,1,2)&amp;MID(COMPRAS!F2094,1,2)&amp;MID(COMPRAS!D2094,1,2),IVA!W:W,0)),"SIN COD.")</f>
        <v>0</v>
      </c>
    </row>
    <row r="2195" spans="1:86" x14ac:dyDescent="0.25">
      <c r="A2195"/>
      <c r="B2195"/>
      <c r="D2195"/>
      <c r="AL2195">
        <f t="shared" si="238"/>
        <v>0</v>
      </c>
      <c r="AQ2195">
        <f t="shared" si="239"/>
        <v>0</v>
      </c>
      <c r="AR2195" t="str">
        <f>IFERROR(IF(OR(AP2195=338,AP2195=340,AP2195=341,AP2195=342,AP2195="342A",AP2195="342B"),PorcenRet(AP2195,AT2195,AU2195),INDEX(PORCENTAJEBUSCAR,MATCH(AP2195,CódigoRET,0),4)*1),"")</f>
        <v/>
      </c>
      <c r="AS2195">
        <f t="shared" si="240"/>
        <v>0</v>
      </c>
      <c r="BF2195" t="str">
        <f>IFERROR(IF(OR(BD2195=338,BD2195=340,BD2195=341,BD2195=342,BD2195="342A",BD2195="342B"),PorcenRet(BD2195,BH2195,BI2195),INDEX(PORCENTAJEBUSCAR,MATCH(BD2195,CódigoRET,0),4)*1),"")</f>
        <v/>
      </c>
      <c r="BG2195">
        <f t="shared" si="241"/>
        <v>0</v>
      </c>
      <c r="BO2195">
        <f t="shared" si="242"/>
        <v>0</v>
      </c>
      <c r="CC2195">
        <f t="shared" si="243"/>
        <v>0</v>
      </c>
      <c r="CD2195">
        <f t="shared" si="244"/>
        <v>0</v>
      </c>
      <c r="CG2195">
        <f ca="1">IFERROR(INDIRECT("IVA!X"&amp;MATCH(MID(COMPRAS!C2095,1,2)&amp;MID(COMPRAS!F2095,1,2)&amp;MID(COMPRAS!D2095,1,2),IVA!W:W,0)),"SIN COD.")</f>
        <v>0</v>
      </c>
      <c r="CH2195">
        <f ca="1">IFERROR(INDIRECT("IVA!Y"&amp;MATCH(MID(COMPRAS!C2095,1,2)&amp;MID(COMPRAS!F2095,1,2)&amp;MID(COMPRAS!D2095,1,2),IVA!W:W,0)),"SIN COD.")</f>
        <v>0</v>
      </c>
    </row>
    <row r="2196" spans="1:86" x14ac:dyDescent="0.25">
      <c r="A2196"/>
      <c r="B2196"/>
      <c r="D2196"/>
      <c r="AL2196">
        <f t="shared" si="238"/>
        <v>0</v>
      </c>
      <c r="AQ2196">
        <f t="shared" si="239"/>
        <v>0</v>
      </c>
      <c r="AR2196" t="str">
        <f>IFERROR(IF(OR(AP2196=338,AP2196=340,AP2196=341,AP2196=342,AP2196="342A",AP2196="342B"),PorcenRet(AP2196,AT2196,AU2196),INDEX(PORCENTAJEBUSCAR,MATCH(AP2196,CódigoRET,0),4)*1),"")</f>
        <v/>
      </c>
      <c r="AS2196">
        <f t="shared" si="240"/>
        <v>0</v>
      </c>
      <c r="BF2196" t="str">
        <f>IFERROR(IF(OR(BD2196=338,BD2196=340,BD2196=341,BD2196=342,BD2196="342A",BD2196="342B"),PorcenRet(BD2196,BH2196,BI2196),INDEX(PORCENTAJEBUSCAR,MATCH(BD2196,CódigoRET,0),4)*1),"")</f>
        <v/>
      </c>
      <c r="BG2196">
        <f t="shared" si="241"/>
        <v>0</v>
      </c>
      <c r="BO2196">
        <f t="shared" si="242"/>
        <v>0</v>
      </c>
      <c r="CC2196">
        <f t="shared" si="243"/>
        <v>0</v>
      </c>
      <c r="CD2196">
        <f t="shared" si="244"/>
        <v>0</v>
      </c>
      <c r="CG2196">
        <f ca="1">IFERROR(INDIRECT("IVA!X"&amp;MATCH(MID(COMPRAS!C2096,1,2)&amp;MID(COMPRAS!F2096,1,2)&amp;MID(COMPRAS!D2096,1,2),IVA!W:W,0)),"SIN COD.")</f>
        <v>0</v>
      </c>
      <c r="CH2196">
        <f ca="1">IFERROR(INDIRECT("IVA!Y"&amp;MATCH(MID(COMPRAS!C2096,1,2)&amp;MID(COMPRAS!F2096,1,2)&amp;MID(COMPRAS!D2096,1,2),IVA!W:W,0)),"SIN COD.")</f>
        <v>0</v>
      </c>
    </row>
    <row r="2197" spans="1:86" x14ac:dyDescent="0.25">
      <c r="A2197"/>
      <c r="B2197"/>
      <c r="D2197"/>
      <c r="AL2197">
        <f t="shared" si="238"/>
        <v>0</v>
      </c>
      <c r="AQ2197">
        <f t="shared" si="239"/>
        <v>0</v>
      </c>
      <c r="AR2197" t="str">
        <f>IFERROR(IF(OR(AP2197=338,AP2197=340,AP2197=341,AP2197=342,AP2197="342A",AP2197="342B"),PorcenRet(AP2197,AT2197,AU2197),INDEX(PORCENTAJEBUSCAR,MATCH(AP2197,CódigoRET,0),4)*1),"")</f>
        <v/>
      </c>
      <c r="AS2197">
        <f t="shared" si="240"/>
        <v>0</v>
      </c>
      <c r="BF2197" t="str">
        <f>IFERROR(IF(OR(BD2197=338,BD2197=340,BD2197=341,BD2197=342,BD2197="342A",BD2197="342B"),PorcenRet(BD2197,BH2197,BI2197),INDEX(PORCENTAJEBUSCAR,MATCH(BD2197,CódigoRET,0),4)*1),"")</f>
        <v/>
      </c>
      <c r="BG2197">
        <f t="shared" si="241"/>
        <v>0</v>
      </c>
      <c r="BO2197">
        <f t="shared" si="242"/>
        <v>0</v>
      </c>
      <c r="CC2197">
        <f t="shared" si="243"/>
        <v>0</v>
      </c>
      <c r="CD2197">
        <f t="shared" si="244"/>
        <v>0</v>
      </c>
      <c r="CG2197">
        <f ca="1">IFERROR(INDIRECT("IVA!X"&amp;MATCH(MID(COMPRAS!C2097,1,2)&amp;MID(COMPRAS!F2097,1,2)&amp;MID(COMPRAS!D2097,1,2),IVA!W:W,0)),"SIN COD.")</f>
        <v>0</v>
      </c>
      <c r="CH2197">
        <f ca="1">IFERROR(INDIRECT("IVA!Y"&amp;MATCH(MID(COMPRAS!C2097,1,2)&amp;MID(COMPRAS!F2097,1,2)&amp;MID(COMPRAS!D2097,1,2),IVA!W:W,0)),"SIN COD.")</f>
        <v>0</v>
      </c>
    </row>
    <row r="2198" spans="1:86" x14ac:dyDescent="0.25">
      <c r="A2198"/>
      <c r="B2198"/>
      <c r="D2198"/>
      <c r="AL2198">
        <f t="shared" si="238"/>
        <v>0</v>
      </c>
      <c r="AQ2198">
        <f t="shared" si="239"/>
        <v>0</v>
      </c>
      <c r="AR2198" t="str">
        <f>IFERROR(IF(OR(AP2198=338,AP2198=340,AP2198=341,AP2198=342,AP2198="342A",AP2198="342B"),PorcenRet(AP2198,AT2198,AU2198),INDEX(PORCENTAJEBUSCAR,MATCH(AP2198,CódigoRET,0),4)*1),"")</f>
        <v/>
      </c>
      <c r="AS2198">
        <f t="shared" si="240"/>
        <v>0</v>
      </c>
      <c r="BF2198" t="str">
        <f>IFERROR(IF(OR(BD2198=338,BD2198=340,BD2198=341,BD2198=342,BD2198="342A",BD2198="342B"),PorcenRet(BD2198,BH2198,BI2198),INDEX(PORCENTAJEBUSCAR,MATCH(BD2198,CódigoRET,0),4)*1),"")</f>
        <v/>
      </c>
      <c r="BG2198">
        <f t="shared" si="241"/>
        <v>0</v>
      </c>
      <c r="BO2198">
        <f t="shared" si="242"/>
        <v>0</v>
      </c>
      <c r="CC2198">
        <f t="shared" si="243"/>
        <v>0</v>
      </c>
      <c r="CD2198">
        <f t="shared" si="244"/>
        <v>0</v>
      </c>
      <c r="CG2198">
        <f ca="1">IFERROR(INDIRECT("IVA!X"&amp;MATCH(MID(COMPRAS!C2098,1,2)&amp;MID(COMPRAS!F2098,1,2)&amp;MID(COMPRAS!D2098,1,2),IVA!W:W,0)),"SIN COD.")</f>
        <v>0</v>
      </c>
      <c r="CH2198">
        <f ca="1">IFERROR(INDIRECT("IVA!Y"&amp;MATCH(MID(COMPRAS!C2098,1,2)&amp;MID(COMPRAS!F2098,1,2)&amp;MID(COMPRAS!D2098,1,2),IVA!W:W,0)),"SIN COD.")</f>
        <v>0</v>
      </c>
    </row>
    <row r="2199" spans="1:86" x14ac:dyDescent="0.25">
      <c r="A2199"/>
      <c r="B2199"/>
      <c r="D2199"/>
      <c r="AL2199">
        <f t="shared" si="238"/>
        <v>0</v>
      </c>
      <c r="AQ2199">
        <f t="shared" si="239"/>
        <v>0</v>
      </c>
      <c r="AR2199" t="str">
        <f>IFERROR(IF(OR(AP2199=338,AP2199=340,AP2199=341,AP2199=342,AP2199="342A",AP2199="342B"),PorcenRet(AP2199,AT2199,AU2199),INDEX(PORCENTAJEBUSCAR,MATCH(AP2199,CódigoRET,0),4)*1),"")</f>
        <v/>
      </c>
      <c r="AS2199">
        <f t="shared" si="240"/>
        <v>0</v>
      </c>
      <c r="BF2199" t="str">
        <f>IFERROR(IF(OR(BD2199=338,BD2199=340,BD2199=341,BD2199=342,BD2199="342A",BD2199="342B"),PorcenRet(BD2199,BH2199,BI2199),INDEX(PORCENTAJEBUSCAR,MATCH(BD2199,CódigoRET,0),4)*1),"")</f>
        <v/>
      </c>
      <c r="BG2199">
        <f t="shared" si="241"/>
        <v>0</v>
      </c>
      <c r="BO2199">
        <f t="shared" si="242"/>
        <v>0</v>
      </c>
      <c r="CC2199">
        <f t="shared" si="243"/>
        <v>0</v>
      </c>
      <c r="CD2199">
        <f t="shared" si="244"/>
        <v>0</v>
      </c>
      <c r="CG2199">
        <f ca="1">IFERROR(INDIRECT("IVA!X"&amp;MATCH(MID(COMPRAS!C2099,1,2)&amp;MID(COMPRAS!F2099,1,2)&amp;MID(COMPRAS!D2099,1,2),IVA!W:W,0)),"SIN COD.")</f>
        <v>0</v>
      </c>
      <c r="CH2199">
        <f ca="1">IFERROR(INDIRECT("IVA!Y"&amp;MATCH(MID(COMPRAS!C2099,1,2)&amp;MID(COMPRAS!F2099,1,2)&amp;MID(COMPRAS!D2099,1,2),IVA!W:W,0)),"SIN COD.")</f>
        <v>0</v>
      </c>
    </row>
    <row r="2200" spans="1:86" x14ac:dyDescent="0.25">
      <c r="A2200"/>
      <c r="B2200"/>
      <c r="D2200"/>
      <c r="AL2200">
        <f t="shared" si="238"/>
        <v>0</v>
      </c>
      <c r="AQ2200">
        <f t="shared" si="239"/>
        <v>0</v>
      </c>
      <c r="AR2200" t="str">
        <f>IFERROR(IF(OR(AP2200=338,AP2200=340,AP2200=341,AP2200=342,AP2200="342A",AP2200="342B"),PorcenRet(AP2200,AT2200,AU2200),INDEX(PORCENTAJEBUSCAR,MATCH(AP2200,CódigoRET,0),4)*1),"")</f>
        <v/>
      </c>
      <c r="AS2200">
        <f t="shared" si="240"/>
        <v>0</v>
      </c>
      <c r="BF2200" t="str">
        <f>IFERROR(IF(OR(BD2200=338,BD2200=340,BD2200=341,BD2200=342,BD2200="342A",BD2200="342B"),PorcenRet(BD2200,BH2200,BI2200),INDEX(PORCENTAJEBUSCAR,MATCH(BD2200,CódigoRET,0),4)*1),"")</f>
        <v/>
      </c>
      <c r="BG2200">
        <f t="shared" si="241"/>
        <v>0</v>
      </c>
      <c r="BO2200">
        <f t="shared" si="242"/>
        <v>0</v>
      </c>
      <c r="CC2200">
        <f t="shared" si="243"/>
        <v>0</v>
      </c>
      <c r="CD2200">
        <f t="shared" si="244"/>
        <v>0</v>
      </c>
      <c r="CG2200">
        <f ca="1">IFERROR(INDIRECT("IVA!X"&amp;MATCH(MID(COMPRAS!C2100,1,2)&amp;MID(COMPRAS!F2100,1,2)&amp;MID(COMPRAS!D2100,1,2),IVA!W:W,0)),"SIN COD.")</f>
        <v>0</v>
      </c>
      <c r="CH2200">
        <f ca="1">IFERROR(INDIRECT("IVA!Y"&amp;MATCH(MID(COMPRAS!C2100,1,2)&amp;MID(COMPRAS!F2100,1,2)&amp;MID(COMPRAS!D2100,1,2),IVA!W:W,0)),"SIN COD.")</f>
        <v>0</v>
      </c>
    </row>
    <row r="2201" spans="1:86" x14ac:dyDescent="0.25">
      <c r="A2201"/>
      <c r="B2201"/>
      <c r="D2201"/>
      <c r="AL2201">
        <f t="shared" si="238"/>
        <v>0</v>
      </c>
      <c r="AQ2201">
        <f t="shared" si="239"/>
        <v>0</v>
      </c>
      <c r="AR2201" t="str">
        <f>IFERROR(IF(OR(AP2201=338,AP2201=340,AP2201=341,AP2201=342,AP2201="342A",AP2201="342B"),PorcenRet(AP2201,AT2201,AU2201),INDEX(PORCENTAJEBUSCAR,MATCH(AP2201,CódigoRET,0),4)*1),"")</f>
        <v/>
      </c>
      <c r="AS2201">
        <f t="shared" si="240"/>
        <v>0</v>
      </c>
      <c r="BF2201" t="str">
        <f>IFERROR(IF(OR(BD2201=338,BD2201=340,BD2201=341,BD2201=342,BD2201="342A",BD2201="342B"),PorcenRet(BD2201,BH2201,BI2201),INDEX(PORCENTAJEBUSCAR,MATCH(BD2201,CódigoRET,0),4)*1),"")</f>
        <v/>
      </c>
      <c r="BG2201">
        <f t="shared" si="241"/>
        <v>0</v>
      </c>
      <c r="BO2201">
        <f t="shared" si="242"/>
        <v>0</v>
      </c>
      <c r="CC2201">
        <f t="shared" si="243"/>
        <v>0</v>
      </c>
      <c r="CD2201">
        <f t="shared" si="244"/>
        <v>0</v>
      </c>
      <c r="CG2201">
        <f ca="1">IFERROR(INDIRECT("IVA!X"&amp;MATCH(MID(COMPRAS!C2101,1,2)&amp;MID(COMPRAS!F2101,1,2)&amp;MID(COMPRAS!D2101,1,2),IVA!W:W,0)),"SIN COD.")</f>
        <v>0</v>
      </c>
      <c r="CH2201">
        <f ca="1">IFERROR(INDIRECT("IVA!Y"&amp;MATCH(MID(COMPRAS!C2101,1,2)&amp;MID(COMPRAS!F2101,1,2)&amp;MID(COMPRAS!D2101,1,2),IVA!W:W,0)),"SIN COD.")</f>
        <v>0</v>
      </c>
    </row>
    <row r="2202" spans="1:86" x14ac:dyDescent="0.25">
      <c r="A2202"/>
      <c r="B2202"/>
      <c r="D2202"/>
      <c r="AL2202">
        <f t="shared" si="238"/>
        <v>0</v>
      </c>
      <c r="AQ2202">
        <f t="shared" si="239"/>
        <v>0</v>
      </c>
      <c r="AR2202" t="str">
        <f>IFERROR(IF(OR(AP2202=338,AP2202=340,AP2202=341,AP2202=342,AP2202="342A",AP2202="342B"),PorcenRet(AP2202,AT2202,AU2202),INDEX(PORCENTAJEBUSCAR,MATCH(AP2202,CódigoRET,0),4)*1),"")</f>
        <v/>
      </c>
      <c r="AS2202">
        <f t="shared" si="240"/>
        <v>0</v>
      </c>
      <c r="BF2202" t="str">
        <f>IFERROR(IF(OR(BD2202=338,BD2202=340,BD2202=341,BD2202=342,BD2202="342A",BD2202="342B"),PorcenRet(BD2202,BH2202,BI2202),INDEX(PORCENTAJEBUSCAR,MATCH(BD2202,CódigoRET,0),4)*1),"")</f>
        <v/>
      </c>
      <c r="BG2202">
        <f t="shared" si="241"/>
        <v>0</v>
      </c>
      <c r="BO2202">
        <f t="shared" si="242"/>
        <v>0</v>
      </c>
      <c r="CC2202">
        <f t="shared" si="243"/>
        <v>0</v>
      </c>
      <c r="CD2202">
        <f t="shared" si="244"/>
        <v>0</v>
      </c>
      <c r="CG2202">
        <f ca="1">IFERROR(INDIRECT("IVA!X"&amp;MATCH(MID(COMPRAS!C2102,1,2)&amp;MID(COMPRAS!F2102,1,2)&amp;MID(COMPRAS!D2102,1,2),IVA!W:W,0)),"SIN COD.")</f>
        <v>0</v>
      </c>
      <c r="CH2202">
        <f ca="1">IFERROR(INDIRECT("IVA!Y"&amp;MATCH(MID(COMPRAS!C2102,1,2)&amp;MID(COMPRAS!F2102,1,2)&amp;MID(COMPRAS!D2102,1,2),IVA!W:W,0)),"SIN COD.")</f>
        <v>0</v>
      </c>
    </row>
    <row r="2203" spans="1:86" x14ac:dyDescent="0.25">
      <c r="A2203"/>
      <c r="B2203"/>
      <c r="D2203"/>
      <c r="AL2203">
        <f t="shared" si="238"/>
        <v>0</v>
      </c>
      <c r="AQ2203">
        <f t="shared" si="239"/>
        <v>0</v>
      </c>
      <c r="AR2203" t="str">
        <f>IFERROR(IF(OR(AP2203=338,AP2203=340,AP2203=341,AP2203=342,AP2203="342A",AP2203="342B"),PorcenRet(AP2203,AT2203,AU2203),INDEX(PORCENTAJEBUSCAR,MATCH(AP2203,CódigoRET,0),4)*1),"")</f>
        <v/>
      </c>
      <c r="AS2203">
        <f t="shared" si="240"/>
        <v>0</v>
      </c>
      <c r="BF2203" t="str">
        <f>IFERROR(IF(OR(BD2203=338,BD2203=340,BD2203=341,BD2203=342,BD2203="342A",BD2203="342B"),PorcenRet(BD2203,BH2203,BI2203),INDEX(PORCENTAJEBUSCAR,MATCH(BD2203,CódigoRET,0),4)*1),"")</f>
        <v/>
      </c>
      <c r="BG2203">
        <f t="shared" si="241"/>
        <v>0</v>
      </c>
      <c r="BO2203">
        <f t="shared" si="242"/>
        <v>0</v>
      </c>
      <c r="CC2203">
        <f t="shared" si="243"/>
        <v>0</v>
      </c>
      <c r="CD2203">
        <f t="shared" si="244"/>
        <v>0</v>
      </c>
      <c r="CG2203">
        <f ca="1">IFERROR(INDIRECT("IVA!X"&amp;MATCH(MID(COMPRAS!C2103,1,2)&amp;MID(COMPRAS!F2103,1,2)&amp;MID(COMPRAS!D2103,1,2),IVA!W:W,0)),"SIN COD.")</f>
        <v>0</v>
      </c>
      <c r="CH2203">
        <f ca="1">IFERROR(INDIRECT("IVA!Y"&amp;MATCH(MID(COMPRAS!C2103,1,2)&amp;MID(COMPRAS!F2103,1,2)&amp;MID(COMPRAS!D2103,1,2),IVA!W:W,0)),"SIN COD.")</f>
        <v>0</v>
      </c>
    </row>
    <row r="2204" spans="1:86" x14ac:dyDescent="0.25">
      <c r="A2204"/>
      <c r="B2204"/>
      <c r="D2204"/>
      <c r="AL2204">
        <f t="shared" si="238"/>
        <v>0</v>
      </c>
      <c r="AQ2204">
        <f t="shared" si="239"/>
        <v>0</v>
      </c>
      <c r="AR2204" t="str">
        <f>IFERROR(IF(OR(AP2204=338,AP2204=340,AP2204=341,AP2204=342,AP2204="342A",AP2204="342B"),PorcenRet(AP2204,AT2204,AU2204),INDEX(PORCENTAJEBUSCAR,MATCH(AP2204,CódigoRET,0),4)*1),"")</f>
        <v/>
      </c>
      <c r="AS2204">
        <f t="shared" si="240"/>
        <v>0</v>
      </c>
      <c r="BF2204" t="str">
        <f>IFERROR(IF(OR(BD2204=338,BD2204=340,BD2204=341,BD2204=342,BD2204="342A",BD2204="342B"),PorcenRet(BD2204,BH2204,BI2204),INDEX(PORCENTAJEBUSCAR,MATCH(BD2204,CódigoRET,0),4)*1),"")</f>
        <v/>
      </c>
      <c r="BG2204">
        <f t="shared" si="241"/>
        <v>0</v>
      </c>
      <c r="BO2204">
        <f t="shared" si="242"/>
        <v>0</v>
      </c>
      <c r="CC2204">
        <f t="shared" si="243"/>
        <v>0</v>
      </c>
      <c r="CD2204">
        <f t="shared" si="244"/>
        <v>0</v>
      </c>
      <c r="CG2204">
        <f ca="1">IFERROR(INDIRECT("IVA!X"&amp;MATCH(MID(COMPRAS!C2104,1,2)&amp;MID(COMPRAS!F2104,1,2)&amp;MID(COMPRAS!D2104,1,2),IVA!W:W,0)),"SIN COD.")</f>
        <v>0</v>
      </c>
      <c r="CH2204">
        <f ca="1">IFERROR(INDIRECT("IVA!Y"&amp;MATCH(MID(COMPRAS!C2104,1,2)&amp;MID(COMPRAS!F2104,1,2)&amp;MID(COMPRAS!D2104,1,2),IVA!W:W,0)),"SIN COD.")</f>
        <v>0</v>
      </c>
    </row>
    <row r="2205" spans="1:86" x14ac:dyDescent="0.25">
      <c r="A2205"/>
      <c r="B2205"/>
      <c r="D2205"/>
      <c r="AL2205">
        <f t="shared" si="238"/>
        <v>0</v>
      </c>
      <c r="AQ2205">
        <f t="shared" si="239"/>
        <v>0</v>
      </c>
      <c r="AR2205" t="str">
        <f>IFERROR(IF(OR(AP2205=338,AP2205=340,AP2205=341,AP2205=342,AP2205="342A",AP2205="342B"),PorcenRet(AP2205,AT2205,AU2205),INDEX(PORCENTAJEBUSCAR,MATCH(AP2205,CódigoRET,0),4)*1),"")</f>
        <v/>
      </c>
      <c r="AS2205">
        <f t="shared" si="240"/>
        <v>0</v>
      </c>
      <c r="BF2205" t="str">
        <f>IFERROR(IF(OR(BD2205=338,BD2205=340,BD2205=341,BD2205=342,BD2205="342A",BD2205="342B"),PorcenRet(BD2205,BH2205,BI2205),INDEX(PORCENTAJEBUSCAR,MATCH(BD2205,CódigoRET,0),4)*1),"")</f>
        <v/>
      </c>
      <c r="BG2205">
        <f t="shared" si="241"/>
        <v>0</v>
      </c>
      <c r="BO2205">
        <f t="shared" si="242"/>
        <v>0</v>
      </c>
      <c r="CC2205">
        <f t="shared" si="243"/>
        <v>0</v>
      </c>
      <c r="CD2205">
        <f t="shared" si="244"/>
        <v>0</v>
      </c>
      <c r="CG2205">
        <f ca="1">IFERROR(INDIRECT("IVA!X"&amp;MATCH(MID(COMPRAS!C2105,1,2)&amp;MID(COMPRAS!F2105,1,2)&amp;MID(COMPRAS!D2105,1,2),IVA!W:W,0)),"SIN COD.")</f>
        <v>0</v>
      </c>
      <c r="CH2205">
        <f ca="1">IFERROR(INDIRECT("IVA!Y"&amp;MATCH(MID(COMPRAS!C2105,1,2)&amp;MID(COMPRAS!F2105,1,2)&amp;MID(COMPRAS!D2105,1,2),IVA!W:W,0)),"SIN COD.")</f>
        <v>0</v>
      </c>
    </row>
    <row r="2206" spans="1:86" x14ac:dyDescent="0.25">
      <c r="A2206"/>
      <c r="B2206"/>
      <c r="D2206"/>
      <c r="AL2206">
        <f t="shared" si="238"/>
        <v>0</v>
      </c>
      <c r="AQ2206">
        <f t="shared" si="239"/>
        <v>0</v>
      </c>
      <c r="AR2206" t="str">
        <f>IFERROR(IF(OR(AP2206=338,AP2206=340,AP2206=341,AP2206=342,AP2206="342A",AP2206="342B"),PorcenRet(AP2206,AT2206,AU2206),INDEX(PORCENTAJEBUSCAR,MATCH(AP2206,CódigoRET,0),4)*1),"")</f>
        <v/>
      </c>
      <c r="AS2206">
        <f t="shared" si="240"/>
        <v>0</v>
      </c>
      <c r="BF2206" t="str">
        <f>IFERROR(IF(OR(BD2206=338,BD2206=340,BD2206=341,BD2206=342,BD2206="342A",BD2206="342B"),PorcenRet(BD2206,BH2206,BI2206),INDEX(PORCENTAJEBUSCAR,MATCH(BD2206,CódigoRET,0),4)*1),"")</f>
        <v/>
      </c>
      <c r="BG2206">
        <f t="shared" si="241"/>
        <v>0</v>
      </c>
      <c r="BO2206">
        <f t="shared" si="242"/>
        <v>0</v>
      </c>
      <c r="CC2206">
        <f t="shared" si="243"/>
        <v>0</v>
      </c>
      <c r="CD2206">
        <f t="shared" si="244"/>
        <v>0</v>
      </c>
      <c r="CG2206">
        <f ca="1">IFERROR(INDIRECT("IVA!X"&amp;MATCH(MID(COMPRAS!C2106,1,2)&amp;MID(COMPRAS!F2106,1,2)&amp;MID(COMPRAS!D2106,1,2),IVA!W:W,0)),"SIN COD.")</f>
        <v>0</v>
      </c>
      <c r="CH2206">
        <f ca="1">IFERROR(INDIRECT("IVA!Y"&amp;MATCH(MID(COMPRAS!C2106,1,2)&amp;MID(COMPRAS!F2106,1,2)&amp;MID(COMPRAS!D2106,1,2),IVA!W:W,0)),"SIN COD.")</f>
        <v>0</v>
      </c>
    </row>
    <row r="2207" spans="1:86" x14ac:dyDescent="0.25">
      <c r="A2207"/>
      <c r="B2207"/>
      <c r="D2207"/>
      <c r="AL2207">
        <f t="shared" si="238"/>
        <v>0</v>
      </c>
      <c r="AQ2207">
        <f t="shared" si="239"/>
        <v>0</v>
      </c>
      <c r="AR2207" t="str">
        <f>IFERROR(IF(OR(AP2207=338,AP2207=340,AP2207=341,AP2207=342,AP2207="342A",AP2207="342B"),PorcenRet(AP2207,AT2207,AU2207),INDEX(PORCENTAJEBUSCAR,MATCH(AP2207,CódigoRET,0),4)*1),"")</f>
        <v/>
      </c>
      <c r="AS2207">
        <f t="shared" si="240"/>
        <v>0</v>
      </c>
      <c r="BF2207" t="str">
        <f>IFERROR(IF(OR(BD2207=338,BD2207=340,BD2207=341,BD2207=342,BD2207="342A",BD2207="342B"),PorcenRet(BD2207,BH2207,BI2207),INDEX(PORCENTAJEBUSCAR,MATCH(BD2207,CódigoRET,0),4)*1),"")</f>
        <v/>
      </c>
      <c r="BG2207">
        <f t="shared" si="241"/>
        <v>0</v>
      </c>
      <c r="BO2207">
        <f t="shared" si="242"/>
        <v>0</v>
      </c>
      <c r="CC2207">
        <f t="shared" si="243"/>
        <v>0</v>
      </c>
      <c r="CD2207">
        <f t="shared" si="244"/>
        <v>0</v>
      </c>
      <c r="CG2207">
        <f ca="1">IFERROR(INDIRECT("IVA!X"&amp;MATCH(MID(COMPRAS!C2107,1,2)&amp;MID(COMPRAS!F2107,1,2)&amp;MID(COMPRAS!D2107,1,2),IVA!W:W,0)),"SIN COD.")</f>
        <v>0</v>
      </c>
      <c r="CH2207">
        <f ca="1">IFERROR(INDIRECT("IVA!Y"&amp;MATCH(MID(COMPRAS!C2107,1,2)&amp;MID(COMPRAS!F2107,1,2)&amp;MID(COMPRAS!D2107,1,2),IVA!W:W,0)),"SIN COD.")</f>
        <v>0</v>
      </c>
    </row>
    <row r="2208" spans="1:86" x14ac:dyDescent="0.25">
      <c r="A2208"/>
      <c r="B2208"/>
      <c r="D2208"/>
      <c r="AL2208">
        <f t="shared" si="238"/>
        <v>0</v>
      </c>
      <c r="AQ2208">
        <f t="shared" si="239"/>
        <v>0</v>
      </c>
      <c r="AR2208" t="str">
        <f>IFERROR(IF(OR(AP2208=338,AP2208=340,AP2208=341,AP2208=342,AP2208="342A",AP2208="342B"),PorcenRet(AP2208,AT2208,AU2208),INDEX(PORCENTAJEBUSCAR,MATCH(AP2208,CódigoRET,0),4)*1),"")</f>
        <v/>
      </c>
      <c r="AS2208">
        <f t="shared" si="240"/>
        <v>0</v>
      </c>
      <c r="BF2208" t="str">
        <f>IFERROR(IF(OR(BD2208=338,BD2208=340,BD2208=341,BD2208=342,BD2208="342A",BD2208="342B"),PorcenRet(BD2208,BH2208,BI2208),INDEX(PORCENTAJEBUSCAR,MATCH(BD2208,CódigoRET,0),4)*1),"")</f>
        <v/>
      </c>
      <c r="BG2208">
        <f t="shared" si="241"/>
        <v>0</v>
      </c>
      <c r="BO2208">
        <f t="shared" si="242"/>
        <v>0</v>
      </c>
      <c r="CC2208">
        <f t="shared" si="243"/>
        <v>0</v>
      </c>
      <c r="CD2208">
        <f t="shared" si="244"/>
        <v>0</v>
      </c>
      <c r="CG2208">
        <f ca="1">IFERROR(INDIRECT("IVA!X"&amp;MATCH(MID(COMPRAS!C2108,1,2)&amp;MID(COMPRAS!F2108,1,2)&amp;MID(COMPRAS!D2108,1,2),IVA!W:W,0)),"SIN COD.")</f>
        <v>0</v>
      </c>
      <c r="CH2208">
        <f ca="1">IFERROR(INDIRECT("IVA!Y"&amp;MATCH(MID(COMPRAS!C2108,1,2)&amp;MID(COMPRAS!F2108,1,2)&amp;MID(COMPRAS!D2108,1,2),IVA!W:W,0)),"SIN COD.")</f>
        <v>0</v>
      </c>
    </row>
    <row r="2209" spans="1:86" x14ac:dyDescent="0.25">
      <c r="A2209"/>
      <c r="B2209"/>
      <c r="D2209"/>
      <c r="AL2209">
        <f t="shared" si="238"/>
        <v>0</v>
      </c>
      <c r="AQ2209">
        <f t="shared" si="239"/>
        <v>0</v>
      </c>
      <c r="AR2209" t="str">
        <f>IFERROR(IF(OR(AP2209=338,AP2209=340,AP2209=341,AP2209=342,AP2209="342A",AP2209="342B"),PorcenRet(AP2209,AT2209,AU2209),INDEX(PORCENTAJEBUSCAR,MATCH(AP2209,CódigoRET,0),4)*1),"")</f>
        <v/>
      </c>
      <c r="AS2209">
        <f t="shared" si="240"/>
        <v>0</v>
      </c>
      <c r="BF2209" t="str">
        <f>IFERROR(IF(OR(BD2209=338,BD2209=340,BD2209=341,BD2209=342,BD2209="342A",BD2209="342B"),PorcenRet(BD2209,BH2209,BI2209),INDEX(PORCENTAJEBUSCAR,MATCH(BD2209,CódigoRET,0),4)*1),"")</f>
        <v/>
      </c>
      <c r="BG2209">
        <f t="shared" si="241"/>
        <v>0</v>
      </c>
      <c r="BO2209">
        <f t="shared" si="242"/>
        <v>0</v>
      </c>
      <c r="CC2209">
        <f t="shared" si="243"/>
        <v>0</v>
      </c>
      <c r="CD2209">
        <f t="shared" si="244"/>
        <v>0</v>
      </c>
      <c r="CG2209">
        <f ca="1">IFERROR(INDIRECT("IVA!X"&amp;MATCH(MID(COMPRAS!C2109,1,2)&amp;MID(COMPRAS!F2109,1,2)&amp;MID(COMPRAS!D2109,1,2),IVA!W:W,0)),"SIN COD.")</f>
        <v>0</v>
      </c>
      <c r="CH2209">
        <f ca="1">IFERROR(INDIRECT("IVA!Y"&amp;MATCH(MID(COMPRAS!C2109,1,2)&amp;MID(COMPRAS!F2109,1,2)&amp;MID(COMPRAS!D2109,1,2),IVA!W:W,0)),"SIN COD.")</f>
        <v>0</v>
      </c>
    </row>
    <row r="2210" spans="1:86" x14ac:dyDescent="0.25">
      <c r="A2210"/>
      <c r="B2210"/>
      <c r="D2210"/>
      <c r="AL2210">
        <f t="shared" si="238"/>
        <v>0</v>
      </c>
      <c r="AQ2210">
        <f t="shared" si="239"/>
        <v>0</v>
      </c>
      <c r="AR2210" t="str">
        <f>IFERROR(IF(OR(AP2210=338,AP2210=340,AP2210=341,AP2210=342,AP2210="342A",AP2210="342B"),PorcenRet(AP2210,AT2210,AU2210),INDEX(PORCENTAJEBUSCAR,MATCH(AP2210,CódigoRET,0),4)*1),"")</f>
        <v/>
      </c>
      <c r="AS2210">
        <f t="shared" si="240"/>
        <v>0</v>
      </c>
      <c r="BF2210" t="str">
        <f>IFERROR(IF(OR(BD2210=338,BD2210=340,BD2210=341,BD2210=342,BD2210="342A",BD2210="342B"),PorcenRet(BD2210,BH2210,BI2210),INDEX(PORCENTAJEBUSCAR,MATCH(BD2210,CódigoRET,0),4)*1),"")</f>
        <v/>
      </c>
      <c r="BG2210">
        <f t="shared" si="241"/>
        <v>0</v>
      </c>
      <c r="BO2210">
        <f t="shared" si="242"/>
        <v>0</v>
      </c>
      <c r="CC2210">
        <f t="shared" si="243"/>
        <v>0</v>
      </c>
      <c r="CD2210">
        <f t="shared" si="244"/>
        <v>0</v>
      </c>
      <c r="CG2210">
        <f ca="1">IFERROR(INDIRECT("IVA!X"&amp;MATCH(MID(COMPRAS!C2110,1,2)&amp;MID(COMPRAS!F2110,1,2)&amp;MID(COMPRAS!D2110,1,2),IVA!W:W,0)),"SIN COD.")</f>
        <v>0</v>
      </c>
      <c r="CH2210">
        <f ca="1">IFERROR(INDIRECT("IVA!Y"&amp;MATCH(MID(COMPRAS!C2110,1,2)&amp;MID(COMPRAS!F2110,1,2)&amp;MID(COMPRAS!D2110,1,2),IVA!W:W,0)),"SIN COD.")</f>
        <v>0</v>
      </c>
    </row>
    <row r="2211" spans="1:86" x14ac:dyDescent="0.25">
      <c r="A2211"/>
      <c r="B2211"/>
      <c r="D2211"/>
      <c r="AL2211">
        <f t="shared" si="238"/>
        <v>0</v>
      </c>
      <c r="AQ2211">
        <f t="shared" si="239"/>
        <v>0</v>
      </c>
      <c r="AR2211" t="str">
        <f>IFERROR(IF(OR(AP2211=338,AP2211=340,AP2211=341,AP2211=342,AP2211="342A",AP2211="342B"),PorcenRet(AP2211,AT2211,AU2211),INDEX(PORCENTAJEBUSCAR,MATCH(AP2211,CódigoRET,0),4)*1),"")</f>
        <v/>
      </c>
      <c r="AS2211">
        <f t="shared" si="240"/>
        <v>0</v>
      </c>
      <c r="BF2211" t="str">
        <f>IFERROR(IF(OR(BD2211=338,BD2211=340,BD2211=341,BD2211=342,BD2211="342A",BD2211="342B"),PorcenRet(BD2211,BH2211,BI2211),INDEX(PORCENTAJEBUSCAR,MATCH(BD2211,CódigoRET,0),4)*1),"")</f>
        <v/>
      </c>
      <c r="BG2211">
        <f t="shared" si="241"/>
        <v>0</v>
      </c>
      <c r="BO2211">
        <f t="shared" si="242"/>
        <v>0</v>
      </c>
      <c r="CC2211">
        <f t="shared" si="243"/>
        <v>0</v>
      </c>
      <c r="CD2211">
        <f t="shared" si="244"/>
        <v>0</v>
      </c>
      <c r="CG2211">
        <f ca="1">IFERROR(INDIRECT("IVA!X"&amp;MATCH(MID(COMPRAS!C2111,1,2)&amp;MID(COMPRAS!F2111,1,2)&amp;MID(COMPRAS!D2111,1,2),IVA!W:W,0)),"SIN COD.")</f>
        <v>0</v>
      </c>
      <c r="CH2211">
        <f ca="1">IFERROR(INDIRECT("IVA!Y"&amp;MATCH(MID(COMPRAS!C2111,1,2)&amp;MID(COMPRAS!F2111,1,2)&amp;MID(COMPRAS!D2111,1,2),IVA!W:W,0)),"SIN COD.")</f>
        <v>0</v>
      </c>
    </row>
    <row r="2212" spans="1:86" x14ac:dyDescent="0.25">
      <c r="A2212"/>
      <c r="B2212"/>
      <c r="D2212"/>
      <c r="AL2212">
        <f t="shared" si="238"/>
        <v>0</v>
      </c>
      <c r="AQ2212">
        <f t="shared" si="239"/>
        <v>0</v>
      </c>
      <c r="AR2212" t="str">
        <f>IFERROR(IF(OR(AP2212=338,AP2212=340,AP2212=341,AP2212=342,AP2212="342A",AP2212="342B"),PorcenRet(AP2212,AT2212,AU2212),INDEX(PORCENTAJEBUSCAR,MATCH(AP2212,CódigoRET,0),4)*1),"")</f>
        <v/>
      </c>
      <c r="AS2212">
        <f t="shared" si="240"/>
        <v>0</v>
      </c>
      <c r="BF2212" t="str">
        <f>IFERROR(IF(OR(BD2212=338,BD2212=340,BD2212=341,BD2212=342,BD2212="342A",BD2212="342B"),PorcenRet(BD2212,BH2212,BI2212),INDEX(PORCENTAJEBUSCAR,MATCH(BD2212,CódigoRET,0),4)*1),"")</f>
        <v/>
      </c>
      <c r="BG2212">
        <f t="shared" si="241"/>
        <v>0</v>
      </c>
      <c r="BO2212">
        <f t="shared" si="242"/>
        <v>0</v>
      </c>
      <c r="CC2212">
        <f t="shared" si="243"/>
        <v>0</v>
      </c>
      <c r="CD2212">
        <f t="shared" si="244"/>
        <v>0</v>
      </c>
      <c r="CG2212">
        <f ca="1">IFERROR(INDIRECT("IVA!X"&amp;MATCH(MID(COMPRAS!C2112,1,2)&amp;MID(COMPRAS!F2112,1,2)&amp;MID(COMPRAS!D2112,1,2),IVA!W:W,0)),"SIN COD.")</f>
        <v>0</v>
      </c>
      <c r="CH2212">
        <f ca="1">IFERROR(INDIRECT("IVA!Y"&amp;MATCH(MID(COMPRAS!C2112,1,2)&amp;MID(COMPRAS!F2112,1,2)&amp;MID(COMPRAS!D2112,1,2),IVA!W:W,0)),"SIN COD.")</f>
        <v>0</v>
      </c>
    </row>
    <row r="2213" spans="1:86" x14ac:dyDescent="0.25">
      <c r="A2213"/>
      <c r="B2213"/>
      <c r="D2213"/>
      <c r="AL2213">
        <f t="shared" si="238"/>
        <v>0</v>
      </c>
      <c r="AQ2213">
        <f t="shared" si="239"/>
        <v>0</v>
      </c>
      <c r="AR2213" t="str">
        <f>IFERROR(IF(OR(AP2213=338,AP2213=340,AP2213=341,AP2213=342,AP2213="342A",AP2213="342B"),PorcenRet(AP2213,AT2213,AU2213),INDEX(PORCENTAJEBUSCAR,MATCH(AP2213,CódigoRET,0),4)*1),"")</f>
        <v/>
      </c>
      <c r="AS2213">
        <f t="shared" si="240"/>
        <v>0</v>
      </c>
      <c r="BF2213" t="str">
        <f>IFERROR(IF(OR(BD2213=338,BD2213=340,BD2213=341,BD2213=342,BD2213="342A",BD2213="342B"),PorcenRet(BD2213,BH2213,BI2213),INDEX(PORCENTAJEBUSCAR,MATCH(BD2213,CódigoRET,0),4)*1),"")</f>
        <v/>
      </c>
      <c r="BG2213">
        <f t="shared" si="241"/>
        <v>0</v>
      </c>
      <c r="BO2213">
        <f t="shared" si="242"/>
        <v>0</v>
      </c>
      <c r="CC2213">
        <f t="shared" si="243"/>
        <v>0</v>
      </c>
      <c r="CD2213">
        <f t="shared" si="244"/>
        <v>0</v>
      </c>
      <c r="CG2213">
        <f ca="1">IFERROR(INDIRECT("IVA!X"&amp;MATCH(MID(COMPRAS!C2113,1,2)&amp;MID(COMPRAS!F2113,1,2)&amp;MID(COMPRAS!D2113,1,2),IVA!W:W,0)),"SIN COD.")</f>
        <v>0</v>
      </c>
      <c r="CH2213">
        <f ca="1">IFERROR(INDIRECT("IVA!Y"&amp;MATCH(MID(COMPRAS!C2113,1,2)&amp;MID(COMPRAS!F2113,1,2)&amp;MID(COMPRAS!D2113,1,2),IVA!W:W,0)),"SIN COD.")</f>
        <v>0</v>
      </c>
    </row>
    <row r="2214" spans="1:86" x14ac:dyDescent="0.25">
      <c r="A2214"/>
      <c r="B2214"/>
      <c r="D2214"/>
      <c r="AL2214">
        <f t="shared" si="238"/>
        <v>0</v>
      </c>
      <c r="AQ2214">
        <f t="shared" si="239"/>
        <v>0</v>
      </c>
      <c r="AR2214" t="str">
        <f>IFERROR(IF(OR(AP2214=338,AP2214=340,AP2214=341,AP2214=342,AP2214="342A",AP2214="342B"),PorcenRet(AP2214,AT2214,AU2214),INDEX(PORCENTAJEBUSCAR,MATCH(AP2214,CódigoRET,0),4)*1),"")</f>
        <v/>
      </c>
      <c r="AS2214">
        <f t="shared" si="240"/>
        <v>0</v>
      </c>
      <c r="BF2214" t="str">
        <f>IFERROR(IF(OR(BD2214=338,BD2214=340,BD2214=341,BD2214=342,BD2214="342A",BD2214="342B"),PorcenRet(BD2214,BH2214,BI2214),INDEX(PORCENTAJEBUSCAR,MATCH(BD2214,CódigoRET,0),4)*1),"")</f>
        <v/>
      </c>
      <c r="BG2214">
        <f t="shared" si="241"/>
        <v>0</v>
      </c>
      <c r="BO2214">
        <f t="shared" si="242"/>
        <v>0</v>
      </c>
      <c r="CC2214">
        <f t="shared" si="243"/>
        <v>0</v>
      </c>
      <c r="CD2214">
        <f t="shared" si="244"/>
        <v>0</v>
      </c>
      <c r="CG2214">
        <f ca="1">IFERROR(INDIRECT("IVA!X"&amp;MATCH(MID(COMPRAS!C2114,1,2)&amp;MID(COMPRAS!F2114,1,2)&amp;MID(COMPRAS!D2114,1,2),IVA!W:W,0)),"SIN COD.")</f>
        <v>0</v>
      </c>
      <c r="CH2214">
        <f ca="1">IFERROR(INDIRECT("IVA!Y"&amp;MATCH(MID(COMPRAS!C2114,1,2)&amp;MID(COMPRAS!F2114,1,2)&amp;MID(COMPRAS!D2114,1,2),IVA!W:W,0)),"SIN COD.")</f>
        <v>0</v>
      </c>
    </row>
    <row r="2215" spans="1:86" x14ac:dyDescent="0.25">
      <c r="A2215"/>
      <c r="B2215"/>
      <c r="D2215"/>
      <c r="AL2215">
        <f t="shared" si="238"/>
        <v>0</v>
      </c>
      <c r="AQ2215">
        <f t="shared" si="239"/>
        <v>0</v>
      </c>
      <c r="AR2215" t="str">
        <f>IFERROR(IF(OR(AP2215=338,AP2215=340,AP2215=341,AP2215=342,AP2215="342A",AP2215="342B"),PorcenRet(AP2215,AT2215,AU2215),INDEX(PORCENTAJEBUSCAR,MATCH(AP2215,CódigoRET,0),4)*1),"")</f>
        <v/>
      </c>
      <c r="AS2215">
        <f t="shared" si="240"/>
        <v>0</v>
      </c>
      <c r="BF2215" t="str">
        <f>IFERROR(IF(OR(BD2215=338,BD2215=340,BD2215=341,BD2215=342,BD2215="342A",BD2215="342B"),PorcenRet(BD2215,BH2215,BI2215),INDEX(PORCENTAJEBUSCAR,MATCH(BD2215,CódigoRET,0),4)*1),"")</f>
        <v/>
      </c>
      <c r="BG2215">
        <f t="shared" si="241"/>
        <v>0</v>
      </c>
      <c r="BO2215">
        <f t="shared" si="242"/>
        <v>0</v>
      </c>
      <c r="CC2215">
        <f t="shared" si="243"/>
        <v>0</v>
      </c>
      <c r="CD2215">
        <f t="shared" si="244"/>
        <v>0</v>
      </c>
      <c r="CG2215">
        <f ca="1">IFERROR(INDIRECT("IVA!X"&amp;MATCH(MID(COMPRAS!C2115,1,2)&amp;MID(COMPRAS!F2115,1,2)&amp;MID(COMPRAS!D2115,1,2),IVA!W:W,0)),"SIN COD.")</f>
        <v>0</v>
      </c>
      <c r="CH2215">
        <f ca="1">IFERROR(INDIRECT("IVA!Y"&amp;MATCH(MID(COMPRAS!C2115,1,2)&amp;MID(COMPRAS!F2115,1,2)&amp;MID(COMPRAS!D2115,1,2),IVA!W:W,0)),"SIN COD.")</f>
        <v>0</v>
      </c>
    </row>
    <row r="2216" spans="1:86" x14ac:dyDescent="0.25">
      <c r="A2216"/>
      <c r="B2216"/>
      <c r="D2216"/>
      <c r="AL2216">
        <f t="shared" si="238"/>
        <v>0</v>
      </c>
      <c r="AQ2216">
        <f t="shared" si="239"/>
        <v>0</v>
      </c>
      <c r="AR2216" t="str">
        <f>IFERROR(IF(OR(AP2216=338,AP2216=340,AP2216=341,AP2216=342,AP2216="342A",AP2216="342B"),PorcenRet(AP2216,AT2216,AU2216),INDEX(PORCENTAJEBUSCAR,MATCH(AP2216,CódigoRET,0),4)*1),"")</f>
        <v/>
      </c>
      <c r="AS2216">
        <f t="shared" si="240"/>
        <v>0</v>
      </c>
      <c r="BF2216" t="str">
        <f>IFERROR(IF(OR(BD2216=338,BD2216=340,BD2216=341,BD2216=342,BD2216="342A",BD2216="342B"),PorcenRet(BD2216,BH2216,BI2216),INDEX(PORCENTAJEBUSCAR,MATCH(BD2216,CódigoRET,0),4)*1),"")</f>
        <v/>
      </c>
      <c r="BG2216">
        <f t="shared" si="241"/>
        <v>0</v>
      </c>
      <c r="BO2216">
        <f t="shared" si="242"/>
        <v>0</v>
      </c>
      <c r="CC2216">
        <f t="shared" si="243"/>
        <v>0</v>
      </c>
      <c r="CD2216">
        <f t="shared" si="244"/>
        <v>0</v>
      </c>
      <c r="CG2216">
        <f ca="1">IFERROR(INDIRECT("IVA!X"&amp;MATCH(MID(COMPRAS!C2116,1,2)&amp;MID(COMPRAS!F2116,1,2)&amp;MID(COMPRAS!D2116,1,2),IVA!W:W,0)),"SIN COD.")</f>
        <v>0</v>
      </c>
      <c r="CH2216">
        <f ca="1">IFERROR(INDIRECT("IVA!Y"&amp;MATCH(MID(COMPRAS!C2116,1,2)&amp;MID(COMPRAS!F2116,1,2)&amp;MID(COMPRAS!D2116,1,2),IVA!W:W,0)),"SIN COD.")</f>
        <v>0</v>
      </c>
    </row>
    <row r="2217" spans="1:86" x14ac:dyDescent="0.25">
      <c r="A2217"/>
      <c r="B2217"/>
      <c r="D2217"/>
      <c r="AL2217">
        <f t="shared" si="238"/>
        <v>0</v>
      </c>
      <c r="AQ2217">
        <f t="shared" si="239"/>
        <v>0</v>
      </c>
      <c r="AR2217" t="str">
        <f>IFERROR(IF(OR(AP2217=338,AP2217=340,AP2217=341,AP2217=342,AP2217="342A",AP2217="342B"),PorcenRet(AP2217,AT2217,AU2217),INDEX(PORCENTAJEBUSCAR,MATCH(AP2217,CódigoRET,0),4)*1),"")</f>
        <v/>
      </c>
      <c r="AS2217">
        <f t="shared" si="240"/>
        <v>0</v>
      </c>
      <c r="BF2217" t="str">
        <f>IFERROR(IF(OR(BD2217=338,BD2217=340,BD2217=341,BD2217=342,BD2217="342A",BD2217="342B"),PorcenRet(BD2217,BH2217,BI2217),INDEX(PORCENTAJEBUSCAR,MATCH(BD2217,CódigoRET,0),4)*1),"")</f>
        <v/>
      </c>
      <c r="BG2217">
        <f t="shared" si="241"/>
        <v>0</v>
      </c>
      <c r="BO2217">
        <f t="shared" si="242"/>
        <v>0</v>
      </c>
      <c r="CC2217">
        <f t="shared" si="243"/>
        <v>0</v>
      </c>
      <c r="CD2217">
        <f t="shared" si="244"/>
        <v>0</v>
      </c>
      <c r="CG2217">
        <f ca="1">IFERROR(INDIRECT("IVA!X"&amp;MATCH(MID(COMPRAS!C2117,1,2)&amp;MID(COMPRAS!F2117,1,2)&amp;MID(COMPRAS!D2117,1,2),IVA!W:W,0)),"SIN COD.")</f>
        <v>0</v>
      </c>
      <c r="CH2217">
        <f ca="1">IFERROR(INDIRECT("IVA!Y"&amp;MATCH(MID(COMPRAS!C2117,1,2)&amp;MID(COMPRAS!F2117,1,2)&amp;MID(COMPRAS!D2117,1,2),IVA!W:W,0)),"SIN COD.")</f>
        <v>0</v>
      </c>
    </row>
    <row r="2218" spans="1:86" x14ac:dyDescent="0.25">
      <c r="A2218"/>
      <c r="B2218"/>
      <c r="D2218"/>
      <c r="AL2218">
        <f t="shared" si="238"/>
        <v>0</v>
      </c>
      <c r="AQ2218">
        <f t="shared" si="239"/>
        <v>0</v>
      </c>
      <c r="AR2218" t="str">
        <f>IFERROR(IF(OR(AP2218=338,AP2218=340,AP2218=341,AP2218=342,AP2218="342A",AP2218="342B"),PorcenRet(AP2218,AT2218,AU2218),INDEX(PORCENTAJEBUSCAR,MATCH(AP2218,CódigoRET,0),4)*1),"")</f>
        <v/>
      </c>
      <c r="AS2218">
        <f t="shared" si="240"/>
        <v>0</v>
      </c>
      <c r="BF2218" t="str">
        <f>IFERROR(IF(OR(BD2218=338,BD2218=340,BD2218=341,BD2218=342,BD2218="342A",BD2218="342B"),PorcenRet(BD2218,BH2218,BI2218),INDEX(PORCENTAJEBUSCAR,MATCH(BD2218,CódigoRET,0),4)*1),"")</f>
        <v/>
      </c>
      <c r="BG2218">
        <f t="shared" si="241"/>
        <v>0</v>
      </c>
      <c r="BO2218">
        <f t="shared" si="242"/>
        <v>0</v>
      </c>
      <c r="CC2218">
        <f t="shared" si="243"/>
        <v>0</v>
      </c>
      <c r="CD2218">
        <f t="shared" si="244"/>
        <v>0</v>
      </c>
      <c r="CG2218">
        <f ca="1">IFERROR(INDIRECT("IVA!X"&amp;MATCH(MID(COMPRAS!C2118,1,2)&amp;MID(COMPRAS!F2118,1,2)&amp;MID(COMPRAS!D2118,1,2),IVA!W:W,0)),"SIN COD.")</f>
        <v>0</v>
      </c>
      <c r="CH2218">
        <f ca="1">IFERROR(INDIRECT("IVA!Y"&amp;MATCH(MID(COMPRAS!C2118,1,2)&amp;MID(COMPRAS!F2118,1,2)&amp;MID(COMPRAS!D2118,1,2),IVA!W:W,0)),"SIN COD.")</f>
        <v>0</v>
      </c>
    </row>
    <row r="2219" spans="1:86" x14ac:dyDescent="0.25">
      <c r="A2219"/>
      <c r="B2219"/>
      <c r="D2219"/>
      <c r="AL2219">
        <f t="shared" si="238"/>
        <v>0</v>
      </c>
      <c r="AQ2219">
        <f t="shared" si="239"/>
        <v>0</v>
      </c>
      <c r="AR2219" t="str">
        <f>IFERROR(IF(OR(AP2219=338,AP2219=340,AP2219=341,AP2219=342,AP2219="342A",AP2219="342B"),PorcenRet(AP2219,AT2219,AU2219),INDEX(PORCENTAJEBUSCAR,MATCH(AP2219,CódigoRET,0),4)*1),"")</f>
        <v/>
      </c>
      <c r="AS2219">
        <f t="shared" si="240"/>
        <v>0</v>
      </c>
      <c r="BF2219" t="str">
        <f>IFERROR(IF(OR(BD2219=338,BD2219=340,BD2219=341,BD2219=342,BD2219="342A",BD2219="342B"),PorcenRet(BD2219,BH2219,BI2219),INDEX(PORCENTAJEBUSCAR,MATCH(BD2219,CódigoRET,0),4)*1),"")</f>
        <v/>
      </c>
      <c r="BG2219">
        <f t="shared" si="241"/>
        <v>0</v>
      </c>
      <c r="BO2219">
        <f t="shared" si="242"/>
        <v>0</v>
      </c>
      <c r="CC2219">
        <f t="shared" si="243"/>
        <v>0</v>
      </c>
      <c r="CD2219">
        <f t="shared" si="244"/>
        <v>0</v>
      </c>
      <c r="CG2219">
        <f ca="1">IFERROR(INDIRECT("IVA!X"&amp;MATCH(MID(COMPRAS!C2119,1,2)&amp;MID(COMPRAS!F2119,1,2)&amp;MID(COMPRAS!D2119,1,2),IVA!W:W,0)),"SIN COD.")</f>
        <v>0</v>
      </c>
      <c r="CH2219">
        <f ca="1">IFERROR(INDIRECT("IVA!Y"&amp;MATCH(MID(COMPRAS!C2119,1,2)&amp;MID(COMPRAS!F2119,1,2)&amp;MID(COMPRAS!D2119,1,2),IVA!W:W,0)),"SIN COD.")</f>
        <v>0</v>
      </c>
    </row>
    <row r="2220" spans="1:86" x14ac:dyDescent="0.25">
      <c r="A2220"/>
      <c r="B2220"/>
      <c r="D2220"/>
      <c r="AL2220">
        <f t="shared" si="238"/>
        <v>0</v>
      </c>
      <c r="AQ2220">
        <f t="shared" si="239"/>
        <v>0</v>
      </c>
      <c r="AR2220" t="str">
        <f>IFERROR(IF(OR(AP2220=338,AP2220=340,AP2220=341,AP2220=342,AP2220="342A",AP2220="342B"),PorcenRet(AP2220,AT2220,AU2220),INDEX(PORCENTAJEBUSCAR,MATCH(AP2220,CódigoRET,0),4)*1),"")</f>
        <v/>
      </c>
      <c r="AS2220">
        <f t="shared" si="240"/>
        <v>0</v>
      </c>
      <c r="BF2220" t="str">
        <f>IFERROR(IF(OR(BD2220=338,BD2220=340,BD2220=341,BD2220=342,BD2220="342A",BD2220="342B"),PorcenRet(BD2220,BH2220,BI2220),INDEX(PORCENTAJEBUSCAR,MATCH(BD2220,CódigoRET,0),4)*1),"")</f>
        <v/>
      </c>
      <c r="BG2220">
        <f t="shared" si="241"/>
        <v>0</v>
      </c>
      <c r="BO2220">
        <f t="shared" si="242"/>
        <v>0</v>
      </c>
      <c r="CC2220">
        <f t="shared" si="243"/>
        <v>0</v>
      </c>
      <c r="CD2220">
        <f t="shared" si="244"/>
        <v>0</v>
      </c>
      <c r="CG2220">
        <f ca="1">IFERROR(INDIRECT("IVA!X"&amp;MATCH(MID(COMPRAS!C2120,1,2)&amp;MID(COMPRAS!F2120,1,2)&amp;MID(COMPRAS!D2120,1,2),IVA!W:W,0)),"SIN COD.")</f>
        <v>0</v>
      </c>
      <c r="CH2220">
        <f ca="1">IFERROR(INDIRECT("IVA!Y"&amp;MATCH(MID(COMPRAS!C2120,1,2)&amp;MID(COMPRAS!F2120,1,2)&amp;MID(COMPRAS!D2120,1,2),IVA!W:W,0)),"SIN COD.")</f>
        <v>0</v>
      </c>
    </row>
    <row r="2221" spans="1:86" x14ac:dyDescent="0.25">
      <c r="A2221"/>
      <c r="B2221"/>
      <c r="D2221"/>
      <c r="AL2221">
        <f t="shared" si="238"/>
        <v>0</v>
      </c>
      <c r="AQ2221">
        <f t="shared" si="239"/>
        <v>0</v>
      </c>
      <c r="AR2221" t="str">
        <f>IFERROR(IF(OR(AP2221=338,AP2221=340,AP2221=341,AP2221=342,AP2221="342A",AP2221="342B"),PorcenRet(AP2221,AT2221,AU2221),INDEX(PORCENTAJEBUSCAR,MATCH(AP2221,CódigoRET,0),4)*1),"")</f>
        <v/>
      </c>
      <c r="AS2221">
        <f t="shared" si="240"/>
        <v>0</v>
      </c>
      <c r="BF2221" t="str">
        <f>IFERROR(IF(OR(BD2221=338,BD2221=340,BD2221=341,BD2221=342,BD2221="342A",BD2221="342B"),PorcenRet(BD2221,BH2221,BI2221),INDEX(PORCENTAJEBUSCAR,MATCH(BD2221,CódigoRET,0),4)*1),"")</f>
        <v/>
      </c>
      <c r="BG2221">
        <f t="shared" si="241"/>
        <v>0</v>
      </c>
      <c r="BO2221">
        <f t="shared" si="242"/>
        <v>0</v>
      </c>
      <c r="CC2221">
        <f t="shared" si="243"/>
        <v>0</v>
      </c>
      <c r="CD2221">
        <f t="shared" si="244"/>
        <v>0</v>
      </c>
      <c r="CG2221">
        <f ca="1">IFERROR(INDIRECT("IVA!X"&amp;MATCH(MID(COMPRAS!C2121,1,2)&amp;MID(COMPRAS!F2121,1,2)&amp;MID(COMPRAS!D2121,1,2),IVA!W:W,0)),"SIN COD.")</f>
        <v>0</v>
      </c>
      <c r="CH2221">
        <f ca="1">IFERROR(INDIRECT("IVA!Y"&amp;MATCH(MID(COMPRAS!C2121,1,2)&amp;MID(COMPRAS!F2121,1,2)&amp;MID(COMPRAS!D2121,1,2),IVA!W:W,0)),"SIN COD.")</f>
        <v>0</v>
      </c>
    </row>
    <row r="2222" spans="1:86" x14ac:dyDescent="0.25">
      <c r="A2222"/>
      <c r="B2222"/>
      <c r="D2222"/>
      <c r="AL2222">
        <f t="shared" si="238"/>
        <v>0</v>
      </c>
      <c r="AQ2222">
        <f t="shared" si="239"/>
        <v>0</v>
      </c>
      <c r="AR2222" t="str">
        <f>IFERROR(IF(OR(AP2222=338,AP2222=340,AP2222=341,AP2222=342,AP2222="342A",AP2222="342B"),PorcenRet(AP2222,AT2222,AU2222),INDEX(PORCENTAJEBUSCAR,MATCH(AP2222,CódigoRET,0),4)*1),"")</f>
        <v/>
      </c>
      <c r="AS2222">
        <f t="shared" si="240"/>
        <v>0</v>
      </c>
      <c r="BF2222" t="str">
        <f>IFERROR(IF(OR(BD2222=338,BD2222=340,BD2222=341,BD2222=342,BD2222="342A",BD2222="342B"),PorcenRet(BD2222,BH2222,BI2222),INDEX(PORCENTAJEBUSCAR,MATCH(BD2222,CódigoRET,0),4)*1),"")</f>
        <v/>
      </c>
      <c r="BG2222">
        <f t="shared" si="241"/>
        <v>0</v>
      </c>
      <c r="BO2222">
        <f t="shared" si="242"/>
        <v>0</v>
      </c>
      <c r="CC2222">
        <f t="shared" si="243"/>
        <v>0</v>
      </c>
      <c r="CD2222">
        <f t="shared" si="244"/>
        <v>0</v>
      </c>
      <c r="CG2222">
        <f ca="1">IFERROR(INDIRECT("IVA!X"&amp;MATCH(MID(COMPRAS!C2122,1,2)&amp;MID(COMPRAS!F2122,1,2)&amp;MID(COMPRAS!D2122,1,2),IVA!W:W,0)),"SIN COD.")</f>
        <v>0</v>
      </c>
      <c r="CH2222">
        <f ca="1">IFERROR(INDIRECT("IVA!Y"&amp;MATCH(MID(COMPRAS!C2122,1,2)&amp;MID(COMPRAS!F2122,1,2)&amp;MID(COMPRAS!D2122,1,2),IVA!W:W,0)),"SIN COD.")</f>
        <v>0</v>
      </c>
    </row>
    <row r="2223" spans="1:86" x14ac:dyDescent="0.25">
      <c r="A2223"/>
      <c r="B2223"/>
      <c r="D2223"/>
      <c r="AL2223">
        <f t="shared" si="238"/>
        <v>0</v>
      </c>
      <c r="AQ2223">
        <f t="shared" si="239"/>
        <v>0</v>
      </c>
      <c r="AR2223" t="str">
        <f>IFERROR(IF(OR(AP2223=338,AP2223=340,AP2223=341,AP2223=342,AP2223="342A",AP2223="342B"),PorcenRet(AP2223,AT2223,AU2223),INDEX(PORCENTAJEBUSCAR,MATCH(AP2223,CódigoRET,0),4)*1),"")</f>
        <v/>
      </c>
      <c r="AS2223">
        <f t="shared" si="240"/>
        <v>0</v>
      </c>
      <c r="BF2223" t="str">
        <f>IFERROR(IF(OR(BD2223=338,BD2223=340,BD2223=341,BD2223=342,BD2223="342A",BD2223="342B"),PorcenRet(BD2223,BH2223,BI2223),INDEX(PORCENTAJEBUSCAR,MATCH(BD2223,CódigoRET,0),4)*1),"")</f>
        <v/>
      </c>
      <c r="BG2223">
        <f t="shared" si="241"/>
        <v>0</v>
      </c>
      <c r="BO2223">
        <f t="shared" si="242"/>
        <v>0</v>
      </c>
      <c r="CC2223">
        <f t="shared" si="243"/>
        <v>0</v>
      </c>
      <c r="CD2223">
        <f t="shared" si="244"/>
        <v>0</v>
      </c>
      <c r="CG2223">
        <f ca="1">IFERROR(INDIRECT("IVA!X"&amp;MATCH(MID(COMPRAS!C2123,1,2)&amp;MID(COMPRAS!F2123,1,2)&amp;MID(COMPRAS!D2123,1,2),IVA!W:W,0)),"SIN COD.")</f>
        <v>0</v>
      </c>
      <c r="CH2223">
        <f ca="1">IFERROR(INDIRECT("IVA!Y"&amp;MATCH(MID(COMPRAS!C2123,1,2)&amp;MID(COMPRAS!F2123,1,2)&amp;MID(COMPRAS!D2123,1,2),IVA!W:W,0)),"SIN COD.")</f>
        <v>0</v>
      </c>
    </row>
    <row r="2224" spans="1:86" x14ac:dyDescent="0.25">
      <c r="A2224"/>
      <c r="B2224"/>
      <c r="D2224"/>
      <c r="AL2224">
        <f t="shared" si="238"/>
        <v>0</v>
      </c>
      <c r="AQ2224">
        <f t="shared" si="239"/>
        <v>0</v>
      </c>
      <c r="AR2224" t="str">
        <f>IFERROR(IF(OR(AP2224=338,AP2224=340,AP2224=341,AP2224=342,AP2224="342A",AP2224="342B"),PorcenRet(AP2224,AT2224,AU2224),INDEX(PORCENTAJEBUSCAR,MATCH(AP2224,CódigoRET,0),4)*1),"")</f>
        <v/>
      </c>
      <c r="AS2224">
        <f t="shared" si="240"/>
        <v>0</v>
      </c>
      <c r="BF2224" t="str">
        <f>IFERROR(IF(OR(BD2224=338,BD2224=340,BD2224=341,BD2224=342,BD2224="342A",BD2224="342B"),PorcenRet(BD2224,BH2224,BI2224),INDEX(PORCENTAJEBUSCAR,MATCH(BD2224,CódigoRET,0),4)*1),"")</f>
        <v/>
      </c>
      <c r="BG2224">
        <f t="shared" si="241"/>
        <v>0</v>
      </c>
      <c r="BO2224">
        <f t="shared" si="242"/>
        <v>0</v>
      </c>
      <c r="CC2224">
        <f t="shared" si="243"/>
        <v>0</v>
      </c>
      <c r="CD2224">
        <f t="shared" si="244"/>
        <v>0</v>
      </c>
      <c r="CG2224">
        <f ca="1">IFERROR(INDIRECT("IVA!X"&amp;MATCH(MID(COMPRAS!C2124,1,2)&amp;MID(COMPRAS!F2124,1,2)&amp;MID(COMPRAS!D2124,1,2),IVA!W:W,0)),"SIN COD.")</f>
        <v>0</v>
      </c>
      <c r="CH2224">
        <f ca="1">IFERROR(INDIRECT("IVA!Y"&amp;MATCH(MID(COMPRAS!C2124,1,2)&amp;MID(COMPRAS!F2124,1,2)&amp;MID(COMPRAS!D2124,1,2),IVA!W:W,0)),"SIN COD.")</f>
        <v>0</v>
      </c>
    </row>
    <row r="2225" spans="1:86" x14ac:dyDescent="0.25">
      <c r="A2225"/>
      <c r="B2225"/>
      <c r="D2225"/>
      <c r="AL2225">
        <f t="shared" si="238"/>
        <v>0</v>
      </c>
      <c r="AQ2225">
        <f t="shared" si="239"/>
        <v>0</v>
      </c>
      <c r="AR2225" t="str">
        <f>IFERROR(IF(OR(AP2225=338,AP2225=340,AP2225=341,AP2225=342,AP2225="342A",AP2225="342B"),PorcenRet(AP2225,AT2225,AU2225),INDEX(PORCENTAJEBUSCAR,MATCH(AP2225,CódigoRET,0),4)*1),"")</f>
        <v/>
      </c>
      <c r="AS2225">
        <f t="shared" si="240"/>
        <v>0</v>
      </c>
      <c r="BF2225" t="str">
        <f>IFERROR(IF(OR(BD2225=338,BD2225=340,BD2225=341,BD2225=342,BD2225="342A",BD2225="342B"),PorcenRet(BD2225,BH2225,BI2225),INDEX(PORCENTAJEBUSCAR,MATCH(BD2225,CódigoRET,0),4)*1),"")</f>
        <v/>
      </c>
      <c r="BG2225">
        <f t="shared" si="241"/>
        <v>0</v>
      </c>
      <c r="BO2225">
        <f t="shared" si="242"/>
        <v>0</v>
      </c>
      <c r="CC2225">
        <f t="shared" si="243"/>
        <v>0</v>
      </c>
      <c r="CD2225">
        <f t="shared" si="244"/>
        <v>0</v>
      </c>
      <c r="CG2225">
        <f ca="1">IFERROR(INDIRECT("IVA!X"&amp;MATCH(MID(COMPRAS!C2125,1,2)&amp;MID(COMPRAS!F2125,1,2)&amp;MID(COMPRAS!D2125,1,2),IVA!W:W,0)),"SIN COD.")</f>
        <v>0</v>
      </c>
      <c r="CH2225">
        <f ca="1">IFERROR(INDIRECT("IVA!Y"&amp;MATCH(MID(COMPRAS!C2125,1,2)&amp;MID(COMPRAS!F2125,1,2)&amp;MID(COMPRAS!D2125,1,2),IVA!W:W,0)),"SIN COD.")</f>
        <v>0</v>
      </c>
    </row>
    <row r="2226" spans="1:86" x14ac:dyDescent="0.25">
      <c r="A2226"/>
      <c r="B2226"/>
      <c r="D2226"/>
      <c r="AL2226">
        <f t="shared" si="238"/>
        <v>0</v>
      </c>
      <c r="AQ2226">
        <f t="shared" si="239"/>
        <v>0</v>
      </c>
      <c r="AR2226" t="str">
        <f>IFERROR(IF(OR(AP2226=338,AP2226=340,AP2226=341,AP2226=342,AP2226="342A",AP2226="342B"),PorcenRet(AP2226,AT2226,AU2226),INDEX(PORCENTAJEBUSCAR,MATCH(AP2226,CódigoRET,0),4)*1),"")</f>
        <v/>
      </c>
      <c r="AS2226">
        <f t="shared" si="240"/>
        <v>0</v>
      </c>
      <c r="BF2226" t="str">
        <f>IFERROR(IF(OR(BD2226=338,BD2226=340,BD2226=341,BD2226=342,BD2226="342A",BD2226="342B"),PorcenRet(BD2226,BH2226,BI2226),INDEX(PORCENTAJEBUSCAR,MATCH(BD2226,CódigoRET,0),4)*1),"")</f>
        <v/>
      </c>
      <c r="BG2226">
        <f t="shared" si="241"/>
        <v>0</v>
      </c>
      <c r="BO2226">
        <f t="shared" si="242"/>
        <v>0</v>
      </c>
      <c r="CC2226">
        <f t="shared" si="243"/>
        <v>0</v>
      </c>
      <c r="CD2226">
        <f t="shared" si="244"/>
        <v>0</v>
      </c>
      <c r="CG2226">
        <f ca="1">IFERROR(INDIRECT("IVA!X"&amp;MATCH(MID(COMPRAS!C2126,1,2)&amp;MID(COMPRAS!F2126,1,2)&amp;MID(COMPRAS!D2126,1,2),IVA!W:W,0)),"SIN COD.")</f>
        <v>0</v>
      </c>
      <c r="CH2226">
        <f ca="1">IFERROR(INDIRECT("IVA!Y"&amp;MATCH(MID(COMPRAS!C2126,1,2)&amp;MID(COMPRAS!F2126,1,2)&amp;MID(COMPRAS!D2126,1,2),IVA!W:W,0)),"SIN COD.")</f>
        <v>0</v>
      </c>
    </row>
    <row r="2227" spans="1:86" x14ac:dyDescent="0.25">
      <c r="A2227"/>
      <c r="B2227"/>
      <c r="D2227"/>
      <c r="AL2227">
        <f t="shared" si="238"/>
        <v>0</v>
      </c>
      <c r="AQ2227">
        <f t="shared" si="239"/>
        <v>0</v>
      </c>
      <c r="AR2227" t="str">
        <f>IFERROR(IF(OR(AP2227=338,AP2227=340,AP2227=341,AP2227=342,AP2227="342A",AP2227="342B"),PorcenRet(AP2227,AT2227,AU2227),INDEX(PORCENTAJEBUSCAR,MATCH(AP2227,CódigoRET,0),4)*1),"")</f>
        <v/>
      </c>
      <c r="AS2227">
        <f t="shared" si="240"/>
        <v>0</v>
      </c>
      <c r="BF2227" t="str">
        <f>IFERROR(IF(OR(BD2227=338,BD2227=340,BD2227=341,BD2227=342,BD2227="342A",BD2227="342B"),PorcenRet(BD2227,BH2227,BI2227),INDEX(PORCENTAJEBUSCAR,MATCH(BD2227,CódigoRET,0),4)*1),"")</f>
        <v/>
      </c>
      <c r="BG2227">
        <f t="shared" si="241"/>
        <v>0</v>
      </c>
      <c r="BO2227">
        <f t="shared" si="242"/>
        <v>0</v>
      </c>
      <c r="CC2227">
        <f t="shared" si="243"/>
        <v>0</v>
      </c>
      <c r="CD2227">
        <f t="shared" si="244"/>
        <v>0</v>
      </c>
      <c r="CG2227">
        <f ca="1">IFERROR(INDIRECT("IVA!X"&amp;MATCH(MID(COMPRAS!C2127,1,2)&amp;MID(COMPRAS!F2127,1,2)&amp;MID(COMPRAS!D2127,1,2),IVA!W:W,0)),"SIN COD.")</f>
        <v>0</v>
      </c>
      <c r="CH2227">
        <f ca="1">IFERROR(INDIRECT("IVA!Y"&amp;MATCH(MID(COMPRAS!C2127,1,2)&amp;MID(COMPRAS!F2127,1,2)&amp;MID(COMPRAS!D2127,1,2),IVA!W:W,0)),"SIN COD.")</f>
        <v>0</v>
      </c>
    </row>
    <row r="2228" spans="1:86" x14ac:dyDescent="0.25">
      <c r="A2228"/>
      <c r="B2228"/>
      <c r="D2228"/>
      <c r="AL2228">
        <f t="shared" si="238"/>
        <v>0</v>
      </c>
      <c r="AQ2228">
        <f t="shared" si="239"/>
        <v>0</v>
      </c>
      <c r="AR2228" t="str">
        <f>IFERROR(IF(OR(AP2228=338,AP2228=340,AP2228=341,AP2228=342,AP2228="342A",AP2228="342B"),PorcenRet(AP2228,AT2228,AU2228),INDEX(PORCENTAJEBUSCAR,MATCH(AP2228,CódigoRET,0),4)*1),"")</f>
        <v/>
      </c>
      <c r="AS2228">
        <f t="shared" si="240"/>
        <v>0</v>
      </c>
      <c r="BF2228" t="str">
        <f>IFERROR(IF(OR(BD2228=338,BD2228=340,BD2228=341,BD2228=342,BD2228="342A",BD2228="342B"),PorcenRet(BD2228,BH2228,BI2228),INDEX(PORCENTAJEBUSCAR,MATCH(BD2228,CódigoRET,0),4)*1),"")</f>
        <v/>
      </c>
      <c r="BG2228">
        <f t="shared" si="241"/>
        <v>0</v>
      </c>
      <c r="BO2228">
        <f t="shared" si="242"/>
        <v>0</v>
      </c>
      <c r="CC2228">
        <f t="shared" si="243"/>
        <v>0</v>
      </c>
      <c r="CD2228">
        <f t="shared" si="244"/>
        <v>0</v>
      </c>
      <c r="CG2228">
        <f ca="1">IFERROR(INDIRECT("IVA!X"&amp;MATCH(MID(COMPRAS!C2128,1,2)&amp;MID(COMPRAS!F2128,1,2)&amp;MID(COMPRAS!D2128,1,2),IVA!W:W,0)),"SIN COD.")</f>
        <v>0</v>
      </c>
      <c r="CH2228">
        <f ca="1">IFERROR(INDIRECT("IVA!Y"&amp;MATCH(MID(COMPRAS!C2128,1,2)&amp;MID(COMPRAS!F2128,1,2)&amp;MID(COMPRAS!D2128,1,2),IVA!W:W,0)),"SIN COD.")</f>
        <v>0</v>
      </c>
    </row>
    <row r="2229" spans="1:86" x14ac:dyDescent="0.25">
      <c r="A2229"/>
      <c r="B2229"/>
      <c r="D2229"/>
      <c r="AL2229">
        <f t="shared" si="238"/>
        <v>0</v>
      </c>
      <c r="AQ2229">
        <f t="shared" si="239"/>
        <v>0</v>
      </c>
      <c r="AR2229" t="str">
        <f>IFERROR(IF(OR(AP2229=338,AP2229=340,AP2229=341,AP2229=342,AP2229="342A",AP2229="342B"),PorcenRet(AP2229,AT2229,AU2229),INDEX(PORCENTAJEBUSCAR,MATCH(AP2229,CódigoRET,0),4)*1),"")</f>
        <v/>
      </c>
      <c r="AS2229">
        <f t="shared" si="240"/>
        <v>0</v>
      </c>
      <c r="BF2229" t="str">
        <f>IFERROR(IF(OR(BD2229=338,BD2229=340,BD2229=341,BD2229=342,BD2229="342A",BD2229="342B"),PorcenRet(BD2229,BH2229,BI2229),INDEX(PORCENTAJEBUSCAR,MATCH(BD2229,CódigoRET,0),4)*1),"")</f>
        <v/>
      </c>
      <c r="BG2229">
        <f t="shared" si="241"/>
        <v>0</v>
      </c>
      <c r="BO2229">
        <f t="shared" si="242"/>
        <v>0</v>
      </c>
      <c r="CC2229">
        <f t="shared" si="243"/>
        <v>0</v>
      </c>
      <c r="CD2229">
        <f t="shared" si="244"/>
        <v>0</v>
      </c>
      <c r="CG2229">
        <f ca="1">IFERROR(INDIRECT("IVA!X"&amp;MATCH(MID(COMPRAS!C2129,1,2)&amp;MID(COMPRAS!F2129,1,2)&amp;MID(COMPRAS!D2129,1,2),IVA!W:W,0)),"SIN COD.")</f>
        <v>0</v>
      </c>
      <c r="CH2229">
        <f ca="1">IFERROR(INDIRECT("IVA!Y"&amp;MATCH(MID(COMPRAS!C2129,1,2)&amp;MID(COMPRAS!F2129,1,2)&amp;MID(COMPRAS!D2129,1,2),IVA!W:W,0)),"SIN COD.")</f>
        <v>0</v>
      </c>
    </row>
    <row r="2230" spans="1:86" x14ac:dyDescent="0.25">
      <c r="A2230"/>
      <c r="B2230"/>
      <c r="D2230"/>
      <c r="AL2230">
        <f t="shared" si="238"/>
        <v>0</v>
      </c>
      <c r="AQ2230">
        <f t="shared" si="239"/>
        <v>0</v>
      </c>
      <c r="AR2230" t="str">
        <f>IFERROR(IF(OR(AP2230=338,AP2230=340,AP2230=341,AP2230=342,AP2230="342A",AP2230="342B"),PorcenRet(AP2230,AT2230,AU2230),INDEX(PORCENTAJEBUSCAR,MATCH(AP2230,CódigoRET,0),4)*1),"")</f>
        <v/>
      </c>
      <c r="AS2230">
        <f t="shared" si="240"/>
        <v>0</v>
      </c>
      <c r="BF2230" t="str">
        <f>IFERROR(IF(OR(BD2230=338,BD2230=340,BD2230=341,BD2230=342,BD2230="342A",BD2230="342B"),PorcenRet(BD2230,BH2230,BI2230),INDEX(PORCENTAJEBUSCAR,MATCH(BD2230,CódigoRET,0),4)*1),"")</f>
        <v/>
      </c>
      <c r="BG2230">
        <f t="shared" si="241"/>
        <v>0</v>
      </c>
      <c r="BO2230">
        <f t="shared" si="242"/>
        <v>0</v>
      </c>
      <c r="CC2230">
        <f t="shared" si="243"/>
        <v>0</v>
      </c>
      <c r="CD2230">
        <f t="shared" si="244"/>
        <v>0</v>
      </c>
      <c r="CG2230">
        <f ca="1">IFERROR(INDIRECT("IVA!X"&amp;MATCH(MID(COMPRAS!C2130,1,2)&amp;MID(COMPRAS!F2130,1,2)&amp;MID(COMPRAS!D2130,1,2),IVA!W:W,0)),"SIN COD.")</f>
        <v>0</v>
      </c>
      <c r="CH2230">
        <f ca="1">IFERROR(INDIRECT("IVA!Y"&amp;MATCH(MID(COMPRAS!C2130,1,2)&amp;MID(COMPRAS!F2130,1,2)&amp;MID(COMPRAS!D2130,1,2),IVA!W:W,0)),"SIN COD.")</f>
        <v>0</v>
      </c>
    </row>
    <row r="2231" spans="1:86" x14ac:dyDescent="0.25">
      <c r="A2231"/>
      <c r="B2231"/>
      <c r="D2231"/>
      <c r="AL2231">
        <f t="shared" si="238"/>
        <v>0</v>
      </c>
      <c r="AQ2231">
        <f t="shared" si="239"/>
        <v>0</v>
      </c>
      <c r="AR2231" t="str">
        <f>IFERROR(IF(OR(AP2231=338,AP2231=340,AP2231=341,AP2231=342,AP2231="342A",AP2231="342B"),PorcenRet(AP2231,AT2231,AU2231),INDEX(PORCENTAJEBUSCAR,MATCH(AP2231,CódigoRET,0),4)*1),"")</f>
        <v/>
      </c>
      <c r="AS2231">
        <f t="shared" si="240"/>
        <v>0</v>
      </c>
      <c r="BF2231" t="str">
        <f>IFERROR(IF(OR(BD2231=338,BD2231=340,BD2231=341,BD2231=342,BD2231="342A",BD2231="342B"),PorcenRet(BD2231,BH2231,BI2231),INDEX(PORCENTAJEBUSCAR,MATCH(BD2231,CódigoRET,0),4)*1),"")</f>
        <v/>
      </c>
      <c r="BG2231">
        <f t="shared" si="241"/>
        <v>0</v>
      </c>
      <c r="BO2231">
        <f t="shared" si="242"/>
        <v>0</v>
      </c>
      <c r="CC2231">
        <f t="shared" si="243"/>
        <v>0</v>
      </c>
      <c r="CD2231">
        <f t="shared" si="244"/>
        <v>0</v>
      </c>
      <c r="CG2231">
        <f ca="1">IFERROR(INDIRECT("IVA!X"&amp;MATCH(MID(COMPRAS!C2131,1,2)&amp;MID(COMPRAS!F2131,1,2)&amp;MID(COMPRAS!D2131,1,2),IVA!W:W,0)),"SIN COD.")</f>
        <v>0</v>
      </c>
      <c r="CH2231">
        <f ca="1">IFERROR(INDIRECT("IVA!Y"&amp;MATCH(MID(COMPRAS!C2131,1,2)&amp;MID(COMPRAS!F2131,1,2)&amp;MID(COMPRAS!D2131,1,2),IVA!W:W,0)),"SIN COD.")</f>
        <v>0</v>
      </c>
    </row>
    <row r="2232" spans="1:86" x14ac:dyDescent="0.25">
      <c r="A2232"/>
      <c r="B2232"/>
      <c r="D2232"/>
      <c r="AL2232">
        <f t="shared" si="238"/>
        <v>0</v>
      </c>
      <c r="AQ2232">
        <f t="shared" si="239"/>
        <v>0</v>
      </c>
      <c r="AR2232" t="str">
        <f>IFERROR(IF(OR(AP2232=338,AP2232=340,AP2232=341,AP2232=342,AP2232="342A",AP2232="342B"),PorcenRet(AP2232,AT2232,AU2232),INDEX(PORCENTAJEBUSCAR,MATCH(AP2232,CódigoRET,0),4)*1),"")</f>
        <v/>
      </c>
      <c r="AS2232">
        <f t="shared" si="240"/>
        <v>0</v>
      </c>
      <c r="BF2232" t="str">
        <f>IFERROR(IF(OR(BD2232=338,BD2232=340,BD2232=341,BD2232=342,BD2232="342A",BD2232="342B"),PorcenRet(BD2232,BH2232,BI2232),INDEX(PORCENTAJEBUSCAR,MATCH(BD2232,CódigoRET,0),4)*1),"")</f>
        <v/>
      </c>
      <c r="BG2232">
        <f t="shared" si="241"/>
        <v>0</v>
      </c>
      <c r="BO2232">
        <f t="shared" si="242"/>
        <v>0</v>
      </c>
      <c r="CC2232">
        <f t="shared" si="243"/>
        <v>0</v>
      </c>
      <c r="CD2232">
        <f t="shared" si="244"/>
        <v>0</v>
      </c>
      <c r="CG2232">
        <f ca="1">IFERROR(INDIRECT("IVA!X"&amp;MATCH(MID(COMPRAS!C2132,1,2)&amp;MID(COMPRAS!F2132,1,2)&amp;MID(COMPRAS!D2132,1,2),IVA!W:W,0)),"SIN COD.")</f>
        <v>0</v>
      </c>
      <c r="CH2232">
        <f ca="1">IFERROR(INDIRECT("IVA!Y"&amp;MATCH(MID(COMPRAS!C2132,1,2)&amp;MID(COMPRAS!F2132,1,2)&amp;MID(COMPRAS!D2132,1,2),IVA!W:W,0)),"SIN COD.")</f>
        <v>0</v>
      </c>
    </row>
    <row r="2233" spans="1:86" x14ac:dyDescent="0.25">
      <c r="A2233"/>
      <c r="B2233"/>
      <c r="D2233"/>
      <c r="AL2233">
        <f t="shared" si="238"/>
        <v>0</v>
      </c>
      <c r="AQ2233">
        <f t="shared" si="239"/>
        <v>0</v>
      </c>
      <c r="AR2233" t="str">
        <f>IFERROR(IF(OR(AP2233=338,AP2233=340,AP2233=341,AP2233=342,AP2233="342A",AP2233="342B"),PorcenRet(AP2233,AT2233,AU2233),INDEX(PORCENTAJEBUSCAR,MATCH(AP2233,CódigoRET,0),4)*1),"")</f>
        <v/>
      </c>
      <c r="AS2233">
        <f t="shared" si="240"/>
        <v>0</v>
      </c>
      <c r="BF2233" t="str">
        <f>IFERROR(IF(OR(BD2233=338,BD2233=340,BD2233=341,BD2233=342,BD2233="342A",BD2233="342B"),PorcenRet(BD2233,BH2233,BI2233),INDEX(PORCENTAJEBUSCAR,MATCH(BD2233,CódigoRET,0),4)*1),"")</f>
        <v/>
      </c>
      <c r="BG2233">
        <f t="shared" si="241"/>
        <v>0</v>
      </c>
      <c r="BO2233">
        <f t="shared" si="242"/>
        <v>0</v>
      </c>
      <c r="CC2233">
        <f t="shared" si="243"/>
        <v>0</v>
      </c>
      <c r="CD2233">
        <f t="shared" si="244"/>
        <v>0</v>
      </c>
      <c r="CG2233">
        <f ca="1">IFERROR(INDIRECT("IVA!X"&amp;MATCH(MID(COMPRAS!C2133,1,2)&amp;MID(COMPRAS!F2133,1,2)&amp;MID(COMPRAS!D2133,1,2),IVA!W:W,0)),"SIN COD.")</f>
        <v>0</v>
      </c>
      <c r="CH2233">
        <f ca="1">IFERROR(INDIRECT("IVA!Y"&amp;MATCH(MID(COMPRAS!C2133,1,2)&amp;MID(COMPRAS!F2133,1,2)&amp;MID(COMPRAS!D2133,1,2),IVA!W:W,0)),"SIN COD.")</f>
        <v>0</v>
      </c>
    </row>
    <row r="2234" spans="1:86" x14ac:dyDescent="0.25">
      <c r="A2234"/>
      <c r="B2234"/>
      <c r="D2234"/>
      <c r="AL2234">
        <f t="shared" si="238"/>
        <v>0</v>
      </c>
      <c r="AQ2234">
        <f t="shared" si="239"/>
        <v>0</v>
      </c>
      <c r="AR2234" t="str">
        <f>IFERROR(IF(OR(AP2234=338,AP2234=340,AP2234=341,AP2234=342,AP2234="342A",AP2234="342B"),PorcenRet(AP2234,AT2234,AU2234),INDEX(PORCENTAJEBUSCAR,MATCH(AP2234,CódigoRET,0),4)*1),"")</f>
        <v/>
      </c>
      <c r="AS2234">
        <f t="shared" si="240"/>
        <v>0</v>
      </c>
      <c r="BF2234" t="str">
        <f>IFERROR(IF(OR(BD2234=338,BD2234=340,BD2234=341,BD2234=342,BD2234="342A",BD2234="342B"),PorcenRet(BD2234,BH2234,BI2234),INDEX(PORCENTAJEBUSCAR,MATCH(BD2234,CódigoRET,0),4)*1),"")</f>
        <v/>
      </c>
      <c r="BG2234">
        <f t="shared" si="241"/>
        <v>0</v>
      </c>
      <c r="BO2234">
        <f t="shared" si="242"/>
        <v>0</v>
      </c>
      <c r="CC2234">
        <f t="shared" si="243"/>
        <v>0</v>
      </c>
      <c r="CD2234">
        <f t="shared" si="244"/>
        <v>0</v>
      </c>
      <c r="CG2234">
        <f ca="1">IFERROR(INDIRECT("IVA!X"&amp;MATCH(MID(COMPRAS!C2134,1,2)&amp;MID(COMPRAS!F2134,1,2)&amp;MID(COMPRAS!D2134,1,2),IVA!W:W,0)),"SIN COD.")</f>
        <v>0</v>
      </c>
      <c r="CH2234">
        <f ca="1">IFERROR(INDIRECT("IVA!Y"&amp;MATCH(MID(COMPRAS!C2134,1,2)&amp;MID(COMPRAS!F2134,1,2)&amp;MID(COMPRAS!D2134,1,2),IVA!W:W,0)),"SIN COD.")</f>
        <v>0</v>
      </c>
    </row>
    <row r="2235" spans="1:86" x14ac:dyDescent="0.25">
      <c r="A2235"/>
      <c r="B2235"/>
      <c r="D2235"/>
      <c r="AL2235">
        <f t="shared" si="238"/>
        <v>0</v>
      </c>
      <c r="AQ2235">
        <f t="shared" si="239"/>
        <v>0</v>
      </c>
      <c r="AR2235" t="str">
        <f>IFERROR(IF(OR(AP2235=338,AP2235=340,AP2235=341,AP2235=342,AP2235="342A",AP2235="342B"),PorcenRet(AP2235,AT2235,AU2235),INDEX(PORCENTAJEBUSCAR,MATCH(AP2235,CódigoRET,0),4)*1),"")</f>
        <v/>
      </c>
      <c r="AS2235">
        <f t="shared" si="240"/>
        <v>0</v>
      </c>
      <c r="BF2235" t="str">
        <f>IFERROR(IF(OR(BD2235=338,BD2235=340,BD2235=341,BD2235=342,BD2235="342A",BD2235="342B"),PorcenRet(BD2235,BH2235,BI2235),INDEX(PORCENTAJEBUSCAR,MATCH(BD2235,CódigoRET,0),4)*1),"")</f>
        <v/>
      </c>
      <c r="BG2235">
        <f t="shared" si="241"/>
        <v>0</v>
      </c>
      <c r="BO2235">
        <f t="shared" si="242"/>
        <v>0</v>
      </c>
      <c r="CC2235">
        <f t="shared" si="243"/>
        <v>0</v>
      </c>
      <c r="CD2235">
        <f t="shared" si="244"/>
        <v>0</v>
      </c>
      <c r="CG2235">
        <f ca="1">IFERROR(INDIRECT("IVA!X"&amp;MATCH(MID(COMPRAS!C2135,1,2)&amp;MID(COMPRAS!F2135,1,2)&amp;MID(COMPRAS!D2135,1,2),IVA!W:W,0)),"SIN COD.")</f>
        <v>0</v>
      </c>
      <c r="CH2235">
        <f ca="1">IFERROR(INDIRECT("IVA!Y"&amp;MATCH(MID(COMPRAS!C2135,1,2)&amp;MID(COMPRAS!F2135,1,2)&amp;MID(COMPRAS!D2135,1,2),IVA!W:W,0)),"SIN COD.")</f>
        <v>0</v>
      </c>
    </row>
    <row r="2236" spans="1:86" x14ac:dyDescent="0.25">
      <c r="A2236"/>
      <c r="B2236"/>
      <c r="D2236"/>
      <c r="AL2236">
        <f t="shared" si="238"/>
        <v>0</v>
      </c>
      <c r="AQ2236">
        <f t="shared" si="239"/>
        <v>0</v>
      </c>
      <c r="AR2236" t="str">
        <f>IFERROR(IF(OR(AP2236=338,AP2236=340,AP2236=341,AP2236=342,AP2236="342A",AP2236="342B"),PorcenRet(AP2236,AT2236,AU2236),INDEX(PORCENTAJEBUSCAR,MATCH(AP2236,CódigoRET,0),4)*1),"")</f>
        <v/>
      </c>
      <c r="AS2236">
        <f t="shared" si="240"/>
        <v>0</v>
      </c>
      <c r="BF2236" t="str">
        <f>IFERROR(IF(OR(BD2236=338,BD2236=340,BD2236=341,BD2236=342,BD2236="342A",BD2236="342B"),PorcenRet(BD2236,BH2236,BI2236),INDEX(PORCENTAJEBUSCAR,MATCH(BD2236,CódigoRET,0),4)*1),"")</f>
        <v/>
      </c>
      <c r="BG2236">
        <f t="shared" si="241"/>
        <v>0</v>
      </c>
      <c r="BO2236">
        <f t="shared" si="242"/>
        <v>0</v>
      </c>
      <c r="CC2236">
        <f t="shared" si="243"/>
        <v>0</v>
      </c>
      <c r="CD2236">
        <f t="shared" si="244"/>
        <v>0</v>
      </c>
      <c r="CG2236">
        <f ca="1">IFERROR(INDIRECT("IVA!X"&amp;MATCH(MID(COMPRAS!C2136,1,2)&amp;MID(COMPRAS!F2136,1,2)&amp;MID(COMPRAS!D2136,1,2),IVA!W:W,0)),"SIN COD.")</f>
        <v>0</v>
      </c>
      <c r="CH2236">
        <f ca="1">IFERROR(INDIRECT("IVA!Y"&amp;MATCH(MID(COMPRAS!C2136,1,2)&amp;MID(COMPRAS!F2136,1,2)&amp;MID(COMPRAS!D2136,1,2),IVA!W:W,0)),"SIN COD.")</f>
        <v>0</v>
      </c>
    </row>
    <row r="2237" spans="1:86" x14ac:dyDescent="0.25">
      <c r="A2237"/>
      <c r="B2237"/>
      <c r="D2237"/>
      <c r="AL2237">
        <f t="shared" si="238"/>
        <v>0</v>
      </c>
      <c r="AQ2237">
        <f t="shared" si="239"/>
        <v>0</v>
      </c>
      <c r="AR2237" t="str">
        <f>IFERROR(IF(OR(AP2237=338,AP2237=340,AP2237=341,AP2237=342,AP2237="342A",AP2237="342B"),PorcenRet(AP2237,AT2237,AU2237),INDEX(PORCENTAJEBUSCAR,MATCH(AP2237,CódigoRET,0),4)*1),"")</f>
        <v/>
      </c>
      <c r="AS2237">
        <f t="shared" si="240"/>
        <v>0</v>
      </c>
      <c r="BF2237" t="str">
        <f>IFERROR(IF(OR(BD2237=338,BD2237=340,BD2237=341,BD2237=342,BD2237="342A",BD2237="342B"),PorcenRet(BD2237,BH2237,BI2237),INDEX(PORCENTAJEBUSCAR,MATCH(BD2237,CódigoRET,0),4)*1),"")</f>
        <v/>
      </c>
      <c r="BG2237">
        <f t="shared" si="241"/>
        <v>0</v>
      </c>
      <c r="BO2237">
        <f t="shared" si="242"/>
        <v>0</v>
      </c>
      <c r="CC2237">
        <f t="shared" si="243"/>
        <v>0</v>
      </c>
      <c r="CD2237">
        <f t="shared" si="244"/>
        <v>0</v>
      </c>
      <c r="CG2237">
        <f ca="1">IFERROR(INDIRECT("IVA!X"&amp;MATCH(MID(COMPRAS!C2137,1,2)&amp;MID(COMPRAS!F2137,1,2)&amp;MID(COMPRAS!D2137,1,2),IVA!W:W,0)),"SIN COD.")</f>
        <v>0</v>
      </c>
      <c r="CH2237">
        <f ca="1">IFERROR(INDIRECT("IVA!Y"&amp;MATCH(MID(COMPRAS!C2137,1,2)&amp;MID(COMPRAS!F2137,1,2)&amp;MID(COMPRAS!D2137,1,2),IVA!W:W,0)),"SIN COD.")</f>
        <v>0</v>
      </c>
    </row>
    <row r="2238" spans="1:86" x14ac:dyDescent="0.25">
      <c r="A2238"/>
      <c r="B2238"/>
      <c r="D2238"/>
      <c r="AL2238">
        <f t="shared" si="238"/>
        <v>0</v>
      </c>
      <c r="AQ2238">
        <f t="shared" si="239"/>
        <v>0</v>
      </c>
      <c r="AR2238" t="str">
        <f>IFERROR(IF(OR(AP2238=338,AP2238=340,AP2238=341,AP2238=342,AP2238="342A",AP2238="342B"),PorcenRet(AP2238,AT2238,AU2238),INDEX(PORCENTAJEBUSCAR,MATCH(AP2238,CódigoRET,0),4)*1),"")</f>
        <v/>
      </c>
      <c r="AS2238">
        <f t="shared" si="240"/>
        <v>0</v>
      </c>
      <c r="BF2238" t="str">
        <f>IFERROR(IF(OR(BD2238=338,BD2238=340,BD2238=341,BD2238=342,BD2238="342A",BD2238="342B"),PorcenRet(BD2238,BH2238,BI2238),INDEX(PORCENTAJEBUSCAR,MATCH(BD2238,CódigoRET,0),4)*1),"")</f>
        <v/>
      </c>
      <c r="BG2238">
        <f t="shared" si="241"/>
        <v>0</v>
      </c>
      <c r="BO2238">
        <f t="shared" si="242"/>
        <v>0</v>
      </c>
      <c r="CC2238">
        <f t="shared" si="243"/>
        <v>0</v>
      </c>
      <c r="CD2238">
        <f t="shared" si="244"/>
        <v>0</v>
      </c>
      <c r="CG2238">
        <f ca="1">IFERROR(INDIRECT("IVA!X"&amp;MATCH(MID(COMPRAS!C2138,1,2)&amp;MID(COMPRAS!F2138,1,2)&amp;MID(COMPRAS!D2138,1,2),IVA!W:W,0)),"SIN COD.")</f>
        <v>0</v>
      </c>
      <c r="CH2238">
        <f ca="1">IFERROR(INDIRECT("IVA!Y"&amp;MATCH(MID(COMPRAS!C2138,1,2)&amp;MID(COMPRAS!F2138,1,2)&amp;MID(COMPRAS!D2138,1,2),IVA!W:W,0)),"SIN COD.")</f>
        <v>0</v>
      </c>
    </row>
    <row r="2239" spans="1:86" x14ac:dyDescent="0.25">
      <c r="A2239"/>
      <c r="B2239"/>
      <c r="D2239"/>
      <c r="AL2239">
        <f t="shared" si="238"/>
        <v>0</v>
      </c>
      <c r="AQ2239">
        <f t="shared" si="239"/>
        <v>0</v>
      </c>
      <c r="AR2239" t="str">
        <f>IFERROR(IF(OR(AP2239=338,AP2239=340,AP2239=341,AP2239=342,AP2239="342A",AP2239="342B"),PorcenRet(AP2239,AT2239,AU2239),INDEX(PORCENTAJEBUSCAR,MATCH(AP2239,CódigoRET,0),4)*1),"")</f>
        <v/>
      </c>
      <c r="AS2239">
        <f t="shared" si="240"/>
        <v>0</v>
      </c>
      <c r="BF2239" t="str">
        <f>IFERROR(IF(OR(BD2239=338,BD2239=340,BD2239=341,BD2239=342,BD2239="342A",BD2239="342B"),PorcenRet(BD2239,BH2239,BI2239),INDEX(PORCENTAJEBUSCAR,MATCH(BD2239,CódigoRET,0),4)*1),"")</f>
        <v/>
      </c>
      <c r="BG2239">
        <f t="shared" si="241"/>
        <v>0</v>
      </c>
      <c r="BO2239">
        <f t="shared" si="242"/>
        <v>0</v>
      </c>
      <c r="CC2239">
        <f t="shared" si="243"/>
        <v>0</v>
      </c>
      <c r="CD2239">
        <f t="shared" si="244"/>
        <v>0</v>
      </c>
      <c r="CG2239">
        <f ca="1">IFERROR(INDIRECT("IVA!X"&amp;MATCH(MID(COMPRAS!C2139,1,2)&amp;MID(COMPRAS!F2139,1,2)&amp;MID(COMPRAS!D2139,1,2),IVA!W:W,0)),"SIN COD.")</f>
        <v>0</v>
      </c>
      <c r="CH2239">
        <f ca="1">IFERROR(INDIRECT("IVA!Y"&amp;MATCH(MID(COMPRAS!C2139,1,2)&amp;MID(COMPRAS!F2139,1,2)&amp;MID(COMPRAS!D2139,1,2),IVA!W:W,0)),"SIN COD.")</f>
        <v>0</v>
      </c>
    </row>
    <row r="2240" spans="1:86" x14ac:dyDescent="0.25">
      <c r="A2240"/>
      <c r="B2240"/>
      <c r="D2240"/>
      <c r="AL2240">
        <f t="shared" si="238"/>
        <v>0</v>
      </c>
      <c r="AQ2240">
        <f t="shared" si="239"/>
        <v>0</v>
      </c>
      <c r="AR2240" t="str">
        <f>IFERROR(IF(OR(AP2240=338,AP2240=340,AP2240=341,AP2240=342,AP2240="342A",AP2240="342B"),PorcenRet(AP2240,AT2240,AU2240),INDEX(PORCENTAJEBUSCAR,MATCH(AP2240,CódigoRET,0),4)*1),"")</f>
        <v/>
      </c>
      <c r="AS2240">
        <f t="shared" si="240"/>
        <v>0</v>
      </c>
      <c r="BF2240" t="str">
        <f>IFERROR(IF(OR(BD2240=338,BD2240=340,BD2240=341,BD2240=342,BD2240="342A",BD2240="342B"),PorcenRet(BD2240,BH2240,BI2240),INDEX(PORCENTAJEBUSCAR,MATCH(BD2240,CódigoRET,0),4)*1),"")</f>
        <v/>
      </c>
      <c r="BG2240">
        <f t="shared" si="241"/>
        <v>0</v>
      </c>
      <c r="BO2240">
        <f t="shared" si="242"/>
        <v>0</v>
      </c>
      <c r="CC2240">
        <f t="shared" si="243"/>
        <v>0</v>
      </c>
      <c r="CD2240">
        <f t="shared" si="244"/>
        <v>0</v>
      </c>
      <c r="CG2240">
        <f ca="1">IFERROR(INDIRECT("IVA!X"&amp;MATCH(MID(COMPRAS!C2140,1,2)&amp;MID(COMPRAS!F2140,1,2)&amp;MID(COMPRAS!D2140,1,2),IVA!W:W,0)),"SIN COD.")</f>
        <v>0</v>
      </c>
      <c r="CH2240">
        <f ca="1">IFERROR(INDIRECT("IVA!Y"&amp;MATCH(MID(COMPRAS!C2140,1,2)&amp;MID(COMPRAS!F2140,1,2)&amp;MID(COMPRAS!D2140,1,2),IVA!W:W,0)),"SIN COD.")</f>
        <v>0</v>
      </c>
    </row>
    <row r="2241" spans="1:86" x14ac:dyDescent="0.25">
      <c r="A2241"/>
      <c r="B2241"/>
      <c r="D2241"/>
      <c r="AL2241">
        <f t="shared" si="238"/>
        <v>0</v>
      </c>
      <c r="AQ2241">
        <f t="shared" si="239"/>
        <v>0</v>
      </c>
      <c r="AR2241" t="str">
        <f>IFERROR(IF(OR(AP2241=338,AP2241=340,AP2241=341,AP2241=342,AP2241="342A",AP2241="342B"),PorcenRet(AP2241,AT2241,AU2241),INDEX(PORCENTAJEBUSCAR,MATCH(AP2241,CódigoRET,0),4)*1),"")</f>
        <v/>
      </c>
      <c r="AS2241">
        <f t="shared" si="240"/>
        <v>0</v>
      </c>
      <c r="BF2241" t="str">
        <f>IFERROR(IF(OR(BD2241=338,BD2241=340,BD2241=341,BD2241=342,BD2241="342A",BD2241="342B"),PorcenRet(BD2241,BH2241,BI2241),INDEX(PORCENTAJEBUSCAR,MATCH(BD2241,CódigoRET,0),4)*1),"")</f>
        <v/>
      </c>
      <c r="BG2241">
        <f t="shared" si="241"/>
        <v>0</v>
      </c>
      <c r="BO2241">
        <f t="shared" si="242"/>
        <v>0</v>
      </c>
      <c r="CC2241">
        <f t="shared" si="243"/>
        <v>0</v>
      </c>
      <c r="CD2241">
        <f t="shared" si="244"/>
        <v>0</v>
      </c>
      <c r="CG2241">
        <f ca="1">IFERROR(INDIRECT("IVA!X"&amp;MATCH(MID(COMPRAS!C2141,1,2)&amp;MID(COMPRAS!F2141,1,2)&amp;MID(COMPRAS!D2141,1,2),IVA!W:W,0)),"SIN COD.")</f>
        <v>0</v>
      </c>
      <c r="CH2241">
        <f ca="1">IFERROR(INDIRECT("IVA!Y"&amp;MATCH(MID(COMPRAS!C2141,1,2)&amp;MID(COMPRAS!F2141,1,2)&amp;MID(COMPRAS!D2141,1,2),IVA!W:W,0)),"SIN COD.")</f>
        <v>0</v>
      </c>
    </row>
    <row r="2242" spans="1:86" x14ac:dyDescent="0.25">
      <c r="A2242"/>
      <c r="B2242"/>
      <c r="D2242"/>
      <c r="AL2242">
        <f t="shared" ref="AL2242:AL2305" si="245">O2242+P2242+Q2242+R2242+S2242+T2242+U2242+V2242</f>
        <v>0</v>
      </c>
      <c r="AQ2242">
        <f t="shared" ref="AQ2242:AQ2305" si="246">+P2242+Q2242+R2242+S2242-BE2242-BQ2242-BW2242+O2242</f>
        <v>0</v>
      </c>
      <c r="AR2242" t="str">
        <f>IFERROR(IF(OR(AP2242=338,AP2242=340,AP2242=341,AP2242=342,AP2242="342A",AP2242="342B"),PorcenRet(AP2242,AT2242,AU2242),INDEX(PORCENTAJEBUSCAR,MATCH(AP2242,CódigoRET,0),4)*1),"")</f>
        <v/>
      </c>
      <c r="AS2242">
        <f t="shared" ref="AS2242:AS2305" si="247">ROUND(IF(AP2242="",0,AQ2242*(AR2242/100)),2)</f>
        <v>0</v>
      </c>
      <c r="BF2242" t="str">
        <f>IFERROR(IF(OR(BD2242=338,BD2242=340,BD2242=341,BD2242=342,BD2242="342A",BD2242="342B"),PorcenRet(BD2242,BH2242,BI2242),INDEX(PORCENTAJEBUSCAR,MATCH(BD2242,CódigoRET,0),4)*1),"")</f>
        <v/>
      </c>
      <c r="BG2242">
        <f t="shared" ref="BG2242:BG2305" si="248">ROUND(IF(BD2242="",0,BE2242*(BF2242/100)),2)</f>
        <v>0</v>
      </c>
      <c r="BO2242">
        <f t="shared" ref="BO2242:BO2305" si="249">IF(MID(F2242,1,2)="41",SUM(O2242:S2242),0)</f>
        <v>0</v>
      </c>
      <c r="CC2242">
        <f t="shared" ref="CC2242:CC2305" si="250">O2242+P2242+Q2242+R2242+S2242</f>
        <v>0</v>
      </c>
      <c r="CD2242">
        <f t="shared" ref="CD2242:CD2305" si="251">T2242+U2242</f>
        <v>0</v>
      </c>
      <c r="CG2242">
        <f ca="1">IFERROR(INDIRECT("IVA!X"&amp;MATCH(MID(COMPRAS!C2142,1,2)&amp;MID(COMPRAS!F2142,1,2)&amp;MID(COMPRAS!D2142,1,2),IVA!W:W,0)),"SIN COD.")</f>
        <v>0</v>
      </c>
      <c r="CH2242">
        <f ca="1">IFERROR(INDIRECT("IVA!Y"&amp;MATCH(MID(COMPRAS!C2142,1,2)&amp;MID(COMPRAS!F2142,1,2)&amp;MID(COMPRAS!D2142,1,2),IVA!W:W,0)),"SIN COD.")</f>
        <v>0</v>
      </c>
    </row>
    <row r="2243" spans="1:86" x14ac:dyDescent="0.25">
      <c r="A2243"/>
      <c r="B2243"/>
      <c r="D2243"/>
      <c r="AL2243">
        <f t="shared" si="245"/>
        <v>0</v>
      </c>
      <c r="AQ2243">
        <f t="shared" si="246"/>
        <v>0</v>
      </c>
      <c r="AR2243" t="str">
        <f>IFERROR(IF(OR(AP2243=338,AP2243=340,AP2243=341,AP2243=342,AP2243="342A",AP2243="342B"),PorcenRet(AP2243,AT2243,AU2243),INDEX(PORCENTAJEBUSCAR,MATCH(AP2243,CódigoRET,0),4)*1),"")</f>
        <v/>
      </c>
      <c r="AS2243">
        <f t="shared" si="247"/>
        <v>0</v>
      </c>
      <c r="BF2243" t="str">
        <f>IFERROR(IF(OR(BD2243=338,BD2243=340,BD2243=341,BD2243=342,BD2243="342A",BD2243="342B"),PorcenRet(BD2243,BH2243,BI2243),INDEX(PORCENTAJEBUSCAR,MATCH(BD2243,CódigoRET,0),4)*1),"")</f>
        <v/>
      </c>
      <c r="BG2243">
        <f t="shared" si="248"/>
        <v>0</v>
      </c>
      <c r="BO2243">
        <f t="shared" si="249"/>
        <v>0</v>
      </c>
      <c r="CC2243">
        <f t="shared" si="250"/>
        <v>0</v>
      </c>
      <c r="CD2243">
        <f t="shared" si="251"/>
        <v>0</v>
      </c>
      <c r="CG2243">
        <f ca="1">IFERROR(INDIRECT("IVA!X"&amp;MATCH(MID(COMPRAS!C2143,1,2)&amp;MID(COMPRAS!F2143,1,2)&amp;MID(COMPRAS!D2143,1,2),IVA!W:W,0)),"SIN COD.")</f>
        <v>0</v>
      </c>
      <c r="CH2243">
        <f ca="1">IFERROR(INDIRECT("IVA!Y"&amp;MATCH(MID(COMPRAS!C2143,1,2)&amp;MID(COMPRAS!F2143,1,2)&amp;MID(COMPRAS!D2143,1,2),IVA!W:W,0)),"SIN COD.")</f>
        <v>0</v>
      </c>
    </row>
    <row r="2244" spans="1:86" x14ac:dyDescent="0.25">
      <c r="A2244"/>
      <c r="B2244"/>
      <c r="D2244"/>
      <c r="AL2244">
        <f t="shared" si="245"/>
        <v>0</v>
      </c>
      <c r="AQ2244">
        <f t="shared" si="246"/>
        <v>0</v>
      </c>
      <c r="AR2244" t="str">
        <f>IFERROR(IF(OR(AP2244=338,AP2244=340,AP2244=341,AP2244=342,AP2244="342A",AP2244="342B"),PorcenRet(AP2244,AT2244,AU2244),INDEX(PORCENTAJEBUSCAR,MATCH(AP2244,CódigoRET,0),4)*1),"")</f>
        <v/>
      </c>
      <c r="AS2244">
        <f t="shared" si="247"/>
        <v>0</v>
      </c>
      <c r="BF2244" t="str">
        <f>IFERROR(IF(OR(BD2244=338,BD2244=340,BD2244=341,BD2244=342,BD2244="342A",BD2244="342B"),PorcenRet(BD2244,BH2244,BI2244),INDEX(PORCENTAJEBUSCAR,MATCH(BD2244,CódigoRET,0),4)*1),"")</f>
        <v/>
      </c>
      <c r="BG2244">
        <f t="shared" si="248"/>
        <v>0</v>
      </c>
      <c r="BO2244">
        <f t="shared" si="249"/>
        <v>0</v>
      </c>
      <c r="CC2244">
        <f t="shared" si="250"/>
        <v>0</v>
      </c>
      <c r="CD2244">
        <f t="shared" si="251"/>
        <v>0</v>
      </c>
      <c r="CG2244">
        <f ca="1">IFERROR(INDIRECT("IVA!X"&amp;MATCH(MID(COMPRAS!C2144,1,2)&amp;MID(COMPRAS!F2144,1,2)&amp;MID(COMPRAS!D2144,1,2),IVA!W:W,0)),"SIN COD.")</f>
        <v>0</v>
      </c>
      <c r="CH2244">
        <f ca="1">IFERROR(INDIRECT("IVA!Y"&amp;MATCH(MID(COMPRAS!C2144,1,2)&amp;MID(COMPRAS!F2144,1,2)&amp;MID(COMPRAS!D2144,1,2),IVA!W:W,0)),"SIN COD.")</f>
        <v>0</v>
      </c>
    </row>
    <row r="2245" spans="1:86" x14ac:dyDescent="0.25">
      <c r="A2245"/>
      <c r="B2245"/>
      <c r="D2245"/>
      <c r="AL2245">
        <f t="shared" si="245"/>
        <v>0</v>
      </c>
      <c r="AQ2245">
        <f t="shared" si="246"/>
        <v>0</v>
      </c>
      <c r="AR2245" t="str">
        <f>IFERROR(IF(OR(AP2245=338,AP2245=340,AP2245=341,AP2245=342,AP2245="342A",AP2245="342B"),PorcenRet(AP2245,AT2245,AU2245),INDEX(PORCENTAJEBUSCAR,MATCH(AP2245,CódigoRET,0),4)*1),"")</f>
        <v/>
      </c>
      <c r="AS2245">
        <f t="shared" si="247"/>
        <v>0</v>
      </c>
      <c r="BF2245" t="str">
        <f>IFERROR(IF(OR(BD2245=338,BD2245=340,BD2245=341,BD2245=342,BD2245="342A",BD2245="342B"),PorcenRet(BD2245,BH2245,BI2245),INDEX(PORCENTAJEBUSCAR,MATCH(BD2245,CódigoRET,0),4)*1),"")</f>
        <v/>
      </c>
      <c r="BG2245">
        <f t="shared" si="248"/>
        <v>0</v>
      </c>
      <c r="BO2245">
        <f t="shared" si="249"/>
        <v>0</v>
      </c>
      <c r="CC2245">
        <f t="shared" si="250"/>
        <v>0</v>
      </c>
      <c r="CD2245">
        <f t="shared" si="251"/>
        <v>0</v>
      </c>
      <c r="CG2245">
        <f ca="1">IFERROR(INDIRECT("IVA!X"&amp;MATCH(MID(COMPRAS!C2145,1,2)&amp;MID(COMPRAS!F2145,1,2)&amp;MID(COMPRAS!D2145,1,2),IVA!W:W,0)),"SIN COD.")</f>
        <v>0</v>
      </c>
      <c r="CH2245">
        <f ca="1">IFERROR(INDIRECT("IVA!Y"&amp;MATCH(MID(COMPRAS!C2145,1,2)&amp;MID(COMPRAS!F2145,1,2)&amp;MID(COMPRAS!D2145,1,2),IVA!W:W,0)),"SIN COD.")</f>
        <v>0</v>
      </c>
    </row>
    <row r="2246" spans="1:86" x14ac:dyDescent="0.25">
      <c r="A2246"/>
      <c r="B2246"/>
      <c r="D2246"/>
      <c r="AL2246">
        <f t="shared" si="245"/>
        <v>0</v>
      </c>
      <c r="AQ2246">
        <f t="shared" si="246"/>
        <v>0</v>
      </c>
      <c r="AR2246" t="str">
        <f>IFERROR(IF(OR(AP2246=338,AP2246=340,AP2246=341,AP2246=342,AP2246="342A",AP2246="342B"),PorcenRet(AP2246,AT2246,AU2246),INDEX(PORCENTAJEBUSCAR,MATCH(AP2246,CódigoRET,0),4)*1),"")</f>
        <v/>
      </c>
      <c r="AS2246">
        <f t="shared" si="247"/>
        <v>0</v>
      </c>
      <c r="BF2246" t="str">
        <f>IFERROR(IF(OR(BD2246=338,BD2246=340,BD2246=341,BD2246=342,BD2246="342A",BD2246="342B"),PorcenRet(BD2246,BH2246,BI2246),INDEX(PORCENTAJEBUSCAR,MATCH(BD2246,CódigoRET,0),4)*1),"")</f>
        <v/>
      </c>
      <c r="BG2246">
        <f t="shared" si="248"/>
        <v>0</v>
      </c>
      <c r="BO2246">
        <f t="shared" si="249"/>
        <v>0</v>
      </c>
      <c r="CC2246">
        <f t="shared" si="250"/>
        <v>0</v>
      </c>
      <c r="CD2246">
        <f t="shared" si="251"/>
        <v>0</v>
      </c>
      <c r="CG2246">
        <f ca="1">IFERROR(INDIRECT("IVA!X"&amp;MATCH(MID(COMPRAS!C2146,1,2)&amp;MID(COMPRAS!F2146,1,2)&amp;MID(COMPRAS!D2146,1,2),IVA!W:W,0)),"SIN COD.")</f>
        <v>0</v>
      </c>
      <c r="CH2246">
        <f ca="1">IFERROR(INDIRECT("IVA!Y"&amp;MATCH(MID(COMPRAS!C2146,1,2)&amp;MID(COMPRAS!F2146,1,2)&amp;MID(COMPRAS!D2146,1,2),IVA!W:W,0)),"SIN COD.")</f>
        <v>0</v>
      </c>
    </row>
    <row r="2247" spans="1:86" x14ac:dyDescent="0.25">
      <c r="A2247"/>
      <c r="B2247"/>
      <c r="D2247"/>
      <c r="AL2247">
        <f t="shared" si="245"/>
        <v>0</v>
      </c>
      <c r="AQ2247">
        <f t="shared" si="246"/>
        <v>0</v>
      </c>
      <c r="AR2247" t="str">
        <f>IFERROR(IF(OR(AP2247=338,AP2247=340,AP2247=341,AP2247=342,AP2247="342A",AP2247="342B"),PorcenRet(AP2247,AT2247,AU2247),INDEX(PORCENTAJEBUSCAR,MATCH(AP2247,CódigoRET,0),4)*1),"")</f>
        <v/>
      </c>
      <c r="AS2247">
        <f t="shared" si="247"/>
        <v>0</v>
      </c>
      <c r="BF2247" t="str">
        <f>IFERROR(IF(OR(BD2247=338,BD2247=340,BD2247=341,BD2247=342,BD2247="342A",BD2247="342B"),PorcenRet(BD2247,BH2247,BI2247),INDEX(PORCENTAJEBUSCAR,MATCH(BD2247,CódigoRET,0),4)*1),"")</f>
        <v/>
      </c>
      <c r="BG2247">
        <f t="shared" si="248"/>
        <v>0</v>
      </c>
      <c r="BO2247">
        <f t="shared" si="249"/>
        <v>0</v>
      </c>
      <c r="CC2247">
        <f t="shared" si="250"/>
        <v>0</v>
      </c>
      <c r="CD2247">
        <f t="shared" si="251"/>
        <v>0</v>
      </c>
      <c r="CG2247">
        <f ca="1">IFERROR(INDIRECT("IVA!X"&amp;MATCH(MID(COMPRAS!C2147,1,2)&amp;MID(COMPRAS!F2147,1,2)&amp;MID(COMPRAS!D2147,1,2),IVA!W:W,0)),"SIN COD.")</f>
        <v>0</v>
      </c>
      <c r="CH2247">
        <f ca="1">IFERROR(INDIRECT("IVA!Y"&amp;MATCH(MID(COMPRAS!C2147,1,2)&amp;MID(COMPRAS!F2147,1,2)&amp;MID(COMPRAS!D2147,1,2),IVA!W:W,0)),"SIN COD.")</f>
        <v>0</v>
      </c>
    </row>
    <row r="2248" spans="1:86" x14ac:dyDescent="0.25">
      <c r="A2248"/>
      <c r="B2248"/>
      <c r="D2248"/>
      <c r="AL2248">
        <f t="shared" si="245"/>
        <v>0</v>
      </c>
      <c r="AQ2248">
        <f t="shared" si="246"/>
        <v>0</v>
      </c>
      <c r="AR2248" t="str">
        <f>IFERROR(IF(OR(AP2248=338,AP2248=340,AP2248=341,AP2248=342,AP2248="342A",AP2248="342B"),PorcenRet(AP2248,AT2248,AU2248),INDEX(PORCENTAJEBUSCAR,MATCH(AP2248,CódigoRET,0),4)*1),"")</f>
        <v/>
      </c>
      <c r="AS2248">
        <f t="shared" si="247"/>
        <v>0</v>
      </c>
      <c r="BF2248" t="str">
        <f>IFERROR(IF(OR(BD2248=338,BD2248=340,BD2248=341,BD2248=342,BD2248="342A",BD2248="342B"),PorcenRet(BD2248,BH2248,BI2248),INDEX(PORCENTAJEBUSCAR,MATCH(BD2248,CódigoRET,0),4)*1),"")</f>
        <v/>
      </c>
      <c r="BG2248">
        <f t="shared" si="248"/>
        <v>0</v>
      </c>
      <c r="BO2248">
        <f t="shared" si="249"/>
        <v>0</v>
      </c>
      <c r="CC2248">
        <f t="shared" si="250"/>
        <v>0</v>
      </c>
      <c r="CD2248">
        <f t="shared" si="251"/>
        <v>0</v>
      </c>
      <c r="CG2248">
        <f ca="1">IFERROR(INDIRECT("IVA!X"&amp;MATCH(MID(COMPRAS!C2148,1,2)&amp;MID(COMPRAS!F2148,1,2)&amp;MID(COMPRAS!D2148,1,2),IVA!W:W,0)),"SIN COD.")</f>
        <v>0</v>
      </c>
      <c r="CH2248">
        <f ca="1">IFERROR(INDIRECT("IVA!Y"&amp;MATCH(MID(COMPRAS!C2148,1,2)&amp;MID(COMPRAS!F2148,1,2)&amp;MID(COMPRAS!D2148,1,2),IVA!W:W,0)),"SIN COD.")</f>
        <v>0</v>
      </c>
    </row>
    <row r="2249" spans="1:86" x14ac:dyDescent="0.25">
      <c r="A2249"/>
      <c r="B2249"/>
      <c r="D2249"/>
      <c r="AL2249">
        <f t="shared" si="245"/>
        <v>0</v>
      </c>
      <c r="AQ2249">
        <f t="shared" si="246"/>
        <v>0</v>
      </c>
      <c r="AR2249" t="str">
        <f>IFERROR(IF(OR(AP2249=338,AP2249=340,AP2249=341,AP2249=342,AP2249="342A",AP2249="342B"),PorcenRet(AP2249,AT2249,AU2249),INDEX(PORCENTAJEBUSCAR,MATCH(AP2249,CódigoRET,0),4)*1),"")</f>
        <v/>
      </c>
      <c r="AS2249">
        <f t="shared" si="247"/>
        <v>0</v>
      </c>
      <c r="BF2249" t="str">
        <f>IFERROR(IF(OR(BD2249=338,BD2249=340,BD2249=341,BD2249=342,BD2249="342A",BD2249="342B"),PorcenRet(BD2249,BH2249,BI2249),INDEX(PORCENTAJEBUSCAR,MATCH(BD2249,CódigoRET,0),4)*1),"")</f>
        <v/>
      </c>
      <c r="BG2249">
        <f t="shared" si="248"/>
        <v>0</v>
      </c>
      <c r="BO2249">
        <f t="shared" si="249"/>
        <v>0</v>
      </c>
      <c r="CC2249">
        <f t="shared" si="250"/>
        <v>0</v>
      </c>
      <c r="CD2249">
        <f t="shared" si="251"/>
        <v>0</v>
      </c>
      <c r="CG2249">
        <f ca="1">IFERROR(INDIRECT("IVA!X"&amp;MATCH(MID(COMPRAS!C2149,1,2)&amp;MID(COMPRAS!F2149,1,2)&amp;MID(COMPRAS!D2149,1,2),IVA!W:W,0)),"SIN COD.")</f>
        <v>0</v>
      </c>
      <c r="CH2249">
        <f ca="1">IFERROR(INDIRECT("IVA!Y"&amp;MATCH(MID(COMPRAS!C2149,1,2)&amp;MID(COMPRAS!F2149,1,2)&amp;MID(COMPRAS!D2149,1,2),IVA!W:W,0)),"SIN COD.")</f>
        <v>0</v>
      </c>
    </row>
    <row r="2250" spans="1:86" x14ac:dyDescent="0.25">
      <c r="A2250"/>
      <c r="B2250"/>
      <c r="D2250"/>
      <c r="AL2250">
        <f t="shared" si="245"/>
        <v>0</v>
      </c>
      <c r="AQ2250">
        <f t="shared" si="246"/>
        <v>0</v>
      </c>
      <c r="AR2250" t="str">
        <f>IFERROR(IF(OR(AP2250=338,AP2250=340,AP2250=341,AP2250=342,AP2250="342A",AP2250="342B"),PorcenRet(AP2250,AT2250,AU2250),INDEX(PORCENTAJEBUSCAR,MATCH(AP2250,CódigoRET,0),4)*1),"")</f>
        <v/>
      </c>
      <c r="AS2250">
        <f t="shared" si="247"/>
        <v>0</v>
      </c>
      <c r="BF2250" t="str">
        <f>IFERROR(IF(OR(BD2250=338,BD2250=340,BD2250=341,BD2250=342,BD2250="342A",BD2250="342B"),PorcenRet(BD2250,BH2250,BI2250),INDEX(PORCENTAJEBUSCAR,MATCH(BD2250,CódigoRET,0),4)*1),"")</f>
        <v/>
      </c>
      <c r="BG2250">
        <f t="shared" si="248"/>
        <v>0</v>
      </c>
      <c r="BO2250">
        <f t="shared" si="249"/>
        <v>0</v>
      </c>
      <c r="CC2250">
        <f t="shared" si="250"/>
        <v>0</v>
      </c>
      <c r="CD2250">
        <f t="shared" si="251"/>
        <v>0</v>
      </c>
      <c r="CG2250">
        <f ca="1">IFERROR(INDIRECT("IVA!X"&amp;MATCH(MID(COMPRAS!C2150,1,2)&amp;MID(COMPRAS!F2150,1,2)&amp;MID(COMPRAS!D2150,1,2),IVA!W:W,0)),"SIN COD.")</f>
        <v>0</v>
      </c>
      <c r="CH2250">
        <f ca="1">IFERROR(INDIRECT("IVA!Y"&amp;MATCH(MID(COMPRAS!C2150,1,2)&amp;MID(COMPRAS!F2150,1,2)&amp;MID(COMPRAS!D2150,1,2),IVA!W:W,0)),"SIN COD.")</f>
        <v>0</v>
      </c>
    </row>
    <row r="2251" spans="1:86" x14ac:dyDescent="0.25">
      <c r="A2251"/>
      <c r="B2251"/>
      <c r="D2251"/>
      <c r="AL2251">
        <f t="shared" si="245"/>
        <v>0</v>
      </c>
      <c r="AQ2251">
        <f t="shared" si="246"/>
        <v>0</v>
      </c>
      <c r="AR2251" t="str">
        <f>IFERROR(IF(OR(AP2251=338,AP2251=340,AP2251=341,AP2251=342,AP2251="342A",AP2251="342B"),PorcenRet(AP2251,AT2251,AU2251),INDEX(PORCENTAJEBUSCAR,MATCH(AP2251,CódigoRET,0),4)*1),"")</f>
        <v/>
      </c>
      <c r="AS2251">
        <f t="shared" si="247"/>
        <v>0</v>
      </c>
      <c r="BF2251" t="str">
        <f>IFERROR(IF(OR(BD2251=338,BD2251=340,BD2251=341,BD2251=342,BD2251="342A",BD2251="342B"),PorcenRet(BD2251,BH2251,BI2251),INDEX(PORCENTAJEBUSCAR,MATCH(BD2251,CódigoRET,0),4)*1),"")</f>
        <v/>
      </c>
      <c r="BG2251">
        <f t="shared" si="248"/>
        <v>0</v>
      </c>
      <c r="BO2251">
        <f t="shared" si="249"/>
        <v>0</v>
      </c>
      <c r="CC2251">
        <f t="shared" si="250"/>
        <v>0</v>
      </c>
      <c r="CD2251">
        <f t="shared" si="251"/>
        <v>0</v>
      </c>
      <c r="CG2251">
        <f ca="1">IFERROR(INDIRECT("IVA!X"&amp;MATCH(MID(COMPRAS!C2151,1,2)&amp;MID(COMPRAS!F2151,1,2)&amp;MID(COMPRAS!D2151,1,2),IVA!W:W,0)),"SIN COD.")</f>
        <v>0</v>
      </c>
      <c r="CH2251">
        <f ca="1">IFERROR(INDIRECT("IVA!Y"&amp;MATCH(MID(COMPRAS!C2151,1,2)&amp;MID(COMPRAS!F2151,1,2)&amp;MID(COMPRAS!D2151,1,2),IVA!W:W,0)),"SIN COD.")</f>
        <v>0</v>
      </c>
    </row>
    <row r="2252" spans="1:86" x14ac:dyDescent="0.25">
      <c r="A2252"/>
      <c r="B2252"/>
      <c r="D2252"/>
      <c r="AL2252">
        <f t="shared" si="245"/>
        <v>0</v>
      </c>
      <c r="AQ2252">
        <f t="shared" si="246"/>
        <v>0</v>
      </c>
      <c r="AR2252" t="str">
        <f>IFERROR(IF(OR(AP2252=338,AP2252=340,AP2252=341,AP2252=342,AP2252="342A",AP2252="342B"),PorcenRet(AP2252,AT2252,AU2252),INDEX(PORCENTAJEBUSCAR,MATCH(AP2252,CódigoRET,0),4)*1),"")</f>
        <v/>
      </c>
      <c r="AS2252">
        <f t="shared" si="247"/>
        <v>0</v>
      </c>
      <c r="BF2252" t="str">
        <f>IFERROR(IF(OR(BD2252=338,BD2252=340,BD2252=341,BD2252=342,BD2252="342A",BD2252="342B"),PorcenRet(BD2252,BH2252,BI2252),INDEX(PORCENTAJEBUSCAR,MATCH(BD2252,CódigoRET,0),4)*1),"")</f>
        <v/>
      </c>
      <c r="BG2252">
        <f t="shared" si="248"/>
        <v>0</v>
      </c>
      <c r="BO2252">
        <f t="shared" si="249"/>
        <v>0</v>
      </c>
      <c r="CC2252">
        <f t="shared" si="250"/>
        <v>0</v>
      </c>
      <c r="CD2252">
        <f t="shared" si="251"/>
        <v>0</v>
      </c>
      <c r="CG2252">
        <f ca="1">IFERROR(INDIRECT("IVA!X"&amp;MATCH(MID(COMPRAS!C2152,1,2)&amp;MID(COMPRAS!F2152,1,2)&amp;MID(COMPRAS!D2152,1,2),IVA!W:W,0)),"SIN COD.")</f>
        <v>0</v>
      </c>
      <c r="CH2252">
        <f ca="1">IFERROR(INDIRECT("IVA!Y"&amp;MATCH(MID(COMPRAS!C2152,1,2)&amp;MID(COMPRAS!F2152,1,2)&amp;MID(COMPRAS!D2152,1,2),IVA!W:W,0)),"SIN COD.")</f>
        <v>0</v>
      </c>
    </row>
    <row r="2253" spans="1:86" x14ac:dyDescent="0.25">
      <c r="A2253"/>
      <c r="B2253"/>
      <c r="D2253"/>
      <c r="AL2253">
        <f t="shared" si="245"/>
        <v>0</v>
      </c>
      <c r="AQ2253">
        <f t="shared" si="246"/>
        <v>0</v>
      </c>
      <c r="AR2253" t="str">
        <f>IFERROR(IF(OR(AP2253=338,AP2253=340,AP2253=341,AP2253=342,AP2253="342A",AP2253="342B"),PorcenRet(AP2253,AT2253,AU2253),INDEX(PORCENTAJEBUSCAR,MATCH(AP2253,CódigoRET,0),4)*1),"")</f>
        <v/>
      </c>
      <c r="AS2253">
        <f t="shared" si="247"/>
        <v>0</v>
      </c>
      <c r="BF2253" t="str">
        <f>IFERROR(IF(OR(BD2253=338,BD2253=340,BD2253=341,BD2253=342,BD2253="342A",BD2253="342B"),PorcenRet(BD2253,BH2253,BI2253),INDEX(PORCENTAJEBUSCAR,MATCH(BD2253,CódigoRET,0),4)*1),"")</f>
        <v/>
      </c>
      <c r="BG2253">
        <f t="shared" si="248"/>
        <v>0</v>
      </c>
      <c r="BO2253">
        <f t="shared" si="249"/>
        <v>0</v>
      </c>
      <c r="CC2253">
        <f t="shared" si="250"/>
        <v>0</v>
      </c>
      <c r="CD2253">
        <f t="shared" si="251"/>
        <v>0</v>
      </c>
      <c r="CG2253">
        <f ca="1">IFERROR(INDIRECT("IVA!X"&amp;MATCH(MID(COMPRAS!C2153,1,2)&amp;MID(COMPRAS!F2153,1,2)&amp;MID(COMPRAS!D2153,1,2),IVA!W:W,0)),"SIN COD.")</f>
        <v>0</v>
      </c>
      <c r="CH2253">
        <f ca="1">IFERROR(INDIRECT("IVA!Y"&amp;MATCH(MID(COMPRAS!C2153,1,2)&amp;MID(COMPRAS!F2153,1,2)&amp;MID(COMPRAS!D2153,1,2),IVA!W:W,0)),"SIN COD.")</f>
        <v>0</v>
      </c>
    </row>
    <row r="2254" spans="1:86" x14ac:dyDescent="0.25">
      <c r="A2254"/>
      <c r="B2254"/>
      <c r="D2254"/>
      <c r="AL2254">
        <f t="shared" si="245"/>
        <v>0</v>
      </c>
      <c r="AQ2254">
        <f t="shared" si="246"/>
        <v>0</v>
      </c>
      <c r="AR2254" t="str">
        <f>IFERROR(IF(OR(AP2254=338,AP2254=340,AP2254=341,AP2254=342,AP2254="342A",AP2254="342B"),PorcenRet(AP2254,AT2254,AU2254),INDEX(PORCENTAJEBUSCAR,MATCH(AP2254,CódigoRET,0),4)*1),"")</f>
        <v/>
      </c>
      <c r="AS2254">
        <f t="shared" si="247"/>
        <v>0</v>
      </c>
      <c r="BF2254" t="str">
        <f>IFERROR(IF(OR(BD2254=338,BD2254=340,BD2254=341,BD2254=342,BD2254="342A",BD2254="342B"),PorcenRet(BD2254,BH2254,BI2254),INDEX(PORCENTAJEBUSCAR,MATCH(BD2254,CódigoRET,0),4)*1),"")</f>
        <v/>
      </c>
      <c r="BG2254">
        <f t="shared" si="248"/>
        <v>0</v>
      </c>
      <c r="BO2254">
        <f t="shared" si="249"/>
        <v>0</v>
      </c>
      <c r="CC2254">
        <f t="shared" si="250"/>
        <v>0</v>
      </c>
      <c r="CD2254">
        <f t="shared" si="251"/>
        <v>0</v>
      </c>
      <c r="CG2254">
        <f ca="1">IFERROR(INDIRECT("IVA!X"&amp;MATCH(MID(COMPRAS!C2154,1,2)&amp;MID(COMPRAS!F2154,1,2)&amp;MID(COMPRAS!D2154,1,2),IVA!W:W,0)),"SIN COD.")</f>
        <v>0</v>
      </c>
      <c r="CH2254">
        <f ca="1">IFERROR(INDIRECT("IVA!Y"&amp;MATCH(MID(COMPRAS!C2154,1,2)&amp;MID(COMPRAS!F2154,1,2)&amp;MID(COMPRAS!D2154,1,2),IVA!W:W,0)),"SIN COD.")</f>
        <v>0</v>
      </c>
    </row>
    <row r="2255" spans="1:86" x14ac:dyDescent="0.25">
      <c r="A2255"/>
      <c r="B2255"/>
      <c r="D2255"/>
      <c r="AL2255">
        <f t="shared" si="245"/>
        <v>0</v>
      </c>
      <c r="AQ2255">
        <f t="shared" si="246"/>
        <v>0</v>
      </c>
      <c r="AR2255" t="str">
        <f>IFERROR(IF(OR(AP2255=338,AP2255=340,AP2255=341,AP2255=342,AP2255="342A",AP2255="342B"),PorcenRet(AP2255,AT2255,AU2255),INDEX(PORCENTAJEBUSCAR,MATCH(AP2255,CódigoRET,0),4)*1),"")</f>
        <v/>
      </c>
      <c r="AS2255">
        <f t="shared" si="247"/>
        <v>0</v>
      </c>
      <c r="BF2255" t="str">
        <f>IFERROR(IF(OR(BD2255=338,BD2255=340,BD2255=341,BD2255=342,BD2255="342A",BD2255="342B"),PorcenRet(BD2255,BH2255,BI2255),INDEX(PORCENTAJEBUSCAR,MATCH(BD2255,CódigoRET,0),4)*1),"")</f>
        <v/>
      </c>
      <c r="BG2255">
        <f t="shared" si="248"/>
        <v>0</v>
      </c>
      <c r="BO2255">
        <f t="shared" si="249"/>
        <v>0</v>
      </c>
      <c r="CC2255">
        <f t="shared" si="250"/>
        <v>0</v>
      </c>
      <c r="CD2255">
        <f t="shared" si="251"/>
        <v>0</v>
      </c>
      <c r="CG2255">
        <f ca="1">IFERROR(INDIRECT("IVA!X"&amp;MATCH(MID(COMPRAS!C2155,1,2)&amp;MID(COMPRAS!F2155,1,2)&amp;MID(COMPRAS!D2155,1,2),IVA!W:W,0)),"SIN COD.")</f>
        <v>0</v>
      </c>
      <c r="CH2255">
        <f ca="1">IFERROR(INDIRECT("IVA!Y"&amp;MATCH(MID(COMPRAS!C2155,1,2)&amp;MID(COMPRAS!F2155,1,2)&amp;MID(COMPRAS!D2155,1,2),IVA!W:W,0)),"SIN COD.")</f>
        <v>0</v>
      </c>
    </row>
    <row r="2256" spans="1:86" x14ac:dyDescent="0.25">
      <c r="A2256"/>
      <c r="B2256"/>
      <c r="D2256"/>
      <c r="AL2256">
        <f t="shared" si="245"/>
        <v>0</v>
      </c>
      <c r="AQ2256">
        <f t="shared" si="246"/>
        <v>0</v>
      </c>
      <c r="AR2256" t="str">
        <f>IFERROR(IF(OR(AP2256=338,AP2256=340,AP2256=341,AP2256=342,AP2256="342A",AP2256="342B"),PorcenRet(AP2256,AT2256,AU2256),INDEX(PORCENTAJEBUSCAR,MATCH(AP2256,CódigoRET,0),4)*1),"")</f>
        <v/>
      </c>
      <c r="AS2256">
        <f t="shared" si="247"/>
        <v>0</v>
      </c>
      <c r="BF2256" t="str">
        <f>IFERROR(IF(OR(BD2256=338,BD2256=340,BD2256=341,BD2256=342,BD2256="342A",BD2256="342B"),PorcenRet(BD2256,BH2256,BI2256),INDEX(PORCENTAJEBUSCAR,MATCH(BD2256,CódigoRET,0),4)*1),"")</f>
        <v/>
      </c>
      <c r="BG2256">
        <f t="shared" si="248"/>
        <v>0</v>
      </c>
      <c r="BO2256">
        <f t="shared" si="249"/>
        <v>0</v>
      </c>
      <c r="CC2256">
        <f t="shared" si="250"/>
        <v>0</v>
      </c>
      <c r="CD2256">
        <f t="shared" si="251"/>
        <v>0</v>
      </c>
      <c r="CG2256">
        <f ca="1">IFERROR(INDIRECT("IVA!X"&amp;MATCH(MID(COMPRAS!C2156,1,2)&amp;MID(COMPRAS!F2156,1,2)&amp;MID(COMPRAS!D2156,1,2),IVA!W:W,0)),"SIN COD.")</f>
        <v>0</v>
      </c>
      <c r="CH2256">
        <f ca="1">IFERROR(INDIRECT("IVA!Y"&amp;MATCH(MID(COMPRAS!C2156,1,2)&amp;MID(COMPRAS!F2156,1,2)&amp;MID(COMPRAS!D2156,1,2),IVA!W:W,0)),"SIN COD.")</f>
        <v>0</v>
      </c>
    </row>
    <row r="2257" spans="1:86" x14ac:dyDescent="0.25">
      <c r="A2257"/>
      <c r="B2257"/>
      <c r="D2257"/>
      <c r="AL2257">
        <f t="shared" si="245"/>
        <v>0</v>
      </c>
      <c r="AQ2257">
        <f t="shared" si="246"/>
        <v>0</v>
      </c>
      <c r="AR2257" t="str">
        <f>IFERROR(IF(OR(AP2257=338,AP2257=340,AP2257=341,AP2257=342,AP2257="342A",AP2257="342B"),PorcenRet(AP2257,AT2257,AU2257),INDEX(PORCENTAJEBUSCAR,MATCH(AP2257,CódigoRET,0),4)*1),"")</f>
        <v/>
      </c>
      <c r="AS2257">
        <f t="shared" si="247"/>
        <v>0</v>
      </c>
      <c r="BF2257" t="str">
        <f>IFERROR(IF(OR(BD2257=338,BD2257=340,BD2257=341,BD2257=342,BD2257="342A",BD2257="342B"),PorcenRet(BD2257,BH2257,BI2257),INDEX(PORCENTAJEBUSCAR,MATCH(BD2257,CódigoRET,0),4)*1),"")</f>
        <v/>
      </c>
      <c r="BG2257">
        <f t="shared" si="248"/>
        <v>0</v>
      </c>
      <c r="BO2257">
        <f t="shared" si="249"/>
        <v>0</v>
      </c>
      <c r="CC2257">
        <f t="shared" si="250"/>
        <v>0</v>
      </c>
      <c r="CD2257">
        <f t="shared" si="251"/>
        <v>0</v>
      </c>
      <c r="CG2257">
        <f ca="1">IFERROR(INDIRECT("IVA!X"&amp;MATCH(MID(COMPRAS!C2157,1,2)&amp;MID(COMPRAS!F2157,1,2)&amp;MID(COMPRAS!D2157,1,2),IVA!W:W,0)),"SIN COD.")</f>
        <v>0</v>
      </c>
      <c r="CH2257">
        <f ca="1">IFERROR(INDIRECT("IVA!Y"&amp;MATCH(MID(COMPRAS!C2157,1,2)&amp;MID(COMPRAS!F2157,1,2)&amp;MID(COMPRAS!D2157,1,2),IVA!W:W,0)),"SIN COD.")</f>
        <v>0</v>
      </c>
    </row>
    <row r="2258" spans="1:86" x14ac:dyDescent="0.25">
      <c r="A2258"/>
      <c r="B2258"/>
      <c r="D2258"/>
      <c r="AL2258">
        <f t="shared" si="245"/>
        <v>0</v>
      </c>
      <c r="AQ2258">
        <f t="shared" si="246"/>
        <v>0</v>
      </c>
      <c r="AR2258" t="str">
        <f>IFERROR(IF(OR(AP2258=338,AP2258=340,AP2258=341,AP2258=342,AP2258="342A",AP2258="342B"),PorcenRet(AP2258,AT2258,AU2258),INDEX(PORCENTAJEBUSCAR,MATCH(AP2258,CódigoRET,0),4)*1),"")</f>
        <v/>
      </c>
      <c r="AS2258">
        <f t="shared" si="247"/>
        <v>0</v>
      </c>
      <c r="BF2258" t="str">
        <f>IFERROR(IF(OR(BD2258=338,BD2258=340,BD2258=341,BD2258=342,BD2258="342A",BD2258="342B"),PorcenRet(BD2258,BH2258,BI2258),INDEX(PORCENTAJEBUSCAR,MATCH(BD2258,CódigoRET,0),4)*1),"")</f>
        <v/>
      </c>
      <c r="BG2258">
        <f t="shared" si="248"/>
        <v>0</v>
      </c>
      <c r="BO2258">
        <f t="shared" si="249"/>
        <v>0</v>
      </c>
      <c r="CC2258">
        <f t="shared" si="250"/>
        <v>0</v>
      </c>
      <c r="CD2258">
        <f t="shared" si="251"/>
        <v>0</v>
      </c>
      <c r="CG2258">
        <f ca="1">IFERROR(INDIRECT("IVA!X"&amp;MATCH(MID(COMPRAS!C2158,1,2)&amp;MID(COMPRAS!F2158,1,2)&amp;MID(COMPRAS!D2158,1,2),IVA!W:W,0)),"SIN COD.")</f>
        <v>0</v>
      </c>
      <c r="CH2258">
        <f ca="1">IFERROR(INDIRECT("IVA!Y"&amp;MATCH(MID(COMPRAS!C2158,1,2)&amp;MID(COMPRAS!F2158,1,2)&amp;MID(COMPRAS!D2158,1,2),IVA!W:W,0)),"SIN COD.")</f>
        <v>0</v>
      </c>
    </row>
    <row r="2259" spans="1:86" x14ac:dyDescent="0.25">
      <c r="A2259"/>
      <c r="B2259"/>
      <c r="D2259"/>
      <c r="AL2259">
        <f t="shared" si="245"/>
        <v>0</v>
      </c>
      <c r="AQ2259">
        <f t="shared" si="246"/>
        <v>0</v>
      </c>
      <c r="AR2259" t="str">
        <f>IFERROR(IF(OR(AP2259=338,AP2259=340,AP2259=341,AP2259=342,AP2259="342A",AP2259="342B"),PorcenRet(AP2259,AT2259,AU2259),INDEX(PORCENTAJEBUSCAR,MATCH(AP2259,CódigoRET,0),4)*1),"")</f>
        <v/>
      </c>
      <c r="AS2259">
        <f t="shared" si="247"/>
        <v>0</v>
      </c>
      <c r="BF2259" t="str">
        <f>IFERROR(IF(OR(BD2259=338,BD2259=340,BD2259=341,BD2259=342,BD2259="342A",BD2259="342B"),PorcenRet(BD2259,BH2259,BI2259),INDEX(PORCENTAJEBUSCAR,MATCH(BD2259,CódigoRET,0),4)*1),"")</f>
        <v/>
      </c>
      <c r="BG2259">
        <f t="shared" si="248"/>
        <v>0</v>
      </c>
      <c r="BO2259">
        <f t="shared" si="249"/>
        <v>0</v>
      </c>
      <c r="CC2259">
        <f t="shared" si="250"/>
        <v>0</v>
      </c>
      <c r="CD2259">
        <f t="shared" si="251"/>
        <v>0</v>
      </c>
      <c r="CG2259">
        <f ca="1">IFERROR(INDIRECT("IVA!X"&amp;MATCH(MID(COMPRAS!C2159,1,2)&amp;MID(COMPRAS!F2159,1,2)&amp;MID(COMPRAS!D2159,1,2),IVA!W:W,0)),"SIN COD.")</f>
        <v>0</v>
      </c>
      <c r="CH2259">
        <f ca="1">IFERROR(INDIRECT("IVA!Y"&amp;MATCH(MID(COMPRAS!C2159,1,2)&amp;MID(COMPRAS!F2159,1,2)&amp;MID(COMPRAS!D2159,1,2),IVA!W:W,0)),"SIN COD.")</f>
        <v>0</v>
      </c>
    </row>
    <row r="2260" spans="1:86" x14ac:dyDescent="0.25">
      <c r="A2260"/>
      <c r="B2260"/>
      <c r="D2260"/>
      <c r="AL2260">
        <f t="shared" si="245"/>
        <v>0</v>
      </c>
      <c r="AQ2260">
        <f t="shared" si="246"/>
        <v>0</v>
      </c>
      <c r="AR2260" t="str">
        <f>IFERROR(IF(OR(AP2260=338,AP2260=340,AP2260=341,AP2260=342,AP2260="342A",AP2260="342B"),PorcenRet(AP2260,AT2260,AU2260),INDEX(PORCENTAJEBUSCAR,MATCH(AP2260,CódigoRET,0),4)*1),"")</f>
        <v/>
      </c>
      <c r="AS2260">
        <f t="shared" si="247"/>
        <v>0</v>
      </c>
      <c r="BF2260" t="str">
        <f>IFERROR(IF(OR(BD2260=338,BD2260=340,BD2260=341,BD2260=342,BD2260="342A",BD2260="342B"),PorcenRet(BD2260,BH2260,BI2260),INDEX(PORCENTAJEBUSCAR,MATCH(BD2260,CódigoRET,0),4)*1),"")</f>
        <v/>
      </c>
      <c r="BG2260">
        <f t="shared" si="248"/>
        <v>0</v>
      </c>
      <c r="BO2260">
        <f t="shared" si="249"/>
        <v>0</v>
      </c>
      <c r="CC2260">
        <f t="shared" si="250"/>
        <v>0</v>
      </c>
      <c r="CD2260">
        <f t="shared" si="251"/>
        <v>0</v>
      </c>
      <c r="CG2260">
        <f ca="1">IFERROR(INDIRECT("IVA!X"&amp;MATCH(MID(COMPRAS!C2160,1,2)&amp;MID(COMPRAS!F2160,1,2)&amp;MID(COMPRAS!D2160,1,2),IVA!W:W,0)),"SIN COD.")</f>
        <v>0</v>
      </c>
      <c r="CH2260">
        <f ca="1">IFERROR(INDIRECT("IVA!Y"&amp;MATCH(MID(COMPRAS!C2160,1,2)&amp;MID(COMPRAS!F2160,1,2)&amp;MID(COMPRAS!D2160,1,2),IVA!W:W,0)),"SIN COD.")</f>
        <v>0</v>
      </c>
    </row>
    <row r="2261" spans="1:86" x14ac:dyDescent="0.25">
      <c r="A2261"/>
      <c r="B2261"/>
      <c r="D2261"/>
      <c r="AL2261">
        <f t="shared" si="245"/>
        <v>0</v>
      </c>
      <c r="AQ2261">
        <f t="shared" si="246"/>
        <v>0</v>
      </c>
      <c r="AR2261" t="str">
        <f>IFERROR(IF(OR(AP2261=338,AP2261=340,AP2261=341,AP2261=342,AP2261="342A",AP2261="342B"),PorcenRet(AP2261,AT2261,AU2261),INDEX(PORCENTAJEBUSCAR,MATCH(AP2261,CódigoRET,0),4)*1),"")</f>
        <v/>
      </c>
      <c r="AS2261">
        <f t="shared" si="247"/>
        <v>0</v>
      </c>
      <c r="BF2261" t="str">
        <f>IFERROR(IF(OR(BD2261=338,BD2261=340,BD2261=341,BD2261=342,BD2261="342A",BD2261="342B"),PorcenRet(BD2261,BH2261,BI2261),INDEX(PORCENTAJEBUSCAR,MATCH(BD2261,CódigoRET,0),4)*1),"")</f>
        <v/>
      </c>
      <c r="BG2261">
        <f t="shared" si="248"/>
        <v>0</v>
      </c>
      <c r="BO2261">
        <f t="shared" si="249"/>
        <v>0</v>
      </c>
      <c r="CC2261">
        <f t="shared" si="250"/>
        <v>0</v>
      </c>
      <c r="CD2261">
        <f t="shared" si="251"/>
        <v>0</v>
      </c>
      <c r="CG2261">
        <f ca="1">IFERROR(INDIRECT("IVA!X"&amp;MATCH(MID(COMPRAS!C2161,1,2)&amp;MID(COMPRAS!F2161,1,2)&amp;MID(COMPRAS!D2161,1,2),IVA!W:W,0)),"SIN COD.")</f>
        <v>0</v>
      </c>
      <c r="CH2261">
        <f ca="1">IFERROR(INDIRECT("IVA!Y"&amp;MATCH(MID(COMPRAS!C2161,1,2)&amp;MID(COMPRAS!F2161,1,2)&amp;MID(COMPRAS!D2161,1,2),IVA!W:W,0)),"SIN COD.")</f>
        <v>0</v>
      </c>
    </row>
    <row r="2262" spans="1:86" x14ac:dyDescent="0.25">
      <c r="A2262"/>
      <c r="B2262"/>
      <c r="D2262"/>
      <c r="AL2262">
        <f t="shared" si="245"/>
        <v>0</v>
      </c>
      <c r="AQ2262">
        <f t="shared" si="246"/>
        <v>0</v>
      </c>
      <c r="AR2262" t="str">
        <f>IFERROR(IF(OR(AP2262=338,AP2262=340,AP2262=341,AP2262=342,AP2262="342A",AP2262="342B"),PorcenRet(AP2262,AT2262,AU2262),INDEX(PORCENTAJEBUSCAR,MATCH(AP2262,CódigoRET,0),4)*1),"")</f>
        <v/>
      </c>
      <c r="AS2262">
        <f t="shared" si="247"/>
        <v>0</v>
      </c>
      <c r="BF2262" t="str">
        <f>IFERROR(IF(OR(BD2262=338,BD2262=340,BD2262=341,BD2262=342,BD2262="342A",BD2262="342B"),PorcenRet(BD2262,BH2262,BI2262),INDEX(PORCENTAJEBUSCAR,MATCH(BD2262,CódigoRET,0),4)*1),"")</f>
        <v/>
      </c>
      <c r="BG2262">
        <f t="shared" si="248"/>
        <v>0</v>
      </c>
      <c r="BO2262">
        <f t="shared" si="249"/>
        <v>0</v>
      </c>
      <c r="CC2262">
        <f t="shared" si="250"/>
        <v>0</v>
      </c>
      <c r="CD2262">
        <f t="shared" si="251"/>
        <v>0</v>
      </c>
      <c r="CG2262">
        <f ca="1">IFERROR(INDIRECT("IVA!X"&amp;MATCH(MID(COMPRAS!C2162,1,2)&amp;MID(COMPRAS!F2162,1,2)&amp;MID(COMPRAS!D2162,1,2),IVA!W:W,0)),"SIN COD.")</f>
        <v>0</v>
      </c>
      <c r="CH2262">
        <f ca="1">IFERROR(INDIRECT("IVA!Y"&amp;MATCH(MID(COMPRAS!C2162,1,2)&amp;MID(COMPRAS!F2162,1,2)&amp;MID(COMPRAS!D2162,1,2),IVA!W:W,0)),"SIN COD.")</f>
        <v>0</v>
      </c>
    </row>
    <row r="2263" spans="1:86" x14ac:dyDescent="0.25">
      <c r="A2263"/>
      <c r="B2263"/>
      <c r="D2263"/>
      <c r="AL2263">
        <f t="shared" si="245"/>
        <v>0</v>
      </c>
      <c r="AQ2263">
        <f t="shared" si="246"/>
        <v>0</v>
      </c>
      <c r="AR2263" t="str">
        <f>IFERROR(IF(OR(AP2263=338,AP2263=340,AP2263=341,AP2263=342,AP2263="342A",AP2263="342B"),PorcenRet(AP2263,AT2263,AU2263),INDEX(PORCENTAJEBUSCAR,MATCH(AP2263,CódigoRET,0),4)*1),"")</f>
        <v/>
      </c>
      <c r="AS2263">
        <f t="shared" si="247"/>
        <v>0</v>
      </c>
      <c r="BF2263" t="str">
        <f>IFERROR(IF(OR(BD2263=338,BD2263=340,BD2263=341,BD2263=342,BD2263="342A",BD2263="342B"),PorcenRet(BD2263,BH2263,BI2263),INDEX(PORCENTAJEBUSCAR,MATCH(BD2263,CódigoRET,0),4)*1),"")</f>
        <v/>
      </c>
      <c r="BG2263">
        <f t="shared" si="248"/>
        <v>0</v>
      </c>
      <c r="BO2263">
        <f t="shared" si="249"/>
        <v>0</v>
      </c>
      <c r="CC2263">
        <f t="shared" si="250"/>
        <v>0</v>
      </c>
      <c r="CD2263">
        <f t="shared" si="251"/>
        <v>0</v>
      </c>
      <c r="CG2263">
        <f ca="1">IFERROR(INDIRECT("IVA!X"&amp;MATCH(MID(COMPRAS!C2163,1,2)&amp;MID(COMPRAS!F2163,1,2)&amp;MID(COMPRAS!D2163,1,2),IVA!W:W,0)),"SIN COD.")</f>
        <v>0</v>
      </c>
      <c r="CH2263">
        <f ca="1">IFERROR(INDIRECT("IVA!Y"&amp;MATCH(MID(COMPRAS!C2163,1,2)&amp;MID(COMPRAS!F2163,1,2)&amp;MID(COMPRAS!D2163,1,2),IVA!W:W,0)),"SIN COD.")</f>
        <v>0</v>
      </c>
    </row>
    <row r="2264" spans="1:86" x14ac:dyDescent="0.25">
      <c r="A2264"/>
      <c r="B2264"/>
      <c r="D2264"/>
      <c r="AL2264">
        <f t="shared" si="245"/>
        <v>0</v>
      </c>
      <c r="AQ2264">
        <f t="shared" si="246"/>
        <v>0</v>
      </c>
      <c r="AR2264" t="str">
        <f>IFERROR(IF(OR(AP2264=338,AP2264=340,AP2264=341,AP2264=342,AP2264="342A",AP2264="342B"),PorcenRet(AP2264,AT2264,AU2264),INDEX(PORCENTAJEBUSCAR,MATCH(AP2264,CódigoRET,0),4)*1),"")</f>
        <v/>
      </c>
      <c r="AS2264">
        <f t="shared" si="247"/>
        <v>0</v>
      </c>
      <c r="BF2264" t="str">
        <f>IFERROR(IF(OR(BD2264=338,BD2264=340,BD2264=341,BD2264=342,BD2264="342A",BD2264="342B"),PorcenRet(BD2264,BH2264,BI2264),INDEX(PORCENTAJEBUSCAR,MATCH(BD2264,CódigoRET,0),4)*1),"")</f>
        <v/>
      </c>
      <c r="BG2264">
        <f t="shared" si="248"/>
        <v>0</v>
      </c>
      <c r="BO2264">
        <f t="shared" si="249"/>
        <v>0</v>
      </c>
      <c r="CC2264">
        <f t="shared" si="250"/>
        <v>0</v>
      </c>
      <c r="CD2264">
        <f t="shared" si="251"/>
        <v>0</v>
      </c>
      <c r="CG2264">
        <f ca="1">IFERROR(INDIRECT("IVA!X"&amp;MATCH(MID(COMPRAS!C2164,1,2)&amp;MID(COMPRAS!F2164,1,2)&amp;MID(COMPRAS!D2164,1,2),IVA!W:W,0)),"SIN COD.")</f>
        <v>0</v>
      </c>
      <c r="CH2264">
        <f ca="1">IFERROR(INDIRECT("IVA!Y"&amp;MATCH(MID(COMPRAS!C2164,1,2)&amp;MID(COMPRAS!F2164,1,2)&amp;MID(COMPRAS!D2164,1,2),IVA!W:W,0)),"SIN COD.")</f>
        <v>0</v>
      </c>
    </row>
    <row r="2265" spans="1:86" x14ac:dyDescent="0.25">
      <c r="A2265"/>
      <c r="B2265"/>
      <c r="D2265"/>
      <c r="AL2265">
        <f t="shared" si="245"/>
        <v>0</v>
      </c>
      <c r="AQ2265">
        <f t="shared" si="246"/>
        <v>0</v>
      </c>
      <c r="AR2265" t="str">
        <f>IFERROR(IF(OR(AP2265=338,AP2265=340,AP2265=341,AP2265=342,AP2265="342A",AP2265="342B"),PorcenRet(AP2265,AT2265,AU2265),INDEX(PORCENTAJEBUSCAR,MATCH(AP2265,CódigoRET,0),4)*1),"")</f>
        <v/>
      </c>
      <c r="AS2265">
        <f t="shared" si="247"/>
        <v>0</v>
      </c>
      <c r="BF2265" t="str">
        <f>IFERROR(IF(OR(BD2265=338,BD2265=340,BD2265=341,BD2265=342,BD2265="342A",BD2265="342B"),PorcenRet(BD2265,BH2265,BI2265),INDEX(PORCENTAJEBUSCAR,MATCH(BD2265,CódigoRET,0),4)*1),"")</f>
        <v/>
      </c>
      <c r="BG2265">
        <f t="shared" si="248"/>
        <v>0</v>
      </c>
      <c r="BO2265">
        <f t="shared" si="249"/>
        <v>0</v>
      </c>
      <c r="CC2265">
        <f t="shared" si="250"/>
        <v>0</v>
      </c>
      <c r="CD2265">
        <f t="shared" si="251"/>
        <v>0</v>
      </c>
      <c r="CG2265">
        <f ca="1">IFERROR(INDIRECT("IVA!X"&amp;MATCH(MID(COMPRAS!C2165,1,2)&amp;MID(COMPRAS!F2165,1,2)&amp;MID(COMPRAS!D2165,1,2),IVA!W:W,0)),"SIN COD.")</f>
        <v>0</v>
      </c>
      <c r="CH2265">
        <f ca="1">IFERROR(INDIRECT("IVA!Y"&amp;MATCH(MID(COMPRAS!C2165,1,2)&amp;MID(COMPRAS!F2165,1,2)&amp;MID(COMPRAS!D2165,1,2),IVA!W:W,0)),"SIN COD.")</f>
        <v>0</v>
      </c>
    </row>
    <row r="2266" spans="1:86" x14ac:dyDescent="0.25">
      <c r="A2266"/>
      <c r="B2266"/>
      <c r="D2266"/>
      <c r="AL2266">
        <f t="shared" si="245"/>
        <v>0</v>
      </c>
      <c r="AQ2266">
        <f t="shared" si="246"/>
        <v>0</v>
      </c>
      <c r="AR2266" t="str">
        <f>IFERROR(IF(OR(AP2266=338,AP2266=340,AP2266=341,AP2266=342,AP2266="342A",AP2266="342B"),PorcenRet(AP2266,AT2266,AU2266),INDEX(PORCENTAJEBUSCAR,MATCH(AP2266,CódigoRET,0),4)*1),"")</f>
        <v/>
      </c>
      <c r="AS2266">
        <f t="shared" si="247"/>
        <v>0</v>
      </c>
      <c r="BF2266" t="str">
        <f>IFERROR(IF(OR(BD2266=338,BD2266=340,BD2266=341,BD2266=342,BD2266="342A",BD2266="342B"),PorcenRet(BD2266,BH2266,BI2266),INDEX(PORCENTAJEBUSCAR,MATCH(BD2266,CódigoRET,0),4)*1),"")</f>
        <v/>
      </c>
      <c r="BG2266">
        <f t="shared" si="248"/>
        <v>0</v>
      </c>
      <c r="BO2266">
        <f t="shared" si="249"/>
        <v>0</v>
      </c>
      <c r="CC2266">
        <f t="shared" si="250"/>
        <v>0</v>
      </c>
      <c r="CD2266">
        <f t="shared" si="251"/>
        <v>0</v>
      </c>
      <c r="CG2266">
        <f ca="1">IFERROR(INDIRECT("IVA!X"&amp;MATCH(MID(COMPRAS!C2166,1,2)&amp;MID(COMPRAS!F2166,1,2)&amp;MID(COMPRAS!D2166,1,2),IVA!W:W,0)),"SIN COD.")</f>
        <v>0</v>
      </c>
      <c r="CH2266">
        <f ca="1">IFERROR(INDIRECT("IVA!Y"&amp;MATCH(MID(COMPRAS!C2166,1,2)&amp;MID(COMPRAS!F2166,1,2)&amp;MID(COMPRAS!D2166,1,2),IVA!W:W,0)),"SIN COD.")</f>
        <v>0</v>
      </c>
    </row>
    <row r="2267" spans="1:86" x14ac:dyDescent="0.25">
      <c r="A2267"/>
      <c r="B2267"/>
      <c r="D2267"/>
      <c r="AL2267">
        <f t="shared" si="245"/>
        <v>0</v>
      </c>
      <c r="AQ2267">
        <f t="shared" si="246"/>
        <v>0</v>
      </c>
      <c r="AR2267" t="str">
        <f>IFERROR(IF(OR(AP2267=338,AP2267=340,AP2267=341,AP2267=342,AP2267="342A",AP2267="342B"),PorcenRet(AP2267,AT2267,AU2267),INDEX(PORCENTAJEBUSCAR,MATCH(AP2267,CódigoRET,0),4)*1),"")</f>
        <v/>
      </c>
      <c r="AS2267">
        <f t="shared" si="247"/>
        <v>0</v>
      </c>
      <c r="BF2267" t="str">
        <f>IFERROR(IF(OR(BD2267=338,BD2267=340,BD2267=341,BD2267=342,BD2267="342A",BD2267="342B"),PorcenRet(BD2267,BH2267,BI2267),INDEX(PORCENTAJEBUSCAR,MATCH(BD2267,CódigoRET,0),4)*1),"")</f>
        <v/>
      </c>
      <c r="BG2267">
        <f t="shared" si="248"/>
        <v>0</v>
      </c>
      <c r="BO2267">
        <f t="shared" si="249"/>
        <v>0</v>
      </c>
      <c r="CC2267">
        <f t="shared" si="250"/>
        <v>0</v>
      </c>
      <c r="CD2267">
        <f t="shared" si="251"/>
        <v>0</v>
      </c>
      <c r="CG2267">
        <f ca="1">IFERROR(INDIRECT("IVA!X"&amp;MATCH(MID(COMPRAS!C2167,1,2)&amp;MID(COMPRAS!F2167,1,2)&amp;MID(COMPRAS!D2167,1,2),IVA!W:W,0)),"SIN COD.")</f>
        <v>0</v>
      </c>
      <c r="CH2267">
        <f ca="1">IFERROR(INDIRECT("IVA!Y"&amp;MATCH(MID(COMPRAS!C2167,1,2)&amp;MID(COMPRAS!F2167,1,2)&amp;MID(COMPRAS!D2167,1,2),IVA!W:W,0)),"SIN COD.")</f>
        <v>0</v>
      </c>
    </row>
    <row r="2268" spans="1:86" x14ac:dyDescent="0.25">
      <c r="A2268"/>
      <c r="B2268"/>
      <c r="D2268"/>
      <c r="AL2268">
        <f t="shared" si="245"/>
        <v>0</v>
      </c>
      <c r="AQ2268">
        <f t="shared" si="246"/>
        <v>0</v>
      </c>
      <c r="AR2268" t="str">
        <f>IFERROR(IF(OR(AP2268=338,AP2268=340,AP2268=341,AP2268=342,AP2268="342A",AP2268="342B"),PorcenRet(AP2268,AT2268,AU2268),INDEX(PORCENTAJEBUSCAR,MATCH(AP2268,CódigoRET,0),4)*1),"")</f>
        <v/>
      </c>
      <c r="AS2268">
        <f t="shared" si="247"/>
        <v>0</v>
      </c>
      <c r="BF2268" t="str">
        <f>IFERROR(IF(OR(BD2268=338,BD2268=340,BD2268=341,BD2268=342,BD2268="342A",BD2268="342B"),PorcenRet(BD2268,BH2268,BI2268),INDEX(PORCENTAJEBUSCAR,MATCH(BD2268,CódigoRET,0),4)*1),"")</f>
        <v/>
      </c>
      <c r="BG2268">
        <f t="shared" si="248"/>
        <v>0</v>
      </c>
      <c r="BO2268">
        <f t="shared" si="249"/>
        <v>0</v>
      </c>
      <c r="CC2268">
        <f t="shared" si="250"/>
        <v>0</v>
      </c>
      <c r="CD2268">
        <f t="shared" si="251"/>
        <v>0</v>
      </c>
      <c r="CG2268">
        <f ca="1">IFERROR(INDIRECT("IVA!X"&amp;MATCH(MID(COMPRAS!C2168,1,2)&amp;MID(COMPRAS!F2168,1,2)&amp;MID(COMPRAS!D2168,1,2),IVA!W:W,0)),"SIN COD.")</f>
        <v>0</v>
      </c>
      <c r="CH2268">
        <f ca="1">IFERROR(INDIRECT("IVA!Y"&amp;MATCH(MID(COMPRAS!C2168,1,2)&amp;MID(COMPRAS!F2168,1,2)&amp;MID(COMPRAS!D2168,1,2),IVA!W:W,0)),"SIN COD.")</f>
        <v>0</v>
      </c>
    </row>
    <row r="2269" spans="1:86" x14ac:dyDescent="0.25">
      <c r="A2269"/>
      <c r="B2269"/>
      <c r="D2269"/>
      <c r="AL2269">
        <f t="shared" si="245"/>
        <v>0</v>
      </c>
      <c r="AQ2269">
        <f t="shared" si="246"/>
        <v>0</v>
      </c>
      <c r="AR2269" t="str">
        <f>IFERROR(IF(OR(AP2269=338,AP2269=340,AP2269=341,AP2269=342,AP2269="342A",AP2269="342B"),PorcenRet(AP2269,AT2269,AU2269),INDEX(PORCENTAJEBUSCAR,MATCH(AP2269,CódigoRET,0),4)*1),"")</f>
        <v/>
      </c>
      <c r="AS2269">
        <f t="shared" si="247"/>
        <v>0</v>
      </c>
      <c r="BF2269" t="str">
        <f>IFERROR(IF(OR(BD2269=338,BD2269=340,BD2269=341,BD2269=342,BD2269="342A",BD2269="342B"),PorcenRet(BD2269,BH2269,BI2269),INDEX(PORCENTAJEBUSCAR,MATCH(BD2269,CódigoRET,0),4)*1),"")</f>
        <v/>
      </c>
      <c r="BG2269">
        <f t="shared" si="248"/>
        <v>0</v>
      </c>
      <c r="BO2269">
        <f t="shared" si="249"/>
        <v>0</v>
      </c>
      <c r="CC2269">
        <f t="shared" si="250"/>
        <v>0</v>
      </c>
      <c r="CD2269">
        <f t="shared" si="251"/>
        <v>0</v>
      </c>
      <c r="CG2269">
        <f ca="1">IFERROR(INDIRECT("IVA!X"&amp;MATCH(MID(COMPRAS!C2169,1,2)&amp;MID(COMPRAS!F2169,1,2)&amp;MID(COMPRAS!D2169,1,2),IVA!W:W,0)),"SIN COD.")</f>
        <v>0</v>
      </c>
      <c r="CH2269">
        <f ca="1">IFERROR(INDIRECT("IVA!Y"&amp;MATCH(MID(COMPRAS!C2169,1,2)&amp;MID(COMPRAS!F2169,1,2)&amp;MID(COMPRAS!D2169,1,2),IVA!W:W,0)),"SIN COD.")</f>
        <v>0</v>
      </c>
    </row>
    <row r="2270" spans="1:86" x14ac:dyDescent="0.25">
      <c r="A2270"/>
      <c r="B2270"/>
      <c r="D2270"/>
      <c r="AL2270">
        <f t="shared" si="245"/>
        <v>0</v>
      </c>
      <c r="AQ2270">
        <f t="shared" si="246"/>
        <v>0</v>
      </c>
      <c r="AR2270" t="str">
        <f>IFERROR(IF(OR(AP2270=338,AP2270=340,AP2270=341,AP2270=342,AP2270="342A",AP2270="342B"),PorcenRet(AP2270,AT2270,AU2270),INDEX(PORCENTAJEBUSCAR,MATCH(AP2270,CódigoRET,0),4)*1),"")</f>
        <v/>
      </c>
      <c r="AS2270">
        <f t="shared" si="247"/>
        <v>0</v>
      </c>
      <c r="BF2270" t="str">
        <f>IFERROR(IF(OR(BD2270=338,BD2270=340,BD2270=341,BD2270=342,BD2270="342A",BD2270="342B"),PorcenRet(BD2270,BH2270,BI2270),INDEX(PORCENTAJEBUSCAR,MATCH(BD2270,CódigoRET,0),4)*1),"")</f>
        <v/>
      </c>
      <c r="BG2270">
        <f t="shared" si="248"/>
        <v>0</v>
      </c>
      <c r="BO2270">
        <f t="shared" si="249"/>
        <v>0</v>
      </c>
      <c r="CC2270">
        <f t="shared" si="250"/>
        <v>0</v>
      </c>
      <c r="CD2270">
        <f t="shared" si="251"/>
        <v>0</v>
      </c>
      <c r="CG2270">
        <f ca="1">IFERROR(INDIRECT("IVA!X"&amp;MATCH(MID(COMPRAS!C2170,1,2)&amp;MID(COMPRAS!F2170,1,2)&amp;MID(COMPRAS!D2170,1,2),IVA!W:W,0)),"SIN COD.")</f>
        <v>0</v>
      </c>
      <c r="CH2270">
        <f ca="1">IFERROR(INDIRECT("IVA!Y"&amp;MATCH(MID(COMPRAS!C2170,1,2)&amp;MID(COMPRAS!F2170,1,2)&amp;MID(COMPRAS!D2170,1,2),IVA!W:W,0)),"SIN COD.")</f>
        <v>0</v>
      </c>
    </row>
    <row r="2271" spans="1:86" x14ac:dyDescent="0.25">
      <c r="A2271"/>
      <c r="B2271"/>
      <c r="D2271"/>
      <c r="AL2271">
        <f t="shared" si="245"/>
        <v>0</v>
      </c>
      <c r="AQ2271">
        <f t="shared" si="246"/>
        <v>0</v>
      </c>
      <c r="AR2271" t="str">
        <f>IFERROR(IF(OR(AP2271=338,AP2271=340,AP2271=341,AP2271=342,AP2271="342A",AP2271="342B"),PorcenRet(AP2271,AT2271,AU2271),INDEX(PORCENTAJEBUSCAR,MATCH(AP2271,CódigoRET,0),4)*1),"")</f>
        <v/>
      </c>
      <c r="AS2271">
        <f t="shared" si="247"/>
        <v>0</v>
      </c>
      <c r="BF2271" t="str">
        <f>IFERROR(IF(OR(BD2271=338,BD2271=340,BD2271=341,BD2271=342,BD2271="342A",BD2271="342B"),PorcenRet(BD2271,BH2271,BI2271),INDEX(PORCENTAJEBUSCAR,MATCH(BD2271,CódigoRET,0),4)*1),"")</f>
        <v/>
      </c>
      <c r="BG2271">
        <f t="shared" si="248"/>
        <v>0</v>
      </c>
      <c r="BO2271">
        <f t="shared" si="249"/>
        <v>0</v>
      </c>
      <c r="CC2271">
        <f t="shared" si="250"/>
        <v>0</v>
      </c>
      <c r="CD2271">
        <f t="shared" si="251"/>
        <v>0</v>
      </c>
      <c r="CG2271">
        <f ca="1">IFERROR(INDIRECT("IVA!X"&amp;MATCH(MID(COMPRAS!C2171,1,2)&amp;MID(COMPRAS!F2171,1,2)&amp;MID(COMPRAS!D2171,1,2),IVA!W:W,0)),"SIN COD.")</f>
        <v>0</v>
      </c>
      <c r="CH2271">
        <f ca="1">IFERROR(INDIRECT("IVA!Y"&amp;MATCH(MID(COMPRAS!C2171,1,2)&amp;MID(COMPRAS!F2171,1,2)&amp;MID(COMPRAS!D2171,1,2),IVA!W:W,0)),"SIN COD.")</f>
        <v>0</v>
      </c>
    </row>
    <row r="2272" spans="1:86" x14ac:dyDescent="0.25">
      <c r="A2272"/>
      <c r="B2272"/>
      <c r="D2272"/>
      <c r="AL2272">
        <f t="shared" si="245"/>
        <v>0</v>
      </c>
      <c r="AQ2272">
        <f t="shared" si="246"/>
        <v>0</v>
      </c>
      <c r="AR2272" t="str">
        <f>IFERROR(IF(OR(AP2272=338,AP2272=340,AP2272=341,AP2272=342,AP2272="342A",AP2272="342B"),PorcenRet(AP2272,AT2272,AU2272),INDEX(PORCENTAJEBUSCAR,MATCH(AP2272,CódigoRET,0),4)*1),"")</f>
        <v/>
      </c>
      <c r="AS2272">
        <f t="shared" si="247"/>
        <v>0</v>
      </c>
      <c r="BF2272" t="str">
        <f>IFERROR(IF(OR(BD2272=338,BD2272=340,BD2272=341,BD2272=342,BD2272="342A",BD2272="342B"),PorcenRet(BD2272,BH2272,BI2272),INDEX(PORCENTAJEBUSCAR,MATCH(BD2272,CódigoRET,0),4)*1),"")</f>
        <v/>
      </c>
      <c r="BG2272">
        <f t="shared" si="248"/>
        <v>0</v>
      </c>
      <c r="BO2272">
        <f t="shared" si="249"/>
        <v>0</v>
      </c>
      <c r="CC2272">
        <f t="shared" si="250"/>
        <v>0</v>
      </c>
      <c r="CD2272">
        <f t="shared" si="251"/>
        <v>0</v>
      </c>
      <c r="CG2272">
        <f ca="1">IFERROR(INDIRECT("IVA!X"&amp;MATCH(MID(COMPRAS!C2172,1,2)&amp;MID(COMPRAS!F2172,1,2)&amp;MID(COMPRAS!D2172,1,2),IVA!W:W,0)),"SIN COD.")</f>
        <v>0</v>
      </c>
      <c r="CH2272">
        <f ca="1">IFERROR(INDIRECT("IVA!Y"&amp;MATCH(MID(COMPRAS!C2172,1,2)&amp;MID(COMPRAS!F2172,1,2)&amp;MID(COMPRAS!D2172,1,2),IVA!W:W,0)),"SIN COD.")</f>
        <v>0</v>
      </c>
    </row>
    <row r="2273" spans="1:86" x14ac:dyDescent="0.25">
      <c r="A2273"/>
      <c r="B2273"/>
      <c r="D2273"/>
      <c r="AL2273">
        <f t="shared" si="245"/>
        <v>0</v>
      </c>
      <c r="AQ2273">
        <f t="shared" si="246"/>
        <v>0</v>
      </c>
      <c r="AR2273" t="str">
        <f>IFERROR(IF(OR(AP2273=338,AP2273=340,AP2273=341,AP2273=342,AP2273="342A",AP2273="342B"),PorcenRet(AP2273,AT2273,AU2273),INDEX(PORCENTAJEBUSCAR,MATCH(AP2273,CódigoRET,0),4)*1),"")</f>
        <v/>
      </c>
      <c r="AS2273">
        <f t="shared" si="247"/>
        <v>0</v>
      </c>
      <c r="BF2273" t="str">
        <f>IFERROR(IF(OR(BD2273=338,BD2273=340,BD2273=341,BD2273=342,BD2273="342A",BD2273="342B"),PorcenRet(BD2273,BH2273,BI2273),INDEX(PORCENTAJEBUSCAR,MATCH(BD2273,CódigoRET,0),4)*1),"")</f>
        <v/>
      </c>
      <c r="BG2273">
        <f t="shared" si="248"/>
        <v>0</v>
      </c>
      <c r="BO2273">
        <f t="shared" si="249"/>
        <v>0</v>
      </c>
      <c r="CC2273">
        <f t="shared" si="250"/>
        <v>0</v>
      </c>
      <c r="CD2273">
        <f t="shared" si="251"/>
        <v>0</v>
      </c>
      <c r="CG2273">
        <f ca="1">IFERROR(INDIRECT("IVA!X"&amp;MATCH(MID(COMPRAS!C2173,1,2)&amp;MID(COMPRAS!F2173,1,2)&amp;MID(COMPRAS!D2173,1,2),IVA!W:W,0)),"SIN COD.")</f>
        <v>0</v>
      </c>
      <c r="CH2273">
        <f ca="1">IFERROR(INDIRECT("IVA!Y"&amp;MATCH(MID(COMPRAS!C2173,1,2)&amp;MID(COMPRAS!F2173,1,2)&amp;MID(COMPRAS!D2173,1,2),IVA!W:W,0)),"SIN COD.")</f>
        <v>0</v>
      </c>
    </row>
    <row r="2274" spans="1:86" x14ac:dyDescent="0.25">
      <c r="A2274"/>
      <c r="B2274"/>
      <c r="D2274"/>
      <c r="AL2274">
        <f t="shared" si="245"/>
        <v>0</v>
      </c>
      <c r="AQ2274">
        <f t="shared" si="246"/>
        <v>0</v>
      </c>
      <c r="AR2274" t="str">
        <f>IFERROR(IF(OR(AP2274=338,AP2274=340,AP2274=341,AP2274=342,AP2274="342A",AP2274="342B"),PorcenRet(AP2274,AT2274,AU2274),INDEX(PORCENTAJEBUSCAR,MATCH(AP2274,CódigoRET,0),4)*1),"")</f>
        <v/>
      </c>
      <c r="AS2274">
        <f t="shared" si="247"/>
        <v>0</v>
      </c>
      <c r="BF2274" t="str">
        <f>IFERROR(IF(OR(BD2274=338,BD2274=340,BD2274=341,BD2274=342,BD2274="342A",BD2274="342B"),PorcenRet(BD2274,BH2274,BI2274),INDEX(PORCENTAJEBUSCAR,MATCH(BD2274,CódigoRET,0),4)*1),"")</f>
        <v/>
      </c>
      <c r="BG2274">
        <f t="shared" si="248"/>
        <v>0</v>
      </c>
      <c r="BO2274">
        <f t="shared" si="249"/>
        <v>0</v>
      </c>
      <c r="CC2274">
        <f t="shared" si="250"/>
        <v>0</v>
      </c>
      <c r="CD2274">
        <f t="shared" si="251"/>
        <v>0</v>
      </c>
      <c r="CG2274">
        <f ca="1">IFERROR(INDIRECT("IVA!X"&amp;MATCH(MID(COMPRAS!C2174,1,2)&amp;MID(COMPRAS!F2174,1,2)&amp;MID(COMPRAS!D2174,1,2),IVA!W:W,0)),"SIN COD.")</f>
        <v>0</v>
      </c>
      <c r="CH2274">
        <f ca="1">IFERROR(INDIRECT("IVA!Y"&amp;MATCH(MID(COMPRAS!C2174,1,2)&amp;MID(COMPRAS!F2174,1,2)&amp;MID(COMPRAS!D2174,1,2),IVA!W:W,0)),"SIN COD.")</f>
        <v>0</v>
      </c>
    </row>
    <row r="2275" spans="1:86" x14ac:dyDescent="0.25">
      <c r="A2275"/>
      <c r="B2275"/>
      <c r="D2275"/>
      <c r="AL2275">
        <f t="shared" si="245"/>
        <v>0</v>
      </c>
      <c r="AQ2275">
        <f t="shared" si="246"/>
        <v>0</v>
      </c>
      <c r="AR2275" t="str">
        <f>IFERROR(IF(OR(AP2275=338,AP2275=340,AP2275=341,AP2275=342,AP2275="342A",AP2275="342B"),PorcenRet(AP2275,AT2275,AU2275),INDEX(PORCENTAJEBUSCAR,MATCH(AP2275,CódigoRET,0),4)*1),"")</f>
        <v/>
      </c>
      <c r="AS2275">
        <f t="shared" si="247"/>
        <v>0</v>
      </c>
      <c r="BF2275" t="str">
        <f>IFERROR(IF(OR(BD2275=338,BD2275=340,BD2275=341,BD2275=342,BD2275="342A",BD2275="342B"),PorcenRet(BD2275,BH2275,BI2275),INDEX(PORCENTAJEBUSCAR,MATCH(BD2275,CódigoRET,0),4)*1),"")</f>
        <v/>
      </c>
      <c r="BG2275">
        <f t="shared" si="248"/>
        <v>0</v>
      </c>
      <c r="BO2275">
        <f t="shared" si="249"/>
        <v>0</v>
      </c>
      <c r="CC2275">
        <f t="shared" si="250"/>
        <v>0</v>
      </c>
      <c r="CD2275">
        <f t="shared" si="251"/>
        <v>0</v>
      </c>
      <c r="CG2275">
        <f ca="1">IFERROR(INDIRECT("IVA!X"&amp;MATCH(MID(COMPRAS!C2175,1,2)&amp;MID(COMPRAS!F2175,1,2)&amp;MID(COMPRAS!D2175,1,2),IVA!W:W,0)),"SIN COD.")</f>
        <v>0</v>
      </c>
      <c r="CH2275">
        <f ca="1">IFERROR(INDIRECT("IVA!Y"&amp;MATCH(MID(COMPRAS!C2175,1,2)&amp;MID(COMPRAS!F2175,1,2)&amp;MID(COMPRAS!D2175,1,2),IVA!W:W,0)),"SIN COD.")</f>
        <v>0</v>
      </c>
    </row>
    <row r="2276" spans="1:86" x14ac:dyDescent="0.25">
      <c r="A2276"/>
      <c r="B2276"/>
      <c r="D2276"/>
      <c r="AL2276">
        <f t="shared" si="245"/>
        <v>0</v>
      </c>
      <c r="AQ2276">
        <f t="shared" si="246"/>
        <v>0</v>
      </c>
      <c r="AR2276" t="str">
        <f>IFERROR(IF(OR(AP2276=338,AP2276=340,AP2276=341,AP2276=342,AP2276="342A",AP2276="342B"),PorcenRet(AP2276,AT2276,AU2276),INDEX(PORCENTAJEBUSCAR,MATCH(AP2276,CódigoRET,0),4)*1),"")</f>
        <v/>
      </c>
      <c r="AS2276">
        <f t="shared" si="247"/>
        <v>0</v>
      </c>
      <c r="BF2276" t="str">
        <f>IFERROR(IF(OR(BD2276=338,BD2276=340,BD2276=341,BD2276=342,BD2276="342A",BD2276="342B"),PorcenRet(BD2276,BH2276,BI2276),INDEX(PORCENTAJEBUSCAR,MATCH(BD2276,CódigoRET,0),4)*1),"")</f>
        <v/>
      </c>
      <c r="BG2276">
        <f t="shared" si="248"/>
        <v>0</v>
      </c>
      <c r="BO2276">
        <f t="shared" si="249"/>
        <v>0</v>
      </c>
      <c r="CC2276">
        <f t="shared" si="250"/>
        <v>0</v>
      </c>
      <c r="CD2276">
        <f t="shared" si="251"/>
        <v>0</v>
      </c>
      <c r="CG2276">
        <f ca="1">IFERROR(INDIRECT("IVA!X"&amp;MATCH(MID(COMPRAS!C2176,1,2)&amp;MID(COMPRAS!F2176,1,2)&amp;MID(COMPRAS!D2176,1,2),IVA!W:W,0)),"SIN COD.")</f>
        <v>0</v>
      </c>
      <c r="CH2276">
        <f ca="1">IFERROR(INDIRECT("IVA!Y"&amp;MATCH(MID(COMPRAS!C2176,1,2)&amp;MID(COMPRAS!F2176,1,2)&amp;MID(COMPRAS!D2176,1,2),IVA!W:W,0)),"SIN COD.")</f>
        <v>0</v>
      </c>
    </row>
    <row r="2277" spans="1:86" x14ac:dyDescent="0.25">
      <c r="A2277"/>
      <c r="B2277"/>
      <c r="D2277"/>
      <c r="AL2277">
        <f t="shared" si="245"/>
        <v>0</v>
      </c>
      <c r="AQ2277">
        <f t="shared" si="246"/>
        <v>0</v>
      </c>
      <c r="AR2277" t="str">
        <f>IFERROR(IF(OR(AP2277=338,AP2277=340,AP2277=341,AP2277=342,AP2277="342A",AP2277="342B"),PorcenRet(AP2277,AT2277,AU2277),INDEX(PORCENTAJEBUSCAR,MATCH(AP2277,CódigoRET,0),4)*1),"")</f>
        <v/>
      </c>
      <c r="AS2277">
        <f t="shared" si="247"/>
        <v>0</v>
      </c>
      <c r="BF2277" t="str">
        <f>IFERROR(IF(OR(BD2277=338,BD2277=340,BD2277=341,BD2277=342,BD2277="342A",BD2277="342B"),PorcenRet(BD2277,BH2277,BI2277),INDEX(PORCENTAJEBUSCAR,MATCH(BD2277,CódigoRET,0),4)*1),"")</f>
        <v/>
      </c>
      <c r="BG2277">
        <f t="shared" si="248"/>
        <v>0</v>
      </c>
      <c r="BO2277">
        <f t="shared" si="249"/>
        <v>0</v>
      </c>
      <c r="CC2277">
        <f t="shared" si="250"/>
        <v>0</v>
      </c>
      <c r="CD2277">
        <f t="shared" si="251"/>
        <v>0</v>
      </c>
      <c r="CG2277">
        <f ca="1">IFERROR(INDIRECT("IVA!X"&amp;MATCH(MID(COMPRAS!C2177,1,2)&amp;MID(COMPRAS!F2177,1,2)&amp;MID(COMPRAS!D2177,1,2),IVA!W:W,0)),"SIN COD.")</f>
        <v>0</v>
      </c>
      <c r="CH2277">
        <f ca="1">IFERROR(INDIRECT("IVA!Y"&amp;MATCH(MID(COMPRAS!C2177,1,2)&amp;MID(COMPRAS!F2177,1,2)&amp;MID(COMPRAS!D2177,1,2),IVA!W:W,0)),"SIN COD.")</f>
        <v>0</v>
      </c>
    </row>
    <row r="2278" spans="1:86" x14ac:dyDescent="0.25">
      <c r="A2278"/>
      <c r="B2278"/>
      <c r="D2278"/>
      <c r="AL2278">
        <f t="shared" si="245"/>
        <v>0</v>
      </c>
      <c r="AQ2278">
        <f t="shared" si="246"/>
        <v>0</v>
      </c>
      <c r="AR2278" t="str">
        <f>IFERROR(IF(OR(AP2278=338,AP2278=340,AP2278=341,AP2278=342,AP2278="342A",AP2278="342B"),PorcenRet(AP2278,AT2278,AU2278),INDEX(PORCENTAJEBUSCAR,MATCH(AP2278,CódigoRET,0),4)*1),"")</f>
        <v/>
      </c>
      <c r="AS2278">
        <f t="shared" si="247"/>
        <v>0</v>
      </c>
      <c r="BF2278" t="str">
        <f>IFERROR(IF(OR(BD2278=338,BD2278=340,BD2278=341,BD2278=342,BD2278="342A",BD2278="342B"),PorcenRet(BD2278,BH2278,BI2278),INDEX(PORCENTAJEBUSCAR,MATCH(BD2278,CódigoRET,0),4)*1),"")</f>
        <v/>
      </c>
      <c r="BG2278">
        <f t="shared" si="248"/>
        <v>0</v>
      </c>
      <c r="BO2278">
        <f t="shared" si="249"/>
        <v>0</v>
      </c>
      <c r="CC2278">
        <f t="shared" si="250"/>
        <v>0</v>
      </c>
      <c r="CD2278">
        <f t="shared" si="251"/>
        <v>0</v>
      </c>
      <c r="CG2278">
        <f ca="1">IFERROR(INDIRECT("IVA!X"&amp;MATCH(MID(COMPRAS!C2178,1,2)&amp;MID(COMPRAS!F2178,1,2)&amp;MID(COMPRAS!D2178,1,2),IVA!W:W,0)),"SIN COD.")</f>
        <v>0</v>
      </c>
      <c r="CH2278">
        <f ca="1">IFERROR(INDIRECT("IVA!Y"&amp;MATCH(MID(COMPRAS!C2178,1,2)&amp;MID(COMPRAS!F2178,1,2)&amp;MID(COMPRAS!D2178,1,2),IVA!W:W,0)),"SIN COD.")</f>
        <v>0</v>
      </c>
    </row>
    <row r="2279" spans="1:86" x14ac:dyDescent="0.25">
      <c r="A2279"/>
      <c r="B2279"/>
      <c r="D2279"/>
      <c r="AL2279">
        <f t="shared" si="245"/>
        <v>0</v>
      </c>
      <c r="AQ2279">
        <f t="shared" si="246"/>
        <v>0</v>
      </c>
      <c r="AR2279" t="str">
        <f>IFERROR(IF(OR(AP2279=338,AP2279=340,AP2279=341,AP2279=342,AP2279="342A",AP2279="342B"),PorcenRet(AP2279,AT2279,AU2279),INDEX(PORCENTAJEBUSCAR,MATCH(AP2279,CódigoRET,0),4)*1),"")</f>
        <v/>
      </c>
      <c r="AS2279">
        <f t="shared" si="247"/>
        <v>0</v>
      </c>
      <c r="BF2279" t="str">
        <f>IFERROR(IF(OR(BD2279=338,BD2279=340,BD2279=341,BD2279=342,BD2279="342A",BD2279="342B"),PorcenRet(BD2279,BH2279,BI2279),INDEX(PORCENTAJEBUSCAR,MATCH(BD2279,CódigoRET,0),4)*1),"")</f>
        <v/>
      </c>
      <c r="BG2279">
        <f t="shared" si="248"/>
        <v>0</v>
      </c>
      <c r="BO2279">
        <f t="shared" si="249"/>
        <v>0</v>
      </c>
      <c r="CC2279">
        <f t="shared" si="250"/>
        <v>0</v>
      </c>
      <c r="CD2279">
        <f t="shared" si="251"/>
        <v>0</v>
      </c>
      <c r="CG2279">
        <f ca="1">IFERROR(INDIRECT("IVA!X"&amp;MATCH(MID(COMPRAS!C2179,1,2)&amp;MID(COMPRAS!F2179,1,2)&amp;MID(COMPRAS!D2179,1,2),IVA!W:W,0)),"SIN COD.")</f>
        <v>0</v>
      </c>
      <c r="CH2279">
        <f ca="1">IFERROR(INDIRECT("IVA!Y"&amp;MATCH(MID(COMPRAS!C2179,1,2)&amp;MID(COMPRAS!F2179,1,2)&amp;MID(COMPRAS!D2179,1,2),IVA!W:W,0)),"SIN COD.")</f>
        <v>0</v>
      </c>
    </row>
    <row r="2280" spans="1:86" x14ac:dyDescent="0.25">
      <c r="A2280"/>
      <c r="B2280"/>
      <c r="D2280"/>
      <c r="AL2280">
        <f t="shared" si="245"/>
        <v>0</v>
      </c>
      <c r="AQ2280">
        <f t="shared" si="246"/>
        <v>0</v>
      </c>
      <c r="AR2280" t="str">
        <f>IFERROR(IF(OR(AP2280=338,AP2280=340,AP2280=341,AP2280=342,AP2280="342A",AP2280="342B"),PorcenRet(AP2280,AT2280,AU2280),INDEX(PORCENTAJEBUSCAR,MATCH(AP2280,CódigoRET,0),4)*1),"")</f>
        <v/>
      </c>
      <c r="AS2280">
        <f t="shared" si="247"/>
        <v>0</v>
      </c>
      <c r="BF2280" t="str">
        <f>IFERROR(IF(OR(BD2280=338,BD2280=340,BD2280=341,BD2280=342,BD2280="342A",BD2280="342B"),PorcenRet(BD2280,BH2280,BI2280),INDEX(PORCENTAJEBUSCAR,MATCH(BD2280,CódigoRET,0),4)*1),"")</f>
        <v/>
      </c>
      <c r="BG2280">
        <f t="shared" si="248"/>
        <v>0</v>
      </c>
      <c r="BO2280">
        <f t="shared" si="249"/>
        <v>0</v>
      </c>
      <c r="CC2280">
        <f t="shared" si="250"/>
        <v>0</v>
      </c>
      <c r="CD2280">
        <f t="shared" si="251"/>
        <v>0</v>
      </c>
      <c r="CG2280">
        <f ca="1">IFERROR(INDIRECT("IVA!X"&amp;MATCH(MID(COMPRAS!C2180,1,2)&amp;MID(COMPRAS!F2180,1,2)&amp;MID(COMPRAS!D2180,1,2),IVA!W:W,0)),"SIN COD.")</f>
        <v>0</v>
      </c>
      <c r="CH2280">
        <f ca="1">IFERROR(INDIRECT("IVA!Y"&amp;MATCH(MID(COMPRAS!C2180,1,2)&amp;MID(COMPRAS!F2180,1,2)&amp;MID(COMPRAS!D2180,1,2),IVA!W:W,0)),"SIN COD.")</f>
        <v>0</v>
      </c>
    </row>
    <row r="2281" spans="1:86" x14ac:dyDescent="0.25">
      <c r="A2281"/>
      <c r="B2281"/>
      <c r="D2281"/>
      <c r="AL2281">
        <f t="shared" si="245"/>
        <v>0</v>
      </c>
      <c r="AQ2281">
        <f t="shared" si="246"/>
        <v>0</v>
      </c>
      <c r="AR2281" t="str">
        <f>IFERROR(IF(OR(AP2281=338,AP2281=340,AP2281=341,AP2281=342,AP2281="342A",AP2281="342B"),PorcenRet(AP2281,AT2281,AU2281),INDEX(PORCENTAJEBUSCAR,MATCH(AP2281,CódigoRET,0),4)*1),"")</f>
        <v/>
      </c>
      <c r="AS2281">
        <f t="shared" si="247"/>
        <v>0</v>
      </c>
      <c r="BF2281" t="str">
        <f>IFERROR(IF(OR(BD2281=338,BD2281=340,BD2281=341,BD2281=342,BD2281="342A",BD2281="342B"),PorcenRet(BD2281,BH2281,BI2281),INDEX(PORCENTAJEBUSCAR,MATCH(BD2281,CódigoRET,0),4)*1),"")</f>
        <v/>
      </c>
      <c r="BG2281">
        <f t="shared" si="248"/>
        <v>0</v>
      </c>
      <c r="BO2281">
        <f t="shared" si="249"/>
        <v>0</v>
      </c>
      <c r="CC2281">
        <f t="shared" si="250"/>
        <v>0</v>
      </c>
      <c r="CD2281">
        <f t="shared" si="251"/>
        <v>0</v>
      </c>
      <c r="CG2281">
        <f ca="1">IFERROR(INDIRECT("IVA!X"&amp;MATCH(MID(COMPRAS!C2181,1,2)&amp;MID(COMPRAS!F2181,1,2)&amp;MID(COMPRAS!D2181,1,2),IVA!W:W,0)),"SIN COD.")</f>
        <v>0</v>
      </c>
      <c r="CH2281">
        <f ca="1">IFERROR(INDIRECT("IVA!Y"&amp;MATCH(MID(COMPRAS!C2181,1,2)&amp;MID(COMPRAS!F2181,1,2)&amp;MID(COMPRAS!D2181,1,2),IVA!W:W,0)),"SIN COD.")</f>
        <v>0</v>
      </c>
    </row>
    <row r="2282" spans="1:86" x14ac:dyDescent="0.25">
      <c r="A2282"/>
      <c r="B2282"/>
      <c r="D2282"/>
      <c r="AL2282">
        <f t="shared" si="245"/>
        <v>0</v>
      </c>
      <c r="AQ2282">
        <f t="shared" si="246"/>
        <v>0</v>
      </c>
      <c r="AR2282" t="str">
        <f>IFERROR(IF(OR(AP2282=338,AP2282=340,AP2282=341,AP2282=342,AP2282="342A",AP2282="342B"),PorcenRet(AP2282,AT2282,AU2282),INDEX(PORCENTAJEBUSCAR,MATCH(AP2282,CódigoRET,0),4)*1),"")</f>
        <v/>
      </c>
      <c r="AS2282">
        <f t="shared" si="247"/>
        <v>0</v>
      </c>
      <c r="BF2282" t="str">
        <f>IFERROR(IF(OR(BD2282=338,BD2282=340,BD2282=341,BD2282=342,BD2282="342A",BD2282="342B"),PorcenRet(BD2282,BH2282,BI2282),INDEX(PORCENTAJEBUSCAR,MATCH(BD2282,CódigoRET,0),4)*1),"")</f>
        <v/>
      </c>
      <c r="BG2282">
        <f t="shared" si="248"/>
        <v>0</v>
      </c>
      <c r="BO2282">
        <f t="shared" si="249"/>
        <v>0</v>
      </c>
      <c r="CC2282">
        <f t="shared" si="250"/>
        <v>0</v>
      </c>
      <c r="CD2282">
        <f t="shared" si="251"/>
        <v>0</v>
      </c>
      <c r="CG2282">
        <f ca="1">IFERROR(INDIRECT("IVA!X"&amp;MATCH(MID(COMPRAS!C2182,1,2)&amp;MID(COMPRAS!F2182,1,2)&amp;MID(COMPRAS!D2182,1,2),IVA!W:W,0)),"SIN COD.")</f>
        <v>0</v>
      </c>
      <c r="CH2282">
        <f ca="1">IFERROR(INDIRECT("IVA!Y"&amp;MATCH(MID(COMPRAS!C2182,1,2)&amp;MID(COMPRAS!F2182,1,2)&amp;MID(COMPRAS!D2182,1,2),IVA!W:W,0)),"SIN COD.")</f>
        <v>0</v>
      </c>
    </row>
    <row r="2283" spans="1:86" x14ac:dyDescent="0.25">
      <c r="A2283"/>
      <c r="B2283"/>
      <c r="D2283"/>
      <c r="AL2283">
        <f t="shared" si="245"/>
        <v>0</v>
      </c>
      <c r="AQ2283">
        <f t="shared" si="246"/>
        <v>0</v>
      </c>
      <c r="AR2283" t="str">
        <f>IFERROR(IF(OR(AP2283=338,AP2283=340,AP2283=341,AP2283=342,AP2283="342A",AP2283="342B"),PorcenRet(AP2283,AT2283,AU2283),INDEX(PORCENTAJEBUSCAR,MATCH(AP2283,CódigoRET,0),4)*1),"")</f>
        <v/>
      </c>
      <c r="AS2283">
        <f t="shared" si="247"/>
        <v>0</v>
      </c>
      <c r="BF2283" t="str">
        <f>IFERROR(IF(OR(BD2283=338,BD2283=340,BD2283=341,BD2283=342,BD2283="342A",BD2283="342B"),PorcenRet(BD2283,BH2283,BI2283),INDEX(PORCENTAJEBUSCAR,MATCH(BD2283,CódigoRET,0),4)*1),"")</f>
        <v/>
      </c>
      <c r="BG2283">
        <f t="shared" si="248"/>
        <v>0</v>
      </c>
      <c r="BO2283">
        <f t="shared" si="249"/>
        <v>0</v>
      </c>
      <c r="CC2283">
        <f t="shared" si="250"/>
        <v>0</v>
      </c>
      <c r="CD2283">
        <f t="shared" si="251"/>
        <v>0</v>
      </c>
      <c r="CG2283">
        <f ca="1">IFERROR(INDIRECT("IVA!X"&amp;MATCH(MID(COMPRAS!C2183,1,2)&amp;MID(COMPRAS!F2183,1,2)&amp;MID(COMPRAS!D2183,1,2),IVA!W:W,0)),"SIN COD.")</f>
        <v>0</v>
      </c>
      <c r="CH2283">
        <f ca="1">IFERROR(INDIRECT("IVA!Y"&amp;MATCH(MID(COMPRAS!C2183,1,2)&amp;MID(COMPRAS!F2183,1,2)&amp;MID(COMPRAS!D2183,1,2),IVA!W:W,0)),"SIN COD.")</f>
        <v>0</v>
      </c>
    </row>
    <row r="2284" spans="1:86" x14ac:dyDescent="0.25">
      <c r="A2284"/>
      <c r="B2284"/>
      <c r="D2284"/>
      <c r="AL2284">
        <f t="shared" si="245"/>
        <v>0</v>
      </c>
      <c r="AQ2284">
        <f t="shared" si="246"/>
        <v>0</v>
      </c>
      <c r="AR2284" t="str">
        <f>IFERROR(IF(OR(AP2284=338,AP2284=340,AP2284=341,AP2284=342,AP2284="342A",AP2284="342B"),PorcenRet(AP2284,AT2284,AU2284),INDEX(PORCENTAJEBUSCAR,MATCH(AP2284,CódigoRET,0),4)*1),"")</f>
        <v/>
      </c>
      <c r="AS2284">
        <f t="shared" si="247"/>
        <v>0</v>
      </c>
      <c r="BF2284" t="str">
        <f>IFERROR(IF(OR(BD2284=338,BD2284=340,BD2284=341,BD2284=342,BD2284="342A",BD2284="342B"),PorcenRet(BD2284,BH2284,BI2284),INDEX(PORCENTAJEBUSCAR,MATCH(BD2284,CódigoRET,0),4)*1),"")</f>
        <v/>
      </c>
      <c r="BG2284">
        <f t="shared" si="248"/>
        <v>0</v>
      </c>
      <c r="BO2284">
        <f t="shared" si="249"/>
        <v>0</v>
      </c>
      <c r="CC2284">
        <f t="shared" si="250"/>
        <v>0</v>
      </c>
      <c r="CD2284">
        <f t="shared" si="251"/>
        <v>0</v>
      </c>
      <c r="CG2284">
        <f ca="1">IFERROR(INDIRECT("IVA!X"&amp;MATCH(MID(COMPRAS!C2184,1,2)&amp;MID(COMPRAS!F2184,1,2)&amp;MID(COMPRAS!D2184,1,2),IVA!W:W,0)),"SIN COD.")</f>
        <v>0</v>
      </c>
      <c r="CH2284">
        <f ca="1">IFERROR(INDIRECT("IVA!Y"&amp;MATCH(MID(COMPRAS!C2184,1,2)&amp;MID(COMPRAS!F2184,1,2)&amp;MID(COMPRAS!D2184,1,2),IVA!W:W,0)),"SIN COD.")</f>
        <v>0</v>
      </c>
    </row>
    <row r="2285" spans="1:86" x14ac:dyDescent="0.25">
      <c r="A2285"/>
      <c r="B2285"/>
      <c r="D2285"/>
      <c r="AL2285">
        <f t="shared" si="245"/>
        <v>0</v>
      </c>
      <c r="AQ2285">
        <f t="shared" si="246"/>
        <v>0</v>
      </c>
      <c r="AR2285" t="str">
        <f>IFERROR(IF(OR(AP2285=338,AP2285=340,AP2285=341,AP2285=342,AP2285="342A",AP2285="342B"),PorcenRet(AP2285,AT2285,AU2285),INDEX(PORCENTAJEBUSCAR,MATCH(AP2285,CódigoRET,0),4)*1),"")</f>
        <v/>
      </c>
      <c r="AS2285">
        <f t="shared" si="247"/>
        <v>0</v>
      </c>
      <c r="BF2285" t="str">
        <f>IFERROR(IF(OR(BD2285=338,BD2285=340,BD2285=341,BD2285=342,BD2285="342A",BD2285="342B"),PorcenRet(BD2285,BH2285,BI2285),INDEX(PORCENTAJEBUSCAR,MATCH(BD2285,CódigoRET,0),4)*1),"")</f>
        <v/>
      </c>
      <c r="BG2285">
        <f t="shared" si="248"/>
        <v>0</v>
      </c>
      <c r="BO2285">
        <f t="shared" si="249"/>
        <v>0</v>
      </c>
      <c r="CC2285">
        <f t="shared" si="250"/>
        <v>0</v>
      </c>
      <c r="CD2285">
        <f t="shared" si="251"/>
        <v>0</v>
      </c>
      <c r="CG2285">
        <f ca="1">IFERROR(INDIRECT("IVA!X"&amp;MATCH(MID(COMPRAS!C2185,1,2)&amp;MID(COMPRAS!F2185,1,2)&amp;MID(COMPRAS!D2185,1,2),IVA!W:W,0)),"SIN COD.")</f>
        <v>0</v>
      </c>
      <c r="CH2285">
        <f ca="1">IFERROR(INDIRECT("IVA!Y"&amp;MATCH(MID(COMPRAS!C2185,1,2)&amp;MID(COMPRAS!F2185,1,2)&amp;MID(COMPRAS!D2185,1,2),IVA!W:W,0)),"SIN COD.")</f>
        <v>0</v>
      </c>
    </row>
    <row r="2286" spans="1:86" x14ac:dyDescent="0.25">
      <c r="A2286"/>
      <c r="B2286"/>
      <c r="D2286"/>
      <c r="AL2286">
        <f t="shared" si="245"/>
        <v>0</v>
      </c>
      <c r="AQ2286">
        <f t="shared" si="246"/>
        <v>0</v>
      </c>
      <c r="AR2286" t="str">
        <f>IFERROR(IF(OR(AP2286=338,AP2286=340,AP2286=341,AP2286=342,AP2286="342A",AP2286="342B"),PorcenRet(AP2286,AT2286,AU2286),INDEX(PORCENTAJEBUSCAR,MATCH(AP2286,CódigoRET,0),4)*1),"")</f>
        <v/>
      </c>
      <c r="AS2286">
        <f t="shared" si="247"/>
        <v>0</v>
      </c>
      <c r="BF2286" t="str">
        <f>IFERROR(IF(OR(BD2286=338,BD2286=340,BD2286=341,BD2286=342,BD2286="342A",BD2286="342B"),PorcenRet(BD2286,BH2286,BI2286),INDEX(PORCENTAJEBUSCAR,MATCH(BD2286,CódigoRET,0),4)*1),"")</f>
        <v/>
      </c>
      <c r="BG2286">
        <f t="shared" si="248"/>
        <v>0</v>
      </c>
      <c r="BO2286">
        <f t="shared" si="249"/>
        <v>0</v>
      </c>
      <c r="CC2286">
        <f t="shared" si="250"/>
        <v>0</v>
      </c>
      <c r="CD2286">
        <f t="shared" si="251"/>
        <v>0</v>
      </c>
      <c r="CG2286">
        <f ca="1">IFERROR(INDIRECT("IVA!X"&amp;MATCH(MID(COMPRAS!C2186,1,2)&amp;MID(COMPRAS!F2186,1,2)&amp;MID(COMPRAS!D2186,1,2),IVA!W:W,0)),"SIN COD.")</f>
        <v>0</v>
      </c>
      <c r="CH2286">
        <f ca="1">IFERROR(INDIRECT("IVA!Y"&amp;MATCH(MID(COMPRAS!C2186,1,2)&amp;MID(COMPRAS!F2186,1,2)&amp;MID(COMPRAS!D2186,1,2),IVA!W:W,0)),"SIN COD.")</f>
        <v>0</v>
      </c>
    </row>
    <row r="2287" spans="1:86" x14ac:dyDescent="0.25">
      <c r="A2287"/>
      <c r="B2287"/>
      <c r="D2287"/>
      <c r="AL2287">
        <f t="shared" si="245"/>
        <v>0</v>
      </c>
      <c r="AQ2287">
        <f t="shared" si="246"/>
        <v>0</v>
      </c>
      <c r="AR2287" t="str">
        <f>IFERROR(IF(OR(AP2287=338,AP2287=340,AP2287=341,AP2287=342,AP2287="342A",AP2287="342B"),PorcenRet(AP2287,AT2287,AU2287),INDEX(PORCENTAJEBUSCAR,MATCH(AP2287,CódigoRET,0),4)*1),"")</f>
        <v/>
      </c>
      <c r="AS2287">
        <f t="shared" si="247"/>
        <v>0</v>
      </c>
      <c r="BF2287" t="str">
        <f>IFERROR(IF(OR(BD2287=338,BD2287=340,BD2287=341,BD2287=342,BD2287="342A",BD2287="342B"),PorcenRet(BD2287,BH2287,BI2287),INDEX(PORCENTAJEBUSCAR,MATCH(BD2287,CódigoRET,0),4)*1),"")</f>
        <v/>
      </c>
      <c r="BG2287">
        <f t="shared" si="248"/>
        <v>0</v>
      </c>
      <c r="BO2287">
        <f t="shared" si="249"/>
        <v>0</v>
      </c>
      <c r="CC2287">
        <f t="shared" si="250"/>
        <v>0</v>
      </c>
      <c r="CD2287">
        <f t="shared" si="251"/>
        <v>0</v>
      </c>
      <c r="CG2287">
        <f ca="1">IFERROR(INDIRECT("IVA!X"&amp;MATCH(MID(COMPRAS!C2187,1,2)&amp;MID(COMPRAS!F2187,1,2)&amp;MID(COMPRAS!D2187,1,2),IVA!W:W,0)),"SIN COD.")</f>
        <v>0</v>
      </c>
      <c r="CH2287">
        <f ca="1">IFERROR(INDIRECT("IVA!Y"&amp;MATCH(MID(COMPRAS!C2187,1,2)&amp;MID(COMPRAS!F2187,1,2)&amp;MID(COMPRAS!D2187,1,2),IVA!W:W,0)),"SIN COD.")</f>
        <v>0</v>
      </c>
    </row>
    <row r="2288" spans="1:86" x14ac:dyDescent="0.25">
      <c r="A2288"/>
      <c r="B2288"/>
      <c r="D2288"/>
      <c r="AL2288">
        <f t="shared" si="245"/>
        <v>0</v>
      </c>
      <c r="AQ2288">
        <f t="shared" si="246"/>
        <v>0</v>
      </c>
      <c r="AR2288" t="str">
        <f>IFERROR(IF(OR(AP2288=338,AP2288=340,AP2288=341,AP2288=342,AP2288="342A",AP2288="342B"),PorcenRet(AP2288,AT2288,AU2288),INDEX(PORCENTAJEBUSCAR,MATCH(AP2288,CódigoRET,0),4)*1),"")</f>
        <v/>
      </c>
      <c r="AS2288">
        <f t="shared" si="247"/>
        <v>0</v>
      </c>
      <c r="BF2288" t="str">
        <f>IFERROR(IF(OR(BD2288=338,BD2288=340,BD2288=341,BD2288=342,BD2288="342A",BD2288="342B"),PorcenRet(BD2288,BH2288,BI2288),INDEX(PORCENTAJEBUSCAR,MATCH(BD2288,CódigoRET,0),4)*1),"")</f>
        <v/>
      </c>
      <c r="BG2288">
        <f t="shared" si="248"/>
        <v>0</v>
      </c>
      <c r="BO2288">
        <f t="shared" si="249"/>
        <v>0</v>
      </c>
      <c r="CC2288">
        <f t="shared" si="250"/>
        <v>0</v>
      </c>
      <c r="CD2288">
        <f t="shared" si="251"/>
        <v>0</v>
      </c>
      <c r="CG2288">
        <f ca="1">IFERROR(INDIRECT("IVA!X"&amp;MATCH(MID(COMPRAS!C2188,1,2)&amp;MID(COMPRAS!F2188,1,2)&amp;MID(COMPRAS!D2188,1,2),IVA!W:W,0)),"SIN COD.")</f>
        <v>0</v>
      </c>
      <c r="CH2288">
        <f ca="1">IFERROR(INDIRECT("IVA!Y"&amp;MATCH(MID(COMPRAS!C2188,1,2)&amp;MID(COMPRAS!F2188,1,2)&amp;MID(COMPRAS!D2188,1,2),IVA!W:W,0)),"SIN COD.")</f>
        <v>0</v>
      </c>
    </row>
    <row r="2289" spans="1:86" x14ac:dyDescent="0.25">
      <c r="A2289"/>
      <c r="B2289"/>
      <c r="D2289"/>
      <c r="AL2289">
        <f t="shared" si="245"/>
        <v>0</v>
      </c>
      <c r="AQ2289">
        <f t="shared" si="246"/>
        <v>0</v>
      </c>
      <c r="AR2289" t="str">
        <f>IFERROR(IF(OR(AP2289=338,AP2289=340,AP2289=341,AP2289=342,AP2289="342A",AP2289="342B"),PorcenRet(AP2289,AT2289,AU2289),INDEX(PORCENTAJEBUSCAR,MATCH(AP2289,CódigoRET,0),4)*1),"")</f>
        <v/>
      </c>
      <c r="AS2289">
        <f t="shared" si="247"/>
        <v>0</v>
      </c>
      <c r="BF2289" t="str">
        <f>IFERROR(IF(OR(BD2289=338,BD2289=340,BD2289=341,BD2289=342,BD2289="342A",BD2289="342B"),PorcenRet(BD2289,BH2289,BI2289),INDEX(PORCENTAJEBUSCAR,MATCH(BD2289,CódigoRET,0),4)*1),"")</f>
        <v/>
      </c>
      <c r="BG2289">
        <f t="shared" si="248"/>
        <v>0</v>
      </c>
      <c r="BO2289">
        <f t="shared" si="249"/>
        <v>0</v>
      </c>
      <c r="CC2289">
        <f t="shared" si="250"/>
        <v>0</v>
      </c>
      <c r="CD2289">
        <f t="shared" si="251"/>
        <v>0</v>
      </c>
      <c r="CG2289">
        <f ca="1">IFERROR(INDIRECT("IVA!X"&amp;MATCH(MID(COMPRAS!C2189,1,2)&amp;MID(COMPRAS!F2189,1,2)&amp;MID(COMPRAS!D2189,1,2),IVA!W:W,0)),"SIN COD.")</f>
        <v>0</v>
      </c>
      <c r="CH2289">
        <f ca="1">IFERROR(INDIRECT("IVA!Y"&amp;MATCH(MID(COMPRAS!C2189,1,2)&amp;MID(COMPRAS!F2189,1,2)&amp;MID(COMPRAS!D2189,1,2),IVA!W:W,0)),"SIN COD.")</f>
        <v>0</v>
      </c>
    </row>
    <row r="2290" spans="1:86" x14ac:dyDescent="0.25">
      <c r="A2290"/>
      <c r="B2290"/>
      <c r="D2290"/>
      <c r="AL2290">
        <f t="shared" si="245"/>
        <v>0</v>
      </c>
      <c r="AQ2290">
        <f t="shared" si="246"/>
        <v>0</v>
      </c>
      <c r="AR2290" t="str">
        <f>IFERROR(IF(OR(AP2290=338,AP2290=340,AP2290=341,AP2290=342,AP2290="342A",AP2290="342B"),PorcenRet(AP2290,AT2290,AU2290),INDEX(PORCENTAJEBUSCAR,MATCH(AP2290,CódigoRET,0),4)*1),"")</f>
        <v/>
      </c>
      <c r="AS2290">
        <f t="shared" si="247"/>
        <v>0</v>
      </c>
      <c r="BF2290" t="str">
        <f>IFERROR(IF(OR(BD2290=338,BD2290=340,BD2290=341,BD2290=342,BD2290="342A",BD2290="342B"),PorcenRet(BD2290,BH2290,BI2290),INDEX(PORCENTAJEBUSCAR,MATCH(BD2290,CódigoRET,0),4)*1),"")</f>
        <v/>
      </c>
      <c r="BG2290">
        <f t="shared" si="248"/>
        <v>0</v>
      </c>
      <c r="BO2290">
        <f t="shared" si="249"/>
        <v>0</v>
      </c>
      <c r="CC2290">
        <f t="shared" si="250"/>
        <v>0</v>
      </c>
      <c r="CD2290">
        <f t="shared" si="251"/>
        <v>0</v>
      </c>
      <c r="CG2290">
        <f ca="1">IFERROR(INDIRECT("IVA!X"&amp;MATCH(MID(COMPRAS!C2190,1,2)&amp;MID(COMPRAS!F2190,1,2)&amp;MID(COMPRAS!D2190,1,2),IVA!W:W,0)),"SIN COD.")</f>
        <v>0</v>
      </c>
      <c r="CH2290">
        <f ca="1">IFERROR(INDIRECT("IVA!Y"&amp;MATCH(MID(COMPRAS!C2190,1,2)&amp;MID(COMPRAS!F2190,1,2)&amp;MID(COMPRAS!D2190,1,2),IVA!W:W,0)),"SIN COD.")</f>
        <v>0</v>
      </c>
    </row>
    <row r="2291" spans="1:86" x14ac:dyDescent="0.25">
      <c r="A2291"/>
      <c r="B2291"/>
      <c r="D2291"/>
      <c r="AL2291">
        <f t="shared" si="245"/>
        <v>0</v>
      </c>
      <c r="AQ2291">
        <f t="shared" si="246"/>
        <v>0</v>
      </c>
      <c r="AR2291" t="str">
        <f>IFERROR(IF(OR(AP2291=338,AP2291=340,AP2291=341,AP2291=342,AP2291="342A",AP2291="342B"),PorcenRet(AP2291,AT2291,AU2291),INDEX(PORCENTAJEBUSCAR,MATCH(AP2291,CódigoRET,0),4)*1),"")</f>
        <v/>
      </c>
      <c r="AS2291">
        <f t="shared" si="247"/>
        <v>0</v>
      </c>
      <c r="BF2291" t="str">
        <f>IFERROR(IF(OR(BD2291=338,BD2291=340,BD2291=341,BD2291=342,BD2291="342A",BD2291="342B"),PorcenRet(BD2291,BH2291,BI2291),INDEX(PORCENTAJEBUSCAR,MATCH(BD2291,CódigoRET,0),4)*1),"")</f>
        <v/>
      </c>
      <c r="BG2291">
        <f t="shared" si="248"/>
        <v>0</v>
      </c>
      <c r="BO2291">
        <f t="shared" si="249"/>
        <v>0</v>
      </c>
      <c r="CC2291">
        <f t="shared" si="250"/>
        <v>0</v>
      </c>
      <c r="CD2291">
        <f t="shared" si="251"/>
        <v>0</v>
      </c>
      <c r="CG2291">
        <f ca="1">IFERROR(INDIRECT("IVA!X"&amp;MATCH(MID(COMPRAS!C2191,1,2)&amp;MID(COMPRAS!F2191,1,2)&amp;MID(COMPRAS!D2191,1,2),IVA!W:W,0)),"SIN COD.")</f>
        <v>0</v>
      </c>
      <c r="CH2291">
        <f ca="1">IFERROR(INDIRECT("IVA!Y"&amp;MATCH(MID(COMPRAS!C2191,1,2)&amp;MID(COMPRAS!F2191,1,2)&amp;MID(COMPRAS!D2191,1,2),IVA!W:W,0)),"SIN COD.")</f>
        <v>0</v>
      </c>
    </row>
    <row r="2292" spans="1:86" x14ac:dyDescent="0.25">
      <c r="A2292"/>
      <c r="B2292"/>
      <c r="D2292"/>
      <c r="AL2292">
        <f t="shared" si="245"/>
        <v>0</v>
      </c>
      <c r="AQ2292">
        <f t="shared" si="246"/>
        <v>0</v>
      </c>
      <c r="AR2292" t="str">
        <f>IFERROR(IF(OR(AP2292=338,AP2292=340,AP2292=341,AP2292=342,AP2292="342A",AP2292="342B"),PorcenRet(AP2292,AT2292,AU2292),INDEX(PORCENTAJEBUSCAR,MATCH(AP2292,CódigoRET,0),4)*1),"")</f>
        <v/>
      </c>
      <c r="AS2292">
        <f t="shared" si="247"/>
        <v>0</v>
      </c>
      <c r="BF2292" t="str">
        <f>IFERROR(IF(OR(BD2292=338,BD2292=340,BD2292=341,BD2292=342,BD2292="342A",BD2292="342B"),PorcenRet(BD2292,BH2292,BI2292),INDEX(PORCENTAJEBUSCAR,MATCH(BD2292,CódigoRET,0),4)*1),"")</f>
        <v/>
      </c>
      <c r="BG2292">
        <f t="shared" si="248"/>
        <v>0</v>
      </c>
      <c r="BO2292">
        <f t="shared" si="249"/>
        <v>0</v>
      </c>
      <c r="CC2292">
        <f t="shared" si="250"/>
        <v>0</v>
      </c>
      <c r="CD2292">
        <f t="shared" si="251"/>
        <v>0</v>
      </c>
      <c r="CG2292">
        <f ca="1">IFERROR(INDIRECT("IVA!X"&amp;MATCH(MID(COMPRAS!C2192,1,2)&amp;MID(COMPRAS!F2192,1,2)&amp;MID(COMPRAS!D2192,1,2),IVA!W:W,0)),"SIN COD.")</f>
        <v>0</v>
      </c>
      <c r="CH2292">
        <f ca="1">IFERROR(INDIRECT("IVA!Y"&amp;MATCH(MID(COMPRAS!C2192,1,2)&amp;MID(COMPRAS!F2192,1,2)&amp;MID(COMPRAS!D2192,1,2),IVA!W:W,0)),"SIN COD.")</f>
        <v>0</v>
      </c>
    </row>
    <row r="2293" spans="1:86" x14ac:dyDescent="0.25">
      <c r="A2293"/>
      <c r="B2293"/>
      <c r="D2293"/>
      <c r="AL2293">
        <f t="shared" si="245"/>
        <v>0</v>
      </c>
      <c r="AQ2293">
        <f t="shared" si="246"/>
        <v>0</v>
      </c>
      <c r="AR2293" t="str">
        <f>IFERROR(IF(OR(AP2293=338,AP2293=340,AP2293=341,AP2293=342,AP2293="342A",AP2293="342B"),PorcenRet(AP2293,AT2293,AU2293),INDEX(PORCENTAJEBUSCAR,MATCH(AP2293,CódigoRET,0),4)*1),"")</f>
        <v/>
      </c>
      <c r="AS2293">
        <f t="shared" si="247"/>
        <v>0</v>
      </c>
      <c r="BF2293" t="str">
        <f>IFERROR(IF(OR(BD2293=338,BD2293=340,BD2293=341,BD2293=342,BD2293="342A",BD2293="342B"),PorcenRet(BD2293,BH2293,BI2293),INDEX(PORCENTAJEBUSCAR,MATCH(BD2293,CódigoRET,0),4)*1),"")</f>
        <v/>
      </c>
      <c r="BG2293">
        <f t="shared" si="248"/>
        <v>0</v>
      </c>
      <c r="BO2293">
        <f t="shared" si="249"/>
        <v>0</v>
      </c>
      <c r="CC2293">
        <f t="shared" si="250"/>
        <v>0</v>
      </c>
      <c r="CD2293">
        <f t="shared" si="251"/>
        <v>0</v>
      </c>
      <c r="CG2293">
        <f ca="1">IFERROR(INDIRECT("IVA!X"&amp;MATCH(MID(COMPRAS!C2193,1,2)&amp;MID(COMPRAS!F2193,1,2)&amp;MID(COMPRAS!D2193,1,2),IVA!W:W,0)),"SIN COD.")</f>
        <v>0</v>
      </c>
      <c r="CH2293">
        <f ca="1">IFERROR(INDIRECT("IVA!Y"&amp;MATCH(MID(COMPRAS!C2193,1,2)&amp;MID(COMPRAS!F2193,1,2)&amp;MID(COMPRAS!D2193,1,2),IVA!W:W,0)),"SIN COD.")</f>
        <v>0</v>
      </c>
    </row>
    <row r="2294" spans="1:86" x14ac:dyDescent="0.25">
      <c r="A2294"/>
      <c r="B2294"/>
      <c r="D2294"/>
      <c r="AL2294">
        <f t="shared" si="245"/>
        <v>0</v>
      </c>
      <c r="AQ2294">
        <f t="shared" si="246"/>
        <v>0</v>
      </c>
      <c r="AR2294" t="str">
        <f>IFERROR(IF(OR(AP2294=338,AP2294=340,AP2294=341,AP2294=342,AP2294="342A",AP2294="342B"),PorcenRet(AP2294,AT2294,AU2294),INDEX(PORCENTAJEBUSCAR,MATCH(AP2294,CódigoRET,0),4)*1),"")</f>
        <v/>
      </c>
      <c r="AS2294">
        <f t="shared" si="247"/>
        <v>0</v>
      </c>
      <c r="BF2294" t="str">
        <f>IFERROR(IF(OR(BD2294=338,BD2294=340,BD2294=341,BD2294=342,BD2294="342A",BD2294="342B"),PorcenRet(BD2294,BH2294,BI2294),INDEX(PORCENTAJEBUSCAR,MATCH(BD2294,CódigoRET,0),4)*1),"")</f>
        <v/>
      </c>
      <c r="BG2294">
        <f t="shared" si="248"/>
        <v>0</v>
      </c>
      <c r="BO2294">
        <f t="shared" si="249"/>
        <v>0</v>
      </c>
      <c r="CC2294">
        <f t="shared" si="250"/>
        <v>0</v>
      </c>
      <c r="CD2294">
        <f t="shared" si="251"/>
        <v>0</v>
      </c>
      <c r="CG2294">
        <f ca="1">IFERROR(INDIRECT("IVA!X"&amp;MATCH(MID(COMPRAS!C2194,1,2)&amp;MID(COMPRAS!F2194,1,2)&amp;MID(COMPRAS!D2194,1,2),IVA!W:W,0)),"SIN COD.")</f>
        <v>0</v>
      </c>
      <c r="CH2294">
        <f ca="1">IFERROR(INDIRECT("IVA!Y"&amp;MATCH(MID(COMPRAS!C2194,1,2)&amp;MID(COMPRAS!F2194,1,2)&amp;MID(COMPRAS!D2194,1,2),IVA!W:W,0)),"SIN COD.")</f>
        <v>0</v>
      </c>
    </row>
    <row r="2295" spans="1:86" x14ac:dyDescent="0.25">
      <c r="A2295"/>
      <c r="B2295"/>
      <c r="D2295"/>
      <c r="AL2295">
        <f t="shared" si="245"/>
        <v>0</v>
      </c>
      <c r="AQ2295">
        <f t="shared" si="246"/>
        <v>0</v>
      </c>
      <c r="AR2295" t="str">
        <f>IFERROR(IF(OR(AP2295=338,AP2295=340,AP2295=341,AP2295=342,AP2295="342A",AP2295="342B"),PorcenRet(AP2295,AT2295,AU2295),INDEX(PORCENTAJEBUSCAR,MATCH(AP2295,CódigoRET,0),4)*1),"")</f>
        <v/>
      </c>
      <c r="AS2295">
        <f t="shared" si="247"/>
        <v>0</v>
      </c>
      <c r="BF2295" t="str">
        <f>IFERROR(IF(OR(BD2295=338,BD2295=340,BD2295=341,BD2295=342,BD2295="342A",BD2295="342B"),PorcenRet(BD2295,BH2295,BI2295),INDEX(PORCENTAJEBUSCAR,MATCH(BD2295,CódigoRET,0),4)*1),"")</f>
        <v/>
      </c>
      <c r="BG2295">
        <f t="shared" si="248"/>
        <v>0</v>
      </c>
      <c r="BO2295">
        <f t="shared" si="249"/>
        <v>0</v>
      </c>
      <c r="CC2295">
        <f t="shared" si="250"/>
        <v>0</v>
      </c>
      <c r="CD2295">
        <f t="shared" si="251"/>
        <v>0</v>
      </c>
      <c r="CG2295">
        <f ca="1">IFERROR(INDIRECT("IVA!X"&amp;MATCH(MID(COMPRAS!C2195,1,2)&amp;MID(COMPRAS!F2195,1,2)&amp;MID(COMPRAS!D2195,1,2),IVA!W:W,0)),"SIN COD.")</f>
        <v>0</v>
      </c>
      <c r="CH2295">
        <f ca="1">IFERROR(INDIRECT("IVA!Y"&amp;MATCH(MID(COMPRAS!C2195,1,2)&amp;MID(COMPRAS!F2195,1,2)&amp;MID(COMPRAS!D2195,1,2),IVA!W:W,0)),"SIN COD.")</f>
        <v>0</v>
      </c>
    </row>
    <row r="2296" spans="1:86" x14ac:dyDescent="0.25">
      <c r="A2296"/>
      <c r="B2296"/>
      <c r="D2296"/>
      <c r="AL2296">
        <f t="shared" si="245"/>
        <v>0</v>
      </c>
      <c r="AQ2296">
        <f t="shared" si="246"/>
        <v>0</v>
      </c>
      <c r="AR2296" t="str">
        <f>IFERROR(IF(OR(AP2296=338,AP2296=340,AP2296=341,AP2296=342,AP2296="342A",AP2296="342B"),PorcenRet(AP2296,AT2296,AU2296),INDEX(PORCENTAJEBUSCAR,MATCH(AP2296,CódigoRET,0),4)*1),"")</f>
        <v/>
      </c>
      <c r="AS2296">
        <f t="shared" si="247"/>
        <v>0</v>
      </c>
      <c r="BF2296" t="str">
        <f>IFERROR(IF(OR(BD2296=338,BD2296=340,BD2296=341,BD2296=342,BD2296="342A",BD2296="342B"),PorcenRet(BD2296,BH2296,BI2296),INDEX(PORCENTAJEBUSCAR,MATCH(BD2296,CódigoRET,0),4)*1),"")</f>
        <v/>
      </c>
      <c r="BG2296">
        <f t="shared" si="248"/>
        <v>0</v>
      </c>
      <c r="BO2296">
        <f t="shared" si="249"/>
        <v>0</v>
      </c>
      <c r="CC2296">
        <f t="shared" si="250"/>
        <v>0</v>
      </c>
      <c r="CD2296">
        <f t="shared" si="251"/>
        <v>0</v>
      </c>
      <c r="CG2296">
        <f ca="1">IFERROR(INDIRECT("IVA!X"&amp;MATCH(MID(COMPRAS!C2196,1,2)&amp;MID(COMPRAS!F2196,1,2)&amp;MID(COMPRAS!D2196,1,2),IVA!W:W,0)),"SIN COD.")</f>
        <v>0</v>
      </c>
      <c r="CH2296">
        <f ca="1">IFERROR(INDIRECT("IVA!Y"&amp;MATCH(MID(COMPRAS!C2196,1,2)&amp;MID(COMPRAS!F2196,1,2)&amp;MID(COMPRAS!D2196,1,2),IVA!W:W,0)),"SIN COD.")</f>
        <v>0</v>
      </c>
    </row>
    <row r="2297" spans="1:86" x14ac:dyDescent="0.25">
      <c r="A2297"/>
      <c r="B2297"/>
      <c r="D2297"/>
      <c r="AL2297">
        <f t="shared" si="245"/>
        <v>0</v>
      </c>
      <c r="AQ2297">
        <f t="shared" si="246"/>
        <v>0</v>
      </c>
      <c r="AR2297" t="str">
        <f>IFERROR(IF(OR(AP2297=338,AP2297=340,AP2297=341,AP2297=342,AP2297="342A",AP2297="342B"),PorcenRet(AP2297,AT2297,AU2297),INDEX(PORCENTAJEBUSCAR,MATCH(AP2297,CódigoRET,0),4)*1),"")</f>
        <v/>
      </c>
      <c r="AS2297">
        <f t="shared" si="247"/>
        <v>0</v>
      </c>
      <c r="BF2297" t="str">
        <f>IFERROR(IF(OR(BD2297=338,BD2297=340,BD2297=341,BD2297=342,BD2297="342A",BD2297="342B"),PorcenRet(BD2297,BH2297,BI2297),INDEX(PORCENTAJEBUSCAR,MATCH(BD2297,CódigoRET,0),4)*1),"")</f>
        <v/>
      </c>
      <c r="BG2297">
        <f t="shared" si="248"/>
        <v>0</v>
      </c>
      <c r="BO2297">
        <f t="shared" si="249"/>
        <v>0</v>
      </c>
      <c r="CC2297">
        <f t="shared" si="250"/>
        <v>0</v>
      </c>
      <c r="CD2297">
        <f t="shared" si="251"/>
        <v>0</v>
      </c>
      <c r="CG2297">
        <f ca="1">IFERROR(INDIRECT("IVA!X"&amp;MATCH(MID(COMPRAS!C2197,1,2)&amp;MID(COMPRAS!F2197,1,2)&amp;MID(COMPRAS!D2197,1,2),IVA!W:W,0)),"SIN COD.")</f>
        <v>0</v>
      </c>
      <c r="CH2297">
        <f ca="1">IFERROR(INDIRECT("IVA!Y"&amp;MATCH(MID(COMPRAS!C2197,1,2)&amp;MID(COMPRAS!F2197,1,2)&amp;MID(COMPRAS!D2197,1,2),IVA!W:W,0)),"SIN COD.")</f>
        <v>0</v>
      </c>
    </row>
    <row r="2298" spans="1:86" x14ac:dyDescent="0.25">
      <c r="A2298"/>
      <c r="B2298"/>
      <c r="D2298"/>
      <c r="AL2298">
        <f t="shared" si="245"/>
        <v>0</v>
      </c>
      <c r="AQ2298">
        <f t="shared" si="246"/>
        <v>0</v>
      </c>
      <c r="AR2298" t="str">
        <f>IFERROR(IF(OR(AP2298=338,AP2298=340,AP2298=341,AP2298=342,AP2298="342A",AP2298="342B"),PorcenRet(AP2298,AT2298,AU2298),INDEX(PORCENTAJEBUSCAR,MATCH(AP2298,CódigoRET,0),4)*1),"")</f>
        <v/>
      </c>
      <c r="AS2298">
        <f t="shared" si="247"/>
        <v>0</v>
      </c>
      <c r="BF2298" t="str">
        <f>IFERROR(IF(OR(BD2298=338,BD2298=340,BD2298=341,BD2298=342,BD2298="342A",BD2298="342B"),PorcenRet(BD2298,BH2298,BI2298),INDEX(PORCENTAJEBUSCAR,MATCH(BD2298,CódigoRET,0),4)*1),"")</f>
        <v/>
      </c>
      <c r="BG2298">
        <f t="shared" si="248"/>
        <v>0</v>
      </c>
      <c r="BO2298">
        <f t="shared" si="249"/>
        <v>0</v>
      </c>
      <c r="CC2298">
        <f t="shared" si="250"/>
        <v>0</v>
      </c>
      <c r="CD2298">
        <f t="shared" si="251"/>
        <v>0</v>
      </c>
      <c r="CG2298">
        <f ca="1">IFERROR(INDIRECT("IVA!X"&amp;MATCH(MID(COMPRAS!C2198,1,2)&amp;MID(COMPRAS!F2198,1,2)&amp;MID(COMPRAS!D2198,1,2),IVA!W:W,0)),"SIN COD.")</f>
        <v>0</v>
      </c>
      <c r="CH2298">
        <f ca="1">IFERROR(INDIRECT("IVA!Y"&amp;MATCH(MID(COMPRAS!C2198,1,2)&amp;MID(COMPRAS!F2198,1,2)&amp;MID(COMPRAS!D2198,1,2),IVA!W:W,0)),"SIN COD.")</f>
        <v>0</v>
      </c>
    </row>
    <row r="2299" spans="1:86" x14ac:dyDescent="0.25">
      <c r="A2299"/>
      <c r="B2299"/>
      <c r="D2299"/>
      <c r="AL2299">
        <f t="shared" si="245"/>
        <v>0</v>
      </c>
      <c r="AQ2299">
        <f t="shared" si="246"/>
        <v>0</v>
      </c>
      <c r="AR2299" t="str">
        <f>IFERROR(IF(OR(AP2299=338,AP2299=340,AP2299=341,AP2299=342,AP2299="342A",AP2299="342B"),PorcenRet(AP2299,AT2299,AU2299),INDEX(PORCENTAJEBUSCAR,MATCH(AP2299,CódigoRET,0),4)*1),"")</f>
        <v/>
      </c>
      <c r="AS2299">
        <f t="shared" si="247"/>
        <v>0</v>
      </c>
      <c r="BF2299" t="str">
        <f>IFERROR(IF(OR(BD2299=338,BD2299=340,BD2299=341,BD2299=342,BD2299="342A",BD2299="342B"),PorcenRet(BD2299,BH2299,BI2299),INDEX(PORCENTAJEBUSCAR,MATCH(BD2299,CódigoRET,0),4)*1),"")</f>
        <v/>
      </c>
      <c r="BG2299">
        <f t="shared" si="248"/>
        <v>0</v>
      </c>
      <c r="BO2299">
        <f t="shared" si="249"/>
        <v>0</v>
      </c>
      <c r="CC2299">
        <f t="shared" si="250"/>
        <v>0</v>
      </c>
      <c r="CD2299">
        <f t="shared" si="251"/>
        <v>0</v>
      </c>
      <c r="CG2299">
        <f ca="1">IFERROR(INDIRECT("IVA!X"&amp;MATCH(MID(COMPRAS!C2199,1,2)&amp;MID(COMPRAS!F2199,1,2)&amp;MID(COMPRAS!D2199,1,2),IVA!W:W,0)),"SIN COD.")</f>
        <v>0</v>
      </c>
      <c r="CH2299">
        <f ca="1">IFERROR(INDIRECT("IVA!Y"&amp;MATCH(MID(COMPRAS!C2199,1,2)&amp;MID(COMPRAS!F2199,1,2)&amp;MID(COMPRAS!D2199,1,2),IVA!W:W,0)),"SIN COD.")</f>
        <v>0</v>
      </c>
    </row>
    <row r="2300" spans="1:86" x14ac:dyDescent="0.25">
      <c r="A2300"/>
      <c r="B2300"/>
      <c r="D2300"/>
      <c r="AL2300">
        <f t="shared" si="245"/>
        <v>0</v>
      </c>
      <c r="AQ2300">
        <f t="shared" si="246"/>
        <v>0</v>
      </c>
      <c r="AR2300" t="str">
        <f>IFERROR(IF(OR(AP2300=338,AP2300=340,AP2300=341,AP2300=342,AP2300="342A",AP2300="342B"),PorcenRet(AP2300,AT2300,AU2300),INDEX(PORCENTAJEBUSCAR,MATCH(AP2300,CódigoRET,0),4)*1),"")</f>
        <v/>
      </c>
      <c r="AS2300">
        <f t="shared" si="247"/>
        <v>0</v>
      </c>
      <c r="BF2300" t="str">
        <f>IFERROR(IF(OR(BD2300=338,BD2300=340,BD2300=341,BD2300=342,BD2300="342A",BD2300="342B"),PorcenRet(BD2300,BH2300,BI2300),INDEX(PORCENTAJEBUSCAR,MATCH(BD2300,CódigoRET,0),4)*1),"")</f>
        <v/>
      </c>
      <c r="BG2300">
        <f t="shared" si="248"/>
        <v>0</v>
      </c>
      <c r="BO2300">
        <f t="shared" si="249"/>
        <v>0</v>
      </c>
      <c r="CC2300">
        <f t="shared" si="250"/>
        <v>0</v>
      </c>
      <c r="CD2300">
        <f t="shared" si="251"/>
        <v>0</v>
      </c>
      <c r="CG2300">
        <f ca="1">IFERROR(INDIRECT("IVA!X"&amp;MATCH(MID(COMPRAS!C2200,1,2)&amp;MID(COMPRAS!F2200,1,2)&amp;MID(COMPRAS!D2200,1,2),IVA!W:W,0)),"SIN COD.")</f>
        <v>0</v>
      </c>
      <c r="CH2300">
        <f ca="1">IFERROR(INDIRECT("IVA!Y"&amp;MATCH(MID(COMPRAS!C2200,1,2)&amp;MID(COMPRAS!F2200,1,2)&amp;MID(COMPRAS!D2200,1,2),IVA!W:W,0)),"SIN COD.")</f>
        <v>0</v>
      </c>
    </row>
    <row r="2301" spans="1:86" x14ac:dyDescent="0.25">
      <c r="A2301"/>
      <c r="B2301"/>
      <c r="D2301"/>
      <c r="AL2301">
        <f t="shared" si="245"/>
        <v>0</v>
      </c>
      <c r="AQ2301">
        <f t="shared" si="246"/>
        <v>0</v>
      </c>
      <c r="AR2301" t="str">
        <f>IFERROR(IF(OR(AP2301=338,AP2301=340,AP2301=341,AP2301=342,AP2301="342A",AP2301="342B"),PorcenRet(AP2301,AT2301,AU2301),INDEX(PORCENTAJEBUSCAR,MATCH(AP2301,CódigoRET,0),4)*1),"")</f>
        <v/>
      </c>
      <c r="AS2301">
        <f t="shared" si="247"/>
        <v>0</v>
      </c>
      <c r="BF2301" t="str">
        <f>IFERROR(IF(OR(BD2301=338,BD2301=340,BD2301=341,BD2301=342,BD2301="342A",BD2301="342B"),PorcenRet(BD2301,BH2301,BI2301),INDEX(PORCENTAJEBUSCAR,MATCH(BD2301,CódigoRET,0),4)*1),"")</f>
        <v/>
      </c>
      <c r="BG2301">
        <f t="shared" si="248"/>
        <v>0</v>
      </c>
      <c r="BO2301">
        <f t="shared" si="249"/>
        <v>0</v>
      </c>
      <c r="CC2301">
        <f t="shared" si="250"/>
        <v>0</v>
      </c>
      <c r="CD2301">
        <f t="shared" si="251"/>
        <v>0</v>
      </c>
      <c r="CG2301">
        <f ca="1">IFERROR(INDIRECT("IVA!X"&amp;MATCH(MID(COMPRAS!C2201,1,2)&amp;MID(COMPRAS!F2201,1,2)&amp;MID(COMPRAS!D2201,1,2),IVA!W:W,0)),"SIN COD.")</f>
        <v>0</v>
      </c>
      <c r="CH2301">
        <f ca="1">IFERROR(INDIRECT("IVA!Y"&amp;MATCH(MID(COMPRAS!C2201,1,2)&amp;MID(COMPRAS!F2201,1,2)&amp;MID(COMPRAS!D2201,1,2),IVA!W:W,0)),"SIN COD.")</f>
        <v>0</v>
      </c>
    </row>
    <row r="2302" spans="1:86" x14ac:dyDescent="0.25">
      <c r="A2302"/>
      <c r="B2302"/>
      <c r="D2302"/>
      <c r="AL2302">
        <f t="shared" si="245"/>
        <v>0</v>
      </c>
      <c r="AQ2302">
        <f t="shared" si="246"/>
        <v>0</v>
      </c>
      <c r="AR2302" t="str">
        <f>IFERROR(IF(OR(AP2302=338,AP2302=340,AP2302=341,AP2302=342,AP2302="342A",AP2302="342B"),PorcenRet(AP2302,AT2302,AU2302),INDEX(PORCENTAJEBUSCAR,MATCH(AP2302,CódigoRET,0),4)*1),"")</f>
        <v/>
      </c>
      <c r="AS2302">
        <f t="shared" si="247"/>
        <v>0</v>
      </c>
      <c r="BF2302" t="str">
        <f>IFERROR(IF(OR(BD2302=338,BD2302=340,BD2302=341,BD2302=342,BD2302="342A",BD2302="342B"),PorcenRet(BD2302,BH2302,BI2302),INDEX(PORCENTAJEBUSCAR,MATCH(BD2302,CódigoRET,0),4)*1),"")</f>
        <v/>
      </c>
      <c r="BG2302">
        <f t="shared" si="248"/>
        <v>0</v>
      </c>
      <c r="BO2302">
        <f t="shared" si="249"/>
        <v>0</v>
      </c>
      <c r="CC2302">
        <f t="shared" si="250"/>
        <v>0</v>
      </c>
      <c r="CD2302">
        <f t="shared" si="251"/>
        <v>0</v>
      </c>
      <c r="CG2302">
        <f ca="1">IFERROR(INDIRECT("IVA!X"&amp;MATCH(MID(COMPRAS!C2202,1,2)&amp;MID(COMPRAS!F2202,1,2)&amp;MID(COMPRAS!D2202,1,2),IVA!W:W,0)),"SIN COD.")</f>
        <v>0</v>
      </c>
      <c r="CH2302">
        <f ca="1">IFERROR(INDIRECT("IVA!Y"&amp;MATCH(MID(COMPRAS!C2202,1,2)&amp;MID(COMPRAS!F2202,1,2)&amp;MID(COMPRAS!D2202,1,2),IVA!W:W,0)),"SIN COD.")</f>
        <v>0</v>
      </c>
    </row>
    <row r="2303" spans="1:86" x14ac:dyDescent="0.25">
      <c r="A2303"/>
      <c r="B2303"/>
      <c r="D2303"/>
      <c r="AL2303">
        <f t="shared" si="245"/>
        <v>0</v>
      </c>
      <c r="AQ2303">
        <f t="shared" si="246"/>
        <v>0</v>
      </c>
      <c r="AR2303" t="str">
        <f>IFERROR(IF(OR(AP2303=338,AP2303=340,AP2303=341,AP2303=342,AP2303="342A",AP2303="342B"),PorcenRet(AP2303,AT2303,AU2303),INDEX(PORCENTAJEBUSCAR,MATCH(AP2303,CódigoRET,0),4)*1),"")</f>
        <v/>
      </c>
      <c r="AS2303">
        <f t="shared" si="247"/>
        <v>0</v>
      </c>
      <c r="BF2303" t="str">
        <f>IFERROR(IF(OR(BD2303=338,BD2303=340,BD2303=341,BD2303=342,BD2303="342A",BD2303="342B"),PorcenRet(BD2303,BH2303,BI2303),INDEX(PORCENTAJEBUSCAR,MATCH(BD2303,CódigoRET,0),4)*1),"")</f>
        <v/>
      </c>
      <c r="BG2303">
        <f t="shared" si="248"/>
        <v>0</v>
      </c>
      <c r="BO2303">
        <f t="shared" si="249"/>
        <v>0</v>
      </c>
      <c r="CC2303">
        <f t="shared" si="250"/>
        <v>0</v>
      </c>
      <c r="CD2303">
        <f t="shared" si="251"/>
        <v>0</v>
      </c>
      <c r="CG2303">
        <f ca="1">IFERROR(INDIRECT("IVA!X"&amp;MATCH(MID(COMPRAS!C2203,1,2)&amp;MID(COMPRAS!F2203,1,2)&amp;MID(COMPRAS!D2203,1,2),IVA!W:W,0)),"SIN COD.")</f>
        <v>0</v>
      </c>
      <c r="CH2303">
        <f ca="1">IFERROR(INDIRECT("IVA!Y"&amp;MATCH(MID(COMPRAS!C2203,1,2)&amp;MID(COMPRAS!F2203,1,2)&amp;MID(COMPRAS!D2203,1,2),IVA!W:W,0)),"SIN COD.")</f>
        <v>0</v>
      </c>
    </row>
    <row r="2304" spans="1:86" x14ac:dyDescent="0.25">
      <c r="A2304"/>
      <c r="B2304"/>
      <c r="D2304"/>
      <c r="AL2304">
        <f t="shared" si="245"/>
        <v>0</v>
      </c>
      <c r="AQ2304">
        <f t="shared" si="246"/>
        <v>0</v>
      </c>
      <c r="AR2304" t="str">
        <f>IFERROR(IF(OR(AP2304=338,AP2304=340,AP2304=341,AP2304=342,AP2304="342A",AP2304="342B"),PorcenRet(AP2304,AT2304,AU2304),INDEX(PORCENTAJEBUSCAR,MATCH(AP2304,CódigoRET,0),4)*1),"")</f>
        <v/>
      </c>
      <c r="AS2304">
        <f t="shared" si="247"/>
        <v>0</v>
      </c>
      <c r="BF2304" t="str">
        <f>IFERROR(IF(OR(BD2304=338,BD2304=340,BD2304=341,BD2304=342,BD2304="342A",BD2304="342B"),PorcenRet(BD2304,BH2304,BI2304),INDEX(PORCENTAJEBUSCAR,MATCH(BD2304,CódigoRET,0),4)*1),"")</f>
        <v/>
      </c>
      <c r="BG2304">
        <f t="shared" si="248"/>
        <v>0</v>
      </c>
      <c r="BO2304">
        <f t="shared" si="249"/>
        <v>0</v>
      </c>
      <c r="CC2304">
        <f t="shared" si="250"/>
        <v>0</v>
      </c>
      <c r="CD2304">
        <f t="shared" si="251"/>
        <v>0</v>
      </c>
      <c r="CG2304">
        <f ca="1">IFERROR(INDIRECT("IVA!X"&amp;MATCH(MID(COMPRAS!C2204,1,2)&amp;MID(COMPRAS!F2204,1,2)&amp;MID(COMPRAS!D2204,1,2),IVA!W:W,0)),"SIN COD.")</f>
        <v>0</v>
      </c>
      <c r="CH2304">
        <f ca="1">IFERROR(INDIRECT("IVA!Y"&amp;MATCH(MID(COMPRAS!C2204,1,2)&amp;MID(COMPRAS!F2204,1,2)&amp;MID(COMPRAS!D2204,1,2),IVA!W:W,0)),"SIN COD.")</f>
        <v>0</v>
      </c>
    </row>
    <row r="2305" spans="1:86" x14ac:dyDescent="0.25">
      <c r="A2305"/>
      <c r="B2305"/>
      <c r="D2305"/>
      <c r="AL2305">
        <f t="shared" si="245"/>
        <v>0</v>
      </c>
      <c r="AQ2305">
        <f t="shared" si="246"/>
        <v>0</v>
      </c>
      <c r="AR2305" t="str">
        <f>IFERROR(IF(OR(AP2305=338,AP2305=340,AP2305=341,AP2305=342,AP2305="342A",AP2305="342B"),PorcenRet(AP2305,AT2305,AU2305),INDEX(PORCENTAJEBUSCAR,MATCH(AP2305,CódigoRET,0),4)*1),"")</f>
        <v/>
      </c>
      <c r="AS2305">
        <f t="shared" si="247"/>
        <v>0</v>
      </c>
      <c r="BF2305" t="str">
        <f>IFERROR(IF(OR(BD2305=338,BD2305=340,BD2305=341,BD2305=342,BD2305="342A",BD2305="342B"),PorcenRet(BD2305,BH2305,BI2305),INDEX(PORCENTAJEBUSCAR,MATCH(BD2305,CódigoRET,0),4)*1),"")</f>
        <v/>
      </c>
      <c r="BG2305">
        <f t="shared" si="248"/>
        <v>0</v>
      </c>
      <c r="BO2305">
        <f t="shared" si="249"/>
        <v>0</v>
      </c>
      <c r="CC2305">
        <f t="shared" si="250"/>
        <v>0</v>
      </c>
      <c r="CD2305">
        <f t="shared" si="251"/>
        <v>0</v>
      </c>
      <c r="CG2305">
        <f ca="1">IFERROR(INDIRECT("IVA!X"&amp;MATCH(MID(COMPRAS!C2205,1,2)&amp;MID(COMPRAS!F2205,1,2)&amp;MID(COMPRAS!D2205,1,2),IVA!W:W,0)),"SIN COD.")</f>
        <v>0</v>
      </c>
      <c r="CH2305">
        <f ca="1">IFERROR(INDIRECT("IVA!Y"&amp;MATCH(MID(COMPRAS!C2205,1,2)&amp;MID(COMPRAS!F2205,1,2)&amp;MID(COMPRAS!D2205,1,2),IVA!W:W,0)),"SIN COD.")</f>
        <v>0</v>
      </c>
    </row>
    <row r="2306" spans="1:86" x14ac:dyDescent="0.25">
      <c r="A2306"/>
      <c r="B2306"/>
      <c r="D2306"/>
      <c r="AL2306">
        <f t="shared" ref="AL2306:AL2369" si="252">O2306+P2306+Q2306+R2306+S2306+T2306+U2306+V2306</f>
        <v>0</v>
      </c>
      <c r="AQ2306">
        <f t="shared" ref="AQ2306:AQ2369" si="253">+P2306+Q2306+R2306+S2306-BE2306-BQ2306-BW2306+O2306</f>
        <v>0</v>
      </c>
      <c r="AR2306" t="str">
        <f>IFERROR(IF(OR(AP2306=338,AP2306=340,AP2306=341,AP2306=342,AP2306="342A",AP2306="342B"),PorcenRet(AP2306,AT2306,AU2306),INDEX(PORCENTAJEBUSCAR,MATCH(AP2306,CódigoRET,0),4)*1),"")</f>
        <v/>
      </c>
      <c r="AS2306">
        <f t="shared" ref="AS2306:AS2369" si="254">ROUND(IF(AP2306="",0,AQ2306*(AR2306/100)),2)</f>
        <v>0</v>
      </c>
      <c r="BF2306" t="str">
        <f>IFERROR(IF(OR(BD2306=338,BD2306=340,BD2306=341,BD2306=342,BD2306="342A",BD2306="342B"),PorcenRet(BD2306,BH2306,BI2306),INDEX(PORCENTAJEBUSCAR,MATCH(BD2306,CódigoRET,0),4)*1),"")</f>
        <v/>
      </c>
      <c r="BG2306">
        <f t="shared" ref="BG2306:BG2369" si="255">ROUND(IF(BD2306="",0,BE2306*(BF2306/100)),2)</f>
        <v>0</v>
      </c>
      <c r="BO2306">
        <f t="shared" ref="BO2306:BO2369" si="256">IF(MID(F2306,1,2)="41",SUM(O2306:S2306),0)</f>
        <v>0</v>
      </c>
      <c r="CC2306">
        <f t="shared" ref="CC2306:CC2369" si="257">O2306+P2306+Q2306+R2306+S2306</f>
        <v>0</v>
      </c>
      <c r="CD2306">
        <f t="shared" ref="CD2306:CD2369" si="258">T2306+U2306</f>
        <v>0</v>
      </c>
      <c r="CG2306">
        <f ca="1">IFERROR(INDIRECT("IVA!X"&amp;MATCH(MID(COMPRAS!C2206,1,2)&amp;MID(COMPRAS!F2206,1,2)&amp;MID(COMPRAS!D2206,1,2),IVA!W:W,0)),"SIN COD.")</f>
        <v>0</v>
      </c>
      <c r="CH2306">
        <f ca="1">IFERROR(INDIRECT("IVA!Y"&amp;MATCH(MID(COMPRAS!C2206,1,2)&amp;MID(COMPRAS!F2206,1,2)&amp;MID(COMPRAS!D2206,1,2),IVA!W:W,0)),"SIN COD.")</f>
        <v>0</v>
      </c>
    </row>
    <row r="2307" spans="1:86" x14ac:dyDescent="0.25">
      <c r="A2307"/>
      <c r="B2307"/>
      <c r="D2307"/>
      <c r="AL2307">
        <f t="shared" si="252"/>
        <v>0</v>
      </c>
      <c r="AQ2307">
        <f t="shared" si="253"/>
        <v>0</v>
      </c>
      <c r="AR2307" t="str">
        <f>IFERROR(IF(OR(AP2307=338,AP2307=340,AP2307=341,AP2307=342,AP2307="342A",AP2307="342B"),PorcenRet(AP2307,AT2307,AU2307),INDEX(PORCENTAJEBUSCAR,MATCH(AP2307,CódigoRET,0),4)*1),"")</f>
        <v/>
      </c>
      <c r="AS2307">
        <f t="shared" si="254"/>
        <v>0</v>
      </c>
      <c r="BF2307" t="str">
        <f>IFERROR(IF(OR(BD2307=338,BD2307=340,BD2307=341,BD2307=342,BD2307="342A",BD2307="342B"),PorcenRet(BD2307,BH2307,BI2307),INDEX(PORCENTAJEBUSCAR,MATCH(BD2307,CódigoRET,0),4)*1),"")</f>
        <v/>
      </c>
      <c r="BG2307">
        <f t="shared" si="255"/>
        <v>0</v>
      </c>
      <c r="BO2307">
        <f t="shared" si="256"/>
        <v>0</v>
      </c>
      <c r="CC2307">
        <f t="shared" si="257"/>
        <v>0</v>
      </c>
      <c r="CD2307">
        <f t="shared" si="258"/>
        <v>0</v>
      </c>
      <c r="CG2307">
        <f ca="1">IFERROR(INDIRECT("IVA!X"&amp;MATCH(MID(COMPRAS!C2207,1,2)&amp;MID(COMPRAS!F2207,1,2)&amp;MID(COMPRAS!D2207,1,2),IVA!W:W,0)),"SIN COD.")</f>
        <v>0</v>
      </c>
      <c r="CH2307">
        <f ca="1">IFERROR(INDIRECT("IVA!Y"&amp;MATCH(MID(COMPRAS!C2207,1,2)&amp;MID(COMPRAS!F2207,1,2)&amp;MID(COMPRAS!D2207,1,2),IVA!W:W,0)),"SIN COD.")</f>
        <v>0</v>
      </c>
    </row>
    <row r="2308" spans="1:86" x14ac:dyDescent="0.25">
      <c r="A2308"/>
      <c r="B2308"/>
      <c r="D2308"/>
      <c r="AL2308">
        <f t="shared" si="252"/>
        <v>0</v>
      </c>
      <c r="AQ2308">
        <f t="shared" si="253"/>
        <v>0</v>
      </c>
      <c r="AR2308" t="str">
        <f>IFERROR(IF(OR(AP2308=338,AP2308=340,AP2308=341,AP2308=342,AP2308="342A",AP2308="342B"),PorcenRet(AP2308,AT2308,AU2308),INDEX(PORCENTAJEBUSCAR,MATCH(AP2308,CódigoRET,0),4)*1),"")</f>
        <v/>
      </c>
      <c r="AS2308">
        <f t="shared" si="254"/>
        <v>0</v>
      </c>
      <c r="BF2308" t="str">
        <f>IFERROR(IF(OR(BD2308=338,BD2308=340,BD2308=341,BD2308=342,BD2308="342A",BD2308="342B"),PorcenRet(BD2308,BH2308,BI2308),INDEX(PORCENTAJEBUSCAR,MATCH(BD2308,CódigoRET,0),4)*1),"")</f>
        <v/>
      </c>
      <c r="BG2308">
        <f t="shared" si="255"/>
        <v>0</v>
      </c>
      <c r="BO2308">
        <f t="shared" si="256"/>
        <v>0</v>
      </c>
      <c r="CC2308">
        <f t="shared" si="257"/>
        <v>0</v>
      </c>
      <c r="CD2308">
        <f t="shared" si="258"/>
        <v>0</v>
      </c>
      <c r="CG2308">
        <f ca="1">IFERROR(INDIRECT("IVA!X"&amp;MATCH(MID(COMPRAS!C2208,1,2)&amp;MID(COMPRAS!F2208,1,2)&amp;MID(COMPRAS!D2208,1,2),IVA!W:W,0)),"SIN COD.")</f>
        <v>0</v>
      </c>
      <c r="CH2308">
        <f ca="1">IFERROR(INDIRECT("IVA!Y"&amp;MATCH(MID(COMPRAS!C2208,1,2)&amp;MID(COMPRAS!F2208,1,2)&amp;MID(COMPRAS!D2208,1,2),IVA!W:W,0)),"SIN COD.")</f>
        <v>0</v>
      </c>
    </row>
    <row r="2309" spans="1:86" x14ac:dyDescent="0.25">
      <c r="A2309"/>
      <c r="B2309"/>
      <c r="D2309"/>
      <c r="AL2309">
        <f t="shared" si="252"/>
        <v>0</v>
      </c>
      <c r="AQ2309">
        <f t="shared" si="253"/>
        <v>0</v>
      </c>
      <c r="AR2309" t="str">
        <f>IFERROR(IF(OR(AP2309=338,AP2309=340,AP2309=341,AP2309=342,AP2309="342A",AP2309="342B"),PorcenRet(AP2309,AT2309,AU2309),INDEX(PORCENTAJEBUSCAR,MATCH(AP2309,CódigoRET,0),4)*1),"")</f>
        <v/>
      </c>
      <c r="AS2309">
        <f t="shared" si="254"/>
        <v>0</v>
      </c>
      <c r="BF2309" t="str">
        <f>IFERROR(IF(OR(BD2309=338,BD2309=340,BD2309=341,BD2309=342,BD2309="342A",BD2309="342B"),PorcenRet(BD2309,BH2309,BI2309),INDEX(PORCENTAJEBUSCAR,MATCH(BD2309,CódigoRET,0),4)*1),"")</f>
        <v/>
      </c>
      <c r="BG2309">
        <f t="shared" si="255"/>
        <v>0</v>
      </c>
      <c r="BO2309">
        <f t="shared" si="256"/>
        <v>0</v>
      </c>
      <c r="CC2309">
        <f t="shared" si="257"/>
        <v>0</v>
      </c>
      <c r="CD2309">
        <f t="shared" si="258"/>
        <v>0</v>
      </c>
      <c r="CG2309">
        <f ca="1">IFERROR(INDIRECT("IVA!X"&amp;MATCH(MID(COMPRAS!C2209,1,2)&amp;MID(COMPRAS!F2209,1,2)&amp;MID(COMPRAS!D2209,1,2),IVA!W:W,0)),"SIN COD.")</f>
        <v>0</v>
      </c>
      <c r="CH2309">
        <f ca="1">IFERROR(INDIRECT("IVA!Y"&amp;MATCH(MID(COMPRAS!C2209,1,2)&amp;MID(COMPRAS!F2209,1,2)&amp;MID(COMPRAS!D2209,1,2),IVA!W:W,0)),"SIN COD.")</f>
        <v>0</v>
      </c>
    </row>
    <row r="2310" spans="1:86" x14ac:dyDescent="0.25">
      <c r="A2310"/>
      <c r="B2310"/>
      <c r="D2310"/>
      <c r="AL2310">
        <f t="shared" si="252"/>
        <v>0</v>
      </c>
      <c r="AQ2310">
        <f t="shared" si="253"/>
        <v>0</v>
      </c>
      <c r="AR2310" t="str">
        <f>IFERROR(IF(OR(AP2310=338,AP2310=340,AP2310=341,AP2310=342,AP2310="342A",AP2310="342B"),PorcenRet(AP2310,AT2310,AU2310),INDEX(PORCENTAJEBUSCAR,MATCH(AP2310,CódigoRET,0),4)*1),"")</f>
        <v/>
      </c>
      <c r="AS2310">
        <f t="shared" si="254"/>
        <v>0</v>
      </c>
      <c r="BF2310" t="str">
        <f>IFERROR(IF(OR(BD2310=338,BD2310=340,BD2310=341,BD2310=342,BD2310="342A",BD2310="342B"),PorcenRet(BD2310,BH2310,BI2310),INDEX(PORCENTAJEBUSCAR,MATCH(BD2310,CódigoRET,0),4)*1),"")</f>
        <v/>
      </c>
      <c r="BG2310">
        <f t="shared" si="255"/>
        <v>0</v>
      </c>
      <c r="BO2310">
        <f t="shared" si="256"/>
        <v>0</v>
      </c>
      <c r="CC2310">
        <f t="shared" si="257"/>
        <v>0</v>
      </c>
      <c r="CD2310">
        <f t="shared" si="258"/>
        <v>0</v>
      </c>
      <c r="CG2310">
        <f ca="1">IFERROR(INDIRECT("IVA!X"&amp;MATCH(MID(COMPRAS!C2210,1,2)&amp;MID(COMPRAS!F2210,1,2)&amp;MID(COMPRAS!D2210,1,2),IVA!W:W,0)),"SIN COD.")</f>
        <v>0</v>
      </c>
      <c r="CH2310">
        <f ca="1">IFERROR(INDIRECT("IVA!Y"&amp;MATCH(MID(COMPRAS!C2210,1,2)&amp;MID(COMPRAS!F2210,1,2)&amp;MID(COMPRAS!D2210,1,2),IVA!W:W,0)),"SIN COD.")</f>
        <v>0</v>
      </c>
    </row>
    <row r="2311" spans="1:86" x14ac:dyDescent="0.25">
      <c r="A2311"/>
      <c r="B2311"/>
      <c r="D2311"/>
      <c r="AL2311">
        <f t="shared" si="252"/>
        <v>0</v>
      </c>
      <c r="AQ2311">
        <f t="shared" si="253"/>
        <v>0</v>
      </c>
      <c r="AR2311" t="str">
        <f>IFERROR(IF(OR(AP2311=338,AP2311=340,AP2311=341,AP2311=342,AP2311="342A",AP2311="342B"),PorcenRet(AP2311,AT2311,AU2311),INDEX(PORCENTAJEBUSCAR,MATCH(AP2311,CódigoRET,0),4)*1),"")</f>
        <v/>
      </c>
      <c r="AS2311">
        <f t="shared" si="254"/>
        <v>0</v>
      </c>
      <c r="BF2311" t="str">
        <f>IFERROR(IF(OR(BD2311=338,BD2311=340,BD2311=341,BD2311=342,BD2311="342A",BD2311="342B"),PorcenRet(BD2311,BH2311,BI2311),INDEX(PORCENTAJEBUSCAR,MATCH(BD2311,CódigoRET,0),4)*1),"")</f>
        <v/>
      </c>
      <c r="BG2311">
        <f t="shared" si="255"/>
        <v>0</v>
      </c>
      <c r="BO2311">
        <f t="shared" si="256"/>
        <v>0</v>
      </c>
      <c r="CC2311">
        <f t="shared" si="257"/>
        <v>0</v>
      </c>
      <c r="CD2311">
        <f t="shared" si="258"/>
        <v>0</v>
      </c>
      <c r="CG2311">
        <f ca="1">IFERROR(INDIRECT("IVA!X"&amp;MATCH(MID(COMPRAS!C2211,1,2)&amp;MID(COMPRAS!F2211,1,2)&amp;MID(COMPRAS!D2211,1,2),IVA!W:W,0)),"SIN COD.")</f>
        <v>0</v>
      </c>
      <c r="CH2311">
        <f ca="1">IFERROR(INDIRECT("IVA!Y"&amp;MATCH(MID(COMPRAS!C2211,1,2)&amp;MID(COMPRAS!F2211,1,2)&amp;MID(COMPRAS!D2211,1,2),IVA!W:W,0)),"SIN COD.")</f>
        <v>0</v>
      </c>
    </row>
    <row r="2312" spans="1:86" x14ac:dyDescent="0.25">
      <c r="A2312"/>
      <c r="B2312"/>
      <c r="D2312"/>
      <c r="AL2312">
        <f t="shared" si="252"/>
        <v>0</v>
      </c>
      <c r="AQ2312">
        <f t="shared" si="253"/>
        <v>0</v>
      </c>
      <c r="AR2312" t="str">
        <f>IFERROR(IF(OR(AP2312=338,AP2312=340,AP2312=341,AP2312=342,AP2312="342A",AP2312="342B"),PorcenRet(AP2312,AT2312,AU2312),INDEX(PORCENTAJEBUSCAR,MATCH(AP2312,CódigoRET,0),4)*1),"")</f>
        <v/>
      </c>
      <c r="AS2312">
        <f t="shared" si="254"/>
        <v>0</v>
      </c>
      <c r="BF2312" t="str">
        <f>IFERROR(IF(OR(BD2312=338,BD2312=340,BD2312=341,BD2312=342,BD2312="342A",BD2312="342B"),PorcenRet(BD2312,BH2312,BI2312),INDEX(PORCENTAJEBUSCAR,MATCH(BD2312,CódigoRET,0),4)*1),"")</f>
        <v/>
      </c>
      <c r="BG2312">
        <f t="shared" si="255"/>
        <v>0</v>
      </c>
      <c r="BO2312">
        <f t="shared" si="256"/>
        <v>0</v>
      </c>
      <c r="CC2312">
        <f t="shared" si="257"/>
        <v>0</v>
      </c>
      <c r="CD2312">
        <f t="shared" si="258"/>
        <v>0</v>
      </c>
      <c r="CG2312">
        <f ca="1">IFERROR(INDIRECT("IVA!X"&amp;MATCH(MID(COMPRAS!C2212,1,2)&amp;MID(COMPRAS!F2212,1,2)&amp;MID(COMPRAS!D2212,1,2),IVA!W:W,0)),"SIN COD.")</f>
        <v>0</v>
      </c>
      <c r="CH2312">
        <f ca="1">IFERROR(INDIRECT("IVA!Y"&amp;MATCH(MID(COMPRAS!C2212,1,2)&amp;MID(COMPRAS!F2212,1,2)&amp;MID(COMPRAS!D2212,1,2),IVA!W:W,0)),"SIN COD.")</f>
        <v>0</v>
      </c>
    </row>
    <row r="2313" spans="1:86" x14ac:dyDescent="0.25">
      <c r="A2313"/>
      <c r="B2313"/>
      <c r="D2313"/>
      <c r="AL2313">
        <f t="shared" si="252"/>
        <v>0</v>
      </c>
      <c r="AQ2313">
        <f t="shared" si="253"/>
        <v>0</v>
      </c>
      <c r="AR2313" t="str">
        <f>IFERROR(IF(OR(AP2313=338,AP2313=340,AP2313=341,AP2313=342,AP2313="342A",AP2313="342B"),PorcenRet(AP2313,AT2313,AU2313),INDEX(PORCENTAJEBUSCAR,MATCH(AP2313,CódigoRET,0),4)*1),"")</f>
        <v/>
      </c>
      <c r="AS2313">
        <f t="shared" si="254"/>
        <v>0</v>
      </c>
      <c r="BF2313" t="str">
        <f>IFERROR(IF(OR(BD2313=338,BD2313=340,BD2313=341,BD2313=342,BD2313="342A",BD2313="342B"),PorcenRet(BD2313,BH2313,BI2313),INDEX(PORCENTAJEBUSCAR,MATCH(BD2313,CódigoRET,0),4)*1),"")</f>
        <v/>
      </c>
      <c r="BG2313">
        <f t="shared" si="255"/>
        <v>0</v>
      </c>
      <c r="BO2313">
        <f t="shared" si="256"/>
        <v>0</v>
      </c>
      <c r="CC2313">
        <f t="shared" si="257"/>
        <v>0</v>
      </c>
      <c r="CD2313">
        <f t="shared" si="258"/>
        <v>0</v>
      </c>
      <c r="CG2313">
        <f ca="1">IFERROR(INDIRECT("IVA!X"&amp;MATCH(MID(COMPRAS!C2213,1,2)&amp;MID(COMPRAS!F2213,1,2)&amp;MID(COMPRAS!D2213,1,2),IVA!W:W,0)),"SIN COD.")</f>
        <v>0</v>
      </c>
      <c r="CH2313">
        <f ca="1">IFERROR(INDIRECT("IVA!Y"&amp;MATCH(MID(COMPRAS!C2213,1,2)&amp;MID(COMPRAS!F2213,1,2)&amp;MID(COMPRAS!D2213,1,2),IVA!W:W,0)),"SIN COD.")</f>
        <v>0</v>
      </c>
    </row>
    <row r="2314" spans="1:86" x14ac:dyDescent="0.25">
      <c r="A2314"/>
      <c r="B2314"/>
      <c r="D2314"/>
      <c r="AL2314">
        <f t="shared" si="252"/>
        <v>0</v>
      </c>
      <c r="AQ2314">
        <f t="shared" si="253"/>
        <v>0</v>
      </c>
      <c r="AR2314" t="str">
        <f>IFERROR(IF(OR(AP2314=338,AP2314=340,AP2314=341,AP2314=342,AP2314="342A",AP2314="342B"),PorcenRet(AP2314,AT2314,AU2314),INDEX(PORCENTAJEBUSCAR,MATCH(AP2314,CódigoRET,0),4)*1),"")</f>
        <v/>
      </c>
      <c r="AS2314">
        <f t="shared" si="254"/>
        <v>0</v>
      </c>
      <c r="BF2314" t="str">
        <f>IFERROR(IF(OR(BD2314=338,BD2314=340,BD2314=341,BD2314=342,BD2314="342A",BD2314="342B"),PorcenRet(BD2314,BH2314,BI2314),INDEX(PORCENTAJEBUSCAR,MATCH(BD2314,CódigoRET,0),4)*1),"")</f>
        <v/>
      </c>
      <c r="BG2314">
        <f t="shared" si="255"/>
        <v>0</v>
      </c>
      <c r="BO2314">
        <f t="shared" si="256"/>
        <v>0</v>
      </c>
      <c r="CC2314">
        <f t="shared" si="257"/>
        <v>0</v>
      </c>
      <c r="CD2314">
        <f t="shared" si="258"/>
        <v>0</v>
      </c>
      <c r="CG2314">
        <f ca="1">IFERROR(INDIRECT("IVA!X"&amp;MATCH(MID(COMPRAS!C2214,1,2)&amp;MID(COMPRAS!F2214,1,2)&amp;MID(COMPRAS!D2214,1,2),IVA!W:W,0)),"SIN COD.")</f>
        <v>0</v>
      </c>
      <c r="CH2314">
        <f ca="1">IFERROR(INDIRECT("IVA!Y"&amp;MATCH(MID(COMPRAS!C2214,1,2)&amp;MID(COMPRAS!F2214,1,2)&amp;MID(COMPRAS!D2214,1,2),IVA!W:W,0)),"SIN COD.")</f>
        <v>0</v>
      </c>
    </row>
    <row r="2315" spans="1:86" x14ac:dyDescent="0.25">
      <c r="A2315"/>
      <c r="B2315"/>
      <c r="D2315"/>
      <c r="AL2315">
        <f t="shared" si="252"/>
        <v>0</v>
      </c>
      <c r="AQ2315">
        <f t="shared" si="253"/>
        <v>0</v>
      </c>
      <c r="AR2315" t="str">
        <f>IFERROR(IF(OR(AP2315=338,AP2315=340,AP2315=341,AP2315=342,AP2315="342A",AP2315="342B"),PorcenRet(AP2315,AT2315,AU2315),INDEX(PORCENTAJEBUSCAR,MATCH(AP2315,CódigoRET,0),4)*1),"")</f>
        <v/>
      </c>
      <c r="AS2315">
        <f t="shared" si="254"/>
        <v>0</v>
      </c>
      <c r="BF2315" t="str">
        <f>IFERROR(IF(OR(BD2315=338,BD2315=340,BD2315=341,BD2315=342,BD2315="342A",BD2315="342B"),PorcenRet(BD2315,BH2315,BI2315),INDEX(PORCENTAJEBUSCAR,MATCH(BD2315,CódigoRET,0),4)*1),"")</f>
        <v/>
      </c>
      <c r="BG2315">
        <f t="shared" si="255"/>
        <v>0</v>
      </c>
      <c r="BO2315">
        <f t="shared" si="256"/>
        <v>0</v>
      </c>
      <c r="CC2315">
        <f t="shared" si="257"/>
        <v>0</v>
      </c>
      <c r="CD2315">
        <f t="shared" si="258"/>
        <v>0</v>
      </c>
      <c r="CG2315">
        <f ca="1">IFERROR(INDIRECT("IVA!X"&amp;MATCH(MID(COMPRAS!C2215,1,2)&amp;MID(COMPRAS!F2215,1,2)&amp;MID(COMPRAS!D2215,1,2),IVA!W:W,0)),"SIN COD.")</f>
        <v>0</v>
      </c>
      <c r="CH2315">
        <f ca="1">IFERROR(INDIRECT("IVA!Y"&amp;MATCH(MID(COMPRAS!C2215,1,2)&amp;MID(COMPRAS!F2215,1,2)&amp;MID(COMPRAS!D2215,1,2),IVA!W:W,0)),"SIN COD.")</f>
        <v>0</v>
      </c>
    </row>
    <row r="2316" spans="1:86" x14ac:dyDescent="0.25">
      <c r="A2316"/>
      <c r="B2316"/>
      <c r="D2316"/>
      <c r="AL2316">
        <f t="shared" si="252"/>
        <v>0</v>
      </c>
      <c r="AQ2316">
        <f t="shared" si="253"/>
        <v>0</v>
      </c>
      <c r="AR2316" t="str">
        <f>IFERROR(IF(OR(AP2316=338,AP2316=340,AP2316=341,AP2316=342,AP2316="342A",AP2316="342B"),PorcenRet(AP2316,AT2316,AU2316),INDEX(PORCENTAJEBUSCAR,MATCH(AP2316,CódigoRET,0),4)*1),"")</f>
        <v/>
      </c>
      <c r="AS2316">
        <f t="shared" si="254"/>
        <v>0</v>
      </c>
      <c r="BF2316" t="str">
        <f>IFERROR(IF(OR(BD2316=338,BD2316=340,BD2316=341,BD2316=342,BD2316="342A",BD2316="342B"),PorcenRet(BD2316,BH2316,BI2316),INDEX(PORCENTAJEBUSCAR,MATCH(BD2316,CódigoRET,0),4)*1),"")</f>
        <v/>
      </c>
      <c r="BG2316">
        <f t="shared" si="255"/>
        <v>0</v>
      </c>
      <c r="BO2316">
        <f t="shared" si="256"/>
        <v>0</v>
      </c>
      <c r="CC2316">
        <f t="shared" si="257"/>
        <v>0</v>
      </c>
      <c r="CD2316">
        <f t="shared" si="258"/>
        <v>0</v>
      </c>
      <c r="CG2316">
        <f ca="1">IFERROR(INDIRECT("IVA!X"&amp;MATCH(MID(COMPRAS!C2216,1,2)&amp;MID(COMPRAS!F2216,1,2)&amp;MID(COMPRAS!D2216,1,2),IVA!W:W,0)),"SIN COD.")</f>
        <v>0</v>
      </c>
      <c r="CH2316">
        <f ca="1">IFERROR(INDIRECT("IVA!Y"&amp;MATCH(MID(COMPRAS!C2216,1,2)&amp;MID(COMPRAS!F2216,1,2)&amp;MID(COMPRAS!D2216,1,2),IVA!W:W,0)),"SIN COD.")</f>
        <v>0</v>
      </c>
    </row>
    <row r="2317" spans="1:86" x14ac:dyDescent="0.25">
      <c r="A2317"/>
      <c r="B2317"/>
      <c r="D2317"/>
      <c r="AL2317">
        <f t="shared" si="252"/>
        <v>0</v>
      </c>
      <c r="AQ2317">
        <f t="shared" si="253"/>
        <v>0</v>
      </c>
      <c r="AR2317" t="str">
        <f>IFERROR(IF(OR(AP2317=338,AP2317=340,AP2317=341,AP2317=342,AP2317="342A",AP2317="342B"),PorcenRet(AP2317,AT2317,AU2317),INDEX(PORCENTAJEBUSCAR,MATCH(AP2317,CódigoRET,0),4)*1),"")</f>
        <v/>
      </c>
      <c r="AS2317">
        <f t="shared" si="254"/>
        <v>0</v>
      </c>
      <c r="BF2317" t="str">
        <f>IFERROR(IF(OR(BD2317=338,BD2317=340,BD2317=341,BD2317=342,BD2317="342A",BD2317="342B"),PorcenRet(BD2317,BH2317,BI2317),INDEX(PORCENTAJEBUSCAR,MATCH(BD2317,CódigoRET,0),4)*1),"")</f>
        <v/>
      </c>
      <c r="BG2317">
        <f t="shared" si="255"/>
        <v>0</v>
      </c>
      <c r="BO2317">
        <f t="shared" si="256"/>
        <v>0</v>
      </c>
      <c r="CC2317">
        <f t="shared" si="257"/>
        <v>0</v>
      </c>
      <c r="CD2317">
        <f t="shared" si="258"/>
        <v>0</v>
      </c>
      <c r="CG2317">
        <f ca="1">IFERROR(INDIRECT("IVA!X"&amp;MATCH(MID(COMPRAS!C2217,1,2)&amp;MID(COMPRAS!F2217,1,2)&amp;MID(COMPRAS!D2217,1,2),IVA!W:W,0)),"SIN COD.")</f>
        <v>0</v>
      </c>
      <c r="CH2317">
        <f ca="1">IFERROR(INDIRECT("IVA!Y"&amp;MATCH(MID(COMPRAS!C2217,1,2)&amp;MID(COMPRAS!F2217,1,2)&amp;MID(COMPRAS!D2217,1,2),IVA!W:W,0)),"SIN COD.")</f>
        <v>0</v>
      </c>
    </row>
    <row r="2318" spans="1:86" x14ac:dyDescent="0.25">
      <c r="A2318"/>
      <c r="B2318"/>
      <c r="D2318"/>
      <c r="AL2318">
        <f t="shared" si="252"/>
        <v>0</v>
      </c>
      <c r="AQ2318">
        <f t="shared" si="253"/>
        <v>0</v>
      </c>
      <c r="AR2318" t="str">
        <f>IFERROR(IF(OR(AP2318=338,AP2318=340,AP2318=341,AP2318=342,AP2318="342A",AP2318="342B"),PorcenRet(AP2318,AT2318,AU2318),INDEX(PORCENTAJEBUSCAR,MATCH(AP2318,CódigoRET,0),4)*1),"")</f>
        <v/>
      </c>
      <c r="AS2318">
        <f t="shared" si="254"/>
        <v>0</v>
      </c>
      <c r="BF2318" t="str">
        <f>IFERROR(IF(OR(BD2318=338,BD2318=340,BD2318=341,BD2318=342,BD2318="342A",BD2318="342B"),PorcenRet(BD2318,BH2318,BI2318),INDEX(PORCENTAJEBUSCAR,MATCH(BD2318,CódigoRET,0),4)*1),"")</f>
        <v/>
      </c>
      <c r="BG2318">
        <f t="shared" si="255"/>
        <v>0</v>
      </c>
      <c r="BO2318">
        <f t="shared" si="256"/>
        <v>0</v>
      </c>
      <c r="CC2318">
        <f t="shared" si="257"/>
        <v>0</v>
      </c>
      <c r="CD2318">
        <f t="shared" si="258"/>
        <v>0</v>
      </c>
      <c r="CG2318">
        <f ca="1">IFERROR(INDIRECT("IVA!X"&amp;MATCH(MID(COMPRAS!C2218,1,2)&amp;MID(COMPRAS!F2218,1,2)&amp;MID(COMPRAS!D2218,1,2),IVA!W:W,0)),"SIN COD.")</f>
        <v>0</v>
      </c>
      <c r="CH2318">
        <f ca="1">IFERROR(INDIRECT("IVA!Y"&amp;MATCH(MID(COMPRAS!C2218,1,2)&amp;MID(COMPRAS!F2218,1,2)&amp;MID(COMPRAS!D2218,1,2),IVA!W:W,0)),"SIN COD.")</f>
        <v>0</v>
      </c>
    </row>
    <row r="2319" spans="1:86" x14ac:dyDescent="0.25">
      <c r="A2319"/>
      <c r="B2319"/>
      <c r="D2319"/>
      <c r="AL2319">
        <f t="shared" si="252"/>
        <v>0</v>
      </c>
      <c r="AQ2319">
        <f t="shared" si="253"/>
        <v>0</v>
      </c>
      <c r="AR2319" t="str">
        <f>IFERROR(IF(OR(AP2319=338,AP2319=340,AP2319=341,AP2319=342,AP2319="342A",AP2319="342B"),PorcenRet(AP2319,AT2319,AU2319),INDEX(PORCENTAJEBUSCAR,MATCH(AP2319,CódigoRET,0),4)*1),"")</f>
        <v/>
      </c>
      <c r="AS2319">
        <f t="shared" si="254"/>
        <v>0</v>
      </c>
      <c r="BF2319" t="str">
        <f>IFERROR(IF(OR(BD2319=338,BD2319=340,BD2319=341,BD2319=342,BD2319="342A",BD2319="342B"),PorcenRet(BD2319,BH2319,BI2319),INDEX(PORCENTAJEBUSCAR,MATCH(BD2319,CódigoRET,0),4)*1),"")</f>
        <v/>
      </c>
      <c r="BG2319">
        <f t="shared" si="255"/>
        <v>0</v>
      </c>
      <c r="BO2319">
        <f t="shared" si="256"/>
        <v>0</v>
      </c>
      <c r="CC2319">
        <f t="shared" si="257"/>
        <v>0</v>
      </c>
      <c r="CD2319">
        <f t="shared" si="258"/>
        <v>0</v>
      </c>
      <c r="CG2319">
        <f ca="1">IFERROR(INDIRECT("IVA!X"&amp;MATCH(MID(COMPRAS!C2219,1,2)&amp;MID(COMPRAS!F2219,1,2)&amp;MID(COMPRAS!D2219,1,2),IVA!W:W,0)),"SIN COD.")</f>
        <v>0</v>
      </c>
      <c r="CH2319">
        <f ca="1">IFERROR(INDIRECT("IVA!Y"&amp;MATCH(MID(COMPRAS!C2219,1,2)&amp;MID(COMPRAS!F2219,1,2)&amp;MID(COMPRAS!D2219,1,2),IVA!W:W,0)),"SIN COD.")</f>
        <v>0</v>
      </c>
    </row>
    <row r="2320" spans="1:86" x14ac:dyDescent="0.25">
      <c r="A2320"/>
      <c r="B2320"/>
      <c r="D2320"/>
      <c r="AL2320">
        <f t="shared" si="252"/>
        <v>0</v>
      </c>
      <c r="AQ2320">
        <f t="shared" si="253"/>
        <v>0</v>
      </c>
      <c r="AR2320" t="str">
        <f>IFERROR(IF(OR(AP2320=338,AP2320=340,AP2320=341,AP2320=342,AP2320="342A",AP2320="342B"),PorcenRet(AP2320,AT2320,AU2320),INDEX(PORCENTAJEBUSCAR,MATCH(AP2320,CódigoRET,0),4)*1),"")</f>
        <v/>
      </c>
      <c r="AS2320">
        <f t="shared" si="254"/>
        <v>0</v>
      </c>
      <c r="BF2320" t="str">
        <f>IFERROR(IF(OR(BD2320=338,BD2320=340,BD2320=341,BD2320=342,BD2320="342A",BD2320="342B"),PorcenRet(BD2320,BH2320,BI2320),INDEX(PORCENTAJEBUSCAR,MATCH(BD2320,CódigoRET,0),4)*1),"")</f>
        <v/>
      </c>
      <c r="BG2320">
        <f t="shared" si="255"/>
        <v>0</v>
      </c>
      <c r="BO2320">
        <f t="shared" si="256"/>
        <v>0</v>
      </c>
      <c r="CC2320">
        <f t="shared" si="257"/>
        <v>0</v>
      </c>
      <c r="CD2320">
        <f t="shared" si="258"/>
        <v>0</v>
      </c>
      <c r="CG2320">
        <f ca="1">IFERROR(INDIRECT("IVA!X"&amp;MATCH(MID(COMPRAS!C2220,1,2)&amp;MID(COMPRAS!F2220,1,2)&amp;MID(COMPRAS!D2220,1,2),IVA!W:W,0)),"SIN COD.")</f>
        <v>0</v>
      </c>
      <c r="CH2320">
        <f ca="1">IFERROR(INDIRECT("IVA!Y"&amp;MATCH(MID(COMPRAS!C2220,1,2)&amp;MID(COMPRAS!F2220,1,2)&amp;MID(COMPRAS!D2220,1,2),IVA!W:W,0)),"SIN COD.")</f>
        <v>0</v>
      </c>
    </row>
    <row r="2321" spans="1:86" x14ac:dyDescent="0.25">
      <c r="A2321"/>
      <c r="B2321"/>
      <c r="D2321"/>
      <c r="AL2321">
        <f t="shared" si="252"/>
        <v>0</v>
      </c>
      <c r="AQ2321">
        <f t="shared" si="253"/>
        <v>0</v>
      </c>
      <c r="AR2321" t="str">
        <f>IFERROR(IF(OR(AP2321=338,AP2321=340,AP2321=341,AP2321=342,AP2321="342A",AP2321="342B"),PorcenRet(AP2321,AT2321,AU2321),INDEX(PORCENTAJEBUSCAR,MATCH(AP2321,CódigoRET,0),4)*1),"")</f>
        <v/>
      </c>
      <c r="AS2321">
        <f t="shared" si="254"/>
        <v>0</v>
      </c>
      <c r="BF2321" t="str">
        <f>IFERROR(IF(OR(BD2321=338,BD2321=340,BD2321=341,BD2321=342,BD2321="342A",BD2321="342B"),PorcenRet(BD2321,BH2321,BI2321),INDEX(PORCENTAJEBUSCAR,MATCH(BD2321,CódigoRET,0),4)*1),"")</f>
        <v/>
      </c>
      <c r="BG2321">
        <f t="shared" si="255"/>
        <v>0</v>
      </c>
      <c r="BO2321">
        <f t="shared" si="256"/>
        <v>0</v>
      </c>
      <c r="CC2321">
        <f t="shared" si="257"/>
        <v>0</v>
      </c>
      <c r="CD2321">
        <f t="shared" si="258"/>
        <v>0</v>
      </c>
      <c r="CG2321">
        <f ca="1">IFERROR(INDIRECT("IVA!X"&amp;MATCH(MID(COMPRAS!C2221,1,2)&amp;MID(COMPRAS!F2221,1,2)&amp;MID(COMPRAS!D2221,1,2),IVA!W:W,0)),"SIN COD.")</f>
        <v>0</v>
      </c>
      <c r="CH2321">
        <f ca="1">IFERROR(INDIRECT("IVA!Y"&amp;MATCH(MID(COMPRAS!C2221,1,2)&amp;MID(COMPRAS!F2221,1,2)&amp;MID(COMPRAS!D2221,1,2),IVA!W:W,0)),"SIN COD.")</f>
        <v>0</v>
      </c>
    </row>
    <row r="2322" spans="1:86" x14ac:dyDescent="0.25">
      <c r="A2322"/>
      <c r="B2322"/>
      <c r="D2322"/>
      <c r="AL2322">
        <f t="shared" si="252"/>
        <v>0</v>
      </c>
      <c r="AQ2322">
        <f t="shared" si="253"/>
        <v>0</v>
      </c>
      <c r="AR2322" t="str">
        <f>IFERROR(IF(OR(AP2322=338,AP2322=340,AP2322=341,AP2322=342,AP2322="342A",AP2322="342B"),PorcenRet(AP2322,AT2322,AU2322),INDEX(PORCENTAJEBUSCAR,MATCH(AP2322,CódigoRET,0),4)*1),"")</f>
        <v/>
      </c>
      <c r="AS2322">
        <f t="shared" si="254"/>
        <v>0</v>
      </c>
      <c r="BF2322" t="str">
        <f>IFERROR(IF(OR(BD2322=338,BD2322=340,BD2322=341,BD2322=342,BD2322="342A",BD2322="342B"),PorcenRet(BD2322,BH2322,BI2322),INDEX(PORCENTAJEBUSCAR,MATCH(BD2322,CódigoRET,0),4)*1),"")</f>
        <v/>
      </c>
      <c r="BG2322">
        <f t="shared" si="255"/>
        <v>0</v>
      </c>
      <c r="BO2322">
        <f t="shared" si="256"/>
        <v>0</v>
      </c>
      <c r="CC2322">
        <f t="shared" si="257"/>
        <v>0</v>
      </c>
      <c r="CD2322">
        <f t="shared" si="258"/>
        <v>0</v>
      </c>
      <c r="CG2322">
        <f ca="1">IFERROR(INDIRECT("IVA!X"&amp;MATCH(MID(COMPRAS!C2222,1,2)&amp;MID(COMPRAS!F2222,1,2)&amp;MID(COMPRAS!D2222,1,2),IVA!W:W,0)),"SIN COD.")</f>
        <v>0</v>
      </c>
      <c r="CH2322">
        <f ca="1">IFERROR(INDIRECT("IVA!Y"&amp;MATCH(MID(COMPRAS!C2222,1,2)&amp;MID(COMPRAS!F2222,1,2)&amp;MID(COMPRAS!D2222,1,2),IVA!W:W,0)),"SIN COD.")</f>
        <v>0</v>
      </c>
    </row>
    <row r="2323" spans="1:86" x14ac:dyDescent="0.25">
      <c r="A2323"/>
      <c r="B2323"/>
      <c r="D2323"/>
      <c r="AL2323">
        <f t="shared" si="252"/>
        <v>0</v>
      </c>
      <c r="AQ2323">
        <f t="shared" si="253"/>
        <v>0</v>
      </c>
      <c r="AR2323" t="str">
        <f>IFERROR(IF(OR(AP2323=338,AP2323=340,AP2323=341,AP2323=342,AP2323="342A",AP2323="342B"),PorcenRet(AP2323,AT2323,AU2323),INDEX(PORCENTAJEBUSCAR,MATCH(AP2323,CódigoRET,0),4)*1),"")</f>
        <v/>
      </c>
      <c r="AS2323">
        <f t="shared" si="254"/>
        <v>0</v>
      </c>
      <c r="BF2323" t="str">
        <f>IFERROR(IF(OR(BD2323=338,BD2323=340,BD2323=341,BD2323=342,BD2323="342A",BD2323="342B"),PorcenRet(BD2323,BH2323,BI2323),INDEX(PORCENTAJEBUSCAR,MATCH(BD2323,CódigoRET,0),4)*1),"")</f>
        <v/>
      </c>
      <c r="BG2323">
        <f t="shared" si="255"/>
        <v>0</v>
      </c>
      <c r="BO2323">
        <f t="shared" si="256"/>
        <v>0</v>
      </c>
      <c r="CC2323">
        <f t="shared" si="257"/>
        <v>0</v>
      </c>
      <c r="CD2323">
        <f t="shared" si="258"/>
        <v>0</v>
      </c>
      <c r="CG2323">
        <f ca="1">IFERROR(INDIRECT("IVA!X"&amp;MATCH(MID(COMPRAS!C2223,1,2)&amp;MID(COMPRAS!F2223,1,2)&amp;MID(COMPRAS!D2223,1,2),IVA!W:W,0)),"SIN COD.")</f>
        <v>0</v>
      </c>
      <c r="CH2323">
        <f ca="1">IFERROR(INDIRECT("IVA!Y"&amp;MATCH(MID(COMPRAS!C2223,1,2)&amp;MID(COMPRAS!F2223,1,2)&amp;MID(COMPRAS!D2223,1,2),IVA!W:W,0)),"SIN COD.")</f>
        <v>0</v>
      </c>
    </row>
    <row r="2324" spans="1:86" x14ac:dyDescent="0.25">
      <c r="A2324"/>
      <c r="B2324"/>
      <c r="D2324"/>
      <c r="AL2324">
        <f t="shared" si="252"/>
        <v>0</v>
      </c>
      <c r="AQ2324">
        <f t="shared" si="253"/>
        <v>0</v>
      </c>
      <c r="AR2324" t="str">
        <f>IFERROR(IF(OR(AP2324=338,AP2324=340,AP2324=341,AP2324=342,AP2324="342A",AP2324="342B"),PorcenRet(AP2324,AT2324,AU2324),INDEX(PORCENTAJEBUSCAR,MATCH(AP2324,CódigoRET,0),4)*1),"")</f>
        <v/>
      </c>
      <c r="AS2324">
        <f t="shared" si="254"/>
        <v>0</v>
      </c>
      <c r="BF2324" t="str">
        <f>IFERROR(IF(OR(BD2324=338,BD2324=340,BD2324=341,BD2324=342,BD2324="342A",BD2324="342B"),PorcenRet(BD2324,BH2324,BI2324),INDEX(PORCENTAJEBUSCAR,MATCH(BD2324,CódigoRET,0),4)*1),"")</f>
        <v/>
      </c>
      <c r="BG2324">
        <f t="shared" si="255"/>
        <v>0</v>
      </c>
      <c r="BO2324">
        <f t="shared" si="256"/>
        <v>0</v>
      </c>
      <c r="CC2324">
        <f t="shared" si="257"/>
        <v>0</v>
      </c>
      <c r="CD2324">
        <f t="shared" si="258"/>
        <v>0</v>
      </c>
      <c r="CG2324">
        <f ca="1">IFERROR(INDIRECT("IVA!X"&amp;MATCH(MID(COMPRAS!C2224,1,2)&amp;MID(COMPRAS!F2224,1,2)&amp;MID(COMPRAS!D2224,1,2),IVA!W:W,0)),"SIN COD.")</f>
        <v>0</v>
      </c>
      <c r="CH2324">
        <f ca="1">IFERROR(INDIRECT("IVA!Y"&amp;MATCH(MID(COMPRAS!C2224,1,2)&amp;MID(COMPRAS!F2224,1,2)&amp;MID(COMPRAS!D2224,1,2),IVA!W:W,0)),"SIN COD.")</f>
        <v>0</v>
      </c>
    </row>
    <row r="2325" spans="1:86" x14ac:dyDescent="0.25">
      <c r="A2325"/>
      <c r="B2325"/>
      <c r="D2325"/>
      <c r="AL2325">
        <f t="shared" si="252"/>
        <v>0</v>
      </c>
      <c r="AQ2325">
        <f t="shared" si="253"/>
        <v>0</v>
      </c>
      <c r="AR2325" t="str">
        <f>IFERROR(IF(OR(AP2325=338,AP2325=340,AP2325=341,AP2325=342,AP2325="342A",AP2325="342B"),PorcenRet(AP2325,AT2325,AU2325),INDEX(PORCENTAJEBUSCAR,MATCH(AP2325,CódigoRET,0),4)*1),"")</f>
        <v/>
      </c>
      <c r="AS2325">
        <f t="shared" si="254"/>
        <v>0</v>
      </c>
      <c r="BF2325" t="str">
        <f>IFERROR(IF(OR(BD2325=338,BD2325=340,BD2325=341,BD2325=342,BD2325="342A",BD2325="342B"),PorcenRet(BD2325,BH2325,BI2325),INDEX(PORCENTAJEBUSCAR,MATCH(BD2325,CódigoRET,0),4)*1),"")</f>
        <v/>
      </c>
      <c r="BG2325">
        <f t="shared" si="255"/>
        <v>0</v>
      </c>
      <c r="BO2325">
        <f t="shared" si="256"/>
        <v>0</v>
      </c>
      <c r="CC2325">
        <f t="shared" si="257"/>
        <v>0</v>
      </c>
      <c r="CD2325">
        <f t="shared" si="258"/>
        <v>0</v>
      </c>
      <c r="CG2325">
        <f ca="1">IFERROR(INDIRECT("IVA!X"&amp;MATCH(MID(COMPRAS!C2225,1,2)&amp;MID(COMPRAS!F2225,1,2)&amp;MID(COMPRAS!D2225,1,2),IVA!W:W,0)),"SIN COD.")</f>
        <v>0</v>
      </c>
      <c r="CH2325">
        <f ca="1">IFERROR(INDIRECT("IVA!Y"&amp;MATCH(MID(COMPRAS!C2225,1,2)&amp;MID(COMPRAS!F2225,1,2)&amp;MID(COMPRAS!D2225,1,2),IVA!W:W,0)),"SIN COD.")</f>
        <v>0</v>
      </c>
    </row>
    <row r="2326" spans="1:86" x14ac:dyDescent="0.25">
      <c r="A2326"/>
      <c r="B2326"/>
      <c r="D2326"/>
      <c r="AL2326">
        <f t="shared" si="252"/>
        <v>0</v>
      </c>
      <c r="AQ2326">
        <f t="shared" si="253"/>
        <v>0</v>
      </c>
      <c r="AR2326" t="str">
        <f>IFERROR(IF(OR(AP2326=338,AP2326=340,AP2326=341,AP2326=342,AP2326="342A",AP2326="342B"),PorcenRet(AP2326,AT2326,AU2326),INDEX(PORCENTAJEBUSCAR,MATCH(AP2326,CódigoRET,0),4)*1),"")</f>
        <v/>
      </c>
      <c r="AS2326">
        <f t="shared" si="254"/>
        <v>0</v>
      </c>
      <c r="BF2326" t="str">
        <f>IFERROR(IF(OR(BD2326=338,BD2326=340,BD2326=341,BD2326=342,BD2326="342A",BD2326="342B"),PorcenRet(BD2326,BH2326,BI2326),INDEX(PORCENTAJEBUSCAR,MATCH(BD2326,CódigoRET,0),4)*1),"")</f>
        <v/>
      </c>
      <c r="BG2326">
        <f t="shared" si="255"/>
        <v>0</v>
      </c>
      <c r="BO2326">
        <f t="shared" si="256"/>
        <v>0</v>
      </c>
      <c r="CC2326">
        <f t="shared" si="257"/>
        <v>0</v>
      </c>
      <c r="CD2326">
        <f t="shared" si="258"/>
        <v>0</v>
      </c>
      <c r="CG2326">
        <f ca="1">IFERROR(INDIRECT("IVA!X"&amp;MATCH(MID(COMPRAS!C2226,1,2)&amp;MID(COMPRAS!F2226,1,2)&amp;MID(COMPRAS!D2226,1,2),IVA!W:W,0)),"SIN COD.")</f>
        <v>0</v>
      </c>
      <c r="CH2326">
        <f ca="1">IFERROR(INDIRECT("IVA!Y"&amp;MATCH(MID(COMPRAS!C2226,1,2)&amp;MID(COMPRAS!F2226,1,2)&amp;MID(COMPRAS!D2226,1,2),IVA!W:W,0)),"SIN COD.")</f>
        <v>0</v>
      </c>
    </row>
    <row r="2327" spans="1:86" x14ac:dyDescent="0.25">
      <c r="A2327"/>
      <c r="B2327"/>
      <c r="D2327"/>
      <c r="AL2327">
        <f t="shared" si="252"/>
        <v>0</v>
      </c>
      <c r="AQ2327">
        <f t="shared" si="253"/>
        <v>0</v>
      </c>
      <c r="AR2327" t="str">
        <f>IFERROR(IF(OR(AP2327=338,AP2327=340,AP2327=341,AP2327=342,AP2327="342A",AP2327="342B"),PorcenRet(AP2327,AT2327,AU2327),INDEX(PORCENTAJEBUSCAR,MATCH(AP2327,CódigoRET,0),4)*1),"")</f>
        <v/>
      </c>
      <c r="AS2327">
        <f t="shared" si="254"/>
        <v>0</v>
      </c>
      <c r="BF2327" t="str">
        <f>IFERROR(IF(OR(BD2327=338,BD2327=340,BD2327=341,BD2327=342,BD2327="342A",BD2327="342B"),PorcenRet(BD2327,BH2327,BI2327),INDEX(PORCENTAJEBUSCAR,MATCH(BD2327,CódigoRET,0),4)*1),"")</f>
        <v/>
      </c>
      <c r="BG2327">
        <f t="shared" si="255"/>
        <v>0</v>
      </c>
      <c r="BO2327">
        <f t="shared" si="256"/>
        <v>0</v>
      </c>
      <c r="CC2327">
        <f t="shared" si="257"/>
        <v>0</v>
      </c>
      <c r="CD2327">
        <f t="shared" si="258"/>
        <v>0</v>
      </c>
      <c r="CG2327">
        <f ca="1">IFERROR(INDIRECT("IVA!X"&amp;MATCH(MID(COMPRAS!C2227,1,2)&amp;MID(COMPRAS!F2227,1,2)&amp;MID(COMPRAS!D2227,1,2),IVA!W:W,0)),"SIN COD.")</f>
        <v>0</v>
      </c>
      <c r="CH2327">
        <f ca="1">IFERROR(INDIRECT("IVA!Y"&amp;MATCH(MID(COMPRAS!C2227,1,2)&amp;MID(COMPRAS!F2227,1,2)&amp;MID(COMPRAS!D2227,1,2),IVA!W:W,0)),"SIN COD.")</f>
        <v>0</v>
      </c>
    </row>
    <row r="2328" spans="1:86" x14ac:dyDescent="0.25">
      <c r="A2328"/>
      <c r="B2328"/>
      <c r="D2328"/>
      <c r="AL2328">
        <f t="shared" si="252"/>
        <v>0</v>
      </c>
      <c r="AQ2328">
        <f t="shared" si="253"/>
        <v>0</v>
      </c>
      <c r="AR2328" t="str">
        <f>IFERROR(IF(OR(AP2328=338,AP2328=340,AP2328=341,AP2328=342,AP2328="342A",AP2328="342B"),PorcenRet(AP2328,AT2328,AU2328),INDEX(PORCENTAJEBUSCAR,MATCH(AP2328,CódigoRET,0),4)*1),"")</f>
        <v/>
      </c>
      <c r="AS2328">
        <f t="shared" si="254"/>
        <v>0</v>
      </c>
      <c r="BF2328" t="str">
        <f>IFERROR(IF(OR(BD2328=338,BD2328=340,BD2328=341,BD2328=342,BD2328="342A",BD2328="342B"),PorcenRet(BD2328,BH2328,BI2328),INDEX(PORCENTAJEBUSCAR,MATCH(BD2328,CódigoRET,0),4)*1),"")</f>
        <v/>
      </c>
      <c r="BG2328">
        <f t="shared" si="255"/>
        <v>0</v>
      </c>
      <c r="BO2328">
        <f t="shared" si="256"/>
        <v>0</v>
      </c>
      <c r="CC2328">
        <f t="shared" si="257"/>
        <v>0</v>
      </c>
      <c r="CD2328">
        <f t="shared" si="258"/>
        <v>0</v>
      </c>
      <c r="CG2328">
        <f ca="1">IFERROR(INDIRECT("IVA!X"&amp;MATCH(MID(COMPRAS!C2228,1,2)&amp;MID(COMPRAS!F2228,1,2)&amp;MID(COMPRAS!D2228,1,2),IVA!W:W,0)),"SIN COD.")</f>
        <v>0</v>
      </c>
      <c r="CH2328">
        <f ca="1">IFERROR(INDIRECT("IVA!Y"&amp;MATCH(MID(COMPRAS!C2228,1,2)&amp;MID(COMPRAS!F2228,1,2)&amp;MID(COMPRAS!D2228,1,2),IVA!W:W,0)),"SIN COD.")</f>
        <v>0</v>
      </c>
    </row>
    <row r="2329" spans="1:86" x14ac:dyDescent="0.25">
      <c r="A2329"/>
      <c r="B2329"/>
      <c r="D2329"/>
      <c r="AL2329">
        <f t="shared" si="252"/>
        <v>0</v>
      </c>
      <c r="AQ2329">
        <f t="shared" si="253"/>
        <v>0</v>
      </c>
      <c r="AR2329" t="str">
        <f>IFERROR(IF(OR(AP2329=338,AP2329=340,AP2329=341,AP2329=342,AP2329="342A",AP2329="342B"),PorcenRet(AP2329,AT2329,AU2329),INDEX(PORCENTAJEBUSCAR,MATCH(AP2329,CódigoRET,0),4)*1),"")</f>
        <v/>
      </c>
      <c r="AS2329">
        <f t="shared" si="254"/>
        <v>0</v>
      </c>
      <c r="BF2329" t="str">
        <f>IFERROR(IF(OR(BD2329=338,BD2329=340,BD2329=341,BD2329=342,BD2329="342A",BD2329="342B"),PorcenRet(BD2329,BH2329,BI2329),INDEX(PORCENTAJEBUSCAR,MATCH(BD2329,CódigoRET,0),4)*1),"")</f>
        <v/>
      </c>
      <c r="BG2329">
        <f t="shared" si="255"/>
        <v>0</v>
      </c>
      <c r="BO2329">
        <f t="shared" si="256"/>
        <v>0</v>
      </c>
      <c r="CC2329">
        <f t="shared" si="257"/>
        <v>0</v>
      </c>
      <c r="CD2329">
        <f t="shared" si="258"/>
        <v>0</v>
      </c>
      <c r="CG2329">
        <f ca="1">IFERROR(INDIRECT("IVA!X"&amp;MATCH(MID(COMPRAS!C2229,1,2)&amp;MID(COMPRAS!F2229,1,2)&amp;MID(COMPRAS!D2229,1,2),IVA!W:W,0)),"SIN COD.")</f>
        <v>0</v>
      </c>
      <c r="CH2329">
        <f ca="1">IFERROR(INDIRECT("IVA!Y"&amp;MATCH(MID(COMPRAS!C2229,1,2)&amp;MID(COMPRAS!F2229,1,2)&amp;MID(COMPRAS!D2229,1,2),IVA!W:W,0)),"SIN COD.")</f>
        <v>0</v>
      </c>
    </row>
    <row r="2330" spans="1:86" x14ac:dyDescent="0.25">
      <c r="A2330"/>
      <c r="B2330"/>
      <c r="D2330"/>
      <c r="AL2330">
        <f t="shared" si="252"/>
        <v>0</v>
      </c>
      <c r="AQ2330">
        <f t="shared" si="253"/>
        <v>0</v>
      </c>
      <c r="AR2330" t="str">
        <f>IFERROR(IF(OR(AP2330=338,AP2330=340,AP2330=341,AP2330=342,AP2330="342A",AP2330="342B"),PorcenRet(AP2330,AT2330,AU2330),INDEX(PORCENTAJEBUSCAR,MATCH(AP2330,CódigoRET,0),4)*1),"")</f>
        <v/>
      </c>
      <c r="AS2330">
        <f t="shared" si="254"/>
        <v>0</v>
      </c>
      <c r="BF2330" t="str">
        <f>IFERROR(IF(OR(BD2330=338,BD2330=340,BD2330=341,BD2330=342,BD2330="342A",BD2330="342B"),PorcenRet(BD2330,BH2330,BI2330),INDEX(PORCENTAJEBUSCAR,MATCH(BD2330,CódigoRET,0),4)*1),"")</f>
        <v/>
      </c>
      <c r="BG2330">
        <f t="shared" si="255"/>
        <v>0</v>
      </c>
      <c r="BO2330">
        <f t="shared" si="256"/>
        <v>0</v>
      </c>
      <c r="CC2330">
        <f t="shared" si="257"/>
        <v>0</v>
      </c>
      <c r="CD2330">
        <f t="shared" si="258"/>
        <v>0</v>
      </c>
      <c r="CG2330">
        <f ca="1">IFERROR(INDIRECT("IVA!X"&amp;MATCH(MID(COMPRAS!C2230,1,2)&amp;MID(COMPRAS!F2230,1,2)&amp;MID(COMPRAS!D2230,1,2),IVA!W:W,0)),"SIN COD.")</f>
        <v>0</v>
      </c>
      <c r="CH2330">
        <f ca="1">IFERROR(INDIRECT("IVA!Y"&amp;MATCH(MID(COMPRAS!C2230,1,2)&amp;MID(COMPRAS!F2230,1,2)&amp;MID(COMPRAS!D2230,1,2),IVA!W:W,0)),"SIN COD.")</f>
        <v>0</v>
      </c>
    </row>
    <row r="2331" spans="1:86" x14ac:dyDescent="0.25">
      <c r="A2331"/>
      <c r="B2331"/>
      <c r="D2331"/>
      <c r="AL2331">
        <f t="shared" si="252"/>
        <v>0</v>
      </c>
      <c r="AQ2331">
        <f t="shared" si="253"/>
        <v>0</v>
      </c>
      <c r="AR2331" t="str">
        <f>IFERROR(IF(OR(AP2331=338,AP2331=340,AP2331=341,AP2331=342,AP2331="342A",AP2331="342B"),PorcenRet(AP2331,AT2331,AU2331),INDEX(PORCENTAJEBUSCAR,MATCH(AP2331,CódigoRET,0),4)*1),"")</f>
        <v/>
      </c>
      <c r="AS2331">
        <f t="shared" si="254"/>
        <v>0</v>
      </c>
      <c r="BF2331" t="str">
        <f>IFERROR(IF(OR(BD2331=338,BD2331=340,BD2331=341,BD2331=342,BD2331="342A",BD2331="342B"),PorcenRet(BD2331,BH2331,BI2331),INDEX(PORCENTAJEBUSCAR,MATCH(BD2331,CódigoRET,0),4)*1),"")</f>
        <v/>
      </c>
      <c r="BG2331">
        <f t="shared" si="255"/>
        <v>0</v>
      </c>
      <c r="BO2331">
        <f t="shared" si="256"/>
        <v>0</v>
      </c>
      <c r="CC2331">
        <f t="shared" si="257"/>
        <v>0</v>
      </c>
      <c r="CD2331">
        <f t="shared" si="258"/>
        <v>0</v>
      </c>
      <c r="CG2331">
        <f ca="1">IFERROR(INDIRECT("IVA!X"&amp;MATCH(MID(COMPRAS!C2231,1,2)&amp;MID(COMPRAS!F2231,1,2)&amp;MID(COMPRAS!D2231,1,2),IVA!W:W,0)),"SIN COD.")</f>
        <v>0</v>
      </c>
      <c r="CH2331">
        <f ca="1">IFERROR(INDIRECT("IVA!Y"&amp;MATCH(MID(COMPRAS!C2231,1,2)&amp;MID(COMPRAS!F2231,1,2)&amp;MID(COMPRAS!D2231,1,2),IVA!W:W,0)),"SIN COD.")</f>
        <v>0</v>
      </c>
    </row>
    <row r="2332" spans="1:86" x14ac:dyDescent="0.25">
      <c r="A2332"/>
      <c r="B2332"/>
      <c r="D2332"/>
      <c r="AL2332">
        <f t="shared" si="252"/>
        <v>0</v>
      </c>
      <c r="AQ2332">
        <f t="shared" si="253"/>
        <v>0</v>
      </c>
      <c r="AR2332" t="str">
        <f>IFERROR(IF(OR(AP2332=338,AP2332=340,AP2332=341,AP2332=342,AP2332="342A",AP2332="342B"),PorcenRet(AP2332,AT2332,AU2332),INDEX(PORCENTAJEBUSCAR,MATCH(AP2332,CódigoRET,0),4)*1),"")</f>
        <v/>
      </c>
      <c r="AS2332">
        <f t="shared" si="254"/>
        <v>0</v>
      </c>
      <c r="BF2332" t="str">
        <f>IFERROR(IF(OR(BD2332=338,BD2332=340,BD2332=341,BD2332=342,BD2332="342A",BD2332="342B"),PorcenRet(BD2332,BH2332,BI2332),INDEX(PORCENTAJEBUSCAR,MATCH(BD2332,CódigoRET,0),4)*1),"")</f>
        <v/>
      </c>
      <c r="BG2332">
        <f t="shared" si="255"/>
        <v>0</v>
      </c>
      <c r="BO2332">
        <f t="shared" si="256"/>
        <v>0</v>
      </c>
      <c r="CC2332">
        <f t="shared" si="257"/>
        <v>0</v>
      </c>
      <c r="CD2332">
        <f t="shared" si="258"/>
        <v>0</v>
      </c>
      <c r="CG2332">
        <f ca="1">IFERROR(INDIRECT("IVA!X"&amp;MATCH(MID(COMPRAS!C2232,1,2)&amp;MID(COMPRAS!F2232,1,2)&amp;MID(COMPRAS!D2232,1,2),IVA!W:W,0)),"SIN COD.")</f>
        <v>0</v>
      </c>
      <c r="CH2332">
        <f ca="1">IFERROR(INDIRECT("IVA!Y"&amp;MATCH(MID(COMPRAS!C2232,1,2)&amp;MID(COMPRAS!F2232,1,2)&amp;MID(COMPRAS!D2232,1,2),IVA!W:W,0)),"SIN COD.")</f>
        <v>0</v>
      </c>
    </row>
    <row r="2333" spans="1:86" x14ac:dyDescent="0.25">
      <c r="A2333"/>
      <c r="B2333"/>
      <c r="D2333"/>
      <c r="AL2333">
        <f t="shared" si="252"/>
        <v>0</v>
      </c>
      <c r="AQ2333">
        <f t="shared" si="253"/>
        <v>0</v>
      </c>
      <c r="AR2333" t="str">
        <f>IFERROR(IF(OR(AP2333=338,AP2333=340,AP2333=341,AP2333=342,AP2333="342A",AP2333="342B"),PorcenRet(AP2333,AT2333,AU2333),INDEX(PORCENTAJEBUSCAR,MATCH(AP2333,CódigoRET,0),4)*1),"")</f>
        <v/>
      </c>
      <c r="AS2333">
        <f t="shared" si="254"/>
        <v>0</v>
      </c>
      <c r="BF2333" t="str">
        <f>IFERROR(IF(OR(BD2333=338,BD2333=340,BD2333=341,BD2333=342,BD2333="342A",BD2333="342B"),PorcenRet(BD2333,BH2333,BI2333),INDEX(PORCENTAJEBUSCAR,MATCH(BD2333,CódigoRET,0),4)*1),"")</f>
        <v/>
      </c>
      <c r="BG2333">
        <f t="shared" si="255"/>
        <v>0</v>
      </c>
      <c r="BO2333">
        <f t="shared" si="256"/>
        <v>0</v>
      </c>
      <c r="CC2333">
        <f t="shared" si="257"/>
        <v>0</v>
      </c>
      <c r="CD2333">
        <f t="shared" si="258"/>
        <v>0</v>
      </c>
      <c r="CG2333">
        <f ca="1">IFERROR(INDIRECT("IVA!X"&amp;MATCH(MID(COMPRAS!C2233,1,2)&amp;MID(COMPRAS!F2233,1,2)&amp;MID(COMPRAS!D2233,1,2),IVA!W:W,0)),"SIN COD.")</f>
        <v>0</v>
      </c>
      <c r="CH2333">
        <f ca="1">IFERROR(INDIRECT("IVA!Y"&amp;MATCH(MID(COMPRAS!C2233,1,2)&amp;MID(COMPRAS!F2233,1,2)&amp;MID(COMPRAS!D2233,1,2),IVA!W:W,0)),"SIN COD.")</f>
        <v>0</v>
      </c>
    </row>
    <row r="2334" spans="1:86" x14ac:dyDescent="0.25">
      <c r="A2334"/>
      <c r="B2334"/>
      <c r="D2334"/>
      <c r="AL2334">
        <f t="shared" si="252"/>
        <v>0</v>
      </c>
      <c r="AQ2334">
        <f t="shared" si="253"/>
        <v>0</v>
      </c>
      <c r="AR2334" t="str">
        <f>IFERROR(IF(OR(AP2334=338,AP2334=340,AP2334=341,AP2334=342,AP2334="342A",AP2334="342B"),PorcenRet(AP2334,AT2334,AU2334),INDEX(PORCENTAJEBUSCAR,MATCH(AP2334,CódigoRET,0),4)*1),"")</f>
        <v/>
      </c>
      <c r="AS2334">
        <f t="shared" si="254"/>
        <v>0</v>
      </c>
      <c r="BF2334" t="str">
        <f>IFERROR(IF(OR(BD2334=338,BD2334=340,BD2334=341,BD2334=342,BD2334="342A",BD2334="342B"),PorcenRet(BD2334,BH2334,BI2334),INDEX(PORCENTAJEBUSCAR,MATCH(BD2334,CódigoRET,0),4)*1),"")</f>
        <v/>
      </c>
      <c r="BG2334">
        <f t="shared" si="255"/>
        <v>0</v>
      </c>
      <c r="BO2334">
        <f t="shared" si="256"/>
        <v>0</v>
      </c>
      <c r="CC2334">
        <f t="shared" si="257"/>
        <v>0</v>
      </c>
      <c r="CD2334">
        <f t="shared" si="258"/>
        <v>0</v>
      </c>
      <c r="CG2334">
        <f ca="1">IFERROR(INDIRECT("IVA!X"&amp;MATCH(MID(COMPRAS!C2234,1,2)&amp;MID(COMPRAS!F2234,1,2)&amp;MID(COMPRAS!D2234,1,2),IVA!W:W,0)),"SIN COD.")</f>
        <v>0</v>
      </c>
      <c r="CH2334">
        <f ca="1">IFERROR(INDIRECT("IVA!Y"&amp;MATCH(MID(COMPRAS!C2234,1,2)&amp;MID(COMPRAS!F2234,1,2)&amp;MID(COMPRAS!D2234,1,2),IVA!W:W,0)),"SIN COD.")</f>
        <v>0</v>
      </c>
    </row>
    <row r="2335" spans="1:86" x14ac:dyDescent="0.25">
      <c r="A2335"/>
      <c r="B2335"/>
      <c r="D2335"/>
      <c r="AL2335">
        <f t="shared" si="252"/>
        <v>0</v>
      </c>
      <c r="AQ2335">
        <f t="shared" si="253"/>
        <v>0</v>
      </c>
      <c r="AR2335" t="str">
        <f>IFERROR(IF(OR(AP2335=338,AP2335=340,AP2335=341,AP2335=342,AP2335="342A",AP2335="342B"),PorcenRet(AP2335,AT2335,AU2335),INDEX(PORCENTAJEBUSCAR,MATCH(AP2335,CódigoRET,0),4)*1),"")</f>
        <v/>
      </c>
      <c r="AS2335">
        <f t="shared" si="254"/>
        <v>0</v>
      </c>
      <c r="BF2335" t="str">
        <f>IFERROR(IF(OR(BD2335=338,BD2335=340,BD2335=341,BD2335=342,BD2335="342A",BD2335="342B"),PorcenRet(BD2335,BH2335,BI2335),INDEX(PORCENTAJEBUSCAR,MATCH(BD2335,CódigoRET,0),4)*1),"")</f>
        <v/>
      </c>
      <c r="BG2335">
        <f t="shared" si="255"/>
        <v>0</v>
      </c>
      <c r="BO2335">
        <f t="shared" si="256"/>
        <v>0</v>
      </c>
      <c r="CC2335">
        <f t="shared" si="257"/>
        <v>0</v>
      </c>
      <c r="CD2335">
        <f t="shared" si="258"/>
        <v>0</v>
      </c>
      <c r="CG2335">
        <f ca="1">IFERROR(INDIRECT("IVA!X"&amp;MATCH(MID(COMPRAS!C2235,1,2)&amp;MID(COMPRAS!F2235,1,2)&amp;MID(COMPRAS!D2235,1,2),IVA!W:W,0)),"SIN COD.")</f>
        <v>0</v>
      </c>
      <c r="CH2335">
        <f ca="1">IFERROR(INDIRECT("IVA!Y"&amp;MATCH(MID(COMPRAS!C2235,1,2)&amp;MID(COMPRAS!F2235,1,2)&amp;MID(COMPRAS!D2235,1,2),IVA!W:W,0)),"SIN COD.")</f>
        <v>0</v>
      </c>
    </row>
    <row r="2336" spans="1:86" x14ac:dyDescent="0.25">
      <c r="A2336"/>
      <c r="B2336"/>
      <c r="D2336"/>
      <c r="AL2336">
        <f t="shared" si="252"/>
        <v>0</v>
      </c>
      <c r="AQ2336">
        <f t="shared" si="253"/>
        <v>0</v>
      </c>
      <c r="AR2336" t="str">
        <f>IFERROR(IF(OR(AP2336=338,AP2336=340,AP2336=341,AP2336=342,AP2336="342A",AP2336="342B"),PorcenRet(AP2336,AT2336,AU2336),INDEX(PORCENTAJEBUSCAR,MATCH(AP2336,CódigoRET,0),4)*1),"")</f>
        <v/>
      </c>
      <c r="AS2336">
        <f t="shared" si="254"/>
        <v>0</v>
      </c>
      <c r="BF2336" t="str">
        <f>IFERROR(IF(OR(BD2336=338,BD2336=340,BD2336=341,BD2336=342,BD2336="342A",BD2336="342B"),PorcenRet(BD2336,BH2336,BI2336),INDEX(PORCENTAJEBUSCAR,MATCH(BD2336,CódigoRET,0),4)*1),"")</f>
        <v/>
      </c>
      <c r="BG2336">
        <f t="shared" si="255"/>
        <v>0</v>
      </c>
      <c r="BO2336">
        <f t="shared" si="256"/>
        <v>0</v>
      </c>
      <c r="CC2336">
        <f t="shared" si="257"/>
        <v>0</v>
      </c>
      <c r="CD2336">
        <f t="shared" si="258"/>
        <v>0</v>
      </c>
      <c r="CG2336">
        <f ca="1">IFERROR(INDIRECT("IVA!X"&amp;MATCH(MID(COMPRAS!C2236,1,2)&amp;MID(COMPRAS!F2236,1,2)&amp;MID(COMPRAS!D2236,1,2),IVA!W:W,0)),"SIN COD.")</f>
        <v>0</v>
      </c>
      <c r="CH2336">
        <f ca="1">IFERROR(INDIRECT("IVA!Y"&amp;MATCH(MID(COMPRAS!C2236,1,2)&amp;MID(COMPRAS!F2236,1,2)&amp;MID(COMPRAS!D2236,1,2),IVA!W:W,0)),"SIN COD.")</f>
        <v>0</v>
      </c>
    </row>
    <row r="2337" spans="1:86" x14ac:dyDescent="0.25">
      <c r="A2337"/>
      <c r="B2337"/>
      <c r="D2337"/>
      <c r="AL2337">
        <f t="shared" si="252"/>
        <v>0</v>
      </c>
      <c r="AQ2337">
        <f t="shared" si="253"/>
        <v>0</v>
      </c>
      <c r="AR2337" t="str">
        <f>IFERROR(IF(OR(AP2337=338,AP2337=340,AP2337=341,AP2337=342,AP2337="342A",AP2337="342B"),PorcenRet(AP2337,AT2337,AU2337),INDEX(PORCENTAJEBUSCAR,MATCH(AP2337,CódigoRET,0),4)*1),"")</f>
        <v/>
      </c>
      <c r="AS2337">
        <f t="shared" si="254"/>
        <v>0</v>
      </c>
      <c r="BF2337" t="str">
        <f>IFERROR(IF(OR(BD2337=338,BD2337=340,BD2337=341,BD2337=342,BD2337="342A",BD2337="342B"),PorcenRet(BD2337,BH2337,BI2337),INDEX(PORCENTAJEBUSCAR,MATCH(BD2337,CódigoRET,0),4)*1),"")</f>
        <v/>
      </c>
      <c r="BG2337">
        <f t="shared" si="255"/>
        <v>0</v>
      </c>
      <c r="BO2337">
        <f t="shared" si="256"/>
        <v>0</v>
      </c>
      <c r="CC2337">
        <f t="shared" si="257"/>
        <v>0</v>
      </c>
      <c r="CD2337">
        <f t="shared" si="258"/>
        <v>0</v>
      </c>
      <c r="CG2337">
        <f ca="1">IFERROR(INDIRECT("IVA!X"&amp;MATCH(MID(COMPRAS!C2237,1,2)&amp;MID(COMPRAS!F2237,1,2)&amp;MID(COMPRAS!D2237,1,2),IVA!W:W,0)),"SIN COD.")</f>
        <v>0</v>
      </c>
      <c r="CH2337">
        <f ca="1">IFERROR(INDIRECT("IVA!Y"&amp;MATCH(MID(COMPRAS!C2237,1,2)&amp;MID(COMPRAS!F2237,1,2)&amp;MID(COMPRAS!D2237,1,2),IVA!W:W,0)),"SIN COD.")</f>
        <v>0</v>
      </c>
    </row>
    <row r="2338" spans="1:86" x14ac:dyDescent="0.25">
      <c r="A2338"/>
      <c r="B2338"/>
      <c r="D2338"/>
      <c r="AL2338">
        <f t="shared" si="252"/>
        <v>0</v>
      </c>
      <c r="AQ2338">
        <f t="shared" si="253"/>
        <v>0</v>
      </c>
      <c r="AR2338" t="str">
        <f>IFERROR(IF(OR(AP2338=338,AP2338=340,AP2338=341,AP2338=342,AP2338="342A",AP2338="342B"),PorcenRet(AP2338,AT2338,AU2338),INDEX(PORCENTAJEBUSCAR,MATCH(AP2338,CódigoRET,0),4)*1),"")</f>
        <v/>
      </c>
      <c r="AS2338">
        <f t="shared" si="254"/>
        <v>0</v>
      </c>
      <c r="BF2338" t="str">
        <f>IFERROR(IF(OR(BD2338=338,BD2338=340,BD2338=341,BD2338=342,BD2338="342A",BD2338="342B"),PorcenRet(BD2338,BH2338,BI2338),INDEX(PORCENTAJEBUSCAR,MATCH(BD2338,CódigoRET,0),4)*1),"")</f>
        <v/>
      </c>
      <c r="BG2338">
        <f t="shared" si="255"/>
        <v>0</v>
      </c>
      <c r="BO2338">
        <f t="shared" si="256"/>
        <v>0</v>
      </c>
      <c r="CC2338">
        <f t="shared" si="257"/>
        <v>0</v>
      </c>
      <c r="CD2338">
        <f t="shared" si="258"/>
        <v>0</v>
      </c>
      <c r="CG2338">
        <f ca="1">IFERROR(INDIRECT("IVA!X"&amp;MATCH(MID(COMPRAS!C2238,1,2)&amp;MID(COMPRAS!F2238,1,2)&amp;MID(COMPRAS!D2238,1,2),IVA!W:W,0)),"SIN COD.")</f>
        <v>0</v>
      </c>
      <c r="CH2338">
        <f ca="1">IFERROR(INDIRECT("IVA!Y"&amp;MATCH(MID(COMPRAS!C2238,1,2)&amp;MID(COMPRAS!F2238,1,2)&amp;MID(COMPRAS!D2238,1,2),IVA!W:W,0)),"SIN COD.")</f>
        <v>0</v>
      </c>
    </row>
    <row r="2339" spans="1:86" x14ac:dyDescent="0.25">
      <c r="A2339"/>
      <c r="B2339"/>
      <c r="D2339"/>
      <c r="AL2339">
        <f t="shared" si="252"/>
        <v>0</v>
      </c>
      <c r="AQ2339">
        <f t="shared" si="253"/>
        <v>0</v>
      </c>
      <c r="AR2339" t="str">
        <f>IFERROR(IF(OR(AP2339=338,AP2339=340,AP2339=341,AP2339=342,AP2339="342A",AP2339="342B"),PorcenRet(AP2339,AT2339,AU2339),INDEX(PORCENTAJEBUSCAR,MATCH(AP2339,CódigoRET,0),4)*1),"")</f>
        <v/>
      </c>
      <c r="AS2339">
        <f t="shared" si="254"/>
        <v>0</v>
      </c>
      <c r="BF2339" t="str">
        <f>IFERROR(IF(OR(BD2339=338,BD2339=340,BD2339=341,BD2339=342,BD2339="342A",BD2339="342B"),PorcenRet(BD2339,BH2339,BI2339),INDEX(PORCENTAJEBUSCAR,MATCH(BD2339,CódigoRET,0),4)*1),"")</f>
        <v/>
      </c>
      <c r="BG2339">
        <f t="shared" si="255"/>
        <v>0</v>
      </c>
      <c r="BO2339">
        <f t="shared" si="256"/>
        <v>0</v>
      </c>
      <c r="CC2339">
        <f t="shared" si="257"/>
        <v>0</v>
      </c>
      <c r="CD2339">
        <f t="shared" si="258"/>
        <v>0</v>
      </c>
      <c r="CG2339">
        <f ca="1">IFERROR(INDIRECT("IVA!X"&amp;MATCH(MID(COMPRAS!C2239,1,2)&amp;MID(COMPRAS!F2239,1,2)&amp;MID(COMPRAS!D2239,1,2),IVA!W:W,0)),"SIN COD.")</f>
        <v>0</v>
      </c>
      <c r="CH2339">
        <f ca="1">IFERROR(INDIRECT("IVA!Y"&amp;MATCH(MID(COMPRAS!C2239,1,2)&amp;MID(COMPRAS!F2239,1,2)&amp;MID(COMPRAS!D2239,1,2),IVA!W:W,0)),"SIN COD.")</f>
        <v>0</v>
      </c>
    </row>
    <row r="2340" spans="1:86" x14ac:dyDescent="0.25">
      <c r="A2340"/>
      <c r="B2340"/>
      <c r="D2340"/>
      <c r="AL2340">
        <f t="shared" si="252"/>
        <v>0</v>
      </c>
      <c r="AQ2340">
        <f t="shared" si="253"/>
        <v>0</v>
      </c>
      <c r="AR2340" t="str">
        <f>IFERROR(IF(OR(AP2340=338,AP2340=340,AP2340=341,AP2340=342,AP2340="342A",AP2340="342B"),PorcenRet(AP2340,AT2340,AU2340),INDEX(PORCENTAJEBUSCAR,MATCH(AP2340,CódigoRET,0),4)*1),"")</f>
        <v/>
      </c>
      <c r="AS2340">
        <f t="shared" si="254"/>
        <v>0</v>
      </c>
      <c r="BF2340" t="str">
        <f>IFERROR(IF(OR(BD2340=338,BD2340=340,BD2340=341,BD2340=342,BD2340="342A",BD2340="342B"),PorcenRet(BD2340,BH2340,BI2340),INDEX(PORCENTAJEBUSCAR,MATCH(BD2340,CódigoRET,0),4)*1),"")</f>
        <v/>
      </c>
      <c r="BG2340">
        <f t="shared" si="255"/>
        <v>0</v>
      </c>
      <c r="BO2340">
        <f t="shared" si="256"/>
        <v>0</v>
      </c>
      <c r="CC2340">
        <f t="shared" si="257"/>
        <v>0</v>
      </c>
      <c r="CD2340">
        <f t="shared" si="258"/>
        <v>0</v>
      </c>
      <c r="CG2340">
        <f ca="1">IFERROR(INDIRECT("IVA!X"&amp;MATCH(MID(COMPRAS!C2240,1,2)&amp;MID(COMPRAS!F2240,1,2)&amp;MID(COMPRAS!D2240,1,2),IVA!W:W,0)),"SIN COD.")</f>
        <v>0</v>
      </c>
      <c r="CH2340">
        <f ca="1">IFERROR(INDIRECT("IVA!Y"&amp;MATCH(MID(COMPRAS!C2240,1,2)&amp;MID(COMPRAS!F2240,1,2)&amp;MID(COMPRAS!D2240,1,2),IVA!W:W,0)),"SIN COD.")</f>
        <v>0</v>
      </c>
    </row>
    <row r="2341" spans="1:86" x14ac:dyDescent="0.25">
      <c r="A2341"/>
      <c r="B2341"/>
      <c r="D2341"/>
      <c r="AL2341">
        <f t="shared" si="252"/>
        <v>0</v>
      </c>
      <c r="AQ2341">
        <f t="shared" si="253"/>
        <v>0</v>
      </c>
      <c r="AR2341" t="str">
        <f>IFERROR(IF(OR(AP2341=338,AP2341=340,AP2341=341,AP2341=342,AP2341="342A",AP2341="342B"),PorcenRet(AP2341,AT2341,AU2341),INDEX(PORCENTAJEBUSCAR,MATCH(AP2341,CódigoRET,0),4)*1),"")</f>
        <v/>
      </c>
      <c r="AS2341">
        <f t="shared" si="254"/>
        <v>0</v>
      </c>
      <c r="BF2341" t="str">
        <f>IFERROR(IF(OR(BD2341=338,BD2341=340,BD2341=341,BD2341=342,BD2341="342A",BD2341="342B"),PorcenRet(BD2341,BH2341,BI2341),INDEX(PORCENTAJEBUSCAR,MATCH(BD2341,CódigoRET,0),4)*1),"")</f>
        <v/>
      </c>
      <c r="BG2341">
        <f t="shared" si="255"/>
        <v>0</v>
      </c>
      <c r="BO2341">
        <f t="shared" si="256"/>
        <v>0</v>
      </c>
      <c r="CC2341">
        <f t="shared" si="257"/>
        <v>0</v>
      </c>
      <c r="CD2341">
        <f t="shared" si="258"/>
        <v>0</v>
      </c>
      <c r="CG2341">
        <f ca="1">IFERROR(INDIRECT("IVA!X"&amp;MATCH(MID(COMPRAS!C2241,1,2)&amp;MID(COMPRAS!F2241,1,2)&amp;MID(COMPRAS!D2241,1,2),IVA!W:W,0)),"SIN COD.")</f>
        <v>0</v>
      </c>
      <c r="CH2341">
        <f ca="1">IFERROR(INDIRECT("IVA!Y"&amp;MATCH(MID(COMPRAS!C2241,1,2)&amp;MID(COMPRAS!F2241,1,2)&amp;MID(COMPRAS!D2241,1,2),IVA!W:W,0)),"SIN COD.")</f>
        <v>0</v>
      </c>
    </row>
    <row r="2342" spans="1:86" x14ac:dyDescent="0.25">
      <c r="A2342"/>
      <c r="B2342"/>
      <c r="D2342"/>
      <c r="AL2342">
        <f t="shared" si="252"/>
        <v>0</v>
      </c>
      <c r="AQ2342">
        <f t="shared" si="253"/>
        <v>0</v>
      </c>
      <c r="AR2342" t="str">
        <f>IFERROR(IF(OR(AP2342=338,AP2342=340,AP2342=341,AP2342=342,AP2342="342A",AP2342="342B"),PorcenRet(AP2342,AT2342,AU2342),INDEX(PORCENTAJEBUSCAR,MATCH(AP2342,CódigoRET,0),4)*1),"")</f>
        <v/>
      </c>
      <c r="AS2342">
        <f t="shared" si="254"/>
        <v>0</v>
      </c>
      <c r="BF2342" t="str">
        <f>IFERROR(IF(OR(BD2342=338,BD2342=340,BD2342=341,BD2342=342,BD2342="342A",BD2342="342B"),PorcenRet(BD2342,BH2342,BI2342),INDEX(PORCENTAJEBUSCAR,MATCH(BD2342,CódigoRET,0),4)*1),"")</f>
        <v/>
      </c>
      <c r="BG2342">
        <f t="shared" si="255"/>
        <v>0</v>
      </c>
      <c r="BO2342">
        <f t="shared" si="256"/>
        <v>0</v>
      </c>
      <c r="CC2342">
        <f t="shared" si="257"/>
        <v>0</v>
      </c>
      <c r="CD2342">
        <f t="shared" si="258"/>
        <v>0</v>
      </c>
      <c r="CG2342">
        <f ca="1">IFERROR(INDIRECT("IVA!X"&amp;MATCH(MID(COMPRAS!C2242,1,2)&amp;MID(COMPRAS!F2242,1,2)&amp;MID(COMPRAS!D2242,1,2),IVA!W:W,0)),"SIN COD.")</f>
        <v>0</v>
      </c>
      <c r="CH2342">
        <f ca="1">IFERROR(INDIRECT("IVA!Y"&amp;MATCH(MID(COMPRAS!C2242,1,2)&amp;MID(COMPRAS!F2242,1,2)&amp;MID(COMPRAS!D2242,1,2),IVA!W:W,0)),"SIN COD.")</f>
        <v>0</v>
      </c>
    </row>
    <row r="2343" spans="1:86" x14ac:dyDescent="0.25">
      <c r="A2343"/>
      <c r="B2343"/>
      <c r="D2343"/>
      <c r="AL2343">
        <f t="shared" si="252"/>
        <v>0</v>
      </c>
      <c r="AQ2343">
        <f t="shared" si="253"/>
        <v>0</v>
      </c>
      <c r="AR2343" t="str">
        <f>IFERROR(IF(OR(AP2343=338,AP2343=340,AP2343=341,AP2343=342,AP2343="342A",AP2343="342B"),PorcenRet(AP2343,AT2343,AU2343),INDEX(PORCENTAJEBUSCAR,MATCH(AP2343,CódigoRET,0),4)*1),"")</f>
        <v/>
      </c>
      <c r="AS2343">
        <f t="shared" si="254"/>
        <v>0</v>
      </c>
      <c r="BF2343" t="str">
        <f>IFERROR(IF(OR(BD2343=338,BD2343=340,BD2343=341,BD2343=342,BD2343="342A",BD2343="342B"),PorcenRet(BD2343,BH2343,BI2343),INDEX(PORCENTAJEBUSCAR,MATCH(BD2343,CódigoRET,0),4)*1),"")</f>
        <v/>
      </c>
      <c r="BG2343">
        <f t="shared" si="255"/>
        <v>0</v>
      </c>
      <c r="BO2343">
        <f t="shared" si="256"/>
        <v>0</v>
      </c>
      <c r="CC2343">
        <f t="shared" si="257"/>
        <v>0</v>
      </c>
      <c r="CD2343">
        <f t="shared" si="258"/>
        <v>0</v>
      </c>
      <c r="CG2343">
        <f ca="1">IFERROR(INDIRECT("IVA!X"&amp;MATCH(MID(COMPRAS!C2243,1,2)&amp;MID(COMPRAS!F2243,1,2)&amp;MID(COMPRAS!D2243,1,2),IVA!W:W,0)),"SIN COD.")</f>
        <v>0</v>
      </c>
      <c r="CH2343">
        <f ca="1">IFERROR(INDIRECT("IVA!Y"&amp;MATCH(MID(COMPRAS!C2243,1,2)&amp;MID(COMPRAS!F2243,1,2)&amp;MID(COMPRAS!D2243,1,2),IVA!W:W,0)),"SIN COD.")</f>
        <v>0</v>
      </c>
    </row>
    <row r="2344" spans="1:86" x14ac:dyDescent="0.25">
      <c r="A2344"/>
      <c r="B2344"/>
      <c r="D2344"/>
      <c r="AL2344">
        <f t="shared" si="252"/>
        <v>0</v>
      </c>
      <c r="AQ2344">
        <f t="shared" si="253"/>
        <v>0</v>
      </c>
      <c r="AR2344" t="str">
        <f>IFERROR(IF(OR(AP2344=338,AP2344=340,AP2344=341,AP2344=342,AP2344="342A",AP2344="342B"),PorcenRet(AP2344,AT2344,AU2344),INDEX(PORCENTAJEBUSCAR,MATCH(AP2344,CódigoRET,0),4)*1),"")</f>
        <v/>
      </c>
      <c r="AS2344">
        <f t="shared" si="254"/>
        <v>0</v>
      </c>
      <c r="BF2344" t="str">
        <f>IFERROR(IF(OR(BD2344=338,BD2344=340,BD2344=341,BD2344=342,BD2344="342A",BD2344="342B"),PorcenRet(BD2344,BH2344,BI2344),INDEX(PORCENTAJEBUSCAR,MATCH(BD2344,CódigoRET,0),4)*1),"")</f>
        <v/>
      </c>
      <c r="BG2344">
        <f t="shared" si="255"/>
        <v>0</v>
      </c>
      <c r="BO2344">
        <f t="shared" si="256"/>
        <v>0</v>
      </c>
      <c r="CC2344">
        <f t="shared" si="257"/>
        <v>0</v>
      </c>
      <c r="CD2344">
        <f t="shared" si="258"/>
        <v>0</v>
      </c>
      <c r="CG2344">
        <f ca="1">IFERROR(INDIRECT("IVA!X"&amp;MATCH(MID(COMPRAS!C2244,1,2)&amp;MID(COMPRAS!F2244,1,2)&amp;MID(COMPRAS!D2244,1,2),IVA!W:W,0)),"SIN COD.")</f>
        <v>0</v>
      </c>
      <c r="CH2344">
        <f ca="1">IFERROR(INDIRECT("IVA!Y"&amp;MATCH(MID(COMPRAS!C2244,1,2)&amp;MID(COMPRAS!F2244,1,2)&amp;MID(COMPRAS!D2244,1,2),IVA!W:W,0)),"SIN COD.")</f>
        <v>0</v>
      </c>
    </row>
    <row r="2345" spans="1:86" x14ac:dyDescent="0.25">
      <c r="A2345"/>
      <c r="B2345"/>
      <c r="D2345"/>
      <c r="AL2345">
        <f t="shared" si="252"/>
        <v>0</v>
      </c>
      <c r="AQ2345">
        <f t="shared" si="253"/>
        <v>0</v>
      </c>
      <c r="AR2345" t="str">
        <f>IFERROR(IF(OR(AP2345=338,AP2345=340,AP2345=341,AP2345=342,AP2345="342A",AP2345="342B"),PorcenRet(AP2345,AT2345,AU2345),INDEX(PORCENTAJEBUSCAR,MATCH(AP2345,CódigoRET,0),4)*1),"")</f>
        <v/>
      </c>
      <c r="AS2345">
        <f t="shared" si="254"/>
        <v>0</v>
      </c>
      <c r="BF2345" t="str">
        <f>IFERROR(IF(OR(BD2345=338,BD2345=340,BD2345=341,BD2345=342,BD2345="342A",BD2345="342B"),PorcenRet(BD2345,BH2345,BI2345),INDEX(PORCENTAJEBUSCAR,MATCH(BD2345,CódigoRET,0),4)*1),"")</f>
        <v/>
      </c>
      <c r="BG2345">
        <f t="shared" si="255"/>
        <v>0</v>
      </c>
      <c r="BO2345">
        <f t="shared" si="256"/>
        <v>0</v>
      </c>
      <c r="CC2345">
        <f t="shared" si="257"/>
        <v>0</v>
      </c>
      <c r="CD2345">
        <f t="shared" si="258"/>
        <v>0</v>
      </c>
      <c r="CG2345">
        <f ca="1">IFERROR(INDIRECT("IVA!X"&amp;MATCH(MID(COMPRAS!C2245,1,2)&amp;MID(COMPRAS!F2245,1,2)&amp;MID(COMPRAS!D2245,1,2),IVA!W:W,0)),"SIN COD.")</f>
        <v>0</v>
      </c>
      <c r="CH2345">
        <f ca="1">IFERROR(INDIRECT("IVA!Y"&amp;MATCH(MID(COMPRAS!C2245,1,2)&amp;MID(COMPRAS!F2245,1,2)&amp;MID(COMPRAS!D2245,1,2),IVA!W:W,0)),"SIN COD.")</f>
        <v>0</v>
      </c>
    </row>
    <row r="2346" spans="1:86" x14ac:dyDescent="0.25">
      <c r="A2346"/>
      <c r="B2346"/>
      <c r="D2346"/>
      <c r="AL2346">
        <f t="shared" si="252"/>
        <v>0</v>
      </c>
      <c r="AQ2346">
        <f t="shared" si="253"/>
        <v>0</v>
      </c>
      <c r="AR2346" t="str">
        <f>IFERROR(IF(OR(AP2346=338,AP2346=340,AP2346=341,AP2346=342,AP2346="342A",AP2346="342B"),PorcenRet(AP2346,AT2346,AU2346),INDEX(PORCENTAJEBUSCAR,MATCH(AP2346,CódigoRET,0),4)*1),"")</f>
        <v/>
      </c>
      <c r="AS2346">
        <f t="shared" si="254"/>
        <v>0</v>
      </c>
      <c r="BF2346" t="str">
        <f>IFERROR(IF(OR(BD2346=338,BD2346=340,BD2346=341,BD2346=342,BD2346="342A",BD2346="342B"),PorcenRet(BD2346,BH2346,BI2346),INDEX(PORCENTAJEBUSCAR,MATCH(BD2346,CódigoRET,0),4)*1),"")</f>
        <v/>
      </c>
      <c r="BG2346">
        <f t="shared" si="255"/>
        <v>0</v>
      </c>
      <c r="BO2346">
        <f t="shared" si="256"/>
        <v>0</v>
      </c>
      <c r="CC2346">
        <f t="shared" si="257"/>
        <v>0</v>
      </c>
      <c r="CD2346">
        <f t="shared" si="258"/>
        <v>0</v>
      </c>
      <c r="CG2346">
        <f ca="1">IFERROR(INDIRECT("IVA!X"&amp;MATCH(MID(COMPRAS!C2246,1,2)&amp;MID(COMPRAS!F2246,1,2)&amp;MID(COMPRAS!D2246,1,2),IVA!W:W,0)),"SIN COD.")</f>
        <v>0</v>
      </c>
      <c r="CH2346">
        <f ca="1">IFERROR(INDIRECT("IVA!Y"&amp;MATCH(MID(COMPRAS!C2246,1,2)&amp;MID(COMPRAS!F2246,1,2)&amp;MID(COMPRAS!D2246,1,2),IVA!W:W,0)),"SIN COD.")</f>
        <v>0</v>
      </c>
    </row>
    <row r="2347" spans="1:86" x14ac:dyDescent="0.25">
      <c r="A2347"/>
      <c r="B2347"/>
      <c r="D2347"/>
      <c r="AL2347">
        <f t="shared" si="252"/>
        <v>0</v>
      </c>
      <c r="AQ2347">
        <f t="shared" si="253"/>
        <v>0</v>
      </c>
      <c r="AR2347" t="str">
        <f>IFERROR(IF(OR(AP2347=338,AP2347=340,AP2347=341,AP2347=342,AP2347="342A",AP2347="342B"),PorcenRet(AP2347,AT2347,AU2347),INDEX(PORCENTAJEBUSCAR,MATCH(AP2347,CódigoRET,0),4)*1),"")</f>
        <v/>
      </c>
      <c r="AS2347">
        <f t="shared" si="254"/>
        <v>0</v>
      </c>
      <c r="BF2347" t="str">
        <f>IFERROR(IF(OR(BD2347=338,BD2347=340,BD2347=341,BD2347=342,BD2347="342A",BD2347="342B"),PorcenRet(BD2347,BH2347,BI2347),INDEX(PORCENTAJEBUSCAR,MATCH(BD2347,CódigoRET,0),4)*1),"")</f>
        <v/>
      </c>
      <c r="BG2347">
        <f t="shared" si="255"/>
        <v>0</v>
      </c>
      <c r="BO2347">
        <f t="shared" si="256"/>
        <v>0</v>
      </c>
      <c r="CC2347">
        <f t="shared" si="257"/>
        <v>0</v>
      </c>
      <c r="CD2347">
        <f t="shared" si="258"/>
        <v>0</v>
      </c>
      <c r="CG2347">
        <f ca="1">IFERROR(INDIRECT("IVA!X"&amp;MATCH(MID(COMPRAS!C2247,1,2)&amp;MID(COMPRAS!F2247,1,2)&amp;MID(COMPRAS!D2247,1,2),IVA!W:W,0)),"SIN COD.")</f>
        <v>0</v>
      </c>
      <c r="CH2347">
        <f ca="1">IFERROR(INDIRECT("IVA!Y"&amp;MATCH(MID(COMPRAS!C2247,1,2)&amp;MID(COMPRAS!F2247,1,2)&amp;MID(COMPRAS!D2247,1,2),IVA!W:W,0)),"SIN COD.")</f>
        <v>0</v>
      </c>
    </row>
    <row r="2348" spans="1:86" x14ac:dyDescent="0.25">
      <c r="A2348"/>
      <c r="B2348"/>
      <c r="D2348"/>
      <c r="AL2348">
        <f t="shared" si="252"/>
        <v>0</v>
      </c>
      <c r="AQ2348">
        <f t="shared" si="253"/>
        <v>0</v>
      </c>
      <c r="AR2348" t="str">
        <f>IFERROR(IF(OR(AP2348=338,AP2348=340,AP2348=341,AP2348=342,AP2348="342A",AP2348="342B"),PorcenRet(AP2348,AT2348,AU2348),INDEX(PORCENTAJEBUSCAR,MATCH(AP2348,CódigoRET,0),4)*1),"")</f>
        <v/>
      </c>
      <c r="AS2348">
        <f t="shared" si="254"/>
        <v>0</v>
      </c>
      <c r="BF2348" t="str">
        <f>IFERROR(IF(OR(BD2348=338,BD2348=340,BD2348=341,BD2348=342,BD2348="342A",BD2348="342B"),PorcenRet(BD2348,BH2348,BI2348),INDEX(PORCENTAJEBUSCAR,MATCH(BD2348,CódigoRET,0),4)*1),"")</f>
        <v/>
      </c>
      <c r="BG2348">
        <f t="shared" si="255"/>
        <v>0</v>
      </c>
      <c r="BO2348">
        <f t="shared" si="256"/>
        <v>0</v>
      </c>
      <c r="CC2348">
        <f t="shared" si="257"/>
        <v>0</v>
      </c>
      <c r="CD2348">
        <f t="shared" si="258"/>
        <v>0</v>
      </c>
      <c r="CG2348">
        <f ca="1">IFERROR(INDIRECT("IVA!X"&amp;MATCH(MID(COMPRAS!C2248,1,2)&amp;MID(COMPRAS!F2248,1,2)&amp;MID(COMPRAS!D2248,1,2),IVA!W:W,0)),"SIN COD.")</f>
        <v>0</v>
      </c>
      <c r="CH2348">
        <f ca="1">IFERROR(INDIRECT("IVA!Y"&amp;MATCH(MID(COMPRAS!C2248,1,2)&amp;MID(COMPRAS!F2248,1,2)&amp;MID(COMPRAS!D2248,1,2),IVA!W:W,0)),"SIN COD.")</f>
        <v>0</v>
      </c>
    </row>
    <row r="2349" spans="1:86" x14ac:dyDescent="0.25">
      <c r="A2349"/>
      <c r="B2349"/>
      <c r="D2349"/>
      <c r="AL2349">
        <f t="shared" si="252"/>
        <v>0</v>
      </c>
      <c r="AQ2349">
        <f t="shared" si="253"/>
        <v>0</v>
      </c>
      <c r="AR2349" t="str">
        <f>IFERROR(IF(OR(AP2349=338,AP2349=340,AP2349=341,AP2349=342,AP2349="342A",AP2349="342B"),PorcenRet(AP2349,AT2349,AU2349),INDEX(PORCENTAJEBUSCAR,MATCH(AP2349,CódigoRET,0),4)*1),"")</f>
        <v/>
      </c>
      <c r="AS2349">
        <f t="shared" si="254"/>
        <v>0</v>
      </c>
      <c r="BF2349" t="str">
        <f>IFERROR(IF(OR(BD2349=338,BD2349=340,BD2349=341,BD2349=342,BD2349="342A",BD2349="342B"),PorcenRet(BD2349,BH2349,BI2349),INDEX(PORCENTAJEBUSCAR,MATCH(BD2349,CódigoRET,0),4)*1),"")</f>
        <v/>
      </c>
      <c r="BG2349">
        <f t="shared" si="255"/>
        <v>0</v>
      </c>
      <c r="BO2349">
        <f t="shared" si="256"/>
        <v>0</v>
      </c>
      <c r="CC2349">
        <f t="shared" si="257"/>
        <v>0</v>
      </c>
      <c r="CD2349">
        <f t="shared" si="258"/>
        <v>0</v>
      </c>
      <c r="CG2349">
        <f ca="1">IFERROR(INDIRECT("IVA!X"&amp;MATCH(MID(COMPRAS!C2249,1,2)&amp;MID(COMPRAS!F2249,1,2)&amp;MID(COMPRAS!D2249,1,2),IVA!W:W,0)),"SIN COD.")</f>
        <v>0</v>
      </c>
      <c r="CH2349">
        <f ca="1">IFERROR(INDIRECT("IVA!Y"&amp;MATCH(MID(COMPRAS!C2249,1,2)&amp;MID(COMPRAS!F2249,1,2)&amp;MID(COMPRAS!D2249,1,2),IVA!W:W,0)),"SIN COD.")</f>
        <v>0</v>
      </c>
    </row>
    <row r="2350" spans="1:86" x14ac:dyDescent="0.25">
      <c r="A2350"/>
      <c r="B2350"/>
      <c r="D2350"/>
      <c r="AL2350">
        <f t="shared" si="252"/>
        <v>0</v>
      </c>
      <c r="AQ2350">
        <f t="shared" si="253"/>
        <v>0</v>
      </c>
      <c r="AR2350" t="str">
        <f>IFERROR(IF(OR(AP2350=338,AP2350=340,AP2350=341,AP2350=342,AP2350="342A",AP2350="342B"),PorcenRet(AP2350,AT2350,AU2350),INDEX(PORCENTAJEBUSCAR,MATCH(AP2350,CódigoRET,0),4)*1),"")</f>
        <v/>
      </c>
      <c r="AS2350">
        <f t="shared" si="254"/>
        <v>0</v>
      </c>
      <c r="BF2350" t="str">
        <f>IFERROR(IF(OR(BD2350=338,BD2350=340,BD2350=341,BD2350=342,BD2350="342A",BD2350="342B"),PorcenRet(BD2350,BH2350,BI2350),INDEX(PORCENTAJEBUSCAR,MATCH(BD2350,CódigoRET,0),4)*1),"")</f>
        <v/>
      </c>
      <c r="BG2350">
        <f t="shared" si="255"/>
        <v>0</v>
      </c>
      <c r="BO2350">
        <f t="shared" si="256"/>
        <v>0</v>
      </c>
      <c r="CC2350">
        <f t="shared" si="257"/>
        <v>0</v>
      </c>
      <c r="CD2350">
        <f t="shared" si="258"/>
        <v>0</v>
      </c>
      <c r="CG2350">
        <f ca="1">IFERROR(INDIRECT("IVA!X"&amp;MATCH(MID(COMPRAS!C2250,1,2)&amp;MID(COMPRAS!F2250,1,2)&amp;MID(COMPRAS!D2250,1,2),IVA!W:W,0)),"SIN COD.")</f>
        <v>0</v>
      </c>
      <c r="CH2350">
        <f ca="1">IFERROR(INDIRECT("IVA!Y"&amp;MATCH(MID(COMPRAS!C2250,1,2)&amp;MID(COMPRAS!F2250,1,2)&amp;MID(COMPRAS!D2250,1,2),IVA!W:W,0)),"SIN COD.")</f>
        <v>0</v>
      </c>
    </row>
    <row r="2351" spans="1:86" x14ac:dyDescent="0.25">
      <c r="A2351"/>
      <c r="B2351"/>
      <c r="D2351"/>
      <c r="AL2351">
        <f t="shared" si="252"/>
        <v>0</v>
      </c>
      <c r="AQ2351">
        <f t="shared" si="253"/>
        <v>0</v>
      </c>
      <c r="AR2351" t="str">
        <f>IFERROR(IF(OR(AP2351=338,AP2351=340,AP2351=341,AP2351=342,AP2351="342A",AP2351="342B"),PorcenRet(AP2351,AT2351,AU2351),INDEX(PORCENTAJEBUSCAR,MATCH(AP2351,CódigoRET,0),4)*1),"")</f>
        <v/>
      </c>
      <c r="AS2351">
        <f t="shared" si="254"/>
        <v>0</v>
      </c>
      <c r="BF2351" t="str">
        <f>IFERROR(IF(OR(BD2351=338,BD2351=340,BD2351=341,BD2351=342,BD2351="342A",BD2351="342B"),PorcenRet(BD2351,BH2351,BI2351),INDEX(PORCENTAJEBUSCAR,MATCH(BD2351,CódigoRET,0),4)*1),"")</f>
        <v/>
      </c>
      <c r="BG2351">
        <f t="shared" si="255"/>
        <v>0</v>
      </c>
      <c r="BO2351">
        <f t="shared" si="256"/>
        <v>0</v>
      </c>
      <c r="CC2351">
        <f t="shared" si="257"/>
        <v>0</v>
      </c>
      <c r="CD2351">
        <f t="shared" si="258"/>
        <v>0</v>
      </c>
      <c r="CG2351">
        <f ca="1">IFERROR(INDIRECT("IVA!X"&amp;MATCH(MID(COMPRAS!C2251,1,2)&amp;MID(COMPRAS!F2251,1,2)&amp;MID(COMPRAS!D2251,1,2),IVA!W:W,0)),"SIN COD.")</f>
        <v>0</v>
      </c>
      <c r="CH2351">
        <f ca="1">IFERROR(INDIRECT("IVA!Y"&amp;MATCH(MID(COMPRAS!C2251,1,2)&amp;MID(COMPRAS!F2251,1,2)&amp;MID(COMPRAS!D2251,1,2),IVA!W:W,0)),"SIN COD.")</f>
        <v>0</v>
      </c>
    </row>
    <row r="2352" spans="1:86" x14ac:dyDescent="0.25">
      <c r="A2352"/>
      <c r="B2352"/>
      <c r="D2352"/>
      <c r="AL2352">
        <f t="shared" si="252"/>
        <v>0</v>
      </c>
      <c r="AQ2352">
        <f t="shared" si="253"/>
        <v>0</v>
      </c>
      <c r="AR2352" t="str">
        <f>IFERROR(IF(OR(AP2352=338,AP2352=340,AP2352=341,AP2352=342,AP2352="342A",AP2352="342B"),PorcenRet(AP2352,AT2352,AU2352),INDEX(PORCENTAJEBUSCAR,MATCH(AP2352,CódigoRET,0),4)*1),"")</f>
        <v/>
      </c>
      <c r="AS2352">
        <f t="shared" si="254"/>
        <v>0</v>
      </c>
      <c r="BF2352" t="str">
        <f>IFERROR(IF(OR(BD2352=338,BD2352=340,BD2352=341,BD2352=342,BD2352="342A",BD2352="342B"),PorcenRet(BD2352,BH2352,BI2352),INDEX(PORCENTAJEBUSCAR,MATCH(BD2352,CódigoRET,0),4)*1),"")</f>
        <v/>
      </c>
      <c r="BG2352">
        <f t="shared" si="255"/>
        <v>0</v>
      </c>
      <c r="BO2352">
        <f t="shared" si="256"/>
        <v>0</v>
      </c>
      <c r="CC2352">
        <f t="shared" si="257"/>
        <v>0</v>
      </c>
      <c r="CD2352">
        <f t="shared" si="258"/>
        <v>0</v>
      </c>
      <c r="CG2352">
        <f ca="1">IFERROR(INDIRECT("IVA!X"&amp;MATCH(MID(COMPRAS!C2252,1,2)&amp;MID(COMPRAS!F2252,1,2)&amp;MID(COMPRAS!D2252,1,2),IVA!W:W,0)),"SIN COD.")</f>
        <v>0</v>
      </c>
      <c r="CH2352">
        <f ca="1">IFERROR(INDIRECT("IVA!Y"&amp;MATCH(MID(COMPRAS!C2252,1,2)&amp;MID(COMPRAS!F2252,1,2)&amp;MID(COMPRAS!D2252,1,2),IVA!W:W,0)),"SIN COD.")</f>
        <v>0</v>
      </c>
    </row>
    <row r="2353" spans="1:86" x14ac:dyDescent="0.25">
      <c r="A2353"/>
      <c r="B2353"/>
      <c r="D2353"/>
      <c r="AL2353">
        <f t="shared" si="252"/>
        <v>0</v>
      </c>
      <c r="AQ2353">
        <f t="shared" si="253"/>
        <v>0</v>
      </c>
      <c r="AR2353" t="str">
        <f>IFERROR(IF(OR(AP2353=338,AP2353=340,AP2353=341,AP2353=342,AP2353="342A",AP2353="342B"),PorcenRet(AP2353,AT2353,AU2353),INDEX(PORCENTAJEBUSCAR,MATCH(AP2353,CódigoRET,0),4)*1),"")</f>
        <v/>
      </c>
      <c r="AS2353">
        <f t="shared" si="254"/>
        <v>0</v>
      </c>
      <c r="BF2353" t="str">
        <f>IFERROR(IF(OR(BD2353=338,BD2353=340,BD2353=341,BD2353=342,BD2353="342A",BD2353="342B"),PorcenRet(BD2353,BH2353,BI2353),INDEX(PORCENTAJEBUSCAR,MATCH(BD2353,CódigoRET,0),4)*1),"")</f>
        <v/>
      </c>
      <c r="BG2353">
        <f t="shared" si="255"/>
        <v>0</v>
      </c>
      <c r="BO2353">
        <f t="shared" si="256"/>
        <v>0</v>
      </c>
      <c r="CC2353">
        <f t="shared" si="257"/>
        <v>0</v>
      </c>
      <c r="CD2353">
        <f t="shared" si="258"/>
        <v>0</v>
      </c>
      <c r="CG2353">
        <f ca="1">IFERROR(INDIRECT("IVA!X"&amp;MATCH(MID(COMPRAS!C2253,1,2)&amp;MID(COMPRAS!F2253,1,2)&amp;MID(COMPRAS!D2253,1,2),IVA!W:W,0)),"SIN COD.")</f>
        <v>0</v>
      </c>
      <c r="CH2353">
        <f ca="1">IFERROR(INDIRECT("IVA!Y"&amp;MATCH(MID(COMPRAS!C2253,1,2)&amp;MID(COMPRAS!F2253,1,2)&amp;MID(COMPRAS!D2253,1,2),IVA!W:W,0)),"SIN COD.")</f>
        <v>0</v>
      </c>
    </row>
    <row r="2354" spans="1:86" x14ac:dyDescent="0.25">
      <c r="A2354"/>
      <c r="B2354"/>
      <c r="D2354"/>
      <c r="AL2354">
        <f t="shared" si="252"/>
        <v>0</v>
      </c>
      <c r="AQ2354">
        <f t="shared" si="253"/>
        <v>0</v>
      </c>
      <c r="AR2354" t="str">
        <f>IFERROR(IF(OR(AP2354=338,AP2354=340,AP2354=341,AP2354=342,AP2354="342A",AP2354="342B"),PorcenRet(AP2354,AT2354,AU2354),INDEX(PORCENTAJEBUSCAR,MATCH(AP2354,CódigoRET,0),4)*1),"")</f>
        <v/>
      </c>
      <c r="AS2354">
        <f t="shared" si="254"/>
        <v>0</v>
      </c>
      <c r="BF2354" t="str">
        <f>IFERROR(IF(OR(BD2354=338,BD2354=340,BD2354=341,BD2354=342,BD2354="342A",BD2354="342B"),PorcenRet(BD2354,BH2354,BI2354),INDEX(PORCENTAJEBUSCAR,MATCH(BD2354,CódigoRET,0),4)*1),"")</f>
        <v/>
      </c>
      <c r="BG2354">
        <f t="shared" si="255"/>
        <v>0</v>
      </c>
      <c r="BO2354">
        <f t="shared" si="256"/>
        <v>0</v>
      </c>
      <c r="CC2354">
        <f t="shared" si="257"/>
        <v>0</v>
      </c>
      <c r="CD2354">
        <f t="shared" si="258"/>
        <v>0</v>
      </c>
      <c r="CG2354">
        <f ca="1">IFERROR(INDIRECT("IVA!X"&amp;MATCH(MID(COMPRAS!C2254,1,2)&amp;MID(COMPRAS!F2254,1,2)&amp;MID(COMPRAS!D2254,1,2),IVA!W:W,0)),"SIN COD.")</f>
        <v>0</v>
      </c>
      <c r="CH2354">
        <f ca="1">IFERROR(INDIRECT("IVA!Y"&amp;MATCH(MID(COMPRAS!C2254,1,2)&amp;MID(COMPRAS!F2254,1,2)&amp;MID(COMPRAS!D2254,1,2),IVA!W:W,0)),"SIN COD.")</f>
        <v>0</v>
      </c>
    </row>
    <row r="2355" spans="1:86" x14ac:dyDescent="0.25">
      <c r="A2355"/>
      <c r="B2355"/>
      <c r="D2355"/>
      <c r="AL2355">
        <f t="shared" si="252"/>
        <v>0</v>
      </c>
      <c r="AQ2355">
        <f t="shared" si="253"/>
        <v>0</v>
      </c>
      <c r="AR2355" t="str">
        <f>IFERROR(IF(OR(AP2355=338,AP2355=340,AP2355=341,AP2355=342,AP2355="342A",AP2355="342B"),PorcenRet(AP2355,AT2355,AU2355),INDEX(PORCENTAJEBUSCAR,MATCH(AP2355,CódigoRET,0),4)*1),"")</f>
        <v/>
      </c>
      <c r="AS2355">
        <f t="shared" si="254"/>
        <v>0</v>
      </c>
      <c r="BF2355" t="str">
        <f>IFERROR(IF(OR(BD2355=338,BD2355=340,BD2355=341,BD2355=342,BD2355="342A",BD2355="342B"),PorcenRet(BD2355,BH2355,BI2355),INDEX(PORCENTAJEBUSCAR,MATCH(BD2355,CódigoRET,0),4)*1),"")</f>
        <v/>
      </c>
      <c r="BG2355">
        <f t="shared" si="255"/>
        <v>0</v>
      </c>
      <c r="BO2355">
        <f t="shared" si="256"/>
        <v>0</v>
      </c>
      <c r="CC2355">
        <f t="shared" si="257"/>
        <v>0</v>
      </c>
      <c r="CD2355">
        <f t="shared" si="258"/>
        <v>0</v>
      </c>
      <c r="CG2355">
        <f ca="1">IFERROR(INDIRECT("IVA!X"&amp;MATCH(MID(COMPRAS!C2255,1,2)&amp;MID(COMPRAS!F2255,1,2)&amp;MID(COMPRAS!D2255,1,2),IVA!W:W,0)),"SIN COD.")</f>
        <v>0</v>
      </c>
      <c r="CH2355">
        <f ca="1">IFERROR(INDIRECT("IVA!Y"&amp;MATCH(MID(COMPRAS!C2255,1,2)&amp;MID(COMPRAS!F2255,1,2)&amp;MID(COMPRAS!D2255,1,2),IVA!W:W,0)),"SIN COD.")</f>
        <v>0</v>
      </c>
    </row>
    <row r="2356" spans="1:86" x14ac:dyDescent="0.25">
      <c r="A2356"/>
      <c r="B2356"/>
      <c r="D2356"/>
      <c r="AL2356">
        <f t="shared" si="252"/>
        <v>0</v>
      </c>
      <c r="AQ2356">
        <f t="shared" si="253"/>
        <v>0</v>
      </c>
      <c r="AR2356" t="str">
        <f>IFERROR(IF(OR(AP2356=338,AP2356=340,AP2356=341,AP2356=342,AP2356="342A",AP2356="342B"),PorcenRet(AP2356,AT2356,AU2356),INDEX(PORCENTAJEBUSCAR,MATCH(AP2356,CódigoRET,0),4)*1),"")</f>
        <v/>
      </c>
      <c r="AS2356">
        <f t="shared" si="254"/>
        <v>0</v>
      </c>
      <c r="BF2356" t="str">
        <f>IFERROR(IF(OR(BD2356=338,BD2356=340,BD2356=341,BD2356=342,BD2356="342A",BD2356="342B"),PorcenRet(BD2356,BH2356,BI2356),INDEX(PORCENTAJEBUSCAR,MATCH(BD2356,CódigoRET,0),4)*1),"")</f>
        <v/>
      </c>
      <c r="BG2356">
        <f t="shared" si="255"/>
        <v>0</v>
      </c>
      <c r="BO2356">
        <f t="shared" si="256"/>
        <v>0</v>
      </c>
      <c r="CC2356">
        <f t="shared" si="257"/>
        <v>0</v>
      </c>
      <c r="CD2356">
        <f t="shared" si="258"/>
        <v>0</v>
      </c>
      <c r="CG2356">
        <f ca="1">IFERROR(INDIRECT("IVA!X"&amp;MATCH(MID(COMPRAS!C2256,1,2)&amp;MID(COMPRAS!F2256,1,2)&amp;MID(COMPRAS!D2256,1,2),IVA!W:W,0)),"SIN COD.")</f>
        <v>0</v>
      </c>
      <c r="CH2356">
        <f ca="1">IFERROR(INDIRECT("IVA!Y"&amp;MATCH(MID(COMPRAS!C2256,1,2)&amp;MID(COMPRAS!F2256,1,2)&amp;MID(COMPRAS!D2256,1,2),IVA!W:W,0)),"SIN COD.")</f>
        <v>0</v>
      </c>
    </row>
    <row r="2357" spans="1:86" x14ac:dyDescent="0.25">
      <c r="A2357"/>
      <c r="B2357"/>
      <c r="D2357"/>
      <c r="AL2357">
        <f t="shared" si="252"/>
        <v>0</v>
      </c>
      <c r="AQ2357">
        <f t="shared" si="253"/>
        <v>0</v>
      </c>
      <c r="AR2357" t="str">
        <f>IFERROR(IF(OR(AP2357=338,AP2357=340,AP2357=341,AP2357=342,AP2357="342A",AP2357="342B"),PorcenRet(AP2357,AT2357,AU2357),INDEX(PORCENTAJEBUSCAR,MATCH(AP2357,CódigoRET,0),4)*1),"")</f>
        <v/>
      </c>
      <c r="AS2357">
        <f t="shared" si="254"/>
        <v>0</v>
      </c>
      <c r="BF2357" t="str">
        <f>IFERROR(IF(OR(BD2357=338,BD2357=340,BD2357=341,BD2357=342,BD2357="342A",BD2357="342B"),PorcenRet(BD2357,BH2357,BI2357),INDEX(PORCENTAJEBUSCAR,MATCH(BD2357,CódigoRET,0),4)*1),"")</f>
        <v/>
      </c>
      <c r="BG2357">
        <f t="shared" si="255"/>
        <v>0</v>
      </c>
      <c r="BO2357">
        <f t="shared" si="256"/>
        <v>0</v>
      </c>
      <c r="CC2357">
        <f t="shared" si="257"/>
        <v>0</v>
      </c>
      <c r="CD2357">
        <f t="shared" si="258"/>
        <v>0</v>
      </c>
      <c r="CG2357">
        <f ca="1">IFERROR(INDIRECT("IVA!X"&amp;MATCH(MID(COMPRAS!C2257,1,2)&amp;MID(COMPRAS!F2257,1,2)&amp;MID(COMPRAS!D2257,1,2),IVA!W:W,0)),"SIN COD.")</f>
        <v>0</v>
      </c>
      <c r="CH2357">
        <f ca="1">IFERROR(INDIRECT("IVA!Y"&amp;MATCH(MID(COMPRAS!C2257,1,2)&amp;MID(COMPRAS!F2257,1,2)&amp;MID(COMPRAS!D2257,1,2),IVA!W:W,0)),"SIN COD.")</f>
        <v>0</v>
      </c>
    </row>
    <row r="2358" spans="1:86" x14ac:dyDescent="0.25">
      <c r="A2358"/>
      <c r="B2358"/>
      <c r="D2358"/>
      <c r="AL2358">
        <f t="shared" si="252"/>
        <v>0</v>
      </c>
      <c r="AQ2358">
        <f t="shared" si="253"/>
        <v>0</v>
      </c>
      <c r="AR2358" t="str">
        <f>IFERROR(IF(OR(AP2358=338,AP2358=340,AP2358=341,AP2358=342,AP2358="342A",AP2358="342B"),PorcenRet(AP2358,AT2358,AU2358),INDEX(PORCENTAJEBUSCAR,MATCH(AP2358,CódigoRET,0),4)*1),"")</f>
        <v/>
      </c>
      <c r="AS2358">
        <f t="shared" si="254"/>
        <v>0</v>
      </c>
      <c r="BF2358" t="str">
        <f>IFERROR(IF(OR(BD2358=338,BD2358=340,BD2358=341,BD2358=342,BD2358="342A",BD2358="342B"),PorcenRet(BD2358,BH2358,BI2358),INDEX(PORCENTAJEBUSCAR,MATCH(BD2358,CódigoRET,0),4)*1),"")</f>
        <v/>
      </c>
      <c r="BG2358">
        <f t="shared" si="255"/>
        <v>0</v>
      </c>
      <c r="BO2358">
        <f t="shared" si="256"/>
        <v>0</v>
      </c>
      <c r="CC2358">
        <f t="shared" si="257"/>
        <v>0</v>
      </c>
      <c r="CD2358">
        <f t="shared" si="258"/>
        <v>0</v>
      </c>
      <c r="CG2358">
        <f ca="1">IFERROR(INDIRECT("IVA!X"&amp;MATCH(MID(COMPRAS!C2258,1,2)&amp;MID(COMPRAS!F2258,1,2)&amp;MID(COMPRAS!D2258,1,2),IVA!W:W,0)),"SIN COD.")</f>
        <v>0</v>
      </c>
      <c r="CH2358">
        <f ca="1">IFERROR(INDIRECT("IVA!Y"&amp;MATCH(MID(COMPRAS!C2258,1,2)&amp;MID(COMPRAS!F2258,1,2)&amp;MID(COMPRAS!D2258,1,2),IVA!W:W,0)),"SIN COD.")</f>
        <v>0</v>
      </c>
    </row>
    <row r="2359" spans="1:86" x14ac:dyDescent="0.25">
      <c r="A2359"/>
      <c r="B2359"/>
      <c r="D2359"/>
      <c r="AL2359">
        <f t="shared" si="252"/>
        <v>0</v>
      </c>
      <c r="AQ2359">
        <f t="shared" si="253"/>
        <v>0</v>
      </c>
      <c r="AR2359" t="str">
        <f>IFERROR(IF(OR(AP2359=338,AP2359=340,AP2359=341,AP2359=342,AP2359="342A",AP2359="342B"),PorcenRet(AP2359,AT2359,AU2359),INDEX(PORCENTAJEBUSCAR,MATCH(AP2359,CódigoRET,0),4)*1),"")</f>
        <v/>
      </c>
      <c r="AS2359">
        <f t="shared" si="254"/>
        <v>0</v>
      </c>
      <c r="BF2359" t="str">
        <f>IFERROR(IF(OR(BD2359=338,BD2359=340,BD2359=341,BD2359=342,BD2359="342A",BD2359="342B"),PorcenRet(BD2359,BH2359,BI2359),INDEX(PORCENTAJEBUSCAR,MATCH(BD2359,CódigoRET,0),4)*1),"")</f>
        <v/>
      </c>
      <c r="BG2359">
        <f t="shared" si="255"/>
        <v>0</v>
      </c>
      <c r="BO2359">
        <f t="shared" si="256"/>
        <v>0</v>
      </c>
      <c r="CC2359">
        <f t="shared" si="257"/>
        <v>0</v>
      </c>
      <c r="CD2359">
        <f t="shared" si="258"/>
        <v>0</v>
      </c>
      <c r="CG2359">
        <f ca="1">IFERROR(INDIRECT("IVA!X"&amp;MATCH(MID(COMPRAS!C2259,1,2)&amp;MID(COMPRAS!F2259,1,2)&amp;MID(COMPRAS!D2259,1,2),IVA!W:W,0)),"SIN COD.")</f>
        <v>0</v>
      </c>
      <c r="CH2359">
        <f ca="1">IFERROR(INDIRECT("IVA!Y"&amp;MATCH(MID(COMPRAS!C2259,1,2)&amp;MID(COMPRAS!F2259,1,2)&amp;MID(COMPRAS!D2259,1,2),IVA!W:W,0)),"SIN COD.")</f>
        <v>0</v>
      </c>
    </row>
    <row r="2360" spans="1:86" x14ac:dyDescent="0.25">
      <c r="A2360"/>
      <c r="B2360"/>
      <c r="D2360"/>
      <c r="AL2360">
        <f t="shared" si="252"/>
        <v>0</v>
      </c>
      <c r="AQ2360">
        <f t="shared" si="253"/>
        <v>0</v>
      </c>
      <c r="AR2360" t="str">
        <f>IFERROR(IF(OR(AP2360=338,AP2360=340,AP2360=341,AP2360=342,AP2360="342A",AP2360="342B"),PorcenRet(AP2360,AT2360,AU2360),INDEX(PORCENTAJEBUSCAR,MATCH(AP2360,CódigoRET,0),4)*1),"")</f>
        <v/>
      </c>
      <c r="AS2360">
        <f t="shared" si="254"/>
        <v>0</v>
      </c>
      <c r="BF2360" t="str">
        <f>IFERROR(IF(OR(BD2360=338,BD2360=340,BD2360=341,BD2360=342,BD2360="342A",BD2360="342B"),PorcenRet(BD2360,BH2360,BI2360),INDEX(PORCENTAJEBUSCAR,MATCH(BD2360,CódigoRET,0),4)*1),"")</f>
        <v/>
      </c>
      <c r="BG2360">
        <f t="shared" si="255"/>
        <v>0</v>
      </c>
      <c r="BO2360">
        <f t="shared" si="256"/>
        <v>0</v>
      </c>
      <c r="CC2360">
        <f t="shared" si="257"/>
        <v>0</v>
      </c>
      <c r="CD2360">
        <f t="shared" si="258"/>
        <v>0</v>
      </c>
      <c r="CG2360">
        <f ca="1">IFERROR(INDIRECT("IVA!X"&amp;MATCH(MID(COMPRAS!C2260,1,2)&amp;MID(COMPRAS!F2260,1,2)&amp;MID(COMPRAS!D2260,1,2),IVA!W:W,0)),"SIN COD.")</f>
        <v>0</v>
      </c>
      <c r="CH2360">
        <f ca="1">IFERROR(INDIRECT("IVA!Y"&amp;MATCH(MID(COMPRAS!C2260,1,2)&amp;MID(COMPRAS!F2260,1,2)&amp;MID(COMPRAS!D2260,1,2),IVA!W:W,0)),"SIN COD.")</f>
        <v>0</v>
      </c>
    </row>
    <row r="2361" spans="1:86" x14ac:dyDescent="0.25">
      <c r="A2361"/>
      <c r="B2361"/>
      <c r="D2361"/>
      <c r="AL2361">
        <f t="shared" si="252"/>
        <v>0</v>
      </c>
      <c r="AQ2361">
        <f t="shared" si="253"/>
        <v>0</v>
      </c>
      <c r="AR2361" t="str">
        <f>IFERROR(IF(OR(AP2361=338,AP2361=340,AP2361=341,AP2361=342,AP2361="342A",AP2361="342B"),PorcenRet(AP2361,AT2361,AU2361),INDEX(PORCENTAJEBUSCAR,MATCH(AP2361,CódigoRET,0),4)*1),"")</f>
        <v/>
      </c>
      <c r="AS2361">
        <f t="shared" si="254"/>
        <v>0</v>
      </c>
      <c r="BF2361" t="str">
        <f>IFERROR(IF(OR(BD2361=338,BD2361=340,BD2361=341,BD2361=342,BD2361="342A",BD2361="342B"),PorcenRet(BD2361,BH2361,BI2361),INDEX(PORCENTAJEBUSCAR,MATCH(BD2361,CódigoRET,0),4)*1),"")</f>
        <v/>
      </c>
      <c r="BG2361">
        <f t="shared" si="255"/>
        <v>0</v>
      </c>
      <c r="BO2361">
        <f t="shared" si="256"/>
        <v>0</v>
      </c>
      <c r="CC2361">
        <f t="shared" si="257"/>
        <v>0</v>
      </c>
      <c r="CD2361">
        <f t="shared" si="258"/>
        <v>0</v>
      </c>
      <c r="CG2361">
        <f ca="1">IFERROR(INDIRECT("IVA!X"&amp;MATCH(MID(COMPRAS!C2261,1,2)&amp;MID(COMPRAS!F2261,1,2)&amp;MID(COMPRAS!D2261,1,2),IVA!W:W,0)),"SIN COD.")</f>
        <v>0</v>
      </c>
      <c r="CH2361">
        <f ca="1">IFERROR(INDIRECT("IVA!Y"&amp;MATCH(MID(COMPRAS!C2261,1,2)&amp;MID(COMPRAS!F2261,1,2)&amp;MID(COMPRAS!D2261,1,2),IVA!W:W,0)),"SIN COD.")</f>
        <v>0</v>
      </c>
    </row>
    <row r="2362" spans="1:86" x14ac:dyDescent="0.25">
      <c r="A2362"/>
      <c r="B2362"/>
      <c r="D2362"/>
      <c r="AL2362">
        <f t="shared" si="252"/>
        <v>0</v>
      </c>
      <c r="AQ2362">
        <f t="shared" si="253"/>
        <v>0</v>
      </c>
      <c r="AR2362" t="str">
        <f>IFERROR(IF(OR(AP2362=338,AP2362=340,AP2362=341,AP2362=342,AP2362="342A",AP2362="342B"),PorcenRet(AP2362,AT2362,AU2362),INDEX(PORCENTAJEBUSCAR,MATCH(AP2362,CódigoRET,0),4)*1),"")</f>
        <v/>
      </c>
      <c r="AS2362">
        <f t="shared" si="254"/>
        <v>0</v>
      </c>
      <c r="BF2362" t="str">
        <f>IFERROR(IF(OR(BD2362=338,BD2362=340,BD2362=341,BD2362=342,BD2362="342A",BD2362="342B"),PorcenRet(BD2362,BH2362,BI2362),INDEX(PORCENTAJEBUSCAR,MATCH(BD2362,CódigoRET,0),4)*1),"")</f>
        <v/>
      </c>
      <c r="BG2362">
        <f t="shared" si="255"/>
        <v>0</v>
      </c>
      <c r="BO2362">
        <f t="shared" si="256"/>
        <v>0</v>
      </c>
      <c r="CC2362">
        <f t="shared" si="257"/>
        <v>0</v>
      </c>
      <c r="CD2362">
        <f t="shared" si="258"/>
        <v>0</v>
      </c>
      <c r="CG2362">
        <f ca="1">IFERROR(INDIRECT("IVA!X"&amp;MATCH(MID(COMPRAS!C2262,1,2)&amp;MID(COMPRAS!F2262,1,2)&amp;MID(COMPRAS!D2262,1,2),IVA!W:W,0)),"SIN COD.")</f>
        <v>0</v>
      </c>
      <c r="CH2362">
        <f ca="1">IFERROR(INDIRECT("IVA!Y"&amp;MATCH(MID(COMPRAS!C2262,1,2)&amp;MID(COMPRAS!F2262,1,2)&amp;MID(COMPRAS!D2262,1,2),IVA!W:W,0)),"SIN COD.")</f>
        <v>0</v>
      </c>
    </row>
    <row r="2363" spans="1:86" x14ac:dyDescent="0.25">
      <c r="A2363"/>
      <c r="B2363"/>
      <c r="D2363"/>
      <c r="AL2363">
        <f t="shared" si="252"/>
        <v>0</v>
      </c>
      <c r="AQ2363">
        <f t="shared" si="253"/>
        <v>0</v>
      </c>
      <c r="AR2363" t="str">
        <f>IFERROR(IF(OR(AP2363=338,AP2363=340,AP2363=341,AP2363=342,AP2363="342A",AP2363="342B"),PorcenRet(AP2363,AT2363,AU2363),INDEX(PORCENTAJEBUSCAR,MATCH(AP2363,CódigoRET,0),4)*1),"")</f>
        <v/>
      </c>
      <c r="AS2363">
        <f t="shared" si="254"/>
        <v>0</v>
      </c>
      <c r="BF2363" t="str">
        <f>IFERROR(IF(OR(BD2363=338,BD2363=340,BD2363=341,BD2363=342,BD2363="342A",BD2363="342B"),PorcenRet(BD2363,BH2363,BI2363),INDEX(PORCENTAJEBUSCAR,MATCH(BD2363,CódigoRET,0),4)*1),"")</f>
        <v/>
      </c>
      <c r="BG2363">
        <f t="shared" si="255"/>
        <v>0</v>
      </c>
      <c r="BO2363">
        <f t="shared" si="256"/>
        <v>0</v>
      </c>
      <c r="CC2363">
        <f t="shared" si="257"/>
        <v>0</v>
      </c>
      <c r="CD2363">
        <f t="shared" si="258"/>
        <v>0</v>
      </c>
      <c r="CG2363">
        <f ca="1">IFERROR(INDIRECT("IVA!X"&amp;MATCH(MID(COMPRAS!C2263,1,2)&amp;MID(COMPRAS!F2263,1,2)&amp;MID(COMPRAS!D2263,1,2),IVA!W:W,0)),"SIN COD.")</f>
        <v>0</v>
      </c>
      <c r="CH2363">
        <f ca="1">IFERROR(INDIRECT("IVA!Y"&amp;MATCH(MID(COMPRAS!C2263,1,2)&amp;MID(COMPRAS!F2263,1,2)&amp;MID(COMPRAS!D2263,1,2),IVA!W:W,0)),"SIN COD.")</f>
        <v>0</v>
      </c>
    </row>
    <row r="2364" spans="1:86" x14ac:dyDescent="0.25">
      <c r="A2364"/>
      <c r="B2364"/>
      <c r="D2364"/>
      <c r="AL2364">
        <f t="shared" si="252"/>
        <v>0</v>
      </c>
      <c r="AQ2364">
        <f t="shared" si="253"/>
        <v>0</v>
      </c>
      <c r="AR2364" t="str">
        <f>IFERROR(IF(OR(AP2364=338,AP2364=340,AP2364=341,AP2364=342,AP2364="342A",AP2364="342B"),PorcenRet(AP2364,AT2364,AU2364),INDEX(PORCENTAJEBUSCAR,MATCH(AP2364,CódigoRET,0),4)*1),"")</f>
        <v/>
      </c>
      <c r="AS2364">
        <f t="shared" si="254"/>
        <v>0</v>
      </c>
      <c r="BF2364" t="str">
        <f>IFERROR(IF(OR(BD2364=338,BD2364=340,BD2364=341,BD2364=342,BD2364="342A",BD2364="342B"),PorcenRet(BD2364,BH2364,BI2364),INDEX(PORCENTAJEBUSCAR,MATCH(BD2364,CódigoRET,0),4)*1),"")</f>
        <v/>
      </c>
      <c r="BG2364">
        <f t="shared" si="255"/>
        <v>0</v>
      </c>
      <c r="BO2364">
        <f t="shared" si="256"/>
        <v>0</v>
      </c>
      <c r="CC2364">
        <f t="shared" si="257"/>
        <v>0</v>
      </c>
      <c r="CD2364">
        <f t="shared" si="258"/>
        <v>0</v>
      </c>
      <c r="CG2364">
        <f ca="1">IFERROR(INDIRECT("IVA!X"&amp;MATCH(MID(COMPRAS!C2264,1,2)&amp;MID(COMPRAS!F2264,1,2)&amp;MID(COMPRAS!D2264,1,2),IVA!W:W,0)),"SIN COD.")</f>
        <v>0</v>
      </c>
      <c r="CH2364">
        <f ca="1">IFERROR(INDIRECT("IVA!Y"&amp;MATCH(MID(COMPRAS!C2264,1,2)&amp;MID(COMPRAS!F2264,1,2)&amp;MID(COMPRAS!D2264,1,2),IVA!W:W,0)),"SIN COD.")</f>
        <v>0</v>
      </c>
    </row>
    <row r="2365" spans="1:86" x14ac:dyDescent="0.25">
      <c r="A2365"/>
      <c r="B2365"/>
      <c r="D2365"/>
      <c r="AL2365">
        <f t="shared" si="252"/>
        <v>0</v>
      </c>
      <c r="AQ2365">
        <f t="shared" si="253"/>
        <v>0</v>
      </c>
      <c r="AR2365" t="str">
        <f>IFERROR(IF(OR(AP2365=338,AP2365=340,AP2365=341,AP2365=342,AP2365="342A",AP2365="342B"),PorcenRet(AP2365,AT2365,AU2365),INDEX(PORCENTAJEBUSCAR,MATCH(AP2365,CódigoRET,0),4)*1),"")</f>
        <v/>
      </c>
      <c r="AS2365">
        <f t="shared" si="254"/>
        <v>0</v>
      </c>
      <c r="BF2365" t="str">
        <f>IFERROR(IF(OR(BD2365=338,BD2365=340,BD2365=341,BD2365=342,BD2365="342A",BD2365="342B"),PorcenRet(BD2365,BH2365,BI2365),INDEX(PORCENTAJEBUSCAR,MATCH(BD2365,CódigoRET,0),4)*1),"")</f>
        <v/>
      </c>
      <c r="BG2365">
        <f t="shared" si="255"/>
        <v>0</v>
      </c>
      <c r="BO2365">
        <f t="shared" si="256"/>
        <v>0</v>
      </c>
      <c r="CC2365">
        <f t="shared" si="257"/>
        <v>0</v>
      </c>
      <c r="CD2365">
        <f t="shared" si="258"/>
        <v>0</v>
      </c>
      <c r="CG2365">
        <f ca="1">IFERROR(INDIRECT("IVA!X"&amp;MATCH(MID(COMPRAS!C2265,1,2)&amp;MID(COMPRAS!F2265,1,2)&amp;MID(COMPRAS!D2265,1,2),IVA!W:W,0)),"SIN COD.")</f>
        <v>0</v>
      </c>
      <c r="CH2365">
        <f ca="1">IFERROR(INDIRECT("IVA!Y"&amp;MATCH(MID(COMPRAS!C2265,1,2)&amp;MID(COMPRAS!F2265,1,2)&amp;MID(COMPRAS!D2265,1,2),IVA!W:W,0)),"SIN COD.")</f>
        <v>0</v>
      </c>
    </row>
    <row r="2366" spans="1:86" x14ac:dyDescent="0.25">
      <c r="A2366"/>
      <c r="B2366"/>
      <c r="D2366"/>
      <c r="AL2366">
        <f t="shared" si="252"/>
        <v>0</v>
      </c>
      <c r="AQ2366">
        <f t="shared" si="253"/>
        <v>0</v>
      </c>
      <c r="AR2366" t="str">
        <f>IFERROR(IF(OR(AP2366=338,AP2366=340,AP2366=341,AP2366=342,AP2366="342A",AP2366="342B"),PorcenRet(AP2366,AT2366,AU2366),INDEX(PORCENTAJEBUSCAR,MATCH(AP2366,CódigoRET,0),4)*1),"")</f>
        <v/>
      </c>
      <c r="AS2366">
        <f t="shared" si="254"/>
        <v>0</v>
      </c>
      <c r="BF2366" t="str">
        <f>IFERROR(IF(OR(BD2366=338,BD2366=340,BD2366=341,BD2366=342,BD2366="342A",BD2366="342B"),PorcenRet(BD2366,BH2366,BI2366),INDEX(PORCENTAJEBUSCAR,MATCH(BD2366,CódigoRET,0),4)*1),"")</f>
        <v/>
      </c>
      <c r="BG2366">
        <f t="shared" si="255"/>
        <v>0</v>
      </c>
      <c r="BO2366">
        <f t="shared" si="256"/>
        <v>0</v>
      </c>
      <c r="CC2366">
        <f t="shared" si="257"/>
        <v>0</v>
      </c>
      <c r="CD2366">
        <f t="shared" si="258"/>
        <v>0</v>
      </c>
      <c r="CG2366">
        <f ca="1">IFERROR(INDIRECT("IVA!X"&amp;MATCH(MID(COMPRAS!C2266,1,2)&amp;MID(COMPRAS!F2266,1,2)&amp;MID(COMPRAS!D2266,1,2),IVA!W:W,0)),"SIN COD.")</f>
        <v>0</v>
      </c>
      <c r="CH2366">
        <f ca="1">IFERROR(INDIRECT("IVA!Y"&amp;MATCH(MID(COMPRAS!C2266,1,2)&amp;MID(COMPRAS!F2266,1,2)&amp;MID(COMPRAS!D2266,1,2),IVA!W:W,0)),"SIN COD.")</f>
        <v>0</v>
      </c>
    </row>
    <row r="2367" spans="1:86" x14ac:dyDescent="0.25">
      <c r="A2367"/>
      <c r="B2367"/>
      <c r="D2367"/>
      <c r="AL2367">
        <f t="shared" si="252"/>
        <v>0</v>
      </c>
      <c r="AQ2367">
        <f t="shared" si="253"/>
        <v>0</v>
      </c>
      <c r="AR2367" t="str">
        <f>IFERROR(IF(OR(AP2367=338,AP2367=340,AP2367=341,AP2367=342,AP2367="342A",AP2367="342B"),PorcenRet(AP2367,AT2367,AU2367),INDEX(PORCENTAJEBUSCAR,MATCH(AP2367,CódigoRET,0),4)*1),"")</f>
        <v/>
      </c>
      <c r="AS2367">
        <f t="shared" si="254"/>
        <v>0</v>
      </c>
      <c r="BF2367" t="str">
        <f>IFERROR(IF(OR(BD2367=338,BD2367=340,BD2367=341,BD2367=342,BD2367="342A",BD2367="342B"),PorcenRet(BD2367,BH2367,BI2367),INDEX(PORCENTAJEBUSCAR,MATCH(BD2367,CódigoRET,0),4)*1),"")</f>
        <v/>
      </c>
      <c r="BG2367">
        <f t="shared" si="255"/>
        <v>0</v>
      </c>
      <c r="BO2367">
        <f t="shared" si="256"/>
        <v>0</v>
      </c>
      <c r="CC2367">
        <f t="shared" si="257"/>
        <v>0</v>
      </c>
      <c r="CD2367">
        <f t="shared" si="258"/>
        <v>0</v>
      </c>
      <c r="CG2367">
        <f ca="1">IFERROR(INDIRECT("IVA!X"&amp;MATCH(MID(COMPRAS!C2267,1,2)&amp;MID(COMPRAS!F2267,1,2)&amp;MID(COMPRAS!D2267,1,2),IVA!W:W,0)),"SIN COD.")</f>
        <v>0</v>
      </c>
      <c r="CH2367">
        <f ca="1">IFERROR(INDIRECT("IVA!Y"&amp;MATCH(MID(COMPRAS!C2267,1,2)&amp;MID(COMPRAS!F2267,1,2)&amp;MID(COMPRAS!D2267,1,2),IVA!W:W,0)),"SIN COD.")</f>
        <v>0</v>
      </c>
    </row>
    <row r="2368" spans="1:86" x14ac:dyDescent="0.25">
      <c r="A2368"/>
      <c r="B2368"/>
      <c r="D2368"/>
      <c r="AL2368">
        <f t="shared" si="252"/>
        <v>0</v>
      </c>
      <c r="AQ2368">
        <f t="shared" si="253"/>
        <v>0</v>
      </c>
      <c r="AR2368" t="str">
        <f>IFERROR(IF(OR(AP2368=338,AP2368=340,AP2368=341,AP2368=342,AP2368="342A",AP2368="342B"),PorcenRet(AP2368,AT2368,AU2368),INDEX(PORCENTAJEBUSCAR,MATCH(AP2368,CódigoRET,0),4)*1),"")</f>
        <v/>
      </c>
      <c r="AS2368">
        <f t="shared" si="254"/>
        <v>0</v>
      </c>
      <c r="BF2368" t="str">
        <f>IFERROR(IF(OR(BD2368=338,BD2368=340,BD2368=341,BD2368=342,BD2368="342A",BD2368="342B"),PorcenRet(BD2368,BH2368,BI2368),INDEX(PORCENTAJEBUSCAR,MATCH(BD2368,CódigoRET,0),4)*1),"")</f>
        <v/>
      </c>
      <c r="BG2368">
        <f t="shared" si="255"/>
        <v>0</v>
      </c>
      <c r="BO2368">
        <f t="shared" si="256"/>
        <v>0</v>
      </c>
      <c r="CC2368">
        <f t="shared" si="257"/>
        <v>0</v>
      </c>
      <c r="CD2368">
        <f t="shared" si="258"/>
        <v>0</v>
      </c>
      <c r="CG2368">
        <f ca="1">IFERROR(INDIRECT("IVA!X"&amp;MATCH(MID(COMPRAS!C2268,1,2)&amp;MID(COMPRAS!F2268,1,2)&amp;MID(COMPRAS!D2268,1,2),IVA!W:W,0)),"SIN COD.")</f>
        <v>0</v>
      </c>
      <c r="CH2368">
        <f ca="1">IFERROR(INDIRECT("IVA!Y"&amp;MATCH(MID(COMPRAS!C2268,1,2)&amp;MID(COMPRAS!F2268,1,2)&amp;MID(COMPRAS!D2268,1,2),IVA!W:W,0)),"SIN COD.")</f>
        <v>0</v>
      </c>
    </row>
    <row r="2369" spans="1:86" x14ac:dyDescent="0.25">
      <c r="A2369"/>
      <c r="B2369"/>
      <c r="D2369"/>
      <c r="AL2369">
        <f t="shared" si="252"/>
        <v>0</v>
      </c>
      <c r="AQ2369">
        <f t="shared" si="253"/>
        <v>0</v>
      </c>
      <c r="AR2369" t="str">
        <f>IFERROR(IF(OR(AP2369=338,AP2369=340,AP2369=341,AP2369=342,AP2369="342A",AP2369="342B"),PorcenRet(AP2369,AT2369,AU2369),INDEX(PORCENTAJEBUSCAR,MATCH(AP2369,CódigoRET,0),4)*1),"")</f>
        <v/>
      </c>
      <c r="AS2369">
        <f t="shared" si="254"/>
        <v>0</v>
      </c>
      <c r="BF2369" t="str">
        <f>IFERROR(IF(OR(BD2369=338,BD2369=340,BD2369=341,BD2369=342,BD2369="342A",BD2369="342B"),PorcenRet(BD2369,BH2369,BI2369),INDEX(PORCENTAJEBUSCAR,MATCH(BD2369,CódigoRET,0),4)*1),"")</f>
        <v/>
      </c>
      <c r="BG2369">
        <f t="shared" si="255"/>
        <v>0</v>
      </c>
      <c r="BO2369">
        <f t="shared" si="256"/>
        <v>0</v>
      </c>
      <c r="CC2369">
        <f t="shared" si="257"/>
        <v>0</v>
      </c>
      <c r="CD2369">
        <f t="shared" si="258"/>
        <v>0</v>
      </c>
      <c r="CG2369">
        <f ca="1">IFERROR(INDIRECT("IVA!X"&amp;MATCH(MID(COMPRAS!C2269,1,2)&amp;MID(COMPRAS!F2269,1,2)&amp;MID(COMPRAS!D2269,1,2),IVA!W:W,0)),"SIN COD.")</f>
        <v>0</v>
      </c>
      <c r="CH2369">
        <f ca="1">IFERROR(INDIRECT("IVA!Y"&amp;MATCH(MID(COMPRAS!C2269,1,2)&amp;MID(COMPRAS!F2269,1,2)&amp;MID(COMPRAS!D2269,1,2),IVA!W:W,0)),"SIN COD.")</f>
        <v>0</v>
      </c>
    </row>
    <row r="2370" spans="1:86" x14ac:dyDescent="0.25">
      <c r="A2370"/>
      <c r="B2370"/>
      <c r="D2370"/>
      <c r="AL2370">
        <f t="shared" ref="AL2370:AL2433" si="259">O2370+P2370+Q2370+R2370+S2370+T2370+U2370+V2370</f>
        <v>0</v>
      </c>
      <c r="AQ2370">
        <f t="shared" ref="AQ2370:AQ2433" si="260">+P2370+Q2370+R2370+S2370-BE2370-BQ2370-BW2370+O2370</f>
        <v>0</v>
      </c>
      <c r="AR2370" t="str">
        <f>IFERROR(IF(OR(AP2370=338,AP2370=340,AP2370=341,AP2370=342,AP2370="342A",AP2370="342B"),PorcenRet(AP2370,AT2370,AU2370),INDEX(PORCENTAJEBUSCAR,MATCH(AP2370,CódigoRET,0),4)*1),"")</f>
        <v/>
      </c>
      <c r="AS2370">
        <f t="shared" ref="AS2370:AS2433" si="261">ROUND(IF(AP2370="",0,AQ2370*(AR2370/100)),2)</f>
        <v>0</v>
      </c>
      <c r="BF2370" t="str">
        <f>IFERROR(IF(OR(BD2370=338,BD2370=340,BD2370=341,BD2370=342,BD2370="342A",BD2370="342B"),PorcenRet(BD2370,BH2370,BI2370),INDEX(PORCENTAJEBUSCAR,MATCH(BD2370,CódigoRET,0),4)*1),"")</f>
        <v/>
      </c>
      <c r="BG2370">
        <f t="shared" ref="BG2370:BG2433" si="262">ROUND(IF(BD2370="",0,BE2370*(BF2370/100)),2)</f>
        <v>0</v>
      </c>
      <c r="BO2370">
        <f t="shared" ref="BO2370:BO2433" si="263">IF(MID(F2370,1,2)="41",SUM(O2370:S2370),0)</f>
        <v>0</v>
      </c>
      <c r="CC2370">
        <f t="shared" ref="CC2370:CC2433" si="264">O2370+P2370+Q2370+R2370+S2370</f>
        <v>0</v>
      </c>
      <c r="CD2370">
        <f t="shared" ref="CD2370:CD2433" si="265">T2370+U2370</f>
        <v>0</v>
      </c>
      <c r="CG2370">
        <f ca="1">IFERROR(INDIRECT("IVA!X"&amp;MATCH(MID(COMPRAS!C2270,1,2)&amp;MID(COMPRAS!F2270,1,2)&amp;MID(COMPRAS!D2270,1,2),IVA!W:W,0)),"SIN COD.")</f>
        <v>0</v>
      </c>
      <c r="CH2370">
        <f ca="1">IFERROR(INDIRECT("IVA!Y"&amp;MATCH(MID(COMPRAS!C2270,1,2)&amp;MID(COMPRAS!F2270,1,2)&amp;MID(COMPRAS!D2270,1,2),IVA!W:W,0)),"SIN COD.")</f>
        <v>0</v>
      </c>
    </row>
    <row r="2371" spans="1:86" x14ac:dyDescent="0.25">
      <c r="A2371"/>
      <c r="B2371"/>
      <c r="D2371"/>
      <c r="AL2371">
        <f t="shared" si="259"/>
        <v>0</v>
      </c>
      <c r="AQ2371">
        <f t="shared" si="260"/>
        <v>0</v>
      </c>
      <c r="AR2371" t="str">
        <f>IFERROR(IF(OR(AP2371=338,AP2371=340,AP2371=341,AP2371=342,AP2371="342A",AP2371="342B"),PorcenRet(AP2371,AT2371,AU2371),INDEX(PORCENTAJEBUSCAR,MATCH(AP2371,CódigoRET,0),4)*1),"")</f>
        <v/>
      </c>
      <c r="AS2371">
        <f t="shared" si="261"/>
        <v>0</v>
      </c>
      <c r="BF2371" t="str">
        <f>IFERROR(IF(OR(BD2371=338,BD2371=340,BD2371=341,BD2371=342,BD2371="342A",BD2371="342B"),PorcenRet(BD2371,BH2371,BI2371),INDEX(PORCENTAJEBUSCAR,MATCH(BD2371,CódigoRET,0),4)*1),"")</f>
        <v/>
      </c>
      <c r="BG2371">
        <f t="shared" si="262"/>
        <v>0</v>
      </c>
      <c r="BO2371">
        <f t="shared" si="263"/>
        <v>0</v>
      </c>
      <c r="CC2371">
        <f t="shared" si="264"/>
        <v>0</v>
      </c>
      <c r="CD2371">
        <f t="shared" si="265"/>
        <v>0</v>
      </c>
      <c r="CG2371">
        <f ca="1">IFERROR(INDIRECT("IVA!X"&amp;MATCH(MID(COMPRAS!C2271,1,2)&amp;MID(COMPRAS!F2271,1,2)&amp;MID(COMPRAS!D2271,1,2),IVA!W:W,0)),"SIN COD.")</f>
        <v>0</v>
      </c>
      <c r="CH2371">
        <f ca="1">IFERROR(INDIRECT("IVA!Y"&amp;MATCH(MID(COMPRAS!C2271,1,2)&amp;MID(COMPRAS!F2271,1,2)&amp;MID(COMPRAS!D2271,1,2),IVA!W:W,0)),"SIN COD.")</f>
        <v>0</v>
      </c>
    </row>
    <row r="2372" spans="1:86" x14ac:dyDescent="0.25">
      <c r="A2372"/>
      <c r="B2372"/>
      <c r="D2372"/>
      <c r="AL2372">
        <f t="shared" si="259"/>
        <v>0</v>
      </c>
      <c r="AQ2372">
        <f t="shared" si="260"/>
        <v>0</v>
      </c>
      <c r="AR2372" t="str">
        <f>IFERROR(IF(OR(AP2372=338,AP2372=340,AP2372=341,AP2372=342,AP2372="342A",AP2372="342B"),PorcenRet(AP2372,AT2372,AU2372),INDEX(PORCENTAJEBUSCAR,MATCH(AP2372,CódigoRET,0),4)*1),"")</f>
        <v/>
      </c>
      <c r="AS2372">
        <f t="shared" si="261"/>
        <v>0</v>
      </c>
      <c r="BF2372" t="str">
        <f>IFERROR(IF(OR(BD2372=338,BD2372=340,BD2372=341,BD2372=342,BD2372="342A",BD2372="342B"),PorcenRet(BD2372,BH2372,BI2372),INDEX(PORCENTAJEBUSCAR,MATCH(BD2372,CódigoRET,0),4)*1),"")</f>
        <v/>
      </c>
      <c r="BG2372">
        <f t="shared" si="262"/>
        <v>0</v>
      </c>
      <c r="BO2372">
        <f t="shared" si="263"/>
        <v>0</v>
      </c>
      <c r="CC2372">
        <f t="shared" si="264"/>
        <v>0</v>
      </c>
      <c r="CD2372">
        <f t="shared" si="265"/>
        <v>0</v>
      </c>
      <c r="CG2372">
        <f ca="1">IFERROR(INDIRECT("IVA!X"&amp;MATCH(MID(COMPRAS!C2272,1,2)&amp;MID(COMPRAS!F2272,1,2)&amp;MID(COMPRAS!D2272,1,2),IVA!W:W,0)),"SIN COD.")</f>
        <v>0</v>
      </c>
      <c r="CH2372">
        <f ca="1">IFERROR(INDIRECT("IVA!Y"&amp;MATCH(MID(COMPRAS!C2272,1,2)&amp;MID(COMPRAS!F2272,1,2)&amp;MID(COMPRAS!D2272,1,2),IVA!W:W,0)),"SIN COD.")</f>
        <v>0</v>
      </c>
    </row>
    <row r="2373" spans="1:86" x14ac:dyDescent="0.25">
      <c r="A2373"/>
      <c r="B2373"/>
      <c r="D2373"/>
      <c r="AL2373">
        <f t="shared" si="259"/>
        <v>0</v>
      </c>
      <c r="AQ2373">
        <f t="shared" si="260"/>
        <v>0</v>
      </c>
      <c r="AR2373" t="str">
        <f>IFERROR(IF(OR(AP2373=338,AP2373=340,AP2373=341,AP2373=342,AP2373="342A",AP2373="342B"),PorcenRet(AP2373,AT2373,AU2373),INDEX(PORCENTAJEBUSCAR,MATCH(AP2373,CódigoRET,0),4)*1),"")</f>
        <v/>
      </c>
      <c r="AS2373">
        <f t="shared" si="261"/>
        <v>0</v>
      </c>
      <c r="BF2373" t="str">
        <f>IFERROR(IF(OR(BD2373=338,BD2373=340,BD2373=341,BD2373=342,BD2373="342A",BD2373="342B"),PorcenRet(BD2373,BH2373,BI2373),INDEX(PORCENTAJEBUSCAR,MATCH(BD2373,CódigoRET,0),4)*1),"")</f>
        <v/>
      </c>
      <c r="BG2373">
        <f t="shared" si="262"/>
        <v>0</v>
      </c>
      <c r="BO2373">
        <f t="shared" si="263"/>
        <v>0</v>
      </c>
      <c r="CC2373">
        <f t="shared" si="264"/>
        <v>0</v>
      </c>
      <c r="CD2373">
        <f t="shared" si="265"/>
        <v>0</v>
      </c>
      <c r="CG2373">
        <f ca="1">IFERROR(INDIRECT("IVA!X"&amp;MATCH(MID(COMPRAS!C2273,1,2)&amp;MID(COMPRAS!F2273,1,2)&amp;MID(COMPRAS!D2273,1,2),IVA!W:W,0)),"SIN COD.")</f>
        <v>0</v>
      </c>
      <c r="CH2373">
        <f ca="1">IFERROR(INDIRECT("IVA!Y"&amp;MATCH(MID(COMPRAS!C2273,1,2)&amp;MID(COMPRAS!F2273,1,2)&amp;MID(COMPRAS!D2273,1,2),IVA!W:W,0)),"SIN COD.")</f>
        <v>0</v>
      </c>
    </row>
    <row r="2374" spans="1:86" x14ac:dyDescent="0.25">
      <c r="A2374"/>
      <c r="B2374"/>
      <c r="D2374"/>
      <c r="AL2374">
        <f t="shared" si="259"/>
        <v>0</v>
      </c>
      <c r="AQ2374">
        <f t="shared" si="260"/>
        <v>0</v>
      </c>
      <c r="AR2374" t="str">
        <f>IFERROR(IF(OR(AP2374=338,AP2374=340,AP2374=341,AP2374=342,AP2374="342A",AP2374="342B"),PorcenRet(AP2374,AT2374,AU2374),INDEX(PORCENTAJEBUSCAR,MATCH(AP2374,CódigoRET,0),4)*1),"")</f>
        <v/>
      </c>
      <c r="AS2374">
        <f t="shared" si="261"/>
        <v>0</v>
      </c>
      <c r="BF2374" t="str">
        <f>IFERROR(IF(OR(BD2374=338,BD2374=340,BD2374=341,BD2374=342,BD2374="342A",BD2374="342B"),PorcenRet(BD2374,BH2374,BI2374),INDEX(PORCENTAJEBUSCAR,MATCH(BD2374,CódigoRET,0),4)*1),"")</f>
        <v/>
      </c>
      <c r="BG2374">
        <f t="shared" si="262"/>
        <v>0</v>
      </c>
      <c r="BO2374">
        <f t="shared" si="263"/>
        <v>0</v>
      </c>
      <c r="CC2374">
        <f t="shared" si="264"/>
        <v>0</v>
      </c>
      <c r="CD2374">
        <f t="shared" si="265"/>
        <v>0</v>
      </c>
      <c r="CG2374">
        <f ca="1">IFERROR(INDIRECT("IVA!X"&amp;MATCH(MID(COMPRAS!C2274,1,2)&amp;MID(COMPRAS!F2274,1,2)&amp;MID(COMPRAS!D2274,1,2),IVA!W:W,0)),"SIN COD.")</f>
        <v>0</v>
      </c>
      <c r="CH2374">
        <f ca="1">IFERROR(INDIRECT("IVA!Y"&amp;MATCH(MID(COMPRAS!C2274,1,2)&amp;MID(COMPRAS!F2274,1,2)&amp;MID(COMPRAS!D2274,1,2),IVA!W:W,0)),"SIN COD.")</f>
        <v>0</v>
      </c>
    </row>
    <row r="2375" spans="1:86" x14ac:dyDescent="0.25">
      <c r="A2375"/>
      <c r="B2375"/>
      <c r="D2375"/>
      <c r="AL2375">
        <f t="shared" si="259"/>
        <v>0</v>
      </c>
      <c r="AQ2375">
        <f t="shared" si="260"/>
        <v>0</v>
      </c>
      <c r="AR2375" t="str">
        <f>IFERROR(IF(OR(AP2375=338,AP2375=340,AP2375=341,AP2375=342,AP2375="342A",AP2375="342B"),PorcenRet(AP2375,AT2375,AU2375),INDEX(PORCENTAJEBUSCAR,MATCH(AP2375,CódigoRET,0),4)*1),"")</f>
        <v/>
      </c>
      <c r="AS2375">
        <f t="shared" si="261"/>
        <v>0</v>
      </c>
      <c r="BF2375" t="str">
        <f>IFERROR(IF(OR(BD2375=338,BD2375=340,BD2375=341,BD2375=342,BD2375="342A",BD2375="342B"),PorcenRet(BD2375,BH2375,BI2375),INDEX(PORCENTAJEBUSCAR,MATCH(BD2375,CódigoRET,0),4)*1),"")</f>
        <v/>
      </c>
      <c r="BG2375">
        <f t="shared" si="262"/>
        <v>0</v>
      </c>
      <c r="BO2375">
        <f t="shared" si="263"/>
        <v>0</v>
      </c>
      <c r="CC2375">
        <f t="shared" si="264"/>
        <v>0</v>
      </c>
      <c r="CD2375">
        <f t="shared" si="265"/>
        <v>0</v>
      </c>
      <c r="CG2375">
        <f ca="1">IFERROR(INDIRECT("IVA!X"&amp;MATCH(MID(COMPRAS!C2275,1,2)&amp;MID(COMPRAS!F2275,1,2)&amp;MID(COMPRAS!D2275,1,2),IVA!W:W,0)),"SIN COD.")</f>
        <v>0</v>
      </c>
      <c r="CH2375">
        <f ca="1">IFERROR(INDIRECT("IVA!Y"&amp;MATCH(MID(COMPRAS!C2275,1,2)&amp;MID(COMPRAS!F2275,1,2)&amp;MID(COMPRAS!D2275,1,2),IVA!W:W,0)),"SIN COD.")</f>
        <v>0</v>
      </c>
    </row>
    <row r="2376" spans="1:86" x14ac:dyDescent="0.25">
      <c r="A2376"/>
      <c r="B2376"/>
      <c r="D2376"/>
      <c r="AL2376">
        <f t="shared" si="259"/>
        <v>0</v>
      </c>
      <c r="AQ2376">
        <f t="shared" si="260"/>
        <v>0</v>
      </c>
      <c r="AR2376" t="str">
        <f>IFERROR(IF(OR(AP2376=338,AP2376=340,AP2376=341,AP2376=342,AP2376="342A",AP2376="342B"),PorcenRet(AP2376,AT2376,AU2376),INDEX(PORCENTAJEBUSCAR,MATCH(AP2376,CódigoRET,0),4)*1),"")</f>
        <v/>
      </c>
      <c r="AS2376">
        <f t="shared" si="261"/>
        <v>0</v>
      </c>
      <c r="BF2376" t="str">
        <f>IFERROR(IF(OR(BD2376=338,BD2376=340,BD2376=341,BD2376=342,BD2376="342A",BD2376="342B"),PorcenRet(BD2376,BH2376,BI2376),INDEX(PORCENTAJEBUSCAR,MATCH(BD2376,CódigoRET,0),4)*1),"")</f>
        <v/>
      </c>
      <c r="BG2376">
        <f t="shared" si="262"/>
        <v>0</v>
      </c>
      <c r="BO2376">
        <f t="shared" si="263"/>
        <v>0</v>
      </c>
      <c r="CC2376">
        <f t="shared" si="264"/>
        <v>0</v>
      </c>
      <c r="CD2376">
        <f t="shared" si="265"/>
        <v>0</v>
      </c>
      <c r="CG2376">
        <f ca="1">IFERROR(INDIRECT("IVA!X"&amp;MATCH(MID(COMPRAS!C2276,1,2)&amp;MID(COMPRAS!F2276,1,2)&amp;MID(COMPRAS!D2276,1,2),IVA!W:W,0)),"SIN COD.")</f>
        <v>0</v>
      </c>
      <c r="CH2376">
        <f ca="1">IFERROR(INDIRECT("IVA!Y"&amp;MATCH(MID(COMPRAS!C2276,1,2)&amp;MID(COMPRAS!F2276,1,2)&amp;MID(COMPRAS!D2276,1,2),IVA!W:W,0)),"SIN COD.")</f>
        <v>0</v>
      </c>
    </row>
    <row r="2377" spans="1:86" x14ac:dyDescent="0.25">
      <c r="A2377"/>
      <c r="B2377"/>
      <c r="D2377"/>
      <c r="AL2377">
        <f t="shared" si="259"/>
        <v>0</v>
      </c>
      <c r="AQ2377">
        <f t="shared" si="260"/>
        <v>0</v>
      </c>
      <c r="AR2377" t="str">
        <f>IFERROR(IF(OR(AP2377=338,AP2377=340,AP2377=341,AP2377=342,AP2377="342A",AP2377="342B"),PorcenRet(AP2377,AT2377,AU2377),INDEX(PORCENTAJEBUSCAR,MATCH(AP2377,CódigoRET,0),4)*1),"")</f>
        <v/>
      </c>
      <c r="AS2377">
        <f t="shared" si="261"/>
        <v>0</v>
      </c>
      <c r="BF2377" t="str">
        <f>IFERROR(IF(OR(BD2377=338,BD2377=340,BD2377=341,BD2377=342,BD2377="342A",BD2377="342B"),PorcenRet(BD2377,BH2377,BI2377),INDEX(PORCENTAJEBUSCAR,MATCH(BD2377,CódigoRET,0),4)*1),"")</f>
        <v/>
      </c>
      <c r="BG2377">
        <f t="shared" si="262"/>
        <v>0</v>
      </c>
      <c r="BO2377">
        <f t="shared" si="263"/>
        <v>0</v>
      </c>
      <c r="CC2377">
        <f t="shared" si="264"/>
        <v>0</v>
      </c>
      <c r="CD2377">
        <f t="shared" si="265"/>
        <v>0</v>
      </c>
      <c r="CG2377">
        <f ca="1">IFERROR(INDIRECT("IVA!X"&amp;MATCH(MID(COMPRAS!C2277,1,2)&amp;MID(COMPRAS!F2277,1,2)&amp;MID(COMPRAS!D2277,1,2),IVA!W:W,0)),"SIN COD.")</f>
        <v>0</v>
      </c>
      <c r="CH2377">
        <f ca="1">IFERROR(INDIRECT("IVA!Y"&amp;MATCH(MID(COMPRAS!C2277,1,2)&amp;MID(COMPRAS!F2277,1,2)&amp;MID(COMPRAS!D2277,1,2),IVA!W:W,0)),"SIN COD.")</f>
        <v>0</v>
      </c>
    </row>
    <row r="2378" spans="1:86" x14ac:dyDescent="0.25">
      <c r="A2378"/>
      <c r="B2378"/>
      <c r="D2378"/>
      <c r="AL2378">
        <f t="shared" si="259"/>
        <v>0</v>
      </c>
      <c r="AQ2378">
        <f t="shared" si="260"/>
        <v>0</v>
      </c>
      <c r="AR2378" t="str">
        <f>IFERROR(IF(OR(AP2378=338,AP2378=340,AP2378=341,AP2378=342,AP2378="342A",AP2378="342B"),PorcenRet(AP2378,AT2378,AU2378),INDEX(PORCENTAJEBUSCAR,MATCH(AP2378,CódigoRET,0),4)*1),"")</f>
        <v/>
      </c>
      <c r="AS2378">
        <f t="shared" si="261"/>
        <v>0</v>
      </c>
      <c r="BF2378" t="str">
        <f>IFERROR(IF(OR(BD2378=338,BD2378=340,BD2378=341,BD2378=342,BD2378="342A",BD2378="342B"),PorcenRet(BD2378,BH2378,BI2378),INDEX(PORCENTAJEBUSCAR,MATCH(BD2378,CódigoRET,0),4)*1),"")</f>
        <v/>
      </c>
      <c r="BG2378">
        <f t="shared" si="262"/>
        <v>0</v>
      </c>
      <c r="BO2378">
        <f t="shared" si="263"/>
        <v>0</v>
      </c>
      <c r="CC2378">
        <f t="shared" si="264"/>
        <v>0</v>
      </c>
      <c r="CD2378">
        <f t="shared" si="265"/>
        <v>0</v>
      </c>
      <c r="CG2378">
        <f ca="1">IFERROR(INDIRECT("IVA!X"&amp;MATCH(MID(COMPRAS!C2278,1,2)&amp;MID(COMPRAS!F2278,1,2)&amp;MID(COMPRAS!D2278,1,2),IVA!W:W,0)),"SIN COD.")</f>
        <v>0</v>
      </c>
      <c r="CH2378">
        <f ca="1">IFERROR(INDIRECT("IVA!Y"&amp;MATCH(MID(COMPRAS!C2278,1,2)&amp;MID(COMPRAS!F2278,1,2)&amp;MID(COMPRAS!D2278,1,2),IVA!W:W,0)),"SIN COD.")</f>
        <v>0</v>
      </c>
    </row>
    <row r="2379" spans="1:86" x14ac:dyDescent="0.25">
      <c r="A2379"/>
      <c r="B2379"/>
      <c r="D2379"/>
      <c r="AL2379">
        <f t="shared" si="259"/>
        <v>0</v>
      </c>
      <c r="AQ2379">
        <f t="shared" si="260"/>
        <v>0</v>
      </c>
      <c r="AR2379" t="str">
        <f>IFERROR(IF(OR(AP2379=338,AP2379=340,AP2379=341,AP2379=342,AP2379="342A",AP2379="342B"),PorcenRet(AP2379,AT2379,AU2379),INDEX(PORCENTAJEBUSCAR,MATCH(AP2379,CódigoRET,0),4)*1),"")</f>
        <v/>
      </c>
      <c r="AS2379">
        <f t="shared" si="261"/>
        <v>0</v>
      </c>
      <c r="BF2379" t="str">
        <f>IFERROR(IF(OR(BD2379=338,BD2379=340,BD2379=341,BD2379=342,BD2379="342A",BD2379="342B"),PorcenRet(BD2379,BH2379,BI2379),INDEX(PORCENTAJEBUSCAR,MATCH(BD2379,CódigoRET,0),4)*1),"")</f>
        <v/>
      </c>
      <c r="BG2379">
        <f t="shared" si="262"/>
        <v>0</v>
      </c>
      <c r="BO2379">
        <f t="shared" si="263"/>
        <v>0</v>
      </c>
      <c r="CC2379">
        <f t="shared" si="264"/>
        <v>0</v>
      </c>
      <c r="CD2379">
        <f t="shared" si="265"/>
        <v>0</v>
      </c>
      <c r="CG2379">
        <f ca="1">IFERROR(INDIRECT("IVA!X"&amp;MATCH(MID(COMPRAS!C2279,1,2)&amp;MID(COMPRAS!F2279,1,2)&amp;MID(COMPRAS!D2279,1,2),IVA!W:W,0)),"SIN COD.")</f>
        <v>0</v>
      </c>
      <c r="CH2379">
        <f ca="1">IFERROR(INDIRECT("IVA!Y"&amp;MATCH(MID(COMPRAS!C2279,1,2)&amp;MID(COMPRAS!F2279,1,2)&amp;MID(COMPRAS!D2279,1,2),IVA!W:W,0)),"SIN COD.")</f>
        <v>0</v>
      </c>
    </row>
    <row r="2380" spans="1:86" x14ac:dyDescent="0.25">
      <c r="A2380"/>
      <c r="B2380"/>
      <c r="D2380"/>
      <c r="AL2380">
        <f t="shared" si="259"/>
        <v>0</v>
      </c>
      <c r="AQ2380">
        <f t="shared" si="260"/>
        <v>0</v>
      </c>
      <c r="AR2380" t="str">
        <f>IFERROR(IF(OR(AP2380=338,AP2380=340,AP2380=341,AP2380=342,AP2380="342A",AP2380="342B"),PorcenRet(AP2380,AT2380,AU2380),INDEX(PORCENTAJEBUSCAR,MATCH(AP2380,CódigoRET,0),4)*1),"")</f>
        <v/>
      </c>
      <c r="AS2380">
        <f t="shared" si="261"/>
        <v>0</v>
      </c>
      <c r="BF2380" t="str">
        <f>IFERROR(IF(OR(BD2380=338,BD2380=340,BD2380=341,BD2380=342,BD2380="342A",BD2380="342B"),PorcenRet(BD2380,BH2380,BI2380),INDEX(PORCENTAJEBUSCAR,MATCH(BD2380,CódigoRET,0),4)*1),"")</f>
        <v/>
      </c>
      <c r="BG2380">
        <f t="shared" si="262"/>
        <v>0</v>
      </c>
      <c r="BO2380">
        <f t="shared" si="263"/>
        <v>0</v>
      </c>
      <c r="CC2380">
        <f t="shared" si="264"/>
        <v>0</v>
      </c>
      <c r="CD2380">
        <f t="shared" si="265"/>
        <v>0</v>
      </c>
      <c r="CG2380">
        <f ca="1">IFERROR(INDIRECT("IVA!X"&amp;MATCH(MID(COMPRAS!C2280,1,2)&amp;MID(COMPRAS!F2280,1,2)&amp;MID(COMPRAS!D2280,1,2),IVA!W:W,0)),"SIN COD.")</f>
        <v>0</v>
      </c>
      <c r="CH2380">
        <f ca="1">IFERROR(INDIRECT("IVA!Y"&amp;MATCH(MID(COMPRAS!C2280,1,2)&amp;MID(COMPRAS!F2280,1,2)&amp;MID(COMPRAS!D2280,1,2),IVA!W:W,0)),"SIN COD.")</f>
        <v>0</v>
      </c>
    </row>
    <row r="2381" spans="1:86" x14ac:dyDescent="0.25">
      <c r="A2381"/>
      <c r="B2381"/>
      <c r="D2381"/>
      <c r="AL2381">
        <f t="shared" si="259"/>
        <v>0</v>
      </c>
      <c r="AQ2381">
        <f t="shared" si="260"/>
        <v>0</v>
      </c>
      <c r="AR2381" t="str">
        <f>IFERROR(IF(OR(AP2381=338,AP2381=340,AP2381=341,AP2381=342,AP2381="342A",AP2381="342B"),PorcenRet(AP2381,AT2381,AU2381),INDEX(PORCENTAJEBUSCAR,MATCH(AP2381,CódigoRET,0),4)*1),"")</f>
        <v/>
      </c>
      <c r="AS2381">
        <f t="shared" si="261"/>
        <v>0</v>
      </c>
      <c r="BF2381" t="str">
        <f>IFERROR(IF(OR(BD2381=338,BD2381=340,BD2381=341,BD2381=342,BD2381="342A",BD2381="342B"),PorcenRet(BD2381,BH2381,BI2381),INDEX(PORCENTAJEBUSCAR,MATCH(BD2381,CódigoRET,0),4)*1),"")</f>
        <v/>
      </c>
      <c r="BG2381">
        <f t="shared" si="262"/>
        <v>0</v>
      </c>
      <c r="BO2381">
        <f t="shared" si="263"/>
        <v>0</v>
      </c>
      <c r="CC2381">
        <f t="shared" si="264"/>
        <v>0</v>
      </c>
      <c r="CD2381">
        <f t="shared" si="265"/>
        <v>0</v>
      </c>
      <c r="CG2381">
        <f ca="1">IFERROR(INDIRECT("IVA!X"&amp;MATCH(MID(COMPRAS!C2281,1,2)&amp;MID(COMPRAS!F2281,1,2)&amp;MID(COMPRAS!D2281,1,2),IVA!W:W,0)),"SIN COD.")</f>
        <v>0</v>
      </c>
      <c r="CH2381">
        <f ca="1">IFERROR(INDIRECT("IVA!Y"&amp;MATCH(MID(COMPRAS!C2281,1,2)&amp;MID(COMPRAS!F2281,1,2)&amp;MID(COMPRAS!D2281,1,2),IVA!W:W,0)),"SIN COD.")</f>
        <v>0</v>
      </c>
    </row>
    <row r="2382" spans="1:86" x14ac:dyDescent="0.25">
      <c r="A2382"/>
      <c r="B2382"/>
      <c r="D2382"/>
      <c r="AL2382">
        <f t="shared" si="259"/>
        <v>0</v>
      </c>
      <c r="AQ2382">
        <f t="shared" si="260"/>
        <v>0</v>
      </c>
      <c r="AR2382" t="str">
        <f>IFERROR(IF(OR(AP2382=338,AP2382=340,AP2382=341,AP2382=342,AP2382="342A",AP2382="342B"),PorcenRet(AP2382,AT2382,AU2382),INDEX(PORCENTAJEBUSCAR,MATCH(AP2382,CódigoRET,0),4)*1),"")</f>
        <v/>
      </c>
      <c r="AS2382">
        <f t="shared" si="261"/>
        <v>0</v>
      </c>
      <c r="BF2382" t="str">
        <f>IFERROR(IF(OR(BD2382=338,BD2382=340,BD2382=341,BD2382=342,BD2382="342A",BD2382="342B"),PorcenRet(BD2382,BH2382,BI2382),INDEX(PORCENTAJEBUSCAR,MATCH(BD2382,CódigoRET,0),4)*1),"")</f>
        <v/>
      </c>
      <c r="BG2382">
        <f t="shared" si="262"/>
        <v>0</v>
      </c>
      <c r="BO2382">
        <f t="shared" si="263"/>
        <v>0</v>
      </c>
      <c r="CC2382">
        <f t="shared" si="264"/>
        <v>0</v>
      </c>
      <c r="CD2382">
        <f t="shared" si="265"/>
        <v>0</v>
      </c>
      <c r="CG2382">
        <f ca="1">IFERROR(INDIRECT("IVA!X"&amp;MATCH(MID(COMPRAS!C2282,1,2)&amp;MID(COMPRAS!F2282,1,2)&amp;MID(COMPRAS!D2282,1,2),IVA!W:W,0)),"SIN COD.")</f>
        <v>0</v>
      </c>
      <c r="CH2382">
        <f ca="1">IFERROR(INDIRECT("IVA!Y"&amp;MATCH(MID(COMPRAS!C2282,1,2)&amp;MID(COMPRAS!F2282,1,2)&amp;MID(COMPRAS!D2282,1,2),IVA!W:W,0)),"SIN COD.")</f>
        <v>0</v>
      </c>
    </row>
    <row r="2383" spans="1:86" x14ac:dyDescent="0.25">
      <c r="A2383"/>
      <c r="B2383"/>
      <c r="D2383"/>
      <c r="AL2383">
        <f t="shared" si="259"/>
        <v>0</v>
      </c>
      <c r="AQ2383">
        <f t="shared" si="260"/>
        <v>0</v>
      </c>
      <c r="AR2383" t="str">
        <f>IFERROR(IF(OR(AP2383=338,AP2383=340,AP2383=341,AP2383=342,AP2383="342A",AP2383="342B"),PorcenRet(AP2383,AT2383,AU2383),INDEX(PORCENTAJEBUSCAR,MATCH(AP2383,CódigoRET,0),4)*1),"")</f>
        <v/>
      </c>
      <c r="AS2383">
        <f t="shared" si="261"/>
        <v>0</v>
      </c>
      <c r="BF2383" t="str">
        <f>IFERROR(IF(OR(BD2383=338,BD2383=340,BD2383=341,BD2383=342,BD2383="342A",BD2383="342B"),PorcenRet(BD2383,BH2383,BI2383),INDEX(PORCENTAJEBUSCAR,MATCH(BD2383,CódigoRET,0),4)*1),"")</f>
        <v/>
      </c>
      <c r="BG2383">
        <f t="shared" si="262"/>
        <v>0</v>
      </c>
      <c r="BO2383">
        <f t="shared" si="263"/>
        <v>0</v>
      </c>
      <c r="CC2383">
        <f t="shared" si="264"/>
        <v>0</v>
      </c>
      <c r="CD2383">
        <f t="shared" si="265"/>
        <v>0</v>
      </c>
      <c r="CG2383">
        <f ca="1">IFERROR(INDIRECT("IVA!X"&amp;MATCH(MID(COMPRAS!C2283,1,2)&amp;MID(COMPRAS!F2283,1,2)&amp;MID(COMPRAS!D2283,1,2),IVA!W:W,0)),"SIN COD.")</f>
        <v>0</v>
      </c>
      <c r="CH2383">
        <f ca="1">IFERROR(INDIRECT("IVA!Y"&amp;MATCH(MID(COMPRAS!C2283,1,2)&amp;MID(COMPRAS!F2283,1,2)&amp;MID(COMPRAS!D2283,1,2),IVA!W:W,0)),"SIN COD.")</f>
        <v>0</v>
      </c>
    </row>
    <row r="2384" spans="1:86" x14ac:dyDescent="0.25">
      <c r="A2384"/>
      <c r="B2384"/>
      <c r="D2384"/>
      <c r="AL2384">
        <f t="shared" si="259"/>
        <v>0</v>
      </c>
      <c r="AQ2384">
        <f t="shared" si="260"/>
        <v>0</v>
      </c>
      <c r="AR2384" t="str">
        <f>IFERROR(IF(OR(AP2384=338,AP2384=340,AP2384=341,AP2384=342,AP2384="342A",AP2384="342B"),PorcenRet(AP2384,AT2384,AU2384),INDEX(PORCENTAJEBUSCAR,MATCH(AP2384,CódigoRET,0),4)*1),"")</f>
        <v/>
      </c>
      <c r="AS2384">
        <f t="shared" si="261"/>
        <v>0</v>
      </c>
      <c r="BF2384" t="str">
        <f>IFERROR(IF(OR(BD2384=338,BD2384=340,BD2384=341,BD2384=342,BD2384="342A",BD2384="342B"),PorcenRet(BD2384,BH2384,BI2384),INDEX(PORCENTAJEBUSCAR,MATCH(BD2384,CódigoRET,0),4)*1),"")</f>
        <v/>
      </c>
      <c r="BG2384">
        <f t="shared" si="262"/>
        <v>0</v>
      </c>
      <c r="BO2384">
        <f t="shared" si="263"/>
        <v>0</v>
      </c>
      <c r="CC2384">
        <f t="shared" si="264"/>
        <v>0</v>
      </c>
      <c r="CD2384">
        <f t="shared" si="265"/>
        <v>0</v>
      </c>
      <c r="CG2384">
        <f ca="1">IFERROR(INDIRECT("IVA!X"&amp;MATCH(MID(COMPRAS!C2284,1,2)&amp;MID(COMPRAS!F2284,1,2)&amp;MID(COMPRAS!D2284,1,2),IVA!W:W,0)),"SIN COD.")</f>
        <v>0</v>
      </c>
      <c r="CH2384">
        <f ca="1">IFERROR(INDIRECT("IVA!Y"&amp;MATCH(MID(COMPRAS!C2284,1,2)&amp;MID(COMPRAS!F2284,1,2)&amp;MID(COMPRAS!D2284,1,2),IVA!W:W,0)),"SIN COD.")</f>
        <v>0</v>
      </c>
    </row>
    <row r="2385" spans="1:86" x14ac:dyDescent="0.25">
      <c r="A2385"/>
      <c r="B2385"/>
      <c r="D2385"/>
      <c r="AL2385">
        <f t="shared" si="259"/>
        <v>0</v>
      </c>
      <c r="AQ2385">
        <f t="shared" si="260"/>
        <v>0</v>
      </c>
      <c r="AR2385" t="str">
        <f>IFERROR(IF(OR(AP2385=338,AP2385=340,AP2385=341,AP2385=342,AP2385="342A",AP2385="342B"),PorcenRet(AP2385,AT2385,AU2385),INDEX(PORCENTAJEBUSCAR,MATCH(AP2385,CódigoRET,0),4)*1),"")</f>
        <v/>
      </c>
      <c r="AS2385">
        <f t="shared" si="261"/>
        <v>0</v>
      </c>
      <c r="BF2385" t="str">
        <f>IFERROR(IF(OR(BD2385=338,BD2385=340,BD2385=341,BD2385=342,BD2385="342A",BD2385="342B"),PorcenRet(BD2385,BH2385,BI2385),INDEX(PORCENTAJEBUSCAR,MATCH(BD2385,CódigoRET,0),4)*1),"")</f>
        <v/>
      </c>
      <c r="BG2385">
        <f t="shared" si="262"/>
        <v>0</v>
      </c>
      <c r="BO2385">
        <f t="shared" si="263"/>
        <v>0</v>
      </c>
      <c r="CC2385">
        <f t="shared" si="264"/>
        <v>0</v>
      </c>
      <c r="CD2385">
        <f t="shared" si="265"/>
        <v>0</v>
      </c>
      <c r="CG2385">
        <f ca="1">IFERROR(INDIRECT("IVA!X"&amp;MATCH(MID(COMPRAS!C2285,1,2)&amp;MID(COMPRAS!F2285,1,2)&amp;MID(COMPRAS!D2285,1,2),IVA!W:W,0)),"SIN COD.")</f>
        <v>0</v>
      </c>
      <c r="CH2385">
        <f ca="1">IFERROR(INDIRECT("IVA!Y"&amp;MATCH(MID(COMPRAS!C2285,1,2)&amp;MID(COMPRAS!F2285,1,2)&amp;MID(COMPRAS!D2285,1,2),IVA!W:W,0)),"SIN COD.")</f>
        <v>0</v>
      </c>
    </row>
    <row r="2386" spans="1:86" x14ac:dyDescent="0.25">
      <c r="A2386"/>
      <c r="B2386"/>
      <c r="D2386"/>
      <c r="AL2386">
        <f t="shared" si="259"/>
        <v>0</v>
      </c>
      <c r="AQ2386">
        <f t="shared" si="260"/>
        <v>0</v>
      </c>
      <c r="AR2386" t="str">
        <f>IFERROR(IF(OR(AP2386=338,AP2386=340,AP2386=341,AP2386=342,AP2386="342A",AP2386="342B"),PorcenRet(AP2386,AT2386,AU2386),INDEX(PORCENTAJEBUSCAR,MATCH(AP2386,CódigoRET,0),4)*1),"")</f>
        <v/>
      </c>
      <c r="AS2386">
        <f t="shared" si="261"/>
        <v>0</v>
      </c>
      <c r="BF2386" t="str">
        <f>IFERROR(IF(OR(BD2386=338,BD2386=340,BD2386=341,BD2386=342,BD2386="342A",BD2386="342B"),PorcenRet(BD2386,BH2386,BI2386),INDEX(PORCENTAJEBUSCAR,MATCH(BD2386,CódigoRET,0),4)*1),"")</f>
        <v/>
      </c>
      <c r="BG2386">
        <f t="shared" si="262"/>
        <v>0</v>
      </c>
      <c r="BO2386">
        <f t="shared" si="263"/>
        <v>0</v>
      </c>
      <c r="CC2386">
        <f t="shared" si="264"/>
        <v>0</v>
      </c>
      <c r="CD2386">
        <f t="shared" si="265"/>
        <v>0</v>
      </c>
      <c r="CG2386">
        <f ca="1">IFERROR(INDIRECT("IVA!X"&amp;MATCH(MID(COMPRAS!C2286,1,2)&amp;MID(COMPRAS!F2286,1,2)&amp;MID(COMPRAS!D2286,1,2),IVA!W:W,0)),"SIN COD.")</f>
        <v>0</v>
      </c>
      <c r="CH2386">
        <f ca="1">IFERROR(INDIRECT("IVA!Y"&amp;MATCH(MID(COMPRAS!C2286,1,2)&amp;MID(COMPRAS!F2286,1,2)&amp;MID(COMPRAS!D2286,1,2),IVA!W:W,0)),"SIN COD.")</f>
        <v>0</v>
      </c>
    </row>
    <row r="2387" spans="1:86" x14ac:dyDescent="0.25">
      <c r="A2387"/>
      <c r="B2387"/>
      <c r="D2387"/>
      <c r="AL2387">
        <f t="shared" si="259"/>
        <v>0</v>
      </c>
      <c r="AQ2387">
        <f t="shared" si="260"/>
        <v>0</v>
      </c>
      <c r="AR2387" t="str">
        <f>IFERROR(IF(OR(AP2387=338,AP2387=340,AP2387=341,AP2387=342,AP2387="342A",AP2387="342B"),PorcenRet(AP2387,AT2387,AU2387),INDEX(PORCENTAJEBUSCAR,MATCH(AP2387,CódigoRET,0),4)*1),"")</f>
        <v/>
      </c>
      <c r="AS2387">
        <f t="shared" si="261"/>
        <v>0</v>
      </c>
      <c r="BF2387" t="str">
        <f>IFERROR(IF(OR(BD2387=338,BD2387=340,BD2387=341,BD2387=342,BD2387="342A",BD2387="342B"),PorcenRet(BD2387,BH2387,BI2387),INDEX(PORCENTAJEBUSCAR,MATCH(BD2387,CódigoRET,0),4)*1),"")</f>
        <v/>
      </c>
      <c r="BG2387">
        <f t="shared" si="262"/>
        <v>0</v>
      </c>
      <c r="BO2387">
        <f t="shared" si="263"/>
        <v>0</v>
      </c>
      <c r="CC2387">
        <f t="shared" si="264"/>
        <v>0</v>
      </c>
      <c r="CD2387">
        <f t="shared" si="265"/>
        <v>0</v>
      </c>
      <c r="CG2387">
        <f ca="1">IFERROR(INDIRECT("IVA!X"&amp;MATCH(MID(COMPRAS!C2287,1,2)&amp;MID(COMPRAS!F2287,1,2)&amp;MID(COMPRAS!D2287,1,2),IVA!W:W,0)),"SIN COD.")</f>
        <v>0</v>
      </c>
      <c r="CH2387">
        <f ca="1">IFERROR(INDIRECT("IVA!Y"&amp;MATCH(MID(COMPRAS!C2287,1,2)&amp;MID(COMPRAS!F2287,1,2)&amp;MID(COMPRAS!D2287,1,2),IVA!W:W,0)),"SIN COD.")</f>
        <v>0</v>
      </c>
    </row>
    <row r="2388" spans="1:86" x14ac:dyDescent="0.25">
      <c r="A2388"/>
      <c r="B2388"/>
      <c r="D2388"/>
      <c r="AL2388">
        <f t="shared" si="259"/>
        <v>0</v>
      </c>
      <c r="AQ2388">
        <f t="shared" si="260"/>
        <v>0</v>
      </c>
      <c r="AR2388" t="str">
        <f>IFERROR(IF(OR(AP2388=338,AP2388=340,AP2388=341,AP2388=342,AP2388="342A",AP2388="342B"),PorcenRet(AP2388,AT2388,AU2388),INDEX(PORCENTAJEBUSCAR,MATCH(AP2388,CódigoRET,0),4)*1),"")</f>
        <v/>
      </c>
      <c r="AS2388">
        <f t="shared" si="261"/>
        <v>0</v>
      </c>
      <c r="BF2388" t="str">
        <f>IFERROR(IF(OR(BD2388=338,BD2388=340,BD2388=341,BD2388=342,BD2388="342A",BD2388="342B"),PorcenRet(BD2388,BH2388,BI2388),INDEX(PORCENTAJEBUSCAR,MATCH(BD2388,CódigoRET,0),4)*1),"")</f>
        <v/>
      </c>
      <c r="BG2388">
        <f t="shared" si="262"/>
        <v>0</v>
      </c>
      <c r="BO2388">
        <f t="shared" si="263"/>
        <v>0</v>
      </c>
      <c r="CC2388">
        <f t="shared" si="264"/>
        <v>0</v>
      </c>
      <c r="CD2388">
        <f t="shared" si="265"/>
        <v>0</v>
      </c>
      <c r="CG2388">
        <f ca="1">IFERROR(INDIRECT("IVA!X"&amp;MATCH(MID(COMPRAS!C2288,1,2)&amp;MID(COMPRAS!F2288,1,2)&amp;MID(COMPRAS!D2288,1,2),IVA!W:W,0)),"SIN COD.")</f>
        <v>0</v>
      </c>
      <c r="CH2388">
        <f ca="1">IFERROR(INDIRECT("IVA!Y"&amp;MATCH(MID(COMPRAS!C2288,1,2)&amp;MID(COMPRAS!F2288,1,2)&amp;MID(COMPRAS!D2288,1,2),IVA!W:W,0)),"SIN COD.")</f>
        <v>0</v>
      </c>
    </row>
    <row r="2389" spans="1:86" x14ac:dyDescent="0.25">
      <c r="A2389"/>
      <c r="B2389"/>
      <c r="D2389"/>
      <c r="AL2389">
        <f t="shared" si="259"/>
        <v>0</v>
      </c>
      <c r="AQ2389">
        <f t="shared" si="260"/>
        <v>0</v>
      </c>
      <c r="AR2389" t="str">
        <f>IFERROR(IF(OR(AP2389=338,AP2389=340,AP2389=341,AP2389=342,AP2389="342A",AP2389="342B"),PorcenRet(AP2389,AT2389,AU2389),INDEX(PORCENTAJEBUSCAR,MATCH(AP2389,CódigoRET,0),4)*1),"")</f>
        <v/>
      </c>
      <c r="AS2389">
        <f t="shared" si="261"/>
        <v>0</v>
      </c>
      <c r="BF2389" t="str">
        <f>IFERROR(IF(OR(BD2389=338,BD2389=340,BD2389=341,BD2389=342,BD2389="342A",BD2389="342B"),PorcenRet(BD2389,BH2389,BI2389),INDEX(PORCENTAJEBUSCAR,MATCH(BD2389,CódigoRET,0),4)*1),"")</f>
        <v/>
      </c>
      <c r="BG2389">
        <f t="shared" si="262"/>
        <v>0</v>
      </c>
      <c r="BO2389">
        <f t="shared" si="263"/>
        <v>0</v>
      </c>
      <c r="CC2389">
        <f t="shared" si="264"/>
        <v>0</v>
      </c>
      <c r="CD2389">
        <f t="shared" si="265"/>
        <v>0</v>
      </c>
      <c r="CG2389">
        <f ca="1">IFERROR(INDIRECT("IVA!X"&amp;MATCH(MID(COMPRAS!C2289,1,2)&amp;MID(COMPRAS!F2289,1,2)&amp;MID(COMPRAS!D2289,1,2),IVA!W:W,0)),"SIN COD.")</f>
        <v>0</v>
      </c>
      <c r="CH2389">
        <f ca="1">IFERROR(INDIRECT("IVA!Y"&amp;MATCH(MID(COMPRAS!C2289,1,2)&amp;MID(COMPRAS!F2289,1,2)&amp;MID(COMPRAS!D2289,1,2),IVA!W:W,0)),"SIN COD.")</f>
        <v>0</v>
      </c>
    </row>
    <row r="2390" spans="1:86" x14ac:dyDescent="0.25">
      <c r="A2390"/>
      <c r="B2390"/>
      <c r="D2390"/>
      <c r="AL2390">
        <f t="shared" si="259"/>
        <v>0</v>
      </c>
      <c r="AQ2390">
        <f t="shared" si="260"/>
        <v>0</v>
      </c>
      <c r="AR2390" t="str">
        <f>IFERROR(IF(OR(AP2390=338,AP2390=340,AP2390=341,AP2390=342,AP2390="342A",AP2390="342B"),PorcenRet(AP2390,AT2390,AU2390),INDEX(PORCENTAJEBUSCAR,MATCH(AP2390,CódigoRET,0),4)*1),"")</f>
        <v/>
      </c>
      <c r="AS2390">
        <f t="shared" si="261"/>
        <v>0</v>
      </c>
      <c r="BF2390" t="str">
        <f>IFERROR(IF(OR(BD2390=338,BD2390=340,BD2390=341,BD2390=342,BD2390="342A",BD2390="342B"),PorcenRet(BD2390,BH2390,BI2390),INDEX(PORCENTAJEBUSCAR,MATCH(BD2390,CódigoRET,0),4)*1),"")</f>
        <v/>
      </c>
      <c r="BG2390">
        <f t="shared" si="262"/>
        <v>0</v>
      </c>
      <c r="BO2390">
        <f t="shared" si="263"/>
        <v>0</v>
      </c>
      <c r="CC2390">
        <f t="shared" si="264"/>
        <v>0</v>
      </c>
      <c r="CD2390">
        <f t="shared" si="265"/>
        <v>0</v>
      </c>
      <c r="CG2390">
        <f ca="1">IFERROR(INDIRECT("IVA!X"&amp;MATCH(MID(COMPRAS!C2290,1,2)&amp;MID(COMPRAS!F2290,1,2)&amp;MID(COMPRAS!D2290,1,2),IVA!W:W,0)),"SIN COD.")</f>
        <v>0</v>
      </c>
      <c r="CH2390">
        <f ca="1">IFERROR(INDIRECT("IVA!Y"&amp;MATCH(MID(COMPRAS!C2290,1,2)&amp;MID(COMPRAS!F2290,1,2)&amp;MID(COMPRAS!D2290,1,2),IVA!W:W,0)),"SIN COD.")</f>
        <v>0</v>
      </c>
    </row>
    <row r="2391" spans="1:86" x14ac:dyDescent="0.25">
      <c r="A2391"/>
      <c r="B2391"/>
      <c r="D2391"/>
      <c r="AL2391">
        <f t="shared" si="259"/>
        <v>0</v>
      </c>
      <c r="AQ2391">
        <f t="shared" si="260"/>
        <v>0</v>
      </c>
      <c r="AR2391" t="str">
        <f>IFERROR(IF(OR(AP2391=338,AP2391=340,AP2391=341,AP2391=342,AP2391="342A",AP2391="342B"),PorcenRet(AP2391,AT2391,AU2391),INDEX(PORCENTAJEBUSCAR,MATCH(AP2391,CódigoRET,0),4)*1),"")</f>
        <v/>
      </c>
      <c r="AS2391">
        <f t="shared" si="261"/>
        <v>0</v>
      </c>
      <c r="BF2391" t="str">
        <f>IFERROR(IF(OR(BD2391=338,BD2391=340,BD2391=341,BD2391=342,BD2391="342A",BD2391="342B"),PorcenRet(BD2391,BH2391,BI2391),INDEX(PORCENTAJEBUSCAR,MATCH(BD2391,CódigoRET,0),4)*1),"")</f>
        <v/>
      </c>
      <c r="BG2391">
        <f t="shared" si="262"/>
        <v>0</v>
      </c>
      <c r="BO2391">
        <f t="shared" si="263"/>
        <v>0</v>
      </c>
      <c r="CC2391">
        <f t="shared" si="264"/>
        <v>0</v>
      </c>
      <c r="CD2391">
        <f t="shared" si="265"/>
        <v>0</v>
      </c>
      <c r="CG2391">
        <f ca="1">IFERROR(INDIRECT("IVA!X"&amp;MATCH(MID(COMPRAS!C2291,1,2)&amp;MID(COMPRAS!F2291,1,2)&amp;MID(COMPRAS!D2291,1,2),IVA!W:W,0)),"SIN COD.")</f>
        <v>0</v>
      </c>
      <c r="CH2391">
        <f ca="1">IFERROR(INDIRECT("IVA!Y"&amp;MATCH(MID(COMPRAS!C2291,1,2)&amp;MID(COMPRAS!F2291,1,2)&amp;MID(COMPRAS!D2291,1,2),IVA!W:W,0)),"SIN COD.")</f>
        <v>0</v>
      </c>
    </row>
    <row r="2392" spans="1:86" x14ac:dyDescent="0.25">
      <c r="A2392"/>
      <c r="B2392"/>
      <c r="D2392"/>
      <c r="AL2392">
        <f t="shared" si="259"/>
        <v>0</v>
      </c>
      <c r="AQ2392">
        <f t="shared" si="260"/>
        <v>0</v>
      </c>
      <c r="AR2392" t="str">
        <f>IFERROR(IF(OR(AP2392=338,AP2392=340,AP2392=341,AP2392=342,AP2392="342A",AP2392="342B"),PorcenRet(AP2392,AT2392,AU2392),INDEX(PORCENTAJEBUSCAR,MATCH(AP2392,CódigoRET,0),4)*1),"")</f>
        <v/>
      </c>
      <c r="AS2392">
        <f t="shared" si="261"/>
        <v>0</v>
      </c>
      <c r="BF2392" t="str">
        <f>IFERROR(IF(OR(BD2392=338,BD2392=340,BD2392=341,BD2392=342,BD2392="342A",BD2392="342B"),PorcenRet(BD2392,BH2392,BI2392),INDEX(PORCENTAJEBUSCAR,MATCH(BD2392,CódigoRET,0),4)*1),"")</f>
        <v/>
      </c>
      <c r="BG2392">
        <f t="shared" si="262"/>
        <v>0</v>
      </c>
      <c r="BO2392">
        <f t="shared" si="263"/>
        <v>0</v>
      </c>
      <c r="CC2392">
        <f t="shared" si="264"/>
        <v>0</v>
      </c>
      <c r="CD2392">
        <f t="shared" si="265"/>
        <v>0</v>
      </c>
      <c r="CG2392">
        <f ca="1">IFERROR(INDIRECT("IVA!X"&amp;MATCH(MID(COMPRAS!C2292,1,2)&amp;MID(COMPRAS!F2292,1,2)&amp;MID(COMPRAS!D2292,1,2),IVA!W:W,0)),"SIN COD.")</f>
        <v>0</v>
      </c>
      <c r="CH2392">
        <f ca="1">IFERROR(INDIRECT("IVA!Y"&amp;MATCH(MID(COMPRAS!C2292,1,2)&amp;MID(COMPRAS!F2292,1,2)&amp;MID(COMPRAS!D2292,1,2),IVA!W:W,0)),"SIN COD.")</f>
        <v>0</v>
      </c>
    </row>
    <row r="2393" spans="1:86" x14ac:dyDescent="0.25">
      <c r="A2393"/>
      <c r="B2393"/>
      <c r="D2393"/>
      <c r="AL2393">
        <f t="shared" si="259"/>
        <v>0</v>
      </c>
      <c r="AQ2393">
        <f t="shared" si="260"/>
        <v>0</v>
      </c>
      <c r="AR2393" t="str">
        <f>IFERROR(IF(OR(AP2393=338,AP2393=340,AP2393=341,AP2393=342,AP2393="342A",AP2393="342B"),PorcenRet(AP2393,AT2393,AU2393),INDEX(PORCENTAJEBUSCAR,MATCH(AP2393,CódigoRET,0),4)*1),"")</f>
        <v/>
      </c>
      <c r="AS2393">
        <f t="shared" si="261"/>
        <v>0</v>
      </c>
      <c r="BF2393" t="str">
        <f>IFERROR(IF(OR(BD2393=338,BD2393=340,BD2393=341,BD2393=342,BD2393="342A",BD2393="342B"),PorcenRet(BD2393,BH2393,BI2393),INDEX(PORCENTAJEBUSCAR,MATCH(BD2393,CódigoRET,0),4)*1),"")</f>
        <v/>
      </c>
      <c r="BG2393">
        <f t="shared" si="262"/>
        <v>0</v>
      </c>
      <c r="BO2393">
        <f t="shared" si="263"/>
        <v>0</v>
      </c>
      <c r="CC2393">
        <f t="shared" si="264"/>
        <v>0</v>
      </c>
      <c r="CD2393">
        <f t="shared" si="265"/>
        <v>0</v>
      </c>
      <c r="CG2393">
        <f ca="1">IFERROR(INDIRECT("IVA!X"&amp;MATCH(MID(COMPRAS!C2293,1,2)&amp;MID(COMPRAS!F2293,1,2)&amp;MID(COMPRAS!D2293,1,2),IVA!W:W,0)),"SIN COD.")</f>
        <v>0</v>
      </c>
      <c r="CH2393">
        <f ca="1">IFERROR(INDIRECT("IVA!Y"&amp;MATCH(MID(COMPRAS!C2293,1,2)&amp;MID(COMPRAS!F2293,1,2)&amp;MID(COMPRAS!D2293,1,2),IVA!W:W,0)),"SIN COD.")</f>
        <v>0</v>
      </c>
    </row>
    <row r="2394" spans="1:86" x14ac:dyDescent="0.25">
      <c r="A2394"/>
      <c r="B2394"/>
      <c r="D2394"/>
      <c r="AL2394">
        <f t="shared" si="259"/>
        <v>0</v>
      </c>
      <c r="AQ2394">
        <f t="shared" si="260"/>
        <v>0</v>
      </c>
      <c r="AR2394" t="str">
        <f>IFERROR(IF(OR(AP2394=338,AP2394=340,AP2394=341,AP2394=342,AP2394="342A",AP2394="342B"),PorcenRet(AP2394,AT2394,AU2394),INDEX(PORCENTAJEBUSCAR,MATCH(AP2394,CódigoRET,0),4)*1),"")</f>
        <v/>
      </c>
      <c r="AS2394">
        <f t="shared" si="261"/>
        <v>0</v>
      </c>
      <c r="BF2394" t="str">
        <f>IFERROR(IF(OR(BD2394=338,BD2394=340,BD2394=341,BD2394=342,BD2394="342A",BD2394="342B"),PorcenRet(BD2394,BH2394,BI2394),INDEX(PORCENTAJEBUSCAR,MATCH(BD2394,CódigoRET,0),4)*1),"")</f>
        <v/>
      </c>
      <c r="BG2394">
        <f t="shared" si="262"/>
        <v>0</v>
      </c>
      <c r="BO2394">
        <f t="shared" si="263"/>
        <v>0</v>
      </c>
      <c r="CC2394">
        <f t="shared" si="264"/>
        <v>0</v>
      </c>
      <c r="CD2394">
        <f t="shared" si="265"/>
        <v>0</v>
      </c>
      <c r="CG2394">
        <f ca="1">IFERROR(INDIRECT("IVA!X"&amp;MATCH(MID(COMPRAS!C2294,1,2)&amp;MID(COMPRAS!F2294,1,2)&amp;MID(COMPRAS!D2294,1,2),IVA!W:W,0)),"SIN COD.")</f>
        <v>0</v>
      </c>
      <c r="CH2394">
        <f ca="1">IFERROR(INDIRECT("IVA!Y"&amp;MATCH(MID(COMPRAS!C2294,1,2)&amp;MID(COMPRAS!F2294,1,2)&amp;MID(COMPRAS!D2294,1,2),IVA!W:W,0)),"SIN COD.")</f>
        <v>0</v>
      </c>
    </row>
    <row r="2395" spans="1:86" x14ac:dyDescent="0.25">
      <c r="A2395"/>
      <c r="B2395"/>
      <c r="D2395"/>
      <c r="AL2395">
        <f t="shared" si="259"/>
        <v>0</v>
      </c>
      <c r="AQ2395">
        <f t="shared" si="260"/>
        <v>0</v>
      </c>
      <c r="AR2395" t="str">
        <f>IFERROR(IF(OR(AP2395=338,AP2395=340,AP2395=341,AP2395=342,AP2395="342A",AP2395="342B"),PorcenRet(AP2395,AT2395,AU2395),INDEX(PORCENTAJEBUSCAR,MATCH(AP2395,CódigoRET,0),4)*1),"")</f>
        <v/>
      </c>
      <c r="AS2395">
        <f t="shared" si="261"/>
        <v>0</v>
      </c>
      <c r="BF2395" t="str">
        <f>IFERROR(IF(OR(BD2395=338,BD2395=340,BD2395=341,BD2395=342,BD2395="342A",BD2395="342B"),PorcenRet(BD2395,BH2395,BI2395),INDEX(PORCENTAJEBUSCAR,MATCH(BD2395,CódigoRET,0),4)*1),"")</f>
        <v/>
      </c>
      <c r="BG2395">
        <f t="shared" si="262"/>
        <v>0</v>
      </c>
      <c r="BO2395">
        <f t="shared" si="263"/>
        <v>0</v>
      </c>
      <c r="CC2395">
        <f t="shared" si="264"/>
        <v>0</v>
      </c>
      <c r="CD2395">
        <f t="shared" si="265"/>
        <v>0</v>
      </c>
      <c r="CG2395">
        <f ca="1">IFERROR(INDIRECT("IVA!X"&amp;MATCH(MID(COMPRAS!C2295,1,2)&amp;MID(COMPRAS!F2295,1,2)&amp;MID(COMPRAS!D2295,1,2),IVA!W:W,0)),"SIN COD.")</f>
        <v>0</v>
      </c>
      <c r="CH2395">
        <f ca="1">IFERROR(INDIRECT("IVA!Y"&amp;MATCH(MID(COMPRAS!C2295,1,2)&amp;MID(COMPRAS!F2295,1,2)&amp;MID(COMPRAS!D2295,1,2),IVA!W:W,0)),"SIN COD.")</f>
        <v>0</v>
      </c>
    </row>
    <row r="2396" spans="1:86" x14ac:dyDescent="0.25">
      <c r="A2396"/>
      <c r="B2396"/>
      <c r="D2396"/>
      <c r="AL2396">
        <f t="shared" si="259"/>
        <v>0</v>
      </c>
      <c r="AQ2396">
        <f t="shared" si="260"/>
        <v>0</v>
      </c>
      <c r="AR2396" t="str">
        <f>IFERROR(IF(OR(AP2396=338,AP2396=340,AP2396=341,AP2396=342,AP2396="342A",AP2396="342B"),PorcenRet(AP2396,AT2396,AU2396),INDEX(PORCENTAJEBUSCAR,MATCH(AP2396,CódigoRET,0),4)*1),"")</f>
        <v/>
      </c>
      <c r="AS2396">
        <f t="shared" si="261"/>
        <v>0</v>
      </c>
      <c r="BF2396" t="str">
        <f>IFERROR(IF(OR(BD2396=338,BD2396=340,BD2396=341,BD2396=342,BD2396="342A",BD2396="342B"),PorcenRet(BD2396,BH2396,BI2396),INDEX(PORCENTAJEBUSCAR,MATCH(BD2396,CódigoRET,0),4)*1),"")</f>
        <v/>
      </c>
      <c r="BG2396">
        <f t="shared" si="262"/>
        <v>0</v>
      </c>
      <c r="BO2396">
        <f t="shared" si="263"/>
        <v>0</v>
      </c>
      <c r="CC2396">
        <f t="shared" si="264"/>
        <v>0</v>
      </c>
      <c r="CD2396">
        <f t="shared" si="265"/>
        <v>0</v>
      </c>
      <c r="CG2396">
        <f ca="1">IFERROR(INDIRECT("IVA!X"&amp;MATCH(MID(COMPRAS!C2296,1,2)&amp;MID(COMPRAS!F2296,1,2)&amp;MID(COMPRAS!D2296,1,2),IVA!W:W,0)),"SIN COD.")</f>
        <v>0</v>
      </c>
      <c r="CH2396">
        <f ca="1">IFERROR(INDIRECT("IVA!Y"&amp;MATCH(MID(COMPRAS!C2296,1,2)&amp;MID(COMPRAS!F2296,1,2)&amp;MID(COMPRAS!D2296,1,2),IVA!W:W,0)),"SIN COD.")</f>
        <v>0</v>
      </c>
    </row>
    <row r="2397" spans="1:86" x14ac:dyDescent="0.25">
      <c r="A2397"/>
      <c r="B2397"/>
      <c r="D2397"/>
      <c r="AL2397">
        <f t="shared" si="259"/>
        <v>0</v>
      </c>
      <c r="AQ2397">
        <f t="shared" si="260"/>
        <v>0</v>
      </c>
      <c r="AR2397" t="str">
        <f>IFERROR(IF(OR(AP2397=338,AP2397=340,AP2397=341,AP2397=342,AP2397="342A",AP2397="342B"),PorcenRet(AP2397,AT2397,AU2397),INDEX(PORCENTAJEBUSCAR,MATCH(AP2397,CódigoRET,0),4)*1),"")</f>
        <v/>
      </c>
      <c r="AS2397">
        <f t="shared" si="261"/>
        <v>0</v>
      </c>
      <c r="BF2397" t="str">
        <f>IFERROR(IF(OR(BD2397=338,BD2397=340,BD2397=341,BD2397=342,BD2397="342A",BD2397="342B"),PorcenRet(BD2397,BH2397,BI2397),INDEX(PORCENTAJEBUSCAR,MATCH(BD2397,CódigoRET,0),4)*1),"")</f>
        <v/>
      </c>
      <c r="BG2397">
        <f t="shared" si="262"/>
        <v>0</v>
      </c>
      <c r="BO2397">
        <f t="shared" si="263"/>
        <v>0</v>
      </c>
      <c r="CC2397">
        <f t="shared" si="264"/>
        <v>0</v>
      </c>
      <c r="CD2397">
        <f t="shared" si="265"/>
        <v>0</v>
      </c>
      <c r="CG2397">
        <f ca="1">IFERROR(INDIRECT("IVA!X"&amp;MATCH(MID(COMPRAS!C2297,1,2)&amp;MID(COMPRAS!F2297,1,2)&amp;MID(COMPRAS!D2297,1,2),IVA!W:W,0)),"SIN COD.")</f>
        <v>0</v>
      </c>
      <c r="CH2397">
        <f ca="1">IFERROR(INDIRECT("IVA!Y"&amp;MATCH(MID(COMPRAS!C2297,1,2)&amp;MID(COMPRAS!F2297,1,2)&amp;MID(COMPRAS!D2297,1,2),IVA!W:W,0)),"SIN COD.")</f>
        <v>0</v>
      </c>
    </row>
    <row r="2398" spans="1:86" x14ac:dyDescent="0.25">
      <c r="A2398"/>
      <c r="B2398"/>
      <c r="D2398"/>
      <c r="AL2398">
        <f t="shared" si="259"/>
        <v>0</v>
      </c>
      <c r="AQ2398">
        <f t="shared" si="260"/>
        <v>0</v>
      </c>
      <c r="AR2398" t="str">
        <f>IFERROR(IF(OR(AP2398=338,AP2398=340,AP2398=341,AP2398=342,AP2398="342A",AP2398="342B"),PorcenRet(AP2398,AT2398,AU2398),INDEX(PORCENTAJEBUSCAR,MATCH(AP2398,CódigoRET,0),4)*1),"")</f>
        <v/>
      </c>
      <c r="AS2398">
        <f t="shared" si="261"/>
        <v>0</v>
      </c>
      <c r="BF2398" t="str">
        <f>IFERROR(IF(OR(BD2398=338,BD2398=340,BD2398=341,BD2398=342,BD2398="342A",BD2398="342B"),PorcenRet(BD2398,BH2398,BI2398),INDEX(PORCENTAJEBUSCAR,MATCH(BD2398,CódigoRET,0),4)*1),"")</f>
        <v/>
      </c>
      <c r="BG2398">
        <f t="shared" si="262"/>
        <v>0</v>
      </c>
      <c r="BO2398">
        <f t="shared" si="263"/>
        <v>0</v>
      </c>
      <c r="CC2398">
        <f t="shared" si="264"/>
        <v>0</v>
      </c>
      <c r="CD2398">
        <f t="shared" si="265"/>
        <v>0</v>
      </c>
      <c r="CG2398">
        <f ca="1">IFERROR(INDIRECT("IVA!X"&amp;MATCH(MID(COMPRAS!C2298,1,2)&amp;MID(COMPRAS!F2298,1,2)&amp;MID(COMPRAS!D2298,1,2),IVA!W:W,0)),"SIN COD.")</f>
        <v>0</v>
      </c>
      <c r="CH2398">
        <f ca="1">IFERROR(INDIRECT("IVA!Y"&amp;MATCH(MID(COMPRAS!C2298,1,2)&amp;MID(COMPRAS!F2298,1,2)&amp;MID(COMPRAS!D2298,1,2),IVA!W:W,0)),"SIN COD.")</f>
        <v>0</v>
      </c>
    </row>
    <row r="2399" spans="1:86" x14ac:dyDescent="0.25">
      <c r="A2399"/>
      <c r="B2399"/>
      <c r="D2399"/>
      <c r="AL2399">
        <f t="shared" si="259"/>
        <v>0</v>
      </c>
      <c r="AQ2399">
        <f t="shared" si="260"/>
        <v>0</v>
      </c>
      <c r="AR2399" t="str">
        <f>IFERROR(IF(OR(AP2399=338,AP2399=340,AP2399=341,AP2399=342,AP2399="342A",AP2399="342B"),PorcenRet(AP2399,AT2399,AU2399),INDEX(PORCENTAJEBUSCAR,MATCH(AP2399,CódigoRET,0),4)*1),"")</f>
        <v/>
      </c>
      <c r="AS2399">
        <f t="shared" si="261"/>
        <v>0</v>
      </c>
      <c r="BF2399" t="str">
        <f>IFERROR(IF(OR(BD2399=338,BD2399=340,BD2399=341,BD2399=342,BD2399="342A",BD2399="342B"),PorcenRet(BD2399,BH2399,BI2399),INDEX(PORCENTAJEBUSCAR,MATCH(BD2399,CódigoRET,0),4)*1),"")</f>
        <v/>
      </c>
      <c r="BG2399">
        <f t="shared" si="262"/>
        <v>0</v>
      </c>
      <c r="BO2399">
        <f t="shared" si="263"/>
        <v>0</v>
      </c>
      <c r="CC2399">
        <f t="shared" si="264"/>
        <v>0</v>
      </c>
      <c r="CD2399">
        <f t="shared" si="265"/>
        <v>0</v>
      </c>
      <c r="CG2399">
        <f ca="1">IFERROR(INDIRECT("IVA!X"&amp;MATCH(MID(COMPRAS!C2299,1,2)&amp;MID(COMPRAS!F2299,1,2)&amp;MID(COMPRAS!D2299,1,2),IVA!W:W,0)),"SIN COD.")</f>
        <v>0</v>
      </c>
      <c r="CH2399">
        <f ca="1">IFERROR(INDIRECT("IVA!Y"&amp;MATCH(MID(COMPRAS!C2299,1,2)&amp;MID(COMPRAS!F2299,1,2)&amp;MID(COMPRAS!D2299,1,2),IVA!W:W,0)),"SIN COD.")</f>
        <v>0</v>
      </c>
    </row>
    <row r="2400" spans="1:86" x14ac:dyDescent="0.25">
      <c r="A2400"/>
      <c r="B2400"/>
      <c r="D2400"/>
      <c r="AL2400">
        <f t="shared" si="259"/>
        <v>0</v>
      </c>
      <c r="AQ2400">
        <f t="shared" si="260"/>
        <v>0</v>
      </c>
      <c r="AR2400" t="str">
        <f>IFERROR(IF(OR(AP2400=338,AP2400=340,AP2400=341,AP2400=342,AP2400="342A",AP2400="342B"),PorcenRet(AP2400,AT2400,AU2400),INDEX(PORCENTAJEBUSCAR,MATCH(AP2400,CódigoRET,0),4)*1),"")</f>
        <v/>
      </c>
      <c r="AS2400">
        <f t="shared" si="261"/>
        <v>0</v>
      </c>
      <c r="BF2400" t="str">
        <f>IFERROR(IF(OR(BD2400=338,BD2400=340,BD2400=341,BD2400=342,BD2400="342A",BD2400="342B"),PorcenRet(BD2400,BH2400,BI2400),INDEX(PORCENTAJEBUSCAR,MATCH(BD2400,CódigoRET,0),4)*1),"")</f>
        <v/>
      </c>
      <c r="BG2400">
        <f t="shared" si="262"/>
        <v>0</v>
      </c>
      <c r="BO2400">
        <f t="shared" si="263"/>
        <v>0</v>
      </c>
      <c r="CC2400">
        <f t="shared" si="264"/>
        <v>0</v>
      </c>
      <c r="CD2400">
        <f t="shared" si="265"/>
        <v>0</v>
      </c>
      <c r="CG2400">
        <f ca="1">IFERROR(INDIRECT("IVA!X"&amp;MATCH(MID(COMPRAS!C2300,1,2)&amp;MID(COMPRAS!F2300,1,2)&amp;MID(COMPRAS!D2300,1,2),IVA!W:W,0)),"SIN COD.")</f>
        <v>0</v>
      </c>
      <c r="CH2400">
        <f ca="1">IFERROR(INDIRECT("IVA!Y"&amp;MATCH(MID(COMPRAS!C2300,1,2)&amp;MID(COMPRAS!F2300,1,2)&amp;MID(COMPRAS!D2300,1,2),IVA!W:W,0)),"SIN COD.")</f>
        <v>0</v>
      </c>
    </row>
    <row r="2401" spans="1:86" x14ac:dyDescent="0.25">
      <c r="A2401"/>
      <c r="B2401"/>
      <c r="D2401"/>
      <c r="AL2401">
        <f t="shared" si="259"/>
        <v>0</v>
      </c>
      <c r="AQ2401">
        <f t="shared" si="260"/>
        <v>0</v>
      </c>
      <c r="AR2401" t="str">
        <f>IFERROR(IF(OR(AP2401=338,AP2401=340,AP2401=341,AP2401=342,AP2401="342A",AP2401="342B"),PorcenRet(AP2401,AT2401,AU2401),INDEX(PORCENTAJEBUSCAR,MATCH(AP2401,CódigoRET,0),4)*1),"")</f>
        <v/>
      </c>
      <c r="AS2401">
        <f t="shared" si="261"/>
        <v>0</v>
      </c>
      <c r="BF2401" t="str">
        <f>IFERROR(IF(OR(BD2401=338,BD2401=340,BD2401=341,BD2401=342,BD2401="342A",BD2401="342B"),PorcenRet(BD2401,BH2401,BI2401),INDEX(PORCENTAJEBUSCAR,MATCH(BD2401,CódigoRET,0),4)*1),"")</f>
        <v/>
      </c>
      <c r="BG2401">
        <f t="shared" si="262"/>
        <v>0</v>
      </c>
      <c r="BO2401">
        <f t="shared" si="263"/>
        <v>0</v>
      </c>
      <c r="CC2401">
        <f t="shared" si="264"/>
        <v>0</v>
      </c>
      <c r="CD2401">
        <f t="shared" si="265"/>
        <v>0</v>
      </c>
      <c r="CG2401">
        <f ca="1">IFERROR(INDIRECT("IVA!X"&amp;MATCH(MID(COMPRAS!C2301,1,2)&amp;MID(COMPRAS!F2301,1,2)&amp;MID(COMPRAS!D2301,1,2),IVA!W:W,0)),"SIN COD.")</f>
        <v>0</v>
      </c>
      <c r="CH2401">
        <f ca="1">IFERROR(INDIRECT("IVA!Y"&amp;MATCH(MID(COMPRAS!C2301,1,2)&amp;MID(COMPRAS!F2301,1,2)&amp;MID(COMPRAS!D2301,1,2),IVA!W:W,0)),"SIN COD.")</f>
        <v>0</v>
      </c>
    </row>
    <row r="2402" spans="1:86" x14ac:dyDescent="0.25">
      <c r="A2402"/>
      <c r="B2402"/>
      <c r="D2402"/>
      <c r="AL2402">
        <f t="shared" si="259"/>
        <v>0</v>
      </c>
      <c r="AQ2402">
        <f t="shared" si="260"/>
        <v>0</v>
      </c>
      <c r="AR2402" t="str">
        <f>IFERROR(IF(OR(AP2402=338,AP2402=340,AP2402=341,AP2402=342,AP2402="342A",AP2402="342B"),PorcenRet(AP2402,AT2402,AU2402),INDEX(PORCENTAJEBUSCAR,MATCH(AP2402,CódigoRET,0),4)*1),"")</f>
        <v/>
      </c>
      <c r="AS2402">
        <f t="shared" si="261"/>
        <v>0</v>
      </c>
      <c r="BF2402" t="str">
        <f>IFERROR(IF(OR(BD2402=338,BD2402=340,BD2402=341,BD2402=342,BD2402="342A",BD2402="342B"),PorcenRet(BD2402,BH2402,BI2402),INDEX(PORCENTAJEBUSCAR,MATCH(BD2402,CódigoRET,0),4)*1),"")</f>
        <v/>
      </c>
      <c r="BG2402">
        <f t="shared" si="262"/>
        <v>0</v>
      </c>
      <c r="BO2402">
        <f t="shared" si="263"/>
        <v>0</v>
      </c>
      <c r="CC2402">
        <f t="shared" si="264"/>
        <v>0</v>
      </c>
      <c r="CD2402">
        <f t="shared" si="265"/>
        <v>0</v>
      </c>
      <c r="CG2402">
        <f ca="1">IFERROR(INDIRECT("IVA!X"&amp;MATCH(MID(COMPRAS!C2302,1,2)&amp;MID(COMPRAS!F2302,1,2)&amp;MID(COMPRAS!D2302,1,2),IVA!W:W,0)),"SIN COD.")</f>
        <v>0</v>
      </c>
      <c r="CH2402">
        <f ca="1">IFERROR(INDIRECT("IVA!Y"&amp;MATCH(MID(COMPRAS!C2302,1,2)&amp;MID(COMPRAS!F2302,1,2)&amp;MID(COMPRAS!D2302,1,2),IVA!W:W,0)),"SIN COD.")</f>
        <v>0</v>
      </c>
    </row>
    <row r="2403" spans="1:86" x14ac:dyDescent="0.25">
      <c r="A2403"/>
      <c r="B2403"/>
      <c r="D2403"/>
      <c r="AL2403">
        <f t="shared" si="259"/>
        <v>0</v>
      </c>
      <c r="AQ2403">
        <f t="shared" si="260"/>
        <v>0</v>
      </c>
      <c r="AR2403" t="str">
        <f>IFERROR(IF(OR(AP2403=338,AP2403=340,AP2403=341,AP2403=342,AP2403="342A",AP2403="342B"),PorcenRet(AP2403,AT2403,AU2403),INDEX(PORCENTAJEBUSCAR,MATCH(AP2403,CódigoRET,0),4)*1),"")</f>
        <v/>
      </c>
      <c r="AS2403">
        <f t="shared" si="261"/>
        <v>0</v>
      </c>
      <c r="BF2403" t="str">
        <f>IFERROR(IF(OR(BD2403=338,BD2403=340,BD2403=341,BD2403=342,BD2403="342A",BD2403="342B"),PorcenRet(BD2403,BH2403,BI2403),INDEX(PORCENTAJEBUSCAR,MATCH(BD2403,CódigoRET,0),4)*1),"")</f>
        <v/>
      </c>
      <c r="BG2403">
        <f t="shared" si="262"/>
        <v>0</v>
      </c>
      <c r="BO2403">
        <f t="shared" si="263"/>
        <v>0</v>
      </c>
      <c r="CC2403">
        <f t="shared" si="264"/>
        <v>0</v>
      </c>
      <c r="CD2403">
        <f t="shared" si="265"/>
        <v>0</v>
      </c>
      <c r="CG2403">
        <f ca="1">IFERROR(INDIRECT("IVA!X"&amp;MATCH(MID(COMPRAS!C2303,1,2)&amp;MID(COMPRAS!F2303,1,2)&amp;MID(COMPRAS!D2303,1,2),IVA!W:W,0)),"SIN COD.")</f>
        <v>0</v>
      </c>
      <c r="CH2403">
        <f ca="1">IFERROR(INDIRECT("IVA!Y"&amp;MATCH(MID(COMPRAS!C2303,1,2)&amp;MID(COMPRAS!F2303,1,2)&amp;MID(COMPRAS!D2303,1,2),IVA!W:W,0)),"SIN COD.")</f>
        <v>0</v>
      </c>
    </row>
    <row r="2404" spans="1:86" x14ac:dyDescent="0.25">
      <c r="A2404"/>
      <c r="B2404"/>
      <c r="D2404"/>
      <c r="AL2404">
        <f t="shared" si="259"/>
        <v>0</v>
      </c>
      <c r="AQ2404">
        <f t="shared" si="260"/>
        <v>0</v>
      </c>
      <c r="AR2404" t="str">
        <f>IFERROR(IF(OR(AP2404=338,AP2404=340,AP2404=341,AP2404=342,AP2404="342A",AP2404="342B"),PorcenRet(AP2404,AT2404,AU2404),INDEX(PORCENTAJEBUSCAR,MATCH(AP2404,CódigoRET,0),4)*1),"")</f>
        <v/>
      </c>
      <c r="AS2404">
        <f t="shared" si="261"/>
        <v>0</v>
      </c>
      <c r="BF2404" t="str">
        <f>IFERROR(IF(OR(BD2404=338,BD2404=340,BD2404=341,BD2404=342,BD2404="342A",BD2404="342B"),PorcenRet(BD2404,BH2404,BI2404),INDEX(PORCENTAJEBUSCAR,MATCH(BD2404,CódigoRET,0),4)*1),"")</f>
        <v/>
      </c>
      <c r="BG2404">
        <f t="shared" si="262"/>
        <v>0</v>
      </c>
      <c r="BO2404">
        <f t="shared" si="263"/>
        <v>0</v>
      </c>
      <c r="CC2404">
        <f t="shared" si="264"/>
        <v>0</v>
      </c>
      <c r="CD2404">
        <f t="shared" si="265"/>
        <v>0</v>
      </c>
      <c r="CG2404">
        <f ca="1">IFERROR(INDIRECT("IVA!X"&amp;MATCH(MID(COMPRAS!C2304,1,2)&amp;MID(COMPRAS!F2304,1,2)&amp;MID(COMPRAS!D2304,1,2),IVA!W:W,0)),"SIN COD.")</f>
        <v>0</v>
      </c>
      <c r="CH2404">
        <f ca="1">IFERROR(INDIRECT("IVA!Y"&amp;MATCH(MID(COMPRAS!C2304,1,2)&amp;MID(COMPRAS!F2304,1,2)&amp;MID(COMPRAS!D2304,1,2),IVA!W:W,0)),"SIN COD.")</f>
        <v>0</v>
      </c>
    </row>
    <row r="2405" spans="1:86" x14ac:dyDescent="0.25">
      <c r="A2405"/>
      <c r="B2405"/>
      <c r="D2405"/>
      <c r="AL2405">
        <f t="shared" si="259"/>
        <v>0</v>
      </c>
      <c r="AQ2405">
        <f t="shared" si="260"/>
        <v>0</v>
      </c>
      <c r="AR2405" t="str">
        <f>IFERROR(IF(OR(AP2405=338,AP2405=340,AP2405=341,AP2405=342,AP2405="342A",AP2405="342B"),PorcenRet(AP2405,AT2405,AU2405),INDEX(PORCENTAJEBUSCAR,MATCH(AP2405,CódigoRET,0),4)*1),"")</f>
        <v/>
      </c>
      <c r="AS2405">
        <f t="shared" si="261"/>
        <v>0</v>
      </c>
      <c r="BF2405" t="str">
        <f>IFERROR(IF(OR(BD2405=338,BD2405=340,BD2405=341,BD2405=342,BD2405="342A",BD2405="342B"),PorcenRet(BD2405,BH2405,BI2405),INDEX(PORCENTAJEBUSCAR,MATCH(BD2405,CódigoRET,0),4)*1),"")</f>
        <v/>
      </c>
      <c r="BG2405">
        <f t="shared" si="262"/>
        <v>0</v>
      </c>
      <c r="BO2405">
        <f t="shared" si="263"/>
        <v>0</v>
      </c>
      <c r="CC2405">
        <f t="shared" si="264"/>
        <v>0</v>
      </c>
      <c r="CD2405">
        <f t="shared" si="265"/>
        <v>0</v>
      </c>
      <c r="CG2405">
        <f ca="1">IFERROR(INDIRECT("IVA!X"&amp;MATCH(MID(COMPRAS!C2305,1,2)&amp;MID(COMPRAS!F2305,1,2)&amp;MID(COMPRAS!D2305,1,2),IVA!W:W,0)),"SIN COD.")</f>
        <v>0</v>
      </c>
      <c r="CH2405">
        <f ca="1">IFERROR(INDIRECT("IVA!Y"&amp;MATCH(MID(COMPRAS!C2305,1,2)&amp;MID(COMPRAS!F2305,1,2)&amp;MID(COMPRAS!D2305,1,2),IVA!W:W,0)),"SIN COD.")</f>
        <v>0</v>
      </c>
    </row>
    <row r="2406" spans="1:86" x14ac:dyDescent="0.25">
      <c r="A2406"/>
      <c r="B2406"/>
      <c r="D2406"/>
      <c r="AL2406">
        <f t="shared" si="259"/>
        <v>0</v>
      </c>
      <c r="AQ2406">
        <f t="shared" si="260"/>
        <v>0</v>
      </c>
      <c r="AR2406" t="str">
        <f>IFERROR(IF(OR(AP2406=338,AP2406=340,AP2406=341,AP2406=342,AP2406="342A",AP2406="342B"),PorcenRet(AP2406,AT2406,AU2406),INDEX(PORCENTAJEBUSCAR,MATCH(AP2406,CódigoRET,0),4)*1),"")</f>
        <v/>
      </c>
      <c r="AS2406">
        <f t="shared" si="261"/>
        <v>0</v>
      </c>
      <c r="BF2406" t="str">
        <f>IFERROR(IF(OR(BD2406=338,BD2406=340,BD2406=341,BD2406=342,BD2406="342A",BD2406="342B"),PorcenRet(BD2406,BH2406,BI2406),INDEX(PORCENTAJEBUSCAR,MATCH(BD2406,CódigoRET,0),4)*1),"")</f>
        <v/>
      </c>
      <c r="BG2406">
        <f t="shared" si="262"/>
        <v>0</v>
      </c>
      <c r="BO2406">
        <f t="shared" si="263"/>
        <v>0</v>
      </c>
      <c r="CC2406">
        <f t="shared" si="264"/>
        <v>0</v>
      </c>
      <c r="CD2406">
        <f t="shared" si="265"/>
        <v>0</v>
      </c>
      <c r="CG2406">
        <f ca="1">IFERROR(INDIRECT("IVA!X"&amp;MATCH(MID(COMPRAS!C2306,1,2)&amp;MID(COMPRAS!F2306,1,2)&amp;MID(COMPRAS!D2306,1,2),IVA!W:W,0)),"SIN COD.")</f>
        <v>0</v>
      </c>
      <c r="CH2406">
        <f ca="1">IFERROR(INDIRECT("IVA!Y"&amp;MATCH(MID(COMPRAS!C2306,1,2)&amp;MID(COMPRAS!F2306,1,2)&amp;MID(COMPRAS!D2306,1,2),IVA!W:W,0)),"SIN COD.")</f>
        <v>0</v>
      </c>
    </row>
    <row r="2407" spans="1:86" x14ac:dyDescent="0.25">
      <c r="A2407"/>
      <c r="B2407"/>
      <c r="D2407"/>
      <c r="AL2407">
        <f t="shared" si="259"/>
        <v>0</v>
      </c>
      <c r="AQ2407">
        <f t="shared" si="260"/>
        <v>0</v>
      </c>
      <c r="AR2407" t="str">
        <f>IFERROR(IF(OR(AP2407=338,AP2407=340,AP2407=341,AP2407=342,AP2407="342A",AP2407="342B"),PorcenRet(AP2407,AT2407,AU2407),INDEX(PORCENTAJEBUSCAR,MATCH(AP2407,CódigoRET,0),4)*1),"")</f>
        <v/>
      </c>
      <c r="AS2407">
        <f t="shared" si="261"/>
        <v>0</v>
      </c>
      <c r="BF2407" t="str">
        <f>IFERROR(IF(OR(BD2407=338,BD2407=340,BD2407=341,BD2407=342,BD2407="342A",BD2407="342B"),PorcenRet(BD2407,BH2407,BI2407),INDEX(PORCENTAJEBUSCAR,MATCH(BD2407,CódigoRET,0),4)*1),"")</f>
        <v/>
      </c>
      <c r="BG2407">
        <f t="shared" si="262"/>
        <v>0</v>
      </c>
      <c r="BO2407">
        <f t="shared" si="263"/>
        <v>0</v>
      </c>
      <c r="CC2407">
        <f t="shared" si="264"/>
        <v>0</v>
      </c>
      <c r="CD2407">
        <f t="shared" si="265"/>
        <v>0</v>
      </c>
      <c r="CG2407">
        <f ca="1">IFERROR(INDIRECT("IVA!X"&amp;MATCH(MID(COMPRAS!C2307,1,2)&amp;MID(COMPRAS!F2307,1,2)&amp;MID(COMPRAS!D2307,1,2),IVA!W:W,0)),"SIN COD.")</f>
        <v>0</v>
      </c>
      <c r="CH2407">
        <f ca="1">IFERROR(INDIRECT("IVA!Y"&amp;MATCH(MID(COMPRAS!C2307,1,2)&amp;MID(COMPRAS!F2307,1,2)&amp;MID(COMPRAS!D2307,1,2),IVA!W:W,0)),"SIN COD.")</f>
        <v>0</v>
      </c>
    </row>
    <row r="2408" spans="1:86" x14ac:dyDescent="0.25">
      <c r="A2408"/>
      <c r="B2408"/>
      <c r="D2408"/>
      <c r="AL2408">
        <f t="shared" si="259"/>
        <v>0</v>
      </c>
      <c r="AQ2408">
        <f t="shared" si="260"/>
        <v>0</v>
      </c>
      <c r="AR2408" t="str">
        <f>IFERROR(IF(OR(AP2408=338,AP2408=340,AP2408=341,AP2408=342,AP2408="342A",AP2408="342B"),PorcenRet(AP2408,AT2408,AU2408),INDEX(PORCENTAJEBUSCAR,MATCH(AP2408,CódigoRET,0),4)*1),"")</f>
        <v/>
      </c>
      <c r="AS2408">
        <f t="shared" si="261"/>
        <v>0</v>
      </c>
      <c r="BF2408" t="str">
        <f>IFERROR(IF(OR(BD2408=338,BD2408=340,BD2408=341,BD2408=342,BD2408="342A",BD2408="342B"),PorcenRet(BD2408,BH2408,BI2408),INDEX(PORCENTAJEBUSCAR,MATCH(BD2408,CódigoRET,0),4)*1),"")</f>
        <v/>
      </c>
      <c r="BG2408">
        <f t="shared" si="262"/>
        <v>0</v>
      </c>
      <c r="BO2408">
        <f t="shared" si="263"/>
        <v>0</v>
      </c>
      <c r="CC2408">
        <f t="shared" si="264"/>
        <v>0</v>
      </c>
      <c r="CD2408">
        <f t="shared" si="265"/>
        <v>0</v>
      </c>
      <c r="CG2408">
        <f ca="1">IFERROR(INDIRECT("IVA!X"&amp;MATCH(MID(COMPRAS!C2308,1,2)&amp;MID(COMPRAS!F2308,1,2)&amp;MID(COMPRAS!D2308,1,2),IVA!W:W,0)),"SIN COD.")</f>
        <v>0</v>
      </c>
      <c r="CH2408">
        <f ca="1">IFERROR(INDIRECT("IVA!Y"&amp;MATCH(MID(COMPRAS!C2308,1,2)&amp;MID(COMPRAS!F2308,1,2)&amp;MID(COMPRAS!D2308,1,2),IVA!W:W,0)),"SIN COD.")</f>
        <v>0</v>
      </c>
    </row>
    <row r="2409" spans="1:86" x14ac:dyDescent="0.25">
      <c r="A2409"/>
      <c r="B2409"/>
      <c r="D2409"/>
      <c r="AL2409">
        <f t="shared" si="259"/>
        <v>0</v>
      </c>
      <c r="AQ2409">
        <f t="shared" si="260"/>
        <v>0</v>
      </c>
      <c r="AR2409" t="str">
        <f>IFERROR(IF(OR(AP2409=338,AP2409=340,AP2409=341,AP2409=342,AP2409="342A",AP2409="342B"),PorcenRet(AP2409,AT2409,AU2409),INDEX(PORCENTAJEBUSCAR,MATCH(AP2409,CódigoRET,0),4)*1),"")</f>
        <v/>
      </c>
      <c r="AS2409">
        <f t="shared" si="261"/>
        <v>0</v>
      </c>
      <c r="BF2409" t="str">
        <f>IFERROR(IF(OR(BD2409=338,BD2409=340,BD2409=341,BD2409=342,BD2409="342A",BD2409="342B"),PorcenRet(BD2409,BH2409,BI2409),INDEX(PORCENTAJEBUSCAR,MATCH(BD2409,CódigoRET,0),4)*1),"")</f>
        <v/>
      </c>
      <c r="BG2409">
        <f t="shared" si="262"/>
        <v>0</v>
      </c>
      <c r="BO2409">
        <f t="shared" si="263"/>
        <v>0</v>
      </c>
      <c r="CC2409">
        <f t="shared" si="264"/>
        <v>0</v>
      </c>
      <c r="CD2409">
        <f t="shared" si="265"/>
        <v>0</v>
      </c>
      <c r="CG2409">
        <f ca="1">IFERROR(INDIRECT("IVA!X"&amp;MATCH(MID(COMPRAS!C2309,1,2)&amp;MID(COMPRAS!F2309,1,2)&amp;MID(COMPRAS!D2309,1,2),IVA!W:W,0)),"SIN COD.")</f>
        <v>0</v>
      </c>
      <c r="CH2409">
        <f ca="1">IFERROR(INDIRECT("IVA!Y"&amp;MATCH(MID(COMPRAS!C2309,1,2)&amp;MID(COMPRAS!F2309,1,2)&amp;MID(COMPRAS!D2309,1,2),IVA!W:W,0)),"SIN COD.")</f>
        <v>0</v>
      </c>
    </row>
    <row r="2410" spans="1:86" x14ac:dyDescent="0.25">
      <c r="A2410"/>
      <c r="B2410"/>
      <c r="D2410"/>
      <c r="AL2410">
        <f t="shared" si="259"/>
        <v>0</v>
      </c>
      <c r="AQ2410">
        <f t="shared" si="260"/>
        <v>0</v>
      </c>
      <c r="AR2410" t="str">
        <f>IFERROR(IF(OR(AP2410=338,AP2410=340,AP2410=341,AP2410=342,AP2410="342A",AP2410="342B"),PorcenRet(AP2410,AT2410,AU2410),INDEX(PORCENTAJEBUSCAR,MATCH(AP2410,CódigoRET,0),4)*1),"")</f>
        <v/>
      </c>
      <c r="AS2410">
        <f t="shared" si="261"/>
        <v>0</v>
      </c>
      <c r="BF2410" t="str">
        <f>IFERROR(IF(OR(BD2410=338,BD2410=340,BD2410=341,BD2410=342,BD2410="342A",BD2410="342B"),PorcenRet(BD2410,BH2410,BI2410),INDEX(PORCENTAJEBUSCAR,MATCH(BD2410,CódigoRET,0),4)*1),"")</f>
        <v/>
      </c>
      <c r="BG2410">
        <f t="shared" si="262"/>
        <v>0</v>
      </c>
      <c r="BO2410">
        <f t="shared" si="263"/>
        <v>0</v>
      </c>
      <c r="CC2410">
        <f t="shared" si="264"/>
        <v>0</v>
      </c>
      <c r="CD2410">
        <f t="shared" si="265"/>
        <v>0</v>
      </c>
      <c r="CG2410">
        <f ca="1">IFERROR(INDIRECT("IVA!X"&amp;MATCH(MID(COMPRAS!C2310,1,2)&amp;MID(COMPRAS!F2310,1,2)&amp;MID(COMPRAS!D2310,1,2),IVA!W:W,0)),"SIN COD.")</f>
        <v>0</v>
      </c>
      <c r="CH2410">
        <f ca="1">IFERROR(INDIRECT("IVA!Y"&amp;MATCH(MID(COMPRAS!C2310,1,2)&amp;MID(COMPRAS!F2310,1,2)&amp;MID(COMPRAS!D2310,1,2),IVA!W:W,0)),"SIN COD.")</f>
        <v>0</v>
      </c>
    </row>
    <row r="2411" spans="1:86" x14ac:dyDescent="0.25">
      <c r="A2411"/>
      <c r="B2411"/>
      <c r="D2411"/>
      <c r="AL2411">
        <f t="shared" si="259"/>
        <v>0</v>
      </c>
      <c r="AQ2411">
        <f t="shared" si="260"/>
        <v>0</v>
      </c>
      <c r="AR2411" t="str">
        <f>IFERROR(IF(OR(AP2411=338,AP2411=340,AP2411=341,AP2411=342,AP2411="342A",AP2411="342B"),PorcenRet(AP2411,AT2411,AU2411),INDEX(PORCENTAJEBUSCAR,MATCH(AP2411,CódigoRET,0),4)*1),"")</f>
        <v/>
      </c>
      <c r="AS2411">
        <f t="shared" si="261"/>
        <v>0</v>
      </c>
      <c r="BF2411" t="str">
        <f>IFERROR(IF(OR(BD2411=338,BD2411=340,BD2411=341,BD2411=342,BD2411="342A",BD2411="342B"),PorcenRet(BD2411,BH2411,BI2411),INDEX(PORCENTAJEBUSCAR,MATCH(BD2411,CódigoRET,0),4)*1),"")</f>
        <v/>
      </c>
      <c r="BG2411">
        <f t="shared" si="262"/>
        <v>0</v>
      </c>
      <c r="BO2411">
        <f t="shared" si="263"/>
        <v>0</v>
      </c>
      <c r="CC2411">
        <f t="shared" si="264"/>
        <v>0</v>
      </c>
      <c r="CD2411">
        <f t="shared" si="265"/>
        <v>0</v>
      </c>
      <c r="CG2411">
        <f ca="1">IFERROR(INDIRECT("IVA!X"&amp;MATCH(MID(COMPRAS!C2311,1,2)&amp;MID(COMPRAS!F2311,1,2)&amp;MID(COMPRAS!D2311,1,2),IVA!W:W,0)),"SIN COD.")</f>
        <v>0</v>
      </c>
      <c r="CH2411">
        <f ca="1">IFERROR(INDIRECT("IVA!Y"&amp;MATCH(MID(COMPRAS!C2311,1,2)&amp;MID(COMPRAS!F2311,1,2)&amp;MID(COMPRAS!D2311,1,2),IVA!W:W,0)),"SIN COD.")</f>
        <v>0</v>
      </c>
    </row>
    <row r="2412" spans="1:86" x14ac:dyDescent="0.25">
      <c r="A2412"/>
      <c r="B2412"/>
      <c r="D2412"/>
      <c r="AL2412">
        <f t="shared" si="259"/>
        <v>0</v>
      </c>
      <c r="AQ2412">
        <f t="shared" si="260"/>
        <v>0</v>
      </c>
      <c r="AR2412" t="str">
        <f>IFERROR(IF(OR(AP2412=338,AP2412=340,AP2412=341,AP2412=342,AP2412="342A",AP2412="342B"),PorcenRet(AP2412,AT2412,AU2412),INDEX(PORCENTAJEBUSCAR,MATCH(AP2412,CódigoRET,0),4)*1),"")</f>
        <v/>
      </c>
      <c r="AS2412">
        <f t="shared" si="261"/>
        <v>0</v>
      </c>
      <c r="BF2412" t="str">
        <f>IFERROR(IF(OR(BD2412=338,BD2412=340,BD2412=341,BD2412=342,BD2412="342A",BD2412="342B"),PorcenRet(BD2412,BH2412,BI2412),INDEX(PORCENTAJEBUSCAR,MATCH(BD2412,CódigoRET,0),4)*1),"")</f>
        <v/>
      </c>
      <c r="BG2412">
        <f t="shared" si="262"/>
        <v>0</v>
      </c>
      <c r="BO2412">
        <f t="shared" si="263"/>
        <v>0</v>
      </c>
      <c r="CC2412">
        <f t="shared" si="264"/>
        <v>0</v>
      </c>
      <c r="CD2412">
        <f t="shared" si="265"/>
        <v>0</v>
      </c>
      <c r="CG2412">
        <f ca="1">IFERROR(INDIRECT("IVA!X"&amp;MATCH(MID(COMPRAS!C2312,1,2)&amp;MID(COMPRAS!F2312,1,2)&amp;MID(COMPRAS!D2312,1,2),IVA!W:W,0)),"SIN COD.")</f>
        <v>0</v>
      </c>
      <c r="CH2412">
        <f ca="1">IFERROR(INDIRECT("IVA!Y"&amp;MATCH(MID(COMPRAS!C2312,1,2)&amp;MID(COMPRAS!F2312,1,2)&amp;MID(COMPRAS!D2312,1,2),IVA!W:W,0)),"SIN COD.")</f>
        <v>0</v>
      </c>
    </row>
    <row r="2413" spans="1:86" x14ac:dyDescent="0.25">
      <c r="A2413"/>
      <c r="B2413"/>
      <c r="D2413"/>
      <c r="AL2413">
        <f t="shared" si="259"/>
        <v>0</v>
      </c>
      <c r="AQ2413">
        <f t="shared" si="260"/>
        <v>0</v>
      </c>
      <c r="AR2413" t="str">
        <f>IFERROR(IF(OR(AP2413=338,AP2413=340,AP2413=341,AP2413=342,AP2413="342A",AP2413="342B"),PorcenRet(AP2413,AT2413,AU2413),INDEX(PORCENTAJEBUSCAR,MATCH(AP2413,CódigoRET,0),4)*1),"")</f>
        <v/>
      </c>
      <c r="AS2413">
        <f t="shared" si="261"/>
        <v>0</v>
      </c>
      <c r="BF2413" t="str">
        <f>IFERROR(IF(OR(BD2413=338,BD2413=340,BD2413=341,BD2413=342,BD2413="342A",BD2413="342B"),PorcenRet(BD2413,BH2413,BI2413),INDEX(PORCENTAJEBUSCAR,MATCH(BD2413,CódigoRET,0),4)*1),"")</f>
        <v/>
      </c>
      <c r="BG2413">
        <f t="shared" si="262"/>
        <v>0</v>
      </c>
      <c r="BO2413">
        <f t="shared" si="263"/>
        <v>0</v>
      </c>
      <c r="CC2413">
        <f t="shared" si="264"/>
        <v>0</v>
      </c>
      <c r="CD2413">
        <f t="shared" si="265"/>
        <v>0</v>
      </c>
      <c r="CG2413">
        <f ca="1">IFERROR(INDIRECT("IVA!X"&amp;MATCH(MID(COMPRAS!C2313,1,2)&amp;MID(COMPRAS!F2313,1,2)&amp;MID(COMPRAS!D2313,1,2),IVA!W:W,0)),"SIN COD.")</f>
        <v>0</v>
      </c>
      <c r="CH2413">
        <f ca="1">IFERROR(INDIRECT("IVA!Y"&amp;MATCH(MID(COMPRAS!C2313,1,2)&amp;MID(COMPRAS!F2313,1,2)&amp;MID(COMPRAS!D2313,1,2),IVA!W:W,0)),"SIN COD.")</f>
        <v>0</v>
      </c>
    </row>
    <row r="2414" spans="1:86" x14ac:dyDescent="0.25">
      <c r="A2414"/>
      <c r="B2414"/>
      <c r="D2414"/>
      <c r="AL2414">
        <f t="shared" si="259"/>
        <v>0</v>
      </c>
      <c r="AQ2414">
        <f t="shared" si="260"/>
        <v>0</v>
      </c>
      <c r="AR2414" t="str">
        <f>IFERROR(IF(OR(AP2414=338,AP2414=340,AP2414=341,AP2414=342,AP2414="342A",AP2414="342B"),PorcenRet(AP2414,AT2414,AU2414),INDEX(PORCENTAJEBUSCAR,MATCH(AP2414,CódigoRET,0),4)*1),"")</f>
        <v/>
      </c>
      <c r="AS2414">
        <f t="shared" si="261"/>
        <v>0</v>
      </c>
      <c r="BF2414" t="str">
        <f>IFERROR(IF(OR(BD2414=338,BD2414=340,BD2414=341,BD2414=342,BD2414="342A",BD2414="342B"),PorcenRet(BD2414,BH2414,BI2414),INDEX(PORCENTAJEBUSCAR,MATCH(BD2414,CódigoRET,0),4)*1),"")</f>
        <v/>
      </c>
      <c r="BG2414">
        <f t="shared" si="262"/>
        <v>0</v>
      </c>
      <c r="BO2414">
        <f t="shared" si="263"/>
        <v>0</v>
      </c>
      <c r="CC2414">
        <f t="shared" si="264"/>
        <v>0</v>
      </c>
      <c r="CD2414">
        <f t="shared" si="265"/>
        <v>0</v>
      </c>
      <c r="CG2414">
        <f ca="1">IFERROR(INDIRECT("IVA!X"&amp;MATCH(MID(COMPRAS!C2314,1,2)&amp;MID(COMPRAS!F2314,1,2)&amp;MID(COMPRAS!D2314,1,2),IVA!W:W,0)),"SIN COD.")</f>
        <v>0</v>
      </c>
      <c r="CH2414">
        <f ca="1">IFERROR(INDIRECT("IVA!Y"&amp;MATCH(MID(COMPRAS!C2314,1,2)&amp;MID(COMPRAS!F2314,1,2)&amp;MID(COMPRAS!D2314,1,2),IVA!W:W,0)),"SIN COD.")</f>
        <v>0</v>
      </c>
    </row>
    <row r="2415" spans="1:86" x14ac:dyDescent="0.25">
      <c r="A2415"/>
      <c r="B2415"/>
      <c r="D2415"/>
      <c r="AL2415">
        <f t="shared" si="259"/>
        <v>0</v>
      </c>
      <c r="AQ2415">
        <f t="shared" si="260"/>
        <v>0</v>
      </c>
      <c r="AR2415" t="str">
        <f>IFERROR(IF(OR(AP2415=338,AP2415=340,AP2415=341,AP2415=342,AP2415="342A",AP2415="342B"),PorcenRet(AP2415,AT2415,AU2415),INDEX(PORCENTAJEBUSCAR,MATCH(AP2415,CódigoRET,0),4)*1),"")</f>
        <v/>
      </c>
      <c r="AS2415">
        <f t="shared" si="261"/>
        <v>0</v>
      </c>
      <c r="BF2415" t="str">
        <f>IFERROR(IF(OR(BD2415=338,BD2415=340,BD2415=341,BD2415=342,BD2415="342A",BD2415="342B"),PorcenRet(BD2415,BH2415,BI2415),INDEX(PORCENTAJEBUSCAR,MATCH(BD2415,CódigoRET,0),4)*1),"")</f>
        <v/>
      </c>
      <c r="BG2415">
        <f t="shared" si="262"/>
        <v>0</v>
      </c>
      <c r="BO2415">
        <f t="shared" si="263"/>
        <v>0</v>
      </c>
      <c r="CC2415">
        <f t="shared" si="264"/>
        <v>0</v>
      </c>
      <c r="CD2415">
        <f t="shared" si="265"/>
        <v>0</v>
      </c>
      <c r="CG2415">
        <f ca="1">IFERROR(INDIRECT("IVA!X"&amp;MATCH(MID(COMPRAS!C2315,1,2)&amp;MID(COMPRAS!F2315,1,2)&amp;MID(COMPRAS!D2315,1,2),IVA!W:W,0)),"SIN COD.")</f>
        <v>0</v>
      </c>
      <c r="CH2415">
        <f ca="1">IFERROR(INDIRECT("IVA!Y"&amp;MATCH(MID(COMPRAS!C2315,1,2)&amp;MID(COMPRAS!F2315,1,2)&amp;MID(COMPRAS!D2315,1,2),IVA!W:W,0)),"SIN COD.")</f>
        <v>0</v>
      </c>
    </row>
    <row r="2416" spans="1:86" x14ac:dyDescent="0.25">
      <c r="A2416"/>
      <c r="B2416"/>
      <c r="D2416"/>
      <c r="AL2416">
        <f t="shared" si="259"/>
        <v>0</v>
      </c>
      <c r="AQ2416">
        <f t="shared" si="260"/>
        <v>0</v>
      </c>
      <c r="AR2416" t="str">
        <f>IFERROR(IF(OR(AP2416=338,AP2416=340,AP2416=341,AP2416=342,AP2416="342A",AP2416="342B"),PorcenRet(AP2416,AT2416,AU2416),INDEX(PORCENTAJEBUSCAR,MATCH(AP2416,CódigoRET,0),4)*1),"")</f>
        <v/>
      </c>
      <c r="AS2416">
        <f t="shared" si="261"/>
        <v>0</v>
      </c>
      <c r="BF2416" t="str">
        <f>IFERROR(IF(OR(BD2416=338,BD2416=340,BD2416=341,BD2416=342,BD2416="342A",BD2416="342B"),PorcenRet(BD2416,BH2416,BI2416),INDEX(PORCENTAJEBUSCAR,MATCH(BD2416,CódigoRET,0),4)*1),"")</f>
        <v/>
      </c>
      <c r="BG2416">
        <f t="shared" si="262"/>
        <v>0</v>
      </c>
      <c r="BO2416">
        <f t="shared" si="263"/>
        <v>0</v>
      </c>
      <c r="CC2416">
        <f t="shared" si="264"/>
        <v>0</v>
      </c>
      <c r="CD2416">
        <f t="shared" si="265"/>
        <v>0</v>
      </c>
      <c r="CG2416">
        <f ca="1">IFERROR(INDIRECT("IVA!X"&amp;MATCH(MID(COMPRAS!C2316,1,2)&amp;MID(COMPRAS!F2316,1,2)&amp;MID(COMPRAS!D2316,1,2),IVA!W:W,0)),"SIN COD.")</f>
        <v>0</v>
      </c>
      <c r="CH2416">
        <f ca="1">IFERROR(INDIRECT("IVA!Y"&amp;MATCH(MID(COMPRAS!C2316,1,2)&amp;MID(COMPRAS!F2316,1,2)&amp;MID(COMPRAS!D2316,1,2),IVA!W:W,0)),"SIN COD.")</f>
        <v>0</v>
      </c>
    </row>
    <row r="2417" spans="1:86" x14ac:dyDescent="0.25">
      <c r="A2417"/>
      <c r="B2417"/>
      <c r="D2417"/>
      <c r="AL2417">
        <f t="shared" si="259"/>
        <v>0</v>
      </c>
      <c r="AQ2417">
        <f t="shared" si="260"/>
        <v>0</v>
      </c>
      <c r="AR2417" t="str">
        <f>IFERROR(IF(OR(AP2417=338,AP2417=340,AP2417=341,AP2417=342,AP2417="342A",AP2417="342B"),PorcenRet(AP2417,AT2417,AU2417),INDEX(PORCENTAJEBUSCAR,MATCH(AP2417,CódigoRET,0),4)*1),"")</f>
        <v/>
      </c>
      <c r="AS2417">
        <f t="shared" si="261"/>
        <v>0</v>
      </c>
      <c r="BF2417" t="str">
        <f>IFERROR(IF(OR(BD2417=338,BD2417=340,BD2417=341,BD2417=342,BD2417="342A",BD2417="342B"),PorcenRet(BD2417,BH2417,BI2417),INDEX(PORCENTAJEBUSCAR,MATCH(BD2417,CódigoRET,0),4)*1),"")</f>
        <v/>
      </c>
      <c r="BG2417">
        <f t="shared" si="262"/>
        <v>0</v>
      </c>
      <c r="BO2417">
        <f t="shared" si="263"/>
        <v>0</v>
      </c>
      <c r="CC2417">
        <f t="shared" si="264"/>
        <v>0</v>
      </c>
      <c r="CD2417">
        <f t="shared" si="265"/>
        <v>0</v>
      </c>
      <c r="CG2417">
        <f ca="1">IFERROR(INDIRECT("IVA!X"&amp;MATCH(MID(COMPRAS!C2317,1,2)&amp;MID(COMPRAS!F2317,1,2)&amp;MID(COMPRAS!D2317,1,2),IVA!W:W,0)),"SIN COD.")</f>
        <v>0</v>
      </c>
      <c r="CH2417">
        <f ca="1">IFERROR(INDIRECT("IVA!Y"&amp;MATCH(MID(COMPRAS!C2317,1,2)&amp;MID(COMPRAS!F2317,1,2)&amp;MID(COMPRAS!D2317,1,2),IVA!W:W,0)),"SIN COD.")</f>
        <v>0</v>
      </c>
    </row>
    <row r="2418" spans="1:86" x14ac:dyDescent="0.25">
      <c r="A2418"/>
      <c r="B2418"/>
      <c r="D2418"/>
      <c r="AL2418">
        <f t="shared" si="259"/>
        <v>0</v>
      </c>
      <c r="AQ2418">
        <f t="shared" si="260"/>
        <v>0</v>
      </c>
      <c r="AR2418" t="str">
        <f>IFERROR(IF(OR(AP2418=338,AP2418=340,AP2418=341,AP2418=342,AP2418="342A",AP2418="342B"),PorcenRet(AP2418,AT2418,AU2418),INDEX(PORCENTAJEBUSCAR,MATCH(AP2418,CódigoRET,0),4)*1),"")</f>
        <v/>
      </c>
      <c r="AS2418">
        <f t="shared" si="261"/>
        <v>0</v>
      </c>
      <c r="BF2418" t="str">
        <f>IFERROR(IF(OR(BD2418=338,BD2418=340,BD2418=341,BD2418=342,BD2418="342A",BD2418="342B"),PorcenRet(BD2418,BH2418,BI2418),INDEX(PORCENTAJEBUSCAR,MATCH(BD2418,CódigoRET,0),4)*1),"")</f>
        <v/>
      </c>
      <c r="BG2418">
        <f t="shared" si="262"/>
        <v>0</v>
      </c>
      <c r="BO2418">
        <f t="shared" si="263"/>
        <v>0</v>
      </c>
      <c r="CC2418">
        <f t="shared" si="264"/>
        <v>0</v>
      </c>
      <c r="CD2418">
        <f t="shared" si="265"/>
        <v>0</v>
      </c>
      <c r="CG2418">
        <f ca="1">IFERROR(INDIRECT("IVA!X"&amp;MATCH(MID(COMPRAS!C2318,1,2)&amp;MID(COMPRAS!F2318,1,2)&amp;MID(COMPRAS!D2318,1,2),IVA!W:W,0)),"SIN COD.")</f>
        <v>0</v>
      </c>
      <c r="CH2418">
        <f ca="1">IFERROR(INDIRECT("IVA!Y"&amp;MATCH(MID(COMPRAS!C2318,1,2)&amp;MID(COMPRAS!F2318,1,2)&amp;MID(COMPRAS!D2318,1,2),IVA!W:W,0)),"SIN COD.")</f>
        <v>0</v>
      </c>
    </row>
    <row r="2419" spans="1:86" x14ac:dyDescent="0.25">
      <c r="A2419"/>
      <c r="B2419"/>
      <c r="D2419"/>
      <c r="AL2419">
        <f t="shared" si="259"/>
        <v>0</v>
      </c>
      <c r="AQ2419">
        <f t="shared" si="260"/>
        <v>0</v>
      </c>
      <c r="AR2419" t="str">
        <f>IFERROR(IF(OR(AP2419=338,AP2419=340,AP2419=341,AP2419=342,AP2419="342A",AP2419="342B"),PorcenRet(AP2419,AT2419,AU2419),INDEX(PORCENTAJEBUSCAR,MATCH(AP2419,CódigoRET,0),4)*1),"")</f>
        <v/>
      </c>
      <c r="AS2419">
        <f t="shared" si="261"/>
        <v>0</v>
      </c>
      <c r="BF2419" t="str">
        <f>IFERROR(IF(OR(BD2419=338,BD2419=340,BD2419=341,BD2419=342,BD2419="342A",BD2419="342B"),PorcenRet(BD2419,BH2419,BI2419),INDEX(PORCENTAJEBUSCAR,MATCH(BD2419,CódigoRET,0),4)*1),"")</f>
        <v/>
      </c>
      <c r="BG2419">
        <f t="shared" si="262"/>
        <v>0</v>
      </c>
      <c r="BO2419">
        <f t="shared" si="263"/>
        <v>0</v>
      </c>
      <c r="CC2419">
        <f t="shared" si="264"/>
        <v>0</v>
      </c>
      <c r="CD2419">
        <f t="shared" si="265"/>
        <v>0</v>
      </c>
      <c r="CG2419">
        <f ca="1">IFERROR(INDIRECT("IVA!X"&amp;MATCH(MID(COMPRAS!C2319,1,2)&amp;MID(COMPRAS!F2319,1,2)&amp;MID(COMPRAS!D2319,1,2),IVA!W:W,0)),"SIN COD.")</f>
        <v>0</v>
      </c>
      <c r="CH2419">
        <f ca="1">IFERROR(INDIRECT("IVA!Y"&amp;MATCH(MID(COMPRAS!C2319,1,2)&amp;MID(COMPRAS!F2319,1,2)&amp;MID(COMPRAS!D2319,1,2),IVA!W:W,0)),"SIN COD.")</f>
        <v>0</v>
      </c>
    </row>
    <row r="2420" spans="1:86" x14ac:dyDescent="0.25">
      <c r="A2420"/>
      <c r="B2420"/>
      <c r="D2420"/>
      <c r="AL2420">
        <f t="shared" si="259"/>
        <v>0</v>
      </c>
      <c r="AQ2420">
        <f t="shared" si="260"/>
        <v>0</v>
      </c>
      <c r="AR2420" t="str">
        <f>IFERROR(IF(OR(AP2420=338,AP2420=340,AP2420=341,AP2420=342,AP2420="342A",AP2420="342B"),PorcenRet(AP2420,AT2420,AU2420),INDEX(PORCENTAJEBUSCAR,MATCH(AP2420,CódigoRET,0),4)*1),"")</f>
        <v/>
      </c>
      <c r="AS2420">
        <f t="shared" si="261"/>
        <v>0</v>
      </c>
      <c r="BF2420" t="str">
        <f>IFERROR(IF(OR(BD2420=338,BD2420=340,BD2420=341,BD2420=342,BD2420="342A",BD2420="342B"),PorcenRet(BD2420,BH2420,BI2420),INDEX(PORCENTAJEBUSCAR,MATCH(BD2420,CódigoRET,0),4)*1),"")</f>
        <v/>
      </c>
      <c r="BG2420">
        <f t="shared" si="262"/>
        <v>0</v>
      </c>
      <c r="BO2420">
        <f t="shared" si="263"/>
        <v>0</v>
      </c>
      <c r="CC2420">
        <f t="shared" si="264"/>
        <v>0</v>
      </c>
      <c r="CD2420">
        <f t="shared" si="265"/>
        <v>0</v>
      </c>
      <c r="CG2420">
        <f ca="1">IFERROR(INDIRECT("IVA!X"&amp;MATCH(MID(COMPRAS!C2320,1,2)&amp;MID(COMPRAS!F2320,1,2)&amp;MID(COMPRAS!D2320,1,2),IVA!W:W,0)),"SIN COD.")</f>
        <v>0</v>
      </c>
      <c r="CH2420">
        <f ca="1">IFERROR(INDIRECT("IVA!Y"&amp;MATCH(MID(COMPRAS!C2320,1,2)&amp;MID(COMPRAS!F2320,1,2)&amp;MID(COMPRAS!D2320,1,2),IVA!W:W,0)),"SIN COD.")</f>
        <v>0</v>
      </c>
    </row>
    <row r="2421" spans="1:86" x14ac:dyDescent="0.25">
      <c r="A2421"/>
      <c r="B2421"/>
      <c r="D2421"/>
      <c r="AL2421">
        <f t="shared" si="259"/>
        <v>0</v>
      </c>
      <c r="AQ2421">
        <f t="shared" si="260"/>
        <v>0</v>
      </c>
      <c r="AR2421" t="str">
        <f>IFERROR(IF(OR(AP2421=338,AP2421=340,AP2421=341,AP2421=342,AP2421="342A",AP2421="342B"),PorcenRet(AP2421,AT2421,AU2421),INDEX(PORCENTAJEBUSCAR,MATCH(AP2421,CódigoRET,0),4)*1),"")</f>
        <v/>
      </c>
      <c r="AS2421">
        <f t="shared" si="261"/>
        <v>0</v>
      </c>
      <c r="BF2421" t="str">
        <f>IFERROR(IF(OR(BD2421=338,BD2421=340,BD2421=341,BD2421=342,BD2421="342A",BD2421="342B"),PorcenRet(BD2421,BH2421,BI2421),INDEX(PORCENTAJEBUSCAR,MATCH(BD2421,CódigoRET,0),4)*1),"")</f>
        <v/>
      </c>
      <c r="BG2421">
        <f t="shared" si="262"/>
        <v>0</v>
      </c>
      <c r="BO2421">
        <f t="shared" si="263"/>
        <v>0</v>
      </c>
      <c r="CC2421">
        <f t="shared" si="264"/>
        <v>0</v>
      </c>
      <c r="CD2421">
        <f t="shared" si="265"/>
        <v>0</v>
      </c>
      <c r="CG2421">
        <f ca="1">IFERROR(INDIRECT("IVA!X"&amp;MATCH(MID(COMPRAS!C2321,1,2)&amp;MID(COMPRAS!F2321,1,2)&amp;MID(COMPRAS!D2321,1,2),IVA!W:W,0)),"SIN COD.")</f>
        <v>0</v>
      </c>
      <c r="CH2421">
        <f ca="1">IFERROR(INDIRECT("IVA!Y"&amp;MATCH(MID(COMPRAS!C2321,1,2)&amp;MID(COMPRAS!F2321,1,2)&amp;MID(COMPRAS!D2321,1,2),IVA!W:W,0)),"SIN COD.")</f>
        <v>0</v>
      </c>
    </row>
    <row r="2422" spans="1:86" x14ac:dyDescent="0.25">
      <c r="A2422"/>
      <c r="B2422"/>
      <c r="D2422"/>
      <c r="AL2422">
        <f t="shared" si="259"/>
        <v>0</v>
      </c>
      <c r="AQ2422">
        <f t="shared" si="260"/>
        <v>0</v>
      </c>
      <c r="AR2422" t="str">
        <f>IFERROR(IF(OR(AP2422=338,AP2422=340,AP2422=341,AP2422=342,AP2422="342A",AP2422="342B"),PorcenRet(AP2422,AT2422,AU2422),INDEX(PORCENTAJEBUSCAR,MATCH(AP2422,CódigoRET,0),4)*1),"")</f>
        <v/>
      </c>
      <c r="AS2422">
        <f t="shared" si="261"/>
        <v>0</v>
      </c>
      <c r="BF2422" t="str">
        <f>IFERROR(IF(OR(BD2422=338,BD2422=340,BD2422=341,BD2422=342,BD2422="342A",BD2422="342B"),PorcenRet(BD2422,BH2422,BI2422),INDEX(PORCENTAJEBUSCAR,MATCH(BD2422,CódigoRET,0),4)*1),"")</f>
        <v/>
      </c>
      <c r="BG2422">
        <f t="shared" si="262"/>
        <v>0</v>
      </c>
      <c r="BO2422">
        <f t="shared" si="263"/>
        <v>0</v>
      </c>
      <c r="CC2422">
        <f t="shared" si="264"/>
        <v>0</v>
      </c>
      <c r="CD2422">
        <f t="shared" si="265"/>
        <v>0</v>
      </c>
      <c r="CG2422">
        <f ca="1">IFERROR(INDIRECT("IVA!X"&amp;MATCH(MID(COMPRAS!C2322,1,2)&amp;MID(COMPRAS!F2322,1,2)&amp;MID(COMPRAS!D2322,1,2),IVA!W:W,0)),"SIN COD.")</f>
        <v>0</v>
      </c>
      <c r="CH2422">
        <f ca="1">IFERROR(INDIRECT("IVA!Y"&amp;MATCH(MID(COMPRAS!C2322,1,2)&amp;MID(COMPRAS!F2322,1,2)&amp;MID(COMPRAS!D2322,1,2),IVA!W:W,0)),"SIN COD.")</f>
        <v>0</v>
      </c>
    </row>
    <row r="2423" spans="1:86" x14ac:dyDescent="0.25">
      <c r="A2423"/>
      <c r="B2423"/>
      <c r="D2423"/>
      <c r="AL2423">
        <f t="shared" si="259"/>
        <v>0</v>
      </c>
      <c r="AQ2423">
        <f t="shared" si="260"/>
        <v>0</v>
      </c>
      <c r="AR2423" t="str">
        <f>IFERROR(IF(OR(AP2423=338,AP2423=340,AP2423=341,AP2423=342,AP2423="342A",AP2423="342B"),PorcenRet(AP2423,AT2423,AU2423),INDEX(PORCENTAJEBUSCAR,MATCH(AP2423,CódigoRET,0),4)*1),"")</f>
        <v/>
      </c>
      <c r="AS2423">
        <f t="shared" si="261"/>
        <v>0</v>
      </c>
      <c r="BF2423" t="str">
        <f>IFERROR(IF(OR(BD2423=338,BD2423=340,BD2423=341,BD2423=342,BD2423="342A",BD2423="342B"),PorcenRet(BD2423,BH2423,BI2423),INDEX(PORCENTAJEBUSCAR,MATCH(BD2423,CódigoRET,0),4)*1),"")</f>
        <v/>
      </c>
      <c r="BG2423">
        <f t="shared" si="262"/>
        <v>0</v>
      </c>
      <c r="BO2423">
        <f t="shared" si="263"/>
        <v>0</v>
      </c>
      <c r="CC2423">
        <f t="shared" si="264"/>
        <v>0</v>
      </c>
      <c r="CD2423">
        <f t="shared" si="265"/>
        <v>0</v>
      </c>
      <c r="CG2423">
        <f ca="1">IFERROR(INDIRECT("IVA!X"&amp;MATCH(MID(COMPRAS!C2323,1,2)&amp;MID(COMPRAS!F2323,1,2)&amp;MID(COMPRAS!D2323,1,2),IVA!W:W,0)),"SIN COD.")</f>
        <v>0</v>
      </c>
      <c r="CH2423">
        <f ca="1">IFERROR(INDIRECT("IVA!Y"&amp;MATCH(MID(COMPRAS!C2323,1,2)&amp;MID(COMPRAS!F2323,1,2)&amp;MID(COMPRAS!D2323,1,2),IVA!W:W,0)),"SIN COD.")</f>
        <v>0</v>
      </c>
    </row>
    <row r="2424" spans="1:86" x14ac:dyDescent="0.25">
      <c r="A2424"/>
      <c r="B2424"/>
      <c r="D2424"/>
      <c r="AL2424">
        <f t="shared" si="259"/>
        <v>0</v>
      </c>
      <c r="AQ2424">
        <f t="shared" si="260"/>
        <v>0</v>
      </c>
      <c r="AR2424" t="str">
        <f>IFERROR(IF(OR(AP2424=338,AP2424=340,AP2424=341,AP2424=342,AP2424="342A",AP2424="342B"),PorcenRet(AP2424,AT2424,AU2424),INDEX(PORCENTAJEBUSCAR,MATCH(AP2424,CódigoRET,0),4)*1),"")</f>
        <v/>
      </c>
      <c r="AS2424">
        <f t="shared" si="261"/>
        <v>0</v>
      </c>
      <c r="BF2424" t="str">
        <f>IFERROR(IF(OR(BD2424=338,BD2424=340,BD2424=341,BD2424=342,BD2424="342A",BD2424="342B"),PorcenRet(BD2424,BH2424,BI2424),INDEX(PORCENTAJEBUSCAR,MATCH(BD2424,CódigoRET,0),4)*1),"")</f>
        <v/>
      </c>
      <c r="BG2424">
        <f t="shared" si="262"/>
        <v>0</v>
      </c>
      <c r="BO2424">
        <f t="shared" si="263"/>
        <v>0</v>
      </c>
      <c r="CC2424">
        <f t="shared" si="264"/>
        <v>0</v>
      </c>
      <c r="CD2424">
        <f t="shared" si="265"/>
        <v>0</v>
      </c>
      <c r="CG2424">
        <f ca="1">IFERROR(INDIRECT("IVA!X"&amp;MATCH(MID(COMPRAS!C2324,1,2)&amp;MID(COMPRAS!F2324,1,2)&amp;MID(COMPRAS!D2324,1,2),IVA!W:W,0)),"SIN COD.")</f>
        <v>0</v>
      </c>
      <c r="CH2424">
        <f ca="1">IFERROR(INDIRECT("IVA!Y"&amp;MATCH(MID(COMPRAS!C2324,1,2)&amp;MID(COMPRAS!F2324,1,2)&amp;MID(COMPRAS!D2324,1,2),IVA!W:W,0)),"SIN COD.")</f>
        <v>0</v>
      </c>
    </row>
    <row r="2425" spans="1:86" x14ac:dyDescent="0.25">
      <c r="A2425"/>
      <c r="B2425"/>
      <c r="D2425"/>
      <c r="AL2425">
        <f t="shared" si="259"/>
        <v>0</v>
      </c>
      <c r="AQ2425">
        <f t="shared" si="260"/>
        <v>0</v>
      </c>
      <c r="AR2425" t="str">
        <f>IFERROR(IF(OR(AP2425=338,AP2425=340,AP2425=341,AP2425=342,AP2425="342A",AP2425="342B"),PorcenRet(AP2425,AT2425,AU2425),INDEX(PORCENTAJEBUSCAR,MATCH(AP2425,CódigoRET,0),4)*1),"")</f>
        <v/>
      </c>
      <c r="AS2425">
        <f t="shared" si="261"/>
        <v>0</v>
      </c>
      <c r="BF2425" t="str">
        <f>IFERROR(IF(OR(BD2425=338,BD2425=340,BD2425=341,BD2425=342,BD2425="342A",BD2425="342B"),PorcenRet(BD2425,BH2425,BI2425),INDEX(PORCENTAJEBUSCAR,MATCH(BD2425,CódigoRET,0),4)*1),"")</f>
        <v/>
      </c>
      <c r="BG2425">
        <f t="shared" si="262"/>
        <v>0</v>
      </c>
      <c r="BO2425">
        <f t="shared" si="263"/>
        <v>0</v>
      </c>
      <c r="CC2425">
        <f t="shared" si="264"/>
        <v>0</v>
      </c>
      <c r="CD2425">
        <f t="shared" si="265"/>
        <v>0</v>
      </c>
      <c r="CG2425">
        <f ca="1">IFERROR(INDIRECT("IVA!X"&amp;MATCH(MID(COMPRAS!C2325,1,2)&amp;MID(COMPRAS!F2325,1,2)&amp;MID(COMPRAS!D2325,1,2),IVA!W:W,0)),"SIN COD.")</f>
        <v>0</v>
      </c>
      <c r="CH2425">
        <f ca="1">IFERROR(INDIRECT("IVA!Y"&amp;MATCH(MID(COMPRAS!C2325,1,2)&amp;MID(COMPRAS!F2325,1,2)&amp;MID(COMPRAS!D2325,1,2),IVA!W:W,0)),"SIN COD.")</f>
        <v>0</v>
      </c>
    </row>
    <row r="2426" spans="1:86" x14ac:dyDescent="0.25">
      <c r="A2426"/>
      <c r="B2426"/>
      <c r="D2426"/>
      <c r="AL2426">
        <f t="shared" si="259"/>
        <v>0</v>
      </c>
      <c r="AQ2426">
        <f t="shared" si="260"/>
        <v>0</v>
      </c>
      <c r="AR2426" t="str">
        <f>IFERROR(IF(OR(AP2426=338,AP2426=340,AP2426=341,AP2426=342,AP2426="342A",AP2426="342B"),PorcenRet(AP2426,AT2426,AU2426),INDEX(PORCENTAJEBUSCAR,MATCH(AP2426,CódigoRET,0),4)*1),"")</f>
        <v/>
      </c>
      <c r="AS2426">
        <f t="shared" si="261"/>
        <v>0</v>
      </c>
      <c r="BF2426" t="str">
        <f>IFERROR(IF(OR(BD2426=338,BD2426=340,BD2426=341,BD2426=342,BD2426="342A",BD2426="342B"),PorcenRet(BD2426,BH2426,BI2426),INDEX(PORCENTAJEBUSCAR,MATCH(BD2426,CódigoRET,0),4)*1),"")</f>
        <v/>
      </c>
      <c r="BG2426">
        <f t="shared" si="262"/>
        <v>0</v>
      </c>
      <c r="BO2426">
        <f t="shared" si="263"/>
        <v>0</v>
      </c>
      <c r="CC2426">
        <f t="shared" si="264"/>
        <v>0</v>
      </c>
      <c r="CD2426">
        <f t="shared" si="265"/>
        <v>0</v>
      </c>
      <c r="CG2426">
        <f ca="1">IFERROR(INDIRECT("IVA!X"&amp;MATCH(MID(COMPRAS!C2326,1,2)&amp;MID(COMPRAS!F2326,1,2)&amp;MID(COMPRAS!D2326,1,2),IVA!W:W,0)),"SIN COD.")</f>
        <v>0</v>
      </c>
      <c r="CH2426">
        <f ca="1">IFERROR(INDIRECT("IVA!Y"&amp;MATCH(MID(COMPRAS!C2326,1,2)&amp;MID(COMPRAS!F2326,1,2)&amp;MID(COMPRAS!D2326,1,2),IVA!W:W,0)),"SIN COD.")</f>
        <v>0</v>
      </c>
    </row>
    <row r="2427" spans="1:86" x14ac:dyDescent="0.25">
      <c r="A2427"/>
      <c r="B2427"/>
      <c r="D2427"/>
      <c r="AL2427">
        <f t="shared" si="259"/>
        <v>0</v>
      </c>
      <c r="AQ2427">
        <f t="shared" si="260"/>
        <v>0</v>
      </c>
      <c r="AR2427" t="str">
        <f>IFERROR(IF(OR(AP2427=338,AP2427=340,AP2427=341,AP2427=342,AP2427="342A",AP2427="342B"),PorcenRet(AP2427,AT2427,AU2427),INDEX(PORCENTAJEBUSCAR,MATCH(AP2427,CódigoRET,0),4)*1),"")</f>
        <v/>
      </c>
      <c r="AS2427">
        <f t="shared" si="261"/>
        <v>0</v>
      </c>
      <c r="BF2427" t="str">
        <f>IFERROR(IF(OR(BD2427=338,BD2427=340,BD2427=341,BD2427=342,BD2427="342A",BD2427="342B"),PorcenRet(BD2427,BH2427,BI2427),INDEX(PORCENTAJEBUSCAR,MATCH(BD2427,CódigoRET,0),4)*1),"")</f>
        <v/>
      </c>
      <c r="BG2427">
        <f t="shared" si="262"/>
        <v>0</v>
      </c>
      <c r="BO2427">
        <f t="shared" si="263"/>
        <v>0</v>
      </c>
      <c r="CC2427">
        <f t="shared" si="264"/>
        <v>0</v>
      </c>
      <c r="CD2427">
        <f t="shared" si="265"/>
        <v>0</v>
      </c>
      <c r="CG2427">
        <f ca="1">IFERROR(INDIRECT("IVA!X"&amp;MATCH(MID(COMPRAS!C2327,1,2)&amp;MID(COMPRAS!F2327,1,2)&amp;MID(COMPRAS!D2327,1,2),IVA!W:W,0)),"SIN COD.")</f>
        <v>0</v>
      </c>
      <c r="CH2427">
        <f ca="1">IFERROR(INDIRECT("IVA!Y"&amp;MATCH(MID(COMPRAS!C2327,1,2)&amp;MID(COMPRAS!F2327,1,2)&amp;MID(COMPRAS!D2327,1,2),IVA!W:W,0)),"SIN COD.")</f>
        <v>0</v>
      </c>
    </row>
    <row r="2428" spans="1:86" x14ac:dyDescent="0.25">
      <c r="A2428"/>
      <c r="B2428"/>
      <c r="D2428"/>
      <c r="AL2428">
        <f t="shared" si="259"/>
        <v>0</v>
      </c>
      <c r="AQ2428">
        <f t="shared" si="260"/>
        <v>0</v>
      </c>
      <c r="AR2428" t="str">
        <f>IFERROR(IF(OR(AP2428=338,AP2428=340,AP2428=341,AP2428=342,AP2428="342A",AP2428="342B"),PorcenRet(AP2428,AT2428,AU2428),INDEX(PORCENTAJEBUSCAR,MATCH(AP2428,CódigoRET,0),4)*1),"")</f>
        <v/>
      </c>
      <c r="AS2428">
        <f t="shared" si="261"/>
        <v>0</v>
      </c>
      <c r="BF2428" t="str">
        <f>IFERROR(IF(OR(BD2428=338,BD2428=340,BD2428=341,BD2428=342,BD2428="342A",BD2428="342B"),PorcenRet(BD2428,BH2428,BI2428),INDEX(PORCENTAJEBUSCAR,MATCH(BD2428,CódigoRET,0),4)*1),"")</f>
        <v/>
      </c>
      <c r="BG2428">
        <f t="shared" si="262"/>
        <v>0</v>
      </c>
      <c r="BO2428">
        <f t="shared" si="263"/>
        <v>0</v>
      </c>
      <c r="CC2428">
        <f t="shared" si="264"/>
        <v>0</v>
      </c>
      <c r="CD2428">
        <f t="shared" si="265"/>
        <v>0</v>
      </c>
      <c r="CG2428">
        <f ca="1">IFERROR(INDIRECT("IVA!X"&amp;MATCH(MID(COMPRAS!C2328,1,2)&amp;MID(COMPRAS!F2328,1,2)&amp;MID(COMPRAS!D2328,1,2),IVA!W:W,0)),"SIN COD.")</f>
        <v>0</v>
      </c>
      <c r="CH2428">
        <f ca="1">IFERROR(INDIRECT("IVA!Y"&amp;MATCH(MID(COMPRAS!C2328,1,2)&amp;MID(COMPRAS!F2328,1,2)&amp;MID(COMPRAS!D2328,1,2),IVA!W:W,0)),"SIN COD.")</f>
        <v>0</v>
      </c>
    </row>
    <row r="2429" spans="1:86" x14ac:dyDescent="0.25">
      <c r="A2429"/>
      <c r="B2429"/>
      <c r="D2429"/>
      <c r="AL2429">
        <f t="shared" si="259"/>
        <v>0</v>
      </c>
      <c r="AQ2429">
        <f t="shared" si="260"/>
        <v>0</v>
      </c>
      <c r="AR2429" t="str">
        <f>IFERROR(IF(OR(AP2429=338,AP2429=340,AP2429=341,AP2429=342,AP2429="342A",AP2429="342B"),PorcenRet(AP2429,AT2429,AU2429),INDEX(PORCENTAJEBUSCAR,MATCH(AP2429,CódigoRET,0),4)*1),"")</f>
        <v/>
      </c>
      <c r="AS2429">
        <f t="shared" si="261"/>
        <v>0</v>
      </c>
      <c r="BF2429" t="str">
        <f>IFERROR(IF(OR(BD2429=338,BD2429=340,BD2429=341,BD2429=342,BD2429="342A",BD2429="342B"),PorcenRet(BD2429,BH2429,BI2429),INDEX(PORCENTAJEBUSCAR,MATCH(BD2429,CódigoRET,0),4)*1),"")</f>
        <v/>
      </c>
      <c r="BG2429">
        <f t="shared" si="262"/>
        <v>0</v>
      </c>
      <c r="BO2429">
        <f t="shared" si="263"/>
        <v>0</v>
      </c>
      <c r="CC2429">
        <f t="shared" si="264"/>
        <v>0</v>
      </c>
      <c r="CD2429">
        <f t="shared" si="265"/>
        <v>0</v>
      </c>
      <c r="CG2429">
        <f ca="1">IFERROR(INDIRECT("IVA!X"&amp;MATCH(MID(COMPRAS!C2329,1,2)&amp;MID(COMPRAS!F2329,1,2)&amp;MID(COMPRAS!D2329,1,2),IVA!W:W,0)),"SIN COD.")</f>
        <v>0</v>
      </c>
      <c r="CH2429">
        <f ca="1">IFERROR(INDIRECT("IVA!Y"&amp;MATCH(MID(COMPRAS!C2329,1,2)&amp;MID(COMPRAS!F2329,1,2)&amp;MID(COMPRAS!D2329,1,2),IVA!W:W,0)),"SIN COD.")</f>
        <v>0</v>
      </c>
    </row>
    <row r="2430" spans="1:86" x14ac:dyDescent="0.25">
      <c r="A2430"/>
      <c r="B2430"/>
      <c r="D2430"/>
      <c r="AL2430">
        <f t="shared" si="259"/>
        <v>0</v>
      </c>
      <c r="AQ2430">
        <f t="shared" si="260"/>
        <v>0</v>
      </c>
      <c r="AR2430" t="str">
        <f>IFERROR(IF(OR(AP2430=338,AP2430=340,AP2430=341,AP2430=342,AP2430="342A",AP2430="342B"),PorcenRet(AP2430,AT2430,AU2430),INDEX(PORCENTAJEBUSCAR,MATCH(AP2430,CódigoRET,0),4)*1),"")</f>
        <v/>
      </c>
      <c r="AS2430">
        <f t="shared" si="261"/>
        <v>0</v>
      </c>
      <c r="BF2430" t="str">
        <f>IFERROR(IF(OR(BD2430=338,BD2430=340,BD2430=341,BD2430=342,BD2430="342A",BD2430="342B"),PorcenRet(BD2430,BH2430,BI2430),INDEX(PORCENTAJEBUSCAR,MATCH(BD2430,CódigoRET,0),4)*1),"")</f>
        <v/>
      </c>
      <c r="BG2430">
        <f t="shared" si="262"/>
        <v>0</v>
      </c>
      <c r="BO2430">
        <f t="shared" si="263"/>
        <v>0</v>
      </c>
      <c r="CC2430">
        <f t="shared" si="264"/>
        <v>0</v>
      </c>
      <c r="CD2430">
        <f t="shared" si="265"/>
        <v>0</v>
      </c>
      <c r="CG2430">
        <f ca="1">IFERROR(INDIRECT("IVA!X"&amp;MATCH(MID(COMPRAS!C2330,1,2)&amp;MID(COMPRAS!F2330,1,2)&amp;MID(COMPRAS!D2330,1,2),IVA!W:W,0)),"SIN COD.")</f>
        <v>0</v>
      </c>
      <c r="CH2430">
        <f ca="1">IFERROR(INDIRECT("IVA!Y"&amp;MATCH(MID(COMPRAS!C2330,1,2)&amp;MID(COMPRAS!F2330,1,2)&amp;MID(COMPRAS!D2330,1,2),IVA!W:W,0)),"SIN COD.")</f>
        <v>0</v>
      </c>
    </row>
    <row r="2431" spans="1:86" x14ac:dyDescent="0.25">
      <c r="A2431"/>
      <c r="B2431"/>
      <c r="D2431"/>
      <c r="AL2431">
        <f t="shared" si="259"/>
        <v>0</v>
      </c>
      <c r="AQ2431">
        <f t="shared" si="260"/>
        <v>0</v>
      </c>
      <c r="AR2431" t="str">
        <f>IFERROR(IF(OR(AP2431=338,AP2431=340,AP2431=341,AP2431=342,AP2431="342A",AP2431="342B"),PorcenRet(AP2431,AT2431,AU2431),INDEX(PORCENTAJEBUSCAR,MATCH(AP2431,CódigoRET,0),4)*1),"")</f>
        <v/>
      </c>
      <c r="AS2431">
        <f t="shared" si="261"/>
        <v>0</v>
      </c>
      <c r="BF2431" t="str">
        <f>IFERROR(IF(OR(BD2431=338,BD2431=340,BD2431=341,BD2431=342,BD2431="342A",BD2431="342B"),PorcenRet(BD2431,BH2431,BI2431),INDEX(PORCENTAJEBUSCAR,MATCH(BD2431,CódigoRET,0),4)*1),"")</f>
        <v/>
      </c>
      <c r="BG2431">
        <f t="shared" si="262"/>
        <v>0</v>
      </c>
      <c r="BO2431">
        <f t="shared" si="263"/>
        <v>0</v>
      </c>
      <c r="CC2431">
        <f t="shared" si="264"/>
        <v>0</v>
      </c>
      <c r="CD2431">
        <f t="shared" si="265"/>
        <v>0</v>
      </c>
      <c r="CG2431">
        <f ca="1">IFERROR(INDIRECT("IVA!X"&amp;MATCH(MID(COMPRAS!C2331,1,2)&amp;MID(COMPRAS!F2331,1,2)&amp;MID(COMPRAS!D2331,1,2),IVA!W:W,0)),"SIN COD.")</f>
        <v>0</v>
      </c>
      <c r="CH2431">
        <f ca="1">IFERROR(INDIRECT("IVA!Y"&amp;MATCH(MID(COMPRAS!C2331,1,2)&amp;MID(COMPRAS!F2331,1,2)&amp;MID(COMPRAS!D2331,1,2),IVA!W:W,0)),"SIN COD.")</f>
        <v>0</v>
      </c>
    </row>
    <row r="2432" spans="1:86" x14ac:dyDescent="0.25">
      <c r="A2432"/>
      <c r="B2432"/>
      <c r="D2432"/>
      <c r="AL2432">
        <f t="shared" si="259"/>
        <v>0</v>
      </c>
      <c r="AQ2432">
        <f t="shared" si="260"/>
        <v>0</v>
      </c>
      <c r="AR2432" t="str">
        <f>IFERROR(IF(OR(AP2432=338,AP2432=340,AP2432=341,AP2432=342,AP2432="342A",AP2432="342B"),PorcenRet(AP2432,AT2432,AU2432),INDEX(PORCENTAJEBUSCAR,MATCH(AP2432,CódigoRET,0),4)*1),"")</f>
        <v/>
      </c>
      <c r="AS2432">
        <f t="shared" si="261"/>
        <v>0</v>
      </c>
      <c r="BF2432" t="str">
        <f>IFERROR(IF(OR(BD2432=338,BD2432=340,BD2432=341,BD2432=342,BD2432="342A",BD2432="342B"),PorcenRet(BD2432,BH2432,BI2432),INDEX(PORCENTAJEBUSCAR,MATCH(BD2432,CódigoRET,0),4)*1),"")</f>
        <v/>
      </c>
      <c r="BG2432">
        <f t="shared" si="262"/>
        <v>0</v>
      </c>
      <c r="BO2432">
        <f t="shared" si="263"/>
        <v>0</v>
      </c>
      <c r="CC2432">
        <f t="shared" si="264"/>
        <v>0</v>
      </c>
      <c r="CD2432">
        <f t="shared" si="265"/>
        <v>0</v>
      </c>
      <c r="CG2432">
        <f ca="1">IFERROR(INDIRECT("IVA!X"&amp;MATCH(MID(COMPRAS!C2332,1,2)&amp;MID(COMPRAS!F2332,1,2)&amp;MID(COMPRAS!D2332,1,2),IVA!W:W,0)),"SIN COD.")</f>
        <v>0</v>
      </c>
      <c r="CH2432">
        <f ca="1">IFERROR(INDIRECT("IVA!Y"&amp;MATCH(MID(COMPRAS!C2332,1,2)&amp;MID(COMPRAS!F2332,1,2)&amp;MID(COMPRAS!D2332,1,2),IVA!W:W,0)),"SIN COD.")</f>
        <v>0</v>
      </c>
    </row>
    <row r="2433" spans="1:86" x14ac:dyDescent="0.25">
      <c r="A2433"/>
      <c r="B2433"/>
      <c r="D2433"/>
      <c r="AL2433">
        <f t="shared" si="259"/>
        <v>0</v>
      </c>
      <c r="AQ2433">
        <f t="shared" si="260"/>
        <v>0</v>
      </c>
      <c r="AR2433" t="str">
        <f>IFERROR(IF(OR(AP2433=338,AP2433=340,AP2433=341,AP2433=342,AP2433="342A",AP2433="342B"),PorcenRet(AP2433,AT2433,AU2433),INDEX(PORCENTAJEBUSCAR,MATCH(AP2433,CódigoRET,0),4)*1),"")</f>
        <v/>
      </c>
      <c r="AS2433">
        <f t="shared" si="261"/>
        <v>0</v>
      </c>
      <c r="BF2433" t="str">
        <f>IFERROR(IF(OR(BD2433=338,BD2433=340,BD2433=341,BD2433=342,BD2433="342A",BD2433="342B"),PorcenRet(BD2433,BH2433,BI2433),INDEX(PORCENTAJEBUSCAR,MATCH(BD2433,CódigoRET,0),4)*1),"")</f>
        <v/>
      </c>
      <c r="BG2433">
        <f t="shared" si="262"/>
        <v>0</v>
      </c>
      <c r="BO2433">
        <f t="shared" si="263"/>
        <v>0</v>
      </c>
      <c r="CC2433">
        <f t="shared" si="264"/>
        <v>0</v>
      </c>
      <c r="CD2433">
        <f t="shared" si="265"/>
        <v>0</v>
      </c>
      <c r="CG2433">
        <f ca="1">IFERROR(INDIRECT("IVA!X"&amp;MATCH(MID(COMPRAS!C2333,1,2)&amp;MID(COMPRAS!F2333,1,2)&amp;MID(COMPRAS!D2333,1,2),IVA!W:W,0)),"SIN COD.")</f>
        <v>0</v>
      </c>
      <c r="CH2433">
        <f ca="1">IFERROR(INDIRECT("IVA!Y"&amp;MATCH(MID(COMPRAS!C2333,1,2)&amp;MID(COMPRAS!F2333,1,2)&amp;MID(COMPRAS!D2333,1,2),IVA!W:W,0)),"SIN COD.")</f>
        <v>0</v>
      </c>
    </row>
    <row r="2434" spans="1:86" x14ac:dyDescent="0.25">
      <c r="A2434"/>
      <c r="B2434"/>
      <c r="D2434"/>
      <c r="AL2434">
        <f t="shared" ref="AL2434:AL2497" si="266">O2434+P2434+Q2434+R2434+S2434+T2434+U2434+V2434</f>
        <v>0</v>
      </c>
      <c r="AQ2434">
        <f t="shared" ref="AQ2434:AQ2497" si="267">+P2434+Q2434+R2434+S2434-BE2434-BQ2434-BW2434+O2434</f>
        <v>0</v>
      </c>
      <c r="AR2434" t="str">
        <f>IFERROR(IF(OR(AP2434=338,AP2434=340,AP2434=341,AP2434=342,AP2434="342A",AP2434="342B"),PorcenRet(AP2434,AT2434,AU2434),INDEX(PORCENTAJEBUSCAR,MATCH(AP2434,CódigoRET,0),4)*1),"")</f>
        <v/>
      </c>
      <c r="AS2434">
        <f t="shared" ref="AS2434:AS2497" si="268">ROUND(IF(AP2434="",0,AQ2434*(AR2434/100)),2)</f>
        <v>0</v>
      </c>
      <c r="BF2434" t="str">
        <f>IFERROR(IF(OR(BD2434=338,BD2434=340,BD2434=341,BD2434=342,BD2434="342A",BD2434="342B"),PorcenRet(BD2434,BH2434,BI2434),INDEX(PORCENTAJEBUSCAR,MATCH(BD2434,CódigoRET,0),4)*1),"")</f>
        <v/>
      </c>
      <c r="BG2434">
        <f t="shared" ref="BG2434:BG2497" si="269">ROUND(IF(BD2434="",0,BE2434*(BF2434/100)),2)</f>
        <v>0</v>
      </c>
      <c r="BO2434">
        <f t="shared" ref="BO2434:BO2497" si="270">IF(MID(F2434,1,2)="41",SUM(O2434:S2434),0)</f>
        <v>0</v>
      </c>
      <c r="CC2434">
        <f t="shared" ref="CC2434:CC2497" si="271">O2434+P2434+Q2434+R2434+S2434</f>
        <v>0</v>
      </c>
      <c r="CD2434">
        <f t="shared" ref="CD2434:CD2497" si="272">T2434+U2434</f>
        <v>0</v>
      </c>
      <c r="CG2434">
        <f ca="1">IFERROR(INDIRECT("IVA!X"&amp;MATCH(MID(COMPRAS!C2334,1,2)&amp;MID(COMPRAS!F2334,1,2)&amp;MID(COMPRAS!D2334,1,2),IVA!W:W,0)),"SIN COD.")</f>
        <v>0</v>
      </c>
      <c r="CH2434">
        <f ca="1">IFERROR(INDIRECT("IVA!Y"&amp;MATCH(MID(COMPRAS!C2334,1,2)&amp;MID(COMPRAS!F2334,1,2)&amp;MID(COMPRAS!D2334,1,2),IVA!W:W,0)),"SIN COD.")</f>
        <v>0</v>
      </c>
    </row>
    <row r="2435" spans="1:86" x14ac:dyDescent="0.25">
      <c r="A2435"/>
      <c r="B2435"/>
      <c r="D2435"/>
      <c r="AL2435">
        <f t="shared" si="266"/>
        <v>0</v>
      </c>
      <c r="AQ2435">
        <f t="shared" si="267"/>
        <v>0</v>
      </c>
      <c r="AR2435" t="str">
        <f>IFERROR(IF(OR(AP2435=338,AP2435=340,AP2435=341,AP2435=342,AP2435="342A",AP2435="342B"),PorcenRet(AP2435,AT2435,AU2435),INDEX(PORCENTAJEBUSCAR,MATCH(AP2435,CódigoRET,0),4)*1),"")</f>
        <v/>
      </c>
      <c r="AS2435">
        <f t="shared" si="268"/>
        <v>0</v>
      </c>
      <c r="BF2435" t="str">
        <f>IFERROR(IF(OR(BD2435=338,BD2435=340,BD2435=341,BD2435=342,BD2435="342A",BD2435="342B"),PorcenRet(BD2435,BH2435,BI2435),INDEX(PORCENTAJEBUSCAR,MATCH(BD2435,CódigoRET,0),4)*1),"")</f>
        <v/>
      </c>
      <c r="BG2435">
        <f t="shared" si="269"/>
        <v>0</v>
      </c>
      <c r="BO2435">
        <f t="shared" si="270"/>
        <v>0</v>
      </c>
      <c r="CC2435">
        <f t="shared" si="271"/>
        <v>0</v>
      </c>
      <c r="CD2435">
        <f t="shared" si="272"/>
        <v>0</v>
      </c>
      <c r="CG2435">
        <f ca="1">IFERROR(INDIRECT("IVA!X"&amp;MATCH(MID(COMPRAS!C2335,1,2)&amp;MID(COMPRAS!F2335,1,2)&amp;MID(COMPRAS!D2335,1,2),IVA!W:W,0)),"SIN COD.")</f>
        <v>0</v>
      </c>
      <c r="CH2435">
        <f ca="1">IFERROR(INDIRECT("IVA!Y"&amp;MATCH(MID(COMPRAS!C2335,1,2)&amp;MID(COMPRAS!F2335,1,2)&amp;MID(COMPRAS!D2335,1,2),IVA!W:W,0)),"SIN COD.")</f>
        <v>0</v>
      </c>
    </row>
    <row r="2436" spans="1:86" x14ac:dyDescent="0.25">
      <c r="A2436"/>
      <c r="B2436"/>
      <c r="D2436"/>
      <c r="AL2436">
        <f t="shared" si="266"/>
        <v>0</v>
      </c>
      <c r="AQ2436">
        <f t="shared" si="267"/>
        <v>0</v>
      </c>
      <c r="AR2436" t="str">
        <f>IFERROR(IF(OR(AP2436=338,AP2436=340,AP2436=341,AP2436=342,AP2436="342A",AP2436="342B"),PorcenRet(AP2436,AT2436,AU2436),INDEX(PORCENTAJEBUSCAR,MATCH(AP2436,CódigoRET,0),4)*1),"")</f>
        <v/>
      </c>
      <c r="AS2436">
        <f t="shared" si="268"/>
        <v>0</v>
      </c>
      <c r="BF2436" t="str">
        <f>IFERROR(IF(OR(BD2436=338,BD2436=340,BD2436=341,BD2436=342,BD2436="342A",BD2436="342B"),PorcenRet(BD2436,BH2436,BI2436),INDEX(PORCENTAJEBUSCAR,MATCH(BD2436,CódigoRET,0),4)*1),"")</f>
        <v/>
      </c>
      <c r="BG2436">
        <f t="shared" si="269"/>
        <v>0</v>
      </c>
      <c r="BO2436">
        <f t="shared" si="270"/>
        <v>0</v>
      </c>
      <c r="CC2436">
        <f t="shared" si="271"/>
        <v>0</v>
      </c>
      <c r="CD2436">
        <f t="shared" si="272"/>
        <v>0</v>
      </c>
      <c r="CG2436">
        <f ca="1">IFERROR(INDIRECT("IVA!X"&amp;MATCH(MID(COMPRAS!C2336,1,2)&amp;MID(COMPRAS!F2336,1,2)&amp;MID(COMPRAS!D2336,1,2),IVA!W:W,0)),"SIN COD.")</f>
        <v>0</v>
      </c>
      <c r="CH2436">
        <f ca="1">IFERROR(INDIRECT("IVA!Y"&amp;MATCH(MID(COMPRAS!C2336,1,2)&amp;MID(COMPRAS!F2336,1,2)&amp;MID(COMPRAS!D2336,1,2),IVA!W:W,0)),"SIN COD.")</f>
        <v>0</v>
      </c>
    </row>
    <row r="2437" spans="1:86" x14ac:dyDescent="0.25">
      <c r="A2437"/>
      <c r="B2437"/>
      <c r="D2437"/>
      <c r="AL2437">
        <f t="shared" si="266"/>
        <v>0</v>
      </c>
      <c r="AQ2437">
        <f t="shared" si="267"/>
        <v>0</v>
      </c>
      <c r="AR2437" t="str">
        <f>IFERROR(IF(OR(AP2437=338,AP2437=340,AP2437=341,AP2437=342,AP2437="342A",AP2437="342B"),PorcenRet(AP2437,AT2437,AU2437),INDEX(PORCENTAJEBUSCAR,MATCH(AP2437,CódigoRET,0),4)*1),"")</f>
        <v/>
      </c>
      <c r="AS2437">
        <f t="shared" si="268"/>
        <v>0</v>
      </c>
      <c r="BF2437" t="str">
        <f>IFERROR(IF(OR(BD2437=338,BD2437=340,BD2437=341,BD2437=342,BD2437="342A",BD2437="342B"),PorcenRet(BD2437,BH2437,BI2437),INDEX(PORCENTAJEBUSCAR,MATCH(BD2437,CódigoRET,0),4)*1),"")</f>
        <v/>
      </c>
      <c r="BG2437">
        <f t="shared" si="269"/>
        <v>0</v>
      </c>
      <c r="BO2437">
        <f t="shared" si="270"/>
        <v>0</v>
      </c>
      <c r="CC2437">
        <f t="shared" si="271"/>
        <v>0</v>
      </c>
      <c r="CD2437">
        <f t="shared" si="272"/>
        <v>0</v>
      </c>
      <c r="CG2437">
        <f ca="1">IFERROR(INDIRECT("IVA!X"&amp;MATCH(MID(COMPRAS!C2337,1,2)&amp;MID(COMPRAS!F2337,1,2)&amp;MID(COMPRAS!D2337,1,2),IVA!W:W,0)),"SIN COD.")</f>
        <v>0</v>
      </c>
      <c r="CH2437">
        <f ca="1">IFERROR(INDIRECT("IVA!Y"&amp;MATCH(MID(COMPRAS!C2337,1,2)&amp;MID(COMPRAS!F2337,1,2)&amp;MID(COMPRAS!D2337,1,2),IVA!W:W,0)),"SIN COD.")</f>
        <v>0</v>
      </c>
    </row>
    <row r="2438" spans="1:86" x14ac:dyDescent="0.25">
      <c r="A2438"/>
      <c r="B2438"/>
      <c r="D2438"/>
      <c r="AL2438">
        <f t="shared" si="266"/>
        <v>0</v>
      </c>
      <c r="AQ2438">
        <f t="shared" si="267"/>
        <v>0</v>
      </c>
      <c r="AR2438" t="str">
        <f>IFERROR(IF(OR(AP2438=338,AP2438=340,AP2438=341,AP2438=342,AP2438="342A",AP2438="342B"),PorcenRet(AP2438,AT2438,AU2438),INDEX(PORCENTAJEBUSCAR,MATCH(AP2438,CódigoRET,0),4)*1),"")</f>
        <v/>
      </c>
      <c r="AS2438">
        <f t="shared" si="268"/>
        <v>0</v>
      </c>
      <c r="BF2438" t="str">
        <f>IFERROR(IF(OR(BD2438=338,BD2438=340,BD2438=341,BD2438=342,BD2438="342A",BD2438="342B"),PorcenRet(BD2438,BH2438,BI2438),INDEX(PORCENTAJEBUSCAR,MATCH(BD2438,CódigoRET,0),4)*1),"")</f>
        <v/>
      </c>
      <c r="BG2438">
        <f t="shared" si="269"/>
        <v>0</v>
      </c>
      <c r="BO2438">
        <f t="shared" si="270"/>
        <v>0</v>
      </c>
      <c r="CC2438">
        <f t="shared" si="271"/>
        <v>0</v>
      </c>
      <c r="CD2438">
        <f t="shared" si="272"/>
        <v>0</v>
      </c>
      <c r="CG2438">
        <f ca="1">IFERROR(INDIRECT("IVA!X"&amp;MATCH(MID(COMPRAS!C2338,1,2)&amp;MID(COMPRAS!F2338,1,2)&amp;MID(COMPRAS!D2338,1,2),IVA!W:W,0)),"SIN COD.")</f>
        <v>0</v>
      </c>
      <c r="CH2438">
        <f ca="1">IFERROR(INDIRECT("IVA!Y"&amp;MATCH(MID(COMPRAS!C2338,1,2)&amp;MID(COMPRAS!F2338,1,2)&amp;MID(COMPRAS!D2338,1,2),IVA!W:W,0)),"SIN COD.")</f>
        <v>0</v>
      </c>
    </row>
    <row r="2439" spans="1:86" x14ac:dyDescent="0.25">
      <c r="A2439"/>
      <c r="B2439"/>
      <c r="D2439"/>
      <c r="AL2439">
        <f t="shared" si="266"/>
        <v>0</v>
      </c>
      <c r="AQ2439">
        <f t="shared" si="267"/>
        <v>0</v>
      </c>
      <c r="AR2439" t="str">
        <f>IFERROR(IF(OR(AP2439=338,AP2439=340,AP2439=341,AP2439=342,AP2439="342A",AP2439="342B"),PorcenRet(AP2439,AT2439,AU2439),INDEX(PORCENTAJEBUSCAR,MATCH(AP2439,CódigoRET,0),4)*1),"")</f>
        <v/>
      </c>
      <c r="AS2439">
        <f t="shared" si="268"/>
        <v>0</v>
      </c>
      <c r="BF2439" t="str">
        <f>IFERROR(IF(OR(BD2439=338,BD2439=340,BD2439=341,BD2439=342,BD2439="342A",BD2439="342B"),PorcenRet(BD2439,BH2439,BI2439),INDEX(PORCENTAJEBUSCAR,MATCH(BD2439,CódigoRET,0),4)*1),"")</f>
        <v/>
      </c>
      <c r="BG2439">
        <f t="shared" si="269"/>
        <v>0</v>
      </c>
      <c r="BO2439">
        <f t="shared" si="270"/>
        <v>0</v>
      </c>
      <c r="CC2439">
        <f t="shared" si="271"/>
        <v>0</v>
      </c>
      <c r="CD2439">
        <f t="shared" si="272"/>
        <v>0</v>
      </c>
      <c r="CG2439">
        <f ca="1">IFERROR(INDIRECT("IVA!X"&amp;MATCH(MID(COMPRAS!C2339,1,2)&amp;MID(COMPRAS!F2339,1,2)&amp;MID(COMPRAS!D2339,1,2),IVA!W:W,0)),"SIN COD.")</f>
        <v>0</v>
      </c>
      <c r="CH2439">
        <f ca="1">IFERROR(INDIRECT("IVA!Y"&amp;MATCH(MID(COMPRAS!C2339,1,2)&amp;MID(COMPRAS!F2339,1,2)&amp;MID(COMPRAS!D2339,1,2),IVA!W:W,0)),"SIN COD.")</f>
        <v>0</v>
      </c>
    </row>
    <row r="2440" spans="1:86" x14ac:dyDescent="0.25">
      <c r="A2440"/>
      <c r="B2440"/>
      <c r="D2440"/>
      <c r="AL2440">
        <f t="shared" si="266"/>
        <v>0</v>
      </c>
      <c r="AQ2440">
        <f t="shared" si="267"/>
        <v>0</v>
      </c>
      <c r="AR2440" t="str">
        <f>IFERROR(IF(OR(AP2440=338,AP2440=340,AP2440=341,AP2440=342,AP2440="342A",AP2440="342B"),PorcenRet(AP2440,AT2440,AU2440),INDEX(PORCENTAJEBUSCAR,MATCH(AP2440,CódigoRET,0),4)*1),"")</f>
        <v/>
      </c>
      <c r="AS2440">
        <f t="shared" si="268"/>
        <v>0</v>
      </c>
      <c r="BF2440" t="str">
        <f>IFERROR(IF(OR(BD2440=338,BD2440=340,BD2440=341,BD2440=342,BD2440="342A",BD2440="342B"),PorcenRet(BD2440,BH2440,BI2440),INDEX(PORCENTAJEBUSCAR,MATCH(BD2440,CódigoRET,0),4)*1),"")</f>
        <v/>
      </c>
      <c r="BG2440">
        <f t="shared" si="269"/>
        <v>0</v>
      </c>
      <c r="BO2440">
        <f t="shared" si="270"/>
        <v>0</v>
      </c>
      <c r="CC2440">
        <f t="shared" si="271"/>
        <v>0</v>
      </c>
      <c r="CD2440">
        <f t="shared" si="272"/>
        <v>0</v>
      </c>
      <c r="CG2440">
        <f ca="1">IFERROR(INDIRECT("IVA!X"&amp;MATCH(MID(COMPRAS!C2340,1,2)&amp;MID(COMPRAS!F2340,1,2)&amp;MID(COMPRAS!D2340,1,2),IVA!W:W,0)),"SIN COD.")</f>
        <v>0</v>
      </c>
      <c r="CH2440">
        <f ca="1">IFERROR(INDIRECT("IVA!Y"&amp;MATCH(MID(COMPRAS!C2340,1,2)&amp;MID(COMPRAS!F2340,1,2)&amp;MID(COMPRAS!D2340,1,2),IVA!W:W,0)),"SIN COD.")</f>
        <v>0</v>
      </c>
    </row>
    <row r="2441" spans="1:86" x14ac:dyDescent="0.25">
      <c r="A2441"/>
      <c r="B2441"/>
      <c r="D2441"/>
      <c r="AL2441">
        <f t="shared" si="266"/>
        <v>0</v>
      </c>
      <c r="AQ2441">
        <f t="shared" si="267"/>
        <v>0</v>
      </c>
      <c r="AR2441" t="str">
        <f>IFERROR(IF(OR(AP2441=338,AP2441=340,AP2441=341,AP2441=342,AP2441="342A",AP2441="342B"),PorcenRet(AP2441,AT2441,AU2441),INDEX(PORCENTAJEBUSCAR,MATCH(AP2441,CódigoRET,0),4)*1),"")</f>
        <v/>
      </c>
      <c r="AS2441">
        <f t="shared" si="268"/>
        <v>0</v>
      </c>
      <c r="BF2441" t="str">
        <f>IFERROR(IF(OR(BD2441=338,BD2441=340,BD2441=341,BD2441=342,BD2441="342A",BD2441="342B"),PorcenRet(BD2441,BH2441,BI2441),INDEX(PORCENTAJEBUSCAR,MATCH(BD2441,CódigoRET,0),4)*1),"")</f>
        <v/>
      </c>
      <c r="BG2441">
        <f t="shared" si="269"/>
        <v>0</v>
      </c>
      <c r="BO2441">
        <f t="shared" si="270"/>
        <v>0</v>
      </c>
      <c r="CC2441">
        <f t="shared" si="271"/>
        <v>0</v>
      </c>
      <c r="CD2441">
        <f t="shared" si="272"/>
        <v>0</v>
      </c>
      <c r="CG2441">
        <f ca="1">IFERROR(INDIRECT("IVA!X"&amp;MATCH(MID(COMPRAS!C2341,1,2)&amp;MID(COMPRAS!F2341,1,2)&amp;MID(COMPRAS!D2341,1,2),IVA!W:W,0)),"SIN COD.")</f>
        <v>0</v>
      </c>
      <c r="CH2441">
        <f ca="1">IFERROR(INDIRECT("IVA!Y"&amp;MATCH(MID(COMPRAS!C2341,1,2)&amp;MID(COMPRAS!F2341,1,2)&amp;MID(COMPRAS!D2341,1,2),IVA!W:W,0)),"SIN COD.")</f>
        <v>0</v>
      </c>
    </row>
    <row r="2442" spans="1:86" x14ac:dyDescent="0.25">
      <c r="A2442"/>
      <c r="B2442"/>
      <c r="D2442"/>
      <c r="AL2442">
        <f t="shared" si="266"/>
        <v>0</v>
      </c>
      <c r="AQ2442">
        <f t="shared" si="267"/>
        <v>0</v>
      </c>
      <c r="AR2442" t="str">
        <f>IFERROR(IF(OR(AP2442=338,AP2442=340,AP2442=341,AP2442=342,AP2442="342A",AP2442="342B"),PorcenRet(AP2442,AT2442,AU2442),INDEX(PORCENTAJEBUSCAR,MATCH(AP2442,CódigoRET,0),4)*1),"")</f>
        <v/>
      </c>
      <c r="AS2442">
        <f t="shared" si="268"/>
        <v>0</v>
      </c>
      <c r="BF2442" t="str">
        <f>IFERROR(IF(OR(BD2442=338,BD2442=340,BD2442=341,BD2442=342,BD2442="342A",BD2442="342B"),PorcenRet(BD2442,BH2442,BI2442),INDEX(PORCENTAJEBUSCAR,MATCH(BD2442,CódigoRET,0),4)*1),"")</f>
        <v/>
      </c>
      <c r="BG2442">
        <f t="shared" si="269"/>
        <v>0</v>
      </c>
      <c r="BO2442">
        <f t="shared" si="270"/>
        <v>0</v>
      </c>
      <c r="CC2442">
        <f t="shared" si="271"/>
        <v>0</v>
      </c>
      <c r="CD2442">
        <f t="shared" si="272"/>
        <v>0</v>
      </c>
      <c r="CG2442">
        <f ca="1">IFERROR(INDIRECT("IVA!X"&amp;MATCH(MID(COMPRAS!C2342,1,2)&amp;MID(COMPRAS!F2342,1,2)&amp;MID(COMPRAS!D2342,1,2),IVA!W:W,0)),"SIN COD.")</f>
        <v>0</v>
      </c>
      <c r="CH2442">
        <f ca="1">IFERROR(INDIRECT("IVA!Y"&amp;MATCH(MID(COMPRAS!C2342,1,2)&amp;MID(COMPRAS!F2342,1,2)&amp;MID(COMPRAS!D2342,1,2),IVA!W:W,0)),"SIN COD.")</f>
        <v>0</v>
      </c>
    </row>
    <row r="2443" spans="1:86" x14ac:dyDescent="0.25">
      <c r="A2443"/>
      <c r="B2443"/>
      <c r="D2443"/>
      <c r="AL2443">
        <f t="shared" si="266"/>
        <v>0</v>
      </c>
      <c r="AQ2443">
        <f t="shared" si="267"/>
        <v>0</v>
      </c>
      <c r="AR2443" t="str">
        <f>IFERROR(IF(OR(AP2443=338,AP2443=340,AP2443=341,AP2443=342,AP2443="342A",AP2443="342B"),PorcenRet(AP2443,AT2443,AU2443),INDEX(PORCENTAJEBUSCAR,MATCH(AP2443,CódigoRET,0),4)*1),"")</f>
        <v/>
      </c>
      <c r="AS2443">
        <f t="shared" si="268"/>
        <v>0</v>
      </c>
      <c r="BF2443" t="str">
        <f>IFERROR(IF(OR(BD2443=338,BD2443=340,BD2443=341,BD2443=342,BD2443="342A",BD2443="342B"),PorcenRet(BD2443,BH2443,BI2443),INDEX(PORCENTAJEBUSCAR,MATCH(BD2443,CódigoRET,0),4)*1),"")</f>
        <v/>
      </c>
      <c r="BG2443">
        <f t="shared" si="269"/>
        <v>0</v>
      </c>
      <c r="BO2443">
        <f t="shared" si="270"/>
        <v>0</v>
      </c>
      <c r="CC2443">
        <f t="shared" si="271"/>
        <v>0</v>
      </c>
      <c r="CD2443">
        <f t="shared" si="272"/>
        <v>0</v>
      </c>
      <c r="CG2443">
        <f ca="1">IFERROR(INDIRECT("IVA!X"&amp;MATCH(MID(COMPRAS!C2343,1,2)&amp;MID(COMPRAS!F2343,1,2)&amp;MID(COMPRAS!D2343,1,2),IVA!W:W,0)),"SIN COD.")</f>
        <v>0</v>
      </c>
      <c r="CH2443">
        <f ca="1">IFERROR(INDIRECT("IVA!Y"&amp;MATCH(MID(COMPRAS!C2343,1,2)&amp;MID(COMPRAS!F2343,1,2)&amp;MID(COMPRAS!D2343,1,2),IVA!W:W,0)),"SIN COD.")</f>
        <v>0</v>
      </c>
    </row>
    <row r="2444" spans="1:86" x14ac:dyDescent="0.25">
      <c r="A2444"/>
      <c r="B2444"/>
      <c r="D2444"/>
      <c r="AL2444">
        <f t="shared" si="266"/>
        <v>0</v>
      </c>
      <c r="AQ2444">
        <f t="shared" si="267"/>
        <v>0</v>
      </c>
      <c r="AR2444" t="str">
        <f>IFERROR(IF(OR(AP2444=338,AP2444=340,AP2444=341,AP2444=342,AP2444="342A",AP2444="342B"),PorcenRet(AP2444,AT2444,AU2444),INDEX(PORCENTAJEBUSCAR,MATCH(AP2444,CódigoRET,0),4)*1),"")</f>
        <v/>
      </c>
      <c r="AS2444">
        <f t="shared" si="268"/>
        <v>0</v>
      </c>
      <c r="BF2444" t="str">
        <f>IFERROR(IF(OR(BD2444=338,BD2444=340,BD2444=341,BD2444=342,BD2444="342A",BD2444="342B"),PorcenRet(BD2444,BH2444,BI2444),INDEX(PORCENTAJEBUSCAR,MATCH(BD2444,CódigoRET,0),4)*1),"")</f>
        <v/>
      </c>
      <c r="BG2444">
        <f t="shared" si="269"/>
        <v>0</v>
      </c>
      <c r="BO2444">
        <f t="shared" si="270"/>
        <v>0</v>
      </c>
      <c r="CC2444">
        <f t="shared" si="271"/>
        <v>0</v>
      </c>
      <c r="CD2444">
        <f t="shared" si="272"/>
        <v>0</v>
      </c>
      <c r="CG2444">
        <f ca="1">IFERROR(INDIRECT("IVA!X"&amp;MATCH(MID(COMPRAS!C2344,1,2)&amp;MID(COMPRAS!F2344,1,2)&amp;MID(COMPRAS!D2344,1,2),IVA!W:W,0)),"SIN COD.")</f>
        <v>0</v>
      </c>
      <c r="CH2444">
        <f ca="1">IFERROR(INDIRECT("IVA!Y"&amp;MATCH(MID(COMPRAS!C2344,1,2)&amp;MID(COMPRAS!F2344,1,2)&amp;MID(COMPRAS!D2344,1,2),IVA!W:W,0)),"SIN COD.")</f>
        <v>0</v>
      </c>
    </row>
    <row r="2445" spans="1:86" x14ac:dyDescent="0.25">
      <c r="A2445"/>
      <c r="B2445"/>
      <c r="D2445"/>
      <c r="AL2445">
        <f t="shared" si="266"/>
        <v>0</v>
      </c>
      <c r="AQ2445">
        <f t="shared" si="267"/>
        <v>0</v>
      </c>
      <c r="AR2445" t="str">
        <f>IFERROR(IF(OR(AP2445=338,AP2445=340,AP2445=341,AP2445=342,AP2445="342A",AP2445="342B"),PorcenRet(AP2445,AT2445,AU2445),INDEX(PORCENTAJEBUSCAR,MATCH(AP2445,CódigoRET,0),4)*1),"")</f>
        <v/>
      </c>
      <c r="AS2445">
        <f t="shared" si="268"/>
        <v>0</v>
      </c>
      <c r="BF2445" t="str">
        <f>IFERROR(IF(OR(BD2445=338,BD2445=340,BD2445=341,BD2445=342,BD2445="342A",BD2445="342B"),PorcenRet(BD2445,BH2445,BI2445),INDEX(PORCENTAJEBUSCAR,MATCH(BD2445,CódigoRET,0),4)*1),"")</f>
        <v/>
      </c>
      <c r="BG2445">
        <f t="shared" si="269"/>
        <v>0</v>
      </c>
      <c r="BO2445">
        <f t="shared" si="270"/>
        <v>0</v>
      </c>
      <c r="CC2445">
        <f t="shared" si="271"/>
        <v>0</v>
      </c>
      <c r="CD2445">
        <f t="shared" si="272"/>
        <v>0</v>
      </c>
      <c r="CG2445">
        <f ca="1">IFERROR(INDIRECT("IVA!X"&amp;MATCH(MID(COMPRAS!C2345,1,2)&amp;MID(COMPRAS!F2345,1,2)&amp;MID(COMPRAS!D2345,1,2),IVA!W:W,0)),"SIN COD.")</f>
        <v>0</v>
      </c>
      <c r="CH2445">
        <f ca="1">IFERROR(INDIRECT("IVA!Y"&amp;MATCH(MID(COMPRAS!C2345,1,2)&amp;MID(COMPRAS!F2345,1,2)&amp;MID(COMPRAS!D2345,1,2),IVA!W:W,0)),"SIN COD.")</f>
        <v>0</v>
      </c>
    </row>
    <row r="2446" spans="1:86" x14ac:dyDescent="0.25">
      <c r="A2446"/>
      <c r="B2446"/>
      <c r="D2446"/>
      <c r="AL2446">
        <f t="shared" si="266"/>
        <v>0</v>
      </c>
      <c r="AQ2446">
        <f t="shared" si="267"/>
        <v>0</v>
      </c>
      <c r="AR2446" t="str">
        <f>IFERROR(IF(OR(AP2446=338,AP2446=340,AP2446=341,AP2446=342,AP2446="342A",AP2446="342B"),PorcenRet(AP2446,AT2446,AU2446),INDEX(PORCENTAJEBUSCAR,MATCH(AP2446,CódigoRET,0),4)*1),"")</f>
        <v/>
      </c>
      <c r="AS2446">
        <f t="shared" si="268"/>
        <v>0</v>
      </c>
      <c r="BF2446" t="str">
        <f>IFERROR(IF(OR(BD2446=338,BD2446=340,BD2446=341,BD2446=342,BD2446="342A",BD2446="342B"),PorcenRet(BD2446,BH2446,BI2446),INDEX(PORCENTAJEBUSCAR,MATCH(BD2446,CódigoRET,0),4)*1),"")</f>
        <v/>
      </c>
      <c r="BG2446">
        <f t="shared" si="269"/>
        <v>0</v>
      </c>
      <c r="BO2446">
        <f t="shared" si="270"/>
        <v>0</v>
      </c>
      <c r="CC2446">
        <f t="shared" si="271"/>
        <v>0</v>
      </c>
      <c r="CD2446">
        <f t="shared" si="272"/>
        <v>0</v>
      </c>
      <c r="CG2446">
        <f ca="1">IFERROR(INDIRECT("IVA!X"&amp;MATCH(MID(COMPRAS!C2346,1,2)&amp;MID(COMPRAS!F2346,1,2)&amp;MID(COMPRAS!D2346,1,2),IVA!W:W,0)),"SIN COD.")</f>
        <v>0</v>
      </c>
      <c r="CH2446">
        <f ca="1">IFERROR(INDIRECT("IVA!Y"&amp;MATCH(MID(COMPRAS!C2346,1,2)&amp;MID(COMPRAS!F2346,1,2)&amp;MID(COMPRAS!D2346,1,2),IVA!W:W,0)),"SIN COD.")</f>
        <v>0</v>
      </c>
    </row>
    <row r="2447" spans="1:86" x14ac:dyDescent="0.25">
      <c r="A2447"/>
      <c r="B2447"/>
      <c r="D2447"/>
      <c r="AL2447">
        <f t="shared" si="266"/>
        <v>0</v>
      </c>
      <c r="AQ2447">
        <f t="shared" si="267"/>
        <v>0</v>
      </c>
      <c r="AR2447" t="str">
        <f>IFERROR(IF(OR(AP2447=338,AP2447=340,AP2447=341,AP2447=342,AP2447="342A",AP2447="342B"),PorcenRet(AP2447,AT2447,AU2447),INDEX(PORCENTAJEBUSCAR,MATCH(AP2447,CódigoRET,0),4)*1),"")</f>
        <v/>
      </c>
      <c r="AS2447">
        <f t="shared" si="268"/>
        <v>0</v>
      </c>
      <c r="BF2447" t="str">
        <f>IFERROR(IF(OR(BD2447=338,BD2447=340,BD2447=341,BD2447=342,BD2447="342A",BD2447="342B"),PorcenRet(BD2447,BH2447,BI2447),INDEX(PORCENTAJEBUSCAR,MATCH(BD2447,CódigoRET,0),4)*1),"")</f>
        <v/>
      </c>
      <c r="BG2447">
        <f t="shared" si="269"/>
        <v>0</v>
      </c>
      <c r="BO2447">
        <f t="shared" si="270"/>
        <v>0</v>
      </c>
      <c r="CC2447">
        <f t="shared" si="271"/>
        <v>0</v>
      </c>
      <c r="CD2447">
        <f t="shared" si="272"/>
        <v>0</v>
      </c>
      <c r="CG2447">
        <f ca="1">IFERROR(INDIRECT("IVA!X"&amp;MATCH(MID(COMPRAS!C2347,1,2)&amp;MID(COMPRAS!F2347,1,2)&amp;MID(COMPRAS!D2347,1,2),IVA!W:W,0)),"SIN COD.")</f>
        <v>0</v>
      </c>
      <c r="CH2447">
        <f ca="1">IFERROR(INDIRECT("IVA!Y"&amp;MATCH(MID(COMPRAS!C2347,1,2)&amp;MID(COMPRAS!F2347,1,2)&amp;MID(COMPRAS!D2347,1,2),IVA!W:W,0)),"SIN COD.")</f>
        <v>0</v>
      </c>
    </row>
    <row r="2448" spans="1:86" x14ac:dyDescent="0.25">
      <c r="A2448"/>
      <c r="B2448"/>
      <c r="D2448"/>
      <c r="AL2448">
        <f t="shared" si="266"/>
        <v>0</v>
      </c>
      <c r="AQ2448">
        <f t="shared" si="267"/>
        <v>0</v>
      </c>
      <c r="AR2448" t="str">
        <f>IFERROR(IF(OR(AP2448=338,AP2448=340,AP2448=341,AP2448=342,AP2448="342A",AP2448="342B"),PorcenRet(AP2448,AT2448,AU2448),INDEX(PORCENTAJEBUSCAR,MATCH(AP2448,CódigoRET,0),4)*1),"")</f>
        <v/>
      </c>
      <c r="AS2448">
        <f t="shared" si="268"/>
        <v>0</v>
      </c>
      <c r="BF2448" t="str">
        <f>IFERROR(IF(OR(BD2448=338,BD2448=340,BD2448=341,BD2448=342,BD2448="342A",BD2448="342B"),PorcenRet(BD2448,BH2448,BI2448),INDEX(PORCENTAJEBUSCAR,MATCH(BD2448,CódigoRET,0),4)*1),"")</f>
        <v/>
      </c>
      <c r="BG2448">
        <f t="shared" si="269"/>
        <v>0</v>
      </c>
      <c r="BO2448">
        <f t="shared" si="270"/>
        <v>0</v>
      </c>
      <c r="CC2448">
        <f t="shared" si="271"/>
        <v>0</v>
      </c>
      <c r="CD2448">
        <f t="shared" si="272"/>
        <v>0</v>
      </c>
      <c r="CG2448">
        <f ca="1">IFERROR(INDIRECT("IVA!X"&amp;MATCH(MID(COMPRAS!C2348,1,2)&amp;MID(COMPRAS!F2348,1,2)&amp;MID(COMPRAS!D2348,1,2),IVA!W:W,0)),"SIN COD.")</f>
        <v>0</v>
      </c>
      <c r="CH2448">
        <f ca="1">IFERROR(INDIRECT("IVA!Y"&amp;MATCH(MID(COMPRAS!C2348,1,2)&amp;MID(COMPRAS!F2348,1,2)&amp;MID(COMPRAS!D2348,1,2),IVA!W:W,0)),"SIN COD.")</f>
        <v>0</v>
      </c>
    </row>
    <row r="2449" spans="1:86" x14ac:dyDescent="0.25">
      <c r="A2449"/>
      <c r="B2449"/>
      <c r="D2449"/>
      <c r="AL2449">
        <f t="shared" si="266"/>
        <v>0</v>
      </c>
      <c r="AQ2449">
        <f t="shared" si="267"/>
        <v>0</v>
      </c>
      <c r="AR2449" t="str">
        <f>IFERROR(IF(OR(AP2449=338,AP2449=340,AP2449=341,AP2449=342,AP2449="342A",AP2449="342B"),PorcenRet(AP2449,AT2449,AU2449),INDEX(PORCENTAJEBUSCAR,MATCH(AP2449,CódigoRET,0),4)*1),"")</f>
        <v/>
      </c>
      <c r="AS2449">
        <f t="shared" si="268"/>
        <v>0</v>
      </c>
      <c r="BF2449" t="str">
        <f>IFERROR(IF(OR(BD2449=338,BD2449=340,BD2449=341,BD2449=342,BD2449="342A",BD2449="342B"),PorcenRet(BD2449,BH2449,BI2449),INDEX(PORCENTAJEBUSCAR,MATCH(BD2449,CódigoRET,0),4)*1),"")</f>
        <v/>
      </c>
      <c r="BG2449">
        <f t="shared" si="269"/>
        <v>0</v>
      </c>
      <c r="BO2449">
        <f t="shared" si="270"/>
        <v>0</v>
      </c>
      <c r="CC2449">
        <f t="shared" si="271"/>
        <v>0</v>
      </c>
      <c r="CD2449">
        <f t="shared" si="272"/>
        <v>0</v>
      </c>
      <c r="CG2449">
        <f ca="1">IFERROR(INDIRECT("IVA!X"&amp;MATCH(MID(COMPRAS!C2349,1,2)&amp;MID(COMPRAS!F2349,1,2)&amp;MID(COMPRAS!D2349,1,2),IVA!W:W,0)),"SIN COD.")</f>
        <v>0</v>
      </c>
      <c r="CH2449">
        <f ca="1">IFERROR(INDIRECT("IVA!Y"&amp;MATCH(MID(COMPRAS!C2349,1,2)&amp;MID(COMPRAS!F2349,1,2)&amp;MID(COMPRAS!D2349,1,2),IVA!W:W,0)),"SIN COD.")</f>
        <v>0</v>
      </c>
    </row>
    <row r="2450" spans="1:86" x14ac:dyDescent="0.25">
      <c r="A2450"/>
      <c r="B2450"/>
      <c r="D2450"/>
      <c r="AL2450">
        <f t="shared" si="266"/>
        <v>0</v>
      </c>
      <c r="AQ2450">
        <f t="shared" si="267"/>
        <v>0</v>
      </c>
      <c r="AR2450" t="str">
        <f>IFERROR(IF(OR(AP2450=338,AP2450=340,AP2450=341,AP2450=342,AP2450="342A",AP2450="342B"),PorcenRet(AP2450,AT2450,AU2450),INDEX(PORCENTAJEBUSCAR,MATCH(AP2450,CódigoRET,0),4)*1),"")</f>
        <v/>
      </c>
      <c r="AS2450">
        <f t="shared" si="268"/>
        <v>0</v>
      </c>
      <c r="BF2450" t="str">
        <f>IFERROR(IF(OR(BD2450=338,BD2450=340,BD2450=341,BD2450=342,BD2450="342A",BD2450="342B"),PorcenRet(BD2450,BH2450,BI2450),INDEX(PORCENTAJEBUSCAR,MATCH(BD2450,CódigoRET,0),4)*1),"")</f>
        <v/>
      </c>
      <c r="BG2450">
        <f t="shared" si="269"/>
        <v>0</v>
      </c>
      <c r="BO2450">
        <f t="shared" si="270"/>
        <v>0</v>
      </c>
      <c r="CC2450">
        <f t="shared" si="271"/>
        <v>0</v>
      </c>
      <c r="CD2450">
        <f t="shared" si="272"/>
        <v>0</v>
      </c>
      <c r="CG2450">
        <f ca="1">IFERROR(INDIRECT("IVA!X"&amp;MATCH(MID(COMPRAS!C2350,1,2)&amp;MID(COMPRAS!F2350,1,2)&amp;MID(COMPRAS!D2350,1,2),IVA!W:W,0)),"SIN COD.")</f>
        <v>0</v>
      </c>
      <c r="CH2450">
        <f ca="1">IFERROR(INDIRECT("IVA!Y"&amp;MATCH(MID(COMPRAS!C2350,1,2)&amp;MID(COMPRAS!F2350,1,2)&amp;MID(COMPRAS!D2350,1,2),IVA!W:W,0)),"SIN COD.")</f>
        <v>0</v>
      </c>
    </row>
    <row r="2451" spans="1:86" x14ac:dyDescent="0.25">
      <c r="A2451"/>
      <c r="B2451"/>
      <c r="D2451"/>
      <c r="AL2451">
        <f t="shared" si="266"/>
        <v>0</v>
      </c>
      <c r="AQ2451">
        <f t="shared" si="267"/>
        <v>0</v>
      </c>
      <c r="AR2451" t="str">
        <f>IFERROR(IF(OR(AP2451=338,AP2451=340,AP2451=341,AP2451=342,AP2451="342A",AP2451="342B"),PorcenRet(AP2451,AT2451,AU2451),INDEX(PORCENTAJEBUSCAR,MATCH(AP2451,CódigoRET,0),4)*1),"")</f>
        <v/>
      </c>
      <c r="AS2451">
        <f t="shared" si="268"/>
        <v>0</v>
      </c>
      <c r="BF2451" t="str">
        <f>IFERROR(IF(OR(BD2451=338,BD2451=340,BD2451=341,BD2451=342,BD2451="342A",BD2451="342B"),PorcenRet(BD2451,BH2451,BI2451),INDEX(PORCENTAJEBUSCAR,MATCH(BD2451,CódigoRET,0),4)*1),"")</f>
        <v/>
      </c>
      <c r="BG2451">
        <f t="shared" si="269"/>
        <v>0</v>
      </c>
      <c r="BO2451">
        <f t="shared" si="270"/>
        <v>0</v>
      </c>
      <c r="CC2451">
        <f t="shared" si="271"/>
        <v>0</v>
      </c>
      <c r="CD2451">
        <f t="shared" si="272"/>
        <v>0</v>
      </c>
      <c r="CG2451">
        <f ca="1">IFERROR(INDIRECT("IVA!X"&amp;MATCH(MID(COMPRAS!C2351,1,2)&amp;MID(COMPRAS!F2351,1,2)&amp;MID(COMPRAS!D2351,1,2),IVA!W:W,0)),"SIN COD.")</f>
        <v>0</v>
      </c>
      <c r="CH2451">
        <f ca="1">IFERROR(INDIRECT("IVA!Y"&amp;MATCH(MID(COMPRAS!C2351,1,2)&amp;MID(COMPRAS!F2351,1,2)&amp;MID(COMPRAS!D2351,1,2),IVA!W:W,0)),"SIN COD.")</f>
        <v>0</v>
      </c>
    </row>
    <row r="2452" spans="1:86" x14ac:dyDescent="0.25">
      <c r="A2452"/>
      <c r="B2452"/>
      <c r="D2452"/>
      <c r="AL2452">
        <f t="shared" si="266"/>
        <v>0</v>
      </c>
      <c r="AQ2452">
        <f t="shared" si="267"/>
        <v>0</v>
      </c>
      <c r="AR2452" t="str">
        <f>IFERROR(IF(OR(AP2452=338,AP2452=340,AP2452=341,AP2452=342,AP2452="342A",AP2452="342B"),PorcenRet(AP2452,AT2452,AU2452),INDEX(PORCENTAJEBUSCAR,MATCH(AP2452,CódigoRET,0),4)*1),"")</f>
        <v/>
      </c>
      <c r="AS2452">
        <f t="shared" si="268"/>
        <v>0</v>
      </c>
      <c r="BF2452" t="str">
        <f>IFERROR(IF(OR(BD2452=338,BD2452=340,BD2452=341,BD2452=342,BD2452="342A",BD2452="342B"),PorcenRet(BD2452,BH2452,BI2452),INDEX(PORCENTAJEBUSCAR,MATCH(BD2452,CódigoRET,0),4)*1),"")</f>
        <v/>
      </c>
      <c r="BG2452">
        <f t="shared" si="269"/>
        <v>0</v>
      </c>
      <c r="BO2452">
        <f t="shared" si="270"/>
        <v>0</v>
      </c>
      <c r="CC2452">
        <f t="shared" si="271"/>
        <v>0</v>
      </c>
      <c r="CD2452">
        <f t="shared" si="272"/>
        <v>0</v>
      </c>
      <c r="CG2452">
        <f ca="1">IFERROR(INDIRECT("IVA!X"&amp;MATCH(MID(COMPRAS!C2352,1,2)&amp;MID(COMPRAS!F2352,1,2)&amp;MID(COMPRAS!D2352,1,2),IVA!W:W,0)),"SIN COD.")</f>
        <v>0</v>
      </c>
      <c r="CH2452">
        <f ca="1">IFERROR(INDIRECT("IVA!Y"&amp;MATCH(MID(COMPRAS!C2352,1,2)&amp;MID(COMPRAS!F2352,1,2)&amp;MID(COMPRAS!D2352,1,2),IVA!W:W,0)),"SIN COD.")</f>
        <v>0</v>
      </c>
    </row>
    <row r="2453" spans="1:86" x14ac:dyDescent="0.25">
      <c r="A2453"/>
      <c r="B2453"/>
      <c r="D2453"/>
      <c r="AL2453">
        <f t="shared" si="266"/>
        <v>0</v>
      </c>
      <c r="AQ2453">
        <f t="shared" si="267"/>
        <v>0</v>
      </c>
      <c r="AR2453" t="str">
        <f>IFERROR(IF(OR(AP2453=338,AP2453=340,AP2453=341,AP2453=342,AP2453="342A",AP2453="342B"),PorcenRet(AP2453,AT2453,AU2453),INDEX(PORCENTAJEBUSCAR,MATCH(AP2453,CódigoRET,0),4)*1),"")</f>
        <v/>
      </c>
      <c r="AS2453">
        <f t="shared" si="268"/>
        <v>0</v>
      </c>
      <c r="BF2453" t="str">
        <f>IFERROR(IF(OR(BD2453=338,BD2453=340,BD2453=341,BD2453=342,BD2453="342A",BD2453="342B"),PorcenRet(BD2453,BH2453,BI2453),INDEX(PORCENTAJEBUSCAR,MATCH(BD2453,CódigoRET,0),4)*1),"")</f>
        <v/>
      </c>
      <c r="BG2453">
        <f t="shared" si="269"/>
        <v>0</v>
      </c>
      <c r="BO2453">
        <f t="shared" si="270"/>
        <v>0</v>
      </c>
      <c r="CC2453">
        <f t="shared" si="271"/>
        <v>0</v>
      </c>
      <c r="CD2453">
        <f t="shared" si="272"/>
        <v>0</v>
      </c>
      <c r="CG2453">
        <f ca="1">IFERROR(INDIRECT("IVA!X"&amp;MATCH(MID(COMPRAS!C2353,1,2)&amp;MID(COMPRAS!F2353,1,2)&amp;MID(COMPRAS!D2353,1,2),IVA!W:W,0)),"SIN COD.")</f>
        <v>0</v>
      </c>
      <c r="CH2453">
        <f ca="1">IFERROR(INDIRECT("IVA!Y"&amp;MATCH(MID(COMPRAS!C2353,1,2)&amp;MID(COMPRAS!F2353,1,2)&amp;MID(COMPRAS!D2353,1,2),IVA!W:W,0)),"SIN COD.")</f>
        <v>0</v>
      </c>
    </row>
    <row r="2454" spans="1:86" x14ac:dyDescent="0.25">
      <c r="A2454"/>
      <c r="B2454"/>
      <c r="D2454"/>
      <c r="AL2454">
        <f t="shared" si="266"/>
        <v>0</v>
      </c>
      <c r="AQ2454">
        <f t="shared" si="267"/>
        <v>0</v>
      </c>
      <c r="AR2454" t="str">
        <f>IFERROR(IF(OR(AP2454=338,AP2454=340,AP2454=341,AP2454=342,AP2454="342A",AP2454="342B"),PorcenRet(AP2454,AT2454,AU2454),INDEX(PORCENTAJEBUSCAR,MATCH(AP2454,CódigoRET,0),4)*1),"")</f>
        <v/>
      </c>
      <c r="AS2454">
        <f t="shared" si="268"/>
        <v>0</v>
      </c>
      <c r="BF2454" t="str">
        <f>IFERROR(IF(OR(BD2454=338,BD2454=340,BD2454=341,BD2454=342,BD2454="342A",BD2454="342B"),PorcenRet(BD2454,BH2454,BI2454),INDEX(PORCENTAJEBUSCAR,MATCH(BD2454,CódigoRET,0),4)*1),"")</f>
        <v/>
      </c>
      <c r="BG2454">
        <f t="shared" si="269"/>
        <v>0</v>
      </c>
      <c r="BO2454">
        <f t="shared" si="270"/>
        <v>0</v>
      </c>
      <c r="CC2454">
        <f t="shared" si="271"/>
        <v>0</v>
      </c>
      <c r="CD2454">
        <f t="shared" si="272"/>
        <v>0</v>
      </c>
      <c r="CG2454">
        <f ca="1">IFERROR(INDIRECT("IVA!X"&amp;MATCH(MID(COMPRAS!C2354,1,2)&amp;MID(COMPRAS!F2354,1,2)&amp;MID(COMPRAS!D2354,1,2),IVA!W:W,0)),"SIN COD.")</f>
        <v>0</v>
      </c>
      <c r="CH2454">
        <f ca="1">IFERROR(INDIRECT("IVA!Y"&amp;MATCH(MID(COMPRAS!C2354,1,2)&amp;MID(COMPRAS!F2354,1,2)&amp;MID(COMPRAS!D2354,1,2),IVA!W:W,0)),"SIN COD.")</f>
        <v>0</v>
      </c>
    </row>
    <row r="2455" spans="1:86" x14ac:dyDescent="0.25">
      <c r="A2455"/>
      <c r="B2455"/>
      <c r="D2455"/>
      <c r="AL2455">
        <f t="shared" si="266"/>
        <v>0</v>
      </c>
      <c r="AQ2455">
        <f t="shared" si="267"/>
        <v>0</v>
      </c>
      <c r="AR2455" t="str">
        <f>IFERROR(IF(OR(AP2455=338,AP2455=340,AP2455=341,AP2455=342,AP2455="342A",AP2455="342B"),PorcenRet(AP2455,AT2455,AU2455),INDEX(PORCENTAJEBUSCAR,MATCH(AP2455,CódigoRET,0),4)*1),"")</f>
        <v/>
      </c>
      <c r="AS2455">
        <f t="shared" si="268"/>
        <v>0</v>
      </c>
      <c r="BF2455" t="str">
        <f>IFERROR(IF(OR(BD2455=338,BD2455=340,BD2455=341,BD2455=342,BD2455="342A",BD2455="342B"),PorcenRet(BD2455,BH2455,BI2455),INDEX(PORCENTAJEBUSCAR,MATCH(BD2455,CódigoRET,0),4)*1),"")</f>
        <v/>
      </c>
      <c r="BG2455">
        <f t="shared" si="269"/>
        <v>0</v>
      </c>
      <c r="BO2455">
        <f t="shared" si="270"/>
        <v>0</v>
      </c>
      <c r="CC2455">
        <f t="shared" si="271"/>
        <v>0</v>
      </c>
      <c r="CD2455">
        <f t="shared" si="272"/>
        <v>0</v>
      </c>
      <c r="CG2455">
        <f ca="1">IFERROR(INDIRECT("IVA!X"&amp;MATCH(MID(COMPRAS!C2355,1,2)&amp;MID(COMPRAS!F2355,1,2)&amp;MID(COMPRAS!D2355,1,2),IVA!W:W,0)),"SIN COD.")</f>
        <v>0</v>
      </c>
      <c r="CH2455">
        <f ca="1">IFERROR(INDIRECT("IVA!Y"&amp;MATCH(MID(COMPRAS!C2355,1,2)&amp;MID(COMPRAS!F2355,1,2)&amp;MID(COMPRAS!D2355,1,2),IVA!W:W,0)),"SIN COD.")</f>
        <v>0</v>
      </c>
    </row>
    <row r="2456" spans="1:86" x14ac:dyDescent="0.25">
      <c r="A2456"/>
      <c r="B2456"/>
      <c r="D2456"/>
      <c r="AL2456">
        <f t="shared" si="266"/>
        <v>0</v>
      </c>
      <c r="AQ2456">
        <f t="shared" si="267"/>
        <v>0</v>
      </c>
      <c r="AR2456" t="str">
        <f>IFERROR(IF(OR(AP2456=338,AP2456=340,AP2456=341,AP2456=342,AP2456="342A",AP2456="342B"),PorcenRet(AP2456,AT2456,AU2456),INDEX(PORCENTAJEBUSCAR,MATCH(AP2456,CódigoRET,0),4)*1),"")</f>
        <v/>
      </c>
      <c r="AS2456">
        <f t="shared" si="268"/>
        <v>0</v>
      </c>
      <c r="BF2456" t="str">
        <f>IFERROR(IF(OR(BD2456=338,BD2456=340,BD2456=341,BD2456=342,BD2456="342A",BD2456="342B"),PorcenRet(BD2456,BH2456,BI2456),INDEX(PORCENTAJEBUSCAR,MATCH(BD2456,CódigoRET,0),4)*1),"")</f>
        <v/>
      </c>
      <c r="BG2456">
        <f t="shared" si="269"/>
        <v>0</v>
      </c>
      <c r="BO2456">
        <f t="shared" si="270"/>
        <v>0</v>
      </c>
      <c r="CC2456">
        <f t="shared" si="271"/>
        <v>0</v>
      </c>
      <c r="CD2456">
        <f t="shared" si="272"/>
        <v>0</v>
      </c>
      <c r="CG2456">
        <f ca="1">IFERROR(INDIRECT("IVA!X"&amp;MATCH(MID(COMPRAS!C2356,1,2)&amp;MID(COMPRAS!F2356,1,2)&amp;MID(COMPRAS!D2356,1,2),IVA!W:W,0)),"SIN COD.")</f>
        <v>0</v>
      </c>
      <c r="CH2456">
        <f ca="1">IFERROR(INDIRECT("IVA!Y"&amp;MATCH(MID(COMPRAS!C2356,1,2)&amp;MID(COMPRAS!F2356,1,2)&amp;MID(COMPRAS!D2356,1,2),IVA!W:W,0)),"SIN COD.")</f>
        <v>0</v>
      </c>
    </row>
    <row r="2457" spans="1:86" x14ac:dyDescent="0.25">
      <c r="A2457"/>
      <c r="B2457"/>
      <c r="D2457"/>
      <c r="AL2457">
        <f t="shared" si="266"/>
        <v>0</v>
      </c>
      <c r="AQ2457">
        <f t="shared" si="267"/>
        <v>0</v>
      </c>
      <c r="AR2457" t="str">
        <f>IFERROR(IF(OR(AP2457=338,AP2457=340,AP2457=341,AP2457=342,AP2457="342A",AP2457="342B"),PorcenRet(AP2457,AT2457,AU2457),INDEX(PORCENTAJEBUSCAR,MATCH(AP2457,CódigoRET,0),4)*1),"")</f>
        <v/>
      </c>
      <c r="AS2457">
        <f t="shared" si="268"/>
        <v>0</v>
      </c>
      <c r="BF2457" t="str">
        <f>IFERROR(IF(OR(BD2457=338,BD2457=340,BD2457=341,BD2457=342,BD2457="342A",BD2457="342B"),PorcenRet(BD2457,BH2457,BI2457),INDEX(PORCENTAJEBUSCAR,MATCH(BD2457,CódigoRET,0),4)*1),"")</f>
        <v/>
      </c>
      <c r="BG2457">
        <f t="shared" si="269"/>
        <v>0</v>
      </c>
      <c r="BO2457">
        <f t="shared" si="270"/>
        <v>0</v>
      </c>
      <c r="CC2457">
        <f t="shared" si="271"/>
        <v>0</v>
      </c>
      <c r="CD2457">
        <f t="shared" si="272"/>
        <v>0</v>
      </c>
      <c r="CG2457">
        <f ca="1">IFERROR(INDIRECT("IVA!X"&amp;MATCH(MID(COMPRAS!C2357,1,2)&amp;MID(COMPRAS!F2357,1,2)&amp;MID(COMPRAS!D2357,1,2),IVA!W:W,0)),"SIN COD.")</f>
        <v>0</v>
      </c>
      <c r="CH2457">
        <f ca="1">IFERROR(INDIRECT("IVA!Y"&amp;MATCH(MID(COMPRAS!C2357,1,2)&amp;MID(COMPRAS!F2357,1,2)&amp;MID(COMPRAS!D2357,1,2),IVA!W:W,0)),"SIN COD.")</f>
        <v>0</v>
      </c>
    </row>
    <row r="2458" spans="1:86" x14ac:dyDescent="0.25">
      <c r="A2458"/>
      <c r="B2458"/>
      <c r="D2458"/>
      <c r="AL2458">
        <f t="shared" si="266"/>
        <v>0</v>
      </c>
      <c r="AQ2458">
        <f t="shared" si="267"/>
        <v>0</v>
      </c>
      <c r="AR2458" t="str">
        <f>IFERROR(IF(OR(AP2458=338,AP2458=340,AP2458=341,AP2458=342,AP2458="342A",AP2458="342B"),PorcenRet(AP2458,AT2458,AU2458),INDEX(PORCENTAJEBUSCAR,MATCH(AP2458,CódigoRET,0),4)*1),"")</f>
        <v/>
      </c>
      <c r="AS2458">
        <f t="shared" si="268"/>
        <v>0</v>
      </c>
      <c r="BF2458" t="str">
        <f>IFERROR(IF(OR(BD2458=338,BD2458=340,BD2458=341,BD2458=342,BD2458="342A",BD2458="342B"),PorcenRet(BD2458,BH2458,BI2458),INDEX(PORCENTAJEBUSCAR,MATCH(BD2458,CódigoRET,0),4)*1),"")</f>
        <v/>
      </c>
      <c r="BG2458">
        <f t="shared" si="269"/>
        <v>0</v>
      </c>
      <c r="BO2458">
        <f t="shared" si="270"/>
        <v>0</v>
      </c>
      <c r="CC2458">
        <f t="shared" si="271"/>
        <v>0</v>
      </c>
      <c r="CD2458">
        <f t="shared" si="272"/>
        <v>0</v>
      </c>
      <c r="CG2458">
        <f ca="1">IFERROR(INDIRECT("IVA!X"&amp;MATCH(MID(COMPRAS!C2358,1,2)&amp;MID(COMPRAS!F2358,1,2)&amp;MID(COMPRAS!D2358,1,2),IVA!W:W,0)),"SIN COD.")</f>
        <v>0</v>
      </c>
      <c r="CH2458">
        <f ca="1">IFERROR(INDIRECT("IVA!Y"&amp;MATCH(MID(COMPRAS!C2358,1,2)&amp;MID(COMPRAS!F2358,1,2)&amp;MID(COMPRAS!D2358,1,2),IVA!W:W,0)),"SIN COD.")</f>
        <v>0</v>
      </c>
    </row>
    <row r="2459" spans="1:86" x14ac:dyDescent="0.25">
      <c r="A2459"/>
      <c r="B2459"/>
      <c r="D2459"/>
      <c r="AL2459">
        <f t="shared" si="266"/>
        <v>0</v>
      </c>
      <c r="AQ2459">
        <f t="shared" si="267"/>
        <v>0</v>
      </c>
      <c r="AR2459" t="str">
        <f>IFERROR(IF(OR(AP2459=338,AP2459=340,AP2459=341,AP2459=342,AP2459="342A",AP2459="342B"),PorcenRet(AP2459,AT2459,AU2459),INDEX(PORCENTAJEBUSCAR,MATCH(AP2459,CódigoRET,0),4)*1),"")</f>
        <v/>
      </c>
      <c r="AS2459">
        <f t="shared" si="268"/>
        <v>0</v>
      </c>
      <c r="BF2459" t="str">
        <f>IFERROR(IF(OR(BD2459=338,BD2459=340,BD2459=341,BD2459=342,BD2459="342A",BD2459="342B"),PorcenRet(BD2459,BH2459,BI2459),INDEX(PORCENTAJEBUSCAR,MATCH(BD2459,CódigoRET,0),4)*1),"")</f>
        <v/>
      </c>
      <c r="BG2459">
        <f t="shared" si="269"/>
        <v>0</v>
      </c>
      <c r="BO2459">
        <f t="shared" si="270"/>
        <v>0</v>
      </c>
      <c r="CC2459">
        <f t="shared" si="271"/>
        <v>0</v>
      </c>
      <c r="CD2459">
        <f t="shared" si="272"/>
        <v>0</v>
      </c>
      <c r="CG2459">
        <f ca="1">IFERROR(INDIRECT("IVA!X"&amp;MATCH(MID(COMPRAS!C2359,1,2)&amp;MID(COMPRAS!F2359,1,2)&amp;MID(COMPRAS!D2359,1,2),IVA!W:W,0)),"SIN COD.")</f>
        <v>0</v>
      </c>
      <c r="CH2459">
        <f ca="1">IFERROR(INDIRECT("IVA!Y"&amp;MATCH(MID(COMPRAS!C2359,1,2)&amp;MID(COMPRAS!F2359,1,2)&amp;MID(COMPRAS!D2359,1,2),IVA!W:W,0)),"SIN COD.")</f>
        <v>0</v>
      </c>
    </row>
    <row r="2460" spans="1:86" x14ac:dyDescent="0.25">
      <c r="A2460"/>
      <c r="B2460"/>
      <c r="D2460"/>
      <c r="AL2460">
        <f t="shared" si="266"/>
        <v>0</v>
      </c>
      <c r="AQ2460">
        <f t="shared" si="267"/>
        <v>0</v>
      </c>
      <c r="AR2460" t="str">
        <f>IFERROR(IF(OR(AP2460=338,AP2460=340,AP2460=341,AP2460=342,AP2460="342A",AP2460="342B"),PorcenRet(AP2460,AT2460,AU2460),INDEX(PORCENTAJEBUSCAR,MATCH(AP2460,CódigoRET,0),4)*1),"")</f>
        <v/>
      </c>
      <c r="AS2460">
        <f t="shared" si="268"/>
        <v>0</v>
      </c>
      <c r="BF2460" t="str">
        <f>IFERROR(IF(OR(BD2460=338,BD2460=340,BD2460=341,BD2460=342,BD2460="342A",BD2460="342B"),PorcenRet(BD2460,BH2460,BI2460),INDEX(PORCENTAJEBUSCAR,MATCH(BD2460,CódigoRET,0),4)*1),"")</f>
        <v/>
      </c>
      <c r="BG2460">
        <f t="shared" si="269"/>
        <v>0</v>
      </c>
      <c r="BO2460">
        <f t="shared" si="270"/>
        <v>0</v>
      </c>
      <c r="CC2460">
        <f t="shared" si="271"/>
        <v>0</v>
      </c>
      <c r="CD2460">
        <f t="shared" si="272"/>
        <v>0</v>
      </c>
      <c r="CG2460">
        <f ca="1">IFERROR(INDIRECT("IVA!X"&amp;MATCH(MID(COMPRAS!C2360,1,2)&amp;MID(COMPRAS!F2360,1,2)&amp;MID(COMPRAS!D2360,1,2),IVA!W:W,0)),"SIN COD.")</f>
        <v>0</v>
      </c>
      <c r="CH2460">
        <f ca="1">IFERROR(INDIRECT("IVA!Y"&amp;MATCH(MID(COMPRAS!C2360,1,2)&amp;MID(COMPRAS!F2360,1,2)&amp;MID(COMPRAS!D2360,1,2),IVA!W:W,0)),"SIN COD.")</f>
        <v>0</v>
      </c>
    </row>
    <row r="2461" spans="1:86" x14ac:dyDescent="0.25">
      <c r="A2461"/>
      <c r="B2461"/>
      <c r="D2461"/>
      <c r="AL2461">
        <f t="shared" si="266"/>
        <v>0</v>
      </c>
      <c r="AQ2461">
        <f t="shared" si="267"/>
        <v>0</v>
      </c>
      <c r="AR2461" t="str">
        <f>IFERROR(IF(OR(AP2461=338,AP2461=340,AP2461=341,AP2461=342,AP2461="342A",AP2461="342B"),PorcenRet(AP2461,AT2461,AU2461),INDEX(PORCENTAJEBUSCAR,MATCH(AP2461,CódigoRET,0),4)*1),"")</f>
        <v/>
      </c>
      <c r="AS2461">
        <f t="shared" si="268"/>
        <v>0</v>
      </c>
      <c r="BF2461" t="str">
        <f>IFERROR(IF(OR(BD2461=338,BD2461=340,BD2461=341,BD2461=342,BD2461="342A",BD2461="342B"),PorcenRet(BD2461,BH2461,BI2461),INDEX(PORCENTAJEBUSCAR,MATCH(BD2461,CódigoRET,0),4)*1),"")</f>
        <v/>
      </c>
      <c r="BG2461">
        <f t="shared" si="269"/>
        <v>0</v>
      </c>
      <c r="BO2461">
        <f t="shared" si="270"/>
        <v>0</v>
      </c>
      <c r="CC2461">
        <f t="shared" si="271"/>
        <v>0</v>
      </c>
      <c r="CD2461">
        <f t="shared" si="272"/>
        <v>0</v>
      </c>
      <c r="CG2461">
        <f ca="1">IFERROR(INDIRECT("IVA!X"&amp;MATCH(MID(COMPRAS!C2361,1,2)&amp;MID(COMPRAS!F2361,1,2)&amp;MID(COMPRAS!D2361,1,2),IVA!W:W,0)),"SIN COD.")</f>
        <v>0</v>
      </c>
      <c r="CH2461">
        <f ca="1">IFERROR(INDIRECT("IVA!Y"&amp;MATCH(MID(COMPRAS!C2361,1,2)&amp;MID(COMPRAS!F2361,1,2)&amp;MID(COMPRAS!D2361,1,2),IVA!W:W,0)),"SIN COD.")</f>
        <v>0</v>
      </c>
    </row>
    <row r="2462" spans="1:86" x14ac:dyDescent="0.25">
      <c r="A2462"/>
      <c r="B2462"/>
      <c r="D2462"/>
      <c r="AL2462">
        <f t="shared" si="266"/>
        <v>0</v>
      </c>
      <c r="AQ2462">
        <f t="shared" si="267"/>
        <v>0</v>
      </c>
      <c r="AR2462" t="str">
        <f>IFERROR(IF(OR(AP2462=338,AP2462=340,AP2462=341,AP2462=342,AP2462="342A",AP2462="342B"),PorcenRet(AP2462,AT2462,AU2462),INDEX(PORCENTAJEBUSCAR,MATCH(AP2462,CódigoRET,0),4)*1),"")</f>
        <v/>
      </c>
      <c r="AS2462">
        <f t="shared" si="268"/>
        <v>0</v>
      </c>
      <c r="BF2462" t="str">
        <f>IFERROR(IF(OR(BD2462=338,BD2462=340,BD2462=341,BD2462=342,BD2462="342A",BD2462="342B"),PorcenRet(BD2462,BH2462,BI2462),INDEX(PORCENTAJEBUSCAR,MATCH(BD2462,CódigoRET,0),4)*1),"")</f>
        <v/>
      </c>
      <c r="BG2462">
        <f t="shared" si="269"/>
        <v>0</v>
      </c>
      <c r="BO2462">
        <f t="shared" si="270"/>
        <v>0</v>
      </c>
      <c r="CC2462">
        <f t="shared" si="271"/>
        <v>0</v>
      </c>
      <c r="CD2462">
        <f t="shared" si="272"/>
        <v>0</v>
      </c>
      <c r="CG2462">
        <f ca="1">IFERROR(INDIRECT("IVA!X"&amp;MATCH(MID(COMPRAS!C2362,1,2)&amp;MID(COMPRAS!F2362,1,2)&amp;MID(COMPRAS!D2362,1,2),IVA!W:W,0)),"SIN COD.")</f>
        <v>0</v>
      </c>
      <c r="CH2462">
        <f ca="1">IFERROR(INDIRECT("IVA!Y"&amp;MATCH(MID(COMPRAS!C2362,1,2)&amp;MID(COMPRAS!F2362,1,2)&amp;MID(COMPRAS!D2362,1,2),IVA!W:W,0)),"SIN COD.")</f>
        <v>0</v>
      </c>
    </row>
    <row r="2463" spans="1:86" x14ac:dyDescent="0.25">
      <c r="A2463"/>
      <c r="B2463"/>
      <c r="D2463"/>
      <c r="AL2463">
        <f t="shared" si="266"/>
        <v>0</v>
      </c>
      <c r="AQ2463">
        <f t="shared" si="267"/>
        <v>0</v>
      </c>
      <c r="AR2463" t="str">
        <f>IFERROR(IF(OR(AP2463=338,AP2463=340,AP2463=341,AP2463=342,AP2463="342A",AP2463="342B"),PorcenRet(AP2463,AT2463,AU2463),INDEX(PORCENTAJEBUSCAR,MATCH(AP2463,CódigoRET,0),4)*1),"")</f>
        <v/>
      </c>
      <c r="AS2463">
        <f t="shared" si="268"/>
        <v>0</v>
      </c>
      <c r="BF2463" t="str">
        <f>IFERROR(IF(OR(BD2463=338,BD2463=340,BD2463=341,BD2463=342,BD2463="342A",BD2463="342B"),PorcenRet(BD2463,BH2463,BI2463),INDEX(PORCENTAJEBUSCAR,MATCH(BD2463,CódigoRET,0),4)*1),"")</f>
        <v/>
      </c>
      <c r="BG2463">
        <f t="shared" si="269"/>
        <v>0</v>
      </c>
      <c r="BO2463">
        <f t="shared" si="270"/>
        <v>0</v>
      </c>
      <c r="CC2463">
        <f t="shared" si="271"/>
        <v>0</v>
      </c>
      <c r="CD2463">
        <f t="shared" si="272"/>
        <v>0</v>
      </c>
      <c r="CG2463">
        <f ca="1">IFERROR(INDIRECT("IVA!X"&amp;MATCH(MID(COMPRAS!C2363,1,2)&amp;MID(COMPRAS!F2363,1,2)&amp;MID(COMPRAS!D2363,1,2),IVA!W:W,0)),"SIN COD.")</f>
        <v>0</v>
      </c>
      <c r="CH2463">
        <f ca="1">IFERROR(INDIRECT("IVA!Y"&amp;MATCH(MID(COMPRAS!C2363,1,2)&amp;MID(COMPRAS!F2363,1,2)&amp;MID(COMPRAS!D2363,1,2),IVA!W:W,0)),"SIN COD.")</f>
        <v>0</v>
      </c>
    </row>
    <row r="2464" spans="1:86" x14ac:dyDescent="0.25">
      <c r="A2464"/>
      <c r="B2464"/>
      <c r="D2464"/>
      <c r="AL2464">
        <f t="shared" si="266"/>
        <v>0</v>
      </c>
      <c r="AQ2464">
        <f t="shared" si="267"/>
        <v>0</v>
      </c>
      <c r="AR2464" t="str">
        <f>IFERROR(IF(OR(AP2464=338,AP2464=340,AP2464=341,AP2464=342,AP2464="342A",AP2464="342B"),PorcenRet(AP2464,AT2464,AU2464),INDEX(PORCENTAJEBUSCAR,MATCH(AP2464,CódigoRET,0),4)*1),"")</f>
        <v/>
      </c>
      <c r="AS2464">
        <f t="shared" si="268"/>
        <v>0</v>
      </c>
      <c r="BF2464" t="str">
        <f>IFERROR(IF(OR(BD2464=338,BD2464=340,BD2464=341,BD2464=342,BD2464="342A",BD2464="342B"),PorcenRet(BD2464,BH2464,BI2464),INDEX(PORCENTAJEBUSCAR,MATCH(BD2464,CódigoRET,0),4)*1),"")</f>
        <v/>
      </c>
      <c r="BG2464">
        <f t="shared" si="269"/>
        <v>0</v>
      </c>
      <c r="BO2464">
        <f t="shared" si="270"/>
        <v>0</v>
      </c>
      <c r="CC2464">
        <f t="shared" si="271"/>
        <v>0</v>
      </c>
      <c r="CD2464">
        <f t="shared" si="272"/>
        <v>0</v>
      </c>
      <c r="CG2464">
        <f ca="1">IFERROR(INDIRECT("IVA!X"&amp;MATCH(MID(COMPRAS!C2364,1,2)&amp;MID(COMPRAS!F2364,1,2)&amp;MID(COMPRAS!D2364,1,2),IVA!W:W,0)),"SIN COD.")</f>
        <v>0</v>
      </c>
      <c r="CH2464">
        <f ca="1">IFERROR(INDIRECT("IVA!Y"&amp;MATCH(MID(COMPRAS!C2364,1,2)&amp;MID(COMPRAS!F2364,1,2)&amp;MID(COMPRAS!D2364,1,2),IVA!W:W,0)),"SIN COD.")</f>
        <v>0</v>
      </c>
    </row>
    <row r="2465" spans="1:86" x14ac:dyDescent="0.25">
      <c r="A2465"/>
      <c r="B2465"/>
      <c r="D2465"/>
      <c r="AL2465">
        <f t="shared" si="266"/>
        <v>0</v>
      </c>
      <c r="AQ2465">
        <f t="shared" si="267"/>
        <v>0</v>
      </c>
      <c r="AR2465" t="str">
        <f>IFERROR(IF(OR(AP2465=338,AP2465=340,AP2465=341,AP2465=342,AP2465="342A",AP2465="342B"),PorcenRet(AP2465,AT2465,AU2465),INDEX(PORCENTAJEBUSCAR,MATCH(AP2465,CódigoRET,0),4)*1),"")</f>
        <v/>
      </c>
      <c r="AS2465">
        <f t="shared" si="268"/>
        <v>0</v>
      </c>
      <c r="BF2465" t="str">
        <f>IFERROR(IF(OR(BD2465=338,BD2465=340,BD2465=341,BD2465=342,BD2465="342A",BD2465="342B"),PorcenRet(BD2465,BH2465,BI2465),INDEX(PORCENTAJEBUSCAR,MATCH(BD2465,CódigoRET,0),4)*1),"")</f>
        <v/>
      </c>
      <c r="BG2465">
        <f t="shared" si="269"/>
        <v>0</v>
      </c>
      <c r="BO2465">
        <f t="shared" si="270"/>
        <v>0</v>
      </c>
      <c r="CC2465">
        <f t="shared" si="271"/>
        <v>0</v>
      </c>
      <c r="CD2465">
        <f t="shared" si="272"/>
        <v>0</v>
      </c>
      <c r="CG2465">
        <f ca="1">IFERROR(INDIRECT("IVA!X"&amp;MATCH(MID(COMPRAS!C2365,1,2)&amp;MID(COMPRAS!F2365,1,2)&amp;MID(COMPRAS!D2365,1,2),IVA!W:W,0)),"SIN COD.")</f>
        <v>0</v>
      </c>
      <c r="CH2465">
        <f ca="1">IFERROR(INDIRECT("IVA!Y"&amp;MATCH(MID(COMPRAS!C2365,1,2)&amp;MID(COMPRAS!F2365,1,2)&amp;MID(COMPRAS!D2365,1,2),IVA!W:W,0)),"SIN COD.")</f>
        <v>0</v>
      </c>
    </row>
    <row r="2466" spans="1:86" x14ac:dyDescent="0.25">
      <c r="A2466"/>
      <c r="B2466"/>
      <c r="D2466"/>
      <c r="AL2466">
        <f t="shared" si="266"/>
        <v>0</v>
      </c>
      <c r="AQ2466">
        <f t="shared" si="267"/>
        <v>0</v>
      </c>
      <c r="AR2466" t="str">
        <f>IFERROR(IF(OR(AP2466=338,AP2466=340,AP2466=341,AP2466=342,AP2466="342A",AP2466="342B"),PorcenRet(AP2466,AT2466,AU2466),INDEX(PORCENTAJEBUSCAR,MATCH(AP2466,CódigoRET,0),4)*1),"")</f>
        <v/>
      </c>
      <c r="AS2466">
        <f t="shared" si="268"/>
        <v>0</v>
      </c>
      <c r="BF2466" t="str">
        <f>IFERROR(IF(OR(BD2466=338,BD2466=340,BD2466=341,BD2466=342,BD2466="342A",BD2466="342B"),PorcenRet(BD2466,BH2466,BI2466),INDEX(PORCENTAJEBUSCAR,MATCH(BD2466,CódigoRET,0),4)*1),"")</f>
        <v/>
      </c>
      <c r="BG2466">
        <f t="shared" si="269"/>
        <v>0</v>
      </c>
      <c r="BO2466">
        <f t="shared" si="270"/>
        <v>0</v>
      </c>
      <c r="CC2466">
        <f t="shared" si="271"/>
        <v>0</v>
      </c>
      <c r="CD2466">
        <f t="shared" si="272"/>
        <v>0</v>
      </c>
      <c r="CG2466">
        <f ca="1">IFERROR(INDIRECT("IVA!X"&amp;MATCH(MID(COMPRAS!C2366,1,2)&amp;MID(COMPRAS!F2366,1,2)&amp;MID(COMPRAS!D2366,1,2),IVA!W:W,0)),"SIN COD.")</f>
        <v>0</v>
      </c>
      <c r="CH2466">
        <f ca="1">IFERROR(INDIRECT("IVA!Y"&amp;MATCH(MID(COMPRAS!C2366,1,2)&amp;MID(COMPRAS!F2366,1,2)&amp;MID(COMPRAS!D2366,1,2),IVA!W:W,0)),"SIN COD.")</f>
        <v>0</v>
      </c>
    </row>
    <row r="2467" spans="1:86" x14ac:dyDescent="0.25">
      <c r="A2467"/>
      <c r="B2467"/>
      <c r="D2467"/>
      <c r="AL2467">
        <f t="shared" si="266"/>
        <v>0</v>
      </c>
      <c r="AQ2467">
        <f t="shared" si="267"/>
        <v>0</v>
      </c>
      <c r="AR2467" t="str">
        <f>IFERROR(IF(OR(AP2467=338,AP2467=340,AP2467=341,AP2467=342,AP2467="342A",AP2467="342B"),PorcenRet(AP2467,AT2467,AU2467),INDEX(PORCENTAJEBUSCAR,MATCH(AP2467,CódigoRET,0),4)*1),"")</f>
        <v/>
      </c>
      <c r="AS2467">
        <f t="shared" si="268"/>
        <v>0</v>
      </c>
      <c r="BF2467" t="str">
        <f>IFERROR(IF(OR(BD2467=338,BD2467=340,BD2467=341,BD2467=342,BD2467="342A",BD2467="342B"),PorcenRet(BD2467,BH2467,BI2467),INDEX(PORCENTAJEBUSCAR,MATCH(BD2467,CódigoRET,0),4)*1),"")</f>
        <v/>
      </c>
      <c r="BG2467">
        <f t="shared" si="269"/>
        <v>0</v>
      </c>
      <c r="BO2467">
        <f t="shared" si="270"/>
        <v>0</v>
      </c>
      <c r="CC2467">
        <f t="shared" si="271"/>
        <v>0</v>
      </c>
      <c r="CD2467">
        <f t="shared" si="272"/>
        <v>0</v>
      </c>
      <c r="CG2467">
        <f ca="1">IFERROR(INDIRECT("IVA!X"&amp;MATCH(MID(COMPRAS!C2367,1,2)&amp;MID(COMPRAS!F2367,1,2)&amp;MID(COMPRAS!D2367,1,2),IVA!W:W,0)),"SIN COD.")</f>
        <v>0</v>
      </c>
      <c r="CH2467">
        <f ca="1">IFERROR(INDIRECT("IVA!Y"&amp;MATCH(MID(COMPRAS!C2367,1,2)&amp;MID(COMPRAS!F2367,1,2)&amp;MID(COMPRAS!D2367,1,2),IVA!W:W,0)),"SIN COD.")</f>
        <v>0</v>
      </c>
    </row>
    <row r="2468" spans="1:86" x14ac:dyDescent="0.25">
      <c r="A2468"/>
      <c r="B2468"/>
      <c r="D2468"/>
      <c r="AL2468">
        <f t="shared" si="266"/>
        <v>0</v>
      </c>
      <c r="AQ2468">
        <f t="shared" si="267"/>
        <v>0</v>
      </c>
      <c r="AR2468" t="str">
        <f>IFERROR(IF(OR(AP2468=338,AP2468=340,AP2468=341,AP2468=342,AP2468="342A",AP2468="342B"),PorcenRet(AP2468,AT2468,AU2468),INDEX(PORCENTAJEBUSCAR,MATCH(AP2468,CódigoRET,0),4)*1),"")</f>
        <v/>
      </c>
      <c r="AS2468">
        <f t="shared" si="268"/>
        <v>0</v>
      </c>
      <c r="BF2468" t="str">
        <f>IFERROR(IF(OR(BD2468=338,BD2468=340,BD2468=341,BD2468=342,BD2468="342A",BD2468="342B"),PorcenRet(BD2468,BH2468,BI2468),INDEX(PORCENTAJEBUSCAR,MATCH(BD2468,CódigoRET,0),4)*1),"")</f>
        <v/>
      </c>
      <c r="BG2468">
        <f t="shared" si="269"/>
        <v>0</v>
      </c>
      <c r="BO2468">
        <f t="shared" si="270"/>
        <v>0</v>
      </c>
      <c r="CC2468">
        <f t="shared" si="271"/>
        <v>0</v>
      </c>
      <c r="CD2468">
        <f t="shared" si="272"/>
        <v>0</v>
      </c>
      <c r="CG2468">
        <f ca="1">IFERROR(INDIRECT("IVA!X"&amp;MATCH(MID(COMPRAS!C2368,1,2)&amp;MID(COMPRAS!F2368,1,2)&amp;MID(COMPRAS!D2368,1,2),IVA!W:W,0)),"SIN COD.")</f>
        <v>0</v>
      </c>
      <c r="CH2468">
        <f ca="1">IFERROR(INDIRECT("IVA!Y"&amp;MATCH(MID(COMPRAS!C2368,1,2)&amp;MID(COMPRAS!F2368,1,2)&amp;MID(COMPRAS!D2368,1,2),IVA!W:W,0)),"SIN COD.")</f>
        <v>0</v>
      </c>
    </row>
    <row r="2469" spans="1:86" x14ac:dyDescent="0.25">
      <c r="A2469"/>
      <c r="B2469"/>
      <c r="D2469"/>
      <c r="AL2469">
        <f t="shared" si="266"/>
        <v>0</v>
      </c>
      <c r="AQ2469">
        <f t="shared" si="267"/>
        <v>0</v>
      </c>
      <c r="AR2469" t="str">
        <f>IFERROR(IF(OR(AP2469=338,AP2469=340,AP2469=341,AP2469=342,AP2469="342A",AP2469="342B"),PorcenRet(AP2469,AT2469,AU2469),INDEX(PORCENTAJEBUSCAR,MATCH(AP2469,CódigoRET,0),4)*1),"")</f>
        <v/>
      </c>
      <c r="AS2469">
        <f t="shared" si="268"/>
        <v>0</v>
      </c>
      <c r="BF2469" t="str">
        <f>IFERROR(IF(OR(BD2469=338,BD2469=340,BD2469=341,BD2469=342,BD2469="342A",BD2469="342B"),PorcenRet(BD2469,BH2469,BI2469),INDEX(PORCENTAJEBUSCAR,MATCH(BD2469,CódigoRET,0),4)*1),"")</f>
        <v/>
      </c>
      <c r="BG2469">
        <f t="shared" si="269"/>
        <v>0</v>
      </c>
      <c r="BO2469">
        <f t="shared" si="270"/>
        <v>0</v>
      </c>
      <c r="CC2469">
        <f t="shared" si="271"/>
        <v>0</v>
      </c>
      <c r="CD2469">
        <f t="shared" si="272"/>
        <v>0</v>
      </c>
      <c r="CG2469">
        <f ca="1">IFERROR(INDIRECT("IVA!X"&amp;MATCH(MID(COMPRAS!C2369,1,2)&amp;MID(COMPRAS!F2369,1,2)&amp;MID(COMPRAS!D2369,1,2),IVA!W:W,0)),"SIN COD.")</f>
        <v>0</v>
      </c>
      <c r="CH2469">
        <f ca="1">IFERROR(INDIRECT("IVA!Y"&amp;MATCH(MID(COMPRAS!C2369,1,2)&amp;MID(COMPRAS!F2369,1,2)&amp;MID(COMPRAS!D2369,1,2),IVA!W:W,0)),"SIN COD.")</f>
        <v>0</v>
      </c>
    </row>
    <row r="2470" spans="1:86" x14ac:dyDescent="0.25">
      <c r="A2470"/>
      <c r="B2470"/>
      <c r="D2470"/>
      <c r="AL2470">
        <f t="shared" si="266"/>
        <v>0</v>
      </c>
      <c r="AQ2470">
        <f t="shared" si="267"/>
        <v>0</v>
      </c>
      <c r="AR2470" t="str">
        <f>IFERROR(IF(OR(AP2470=338,AP2470=340,AP2470=341,AP2470=342,AP2470="342A",AP2470="342B"),PorcenRet(AP2470,AT2470,AU2470),INDEX(PORCENTAJEBUSCAR,MATCH(AP2470,CódigoRET,0),4)*1),"")</f>
        <v/>
      </c>
      <c r="AS2470">
        <f t="shared" si="268"/>
        <v>0</v>
      </c>
      <c r="BF2470" t="str">
        <f>IFERROR(IF(OR(BD2470=338,BD2470=340,BD2470=341,BD2470=342,BD2470="342A",BD2470="342B"),PorcenRet(BD2470,BH2470,BI2470),INDEX(PORCENTAJEBUSCAR,MATCH(BD2470,CódigoRET,0),4)*1),"")</f>
        <v/>
      </c>
      <c r="BG2470">
        <f t="shared" si="269"/>
        <v>0</v>
      </c>
      <c r="BO2470">
        <f t="shared" si="270"/>
        <v>0</v>
      </c>
      <c r="CC2470">
        <f t="shared" si="271"/>
        <v>0</v>
      </c>
      <c r="CD2470">
        <f t="shared" si="272"/>
        <v>0</v>
      </c>
      <c r="CG2470">
        <f ca="1">IFERROR(INDIRECT("IVA!X"&amp;MATCH(MID(COMPRAS!C2370,1,2)&amp;MID(COMPRAS!F2370,1,2)&amp;MID(COMPRAS!D2370,1,2),IVA!W:W,0)),"SIN COD.")</f>
        <v>0</v>
      </c>
      <c r="CH2470">
        <f ca="1">IFERROR(INDIRECT("IVA!Y"&amp;MATCH(MID(COMPRAS!C2370,1,2)&amp;MID(COMPRAS!F2370,1,2)&amp;MID(COMPRAS!D2370,1,2),IVA!W:W,0)),"SIN COD.")</f>
        <v>0</v>
      </c>
    </row>
    <row r="2471" spans="1:86" x14ac:dyDescent="0.25">
      <c r="A2471"/>
      <c r="B2471"/>
      <c r="D2471"/>
      <c r="AL2471">
        <f t="shared" si="266"/>
        <v>0</v>
      </c>
      <c r="AQ2471">
        <f t="shared" si="267"/>
        <v>0</v>
      </c>
      <c r="AR2471" t="str">
        <f>IFERROR(IF(OR(AP2471=338,AP2471=340,AP2471=341,AP2471=342,AP2471="342A",AP2471="342B"),PorcenRet(AP2471,AT2471,AU2471),INDEX(PORCENTAJEBUSCAR,MATCH(AP2471,CódigoRET,0),4)*1),"")</f>
        <v/>
      </c>
      <c r="AS2471">
        <f t="shared" si="268"/>
        <v>0</v>
      </c>
      <c r="BF2471" t="str">
        <f>IFERROR(IF(OR(BD2471=338,BD2471=340,BD2471=341,BD2471=342,BD2471="342A",BD2471="342B"),PorcenRet(BD2471,BH2471,BI2471),INDEX(PORCENTAJEBUSCAR,MATCH(BD2471,CódigoRET,0),4)*1),"")</f>
        <v/>
      </c>
      <c r="BG2471">
        <f t="shared" si="269"/>
        <v>0</v>
      </c>
      <c r="BO2471">
        <f t="shared" si="270"/>
        <v>0</v>
      </c>
      <c r="CC2471">
        <f t="shared" si="271"/>
        <v>0</v>
      </c>
      <c r="CD2471">
        <f t="shared" si="272"/>
        <v>0</v>
      </c>
      <c r="CG2471">
        <f ca="1">IFERROR(INDIRECT("IVA!X"&amp;MATCH(MID(COMPRAS!C2371,1,2)&amp;MID(COMPRAS!F2371,1,2)&amp;MID(COMPRAS!D2371,1,2),IVA!W:W,0)),"SIN COD.")</f>
        <v>0</v>
      </c>
      <c r="CH2471">
        <f ca="1">IFERROR(INDIRECT("IVA!Y"&amp;MATCH(MID(COMPRAS!C2371,1,2)&amp;MID(COMPRAS!F2371,1,2)&amp;MID(COMPRAS!D2371,1,2),IVA!W:W,0)),"SIN COD.")</f>
        <v>0</v>
      </c>
    </row>
    <row r="2472" spans="1:86" x14ac:dyDescent="0.25">
      <c r="A2472"/>
      <c r="B2472"/>
      <c r="D2472"/>
      <c r="AL2472">
        <f t="shared" si="266"/>
        <v>0</v>
      </c>
      <c r="AQ2472">
        <f t="shared" si="267"/>
        <v>0</v>
      </c>
      <c r="AR2472" t="str">
        <f>IFERROR(IF(OR(AP2472=338,AP2472=340,AP2472=341,AP2472=342,AP2472="342A",AP2472="342B"),PorcenRet(AP2472,AT2472,AU2472),INDEX(PORCENTAJEBUSCAR,MATCH(AP2472,CódigoRET,0),4)*1),"")</f>
        <v/>
      </c>
      <c r="AS2472">
        <f t="shared" si="268"/>
        <v>0</v>
      </c>
      <c r="BF2472" t="str">
        <f>IFERROR(IF(OR(BD2472=338,BD2472=340,BD2472=341,BD2472=342,BD2472="342A",BD2472="342B"),PorcenRet(BD2472,BH2472,BI2472),INDEX(PORCENTAJEBUSCAR,MATCH(BD2472,CódigoRET,0),4)*1),"")</f>
        <v/>
      </c>
      <c r="BG2472">
        <f t="shared" si="269"/>
        <v>0</v>
      </c>
      <c r="BO2472">
        <f t="shared" si="270"/>
        <v>0</v>
      </c>
      <c r="CC2472">
        <f t="shared" si="271"/>
        <v>0</v>
      </c>
      <c r="CD2472">
        <f t="shared" si="272"/>
        <v>0</v>
      </c>
      <c r="CG2472">
        <f ca="1">IFERROR(INDIRECT("IVA!X"&amp;MATCH(MID(COMPRAS!C2372,1,2)&amp;MID(COMPRAS!F2372,1,2)&amp;MID(COMPRAS!D2372,1,2),IVA!W:W,0)),"SIN COD.")</f>
        <v>0</v>
      </c>
      <c r="CH2472">
        <f ca="1">IFERROR(INDIRECT("IVA!Y"&amp;MATCH(MID(COMPRAS!C2372,1,2)&amp;MID(COMPRAS!F2372,1,2)&amp;MID(COMPRAS!D2372,1,2),IVA!W:W,0)),"SIN COD.")</f>
        <v>0</v>
      </c>
    </row>
    <row r="2473" spans="1:86" x14ac:dyDescent="0.25">
      <c r="A2473"/>
      <c r="B2473"/>
      <c r="D2473"/>
      <c r="AL2473">
        <f t="shared" si="266"/>
        <v>0</v>
      </c>
      <c r="AQ2473">
        <f t="shared" si="267"/>
        <v>0</v>
      </c>
      <c r="AR2473" t="str">
        <f>IFERROR(IF(OR(AP2473=338,AP2473=340,AP2473=341,AP2473=342,AP2473="342A",AP2473="342B"),PorcenRet(AP2473,AT2473,AU2473),INDEX(PORCENTAJEBUSCAR,MATCH(AP2473,CódigoRET,0),4)*1),"")</f>
        <v/>
      </c>
      <c r="AS2473">
        <f t="shared" si="268"/>
        <v>0</v>
      </c>
      <c r="BF2473" t="str">
        <f>IFERROR(IF(OR(BD2473=338,BD2473=340,BD2473=341,BD2473=342,BD2473="342A",BD2473="342B"),PorcenRet(BD2473,BH2473,BI2473),INDEX(PORCENTAJEBUSCAR,MATCH(BD2473,CódigoRET,0),4)*1),"")</f>
        <v/>
      </c>
      <c r="BG2473">
        <f t="shared" si="269"/>
        <v>0</v>
      </c>
      <c r="BO2473">
        <f t="shared" si="270"/>
        <v>0</v>
      </c>
      <c r="CC2473">
        <f t="shared" si="271"/>
        <v>0</v>
      </c>
      <c r="CD2473">
        <f t="shared" si="272"/>
        <v>0</v>
      </c>
      <c r="CG2473">
        <f ca="1">IFERROR(INDIRECT("IVA!X"&amp;MATCH(MID(COMPRAS!C2373,1,2)&amp;MID(COMPRAS!F2373,1,2)&amp;MID(COMPRAS!D2373,1,2),IVA!W:W,0)),"SIN COD.")</f>
        <v>0</v>
      </c>
      <c r="CH2473">
        <f ca="1">IFERROR(INDIRECT("IVA!Y"&amp;MATCH(MID(COMPRAS!C2373,1,2)&amp;MID(COMPRAS!F2373,1,2)&amp;MID(COMPRAS!D2373,1,2),IVA!W:W,0)),"SIN COD.")</f>
        <v>0</v>
      </c>
    </row>
    <row r="2474" spans="1:86" x14ac:dyDescent="0.25">
      <c r="A2474"/>
      <c r="B2474"/>
      <c r="D2474"/>
      <c r="AL2474">
        <f t="shared" si="266"/>
        <v>0</v>
      </c>
      <c r="AQ2474">
        <f t="shared" si="267"/>
        <v>0</v>
      </c>
      <c r="AR2474" t="str">
        <f>IFERROR(IF(OR(AP2474=338,AP2474=340,AP2474=341,AP2474=342,AP2474="342A",AP2474="342B"),PorcenRet(AP2474,AT2474,AU2474),INDEX(PORCENTAJEBUSCAR,MATCH(AP2474,CódigoRET,0),4)*1),"")</f>
        <v/>
      </c>
      <c r="AS2474">
        <f t="shared" si="268"/>
        <v>0</v>
      </c>
      <c r="BF2474" t="str">
        <f>IFERROR(IF(OR(BD2474=338,BD2474=340,BD2474=341,BD2474=342,BD2474="342A",BD2474="342B"),PorcenRet(BD2474,BH2474,BI2474),INDEX(PORCENTAJEBUSCAR,MATCH(BD2474,CódigoRET,0),4)*1),"")</f>
        <v/>
      </c>
      <c r="BG2474">
        <f t="shared" si="269"/>
        <v>0</v>
      </c>
      <c r="BO2474">
        <f t="shared" si="270"/>
        <v>0</v>
      </c>
      <c r="CC2474">
        <f t="shared" si="271"/>
        <v>0</v>
      </c>
      <c r="CD2474">
        <f t="shared" si="272"/>
        <v>0</v>
      </c>
      <c r="CG2474">
        <f ca="1">IFERROR(INDIRECT("IVA!X"&amp;MATCH(MID(COMPRAS!C2374,1,2)&amp;MID(COMPRAS!F2374,1,2)&amp;MID(COMPRAS!D2374,1,2),IVA!W:W,0)),"SIN COD.")</f>
        <v>0</v>
      </c>
      <c r="CH2474">
        <f ca="1">IFERROR(INDIRECT("IVA!Y"&amp;MATCH(MID(COMPRAS!C2374,1,2)&amp;MID(COMPRAS!F2374,1,2)&amp;MID(COMPRAS!D2374,1,2),IVA!W:W,0)),"SIN COD.")</f>
        <v>0</v>
      </c>
    </row>
    <row r="2475" spans="1:86" x14ac:dyDescent="0.25">
      <c r="A2475"/>
      <c r="B2475"/>
      <c r="D2475"/>
      <c r="AL2475">
        <f t="shared" si="266"/>
        <v>0</v>
      </c>
      <c r="AQ2475">
        <f t="shared" si="267"/>
        <v>0</v>
      </c>
      <c r="AR2475" t="str">
        <f>IFERROR(IF(OR(AP2475=338,AP2475=340,AP2475=341,AP2475=342,AP2475="342A",AP2475="342B"),PorcenRet(AP2475,AT2475,AU2475),INDEX(PORCENTAJEBUSCAR,MATCH(AP2475,CódigoRET,0),4)*1),"")</f>
        <v/>
      </c>
      <c r="AS2475">
        <f t="shared" si="268"/>
        <v>0</v>
      </c>
      <c r="BF2475" t="str">
        <f>IFERROR(IF(OR(BD2475=338,BD2475=340,BD2475=341,BD2475=342,BD2475="342A",BD2475="342B"),PorcenRet(BD2475,BH2475,BI2475),INDEX(PORCENTAJEBUSCAR,MATCH(BD2475,CódigoRET,0),4)*1),"")</f>
        <v/>
      </c>
      <c r="BG2475">
        <f t="shared" si="269"/>
        <v>0</v>
      </c>
      <c r="BO2475">
        <f t="shared" si="270"/>
        <v>0</v>
      </c>
      <c r="CC2475">
        <f t="shared" si="271"/>
        <v>0</v>
      </c>
      <c r="CD2475">
        <f t="shared" si="272"/>
        <v>0</v>
      </c>
      <c r="CG2475">
        <f ca="1">IFERROR(INDIRECT("IVA!X"&amp;MATCH(MID(COMPRAS!C2375,1,2)&amp;MID(COMPRAS!F2375,1,2)&amp;MID(COMPRAS!D2375,1,2),IVA!W:W,0)),"SIN COD.")</f>
        <v>0</v>
      </c>
      <c r="CH2475">
        <f ca="1">IFERROR(INDIRECT("IVA!Y"&amp;MATCH(MID(COMPRAS!C2375,1,2)&amp;MID(COMPRAS!F2375,1,2)&amp;MID(COMPRAS!D2375,1,2),IVA!W:W,0)),"SIN COD.")</f>
        <v>0</v>
      </c>
    </row>
    <row r="2476" spans="1:86" x14ac:dyDescent="0.25">
      <c r="A2476"/>
      <c r="B2476"/>
      <c r="D2476"/>
      <c r="AL2476">
        <f t="shared" si="266"/>
        <v>0</v>
      </c>
      <c r="AQ2476">
        <f t="shared" si="267"/>
        <v>0</v>
      </c>
      <c r="AR2476" t="str">
        <f>IFERROR(IF(OR(AP2476=338,AP2476=340,AP2476=341,AP2476=342,AP2476="342A",AP2476="342B"),PorcenRet(AP2476,AT2476,AU2476),INDEX(PORCENTAJEBUSCAR,MATCH(AP2476,CódigoRET,0),4)*1),"")</f>
        <v/>
      </c>
      <c r="AS2476">
        <f t="shared" si="268"/>
        <v>0</v>
      </c>
      <c r="BF2476" t="str">
        <f>IFERROR(IF(OR(BD2476=338,BD2476=340,BD2476=341,BD2476=342,BD2476="342A",BD2476="342B"),PorcenRet(BD2476,BH2476,BI2476),INDEX(PORCENTAJEBUSCAR,MATCH(BD2476,CódigoRET,0),4)*1),"")</f>
        <v/>
      </c>
      <c r="BG2476">
        <f t="shared" si="269"/>
        <v>0</v>
      </c>
      <c r="BO2476">
        <f t="shared" si="270"/>
        <v>0</v>
      </c>
      <c r="CC2476">
        <f t="shared" si="271"/>
        <v>0</v>
      </c>
      <c r="CD2476">
        <f t="shared" si="272"/>
        <v>0</v>
      </c>
      <c r="CG2476">
        <f ca="1">IFERROR(INDIRECT("IVA!X"&amp;MATCH(MID(COMPRAS!C2376,1,2)&amp;MID(COMPRAS!F2376,1,2)&amp;MID(COMPRAS!D2376,1,2),IVA!W:W,0)),"SIN COD.")</f>
        <v>0</v>
      </c>
      <c r="CH2476">
        <f ca="1">IFERROR(INDIRECT("IVA!Y"&amp;MATCH(MID(COMPRAS!C2376,1,2)&amp;MID(COMPRAS!F2376,1,2)&amp;MID(COMPRAS!D2376,1,2),IVA!W:W,0)),"SIN COD.")</f>
        <v>0</v>
      </c>
    </row>
    <row r="2477" spans="1:86" x14ac:dyDescent="0.25">
      <c r="A2477"/>
      <c r="B2477"/>
      <c r="D2477"/>
      <c r="AL2477">
        <f t="shared" si="266"/>
        <v>0</v>
      </c>
      <c r="AQ2477">
        <f t="shared" si="267"/>
        <v>0</v>
      </c>
      <c r="AR2477" t="str">
        <f>IFERROR(IF(OR(AP2477=338,AP2477=340,AP2477=341,AP2477=342,AP2477="342A",AP2477="342B"),PorcenRet(AP2477,AT2477,AU2477),INDEX(PORCENTAJEBUSCAR,MATCH(AP2477,CódigoRET,0),4)*1),"")</f>
        <v/>
      </c>
      <c r="AS2477">
        <f t="shared" si="268"/>
        <v>0</v>
      </c>
      <c r="BF2477" t="str">
        <f>IFERROR(IF(OR(BD2477=338,BD2477=340,BD2477=341,BD2477=342,BD2477="342A",BD2477="342B"),PorcenRet(BD2477,BH2477,BI2477),INDEX(PORCENTAJEBUSCAR,MATCH(BD2477,CódigoRET,0),4)*1),"")</f>
        <v/>
      </c>
      <c r="BG2477">
        <f t="shared" si="269"/>
        <v>0</v>
      </c>
      <c r="BO2477">
        <f t="shared" si="270"/>
        <v>0</v>
      </c>
      <c r="CC2477">
        <f t="shared" si="271"/>
        <v>0</v>
      </c>
      <c r="CD2477">
        <f t="shared" si="272"/>
        <v>0</v>
      </c>
      <c r="CG2477">
        <f ca="1">IFERROR(INDIRECT("IVA!X"&amp;MATCH(MID(COMPRAS!C2377,1,2)&amp;MID(COMPRAS!F2377,1,2)&amp;MID(COMPRAS!D2377,1,2),IVA!W:W,0)),"SIN COD.")</f>
        <v>0</v>
      </c>
      <c r="CH2477">
        <f ca="1">IFERROR(INDIRECT("IVA!Y"&amp;MATCH(MID(COMPRAS!C2377,1,2)&amp;MID(COMPRAS!F2377,1,2)&amp;MID(COMPRAS!D2377,1,2),IVA!W:W,0)),"SIN COD.")</f>
        <v>0</v>
      </c>
    </row>
    <row r="2478" spans="1:86" x14ac:dyDescent="0.25">
      <c r="A2478"/>
      <c r="B2478"/>
      <c r="D2478"/>
      <c r="AL2478">
        <f t="shared" si="266"/>
        <v>0</v>
      </c>
      <c r="AQ2478">
        <f t="shared" si="267"/>
        <v>0</v>
      </c>
      <c r="AR2478" t="str">
        <f>IFERROR(IF(OR(AP2478=338,AP2478=340,AP2478=341,AP2478=342,AP2478="342A",AP2478="342B"),PorcenRet(AP2478,AT2478,AU2478),INDEX(PORCENTAJEBUSCAR,MATCH(AP2478,CódigoRET,0),4)*1),"")</f>
        <v/>
      </c>
      <c r="AS2478">
        <f t="shared" si="268"/>
        <v>0</v>
      </c>
      <c r="BF2478" t="str">
        <f>IFERROR(IF(OR(BD2478=338,BD2478=340,BD2478=341,BD2478=342,BD2478="342A",BD2478="342B"),PorcenRet(BD2478,BH2478,BI2478),INDEX(PORCENTAJEBUSCAR,MATCH(BD2478,CódigoRET,0),4)*1),"")</f>
        <v/>
      </c>
      <c r="BG2478">
        <f t="shared" si="269"/>
        <v>0</v>
      </c>
      <c r="BO2478">
        <f t="shared" si="270"/>
        <v>0</v>
      </c>
      <c r="CC2478">
        <f t="shared" si="271"/>
        <v>0</v>
      </c>
      <c r="CD2478">
        <f t="shared" si="272"/>
        <v>0</v>
      </c>
      <c r="CG2478">
        <f ca="1">IFERROR(INDIRECT("IVA!X"&amp;MATCH(MID(COMPRAS!C2378,1,2)&amp;MID(COMPRAS!F2378,1,2)&amp;MID(COMPRAS!D2378,1,2),IVA!W:W,0)),"SIN COD.")</f>
        <v>0</v>
      </c>
      <c r="CH2478">
        <f ca="1">IFERROR(INDIRECT("IVA!Y"&amp;MATCH(MID(COMPRAS!C2378,1,2)&amp;MID(COMPRAS!F2378,1,2)&amp;MID(COMPRAS!D2378,1,2),IVA!W:W,0)),"SIN COD.")</f>
        <v>0</v>
      </c>
    </row>
    <row r="2479" spans="1:86" x14ac:dyDescent="0.25">
      <c r="A2479"/>
      <c r="B2479"/>
      <c r="D2479"/>
      <c r="AL2479">
        <f t="shared" si="266"/>
        <v>0</v>
      </c>
      <c r="AQ2479">
        <f t="shared" si="267"/>
        <v>0</v>
      </c>
      <c r="AR2479" t="str">
        <f>IFERROR(IF(OR(AP2479=338,AP2479=340,AP2479=341,AP2479=342,AP2479="342A",AP2479="342B"),PorcenRet(AP2479,AT2479,AU2479),INDEX(PORCENTAJEBUSCAR,MATCH(AP2479,CódigoRET,0),4)*1),"")</f>
        <v/>
      </c>
      <c r="AS2479">
        <f t="shared" si="268"/>
        <v>0</v>
      </c>
      <c r="BF2479" t="str">
        <f>IFERROR(IF(OR(BD2479=338,BD2479=340,BD2479=341,BD2479=342,BD2479="342A",BD2479="342B"),PorcenRet(BD2479,BH2479,BI2479),INDEX(PORCENTAJEBUSCAR,MATCH(BD2479,CódigoRET,0),4)*1),"")</f>
        <v/>
      </c>
      <c r="BG2479">
        <f t="shared" si="269"/>
        <v>0</v>
      </c>
      <c r="BO2479">
        <f t="shared" si="270"/>
        <v>0</v>
      </c>
      <c r="CC2479">
        <f t="shared" si="271"/>
        <v>0</v>
      </c>
      <c r="CD2479">
        <f t="shared" si="272"/>
        <v>0</v>
      </c>
      <c r="CG2479">
        <f ca="1">IFERROR(INDIRECT("IVA!X"&amp;MATCH(MID(COMPRAS!C2379,1,2)&amp;MID(COMPRAS!F2379,1,2)&amp;MID(COMPRAS!D2379,1,2),IVA!W:W,0)),"SIN COD.")</f>
        <v>0</v>
      </c>
      <c r="CH2479">
        <f ca="1">IFERROR(INDIRECT("IVA!Y"&amp;MATCH(MID(COMPRAS!C2379,1,2)&amp;MID(COMPRAS!F2379,1,2)&amp;MID(COMPRAS!D2379,1,2),IVA!W:W,0)),"SIN COD.")</f>
        <v>0</v>
      </c>
    </row>
    <row r="2480" spans="1:86" x14ac:dyDescent="0.25">
      <c r="A2480"/>
      <c r="B2480"/>
      <c r="D2480"/>
      <c r="AL2480">
        <f t="shared" si="266"/>
        <v>0</v>
      </c>
      <c r="AQ2480">
        <f t="shared" si="267"/>
        <v>0</v>
      </c>
      <c r="AR2480" t="str">
        <f>IFERROR(IF(OR(AP2480=338,AP2480=340,AP2480=341,AP2480=342,AP2480="342A",AP2480="342B"),PorcenRet(AP2480,AT2480,AU2480),INDEX(PORCENTAJEBUSCAR,MATCH(AP2480,CódigoRET,0),4)*1),"")</f>
        <v/>
      </c>
      <c r="AS2480">
        <f t="shared" si="268"/>
        <v>0</v>
      </c>
      <c r="BF2480" t="str">
        <f>IFERROR(IF(OR(BD2480=338,BD2480=340,BD2480=341,BD2480=342,BD2480="342A",BD2480="342B"),PorcenRet(BD2480,BH2480,BI2480),INDEX(PORCENTAJEBUSCAR,MATCH(BD2480,CódigoRET,0),4)*1),"")</f>
        <v/>
      </c>
      <c r="BG2480">
        <f t="shared" si="269"/>
        <v>0</v>
      </c>
      <c r="BO2480">
        <f t="shared" si="270"/>
        <v>0</v>
      </c>
      <c r="CC2480">
        <f t="shared" si="271"/>
        <v>0</v>
      </c>
      <c r="CD2480">
        <f t="shared" si="272"/>
        <v>0</v>
      </c>
      <c r="CG2480">
        <f ca="1">IFERROR(INDIRECT("IVA!X"&amp;MATCH(MID(COMPRAS!C2380,1,2)&amp;MID(COMPRAS!F2380,1,2)&amp;MID(COMPRAS!D2380,1,2),IVA!W:W,0)),"SIN COD.")</f>
        <v>0</v>
      </c>
      <c r="CH2480">
        <f ca="1">IFERROR(INDIRECT("IVA!Y"&amp;MATCH(MID(COMPRAS!C2380,1,2)&amp;MID(COMPRAS!F2380,1,2)&amp;MID(COMPRAS!D2380,1,2),IVA!W:W,0)),"SIN COD.")</f>
        <v>0</v>
      </c>
    </row>
    <row r="2481" spans="1:86" x14ac:dyDescent="0.25">
      <c r="A2481"/>
      <c r="B2481"/>
      <c r="D2481"/>
      <c r="AL2481">
        <f t="shared" si="266"/>
        <v>0</v>
      </c>
      <c r="AQ2481">
        <f t="shared" si="267"/>
        <v>0</v>
      </c>
      <c r="AR2481" t="str">
        <f>IFERROR(IF(OR(AP2481=338,AP2481=340,AP2481=341,AP2481=342,AP2481="342A",AP2481="342B"),PorcenRet(AP2481,AT2481,AU2481),INDEX(PORCENTAJEBUSCAR,MATCH(AP2481,CódigoRET,0),4)*1),"")</f>
        <v/>
      </c>
      <c r="AS2481">
        <f t="shared" si="268"/>
        <v>0</v>
      </c>
      <c r="BF2481" t="str">
        <f>IFERROR(IF(OR(BD2481=338,BD2481=340,BD2481=341,BD2481=342,BD2481="342A",BD2481="342B"),PorcenRet(BD2481,BH2481,BI2481),INDEX(PORCENTAJEBUSCAR,MATCH(BD2481,CódigoRET,0),4)*1),"")</f>
        <v/>
      </c>
      <c r="BG2481">
        <f t="shared" si="269"/>
        <v>0</v>
      </c>
      <c r="BO2481">
        <f t="shared" si="270"/>
        <v>0</v>
      </c>
      <c r="CC2481">
        <f t="shared" si="271"/>
        <v>0</v>
      </c>
      <c r="CD2481">
        <f t="shared" si="272"/>
        <v>0</v>
      </c>
      <c r="CG2481">
        <f ca="1">IFERROR(INDIRECT("IVA!X"&amp;MATCH(MID(COMPRAS!C2381,1,2)&amp;MID(COMPRAS!F2381,1,2)&amp;MID(COMPRAS!D2381,1,2),IVA!W:W,0)),"SIN COD.")</f>
        <v>0</v>
      </c>
      <c r="CH2481">
        <f ca="1">IFERROR(INDIRECT("IVA!Y"&amp;MATCH(MID(COMPRAS!C2381,1,2)&amp;MID(COMPRAS!F2381,1,2)&amp;MID(COMPRAS!D2381,1,2),IVA!W:W,0)),"SIN COD.")</f>
        <v>0</v>
      </c>
    </row>
    <row r="2482" spans="1:86" x14ac:dyDescent="0.25">
      <c r="A2482"/>
      <c r="B2482"/>
      <c r="D2482"/>
      <c r="AL2482">
        <f t="shared" si="266"/>
        <v>0</v>
      </c>
      <c r="AQ2482">
        <f t="shared" si="267"/>
        <v>0</v>
      </c>
      <c r="AR2482" t="str">
        <f>IFERROR(IF(OR(AP2482=338,AP2482=340,AP2482=341,AP2482=342,AP2482="342A",AP2482="342B"),PorcenRet(AP2482,AT2482,AU2482),INDEX(PORCENTAJEBUSCAR,MATCH(AP2482,CódigoRET,0),4)*1),"")</f>
        <v/>
      </c>
      <c r="AS2482">
        <f t="shared" si="268"/>
        <v>0</v>
      </c>
      <c r="BF2482" t="str">
        <f>IFERROR(IF(OR(BD2482=338,BD2482=340,BD2482=341,BD2482=342,BD2482="342A",BD2482="342B"),PorcenRet(BD2482,BH2482,BI2482),INDEX(PORCENTAJEBUSCAR,MATCH(BD2482,CódigoRET,0),4)*1),"")</f>
        <v/>
      </c>
      <c r="BG2482">
        <f t="shared" si="269"/>
        <v>0</v>
      </c>
      <c r="BO2482">
        <f t="shared" si="270"/>
        <v>0</v>
      </c>
      <c r="CC2482">
        <f t="shared" si="271"/>
        <v>0</v>
      </c>
      <c r="CD2482">
        <f t="shared" si="272"/>
        <v>0</v>
      </c>
      <c r="CG2482">
        <f ca="1">IFERROR(INDIRECT("IVA!X"&amp;MATCH(MID(COMPRAS!C2382,1,2)&amp;MID(COMPRAS!F2382,1,2)&amp;MID(COMPRAS!D2382,1,2),IVA!W:W,0)),"SIN COD.")</f>
        <v>0</v>
      </c>
      <c r="CH2482">
        <f ca="1">IFERROR(INDIRECT("IVA!Y"&amp;MATCH(MID(COMPRAS!C2382,1,2)&amp;MID(COMPRAS!F2382,1,2)&amp;MID(COMPRAS!D2382,1,2),IVA!W:W,0)),"SIN COD.")</f>
        <v>0</v>
      </c>
    </row>
    <row r="2483" spans="1:86" x14ac:dyDescent="0.25">
      <c r="A2483"/>
      <c r="B2483"/>
      <c r="D2483"/>
      <c r="AL2483">
        <f t="shared" si="266"/>
        <v>0</v>
      </c>
      <c r="AQ2483">
        <f t="shared" si="267"/>
        <v>0</v>
      </c>
      <c r="AR2483" t="str">
        <f>IFERROR(IF(OR(AP2483=338,AP2483=340,AP2483=341,AP2483=342,AP2483="342A",AP2483="342B"),PorcenRet(AP2483,AT2483,AU2483),INDEX(PORCENTAJEBUSCAR,MATCH(AP2483,CódigoRET,0),4)*1),"")</f>
        <v/>
      </c>
      <c r="AS2483">
        <f t="shared" si="268"/>
        <v>0</v>
      </c>
      <c r="BF2483" t="str">
        <f>IFERROR(IF(OR(BD2483=338,BD2483=340,BD2483=341,BD2483=342,BD2483="342A",BD2483="342B"),PorcenRet(BD2483,BH2483,BI2483),INDEX(PORCENTAJEBUSCAR,MATCH(BD2483,CódigoRET,0),4)*1),"")</f>
        <v/>
      </c>
      <c r="BG2483">
        <f t="shared" si="269"/>
        <v>0</v>
      </c>
      <c r="BO2483">
        <f t="shared" si="270"/>
        <v>0</v>
      </c>
      <c r="CC2483">
        <f t="shared" si="271"/>
        <v>0</v>
      </c>
      <c r="CD2483">
        <f t="shared" si="272"/>
        <v>0</v>
      </c>
      <c r="CG2483">
        <f ca="1">IFERROR(INDIRECT("IVA!X"&amp;MATCH(MID(COMPRAS!C2383,1,2)&amp;MID(COMPRAS!F2383,1,2)&amp;MID(COMPRAS!D2383,1,2),IVA!W:W,0)),"SIN COD.")</f>
        <v>0</v>
      </c>
      <c r="CH2483">
        <f ca="1">IFERROR(INDIRECT("IVA!Y"&amp;MATCH(MID(COMPRAS!C2383,1,2)&amp;MID(COMPRAS!F2383,1,2)&amp;MID(COMPRAS!D2383,1,2),IVA!W:W,0)),"SIN COD.")</f>
        <v>0</v>
      </c>
    </row>
    <row r="2484" spans="1:86" x14ac:dyDescent="0.25">
      <c r="A2484"/>
      <c r="B2484"/>
      <c r="D2484"/>
      <c r="AL2484">
        <f t="shared" si="266"/>
        <v>0</v>
      </c>
      <c r="AQ2484">
        <f t="shared" si="267"/>
        <v>0</v>
      </c>
      <c r="AR2484" t="str">
        <f>IFERROR(IF(OR(AP2484=338,AP2484=340,AP2484=341,AP2484=342,AP2484="342A",AP2484="342B"),PorcenRet(AP2484,AT2484,AU2484),INDEX(PORCENTAJEBUSCAR,MATCH(AP2484,CódigoRET,0),4)*1),"")</f>
        <v/>
      </c>
      <c r="AS2484">
        <f t="shared" si="268"/>
        <v>0</v>
      </c>
      <c r="BF2484" t="str">
        <f>IFERROR(IF(OR(BD2484=338,BD2484=340,BD2484=341,BD2484=342,BD2484="342A",BD2484="342B"),PorcenRet(BD2484,BH2484,BI2484),INDEX(PORCENTAJEBUSCAR,MATCH(BD2484,CódigoRET,0),4)*1),"")</f>
        <v/>
      </c>
      <c r="BG2484">
        <f t="shared" si="269"/>
        <v>0</v>
      </c>
      <c r="BO2484">
        <f t="shared" si="270"/>
        <v>0</v>
      </c>
      <c r="CC2484">
        <f t="shared" si="271"/>
        <v>0</v>
      </c>
      <c r="CD2484">
        <f t="shared" si="272"/>
        <v>0</v>
      </c>
      <c r="CG2484">
        <f ca="1">IFERROR(INDIRECT("IVA!X"&amp;MATCH(MID(COMPRAS!C2384,1,2)&amp;MID(COMPRAS!F2384,1,2)&amp;MID(COMPRAS!D2384,1,2),IVA!W:W,0)),"SIN COD.")</f>
        <v>0</v>
      </c>
      <c r="CH2484">
        <f ca="1">IFERROR(INDIRECT("IVA!Y"&amp;MATCH(MID(COMPRAS!C2384,1,2)&amp;MID(COMPRAS!F2384,1,2)&amp;MID(COMPRAS!D2384,1,2),IVA!W:W,0)),"SIN COD.")</f>
        <v>0</v>
      </c>
    </row>
    <row r="2485" spans="1:86" x14ac:dyDescent="0.25">
      <c r="A2485"/>
      <c r="B2485"/>
      <c r="D2485"/>
      <c r="AL2485">
        <f t="shared" si="266"/>
        <v>0</v>
      </c>
      <c r="AQ2485">
        <f t="shared" si="267"/>
        <v>0</v>
      </c>
      <c r="AR2485" t="str">
        <f>IFERROR(IF(OR(AP2485=338,AP2485=340,AP2485=341,AP2485=342,AP2485="342A",AP2485="342B"),PorcenRet(AP2485,AT2485,AU2485),INDEX(PORCENTAJEBUSCAR,MATCH(AP2485,CódigoRET,0),4)*1),"")</f>
        <v/>
      </c>
      <c r="AS2485">
        <f t="shared" si="268"/>
        <v>0</v>
      </c>
      <c r="BF2485" t="str">
        <f>IFERROR(IF(OR(BD2485=338,BD2485=340,BD2485=341,BD2485=342,BD2485="342A",BD2485="342B"),PorcenRet(BD2485,BH2485,BI2485),INDEX(PORCENTAJEBUSCAR,MATCH(BD2485,CódigoRET,0),4)*1),"")</f>
        <v/>
      </c>
      <c r="BG2485">
        <f t="shared" si="269"/>
        <v>0</v>
      </c>
      <c r="BO2485">
        <f t="shared" si="270"/>
        <v>0</v>
      </c>
      <c r="CC2485">
        <f t="shared" si="271"/>
        <v>0</v>
      </c>
      <c r="CD2485">
        <f t="shared" si="272"/>
        <v>0</v>
      </c>
      <c r="CG2485">
        <f ca="1">IFERROR(INDIRECT("IVA!X"&amp;MATCH(MID(COMPRAS!C2385,1,2)&amp;MID(COMPRAS!F2385,1,2)&amp;MID(COMPRAS!D2385,1,2),IVA!W:W,0)),"SIN COD.")</f>
        <v>0</v>
      </c>
      <c r="CH2485">
        <f ca="1">IFERROR(INDIRECT("IVA!Y"&amp;MATCH(MID(COMPRAS!C2385,1,2)&amp;MID(COMPRAS!F2385,1,2)&amp;MID(COMPRAS!D2385,1,2),IVA!W:W,0)),"SIN COD.")</f>
        <v>0</v>
      </c>
    </row>
    <row r="2486" spans="1:86" x14ac:dyDescent="0.25">
      <c r="A2486"/>
      <c r="B2486"/>
      <c r="D2486"/>
      <c r="AL2486">
        <f t="shared" si="266"/>
        <v>0</v>
      </c>
      <c r="AQ2486">
        <f t="shared" si="267"/>
        <v>0</v>
      </c>
      <c r="AR2486" t="str">
        <f>IFERROR(IF(OR(AP2486=338,AP2486=340,AP2486=341,AP2486=342,AP2486="342A",AP2486="342B"),PorcenRet(AP2486,AT2486,AU2486),INDEX(PORCENTAJEBUSCAR,MATCH(AP2486,CódigoRET,0),4)*1),"")</f>
        <v/>
      </c>
      <c r="AS2486">
        <f t="shared" si="268"/>
        <v>0</v>
      </c>
      <c r="BF2486" t="str">
        <f>IFERROR(IF(OR(BD2486=338,BD2486=340,BD2486=341,BD2486=342,BD2486="342A",BD2486="342B"),PorcenRet(BD2486,BH2486,BI2486),INDEX(PORCENTAJEBUSCAR,MATCH(BD2486,CódigoRET,0),4)*1),"")</f>
        <v/>
      </c>
      <c r="BG2486">
        <f t="shared" si="269"/>
        <v>0</v>
      </c>
      <c r="BO2486">
        <f t="shared" si="270"/>
        <v>0</v>
      </c>
      <c r="CC2486">
        <f t="shared" si="271"/>
        <v>0</v>
      </c>
      <c r="CD2486">
        <f t="shared" si="272"/>
        <v>0</v>
      </c>
      <c r="CG2486">
        <f ca="1">IFERROR(INDIRECT("IVA!X"&amp;MATCH(MID(COMPRAS!C2386,1,2)&amp;MID(COMPRAS!F2386,1,2)&amp;MID(COMPRAS!D2386,1,2),IVA!W:W,0)),"SIN COD.")</f>
        <v>0</v>
      </c>
      <c r="CH2486">
        <f ca="1">IFERROR(INDIRECT("IVA!Y"&amp;MATCH(MID(COMPRAS!C2386,1,2)&amp;MID(COMPRAS!F2386,1,2)&amp;MID(COMPRAS!D2386,1,2),IVA!W:W,0)),"SIN COD.")</f>
        <v>0</v>
      </c>
    </row>
    <row r="2487" spans="1:86" x14ac:dyDescent="0.25">
      <c r="A2487"/>
      <c r="B2487"/>
      <c r="D2487"/>
      <c r="AL2487">
        <f t="shared" si="266"/>
        <v>0</v>
      </c>
      <c r="AQ2487">
        <f t="shared" si="267"/>
        <v>0</v>
      </c>
      <c r="AR2487" t="str">
        <f>IFERROR(IF(OR(AP2487=338,AP2487=340,AP2487=341,AP2487=342,AP2487="342A",AP2487="342B"),PorcenRet(AP2487,AT2487,AU2487),INDEX(PORCENTAJEBUSCAR,MATCH(AP2487,CódigoRET,0),4)*1),"")</f>
        <v/>
      </c>
      <c r="AS2487">
        <f t="shared" si="268"/>
        <v>0</v>
      </c>
      <c r="BF2487" t="str">
        <f>IFERROR(IF(OR(BD2487=338,BD2487=340,BD2487=341,BD2487=342,BD2487="342A",BD2487="342B"),PorcenRet(BD2487,BH2487,BI2487),INDEX(PORCENTAJEBUSCAR,MATCH(BD2487,CódigoRET,0),4)*1),"")</f>
        <v/>
      </c>
      <c r="BG2487">
        <f t="shared" si="269"/>
        <v>0</v>
      </c>
      <c r="BO2487">
        <f t="shared" si="270"/>
        <v>0</v>
      </c>
      <c r="CC2487">
        <f t="shared" si="271"/>
        <v>0</v>
      </c>
      <c r="CD2487">
        <f t="shared" si="272"/>
        <v>0</v>
      </c>
      <c r="CG2487">
        <f ca="1">IFERROR(INDIRECT("IVA!X"&amp;MATCH(MID(COMPRAS!C2387,1,2)&amp;MID(COMPRAS!F2387,1,2)&amp;MID(COMPRAS!D2387,1,2),IVA!W:W,0)),"SIN COD.")</f>
        <v>0</v>
      </c>
      <c r="CH2487">
        <f ca="1">IFERROR(INDIRECT("IVA!Y"&amp;MATCH(MID(COMPRAS!C2387,1,2)&amp;MID(COMPRAS!F2387,1,2)&amp;MID(COMPRAS!D2387,1,2),IVA!W:W,0)),"SIN COD.")</f>
        <v>0</v>
      </c>
    </row>
    <row r="2488" spans="1:86" x14ac:dyDescent="0.25">
      <c r="A2488"/>
      <c r="B2488"/>
      <c r="D2488"/>
      <c r="AL2488">
        <f t="shared" si="266"/>
        <v>0</v>
      </c>
      <c r="AQ2488">
        <f t="shared" si="267"/>
        <v>0</v>
      </c>
      <c r="AR2488" t="str">
        <f>IFERROR(IF(OR(AP2488=338,AP2488=340,AP2488=341,AP2488=342,AP2488="342A",AP2488="342B"),PorcenRet(AP2488,AT2488,AU2488),INDEX(PORCENTAJEBUSCAR,MATCH(AP2488,CódigoRET,0),4)*1),"")</f>
        <v/>
      </c>
      <c r="AS2488">
        <f t="shared" si="268"/>
        <v>0</v>
      </c>
      <c r="BF2488" t="str">
        <f>IFERROR(IF(OR(BD2488=338,BD2488=340,BD2488=341,BD2488=342,BD2488="342A",BD2488="342B"),PorcenRet(BD2488,BH2488,BI2488),INDEX(PORCENTAJEBUSCAR,MATCH(BD2488,CódigoRET,0),4)*1),"")</f>
        <v/>
      </c>
      <c r="BG2488">
        <f t="shared" si="269"/>
        <v>0</v>
      </c>
      <c r="BO2488">
        <f t="shared" si="270"/>
        <v>0</v>
      </c>
      <c r="CC2488">
        <f t="shared" si="271"/>
        <v>0</v>
      </c>
      <c r="CD2488">
        <f t="shared" si="272"/>
        <v>0</v>
      </c>
      <c r="CG2488">
        <f ca="1">IFERROR(INDIRECT("IVA!X"&amp;MATCH(MID(COMPRAS!C2388,1,2)&amp;MID(COMPRAS!F2388,1,2)&amp;MID(COMPRAS!D2388,1,2),IVA!W:W,0)),"SIN COD.")</f>
        <v>0</v>
      </c>
      <c r="CH2488">
        <f ca="1">IFERROR(INDIRECT("IVA!Y"&amp;MATCH(MID(COMPRAS!C2388,1,2)&amp;MID(COMPRAS!F2388,1,2)&amp;MID(COMPRAS!D2388,1,2),IVA!W:W,0)),"SIN COD.")</f>
        <v>0</v>
      </c>
    </row>
    <row r="2489" spans="1:86" x14ac:dyDescent="0.25">
      <c r="A2489"/>
      <c r="B2489"/>
      <c r="D2489"/>
      <c r="AL2489">
        <f t="shared" si="266"/>
        <v>0</v>
      </c>
      <c r="AQ2489">
        <f t="shared" si="267"/>
        <v>0</v>
      </c>
      <c r="AR2489" t="str">
        <f>IFERROR(IF(OR(AP2489=338,AP2489=340,AP2489=341,AP2489=342,AP2489="342A",AP2489="342B"),PorcenRet(AP2489,AT2489,AU2489),INDEX(PORCENTAJEBUSCAR,MATCH(AP2489,CódigoRET,0),4)*1),"")</f>
        <v/>
      </c>
      <c r="AS2489">
        <f t="shared" si="268"/>
        <v>0</v>
      </c>
      <c r="BF2489" t="str">
        <f>IFERROR(IF(OR(BD2489=338,BD2489=340,BD2489=341,BD2489=342,BD2489="342A",BD2489="342B"),PorcenRet(BD2489,BH2489,BI2489),INDEX(PORCENTAJEBUSCAR,MATCH(BD2489,CódigoRET,0),4)*1),"")</f>
        <v/>
      </c>
      <c r="BG2489">
        <f t="shared" si="269"/>
        <v>0</v>
      </c>
      <c r="BO2489">
        <f t="shared" si="270"/>
        <v>0</v>
      </c>
      <c r="CC2489">
        <f t="shared" si="271"/>
        <v>0</v>
      </c>
      <c r="CD2489">
        <f t="shared" si="272"/>
        <v>0</v>
      </c>
      <c r="CG2489">
        <f ca="1">IFERROR(INDIRECT("IVA!X"&amp;MATCH(MID(COMPRAS!C2389,1,2)&amp;MID(COMPRAS!F2389,1,2)&amp;MID(COMPRAS!D2389,1,2),IVA!W:W,0)),"SIN COD.")</f>
        <v>0</v>
      </c>
      <c r="CH2489">
        <f ca="1">IFERROR(INDIRECT("IVA!Y"&amp;MATCH(MID(COMPRAS!C2389,1,2)&amp;MID(COMPRAS!F2389,1,2)&amp;MID(COMPRAS!D2389,1,2),IVA!W:W,0)),"SIN COD.")</f>
        <v>0</v>
      </c>
    </row>
    <row r="2490" spans="1:86" x14ac:dyDescent="0.25">
      <c r="A2490"/>
      <c r="B2490"/>
      <c r="D2490"/>
      <c r="AL2490">
        <f t="shared" si="266"/>
        <v>0</v>
      </c>
      <c r="AQ2490">
        <f t="shared" si="267"/>
        <v>0</v>
      </c>
      <c r="AR2490" t="str">
        <f>IFERROR(IF(OR(AP2490=338,AP2490=340,AP2490=341,AP2490=342,AP2490="342A",AP2490="342B"),PorcenRet(AP2490,AT2490,AU2490),INDEX(PORCENTAJEBUSCAR,MATCH(AP2490,CódigoRET,0),4)*1),"")</f>
        <v/>
      </c>
      <c r="AS2490">
        <f t="shared" si="268"/>
        <v>0</v>
      </c>
      <c r="BF2490" t="str">
        <f>IFERROR(IF(OR(BD2490=338,BD2490=340,BD2490=341,BD2490=342,BD2490="342A",BD2490="342B"),PorcenRet(BD2490,BH2490,BI2490),INDEX(PORCENTAJEBUSCAR,MATCH(BD2490,CódigoRET,0),4)*1),"")</f>
        <v/>
      </c>
      <c r="BG2490">
        <f t="shared" si="269"/>
        <v>0</v>
      </c>
      <c r="BO2490">
        <f t="shared" si="270"/>
        <v>0</v>
      </c>
      <c r="CC2490">
        <f t="shared" si="271"/>
        <v>0</v>
      </c>
      <c r="CD2490">
        <f t="shared" si="272"/>
        <v>0</v>
      </c>
      <c r="CG2490">
        <f ca="1">IFERROR(INDIRECT("IVA!X"&amp;MATCH(MID(COMPRAS!C2390,1,2)&amp;MID(COMPRAS!F2390,1,2)&amp;MID(COMPRAS!D2390,1,2),IVA!W:W,0)),"SIN COD.")</f>
        <v>0</v>
      </c>
      <c r="CH2490">
        <f ca="1">IFERROR(INDIRECT("IVA!Y"&amp;MATCH(MID(COMPRAS!C2390,1,2)&amp;MID(COMPRAS!F2390,1,2)&amp;MID(COMPRAS!D2390,1,2),IVA!W:W,0)),"SIN COD.")</f>
        <v>0</v>
      </c>
    </row>
    <row r="2491" spans="1:86" x14ac:dyDescent="0.25">
      <c r="A2491"/>
      <c r="B2491"/>
      <c r="D2491"/>
      <c r="AL2491">
        <f t="shared" si="266"/>
        <v>0</v>
      </c>
      <c r="AQ2491">
        <f t="shared" si="267"/>
        <v>0</v>
      </c>
      <c r="AR2491" t="str">
        <f>IFERROR(IF(OR(AP2491=338,AP2491=340,AP2491=341,AP2491=342,AP2491="342A",AP2491="342B"),PorcenRet(AP2491,AT2491,AU2491),INDEX(PORCENTAJEBUSCAR,MATCH(AP2491,CódigoRET,0),4)*1),"")</f>
        <v/>
      </c>
      <c r="AS2491">
        <f t="shared" si="268"/>
        <v>0</v>
      </c>
      <c r="BF2491" t="str">
        <f>IFERROR(IF(OR(BD2491=338,BD2491=340,BD2491=341,BD2491=342,BD2491="342A",BD2491="342B"),PorcenRet(BD2491,BH2491,BI2491),INDEX(PORCENTAJEBUSCAR,MATCH(BD2491,CódigoRET,0),4)*1),"")</f>
        <v/>
      </c>
      <c r="BG2491">
        <f t="shared" si="269"/>
        <v>0</v>
      </c>
      <c r="BO2491">
        <f t="shared" si="270"/>
        <v>0</v>
      </c>
      <c r="CC2491">
        <f t="shared" si="271"/>
        <v>0</v>
      </c>
      <c r="CD2491">
        <f t="shared" si="272"/>
        <v>0</v>
      </c>
      <c r="CG2491">
        <f ca="1">IFERROR(INDIRECT("IVA!X"&amp;MATCH(MID(COMPRAS!C2391,1,2)&amp;MID(COMPRAS!F2391,1,2)&amp;MID(COMPRAS!D2391,1,2),IVA!W:W,0)),"SIN COD.")</f>
        <v>0</v>
      </c>
      <c r="CH2491">
        <f ca="1">IFERROR(INDIRECT("IVA!Y"&amp;MATCH(MID(COMPRAS!C2391,1,2)&amp;MID(COMPRAS!F2391,1,2)&amp;MID(COMPRAS!D2391,1,2),IVA!W:W,0)),"SIN COD.")</f>
        <v>0</v>
      </c>
    </row>
    <row r="2492" spans="1:86" x14ac:dyDescent="0.25">
      <c r="A2492"/>
      <c r="B2492"/>
      <c r="D2492"/>
      <c r="AL2492">
        <f t="shared" si="266"/>
        <v>0</v>
      </c>
      <c r="AQ2492">
        <f t="shared" si="267"/>
        <v>0</v>
      </c>
      <c r="AR2492" t="str">
        <f>IFERROR(IF(OR(AP2492=338,AP2492=340,AP2492=341,AP2492=342,AP2492="342A",AP2492="342B"),PorcenRet(AP2492,AT2492,AU2492),INDEX(PORCENTAJEBUSCAR,MATCH(AP2492,CódigoRET,0),4)*1),"")</f>
        <v/>
      </c>
      <c r="AS2492">
        <f t="shared" si="268"/>
        <v>0</v>
      </c>
      <c r="BF2492" t="str">
        <f>IFERROR(IF(OR(BD2492=338,BD2492=340,BD2492=341,BD2492=342,BD2492="342A",BD2492="342B"),PorcenRet(BD2492,BH2492,BI2492),INDEX(PORCENTAJEBUSCAR,MATCH(BD2492,CódigoRET,0),4)*1),"")</f>
        <v/>
      </c>
      <c r="BG2492">
        <f t="shared" si="269"/>
        <v>0</v>
      </c>
      <c r="BO2492">
        <f t="shared" si="270"/>
        <v>0</v>
      </c>
      <c r="CC2492">
        <f t="shared" si="271"/>
        <v>0</v>
      </c>
      <c r="CD2492">
        <f t="shared" si="272"/>
        <v>0</v>
      </c>
      <c r="CG2492">
        <f ca="1">IFERROR(INDIRECT("IVA!X"&amp;MATCH(MID(COMPRAS!C2392,1,2)&amp;MID(COMPRAS!F2392,1,2)&amp;MID(COMPRAS!D2392,1,2),IVA!W:W,0)),"SIN COD.")</f>
        <v>0</v>
      </c>
      <c r="CH2492">
        <f ca="1">IFERROR(INDIRECT("IVA!Y"&amp;MATCH(MID(COMPRAS!C2392,1,2)&amp;MID(COMPRAS!F2392,1,2)&amp;MID(COMPRAS!D2392,1,2),IVA!W:W,0)),"SIN COD.")</f>
        <v>0</v>
      </c>
    </row>
    <row r="2493" spans="1:86" x14ac:dyDescent="0.25">
      <c r="A2493"/>
      <c r="B2493"/>
      <c r="D2493"/>
      <c r="AL2493">
        <f t="shared" si="266"/>
        <v>0</v>
      </c>
      <c r="AQ2493">
        <f t="shared" si="267"/>
        <v>0</v>
      </c>
      <c r="AR2493" t="str">
        <f>IFERROR(IF(OR(AP2493=338,AP2493=340,AP2493=341,AP2493=342,AP2493="342A",AP2493="342B"),PorcenRet(AP2493,AT2493,AU2493),INDEX(PORCENTAJEBUSCAR,MATCH(AP2493,CódigoRET,0),4)*1),"")</f>
        <v/>
      </c>
      <c r="AS2493">
        <f t="shared" si="268"/>
        <v>0</v>
      </c>
      <c r="BF2493" t="str">
        <f>IFERROR(IF(OR(BD2493=338,BD2493=340,BD2493=341,BD2493=342,BD2493="342A",BD2493="342B"),PorcenRet(BD2493,BH2493,BI2493),INDEX(PORCENTAJEBUSCAR,MATCH(BD2493,CódigoRET,0),4)*1),"")</f>
        <v/>
      </c>
      <c r="BG2493">
        <f t="shared" si="269"/>
        <v>0</v>
      </c>
      <c r="BO2493">
        <f t="shared" si="270"/>
        <v>0</v>
      </c>
      <c r="CC2493">
        <f t="shared" si="271"/>
        <v>0</v>
      </c>
      <c r="CD2493">
        <f t="shared" si="272"/>
        <v>0</v>
      </c>
      <c r="CG2493">
        <f ca="1">IFERROR(INDIRECT("IVA!X"&amp;MATCH(MID(COMPRAS!C2393,1,2)&amp;MID(COMPRAS!F2393,1,2)&amp;MID(COMPRAS!D2393,1,2),IVA!W:W,0)),"SIN COD.")</f>
        <v>0</v>
      </c>
      <c r="CH2493">
        <f ca="1">IFERROR(INDIRECT("IVA!Y"&amp;MATCH(MID(COMPRAS!C2393,1,2)&amp;MID(COMPRAS!F2393,1,2)&amp;MID(COMPRAS!D2393,1,2),IVA!W:W,0)),"SIN COD.")</f>
        <v>0</v>
      </c>
    </row>
    <row r="2494" spans="1:86" x14ac:dyDescent="0.25">
      <c r="A2494"/>
      <c r="B2494"/>
      <c r="D2494"/>
      <c r="AL2494">
        <f t="shared" si="266"/>
        <v>0</v>
      </c>
      <c r="AQ2494">
        <f t="shared" si="267"/>
        <v>0</v>
      </c>
      <c r="AR2494" t="str">
        <f>IFERROR(IF(OR(AP2494=338,AP2494=340,AP2494=341,AP2494=342,AP2494="342A",AP2494="342B"),PorcenRet(AP2494,AT2494,AU2494),INDEX(PORCENTAJEBUSCAR,MATCH(AP2494,CódigoRET,0),4)*1),"")</f>
        <v/>
      </c>
      <c r="AS2494">
        <f t="shared" si="268"/>
        <v>0</v>
      </c>
      <c r="BF2494" t="str">
        <f>IFERROR(IF(OR(BD2494=338,BD2494=340,BD2494=341,BD2494=342,BD2494="342A",BD2494="342B"),PorcenRet(BD2494,BH2494,BI2494),INDEX(PORCENTAJEBUSCAR,MATCH(BD2494,CódigoRET,0),4)*1),"")</f>
        <v/>
      </c>
      <c r="BG2494">
        <f t="shared" si="269"/>
        <v>0</v>
      </c>
      <c r="BO2494">
        <f t="shared" si="270"/>
        <v>0</v>
      </c>
      <c r="CC2494">
        <f t="shared" si="271"/>
        <v>0</v>
      </c>
      <c r="CD2494">
        <f t="shared" si="272"/>
        <v>0</v>
      </c>
      <c r="CG2494">
        <f ca="1">IFERROR(INDIRECT("IVA!X"&amp;MATCH(MID(COMPRAS!C2394,1,2)&amp;MID(COMPRAS!F2394,1,2)&amp;MID(COMPRAS!D2394,1,2),IVA!W:W,0)),"SIN COD.")</f>
        <v>0</v>
      </c>
      <c r="CH2494">
        <f ca="1">IFERROR(INDIRECT("IVA!Y"&amp;MATCH(MID(COMPRAS!C2394,1,2)&amp;MID(COMPRAS!F2394,1,2)&amp;MID(COMPRAS!D2394,1,2),IVA!W:W,0)),"SIN COD.")</f>
        <v>0</v>
      </c>
    </row>
    <row r="2495" spans="1:86" x14ac:dyDescent="0.25">
      <c r="A2495"/>
      <c r="B2495"/>
      <c r="D2495"/>
      <c r="AL2495">
        <f t="shared" si="266"/>
        <v>0</v>
      </c>
      <c r="AQ2495">
        <f t="shared" si="267"/>
        <v>0</v>
      </c>
      <c r="AR2495" t="str">
        <f>IFERROR(IF(OR(AP2495=338,AP2495=340,AP2495=341,AP2495=342,AP2495="342A",AP2495="342B"),PorcenRet(AP2495,AT2495,AU2495),INDEX(PORCENTAJEBUSCAR,MATCH(AP2495,CódigoRET,0),4)*1),"")</f>
        <v/>
      </c>
      <c r="AS2495">
        <f t="shared" si="268"/>
        <v>0</v>
      </c>
      <c r="BF2495" t="str">
        <f>IFERROR(IF(OR(BD2495=338,BD2495=340,BD2495=341,BD2495=342,BD2495="342A",BD2495="342B"),PorcenRet(BD2495,BH2495,BI2495),INDEX(PORCENTAJEBUSCAR,MATCH(BD2495,CódigoRET,0),4)*1),"")</f>
        <v/>
      </c>
      <c r="BG2495">
        <f t="shared" si="269"/>
        <v>0</v>
      </c>
      <c r="BO2495">
        <f t="shared" si="270"/>
        <v>0</v>
      </c>
      <c r="CC2495">
        <f t="shared" si="271"/>
        <v>0</v>
      </c>
      <c r="CD2495">
        <f t="shared" si="272"/>
        <v>0</v>
      </c>
      <c r="CG2495">
        <f ca="1">IFERROR(INDIRECT("IVA!X"&amp;MATCH(MID(COMPRAS!C2395,1,2)&amp;MID(COMPRAS!F2395,1,2)&amp;MID(COMPRAS!D2395,1,2),IVA!W:W,0)),"SIN COD.")</f>
        <v>0</v>
      </c>
      <c r="CH2495">
        <f ca="1">IFERROR(INDIRECT("IVA!Y"&amp;MATCH(MID(COMPRAS!C2395,1,2)&amp;MID(COMPRAS!F2395,1,2)&amp;MID(COMPRAS!D2395,1,2),IVA!W:W,0)),"SIN COD.")</f>
        <v>0</v>
      </c>
    </row>
    <row r="2496" spans="1:86" x14ac:dyDescent="0.25">
      <c r="A2496"/>
      <c r="B2496"/>
      <c r="D2496"/>
      <c r="AL2496">
        <f t="shared" si="266"/>
        <v>0</v>
      </c>
      <c r="AQ2496">
        <f t="shared" si="267"/>
        <v>0</v>
      </c>
      <c r="AR2496" t="str">
        <f>IFERROR(IF(OR(AP2496=338,AP2496=340,AP2496=341,AP2496=342,AP2496="342A",AP2496="342B"),PorcenRet(AP2496,AT2496,AU2496),INDEX(PORCENTAJEBUSCAR,MATCH(AP2496,CódigoRET,0),4)*1),"")</f>
        <v/>
      </c>
      <c r="AS2496">
        <f t="shared" si="268"/>
        <v>0</v>
      </c>
      <c r="BF2496" t="str">
        <f>IFERROR(IF(OR(BD2496=338,BD2496=340,BD2496=341,BD2496=342,BD2496="342A",BD2496="342B"),PorcenRet(BD2496,BH2496,BI2496),INDEX(PORCENTAJEBUSCAR,MATCH(BD2496,CódigoRET,0),4)*1),"")</f>
        <v/>
      </c>
      <c r="BG2496">
        <f t="shared" si="269"/>
        <v>0</v>
      </c>
      <c r="BO2496">
        <f t="shared" si="270"/>
        <v>0</v>
      </c>
      <c r="CC2496">
        <f t="shared" si="271"/>
        <v>0</v>
      </c>
      <c r="CD2496">
        <f t="shared" si="272"/>
        <v>0</v>
      </c>
      <c r="CG2496">
        <f ca="1">IFERROR(INDIRECT("IVA!X"&amp;MATCH(MID(COMPRAS!C2396,1,2)&amp;MID(COMPRAS!F2396,1,2)&amp;MID(COMPRAS!D2396,1,2),IVA!W:W,0)),"SIN COD.")</f>
        <v>0</v>
      </c>
      <c r="CH2496">
        <f ca="1">IFERROR(INDIRECT("IVA!Y"&amp;MATCH(MID(COMPRAS!C2396,1,2)&amp;MID(COMPRAS!F2396,1,2)&amp;MID(COMPRAS!D2396,1,2),IVA!W:W,0)),"SIN COD.")</f>
        <v>0</v>
      </c>
    </row>
    <row r="2497" spans="1:86" x14ac:dyDescent="0.25">
      <c r="A2497"/>
      <c r="B2497"/>
      <c r="D2497"/>
      <c r="AL2497">
        <f t="shared" si="266"/>
        <v>0</v>
      </c>
      <c r="AQ2497">
        <f t="shared" si="267"/>
        <v>0</v>
      </c>
      <c r="AR2497" t="str">
        <f>IFERROR(IF(OR(AP2497=338,AP2497=340,AP2497=341,AP2497=342,AP2497="342A",AP2497="342B"),PorcenRet(AP2497,AT2497,AU2497),INDEX(PORCENTAJEBUSCAR,MATCH(AP2497,CódigoRET,0),4)*1),"")</f>
        <v/>
      </c>
      <c r="AS2497">
        <f t="shared" si="268"/>
        <v>0</v>
      </c>
      <c r="BF2497" t="str">
        <f>IFERROR(IF(OR(BD2497=338,BD2497=340,BD2497=341,BD2497=342,BD2497="342A",BD2497="342B"),PorcenRet(BD2497,BH2497,BI2497),INDEX(PORCENTAJEBUSCAR,MATCH(BD2497,CódigoRET,0),4)*1),"")</f>
        <v/>
      </c>
      <c r="BG2497">
        <f t="shared" si="269"/>
        <v>0</v>
      </c>
      <c r="BO2497">
        <f t="shared" si="270"/>
        <v>0</v>
      </c>
      <c r="CC2497">
        <f t="shared" si="271"/>
        <v>0</v>
      </c>
      <c r="CD2497">
        <f t="shared" si="272"/>
        <v>0</v>
      </c>
      <c r="CG2497">
        <f ca="1">IFERROR(INDIRECT("IVA!X"&amp;MATCH(MID(COMPRAS!C2397,1,2)&amp;MID(COMPRAS!F2397,1,2)&amp;MID(COMPRAS!D2397,1,2),IVA!W:W,0)),"SIN COD.")</f>
        <v>0</v>
      </c>
      <c r="CH2497">
        <f ca="1">IFERROR(INDIRECT("IVA!Y"&amp;MATCH(MID(COMPRAS!C2397,1,2)&amp;MID(COMPRAS!F2397,1,2)&amp;MID(COMPRAS!D2397,1,2),IVA!W:W,0)),"SIN COD.")</f>
        <v>0</v>
      </c>
    </row>
    <row r="2498" spans="1:86" x14ac:dyDescent="0.25">
      <c r="A2498"/>
      <c r="B2498"/>
      <c r="D2498"/>
      <c r="AL2498">
        <f t="shared" ref="AL2498:AL2561" si="273">O2498+P2498+Q2498+R2498+S2498+T2498+U2498+V2498</f>
        <v>0</v>
      </c>
      <c r="AQ2498">
        <f t="shared" ref="AQ2498:AQ2561" si="274">+P2498+Q2498+R2498+S2498-BE2498-BQ2498-BW2498+O2498</f>
        <v>0</v>
      </c>
      <c r="AR2498" t="str">
        <f>IFERROR(IF(OR(AP2498=338,AP2498=340,AP2498=341,AP2498=342,AP2498="342A",AP2498="342B"),PorcenRet(AP2498,AT2498,AU2498),INDEX(PORCENTAJEBUSCAR,MATCH(AP2498,CódigoRET,0),4)*1),"")</f>
        <v/>
      </c>
      <c r="AS2498">
        <f t="shared" ref="AS2498:AS2561" si="275">ROUND(IF(AP2498="",0,AQ2498*(AR2498/100)),2)</f>
        <v>0</v>
      </c>
      <c r="BF2498" t="str">
        <f>IFERROR(IF(OR(BD2498=338,BD2498=340,BD2498=341,BD2498=342,BD2498="342A",BD2498="342B"),PorcenRet(BD2498,BH2498,BI2498),INDEX(PORCENTAJEBUSCAR,MATCH(BD2498,CódigoRET,0),4)*1),"")</f>
        <v/>
      </c>
      <c r="BG2498">
        <f t="shared" ref="BG2498:BG2561" si="276">ROUND(IF(BD2498="",0,BE2498*(BF2498/100)),2)</f>
        <v>0</v>
      </c>
      <c r="BO2498">
        <f t="shared" ref="BO2498:BO2561" si="277">IF(MID(F2498,1,2)="41",SUM(O2498:S2498),0)</f>
        <v>0</v>
      </c>
      <c r="CC2498">
        <f t="shared" ref="CC2498:CC2561" si="278">O2498+P2498+Q2498+R2498+S2498</f>
        <v>0</v>
      </c>
      <c r="CD2498">
        <f t="shared" ref="CD2498:CD2561" si="279">T2498+U2498</f>
        <v>0</v>
      </c>
      <c r="CG2498">
        <f ca="1">IFERROR(INDIRECT("IVA!X"&amp;MATCH(MID(COMPRAS!C2398,1,2)&amp;MID(COMPRAS!F2398,1,2)&amp;MID(COMPRAS!D2398,1,2),IVA!W:W,0)),"SIN COD.")</f>
        <v>0</v>
      </c>
      <c r="CH2498">
        <f ca="1">IFERROR(INDIRECT("IVA!Y"&amp;MATCH(MID(COMPRAS!C2398,1,2)&amp;MID(COMPRAS!F2398,1,2)&amp;MID(COMPRAS!D2398,1,2),IVA!W:W,0)),"SIN COD.")</f>
        <v>0</v>
      </c>
    </row>
    <row r="2499" spans="1:86" x14ac:dyDescent="0.25">
      <c r="A2499"/>
      <c r="B2499"/>
      <c r="D2499"/>
      <c r="AL2499">
        <f t="shared" si="273"/>
        <v>0</v>
      </c>
      <c r="AQ2499">
        <f t="shared" si="274"/>
        <v>0</v>
      </c>
      <c r="AR2499" t="str">
        <f>IFERROR(IF(OR(AP2499=338,AP2499=340,AP2499=341,AP2499=342,AP2499="342A",AP2499="342B"),PorcenRet(AP2499,AT2499,AU2499),INDEX(PORCENTAJEBUSCAR,MATCH(AP2499,CódigoRET,0),4)*1),"")</f>
        <v/>
      </c>
      <c r="AS2499">
        <f t="shared" si="275"/>
        <v>0</v>
      </c>
      <c r="BF2499" t="str">
        <f>IFERROR(IF(OR(BD2499=338,BD2499=340,BD2499=341,BD2499=342,BD2499="342A",BD2499="342B"),PorcenRet(BD2499,BH2499,BI2499),INDEX(PORCENTAJEBUSCAR,MATCH(BD2499,CódigoRET,0),4)*1),"")</f>
        <v/>
      </c>
      <c r="BG2499">
        <f t="shared" si="276"/>
        <v>0</v>
      </c>
      <c r="BO2499">
        <f t="shared" si="277"/>
        <v>0</v>
      </c>
      <c r="CC2499">
        <f t="shared" si="278"/>
        <v>0</v>
      </c>
      <c r="CD2499">
        <f t="shared" si="279"/>
        <v>0</v>
      </c>
      <c r="CG2499">
        <f ca="1">IFERROR(INDIRECT("IVA!X"&amp;MATCH(MID(COMPRAS!C2399,1,2)&amp;MID(COMPRAS!F2399,1,2)&amp;MID(COMPRAS!D2399,1,2),IVA!W:W,0)),"SIN COD.")</f>
        <v>0</v>
      </c>
      <c r="CH2499">
        <f ca="1">IFERROR(INDIRECT("IVA!Y"&amp;MATCH(MID(COMPRAS!C2399,1,2)&amp;MID(COMPRAS!F2399,1,2)&amp;MID(COMPRAS!D2399,1,2),IVA!W:W,0)),"SIN COD.")</f>
        <v>0</v>
      </c>
    </row>
    <row r="2500" spans="1:86" x14ac:dyDescent="0.25">
      <c r="A2500"/>
      <c r="B2500"/>
      <c r="D2500"/>
      <c r="AL2500">
        <f t="shared" si="273"/>
        <v>0</v>
      </c>
      <c r="AQ2500">
        <f t="shared" si="274"/>
        <v>0</v>
      </c>
      <c r="AR2500" t="str">
        <f>IFERROR(IF(OR(AP2500=338,AP2500=340,AP2500=341,AP2500=342,AP2500="342A",AP2500="342B"),PorcenRet(AP2500,AT2500,AU2500),INDEX(PORCENTAJEBUSCAR,MATCH(AP2500,CódigoRET,0),4)*1),"")</f>
        <v/>
      </c>
      <c r="AS2500">
        <f t="shared" si="275"/>
        <v>0</v>
      </c>
      <c r="BF2500" t="str">
        <f>IFERROR(IF(OR(BD2500=338,BD2500=340,BD2500=341,BD2500=342,BD2500="342A",BD2500="342B"),PorcenRet(BD2500,BH2500,BI2500),INDEX(PORCENTAJEBUSCAR,MATCH(BD2500,CódigoRET,0),4)*1),"")</f>
        <v/>
      </c>
      <c r="BG2500">
        <f t="shared" si="276"/>
        <v>0</v>
      </c>
      <c r="BO2500">
        <f t="shared" si="277"/>
        <v>0</v>
      </c>
      <c r="CC2500">
        <f t="shared" si="278"/>
        <v>0</v>
      </c>
      <c r="CD2500">
        <f t="shared" si="279"/>
        <v>0</v>
      </c>
      <c r="CG2500">
        <f ca="1">IFERROR(INDIRECT("IVA!X"&amp;MATCH(MID(COMPRAS!C2400,1,2)&amp;MID(COMPRAS!F2400,1,2)&amp;MID(COMPRAS!D2400,1,2),IVA!W:W,0)),"SIN COD.")</f>
        <v>0</v>
      </c>
      <c r="CH2500">
        <f ca="1">IFERROR(INDIRECT("IVA!Y"&amp;MATCH(MID(COMPRAS!C2400,1,2)&amp;MID(COMPRAS!F2400,1,2)&amp;MID(COMPRAS!D2400,1,2),IVA!W:W,0)),"SIN COD.")</f>
        <v>0</v>
      </c>
    </row>
    <row r="2501" spans="1:86" x14ac:dyDescent="0.25">
      <c r="A2501"/>
      <c r="B2501"/>
      <c r="D2501"/>
      <c r="AL2501">
        <f t="shared" si="273"/>
        <v>0</v>
      </c>
      <c r="AQ2501">
        <f t="shared" si="274"/>
        <v>0</v>
      </c>
      <c r="AR2501" t="str">
        <f>IFERROR(IF(OR(AP2501=338,AP2501=340,AP2501=341,AP2501=342,AP2501="342A",AP2501="342B"),PorcenRet(AP2501,AT2501,AU2501),INDEX(PORCENTAJEBUSCAR,MATCH(AP2501,CódigoRET,0),4)*1),"")</f>
        <v/>
      </c>
      <c r="AS2501">
        <f t="shared" si="275"/>
        <v>0</v>
      </c>
      <c r="BF2501" t="str">
        <f>IFERROR(IF(OR(BD2501=338,BD2501=340,BD2501=341,BD2501=342,BD2501="342A",BD2501="342B"),PorcenRet(BD2501,BH2501,BI2501),INDEX(PORCENTAJEBUSCAR,MATCH(BD2501,CódigoRET,0),4)*1),"")</f>
        <v/>
      </c>
      <c r="BG2501">
        <f t="shared" si="276"/>
        <v>0</v>
      </c>
      <c r="BO2501">
        <f t="shared" si="277"/>
        <v>0</v>
      </c>
      <c r="CC2501">
        <f t="shared" si="278"/>
        <v>0</v>
      </c>
      <c r="CD2501">
        <f t="shared" si="279"/>
        <v>0</v>
      </c>
      <c r="CG2501">
        <f ca="1">IFERROR(INDIRECT("IVA!X"&amp;MATCH(MID(COMPRAS!C2401,1,2)&amp;MID(COMPRAS!F2401,1,2)&amp;MID(COMPRAS!D2401,1,2),IVA!W:W,0)),"SIN COD.")</f>
        <v>0</v>
      </c>
      <c r="CH2501">
        <f ca="1">IFERROR(INDIRECT("IVA!Y"&amp;MATCH(MID(COMPRAS!C2401,1,2)&amp;MID(COMPRAS!F2401,1,2)&amp;MID(COMPRAS!D2401,1,2),IVA!W:W,0)),"SIN COD.")</f>
        <v>0</v>
      </c>
    </row>
    <row r="2502" spans="1:86" x14ac:dyDescent="0.25">
      <c r="A2502"/>
      <c r="B2502"/>
      <c r="D2502"/>
      <c r="AL2502">
        <f t="shared" si="273"/>
        <v>0</v>
      </c>
      <c r="AQ2502">
        <f t="shared" si="274"/>
        <v>0</v>
      </c>
      <c r="AR2502" t="str">
        <f>IFERROR(IF(OR(AP2502=338,AP2502=340,AP2502=341,AP2502=342,AP2502="342A",AP2502="342B"),PorcenRet(AP2502,AT2502,AU2502),INDEX(PORCENTAJEBUSCAR,MATCH(AP2502,CódigoRET,0),4)*1),"")</f>
        <v/>
      </c>
      <c r="AS2502">
        <f t="shared" si="275"/>
        <v>0</v>
      </c>
      <c r="BF2502" t="str">
        <f>IFERROR(IF(OR(BD2502=338,BD2502=340,BD2502=341,BD2502=342,BD2502="342A",BD2502="342B"),PorcenRet(BD2502,BH2502,BI2502),INDEX(PORCENTAJEBUSCAR,MATCH(BD2502,CódigoRET,0),4)*1),"")</f>
        <v/>
      </c>
      <c r="BG2502">
        <f t="shared" si="276"/>
        <v>0</v>
      </c>
      <c r="BO2502">
        <f t="shared" si="277"/>
        <v>0</v>
      </c>
      <c r="CC2502">
        <f t="shared" si="278"/>
        <v>0</v>
      </c>
      <c r="CD2502">
        <f t="shared" si="279"/>
        <v>0</v>
      </c>
      <c r="CG2502">
        <f ca="1">IFERROR(INDIRECT("IVA!X"&amp;MATCH(MID(COMPRAS!C2402,1,2)&amp;MID(COMPRAS!F2402,1,2)&amp;MID(COMPRAS!D2402,1,2),IVA!W:W,0)),"SIN COD.")</f>
        <v>0</v>
      </c>
      <c r="CH2502">
        <f ca="1">IFERROR(INDIRECT("IVA!Y"&amp;MATCH(MID(COMPRAS!C2402,1,2)&amp;MID(COMPRAS!F2402,1,2)&amp;MID(COMPRAS!D2402,1,2),IVA!W:W,0)),"SIN COD.")</f>
        <v>0</v>
      </c>
    </row>
    <row r="2503" spans="1:86" x14ac:dyDescent="0.25">
      <c r="A2503"/>
      <c r="B2503"/>
      <c r="D2503"/>
      <c r="AL2503">
        <f t="shared" si="273"/>
        <v>0</v>
      </c>
      <c r="AQ2503">
        <f t="shared" si="274"/>
        <v>0</v>
      </c>
      <c r="AR2503" t="str">
        <f>IFERROR(IF(OR(AP2503=338,AP2503=340,AP2503=341,AP2503=342,AP2503="342A",AP2503="342B"),PorcenRet(AP2503,AT2503,AU2503),INDEX(PORCENTAJEBUSCAR,MATCH(AP2503,CódigoRET,0),4)*1),"")</f>
        <v/>
      </c>
      <c r="AS2503">
        <f t="shared" si="275"/>
        <v>0</v>
      </c>
      <c r="BF2503" t="str">
        <f>IFERROR(IF(OR(BD2503=338,BD2503=340,BD2503=341,BD2503=342,BD2503="342A",BD2503="342B"),PorcenRet(BD2503,BH2503,BI2503),INDEX(PORCENTAJEBUSCAR,MATCH(BD2503,CódigoRET,0),4)*1),"")</f>
        <v/>
      </c>
      <c r="BG2503">
        <f t="shared" si="276"/>
        <v>0</v>
      </c>
      <c r="BO2503">
        <f t="shared" si="277"/>
        <v>0</v>
      </c>
      <c r="CC2503">
        <f t="shared" si="278"/>
        <v>0</v>
      </c>
      <c r="CD2503">
        <f t="shared" si="279"/>
        <v>0</v>
      </c>
      <c r="CG2503">
        <f ca="1">IFERROR(INDIRECT("IVA!X"&amp;MATCH(MID(COMPRAS!C2403,1,2)&amp;MID(COMPRAS!F2403,1,2)&amp;MID(COMPRAS!D2403,1,2),IVA!W:W,0)),"SIN COD.")</f>
        <v>0</v>
      </c>
      <c r="CH2503">
        <f ca="1">IFERROR(INDIRECT("IVA!Y"&amp;MATCH(MID(COMPRAS!C2403,1,2)&amp;MID(COMPRAS!F2403,1,2)&amp;MID(COMPRAS!D2403,1,2),IVA!W:W,0)),"SIN COD.")</f>
        <v>0</v>
      </c>
    </row>
    <row r="2504" spans="1:86" x14ac:dyDescent="0.25">
      <c r="A2504"/>
      <c r="B2504"/>
      <c r="D2504"/>
      <c r="AL2504">
        <f t="shared" si="273"/>
        <v>0</v>
      </c>
      <c r="AQ2504">
        <f t="shared" si="274"/>
        <v>0</v>
      </c>
      <c r="AR2504" t="str">
        <f>IFERROR(IF(OR(AP2504=338,AP2504=340,AP2504=341,AP2504=342,AP2504="342A",AP2504="342B"),PorcenRet(AP2504,AT2504,AU2504),INDEX(PORCENTAJEBUSCAR,MATCH(AP2504,CódigoRET,0),4)*1),"")</f>
        <v/>
      </c>
      <c r="AS2504">
        <f t="shared" si="275"/>
        <v>0</v>
      </c>
      <c r="BF2504" t="str">
        <f>IFERROR(IF(OR(BD2504=338,BD2504=340,BD2504=341,BD2504=342,BD2504="342A",BD2504="342B"),PorcenRet(BD2504,BH2504,BI2504),INDEX(PORCENTAJEBUSCAR,MATCH(BD2504,CódigoRET,0),4)*1),"")</f>
        <v/>
      </c>
      <c r="BG2504">
        <f t="shared" si="276"/>
        <v>0</v>
      </c>
      <c r="BO2504">
        <f t="shared" si="277"/>
        <v>0</v>
      </c>
      <c r="CC2504">
        <f t="shared" si="278"/>
        <v>0</v>
      </c>
      <c r="CD2504">
        <f t="shared" si="279"/>
        <v>0</v>
      </c>
      <c r="CG2504">
        <f ca="1">IFERROR(INDIRECT("IVA!X"&amp;MATCH(MID(COMPRAS!C2404,1,2)&amp;MID(COMPRAS!F2404,1,2)&amp;MID(COMPRAS!D2404,1,2),IVA!W:W,0)),"SIN COD.")</f>
        <v>0</v>
      </c>
      <c r="CH2504">
        <f ca="1">IFERROR(INDIRECT("IVA!Y"&amp;MATCH(MID(COMPRAS!C2404,1,2)&amp;MID(COMPRAS!F2404,1,2)&amp;MID(COMPRAS!D2404,1,2),IVA!W:W,0)),"SIN COD.")</f>
        <v>0</v>
      </c>
    </row>
    <row r="2505" spans="1:86" x14ac:dyDescent="0.25">
      <c r="A2505"/>
      <c r="B2505"/>
      <c r="D2505"/>
      <c r="AL2505">
        <f t="shared" si="273"/>
        <v>0</v>
      </c>
      <c r="AQ2505">
        <f t="shared" si="274"/>
        <v>0</v>
      </c>
      <c r="AR2505" t="str">
        <f>IFERROR(IF(OR(AP2505=338,AP2505=340,AP2505=341,AP2505=342,AP2505="342A",AP2505="342B"),PorcenRet(AP2505,AT2505,AU2505),INDEX(PORCENTAJEBUSCAR,MATCH(AP2505,CódigoRET,0),4)*1),"")</f>
        <v/>
      </c>
      <c r="AS2505">
        <f t="shared" si="275"/>
        <v>0</v>
      </c>
      <c r="BF2505" t="str">
        <f>IFERROR(IF(OR(BD2505=338,BD2505=340,BD2505=341,BD2505=342,BD2505="342A",BD2505="342B"),PorcenRet(BD2505,BH2505,BI2505),INDEX(PORCENTAJEBUSCAR,MATCH(BD2505,CódigoRET,0),4)*1),"")</f>
        <v/>
      </c>
      <c r="BG2505">
        <f t="shared" si="276"/>
        <v>0</v>
      </c>
      <c r="BO2505">
        <f t="shared" si="277"/>
        <v>0</v>
      </c>
      <c r="CC2505">
        <f t="shared" si="278"/>
        <v>0</v>
      </c>
      <c r="CD2505">
        <f t="shared" si="279"/>
        <v>0</v>
      </c>
      <c r="CG2505">
        <f ca="1">IFERROR(INDIRECT("IVA!X"&amp;MATCH(MID(COMPRAS!C2405,1,2)&amp;MID(COMPRAS!F2405,1,2)&amp;MID(COMPRAS!D2405,1,2),IVA!W:W,0)),"SIN COD.")</f>
        <v>0</v>
      </c>
      <c r="CH2505">
        <f ca="1">IFERROR(INDIRECT("IVA!Y"&amp;MATCH(MID(COMPRAS!C2405,1,2)&amp;MID(COMPRAS!F2405,1,2)&amp;MID(COMPRAS!D2405,1,2),IVA!W:W,0)),"SIN COD.")</f>
        <v>0</v>
      </c>
    </row>
    <row r="2506" spans="1:86" x14ac:dyDescent="0.25">
      <c r="A2506"/>
      <c r="B2506"/>
      <c r="D2506"/>
      <c r="AL2506">
        <f t="shared" si="273"/>
        <v>0</v>
      </c>
      <c r="AQ2506">
        <f t="shared" si="274"/>
        <v>0</v>
      </c>
      <c r="AR2506" t="str">
        <f>IFERROR(IF(OR(AP2506=338,AP2506=340,AP2506=341,AP2506=342,AP2506="342A",AP2506="342B"),PorcenRet(AP2506,AT2506,AU2506),INDEX(PORCENTAJEBUSCAR,MATCH(AP2506,CódigoRET,0),4)*1),"")</f>
        <v/>
      </c>
      <c r="AS2506">
        <f t="shared" si="275"/>
        <v>0</v>
      </c>
      <c r="BF2506" t="str">
        <f>IFERROR(IF(OR(BD2506=338,BD2506=340,BD2506=341,BD2506=342,BD2506="342A",BD2506="342B"),PorcenRet(BD2506,BH2506,BI2506),INDEX(PORCENTAJEBUSCAR,MATCH(BD2506,CódigoRET,0),4)*1),"")</f>
        <v/>
      </c>
      <c r="BG2506">
        <f t="shared" si="276"/>
        <v>0</v>
      </c>
      <c r="BO2506">
        <f t="shared" si="277"/>
        <v>0</v>
      </c>
      <c r="CC2506">
        <f t="shared" si="278"/>
        <v>0</v>
      </c>
      <c r="CD2506">
        <f t="shared" si="279"/>
        <v>0</v>
      </c>
      <c r="CG2506">
        <f ca="1">IFERROR(INDIRECT("IVA!X"&amp;MATCH(MID(COMPRAS!C2406,1,2)&amp;MID(COMPRAS!F2406,1,2)&amp;MID(COMPRAS!D2406,1,2),IVA!W:W,0)),"SIN COD.")</f>
        <v>0</v>
      </c>
      <c r="CH2506">
        <f ca="1">IFERROR(INDIRECT("IVA!Y"&amp;MATCH(MID(COMPRAS!C2406,1,2)&amp;MID(COMPRAS!F2406,1,2)&amp;MID(COMPRAS!D2406,1,2),IVA!W:W,0)),"SIN COD.")</f>
        <v>0</v>
      </c>
    </row>
    <row r="2507" spans="1:86" x14ac:dyDescent="0.25">
      <c r="A2507"/>
      <c r="B2507"/>
      <c r="D2507"/>
      <c r="AL2507">
        <f t="shared" si="273"/>
        <v>0</v>
      </c>
      <c r="AQ2507">
        <f t="shared" si="274"/>
        <v>0</v>
      </c>
      <c r="AR2507" t="str">
        <f>IFERROR(IF(OR(AP2507=338,AP2507=340,AP2507=341,AP2507=342,AP2507="342A",AP2507="342B"),PorcenRet(AP2507,AT2507,AU2507),INDEX(PORCENTAJEBUSCAR,MATCH(AP2507,CódigoRET,0),4)*1),"")</f>
        <v/>
      </c>
      <c r="AS2507">
        <f t="shared" si="275"/>
        <v>0</v>
      </c>
      <c r="BF2507" t="str">
        <f>IFERROR(IF(OR(BD2507=338,BD2507=340,BD2507=341,BD2507=342,BD2507="342A",BD2507="342B"),PorcenRet(BD2507,BH2507,BI2507),INDEX(PORCENTAJEBUSCAR,MATCH(BD2507,CódigoRET,0),4)*1),"")</f>
        <v/>
      </c>
      <c r="BG2507">
        <f t="shared" si="276"/>
        <v>0</v>
      </c>
      <c r="BO2507">
        <f t="shared" si="277"/>
        <v>0</v>
      </c>
      <c r="CC2507">
        <f t="shared" si="278"/>
        <v>0</v>
      </c>
      <c r="CD2507">
        <f t="shared" si="279"/>
        <v>0</v>
      </c>
      <c r="CG2507">
        <f ca="1">IFERROR(INDIRECT("IVA!X"&amp;MATCH(MID(COMPRAS!C2407,1,2)&amp;MID(COMPRAS!F2407,1,2)&amp;MID(COMPRAS!D2407,1,2),IVA!W:W,0)),"SIN COD.")</f>
        <v>0</v>
      </c>
      <c r="CH2507">
        <f ca="1">IFERROR(INDIRECT("IVA!Y"&amp;MATCH(MID(COMPRAS!C2407,1,2)&amp;MID(COMPRAS!F2407,1,2)&amp;MID(COMPRAS!D2407,1,2),IVA!W:W,0)),"SIN COD.")</f>
        <v>0</v>
      </c>
    </row>
    <row r="2508" spans="1:86" x14ac:dyDescent="0.25">
      <c r="A2508"/>
      <c r="B2508"/>
      <c r="D2508"/>
      <c r="AL2508">
        <f t="shared" si="273"/>
        <v>0</v>
      </c>
      <c r="AQ2508">
        <f t="shared" si="274"/>
        <v>0</v>
      </c>
      <c r="AR2508" t="str">
        <f>IFERROR(IF(OR(AP2508=338,AP2508=340,AP2508=341,AP2508=342,AP2508="342A",AP2508="342B"),PorcenRet(AP2508,AT2508,AU2508),INDEX(PORCENTAJEBUSCAR,MATCH(AP2508,CódigoRET,0),4)*1),"")</f>
        <v/>
      </c>
      <c r="AS2508">
        <f t="shared" si="275"/>
        <v>0</v>
      </c>
      <c r="BF2508" t="str">
        <f>IFERROR(IF(OR(BD2508=338,BD2508=340,BD2508=341,BD2508=342,BD2508="342A",BD2508="342B"),PorcenRet(BD2508,BH2508,BI2508),INDEX(PORCENTAJEBUSCAR,MATCH(BD2508,CódigoRET,0),4)*1),"")</f>
        <v/>
      </c>
      <c r="BG2508">
        <f t="shared" si="276"/>
        <v>0</v>
      </c>
      <c r="BO2508">
        <f t="shared" si="277"/>
        <v>0</v>
      </c>
      <c r="CC2508">
        <f t="shared" si="278"/>
        <v>0</v>
      </c>
      <c r="CD2508">
        <f t="shared" si="279"/>
        <v>0</v>
      </c>
      <c r="CG2508">
        <f ca="1">IFERROR(INDIRECT("IVA!X"&amp;MATCH(MID(COMPRAS!C2408,1,2)&amp;MID(COMPRAS!F2408,1,2)&amp;MID(COMPRAS!D2408,1,2),IVA!W:W,0)),"SIN COD.")</f>
        <v>0</v>
      </c>
      <c r="CH2508">
        <f ca="1">IFERROR(INDIRECT("IVA!Y"&amp;MATCH(MID(COMPRAS!C2408,1,2)&amp;MID(COMPRAS!F2408,1,2)&amp;MID(COMPRAS!D2408,1,2),IVA!W:W,0)),"SIN COD.")</f>
        <v>0</v>
      </c>
    </row>
    <row r="2509" spans="1:86" x14ac:dyDescent="0.25">
      <c r="A2509"/>
      <c r="B2509"/>
      <c r="D2509"/>
      <c r="AL2509">
        <f t="shared" si="273"/>
        <v>0</v>
      </c>
      <c r="AQ2509">
        <f t="shared" si="274"/>
        <v>0</v>
      </c>
      <c r="AR2509" t="str">
        <f>IFERROR(IF(OR(AP2509=338,AP2509=340,AP2509=341,AP2509=342,AP2509="342A",AP2509="342B"),PorcenRet(AP2509,AT2509,AU2509),INDEX(PORCENTAJEBUSCAR,MATCH(AP2509,CódigoRET,0),4)*1),"")</f>
        <v/>
      </c>
      <c r="AS2509">
        <f t="shared" si="275"/>
        <v>0</v>
      </c>
      <c r="BF2509" t="str">
        <f>IFERROR(IF(OR(BD2509=338,BD2509=340,BD2509=341,BD2509=342,BD2509="342A",BD2509="342B"),PorcenRet(BD2509,BH2509,BI2509),INDEX(PORCENTAJEBUSCAR,MATCH(BD2509,CódigoRET,0),4)*1),"")</f>
        <v/>
      </c>
      <c r="BG2509">
        <f t="shared" si="276"/>
        <v>0</v>
      </c>
      <c r="BO2509">
        <f t="shared" si="277"/>
        <v>0</v>
      </c>
      <c r="CC2509">
        <f t="shared" si="278"/>
        <v>0</v>
      </c>
      <c r="CD2509">
        <f t="shared" si="279"/>
        <v>0</v>
      </c>
      <c r="CG2509">
        <f ca="1">IFERROR(INDIRECT("IVA!X"&amp;MATCH(MID(COMPRAS!C2409,1,2)&amp;MID(COMPRAS!F2409,1,2)&amp;MID(COMPRAS!D2409,1,2),IVA!W:W,0)),"SIN COD.")</f>
        <v>0</v>
      </c>
      <c r="CH2509">
        <f ca="1">IFERROR(INDIRECT("IVA!Y"&amp;MATCH(MID(COMPRAS!C2409,1,2)&amp;MID(COMPRAS!F2409,1,2)&amp;MID(COMPRAS!D2409,1,2),IVA!W:W,0)),"SIN COD.")</f>
        <v>0</v>
      </c>
    </row>
    <row r="2510" spans="1:86" x14ac:dyDescent="0.25">
      <c r="A2510"/>
      <c r="B2510"/>
      <c r="D2510"/>
      <c r="AL2510">
        <f t="shared" si="273"/>
        <v>0</v>
      </c>
      <c r="AQ2510">
        <f t="shared" si="274"/>
        <v>0</v>
      </c>
      <c r="AR2510" t="str">
        <f>IFERROR(IF(OR(AP2510=338,AP2510=340,AP2510=341,AP2510=342,AP2510="342A",AP2510="342B"),PorcenRet(AP2510,AT2510,AU2510),INDEX(PORCENTAJEBUSCAR,MATCH(AP2510,CódigoRET,0),4)*1),"")</f>
        <v/>
      </c>
      <c r="AS2510">
        <f t="shared" si="275"/>
        <v>0</v>
      </c>
      <c r="BF2510" t="str">
        <f>IFERROR(IF(OR(BD2510=338,BD2510=340,BD2510=341,BD2510=342,BD2510="342A",BD2510="342B"),PorcenRet(BD2510,BH2510,BI2510),INDEX(PORCENTAJEBUSCAR,MATCH(BD2510,CódigoRET,0),4)*1),"")</f>
        <v/>
      </c>
      <c r="BG2510">
        <f t="shared" si="276"/>
        <v>0</v>
      </c>
      <c r="BO2510">
        <f t="shared" si="277"/>
        <v>0</v>
      </c>
      <c r="CC2510">
        <f t="shared" si="278"/>
        <v>0</v>
      </c>
      <c r="CD2510">
        <f t="shared" si="279"/>
        <v>0</v>
      </c>
      <c r="CG2510">
        <f ca="1">IFERROR(INDIRECT("IVA!X"&amp;MATCH(MID(COMPRAS!C2410,1,2)&amp;MID(COMPRAS!F2410,1,2)&amp;MID(COMPRAS!D2410,1,2),IVA!W:W,0)),"SIN COD.")</f>
        <v>0</v>
      </c>
      <c r="CH2510">
        <f ca="1">IFERROR(INDIRECT("IVA!Y"&amp;MATCH(MID(COMPRAS!C2410,1,2)&amp;MID(COMPRAS!F2410,1,2)&amp;MID(COMPRAS!D2410,1,2),IVA!W:W,0)),"SIN COD.")</f>
        <v>0</v>
      </c>
    </row>
    <row r="2511" spans="1:86" x14ac:dyDescent="0.25">
      <c r="A2511"/>
      <c r="B2511"/>
      <c r="D2511"/>
      <c r="AL2511">
        <f t="shared" si="273"/>
        <v>0</v>
      </c>
      <c r="AQ2511">
        <f t="shared" si="274"/>
        <v>0</v>
      </c>
      <c r="AR2511" t="str">
        <f>IFERROR(IF(OR(AP2511=338,AP2511=340,AP2511=341,AP2511=342,AP2511="342A",AP2511="342B"),PorcenRet(AP2511,AT2511,AU2511),INDEX(PORCENTAJEBUSCAR,MATCH(AP2511,CódigoRET,0),4)*1),"")</f>
        <v/>
      </c>
      <c r="AS2511">
        <f t="shared" si="275"/>
        <v>0</v>
      </c>
      <c r="BF2511" t="str">
        <f>IFERROR(IF(OR(BD2511=338,BD2511=340,BD2511=341,BD2511=342,BD2511="342A",BD2511="342B"),PorcenRet(BD2511,BH2511,BI2511),INDEX(PORCENTAJEBUSCAR,MATCH(BD2511,CódigoRET,0),4)*1),"")</f>
        <v/>
      </c>
      <c r="BG2511">
        <f t="shared" si="276"/>
        <v>0</v>
      </c>
      <c r="BO2511">
        <f t="shared" si="277"/>
        <v>0</v>
      </c>
      <c r="CC2511">
        <f t="shared" si="278"/>
        <v>0</v>
      </c>
      <c r="CD2511">
        <f t="shared" si="279"/>
        <v>0</v>
      </c>
      <c r="CG2511">
        <f ca="1">IFERROR(INDIRECT("IVA!X"&amp;MATCH(MID(COMPRAS!C2411,1,2)&amp;MID(COMPRAS!F2411,1,2)&amp;MID(COMPRAS!D2411,1,2),IVA!W:W,0)),"SIN COD.")</f>
        <v>0</v>
      </c>
      <c r="CH2511">
        <f ca="1">IFERROR(INDIRECT("IVA!Y"&amp;MATCH(MID(COMPRAS!C2411,1,2)&amp;MID(COMPRAS!F2411,1,2)&amp;MID(COMPRAS!D2411,1,2),IVA!W:W,0)),"SIN COD.")</f>
        <v>0</v>
      </c>
    </row>
    <row r="2512" spans="1:86" x14ac:dyDescent="0.25">
      <c r="A2512"/>
      <c r="B2512"/>
      <c r="D2512"/>
      <c r="AL2512">
        <f t="shared" si="273"/>
        <v>0</v>
      </c>
      <c r="AQ2512">
        <f t="shared" si="274"/>
        <v>0</v>
      </c>
      <c r="AR2512" t="str">
        <f>IFERROR(IF(OR(AP2512=338,AP2512=340,AP2512=341,AP2512=342,AP2512="342A",AP2512="342B"),PorcenRet(AP2512,AT2512,AU2512),INDEX(PORCENTAJEBUSCAR,MATCH(AP2512,CódigoRET,0),4)*1),"")</f>
        <v/>
      </c>
      <c r="AS2512">
        <f t="shared" si="275"/>
        <v>0</v>
      </c>
      <c r="BF2512" t="str">
        <f>IFERROR(IF(OR(BD2512=338,BD2512=340,BD2512=341,BD2512=342,BD2512="342A",BD2512="342B"),PorcenRet(BD2512,BH2512,BI2512),INDEX(PORCENTAJEBUSCAR,MATCH(BD2512,CódigoRET,0),4)*1),"")</f>
        <v/>
      </c>
      <c r="BG2512">
        <f t="shared" si="276"/>
        <v>0</v>
      </c>
      <c r="BO2512">
        <f t="shared" si="277"/>
        <v>0</v>
      </c>
      <c r="CC2512">
        <f t="shared" si="278"/>
        <v>0</v>
      </c>
      <c r="CD2512">
        <f t="shared" si="279"/>
        <v>0</v>
      </c>
      <c r="CG2512">
        <f ca="1">IFERROR(INDIRECT("IVA!X"&amp;MATCH(MID(COMPRAS!C2412,1,2)&amp;MID(COMPRAS!F2412,1,2)&amp;MID(COMPRAS!D2412,1,2),IVA!W:W,0)),"SIN COD.")</f>
        <v>0</v>
      </c>
      <c r="CH2512">
        <f ca="1">IFERROR(INDIRECT("IVA!Y"&amp;MATCH(MID(COMPRAS!C2412,1,2)&amp;MID(COMPRAS!F2412,1,2)&amp;MID(COMPRAS!D2412,1,2),IVA!W:W,0)),"SIN COD.")</f>
        <v>0</v>
      </c>
    </row>
    <row r="2513" spans="1:86" x14ac:dyDescent="0.25">
      <c r="A2513"/>
      <c r="B2513"/>
      <c r="D2513"/>
      <c r="AL2513">
        <f t="shared" si="273"/>
        <v>0</v>
      </c>
      <c r="AQ2513">
        <f t="shared" si="274"/>
        <v>0</v>
      </c>
      <c r="AR2513" t="str">
        <f>IFERROR(IF(OR(AP2513=338,AP2513=340,AP2513=341,AP2513=342,AP2513="342A",AP2513="342B"),PorcenRet(AP2513,AT2513,AU2513),INDEX(PORCENTAJEBUSCAR,MATCH(AP2513,CódigoRET,0),4)*1),"")</f>
        <v/>
      </c>
      <c r="AS2513">
        <f t="shared" si="275"/>
        <v>0</v>
      </c>
      <c r="BF2513" t="str">
        <f>IFERROR(IF(OR(BD2513=338,BD2513=340,BD2513=341,BD2513=342,BD2513="342A",BD2513="342B"),PorcenRet(BD2513,BH2513,BI2513),INDEX(PORCENTAJEBUSCAR,MATCH(BD2513,CódigoRET,0),4)*1),"")</f>
        <v/>
      </c>
      <c r="BG2513">
        <f t="shared" si="276"/>
        <v>0</v>
      </c>
      <c r="BO2513">
        <f t="shared" si="277"/>
        <v>0</v>
      </c>
      <c r="CC2513">
        <f t="shared" si="278"/>
        <v>0</v>
      </c>
      <c r="CD2513">
        <f t="shared" si="279"/>
        <v>0</v>
      </c>
      <c r="CG2513">
        <f ca="1">IFERROR(INDIRECT("IVA!X"&amp;MATCH(MID(COMPRAS!C2413,1,2)&amp;MID(COMPRAS!F2413,1,2)&amp;MID(COMPRAS!D2413,1,2),IVA!W:W,0)),"SIN COD.")</f>
        <v>0</v>
      </c>
      <c r="CH2513">
        <f ca="1">IFERROR(INDIRECT("IVA!Y"&amp;MATCH(MID(COMPRAS!C2413,1,2)&amp;MID(COMPRAS!F2413,1,2)&amp;MID(COMPRAS!D2413,1,2),IVA!W:W,0)),"SIN COD.")</f>
        <v>0</v>
      </c>
    </row>
    <row r="2514" spans="1:86" x14ac:dyDescent="0.25">
      <c r="A2514"/>
      <c r="B2514"/>
      <c r="D2514"/>
      <c r="AL2514">
        <f t="shared" si="273"/>
        <v>0</v>
      </c>
      <c r="AQ2514">
        <f t="shared" si="274"/>
        <v>0</v>
      </c>
      <c r="AR2514" t="str">
        <f>IFERROR(IF(OR(AP2514=338,AP2514=340,AP2514=341,AP2514=342,AP2514="342A",AP2514="342B"),PorcenRet(AP2514,AT2514,AU2514),INDEX(PORCENTAJEBUSCAR,MATCH(AP2514,CódigoRET,0),4)*1),"")</f>
        <v/>
      </c>
      <c r="AS2514">
        <f t="shared" si="275"/>
        <v>0</v>
      </c>
      <c r="BF2514" t="str">
        <f>IFERROR(IF(OR(BD2514=338,BD2514=340,BD2514=341,BD2514=342,BD2514="342A",BD2514="342B"),PorcenRet(BD2514,BH2514,BI2514),INDEX(PORCENTAJEBUSCAR,MATCH(BD2514,CódigoRET,0),4)*1),"")</f>
        <v/>
      </c>
      <c r="BG2514">
        <f t="shared" si="276"/>
        <v>0</v>
      </c>
      <c r="BO2514">
        <f t="shared" si="277"/>
        <v>0</v>
      </c>
      <c r="CC2514">
        <f t="shared" si="278"/>
        <v>0</v>
      </c>
      <c r="CD2514">
        <f t="shared" si="279"/>
        <v>0</v>
      </c>
      <c r="CG2514">
        <f ca="1">IFERROR(INDIRECT("IVA!X"&amp;MATCH(MID(COMPRAS!C2414,1,2)&amp;MID(COMPRAS!F2414,1,2)&amp;MID(COMPRAS!D2414,1,2),IVA!W:W,0)),"SIN COD.")</f>
        <v>0</v>
      </c>
      <c r="CH2514">
        <f ca="1">IFERROR(INDIRECT("IVA!Y"&amp;MATCH(MID(COMPRAS!C2414,1,2)&amp;MID(COMPRAS!F2414,1,2)&amp;MID(COMPRAS!D2414,1,2),IVA!W:W,0)),"SIN COD.")</f>
        <v>0</v>
      </c>
    </row>
    <row r="2515" spans="1:86" x14ac:dyDescent="0.25">
      <c r="A2515"/>
      <c r="B2515"/>
      <c r="D2515"/>
      <c r="AL2515">
        <f t="shared" si="273"/>
        <v>0</v>
      </c>
      <c r="AQ2515">
        <f t="shared" si="274"/>
        <v>0</v>
      </c>
      <c r="AR2515" t="str">
        <f>IFERROR(IF(OR(AP2515=338,AP2515=340,AP2515=341,AP2515=342,AP2515="342A",AP2515="342B"),PorcenRet(AP2515,AT2515,AU2515),INDEX(PORCENTAJEBUSCAR,MATCH(AP2515,CódigoRET,0),4)*1),"")</f>
        <v/>
      </c>
      <c r="AS2515">
        <f t="shared" si="275"/>
        <v>0</v>
      </c>
      <c r="BF2515" t="str">
        <f>IFERROR(IF(OR(BD2515=338,BD2515=340,BD2515=341,BD2515=342,BD2515="342A",BD2515="342B"),PorcenRet(BD2515,BH2515,BI2515),INDEX(PORCENTAJEBUSCAR,MATCH(BD2515,CódigoRET,0),4)*1),"")</f>
        <v/>
      </c>
      <c r="BG2515">
        <f t="shared" si="276"/>
        <v>0</v>
      </c>
      <c r="BO2515">
        <f t="shared" si="277"/>
        <v>0</v>
      </c>
      <c r="CC2515">
        <f t="shared" si="278"/>
        <v>0</v>
      </c>
      <c r="CD2515">
        <f t="shared" si="279"/>
        <v>0</v>
      </c>
      <c r="CG2515">
        <f ca="1">IFERROR(INDIRECT("IVA!X"&amp;MATCH(MID(COMPRAS!C2415,1,2)&amp;MID(COMPRAS!F2415,1,2)&amp;MID(COMPRAS!D2415,1,2),IVA!W:W,0)),"SIN COD.")</f>
        <v>0</v>
      </c>
      <c r="CH2515">
        <f ca="1">IFERROR(INDIRECT("IVA!Y"&amp;MATCH(MID(COMPRAS!C2415,1,2)&amp;MID(COMPRAS!F2415,1,2)&amp;MID(COMPRAS!D2415,1,2),IVA!W:W,0)),"SIN COD.")</f>
        <v>0</v>
      </c>
    </row>
    <row r="2516" spans="1:86" x14ac:dyDescent="0.25">
      <c r="A2516"/>
      <c r="B2516"/>
      <c r="D2516"/>
      <c r="AL2516">
        <f t="shared" si="273"/>
        <v>0</v>
      </c>
      <c r="AQ2516">
        <f t="shared" si="274"/>
        <v>0</v>
      </c>
      <c r="AR2516" t="str">
        <f>IFERROR(IF(OR(AP2516=338,AP2516=340,AP2516=341,AP2516=342,AP2516="342A",AP2516="342B"),PorcenRet(AP2516,AT2516,AU2516),INDEX(PORCENTAJEBUSCAR,MATCH(AP2516,CódigoRET,0),4)*1),"")</f>
        <v/>
      </c>
      <c r="AS2516">
        <f t="shared" si="275"/>
        <v>0</v>
      </c>
      <c r="BF2516" t="str">
        <f>IFERROR(IF(OR(BD2516=338,BD2516=340,BD2516=341,BD2516=342,BD2516="342A",BD2516="342B"),PorcenRet(BD2516,BH2516,BI2516),INDEX(PORCENTAJEBUSCAR,MATCH(BD2516,CódigoRET,0),4)*1),"")</f>
        <v/>
      </c>
      <c r="BG2516">
        <f t="shared" si="276"/>
        <v>0</v>
      </c>
      <c r="BO2516">
        <f t="shared" si="277"/>
        <v>0</v>
      </c>
      <c r="CC2516">
        <f t="shared" si="278"/>
        <v>0</v>
      </c>
      <c r="CD2516">
        <f t="shared" si="279"/>
        <v>0</v>
      </c>
      <c r="CG2516">
        <f ca="1">IFERROR(INDIRECT("IVA!X"&amp;MATCH(MID(COMPRAS!C2416,1,2)&amp;MID(COMPRAS!F2416,1,2)&amp;MID(COMPRAS!D2416,1,2),IVA!W:W,0)),"SIN COD.")</f>
        <v>0</v>
      </c>
      <c r="CH2516">
        <f ca="1">IFERROR(INDIRECT("IVA!Y"&amp;MATCH(MID(COMPRAS!C2416,1,2)&amp;MID(COMPRAS!F2416,1,2)&amp;MID(COMPRAS!D2416,1,2),IVA!W:W,0)),"SIN COD.")</f>
        <v>0</v>
      </c>
    </row>
    <row r="2517" spans="1:86" x14ac:dyDescent="0.25">
      <c r="A2517"/>
      <c r="B2517"/>
      <c r="D2517"/>
      <c r="AL2517">
        <f t="shared" si="273"/>
        <v>0</v>
      </c>
      <c r="AQ2517">
        <f t="shared" si="274"/>
        <v>0</v>
      </c>
      <c r="AR2517" t="str">
        <f>IFERROR(IF(OR(AP2517=338,AP2517=340,AP2517=341,AP2517=342,AP2517="342A",AP2517="342B"),PorcenRet(AP2517,AT2517,AU2517),INDEX(PORCENTAJEBUSCAR,MATCH(AP2517,CódigoRET,0),4)*1),"")</f>
        <v/>
      </c>
      <c r="AS2517">
        <f t="shared" si="275"/>
        <v>0</v>
      </c>
      <c r="BF2517" t="str">
        <f>IFERROR(IF(OR(BD2517=338,BD2517=340,BD2517=341,BD2517=342,BD2517="342A",BD2517="342B"),PorcenRet(BD2517,BH2517,BI2517),INDEX(PORCENTAJEBUSCAR,MATCH(BD2517,CódigoRET,0),4)*1),"")</f>
        <v/>
      </c>
      <c r="BG2517">
        <f t="shared" si="276"/>
        <v>0</v>
      </c>
      <c r="BO2517">
        <f t="shared" si="277"/>
        <v>0</v>
      </c>
      <c r="CC2517">
        <f t="shared" si="278"/>
        <v>0</v>
      </c>
      <c r="CD2517">
        <f t="shared" si="279"/>
        <v>0</v>
      </c>
      <c r="CG2517">
        <f ca="1">IFERROR(INDIRECT("IVA!X"&amp;MATCH(MID(COMPRAS!C2417,1,2)&amp;MID(COMPRAS!F2417,1,2)&amp;MID(COMPRAS!D2417,1,2),IVA!W:W,0)),"SIN COD.")</f>
        <v>0</v>
      </c>
      <c r="CH2517">
        <f ca="1">IFERROR(INDIRECT("IVA!Y"&amp;MATCH(MID(COMPRAS!C2417,1,2)&amp;MID(COMPRAS!F2417,1,2)&amp;MID(COMPRAS!D2417,1,2),IVA!W:W,0)),"SIN COD.")</f>
        <v>0</v>
      </c>
    </row>
    <row r="2518" spans="1:86" x14ac:dyDescent="0.25">
      <c r="A2518"/>
      <c r="B2518"/>
      <c r="D2518"/>
      <c r="AL2518">
        <f t="shared" si="273"/>
        <v>0</v>
      </c>
      <c r="AQ2518">
        <f t="shared" si="274"/>
        <v>0</v>
      </c>
      <c r="AR2518" t="str">
        <f>IFERROR(IF(OR(AP2518=338,AP2518=340,AP2518=341,AP2518=342,AP2518="342A",AP2518="342B"),PorcenRet(AP2518,AT2518,AU2518),INDEX(PORCENTAJEBUSCAR,MATCH(AP2518,CódigoRET,0),4)*1),"")</f>
        <v/>
      </c>
      <c r="AS2518">
        <f t="shared" si="275"/>
        <v>0</v>
      </c>
      <c r="BF2518" t="str">
        <f>IFERROR(IF(OR(BD2518=338,BD2518=340,BD2518=341,BD2518=342,BD2518="342A",BD2518="342B"),PorcenRet(BD2518,BH2518,BI2518),INDEX(PORCENTAJEBUSCAR,MATCH(BD2518,CódigoRET,0),4)*1),"")</f>
        <v/>
      </c>
      <c r="BG2518">
        <f t="shared" si="276"/>
        <v>0</v>
      </c>
      <c r="BO2518">
        <f t="shared" si="277"/>
        <v>0</v>
      </c>
      <c r="CC2518">
        <f t="shared" si="278"/>
        <v>0</v>
      </c>
      <c r="CD2518">
        <f t="shared" si="279"/>
        <v>0</v>
      </c>
      <c r="CG2518">
        <f ca="1">IFERROR(INDIRECT("IVA!X"&amp;MATCH(MID(COMPRAS!C2418,1,2)&amp;MID(COMPRAS!F2418,1,2)&amp;MID(COMPRAS!D2418,1,2),IVA!W:W,0)),"SIN COD.")</f>
        <v>0</v>
      </c>
      <c r="CH2518">
        <f ca="1">IFERROR(INDIRECT("IVA!Y"&amp;MATCH(MID(COMPRAS!C2418,1,2)&amp;MID(COMPRAS!F2418,1,2)&amp;MID(COMPRAS!D2418,1,2),IVA!W:W,0)),"SIN COD.")</f>
        <v>0</v>
      </c>
    </row>
    <row r="2519" spans="1:86" x14ac:dyDescent="0.25">
      <c r="A2519"/>
      <c r="B2519"/>
      <c r="D2519"/>
      <c r="AL2519">
        <f t="shared" si="273"/>
        <v>0</v>
      </c>
      <c r="AQ2519">
        <f t="shared" si="274"/>
        <v>0</v>
      </c>
      <c r="AR2519" t="str">
        <f>IFERROR(IF(OR(AP2519=338,AP2519=340,AP2519=341,AP2519=342,AP2519="342A",AP2519="342B"),PorcenRet(AP2519,AT2519,AU2519),INDEX(PORCENTAJEBUSCAR,MATCH(AP2519,CódigoRET,0),4)*1),"")</f>
        <v/>
      </c>
      <c r="AS2519">
        <f t="shared" si="275"/>
        <v>0</v>
      </c>
      <c r="BF2519" t="str">
        <f>IFERROR(IF(OR(BD2519=338,BD2519=340,BD2519=341,BD2519=342,BD2519="342A",BD2519="342B"),PorcenRet(BD2519,BH2519,BI2519),INDEX(PORCENTAJEBUSCAR,MATCH(BD2519,CódigoRET,0),4)*1),"")</f>
        <v/>
      </c>
      <c r="BG2519">
        <f t="shared" si="276"/>
        <v>0</v>
      </c>
      <c r="BO2519">
        <f t="shared" si="277"/>
        <v>0</v>
      </c>
      <c r="CC2519">
        <f t="shared" si="278"/>
        <v>0</v>
      </c>
      <c r="CD2519">
        <f t="shared" si="279"/>
        <v>0</v>
      </c>
      <c r="CG2519">
        <f ca="1">IFERROR(INDIRECT("IVA!X"&amp;MATCH(MID(COMPRAS!C2419,1,2)&amp;MID(COMPRAS!F2419,1,2)&amp;MID(COMPRAS!D2419,1,2),IVA!W:W,0)),"SIN COD.")</f>
        <v>0</v>
      </c>
      <c r="CH2519">
        <f ca="1">IFERROR(INDIRECT("IVA!Y"&amp;MATCH(MID(COMPRAS!C2419,1,2)&amp;MID(COMPRAS!F2419,1,2)&amp;MID(COMPRAS!D2419,1,2),IVA!W:W,0)),"SIN COD.")</f>
        <v>0</v>
      </c>
    </row>
    <row r="2520" spans="1:86" x14ac:dyDescent="0.25">
      <c r="A2520"/>
      <c r="B2520"/>
      <c r="D2520"/>
      <c r="AL2520">
        <f t="shared" si="273"/>
        <v>0</v>
      </c>
      <c r="AQ2520">
        <f t="shared" si="274"/>
        <v>0</v>
      </c>
      <c r="AR2520" t="str">
        <f>IFERROR(IF(OR(AP2520=338,AP2520=340,AP2520=341,AP2520=342,AP2520="342A",AP2520="342B"),PorcenRet(AP2520,AT2520,AU2520),INDEX(PORCENTAJEBUSCAR,MATCH(AP2520,CódigoRET,0),4)*1),"")</f>
        <v/>
      </c>
      <c r="AS2520">
        <f t="shared" si="275"/>
        <v>0</v>
      </c>
      <c r="BF2520" t="str">
        <f>IFERROR(IF(OR(BD2520=338,BD2520=340,BD2520=341,BD2520=342,BD2520="342A",BD2520="342B"),PorcenRet(BD2520,BH2520,BI2520),INDEX(PORCENTAJEBUSCAR,MATCH(BD2520,CódigoRET,0),4)*1),"")</f>
        <v/>
      </c>
      <c r="BG2520">
        <f t="shared" si="276"/>
        <v>0</v>
      </c>
      <c r="BO2520">
        <f t="shared" si="277"/>
        <v>0</v>
      </c>
      <c r="CC2520">
        <f t="shared" si="278"/>
        <v>0</v>
      </c>
      <c r="CD2520">
        <f t="shared" si="279"/>
        <v>0</v>
      </c>
      <c r="CG2520">
        <f ca="1">IFERROR(INDIRECT("IVA!X"&amp;MATCH(MID(COMPRAS!C2420,1,2)&amp;MID(COMPRAS!F2420,1,2)&amp;MID(COMPRAS!D2420,1,2),IVA!W:W,0)),"SIN COD.")</f>
        <v>0</v>
      </c>
      <c r="CH2520">
        <f ca="1">IFERROR(INDIRECT("IVA!Y"&amp;MATCH(MID(COMPRAS!C2420,1,2)&amp;MID(COMPRAS!F2420,1,2)&amp;MID(COMPRAS!D2420,1,2),IVA!W:W,0)),"SIN COD.")</f>
        <v>0</v>
      </c>
    </row>
    <row r="2521" spans="1:86" x14ac:dyDescent="0.25">
      <c r="A2521"/>
      <c r="B2521"/>
      <c r="D2521"/>
      <c r="AL2521">
        <f t="shared" si="273"/>
        <v>0</v>
      </c>
      <c r="AQ2521">
        <f t="shared" si="274"/>
        <v>0</v>
      </c>
      <c r="AR2521" t="str">
        <f>IFERROR(IF(OR(AP2521=338,AP2521=340,AP2521=341,AP2521=342,AP2521="342A",AP2521="342B"),PorcenRet(AP2521,AT2521,AU2521),INDEX(PORCENTAJEBUSCAR,MATCH(AP2521,CódigoRET,0),4)*1),"")</f>
        <v/>
      </c>
      <c r="AS2521">
        <f t="shared" si="275"/>
        <v>0</v>
      </c>
      <c r="BF2521" t="str">
        <f>IFERROR(IF(OR(BD2521=338,BD2521=340,BD2521=341,BD2521=342,BD2521="342A",BD2521="342B"),PorcenRet(BD2521,BH2521,BI2521),INDEX(PORCENTAJEBUSCAR,MATCH(BD2521,CódigoRET,0),4)*1),"")</f>
        <v/>
      </c>
      <c r="BG2521">
        <f t="shared" si="276"/>
        <v>0</v>
      </c>
      <c r="BO2521">
        <f t="shared" si="277"/>
        <v>0</v>
      </c>
      <c r="CC2521">
        <f t="shared" si="278"/>
        <v>0</v>
      </c>
      <c r="CD2521">
        <f t="shared" si="279"/>
        <v>0</v>
      </c>
      <c r="CG2521">
        <f ca="1">IFERROR(INDIRECT("IVA!X"&amp;MATCH(MID(COMPRAS!C2421,1,2)&amp;MID(COMPRAS!F2421,1,2)&amp;MID(COMPRAS!D2421,1,2),IVA!W:W,0)),"SIN COD.")</f>
        <v>0</v>
      </c>
      <c r="CH2521">
        <f ca="1">IFERROR(INDIRECT("IVA!Y"&amp;MATCH(MID(COMPRAS!C2421,1,2)&amp;MID(COMPRAS!F2421,1,2)&amp;MID(COMPRAS!D2421,1,2),IVA!W:W,0)),"SIN COD.")</f>
        <v>0</v>
      </c>
    </row>
    <row r="2522" spans="1:86" x14ac:dyDescent="0.25">
      <c r="A2522"/>
      <c r="B2522"/>
      <c r="D2522"/>
      <c r="AL2522">
        <f t="shared" si="273"/>
        <v>0</v>
      </c>
      <c r="AQ2522">
        <f t="shared" si="274"/>
        <v>0</v>
      </c>
      <c r="AR2522" t="str">
        <f>IFERROR(IF(OR(AP2522=338,AP2522=340,AP2522=341,AP2522=342,AP2522="342A",AP2522="342B"),PorcenRet(AP2522,AT2522,AU2522),INDEX(PORCENTAJEBUSCAR,MATCH(AP2522,CódigoRET,0),4)*1),"")</f>
        <v/>
      </c>
      <c r="AS2522">
        <f t="shared" si="275"/>
        <v>0</v>
      </c>
      <c r="BF2522" t="str">
        <f>IFERROR(IF(OR(BD2522=338,BD2522=340,BD2522=341,BD2522=342,BD2522="342A",BD2522="342B"),PorcenRet(BD2522,BH2522,BI2522),INDEX(PORCENTAJEBUSCAR,MATCH(BD2522,CódigoRET,0),4)*1),"")</f>
        <v/>
      </c>
      <c r="BG2522">
        <f t="shared" si="276"/>
        <v>0</v>
      </c>
      <c r="BO2522">
        <f t="shared" si="277"/>
        <v>0</v>
      </c>
      <c r="CC2522">
        <f t="shared" si="278"/>
        <v>0</v>
      </c>
      <c r="CD2522">
        <f t="shared" si="279"/>
        <v>0</v>
      </c>
      <c r="CG2522">
        <f ca="1">IFERROR(INDIRECT("IVA!X"&amp;MATCH(MID(COMPRAS!C2422,1,2)&amp;MID(COMPRAS!F2422,1,2)&amp;MID(COMPRAS!D2422,1,2),IVA!W:W,0)),"SIN COD.")</f>
        <v>0</v>
      </c>
      <c r="CH2522">
        <f ca="1">IFERROR(INDIRECT("IVA!Y"&amp;MATCH(MID(COMPRAS!C2422,1,2)&amp;MID(COMPRAS!F2422,1,2)&amp;MID(COMPRAS!D2422,1,2),IVA!W:W,0)),"SIN COD.")</f>
        <v>0</v>
      </c>
    </row>
    <row r="2523" spans="1:86" x14ac:dyDescent="0.25">
      <c r="A2523"/>
      <c r="B2523"/>
      <c r="D2523"/>
      <c r="AL2523">
        <f t="shared" si="273"/>
        <v>0</v>
      </c>
      <c r="AQ2523">
        <f t="shared" si="274"/>
        <v>0</v>
      </c>
      <c r="AR2523" t="str">
        <f>IFERROR(IF(OR(AP2523=338,AP2523=340,AP2523=341,AP2523=342,AP2523="342A",AP2523="342B"),PorcenRet(AP2523,AT2523,AU2523),INDEX(PORCENTAJEBUSCAR,MATCH(AP2523,CódigoRET,0),4)*1),"")</f>
        <v/>
      </c>
      <c r="AS2523">
        <f t="shared" si="275"/>
        <v>0</v>
      </c>
      <c r="BF2523" t="str">
        <f>IFERROR(IF(OR(BD2523=338,BD2523=340,BD2523=341,BD2523=342,BD2523="342A",BD2523="342B"),PorcenRet(BD2523,BH2523,BI2523),INDEX(PORCENTAJEBUSCAR,MATCH(BD2523,CódigoRET,0),4)*1),"")</f>
        <v/>
      </c>
      <c r="BG2523">
        <f t="shared" si="276"/>
        <v>0</v>
      </c>
      <c r="BO2523">
        <f t="shared" si="277"/>
        <v>0</v>
      </c>
      <c r="CC2523">
        <f t="shared" si="278"/>
        <v>0</v>
      </c>
      <c r="CD2523">
        <f t="shared" si="279"/>
        <v>0</v>
      </c>
      <c r="CG2523">
        <f ca="1">IFERROR(INDIRECT("IVA!X"&amp;MATCH(MID(COMPRAS!C2423,1,2)&amp;MID(COMPRAS!F2423,1,2)&amp;MID(COMPRAS!D2423,1,2),IVA!W:W,0)),"SIN COD.")</f>
        <v>0</v>
      </c>
      <c r="CH2523">
        <f ca="1">IFERROR(INDIRECT("IVA!Y"&amp;MATCH(MID(COMPRAS!C2423,1,2)&amp;MID(COMPRAS!F2423,1,2)&amp;MID(COMPRAS!D2423,1,2),IVA!W:W,0)),"SIN COD.")</f>
        <v>0</v>
      </c>
    </row>
    <row r="2524" spans="1:86" x14ac:dyDescent="0.25">
      <c r="A2524"/>
      <c r="B2524"/>
      <c r="D2524"/>
      <c r="AL2524">
        <f t="shared" si="273"/>
        <v>0</v>
      </c>
      <c r="AQ2524">
        <f t="shared" si="274"/>
        <v>0</v>
      </c>
      <c r="AR2524" t="str">
        <f>IFERROR(IF(OR(AP2524=338,AP2524=340,AP2524=341,AP2524=342,AP2524="342A",AP2524="342B"),PorcenRet(AP2524,AT2524,AU2524),INDEX(PORCENTAJEBUSCAR,MATCH(AP2524,CódigoRET,0),4)*1),"")</f>
        <v/>
      </c>
      <c r="AS2524">
        <f t="shared" si="275"/>
        <v>0</v>
      </c>
      <c r="BF2524" t="str">
        <f>IFERROR(IF(OR(BD2524=338,BD2524=340,BD2524=341,BD2524=342,BD2524="342A",BD2524="342B"),PorcenRet(BD2524,BH2524,BI2524),INDEX(PORCENTAJEBUSCAR,MATCH(BD2524,CódigoRET,0),4)*1),"")</f>
        <v/>
      </c>
      <c r="BG2524">
        <f t="shared" si="276"/>
        <v>0</v>
      </c>
      <c r="BO2524">
        <f t="shared" si="277"/>
        <v>0</v>
      </c>
      <c r="CC2524">
        <f t="shared" si="278"/>
        <v>0</v>
      </c>
      <c r="CD2524">
        <f t="shared" si="279"/>
        <v>0</v>
      </c>
      <c r="CG2524">
        <f ca="1">IFERROR(INDIRECT("IVA!X"&amp;MATCH(MID(COMPRAS!C2424,1,2)&amp;MID(COMPRAS!F2424,1,2)&amp;MID(COMPRAS!D2424,1,2),IVA!W:W,0)),"SIN COD.")</f>
        <v>0</v>
      </c>
      <c r="CH2524">
        <f ca="1">IFERROR(INDIRECT("IVA!Y"&amp;MATCH(MID(COMPRAS!C2424,1,2)&amp;MID(COMPRAS!F2424,1,2)&amp;MID(COMPRAS!D2424,1,2),IVA!W:W,0)),"SIN COD.")</f>
        <v>0</v>
      </c>
    </row>
    <row r="2525" spans="1:86" x14ac:dyDescent="0.25">
      <c r="A2525"/>
      <c r="B2525"/>
      <c r="D2525"/>
      <c r="AL2525">
        <f t="shared" si="273"/>
        <v>0</v>
      </c>
      <c r="AQ2525">
        <f t="shared" si="274"/>
        <v>0</v>
      </c>
      <c r="AR2525" t="str">
        <f>IFERROR(IF(OR(AP2525=338,AP2525=340,AP2525=341,AP2525=342,AP2525="342A",AP2525="342B"),PorcenRet(AP2525,AT2525,AU2525),INDEX(PORCENTAJEBUSCAR,MATCH(AP2525,CódigoRET,0),4)*1),"")</f>
        <v/>
      </c>
      <c r="AS2525">
        <f t="shared" si="275"/>
        <v>0</v>
      </c>
      <c r="BF2525" t="str">
        <f>IFERROR(IF(OR(BD2525=338,BD2525=340,BD2525=341,BD2525=342,BD2525="342A",BD2525="342B"),PorcenRet(BD2525,BH2525,BI2525),INDEX(PORCENTAJEBUSCAR,MATCH(BD2525,CódigoRET,0),4)*1),"")</f>
        <v/>
      </c>
      <c r="BG2525">
        <f t="shared" si="276"/>
        <v>0</v>
      </c>
      <c r="BO2525">
        <f t="shared" si="277"/>
        <v>0</v>
      </c>
      <c r="CC2525">
        <f t="shared" si="278"/>
        <v>0</v>
      </c>
      <c r="CD2525">
        <f t="shared" si="279"/>
        <v>0</v>
      </c>
      <c r="CG2525">
        <f ca="1">IFERROR(INDIRECT("IVA!X"&amp;MATCH(MID(COMPRAS!C2425,1,2)&amp;MID(COMPRAS!F2425,1,2)&amp;MID(COMPRAS!D2425,1,2),IVA!W:W,0)),"SIN COD.")</f>
        <v>0</v>
      </c>
      <c r="CH2525">
        <f ca="1">IFERROR(INDIRECT("IVA!Y"&amp;MATCH(MID(COMPRAS!C2425,1,2)&amp;MID(COMPRAS!F2425,1,2)&amp;MID(COMPRAS!D2425,1,2),IVA!W:W,0)),"SIN COD.")</f>
        <v>0</v>
      </c>
    </row>
    <row r="2526" spans="1:86" x14ac:dyDescent="0.25">
      <c r="A2526"/>
      <c r="B2526"/>
      <c r="D2526"/>
      <c r="AL2526">
        <f t="shared" si="273"/>
        <v>0</v>
      </c>
      <c r="AQ2526">
        <f t="shared" si="274"/>
        <v>0</v>
      </c>
      <c r="AR2526" t="str">
        <f>IFERROR(IF(OR(AP2526=338,AP2526=340,AP2526=341,AP2526=342,AP2526="342A",AP2526="342B"),PorcenRet(AP2526,AT2526,AU2526),INDEX(PORCENTAJEBUSCAR,MATCH(AP2526,CódigoRET,0),4)*1),"")</f>
        <v/>
      </c>
      <c r="AS2526">
        <f t="shared" si="275"/>
        <v>0</v>
      </c>
      <c r="BF2526" t="str">
        <f>IFERROR(IF(OR(BD2526=338,BD2526=340,BD2526=341,BD2526=342,BD2526="342A",BD2526="342B"),PorcenRet(BD2526,BH2526,BI2526),INDEX(PORCENTAJEBUSCAR,MATCH(BD2526,CódigoRET,0),4)*1),"")</f>
        <v/>
      </c>
      <c r="BG2526">
        <f t="shared" si="276"/>
        <v>0</v>
      </c>
      <c r="BO2526">
        <f t="shared" si="277"/>
        <v>0</v>
      </c>
      <c r="CC2526">
        <f t="shared" si="278"/>
        <v>0</v>
      </c>
      <c r="CD2526">
        <f t="shared" si="279"/>
        <v>0</v>
      </c>
      <c r="CG2526">
        <f ca="1">IFERROR(INDIRECT("IVA!X"&amp;MATCH(MID(COMPRAS!C2426,1,2)&amp;MID(COMPRAS!F2426,1,2)&amp;MID(COMPRAS!D2426,1,2),IVA!W:W,0)),"SIN COD.")</f>
        <v>0</v>
      </c>
      <c r="CH2526">
        <f ca="1">IFERROR(INDIRECT("IVA!Y"&amp;MATCH(MID(COMPRAS!C2426,1,2)&amp;MID(COMPRAS!F2426,1,2)&amp;MID(COMPRAS!D2426,1,2),IVA!W:W,0)),"SIN COD.")</f>
        <v>0</v>
      </c>
    </row>
    <row r="2527" spans="1:86" x14ac:dyDescent="0.25">
      <c r="A2527"/>
      <c r="B2527"/>
      <c r="D2527"/>
      <c r="AL2527">
        <f t="shared" si="273"/>
        <v>0</v>
      </c>
      <c r="AQ2527">
        <f t="shared" si="274"/>
        <v>0</v>
      </c>
      <c r="AR2527" t="str">
        <f>IFERROR(IF(OR(AP2527=338,AP2527=340,AP2527=341,AP2527=342,AP2527="342A",AP2527="342B"),PorcenRet(AP2527,AT2527,AU2527),INDEX(PORCENTAJEBUSCAR,MATCH(AP2527,CódigoRET,0),4)*1),"")</f>
        <v/>
      </c>
      <c r="AS2527">
        <f t="shared" si="275"/>
        <v>0</v>
      </c>
      <c r="BF2527" t="str">
        <f>IFERROR(IF(OR(BD2527=338,BD2527=340,BD2527=341,BD2527=342,BD2527="342A",BD2527="342B"),PorcenRet(BD2527,BH2527,BI2527),INDEX(PORCENTAJEBUSCAR,MATCH(BD2527,CódigoRET,0),4)*1),"")</f>
        <v/>
      </c>
      <c r="BG2527">
        <f t="shared" si="276"/>
        <v>0</v>
      </c>
      <c r="BO2527">
        <f t="shared" si="277"/>
        <v>0</v>
      </c>
      <c r="CC2527">
        <f t="shared" si="278"/>
        <v>0</v>
      </c>
      <c r="CD2527">
        <f t="shared" si="279"/>
        <v>0</v>
      </c>
      <c r="CG2527">
        <f ca="1">IFERROR(INDIRECT("IVA!X"&amp;MATCH(MID(COMPRAS!C2427,1,2)&amp;MID(COMPRAS!F2427,1,2)&amp;MID(COMPRAS!D2427,1,2),IVA!W:W,0)),"SIN COD.")</f>
        <v>0</v>
      </c>
      <c r="CH2527">
        <f ca="1">IFERROR(INDIRECT("IVA!Y"&amp;MATCH(MID(COMPRAS!C2427,1,2)&amp;MID(COMPRAS!F2427,1,2)&amp;MID(COMPRAS!D2427,1,2),IVA!W:W,0)),"SIN COD.")</f>
        <v>0</v>
      </c>
    </row>
    <row r="2528" spans="1:86" x14ac:dyDescent="0.25">
      <c r="A2528"/>
      <c r="B2528"/>
      <c r="D2528"/>
      <c r="AL2528">
        <f t="shared" si="273"/>
        <v>0</v>
      </c>
      <c r="AQ2528">
        <f t="shared" si="274"/>
        <v>0</v>
      </c>
      <c r="AR2528" t="str">
        <f>IFERROR(IF(OR(AP2528=338,AP2528=340,AP2528=341,AP2528=342,AP2528="342A",AP2528="342B"),PorcenRet(AP2528,AT2528,AU2528),INDEX(PORCENTAJEBUSCAR,MATCH(AP2528,CódigoRET,0),4)*1),"")</f>
        <v/>
      </c>
      <c r="AS2528">
        <f t="shared" si="275"/>
        <v>0</v>
      </c>
      <c r="BF2528" t="str">
        <f>IFERROR(IF(OR(BD2528=338,BD2528=340,BD2528=341,BD2528=342,BD2528="342A",BD2528="342B"),PorcenRet(BD2528,BH2528,BI2528),INDEX(PORCENTAJEBUSCAR,MATCH(BD2528,CódigoRET,0),4)*1),"")</f>
        <v/>
      </c>
      <c r="BG2528">
        <f t="shared" si="276"/>
        <v>0</v>
      </c>
      <c r="BO2528">
        <f t="shared" si="277"/>
        <v>0</v>
      </c>
      <c r="CC2528">
        <f t="shared" si="278"/>
        <v>0</v>
      </c>
      <c r="CD2528">
        <f t="shared" si="279"/>
        <v>0</v>
      </c>
      <c r="CG2528">
        <f ca="1">IFERROR(INDIRECT("IVA!X"&amp;MATCH(MID(COMPRAS!C2428,1,2)&amp;MID(COMPRAS!F2428,1,2)&amp;MID(COMPRAS!D2428,1,2),IVA!W:W,0)),"SIN COD.")</f>
        <v>0</v>
      </c>
      <c r="CH2528">
        <f ca="1">IFERROR(INDIRECT("IVA!Y"&amp;MATCH(MID(COMPRAS!C2428,1,2)&amp;MID(COMPRAS!F2428,1,2)&amp;MID(COMPRAS!D2428,1,2),IVA!W:W,0)),"SIN COD.")</f>
        <v>0</v>
      </c>
    </row>
    <row r="2529" spans="1:86" x14ac:dyDescent="0.25">
      <c r="A2529"/>
      <c r="B2529"/>
      <c r="D2529"/>
      <c r="AL2529">
        <f t="shared" si="273"/>
        <v>0</v>
      </c>
      <c r="AQ2529">
        <f t="shared" si="274"/>
        <v>0</v>
      </c>
      <c r="AR2529" t="str">
        <f>IFERROR(IF(OR(AP2529=338,AP2529=340,AP2529=341,AP2529=342,AP2529="342A",AP2529="342B"),PorcenRet(AP2529,AT2529,AU2529),INDEX(PORCENTAJEBUSCAR,MATCH(AP2529,CódigoRET,0),4)*1),"")</f>
        <v/>
      </c>
      <c r="AS2529">
        <f t="shared" si="275"/>
        <v>0</v>
      </c>
      <c r="BF2529" t="str">
        <f>IFERROR(IF(OR(BD2529=338,BD2529=340,BD2529=341,BD2529=342,BD2529="342A",BD2529="342B"),PorcenRet(BD2529,BH2529,BI2529),INDEX(PORCENTAJEBUSCAR,MATCH(BD2529,CódigoRET,0),4)*1),"")</f>
        <v/>
      </c>
      <c r="BG2529">
        <f t="shared" si="276"/>
        <v>0</v>
      </c>
      <c r="BO2529">
        <f t="shared" si="277"/>
        <v>0</v>
      </c>
      <c r="CC2529">
        <f t="shared" si="278"/>
        <v>0</v>
      </c>
      <c r="CD2529">
        <f t="shared" si="279"/>
        <v>0</v>
      </c>
      <c r="CG2529">
        <f ca="1">IFERROR(INDIRECT("IVA!X"&amp;MATCH(MID(COMPRAS!C2429,1,2)&amp;MID(COMPRAS!F2429,1,2)&amp;MID(COMPRAS!D2429,1,2),IVA!W:W,0)),"SIN COD.")</f>
        <v>0</v>
      </c>
      <c r="CH2529">
        <f ca="1">IFERROR(INDIRECT("IVA!Y"&amp;MATCH(MID(COMPRAS!C2429,1,2)&amp;MID(COMPRAS!F2429,1,2)&amp;MID(COMPRAS!D2429,1,2),IVA!W:W,0)),"SIN COD.")</f>
        <v>0</v>
      </c>
    </row>
    <row r="2530" spans="1:86" x14ac:dyDescent="0.25">
      <c r="A2530"/>
      <c r="B2530"/>
      <c r="D2530"/>
      <c r="AL2530">
        <f t="shared" si="273"/>
        <v>0</v>
      </c>
      <c r="AQ2530">
        <f t="shared" si="274"/>
        <v>0</v>
      </c>
      <c r="AR2530" t="str">
        <f>IFERROR(IF(OR(AP2530=338,AP2530=340,AP2530=341,AP2530=342,AP2530="342A",AP2530="342B"),PorcenRet(AP2530,AT2530,AU2530),INDEX(PORCENTAJEBUSCAR,MATCH(AP2530,CódigoRET,0),4)*1),"")</f>
        <v/>
      </c>
      <c r="AS2530">
        <f t="shared" si="275"/>
        <v>0</v>
      </c>
      <c r="BF2530" t="str">
        <f>IFERROR(IF(OR(BD2530=338,BD2530=340,BD2530=341,BD2530=342,BD2530="342A",BD2530="342B"),PorcenRet(BD2530,BH2530,BI2530),INDEX(PORCENTAJEBUSCAR,MATCH(BD2530,CódigoRET,0),4)*1),"")</f>
        <v/>
      </c>
      <c r="BG2530">
        <f t="shared" si="276"/>
        <v>0</v>
      </c>
      <c r="BO2530">
        <f t="shared" si="277"/>
        <v>0</v>
      </c>
      <c r="CC2530">
        <f t="shared" si="278"/>
        <v>0</v>
      </c>
      <c r="CD2530">
        <f t="shared" si="279"/>
        <v>0</v>
      </c>
      <c r="CG2530">
        <f ca="1">IFERROR(INDIRECT("IVA!X"&amp;MATCH(MID(COMPRAS!C2430,1,2)&amp;MID(COMPRAS!F2430,1,2)&amp;MID(COMPRAS!D2430,1,2),IVA!W:W,0)),"SIN COD.")</f>
        <v>0</v>
      </c>
      <c r="CH2530">
        <f ca="1">IFERROR(INDIRECT("IVA!Y"&amp;MATCH(MID(COMPRAS!C2430,1,2)&amp;MID(COMPRAS!F2430,1,2)&amp;MID(COMPRAS!D2430,1,2),IVA!W:W,0)),"SIN COD.")</f>
        <v>0</v>
      </c>
    </row>
    <row r="2531" spans="1:86" x14ac:dyDescent="0.25">
      <c r="A2531"/>
      <c r="B2531"/>
      <c r="D2531"/>
      <c r="AL2531">
        <f t="shared" si="273"/>
        <v>0</v>
      </c>
      <c r="AQ2531">
        <f t="shared" si="274"/>
        <v>0</v>
      </c>
      <c r="AR2531" t="str">
        <f>IFERROR(IF(OR(AP2531=338,AP2531=340,AP2531=341,AP2531=342,AP2531="342A",AP2531="342B"),PorcenRet(AP2531,AT2531,AU2531),INDEX(PORCENTAJEBUSCAR,MATCH(AP2531,CódigoRET,0),4)*1),"")</f>
        <v/>
      </c>
      <c r="AS2531">
        <f t="shared" si="275"/>
        <v>0</v>
      </c>
      <c r="BF2531" t="str">
        <f>IFERROR(IF(OR(BD2531=338,BD2531=340,BD2531=341,BD2531=342,BD2531="342A",BD2531="342B"),PorcenRet(BD2531,BH2531,BI2531),INDEX(PORCENTAJEBUSCAR,MATCH(BD2531,CódigoRET,0),4)*1),"")</f>
        <v/>
      </c>
      <c r="BG2531">
        <f t="shared" si="276"/>
        <v>0</v>
      </c>
      <c r="BO2531">
        <f t="shared" si="277"/>
        <v>0</v>
      </c>
      <c r="CC2531">
        <f t="shared" si="278"/>
        <v>0</v>
      </c>
      <c r="CD2531">
        <f t="shared" si="279"/>
        <v>0</v>
      </c>
      <c r="CG2531">
        <f ca="1">IFERROR(INDIRECT("IVA!X"&amp;MATCH(MID(COMPRAS!C2431,1,2)&amp;MID(COMPRAS!F2431,1,2)&amp;MID(COMPRAS!D2431,1,2),IVA!W:W,0)),"SIN COD.")</f>
        <v>0</v>
      </c>
      <c r="CH2531">
        <f ca="1">IFERROR(INDIRECT("IVA!Y"&amp;MATCH(MID(COMPRAS!C2431,1,2)&amp;MID(COMPRAS!F2431,1,2)&amp;MID(COMPRAS!D2431,1,2),IVA!W:W,0)),"SIN COD.")</f>
        <v>0</v>
      </c>
    </row>
    <row r="2532" spans="1:86" x14ac:dyDescent="0.25">
      <c r="A2532"/>
      <c r="B2532"/>
      <c r="D2532"/>
      <c r="AL2532">
        <f t="shared" si="273"/>
        <v>0</v>
      </c>
      <c r="AQ2532">
        <f t="shared" si="274"/>
        <v>0</v>
      </c>
      <c r="AR2532" t="str">
        <f>IFERROR(IF(OR(AP2532=338,AP2532=340,AP2532=341,AP2532=342,AP2532="342A",AP2532="342B"),PorcenRet(AP2532,AT2532,AU2532),INDEX(PORCENTAJEBUSCAR,MATCH(AP2532,CódigoRET,0),4)*1),"")</f>
        <v/>
      </c>
      <c r="AS2532">
        <f t="shared" si="275"/>
        <v>0</v>
      </c>
      <c r="BF2532" t="str">
        <f>IFERROR(IF(OR(BD2532=338,BD2532=340,BD2532=341,BD2532=342,BD2532="342A",BD2532="342B"),PorcenRet(BD2532,BH2532,BI2532),INDEX(PORCENTAJEBUSCAR,MATCH(BD2532,CódigoRET,0),4)*1),"")</f>
        <v/>
      </c>
      <c r="BG2532">
        <f t="shared" si="276"/>
        <v>0</v>
      </c>
      <c r="BO2532">
        <f t="shared" si="277"/>
        <v>0</v>
      </c>
      <c r="CC2532">
        <f t="shared" si="278"/>
        <v>0</v>
      </c>
      <c r="CD2532">
        <f t="shared" si="279"/>
        <v>0</v>
      </c>
      <c r="CG2532">
        <f ca="1">IFERROR(INDIRECT("IVA!X"&amp;MATCH(MID(COMPRAS!C2432,1,2)&amp;MID(COMPRAS!F2432,1,2)&amp;MID(COMPRAS!D2432,1,2),IVA!W:W,0)),"SIN COD.")</f>
        <v>0</v>
      </c>
      <c r="CH2532">
        <f ca="1">IFERROR(INDIRECT("IVA!Y"&amp;MATCH(MID(COMPRAS!C2432,1,2)&amp;MID(COMPRAS!F2432,1,2)&amp;MID(COMPRAS!D2432,1,2),IVA!W:W,0)),"SIN COD.")</f>
        <v>0</v>
      </c>
    </row>
    <row r="2533" spans="1:86" x14ac:dyDescent="0.25">
      <c r="A2533"/>
      <c r="B2533"/>
      <c r="D2533"/>
      <c r="AL2533">
        <f t="shared" si="273"/>
        <v>0</v>
      </c>
      <c r="AQ2533">
        <f t="shared" si="274"/>
        <v>0</v>
      </c>
      <c r="AR2533" t="str">
        <f>IFERROR(IF(OR(AP2533=338,AP2533=340,AP2533=341,AP2533=342,AP2533="342A",AP2533="342B"),PorcenRet(AP2533,AT2533,AU2533),INDEX(PORCENTAJEBUSCAR,MATCH(AP2533,CódigoRET,0),4)*1),"")</f>
        <v/>
      </c>
      <c r="AS2533">
        <f t="shared" si="275"/>
        <v>0</v>
      </c>
      <c r="BF2533" t="str">
        <f>IFERROR(IF(OR(BD2533=338,BD2533=340,BD2533=341,BD2533=342,BD2533="342A",BD2533="342B"),PorcenRet(BD2533,BH2533,BI2533),INDEX(PORCENTAJEBUSCAR,MATCH(BD2533,CódigoRET,0),4)*1),"")</f>
        <v/>
      </c>
      <c r="BG2533">
        <f t="shared" si="276"/>
        <v>0</v>
      </c>
      <c r="BO2533">
        <f t="shared" si="277"/>
        <v>0</v>
      </c>
      <c r="CC2533">
        <f t="shared" si="278"/>
        <v>0</v>
      </c>
      <c r="CD2533">
        <f t="shared" si="279"/>
        <v>0</v>
      </c>
      <c r="CG2533">
        <f ca="1">IFERROR(INDIRECT("IVA!X"&amp;MATCH(MID(COMPRAS!C2433,1,2)&amp;MID(COMPRAS!F2433,1,2)&amp;MID(COMPRAS!D2433,1,2),IVA!W:W,0)),"SIN COD.")</f>
        <v>0</v>
      </c>
      <c r="CH2533">
        <f ca="1">IFERROR(INDIRECT("IVA!Y"&amp;MATCH(MID(COMPRAS!C2433,1,2)&amp;MID(COMPRAS!F2433,1,2)&amp;MID(COMPRAS!D2433,1,2),IVA!W:W,0)),"SIN COD.")</f>
        <v>0</v>
      </c>
    </row>
    <row r="2534" spans="1:86" x14ac:dyDescent="0.25">
      <c r="A2534"/>
      <c r="B2534"/>
      <c r="D2534"/>
      <c r="AL2534">
        <f t="shared" si="273"/>
        <v>0</v>
      </c>
      <c r="AQ2534">
        <f t="shared" si="274"/>
        <v>0</v>
      </c>
      <c r="AR2534" t="str">
        <f>IFERROR(IF(OR(AP2534=338,AP2534=340,AP2534=341,AP2534=342,AP2534="342A",AP2534="342B"),PorcenRet(AP2534,AT2534,AU2534),INDEX(PORCENTAJEBUSCAR,MATCH(AP2534,CódigoRET,0),4)*1),"")</f>
        <v/>
      </c>
      <c r="AS2534">
        <f t="shared" si="275"/>
        <v>0</v>
      </c>
      <c r="BF2534" t="str">
        <f>IFERROR(IF(OR(BD2534=338,BD2534=340,BD2534=341,BD2534=342,BD2534="342A",BD2534="342B"),PorcenRet(BD2534,BH2534,BI2534),INDEX(PORCENTAJEBUSCAR,MATCH(BD2534,CódigoRET,0),4)*1),"")</f>
        <v/>
      </c>
      <c r="BG2534">
        <f t="shared" si="276"/>
        <v>0</v>
      </c>
      <c r="BO2534">
        <f t="shared" si="277"/>
        <v>0</v>
      </c>
      <c r="CC2534">
        <f t="shared" si="278"/>
        <v>0</v>
      </c>
      <c r="CD2534">
        <f t="shared" si="279"/>
        <v>0</v>
      </c>
      <c r="CG2534">
        <f ca="1">IFERROR(INDIRECT("IVA!X"&amp;MATCH(MID(COMPRAS!C2434,1,2)&amp;MID(COMPRAS!F2434,1,2)&amp;MID(COMPRAS!D2434,1,2),IVA!W:W,0)),"SIN COD.")</f>
        <v>0</v>
      </c>
      <c r="CH2534">
        <f ca="1">IFERROR(INDIRECT("IVA!Y"&amp;MATCH(MID(COMPRAS!C2434,1,2)&amp;MID(COMPRAS!F2434,1,2)&amp;MID(COMPRAS!D2434,1,2),IVA!W:W,0)),"SIN COD.")</f>
        <v>0</v>
      </c>
    </row>
    <row r="2535" spans="1:86" x14ac:dyDescent="0.25">
      <c r="A2535"/>
      <c r="B2535"/>
      <c r="D2535"/>
      <c r="AL2535">
        <f t="shared" si="273"/>
        <v>0</v>
      </c>
      <c r="AQ2535">
        <f t="shared" si="274"/>
        <v>0</v>
      </c>
      <c r="AR2535" t="str">
        <f>IFERROR(IF(OR(AP2535=338,AP2535=340,AP2535=341,AP2535=342,AP2535="342A",AP2535="342B"),PorcenRet(AP2535,AT2535,AU2535),INDEX(PORCENTAJEBUSCAR,MATCH(AP2535,CódigoRET,0),4)*1),"")</f>
        <v/>
      </c>
      <c r="AS2535">
        <f t="shared" si="275"/>
        <v>0</v>
      </c>
      <c r="BF2535" t="str">
        <f>IFERROR(IF(OR(BD2535=338,BD2535=340,BD2535=341,BD2535=342,BD2535="342A",BD2535="342B"),PorcenRet(BD2535,BH2535,BI2535),INDEX(PORCENTAJEBUSCAR,MATCH(BD2535,CódigoRET,0),4)*1),"")</f>
        <v/>
      </c>
      <c r="BG2535">
        <f t="shared" si="276"/>
        <v>0</v>
      </c>
      <c r="BO2535">
        <f t="shared" si="277"/>
        <v>0</v>
      </c>
      <c r="CC2535">
        <f t="shared" si="278"/>
        <v>0</v>
      </c>
      <c r="CD2535">
        <f t="shared" si="279"/>
        <v>0</v>
      </c>
      <c r="CG2535">
        <f ca="1">IFERROR(INDIRECT("IVA!X"&amp;MATCH(MID(COMPRAS!C2435,1,2)&amp;MID(COMPRAS!F2435,1,2)&amp;MID(COMPRAS!D2435,1,2),IVA!W:W,0)),"SIN COD.")</f>
        <v>0</v>
      </c>
      <c r="CH2535">
        <f ca="1">IFERROR(INDIRECT("IVA!Y"&amp;MATCH(MID(COMPRAS!C2435,1,2)&amp;MID(COMPRAS!F2435,1,2)&amp;MID(COMPRAS!D2435,1,2),IVA!W:W,0)),"SIN COD.")</f>
        <v>0</v>
      </c>
    </row>
    <row r="2536" spans="1:86" x14ac:dyDescent="0.25">
      <c r="A2536"/>
      <c r="B2536"/>
      <c r="D2536"/>
      <c r="AL2536">
        <f t="shared" si="273"/>
        <v>0</v>
      </c>
      <c r="AQ2536">
        <f t="shared" si="274"/>
        <v>0</v>
      </c>
      <c r="AR2536" t="str">
        <f>IFERROR(IF(OR(AP2536=338,AP2536=340,AP2536=341,AP2536=342,AP2536="342A",AP2536="342B"),PorcenRet(AP2536,AT2536,AU2536),INDEX(PORCENTAJEBUSCAR,MATCH(AP2536,CódigoRET,0),4)*1),"")</f>
        <v/>
      </c>
      <c r="AS2536">
        <f t="shared" si="275"/>
        <v>0</v>
      </c>
      <c r="BF2536" t="str">
        <f>IFERROR(IF(OR(BD2536=338,BD2536=340,BD2536=341,BD2536=342,BD2536="342A",BD2536="342B"),PorcenRet(BD2536,BH2536,BI2536),INDEX(PORCENTAJEBUSCAR,MATCH(BD2536,CódigoRET,0),4)*1),"")</f>
        <v/>
      </c>
      <c r="BG2536">
        <f t="shared" si="276"/>
        <v>0</v>
      </c>
      <c r="BO2536">
        <f t="shared" si="277"/>
        <v>0</v>
      </c>
      <c r="CC2536">
        <f t="shared" si="278"/>
        <v>0</v>
      </c>
      <c r="CD2536">
        <f t="shared" si="279"/>
        <v>0</v>
      </c>
      <c r="CG2536">
        <f ca="1">IFERROR(INDIRECT("IVA!X"&amp;MATCH(MID(COMPRAS!C2436,1,2)&amp;MID(COMPRAS!F2436,1,2)&amp;MID(COMPRAS!D2436,1,2),IVA!W:W,0)),"SIN COD.")</f>
        <v>0</v>
      </c>
      <c r="CH2536">
        <f ca="1">IFERROR(INDIRECT("IVA!Y"&amp;MATCH(MID(COMPRAS!C2436,1,2)&amp;MID(COMPRAS!F2436,1,2)&amp;MID(COMPRAS!D2436,1,2),IVA!W:W,0)),"SIN COD.")</f>
        <v>0</v>
      </c>
    </row>
    <row r="2537" spans="1:86" x14ac:dyDescent="0.25">
      <c r="A2537"/>
      <c r="B2537"/>
      <c r="D2537"/>
      <c r="AL2537">
        <f t="shared" si="273"/>
        <v>0</v>
      </c>
      <c r="AQ2537">
        <f t="shared" si="274"/>
        <v>0</v>
      </c>
      <c r="AR2537" t="str">
        <f>IFERROR(IF(OR(AP2537=338,AP2537=340,AP2537=341,AP2537=342,AP2537="342A",AP2537="342B"),PorcenRet(AP2537,AT2537,AU2537),INDEX(PORCENTAJEBUSCAR,MATCH(AP2537,CódigoRET,0),4)*1),"")</f>
        <v/>
      </c>
      <c r="AS2537">
        <f t="shared" si="275"/>
        <v>0</v>
      </c>
      <c r="BF2537" t="str">
        <f>IFERROR(IF(OR(BD2537=338,BD2537=340,BD2537=341,BD2537=342,BD2537="342A",BD2537="342B"),PorcenRet(BD2537,BH2537,BI2537),INDEX(PORCENTAJEBUSCAR,MATCH(BD2537,CódigoRET,0),4)*1),"")</f>
        <v/>
      </c>
      <c r="BG2537">
        <f t="shared" si="276"/>
        <v>0</v>
      </c>
      <c r="BO2537">
        <f t="shared" si="277"/>
        <v>0</v>
      </c>
      <c r="CC2537">
        <f t="shared" si="278"/>
        <v>0</v>
      </c>
      <c r="CD2537">
        <f t="shared" si="279"/>
        <v>0</v>
      </c>
      <c r="CG2537">
        <f ca="1">IFERROR(INDIRECT("IVA!X"&amp;MATCH(MID(COMPRAS!C2437,1,2)&amp;MID(COMPRAS!F2437,1,2)&amp;MID(COMPRAS!D2437,1,2),IVA!W:W,0)),"SIN COD.")</f>
        <v>0</v>
      </c>
      <c r="CH2537">
        <f ca="1">IFERROR(INDIRECT("IVA!Y"&amp;MATCH(MID(COMPRAS!C2437,1,2)&amp;MID(COMPRAS!F2437,1,2)&amp;MID(COMPRAS!D2437,1,2),IVA!W:W,0)),"SIN COD.")</f>
        <v>0</v>
      </c>
    </row>
    <row r="2538" spans="1:86" x14ac:dyDescent="0.25">
      <c r="A2538"/>
      <c r="B2538"/>
      <c r="D2538"/>
      <c r="AL2538">
        <f t="shared" si="273"/>
        <v>0</v>
      </c>
      <c r="AQ2538">
        <f t="shared" si="274"/>
        <v>0</v>
      </c>
      <c r="AR2538" t="str">
        <f>IFERROR(IF(OR(AP2538=338,AP2538=340,AP2538=341,AP2538=342,AP2538="342A",AP2538="342B"),PorcenRet(AP2538,AT2538,AU2538),INDEX(PORCENTAJEBUSCAR,MATCH(AP2538,CódigoRET,0),4)*1),"")</f>
        <v/>
      </c>
      <c r="AS2538">
        <f t="shared" si="275"/>
        <v>0</v>
      </c>
      <c r="BF2538" t="str">
        <f>IFERROR(IF(OR(BD2538=338,BD2538=340,BD2538=341,BD2538=342,BD2538="342A",BD2538="342B"),PorcenRet(BD2538,BH2538,BI2538),INDEX(PORCENTAJEBUSCAR,MATCH(BD2538,CódigoRET,0),4)*1),"")</f>
        <v/>
      </c>
      <c r="BG2538">
        <f t="shared" si="276"/>
        <v>0</v>
      </c>
      <c r="BO2538">
        <f t="shared" si="277"/>
        <v>0</v>
      </c>
      <c r="CC2538">
        <f t="shared" si="278"/>
        <v>0</v>
      </c>
      <c r="CD2538">
        <f t="shared" si="279"/>
        <v>0</v>
      </c>
      <c r="CG2538">
        <f ca="1">IFERROR(INDIRECT("IVA!X"&amp;MATCH(MID(COMPRAS!C2438,1,2)&amp;MID(COMPRAS!F2438,1,2)&amp;MID(COMPRAS!D2438,1,2),IVA!W:W,0)),"SIN COD.")</f>
        <v>0</v>
      </c>
      <c r="CH2538">
        <f ca="1">IFERROR(INDIRECT("IVA!Y"&amp;MATCH(MID(COMPRAS!C2438,1,2)&amp;MID(COMPRAS!F2438,1,2)&amp;MID(COMPRAS!D2438,1,2),IVA!W:W,0)),"SIN COD.")</f>
        <v>0</v>
      </c>
    </row>
    <row r="2539" spans="1:86" x14ac:dyDescent="0.25">
      <c r="A2539"/>
      <c r="B2539"/>
      <c r="D2539"/>
      <c r="AL2539">
        <f t="shared" si="273"/>
        <v>0</v>
      </c>
      <c r="AQ2539">
        <f t="shared" si="274"/>
        <v>0</v>
      </c>
      <c r="AR2539" t="str">
        <f>IFERROR(IF(OR(AP2539=338,AP2539=340,AP2539=341,AP2539=342,AP2539="342A",AP2539="342B"),PorcenRet(AP2539,AT2539,AU2539),INDEX(PORCENTAJEBUSCAR,MATCH(AP2539,CódigoRET,0),4)*1),"")</f>
        <v/>
      </c>
      <c r="AS2539">
        <f t="shared" si="275"/>
        <v>0</v>
      </c>
      <c r="BF2539" t="str">
        <f>IFERROR(IF(OR(BD2539=338,BD2539=340,BD2539=341,BD2539=342,BD2539="342A",BD2539="342B"),PorcenRet(BD2539,BH2539,BI2539),INDEX(PORCENTAJEBUSCAR,MATCH(BD2539,CódigoRET,0),4)*1),"")</f>
        <v/>
      </c>
      <c r="BG2539">
        <f t="shared" si="276"/>
        <v>0</v>
      </c>
      <c r="BO2539">
        <f t="shared" si="277"/>
        <v>0</v>
      </c>
      <c r="CC2539">
        <f t="shared" si="278"/>
        <v>0</v>
      </c>
      <c r="CD2539">
        <f t="shared" si="279"/>
        <v>0</v>
      </c>
      <c r="CG2539">
        <f ca="1">IFERROR(INDIRECT("IVA!X"&amp;MATCH(MID(COMPRAS!C2439,1,2)&amp;MID(COMPRAS!F2439,1,2)&amp;MID(COMPRAS!D2439,1,2),IVA!W:W,0)),"SIN COD.")</f>
        <v>0</v>
      </c>
      <c r="CH2539">
        <f ca="1">IFERROR(INDIRECT("IVA!Y"&amp;MATCH(MID(COMPRAS!C2439,1,2)&amp;MID(COMPRAS!F2439,1,2)&amp;MID(COMPRAS!D2439,1,2),IVA!W:W,0)),"SIN COD.")</f>
        <v>0</v>
      </c>
    </row>
    <row r="2540" spans="1:86" x14ac:dyDescent="0.25">
      <c r="A2540"/>
      <c r="B2540"/>
      <c r="D2540"/>
      <c r="AL2540">
        <f t="shared" si="273"/>
        <v>0</v>
      </c>
      <c r="AQ2540">
        <f t="shared" si="274"/>
        <v>0</v>
      </c>
      <c r="AR2540" t="str">
        <f>IFERROR(IF(OR(AP2540=338,AP2540=340,AP2540=341,AP2540=342,AP2540="342A",AP2540="342B"),PorcenRet(AP2540,AT2540,AU2540),INDEX(PORCENTAJEBUSCAR,MATCH(AP2540,CódigoRET,0),4)*1),"")</f>
        <v/>
      </c>
      <c r="AS2540">
        <f t="shared" si="275"/>
        <v>0</v>
      </c>
      <c r="BF2540" t="str">
        <f>IFERROR(IF(OR(BD2540=338,BD2540=340,BD2540=341,BD2540=342,BD2540="342A",BD2540="342B"),PorcenRet(BD2540,BH2540,BI2540),INDEX(PORCENTAJEBUSCAR,MATCH(BD2540,CódigoRET,0),4)*1),"")</f>
        <v/>
      </c>
      <c r="BG2540">
        <f t="shared" si="276"/>
        <v>0</v>
      </c>
      <c r="BO2540">
        <f t="shared" si="277"/>
        <v>0</v>
      </c>
      <c r="CC2540">
        <f t="shared" si="278"/>
        <v>0</v>
      </c>
      <c r="CD2540">
        <f t="shared" si="279"/>
        <v>0</v>
      </c>
      <c r="CG2540">
        <f ca="1">IFERROR(INDIRECT("IVA!X"&amp;MATCH(MID(COMPRAS!C2440,1,2)&amp;MID(COMPRAS!F2440,1,2)&amp;MID(COMPRAS!D2440,1,2),IVA!W:W,0)),"SIN COD.")</f>
        <v>0</v>
      </c>
      <c r="CH2540">
        <f ca="1">IFERROR(INDIRECT("IVA!Y"&amp;MATCH(MID(COMPRAS!C2440,1,2)&amp;MID(COMPRAS!F2440,1,2)&amp;MID(COMPRAS!D2440,1,2),IVA!W:W,0)),"SIN COD.")</f>
        <v>0</v>
      </c>
    </row>
    <row r="2541" spans="1:86" x14ac:dyDescent="0.25">
      <c r="A2541"/>
      <c r="B2541"/>
      <c r="D2541"/>
      <c r="AL2541">
        <f t="shared" si="273"/>
        <v>0</v>
      </c>
      <c r="AQ2541">
        <f t="shared" si="274"/>
        <v>0</v>
      </c>
      <c r="AR2541" t="str">
        <f>IFERROR(IF(OR(AP2541=338,AP2541=340,AP2541=341,AP2541=342,AP2541="342A",AP2541="342B"),PorcenRet(AP2541,AT2541,AU2541),INDEX(PORCENTAJEBUSCAR,MATCH(AP2541,CódigoRET,0),4)*1),"")</f>
        <v/>
      </c>
      <c r="AS2541">
        <f t="shared" si="275"/>
        <v>0</v>
      </c>
      <c r="BF2541" t="str">
        <f>IFERROR(IF(OR(BD2541=338,BD2541=340,BD2541=341,BD2541=342,BD2541="342A",BD2541="342B"),PorcenRet(BD2541,BH2541,BI2541),INDEX(PORCENTAJEBUSCAR,MATCH(BD2541,CódigoRET,0),4)*1),"")</f>
        <v/>
      </c>
      <c r="BG2541">
        <f t="shared" si="276"/>
        <v>0</v>
      </c>
      <c r="BO2541">
        <f t="shared" si="277"/>
        <v>0</v>
      </c>
      <c r="CC2541">
        <f t="shared" si="278"/>
        <v>0</v>
      </c>
      <c r="CD2541">
        <f t="shared" si="279"/>
        <v>0</v>
      </c>
      <c r="CG2541">
        <f ca="1">IFERROR(INDIRECT("IVA!X"&amp;MATCH(MID(COMPRAS!C2441,1,2)&amp;MID(COMPRAS!F2441,1,2)&amp;MID(COMPRAS!D2441,1,2),IVA!W:W,0)),"SIN COD.")</f>
        <v>0</v>
      </c>
      <c r="CH2541">
        <f ca="1">IFERROR(INDIRECT("IVA!Y"&amp;MATCH(MID(COMPRAS!C2441,1,2)&amp;MID(COMPRAS!F2441,1,2)&amp;MID(COMPRAS!D2441,1,2),IVA!W:W,0)),"SIN COD.")</f>
        <v>0</v>
      </c>
    </row>
    <row r="2542" spans="1:86" x14ac:dyDescent="0.25">
      <c r="A2542"/>
      <c r="B2542"/>
      <c r="D2542"/>
      <c r="AL2542">
        <f t="shared" si="273"/>
        <v>0</v>
      </c>
      <c r="AQ2542">
        <f t="shared" si="274"/>
        <v>0</v>
      </c>
      <c r="AR2542" t="str">
        <f>IFERROR(IF(OR(AP2542=338,AP2542=340,AP2542=341,AP2542=342,AP2542="342A",AP2542="342B"),PorcenRet(AP2542,AT2542,AU2542),INDEX(PORCENTAJEBUSCAR,MATCH(AP2542,CódigoRET,0),4)*1),"")</f>
        <v/>
      </c>
      <c r="AS2542">
        <f t="shared" si="275"/>
        <v>0</v>
      </c>
      <c r="BF2542" t="str">
        <f>IFERROR(IF(OR(BD2542=338,BD2542=340,BD2542=341,BD2542=342,BD2542="342A",BD2542="342B"),PorcenRet(BD2542,BH2542,BI2542),INDEX(PORCENTAJEBUSCAR,MATCH(BD2542,CódigoRET,0),4)*1),"")</f>
        <v/>
      </c>
      <c r="BG2542">
        <f t="shared" si="276"/>
        <v>0</v>
      </c>
      <c r="BO2542">
        <f t="shared" si="277"/>
        <v>0</v>
      </c>
      <c r="CC2542">
        <f t="shared" si="278"/>
        <v>0</v>
      </c>
      <c r="CD2542">
        <f t="shared" si="279"/>
        <v>0</v>
      </c>
      <c r="CG2542">
        <f ca="1">IFERROR(INDIRECT("IVA!X"&amp;MATCH(MID(COMPRAS!C2442,1,2)&amp;MID(COMPRAS!F2442,1,2)&amp;MID(COMPRAS!D2442,1,2),IVA!W:W,0)),"SIN COD.")</f>
        <v>0</v>
      </c>
      <c r="CH2542">
        <f ca="1">IFERROR(INDIRECT("IVA!Y"&amp;MATCH(MID(COMPRAS!C2442,1,2)&amp;MID(COMPRAS!F2442,1,2)&amp;MID(COMPRAS!D2442,1,2),IVA!W:W,0)),"SIN COD.")</f>
        <v>0</v>
      </c>
    </row>
    <row r="2543" spans="1:86" x14ac:dyDescent="0.25">
      <c r="A2543"/>
      <c r="B2543"/>
      <c r="D2543"/>
      <c r="AL2543">
        <f t="shared" si="273"/>
        <v>0</v>
      </c>
      <c r="AQ2543">
        <f t="shared" si="274"/>
        <v>0</v>
      </c>
      <c r="AR2543" t="str">
        <f>IFERROR(IF(OR(AP2543=338,AP2543=340,AP2543=341,AP2543=342,AP2543="342A",AP2543="342B"),PorcenRet(AP2543,AT2543,AU2543),INDEX(PORCENTAJEBUSCAR,MATCH(AP2543,CódigoRET,0),4)*1),"")</f>
        <v/>
      </c>
      <c r="AS2543">
        <f t="shared" si="275"/>
        <v>0</v>
      </c>
      <c r="BF2543" t="str">
        <f>IFERROR(IF(OR(BD2543=338,BD2543=340,BD2543=341,BD2543=342,BD2543="342A",BD2543="342B"),PorcenRet(BD2543,BH2543,BI2543),INDEX(PORCENTAJEBUSCAR,MATCH(BD2543,CódigoRET,0),4)*1),"")</f>
        <v/>
      </c>
      <c r="BG2543">
        <f t="shared" si="276"/>
        <v>0</v>
      </c>
      <c r="BO2543">
        <f t="shared" si="277"/>
        <v>0</v>
      </c>
      <c r="CC2543">
        <f t="shared" si="278"/>
        <v>0</v>
      </c>
      <c r="CD2543">
        <f t="shared" si="279"/>
        <v>0</v>
      </c>
      <c r="CG2543">
        <f ca="1">IFERROR(INDIRECT("IVA!X"&amp;MATCH(MID(COMPRAS!C2443,1,2)&amp;MID(COMPRAS!F2443,1,2)&amp;MID(COMPRAS!D2443,1,2),IVA!W:W,0)),"SIN COD.")</f>
        <v>0</v>
      </c>
      <c r="CH2543">
        <f ca="1">IFERROR(INDIRECT("IVA!Y"&amp;MATCH(MID(COMPRAS!C2443,1,2)&amp;MID(COMPRAS!F2443,1,2)&amp;MID(COMPRAS!D2443,1,2),IVA!W:W,0)),"SIN COD.")</f>
        <v>0</v>
      </c>
    </row>
    <row r="2544" spans="1:86" x14ac:dyDescent="0.25">
      <c r="A2544"/>
      <c r="B2544"/>
      <c r="D2544"/>
      <c r="AL2544">
        <f t="shared" si="273"/>
        <v>0</v>
      </c>
      <c r="AQ2544">
        <f t="shared" si="274"/>
        <v>0</v>
      </c>
      <c r="AR2544" t="str">
        <f>IFERROR(IF(OR(AP2544=338,AP2544=340,AP2544=341,AP2544=342,AP2544="342A",AP2544="342B"),PorcenRet(AP2544,AT2544,AU2544),INDEX(PORCENTAJEBUSCAR,MATCH(AP2544,CódigoRET,0),4)*1),"")</f>
        <v/>
      </c>
      <c r="AS2544">
        <f t="shared" si="275"/>
        <v>0</v>
      </c>
      <c r="BF2544" t="str">
        <f>IFERROR(IF(OR(BD2544=338,BD2544=340,BD2544=341,BD2544=342,BD2544="342A",BD2544="342B"),PorcenRet(BD2544,BH2544,BI2544),INDEX(PORCENTAJEBUSCAR,MATCH(BD2544,CódigoRET,0),4)*1),"")</f>
        <v/>
      </c>
      <c r="BG2544">
        <f t="shared" si="276"/>
        <v>0</v>
      </c>
      <c r="BO2544">
        <f t="shared" si="277"/>
        <v>0</v>
      </c>
      <c r="CC2544">
        <f t="shared" si="278"/>
        <v>0</v>
      </c>
      <c r="CD2544">
        <f t="shared" si="279"/>
        <v>0</v>
      </c>
      <c r="CG2544">
        <f ca="1">IFERROR(INDIRECT("IVA!X"&amp;MATCH(MID(COMPRAS!C2444,1,2)&amp;MID(COMPRAS!F2444,1,2)&amp;MID(COMPRAS!D2444,1,2),IVA!W:W,0)),"SIN COD.")</f>
        <v>0</v>
      </c>
      <c r="CH2544">
        <f ca="1">IFERROR(INDIRECT("IVA!Y"&amp;MATCH(MID(COMPRAS!C2444,1,2)&amp;MID(COMPRAS!F2444,1,2)&amp;MID(COMPRAS!D2444,1,2),IVA!W:W,0)),"SIN COD.")</f>
        <v>0</v>
      </c>
    </row>
    <row r="2545" spans="1:86" x14ac:dyDescent="0.25">
      <c r="A2545"/>
      <c r="B2545"/>
      <c r="D2545"/>
      <c r="AL2545">
        <f t="shared" si="273"/>
        <v>0</v>
      </c>
      <c r="AQ2545">
        <f t="shared" si="274"/>
        <v>0</v>
      </c>
      <c r="AR2545" t="str">
        <f>IFERROR(IF(OR(AP2545=338,AP2545=340,AP2545=341,AP2545=342,AP2545="342A",AP2545="342B"),PorcenRet(AP2545,AT2545,AU2545),INDEX(PORCENTAJEBUSCAR,MATCH(AP2545,CódigoRET,0),4)*1),"")</f>
        <v/>
      </c>
      <c r="AS2545">
        <f t="shared" si="275"/>
        <v>0</v>
      </c>
      <c r="BF2545" t="str">
        <f>IFERROR(IF(OR(BD2545=338,BD2545=340,BD2545=341,BD2545=342,BD2545="342A",BD2545="342B"),PorcenRet(BD2545,BH2545,BI2545),INDEX(PORCENTAJEBUSCAR,MATCH(BD2545,CódigoRET,0),4)*1),"")</f>
        <v/>
      </c>
      <c r="BG2545">
        <f t="shared" si="276"/>
        <v>0</v>
      </c>
      <c r="BO2545">
        <f t="shared" si="277"/>
        <v>0</v>
      </c>
      <c r="CC2545">
        <f t="shared" si="278"/>
        <v>0</v>
      </c>
      <c r="CD2545">
        <f t="shared" si="279"/>
        <v>0</v>
      </c>
      <c r="CG2545">
        <f ca="1">IFERROR(INDIRECT("IVA!X"&amp;MATCH(MID(COMPRAS!C2445,1,2)&amp;MID(COMPRAS!F2445,1,2)&amp;MID(COMPRAS!D2445,1,2),IVA!W:W,0)),"SIN COD.")</f>
        <v>0</v>
      </c>
      <c r="CH2545">
        <f ca="1">IFERROR(INDIRECT("IVA!Y"&amp;MATCH(MID(COMPRAS!C2445,1,2)&amp;MID(COMPRAS!F2445,1,2)&amp;MID(COMPRAS!D2445,1,2),IVA!W:W,0)),"SIN COD.")</f>
        <v>0</v>
      </c>
    </row>
    <row r="2546" spans="1:86" x14ac:dyDescent="0.25">
      <c r="A2546"/>
      <c r="B2546"/>
      <c r="D2546"/>
      <c r="AL2546">
        <f t="shared" si="273"/>
        <v>0</v>
      </c>
      <c r="AQ2546">
        <f t="shared" si="274"/>
        <v>0</v>
      </c>
      <c r="AR2546" t="str">
        <f>IFERROR(IF(OR(AP2546=338,AP2546=340,AP2546=341,AP2546=342,AP2546="342A",AP2546="342B"),PorcenRet(AP2546,AT2546,AU2546),INDEX(PORCENTAJEBUSCAR,MATCH(AP2546,CódigoRET,0),4)*1),"")</f>
        <v/>
      </c>
      <c r="AS2546">
        <f t="shared" si="275"/>
        <v>0</v>
      </c>
      <c r="BF2546" t="str">
        <f>IFERROR(IF(OR(BD2546=338,BD2546=340,BD2546=341,BD2546=342,BD2546="342A",BD2546="342B"),PorcenRet(BD2546,BH2546,BI2546),INDEX(PORCENTAJEBUSCAR,MATCH(BD2546,CódigoRET,0),4)*1),"")</f>
        <v/>
      </c>
      <c r="BG2546">
        <f t="shared" si="276"/>
        <v>0</v>
      </c>
      <c r="BO2546">
        <f t="shared" si="277"/>
        <v>0</v>
      </c>
      <c r="CC2546">
        <f t="shared" si="278"/>
        <v>0</v>
      </c>
      <c r="CD2546">
        <f t="shared" si="279"/>
        <v>0</v>
      </c>
      <c r="CG2546">
        <f ca="1">IFERROR(INDIRECT("IVA!X"&amp;MATCH(MID(COMPRAS!C2446,1,2)&amp;MID(COMPRAS!F2446,1,2)&amp;MID(COMPRAS!D2446,1,2),IVA!W:W,0)),"SIN COD.")</f>
        <v>0</v>
      </c>
      <c r="CH2546">
        <f ca="1">IFERROR(INDIRECT("IVA!Y"&amp;MATCH(MID(COMPRAS!C2446,1,2)&amp;MID(COMPRAS!F2446,1,2)&amp;MID(COMPRAS!D2446,1,2),IVA!W:W,0)),"SIN COD.")</f>
        <v>0</v>
      </c>
    </row>
    <row r="2547" spans="1:86" x14ac:dyDescent="0.25">
      <c r="A2547"/>
      <c r="B2547"/>
      <c r="D2547"/>
      <c r="AL2547">
        <f t="shared" si="273"/>
        <v>0</v>
      </c>
      <c r="AQ2547">
        <f t="shared" si="274"/>
        <v>0</v>
      </c>
      <c r="AR2547" t="str">
        <f>IFERROR(IF(OR(AP2547=338,AP2547=340,AP2547=341,AP2547=342,AP2547="342A",AP2547="342B"),PorcenRet(AP2547,AT2547,AU2547),INDEX(PORCENTAJEBUSCAR,MATCH(AP2547,CódigoRET,0),4)*1),"")</f>
        <v/>
      </c>
      <c r="AS2547">
        <f t="shared" si="275"/>
        <v>0</v>
      </c>
      <c r="BF2547" t="str">
        <f>IFERROR(IF(OR(BD2547=338,BD2547=340,BD2547=341,BD2547=342,BD2547="342A",BD2547="342B"),PorcenRet(BD2547,BH2547,BI2547),INDEX(PORCENTAJEBUSCAR,MATCH(BD2547,CódigoRET,0),4)*1),"")</f>
        <v/>
      </c>
      <c r="BG2547">
        <f t="shared" si="276"/>
        <v>0</v>
      </c>
      <c r="BO2547">
        <f t="shared" si="277"/>
        <v>0</v>
      </c>
      <c r="CC2547">
        <f t="shared" si="278"/>
        <v>0</v>
      </c>
      <c r="CD2547">
        <f t="shared" si="279"/>
        <v>0</v>
      </c>
      <c r="CG2547">
        <f ca="1">IFERROR(INDIRECT("IVA!X"&amp;MATCH(MID(COMPRAS!C2447,1,2)&amp;MID(COMPRAS!F2447,1,2)&amp;MID(COMPRAS!D2447,1,2),IVA!W:W,0)),"SIN COD.")</f>
        <v>0</v>
      </c>
      <c r="CH2547">
        <f ca="1">IFERROR(INDIRECT("IVA!Y"&amp;MATCH(MID(COMPRAS!C2447,1,2)&amp;MID(COMPRAS!F2447,1,2)&amp;MID(COMPRAS!D2447,1,2),IVA!W:W,0)),"SIN COD.")</f>
        <v>0</v>
      </c>
    </row>
    <row r="2548" spans="1:86" x14ac:dyDescent="0.25">
      <c r="A2548"/>
      <c r="B2548"/>
      <c r="D2548"/>
      <c r="AL2548">
        <f t="shared" si="273"/>
        <v>0</v>
      </c>
      <c r="AQ2548">
        <f t="shared" si="274"/>
        <v>0</v>
      </c>
      <c r="AR2548" t="str">
        <f>IFERROR(IF(OR(AP2548=338,AP2548=340,AP2548=341,AP2548=342,AP2548="342A",AP2548="342B"),PorcenRet(AP2548,AT2548,AU2548),INDEX(PORCENTAJEBUSCAR,MATCH(AP2548,CódigoRET,0),4)*1),"")</f>
        <v/>
      </c>
      <c r="AS2548">
        <f t="shared" si="275"/>
        <v>0</v>
      </c>
      <c r="BF2548" t="str">
        <f>IFERROR(IF(OR(BD2548=338,BD2548=340,BD2548=341,BD2548=342,BD2548="342A",BD2548="342B"),PorcenRet(BD2548,BH2548,BI2548),INDEX(PORCENTAJEBUSCAR,MATCH(BD2548,CódigoRET,0),4)*1),"")</f>
        <v/>
      </c>
      <c r="BG2548">
        <f t="shared" si="276"/>
        <v>0</v>
      </c>
      <c r="BO2548">
        <f t="shared" si="277"/>
        <v>0</v>
      </c>
      <c r="CC2548">
        <f t="shared" si="278"/>
        <v>0</v>
      </c>
      <c r="CD2548">
        <f t="shared" si="279"/>
        <v>0</v>
      </c>
      <c r="CG2548">
        <f ca="1">IFERROR(INDIRECT("IVA!X"&amp;MATCH(MID(COMPRAS!C2448,1,2)&amp;MID(COMPRAS!F2448,1,2)&amp;MID(COMPRAS!D2448,1,2),IVA!W:W,0)),"SIN COD.")</f>
        <v>0</v>
      </c>
      <c r="CH2548">
        <f ca="1">IFERROR(INDIRECT("IVA!Y"&amp;MATCH(MID(COMPRAS!C2448,1,2)&amp;MID(COMPRAS!F2448,1,2)&amp;MID(COMPRAS!D2448,1,2),IVA!W:W,0)),"SIN COD.")</f>
        <v>0</v>
      </c>
    </row>
    <row r="2549" spans="1:86" x14ac:dyDescent="0.25">
      <c r="A2549"/>
      <c r="B2549"/>
      <c r="D2549"/>
      <c r="AL2549">
        <f t="shared" si="273"/>
        <v>0</v>
      </c>
      <c r="AQ2549">
        <f t="shared" si="274"/>
        <v>0</v>
      </c>
      <c r="AR2549" t="str">
        <f>IFERROR(IF(OR(AP2549=338,AP2549=340,AP2549=341,AP2549=342,AP2549="342A",AP2549="342B"),PorcenRet(AP2549,AT2549,AU2549),INDEX(PORCENTAJEBUSCAR,MATCH(AP2549,CódigoRET,0),4)*1),"")</f>
        <v/>
      </c>
      <c r="AS2549">
        <f t="shared" si="275"/>
        <v>0</v>
      </c>
      <c r="BF2549" t="str">
        <f>IFERROR(IF(OR(BD2549=338,BD2549=340,BD2549=341,BD2549=342,BD2549="342A",BD2549="342B"),PorcenRet(BD2549,BH2549,BI2549),INDEX(PORCENTAJEBUSCAR,MATCH(BD2549,CódigoRET,0),4)*1),"")</f>
        <v/>
      </c>
      <c r="BG2549">
        <f t="shared" si="276"/>
        <v>0</v>
      </c>
      <c r="BO2549">
        <f t="shared" si="277"/>
        <v>0</v>
      </c>
      <c r="CC2549">
        <f t="shared" si="278"/>
        <v>0</v>
      </c>
      <c r="CD2549">
        <f t="shared" si="279"/>
        <v>0</v>
      </c>
      <c r="CG2549">
        <f ca="1">IFERROR(INDIRECT("IVA!X"&amp;MATCH(MID(COMPRAS!C2449,1,2)&amp;MID(COMPRAS!F2449,1,2)&amp;MID(COMPRAS!D2449,1,2),IVA!W:W,0)),"SIN COD.")</f>
        <v>0</v>
      </c>
      <c r="CH2549">
        <f ca="1">IFERROR(INDIRECT("IVA!Y"&amp;MATCH(MID(COMPRAS!C2449,1,2)&amp;MID(COMPRAS!F2449,1,2)&amp;MID(COMPRAS!D2449,1,2),IVA!W:W,0)),"SIN COD.")</f>
        <v>0</v>
      </c>
    </row>
    <row r="2550" spans="1:86" x14ac:dyDescent="0.25">
      <c r="A2550"/>
      <c r="B2550"/>
      <c r="D2550"/>
      <c r="AL2550">
        <f t="shared" si="273"/>
        <v>0</v>
      </c>
      <c r="AQ2550">
        <f t="shared" si="274"/>
        <v>0</v>
      </c>
      <c r="AR2550" t="str">
        <f>IFERROR(IF(OR(AP2550=338,AP2550=340,AP2550=341,AP2550=342,AP2550="342A",AP2550="342B"),PorcenRet(AP2550,AT2550,AU2550),INDEX(PORCENTAJEBUSCAR,MATCH(AP2550,CódigoRET,0),4)*1),"")</f>
        <v/>
      </c>
      <c r="AS2550">
        <f t="shared" si="275"/>
        <v>0</v>
      </c>
      <c r="BF2550" t="str">
        <f>IFERROR(IF(OR(BD2550=338,BD2550=340,BD2550=341,BD2550=342,BD2550="342A",BD2550="342B"),PorcenRet(BD2550,BH2550,BI2550),INDEX(PORCENTAJEBUSCAR,MATCH(BD2550,CódigoRET,0),4)*1),"")</f>
        <v/>
      </c>
      <c r="BG2550">
        <f t="shared" si="276"/>
        <v>0</v>
      </c>
      <c r="BO2550">
        <f t="shared" si="277"/>
        <v>0</v>
      </c>
      <c r="CC2550">
        <f t="shared" si="278"/>
        <v>0</v>
      </c>
      <c r="CD2550">
        <f t="shared" si="279"/>
        <v>0</v>
      </c>
      <c r="CG2550">
        <f ca="1">IFERROR(INDIRECT("IVA!X"&amp;MATCH(MID(COMPRAS!C2450,1,2)&amp;MID(COMPRAS!F2450,1,2)&amp;MID(COMPRAS!D2450,1,2),IVA!W:W,0)),"SIN COD.")</f>
        <v>0</v>
      </c>
      <c r="CH2550">
        <f ca="1">IFERROR(INDIRECT("IVA!Y"&amp;MATCH(MID(COMPRAS!C2450,1,2)&amp;MID(COMPRAS!F2450,1,2)&amp;MID(COMPRAS!D2450,1,2),IVA!W:W,0)),"SIN COD.")</f>
        <v>0</v>
      </c>
    </row>
    <row r="2551" spans="1:86" x14ac:dyDescent="0.25">
      <c r="A2551"/>
      <c r="B2551"/>
      <c r="D2551"/>
      <c r="AL2551">
        <f t="shared" si="273"/>
        <v>0</v>
      </c>
      <c r="AQ2551">
        <f t="shared" si="274"/>
        <v>0</v>
      </c>
      <c r="AR2551" t="str">
        <f>IFERROR(IF(OR(AP2551=338,AP2551=340,AP2551=341,AP2551=342,AP2551="342A",AP2551="342B"),PorcenRet(AP2551,AT2551,AU2551),INDEX(PORCENTAJEBUSCAR,MATCH(AP2551,CódigoRET,0),4)*1),"")</f>
        <v/>
      </c>
      <c r="AS2551">
        <f t="shared" si="275"/>
        <v>0</v>
      </c>
      <c r="BF2551" t="str">
        <f>IFERROR(IF(OR(BD2551=338,BD2551=340,BD2551=341,BD2551=342,BD2551="342A",BD2551="342B"),PorcenRet(BD2551,BH2551,BI2551),INDEX(PORCENTAJEBUSCAR,MATCH(BD2551,CódigoRET,0),4)*1),"")</f>
        <v/>
      </c>
      <c r="BG2551">
        <f t="shared" si="276"/>
        <v>0</v>
      </c>
      <c r="BO2551">
        <f t="shared" si="277"/>
        <v>0</v>
      </c>
      <c r="CC2551">
        <f t="shared" si="278"/>
        <v>0</v>
      </c>
      <c r="CD2551">
        <f t="shared" si="279"/>
        <v>0</v>
      </c>
      <c r="CG2551">
        <f ca="1">IFERROR(INDIRECT("IVA!X"&amp;MATCH(MID(COMPRAS!C2451,1,2)&amp;MID(COMPRAS!F2451,1,2)&amp;MID(COMPRAS!D2451,1,2),IVA!W:W,0)),"SIN COD.")</f>
        <v>0</v>
      </c>
      <c r="CH2551">
        <f ca="1">IFERROR(INDIRECT("IVA!Y"&amp;MATCH(MID(COMPRAS!C2451,1,2)&amp;MID(COMPRAS!F2451,1,2)&amp;MID(COMPRAS!D2451,1,2),IVA!W:W,0)),"SIN COD.")</f>
        <v>0</v>
      </c>
    </row>
    <row r="2552" spans="1:86" x14ac:dyDescent="0.25">
      <c r="A2552"/>
      <c r="B2552"/>
      <c r="D2552"/>
      <c r="AL2552">
        <f t="shared" si="273"/>
        <v>0</v>
      </c>
      <c r="AQ2552">
        <f t="shared" si="274"/>
        <v>0</v>
      </c>
      <c r="AR2552" t="str">
        <f>IFERROR(IF(OR(AP2552=338,AP2552=340,AP2552=341,AP2552=342,AP2552="342A",AP2552="342B"),PorcenRet(AP2552,AT2552,AU2552),INDEX(PORCENTAJEBUSCAR,MATCH(AP2552,CódigoRET,0),4)*1),"")</f>
        <v/>
      </c>
      <c r="AS2552">
        <f t="shared" si="275"/>
        <v>0</v>
      </c>
      <c r="BF2552" t="str">
        <f>IFERROR(IF(OR(BD2552=338,BD2552=340,BD2552=341,BD2552=342,BD2552="342A",BD2552="342B"),PorcenRet(BD2552,BH2552,BI2552),INDEX(PORCENTAJEBUSCAR,MATCH(BD2552,CódigoRET,0),4)*1),"")</f>
        <v/>
      </c>
      <c r="BG2552">
        <f t="shared" si="276"/>
        <v>0</v>
      </c>
      <c r="BO2552">
        <f t="shared" si="277"/>
        <v>0</v>
      </c>
      <c r="CC2552">
        <f t="shared" si="278"/>
        <v>0</v>
      </c>
      <c r="CD2552">
        <f t="shared" si="279"/>
        <v>0</v>
      </c>
      <c r="CG2552">
        <f ca="1">IFERROR(INDIRECT("IVA!X"&amp;MATCH(MID(COMPRAS!C2452,1,2)&amp;MID(COMPRAS!F2452,1,2)&amp;MID(COMPRAS!D2452,1,2),IVA!W:W,0)),"SIN COD.")</f>
        <v>0</v>
      </c>
      <c r="CH2552">
        <f ca="1">IFERROR(INDIRECT("IVA!Y"&amp;MATCH(MID(COMPRAS!C2452,1,2)&amp;MID(COMPRAS!F2452,1,2)&amp;MID(COMPRAS!D2452,1,2),IVA!W:W,0)),"SIN COD.")</f>
        <v>0</v>
      </c>
    </row>
    <row r="2553" spans="1:86" x14ac:dyDescent="0.25">
      <c r="A2553"/>
      <c r="B2553"/>
      <c r="D2553"/>
      <c r="AL2553">
        <f t="shared" si="273"/>
        <v>0</v>
      </c>
      <c r="AQ2553">
        <f t="shared" si="274"/>
        <v>0</v>
      </c>
      <c r="AR2553" t="str">
        <f>IFERROR(IF(OR(AP2553=338,AP2553=340,AP2553=341,AP2553=342,AP2553="342A",AP2553="342B"),PorcenRet(AP2553,AT2553,AU2553),INDEX(PORCENTAJEBUSCAR,MATCH(AP2553,CódigoRET,0),4)*1),"")</f>
        <v/>
      </c>
      <c r="AS2553">
        <f t="shared" si="275"/>
        <v>0</v>
      </c>
      <c r="BF2553" t="str">
        <f>IFERROR(IF(OR(BD2553=338,BD2553=340,BD2553=341,BD2553=342,BD2553="342A",BD2553="342B"),PorcenRet(BD2553,BH2553,BI2553),INDEX(PORCENTAJEBUSCAR,MATCH(BD2553,CódigoRET,0),4)*1),"")</f>
        <v/>
      </c>
      <c r="BG2553">
        <f t="shared" si="276"/>
        <v>0</v>
      </c>
      <c r="BO2553">
        <f t="shared" si="277"/>
        <v>0</v>
      </c>
      <c r="CC2553">
        <f t="shared" si="278"/>
        <v>0</v>
      </c>
      <c r="CD2553">
        <f t="shared" si="279"/>
        <v>0</v>
      </c>
      <c r="CG2553">
        <f ca="1">IFERROR(INDIRECT("IVA!X"&amp;MATCH(MID(COMPRAS!C2453,1,2)&amp;MID(COMPRAS!F2453,1,2)&amp;MID(COMPRAS!D2453,1,2),IVA!W:W,0)),"SIN COD.")</f>
        <v>0</v>
      </c>
      <c r="CH2553">
        <f ca="1">IFERROR(INDIRECT("IVA!Y"&amp;MATCH(MID(COMPRAS!C2453,1,2)&amp;MID(COMPRAS!F2453,1,2)&amp;MID(COMPRAS!D2453,1,2),IVA!W:W,0)),"SIN COD.")</f>
        <v>0</v>
      </c>
    </row>
    <row r="2554" spans="1:86" x14ac:dyDescent="0.25">
      <c r="A2554"/>
      <c r="B2554"/>
      <c r="D2554"/>
      <c r="AL2554">
        <f t="shared" si="273"/>
        <v>0</v>
      </c>
      <c r="AQ2554">
        <f t="shared" si="274"/>
        <v>0</v>
      </c>
      <c r="AR2554" t="str">
        <f>IFERROR(IF(OR(AP2554=338,AP2554=340,AP2554=341,AP2554=342,AP2554="342A",AP2554="342B"),PorcenRet(AP2554,AT2554,AU2554),INDEX(PORCENTAJEBUSCAR,MATCH(AP2554,CódigoRET,0),4)*1),"")</f>
        <v/>
      </c>
      <c r="AS2554">
        <f t="shared" si="275"/>
        <v>0</v>
      </c>
      <c r="BF2554" t="str">
        <f>IFERROR(IF(OR(BD2554=338,BD2554=340,BD2554=341,BD2554=342,BD2554="342A",BD2554="342B"),PorcenRet(BD2554,BH2554,BI2554),INDEX(PORCENTAJEBUSCAR,MATCH(BD2554,CódigoRET,0),4)*1),"")</f>
        <v/>
      </c>
      <c r="BG2554">
        <f t="shared" si="276"/>
        <v>0</v>
      </c>
      <c r="BO2554">
        <f t="shared" si="277"/>
        <v>0</v>
      </c>
      <c r="CC2554">
        <f t="shared" si="278"/>
        <v>0</v>
      </c>
      <c r="CD2554">
        <f t="shared" si="279"/>
        <v>0</v>
      </c>
      <c r="CG2554">
        <f ca="1">IFERROR(INDIRECT("IVA!X"&amp;MATCH(MID(COMPRAS!C2454,1,2)&amp;MID(COMPRAS!F2454,1,2)&amp;MID(COMPRAS!D2454,1,2),IVA!W:W,0)),"SIN COD.")</f>
        <v>0</v>
      </c>
      <c r="CH2554">
        <f ca="1">IFERROR(INDIRECT("IVA!Y"&amp;MATCH(MID(COMPRAS!C2454,1,2)&amp;MID(COMPRAS!F2454,1,2)&amp;MID(COMPRAS!D2454,1,2),IVA!W:W,0)),"SIN COD.")</f>
        <v>0</v>
      </c>
    </row>
    <row r="2555" spans="1:86" x14ac:dyDescent="0.25">
      <c r="A2555"/>
      <c r="B2555"/>
      <c r="D2555"/>
      <c r="AL2555">
        <f t="shared" si="273"/>
        <v>0</v>
      </c>
      <c r="AQ2555">
        <f t="shared" si="274"/>
        <v>0</v>
      </c>
      <c r="AR2555" t="str">
        <f>IFERROR(IF(OR(AP2555=338,AP2555=340,AP2555=341,AP2555=342,AP2555="342A",AP2555="342B"),PorcenRet(AP2555,AT2555,AU2555),INDEX(PORCENTAJEBUSCAR,MATCH(AP2555,CódigoRET,0),4)*1),"")</f>
        <v/>
      </c>
      <c r="AS2555">
        <f t="shared" si="275"/>
        <v>0</v>
      </c>
      <c r="BF2555" t="str">
        <f>IFERROR(IF(OR(BD2555=338,BD2555=340,BD2555=341,BD2555=342,BD2555="342A",BD2555="342B"),PorcenRet(BD2555,BH2555,BI2555),INDEX(PORCENTAJEBUSCAR,MATCH(BD2555,CódigoRET,0),4)*1),"")</f>
        <v/>
      </c>
      <c r="BG2555">
        <f t="shared" si="276"/>
        <v>0</v>
      </c>
      <c r="BO2555">
        <f t="shared" si="277"/>
        <v>0</v>
      </c>
      <c r="CC2555">
        <f t="shared" si="278"/>
        <v>0</v>
      </c>
      <c r="CD2555">
        <f t="shared" si="279"/>
        <v>0</v>
      </c>
      <c r="CG2555">
        <f ca="1">IFERROR(INDIRECT("IVA!X"&amp;MATCH(MID(COMPRAS!C2455,1,2)&amp;MID(COMPRAS!F2455,1,2)&amp;MID(COMPRAS!D2455,1,2),IVA!W:W,0)),"SIN COD.")</f>
        <v>0</v>
      </c>
      <c r="CH2555">
        <f ca="1">IFERROR(INDIRECT("IVA!Y"&amp;MATCH(MID(COMPRAS!C2455,1,2)&amp;MID(COMPRAS!F2455,1,2)&amp;MID(COMPRAS!D2455,1,2),IVA!W:W,0)),"SIN COD.")</f>
        <v>0</v>
      </c>
    </row>
    <row r="2556" spans="1:86" x14ac:dyDescent="0.25">
      <c r="A2556"/>
      <c r="B2556"/>
      <c r="D2556"/>
      <c r="AL2556">
        <f t="shared" si="273"/>
        <v>0</v>
      </c>
      <c r="AQ2556">
        <f t="shared" si="274"/>
        <v>0</v>
      </c>
      <c r="AR2556" t="str">
        <f>IFERROR(IF(OR(AP2556=338,AP2556=340,AP2556=341,AP2556=342,AP2556="342A",AP2556="342B"),PorcenRet(AP2556,AT2556,AU2556),INDEX(PORCENTAJEBUSCAR,MATCH(AP2556,CódigoRET,0),4)*1),"")</f>
        <v/>
      </c>
      <c r="AS2556">
        <f t="shared" si="275"/>
        <v>0</v>
      </c>
      <c r="BF2556" t="str">
        <f>IFERROR(IF(OR(BD2556=338,BD2556=340,BD2556=341,BD2556=342,BD2556="342A",BD2556="342B"),PorcenRet(BD2556,BH2556,BI2556),INDEX(PORCENTAJEBUSCAR,MATCH(BD2556,CódigoRET,0),4)*1),"")</f>
        <v/>
      </c>
      <c r="BG2556">
        <f t="shared" si="276"/>
        <v>0</v>
      </c>
      <c r="BO2556">
        <f t="shared" si="277"/>
        <v>0</v>
      </c>
      <c r="CC2556">
        <f t="shared" si="278"/>
        <v>0</v>
      </c>
      <c r="CD2556">
        <f t="shared" si="279"/>
        <v>0</v>
      </c>
      <c r="CG2556">
        <f ca="1">IFERROR(INDIRECT("IVA!X"&amp;MATCH(MID(COMPRAS!C2456,1,2)&amp;MID(COMPRAS!F2456,1,2)&amp;MID(COMPRAS!D2456,1,2),IVA!W:W,0)),"SIN COD.")</f>
        <v>0</v>
      </c>
      <c r="CH2556">
        <f ca="1">IFERROR(INDIRECT("IVA!Y"&amp;MATCH(MID(COMPRAS!C2456,1,2)&amp;MID(COMPRAS!F2456,1,2)&amp;MID(COMPRAS!D2456,1,2),IVA!W:W,0)),"SIN COD.")</f>
        <v>0</v>
      </c>
    </row>
    <row r="2557" spans="1:86" x14ac:dyDescent="0.25">
      <c r="A2557"/>
      <c r="B2557"/>
      <c r="D2557"/>
      <c r="AL2557">
        <f t="shared" si="273"/>
        <v>0</v>
      </c>
      <c r="AQ2557">
        <f t="shared" si="274"/>
        <v>0</v>
      </c>
      <c r="AR2557" t="str">
        <f>IFERROR(IF(OR(AP2557=338,AP2557=340,AP2557=341,AP2557=342,AP2557="342A",AP2557="342B"),PorcenRet(AP2557,AT2557,AU2557),INDEX(PORCENTAJEBUSCAR,MATCH(AP2557,CódigoRET,0),4)*1),"")</f>
        <v/>
      </c>
      <c r="AS2557">
        <f t="shared" si="275"/>
        <v>0</v>
      </c>
      <c r="BF2557" t="str">
        <f>IFERROR(IF(OR(BD2557=338,BD2557=340,BD2557=341,BD2557=342,BD2557="342A",BD2557="342B"),PorcenRet(BD2557,BH2557,BI2557),INDEX(PORCENTAJEBUSCAR,MATCH(BD2557,CódigoRET,0),4)*1),"")</f>
        <v/>
      </c>
      <c r="BG2557">
        <f t="shared" si="276"/>
        <v>0</v>
      </c>
      <c r="BO2557">
        <f t="shared" si="277"/>
        <v>0</v>
      </c>
      <c r="CC2557">
        <f t="shared" si="278"/>
        <v>0</v>
      </c>
      <c r="CD2557">
        <f t="shared" si="279"/>
        <v>0</v>
      </c>
      <c r="CG2557">
        <f ca="1">IFERROR(INDIRECT("IVA!X"&amp;MATCH(MID(COMPRAS!C2457,1,2)&amp;MID(COMPRAS!F2457,1,2)&amp;MID(COMPRAS!D2457,1,2),IVA!W:W,0)),"SIN COD.")</f>
        <v>0</v>
      </c>
      <c r="CH2557">
        <f ca="1">IFERROR(INDIRECT("IVA!Y"&amp;MATCH(MID(COMPRAS!C2457,1,2)&amp;MID(COMPRAS!F2457,1,2)&amp;MID(COMPRAS!D2457,1,2),IVA!W:W,0)),"SIN COD.")</f>
        <v>0</v>
      </c>
    </row>
    <row r="2558" spans="1:86" x14ac:dyDescent="0.25">
      <c r="A2558"/>
      <c r="B2558"/>
      <c r="D2558"/>
      <c r="AL2558">
        <f t="shared" si="273"/>
        <v>0</v>
      </c>
      <c r="AQ2558">
        <f t="shared" si="274"/>
        <v>0</v>
      </c>
      <c r="AR2558" t="str">
        <f>IFERROR(IF(OR(AP2558=338,AP2558=340,AP2558=341,AP2558=342,AP2558="342A",AP2558="342B"),PorcenRet(AP2558,AT2558,AU2558),INDEX(PORCENTAJEBUSCAR,MATCH(AP2558,CódigoRET,0),4)*1),"")</f>
        <v/>
      </c>
      <c r="AS2558">
        <f t="shared" si="275"/>
        <v>0</v>
      </c>
      <c r="BF2558" t="str">
        <f>IFERROR(IF(OR(BD2558=338,BD2558=340,BD2558=341,BD2558=342,BD2558="342A",BD2558="342B"),PorcenRet(BD2558,BH2558,BI2558),INDEX(PORCENTAJEBUSCAR,MATCH(BD2558,CódigoRET,0),4)*1),"")</f>
        <v/>
      </c>
      <c r="BG2558">
        <f t="shared" si="276"/>
        <v>0</v>
      </c>
      <c r="BO2558">
        <f t="shared" si="277"/>
        <v>0</v>
      </c>
      <c r="CC2558">
        <f t="shared" si="278"/>
        <v>0</v>
      </c>
      <c r="CD2558">
        <f t="shared" si="279"/>
        <v>0</v>
      </c>
      <c r="CG2558">
        <f ca="1">IFERROR(INDIRECT("IVA!X"&amp;MATCH(MID(COMPRAS!C2458,1,2)&amp;MID(COMPRAS!F2458,1,2)&amp;MID(COMPRAS!D2458,1,2),IVA!W:W,0)),"SIN COD.")</f>
        <v>0</v>
      </c>
      <c r="CH2558">
        <f ca="1">IFERROR(INDIRECT("IVA!Y"&amp;MATCH(MID(COMPRAS!C2458,1,2)&amp;MID(COMPRAS!F2458,1,2)&amp;MID(COMPRAS!D2458,1,2),IVA!W:W,0)),"SIN COD.")</f>
        <v>0</v>
      </c>
    </row>
    <row r="2559" spans="1:86" x14ac:dyDescent="0.25">
      <c r="A2559"/>
      <c r="B2559"/>
      <c r="D2559"/>
      <c r="AL2559">
        <f t="shared" si="273"/>
        <v>0</v>
      </c>
      <c r="AQ2559">
        <f t="shared" si="274"/>
        <v>0</v>
      </c>
      <c r="AR2559" t="str">
        <f>IFERROR(IF(OR(AP2559=338,AP2559=340,AP2559=341,AP2559=342,AP2559="342A",AP2559="342B"),PorcenRet(AP2559,AT2559,AU2559),INDEX(PORCENTAJEBUSCAR,MATCH(AP2559,CódigoRET,0),4)*1),"")</f>
        <v/>
      </c>
      <c r="AS2559">
        <f t="shared" si="275"/>
        <v>0</v>
      </c>
      <c r="BF2559" t="str">
        <f>IFERROR(IF(OR(BD2559=338,BD2559=340,BD2559=341,BD2559=342,BD2559="342A",BD2559="342B"),PorcenRet(BD2559,BH2559,BI2559),INDEX(PORCENTAJEBUSCAR,MATCH(BD2559,CódigoRET,0),4)*1),"")</f>
        <v/>
      </c>
      <c r="BG2559">
        <f t="shared" si="276"/>
        <v>0</v>
      </c>
      <c r="BO2559">
        <f t="shared" si="277"/>
        <v>0</v>
      </c>
      <c r="CC2559">
        <f t="shared" si="278"/>
        <v>0</v>
      </c>
      <c r="CD2559">
        <f t="shared" si="279"/>
        <v>0</v>
      </c>
      <c r="CG2559">
        <f ca="1">IFERROR(INDIRECT("IVA!X"&amp;MATCH(MID(COMPRAS!C2459,1,2)&amp;MID(COMPRAS!F2459,1,2)&amp;MID(COMPRAS!D2459,1,2),IVA!W:W,0)),"SIN COD.")</f>
        <v>0</v>
      </c>
      <c r="CH2559">
        <f ca="1">IFERROR(INDIRECT("IVA!Y"&amp;MATCH(MID(COMPRAS!C2459,1,2)&amp;MID(COMPRAS!F2459,1,2)&amp;MID(COMPRAS!D2459,1,2),IVA!W:W,0)),"SIN COD.")</f>
        <v>0</v>
      </c>
    </row>
    <row r="2560" spans="1:86" x14ac:dyDescent="0.25">
      <c r="A2560"/>
      <c r="B2560"/>
      <c r="D2560"/>
      <c r="AL2560">
        <f t="shared" si="273"/>
        <v>0</v>
      </c>
      <c r="AQ2560">
        <f t="shared" si="274"/>
        <v>0</v>
      </c>
      <c r="AR2560" t="str">
        <f>IFERROR(IF(OR(AP2560=338,AP2560=340,AP2560=341,AP2560=342,AP2560="342A",AP2560="342B"),PorcenRet(AP2560,AT2560,AU2560),INDEX(PORCENTAJEBUSCAR,MATCH(AP2560,CódigoRET,0),4)*1),"")</f>
        <v/>
      </c>
      <c r="AS2560">
        <f t="shared" si="275"/>
        <v>0</v>
      </c>
      <c r="BF2560" t="str">
        <f>IFERROR(IF(OR(BD2560=338,BD2560=340,BD2560=341,BD2560=342,BD2560="342A",BD2560="342B"),PorcenRet(BD2560,BH2560,BI2560),INDEX(PORCENTAJEBUSCAR,MATCH(BD2560,CódigoRET,0),4)*1),"")</f>
        <v/>
      </c>
      <c r="BG2560">
        <f t="shared" si="276"/>
        <v>0</v>
      </c>
      <c r="BO2560">
        <f t="shared" si="277"/>
        <v>0</v>
      </c>
      <c r="CC2560">
        <f t="shared" si="278"/>
        <v>0</v>
      </c>
      <c r="CD2560">
        <f t="shared" si="279"/>
        <v>0</v>
      </c>
      <c r="CG2560">
        <f ca="1">IFERROR(INDIRECT("IVA!X"&amp;MATCH(MID(COMPRAS!C2460,1,2)&amp;MID(COMPRAS!F2460,1,2)&amp;MID(COMPRAS!D2460,1,2),IVA!W:W,0)),"SIN COD.")</f>
        <v>0</v>
      </c>
      <c r="CH2560">
        <f ca="1">IFERROR(INDIRECT("IVA!Y"&amp;MATCH(MID(COMPRAS!C2460,1,2)&amp;MID(COMPRAS!F2460,1,2)&amp;MID(COMPRAS!D2460,1,2),IVA!W:W,0)),"SIN COD.")</f>
        <v>0</v>
      </c>
    </row>
    <row r="2561" spans="1:86" x14ac:dyDescent="0.25">
      <c r="A2561"/>
      <c r="B2561"/>
      <c r="D2561"/>
      <c r="AL2561">
        <f t="shared" si="273"/>
        <v>0</v>
      </c>
      <c r="AQ2561">
        <f t="shared" si="274"/>
        <v>0</v>
      </c>
      <c r="AR2561" t="str">
        <f>IFERROR(IF(OR(AP2561=338,AP2561=340,AP2561=341,AP2561=342,AP2561="342A",AP2561="342B"),PorcenRet(AP2561,AT2561,AU2561),INDEX(PORCENTAJEBUSCAR,MATCH(AP2561,CódigoRET,0),4)*1),"")</f>
        <v/>
      </c>
      <c r="AS2561">
        <f t="shared" si="275"/>
        <v>0</v>
      </c>
      <c r="BF2561" t="str">
        <f>IFERROR(IF(OR(BD2561=338,BD2561=340,BD2561=341,BD2561=342,BD2561="342A",BD2561="342B"),PorcenRet(BD2561,BH2561,BI2561),INDEX(PORCENTAJEBUSCAR,MATCH(BD2561,CódigoRET,0),4)*1),"")</f>
        <v/>
      </c>
      <c r="BG2561">
        <f t="shared" si="276"/>
        <v>0</v>
      </c>
      <c r="BO2561">
        <f t="shared" si="277"/>
        <v>0</v>
      </c>
      <c r="CC2561">
        <f t="shared" si="278"/>
        <v>0</v>
      </c>
      <c r="CD2561">
        <f t="shared" si="279"/>
        <v>0</v>
      </c>
      <c r="CG2561">
        <f ca="1">IFERROR(INDIRECT("IVA!X"&amp;MATCH(MID(COMPRAS!C2461,1,2)&amp;MID(COMPRAS!F2461,1,2)&amp;MID(COMPRAS!D2461,1,2),IVA!W:W,0)),"SIN COD.")</f>
        <v>0</v>
      </c>
      <c r="CH2561">
        <f ca="1">IFERROR(INDIRECT("IVA!Y"&amp;MATCH(MID(COMPRAS!C2461,1,2)&amp;MID(COMPRAS!F2461,1,2)&amp;MID(COMPRAS!D2461,1,2),IVA!W:W,0)),"SIN COD.")</f>
        <v>0</v>
      </c>
    </row>
    <row r="2562" spans="1:86" x14ac:dyDescent="0.25">
      <c r="A2562"/>
      <c r="B2562"/>
      <c r="D2562"/>
      <c r="AL2562">
        <f t="shared" ref="AL2562:AL2625" si="280">O2562+P2562+Q2562+R2562+S2562+T2562+U2562+V2562</f>
        <v>0</v>
      </c>
      <c r="AQ2562">
        <f t="shared" ref="AQ2562:AQ2625" si="281">+P2562+Q2562+R2562+S2562-BE2562-BQ2562-BW2562+O2562</f>
        <v>0</v>
      </c>
      <c r="AR2562" t="str">
        <f>IFERROR(IF(OR(AP2562=338,AP2562=340,AP2562=341,AP2562=342,AP2562="342A",AP2562="342B"),PorcenRet(AP2562,AT2562,AU2562),INDEX(PORCENTAJEBUSCAR,MATCH(AP2562,CódigoRET,0),4)*1),"")</f>
        <v/>
      </c>
      <c r="AS2562">
        <f t="shared" ref="AS2562:AS2625" si="282">ROUND(IF(AP2562="",0,AQ2562*(AR2562/100)),2)</f>
        <v>0</v>
      </c>
      <c r="BF2562" t="str">
        <f>IFERROR(IF(OR(BD2562=338,BD2562=340,BD2562=341,BD2562=342,BD2562="342A",BD2562="342B"),PorcenRet(BD2562,BH2562,BI2562),INDEX(PORCENTAJEBUSCAR,MATCH(BD2562,CódigoRET,0),4)*1),"")</f>
        <v/>
      </c>
      <c r="BG2562">
        <f t="shared" ref="BG2562:BG2625" si="283">ROUND(IF(BD2562="",0,BE2562*(BF2562/100)),2)</f>
        <v>0</v>
      </c>
      <c r="BO2562">
        <f t="shared" ref="BO2562:BO2625" si="284">IF(MID(F2562,1,2)="41",SUM(O2562:S2562),0)</f>
        <v>0</v>
      </c>
      <c r="CC2562">
        <f t="shared" ref="CC2562:CC2625" si="285">O2562+P2562+Q2562+R2562+S2562</f>
        <v>0</v>
      </c>
      <c r="CD2562">
        <f t="shared" ref="CD2562:CD2625" si="286">T2562+U2562</f>
        <v>0</v>
      </c>
      <c r="CG2562">
        <f ca="1">IFERROR(INDIRECT("IVA!X"&amp;MATCH(MID(COMPRAS!C2462,1,2)&amp;MID(COMPRAS!F2462,1,2)&amp;MID(COMPRAS!D2462,1,2),IVA!W:W,0)),"SIN COD.")</f>
        <v>0</v>
      </c>
      <c r="CH2562">
        <f ca="1">IFERROR(INDIRECT("IVA!Y"&amp;MATCH(MID(COMPRAS!C2462,1,2)&amp;MID(COMPRAS!F2462,1,2)&amp;MID(COMPRAS!D2462,1,2),IVA!W:W,0)),"SIN COD.")</f>
        <v>0</v>
      </c>
    </row>
    <row r="2563" spans="1:86" x14ac:dyDescent="0.25">
      <c r="A2563"/>
      <c r="B2563"/>
      <c r="D2563"/>
      <c r="AL2563">
        <f t="shared" si="280"/>
        <v>0</v>
      </c>
      <c r="AQ2563">
        <f t="shared" si="281"/>
        <v>0</v>
      </c>
      <c r="AR2563" t="str">
        <f>IFERROR(IF(OR(AP2563=338,AP2563=340,AP2563=341,AP2563=342,AP2563="342A",AP2563="342B"),PorcenRet(AP2563,AT2563,AU2563),INDEX(PORCENTAJEBUSCAR,MATCH(AP2563,CódigoRET,0),4)*1),"")</f>
        <v/>
      </c>
      <c r="AS2563">
        <f t="shared" si="282"/>
        <v>0</v>
      </c>
      <c r="BF2563" t="str">
        <f>IFERROR(IF(OR(BD2563=338,BD2563=340,BD2563=341,BD2563=342,BD2563="342A",BD2563="342B"),PorcenRet(BD2563,BH2563,BI2563),INDEX(PORCENTAJEBUSCAR,MATCH(BD2563,CódigoRET,0),4)*1),"")</f>
        <v/>
      </c>
      <c r="BG2563">
        <f t="shared" si="283"/>
        <v>0</v>
      </c>
      <c r="BO2563">
        <f t="shared" si="284"/>
        <v>0</v>
      </c>
      <c r="CC2563">
        <f t="shared" si="285"/>
        <v>0</v>
      </c>
      <c r="CD2563">
        <f t="shared" si="286"/>
        <v>0</v>
      </c>
      <c r="CG2563">
        <f ca="1">IFERROR(INDIRECT("IVA!X"&amp;MATCH(MID(COMPRAS!C2463,1,2)&amp;MID(COMPRAS!F2463,1,2)&amp;MID(COMPRAS!D2463,1,2),IVA!W:W,0)),"SIN COD.")</f>
        <v>0</v>
      </c>
      <c r="CH2563">
        <f ca="1">IFERROR(INDIRECT("IVA!Y"&amp;MATCH(MID(COMPRAS!C2463,1,2)&amp;MID(COMPRAS!F2463,1,2)&amp;MID(COMPRAS!D2463,1,2),IVA!W:W,0)),"SIN COD.")</f>
        <v>0</v>
      </c>
    </row>
    <row r="2564" spans="1:86" x14ac:dyDescent="0.25">
      <c r="A2564"/>
      <c r="B2564"/>
      <c r="D2564"/>
      <c r="AL2564">
        <f t="shared" si="280"/>
        <v>0</v>
      </c>
      <c r="AQ2564">
        <f t="shared" si="281"/>
        <v>0</v>
      </c>
      <c r="AR2564" t="str">
        <f>IFERROR(IF(OR(AP2564=338,AP2564=340,AP2564=341,AP2564=342,AP2564="342A",AP2564="342B"),PorcenRet(AP2564,AT2564,AU2564),INDEX(PORCENTAJEBUSCAR,MATCH(AP2564,CódigoRET,0),4)*1),"")</f>
        <v/>
      </c>
      <c r="AS2564">
        <f t="shared" si="282"/>
        <v>0</v>
      </c>
      <c r="BF2564" t="str">
        <f>IFERROR(IF(OR(BD2564=338,BD2564=340,BD2564=341,BD2564=342,BD2564="342A",BD2564="342B"),PorcenRet(BD2564,BH2564,BI2564),INDEX(PORCENTAJEBUSCAR,MATCH(BD2564,CódigoRET,0),4)*1),"")</f>
        <v/>
      </c>
      <c r="BG2564">
        <f t="shared" si="283"/>
        <v>0</v>
      </c>
      <c r="BO2564">
        <f t="shared" si="284"/>
        <v>0</v>
      </c>
      <c r="CC2564">
        <f t="shared" si="285"/>
        <v>0</v>
      </c>
      <c r="CD2564">
        <f t="shared" si="286"/>
        <v>0</v>
      </c>
      <c r="CG2564">
        <f ca="1">IFERROR(INDIRECT("IVA!X"&amp;MATCH(MID(COMPRAS!C2464,1,2)&amp;MID(COMPRAS!F2464,1,2)&amp;MID(COMPRAS!D2464,1,2),IVA!W:W,0)),"SIN COD.")</f>
        <v>0</v>
      </c>
      <c r="CH2564">
        <f ca="1">IFERROR(INDIRECT("IVA!Y"&amp;MATCH(MID(COMPRAS!C2464,1,2)&amp;MID(COMPRAS!F2464,1,2)&amp;MID(COMPRAS!D2464,1,2),IVA!W:W,0)),"SIN COD.")</f>
        <v>0</v>
      </c>
    </row>
    <row r="2565" spans="1:86" x14ac:dyDescent="0.25">
      <c r="A2565"/>
      <c r="B2565"/>
      <c r="D2565"/>
      <c r="AL2565">
        <f t="shared" si="280"/>
        <v>0</v>
      </c>
      <c r="AQ2565">
        <f t="shared" si="281"/>
        <v>0</v>
      </c>
      <c r="AR2565" t="str">
        <f>IFERROR(IF(OR(AP2565=338,AP2565=340,AP2565=341,AP2565=342,AP2565="342A",AP2565="342B"),PorcenRet(AP2565,AT2565,AU2565),INDEX(PORCENTAJEBUSCAR,MATCH(AP2565,CódigoRET,0),4)*1),"")</f>
        <v/>
      </c>
      <c r="AS2565">
        <f t="shared" si="282"/>
        <v>0</v>
      </c>
      <c r="BF2565" t="str">
        <f>IFERROR(IF(OR(BD2565=338,BD2565=340,BD2565=341,BD2565=342,BD2565="342A",BD2565="342B"),PorcenRet(BD2565,BH2565,BI2565),INDEX(PORCENTAJEBUSCAR,MATCH(BD2565,CódigoRET,0),4)*1),"")</f>
        <v/>
      </c>
      <c r="BG2565">
        <f t="shared" si="283"/>
        <v>0</v>
      </c>
      <c r="BO2565">
        <f t="shared" si="284"/>
        <v>0</v>
      </c>
      <c r="CC2565">
        <f t="shared" si="285"/>
        <v>0</v>
      </c>
      <c r="CD2565">
        <f t="shared" si="286"/>
        <v>0</v>
      </c>
      <c r="CG2565">
        <f ca="1">IFERROR(INDIRECT("IVA!X"&amp;MATCH(MID(COMPRAS!C2465,1,2)&amp;MID(COMPRAS!F2465,1,2)&amp;MID(COMPRAS!D2465,1,2),IVA!W:W,0)),"SIN COD.")</f>
        <v>0</v>
      </c>
      <c r="CH2565">
        <f ca="1">IFERROR(INDIRECT("IVA!Y"&amp;MATCH(MID(COMPRAS!C2465,1,2)&amp;MID(COMPRAS!F2465,1,2)&amp;MID(COMPRAS!D2465,1,2),IVA!W:W,0)),"SIN COD.")</f>
        <v>0</v>
      </c>
    </row>
    <row r="2566" spans="1:86" x14ac:dyDescent="0.25">
      <c r="A2566"/>
      <c r="B2566"/>
      <c r="D2566"/>
      <c r="AL2566">
        <f t="shared" si="280"/>
        <v>0</v>
      </c>
      <c r="AQ2566">
        <f t="shared" si="281"/>
        <v>0</v>
      </c>
      <c r="AR2566" t="str">
        <f>IFERROR(IF(OR(AP2566=338,AP2566=340,AP2566=341,AP2566=342,AP2566="342A",AP2566="342B"),PorcenRet(AP2566,AT2566,AU2566),INDEX(PORCENTAJEBUSCAR,MATCH(AP2566,CódigoRET,0),4)*1),"")</f>
        <v/>
      </c>
      <c r="AS2566">
        <f t="shared" si="282"/>
        <v>0</v>
      </c>
      <c r="BF2566" t="str">
        <f>IFERROR(IF(OR(BD2566=338,BD2566=340,BD2566=341,BD2566=342,BD2566="342A",BD2566="342B"),PorcenRet(BD2566,BH2566,BI2566),INDEX(PORCENTAJEBUSCAR,MATCH(BD2566,CódigoRET,0),4)*1),"")</f>
        <v/>
      </c>
      <c r="BG2566">
        <f t="shared" si="283"/>
        <v>0</v>
      </c>
      <c r="BO2566">
        <f t="shared" si="284"/>
        <v>0</v>
      </c>
      <c r="CC2566">
        <f t="shared" si="285"/>
        <v>0</v>
      </c>
      <c r="CD2566">
        <f t="shared" si="286"/>
        <v>0</v>
      </c>
      <c r="CG2566">
        <f ca="1">IFERROR(INDIRECT("IVA!X"&amp;MATCH(MID(COMPRAS!C2466,1,2)&amp;MID(COMPRAS!F2466,1,2)&amp;MID(COMPRAS!D2466,1,2),IVA!W:W,0)),"SIN COD.")</f>
        <v>0</v>
      </c>
      <c r="CH2566">
        <f ca="1">IFERROR(INDIRECT("IVA!Y"&amp;MATCH(MID(COMPRAS!C2466,1,2)&amp;MID(COMPRAS!F2466,1,2)&amp;MID(COMPRAS!D2466,1,2),IVA!W:W,0)),"SIN COD.")</f>
        <v>0</v>
      </c>
    </row>
    <row r="2567" spans="1:86" x14ac:dyDescent="0.25">
      <c r="A2567"/>
      <c r="B2567"/>
      <c r="D2567"/>
      <c r="AL2567">
        <f t="shared" si="280"/>
        <v>0</v>
      </c>
      <c r="AQ2567">
        <f t="shared" si="281"/>
        <v>0</v>
      </c>
      <c r="AR2567" t="str">
        <f>IFERROR(IF(OR(AP2567=338,AP2567=340,AP2567=341,AP2567=342,AP2567="342A",AP2567="342B"),PorcenRet(AP2567,AT2567,AU2567),INDEX(PORCENTAJEBUSCAR,MATCH(AP2567,CódigoRET,0),4)*1),"")</f>
        <v/>
      </c>
      <c r="AS2567">
        <f t="shared" si="282"/>
        <v>0</v>
      </c>
      <c r="BF2567" t="str">
        <f>IFERROR(IF(OR(BD2567=338,BD2567=340,BD2567=341,BD2567=342,BD2567="342A",BD2567="342B"),PorcenRet(BD2567,BH2567,BI2567),INDEX(PORCENTAJEBUSCAR,MATCH(BD2567,CódigoRET,0),4)*1),"")</f>
        <v/>
      </c>
      <c r="BG2567">
        <f t="shared" si="283"/>
        <v>0</v>
      </c>
      <c r="BO2567">
        <f t="shared" si="284"/>
        <v>0</v>
      </c>
      <c r="CC2567">
        <f t="shared" si="285"/>
        <v>0</v>
      </c>
      <c r="CD2567">
        <f t="shared" si="286"/>
        <v>0</v>
      </c>
      <c r="CG2567">
        <f ca="1">IFERROR(INDIRECT("IVA!X"&amp;MATCH(MID(COMPRAS!C2467,1,2)&amp;MID(COMPRAS!F2467,1,2)&amp;MID(COMPRAS!D2467,1,2),IVA!W:W,0)),"SIN COD.")</f>
        <v>0</v>
      </c>
      <c r="CH2567">
        <f ca="1">IFERROR(INDIRECT("IVA!Y"&amp;MATCH(MID(COMPRAS!C2467,1,2)&amp;MID(COMPRAS!F2467,1,2)&amp;MID(COMPRAS!D2467,1,2),IVA!W:W,0)),"SIN COD.")</f>
        <v>0</v>
      </c>
    </row>
    <row r="2568" spans="1:86" x14ac:dyDescent="0.25">
      <c r="A2568"/>
      <c r="B2568"/>
      <c r="D2568"/>
      <c r="AL2568">
        <f t="shared" si="280"/>
        <v>0</v>
      </c>
      <c r="AQ2568">
        <f t="shared" si="281"/>
        <v>0</v>
      </c>
      <c r="AR2568" t="str">
        <f>IFERROR(IF(OR(AP2568=338,AP2568=340,AP2568=341,AP2568=342,AP2568="342A",AP2568="342B"),PorcenRet(AP2568,AT2568,AU2568),INDEX(PORCENTAJEBUSCAR,MATCH(AP2568,CódigoRET,0),4)*1),"")</f>
        <v/>
      </c>
      <c r="AS2568">
        <f t="shared" si="282"/>
        <v>0</v>
      </c>
      <c r="BF2568" t="str">
        <f>IFERROR(IF(OR(BD2568=338,BD2568=340,BD2568=341,BD2568=342,BD2568="342A",BD2568="342B"),PorcenRet(BD2568,BH2568,BI2568),INDEX(PORCENTAJEBUSCAR,MATCH(BD2568,CódigoRET,0),4)*1),"")</f>
        <v/>
      </c>
      <c r="BG2568">
        <f t="shared" si="283"/>
        <v>0</v>
      </c>
      <c r="BO2568">
        <f t="shared" si="284"/>
        <v>0</v>
      </c>
      <c r="CC2568">
        <f t="shared" si="285"/>
        <v>0</v>
      </c>
      <c r="CD2568">
        <f t="shared" si="286"/>
        <v>0</v>
      </c>
      <c r="CG2568">
        <f ca="1">IFERROR(INDIRECT("IVA!X"&amp;MATCH(MID(COMPRAS!C2468,1,2)&amp;MID(COMPRAS!F2468,1,2)&amp;MID(COMPRAS!D2468,1,2),IVA!W:W,0)),"SIN COD.")</f>
        <v>0</v>
      </c>
      <c r="CH2568">
        <f ca="1">IFERROR(INDIRECT("IVA!Y"&amp;MATCH(MID(COMPRAS!C2468,1,2)&amp;MID(COMPRAS!F2468,1,2)&amp;MID(COMPRAS!D2468,1,2),IVA!W:W,0)),"SIN COD.")</f>
        <v>0</v>
      </c>
    </row>
    <row r="2569" spans="1:86" x14ac:dyDescent="0.25">
      <c r="A2569"/>
      <c r="B2569"/>
      <c r="D2569"/>
      <c r="AL2569">
        <f t="shared" si="280"/>
        <v>0</v>
      </c>
      <c r="AQ2569">
        <f t="shared" si="281"/>
        <v>0</v>
      </c>
      <c r="AR2569" t="str">
        <f>IFERROR(IF(OR(AP2569=338,AP2569=340,AP2569=341,AP2569=342,AP2569="342A",AP2569="342B"),PorcenRet(AP2569,AT2569,AU2569),INDEX(PORCENTAJEBUSCAR,MATCH(AP2569,CódigoRET,0),4)*1),"")</f>
        <v/>
      </c>
      <c r="AS2569">
        <f t="shared" si="282"/>
        <v>0</v>
      </c>
      <c r="BF2569" t="str">
        <f>IFERROR(IF(OR(BD2569=338,BD2569=340,BD2569=341,BD2569=342,BD2569="342A",BD2569="342B"),PorcenRet(BD2569,BH2569,BI2569),INDEX(PORCENTAJEBUSCAR,MATCH(BD2569,CódigoRET,0),4)*1),"")</f>
        <v/>
      </c>
      <c r="BG2569">
        <f t="shared" si="283"/>
        <v>0</v>
      </c>
      <c r="BO2569">
        <f t="shared" si="284"/>
        <v>0</v>
      </c>
      <c r="CC2569">
        <f t="shared" si="285"/>
        <v>0</v>
      </c>
      <c r="CD2569">
        <f t="shared" si="286"/>
        <v>0</v>
      </c>
      <c r="CG2569">
        <f ca="1">IFERROR(INDIRECT("IVA!X"&amp;MATCH(MID(COMPRAS!C2469,1,2)&amp;MID(COMPRAS!F2469,1,2)&amp;MID(COMPRAS!D2469,1,2),IVA!W:W,0)),"SIN COD.")</f>
        <v>0</v>
      </c>
      <c r="CH2569">
        <f ca="1">IFERROR(INDIRECT("IVA!Y"&amp;MATCH(MID(COMPRAS!C2469,1,2)&amp;MID(COMPRAS!F2469,1,2)&amp;MID(COMPRAS!D2469,1,2),IVA!W:W,0)),"SIN COD.")</f>
        <v>0</v>
      </c>
    </row>
    <row r="2570" spans="1:86" x14ac:dyDescent="0.25">
      <c r="A2570"/>
      <c r="B2570"/>
      <c r="D2570"/>
      <c r="AL2570">
        <f t="shared" si="280"/>
        <v>0</v>
      </c>
      <c r="AQ2570">
        <f t="shared" si="281"/>
        <v>0</v>
      </c>
      <c r="AR2570" t="str">
        <f>IFERROR(IF(OR(AP2570=338,AP2570=340,AP2570=341,AP2570=342,AP2570="342A",AP2570="342B"),PorcenRet(AP2570,AT2570,AU2570),INDEX(PORCENTAJEBUSCAR,MATCH(AP2570,CódigoRET,0),4)*1),"")</f>
        <v/>
      </c>
      <c r="AS2570">
        <f t="shared" si="282"/>
        <v>0</v>
      </c>
      <c r="BF2570" t="str">
        <f>IFERROR(IF(OR(BD2570=338,BD2570=340,BD2570=341,BD2570=342,BD2570="342A",BD2570="342B"),PorcenRet(BD2570,BH2570,BI2570),INDEX(PORCENTAJEBUSCAR,MATCH(BD2570,CódigoRET,0),4)*1),"")</f>
        <v/>
      </c>
      <c r="BG2570">
        <f t="shared" si="283"/>
        <v>0</v>
      </c>
      <c r="BO2570">
        <f t="shared" si="284"/>
        <v>0</v>
      </c>
      <c r="CC2570">
        <f t="shared" si="285"/>
        <v>0</v>
      </c>
      <c r="CD2570">
        <f t="shared" si="286"/>
        <v>0</v>
      </c>
      <c r="CG2570">
        <f ca="1">IFERROR(INDIRECT("IVA!X"&amp;MATCH(MID(COMPRAS!C2470,1,2)&amp;MID(COMPRAS!F2470,1,2)&amp;MID(COMPRAS!D2470,1,2),IVA!W:W,0)),"SIN COD.")</f>
        <v>0</v>
      </c>
      <c r="CH2570">
        <f ca="1">IFERROR(INDIRECT("IVA!Y"&amp;MATCH(MID(COMPRAS!C2470,1,2)&amp;MID(COMPRAS!F2470,1,2)&amp;MID(COMPRAS!D2470,1,2),IVA!W:W,0)),"SIN COD.")</f>
        <v>0</v>
      </c>
    </row>
    <row r="2571" spans="1:86" x14ac:dyDescent="0.25">
      <c r="A2571"/>
      <c r="B2571"/>
      <c r="D2571"/>
      <c r="AL2571">
        <f t="shared" si="280"/>
        <v>0</v>
      </c>
      <c r="AQ2571">
        <f t="shared" si="281"/>
        <v>0</v>
      </c>
      <c r="AR2571" t="str">
        <f>IFERROR(IF(OR(AP2571=338,AP2571=340,AP2571=341,AP2571=342,AP2571="342A",AP2571="342B"),PorcenRet(AP2571,AT2571,AU2571),INDEX(PORCENTAJEBUSCAR,MATCH(AP2571,CódigoRET,0),4)*1),"")</f>
        <v/>
      </c>
      <c r="AS2571">
        <f t="shared" si="282"/>
        <v>0</v>
      </c>
      <c r="BF2571" t="str">
        <f>IFERROR(IF(OR(BD2571=338,BD2571=340,BD2571=341,BD2571=342,BD2571="342A",BD2571="342B"),PorcenRet(BD2571,BH2571,BI2571),INDEX(PORCENTAJEBUSCAR,MATCH(BD2571,CódigoRET,0),4)*1),"")</f>
        <v/>
      </c>
      <c r="BG2571">
        <f t="shared" si="283"/>
        <v>0</v>
      </c>
      <c r="BO2571">
        <f t="shared" si="284"/>
        <v>0</v>
      </c>
      <c r="CC2571">
        <f t="shared" si="285"/>
        <v>0</v>
      </c>
      <c r="CD2571">
        <f t="shared" si="286"/>
        <v>0</v>
      </c>
      <c r="CG2571">
        <f ca="1">IFERROR(INDIRECT("IVA!X"&amp;MATCH(MID(COMPRAS!C2471,1,2)&amp;MID(COMPRAS!F2471,1,2)&amp;MID(COMPRAS!D2471,1,2),IVA!W:W,0)),"SIN COD.")</f>
        <v>0</v>
      </c>
      <c r="CH2571">
        <f ca="1">IFERROR(INDIRECT("IVA!Y"&amp;MATCH(MID(COMPRAS!C2471,1,2)&amp;MID(COMPRAS!F2471,1,2)&amp;MID(COMPRAS!D2471,1,2),IVA!W:W,0)),"SIN COD.")</f>
        <v>0</v>
      </c>
    </row>
    <row r="2572" spans="1:86" x14ac:dyDescent="0.25">
      <c r="A2572"/>
      <c r="B2572"/>
      <c r="D2572"/>
      <c r="AL2572">
        <f t="shared" si="280"/>
        <v>0</v>
      </c>
      <c r="AQ2572">
        <f t="shared" si="281"/>
        <v>0</v>
      </c>
      <c r="AR2572" t="str">
        <f>IFERROR(IF(OR(AP2572=338,AP2572=340,AP2572=341,AP2572=342,AP2572="342A",AP2572="342B"),PorcenRet(AP2572,AT2572,AU2572),INDEX(PORCENTAJEBUSCAR,MATCH(AP2572,CódigoRET,0),4)*1),"")</f>
        <v/>
      </c>
      <c r="AS2572">
        <f t="shared" si="282"/>
        <v>0</v>
      </c>
      <c r="BF2572" t="str">
        <f>IFERROR(IF(OR(BD2572=338,BD2572=340,BD2572=341,BD2572=342,BD2572="342A",BD2572="342B"),PorcenRet(BD2572,BH2572,BI2572),INDEX(PORCENTAJEBUSCAR,MATCH(BD2572,CódigoRET,0),4)*1),"")</f>
        <v/>
      </c>
      <c r="BG2572">
        <f t="shared" si="283"/>
        <v>0</v>
      </c>
      <c r="BO2572">
        <f t="shared" si="284"/>
        <v>0</v>
      </c>
      <c r="CC2572">
        <f t="shared" si="285"/>
        <v>0</v>
      </c>
      <c r="CD2572">
        <f t="shared" si="286"/>
        <v>0</v>
      </c>
      <c r="CG2572">
        <f ca="1">IFERROR(INDIRECT("IVA!X"&amp;MATCH(MID(COMPRAS!C2472,1,2)&amp;MID(COMPRAS!F2472,1,2)&amp;MID(COMPRAS!D2472,1,2),IVA!W:W,0)),"SIN COD.")</f>
        <v>0</v>
      </c>
      <c r="CH2572">
        <f ca="1">IFERROR(INDIRECT("IVA!Y"&amp;MATCH(MID(COMPRAS!C2472,1,2)&amp;MID(COMPRAS!F2472,1,2)&amp;MID(COMPRAS!D2472,1,2),IVA!W:W,0)),"SIN COD.")</f>
        <v>0</v>
      </c>
    </row>
    <row r="2573" spans="1:86" x14ac:dyDescent="0.25">
      <c r="A2573"/>
      <c r="B2573"/>
      <c r="D2573"/>
      <c r="AL2573">
        <f t="shared" si="280"/>
        <v>0</v>
      </c>
      <c r="AQ2573">
        <f t="shared" si="281"/>
        <v>0</v>
      </c>
      <c r="AR2573" t="str">
        <f>IFERROR(IF(OR(AP2573=338,AP2573=340,AP2573=341,AP2573=342,AP2573="342A",AP2573="342B"),PorcenRet(AP2573,AT2573,AU2573),INDEX(PORCENTAJEBUSCAR,MATCH(AP2573,CódigoRET,0),4)*1),"")</f>
        <v/>
      </c>
      <c r="AS2573">
        <f t="shared" si="282"/>
        <v>0</v>
      </c>
      <c r="BF2573" t="str">
        <f>IFERROR(IF(OR(BD2573=338,BD2573=340,BD2573=341,BD2573=342,BD2573="342A",BD2573="342B"),PorcenRet(BD2573,BH2573,BI2573),INDEX(PORCENTAJEBUSCAR,MATCH(BD2573,CódigoRET,0),4)*1),"")</f>
        <v/>
      </c>
      <c r="BG2573">
        <f t="shared" si="283"/>
        <v>0</v>
      </c>
      <c r="BO2573">
        <f t="shared" si="284"/>
        <v>0</v>
      </c>
      <c r="CC2573">
        <f t="shared" si="285"/>
        <v>0</v>
      </c>
      <c r="CD2573">
        <f t="shared" si="286"/>
        <v>0</v>
      </c>
      <c r="CG2573">
        <f ca="1">IFERROR(INDIRECT("IVA!X"&amp;MATCH(MID(COMPRAS!C2473,1,2)&amp;MID(COMPRAS!F2473,1,2)&amp;MID(COMPRAS!D2473,1,2),IVA!W:W,0)),"SIN COD.")</f>
        <v>0</v>
      </c>
      <c r="CH2573">
        <f ca="1">IFERROR(INDIRECT("IVA!Y"&amp;MATCH(MID(COMPRAS!C2473,1,2)&amp;MID(COMPRAS!F2473,1,2)&amp;MID(COMPRAS!D2473,1,2),IVA!W:W,0)),"SIN COD.")</f>
        <v>0</v>
      </c>
    </row>
    <row r="2574" spans="1:86" x14ac:dyDescent="0.25">
      <c r="A2574"/>
      <c r="B2574"/>
      <c r="D2574"/>
      <c r="AL2574">
        <f t="shared" si="280"/>
        <v>0</v>
      </c>
      <c r="AQ2574">
        <f t="shared" si="281"/>
        <v>0</v>
      </c>
      <c r="AR2574" t="str">
        <f>IFERROR(IF(OR(AP2574=338,AP2574=340,AP2574=341,AP2574=342,AP2574="342A",AP2574="342B"),PorcenRet(AP2574,AT2574,AU2574),INDEX(PORCENTAJEBUSCAR,MATCH(AP2574,CódigoRET,0),4)*1),"")</f>
        <v/>
      </c>
      <c r="AS2574">
        <f t="shared" si="282"/>
        <v>0</v>
      </c>
      <c r="BF2574" t="str">
        <f>IFERROR(IF(OR(BD2574=338,BD2574=340,BD2574=341,BD2574=342,BD2574="342A",BD2574="342B"),PorcenRet(BD2574,BH2574,BI2574),INDEX(PORCENTAJEBUSCAR,MATCH(BD2574,CódigoRET,0),4)*1),"")</f>
        <v/>
      </c>
      <c r="BG2574">
        <f t="shared" si="283"/>
        <v>0</v>
      </c>
      <c r="BO2574">
        <f t="shared" si="284"/>
        <v>0</v>
      </c>
      <c r="CC2574">
        <f t="shared" si="285"/>
        <v>0</v>
      </c>
      <c r="CD2574">
        <f t="shared" si="286"/>
        <v>0</v>
      </c>
      <c r="CG2574">
        <f ca="1">IFERROR(INDIRECT("IVA!X"&amp;MATCH(MID(COMPRAS!C2474,1,2)&amp;MID(COMPRAS!F2474,1,2)&amp;MID(COMPRAS!D2474,1,2),IVA!W:W,0)),"SIN COD.")</f>
        <v>0</v>
      </c>
      <c r="CH2574">
        <f ca="1">IFERROR(INDIRECT("IVA!Y"&amp;MATCH(MID(COMPRAS!C2474,1,2)&amp;MID(COMPRAS!F2474,1,2)&amp;MID(COMPRAS!D2474,1,2),IVA!W:W,0)),"SIN COD.")</f>
        <v>0</v>
      </c>
    </row>
    <row r="2575" spans="1:86" x14ac:dyDescent="0.25">
      <c r="A2575"/>
      <c r="B2575"/>
      <c r="D2575"/>
      <c r="AL2575">
        <f t="shared" si="280"/>
        <v>0</v>
      </c>
      <c r="AQ2575">
        <f t="shared" si="281"/>
        <v>0</v>
      </c>
      <c r="AR2575" t="str">
        <f>IFERROR(IF(OR(AP2575=338,AP2575=340,AP2575=341,AP2575=342,AP2575="342A",AP2575="342B"),PorcenRet(AP2575,AT2575,AU2575),INDEX(PORCENTAJEBUSCAR,MATCH(AP2575,CódigoRET,0),4)*1),"")</f>
        <v/>
      </c>
      <c r="AS2575">
        <f t="shared" si="282"/>
        <v>0</v>
      </c>
      <c r="BF2575" t="str">
        <f>IFERROR(IF(OR(BD2575=338,BD2575=340,BD2575=341,BD2575=342,BD2575="342A",BD2575="342B"),PorcenRet(BD2575,BH2575,BI2575),INDEX(PORCENTAJEBUSCAR,MATCH(BD2575,CódigoRET,0),4)*1),"")</f>
        <v/>
      </c>
      <c r="BG2575">
        <f t="shared" si="283"/>
        <v>0</v>
      </c>
      <c r="BO2575">
        <f t="shared" si="284"/>
        <v>0</v>
      </c>
      <c r="CC2575">
        <f t="shared" si="285"/>
        <v>0</v>
      </c>
      <c r="CD2575">
        <f t="shared" si="286"/>
        <v>0</v>
      </c>
      <c r="CG2575">
        <f ca="1">IFERROR(INDIRECT("IVA!X"&amp;MATCH(MID(COMPRAS!C2475,1,2)&amp;MID(COMPRAS!F2475,1,2)&amp;MID(COMPRAS!D2475,1,2),IVA!W:W,0)),"SIN COD.")</f>
        <v>0</v>
      </c>
      <c r="CH2575">
        <f ca="1">IFERROR(INDIRECT("IVA!Y"&amp;MATCH(MID(COMPRAS!C2475,1,2)&amp;MID(COMPRAS!F2475,1,2)&amp;MID(COMPRAS!D2475,1,2),IVA!W:W,0)),"SIN COD.")</f>
        <v>0</v>
      </c>
    </row>
    <row r="2576" spans="1:86" x14ac:dyDescent="0.25">
      <c r="A2576"/>
      <c r="B2576"/>
      <c r="D2576"/>
      <c r="AL2576">
        <f t="shared" si="280"/>
        <v>0</v>
      </c>
      <c r="AQ2576">
        <f t="shared" si="281"/>
        <v>0</v>
      </c>
      <c r="AR2576" t="str">
        <f>IFERROR(IF(OR(AP2576=338,AP2576=340,AP2576=341,AP2576=342,AP2576="342A",AP2576="342B"),PorcenRet(AP2576,AT2576,AU2576),INDEX(PORCENTAJEBUSCAR,MATCH(AP2576,CódigoRET,0),4)*1),"")</f>
        <v/>
      </c>
      <c r="AS2576">
        <f t="shared" si="282"/>
        <v>0</v>
      </c>
      <c r="BF2576" t="str">
        <f>IFERROR(IF(OR(BD2576=338,BD2576=340,BD2576=341,BD2576=342,BD2576="342A",BD2576="342B"),PorcenRet(BD2576,BH2576,BI2576),INDEX(PORCENTAJEBUSCAR,MATCH(BD2576,CódigoRET,0),4)*1),"")</f>
        <v/>
      </c>
      <c r="BG2576">
        <f t="shared" si="283"/>
        <v>0</v>
      </c>
      <c r="BO2576">
        <f t="shared" si="284"/>
        <v>0</v>
      </c>
      <c r="CC2576">
        <f t="shared" si="285"/>
        <v>0</v>
      </c>
      <c r="CD2576">
        <f t="shared" si="286"/>
        <v>0</v>
      </c>
      <c r="CG2576">
        <f ca="1">IFERROR(INDIRECT("IVA!X"&amp;MATCH(MID(COMPRAS!C2476,1,2)&amp;MID(COMPRAS!F2476,1,2)&amp;MID(COMPRAS!D2476,1,2),IVA!W:W,0)),"SIN COD.")</f>
        <v>0</v>
      </c>
      <c r="CH2576">
        <f ca="1">IFERROR(INDIRECT("IVA!Y"&amp;MATCH(MID(COMPRAS!C2476,1,2)&amp;MID(COMPRAS!F2476,1,2)&amp;MID(COMPRAS!D2476,1,2),IVA!W:W,0)),"SIN COD.")</f>
        <v>0</v>
      </c>
    </row>
    <row r="2577" spans="1:86" x14ac:dyDescent="0.25">
      <c r="A2577"/>
      <c r="B2577"/>
      <c r="D2577"/>
      <c r="AL2577">
        <f t="shared" si="280"/>
        <v>0</v>
      </c>
      <c r="AQ2577">
        <f t="shared" si="281"/>
        <v>0</v>
      </c>
      <c r="AR2577" t="str">
        <f>IFERROR(IF(OR(AP2577=338,AP2577=340,AP2577=341,AP2577=342,AP2577="342A",AP2577="342B"),PorcenRet(AP2577,AT2577,AU2577),INDEX(PORCENTAJEBUSCAR,MATCH(AP2577,CódigoRET,0),4)*1),"")</f>
        <v/>
      </c>
      <c r="AS2577">
        <f t="shared" si="282"/>
        <v>0</v>
      </c>
      <c r="BF2577" t="str">
        <f>IFERROR(IF(OR(BD2577=338,BD2577=340,BD2577=341,BD2577=342,BD2577="342A",BD2577="342B"),PorcenRet(BD2577,BH2577,BI2577),INDEX(PORCENTAJEBUSCAR,MATCH(BD2577,CódigoRET,0),4)*1),"")</f>
        <v/>
      </c>
      <c r="BG2577">
        <f t="shared" si="283"/>
        <v>0</v>
      </c>
      <c r="BO2577">
        <f t="shared" si="284"/>
        <v>0</v>
      </c>
      <c r="CC2577">
        <f t="shared" si="285"/>
        <v>0</v>
      </c>
      <c r="CD2577">
        <f t="shared" si="286"/>
        <v>0</v>
      </c>
      <c r="CG2577">
        <f ca="1">IFERROR(INDIRECT("IVA!X"&amp;MATCH(MID(COMPRAS!C2477,1,2)&amp;MID(COMPRAS!F2477,1,2)&amp;MID(COMPRAS!D2477,1,2),IVA!W:W,0)),"SIN COD.")</f>
        <v>0</v>
      </c>
      <c r="CH2577">
        <f ca="1">IFERROR(INDIRECT("IVA!Y"&amp;MATCH(MID(COMPRAS!C2477,1,2)&amp;MID(COMPRAS!F2477,1,2)&amp;MID(COMPRAS!D2477,1,2),IVA!W:W,0)),"SIN COD.")</f>
        <v>0</v>
      </c>
    </row>
    <row r="2578" spans="1:86" x14ac:dyDescent="0.25">
      <c r="A2578"/>
      <c r="B2578"/>
      <c r="D2578"/>
      <c r="AL2578">
        <f t="shared" si="280"/>
        <v>0</v>
      </c>
      <c r="AQ2578">
        <f t="shared" si="281"/>
        <v>0</v>
      </c>
      <c r="AR2578" t="str">
        <f>IFERROR(IF(OR(AP2578=338,AP2578=340,AP2578=341,AP2578=342,AP2578="342A",AP2578="342B"),PorcenRet(AP2578,AT2578,AU2578),INDEX(PORCENTAJEBUSCAR,MATCH(AP2578,CódigoRET,0),4)*1),"")</f>
        <v/>
      </c>
      <c r="AS2578">
        <f t="shared" si="282"/>
        <v>0</v>
      </c>
      <c r="BF2578" t="str">
        <f>IFERROR(IF(OR(BD2578=338,BD2578=340,BD2578=341,BD2578=342,BD2578="342A",BD2578="342B"),PorcenRet(BD2578,BH2578,BI2578),INDEX(PORCENTAJEBUSCAR,MATCH(BD2578,CódigoRET,0),4)*1),"")</f>
        <v/>
      </c>
      <c r="BG2578">
        <f t="shared" si="283"/>
        <v>0</v>
      </c>
      <c r="BO2578">
        <f t="shared" si="284"/>
        <v>0</v>
      </c>
      <c r="CC2578">
        <f t="shared" si="285"/>
        <v>0</v>
      </c>
      <c r="CD2578">
        <f t="shared" si="286"/>
        <v>0</v>
      </c>
      <c r="CG2578">
        <f ca="1">IFERROR(INDIRECT("IVA!X"&amp;MATCH(MID(COMPRAS!C2478,1,2)&amp;MID(COMPRAS!F2478,1,2)&amp;MID(COMPRAS!D2478,1,2),IVA!W:W,0)),"SIN COD.")</f>
        <v>0</v>
      </c>
      <c r="CH2578">
        <f ca="1">IFERROR(INDIRECT("IVA!Y"&amp;MATCH(MID(COMPRAS!C2478,1,2)&amp;MID(COMPRAS!F2478,1,2)&amp;MID(COMPRAS!D2478,1,2),IVA!W:W,0)),"SIN COD.")</f>
        <v>0</v>
      </c>
    </row>
    <row r="2579" spans="1:86" x14ac:dyDescent="0.25">
      <c r="A2579"/>
      <c r="B2579"/>
      <c r="D2579"/>
      <c r="AL2579">
        <f t="shared" si="280"/>
        <v>0</v>
      </c>
      <c r="AQ2579">
        <f t="shared" si="281"/>
        <v>0</v>
      </c>
      <c r="AR2579" t="str">
        <f>IFERROR(IF(OR(AP2579=338,AP2579=340,AP2579=341,AP2579=342,AP2579="342A",AP2579="342B"),PorcenRet(AP2579,AT2579,AU2579),INDEX(PORCENTAJEBUSCAR,MATCH(AP2579,CódigoRET,0),4)*1),"")</f>
        <v/>
      </c>
      <c r="AS2579">
        <f t="shared" si="282"/>
        <v>0</v>
      </c>
      <c r="BF2579" t="str">
        <f>IFERROR(IF(OR(BD2579=338,BD2579=340,BD2579=341,BD2579=342,BD2579="342A",BD2579="342B"),PorcenRet(BD2579,BH2579,BI2579),INDEX(PORCENTAJEBUSCAR,MATCH(BD2579,CódigoRET,0),4)*1),"")</f>
        <v/>
      </c>
      <c r="BG2579">
        <f t="shared" si="283"/>
        <v>0</v>
      </c>
      <c r="BO2579">
        <f t="shared" si="284"/>
        <v>0</v>
      </c>
      <c r="CC2579">
        <f t="shared" si="285"/>
        <v>0</v>
      </c>
      <c r="CD2579">
        <f t="shared" si="286"/>
        <v>0</v>
      </c>
      <c r="CG2579">
        <f ca="1">IFERROR(INDIRECT("IVA!X"&amp;MATCH(MID(COMPRAS!C2479,1,2)&amp;MID(COMPRAS!F2479,1,2)&amp;MID(COMPRAS!D2479,1,2),IVA!W:W,0)),"SIN COD.")</f>
        <v>0</v>
      </c>
      <c r="CH2579">
        <f ca="1">IFERROR(INDIRECT("IVA!Y"&amp;MATCH(MID(COMPRAS!C2479,1,2)&amp;MID(COMPRAS!F2479,1,2)&amp;MID(COMPRAS!D2479,1,2),IVA!W:W,0)),"SIN COD.")</f>
        <v>0</v>
      </c>
    </row>
    <row r="2580" spans="1:86" x14ac:dyDescent="0.25">
      <c r="A2580"/>
      <c r="B2580"/>
      <c r="D2580"/>
      <c r="AL2580">
        <f t="shared" si="280"/>
        <v>0</v>
      </c>
      <c r="AQ2580">
        <f t="shared" si="281"/>
        <v>0</v>
      </c>
      <c r="AR2580" t="str">
        <f>IFERROR(IF(OR(AP2580=338,AP2580=340,AP2580=341,AP2580=342,AP2580="342A",AP2580="342B"),PorcenRet(AP2580,AT2580,AU2580),INDEX(PORCENTAJEBUSCAR,MATCH(AP2580,CódigoRET,0),4)*1),"")</f>
        <v/>
      </c>
      <c r="AS2580">
        <f t="shared" si="282"/>
        <v>0</v>
      </c>
      <c r="BF2580" t="str">
        <f>IFERROR(IF(OR(BD2580=338,BD2580=340,BD2580=341,BD2580=342,BD2580="342A",BD2580="342B"),PorcenRet(BD2580,BH2580,BI2580),INDEX(PORCENTAJEBUSCAR,MATCH(BD2580,CódigoRET,0),4)*1),"")</f>
        <v/>
      </c>
      <c r="BG2580">
        <f t="shared" si="283"/>
        <v>0</v>
      </c>
      <c r="BO2580">
        <f t="shared" si="284"/>
        <v>0</v>
      </c>
      <c r="CC2580">
        <f t="shared" si="285"/>
        <v>0</v>
      </c>
      <c r="CD2580">
        <f t="shared" si="286"/>
        <v>0</v>
      </c>
      <c r="CG2580">
        <f ca="1">IFERROR(INDIRECT("IVA!X"&amp;MATCH(MID(COMPRAS!C2480,1,2)&amp;MID(COMPRAS!F2480,1,2)&amp;MID(COMPRAS!D2480,1,2),IVA!W:W,0)),"SIN COD.")</f>
        <v>0</v>
      </c>
      <c r="CH2580">
        <f ca="1">IFERROR(INDIRECT("IVA!Y"&amp;MATCH(MID(COMPRAS!C2480,1,2)&amp;MID(COMPRAS!F2480,1,2)&amp;MID(COMPRAS!D2480,1,2),IVA!W:W,0)),"SIN COD.")</f>
        <v>0</v>
      </c>
    </row>
    <row r="2581" spans="1:86" x14ac:dyDescent="0.25">
      <c r="A2581"/>
      <c r="B2581"/>
      <c r="D2581"/>
      <c r="AL2581">
        <f t="shared" si="280"/>
        <v>0</v>
      </c>
      <c r="AQ2581">
        <f t="shared" si="281"/>
        <v>0</v>
      </c>
      <c r="AR2581" t="str">
        <f>IFERROR(IF(OR(AP2581=338,AP2581=340,AP2581=341,AP2581=342,AP2581="342A",AP2581="342B"),PorcenRet(AP2581,AT2581,AU2581),INDEX(PORCENTAJEBUSCAR,MATCH(AP2581,CódigoRET,0),4)*1),"")</f>
        <v/>
      </c>
      <c r="AS2581">
        <f t="shared" si="282"/>
        <v>0</v>
      </c>
      <c r="BF2581" t="str">
        <f>IFERROR(IF(OR(BD2581=338,BD2581=340,BD2581=341,BD2581=342,BD2581="342A",BD2581="342B"),PorcenRet(BD2581,BH2581,BI2581),INDEX(PORCENTAJEBUSCAR,MATCH(BD2581,CódigoRET,0),4)*1),"")</f>
        <v/>
      </c>
      <c r="BG2581">
        <f t="shared" si="283"/>
        <v>0</v>
      </c>
      <c r="BO2581">
        <f t="shared" si="284"/>
        <v>0</v>
      </c>
      <c r="CC2581">
        <f t="shared" si="285"/>
        <v>0</v>
      </c>
      <c r="CD2581">
        <f t="shared" si="286"/>
        <v>0</v>
      </c>
      <c r="CG2581">
        <f ca="1">IFERROR(INDIRECT("IVA!X"&amp;MATCH(MID(COMPRAS!C2481,1,2)&amp;MID(COMPRAS!F2481,1,2)&amp;MID(COMPRAS!D2481,1,2),IVA!W:W,0)),"SIN COD.")</f>
        <v>0</v>
      </c>
      <c r="CH2581">
        <f ca="1">IFERROR(INDIRECT("IVA!Y"&amp;MATCH(MID(COMPRAS!C2481,1,2)&amp;MID(COMPRAS!F2481,1,2)&amp;MID(COMPRAS!D2481,1,2),IVA!W:W,0)),"SIN COD.")</f>
        <v>0</v>
      </c>
    </row>
    <row r="2582" spans="1:86" x14ac:dyDescent="0.25">
      <c r="A2582"/>
      <c r="B2582"/>
      <c r="D2582"/>
      <c r="AL2582">
        <f t="shared" si="280"/>
        <v>0</v>
      </c>
      <c r="AQ2582">
        <f t="shared" si="281"/>
        <v>0</v>
      </c>
      <c r="AR2582" t="str">
        <f>IFERROR(IF(OR(AP2582=338,AP2582=340,AP2582=341,AP2582=342,AP2582="342A",AP2582="342B"),PorcenRet(AP2582,AT2582,AU2582),INDEX(PORCENTAJEBUSCAR,MATCH(AP2582,CódigoRET,0),4)*1),"")</f>
        <v/>
      </c>
      <c r="AS2582">
        <f t="shared" si="282"/>
        <v>0</v>
      </c>
      <c r="BF2582" t="str">
        <f>IFERROR(IF(OR(BD2582=338,BD2582=340,BD2582=341,BD2582=342,BD2582="342A",BD2582="342B"),PorcenRet(BD2582,BH2582,BI2582),INDEX(PORCENTAJEBUSCAR,MATCH(BD2582,CódigoRET,0),4)*1),"")</f>
        <v/>
      </c>
      <c r="BG2582">
        <f t="shared" si="283"/>
        <v>0</v>
      </c>
      <c r="BO2582">
        <f t="shared" si="284"/>
        <v>0</v>
      </c>
      <c r="CC2582">
        <f t="shared" si="285"/>
        <v>0</v>
      </c>
      <c r="CD2582">
        <f t="shared" si="286"/>
        <v>0</v>
      </c>
      <c r="CG2582">
        <f ca="1">IFERROR(INDIRECT("IVA!X"&amp;MATCH(MID(COMPRAS!C2482,1,2)&amp;MID(COMPRAS!F2482,1,2)&amp;MID(COMPRAS!D2482,1,2),IVA!W:W,0)),"SIN COD.")</f>
        <v>0</v>
      </c>
      <c r="CH2582">
        <f ca="1">IFERROR(INDIRECT("IVA!Y"&amp;MATCH(MID(COMPRAS!C2482,1,2)&amp;MID(COMPRAS!F2482,1,2)&amp;MID(COMPRAS!D2482,1,2),IVA!W:W,0)),"SIN COD.")</f>
        <v>0</v>
      </c>
    </row>
    <row r="2583" spans="1:86" x14ac:dyDescent="0.25">
      <c r="A2583"/>
      <c r="B2583"/>
      <c r="D2583"/>
      <c r="AL2583">
        <f t="shared" si="280"/>
        <v>0</v>
      </c>
      <c r="AQ2583">
        <f t="shared" si="281"/>
        <v>0</v>
      </c>
      <c r="AR2583" t="str">
        <f>IFERROR(IF(OR(AP2583=338,AP2583=340,AP2583=341,AP2583=342,AP2583="342A",AP2583="342B"),PorcenRet(AP2583,AT2583,AU2583),INDEX(PORCENTAJEBUSCAR,MATCH(AP2583,CódigoRET,0),4)*1),"")</f>
        <v/>
      </c>
      <c r="AS2583">
        <f t="shared" si="282"/>
        <v>0</v>
      </c>
      <c r="BF2583" t="str">
        <f>IFERROR(IF(OR(BD2583=338,BD2583=340,BD2583=341,BD2583=342,BD2583="342A",BD2583="342B"),PorcenRet(BD2583,BH2583,BI2583),INDEX(PORCENTAJEBUSCAR,MATCH(BD2583,CódigoRET,0),4)*1),"")</f>
        <v/>
      </c>
      <c r="BG2583">
        <f t="shared" si="283"/>
        <v>0</v>
      </c>
      <c r="BO2583">
        <f t="shared" si="284"/>
        <v>0</v>
      </c>
      <c r="CC2583">
        <f t="shared" si="285"/>
        <v>0</v>
      </c>
      <c r="CD2583">
        <f t="shared" si="286"/>
        <v>0</v>
      </c>
      <c r="CG2583">
        <f ca="1">IFERROR(INDIRECT("IVA!X"&amp;MATCH(MID(COMPRAS!C2483,1,2)&amp;MID(COMPRAS!F2483,1,2)&amp;MID(COMPRAS!D2483,1,2),IVA!W:W,0)),"SIN COD.")</f>
        <v>0</v>
      </c>
      <c r="CH2583">
        <f ca="1">IFERROR(INDIRECT("IVA!Y"&amp;MATCH(MID(COMPRAS!C2483,1,2)&amp;MID(COMPRAS!F2483,1,2)&amp;MID(COMPRAS!D2483,1,2),IVA!W:W,0)),"SIN COD.")</f>
        <v>0</v>
      </c>
    </row>
    <row r="2584" spans="1:86" x14ac:dyDescent="0.25">
      <c r="A2584"/>
      <c r="B2584"/>
      <c r="D2584"/>
      <c r="AL2584">
        <f t="shared" si="280"/>
        <v>0</v>
      </c>
      <c r="AQ2584">
        <f t="shared" si="281"/>
        <v>0</v>
      </c>
      <c r="AR2584" t="str">
        <f>IFERROR(IF(OR(AP2584=338,AP2584=340,AP2584=341,AP2584=342,AP2584="342A",AP2584="342B"),PorcenRet(AP2584,AT2584,AU2584),INDEX(PORCENTAJEBUSCAR,MATCH(AP2584,CódigoRET,0),4)*1),"")</f>
        <v/>
      </c>
      <c r="AS2584">
        <f t="shared" si="282"/>
        <v>0</v>
      </c>
      <c r="BF2584" t="str">
        <f>IFERROR(IF(OR(BD2584=338,BD2584=340,BD2584=341,BD2584=342,BD2584="342A",BD2584="342B"),PorcenRet(BD2584,BH2584,BI2584),INDEX(PORCENTAJEBUSCAR,MATCH(BD2584,CódigoRET,0),4)*1),"")</f>
        <v/>
      </c>
      <c r="BG2584">
        <f t="shared" si="283"/>
        <v>0</v>
      </c>
      <c r="BO2584">
        <f t="shared" si="284"/>
        <v>0</v>
      </c>
      <c r="CC2584">
        <f t="shared" si="285"/>
        <v>0</v>
      </c>
      <c r="CD2584">
        <f t="shared" si="286"/>
        <v>0</v>
      </c>
      <c r="CG2584">
        <f ca="1">IFERROR(INDIRECT("IVA!X"&amp;MATCH(MID(COMPRAS!C2484,1,2)&amp;MID(COMPRAS!F2484,1,2)&amp;MID(COMPRAS!D2484,1,2),IVA!W:W,0)),"SIN COD.")</f>
        <v>0</v>
      </c>
      <c r="CH2584">
        <f ca="1">IFERROR(INDIRECT("IVA!Y"&amp;MATCH(MID(COMPRAS!C2484,1,2)&amp;MID(COMPRAS!F2484,1,2)&amp;MID(COMPRAS!D2484,1,2),IVA!W:W,0)),"SIN COD.")</f>
        <v>0</v>
      </c>
    </row>
    <row r="2585" spans="1:86" x14ac:dyDescent="0.25">
      <c r="A2585"/>
      <c r="B2585"/>
      <c r="D2585"/>
      <c r="AL2585">
        <f t="shared" si="280"/>
        <v>0</v>
      </c>
      <c r="AQ2585">
        <f t="shared" si="281"/>
        <v>0</v>
      </c>
      <c r="AR2585" t="str">
        <f>IFERROR(IF(OR(AP2585=338,AP2585=340,AP2585=341,AP2585=342,AP2585="342A",AP2585="342B"),PorcenRet(AP2585,AT2585,AU2585),INDEX(PORCENTAJEBUSCAR,MATCH(AP2585,CódigoRET,0),4)*1),"")</f>
        <v/>
      </c>
      <c r="AS2585">
        <f t="shared" si="282"/>
        <v>0</v>
      </c>
      <c r="BF2585" t="str">
        <f>IFERROR(IF(OR(BD2585=338,BD2585=340,BD2585=341,BD2585=342,BD2585="342A",BD2585="342B"),PorcenRet(BD2585,BH2585,BI2585),INDEX(PORCENTAJEBUSCAR,MATCH(BD2585,CódigoRET,0),4)*1),"")</f>
        <v/>
      </c>
      <c r="BG2585">
        <f t="shared" si="283"/>
        <v>0</v>
      </c>
      <c r="BO2585">
        <f t="shared" si="284"/>
        <v>0</v>
      </c>
      <c r="CC2585">
        <f t="shared" si="285"/>
        <v>0</v>
      </c>
      <c r="CD2585">
        <f t="shared" si="286"/>
        <v>0</v>
      </c>
      <c r="CG2585">
        <f ca="1">IFERROR(INDIRECT("IVA!X"&amp;MATCH(MID(COMPRAS!C2485,1,2)&amp;MID(COMPRAS!F2485,1,2)&amp;MID(COMPRAS!D2485,1,2),IVA!W:W,0)),"SIN COD.")</f>
        <v>0</v>
      </c>
      <c r="CH2585">
        <f ca="1">IFERROR(INDIRECT("IVA!Y"&amp;MATCH(MID(COMPRAS!C2485,1,2)&amp;MID(COMPRAS!F2485,1,2)&amp;MID(COMPRAS!D2485,1,2),IVA!W:W,0)),"SIN COD.")</f>
        <v>0</v>
      </c>
    </row>
    <row r="2586" spans="1:86" x14ac:dyDescent="0.25">
      <c r="A2586"/>
      <c r="B2586"/>
      <c r="D2586"/>
      <c r="AL2586">
        <f t="shared" si="280"/>
        <v>0</v>
      </c>
      <c r="AQ2586">
        <f t="shared" si="281"/>
        <v>0</v>
      </c>
      <c r="AR2586" t="str">
        <f>IFERROR(IF(OR(AP2586=338,AP2586=340,AP2586=341,AP2586=342,AP2586="342A",AP2586="342B"),PorcenRet(AP2586,AT2586,AU2586),INDEX(PORCENTAJEBUSCAR,MATCH(AP2586,CódigoRET,0),4)*1),"")</f>
        <v/>
      </c>
      <c r="AS2586">
        <f t="shared" si="282"/>
        <v>0</v>
      </c>
      <c r="BF2586" t="str">
        <f>IFERROR(IF(OR(BD2586=338,BD2586=340,BD2586=341,BD2586=342,BD2586="342A",BD2586="342B"),PorcenRet(BD2586,BH2586,BI2586),INDEX(PORCENTAJEBUSCAR,MATCH(BD2586,CódigoRET,0),4)*1),"")</f>
        <v/>
      </c>
      <c r="BG2586">
        <f t="shared" si="283"/>
        <v>0</v>
      </c>
      <c r="BO2586">
        <f t="shared" si="284"/>
        <v>0</v>
      </c>
      <c r="CC2586">
        <f t="shared" si="285"/>
        <v>0</v>
      </c>
      <c r="CD2586">
        <f t="shared" si="286"/>
        <v>0</v>
      </c>
      <c r="CG2586">
        <f ca="1">IFERROR(INDIRECT("IVA!X"&amp;MATCH(MID(COMPRAS!C2486,1,2)&amp;MID(COMPRAS!F2486,1,2)&amp;MID(COMPRAS!D2486,1,2),IVA!W:W,0)),"SIN COD.")</f>
        <v>0</v>
      </c>
      <c r="CH2586">
        <f ca="1">IFERROR(INDIRECT("IVA!Y"&amp;MATCH(MID(COMPRAS!C2486,1,2)&amp;MID(COMPRAS!F2486,1,2)&amp;MID(COMPRAS!D2486,1,2),IVA!W:W,0)),"SIN COD.")</f>
        <v>0</v>
      </c>
    </row>
    <row r="2587" spans="1:86" x14ac:dyDescent="0.25">
      <c r="A2587"/>
      <c r="B2587"/>
      <c r="D2587"/>
      <c r="AL2587">
        <f t="shared" si="280"/>
        <v>0</v>
      </c>
      <c r="AQ2587">
        <f t="shared" si="281"/>
        <v>0</v>
      </c>
      <c r="AR2587" t="str">
        <f>IFERROR(IF(OR(AP2587=338,AP2587=340,AP2587=341,AP2587=342,AP2587="342A",AP2587="342B"),PorcenRet(AP2587,AT2587,AU2587),INDEX(PORCENTAJEBUSCAR,MATCH(AP2587,CódigoRET,0),4)*1),"")</f>
        <v/>
      </c>
      <c r="AS2587">
        <f t="shared" si="282"/>
        <v>0</v>
      </c>
      <c r="BF2587" t="str">
        <f>IFERROR(IF(OR(BD2587=338,BD2587=340,BD2587=341,BD2587=342,BD2587="342A",BD2587="342B"),PorcenRet(BD2587,BH2587,BI2587),INDEX(PORCENTAJEBUSCAR,MATCH(BD2587,CódigoRET,0),4)*1),"")</f>
        <v/>
      </c>
      <c r="BG2587">
        <f t="shared" si="283"/>
        <v>0</v>
      </c>
      <c r="BO2587">
        <f t="shared" si="284"/>
        <v>0</v>
      </c>
      <c r="CC2587">
        <f t="shared" si="285"/>
        <v>0</v>
      </c>
      <c r="CD2587">
        <f t="shared" si="286"/>
        <v>0</v>
      </c>
      <c r="CG2587">
        <f ca="1">IFERROR(INDIRECT("IVA!X"&amp;MATCH(MID(COMPRAS!C2487,1,2)&amp;MID(COMPRAS!F2487,1,2)&amp;MID(COMPRAS!D2487,1,2),IVA!W:W,0)),"SIN COD.")</f>
        <v>0</v>
      </c>
      <c r="CH2587">
        <f ca="1">IFERROR(INDIRECT("IVA!Y"&amp;MATCH(MID(COMPRAS!C2487,1,2)&amp;MID(COMPRAS!F2487,1,2)&amp;MID(COMPRAS!D2487,1,2),IVA!W:W,0)),"SIN COD.")</f>
        <v>0</v>
      </c>
    </row>
    <row r="2588" spans="1:86" x14ac:dyDescent="0.25">
      <c r="A2588"/>
      <c r="B2588"/>
      <c r="D2588"/>
      <c r="AL2588">
        <f t="shared" si="280"/>
        <v>0</v>
      </c>
      <c r="AQ2588">
        <f t="shared" si="281"/>
        <v>0</v>
      </c>
      <c r="AR2588" t="str">
        <f>IFERROR(IF(OR(AP2588=338,AP2588=340,AP2588=341,AP2588=342,AP2588="342A",AP2588="342B"),PorcenRet(AP2588,AT2588,AU2588),INDEX(PORCENTAJEBUSCAR,MATCH(AP2588,CódigoRET,0),4)*1),"")</f>
        <v/>
      </c>
      <c r="AS2588">
        <f t="shared" si="282"/>
        <v>0</v>
      </c>
      <c r="BF2588" t="str">
        <f>IFERROR(IF(OR(BD2588=338,BD2588=340,BD2588=341,BD2588=342,BD2588="342A",BD2588="342B"),PorcenRet(BD2588,BH2588,BI2588),INDEX(PORCENTAJEBUSCAR,MATCH(BD2588,CódigoRET,0),4)*1),"")</f>
        <v/>
      </c>
      <c r="BG2588">
        <f t="shared" si="283"/>
        <v>0</v>
      </c>
      <c r="BO2588">
        <f t="shared" si="284"/>
        <v>0</v>
      </c>
      <c r="CC2588">
        <f t="shared" si="285"/>
        <v>0</v>
      </c>
      <c r="CD2588">
        <f t="shared" si="286"/>
        <v>0</v>
      </c>
      <c r="CG2588">
        <f ca="1">IFERROR(INDIRECT("IVA!X"&amp;MATCH(MID(COMPRAS!C2488,1,2)&amp;MID(COMPRAS!F2488,1,2)&amp;MID(COMPRAS!D2488,1,2),IVA!W:W,0)),"SIN COD.")</f>
        <v>0</v>
      </c>
      <c r="CH2588">
        <f ca="1">IFERROR(INDIRECT("IVA!Y"&amp;MATCH(MID(COMPRAS!C2488,1,2)&amp;MID(COMPRAS!F2488,1,2)&amp;MID(COMPRAS!D2488,1,2),IVA!W:W,0)),"SIN COD.")</f>
        <v>0</v>
      </c>
    </row>
    <row r="2589" spans="1:86" x14ac:dyDescent="0.25">
      <c r="A2589"/>
      <c r="B2589"/>
      <c r="D2589"/>
      <c r="AL2589">
        <f t="shared" si="280"/>
        <v>0</v>
      </c>
      <c r="AQ2589">
        <f t="shared" si="281"/>
        <v>0</v>
      </c>
      <c r="AR2589" t="str">
        <f>IFERROR(IF(OR(AP2589=338,AP2589=340,AP2589=341,AP2589=342,AP2589="342A",AP2589="342B"),PorcenRet(AP2589,AT2589,AU2589),INDEX(PORCENTAJEBUSCAR,MATCH(AP2589,CódigoRET,0),4)*1),"")</f>
        <v/>
      </c>
      <c r="AS2589">
        <f t="shared" si="282"/>
        <v>0</v>
      </c>
      <c r="BF2589" t="str">
        <f>IFERROR(IF(OR(BD2589=338,BD2589=340,BD2589=341,BD2589=342,BD2589="342A",BD2589="342B"),PorcenRet(BD2589,BH2589,BI2589),INDEX(PORCENTAJEBUSCAR,MATCH(BD2589,CódigoRET,0),4)*1),"")</f>
        <v/>
      </c>
      <c r="BG2589">
        <f t="shared" si="283"/>
        <v>0</v>
      </c>
      <c r="BO2589">
        <f t="shared" si="284"/>
        <v>0</v>
      </c>
      <c r="CC2589">
        <f t="shared" si="285"/>
        <v>0</v>
      </c>
      <c r="CD2589">
        <f t="shared" si="286"/>
        <v>0</v>
      </c>
      <c r="CG2589">
        <f ca="1">IFERROR(INDIRECT("IVA!X"&amp;MATCH(MID(COMPRAS!C2489,1,2)&amp;MID(COMPRAS!F2489,1,2)&amp;MID(COMPRAS!D2489,1,2),IVA!W:W,0)),"SIN COD.")</f>
        <v>0</v>
      </c>
      <c r="CH2589">
        <f ca="1">IFERROR(INDIRECT("IVA!Y"&amp;MATCH(MID(COMPRAS!C2489,1,2)&amp;MID(COMPRAS!F2489,1,2)&amp;MID(COMPRAS!D2489,1,2),IVA!W:W,0)),"SIN COD.")</f>
        <v>0</v>
      </c>
    </row>
    <row r="2590" spans="1:86" x14ac:dyDescent="0.25">
      <c r="A2590"/>
      <c r="B2590"/>
      <c r="D2590"/>
      <c r="AL2590">
        <f t="shared" si="280"/>
        <v>0</v>
      </c>
      <c r="AQ2590">
        <f t="shared" si="281"/>
        <v>0</v>
      </c>
      <c r="AR2590" t="str">
        <f>IFERROR(IF(OR(AP2590=338,AP2590=340,AP2590=341,AP2590=342,AP2590="342A",AP2590="342B"),PorcenRet(AP2590,AT2590,AU2590),INDEX(PORCENTAJEBUSCAR,MATCH(AP2590,CódigoRET,0),4)*1),"")</f>
        <v/>
      </c>
      <c r="AS2590">
        <f t="shared" si="282"/>
        <v>0</v>
      </c>
      <c r="BF2590" t="str">
        <f>IFERROR(IF(OR(BD2590=338,BD2590=340,BD2590=341,BD2590=342,BD2590="342A",BD2590="342B"),PorcenRet(BD2590,BH2590,BI2590),INDEX(PORCENTAJEBUSCAR,MATCH(BD2590,CódigoRET,0),4)*1),"")</f>
        <v/>
      </c>
      <c r="BG2590">
        <f t="shared" si="283"/>
        <v>0</v>
      </c>
      <c r="BO2590">
        <f t="shared" si="284"/>
        <v>0</v>
      </c>
      <c r="CC2590">
        <f t="shared" si="285"/>
        <v>0</v>
      </c>
      <c r="CD2590">
        <f t="shared" si="286"/>
        <v>0</v>
      </c>
      <c r="CG2590">
        <f ca="1">IFERROR(INDIRECT("IVA!X"&amp;MATCH(MID(COMPRAS!C2490,1,2)&amp;MID(COMPRAS!F2490,1,2)&amp;MID(COMPRAS!D2490,1,2),IVA!W:W,0)),"SIN COD.")</f>
        <v>0</v>
      </c>
      <c r="CH2590">
        <f ca="1">IFERROR(INDIRECT("IVA!Y"&amp;MATCH(MID(COMPRAS!C2490,1,2)&amp;MID(COMPRAS!F2490,1,2)&amp;MID(COMPRAS!D2490,1,2),IVA!W:W,0)),"SIN COD.")</f>
        <v>0</v>
      </c>
    </row>
    <row r="2591" spans="1:86" x14ac:dyDescent="0.25">
      <c r="A2591"/>
      <c r="B2591"/>
      <c r="D2591"/>
      <c r="AL2591">
        <f t="shared" si="280"/>
        <v>0</v>
      </c>
      <c r="AQ2591">
        <f t="shared" si="281"/>
        <v>0</v>
      </c>
      <c r="AR2591" t="str">
        <f>IFERROR(IF(OR(AP2591=338,AP2591=340,AP2591=341,AP2591=342,AP2591="342A",AP2591="342B"),PorcenRet(AP2591,AT2591,AU2591),INDEX(PORCENTAJEBUSCAR,MATCH(AP2591,CódigoRET,0),4)*1),"")</f>
        <v/>
      </c>
      <c r="AS2591">
        <f t="shared" si="282"/>
        <v>0</v>
      </c>
      <c r="BF2591" t="str">
        <f>IFERROR(IF(OR(BD2591=338,BD2591=340,BD2591=341,BD2591=342,BD2591="342A",BD2591="342B"),PorcenRet(BD2591,BH2591,BI2591),INDEX(PORCENTAJEBUSCAR,MATCH(BD2591,CódigoRET,0),4)*1),"")</f>
        <v/>
      </c>
      <c r="BG2591">
        <f t="shared" si="283"/>
        <v>0</v>
      </c>
      <c r="BO2591">
        <f t="shared" si="284"/>
        <v>0</v>
      </c>
      <c r="CC2591">
        <f t="shared" si="285"/>
        <v>0</v>
      </c>
      <c r="CD2591">
        <f t="shared" si="286"/>
        <v>0</v>
      </c>
      <c r="CG2591">
        <f ca="1">IFERROR(INDIRECT("IVA!X"&amp;MATCH(MID(COMPRAS!C2491,1,2)&amp;MID(COMPRAS!F2491,1,2)&amp;MID(COMPRAS!D2491,1,2),IVA!W:W,0)),"SIN COD.")</f>
        <v>0</v>
      </c>
      <c r="CH2591">
        <f ca="1">IFERROR(INDIRECT("IVA!Y"&amp;MATCH(MID(COMPRAS!C2491,1,2)&amp;MID(COMPRAS!F2491,1,2)&amp;MID(COMPRAS!D2491,1,2),IVA!W:W,0)),"SIN COD.")</f>
        <v>0</v>
      </c>
    </row>
    <row r="2592" spans="1:86" x14ac:dyDescent="0.25">
      <c r="A2592"/>
      <c r="B2592"/>
      <c r="D2592"/>
      <c r="AL2592">
        <f t="shared" si="280"/>
        <v>0</v>
      </c>
      <c r="AQ2592">
        <f t="shared" si="281"/>
        <v>0</v>
      </c>
      <c r="AR2592" t="str">
        <f>IFERROR(IF(OR(AP2592=338,AP2592=340,AP2592=341,AP2592=342,AP2592="342A",AP2592="342B"),PorcenRet(AP2592,AT2592,AU2592),INDEX(PORCENTAJEBUSCAR,MATCH(AP2592,CódigoRET,0),4)*1),"")</f>
        <v/>
      </c>
      <c r="AS2592">
        <f t="shared" si="282"/>
        <v>0</v>
      </c>
      <c r="BF2592" t="str">
        <f>IFERROR(IF(OR(BD2592=338,BD2592=340,BD2592=341,BD2592=342,BD2592="342A",BD2592="342B"),PorcenRet(BD2592,BH2592,BI2592),INDEX(PORCENTAJEBUSCAR,MATCH(BD2592,CódigoRET,0),4)*1),"")</f>
        <v/>
      </c>
      <c r="BG2592">
        <f t="shared" si="283"/>
        <v>0</v>
      </c>
      <c r="BO2592">
        <f t="shared" si="284"/>
        <v>0</v>
      </c>
      <c r="CC2592">
        <f t="shared" si="285"/>
        <v>0</v>
      </c>
      <c r="CD2592">
        <f t="shared" si="286"/>
        <v>0</v>
      </c>
      <c r="CG2592">
        <f ca="1">IFERROR(INDIRECT("IVA!X"&amp;MATCH(MID(COMPRAS!C2492,1,2)&amp;MID(COMPRAS!F2492,1,2)&amp;MID(COMPRAS!D2492,1,2),IVA!W:W,0)),"SIN COD.")</f>
        <v>0</v>
      </c>
      <c r="CH2592">
        <f ca="1">IFERROR(INDIRECT("IVA!Y"&amp;MATCH(MID(COMPRAS!C2492,1,2)&amp;MID(COMPRAS!F2492,1,2)&amp;MID(COMPRAS!D2492,1,2),IVA!W:W,0)),"SIN COD.")</f>
        <v>0</v>
      </c>
    </row>
    <row r="2593" spans="1:86" x14ac:dyDescent="0.25">
      <c r="A2593"/>
      <c r="B2593"/>
      <c r="D2593"/>
      <c r="AL2593">
        <f t="shared" si="280"/>
        <v>0</v>
      </c>
      <c r="AQ2593">
        <f t="shared" si="281"/>
        <v>0</v>
      </c>
      <c r="AR2593" t="str">
        <f>IFERROR(IF(OR(AP2593=338,AP2593=340,AP2593=341,AP2593=342,AP2593="342A",AP2593="342B"),PorcenRet(AP2593,AT2593,AU2593),INDEX(PORCENTAJEBUSCAR,MATCH(AP2593,CódigoRET,0),4)*1),"")</f>
        <v/>
      </c>
      <c r="AS2593">
        <f t="shared" si="282"/>
        <v>0</v>
      </c>
      <c r="BF2593" t="str">
        <f>IFERROR(IF(OR(BD2593=338,BD2593=340,BD2593=341,BD2593=342,BD2593="342A",BD2593="342B"),PorcenRet(BD2593,BH2593,BI2593),INDEX(PORCENTAJEBUSCAR,MATCH(BD2593,CódigoRET,0),4)*1),"")</f>
        <v/>
      </c>
      <c r="BG2593">
        <f t="shared" si="283"/>
        <v>0</v>
      </c>
      <c r="BO2593">
        <f t="shared" si="284"/>
        <v>0</v>
      </c>
      <c r="CC2593">
        <f t="shared" si="285"/>
        <v>0</v>
      </c>
      <c r="CD2593">
        <f t="shared" si="286"/>
        <v>0</v>
      </c>
      <c r="CG2593">
        <f ca="1">IFERROR(INDIRECT("IVA!X"&amp;MATCH(MID(COMPRAS!C2493,1,2)&amp;MID(COMPRAS!F2493,1,2)&amp;MID(COMPRAS!D2493,1,2),IVA!W:W,0)),"SIN COD.")</f>
        <v>0</v>
      </c>
      <c r="CH2593">
        <f ca="1">IFERROR(INDIRECT("IVA!Y"&amp;MATCH(MID(COMPRAS!C2493,1,2)&amp;MID(COMPRAS!F2493,1,2)&amp;MID(COMPRAS!D2493,1,2),IVA!W:W,0)),"SIN COD.")</f>
        <v>0</v>
      </c>
    </row>
    <row r="2594" spans="1:86" x14ac:dyDescent="0.25">
      <c r="A2594"/>
      <c r="B2594"/>
      <c r="D2594"/>
      <c r="AL2594">
        <f t="shared" si="280"/>
        <v>0</v>
      </c>
      <c r="AQ2594">
        <f t="shared" si="281"/>
        <v>0</v>
      </c>
      <c r="AR2594" t="str">
        <f>IFERROR(IF(OR(AP2594=338,AP2594=340,AP2594=341,AP2594=342,AP2594="342A",AP2594="342B"),PorcenRet(AP2594,AT2594,AU2594),INDEX(PORCENTAJEBUSCAR,MATCH(AP2594,CódigoRET,0),4)*1),"")</f>
        <v/>
      </c>
      <c r="AS2594">
        <f t="shared" si="282"/>
        <v>0</v>
      </c>
      <c r="BF2594" t="str">
        <f>IFERROR(IF(OR(BD2594=338,BD2594=340,BD2594=341,BD2594=342,BD2594="342A",BD2594="342B"),PorcenRet(BD2594,BH2594,BI2594),INDEX(PORCENTAJEBUSCAR,MATCH(BD2594,CódigoRET,0),4)*1),"")</f>
        <v/>
      </c>
      <c r="BG2594">
        <f t="shared" si="283"/>
        <v>0</v>
      </c>
      <c r="BO2594">
        <f t="shared" si="284"/>
        <v>0</v>
      </c>
      <c r="CC2594">
        <f t="shared" si="285"/>
        <v>0</v>
      </c>
      <c r="CD2594">
        <f t="shared" si="286"/>
        <v>0</v>
      </c>
      <c r="CG2594">
        <f ca="1">IFERROR(INDIRECT("IVA!X"&amp;MATCH(MID(COMPRAS!C2494,1,2)&amp;MID(COMPRAS!F2494,1,2)&amp;MID(COMPRAS!D2494,1,2),IVA!W:W,0)),"SIN COD.")</f>
        <v>0</v>
      </c>
      <c r="CH2594">
        <f ca="1">IFERROR(INDIRECT("IVA!Y"&amp;MATCH(MID(COMPRAS!C2494,1,2)&amp;MID(COMPRAS!F2494,1,2)&amp;MID(COMPRAS!D2494,1,2),IVA!W:W,0)),"SIN COD.")</f>
        <v>0</v>
      </c>
    </row>
    <row r="2595" spans="1:86" x14ac:dyDescent="0.25">
      <c r="A2595"/>
      <c r="B2595"/>
      <c r="D2595"/>
      <c r="AL2595">
        <f t="shared" si="280"/>
        <v>0</v>
      </c>
      <c r="AQ2595">
        <f t="shared" si="281"/>
        <v>0</v>
      </c>
      <c r="AR2595" t="str">
        <f>IFERROR(IF(OR(AP2595=338,AP2595=340,AP2595=341,AP2595=342,AP2595="342A",AP2595="342B"),PorcenRet(AP2595,AT2595,AU2595),INDEX(PORCENTAJEBUSCAR,MATCH(AP2595,CódigoRET,0),4)*1),"")</f>
        <v/>
      </c>
      <c r="AS2595">
        <f t="shared" si="282"/>
        <v>0</v>
      </c>
      <c r="BF2595" t="str">
        <f>IFERROR(IF(OR(BD2595=338,BD2595=340,BD2595=341,BD2595=342,BD2595="342A",BD2595="342B"),PorcenRet(BD2595,BH2595,BI2595),INDEX(PORCENTAJEBUSCAR,MATCH(BD2595,CódigoRET,0),4)*1),"")</f>
        <v/>
      </c>
      <c r="BG2595">
        <f t="shared" si="283"/>
        <v>0</v>
      </c>
      <c r="BO2595">
        <f t="shared" si="284"/>
        <v>0</v>
      </c>
      <c r="CC2595">
        <f t="shared" si="285"/>
        <v>0</v>
      </c>
      <c r="CD2595">
        <f t="shared" si="286"/>
        <v>0</v>
      </c>
      <c r="CG2595">
        <f ca="1">IFERROR(INDIRECT("IVA!X"&amp;MATCH(MID(COMPRAS!C2495,1,2)&amp;MID(COMPRAS!F2495,1,2)&amp;MID(COMPRAS!D2495,1,2),IVA!W:W,0)),"SIN COD.")</f>
        <v>0</v>
      </c>
      <c r="CH2595">
        <f ca="1">IFERROR(INDIRECT("IVA!Y"&amp;MATCH(MID(COMPRAS!C2495,1,2)&amp;MID(COMPRAS!F2495,1,2)&amp;MID(COMPRAS!D2495,1,2),IVA!W:W,0)),"SIN COD.")</f>
        <v>0</v>
      </c>
    </row>
    <row r="2596" spans="1:86" x14ac:dyDescent="0.25">
      <c r="A2596"/>
      <c r="B2596"/>
      <c r="D2596"/>
      <c r="AL2596">
        <f t="shared" si="280"/>
        <v>0</v>
      </c>
      <c r="AQ2596">
        <f t="shared" si="281"/>
        <v>0</v>
      </c>
      <c r="AR2596" t="str">
        <f>IFERROR(IF(OR(AP2596=338,AP2596=340,AP2596=341,AP2596=342,AP2596="342A",AP2596="342B"),PorcenRet(AP2596,AT2596,AU2596),INDEX(PORCENTAJEBUSCAR,MATCH(AP2596,CódigoRET,0),4)*1),"")</f>
        <v/>
      </c>
      <c r="AS2596">
        <f t="shared" si="282"/>
        <v>0</v>
      </c>
      <c r="BF2596" t="str">
        <f>IFERROR(IF(OR(BD2596=338,BD2596=340,BD2596=341,BD2596=342,BD2596="342A",BD2596="342B"),PorcenRet(BD2596,BH2596,BI2596),INDEX(PORCENTAJEBUSCAR,MATCH(BD2596,CódigoRET,0),4)*1),"")</f>
        <v/>
      </c>
      <c r="BG2596">
        <f t="shared" si="283"/>
        <v>0</v>
      </c>
      <c r="BO2596">
        <f t="shared" si="284"/>
        <v>0</v>
      </c>
      <c r="CC2596">
        <f t="shared" si="285"/>
        <v>0</v>
      </c>
      <c r="CD2596">
        <f t="shared" si="286"/>
        <v>0</v>
      </c>
      <c r="CG2596">
        <f ca="1">IFERROR(INDIRECT("IVA!X"&amp;MATCH(MID(COMPRAS!C2496,1,2)&amp;MID(COMPRAS!F2496,1,2)&amp;MID(COMPRAS!D2496,1,2),IVA!W:W,0)),"SIN COD.")</f>
        <v>0</v>
      </c>
      <c r="CH2596">
        <f ca="1">IFERROR(INDIRECT("IVA!Y"&amp;MATCH(MID(COMPRAS!C2496,1,2)&amp;MID(COMPRAS!F2496,1,2)&amp;MID(COMPRAS!D2496,1,2),IVA!W:W,0)),"SIN COD.")</f>
        <v>0</v>
      </c>
    </row>
    <row r="2597" spans="1:86" x14ac:dyDescent="0.25">
      <c r="A2597"/>
      <c r="B2597"/>
      <c r="D2597"/>
      <c r="AL2597">
        <f t="shared" si="280"/>
        <v>0</v>
      </c>
      <c r="AQ2597">
        <f t="shared" si="281"/>
        <v>0</v>
      </c>
      <c r="AR2597" t="str">
        <f>IFERROR(IF(OR(AP2597=338,AP2597=340,AP2597=341,AP2597=342,AP2597="342A",AP2597="342B"),PorcenRet(AP2597,AT2597,AU2597),INDEX(PORCENTAJEBUSCAR,MATCH(AP2597,CódigoRET,0),4)*1),"")</f>
        <v/>
      </c>
      <c r="AS2597">
        <f t="shared" si="282"/>
        <v>0</v>
      </c>
      <c r="BF2597" t="str">
        <f>IFERROR(IF(OR(BD2597=338,BD2597=340,BD2597=341,BD2597=342,BD2597="342A",BD2597="342B"),PorcenRet(BD2597,BH2597,BI2597),INDEX(PORCENTAJEBUSCAR,MATCH(BD2597,CódigoRET,0),4)*1),"")</f>
        <v/>
      </c>
      <c r="BG2597">
        <f t="shared" si="283"/>
        <v>0</v>
      </c>
      <c r="BO2597">
        <f t="shared" si="284"/>
        <v>0</v>
      </c>
      <c r="CC2597">
        <f t="shared" si="285"/>
        <v>0</v>
      </c>
      <c r="CD2597">
        <f t="shared" si="286"/>
        <v>0</v>
      </c>
      <c r="CG2597">
        <f ca="1">IFERROR(INDIRECT("IVA!X"&amp;MATCH(MID(COMPRAS!C2497,1,2)&amp;MID(COMPRAS!F2497,1,2)&amp;MID(COMPRAS!D2497,1,2),IVA!W:W,0)),"SIN COD.")</f>
        <v>0</v>
      </c>
      <c r="CH2597">
        <f ca="1">IFERROR(INDIRECT("IVA!Y"&amp;MATCH(MID(COMPRAS!C2497,1,2)&amp;MID(COMPRAS!F2497,1,2)&amp;MID(COMPRAS!D2497,1,2),IVA!W:W,0)),"SIN COD.")</f>
        <v>0</v>
      </c>
    </row>
    <row r="2598" spans="1:86" x14ac:dyDescent="0.25">
      <c r="A2598"/>
      <c r="B2598"/>
      <c r="D2598"/>
      <c r="AL2598">
        <f t="shared" si="280"/>
        <v>0</v>
      </c>
      <c r="AQ2598">
        <f t="shared" si="281"/>
        <v>0</v>
      </c>
      <c r="AR2598" t="str">
        <f>IFERROR(IF(OR(AP2598=338,AP2598=340,AP2598=341,AP2598=342,AP2598="342A",AP2598="342B"),PorcenRet(AP2598,AT2598,AU2598),INDEX(PORCENTAJEBUSCAR,MATCH(AP2598,CódigoRET,0),4)*1),"")</f>
        <v/>
      </c>
      <c r="AS2598">
        <f t="shared" si="282"/>
        <v>0</v>
      </c>
      <c r="BF2598" t="str">
        <f>IFERROR(IF(OR(BD2598=338,BD2598=340,BD2598=341,BD2598=342,BD2598="342A",BD2598="342B"),PorcenRet(BD2598,BH2598,BI2598),INDEX(PORCENTAJEBUSCAR,MATCH(BD2598,CódigoRET,0),4)*1),"")</f>
        <v/>
      </c>
      <c r="BG2598">
        <f t="shared" si="283"/>
        <v>0</v>
      </c>
      <c r="BO2598">
        <f t="shared" si="284"/>
        <v>0</v>
      </c>
      <c r="CC2598">
        <f t="shared" si="285"/>
        <v>0</v>
      </c>
      <c r="CD2598">
        <f t="shared" si="286"/>
        <v>0</v>
      </c>
      <c r="CG2598">
        <f ca="1">IFERROR(INDIRECT("IVA!X"&amp;MATCH(MID(COMPRAS!C2498,1,2)&amp;MID(COMPRAS!F2498,1,2)&amp;MID(COMPRAS!D2498,1,2),IVA!W:W,0)),"SIN COD.")</f>
        <v>0</v>
      </c>
      <c r="CH2598">
        <f ca="1">IFERROR(INDIRECT("IVA!Y"&amp;MATCH(MID(COMPRAS!C2498,1,2)&amp;MID(COMPRAS!F2498,1,2)&amp;MID(COMPRAS!D2498,1,2),IVA!W:W,0)),"SIN COD.")</f>
        <v>0</v>
      </c>
    </row>
    <row r="2599" spans="1:86" x14ac:dyDescent="0.25">
      <c r="A2599"/>
      <c r="B2599"/>
      <c r="D2599"/>
      <c r="AL2599">
        <f t="shared" si="280"/>
        <v>0</v>
      </c>
      <c r="AQ2599">
        <f t="shared" si="281"/>
        <v>0</v>
      </c>
      <c r="AR2599" t="str">
        <f>IFERROR(IF(OR(AP2599=338,AP2599=340,AP2599=341,AP2599=342,AP2599="342A",AP2599="342B"),PorcenRet(AP2599,AT2599,AU2599),INDEX(PORCENTAJEBUSCAR,MATCH(AP2599,CódigoRET,0),4)*1),"")</f>
        <v/>
      </c>
      <c r="AS2599">
        <f t="shared" si="282"/>
        <v>0</v>
      </c>
      <c r="BF2599" t="str">
        <f>IFERROR(IF(OR(BD2599=338,BD2599=340,BD2599=341,BD2599=342,BD2599="342A",BD2599="342B"),PorcenRet(BD2599,BH2599,BI2599),INDEX(PORCENTAJEBUSCAR,MATCH(BD2599,CódigoRET,0),4)*1),"")</f>
        <v/>
      </c>
      <c r="BG2599">
        <f t="shared" si="283"/>
        <v>0</v>
      </c>
      <c r="BO2599">
        <f t="shared" si="284"/>
        <v>0</v>
      </c>
      <c r="CC2599">
        <f t="shared" si="285"/>
        <v>0</v>
      </c>
      <c r="CD2599">
        <f t="shared" si="286"/>
        <v>0</v>
      </c>
      <c r="CG2599">
        <f ca="1">IFERROR(INDIRECT("IVA!X"&amp;MATCH(MID(COMPRAS!C2499,1,2)&amp;MID(COMPRAS!F2499,1,2)&amp;MID(COMPRAS!D2499,1,2),IVA!W:W,0)),"SIN COD.")</f>
        <v>0</v>
      </c>
      <c r="CH2599">
        <f ca="1">IFERROR(INDIRECT("IVA!Y"&amp;MATCH(MID(COMPRAS!C2499,1,2)&amp;MID(COMPRAS!F2499,1,2)&amp;MID(COMPRAS!D2499,1,2),IVA!W:W,0)),"SIN COD.")</f>
        <v>0</v>
      </c>
    </row>
    <row r="2600" spans="1:86" x14ac:dyDescent="0.25">
      <c r="A2600"/>
      <c r="B2600"/>
      <c r="D2600"/>
      <c r="AL2600">
        <f t="shared" si="280"/>
        <v>0</v>
      </c>
      <c r="AQ2600">
        <f t="shared" si="281"/>
        <v>0</v>
      </c>
      <c r="AR2600" t="str">
        <f>IFERROR(IF(OR(AP2600=338,AP2600=340,AP2600=341,AP2600=342,AP2600="342A",AP2600="342B"),PorcenRet(AP2600,AT2600,AU2600),INDEX(PORCENTAJEBUSCAR,MATCH(AP2600,CódigoRET,0),4)*1),"")</f>
        <v/>
      </c>
      <c r="AS2600">
        <f t="shared" si="282"/>
        <v>0</v>
      </c>
      <c r="BF2600" t="str">
        <f>IFERROR(IF(OR(BD2600=338,BD2600=340,BD2600=341,BD2600=342,BD2600="342A",BD2600="342B"),PorcenRet(BD2600,BH2600,BI2600),INDEX(PORCENTAJEBUSCAR,MATCH(BD2600,CódigoRET,0),4)*1),"")</f>
        <v/>
      </c>
      <c r="BG2600">
        <f t="shared" si="283"/>
        <v>0</v>
      </c>
      <c r="BO2600">
        <f t="shared" si="284"/>
        <v>0</v>
      </c>
      <c r="CC2600">
        <f t="shared" si="285"/>
        <v>0</v>
      </c>
      <c r="CD2600">
        <f t="shared" si="286"/>
        <v>0</v>
      </c>
      <c r="CG2600">
        <f ca="1">IFERROR(INDIRECT("IVA!X"&amp;MATCH(MID(COMPRAS!C2500,1,2)&amp;MID(COMPRAS!F2500,1,2)&amp;MID(COMPRAS!D2500,1,2),IVA!W:W,0)),"SIN COD.")</f>
        <v>0</v>
      </c>
      <c r="CH2600">
        <f ca="1">IFERROR(INDIRECT("IVA!Y"&amp;MATCH(MID(COMPRAS!C2500,1,2)&amp;MID(COMPRAS!F2500,1,2)&amp;MID(COMPRAS!D2500,1,2),IVA!W:W,0)),"SIN COD.")</f>
        <v>0</v>
      </c>
    </row>
    <row r="2601" spans="1:86" x14ac:dyDescent="0.25">
      <c r="A2601"/>
      <c r="B2601"/>
      <c r="D2601"/>
      <c r="AL2601">
        <f t="shared" si="280"/>
        <v>0</v>
      </c>
      <c r="AQ2601">
        <f t="shared" si="281"/>
        <v>0</v>
      </c>
      <c r="AR2601" t="str">
        <f>IFERROR(IF(OR(AP2601=338,AP2601=340,AP2601=341,AP2601=342,AP2601="342A",AP2601="342B"),PorcenRet(AP2601,AT2601,AU2601),INDEX(PORCENTAJEBUSCAR,MATCH(AP2601,CódigoRET,0),4)*1),"")</f>
        <v/>
      </c>
      <c r="AS2601">
        <f t="shared" si="282"/>
        <v>0</v>
      </c>
      <c r="BF2601" t="str">
        <f>IFERROR(IF(OR(BD2601=338,BD2601=340,BD2601=341,BD2601=342,BD2601="342A",BD2601="342B"),PorcenRet(BD2601,BH2601,BI2601),INDEX(PORCENTAJEBUSCAR,MATCH(BD2601,CódigoRET,0),4)*1),"")</f>
        <v/>
      </c>
      <c r="BG2601">
        <f t="shared" si="283"/>
        <v>0</v>
      </c>
      <c r="BO2601">
        <f t="shared" si="284"/>
        <v>0</v>
      </c>
      <c r="CC2601">
        <f t="shared" si="285"/>
        <v>0</v>
      </c>
      <c r="CD2601">
        <f t="shared" si="286"/>
        <v>0</v>
      </c>
      <c r="CG2601">
        <f ca="1">IFERROR(INDIRECT("IVA!X"&amp;MATCH(MID(COMPRAS!C2501,1,2)&amp;MID(COMPRAS!F2501,1,2)&amp;MID(COMPRAS!D2501,1,2),IVA!W:W,0)),"SIN COD.")</f>
        <v>0</v>
      </c>
      <c r="CH2601">
        <f ca="1">IFERROR(INDIRECT("IVA!Y"&amp;MATCH(MID(COMPRAS!C2501,1,2)&amp;MID(COMPRAS!F2501,1,2)&amp;MID(COMPRAS!D2501,1,2),IVA!W:W,0)),"SIN COD.")</f>
        <v>0</v>
      </c>
    </row>
    <row r="2602" spans="1:86" x14ac:dyDescent="0.25">
      <c r="A2602"/>
      <c r="B2602"/>
      <c r="D2602"/>
      <c r="AL2602">
        <f t="shared" si="280"/>
        <v>0</v>
      </c>
      <c r="AQ2602">
        <f t="shared" si="281"/>
        <v>0</v>
      </c>
      <c r="AR2602" t="str">
        <f>IFERROR(IF(OR(AP2602=338,AP2602=340,AP2602=341,AP2602=342,AP2602="342A",AP2602="342B"),PorcenRet(AP2602,AT2602,AU2602),INDEX(PORCENTAJEBUSCAR,MATCH(AP2602,CódigoRET,0),4)*1),"")</f>
        <v/>
      </c>
      <c r="AS2602">
        <f t="shared" si="282"/>
        <v>0</v>
      </c>
      <c r="BF2602" t="str">
        <f>IFERROR(IF(OR(BD2602=338,BD2602=340,BD2602=341,BD2602=342,BD2602="342A",BD2602="342B"),PorcenRet(BD2602,BH2602,BI2602),INDEX(PORCENTAJEBUSCAR,MATCH(BD2602,CódigoRET,0),4)*1),"")</f>
        <v/>
      </c>
      <c r="BG2602">
        <f t="shared" si="283"/>
        <v>0</v>
      </c>
      <c r="BO2602">
        <f t="shared" si="284"/>
        <v>0</v>
      </c>
      <c r="CC2602">
        <f t="shared" si="285"/>
        <v>0</v>
      </c>
      <c r="CD2602">
        <f t="shared" si="286"/>
        <v>0</v>
      </c>
      <c r="CG2602">
        <f ca="1">IFERROR(INDIRECT("IVA!X"&amp;MATCH(MID(COMPRAS!C2502,1,2)&amp;MID(COMPRAS!F2502,1,2)&amp;MID(COMPRAS!D2502,1,2),IVA!W:W,0)),"SIN COD.")</f>
        <v>0</v>
      </c>
      <c r="CH2602">
        <f ca="1">IFERROR(INDIRECT("IVA!Y"&amp;MATCH(MID(COMPRAS!C2502,1,2)&amp;MID(COMPRAS!F2502,1,2)&amp;MID(COMPRAS!D2502,1,2),IVA!W:W,0)),"SIN COD.")</f>
        <v>0</v>
      </c>
    </row>
    <row r="2603" spans="1:86" x14ac:dyDescent="0.25">
      <c r="A2603"/>
      <c r="B2603"/>
      <c r="D2603"/>
      <c r="AL2603">
        <f t="shared" si="280"/>
        <v>0</v>
      </c>
      <c r="AQ2603">
        <f t="shared" si="281"/>
        <v>0</v>
      </c>
      <c r="AR2603" t="str">
        <f>IFERROR(IF(OR(AP2603=338,AP2603=340,AP2603=341,AP2603=342,AP2603="342A",AP2603="342B"),PorcenRet(AP2603,AT2603,AU2603),INDEX(PORCENTAJEBUSCAR,MATCH(AP2603,CódigoRET,0),4)*1),"")</f>
        <v/>
      </c>
      <c r="AS2603">
        <f t="shared" si="282"/>
        <v>0</v>
      </c>
      <c r="BF2603" t="str">
        <f>IFERROR(IF(OR(BD2603=338,BD2603=340,BD2603=341,BD2603=342,BD2603="342A",BD2603="342B"),PorcenRet(BD2603,BH2603,BI2603),INDEX(PORCENTAJEBUSCAR,MATCH(BD2603,CódigoRET,0),4)*1),"")</f>
        <v/>
      </c>
      <c r="BG2603">
        <f t="shared" si="283"/>
        <v>0</v>
      </c>
      <c r="BO2603">
        <f t="shared" si="284"/>
        <v>0</v>
      </c>
      <c r="CC2603">
        <f t="shared" si="285"/>
        <v>0</v>
      </c>
      <c r="CD2603">
        <f t="shared" si="286"/>
        <v>0</v>
      </c>
      <c r="CG2603">
        <f ca="1">IFERROR(INDIRECT("IVA!X"&amp;MATCH(MID(COMPRAS!C2503,1,2)&amp;MID(COMPRAS!F2503,1,2)&amp;MID(COMPRAS!D2503,1,2),IVA!W:W,0)),"SIN COD.")</f>
        <v>0</v>
      </c>
      <c r="CH2603">
        <f ca="1">IFERROR(INDIRECT("IVA!Y"&amp;MATCH(MID(COMPRAS!C2503,1,2)&amp;MID(COMPRAS!F2503,1,2)&amp;MID(COMPRAS!D2503,1,2),IVA!W:W,0)),"SIN COD.")</f>
        <v>0</v>
      </c>
    </row>
    <row r="2604" spans="1:86" x14ac:dyDescent="0.25">
      <c r="A2604"/>
      <c r="B2604"/>
      <c r="D2604"/>
      <c r="AL2604">
        <f t="shared" si="280"/>
        <v>0</v>
      </c>
      <c r="AQ2604">
        <f t="shared" si="281"/>
        <v>0</v>
      </c>
      <c r="AR2604" t="str">
        <f>IFERROR(IF(OR(AP2604=338,AP2604=340,AP2604=341,AP2604=342,AP2604="342A",AP2604="342B"),PorcenRet(AP2604,AT2604,AU2604),INDEX(PORCENTAJEBUSCAR,MATCH(AP2604,CódigoRET,0),4)*1),"")</f>
        <v/>
      </c>
      <c r="AS2604">
        <f t="shared" si="282"/>
        <v>0</v>
      </c>
      <c r="BF2604" t="str">
        <f>IFERROR(IF(OR(BD2604=338,BD2604=340,BD2604=341,BD2604=342,BD2604="342A",BD2604="342B"),PorcenRet(BD2604,BH2604,BI2604),INDEX(PORCENTAJEBUSCAR,MATCH(BD2604,CódigoRET,0),4)*1),"")</f>
        <v/>
      </c>
      <c r="BG2604">
        <f t="shared" si="283"/>
        <v>0</v>
      </c>
      <c r="BO2604">
        <f t="shared" si="284"/>
        <v>0</v>
      </c>
      <c r="CC2604">
        <f t="shared" si="285"/>
        <v>0</v>
      </c>
      <c r="CD2604">
        <f t="shared" si="286"/>
        <v>0</v>
      </c>
      <c r="CG2604">
        <f ca="1">IFERROR(INDIRECT("IVA!X"&amp;MATCH(MID(COMPRAS!C2504,1,2)&amp;MID(COMPRAS!F2504,1,2)&amp;MID(COMPRAS!D2504,1,2),IVA!W:W,0)),"SIN COD.")</f>
        <v>0</v>
      </c>
      <c r="CH2604">
        <f ca="1">IFERROR(INDIRECT("IVA!Y"&amp;MATCH(MID(COMPRAS!C2504,1,2)&amp;MID(COMPRAS!F2504,1,2)&amp;MID(COMPRAS!D2504,1,2),IVA!W:W,0)),"SIN COD.")</f>
        <v>0</v>
      </c>
    </row>
    <row r="2605" spans="1:86" x14ac:dyDescent="0.25">
      <c r="A2605"/>
      <c r="B2605"/>
      <c r="D2605"/>
      <c r="AL2605">
        <f t="shared" si="280"/>
        <v>0</v>
      </c>
      <c r="AQ2605">
        <f t="shared" si="281"/>
        <v>0</v>
      </c>
      <c r="AR2605" t="str">
        <f>IFERROR(IF(OR(AP2605=338,AP2605=340,AP2605=341,AP2605=342,AP2605="342A",AP2605="342B"),PorcenRet(AP2605,AT2605,AU2605),INDEX(PORCENTAJEBUSCAR,MATCH(AP2605,CódigoRET,0),4)*1),"")</f>
        <v/>
      </c>
      <c r="AS2605">
        <f t="shared" si="282"/>
        <v>0</v>
      </c>
      <c r="BF2605" t="str">
        <f>IFERROR(IF(OR(BD2605=338,BD2605=340,BD2605=341,BD2605=342,BD2605="342A",BD2605="342B"),PorcenRet(BD2605,BH2605,BI2605),INDEX(PORCENTAJEBUSCAR,MATCH(BD2605,CódigoRET,0),4)*1),"")</f>
        <v/>
      </c>
      <c r="BG2605">
        <f t="shared" si="283"/>
        <v>0</v>
      </c>
      <c r="BO2605">
        <f t="shared" si="284"/>
        <v>0</v>
      </c>
      <c r="CC2605">
        <f t="shared" si="285"/>
        <v>0</v>
      </c>
      <c r="CD2605">
        <f t="shared" si="286"/>
        <v>0</v>
      </c>
      <c r="CG2605">
        <f ca="1">IFERROR(INDIRECT("IVA!X"&amp;MATCH(MID(COMPRAS!C2505,1,2)&amp;MID(COMPRAS!F2505,1,2)&amp;MID(COMPRAS!D2505,1,2),IVA!W:W,0)),"SIN COD.")</f>
        <v>0</v>
      </c>
      <c r="CH2605">
        <f ca="1">IFERROR(INDIRECT("IVA!Y"&amp;MATCH(MID(COMPRAS!C2505,1,2)&amp;MID(COMPRAS!F2505,1,2)&amp;MID(COMPRAS!D2505,1,2),IVA!W:W,0)),"SIN COD.")</f>
        <v>0</v>
      </c>
    </row>
    <row r="2606" spans="1:86" x14ac:dyDescent="0.25">
      <c r="A2606"/>
      <c r="B2606"/>
      <c r="D2606"/>
      <c r="AL2606">
        <f t="shared" si="280"/>
        <v>0</v>
      </c>
      <c r="AQ2606">
        <f t="shared" si="281"/>
        <v>0</v>
      </c>
      <c r="AR2606" t="str">
        <f>IFERROR(IF(OR(AP2606=338,AP2606=340,AP2606=341,AP2606=342,AP2606="342A",AP2606="342B"),PorcenRet(AP2606,AT2606,AU2606),INDEX(PORCENTAJEBUSCAR,MATCH(AP2606,CódigoRET,0),4)*1),"")</f>
        <v/>
      </c>
      <c r="AS2606">
        <f t="shared" si="282"/>
        <v>0</v>
      </c>
      <c r="BF2606" t="str">
        <f>IFERROR(IF(OR(BD2606=338,BD2606=340,BD2606=341,BD2606=342,BD2606="342A",BD2606="342B"),PorcenRet(BD2606,BH2606,BI2606),INDEX(PORCENTAJEBUSCAR,MATCH(BD2606,CódigoRET,0),4)*1),"")</f>
        <v/>
      </c>
      <c r="BG2606">
        <f t="shared" si="283"/>
        <v>0</v>
      </c>
      <c r="BO2606">
        <f t="shared" si="284"/>
        <v>0</v>
      </c>
      <c r="CC2606">
        <f t="shared" si="285"/>
        <v>0</v>
      </c>
      <c r="CD2606">
        <f t="shared" si="286"/>
        <v>0</v>
      </c>
      <c r="CG2606">
        <f ca="1">IFERROR(INDIRECT("IVA!X"&amp;MATCH(MID(COMPRAS!C2506,1,2)&amp;MID(COMPRAS!F2506,1,2)&amp;MID(COMPRAS!D2506,1,2),IVA!W:W,0)),"SIN COD.")</f>
        <v>0</v>
      </c>
      <c r="CH2606">
        <f ca="1">IFERROR(INDIRECT("IVA!Y"&amp;MATCH(MID(COMPRAS!C2506,1,2)&amp;MID(COMPRAS!F2506,1,2)&amp;MID(COMPRAS!D2506,1,2),IVA!W:W,0)),"SIN COD.")</f>
        <v>0</v>
      </c>
    </row>
    <row r="2607" spans="1:86" x14ac:dyDescent="0.25">
      <c r="A2607"/>
      <c r="B2607"/>
      <c r="D2607"/>
      <c r="AL2607">
        <f t="shared" si="280"/>
        <v>0</v>
      </c>
      <c r="AQ2607">
        <f t="shared" si="281"/>
        <v>0</v>
      </c>
      <c r="AR2607" t="str">
        <f>IFERROR(IF(OR(AP2607=338,AP2607=340,AP2607=341,AP2607=342,AP2607="342A",AP2607="342B"),PorcenRet(AP2607,AT2607,AU2607),INDEX(PORCENTAJEBUSCAR,MATCH(AP2607,CódigoRET,0),4)*1),"")</f>
        <v/>
      </c>
      <c r="AS2607">
        <f t="shared" si="282"/>
        <v>0</v>
      </c>
      <c r="BF2607" t="str">
        <f>IFERROR(IF(OR(BD2607=338,BD2607=340,BD2607=341,BD2607=342,BD2607="342A",BD2607="342B"),PorcenRet(BD2607,BH2607,BI2607),INDEX(PORCENTAJEBUSCAR,MATCH(BD2607,CódigoRET,0),4)*1),"")</f>
        <v/>
      </c>
      <c r="BG2607">
        <f t="shared" si="283"/>
        <v>0</v>
      </c>
      <c r="BO2607">
        <f t="shared" si="284"/>
        <v>0</v>
      </c>
      <c r="CC2607">
        <f t="shared" si="285"/>
        <v>0</v>
      </c>
      <c r="CD2607">
        <f t="shared" si="286"/>
        <v>0</v>
      </c>
      <c r="CG2607">
        <f ca="1">IFERROR(INDIRECT("IVA!X"&amp;MATCH(MID(COMPRAS!C2507,1,2)&amp;MID(COMPRAS!F2507,1,2)&amp;MID(COMPRAS!D2507,1,2),IVA!W:W,0)),"SIN COD.")</f>
        <v>0</v>
      </c>
      <c r="CH2607">
        <f ca="1">IFERROR(INDIRECT("IVA!Y"&amp;MATCH(MID(COMPRAS!C2507,1,2)&amp;MID(COMPRAS!F2507,1,2)&amp;MID(COMPRAS!D2507,1,2),IVA!W:W,0)),"SIN COD.")</f>
        <v>0</v>
      </c>
    </row>
    <row r="2608" spans="1:86" x14ac:dyDescent="0.25">
      <c r="A2608"/>
      <c r="B2608"/>
      <c r="D2608"/>
      <c r="AL2608">
        <f t="shared" si="280"/>
        <v>0</v>
      </c>
      <c r="AQ2608">
        <f t="shared" si="281"/>
        <v>0</v>
      </c>
      <c r="AR2608" t="str">
        <f>IFERROR(IF(OR(AP2608=338,AP2608=340,AP2608=341,AP2608=342,AP2608="342A",AP2608="342B"),PorcenRet(AP2608,AT2608,AU2608),INDEX(PORCENTAJEBUSCAR,MATCH(AP2608,CódigoRET,0),4)*1),"")</f>
        <v/>
      </c>
      <c r="AS2608">
        <f t="shared" si="282"/>
        <v>0</v>
      </c>
      <c r="BF2608" t="str">
        <f>IFERROR(IF(OR(BD2608=338,BD2608=340,BD2608=341,BD2608=342,BD2608="342A",BD2608="342B"),PorcenRet(BD2608,BH2608,BI2608),INDEX(PORCENTAJEBUSCAR,MATCH(BD2608,CódigoRET,0),4)*1),"")</f>
        <v/>
      </c>
      <c r="BG2608">
        <f t="shared" si="283"/>
        <v>0</v>
      </c>
      <c r="BO2608">
        <f t="shared" si="284"/>
        <v>0</v>
      </c>
      <c r="CC2608">
        <f t="shared" si="285"/>
        <v>0</v>
      </c>
      <c r="CD2608">
        <f t="shared" si="286"/>
        <v>0</v>
      </c>
      <c r="CG2608">
        <f ca="1">IFERROR(INDIRECT("IVA!X"&amp;MATCH(MID(COMPRAS!C2508,1,2)&amp;MID(COMPRAS!F2508,1,2)&amp;MID(COMPRAS!D2508,1,2),IVA!W:W,0)),"SIN COD.")</f>
        <v>0</v>
      </c>
      <c r="CH2608">
        <f ca="1">IFERROR(INDIRECT("IVA!Y"&amp;MATCH(MID(COMPRAS!C2508,1,2)&amp;MID(COMPRAS!F2508,1,2)&amp;MID(COMPRAS!D2508,1,2),IVA!W:W,0)),"SIN COD.")</f>
        <v>0</v>
      </c>
    </row>
    <row r="2609" spans="1:86" x14ac:dyDescent="0.25">
      <c r="A2609"/>
      <c r="B2609"/>
      <c r="D2609"/>
      <c r="AL2609">
        <f t="shared" si="280"/>
        <v>0</v>
      </c>
      <c r="AQ2609">
        <f t="shared" si="281"/>
        <v>0</v>
      </c>
      <c r="AR2609" t="str">
        <f>IFERROR(IF(OR(AP2609=338,AP2609=340,AP2609=341,AP2609=342,AP2609="342A",AP2609="342B"),PorcenRet(AP2609,AT2609,AU2609),INDEX(PORCENTAJEBUSCAR,MATCH(AP2609,CódigoRET,0),4)*1),"")</f>
        <v/>
      </c>
      <c r="AS2609">
        <f t="shared" si="282"/>
        <v>0</v>
      </c>
      <c r="BF2609" t="str">
        <f>IFERROR(IF(OR(BD2609=338,BD2609=340,BD2609=341,BD2609=342,BD2609="342A",BD2609="342B"),PorcenRet(BD2609,BH2609,BI2609),INDEX(PORCENTAJEBUSCAR,MATCH(BD2609,CódigoRET,0),4)*1),"")</f>
        <v/>
      </c>
      <c r="BG2609">
        <f t="shared" si="283"/>
        <v>0</v>
      </c>
      <c r="BO2609">
        <f t="shared" si="284"/>
        <v>0</v>
      </c>
      <c r="CC2609">
        <f t="shared" si="285"/>
        <v>0</v>
      </c>
      <c r="CD2609">
        <f t="shared" si="286"/>
        <v>0</v>
      </c>
      <c r="CG2609">
        <f ca="1">IFERROR(INDIRECT("IVA!X"&amp;MATCH(MID(COMPRAS!C2509,1,2)&amp;MID(COMPRAS!F2509,1,2)&amp;MID(COMPRAS!D2509,1,2),IVA!W:W,0)),"SIN COD.")</f>
        <v>0</v>
      </c>
      <c r="CH2609">
        <f ca="1">IFERROR(INDIRECT("IVA!Y"&amp;MATCH(MID(COMPRAS!C2509,1,2)&amp;MID(COMPRAS!F2509,1,2)&amp;MID(COMPRAS!D2509,1,2),IVA!W:W,0)),"SIN COD.")</f>
        <v>0</v>
      </c>
    </row>
    <row r="2610" spans="1:86" x14ac:dyDescent="0.25">
      <c r="A2610"/>
      <c r="B2610"/>
      <c r="D2610"/>
      <c r="AL2610">
        <f t="shared" si="280"/>
        <v>0</v>
      </c>
      <c r="AQ2610">
        <f t="shared" si="281"/>
        <v>0</v>
      </c>
      <c r="AR2610" t="str">
        <f>IFERROR(IF(OR(AP2610=338,AP2610=340,AP2610=341,AP2610=342,AP2610="342A",AP2610="342B"),PorcenRet(AP2610,AT2610,AU2610),INDEX(PORCENTAJEBUSCAR,MATCH(AP2610,CódigoRET,0),4)*1),"")</f>
        <v/>
      </c>
      <c r="AS2610">
        <f t="shared" si="282"/>
        <v>0</v>
      </c>
      <c r="BF2610" t="str">
        <f>IFERROR(IF(OR(BD2610=338,BD2610=340,BD2610=341,BD2610=342,BD2610="342A",BD2610="342B"),PorcenRet(BD2610,BH2610,BI2610),INDEX(PORCENTAJEBUSCAR,MATCH(BD2610,CódigoRET,0),4)*1),"")</f>
        <v/>
      </c>
      <c r="BG2610">
        <f t="shared" si="283"/>
        <v>0</v>
      </c>
      <c r="BO2610">
        <f t="shared" si="284"/>
        <v>0</v>
      </c>
      <c r="CC2610">
        <f t="shared" si="285"/>
        <v>0</v>
      </c>
      <c r="CD2610">
        <f t="shared" si="286"/>
        <v>0</v>
      </c>
      <c r="CG2610">
        <f ca="1">IFERROR(INDIRECT("IVA!X"&amp;MATCH(MID(COMPRAS!C2510,1,2)&amp;MID(COMPRAS!F2510,1,2)&amp;MID(COMPRAS!D2510,1,2),IVA!W:W,0)),"SIN COD.")</f>
        <v>0</v>
      </c>
      <c r="CH2610">
        <f ca="1">IFERROR(INDIRECT("IVA!Y"&amp;MATCH(MID(COMPRAS!C2510,1,2)&amp;MID(COMPRAS!F2510,1,2)&amp;MID(COMPRAS!D2510,1,2),IVA!W:W,0)),"SIN COD.")</f>
        <v>0</v>
      </c>
    </row>
    <row r="2611" spans="1:86" x14ac:dyDescent="0.25">
      <c r="A2611"/>
      <c r="B2611"/>
      <c r="D2611"/>
      <c r="AL2611">
        <f t="shared" si="280"/>
        <v>0</v>
      </c>
      <c r="AQ2611">
        <f t="shared" si="281"/>
        <v>0</v>
      </c>
      <c r="AR2611" t="str">
        <f>IFERROR(IF(OR(AP2611=338,AP2611=340,AP2611=341,AP2611=342,AP2611="342A",AP2611="342B"),PorcenRet(AP2611,AT2611,AU2611),INDEX(PORCENTAJEBUSCAR,MATCH(AP2611,CódigoRET,0),4)*1),"")</f>
        <v/>
      </c>
      <c r="AS2611">
        <f t="shared" si="282"/>
        <v>0</v>
      </c>
      <c r="BF2611" t="str">
        <f>IFERROR(IF(OR(BD2611=338,BD2611=340,BD2611=341,BD2611=342,BD2611="342A",BD2611="342B"),PorcenRet(BD2611,BH2611,BI2611),INDEX(PORCENTAJEBUSCAR,MATCH(BD2611,CódigoRET,0),4)*1),"")</f>
        <v/>
      </c>
      <c r="BG2611">
        <f t="shared" si="283"/>
        <v>0</v>
      </c>
      <c r="BO2611">
        <f t="shared" si="284"/>
        <v>0</v>
      </c>
      <c r="CC2611">
        <f t="shared" si="285"/>
        <v>0</v>
      </c>
      <c r="CD2611">
        <f t="shared" si="286"/>
        <v>0</v>
      </c>
      <c r="CG2611">
        <f ca="1">IFERROR(INDIRECT("IVA!X"&amp;MATCH(MID(COMPRAS!C2511,1,2)&amp;MID(COMPRAS!F2511,1,2)&amp;MID(COMPRAS!D2511,1,2),IVA!W:W,0)),"SIN COD.")</f>
        <v>0</v>
      </c>
      <c r="CH2611">
        <f ca="1">IFERROR(INDIRECT("IVA!Y"&amp;MATCH(MID(COMPRAS!C2511,1,2)&amp;MID(COMPRAS!F2511,1,2)&amp;MID(COMPRAS!D2511,1,2),IVA!W:W,0)),"SIN COD.")</f>
        <v>0</v>
      </c>
    </row>
    <row r="2612" spans="1:86" x14ac:dyDescent="0.25">
      <c r="A2612"/>
      <c r="B2612"/>
      <c r="D2612"/>
      <c r="AL2612">
        <f t="shared" si="280"/>
        <v>0</v>
      </c>
      <c r="AQ2612">
        <f t="shared" si="281"/>
        <v>0</v>
      </c>
      <c r="AR2612" t="str">
        <f>IFERROR(IF(OR(AP2612=338,AP2612=340,AP2612=341,AP2612=342,AP2612="342A",AP2612="342B"),PorcenRet(AP2612,AT2612,AU2612),INDEX(PORCENTAJEBUSCAR,MATCH(AP2612,CódigoRET,0),4)*1),"")</f>
        <v/>
      </c>
      <c r="AS2612">
        <f t="shared" si="282"/>
        <v>0</v>
      </c>
      <c r="BF2612" t="str">
        <f>IFERROR(IF(OR(BD2612=338,BD2612=340,BD2612=341,BD2612=342,BD2612="342A",BD2612="342B"),PorcenRet(BD2612,BH2612,BI2612),INDEX(PORCENTAJEBUSCAR,MATCH(BD2612,CódigoRET,0),4)*1),"")</f>
        <v/>
      </c>
      <c r="BG2612">
        <f t="shared" si="283"/>
        <v>0</v>
      </c>
      <c r="BO2612">
        <f t="shared" si="284"/>
        <v>0</v>
      </c>
      <c r="CC2612">
        <f t="shared" si="285"/>
        <v>0</v>
      </c>
      <c r="CD2612">
        <f t="shared" si="286"/>
        <v>0</v>
      </c>
      <c r="CG2612">
        <f ca="1">IFERROR(INDIRECT("IVA!X"&amp;MATCH(MID(COMPRAS!C2512,1,2)&amp;MID(COMPRAS!F2512,1,2)&amp;MID(COMPRAS!D2512,1,2),IVA!W:W,0)),"SIN COD.")</f>
        <v>0</v>
      </c>
      <c r="CH2612">
        <f ca="1">IFERROR(INDIRECT("IVA!Y"&amp;MATCH(MID(COMPRAS!C2512,1,2)&amp;MID(COMPRAS!F2512,1,2)&amp;MID(COMPRAS!D2512,1,2),IVA!W:W,0)),"SIN COD.")</f>
        <v>0</v>
      </c>
    </row>
    <row r="2613" spans="1:86" x14ac:dyDescent="0.25">
      <c r="A2613"/>
      <c r="B2613"/>
      <c r="D2613"/>
      <c r="AL2613">
        <f t="shared" si="280"/>
        <v>0</v>
      </c>
      <c r="AQ2613">
        <f t="shared" si="281"/>
        <v>0</v>
      </c>
      <c r="AR2613" t="str">
        <f>IFERROR(IF(OR(AP2613=338,AP2613=340,AP2613=341,AP2613=342,AP2613="342A",AP2613="342B"),PorcenRet(AP2613,AT2613,AU2613),INDEX(PORCENTAJEBUSCAR,MATCH(AP2613,CódigoRET,0),4)*1),"")</f>
        <v/>
      </c>
      <c r="AS2613">
        <f t="shared" si="282"/>
        <v>0</v>
      </c>
      <c r="BF2613" t="str">
        <f>IFERROR(IF(OR(BD2613=338,BD2613=340,BD2613=341,BD2613=342,BD2613="342A",BD2613="342B"),PorcenRet(BD2613,BH2613,BI2613),INDEX(PORCENTAJEBUSCAR,MATCH(BD2613,CódigoRET,0),4)*1),"")</f>
        <v/>
      </c>
      <c r="BG2613">
        <f t="shared" si="283"/>
        <v>0</v>
      </c>
      <c r="BO2613">
        <f t="shared" si="284"/>
        <v>0</v>
      </c>
      <c r="CC2613">
        <f t="shared" si="285"/>
        <v>0</v>
      </c>
      <c r="CD2613">
        <f t="shared" si="286"/>
        <v>0</v>
      </c>
      <c r="CG2613">
        <f ca="1">IFERROR(INDIRECT("IVA!X"&amp;MATCH(MID(COMPRAS!C2513,1,2)&amp;MID(COMPRAS!F2513,1,2)&amp;MID(COMPRAS!D2513,1,2),IVA!W:W,0)),"SIN COD.")</f>
        <v>0</v>
      </c>
      <c r="CH2613">
        <f ca="1">IFERROR(INDIRECT("IVA!Y"&amp;MATCH(MID(COMPRAS!C2513,1,2)&amp;MID(COMPRAS!F2513,1,2)&amp;MID(COMPRAS!D2513,1,2),IVA!W:W,0)),"SIN COD.")</f>
        <v>0</v>
      </c>
    </row>
    <row r="2614" spans="1:86" x14ac:dyDescent="0.25">
      <c r="A2614"/>
      <c r="B2614"/>
      <c r="D2614"/>
      <c r="AL2614">
        <f t="shared" si="280"/>
        <v>0</v>
      </c>
      <c r="AQ2614">
        <f t="shared" si="281"/>
        <v>0</v>
      </c>
      <c r="AR2614" t="str">
        <f>IFERROR(IF(OR(AP2614=338,AP2614=340,AP2614=341,AP2614=342,AP2614="342A",AP2614="342B"),PorcenRet(AP2614,AT2614,AU2614),INDEX(PORCENTAJEBUSCAR,MATCH(AP2614,CódigoRET,0),4)*1),"")</f>
        <v/>
      </c>
      <c r="AS2614">
        <f t="shared" si="282"/>
        <v>0</v>
      </c>
      <c r="BF2614" t="str">
        <f>IFERROR(IF(OR(BD2614=338,BD2614=340,BD2614=341,BD2614=342,BD2614="342A",BD2614="342B"),PorcenRet(BD2614,BH2614,BI2614),INDEX(PORCENTAJEBUSCAR,MATCH(BD2614,CódigoRET,0),4)*1),"")</f>
        <v/>
      </c>
      <c r="BG2614">
        <f t="shared" si="283"/>
        <v>0</v>
      </c>
      <c r="BO2614">
        <f t="shared" si="284"/>
        <v>0</v>
      </c>
      <c r="CC2614">
        <f t="shared" si="285"/>
        <v>0</v>
      </c>
      <c r="CD2614">
        <f t="shared" si="286"/>
        <v>0</v>
      </c>
      <c r="CG2614">
        <f ca="1">IFERROR(INDIRECT("IVA!X"&amp;MATCH(MID(COMPRAS!C2514,1,2)&amp;MID(COMPRAS!F2514,1,2)&amp;MID(COMPRAS!D2514,1,2),IVA!W:W,0)),"SIN COD.")</f>
        <v>0</v>
      </c>
      <c r="CH2614">
        <f ca="1">IFERROR(INDIRECT("IVA!Y"&amp;MATCH(MID(COMPRAS!C2514,1,2)&amp;MID(COMPRAS!F2514,1,2)&amp;MID(COMPRAS!D2514,1,2),IVA!W:W,0)),"SIN COD.")</f>
        <v>0</v>
      </c>
    </row>
    <row r="2615" spans="1:86" x14ac:dyDescent="0.25">
      <c r="A2615"/>
      <c r="B2615"/>
      <c r="D2615"/>
      <c r="AL2615">
        <f t="shared" si="280"/>
        <v>0</v>
      </c>
      <c r="AQ2615">
        <f t="shared" si="281"/>
        <v>0</v>
      </c>
      <c r="AR2615" t="str">
        <f>IFERROR(IF(OR(AP2615=338,AP2615=340,AP2615=341,AP2615=342,AP2615="342A",AP2615="342B"),PorcenRet(AP2615,AT2615,AU2615),INDEX(PORCENTAJEBUSCAR,MATCH(AP2615,CódigoRET,0),4)*1),"")</f>
        <v/>
      </c>
      <c r="AS2615">
        <f t="shared" si="282"/>
        <v>0</v>
      </c>
      <c r="BF2615" t="str">
        <f>IFERROR(IF(OR(BD2615=338,BD2615=340,BD2615=341,BD2615=342,BD2615="342A",BD2615="342B"),PorcenRet(BD2615,BH2615,BI2615),INDEX(PORCENTAJEBUSCAR,MATCH(BD2615,CódigoRET,0),4)*1),"")</f>
        <v/>
      </c>
      <c r="BG2615">
        <f t="shared" si="283"/>
        <v>0</v>
      </c>
      <c r="BO2615">
        <f t="shared" si="284"/>
        <v>0</v>
      </c>
      <c r="CC2615">
        <f t="shared" si="285"/>
        <v>0</v>
      </c>
      <c r="CD2615">
        <f t="shared" si="286"/>
        <v>0</v>
      </c>
      <c r="CG2615">
        <f ca="1">IFERROR(INDIRECT("IVA!X"&amp;MATCH(MID(COMPRAS!C2515,1,2)&amp;MID(COMPRAS!F2515,1,2)&amp;MID(COMPRAS!D2515,1,2),IVA!W:W,0)),"SIN COD.")</f>
        <v>0</v>
      </c>
      <c r="CH2615">
        <f ca="1">IFERROR(INDIRECT("IVA!Y"&amp;MATCH(MID(COMPRAS!C2515,1,2)&amp;MID(COMPRAS!F2515,1,2)&amp;MID(COMPRAS!D2515,1,2),IVA!W:W,0)),"SIN COD.")</f>
        <v>0</v>
      </c>
    </row>
    <row r="2616" spans="1:86" x14ac:dyDescent="0.25">
      <c r="A2616"/>
      <c r="B2616"/>
      <c r="D2616"/>
      <c r="AL2616">
        <f t="shared" si="280"/>
        <v>0</v>
      </c>
      <c r="AQ2616">
        <f t="shared" si="281"/>
        <v>0</v>
      </c>
      <c r="AR2616" t="str">
        <f>IFERROR(IF(OR(AP2616=338,AP2616=340,AP2616=341,AP2616=342,AP2616="342A",AP2616="342B"),PorcenRet(AP2616,AT2616,AU2616),INDEX(PORCENTAJEBUSCAR,MATCH(AP2616,CódigoRET,0),4)*1),"")</f>
        <v/>
      </c>
      <c r="AS2616">
        <f t="shared" si="282"/>
        <v>0</v>
      </c>
      <c r="BF2616" t="str">
        <f>IFERROR(IF(OR(BD2616=338,BD2616=340,BD2616=341,BD2616=342,BD2616="342A",BD2616="342B"),PorcenRet(BD2616,BH2616,BI2616),INDEX(PORCENTAJEBUSCAR,MATCH(BD2616,CódigoRET,0),4)*1),"")</f>
        <v/>
      </c>
      <c r="BG2616">
        <f t="shared" si="283"/>
        <v>0</v>
      </c>
      <c r="BO2616">
        <f t="shared" si="284"/>
        <v>0</v>
      </c>
      <c r="CC2616">
        <f t="shared" si="285"/>
        <v>0</v>
      </c>
      <c r="CD2616">
        <f t="shared" si="286"/>
        <v>0</v>
      </c>
      <c r="CG2616">
        <f ca="1">IFERROR(INDIRECT("IVA!X"&amp;MATCH(MID(COMPRAS!C2516,1,2)&amp;MID(COMPRAS!F2516,1,2)&amp;MID(COMPRAS!D2516,1,2),IVA!W:W,0)),"SIN COD.")</f>
        <v>0</v>
      </c>
      <c r="CH2616">
        <f ca="1">IFERROR(INDIRECT("IVA!Y"&amp;MATCH(MID(COMPRAS!C2516,1,2)&amp;MID(COMPRAS!F2516,1,2)&amp;MID(COMPRAS!D2516,1,2),IVA!W:W,0)),"SIN COD.")</f>
        <v>0</v>
      </c>
    </row>
    <row r="2617" spans="1:86" x14ac:dyDescent="0.25">
      <c r="A2617"/>
      <c r="B2617"/>
      <c r="D2617"/>
      <c r="AL2617">
        <f t="shared" si="280"/>
        <v>0</v>
      </c>
      <c r="AQ2617">
        <f t="shared" si="281"/>
        <v>0</v>
      </c>
      <c r="AR2617" t="str">
        <f>IFERROR(IF(OR(AP2617=338,AP2617=340,AP2617=341,AP2617=342,AP2617="342A",AP2617="342B"),PorcenRet(AP2617,AT2617,AU2617),INDEX(PORCENTAJEBUSCAR,MATCH(AP2617,CódigoRET,0),4)*1),"")</f>
        <v/>
      </c>
      <c r="AS2617">
        <f t="shared" si="282"/>
        <v>0</v>
      </c>
      <c r="BF2617" t="str">
        <f>IFERROR(IF(OR(BD2617=338,BD2617=340,BD2617=341,BD2617=342,BD2617="342A",BD2617="342B"),PorcenRet(BD2617,BH2617,BI2617),INDEX(PORCENTAJEBUSCAR,MATCH(BD2617,CódigoRET,0),4)*1),"")</f>
        <v/>
      </c>
      <c r="BG2617">
        <f t="shared" si="283"/>
        <v>0</v>
      </c>
      <c r="BO2617">
        <f t="shared" si="284"/>
        <v>0</v>
      </c>
      <c r="CC2617">
        <f t="shared" si="285"/>
        <v>0</v>
      </c>
      <c r="CD2617">
        <f t="shared" si="286"/>
        <v>0</v>
      </c>
      <c r="CG2617">
        <f ca="1">IFERROR(INDIRECT("IVA!X"&amp;MATCH(MID(COMPRAS!C2517,1,2)&amp;MID(COMPRAS!F2517,1,2)&amp;MID(COMPRAS!D2517,1,2),IVA!W:W,0)),"SIN COD.")</f>
        <v>0</v>
      </c>
      <c r="CH2617">
        <f ca="1">IFERROR(INDIRECT("IVA!Y"&amp;MATCH(MID(COMPRAS!C2517,1,2)&amp;MID(COMPRAS!F2517,1,2)&amp;MID(COMPRAS!D2517,1,2),IVA!W:W,0)),"SIN COD.")</f>
        <v>0</v>
      </c>
    </row>
    <row r="2618" spans="1:86" x14ac:dyDescent="0.25">
      <c r="A2618"/>
      <c r="B2618"/>
      <c r="D2618"/>
      <c r="AL2618">
        <f t="shared" si="280"/>
        <v>0</v>
      </c>
      <c r="AQ2618">
        <f t="shared" si="281"/>
        <v>0</v>
      </c>
      <c r="AR2618" t="str">
        <f>IFERROR(IF(OR(AP2618=338,AP2618=340,AP2618=341,AP2618=342,AP2618="342A",AP2618="342B"),PorcenRet(AP2618,AT2618,AU2618),INDEX(PORCENTAJEBUSCAR,MATCH(AP2618,CódigoRET,0),4)*1),"")</f>
        <v/>
      </c>
      <c r="AS2618">
        <f t="shared" si="282"/>
        <v>0</v>
      </c>
      <c r="BF2618" t="str">
        <f>IFERROR(IF(OR(BD2618=338,BD2618=340,BD2618=341,BD2618=342,BD2618="342A",BD2618="342B"),PorcenRet(BD2618,BH2618,BI2618),INDEX(PORCENTAJEBUSCAR,MATCH(BD2618,CódigoRET,0),4)*1),"")</f>
        <v/>
      </c>
      <c r="BG2618">
        <f t="shared" si="283"/>
        <v>0</v>
      </c>
      <c r="BO2618">
        <f t="shared" si="284"/>
        <v>0</v>
      </c>
      <c r="CC2618">
        <f t="shared" si="285"/>
        <v>0</v>
      </c>
      <c r="CD2618">
        <f t="shared" si="286"/>
        <v>0</v>
      </c>
      <c r="CG2618">
        <f ca="1">IFERROR(INDIRECT("IVA!X"&amp;MATCH(MID(COMPRAS!C2518,1,2)&amp;MID(COMPRAS!F2518,1,2)&amp;MID(COMPRAS!D2518,1,2),IVA!W:W,0)),"SIN COD.")</f>
        <v>0</v>
      </c>
      <c r="CH2618">
        <f ca="1">IFERROR(INDIRECT("IVA!Y"&amp;MATCH(MID(COMPRAS!C2518,1,2)&amp;MID(COMPRAS!F2518,1,2)&amp;MID(COMPRAS!D2518,1,2),IVA!W:W,0)),"SIN COD.")</f>
        <v>0</v>
      </c>
    </row>
    <row r="2619" spans="1:86" x14ac:dyDescent="0.25">
      <c r="A2619"/>
      <c r="B2619"/>
      <c r="D2619"/>
      <c r="AL2619">
        <f t="shared" si="280"/>
        <v>0</v>
      </c>
      <c r="AQ2619">
        <f t="shared" si="281"/>
        <v>0</v>
      </c>
      <c r="AR2619" t="str">
        <f>IFERROR(IF(OR(AP2619=338,AP2619=340,AP2619=341,AP2619=342,AP2619="342A",AP2619="342B"),PorcenRet(AP2619,AT2619,AU2619),INDEX(PORCENTAJEBUSCAR,MATCH(AP2619,CódigoRET,0),4)*1),"")</f>
        <v/>
      </c>
      <c r="AS2619">
        <f t="shared" si="282"/>
        <v>0</v>
      </c>
      <c r="BF2619" t="str">
        <f>IFERROR(IF(OR(BD2619=338,BD2619=340,BD2619=341,BD2619=342,BD2619="342A",BD2619="342B"),PorcenRet(BD2619,BH2619,BI2619),INDEX(PORCENTAJEBUSCAR,MATCH(BD2619,CódigoRET,0),4)*1),"")</f>
        <v/>
      </c>
      <c r="BG2619">
        <f t="shared" si="283"/>
        <v>0</v>
      </c>
      <c r="BO2619">
        <f t="shared" si="284"/>
        <v>0</v>
      </c>
      <c r="CC2619">
        <f t="shared" si="285"/>
        <v>0</v>
      </c>
      <c r="CD2619">
        <f t="shared" si="286"/>
        <v>0</v>
      </c>
      <c r="CG2619">
        <f ca="1">IFERROR(INDIRECT("IVA!X"&amp;MATCH(MID(COMPRAS!C2519,1,2)&amp;MID(COMPRAS!F2519,1,2)&amp;MID(COMPRAS!D2519,1,2),IVA!W:W,0)),"SIN COD.")</f>
        <v>0</v>
      </c>
      <c r="CH2619">
        <f ca="1">IFERROR(INDIRECT("IVA!Y"&amp;MATCH(MID(COMPRAS!C2519,1,2)&amp;MID(COMPRAS!F2519,1,2)&amp;MID(COMPRAS!D2519,1,2),IVA!W:W,0)),"SIN COD.")</f>
        <v>0</v>
      </c>
    </row>
    <row r="2620" spans="1:86" x14ac:dyDescent="0.25">
      <c r="A2620"/>
      <c r="B2620"/>
      <c r="D2620"/>
      <c r="AL2620">
        <f t="shared" si="280"/>
        <v>0</v>
      </c>
      <c r="AQ2620">
        <f t="shared" si="281"/>
        <v>0</v>
      </c>
      <c r="AR2620" t="str">
        <f>IFERROR(IF(OR(AP2620=338,AP2620=340,AP2620=341,AP2620=342,AP2620="342A",AP2620="342B"),PorcenRet(AP2620,AT2620,AU2620),INDEX(PORCENTAJEBUSCAR,MATCH(AP2620,CódigoRET,0),4)*1),"")</f>
        <v/>
      </c>
      <c r="AS2620">
        <f t="shared" si="282"/>
        <v>0</v>
      </c>
      <c r="BF2620" t="str">
        <f>IFERROR(IF(OR(BD2620=338,BD2620=340,BD2620=341,BD2620=342,BD2620="342A",BD2620="342B"),PorcenRet(BD2620,BH2620,BI2620),INDEX(PORCENTAJEBUSCAR,MATCH(BD2620,CódigoRET,0),4)*1),"")</f>
        <v/>
      </c>
      <c r="BG2620">
        <f t="shared" si="283"/>
        <v>0</v>
      </c>
      <c r="BO2620">
        <f t="shared" si="284"/>
        <v>0</v>
      </c>
      <c r="CC2620">
        <f t="shared" si="285"/>
        <v>0</v>
      </c>
      <c r="CD2620">
        <f t="shared" si="286"/>
        <v>0</v>
      </c>
      <c r="CG2620">
        <f ca="1">IFERROR(INDIRECT("IVA!X"&amp;MATCH(MID(COMPRAS!C2520,1,2)&amp;MID(COMPRAS!F2520,1,2)&amp;MID(COMPRAS!D2520,1,2),IVA!W:W,0)),"SIN COD.")</f>
        <v>0</v>
      </c>
      <c r="CH2620">
        <f ca="1">IFERROR(INDIRECT("IVA!Y"&amp;MATCH(MID(COMPRAS!C2520,1,2)&amp;MID(COMPRAS!F2520,1,2)&amp;MID(COMPRAS!D2520,1,2),IVA!W:W,0)),"SIN COD.")</f>
        <v>0</v>
      </c>
    </row>
    <row r="2621" spans="1:86" x14ac:dyDescent="0.25">
      <c r="A2621"/>
      <c r="B2621"/>
      <c r="D2621"/>
      <c r="AL2621">
        <f t="shared" si="280"/>
        <v>0</v>
      </c>
      <c r="AQ2621">
        <f t="shared" si="281"/>
        <v>0</v>
      </c>
      <c r="AR2621" t="str">
        <f>IFERROR(IF(OR(AP2621=338,AP2621=340,AP2621=341,AP2621=342,AP2621="342A",AP2621="342B"),PorcenRet(AP2621,AT2621,AU2621),INDEX(PORCENTAJEBUSCAR,MATCH(AP2621,CódigoRET,0),4)*1),"")</f>
        <v/>
      </c>
      <c r="AS2621">
        <f t="shared" si="282"/>
        <v>0</v>
      </c>
      <c r="BF2621" t="str">
        <f>IFERROR(IF(OR(BD2621=338,BD2621=340,BD2621=341,BD2621=342,BD2621="342A",BD2621="342B"),PorcenRet(BD2621,BH2621,BI2621),INDEX(PORCENTAJEBUSCAR,MATCH(BD2621,CódigoRET,0),4)*1),"")</f>
        <v/>
      </c>
      <c r="BG2621">
        <f t="shared" si="283"/>
        <v>0</v>
      </c>
      <c r="BO2621">
        <f t="shared" si="284"/>
        <v>0</v>
      </c>
      <c r="CC2621">
        <f t="shared" si="285"/>
        <v>0</v>
      </c>
      <c r="CD2621">
        <f t="shared" si="286"/>
        <v>0</v>
      </c>
      <c r="CG2621">
        <f ca="1">IFERROR(INDIRECT("IVA!X"&amp;MATCH(MID(COMPRAS!C2521,1,2)&amp;MID(COMPRAS!F2521,1,2)&amp;MID(COMPRAS!D2521,1,2),IVA!W:W,0)),"SIN COD.")</f>
        <v>0</v>
      </c>
      <c r="CH2621">
        <f ca="1">IFERROR(INDIRECT("IVA!Y"&amp;MATCH(MID(COMPRAS!C2521,1,2)&amp;MID(COMPRAS!F2521,1,2)&amp;MID(COMPRAS!D2521,1,2),IVA!W:W,0)),"SIN COD.")</f>
        <v>0</v>
      </c>
    </row>
    <row r="2622" spans="1:86" x14ac:dyDescent="0.25">
      <c r="A2622"/>
      <c r="B2622"/>
      <c r="D2622"/>
      <c r="AL2622">
        <f t="shared" si="280"/>
        <v>0</v>
      </c>
      <c r="AQ2622">
        <f t="shared" si="281"/>
        <v>0</v>
      </c>
      <c r="AR2622" t="str">
        <f>IFERROR(IF(OR(AP2622=338,AP2622=340,AP2622=341,AP2622=342,AP2622="342A",AP2622="342B"),PorcenRet(AP2622,AT2622,AU2622),INDEX(PORCENTAJEBUSCAR,MATCH(AP2622,CódigoRET,0),4)*1),"")</f>
        <v/>
      </c>
      <c r="AS2622">
        <f t="shared" si="282"/>
        <v>0</v>
      </c>
      <c r="BF2622" t="str">
        <f>IFERROR(IF(OR(BD2622=338,BD2622=340,BD2622=341,BD2622=342,BD2622="342A",BD2622="342B"),PorcenRet(BD2622,BH2622,BI2622),INDEX(PORCENTAJEBUSCAR,MATCH(BD2622,CódigoRET,0),4)*1),"")</f>
        <v/>
      </c>
      <c r="BG2622">
        <f t="shared" si="283"/>
        <v>0</v>
      </c>
      <c r="BO2622">
        <f t="shared" si="284"/>
        <v>0</v>
      </c>
      <c r="CC2622">
        <f t="shared" si="285"/>
        <v>0</v>
      </c>
      <c r="CD2622">
        <f t="shared" si="286"/>
        <v>0</v>
      </c>
      <c r="CG2622">
        <f ca="1">IFERROR(INDIRECT("IVA!X"&amp;MATCH(MID(COMPRAS!C2522,1,2)&amp;MID(COMPRAS!F2522,1,2)&amp;MID(COMPRAS!D2522,1,2),IVA!W:W,0)),"SIN COD.")</f>
        <v>0</v>
      </c>
      <c r="CH2622">
        <f ca="1">IFERROR(INDIRECT("IVA!Y"&amp;MATCH(MID(COMPRAS!C2522,1,2)&amp;MID(COMPRAS!F2522,1,2)&amp;MID(COMPRAS!D2522,1,2),IVA!W:W,0)),"SIN COD.")</f>
        <v>0</v>
      </c>
    </row>
    <row r="2623" spans="1:86" x14ac:dyDescent="0.25">
      <c r="A2623"/>
      <c r="B2623"/>
      <c r="D2623"/>
      <c r="AL2623">
        <f t="shared" si="280"/>
        <v>0</v>
      </c>
      <c r="AQ2623">
        <f t="shared" si="281"/>
        <v>0</v>
      </c>
      <c r="AR2623" t="str">
        <f>IFERROR(IF(OR(AP2623=338,AP2623=340,AP2623=341,AP2623=342,AP2623="342A",AP2623="342B"),PorcenRet(AP2623,AT2623,AU2623),INDEX(PORCENTAJEBUSCAR,MATCH(AP2623,CódigoRET,0),4)*1),"")</f>
        <v/>
      </c>
      <c r="AS2623">
        <f t="shared" si="282"/>
        <v>0</v>
      </c>
      <c r="BF2623" t="str">
        <f>IFERROR(IF(OR(BD2623=338,BD2623=340,BD2623=341,BD2623=342,BD2623="342A",BD2623="342B"),PorcenRet(BD2623,BH2623,BI2623),INDEX(PORCENTAJEBUSCAR,MATCH(BD2623,CódigoRET,0),4)*1),"")</f>
        <v/>
      </c>
      <c r="BG2623">
        <f t="shared" si="283"/>
        <v>0</v>
      </c>
      <c r="BO2623">
        <f t="shared" si="284"/>
        <v>0</v>
      </c>
      <c r="CC2623">
        <f t="shared" si="285"/>
        <v>0</v>
      </c>
      <c r="CD2623">
        <f t="shared" si="286"/>
        <v>0</v>
      </c>
      <c r="CG2623">
        <f ca="1">IFERROR(INDIRECT("IVA!X"&amp;MATCH(MID(COMPRAS!C2523,1,2)&amp;MID(COMPRAS!F2523,1,2)&amp;MID(COMPRAS!D2523,1,2),IVA!W:W,0)),"SIN COD.")</f>
        <v>0</v>
      </c>
      <c r="CH2623">
        <f ca="1">IFERROR(INDIRECT("IVA!Y"&amp;MATCH(MID(COMPRAS!C2523,1,2)&amp;MID(COMPRAS!F2523,1,2)&amp;MID(COMPRAS!D2523,1,2),IVA!W:W,0)),"SIN COD.")</f>
        <v>0</v>
      </c>
    </row>
    <row r="2624" spans="1:86" x14ac:dyDescent="0.25">
      <c r="A2624"/>
      <c r="B2624"/>
      <c r="D2624"/>
      <c r="AL2624">
        <f t="shared" si="280"/>
        <v>0</v>
      </c>
      <c r="AQ2624">
        <f t="shared" si="281"/>
        <v>0</v>
      </c>
      <c r="AR2624" t="str">
        <f>IFERROR(IF(OR(AP2624=338,AP2624=340,AP2624=341,AP2624=342,AP2624="342A",AP2624="342B"),PorcenRet(AP2624,AT2624,AU2624),INDEX(PORCENTAJEBUSCAR,MATCH(AP2624,CódigoRET,0),4)*1),"")</f>
        <v/>
      </c>
      <c r="AS2624">
        <f t="shared" si="282"/>
        <v>0</v>
      </c>
      <c r="BF2624" t="str">
        <f>IFERROR(IF(OR(BD2624=338,BD2624=340,BD2624=341,BD2624=342,BD2624="342A",BD2624="342B"),PorcenRet(BD2624,BH2624,BI2624),INDEX(PORCENTAJEBUSCAR,MATCH(BD2624,CódigoRET,0),4)*1),"")</f>
        <v/>
      </c>
      <c r="BG2624">
        <f t="shared" si="283"/>
        <v>0</v>
      </c>
      <c r="BO2624">
        <f t="shared" si="284"/>
        <v>0</v>
      </c>
      <c r="CC2624">
        <f t="shared" si="285"/>
        <v>0</v>
      </c>
      <c r="CD2624">
        <f t="shared" si="286"/>
        <v>0</v>
      </c>
      <c r="CG2624">
        <f ca="1">IFERROR(INDIRECT("IVA!X"&amp;MATCH(MID(COMPRAS!C2524,1,2)&amp;MID(COMPRAS!F2524,1,2)&amp;MID(COMPRAS!D2524,1,2),IVA!W:W,0)),"SIN COD.")</f>
        <v>0</v>
      </c>
      <c r="CH2624">
        <f ca="1">IFERROR(INDIRECT("IVA!Y"&amp;MATCH(MID(COMPRAS!C2524,1,2)&amp;MID(COMPRAS!F2524,1,2)&amp;MID(COMPRAS!D2524,1,2),IVA!W:W,0)),"SIN COD.")</f>
        <v>0</v>
      </c>
    </row>
    <row r="2625" spans="1:86" x14ac:dyDescent="0.25">
      <c r="A2625"/>
      <c r="B2625"/>
      <c r="D2625"/>
      <c r="AL2625">
        <f t="shared" si="280"/>
        <v>0</v>
      </c>
      <c r="AQ2625">
        <f t="shared" si="281"/>
        <v>0</v>
      </c>
      <c r="AR2625" t="str">
        <f>IFERROR(IF(OR(AP2625=338,AP2625=340,AP2625=341,AP2625=342,AP2625="342A",AP2625="342B"),PorcenRet(AP2625,AT2625,AU2625),INDEX(PORCENTAJEBUSCAR,MATCH(AP2625,CódigoRET,0),4)*1),"")</f>
        <v/>
      </c>
      <c r="AS2625">
        <f t="shared" si="282"/>
        <v>0</v>
      </c>
      <c r="BF2625" t="str">
        <f>IFERROR(IF(OR(BD2625=338,BD2625=340,BD2625=341,BD2625=342,BD2625="342A",BD2625="342B"),PorcenRet(BD2625,BH2625,BI2625),INDEX(PORCENTAJEBUSCAR,MATCH(BD2625,CódigoRET,0),4)*1),"")</f>
        <v/>
      </c>
      <c r="BG2625">
        <f t="shared" si="283"/>
        <v>0</v>
      </c>
      <c r="BO2625">
        <f t="shared" si="284"/>
        <v>0</v>
      </c>
      <c r="CC2625">
        <f t="shared" si="285"/>
        <v>0</v>
      </c>
      <c r="CD2625">
        <f t="shared" si="286"/>
        <v>0</v>
      </c>
      <c r="CG2625">
        <f ca="1">IFERROR(INDIRECT("IVA!X"&amp;MATCH(MID(COMPRAS!C2525,1,2)&amp;MID(COMPRAS!F2525,1,2)&amp;MID(COMPRAS!D2525,1,2),IVA!W:W,0)),"SIN COD.")</f>
        <v>0</v>
      </c>
      <c r="CH2625">
        <f ca="1">IFERROR(INDIRECT("IVA!Y"&amp;MATCH(MID(COMPRAS!C2525,1,2)&amp;MID(COMPRAS!F2525,1,2)&amp;MID(COMPRAS!D2525,1,2),IVA!W:W,0)),"SIN COD.")</f>
        <v>0</v>
      </c>
    </row>
    <row r="2626" spans="1:86" x14ac:dyDescent="0.25">
      <c r="A2626"/>
      <c r="B2626"/>
      <c r="D2626"/>
      <c r="AL2626">
        <f t="shared" ref="AL2626:AL2689" si="287">O2626+P2626+Q2626+R2626+S2626+T2626+U2626+V2626</f>
        <v>0</v>
      </c>
      <c r="AQ2626">
        <f t="shared" ref="AQ2626:AQ2689" si="288">+P2626+Q2626+R2626+S2626-BE2626-BQ2626-BW2626+O2626</f>
        <v>0</v>
      </c>
      <c r="AR2626" t="str">
        <f>IFERROR(IF(OR(AP2626=338,AP2626=340,AP2626=341,AP2626=342,AP2626="342A",AP2626="342B"),PorcenRet(AP2626,AT2626,AU2626),INDEX(PORCENTAJEBUSCAR,MATCH(AP2626,CódigoRET,0),4)*1),"")</f>
        <v/>
      </c>
      <c r="AS2626">
        <f t="shared" ref="AS2626:AS2689" si="289">ROUND(IF(AP2626="",0,AQ2626*(AR2626/100)),2)</f>
        <v>0</v>
      </c>
      <c r="BF2626" t="str">
        <f>IFERROR(IF(OR(BD2626=338,BD2626=340,BD2626=341,BD2626=342,BD2626="342A",BD2626="342B"),PorcenRet(BD2626,BH2626,BI2626),INDEX(PORCENTAJEBUSCAR,MATCH(BD2626,CódigoRET,0),4)*1),"")</f>
        <v/>
      </c>
      <c r="BG2626">
        <f t="shared" ref="BG2626:BG2689" si="290">ROUND(IF(BD2626="",0,BE2626*(BF2626/100)),2)</f>
        <v>0</v>
      </c>
      <c r="BO2626">
        <f t="shared" ref="BO2626:BO2689" si="291">IF(MID(F2626,1,2)="41",SUM(O2626:S2626),0)</f>
        <v>0</v>
      </c>
      <c r="CC2626">
        <f t="shared" ref="CC2626:CC2689" si="292">O2626+P2626+Q2626+R2626+S2626</f>
        <v>0</v>
      </c>
      <c r="CD2626">
        <f t="shared" ref="CD2626:CD2689" si="293">T2626+U2626</f>
        <v>0</v>
      </c>
      <c r="CG2626">
        <f ca="1">IFERROR(INDIRECT("IVA!X"&amp;MATCH(MID(COMPRAS!C2526,1,2)&amp;MID(COMPRAS!F2526,1,2)&amp;MID(COMPRAS!D2526,1,2),IVA!W:W,0)),"SIN COD.")</f>
        <v>0</v>
      </c>
      <c r="CH2626">
        <f ca="1">IFERROR(INDIRECT("IVA!Y"&amp;MATCH(MID(COMPRAS!C2526,1,2)&amp;MID(COMPRAS!F2526,1,2)&amp;MID(COMPRAS!D2526,1,2),IVA!W:W,0)),"SIN COD.")</f>
        <v>0</v>
      </c>
    </row>
    <row r="2627" spans="1:86" x14ac:dyDescent="0.25">
      <c r="A2627"/>
      <c r="B2627"/>
      <c r="D2627"/>
      <c r="AL2627">
        <f t="shared" si="287"/>
        <v>0</v>
      </c>
      <c r="AQ2627">
        <f t="shared" si="288"/>
        <v>0</v>
      </c>
      <c r="AR2627" t="str">
        <f>IFERROR(IF(OR(AP2627=338,AP2627=340,AP2627=341,AP2627=342,AP2627="342A",AP2627="342B"),PorcenRet(AP2627,AT2627,AU2627),INDEX(PORCENTAJEBUSCAR,MATCH(AP2627,CódigoRET,0),4)*1),"")</f>
        <v/>
      </c>
      <c r="AS2627">
        <f t="shared" si="289"/>
        <v>0</v>
      </c>
      <c r="BF2627" t="str">
        <f>IFERROR(IF(OR(BD2627=338,BD2627=340,BD2627=341,BD2627=342,BD2627="342A",BD2627="342B"),PorcenRet(BD2627,BH2627,BI2627),INDEX(PORCENTAJEBUSCAR,MATCH(BD2627,CódigoRET,0),4)*1),"")</f>
        <v/>
      </c>
      <c r="BG2627">
        <f t="shared" si="290"/>
        <v>0</v>
      </c>
      <c r="BO2627">
        <f t="shared" si="291"/>
        <v>0</v>
      </c>
      <c r="CC2627">
        <f t="shared" si="292"/>
        <v>0</v>
      </c>
      <c r="CD2627">
        <f t="shared" si="293"/>
        <v>0</v>
      </c>
      <c r="CG2627">
        <f ca="1">IFERROR(INDIRECT("IVA!X"&amp;MATCH(MID(COMPRAS!C2527,1,2)&amp;MID(COMPRAS!F2527,1,2)&amp;MID(COMPRAS!D2527,1,2),IVA!W:W,0)),"SIN COD.")</f>
        <v>0</v>
      </c>
      <c r="CH2627">
        <f ca="1">IFERROR(INDIRECT("IVA!Y"&amp;MATCH(MID(COMPRAS!C2527,1,2)&amp;MID(COMPRAS!F2527,1,2)&amp;MID(COMPRAS!D2527,1,2),IVA!W:W,0)),"SIN COD.")</f>
        <v>0</v>
      </c>
    </row>
    <row r="2628" spans="1:86" x14ac:dyDescent="0.25">
      <c r="A2628"/>
      <c r="B2628"/>
      <c r="D2628"/>
      <c r="AL2628">
        <f t="shared" si="287"/>
        <v>0</v>
      </c>
      <c r="AQ2628">
        <f t="shared" si="288"/>
        <v>0</v>
      </c>
      <c r="AR2628" t="str">
        <f>IFERROR(IF(OR(AP2628=338,AP2628=340,AP2628=341,AP2628=342,AP2628="342A",AP2628="342B"),PorcenRet(AP2628,AT2628,AU2628),INDEX(PORCENTAJEBUSCAR,MATCH(AP2628,CódigoRET,0),4)*1),"")</f>
        <v/>
      </c>
      <c r="AS2628">
        <f t="shared" si="289"/>
        <v>0</v>
      </c>
      <c r="BF2628" t="str">
        <f>IFERROR(IF(OR(BD2628=338,BD2628=340,BD2628=341,BD2628=342,BD2628="342A",BD2628="342B"),PorcenRet(BD2628,BH2628,BI2628),INDEX(PORCENTAJEBUSCAR,MATCH(BD2628,CódigoRET,0),4)*1),"")</f>
        <v/>
      </c>
      <c r="BG2628">
        <f t="shared" si="290"/>
        <v>0</v>
      </c>
      <c r="BO2628">
        <f t="shared" si="291"/>
        <v>0</v>
      </c>
      <c r="CC2628">
        <f t="shared" si="292"/>
        <v>0</v>
      </c>
      <c r="CD2628">
        <f t="shared" si="293"/>
        <v>0</v>
      </c>
      <c r="CG2628">
        <f ca="1">IFERROR(INDIRECT("IVA!X"&amp;MATCH(MID(COMPRAS!C2528,1,2)&amp;MID(COMPRAS!F2528,1,2)&amp;MID(COMPRAS!D2528,1,2),IVA!W:W,0)),"SIN COD.")</f>
        <v>0</v>
      </c>
      <c r="CH2628">
        <f ca="1">IFERROR(INDIRECT("IVA!Y"&amp;MATCH(MID(COMPRAS!C2528,1,2)&amp;MID(COMPRAS!F2528,1,2)&amp;MID(COMPRAS!D2528,1,2),IVA!W:W,0)),"SIN COD.")</f>
        <v>0</v>
      </c>
    </row>
    <row r="2629" spans="1:86" x14ac:dyDescent="0.25">
      <c r="A2629"/>
      <c r="B2629"/>
      <c r="D2629"/>
      <c r="AL2629">
        <f t="shared" si="287"/>
        <v>0</v>
      </c>
      <c r="AQ2629">
        <f t="shared" si="288"/>
        <v>0</v>
      </c>
      <c r="AR2629" t="str">
        <f>IFERROR(IF(OR(AP2629=338,AP2629=340,AP2629=341,AP2629=342,AP2629="342A",AP2629="342B"),PorcenRet(AP2629,AT2629,AU2629),INDEX(PORCENTAJEBUSCAR,MATCH(AP2629,CódigoRET,0),4)*1),"")</f>
        <v/>
      </c>
      <c r="AS2629">
        <f t="shared" si="289"/>
        <v>0</v>
      </c>
      <c r="BF2629" t="str">
        <f>IFERROR(IF(OR(BD2629=338,BD2629=340,BD2629=341,BD2629=342,BD2629="342A",BD2629="342B"),PorcenRet(BD2629,BH2629,BI2629),INDEX(PORCENTAJEBUSCAR,MATCH(BD2629,CódigoRET,0),4)*1),"")</f>
        <v/>
      </c>
      <c r="BG2629">
        <f t="shared" si="290"/>
        <v>0</v>
      </c>
      <c r="BO2629">
        <f t="shared" si="291"/>
        <v>0</v>
      </c>
      <c r="CC2629">
        <f t="shared" si="292"/>
        <v>0</v>
      </c>
      <c r="CD2629">
        <f t="shared" si="293"/>
        <v>0</v>
      </c>
      <c r="CG2629">
        <f ca="1">IFERROR(INDIRECT("IVA!X"&amp;MATCH(MID(COMPRAS!C2529,1,2)&amp;MID(COMPRAS!F2529,1,2)&amp;MID(COMPRAS!D2529,1,2),IVA!W:W,0)),"SIN COD.")</f>
        <v>0</v>
      </c>
      <c r="CH2629">
        <f ca="1">IFERROR(INDIRECT("IVA!Y"&amp;MATCH(MID(COMPRAS!C2529,1,2)&amp;MID(COMPRAS!F2529,1,2)&amp;MID(COMPRAS!D2529,1,2),IVA!W:W,0)),"SIN COD.")</f>
        <v>0</v>
      </c>
    </row>
    <row r="2630" spans="1:86" x14ac:dyDescent="0.25">
      <c r="A2630"/>
      <c r="B2630"/>
      <c r="D2630"/>
      <c r="AL2630">
        <f t="shared" si="287"/>
        <v>0</v>
      </c>
      <c r="AQ2630">
        <f t="shared" si="288"/>
        <v>0</v>
      </c>
      <c r="AR2630" t="str">
        <f>IFERROR(IF(OR(AP2630=338,AP2630=340,AP2630=341,AP2630=342,AP2630="342A",AP2630="342B"),PorcenRet(AP2630,AT2630,AU2630),INDEX(PORCENTAJEBUSCAR,MATCH(AP2630,CódigoRET,0),4)*1),"")</f>
        <v/>
      </c>
      <c r="AS2630">
        <f t="shared" si="289"/>
        <v>0</v>
      </c>
      <c r="BF2630" t="str">
        <f>IFERROR(IF(OR(BD2630=338,BD2630=340,BD2630=341,BD2630=342,BD2630="342A",BD2630="342B"),PorcenRet(BD2630,BH2630,BI2630),INDEX(PORCENTAJEBUSCAR,MATCH(BD2630,CódigoRET,0),4)*1),"")</f>
        <v/>
      </c>
      <c r="BG2630">
        <f t="shared" si="290"/>
        <v>0</v>
      </c>
      <c r="BO2630">
        <f t="shared" si="291"/>
        <v>0</v>
      </c>
      <c r="CC2630">
        <f t="shared" si="292"/>
        <v>0</v>
      </c>
      <c r="CD2630">
        <f t="shared" si="293"/>
        <v>0</v>
      </c>
      <c r="CG2630">
        <f ca="1">IFERROR(INDIRECT("IVA!X"&amp;MATCH(MID(COMPRAS!C2530,1,2)&amp;MID(COMPRAS!F2530,1,2)&amp;MID(COMPRAS!D2530,1,2),IVA!W:W,0)),"SIN COD.")</f>
        <v>0</v>
      </c>
      <c r="CH2630">
        <f ca="1">IFERROR(INDIRECT("IVA!Y"&amp;MATCH(MID(COMPRAS!C2530,1,2)&amp;MID(COMPRAS!F2530,1,2)&amp;MID(COMPRAS!D2530,1,2),IVA!W:W,0)),"SIN COD.")</f>
        <v>0</v>
      </c>
    </row>
    <row r="2631" spans="1:86" x14ac:dyDescent="0.25">
      <c r="A2631"/>
      <c r="B2631"/>
      <c r="D2631"/>
      <c r="AL2631">
        <f t="shared" si="287"/>
        <v>0</v>
      </c>
      <c r="AQ2631">
        <f t="shared" si="288"/>
        <v>0</v>
      </c>
      <c r="AR2631" t="str">
        <f>IFERROR(IF(OR(AP2631=338,AP2631=340,AP2631=341,AP2631=342,AP2631="342A",AP2631="342B"),PorcenRet(AP2631,AT2631,AU2631),INDEX(PORCENTAJEBUSCAR,MATCH(AP2631,CódigoRET,0),4)*1),"")</f>
        <v/>
      </c>
      <c r="AS2631">
        <f t="shared" si="289"/>
        <v>0</v>
      </c>
      <c r="BF2631" t="str">
        <f>IFERROR(IF(OR(BD2631=338,BD2631=340,BD2631=341,BD2631=342,BD2631="342A",BD2631="342B"),PorcenRet(BD2631,BH2631,BI2631),INDEX(PORCENTAJEBUSCAR,MATCH(BD2631,CódigoRET,0),4)*1),"")</f>
        <v/>
      </c>
      <c r="BG2631">
        <f t="shared" si="290"/>
        <v>0</v>
      </c>
      <c r="BO2631">
        <f t="shared" si="291"/>
        <v>0</v>
      </c>
      <c r="CC2631">
        <f t="shared" si="292"/>
        <v>0</v>
      </c>
      <c r="CD2631">
        <f t="shared" si="293"/>
        <v>0</v>
      </c>
      <c r="CG2631">
        <f ca="1">IFERROR(INDIRECT("IVA!X"&amp;MATCH(MID(COMPRAS!C2531,1,2)&amp;MID(COMPRAS!F2531,1,2)&amp;MID(COMPRAS!D2531,1,2),IVA!W:W,0)),"SIN COD.")</f>
        <v>0</v>
      </c>
      <c r="CH2631">
        <f ca="1">IFERROR(INDIRECT("IVA!Y"&amp;MATCH(MID(COMPRAS!C2531,1,2)&amp;MID(COMPRAS!F2531,1,2)&amp;MID(COMPRAS!D2531,1,2),IVA!W:W,0)),"SIN COD.")</f>
        <v>0</v>
      </c>
    </row>
    <row r="2632" spans="1:86" x14ac:dyDescent="0.25">
      <c r="A2632"/>
      <c r="B2632"/>
      <c r="D2632"/>
      <c r="AL2632">
        <f t="shared" si="287"/>
        <v>0</v>
      </c>
      <c r="AQ2632">
        <f t="shared" si="288"/>
        <v>0</v>
      </c>
      <c r="AR2632" t="str">
        <f>IFERROR(IF(OR(AP2632=338,AP2632=340,AP2632=341,AP2632=342,AP2632="342A",AP2632="342B"),PorcenRet(AP2632,AT2632,AU2632),INDEX(PORCENTAJEBUSCAR,MATCH(AP2632,CódigoRET,0),4)*1),"")</f>
        <v/>
      </c>
      <c r="AS2632">
        <f t="shared" si="289"/>
        <v>0</v>
      </c>
      <c r="BF2632" t="str">
        <f>IFERROR(IF(OR(BD2632=338,BD2632=340,BD2632=341,BD2632=342,BD2632="342A",BD2632="342B"),PorcenRet(BD2632,BH2632,BI2632),INDEX(PORCENTAJEBUSCAR,MATCH(BD2632,CódigoRET,0),4)*1),"")</f>
        <v/>
      </c>
      <c r="BG2632">
        <f t="shared" si="290"/>
        <v>0</v>
      </c>
      <c r="BO2632">
        <f t="shared" si="291"/>
        <v>0</v>
      </c>
      <c r="CC2632">
        <f t="shared" si="292"/>
        <v>0</v>
      </c>
      <c r="CD2632">
        <f t="shared" si="293"/>
        <v>0</v>
      </c>
      <c r="CG2632">
        <f ca="1">IFERROR(INDIRECT("IVA!X"&amp;MATCH(MID(COMPRAS!C2532,1,2)&amp;MID(COMPRAS!F2532,1,2)&amp;MID(COMPRAS!D2532,1,2),IVA!W:W,0)),"SIN COD.")</f>
        <v>0</v>
      </c>
      <c r="CH2632">
        <f ca="1">IFERROR(INDIRECT("IVA!Y"&amp;MATCH(MID(COMPRAS!C2532,1,2)&amp;MID(COMPRAS!F2532,1,2)&amp;MID(COMPRAS!D2532,1,2),IVA!W:W,0)),"SIN COD.")</f>
        <v>0</v>
      </c>
    </row>
    <row r="2633" spans="1:86" x14ac:dyDescent="0.25">
      <c r="A2633"/>
      <c r="B2633"/>
      <c r="D2633"/>
      <c r="AL2633">
        <f t="shared" si="287"/>
        <v>0</v>
      </c>
      <c r="AQ2633">
        <f t="shared" si="288"/>
        <v>0</v>
      </c>
      <c r="AR2633" t="str">
        <f>IFERROR(IF(OR(AP2633=338,AP2633=340,AP2633=341,AP2633=342,AP2633="342A",AP2633="342B"),PorcenRet(AP2633,AT2633,AU2633),INDEX(PORCENTAJEBUSCAR,MATCH(AP2633,CódigoRET,0),4)*1),"")</f>
        <v/>
      </c>
      <c r="AS2633">
        <f t="shared" si="289"/>
        <v>0</v>
      </c>
      <c r="BF2633" t="str">
        <f>IFERROR(IF(OR(BD2633=338,BD2633=340,BD2633=341,BD2633=342,BD2633="342A",BD2633="342B"),PorcenRet(BD2633,BH2633,BI2633),INDEX(PORCENTAJEBUSCAR,MATCH(BD2633,CódigoRET,0),4)*1),"")</f>
        <v/>
      </c>
      <c r="BG2633">
        <f t="shared" si="290"/>
        <v>0</v>
      </c>
      <c r="BO2633">
        <f t="shared" si="291"/>
        <v>0</v>
      </c>
      <c r="CC2633">
        <f t="shared" si="292"/>
        <v>0</v>
      </c>
      <c r="CD2633">
        <f t="shared" si="293"/>
        <v>0</v>
      </c>
      <c r="CG2633">
        <f ca="1">IFERROR(INDIRECT("IVA!X"&amp;MATCH(MID(COMPRAS!C2533,1,2)&amp;MID(COMPRAS!F2533,1,2)&amp;MID(COMPRAS!D2533,1,2),IVA!W:W,0)),"SIN COD.")</f>
        <v>0</v>
      </c>
      <c r="CH2633">
        <f ca="1">IFERROR(INDIRECT("IVA!Y"&amp;MATCH(MID(COMPRAS!C2533,1,2)&amp;MID(COMPRAS!F2533,1,2)&amp;MID(COMPRAS!D2533,1,2),IVA!W:W,0)),"SIN COD.")</f>
        <v>0</v>
      </c>
    </row>
    <row r="2634" spans="1:86" x14ac:dyDescent="0.25">
      <c r="A2634"/>
      <c r="B2634"/>
      <c r="D2634"/>
      <c r="AL2634">
        <f t="shared" si="287"/>
        <v>0</v>
      </c>
      <c r="AQ2634">
        <f t="shared" si="288"/>
        <v>0</v>
      </c>
      <c r="AR2634" t="str">
        <f>IFERROR(IF(OR(AP2634=338,AP2634=340,AP2634=341,AP2634=342,AP2634="342A",AP2634="342B"),PorcenRet(AP2634,AT2634,AU2634),INDEX(PORCENTAJEBUSCAR,MATCH(AP2634,CódigoRET,0),4)*1),"")</f>
        <v/>
      </c>
      <c r="AS2634">
        <f t="shared" si="289"/>
        <v>0</v>
      </c>
      <c r="BF2634" t="str">
        <f>IFERROR(IF(OR(BD2634=338,BD2634=340,BD2634=341,BD2634=342,BD2634="342A",BD2634="342B"),PorcenRet(BD2634,BH2634,BI2634),INDEX(PORCENTAJEBUSCAR,MATCH(BD2634,CódigoRET,0),4)*1),"")</f>
        <v/>
      </c>
      <c r="BG2634">
        <f t="shared" si="290"/>
        <v>0</v>
      </c>
      <c r="BO2634">
        <f t="shared" si="291"/>
        <v>0</v>
      </c>
      <c r="CC2634">
        <f t="shared" si="292"/>
        <v>0</v>
      </c>
      <c r="CD2634">
        <f t="shared" si="293"/>
        <v>0</v>
      </c>
      <c r="CG2634">
        <f ca="1">IFERROR(INDIRECT("IVA!X"&amp;MATCH(MID(COMPRAS!C2534,1,2)&amp;MID(COMPRAS!F2534,1,2)&amp;MID(COMPRAS!D2534,1,2),IVA!W:W,0)),"SIN COD.")</f>
        <v>0</v>
      </c>
      <c r="CH2634">
        <f ca="1">IFERROR(INDIRECT("IVA!Y"&amp;MATCH(MID(COMPRAS!C2534,1,2)&amp;MID(COMPRAS!F2534,1,2)&amp;MID(COMPRAS!D2534,1,2),IVA!W:W,0)),"SIN COD.")</f>
        <v>0</v>
      </c>
    </row>
    <row r="2635" spans="1:86" x14ac:dyDescent="0.25">
      <c r="A2635"/>
      <c r="B2635"/>
      <c r="D2635"/>
      <c r="AL2635">
        <f t="shared" si="287"/>
        <v>0</v>
      </c>
      <c r="AQ2635">
        <f t="shared" si="288"/>
        <v>0</v>
      </c>
      <c r="AR2635" t="str">
        <f>IFERROR(IF(OR(AP2635=338,AP2635=340,AP2635=341,AP2635=342,AP2635="342A",AP2635="342B"),PorcenRet(AP2635,AT2635,AU2635),INDEX(PORCENTAJEBUSCAR,MATCH(AP2635,CódigoRET,0),4)*1),"")</f>
        <v/>
      </c>
      <c r="AS2635">
        <f t="shared" si="289"/>
        <v>0</v>
      </c>
      <c r="BF2635" t="str">
        <f>IFERROR(IF(OR(BD2635=338,BD2635=340,BD2635=341,BD2635=342,BD2635="342A",BD2635="342B"),PorcenRet(BD2635,BH2635,BI2635),INDEX(PORCENTAJEBUSCAR,MATCH(BD2635,CódigoRET,0),4)*1),"")</f>
        <v/>
      </c>
      <c r="BG2635">
        <f t="shared" si="290"/>
        <v>0</v>
      </c>
      <c r="BO2635">
        <f t="shared" si="291"/>
        <v>0</v>
      </c>
      <c r="CC2635">
        <f t="shared" si="292"/>
        <v>0</v>
      </c>
      <c r="CD2635">
        <f t="shared" si="293"/>
        <v>0</v>
      </c>
      <c r="CG2635">
        <f ca="1">IFERROR(INDIRECT("IVA!X"&amp;MATCH(MID(COMPRAS!C2535,1,2)&amp;MID(COMPRAS!F2535,1,2)&amp;MID(COMPRAS!D2535,1,2),IVA!W:W,0)),"SIN COD.")</f>
        <v>0</v>
      </c>
      <c r="CH2635">
        <f ca="1">IFERROR(INDIRECT("IVA!Y"&amp;MATCH(MID(COMPRAS!C2535,1,2)&amp;MID(COMPRAS!F2535,1,2)&amp;MID(COMPRAS!D2535,1,2),IVA!W:W,0)),"SIN COD.")</f>
        <v>0</v>
      </c>
    </row>
    <row r="2636" spans="1:86" x14ac:dyDescent="0.25">
      <c r="A2636"/>
      <c r="B2636"/>
      <c r="D2636"/>
      <c r="AL2636">
        <f t="shared" si="287"/>
        <v>0</v>
      </c>
      <c r="AQ2636">
        <f t="shared" si="288"/>
        <v>0</v>
      </c>
      <c r="AR2636" t="str">
        <f>IFERROR(IF(OR(AP2636=338,AP2636=340,AP2636=341,AP2636=342,AP2636="342A",AP2636="342B"),PorcenRet(AP2636,AT2636,AU2636),INDEX(PORCENTAJEBUSCAR,MATCH(AP2636,CódigoRET,0),4)*1),"")</f>
        <v/>
      </c>
      <c r="AS2636">
        <f t="shared" si="289"/>
        <v>0</v>
      </c>
      <c r="BF2636" t="str">
        <f>IFERROR(IF(OR(BD2636=338,BD2636=340,BD2636=341,BD2636=342,BD2636="342A",BD2636="342B"),PorcenRet(BD2636,BH2636,BI2636),INDEX(PORCENTAJEBUSCAR,MATCH(BD2636,CódigoRET,0),4)*1),"")</f>
        <v/>
      </c>
      <c r="BG2636">
        <f t="shared" si="290"/>
        <v>0</v>
      </c>
      <c r="BO2636">
        <f t="shared" si="291"/>
        <v>0</v>
      </c>
      <c r="CC2636">
        <f t="shared" si="292"/>
        <v>0</v>
      </c>
      <c r="CD2636">
        <f t="shared" si="293"/>
        <v>0</v>
      </c>
      <c r="CG2636">
        <f ca="1">IFERROR(INDIRECT("IVA!X"&amp;MATCH(MID(COMPRAS!C2536,1,2)&amp;MID(COMPRAS!F2536,1,2)&amp;MID(COMPRAS!D2536,1,2),IVA!W:W,0)),"SIN COD.")</f>
        <v>0</v>
      </c>
      <c r="CH2636">
        <f ca="1">IFERROR(INDIRECT("IVA!Y"&amp;MATCH(MID(COMPRAS!C2536,1,2)&amp;MID(COMPRAS!F2536,1,2)&amp;MID(COMPRAS!D2536,1,2),IVA!W:W,0)),"SIN COD.")</f>
        <v>0</v>
      </c>
    </row>
    <row r="2637" spans="1:86" x14ac:dyDescent="0.25">
      <c r="A2637"/>
      <c r="B2637"/>
      <c r="D2637"/>
      <c r="AL2637">
        <f t="shared" si="287"/>
        <v>0</v>
      </c>
      <c r="AQ2637">
        <f t="shared" si="288"/>
        <v>0</v>
      </c>
      <c r="AR2637" t="str">
        <f>IFERROR(IF(OR(AP2637=338,AP2637=340,AP2637=341,AP2637=342,AP2637="342A",AP2637="342B"),PorcenRet(AP2637,AT2637,AU2637),INDEX(PORCENTAJEBUSCAR,MATCH(AP2637,CódigoRET,0),4)*1),"")</f>
        <v/>
      </c>
      <c r="AS2637">
        <f t="shared" si="289"/>
        <v>0</v>
      </c>
      <c r="BF2637" t="str">
        <f>IFERROR(IF(OR(BD2637=338,BD2637=340,BD2637=341,BD2637=342,BD2637="342A",BD2637="342B"),PorcenRet(BD2637,BH2637,BI2637),INDEX(PORCENTAJEBUSCAR,MATCH(BD2637,CódigoRET,0),4)*1),"")</f>
        <v/>
      </c>
      <c r="BG2637">
        <f t="shared" si="290"/>
        <v>0</v>
      </c>
      <c r="BO2637">
        <f t="shared" si="291"/>
        <v>0</v>
      </c>
      <c r="CC2637">
        <f t="shared" si="292"/>
        <v>0</v>
      </c>
      <c r="CD2637">
        <f t="shared" si="293"/>
        <v>0</v>
      </c>
      <c r="CG2637">
        <f ca="1">IFERROR(INDIRECT("IVA!X"&amp;MATCH(MID(COMPRAS!C2537,1,2)&amp;MID(COMPRAS!F2537,1,2)&amp;MID(COMPRAS!D2537,1,2),IVA!W:W,0)),"SIN COD.")</f>
        <v>0</v>
      </c>
      <c r="CH2637">
        <f ca="1">IFERROR(INDIRECT("IVA!Y"&amp;MATCH(MID(COMPRAS!C2537,1,2)&amp;MID(COMPRAS!F2537,1,2)&amp;MID(COMPRAS!D2537,1,2),IVA!W:W,0)),"SIN COD.")</f>
        <v>0</v>
      </c>
    </row>
    <row r="2638" spans="1:86" x14ac:dyDescent="0.25">
      <c r="A2638"/>
      <c r="B2638"/>
      <c r="D2638"/>
      <c r="AL2638">
        <f t="shared" si="287"/>
        <v>0</v>
      </c>
      <c r="AQ2638">
        <f t="shared" si="288"/>
        <v>0</v>
      </c>
      <c r="AR2638" t="str">
        <f>IFERROR(IF(OR(AP2638=338,AP2638=340,AP2638=341,AP2638=342,AP2638="342A",AP2638="342B"),PorcenRet(AP2638,AT2638,AU2638),INDEX(PORCENTAJEBUSCAR,MATCH(AP2638,CódigoRET,0),4)*1),"")</f>
        <v/>
      </c>
      <c r="AS2638">
        <f t="shared" si="289"/>
        <v>0</v>
      </c>
      <c r="BF2638" t="str">
        <f>IFERROR(IF(OR(BD2638=338,BD2638=340,BD2638=341,BD2638=342,BD2638="342A",BD2638="342B"),PorcenRet(BD2638,BH2638,BI2638),INDEX(PORCENTAJEBUSCAR,MATCH(BD2638,CódigoRET,0),4)*1),"")</f>
        <v/>
      </c>
      <c r="BG2638">
        <f t="shared" si="290"/>
        <v>0</v>
      </c>
      <c r="BO2638">
        <f t="shared" si="291"/>
        <v>0</v>
      </c>
      <c r="CC2638">
        <f t="shared" si="292"/>
        <v>0</v>
      </c>
      <c r="CD2638">
        <f t="shared" si="293"/>
        <v>0</v>
      </c>
      <c r="CG2638">
        <f ca="1">IFERROR(INDIRECT("IVA!X"&amp;MATCH(MID(COMPRAS!C2538,1,2)&amp;MID(COMPRAS!F2538,1,2)&amp;MID(COMPRAS!D2538,1,2),IVA!W:W,0)),"SIN COD.")</f>
        <v>0</v>
      </c>
      <c r="CH2638">
        <f ca="1">IFERROR(INDIRECT("IVA!Y"&amp;MATCH(MID(COMPRAS!C2538,1,2)&amp;MID(COMPRAS!F2538,1,2)&amp;MID(COMPRAS!D2538,1,2),IVA!W:W,0)),"SIN COD.")</f>
        <v>0</v>
      </c>
    </row>
    <row r="2639" spans="1:86" x14ac:dyDescent="0.25">
      <c r="A2639"/>
      <c r="B2639"/>
      <c r="D2639"/>
      <c r="AL2639">
        <f t="shared" si="287"/>
        <v>0</v>
      </c>
      <c r="AQ2639">
        <f t="shared" si="288"/>
        <v>0</v>
      </c>
      <c r="AR2639" t="str">
        <f>IFERROR(IF(OR(AP2639=338,AP2639=340,AP2639=341,AP2639=342,AP2639="342A",AP2639="342B"),PorcenRet(AP2639,AT2639,AU2639),INDEX(PORCENTAJEBUSCAR,MATCH(AP2639,CódigoRET,0),4)*1),"")</f>
        <v/>
      </c>
      <c r="AS2639">
        <f t="shared" si="289"/>
        <v>0</v>
      </c>
      <c r="BF2639" t="str">
        <f>IFERROR(IF(OR(BD2639=338,BD2639=340,BD2639=341,BD2639=342,BD2639="342A",BD2639="342B"),PorcenRet(BD2639,BH2639,BI2639),INDEX(PORCENTAJEBUSCAR,MATCH(BD2639,CódigoRET,0),4)*1),"")</f>
        <v/>
      </c>
      <c r="BG2639">
        <f t="shared" si="290"/>
        <v>0</v>
      </c>
      <c r="BO2639">
        <f t="shared" si="291"/>
        <v>0</v>
      </c>
      <c r="CC2639">
        <f t="shared" si="292"/>
        <v>0</v>
      </c>
      <c r="CD2639">
        <f t="shared" si="293"/>
        <v>0</v>
      </c>
      <c r="CG2639">
        <f ca="1">IFERROR(INDIRECT("IVA!X"&amp;MATCH(MID(COMPRAS!C2539,1,2)&amp;MID(COMPRAS!F2539,1,2)&amp;MID(COMPRAS!D2539,1,2),IVA!W:W,0)),"SIN COD.")</f>
        <v>0</v>
      </c>
      <c r="CH2639">
        <f ca="1">IFERROR(INDIRECT("IVA!Y"&amp;MATCH(MID(COMPRAS!C2539,1,2)&amp;MID(COMPRAS!F2539,1,2)&amp;MID(COMPRAS!D2539,1,2),IVA!W:W,0)),"SIN COD.")</f>
        <v>0</v>
      </c>
    </row>
    <row r="2640" spans="1:86" x14ac:dyDescent="0.25">
      <c r="A2640"/>
      <c r="B2640"/>
      <c r="D2640"/>
      <c r="AL2640">
        <f t="shared" si="287"/>
        <v>0</v>
      </c>
      <c r="AQ2640">
        <f t="shared" si="288"/>
        <v>0</v>
      </c>
      <c r="AR2640" t="str">
        <f>IFERROR(IF(OR(AP2640=338,AP2640=340,AP2640=341,AP2640=342,AP2640="342A",AP2640="342B"),PorcenRet(AP2640,AT2640,AU2640),INDEX(PORCENTAJEBUSCAR,MATCH(AP2640,CódigoRET,0),4)*1),"")</f>
        <v/>
      </c>
      <c r="AS2640">
        <f t="shared" si="289"/>
        <v>0</v>
      </c>
      <c r="BF2640" t="str">
        <f>IFERROR(IF(OR(BD2640=338,BD2640=340,BD2640=341,BD2640=342,BD2640="342A",BD2640="342B"),PorcenRet(BD2640,BH2640,BI2640),INDEX(PORCENTAJEBUSCAR,MATCH(BD2640,CódigoRET,0),4)*1),"")</f>
        <v/>
      </c>
      <c r="BG2640">
        <f t="shared" si="290"/>
        <v>0</v>
      </c>
      <c r="BO2640">
        <f t="shared" si="291"/>
        <v>0</v>
      </c>
      <c r="CC2640">
        <f t="shared" si="292"/>
        <v>0</v>
      </c>
      <c r="CD2640">
        <f t="shared" si="293"/>
        <v>0</v>
      </c>
      <c r="CG2640">
        <f ca="1">IFERROR(INDIRECT("IVA!X"&amp;MATCH(MID(COMPRAS!C2540,1,2)&amp;MID(COMPRAS!F2540,1,2)&amp;MID(COMPRAS!D2540,1,2),IVA!W:W,0)),"SIN COD.")</f>
        <v>0</v>
      </c>
      <c r="CH2640">
        <f ca="1">IFERROR(INDIRECT("IVA!Y"&amp;MATCH(MID(COMPRAS!C2540,1,2)&amp;MID(COMPRAS!F2540,1,2)&amp;MID(COMPRAS!D2540,1,2),IVA!W:W,0)),"SIN COD.")</f>
        <v>0</v>
      </c>
    </row>
    <row r="2641" spans="1:86" x14ac:dyDescent="0.25">
      <c r="A2641"/>
      <c r="B2641"/>
      <c r="D2641"/>
      <c r="AL2641">
        <f t="shared" si="287"/>
        <v>0</v>
      </c>
      <c r="AQ2641">
        <f t="shared" si="288"/>
        <v>0</v>
      </c>
      <c r="AR2641" t="str">
        <f>IFERROR(IF(OR(AP2641=338,AP2641=340,AP2641=341,AP2641=342,AP2641="342A",AP2641="342B"),PorcenRet(AP2641,AT2641,AU2641),INDEX(PORCENTAJEBUSCAR,MATCH(AP2641,CódigoRET,0),4)*1),"")</f>
        <v/>
      </c>
      <c r="AS2641">
        <f t="shared" si="289"/>
        <v>0</v>
      </c>
      <c r="BF2641" t="str">
        <f>IFERROR(IF(OR(BD2641=338,BD2641=340,BD2641=341,BD2641=342,BD2641="342A",BD2641="342B"),PorcenRet(BD2641,BH2641,BI2641),INDEX(PORCENTAJEBUSCAR,MATCH(BD2641,CódigoRET,0),4)*1),"")</f>
        <v/>
      </c>
      <c r="BG2641">
        <f t="shared" si="290"/>
        <v>0</v>
      </c>
      <c r="BO2641">
        <f t="shared" si="291"/>
        <v>0</v>
      </c>
      <c r="CC2641">
        <f t="shared" si="292"/>
        <v>0</v>
      </c>
      <c r="CD2641">
        <f t="shared" si="293"/>
        <v>0</v>
      </c>
      <c r="CG2641">
        <f ca="1">IFERROR(INDIRECT("IVA!X"&amp;MATCH(MID(COMPRAS!C2541,1,2)&amp;MID(COMPRAS!F2541,1,2)&amp;MID(COMPRAS!D2541,1,2),IVA!W:W,0)),"SIN COD.")</f>
        <v>0</v>
      </c>
      <c r="CH2641">
        <f ca="1">IFERROR(INDIRECT("IVA!Y"&amp;MATCH(MID(COMPRAS!C2541,1,2)&amp;MID(COMPRAS!F2541,1,2)&amp;MID(COMPRAS!D2541,1,2),IVA!W:W,0)),"SIN COD.")</f>
        <v>0</v>
      </c>
    </row>
    <row r="2642" spans="1:86" x14ac:dyDescent="0.25">
      <c r="A2642"/>
      <c r="B2642"/>
      <c r="D2642"/>
      <c r="AL2642">
        <f t="shared" si="287"/>
        <v>0</v>
      </c>
      <c r="AQ2642">
        <f t="shared" si="288"/>
        <v>0</v>
      </c>
      <c r="AR2642" t="str">
        <f>IFERROR(IF(OR(AP2642=338,AP2642=340,AP2642=341,AP2642=342,AP2642="342A",AP2642="342B"),PorcenRet(AP2642,AT2642,AU2642),INDEX(PORCENTAJEBUSCAR,MATCH(AP2642,CódigoRET,0),4)*1),"")</f>
        <v/>
      </c>
      <c r="AS2642">
        <f t="shared" si="289"/>
        <v>0</v>
      </c>
      <c r="BF2642" t="str">
        <f>IFERROR(IF(OR(BD2642=338,BD2642=340,BD2642=341,BD2642=342,BD2642="342A",BD2642="342B"),PorcenRet(BD2642,BH2642,BI2642),INDEX(PORCENTAJEBUSCAR,MATCH(BD2642,CódigoRET,0),4)*1),"")</f>
        <v/>
      </c>
      <c r="BG2642">
        <f t="shared" si="290"/>
        <v>0</v>
      </c>
      <c r="BO2642">
        <f t="shared" si="291"/>
        <v>0</v>
      </c>
      <c r="CC2642">
        <f t="shared" si="292"/>
        <v>0</v>
      </c>
      <c r="CD2642">
        <f t="shared" si="293"/>
        <v>0</v>
      </c>
      <c r="CG2642">
        <f ca="1">IFERROR(INDIRECT("IVA!X"&amp;MATCH(MID(COMPRAS!C2542,1,2)&amp;MID(COMPRAS!F2542,1,2)&amp;MID(COMPRAS!D2542,1,2),IVA!W:W,0)),"SIN COD.")</f>
        <v>0</v>
      </c>
      <c r="CH2642">
        <f ca="1">IFERROR(INDIRECT("IVA!Y"&amp;MATCH(MID(COMPRAS!C2542,1,2)&amp;MID(COMPRAS!F2542,1,2)&amp;MID(COMPRAS!D2542,1,2),IVA!W:W,0)),"SIN COD.")</f>
        <v>0</v>
      </c>
    </row>
    <row r="2643" spans="1:86" x14ac:dyDescent="0.25">
      <c r="A2643"/>
      <c r="B2643"/>
      <c r="D2643"/>
      <c r="AL2643">
        <f t="shared" si="287"/>
        <v>0</v>
      </c>
      <c r="AQ2643">
        <f t="shared" si="288"/>
        <v>0</v>
      </c>
      <c r="AR2643" t="str">
        <f>IFERROR(IF(OR(AP2643=338,AP2643=340,AP2643=341,AP2643=342,AP2643="342A",AP2643="342B"),PorcenRet(AP2643,AT2643,AU2643),INDEX(PORCENTAJEBUSCAR,MATCH(AP2643,CódigoRET,0),4)*1),"")</f>
        <v/>
      </c>
      <c r="AS2643">
        <f t="shared" si="289"/>
        <v>0</v>
      </c>
      <c r="BF2643" t="str">
        <f>IFERROR(IF(OR(BD2643=338,BD2643=340,BD2643=341,BD2643=342,BD2643="342A",BD2643="342B"),PorcenRet(BD2643,BH2643,BI2643),INDEX(PORCENTAJEBUSCAR,MATCH(BD2643,CódigoRET,0),4)*1),"")</f>
        <v/>
      </c>
      <c r="BG2643">
        <f t="shared" si="290"/>
        <v>0</v>
      </c>
      <c r="BO2643">
        <f t="shared" si="291"/>
        <v>0</v>
      </c>
      <c r="CC2643">
        <f t="shared" si="292"/>
        <v>0</v>
      </c>
      <c r="CD2643">
        <f t="shared" si="293"/>
        <v>0</v>
      </c>
      <c r="CG2643">
        <f ca="1">IFERROR(INDIRECT("IVA!X"&amp;MATCH(MID(COMPRAS!C2543,1,2)&amp;MID(COMPRAS!F2543,1,2)&amp;MID(COMPRAS!D2543,1,2),IVA!W:W,0)),"SIN COD.")</f>
        <v>0</v>
      </c>
      <c r="CH2643">
        <f ca="1">IFERROR(INDIRECT("IVA!Y"&amp;MATCH(MID(COMPRAS!C2543,1,2)&amp;MID(COMPRAS!F2543,1,2)&amp;MID(COMPRAS!D2543,1,2),IVA!W:W,0)),"SIN COD.")</f>
        <v>0</v>
      </c>
    </row>
    <row r="2644" spans="1:86" x14ac:dyDescent="0.25">
      <c r="A2644"/>
      <c r="B2644"/>
      <c r="D2644"/>
      <c r="AL2644">
        <f t="shared" si="287"/>
        <v>0</v>
      </c>
      <c r="AQ2644">
        <f t="shared" si="288"/>
        <v>0</v>
      </c>
      <c r="AR2644" t="str">
        <f>IFERROR(IF(OR(AP2644=338,AP2644=340,AP2644=341,AP2644=342,AP2644="342A",AP2644="342B"),PorcenRet(AP2644,AT2644,AU2644),INDEX(PORCENTAJEBUSCAR,MATCH(AP2644,CódigoRET,0),4)*1),"")</f>
        <v/>
      </c>
      <c r="AS2644">
        <f t="shared" si="289"/>
        <v>0</v>
      </c>
      <c r="BF2644" t="str">
        <f>IFERROR(IF(OR(BD2644=338,BD2644=340,BD2644=341,BD2644=342,BD2644="342A",BD2644="342B"),PorcenRet(BD2644,BH2644,BI2644),INDEX(PORCENTAJEBUSCAR,MATCH(BD2644,CódigoRET,0),4)*1),"")</f>
        <v/>
      </c>
      <c r="BG2644">
        <f t="shared" si="290"/>
        <v>0</v>
      </c>
      <c r="BO2644">
        <f t="shared" si="291"/>
        <v>0</v>
      </c>
      <c r="CC2644">
        <f t="shared" si="292"/>
        <v>0</v>
      </c>
      <c r="CD2644">
        <f t="shared" si="293"/>
        <v>0</v>
      </c>
      <c r="CG2644">
        <f ca="1">IFERROR(INDIRECT("IVA!X"&amp;MATCH(MID(COMPRAS!C2544,1,2)&amp;MID(COMPRAS!F2544,1,2)&amp;MID(COMPRAS!D2544,1,2),IVA!W:W,0)),"SIN COD.")</f>
        <v>0</v>
      </c>
      <c r="CH2644">
        <f ca="1">IFERROR(INDIRECT("IVA!Y"&amp;MATCH(MID(COMPRAS!C2544,1,2)&amp;MID(COMPRAS!F2544,1,2)&amp;MID(COMPRAS!D2544,1,2),IVA!W:W,0)),"SIN COD.")</f>
        <v>0</v>
      </c>
    </row>
    <row r="2645" spans="1:86" x14ac:dyDescent="0.25">
      <c r="A2645"/>
      <c r="B2645"/>
      <c r="D2645"/>
      <c r="AL2645">
        <f t="shared" si="287"/>
        <v>0</v>
      </c>
      <c r="AQ2645">
        <f t="shared" si="288"/>
        <v>0</v>
      </c>
      <c r="AR2645" t="str">
        <f>IFERROR(IF(OR(AP2645=338,AP2645=340,AP2645=341,AP2645=342,AP2645="342A",AP2645="342B"),PorcenRet(AP2645,AT2645,AU2645),INDEX(PORCENTAJEBUSCAR,MATCH(AP2645,CódigoRET,0),4)*1),"")</f>
        <v/>
      </c>
      <c r="AS2645">
        <f t="shared" si="289"/>
        <v>0</v>
      </c>
      <c r="BF2645" t="str">
        <f>IFERROR(IF(OR(BD2645=338,BD2645=340,BD2645=341,BD2645=342,BD2645="342A",BD2645="342B"),PorcenRet(BD2645,BH2645,BI2645),INDEX(PORCENTAJEBUSCAR,MATCH(BD2645,CódigoRET,0),4)*1),"")</f>
        <v/>
      </c>
      <c r="BG2645">
        <f t="shared" si="290"/>
        <v>0</v>
      </c>
      <c r="BO2645">
        <f t="shared" si="291"/>
        <v>0</v>
      </c>
      <c r="CC2645">
        <f t="shared" si="292"/>
        <v>0</v>
      </c>
      <c r="CD2645">
        <f t="shared" si="293"/>
        <v>0</v>
      </c>
      <c r="CG2645">
        <f ca="1">IFERROR(INDIRECT("IVA!X"&amp;MATCH(MID(COMPRAS!C2545,1,2)&amp;MID(COMPRAS!F2545,1,2)&amp;MID(COMPRAS!D2545,1,2),IVA!W:W,0)),"SIN COD.")</f>
        <v>0</v>
      </c>
      <c r="CH2645">
        <f ca="1">IFERROR(INDIRECT("IVA!Y"&amp;MATCH(MID(COMPRAS!C2545,1,2)&amp;MID(COMPRAS!F2545,1,2)&amp;MID(COMPRAS!D2545,1,2),IVA!W:W,0)),"SIN COD.")</f>
        <v>0</v>
      </c>
    </row>
    <row r="2646" spans="1:86" x14ac:dyDescent="0.25">
      <c r="A2646"/>
      <c r="B2646"/>
      <c r="D2646"/>
      <c r="AL2646">
        <f t="shared" si="287"/>
        <v>0</v>
      </c>
      <c r="AQ2646">
        <f t="shared" si="288"/>
        <v>0</v>
      </c>
      <c r="AR2646" t="str">
        <f>IFERROR(IF(OR(AP2646=338,AP2646=340,AP2646=341,AP2646=342,AP2646="342A",AP2646="342B"),PorcenRet(AP2646,AT2646,AU2646),INDEX(PORCENTAJEBUSCAR,MATCH(AP2646,CódigoRET,0),4)*1),"")</f>
        <v/>
      </c>
      <c r="AS2646">
        <f t="shared" si="289"/>
        <v>0</v>
      </c>
      <c r="BF2646" t="str">
        <f>IFERROR(IF(OR(BD2646=338,BD2646=340,BD2646=341,BD2646=342,BD2646="342A",BD2646="342B"),PorcenRet(BD2646,BH2646,BI2646),INDEX(PORCENTAJEBUSCAR,MATCH(BD2646,CódigoRET,0),4)*1),"")</f>
        <v/>
      </c>
      <c r="BG2646">
        <f t="shared" si="290"/>
        <v>0</v>
      </c>
      <c r="BO2646">
        <f t="shared" si="291"/>
        <v>0</v>
      </c>
      <c r="CC2646">
        <f t="shared" si="292"/>
        <v>0</v>
      </c>
      <c r="CD2646">
        <f t="shared" si="293"/>
        <v>0</v>
      </c>
      <c r="CG2646">
        <f ca="1">IFERROR(INDIRECT("IVA!X"&amp;MATCH(MID(COMPRAS!C2546,1,2)&amp;MID(COMPRAS!F2546,1,2)&amp;MID(COMPRAS!D2546,1,2),IVA!W:W,0)),"SIN COD.")</f>
        <v>0</v>
      </c>
      <c r="CH2646">
        <f ca="1">IFERROR(INDIRECT("IVA!Y"&amp;MATCH(MID(COMPRAS!C2546,1,2)&amp;MID(COMPRAS!F2546,1,2)&amp;MID(COMPRAS!D2546,1,2),IVA!W:W,0)),"SIN COD.")</f>
        <v>0</v>
      </c>
    </row>
    <row r="2647" spans="1:86" x14ac:dyDescent="0.25">
      <c r="A2647"/>
      <c r="B2647"/>
      <c r="D2647"/>
      <c r="AL2647">
        <f t="shared" si="287"/>
        <v>0</v>
      </c>
      <c r="AQ2647">
        <f t="shared" si="288"/>
        <v>0</v>
      </c>
      <c r="AR2647" t="str">
        <f>IFERROR(IF(OR(AP2647=338,AP2647=340,AP2647=341,AP2647=342,AP2647="342A",AP2647="342B"),PorcenRet(AP2647,AT2647,AU2647),INDEX(PORCENTAJEBUSCAR,MATCH(AP2647,CódigoRET,0),4)*1),"")</f>
        <v/>
      </c>
      <c r="AS2647">
        <f t="shared" si="289"/>
        <v>0</v>
      </c>
      <c r="BF2647" t="str">
        <f>IFERROR(IF(OR(BD2647=338,BD2647=340,BD2647=341,BD2647=342,BD2647="342A",BD2647="342B"),PorcenRet(BD2647,BH2647,BI2647),INDEX(PORCENTAJEBUSCAR,MATCH(BD2647,CódigoRET,0),4)*1),"")</f>
        <v/>
      </c>
      <c r="BG2647">
        <f t="shared" si="290"/>
        <v>0</v>
      </c>
      <c r="BO2647">
        <f t="shared" si="291"/>
        <v>0</v>
      </c>
      <c r="CC2647">
        <f t="shared" si="292"/>
        <v>0</v>
      </c>
      <c r="CD2647">
        <f t="shared" si="293"/>
        <v>0</v>
      </c>
      <c r="CG2647">
        <f ca="1">IFERROR(INDIRECT("IVA!X"&amp;MATCH(MID(COMPRAS!C2547,1,2)&amp;MID(COMPRAS!F2547,1,2)&amp;MID(COMPRAS!D2547,1,2),IVA!W:W,0)),"SIN COD.")</f>
        <v>0</v>
      </c>
      <c r="CH2647">
        <f ca="1">IFERROR(INDIRECT("IVA!Y"&amp;MATCH(MID(COMPRAS!C2547,1,2)&amp;MID(COMPRAS!F2547,1,2)&amp;MID(COMPRAS!D2547,1,2),IVA!W:W,0)),"SIN COD.")</f>
        <v>0</v>
      </c>
    </row>
    <row r="2648" spans="1:86" x14ac:dyDescent="0.25">
      <c r="A2648"/>
      <c r="B2648"/>
      <c r="D2648"/>
      <c r="AL2648">
        <f t="shared" si="287"/>
        <v>0</v>
      </c>
      <c r="AQ2648">
        <f t="shared" si="288"/>
        <v>0</v>
      </c>
      <c r="AR2648" t="str">
        <f>IFERROR(IF(OR(AP2648=338,AP2648=340,AP2648=341,AP2648=342,AP2648="342A",AP2648="342B"),PorcenRet(AP2648,AT2648,AU2648),INDEX(PORCENTAJEBUSCAR,MATCH(AP2648,CódigoRET,0),4)*1),"")</f>
        <v/>
      </c>
      <c r="AS2648">
        <f t="shared" si="289"/>
        <v>0</v>
      </c>
      <c r="BF2648" t="str">
        <f>IFERROR(IF(OR(BD2648=338,BD2648=340,BD2648=341,BD2648=342,BD2648="342A",BD2648="342B"),PorcenRet(BD2648,BH2648,BI2648),INDEX(PORCENTAJEBUSCAR,MATCH(BD2648,CódigoRET,0),4)*1),"")</f>
        <v/>
      </c>
      <c r="BG2648">
        <f t="shared" si="290"/>
        <v>0</v>
      </c>
      <c r="BO2648">
        <f t="shared" si="291"/>
        <v>0</v>
      </c>
      <c r="CC2648">
        <f t="shared" si="292"/>
        <v>0</v>
      </c>
      <c r="CD2648">
        <f t="shared" si="293"/>
        <v>0</v>
      </c>
      <c r="CG2648">
        <f ca="1">IFERROR(INDIRECT("IVA!X"&amp;MATCH(MID(COMPRAS!C2548,1,2)&amp;MID(COMPRAS!F2548,1,2)&amp;MID(COMPRAS!D2548,1,2),IVA!W:W,0)),"SIN COD.")</f>
        <v>0</v>
      </c>
      <c r="CH2648">
        <f ca="1">IFERROR(INDIRECT("IVA!Y"&amp;MATCH(MID(COMPRAS!C2548,1,2)&amp;MID(COMPRAS!F2548,1,2)&amp;MID(COMPRAS!D2548,1,2),IVA!W:W,0)),"SIN COD.")</f>
        <v>0</v>
      </c>
    </row>
    <row r="2649" spans="1:86" x14ac:dyDescent="0.25">
      <c r="A2649"/>
      <c r="B2649"/>
      <c r="D2649"/>
      <c r="AL2649">
        <f t="shared" si="287"/>
        <v>0</v>
      </c>
      <c r="AQ2649">
        <f t="shared" si="288"/>
        <v>0</v>
      </c>
      <c r="AR2649" t="str">
        <f>IFERROR(IF(OR(AP2649=338,AP2649=340,AP2649=341,AP2649=342,AP2649="342A",AP2649="342B"),PorcenRet(AP2649,AT2649,AU2649),INDEX(PORCENTAJEBUSCAR,MATCH(AP2649,CódigoRET,0),4)*1),"")</f>
        <v/>
      </c>
      <c r="AS2649">
        <f t="shared" si="289"/>
        <v>0</v>
      </c>
      <c r="BF2649" t="str">
        <f>IFERROR(IF(OR(BD2649=338,BD2649=340,BD2649=341,BD2649=342,BD2649="342A",BD2649="342B"),PorcenRet(BD2649,BH2649,BI2649),INDEX(PORCENTAJEBUSCAR,MATCH(BD2649,CódigoRET,0),4)*1),"")</f>
        <v/>
      </c>
      <c r="BG2649">
        <f t="shared" si="290"/>
        <v>0</v>
      </c>
      <c r="BO2649">
        <f t="shared" si="291"/>
        <v>0</v>
      </c>
      <c r="CC2649">
        <f t="shared" si="292"/>
        <v>0</v>
      </c>
      <c r="CD2649">
        <f t="shared" si="293"/>
        <v>0</v>
      </c>
      <c r="CG2649">
        <f ca="1">IFERROR(INDIRECT("IVA!X"&amp;MATCH(MID(COMPRAS!C2549,1,2)&amp;MID(COMPRAS!F2549,1,2)&amp;MID(COMPRAS!D2549,1,2),IVA!W:W,0)),"SIN COD.")</f>
        <v>0</v>
      </c>
      <c r="CH2649">
        <f ca="1">IFERROR(INDIRECT("IVA!Y"&amp;MATCH(MID(COMPRAS!C2549,1,2)&amp;MID(COMPRAS!F2549,1,2)&amp;MID(COMPRAS!D2549,1,2),IVA!W:W,0)),"SIN COD.")</f>
        <v>0</v>
      </c>
    </row>
    <row r="2650" spans="1:86" x14ac:dyDescent="0.25">
      <c r="A2650"/>
      <c r="B2650"/>
      <c r="D2650"/>
      <c r="AL2650">
        <f t="shared" si="287"/>
        <v>0</v>
      </c>
      <c r="AQ2650">
        <f t="shared" si="288"/>
        <v>0</v>
      </c>
      <c r="AR2650" t="str">
        <f>IFERROR(IF(OR(AP2650=338,AP2650=340,AP2650=341,AP2650=342,AP2650="342A",AP2650="342B"),PorcenRet(AP2650,AT2650,AU2650),INDEX(PORCENTAJEBUSCAR,MATCH(AP2650,CódigoRET,0),4)*1),"")</f>
        <v/>
      </c>
      <c r="AS2650">
        <f t="shared" si="289"/>
        <v>0</v>
      </c>
      <c r="BF2650" t="str">
        <f>IFERROR(IF(OR(BD2650=338,BD2650=340,BD2650=341,BD2650=342,BD2650="342A",BD2650="342B"),PorcenRet(BD2650,BH2650,BI2650),INDEX(PORCENTAJEBUSCAR,MATCH(BD2650,CódigoRET,0),4)*1),"")</f>
        <v/>
      </c>
      <c r="BG2650">
        <f t="shared" si="290"/>
        <v>0</v>
      </c>
      <c r="BO2650">
        <f t="shared" si="291"/>
        <v>0</v>
      </c>
      <c r="CC2650">
        <f t="shared" si="292"/>
        <v>0</v>
      </c>
      <c r="CD2650">
        <f t="shared" si="293"/>
        <v>0</v>
      </c>
      <c r="CG2650">
        <f ca="1">IFERROR(INDIRECT("IVA!X"&amp;MATCH(MID(COMPRAS!C2550,1,2)&amp;MID(COMPRAS!F2550,1,2)&amp;MID(COMPRAS!D2550,1,2),IVA!W:W,0)),"SIN COD.")</f>
        <v>0</v>
      </c>
      <c r="CH2650">
        <f ca="1">IFERROR(INDIRECT("IVA!Y"&amp;MATCH(MID(COMPRAS!C2550,1,2)&amp;MID(COMPRAS!F2550,1,2)&amp;MID(COMPRAS!D2550,1,2),IVA!W:W,0)),"SIN COD.")</f>
        <v>0</v>
      </c>
    </row>
    <row r="2651" spans="1:86" x14ac:dyDescent="0.25">
      <c r="A2651"/>
      <c r="B2651"/>
      <c r="D2651"/>
      <c r="AL2651">
        <f t="shared" si="287"/>
        <v>0</v>
      </c>
      <c r="AQ2651">
        <f t="shared" si="288"/>
        <v>0</v>
      </c>
      <c r="AR2651" t="str">
        <f>IFERROR(IF(OR(AP2651=338,AP2651=340,AP2651=341,AP2651=342,AP2651="342A",AP2651="342B"),PorcenRet(AP2651,AT2651,AU2651),INDEX(PORCENTAJEBUSCAR,MATCH(AP2651,CódigoRET,0),4)*1),"")</f>
        <v/>
      </c>
      <c r="AS2651">
        <f t="shared" si="289"/>
        <v>0</v>
      </c>
      <c r="BF2651" t="str">
        <f>IFERROR(IF(OR(BD2651=338,BD2651=340,BD2651=341,BD2651=342,BD2651="342A",BD2651="342B"),PorcenRet(BD2651,BH2651,BI2651),INDEX(PORCENTAJEBUSCAR,MATCH(BD2651,CódigoRET,0),4)*1),"")</f>
        <v/>
      </c>
      <c r="BG2651">
        <f t="shared" si="290"/>
        <v>0</v>
      </c>
      <c r="BO2651">
        <f t="shared" si="291"/>
        <v>0</v>
      </c>
      <c r="CC2651">
        <f t="shared" si="292"/>
        <v>0</v>
      </c>
      <c r="CD2651">
        <f t="shared" si="293"/>
        <v>0</v>
      </c>
      <c r="CG2651">
        <f ca="1">IFERROR(INDIRECT("IVA!X"&amp;MATCH(MID(COMPRAS!C2551,1,2)&amp;MID(COMPRAS!F2551,1,2)&amp;MID(COMPRAS!D2551,1,2),IVA!W:W,0)),"SIN COD.")</f>
        <v>0</v>
      </c>
      <c r="CH2651">
        <f ca="1">IFERROR(INDIRECT("IVA!Y"&amp;MATCH(MID(COMPRAS!C2551,1,2)&amp;MID(COMPRAS!F2551,1,2)&amp;MID(COMPRAS!D2551,1,2),IVA!W:W,0)),"SIN COD.")</f>
        <v>0</v>
      </c>
    </row>
    <row r="2652" spans="1:86" x14ac:dyDescent="0.25">
      <c r="A2652"/>
      <c r="B2652"/>
      <c r="D2652"/>
      <c r="AL2652">
        <f t="shared" si="287"/>
        <v>0</v>
      </c>
      <c r="AQ2652">
        <f t="shared" si="288"/>
        <v>0</v>
      </c>
      <c r="AR2652" t="str">
        <f>IFERROR(IF(OR(AP2652=338,AP2652=340,AP2652=341,AP2652=342,AP2652="342A",AP2652="342B"),PorcenRet(AP2652,AT2652,AU2652),INDEX(PORCENTAJEBUSCAR,MATCH(AP2652,CódigoRET,0),4)*1),"")</f>
        <v/>
      </c>
      <c r="AS2652">
        <f t="shared" si="289"/>
        <v>0</v>
      </c>
      <c r="BF2652" t="str">
        <f>IFERROR(IF(OR(BD2652=338,BD2652=340,BD2652=341,BD2652=342,BD2652="342A",BD2652="342B"),PorcenRet(BD2652,BH2652,BI2652),INDEX(PORCENTAJEBUSCAR,MATCH(BD2652,CódigoRET,0),4)*1),"")</f>
        <v/>
      </c>
      <c r="BG2652">
        <f t="shared" si="290"/>
        <v>0</v>
      </c>
      <c r="BO2652">
        <f t="shared" si="291"/>
        <v>0</v>
      </c>
      <c r="CC2652">
        <f t="shared" si="292"/>
        <v>0</v>
      </c>
      <c r="CD2652">
        <f t="shared" si="293"/>
        <v>0</v>
      </c>
      <c r="CG2652">
        <f ca="1">IFERROR(INDIRECT("IVA!X"&amp;MATCH(MID(COMPRAS!C2552,1,2)&amp;MID(COMPRAS!F2552,1,2)&amp;MID(COMPRAS!D2552,1,2),IVA!W:W,0)),"SIN COD.")</f>
        <v>0</v>
      </c>
      <c r="CH2652">
        <f ca="1">IFERROR(INDIRECT("IVA!Y"&amp;MATCH(MID(COMPRAS!C2552,1,2)&amp;MID(COMPRAS!F2552,1,2)&amp;MID(COMPRAS!D2552,1,2),IVA!W:W,0)),"SIN COD.")</f>
        <v>0</v>
      </c>
    </row>
    <row r="2653" spans="1:86" x14ac:dyDescent="0.25">
      <c r="A2653"/>
      <c r="B2653"/>
      <c r="D2653"/>
      <c r="AL2653">
        <f t="shared" si="287"/>
        <v>0</v>
      </c>
      <c r="AQ2653">
        <f t="shared" si="288"/>
        <v>0</v>
      </c>
      <c r="AR2653" t="str">
        <f>IFERROR(IF(OR(AP2653=338,AP2653=340,AP2653=341,AP2653=342,AP2653="342A",AP2653="342B"),PorcenRet(AP2653,AT2653,AU2653),INDEX(PORCENTAJEBUSCAR,MATCH(AP2653,CódigoRET,0),4)*1),"")</f>
        <v/>
      </c>
      <c r="AS2653">
        <f t="shared" si="289"/>
        <v>0</v>
      </c>
      <c r="BF2653" t="str">
        <f>IFERROR(IF(OR(BD2653=338,BD2653=340,BD2653=341,BD2653=342,BD2653="342A",BD2653="342B"),PorcenRet(BD2653,BH2653,BI2653),INDEX(PORCENTAJEBUSCAR,MATCH(BD2653,CódigoRET,0),4)*1),"")</f>
        <v/>
      </c>
      <c r="BG2653">
        <f t="shared" si="290"/>
        <v>0</v>
      </c>
      <c r="BO2653">
        <f t="shared" si="291"/>
        <v>0</v>
      </c>
      <c r="CC2653">
        <f t="shared" si="292"/>
        <v>0</v>
      </c>
      <c r="CD2653">
        <f t="shared" si="293"/>
        <v>0</v>
      </c>
      <c r="CG2653">
        <f ca="1">IFERROR(INDIRECT("IVA!X"&amp;MATCH(MID(COMPRAS!C2553,1,2)&amp;MID(COMPRAS!F2553,1,2)&amp;MID(COMPRAS!D2553,1,2),IVA!W:W,0)),"SIN COD.")</f>
        <v>0</v>
      </c>
      <c r="CH2653">
        <f ca="1">IFERROR(INDIRECT("IVA!Y"&amp;MATCH(MID(COMPRAS!C2553,1,2)&amp;MID(COMPRAS!F2553,1,2)&amp;MID(COMPRAS!D2553,1,2),IVA!W:W,0)),"SIN COD.")</f>
        <v>0</v>
      </c>
    </row>
    <row r="2654" spans="1:86" x14ac:dyDescent="0.25">
      <c r="A2654"/>
      <c r="B2654"/>
      <c r="D2654"/>
      <c r="AL2654">
        <f t="shared" si="287"/>
        <v>0</v>
      </c>
      <c r="AQ2654">
        <f t="shared" si="288"/>
        <v>0</v>
      </c>
      <c r="AR2654" t="str">
        <f>IFERROR(IF(OR(AP2654=338,AP2654=340,AP2654=341,AP2654=342,AP2654="342A",AP2654="342B"),PorcenRet(AP2654,AT2654,AU2654),INDEX(PORCENTAJEBUSCAR,MATCH(AP2654,CódigoRET,0),4)*1),"")</f>
        <v/>
      </c>
      <c r="AS2654">
        <f t="shared" si="289"/>
        <v>0</v>
      </c>
      <c r="BF2654" t="str">
        <f>IFERROR(IF(OR(BD2654=338,BD2654=340,BD2654=341,BD2654=342,BD2654="342A",BD2654="342B"),PorcenRet(BD2654,BH2654,BI2654),INDEX(PORCENTAJEBUSCAR,MATCH(BD2654,CódigoRET,0),4)*1),"")</f>
        <v/>
      </c>
      <c r="BG2654">
        <f t="shared" si="290"/>
        <v>0</v>
      </c>
      <c r="BO2654">
        <f t="shared" si="291"/>
        <v>0</v>
      </c>
      <c r="CC2654">
        <f t="shared" si="292"/>
        <v>0</v>
      </c>
      <c r="CD2654">
        <f t="shared" si="293"/>
        <v>0</v>
      </c>
      <c r="CG2654">
        <f ca="1">IFERROR(INDIRECT("IVA!X"&amp;MATCH(MID(COMPRAS!C2554,1,2)&amp;MID(COMPRAS!F2554,1,2)&amp;MID(COMPRAS!D2554,1,2),IVA!W:W,0)),"SIN COD.")</f>
        <v>0</v>
      </c>
      <c r="CH2654">
        <f ca="1">IFERROR(INDIRECT("IVA!Y"&amp;MATCH(MID(COMPRAS!C2554,1,2)&amp;MID(COMPRAS!F2554,1,2)&amp;MID(COMPRAS!D2554,1,2),IVA!W:W,0)),"SIN COD.")</f>
        <v>0</v>
      </c>
    </row>
    <row r="2655" spans="1:86" x14ac:dyDescent="0.25">
      <c r="A2655"/>
      <c r="B2655"/>
      <c r="D2655"/>
      <c r="AL2655">
        <f t="shared" si="287"/>
        <v>0</v>
      </c>
      <c r="AQ2655">
        <f t="shared" si="288"/>
        <v>0</v>
      </c>
      <c r="AR2655" t="str">
        <f>IFERROR(IF(OR(AP2655=338,AP2655=340,AP2655=341,AP2655=342,AP2655="342A",AP2655="342B"),PorcenRet(AP2655,AT2655,AU2655),INDEX(PORCENTAJEBUSCAR,MATCH(AP2655,CódigoRET,0),4)*1),"")</f>
        <v/>
      </c>
      <c r="AS2655">
        <f t="shared" si="289"/>
        <v>0</v>
      </c>
      <c r="BF2655" t="str">
        <f>IFERROR(IF(OR(BD2655=338,BD2655=340,BD2655=341,BD2655=342,BD2655="342A",BD2655="342B"),PorcenRet(BD2655,BH2655,BI2655),INDEX(PORCENTAJEBUSCAR,MATCH(BD2655,CódigoRET,0),4)*1),"")</f>
        <v/>
      </c>
      <c r="BG2655">
        <f t="shared" si="290"/>
        <v>0</v>
      </c>
      <c r="BO2655">
        <f t="shared" si="291"/>
        <v>0</v>
      </c>
      <c r="CC2655">
        <f t="shared" si="292"/>
        <v>0</v>
      </c>
      <c r="CD2655">
        <f t="shared" si="293"/>
        <v>0</v>
      </c>
      <c r="CG2655">
        <f ca="1">IFERROR(INDIRECT("IVA!X"&amp;MATCH(MID(COMPRAS!C2555,1,2)&amp;MID(COMPRAS!F2555,1,2)&amp;MID(COMPRAS!D2555,1,2),IVA!W:W,0)),"SIN COD.")</f>
        <v>0</v>
      </c>
      <c r="CH2655">
        <f ca="1">IFERROR(INDIRECT("IVA!Y"&amp;MATCH(MID(COMPRAS!C2555,1,2)&amp;MID(COMPRAS!F2555,1,2)&amp;MID(COMPRAS!D2555,1,2),IVA!W:W,0)),"SIN COD.")</f>
        <v>0</v>
      </c>
    </row>
    <row r="2656" spans="1:86" x14ac:dyDescent="0.25">
      <c r="A2656"/>
      <c r="B2656"/>
      <c r="D2656"/>
      <c r="AL2656">
        <f t="shared" si="287"/>
        <v>0</v>
      </c>
      <c r="AQ2656">
        <f t="shared" si="288"/>
        <v>0</v>
      </c>
      <c r="AR2656" t="str">
        <f>IFERROR(IF(OR(AP2656=338,AP2656=340,AP2656=341,AP2656=342,AP2656="342A",AP2656="342B"),PorcenRet(AP2656,AT2656,AU2656),INDEX(PORCENTAJEBUSCAR,MATCH(AP2656,CódigoRET,0),4)*1),"")</f>
        <v/>
      </c>
      <c r="AS2656">
        <f t="shared" si="289"/>
        <v>0</v>
      </c>
      <c r="BF2656" t="str">
        <f>IFERROR(IF(OR(BD2656=338,BD2656=340,BD2656=341,BD2656=342,BD2656="342A",BD2656="342B"),PorcenRet(BD2656,BH2656,BI2656),INDEX(PORCENTAJEBUSCAR,MATCH(BD2656,CódigoRET,0),4)*1),"")</f>
        <v/>
      </c>
      <c r="BG2656">
        <f t="shared" si="290"/>
        <v>0</v>
      </c>
      <c r="BO2656">
        <f t="shared" si="291"/>
        <v>0</v>
      </c>
      <c r="CC2656">
        <f t="shared" si="292"/>
        <v>0</v>
      </c>
      <c r="CD2656">
        <f t="shared" si="293"/>
        <v>0</v>
      </c>
      <c r="CG2656">
        <f ca="1">IFERROR(INDIRECT("IVA!X"&amp;MATCH(MID(COMPRAS!C2556,1,2)&amp;MID(COMPRAS!F2556,1,2)&amp;MID(COMPRAS!D2556,1,2),IVA!W:W,0)),"SIN COD.")</f>
        <v>0</v>
      </c>
      <c r="CH2656">
        <f ca="1">IFERROR(INDIRECT("IVA!Y"&amp;MATCH(MID(COMPRAS!C2556,1,2)&amp;MID(COMPRAS!F2556,1,2)&amp;MID(COMPRAS!D2556,1,2),IVA!W:W,0)),"SIN COD.")</f>
        <v>0</v>
      </c>
    </row>
    <row r="2657" spans="1:86" x14ac:dyDescent="0.25">
      <c r="A2657"/>
      <c r="B2657"/>
      <c r="D2657"/>
      <c r="AL2657">
        <f t="shared" si="287"/>
        <v>0</v>
      </c>
      <c r="AQ2657">
        <f t="shared" si="288"/>
        <v>0</v>
      </c>
      <c r="AR2657" t="str">
        <f>IFERROR(IF(OR(AP2657=338,AP2657=340,AP2657=341,AP2657=342,AP2657="342A",AP2657="342B"),PorcenRet(AP2657,AT2657,AU2657),INDEX(PORCENTAJEBUSCAR,MATCH(AP2657,CódigoRET,0),4)*1),"")</f>
        <v/>
      </c>
      <c r="AS2657">
        <f t="shared" si="289"/>
        <v>0</v>
      </c>
      <c r="BF2657" t="str">
        <f>IFERROR(IF(OR(BD2657=338,BD2657=340,BD2657=341,BD2657=342,BD2657="342A",BD2657="342B"),PorcenRet(BD2657,BH2657,BI2657),INDEX(PORCENTAJEBUSCAR,MATCH(BD2657,CódigoRET,0),4)*1),"")</f>
        <v/>
      </c>
      <c r="BG2657">
        <f t="shared" si="290"/>
        <v>0</v>
      </c>
      <c r="BO2657">
        <f t="shared" si="291"/>
        <v>0</v>
      </c>
      <c r="CC2657">
        <f t="shared" si="292"/>
        <v>0</v>
      </c>
      <c r="CD2657">
        <f t="shared" si="293"/>
        <v>0</v>
      </c>
      <c r="CG2657">
        <f ca="1">IFERROR(INDIRECT("IVA!X"&amp;MATCH(MID(COMPRAS!C2557,1,2)&amp;MID(COMPRAS!F2557,1,2)&amp;MID(COMPRAS!D2557,1,2),IVA!W:W,0)),"SIN COD.")</f>
        <v>0</v>
      </c>
      <c r="CH2657">
        <f ca="1">IFERROR(INDIRECT("IVA!Y"&amp;MATCH(MID(COMPRAS!C2557,1,2)&amp;MID(COMPRAS!F2557,1,2)&amp;MID(COMPRAS!D2557,1,2),IVA!W:W,0)),"SIN COD.")</f>
        <v>0</v>
      </c>
    </row>
    <row r="2658" spans="1:86" x14ac:dyDescent="0.25">
      <c r="A2658"/>
      <c r="B2658"/>
      <c r="D2658"/>
      <c r="AL2658">
        <f t="shared" si="287"/>
        <v>0</v>
      </c>
      <c r="AQ2658">
        <f t="shared" si="288"/>
        <v>0</v>
      </c>
      <c r="AR2658" t="str">
        <f>IFERROR(IF(OR(AP2658=338,AP2658=340,AP2658=341,AP2658=342,AP2658="342A",AP2658="342B"),PorcenRet(AP2658,AT2658,AU2658),INDEX(PORCENTAJEBUSCAR,MATCH(AP2658,CódigoRET,0),4)*1),"")</f>
        <v/>
      </c>
      <c r="AS2658">
        <f t="shared" si="289"/>
        <v>0</v>
      </c>
      <c r="BF2658" t="str">
        <f>IFERROR(IF(OR(BD2658=338,BD2658=340,BD2658=341,BD2658=342,BD2658="342A",BD2658="342B"),PorcenRet(BD2658,BH2658,BI2658),INDEX(PORCENTAJEBUSCAR,MATCH(BD2658,CódigoRET,0),4)*1),"")</f>
        <v/>
      </c>
      <c r="BG2658">
        <f t="shared" si="290"/>
        <v>0</v>
      </c>
      <c r="BO2658">
        <f t="shared" si="291"/>
        <v>0</v>
      </c>
      <c r="CC2658">
        <f t="shared" si="292"/>
        <v>0</v>
      </c>
      <c r="CD2658">
        <f t="shared" si="293"/>
        <v>0</v>
      </c>
      <c r="CG2658">
        <f ca="1">IFERROR(INDIRECT("IVA!X"&amp;MATCH(MID(COMPRAS!C2558,1,2)&amp;MID(COMPRAS!F2558,1,2)&amp;MID(COMPRAS!D2558,1,2),IVA!W:W,0)),"SIN COD.")</f>
        <v>0</v>
      </c>
      <c r="CH2658">
        <f ca="1">IFERROR(INDIRECT("IVA!Y"&amp;MATCH(MID(COMPRAS!C2558,1,2)&amp;MID(COMPRAS!F2558,1,2)&amp;MID(COMPRAS!D2558,1,2),IVA!W:W,0)),"SIN COD.")</f>
        <v>0</v>
      </c>
    </row>
    <row r="2659" spans="1:86" x14ac:dyDescent="0.25">
      <c r="A2659"/>
      <c r="B2659"/>
      <c r="D2659"/>
      <c r="AL2659">
        <f t="shared" si="287"/>
        <v>0</v>
      </c>
      <c r="AQ2659">
        <f t="shared" si="288"/>
        <v>0</v>
      </c>
      <c r="AR2659" t="str">
        <f>IFERROR(IF(OR(AP2659=338,AP2659=340,AP2659=341,AP2659=342,AP2659="342A",AP2659="342B"),PorcenRet(AP2659,AT2659,AU2659),INDEX(PORCENTAJEBUSCAR,MATCH(AP2659,CódigoRET,0),4)*1),"")</f>
        <v/>
      </c>
      <c r="AS2659">
        <f t="shared" si="289"/>
        <v>0</v>
      </c>
      <c r="BF2659" t="str">
        <f>IFERROR(IF(OR(BD2659=338,BD2659=340,BD2659=341,BD2659=342,BD2659="342A",BD2659="342B"),PorcenRet(BD2659,BH2659,BI2659),INDEX(PORCENTAJEBUSCAR,MATCH(BD2659,CódigoRET,0),4)*1),"")</f>
        <v/>
      </c>
      <c r="BG2659">
        <f t="shared" si="290"/>
        <v>0</v>
      </c>
      <c r="BO2659">
        <f t="shared" si="291"/>
        <v>0</v>
      </c>
      <c r="CC2659">
        <f t="shared" si="292"/>
        <v>0</v>
      </c>
      <c r="CD2659">
        <f t="shared" si="293"/>
        <v>0</v>
      </c>
      <c r="CG2659">
        <f ca="1">IFERROR(INDIRECT("IVA!X"&amp;MATCH(MID(COMPRAS!C2559,1,2)&amp;MID(COMPRAS!F2559,1,2)&amp;MID(COMPRAS!D2559,1,2),IVA!W:W,0)),"SIN COD.")</f>
        <v>0</v>
      </c>
      <c r="CH2659">
        <f ca="1">IFERROR(INDIRECT("IVA!Y"&amp;MATCH(MID(COMPRAS!C2559,1,2)&amp;MID(COMPRAS!F2559,1,2)&amp;MID(COMPRAS!D2559,1,2),IVA!W:W,0)),"SIN COD.")</f>
        <v>0</v>
      </c>
    </row>
    <row r="2660" spans="1:86" x14ac:dyDescent="0.25">
      <c r="A2660"/>
      <c r="B2660"/>
      <c r="D2660"/>
      <c r="AL2660">
        <f t="shared" si="287"/>
        <v>0</v>
      </c>
      <c r="AQ2660">
        <f t="shared" si="288"/>
        <v>0</v>
      </c>
      <c r="AR2660" t="str">
        <f>IFERROR(IF(OR(AP2660=338,AP2660=340,AP2660=341,AP2660=342,AP2660="342A",AP2660="342B"),PorcenRet(AP2660,AT2660,AU2660),INDEX(PORCENTAJEBUSCAR,MATCH(AP2660,CódigoRET,0),4)*1),"")</f>
        <v/>
      </c>
      <c r="AS2660">
        <f t="shared" si="289"/>
        <v>0</v>
      </c>
      <c r="BF2660" t="str">
        <f>IFERROR(IF(OR(BD2660=338,BD2660=340,BD2660=341,BD2660=342,BD2660="342A",BD2660="342B"),PorcenRet(BD2660,BH2660,BI2660),INDEX(PORCENTAJEBUSCAR,MATCH(BD2660,CódigoRET,0),4)*1),"")</f>
        <v/>
      </c>
      <c r="BG2660">
        <f t="shared" si="290"/>
        <v>0</v>
      </c>
      <c r="BO2660">
        <f t="shared" si="291"/>
        <v>0</v>
      </c>
      <c r="CC2660">
        <f t="shared" si="292"/>
        <v>0</v>
      </c>
      <c r="CD2660">
        <f t="shared" si="293"/>
        <v>0</v>
      </c>
      <c r="CG2660">
        <f ca="1">IFERROR(INDIRECT("IVA!X"&amp;MATCH(MID(COMPRAS!C2560,1,2)&amp;MID(COMPRAS!F2560,1,2)&amp;MID(COMPRAS!D2560,1,2),IVA!W:W,0)),"SIN COD.")</f>
        <v>0</v>
      </c>
      <c r="CH2660">
        <f ca="1">IFERROR(INDIRECT("IVA!Y"&amp;MATCH(MID(COMPRAS!C2560,1,2)&amp;MID(COMPRAS!F2560,1,2)&amp;MID(COMPRAS!D2560,1,2),IVA!W:W,0)),"SIN COD.")</f>
        <v>0</v>
      </c>
    </row>
    <row r="2661" spans="1:86" x14ac:dyDescent="0.25">
      <c r="A2661"/>
      <c r="B2661"/>
      <c r="D2661"/>
      <c r="AL2661">
        <f t="shared" si="287"/>
        <v>0</v>
      </c>
      <c r="AQ2661">
        <f t="shared" si="288"/>
        <v>0</v>
      </c>
      <c r="AR2661" t="str">
        <f>IFERROR(IF(OR(AP2661=338,AP2661=340,AP2661=341,AP2661=342,AP2661="342A",AP2661="342B"),PorcenRet(AP2661,AT2661,AU2661),INDEX(PORCENTAJEBUSCAR,MATCH(AP2661,CódigoRET,0),4)*1),"")</f>
        <v/>
      </c>
      <c r="AS2661">
        <f t="shared" si="289"/>
        <v>0</v>
      </c>
      <c r="BF2661" t="str">
        <f>IFERROR(IF(OR(BD2661=338,BD2661=340,BD2661=341,BD2661=342,BD2661="342A",BD2661="342B"),PorcenRet(BD2661,BH2661,BI2661),INDEX(PORCENTAJEBUSCAR,MATCH(BD2661,CódigoRET,0),4)*1),"")</f>
        <v/>
      </c>
      <c r="BG2661">
        <f t="shared" si="290"/>
        <v>0</v>
      </c>
      <c r="BO2661">
        <f t="shared" si="291"/>
        <v>0</v>
      </c>
      <c r="CC2661">
        <f t="shared" si="292"/>
        <v>0</v>
      </c>
      <c r="CD2661">
        <f t="shared" si="293"/>
        <v>0</v>
      </c>
      <c r="CG2661">
        <f ca="1">IFERROR(INDIRECT("IVA!X"&amp;MATCH(MID(COMPRAS!C2561,1,2)&amp;MID(COMPRAS!F2561,1,2)&amp;MID(COMPRAS!D2561,1,2),IVA!W:W,0)),"SIN COD.")</f>
        <v>0</v>
      </c>
      <c r="CH2661">
        <f ca="1">IFERROR(INDIRECT("IVA!Y"&amp;MATCH(MID(COMPRAS!C2561,1,2)&amp;MID(COMPRAS!F2561,1,2)&amp;MID(COMPRAS!D2561,1,2),IVA!W:W,0)),"SIN COD.")</f>
        <v>0</v>
      </c>
    </row>
    <row r="2662" spans="1:86" x14ac:dyDescent="0.25">
      <c r="A2662"/>
      <c r="B2662"/>
      <c r="D2662"/>
      <c r="AL2662">
        <f t="shared" si="287"/>
        <v>0</v>
      </c>
      <c r="AQ2662">
        <f t="shared" si="288"/>
        <v>0</v>
      </c>
      <c r="AR2662" t="str">
        <f>IFERROR(IF(OR(AP2662=338,AP2662=340,AP2662=341,AP2662=342,AP2662="342A",AP2662="342B"),PorcenRet(AP2662,AT2662,AU2662),INDEX(PORCENTAJEBUSCAR,MATCH(AP2662,CódigoRET,0),4)*1),"")</f>
        <v/>
      </c>
      <c r="AS2662">
        <f t="shared" si="289"/>
        <v>0</v>
      </c>
      <c r="BF2662" t="str">
        <f>IFERROR(IF(OR(BD2662=338,BD2662=340,BD2662=341,BD2662=342,BD2662="342A",BD2662="342B"),PorcenRet(BD2662,BH2662,BI2662),INDEX(PORCENTAJEBUSCAR,MATCH(BD2662,CódigoRET,0),4)*1),"")</f>
        <v/>
      </c>
      <c r="BG2662">
        <f t="shared" si="290"/>
        <v>0</v>
      </c>
      <c r="BO2662">
        <f t="shared" si="291"/>
        <v>0</v>
      </c>
      <c r="CC2662">
        <f t="shared" si="292"/>
        <v>0</v>
      </c>
      <c r="CD2662">
        <f t="shared" si="293"/>
        <v>0</v>
      </c>
      <c r="CG2662">
        <f ca="1">IFERROR(INDIRECT("IVA!X"&amp;MATCH(MID(COMPRAS!C2562,1,2)&amp;MID(COMPRAS!F2562,1,2)&amp;MID(COMPRAS!D2562,1,2),IVA!W:W,0)),"SIN COD.")</f>
        <v>0</v>
      </c>
      <c r="CH2662">
        <f ca="1">IFERROR(INDIRECT("IVA!Y"&amp;MATCH(MID(COMPRAS!C2562,1,2)&amp;MID(COMPRAS!F2562,1,2)&amp;MID(COMPRAS!D2562,1,2),IVA!W:W,0)),"SIN COD.")</f>
        <v>0</v>
      </c>
    </row>
    <row r="2663" spans="1:86" x14ac:dyDescent="0.25">
      <c r="A2663"/>
      <c r="B2663"/>
      <c r="D2663"/>
      <c r="AL2663">
        <f t="shared" si="287"/>
        <v>0</v>
      </c>
      <c r="AQ2663">
        <f t="shared" si="288"/>
        <v>0</v>
      </c>
      <c r="AR2663" t="str">
        <f>IFERROR(IF(OR(AP2663=338,AP2663=340,AP2663=341,AP2663=342,AP2663="342A",AP2663="342B"),PorcenRet(AP2663,AT2663,AU2663),INDEX(PORCENTAJEBUSCAR,MATCH(AP2663,CódigoRET,0),4)*1),"")</f>
        <v/>
      </c>
      <c r="AS2663">
        <f t="shared" si="289"/>
        <v>0</v>
      </c>
      <c r="BF2663" t="str">
        <f>IFERROR(IF(OR(BD2663=338,BD2663=340,BD2663=341,BD2663=342,BD2663="342A",BD2663="342B"),PorcenRet(BD2663,BH2663,BI2663),INDEX(PORCENTAJEBUSCAR,MATCH(BD2663,CódigoRET,0),4)*1),"")</f>
        <v/>
      </c>
      <c r="BG2663">
        <f t="shared" si="290"/>
        <v>0</v>
      </c>
      <c r="BO2663">
        <f t="shared" si="291"/>
        <v>0</v>
      </c>
      <c r="CC2663">
        <f t="shared" si="292"/>
        <v>0</v>
      </c>
      <c r="CD2663">
        <f t="shared" si="293"/>
        <v>0</v>
      </c>
      <c r="CG2663">
        <f ca="1">IFERROR(INDIRECT("IVA!X"&amp;MATCH(MID(COMPRAS!C2563,1,2)&amp;MID(COMPRAS!F2563,1,2)&amp;MID(COMPRAS!D2563,1,2),IVA!W:W,0)),"SIN COD.")</f>
        <v>0</v>
      </c>
      <c r="CH2663">
        <f ca="1">IFERROR(INDIRECT("IVA!Y"&amp;MATCH(MID(COMPRAS!C2563,1,2)&amp;MID(COMPRAS!F2563,1,2)&amp;MID(COMPRAS!D2563,1,2),IVA!W:W,0)),"SIN COD.")</f>
        <v>0</v>
      </c>
    </row>
    <row r="2664" spans="1:86" x14ac:dyDescent="0.25">
      <c r="A2664"/>
      <c r="B2664"/>
      <c r="D2664"/>
      <c r="AL2664">
        <f t="shared" si="287"/>
        <v>0</v>
      </c>
      <c r="AQ2664">
        <f t="shared" si="288"/>
        <v>0</v>
      </c>
      <c r="AR2664" t="str">
        <f>IFERROR(IF(OR(AP2664=338,AP2664=340,AP2664=341,AP2664=342,AP2664="342A",AP2664="342B"),PorcenRet(AP2664,AT2664,AU2664),INDEX(PORCENTAJEBUSCAR,MATCH(AP2664,CódigoRET,0),4)*1),"")</f>
        <v/>
      </c>
      <c r="AS2664">
        <f t="shared" si="289"/>
        <v>0</v>
      </c>
      <c r="BF2664" t="str">
        <f>IFERROR(IF(OR(BD2664=338,BD2664=340,BD2664=341,BD2664=342,BD2664="342A",BD2664="342B"),PorcenRet(BD2664,BH2664,BI2664),INDEX(PORCENTAJEBUSCAR,MATCH(BD2664,CódigoRET,0),4)*1),"")</f>
        <v/>
      </c>
      <c r="BG2664">
        <f t="shared" si="290"/>
        <v>0</v>
      </c>
      <c r="BO2664">
        <f t="shared" si="291"/>
        <v>0</v>
      </c>
      <c r="CC2664">
        <f t="shared" si="292"/>
        <v>0</v>
      </c>
      <c r="CD2664">
        <f t="shared" si="293"/>
        <v>0</v>
      </c>
      <c r="CG2664">
        <f ca="1">IFERROR(INDIRECT("IVA!X"&amp;MATCH(MID(COMPRAS!C2564,1,2)&amp;MID(COMPRAS!F2564,1,2)&amp;MID(COMPRAS!D2564,1,2),IVA!W:W,0)),"SIN COD.")</f>
        <v>0</v>
      </c>
      <c r="CH2664">
        <f ca="1">IFERROR(INDIRECT("IVA!Y"&amp;MATCH(MID(COMPRAS!C2564,1,2)&amp;MID(COMPRAS!F2564,1,2)&amp;MID(COMPRAS!D2564,1,2),IVA!W:W,0)),"SIN COD.")</f>
        <v>0</v>
      </c>
    </row>
    <row r="2665" spans="1:86" x14ac:dyDescent="0.25">
      <c r="A2665"/>
      <c r="B2665"/>
      <c r="D2665"/>
      <c r="AL2665">
        <f t="shared" si="287"/>
        <v>0</v>
      </c>
      <c r="AQ2665">
        <f t="shared" si="288"/>
        <v>0</v>
      </c>
      <c r="AR2665" t="str">
        <f>IFERROR(IF(OR(AP2665=338,AP2665=340,AP2665=341,AP2665=342,AP2665="342A",AP2665="342B"),PorcenRet(AP2665,AT2665,AU2665),INDEX(PORCENTAJEBUSCAR,MATCH(AP2665,CódigoRET,0),4)*1),"")</f>
        <v/>
      </c>
      <c r="AS2665">
        <f t="shared" si="289"/>
        <v>0</v>
      </c>
      <c r="BF2665" t="str">
        <f>IFERROR(IF(OR(BD2665=338,BD2665=340,BD2665=341,BD2665=342,BD2665="342A",BD2665="342B"),PorcenRet(BD2665,BH2665,BI2665),INDEX(PORCENTAJEBUSCAR,MATCH(BD2665,CódigoRET,0),4)*1),"")</f>
        <v/>
      </c>
      <c r="BG2665">
        <f t="shared" si="290"/>
        <v>0</v>
      </c>
      <c r="BO2665">
        <f t="shared" si="291"/>
        <v>0</v>
      </c>
      <c r="CC2665">
        <f t="shared" si="292"/>
        <v>0</v>
      </c>
      <c r="CD2665">
        <f t="shared" si="293"/>
        <v>0</v>
      </c>
      <c r="CG2665">
        <f ca="1">IFERROR(INDIRECT("IVA!X"&amp;MATCH(MID(COMPRAS!C2565,1,2)&amp;MID(COMPRAS!F2565,1,2)&amp;MID(COMPRAS!D2565,1,2),IVA!W:W,0)),"SIN COD.")</f>
        <v>0</v>
      </c>
      <c r="CH2665">
        <f ca="1">IFERROR(INDIRECT("IVA!Y"&amp;MATCH(MID(COMPRAS!C2565,1,2)&amp;MID(COMPRAS!F2565,1,2)&amp;MID(COMPRAS!D2565,1,2),IVA!W:W,0)),"SIN COD.")</f>
        <v>0</v>
      </c>
    </row>
    <row r="2666" spans="1:86" x14ac:dyDescent="0.25">
      <c r="A2666"/>
      <c r="B2666"/>
      <c r="D2666"/>
      <c r="AL2666">
        <f t="shared" si="287"/>
        <v>0</v>
      </c>
      <c r="AQ2666">
        <f t="shared" si="288"/>
        <v>0</v>
      </c>
      <c r="AR2666" t="str">
        <f>IFERROR(IF(OR(AP2666=338,AP2666=340,AP2666=341,AP2666=342,AP2666="342A",AP2666="342B"),PorcenRet(AP2666,AT2666,AU2666),INDEX(PORCENTAJEBUSCAR,MATCH(AP2666,CódigoRET,0),4)*1),"")</f>
        <v/>
      </c>
      <c r="AS2666">
        <f t="shared" si="289"/>
        <v>0</v>
      </c>
      <c r="BF2666" t="str">
        <f>IFERROR(IF(OR(BD2666=338,BD2666=340,BD2666=341,BD2666=342,BD2666="342A",BD2666="342B"),PorcenRet(BD2666,BH2666,BI2666),INDEX(PORCENTAJEBUSCAR,MATCH(BD2666,CódigoRET,0),4)*1),"")</f>
        <v/>
      </c>
      <c r="BG2666">
        <f t="shared" si="290"/>
        <v>0</v>
      </c>
      <c r="BO2666">
        <f t="shared" si="291"/>
        <v>0</v>
      </c>
      <c r="CC2666">
        <f t="shared" si="292"/>
        <v>0</v>
      </c>
      <c r="CD2666">
        <f t="shared" si="293"/>
        <v>0</v>
      </c>
      <c r="CG2666">
        <f ca="1">IFERROR(INDIRECT("IVA!X"&amp;MATCH(MID(COMPRAS!C2566,1,2)&amp;MID(COMPRAS!F2566,1,2)&amp;MID(COMPRAS!D2566,1,2),IVA!W:W,0)),"SIN COD.")</f>
        <v>0</v>
      </c>
      <c r="CH2666">
        <f ca="1">IFERROR(INDIRECT("IVA!Y"&amp;MATCH(MID(COMPRAS!C2566,1,2)&amp;MID(COMPRAS!F2566,1,2)&amp;MID(COMPRAS!D2566,1,2),IVA!W:W,0)),"SIN COD.")</f>
        <v>0</v>
      </c>
    </row>
    <row r="2667" spans="1:86" x14ac:dyDescent="0.25">
      <c r="A2667"/>
      <c r="B2667"/>
      <c r="D2667"/>
      <c r="AL2667">
        <f t="shared" si="287"/>
        <v>0</v>
      </c>
      <c r="AQ2667">
        <f t="shared" si="288"/>
        <v>0</v>
      </c>
      <c r="AR2667" t="str">
        <f>IFERROR(IF(OR(AP2667=338,AP2667=340,AP2667=341,AP2667=342,AP2667="342A",AP2667="342B"),PorcenRet(AP2667,AT2667,AU2667),INDEX(PORCENTAJEBUSCAR,MATCH(AP2667,CódigoRET,0),4)*1),"")</f>
        <v/>
      </c>
      <c r="AS2667">
        <f t="shared" si="289"/>
        <v>0</v>
      </c>
      <c r="BF2667" t="str">
        <f>IFERROR(IF(OR(BD2667=338,BD2667=340,BD2667=341,BD2667=342,BD2667="342A",BD2667="342B"),PorcenRet(BD2667,BH2667,BI2667),INDEX(PORCENTAJEBUSCAR,MATCH(BD2667,CódigoRET,0),4)*1),"")</f>
        <v/>
      </c>
      <c r="BG2667">
        <f t="shared" si="290"/>
        <v>0</v>
      </c>
      <c r="BO2667">
        <f t="shared" si="291"/>
        <v>0</v>
      </c>
      <c r="CC2667">
        <f t="shared" si="292"/>
        <v>0</v>
      </c>
      <c r="CD2667">
        <f t="shared" si="293"/>
        <v>0</v>
      </c>
      <c r="CG2667">
        <f ca="1">IFERROR(INDIRECT("IVA!X"&amp;MATCH(MID(COMPRAS!C2567,1,2)&amp;MID(COMPRAS!F2567,1,2)&amp;MID(COMPRAS!D2567,1,2),IVA!W:W,0)),"SIN COD.")</f>
        <v>0</v>
      </c>
      <c r="CH2667">
        <f ca="1">IFERROR(INDIRECT("IVA!Y"&amp;MATCH(MID(COMPRAS!C2567,1,2)&amp;MID(COMPRAS!F2567,1,2)&amp;MID(COMPRAS!D2567,1,2),IVA!W:W,0)),"SIN COD.")</f>
        <v>0</v>
      </c>
    </row>
    <row r="2668" spans="1:86" x14ac:dyDescent="0.25">
      <c r="A2668"/>
      <c r="B2668"/>
      <c r="D2668"/>
      <c r="AL2668">
        <f t="shared" si="287"/>
        <v>0</v>
      </c>
      <c r="AQ2668">
        <f t="shared" si="288"/>
        <v>0</v>
      </c>
      <c r="AR2668" t="str">
        <f>IFERROR(IF(OR(AP2668=338,AP2668=340,AP2668=341,AP2668=342,AP2668="342A",AP2668="342B"),PorcenRet(AP2668,AT2668,AU2668),INDEX(PORCENTAJEBUSCAR,MATCH(AP2668,CódigoRET,0),4)*1),"")</f>
        <v/>
      </c>
      <c r="AS2668">
        <f t="shared" si="289"/>
        <v>0</v>
      </c>
      <c r="BF2668" t="str">
        <f>IFERROR(IF(OR(BD2668=338,BD2668=340,BD2668=341,BD2668=342,BD2668="342A",BD2668="342B"),PorcenRet(BD2668,BH2668,BI2668),INDEX(PORCENTAJEBUSCAR,MATCH(BD2668,CódigoRET,0),4)*1),"")</f>
        <v/>
      </c>
      <c r="BG2668">
        <f t="shared" si="290"/>
        <v>0</v>
      </c>
      <c r="BO2668">
        <f t="shared" si="291"/>
        <v>0</v>
      </c>
      <c r="CC2668">
        <f t="shared" si="292"/>
        <v>0</v>
      </c>
      <c r="CD2668">
        <f t="shared" si="293"/>
        <v>0</v>
      </c>
      <c r="CG2668">
        <f ca="1">IFERROR(INDIRECT("IVA!X"&amp;MATCH(MID(COMPRAS!C2568,1,2)&amp;MID(COMPRAS!F2568,1,2)&amp;MID(COMPRAS!D2568,1,2),IVA!W:W,0)),"SIN COD.")</f>
        <v>0</v>
      </c>
      <c r="CH2668">
        <f ca="1">IFERROR(INDIRECT("IVA!Y"&amp;MATCH(MID(COMPRAS!C2568,1,2)&amp;MID(COMPRAS!F2568,1,2)&amp;MID(COMPRAS!D2568,1,2),IVA!W:W,0)),"SIN COD.")</f>
        <v>0</v>
      </c>
    </row>
    <row r="2669" spans="1:86" x14ac:dyDescent="0.25">
      <c r="A2669"/>
      <c r="B2669"/>
      <c r="D2669"/>
      <c r="AL2669">
        <f t="shared" si="287"/>
        <v>0</v>
      </c>
      <c r="AQ2669">
        <f t="shared" si="288"/>
        <v>0</v>
      </c>
      <c r="AR2669" t="str">
        <f>IFERROR(IF(OR(AP2669=338,AP2669=340,AP2669=341,AP2669=342,AP2669="342A",AP2669="342B"),PorcenRet(AP2669,AT2669,AU2669),INDEX(PORCENTAJEBUSCAR,MATCH(AP2669,CódigoRET,0),4)*1),"")</f>
        <v/>
      </c>
      <c r="AS2669">
        <f t="shared" si="289"/>
        <v>0</v>
      </c>
      <c r="BF2669" t="str">
        <f>IFERROR(IF(OR(BD2669=338,BD2669=340,BD2669=341,BD2669=342,BD2669="342A",BD2669="342B"),PorcenRet(BD2669,BH2669,BI2669),INDEX(PORCENTAJEBUSCAR,MATCH(BD2669,CódigoRET,0),4)*1),"")</f>
        <v/>
      </c>
      <c r="BG2669">
        <f t="shared" si="290"/>
        <v>0</v>
      </c>
      <c r="BO2669">
        <f t="shared" si="291"/>
        <v>0</v>
      </c>
      <c r="CC2669">
        <f t="shared" si="292"/>
        <v>0</v>
      </c>
      <c r="CD2669">
        <f t="shared" si="293"/>
        <v>0</v>
      </c>
      <c r="CG2669">
        <f ca="1">IFERROR(INDIRECT("IVA!X"&amp;MATCH(MID(COMPRAS!C2569,1,2)&amp;MID(COMPRAS!F2569,1,2)&amp;MID(COMPRAS!D2569,1,2),IVA!W:W,0)),"SIN COD.")</f>
        <v>0</v>
      </c>
      <c r="CH2669">
        <f ca="1">IFERROR(INDIRECT("IVA!Y"&amp;MATCH(MID(COMPRAS!C2569,1,2)&amp;MID(COMPRAS!F2569,1,2)&amp;MID(COMPRAS!D2569,1,2),IVA!W:W,0)),"SIN COD.")</f>
        <v>0</v>
      </c>
    </row>
    <row r="2670" spans="1:86" x14ac:dyDescent="0.25">
      <c r="A2670"/>
      <c r="B2670"/>
      <c r="D2670"/>
      <c r="AL2670">
        <f t="shared" si="287"/>
        <v>0</v>
      </c>
      <c r="AQ2670">
        <f t="shared" si="288"/>
        <v>0</v>
      </c>
      <c r="AR2670" t="str">
        <f>IFERROR(IF(OR(AP2670=338,AP2670=340,AP2670=341,AP2670=342,AP2670="342A",AP2670="342B"),PorcenRet(AP2670,AT2670,AU2670),INDEX(PORCENTAJEBUSCAR,MATCH(AP2670,CódigoRET,0),4)*1),"")</f>
        <v/>
      </c>
      <c r="AS2670">
        <f t="shared" si="289"/>
        <v>0</v>
      </c>
      <c r="BF2670" t="str">
        <f>IFERROR(IF(OR(BD2670=338,BD2670=340,BD2670=341,BD2670=342,BD2670="342A",BD2670="342B"),PorcenRet(BD2670,BH2670,BI2670),INDEX(PORCENTAJEBUSCAR,MATCH(BD2670,CódigoRET,0),4)*1),"")</f>
        <v/>
      </c>
      <c r="BG2670">
        <f t="shared" si="290"/>
        <v>0</v>
      </c>
      <c r="BO2670">
        <f t="shared" si="291"/>
        <v>0</v>
      </c>
      <c r="CC2670">
        <f t="shared" si="292"/>
        <v>0</v>
      </c>
      <c r="CD2670">
        <f t="shared" si="293"/>
        <v>0</v>
      </c>
      <c r="CG2670">
        <f ca="1">IFERROR(INDIRECT("IVA!X"&amp;MATCH(MID(COMPRAS!C2570,1,2)&amp;MID(COMPRAS!F2570,1,2)&amp;MID(COMPRAS!D2570,1,2),IVA!W:W,0)),"SIN COD.")</f>
        <v>0</v>
      </c>
      <c r="CH2670">
        <f ca="1">IFERROR(INDIRECT("IVA!Y"&amp;MATCH(MID(COMPRAS!C2570,1,2)&amp;MID(COMPRAS!F2570,1,2)&amp;MID(COMPRAS!D2570,1,2),IVA!W:W,0)),"SIN COD.")</f>
        <v>0</v>
      </c>
    </row>
    <row r="2671" spans="1:86" x14ac:dyDescent="0.25">
      <c r="A2671"/>
      <c r="B2671"/>
      <c r="D2671"/>
      <c r="AL2671">
        <f t="shared" si="287"/>
        <v>0</v>
      </c>
      <c r="AQ2671">
        <f t="shared" si="288"/>
        <v>0</v>
      </c>
      <c r="AR2671" t="str">
        <f>IFERROR(IF(OR(AP2671=338,AP2671=340,AP2671=341,AP2671=342,AP2671="342A",AP2671="342B"),PorcenRet(AP2671,AT2671,AU2671),INDEX(PORCENTAJEBUSCAR,MATCH(AP2671,CódigoRET,0),4)*1),"")</f>
        <v/>
      </c>
      <c r="AS2671">
        <f t="shared" si="289"/>
        <v>0</v>
      </c>
      <c r="BF2671" t="str">
        <f>IFERROR(IF(OR(BD2671=338,BD2671=340,BD2671=341,BD2671=342,BD2671="342A",BD2671="342B"),PorcenRet(BD2671,BH2671,BI2671),INDEX(PORCENTAJEBUSCAR,MATCH(BD2671,CódigoRET,0),4)*1),"")</f>
        <v/>
      </c>
      <c r="BG2671">
        <f t="shared" si="290"/>
        <v>0</v>
      </c>
      <c r="BO2671">
        <f t="shared" si="291"/>
        <v>0</v>
      </c>
      <c r="CC2671">
        <f t="shared" si="292"/>
        <v>0</v>
      </c>
      <c r="CD2671">
        <f t="shared" si="293"/>
        <v>0</v>
      </c>
      <c r="CG2671">
        <f ca="1">IFERROR(INDIRECT("IVA!X"&amp;MATCH(MID(COMPRAS!C2571,1,2)&amp;MID(COMPRAS!F2571,1,2)&amp;MID(COMPRAS!D2571,1,2),IVA!W:W,0)),"SIN COD.")</f>
        <v>0</v>
      </c>
      <c r="CH2671">
        <f ca="1">IFERROR(INDIRECT("IVA!Y"&amp;MATCH(MID(COMPRAS!C2571,1,2)&amp;MID(COMPRAS!F2571,1,2)&amp;MID(COMPRAS!D2571,1,2),IVA!W:W,0)),"SIN COD.")</f>
        <v>0</v>
      </c>
    </row>
    <row r="2672" spans="1:86" x14ac:dyDescent="0.25">
      <c r="A2672"/>
      <c r="B2672"/>
      <c r="D2672"/>
      <c r="AL2672">
        <f t="shared" si="287"/>
        <v>0</v>
      </c>
      <c r="AQ2672">
        <f t="shared" si="288"/>
        <v>0</v>
      </c>
      <c r="AR2672" t="str">
        <f>IFERROR(IF(OR(AP2672=338,AP2672=340,AP2672=341,AP2672=342,AP2672="342A",AP2672="342B"),PorcenRet(AP2672,AT2672,AU2672),INDEX(PORCENTAJEBUSCAR,MATCH(AP2672,CódigoRET,0),4)*1),"")</f>
        <v/>
      </c>
      <c r="AS2672">
        <f t="shared" si="289"/>
        <v>0</v>
      </c>
      <c r="BF2672" t="str">
        <f>IFERROR(IF(OR(BD2672=338,BD2672=340,BD2672=341,BD2672=342,BD2672="342A",BD2672="342B"),PorcenRet(BD2672,BH2672,BI2672),INDEX(PORCENTAJEBUSCAR,MATCH(BD2672,CódigoRET,0),4)*1),"")</f>
        <v/>
      </c>
      <c r="BG2672">
        <f t="shared" si="290"/>
        <v>0</v>
      </c>
      <c r="BO2672">
        <f t="shared" si="291"/>
        <v>0</v>
      </c>
      <c r="CC2672">
        <f t="shared" si="292"/>
        <v>0</v>
      </c>
      <c r="CD2672">
        <f t="shared" si="293"/>
        <v>0</v>
      </c>
      <c r="CG2672">
        <f ca="1">IFERROR(INDIRECT("IVA!X"&amp;MATCH(MID(COMPRAS!C2572,1,2)&amp;MID(COMPRAS!F2572,1,2)&amp;MID(COMPRAS!D2572,1,2),IVA!W:W,0)),"SIN COD.")</f>
        <v>0</v>
      </c>
      <c r="CH2672">
        <f ca="1">IFERROR(INDIRECT("IVA!Y"&amp;MATCH(MID(COMPRAS!C2572,1,2)&amp;MID(COMPRAS!F2572,1,2)&amp;MID(COMPRAS!D2572,1,2),IVA!W:W,0)),"SIN COD.")</f>
        <v>0</v>
      </c>
    </row>
    <row r="2673" spans="1:86" x14ac:dyDescent="0.25">
      <c r="A2673"/>
      <c r="B2673"/>
      <c r="D2673"/>
      <c r="AL2673">
        <f t="shared" si="287"/>
        <v>0</v>
      </c>
      <c r="AQ2673">
        <f t="shared" si="288"/>
        <v>0</v>
      </c>
      <c r="AR2673" t="str">
        <f>IFERROR(IF(OR(AP2673=338,AP2673=340,AP2673=341,AP2673=342,AP2673="342A",AP2673="342B"),PorcenRet(AP2673,AT2673,AU2673),INDEX(PORCENTAJEBUSCAR,MATCH(AP2673,CódigoRET,0),4)*1),"")</f>
        <v/>
      </c>
      <c r="AS2673">
        <f t="shared" si="289"/>
        <v>0</v>
      </c>
      <c r="BF2673" t="str">
        <f>IFERROR(IF(OR(BD2673=338,BD2673=340,BD2673=341,BD2673=342,BD2673="342A",BD2673="342B"),PorcenRet(BD2673,BH2673,BI2673),INDEX(PORCENTAJEBUSCAR,MATCH(BD2673,CódigoRET,0),4)*1),"")</f>
        <v/>
      </c>
      <c r="BG2673">
        <f t="shared" si="290"/>
        <v>0</v>
      </c>
      <c r="BO2673">
        <f t="shared" si="291"/>
        <v>0</v>
      </c>
      <c r="CC2673">
        <f t="shared" si="292"/>
        <v>0</v>
      </c>
      <c r="CD2673">
        <f t="shared" si="293"/>
        <v>0</v>
      </c>
      <c r="CG2673">
        <f ca="1">IFERROR(INDIRECT("IVA!X"&amp;MATCH(MID(COMPRAS!C2573,1,2)&amp;MID(COMPRAS!F2573,1,2)&amp;MID(COMPRAS!D2573,1,2),IVA!W:W,0)),"SIN COD.")</f>
        <v>0</v>
      </c>
      <c r="CH2673">
        <f ca="1">IFERROR(INDIRECT("IVA!Y"&amp;MATCH(MID(COMPRAS!C2573,1,2)&amp;MID(COMPRAS!F2573,1,2)&amp;MID(COMPRAS!D2573,1,2),IVA!W:W,0)),"SIN COD.")</f>
        <v>0</v>
      </c>
    </row>
    <row r="2674" spans="1:86" x14ac:dyDescent="0.25">
      <c r="A2674"/>
      <c r="B2674"/>
      <c r="D2674"/>
      <c r="AL2674">
        <f t="shared" si="287"/>
        <v>0</v>
      </c>
      <c r="AQ2674">
        <f t="shared" si="288"/>
        <v>0</v>
      </c>
      <c r="AR2674" t="str">
        <f>IFERROR(IF(OR(AP2674=338,AP2674=340,AP2674=341,AP2674=342,AP2674="342A",AP2674="342B"),PorcenRet(AP2674,AT2674,AU2674),INDEX(PORCENTAJEBUSCAR,MATCH(AP2674,CódigoRET,0),4)*1),"")</f>
        <v/>
      </c>
      <c r="AS2674">
        <f t="shared" si="289"/>
        <v>0</v>
      </c>
      <c r="BF2674" t="str">
        <f>IFERROR(IF(OR(BD2674=338,BD2674=340,BD2674=341,BD2674=342,BD2674="342A",BD2674="342B"),PorcenRet(BD2674,BH2674,BI2674),INDEX(PORCENTAJEBUSCAR,MATCH(BD2674,CódigoRET,0),4)*1),"")</f>
        <v/>
      </c>
      <c r="BG2674">
        <f t="shared" si="290"/>
        <v>0</v>
      </c>
      <c r="BO2674">
        <f t="shared" si="291"/>
        <v>0</v>
      </c>
      <c r="CC2674">
        <f t="shared" si="292"/>
        <v>0</v>
      </c>
      <c r="CD2674">
        <f t="shared" si="293"/>
        <v>0</v>
      </c>
      <c r="CG2674">
        <f ca="1">IFERROR(INDIRECT("IVA!X"&amp;MATCH(MID(COMPRAS!C2574,1,2)&amp;MID(COMPRAS!F2574,1,2)&amp;MID(COMPRAS!D2574,1,2),IVA!W:W,0)),"SIN COD.")</f>
        <v>0</v>
      </c>
      <c r="CH2674">
        <f ca="1">IFERROR(INDIRECT("IVA!Y"&amp;MATCH(MID(COMPRAS!C2574,1,2)&amp;MID(COMPRAS!F2574,1,2)&amp;MID(COMPRAS!D2574,1,2),IVA!W:W,0)),"SIN COD.")</f>
        <v>0</v>
      </c>
    </row>
    <row r="2675" spans="1:86" x14ac:dyDescent="0.25">
      <c r="A2675"/>
      <c r="B2675"/>
      <c r="D2675"/>
      <c r="AL2675">
        <f t="shared" si="287"/>
        <v>0</v>
      </c>
      <c r="AQ2675">
        <f t="shared" si="288"/>
        <v>0</v>
      </c>
      <c r="AR2675" t="str">
        <f>IFERROR(IF(OR(AP2675=338,AP2675=340,AP2675=341,AP2675=342,AP2675="342A",AP2675="342B"),PorcenRet(AP2675,AT2675,AU2675),INDEX(PORCENTAJEBUSCAR,MATCH(AP2675,CódigoRET,0),4)*1),"")</f>
        <v/>
      </c>
      <c r="AS2675">
        <f t="shared" si="289"/>
        <v>0</v>
      </c>
      <c r="BF2675" t="str">
        <f>IFERROR(IF(OR(BD2675=338,BD2675=340,BD2675=341,BD2675=342,BD2675="342A",BD2675="342B"),PorcenRet(BD2675,BH2675,BI2675),INDEX(PORCENTAJEBUSCAR,MATCH(BD2675,CódigoRET,0),4)*1),"")</f>
        <v/>
      </c>
      <c r="BG2675">
        <f t="shared" si="290"/>
        <v>0</v>
      </c>
      <c r="BO2675">
        <f t="shared" si="291"/>
        <v>0</v>
      </c>
      <c r="CC2675">
        <f t="shared" si="292"/>
        <v>0</v>
      </c>
      <c r="CD2675">
        <f t="shared" si="293"/>
        <v>0</v>
      </c>
      <c r="CG2675">
        <f ca="1">IFERROR(INDIRECT("IVA!X"&amp;MATCH(MID(COMPRAS!C2575,1,2)&amp;MID(COMPRAS!F2575,1,2)&amp;MID(COMPRAS!D2575,1,2),IVA!W:W,0)),"SIN COD.")</f>
        <v>0</v>
      </c>
      <c r="CH2675">
        <f ca="1">IFERROR(INDIRECT("IVA!Y"&amp;MATCH(MID(COMPRAS!C2575,1,2)&amp;MID(COMPRAS!F2575,1,2)&amp;MID(COMPRAS!D2575,1,2),IVA!W:W,0)),"SIN COD.")</f>
        <v>0</v>
      </c>
    </row>
    <row r="2676" spans="1:86" x14ac:dyDescent="0.25">
      <c r="A2676"/>
      <c r="B2676"/>
      <c r="D2676"/>
      <c r="AL2676">
        <f t="shared" si="287"/>
        <v>0</v>
      </c>
      <c r="AQ2676">
        <f t="shared" si="288"/>
        <v>0</v>
      </c>
      <c r="AR2676" t="str">
        <f>IFERROR(IF(OR(AP2676=338,AP2676=340,AP2676=341,AP2676=342,AP2676="342A",AP2676="342B"),PorcenRet(AP2676,AT2676,AU2676),INDEX(PORCENTAJEBUSCAR,MATCH(AP2676,CódigoRET,0),4)*1),"")</f>
        <v/>
      </c>
      <c r="AS2676">
        <f t="shared" si="289"/>
        <v>0</v>
      </c>
      <c r="BF2676" t="str">
        <f>IFERROR(IF(OR(BD2676=338,BD2676=340,BD2676=341,BD2676=342,BD2676="342A",BD2676="342B"),PorcenRet(BD2676,BH2676,BI2676),INDEX(PORCENTAJEBUSCAR,MATCH(BD2676,CódigoRET,0),4)*1),"")</f>
        <v/>
      </c>
      <c r="BG2676">
        <f t="shared" si="290"/>
        <v>0</v>
      </c>
      <c r="BO2676">
        <f t="shared" si="291"/>
        <v>0</v>
      </c>
      <c r="CC2676">
        <f t="shared" si="292"/>
        <v>0</v>
      </c>
      <c r="CD2676">
        <f t="shared" si="293"/>
        <v>0</v>
      </c>
      <c r="CG2676">
        <f ca="1">IFERROR(INDIRECT("IVA!X"&amp;MATCH(MID(COMPRAS!C2576,1,2)&amp;MID(COMPRAS!F2576,1,2)&amp;MID(COMPRAS!D2576,1,2),IVA!W:W,0)),"SIN COD.")</f>
        <v>0</v>
      </c>
      <c r="CH2676">
        <f ca="1">IFERROR(INDIRECT("IVA!Y"&amp;MATCH(MID(COMPRAS!C2576,1,2)&amp;MID(COMPRAS!F2576,1,2)&amp;MID(COMPRAS!D2576,1,2),IVA!W:W,0)),"SIN COD.")</f>
        <v>0</v>
      </c>
    </row>
    <row r="2677" spans="1:86" x14ac:dyDescent="0.25">
      <c r="A2677"/>
      <c r="B2677"/>
      <c r="D2677"/>
      <c r="AL2677">
        <f t="shared" si="287"/>
        <v>0</v>
      </c>
      <c r="AQ2677">
        <f t="shared" si="288"/>
        <v>0</v>
      </c>
      <c r="AR2677" t="str">
        <f>IFERROR(IF(OR(AP2677=338,AP2677=340,AP2677=341,AP2677=342,AP2677="342A",AP2677="342B"),PorcenRet(AP2677,AT2677,AU2677),INDEX(PORCENTAJEBUSCAR,MATCH(AP2677,CódigoRET,0),4)*1),"")</f>
        <v/>
      </c>
      <c r="AS2677">
        <f t="shared" si="289"/>
        <v>0</v>
      </c>
      <c r="BF2677" t="str">
        <f>IFERROR(IF(OR(BD2677=338,BD2677=340,BD2677=341,BD2677=342,BD2677="342A",BD2677="342B"),PorcenRet(BD2677,BH2677,BI2677),INDEX(PORCENTAJEBUSCAR,MATCH(BD2677,CódigoRET,0),4)*1),"")</f>
        <v/>
      </c>
      <c r="BG2677">
        <f t="shared" si="290"/>
        <v>0</v>
      </c>
      <c r="BO2677">
        <f t="shared" si="291"/>
        <v>0</v>
      </c>
      <c r="CC2677">
        <f t="shared" si="292"/>
        <v>0</v>
      </c>
      <c r="CD2677">
        <f t="shared" si="293"/>
        <v>0</v>
      </c>
      <c r="CG2677">
        <f ca="1">IFERROR(INDIRECT("IVA!X"&amp;MATCH(MID(COMPRAS!C2577,1,2)&amp;MID(COMPRAS!F2577,1,2)&amp;MID(COMPRAS!D2577,1,2),IVA!W:W,0)),"SIN COD.")</f>
        <v>0</v>
      </c>
      <c r="CH2677">
        <f ca="1">IFERROR(INDIRECT("IVA!Y"&amp;MATCH(MID(COMPRAS!C2577,1,2)&amp;MID(COMPRAS!F2577,1,2)&amp;MID(COMPRAS!D2577,1,2),IVA!W:W,0)),"SIN COD.")</f>
        <v>0</v>
      </c>
    </row>
    <row r="2678" spans="1:86" x14ac:dyDescent="0.25">
      <c r="A2678"/>
      <c r="B2678"/>
      <c r="D2678"/>
      <c r="AL2678">
        <f t="shared" si="287"/>
        <v>0</v>
      </c>
      <c r="AQ2678">
        <f t="shared" si="288"/>
        <v>0</v>
      </c>
      <c r="AR2678" t="str">
        <f>IFERROR(IF(OR(AP2678=338,AP2678=340,AP2678=341,AP2678=342,AP2678="342A",AP2678="342B"),PorcenRet(AP2678,AT2678,AU2678),INDEX(PORCENTAJEBUSCAR,MATCH(AP2678,CódigoRET,0),4)*1),"")</f>
        <v/>
      </c>
      <c r="AS2678">
        <f t="shared" si="289"/>
        <v>0</v>
      </c>
      <c r="BF2678" t="str">
        <f>IFERROR(IF(OR(BD2678=338,BD2678=340,BD2678=341,BD2678=342,BD2678="342A",BD2678="342B"),PorcenRet(BD2678,BH2678,BI2678),INDEX(PORCENTAJEBUSCAR,MATCH(BD2678,CódigoRET,0),4)*1),"")</f>
        <v/>
      </c>
      <c r="BG2678">
        <f t="shared" si="290"/>
        <v>0</v>
      </c>
      <c r="BO2678">
        <f t="shared" si="291"/>
        <v>0</v>
      </c>
      <c r="CC2678">
        <f t="shared" si="292"/>
        <v>0</v>
      </c>
      <c r="CD2678">
        <f t="shared" si="293"/>
        <v>0</v>
      </c>
      <c r="CG2678">
        <f ca="1">IFERROR(INDIRECT("IVA!X"&amp;MATCH(MID(COMPRAS!C2578,1,2)&amp;MID(COMPRAS!F2578,1,2)&amp;MID(COMPRAS!D2578,1,2),IVA!W:W,0)),"SIN COD.")</f>
        <v>0</v>
      </c>
      <c r="CH2678">
        <f ca="1">IFERROR(INDIRECT("IVA!Y"&amp;MATCH(MID(COMPRAS!C2578,1,2)&amp;MID(COMPRAS!F2578,1,2)&amp;MID(COMPRAS!D2578,1,2),IVA!W:W,0)),"SIN COD.")</f>
        <v>0</v>
      </c>
    </row>
    <row r="2679" spans="1:86" x14ac:dyDescent="0.25">
      <c r="A2679"/>
      <c r="B2679"/>
      <c r="D2679"/>
      <c r="AL2679">
        <f t="shared" si="287"/>
        <v>0</v>
      </c>
      <c r="AQ2679">
        <f t="shared" si="288"/>
        <v>0</v>
      </c>
      <c r="AR2679" t="str">
        <f>IFERROR(IF(OR(AP2679=338,AP2679=340,AP2679=341,AP2679=342,AP2679="342A",AP2679="342B"),PorcenRet(AP2679,AT2679,AU2679),INDEX(PORCENTAJEBUSCAR,MATCH(AP2679,CódigoRET,0),4)*1),"")</f>
        <v/>
      </c>
      <c r="AS2679">
        <f t="shared" si="289"/>
        <v>0</v>
      </c>
      <c r="BF2679" t="str">
        <f>IFERROR(IF(OR(BD2679=338,BD2679=340,BD2679=341,BD2679=342,BD2679="342A",BD2679="342B"),PorcenRet(BD2679,BH2679,BI2679),INDEX(PORCENTAJEBUSCAR,MATCH(BD2679,CódigoRET,0),4)*1),"")</f>
        <v/>
      </c>
      <c r="BG2679">
        <f t="shared" si="290"/>
        <v>0</v>
      </c>
      <c r="BO2679">
        <f t="shared" si="291"/>
        <v>0</v>
      </c>
      <c r="CC2679">
        <f t="shared" si="292"/>
        <v>0</v>
      </c>
      <c r="CD2679">
        <f t="shared" si="293"/>
        <v>0</v>
      </c>
      <c r="CG2679">
        <f ca="1">IFERROR(INDIRECT("IVA!X"&amp;MATCH(MID(COMPRAS!C2579,1,2)&amp;MID(COMPRAS!F2579,1,2)&amp;MID(COMPRAS!D2579,1,2),IVA!W:W,0)),"SIN COD.")</f>
        <v>0</v>
      </c>
      <c r="CH2679">
        <f ca="1">IFERROR(INDIRECT("IVA!Y"&amp;MATCH(MID(COMPRAS!C2579,1,2)&amp;MID(COMPRAS!F2579,1,2)&amp;MID(COMPRAS!D2579,1,2),IVA!W:W,0)),"SIN COD.")</f>
        <v>0</v>
      </c>
    </row>
    <row r="2680" spans="1:86" x14ac:dyDescent="0.25">
      <c r="A2680"/>
      <c r="B2680"/>
      <c r="D2680"/>
      <c r="AL2680">
        <f t="shared" si="287"/>
        <v>0</v>
      </c>
      <c r="AQ2680">
        <f t="shared" si="288"/>
        <v>0</v>
      </c>
      <c r="AR2680" t="str">
        <f>IFERROR(IF(OR(AP2680=338,AP2680=340,AP2680=341,AP2680=342,AP2680="342A",AP2680="342B"),PorcenRet(AP2680,AT2680,AU2680),INDEX(PORCENTAJEBUSCAR,MATCH(AP2680,CódigoRET,0),4)*1),"")</f>
        <v/>
      </c>
      <c r="AS2680">
        <f t="shared" si="289"/>
        <v>0</v>
      </c>
      <c r="BF2680" t="str">
        <f>IFERROR(IF(OR(BD2680=338,BD2680=340,BD2680=341,BD2680=342,BD2680="342A",BD2680="342B"),PorcenRet(BD2680,BH2680,BI2680),INDEX(PORCENTAJEBUSCAR,MATCH(BD2680,CódigoRET,0),4)*1),"")</f>
        <v/>
      </c>
      <c r="BG2680">
        <f t="shared" si="290"/>
        <v>0</v>
      </c>
      <c r="BO2680">
        <f t="shared" si="291"/>
        <v>0</v>
      </c>
      <c r="CC2680">
        <f t="shared" si="292"/>
        <v>0</v>
      </c>
      <c r="CD2680">
        <f t="shared" si="293"/>
        <v>0</v>
      </c>
      <c r="CG2680">
        <f ca="1">IFERROR(INDIRECT("IVA!X"&amp;MATCH(MID(COMPRAS!C2580,1,2)&amp;MID(COMPRAS!F2580,1,2)&amp;MID(COMPRAS!D2580,1,2),IVA!W:W,0)),"SIN COD.")</f>
        <v>0</v>
      </c>
      <c r="CH2680">
        <f ca="1">IFERROR(INDIRECT("IVA!Y"&amp;MATCH(MID(COMPRAS!C2580,1,2)&amp;MID(COMPRAS!F2580,1,2)&amp;MID(COMPRAS!D2580,1,2),IVA!W:W,0)),"SIN COD.")</f>
        <v>0</v>
      </c>
    </row>
    <row r="2681" spans="1:86" x14ac:dyDescent="0.25">
      <c r="A2681"/>
      <c r="B2681"/>
      <c r="D2681"/>
      <c r="AL2681">
        <f t="shared" si="287"/>
        <v>0</v>
      </c>
      <c r="AQ2681">
        <f t="shared" si="288"/>
        <v>0</v>
      </c>
      <c r="AR2681" t="str">
        <f>IFERROR(IF(OR(AP2681=338,AP2681=340,AP2681=341,AP2681=342,AP2681="342A",AP2681="342B"),PorcenRet(AP2681,AT2681,AU2681),INDEX(PORCENTAJEBUSCAR,MATCH(AP2681,CódigoRET,0),4)*1),"")</f>
        <v/>
      </c>
      <c r="AS2681">
        <f t="shared" si="289"/>
        <v>0</v>
      </c>
      <c r="BF2681" t="str">
        <f>IFERROR(IF(OR(BD2681=338,BD2681=340,BD2681=341,BD2681=342,BD2681="342A",BD2681="342B"),PorcenRet(BD2681,BH2681,BI2681),INDEX(PORCENTAJEBUSCAR,MATCH(BD2681,CódigoRET,0),4)*1),"")</f>
        <v/>
      </c>
      <c r="BG2681">
        <f t="shared" si="290"/>
        <v>0</v>
      </c>
      <c r="BO2681">
        <f t="shared" si="291"/>
        <v>0</v>
      </c>
      <c r="CC2681">
        <f t="shared" si="292"/>
        <v>0</v>
      </c>
      <c r="CD2681">
        <f t="shared" si="293"/>
        <v>0</v>
      </c>
      <c r="CG2681">
        <f ca="1">IFERROR(INDIRECT("IVA!X"&amp;MATCH(MID(COMPRAS!C2581,1,2)&amp;MID(COMPRAS!F2581,1,2)&amp;MID(COMPRAS!D2581,1,2),IVA!W:W,0)),"SIN COD.")</f>
        <v>0</v>
      </c>
      <c r="CH2681">
        <f ca="1">IFERROR(INDIRECT("IVA!Y"&amp;MATCH(MID(COMPRAS!C2581,1,2)&amp;MID(COMPRAS!F2581,1,2)&amp;MID(COMPRAS!D2581,1,2),IVA!W:W,0)),"SIN COD.")</f>
        <v>0</v>
      </c>
    </row>
    <row r="2682" spans="1:86" x14ac:dyDescent="0.25">
      <c r="A2682"/>
      <c r="B2682"/>
      <c r="D2682"/>
      <c r="AL2682">
        <f t="shared" si="287"/>
        <v>0</v>
      </c>
      <c r="AQ2682">
        <f t="shared" si="288"/>
        <v>0</v>
      </c>
      <c r="AR2682" t="str">
        <f>IFERROR(IF(OR(AP2682=338,AP2682=340,AP2682=341,AP2682=342,AP2682="342A",AP2682="342B"),PorcenRet(AP2682,AT2682,AU2682),INDEX(PORCENTAJEBUSCAR,MATCH(AP2682,CódigoRET,0),4)*1),"")</f>
        <v/>
      </c>
      <c r="AS2682">
        <f t="shared" si="289"/>
        <v>0</v>
      </c>
      <c r="BF2682" t="str">
        <f>IFERROR(IF(OR(BD2682=338,BD2682=340,BD2682=341,BD2682=342,BD2682="342A",BD2682="342B"),PorcenRet(BD2682,BH2682,BI2682),INDEX(PORCENTAJEBUSCAR,MATCH(BD2682,CódigoRET,0),4)*1),"")</f>
        <v/>
      </c>
      <c r="BG2682">
        <f t="shared" si="290"/>
        <v>0</v>
      </c>
      <c r="BO2682">
        <f t="shared" si="291"/>
        <v>0</v>
      </c>
      <c r="CC2682">
        <f t="shared" si="292"/>
        <v>0</v>
      </c>
      <c r="CD2682">
        <f t="shared" si="293"/>
        <v>0</v>
      </c>
      <c r="CG2682">
        <f ca="1">IFERROR(INDIRECT("IVA!X"&amp;MATCH(MID(COMPRAS!C2582,1,2)&amp;MID(COMPRAS!F2582,1,2)&amp;MID(COMPRAS!D2582,1,2),IVA!W:W,0)),"SIN COD.")</f>
        <v>0</v>
      </c>
      <c r="CH2682">
        <f ca="1">IFERROR(INDIRECT("IVA!Y"&amp;MATCH(MID(COMPRAS!C2582,1,2)&amp;MID(COMPRAS!F2582,1,2)&amp;MID(COMPRAS!D2582,1,2),IVA!W:W,0)),"SIN COD.")</f>
        <v>0</v>
      </c>
    </row>
    <row r="2683" spans="1:86" x14ac:dyDescent="0.25">
      <c r="A2683"/>
      <c r="B2683"/>
      <c r="D2683"/>
      <c r="AL2683">
        <f t="shared" si="287"/>
        <v>0</v>
      </c>
      <c r="AQ2683">
        <f t="shared" si="288"/>
        <v>0</v>
      </c>
      <c r="AR2683" t="str">
        <f>IFERROR(IF(OR(AP2683=338,AP2683=340,AP2683=341,AP2683=342,AP2683="342A",AP2683="342B"),PorcenRet(AP2683,AT2683,AU2683),INDEX(PORCENTAJEBUSCAR,MATCH(AP2683,CódigoRET,0),4)*1),"")</f>
        <v/>
      </c>
      <c r="AS2683">
        <f t="shared" si="289"/>
        <v>0</v>
      </c>
      <c r="BF2683" t="str">
        <f>IFERROR(IF(OR(BD2683=338,BD2683=340,BD2683=341,BD2683=342,BD2683="342A",BD2683="342B"),PorcenRet(BD2683,BH2683,BI2683),INDEX(PORCENTAJEBUSCAR,MATCH(BD2683,CódigoRET,0),4)*1),"")</f>
        <v/>
      </c>
      <c r="BG2683">
        <f t="shared" si="290"/>
        <v>0</v>
      </c>
      <c r="BO2683">
        <f t="shared" si="291"/>
        <v>0</v>
      </c>
      <c r="CC2683">
        <f t="shared" si="292"/>
        <v>0</v>
      </c>
      <c r="CD2683">
        <f t="shared" si="293"/>
        <v>0</v>
      </c>
      <c r="CG2683">
        <f ca="1">IFERROR(INDIRECT("IVA!X"&amp;MATCH(MID(COMPRAS!C2583,1,2)&amp;MID(COMPRAS!F2583,1,2)&amp;MID(COMPRAS!D2583,1,2),IVA!W:W,0)),"SIN COD.")</f>
        <v>0</v>
      </c>
      <c r="CH2683">
        <f ca="1">IFERROR(INDIRECT("IVA!Y"&amp;MATCH(MID(COMPRAS!C2583,1,2)&amp;MID(COMPRAS!F2583,1,2)&amp;MID(COMPRAS!D2583,1,2),IVA!W:W,0)),"SIN COD.")</f>
        <v>0</v>
      </c>
    </row>
    <row r="2684" spans="1:86" x14ac:dyDescent="0.25">
      <c r="A2684"/>
      <c r="B2684"/>
      <c r="D2684"/>
      <c r="AL2684">
        <f t="shared" si="287"/>
        <v>0</v>
      </c>
      <c r="AQ2684">
        <f t="shared" si="288"/>
        <v>0</v>
      </c>
      <c r="AR2684" t="str">
        <f>IFERROR(IF(OR(AP2684=338,AP2684=340,AP2684=341,AP2684=342,AP2684="342A",AP2684="342B"),PorcenRet(AP2684,AT2684,AU2684),INDEX(PORCENTAJEBUSCAR,MATCH(AP2684,CódigoRET,0),4)*1),"")</f>
        <v/>
      </c>
      <c r="AS2684">
        <f t="shared" si="289"/>
        <v>0</v>
      </c>
      <c r="BF2684" t="str">
        <f>IFERROR(IF(OR(BD2684=338,BD2684=340,BD2684=341,BD2684=342,BD2684="342A",BD2684="342B"),PorcenRet(BD2684,BH2684,BI2684),INDEX(PORCENTAJEBUSCAR,MATCH(BD2684,CódigoRET,0),4)*1),"")</f>
        <v/>
      </c>
      <c r="BG2684">
        <f t="shared" si="290"/>
        <v>0</v>
      </c>
      <c r="BO2684">
        <f t="shared" si="291"/>
        <v>0</v>
      </c>
      <c r="CC2684">
        <f t="shared" si="292"/>
        <v>0</v>
      </c>
      <c r="CD2684">
        <f t="shared" si="293"/>
        <v>0</v>
      </c>
      <c r="CG2684">
        <f ca="1">IFERROR(INDIRECT("IVA!X"&amp;MATCH(MID(COMPRAS!C2584,1,2)&amp;MID(COMPRAS!F2584,1,2)&amp;MID(COMPRAS!D2584,1,2),IVA!W:W,0)),"SIN COD.")</f>
        <v>0</v>
      </c>
      <c r="CH2684">
        <f ca="1">IFERROR(INDIRECT("IVA!Y"&amp;MATCH(MID(COMPRAS!C2584,1,2)&amp;MID(COMPRAS!F2584,1,2)&amp;MID(COMPRAS!D2584,1,2),IVA!W:W,0)),"SIN COD.")</f>
        <v>0</v>
      </c>
    </row>
    <row r="2685" spans="1:86" x14ac:dyDescent="0.25">
      <c r="A2685"/>
      <c r="B2685"/>
      <c r="D2685"/>
      <c r="AL2685">
        <f t="shared" si="287"/>
        <v>0</v>
      </c>
      <c r="AQ2685">
        <f t="shared" si="288"/>
        <v>0</v>
      </c>
      <c r="AR2685" t="str">
        <f>IFERROR(IF(OR(AP2685=338,AP2685=340,AP2685=341,AP2685=342,AP2685="342A",AP2685="342B"),PorcenRet(AP2685,AT2685,AU2685),INDEX(PORCENTAJEBUSCAR,MATCH(AP2685,CódigoRET,0),4)*1),"")</f>
        <v/>
      </c>
      <c r="AS2685">
        <f t="shared" si="289"/>
        <v>0</v>
      </c>
      <c r="BF2685" t="str">
        <f>IFERROR(IF(OR(BD2685=338,BD2685=340,BD2685=341,BD2685=342,BD2685="342A",BD2685="342B"),PorcenRet(BD2685,BH2685,BI2685),INDEX(PORCENTAJEBUSCAR,MATCH(BD2685,CódigoRET,0),4)*1),"")</f>
        <v/>
      </c>
      <c r="BG2685">
        <f t="shared" si="290"/>
        <v>0</v>
      </c>
      <c r="BO2685">
        <f t="shared" si="291"/>
        <v>0</v>
      </c>
      <c r="CC2685">
        <f t="shared" si="292"/>
        <v>0</v>
      </c>
      <c r="CD2685">
        <f t="shared" si="293"/>
        <v>0</v>
      </c>
      <c r="CG2685">
        <f ca="1">IFERROR(INDIRECT("IVA!X"&amp;MATCH(MID(COMPRAS!C2585,1,2)&amp;MID(COMPRAS!F2585,1,2)&amp;MID(COMPRAS!D2585,1,2),IVA!W:W,0)),"SIN COD.")</f>
        <v>0</v>
      </c>
      <c r="CH2685">
        <f ca="1">IFERROR(INDIRECT("IVA!Y"&amp;MATCH(MID(COMPRAS!C2585,1,2)&amp;MID(COMPRAS!F2585,1,2)&amp;MID(COMPRAS!D2585,1,2),IVA!W:W,0)),"SIN COD.")</f>
        <v>0</v>
      </c>
    </row>
    <row r="2686" spans="1:86" x14ac:dyDescent="0.25">
      <c r="A2686"/>
      <c r="B2686"/>
      <c r="D2686"/>
      <c r="AL2686">
        <f t="shared" si="287"/>
        <v>0</v>
      </c>
      <c r="AQ2686">
        <f t="shared" si="288"/>
        <v>0</v>
      </c>
      <c r="AR2686" t="str">
        <f>IFERROR(IF(OR(AP2686=338,AP2686=340,AP2686=341,AP2686=342,AP2686="342A",AP2686="342B"),PorcenRet(AP2686,AT2686,AU2686),INDEX(PORCENTAJEBUSCAR,MATCH(AP2686,CódigoRET,0),4)*1),"")</f>
        <v/>
      </c>
      <c r="AS2686">
        <f t="shared" si="289"/>
        <v>0</v>
      </c>
      <c r="BF2686" t="str">
        <f>IFERROR(IF(OR(BD2686=338,BD2686=340,BD2686=341,BD2686=342,BD2686="342A",BD2686="342B"),PorcenRet(BD2686,BH2686,BI2686),INDEX(PORCENTAJEBUSCAR,MATCH(BD2686,CódigoRET,0),4)*1),"")</f>
        <v/>
      </c>
      <c r="BG2686">
        <f t="shared" si="290"/>
        <v>0</v>
      </c>
      <c r="BO2686">
        <f t="shared" si="291"/>
        <v>0</v>
      </c>
      <c r="CC2686">
        <f t="shared" si="292"/>
        <v>0</v>
      </c>
      <c r="CD2686">
        <f t="shared" si="293"/>
        <v>0</v>
      </c>
      <c r="CG2686">
        <f ca="1">IFERROR(INDIRECT("IVA!X"&amp;MATCH(MID(COMPRAS!C2586,1,2)&amp;MID(COMPRAS!F2586,1,2)&amp;MID(COMPRAS!D2586,1,2),IVA!W:W,0)),"SIN COD.")</f>
        <v>0</v>
      </c>
      <c r="CH2686">
        <f ca="1">IFERROR(INDIRECT("IVA!Y"&amp;MATCH(MID(COMPRAS!C2586,1,2)&amp;MID(COMPRAS!F2586,1,2)&amp;MID(COMPRAS!D2586,1,2),IVA!W:W,0)),"SIN COD.")</f>
        <v>0</v>
      </c>
    </row>
    <row r="2687" spans="1:86" x14ac:dyDescent="0.25">
      <c r="A2687"/>
      <c r="B2687"/>
      <c r="D2687"/>
      <c r="AL2687">
        <f t="shared" si="287"/>
        <v>0</v>
      </c>
      <c r="AQ2687">
        <f t="shared" si="288"/>
        <v>0</v>
      </c>
      <c r="AR2687" t="str">
        <f>IFERROR(IF(OR(AP2687=338,AP2687=340,AP2687=341,AP2687=342,AP2687="342A",AP2687="342B"),PorcenRet(AP2687,AT2687,AU2687),INDEX(PORCENTAJEBUSCAR,MATCH(AP2687,CódigoRET,0),4)*1),"")</f>
        <v/>
      </c>
      <c r="AS2687">
        <f t="shared" si="289"/>
        <v>0</v>
      </c>
      <c r="BF2687" t="str">
        <f>IFERROR(IF(OR(BD2687=338,BD2687=340,BD2687=341,BD2687=342,BD2687="342A",BD2687="342B"),PorcenRet(BD2687,BH2687,BI2687),INDEX(PORCENTAJEBUSCAR,MATCH(BD2687,CódigoRET,0),4)*1),"")</f>
        <v/>
      </c>
      <c r="BG2687">
        <f t="shared" si="290"/>
        <v>0</v>
      </c>
      <c r="BO2687">
        <f t="shared" si="291"/>
        <v>0</v>
      </c>
      <c r="CC2687">
        <f t="shared" si="292"/>
        <v>0</v>
      </c>
      <c r="CD2687">
        <f t="shared" si="293"/>
        <v>0</v>
      </c>
      <c r="CG2687">
        <f ca="1">IFERROR(INDIRECT("IVA!X"&amp;MATCH(MID(COMPRAS!C2587,1,2)&amp;MID(COMPRAS!F2587,1,2)&amp;MID(COMPRAS!D2587,1,2),IVA!W:W,0)),"SIN COD.")</f>
        <v>0</v>
      </c>
      <c r="CH2687">
        <f ca="1">IFERROR(INDIRECT("IVA!Y"&amp;MATCH(MID(COMPRAS!C2587,1,2)&amp;MID(COMPRAS!F2587,1,2)&amp;MID(COMPRAS!D2587,1,2),IVA!W:W,0)),"SIN COD.")</f>
        <v>0</v>
      </c>
    </row>
    <row r="2688" spans="1:86" x14ac:dyDescent="0.25">
      <c r="A2688"/>
      <c r="B2688"/>
      <c r="D2688"/>
      <c r="AL2688">
        <f t="shared" si="287"/>
        <v>0</v>
      </c>
      <c r="AQ2688">
        <f t="shared" si="288"/>
        <v>0</v>
      </c>
      <c r="AR2688" t="str">
        <f>IFERROR(IF(OR(AP2688=338,AP2688=340,AP2688=341,AP2688=342,AP2688="342A",AP2688="342B"),PorcenRet(AP2688,AT2688,AU2688),INDEX(PORCENTAJEBUSCAR,MATCH(AP2688,CódigoRET,0),4)*1),"")</f>
        <v/>
      </c>
      <c r="AS2688">
        <f t="shared" si="289"/>
        <v>0</v>
      </c>
      <c r="BF2688" t="str">
        <f>IFERROR(IF(OR(BD2688=338,BD2688=340,BD2688=341,BD2688=342,BD2688="342A",BD2688="342B"),PorcenRet(BD2688,BH2688,BI2688),INDEX(PORCENTAJEBUSCAR,MATCH(BD2688,CódigoRET,0),4)*1),"")</f>
        <v/>
      </c>
      <c r="BG2688">
        <f t="shared" si="290"/>
        <v>0</v>
      </c>
      <c r="BO2688">
        <f t="shared" si="291"/>
        <v>0</v>
      </c>
      <c r="CC2688">
        <f t="shared" si="292"/>
        <v>0</v>
      </c>
      <c r="CD2688">
        <f t="shared" si="293"/>
        <v>0</v>
      </c>
      <c r="CG2688">
        <f ca="1">IFERROR(INDIRECT("IVA!X"&amp;MATCH(MID(COMPRAS!C2588,1,2)&amp;MID(COMPRAS!F2588,1,2)&amp;MID(COMPRAS!D2588,1,2),IVA!W:W,0)),"SIN COD.")</f>
        <v>0</v>
      </c>
      <c r="CH2688">
        <f ca="1">IFERROR(INDIRECT("IVA!Y"&amp;MATCH(MID(COMPRAS!C2588,1,2)&amp;MID(COMPRAS!F2588,1,2)&amp;MID(COMPRAS!D2588,1,2),IVA!W:W,0)),"SIN COD.")</f>
        <v>0</v>
      </c>
    </row>
    <row r="2689" spans="1:86" x14ac:dyDescent="0.25">
      <c r="A2689"/>
      <c r="B2689"/>
      <c r="D2689"/>
      <c r="AL2689">
        <f t="shared" si="287"/>
        <v>0</v>
      </c>
      <c r="AQ2689">
        <f t="shared" si="288"/>
        <v>0</v>
      </c>
      <c r="AR2689" t="str">
        <f>IFERROR(IF(OR(AP2689=338,AP2689=340,AP2689=341,AP2689=342,AP2689="342A",AP2689="342B"),PorcenRet(AP2689,AT2689,AU2689),INDEX(PORCENTAJEBUSCAR,MATCH(AP2689,CódigoRET,0),4)*1),"")</f>
        <v/>
      </c>
      <c r="AS2689">
        <f t="shared" si="289"/>
        <v>0</v>
      </c>
      <c r="BF2689" t="str">
        <f>IFERROR(IF(OR(BD2689=338,BD2689=340,BD2689=341,BD2689=342,BD2689="342A",BD2689="342B"),PorcenRet(BD2689,BH2689,BI2689),INDEX(PORCENTAJEBUSCAR,MATCH(BD2689,CódigoRET,0),4)*1),"")</f>
        <v/>
      </c>
      <c r="BG2689">
        <f t="shared" si="290"/>
        <v>0</v>
      </c>
      <c r="BO2689">
        <f t="shared" si="291"/>
        <v>0</v>
      </c>
      <c r="CC2689">
        <f t="shared" si="292"/>
        <v>0</v>
      </c>
      <c r="CD2689">
        <f t="shared" si="293"/>
        <v>0</v>
      </c>
      <c r="CG2689">
        <f ca="1">IFERROR(INDIRECT("IVA!X"&amp;MATCH(MID(COMPRAS!C2589,1,2)&amp;MID(COMPRAS!F2589,1,2)&amp;MID(COMPRAS!D2589,1,2),IVA!W:W,0)),"SIN COD.")</f>
        <v>0</v>
      </c>
      <c r="CH2689">
        <f ca="1">IFERROR(INDIRECT("IVA!Y"&amp;MATCH(MID(COMPRAS!C2589,1,2)&amp;MID(COMPRAS!F2589,1,2)&amp;MID(COMPRAS!D2589,1,2),IVA!W:W,0)),"SIN COD.")</f>
        <v>0</v>
      </c>
    </row>
    <row r="2690" spans="1:86" x14ac:dyDescent="0.25">
      <c r="A2690"/>
      <c r="B2690"/>
      <c r="D2690"/>
      <c r="AL2690">
        <f t="shared" ref="AL2690:AL2753" si="294">O2690+P2690+Q2690+R2690+S2690+T2690+U2690+V2690</f>
        <v>0</v>
      </c>
      <c r="AQ2690">
        <f t="shared" ref="AQ2690:AQ2753" si="295">+P2690+Q2690+R2690+S2690-BE2690-BQ2690-BW2690+O2690</f>
        <v>0</v>
      </c>
      <c r="AR2690" t="str">
        <f>IFERROR(IF(OR(AP2690=338,AP2690=340,AP2690=341,AP2690=342,AP2690="342A",AP2690="342B"),PorcenRet(AP2690,AT2690,AU2690),INDEX(PORCENTAJEBUSCAR,MATCH(AP2690,CódigoRET,0),4)*1),"")</f>
        <v/>
      </c>
      <c r="AS2690">
        <f t="shared" ref="AS2690:AS2753" si="296">ROUND(IF(AP2690="",0,AQ2690*(AR2690/100)),2)</f>
        <v>0</v>
      </c>
      <c r="BF2690" t="str">
        <f>IFERROR(IF(OR(BD2690=338,BD2690=340,BD2690=341,BD2690=342,BD2690="342A",BD2690="342B"),PorcenRet(BD2690,BH2690,BI2690),INDEX(PORCENTAJEBUSCAR,MATCH(BD2690,CódigoRET,0),4)*1),"")</f>
        <v/>
      </c>
      <c r="BG2690">
        <f t="shared" ref="BG2690:BG2753" si="297">ROUND(IF(BD2690="",0,BE2690*(BF2690/100)),2)</f>
        <v>0</v>
      </c>
      <c r="BO2690">
        <f t="shared" ref="BO2690:BO2753" si="298">IF(MID(F2690,1,2)="41",SUM(O2690:S2690),0)</f>
        <v>0</v>
      </c>
      <c r="CC2690">
        <f t="shared" ref="CC2690:CC2753" si="299">O2690+P2690+Q2690+R2690+S2690</f>
        <v>0</v>
      </c>
      <c r="CD2690">
        <f t="shared" ref="CD2690:CD2753" si="300">T2690+U2690</f>
        <v>0</v>
      </c>
      <c r="CG2690">
        <f ca="1">IFERROR(INDIRECT("IVA!X"&amp;MATCH(MID(COMPRAS!C2590,1,2)&amp;MID(COMPRAS!F2590,1,2)&amp;MID(COMPRAS!D2590,1,2),IVA!W:W,0)),"SIN COD.")</f>
        <v>0</v>
      </c>
      <c r="CH2690">
        <f ca="1">IFERROR(INDIRECT("IVA!Y"&amp;MATCH(MID(COMPRAS!C2590,1,2)&amp;MID(COMPRAS!F2590,1,2)&amp;MID(COMPRAS!D2590,1,2),IVA!W:W,0)),"SIN COD.")</f>
        <v>0</v>
      </c>
    </row>
    <row r="2691" spans="1:86" x14ac:dyDescent="0.25">
      <c r="A2691"/>
      <c r="B2691"/>
      <c r="D2691"/>
      <c r="AL2691">
        <f t="shared" si="294"/>
        <v>0</v>
      </c>
      <c r="AQ2691">
        <f t="shared" si="295"/>
        <v>0</v>
      </c>
      <c r="AR2691" t="str">
        <f>IFERROR(IF(OR(AP2691=338,AP2691=340,AP2691=341,AP2691=342,AP2691="342A",AP2691="342B"),PorcenRet(AP2691,AT2691,AU2691),INDEX(PORCENTAJEBUSCAR,MATCH(AP2691,CódigoRET,0),4)*1),"")</f>
        <v/>
      </c>
      <c r="AS2691">
        <f t="shared" si="296"/>
        <v>0</v>
      </c>
      <c r="BF2691" t="str">
        <f>IFERROR(IF(OR(BD2691=338,BD2691=340,BD2691=341,BD2691=342,BD2691="342A",BD2691="342B"),PorcenRet(BD2691,BH2691,BI2691),INDEX(PORCENTAJEBUSCAR,MATCH(BD2691,CódigoRET,0),4)*1),"")</f>
        <v/>
      </c>
      <c r="BG2691">
        <f t="shared" si="297"/>
        <v>0</v>
      </c>
      <c r="BO2691">
        <f t="shared" si="298"/>
        <v>0</v>
      </c>
      <c r="CC2691">
        <f t="shared" si="299"/>
        <v>0</v>
      </c>
      <c r="CD2691">
        <f t="shared" si="300"/>
        <v>0</v>
      </c>
      <c r="CG2691">
        <f ca="1">IFERROR(INDIRECT("IVA!X"&amp;MATCH(MID(COMPRAS!C2591,1,2)&amp;MID(COMPRAS!F2591,1,2)&amp;MID(COMPRAS!D2591,1,2),IVA!W:W,0)),"SIN COD.")</f>
        <v>0</v>
      </c>
      <c r="CH2691">
        <f ca="1">IFERROR(INDIRECT("IVA!Y"&amp;MATCH(MID(COMPRAS!C2591,1,2)&amp;MID(COMPRAS!F2591,1,2)&amp;MID(COMPRAS!D2591,1,2),IVA!W:W,0)),"SIN COD.")</f>
        <v>0</v>
      </c>
    </row>
    <row r="2692" spans="1:86" x14ac:dyDescent="0.25">
      <c r="A2692"/>
      <c r="B2692"/>
      <c r="D2692"/>
      <c r="AL2692">
        <f t="shared" si="294"/>
        <v>0</v>
      </c>
      <c r="AQ2692">
        <f t="shared" si="295"/>
        <v>0</v>
      </c>
      <c r="AR2692" t="str">
        <f>IFERROR(IF(OR(AP2692=338,AP2692=340,AP2692=341,AP2692=342,AP2692="342A",AP2692="342B"),PorcenRet(AP2692,AT2692,AU2692),INDEX(PORCENTAJEBUSCAR,MATCH(AP2692,CódigoRET,0),4)*1),"")</f>
        <v/>
      </c>
      <c r="AS2692">
        <f t="shared" si="296"/>
        <v>0</v>
      </c>
      <c r="BF2692" t="str">
        <f>IFERROR(IF(OR(BD2692=338,BD2692=340,BD2692=341,BD2692=342,BD2692="342A",BD2692="342B"),PorcenRet(BD2692,BH2692,BI2692),INDEX(PORCENTAJEBUSCAR,MATCH(BD2692,CódigoRET,0),4)*1),"")</f>
        <v/>
      </c>
      <c r="BG2692">
        <f t="shared" si="297"/>
        <v>0</v>
      </c>
      <c r="BO2692">
        <f t="shared" si="298"/>
        <v>0</v>
      </c>
      <c r="CC2692">
        <f t="shared" si="299"/>
        <v>0</v>
      </c>
      <c r="CD2692">
        <f t="shared" si="300"/>
        <v>0</v>
      </c>
      <c r="CG2692">
        <f ca="1">IFERROR(INDIRECT("IVA!X"&amp;MATCH(MID(COMPRAS!C2592,1,2)&amp;MID(COMPRAS!F2592,1,2)&amp;MID(COMPRAS!D2592,1,2),IVA!W:W,0)),"SIN COD.")</f>
        <v>0</v>
      </c>
      <c r="CH2692">
        <f ca="1">IFERROR(INDIRECT("IVA!Y"&amp;MATCH(MID(COMPRAS!C2592,1,2)&amp;MID(COMPRAS!F2592,1,2)&amp;MID(COMPRAS!D2592,1,2),IVA!W:W,0)),"SIN COD.")</f>
        <v>0</v>
      </c>
    </row>
    <row r="2693" spans="1:86" x14ac:dyDescent="0.25">
      <c r="A2693"/>
      <c r="B2693"/>
      <c r="D2693"/>
      <c r="AL2693">
        <f t="shared" si="294"/>
        <v>0</v>
      </c>
      <c r="AQ2693">
        <f t="shared" si="295"/>
        <v>0</v>
      </c>
      <c r="AR2693" t="str">
        <f>IFERROR(IF(OR(AP2693=338,AP2693=340,AP2693=341,AP2693=342,AP2693="342A",AP2693="342B"),PorcenRet(AP2693,AT2693,AU2693),INDEX(PORCENTAJEBUSCAR,MATCH(AP2693,CódigoRET,0),4)*1),"")</f>
        <v/>
      </c>
      <c r="AS2693">
        <f t="shared" si="296"/>
        <v>0</v>
      </c>
      <c r="BF2693" t="str">
        <f>IFERROR(IF(OR(BD2693=338,BD2693=340,BD2693=341,BD2693=342,BD2693="342A",BD2693="342B"),PorcenRet(BD2693,BH2693,BI2693),INDEX(PORCENTAJEBUSCAR,MATCH(BD2693,CódigoRET,0),4)*1),"")</f>
        <v/>
      </c>
      <c r="BG2693">
        <f t="shared" si="297"/>
        <v>0</v>
      </c>
      <c r="BO2693">
        <f t="shared" si="298"/>
        <v>0</v>
      </c>
      <c r="CC2693">
        <f t="shared" si="299"/>
        <v>0</v>
      </c>
      <c r="CD2693">
        <f t="shared" si="300"/>
        <v>0</v>
      </c>
      <c r="CG2693">
        <f ca="1">IFERROR(INDIRECT("IVA!X"&amp;MATCH(MID(COMPRAS!C2593,1,2)&amp;MID(COMPRAS!F2593,1,2)&amp;MID(COMPRAS!D2593,1,2),IVA!W:W,0)),"SIN COD.")</f>
        <v>0</v>
      </c>
      <c r="CH2693">
        <f ca="1">IFERROR(INDIRECT("IVA!Y"&amp;MATCH(MID(COMPRAS!C2593,1,2)&amp;MID(COMPRAS!F2593,1,2)&amp;MID(COMPRAS!D2593,1,2),IVA!W:W,0)),"SIN COD.")</f>
        <v>0</v>
      </c>
    </row>
    <row r="2694" spans="1:86" x14ac:dyDescent="0.25">
      <c r="A2694"/>
      <c r="B2694"/>
      <c r="D2694"/>
      <c r="AL2694">
        <f t="shared" si="294"/>
        <v>0</v>
      </c>
      <c r="AQ2694">
        <f t="shared" si="295"/>
        <v>0</v>
      </c>
      <c r="AR2694" t="str">
        <f>IFERROR(IF(OR(AP2694=338,AP2694=340,AP2694=341,AP2694=342,AP2694="342A",AP2694="342B"),PorcenRet(AP2694,AT2694,AU2694),INDEX(PORCENTAJEBUSCAR,MATCH(AP2694,CódigoRET,0),4)*1),"")</f>
        <v/>
      </c>
      <c r="AS2694">
        <f t="shared" si="296"/>
        <v>0</v>
      </c>
      <c r="BF2694" t="str">
        <f>IFERROR(IF(OR(BD2694=338,BD2694=340,BD2694=341,BD2694=342,BD2694="342A",BD2694="342B"),PorcenRet(BD2694,BH2694,BI2694),INDEX(PORCENTAJEBUSCAR,MATCH(BD2694,CódigoRET,0),4)*1),"")</f>
        <v/>
      </c>
      <c r="BG2694">
        <f t="shared" si="297"/>
        <v>0</v>
      </c>
      <c r="BO2694">
        <f t="shared" si="298"/>
        <v>0</v>
      </c>
      <c r="CC2694">
        <f t="shared" si="299"/>
        <v>0</v>
      </c>
      <c r="CD2694">
        <f t="shared" si="300"/>
        <v>0</v>
      </c>
      <c r="CG2694">
        <f ca="1">IFERROR(INDIRECT("IVA!X"&amp;MATCH(MID(COMPRAS!C2594,1,2)&amp;MID(COMPRAS!F2594,1,2)&amp;MID(COMPRAS!D2594,1,2),IVA!W:W,0)),"SIN COD.")</f>
        <v>0</v>
      </c>
      <c r="CH2694">
        <f ca="1">IFERROR(INDIRECT("IVA!Y"&amp;MATCH(MID(COMPRAS!C2594,1,2)&amp;MID(COMPRAS!F2594,1,2)&amp;MID(COMPRAS!D2594,1,2),IVA!W:W,0)),"SIN COD.")</f>
        <v>0</v>
      </c>
    </row>
    <row r="2695" spans="1:86" x14ac:dyDescent="0.25">
      <c r="A2695"/>
      <c r="B2695"/>
      <c r="D2695"/>
      <c r="AL2695">
        <f t="shared" si="294"/>
        <v>0</v>
      </c>
      <c r="AQ2695">
        <f t="shared" si="295"/>
        <v>0</v>
      </c>
      <c r="AR2695" t="str">
        <f>IFERROR(IF(OR(AP2695=338,AP2695=340,AP2695=341,AP2695=342,AP2695="342A",AP2695="342B"),PorcenRet(AP2695,AT2695,AU2695),INDEX(PORCENTAJEBUSCAR,MATCH(AP2695,CódigoRET,0),4)*1),"")</f>
        <v/>
      </c>
      <c r="AS2695">
        <f t="shared" si="296"/>
        <v>0</v>
      </c>
      <c r="BF2695" t="str">
        <f>IFERROR(IF(OR(BD2695=338,BD2695=340,BD2695=341,BD2695=342,BD2695="342A",BD2695="342B"),PorcenRet(BD2695,BH2695,BI2695),INDEX(PORCENTAJEBUSCAR,MATCH(BD2695,CódigoRET,0),4)*1),"")</f>
        <v/>
      </c>
      <c r="BG2695">
        <f t="shared" si="297"/>
        <v>0</v>
      </c>
      <c r="BO2695">
        <f t="shared" si="298"/>
        <v>0</v>
      </c>
      <c r="CC2695">
        <f t="shared" si="299"/>
        <v>0</v>
      </c>
      <c r="CD2695">
        <f t="shared" si="300"/>
        <v>0</v>
      </c>
      <c r="CG2695">
        <f ca="1">IFERROR(INDIRECT("IVA!X"&amp;MATCH(MID(COMPRAS!C2595,1,2)&amp;MID(COMPRAS!F2595,1,2)&amp;MID(COMPRAS!D2595,1,2),IVA!W:W,0)),"SIN COD.")</f>
        <v>0</v>
      </c>
      <c r="CH2695">
        <f ca="1">IFERROR(INDIRECT("IVA!Y"&amp;MATCH(MID(COMPRAS!C2595,1,2)&amp;MID(COMPRAS!F2595,1,2)&amp;MID(COMPRAS!D2595,1,2),IVA!W:W,0)),"SIN COD.")</f>
        <v>0</v>
      </c>
    </row>
    <row r="2696" spans="1:86" x14ac:dyDescent="0.25">
      <c r="A2696"/>
      <c r="B2696"/>
      <c r="D2696"/>
      <c r="AL2696">
        <f t="shared" si="294"/>
        <v>0</v>
      </c>
      <c r="AQ2696">
        <f t="shared" si="295"/>
        <v>0</v>
      </c>
      <c r="AR2696" t="str">
        <f>IFERROR(IF(OR(AP2696=338,AP2696=340,AP2696=341,AP2696=342,AP2696="342A",AP2696="342B"),PorcenRet(AP2696,AT2696,AU2696),INDEX(PORCENTAJEBUSCAR,MATCH(AP2696,CódigoRET,0),4)*1),"")</f>
        <v/>
      </c>
      <c r="AS2696">
        <f t="shared" si="296"/>
        <v>0</v>
      </c>
      <c r="BF2696" t="str">
        <f>IFERROR(IF(OR(BD2696=338,BD2696=340,BD2696=341,BD2696=342,BD2696="342A",BD2696="342B"),PorcenRet(BD2696,BH2696,BI2696),INDEX(PORCENTAJEBUSCAR,MATCH(BD2696,CódigoRET,0),4)*1),"")</f>
        <v/>
      </c>
      <c r="BG2696">
        <f t="shared" si="297"/>
        <v>0</v>
      </c>
      <c r="BO2696">
        <f t="shared" si="298"/>
        <v>0</v>
      </c>
      <c r="CC2696">
        <f t="shared" si="299"/>
        <v>0</v>
      </c>
      <c r="CD2696">
        <f t="shared" si="300"/>
        <v>0</v>
      </c>
      <c r="CG2696">
        <f ca="1">IFERROR(INDIRECT("IVA!X"&amp;MATCH(MID(COMPRAS!C2596,1,2)&amp;MID(COMPRAS!F2596,1,2)&amp;MID(COMPRAS!D2596,1,2),IVA!W:W,0)),"SIN COD.")</f>
        <v>0</v>
      </c>
      <c r="CH2696">
        <f ca="1">IFERROR(INDIRECT("IVA!Y"&amp;MATCH(MID(COMPRAS!C2596,1,2)&amp;MID(COMPRAS!F2596,1,2)&amp;MID(COMPRAS!D2596,1,2),IVA!W:W,0)),"SIN COD.")</f>
        <v>0</v>
      </c>
    </row>
    <row r="2697" spans="1:86" x14ac:dyDescent="0.25">
      <c r="A2697"/>
      <c r="B2697"/>
      <c r="D2697"/>
      <c r="AL2697">
        <f t="shared" si="294"/>
        <v>0</v>
      </c>
      <c r="AQ2697">
        <f t="shared" si="295"/>
        <v>0</v>
      </c>
      <c r="AR2697" t="str">
        <f>IFERROR(IF(OR(AP2697=338,AP2697=340,AP2697=341,AP2697=342,AP2697="342A",AP2697="342B"),PorcenRet(AP2697,AT2697,AU2697),INDEX(PORCENTAJEBUSCAR,MATCH(AP2697,CódigoRET,0),4)*1),"")</f>
        <v/>
      </c>
      <c r="AS2697">
        <f t="shared" si="296"/>
        <v>0</v>
      </c>
      <c r="BF2697" t="str">
        <f>IFERROR(IF(OR(BD2697=338,BD2697=340,BD2697=341,BD2697=342,BD2697="342A",BD2697="342B"),PorcenRet(BD2697,BH2697,BI2697),INDEX(PORCENTAJEBUSCAR,MATCH(BD2697,CódigoRET,0),4)*1),"")</f>
        <v/>
      </c>
      <c r="BG2697">
        <f t="shared" si="297"/>
        <v>0</v>
      </c>
      <c r="BO2697">
        <f t="shared" si="298"/>
        <v>0</v>
      </c>
      <c r="CC2697">
        <f t="shared" si="299"/>
        <v>0</v>
      </c>
      <c r="CD2697">
        <f t="shared" si="300"/>
        <v>0</v>
      </c>
      <c r="CG2697">
        <f ca="1">IFERROR(INDIRECT("IVA!X"&amp;MATCH(MID(COMPRAS!C2597,1,2)&amp;MID(COMPRAS!F2597,1,2)&amp;MID(COMPRAS!D2597,1,2),IVA!W:W,0)),"SIN COD.")</f>
        <v>0</v>
      </c>
      <c r="CH2697">
        <f ca="1">IFERROR(INDIRECT("IVA!Y"&amp;MATCH(MID(COMPRAS!C2597,1,2)&amp;MID(COMPRAS!F2597,1,2)&amp;MID(COMPRAS!D2597,1,2),IVA!W:W,0)),"SIN COD.")</f>
        <v>0</v>
      </c>
    </row>
    <row r="2698" spans="1:86" x14ac:dyDescent="0.25">
      <c r="A2698"/>
      <c r="B2698"/>
      <c r="D2698"/>
      <c r="AL2698">
        <f t="shared" si="294"/>
        <v>0</v>
      </c>
      <c r="AQ2698">
        <f t="shared" si="295"/>
        <v>0</v>
      </c>
      <c r="AR2698" t="str">
        <f>IFERROR(IF(OR(AP2698=338,AP2698=340,AP2698=341,AP2698=342,AP2698="342A",AP2698="342B"),PorcenRet(AP2698,AT2698,AU2698),INDEX(PORCENTAJEBUSCAR,MATCH(AP2698,CódigoRET,0),4)*1),"")</f>
        <v/>
      </c>
      <c r="AS2698">
        <f t="shared" si="296"/>
        <v>0</v>
      </c>
      <c r="BF2698" t="str">
        <f>IFERROR(IF(OR(BD2698=338,BD2698=340,BD2698=341,BD2698=342,BD2698="342A",BD2698="342B"),PorcenRet(BD2698,BH2698,BI2698),INDEX(PORCENTAJEBUSCAR,MATCH(BD2698,CódigoRET,0),4)*1),"")</f>
        <v/>
      </c>
      <c r="BG2698">
        <f t="shared" si="297"/>
        <v>0</v>
      </c>
      <c r="BO2698">
        <f t="shared" si="298"/>
        <v>0</v>
      </c>
      <c r="CC2698">
        <f t="shared" si="299"/>
        <v>0</v>
      </c>
      <c r="CD2698">
        <f t="shared" si="300"/>
        <v>0</v>
      </c>
      <c r="CG2698">
        <f ca="1">IFERROR(INDIRECT("IVA!X"&amp;MATCH(MID(COMPRAS!C2598,1,2)&amp;MID(COMPRAS!F2598,1,2)&amp;MID(COMPRAS!D2598,1,2),IVA!W:W,0)),"SIN COD.")</f>
        <v>0</v>
      </c>
      <c r="CH2698">
        <f ca="1">IFERROR(INDIRECT("IVA!Y"&amp;MATCH(MID(COMPRAS!C2598,1,2)&amp;MID(COMPRAS!F2598,1,2)&amp;MID(COMPRAS!D2598,1,2),IVA!W:W,0)),"SIN COD.")</f>
        <v>0</v>
      </c>
    </row>
    <row r="2699" spans="1:86" x14ac:dyDescent="0.25">
      <c r="A2699"/>
      <c r="B2699"/>
      <c r="D2699"/>
      <c r="AL2699">
        <f t="shared" si="294"/>
        <v>0</v>
      </c>
      <c r="AQ2699">
        <f t="shared" si="295"/>
        <v>0</v>
      </c>
      <c r="AR2699" t="str">
        <f>IFERROR(IF(OR(AP2699=338,AP2699=340,AP2699=341,AP2699=342,AP2699="342A",AP2699="342B"),PorcenRet(AP2699,AT2699,AU2699),INDEX(PORCENTAJEBUSCAR,MATCH(AP2699,CódigoRET,0),4)*1),"")</f>
        <v/>
      </c>
      <c r="AS2699">
        <f t="shared" si="296"/>
        <v>0</v>
      </c>
      <c r="BF2699" t="str">
        <f>IFERROR(IF(OR(BD2699=338,BD2699=340,BD2699=341,BD2699=342,BD2699="342A",BD2699="342B"),PorcenRet(BD2699,BH2699,BI2699),INDEX(PORCENTAJEBUSCAR,MATCH(BD2699,CódigoRET,0),4)*1),"")</f>
        <v/>
      </c>
      <c r="BG2699">
        <f t="shared" si="297"/>
        <v>0</v>
      </c>
      <c r="BO2699">
        <f t="shared" si="298"/>
        <v>0</v>
      </c>
      <c r="CC2699">
        <f t="shared" si="299"/>
        <v>0</v>
      </c>
      <c r="CD2699">
        <f t="shared" si="300"/>
        <v>0</v>
      </c>
      <c r="CG2699">
        <f ca="1">IFERROR(INDIRECT("IVA!X"&amp;MATCH(MID(COMPRAS!C2599,1,2)&amp;MID(COMPRAS!F2599,1,2)&amp;MID(COMPRAS!D2599,1,2),IVA!W:W,0)),"SIN COD.")</f>
        <v>0</v>
      </c>
      <c r="CH2699">
        <f ca="1">IFERROR(INDIRECT("IVA!Y"&amp;MATCH(MID(COMPRAS!C2599,1,2)&amp;MID(COMPRAS!F2599,1,2)&amp;MID(COMPRAS!D2599,1,2),IVA!W:W,0)),"SIN COD.")</f>
        <v>0</v>
      </c>
    </row>
    <row r="2700" spans="1:86" x14ac:dyDescent="0.25">
      <c r="A2700"/>
      <c r="B2700"/>
      <c r="D2700"/>
      <c r="AL2700">
        <f t="shared" si="294"/>
        <v>0</v>
      </c>
      <c r="AQ2700">
        <f t="shared" si="295"/>
        <v>0</v>
      </c>
      <c r="AR2700" t="str">
        <f>IFERROR(IF(OR(AP2700=338,AP2700=340,AP2700=341,AP2700=342,AP2700="342A",AP2700="342B"),PorcenRet(AP2700,AT2700,AU2700),INDEX(PORCENTAJEBUSCAR,MATCH(AP2700,CódigoRET,0),4)*1),"")</f>
        <v/>
      </c>
      <c r="AS2700">
        <f t="shared" si="296"/>
        <v>0</v>
      </c>
      <c r="BF2700" t="str">
        <f>IFERROR(IF(OR(BD2700=338,BD2700=340,BD2700=341,BD2700=342,BD2700="342A",BD2700="342B"),PorcenRet(BD2700,BH2700,BI2700),INDEX(PORCENTAJEBUSCAR,MATCH(BD2700,CódigoRET,0),4)*1),"")</f>
        <v/>
      </c>
      <c r="BG2700">
        <f t="shared" si="297"/>
        <v>0</v>
      </c>
      <c r="BO2700">
        <f t="shared" si="298"/>
        <v>0</v>
      </c>
      <c r="CC2700">
        <f t="shared" si="299"/>
        <v>0</v>
      </c>
      <c r="CD2700">
        <f t="shared" si="300"/>
        <v>0</v>
      </c>
      <c r="CG2700">
        <f ca="1">IFERROR(INDIRECT("IVA!X"&amp;MATCH(MID(COMPRAS!C2600,1,2)&amp;MID(COMPRAS!F2600,1,2)&amp;MID(COMPRAS!D2600,1,2),IVA!W:W,0)),"SIN COD.")</f>
        <v>0</v>
      </c>
      <c r="CH2700">
        <f ca="1">IFERROR(INDIRECT("IVA!Y"&amp;MATCH(MID(COMPRAS!C2600,1,2)&amp;MID(COMPRAS!F2600,1,2)&amp;MID(COMPRAS!D2600,1,2),IVA!W:W,0)),"SIN COD.")</f>
        <v>0</v>
      </c>
    </row>
    <row r="2701" spans="1:86" x14ac:dyDescent="0.25">
      <c r="A2701"/>
      <c r="B2701"/>
      <c r="D2701"/>
      <c r="AL2701">
        <f t="shared" si="294"/>
        <v>0</v>
      </c>
      <c r="AQ2701">
        <f t="shared" si="295"/>
        <v>0</v>
      </c>
      <c r="AR2701" t="str">
        <f>IFERROR(IF(OR(AP2701=338,AP2701=340,AP2701=341,AP2701=342,AP2701="342A",AP2701="342B"),PorcenRet(AP2701,AT2701,AU2701),INDEX(PORCENTAJEBUSCAR,MATCH(AP2701,CódigoRET,0),4)*1),"")</f>
        <v/>
      </c>
      <c r="AS2701">
        <f t="shared" si="296"/>
        <v>0</v>
      </c>
      <c r="BF2701" t="str">
        <f>IFERROR(IF(OR(BD2701=338,BD2701=340,BD2701=341,BD2701=342,BD2701="342A",BD2701="342B"),PorcenRet(BD2701,BH2701,BI2701),INDEX(PORCENTAJEBUSCAR,MATCH(BD2701,CódigoRET,0),4)*1),"")</f>
        <v/>
      </c>
      <c r="BG2701">
        <f t="shared" si="297"/>
        <v>0</v>
      </c>
      <c r="BO2701">
        <f t="shared" si="298"/>
        <v>0</v>
      </c>
      <c r="CC2701">
        <f t="shared" si="299"/>
        <v>0</v>
      </c>
      <c r="CD2701">
        <f t="shared" si="300"/>
        <v>0</v>
      </c>
      <c r="CG2701">
        <f ca="1">IFERROR(INDIRECT("IVA!X"&amp;MATCH(MID(COMPRAS!C2601,1,2)&amp;MID(COMPRAS!F2601,1,2)&amp;MID(COMPRAS!D2601,1,2),IVA!W:W,0)),"SIN COD.")</f>
        <v>0</v>
      </c>
      <c r="CH2701">
        <f ca="1">IFERROR(INDIRECT("IVA!Y"&amp;MATCH(MID(COMPRAS!C2601,1,2)&amp;MID(COMPRAS!F2601,1,2)&amp;MID(COMPRAS!D2601,1,2),IVA!W:W,0)),"SIN COD.")</f>
        <v>0</v>
      </c>
    </row>
    <row r="2702" spans="1:86" x14ac:dyDescent="0.25">
      <c r="A2702"/>
      <c r="B2702"/>
      <c r="D2702"/>
      <c r="AL2702">
        <f t="shared" si="294"/>
        <v>0</v>
      </c>
      <c r="AQ2702">
        <f t="shared" si="295"/>
        <v>0</v>
      </c>
      <c r="AR2702" t="str">
        <f>IFERROR(IF(OR(AP2702=338,AP2702=340,AP2702=341,AP2702=342,AP2702="342A",AP2702="342B"),PorcenRet(AP2702,AT2702,AU2702),INDEX(PORCENTAJEBUSCAR,MATCH(AP2702,CódigoRET,0),4)*1),"")</f>
        <v/>
      </c>
      <c r="AS2702">
        <f t="shared" si="296"/>
        <v>0</v>
      </c>
      <c r="BF2702" t="str">
        <f>IFERROR(IF(OR(BD2702=338,BD2702=340,BD2702=341,BD2702=342,BD2702="342A",BD2702="342B"),PorcenRet(BD2702,BH2702,BI2702),INDEX(PORCENTAJEBUSCAR,MATCH(BD2702,CódigoRET,0),4)*1),"")</f>
        <v/>
      </c>
      <c r="BG2702">
        <f t="shared" si="297"/>
        <v>0</v>
      </c>
      <c r="BO2702">
        <f t="shared" si="298"/>
        <v>0</v>
      </c>
      <c r="CC2702">
        <f t="shared" si="299"/>
        <v>0</v>
      </c>
      <c r="CD2702">
        <f t="shared" si="300"/>
        <v>0</v>
      </c>
      <c r="CG2702">
        <f ca="1">IFERROR(INDIRECT("IVA!X"&amp;MATCH(MID(COMPRAS!C2602,1,2)&amp;MID(COMPRAS!F2602,1,2)&amp;MID(COMPRAS!D2602,1,2),IVA!W:W,0)),"SIN COD.")</f>
        <v>0</v>
      </c>
      <c r="CH2702">
        <f ca="1">IFERROR(INDIRECT("IVA!Y"&amp;MATCH(MID(COMPRAS!C2602,1,2)&amp;MID(COMPRAS!F2602,1,2)&amp;MID(COMPRAS!D2602,1,2),IVA!W:W,0)),"SIN COD.")</f>
        <v>0</v>
      </c>
    </row>
    <row r="2703" spans="1:86" x14ac:dyDescent="0.25">
      <c r="A2703"/>
      <c r="B2703"/>
      <c r="D2703"/>
      <c r="AL2703">
        <f t="shared" si="294"/>
        <v>0</v>
      </c>
      <c r="AQ2703">
        <f t="shared" si="295"/>
        <v>0</v>
      </c>
      <c r="AR2703" t="str">
        <f>IFERROR(IF(OR(AP2703=338,AP2703=340,AP2703=341,AP2703=342,AP2703="342A",AP2703="342B"),PorcenRet(AP2703,AT2703,AU2703),INDEX(PORCENTAJEBUSCAR,MATCH(AP2703,CódigoRET,0),4)*1),"")</f>
        <v/>
      </c>
      <c r="AS2703">
        <f t="shared" si="296"/>
        <v>0</v>
      </c>
      <c r="BF2703" t="str">
        <f>IFERROR(IF(OR(BD2703=338,BD2703=340,BD2703=341,BD2703=342,BD2703="342A",BD2703="342B"),PorcenRet(BD2703,BH2703,BI2703),INDEX(PORCENTAJEBUSCAR,MATCH(BD2703,CódigoRET,0),4)*1),"")</f>
        <v/>
      </c>
      <c r="BG2703">
        <f t="shared" si="297"/>
        <v>0</v>
      </c>
      <c r="BO2703">
        <f t="shared" si="298"/>
        <v>0</v>
      </c>
      <c r="CC2703">
        <f t="shared" si="299"/>
        <v>0</v>
      </c>
      <c r="CD2703">
        <f t="shared" si="300"/>
        <v>0</v>
      </c>
      <c r="CG2703">
        <f ca="1">IFERROR(INDIRECT("IVA!X"&amp;MATCH(MID(COMPRAS!C2603,1,2)&amp;MID(COMPRAS!F2603,1,2)&amp;MID(COMPRAS!D2603,1,2),IVA!W:W,0)),"SIN COD.")</f>
        <v>0</v>
      </c>
      <c r="CH2703">
        <f ca="1">IFERROR(INDIRECT("IVA!Y"&amp;MATCH(MID(COMPRAS!C2603,1,2)&amp;MID(COMPRAS!F2603,1,2)&amp;MID(COMPRAS!D2603,1,2),IVA!W:W,0)),"SIN COD.")</f>
        <v>0</v>
      </c>
    </row>
    <row r="2704" spans="1:86" x14ac:dyDescent="0.25">
      <c r="A2704"/>
      <c r="B2704"/>
      <c r="D2704"/>
      <c r="AL2704">
        <f t="shared" si="294"/>
        <v>0</v>
      </c>
      <c r="AQ2704">
        <f t="shared" si="295"/>
        <v>0</v>
      </c>
      <c r="AR2704" t="str">
        <f>IFERROR(IF(OR(AP2704=338,AP2704=340,AP2704=341,AP2704=342,AP2704="342A",AP2704="342B"),PorcenRet(AP2704,AT2704,AU2704),INDEX(PORCENTAJEBUSCAR,MATCH(AP2704,CódigoRET,0),4)*1),"")</f>
        <v/>
      </c>
      <c r="AS2704">
        <f t="shared" si="296"/>
        <v>0</v>
      </c>
      <c r="BF2704" t="str">
        <f>IFERROR(IF(OR(BD2704=338,BD2704=340,BD2704=341,BD2704=342,BD2704="342A",BD2704="342B"),PorcenRet(BD2704,BH2704,BI2704),INDEX(PORCENTAJEBUSCAR,MATCH(BD2704,CódigoRET,0),4)*1),"")</f>
        <v/>
      </c>
      <c r="BG2704">
        <f t="shared" si="297"/>
        <v>0</v>
      </c>
      <c r="BO2704">
        <f t="shared" si="298"/>
        <v>0</v>
      </c>
      <c r="CC2704">
        <f t="shared" si="299"/>
        <v>0</v>
      </c>
      <c r="CD2704">
        <f t="shared" si="300"/>
        <v>0</v>
      </c>
      <c r="CG2704">
        <f ca="1">IFERROR(INDIRECT("IVA!X"&amp;MATCH(MID(COMPRAS!C2604,1,2)&amp;MID(COMPRAS!F2604,1,2)&amp;MID(COMPRAS!D2604,1,2),IVA!W:W,0)),"SIN COD.")</f>
        <v>0</v>
      </c>
      <c r="CH2704">
        <f ca="1">IFERROR(INDIRECT("IVA!Y"&amp;MATCH(MID(COMPRAS!C2604,1,2)&amp;MID(COMPRAS!F2604,1,2)&amp;MID(COMPRAS!D2604,1,2),IVA!W:W,0)),"SIN COD.")</f>
        <v>0</v>
      </c>
    </row>
    <row r="2705" spans="1:86" x14ac:dyDescent="0.25">
      <c r="A2705"/>
      <c r="B2705"/>
      <c r="D2705"/>
      <c r="AL2705">
        <f t="shared" si="294"/>
        <v>0</v>
      </c>
      <c r="AQ2705">
        <f t="shared" si="295"/>
        <v>0</v>
      </c>
      <c r="AR2705" t="str">
        <f>IFERROR(IF(OR(AP2705=338,AP2705=340,AP2705=341,AP2705=342,AP2705="342A",AP2705="342B"),PorcenRet(AP2705,AT2705,AU2705),INDEX(PORCENTAJEBUSCAR,MATCH(AP2705,CódigoRET,0),4)*1),"")</f>
        <v/>
      </c>
      <c r="AS2705">
        <f t="shared" si="296"/>
        <v>0</v>
      </c>
      <c r="BF2705" t="str">
        <f>IFERROR(IF(OR(BD2705=338,BD2705=340,BD2705=341,BD2705=342,BD2705="342A",BD2705="342B"),PorcenRet(BD2705,BH2705,BI2705),INDEX(PORCENTAJEBUSCAR,MATCH(BD2705,CódigoRET,0),4)*1),"")</f>
        <v/>
      </c>
      <c r="BG2705">
        <f t="shared" si="297"/>
        <v>0</v>
      </c>
      <c r="BO2705">
        <f t="shared" si="298"/>
        <v>0</v>
      </c>
      <c r="CC2705">
        <f t="shared" si="299"/>
        <v>0</v>
      </c>
      <c r="CD2705">
        <f t="shared" si="300"/>
        <v>0</v>
      </c>
      <c r="CG2705">
        <f ca="1">IFERROR(INDIRECT("IVA!X"&amp;MATCH(MID(COMPRAS!C2605,1,2)&amp;MID(COMPRAS!F2605,1,2)&amp;MID(COMPRAS!D2605,1,2),IVA!W:W,0)),"SIN COD.")</f>
        <v>0</v>
      </c>
      <c r="CH2705">
        <f ca="1">IFERROR(INDIRECT("IVA!Y"&amp;MATCH(MID(COMPRAS!C2605,1,2)&amp;MID(COMPRAS!F2605,1,2)&amp;MID(COMPRAS!D2605,1,2),IVA!W:W,0)),"SIN COD.")</f>
        <v>0</v>
      </c>
    </row>
    <row r="2706" spans="1:86" x14ac:dyDescent="0.25">
      <c r="A2706"/>
      <c r="B2706"/>
      <c r="D2706"/>
      <c r="AL2706">
        <f t="shared" si="294"/>
        <v>0</v>
      </c>
      <c r="AQ2706">
        <f t="shared" si="295"/>
        <v>0</v>
      </c>
      <c r="AR2706" t="str">
        <f>IFERROR(IF(OR(AP2706=338,AP2706=340,AP2706=341,AP2706=342,AP2706="342A",AP2706="342B"),PorcenRet(AP2706,AT2706,AU2706),INDEX(PORCENTAJEBUSCAR,MATCH(AP2706,CódigoRET,0),4)*1),"")</f>
        <v/>
      </c>
      <c r="AS2706">
        <f t="shared" si="296"/>
        <v>0</v>
      </c>
      <c r="BF2706" t="str">
        <f>IFERROR(IF(OR(BD2706=338,BD2706=340,BD2706=341,BD2706=342,BD2706="342A",BD2706="342B"),PorcenRet(BD2706,BH2706,BI2706),INDEX(PORCENTAJEBUSCAR,MATCH(BD2706,CódigoRET,0),4)*1),"")</f>
        <v/>
      </c>
      <c r="BG2706">
        <f t="shared" si="297"/>
        <v>0</v>
      </c>
      <c r="BO2706">
        <f t="shared" si="298"/>
        <v>0</v>
      </c>
      <c r="CC2706">
        <f t="shared" si="299"/>
        <v>0</v>
      </c>
      <c r="CD2706">
        <f t="shared" si="300"/>
        <v>0</v>
      </c>
      <c r="CG2706">
        <f ca="1">IFERROR(INDIRECT("IVA!X"&amp;MATCH(MID(COMPRAS!C2606,1,2)&amp;MID(COMPRAS!F2606,1,2)&amp;MID(COMPRAS!D2606,1,2),IVA!W:W,0)),"SIN COD.")</f>
        <v>0</v>
      </c>
      <c r="CH2706">
        <f ca="1">IFERROR(INDIRECT("IVA!Y"&amp;MATCH(MID(COMPRAS!C2606,1,2)&amp;MID(COMPRAS!F2606,1,2)&amp;MID(COMPRAS!D2606,1,2),IVA!W:W,0)),"SIN COD.")</f>
        <v>0</v>
      </c>
    </row>
    <row r="2707" spans="1:86" x14ac:dyDescent="0.25">
      <c r="A2707"/>
      <c r="B2707"/>
      <c r="D2707"/>
      <c r="AL2707">
        <f t="shared" si="294"/>
        <v>0</v>
      </c>
      <c r="AQ2707">
        <f t="shared" si="295"/>
        <v>0</v>
      </c>
      <c r="AR2707" t="str">
        <f>IFERROR(IF(OR(AP2707=338,AP2707=340,AP2707=341,AP2707=342,AP2707="342A",AP2707="342B"),PorcenRet(AP2707,AT2707,AU2707),INDEX(PORCENTAJEBUSCAR,MATCH(AP2707,CódigoRET,0),4)*1),"")</f>
        <v/>
      </c>
      <c r="AS2707">
        <f t="shared" si="296"/>
        <v>0</v>
      </c>
      <c r="BF2707" t="str">
        <f>IFERROR(IF(OR(BD2707=338,BD2707=340,BD2707=341,BD2707=342,BD2707="342A",BD2707="342B"),PorcenRet(BD2707,BH2707,BI2707),INDEX(PORCENTAJEBUSCAR,MATCH(BD2707,CódigoRET,0),4)*1),"")</f>
        <v/>
      </c>
      <c r="BG2707">
        <f t="shared" si="297"/>
        <v>0</v>
      </c>
      <c r="BO2707">
        <f t="shared" si="298"/>
        <v>0</v>
      </c>
      <c r="CC2707">
        <f t="shared" si="299"/>
        <v>0</v>
      </c>
      <c r="CD2707">
        <f t="shared" si="300"/>
        <v>0</v>
      </c>
      <c r="CG2707">
        <f ca="1">IFERROR(INDIRECT("IVA!X"&amp;MATCH(MID(COMPRAS!C2607,1,2)&amp;MID(COMPRAS!F2607,1,2)&amp;MID(COMPRAS!D2607,1,2),IVA!W:W,0)),"SIN COD.")</f>
        <v>0</v>
      </c>
      <c r="CH2707">
        <f ca="1">IFERROR(INDIRECT("IVA!Y"&amp;MATCH(MID(COMPRAS!C2607,1,2)&amp;MID(COMPRAS!F2607,1,2)&amp;MID(COMPRAS!D2607,1,2),IVA!W:W,0)),"SIN COD.")</f>
        <v>0</v>
      </c>
    </row>
    <row r="2708" spans="1:86" x14ac:dyDescent="0.25">
      <c r="A2708"/>
      <c r="B2708"/>
      <c r="D2708"/>
      <c r="AL2708">
        <f t="shared" si="294"/>
        <v>0</v>
      </c>
      <c r="AQ2708">
        <f t="shared" si="295"/>
        <v>0</v>
      </c>
      <c r="AR2708" t="str">
        <f>IFERROR(IF(OR(AP2708=338,AP2708=340,AP2708=341,AP2708=342,AP2708="342A",AP2708="342B"),PorcenRet(AP2708,AT2708,AU2708),INDEX(PORCENTAJEBUSCAR,MATCH(AP2708,CódigoRET,0),4)*1),"")</f>
        <v/>
      </c>
      <c r="AS2708">
        <f t="shared" si="296"/>
        <v>0</v>
      </c>
      <c r="BF2708" t="str">
        <f>IFERROR(IF(OR(BD2708=338,BD2708=340,BD2708=341,BD2708=342,BD2708="342A",BD2708="342B"),PorcenRet(BD2708,BH2708,BI2708),INDEX(PORCENTAJEBUSCAR,MATCH(BD2708,CódigoRET,0),4)*1),"")</f>
        <v/>
      </c>
      <c r="BG2708">
        <f t="shared" si="297"/>
        <v>0</v>
      </c>
      <c r="BO2708">
        <f t="shared" si="298"/>
        <v>0</v>
      </c>
      <c r="CC2708">
        <f t="shared" si="299"/>
        <v>0</v>
      </c>
      <c r="CD2708">
        <f t="shared" si="300"/>
        <v>0</v>
      </c>
      <c r="CG2708">
        <f ca="1">IFERROR(INDIRECT("IVA!X"&amp;MATCH(MID(COMPRAS!C2608,1,2)&amp;MID(COMPRAS!F2608,1,2)&amp;MID(COMPRAS!D2608,1,2),IVA!W:W,0)),"SIN COD.")</f>
        <v>0</v>
      </c>
      <c r="CH2708">
        <f ca="1">IFERROR(INDIRECT("IVA!Y"&amp;MATCH(MID(COMPRAS!C2608,1,2)&amp;MID(COMPRAS!F2608,1,2)&amp;MID(COMPRAS!D2608,1,2),IVA!W:W,0)),"SIN COD.")</f>
        <v>0</v>
      </c>
    </row>
    <row r="2709" spans="1:86" x14ac:dyDescent="0.25">
      <c r="A2709"/>
      <c r="B2709"/>
      <c r="D2709"/>
      <c r="AL2709">
        <f t="shared" si="294"/>
        <v>0</v>
      </c>
      <c r="AQ2709">
        <f t="shared" si="295"/>
        <v>0</v>
      </c>
      <c r="AR2709" t="str">
        <f>IFERROR(IF(OR(AP2709=338,AP2709=340,AP2709=341,AP2709=342,AP2709="342A",AP2709="342B"),PorcenRet(AP2709,AT2709,AU2709),INDEX(PORCENTAJEBUSCAR,MATCH(AP2709,CódigoRET,0),4)*1),"")</f>
        <v/>
      </c>
      <c r="AS2709">
        <f t="shared" si="296"/>
        <v>0</v>
      </c>
      <c r="BF2709" t="str">
        <f>IFERROR(IF(OR(BD2709=338,BD2709=340,BD2709=341,BD2709=342,BD2709="342A",BD2709="342B"),PorcenRet(BD2709,BH2709,BI2709),INDEX(PORCENTAJEBUSCAR,MATCH(BD2709,CódigoRET,0),4)*1),"")</f>
        <v/>
      </c>
      <c r="BG2709">
        <f t="shared" si="297"/>
        <v>0</v>
      </c>
      <c r="BO2709">
        <f t="shared" si="298"/>
        <v>0</v>
      </c>
      <c r="CC2709">
        <f t="shared" si="299"/>
        <v>0</v>
      </c>
      <c r="CD2709">
        <f t="shared" si="300"/>
        <v>0</v>
      </c>
      <c r="CG2709">
        <f ca="1">IFERROR(INDIRECT("IVA!X"&amp;MATCH(MID(COMPRAS!C2609,1,2)&amp;MID(COMPRAS!F2609,1,2)&amp;MID(COMPRAS!D2609,1,2),IVA!W:W,0)),"SIN COD.")</f>
        <v>0</v>
      </c>
      <c r="CH2709">
        <f ca="1">IFERROR(INDIRECT("IVA!Y"&amp;MATCH(MID(COMPRAS!C2609,1,2)&amp;MID(COMPRAS!F2609,1,2)&amp;MID(COMPRAS!D2609,1,2),IVA!W:W,0)),"SIN COD.")</f>
        <v>0</v>
      </c>
    </row>
    <row r="2710" spans="1:86" x14ac:dyDescent="0.25">
      <c r="A2710"/>
      <c r="B2710"/>
      <c r="D2710"/>
      <c r="AL2710">
        <f t="shared" si="294"/>
        <v>0</v>
      </c>
      <c r="AQ2710">
        <f t="shared" si="295"/>
        <v>0</v>
      </c>
      <c r="AR2710" t="str">
        <f>IFERROR(IF(OR(AP2710=338,AP2710=340,AP2710=341,AP2710=342,AP2710="342A",AP2710="342B"),PorcenRet(AP2710,AT2710,AU2710),INDEX(PORCENTAJEBUSCAR,MATCH(AP2710,CódigoRET,0),4)*1),"")</f>
        <v/>
      </c>
      <c r="AS2710">
        <f t="shared" si="296"/>
        <v>0</v>
      </c>
      <c r="BF2710" t="str">
        <f>IFERROR(IF(OR(BD2710=338,BD2710=340,BD2710=341,BD2710=342,BD2710="342A",BD2710="342B"),PorcenRet(BD2710,BH2710,BI2710),INDEX(PORCENTAJEBUSCAR,MATCH(BD2710,CódigoRET,0),4)*1),"")</f>
        <v/>
      </c>
      <c r="BG2710">
        <f t="shared" si="297"/>
        <v>0</v>
      </c>
      <c r="BO2710">
        <f t="shared" si="298"/>
        <v>0</v>
      </c>
      <c r="CC2710">
        <f t="shared" si="299"/>
        <v>0</v>
      </c>
      <c r="CD2710">
        <f t="shared" si="300"/>
        <v>0</v>
      </c>
      <c r="CG2710">
        <f ca="1">IFERROR(INDIRECT("IVA!X"&amp;MATCH(MID(COMPRAS!C2610,1,2)&amp;MID(COMPRAS!F2610,1,2)&amp;MID(COMPRAS!D2610,1,2),IVA!W:W,0)),"SIN COD.")</f>
        <v>0</v>
      </c>
      <c r="CH2710">
        <f ca="1">IFERROR(INDIRECT("IVA!Y"&amp;MATCH(MID(COMPRAS!C2610,1,2)&amp;MID(COMPRAS!F2610,1,2)&amp;MID(COMPRAS!D2610,1,2),IVA!W:W,0)),"SIN COD.")</f>
        <v>0</v>
      </c>
    </row>
    <row r="2711" spans="1:86" x14ac:dyDescent="0.25">
      <c r="A2711"/>
      <c r="B2711"/>
      <c r="D2711"/>
      <c r="AL2711">
        <f t="shared" si="294"/>
        <v>0</v>
      </c>
      <c r="AQ2711">
        <f t="shared" si="295"/>
        <v>0</v>
      </c>
      <c r="AR2711" t="str">
        <f>IFERROR(IF(OR(AP2711=338,AP2711=340,AP2711=341,AP2711=342,AP2711="342A",AP2711="342B"),PorcenRet(AP2711,AT2711,AU2711),INDEX(PORCENTAJEBUSCAR,MATCH(AP2711,CódigoRET,0),4)*1),"")</f>
        <v/>
      </c>
      <c r="AS2711">
        <f t="shared" si="296"/>
        <v>0</v>
      </c>
      <c r="BF2711" t="str">
        <f>IFERROR(IF(OR(BD2711=338,BD2711=340,BD2711=341,BD2711=342,BD2711="342A",BD2711="342B"),PorcenRet(BD2711,BH2711,BI2711),INDEX(PORCENTAJEBUSCAR,MATCH(BD2711,CódigoRET,0),4)*1),"")</f>
        <v/>
      </c>
      <c r="BG2711">
        <f t="shared" si="297"/>
        <v>0</v>
      </c>
      <c r="BO2711">
        <f t="shared" si="298"/>
        <v>0</v>
      </c>
      <c r="CC2711">
        <f t="shared" si="299"/>
        <v>0</v>
      </c>
      <c r="CD2711">
        <f t="shared" si="300"/>
        <v>0</v>
      </c>
      <c r="CG2711">
        <f ca="1">IFERROR(INDIRECT("IVA!X"&amp;MATCH(MID(COMPRAS!C2611,1,2)&amp;MID(COMPRAS!F2611,1,2)&amp;MID(COMPRAS!D2611,1,2),IVA!W:W,0)),"SIN COD.")</f>
        <v>0</v>
      </c>
      <c r="CH2711">
        <f ca="1">IFERROR(INDIRECT("IVA!Y"&amp;MATCH(MID(COMPRAS!C2611,1,2)&amp;MID(COMPRAS!F2611,1,2)&amp;MID(COMPRAS!D2611,1,2),IVA!W:W,0)),"SIN COD.")</f>
        <v>0</v>
      </c>
    </row>
    <row r="2712" spans="1:86" x14ac:dyDescent="0.25">
      <c r="A2712"/>
      <c r="B2712"/>
      <c r="D2712"/>
      <c r="AL2712">
        <f t="shared" si="294"/>
        <v>0</v>
      </c>
      <c r="AQ2712">
        <f t="shared" si="295"/>
        <v>0</v>
      </c>
      <c r="AR2712" t="str">
        <f>IFERROR(IF(OR(AP2712=338,AP2712=340,AP2712=341,AP2712=342,AP2712="342A",AP2712="342B"),PorcenRet(AP2712,AT2712,AU2712),INDEX(PORCENTAJEBUSCAR,MATCH(AP2712,CódigoRET,0),4)*1),"")</f>
        <v/>
      </c>
      <c r="AS2712">
        <f t="shared" si="296"/>
        <v>0</v>
      </c>
      <c r="BF2712" t="str">
        <f>IFERROR(IF(OR(BD2712=338,BD2712=340,BD2712=341,BD2712=342,BD2712="342A",BD2712="342B"),PorcenRet(BD2712,BH2712,BI2712),INDEX(PORCENTAJEBUSCAR,MATCH(BD2712,CódigoRET,0),4)*1),"")</f>
        <v/>
      </c>
      <c r="BG2712">
        <f t="shared" si="297"/>
        <v>0</v>
      </c>
      <c r="BO2712">
        <f t="shared" si="298"/>
        <v>0</v>
      </c>
      <c r="CC2712">
        <f t="shared" si="299"/>
        <v>0</v>
      </c>
      <c r="CD2712">
        <f t="shared" si="300"/>
        <v>0</v>
      </c>
      <c r="CG2712">
        <f ca="1">IFERROR(INDIRECT("IVA!X"&amp;MATCH(MID(COMPRAS!C2612,1,2)&amp;MID(COMPRAS!F2612,1,2)&amp;MID(COMPRAS!D2612,1,2),IVA!W:W,0)),"SIN COD.")</f>
        <v>0</v>
      </c>
      <c r="CH2712">
        <f ca="1">IFERROR(INDIRECT("IVA!Y"&amp;MATCH(MID(COMPRAS!C2612,1,2)&amp;MID(COMPRAS!F2612,1,2)&amp;MID(COMPRAS!D2612,1,2),IVA!W:W,0)),"SIN COD.")</f>
        <v>0</v>
      </c>
    </row>
    <row r="2713" spans="1:86" x14ac:dyDescent="0.25">
      <c r="A2713"/>
      <c r="B2713"/>
      <c r="D2713"/>
      <c r="AL2713">
        <f t="shared" si="294"/>
        <v>0</v>
      </c>
      <c r="AQ2713">
        <f t="shared" si="295"/>
        <v>0</v>
      </c>
      <c r="AR2713" t="str">
        <f>IFERROR(IF(OR(AP2713=338,AP2713=340,AP2713=341,AP2713=342,AP2713="342A",AP2713="342B"),PorcenRet(AP2713,AT2713,AU2713),INDEX(PORCENTAJEBUSCAR,MATCH(AP2713,CódigoRET,0),4)*1),"")</f>
        <v/>
      </c>
      <c r="AS2713">
        <f t="shared" si="296"/>
        <v>0</v>
      </c>
      <c r="BF2713" t="str">
        <f>IFERROR(IF(OR(BD2713=338,BD2713=340,BD2713=341,BD2713=342,BD2713="342A",BD2713="342B"),PorcenRet(BD2713,BH2713,BI2713),INDEX(PORCENTAJEBUSCAR,MATCH(BD2713,CódigoRET,0),4)*1),"")</f>
        <v/>
      </c>
      <c r="BG2713">
        <f t="shared" si="297"/>
        <v>0</v>
      </c>
      <c r="BO2713">
        <f t="shared" si="298"/>
        <v>0</v>
      </c>
      <c r="CC2713">
        <f t="shared" si="299"/>
        <v>0</v>
      </c>
      <c r="CD2713">
        <f t="shared" si="300"/>
        <v>0</v>
      </c>
      <c r="CG2713">
        <f ca="1">IFERROR(INDIRECT("IVA!X"&amp;MATCH(MID(COMPRAS!C2613,1,2)&amp;MID(COMPRAS!F2613,1,2)&amp;MID(COMPRAS!D2613,1,2),IVA!W:W,0)),"SIN COD.")</f>
        <v>0</v>
      </c>
      <c r="CH2713">
        <f ca="1">IFERROR(INDIRECT("IVA!Y"&amp;MATCH(MID(COMPRAS!C2613,1,2)&amp;MID(COMPRAS!F2613,1,2)&amp;MID(COMPRAS!D2613,1,2),IVA!W:W,0)),"SIN COD.")</f>
        <v>0</v>
      </c>
    </row>
    <row r="2714" spans="1:86" x14ac:dyDescent="0.25">
      <c r="A2714"/>
      <c r="B2714"/>
      <c r="D2714"/>
      <c r="AL2714">
        <f t="shared" si="294"/>
        <v>0</v>
      </c>
      <c r="AQ2714">
        <f t="shared" si="295"/>
        <v>0</v>
      </c>
      <c r="AR2714" t="str">
        <f>IFERROR(IF(OR(AP2714=338,AP2714=340,AP2714=341,AP2714=342,AP2714="342A",AP2714="342B"),PorcenRet(AP2714,AT2714,AU2714),INDEX(PORCENTAJEBUSCAR,MATCH(AP2714,CódigoRET,0),4)*1),"")</f>
        <v/>
      </c>
      <c r="AS2714">
        <f t="shared" si="296"/>
        <v>0</v>
      </c>
      <c r="BF2714" t="str">
        <f>IFERROR(IF(OR(BD2714=338,BD2714=340,BD2714=341,BD2714=342,BD2714="342A",BD2714="342B"),PorcenRet(BD2714,BH2714,BI2714),INDEX(PORCENTAJEBUSCAR,MATCH(BD2714,CódigoRET,0),4)*1),"")</f>
        <v/>
      </c>
      <c r="BG2714">
        <f t="shared" si="297"/>
        <v>0</v>
      </c>
      <c r="BO2714">
        <f t="shared" si="298"/>
        <v>0</v>
      </c>
      <c r="CC2714">
        <f t="shared" si="299"/>
        <v>0</v>
      </c>
      <c r="CD2714">
        <f t="shared" si="300"/>
        <v>0</v>
      </c>
      <c r="CG2714">
        <f ca="1">IFERROR(INDIRECT("IVA!X"&amp;MATCH(MID(COMPRAS!C2614,1,2)&amp;MID(COMPRAS!F2614,1,2)&amp;MID(COMPRAS!D2614,1,2),IVA!W:W,0)),"SIN COD.")</f>
        <v>0</v>
      </c>
      <c r="CH2714">
        <f ca="1">IFERROR(INDIRECT("IVA!Y"&amp;MATCH(MID(COMPRAS!C2614,1,2)&amp;MID(COMPRAS!F2614,1,2)&amp;MID(COMPRAS!D2614,1,2),IVA!W:W,0)),"SIN COD.")</f>
        <v>0</v>
      </c>
    </row>
    <row r="2715" spans="1:86" x14ac:dyDescent="0.25">
      <c r="A2715"/>
      <c r="B2715"/>
      <c r="D2715"/>
      <c r="AL2715">
        <f t="shared" si="294"/>
        <v>0</v>
      </c>
      <c r="AQ2715">
        <f t="shared" si="295"/>
        <v>0</v>
      </c>
      <c r="AR2715" t="str">
        <f>IFERROR(IF(OR(AP2715=338,AP2715=340,AP2715=341,AP2715=342,AP2715="342A",AP2715="342B"),PorcenRet(AP2715,AT2715,AU2715),INDEX(PORCENTAJEBUSCAR,MATCH(AP2715,CódigoRET,0),4)*1),"")</f>
        <v/>
      </c>
      <c r="AS2715">
        <f t="shared" si="296"/>
        <v>0</v>
      </c>
      <c r="BF2715" t="str">
        <f>IFERROR(IF(OR(BD2715=338,BD2715=340,BD2715=341,BD2715=342,BD2715="342A",BD2715="342B"),PorcenRet(BD2715,BH2715,BI2715),INDEX(PORCENTAJEBUSCAR,MATCH(BD2715,CódigoRET,0),4)*1),"")</f>
        <v/>
      </c>
      <c r="BG2715">
        <f t="shared" si="297"/>
        <v>0</v>
      </c>
      <c r="BO2715">
        <f t="shared" si="298"/>
        <v>0</v>
      </c>
      <c r="CC2715">
        <f t="shared" si="299"/>
        <v>0</v>
      </c>
      <c r="CD2715">
        <f t="shared" si="300"/>
        <v>0</v>
      </c>
      <c r="CG2715">
        <f ca="1">IFERROR(INDIRECT("IVA!X"&amp;MATCH(MID(COMPRAS!C2615,1,2)&amp;MID(COMPRAS!F2615,1,2)&amp;MID(COMPRAS!D2615,1,2),IVA!W:W,0)),"SIN COD.")</f>
        <v>0</v>
      </c>
      <c r="CH2715">
        <f ca="1">IFERROR(INDIRECT("IVA!Y"&amp;MATCH(MID(COMPRAS!C2615,1,2)&amp;MID(COMPRAS!F2615,1,2)&amp;MID(COMPRAS!D2615,1,2),IVA!W:W,0)),"SIN COD.")</f>
        <v>0</v>
      </c>
    </row>
    <row r="2716" spans="1:86" x14ac:dyDescent="0.25">
      <c r="A2716"/>
      <c r="B2716"/>
      <c r="D2716"/>
      <c r="AL2716">
        <f t="shared" si="294"/>
        <v>0</v>
      </c>
      <c r="AQ2716">
        <f t="shared" si="295"/>
        <v>0</v>
      </c>
      <c r="AR2716" t="str">
        <f>IFERROR(IF(OR(AP2716=338,AP2716=340,AP2716=341,AP2716=342,AP2716="342A",AP2716="342B"),PorcenRet(AP2716,AT2716,AU2716),INDEX(PORCENTAJEBUSCAR,MATCH(AP2716,CódigoRET,0),4)*1),"")</f>
        <v/>
      </c>
      <c r="AS2716">
        <f t="shared" si="296"/>
        <v>0</v>
      </c>
      <c r="BF2716" t="str">
        <f>IFERROR(IF(OR(BD2716=338,BD2716=340,BD2716=341,BD2716=342,BD2716="342A",BD2716="342B"),PorcenRet(BD2716,BH2716,BI2716),INDEX(PORCENTAJEBUSCAR,MATCH(BD2716,CódigoRET,0),4)*1),"")</f>
        <v/>
      </c>
      <c r="BG2716">
        <f t="shared" si="297"/>
        <v>0</v>
      </c>
      <c r="BO2716">
        <f t="shared" si="298"/>
        <v>0</v>
      </c>
      <c r="CC2716">
        <f t="shared" si="299"/>
        <v>0</v>
      </c>
      <c r="CD2716">
        <f t="shared" si="300"/>
        <v>0</v>
      </c>
      <c r="CG2716">
        <f ca="1">IFERROR(INDIRECT("IVA!X"&amp;MATCH(MID(COMPRAS!C2616,1,2)&amp;MID(COMPRAS!F2616,1,2)&amp;MID(COMPRAS!D2616,1,2),IVA!W:W,0)),"SIN COD.")</f>
        <v>0</v>
      </c>
      <c r="CH2716">
        <f ca="1">IFERROR(INDIRECT("IVA!Y"&amp;MATCH(MID(COMPRAS!C2616,1,2)&amp;MID(COMPRAS!F2616,1,2)&amp;MID(COMPRAS!D2616,1,2),IVA!W:W,0)),"SIN COD.")</f>
        <v>0</v>
      </c>
    </row>
    <row r="2717" spans="1:86" x14ac:dyDescent="0.25">
      <c r="A2717"/>
      <c r="B2717"/>
      <c r="D2717"/>
      <c r="AL2717">
        <f t="shared" si="294"/>
        <v>0</v>
      </c>
      <c r="AQ2717">
        <f t="shared" si="295"/>
        <v>0</v>
      </c>
      <c r="AR2717" t="str">
        <f>IFERROR(IF(OR(AP2717=338,AP2717=340,AP2717=341,AP2717=342,AP2717="342A",AP2717="342B"),PorcenRet(AP2717,AT2717,AU2717),INDEX(PORCENTAJEBUSCAR,MATCH(AP2717,CódigoRET,0),4)*1),"")</f>
        <v/>
      </c>
      <c r="AS2717">
        <f t="shared" si="296"/>
        <v>0</v>
      </c>
      <c r="BF2717" t="str">
        <f>IFERROR(IF(OR(BD2717=338,BD2717=340,BD2717=341,BD2717=342,BD2717="342A",BD2717="342B"),PorcenRet(BD2717,BH2717,BI2717),INDEX(PORCENTAJEBUSCAR,MATCH(BD2717,CódigoRET,0),4)*1),"")</f>
        <v/>
      </c>
      <c r="BG2717">
        <f t="shared" si="297"/>
        <v>0</v>
      </c>
      <c r="BO2717">
        <f t="shared" si="298"/>
        <v>0</v>
      </c>
      <c r="CC2717">
        <f t="shared" si="299"/>
        <v>0</v>
      </c>
      <c r="CD2717">
        <f t="shared" si="300"/>
        <v>0</v>
      </c>
      <c r="CG2717">
        <f ca="1">IFERROR(INDIRECT("IVA!X"&amp;MATCH(MID(COMPRAS!C2617,1,2)&amp;MID(COMPRAS!F2617,1,2)&amp;MID(COMPRAS!D2617,1,2),IVA!W:W,0)),"SIN COD.")</f>
        <v>0</v>
      </c>
      <c r="CH2717">
        <f ca="1">IFERROR(INDIRECT("IVA!Y"&amp;MATCH(MID(COMPRAS!C2617,1,2)&amp;MID(COMPRAS!F2617,1,2)&amp;MID(COMPRAS!D2617,1,2),IVA!W:W,0)),"SIN COD.")</f>
        <v>0</v>
      </c>
    </row>
    <row r="2718" spans="1:86" x14ac:dyDescent="0.25">
      <c r="A2718"/>
      <c r="B2718"/>
      <c r="D2718"/>
      <c r="AL2718">
        <f t="shared" si="294"/>
        <v>0</v>
      </c>
      <c r="AQ2718">
        <f t="shared" si="295"/>
        <v>0</v>
      </c>
      <c r="AR2718" t="str">
        <f>IFERROR(IF(OR(AP2718=338,AP2718=340,AP2718=341,AP2718=342,AP2718="342A",AP2718="342B"),PorcenRet(AP2718,AT2718,AU2718),INDEX(PORCENTAJEBUSCAR,MATCH(AP2718,CódigoRET,0),4)*1),"")</f>
        <v/>
      </c>
      <c r="AS2718">
        <f t="shared" si="296"/>
        <v>0</v>
      </c>
      <c r="BF2718" t="str">
        <f>IFERROR(IF(OR(BD2718=338,BD2718=340,BD2718=341,BD2718=342,BD2718="342A",BD2718="342B"),PorcenRet(BD2718,BH2718,BI2718),INDEX(PORCENTAJEBUSCAR,MATCH(BD2718,CódigoRET,0),4)*1),"")</f>
        <v/>
      </c>
      <c r="BG2718">
        <f t="shared" si="297"/>
        <v>0</v>
      </c>
      <c r="BO2718">
        <f t="shared" si="298"/>
        <v>0</v>
      </c>
      <c r="CC2718">
        <f t="shared" si="299"/>
        <v>0</v>
      </c>
      <c r="CD2718">
        <f t="shared" si="300"/>
        <v>0</v>
      </c>
      <c r="CG2718">
        <f ca="1">IFERROR(INDIRECT("IVA!X"&amp;MATCH(MID(COMPRAS!C2618,1,2)&amp;MID(COMPRAS!F2618,1,2)&amp;MID(COMPRAS!D2618,1,2),IVA!W:W,0)),"SIN COD.")</f>
        <v>0</v>
      </c>
      <c r="CH2718">
        <f ca="1">IFERROR(INDIRECT("IVA!Y"&amp;MATCH(MID(COMPRAS!C2618,1,2)&amp;MID(COMPRAS!F2618,1,2)&amp;MID(COMPRAS!D2618,1,2),IVA!W:W,0)),"SIN COD.")</f>
        <v>0</v>
      </c>
    </row>
    <row r="2719" spans="1:86" x14ac:dyDescent="0.25">
      <c r="A2719"/>
      <c r="B2719"/>
      <c r="D2719"/>
      <c r="AL2719">
        <f t="shared" si="294"/>
        <v>0</v>
      </c>
      <c r="AQ2719">
        <f t="shared" si="295"/>
        <v>0</v>
      </c>
      <c r="AR2719" t="str">
        <f>IFERROR(IF(OR(AP2719=338,AP2719=340,AP2719=341,AP2719=342,AP2719="342A",AP2719="342B"),PorcenRet(AP2719,AT2719,AU2719),INDEX(PORCENTAJEBUSCAR,MATCH(AP2719,CódigoRET,0),4)*1),"")</f>
        <v/>
      </c>
      <c r="AS2719">
        <f t="shared" si="296"/>
        <v>0</v>
      </c>
      <c r="BF2719" t="str">
        <f>IFERROR(IF(OR(BD2719=338,BD2719=340,BD2719=341,BD2719=342,BD2719="342A",BD2719="342B"),PorcenRet(BD2719,BH2719,BI2719),INDEX(PORCENTAJEBUSCAR,MATCH(BD2719,CódigoRET,0),4)*1),"")</f>
        <v/>
      </c>
      <c r="BG2719">
        <f t="shared" si="297"/>
        <v>0</v>
      </c>
      <c r="BO2719">
        <f t="shared" si="298"/>
        <v>0</v>
      </c>
      <c r="CC2719">
        <f t="shared" si="299"/>
        <v>0</v>
      </c>
      <c r="CD2719">
        <f t="shared" si="300"/>
        <v>0</v>
      </c>
      <c r="CG2719">
        <f ca="1">IFERROR(INDIRECT("IVA!X"&amp;MATCH(MID(COMPRAS!C2619,1,2)&amp;MID(COMPRAS!F2619,1,2)&amp;MID(COMPRAS!D2619,1,2),IVA!W:W,0)),"SIN COD.")</f>
        <v>0</v>
      </c>
      <c r="CH2719">
        <f ca="1">IFERROR(INDIRECT("IVA!Y"&amp;MATCH(MID(COMPRAS!C2619,1,2)&amp;MID(COMPRAS!F2619,1,2)&amp;MID(COMPRAS!D2619,1,2),IVA!W:W,0)),"SIN COD.")</f>
        <v>0</v>
      </c>
    </row>
    <row r="2720" spans="1:86" x14ac:dyDescent="0.25">
      <c r="A2720"/>
      <c r="B2720"/>
      <c r="D2720"/>
      <c r="AL2720">
        <f t="shared" si="294"/>
        <v>0</v>
      </c>
      <c r="AQ2720">
        <f t="shared" si="295"/>
        <v>0</v>
      </c>
      <c r="AR2720" t="str">
        <f>IFERROR(IF(OR(AP2720=338,AP2720=340,AP2720=341,AP2720=342,AP2720="342A",AP2720="342B"),PorcenRet(AP2720,AT2720,AU2720),INDEX(PORCENTAJEBUSCAR,MATCH(AP2720,CódigoRET,0),4)*1),"")</f>
        <v/>
      </c>
      <c r="AS2720">
        <f t="shared" si="296"/>
        <v>0</v>
      </c>
      <c r="BF2720" t="str">
        <f>IFERROR(IF(OR(BD2720=338,BD2720=340,BD2720=341,BD2720=342,BD2720="342A",BD2720="342B"),PorcenRet(BD2720,BH2720,BI2720),INDEX(PORCENTAJEBUSCAR,MATCH(BD2720,CódigoRET,0),4)*1),"")</f>
        <v/>
      </c>
      <c r="BG2720">
        <f t="shared" si="297"/>
        <v>0</v>
      </c>
      <c r="BO2720">
        <f t="shared" si="298"/>
        <v>0</v>
      </c>
      <c r="CC2720">
        <f t="shared" si="299"/>
        <v>0</v>
      </c>
      <c r="CD2720">
        <f t="shared" si="300"/>
        <v>0</v>
      </c>
      <c r="CG2720">
        <f ca="1">IFERROR(INDIRECT("IVA!X"&amp;MATCH(MID(COMPRAS!C2620,1,2)&amp;MID(COMPRAS!F2620,1,2)&amp;MID(COMPRAS!D2620,1,2),IVA!W:W,0)),"SIN COD.")</f>
        <v>0</v>
      </c>
      <c r="CH2720">
        <f ca="1">IFERROR(INDIRECT("IVA!Y"&amp;MATCH(MID(COMPRAS!C2620,1,2)&amp;MID(COMPRAS!F2620,1,2)&amp;MID(COMPRAS!D2620,1,2),IVA!W:W,0)),"SIN COD.")</f>
        <v>0</v>
      </c>
    </row>
    <row r="2721" spans="1:86" x14ac:dyDescent="0.25">
      <c r="A2721"/>
      <c r="B2721"/>
      <c r="D2721"/>
      <c r="AL2721">
        <f t="shared" si="294"/>
        <v>0</v>
      </c>
      <c r="AQ2721">
        <f t="shared" si="295"/>
        <v>0</v>
      </c>
      <c r="AR2721" t="str">
        <f>IFERROR(IF(OR(AP2721=338,AP2721=340,AP2721=341,AP2721=342,AP2721="342A",AP2721="342B"),PorcenRet(AP2721,AT2721,AU2721),INDEX(PORCENTAJEBUSCAR,MATCH(AP2721,CódigoRET,0),4)*1),"")</f>
        <v/>
      </c>
      <c r="AS2721">
        <f t="shared" si="296"/>
        <v>0</v>
      </c>
      <c r="BF2721" t="str">
        <f>IFERROR(IF(OR(BD2721=338,BD2721=340,BD2721=341,BD2721=342,BD2721="342A",BD2721="342B"),PorcenRet(BD2721,BH2721,BI2721),INDEX(PORCENTAJEBUSCAR,MATCH(BD2721,CódigoRET,0),4)*1),"")</f>
        <v/>
      </c>
      <c r="BG2721">
        <f t="shared" si="297"/>
        <v>0</v>
      </c>
      <c r="BO2721">
        <f t="shared" si="298"/>
        <v>0</v>
      </c>
      <c r="CC2721">
        <f t="shared" si="299"/>
        <v>0</v>
      </c>
      <c r="CD2721">
        <f t="shared" si="300"/>
        <v>0</v>
      </c>
      <c r="CG2721">
        <f ca="1">IFERROR(INDIRECT("IVA!X"&amp;MATCH(MID(COMPRAS!C2621,1,2)&amp;MID(COMPRAS!F2621,1,2)&amp;MID(COMPRAS!D2621,1,2),IVA!W:W,0)),"SIN COD.")</f>
        <v>0</v>
      </c>
      <c r="CH2721">
        <f ca="1">IFERROR(INDIRECT("IVA!Y"&amp;MATCH(MID(COMPRAS!C2621,1,2)&amp;MID(COMPRAS!F2621,1,2)&amp;MID(COMPRAS!D2621,1,2),IVA!W:W,0)),"SIN COD.")</f>
        <v>0</v>
      </c>
    </row>
    <row r="2722" spans="1:86" x14ac:dyDescent="0.25">
      <c r="A2722"/>
      <c r="B2722"/>
      <c r="D2722"/>
      <c r="AL2722">
        <f t="shared" si="294"/>
        <v>0</v>
      </c>
      <c r="AQ2722">
        <f t="shared" si="295"/>
        <v>0</v>
      </c>
      <c r="AR2722" t="str">
        <f>IFERROR(IF(OR(AP2722=338,AP2722=340,AP2722=341,AP2722=342,AP2722="342A",AP2722="342B"),PorcenRet(AP2722,AT2722,AU2722),INDEX(PORCENTAJEBUSCAR,MATCH(AP2722,CódigoRET,0),4)*1),"")</f>
        <v/>
      </c>
      <c r="AS2722">
        <f t="shared" si="296"/>
        <v>0</v>
      </c>
      <c r="BF2722" t="str">
        <f>IFERROR(IF(OR(BD2722=338,BD2722=340,BD2722=341,BD2722=342,BD2722="342A",BD2722="342B"),PorcenRet(BD2722,BH2722,BI2722),INDEX(PORCENTAJEBUSCAR,MATCH(BD2722,CódigoRET,0),4)*1),"")</f>
        <v/>
      </c>
      <c r="BG2722">
        <f t="shared" si="297"/>
        <v>0</v>
      </c>
      <c r="BO2722">
        <f t="shared" si="298"/>
        <v>0</v>
      </c>
      <c r="CC2722">
        <f t="shared" si="299"/>
        <v>0</v>
      </c>
      <c r="CD2722">
        <f t="shared" si="300"/>
        <v>0</v>
      </c>
      <c r="CG2722">
        <f ca="1">IFERROR(INDIRECT("IVA!X"&amp;MATCH(MID(COMPRAS!C2622,1,2)&amp;MID(COMPRAS!F2622,1,2)&amp;MID(COMPRAS!D2622,1,2),IVA!W:W,0)),"SIN COD.")</f>
        <v>0</v>
      </c>
      <c r="CH2722">
        <f ca="1">IFERROR(INDIRECT("IVA!Y"&amp;MATCH(MID(COMPRAS!C2622,1,2)&amp;MID(COMPRAS!F2622,1,2)&amp;MID(COMPRAS!D2622,1,2),IVA!W:W,0)),"SIN COD.")</f>
        <v>0</v>
      </c>
    </row>
    <row r="2723" spans="1:86" x14ac:dyDescent="0.25">
      <c r="A2723"/>
      <c r="B2723"/>
      <c r="D2723"/>
      <c r="AL2723">
        <f t="shared" si="294"/>
        <v>0</v>
      </c>
      <c r="AQ2723">
        <f t="shared" si="295"/>
        <v>0</v>
      </c>
      <c r="AR2723" t="str">
        <f>IFERROR(IF(OR(AP2723=338,AP2723=340,AP2723=341,AP2723=342,AP2723="342A",AP2723="342B"),PorcenRet(AP2723,AT2723,AU2723),INDEX(PORCENTAJEBUSCAR,MATCH(AP2723,CódigoRET,0),4)*1),"")</f>
        <v/>
      </c>
      <c r="AS2723">
        <f t="shared" si="296"/>
        <v>0</v>
      </c>
      <c r="BF2723" t="str">
        <f>IFERROR(IF(OR(BD2723=338,BD2723=340,BD2723=341,BD2723=342,BD2723="342A",BD2723="342B"),PorcenRet(BD2723,BH2723,BI2723),INDEX(PORCENTAJEBUSCAR,MATCH(BD2723,CódigoRET,0),4)*1),"")</f>
        <v/>
      </c>
      <c r="BG2723">
        <f t="shared" si="297"/>
        <v>0</v>
      </c>
      <c r="BO2723">
        <f t="shared" si="298"/>
        <v>0</v>
      </c>
      <c r="CC2723">
        <f t="shared" si="299"/>
        <v>0</v>
      </c>
      <c r="CD2723">
        <f t="shared" si="300"/>
        <v>0</v>
      </c>
      <c r="CG2723">
        <f ca="1">IFERROR(INDIRECT("IVA!X"&amp;MATCH(MID(COMPRAS!C2623,1,2)&amp;MID(COMPRAS!F2623,1,2)&amp;MID(COMPRAS!D2623,1,2),IVA!W:W,0)),"SIN COD.")</f>
        <v>0</v>
      </c>
      <c r="CH2723">
        <f ca="1">IFERROR(INDIRECT("IVA!Y"&amp;MATCH(MID(COMPRAS!C2623,1,2)&amp;MID(COMPRAS!F2623,1,2)&amp;MID(COMPRAS!D2623,1,2),IVA!W:W,0)),"SIN COD.")</f>
        <v>0</v>
      </c>
    </row>
    <row r="2724" spans="1:86" x14ac:dyDescent="0.25">
      <c r="A2724"/>
      <c r="B2724"/>
      <c r="D2724"/>
      <c r="AL2724">
        <f t="shared" si="294"/>
        <v>0</v>
      </c>
      <c r="AQ2724">
        <f t="shared" si="295"/>
        <v>0</v>
      </c>
      <c r="AR2724" t="str">
        <f>IFERROR(IF(OR(AP2724=338,AP2724=340,AP2724=341,AP2724=342,AP2724="342A",AP2724="342B"),PorcenRet(AP2724,AT2724,AU2724),INDEX(PORCENTAJEBUSCAR,MATCH(AP2724,CódigoRET,0),4)*1),"")</f>
        <v/>
      </c>
      <c r="AS2724">
        <f t="shared" si="296"/>
        <v>0</v>
      </c>
      <c r="BF2724" t="str">
        <f>IFERROR(IF(OR(BD2724=338,BD2724=340,BD2724=341,BD2724=342,BD2724="342A",BD2724="342B"),PorcenRet(BD2724,BH2724,BI2724),INDEX(PORCENTAJEBUSCAR,MATCH(BD2724,CódigoRET,0),4)*1),"")</f>
        <v/>
      </c>
      <c r="BG2724">
        <f t="shared" si="297"/>
        <v>0</v>
      </c>
      <c r="BO2724">
        <f t="shared" si="298"/>
        <v>0</v>
      </c>
      <c r="CC2724">
        <f t="shared" si="299"/>
        <v>0</v>
      </c>
      <c r="CD2724">
        <f t="shared" si="300"/>
        <v>0</v>
      </c>
      <c r="CG2724">
        <f ca="1">IFERROR(INDIRECT("IVA!X"&amp;MATCH(MID(COMPRAS!C2624,1,2)&amp;MID(COMPRAS!F2624,1,2)&amp;MID(COMPRAS!D2624,1,2),IVA!W:W,0)),"SIN COD.")</f>
        <v>0</v>
      </c>
      <c r="CH2724">
        <f ca="1">IFERROR(INDIRECT("IVA!Y"&amp;MATCH(MID(COMPRAS!C2624,1,2)&amp;MID(COMPRAS!F2624,1,2)&amp;MID(COMPRAS!D2624,1,2),IVA!W:W,0)),"SIN COD.")</f>
        <v>0</v>
      </c>
    </row>
    <row r="2725" spans="1:86" x14ac:dyDescent="0.25">
      <c r="A2725"/>
      <c r="B2725"/>
      <c r="D2725"/>
      <c r="AL2725">
        <f t="shared" si="294"/>
        <v>0</v>
      </c>
      <c r="AQ2725">
        <f t="shared" si="295"/>
        <v>0</v>
      </c>
      <c r="AR2725" t="str">
        <f>IFERROR(IF(OR(AP2725=338,AP2725=340,AP2725=341,AP2725=342,AP2725="342A",AP2725="342B"),PorcenRet(AP2725,AT2725,AU2725),INDEX(PORCENTAJEBUSCAR,MATCH(AP2725,CódigoRET,0),4)*1),"")</f>
        <v/>
      </c>
      <c r="AS2725">
        <f t="shared" si="296"/>
        <v>0</v>
      </c>
      <c r="BF2725" t="str">
        <f>IFERROR(IF(OR(BD2725=338,BD2725=340,BD2725=341,BD2725=342,BD2725="342A",BD2725="342B"),PorcenRet(BD2725,BH2725,BI2725),INDEX(PORCENTAJEBUSCAR,MATCH(BD2725,CódigoRET,0),4)*1),"")</f>
        <v/>
      </c>
      <c r="BG2725">
        <f t="shared" si="297"/>
        <v>0</v>
      </c>
      <c r="BO2725">
        <f t="shared" si="298"/>
        <v>0</v>
      </c>
      <c r="CC2725">
        <f t="shared" si="299"/>
        <v>0</v>
      </c>
      <c r="CD2725">
        <f t="shared" si="300"/>
        <v>0</v>
      </c>
      <c r="CG2725">
        <f ca="1">IFERROR(INDIRECT("IVA!X"&amp;MATCH(MID(COMPRAS!C2625,1,2)&amp;MID(COMPRAS!F2625,1,2)&amp;MID(COMPRAS!D2625,1,2),IVA!W:W,0)),"SIN COD.")</f>
        <v>0</v>
      </c>
      <c r="CH2725">
        <f ca="1">IFERROR(INDIRECT("IVA!Y"&amp;MATCH(MID(COMPRAS!C2625,1,2)&amp;MID(COMPRAS!F2625,1,2)&amp;MID(COMPRAS!D2625,1,2),IVA!W:W,0)),"SIN COD.")</f>
        <v>0</v>
      </c>
    </row>
    <row r="2726" spans="1:86" x14ac:dyDescent="0.25">
      <c r="A2726"/>
      <c r="B2726"/>
      <c r="D2726"/>
      <c r="AL2726">
        <f t="shared" si="294"/>
        <v>0</v>
      </c>
      <c r="AQ2726">
        <f t="shared" si="295"/>
        <v>0</v>
      </c>
      <c r="AR2726" t="str">
        <f>IFERROR(IF(OR(AP2726=338,AP2726=340,AP2726=341,AP2726=342,AP2726="342A",AP2726="342B"),PorcenRet(AP2726,AT2726,AU2726),INDEX(PORCENTAJEBUSCAR,MATCH(AP2726,CódigoRET,0),4)*1),"")</f>
        <v/>
      </c>
      <c r="AS2726">
        <f t="shared" si="296"/>
        <v>0</v>
      </c>
      <c r="BF2726" t="str">
        <f>IFERROR(IF(OR(BD2726=338,BD2726=340,BD2726=341,BD2726=342,BD2726="342A",BD2726="342B"),PorcenRet(BD2726,BH2726,BI2726),INDEX(PORCENTAJEBUSCAR,MATCH(BD2726,CódigoRET,0),4)*1),"")</f>
        <v/>
      </c>
      <c r="BG2726">
        <f t="shared" si="297"/>
        <v>0</v>
      </c>
      <c r="BO2726">
        <f t="shared" si="298"/>
        <v>0</v>
      </c>
      <c r="CC2726">
        <f t="shared" si="299"/>
        <v>0</v>
      </c>
      <c r="CD2726">
        <f t="shared" si="300"/>
        <v>0</v>
      </c>
      <c r="CG2726">
        <f ca="1">IFERROR(INDIRECT("IVA!X"&amp;MATCH(MID(COMPRAS!C2626,1,2)&amp;MID(COMPRAS!F2626,1,2)&amp;MID(COMPRAS!D2626,1,2),IVA!W:W,0)),"SIN COD.")</f>
        <v>0</v>
      </c>
      <c r="CH2726">
        <f ca="1">IFERROR(INDIRECT("IVA!Y"&amp;MATCH(MID(COMPRAS!C2626,1,2)&amp;MID(COMPRAS!F2626,1,2)&amp;MID(COMPRAS!D2626,1,2),IVA!W:W,0)),"SIN COD.")</f>
        <v>0</v>
      </c>
    </row>
    <row r="2727" spans="1:86" x14ac:dyDescent="0.25">
      <c r="A2727"/>
      <c r="B2727"/>
      <c r="D2727"/>
      <c r="AL2727">
        <f t="shared" si="294"/>
        <v>0</v>
      </c>
      <c r="AQ2727">
        <f t="shared" si="295"/>
        <v>0</v>
      </c>
      <c r="AR2727" t="str">
        <f>IFERROR(IF(OR(AP2727=338,AP2727=340,AP2727=341,AP2727=342,AP2727="342A",AP2727="342B"),PorcenRet(AP2727,AT2727,AU2727),INDEX(PORCENTAJEBUSCAR,MATCH(AP2727,CódigoRET,0),4)*1),"")</f>
        <v/>
      </c>
      <c r="AS2727">
        <f t="shared" si="296"/>
        <v>0</v>
      </c>
      <c r="BF2727" t="str">
        <f>IFERROR(IF(OR(BD2727=338,BD2727=340,BD2727=341,BD2727=342,BD2727="342A",BD2727="342B"),PorcenRet(BD2727,BH2727,BI2727),INDEX(PORCENTAJEBUSCAR,MATCH(BD2727,CódigoRET,0),4)*1),"")</f>
        <v/>
      </c>
      <c r="BG2727">
        <f t="shared" si="297"/>
        <v>0</v>
      </c>
      <c r="BO2727">
        <f t="shared" si="298"/>
        <v>0</v>
      </c>
      <c r="CC2727">
        <f t="shared" si="299"/>
        <v>0</v>
      </c>
      <c r="CD2727">
        <f t="shared" si="300"/>
        <v>0</v>
      </c>
      <c r="CG2727">
        <f ca="1">IFERROR(INDIRECT("IVA!X"&amp;MATCH(MID(COMPRAS!C2627,1,2)&amp;MID(COMPRAS!F2627,1,2)&amp;MID(COMPRAS!D2627,1,2),IVA!W:W,0)),"SIN COD.")</f>
        <v>0</v>
      </c>
      <c r="CH2727">
        <f ca="1">IFERROR(INDIRECT("IVA!Y"&amp;MATCH(MID(COMPRAS!C2627,1,2)&amp;MID(COMPRAS!F2627,1,2)&amp;MID(COMPRAS!D2627,1,2),IVA!W:W,0)),"SIN COD.")</f>
        <v>0</v>
      </c>
    </row>
    <row r="2728" spans="1:86" x14ac:dyDescent="0.25">
      <c r="A2728"/>
      <c r="B2728"/>
      <c r="D2728"/>
      <c r="AL2728">
        <f t="shared" si="294"/>
        <v>0</v>
      </c>
      <c r="AQ2728">
        <f t="shared" si="295"/>
        <v>0</v>
      </c>
      <c r="AR2728" t="str">
        <f>IFERROR(IF(OR(AP2728=338,AP2728=340,AP2728=341,AP2728=342,AP2728="342A",AP2728="342B"),PorcenRet(AP2728,AT2728,AU2728),INDEX(PORCENTAJEBUSCAR,MATCH(AP2728,CódigoRET,0),4)*1),"")</f>
        <v/>
      </c>
      <c r="AS2728">
        <f t="shared" si="296"/>
        <v>0</v>
      </c>
      <c r="BF2728" t="str">
        <f>IFERROR(IF(OR(BD2728=338,BD2728=340,BD2728=341,BD2728=342,BD2728="342A",BD2728="342B"),PorcenRet(BD2728,BH2728,BI2728),INDEX(PORCENTAJEBUSCAR,MATCH(BD2728,CódigoRET,0),4)*1),"")</f>
        <v/>
      </c>
      <c r="BG2728">
        <f t="shared" si="297"/>
        <v>0</v>
      </c>
      <c r="BO2728">
        <f t="shared" si="298"/>
        <v>0</v>
      </c>
      <c r="CC2728">
        <f t="shared" si="299"/>
        <v>0</v>
      </c>
      <c r="CD2728">
        <f t="shared" si="300"/>
        <v>0</v>
      </c>
      <c r="CG2728">
        <f ca="1">IFERROR(INDIRECT("IVA!X"&amp;MATCH(MID(COMPRAS!C2628,1,2)&amp;MID(COMPRAS!F2628,1,2)&amp;MID(COMPRAS!D2628,1,2),IVA!W:W,0)),"SIN COD.")</f>
        <v>0</v>
      </c>
      <c r="CH2728">
        <f ca="1">IFERROR(INDIRECT("IVA!Y"&amp;MATCH(MID(COMPRAS!C2628,1,2)&amp;MID(COMPRAS!F2628,1,2)&amp;MID(COMPRAS!D2628,1,2),IVA!W:W,0)),"SIN COD.")</f>
        <v>0</v>
      </c>
    </row>
    <row r="2729" spans="1:86" x14ac:dyDescent="0.25">
      <c r="A2729"/>
      <c r="B2729"/>
      <c r="D2729"/>
      <c r="AL2729">
        <f t="shared" si="294"/>
        <v>0</v>
      </c>
      <c r="AQ2729">
        <f t="shared" si="295"/>
        <v>0</v>
      </c>
      <c r="AR2729" t="str">
        <f>IFERROR(IF(OR(AP2729=338,AP2729=340,AP2729=341,AP2729=342,AP2729="342A",AP2729="342B"),PorcenRet(AP2729,AT2729,AU2729),INDEX(PORCENTAJEBUSCAR,MATCH(AP2729,CódigoRET,0),4)*1),"")</f>
        <v/>
      </c>
      <c r="AS2729">
        <f t="shared" si="296"/>
        <v>0</v>
      </c>
      <c r="BF2729" t="str">
        <f>IFERROR(IF(OR(BD2729=338,BD2729=340,BD2729=341,BD2729=342,BD2729="342A",BD2729="342B"),PorcenRet(BD2729,BH2729,BI2729),INDEX(PORCENTAJEBUSCAR,MATCH(BD2729,CódigoRET,0),4)*1),"")</f>
        <v/>
      </c>
      <c r="BG2729">
        <f t="shared" si="297"/>
        <v>0</v>
      </c>
      <c r="BO2729">
        <f t="shared" si="298"/>
        <v>0</v>
      </c>
      <c r="CC2729">
        <f t="shared" si="299"/>
        <v>0</v>
      </c>
      <c r="CD2729">
        <f t="shared" si="300"/>
        <v>0</v>
      </c>
      <c r="CG2729">
        <f ca="1">IFERROR(INDIRECT("IVA!X"&amp;MATCH(MID(COMPRAS!C2629,1,2)&amp;MID(COMPRAS!F2629,1,2)&amp;MID(COMPRAS!D2629,1,2),IVA!W:W,0)),"SIN COD.")</f>
        <v>0</v>
      </c>
      <c r="CH2729">
        <f ca="1">IFERROR(INDIRECT("IVA!Y"&amp;MATCH(MID(COMPRAS!C2629,1,2)&amp;MID(COMPRAS!F2629,1,2)&amp;MID(COMPRAS!D2629,1,2),IVA!W:W,0)),"SIN COD.")</f>
        <v>0</v>
      </c>
    </row>
    <row r="2730" spans="1:86" x14ac:dyDescent="0.25">
      <c r="A2730"/>
      <c r="B2730"/>
      <c r="D2730"/>
      <c r="AL2730">
        <f t="shared" si="294"/>
        <v>0</v>
      </c>
      <c r="AQ2730">
        <f t="shared" si="295"/>
        <v>0</v>
      </c>
      <c r="AR2730" t="str">
        <f>IFERROR(IF(OR(AP2730=338,AP2730=340,AP2730=341,AP2730=342,AP2730="342A",AP2730="342B"),PorcenRet(AP2730,AT2730,AU2730),INDEX(PORCENTAJEBUSCAR,MATCH(AP2730,CódigoRET,0),4)*1),"")</f>
        <v/>
      </c>
      <c r="AS2730">
        <f t="shared" si="296"/>
        <v>0</v>
      </c>
      <c r="BF2730" t="str">
        <f>IFERROR(IF(OR(BD2730=338,BD2730=340,BD2730=341,BD2730=342,BD2730="342A",BD2730="342B"),PorcenRet(BD2730,BH2730,BI2730),INDEX(PORCENTAJEBUSCAR,MATCH(BD2730,CódigoRET,0),4)*1),"")</f>
        <v/>
      </c>
      <c r="BG2730">
        <f t="shared" si="297"/>
        <v>0</v>
      </c>
      <c r="BO2730">
        <f t="shared" si="298"/>
        <v>0</v>
      </c>
      <c r="CC2730">
        <f t="shared" si="299"/>
        <v>0</v>
      </c>
      <c r="CD2730">
        <f t="shared" si="300"/>
        <v>0</v>
      </c>
      <c r="CG2730">
        <f ca="1">IFERROR(INDIRECT("IVA!X"&amp;MATCH(MID(COMPRAS!C2630,1,2)&amp;MID(COMPRAS!F2630,1,2)&amp;MID(COMPRAS!D2630,1,2),IVA!W:W,0)),"SIN COD.")</f>
        <v>0</v>
      </c>
      <c r="CH2730">
        <f ca="1">IFERROR(INDIRECT("IVA!Y"&amp;MATCH(MID(COMPRAS!C2630,1,2)&amp;MID(COMPRAS!F2630,1,2)&amp;MID(COMPRAS!D2630,1,2),IVA!W:W,0)),"SIN COD.")</f>
        <v>0</v>
      </c>
    </row>
    <row r="2731" spans="1:86" x14ac:dyDescent="0.25">
      <c r="A2731"/>
      <c r="B2731"/>
      <c r="D2731"/>
      <c r="AL2731">
        <f t="shared" si="294"/>
        <v>0</v>
      </c>
      <c r="AQ2731">
        <f t="shared" si="295"/>
        <v>0</v>
      </c>
      <c r="AR2731" t="str">
        <f>IFERROR(IF(OR(AP2731=338,AP2731=340,AP2731=341,AP2731=342,AP2731="342A",AP2731="342B"),PorcenRet(AP2731,AT2731,AU2731),INDEX(PORCENTAJEBUSCAR,MATCH(AP2731,CódigoRET,0),4)*1),"")</f>
        <v/>
      </c>
      <c r="AS2731">
        <f t="shared" si="296"/>
        <v>0</v>
      </c>
      <c r="BF2731" t="str">
        <f>IFERROR(IF(OR(BD2731=338,BD2731=340,BD2731=341,BD2731=342,BD2731="342A",BD2731="342B"),PorcenRet(BD2731,BH2731,BI2731),INDEX(PORCENTAJEBUSCAR,MATCH(BD2731,CódigoRET,0),4)*1),"")</f>
        <v/>
      </c>
      <c r="BG2731">
        <f t="shared" si="297"/>
        <v>0</v>
      </c>
      <c r="BO2731">
        <f t="shared" si="298"/>
        <v>0</v>
      </c>
      <c r="CC2731">
        <f t="shared" si="299"/>
        <v>0</v>
      </c>
      <c r="CD2731">
        <f t="shared" si="300"/>
        <v>0</v>
      </c>
      <c r="CG2731">
        <f ca="1">IFERROR(INDIRECT("IVA!X"&amp;MATCH(MID(COMPRAS!C2631,1,2)&amp;MID(COMPRAS!F2631,1,2)&amp;MID(COMPRAS!D2631,1,2),IVA!W:W,0)),"SIN COD.")</f>
        <v>0</v>
      </c>
      <c r="CH2731">
        <f ca="1">IFERROR(INDIRECT("IVA!Y"&amp;MATCH(MID(COMPRAS!C2631,1,2)&amp;MID(COMPRAS!F2631,1,2)&amp;MID(COMPRAS!D2631,1,2),IVA!W:W,0)),"SIN COD.")</f>
        <v>0</v>
      </c>
    </row>
    <row r="2732" spans="1:86" x14ac:dyDescent="0.25">
      <c r="A2732"/>
      <c r="B2732"/>
      <c r="D2732"/>
      <c r="AL2732">
        <f t="shared" si="294"/>
        <v>0</v>
      </c>
      <c r="AQ2732">
        <f t="shared" si="295"/>
        <v>0</v>
      </c>
      <c r="AR2732" t="str">
        <f>IFERROR(IF(OR(AP2732=338,AP2732=340,AP2732=341,AP2732=342,AP2732="342A",AP2732="342B"),PorcenRet(AP2732,AT2732,AU2732),INDEX(PORCENTAJEBUSCAR,MATCH(AP2732,CódigoRET,0),4)*1),"")</f>
        <v/>
      </c>
      <c r="AS2732">
        <f t="shared" si="296"/>
        <v>0</v>
      </c>
      <c r="BF2732" t="str">
        <f>IFERROR(IF(OR(BD2732=338,BD2732=340,BD2732=341,BD2732=342,BD2732="342A",BD2732="342B"),PorcenRet(BD2732,BH2732,BI2732),INDEX(PORCENTAJEBUSCAR,MATCH(BD2732,CódigoRET,0),4)*1),"")</f>
        <v/>
      </c>
      <c r="BG2732">
        <f t="shared" si="297"/>
        <v>0</v>
      </c>
      <c r="BO2732">
        <f t="shared" si="298"/>
        <v>0</v>
      </c>
      <c r="CC2732">
        <f t="shared" si="299"/>
        <v>0</v>
      </c>
      <c r="CD2732">
        <f t="shared" si="300"/>
        <v>0</v>
      </c>
      <c r="CG2732">
        <f ca="1">IFERROR(INDIRECT("IVA!X"&amp;MATCH(MID(COMPRAS!C2632,1,2)&amp;MID(COMPRAS!F2632,1,2)&amp;MID(COMPRAS!D2632,1,2),IVA!W:W,0)),"SIN COD.")</f>
        <v>0</v>
      </c>
      <c r="CH2732">
        <f ca="1">IFERROR(INDIRECT("IVA!Y"&amp;MATCH(MID(COMPRAS!C2632,1,2)&amp;MID(COMPRAS!F2632,1,2)&amp;MID(COMPRAS!D2632,1,2),IVA!W:W,0)),"SIN COD.")</f>
        <v>0</v>
      </c>
    </row>
    <row r="2733" spans="1:86" x14ac:dyDescent="0.25">
      <c r="A2733"/>
      <c r="B2733"/>
      <c r="D2733"/>
      <c r="AL2733">
        <f t="shared" si="294"/>
        <v>0</v>
      </c>
      <c r="AQ2733">
        <f t="shared" si="295"/>
        <v>0</v>
      </c>
      <c r="AR2733" t="str">
        <f>IFERROR(IF(OR(AP2733=338,AP2733=340,AP2733=341,AP2733=342,AP2733="342A",AP2733="342B"),PorcenRet(AP2733,AT2733,AU2733),INDEX(PORCENTAJEBUSCAR,MATCH(AP2733,CódigoRET,0),4)*1),"")</f>
        <v/>
      </c>
      <c r="AS2733">
        <f t="shared" si="296"/>
        <v>0</v>
      </c>
      <c r="BF2733" t="str">
        <f>IFERROR(IF(OR(BD2733=338,BD2733=340,BD2733=341,BD2733=342,BD2733="342A",BD2733="342B"),PorcenRet(BD2733,BH2733,BI2733),INDEX(PORCENTAJEBUSCAR,MATCH(BD2733,CódigoRET,0),4)*1),"")</f>
        <v/>
      </c>
      <c r="BG2733">
        <f t="shared" si="297"/>
        <v>0</v>
      </c>
      <c r="BO2733">
        <f t="shared" si="298"/>
        <v>0</v>
      </c>
      <c r="CC2733">
        <f t="shared" si="299"/>
        <v>0</v>
      </c>
      <c r="CD2733">
        <f t="shared" si="300"/>
        <v>0</v>
      </c>
      <c r="CG2733">
        <f ca="1">IFERROR(INDIRECT("IVA!X"&amp;MATCH(MID(COMPRAS!C2633,1,2)&amp;MID(COMPRAS!F2633,1,2)&amp;MID(COMPRAS!D2633,1,2),IVA!W:W,0)),"SIN COD.")</f>
        <v>0</v>
      </c>
      <c r="CH2733">
        <f ca="1">IFERROR(INDIRECT("IVA!Y"&amp;MATCH(MID(COMPRAS!C2633,1,2)&amp;MID(COMPRAS!F2633,1,2)&amp;MID(COMPRAS!D2633,1,2),IVA!W:W,0)),"SIN COD.")</f>
        <v>0</v>
      </c>
    </row>
    <row r="2734" spans="1:86" x14ac:dyDescent="0.25">
      <c r="A2734"/>
      <c r="B2734"/>
      <c r="D2734"/>
      <c r="AL2734">
        <f t="shared" si="294"/>
        <v>0</v>
      </c>
      <c r="AQ2734">
        <f t="shared" si="295"/>
        <v>0</v>
      </c>
      <c r="AR2734" t="str">
        <f>IFERROR(IF(OR(AP2734=338,AP2734=340,AP2734=341,AP2734=342,AP2734="342A",AP2734="342B"),PorcenRet(AP2734,AT2734,AU2734),INDEX(PORCENTAJEBUSCAR,MATCH(AP2734,CódigoRET,0),4)*1),"")</f>
        <v/>
      </c>
      <c r="AS2734">
        <f t="shared" si="296"/>
        <v>0</v>
      </c>
      <c r="BF2734" t="str">
        <f>IFERROR(IF(OR(BD2734=338,BD2734=340,BD2734=341,BD2734=342,BD2734="342A",BD2734="342B"),PorcenRet(BD2734,BH2734,BI2734),INDEX(PORCENTAJEBUSCAR,MATCH(BD2734,CódigoRET,0),4)*1),"")</f>
        <v/>
      </c>
      <c r="BG2734">
        <f t="shared" si="297"/>
        <v>0</v>
      </c>
      <c r="BO2734">
        <f t="shared" si="298"/>
        <v>0</v>
      </c>
      <c r="CC2734">
        <f t="shared" si="299"/>
        <v>0</v>
      </c>
      <c r="CD2734">
        <f t="shared" si="300"/>
        <v>0</v>
      </c>
      <c r="CG2734">
        <f ca="1">IFERROR(INDIRECT("IVA!X"&amp;MATCH(MID(COMPRAS!C2634,1,2)&amp;MID(COMPRAS!F2634,1,2)&amp;MID(COMPRAS!D2634,1,2),IVA!W:W,0)),"SIN COD.")</f>
        <v>0</v>
      </c>
      <c r="CH2734">
        <f ca="1">IFERROR(INDIRECT("IVA!Y"&amp;MATCH(MID(COMPRAS!C2634,1,2)&amp;MID(COMPRAS!F2634,1,2)&amp;MID(COMPRAS!D2634,1,2),IVA!W:W,0)),"SIN COD.")</f>
        <v>0</v>
      </c>
    </row>
    <row r="2735" spans="1:86" x14ac:dyDescent="0.25">
      <c r="A2735"/>
      <c r="B2735"/>
      <c r="D2735"/>
      <c r="AL2735">
        <f t="shared" si="294"/>
        <v>0</v>
      </c>
      <c r="AQ2735">
        <f t="shared" si="295"/>
        <v>0</v>
      </c>
      <c r="AR2735" t="str">
        <f>IFERROR(IF(OR(AP2735=338,AP2735=340,AP2735=341,AP2735=342,AP2735="342A",AP2735="342B"),PorcenRet(AP2735,AT2735,AU2735),INDEX(PORCENTAJEBUSCAR,MATCH(AP2735,CódigoRET,0),4)*1),"")</f>
        <v/>
      </c>
      <c r="AS2735">
        <f t="shared" si="296"/>
        <v>0</v>
      </c>
      <c r="BF2735" t="str">
        <f>IFERROR(IF(OR(BD2735=338,BD2735=340,BD2735=341,BD2735=342,BD2735="342A",BD2735="342B"),PorcenRet(BD2735,BH2735,BI2735),INDEX(PORCENTAJEBUSCAR,MATCH(BD2735,CódigoRET,0),4)*1),"")</f>
        <v/>
      </c>
      <c r="BG2735">
        <f t="shared" si="297"/>
        <v>0</v>
      </c>
      <c r="BO2735">
        <f t="shared" si="298"/>
        <v>0</v>
      </c>
      <c r="CC2735">
        <f t="shared" si="299"/>
        <v>0</v>
      </c>
      <c r="CD2735">
        <f t="shared" si="300"/>
        <v>0</v>
      </c>
      <c r="CG2735">
        <f ca="1">IFERROR(INDIRECT("IVA!X"&amp;MATCH(MID(COMPRAS!C2635,1,2)&amp;MID(COMPRAS!F2635,1,2)&amp;MID(COMPRAS!D2635,1,2),IVA!W:W,0)),"SIN COD.")</f>
        <v>0</v>
      </c>
      <c r="CH2735">
        <f ca="1">IFERROR(INDIRECT("IVA!Y"&amp;MATCH(MID(COMPRAS!C2635,1,2)&amp;MID(COMPRAS!F2635,1,2)&amp;MID(COMPRAS!D2635,1,2),IVA!W:W,0)),"SIN COD.")</f>
        <v>0</v>
      </c>
    </row>
    <row r="2736" spans="1:86" x14ac:dyDescent="0.25">
      <c r="A2736"/>
      <c r="B2736"/>
      <c r="D2736"/>
      <c r="AL2736">
        <f t="shared" si="294"/>
        <v>0</v>
      </c>
      <c r="AQ2736">
        <f t="shared" si="295"/>
        <v>0</v>
      </c>
      <c r="AR2736" t="str">
        <f>IFERROR(IF(OR(AP2736=338,AP2736=340,AP2736=341,AP2736=342,AP2736="342A",AP2736="342B"),PorcenRet(AP2736,AT2736,AU2736),INDEX(PORCENTAJEBUSCAR,MATCH(AP2736,CódigoRET,0),4)*1),"")</f>
        <v/>
      </c>
      <c r="AS2736">
        <f t="shared" si="296"/>
        <v>0</v>
      </c>
      <c r="BF2736" t="str">
        <f>IFERROR(IF(OR(BD2736=338,BD2736=340,BD2736=341,BD2736=342,BD2736="342A",BD2736="342B"),PorcenRet(BD2736,BH2736,BI2736),INDEX(PORCENTAJEBUSCAR,MATCH(BD2736,CódigoRET,0),4)*1),"")</f>
        <v/>
      </c>
      <c r="BG2736">
        <f t="shared" si="297"/>
        <v>0</v>
      </c>
      <c r="BO2736">
        <f t="shared" si="298"/>
        <v>0</v>
      </c>
      <c r="CC2736">
        <f t="shared" si="299"/>
        <v>0</v>
      </c>
      <c r="CD2736">
        <f t="shared" si="300"/>
        <v>0</v>
      </c>
      <c r="CG2736">
        <f ca="1">IFERROR(INDIRECT("IVA!X"&amp;MATCH(MID(COMPRAS!C2636,1,2)&amp;MID(COMPRAS!F2636,1,2)&amp;MID(COMPRAS!D2636,1,2),IVA!W:W,0)),"SIN COD.")</f>
        <v>0</v>
      </c>
      <c r="CH2736">
        <f ca="1">IFERROR(INDIRECT("IVA!Y"&amp;MATCH(MID(COMPRAS!C2636,1,2)&amp;MID(COMPRAS!F2636,1,2)&amp;MID(COMPRAS!D2636,1,2),IVA!W:W,0)),"SIN COD.")</f>
        <v>0</v>
      </c>
    </row>
    <row r="2737" spans="1:86" x14ac:dyDescent="0.25">
      <c r="A2737"/>
      <c r="B2737"/>
      <c r="D2737"/>
      <c r="AL2737">
        <f t="shared" si="294"/>
        <v>0</v>
      </c>
      <c r="AQ2737">
        <f t="shared" si="295"/>
        <v>0</v>
      </c>
      <c r="AR2737" t="str">
        <f>IFERROR(IF(OR(AP2737=338,AP2737=340,AP2737=341,AP2737=342,AP2737="342A",AP2737="342B"),PorcenRet(AP2737,AT2737,AU2737),INDEX(PORCENTAJEBUSCAR,MATCH(AP2737,CódigoRET,0),4)*1),"")</f>
        <v/>
      </c>
      <c r="AS2737">
        <f t="shared" si="296"/>
        <v>0</v>
      </c>
      <c r="BF2737" t="str">
        <f>IFERROR(IF(OR(BD2737=338,BD2737=340,BD2737=341,BD2737=342,BD2737="342A",BD2737="342B"),PorcenRet(BD2737,BH2737,BI2737),INDEX(PORCENTAJEBUSCAR,MATCH(BD2737,CódigoRET,0),4)*1),"")</f>
        <v/>
      </c>
      <c r="BG2737">
        <f t="shared" si="297"/>
        <v>0</v>
      </c>
      <c r="BO2737">
        <f t="shared" si="298"/>
        <v>0</v>
      </c>
      <c r="CC2737">
        <f t="shared" si="299"/>
        <v>0</v>
      </c>
      <c r="CD2737">
        <f t="shared" si="300"/>
        <v>0</v>
      </c>
      <c r="CG2737">
        <f ca="1">IFERROR(INDIRECT("IVA!X"&amp;MATCH(MID(COMPRAS!C2637,1,2)&amp;MID(COMPRAS!F2637,1,2)&amp;MID(COMPRAS!D2637,1,2),IVA!W:W,0)),"SIN COD.")</f>
        <v>0</v>
      </c>
      <c r="CH2737">
        <f ca="1">IFERROR(INDIRECT("IVA!Y"&amp;MATCH(MID(COMPRAS!C2637,1,2)&amp;MID(COMPRAS!F2637,1,2)&amp;MID(COMPRAS!D2637,1,2),IVA!W:W,0)),"SIN COD.")</f>
        <v>0</v>
      </c>
    </row>
    <row r="2738" spans="1:86" x14ac:dyDescent="0.25">
      <c r="A2738"/>
      <c r="B2738"/>
      <c r="D2738"/>
      <c r="AL2738">
        <f t="shared" si="294"/>
        <v>0</v>
      </c>
      <c r="AQ2738">
        <f t="shared" si="295"/>
        <v>0</v>
      </c>
      <c r="AR2738" t="str">
        <f>IFERROR(IF(OR(AP2738=338,AP2738=340,AP2738=341,AP2738=342,AP2738="342A",AP2738="342B"),PorcenRet(AP2738,AT2738,AU2738),INDEX(PORCENTAJEBUSCAR,MATCH(AP2738,CódigoRET,0),4)*1),"")</f>
        <v/>
      </c>
      <c r="AS2738">
        <f t="shared" si="296"/>
        <v>0</v>
      </c>
      <c r="BF2738" t="str">
        <f>IFERROR(IF(OR(BD2738=338,BD2738=340,BD2738=341,BD2738=342,BD2738="342A",BD2738="342B"),PorcenRet(BD2738,BH2738,BI2738),INDEX(PORCENTAJEBUSCAR,MATCH(BD2738,CódigoRET,0),4)*1),"")</f>
        <v/>
      </c>
      <c r="BG2738">
        <f t="shared" si="297"/>
        <v>0</v>
      </c>
      <c r="BO2738">
        <f t="shared" si="298"/>
        <v>0</v>
      </c>
      <c r="CC2738">
        <f t="shared" si="299"/>
        <v>0</v>
      </c>
      <c r="CD2738">
        <f t="shared" si="300"/>
        <v>0</v>
      </c>
      <c r="CG2738">
        <f ca="1">IFERROR(INDIRECT("IVA!X"&amp;MATCH(MID(COMPRAS!C2638,1,2)&amp;MID(COMPRAS!F2638,1,2)&amp;MID(COMPRAS!D2638,1,2),IVA!W:W,0)),"SIN COD.")</f>
        <v>0</v>
      </c>
      <c r="CH2738">
        <f ca="1">IFERROR(INDIRECT("IVA!Y"&amp;MATCH(MID(COMPRAS!C2638,1,2)&amp;MID(COMPRAS!F2638,1,2)&amp;MID(COMPRAS!D2638,1,2),IVA!W:W,0)),"SIN COD.")</f>
        <v>0</v>
      </c>
    </row>
    <row r="2739" spans="1:86" x14ac:dyDescent="0.25">
      <c r="A2739"/>
      <c r="B2739"/>
      <c r="D2739"/>
      <c r="AL2739">
        <f t="shared" si="294"/>
        <v>0</v>
      </c>
      <c r="AQ2739">
        <f t="shared" si="295"/>
        <v>0</v>
      </c>
      <c r="AR2739" t="str">
        <f>IFERROR(IF(OR(AP2739=338,AP2739=340,AP2739=341,AP2739=342,AP2739="342A",AP2739="342B"),PorcenRet(AP2739,AT2739,AU2739),INDEX(PORCENTAJEBUSCAR,MATCH(AP2739,CódigoRET,0),4)*1),"")</f>
        <v/>
      </c>
      <c r="AS2739">
        <f t="shared" si="296"/>
        <v>0</v>
      </c>
      <c r="BF2739" t="str">
        <f>IFERROR(IF(OR(BD2739=338,BD2739=340,BD2739=341,BD2739=342,BD2739="342A",BD2739="342B"),PorcenRet(BD2739,BH2739,BI2739),INDEX(PORCENTAJEBUSCAR,MATCH(BD2739,CódigoRET,0),4)*1),"")</f>
        <v/>
      </c>
      <c r="BG2739">
        <f t="shared" si="297"/>
        <v>0</v>
      </c>
      <c r="BO2739">
        <f t="shared" si="298"/>
        <v>0</v>
      </c>
      <c r="CC2739">
        <f t="shared" si="299"/>
        <v>0</v>
      </c>
      <c r="CD2739">
        <f t="shared" si="300"/>
        <v>0</v>
      </c>
      <c r="CG2739">
        <f ca="1">IFERROR(INDIRECT("IVA!X"&amp;MATCH(MID(COMPRAS!C2639,1,2)&amp;MID(COMPRAS!F2639,1,2)&amp;MID(COMPRAS!D2639,1,2),IVA!W:W,0)),"SIN COD.")</f>
        <v>0</v>
      </c>
      <c r="CH2739">
        <f ca="1">IFERROR(INDIRECT("IVA!Y"&amp;MATCH(MID(COMPRAS!C2639,1,2)&amp;MID(COMPRAS!F2639,1,2)&amp;MID(COMPRAS!D2639,1,2),IVA!W:W,0)),"SIN COD.")</f>
        <v>0</v>
      </c>
    </row>
    <row r="2740" spans="1:86" x14ac:dyDescent="0.25">
      <c r="A2740"/>
      <c r="B2740"/>
      <c r="D2740"/>
      <c r="AL2740">
        <f t="shared" si="294"/>
        <v>0</v>
      </c>
      <c r="AQ2740">
        <f t="shared" si="295"/>
        <v>0</v>
      </c>
      <c r="AR2740" t="str">
        <f>IFERROR(IF(OR(AP2740=338,AP2740=340,AP2740=341,AP2740=342,AP2740="342A",AP2740="342B"),PorcenRet(AP2740,AT2740,AU2740),INDEX(PORCENTAJEBUSCAR,MATCH(AP2740,CódigoRET,0),4)*1),"")</f>
        <v/>
      </c>
      <c r="AS2740">
        <f t="shared" si="296"/>
        <v>0</v>
      </c>
      <c r="BF2740" t="str">
        <f>IFERROR(IF(OR(BD2740=338,BD2740=340,BD2740=341,BD2740=342,BD2740="342A",BD2740="342B"),PorcenRet(BD2740,BH2740,BI2740),INDEX(PORCENTAJEBUSCAR,MATCH(BD2740,CódigoRET,0),4)*1),"")</f>
        <v/>
      </c>
      <c r="BG2740">
        <f t="shared" si="297"/>
        <v>0</v>
      </c>
      <c r="BO2740">
        <f t="shared" si="298"/>
        <v>0</v>
      </c>
      <c r="CC2740">
        <f t="shared" si="299"/>
        <v>0</v>
      </c>
      <c r="CD2740">
        <f t="shared" si="300"/>
        <v>0</v>
      </c>
      <c r="CG2740">
        <f ca="1">IFERROR(INDIRECT("IVA!X"&amp;MATCH(MID(COMPRAS!C2640,1,2)&amp;MID(COMPRAS!F2640,1,2)&amp;MID(COMPRAS!D2640,1,2),IVA!W:W,0)),"SIN COD.")</f>
        <v>0</v>
      </c>
      <c r="CH2740">
        <f ca="1">IFERROR(INDIRECT("IVA!Y"&amp;MATCH(MID(COMPRAS!C2640,1,2)&amp;MID(COMPRAS!F2640,1,2)&amp;MID(COMPRAS!D2640,1,2),IVA!W:W,0)),"SIN COD.")</f>
        <v>0</v>
      </c>
    </row>
    <row r="2741" spans="1:86" x14ac:dyDescent="0.25">
      <c r="A2741"/>
      <c r="B2741"/>
      <c r="D2741"/>
      <c r="AL2741">
        <f t="shared" si="294"/>
        <v>0</v>
      </c>
      <c r="AQ2741">
        <f t="shared" si="295"/>
        <v>0</v>
      </c>
      <c r="AR2741" t="str">
        <f>IFERROR(IF(OR(AP2741=338,AP2741=340,AP2741=341,AP2741=342,AP2741="342A",AP2741="342B"),PorcenRet(AP2741,AT2741,AU2741),INDEX(PORCENTAJEBUSCAR,MATCH(AP2741,CódigoRET,0),4)*1),"")</f>
        <v/>
      </c>
      <c r="AS2741">
        <f t="shared" si="296"/>
        <v>0</v>
      </c>
      <c r="BF2741" t="str">
        <f>IFERROR(IF(OR(BD2741=338,BD2741=340,BD2741=341,BD2741=342,BD2741="342A",BD2741="342B"),PorcenRet(BD2741,BH2741,BI2741),INDEX(PORCENTAJEBUSCAR,MATCH(BD2741,CódigoRET,0),4)*1),"")</f>
        <v/>
      </c>
      <c r="BG2741">
        <f t="shared" si="297"/>
        <v>0</v>
      </c>
      <c r="BO2741">
        <f t="shared" si="298"/>
        <v>0</v>
      </c>
      <c r="CC2741">
        <f t="shared" si="299"/>
        <v>0</v>
      </c>
      <c r="CD2741">
        <f t="shared" si="300"/>
        <v>0</v>
      </c>
      <c r="CG2741">
        <f ca="1">IFERROR(INDIRECT("IVA!X"&amp;MATCH(MID(COMPRAS!C2641,1,2)&amp;MID(COMPRAS!F2641,1,2)&amp;MID(COMPRAS!D2641,1,2),IVA!W:W,0)),"SIN COD.")</f>
        <v>0</v>
      </c>
      <c r="CH2741">
        <f ca="1">IFERROR(INDIRECT("IVA!Y"&amp;MATCH(MID(COMPRAS!C2641,1,2)&amp;MID(COMPRAS!F2641,1,2)&amp;MID(COMPRAS!D2641,1,2),IVA!W:W,0)),"SIN COD.")</f>
        <v>0</v>
      </c>
    </row>
    <row r="2742" spans="1:86" x14ac:dyDescent="0.25">
      <c r="A2742"/>
      <c r="B2742"/>
      <c r="D2742"/>
      <c r="AL2742">
        <f t="shared" si="294"/>
        <v>0</v>
      </c>
      <c r="AQ2742">
        <f t="shared" si="295"/>
        <v>0</v>
      </c>
      <c r="AR2742" t="str">
        <f>IFERROR(IF(OR(AP2742=338,AP2742=340,AP2742=341,AP2742=342,AP2742="342A",AP2742="342B"),PorcenRet(AP2742,AT2742,AU2742),INDEX(PORCENTAJEBUSCAR,MATCH(AP2742,CódigoRET,0),4)*1),"")</f>
        <v/>
      </c>
      <c r="AS2742">
        <f t="shared" si="296"/>
        <v>0</v>
      </c>
      <c r="BF2742" t="str">
        <f>IFERROR(IF(OR(BD2742=338,BD2742=340,BD2742=341,BD2742=342,BD2742="342A",BD2742="342B"),PorcenRet(BD2742,BH2742,BI2742),INDEX(PORCENTAJEBUSCAR,MATCH(BD2742,CódigoRET,0),4)*1),"")</f>
        <v/>
      </c>
      <c r="BG2742">
        <f t="shared" si="297"/>
        <v>0</v>
      </c>
      <c r="BO2742">
        <f t="shared" si="298"/>
        <v>0</v>
      </c>
      <c r="CC2742">
        <f t="shared" si="299"/>
        <v>0</v>
      </c>
      <c r="CD2742">
        <f t="shared" si="300"/>
        <v>0</v>
      </c>
      <c r="CG2742">
        <f ca="1">IFERROR(INDIRECT("IVA!X"&amp;MATCH(MID(COMPRAS!C2642,1,2)&amp;MID(COMPRAS!F2642,1,2)&amp;MID(COMPRAS!D2642,1,2),IVA!W:W,0)),"SIN COD.")</f>
        <v>0</v>
      </c>
      <c r="CH2742">
        <f ca="1">IFERROR(INDIRECT("IVA!Y"&amp;MATCH(MID(COMPRAS!C2642,1,2)&amp;MID(COMPRAS!F2642,1,2)&amp;MID(COMPRAS!D2642,1,2),IVA!W:W,0)),"SIN COD.")</f>
        <v>0</v>
      </c>
    </row>
    <row r="2743" spans="1:86" x14ac:dyDescent="0.25">
      <c r="A2743"/>
      <c r="B2743"/>
      <c r="D2743"/>
      <c r="AL2743">
        <f t="shared" si="294"/>
        <v>0</v>
      </c>
      <c r="AQ2743">
        <f t="shared" si="295"/>
        <v>0</v>
      </c>
      <c r="AR2743" t="str">
        <f>IFERROR(IF(OR(AP2743=338,AP2743=340,AP2743=341,AP2743=342,AP2743="342A",AP2743="342B"),PorcenRet(AP2743,AT2743,AU2743),INDEX(PORCENTAJEBUSCAR,MATCH(AP2743,CódigoRET,0),4)*1),"")</f>
        <v/>
      </c>
      <c r="AS2743">
        <f t="shared" si="296"/>
        <v>0</v>
      </c>
      <c r="BF2743" t="str">
        <f>IFERROR(IF(OR(BD2743=338,BD2743=340,BD2743=341,BD2743=342,BD2743="342A",BD2743="342B"),PorcenRet(BD2743,BH2743,BI2743),INDEX(PORCENTAJEBUSCAR,MATCH(BD2743,CódigoRET,0),4)*1),"")</f>
        <v/>
      </c>
      <c r="BG2743">
        <f t="shared" si="297"/>
        <v>0</v>
      </c>
      <c r="BO2743">
        <f t="shared" si="298"/>
        <v>0</v>
      </c>
      <c r="CC2743">
        <f t="shared" si="299"/>
        <v>0</v>
      </c>
      <c r="CD2743">
        <f t="shared" si="300"/>
        <v>0</v>
      </c>
      <c r="CG2743">
        <f ca="1">IFERROR(INDIRECT("IVA!X"&amp;MATCH(MID(COMPRAS!C2643,1,2)&amp;MID(COMPRAS!F2643,1,2)&amp;MID(COMPRAS!D2643,1,2),IVA!W:W,0)),"SIN COD.")</f>
        <v>0</v>
      </c>
      <c r="CH2743">
        <f ca="1">IFERROR(INDIRECT("IVA!Y"&amp;MATCH(MID(COMPRAS!C2643,1,2)&amp;MID(COMPRAS!F2643,1,2)&amp;MID(COMPRAS!D2643,1,2),IVA!W:W,0)),"SIN COD.")</f>
        <v>0</v>
      </c>
    </row>
    <row r="2744" spans="1:86" x14ac:dyDescent="0.25">
      <c r="A2744"/>
      <c r="B2744"/>
      <c r="D2744"/>
      <c r="AL2744">
        <f t="shared" si="294"/>
        <v>0</v>
      </c>
      <c r="AQ2744">
        <f t="shared" si="295"/>
        <v>0</v>
      </c>
      <c r="AR2744" t="str">
        <f>IFERROR(IF(OR(AP2744=338,AP2744=340,AP2744=341,AP2744=342,AP2744="342A",AP2744="342B"),PorcenRet(AP2744,AT2744,AU2744),INDEX(PORCENTAJEBUSCAR,MATCH(AP2744,CódigoRET,0),4)*1),"")</f>
        <v/>
      </c>
      <c r="AS2744">
        <f t="shared" si="296"/>
        <v>0</v>
      </c>
      <c r="BF2744" t="str">
        <f>IFERROR(IF(OR(BD2744=338,BD2744=340,BD2744=341,BD2744=342,BD2744="342A",BD2744="342B"),PorcenRet(BD2744,BH2744,BI2744),INDEX(PORCENTAJEBUSCAR,MATCH(BD2744,CódigoRET,0),4)*1),"")</f>
        <v/>
      </c>
      <c r="BG2744">
        <f t="shared" si="297"/>
        <v>0</v>
      </c>
      <c r="BO2744">
        <f t="shared" si="298"/>
        <v>0</v>
      </c>
      <c r="CC2744">
        <f t="shared" si="299"/>
        <v>0</v>
      </c>
      <c r="CD2744">
        <f t="shared" si="300"/>
        <v>0</v>
      </c>
      <c r="CG2744">
        <f ca="1">IFERROR(INDIRECT("IVA!X"&amp;MATCH(MID(COMPRAS!C2644,1,2)&amp;MID(COMPRAS!F2644,1,2)&amp;MID(COMPRAS!D2644,1,2),IVA!W:W,0)),"SIN COD.")</f>
        <v>0</v>
      </c>
      <c r="CH2744">
        <f ca="1">IFERROR(INDIRECT("IVA!Y"&amp;MATCH(MID(COMPRAS!C2644,1,2)&amp;MID(COMPRAS!F2644,1,2)&amp;MID(COMPRAS!D2644,1,2),IVA!W:W,0)),"SIN COD.")</f>
        <v>0</v>
      </c>
    </row>
    <row r="2745" spans="1:86" x14ac:dyDescent="0.25">
      <c r="A2745"/>
      <c r="B2745"/>
      <c r="D2745"/>
      <c r="AL2745">
        <f t="shared" si="294"/>
        <v>0</v>
      </c>
      <c r="AQ2745">
        <f t="shared" si="295"/>
        <v>0</v>
      </c>
      <c r="AR2745" t="str">
        <f>IFERROR(IF(OR(AP2745=338,AP2745=340,AP2745=341,AP2745=342,AP2745="342A",AP2745="342B"),PorcenRet(AP2745,AT2745,AU2745),INDEX(PORCENTAJEBUSCAR,MATCH(AP2745,CódigoRET,0),4)*1),"")</f>
        <v/>
      </c>
      <c r="AS2745">
        <f t="shared" si="296"/>
        <v>0</v>
      </c>
      <c r="BF2745" t="str">
        <f>IFERROR(IF(OR(BD2745=338,BD2745=340,BD2745=341,BD2745=342,BD2745="342A",BD2745="342B"),PorcenRet(BD2745,BH2745,BI2745),INDEX(PORCENTAJEBUSCAR,MATCH(BD2745,CódigoRET,0),4)*1),"")</f>
        <v/>
      </c>
      <c r="BG2745">
        <f t="shared" si="297"/>
        <v>0</v>
      </c>
      <c r="BO2745">
        <f t="shared" si="298"/>
        <v>0</v>
      </c>
      <c r="CC2745">
        <f t="shared" si="299"/>
        <v>0</v>
      </c>
      <c r="CD2745">
        <f t="shared" si="300"/>
        <v>0</v>
      </c>
      <c r="CG2745">
        <f ca="1">IFERROR(INDIRECT("IVA!X"&amp;MATCH(MID(COMPRAS!C2645,1,2)&amp;MID(COMPRAS!F2645,1,2)&amp;MID(COMPRAS!D2645,1,2),IVA!W:W,0)),"SIN COD.")</f>
        <v>0</v>
      </c>
      <c r="CH2745">
        <f ca="1">IFERROR(INDIRECT("IVA!Y"&amp;MATCH(MID(COMPRAS!C2645,1,2)&amp;MID(COMPRAS!F2645,1,2)&amp;MID(COMPRAS!D2645,1,2),IVA!W:W,0)),"SIN COD.")</f>
        <v>0</v>
      </c>
    </row>
    <row r="2746" spans="1:86" x14ac:dyDescent="0.25">
      <c r="A2746"/>
      <c r="B2746"/>
      <c r="D2746"/>
      <c r="AL2746">
        <f t="shared" si="294"/>
        <v>0</v>
      </c>
      <c r="AQ2746">
        <f t="shared" si="295"/>
        <v>0</v>
      </c>
      <c r="AR2746" t="str">
        <f>IFERROR(IF(OR(AP2746=338,AP2746=340,AP2746=341,AP2746=342,AP2746="342A",AP2746="342B"),PorcenRet(AP2746,AT2746,AU2746),INDEX(PORCENTAJEBUSCAR,MATCH(AP2746,CódigoRET,0),4)*1),"")</f>
        <v/>
      </c>
      <c r="AS2746">
        <f t="shared" si="296"/>
        <v>0</v>
      </c>
      <c r="BF2746" t="str">
        <f>IFERROR(IF(OR(BD2746=338,BD2746=340,BD2746=341,BD2746=342,BD2746="342A",BD2746="342B"),PorcenRet(BD2746,BH2746,BI2746),INDEX(PORCENTAJEBUSCAR,MATCH(BD2746,CódigoRET,0),4)*1),"")</f>
        <v/>
      </c>
      <c r="BG2746">
        <f t="shared" si="297"/>
        <v>0</v>
      </c>
      <c r="BO2746">
        <f t="shared" si="298"/>
        <v>0</v>
      </c>
      <c r="CC2746">
        <f t="shared" si="299"/>
        <v>0</v>
      </c>
      <c r="CD2746">
        <f t="shared" si="300"/>
        <v>0</v>
      </c>
      <c r="CG2746">
        <f ca="1">IFERROR(INDIRECT("IVA!X"&amp;MATCH(MID(COMPRAS!C2646,1,2)&amp;MID(COMPRAS!F2646,1,2)&amp;MID(COMPRAS!D2646,1,2),IVA!W:W,0)),"SIN COD.")</f>
        <v>0</v>
      </c>
      <c r="CH2746">
        <f ca="1">IFERROR(INDIRECT("IVA!Y"&amp;MATCH(MID(COMPRAS!C2646,1,2)&amp;MID(COMPRAS!F2646,1,2)&amp;MID(COMPRAS!D2646,1,2),IVA!W:W,0)),"SIN COD.")</f>
        <v>0</v>
      </c>
    </row>
    <row r="2747" spans="1:86" x14ac:dyDescent="0.25">
      <c r="A2747"/>
      <c r="B2747"/>
      <c r="D2747"/>
      <c r="AL2747">
        <f t="shared" si="294"/>
        <v>0</v>
      </c>
      <c r="AQ2747">
        <f t="shared" si="295"/>
        <v>0</v>
      </c>
      <c r="AR2747" t="str">
        <f>IFERROR(IF(OR(AP2747=338,AP2747=340,AP2747=341,AP2747=342,AP2747="342A",AP2747="342B"),PorcenRet(AP2747,AT2747,AU2747),INDEX(PORCENTAJEBUSCAR,MATCH(AP2747,CódigoRET,0),4)*1),"")</f>
        <v/>
      </c>
      <c r="AS2747">
        <f t="shared" si="296"/>
        <v>0</v>
      </c>
      <c r="BF2747" t="str">
        <f>IFERROR(IF(OR(BD2747=338,BD2747=340,BD2747=341,BD2747=342,BD2747="342A",BD2747="342B"),PorcenRet(BD2747,BH2747,BI2747),INDEX(PORCENTAJEBUSCAR,MATCH(BD2747,CódigoRET,0),4)*1),"")</f>
        <v/>
      </c>
      <c r="BG2747">
        <f t="shared" si="297"/>
        <v>0</v>
      </c>
      <c r="BO2747">
        <f t="shared" si="298"/>
        <v>0</v>
      </c>
      <c r="CC2747">
        <f t="shared" si="299"/>
        <v>0</v>
      </c>
      <c r="CD2747">
        <f t="shared" si="300"/>
        <v>0</v>
      </c>
      <c r="CG2747">
        <f ca="1">IFERROR(INDIRECT("IVA!X"&amp;MATCH(MID(COMPRAS!C2647,1,2)&amp;MID(COMPRAS!F2647,1,2)&amp;MID(COMPRAS!D2647,1,2),IVA!W:W,0)),"SIN COD.")</f>
        <v>0</v>
      </c>
      <c r="CH2747">
        <f ca="1">IFERROR(INDIRECT("IVA!Y"&amp;MATCH(MID(COMPRAS!C2647,1,2)&amp;MID(COMPRAS!F2647,1,2)&amp;MID(COMPRAS!D2647,1,2),IVA!W:W,0)),"SIN COD.")</f>
        <v>0</v>
      </c>
    </row>
    <row r="2748" spans="1:86" x14ac:dyDescent="0.25">
      <c r="A2748"/>
      <c r="B2748"/>
      <c r="D2748"/>
      <c r="AL2748">
        <f t="shared" si="294"/>
        <v>0</v>
      </c>
      <c r="AQ2748">
        <f t="shared" si="295"/>
        <v>0</v>
      </c>
      <c r="AR2748" t="str">
        <f>IFERROR(IF(OR(AP2748=338,AP2748=340,AP2748=341,AP2748=342,AP2748="342A",AP2748="342B"),PorcenRet(AP2748,AT2748,AU2748),INDEX(PORCENTAJEBUSCAR,MATCH(AP2748,CódigoRET,0),4)*1),"")</f>
        <v/>
      </c>
      <c r="AS2748">
        <f t="shared" si="296"/>
        <v>0</v>
      </c>
      <c r="BF2748" t="str">
        <f>IFERROR(IF(OR(BD2748=338,BD2748=340,BD2748=341,BD2748=342,BD2748="342A",BD2748="342B"),PorcenRet(BD2748,BH2748,BI2748),INDEX(PORCENTAJEBUSCAR,MATCH(BD2748,CódigoRET,0),4)*1),"")</f>
        <v/>
      </c>
      <c r="BG2748">
        <f t="shared" si="297"/>
        <v>0</v>
      </c>
      <c r="BO2748">
        <f t="shared" si="298"/>
        <v>0</v>
      </c>
      <c r="CC2748">
        <f t="shared" si="299"/>
        <v>0</v>
      </c>
      <c r="CD2748">
        <f t="shared" si="300"/>
        <v>0</v>
      </c>
      <c r="CG2748">
        <f ca="1">IFERROR(INDIRECT("IVA!X"&amp;MATCH(MID(COMPRAS!C2648,1,2)&amp;MID(COMPRAS!F2648,1,2)&amp;MID(COMPRAS!D2648,1,2),IVA!W:W,0)),"SIN COD.")</f>
        <v>0</v>
      </c>
      <c r="CH2748">
        <f ca="1">IFERROR(INDIRECT("IVA!Y"&amp;MATCH(MID(COMPRAS!C2648,1,2)&amp;MID(COMPRAS!F2648,1,2)&amp;MID(COMPRAS!D2648,1,2),IVA!W:W,0)),"SIN COD.")</f>
        <v>0</v>
      </c>
    </row>
    <row r="2749" spans="1:86" x14ac:dyDescent="0.25">
      <c r="A2749"/>
      <c r="B2749"/>
      <c r="D2749"/>
      <c r="AL2749">
        <f t="shared" si="294"/>
        <v>0</v>
      </c>
      <c r="AQ2749">
        <f t="shared" si="295"/>
        <v>0</v>
      </c>
      <c r="AR2749" t="str">
        <f>IFERROR(IF(OR(AP2749=338,AP2749=340,AP2749=341,AP2749=342,AP2749="342A",AP2749="342B"),PorcenRet(AP2749,AT2749,AU2749),INDEX(PORCENTAJEBUSCAR,MATCH(AP2749,CódigoRET,0),4)*1),"")</f>
        <v/>
      </c>
      <c r="AS2749">
        <f t="shared" si="296"/>
        <v>0</v>
      </c>
      <c r="BF2749" t="str">
        <f>IFERROR(IF(OR(BD2749=338,BD2749=340,BD2749=341,BD2749=342,BD2749="342A",BD2749="342B"),PorcenRet(BD2749,BH2749,BI2749),INDEX(PORCENTAJEBUSCAR,MATCH(BD2749,CódigoRET,0),4)*1),"")</f>
        <v/>
      </c>
      <c r="BG2749">
        <f t="shared" si="297"/>
        <v>0</v>
      </c>
      <c r="BO2749">
        <f t="shared" si="298"/>
        <v>0</v>
      </c>
      <c r="CC2749">
        <f t="shared" si="299"/>
        <v>0</v>
      </c>
      <c r="CD2749">
        <f t="shared" si="300"/>
        <v>0</v>
      </c>
      <c r="CG2749">
        <f ca="1">IFERROR(INDIRECT("IVA!X"&amp;MATCH(MID(COMPRAS!C2649,1,2)&amp;MID(COMPRAS!F2649,1,2)&amp;MID(COMPRAS!D2649,1,2),IVA!W:W,0)),"SIN COD.")</f>
        <v>0</v>
      </c>
      <c r="CH2749">
        <f ca="1">IFERROR(INDIRECT("IVA!Y"&amp;MATCH(MID(COMPRAS!C2649,1,2)&amp;MID(COMPRAS!F2649,1,2)&amp;MID(COMPRAS!D2649,1,2),IVA!W:W,0)),"SIN COD.")</f>
        <v>0</v>
      </c>
    </row>
    <row r="2750" spans="1:86" x14ac:dyDescent="0.25">
      <c r="A2750"/>
      <c r="B2750"/>
      <c r="D2750"/>
      <c r="AL2750">
        <f t="shared" si="294"/>
        <v>0</v>
      </c>
      <c r="AQ2750">
        <f t="shared" si="295"/>
        <v>0</v>
      </c>
      <c r="AR2750" t="str">
        <f>IFERROR(IF(OR(AP2750=338,AP2750=340,AP2750=341,AP2750=342,AP2750="342A",AP2750="342B"),PorcenRet(AP2750,AT2750,AU2750),INDEX(PORCENTAJEBUSCAR,MATCH(AP2750,CódigoRET,0),4)*1),"")</f>
        <v/>
      </c>
      <c r="AS2750">
        <f t="shared" si="296"/>
        <v>0</v>
      </c>
      <c r="BF2750" t="str">
        <f>IFERROR(IF(OR(BD2750=338,BD2750=340,BD2750=341,BD2750=342,BD2750="342A",BD2750="342B"),PorcenRet(BD2750,BH2750,BI2750),INDEX(PORCENTAJEBUSCAR,MATCH(BD2750,CódigoRET,0),4)*1),"")</f>
        <v/>
      </c>
      <c r="BG2750">
        <f t="shared" si="297"/>
        <v>0</v>
      </c>
      <c r="BO2750">
        <f t="shared" si="298"/>
        <v>0</v>
      </c>
      <c r="CC2750">
        <f t="shared" si="299"/>
        <v>0</v>
      </c>
      <c r="CD2750">
        <f t="shared" si="300"/>
        <v>0</v>
      </c>
      <c r="CG2750">
        <f ca="1">IFERROR(INDIRECT("IVA!X"&amp;MATCH(MID(COMPRAS!C2650,1,2)&amp;MID(COMPRAS!F2650,1,2)&amp;MID(COMPRAS!D2650,1,2),IVA!W:W,0)),"SIN COD.")</f>
        <v>0</v>
      </c>
      <c r="CH2750">
        <f ca="1">IFERROR(INDIRECT("IVA!Y"&amp;MATCH(MID(COMPRAS!C2650,1,2)&amp;MID(COMPRAS!F2650,1,2)&amp;MID(COMPRAS!D2650,1,2),IVA!W:W,0)),"SIN COD.")</f>
        <v>0</v>
      </c>
    </row>
    <row r="2751" spans="1:86" x14ac:dyDescent="0.25">
      <c r="A2751"/>
      <c r="B2751"/>
      <c r="D2751"/>
      <c r="AL2751">
        <f t="shared" si="294"/>
        <v>0</v>
      </c>
      <c r="AQ2751">
        <f t="shared" si="295"/>
        <v>0</v>
      </c>
      <c r="AR2751" t="str">
        <f>IFERROR(IF(OR(AP2751=338,AP2751=340,AP2751=341,AP2751=342,AP2751="342A",AP2751="342B"),PorcenRet(AP2751,AT2751,AU2751),INDEX(PORCENTAJEBUSCAR,MATCH(AP2751,CódigoRET,0),4)*1),"")</f>
        <v/>
      </c>
      <c r="AS2751">
        <f t="shared" si="296"/>
        <v>0</v>
      </c>
      <c r="BF2751" t="str">
        <f>IFERROR(IF(OR(BD2751=338,BD2751=340,BD2751=341,BD2751=342,BD2751="342A",BD2751="342B"),PorcenRet(BD2751,BH2751,BI2751),INDEX(PORCENTAJEBUSCAR,MATCH(BD2751,CódigoRET,0),4)*1),"")</f>
        <v/>
      </c>
      <c r="BG2751">
        <f t="shared" si="297"/>
        <v>0</v>
      </c>
      <c r="BO2751">
        <f t="shared" si="298"/>
        <v>0</v>
      </c>
      <c r="CC2751">
        <f t="shared" si="299"/>
        <v>0</v>
      </c>
      <c r="CD2751">
        <f t="shared" si="300"/>
        <v>0</v>
      </c>
      <c r="CG2751">
        <f ca="1">IFERROR(INDIRECT("IVA!X"&amp;MATCH(MID(COMPRAS!C2651,1,2)&amp;MID(COMPRAS!F2651,1,2)&amp;MID(COMPRAS!D2651,1,2),IVA!W:W,0)),"SIN COD.")</f>
        <v>0</v>
      </c>
      <c r="CH2751">
        <f ca="1">IFERROR(INDIRECT("IVA!Y"&amp;MATCH(MID(COMPRAS!C2651,1,2)&amp;MID(COMPRAS!F2651,1,2)&amp;MID(COMPRAS!D2651,1,2),IVA!W:W,0)),"SIN COD.")</f>
        <v>0</v>
      </c>
    </row>
    <row r="2752" spans="1:86" x14ac:dyDescent="0.25">
      <c r="A2752"/>
      <c r="B2752"/>
      <c r="D2752"/>
      <c r="AL2752">
        <f t="shared" si="294"/>
        <v>0</v>
      </c>
      <c r="AQ2752">
        <f t="shared" si="295"/>
        <v>0</v>
      </c>
      <c r="AR2752" t="str">
        <f>IFERROR(IF(OR(AP2752=338,AP2752=340,AP2752=341,AP2752=342,AP2752="342A",AP2752="342B"),PorcenRet(AP2752,AT2752,AU2752),INDEX(PORCENTAJEBUSCAR,MATCH(AP2752,CódigoRET,0),4)*1),"")</f>
        <v/>
      </c>
      <c r="AS2752">
        <f t="shared" si="296"/>
        <v>0</v>
      </c>
      <c r="BF2752" t="str">
        <f>IFERROR(IF(OR(BD2752=338,BD2752=340,BD2752=341,BD2752=342,BD2752="342A",BD2752="342B"),PorcenRet(BD2752,BH2752,BI2752),INDEX(PORCENTAJEBUSCAR,MATCH(BD2752,CódigoRET,0),4)*1),"")</f>
        <v/>
      </c>
      <c r="BG2752">
        <f t="shared" si="297"/>
        <v>0</v>
      </c>
      <c r="BO2752">
        <f t="shared" si="298"/>
        <v>0</v>
      </c>
      <c r="CC2752">
        <f t="shared" si="299"/>
        <v>0</v>
      </c>
      <c r="CD2752">
        <f t="shared" si="300"/>
        <v>0</v>
      </c>
      <c r="CG2752">
        <f ca="1">IFERROR(INDIRECT("IVA!X"&amp;MATCH(MID(COMPRAS!C2652,1,2)&amp;MID(COMPRAS!F2652,1,2)&amp;MID(COMPRAS!D2652,1,2),IVA!W:W,0)),"SIN COD.")</f>
        <v>0</v>
      </c>
      <c r="CH2752">
        <f ca="1">IFERROR(INDIRECT("IVA!Y"&amp;MATCH(MID(COMPRAS!C2652,1,2)&amp;MID(COMPRAS!F2652,1,2)&amp;MID(COMPRAS!D2652,1,2),IVA!W:W,0)),"SIN COD.")</f>
        <v>0</v>
      </c>
    </row>
    <row r="2753" spans="1:86" x14ac:dyDescent="0.25">
      <c r="A2753"/>
      <c r="B2753"/>
      <c r="D2753"/>
      <c r="AL2753">
        <f t="shared" si="294"/>
        <v>0</v>
      </c>
      <c r="AQ2753">
        <f t="shared" si="295"/>
        <v>0</v>
      </c>
      <c r="AR2753" t="str">
        <f>IFERROR(IF(OR(AP2753=338,AP2753=340,AP2753=341,AP2753=342,AP2753="342A",AP2753="342B"),PorcenRet(AP2753,AT2753,AU2753),INDEX(PORCENTAJEBUSCAR,MATCH(AP2753,CódigoRET,0),4)*1),"")</f>
        <v/>
      </c>
      <c r="AS2753">
        <f t="shared" si="296"/>
        <v>0</v>
      </c>
      <c r="BF2753" t="str">
        <f>IFERROR(IF(OR(BD2753=338,BD2753=340,BD2753=341,BD2753=342,BD2753="342A",BD2753="342B"),PorcenRet(BD2753,BH2753,BI2753),INDEX(PORCENTAJEBUSCAR,MATCH(BD2753,CódigoRET,0),4)*1),"")</f>
        <v/>
      </c>
      <c r="BG2753">
        <f t="shared" si="297"/>
        <v>0</v>
      </c>
      <c r="BO2753">
        <f t="shared" si="298"/>
        <v>0</v>
      </c>
      <c r="CC2753">
        <f t="shared" si="299"/>
        <v>0</v>
      </c>
      <c r="CD2753">
        <f t="shared" si="300"/>
        <v>0</v>
      </c>
      <c r="CG2753">
        <f ca="1">IFERROR(INDIRECT("IVA!X"&amp;MATCH(MID(COMPRAS!C2653,1,2)&amp;MID(COMPRAS!F2653,1,2)&amp;MID(COMPRAS!D2653,1,2),IVA!W:W,0)),"SIN COD.")</f>
        <v>0</v>
      </c>
      <c r="CH2753">
        <f ca="1">IFERROR(INDIRECT("IVA!Y"&amp;MATCH(MID(COMPRAS!C2653,1,2)&amp;MID(COMPRAS!F2653,1,2)&amp;MID(COMPRAS!D2653,1,2),IVA!W:W,0)),"SIN COD.")</f>
        <v>0</v>
      </c>
    </row>
    <row r="2754" spans="1:86" x14ac:dyDescent="0.25">
      <c r="A2754"/>
      <c r="B2754"/>
      <c r="D2754"/>
      <c r="AL2754">
        <f t="shared" ref="AL2754:AL2817" si="301">O2754+P2754+Q2754+R2754+S2754+T2754+U2754+V2754</f>
        <v>0</v>
      </c>
      <c r="AQ2754">
        <f t="shared" ref="AQ2754:AQ2817" si="302">+P2754+Q2754+R2754+S2754-BE2754-BQ2754-BW2754+O2754</f>
        <v>0</v>
      </c>
      <c r="AR2754" t="str">
        <f>IFERROR(IF(OR(AP2754=338,AP2754=340,AP2754=341,AP2754=342,AP2754="342A",AP2754="342B"),PorcenRet(AP2754,AT2754,AU2754),INDEX(PORCENTAJEBUSCAR,MATCH(AP2754,CódigoRET,0),4)*1),"")</f>
        <v/>
      </c>
      <c r="AS2754">
        <f t="shared" ref="AS2754:AS2817" si="303">ROUND(IF(AP2754="",0,AQ2754*(AR2754/100)),2)</f>
        <v>0</v>
      </c>
      <c r="BF2754" t="str">
        <f>IFERROR(IF(OR(BD2754=338,BD2754=340,BD2754=341,BD2754=342,BD2754="342A",BD2754="342B"),PorcenRet(BD2754,BH2754,BI2754),INDEX(PORCENTAJEBUSCAR,MATCH(BD2754,CódigoRET,0),4)*1),"")</f>
        <v/>
      </c>
      <c r="BG2754">
        <f t="shared" ref="BG2754:BG2817" si="304">ROUND(IF(BD2754="",0,BE2754*(BF2754/100)),2)</f>
        <v>0</v>
      </c>
      <c r="BO2754">
        <f t="shared" ref="BO2754:BO2817" si="305">IF(MID(F2754,1,2)="41",SUM(O2754:S2754),0)</f>
        <v>0</v>
      </c>
      <c r="CC2754">
        <f t="shared" ref="CC2754:CC2817" si="306">O2754+P2754+Q2754+R2754+S2754</f>
        <v>0</v>
      </c>
      <c r="CD2754">
        <f t="shared" ref="CD2754:CD2817" si="307">T2754+U2754</f>
        <v>0</v>
      </c>
      <c r="CG2754">
        <f ca="1">IFERROR(INDIRECT("IVA!X"&amp;MATCH(MID(COMPRAS!C2654,1,2)&amp;MID(COMPRAS!F2654,1,2)&amp;MID(COMPRAS!D2654,1,2),IVA!W:W,0)),"SIN COD.")</f>
        <v>0</v>
      </c>
      <c r="CH2754">
        <f ca="1">IFERROR(INDIRECT("IVA!Y"&amp;MATCH(MID(COMPRAS!C2654,1,2)&amp;MID(COMPRAS!F2654,1,2)&amp;MID(COMPRAS!D2654,1,2),IVA!W:W,0)),"SIN COD.")</f>
        <v>0</v>
      </c>
    </row>
    <row r="2755" spans="1:86" x14ac:dyDescent="0.25">
      <c r="A2755"/>
      <c r="B2755"/>
      <c r="D2755"/>
      <c r="AL2755">
        <f t="shared" si="301"/>
        <v>0</v>
      </c>
      <c r="AQ2755">
        <f t="shared" si="302"/>
        <v>0</v>
      </c>
      <c r="AR2755" t="str">
        <f>IFERROR(IF(OR(AP2755=338,AP2755=340,AP2755=341,AP2755=342,AP2755="342A",AP2755="342B"),PorcenRet(AP2755,AT2755,AU2755),INDEX(PORCENTAJEBUSCAR,MATCH(AP2755,CódigoRET,0),4)*1),"")</f>
        <v/>
      </c>
      <c r="AS2755">
        <f t="shared" si="303"/>
        <v>0</v>
      </c>
      <c r="BF2755" t="str">
        <f>IFERROR(IF(OR(BD2755=338,BD2755=340,BD2755=341,BD2755=342,BD2755="342A",BD2755="342B"),PorcenRet(BD2755,BH2755,BI2755),INDEX(PORCENTAJEBUSCAR,MATCH(BD2755,CódigoRET,0),4)*1),"")</f>
        <v/>
      </c>
      <c r="BG2755">
        <f t="shared" si="304"/>
        <v>0</v>
      </c>
      <c r="BO2755">
        <f t="shared" si="305"/>
        <v>0</v>
      </c>
      <c r="CC2755">
        <f t="shared" si="306"/>
        <v>0</v>
      </c>
      <c r="CD2755">
        <f t="shared" si="307"/>
        <v>0</v>
      </c>
      <c r="CG2755">
        <f ca="1">IFERROR(INDIRECT("IVA!X"&amp;MATCH(MID(COMPRAS!C2655,1,2)&amp;MID(COMPRAS!F2655,1,2)&amp;MID(COMPRAS!D2655,1,2),IVA!W:W,0)),"SIN COD.")</f>
        <v>0</v>
      </c>
      <c r="CH2755">
        <f ca="1">IFERROR(INDIRECT("IVA!Y"&amp;MATCH(MID(COMPRAS!C2655,1,2)&amp;MID(COMPRAS!F2655,1,2)&amp;MID(COMPRAS!D2655,1,2),IVA!W:W,0)),"SIN COD.")</f>
        <v>0</v>
      </c>
    </row>
    <row r="2756" spans="1:86" x14ac:dyDescent="0.25">
      <c r="A2756"/>
      <c r="B2756"/>
      <c r="D2756"/>
      <c r="AL2756">
        <f t="shared" si="301"/>
        <v>0</v>
      </c>
      <c r="AQ2756">
        <f t="shared" si="302"/>
        <v>0</v>
      </c>
      <c r="AR2756" t="str">
        <f>IFERROR(IF(OR(AP2756=338,AP2756=340,AP2756=341,AP2756=342,AP2756="342A",AP2756="342B"),PorcenRet(AP2756,AT2756,AU2756),INDEX(PORCENTAJEBUSCAR,MATCH(AP2756,CódigoRET,0),4)*1),"")</f>
        <v/>
      </c>
      <c r="AS2756">
        <f t="shared" si="303"/>
        <v>0</v>
      </c>
      <c r="BF2756" t="str">
        <f>IFERROR(IF(OR(BD2756=338,BD2756=340,BD2756=341,BD2756=342,BD2756="342A",BD2756="342B"),PorcenRet(BD2756,BH2756,BI2756),INDEX(PORCENTAJEBUSCAR,MATCH(BD2756,CódigoRET,0),4)*1),"")</f>
        <v/>
      </c>
      <c r="BG2756">
        <f t="shared" si="304"/>
        <v>0</v>
      </c>
      <c r="BO2756">
        <f t="shared" si="305"/>
        <v>0</v>
      </c>
      <c r="CC2756">
        <f t="shared" si="306"/>
        <v>0</v>
      </c>
      <c r="CD2756">
        <f t="shared" si="307"/>
        <v>0</v>
      </c>
      <c r="CG2756">
        <f ca="1">IFERROR(INDIRECT("IVA!X"&amp;MATCH(MID(COMPRAS!C2656,1,2)&amp;MID(COMPRAS!F2656,1,2)&amp;MID(COMPRAS!D2656,1,2),IVA!W:W,0)),"SIN COD.")</f>
        <v>0</v>
      </c>
      <c r="CH2756">
        <f ca="1">IFERROR(INDIRECT("IVA!Y"&amp;MATCH(MID(COMPRAS!C2656,1,2)&amp;MID(COMPRAS!F2656,1,2)&amp;MID(COMPRAS!D2656,1,2),IVA!W:W,0)),"SIN COD.")</f>
        <v>0</v>
      </c>
    </row>
    <row r="2757" spans="1:86" x14ac:dyDescent="0.25">
      <c r="A2757"/>
      <c r="B2757"/>
      <c r="D2757"/>
      <c r="AL2757">
        <f t="shared" si="301"/>
        <v>0</v>
      </c>
      <c r="AQ2757">
        <f t="shared" si="302"/>
        <v>0</v>
      </c>
      <c r="AR2757" t="str">
        <f>IFERROR(IF(OR(AP2757=338,AP2757=340,AP2757=341,AP2757=342,AP2757="342A",AP2757="342B"),PorcenRet(AP2757,AT2757,AU2757),INDEX(PORCENTAJEBUSCAR,MATCH(AP2757,CódigoRET,0),4)*1),"")</f>
        <v/>
      </c>
      <c r="AS2757">
        <f t="shared" si="303"/>
        <v>0</v>
      </c>
      <c r="BF2757" t="str">
        <f>IFERROR(IF(OR(BD2757=338,BD2757=340,BD2757=341,BD2757=342,BD2757="342A",BD2757="342B"),PorcenRet(BD2757,BH2757,BI2757),INDEX(PORCENTAJEBUSCAR,MATCH(BD2757,CódigoRET,0),4)*1),"")</f>
        <v/>
      </c>
      <c r="BG2757">
        <f t="shared" si="304"/>
        <v>0</v>
      </c>
      <c r="BO2757">
        <f t="shared" si="305"/>
        <v>0</v>
      </c>
      <c r="CC2757">
        <f t="shared" si="306"/>
        <v>0</v>
      </c>
      <c r="CD2757">
        <f t="shared" si="307"/>
        <v>0</v>
      </c>
      <c r="CG2757">
        <f ca="1">IFERROR(INDIRECT("IVA!X"&amp;MATCH(MID(COMPRAS!C2657,1,2)&amp;MID(COMPRAS!F2657,1,2)&amp;MID(COMPRAS!D2657,1,2),IVA!W:W,0)),"SIN COD.")</f>
        <v>0</v>
      </c>
      <c r="CH2757">
        <f ca="1">IFERROR(INDIRECT("IVA!Y"&amp;MATCH(MID(COMPRAS!C2657,1,2)&amp;MID(COMPRAS!F2657,1,2)&amp;MID(COMPRAS!D2657,1,2),IVA!W:W,0)),"SIN COD.")</f>
        <v>0</v>
      </c>
    </row>
    <row r="2758" spans="1:86" x14ac:dyDescent="0.25">
      <c r="A2758"/>
      <c r="B2758"/>
      <c r="D2758"/>
      <c r="AL2758">
        <f t="shared" si="301"/>
        <v>0</v>
      </c>
      <c r="AQ2758">
        <f t="shared" si="302"/>
        <v>0</v>
      </c>
      <c r="AR2758" t="str">
        <f>IFERROR(IF(OR(AP2758=338,AP2758=340,AP2758=341,AP2758=342,AP2758="342A",AP2758="342B"),PorcenRet(AP2758,AT2758,AU2758),INDEX(PORCENTAJEBUSCAR,MATCH(AP2758,CódigoRET,0),4)*1),"")</f>
        <v/>
      </c>
      <c r="AS2758">
        <f t="shared" si="303"/>
        <v>0</v>
      </c>
      <c r="BF2758" t="str">
        <f>IFERROR(IF(OR(BD2758=338,BD2758=340,BD2758=341,BD2758=342,BD2758="342A",BD2758="342B"),PorcenRet(BD2758,BH2758,BI2758),INDEX(PORCENTAJEBUSCAR,MATCH(BD2758,CódigoRET,0),4)*1),"")</f>
        <v/>
      </c>
      <c r="BG2758">
        <f t="shared" si="304"/>
        <v>0</v>
      </c>
      <c r="BO2758">
        <f t="shared" si="305"/>
        <v>0</v>
      </c>
      <c r="CC2758">
        <f t="shared" si="306"/>
        <v>0</v>
      </c>
      <c r="CD2758">
        <f t="shared" si="307"/>
        <v>0</v>
      </c>
      <c r="CG2758">
        <f ca="1">IFERROR(INDIRECT("IVA!X"&amp;MATCH(MID(COMPRAS!C2658,1,2)&amp;MID(COMPRAS!F2658,1,2)&amp;MID(COMPRAS!D2658,1,2),IVA!W:W,0)),"SIN COD.")</f>
        <v>0</v>
      </c>
      <c r="CH2758">
        <f ca="1">IFERROR(INDIRECT("IVA!Y"&amp;MATCH(MID(COMPRAS!C2658,1,2)&amp;MID(COMPRAS!F2658,1,2)&amp;MID(COMPRAS!D2658,1,2),IVA!W:W,0)),"SIN COD.")</f>
        <v>0</v>
      </c>
    </row>
    <row r="2759" spans="1:86" x14ac:dyDescent="0.25">
      <c r="A2759"/>
      <c r="B2759"/>
      <c r="D2759"/>
      <c r="AL2759">
        <f t="shared" si="301"/>
        <v>0</v>
      </c>
      <c r="AQ2759">
        <f t="shared" si="302"/>
        <v>0</v>
      </c>
      <c r="AR2759" t="str">
        <f>IFERROR(IF(OR(AP2759=338,AP2759=340,AP2759=341,AP2759=342,AP2759="342A",AP2759="342B"),PorcenRet(AP2759,AT2759,AU2759),INDEX(PORCENTAJEBUSCAR,MATCH(AP2759,CódigoRET,0),4)*1),"")</f>
        <v/>
      </c>
      <c r="AS2759">
        <f t="shared" si="303"/>
        <v>0</v>
      </c>
      <c r="BF2759" t="str">
        <f>IFERROR(IF(OR(BD2759=338,BD2759=340,BD2759=341,BD2759=342,BD2759="342A",BD2759="342B"),PorcenRet(BD2759,BH2759,BI2759),INDEX(PORCENTAJEBUSCAR,MATCH(BD2759,CódigoRET,0),4)*1),"")</f>
        <v/>
      </c>
      <c r="BG2759">
        <f t="shared" si="304"/>
        <v>0</v>
      </c>
      <c r="BO2759">
        <f t="shared" si="305"/>
        <v>0</v>
      </c>
      <c r="CC2759">
        <f t="shared" si="306"/>
        <v>0</v>
      </c>
      <c r="CD2759">
        <f t="shared" si="307"/>
        <v>0</v>
      </c>
      <c r="CG2759">
        <f ca="1">IFERROR(INDIRECT("IVA!X"&amp;MATCH(MID(COMPRAS!C2659,1,2)&amp;MID(COMPRAS!F2659,1,2)&amp;MID(COMPRAS!D2659,1,2),IVA!W:W,0)),"SIN COD.")</f>
        <v>0</v>
      </c>
      <c r="CH2759">
        <f ca="1">IFERROR(INDIRECT("IVA!Y"&amp;MATCH(MID(COMPRAS!C2659,1,2)&amp;MID(COMPRAS!F2659,1,2)&amp;MID(COMPRAS!D2659,1,2),IVA!W:W,0)),"SIN COD.")</f>
        <v>0</v>
      </c>
    </row>
    <row r="2760" spans="1:86" x14ac:dyDescent="0.25">
      <c r="A2760"/>
      <c r="B2760"/>
      <c r="D2760"/>
      <c r="AL2760">
        <f t="shared" si="301"/>
        <v>0</v>
      </c>
      <c r="AQ2760">
        <f t="shared" si="302"/>
        <v>0</v>
      </c>
      <c r="AR2760" t="str">
        <f>IFERROR(IF(OR(AP2760=338,AP2760=340,AP2760=341,AP2760=342,AP2760="342A",AP2760="342B"),PorcenRet(AP2760,AT2760,AU2760),INDEX(PORCENTAJEBUSCAR,MATCH(AP2760,CódigoRET,0),4)*1),"")</f>
        <v/>
      </c>
      <c r="AS2760">
        <f t="shared" si="303"/>
        <v>0</v>
      </c>
      <c r="BF2760" t="str">
        <f>IFERROR(IF(OR(BD2760=338,BD2760=340,BD2760=341,BD2760=342,BD2760="342A",BD2760="342B"),PorcenRet(BD2760,BH2760,BI2760),INDEX(PORCENTAJEBUSCAR,MATCH(BD2760,CódigoRET,0),4)*1),"")</f>
        <v/>
      </c>
      <c r="BG2760">
        <f t="shared" si="304"/>
        <v>0</v>
      </c>
      <c r="BO2760">
        <f t="shared" si="305"/>
        <v>0</v>
      </c>
      <c r="CC2760">
        <f t="shared" si="306"/>
        <v>0</v>
      </c>
      <c r="CD2760">
        <f t="shared" si="307"/>
        <v>0</v>
      </c>
      <c r="CG2760">
        <f ca="1">IFERROR(INDIRECT("IVA!X"&amp;MATCH(MID(COMPRAS!C2660,1,2)&amp;MID(COMPRAS!F2660,1,2)&amp;MID(COMPRAS!D2660,1,2),IVA!W:W,0)),"SIN COD.")</f>
        <v>0</v>
      </c>
      <c r="CH2760">
        <f ca="1">IFERROR(INDIRECT("IVA!Y"&amp;MATCH(MID(COMPRAS!C2660,1,2)&amp;MID(COMPRAS!F2660,1,2)&amp;MID(COMPRAS!D2660,1,2),IVA!W:W,0)),"SIN COD.")</f>
        <v>0</v>
      </c>
    </row>
    <row r="2761" spans="1:86" x14ac:dyDescent="0.25">
      <c r="A2761"/>
      <c r="B2761"/>
      <c r="D2761"/>
      <c r="AL2761">
        <f t="shared" si="301"/>
        <v>0</v>
      </c>
      <c r="AQ2761">
        <f t="shared" si="302"/>
        <v>0</v>
      </c>
      <c r="AR2761" t="str">
        <f>IFERROR(IF(OR(AP2761=338,AP2761=340,AP2761=341,AP2761=342,AP2761="342A",AP2761="342B"),PorcenRet(AP2761,AT2761,AU2761),INDEX(PORCENTAJEBUSCAR,MATCH(AP2761,CódigoRET,0),4)*1),"")</f>
        <v/>
      </c>
      <c r="AS2761">
        <f t="shared" si="303"/>
        <v>0</v>
      </c>
      <c r="BF2761" t="str">
        <f>IFERROR(IF(OR(BD2761=338,BD2761=340,BD2761=341,BD2761=342,BD2761="342A",BD2761="342B"),PorcenRet(BD2761,BH2761,BI2761),INDEX(PORCENTAJEBUSCAR,MATCH(BD2761,CódigoRET,0),4)*1),"")</f>
        <v/>
      </c>
      <c r="BG2761">
        <f t="shared" si="304"/>
        <v>0</v>
      </c>
      <c r="BO2761">
        <f t="shared" si="305"/>
        <v>0</v>
      </c>
      <c r="CC2761">
        <f t="shared" si="306"/>
        <v>0</v>
      </c>
      <c r="CD2761">
        <f t="shared" si="307"/>
        <v>0</v>
      </c>
      <c r="CG2761">
        <f ca="1">IFERROR(INDIRECT("IVA!X"&amp;MATCH(MID(COMPRAS!C2661,1,2)&amp;MID(COMPRAS!F2661,1,2)&amp;MID(COMPRAS!D2661,1,2),IVA!W:W,0)),"SIN COD.")</f>
        <v>0</v>
      </c>
      <c r="CH2761">
        <f ca="1">IFERROR(INDIRECT("IVA!Y"&amp;MATCH(MID(COMPRAS!C2661,1,2)&amp;MID(COMPRAS!F2661,1,2)&amp;MID(COMPRAS!D2661,1,2),IVA!W:W,0)),"SIN COD.")</f>
        <v>0</v>
      </c>
    </row>
    <row r="2762" spans="1:86" x14ac:dyDescent="0.25">
      <c r="A2762"/>
      <c r="B2762"/>
      <c r="D2762"/>
      <c r="AL2762">
        <f t="shared" si="301"/>
        <v>0</v>
      </c>
      <c r="AQ2762">
        <f t="shared" si="302"/>
        <v>0</v>
      </c>
      <c r="AR2762" t="str">
        <f>IFERROR(IF(OR(AP2762=338,AP2762=340,AP2762=341,AP2762=342,AP2762="342A",AP2762="342B"),PorcenRet(AP2762,AT2762,AU2762),INDEX(PORCENTAJEBUSCAR,MATCH(AP2762,CódigoRET,0),4)*1),"")</f>
        <v/>
      </c>
      <c r="AS2762">
        <f t="shared" si="303"/>
        <v>0</v>
      </c>
      <c r="BF2762" t="str">
        <f>IFERROR(IF(OR(BD2762=338,BD2762=340,BD2762=341,BD2762=342,BD2762="342A",BD2762="342B"),PorcenRet(BD2762,BH2762,BI2762),INDEX(PORCENTAJEBUSCAR,MATCH(BD2762,CódigoRET,0),4)*1),"")</f>
        <v/>
      </c>
      <c r="BG2762">
        <f t="shared" si="304"/>
        <v>0</v>
      </c>
      <c r="BO2762">
        <f t="shared" si="305"/>
        <v>0</v>
      </c>
      <c r="CC2762">
        <f t="shared" si="306"/>
        <v>0</v>
      </c>
      <c r="CD2762">
        <f t="shared" si="307"/>
        <v>0</v>
      </c>
      <c r="CG2762">
        <f ca="1">IFERROR(INDIRECT("IVA!X"&amp;MATCH(MID(COMPRAS!C2662,1,2)&amp;MID(COMPRAS!F2662,1,2)&amp;MID(COMPRAS!D2662,1,2),IVA!W:W,0)),"SIN COD.")</f>
        <v>0</v>
      </c>
      <c r="CH2762">
        <f ca="1">IFERROR(INDIRECT("IVA!Y"&amp;MATCH(MID(COMPRAS!C2662,1,2)&amp;MID(COMPRAS!F2662,1,2)&amp;MID(COMPRAS!D2662,1,2),IVA!W:W,0)),"SIN COD.")</f>
        <v>0</v>
      </c>
    </row>
    <row r="2763" spans="1:86" x14ac:dyDescent="0.25">
      <c r="A2763"/>
      <c r="B2763"/>
      <c r="D2763"/>
      <c r="AL2763">
        <f t="shared" si="301"/>
        <v>0</v>
      </c>
      <c r="AQ2763">
        <f t="shared" si="302"/>
        <v>0</v>
      </c>
      <c r="AR2763" t="str">
        <f>IFERROR(IF(OR(AP2763=338,AP2763=340,AP2763=341,AP2763=342,AP2763="342A",AP2763="342B"),PorcenRet(AP2763,AT2763,AU2763),INDEX(PORCENTAJEBUSCAR,MATCH(AP2763,CódigoRET,0),4)*1),"")</f>
        <v/>
      </c>
      <c r="AS2763">
        <f t="shared" si="303"/>
        <v>0</v>
      </c>
      <c r="BF2763" t="str">
        <f>IFERROR(IF(OR(BD2763=338,BD2763=340,BD2763=341,BD2763=342,BD2763="342A",BD2763="342B"),PorcenRet(BD2763,BH2763,BI2763),INDEX(PORCENTAJEBUSCAR,MATCH(BD2763,CódigoRET,0),4)*1),"")</f>
        <v/>
      </c>
      <c r="BG2763">
        <f t="shared" si="304"/>
        <v>0</v>
      </c>
      <c r="BO2763">
        <f t="shared" si="305"/>
        <v>0</v>
      </c>
      <c r="CC2763">
        <f t="shared" si="306"/>
        <v>0</v>
      </c>
      <c r="CD2763">
        <f t="shared" si="307"/>
        <v>0</v>
      </c>
      <c r="CG2763">
        <f ca="1">IFERROR(INDIRECT("IVA!X"&amp;MATCH(MID(COMPRAS!C2663,1,2)&amp;MID(COMPRAS!F2663,1,2)&amp;MID(COMPRAS!D2663,1,2),IVA!W:W,0)),"SIN COD.")</f>
        <v>0</v>
      </c>
      <c r="CH2763">
        <f ca="1">IFERROR(INDIRECT("IVA!Y"&amp;MATCH(MID(COMPRAS!C2663,1,2)&amp;MID(COMPRAS!F2663,1,2)&amp;MID(COMPRAS!D2663,1,2),IVA!W:W,0)),"SIN COD.")</f>
        <v>0</v>
      </c>
    </row>
    <row r="2764" spans="1:86" x14ac:dyDescent="0.25">
      <c r="A2764"/>
      <c r="B2764"/>
      <c r="D2764"/>
      <c r="AL2764">
        <f t="shared" si="301"/>
        <v>0</v>
      </c>
      <c r="AQ2764">
        <f t="shared" si="302"/>
        <v>0</v>
      </c>
      <c r="AR2764" t="str">
        <f>IFERROR(IF(OR(AP2764=338,AP2764=340,AP2764=341,AP2764=342,AP2764="342A",AP2764="342B"),PorcenRet(AP2764,AT2764,AU2764),INDEX(PORCENTAJEBUSCAR,MATCH(AP2764,CódigoRET,0),4)*1),"")</f>
        <v/>
      </c>
      <c r="AS2764">
        <f t="shared" si="303"/>
        <v>0</v>
      </c>
      <c r="BF2764" t="str">
        <f>IFERROR(IF(OR(BD2764=338,BD2764=340,BD2764=341,BD2764=342,BD2764="342A",BD2764="342B"),PorcenRet(BD2764,BH2764,BI2764),INDEX(PORCENTAJEBUSCAR,MATCH(BD2764,CódigoRET,0),4)*1),"")</f>
        <v/>
      </c>
      <c r="BG2764">
        <f t="shared" si="304"/>
        <v>0</v>
      </c>
      <c r="BO2764">
        <f t="shared" si="305"/>
        <v>0</v>
      </c>
      <c r="CC2764">
        <f t="shared" si="306"/>
        <v>0</v>
      </c>
      <c r="CD2764">
        <f t="shared" si="307"/>
        <v>0</v>
      </c>
      <c r="CG2764">
        <f ca="1">IFERROR(INDIRECT("IVA!X"&amp;MATCH(MID(COMPRAS!C2664,1,2)&amp;MID(COMPRAS!F2664,1,2)&amp;MID(COMPRAS!D2664,1,2),IVA!W:W,0)),"SIN COD.")</f>
        <v>0</v>
      </c>
      <c r="CH2764">
        <f ca="1">IFERROR(INDIRECT("IVA!Y"&amp;MATCH(MID(COMPRAS!C2664,1,2)&amp;MID(COMPRAS!F2664,1,2)&amp;MID(COMPRAS!D2664,1,2),IVA!W:W,0)),"SIN COD.")</f>
        <v>0</v>
      </c>
    </row>
    <row r="2765" spans="1:86" x14ac:dyDescent="0.25">
      <c r="A2765"/>
      <c r="B2765"/>
      <c r="D2765"/>
      <c r="AL2765">
        <f t="shared" si="301"/>
        <v>0</v>
      </c>
      <c r="AQ2765">
        <f t="shared" si="302"/>
        <v>0</v>
      </c>
      <c r="AR2765" t="str">
        <f>IFERROR(IF(OR(AP2765=338,AP2765=340,AP2765=341,AP2765=342,AP2765="342A",AP2765="342B"),PorcenRet(AP2765,AT2765,AU2765),INDEX(PORCENTAJEBUSCAR,MATCH(AP2765,CódigoRET,0),4)*1),"")</f>
        <v/>
      </c>
      <c r="AS2765">
        <f t="shared" si="303"/>
        <v>0</v>
      </c>
      <c r="BF2765" t="str">
        <f>IFERROR(IF(OR(BD2765=338,BD2765=340,BD2765=341,BD2765=342,BD2765="342A",BD2765="342B"),PorcenRet(BD2765,BH2765,BI2765),INDEX(PORCENTAJEBUSCAR,MATCH(BD2765,CódigoRET,0),4)*1),"")</f>
        <v/>
      </c>
      <c r="BG2765">
        <f t="shared" si="304"/>
        <v>0</v>
      </c>
      <c r="BO2765">
        <f t="shared" si="305"/>
        <v>0</v>
      </c>
      <c r="CC2765">
        <f t="shared" si="306"/>
        <v>0</v>
      </c>
      <c r="CD2765">
        <f t="shared" si="307"/>
        <v>0</v>
      </c>
      <c r="CG2765">
        <f ca="1">IFERROR(INDIRECT("IVA!X"&amp;MATCH(MID(COMPRAS!C2665,1,2)&amp;MID(COMPRAS!F2665,1,2)&amp;MID(COMPRAS!D2665,1,2),IVA!W:W,0)),"SIN COD.")</f>
        <v>0</v>
      </c>
      <c r="CH2765">
        <f ca="1">IFERROR(INDIRECT("IVA!Y"&amp;MATCH(MID(COMPRAS!C2665,1,2)&amp;MID(COMPRAS!F2665,1,2)&amp;MID(COMPRAS!D2665,1,2),IVA!W:W,0)),"SIN COD.")</f>
        <v>0</v>
      </c>
    </row>
    <row r="2766" spans="1:86" x14ac:dyDescent="0.25">
      <c r="A2766"/>
      <c r="B2766"/>
      <c r="D2766"/>
      <c r="AL2766">
        <f t="shared" si="301"/>
        <v>0</v>
      </c>
      <c r="AQ2766">
        <f t="shared" si="302"/>
        <v>0</v>
      </c>
      <c r="AR2766" t="str">
        <f>IFERROR(IF(OR(AP2766=338,AP2766=340,AP2766=341,AP2766=342,AP2766="342A",AP2766="342B"),PorcenRet(AP2766,AT2766,AU2766),INDEX(PORCENTAJEBUSCAR,MATCH(AP2766,CódigoRET,0),4)*1),"")</f>
        <v/>
      </c>
      <c r="AS2766">
        <f t="shared" si="303"/>
        <v>0</v>
      </c>
      <c r="BF2766" t="str">
        <f>IFERROR(IF(OR(BD2766=338,BD2766=340,BD2766=341,BD2766=342,BD2766="342A",BD2766="342B"),PorcenRet(BD2766,BH2766,BI2766),INDEX(PORCENTAJEBUSCAR,MATCH(BD2766,CódigoRET,0),4)*1),"")</f>
        <v/>
      </c>
      <c r="BG2766">
        <f t="shared" si="304"/>
        <v>0</v>
      </c>
      <c r="BO2766">
        <f t="shared" si="305"/>
        <v>0</v>
      </c>
      <c r="CC2766">
        <f t="shared" si="306"/>
        <v>0</v>
      </c>
      <c r="CD2766">
        <f t="shared" si="307"/>
        <v>0</v>
      </c>
      <c r="CG2766">
        <f ca="1">IFERROR(INDIRECT("IVA!X"&amp;MATCH(MID(COMPRAS!C2666,1,2)&amp;MID(COMPRAS!F2666,1,2)&amp;MID(COMPRAS!D2666,1,2),IVA!W:W,0)),"SIN COD.")</f>
        <v>0</v>
      </c>
      <c r="CH2766">
        <f ca="1">IFERROR(INDIRECT("IVA!Y"&amp;MATCH(MID(COMPRAS!C2666,1,2)&amp;MID(COMPRAS!F2666,1,2)&amp;MID(COMPRAS!D2666,1,2),IVA!W:W,0)),"SIN COD.")</f>
        <v>0</v>
      </c>
    </row>
    <row r="2767" spans="1:86" x14ac:dyDescent="0.25">
      <c r="A2767"/>
      <c r="B2767"/>
      <c r="D2767"/>
      <c r="AL2767">
        <f t="shared" si="301"/>
        <v>0</v>
      </c>
      <c r="AQ2767">
        <f t="shared" si="302"/>
        <v>0</v>
      </c>
      <c r="AR2767" t="str">
        <f>IFERROR(IF(OR(AP2767=338,AP2767=340,AP2767=341,AP2767=342,AP2767="342A",AP2767="342B"),PorcenRet(AP2767,AT2767,AU2767),INDEX(PORCENTAJEBUSCAR,MATCH(AP2767,CódigoRET,0),4)*1),"")</f>
        <v/>
      </c>
      <c r="AS2767">
        <f t="shared" si="303"/>
        <v>0</v>
      </c>
      <c r="BF2767" t="str">
        <f>IFERROR(IF(OR(BD2767=338,BD2767=340,BD2767=341,BD2767=342,BD2767="342A",BD2767="342B"),PorcenRet(BD2767,BH2767,BI2767),INDEX(PORCENTAJEBUSCAR,MATCH(BD2767,CódigoRET,0),4)*1),"")</f>
        <v/>
      </c>
      <c r="BG2767">
        <f t="shared" si="304"/>
        <v>0</v>
      </c>
      <c r="BO2767">
        <f t="shared" si="305"/>
        <v>0</v>
      </c>
      <c r="CC2767">
        <f t="shared" si="306"/>
        <v>0</v>
      </c>
      <c r="CD2767">
        <f t="shared" si="307"/>
        <v>0</v>
      </c>
      <c r="CG2767">
        <f ca="1">IFERROR(INDIRECT("IVA!X"&amp;MATCH(MID(COMPRAS!C2667,1,2)&amp;MID(COMPRAS!F2667,1,2)&amp;MID(COMPRAS!D2667,1,2),IVA!W:W,0)),"SIN COD.")</f>
        <v>0</v>
      </c>
      <c r="CH2767">
        <f ca="1">IFERROR(INDIRECT("IVA!Y"&amp;MATCH(MID(COMPRAS!C2667,1,2)&amp;MID(COMPRAS!F2667,1,2)&amp;MID(COMPRAS!D2667,1,2),IVA!W:W,0)),"SIN COD.")</f>
        <v>0</v>
      </c>
    </row>
    <row r="2768" spans="1:86" x14ac:dyDescent="0.25">
      <c r="A2768"/>
      <c r="B2768"/>
      <c r="D2768"/>
      <c r="AL2768">
        <f t="shared" si="301"/>
        <v>0</v>
      </c>
      <c r="AQ2768">
        <f t="shared" si="302"/>
        <v>0</v>
      </c>
      <c r="AR2768" t="str">
        <f>IFERROR(IF(OR(AP2768=338,AP2768=340,AP2768=341,AP2768=342,AP2768="342A",AP2768="342B"),PorcenRet(AP2768,AT2768,AU2768),INDEX(PORCENTAJEBUSCAR,MATCH(AP2768,CódigoRET,0),4)*1),"")</f>
        <v/>
      </c>
      <c r="AS2768">
        <f t="shared" si="303"/>
        <v>0</v>
      </c>
      <c r="BF2768" t="str">
        <f>IFERROR(IF(OR(BD2768=338,BD2768=340,BD2768=341,BD2768=342,BD2768="342A",BD2768="342B"),PorcenRet(BD2768,BH2768,BI2768),INDEX(PORCENTAJEBUSCAR,MATCH(BD2768,CódigoRET,0),4)*1),"")</f>
        <v/>
      </c>
      <c r="BG2768">
        <f t="shared" si="304"/>
        <v>0</v>
      </c>
      <c r="BO2768">
        <f t="shared" si="305"/>
        <v>0</v>
      </c>
      <c r="CC2768">
        <f t="shared" si="306"/>
        <v>0</v>
      </c>
      <c r="CD2768">
        <f t="shared" si="307"/>
        <v>0</v>
      </c>
      <c r="CG2768">
        <f ca="1">IFERROR(INDIRECT("IVA!X"&amp;MATCH(MID(COMPRAS!C2668,1,2)&amp;MID(COMPRAS!F2668,1,2)&amp;MID(COMPRAS!D2668,1,2),IVA!W:W,0)),"SIN COD.")</f>
        <v>0</v>
      </c>
      <c r="CH2768">
        <f ca="1">IFERROR(INDIRECT("IVA!Y"&amp;MATCH(MID(COMPRAS!C2668,1,2)&amp;MID(COMPRAS!F2668,1,2)&amp;MID(COMPRAS!D2668,1,2),IVA!W:W,0)),"SIN COD.")</f>
        <v>0</v>
      </c>
    </row>
    <row r="2769" spans="1:86" x14ac:dyDescent="0.25">
      <c r="A2769"/>
      <c r="B2769"/>
      <c r="D2769"/>
      <c r="AL2769">
        <f t="shared" si="301"/>
        <v>0</v>
      </c>
      <c r="AQ2769">
        <f t="shared" si="302"/>
        <v>0</v>
      </c>
      <c r="AR2769" t="str">
        <f>IFERROR(IF(OR(AP2769=338,AP2769=340,AP2769=341,AP2769=342,AP2769="342A",AP2769="342B"),PorcenRet(AP2769,AT2769,AU2769),INDEX(PORCENTAJEBUSCAR,MATCH(AP2769,CódigoRET,0),4)*1),"")</f>
        <v/>
      </c>
      <c r="AS2769">
        <f t="shared" si="303"/>
        <v>0</v>
      </c>
      <c r="BF2769" t="str">
        <f>IFERROR(IF(OR(BD2769=338,BD2769=340,BD2769=341,BD2769=342,BD2769="342A",BD2769="342B"),PorcenRet(BD2769,BH2769,BI2769),INDEX(PORCENTAJEBUSCAR,MATCH(BD2769,CódigoRET,0),4)*1),"")</f>
        <v/>
      </c>
      <c r="BG2769">
        <f t="shared" si="304"/>
        <v>0</v>
      </c>
      <c r="BO2769">
        <f t="shared" si="305"/>
        <v>0</v>
      </c>
      <c r="CC2769">
        <f t="shared" si="306"/>
        <v>0</v>
      </c>
      <c r="CD2769">
        <f t="shared" si="307"/>
        <v>0</v>
      </c>
      <c r="CG2769">
        <f ca="1">IFERROR(INDIRECT("IVA!X"&amp;MATCH(MID(COMPRAS!C2669,1,2)&amp;MID(COMPRAS!F2669,1,2)&amp;MID(COMPRAS!D2669,1,2),IVA!W:W,0)),"SIN COD.")</f>
        <v>0</v>
      </c>
      <c r="CH2769">
        <f ca="1">IFERROR(INDIRECT("IVA!Y"&amp;MATCH(MID(COMPRAS!C2669,1,2)&amp;MID(COMPRAS!F2669,1,2)&amp;MID(COMPRAS!D2669,1,2),IVA!W:W,0)),"SIN COD.")</f>
        <v>0</v>
      </c>
    </row>
    <row r="2770" spans="1:86" x14ac:dyDescent="0.25">
      <c r="A2770"/>
      <c r="B2770"/>
      <c r="D2770"/>
      <c r="AL2770">
        <f t="shared" si="301"/>
        <v>0</v>
      </c>
      <c r="AQ2770">
        <f t="shared" si="302"/>
        <v>0</v>
      </c>
      <c r="AR2770" t="str">
        <f>IFERROR(IF(OR(AP2770=338,AP2770=340,AP2770=341,AP2770=342,AP2770="342A",AP2770="342B"),PorcenRet(AP2770,AT2770,AU2770),INDEX(PORCENTAJEBUSCAR,MATCH(AP2770,CódigoRET,0),4)*1),"")</f>
        <v/>
      </c>
      <c r="AS2770">
        <f t="shared" si="303"/>
        <v>0</v>
      </c>
      <c r="BF2770" t="str">
        <f>IFERROR(IF(OR(BD2770=338,BD2770=340,BD2770=341,BD2770=342,BD2770="342A",BD2770="342B"),PorcenRet(BD2770,BH2770,BI2770),INDEX(PORCENTAJEBUSCAR,MATCH(BD2770,CódigoRET,0),4)*1),"")</f>
        <v/>
      </c>
      <c r="BG2770">
        <f t="shared" si="304"/>
        <v>0</v>
      </c>
      <c r="BO2770">
        <f t="shared" si="305"/>
        <v>0</v>
      </c>
      <c r="CC2770">
        <f t="shared" si="306"/>
        <v>0</v>
      </c>
      <c r="CD2770">
        <f t="shared" si="307"/>
        <v>0</v>
      </c>
      <c r="CG2770">
        <f ca="1">IFERROR(INDIRECT("IVA!X"&amp;MATCH(MID(COMPRAS!C2670,1,2)&amp;MID(COMPRAS!F2670,1,2)&amp;MID(COMPRAS!D2670,1,2),IVA!W:W,0)),"SIN COD.")</f>
        <v>0</v>
      </c>
      <c r="CH2770">
        <f ca="1">IFERROR(INDIRECT("IVA!Y"&amp;MATCH(MID(COMPRAS!C2670,1,2)&amp;MID(COMPRAS!F2670,1,2)&amp;MID(COMPRAS!D2670,1,2),IVA!W:W,0)),"SIN COD.")</f>
        <v>0</v>
      </c>
    </row>
    <row r="2771" spans="1:86" x14ac:dyDescent="0.25">
      <c r="A2771"/>
      <c r="B2771"/>
      <c r="D2771"/>
      <c r="AL2771">
        <f t="shared" si="301"/>
        <v>0</v>
      </c>
      <c r="AQ2771">
        <f t="shared" si="302"/>
        <v>0</v>
      </c>
      <c r="AR2771" t="str">
        <f>IFERROR(IF(OR(AP2771=338,AP2771=340,AP2771=341,AP2771=342,AP2771="342A",AP2771="342B"),PorcenRet(AP2771,AT2771,AU2771),INDEX(PORCENTAJEBUSCAR,MATCH(AP2771,CódigoRET,0),4)*1),"")</f>
        <v/>
      </c>
      <c r="AS2771">
        <f t="shared" si="303"/>
        <v>0</v>
      </c>
      <c r="BF2771" t="str">
        <f>IFERROR(IF(OR(BD2771=338,BD2771=340,BD2771=341,BD2771=342,BD2771="342A",BD2771="342B"),PorcenRet(BD2771,BH2771,BI2771),INDEX(PORCENTAJEBUSCAR,MATCH(BD2771,CódigoRET,0),4)*1),"")</f>
        <v/>
      </c>
      <c r="BG2771">
        <f t="shared" si="304"/>
        <v>0</v>
      </c>
      <c r="BO2771">
        <f t="shared" si="305"/>
        <v>0</v>
      </c>
      <c r="CC2771">
        <f t="shared" si="306"/>
        <v>0</v>
      </c>
      <c r="CD2771">
        <f t="shared" si="307"/>
        <v>0</v>
      </c>
      <c r="CG2771">
        <f ca="1">IFERROR(INDIRECT("IVA!X"&amp;MATCH(MID(COMPRAS!C2671,1,2)&amp;MID(COMPRAS!F2671,1,2)&amp;MID(COMPRAS!D2671,1,2),IVA!W:W,0)),"SIN COD.")</f>
        <v>0</v>
      </c>
      <c r="CH2771">
        <f ca="1">IFERROR(INDIRECT("IVA!Y"&amp;MATCH(MID(COMPRAS!C2671,1,2)&amp;MID(COMPRAS!F2671,1,2)&amp;MID(COMPRAS!D2671,1,2),IVA!W:W,0)),"SIN COD.")</f>
        <v>0</v>
      </c>
    </row>
    <row r="2772" spans="1:86" x14ac:dyDescent="0.25">
      <c r="A2772"/>
      <c r="B2772"/>
      <c r="D2772"/>
      <c r="AL2772">
        <f t="shared" si="301"/>
        <v>0</v>
      </c>
      <c r="AQ2772">
        <f t="shared" si="302"/>
        <v>0</v>
      </c>
      <c r="AR2772" t="str">
        <f>IFERROR(IF(OR(AP2772=338,AP2772=340,AP2772=341,AP2772=342,AP2772="342A",AP2772="342B"),PorcenRet(AP2772,AT2772,AU2772),INDEX(PORCENTAJEBUSCAR,MATCH(AP2772,CódigoRET,0),4)*1),"")</f>
        <v/>
      </c>
      <c r="AS2772">
        <f t="shared" si="303"/>
        <v>0</v>
      </c>
      <c r="BF2772" t="str">
        <f>IFERROR(IF(OR(BD2772=338,BD2772=340,BD2772=341,BD2772=342,BD2772="342A",BD2772="342B"),PorcenRet(BD2772,BH2772,BI2772),INDEX(PORCENTAJEBUSCAR,MATCH(BD2772,CódigoRET,0),4)*1),"")</f>
        <v/>
      </c>
      <c r="BG2772">
        <f t="shared" si="304"/>
        <v>0</v>
      </c>
      <c r="BO2772">
        <f t="shared" si="305"/>
        <v>0</v>
      </c>
      <c r="CC2772">
        <f t="shared" si="306"/>
        <v>0</v>
      </c>
      <c r="CD2772">
        <f t="shared" si="307"/>
        <v>0</v>
      </c>
      <c r="CG2772">
        <f ca="1">IFERROR(INDIRECT("IVA!X"&amp;MATCH(MID(COMPRAS!C2672,1,2)&amp;MID(COMPRAS!F2672,1,2)&amp;MID(COMPRAS!D2672,1,2),IVA!W:W,0)),"SIN COD.")</f>
        <v>0</v>
      </c>
      <c r="CH2772">
        <f ca="1">IFERROR(INDIRECT("IVA!Y"&amp;MATCH(MID(COMPRAS!C2672,1,2)&amp;MID(COMPRAS!F2672,1,2)&amp;MID(COMPRAS!D2672,1,2),IVA!W:W,0)),"SIN COD.")</f>
        <v>0</v>
      </c>
    </row>
    <row r="2773" spans="1:86" x14ac:dyDescent="0.25">
      <c r="A2773"/>
      <c r="B2773"/>
      <c r="D2773"/>
      <c r="AL2773">
        <f t="shared" si="301"/>
        <v>0</v>
      </c>
      <c r="AQ2773">
        <f t="shared" si="302"/>
        <v>0</v>
      </c>
      <c r="AR2773" t="str">
        <f>IFERROR(IF(OR(AP2773=338,AP2773=340,AP2773=341,AP2773=342,AP2773="342A",AP2773="342B"),PorcenRet(AP2773,AT2773,AU2773),INDEX(PORCENTAJEBUSCAR,MATCH(AP2773,CódigoRET,0),4)*1),"")</f>
        <v/>
      </c>
      <c r="AS2773">
        <f t="shared" si="303"/>
        <v>0</v>
      </c>
      <c r="BF2773" t="str">
        <f>IFERROR(IF(OR(BD2773=338,BD2773=340,BD2773=341,BD2773=342,BD2773="342A",BD2773="342B"),PorcenRet(BD2773,BH2773,BI2773),INDEX(PORCENTAJEBUSCAR,MATCH(BD2773,CódigoRET,0),4)*1),"")</f>
        <v/>
      </c>
      <c r="BG2773">
        <f t="shared" si="304"/>
        <v>0</v>
      </c>
      <c r="BO2773">
        <f t="shared" si="305"/>
        <v>0</v>
      </c>
      <c r="CC2773">
        <f t="shared" si="306"/>
        <v>0</v>
      </c>
      <c r="CD2773">
        <f t="shared" si="307"/>
        <v>0</v>
      </c>
      <c r="CG2773">
        <f ca="1">IFERROR(INDIRECT("IVA!X"&amp;MATCH(MID(COMPRAS!C2673,1,2)&amp;MID(COMPRAS!F2673,1,2)&amp;MID(COMPRAS!D2673,1,2),IVA!W:W,0)),"SIN COD.")</f>
        <v>0</v>
      </c>
      <c r="CH2773">
        <f ca="1">IFERROR(INDIRECT("IVA!Y"&amp;MATCH(MID(COMPRAS!C2673,1,2)&amp;MID(COMPRAS!F2673,1,2)&amp;MID(COMPRAS!D2673,1,2),IVA!W:W,0)),"SIN COD.")</f>
        <v>0</v>
      </c>
    </row>
    <row r="2774" spans="1:86" x14ac:dyDescent="0.25">
      <c r="A2774"/>
      <c r="B2774"/>
      <c r="D2774"/>
      <c r="AL2774">
        <f t="shared" si="301"/>
        <v>0</v>
      </c>
      <c r="AQ2774">
        <f t="shared" si="302"/>
        <v>0</v>
      </c>
      <c r="AR2774" t="str">
        <f>IFERROR(IF(OR(AP2774=338,AP2774=340,AP2774=341,AP2774=342,AP2774="342A",AP2774="342B"),PorcenRet(AP2774,AT2774,AU2774),INDEX(PORCENTAJEBUSCAR,MATCH(AP2774,CódigoRET,0),4)*1),"")</f>
        <v/>
      </c>
      <c r="AS2774">
        <f t="shared" si="303"/>
        <v>0</v>
      </c>
      <c r="BF2774" t="str">
        <f>IFERROR(IF(OR(BD2774=338,BD2774=340,BD2774=341,BD2774=342,BD2774="342A",BD2774="342B"),PorcenRet(BD2774,BH2774,BI2774),INDEX(PORCENTAJEBUSCAR,MATCH(BD2774,CódigoRET,0),4)*1),"")</f>
        <v/>
      </c>
      <c r="BG2774">
        <f t="shared" si="304"/>
        <v>0</v>
      </c>
      <c r="BO2774">
        <f t="shared" si="305"/>
        <v>0</v>
      </c>
      <c r="CC2774">
        <f t="shared" si="306"/>
        <v>0</v>
      </c>
      <c r="CD2774">
        <f t="shared" si="307"/>
        <v>0</v>
      </c>
      <c r="CG2774">
        <f ca="1">IFERROR(INDIRECT("IVA!X"&amp;MATCH(MID(COMPRAS!C2674,1,2)&amp;MID(COMPRAS!F2674,1,2)&amp;MID(COMPRAS!D2674,1,2),IVA!W:W,0)),"SIN COD.")</f>
        <v>0</v>
      </c>
      <c r="CH2774">
        <f ca="1">IFERROR(INDIRECT("IVA!Y"&amp;MATCH(MID(COMPRAS!C2674,1,2)&amp;MID(COMPRAS!F2674,1,2)&amp;MID(COMPRAS!D2674,1,2),IVA!W:W,0)),"SIN COD.")</f>
        <v>0</v>
      </c>
    </row>
    <row r="2775" spans="1:86" x14ac:dyDescent="0.25">
      <c r="A2775"/>
      <c r="B2775"/>
      <c r="D2775"/>
      <c r="AL2775">
        <f t="shared" si="301"/>
        <v>0</v>
      </c>
      <c r="AQ2775">
        <f t="shared" si="302"/>
        <v>0</v>
      </c>
      <c r="AR2775" t="str">
        <f>IFERROR(IF(OR(AP2775=338,AP2775=340,AP2775=341,AP2775=342,AP2775="342A",AP2775="342B"),PorcenRet(AP2775,AT2775,AU2775),INDEX(PORCENTAJEBUSCAR,MATCH(AP2775,CódigoRET,0),4)*1),"")</f>
        <v/>
      </c>
      <c r="AS2775">
        <f t="shared" si="303"/>
        <v>0</v>
      </c>
      <c r="BF2775" t="str">
        <f>IFERROR(IF(OR(BD2775=338,BD2775=340,BD2775=341,BD2775=342,BD2775="342A",BD2775="342B"),PorcenRet(BD2775,BH2775,BI2775),INDEX(PORCENTAJEBUSCAR,MATCH(BD2775,CódigoRET,0),4)*1),"")</f>
        <v/>
      </c>
      <c r="BG2775">
        <f t="shared" si="304"/>
        <v>0</v>
      </c>
      <c r="BO2775">
        <f t="shared" si="305"/>
        <v>0</v>
      </c>
      <c r="CC2775">
        <f t="shared" si="306"/>
        <v>0</v>
      </c>
      <c r="CD2775">
        <f t="shared" si="307"/>
        <v>0</v>
      </c>
      <c r="CG2775">
        <f ca="1">IFERROR(INDIRECT("IVA!X"&amp;MATCH(MID(COMPRAS!C2675,1,2)&amp;MID(COMPRAS!F2675,1,2)&amp;MID(COMPRAS!D2675,1,2),IVA!W:W,0)),"SIN COD.")</f>
        <v>0</v>
      </c>
      <c r="CH2775">
        <f ca="1">IFERROR(INDIRECT("IVA!Y"&amp;MATCH(MID(COMPRAS!C2675,1,2)&amp;MID(COMPRAS!F2675,1,2)&amp;MID(COMPRAS!D2675,1,2),IVA!W:W,0)),"SIN COD.")</f>
        <v>0</v>
      </c>
    </row>
    <row r="2776" spans="1:86" x14ac:dyDescent="0.25">
      <c r="A2776"/>
      <c r="B2776"/>
      <c r="D2776"/>
      <c r="AL2776">
        <f t="shared" si="301"/>
        <v>0</v>
      </c>
      <c r="AQ2776">
        <f t="shared" si="302"/>
        <v>0</v>
      </c>
      <c r="AR2776" t="str">
        <f>IFERROR(IF(OR(AP2776=338,AP2776=340,AP2776=341,AP2776=342,AP2776="342A",AP2776="342B"),PorcenRet(AP2776,AT2776,AU2776),INDEX(PORCENTAJEBUSCAR,MATCH(AP2776,CódigoRET,0),4)*1),"")</f>
        <v/>
      </c>
      <c r="AS2776">
        <f t="shared" si="303"/>
        <v>0</v>
      </c>
      <c r="BF2776" t="str">
        <f>IFERROR(IF(OR(BD2776=338,BD2776=340,BD2776=341,BD2776=342,BD2776="342A",BD2776="342B"),PorcenRet(BD2776,BH2776,BI2776),INDEX(PORCENTAJEBUSCAR,MATCH(BD2776,CódigoRET,0),4)*1),"")</f>
        <v/>
      </c>
      <c r="BG2776">
        <f t="shared" si="304"/>
        <v>0</v>
      </c>
      <c r="BO2776">
        <f t="shared" si="305"/>
        <v>0</v>
      </c>
      <c r="CC2776">
        <f t="shared" si="306"/>
        <v>0</v>
      </c>
      <c r="CD2776">
        <f t="shared" si="307"/>
        <v>0</v>
      </c>
      <c r="CG2776">
        <f ca="1">IFERROR(INDIRECT("IVA!X"&amp;MATCH(MID(COMPRAS!C2676,1,2)&amp;MID(COMPRAS!F2676,1,2)&amp;MID(COMPRAS!D2676,1,2),IVA!W:W,0)),"SIN COD.")</f>
        <v>0</v>
      </c>
      <c r="CH2776">
        <f ca="1">IFERROR(INDIRECT("IVA!Y"&amp;MATCH(MID(COMPRAS!C2676,1,2)&amp;MID(COMPRAS!F2676,1,2)&amp;MID(COMPRAS!D2676,1,2),IVA!W:W,0)),"SIN COD.")</f>
        <v>0</v>
      </c>
    </row>
    <row r="2777" spans="1:86" x14ac:dyDescent="0.25">
      <c r="A2777"/>
      <c r="B2777"/>
      <c r="D2777"/>
      <c r="AL2777">
        <f t="shared" si="301"/>
        <v>0</v>
      </c>
      <c r="AQ2777">
        <f t="shared" si="302"/>
        <v>0</v>
      </c>
      <c r="AR2777" t="str">
        <f>IFERROR(IF(OR(AP2777=338,AP2777=340,AP2777=341,AP2777=342,AP2777="342A",AP2777="342B"),PorcenRet(AP2777,AT2777,AU2777),INDEX(PORCENTAJEBUSCAR,MATCH(AP2777,CódigoRET,0),4)*1),"")</f>
        <v/>
      </c>
      <c r="AS2777">
        <f t="shared" si="303"/>
        <v>0</v>
      </c>
      <c r="BF2777" t="str">
        <f>IFERROR(IF(OR(BD2777=338,BD2777=340,BD2777=341,BD2777=342,BD2777="342A",BD2777="342B"),PorcenRet(BD2777,BH2777,BI2777),INDEX(PORCENTAJEBUSCAR,MATCH(BD2777,CódigoRET,0),4)*1),"")</f>
        <v/>
      </c>
      <c r="BG2777">
        <f t="shared" si="304"/>
        <v>0</v>
      </c>
      <c r="BO2777">
        <f t="shared" si="305"/>
        <v>0</v>
      </c>
      <c r="CC2777">
        <f t="shared" si="306"/>
        <v>0</v>
      </c>
      <c r="CD2777">
        <f t="shared" si="307"/>
        <v>0</v>
      </c>
      <c r="CG2777">
        <f ca="1">IFERROR(INDIRECT("IVA!X"&amp;MATCH(MID(COMPRAS!C2677,1,2)&amp;MID(COMPRAS!F2677,1,2)&amp;MID(COMPRAS!D2677,1,2),IVA!W:W,0)),"SIN COD.")</f>
        <v>0</v>
      </c>
      <c r="CH2777">
        <f ca="1">IFERROR(INDIRECT("IVA!Y"&amp;MATCH(MID(COMPRAS!C2677,1,2)&amp;MID(COMPRAS!F2677,1,2)&amp;MID(COMPRAS!D2677,1,2),IVA!W:W,0)),"SIN COD.")</f>
        <v>0</v>
      </c>
    </row>
    <row r="2778" spans="1:86" x14ac:dyDescent="0.25">
      <c r="A2778"/>
      <c r="B2778"/>
      <c r="D2778"/>
      <c r="AL2778">
        <f t="shared" si="301"/>
        <v>0</v>
      </c>
      <c r="AQ2778">
        <f t="shared" si="302"/>
        <v>0</v>
      </c>
      <c r="AR2778" t="str">
        <f>IFERROR(IF(OR(AP2778=338,AP2778=340,AP2778=341,AP2778=342,AP2778="342A",AP2778="342B"),PorcenRet(AP2778,AT2778,AU2778),INDEX(PORCENTAJEBUSCAR,MATCH(AP2778,CódigoRET,0),4)*1),"")</f>
        <v/>
      </c>
      <c r="AS2778">
        <f t="shared" si="303"/>
        <v>0</v>
      </c>
      <c r="BF2778" t="str">
        <f>IFERROR(IF(OR(BD2778=338,BD2778=340,BD2778=341,BD2778=342,BD2778="342A",BD2778="342B"),PorcenRet(BD2778,BH2778,BI2778),INDEX(PORCENTAJEBUSCAR,MATCH(BD2778,CódigoRET,0),4)*1),"")</f>
        <v/>
      </c>
      <c r="BG2778">
        <f t="shared" si="304"/>
        <v>0</v>
      </c>
      <c r="BO2778">
        <f t="shared" si="305"/>
        <v>0</v>
      </c>
      <c r="CC2778">
        <f t="shared" si="306"/>
        <v>0</v>
      </c>
      <c r="CD2778">
        <f t="shared" si="307"/>
        <v>0</v>
      </c>
      <c r="CG2778">
        <f ca="1">IFERROR(INDIRECT("IVA!X"&amp;MATCH(MID(COMPRAS!C2678,1,2)&amp;MID(COMPRAS!F2678,1,2)&amp;MID(COMPRAS!D2678,1,2),IVA!W:W,0)),"SIN COD.")</f>
        <v>0</v>
      </c>
      <c r="CH2778">
        <f ca="1">IFERROR(INDIRECT("IVA!Y"&amp;MATCH(MID(COMPRAS!C2678,1,2)&amp;MID(COMPRAS!F2678,1,2)&amp;MID(COMPRAS!D2678,1,2),IVA!W:W,0)),"SIN COD.")</f>
        <v>0</v>
      </c>
    </row>
    <row r="2779" spans="1:86" x14ac:dyDescent="0.25">
      <c r="A2779"/>
      <c r="B2779"/>
      <c r="D2779"/>
      <c r="AL2779">
        <f t="shared" si="301"/>
        <v>0</v>
      </c>
      <c r="AQ2779">
        <f t="shared" si="302"/>
        <v>0</v>
      </c>
      <c r="AR2779" t="str">
        <f>IFERROR(IF(OR(AP2779=338,AP2779=340,AP2779=341,AP2779=342,AP2779="342A",AP2779="342B"),PorcenRet(AP2779,AT2779,AU2779),INDEX(PORCENTAJEBUSCAR,MATCH(AP2779,CódigoRET,0),4)*1),"")</f>
        <v/>
      </c>
      <c r="AS2779">
        <f t="shared" si="303"/>
        <v>0</v>
      </c>
      <c r="BF2779" t="str">
        <f>IFERROR(IF(OR(BD2779=338,BD2779=340,BD2779=341,BD2779=342,BD2779="342A",BD2779="342B"),PorcenRet(BD2779,BH2779,BI2779),INDEX(PORCENTAJEBUSCAR,MATCH(BD2779,CódigoRET,0),4)*1),"")</f>
        <v/>
      </c>
      <c r="BG2779">
        <f t="shared" si="304"/>
        <v>0</v>
      </c>
      <c r="BO2779">
        <f t="shared" si="305"/>
        <v>0</v>
      </c>
      <c r="CC2779">
        <f t="shared" si="306"/>
        <v>0</v>
      </c>
      <c r="CD2779">
        <f t="shared" si="307"/>
        <v>0</v>
      </c>
      <c r="CG2779">
        <f ca="1">IFERROR(INDIRECT("IVA!X"&amp;MATCH(MID(COMPRAS!C2679,1,2)&amp;MID(COMPRAS!F2679,1,2)&amp;MID(COMPRAS!D2679,1,2),IVA!W:W,0)),"SIN COD.")</f>
        <v>0</v>
      </c>
      <c r="CH2779">
        <f ca="1">IFERROR(INDIRECT("IVA!Y"&amp;MATCH(MID(COMPRAS!C2679,1,2)&amp;MID(COMPRAS!F2679,1,2)&amp;MID(COMPRAS!D2679,1,2),IVA!W:W,0)),"SIN COD.")</f>
        <v>0</v>
      </c>
    </row>
    <row r="2780" spans="1:86" x14ac:dyDescent="0.25">
      <c r="A2780"/>
      <c r="B2780"/>
      <c r="D2780"/>
      <c r="AL2780">
        <f t="shared" si="301"/>
        <v>0</v>
      </c>
      <c r="AQ2780">
        <f t="shared" si="302"/>
        <v>0</v>
      </c>
      <c r="AR2780" t="str">
        <f>IFERROR(IF(OR(AP2780=338,AP2780=340,AP2780=341,AP2780=342,AP2780="342A",AP2780="342B"),PorcenRet(AP2780,AT2780,AU2780),INDEX(PORCENTAJEBUSCAR,MATCH(AP2780,CódigoRET,0),4)*1),"")</f>
        <v/>
      </c>
      <c r="AS2780">
        <f t="shared" si="303"/>
        <v>0</v>
      </c>
      <c r="BF2780" t="str">
        <f>IFERROR(IF(OR(BD2780=338,BD2780=340,BD2780=341,BD2780=342,BD2780="342A",BD2780="342B"),PorcenRet(BD2780,BH2780,BI2780),INDEX(PORCENTAJEBUSCAR,MATCH(BD2780,CódigoRET,0),4)*1),"")</f>
        <v/>
      </c>
      <c r="BG2780">
        <f t="shared" si="304"/>
        <v>0</v>
      </c>
      <c r="BO2780">
        <f t="shared" si="305"/>
        <v>0</v>
      </c>
      <c r="CC2780">
        <f t="shared" si="306"/>
        <v>0</v>
      </c>
      <c r="CD2780">
        <f t="shared" si="307"/>
        <v>0</v>
      </c>
      <c r="CG2780">
        <f ca="1">IFERROR(INDIRECT("IVA!X"&amp;MATCH(MID(COMPRAS!C2680,1,2)&amp;MID(COMPRAS!F2680,1,2)&amp;MID(COMPRAS!D2680,1,2),IVA!W:W,0)),"SIN COD.")</f>
        <v>0</v>
      </c>
      <c r="CH2780">
        <f ca="1">IFERROR(INDIRECT("IVA!Y"&amp;MATCH(MID(COMPRAS!C2680,1,2)&amp;MID(COMPRAS!F2680,1,2)&amp;MID(COMPRAS!D2680,1,2),IVA!W:W,0)),"SIN COD.")</f>
        <v>0</v>
      </c>
    </row>
    <row r="2781" spans="1:86" x14ac:dyDescent="0.25">
      <c r="A2781"/>
      <c r="B2781"/>
      <c r="D2781"/>
      <c r="AL2781">
        <f t="shared" si="301"/>
        <v>0</v>
      </c>
      <c r="AQ2781">
        <f t="shared" si="302"/>
        <v>0</v>
      </c>
      <c r="AR2781" t="str">
        <f>IFERROR(IF(OR(AP2781=338,AP2781=340,AP2781=341,AP2781=342,AP2781="342A",AP2781="342B"),PorcenRet(AP2781,AT2781,AU2781),INDEX(PORCENTAJEBUSCAR,MATCH(AP2781,CódigoRET,0),4)*1),"")</f>
        <v/>
      </c>
      <c r="AS2781">
        <f t="shared" si="303"/>
        <v>0</v>
      </c>
      <c r="BF2781" t="str">
        <f>IFERROR(IF(OR(BD2781=338,BD2781=340,BD2781=341,BD2781=342,BD2781="342A",BD2781="342B"),PorcenRet(BD2781,BH2781,BI2781),INDEX(PORCENTAJEBUSCAR,MATCH(BD2781,CódigoRET,0),4)*1),"")</f>
        <v/>
      </c>
      <c r="BG2781">
        <f t="shared" si="304"/>
        <v>0</v>
      </c>
      <c r="BO2781">
        <f t="shared" si="305"/>
        <v>0</v>
      </c>
      <c r="CC2781">
        <f t="shared" si="306"/>
        <v>0</v>
      </c>
      <c r="CD2781">
        <f t="shared" si="307"/>
        <v>0</v>
      </c>
      <c r="CG2781">
        <f ca="1">IFERROR(INDIRECT("IVA!X"&amp;MATCH(MID(COMPRAS!C2681,1,2)&amp;MID(COMPRAS!F2681,1,2)&amp;MID(COMPRAS!D2681,1,2),IVA!W:W,0)),"SIN COD.")</f>
        <v>0</v>
      </c>
      <c r="CH2781">
        <f ca="1">IFERROR(INDIRECT("IVA!Y"&amp;MATCH(MID(COMPRAS!C2681,1,2)&amp;MID(COMPRAS!F2681,1,2)&amp;MID(COMPRAS!D2681,1,2),IVA!W:W,0)),"SIN COD.")</f>
        <v>0</v>
      </c>
    </row>
    <row r="2782" spans="1:86" x14ac:dyDescent="0.25">
      <c r="A2782"/>
      <c r="B2782"/>
      <c r="D2782"/>
      <c r="AL2782">
        <f t="shared" si="301"/>
        <v>0</v>
      </c>
      <c r="AQ2782">
        <f t="shared" si="302"/>
        <v>0</v>
      </c>
      <c r="AR2782" t="str">
        <f>IFERROR(IF(OR(AP2782=338,AP2782=340,AP2782=341,AP2782=342,AP2782="342A",AP2782="342B"),PorcenRet(AP2782,AT2782,AU2782),INDEX(PORCENTAJEBUSCAR,MATCH(AP2782,CódigoRET,0),4)*1),"")</f>
        <v/>
      </c>
      <c r="AS2782">
        <f t="shared" si="303"/>
        <v>0</v>
      </c>
      <c r="BF2782" t="str">
        <f>IFERROR(IF(OR(BD2782=338,BD2782=340,BD2782=341,BD2782=342,BD2782="342A",BD2782="342B"),PorcenRet(BD2782,BH2782,BI2782),INDEX(PORCENTAJEBUSCAR,MATCH(BD2782,CódigoRET,0),4)*1),"")</f>
        <v/>
      </c>
      <c r="BG2782">
        <f t="shared" si="304"/>
        <v>0</v>
      </c>
      <c r="BO2782">
        <f t="shared" si="305"/>
        <v>0</v>
      </c>
      <c r="CC2782">
        <f t="shared" si="306"/>
        <v>0</v>
      </c>
      <c r="CD2782">
        <f t="shared" si="307"/>
        <v>0</v>
      </c>
      <c r="CG2782">
        <f ca="1">IFERROR(INDIRECT("IVA!X"&amp;MATCH(MID(COMPRAS!C2682,1,2)&amp;MID(COMPRAS!F2682,1,2)&amp;MID(COMPRAS!D2682,1,2),IVA!W:W,0)),"SIN COD.")</f>
        <v>0</v>
      </c>
      <c r="CH2782">
        <f ca="1">IFERROR(INDIRECT("IVA!Y"&amp;MATCH(MID(COMPRAS!C2682,1,2)&amp;MID(COMPRAS!F2682,1,2)&amp;MID(COMPRAS!D2682,1,2),IVA!W:W,0)),"SIN COD.")</f>
        <v>0</v>
      </c>
    </row>
    <row r="2783" spans="1:86" x14ac:dyDescent="0.25">
      <c r="A2783"/>
      <c r="B2783"/>
      <c r="D2783"/>
      <c r="AL2783">
        <f t="shared" si="301"/>
        <v>0</v>
      </c>
      <c r="AQ2783">
        <f t="shared" si="302"/>
        <v>0</v>
      </c>
      <c r="AR2783" t="str">
        <f>IFERROR(IF(OR(AP2783=338,AP2783=340,AP2783=341,AP2783=342,AP2783="342A",AP2783="342B"),PorcenRet(AP2783,AT2783,AU2783),INDEX(PORCENTAJEBUSCAR,MATCH(AP2783,CódigoRET,0),4)*1),"")</f>
        <v/>
      </c>
      <c r="AS2783">
        <f t="shared" si="303"/>
        <v>0</v>
      </c>
      <c r="BF2783" t="str">
        <f>IFERROR(IF(OR(BD2783=338,BD2783=340,BD2783=341,BD2783=342,BD2783="342A",BD2783="342B"),PorcenRet(BD2783,BH2783,BI2783),INDEX(PORCENTAJEBUSCAR,MATCH(BD2783,CódigoRET,0),4)*1),"")</f>
        <v/>
      </c>
      <c r="BG2783">
        <f t="shared" si="304"/>
        <v>0</v>
      </c>
      <c r="BO2783">
        <f t="shared" si="305"/>
        <v>0</v>
      </c>
      <c r="CC2783">
        <f t="shared" si="306"/>
        <v>0</v>
      </c>
      <c r="CD2783">
        <f t="shared" si="307"/>
        <v>0</v>
      </c>
      <c r="CG2783">
        <f ca="1">IFERROR(INDIRECT("IVA!X"&amp;MATCH(MID(COMPRAS!C2683,1,2)&amp;MID(COMPRAS!F2683,1,2)&amp;MID(COMPRAS!D2683,1,2),IVA!W:W,0)),"SIN COD.")</f>
        <v>0</v>
      </c>
      <c r="CH2783">
        <f ca="1">IFERROR(INDIRECT("IVA!Y"&amp;MATCH(MID(COMPRAS!C2683,1,2)&amp;MID(COMPRAS!F2683,1,2)&amp;MID(COMPRAS!D2683,1,2),IVA!W:W,0)),"SIN COD.")</f>
        <v>0</v>
      </c>
    </row>
    <row r="2784" spans="1:86" x14ac:dyDescent="0.25">
      <c r="A2784"/>
      <c r="B2784"/>
      <c r="D2784"/>
      <c r="AL2784">
        <f t="shared" si="301"/>
        <v>0</v>
      </c>
      <c r="AQ2784">
        <f t="shared" si="302"/>
        <v>0</v>
      </c>
      <c r="AR2784" t="str">
        <f>IFERROR(IF(OR(AP2784=338,AP2784=340,AP2784=341,AP2784=342,AP2784="342A",AP2784="342B"),PorcenRet(AP2784,AT2784,AU2784),INDEX(PORCENTAJEBUSCAR,MATCH(AP2784,CódigoRET,0),4)*1),"")</f>
        <v/>
      </c>
      <c r="AS2784">
        <f t="shared" si="303"/>
        <v>0</v>
      </c>
      <c r="BF2784" t="str">
        <f>IFERROR(IF(OR(BD2784=338,BD2784=340,BD2784=341,BD2784=342,BD2784="342A",BD2784="342B"),PorcenRet(BD2784,BH2784,BI2784),INDEX(PORCENTAJEBUSCAR,MATCH(BD2784,CódigoRET,0),4)*1),"")</f>
        <v/>
      </c>
      <c r="BG2784">
        <f t="shared" si="304"/>
        <v>0</v>
      </c>
      <c r="BO2784">
        <f t="shared" si="305"/>
        <v>0</v>
      </c>
      <c r="CC2784">
        <f t="shared" si="306"/>
        <v>0</v>
      </c>
      <c r="CD2784">
        <f t="shared" si="307"/>
        <v>0</v>
      </c>
      <c r="CG2784">
        <f ca="1">IFERROR(INDIRECT("IVA!X"&amp;MATCH(MID(COMPRAS!C2684,1,2)&amp;MID(COMPRAS!F2684,1,2)&amp;MID(COMPRAS!D2684,1,2),IVA!W:W,0)),"SIN COD.")</f>
        <v>0</v>
      </c>
      <c r="CH2784">
        <f ca="1">IFERROR(INDIRECT("IVA!Y"&amp;MATCH(MID(COMPRAS!C2684,1,2)&amp;MID(COMPRAS!F2684,1,2)&amp;MID(COMPRAS!D2684,1,2),IVA!W:W,0)),"SIN COD.")</f>
        <v>0</v>
      </c>
    </row>
    <row r="2785" spans="1:86" x14ac:dyDescent="0.25">
      <c r="A2785"/>
      <c r="B2785"/>
      <c r="D2785"/>
      <c r="AL2785">
        <f t="shared" si="301"/>
        <v>0</v>
      </c>
      <c r="AQ2785">
        <f t="shared" si="302"/>
        <v>0</v>
      </c>
      <c r="AR2785" t="str">
        <f>IFERROR(IF(OR(AP2785=338,AP2785=340,AP2785=341,AP2785=342,AP2785="342A",AP2785="342B"),PorcenRet(AP2785,AT2785,AU2785),INDEX(PORCENTAJEBUSCAR,MATCH(AP2785,CódigoRET,0),4)*1),"")</f>
        <v/>
      </c>
      <c r="AS2785">
        <f t="shared" si="303"/>
        <v>0</v>
      </c>
      <c r="BF2785" t="str">
        <f>IFERROR(IF(OR(BD2785=338,BD2785=340,BD2785=341,BD2785=342,BD2785="342A",BD2785="342B"),PorcenRet(BD2785,BH2785,BI2785),INDEX(PORCENTAJEBUSCAR,MATCH(BD2785,CódigoRET,0),4)*1),"")</f>
        <v/>
      </c>
      <c r="BG2785">
        <f t="shared" si="304"/>
        <v>0</v>
      </c>
      <c r="BO2785">
        <f t="shared" si="305"/>
        <v>0</v>
      </c>
      <c r="CC2785">
        <f t="shared" si="306"/>
        <v>0</v>
      </c>
      <c r="CD2785">
        <f t="shared" si="307"/>
        <v>0</v>
      </c>
      <c r="CG2785">
        <f ca="1">IFERROR(INDIRECT("IVA!X"&amp;MATCH(MID(COMPRAS!C2685,1,2)&amp;MID(COMPRAS!F2685,1,2)&amp;MID(COMPRAS!D2685,1,2),IVA!W:W,0)),"SIN COD.")</f>
        <v>0</v>
      </c>
      <c r="CH2785">
        <f ca="1">IFERROR(INDIRECT("IVA!Y"&amp;MATCH(MID(COMPRAS!C2685,1,2)&amp;MID(COMPRAS!F2685,1,2)&amp;MID(COMPRAS!D2685,1,2),IVA!W:W,0)),"SIN COD.")</f>
        <v>0</v>
      </c>
    </row>
    <row r="2786" spans="1:86" x14ac:dyDescent="0.25">
      <c r="A2786"/>
      <c r="B2786"/>
      <c r="D2786"/>
      <c r="AL2786">
        <f t="shared" si="301"/>
        <v>0</v>
      </c>
      <c r="AQ2786">
        <f t="shared" si="302"/>
        <v>0</v>
      </c>
      <c r="AR2786" t="str">
        <f>IFERROR(IF(OR(AP2786=338,AP2786=340,AP2786=341,AP2786=342,AP2786="342A",AP2786="342B"),PorcenRet(AP2786,AT2786,AU2786),INDEX(PORCENTAJEBUSCAR,MATCH(AP2786,CódigoRET,0),4)*1),"")</f>
        <v/>
      </c>
      <c r="AS2786">
        <f t="shared" si="303"/>
        <v>0</v>
      </c>
      <c r="BF2786" t="str">
        <f>IFERROR(IF(OR(BD2786=338,BD2786=340,BD2786=341,BD2786=342,BD2786="342A",BD2786="342B"),PorcenRet(BD2786,BH2786,BI2786),INDEX(PORCENTAJEBUSCAR,MATCH(BD2786,CódigoRET,0),4)*1),"")</f>
        <v/>
      </c>
      <c r="BG2786">
        <f t="shared" si="304"/>
        <v>0</v>
      </c>
      <c r="BO2786">
        <f t="shared" si="305"/>
        <v>0</v>
      </c>
      <c r="CC2786">
        <f t="shared" si="306"/>
        <v>0</v>
      </c>
      <c r="CD2786">
        <f t="shared" si="307"/>
        <v>0</v>
      </c>
      <c r="CG2786">
        <f ca="1">IFERROR(INDIRECT("IVA!X"&amp;MATCH(MID(COMPRAS!C2686,1,2)&amp;MID(COMPRAS!F2686,1,2)&amp;MID(COMPRAS!D2686,1,2),IVA!W:W,0)),"SIN COD.")</f>
        <v>0</v>
      </c>
      <c r="CH2786">
        <f ca="1">IFERROR(INDIRECT("IVA!Y"&amp;MATCH(MID(COMPRAS!C2686,1,2)&amp;MID(COMPRAS!F2686,1,2)&amp;MID(COMPRAS!D2686,1,2),IVA!W:W,0)),"SIN COD.")</f>
        <v>0</v>
      </c>
    </row>
    <row r="2787" spans="1:86" x14ac:dyDescent="0.25">
      <c r="A2787"/>
      <c r="B2787"/>
      <c r="D2787"/>
      <c r="AL2787">
        <f t="shared" si="301"/>
        <v>0</v>
      </c>
      <c r="AQ2787">
        <f t="shared" si="302"/>
        <v>0</v>
      </c>
      <c r="AR2787" t="str">
        <f>IFERROR(IF(OR(AP2787=338,AP2787=340,AP2787=341,AP2787=342,AP2787="342A",AP2787="342B"),PorcenRet(AP2787,AT2787,AU2787),INDEX(PORCENTAJEBUSCAR,MATCH(AP2787,CódigoRET,0),4)*1),"")</f>
        <v/>
      </c>
      <c r="AS2787">
        <f t="shared" si="303"/>
        <v>0</v>
      </c>
      <c r="BF2787" t="str">
        <f>IFERROR(IF(OR(BD2787=338,BD2787=340,BD2787=341,BD2787=342,BD2787="342A",BD2787="342B"),PorcenRet(BD2787,BH2787,BI2787),INDEX(PORCENTAJEBUSCAR,MATCH(BD2787,CódigoRET,0),4)*1),"")</f>
        <v/>
      </c>
      <c r="BG2787">
        <f t="shared" si="304"/>
        <v>0</v>
      </c>
      <c r="BO2787">
        <f t="shared" si="305"/>
        <v>0</v>
      </c>
      <c r="CC2787">
        <f t="shared" si="306"/>
        <v>0</v>
      </c>
      <c r="CD2787">
        <f t="shared" si="307"/>
        <v>0</v>
      </c>
      <c r="CG2787">
        <f ca="1">IFERROR(INDIRECT("IVA!X"&amp;MATCH(MID(COMPRAS!C2687,1,2)&amp;MID(COMPRAS!F2687,1,2)&amp;MID(COMPRAS!D2687,1,2),IVA!W:W,0)),"SIN COD.")</f>
        <v>0</v>
      </c>
      <c r="CH2787">
        <f ca="1">IFERROR(INDIRECT("IVA!Y"&amp;MATCH(MID(COMPRAS!C2687,1,2)&amp;MID(COMPRAS!F2687,1,2)&amp;MID(COMPRAS!D2687,1,2),IVA!W:W,0)),"SIN COD.")</f>
        <v>0</v>
      </c>
    </row>
    <row r="2788" spans="1:86" x14ac:dyDescent="0.25">
      <c r="A2788"/>
      <c r="B2788"/>
      <c r="D2788"/>
      <c r="AL2788">
        <f t="shared" si="301"/>
        <v>0</v>
      </c>
      <c r="AQ2788">
        <f t="shared" si="302"/>
        <v>0</v>
      </c>
      <c r="AR2788" t="str">
        <f>IFERROR(IF(OR(AP2788=338,AP2788=340,AP2788=341,AP2788=342,AP2788="342A",AP2788="342B"),PorcenRet(AP2788,AT2788,AU2788),INDEX(PORCENTAJEBUSCAR,MATCH(AP2788,CódigoRET,0),4)*1),"")</f>
        <v/>
      </c>
      <c r="AS2788">
        <f t="shared" si="303"/>
        <v>0</v>
      </c>
      <c r="BF2788" t="str">
        <f>IFERROR(IF(OR(BD2788=338,BD2788=340,BD2788=341,BD2788=342,BD2788="342A",BD2788="342B"),PorcenRet(BD2788,BH2788,BI2788),INDEX(PORCENTAJEBUSCAR,MATCH(BD2788,CódigoRET,0),4)*1),"")</f>
        <v/>
      </c>
      <c r="BG2788">
        <f t="shared" si="304"/>
        <v>0</v>
      </c>
      <c r="BO2788">
        <f t="shared" si="305"/>
        <v>0</v>
      </c>
      <c r="CC2788">
        <f t="shared" si="306"/>
        <v>0</v>
      </c>
      <c r="CD2788">
        <f t="shared" si="307"/>
        <v>0</v>
      </c>
      <c r="CG2788">
        <f ca="1">IFERROR(INDIRECT("IVA!X"&amp;MATCH(MID(COMPRAS!C2688,1,2)&amp;MID(COMPRAS!F2688,1,2)&amp;MID(COMPRAS!D2688,1,2),IVA!W:W,0)),"SIN COD.")</f>
        <v>0</v>
      </c>
      <c r="CH2788">
        <f ca="1">IFERROR(INDIRECT("IVA!Y"&amp;MATCH(MID(COMPRAS!C2688,1,2)&amp;MID(COMPRAS!F2688,1,2)&amp;MID(COMPRAS!D2688,1,2),IVA!W:W,0)),"SIN COD.")</f>
        <v>0</v>
      </c>
    </row>
    <row r="2789" spans="1:86" x14ac:dyDescent="0.25">
      <c r="A2789"/>
      <c r="B2789"/>
      <c r="D2789"/>
      <c r="AL2789">
        <f t="shared" si="301"/>
        <v>0</v>
      </c>
      <c r="AQ2789">
        <f t="shared" si="302"/>
        <v>0</v>
      </c>
      <c r="AR2789" t="str">
        <f>IFERROR(IF(OR(AP2789=338,AP2789=340,AP2789=341,AP2789=342,AP2789="342A",AP2789="342B"),PorcenRet(AP2789,AT2789,AU2789),INDEX(PORCENTAJEBUSCAR,MATCH(AP2789,CódigoRET,0),4)*1),"")</f>
        <v/>
      </c>
      <c r="AS2789">
        <f t="shared" si="303"/>
        <v>0</v>
      </c>
      <c r="BF2789" t="str">
        <f>IFERROR(IF(OR(BD2789=338,BD2789=340,BD2789=341,BD2789=342,BD2789="342A",BD2789="342B"),PorcenRet(BD2789,BH2789,BI2789),INDEX(PORCENTAJEBUSCAR,MATCH(BD2789,CódigoRET,0),4)*1),"")</f>
        <v/>
      </c>
      <c r="BG2789">
        <f t="shared" si="304"/>
        <v>0</v>
      </c>
      <c r="BO2789">
        <f t="shared" si="305"/>
        <v>0</v>
      </c>
      <c r="CC2789">
        <f t="shared" si="306"/>
        <v>0</v>
      </c>
      <c r="CD2789">
        <f t="shared" si="307"/>
        <v>0</v>
      </c>
      <c r="CG2789">
        <f ca="1">IFERROR(INDIRECT("IVA!X"&amp;MATCH(MID(COMPRAS!C2689,1,2)&amp;MID(COMPRAS!F2689,1,2)&amp;MID(COMPRAS!D2689,1,2),IVA!W:W,0)),"SIN COD.")</f>
        <v>0</v>
      </c>
      <c r="CH2789">
        <f ca="1">IFERROR(INDIRECT("IVA!Y"&amp;MATCH(MID(COMPRAS!C2689,1,2)&amp;MID(COMPRAS!F2689,1,2)&amp;MID(COMPRAS!D2689,1,2),IVA!W:W,0)),"SIN COD.")</f>
        <v>0</v>
      </c>
    </row>
    <row r="2790" spans="1:86" x14ac:dyDescent="0.25">
      <c r="A2790"/>
      <c r="B2790"/>
      <c r="D2790"/>
      <c r="AL2790">
        <f t="shared" si="301"/>
        <v>0</v>
      </c>
      <c r="AQ2790">
        <f t="shared" si="302"/>
        <v>0</v>
      </c>
      <c r="AR2790" t="str">
        <f>IFERROR(IF(OR(AP2790=338,AP2790=340,AP2790=341,AP2790=342,AP2790="342A",AP2790="342B"),PorcenRet(AP2790,AT2790,AU2790),INDEX(PORCENTAJEBUSCAR,MATCH(AP2790,CódigoRET,0),4)*1),"")</f>
        <v/>
      </c>
      <c r="AS2790">
        <f t="shared" si="303"/>
        <v>0</v>
      </c>
      <c r="BF2790" t="str">
        <f>IFERROR(IF(OR(BD2790=338,BD2790=340,BD2790=341,BD2790=342,BD2790="342A",BD2790="342B"),PorcenRet(BD2790,BH2790,BI2790),INDEX(PORCENTAJEBUSCAR,MATCH(BD2790,CódigoRET,0),4)*1),"")</f>
        <v/>
      </c>
      <c r="BG2790">
        <f t="shared" si="304"/>
        <v>0</v>
      </c>
      <c r="BO2790">
        <f t="shared" si="305"/>
        <v>0</v>
      </c>
      <c r="CC2790">
        <f t="shared" si="306"/>
        <v>0</v>
      </c>
      <c r="CD2790">
        <f t="shared" si="307"/>
        <v>0</v>
      </c>
      <c r="CG2790">
        <f ca="1">IFERROR(INDIRECT("IVA!X"&amp;MATCH(MID(COMPRAS!C2690,1,2)&amp;MID(COMPRAS!F2690,1,2)&amp;MID(COMPRAS!D2690,1,2),IVA!W:W,0)),"SIN COD.")</f>
        <v>0</v>
      </c>
      <c r="CH2790">
        <f ca="1">IFERROR(INDIRECT("IVA!Y"&amp;MATCH(MID(COMPRAS!C2690,1,2)&amp;MID(COMPRAS!F2690,1,2)&amp;MID(COMPRAS!D2690,1,2),IVA!W:W,0)),"SIN COD.")</f>
        <v>0</v>
      </c>
    </row>
    <row r="2791" spans="1:86" x14ac:dyDescent="0.25">
      <c r="A2791"/>
      <c r="B2791"/>
      <c r="D2791"/>
      <c r="AL2791">
        <f t="shared" si="301"/>
        <v>0</v>
      </c>
      <c r="AQ2791">
        <f t="shared" si="302"/>
        <v>0</v>
      </c>
      <c r="AR2791" t="str">
        <f>IFERROR(IF(OR(AP2791=338,AP2791=340,AP2791=341,AP2791=342,AP2791="342A",AP2791="342B"),PorcenRet(AP2791,AT2791,AU2791),INDEX(PORCENTAJEBUSCAR,MATCH(AP2791,CódigoRET,0),4)*1),"")</f>
        <v/>
      </c>
      <c r="AS2791">
        <f t="shared" si="303"/>
        <v>0</v>
      </c>
      <c r="BF2791" t="str">
        <f>IFERROR(IF(OR(BD2791=338,BD2791=340,BD2791=341,BD2791=342,BD2791="342A",BD2791="342B"),PorcenRet(BD2791,BH2791,BI2791),INDEX(PORCENTAJEBUSCAR,MATCH(BD2791,CódigoRET,0),4)*1),"")</f>
        <v/>
      </c>
      <c r="BG2791">
        <f t="shared" si="304"/>
        <v>0</v>
      </c>
      <c r="BO2791">
        <f t="shared" si="305"/>
        <v>0</v>
      </c>
      <c r="CC2791">
        <f t="shared" si="306"/>
        <v>0</v>
      </c>
      <c r="CD2791">
        <f t="shared" si="307"/>
        <v>0</v>
      </c>
      <c r="CG2791">
        <f ca="1">IFERROR(INDIRECT("IVA!X"&amp;MATCH(MID(COMPRAS!C2691,1,2)&amp;MID(COMPRAS!F2691,1,2)&amp;MID(COMPRAS!D2691,1,2),IVA!W:W,0)),"SIN COD.")</f>
        <v>0</v>
      </c>
      <c r="CH2791">
        <f ca="1">IFERROR(INDIRECT("IVA!Y"&amp;MATCH(MID(COMPRAS!C2691,1,2)&amp;MID(COMPRAS!F2691,1,2)&amp;MID(COMPRAS!D2691,1,2),IVA!W:W,0)),"SIN COD.")</f>
        <v>0</v>
      </c>
    </row>
    <row r="2792" spans="1:86" x14ac:dyDescent="0.25">
      <c r="A2792"/>
      <c r="B2792"/>
      <c r="D2792"/>
      <c r="AL2792">
        <f t="shared" si="301"/>
        <v>0</v>
      </c>
      <c r="AQ2792">
        <f t="shared" si="302"/>
        <v>0</v>
      </c>
      <c r="AR2792" t="str">
        <f>IFERROR(IF(OR(AP2792=338,AP2792=340,AP2792=341,AP2792=342,AP2792="342A",AP2792="342B"),PorcenRet(AP2792,AT2792,AU2792),INDEX(PORCENTAJEBUSCAR,MATCH(AP2792,CódigoRET,0),4)*1),"")</f>
        <v/>
      </c>
      <c r="AS2792">
        <f t="shared" si="303"/>
        <v>0</v>
      </c>
      <c r="BF2792" t="str">
        <f>IFERROR(IF(OR(BD2792=338,BD2792=340,BD2792=341,BD2792=342,BD2792="342A",BD2792="342B"),PorcenRet(BD2792,BH2792,BI2792),INDEX(PORCENTAJEBUSCAR,MATCH(BD2792,CódigoRET,0),4)*1),"")</f>
        <v/>
      </c>
      <c r="BG2792">
        <f t="shared" si="304"/>
        <v>0</v>
      </c>
      <c r="BO2792">
        <f t="shared" si="305"/>
        <v>0</v>
      </c>
      <c r="CC2792">
        <f t="shared" si="306"/>
        <v>0</v>
      </c>
      <c r="CD2792">
        <f t="shared" si="307"/>
        <v>0</v>
      </c>
      <c r="CG2792">
        <f ca="1">IFERROR(INDIRECT("IVA!X"&amp;MATCH(MID(COMPRAS!C2692,1,2)&amp;MID(COMPRAS!F2692,1,2)&amp;MID(COMPRAS!D2692,1,2),IVA!W:W,0)),"SIN COD.")</f>
        <v>0</v>
      </c>
      <c r="CH2792">
        <f ca="1">IFERROR(INDIRECT("IVA!Y"&amp;MATCH(MID(COMPRAS!C2692,1,2)&amp;MID(COMPRAS!F2692,1,2)&amp;MID(COMPRAS!D2692,1,2),IVA!W:W,0)),"SIN COD.")</f>
        <v>0</v>
      </c>
    </row>
    <row r="2793" spans="1:86" x14ac:dyDescent="0.25">
      <c r="A2793"/>
      <c r="B2793"/>
      <c r="D2793"/>
      <c r="AL2793">
        <f t="shared" si="301"/>
        <v>0</v>
      </c>
      <c r="AQ2793">
        <f t="shared" si="302"/>
        <v>0</v>
      </c>
      <c r="AR2793" t="str">
        <f>IFERROR(IF(OR(AP2793=338,AP2793=340,AP2793=341,AP2793=342,AP2793="342A",AP2793="342B"),PorcenRet(AP2793,AT2793,AU2793),INDEX(PORCENTAJEBUSCAR,MATCH(AP2793,CódigoRET,0),4)*1),"")</f>
        <v/>
      </c>
      <c r="AS2793">
        <f t="shared" si="303"/>
        <v>0</v>
      </c>
      <c r="BF2793" t="str">
        <f>IFERROR(IF(OR(BD2793=338,BD2793=340,BD2793=341,BD2793=342,BD2793="342A",BD2793="342B"),PorcenRet(BD2793,BH2793,BI2793),INDEX(PORCENTAJEBUSCAR,MATCH(BD2793,CódigoRET,0),4)*1),"")</f>
        <v/>
      </c>
      <c r="BG2793">
        <f t="shared" si="304"/>
        <v>0</v>
      </c>
      <c r="BO2793">
        <f t="shared" si="305"/>
        <v>0</v>
      </c>
      <c r="CC2793">
        <f t="shared" si="306"/>
        <v>0</v>
      </c>
      <c r="CD2793">
        <f t="shared" si="307"/>
        <v>0</v>
      </c>
      <c r="CG2793">
        <f ca="1">IFERROR(INDIRECT("IVA!X"&amp;MATCH(MID(COMPRAS!C2693,1,2)&amp;MID(COMPRAS!F2693,1,2)&amp;MID(COMPRAS!D2693,1,2),IVA!W:W,0)),"SIN COD.")</f>
        <v>0</v>
      </c>
      <c r="CH2793">
        <f ca="1">IFERROR(INDIRECT("IVA!Y"&amp;MATCH(MID(COMPRAS!C2693,1,2)&amp;MID(COMPRAS!F2693,1,2)&amp;MID(COMPRAS!D2693,1,2),IVA!W:W,0)),"SIN COD.")</f>
        <v>0</v>
      </c>
    </row>
    <row r="2794" spans="1:86" x14ac:dyDescent="0.25">
      <c r="A2794"/>
      <c r="B2794"/>
      <c r="D2794"/>
      <c r="AL2794">
        <f t="shared" si="301"/>
        <v>0</v>
      </c>
      <c r="AQ2794">
        <f t="shared" si="302"/>
        <v>0</v>
      </c>
      <c r="AR2794" t="str">
        <f>IFERROR(IF(OR(AP2794=338,AP2794=340,AP2794=341,AP2794=342,AP2794="342A",AP2794="342B"),PorcenRet(AP2794,AT2794,AU2794),INDEX(PORCENTAJEBUSCAR,MATCH(AP2794,CódigoRET,0),4)*1),"")</f>
        <v/>
      </c>
      <c r="AS2794">
        <f t="shared" si="303"/>
        <v>0</v>
      </c>
      <c r="BF2794" t="str">
        <f>IFERROR(IF(OR(BD2794=338,BD2794=340,BD2794=341,BD2794=342,BD2794="342A",BD2794="342B"),PorcenRet(BD2794,BH2794,BI2794),INDEX(PORCENTAJEBUSCAR,MATCH(BD2794,CódigoRET,0),4)*1),"")</f>
        <v/>
      </c>
      <c r="BG2794">
        <f t="shared" si="304"/>
        <v>0</v>
      </c>
      <c r="BO2794">
        <f t="shared" si="305"/>
        <v>0</v>
      </c>
      <c r="CC2794">
        <f t="shared" si="306"/>
        <v>0</v>
      </c>
      <c r="CD2794">
        <f t="shared" si="307"/>
        <v>0</v>
      </c>
      <c r="CG2794">
        <f ca="1">IFERROR(INDIRECT("IVA!X"&amp;MATCH(MID(COMPRAS!C2694,1,2)&amp;MID(COMPRAS!F2694,1,2)&amp;MID(COMPRAS!D2694,1,2),IVA!W:W,0)),"SIN COD.")</f>
        <v>0</v>
      </c>
      <c r="CH2794">
        <f ca="1">IFERROR(INDIRECT("IVA!Y"&amp;MATCH(MID(COMPRAS!C2694,1,2)&amp;MID(COMPRAS!F2694,1,2)&amp;MID(COMPRAS!D2694,1,2),IVA!W:W,0)),"SIN COD.")</f>
        <v>0</v>
      </c>
    </row>
    <row r="2795" spans="1:86" x14ac:dyDescent="0.25">
      <c r="A2795"/>
      <c r="B2795"/>
      <c r="D2795"/>
      <c r="AL2795">
        <f t="shared" si="301"/>
        <v>0</v>
      </c>
      <c r="AQ2795">
        <f t="shared" si="302"/>
        <v>0</v>
      </c>
      <c r="AR2795" t="str">
        <f>IFERROR(IF(OR(AP2795=338,AP2795=340,AP2795=341,AP2795=342,AP2795="342A",AP2795="342B"),PorcenRet(AP2795,AT2795,AU2795),INDEX(PORCENTAJEBUSCAR,MATCH(AP2795,CódigoRET,0),4)*1),"")</f>
        <v/>
      </c>
      <c r="AS2795">
        <f t="shared" si="303"/>
        <v>0</v>
      </c>
      <c r="BF2795" t="str">
        <f>IFERROR(IF(OR(BD2795=338,BD2795=340,BD2795=341,BD2795=342,BD2795="342A",BD2795="342B"),PorcenRet(BD2795,BH2795,BI2795),INDEX(PORCENTAJEBUSCAR,MATCH(BD2795,CódigoRET,0),4)*1),"")</f>
        <v/>
      </c>
      <c r="BG2795">
        <f t="shared" si="304"/>
        <v>0</v>
      </c>
      <c r="BO2795">
        <f t="shared" si="305"/>
        <v>0</v>
      </c>
      <c r="CC2795">
        <f t="shared" si="306"/>
        <v>0</v>
      </c>
      <c r="CD2795">
        <f t="shared" si="307"/>
        <v>0</v>
      </c>
      <c r="CG2795">
        <f ca="1">IFERROR(INDIRECT("IVA!X"&amp;MATCH(MID(COMPRAS!C2695,1,2)&amp;MID(COMPRAS!F2695,1,2)&amp;MID(COMPRAS!D2695,1,2),IVA!W:W,0)),"SIN COD.")</f>
        <v>0</v>
      </c>
      <c r="CH2795">
        <f ca="1">IFERROR(INDIRECT("IVA!Y"&amp;MATCH(MID(COMPRAS!C2695,1,2)&amp;MID(COMPRAS!F2695,1,2)&amp;MID(COMPRAS!D2695,1,2),IVA!W:W,0)),"SIN COD.")</f>
        <v>0</v>
      </c>
    </row>
    <row r="2796" spans="1:86" x14ac:dyDescent="0.25">
      <c r="A2796"/>
      <c r="B2796"/>
      <c r="D2796"/>
      <c r="AL2796">
        <f t="shared" si="301"/>
        <v>0</v>
      </c>
      <c r="AQ2796">
        <f t="shared" si="302"/>
        <v>0</v>
      </c>
      <c r="AR2796" t="str">
        <f>IFERROR(IF(OR(AP2796=338,AP2796=340,AP2796=341,AP2796=342,AP2796="342A",AP2796="342B"),PorcenRet(AP2796,AT2796,AU2796),INDEX(PORCENTAJEBUSCAR,MATCH(AP2796,CódigoRET,0),4)*1),"")</f>
        <v/>
      </c>
      <c r="AS2796">
        <f t="shared" si="303"/>
        <v>0</v>
      </c>
      <c r="BF2796" t="str">
        <f>IFERROR(IF(OR(BD2796=338,BD2796=340,BD2796=341,BD2796=342,BD2796="342A",BD2796="342B"),PorcenRet(BD2796,BH2796,BI2796),INDEX(PORCENTAJEBUSCAR,MATCH(BD2796,CódigoRET,0),4)*1),"")</f>
        <v/>
      </c>
      <c r="BG2796">
        <f t="shared" si="304"/>
        <v>0</v>
      </c>
      <c r="BO2796">
        <f t="shared" si="305"/>
        <v>0</v>
      </c>
      <c r="CC2796">
        <f t="shared" si="306"/>
        <v>0</v>
      </c>
      <c r="CD2796">
        <f t="shared" si="307"/>
        <v>0</v>
      </c>
      <c r="CG2796">
        <f ca="1">IFERROR(INDIRECT("IVA!X"&amp;MATCH(MID(COMPRAS!C2696,1,2)&amp;MID(COMPRAS!F2696,1,2)&amp;MID(COMPRAS!D2696,1,2),IVA!W:W,0)),"SIN COD.")</f>
        <v>0</v>
      </c>
      <c r="CH2796">
        <f ca="1">IFERROR(INDIRECT("IVA!Y"&amp;MATCH(MID(COMPRAS!C2696,1,2)&amp;MID(COMPRAS!F2696,1,2)&amp;MID(COMPRAS!D2696,1,2),IVA!W:W,0)),"SIN COD.")</f>
        <v>0</v>
      </c>
    </row>
    <row r="2797" spans="1:86" x14ac:dyDescent="0.25">
      <c r="A2797"/>
      <c r="B2797"/>
      <c r="D2797"/>
      <c r="AL2797">
        <f t="shared" si="301"/>
        <v>0</v>
      </c>
      <c r="AQ2797">
        <f t="shared" si="302"/>
        <v>0</v>
      </c>
      <c r="AR2797" t="str">
        <f>IFERROR(IF(OR(AP2797=338,AP2797=340,AP2797=341,AP2797=342,AP2797="342A",AP2797="342B"),PorcenRet(AP2797,AT2797,AU2797),INDEX(PORCENTAJEBUSCAR,MATCH(AP2797,CódigoRET,0),4)*1),"")</f>
        <v/>
      </c>
      <c r="AS2797">
        <f t="shared" si="303"/>
        <v>0</v>
      </c>
      <c r="BF2797" t="str">
        <f>IFERROR(IF(OR(BD2797=338,BD2797=340,BD2797=341,BD2797=342,BD2797="342A",BD2797="342B"),PorcenRet(BD2797,BH2797,BI2797),INDEX(PORCENTAJEBUSCAR,MATCH(BD2797,CódigoRET,0),4)*1),"")</f>
        <v/>
      </c>
      <c r="BG2797">
        <f t="shared" si="304"/>
        <v>0</v>
      </c>
      <c r="BO2797">
        <f t="shared" si="305"/>
        <v>0</v>
      </c>
      <c r="CC2797">
        <f t="shared" si="306"/>
        <v>0</v>
      </c>
      <c r="CD2797">
        <f t="shared" si="307"/>
        <v>0</v>
      </c>
      <c r="CG2797">
        <f ca="1">IFERROR(INDIRECT("IVA!X"&amp;MATCH(MID(COMPRAS!C2697,1,2)&amp;MID(COMPRAS!F2697,1,2)&amp;MID(COMPRAS!D2697,1,2),IVA!W:W,0)),"SIN COD.")</f>
        <v>0</v>
      </c>
      <c r="CH2797">
        <f ca="1">IFERROR(INDIRECT("IVA!Y"&amp;MATCH(MID(COMPRAS!C2697,1,2)&amp;MID(COMPRAS!F2697,1,2)&amp;MID(COMPRAS!D2697,1,2),IVA!W:W,0)),"SIN COD.")</f>
        <v>0</v>
      </c>
    </row>
    <row r="2798" spans="1:86" x14ac:dyDescent="0.25">
      <c r="A2798"/>
      <c r="B2798"/>
      <c r="D2798"/>
      <c r="AL2798">
        <f t="shared" si="301"/>
        <v>0</v>
      </c>
      <c r="AQ2798">
        <f t="shared" si="302"/>
        <v>0</v>
      </c>
      <c r="AR2798" t="str">
        <f>IFERROR(IF(OR(AP2798=338,AP2798=340,AP2798=341,AP2798=342,AP2798="342A",AP2798="342B"),PorcenRet(AP2798,AT2798,AU2798),INDEX(PORCENTAJEBUSCAR,MATCH(AP2798,CódigoRET,0),4)*1),"")</f>
        <v/>
      </c>
      <c r="AS2798">
        <f t="shared" si="303"/>
        <v>0</v>
      </c>
      <c r="BF2798" t="str">
        <f>IFERROR(IF(OR(BD2798=338,BD2798=340,BD2798=341,BD2798=342,BD2798="342A",BD2798="342B"),PorcenRet(BD2798,BH2798,BI2798),INDEX(PORCENTAJEBUSCAR,MATCH(BD2798,CódigoRET,0),4)*1),"")</f>
        <v/>
      </c>
      <c r="BG2798">
        <f t="shared" si="304"/>
        <v>0</v>
      </c>
      <c r="BO2798">
        <f t="shared" si="305"/>
        <v>0</v>
      </c>
      <c r="CC2798">
        <f t="shared" si="306"/>
        <v>0</v>
      </c>
      <c r="CD2798">
        <f t="shared" si="307"/>
        <v>0</v>
      </c>
      <c r="CG2798">
        <f ca="1">IFERROR(INDIRECT("IVA!X"&amp;MATCH(MID(COMPRAS!C2698,1,2)&amp;MID(COMPRAS!F2698,1,2)&amp;MID(COMPRAS!D2698,1,2),IVA!W:W,0)),"SIN COD.")</f>
        <v>0</v>
      </c>
      <c r="CH2798">
        <f ca="1">IFERROR(INDIRECT("IVA!Y"&amp;MATCH(MID(COMPRAS!C2698,1,2)&amp;MID(COMPRAS!F2698,1,2)&amp;MID(COMPRAS!D2698,1,2),IVA!W:W,0)),"SIN COD.")</f>
        <v>0</v>
      </c>
    </row>
    <row r="2799" spans="1:86" x14ac:dyDescent="0.25">
      <c r="A2799"/>
      <c r="B2799"/>
      <c r="D2799"/>
      <c r="AL2799">
        <f t="shared" si="301"/>
        <v>0</v>
      </c>
      <c r="AQ2799">
        <f t="shared" si="302"/>
        <v>0</v>
      </c>
      <c r="AR2799" t="str">
        <f>IFERROR(IF(OR(AP2799=338,AP2799=340,AP2799=341,AP2799=342,AP2799="342A",AP2799="342B"),PorcenRet(AP2799,AT2799,AU2799),INDEX(PORCENTAJEBUSCAR,MATCH(AP2799,CódigoRET,0),4)*1),"")</f>
        <v/>
      </c>
      <c r="AS2799">
        <f t="shared" si="303"/>
        <v>0</v>
      </c>
      <c r="BF2799" t="str">
        <f>IFERROR(IF(OR(BD2799=338,BD2799=340,BD2799=341,BD2799=342,BD2799="342A",BD2799="342B"),PorcenRet(BD2799,BH2799,BI2799),INDEX(PORCENTAJEBUSCAR,MATCH(BD2799,CódigoRET,0),4)*1),"")</f>
        <v/>
      </c>
      <c r="BG2799">
        <f t="shared" si="304"/>
        <v>0</v>
      </c>
      <c r="BO2799">
        <f t="shared" si="305"/>
        <v>0</v>
      </c>
      <c r="CC2799">
        <f t="shared" si="306"/>
        <v>0</v>
      </c>
      <c r="CD2799">
        <f t="shared" si="307"/>
        <v>0</v>
      </c>
      <c r="CG2799">
        <f ca="1">IFERROR(INDIRECT("IVA!X"&amp;MATCH(MID(COMPRAS!C2699,1,2)&amp;MID(COMPRAS!F2699,1,2)&amp;MID(COMPRAS!D2699,1,2),IVA!W:W,0)),"SIN COD.")</f>
        <v>0</v>
      </c>
      <c r="CH2799">
        <f ca="1">IFERROR(INDIRECT("IVA!Y"&amp;MATCH(MID(COMPRAS!C2699,1,2)&amp;MID(COMPRAS!F2699,1,2)&amp;MID(COMPRAS!D2699,1,2),IVA!W:W,0)),"SIN COD.")</f>
        <v>0</v>
      </c>
    </row>
    <row r="2800" spans="1:86" x14ac:dyDescent="0.25">
      <c r="A2800"/>
      <c r="B2800"/>
      <c r="D2800"/>
      <c r="AL2800">
        <f t="shared" si="301"/>
        <v>0</v>
      </c>
      <c r="AQ2800">
        <f t="shared" si="302"/>
        <v>0</v>
      </c>
      <c r="AR2800" t="str">
        <f>IFERROR(IF(OR(AP2800=338,AP2800=340,AP2800=341,AP2800=342,AP2800="342A",AP2800="342B"),PorcenRet(AP2800,AT2800,AU2800),INDEX(PORCENTAJEBUSCAR,MATCH(AP2800,CódigoRET,0),4)*1),"")</f>
        <v/>
      </c>
      <c r="AS2800">
        <f t="shared" si="303"/>
        <v>0</v>
      </c>
      <c r="BF2800" t="str">
        <f>IFERROR(IF(OR(BD2800=338,BD2800=340,BD2800=341,BD2800=342,BD2800="342A",BD2800="342B"),PorcenRet(BD2800,BH2800,BI2800),INDEX(PORCENTAJEBUSCAR,MATCH(BD2800,CódigoRET,0),4)*1),"")</f>
        <v/>
      </c>
      <c r="BG2800">
        <f t="shared" si="304"/>
        <v>0</v>
      </c>
      <c r="BO2800">
        <f t="shared" si="305"/>
        <v>0</v>
      </c>
      <c r="CC2800">
        <f t="shared" si="306"/>
        <v>0</v>
      </c>
      <c r="CD2800">
        <f t="shared" si="307"/>
        <v>0</v>
      </c>
      <c r="CG2800">
        <f ca="1">IFERROR(INDIRECT("IVA!X"&amp;MATCH(MID(COMPRAS!C2700,1,2)&amp;MID(COMPRAS!F2700,1,2)&amp;MID(COMPRAS!D2700,1,2),IVA!W:W,0)),"SIN COD.")</f>
        <v>0</v>
      </c>
      <c r="CH2800">
        <f ca="1">IFERROR(INDIRECT("IVA!Y"&amp;MATCH(MID(COMPRAS!C2700,1,2)&amp;MID(COMPRAS!F2700,1,2)&amp;MID(COMPRAS!D2700,1,2),IVA!W:W,0)),"SIN COD.")</f>
        <v>0</v>
      </c>
    </row>
    <row r="2801" spans="1:86" x14ac:dyDescent="0.25">
      <c r="A2801"/>
      <c r="B2801"/>
      <c r="D2801"/>
      <c r="AL2801">
        <f t="shared" si="301"/>
        <v>0</v>
      </c>
      <c r="AQ2801">
        <f t="shared" si="302"/>
        <v>0</v>
      </c>
      <c r="AR2801" t="str">
        <f>IFERROR(IF(OR(AP2801=338,AP2801=340,AP2801=341,AP2801=342,AP2801="342A",AP2801="342B"),PorcenRet(AP2801,AT2801,AU2801),INDEX(PORCENTAJEBUSCAR,MATCH(AP2801,CódigoRET,0),4)*1),"")</f>
        <v/>
      </c>
      <c r="AS2801">
        <f t="shared" si="303"/>
        <v>0</v>
      </c>
      <c r="BF2801" t="str">
        <f>IFERROR(IF(OR(BD2801=338,BD2801=340,BD2801=341,BD2801=342,BD2801="342A",BD2801="342B"),PorcenRet(BD2801,BH2801,BI2801),INDEX(PORCENTAJEBUSCAR,MATCH(BD2801,CódigoRET,0),4)*1),"")</f>
        <v/>
      </c>
      <c r="BG2801">
        <f t="shared" si="304"/>
        <v>0</v>
      </c>
      <c r="BO2801">
        <f t="shared" si="305"/>
        <v>0</v>
      </c>
      <c r="CC2801">
        <f t="shared" si="306"/>
        <v>0</v>
      </c>
      <c r="CD2801">
        <f t="shared" si="307"/>
        <v>0</v>
      </c>
      <c r="CG2801">
        <f ca="1">IFERROR(INDIRECT("IVA!X"&amp;MATCH(MID(COMPRAS!C2701,1,2)&amp;MID(COMPRAS!F2701,1,2)&amp;MID(COMPRAS!D2701,1,2),IVA!W:W,0)),"SIN COD.")</f>
        <v>0</v>
      </c>
      <c r="CH2801">
        <f ca="1">IFERROR(INDIRECT("IVA!Y"&amp;MATCH(MID(COMPRAS!C2701,1,2)&amp;MID(COMPRAS!F2701,1,2)&amp;MID(COMPRAS!D2701,1,2),IVA!W:W,0)),"SIN COD.")</f>
        <v>0</v>
      </c>
    </row>
    <row r="2802" spans="1:86" x14ac:dyDescent="0.25">
      <c r="A2802"/>
      <c r="B2802"/>
      <c r="D2802"/>
      <c r="AL2802">
        <f t="shared" si="301"/>
        <v>0</v>
      </c>
      <c r="AQ2802">
        <f t="shared" si="302"/>
        <v>0</v>
      </c>
      <c r="AR2802" t="str">
        <f>IFERROR(IF(OR(AP2802=338,AP2802=340,AP2802=341,AP2802=342,AP2802="342A",AP2802="342B"),PorcenRet(AP2802,AT2802,AU2802),INDEX(PORCENTAJEBUSCAR,MATCH(AP2802,CódigoRET,0),4)*1),"")</f>
        <v/>
      </c>
      <c r="AS2802">
        <f t="shared" si="303"/>
        <v>0</v>
      </c>
      <c r="BF2802" t="str">
        <f>IFERROR(IF(OR(BD2802=338,BD2802=340,BD2802=341,BD2802=342,BD2802="342A",BD2802="342B"),PorcenRet(BD2802,BH2802,BI2802),INDEX(PORCENTAJEBUSCAR,MATCH(BD2802,CódigoRET,0),4)*1),"")</f>
        <v/>
      </c>
      <c r="BG2802">
        <f t="shared" si="304"/>
        <v>0</v>
      </c>
      <c r="BO2802">
        <f t="shared" si="305"/>
        <v>0</v>
      </c>
      <c r="CC2802">
        <f t="shared" si="306"/>
        <v>0</v>
      </c>
      <c r="CD2802">
        <f t="shared" si="307"/>
        <v>0</v>
      </c>
      <c r="CG2802">
        <f ca="1">IFERROR(INDIRECT("IVA!X"&amp;MATCH(MID(COMPRAS!C2702,1,2)&amp;MID(COMPRAS!F2702,1,2)&amp;MID(COMPRAS!D2702,1,2),IVA!W:W,0)),"SIN COD.")</f>
        <v>0</v>
      </c>
      <c r="CH2802">
        <f ca="1">IFERROR(INDIRECT("IVA!Y"&amp;MATCH(MID(COMPRAS!C2702,1,2)&amp;MID(COMPRAS!F2702,1,2)&amp;MID(COMPRAS!D2702,1,2),IVA!W:W,0)),"SIN COD.")</f>
        <v>0</v>
      </c>
    </row>
    <row r="2803" spans="1:86" x14ac:dyDescent="0.25">
      <c r="A2803"/>
      <c r="B2803"/>
      <c r="D2803"/>
      <c r="AL2803">
        <f t="shared" si="301"/>
        <v>0</v>
      </c>
      <c r="AQ2803">
        <f t="shared" si="302"/>
        <v>0</v>
      </c>
      <c r="AR2803" t="str">
        <f>IFERROR(IF(OR(AP2803=338,AP2803=340,AP2803=341,AP2803=342,AP2803="342A",AP2803="342B"),PorcenRet(AP2803,AT2803,AU2803),INDEX(PORCENTAJEBUSCAR,MATCH(AP2803,CódigoRET,0),4)*1),"")</f>
        <v/>
      </c>
      <c r="AS2803">
        <f t="shared" si="303"/>
        <v>0</v>
      </c>
      <c r="BF2803" t="str">
        <f>IFERROR(IF(OR(BD2803=338,BD2803=340,BD2803=341,BD2803=342,BD2803="342A",BD2803="342B"),PorcenRet(BD2803,BH2803,BI2803),INDEX(PORCENTAJEBUSCAR,MATCH(BD2803,CódigoRET,0),4)*1),"")</f>
        <v/>
      </c>
      <c r="BG2803">
        <f t="shared" si="304"/>
        <v>0</v>
      </c>
      <c r="BO2803">
        <f t="shared" si="305"/>
        <v>0</v>
      </c>
      <c r="CC2803">
        <f t="shared" si="306"/>
        <v>0</v>
      </c>
      <c r="CD2803">
        <f t="shared" si="307"/>
        <v>0</v>
      </c>
      <c r="CG2803">
        <f ca="1">IFERROR(INDIRECT("IVA!X"&amp;MATCH(MID(COMPRAS!C2703,1,2)&amp;MID(COMPRAS!F2703,1,2)&amp;MID(COMPRAS!D2703,1,2),IVA!W:W,0)),"SIN COD.")</f>
        <v>0</v>
      </c>
      <c r="CH2803">
        <f ca="1">IFERROR(INDIRECT("IVA!Y"&amp;MATCH(MID(COMPRAS!C2703,1,2)&amp;MID(COMPRAS!F2703,1,2)&amp;MID(COMPRAS!D2703,1,2),IVA!W:W,0)),"SIN COD.")</f>
        <v>0</v>
      </c>
    </row>
    <row r="2804" spans="1:86" x14ac:dyDescent="0.25">
      <c r="A2804"/>
      <c r="B2804"/>
      <c r="D2804"/>
      <c r="AL2804">
        <f t="shared" si="301"/>
        <v>0</v>
      </c>
      <c r="AQ2804">
        <f t="shared" si="302"/>
        <v>0</v>
      </c>
      <c r="AR2804" t="str">
        <f>IFERROR(IF(OR(AP2804=338,AP2804=340,AP2804=341,AP2804=342,AP2804="342A",AP2804="342B"),PorcenRet(AP2804,AT2804,AU2804),INDEX(PORCENTAJEBUSCAR,MATCH(AP2804,CódigoRET,0),4)*1),"")</f>
        <v/>
      </c>
      <c r="AS2804">
        <f t="shared" si="303"/>
        <v>0</v>
      </c>
      <c r="BF2804" t="str">
        <f>IFERROR(IF(OR(BD2804=338,BD2804=340,BD2804=341,BD2804=342,BD2804="342A",BD2804="342B"),PorcenRet(BD2804,BH2804,BI2804),INDEX(PORCENTAJEBUSCAR,MATCH(BD2804,CódigoRET,0),4)*1),"")</f>
        <v/>
      </c>
      <c r="BG2804">
        <f t="shared" si="304"/>
        <v>0</v>
      </c>
      <c r="BO2804">
        <f t="shared" si="305"/>
        <v>0</v>
      </c>
      <c r="CC2804">
        <f t="shared" si="306"/>
        <v>0</v>
      </c>
      <c r="CD2804">
        <f t="shared" si="307"/>
        <v>0</v>
      </c>
      <c r="CG2804">
        <f ca="1">IFERROR(INDIRECT("IVA!X"&amp;MATCH(MID(COMPRAS!C2704,1,2)&amp;MID(COMPRAS!F2704,1,2)&amp;MID(COMPRAS!D2704,1,2),IVA!W:W,0)),"SIN COD.")</f>
        <v>0</v>
      </c>
      <c r="CH2804">
        <f ca="1">IFERROR(INDIRECT("IVA!Y"&amp;MATCH(MID(COMPRAS!C2704,1,2)&amp;MID(COMPRAS!F2704,1,2)&amp;MID(COMPRAS!D2704,1,2),IVA!W:W,0)),"SIN COD.")</f>
        <v>0</v>
      </c>
    </row>
    <row r="2805" spans="1:86" x14ac:dyDescent="0.25">
      <c r="A2805"/>
      <c r="B2805"/>
      <c r="D2805"/>
      <c r="AL2805">
        <f t="shared" si="301"/>
        <v>0</v>
      </c>
      <c r="AQ2805">
        <f t="shared" si="302"/>
        <v>0</v>
      </c>
      <c r="AR2805" t="str">
        <f>IFERROR(IF(OR(AP2805=338,AP2805=340,AP2805=341,AP2805=342,AP2805="342A",AP2805="342B"),PorcenRet(AP2805,AT2805,AU2805),INDEX(PORCENTAJEBUSCAR,MATCH(AP2805,CódigoRET,0),4)*1),"")</f>
        <v/>
      </c>
      <c r="AS2805">
        <f t="shared" si="303"/>
        <v>0</v>
      </c>
      <c r="BF2805" t="str">
        <f>IFERROR(IF(OR(BD2805=338,BD2805=340,BD2805=341,BD2805=342,BD2805="342A",BD2805="342B"),PorcenRet(BD2805,BH2805,BI2805),INDEX(PORCENTAJEBUSCAR,MATCH(BD2805,CódigoRET,0),4)*1),"")</f>
        <v/>
      </c>
      <c r="BG2805">
        <f t="shared" si="304"/>
        <v>0</v>
      </c>
      <c r="BO2805">
        <f t="shared" si="305"/>
        <v>0</v>
      </c>
      <c r="CC2805">
        <f t="shared" si="306"/>
        <v>0</v>
      </c>
      <c r="CD2805">
        <f t="shared" si="307"/>
        <v>0</v>
      </c>
      <c r="CG2805">
        <f ca="1">IFERROR(INDIRECT("IVA!X"&amp;MATCH(MID(COMPRAS!C2705,1,2)&amp;MID(COMPRAS!F2705,1,2)&amp;MID(COMPRAS!D2705,1,2),IVA!W:W,0)),"SIN COD.")</f>
        <v>0</v>
      </c>
      <c r="CH2805">
        <f ca="1">IFERROR(INDIRECT("IVA!Y"&amp;MATCH(MID(COMPRAS!C2705,1,2)&amp;MID(COMPRAS!F2705,1,2)&amp;MID(COMPRAS!D2705,1,2),IVA!W:W,0)),"SIN COD.")</f>
        <v>0</v>
      </c>
    </row>
    <row r="2806" spans="1:86" x14ac:dyDescent="0.25">
      <c r="A2806"/>
      <c r="B2806"/>
      <c r="D2806"/>
      <c r="AL2806">
        <f t="shared" si="301"/>
        <v>0</v>
      </c>
      <c r="AQ2806">
        <f t="shared" si="302"/>
        <v>0</v>
      </c>
      <c r="AR2806" t="str">
        <f>IFERROR(IF(OR(AP2806=338,AP2806=340,AP2806=341,AP2806=342,AP2806="342A",AP2806="342B"),PorcenRet(AP2806,AT2806,AU2806),INDEX(PORCENTAJEBUSCAR,MATCH(AP2806,CódigoRET,0),4)*1),"")</f>
        <v/>
      </c>
      <c r="AS2806">
        <f t="shared" si="303"/>
        <v>0</v>
      </c>
      <c r="BF2806" t="str">
        <f>IFERROR(IF(OR(BD2806=338,BD2806=340,BD2806=341,BD2806=342,BD2806="342A",BD2806="342B"),PorcenRet(BD2806,BH2806,BI2806),INDEX(PORCENTAJEBUSCAR,MATCH(BD2806,CódigoRET,0),4)*1),"")</f>
        <v/>
      </c>
      <c r="BG2806">
        <f t="shared" si="304"/>
        <v>0</v>
      </c>
      <c r="BO2806">
        <f t="shared" si="305"/>
        <v>0</v>
      </c>
      <c r="CC2806">
        <f t="shared" si="306"/>
        <v>0</v>
      </c>
      <c r="CD2806">
        <f t="shared" si="307"/>
        <v>0</v>
      </c>
      <c r="CG2806">
        <f ca="1">IFERROR(INDIRECT("IVA!X"&amp;MATCH(MID(COMPRAS!C2706,1,2)&amp;MID(COMPRAS!F2706,1,2)&amp;MID(COMPRAS!D2706,1,2),IVA!W:W,0)),"SIN COD.")</f>
        <v>0</v>
      </c>
      <c r="CH2806">
        <f ca="1">IFERROR(INDIRECT("IVA!Y"&amp;MATCH(MID(COMPRAS!C2706,1,2)&amp;MID(COMPRAS!F2706,1,2)&amp;MID(COMPRAS!D2706,1,2),IVA!W:W,0)),"SIN COD.")</f>
        <v>0</v>
      </c>
    </row>
    <row r="2807" spans="1:86" x14ac:dyDescent="0.25">
      <c r="A2807"/>
      <c r="B2807"/>
      <c r="D2807"/>
      <c r="AL2807">
        <f t="shared" si="301"/>
        <v>0</v>
      </c>
      <c r="AQ2807">
        <f t="shared" si="302"/>
        <v>0</v>
      </c>
      <c r="AR2807" t="str">
        <f>IFERROR(IF(OR(AP2807=338,AP2807=340,AP2807=341,AP2807=342,AP2807="342A",AP2807="342B"),PorcenRet(AP2807,AT2807,AU2807),INDEX(PORCENTAJEBUSCAR,MATCH(AP2807,CódigoRET,0),4)*1),"")</f>
        <v/>
      </c>
      <c r="AS2807">
        <f t="shared" si="303"/>
        <v>0</v>
      </c>
      <c r="BF2807" t="str">
        <f>IFERROR(IF(OR(BD2807=338,BD2807=340,BD2807=341,BD2807=342,BD2807="342A",BD2807="342B"),PorcenRet(BD2807,BH2807,BI2807),INDEX(PORCENTAJEBUSCAR,MATCH(BD2807,CódigoRET,0),4)*1),"")</f>
        <v/>
      </c>
      <c r="BG2807">
        <f t="shared" si="304"/>
        <v>0</v>
      </c>
      <c r="BO2807">
        <f t="shared" si="305"/>
        <v>0</v>
      </c>
      <c r="CC2807">
        <f t="shared" si="306"/>
        <v>0</v>
      </c>
      <c r="CD2807">
        <f t="shared" si="307"/>
        <v>0</v>
      </c>
      <c r="CG2807">
        <f ca="1">IFERROR(INDIRECT("IVA!X"&amp;MATCH(MID(COMPRAS!C2707,1,2)&amp;MID(COMPRAS!F2707,1,2)&amp;MID(COMPRAS!D2707,1,2),IVA!W:W,0)),"SIN COD.")</f>
        <v>0</v>
      </c>
      <c r="CH2807">
        <f ca="1">IFERROR(INDIRECT("IVA!Y"&amp;MATCH(MID(COMPRAS!C2707,1,2)&amp;MID(COMPRAS!F2707,1,2)&amp;MID(COMPRAS!D2707,1,2),IVA!W:W,0)),"SIN COD.")</f>
        <v>0</v>
      </c>
    </row>
    <row r="2808" spans="1:86" x14ac:dyDescent="0.25">
      <c r="A2808"/>
      <c r="B2808"/>
      <c r="D2808"/>
      <c r="AL2808">
        <f t="shared" si="301"/>
        <v>0</v>
      </c>
      <c r="AQ2808">
        <f t="shared" si="302"/>
        <v>0</v>
      </c>
      <c r="AR2808" t="str">
        <f>IFERROR(IF(OR(AP2808=338,AP2808=340,AP2808=341,AP2808=342,AP2808="342A",AP2808="342B"),PorcenRet(AP2808,AT2808,AU2808),INDEX(PORCENTAJEBUSCAR,MATCH(AP2808,CódigoRET,0),4)*1),"")</f>
        <v/>
      </c>
      <c r="AS2808">
        <f t="shared" si="303"/>
        <v>0</v>
      </c>
      <c r="BF2808" t="str">
        <f>IFERROR(IF(OR(BD2808=338,BD2808=340,BD2808=341,BD2808=342,BD2808="342A",BD2808="342B"),PorcenRet(BD2808,BH2808,BI2808),INDEX(PORCENTAJEBUSCAR,MATCH(BD2808,CódigoRET,0),4)*1),"")</f>
        <v/>
      </c>
      <c r="BG2808">
        <f t="shared" si="304"/>
        <v>0</v>
      </c>
      <c r="BO2808">
        <f t="shared" si="305"/>
        <v>0</v>
      </c>
      <c r="CC2808">
        <f t="shared" si="306"/>
        <v>0</v>
      </c>
      <c r="CD2808">
        <f t="shared" si="307"/>
        <v>0</v>
      </c>
      <c r="CG2808">
        <f ca="1">IFERROR(INDIRECT("IVA!X"&amp;MATCH(MID(COMPRAS!C2708,1,2)&amp;MID(COMPRAS!F2708,1,2)&amp;MID(COMPRAS!D2708,1,2),IVA!W:W,0)),"SIN COD.")</f>
        <v>0</v>
      </c>
      <c r="CH2808">
        <f ca="1">IFERROR(INDIRECT("IVA!Y"&amp;MATCH(MID(COMPRAS!C2708,1,2)&amp;MID(COMPRAS!F2708,1,2)&amp;MID(COMPRAS!D2708,1,2),IVA!W:W,0)),"SIN COD.")</f>
        <v>0</v>
      </c>
    </row>
    <row r="2809" spans="1:86" x14ac:dyDescent="0.25">
      <c r="A2809"/>
      <c r="B2809"/>
      <c r="D2809"/>
      <c r="AL2809">
        <f t="shared" si="301"/>
        <v>0</v>
      </c>
      <c r="AQ2809">
        <f t="shared" si="302"/>
        <v>0</v>
      </c>
      <c r="AR2809" t="str">
        <f>IFERROR(IF(OR(AP2809=338,AP2809=340,AP2809=341,AP2809=342,AP2809="342A",AP2809="342B"),PorcenRet(AP2809,AT2809,AU2809),INDEX(PORCENTAJEBUSCAR,MATCH(AP2809,CódigoRET,0),4)*1),"")</f>
        <v/>
      </c>
      <c r="AS2809">
        <f t="shared" si="303"/>
        <v>0</v>
      </c>
      <c r="BF2809" t="str">
        <f>IFERROR(IF(OR(BD2809=338,BD2809=340,BD2809=341,BD2809=342,BD2809="342A",BD2809="342B"),PorcenRet(BD2809,BH2809,BI2809),INDEX(PORCENTAJEBUSCAR,MATCH(BD2809,CódigoRET,0),4)*1),"")</f>
        <v/>
      </c>
      <c r="BG2809">
        <f t="shared" si="304"/>
        <v>0</v>
      </c>
      <c r="BO2809">
        <f t="shared" si="305"/>
        <v>0</v>
      </c>
      <c r="CC2809">
        <f t="shared" si="306"/>
        <v>0</v>
      </c>
      <c r="CD2809">
        <f t="shared" si="307"/>
        <v>0</v>
      </c>
      <c r="CG2809">
        <f ca="1">IFERROR(INDIRECT("IVA!X"&amp;MATCH(MID(COMPRAS!C2709,1,2)&amp;MID(COMPRAS!F2709,1,2)&amp;MID(COMPRAS!D2709,1,2),IVA!W:W,0)),"SIN COD.")</f>
        <v>0</v>
      </c>
      <c r="CH2809">
        <f ca="1">IFERROR(INDIRECT("IVA!Y"&amp;MATCH(MID(COMPRAS!C2709,1,2)&amp;MID(COMPRAS!F2709,1,2)&amp;MID(COMPRAS!D2709,1,2),IVA!W:W,0)),"SIN COD.")</f>
        <v>0</v>
      </c>
    </row>
    <row r="2810" spans="1:86" x14ac:dyDescent="0.25">
      <c r="A2810"/>
      <c r="B2810"/>
      <c r="D2810"/>
      <c r="AL2810">
        <f t="shared" si="301"/>
        <v>0</v>
      </c>
      <c r="AQ2810">
        <f t="shared" si="302"/>
        <v>0</v>
      </c>
      <c r="AR2810" t="str">
        <f>IFERROR(IF(OR(AP2810=338,AP2810=340,AP2810=341,AP2810=342,AP2810="342A",AP2810="342B"),PorcenRet(AP2810,AT2810,AU2810),INDEX(PORCENTAJEBUSCAR,MATCH(AP2810,CódigoRET,0),4)*1),"")</f>
        <v/>
      </c>
      <c r="AS2810">
        <f t="shared" si="303"/>
        <v>0</v>
      </c>
      <c r="BF2810" t="str">
        <f>IFERROR(IF(OR(BD2810=338,BD2810=340,BD2810=341,BD2810=342,BD2810="342A",BD2810="342B"),PorcenRet(BD2810,BH2810,BI2810),INDEX(PORCENTAJEBUSCAR,MATCH(BD2810,CódigoRET,0),4)*1),"")</f>
        <v/>
      </c>
      <c r="BG2810">
        <f t="shared" si="304"/>
        <v>0</v>
      </c>
      <c r="BO2810">
        <f t="shared" si="305"/>
        <v>0</v>
      </c>
      <c r="CC2810">
        <f t="shared" si="306"/>
        <v>0</v>
      </c>
      <c r="CD2810">
        <f t="shared" si="307"/>
        <v>0</v>
      </c>
      <c r="CG2810">
        <f ca="1">IFERROR(INDIRECT("IVA!X"&amp;MATCH(MID(COMPRAS!C2710,1,2)&amp;MID(COMPRAS!F2710,1,2)&amp;MID(COMPRAS!D2710,1,2),IVA!W:W,0)),"SIN COD.")</f>
        <v>0</v>
      </c>
      <c r="CH2810">
        <f ca="1">IFERROR(INDIRECT("IVA!Y"&amp;MATCH(MID(COMPRAS!C2710,1,2)&amp;MID(COMPRAS!F2710,1,2)&amp;MID(COMPRAS!D2710,1,2),IVA!W:W,0)),"SIN COD.")</f>
        <v>0</v>
      </c>
    </row>
    <row r="2811" spans="1:86" x14ac:dyDescent="0.25">
      <c r="A2811"/>
      <c r="B2811"/>
      <c r="D2811"/>
      <c r="AL2811">
        <f t="shared" si="301"/>
        <v>0</v>
      </c>
      <c r="AQ2811">
        <f t="shared" si="302"/>
        <v>0</v>
      </c>
      <c r="AR2811" t="str">
        <f>IFERROR(IF(OR(AP2811=338,AP2811=340,AP2811=341,AP2811=342,AP2811="342A",AP2811="342B"),PorcenRet(AP2811,AT2811,AU2811),INDEX(PORCENTAJEBUSCAR,MATCH(AP2811,CódigoRET,0),4)*1),"")</f>
        <v/>
      </c>
      <c r="AS2811">
        <f t="shared" si="303"/>
        <v>0</v>
      </c>
      <c r="BF2811" t="str">
        <f>IFERROR(IF(OR(BD2811=338,BD2811=340,BD2811=341,BD2811=342,BD2811="342A",BD2811="342B"),PorcenRet(BD2811,BH2811,BI2811),INDEX(PORCENTAJEBUSCAR,MATCH(BD2811,CódigoRET,0),4)*1),"")</f>
        <v/>
      </c>
      <c r="BG2811">
        <f t="shared" si="304"/>
        <v>0</v>
      </c>
      <c r="BO2811">
        <f t="shared" si="305"/>
        <v>0</v>
      </c>
      <c r="CC2811">
        <f t="shared" si="306"/>
        <v>0</v>
      </c>
      <c r="CD2811">
        <f t="shared" si="307"/>
        <v>0</v>
      </c>
      <c r="CG2811">
        <f ca="1">IFERROR(INDIRECT("IVA!X"&amp;MATCH(MID(COMPRAS!C2711,1,2)&amp;MID(COMPRAS!F2711,1,2)&amp;MID(COMPRAS!D2711,1,2),IVA!W:W,0)),"SIN COD.")</f>
        <v>0</v>
      </c>
      <c r="CH2811">
        <f ca="1">IFERROR(INDIRECT("IVA!Y"&amp;MATCH(MID(COMPRAS!C2711,1,2)&amp;MID(COMPRAS!F2711,1,2)&amp;MID(COMPRAS!D2711,1,2),IVA!W:W,0)),"SIN COD.")</f>
        <v>0</v>
      </c>
    </row>
    <row r="2812" spans="1:86" x14ac:dyDescent="0.25">
      <c r="A2812"/>
      <c r="B2812"/>
      <c r="D2812"/>
      <c r="AL2812">
        <f t="shared" si="301"/>
        <v>0</v>
      </c>
      <c r="AQ2812">
        <f t="shared" si="302"/>
        <v>0</v>
      </c>
      <c r="AR2812" t="str">
        <f>IFERROR(IF(OR(AP2812=338,AP2812=340,AP2812=341,AP2812=342,AP2812="342A",AP2812="342B"),PorcenRet(AP2812,AT2812,AU2812),INDEX(PORCENTAJEBUSCAR,MATCH(AP2812,CódigoRET,0),4)*1),"")</f>
        <v/>
      </c>
      <c r="AS2812">
        <f t="shared" si="303"/>
        <v>0</v>
      </c>
      <c r="BF2812" t="str">
        <f>IFERROR(IF(OR(BD2812=338,BD2812=340,BD2812=341,BD2812=342,BD2812="342A",BD2812="342B"),PorcenRet(BD2812,BH2812,BI2812),INDEX(PORCENTAJEBUSCAR,MATCH(BD2812,CódigoRET,0),4)*1),"")</f>
        <v/>
      </c>
      <c r="BG2812">
        <f t="shared" si="304"/>
        <v>0</v>
      </c>
      <c r="BO2812">
        <f t="shared" si="305"/>
        <v>0</v>
      </c>
      <c r="CC2812">
        <f t="shared" si="306"/>
        <v>0</v>
      </c>
      <c r="CD2812">
        <f t="shared" si="307"/>
        <v>0</v>
      </c>
      <c r="CG2812">
        <f ca="1">IFERROR(INDIRECT("IVA!X"&amp;MATCH(MID(COMPRAS!C2712,1,2)&amp;MID(COMPRAS!F2712,1,2)&amp;MID(COMPRAS!D2712,1,2),IVA!W:W,0)),"SIN COD.")</f>
        <v>0</v>
      </c>
      <c r="CH2812">
        <f ca="1">IFERROR(INDIRECT("IVA!Y"&amp;MATCH(MID(COMPRAS!C2712,1,2)&amp;MID(COMPRAS!F2712,1,2)&amp;MID(COMPRAS!D2712,1,2),IVA!W:W,0)),"SIN COD.")</f>
        <v>0</v>
      </c>
    </row>
    <row r="2813" spans="1:86" x14ac:dyDescent="0.25">
      <c r="A2813"/>
      <c r="B2813"/>
      <c r="D2813"/>
      <c r="AL2813">
        <f t="shared" si="301"/>
        <v>0</v>
      </c>
      <c r="AQ2813">
        <f t="shared" si="302"/>
        <v>0</v>
      </c>
      <c r="AR2813" t="str">
        <f>IFERROR(IF(OR(AP2813=338,AP2813=340,AP2813=341,AP2813=342,AP2813="342A",AP2813="342B"),PorcenRet(AP2813,AT2813,AU2813),INDEX(PORCENTAJEBUSCAR,MATCH(AP2813,CódigoRET,0),4)*1),"")</f>
        <v/>
      </c>
      <c r="AS2813">
        <f t="shared" si="303"/>
        <v>0</v>
      </c>
      <c r="BF2813" t="str">
        <f>IFERROR(IF(OR(BD2813=338,BD2813=340,BD2813=341,BD2813=342,BD2813="342A",BD2813="342B"),PorcenRet(BD2813,BH2813,BI2813),INDEX(PORCENTAJEBUSCAR,MATCH(BD2813,CódigoRET,0),4)*1),"")</f>
        <v/>
      </c>
      <c r="BG2813">
        <f t="shared" si="304"/>
        <v>0</v>
      </c>
      <c r="BO2813">
        <f t="shared" si="305"/>
        <v>0</v>
      </c>
      <c r="CC2813">
        <f t="shared" si="306"/>
        <v>0</v>
      </c>
      <c r="CD2813">
        <f t="shared" si="307"/>
        <v>0</v>
      </c>
      <c r="CG2813">
        <f ca="1">IFERROR(INDIRECT("IVA!X"&amp;MATCH(MID(COMPRAS!C2713,1,2)&amp;MID(COMPRAS!F2713,1,2)&amp;MID(COMPRAS!D2713,1,2),IVA!W:W,0)),"SIN COD.")</f>
        <v>0</v>
      </c>
      <c r="CH2813">
        <f ca="1">IFERROR(INDIRECT("IVA!Y"&amp;MATCH(MID(COMPRAS!C2713,1,2)&amp;MID(COMPRAS!F2713,1,2)&amp;MID(COMPRAS!D2713,1,2),IVA!W:W,0)),"SIN COD.")</f>
        <v>0</v>
      </c>
    </row>
    <row r="2814" spans="1:86" x14ac:dyDescent="0.25">
      <c r="A2814"/>
      <c r="B2814"/>
      <c r="D2814"/>
      <c r="AL2814">
        <f t="shared" si="301"/>
        <v>0</v>
      </c>
      <c r="AQ2814">
        <f t="shared" si="302"/>
        <v>0</v>
      </c>
      <c r="AR2814" t="str">
        <f>IFERROR(IF(OR(AP2814=338,AP2814=340,AP2814=341,AP2814=342,AP2814="342A",AP2814="342B"),PorcenRet(AP2814,AT2814,AU2814),INDEX(PORCENTAJEBUSCAR,MATCH(AP2814,CódigoRET,0),4)*1),"")</f>
        <v/>
      </c>
      <c r="AS2814">
        <f t="shared" si="303"/>
        <v>0</v>
      </c>
      <c r="BF2814" t="str">
        <f>IFERROR(IF(OR(BD2814=338,BD2814=340,BD2814=341,BD2814=342,BD2814="342A",BD2814="342B"),PorcenRet(BD2814,BH2814,BI2814),INDEX(PORCENTAJEBUSCAR,MATCH(BD2814,CódigoRET,0),4)*1),"")</f>
        <v/>
      </c>
      <c r="BG2814">
        <f t="shared" si="304"/>
        <v>0</v>
      </c>
      <c r="BO2814">
        <f t="shared" si="305"/>
        <v>0</v>
      </c>
      <c r="CC2814">
        <f t="shared" si="306"/>
        <v>0</v>
      </c>
      <c r="CD2814">
        <f t="shared" si="307"/>
        <v>0</v>
      </c>
      <c r="CG2814">
        <f ca="1">IFERROR(INDIRECT("IVA!X"&amp;MATCH(MID(COMPRAS!C2714,1,2)&amp;MID(COMPRAS!F2714,1,2)&amp;MID(COMPRAS!D2714,1,2),IVA!W:W,0)),"SIN COD.")</f>
        <v>0</v>
      </c>
      <c r="CH2814">
        <f ca="1">IFERROR(INDIRECT("IVA!Y"&amp;MATCH(MID(COMPRAS!C2714,1,2)&amp;MID(COMPRAS!F2714,1,2)&amp;MID(COMPRAS!D2714,1,2),IVA!W:W,0)),"SIN COD.")</f>
        <v>0</v>
      </c>
    </row>
    <row r="2815" spans="1:86" x14ac:dyDescent="0.25">
      <c r="A2815"/>
      <c r="B2815"/>
      <c r="D2815"/>
      <c r="AL2815">
        <f t="shared" si="301"/>
        <v>0</v>
      </c>
      <c r="AQ2815">
        <f t="shared" si="302"/>
        <v>0</v>
      </c>
      <c r="AR2815" t="str">
        <f>IFERROR(IF(OR(AP2815=338,AP2815=340,AP2815=341,AP2815=342,AP2815="342A",AP2815="342B"),PorcenRet(AP2815,AT2815,AU2815),INDEX(PORCENTAJEBUSCAR,MATCH(AP2815,CódigoRET,0),4)*1),"")</f>
        <v/>
      </c>
      <c r="AS2815">
        <f t="shared" si="303"/>
        <v>0</v>
      </c>
      <c r="BF2815" t="str">
        <f>IFERROR(IF(OR(BD2815=338,BD2815=340,BD2815=341,BD2815=342,BD2815="342A",BD2815="342B"),PorcenRet(BD2815,BH2815,BI2815),INDEX(PORCENTAJEBUSCAR,MATCH(BD2815,CódigoRET,0),4)*1),"")</f>
        <v/>
      </c>
      <c r="BG2815">
        <f t="shared" si="304"/>
        <v>0</v>
      </c>
      <c r="BO2815">
        <f t="shared" si="305"/>
        <v>0</v>
      </c>
      <c r="CC2815">
        <f t="shared" si="306"/>
        <v>0</v>
      </c>
      <c r="CD2815">
        <f t="shared" si="307"/>
        <v>0</v>
      </c>
      <c r="CG2815">
        <f ca="1">IFERROR(INDIRECT("IVA!X"&amp;MATCH(MID(COMPRAS!C2715,1,2)&amp;MID(COMPRAS!F2715,1,2)&amp;MID(COMPRAS!D2715,1,2),IVA!W:W,0)),"SIN COD.")</f>
        <v>0</v>
      </c>
      <c r="CH2815">
        <f ca="1">IFERROR(INDIRECT("IVA!Y"&amp;MATCH(MID(COMPRAS!C2715,1,2)&amp;MID(COMPRAS!F2715,1,2)&amp;MID(COMPRAS!D2715,1,2),IVA!W:W,0)),"SIN COD.")</f>
        <v>0</v>
      </c>
    </row>
    <row r="2816" spans="1:86" x14ac:dyDescent="0.25">
      <c r="A2816"/>
      <c r="B2816"/>
      <c r="D2816"/>
      <c r="AL2816">
        <f t="shared" si="301"/>
        <v>0</v>
      </c>
      <c r="AQ2816">
        <f t="shared" si="302"/>
        <v>0</v>
      </c>
      <c r="AR2816" t="str">
        <f>IFERROR(IF(OR(AP2816=338,AP2816=340,AP2816=341,AP2816=342,AP2816="342A",AP2816="342B"),PorcenRet(AP2816,AT2816,AU2816),INDEX(PORCENTAJEBUSCAR,MATCH(AP2816,CódigoRET,0),4)*1),"")</f>
        <v/>
      </c>
      <c r="AS2816">
        <f t="shared" si="303"/>
        <v>0</v>
      </c>
      <c r="BF2816" t="str">
        <f>IFERROR(IF(OR(BD2816=338,BD2816=340,BD2816=341,BD2816=342,BD2816="342A",BD2816="342B"),PorcenRet(BD2816,BH2816,BI2816),INDEX(PORCENTAJEBUSCAR,MATCH(BD2816,CódigoRET,0),4)*1),"")</f>
        <v/>
      </c>
      <c r="BG2816">
        <f t="shared" si="304"/>
        <v>0</v>
      </c>
      <c r="BO2816">
        <f t="shared" si="305"/>
        <v>0</v>
      </c>
      <c r="CC2816">
        <f t="shared" si="306"/>
        <v>0</v>
      </c>
      <c r="CD2816">
        <f t="shared" si="307"/>
        <v>0</v>
      </c>
      <c r="CG2816">
        <f ca="1">IFERROR(INDIRECT("IVA!X"&amp;MATCH(MID(COMPRAS!C2716,1,2)&amp;MID(COMPRAS!F2716,1,2)&amp;MID(COMPRAS!D2716,1,2),IVA!W:W,0)),"SIN COD.")</f>
        <v>0</v>
      </c>
      <c r="CH2816">
        <f ca="1">IFERROR(INDIRECT("IVA!Y"&amp;MATCH(MID(COMPRAS!C2716,1,2)&amp;MID(COMPRAS!F2716,1,2)&amp;MID(COMPRAS!D2716,1,2),IVA!W:W,0)),"SIN COD.")</f>
        <v>0</v>
      </c>
    </row>
    <row r="2817" spans="1:86" x14ac:dyDescent="0.25">
      <c r="A2817"/>
      <c r="B2817"/>
      <c r="D2817"/>
      <c r="AL2817">
        <f t="shared" si="301"/>
        <v>0</v>
      </c>
      <c r="AQ2817">
        <f t="shared" si="302"/>
        <v>0</v>
      </c>
      <c r="AR2817" t="str">
        <f>IFERROR(IF(OR(AP2817=338,AP2817=340,AP2817=341,AP2817=342,AP2817="342A",AP2817="342B"),PorcenRet(AP2817,AT2817,AU2817),INDEX(PORCENTAJEBUSCAR,MATCH(AP2817,CódigoRET,0),4)*1),"")</f>
        <v/>
      </c>
      <c r="AS2817">
        <f t="shared" si="303"/>
        <v>0</v>
      </c>
      <c r="BF2817" t="str">
        <f>IFERROR(IF(OR(BD2817=338,BD2817=340,BD2817=341,BD2817=342,BD2817="342A",BD2817="342B"),PorcenRet(BD2817,BH2817,BI2817),INDEX(PORCENTAJEBUSCAR,MATCH(BD2817,CódigoRET,0),4)*1),"")</f>
        <v/>
      </c>
      <c r="BG2817">
        <f t="shared" si="304"/>
        <v>0</v>
      </c>
      <c r="BO2817">
        <f t="shared" si="305"/>
        <v>0</v>
      </c>
      <c r="CC2817">
        <f t="shared" si="306"/>
        <v>0</v>
      </c>
      <c r="CD2817">
        <f t="shared" si="307"/>
        <v>0</v>
      </c>
      <c r="CG2817">
        <f ca="1">IFERROR(INDIRECT("IVA!X"&amp;MATCH(MID(COMPRAS!C2717,1,2)&amp;MID(COMPRAS!F2717,1,2)&amp;MID(COMPRAS!D2717,1,2),IVA!W:W,0)),"SIN COD.")</f>
        <v>0</v>
      </c>
      <c r="CH2817">
        <f ca="1">IFERROR(INDIRECT("IVA!Y"&amp;MATCH(MID(COMPRAS!C2717,1,2)&amp;MID(COMPRAS!F2717,1,2)&amp;MID(COMPRAS!D2717,1,2),IVA!W:W,0)),"SIN COD.")</f>
        <v>0</v>
      </c>
    </row>
    <row r="2818" spans="1:86" x14ac:dyDescent="0.25">
      <c r="A2818"/>
      <c r="B2818"/>
      <c r="D2818"/>
      <c r="AL2818">
        <f t="shared" ref="AL2818:AL2881" si="308">O2818+P2818+Q2818+R2818+S2818+T2818+U2818+V2818</f>
        <v>0</v>
      </c>
      <c r="AQ2818">
        <f t="shared" ref="AQ2818:AQ2881" si="309">+P2818+Q2818+R2818+S2818-BE2818-BQ2818-BW2818+O2818</f>
        <v>0</v>
      </c>
      <c r="AR2818" t="str">
        <f>IFERROR(IF(OR(AP2818=338,AP2818=340,AP2818=341,AP2818=342,AP2818="342A",AP2818="342B"),PorcenRet(AP2818,AT2818,AU2818),INDEX(PORCENTAJEBUSCAR,MATCH(AP2818,CódigoRET,0),4)*1),"")</f>
        <v/>
      </c>
      <c r="AS2818">
        <f t="shared" ref="AS2818:AS2881" si="310">ROUND(IF(AP2818="",0,AQ2818*(AR2818/100)),2)</f>
        <v>0</v>
      </c>
      <c r="BF2818" t="str">
        <f>IFERROR(IF(OR(BD2818=338,BD2818=340,BD2818=341,BD2818=342,BD2818="342A",BD2818="342B"),PorcenRet(BD2818,BH2818,BI2818),INDEX(PORCENTAJEBUSCAR,MATCH(BD2818,CódigoRET,0),4)*1),"")</f>
        <v/>
      </c>
      <c r="BG2818">
        <f t="shared" ref="BG2818:BG2881" si="311">ROUND(IF(BD2818="",0,BE2818*(BF2818/100)),2)</f>
        <v>0</v>
      </c>
      <c r="BO2818">
        <f t="shared" ref="BO2818:BO2881" si="312">IF(MID(F2818,1,2)="41",SUM(O2818:S2818),0)</f>
        <v>0</v>
      </c>
      <c r="CC2818">
        <f t="shared" ref="CC2818:CC2881" si="313">O2818+P2818+Q2818+R2818+S2818</f>
        <v>0</v>
      </c>
      <c r="CD2818">
        <f t="shared" ref="CD2818:CD2881" si="314">T2818+U2818</f>
        <v>0</v>
      </c>
      <c r="CG2818">
        <f ca="1">IFERROR(INDIRECT("IVA!X"&amp;MATCH(MID(COMPRAS!C2718,1,2)&amp;MID(COMPRAS!F2718,1,2)&amp;MID(COMPRAS!D2718,1,2),IVA!W:W,0)),"SIN COD.")</f>
        <v>0</v>
      </c>
      <c r="CH2818">
        <f ca="1">IFERROR(INDIRECT("IVA!Y"&amp;MATCH(MID(COMPRAS!C2718,1,2)&amp;MID(COMPRAS!F2718,1,2)&amp;MID(COMPRAS!D2718,1,2),IVA!W:W,0)),"SIN COD.")</f>
        <v>0</v>
      </c>
    </row>
    <row r="2819" spans="1:86" x14ac:dyDescent="0.25">
      <c r="A2819"/>
      <c r="B2819"/>
      <c r="D2819"/>
      <c r="AL2819">
        <f t="shared" si="308"/>
        <v>0</v>
      </c>
      <c r="AQ2819">
        <f t="shared" si="309"/>
        <v>0</v>
      </c>
      <c r="AR2819" t="str">
        <f>IFERROR(IF(OR(AP2819=338,AP2819=340,AP2819=341,AP2819=342,AP2819="342A",AP2819="342B"),PorcenRet(AP2819,AT2819,AU2819),INDEX(PORCENTAJEBUSCAR,MATCH(AP2819,CódigoRET,0),4)*1),"")</f>
        <v/>
      </c>
      <c r="AS2819">
        <f t="shared" si="310"/>
        <v>0</v>
      </c>
      <c r="BF2819" t="str">
        <f>IFERROR(IF(OR(BD2819=338,BD2819=340,BD2819=341,BD2819=342,BD2819="342A",BD2819="342B"),PorcenRet(BD2819,BH2819,BI2819),INDEX(PORCENTAJEBUSCAR,MATCH(BD2819,CódigoRET,0),4)*1),"")</f>
        <v/>
      </c>
      <c r="BG2819">
        <f t="shared" si="311"/>
        <v>0</v>
      </c>
      <c r="BO2819">
        <f t="shared" si="312"/>
        <v>0</v>
      </c>
      <c r="CC2819">
        <f t="shared" si="313"/>
        <v>0</v>
      </c>
      <c r="CD2819">
        <f t="shared" si="314"/>
        <v>0</v>
      </c>
      <c r="CG2819">
        <f ca="1">IFERROR(INDIRECT("IVA!X"&amp;MATCH(MID(COMPRAS!C2719,1,2)&amp;MID(COMPRAS!F2719,1,2)&amp;MID(COMPRAS!D2719,1,2),IVA!W:W,0)),"SIN COD.")</f>
        <v>0</v>
      </c>
      <c r="CH2819">
        <f ca="1">IFERROR(INDIRECT("IVA!Y"&amp;MATCH(MID(COMPRAS!C2719,1,2)&amp;MID(COMPRAS!F2719,1,2)&amp;MID(COMPRAS!D2719,1,2),IVA!W:W,0)),"SIN COD.")</f>
        <v>0</v>
      </c>
    </row>
    <row r="2820" spans="1:86" x14ac:dyDescent="0.25">
      <c r="A2820"/>
      <c r="B2820"/>
      <c r="D2820"/>
      <c r="AL2820">
        <f t="shared" si="308"/>
        <v>0</v>
      </c>
      <c r="AQ2820">
        <f t="shared" si="309"/>
        <v>0</v>
      </c>
      <c r="AR2820" t="str">
        <f>IFERROR(IF(OR(AP2820=338,AP2820=340,AP2820=341,AP2820=342,AP2820="342A",AP2820="342B"),PorcenRet(AP2820,AT2820,AU2820),INDEX(PORCENTAJEBUSCAR,MATCH(AP2820,CódigoRET,0),4)*1),"")</f>
        <v/>
      </c>
      <c r="AS2820">
        <f t="shared" si="310"/>
        <v>0</v>
      </c>
      <c r="BF2820" t="str">
        <f>IFERROR(IF(OR(BD2820=338,BD2820=340,BD2820=341,BD2820=342,BD2820="342A",BD2820="342B"),PorcenRet(BD2820,BH2820,BI2820),INDEX(PORCENTAJEBUSCAR,MATCH(BD2820,CódigoRET,0),4)*1),"")</f>
        <v/>
      </c>
      <c r="BG2820">
        <f t="shared" si="311"/>
        <v>0</v>
      </c>
      <c r="BO2820">
        <f t="shared" si="312"/>
        <v>0</v>
      </c>
      <c r="CC2820">
        <f t="shared" si="313"/>
        <v>0</v>
      </c>
      <c r="CD2820">
        <f t="shared" si="314"/>
        <v>0</v>
      </c>
      <c r="CG2820">
        <f ca="1">IFERROR(INDIRECT("IVA!X"&amp;MATCH(MID(COMPRAS!C2720,1,2)&amp;MID(COMPRAS!F2720,1,2)&amp;MID(COMPRAS!D2720,1,2),IVA!W:W,0)),"SIN COD.")</f>
        <v>0</v>
      </c>
      <c r="CH2820">
        <f ca="1">IFERROR(INDIRECT("IVA!Y"&amp;MATCH(MID(COMPRAS!C2720,1,2)&amp;MID(COMPRAS!F2720,1,2)&amp;MID(COMPRAS!D2720,1,2),IVA!W:W,0)),"SIN COD.")</f>
        <v>0</v>
      </c>
    </row>
    <row r="2821" spans="1:86" x14ac:dyDescent="0.25">
      <c r="A2821"/>
      <c r="B2821"/>
      <c r="D2821"/>
      <c r="AL2821">
        <f t="shared" si="308"/>
        <v>0</v>
      </c>
      <c r="AQ2821">
        <f t="shared" si="309"/>
        <v>0</v>
      </c>
      <c r="AR2821" t="str">
        <f>IFERROR(IF(OR(AP2821=338,AP2821=340,AP2821=341,AP2821=342,AP2821="342A",AP2821="342B"),PorcenRet(AP2821,AT2821,AU2821),INDEX(PORCENTAJEBUSCAR,MATCH(AP2821,CódigoRET,0),4)*1),"")</f>
        <v/>
      </c>
      <c r="AS2821">
        <f t="shared" si="310"/>
        <v>0</v>
      </c>
      <c r="BF2821" t="str">
        <f>IFERROR(IF(OR(BD2821=338,BD2821=340,BD2821=341,BD2821=342,BD2821="342A",BD2821="342B"),PorcenRet(BD2821,BH2821,BI2821),INDEX(PORCENTAJEBUSCAR,MATCH(BD2821,CódigoRET,0),4)*1),"")</f>
        <v/>
      </c>
      <c r="BG2821">
        <f t="shared" si="311"/>
        <v>0</v>
      </c>
      <c r="BO2821">
        <f t="shared" si="312"/>
        <v>0</v>
      </c>
      <c r="CC2821">
        <f t="shared" si="313"/>
        <v>0</v>
      </c>
      <c r="CD2821">
        <f t="shared" si="314"/>
        <v>0</v>
      </c>
      <c r="CG2821">
        <f ca="1">IFERROR(INDIRECT("IVA!X"&amp;MATCH(MID(COMPRAS!C2721,1,2)&amp;MID(COMPRAS!F2721,1,2)&amp;MID(COMPRAS!D2721,1,2),IVA!W:W,0)),"SIN COD.")</f>
        <v>0</v>
      </c>
      <c r="CH2821">
        <f ca="1">IFERROR(INDIRECT("IVA!Y"&amp;MATCH(MID(COMPRAS!C2721,1,2)&amp;MID(COMPRAS!F2721,1,2)&amp;MID(COMPRAS!D2721,1,2),IVA!W:W,0)),"SIN COD.")</f>
        <v>0</v>
      </c>
    </row>
    <row r="2822" spans="1:86" x14ac:dyDescent="0.25">
      <c r="A2822"/>
      <c r="B2822"/>
      <c r="D2822"/>
      <c r="AL2822">
        <f t="shared" si="308"/>
        <v>0</v>
      </c>
      <c r="AQ2822">
        <f t="shared" si="309"/>
        <v>0</v>
      </c>
      <c r="AR2822" t="str">
        <f>IFERROR(IF(OR(AP2822=338,AP2822=340,AP2822=341,AP2822=342,AP2822="342A",AP2822="342B"),PorcenRet(AP2822,AT2822,AU2822),INDEX(PORCENTAJEBUSCAR,MATCH(AP2822,CódigoRET,0),4)*1),"")</f>
        <v/>
      </c>
      <c r="AS2822">
        <f t="shared" si="310"/>
        <v>0</v>
      </c>
      <c r="BF2822" t="str">
        <f>IFERROR(IF(OR(BD2822=338,BD2822=340,BD2822=341,BD2822=342,BD2822="342A",BD2822="342B"),PorcenRet(BD2822,BH2822,BI2822),INDEX(PORCENTAJEBUSCAR,MATCH(BD2822,CódigoRET,0),4)*1),"")</f>
        <v/>
      </c>
      <c r="BG2822">
        <f t="shared" si="311"/>
        <v>0</v>
      </c>
      <c r="BO2822">
        <f t="shared" si="312"/>
        <v>0</v>
      </c>
      <c r="CC2822">
        <f t="shared" si="313"/>
        <v>0</v>
      </c>
      <c r="CD2822">
        <f t="shared" si="314"/>
        <v>0</v>
      </c>
      <c r="CG2822">
        <f ca="1">IFERROR(INDIRECT("IVA!X"&amp;MATCH(MID(COMPRAS!C2722,1,2)&amp;MID(COMPRAS!F2722,1,2)&amp;MID(COMPRAS!D2722,1,2),IVA!W:W,0)),"SIN COD.")</f>
        <v>0</v>
      </c>
      <c r="CH2822">
        <f ca="1">IFERROR(INDIRECT("IVA!Y"&amp;MATCH(MID(COMPRAS!C2722,1,2)&amp;MID(COMPRAS!F2722,1,2)&amp;MID(COMPRAS!D2722,1,2),IVA!W:W,0)),"SIN COD.")</f>
        <v>0</v>
      </c>
    </row>
    <row r="2823" spans="1:86" x14ac:dyDescent="0.25">
      <c r="A2823"/>
      <c r="B2823"/>
      <c r="D2823"/>
      <c r="AL2823">
        <f t="shared" si="308"/>
        <v>0</v>
      </c>
      <c r="AQ2823">
        <f t="shared" si="309"/>
        <v>0</v>
      </c>
      <c r="AR2823" t="str">
        <f>IFERROR(IF(OR(AP2823=338,AP2823=340,AP2823=341,AP2823=342,AP2823="342A",AP2823="342B"),PorcenRet(AP2823,AT2823,AU2823),INDEX(PORCENTAJEBUSCAR,MATCH(AP2823,CódigoRET,0),4)*1),"")</f>
        <v/>
      </c>
      <c r="AS2823">
        <f t="shared" si="310"/>
        <v>0</v>
      </c>
      <c r="BF2823" t="str">
        <f>IFERROR(IF(OR(BD2823=338,BD2823=340,BD2823=341,BD2823=342,BD2823="342A",BD2823="342B"),PorcenRet(BD2823,BH2823,BI2823),INDEX(PORCENTAJEBUSCAR,MATCH(BD2823,CódigoRET,0),4)*1),"")</f>
        <v/>
      </c>
      <c r="BG2823">
        <f t="shared" si="311"/>
        <v>0</v>
      </c>
      <c r="BO2823">
        <f t="shared" si="312"/>
        <v>0</v>
      </c>
      <c r="CC2823">
        <f t="shared" si="313"/>
        <v>0</v>
      </c>
      <c r="CD2823">
        <f t="shared" si="314"/>
        <v>0</v>
      </c>
      <c r="CG2823">
        <f ca="1">IFERROR(INDIRECT("IVA!X"&amp;MATCH(MID(COMPRAS!C2723,1,2)&amp;MID(COMPRAS!F2723,1,2)&amp;MID(COMPRAS!D2723,1,2),IVA!W:W,0)),"SIN COD.")</f>
        <v>0</v>
      </c>
      <c r="CH2823">
        <f ca="1">IFERROR(INDIRECT("IVA!Y"&amp;MATCH(MID(COMPRAS!C2723,1,2)&amp;MID(COMPRAS!F2723,1,2)&amp;MID(COMPRAS!D2723,1,2),IVA!W:W,0)),"SIN COD.")</f>
        <v>0</v>
      </c>
    </row>
    <row r="2824" spans="1:86" x14ac:dyDescent="0.25">
      <c r="A2824"/>
      <c r="B2824"/>
      <c r="D2824"/>
      <c r="AL2824">
        <f t="shared" si="308"/>
        <v>0</v>
      </c>
      <c r="AQ2824">
        <f t="shared" si="309"/>
        <v>0</v>
      </c>
      <c r="AR2824" t="str">
        <f>IFERROR(IF(OR(AP2824=338,AP2824=340,AP2824=341,AP2824=342,AP2824="342A",AP2824="342B"),PorcenRet(AP2824,AT2824,AU2824),INDEX(PORCENTAJEBUSCAR,MATCH(AP2824,CódigoRET,0),4)*1),"")</f>
        <v/>
      </c>
      <c r="AS2824">
        <f t="shared" si="310"/>
        <v>0</v>
      </c>
      <c r="BF2824" t="str">
        <f>IFERROR(IF(OR(BD2824=338,BD2824=340,BD2824=341,BD2824=342,BD2824="342A",BD2824="342B"),PorcenRet(BD2824,BH2824,BI2824),INDEX(PORCENTAJEBUSCAR,MATCH(BD2824,CódigoRET,0),4)*1),"")</f>
        <v/>
      </c>
      <c r="BG2824">
        <f t="shared" si="311"/>
        <v>0</v>
      </c>
      <c r="BO2824">
        <f t="shared" si="312"/>
        <v>0</v>
      </c>
      <c r="CC2824">
        <f t="shared" si="313"/>
        <v>0</v>
      </c>
      <c r="CD2824">
        <f t="shared" si="314"/>
        <v>0</v>
      </c>
      <c r="CG2824">
        <f ca="1">IFERROR(INDIRECT("IVA!X"&amp;MATCH(MID(COMPRAS!C2724,1,2)&amp;MID(COMPRAS!F2724,1,2)&amp;MID(COMPRAS!D2724,1,2),IVA!W:W,0)),"SIN COD.")</f>
        <v>0</v>
      </c>
      <c r="CH2824">
        <f ca="1">IFERROR(INDIRECT("IVA!Y"&amp;MATCH(MID(COMPRAS!C2724,1,2)&amp;MID(COMPRAS!F2724,1,2)&amp;MID(COMPRAS!D2724,1,2),IVA!W:W,0)),"SIN COD.")</f>
        <v>0</v>
      </c>
    </row>
    <row r="2825" spans="1:86" x14ac:dyDescent="0.25">
      <c r="A2825"/>
      <c r="B2825"/>
      <c r="D2825"/>
      <c r="AL2825">
        <f t="shared" si="308"/>
        <v>0</v>
      </c>
      <c r="AQ2825">
        <f t="shared" si="309"/>
        <v>0</v>
      </c>
      <c r="AR2825" t="str">
        <f>IFERROR(IF(OR(AP2825=338,AP2825=340,AP2825=341,AP2825=342,AP2825="342A",AP2825="342B"),PorcenRet(AP2825,AT2825,AU2825),INDEX(PORCENTAJEBUSCAR,MATCH(AP2825,CódigoRET,0),4)*1),"")</f>
        <v/>
      </c>
      <c r="AS2825">
        <f t="shared" si="310"/>
        <v>0</v>
      </c>
      <c r="BF2825" t="str">
        <f>IFERROR(IF(OR(BD2825=338,BD2825=340,BD2825=341,BD2825=342,BD2825="342A",BD2825="342B"),PorcenRet(BD2825,BH2825,BI2825),INDEX(PORCENTAJEBUSCAR,MATCH(BD2825,CódigoRET,0),4)*1),"")</f>
        <v/>
      </c>
      <c r="BG2825">
        <f t="shared" si="311"/>
        <v>0</v>
      </c>
      <c r="BO2825">
        <f t="shared" si="312"/>
        <v>0</v>
      </c>
      <c r="CC2825">
        <f t="shared" si="313"/>
        <v>0</v>
      </c>
      <c r="CD2825">
        <f t="shared" si="314"/>
        <v>0</v>
      </c>
      <c r="CG2825">
        <f ca="1">IFERROR(INDIRECT("IVA!X"&amp;MATCH(MID(COMPRAS!C2725,1,2)&amp;MID(COMPRAS!F2725,1,2)&amp;MID(COMPRAS!D2725,1,2),IVA!W:W,0)),"SIN COD.")</f>
        <v>0</v>
      </c>
      <c r="CH2825">
        <f ca="1">IFERROR(INDIRECT("IVA!Y"&amp;MATCH(MID(COMPRAS!C2725,1,2)&amp;MID(COMPRAS!F2725,1,2)&amp;MID(COMPRAS!D2725,1,2),IVA!W:W,0)),"SIN COD.")</f>
        <v>0</v>
      </c>
    </row>
    <row r="2826" spans="1:86" x14ac:dyDescent="0.25">
      <c r="A2826"/>
      <c r="B2826"/>
      <c r="D2826"/>
      <c r="AL2826">
        <f t="shared" si="308"/>
        <v>0</v>
      </c>
      <c r="AQ2826">
        <f t="shared" si="309"/>
        <v>0</v>
      </c>
      <c r="AR2826" t="str">
        <f>IFERROR(IF(OR(AP2826=338,AP2826=340,AP2826=341,AP2826=342,AP2826="342A",AP2826="342B"),PorcenRet(AP2826,AT2826,AU2826),INDEX(PORCENTAJEBUSCAR,MATCH(AP2826,CódigoRET,0),4)*1),"")</f>
        <v/>
      </c>
      <c r="AS2826">
        <f t="shared" si="310"/>
        <v>0</v>
      </c>
      <c r="BF2826" t="str">
        <f>IFERROR(IF(OR(BD2826=338,BD2826=340,BD2826=341,BD2826=342,BD2826="342A",BD2826="342B"),PorcenRet(BD2826,BH2826,BI2826),INDEX(PORCENTAJEBUSCAR,MATCH(BD2826,CódigoRET,0),4)*1),"")</f>
        <v/>
      </c>
      <c r="BG2826">
        <f t="shared" si="311"/>
        <v>0</v>
      </c>
      <c r="BO2826">
        <f t="shared" si="312"/>
        <v>0</v>
      </c>
      <c r="CC2826">
        <f t="shared" si="313"/>
        <v>0</v>
      </c>
      <c r="CD2826">
        <f t="shared" si="314"/>
        <v>0</v>
      </c>
      <c r="CG2826">
        <f ca="1">IFERROR(INDIRECT("IVA!X"&amp;MATCH(MID(COMPRAS!C2726,1,2)&amp;MID(COMPRAS!F2726,1,2)&amp;MID(COMPRAS!D2726,1,2),IVA!W:W,0)),"SIN COD.")</f>
        <v>0</v>
      </c>
      <c r="CH2826">
        <f ca="1">IFERROR(INDIRECT("IVA!Y"&amp;MATCH(MID(COMPRAS!C2726,1,2)&amp;MID(COMPRAS!F2726,1,2)&amp;MID(COMPRAS!D2726,1,2),IVA!W:W,0)),"SIN COD.")</f>
        <v>0</v>
      </c>
    </row>
    <row r="2827" spans="1:86" x14ac:dyDescent="0.25">
      <c r="A2827"/>
      <c r="B2827"/>
      <c r="D2827"/>
      <c r="AL2827">
        <f t="shared" si="308"/>
        <v>0</v>
      </c>
      <c r="AQ2827">
        <f t="shared" si="309"/>
        <v>0</v>
      </c>
      <c r="AR2827" t="str">
        <f>IFERROR(IF(OR(AP2827=338,AP2827=340,AP2827=341,AP2827=342,AP2827="342A",AP2827="342B"),PorcenRet(AP2827,AT2827,AU2827),INDEX(PORCENTAJEBUSCAR,MATCH(AP2827,CódigoRET,0),4)*1),"")</f>
        <v/>
      </c>
      <c r="AS2827">
        <f t="shared" si="310"/>
        <v>0</v>
      </c>
      <c r="BF2827" t="str">
        <f>IFERROR(IF(OR(BD2827=338,BD2827=340,BD2827=341,BD2827=342,BD2827="342A",BD2827="342B"),PorcenRet(BD2827,BH2827,BI2827),INDEX(PORCENTAJEBUSCAR,MATCH(BD2827,CódigoRET,0),4)*1),"")</f>
        <v/>
      </c>
      <c r="BG2827">
        <f t="shared" si="311"/>
        <v>0</v>
      </c>
      <c r="BO2827">
        <f t="shared" si="312"/>
        <v>0</v>
      </c>
      <c r="CC2827">
        <f t="shared" si="313"/>
        <v>0</v>
      </c>
      <c r="CD2827">
        <f t="shared" si="314"/>
        <v>0</v>
      </c>
      <c r="CG2827">
        <f ca="1">IFERROR(INDIRECT("IVA!X"&amp;MATCH(MID(COMPRAS!C2727,1,2)&amp;MID(COMPRAS!F2727,1,2)&amp;MID(COMPRAS!D2727,1,2),IVA!W:W,0)),"SIN COD.")</f>
        <v>0</v>
      </c>
      <c r="CH2827">
        <f ca="1">IFERROR(INDIRECT("IVA!Y"&amp;MATCH(MID(COMPRAS!C2727,1,2)&amp;MID(COMPRAS!F2727,1,2)&amp;MID(COMPRAS!D2727,1,2),IVA!W:W,0)),"SIN COD.")</f>
        <v>0</v>
      </c>
    </row>
    <row r="2828" spans="1:86" x14ac:dyDescent="0.25">
      <c r="A2828"/>
      <c r="B2828"/>
      <c r="D2828"/>
      <c r="AL2828">
        <f t="shared" si="308"/>
        <v>0</v>
      </c>
      <c r="AQ2828">
        <f t="shared" si="309"/>
        <v>0</v>
      </c>
      <c r="AR2828" t="str">
        <f>IFERROR(IF(OR(AP2828=338,AP2828=340,AP2828=341,AP2828=342,AP2828="342A",AP2828="342B"),PorcenRet(AP2828,AT2828,AU2828),INDEX(PORCENTAJEBUSCAR,MATCH(AP2828,CódigoRET,0),4)*1),"")</f>
        <v/>
      </c>
      <c r="AS2828">
        <f t="shared" si="310"/>
        <v>0</v>
      </c>
      <c r="BF2828" t="str">
        <f>IFERROR(IF(OR(BD2828=338,BD2828=340,BD2828=341,BD2828=342,BD2828="342A",BD2828="342B"),PorcenRet(BD2828,BH2828,BI2828),INDEX(PORCENTAJEBUSCAR,MATCH(BD2828,CódigoRET,0),4)*1),"")</f>
        <v/>
      </c>
      <c r="BG2828">
        <f t="shared" si="311"/>
        <v>0</v>
      </c>
      <c r="BO2828">
        <f t="shared" si="312"/>
        <v>0</v>
      </c>
      <c r="CC2828">
        <f t="shared" si="313"/>
        <v>0</v>
      </c>
      <c r="CD2828">
        <f t="shared" si="314"/>
        <v>0</v>
      </c>
      <c r="CG2828">
        <f ca="1">IFERROR(INDIRECT("IVA!X"&amp;MATCH(MID(COMPRAS!C2728,1,2)&amp;MID(COMPRAS!F2728,1,2)&amp;MID(COMPRAS!D2728,1,2),IVA!W:W,0)),"SIN COD.")</f>
        <v>0</v>
      </c>
      <c r="CH2828">
        <f ca="1">IFERROR(INDIRECT("IVA!Y"&amp;MATCH(MID(COMPRAS!C2728,1,2)&amp;MID(COMPRAS!F2728,1,2)&amp;MID(COMPRAS!D2728,1,2),IVA!W:W,0)),"SIN COD.")</f>
        <v>0</v>
      </c>
    </row>
    <row r="2829" spans="1:86" x14ac:dyDescent="0.25">
      <c r="A2829"/>
      <c r="B2829"/>
      <c r="D2829"/>
      <c r="AL2829">
        <f t="shared" si="308"/>
        <v>0</v>
      </c>
      <c r="AQ2829">
        <f t="shared" si="309"/>
        <v>0</v>
      </c>
      <c r="AR2829" t="str">
        <f>IFERROR(IF(OR(AP2829=338,AP2829=340,AP2829=341,AP2829=342,AP2829="342A",AP2829="342B"),PorcenRet(AP2829,AT2829,AU2829),INDEX(PORCENTAJEBUSCAR,MATCH(AP2829,CódigoRET,0),4)*1),"")</f>
        <v/>
      </c>
      <c r="AS2829">
        <f t="shared" si="310"/>
        <v>0</v>
      </c>
      <c r="BF2829" t="str">
        <f>IFERROR(IF(OR(BD2829=338,BD2829=340,BD2829=341,BD2829=342,BD2829="342A",BD2829="342B"),PorcenRet(BD2829,BH2829,BI2829),INDEX(PORCENTAJEBUSCAR,MATCH(BD2829,CódigoRET,0),4)*1),"")</f>
        <v/>
      </c>
      <c r="BG2829">
        <f t="shared" si="311"/>
        <v>0</v>
      </c>
      <c r="BO2829">
        <f t="shared" si="312"/>
        <v>0</v>
      </c>
      <c r="CC2829">
        <f t="shared" si="313"/>
        <v>0</v>
      </c>
      <c r="CD2829">
        <f t="shared" si="314"/>
        <v>0</v>
      </c>
      <c r="CG2829">
        <f ca="1">IFERROR(INDIRECT("IVA!X"&amp;MATCH(MID(COMPRAS!C2729,1,2)&amp;MID(COMPRAS!F2729,1,2)&amp;MID(COMPRAS!D2729,1,2),IVA!W:W,0)),"SIN COD.")</f>
        <v>0</v>
      </c>
      <c r="CH2829">
        <f ca="1">IFERROR(INDIRECT("IVA!Y"&amp;MATCH(MID(COMPRAS!C2729,1,2)&amp;MID(COMPRAS!F2729,1,2)&amp;MID(COMPRAS!D2729,1,2),IVA!W:W,0)),"SIN COD.")</f>
        <v>0</v>
      </c>
    </row>
    <row r="2830" spans="1:86" x14ac:dyDescent="0.25">
      <c r="A2830"/>
      <c r="B2830"/>
      <c r="D2830"/>
      <c r="AL2830">
        <f t="shared" si="308"/>
        <v>0</v>
      </c>
      <c r="AQ2830">
        <f t="shared" si="309"/>
        <v>0</v>
      </c>
      <c r="AR2830" t="str">
        <f>IFERROR(IF(OR(AP2830=338,AP2830=340,AP2830=341,AP2830=342,AP2830="342A",AP2830="342B"),PorcenRet(AP2830,AT2830,AU2830),INDEX(PORCENTAJEBUSCAR,MATCH(AP2830,CódigoRET,0),4)*1),"")</f>
        <v/>
      </c>
      <c r="AS2830">
        <f t="shared" si="310"/>
        <v>0</v>
      </c>
      <c r="BF2830" t="str">
        <f>IFERROR(IF(OR(BD2830=338,BD2830=340,BD2830=341,BD2830=342,BD2830="342A",BD2830="342B"),PorcenRet(BD2830,BH2830,BI2830),INDEX(PORCENTAJEBUSCAR,MATCH(BD2830,CódigoRET,0),4)*1),"")</f>
        <v/>
      </c>
      <c r="BG2830">
        <f t="shared" si="311"/>
        <v>0</v>
      </c>
      <c r="BO2830">
        <f t="shared" si="312"/>
        <v>0</v>
      </c>
      <c r="CC2830">
        <f t="shared" si="313"/>
        <v>0</v>
      </c>
      <c r="CD2830">
        <f t="shared" si="314"/>
        <v>0</v>
      </c>
      <c r="CG2830">
        <f ca="1">IFERROR(INDIRECT("IVA!X"&amp;MATCH(MID(COMPRAS!C2730,1,2)&amp;MID(COMPRAS!F2730,1,2)&amp;MID(COMPRAS!D2730,1,2),IVA!W:W,0)),"SIN COD.")</f>
        <v>0</v>
      </c>
      <c r="CH2830">
        <f ca="1">IFERROR(INDIRECT("IVA!Y"&amp;MATCH(MID(COMPRAS!C2730,1,2)&amp;MID(COMPRAS!F2730,1,2)&amp;MID(COMPRAS!D2730,1,2),IVA!W:W,0)),"SIN COD.")</f>
        <v>0</v>
      </c>
    </row>
    <row r="2831" spans="1:86" x14ac:dyDescent="0.25">
      <c r="A2831"/>
      <c r="B2831"/>
      <c r="D2831"/>
      <c r="AL2831">
        <f t="shared" si="308"/>
        <v>0</v>
      </c>
      <c r="AQ2831">
        <f t="shared" si="309"/>
        <v>0</v>
      </c>
      <c r="AR2831" t="str">
        <f>IFERROR(IF(OR(AP2831=338,AP2831=340,AP2831=341,AP2831=342,AP2831="342A",AP2831="342B"),PorcenRet(AP2831,AT2831,AU2831),INDEX(PORCENTAJEBUSCAR,MATCH(AP2831,CódigoRET,0),4)*1),"")</f>
        <v/>
      </c>
      <c r="AS2831">
        <f t="shared" si="310"/>
        <v>0</v>
      </c>
      <c r="BF2831" t="str">
        <f>IFERROR(IF(OR(BD2831=338,BD2831=340,BD2831=341,BD2831=342,BD2831="342A",BD2831="342B"),PorcenRet(BD2831,BH2831,BI2831),INDEX(PORCENTAJEBUSCAR,MATCH(BD2831,CódigoRET,0),4)*1),"")</f>
        <v/>
      </c>
      <c r="BG2831">
        <f t="shared" si="311"/>
        <v>0</v>
      </c>
      <c r="BO2831">
        <f t="shared" si="312"/>
        <v>0</v>
      </c>
      <c r="CC2831">
        <f t="shared" si="313"/>
        <v>0</v>
      </c>
      <c r="CD2831">
        <f t="shared" si="314"/>
        <v>0</v>
      </c>
      <c r="CG2831">
        <f ca="1">IFERROR(INDIRECT("IVA!X"&amp;MATCH(MID(COMPRAS!C2731,1,2)&amp;MID(COMPRAS!F2731,1,2)&amp;MID(COMPRAS!D2731,1,2),IVA!W:W,0)),"SIN COD.")</f>
        <v>0</v>
      </c>
      <c r="CH2831">
        <f ca="1">IFERROR(INDIRECT("IVA!Y"&amp;MATCH(MID(COMPRAS!C2731,1,2)&amp;MID(COMPRAS!F2731,1,2)&amp;MID(COMPRAS!D2731,1,2),IVA!W:W,0)),"SIN COD.")</f>
        <v>0</v>
      </c>
    </row>
    <row r="2832" spans="1:86" x14ac:dyDescent="0.25">
      <c r="A2832"/>
      <c r="B2832"/>
      <c r="D2832"/>
      <c r="AL2832">
        <f t="shared" si="308"/>
        <v>0</v>
      </c>
      <c r="AQ2832">
        <f t="shared" si="309"/>
        <v>0</v>
      </c>
      <c r="AR2832" t="str">
        <f>IFERROR(IF(OR(AP2832=338,AP2832=340,AP2832=341,AP2832=342,AP2832="342A",AP2832="342B"),PorcenRet(AP2832,AT2832,AU2832),INDEX(PORCENTAJEBUSCAR,MATCH(AP2832,CódigoRET,0),4)*1),"")</f>
        <v/>
      </c>
      <c r="AS2832">
        <f t="shared" si="310"/>
        <v>0</v>
      </c>
      <c r="BF2832" t="str">
        <f>IFERROR(IF(OR(BD2832=338,BD2832=340,BD2832=341,BD2832=342,BD2832="342A",BD2832="342B"),PorcenRet(BD2832,BH2832,BI2832),INDEX(PORCENTAJEBUSCAR,MATCH(BD2832,CódigoRET,0),4)*1),"")</f>
        <v/>
      </c>
      <c r="BG2832">
        <f t="shared" si="311"/>
        <v>0</v>
      </c>
      <c r="BO2832">
        <f t="shared" si="312"/>
        <v>0</v>
      </c>
      <c r="CC2832">
        <f t="shared" si="313"/>
        <v>0</v>
      </c>
      <c r="CD2832">
        <f t="shared" si="314"/>
        <v>0</v>
      </c>
      <c r="CG2832">
        <f ca="1">IFERROR(INDIRECT("IVA!X"&amp;MATCH(MID(COMPRAS!C2732,1,2)&amp;MID(COMPRAS!F2732,1,2)&amp;MID(COMPRAS!D2732,1,2),IVA!W:W,0)),"SIN COD.")</f>
        <v>0</v>
      </c>
      <c r="CH2832">
        <f ca="1">IFERROR(INDIRECT("IVA!Y"&amp;MATCH(MID(COMPRAS!C2732,1,2)&amp;MID(COMPRAS!F2732,1,2)&amp;MID(COMPRAS!D2732,1,2),IVA!W:W,0)),"SIN COD.")</f>
        <v>0</v>
      </c>
    </row>
    <row r="2833" spans="1:86" x14ac:dyDescent="0.25">
      <c r="A2833"/>
      <c r="B2833"/>
      <c r="D2833"/>
      <c r="AL2833">
        <f t="shared" si="308"/>
        <v>0</v>
      </c>
      <c r="AQ2833">
        <f t="shared" si="309"/>
        <v>0</v>
      </c>
      <c r="AR2833" t="str">
        <f>IFERROR(IF(OR(AP2833=338,AP2833=340,AP2833=341,AP2833=342,AP2833="342A",AP2833="342B"),PorcenRet(AP2833,AT2833,AU2833),INDEX(PORCENTAJEBUSCAR,MATCH(AP2833,CódigoRET,0),4)*1),"")</f>
        <v/>
      </c>
      <c r="AS2833">
        <f t="shared" si="310"/>
        <v>0</v>
      </c>
      <c r="BF2833" t="str">
        <f>IFERROR(IF(OR(BD2833=338,BD2833=340,BD2833=341,BD2833=342,BD2833="342A",BD2833="342B"),PorcenRet(BD2833,BH2833,BI2833),INDEX(PORCENTAJEBUSCAR,MATCH(BD2833,CódigoRET,0),4)*1),"")</f>
        <v/>
      </c>
      <c r="BG2833">
        <f t="shared" si="311"/>
        <v>0</v>
      </c>
      <c r="BO2833">
        <f t="shared" si="312"/>
        <v>0</v>
      </c>
      <c r="CC2833">
        <f t="shared" si="313"/>
        <v>0</v>
      </c>
      <c r="CD2833">
        <f t="shared" si="314"/>
        <v>0</v>
      </c>
      <c r="CG2833">
        <f ca="1">IFERROR(INDIRECT("IVA!X"&amp;MATCH(MID(COMPRAS!C2733,1,2)&amp;MID(COMPRAS!F2733,1,2)&amp;MID(COMPRAS!D2733,1,2),IVA!W:W,0)),"SIN COD.")</f>
        <v>0</v>
      </c>
      <c r="CH2833">
        <f ca="1">IFERROR(INDIRECT("IVA!Y"&amp;MATCH(MID(COMPRAS!C2733,1,2)&amp;MID(COMPRAS!F2733,1,2)&amp;MID(COMPRAS!D2733,1,2),IVA!W:W,0)),"SIN COD.")</f>
        <v>0</v>
      </c>
    </row>
    <row r="2834" spans="1:86" x14ac:dyDescent="0.25">
      <c r="A2834"/>
      <c r="B2834"/>
      <c r="D2834"/>
      <c r="AL2834">
        <f t="shared" si="308"/>
        <v>0</v>
      </c>
      <c r="AQ2834">
        <f t="shared" si="309"/>
        <v>0</v>
      </c>
      <c r="AR2834" t="str">
        <f>IFERROR(IF(OR(AP2834=338,AP2834=340,AP2834=341,AP2834=342,AP2834="342A",AP2834="342B"),PorcenRet(AP2834,AT2834,AU2834),INDEX(PORCENTAJEBUSCAR,MATCH(AP2834,CódigoRET,0),4)*1),"")</f>
        <v/>
      </c>
      <c r="AS2834">
        <f t="shared" si="310"/>
        <v>0</v>
      </c>
      <c r="BF2834" t="str">
        <f>IFERROR(IF(OR(BD2834=338,BD2834=340,BD2834=341,BD2834=342,BD2834="342A",BD2834="342B"),PorcenRet(BD2834,BH2834,BI2834),INDEX(PORCENTAJEBUSCAR,MATCH(BD2834,CódigoRET,0),4)*1),"")</f>
        <v/>
      </c>
      <c r="BG2834">
        <f t="shared" si="311"/>
        <v>0</v>
      </c>
      <c r="BO2834">
        <f t="shared" si="312"/>
        <v>0</v>
      </c>
      <c r="CC2834">
        <f t="shared" si="313"/>
        <v>0</v>
      </c>
      <c r="CD2834">
        <f t="shared" si="314"/>
        <v>0</v>
      </c>
      <c r="CG2834">
        <f ca="1">IFERROR(INDIRECT("IVA!X"&amp;MATCH(MID(COMPRAS!C2734,1,2)&amp;MID(COMPRAS!F2734,1,2)&amp;MID(COMPRAS!D2734,1,2),IVA!W:W,0)),"SIN COD.")</f>
        <v>0</v>
      </c>
      <c r="CH2834">
        <f ca="1">IFERROR(INDIRECT("IVA!Y"&amp;MATCH(MID(COMPRAS!C2734,1,2)&amp;MID(COMPRAS!F2734,1,2)&amp;MID(COMPRAS!D2734,1,2),IVA!W:W,0)),"SIN COD.")</f>
        <v>0</v>
      </c>
    </row>
    <row r="2835" spans="1:86" x14ac:dyDescent="0.25">
      <c r="A2835"/>
      <c r="B2835"/>
      <c r="D2835"/>
      <c r="AL2835">
        <f t="shared" si="308"/>
        <v>0</v>
      </c>
      <c r="AQ2835">
        <f t="shared" si="309"/>
        <v>0</v>
      </c>
      <c r="AR2835" t="str">
        <f>IFERROR(IF(OR(AP2835=338,AP2835=340,AP2835=341,AP2835=342,AP2835="342A",AP2835="342B"),PorcenRet(AP2835,AT2835,AU2835),INDEX(PORCENTAJEBUSCAR,MATCH(AP2835,CódigoRET,0),4)*1),"")</f>
        <v/>
      </c>
      <c r="AS2835">
        <f t="shared" si="310"/>
        <v>0</v>
      </c>
      <c r="BF2835" t="str">
        <f>IFERROR(IF(OR(BD2835=338,BD2835=340,BD2835=341,BD2835=342,BD2835="342A",BD2835="342B"),PorcenRet(BD2835,BH2835,BI2835),INDEX(PORCENTAJEBUSCAR,MATCH(BD2835,CódigoRET,0),4)*1),"")</f>
        <v/>
      </c>
      <c r="BG2835">
        <f t="shared" si="311"/>
        <v>0</v>
      </c>
      <c r="BO2835">
        <f t="shared" si="312"/>
        <v>0</v>
      </c>
      <c r="CC2835">
        <f t="shared" si="313"/>
        <v>0</v>
      </c>
      <c r="CD2835">
        <f t="shared" si="314"/>
        <v>0</v>
      </c>
      <c r="CG2835">
        <f ca="1">IFERROR(INDIRECT("IVA!X"&amp;MATCH(MID(COMPRAS!C2735,1,2)&amp;MID(COMPRAS!F2735,1,2)&amp;MID(COMPRAS!D2735,1,2),IVA!W:W,0)),"SIN COD.")</f>
        <v>0</v>
      </c>
      <c r="CH2835">
        <f ca="1">IFERROR(INDIRECT("IVA!Y"&amp;MATCH(MID(COMPRAS!C2735,1,2)&amp;MID(COMPRAS!F2735,1,2)&amp;MID(COMPRAS!D2735,1,2),IVA!W:W,0)),"SIN COD.")</f>
        <v>0</v>
      </c>
    </row>
    <row r="2836" spans="1:86" x14ac:dyDescent="0.25">
      <c r="A2836"/>
      <c r="B2836"/>
      <c r="D2836"/>
      <c r="AL2836">
        <f t="shared" si="308"/>
        <v>0</v>
      </c>
      <c r="AQ2836">
        <f t="shared" si="309"/>
        <v>0</v>
      </c>
      <c r="AR2836" t="str">
        <f>IFERROR(IF(OR(AP2836=338,AP2836=340,AP2836=341,AP2836=342,AP2836="342A",AP2836="342B"),PorcenRet(AP2836,AT2836,AU2836),INDEX(PORCENTAJEBUSCAR,MATCH(AP2836,CódigoRET,0),4)*1),"")</f>
        <v/>
      </c>
      <c r="AS2836">
        <f t="shared" si="310"/>
        <v>0</v>
      </c>
      <c r="BF2836" t="str">
        <f>IFERROR(IF(OR(BD2836=338,BD2836=340,BD2836=341,BD2836=342,BD2836="342A",BD2836="342B"),PorcenRet(BD2836,BH2836,BI2836),INDEX(PORCENTAJEBUSCAR,MATCH(BD2836,CódigoRET,0),4)*1),"")</f>
        <v/>
      </c>
      <c r="BG2836">
        <f t="shared" si="311"/>
        <v>0</v>
      </c>
      <c r="BO2836">
        <f t="shared" si="312"/>
        <v>0</v>
      </c>
      <c r="CC2836">
        <f t="shared" si="313"/>
        <v>0</v>
      </c>
      <c r="CD2836">
        <f t="shared" si="314"/>
        <v>0</v>
      </c>
      <c r="CG2836">
        <f ca="1">IFERROR(INDIRECT("IVA!X"&amp;MATCH(MID(COMPRAS!C2736,1,2)&amp;MID(COMPRAS!F2736,1,2)&amp;MID(COMPRAS!D2736,1,2),IVA!W:W,0)),"SIN COD.")</f>
        <v>0</v>
      </c>
      <c r="CH2836">
        <f ca="1">IFERROR(INDIRECT("IVA!Y"&amp;MATCH(MID(COMPRAS!C2736,1,2)&amp;MID(COMPRAS!F2736,1,2)&amp;MID(COMPRAS!D2736,1,2),IVA!W:W,0)),"SIN COD.")</f>
        <v>0</v>
      </c>
    </row>
    <row r="2837" spans="1:86" x14ac:dyDescent="0.25">
      <c r="A2837"/>
      <c r="B2837"/>
      <c r="D2837"/>
      <c r="AL2837">
        <f t="shared" si="308"/>
        <v>0</v>
      </c>
      <c r="AQ2837">
        <f t="shared" si="309"/>
        <v>0</v>
      </c>
      <c r="AR2837" t="str">
        <f>IFERROR(IF(OR(AP2837=338,AP2837=340,AP2837=341,AP2837=342,AP2837="342A",AP2837="342B"),PorcenRet(AP2837,AT2837,AU2837),INDEX(PORCENTAJEBUSCAR,MATCH(AP2837,CódigoRET,0),4)*1),"")</f>
        <v/>
      </c>
      <c r="AS2837">
        <f t="shared" si="310"/>
        <v>0</v>
      </c>
      <c r="BF2837" t="str">
        <f>IFERROR(IF(OR(BD2837=338,BD2837=340,BD2837=341,BD2837=342,BD2837="342A",BD2837="342B"),PorcenRet(BD2837,BH2837,BI2837),INDEX(PORCENTAJEBUSCAR,MATCH(BD2837,CódigoRET,0),4)*1),"")</f>
        <v/>
      </c>
      <c r="BG2837">
        <f t="shared" si="311"/>
        <v>0</v>
      </c>
      <c r="BO2837">
        <f t="shared" si="312"/>
        <v>0</v>
      </c>
      <c r="CC2837">
        <f t="shared" si="313"/>
        <v>0</v>
      </c>
      <c r="CD2837">
        <f t="shared" si="314"/>
        <v>0</v>
      </c>
      <c r="CG2837">
        <f ca="1">IFERROR(INDIRECT("IVA!X"&amp;MATCH(MID(COMPRAS!C2737,1,2)&amp;MID(COMPRAS!F2737,1,2)&amp;MID(COMPRAS!D2737,1,2),IVA!W:W,0)),"SIN COD.")</f>
        <v>0</v>
      </c>
      <c r="CH2837">
        <f ca="1">IFERROR(INDIRECT("IVA!Y"&amp;MATCH(MID(COMPRAS!C2737,1,2)&amp;MID(COMPRAS!F2737,1,2)&amp;MID(COMPRAS!D2737,1,2),IVA!W:W,0)),"SIN COD.")</f>
        <v>0</v>
      </c>
    </row>
    <row r="2838" spans="1:86" x14ac:dyDescent="0.25">
      <c r="A2838"/>
      <c r="B2838"/>
      <c r="D2838"/>
      <c r="AL2838">
        <f t="shared" si="308"/>
        <v>0</v>
      </c>
      <c r="AQ2838">
        <f t="shared" si="309"/>
        <v>0</v>
      </c>
      <c r="AR2838" t="str">
        <f>IFERROR(IF(OR(AP2838=338,AP2838=340,AP2838=341,AP2838=342,AP2838="342A",AP2838="342B"),PorcenRet(AP2838,AT2838,AU2838),INDEX(PORCENTAJEBUSCAR,MATCH(AP2838,CódigoRET,0),4)*1),"")</f>
        <v/>
      </c>
      <c r="AS2838">
        <f t="shared" si="310"/>
        <v>0</v>
      </c>
      <c r="BF2838" t="str">
        <f>IFERROR(IF(OR(BD2838=338,BD2838=340,BD2838=341,BD2838=342,BD2838="342A",BD2838="342B"),PorcenRet(BD2838,BH2838,BI2838),INDEX(PORCENTAJEBUSCAR,MATCH(BD2838,CódigoRET,0),4)*1),"")</f>
        <v/>
      </c>
      <c r="BG2838">
        <f t="shared" si="311"/>
        <v>0</v>
      </c>
      <c r="BO2838">
        <f t="shared" si="312"/>
        <v>0</v>
      </c>
      <c r="CC2838">
        <f t="shared" si="313"/>
        <v>0</v>
      </c>
      <c r="CD2838">
        <f t="shared" si="314"/>
        <v>0</v>
      </c>
      <c r="CG2838">
        <f ca="1">IFERROR(INDIRECT("IVA!X"&amp;MATCH(MID(COMPRAS!C2738,1,2)&amp;MID(COMPRAS!F2738,1,2)&amp;MID(COMPRAS!D2738,1,2),IVA!W:W,0)),"SIN COD.")</f>
        <v>0</v>
      </c>
      <c r="CH2838">
        <f ca="1">IFERROR(INDIRECT("IVA!Y"&amp;MATCH(MID(COMPRAS!C2738,1,2)&amp;MID(COMPRAS!F2738,1,2)&amp;MID(COMPRAS!D2738,1,2),IVA!W:W,0)),"SIN COD.")</f>
        <v>0</v>
      </c>
    </row>
    <row r="2839" spans="1:86" x14ac:dyDescent="0.25">
      <c r="A2839"/>
      <c r="B2839"/>
      <c r="D2839"/>
      <c r="AL2839">
        <f t="shared" si="308"/>
        <v>0</v>
      </c>
      <c r="AQ2839">
        <f t="shared" si="309"/>
        <v>0</v>
      </c>
      <c r="AR2839" t="str">
        <f>IFERROR(IF(OR(AP2839=338,AP2839=340,AP2839=341,AP2839=342,AP2839="342A",AP2839="342B"),PorcenRet(AP2839,AT2839,AU2839),INDEX(PORCENTAJEBUSCAR,MATCH(AP2839,CódigoRET,0),4)*1),"")</f>
        <v/>
      </c>
      <c r="AS2839">
        <f t="shared" si="310"/>
        <v>0</v>
      </c>
      <c r="BF2839" t="str">
        <f>IFERROR(IF(OR(BD2839=338,BD2839=340,BD2839=341,BD2839=342,BD2839="342A",BD2839="342B"),PorcenRet(BD2839,BH2839,BI2839),INDEX(PORCENTAJEBUSCAR,MATCH(BD2839,CódigoRET,0),4)*1),"")</f>
        <v/>
      </c>
      <c r="BG2839">
        <f t="shared" si="311"/>
        <v>0</v>
      </c>
      <c r="BO2839">
        <f t="shared" si="312"/>
        <v>0</v>
      </c>
      <c r="CC2839">
        <f t="shared" si="313"/>
        <v>0</v>
      </c>
      <c r="CD2839">
        <f t="shared" si="314"/>
        <v>0</v>
      </c>
      <c r="CG2839">
        <f ca="1">IFERROR(INDIRECT("IVA!X"&amp;MATCH(MID(COMPRAS!C2739,1,2)&amp;MID(COMPRAS!F2739,1,2)&amp;MID(COMPRAS!D2739,1,2),IVA!W:W,0)),"SIN COD.")</f>
        <v>0</v>
      </c>
      <c r="CH2839">
        <f ca="1">IFERROR(INDIRECT("IVA!Y"&amp;MATCH(MID(COMPRAS!C2739,1,2)&amp;MID(COMPRAS!F2739,1,2)&amp;MID(COMPRAS!D2739,1,2),IVA!W:W,0)),"SIN COD.")</f>
        <v>0</v>
      </c>
    </row>
    <row r="2840" spans="1:86" x14ac:dyDescent="0.25">
      <c r="A2840"/>
      <c r="B2840"/>
      <c r="D2840"/>
      <c r="AL2840">
        <f t="shared" si="308"/>
        <v>0</v>
      </c>
      <c r="AQ2840">
        <f t="shared" si="309"/>
        <v>0</v>
      </c>
      <c r="AR2840" t="str">
        <f>IFERROR(IF(OR(AP2840=338,AP2840=340,AP2840=341,AP2840=342,AP2840="342A",AP2840="342B"),PorcenRet(AP2840,AT2840,AU2840),INDEX(PORCENTAJEBUSCAR,MATCH(AP2840,CódigoRET,0),4)*1),"")</f>
        <v/>
      </c>
      <c r="AS2840">
        <f t="shared" si="310"/>
        <v>0</v>
      </c>
      <c r="BF2840" t="str">
        <f>IFERROR(IF(OR(BD2840=338,BD2840=340,BD2840=341,BD2840=342,BD2840="342A",BD2840="342B"),PorcenRet(BD2840,BH2840,BI2840),INDEX(PORCENTAJEBUSCAR,MATCH(BD2840,CódigoRET,0),4)*1),"")</f>
        <v/>
      </c>
      <c r="BG2840">
        <f t="shared" si="311"/>
        <v>0</v>
      </c>
      <c r="BO2840">
        <f t="shared" si="312"/>
        <v>0</v>
      </c>
      <c r="CC2840">
        <f t="shared" si="313"/>
        <v>0</v>
      </c>
      <c r="CD2840">
        <f t="shared" si="314"/>
        <v>0</v>
      </c>
      <c r="CG2840">
        <f ca="1">IFERROR(INDIRECT("IVA!X"&amp;MATCH(MID(COMPRAS!C2740,1,2)&amp;MID(COMPRAS!F2740,1,2)&amp;MID(COMPRAS!D2740,1,2),IVA!W:W,0)),"SIN COD.")</f>
        <v>0</v>
      </c>
      <c r="CH2840">
        <f ca="1">IFERROR(INDIRECT("IVA!Y"&amp;MATCH(MID(COMPRAS!C2740,1,2)&amp;MID(COMPRAS!F2740,1,2)&amp;MID(COMPRAS!D2740,1,2),IVA!W:W,0)),"SIN COD.")</f>
        <v>0</v>
      </c>
    </row>
    <row r="2841" spans="1:86" x14ac:dyDescent="0.25">
      <c r="A2841"/>
      <c r="B2841"/>
      <c r="D2841"/>
      <c r="AL2841">
        <f t="shared" si="308"/>
        <v>0</v>
      </c>
      <c r="AQ2841">
        <f t="shared" si="309"/>
        <v>0</v>
      </c>
      <c r="AR2841" t="str">
        <f>IFERROR(IF(OR(AP2841=338,AP2841=340,AP2841=341,AP2841=342,AP2841="342A",AP2841="342B"),PorcenRet(AP2841,AT2841,AU2841),INDEX(PORCENTAJEBUSCAR,MATCH(AP2841,CódigoRET,0),4)*1),"")</f>
        <v/>
      </c>
      <c r="AS2841">
        <f t="shared" si="310"/>
        <v>0</v>
      </c>
      <c r="BF2841" t="str">
        <f>IFERROR(IF(OR(BD2841=338,BD2841=340,BD2841=341,BD2841=342,BD2841="342A",BD2841="342B"),PorcenRet(BD2841,BH2841,BI2841),INDEX(PORCENTAJEBUSCAR,MATCH(BD2841,CódigoRET,0),4)*1),"")</f>
        <v/>
      </c>
      <c r="BG2841">
        <f t="shared" si="311"/>
        <v>0</v>
      </c>
      <c r="BO2841">
        <f t="shared" si="312"/>
        <v>0</v>
      </c>
      <c r="CC2841">
        <f t="shared" si="313"/>
        <v>0</v>
      </c>
      <c r="CD2841">
        <f t="shared" si="314"/>
        <v>0</v>
      </c>
      <c r="CG2841">
        <f ca="1">IFERROR(INDIRECT("IVA!X"&amp;MATCH(MID(COMPRAS!C2741,1,2)&amp;MID(COMPRAS!F2741,1,2)&amp;MID(COMPRAS!D2741,1,2),IVA!W:W,0)),"SIN COD.")</f>
        <v>0</v>
      </c>
      <c r="CH2841">
        <f ca="1">IFERROR(INDIRECT("IVA!Y"&amp;MATCH(MID(COMPRAS!C2741,1,2)&amp;MID(COMPRAS!F2741,1,2)&amp;MID(COMPRAS!D2741,1,2),IVA!W:W,0)),"SIN COD.")</f>
        <v>0</v>
      </c>
    </row>
    <row r="2842" spans="1:86" x14ac:dyDescent="0.25">
      <c r="A2842"/>
      <c r="B2842"/>
      <c r="D2842"/>
      <c r="AL2842">
        <f t="shared" si="308"/>
        <v>0</v>
      </c>
      <c r="AQ2842">
        <f t="shared" si="309"/>
        <v>0</v>
      </c>
      <c r="AR2842" t="str">
        <f>IFERROR(IF(OR(AP2842=338,AP2842=340,AP2842=341,AP2842=342,AP2842="342A",AP2842="342B"),PorcenRet(AP2842,AT2842,AU2842),INDEX(PORCENTAJEBUSCAR,MATCH(AP2842,CódigoRET,0),4)*1),"")</f>
        <v/>
      </c>
      <c r="AS2842">
        <f t="shared" si="310"/>
        <v>0</v>
      </c>
      <c r="BF2842" t="str">
        <f>IFERROR(IF(OR(BD2842=338,BD2842=340,BD2842=341,BD2842=342,BD2842="342A",BD2842="342B"),PorcenRet(BD2842,BH2842,BI2842),INDEX(PORCENTAJEBUSCAR,MATCH(BD2842,CódigoRET,0),4)*1),"")</f>
        <v/>
      </c>
      <c r="BG2842">
        <f t="shared" si="311"/>
        <v>0</v>
      </c>
      <c r="BO2842">
        <f t="shared" si="312"/>
        <v>0</v>
      </c>
      <c r="CC2842">
        <f t="shared" si="313"/>
        <v>0</v>
      </c>
      <c r="CD2842">
        <f t="shared" si="314"/>
        <v>0</v>
      </c>
      <c r="CG2842">
        <f ca="1">IFERROR(INDIRECT("IVA!X"&amp;MATCH(MID(COMPRAS!C2742,1,2)&amp;MID(COMPRAS!F2742,1,2)&amp;MID(COMPRAS!D2742,1,2),IVA!W:W,0)),"SIN COD.")</f>
        <v>0</v>
      </c>
      <c r="CH2842">
        <f ca="1">IFERROR(INDIRECT("IVA!Y"&amp;MATCH(MID(COMPRAS!C2742,1,2)&amp;MID(COMPRAS!F2742,1,2)&amp;MID(COMPRAS!D2742,1,2),IVA!W:W,0)),"SIN COD.")</f>
        <v>0</v>
      </c>
    </row>
    <row r="2843" spans="1:86" x14ac:dyDescent="0.25">
      <c r="A2843"/>
      <c r="B2843"/>
      <c r="D2843"/>
      <c r="AL2843">
        <f t="shared" si="308"/>
        <v>0</v>
      </c>
      <c r="AQ2843">
        <f t="shared" si="309"/>
        <v>0</v>
      </c>
      <c r="AR2843" t="str">
        <f>IFERROR(IF(OR(AP2843=338,AP2843=340,AP2843=341,AP2843=342,AP2843="342A",AP2843="342B"),PorcenRet(AP2843,AT2843,AU2843),INDEX(PORCENTAJEBUSCAR,MATCH(AP2843,CódigoRET,0),4)*1),"")</f>
        <v/>
      </c>
      <c r="AS2843">
        <f t="shared" si="310"/>
        <v>0</v>
      </c>
      <c r="BF2843" t="str">
        <f>IFERROR(IF(OR(BD2843=338,BD2843=340,BD2843=341,BD2843=342,BD2843="342A",BD2843="342B"),PorcenRet(BD2843,BH2843,BI2843),INDEX(PORCENTAJEBUSCAR,MATCH(BD2843,CódigoRET,0),4)*1),"")</f>
        <v/>
      </c>
      <c r="BG2843">
        <f t="shared" si="311"/>
        <v>0</v>
      </c>
      <c r="BO2843">
        <f t="shared" si="312"/>
        <v>0</v>
      </c>
      <c r="CC2843">
        <f t="shared" si="313"/>
        <v>0</v>
      </c>
      <c r="CD2843">
        <f t="shared" si="314"/>
        <v>0</v>
      </c>
      <c r="CG2843">
        <f ca="1">IFERROR(INDIRECT("IVA!X"&amp;MATCH(MID(COMPRAS!C2743,1,2)&amp;MID(COMPRAS!F2743,1,2)&amp;MID(COMPRAS!D2743,1,2),IVA!W:W,0)),"SIN COD.")</f>
        <v>0</v>
      </c>
      <c r="CH2843">
        <f ca="1">IFERROR(INDIRECT("IVA!Y"&amp;MATCH(MID(COMPRAS!C2743,1,2)&amp;MID(COMPRAS!F2743,1,2)&amp;MID(COMPRAS!D2743,1,2),IVA!W:W,0)),"SIN COD.")</f>
        <v>0</v>
      </c>
    </row>
    <row r="2844" spans="1:86" x14ac:dyDescent="0.25">
      <c r="A2844"/>
      <c r="B2844"/>
      <c r="D2844"/>
      <c r="AL2844">
        <f t="shared" si="308"/>
        <v>0</v>
      </c>
      <c r="AQ2844">
        <f t="shared" si="309"/>
        <v>0</v>
      </c>
      <c r="AR2844" t="str">
        <f>IFERROR(IF(OR(AP2844=338,AP2844=340,AP2844=341,AP2844=342,AP2844="342A",AP2844="342B"),PorcenRet(AP2844,AT2844,AU2844),INDEX(PORCENTAJEBUSCAR,MATCH(AP2844,CódigoRET,0),4)*1),"")</f>
        <v/>
      </c>
      <c r="AS2844">
        <f t="shared" si="310"/>
        <v>0</v>
      </c>
      <c r="BF2844" t="str">
        <f>IFERROR(IF(OR(BD2844=338,BD2844=340,BD2844=341,BD2844=342,BD2844="342A",BD2844="342B"),PorcenRet(BD2844,BH2844,BI2844),INDEX(PORCENTAJEBUSCAR,MATCH(BD2844,CódigoRET,0),4)*1),"")</f>
        <v/>
      </c>
      <c r="BG2844">
        <f t="shared" si="311"/>
        <v>0</v>
      </c>
      <c r="BO2844">
        <f t="shared" si="312"/>
        <v>0</v>
      </c>
      <c r="CC2844">
        <f t="shared" si="313"/>
        <v>0</v>
      </c>
      <c r="CD2844">
        <f t="shared" si="314"/>
        <v>0</v>
      </c>
      <c r="CG2844">
        <f ca="1">IFERROR(INDIRECT("IVA!X"&amp;MATCH(MID(COMPRAS!C2744,1,2)&amp;MID(COMPRAS!F2744,1,2)&amp;MID(COMPRAS!D2744,1,2),IVA!W:W,0)),"SIN COD.")</f>
        <v>0</v>
      </c>
      <c r="CH2844">
        <f ca="1">IFERROR(INDIRECT("IVA!Y"&amp;MATCH(MID(COMPRAS!C2744,1,2)&amp;MID(COMPRAS!F2744,1,2)&amp;MID(COMPRAS!D2744,1,2),IVA!W:W,0)),"SIN COD.")</f>
        <v>0</v>
      </c>
    </row>
    <row r="2845" spans="1:86" x14ac:dyDescent="0.25">
      <c r="A2845"/>
      <c r="B2845"/>
      <c r="D2845"/>
      <c r="AL2845">
        <f t="shared" si="308"/>
        <v>0</v>
      </c>
      <c r="AQ2845">
        <f t="shared" si="309"/>
        <v>0</v>
      </c>
      <c r="AR2845" t="str">
        <f>IFERROR(IF(OR(AP2845=338,AP2845=340,AP2845=341,AP2845=342,AP2845="342A",AP2845="342B"),PorcenRet(AP2845,AT2845,AU2845),INDEX(PORCENTAJEBUSCAR,MATCH(AP2845,CódigoRET,0),4)*1),"")</f>
        <v/>
      </c>
      <c r="AS2845">
        <f t="shared" si="310"/>
        <v>0</v>
      </c>
      <c r="BF2845" t="str">
        <f>IFERROR(IF(OR(BD2845=338,BD2845=340,BD2845=341,BD2845=342,BD2845="342A",BD2845="342B"),PorcenRet(BD2845,BH2845,BI2845),INDEX(PORCENTAJEBUSCAR,MATCH(BD2845,CódigoRET,0),4)*1),"")</f>
        <v/>
      </c>
      <c r="BG2845">
        <f t="shared" si="311"/>
        <v>0</v>
      </c>
      <c r="BO2845">
        <f t="shared" si="312"/>
        <v>0</v>
      </c>
      <c r="CC2845">
        <f t="shared" si="313"/>
        <v>0</v>
      </c>
      <c r="CD2845">
        <f t="shared" si="314"/>
        <v>0</v>
      </c>
      <c r="CG2845">
        <f ca="1">IFERROR(INDIRECT("IVA!X"&amp;MATCH(MID(COMPRAS!C2745,1,2)&amp;MID(COMPRAS!F2745,1,2)&amp;MID(COMPRAS!D2745,1,2),IVA!W:W,0)),"SIN COD.")</f>
        <v>0</v>
      </c>
      <c r="CH2845">
        <f ca="1">IFERROR(INDIRECT("IVA!Y"&amp;MATCH(MID(COMPRAS!C2745,1,2)&amp;MID(COMPRAS!F2745,1,2)&amp;MID(COMPRAS!D2745,1,2),IVA!W:W,0)),"SIN COD.")</f>
        <v>0</v>
      </c>
    </row>
    <row r="2846" spans="1:86" x14ac:dyDescent="0.25">
      <c r="A2846"/>
      <c r="B2846"/>
      <c r="D2846"/>
      <c r="AL2846">
        <f t="shared" si="308"/>
        <v>0</v>
      </c>
      <c r="AQ2846">
        <f t="shared" si="309"/>
        <v>0</v>
      </c>
      <c r="AR2846" t="str">
        <f>IFERROR(IF(OR(AP2846=338,AP2846=340,AP2846=341,AP2846=342,AP2846="342A",AP2846="342B"),PorcenRet(AP2846,AT2846,AU2846),INDEX(PORCENTAJEBUSCAR,MATCH(AP2846,CódigoRET,0),4)*1),"")</f>
        <v/>
      </c>
      <c r="AS2846">
        <f t="shared" si="310"/>
        <v>0</v>
      </c>
      <c r="BF2846" t="str">
        <f>IFERROR(IF(OR(BD2846=338,BD2846=340,BD2846=341,BD2846=342,BD2846="342A",BD2846="342B"),PorcenRet(BD2846,BH2846,BI2846),INDEX(PORCENTAJEBUSCAR,MATCH(BD2846,CódigoRET,0),4)*1),"")</f>
        <v/>
      </c>
      <c r="BG2846">
        <f t="shared" si="311"/>
        <v>0</v>
      </c>
      <c r="BO2846">
        <f t="shared" si="312"/>
        <v>0</v>
      </c>
      <c r="CC2846">
        <f t="shared" si="313"/>
        <v>0</v>
      </c>
      <c r="CD2846">
        <f t="shared" si="314"/>
        <v>0</v>
      </c>
      <c r="CG2846">
        <f ca="1">IFERROR(INDIRECT("IVA!X"&amp;MATCH(MID(COMPRAS!C2746,1,2)&amp;MID(COMPRAS!F2746,1,2)&amp;MID(COMPRAS!D2746,1,2),IVA!W:W,0)),"SIN COD.")</f>
        <v>0</v>
      </c>
      <c r="CH2846">
        <f ca="1">IFERROR(INDIRECT("IVA!Y"&amp;MATCH(MID(COMPRAS!C2746,1,2)&amp;MID(COMPRAS!F2746,1,2)&amp;MID(COMPRAS!D2746,1,2),IVA!W:W,0)),"SIN COD.")</f>
        <v>0</v>
      </c>
    </row>
    <row r="2847" spans="1:86" x14ac:dyDescent="0.25">
      <c r="A2847"/>
      <c r="B2847"/>
      <c r="D2847"/>
      <c r="AL2847">
        <f t="shared" si="308"/>
        <v>0</v>
      </c>
      <c r="AQ2847">
        <f t="shared" si="309"/>
        <v>0</v>
      </c>
      <c r="AR2847" t="str">
        <f>IFERROR(IF(OR(AP2847=338,AP2847=340,AP2847=341,AP2847=342,AP2847="342A",AP2847="342B"),PorcenRet(AP2847,AT2847,AU2847),INDEX(PORCENTAJEBUSCAR,MATCH(AP2847,CódigoRET,0),4)*1),"")</f>
        <v/>
      </c>
      <c r="AS2847">
        <f t="shared" si="310"/>
        <v>0</v>
      </c>
      <c r="BF2847" t="str">
        <f>IFERROR(IF(OR(BD2847=338,BD2847=340,BD2847=341,BD2847=342,BD2847="342A",BD2847="342B"),PorcenRet(BD2847,BH2847,BI2847),INDEX(PORCENTAJEBUSCAR,MATCH(BD2847,CódigoRET,0),4)*1),"")</f>
        <v/>
      </c>
      <c r="BG2847">
        <f t="shared" si="311"/>
        <v>0</v>
      </c>
      <c r="BO2847">
        <f t="shared" si="312"/>
        <v>0</v>
      </c>
      <c r="CC2847">
        <f t="shared" si="313"/>
        <v>0</v>
      </c>
      <c r="CD2847">
        <f t="shared" si="314"/>
        <v>0</v>
      </c>
      <c r="CG2847">
        <f ca="1">IFERROR(INDIRECT("IVA!X"&amp;MATCH(MID(COMPRAS!C2747,1,2)&amp;MID(COMPRAS!F2747,1,2)&amp;MID(COMPRAS!D2747,1,2),IVA!W:W,0)),"SIN COD.")</f>
        <v>0</v>
      </c>
      <c r="CH2847">
        <f ca="1">IFERROR(INDIRECT("IVA!Y"&amp;MATCH(MID(COMPRAS!C2747,1,2)&amp;MID(COMPRAS!F2747,1,2)&amp;MID(COMPRAS!D2747,1,2),IVA!W:W,0)),"SIN COD.")</f>
        <v>0</v>
      </c>
    </row>
    <row r="2848" spans="1:86" x14ac:dyDescent="0.25">
      <c r="A2848"/>
      <c r="B2848"/>
      <c r="D2848"/>
      <c r="AL2848">
        <f t="shared" si="308"/>
        <v>0</v>
      </c>
      <c r="AQ2848">
        <f t="shared" si="309"/>
        <v>0</v>
      </c>
      <c r="AR2848" t="str">
        <f>IFERROR(IF(OR(AP2848=338,AP2848=340,AP2848=341,AP2848=342,AP2848="342A",AP2848="342B"),PorcenRet(AP2848,AT2848,AU2848),INDEX(PORCENTAJEBUSCAR,MATCH(AP2848,CódigoRET,0),4)*1),"")</f>
        <v/>
      </c>
      <c r="AS2848">
        <f t="shared" si="310"/>
        <v>0</v>
      </c>
      <c r="BF2848" t="str">
        <f>IFERROR(IF(OR(BD2848=338,BD2848=340,BD2848=341,BD2848=342,BD2848="342A",BD2848="342B"),PorcenRet(BD2848,BH2848,BI2848),INDEX(PORCENTAJEBUSCAR,MATCH(BD2848,CódigoRET,0),4)*1),"")</f>
        <v/>
      </c>
      <c r="BG2848">
        <f t="shared" si="311"/>
        <v>0</v>
      </c>
      <c r="BO2848">
        <f t="shared" si="312"/>
        <v>0</v>
      </c>
      <c r="CC2848">
        <f t="shared" si="313"/>
        <v>0</v>
      </c>
      <c r="CD2848">
        <f t="shared" si="314"/>
        <v>0</v>
      </c>
      <c r="CG2848">
        <f ca="1">IFERROR(INDIRECT("IVA!X"&amp;MATCH(MID(COMPRAS!C2748,1,2)&amp;MID(COMPRAS!F2748,1,2)&amp;MID(COMPRAS!D2748,1,2),IVA!W:W,0)),"SIN COD.")</f>
        <v>0</v>
      </c>
      <c r="CH2848">
        <f ca="1">IFERROR(INDIRECT("IVA!Y"&amp;MATCH(MID(COMPRAS!C2748,1,2)&amp;MID(COMPRAS!F2748,1,2)&amp;MID(COMPRAS!D2748,1,2),IVA!W:W,0)),"SIN COD.")</f>
        <v>0</v>
      </c>
    </row>
    <row r="2849" spans="1:86" x14ac:dyDescent="0.25">
      <c r="A2849"/>
      <c r="B2849"/>
      <c r="D2849"/>
      <c r="AL2849">
        <f t="shared" si="308"/>
        <v>0</v>
      </c>
      <c r="AQ2849">
        <f t="shared" si="309"/>
        <v>0</v>
      </c>
      <c r="AR2849" t="str">
        <f>IFERROR(IF(OR(AP2849=338,AP2849=340,AP2849=341,AP2849=342,AP2849="342A",AP2849="342B"),PorcenRet(AP2849,AT2849,AU2849),INDEX(PORCENTAJEBUSCAR,MATCH(AP2849,CódigoRET,0),4)*1),"")</f>
        <v/>
      </c>
      <c r="AS2849">
        <f t="shared" si="310"/>
        <v>0</v>
      </c>
      <c r="BF2849" t="str">
        <f>IFERROR(IF(OR(BD2849=338,BD2849=340,BD2849=341,BD2849=342,BD2849="342A",BD2849="342B"),PorcenRet(BD2849,BH2849,BI2849),INDEX(PORCENTAJEBUSCAR,MATCH(BD2849,CódigoRET,0),4)*1),"")</f>
        <v/>
      </c>
      <c r="BG2849">
        <f t="shared" si="311"/>
        <v>0</v>
      </c>
      <c r="BO2849">
        <f t="shared" si="312"/>
        <v>0</v>
      </c>
      <c r="CC2849">
        <f t="shared" si="313"/>
        <v>0</v>
      </c>
      <c r="CD2849">
        <f t="shared" si="314"/>
        <v>0</v>
      </c>
      <c r="CG2849">
        <f ca="1">IFERROR(INDIRECT("IVA!X"&amp;MATCH(MID(COMPRAS!C2749,1,2)&amp;MID(COMPRAS!F2749,1,2)&amp;MID(COMPRAS!D2749,1,2),IVA!W:W,0)),"SIN COD.")</f>
        <v>0</v>
      </c>
      <c r="CH2849">
        <f ca="1">IFERROR(INDIRECT("IVA!Y"&amp;MATCH(MID(COMPRAS!C2749,1,2)&amp;MID(COMPRAS!F2749,1,2)&amp;MID(COMPRAS!D2749,1,2),IVA!W:W,0)),"SIN COD.")</f>
        <v>0</v>
      </c>
    </row>
    <row r="2850" spans="1:86" x14ac:dyDescent="0.25">
      <c r="A2850"/>
      <c r="B2850"/>
      <c r="D2850"/>
      <c r="AL2850">
        <f t="shared" si="308"/>
        <v>0</v>
      </c>
      <c r="AQ2850">
        <f t="shared" si="309"/>
        <v>0</v>
      </c>
      <c r="AR2850" t="str">
        <f>IFERROR(IF(OR(AP2850=338,AP2850=340,AP2850=341,AP2850=342,AP2850="342A",AP2850="342B"),PorcenRet(AP2850,AT2850,AU2850),INDEX(PORCENTAJEBUSCAR,MATCH(AP2850,CódigoRET,0),4)*1),"")</f>
        <v/>
      </c>
      <c r="AS2850">
        <f t="shared" si="310"/>
        <v>0</v>
      </c>
      <c r="BF2850" t="str">
        <f>IFERROR(IF(OR(BD2850=338,BD2850=340,BD2850=341,BD2850=342,BD2850="342A",BD2850="342B"),PorcenRet(BD2850,BH2850,BI2850),INDEX(PORCENTAJEBUSCAR,MATCH(BD2850,CódigoRET,0),4)*1),"")</f>
        <v/>
      </c>
      <c r="BG2850">
        <f t="shared" si="311"/>
        <v>0</v>
      </c>
      <c r="BO2850">
        <f t="shared" si="312"/>
        <v>0</v>
      </c>
      <c r="CC2850">
        <f t="shared" si="313"/>
        <v>0</v>
      </c>
      <c r="CD2850">
        <f t="shared" si="314"/>
        <v>0</v>
      </c>
      <c r="CG2850">
        <f ca="1">IFERROR(INDIRECT("IVA!X"&amp;MATCH(MID(COMPRAS!C2750,1,2)&amp;MID(COMPRAS!F2750,1,2)&amp;MID(COMPRAS!D2750,1,2),IVA!W:W,0)),"SIN COD.")</f>
        <v>0</v>
      </c>
      <c r="CH2850">
        <f ca="1">IFERROR(INDIRECT("IVA!Y"&amp;MATCH(MID(COMPRAS!C2750,1,2)&amp;MID(COMPRAS!F2750,1,2)&amp;MID(COMPRAS!D2750,1,2),IVA!W:W,0)),"SIN COD.")</f>
        <v>0</v>
      </c>
    </row>
    <row r="2851" spans="1:86" x14ac:dyDescent="0.25">
      <c r="A2851"/>
      <c r="B2851"/>
      <c r="D2851"/>
      <c r="AL2851">
        <f t="shared" si="308"/>
        <v>0</v>
      </c>
      <c r="AQ2851">
        <f t="shared" si="309"/>
        <v>0</v>
      </c>
      <c r="AR2851" t="str">
        <f>IFERROR(IF(OR(AP2851=338,AP2851=340,AP2851=341,AP2851=342,AP2851="342A",AP2851="342B"),PorcenRet(AP2851,AT2851,AU2851),INDEX(PORCENTAJEBUSCAR,MATCH(AP2851,CódigoRET,0),4)*1),"")</f>
        <v/>
      </c>
      <c r="AS2851">
        <f t="shared" si="310"/>
        <v>0</v>
      </c>
      <c r="BF2851" t="str">
        <f>IFERROR(IF(OR(BD2851=338,BD2851=340,BD2851=341,BD2851=342,BD2851="342A",BD2851="342B"),PorcenRet(BD2851,BH2851,BI2851),INDEX(PORCENTAJEBUSCAR,MATCH(BD2851,CódigoRET,0),4)*1),"")</f>
        <v/>
      </c>
      <c r="BG2851">
        <f t="shared" si="311"/>
        <v>0</v>
      </c>
      <c r="BO2851">
        <f t="shared" si="312"/>
        <v>0</v>
      </c>
      <c r="CC2851">
        <f t="shared" si="313"/>
        <v>0</v>
      </c>
      <c r="CD2851">
        <f t="shared" si="314"/>
        <v>0</v>
      </c>
      <c r="CG2851">
        <f ca="1">IFERROR(INDIRECT("IVA!X"&amp;MATCH(MID(COMPRAS!C2751,1,2)&amp;MID(COMPRAS!F2751,1,2)&amp;MID(COMPRAS!D2751,1,2),IVA!W:W,0)),"SIN COD.")</f>
        <v>0</v>
      </c>
      <c r="CH2851">
        <f ca="1">IFERROR(INDIRECT("IVA!Y"&amp;MATCH(MID(COMPRAS!C2751,1,2)&amp;MID(COMPRAS!F2751,1,2)&amp;MID(COMPRAS!D2751,1,2),IVA!W:W,0)),"SIN COD.")</f>
        <v>0</v>
      </c>
    </row>
    <row r="2852" spans="1:86" x14ac:dyDescent="0.25">
      <c r="A2852"/>
      <c r="B2852"/>
      <c r="D2852"/>
      <c r="AL2852">
        <f t="shared" si="308"/>
        <v>0</v>
      </c>
      <c r="AQ2852">
        <f t="shared" si="309"/>
        <v>0</v>
      </c>
      <c r="AR2852" t="str">
        <f>IFERROR(IF(OR(AP2852=338,AP2852=340,AP2852=341,AP2852=342,AP2852="342A",AP2852="342B"),PorcenRet(AP2852,AT2852,AU2852),INDEX(PORCENTAJEBUSCAR,MATCH(AP2852,CódigoRET,0),4)*1),"")</f>
        <v/>
      </c>
      <c r="AS2852">
        <f t="shared" si="310"/>
        <v>0</v>
      </c>
      <c r="BF2852" t="str">
        <f>IFERROR(IF(OR(BD2852=338,BD2852=340,BD2852=341,BD2852=342,BD2852="342A",BD2852="342B"),PorcenRet(BD2852,BH2852,BI2852),INDEX(PORCENTAJEBUSCAR,MATCH(BD2852,CódigoRET,0),4)*1),"")</f>
        <v/>
      </c>
      <c r="BG2852">
        <f t="shared" si="311"/>
        <v>0</v>
      </c>
      <c r="BO2852">
        <f t="shared" si="312"/>
        <v>0</v>
      </c>
      <c r="CC2852">
        <f t="shared" si="313"/>
        <v>0</v>
      </c>
      <c r="CD2852">
        <f t="shared" si="314"/>
        <v>0</v>
      </c>
      <c r="CG2852">
        <f ca="1">IFERROR(INDIRECT("IVA!X"&amp;MATCH(MID(COMPRAS!C2752,1,2)&amp;MID(COMPRAS!F2752,1,2)&amp;MID(COMPRAS!D2752,1,2),IVA!W:W,0)),"SIN COD.")</f>
        <v>0</v>
      </c>
      <c r="CH2852">
        <f ca="1">IFERROR(INDIRECT("IVA!Y"&amp;MATCH(MID(COMPRAS!C2752,1,2)&amp;MID(COMPRAS!F2752,1,2)&amp;MID(COMPRAS!D2752,1,2),IVA!W:W,0)),"SIN COD.")</f>
        <v>0</v>
      </c>
    </row>
    <row r="2853" spans="1:86" x14ac:dyDescent="0.25">
      <c r="A2853"/>
      <c r="B2853"/>
      <c r="D2853"/>
      <c r="AL2853">
        <f t="shared" si="308"/>
        <v>0</v>
      </c>
      <c r="AQ2853">
        <f t="shared" si="309"/>
        <v>0</v>
      </c>
      <c r="AR2853" t="str">
        <f>IFERROR(IF(OR(AP2853=338,AP2853=340,AP2853=341,AP2853=342,AP2853="342A",AP2853="342B"),PorcenRet(AP2853,AT2853,AU2853),INDEX(PORCENTAJEBUSCAR,MATCH(AP2853,CódigoRET,0),4)*1),"")</f>
        <v/>
      </c>
      <c r="AS2853">
        <f t="shared" si="310"/>
        <v>0</v>
      </c>
      <c r="BF2853" t="str">
        <f>IFERROR(IF(OR(BD2853=338,BD2853=340,BD2853=341,BD2853=342,BD2853="342A",BD2853="342B"),PorcenRet(BD2853,BH2853,BI2853),INDEX(PORCENTAJEBUSCAR,MATCH(BD2853,CódigoRET,0),4)*1),"")</f>
        <v/>
      </c>
      <c r="BG2853">
        <f t="shared" si="311"/>
        <v>0</v>
      </c>
      <c r="BO2853">
        <f t="shared" si="312"/>
        <v>0</v>
      </c>
      <c r="CC2853">
        <f t="shared" si="313"/>
        <v>0</v>
      </c>
      <c r="CD2853">
        <f t="shared" si="314"/>
        <v>0</v>
      </c>
      <c r="CG2853">
        <f ca="1">IFERROR(INDIRECT("IVA!X"&amp;MATCH(MID(COMPRAS!C2753,1,2)&amp;MID(COMPRAS!F2753,1,2)&amp;MID(COMPRAS!D2753,1,2),IVA!W:W,0)),"SIN COD.")</f>
        <v>0</v>
      </c>
      <c r="CH2853">
        <f ca="1">IFERROR(INDIRECT("IVA!Y"&amp;MATCH(MID(COMPRAS!C2753,1,2)&amp;MID(COMPRAS!F2753,1,2)&amp;MID(COMPRAS!D2753,1,2),IVA!W:W,0)),"SIN COD.")</f>
        <v>0</v>
      </c>
    </row>
    <row r="2854" spans="1:86" x14ac:dyDescent="0.25">
      <c r="A2854"/>
      <c r="B2854"/>
      <c r="D2854"/>
      <c r="AL2854">
        <f t="shared" si="308"/>
        <v>0</v>
      </c>
      <c r="AQ2854">
        <f t="shared" si="309"/>
        <v>0</v>
      </c>
      <c r="AR2854" t="str">
        <f>IFERROR(IF(OR(AP2854=338,AP2854=340,AP2854=341,AP2854=342,AP2854="342A",AP2854="342B"),PorcenRet(AP2854,AT2854,AU2854),INDEX(PORCENTAJEBUSCAR,MATCH(AP2854,CódigoRET,0),4)*1),"")</f>
        <v/>
      </c>
      <c r="AS2854">
        <f t="shared" si="310"/>
        <v>0</v>
      </c>
      <c r="BF2854" t="str">
        <f>IFERROR(IF(OR(BD2854=338,BD2854=340,BD2854=341,BD2854=342,BD2854="342A",BD2854="342B"),PorcenRet(BD2854,BH2854,BI2854),INDEX(PORCENTAJEBUSCAR,MATCH(BD2854,CódigoRET,0),4)*1),"")</f>
        <v/>
      </c>
      <c r="BG2854">
        <f t="shared" si="311"/>
        <v>0</v>
      </c>
      <c r="BO2854">
        <f t="shared" si="312"/>
        <v>0</v>
      </c>
      <c r="CC2854">
        <f t="shared" si="313"/>
        <v>0</v>
      </c>
      <c r="CD2854">
        <f t="shared" si="314"/>
        <v>0</v>
      </c>
      <c r="CG2854">
        <f ca="1">IFERROR(INDIRECT("IVA!X"&amp;MATCH(MID(COMPRAS!C2754,1,2)&amp;MID(COMPRAS!F2754,1,2)&amp;MID(COMPRAS!D2754,1,2),IVA!W:W,0)),"SIN COD.")</f>
        <v>0</v>
      </c>
      <c r="CH2854">
        <f ca="1">IFERROR(INDIRECT("IVA!Y"&amp;MATCH(MID(COMPRAS!C2754,1,2)&amp;MID(COMPRAS!F2754,1,2)&amp;MID(COMPRAS!D2754,1,2),IVA!W:W,0)),"SIN COD.")</f>
        <v>0</v>
      </c>
    </row>
    <row r="2855" spans="1:86" x14ac:dyDescent="0.25">
      <c r="A2855"/>
      <c r="B2855"/>
      <c r="D2855"/>
      <c r="AL2855">
        <f t="shared" si="308"/>
        <v>0</v>
      </c>
      <c r="AQ2855">
        <f t="shared" si="309"/>
        <v>0</v>
      </c>
      <c r="AR2855" t="str">
        <f>IFERROR(IF(OR(AP2855=338,AP2855=340,AP2855=341,AP2855=342,AP2855="342A",AP2855="342B"),PorcenRet(AP2855,AT2855,AU2855),INDEX(PORCENTAJEBUSCAR,MATCH(AP2855,CódigoRET,0),4)*1),"")</f>
        <v/>
      </c>
      <c r="AS2855">
        <f t="shared" si="310"/>
        <v>0</v>
      </c>
      <c r="BF2855" t="str">
        <f>IFERROR(IF(OR(BD2855=338,BD2855=340,BD2855=341,BD2855=342,BD2855="342A",BD2855="342B"),PorcenRet(BD2855,BH2855,BI2855),INDEX(PORCENTAJEBUSCAR,MATCH(BD2855,CódigoRET,0),4)*1),"")</f>
        <v/>
      </c>
      <c r="BG2855">
        <f t="shared" si="311"/>
        <v>0</v>
      </c>
      <c r="BO2855">
        <f t="shared" si="312"/>
        <v>0</v>
      </c>
      <c r="CC2855">
        <f t="shared" si="313"/>
        <v>0</v>
      </c>
      <c r="CD2855">
        <f t="shared" si="314"/>
        <v>0</v>
      </c>
      <c r="CG2855">
        <f ca="1">IFERROR(INDIRECT("IVA!X"&amp;MATCH(MID(COMPRAS!C2755,1,2)&amp;MID(COMPRAS!F2755,1,2)&amp;MID(COMPRAS!D2755,1,2),IVA!W:W,0)),"SIN COD.")</f>
        <v>0</v>
      </c>
      <c r="CH2855">
        <f ca="1">IFERROR(INDIRECT("IVA!Y"&amp;MATCH(MID(COMPRAS!C2755,1,2)&amp;MID(COMPRAS!F2755,1,2)&amp;MID(COMPRAS!D2755,1,2),IVA!W:W,0)),"SIN COD.")</f>
        <v>0</v>
      </c>
    </row>
    <row r="2856" spans="1:86" x14ac:dyDescent="0.25">
      <c r="A2856"/>
      <c r="B2856"/>
      <c r="D2856"/>
      <c r="AL2856">
        <f t="shared" si="308"/>
        <v>0</v>
      </c>
      <c r="AQ2856">
        <f t="shared" si="309"/>
        <v>0</v>
      </c>
      <c r="AR2856" t="str">
        <f>IFERROR(IF(OR(AP2856=338,AP2856=340,AP2856=341,AP2856=342,AP2856="342A",AP2856="342B"),PorcenRet(AP2856,AT2856,AU2856),INDEX(PORCENTAJEBUSCAR,MATCH(AP2856,CódigoRET,0),4)*1),"")</f>
        <v/>
      </c>
      <c r="AS2856">
        <f t="shared" si="310"/>
        <v>0</v>
      </c>
      <c r="BF2856" t="str">
        <f>IFERROR(IF(OR(BD2856=338,BD2856=340,BD2856=341,BD2856=342,BD2856="342A",BD2856="342B"),PorcenRet(BD2856,BH2856,BI2856),INDEX(PORCENTAJEBUSCAR,MATCH(BD2856,CódigoRET,0),4)*1),"")</f>
        <v/>
      </c>
      <c r="BG2856">
        <f t="shared" si="311"/>
        <v>0</v>
      </c>
      <c r="BO2856">
        <f t="shared" si="312"/>
        <v>0</v>
      </c>
      <c r="CC2856">
        <f t="shared" si="313"/>
        <v>0</v>
      </c>
      <c r="CD2856">
        <f t="shared" si="314"/>
        <v>0</v>
      </c>
      <c r="CG2856">
        <f ca="1">IFERROR(INDIRECT("IVA!X"&amp;MATCH(MID(COMPRAS!C2756,1,2)&amp;MID(COMPRAS!F2756,1,2)&amp;MID(COMPRAS!D2756,1,2),IVA!W:W,0)),"SIN COD.")</f>
        <v>0</v>
      </c>
      <c r="CH2856">
        <f ca="1">IFERROR(INDIRECT("IVA!Y"&amp;MATCH(MID(COMPRAS!C2756,1,2)&amp;MID(COMPRAS!F2756,1,2)&amp;MID(COMPRAS!D2756,1,2),IVA!W:W,0)),"SIN COD.")</f>
        <v>0</v>
      </c>
    </row>
    <row r="2857" spans="1:86" x14ac:dyDescent="0.25">
      <c r="A2857"/>
      <c r="B2857"/>
      <c r="D2857"/>
      <c r="AL2857">
        <f t="shared" si="308"/>
        <v>0</v>
      </c>
      <c r="AQ2857">
        <f t="shared" si="309"/>
        <v>0</v>
      </c>
      <c r="AR2857" t="str">
        <f>IFERROR(IF(OR(AP2857=338,AP2857=340,AP2857=341,AP2857=342,AP2857="342A",AP2857="342B"),PorcenRet(AP2857,AT2857,AU2857),INDEX(PORCENTAJEBUSCAR,MATCH(AP2857,CódigoRET,0),4)*1),"")</f>
        <v/>
      </c>
      <c r="AS2857">
        <f t="shared" si="310"/>
        <v>0</v>
      </c>
      <c r="BF2857" t="str">
        <f>IFERROR(IF(OR(BD2857=338,BD2857=340,BD2857=341,BD2857=342,BD2857="342A",BD2857="342B"),PorcenRet(BD2857,BH2857,BI2857),INDEX(PORCENTAJEBUSCAR,MATCH(BD2857,CódigoRET,0),4)*1),"")</f>
        <v/>
      </c>
      <c r="BG2857">
        <f t="shared" si="311"/>
        <v>0</v>
      </c>
      <c r="BO2857">
        <f t="shared" si="312"/>
        <v>0</v>
      </c>
      <c r="CC2857">
        <f t="shared" si="313"/>
        <v>0</v>
      </c>
      <c r="CD2857">
        <f t="shared" si="314"/>
        <v>0</v>
      </c>
      <c r="CG2857">
        <f ca="1">IFERROR(INDIRECT("IVA!X"&amp;MATCH(MID(COMPRAS!C2757,1,2)&amp;MID(COMPRAS!F2757,1,2)&amp;MID(COMPRAS!D2757,1,2),IVA!W:W,0)),"SIN COD.")</f>
        <v>0</v>
      </c>
      <c r="CH2857">
        <f ca="1">IFERROR(INDIRECT("IVA!Y"&amp;MATCH(MID(COMPRAS!C2757,1,2)&amp;MID(COMPRAS!F2757,1,2)&amp;MID(COMPRAS!D2757,1,2),IVA!W:W,0)),"SIN COD.")</f>
        <v>0</v>
      </c>
    </row>
    <row r="2858" spans="1:86" x14ac:dyDescent="0.25">
      <c r="A2858"/>
      <c r="B2858"/>
      <c r="D2858"/>
      <c r="AL2858">
        <f t="shared" si="308"/>
        <v>0</v>
      </c>
      <c r="AQ2858">
        <f t="shared" si="309"/>
        <v>0</v>
      </c>
      <c r="AR2858" t="str">
        <f>IFERROR(IF(OR(AP2858=338,AP2858=340,AP2858=341,AP2858=342,AP2858="342A",AP2858="342B"),PorcenRet(AP2858,AT2858,AU2858),INDEX(PORCENTAJEBUSCAR,MATCH(AP2858,CódigoRET,0),4)*1),"")</f>
        <v/>
      </c>
      <c r="AS2858">
        <f t="shared" si="310"/>
        <v>0</v>
      </c>
      <c r="BF2858" t="str">
        <f>IFERROR(IF(OR(BD2858=338,BD2858=340,BD2858=341,BD2858=342,BD2858="342A",BD2858="342B"),PorcenRet(BD2858,BH2858,BI2858),INDEX(PORCENTAJEBUSCAR,MATCH(BD2858,CódigoRET,0),4)*1),"")</f>
        <v/>
      </c>
      <c r="BG2858">
        <f t="shared" si="311"/>
        <v>0</v>
      </c>
      <c r="BO2858">
        <f t="shared" si="312"/>
        <v>0</v>
      </c>
      <c r="CC2858">
        <f t="shared" si="313"/>
        <v>0</v>
      </c>
      <c r="CD2858">
        <f t="shared" si="314"/>
        <v>0</v>
      </c>
      <c r="CG2858">
        <f ca="1">IFERROR(INDIRECT("IVA!X"&amp;MATCH(MID(COMPRAS!C2758,1,2)&amp;MID(COMPRAS!F2758,1,2)&amp;MID(COMPRAS!D2758,1,2),IVA!W:W,0)),"SIN COD.")</f>
        <v>0</v>
      </c>
      <c r="CH2858">
        <f ca="1">IFERROR(INDIRECT("IVA!Y"&amp;MATCH(MID(COMPRAS!C2758,1,2)&amp;MID(COMPRAS!F2758,1,2)&amp;MID(COMPRAS!D2758,1,2),IVA!W:W,0)),"SIN COD.")</f>
        <v>0</v>
      </c>
    </row>
    <row r="2859" spans="1:86" x14ac:dyDescent="0.25">
      <c r="A2859"/>
      <c r="B2859"/>
      <c r="D2859"/>
      <c r="AL2859">
        <f t="shared" si="308"/>
        <v>0</v>
      </c>
      <c r="AQ2859">
        <f t="shared" si="309"/>
        <v>0</v>
      </c>
      <c r="AR2859" t="str">
        <f>IFERROR(IF(OR(AP2859=338,AP2859=340,AP2859=341,AP2859=342,AP2859="342A",AP2859="342B"),PorcenRet(AP2859,AT2859,AU2859),INDEX(PORCENTAJEBUSCAR,MATCH(AP2859,CódigoRET,0),4)*1),"")</f>
        <v/>
      </c>
      <c r="AS2859">
        <f t="shared" si="310"/>
        <v>0</v>
      </c>
      <c r="BF2859" t="str">
        <f>IFERROR(IF(OR(BD2859=338,BD2859=340,BD2859=341,BD2859=342,BD2859="342A",BD2859="342B"),PorcenRet(BD2859,BH2859,BI2859),INDEX(PORCENTAJEBUSCAR,MATCH(BD2859,CódigoRET,0),4)*1),"")</f>
        <v/>
      </c>
      <c r="BG2859">
        <f t="shared" si="311"/>
        <v>0</v>
      </c>
      <c r="BO2859">
        <f t="shared" si="312"/>
        <v>0</v>
      </c>
      <c r="CC2859">
        <f t="shared" si="313"/>
        <v>0</v>
      </c>
      <c r="CD2859">
        <f t="shared" si="314"/>
        <v>0</v>
      </c>
      <c r="CG2859">
        <f ca="1">IFERROR(INDIRECT("IVA!X"&amp;MATCH(MID(COMPRAS!C2759,1,2)&amp;MID(COMPRAS!F2759,1,2)&amp;MID(COMPRAS!D2759,1,2),IVA!W:W,0)),"SIN COD.")</f>
        <v>0</v>
      </c>
      <c r="CH2859">
        <f ca="1">IFERROR(INDIRECT("IVA!Y"&amp;MATCH(MID(COMPRAS!C2759,1,2)&amp;MID(COMPRAS!F2759,1,2)&amp;MID(COMPRAS!D2759,1,2),IVA!W:W,0)),"SIN COD.")</f>
        <v>0</v>
      </c>
    </row>
    <row r="2860" spans="1:86" x14ac:dyDescent="0.25">
      <c r="A2860"/>
      <c r="B2860"/>
      <c r="D2860"/>
      <c r="AL2860">
        <f t="shared" si="308"/>
        <v>0</v>
      </c>
      <c r="AQ2860">
        <f t="shared" si="309"/>
        <v>0</v>
      </c>
      <c r="AR2860" t="str">
        <f>IFERROR(IF(OR(AP2860=338,AP2860=340,AP2860=341,AP2860=342,AP2860="342A",AP2860="342B"),PorcenRet(AP2860,AT2860,AU2860),INDEX(PORCENTAJEBUSCAR,MATCH(AP2860,CódigoRET,0),4)*1),"")</f>
        <v/>
      </c>
      <c r="AS2860">
        <f t="shared" si="310"/>
        <v>0</v>
      </c>
      <c r="BF2860" t="str">
        <f>IFERROR(IF(OR(BD2860=338,BD2860=340,BD2860=341,BD2860=342,BD2860="342A",BD2860="342B"),PorcenRet(BD2860,BH2860,BI2860),INDEX(PORCENTAJEBUSCAR,MATCH(BD2860,CódigoRET,0),4)*1),"")</f>
        <v/>
      </c>
      <c r="BG2860">
        <f t="shared" si="311"/>
        <v>0</v>
      </c>
      <c r="BO2860">
        <f t="shared" si="312"/>
        <v>0</v>
      </c>
      <c r="CC2860">
        <f t="shared" si="313"/>
        <v>0</v>
      </c>
      <c r="CD2860">
        <f t="shared" si="314"/>
        <v>0</v>
      </c>
      <c r="CG2860">
        <f ca="1">IFERROR(INDIRECT("IVA!X"&amp;MATCH(MID(COMPRAS!C2760,1,2)&amp;MID(COMPRAS!F2760,1,2)&amp;MID(COMPRAS!D2760,1,2),IVA!W:W,0)),"SIN COD.")</f>
        <v>0</v>
      </c>
      <c r="CH2860">
        <f ca="1">IFERROR(INDIRECT("IVA!Y"&amp;MATCH(MID(COMPRAS!C2760,1,2)&amp;MID(COMPRAS!F2760,1,2)&amp;MID(COMPRAS!D2760,1,2),IVA!W:W,0)),"SIN COD.")</f>
        <v>0</v>
      </c>
    </row>
    <row r="2861" spans="1:86" x14ac:dyDescent="0.25">
      <c r="A2861"/>
      <c r="B2861"/>
      <c r="D2861"/>
      <c r="AL2861">
        <f t="shared" si="308"/>
        <v>0</v>
      </c>
      <c r="AQ2861">
        <f t="shared" si="309"/>
        <v>0</v>
      </c>
      <c r="AR2861" t="str">
        <f>IFERROR(IF(OR(AP2861=338,AP2861=340,AP2861=341,AP2861=342,AP2861="342A",AP2861="342B"),PorcenRet(AP2861,AT2861,AU2861),INDEX(PORCENTAJEBUSCAR,MATCH(AP2861,CódigoRET,0),4)*1),"")</f>
        <v/>
      </c>
      <c r="AS2861">
        <f t="shared" si="310"/>
        <v>0</v>
      </c>
      <c r="BF2861" t="str">
        <f>IFERROR(IF(OR(BD2861=338,BD2861=340,BD2861=341,BD2861=342,BD2861="342A",BD2861="342B"),PorcenRet(BD2861,BH2861,BI2861),INDEX(PORCENTAJEBUSCAR,MATCH(BD2861,CódigoRET,0),4)*1),"")</f>
        <v/>
      </c>
      <c r="BG2861">
        <f t="shared" si="311"/>
        <v>0</v>
      </c>
      <c r="BO2861">
        <f t="shared" si="312"/>
        <v>0</v>
      </c>
      <c r="CC2861">
        <f t="shared" si="313"/>
        <v>0</v>
      </c>
      <c r="CD2861">
        <f t="shared" si="314"/>
        <v>0</v>
      </c>
      <c r="CG2861">
        <f ca="1">IFERROR(INDIRECT("IVA!X"&amp;MATCH(MID(COMPRAS!C2761,1,2)&amp;MID(COMPRAS!F2761,1,2)&amp;MID(COMPRAS!D2761,1,2),IVA!W:W,0)),"SIN COD.")</f>
        <v>0</v>
      </c>
      <c r="CH2861">
        <f ca="1">IFERROR(INDIRECT("IVA!Y"&amp;MATCH(MID(COMPRAS!C2761,1,2)&amp;MID(COMPRAS!F2761,1,2)&amp;MID(COMPRAS!D2761,1,2),IVA!W:W,0)),"SIN COD.")</f>
        <v>0</v>
      </c>
    </row>
    <row r="2862" spans="1:86" x14ac:dyDescent="0.25">
      <c r="A2862"/>
      <c r="B2862"/>
      <c r="D2862"/>
      <c r="AL2862">
        <f t="shared" si="308"/>
        <v>0</v>
      </c>
      <c r="AQ2862">
        <f t="shared" si="309"/>
        <v>0</v>
      </c>
      <c r="AR2862" t="str">
        <f>IFERROR(IF(OR(AP2862=338,AP2862=340,AP2862=341,AP2862=342,AP2862="342A",AP2862="342B"),PorcenRet(AP2862,AT2862,AU2862),INDEX(PORCENTAJEBUSCAR,MATCH(AP2862,CódigoRET,0),4)*1),"")</f>
        <v/>
      </c>
      <c r="AS2862">
        <f t="shared" si="310"/>
        <v>0</v>
      </c>
      <c r="BF2862" t="str">
        <f>IFERROR(IF(OR(BD2862=338,BD2862=340,BD2862=341,BD2862=342,BD2862="342A",BD2862="342B"),PorcenRet(BD2862,BH2862,BI2862),INDEX(PORCENTAJEBUSCAR,MATCH(BD2862,CódigoRET,0),4)*1),"")</f>
        <v/>
      </c>
      <c r="BG2862">
        <f t="shared" si="311"/>
        <v>0</v>
      </c>
      <c r="BO2862">
        <f t="shared" si="312"/>
        <v>0</v>
      </c>
      <c r="CC2862">
        <f t="shared" si="313"/>
        <v>0</v>
      </c>
      <c r="CD2862">
        <f t="shared" si="314"/>
        <v>0</v>
      </c>
      <c r="CG2862">
        <f ca="1">IFERROR(INDIRECT("IVA!X"&amp;MATCH(MID(COMPRAS!C2762,1,2)&amp;MID(COMPRAS!F2762,1,2)&amp;MID(COMPRAS!D2762,1,2),IVA!W:W,0)),"SIN COD.")</f>
        <v>0</v>
      </c>
      <c r="CH2862">
        <f ca="1">IFERROR(INDIRECT("IVA!Y"&amp;MATCH(MID(COMPRAS!C2762,1,2)&amp;MID(COMPRAS!F2762,1,2)&amp;MID(COMPRAS!D2762,1,2),IVA!W:W,0)),"SIN COD.")</f>
        <v>0</v>
      </c>
    </row>
    <row r="2863" spans="1:86" x14ac:dyDescent="0.25">
      <c r="A2863"/>
      <c r="B2863"/>
      <c r="D2863"/>
      <c r="AL2863">
        <f t="shared" si="308"/>
        <v>0</v>
      </c>
      <c r="AQ2863">
        <f t="shared" si="309"/>
        <v>0</v>
      </c>
      <c r="AR2863" t="str">
        <f>IFERROR(IF(OR(AP2863=338,AP2863=340,AP2863=341,AP2863=342,AP2863="342A",AP2863="342B"),PorcenRet(AP2863,AT2863,AU2863),INDEX(PORCENTAJEBUSCAR,MATCH(AP2863,CódigoRET,0),4)*1),"")</f>
        <v/>
      </c>
      <c r="AS2863">
        <f t="shared" si="310"/>
        <v>0</v>
      </c>
      <c r="BF2863" t="str">
        <f>IFERROR(IF(OR(BD2863=338,BD2863=340,BD2863=341,BD2863=342,BD2863="342A",BD2863="342B"),PorcenRet(BD2863,BH2863,BI2863),INDEX(PORCENTAJEBUSCAR,MATCH(BD2863,CódigoRET,0),4)*1),"")</f>
        <v/>
      </c>
      <c r="BG2863">
        <f t="shared" si="311"/>
        <v>0</v>
      </c>
      <c r="BO2863">
        <f t="shared" si="312"/>
        <v>0</v>
      </c>
      <c r="CC2863">
        <f t="shared" si="313"/>
        <v>0</v>
      </c>
      <c r="CD2863">
        <f t="shared" si="314"/>
        <v>0</v>
      </c>
      <c r="CG2863">
        <f ca="1">IFERROR(INDIRECT("IVA!X"&amp;MATCH(MID(COMPRAS!C2763,1,2)&amp;MID(COMPRAS!F2763,1,2)&amp;MID(COMPRAS!D2763,1,2),IVA!W:W,0)),"SIN COD.")</f>
        <v>0</v>
      </c>
      <c r="CH2863">
        <f ca="1">IFERROR(INDIRECT("IVA!Y"&amp;MATCH(MID(COMPRAS!C2763,1,2)&amp;MID(COMPRAS!F2763,1,2)&amp;MID(COMPRAS!D2763,1,2),IVA!W:W,0)),"SIN COD.")</f>
        <v>0</v>
      </c>
    </row>
    <row r="2864" spans="1:86" x14ac:dyDescent="0.25">
      <c r="A2864"/>
      <c r="B2864"/>
      <c r="D2864"/>
      <c r="AL2864">
        <f t="shared" si="308"/>
        <v>0</v>
      </c>
      <c r="AQ2864">
        <f t="shared" si="309"/>
        <v>0</v>
      </c>
      <c r="AR2864" t="str">
        <f>IFERROR(IF(OR(AP2864=338,AP2864=340,AP2864=341,AP2864=342,AP2864="342A",AP2864="342B"),PorcenRet(AP2864,AT2864,AU2864),INDEX(PORCENTAJEBUSCAR,MATCH(AP2864,CódigoRET,0),4)*1),"")</f>
        <v/>
      </c>
      <c r="AS2864">
        <f t="shared" si="310"/>
        <v>0</v>
      </c>
      <c r="BF2864" t="str">
        <f>IFERROR(IF(OR(BD2864=338,BD2864=340,BD2864=341,BD2864=342,BD2864="342A",BD2864="342B"),PorcenRet(BD2864,BH2864,BI2864),INDEX(PORCENTAJEBUSCAR,MATCH(BD2864,CódigoRET,0),4)*1),"")</f>
        <v/>
      </c>
      <c r="BG2864">
        <f t="shared" si="311"/>
        <v>0</v>
      </c>
      <c r="BO2864">
        <f t="shared" si="312"/>
        <v>0</v>
      </c>
      <c r="CC2864">
        <f t="shared" si="313"/>
        <v>0</v>
      </c>
      <c r="CD2864">
        <f t="shared" si="314"/>
        <v>0</v>
      </c>
      <c r="CG2864">
        <f ca="1">IFERROR(INDIRECT("IVA!X"&amp;MATCH(MID(COMPRAS!C2764,1,2)&amp;MID(COMPRAS!F2764,1,2)&amp;MID(COMPRAS!D2764,1,2),IVA!W:W,0)),"SIN COD.")</f>
        <v>0</v>
      </c>
      <c r="CH2864">
        <f ca="1">IFERROR(INDIRECT("IVA!Y"&amp;MATCH(MID(COMPRAS!C2764,1,2)&amp;MID(COMPRAS!F2764,1,2)&amp;MID(COMPRAS!D2764,1,2),IVA!W:W,0)),"SIN COD.")</f>
        <v>0</v>
      </c>
    </row>
    <row r="2865" spans="1:86" x14ac:dyDescent="0.25">
      <c r="A2865"/>
      <c r="B2865"/>
      <c r="D2865"/>
      <c r="AL2865">
        <f t="shared" si="308"/>
        <v>0</v>
      </c>
      <c r="AQ2865">
        <f t="shared" si="309"/>
        <v>0</v>
      </c>
      <c r="AR2865" t="str">
        <f>IFERROR(IF(OR(AP2865=338,AP2865=340,AP2865=341,AP2865=342,AP2865="342A",AP2865="342B"),PorcenRet(AP2865,AT2865,AU2865),INDEX(PORCENTAJEBUSCAR,MATCH(AP2865,CódigoRET,0),4)*1),"")</f>
        <v/>
      </c>
      <c r="AS2865">
        <f t="shared" si="310"/>
        <v>0</v>
      </c>
      <c r="BF2865" t="str">
        <f>IFERROR(IF(OR(BD2865=338,BD2865=340,BD2865=341,BD2865=342,BD2865="342A",BD2865="342B"),PorcenRet(BD2865,BH2865,BI2865),INDEX(PORCENTAJEBUSCAR,MATCH(BD2865,CódigoRET,0),4)*1),"")</f>
        <v/>
      </c>
      <c r="BG2865">
        <f t="shared" si="311"/>
        <v>0</v>
      </c>
      <c r="BO2865">
        <f t="shared" si="312"/>
        <v>0</v>
      </c>
      <c r="CC2865">
        <f t="shared" si="313"/>
        <v>0</v>
      </c>
      <c r="CD2865">
        <f t="shared" si="314"/>
        <v>0</v>
      </c>
      <c r="CG2865">
        <f ca="1">IFERROR(INDIRECT("IVA!X"&amp;MATCH(MID(COMPRAS!C2765,1,2)&amp;MID(COMPRAS!F2765,1,2)&amp;MID(COMPRAS!D2765,1,2),IVA!W:W,0)),"SIN COD.")</f>
        <v>0</v>
      </c>
      <c r="CH2865">
        <f ca="1">IFERROR(INDIRECT("IVA!Y"&amp;MATCH(MID(COMPRAS!C2765,1,2)&amp;MID(COMPRAS!F2765,1,2)&amp;MID(COMPRAS!D2765,1,2),IVA!W:W,0)),"SIN COD.")</f>
        <v>0</v>
      </c>
    </row>
    <row r="2866" spans="1:86" x14ac:dyDescent="0.25">
      <c r="A2866"/>
      <c r="B2866"/>
      <c r="D2866"/>
      <c r="AL2866">
        <f t="shared" si="308"/>
        <v>0</v>
      </c>
      <c r="AQ2866">
        <f t="shared" si="309"/>
        <v>0</v>
      </c>
      <c r="AR2866" t="str">
        <f>IFERROR(IF(OR(AP2866=338,AP2866=340,AP2866=341,AP2866=342,AP2866="342A",AP2866="342B"),PorcenRet(AP2866,AT2866,AU2866),INDEX(PORCENTAJEBUSCAR,MATCH(AP2866,CódigoRET,0),4)*1),"")</f>
        <v/>
      </c>
      <c r="AS2866">
        <f t="shared" si="310"/>
        <v>0</v>
      </c>
      <c r="BF2866" t="str">
        <f>IFERROR(IF(OR(BD2866=338,BD2866=340,BD2866=341,BD2866=342,BD2866="342A",BD2866="342B"),PorcenRet(BD2866,BH2866,BI2866),INDEX(PORCENTAJEBUSCAR,MATCH(BD2866,CódigoRET,0),4)*1),"")</f>
        <v/>
      </c>
      <c r="BG2866">
        <f t="shared" si="311"/>
        <v>0</v>
      </c>
      <c r="BO2866">
        <f t="shared" si="312"/>
        <v>0</v>
      </c>
      <c r="CC2866">
        <f t="shared" si="313"/>
        <v>0</v>
      </c>
      <c r="CD2866">
        <f t="shared" si="314"/>
        <v>0</v>
      </c>
      <c r="CG2866">
        <f ca="1">IFERROR(INDIRECT("IVA!X"&amp;MATCH(MID(COMPRAS!C2766,1,2)&amp;MID(COMPRAS!F2766,1,2)&amp;MID(COMPRAS!D2766,1,2),IVA!W:W,0)),"SIN COD.")</f>
        <v>0</v>
      </c>
      <c r="CH2866">
        <f ca="1">IFERROR(INDIRECT("IVA!Y"&amp;MATCH(MID(COMPRAS!C2766,1,2)&amp;MID(COMPRAS!F2766,1,2)&amp;MID(COMPRAS!D2766,1,2),IVA!W:W,0)),"SIN COD.")</f>
        <v>0</v>
      </c>
    </row>
    <row r="2867" spans="1:86" x14ac:dyDescent="0.25">
      <c r="A2867"/>
      <c r="B2867"/>
      <c r="D2867"/>
      <c r="AL2867">
        <f t="shared" si="308"/>
        <v>0</v>
      </c>
      <c r="AQ2867">
        <f t="shared" si="309"/>
        <v>0</v>
      </c>
      <c r="AR2867" t="str">
        <f>IFERROR(IF(OR(AP2867=338,AP2867=340,AP2867=341,AP2867=342,AP2867="342A",AP2867="342B"),PorcenRet(AP2867,AT2867,AU2867),INDEX(PORCENTAJEBUSCAR,MATCH(AP2867,CódigoRET,0),4)*1),"")</f>
        <v/>
      </c>
      <c r="AS2867">
        <f t="shared" si="310"/>
        <v>0</v>
      </c>
      <c r="BF2867" t="str">
        <f>IFERROR(IF(OR(BD2867=338,BD2867=340,BD2867=341,BD2867=342,BD2867="342A",BD2867="342B"),PorcenRet(BD2867,BH2867,BI2867),INDEX(PORCENTAJEBUSCAR,MATCH(BD2867,CódigoRET,0),4)*1),"")</f>
        <v/>
      </c>
      <c r="BG2867">
        <f t="shared" si="311"/>
        <v>0</v>
      </c>
      <c r="BO2867">
        <f t="shared" si="312"/>
        <v>0</v>
      </c>
      <c r="CC2867">
        <f t="shared" si="313"/>
        <v>0</v>
      </c>
      <c r="CD2867">
        <f t="shared" si="314"/>
        <v>0</v>
      </c>
      <c r="CG2867">
        <f ca="1">IFERROR(INDIRECT("IVA!X"&amp;MATCH(MID(COMPRAS!C2767,1,2)&amp;MID(COMPRAS!F2767,1,2)&amp;MID(COMPRAS!D2767,1,2),IVA!W:W,0)),"SIN COD.")</f>
        <v>0</v>
      </c>
      <c r="CH2867">
        <f ca="1">IFERROR(INDIRECT("IVA!Y"&amp;MATCH(MID(COMPRAS!C2767,1,2)&amp;MID(COMPRAS!F2767,1,2)&amp;MID(COMPRAS!D2767,1,2),IVA!W:W,0)),"SIN COD.")</f>
        <v>0</v>
      </c>
    </row>
    <row r="2868" spans="1:86" x14ac:dyDescent="0.25">
      <c r="A2868"/>
      <c r="B2868"/>
      <c r="D2868"/>
      <c r="AL2868">
        <f t="shared" si="308"/>
        <v>0</v>
      </c>
      <c r="AQ2868">
        <f t="shared" si="309"/>
        <v>0</v>
      </c>
      <c r="AR2868" t="str">
        <f>IFERROR(IF(OR(AP2868=338,AP2868=340,AP2868=341,AP2868=342,AP2868="342A",AP2868="342B"),PorcenRet(AP2868,AT2868,AU2868),INDEX(PORCENTAJEBUSCAR,MATCH(AP2868,CódigoRET,0),4)*1),"")</f>
        <v/>
      </c>
      <c r="AS2868">
        <f t="shared" si="310"/>
        <v>0</v>
      </c>
      <c r="BF2868" t="str">
        <f>IFERROR(IF(OR(BD2868=338,BD2868=340,BD2868=341,BD2868=342,BD2868="342A",BD2868="342B"),PorcenRet(BD2868,BH2868,BI2868),INDEX(PORCENTAJEBUSCAR,MATCH(BD2868,CódigoRET,0),4)*1),"")</f>
        <v/>
      </c>
      <c r="BG2868">
        <f t="shared" si="311"/>
        <v>0</v>
      </c>
      <c r="BO2868">
        <f t="shared" si="312"/>
        <v>0</v>
      </c>
      <c r="CC2868">
        <f t="shared" si="313"/>
        <v>0</v>
      </c>
      <c r="CD2868">
        <f t="shared" si="314"/>
        <v>0</v>
      </c>
      <c r="CG2868">
        <f ca="1">IFERROR(INDIRECT("IVA!X"&amp;MATCH(MID(COMPRAS!C2768,1,2)&amp;MID(COMPRAS!F2768,1,2)&amp;MID(COMPRAS!D2768,1,2),IVA!W:W,0)),"SIN COD.")</f>
        <v>0</v>
      </c>
      <c r="CH2868">
        <f ca="1">IFERROR(INDIRECT("IVA!Y"&amp;MATCH(MID(COMPRAS!C2768,1,2)&amp;MID(COMPRAS!F2768,1,2)&amp;MID(COMPRAS!D2768,1,2),IVA!W:W,0)),"SIN COD.")</f>
        <v>0</v>
      </c>
    </row>
    <row r="2869" spans="1:86" x14ac:dyDescent="0.25">
      <c r="A2869"/>
      <c r="B2869"/>
      <c r="D2869"/>
      <c r="AL2869">
        <f t="shared" si="308"/>
        <v>0</v>
      </c>
      <c r="AQ2869">
        <f t="shared" si="309"/>
        <v>0</v>
      </c>
      <c r="AR2869" t="str">
        <f>IFERROR(IF(OR(AP2869=338,AP2869=340,AP2869=341,AP2869=342,AP2869="342A",AP2869="342B"),PorcenRet(AP2869,AT2869,AU2869),INDEX(PORCENTAJEBUSCAR,MATCH(AP2869,CódigoRET,0),4)*1),"")</f>
        <v/>
      </c>
      <c r="AS2869">
        <f t="shared" si="310"/>
        <v>0</v>
      </c>
      <c r="BF2869" t="str">
        <f>IFERROR(IF(OR(BD2869=338,BD2869=340,BD2869=341,BD2869=342,BD2869="342A",BD2869="342B"),PorcenRet(BD2869,BH2869,BI2869),INDEX(PORCENTAJEBUSCAR,MATCH(BD2869,CódigoRET,0),4)*1),"")</f>
        <v/>
      </c>
      <c r="BG2869">
        <f t="shared" si="311"/>
        <v>0</v>
      </c>
      <c r="BO2869">
        <f t="shared" si="312"/>
        <v>0</v>
      </c>
      <c r="CC2869">
        <f t="shared" si="313"/>
        <v>0</v>
      </c>
      <c r="CD2869">
        <f t="shared" si="314"/>
        <v>0</v>
      </c>
      <c r="CG2869">
        <f ca="1">IFERROR(INDIRECT("IVA!X"&amp;MATCH(MID(COMPRAS!C2769,1,2)&amp;MID(COMPRAS!F2769,1,2)&amp;MID(COMPRAS!D2769,1,2),IVA!W:W,0)),"SIN COD.")</f>
        <v>0</v>
      </c>
      <c r="CH2869">
        <f ca="1">IFERROR(INDIRECT("IVA!Y"&amp;MATCH(MID(COMPRAS!C2769,1,2)&amp;MID(COMPRAS!F2769,1,2)&amp;MID(COMPRAS!D2769,1,2),IVA!W:W,0)),"SIN COD.")</f>
        <v>0</v>
      </c>
    </row>
    <row r="2870" spans="1:86" x14ac:dyDescent="0.25">
      <c r="A2870"/>
      <c r="B2870"/>
      <c r="D2870"/>
      <c r="AL2870">
        <f t="shared" si="308"/>
        <v>0</v>
      </c>
      <c r="AQ2870">
        <f t="shared" si="309"/>
        <v>0</v>
      </c>
      <c r="AR2870" t="str">
        <f>IFERROR(IF(OR(AP2870=338,AP2870=340,AP2870=341,AP2870=342,AP2870="342A",AP2870="342B"),PorcenRet(AP2870,AT2870,AU2870),INDEX(PORCENTAJEBUSCAR,MATCH(AP2870,CódigoRET,0),4)*1),"")</f>
        <v/>
      </c>
      <c r="AS2870">
        <f t="shared" si="310"/>
        <v>0</v>
      </c>
      <c r="BF2870" t="str">
        <f>IFERROR(IF(OR(BD2870=338,BD2870=340,BD2870=341,BD2870=342,BD2870="342A",BD2870="342B"),PorcenRet(BD2870,BH2870,BI2870),INDEX(PORCENTAJEBUSCAR,MATCH(BD2870,CódigoRET,0),4)*1),"")</f>
        <v/>
      </c>
      <c r="BG2870">
        <f t="shared" si="311"/>
        <v>0</v>
      </c>
      <c r="BO2870">
        <f t="shared" si="312"/>
        <v>0</v>
      </c>
      <c r="CC2870">
        <f t="shared" si="313"/>
        <v>0</v>
      </c>
      <c r="CD2870">
        <f t="shared" si="314"/>
        <v>0</v>
      </c>
      <c r="CG2870">
        <f ca="1">IFERROR(INDIRECT("IVA!X"&amp;MATCH(MID(COMPRAS!C2770,1,2)&amp;MID(COMPRAS!F2770,1,2)&amp;MID(COMPRAS!D2770,1,2),IVA!W:W,0)),"SIN COD.")</f>
        <v>0</v>
      </c>
      <c r="CH2870">
        <f ca="1">IFERROR(INDIRECT("IVA!Y"&amp;MATCH(MID(COMPRAS!C2770,1,2)&amp;MID(COMPRAS!F2770,1,2)&amp;MID(COMPRAS!D2770,1,2),IVA!W:W,0)),"SIN COD.")</f>
        <v>0</v>
      </c>
    </row>
    <row r="2871" spans="1:86" x14ac:dyDescent="0.25">
      <c r="A2871"/>
      <c r="B2871"/>
      <c r="D2871"/>
      <c r="AL2871">
        <f t="shared" si="308"/>
        <v>0</v>
      </c>
      <c r="AQ2871">
        <f t="shared" si="309"/>
        <v>0</v>
      </c>
      <c r="AR2871" t="str">
        <f>IFERROR(IF(OR(AP2871=338,AP2871=340,AP2871=341,AP2871=342,AP2871="342A",AP2871="342B"),PorcenRet(AP2871,AT2871,AU2871),INDEX(PORCENTAJEBUSCAR,MATCH(AP2871,CódigoRET,0),4)*1),"")</f>
        <v/>
      </c>
      <c r="AS2871">
        <f t="shared" si="310"/>
        <v>0</v>
      </c>
      <c r="BF2871" t="str">
        <f>IFERROR(IF(OR(BD2871=338,BD2871=340,BD2871=341,BD2871=342,BD2871="342A",BD2871="342B"),PorcenRet(BD2871,BH2871,BI2871),INDEX(PORCENTAJEBUSCAR,MATCH(BD2871,CódigoRET,0),4)*1),"")</f>
        <v/>
      </c>
      <c r="BG2871">
        <f t="shared" si="311"/>
        <v>0</v>
      </c>
      <c r="BO2871">
        <f t="shared" si="312"/>
        <v>0</v>
      </c>
      <c r="CC2871">
        <f t="shared" si="313"/>
        <v>0</v>
      </c>
      <c r="CD2871">
        <f t="shared" si="314"/>
        <v>0</v>
      </c>
      <c r="CG2871">
        <f ca="1">IFERROR(INDIRECT("IVA!X"&amp;MATCH(MID(COMPRAS!C2771,1,2)&amp;MID(COMPRAS!F2771,1,2)&amp;MID(COMPRAS!D2771,1,2),IVA!W:W,0)),"SIN COD.")</f>
        <v>0</v>
      </c>
      <c r="CH2871">
        <f ca="1">IFERROR(INDIRECT("IVA!Y"&amp;MATCH(MID(COMPRAS!C2771,1,2)&amp;MID(COMPRAS!F2771,1,2)&amp;MID(COMPRAS!D2771,1,2),IVA!W:W,0)),"SIN COD.")</f>
        <v>0</v>
      </c>
    </row>
    <row r="2872" spans="1:86" x14ac:dyDescent="0.25">
      <c r="A2872"/>
      <c r="B2872"/>
      <c r="D2872"/>
      <c r="AL2872">
        <f t="shared" si="308"/>
        <v>0</v>
      </c>
      <c r="AQ2872">
        <f t="shared" si="309"/>
        <v>0</v>
      </c>
      <c r="AR2872" t="str">
        <f>IFERROR(IF(OR(AP2872=338,AP2872=340,AP2872=341,AP2872=342,AP2872="342A",AP2872="342B"),PorcenRet(AP2872,AT2872,AU2872),INDEX(PORCENTAJEBUSCAR,MATCH(AP2872,CódigoRET,0),4)*1),"")</f>
        <v/>
      </c>
      <c r="AS2872">
        <f t="shared" si="310"/>
        <v>0</v>
      </c>
      <c r="BF2872" t="str">
        <f>IFERROR(IF(OR(BD2872=338,BD2872=340,BD2872=341,BD2872=342,BD2872="342A",BD2872="342B"),PorcenRet(BD2872,BH2872,BI2872),INDEX(PORCENTAJEBUSCAR,MATCH(BD2872,CódigoRET,0),4)*1),"")</f>
        <v/>
      </c>
      <c r="BG2872">
        <f t="shared" si="311"/>
        <v>0</v>
      </c>
      <c r="BO2872">
        <f t="shared" si="312"/>
        <v>0</v>
      </c>
      <c r="CC2872">
        <f t="shared" si="313"/>
        <v>0</v>
      </c>
      <c r="CD2872">
        <f t="shared" si="314"/>
        <v>0</v>
      </c>
      <c r="CG2872">
        <f ca="1">IFERROR(INDIRECT("IVA!X"&amp;MATCH(MID(COMPRAS!C2772,1,2)&amp;MID(COMPRAS!F2772,1,2)&amp;MID(COMPRAS!D2772,1,2),IVA!W:W,0)),"SIN COD.")</f>
        <v>0</v>
      </c>
      <c r="CH2872">
        <f ca="1">IFERROR(INDIRECT("IVA!Y"&amp;MATCH(MID(COMPRAS!C2772,1,2)&amp;MID(COMPRAS!F2772,1,2)&amp;MID(COMPRAS!D2772,1,2),IVA!W:W,0)),"SIN COD.")</f>
        <v>0</v>
      </c>
    </row>
    <row r="2873" spans="1:86" x14ac:dyDescent="0.25">
      <c r="A2873"/>
      <c r="B2873"/>
      <c r="D2873"/>
      <c r="AL2873">
        <f t="shared" si="308"/>
        <v>0</v>
      </c>
      <c r="AQ2873">
        <f t="shared" si="309"/>
        <v>0</v>
      </c>
      <c r="AR2873" t="str">
        <f>IFERROR(IF(OR(AP2873=338,AP2873=340,AP2873=341,AP2873=342,AP2873="342A",AP2873="342B"),PorcenRet(AP2873,AT2873,AU2873),INDEX(PORCENTAJEBUSCAR,MATCH(AP2873,CódigoRET,0),4)*1),"")</f>
        <v/>
      </c>
      <c r="AS2873">
        <f t="shared" si="310"/>
        <v>0</v>
      </c>
      <c r="BF2873" t="str">
        <f>IFERROR(IF(OR(BD2873=338,BD2873=340,BD2873=341,BD2873=342,BD2873="342A",BD2873="342B"),PorcenRet(BD2873,BH2873,BI2873),INDEX(PORCENTAJEBUSCAR,MATCH(BD2873,CódigoRET,0),4)*1),"")</f>
        <v/>
      </c>
      <c r="BG2873">
        <f t="shared" si="311"/>
        <v>0</v>
      </c>
      <c r="BO2873">
        <f t="shared" si="312"/>
        <v>0</v>
      </c>
      <c r="CC2873">
        <f t="shared" si="313"/>
        <v>0</v>
      </c>
      <c r="CD2873">
        <f t="shared" si="314"/>
        <v>0</v>
      </c>
      <c r="CG2873">
        <f ca="1">IFERROR(INDIRECT("IVA!X"&amp;MATCH(MID(COMPRAS!C2773,1,2)&amp;MID(COMPRAS!F2773,1,2)&amp;MID(COMPRAS!D2773,1,2),IVA!W:W,0)),"SIN COD.")</f>
        <v>0</v>
      </c>
      <c r="CH2873">
        <f ca="1">IFERROR(INDIRECT("IVA!Y"&amp;MATCH(MID(COMPRAS!C2773,1,2)&amp;MID(COMPRAS!F2773,1,2)&amp;MID(COMPRAS!D2773,1,2),IVA!W:W,0)),"SIN COD.")</f>
        <v>0</v>
      </c>
    </row>
    <row r="2874" spans="1:86" x14ac:dyDescent="0.25">
      <c r="A2874"/>
      <c r="B2874"/>
      <c r="D2874"/>
      <c r="AL2874">
        <f t="shared" si="308"/>
        <v>0</v>
      </c>
      <c r="AQ2874">
        <f t="shared" si="309"/>
        <v>0</v>
      </c>
      <c r="AR2874" t="str">
        <f>IFERROR(IF(OR(AP2874=338,AP2874=340,AP2874=341,AP2874=342,AP2874="342A",AP2874="342B"),PorcenRet(AP2874,AT2874,AU2874),INDEX(PORCENTAJEBUSCAR,MATCH(AP2874,CódigoRET,0),4)*1),"")</f>
        <v/>
      </c>
      <c r="AS2874">
        <f t="shared" si="310"/>
        <v>0</v>
      </c>
      <c r="BF2874" t="str">
        <f>IFERROR(IF(OR(BD2874=338,BD2874=340,BD2874=341,BD2874=342,BD2874="342A",BD2874="342B"),PorcenRet(BD2874,BH2874,BI2874),INDEX(PORCENTAJEBUSCAR,MATCH(BD2874,CódigoRET,0),4)*1),"")</f>
        <v/>
      </c>
      <c r="BG2874">
        <f t="shared" si="311"/>
        <v>0</v>
      </c>
      <c r="BO2874">
        <f t="shared" si="312"/>
        <v>0</v>
      </c>
      <c r="CC2874">
        <f t="shared" si="313"/>
        <v>0</v>
      </c>
      <c r="CD2874">
        <f t="shared" si="314"/>
        <v>0</v>
      </c>
      <c r="CG2874">
        <f ca="1">IFERROR(INDIRECT("IVA!X"&amp;MATCH(MID(COMPRAS!C2774,1,2)&amp;MID(COMPRAS!F2774,1,2)&amp;MID(COMPRAS!D2774,1,2),IVA!W:W,0)),"SIN COD.")</f>
        <v>0</v>
      </c>
      <c r="CH2874">
        <f ca="1">IFERROR(INDIRECT("IVA!Y"&amp;MATCH(MID(COMPRAS!C2774,1,2)&amp;MID(COMPRAS!F2774,1,2)&amp;MID(COMPRAS!D2774,1,2),IVA!W:W,0)),"SIN COD.")</f>
        <v>0</v>
      </c>
    </row>
    <row r="2875" spans="1:86" x14ac:dyDescent="0.25">
      <c r="A2875"/>
      <c r="B2875"/>
      <c r="D2875"/>
      <c r="AL2875">
        <f t="shared" si="308"/>
        <v>0</v>
      </c>
      <c r="AQ2875">
        <f t="shared" si="309"/>
        <v>0</v>
      </c>
      <c r="AR2875" t="str">
        <f>IFERROR(IF(OR(AP2875=338,AP2875=340,AP2875=341,AP2875=342,AP2875="342A",AP2875="342B"),PorcenRet(AP2875,AT2875,AU2875),INDEX(PORCENTAJEBUSCAR,MATCH(AP2875,CódigoRET,0),4)*1),"")</f>
        <v/>
      </c>
      <c r="AS2875">
        <f t="shared" si="310"/>
        <v>0</v>
      </c>
      <c r="BF2875" t="str">
        <f>IFERROR(IF(OR(BD2875=338,BD2875=340,BD2875=341,BD2875=342,BD2875="342A",BD2875="342B"),PorcenRet(BD2875,BH2875,BI2875),INDEX(PORCENTAJEBUSCAR,MATCH(BD2875,CódigoRET,0),4)*1),"")</f>
        <v/>
      </c>
      <c r="BG2875">
        <f t="shared" si="311"/>
        <v>0</v>
      </c>
      <c r="BO2875">
        <f t="shared" si="312"/>
        <v>0</v>
      </c>
      <c r="CC2875">
        <f t="shared" si="313"/>
        <v>0</v>
      </c>
      <c r="CD2875">
        <f t="shared" si="314"/>
        <v>0</v>
      </c>
      <c r="CG2875">
        <f ca="1">IFERROR(INDIRECT("IVA!X"&amp;MATCH(MID(COMPRAS!C2775,1,2)&amp;MID(COMPRAS!F2775,1,2)&amp;MID(COMPRAS!D2775,1,2),IVA!W:W,0)),"SIN COD.")</f>
        <v>0</v>
      </c>
      <c r="CH2875">
        <f ca="1">IFERROR(INDIRECT("IVA!Y"&amp;MATCH(MID(COMPRAS!C2775,1,2)&amp;MID(COMPRAS!F2775,1,2)&amp;MID(COMPRAS!D2775,1,2),IVA!W:W,0)),"SIN COD.")</f>
        <v>0</v>
      </c>
    </row>
    <row r="2876" spans="1:86" x14ac:dyDescent="0.25">
      <c r="A2876"/>
      <c r="B2876"/>
      <c r="D2876"/>
      <c r="AL2876">
        <f t="shared" si="308"/>
        <v>0</v>
      </c>
      <c r="AQ2876">
        <f t="shared" si="309"/>
        <v>0</v>
      </c>
      <c r="AR2876" t="str">
        <f>IFERROR(IF(OR(AP2876=338,AP2876=340,AP2876=341,AP2876=342,AP2876="342A",AP2876="342B"),PorcenRet(AP2876,AT2876,AU2876),INDEX(PORCENTAJEBUSCAR,MATCH(AP2876,CódigoRET,0),4)*1),"")</f>
        <v/>
      </c>
      <c r="AS2876">
        <f t="shared" si="310"/>
        <v>0</v>
      </c>
      <c r="BF2876" t="str">
        <f>IFERROR(IF(OR(BD2876=338,BD2876=340,BD2876=341,BD2876=342,BD2876="342A",BD2876="342B"),PorcenRet(BD2876,BH2876,BI2876),INDEX(PORCENTAJEBUSCAR,MATCH(BD2876,CódigoRET,0),4)*1),"")</f>
        <v/>
      </c>
      <c r="BG2876">
        <f t="shared" si="311"/>
        <v>0</v>
      </c>
      <c r="BO2876">
        <f t="shared" si="312"/>
        <v>0</v>
      </c>
      <c r="CC2876">
        <f t="shared" si="313"/>
        <v>0</v>
      </c>
      <c r="CD2876">
        <f t="shared" si="314"/>
        <v>0</v>
      </c>
      <c r="CG2876">
        <f ca="1">IFERROR(INDIRECT("IVA!X"&amp;MATCH(MID(COMPRAS!C2776,1,2)&amp;MID(COMPRAS!F2776,1,2)&amp;MID(COMPRAS!D2776,1,2),IVA!W:W,0)),"SIN COD.")</f>
        <v>0</v>
      </c>
      <c r="CH2876">
        <f ca="1">IFERROR(INDIRECT("IVA!Y"&amp;MATCH(MID(COMPRAS!C2776,1,2)&amp;MID(COMPRAS!F2776,1,2)&amp;MID(COMPRAS!D2776,1,2),IVA!W:W,0)),"SIN COD.")</f>
        <v>0</v>
      </c>
    </row>
    <row r="2877" spans="1:86" x14ac:dyDescent="0.25">
      <c r="A2877"/>
      <c r="B2877"/>
      <c r="D2877"/>
      <c r="AL2877">
        <f t="shared" si="308"/>
        <v>0</v>
      </c>
      <c r="AQ2877">
        <f t="shared" si="309"/>
        <v>0</v>
      </c>
      <c r="AR2877" t="str">
        <f>IFERROR(IF(OR(AP2877=338,AP2877=340,AP2877=341,AP2877=342,AP2877="342A",AP2877="342B"),PorcenRet(AP2877,AT2877,AU2877),INDEX(PORCENTAJEBUSCAR,MATCH(AP2877,CódigoRET,0),4)*1),"")</f>
        <v/>
      </c>
      <c r="AS2877">
        <f t="shared" si="310"/>
        <v>0</v>
      </c>
      <c r="BF2877" t="str">
        <f>IFERROR(IF(OR(BD2877=338,BD2877=340,BD2877=341,BD2877=342,BD2877="342A",BD2877="342B"),PorcenRet(BD2877,BH2877,BI2877),INDEX(PORCENTAJEBUSCAR,MATCH(BD2877,CódigoRET,0),4)*1),"")</f>
        <v/>
      </c>
      <c r="BG2877">
        <f t="shared" si="311"/>
        <v>0</v>
      </c>
      <c r="BO2877">
        <f t="shared" si="312"/>
        <v>0</v>
      </c>
      <c r="CC2877">
        <f t="shared" si="313"/>
        <v>0</v>
      </c>
      <c r="CD2877">
        <f t="shared" si="314"/>
        <v>0</v>
      </c>
      <c r="CG2877">
        <f ca="1">IFERROR(INDIRECT("IVA!X"&amp;MATCH(MID(COMPRAS!C2777,1,2)&amp;MID(COMPRAS!F2777,1,2)&amp;MID(COMPRAS!D2777,1,2),IVA!W:W,0)),"SIN COD.")</f>
        <v>0</v>
      </c>
      <c r="CH2877">
        <f ca="1">IFERROR(INDIRECT("IVA!Y"&amp;MATCH(MID(COMPRAS!C2777,1,2)&amp;MID(COMPRAS!F2777,1,2)&amp;MID(COMPRAS!D2777,1,2),IVA!W:W,0)),"SIN COD.")</f>
        <v>0</v>
      </c>
    </row>
    <row r="2878" spans="1:86" x14ac:dyDescent="0.25">
      <c r="A2878"/>
      <c r="B2878"/>
      <c r="D2878"/>
      <c r="AL2878">
        <f t="shared" si="308"/>
        <v>0</v>
      </c>
      <c r="AQ2878">
        <f t="shared" si="309"/>
        <v>0</v>
      </c>
      <c r="AR2878" t="str">
        <f>IFERROR(IF(OR(AP2878=338,AP2878=340,AP2878=341,AP2878=342,AP2878="342A",AP2878="342B"),PorcenRet(AP2878,AT2878,AU2878),INDEX(PORCENTAJEBUSCAR,MATCH(AP2878,CódigoRET,0),4)*1),"")</f>
        <v/>
      </c>
      <c r="AS2878">
        <f t="shared" si="310"/>
        <v>0</v>
      </c>
      <c r="BF2878" t="str">
        <f>IFERROR(IF(OR(BD2878=338,BD2878=340,BD2878=341,BD2878=342,BD2878="342A",BD2878="342B"),PorcenRet(BD2878,BH2878,BI2878),INDEX(PORCENTAJEBUSCAR,MATCH(BD2878,CódigoRET,0),4)*1),"")</f>
        <v/>
      </c>
      <c r="BG2878">
        <f t="shared" si="311"/>
        <v>0</v>
      </c>
      <c r="BO2878">
        <f t="shared" si="312"/>
        <v>0</v>
      </c>
      <c r="CC2878">
        <f t="shared" si="313"/>
        <v>0</v>
      </c>
      <c r="CD2878">
        <f t="shared" si="314"/>
        <v>0</v>
      </c>
      <c r="CG2878">
        <f ca="1">IFERROR(INDIRECT("IVA!X"&amp;MATCH(MID(COMPRAS!C2778,1,2)&amp;MID(COMPRAS!F2778,1,2)&amp;MID(COMPRAS!D2778,1,2),IVA!W:W,0)),"SIN COD.")</f>
        <v>0</v>
      </c>
      <c r="CH2878">
        <f ca="1">IFERROR(INDIRECT("IVA!Y"&amp;MATCH(MID(COMPRAS!C2778,1,2)&amp;MID(COMPRAS!F2778,1,2)&amp;MID(COMPRAS!D2778,1,2),IVA!W:W,0)),"SIN COD.")</f>
        <v>0</v>
      </c>
    </row>
    <row r="2879" spans="1:86" x14ac:dyDescent="0.25">
      <c r="A2879"/>
      <c r="B2879"/>
      <c r="D2879"/>
      <c r="AL2879">
        <f t="shared" si="308"/>
        <v>0</v>
      </c>
      <c r="AQ2879">
        <f t="shared" si="309"/>
        <v>0</v>
      </c>
      <c r="AR2879" t="str">
        <f>IFERROR(IF(OR(AP2879=338,AP2879=340,AP2879=341,AP2879=342,AP2879="342A",AP2879="342B"),PorcenRet(AP2879,AT2879,AU2879),INDEX(PORCENTAJEBUSCAR,MATCH(AP2879,CódigoRET,0),4)*1),"")</f>
        <v/>
      </c>
      <c r="AS2879">
        <f t="shared" si="310"/>
        <v>0</v>
      </c>
      <c r="BF2879" t="str">
        <f>IFERROR(IF(OR(BD2879=338,BD2879=340,BD2879=341,BD2879=342,BD2879="342A",BD2879="342B"),PorcenRet(BD2879,BH2879,BI2879),INDEX(PORCENTAJEBUSCAR,MATCH(BD2879,CódigoRET,0),4)*1),"")</f>
        <v/>
      </c>
      <c r="BG2879">
        <f t="shared" si="311"/>
        <v>0</v>
      </c>
      <c r="BO2879">
        <f t="shared" si="312"/>
        <v>0</v>
      </c>
      <c r="CC2879">
        <f t="shared" si="313"/>
        <v>0</v>
      </c>
      <c r="CD2879">
        <f t="shared" si="314"/>
        <v>0</v>
      </c>
      <c r="CG2879">
        <f ca="1">IFERROR(INDIRECT("IVA!X"&amp;MATCH(MID(COMPRAS!C2779,1,2)&amp;MID(COMPRAS!F2779,1,2)&amp;MID(COMPRAS!D2779,1,2),IVA!W:W,0)),"SIN COD.")</f>
        <v>0</v>
      </c>
      <c r="CH2879">
        <f ca="1">IFERROR(INDIRECT("IVA!Y"&amp;MATCH(MID(COMPRAS!C2779,1,2)&amp;MID(COMPRAS!F2779,1,2)&amp;MID(COMPRAS!D2779,1,2),IVA!W:W,0)),"SIN COD.")</f>
        <v>0</v>
      </c>
    </row>
    <row r="2880" spans="1:86" x14ac:dyDescent="0.25">
      <c r="A2880"/>
      <c r="B2880"/>
      <c r="D2880"/>
      <c r="AL2880">
        <f t="shared" si="308"/>
        <v>0</v>
      </c>
      <c r="AQ2880">
        <f t="shared" si="309"/>
        <v>0</v>
      </c>
      <c r="AR2880" t="str">
        <f>IFERROR(IF(OR(AP2880=338,AP2880=340,AP2880=341,AP2880=342,AP2880="342A",AP2880="342B"),PorcenRet(AP2880,AT2880,AU2880),INDEX(PORCENTAJEBUSCAR,MATCH(AP2880,CódigoRET,0),4)*1),"")</f>
        <v/>
      </c>
      <c r="AS2880">
        <f t="shared" si="310"/>
        <v>0</v>
      </c>
      <c r="BF2880" t="str">
        <f>IFERROR(IF(OR(BD2880=338,BD2880=340,BD2880=341,BD2880=342,BD2880="342A",BD2880="342B"),PorcenRet(BD2880,BH2880,BI2880),INDEX(PORCENTAJEBUSCAR,MATCH(BD2880,CódigoRET,0),4)*1),"")</f>
        <v/>
      </c>
      <c r="BG2880">
        <f t="shared" si="311"/>
        <v>0</v>
      </c>
      <c r="BO2880">
        <f t="shared" si="312"/>
        <v>0</v>
      </c>
      <c r="CC2880">
        <f t="shared" si="313"/>
        <v>0</v>
      </c>
      <c r="CD2880">
        <f t="shared" si="314"/>
        <v>0</v>
      </c>
      <c r="CG2880">
        <f ca="1">IFERROR(INDIRECT("IVA!X"&amp;MATCH(MID(COMPRAS!C2780,1,2)&amp;MID(COMPRAS!F2780,1,2)&amp;MID(COMPRAS!D2780,1,2),IVA!W:W,0)),"SIN COD.")</f>
        <v>0</v>
      </c>
      <c r="CH2880">
        <f ca="1">IFERROR(INDIRECT("IVA!Y"&amp;MATCH(MID(COMPRAS!C2780,1,2)&amp;MID(COMPRAS!F2780,1,2)&amp;MID(COMPRAS!D2780,1,2),IVA!W:W,0)),"SIN COD.")</f>
        <v>0</v>
      </c>
    </row>
    <row r="2881" spans="1:86" x14ac:dyDescent="0.25">
      <c r="A2881"/>
      <c r="B2881"/>
      <c r="D2881"/>
      <c r="AL2881">
        <f t="shared" si="308"/>
        <v>0</v>
      </c>
      <c r="AQ2881">
        <f t="shared" si="309"/>
        <v>0</v>
      </c>
      <c r="AR2881" t="str">
        <f>IFERROR(IF(OR(AP2881=338,AP2881=340,AP2881=341,AP2881=342,AP2881="342A",AP2881="342B"),PorcenRet(AP2881,AT2881,AU2881),INDEX(PORCENTAJEBUSCAR,MATCH(AP2881,CódigoRET,0),4)*1),"")</f>
        <v/>
      </c>
      <c r="AS2881">
        <f t="shared" si="310"/>
        <v>0</v>
      </c>
      <c r="BF2881" t="str">
        <f>IFERROR(IF(OR(BD2881=338,BD2881=340,BD2881=341,BD2881=342,BD2881="342A",BD2881="342B"),PorcenRet(BD2881,BH2881,BI2881),INDEX(PORCENTAJEBUSCAR,MATCH(BD2881,CódigoRET,0),4)*1),"")</f>
        <v/>
      </c>
      <c r="BG2881">
        <f t="shared" si="311"/>
        <v>0</v>
      </c>
      <c r="BO2881">
        <f t="shared" si="312"/>
        <v>0</v>
      </c>
      <c r="CC2881">
        <f t="shared" si="313"/>
        <v>0</v>
      </c>
      <c r="CD2881">
        <f t="shared" si="314"/>
        <v>0</v>
      </c>
      <c r="CG2881">
        <f ca="1">IFERROR(INDIRECT("IVA!X"&amp;MATCH(MID(COMPRAS!C2781,1,2)&amp;MID(COMPRAS!F2781,1,2)&amp;MID(COMPRAS!D2781,1,2),IVA!W:W,0)),"SIN COD.")</f>
        <v>0</v>
      </c>
      <c r="CH2881">
        <f ca="1">IFERROR(INDIRECT("IVA!Y"&amp;MATCH(MID(COMPRAS!C2781,1,2)&amp;MID(COMPRAS!F2781,1,2)&amp;MID(COMPRAS!D2781,1,2),IVA!W:W,0)),"SIN COD.")</f>
        <v>0</v>
      </c>
    </row>
    <row r="2882" spans="1:86" x14ac:dyDescent="0.25">
      <c r="A2882"/>
      <c r="B2882"/>
      <c r="D2882"/>
      <c r="AL2882">
        <f t="shared" ref="AL2882:AL2945" si="315">O2882+P2882+Q2882+R2882+S2882+T2882+U2882+V2882</f>
        <v>0</v>
      </c>
      <c r="AQ2882">
        <f t="shared" ref="AQ2882:AQ2945" si="316">+P2882+Q2882+R2882+S2882-BE2882-BQ2882-BW2882+O2882</f>
        <v>0</v>
      </c>
      <c r="AR2882" t="str">
        <f>IFERROR(IF(OR(AP2882=338,AP2882=340,AP2882=341,AP2882=342,AP2882="342A",AP2882="342B"),PorcenRet(AP2882,AT2882,AU2882),INDEX(PORCENTAJEBUSCAR,MATCH(AP2882,CódigoRET,0),4)*1),"")</f>
        <v/>
      </c>
      <c r="AS2882">
        <f t="shared" ref="AS2882:AS2945" si="317">ROUND(IF(AP2882="",0,AQ2882*(AR2882/100)),2)</f>
        <v>0</v>
      </c>
      <c r="BF2882" t="str">
        <f>IFERROR(IF(OR(BD2882=338,BD2882=340,BD2882=341,BD2882=342,BD2882="342A",BD2882="342B"),PorcenRet(BD2882,BH2882,BI2882),INDEX(PORCENTAJEBUSCAR,MATCH(BD2882,CódigoRET,0),4)*1),"")</f>
        <v/>
      </c>
      <c r="BG2882">
        <f t="shared" ref="BG2882:BG2945" si="318">ROUND(IF(BD2882="",0,BE2882*(BF2882/100)),2)</f>
        <v>0</v>
      </c>
      <c r="BO2882">
        <f t="shared" ref="BO2882:BO2945" si="319">IF(MID(F2882,1,2)="41",SUM(O2882:S2882),0)</f>
        <v>0</v>
      </c>
      <c r="CC2882">
        <f t="shared" ref="CC2882:CC2945" si="320">O2882+P2882+Q2882+R2882+S2882</f>
        <v>0</v>
      </c>
      <c r="CD2882">
        <f t="shared" ref="CD2882:CD2945" si="321">T2882+U2882</f>
        <v>0</v>
      </c>
      <c r="CG2882">
        <f ca="1">IFERROR(INDIRECT("IVA!X"&amp;MATCH(MID(COMPRAS!C2782,1,2)&amp;MID(COMPRAS!F2782,1,2)&amp;MID(COMPRAS!D2782,1,2),IVA!W:W,0)),"SIN COD.")</f>
        <v>0</v>
      </c>
      <c r="CH2882">
        <f ca="1">IFERROR(INDIRECT("IVA!Y"&amp;MATCH(MID(COMPRAS!C2782,1,2)&amp;MID(COMPRAS!F2782,1,2)&amp;MID(COMPRAS!D2782,1,2),IVA!W:W,0)),"SIN COD.")</f>
        <v>0</v>
      </c>
    </row>
    <row r="2883" spans="1:86" x14ac:dyDescent="0.25">
      <c r="A2883"/>
      <c r="B2883"/>
      <c r="D2883"/>
      <c r="AL2883">
        <f t="shared" si="315"/>
        <v>0</v>
      </c>
      <c r="AQ2883">
        <f t="shared" si="316"/>
        <v>0</v>
      </c>
      <c r="AR2883" t="str">
        <f>IFERROR(IF(OR(AP2883=338,AP2883=340,AP2883=341,AP2883=342,AP2883="342A",AP2883="342B"),PorcenRet(AP2883,AT2883,AU2883),INDEX(PORCENTAJEBUSCAR,MATCH(AP2883,CódigoRET,0),4)*1),"")</f>
        <v/>
      </c>
      <c r="AS2883">
        <f t="shared" si="317"/>
        <v>0</v>
      </c>
      <c r="BF2883" t="str">
        <f>IFERROR(IF(OR(BD2883=338,BD2883=340,BD2883=341,BD2883=342,BD2883="342A",BD2883="342B"),PorcenRet(BD2883,BH2883,BI2883),INDEX(PORCENTAJEBUSCAR,MATCH(BD2883,CódigoRET,0),4)*1),"")</f>
        <v/>
      </c>
      <c r="BG2883">
        <f t="shared" si="318"/>
        <v>0</v>
      </c>
      <c r="BO2883">
        <f t="shared" si="319"/>
        <v>0</v>
      </c>
      <c r="CC2883">
        <f t="shared" si="320"/>
        <v>0</v>
      </c>
      <c r="CD2883">
        <f t="shared" si="321"/>
        <v>0</v>
      </c>
      <c r="CG2883">
        <f ca="1">IFERROR(INDIRECT("IVA!X"&amp;MATCH(MID(COMPRAS!C2783,1,2)&amp;MID(COMPRAS!F2783,1,2)&amp;MID(COMPRAS!D2783,1,2),IVA!W:W,0)),"SIN COD.")</f>
        <v>0</v>
      </c>
      <c r="CH2883">
        <f ca="1">IFERROR(INDIRECT("IVA!Y"&amp;MATCH(MID(COMPRAS!C2783,1,2)&amp;MID(COMPRAS!F2783,1,2)&amp;MID(COMPRAS!D2783,1,2),IVA!W:W,0)),"SIN COD.")</f>
        <v>0</v>
      </c>
    </row>
    <row r="2884" spans="1:86" x14ac:dyDescent="0.25">
      <c r="A2884"/>
      <c r="B2884"/>
      <c r="D2884"/>
      <c r="AL2884">
        <f t="shared" si="315"/>
        <v>0</v>
      </c>
      <c r="AQ2884">
        <f t="shared" si="316"/>
        <v>0</v>
      </c>
      <c r="AR2884" t="str">
        <f>IFERROR(IF(OR(AP2884=338,AP2884=340,AP2884=341,AP2884=342,AP2884="342A",AP2884="342B"),PorcenRet(AP2884,AT2884,AU2884),INDEX(PORCENTAJEBUSCAR,MATCH(AP2884,CódigoRET,0),4)*1),"")</f>
        <v/>
      </c>
      <c r="AS2884">
        <f t="shared" si="317"/>
        <v>0</v>
      </c>
      <c r="BF2884" t="str">
        <f>IFERROR(IF(OR(BD2884=338,BD2884=340,BD2884=341,BD2884=342,BD2884="342A",BD2884="342B"),PorcenRet(BD2884,BH2884,BI2884),INDEX(PORCENTAJEBUSCAR,MATCH(BD2884,CódigoRET,0),4)*1),"")</f>
        <v/>
      </c>
      <c r="BG2884">
        <f t="shared" si="318"/>
        <v>0</v>
      </c>
      <c r="BO2884">
        <f t="shared" si="319"/>
        <v>0</v>
      </c>
      <c r="CC2884">
        <f t="shared" si="320"/>
        <v>0</v>
      </c>
      <c r="CD2884">
        <f t="shared" si="321"/>
        <v>0</v>
      </c>
      <c r="CG2884">
        <f ca="1">IFERROR(INDIRECT("IVA!X"&amp;MATCH(MID(COMPRAS!C2784,1,2)&amp;MID(COMPRAS!F2784,1,2)&amp;MID(COMPRAS!D2784,1,2),IVA!W:W,0)),"SIN COD.")</f>
        <v>0</v>
      </c>
      <c r="CH2884">
        <f ca="1">IFERROR(INDIRECT("IVA!Y"&amp;MATCH(MID(COMPRAS!C2784,1,2)&amp;MID(COMPRAS!F2784,1,2)&amp;MID(COMPRAS!D2784,1,2),IVA!W:W,0)),"SIN COD.")</f>
        <v>0</v>
      </c>
    </row>
    <row r="2885" spans="1:86" x14ac:dyDescent="0.25">
      <c r="A2885"/>
      <c r="B2885"/>
      <c r="D2885"/>
      <c r="AL2885">
        <f t="shared" si="315"/>
        <v>0</v>
      </c>
      <c r="AQ2885">
        <f t="shared" si="316"/>
        <v>0</v>
      </c>
      <c r="AR2885" t="str">
        <f>IFERROR(IF(OR(AP2885=338,AP2885=340,AP2885=341,AP2885=342,AP2885="342A",AP2885="342B"),PorcenRet(AP2885,AT2885,AU2885),INDEX(PORCENTAJEBUSCAR,MATCH(AP2885,CódigoRET,0),4)*1),"")</f>
        <v/>
      </c>
      <c r="AS2885">
        <f t="shared" si="317"/>
        <v>0</v>
      </c>
      <c r="BF2885" t="str">
        <f>IFERROR(IF(OR(BD2885=338,BD2885=340,BD2885=341,BD2885=342,BD2885="342A",BD2885="342B"),PorcenRet(BD2885,BH2885,BI2885),INDEX(PORCENTAJEBUSCAR,MATCH(BD2885,CódigoRET,0),4)*1),"")</f>
        <v/>
      </c>
      <c r="BG2885">
        <f t="shared" si="318"/>
        <v>0</v>
      </c>
      <c r="BO2885">
        <f t="shared" si="319"/>
        <v>0</v>
      </c>
      <c r="CC2885">
        <f t="shared" si="320"/>
        <v>0</v>
      </c>
      <c r="CD2885">
        <f t="shared" si="321"/>
        <v>0</v>
      </c>
      <c r="CG2885">
        <f ca="1">IFERROR(INDIRECT("IVA!X"&amp;MATCH(MID(COMPRAS!C2785,1,2)&amp;MID(COMPRAS!F2785,1,2)&amp;MID(COMPRAS!D2785,1,2),IVA!W:W,0)),"SIN COD.")</f>
        <v>0</v>
      </c>
      <c r="CH2885">
        <f ca="1">IFERROR(INDIRECT("IVA!Y"&amp;MATCH(MID(COMPRAS!C2785,1,2)&amp;MID(COMPRAS!F2785,1,2)&amp;MID(COMPRAS!D2785,1,2),IVA!W:W,0)),"SIN COD.")</f>
        <v>0</v>
      </c>
    </row>
    <row r="2886" spans="1:86" x14ac:dyDescent="0.25">
      <c r="A2886"/>
      <c r="B2886"/>
      <c r="D2886"/>
      <c r="AL2886">
        <f t="shared" si="315"/>
        <v>0</v>
      </c>
      <c r="AQ2886">
        <f t="shared" si="316"/>
        <v>0</v>
      </c>
      <c r="AR2886" t="str">
        <f>IFERROR(IF(OR(AP2886=338,AP2886=340,AP2886=341,AP2886=342,AP2886="342A",AP2886="342B"),PorcenRet(AP2886,AT2886,AU2886),INDEX(PORCENTAJEBUSCAR,MATCH(AP2886,CódigoRET,0),4)*1),"")</f>
        <v/>
      </c>
      <c r="AS2886">
        <f t="shared" si="317"/>
        <v>0</v>
      </c>
      <c r="BF2886" t="str">
        <f>IFERROR(IF(OR(BD2886=338,BD2886=340,BD2886=341,BD2886=342,BD2886="342A",BD2886="342B"),PorcenRet(BD2886,BH2886,BI2886),INDEX(PORCENTAJEBUSCAR,MATCH(BD2886,CódigoRET,0),4)*1),"")</f>
        <v/>
      </c>
      <c r="BG2886">
        <f t="shared" si="318"/>
        <v>0</v>
      </c>
      <c r="BO2886">
        <f t="shared" si="319"/>
        <v>0</v>
      </c>
      <c r="CC2886">
        <f t="shared" si="320"/>
        <v>0</v>
      </c>
      <c r="CD2886">
        <f t="shared" si="321"/>
        <v>0</v>
      </c>
      <c r="CG2886">
        <f ca="1">IFERROR(INDIRECT("IVA!X"&amp;MATCH(MID(COMPRAS!C2786,1,2)&amp;MID(COMPRAS!F2786,1,2)&amp;MID(COMPRAS!D2786,1,2),IVA!W:W,0)),"SIN COD.")</f>
        <v>0</v>
      </c>
      <c r="CH2886">
        <f ca="1">IFERROR(INDIRECT("IVA!Y"&amp;MATCH(MID(COMPRAS!C2786,1,2)&amp;MID(COMPRAS!F2786,1,2)&amp;MID(COMPRAS!D2786,1,2),IVA!W:W,0)),"SIN COD.")</f>
        <v>0</v>
      </c>
    </row>
    <row r="2887" spans="1:86" x14ac:dyDescent="0.25">
      <c r="A2887"/>
      <c r="B2887"/>
      <c r="D2887"/>
      <c r="AL2887">
        <f t="shared" si="315"/>
        <v>0</v>
      </c>
      <c r="AQ2887">
        <f t="shared" si="316"/>
        <v>0</v>
      </c>
      <c r="AR2887" t="str">
        <f>IFERROR(IF(OR(AP2887=338,AP2887=340,AP2887=341,AP2887=342,AP2887="342A",AP2887="342B"),PorcenRet(AP2887,AT2887,AU2887),INDEX(PORCENTAJEBUSCAR,MATCH(AP2887,CódigoRET,0),4)*1),"")</f>
        <v/>
      </c>
      <c r="AS2887">
        <f t="shared" si="317"/>
        <v>0</v>
      </c>
      <c r="BF2887" t="str">
        <f>IFERROR(IF(OR(BD2887=338,BD2887=340,BD2887=341,BD2887=342,BD2887="342A",BD2887="342B"),PorcenRet(BD2887,BH2887,BI2887),INDEX(PORCENTAJEBUSCAR,MATCH(BD2887,CódigoRET,0),4)*1),"")</f>
        <v/>
      </c>
      <c r="BG2887">
        <f t="shared" si="318"/>
        <v>0</v>
      </c>
      <c r="BO2887">
        <f t="shared" si="319"/>
        <v>0</v>
      </c>
      <c r="CC2887">
        <f t="shared" si="320"/>
        <v>0</v>
      </c>
      <c r="CD2887">
        <f t="shared" si="321"/>
        <v>0</v>
      </c>
      <c r="CG2887">
        <f ca="1">IFERROR(INDIRECT("IVA!X"&amp;MATCH(MID(COMPRAS!C2787,1,2)&amp;MID(COMPRAS!F2787,1,2)&amp;MID(COMPRAS!D2787,1,2),IVA!W:W,0)),"SIN COD.")</f>
        <v>0</v>
      </c>
      <c r="CH2887">
        <f ca="1">IFERROR(INDIRECT("IVA!Y"&amp;MATCH(MID(COMPRAS!C2787,1,2)&amp;MID(COMPRAS!F2787,1,2)&amp;MID(COMPRAS!D2787,1,2),IVA!W:W,0)),"SIN COD.")</f>
        <v>0</v>
      </c>
    </row>
    <row r="2888" spans="1:86" x14ac:dyDescent="0.25">
      <c r="A2888"/>
      <c r="B2888"/>
      <c r="D2888"/>
      <c r="AL2888">
        <f t="shared" si="315"/>
        <v>0</v>
      </c>
      <c r="AQ2888">
        <f t="shared" si="316"/>
        <v>0</v>
      </c>
      <c r="AR2888" t="str">
        <f>IFERROR(IF(OR(AP2888=338,AP2888=340,AP2888=341,AP2888=342,AP2888="342A",AP2888="342B"),PorcenRet(AP2888,AT2888,AU2888),INDEX(PORCENTAJEBUSCAR,MATCH(AP2888,CódigoRET,0),4)*1),"")</f>
        <v/>
      </c>
      <c r="AS2888">
        <f t="shared" si="317"/>
        <v>0</v>
      </c>
      <c r="BF2888" t="str">
        <f>IFERROR(IF(OR(BD2888=338,BD2888=340,BD2888=341,BD2888=342,BD2888="342A",BD2888="342B"),PorcenRet(BD2888,BH2888,BI2888),INDEX(PORCENTAJEBUSCAR,MATCH(BD2888,CódigoRET,0),4)*1),"")</f>
        <v/>
      </c>
      <c r="BG2888">
        <f t="shared" si="318"/>
        <v>0</v>
      </c>
      <c r="BO2888">
        <f t="shared" si="319"/>
        <v>0</v>
      </c>
      <c r="CC2888">
        <f t="shared" si="320"/>
        <v>0</v>
      </c>
      <c r="CD2888">
        <f t="shared" si="321"/>
        <v>0</v>
      </c>
      <c r="CG2888">
        <f ca="1">IFERROR(INDIRECT("IVA!X"&amp;MATCH(MID(COMPRAS!C2788,1,2)&amp;MID(COMPRAS!F2788,1,2)&amp;MID(COMPRAS!D2788,1,2),IVA!W:W,0)),"SIN COD.")</f>
        <v>0</v>
      </c>
      <c r="CH2888">
        <f ca="1">IFERROR(INDIRECT("IVA!Y"&amp;MATCH(MID(COMPRAS!C2788,1,2)&amp;MID(COMPRAS!F2788,1,2)&amp;MID(COMPRAS!D2788,1,2),IVA!W:W,0)),"SIN COD.")</f>
        <v>0</v>
      </c>
    </row>
    <row r="2889" spans="1:86" x14ac:dyDescent="0.25">
      <c r="A2889"/>
      <c r="B2889"/>
      <c r="D2889"/>
      <c r="AL2889">
        <f t="shared" si="315"/>
        <v>0</v>
      </c>
      <c r="AQ2889">
        <f t="shared" si="316"/>
        <v>0</v>
      </c>
      <c r="AR2889" t="str">
        <f>IFERROR(IF(OR(AP2889=338,AP2889=340,AP2889=341,AP2889=342,AP2889="342A",AP2889="342B"),PorcenRet(AP2889,AT2889,AU2889),INDEX(PORCENTAJEBUSCAR,MATCH(AP2889,CódigoRET,0),4)*1),"")</f>
        <v/>
      </c>
      <c r="AS2889">
        <f t="shared" si="317"/>
        <v>0</v>
      </c>
      <c r="BF2889" t="str">
        <f>IFERROR(IF(OR(BD2889=338,BD2889=340,BD2889=341,BD2889=342,BD2889="342A",BD2889="342B"),PorcenRet(BD2889,BH2889,BI2889),INDEX(PORCENTAJEBUSCAR,MATCH(BD2889,CódigoRET,0),4)*1),"")</f>
        <v/>
      </c>
      <c r="BG2889">
        <f t="shared" si="318"/>
        <v>0</v>
      </c>
      <c r="BO2889">
        <f t="shared" si="319"/>
        <v>0</v>
      </c>
      <c r="CC2889">
        <f t="shared" si="320"/>
        <v>0</v>
      </c>
      <c r="CD2889">
        <f t="shared" si="321"/>
        <v>0</v>
      </c>
      <c r="CG2889">
        <f ca="1">IFERROR(INDIRECT("IVA!X"&amp;MATCH(MID(COMPRAS!C2789,1,2)&amp;MID(COMPRAS!F2789,1,2)&amp;MID(COMPRAS!D2789,1,2),IVA!W:W,0)),"SIN COD.")</f>
        <v>0</v>
      </c>
      <c r="CH2889">
        <f ca="1">IFERROR(INDIRECT("IVA!Y"&amp;MATCH(MID(COMPRAS!C2789,1,2)&amp;MID(COMPRAS!F2789,1,2)&amp;MID(COMPRAS!D2789,1,2),IVA!W:W,0)),"SIN COD.")</f>
        <v>0</v>
      </c>
    </row>
    <row r="2890" spans="1:86" x14ac:dyDescent="0.25">
      <c r="A2890"/>
      <c r="B2890"/>
      <c r="D2890"/>
      <c r="AL2890">
        <f t="shared" si="315"/>
        <v>0</v>
      </c>
      <c r="AQ2890">
        <f t="shared" si="316"/>
        <v>0</v>
      </c>
      <c r="AR2890" t="str">
        <f>IFERROR(IF(OR(AP2890=338,AP2890=340,AP2890=341,AP2890=342,AP2890="342A",AP2890="342B"),PorcenRet(AP2890,AT2890,AU2890),INDEX(PORCENTAJEBUSCAR,MATCH(AP2890,CódigoRET,0),4)*1),"")</f>
        <v/>
      </c>
      <c r="AS2890">
        <f t="shared" si="317"/>
        <v>0</v>
      </c>
      <c r="BF2890" t="str">
        <f>IFERROR(IF(OR(BD2890=338,BD2890=340,BD2890=341,BD2890=342,BD2890="342A",BD2890="342B"),PorcenRet(BD2890,BH2890,BI2890),INDEX(PORCENTAJEBUSCAR,MATCH(BD2890,CódigoRET,0),4)*1),"")</f>
        <v/>
      </c>
      <c r="BG2890">
        <f t="shared" si="318"/>
        <v>0</v>
      </c>
      <c r="BO2890">
        <f t="shared" si="319"/>
        <v>0</v>
      </c>
      <c r="CC2890">
        <f t="shared" si="320"/>
        <v>0</v>
      </c>
      <c r="CD2890">
        <f t="shared" si="321"/>
        <v>0</v>
      </c>
      <c r="CG2890">
        <f ca="1">IFERROR(INDIRECT("IVA!X"&amp;MATCH(MID(COMPRAS!C2790,1,2)&amp;MID(COMPRAS!F2790,1,2)&amp;MID(COMPRAS!D2790,1,2),IVA!W:W,0)),"SIN COD.")</f>
        <v>0</v>
      </c>
      <c r="CH2890">
        <f ca="1">IFERROR(INDIRECT("IVA!Y"&amp;MATCH(MID(COMPRAS!C2790,1,2)&amp;MID(COMPRAS!F2790,1,2)&amp;MID(COMPRAS!D2790,1,2),IVA!W:W,0)),"SIN COD.")</f>
        <v>0</v>
      </c>
    </row>
    <row r="2891" spans="1:86" x14ac:dyDescent="0.25">
      <c r="A2891"/>
      <c r="B2891"/>
      <c r="D2891"/>
      <c r="AL2891">
        <f t="shared" si="315"/>
        <v>0</v>
      </c>
      <c r="AQ2891">
        <f t="shared" si="316"/>
        <v>0</v>
      </c>
      <c r="AR2891" t="str">
        <f>IFERROR(IF(OR(AP2891=338,AP2891=340,AP2891=341,AP2891=342,AP2891="342A",AP2891="342B"),PorcenRet(AP2891,AT2891,AU2891),INDEX(PORCENTAJEBUSCAR,MATCH(AP2891,CódigoRET,0),4)*1),"")</f>
        <v/>
      </c>
      <c r="AS2891">
        <f t="shared" si="317"/>
        <v>0</v>
      </c>
      <c r="BF2891" t="str">
        <f>IFERROR(IF(OR(BD2891=338,BD2891=340,BD2891=341,BD2891=342,BD2891="342A",BD2891="342B"),PorcenRet(BD2891,BH2891,BI2891),INDEX(PORCENTAJEBUSCAR,MATCH(BD2891,CódigoRET,0),4)*1),"")</f>
        <v/>
      </c>
      <c r="BG2891">
        <f t="shared" si="318"/>
        <v>0</v>
      </c>
      <c r="BO2891">
        <f t="shared" si="319"/>
        <v>0</v>
      </c>
      <c r="CC2891">
        <f t="shared" si="320"/>
        <v>0</v>
      </c>
      <c r="CD2891">
        <f t="shared" si="321"/>
        <v>0</v>
      </c>
      <c r="CG2891">
        <f ca="1">IFERROR(INDIRECT("IVA!X"&amp;MATCH(MID(COMPRAS!C2791,1,2)&amp;MID(COMPRAS!F2791,1,2)&amp;MID(COMPRAS!D2791,1,2),IVA!W:W,0)),"SIN COD.")</f>
        <v>0</v>
      </c>
      <c r="CH2891">
        <f ca="1">IFERROR(INDIRECT("IVA!Y"&amp;MATCH(MID(COMPRAS!C2791,1,2)&amp;MID(COMPRAS!F2791,1,2)&amp;MID(COMPRAS!D2791,1,2),IVA!W:W,0)),"SIN COD.")</f>
        <v>0</v>
      </c>
    </row>
    <row r="2892" spans="1:86" x14ac:dyDescent="0.25">
      <c r="A2892"/>
      <c r="B2892"/>
      <c r="D2892"/>
      <c r="AL2892">
        <f t="shared" si="315"/>
        <v>0</v>
      </c>
      <c r="AQ2892">
        <f t="shared" si="316"/>
        <v>0</v>
      </c>
      <c r="AR2892" t="str">
        <f>IFERROR(IF(OR(AP2892=338,AP2892=340,AP2892=341,AP2892=342,AP2892="342A",AP2892="342B"),PorcenRet(AP2892,AT2892,AU2892),INDEX(PORCENTAJEBUSCAR,MATCH(AP2892,CódigoRET,0),4)*1),"")</f>
        <v/>
      </c>
      <c r="AS2892">
        <f t="shared" si="317"/>
        <v>0</v>
      </c>
      <c r="BF2892" t="str">
        <f>IFERROR(IF(OR(BD2892=338,BD2892=340,BD2892=341,BD2892=342,BD2892="342A",BD2892="342B"),PorcenRet(BD2892,BH2892,BI2892),INDEX(PORCENTAJEBUSCAR,MATCH(BD2892,CódigoRET,0),4)*1),"")</f>
        <v/>
      </c>
      <c r="BG2892">
        <f t="shared" si="318"/>
        <v>0</v>
      </c>
      <c r="BO2892">
        <f t="shared" si="319"/>
        <v>0</v>
      </c>
      <c r="CC2892">
        <f t="shared" si="320"/>
        <v>0</v>
      </c>
      <c r="CD2892">
        <f t="shared" si="321"/>
        <v>0</v>
      </c>
      <c r="CG2892">
        <f ca="1">IFERROR(INDIRECT("IVA!X"&amp;MATCH(MID(COMPRAS!C2792,1,2)&amp;MID(COMPRAS!F2792,1,2)&amp;MID(COMPRAS!D2792,1,2),IVA!W:W,0)),"SIN COD.")</f>
        <v>0</v>
      </c>
      <c r="CH2892">
        <f ca="1">IFERROR(INDIRECT("IVA!Y"&amp;MATCH(MID(COMPRAS!C2792,1,2)&amp;MID(COMPRAS!F2792,1,2)&amp;MID(COMPRAS!D2792,1,2),IVA!W:W,0)),"SIN COD.")</f>
        <v>0</v>
      </c>
    </row>
    <row r="2893" spans="1:86" x14ac:dyDescent="0.25">
      <c r="A2893"/>
      <c r="B2893"/>
      <c r="D2893"/>
      <c r="AL2893">
        <f t="shared" si="315"/>
        <v>0</v>
      </c>
      <c r="AQ2893">
        <f t="shared" si="316"/>
        <v>0</v>
      </c>
      <c r="AR2893" t="str">
        <f>IFERROR(IF(OR(AP2893=338,AP2893=340,AP2893=341,AP2893=342,AP2893="342A",AP2893="342B"),PorcenRet(AP2893,AT2893,AU2893),INDEX(PORCENTAJEBUSCAR,MATCH(AP2893,CódigoRET,0),4)*1),"")</f>
        <v/>
      </c>
      <c r="AS2893">
        <f t="shared" si="317"/>
        <v>0</v>
      </c>
      <c r="BF2893" t="str">
        <f>IFERROR(IF(OR(BD2893=338,BD2893=340,BD2893=341,BD2893=342,BD2893="342A",BD2893="342B"),PorcenRet(BD2893,BH2893,BI2893),INDEX(PORCENTAJEBUSCAR,MATCH(BD2893,CódigoRET,0),4)*1),"")</f>
        <v/>
      </c>
      <c r="BG2893">
        <f t="shared" si="318"/>
        <v>0</v>
      </c>
      <c r="BO2893">
        <f t="shared" si="319"/>
        <v>0</v>
      </c>
      <c r="CC2893">
        <f t="shared" si="320"/>
        <v>0</v>
      </c>
      <c r="CD2893">
        <f t="shared" si="321"/>
        <v>0</v>
      </c>
      <c r="CG2893">
        <f ca="1">IFERROR(INDIRECT("IVA!X"&amp;MATCH(MID(COMPRAS!C2793,1,2)&amp;MID(COMPRAS!F2793,1,2)&amp;MID(COMPRAS!D2793,1,2),IVA!W:W,0)),"SIN COD.")</f>
        <v>0</v>
      </c>
      <c r="CH2893">
        <f ca="1">IFERROR(INDIRECT("IVA!Y"&amp;MATCH(MID(COMPRAS!C2793,1,2)&amp;MID(COMPRAS!F2793,1,2)&amp;MID(COMPRAS!D2793,1,2),IVA!W:W,0)),"SIN COD.")</f>
        <v>0</v>
      </c>
    </row>
    <row r="2894" spans="1:86" x14ac:dyDescent="0.25">
      <c r="A2894"/>
      <c r="B2894"/>
      <c r="D2894"/>
      <c r="AL2894">
        <f t="shared" si="315"/>
        <v>0</v>
      </c>
      <c r="AQ2894">
        <f t="shared" si="316"/>
        <v>0</v>
      </c>
      <c r="AR2894" t="str">
        <f>IFERROR(IF(OR(AP2894=338,AP2894=340,AP2894=341,AP2894=342,AP2894="342A",AP2894="342B"),PorcenRet(AP2894,AT2894,AU2894),INDEX(PORCENTAJEBUSCAR,MATCH(AP2894,CódigoRET,0),4)*1),"")</f>
        <v/>
      </c>
      <c r="AS2894">
        <f t="shared" si="317"/>
        <v>0</v>
      </c>
      <c r="BF2894" t="str">
        <f>IFERROR(IF(OR(BD2894=338,BD2894=340,BD2894=341,BD2894=342,BD2894="342A",BD2894="342B"),PorcenRet(BD2894,BH2894,BI2894),INDEX(PORCENTAJEBUSCAR,MATCH(BD2894,CódigoRET,0),4)*1),"")</f>
        <v/>
      </c>
      <c r="BG2894">
        <f t="shared" si="318"/>
        <v>0</v>
      </c>
      <c r="BO2894">
        <f t="shared" si="319"/>
        <v>0</v>
      </c>
      <c r="CC2894">
        <f t="shared" si="320"/>
        <v>0</v>
      </c>
      <c r="CD2894">
        <f t="shared" si="321"/>
        <v>0</v>
      </c>
      <c r="CG2894">
        <f ca="1">IFERROR(INDIRECT("IVA!X"&amp;MATCH(MID(COMPRAS!C2794,1,2)&amp;MID(COMPRAS!F2794,1,2)&amp;MID(COMPRAS!D2794,1,2),IVA!W:W,0)),"SIN COD.")</f>
        <v>0</v>
      </c>
      <c r="CH2894">
        <f ca="1">IFERROR(INDIRECT("IVA!Y"&amp;MATCH(MID(COMPRAS!C2794,1,2)&amp;MID(COMPRAS!F2794,1,2)&amp;MID(COMPRAS!D2794,1,2),IVA!W:W,0)),"SIN COD.")</f>
        <v>0</v>
      </c>
    </row>
    <row r="2895" spans="1:86" x14ac:dyDescent="0.25">
      <c r="A2895"/>
      <c r="B2895"/>
      <c r="D2895"/>
      <c r="AL2895">
        <f t="shared" si="315"/>
        <v>0</v>
      </c>
      <c r="AQ2895">
        <f t="shared" si="316"/>
        <v>0</v>
      </c>
      <c r="AR2895" t="str">
        <f>IFERROR(IF(OR(AP2895=338,AP2895=340,AP2895=341,AP2895=342,AP2895="342A",AP2895="342B"),PorcenRet(AP2895,AT2895,AU2895),INDEX(PORCENTAJEBUSCAR,MATCH(AP2895,CódigoRET,0),4)*1),"")</f>
        <v/>
      </c>
      <c r="AS2895">
        <f t="shared" si="317"/>
        <v>0</v>
      </c>
      <c r="BF2895" t="str">
        <f>IFERROR(IF(OR(BD2895=338,BD2895=340,BD2895=341,BD2895=342,BD2895="342A",BD2895="342B"),PorcenRet(BD2895,BH2895,BI2895),INDEX(PORCENTAJEBUSCAR,MATCH(BD2895,CódigoRET,0),4)*1),"")</f>
        <v/>
      </c>
      <c r="BG2895">
        <f t="shared" si="318"/>
        <v>0</v>
      </c>
      <c r="BO2895">
        <f t="shared" si="319"/>
        <v>0</v>
      </c>
      <c r="CC2895">
        <f t="shared" si="320"/>
        <v>0</v>
      </c>
      <c r="CD2895">
        <f t="shared" si="321"/>
        <v>0</v>
      </c>
      <c r="CG2895">
        <f ca="1">IFERROR(INDIRECT("IVA!X"&amp;MATCH(MID(COMPRAS!C2795,1,2)&amp;MID(COMPRAS!F2795,1,2)&amp;MID(COMPRAS!D2795,1,2),IVA!W:W,0)),"SIN COD.")</f>
        <v>0</v>
      </c>
      <c r="CH2895">
        <f ca="1">IFERROR(INDIRECT("IVA!Y"&amp;MATCH(MID(COMPRAS!C2795,1,2)&amp;MID(COMPRAS!F2795,1,2)&amp;MID(COMPRAS!D2795,1,2),IVA!W:W,0)),"SIN COD.")</f>
        <v>0</v>
      </c>
    </row>
    <row r="2896" spans="1:86" x14ac:dyDescent="0.25">
      <c r="A2896"/>
      <c r="B2896"/>
      <c r="D2896"/>
      <c r="AL2896">
        <f t="shared" si="315"/>
        <v>0</v>
      </c>
      <c r="AQ2896">
        <f t="shared" si="316"/>
        <v>0</v>
      </c>
      <c r="AR2896" t="str">
        <f>IFERROR(IF(OR(AP2896=338,AP2896=340,AP2896=341,AP2896=342,AP2896="342A",AP2896="342B"),PorcenRet(AP2896,AT2896,AU2896),INDEX(PORCENTAJEBUSCAR,MATCH(AP2896,CódigoRET,0),4)*1),"")</f>
        <v/>
      </c>
      <c r="AS2896">
        <f t="shared" si="317"/>
        <v>0</v>
      </c>
      <c r="BF2896" t="str">
        <f>IFERROR(IF(OR(BD2896=338,BD2896=340,BD2896=341,BD2896=342,BD2896="342A",BD2896="342B"),PorcenRet(BD2896,BH2896,BI2896),INDEX(PORCENTAJEBUSCAR,MATCH(BD2896,CódigoRET,0),4)*1),"")</f>
        <v/>
      </c>
      <c r="BG2896">
        <f t="shared" si="318"/>
        <v>0</v>
      </c>
      <c r="BO2896">
        <f t="shared" si="319"/>
        <v>0</v>
      </c>
      <c r="CC2896">
        <f t="shared" si="320"/>
        <v>0</v>
      </c>
      <c r="CD2896">
        <f t="shared" si="321"/>
        <v>0</v>
      </c>
      <c r="CG2896">
        <f ca="1">IFERROR(INDIRECT("IVA!X"&amp;MATCH(MID(COMPRAS!C2796,1,2)&amp;MID(COMPRAS!F2796,1,2)&amp;MID(COMPRAS!D2796,1,2),IVA!W:W,0)),"SIN COD.")</f>
        <v>0</v>
      </c>
      <c r="CH2896">
        <f ca="1">IFERROR(INDIRECT("IVA!Y"&amp;MATCH(MID(COMPRAS!C2796,1,2)&amp;MID(COMPRAS!F2796,1,2)&amp;MID(COMPRAS!D2796,1,2),IVA!W:W,0)),"SIN COD.")</f>
        <v>0</v>
      </c>
    </row>
    <row r="2897" spans="1:86" x14ac:dyDescent="0.25">
      <c r="A2897"/>
      <c r="B2897"/>
      <c r="D2897"/>
      <c r="AL2897">
        <f t="shared" si="315"/>
        <v>0</v>
      </c>
      <c r="AQ2897">
        <f t="shared" si="316"/>
        <v>0</v>
      </c>
      <c r="AR2897" t="str">
        <f>IFERROR(IF(OR(AP2897=338,AP2897=340,AP2897=341,AP2897=342,AP2897="342A",AP2897="342B"),PorcenRet(AP2897,AT2897,AU2897),INDEX(PORCENTAJEBUSCAR,MATCH(AP2897,CódigoRET,0),4)*1),"")</f>
        <v/>
      </c>
      <c r="AS2897">
        <f t="shared" si="317"/>
        <v>0</v>
      </c>
      <c r="BF2897" t="str">
        <f>IFERROR(IF(OR(BD2897=338,BD2897=340,BD2897=341,BD2897=342,BD2897="342A",BD2897="342B"),PorcenRet(BD2897,BH2897,BI2897),INDEX(PORCENTAJEBUSCAR,MATCH(BD2897,CódigoRET,0),4)*1),"")</f>
        <v/>
      </c>
      <c r="BG2897">
        <f t="shared" si="318"/>
        <v>0</v>
      </c>
      <c r="BO2897">
        <f t="shared" si="319"/>
        <v>0</v>
      </c>
      <c r="CC2897">
        <f t="shared" si="320"/>
        <v>0</v>
      </c>
      <c r="CD2897">
        <f t="shared" si="321"/>
        <v>0</v>
      </c>
      <c r="CG2897">
        <f ca="1">IFERROR(INDIRECT("IVA!X"&amp;MATCH(MID(COMPRAS!C2797,1,2)&amp;MID(COMPRAS!F2797,1,2)&amp;MID(COMPRAS!D2797,1,2),IVA!W:W,0)),"SIN COD.")</f>
        <v>0</v>
      </c>
      <c r="CH2897">
        <f ca="1">IFERROR(INDIRECT("IVA!Y"&amp;MATCH(MID(COMPRAS!C2797,1,2)&amp;MID(COMPRAS!F2797,1,2)&amp;MID(COMPRAS!D2797,1,2),IVA!W:W,0)),"SIN COD.")</f>
        <v>0</v>
      </c>
    </row>
    <row r="2898" spans="1:86" x14ac:dyDescent="0.25">
      <c r="A2898"/>
      <c r="B2898"/>
      <c r="D2898"/>
      <c r="AL2898">
        <f t="shared" si="315"/>
        <v>0</v>
      </c>
      <c r="AQ2898">
        <f t="shared" si="316"/>
        <v>0</v>
      </c>
      <c r="AR2898" t="str">
        <f>IFERROR(IF(OR(AP2898=338,AP2898=340,AP2898=341,AP2898=342,AP2898="342A",AP2898="342B"),PorcenRet(AP2898,AT2898,AU2898),INDEX(PORCENTAJEBUSCAR,MATCH(AP2898,CódigoRET,0),4)*1),"")</f>
        <v/>
      </c>
      <c r="AS2898">
        <f t="shared" si="317"/>
        <v>0</v>
      </c>
      <c r="BF2898" t="str">
        <f>IFERROR(IF(OR(BD2898=338,BD2898=340,BD2898=341,BD2898=342,BD2898="342A",BD2898="342B"),PorcenRet(BD2898,BH2898,BI2898),INDEX(PORCENTAJEBUSCAR,MATCH(BD2898,CódigoRET,0),4)*1),"")</f>
        <v/>
      </c>
      <c r="BG2898">
        <f t="shared" si="318"/>
        <v>0</v>
      </c>
      <c r="BO2898">
        <f t="shared" si="319"/>
        <v>0</v>
      </c>
      <c r="CC2898">
        <f t="shared" si="320"/>
        <v>0</v>
      </c>
      <c r="CD2898">
        <f t="shared" si="321"/>
        <v>0</v>
      </c>
      <c r="CG2898">
        <f ca="1">IFERROR(INDIRECT("IVA!X"&amp;MATCH(MID(COMPRAS!C2798,1,2)&amp;MID(COMPRAS!F2798,1,2)&amp;MID(COMPRAS!D2798,1,2),IVA!W:W,0)),"SIN COD.")</f>
        <v>0</v>
      </c>
      <c r="CH2898">
        <f ca="1">IFERROR(INDIRECT("IVA!Y"&amp;MATCH(MID(COMPRAS!C2798,1,2)&amp;MID(COMPRAS!F2798,1,2)&amp;MID(COMPRAS!D2798,1,2),IVA!W:W,0)),"SIN COD.")</f>
        <v>0</v>
      </c>
    </row>
    <row r="2899" spans="1:86" x14ac:dyDescent="0.25">
      <c r="A2899"/>
      <c r="B2899"/>
      <c r="D2899"/>
      <c r="AL2899">
        <f t="shared" si="315"/>
        <v>0</v>
      </c>
      <c r="AQ2899">
        <f t="shared" si="316"/>
        <v>0</v>
      </c>
      <c r="AR2899" t="str">
        <f>IFERROR(IF(OR(AP2899=338,AP2899=340,AP2899=341,AP2899=342,AP2899="342A",AP2899="342B"),PorcenRet(AP2899,AT2899,AU2899),INDEX(PORCENTAJEBUSCAR,MATCH(AP2899,CódigoRET,0),4)*1),"")</f>
        <v/>
      </c>
      <c r="AS2899">
        <f t="shared" si="317"/>
        <v>0</v>
      </c>
      <c r="BF2899" t="str">
        <f>IFERROR(IF(OR(BD2899=338,BD2899=340,BD2899=341,BD2899=342,BD2899="342A",BD2899="342B"),PorcenRet(BD2899,BH2899,BI2899),INDEX(PORCENTAJEBUSCAR,MATCH(BD2899,CódigoRET,0),4)*1),"")</f>
        <v/>
      </c>
      <c r="BG2899">
        <f t="shared" si="318"/>
        <v>0</v>
      </c>
      <c r="BO2899">
        <f t="shared" si="319"/>
        <v>0</v>
      </c>
      <c r="CC2899">
        <f t="shared" si="320"/>
        <v>0</v>
      </c>
      <c r="CD2899">
        <f t="shared" si="321"/>
        <v>0</v>
      </c>
      <c r="CG2899">
        <f ca="1">IFERROR(INDIRECT("IVA!X"&amp;MATCH(MID(COMPRAS!C2799,1,2)&amp;MID(COMPRAS!F2799,1,2)&amp;MID(COMPRAS!D2799,1,2),IVA!W:W,0)),"SIN COD.")</f>
        <v>0</v>
      </c>
      <c r="CH2899">
        <f ca="1">IFERROR(INDIRECT("IVA!Y"&amp;MATCH(MID(COMPRAS!C2799,1,2)&amp;MID(COMPRAS!F2799,1,2)&amp;MID(COMPRAS!D2799,1,2),IVA!W:W,0)),"SIN COD.")</f>
        <v>0</v>
      </c>
    </row>
    <row r="2900" spans="1:86" x14ac:dyDescent="0.25">
      <c r="A2900"/>
      <c r="B2900"/>
      <c r="D2900"/>
      <c r="AL2900">
        <f t="shared" si="315"/>
        <v>0</v>
      </c>
      <c r="AQ2900">
        <f t="shared" si="316"/>
        <v>0</v>
      </c>
      <c r="AR2900" t="str">
        <f>IFERROR(IF(OR(AP2900=338,AP2900=340,AP2900=341,AP2900=342,AP2900="342A",AP2900="342B"),PorcenRet(AP2900,AT2900,AU2900),INDEX(PORCENTAJEBUSCAR,MATCH(AP2900,CódigoRET,0),4)*1),"")</f>
        <v/>
      </c>
      <c r="AS2900">
        <f t="shared" si="317"/>
        <v>0</v>
      </c>
      <c r="BF2900" t="str">
        <f>IFERROR(IF(OR(BD2900=338,BD2900=340,BD2900=341,BD2900=342,BD2900="342A",BD2900="342B"),PorcenRet(BD2900,BH2900,BI2900),INDEX(PORCENTAJEBUSCAR,MATCH(BD2900,CódigoRET,0),4)*1),"")</f>
        <v/>
      </c>
      <c r="BG2900">
        <f t="shared" si="318"/>
        <v>0</v>
      </c>
      <c r="BO2900">
        <f t="shared" si="319"/>
        <v>0</v>
      </c>
      <c r="CC2900">
        <f t="shared" si="320"/>
        <v>0</v>
      </c>
      <c r="CD2900">
        <f t="shared" si="321"/>
        <v>0</v>
      </c>
      <c r="CG2900">
        <f ca="1">IFERROR(INDIRECT("IVA!X"&amp;MATCH(MID(COMPRAS!C2800,1,2)&amp;MID(COMPRAS!F2800,1,2)&amp;MID(COMPRAS!D2800,1,2),IVA!W:W,0)),"SIN COD.")</f>
        <v>0</v>
      </c>
      <c r="CH2900">
        <f ca="1">IFERROR(INDIRECT("IVA!Y"&amp;MATCH(MID(COMPRAS!C2800,1,2)&amp;MID(COMPRAS!F2800,1,2)&amp;MID(COMPRAS!D2800,1,2),IVA!W:W,0)),"SIN COD.")</f>
        <v>0</v>
      </c>
    </row>
    <row r="2901" spans="1:86" x14ac:dyDescent="0.25">
      <c r="A2901"/>
      <c r="B2901"/>
      <c r="D2901"/>
      <c r="AL2901">
        <f t="shared" si="315"/>
        <v>0</v>
      </c>
      <c r="AQ2901">
        <f t="shared" si="316"/>
        <v>0</v>
      </c>
      <c r="AR2901" t="str">
        <f>IFERROR(IF(OR(AP2901=338,AP2901=340,AP2901=341,AP2901=342,AP2901="342A",AP2901="342B"),PorcenRet(AP2901,AT2901,AU2901),INDEX(PORCENTAJEBUSCAR,MATCH(AP2901,CódigoRET,0),4)*1),"")</f>
        <v/>
      </c>
      <c r="AS2901">
        <f t="shared" si="317"/>
        <v>0</v>
      </c>
      <c r="BF2901" t="str">
        <f>IFERROR(IF(OR(BD2901=338,BD2901=340,BD2901=341,BD2901=342,BD2901="342A",BD2901="342B"),PorcenRet(BD2901,BH2901,BI2901),INDEX(PORCENTAJEBUSCAR,MATCH(BD2901,CódigoRET,0),4)*1),"")</f>
        <v/>
      </c>
      <c r="BG2901">
        <f t="shared" si="318"/>
        <v>0</v>
      </c>
      <c r="BO2901">
        <f t="shared" si="319"/>
        <v>0</v>
      </c>
      <c r="CC2901">
        <f t="shared" si="320"/>
        <v>0</v>
      </c>
      <c r="CD2901">
        <f t="shared" si="321"/>
        <v>0</v>
      </c>
      <c r="CG2901">
        <f ca="1">IFERROR(INDIRECT("IVA!X"&amp;MATCH(MID(COMPRAS!C2801,1,2)&amp;MID(COMPRAS!F2801,1,2)&amp;MID(COMPRAS!D2801,1,2),IVA!W:W,0)),"SIN COD.")</f>
        <v>0</v>
      </c>
      <c r="CH2901">
        <f ca="1">IFERROR(INDIRECT("IVA!Y"&amp;MATCH(MID(COMPRAS!C2801,1,2)&amp;MID(COMPRAS!F2801,1,2)&amp;MID(COMPRAS!D2801,1,2),IVA!W:W,0)),"SIN COD.")</f>
        <v>0</v>
      </c>
    </row>
    <row r="2902" spans="1:86" x14ac:dyDescent="0.25">
      <c r="A2902"/>
      <c r="B2902"/>
      <c r="D2902"/>
      <c r="AL2902">
        <f t="shared" si="315"/>
        <v>0</v>
      </c>
      <c r="AQ2902">
        <f t="shared" si="316"/>
        <v>0</v>
      </c>
      <c r="AR2902" t="str">
        <f>IFERROR(IF(OR(AP2902=338,AP2902=340,AP2902=341,AP2902=342,AP2902="342A",AP2902="342B"),PorcenRet(AP2902,AT2902,AU2902),INDEX(PORCENTAJEBUSCAR,MATCH(AP2902,CódigoRET,0),4)*1),"")</f>
        <v/>
      </c>
      <c r="AS2902">
        <f t="shared" si="317"/>
        <v>0</v>
      </c>
      <c r="BF2902" t="str">
        <f>IFERROR(IF(OR(BD2902=338,BD2902=340,BD2902=341,BD2902=342,BD2902="342A",BD2902="342B"),PorcenRet(BD2902,BH2902,BI2902),INDEX(PORCENTAJEBUSCAR,MATCH(BD2902,CódigoRET,0),4)*1),"")</f>
        <v/>
      </c>
      <c r="BG2902">
        <f t="shared" si="318"/>
        <v>0</v>
      </c>
      <c r="BO2902">
        <f t="shared" si="319"/>
        <v>0</v>
      </c>
      <c r="CC2902">
        <f t="shared" si="320"/>
        <v>0</v>
      </c>
      <c r="CD2902">
        <f t="shared" si="321"/>
        <v>0</v>
      </c>
      <c r="CG2902">
        <f ca="1">IFERROR(INDIRECT("IVA!X"&amp;MATCH(MID(COMPRAS!C2802,1,2)&amp;MID(COMPRAS!F2802,1,2)&amp;MID(COMPRAS!D2802,1,2),IVA!W:W,0)),"SIN COD.")</f>
        <v>0</v>
      </c>
      <c r="CH2902">
        <f ca="1">IFERROR(INDIRECT("IVA!Y"&amp;MATCH(MID(COMPRAS!C2802,1,2)&amp;MID(COMPRAS!F2802,1,2)&amp;MID(COMPRAS!D2802,1,2),IVA!W:W,0)),"SIN COD.")</f>
        <v>0</v>
      </c>
    </row>
    <row r="2903" spans="1:86" x14ac:dyDescent="0.25">
      <c r="A2903"/>
      <c r="B2903"/>
      <c r="D2903"/>
      <c r="AL2903">
        <f t="shared" si="315"/>
        <v>0</v>
      </c>
      <c r="AQ2903">
        <f t="shared" si="316"/>
        <v>0</v>
      </c>
      <c r="AR2903" t="str">
        <f>IFERROR(IF(OR(AP2903=338,AP2903=340,AP2903=341,AP2903=342,AP2903="342A",AP2903="342B"),PorcenRet(AP2903,AT2903,AU2903),INDEX(PORCENTAJEBUSCAR,MATCH(AP2903,CódigoRET,0),4)*1),"")</f>
        <v/>
      </c>
      <c r="AS2903">
        <f t="shared" si="317"/>
        <v>0</v>
      </c>
      <c r="BF2903" t="str">
        <f>IFERROR(IF(OR(BD2903=338,BD2903=340,BD2903=341,BD2903=342,BD2903="342A",BD2903="342B"),PorcenRet(BD2903,BH2903,BI2903),INDEX(PORCENTAJEBUSCAR,MATCH(BD2903,CódigoRET,0),4)*1),"")</f>
        <v/>
      </c>
      <c r="BG2903">
        <f t="shared" si="318"/>
        <v>0</v>
      </c>
      <c r="BO2903">
        <f t="shared" si="319"/>
        <v>0</v>
      </c>
      <c r="CC2903">
        <f t="shared" si="320"/>
        <v>0</v>
      </c>
      <c r="CD2903">
        <f t="shared" si="321"/>
        <v>0</v>
      </c>
      <c r="CG2903">
        <f ca="1">IFERROR(INDIRECT("IVA!X"&amp;MATCH(MID(COMPRAS!C2803,1,2)&amp;MID(COMPRAS!F2803,1,2)&amp;MID(COMPRAS!D2803,1,2),IVA!W:W,0)),"SIN COD.")</f>
        <v>0</v>
      </c>
      <c r="CH2903">
        <f ca="1">IFERROR(INDIRECT("IVA!Y"&amp;MATCH(MID(COMPRAS!C2803,1,2)&amp;MID(COMPRAS!F2803,1,2)&amp;MID(COMPRAS!D2803,1,2),IVA!W:W,0)),"SIN COD.")</f>
        <v>0</v>
      </c>
    </row>
    <row r="2904" spans="1:86" x14ac:dyDescent="0.25">
      <c r="A2904"/>
      <c r="B2904"/>
      <c r="D2904"/>
      <c r="AL2904">
        <f t="shared" si="315"/>
        <v>0</v>
      </c>
      <c r="AQ2904">
        <f t="shared" si="316"/>
        <v>0</v>
      </c>
      <c r="AR2904" t="str">
        <f>IFERROR(IF(OR(AP2904=338,AP2904=340,AP2904=341,AP2904=342,AP2904="342A",AP2904="342B"),PorcenRet(AP2904,AT2904,AU2904),INDEX(PORCENTAJEBUSCAR,MATCH(AP2904,CódigoRET,0),4)*1),"")</f>
        <v/>
      </c>
      <c r="AS2904">
        <f t="shared" si="317"/>
        <v>0</v>
      </c>
      <c r="BF2904" t="str">
        <f>IFERROR(IF(OR(BD2904=338,BD2904=340,BD2904=341,BD2904=342,BD2904="342A",BD2904="342B"),PorcenRet(BD2904,BH2904,BI2904),INDEX(PORCENTAJEBUSCAR,MATCH(BD2904,CódigoRET,0),4)*1),"")</f>
        <v/>
      </c>
      <c r="BG2904">
        <f t="shared" si="318"/>
        <v>0</v>
      </c>
      <c r="BO2904">
        <f t="shared" si="319"/>
        <v>0</v>
      </c>
      <c r="CC2904">
        <f t="shared" si="320"/>
        <v>0</v>
      </c>
      <c r="CD2904">
        <f t="shared" si="321"/>
        <v>0</v>
      </c>
      <c r="CG2904">
        <f ca="1">IFERROR(INDIRECT("IVA!X"&amp;MATCH(MID(COMPRAS!C2804,1,2)&amp;MID(COMPRAS!F2804,1,2)&amp;MID(COMPRAS!D2804,1,2),IVA!W:W,0)),"SIN COD.")</f>
        <v>0</v>
      </c>
      <c r="CH2904">
        <f ca="1">IFERROR(INDIRECT("IVA!Y"&amp;MATCH(MID(COMPRAS!C2804,1,2)&amp;MID(COMPRAS!F2804,1,2)&amp;MID(COMPRAS!D2804,1,2),IVA!W:W,0)),"SIN COD.")</f>
        <v>0</v>
      </c>
    </row>
    <row r="2905" spans="1:86" x14ac:dyDescent="0.25">
      <c r="A2905"/>
      <c r="B2905"/>
      <c r="D2905"/>
      <c r="AL2905">
        <f t="shared" si="315"/>
        <v>0</v>
      </c>
      <c r="AQ2905">
        <f t="shared" si="316"/>
        <v>0</v>
      </c>
      <c r="AR2905" t="str">
        <f>IFERROR(IF(OR(AP2905=338,AP2905=340,AP2905=341,AP2905=342,AP2905="342A",AP2905="342B"),PorcenRet(AP2905,AT2905,AU2905),INDEX(PORCENTAJEBUSCAR,MATCH(AP2905,CódigoRET,0),4)*1),"")</f>
        <v/>
      </c>
      <c r="AS2905">
        <f t="shared" si="317"/>
        <v>0</v>
      </c>
      <c r="BF2905" t="str">
        <f>IFERROR(IF(OR(BD2905=338,BD2905=340,BD2905=341,BD2905=342,BD2905="342A",BD2905="342B"),PorcenRet(BD2905,BH2905,BI2905),INDEX(PORCENTAJEBUSCAR,MATCH(BD2905,CódigoRET,0),4)*1),"")</f>
        <v/>
      </c>
      <c r="BG2905">
        <f t="shared" si="318"/>
        <v>0</v>
      </c>
      <c r="BO2905">
        <f t="shared" si="319"/>
        <v>0</v>
      </c>
      <c r="CC2905">
        <f t="shared" si="320"/>
        <v>0</v>
      </c>
      <c r="CD2905">
        <f t="shared" si="321"/>
        <v>0</v>
      </c>
      <c r="CG2905">
        <f ca="1">IFERROR(INDIRECT("IVA!X"&amp;MATCH(MID(COMPRAS!C2805,1,2)&amp;MID(COMPRAS!F2805,1,2)&amp;MID(COMPRAS!D2805,1,2),IVA!W:W,0)),"SIN COD.")</f>
        <v>0</v>
      </c>
      <c r="CH2905">
        <f ca="1">IFERROR(INDIRECT("IVA!Y"&amp;MATCH(MID(COMPRAS!C2805,1,2)&amp;MID(COMPRAS!F2805,1,2)&amp;MID(COMPRAS!D2805,1,2),IVA!W:W,0)),"SIN COD.")</f>
        <v>0</v>
      </c>
    </row>
    <row r="2906" spans="1:86" x14ac:dyDescent="0.25">
      <c r="A2906"/>
      <c r="B2906"/>
      <c r="D2906"/>
      <c r="AL2906">
        <f t="shared" si="315"/>
        <v>0</v>
      </c>
      <c r="AQ2906">
        <f t="shared" si="316"/>
        <v>0</v>
      </c>
      <c r="AR2906" t="str">
        <f>IFERROR(IF(OR(AP2906=338,AP2906=340,AP2906=341,AP2906=342,AP2906="342A",AP2906="342B"),PorcenRet(AP2906,AT2906,AU2906),INDEX(PORCENTAJEBUSCAR,MATCH(AP2906,CódigoRET,0),4)*1),"")</f>
        <v/>
      </c>
      <c r="AS2906">
        <f t="shared" si="317"/>
        <v>0</v>
      </c>
      <c r="BF2906" t="str">
        <f>IFERROR(IF(OR(BD2906=338,BD2906=340,BD2906=341,BD2906=342,BD2906="342A",BD2906="342B"),PorcenRet(BD2906,BH2906,BI2906),INDEX(PORCENTAJEBUSCAR,MATCH(BD2906,CódigoRET,0),4)*1),"")</f>
        <v/>
      </c>
      <c r="BG2906">
        <f t="shared" si="318"/>
        <v>0</v>
      </c>
      <c r="BO2906">
        <f t="shared" si="319"/>
        <v>0</v>
      </c>
      <c r="CC2906">
        <f t="shared" si="320"/>
        <v>0</v>
      </c>
      <c r="CD2906">
        <f t="shared" si="321"/>
        <v>0</v>
      </c>
      <c r="CG2906">
        <f ca="1">IFERROR(INDIRECT("IVA!X"&amp;MATCH(MID(COMPRAS!C2806,1,2)&amp;MID(COMPRAS!F2806,1,2)&amp;MID(COMPRAS!D2806,1,2),IVA!W:W,0)),"SIN COD.")</f>
        <v>0</v>
      </c>
      <c r="CH2906">
        <f ca="1">IFERROR(INDIRECT("IVA!Y"&amp;MATCH(MID(COMPRAS!C2806,1,2)&amp;MID(COMPRAS!F2806,1,2)&amp;MID(COMPRAS!D2806,1,2),IVA!W:W,0)),"SIN COD.")</f>
        <v>0</v>
      </c>
    </row>
    <row r="2907" spans="1:86" x14ac:dyDescent="0.25">
      <c r="A2907"/>
      <c r="B2907"/>
      <c r="D2907"/>
      <c r="AL2907">
        <f t="shared" si="315"/>
        <v>0</v>
      </c>
      <c r="AQ2907">
        <f t="shared" si="316"/>
        <v>0</v>
      </c>
      <c r="AR2907" t="str">
        <f>IFERROR(IF(OR(AP2907=338,AP2907=340,AP2907=341,AP2907=342,AP2907="342A",AP2907="342B"),PorcenRet(AP2907,AT2907,AU2907),INDEX(PORCENTAJEBUSCAR,MATCH(AP2907,CódigoRET,0),4)*1),"")</f>
        <v/>
      </c>
      <c r="AS2907">
        <f t="shared" si="317"/>
        <v>0</v>
      </c>
      <c r="BF2907" t="str">
        <f>IFERROR(IF(OR(BD2907=338,BD2907=340,BD2907=341,BD2907=342,BD2907="342A",BD2907="342B"),PorcenRet(BD2907,BH2907,BI2907),INDEX(PORCENTAJEBUSCAR,MATCH(BD2907,CódigoRET,0),4)*1),"")</f>
        <v/>
      </c>
      <c r="BG2907">
        <f t="shared" si="318"/>
        <v>0</v>
      </c>
      <c r="BO2907">
        <f t="shared" si="319"/>
        <v>0</v>
      </c>
      <c r="CC2907">
        <f t="shared" si="320"/>
        <v>0</v>
      </c>
      <c r="CD2907">
        <f t="shared" si="321"/>
        <v>0</v>
      </c>
      <c r="CG2907">
        <f ca="1">IFERROR(INDIRECT("IVA!X"&amp;MATCH(MID(COMPRAS!C2807,1,2)&amp;MID(COMPRAS!F2807,1,2)&amp;MID(COMPRAS!D2807,1,2),IVA!W:W,0)),"SIN COD.")</f>
        <v>0</v>
      </c>
      <c r="CH2907">
        <f ca="1">IFERROR(INDIRECT("IVA!Y"&amp;MATCH(MID(COMPRAS!C2807,1,2)&amp;MID(COMPRAS!F2807,1,2)&amp;MID(COMPRAS!D2807,1,2),IVA!W:W,0)),"SIN COD.")</f>
        <v>0</v>
      </c>
    </row>
    <row r="2908" spans="1:86" x14ac:dyDescent="0.25">
      <c r="A2908"/>
      <c r="B2908"/>
      <c r="D2908"/>
      <c r="AL2908">
        <f t="shared" si="315"/>
        <v>0</v>
      </c>
      <c r="AQ2908">
        <f t="shared" si="316"/>
        <v>0</v>
      </c>
      <c r="AR2908" t="str">
        <f>IFERROR(IF(OR(AP2908=338,AP2908=340,AP2908=341,AP2908=342,AP2908="342A",AP2908="342B"),PorcenRet(AP2908,AT2908,AU2908),INDEX(PORCENTAJEBUSCAR,MATCH(AP2908,CódigoRET,0),4)*1),"")</f>
        <v/>
      </c>
      <c r="AS2908">
        <f t="shared" si="317"/>
        <v>0</v>
      </c>
      <c r="BF2908" t="str">
        <f>IFERROR(IF(OR(BD2908=338,BD2908=340,BD2908=341,BD2908=342,BD2908="342A",BD2908="342B"),PorcenRet(BD2908,BH2908,BI2908),INDEX(PORCENTAJEBUSCAR,MATCH(BD2908,CódigoRET,0),4)*1),"")</f>
        <v/>
      </c>
      <c r="BG2908">
        <f t="shared" si="318"/>
        <v>0</v>
      </c>
      <c r="BO2908">
        <f t="shared" si="319"/>
        <v>0</v>
      </c>
      <c r="CC2908">
        <f t="shared" si="320"/>
        <v>0</v>
      </c>
      <c r="CD2908">
        <f t="shared" si="321"/>
        <v>0</v>
      </c>
      <c r="CG2908">
        <f ca="1">IFERROR(INDIRECT("IVA!X"&amp;MATCH(MID(COMPRAS!C2808,1,2)&amp;MID(COMPRAS!F2808,1,2)&amp;MID(COMPRAS!D2808,1,2),IVA!W:W,0)),"SIN COD.")</f>
        <v>0</v>
      </c>
      <c r="CH2908">
        <f ca="1">IFERROR(INDIRECT("IVA!Y"&amp;MATCH(MID(COMPRAS!C2808,1,2)&amp;MID(COMPRAS!F2808,1,2)&amp;MID(COMPRAS!D2808,1,2),IVA!W:W,0)),"SIN COD.")</f>
        <v>0</v>
      </c>
    </row>
    <row r="2909" spans="1:86" x14ac:dyDescent="0.25">
      <c r="A2909"/>
      <c r="B2909"/>
      <c r="D2909"/>
      <c r="AL2909">
        <f t="shared" si="315"/>
        <v>0</v>
      </c>
      <c r="AQ2909">
        <f t="shared" si="316"/>
        <v>0</v>
      </c>
      <c r="AR2909" t="str">
        <f>IFERROR(IF(OR(AP2909=338,AP2909=340,AP2909=341,AP2909=342,AP2909="342A",AP2909="342B"),PorcenRet(AP2909,AT2909,AU2909),INDEX(PORCENTAJEBUSCAR,MATCH(AP2909,CódigoRET,0),4)*1),"")</f>
        <v/>
      </c>
      <c r="AS2909">
        <f t="shared" si="317"/>
        <v>0</v>
      </c>
      <c r="BF2909" t="str">
        <f>IFERROR(IF(OR(BD2909=338,BD2909=340,BD2909=341,BD2909=342,BD2909="342A",BD2909="342B"),PorcenRet(BD2909,BH2909,BI2909),INDEX(PORCENTAJEBUSCAR,MATCH(BD2909,CódigoRET,0),4)*1),"")</f>
        <v/>
      </c>
      <c r="BG2909">
        <f t="shared" si="318"/>
        <v>0</v>
      </c>
      <c r="BO2909">
        <f t="shared" si="319"/>
        <v>0</v>
      </c>
      <c r="CC2909">
        <f t="shared" si="320"/>
        <v>0</v>
      </c>
      <c r="CD2909">
        <f t="shared" si="321"/>
        <v>0</v>
      </c>
      <c r="CG2909">
        <f ca="1">IFERROR(INDIRECT("IVA!X"&amp;MATCH(MID(COMPRAS!C2809,1,2)&amp;MID(COMPRAS!F2809,1,2)&amp;MID(COMPRAS!D2809,1,2),IVA!W:W,0)),"SIN COD.")</f>
        <v>0</v>
      </c>
      <c r="CH2909">
        <f ca="1">IFERROR(INDIRECT("IVA!Y"&amp;MATCH(MID(COMPRAS!C2809,1,2)&amp;MID(COMPRAS!F2809,1,2)&amp;MID(COMPRAS!D2809,1,2),IVA!W:W,0)),"SIN COD.")</f>
        <v>0</v>
      </c>
    </row>
    <row r="2910" spans="1:86" x14ac:dyDescent="0.25">
      <c r="A2910"/>
      <c r="B2910"/>
      <c r="D2910"/>
      <c r="AL2910">
        <f t="shared" si="315"/>
        <v>0</v>
      </c>
      <c r="AQ2910">
        <f t="shared" si="316"/>
        <v>0</v>
      </c>
      <c r="AR2910" t="str">
        <f>IFERROR(IF(OR(AP2910=338,AP2910=340,AP2910=341,AP2910=342,AP2910="342A",AP2910="342B"),PorcenRet(AP2910,AT2910,AU2910),INDEX(PORCENTAJEBUSCAR,MATCH(AP2910,CódigoRET,0),4)*1),"")</f>
        <v/>
      </c>
      <c r="AS2910">
        <f t="shared" si="317"/>
        <v>0</v>
      </c>
      <c r="BF2910" t="str">
        <f>IFERROR(IF(OR(BD2910=338,BD2910=340,BD2910=341,BD2910=342,BD2910="342A",BD2910="342B"),PorcenRet(BD2910,BH2910,BI2910),INDEX(PORCENTAJEBUSCAR,MATCH(BD2910,CódigoRET,0),4)*1),"")</f>
        <v/>
      </c>
      <c r="BG2910">
        <f t="shared" si="318"/>
        <v>0</v>
      </c>
      <c r="BO2910">
        <f t="shared" si="319"/>
        <v>0</v>
      </c>
      <c r="CC2910">
        <f t="shared" si="320"/>
        <v>0</v>
      </c>
      <c r="CD2910">
        <f t="shared" si="321"/>
        <v>0</v>
      </c>
      <c r="CG2910">
        <f ca="1">IFERROR(INDIRECT("IVA!X"&amp;MATCH(MID(COMPRAS!C2810,1,2)&amp;MID(COMPRAS!F2810,1,2)&amp;MID(COMPRAS!D2810,1,2),IVA!W:W,0)),"SIN COD.")</f>
        <v>0</v>
      </c>
      <c r="CH2910">
        <f ca="1">IFERROR(INDIRECT("IVA!Y"&amp;MATCH(MID(COMPRAS!C2810,1,2)&amp;MID(COMPRAS!F2810,1,2)&amp;MID(COMPRAS!D2810,1,2),IVA!W:W,0)),"SIN COD.")</f>
        <v>0</v>
      </c>
    </row>
    <row r="2911" spans="1:86" x14ac:dyDescent="0.25">
      <c r="A2911"/>
      <c r="B2911"/>
      <c r="D2911"/>
      <c r="AL2911">
        <f t="shared" si="315"/>
        <v>0</v>
      </c>
      <c r="AQ2911">
        <f t="shared" si="316"/>
        <v>0</v>
      </c>
      <c r="AR2911" t="str">
        <f>IFERROR(IF(OR(AP2911=338,AP2911=340,AP2911=341,AP2911=342,AP2911="342A",AP2911="342B"),PorcenRet(AP2911,AT2911,AU2911),INDEX(PORCENTAJEBUSCAR,MATCH(AP2911,CódigoRET,0),4)*1),"")</f>
        <v/>
      </c>
      <c r="AS2911">
        <f t="shared" si="317"/>
        <v>0</v>
      </c>
      <c r="BF2911" t="str">
        <f>IFERROR(IF(OR(BD2911=338,BD2911=340,BD2911=341,BD2911=342,BD2911="342A",BD2911="342B"),PorcenRet(BD2911,BH2911,BI2911),INDEX(PORCENTAJEBUSCAR,MATCH(BD2911,CódigoRET,0),4)*1),"")</f>
        <v/>
      </c>
      <c r="BG2911">
        <f t="shared" si="318"/>
        <v>0</v>
      </c>
      <c r="BO2911">
        <f t="shared" si="319"/>
        <v>0</v>
      </c>
      <c r="CC2911">
        <f t="shared" si="320"/>
        <v>0</v>
      </c>
      <c r="CD2911">
        <f t="shared" si="321"/>
        <v>0</v>
      </c>
      <c r="CG2911">
        <f ca="1">IFERROR(INDIRECT("IVA!X"&amp;MATCH(MID(COMPRAS!C2811,1,2)&amp;MID(COMPRAS!F2811,1,2)&amp;MID(COMPRAS!D2811,1,2),IVA!W:W,0)),"SIN COD.")</f>
        <v>0</v>
      </c>
      <c r="CH2911">
        <f ca="1">IFERROR(INDIRECT("IVA!Y"&amp;MATCH(MID(COMPRAS!C2811,1,2)&amp;MID(COMPRAS!F2811,1,2)&amp;MID(COMPRAS!D2811,1,2),IVA!W:W,0)),"SIN COD.")</f>
        <v>0</v>
      </c>
    </row>
    <row r="2912" spans="1:86" x14ac:dyDescent="0.25">
      <c r="A2912"/>
      <c r="B2912"/>
      <c r="D2912"/>
      <c r="AL2912">
        <f t="shared" si="315"/>
        <v>0</v>
      </c>
      <c r="AQ2912">
        <f t="shared" si="316"/>
        <v>0</v>
      </c>
      <c r="AR2912" t="str">
        <f>IFERROR(IF(OR(AP2912=338,AP2912=340,AP2912=341,AP2912=342,AP2912="342A",AP2912="342B"),PorcenRet(AP2912,AT2912,AU2912),INDEX(PORCENTAJEBUSCAR,MATCH(AP2912,CódigoRET,0),4)*1),"")</f>
        <v/>
      </c>
      <c r="AS2912">
        <f t="shared" si="317"/>
        <v>0</v>
      </c>
      <c r="BF2912" t="str">
        <f>IFERROR(IF(OR(BD2912=338,BD2912=340,BD2912=341,BD2912=342,BD2912="342A",BD2912="342B"),PorcenRet(BD2912,BH2912,BI2912),INDEX(PORCENTAJEBUSCAR,MATCH(BD2912,CódigoRET,0),4)*1),"")</f>
        <v/>
      </c>
      <c r="BG2912">
        <f t="shared" si="318"/>
        <v>0</v>
      </c>
      <c r="BO2912">
        <f t="shared" si="319"/>
        <v>0</v>
      </c>
      <c r="CC2912">
        <f t="shared" si="320"/>
        <v>0</v>
      </c>
      <c r="CD2912">
        <f t="shared" si="321"/>
        <v>0</v>
      </c>
      <c r="CG2912">
        <f ca="1">IFERROR(INDIRECT("IVA!X"&amp;MATCH(MID(COMPRAS!C2812,1,2)&amp;MID(COMPRAS!F2812,1,2)&amp;MID(COMPRAS!D2812,1,2),IVA!W:W,0)),"SIN COD.")</f>
        <v>0</v>
      </c>
      <c r="CH2912">
        <f ca="1">IFERROR(INDIRECT("IVA!Y"&amp;MATCH(MID(COMPRAS!C2812,1,2)&amp;MID(COMPRAS!F2812,1,2)&amp;MID(COMPRAS!D2812,1,2),IVA!W:W,0)),"SIN COD.")</f>
        <v>0</v>
      </c>
    </row>
    <row r="2913" spans="1:86" x14ac:dyDescent="0.25">
      <c r="A2913"/>
      <c r="B2913"/>
      <c r="D2913"/>
      <c r="AL2913">
        <f t="shared" si="315"/>
        <v>0</v>
      </c>
      <c r="AQ2913">
        <f t="shared" si="316"/>
        <v>0</v>
      </c>
      <c r="AR2913" t="str">
        <f>IFERROR(IF(OR(AP2913=338,AP2913=340,AP2913=341,AP2913=342,AP2913="342A",AP2913="342B"),PorcenRet(AP2913,AT2913,AU2913),INDEX(PORCENTAJEBUSCAR,MATCH(AP2913,CódigoRET,0),4)*1),"")</f>
        <v/>
      </c>
      <c r="AS2913">
        <f t="shared" si="317"/>
        <v>0</v>
      </c>
      <c r="BF2913" t="str">
        <f>IFERROR(IF(OR(BD2913=338,BD2913=340,BD2913=341,BD2913=342,BD2913="342A",BD2913="342B"),PorcenRet(BD2913,BH2913,BI2913),INDEX(PORCENTAJEBUSCAR,MATCH(BD2913,CódigoRET,0),4)*1),"")</f>
        <v/>
      </c>
      <c r="BG2913">
        <f t="shared" si="318"/>
        <v>0</v>
      </c>
      <c r="BO2913">
        <f t="shared" si="319"/>
        <v>0</v>
      </c>
      <c r="CC2913">
        <f t="shared" si="320"/>
        <v>0</v>
      </c>
      <c r="CD2913">
        <f t="shared" si="321"/>
        <v>0</v>
      </c>
      <c r="CG2913">
        <f ca="1">IFERROR(INDIRECT("IVA!X"&amp;MATCH(MID(COMPRAS!C2813,1,2)&amp;MID(COMPRAS!F2813,1,2)&amp;MID(COMPRAS!D2813,1,2),IVA!W:W,0)),"SIN COD.")</f>
        <v>0</v>
      </c>
      <c r="CH2913">
        <f ca="1">IFERROR(INDIRECT("IVA!Y"&amp;MATCH(MID(COMPRAS!C2813,1,2)&amp;MID(COMPRAS!F2813,1,2)&amp;MID(COMPRAS!D2813,1,2),IVA!W:W,0)),"SIN COD.")</f>
        <v>0</v>
      </c>
    </row>
    <row r="2914" spans="1:86" x14ac:dyDescent="0.25">
      <c r="A2914"/>
      <c r="B2914"/>
      <c r="D2914"/>
      <c r="AL2914">
        <f t="shared" si="315"/>
        <v>0</v>
      </c>
      <c r="AQ2914">
        <f t="shared" si="316"/>
        <v>0</v>
      </c>
      <c r="AR2914" t="str">
        <f>IFERROR(IF(OR(AP2914=338,AP2914=340,AP2914=341,AP2914=342,AP2914="342A",AP2914="342B"),PorcenRet(AP2914,AT2914,AU2914),INDEX(PORCENTAJEBUSCAR,MATCH(AP2914,CódigoRET,0),4)*1),"")</f>
        <v/>
      </c>
      <c r="AS2914">
        <f t="shared" si="317"/>
        <v>0</v>
      </c>
      <c r="BF2914" t="str">
        <f>IFERROR(IF(OR(BD2914=338,BD2914=340,BD2914=341,BD2914=342,BD2914="342A",BD2914="342B"),PorcenRet(BD2914,BH2914,BI2914),INDEX(PORCENTAJEBUSCAR,MATCH(BD2914,CódigoRET,0),4)*1),"")</f>
        <v/>
      </c>
      <c r="BG2914">
        <f t="shared" si="318"/>
        <v>0</v>
      </c>
      <c r="BO2914">
        <f t="shared" si="319"/>
        <v>0</v>
      </c>
      <c r="CC2914">
        <f t="shared" si="320"/>
        <v>0</v>
      </c>
      <c r="CD2914">
        <f t="shared" si="321"/>
        <v>0</v>
      </c>
      <c r="CG2914">
        <f ca="1">IFERROR(INDIRECT("IVA!X"&amp;MATCH(MID(COMPRAS!C2814,1,2)&amp;MID(COMPRAS!F2814,1,2)&amp;MID(COMPRAS!D2814,1,2),IVA!W:W,0)),"SIN COD.")</f>
        <v>0</v>
      </c>
      <c r="CH2914">
        <f ca="1">IFERROR(INDIRECT("IVA!Y"&amp;MATCH(MID(COMPRAS!C2814,1,2)&amp;MID(COMPRAS!F2814,1,2)&amp;MID(COMPRAS!D2814,1,2),IVA!W:W,0)),"SIN COD.")</f>
        <v>0</v>
      </c>
    </row>
    <row r="2915" spans="1:86" x14ac:dyDescent="0.25">
      <c r="A2915"/>
      <c r="B2915"/>
      <c r="D2915"/>
      <c r="AL2915">
        <f t="shared" si="315"/>
        <v>0</v>
      </c>
      <c r="AQ2915">
        <f t="shared" si="316"/>
        <v>0</v>
      </c>
      <c r="AR2915" t="str">
        <f>IFERROR(IF(OR(AP2915=338,AP2915=340,AP2915=341,AP2915=342,AP2915="342A",AP2915="342B"),PorcenRet(AP2915,AT2915,AU2915),INDEX(PORCENTAJEBUSCAR,MATCH(AP2915,CódigoRET,0),4)*1),"")</f>
        <v/>
      </c>
      <c r="AS2915">
        <f t="shared" si="317"/>
        <v>0</v>
      </c>
      <c r="BF2915" t="str">
        <f>IFERROR(IF(OR(BD2915=338,BD2915=340,BD2915=341,BD2915=342,BD2915="342A",BD2915="342B"),PorcenRet(BD2915,BH2915,BI2915),INDEX(PORCENTAJEBUSCAR,MATCH(BD2915,CódigoRET,0),4)*1),"")</f>
        <v/>
      </c>
      <c r="BG2915">
        <f t="shared" si="318"/>
        <v>0</v>
      </c>
      <c r="BO2915">
        <f t="shared" si="319"/>
        <v>0</v>
      </c>
      <c r="CC2915">
        <f t="shared" si="320"/>
        <v>0</v>
      </c>
      <c r="CD2915">
        <f t="shared" si="321"/>
        <v>0</v>
      </c>
      <c r="CG2915">
        <f ca="1">IFERROR(INDIRECT("IVA!X"&amp;MATCH(MID(COMPRAS!C2815,1,2)&amp;MID(COMPRAS!F2815,1,2)&amp;MID(COMPRAS!D2815,1,2),IVA!W:W,0)),"SIN COD.")</f>
        <v>0</v>
      </c>
      <c r="CH2915">
        <f ca="1">IFERROR(INDIRECT("IVA!Y"&amp;MATCH(MID(COMPRAS!C2815,1,2)&amp;MID(COMPRAS!F2815,1,2)&amp;MID(COMPRAS!D2815,1,2),IVA!W:W,0)),"SIN COD.")</f>
        <v>0</v>
      </c>
    </row>
    <row r="2916" spans="1:86" x14ac:dyDescent="0.25">
      <c r="A2916"/>
      <c r="B2916"/>
      <c r="D2916"/>
      <c r="AL2916">
        <f t="shared" si="315"/>
        <v>0</v>
      </c>
      <c r="AQ2916">
        <f t="shared" si="316"/>
        <v>0</v>
      </c>
      <c r="AR2916" t="str">
        <f>IFERROR(IF(OR(AP2916=338,AP2916=340,AP2916=341,AP2916=342,AP2916="342A",AP2916="342B"),PorcenRet(AP2916,AT2916,AU2916),INDEX(PORCENTAJEBUSCAR,MATCH(AP2916,CódigoRET,0),4)*1),"")</f>
        <v/>
      </c>
      <c r="AS2916">
        <f t="shared" si="317"/>
        <v>0</v>
      </c>
      <c r="BF2916" t="str">
        <f>IFERROR(IF(OR(BD2916=338,BD2916=340,BD2916=341,BD2916=342,BD2916="342A",BD2916="342B"),PorcenRet(BD2916,BH2916,BI2916),INDEX(PORCENTAJEBUSCAR,MATCH(BD2916,CódigoRET,0),4)*1),"")</f>
        <v/>
      </c>
      <c r="BG2916">
        <f t="shared" si="318"/>
        <v>0</v>
      </c>
      <c r="BO2916">
        <f t="shared" si="319"/>
        <v>0</v>
      </c>
      <c r="CC2916">
        <f t="shared" si="320"/>
        <v>0</v>
      </c>
      <c r="CD2916">
        <f t="shared" si="321"/>
        <v>0</v>
      </c>
      <c r="CG2916">
        <f ca="1">IFERROR(INDIRECT("IVA!X"&amp;MATCH(MID(COMPRAS!C2816,1,2)&amp;MID(COMPRAS!F2816,1,2)&amp;MID(COMPRAS!D2816,1,2),IVA!W:W,0)),"SIN COD.")</f>
        <v>0</v>
      </c>
      <c r="CH2916">
        <f ca="1">IFERROR(INDIRECT("IVA!Y"&amp;MATCH(MID(COMPRAS!C2816,1,2)&amp;MID(COMPRAS!F2816,1,2)&amp;MID(COMPRAS!D2816,1,2),IVA!W:W,0)),"SIN COD.")</f>
        <v>0</v>
      </c>
    </row>
    <row r="2917" spans="1:86" x14ac:dyDescent="0.25">
      <c r="A2917"/>
      <c r="B2917"/>
      <c r="D2917"/>
      <c r="AL2917">
        <f t="shared" si="315"/>
        <v>0</v>
      </c>
      <c r="AQ2917">
        <f t="shared" si="316"/>
        <v>0</v>
      </c>
      <c r="AR2917" t="str">
        <f>IFERROR(IF(OR(AP2917=338,AP2917=340,AP2917=341,AP2917=342,AP2917="342A",AP2917="342B"),PorcenRet(AP2917,AT2917,AU2917),INDEX(PORCENTAJEBUSCAR,MATCH(AP2917,CódigoRET,0),4)*1),"")</f>
        <v/>
      </c>
      <c r="AS2917">
        <f t="shared" si="317"/>
        <v>0</v>
      </c>
      <c r="BF2917" t="str">
        <f>IFERROR(IF(OR(BD2917=338,BD2917=340,BD2917=341,BD2917=342,BD2917="342A",BD2917="342B"),PorcenRet(BD2917,BH2917,BI2917),INDEX(PORCENTAJEBUSCAR,MATCH(BD2917,CódigoRET,0),4)*1),"")</f>
        <v/>
      </c>
      <c r="BG2917">
        <f t="shared" si="318"/>
        <v>0</v>
      </c>
      <c r="BO2917">
        <f t="shared" si="319"/>
        <v>0</v>
      </c>
      <c r="CC2917">
        <f t="shared" si="320"/>
        <v>0</v>
      </c>
      <c r="CD2917">
        <f t="shared" si="321"/>
        <v>0</v>
      </c>
      <c r="CG2917">
        <f ca="1">IFERROR(INDIRECT("IVA!X"&amp;MATCH(MID(COMPRAS!C2817,1,2)&amp;MID(COMPRAS!F2817,1,2)&amp;MID(COMPRAS!D2817,1,2),IVA!W:W,0)),"SIN COD.")</f>
        <v>0</v>
      </c>
      <c r="CH2917">
        <f ca="1">IFERROR(INDIRECT("IVA!Y"&amp;MATCH(MID(COMPRAS!C2817,1,2)&amp;MID(COMPRAS!F2817,1,2)&amp;MID(COMPRAS!D2817,1,2),IVA!W:W,0)),"SIN COD.")</f>
        <v>0</v>
      </c>
    </row>
    <row r="2918" spans="1:86" x14ac:dyDescent="0.25">
      <c r="A2918"/>
      <c r="B2918"/>
      <c r="D2918"/>
      <c r="AL2918">
        <f t="shared" si="315"/>
        <v>0</v>
      </c>
      <c r="AQ2918">
        <f t="shared" si="316"/>
        <v>0</v>
      </c>
      <c r="AR2918" t="str">
        <f>IFERROR(IF(OR(AP2918=338,AP2918=340,AP2918=341,AP2918=342,AP2918="342A",AP2918="342B"),PorcenRet(AP2918,AT2918,AU2918),INDEX(PORCENTAJEBUSCAR,MATCH(AP2918,CódigoRET,0),4)*1),"")</f>
        <v/>
      </c>
      <c r="AS2918">
        <f t="shared" si="317"/>
        <v>0</v>
      </c>
      <c r="BF2918" t="str">
        <f>IFERROR(IF(OR(BD2918=338,BD2918=340,BD2918=341,BD2918=342,BD2918="342A",BD2918="342B"),PorcenRet(BD2918,BH2918,BI2918),INDEX(PORCENTAJEBUSCAR,MATCH(BD2918,CódigoRET,0),4)*1),"")</f>
        <v/>
      </c>
      <c r="BG2918">
        <f t="shared" si="318"/>
        <v>0</v>
      </c>
      <c r="BO2918">
        <f t="shared" si="319"/>
        <v>0</v>
      </c>
      <c r="CC2918">
        <f t="shared" si="320"/>
        <v>0</v>
      </c>
      <c r="CD2918">
        <f t="shared" si="321"/>
        <v>0</v>
      </c>
      <c r="CG2918">
        <f ca="1">IFERROR(INDIRECT("IVA!X"&amp;MATCH(MID(COMPRAS!C2818,1,2)&amp;MID(COMPRAS!F2818,1,2)&amp;MID(COMPRAS!D2818,1,2),IVA!W:W,0)),"SIN COD.")</f>
        <v>0</v>
      </c>
      <c r="CH2918">
        <f ca="1">IFERROR(INDIRECT("IVA!Y"&amp;MATCH(MID(COMPRAS!C2818,1,2)&amp;MID(COMPRAS!F2818,1,2)&amp;MID(COMPRAS!D2818,1,2),IVA!W:W,0)),"SIN COD.")</f>
        <v>0</v>
      </c>
    </row>
    <row r="2919" spans="1:86" x14ac:dyDescent="0.25">
      <c r="A2919"/>
      <c r="B2919"/>
      <c r="D2919"/>
      <c r="AL2919">
        <f t="shared" si="315"/>
        <v>0</v>
      </c>
      <c r="AQ2919">
        <f t="shared" si="316"/>
        <v>0</v>
      </c>
      <c r="AR2919" t="str">
        <f>IFERROR(IF(OR(AP2919=338,AP2919=340,AP2919=341,AP2919=342,AP2919="342A",AP2919="342B"),PorcenRet(AP2919,AT2919,AU2919),INDEX(PORCENTAJEBUSCAR,MATCH(AP2919,CódigoRET,0),4)*1),"")</f>
        <v/>
      </c>
      <c r="AS2919">
        <f t="shared" si="317"/>
        <v>0</v>
      </c>
      <c r="BF2919" t="str">
        <f>IFERROR(IF(OR(BD2919=338,BD2919=340,BD2919=341,BD2919=342,BD2919="342A",BD2919="342B"),PorcenRet(BD2919,BH2919,BI2919),INDEX(PORCENTAJEBUSCAR,MATCH(BD2919,CódigoRET,0),4)*1),"")</f>
        <v/>
      </c>
      <c r="BG2919">
        <f t="shared" si="318"/>
        <v>0</v>
      </c>
      <c r="BO2919">
        <f t="shared" si="319"/>
        <v>0</v>
      </c>
      <c r="CC2919">
        <f t="shared" si="320"/>
        <v>0</v>
      </c>
      <c r="CD2919">
        <f t="shared" si="321"/>
        <v>0</v>
      </c>
      <c r="CG2919">
        <f ca="1">IFERROR(INDIRECT("IVA!X"&amp;MATCH(MID(COMPRAS!C2819,1,2)&amp;MID(COMPRAS!F2819,1,2)&amp;MID(COMPRAS!D2819,1,2),IVA!W:W,0)),"SIN COD.")</f>
        <v>0</v>
      </c>
      <c r="CH2919">
        <f ca="1">IFERROR(INDIRECT("IVA!Y"&amp;MATCH(MID(COMPRAS!C2819,1,2)&amp;MID(COMPRAS!F2819,1,2)&amp;MID(COMPRAS!D2819,1,2),IVA!W:W,0)),"SIN COD.")</f>
        <v>0</v>
      </c>
    </row>
    <row r="2920" spans="1:86" x14ac:dyDescent="0.25">
      <c r="A2920"/>
      <c r="B2920"/>
      <c r="D2920"/>
      <c r="AL2920">
        <f t="shared" si="315"/>
        <v>0</v>
      </c>
      <c r="AQ2920">
        <f t="shared" si="316"/>
        <v>0</v>
      </c>
      <c r="AR2920" t="str">
        <f>IFERROR(IF(OR(AP2920=338,AP2920=340,AP2920=341,AP2920=342,AP2920="342A",AP2920="342B"),PorcenRet(AP2920,AT2920,AU2920),INDEX(PORCENTAJEBUSCAR,MATCH(AP2920,CódigoRET,0),4)*1),"")</f>
        <v/>
      </c>
      <c r="AS2920">
        <f t="shared" si="317"/>
        <v>0</v>
      </c>
      <c r="BF2920" t="str">
        <f>IFERROR(IF(OR(BD2920=338,BD2920=340,BD2920=341,BD2920=342,BD2920="342A",BD2920="342B"),PorcenRet(BD2920,BH2920,BI2920),INDEX(PORCENTAJEBUSCAR,MATCH(BD2920,CódigoRET,0),4)*1),"")</f>
        <v/>
      </c>
      <c r="BG2920">
        <f t="shared" si="318"/>
        <v>0</v>
      </c>
      <c r="BO2920">
        <f t="shared" si="319"/>
        <v>0</v>
      </c>
      <c r="CC2920">
        <f t="shared" si="320"/>
        <v>0</v>
      </c>
      <c r="CD2920">
        <f t="shared" si="321"/>
        <v>0</v>
      </c>
      <c r="CG2920">
        <f ca="1">IFERROR(INDIRECT("IVA!X"&amp;MATCH(MID(COMPRAS!C2820,1,2)&amp;MID(COMPRAS!F2820,1,2)&amp;MID(COMPRAS!D2820,1,2),IVA!W:W,0)),"SIN COD.")</f>
        <v>0</v>
      </c>
      <c r="CH2920">
        <f ca="1">IFERROR(INDIRECT("IVA!Y"&amp;MATCH(MID(COMPRAS!C2820,1,2)&amp;MID(COMPRAS!F2820,1,2)&amp;MID(COMPRAS!D2820,1,2),IVA!W:W,0)),"SIN COD.")</f>
        <v>0</v>
      </c>
    </row>
    <row r="2921" spans="1:86" x14ac:dyDescent="0.25">
      <c r="A2921"/>
      <c r="B2921"/>
      <c r="D2921"/>
      <c r="AL2921">
        <f t="shared" si="315"/>
        <v>0</v>
      </c>
      <c r="AQ2921">
        <f t="shared" si="316"/>
        <v>0</v>
      </c>
      <c r="AR2921" t="str">
        <f>IFERROR(IF(OR(AP2921=338,AP2921=340,AP2921=341,AP2921=342,AP2921="342A",AP2921="342B"),PorcenRet(AP2921,AT2921,AU2921),INDEX(PORCENTAJEBUSCAR,MATCH(AP2921,CódigoRET,0),4)*1),"")</f>
        <v/>
      </c>
      <c r="AS2921">
        <f t="shared" si="317"/>
        <v>0</v>
      </c>
      <c r="BF2921" t="str">
        <f>IFERROR(IF(OR(BD2921=338,BD2921=340,BD2921=341,BD2921=342,BD2921="342A",BD2921="342B"),PorcenRet(BD2921,BH2921,BI2921),INDEX(PORCENTAJEBUSCAR,MATCH(BD2921,CódigoRET,0),4)*1),"")</f>
        <v/>
      </c>
      <c r="BG2921">
        <f t="shared" si="318"/>
        <v>0</v>
      </c>
      <c r="BO2921">
        <f t="shared" si="319"/>
        <v>0</v>
      </c>
      <c r="CC2921">
        <f t="shared" si="320"/>
        <v>0</v>
      </c>
      <c r="CD2921">
        <f t="shared" si="321"/>
        <v>0</v>
      </c>
      <c r="CG2921">
        <f ca="1">IFERROR(INDIRECT("IVA!X"&amp;MATCH(MID(COMPRAS!C2821,1,2)&amp;MID(COMPRAS!F2821,1,2)&amp;MID(COMPRAS!D2821,1,2),IVA!W:W,0)),"SIN COD.")</f>
        <v>0</v>
      </c>
      <c r="CH2921">
        <f ca="1">IFERROR(INDIRECT("IVA!Y"&amp;MATCH(MID(COMPRAS!C2821,1,2)&amp;MID(COMPRAS!F2821,1,2)&amp;MID(COMPRAS!D2821,1,2),IVA!W:W,0)),"SIN COD.")</f>
        <v>0</v>
      </c>
    </row>
    <row r="2922" spans="1:86" x14ac:dyDescent="0.25">
      <c r="A2922"/>
      <c r="B2922"/>
      <c r="D2922"/>
      <c r="AL2922">
        <f t="shared" si="315"/>
        <v>0</v>
      </c>
      <c r="AQ2922">
        <f t="shared" si="316"/>
        <v>0</v>
      </c>
      <c r="AR2922" t="str">
        <f>IFERROR(IF(OR(AP2922=338,AP2922=340,AP2922=341,AP2922=342,AP2922="342A",AP2922="342B"),PorcenRet(AP2922,AT2922,AU2922),INDEX(PORCENTAJEBUSCAR,MATCH(AP2922,CódigoRET,0),4)*1),"")</f>
        <v/>
      </c>
      <c r="AS2922">
        <f t="shared" si="317"/>
        <v>0</v>
      </c>
      <c r="BF2922" t="str">
        <f>IFERROR(IF(OR(BD2922=338,BD2922=340,BD2922=341,BD2922=342,BD2922="342A",BD2922="342B"),PorcenRet(BD2922,BH2922,BI2922),INDEX(PORCENTAJEBUSCAR,MATCH(BD2922,CódigoRET,0),4)*1),"")</f>
        <v/>
      </c>
      <c r="BG2922">
        <f t="shared" si="318"/>
        <v>0</v>
      </c>
      <c r="BO2922">
        <f t="shared" si="319"/>
        <v>0</v>
      </c>
      <c r="CC2922">
        <f t="shared" si="320"/>
        <v>0</v>
      </c>
      <c r="CD2922">
        <f t="shared" si="321"/>
        <v>0</v>
      </c>
      <c r="CG2922">
        <f ca="1">IFERROR(INDIRECT("IVA!X"&amp;MATCH(MID(COMPRAS!C2822,1,2)&amp;MID(COMPRAS!F2822,1,2)&amp;MID(COMPRAS!D2822,1,2),IVA!W:W,0)),"SIN COD.")</f>
        <v>0</v>
      </c>
      <c r="CH2922">
        <f ca="1">IFERROR(INDIRECT("IVA!Y"&amp;MATCH(MID(COMPRAS!C2822,1,2)&amp;MID(COMPRAS!F2822,1,2)&amp;MID(COMPRAS!D2822,1,2),IVA!W:W,0)),"SIN COD.")</f>
        <v>0</v>
      </c>
    </row>
    <row r="2923" spans="1:86" x14ac:dyDescent="0.25">
      <c r="A2923"/>
      <c r="B2923"/>
      <c r="D2923"/>
      <c r="AL2923">
        <f t="shared" si="315"/>
        <v>0</v>
      </c>
      <c r="AQ2923">
        <f t="shared" si="316"/>
        <v>0</v>
      </c>
      <c r="AR2923" t="str">
        <f>IFERROR(IF(OR(AP2923=338,AP2923=340,AP2923=341,AP2923=342,AP2923="342A",AP2923="342B"),PorcenRet(AP2923,AT2923,AU2923),INDEX(PORCENTAJEBUSCAR,MATCH(AP2923,CódigoRET,0),4)*1),"")</f>
        <v/>
      </c>
      <c r="AS2923">
        <f t="shared" si="317"/>
        <v>0</v>
      </c>
      <c r="BF2923" t="str">
        <f>IFERROR(IF(OR(BD2923=338,BD2923=340,BD2923=341,BD2923=342,BD2923="342A",BD2923="342B"),PorcenRet(BD2923,BH2923,BI2923),INDEX(PORCENTAJEBUSCAR,MATCH(BD2923,CódigoRET,0),4)*1),"")</f>
        <v/>
      </c>
      <c r="BG2923">
        <f t="shared" si="318"/>
        <v>0</v>
      </c>
      <c r="BO2923">
        <f t="shared" si="319"/>
        <v>0</v>
      </c>
      <c r="CC2923">
        <f t="shared" si="320"/>
        <v>0</v>
      </c>
      <c r="CD2923">
        <f t="shared" si="321"/>
        <v>0</v>
      </c>
      <c r="CG2923">
        <f ca="1">IFERROR(INDIRECT("IVA!X"&amp;MATCH(MID(COMPRAS!C2823,1,2)&amp;MID(COMPRAS!F2823,1,2)&amp;MID(COMPRAS!D2823,1,2),IVA!W:W,0)),"SIN COD.")</f>
        <v>0</v>
      </c>
      <c r="CH2923">
        <f ca="1">IFERROR(INDIRECT("IVA!Y"&amp;MATCH(MID(COMPRAS!C2823,1,2)&amp;MID(COMPRAS!F2823,1,2)&amp;MID(COMPRAS!D2823,1,2),IVA!W:W,0)),"SIN COD.")</f>
        <v>0</v>
      </c>
    </row>
    <row r="2924" spans="1:86" x14ac:dyDescent="0.25">
      <c r="A2924"/>
      <c r="B2924"/>
      <c r="D2924"/>
      <c r="AL2924">
        <f t="shared" si="315"/>
        <v>0</v>
      </c>
      <c r="AQ2924">
        <f t="shared" si="316"/>
        <v>0</v>
      </c>
      <c r="AR2924" t="str">
        <f>IFERROR(IF(OR(AP2924=338,AP2924=340,AP2924=341,AP2924=342,AP2924="342A",AP2924="342B"),PorcenRet(AP2924,AT2924,AU2924),INDEX(PORCENTAJEBUSCAR,MATCH(AP2924,CódigoRET,0),4)*1),"")</f>
        <v/>
      </c>
      <c r="AS2924">
        <f t="shared" si="317"/>
        <v>0</v>
      </c>
      <c r="BF2924" t="str">
        <f>IFERROR(IF(OR(BD2924=338,BD2924=340,BD2924=341,BD2924=342,BD2924="342A",BD2924="342B"),PorcenRet(BD2924,BH2924,BI2924),INDEX(PORCENTAJEBUSCAR,MATCH(BD2924,CódigoRET,0),4)*1),"")</f>
        <v/>
      </c>
      <c r="BG2924">
        <f t="shared" si="318"/>
        <v>0</v>
      </c>
      <c r="BO2924">
        <f t="shared" si="319"/>
        <v>0</v>
      </c>
      <c r="CC2924">
        <f t="shared" si="320"/>
        <v>0</v>
      </c>
      <c r="CD2924">
        <f t="shared" si="321"/>
        <v>0</v>
      </c>
      <c r="CG2924">
        <f ca="1">IFERROR(INDIRECT("IVA!X"&amp;MATCH(MID(COMPRAS!C2824,1,2)&amp;MID(COMPRAS!F2824,1,2)&amp;MID(COMPRAS!D2824,1,2),IVA!W:W,0)),"SIN COD.")</f>
        <v>0</v>
      </c>
      <c r="CH2924">
        <f ca="1">IFERROR(INDIRECT("IVA!Y"&amp;MATCH(MID(COMPRAS!C2824,1,2)&amp;MID(COMPRAS!F2824,1,2)&amp;MID(COMPRAS!D2824,1,2),IVA!W:W,0)),"SIN COD.")</f>
        <v>0</v>
      </c>
    </row>
    <row r="2925" spans="1:86" x14ac:dyDescent="0.25">
      <c r="A2925"/>
      <c r="B2925"/>
      <c r="D2925"/>
      <c r="AL2925">
        <f t="shared" si="315"/>
        <v>0</v>
      </c>
      <c r="AQ2925">
        <f t="shared" si="316"/>
        <v>0</v>
      </c>
      <c r="AR2925" t="str">
        <f>IFERROR(IF(OR(AP2925=338,AP2925=340,AP2925=341,AP2925=342,AP2925="342A",AP2925="342B"),PorcenRet(AP2925,AT2925,AU2925),INDEX(PORCENTAJEBUSCAR,MATCH(AP2925,CódigoRET,0),4)*1),"")</f>
        <v/>
      </c>
      <c r="AS2925">
        <f t="shared" si="317"/>
        <v>0</v>
      </c>
      <c r="BF2925" t="str">
        <f>IFERROR(IF(OR(BD2925=338,BD2925=340,BD2925=341,BD2925=342,BD2925="342A",BD2925="342B"),PorcenRet(BD2925,BH2925,BI2925),INDEX(PORCENTAJEBUSCAR,MATCH(BD2925,CódigoRET,0),4)*1),"")</f>
        <v/>
      </c>
      <c r="BG2925">
        <f t="shared" si="318"/>
        <v>0</v>
      </c>
      <c r="BO2925">
        <f t="shared" si="319"/>
        <v>0</v>
      </c>
      <c r="CC2925">
        <f t="shared" si="320"/>
        <v>0</v>
      </c>
      <c r="CD2925">
        <f t="shared" si="321"/>
        <v>0</v>
      </c>
      <c r="CG2925">
        <f ca="1">IFERROR(INDIRECT("IVA!X"&amp;MATCH(MID(COMPRAS!C2825,1,2)&amp;MID(COMPRAS!F2825,1,2)&amp;MID(COMPRAS!D2825,1,2),IVA!W:W,0)),"SIN COD.")</f>
        <v>0</v>
      </c>
      <c r="CH2925">
        <f ca="1">IFERROR(INDIRECT("IVA!Y"&amp;MATCH(MID(COMPRAS!C2825,1,2)&amp;MID(COMPRAS!F2825,1,2)&amp;MID(COMPRAS!D2825,1,2),IVA!W:W,0)),"SIN COD.")</f>
        <v>0</v>
      </c>
    </row>
    <row r="2926" spans="1:86" x14ac:dyDescent="0.25">
      <c r="A2926"/>
      <c r="B2926"/>
      <c r="D2926"/>
      <c r="AL2926">
        <f t="shared" si="315"/>
        <v>0</v>
      </c>
      <c r="AQ2926">
        <f t="shared" si="316"/>
        <v>0</v>
      </c>
      <c r="AR2926" t="str">
        <f>IFERROR(IF(OR(AP2926=338,AP2926=340,AP2926=341,AP2926=342,AP2926="342A",AP2926="342B"),PorcenRet(AP2926,AT2926,AU2926),INDEX(PORCENTAJEBUSCAR,MATCH(AP2926,CódigoRET,0),4)*1),"")</f>
        <v/>
      </c>
      <c r="AS2926">
        <f t="shared" si="317"/>
        <v>0</v>
      </c>
      <c r="BF2926" t="str">
        <f>IFERROR(IF(OR(BD2926=338,BD2926=340,BD2926=341,BD2926=342,BD2926="342A",BD2926="342B"),PorcenRet(BD2926,BH2926,BI2926),INDEX(PORCENTAJEBUSCAR,MATCH(BD2926,CódigoRET,0),4)*1),"")</f>
        <v/>
      </c>
      <c r="BG2926">
        <f t="shared" si="318"/>
        <v>0</v>
      </c>
      <c r="BO2926">
        <f t="shared" si="319"/>
        <v>0</v>
      </c>
      <c r="CC2926">
        <f t="shared" si="320"/>
        <v>0</v>
      </c>
      <c r="CD2926">
        <f t="shared" si="321"/>
        <v>0</v>
      </c>
      <c r="CG2926">
        <f ca="1">IFERROR(INDIRECT("IVA!X"&amp;MATCH(MID(COMPRAS!C2826,1,2)&amp;MID(COMPRAS!F2826,1,2)&amp;MID(COMPRAS!D2826,1,2),IVA!W:W,0)),"SIN COD.")</f>
        <v>0</v>
      </c>
      <c r="CH2926">
        <f ca="1">IFERROR(INDIRECT("IVA!Y"&amp;MATCH(MID(COMPRAS!C2826,1,2)&amp;MID(COMPRAS!F2826,1,2)&amp;MID(COMPRAS!D2826,1,2),IVA!W:W,0)),"SIN COD.")</f>
        <v>0</v>
      </c>
    </row>
    <row r="2927" spans="1:86" x14ac:dyDescent="0.25">
      <c r="A2927"/>
      <c r="B2927"/>
      <c r="D2927"/>
      <c r="AL2927">
        <f t="shared" si="315"/>
        <v>0</v>
      </c>
      <c r="AQ2927">
        <f t="shared" si="316"/>
        <v>0</v>
      </c>
      <c r="AR2927" t="str">
        <f>IFERROR(IF(OR(AP2927=338,AP2927=340,AP2927=341,AP2927=342,AP2927="342A",AP2927="342B"),PorcenRet(AP2927,AT2927,AU2927),INDEX(PORCENTAJEBUSCAR,MATCH(AP2927,CódigoRET,0),4)*1),"")</f>
        <v/>
      </c>
      <c r="AS2927">
        <f t="shared" si="317"/>
        <v>0</v>
      </c>
      <c r="BF2927" t="str">
        <f>IFERROR(IF(OR(BD2927=338,BD2927=340,BD2927=341,BD2927=342,BD2927="342A",BD2927="342B"),PorcenRet(BD2927,BH2927,BI2927),INDEX(PORCENTAJEBUSCAR,MATCH(BD2927,CódigoRET,0),4)*1),"")</f>
        <v/>
      </c>
      <c r="BG2927">
        <f t="shared" si="318"/>
        <v>0</v>
      </c>
      <c r="BO2927">
        <f t="shared" si="319"/>
        <v>0</v>
      </c>
      <c r="CC2927">
        <f t="shared" si="320"/>
        <v>0</v>
      </c>
      <c r="CD2927">
        <f t="shared" si="321"/>
        <v>0</v>
      </c>
      <c r="CG2927">
        <f ca="1">IFERROR(INDIRECT("IVA!X"&amp;MATCH(MID(COMPRAS!C2827,1,2)&amp;MID(COMPRAS!F2827,1,2)&amp;MID(COMPRAS!D2827,1,2),IVA!W:W,0)),"SIN COD.")</f>
        <v>0</v>
      </c>
      <c r="CH2927">
        <f ca="1">IFERROR(INDIRECT("IVA!Y"&amp;MATCH(MID(COMPRAS!C2827,1,2)&amp;MID(COMPRAS!F2827,1,2)&amp;MID(COMPRAS!D2827,1,2),IVA!W:W,0)),"SIN COD.")</f>
        <v>0</v>
      </c>
    </row>
    <row r="2928" spans="1:86" x14ac:dyDescent="0.25">
      <c r="A2928"/>
      <c r="B2928"/>
      <c r="D2928"/>
      <c r="AL2928">
        <f t="shared" si="315"/>
        <v>0</v>
      </c>
      <c r="AQ2928">
        <f t="shared" si="316"/>
        <v>0</v>
      </c>
      <c r="AR2928" t="str">
        <f>IFERROR(IF(OR(AP2928=338,AP2928=340,AP2928=341,AP2928=342,AP2928="342A",AP2928="342B"),PorcenRet(AP2928,AT2928,AU2928),INDEX(PORCENTAJEBUSCAR,MATCH(AP2928,CódigoRET,0),4)*1),"")</f>
        <v/>
      </c>
      <c r="AS2928">
        <f t="shared" si="317"/>
        <v>0</v>
      </c>
      <c r="BF2928" t="str">
        <f>IFERROR(IF(OR(BD2928=338,BD2928=340,BD2928=341,BD2928=342,BD2928="342A",BD2928="342B"),PorcenRet(BD2928,BH2928,BI2928),INDEX(PORCENTAJEBUSCAR,MATCH(BD2928,CódigoRET,0),4)*1),"")</f>
        <v/>
      </c>
      <c r="BG2928">
        <f t="shared" si="318"/>
        <v>0</v>
      </c>
      <c r="BO2928">
        <f t="shared" si="319"/>
        <v>0</v>
      </c>
      <c r="CC2928">
        <f t="shared" si="320"/>
        <v>0</v>
      </c>
      <c r="CD2928">
        <f t="shared" si="321"/>
        <v>0</v>
      </c>
      <c r="CG2928">
        <f ca="1">IFERROR(INDIRECT("IVA!X"&amp;MATCH(MID(COMPRAS!C2828,1,2)&amp;MID(COMPRAS!F2828,1,2)&amp;MID(COMPRAS!D2828,1,2),IVA!W:W,0)),"SIN COD.")</f>
        <v>0</v>
      </c>
      <c r="CH2928">
        <f ca="1">IFERROR(INDIRECT("IVA!Y"&amp;MATCH(MID(COMPRAS!C2828,1,2)&amp;MID(COMPRAS!F2828,1,2)&amp;MID(COMPRAS!D2828,1,2),IVA!W:W,0)),"SIN COD.")</f>
        <v>0</v>
      </c>
    </row>
    <row r="2929" spans="1:86" x14ac:dyDescent="0.25">
      <c r="A2929"/>
      <c r="B2929"/>
      <c r="D2929"/>
      <c r="AL2929">
        <f t="shared" si="315"/>
        <v>0</v>
      </c>
      <c r="AQ2929">
        <f t="shared" si="316"/>
        <v>0</v>
      </c>
      <c r="AR2929" t="str">
        <f>IFERROR(IF(OR(AP2929=338,AP2929=340,AP2929=341,AP2929=342,AP2929="342A",AP2929="342B"),PorcenRet(AP2929,AT2929,AU2929),INDEX(PORCENTAJEBUSCAR,MATCH(AP2929,CódigoRET,0),4)*1),"")</f>
        <v/>
      </c>
      <c r="AS2929">
        <f t="shared" si="317"/>
        <v>0</v>
      </c>
      <c r="BF2929" t="str">
        <f>IFERROR(IF(OR(BD2929=338,BD2929=340,BD2929=341,BD2929=342,BD2929="342A",BD2929="342B"),PorcenRet(BD2929,BH2929,BI2929),INDEX(PORCENTAJEBUSCAR,MATCH(BD2929,CódigoRET,0),4)*1),"")</f>
        <v/>
      </c>
      <c r="BG2929">
        <f t="shared" si="318"/>
        <v>0</v>
      </c>
      <c r="BO2929">
        <f t="shared" si="319"/>
        <v>0</v>
      </c>
      <c r="CC2929">
        <f t="shared" si="320"/>
        <v>0</v>
      </c>
      <c r="CD2929">
        <f t="shared" si="321"/>
        <v>0</v>
      </c>
      <c r="CG2929">
        <f ca="1">IFERROR(INDIRECT("IVA!X"&amp;MATCH(MID(COMPRAS!C2829,1,2)&amp;MID(COMPRAS!F2829,1,2)&amp;MID(COMPRAS!D2829,1,2),IVA!W:W,0)),"SIN COD.")</f>
        <v>0</v>
      </c>
      <c r="CH2929">
        <f ca="1">IFERROR(INDIRECT("IVA!Y"&amp;MATCH(MID(COMPRAS!C2829,1,2)&amp;MID(COMPRAS!F2829,1,2)&amp;MID(COMPRAS!D2829,1,2),IVA!W:W,0)),"SIN COD.")</f>
        <v>0</v>
      </c>
    </row>
    <row r="2930" spans="1:86" x14ac:dyDescent="0.25">
      <c r="A2930"/>
      <c r="B2930"/>
      <c r="D2930"/>
      <c r="AL2930">
        <f t="shared" si="315"/>
        <v>0</v>
      </c>
      <c r="AQ2930">
        <f t="shared" si="316"/>
        <v>0</v>
      </c>
      <c r="AR2930" t="str">
        <f>IFERROR(IF(OR(AP2930=338,AP2930=340,AP2930=341,AP2930=342,AP2930="342A",AP2930="342B"),PorcenRet(AP2930,AT2930,AU2930),INDEX(PORCENTAJEBUSCAR,MATCH(AP2930,CódigoRET,0),4)*1),"")</f>
        <v/>
      </c>
      <c r="AS2930">
        <f t="shared" si="317"/>
        <v>0</v>
      </c>
      <c r="BF2930" t="str">
        <f>IFERROR(IF(OR(BD2930=338,BD2930=340,BD2930=341,BD2930=342,BD2930="342A",BD2930="342B"),PorcenRet(BD2930,BH2930,BI2930),INDEX(PORCENTAJEBUSCAR,MATCH(BD2930,CódigoRET,0),4)*1),"")</f>
        <v/>
      </c>
      <c r="BG2930">
        <f t="shared" si="318"/>
        <v>0</v>
      </c>
      <c r="BO2930">
        <f t="shared" si="319"/>
        <v>0</v>
      </c>
      <c r="CC2930">
        <f t="shared" si="320"/>
        <v>0</v>
      </c>
      <c r="CD2930">
        <f t="shared" si="321"/>
        <v>0</v>
      </c>
      <c r="CG2930">
        <f ca="1">IFERROR(INDIRECT("IVA!X"&amp;MATCH(MID(COMPRAS!C2830,1,2)&amp;MID(COMPRAS!F2830,1,2)&amp;MID(COMPRAS!D2830,1,2),IVA!W:W,0)),"SIN COD.")</f>
        <v>0</v>
      </c>
      <c r="CH2930">
        <f ca="1">IFERROR(INDIRECT("IVA!Y"&amp;MATCH(MID(COMPRAS!C2830,1,2)&amp;MID(COMPRAS!F2830,1,2)&amp;MID(COMPRAS!D2830,1,2),IVA!W:W,0)),"SIN COD.")</f>
        <v>0</v>
      </c>
    </row>
    <row r="2931" spans="1:86" x14ac:dyDescent="0.25">
      <c r="A2931"/>
      <c r="B2931"/>
      <c r="D2931"/>
      <c r="AL2931">
        <f t="shared" si="315"/>
        <v>0</v>
      </c>
      <c r="AQ2931">
        <f t="shared" si="316"/>
        <v>0</v>
      </c>
      <c r="AR2931" t="str">
        <f>IFERROR(IF(OR(AP2931=338,AP2931=340,AP2931=341,AP2931=342,AP2931="342A",AP2931="342B"),PorcenRet(AP2931,AT2931,AU2931),INDEX(PORCENTAJEBUSCAR,MATCH(AP2931,CódigoRET,0),4)*1),"")</f>
        <v/>
      </c>
      <c r="AS2931">
        <f t="shared" si="317"/>
        <v>0</v>
      </c>
      <c r="BF2931" t="str">
        <f>IFERROR(IF(OR(BD2931=338,BD2931=340,BD2931=341,BD2931=342,BD2931="342A",BD2931="342B"),PorcenRet(BD2931,BH2931,BI2931),INDEX(PORCENTAJEBUSCAR,MATCH(BD2931,CódigoRET,0),4)*1),"")</f>
        <v/>
      </c>
      <c r="BG2931">
        <f t="shared" si="318"/>
        <v>0</v>
      </c>
      <c r="BO2931">
        <f t="shared" si="319"/>
        <v>0</v>
      </c>
      <c r="CC2931">
        <f t="shared" si="320"/>
        <v>0</v>
      </c>
      <c r="CD2931">
        <f t="shared" si="321"/>
        <v>0</v>
      </c>
      <c r="CG2931">
        <f ca="1">IFERROR(INDIRECT("IVA!X"&amp;MATCH(MID(COMPRAS!C2831,1,2)&amp;MID(COMPRAS!F2831,1,2)&amp;MID(COMPRAS!D2831,1,2),IVA!W:W,0)),"SIN COD.")</f>
        <v>0</v>
      </c>
      <c r="CH2931">
        <f ca="1">IFERROR(INDIRECT("IVA!Y"&amp;MATCH(MID(COMPRAS!C2831,1,2)&amp;MID(COMPRAS!F2831,1,2)&amp;MID(COMPRAS!D2831,1,2),IVA!W:W,0)),"SIN COD.")</f>
        <v>0</v>
      </c>
    </row>
    <row r="2932" spans="1:86" x14ac:dyDescent="0.25">
      <c r="A2932"/>
      <c r="B2932"/>
      <c r="D2932"/>
      <c r="AL2932">
        <f t="shared" si="315"/>
        <v>0</v>
      </c>
      <c r="AQ2932">
        <f t="shared" si="316"/>
        <v>0</v>
      </c>
      <c r="AR2932" t="str">
        <f>IFERROR(IF(OR(AP2932=338,AP2932=340,AP2932=341,AP2932=342,AP2932="342A",AP2932="342B"),PorcenRet(AP2932,AT2932,AU2932),INDEX(PORCENTAJEBUSCAR,MATCH(AP2932,CódigoRET,0),4)*1),"")</f>
        <v/>
      </c>
      <c r="AS2932">
        <f t="shared" si="317"/>
        <v>0</v>
      </c>
      <c r="BF2932" t="str">
        <f>IFERROR(IF(OR(BD2932=338,BD2932=340,BD2932=341,BD2932=342,BD2932="342A",BD2932="342B"),PorcenRet(BD2932,BH2932,BI2932),INDEX(PORCENTAJEBUSCAR,MATCH(BD2932,CódigoRET,0),4)*1),"")</f>
        <v/>
      </c>
      <c r="BG2932">
        <f t="shared" si="318"/>
        <v>0</v>
      </c>
      <c r="BO2932">
        <f t="shared" si="319"/>
        <v>0</v>
      </c>
      <c r="CC2932">
        <f t="shared" si="320"/>
        <v>0</v>
      </c>
      <c r="CD2932">
        <f t="shared" si="321"/>
        <v>0</v>
      </c>
      <c r="CG2932">
        <f ca="1">IFERROR(INDIRECT("IVA!X"&amp;MATCH(MID(COMPRAS!C2832,1,2)&amp;MID(COMPRAS!F2832,1,2)&amp;MID(COMPRAS!D2832,1,2),IVA!W:W,0)),"SIN COD.")</f>
        <v>0</v>
      </c>
      <c r="CH2932">
        <f ca="1">IFERROR(INDIRECT("IVA!Y"&amp;MATCH(MID(COMPRAS!C2832,1,2)&amp;MID(COMPRAS!F2832,1,2)&amp;MID(COMPRAS!D2832,1,2),IVA!W:W,0)),"SIN COD.")</f>
        <v>0</v>
      </c>
    </row>
    <row r="2933" spans="1:86" x14ac:dyDescent="0.25">
      <c r="A2933"/>
      <c r="B2933"/>
      <c r="D2933"/>
      <c r="AL2933">
        <f t="shared" si="315"/>
        <v>0</v>
      </c>
      <c r="AQ2933">
        <f t="shared" si="316"/>
        <v>0</v>
      </c>
      <c r="AR2933" t="str">
        <f>IFERROR(IF(OR(AP2933=338,AP2933=340,AP2933=341,AP2933=342,AP2933="342A",AP2933="342B"),PorcenRet(AP2933,AT2933,AU2933),INDEX(PORCENTAJEBUSCAR,MATCH(AP2933,CódigoRET,0),4)*1),"")</f>
        <v/>
      </c>
      <c r="AS2933">
        <f t="shared" si="317"/>
        <v>0</v>
      </c>
      <c r="BF2933" t="str">
        <f>IFERROR(IF(OR(BD2933=338,BD2933=340,BD2933=341,BD2933=342,BD2933="342A",BD2933="342B"),PorcenRet(BD2933,BH2933,BI2933),INDEX(PORCENTAJEBUSCAR,MATCH(BD2933,CódigoRET,0),4)*1),"")</f>
        <v/>
      </c>
      <c r="BG2933">
        <f t="shared" si="318"/>
        <v>0</v>
      </c>
      <c r="BO2933">
        <f t="shared" si="319"/>
        <v>0</v>
      </c>
      <c r="CC2933">
        <f t="shared" si="320"/>
        <v>0</v>
      </c>
      <c r="CD2933">
        <f t="shared" si="321"/>
        <v>0</v>
      </c>
      <c r="CG2933">
        <f ca="1">IFERROR(INDIRECT("IVA!X"&amp;MATCH(MID(COMPRAS!C2833,1,2)&amp;MID(COMPRAS!F2833,1,2)&amp;MID(COMPRAS!D2833,1,2),IVA!W:W,0)),"SIN COD.")</f>
        <v>0</v>
      </c>
      <c r="CH2933">
        <f ca="1">IFERROR(INDIRECT("IVA!Y"&amp;MATCH(MID(COMPRAS!C2833,1,2)&amp;MID(COMPRAS!F2833,1,2)&amp;MID(COMPRAS!D2833,1,2),IVA!W:W,0)),"SIN COD.")</f>
        <v>0</v>
      </c>
    </row>
    <row r="2934" spans="1:86" x14ac:dyDescent="0.25">
      <c r="A2934"/>
      <c r="B2934"/>
      <c r="D2934"/>
      <c r="AL2934">
        <f t="shared" si="315"/>
        <v>0</v>
      </c>
      <c r="AQ2934">
        <f t="shared" si="316"/>
        <v>0</v>
      </c>
      <c r="AR2934" t="str">
        <f>IFERROR(IF(OR(AP2934=338,AP2934=340,AP2934=341,AP2934=342,AP2934="342A",AP2934="342B"),PorcenRet(AP2934,AT2934,AU2934),INDEX(PORCENTAJEBUSCAR,MATCH(AP2934,CódigoRET,0),4)*1),"")</f>
        <v/>
      </c>
      <c r="AS2934">
        <f t="shared" si="317"/>
        <v>0</v>
      </c>
      <c r="BF2934" t="str">
        <f>IFERROR(IF(OR(BD2934=338,BD2934=340,BD2934=341,BD2934=342,BD2934="342A",BD2934="342B"),PorcenRet(BD2934,BH2934,BI2934),INDEX(PORCENTAJEBUSCAR,MATCH(BD2934,CódigoRET,0),4)*1),"")</f>
        <v/>
      </c>
      <c r="BG2934">
        <f t="shared" si="318"/>
        <v>0</v>
      </c>
      <c r="BO2934">
        <f t="shared" si="319"/>
        <v>0</v>
      </c>
      <c r="CC2934">
        <f t="shared" si="320"/>
        <v>0</v>
      </c>
      <c r="CD2934">
        <f t="shared" si="321"/>
        <v>0</v>
      </c>
      <c r="CG2934">
        <f ca="1">IFERROR(INDIRECT("IVA!X"&amp;MATCH(MID(COMPRAS!C2834,1,2)&amp;MID(COMPRAS!F2834,1,2)&amp;MID(COMPRAS!D2834,1,2),IVA!W:W,0)),"SIN COD.")</f>
        <v>0</v>
      </c>
      <c r="CH2934">
        <f ca="1">IFERROR(INDIRECT("IVA!Y"&amp;MATCH(MID(COMPRAS!C2834,1,2)&amp;MID(COMPRAS!F2834,1,2)&amp;MID(COMPRAS!D2834,1,2),IVA!W:W,0)),"SIN COD.")</f>
        <v>0</v>
      </c>
    </row>
    <row r="2935" spans="1:86" x14ac:dyDescent="0.25">
      <c r="A2935"/>
      <c r="B2935"/>
      <c r="D2935"/>
      <c r="AL2935">
        <f t="shared" si="315"/>
        <v>0</v>
      </c>
      <c r="AQ2935">
        <f t="shared" si="316"/>
        <v>0</v>
      </c>
      <c r="AR2935" t="str">
        <f>IFERROR(IF(OR(AP2935=338,AP2935=340,AP2935=341,AP2935=342,AP2935="342A",AP2935="342B"),PorcenRet(AP2935,AT2935,AU2935),INDEX(PORCENTAJEBUSCAR,MATCH(AP2935,CódigoRET,0),4)*1),"")</f>
        <v/>
      </c>
      <c r="AS2935">
        <f t="shared" si="317"/>
        <v>0</v>
      </c>
      <c r="BF2935" t="str">
        <f>IFERROR(IF(OR(BD2935=338,BD2935=340,BD2935=341,BD2935=342,BD2935="342A",BD2935="342B"),PorcenRet(BD2935,BH2935,BI2935),INDEX(PORCENTAJEBUSCAR,MATCH(BD2935,CódigoRET,0),4)*1),"")</f>
        <v/>
      </c>
      <c r="BG2935">
        <f t="shared" si="318"/>
        <v>0</v>
      </c>
      <c r="BO2935">
        <f t="shared" si="319"/>
        <v>0</v>
      </c>
      <c r="CC2935">
        <f t="shared" si="320"/>
        <v>0</v>
      </c>
      <c r="CD2935">
        <f t="shared" si="321"/>
        <v>0</v>
      </c>
      <c r="CG2935">
        <f ca="1">IFERROR(INDIRECT("IVA!X"&amp;MATCH(MID(COMPRAS!C2835,1,2)&amp;MID(COMPRAS!F2835,1,2)&amp;MID(COMPRAS!D2835,1,2),IVA!W:W,0)),"SIN COD.")</f>
        <v>0</v>
      </c>
      <c r="CH2935">
        <f ca="1">IFERROR(INDIRECT("IVA!Y"&amp;MATCH(MID(COMPRAS!C2835,1,2)&amp;MID(COMPRAS!F2835,1,2)&amp;MID(COMPRAS!D2835,1,2),IVA!W:W,0)),"SIN COD.")</f>
        <v>0</v>
      </c>
    </row>
    <row r="2936" spans="1:86" x14ac:dyDescent="0.25">
      <c r="A2936"/>
      <c r="B2936"/>
      <c r="D2936"/>
      <c r="AL2936">
        <f t="shared" si="315"/>
        <v>0</v>
      </c>
      <c r="AQ2936">
        <f t="shared" si="316"/>
        <v>0</v>
      </c>
      <c r="AR2936" t="str">
        <f>IFERROR(IF(OR(AP2936=338,AP2936=340,AP2936=341,AP2936=342,AP2936="342A",AP2936="342B"),PorcenRet(AP2936,AT2936,AU2936),INDEX(PORCENTAJEBUSCAR,MATCH(AP2936,CódigoRET,0),4)*1),"")</f>
        <v/>
      </c>
      <c r="AS2936">
        <f t="shared" si="317"/>
        <v>0</v>
      </c>
      <c r="BF2936" t="str">
        <f>IFERROR(IF(OR(BD2936=338,BD2936=340,BD2936=341,BD2936=342,BD2936="342A",BD2936="342B"),PorcenRet(BD2936,BH2936,BI2936),INDEX(PORCENTAJEBUSCAR,MATCH(BD2936,CódigoRET,0),4)*1),"")</f>
        <v/>
      </c>
      <c r="BG2936">
        <f t="shared" si="318"/>
        <v>0</v>
      </c>
      <c r="BO2936">
        <f t="shared" si="319"/>
        <v>0</v>
      </c>
      <c r="CC2936">
        <f t="shared" si="320"/>
        <v>0</v>
      </c>
      <c r="CD2936">
        <f t="shared" si="321"/>
        <v>0</v>
      </c>
      <c r="CG2936">
        <f ca="1">IFERROR(INDIRECT("IVA!X"&amp;MATCH(MID(COMPRAS!C2836,1,2)&amp;MID(COMPRAS!F2836,1,2)&amp;MID(COMPRAS!D2836,1,2),IVA!W:W,0)),"SIN COD.")</f>
        <v>0</v>
      </c>
      <c r="CH2936">
        <f ca="1">IFERROR(INDIRECT("IVA!Y"&amp;MATCH(MID(COMPRAS!C2836,1,2)&amp;MID(COMPRAS!F2836,1,2)&amp;MID(COMPRAS!D2836,1,2),IVA!W:W,0)),"SIN COD.")</f>
        <v>0</v>
      </c>
    </row>
    <row r="2937" spans="1:86" x14ac:dyDescent="0.25">
      <c r="A2937"/>
      <c r="B2937"/>
      <c r="D2937"/>
      <c r="AL2937">
        <f t="shared" si="315"/>
        <v>0</v>
      </c>
      <c r="AQ2937">
        <f t="shared" si="316"/>
        <v>0</v>
      </c>
      <c r="AR2937" t="str">
        <f>IFERROR(IF(OR(AP2937=338,AP2937=340,AP2937=341,AP2937=342,AP2937="342A",AP2937="342B"),PorcenRet(AP2937,AT2937,AU2937),INDEX(PORCENTAJEBUSCAR,MATCH(AP2937,CódigoRET,0),4)*1),"")</f>
        <v/>
      </c>
      <c r="AS2937">
        <f t="shared" si="317"/>
        <v>0</v>
      </c>
      <c r="BF2937" t="str">
        <f>IFERROR(IF(OR(BD2937=338,BD2937=340,BD2937=341,BD2937=342,BD2937="342A",BD2937="342B"),PorcenRet(BD2937,BH2937,BI2937),INDEX(PORCENTAJEBUSCAR,MATCH(BD2937,CódigoRET,0),4)*1),"")</f>
        <v/>
      </c>
      <c r="BG2937">
        <f t="shared" si="318"/>
        <v>0</v>
      </c>
      <c r="BO2937">
        <f t="shared" si="319"/>
        <v>0</v>
      </c>
      <c r="CC2937">
        <f t="shared" si="320"/>
        <v>0</v>
      </c>
      <c r="CD2937">
        <f t="shared" si="321"/>
        <v>0</v>
      </c>
      <c r="CG2937">
        <f ca="1">IFERROR(INDIRECT("IVA!X"&amp;MATCH(MID(COMPRAS!C2837,1,2)&amp;MID(COMPRAS!F2837,1,2)&amp;MID(COMPRAS!D2837,1,2),IVA!W:W,0)),"SIN COD.")</f>
        <v>0</v>
      </c>
      <c r="CH2937">
        <f ca="1">IFERROR(INDIRECT("IVA!Y"&amp;MATCH(MID(COMPRAS!C2837,1,2)&amp;MID(COMPRAS!F2837,1,2)&amp;MID(COMPRAS!D2837,1,2),IVA!W:W,0)),"SIN COD.")</f>
        <v>0</v>
      </c>
    </row>
    <row r="2938" spans="1:86" x14ac:dyDescent="0.25">
      <c r="A2938"/>
      <c r="B2938"/>
      <c r="D2938"/>
      <c r="AL2938">
        <f t="shared" si="315"/>
        <v>0</v>
      </c>
      <c r="AQ2938">
        <f t="shared" si="316"/>
        <v>0</v>
      </c>
      <c r="AR2938" t="str">
        <f>IFERROR(IF(OR(AP2938=338,AP2938=340,AP2938=341,AP2938=342,AP2938="342A",AP2938="342B"),PorcenRet(AP2938,AT2938,AU2938),INDEX(PORCENTAJEBUSCAR,MATCH(AP2938,CódigoRET,0),4)*1),"")</f>
        <v/>
      </c>
      <c r="AS2938">
        <f t="shared" si="317"/>
        <v>0</v>
      </c>
      <c r="BF2938" t="str">
        <f>IFERROR(IF(OR(BD2938=338,BD2938=340,BD2938=341,BD2938=342,BD2938="342A",BD2938="342B"),PorcenRet(BD2938,BH2938,BI2938),INDEX(PORCENTAJEBUSCAR,MATCH(BD2938,CódigoRET,0),4)*1),"")</f>
        <v/>
      </c>
      <c r="BG2938">
        <f t="shared" si="318"/>
        <v>0</v>
      </c>
      <c r="BO2938">
        <f t="shared" si="319"/>
        <v>0</v>
      </c>
      <c r="CC2938">
        <f t="shared" si="320"/>
        <v>0</v>
      </c>
      <c r="CD2938">
        <f t="shared" si="321"/>
        <v>0</v>
      </c>
      <c r="CG2938">
        <f ca="1">IFERROR(INDIRECT("IVA!X"&amp;MATCH(MID(COMPRAS!C2838,1,2)&amp;MID(COMPRAS!F2838,1,2)&amp;MID(COMPRAS!D2838,1,2),IVA!W:W,0)),"SIN COD.")</f>
        <v>0</v>
      </c>
      <c r="CH2938">
        <f ca="1">IFERROR(INDIRECT("IVA!Y"&amp;MATCH(MID(COMPRAS!C2838,1,2)&amp;MID(COMPRAS!F2838,1,2)&amp;MID(COMPRAS!D2838,1,2),IVA!W:W,0)),"SIN COD.")</f>
        <v>0</v>
      </c>
    </row>
    <row r="2939" spans="1:86" x14ac:dyDescent="0.25">
      <c r="A2939"/>
      <c r="B2939"/>
      <c r="D2939"/>
      <c r="AL2939">
        <f t="shared" si="315"/>
        <v>0</v>
      </c>
      <c r="AQ2939">
        <f t="shared" si="316"/>
        <v>0</v>
      </c>
      <c r="AR2939" t="str">
        <f>IFERROR(IF(OR(AP2939=338,AP2939=340,AP2939=341,AP2939=342,AP2939="342A",AP2939="342B"),PorcenRet(AP2939,AT2939,AU2939),INDEX(PORCENTAJEBUSCAR,MATCH(AP2939,CódigoRET,0),4)*1),"")</f>
        <v/>
      </c>
      <c r="AS2939">
        <f t="shared" si="317"/>
        <v>0</v>
      </c>
      <c r="BF2939" t="str">
        <f>IFERROR(IF(OR(BD2939=338,BD2939=340,BD2939=341,BD2939=342,BD2939="342A",BD2939="342B"),PorcenRet(BD2939,BH2939,BI2939),INDEX(PORCENTAJEBUSCAR,MATCH(BD2939,CódigoRET,0),4)*1),"")</f>
        <v/>
      </c>
      <c r="BG2939">
        <f t="shared" si="318"/>
        <v>0</v>
      </c>
      <c r="BO2939">
        <f t="shared" si="319"/>
        <v>0</v>
      </c>
      <c r="CC2939">
        <f t="shared" si="320"/>
        <v>0</v>
      </c>
      <c r="CD2939">
        <f t="shared" si="321"/>
        <v>0</v>
      </c>
      <c r="CG2939">
        <f ca="1">IFERROR(INDIRECT("IVA!X"&amp;MATCH(MID(COMPRAS!C2839,1,2)&amp;MID(COMPRAS!F2839,1,2)&amp;MID(COMPRAS!D2839,1,2),IVA!W:W,0)),"SIN COD.")</f>
        <v>0</v>
      </c>
      <c r="CH2939">
        <f ca="1">IFERROR(INDIRECT("IVA!Y"&amp;MATCH(MID(COMPRAS!C2839,1,2)&amp;MID(COMPRAS!F2839,1,2)&amp;MID(COMPRAS!D2839,1,2),IVA!W:W,0)),"SIN COD.")</f>
        <v>0</v>
      </c>
    </row>
    <row r="2940" spans="1:86" x14ac:dyDescent="0.25">
      <c r="A2940"/>
      <c r="B2940"/>
      <c r="D2940"/>
      <c r="AL2940">
        <f t="shared" si="315"/>
        <v>0</v>
      </c>
      <c r="AQ2940">
        <f t="shared" si="316"/>
        <v>0</v>
      </c>
      <c r="AR2940" t="str">
        <f>IFERROR(IF(OR(AP2940=338,AP2940=340,AP2940=341,AP2940=342,AP2940="342A",AP2940="342B"),PorcenRet(AP2940,AT2940,AU2940),INDEX(PORCENTAJEBUSCAR,MATCH(AP2940,CódigoRET,0),4)*1),"")</f>
        <v/>
      </c>
      <c r="AS2940">
        <f t="shared" si="317"/>
        <v>0</v>
      </c>
      <c r="BF2940" t="str">
        <f>IFERROR(IF(OR(BD2940=338,BD2940=340,BD2940=341,BD2940=342,BD2940="342A",BD2940="342B"),PorcenRet(BD2940,BH2940,BI2940),INDEX(PORCENTAJEBUSCAR,MATCH(BD2940,CódigoRET,0),4)*1),"")</f>
        <v/>
      </c>
      <c r="BG2940">
        <f t="shared" si="318"/>
        <v>0</v>
      </c>
      <c r="BO2940">
        <f t="shared" si="319"/>
        <v>0</v>
      </c>
      <c r="CC2940">
        <f t="shared" si="320"/>
        <v>0</v>
      </c>
      <c r="CD2940">
        <f t="shared" si="321"/>
        <v>0</v>
      </c>
      <c r="CG2940">
        <f ca="1">IFERROR(INDIRECT("IVA!X"&amp;MATCH(MID(COMPRAS!C2840,1,2)&amp;MID(COMPRAS!F2840,1,2)&amp;MID(COMPRAS!D2840,1,2),IVA!W:W,0)),"SIN COD.")</f>
        <v>0</v>
      </c>
      <c r="CH2940">
        <f ca="1">IFERROR(INDIRECT("IVA!Y"&amp;MATCH(MID(COMPRAS!C2840,1,2)&amp;MID(COMPRAS!F2840,1,2)&amp;MID(COMPRAS!D2840,1,2),IVA!W:W,0)),"SIN COD.")</f>
        <v>0</v>
      </c>
    </row>
    <row r="2941" spans="1:86" x14ac:dyDescent="0.25">
      <c r="A2941"/>
      <c r="B2941"/>
      <c r="D2941"/>
      <c r="AL2941">
        <f t="shared" si="315"/>
        <v>0</v>
      </c>
      <c r="AQ2941">
        <f t="shared" si="316"/>
        <v>0</v>
      </c>
      <c r="AR2941" t="str">
        <f>IFERROR(IF(OR(AP2941=338,AP2941=340,AP2941=341,AP2941=342,AP2941="342A",AP2941="342B"),PorcenRet(AP2941,AT2941,AU2941),INDEX(PORCENTAJEBUSCAR,MATCH(AP2941,CódigoRET,0),4)*1),"")</f>
        <v/>
      </c>
      <c r="AS2941">
        <f t="shared" si="317"/>
        <v>0</v>
      </c>
      <c r="BF2941" t="str">
        <f>IFERROR(IF(OR(BD2941=338,BD2941=340,BD2941=341,BD2941=342,BD2941="342A",BD2941="342B"),PorcenRet(BD2941,BH2941,BI2941),INDEX(PORCENTAJEBUSCAR,MATCH(BD2941,CódigoRET,0),4)*1),"")</f>
        <v/>
      </c>
      <c r="BG2941">
        <f t="shared" si="318"/>
        <v>0</v>
      </c>
      <c r="BO2941">
        <f t="shared" si="319"/>
        <v>0</v>
      </c>
      <c r="CC2941">
        <f t="shared" si="320"/>
        <v>0</v>
      </c>
      <c r="CD2941">
        <f t="shared" si="321"/>
        <v>0</v>
      </c>
      <c r="CG2941">
        <f ca="1">IFERROR(INDIRECT("IVA!X"&amp;MATCH(MID(COMPRAS!C2841,1,2)&amp;MID(COMPRAS!F2841,1,2)&amp;MID(COMPRAS!D2841,1,2),IVA!W:W,0)),"SIN COD.")</f>
        <v>0</v>
      </c>
      <c r="CH2941">
        <f ca="1">IFERROR(INDIRECT("IVA!Y"&amp;MATCH(MID(COMPRAS!C2841,1,2)&amp;MID(COMPRAS!F2841,1,2)&amp;MID(COMPRAS!D2841,1,2),IVA!W:W,0)),"SIN COD.")</f>
        <v>0</v>
      </c>
    </row>
    <row r="2942" spans="1:86" x14ac:dyDescent="0.25">
      <c r="A2942"/>
      <c r="B2942"/>
      <c r="D2942"/>
      <c r="AL2942">
        <f t="shared" si="315"/>
        <v>0</v>
      </c>
      <c r="AQ2942">
        <f t="shared" si="316"/>
        <v>0</v>
      </c>
      <c r="AR2942" t="str">
        <f>IFERROR(IF(OR(AP2942=338,AP2942=340,AP2942=341,AP2942=342,AP2942="342A",AP2942="342B"),PorcenRet(AP2942,AT2942,AU2942),INDEX(PORCENTAJEBUSCAR,MATCH(AP2942,CódigoRET,0),4)*1),"")</f>
        <v/>
      </c>
      <c r="AS2942">
        <f t="shared" si="317"/>
        <v>0</v>
      </c>
      <c r="BF2942" t="str">
        <f>IFERROR(IF(OR(BD2942=338,BD2942=340,BD2942=341,BD2942=342,BD2942="342A",BD2942="342B"),PorcenRet(BD2942,BH2942,BI2942),INDEX(PORCENTAJEBUSCAR,MATCH(BD2942,CódigoRET,0),4)*1),"")</f>
        <v/>
      </c>
      <c r="BG2942">
        <f t="shared" si="318"/>
        <v>0</v>
      </c>
      <c r="BO2942">
        <f t="shared" si="319"/>
        <v>0</v>
      </c>
      <c r="CC2942">
        <f t="shared" si="320"/>
        <v>0</v>
      </c>
      <c r="CD2942">
        <f t="shared" si="321"/>
        <v>0</v>
      </c>
      <c r="CG2942">
        <f ca="1">IFERROR(INDIRECT("IVA!X"&amp;MATCH(MID(COMPRAS!C2842,1,2)&amp;MID(COMPRAS!F2842,1,2)&amp;MID(COMPRAS!D2842,1,2),IVA!W:W,0)),"SIN COD.")</f>
        <v>0</v>
      </c>
      <c r="CH2942">
        <f ca="1">IFERROR(INDIRECT("IVA!Y"&amp;MATCH(MID(COMPRAS!C2842,1,2)&amp;MID(COMPRAS!F2842,1,2)&amp;MID(COMPRAS!D2842,1,2),IVA!W:W,0)),"SIN COD.")</f>
        <v>0</v>
      </c>
    </row>
    <row r="2943" spans="1:86" x14ac:dyDescent="0.25">
      <c r="A2943"/>
      <c r="B2943"/>
      <c r="D2943"/>
      <c r="AL2943">
        <f t="shared" si="315"/>
        <v>0</v>
      </c>
      <c r="AQ2943">
        <f t="shared" si="316"/>
        <v>0</v>
      </c>
      <c r="AR2943" t="str">
        <f>IFERROR(IF(OR(AP2943=338,AP2943=340,AP2943=341,AP2943=342,AP2943="342A",AP2943="342B"),PorcenRet(AP2943,AT2943,AU2943),INDEX(PORCENTAJEBUSCAR,MATCH(AP2943,CódigoRET,0),4)*1),"")</f>
        <v/>
      </c>
      <c r="AS2943">
        <f t="shared" si="317"/>
        <v>0</v>
      </c>
      <c r="BF2943" t="str">
        <f>IFERROR(IF(OR(BD2943=338,BD2943=340,BD2943=341,BD2943=342,BD2943="342A",BD2943="342B"),PorcenRet(BD2943,BH2943,BI2943),INDEX(PORCENTAJEBUSCAR,MATCH(BD2943,CódigoRET,0),4)*1),"")</f>
        <v/>
      </c>
      <c r="BG2943">
        <f t="shared" si="318"/>
        <v>0</v>
      </c>
      <c r="BO2943">
        <f t="shared" si="319"/>
        <v>0</v>
      </c>
      <c r="CC2943">
        <f t="shared" si="320"/>
        <v>0</v>
      </c>
      <c r="CD2943">
        <f t="shared" si="321"/>
        <v>0</v>
      </c>
      <c r="CG2943">
        <f ca="1">IFERROR(INDIRECT("IVA!X"&amp;MATCH(MID(COMPRAS!C2843,1,2)&amp;MID(COMPRAS!F2843,1,2)&amp;MID(COMPRAS!D2843,1,2),IVA!W:W,0)),"SIN COD.")</f>
        <v>0</v>
      </c>
      <c r="CH2943">
        <f ca="1">IFERROR(INDIRECT("IVA!Y"&amp;MATCH(MID(COMPRAS!C2843,1,2)&amp;MID(COMPRAS!F2843,1,2)&amp;MID(COMPRAS!D2843,1,2),IVA!W:W,0)),"SIN COD.")</f>
        <v>0</v>
      </c>
    </row>
    <row r="2944" spans="1:86" x14ac:dyDescent="0.25">
      <c r="A2944"/>
      <c r="B2944"/>
      <c r="D2944"/>
      <c r="AL2944">
        <f t="shared" si="315"/>
        <v>0</v>
      </c>
      <c r="AQ2944">
        <f t="shared" si="316"/>
        <v>0</v>
      </c>
      <c r="AR2944" t="str">
        <f>IFERROR(IF(OR(AP2944=338,AP2944=340,AP2944=341,AP2944=342,AP2944="342A",AP2944="342B"),PorcenRet(AP2944,AT2944,AU2944),INDEX(PORCENTAJEBUSCAR,MATCH(AP2944,CódigoRET,0),4)*1),"")</f>
        <v/>
      </c>
      <c r="AS2944">
        <f t="shared" si="317"/>
        <v>0</v>
      </c>
      <c r="BF2944" t="str">
        <f>IFERROR(IF(OR(BD2944=338,BD2944=340,BD2944=341,BD2944=342,BD2944="342A",BD2944="342B"),PorcenRet(BD2944,BH2944,BI2944),INDEX(PORCENTAJEBUSCAR,MATCH(BD2944,CódigoRET,0),4)*1),"")</f>
        <v/>
      </c>
      <c r="BG2944">
        <f t="shared" si="318"/>
        <v>0</v>
      </c>
      <c r="BO2944">
        <f t="shared" si="319"/>
        <v>0</v>
      </c>
      <c r="CC2944">
        <f t="shared" si="320"/>
        <v>0</v>
      </c>
      <c r="CD2944">
        <f t="shared" si="321"/>
        <v>0</v>
      </c>
      <c r="CG2944">
        <f ca="1">IFERROR(INDIRECT("IVA!X"&amp;MATCH(MID(COMPRAS!C2844,1,2)&amp;MID(COMPRAS!F2844,1,2)&amp;MID(COMPRAS!D2844,1,2),IVA!W:W,0)),"SIN COD.")</f>
        <v>0</v>
      </c>
      <c r="CH2944">
        <f ca="1">IFERROR(INDIRECT("IVA!Y"&amp;MATCH(MID(COMPRAS!C2844,1,2)&amp;MID(COMPRAS!F2844,1,2)&amp;MID(COMPRAS!D2844,1,2),IVA!W:W,0)),"SIN COD.")</f>
        <v>0</v>
      </c>
    </row>
    <row r="2945" spans="1:86" x14ac:dyDescent="0.25">
      <c r="A2945"/>
      <c r="B2945"/>
      <c r="D2945"/>
      <c r="AL2945">
        <f t="shared" si="315"/>
        <v>0</v>
      </c>
      <c r="AQ2945">
        <f t="shared" si="316"/>
        <v>0</v>
      </c>
      <c r="AR2945" t="str">
        <f>IFERROR(IF(OR(AP2945=338,AP2945=340,AP2945=341,AP2945=342,AP2945="342A",AP2945="342B"),PorcenRet(AP2945,AT2945,AU2945),INDEX(PORCENTAJEBUSCAR,MATCH(AP2945,CódigoRET,0),4)*1),"")</f>
        <v/>
      </c>
      <c r="AS2945">
        <f t="shared" si="317"/>
        <v>0</v>
      </c>
      <c r="BF2945" t="str">
        <f>IFERROR(IF(OR(BD2945=338,BD2945=340,BD2945=341,BD2945=342,BD2945="342A",BD2945="342B"),PorcenRet(BD2945,BH2945,BI2945),INDEX(PORCENTAJEBUSCAR,MATCH(BD2945,CódigoRET,0),4)*1),"")</f>
        <v/>
      </c>
      <c r="BG2945">
        <f t="shared" si="318"/>
        <v>0</v>
      </c>
      <c r="BO2945">
        <f t="shared" si="319"/>
        <v>0</v>
      </c>
      <c r="CC2945">
        <f t="shared" si="320"/>
        <v>0</v>
      </c>
      <c r="CD2945">
        <f t="shared" si="321"/>
        <v>0</v>
      </c>
      <c r="CG2945">
        <f ca="1">IFERROR(INDIRECT("IVA!X"&amp;MATCH(MID(COMPRAS!C2845,1,2)&amp;MID(COMPRAS!F2845,1,2)&amp;MID(COMPRAS!D2845,1,2),IVA!W:W,0)),"SIN COD.")</f>
        <v>0</v>
      </c>
      <c r="CH2945">
        <f ca="1">IFERROR(INDIRECT("IVA!Y"&amp;MATCH(MID(COMPRAS!C2845,1,2)&amp;MID(COMPRAS!F2845,1,2)&amp;MID(COMPRAS!D2845,1,2),IVA!W:W,0)),"SIN COD.")</f>
        <v>0</v>
      </c>
    </row>
    <row r="2946" spans="1:86" x14ac:dyDescent="0.25">
      <c r="A2946"/>
      <c r="B2946"/>
      <c r="D2946"/>
      <c r="AL2946">
        <f t="shared" ref="AL2946:AL3009" si="322">O2946+P2946+Q2946+R2946+S2946+T2946+U2946+V2946</f>
        <v>0</v>
      </c>
      <c r="AQ2946">
        <f t="shared" ref="AQ2946:AQ3009" si="323">+P2946+Q2946+R2946+S2946-BE2946-BQ2946-BW2946+O2946</f>
        <v>0</v>
      </c>
      <c r="AR2946" t="str">
        <f>IFERROR(IF(OR(AP2946=338,AP2946=340,AP2946=341,AP2946=342,AP2946="342A",AP2946="342B"),PorcenRet(AP2946,AT2946,AU2946),INDEX(PORCENTAJEBUSCAR,MATCH(AP2946,CódigoRET,0),4)*1),"")</f>
        <v/>
      </c>
      <c r="AS2946">
        <f t="shared" ref="AS2946:AS3009" si="324">ROUND(IF(AP2946="",0,AQ2946*(AR2946/100)),2)</f>
        <v>0</v>
      </c>
      <c r="BF2946" t="str">
        <f>IFERROR(IF(OR(BD2946=338,BD2946=340,BD2946=341,BD2946=342,BD2946="342A",BD2946="342B"),PorcenRet(BD2946,BH2946,BI2946),INDEX(PORCENTAJEBUSCAR,MATCH(BD2946,CódigoRET,0),4)*1),"")</f>
        <v/>
      </c>
      <c r="BG2946">
        <f t="shared" ref="BG2946:BG3009" si="325">ROUND(IF(BD2946="",0,BE2946*(BF2946/100)),2)</f>
        <v>0</v>
      </c>
      <c r="BO2946">
        <f t="shared" ref="BO2946:BO3009" si="326">IF(MID(F2946,1,2)="41",SUM(O2946:S2946),0)</f>
        <v>0</v>
      </c>
      <c r="CC2946">
        <f t="shared" ref="CC2946:CC3009" si="327">O2946+P2946+Q2946+R2946+S2946</f>
        <v>0</v>
      </c>
      <c r="CD2946">
        <f t="shared" ref="CD2946:CD3009" si="328">T2946+U2946</f>
        <v>0</v>
      </c>
      <c r="CG2946">
        <f ca="1">IFERROR(INDIRECT("IVA!X"&amp;MATCH(MID(COMPRAS!C2846,1,2)&amp;MID(COMPRAS!F2846,1,2)&amp;MID(COMPRAS!D2846,1,2),IVA!W:W,0)),"SIN COD.")</f>
        <v>0</v>
      </c>
      <c r="CH2946">
        <f ca="1">IFERROR(INDIRECT("IVA!Y"&amp;MATCH(MID(COMPRAS!C2846,1,2)&amp;MID(COMPRAS!F2846,1,2)&amp;MID(COMPRAS!D2846,1,2),IVA!W:W,0)),"SIN COD.")</f>
        <v>0</v>
      </c>
    </row>
    <row r="2947" spans="1:86" x14ac:dyDescent="0.25">
      <c r="A2947"/>
      <c r="B2947"/>
      <c r="D2947"/>
      <c r="AL2947">
        <f t="shared" si="322"/>
        <v>0</v>
      </c>
      <c r="AQ2947">
        <f t="shared" si="323"/>
        <v>0</v>
      </c>
      <c r="AR2947" t="str">
        <f>IFERROR(IF(OR(AP2947=338,AP2947=340,AP2947=341,AP2947=342,AP2947="342A",AP2947="342B"),PorcenRet(AP2947,AT2947,AU2947),INDEX(PORCENTAJEBUSCAR,MATCH(AP2947,CódigoRET,0),4)*1),"")</f>
        <v/>
      </c>
      <c r="AS2947">
        <f t="shared" si="324"/>
        <v>0</v>
      </c>
      <c r="BF2947" t="str">
        <f>IFERROR(IF(OR(BD2947=338,BD2947=340,BD2947=341,BD2947=342,BD2947="342A",BD2947="342B"),PorcenRet(BD2947,BH2947,BI2947),INDEX(PORCENTAJEBUSCAR,MATCH(BD2947,CódigoRET,0),4)*1),"")</f>
        <v/>
      </c>
      <c r="BG2947">
        <f t="shared" si="325"/>
        <v>0</v>
      </c>
      <c r="BO2947">
        <f t="shared" si="326"/>
        <v>0</v>
      </c>
      <c r="CC2947">
        <f t="shared" si="327"/>
        <v>0</v>
      </c>
      <c r="CD2947">
        <f t="shared" si="328"/>
        <v>0</v>
      </c>
      <c r="CG2947">
        <f ca="1">IFERROR(INDIRECT("IVA!X"&amp;MATCH(MID(COMPRAS!C2847,1,2)&amp;MID(COMPRAS!F2847,1,2)&amp;MID(COMPRAS!D2847,1,2),IVA!W:W,0)),"SIN COD.")</f>
        <v>0</v>
      </c>
      <c r="CH2947">
        <f ca="1">IFERROR(INDIRECT("IVA!Y"&amp;MATCH(MID(COMPRAS!C2847,1,2)&amp;MID(COMPRAS!F2847,1,2)&amp;MID(COMPRAS!D2847,1,2),IVA!W:W,0)),"SIN COD.")</f>
        <v>0</v>
      </c>
    </row>
    <row r="2948" spans="1:86" x14ac:dyDescent="0.25">
      <c r="A2948"/>
      <c r="B2948"/>
      <c r="D2948"/>
      <c r="AL2948">
        <f t="shared" si="322"/>
        <v>0</v>
      </c>
      <c r="AQ2948">
        <f t="shared" si="323"/>
        <v>0</v>
      </c>
      <c r="AR2948" t="str">
        <f>IFERROR(IF(OR(AP2948=338,AP2948=340,AP2948=341,AP2948=342,AP2948="342A",AP2948="342B"),PorcenRet(AP2948,AT2948,AU2948),INDEX(PORCENTAJEBUSCAR,MATCH(AP2948,CódigoRET,0),4)*1),"")</f>
        <v/>
      </c>
      <c r="AS2948">
        <f t="shared" si="324"/>
        <v>0</v>
      </c>
      <c r="BF2948" t="str">
        <f>IFERROR(IF(OR(BD2948=338,BD2948=340,BD2948=341,BD2948=342,BD2948="342A",BD2948="342B"),PorcenRet(BD2948,BH2948,BI2948),INDEX(PORCENTAJEBUSCAR,MATCH(BD2948,CódigoRET,0),4)*1),"")</f>
        <v/>
      </c>
      <c r="BG2948">
        <f t="shared" si="325"/>
        <v>0</v>
      </c>
      <c r="BO2948">
        <f t="shared" si="326"/>
        <v>0</v>
      </c>
      <c r="CC2948">
        <f t="shared" si="327"/>
        <v>0</v>
      </c>
      <c r="CD2948">
        <f t="shared" si="328"/>
        <v>0</v>
      </c>
      <c r="CG2948">
        <f ca="1">IFERROR(INDIRECT("IVA!X"&amp;MATCH(MID(COMPRAS!C2848,1,2)&amp;MID(COMPRAS!F2848,1,2)&amp;MID(COMPRAS!D2848,1,2),IVA!W:W,0)),"SIN COD.")</f>
        <v>0</v>
      </c>
      <c r="CH2948">
        <f ca="1">IFERROR(INDIRECT("IVA!Y"&amp;MATCH(MID(COMPRAS!C2848,1,2)&amp;MID(COMPRAS!F2848,1,2)&amp;MID(COMPRAS!D2848,1,2),IVA!W:W,0)),"SIN COD.")</f>
        <v>0</v>
      </c>
    </row>
    <row r="2949" spans="1:86" x14ac:dyDescent="0.25">
      <c r="A2949"/>
      <c r="B2949"/>
      <c r="D2949"/>
      <c r="AL2949">
        <f t="shared" si="322"/>
        <v>0</v>
      </c>
      <c r="AQ2949">
        <f t="shared" si="323"/>
        <v>0</v>
      </c>
      <c r="AR2949" t="str">
        <f>IFERROR(IF(OR(AP2949=338,AP2949=340,AP2949=341,AP2949=342,AP2949="342A",AP2949="342B"),PorcenRet(AP2949,AT2949,AU2949),INDEX(PORCENTAJEBUSCAR,MATCH(AP2949,CódigoRET,0),4)*1),"")</f>
        <v/>
      </c>
      <c r="AS2949">
        <f t="shared" si="324"/>
        <v>0</v>
      </c>
      <c r="BF2949" t="str">
        <f>IFERROR(IF(OR(BD2949=338,BD2949=340,BD2949=341,BD2949=342,BD2949="342A",BD2949="342B"),PorcenRet(BD2949,BH2949,BI2949),INDEX(PORCENTAJEBUSCAR,MATCH(BD2949,CódigoRET,0),4)*1),"")</f>
        <v/>
      </c>
      <c r="BG2949">
        <f t="shared" si="325"/>
        <v>0</v>
      </c>
      <c r="BO2949">
        <f t="shared" si="326"/>
        <v>0</v>
      </c>
      <c r="CC2949">
        <f t="shared" si="327"/>
        <v>0</v>
      </c>
      <c r="CD2949">
        <f t="shared" si="328"/>
        <v>0</v>
      </c>
      <c r="CG2949">
        <f ca="1">IFERROR(INDIRECT("IVA!X"&amp;MATCH(MID(COMPRAS!C2849,1,2)&amp;MID(COMPRAS!F2849,1,2)&amp;MID(COMPRAS!D2849,1,2),IVA!W:W,0)),"SIN COD.")</f>
        <v>0</v>
      </c>
      <c r="CH2949">
        <f ca="1">IFERROR(INDIRECT("IVA!Y"&amp;MATCH(MID(COMPRAS!C2849,1,2)&amp;MID(COMPRAS!F2849,1,2)&amp;MID(COMPRAS!D2849,1,2),IVA!W:W,0)),"SIN COD.")</f>
        <v>0</v>
      </c>
    </row>
    <row r="2950" spans="1:86" x14ac:dyDescent="0.25">
      <c r="A2950"/>
      <c r="B2950"/>
      <c r="D2950"/>
      <c r="AL2950">
        <f t="shared" si="322"/>
        <v>0</v>
      </c>
      <c r="AQ2950">
        <f t="shared" si="323"/>
        <v>0</v>
      </c>
      <c r="AR2950" t="str">
        <f>IFERROR(IF(OR(AP2950=338,AP2950=340,AP2950=341,AP2950=342,AP2950="342A",AP2950="342B"),PorcenRet(AP2950,AT2950,AU2950),INDEX(PORCENTAJEBUSCAR,MATCH(AP2950,CódigoRET,0),4)*1),"")</f>
        <v/>
      </c>
      <c r="AS2950">
        <f t="shared" si="324"/>
        <v>0</v>
      </c>
      <c r="BF2950" t="str">
        <f>IFERROR(IF(OR(BD2950=338,BD2950=340,BD2950=341,BD2950=342,BD2950="342A",BD2950="342B"),PorcenRet(BD2950,BH2950,BI2950),INDEX(PORCENTAJEBUSCAR,MATCH(BD2950,CódigoRET,0),4)*1),"")</f>
        <v/>
      </c>
      <c r="BG2950">
        <f t="shared" si="325"/>
        <v>0</v>
      </c>
      <c r="BO2950">
        <f t="shared" si="326"/>
        <v>0</v>
      </c>
      <c r="CC2950">
        <f t="shared" si="327"/>
        <v>0</v>
      </c>
      <c r="CD2950">
        <f t="shared" si="328"/>
        <v>0</v>
      </c>
      <c r="CG2950">
        <f ca="1">IFERROR(INDIRECT("IVA!X"&amp;MATCH(MID(COMPRAS!C2850,1,2)&amp;MID(COMPRAS!F2850,1,2)&amp;MID(COMPRAS!D2850,1,2),IVA!W:W,0)),"SIN COD.")</f>
        <v>0</v>
      </c>
      <c r="CH2950">
        <f ca="1">IFERROR(INDIRECT("IVA!Y"&amp;MATCH(MID(COMPRAS!C2850,1,2)&amp;MID(COMPRAS!F2850,1,2)&amp;MID(COMPRAS!D2850,1,2),IVA!W:W,0)),"SIN COD.")</f>
        <v>0</v>
      </c>
    </row>
    <row r="2951" spans="1:86" x14ac:dyDescent="0.25">
      <c r="A2951"/>
      <c r="B2951"/>
      <c r="D2951"/>
      <c r="AL2951">
        <f t="shared" si="322"/>
        <v>0</v>
      </c>
      <c r="AQ2951">
        <f t="shared" si="323"/>
        <v>0</v>
      </c>
      <c r="AR2951" t="str">
        <f>IFERROR(IF(OR(AP2951=338,AP2951=340,AP2951=341,AP2951=342,AP2951="342A",AP2951="342B"),PorcenRet(AP2951,AT2951,AU2951),INDEX(PORCENTAJEBUSCAR,MATCH(AP2951,CódigoRET,0),4)*1),"")</f>
        <v/>
      </c>
      <c r="AS2951">
        <f t="shared" si="324"/>
        <v>0</v>
      </c>
      <c r="BF2951" t="str">
        <f>IFERROR(IF(OR(BD2951=338,BD2951=340,BD2951=341,BD2951=342,BD2951="342A",BD2951="342B"),PorcenRet(BD2951,BH2951,BI2951),INDEX(PORCENTAJEBUSCAR,MATCH(BD2951,CódigoRET,0),4)*1),"")</f>
        <v/>
      </c>
      <c r="BG2951">
        <f t="shared" si="325"/>
        <v>0</v>
      </c>
      <c r="BO2951">
        <f t="shared" si="326"/>
        <v>0</v>
      </c>
      <c r="CC2951">
        <f t="shared" si="327"/>
        <v>0</v>
      </c>
      <c r="CD2951">
        <f t="shared" si="328"/>
        <v>0</v>
      </c>
      <c r="CG2951">
        <f ca="1">IFERROR(INDIRECT("IVA!X"&amp;MATCH(MID(COMPRAS!C2851,1,2)&amp;MID(COMPRAS!F2851,1,2)&amp;MID(COMPRAS!D2851,1,2),IVA!W:W,0)),"SIN COD.")</f>
        <v>0</v>
      </c>
      <c r="CH2951">
        <f ca="1">IFERROR(INDIRECT("IVA!Y"&amp;MATCH(MID(COMPRAS!C2851,1,2)&amp;MID(COMPRAS!F2851,1,2)&amp;MID(COMPRAS!D2851,1,2),IVA!W:W,0)),"SIN COD.")</f>
        <v>0</v>
      </c>
    </row>
    <row r="2952" spans="1:86" x14ac:dyDescent="0.25">
      <c r="A2952"/>
      <c r="B2952"/>
      <c r="D2952"/>
      <c r="AL2952">
        <f t="shared" si="322"/>
        <v>0</v>
      </c>
      <c r="AQ2952">
        <f t="shared" si="323"/>
        <v>0</v>
      </c>
      <c r="AR2952" t="str">
        <f>IFERROR(IF(OR(AP2952=338,AP2952=340,AP2952=341,AP2952=342,AP2952="342A",AP2952="342B"),PorcenRet(AP2952,AT2952,AU2952),INDEX(PORCENTAJEBUSCAR,MATCH(AP2952,CódigoRET,0),4)*1),"")</f>
        <v/>
      </c>
      <c r="AS2952">
        <f t="shared" si="324"/>
        <v>0</v>
      </c>
      <c r="BF2952" t="str">
        <f>IFERROR(IF(OR(BD2952=338,BD2952=340,BD2952=341,BD2952=342,BD2952="342A",BD2952="342B"),PorcenRet(BD2952,BH2952,BI2952),INDEX(PORCENTAJEBUSCAR,MATCH(BD2952,CódigoRET,0),4)*1),"")</f>
        <v/>
      </c>
      <c r="BG2952">
        <f t="shared" si="325"/>
        <v>0</v>
      </c>
      <c r="BO2952">
        <f t="shared" si="326"/>
        <v>0</v>
      </c>
      <c r="CC2952">
        <f t="shared" si="327"/>
        <v>0</v>
      </c>
      <c r="CD2952">
        <f t="shared" si="328"/>
        <v>0</v>
      </c>
      <c r="CG2952">
        <f ca="1">IFERROR(INDIRECT("IVA!X"&amp;MATCH(MID(COMPRAS!C2852,1,2)&amp;MID(COMPRAS!F2852,1,2)&amp;MID(COMPRAS!D2852,1,2),IVA!W:W,0)),"SIN COD.")</f>
        <v>0</v>
      </c>
      <c r="CH2952">
        <f ca="1">IFERROR(INDIRECT("IVA!Y"&amp;MATCH(MID(COMPRAS!C2852,1,2)&amp;MID(COMPRAS!F2852,1,2)&amp;MID(COMPRAS!D2852,1,2),IVA!W:W,0)),"SIN COD.")</f>
        <v>0</v>
      </c>
    </row>
    <row r="2953" spans="1:86" x14ac:dyDescent="0.25">
      <c r="A2953"/>
      <c r="B2953"/>
      <c r="D2953"/>
      <c r="AL2953">
        <f t="shared" si="322"/>
        <v>0</v>
      </c>
      <c r="AQ2953">
        <f t="shared" si="323"/>
        <v>0</v>
      </c>
      <c r="AR2953" t="str">
        <f>IFERROR(IF(OR(AP2953=338,AP2953=340,AP2953=341,AP2953=342,AP2953="342A",AP2953="342B"),PorcenRet(AP2953,AT2953,AU2953),INDEX(PORCENTAJEBUSCAR,MATCH(AP2953,CódigoRET,0),4)*1),"")</f>
        <v/>
      </c>
      <c r="AS2953">
        <f t="shared" si="324"/>
        <v>0</v>
      </c>
      <c r="BF2953" t="str">
        <f>IFERROR(IF(OR(BD2953=338,BD2953=340,BD2953=341,BD2953=342,BD2953="342A",BD2953="342B"),PorcenRet(BD2953,BH2953,BI2953),INDEX(PORCENTAJEBUSCAR,MATCH(BD2953,CódigoRET,0),4)*1),"")</f>
        <v/>
      </c>
      <c r="BG2953">
        <f t="shared" si="325"/>
        <v>0</v>
      </c>
      <c r="BO2953">
        <f t="shared" si="326"/>
        <v>0</v>
      </c>
      <c r="CC2953">
        <f t="shared" si="327"/>
        <v>0</v>
      </c>
      <c r="CD2953">
        <f t="shared" si="328"/>
        <v>0</v>
      </c>
      <c r="CG2953">
        <f ca="1">IFERROR(INDIRECT("IVA!X"&amp;MATCH(MID(COMPRAS!C2853,1,2)&amp;MID(COMPRAS!F2853,1,2)&amp;MID(COMPRAS!D2853,1,2),IVA!W:W,0)),"SIN COD.")</f>
        <v>0</v>
      </c>
      <c r="CH2953">
        <f ca="1">IFERROR(INDIRECT("IVA!Y"&amp;MATCH(MID(COMPRAS!C2853,1,2)&amp;MID(COMPRAS!F2853,1,2)&amp;MID(COMPRAS!D2853,1,2),IVA!W:W,0)),"SIN COD.")</f>
        <v>0</v>
      </c>
    </row>
    <row r="2954" spans="1:86" x14ac:dyDescent="0.25">
      <c r="A2954"/>
      <c r="B2954"/>
      <c r="D2954"/>
      <c r="AL2954">
        <f t="shared" si="322"/>
        <v>0</v>
      </c>
      <c r="AQ2954">
        <f t="shared" si="323"/>
        <v>0</v>
      </c>
      <c r="AR2954" t="str">
        <f>IFERROR(IF(OR(AP2954=338,AP2954=340,AP2954=341,AP2954=342,AP2954="342A",AP2954="342B"),PorcenRet(AP2954,AT2954,AU2954),INDEX(PORCENTAJEBUSCAR,MATCH(AP2954,CódigoRET,0),4)*1),"")</f>
        <v/>
      </c>
      <c r="AS2954">
        <f t="shared" si="324"/>
        <v>0</v>
      </c>
      <c r="BF2954" t="str">
        <f>IFERROR(IF(OR(BD2954=338,BD2954=340,BD2954=341,BD2954=342,BD2954="342A",BD2954="342B"),PorcenRet(BD2954,BH2954,BI2954),INDEX(PORCENTAJEBUSCAR,MATCH(BD2954,CódigoRET,0),4)*1),"")</f>
        <v/>
      </c>
      <c r="BG2954">
        <f t="shared" si="325"/>
        <v>0</v>
      </c>
      <c r="BO2954">
        <f t="shared" si="326"/>
        <v>0</v>
      </c>
      <c r="CC2954">
        <f t="shared" si="327"/>
        <v>0</v>
      </c>
      <c r="CD2954">
        <f t="shared" si="328"/>
        <v>0</v>
      </c>
      <c r="CG2954">
        <f ca="1">IFERROR(INDIRECT("IVA!X"&amp;MATCH(MID(COMPRAS!C2854,1,2)&amp;MID(COMPRAS!F2854,1,2)&amp;MID(COMPRAS!D2854,1,2),IVA!W:W,0)),"SIN COD.")</f>
        <v>0</v>
      </c>
      <c r="CH2954">
        <f ca="1">IFERROR(INDIRECT("IVA!Y"&amp;MATCH(MID(COMPRAS!C2854,1,2)&amp;MID(COMPRAS!F2854,1,2)&amp;MID(COMPRAS!D2854,1,2),IVA!W:W,0)),"SIN COD.")</f>
        <v>0</v>
      </c>
    </row>
    <row r="2955" spans="1:86" x14ac:dyDescent="0.25">
      <c r="A2955"/>
      <c r="B2955"/>
      <c r="D2955"/>
      <c r="AL2955">
        <f t="shared" si="322"/>
        <v>0</v>
      </c>
      <c r="AQ2955">
        <f t="shared" si="323"/>
        <v>0</v>
      </c>
      <c r="AR2955" t="str">
        <f>IFERROR(IF(OR(AP2955=338,AP2955=340,AP2955=341,AP2955=342,AP2955="342A",AP2955="342B"),PorcenRet(AP2955,AT2955,AU2955),INDEX(PORCENTAJEBUSCAR,MATCH(AP2955,CódigoRET,0),4)*1),"")</f>
        <v/>
      </c>
      <c r="AS2955">
        <f t="shared" si="324"/>
        <v>0</v>
      </c>
      <c r="BF2955" t="str">
        <f>IFERROR(IF(OR(BD2955=338,BD2955=340,BD2955=341,BD2955=342,BD2955="342A",BD2955="342B"),PorcenRet(BD2955,BH2955,BI2955),INDEX(PORCENTAJEBUSCAR,MATCH(BD2955,CódigoRET,0),4)*1),"")</f>
        <v/>
      </c>
      <c r="BG2955">
        <f t="shared" si="325"/>
        <v>0</v>
      </c>
      <c r="BO2955">
        <f t="shared" si="326"/>
        <v>0</v>
      </c>
      <c r="CC2955">
        <f t="shared" si="327"/>
        <v>0</v>
      </c>
      <c r="CD2955">
        <f t="shared" si="328"/>
        <v>0</v>
      </c>
      <c r="CG2955">
        <f ca="1">IFERROR(INDIRECT("IVA!X"&amp;MATCH(MID(COMPRAS!C2855,1,2)&amp;MID(COMPRAS!F2855,1,2)&amp;MID(COMPRAS!D2855,1,2),IVA!W:W,0)),"SIN COD.")</f>
        <v>0</v>
      </c>
      <c r="CH2955">
        <f ca="1">IFERROR(INDIRECT("IVA!Y"&amp;MATCH(MID(COMPRAS!C2855,1,2)&amp;MID(COMPRAS!F2855,1,2)&amp;MID(COMPRAS!D2855,1,2),IVA!W:W,0)),"SIN COD.")</f>
        <v>0</v>
      </c>
    </row>
    <row r="2956" spans="1:86" x14ac:dyDescent="0.25">
      <c r="A2956"/>
      <c r="B2956"/>
      <c r="D2956"/>
      <c r="AL2956">
        <f t="shared" si="322"/>
        <v>0</v>
      </c>
      <c r="AQ2956">
        <f t="shared" si="323"/>
        <v>0</v>
      </c>
      <c r="AR2956" t="str">
        <f>IFERROR(IF(OR(AP2956=338,AP2956=340,AP2956=341,AP2956=342,AP2956="342A",AP2956="342B"),PorcenRet(AP2956,AT2956,AU2956),INDEX(PORCENTAJEBUSCAR,MATCH(AP2956,CódigoRET,0),4)*1),"")</f>
        <v/>
      </c>
      <c r="AS2956">
        <f t="shared" si="324"/>
        <v>0</v>
      </c>
      <c r="BF2956" t="str">
        <f>IFERROR(IF(OR(BD2956=338,BD2956=340,BD2956=341,BD2956=342,BD2956="342A",BD2956="342B"),PorcenRet(BD2956,BH2956,BI2956),INDEX(PORCENTAJEBUSCAR,MATCH(BD2956,CódigoRET,0),4)*1),"")</f>
        <v/>
      </c>
      <c r="BG2956">
        <f t="shared" si="325"/>
        <v>0</v>
      </c>
      <c r="BO2956">
        <f t="shared" si="326"/>
        <v>0</v>
      </c>
      <c r="CC2956">
        <f t="shared" si="327"/>
        <v>0</v>
      </c>
      <c r="CD2956">
        <f t="shared" si="328"/>
        <v>0</v>
      </c>
      <c r="CG2956">
        <f ca="1">IFERROR(INDIRECT("IVA!X"&amp;MATCH(MID(COMPRAS!C2856,1,2)&amp;MID(COMPRAS!F2856,1,2)&amp;MID(COMPRAS!D2856,1,2),IVA!W:W,0)),"SIN COD.")</f>
        <v>0</v>
      </c>
      <c r="CH2956">
        <f ca="1">IFERROR(INDIRECT("IVA!Y"&amp;MATCH(MID(COMPRAS!C2856,1,2)&amp;MID(COMPRAS!F2856,1,2)&amp;MID(COMPRAS!D2856,1,2),IVA!W:W,0)),"SIN COD.")</f>
        <v>0</v>
      </c>
    </row>
    <row r="2957" spans="1:86" x14ac:dyDescent="0.25">
      <c r="A2957"/>
      <c r="B2957"/>
      <c r="D2957"/>
      <c r="AL2957">
        <f t="shared" si="322"/>
        <v>0</v>
      </c>
      <c r="AQ2957">
        <f t="shared" si="323"/>
        <v>0</v>
      </c>
      <c r="AR2957" t="str">
        <f>IFERROR(IF(OR(AP2957=338,AP2957=340,AP2957=341,AP2957=342,AP2957="342A",AP2957="342B"),PorcenRet(AP2957,AT2957,AU2957),INDEX(PORCENTAJEBUSCAR,MATCH(AP2957,CódigoRET,0),4)*1),"")</f>
        <v/>
      </c>
      <c r="AS2957">
        <f t="shared" si="324"/>
        <v>0</v>
      </c>
      <c r="BF2957" t="str">
        <f>IFERROR(IF(OR(BD2957=338,BD2957=340,BD2957=341,BD2957=342,BD2957="342A",BD2957="342B"),PorcenRet(BD2957,BH2957,BI2957),INDEX(PORCENTAJEBUSCAR,MATCH(BD2957,CódigoRET,0),4)*1),"")</f>
        <v/>
      </c>
      <c r="BG2957">
        <f t="shared" si="325"/>
        <v>0</v>
      </c>
      <c r="BO2957">
        <f t="shared" si="326"/>
        <v>0</v>
      </c>
      <c r="CC2957">
        <f t="shared" si="327"/>
        <v>0</v>
      </c>
      <c r="CD2957">
        <f t="shared" si="328"/>
        <v>0</v>
      </c>
      <c r="CG2957">
        <f ca="1">IFERROR(INDIRECT("IVA!X"&amp;MATCH(MID(COMPRAS!C2857,1,2)&amp;MID(COMPRAS!F2857,1,2)&amp;MID(COMPRAS!D2857,1,2),IVA!W:W,0)),"SIN COD.")</f>
        <v>0</v>
      </c>
      <c r="CH2957">
        <f ca="1">IFERROR(INDIRECT("IVA!Y"&amp;MATCH(MID(COMPRAS!C2857,1,2)&amp;MID(COMPRAS!F2857,1,2)&amp;MID(COMPRAS!D2857,1,2),IVA!W:W,0)),"SIN COD.")</f>
        <v>0</v>
      </c>
    </row>
    <row r="2958" spans="1:86" x14ac:dyDescent="0.25">
      <c r="A2958"/>
      <c r="B2958"/>
      <c r="D2958"/>
      <c r="AL2958">
        <f t="shared" si="322"/>
        <v>0</v>
      </c>
      <c r="AQ2958">
        <f t="shared" si="323"/>
        <v>0</v>
      </c>
      <c r="AR2958" t="str">
        <f>IFERROR(IF(OR(AP2958=338,AP2958=340,AP2958=341,AP2958=342,AP2958="342A",AP2958="342B"),PorcenRet(AP2958,AT2958,AU2958),INDEX(PORCENTAJEBUSCAR,MATCH(AP2958,CódigoRET,0),4)*1),"")</f>
        <v/>
      </c>
      <c r="AS2958">
        <f t="shared" si="324"/>
        <v>0</v>
      </c>
      <c r="BF2958" t="str">
        <f>IFERROR(IF(OR(BD2958=338,BD2958=340,BD2958=341,BD2958=342,BD2958="342A",BD2958="342B"),PorcenRet(BD2958,BH2958,BI2958),INDEX(PORCENTAJEBUSCAR,MATCH(BD2958,CódigoRET,0),4)*1),"")</f>
        <v/>
      </c>
      <c r="BG2958">
        <f t="shared" si="325"/>
        <v>0</v>
      </c>
      <c r="BO2958">
        <f t="shared" si="326"/>
        <v>0</v>
      </c>
      <c r="CC2958">
        <f t="shared" si="327"/>
        <v>0</v>
      </c>
      <c r="CD2958">
        <f t="shared" si="328"/>
        <v>0</v>
      </c>
      <c r="CG2958">
        <f ca="1">IFERROR(INDIRECT("IVA!X"&amp;MATCH(MID(COMPRAS!C2858,1,2)&amp;MID(COMPRAS!F2858,1,2)&amp;MID(COMPRAS!D2858,1,2),IVA!W:W,0)),"SIN COD.")</f>
        <v>0</v>
      </c>
      <c r="CH2958">
        <f ca="1">IFERROR(INDIRECT("IVA!Y"&amp;MATCH(MID(COMPRAS!C2858,1,2)&amp;MID(COMPRAS!F2858,1,2)&amp;MID(COMPRAS!D2858,1,2),IVA!W:W,0)),"SIN COD.")</f>
        <v>0</v>
      </c>
    </row>
    <row r="2959" spans="1:86" x14ac:dyDescent="0.25">
      <c r="A2959"/>
      <c r="B2959"/>
      <c r="D2959"/>
      <c r="AL2959">
        <f t="shared" si="322"/>
        <v>0</v>
      </c>
      <c r="AQ2959">
        <f t="shared" si="323"/>
        <v>0</v>
      </c>
      <c r="AR2959" t="str">
        <f>IFERROR(IF(OR(AP2959=338,AP2959=340,AP2959=341,AP2959=342,AP2959="342A",AP2959="342B"),PorcenRet(AP2959,AT2959,AU2959),INDEX(PORCENTAJEBUSCAR,MATCH(AP2959,CódigoRET,0),4)*1),"")</f>
        <v/>
      </c>
      <c r="AS2959">
        <f t="shared" si="324"/>
        <v>0</v>
      </c>
      <c r="BF2959" t="str">
        <f>IFERROR(IF(OR(BD2959=338,BD2959=340,BD2959=341,BD2959=342,BD2959="342A",BD2959="342B"),PorcenRet(BD2959,BH2959,BI2959),INDEX(PORCENTAJEBUSCAR,MATCH(BD2959,CódigoRET,0),4)*1),"")</f>
        <v/>
      </c>
      <c r="BG2959">
        <f t="shared" si="325"/>
        <v>0</v>
      </c>
      <c r="BO2959">
        <f t="shared" si="326"/>
        <v>0</v>
      </c>
      <c r="CC2959">
        <f t="shared" si="327"/>
        <v>0</v>
      </c>
      <c r="CD2959">
        <f t="shared" si="328"/>
        <v>0</v>
      </c>
      <c r="CG2959">
        <f ca="1">IFERROR(INDIRECT("IVA!X"&amp;MATCH(MID(COMPRAS!C2859,1,2)&amp;MID(COMPRAS!F2859,1,2)&amp;MID(COMPRAS!D2859,1,2),IVA!W:W,0)),"SIN COD.")</f>
        <v>0</v>
      </c>
      <c r="CH2959">
        <f ca="1">IFERROR(INDIRECT("IVA!Y"&amp;MATCH(MID(COMPRAS!C2859,1,2)&amp;MID(COMPRAS!F2859,1,2)&amp;MID(COMPRAS!D2859,1,2),IVA!W:W,0)),"SIN COD.")</f>
        <v>0</v>
      </c>
    </row>
    <row r="2960" spans="1:86" x14ac:dyDescent="0.25">
      <c r="A2960"/>
      <c r="B2960"/>
      <c r="D2960"/>
      <c r="AL2960">
        <f t="shared" si="322"/>
        <v>0</v>
      </c>
      <c r="AQ2960">
        <f t="shared" si="323"/>
        <v>0</v>
      </c>
      <c r="AR2960" t="str">
        <f>IFERROR(IF(OR(AP2960=338,AP2960=340,AP2960=341,AP2960=342,AP2960="342A",AP2960="342B"),PorcenRet(AP2960,AT2960,AU2960),INDEX(PORCENTAJEBUSCAR,MATCH(AP2960,CódigoRET,0),4)*1),"")</f>
        <v/>
      </c>
      <c r="AS2960">
        <f t="shared" si="324"/>
        <v>0</v>
      </c>
      <c r="BF2960" t="str">
        <f>IFERROR(IF(OR(BD2960=338,BD2960=340,BD2960=341,BD2960=342,BD2960="342A",BD2960="342B"),PorcenRet(BD2960,BH2960,BI2960),INDEX(PORCENTAJEBUSCAR,MATCH(BD2960,CódigoRET,0),4)*1),"")</f>
        <v/>
      </c>
      <c r="BG2960">
        <f t="shared" si="325"/>
        <v>0</v>
      </c>
      <c r="BO2960">
        <f t="shared" si="326"/>
        <v>0</v>
      </c>
      <c r="CC2960">
        <f t="shared" si="327"/>
        <v>0</v>
      </c>
      <c r="CD2960">
        <f t="shared" si="328"/>
        <v>0</v>
      </c>
      <c r="CG2960">
        <f ca="1">IFERROR(INDIRECT("IVA!X"&amp;MATCH(MID(COMPRAS!C2860,1,2)&amp;MID(COMPRAS!F2860,1,2)&amp;MID(COMPRAS!D2860,1,2),IVA!W:W,0)),"SIN COD.")</f>
        <v>0</v>
      </c>
      <c r="CH2960">
        <f ca="1">IFERROR(INDIRECT("IVA!Y"&amp;MATCH(MID(COMPRAS!C2860,1,2)&amp;MID(COMPRAS!F2860,1,2)&amp;MID(COMPRAS!D2860,1,2),IVA!W:W,0)),"SIN COD.")</f>
        <v>0</v>
      </c>
    </row>
    <row r="2961" spans="1:86" x14ac:dyDescent="0.25">
      <c r="A2961"/>
      <c r="B2961"/>
      <c r="D2961"/>
      <c r="AL2961">
        <f t="shared" si="322"/>
        <v>0</v>
      </c>
      <c r="AQ2961">
        <f t="shared" si="323"/>
        <v>0</v>
      </c>
      <c r="AR2961" t="str">
        <f>IFERROR(IF(OR(AP2961=338,AP2961=340,AP2961=341,AP2961=342,AP2961="342A",AP2961="342B"),PorcenRet(AP2961,AT2961,AU2961),INDEX(PORCENTAJEBUSCAR,MATCH(AP2961,CódigoRET,0),4)*1),"")</f>
        <v/>
      </c>
      <c r="AS2961">
        <f t="shared" si="324"/>
        <v>0</v>
      </c>
      <c r="BF2961" t="str">
        <f>IFERROR(IF(OR(BD2961=338,BD2961=340,BD2961=341,BD2961=342,BD2961="342A",BD2961="342B"),PorcenRet(BD2961,BH2961,BI2961),INDEX(PORCENTAJEBUSCAR,MATCH(BD2961,CódigoRET,0),4)*1),"")</f>
        <v/>
      </c>
      <c r="BG2961">
        <f t="shared" si="325"/>
        <v>0</v>
      </c>
      <c r="BO2961">
        <f t="shared" si="326"/>
        <v>0</v>
      </c>
      <c r="CC2961">
        <f t="shared" si="327"/>
        <v>0</v>
      </c>
      <c r="CD2961">
        <f t="shared" si="328"/>
        <v>0</v>
      </c>
      <c r="CG2961">
        <f ca="1">IFERROR(INDIRECT("IVA!X"&amp;MATCH(MID(COMPRAS!C2861,1,2)&amp;MID(COMPRAS!F2861,1,2)&amp;MID(COMPRAS!D2861,1,2),IVA!W:W,0)),"SIN COD.")</f>
        <v>0</v>
      </c>
      <c r="CH2961">
        <f ca="1">IFERROR(INDIRECT("IVA!Y"&amp;MATCH(MID(COMPRAS!C2861,1,2)&amp;MID(COMPRAS!F2861,1,2)&amp;MID(COMPRAS!D2861,1,2),IVA!W:W,0)),"SIN COD.")</f>
        <v>0</v>
      </c>
    </row>
    <row r="2962" spans="1:86" x14ac:dyDescent="0.25">
      <c r="A2962"/>
      <c r="B2962"/>
      <c r="D2962"/>
      <c r="AL2962">
        <f t="shared" si="322"/>
        <v>0</v>
      </c>
      <c r="AQ2962">
        <f t="shared" si="323"/>
        <v>0</v>
      </c>
      <c r="AR2962" t="str">
        <f>IFERROR(IF(OR(AP2962=338,AP2962=340,AP2962=341,AP2962=342,AP2962="342A",AP2962="342B"),PorcenRet(AP2962,AT2962,AU2962),INDEX(PORCENTAJEBUSCAR,MATCH(AP2962,CódigoRET,0),4)*1),"")</f>
        <v/>
      </c>
      <c r="AS2962">
        <f t="shared" si="324"/>
        <v>0</v>
      </c>
      <c r="BF2962" t="str">
        <f>IFERROR(IF(OR(BD2962=338,BD2962=340,BD2962=341,BD2962=342,BD2962="342A",BD2962="342B"),PorcenRet(BD2962,BH2962,BI2962),INDEX(PORCENTAJEBUSCAR,MATCH(BD2962,CódigoRET,0),4)*1),"")</f>
        <v/>
      </c>
      <c r="BG2962">
        <f t="shared" si="325"/>
        <v>0</v>
      </c>
      <c r="BO2962">
        <f t="shared" si="326"/>
        <v>0</v>
      </c>
      <c r="CC2962">
        <f t="shared" si="327"/>
        <v>0</v>
      </c>
      <c r="CD2962">
        <f t="shared" si="328"/>
        <v>0</v>
      </c>
      <c r="CG2962">
        <f ca="1">IFERROR(INDIRECT("IVA!X"&amp;MATCH(MID(COMPRAS!C2862,1,2)&amp;MID(COMPRAS!F2862,1,2)&amp;MID(COMPRAS!D2862,1,2),IVA!W:W,0)),"SIN COD.")</f>
        <v>0</v>
      </c>
      <c r="CH2962">
        <f ca="1">IFERROR(INDIRECT("IVA!Y"&amp;MATCH(MID(COMPRAS!C2862,1,2)&amp;MID(COMPRAS!F2862,1,2)&amp;MID(COMPRAS!D2862,1,2),IVA!W:W,0)),"SIN COD.")</f>
        <v>0</v>
      </c>
    </row>
    <row r="2963" spans="1:86" x14ac:dyDescent="0.25">
      <c r="A2963"/>
      <c r="B2963"/>
      <c r="D2963"/>
      <c r="AL2963">
        <f t="shared" si="322"/>
        <v>0</v>
      </c>
      <c r="AQ2963">
        <f t="shared" si="323"/>
        <v>0</v>
      </c>
      <c r="AR2963" t="str">
        <f>IFERROR(IF(OR(AP2963=338,AP2963=340,AP2963=341,AP2963=342,AP2963="342A",AP2963="342B"),PorcenRet(AP2963,AT2963,AU2963),INDEX(PORCENTAJEBUSCAR,MATCH(AP2963,CódigoRET,0),4)*1),"")</f>
        <v/>
      </c>
      <c r="AS2963">
        <f t="shared" si="324"/>
        <v>0</v>
      </c>
      <c r="BF2963" t="str">
        <f>IFERROR(IF(OR(BD2963=338,BD2963=340,BD2963=341,BD2963=342,BD2963="342A",BD2963="342B"),PorcenRet(BD2963,BH2963,BI2963),INDEX(PORCENTAJEBUSCAR,MATCH(BD2963,CódigoRET,0),4)*1),"")</f>
        <v/>
      </c>
      <c r="BG2963">
        <f t="shared" si="325"/>
        <v>0</v>
      </c>
      <c r="BO2963">
        <f t="shared" si="326"/>
        <v>0</v>
      </c>
      <c r="CC2963">
        <f t="shared" si="327"/>
        <v>0</v>
      </c>
      <c r="CD2963">
        <f t="shared" si="328"/>
        <v>0</v>
      </c>
      <c r="CG2963">
        <f ca="1">IFERROR(INDIRECT("IVA!X"&amp;MATCH(MID(COMPRAS!C2863,1,2)&amp;MID(COMPRAS!F2863,1,2)&amp;MID(COMPRAS!D2863,1,2),IVA!W:W,0)),"SIN COD.")</f>
        <v>0</v>
      </c>
      <c r="CH2963">
        <f ca="1">IFERROR(INDIRECT("IVA!Y"&amp;MATCH(MID(COMPRAS!C2863,1,2)&amp;MID(COMPRAS!F2863,1,2)&amp;MID(COMPRAS!D2863,1,2),IVA!W:W,0)),"SIN COD.")</f>
        <v>0</v>
      </c>
    </row>
    <row r="2964" spans="1:86" x14ac:dyDescent="0.25">
      <c r="A2964"/>
      <c r="B2964"/>
      <c r="D2964"/>
      <c r="AL2964">
        <f t="shared" si="322"/>
        <v>0</v>
      </c>
      <c r="AQ2964">
        <f t="shared" si="323"/>
        <v>0</v>
      </c>
      <c r="AR2964" t="str">
        <f>IFERROR(IF(OR(AP2964=338,AP2964=340,AP2964=341,AP2964=342,AP2964="342A",AP2964="342B"),PorcenRet(AP2964,AT2964,AU2964),INDEX(PORCENTAJEBUSCAR,MATCH(AP2964,CódigoRET,0),4)*1),"")</f>
        <v/>
      </c>
      <c r="AS2964">
        <f t="shared" si="324"/>
        <v>0</v>
      </c>
      <c r="BF2964" t="str">
        <f>IFERROR(IF(OR(BD2964=338,BD2964=340,BD2964=341,BD2964=342,BD2964="342A",BD2964="342B"),PorcenRet(BD2964,BH2964,BI2964),INDEX(PORCENTAJEBUSCAR,MATCH(BD2964,CódigoRET,0),4)*1),"")</f>
        <v/>
      </c>
      <c r="BG2964">
        <f t="shared" si="325"/>
        <v>0</v>
      </c>
      <c r="BO2964">
        <f t="shared" si="326"/>
        <v>0</v>
      </c>
      <c r="CC2964">
        <f t="shared" si="327"/>
        <v>0</v>
      </c>
      <c r="CD2964">
        <f t="shared" si="328"/>
        <v>0</v>
      </c>
      <c r="CG2964">
        <f ca="1">IFERROR(INDIRECT("IVA!X"&amp;MATCH(MID(COMPRAS!C2864,1,2)&amp;MID(COMPRAS!F2864,1,2)&amp;MID(COMPRAS!D2864,1,2),IVA!W:W,0)),"SIN COD.")</f>
        <v>0</v>
      </c>
      <c r="CH2964">
        <f ca="1">IFERROR(INDIRECT("IVA!Y"&amp;MATCH(MID(COMPRAS!C2864,1,2)&amp;MID(COMPRAS!F2864,1,2)&amp;MID(COMPRAS!D2864,1,2),IVA!W:W,0)),"SIN COD.")</f>
        <v>0</v>
      </c>
    </row>
    <row r="2965" spans="1:86" x14ac:dyDescent="0.25">
      <c r="A2965"/>
      <c r="B2965"/>
      <c r="D2965"/>
      <c r="AL2965">
        <f t="shared" si="322"/>
        <v>0</v>
      </c>
      <c r="AQ2965">
        <f t="shared" si="323"/>
        <v>0</v>
      </c>
      <c r="AR2965" t="str">
        <f>IFERROR(IF(OR(AP2965=338,AP2965=340,AP2965=341,AP2965=342,AP2965="342A",AP2965="342B"),PorcenRet(AP2965,AT2965,AU2965),INDEX(PORCENTAJEBUSCAR,MATCH(AP2965,CódigoRET,0),4)*1),"")</f>
        <v/>
      </c>
      <c r="AS2965">
        <f t="shared" si="324"/>
        <v>0</v>
      </c>
      <c r="BF2965" t="str">
        <f>IFERROR(IF(OR(BD2965=338,BD2965=340,BD2965=341,BD2965=342,BD2965="342A",BD2965="342B"),PorcenRet(BD2965,BH2965,BI2965),INDEX(PORCENTAJEBUSCAR,MATCH(BD2965,CódigoRET,0),4)*1),"")</f>
        <v/>
      </c>
      <c r="BG2965">
        <f t="shared" si="325"/>
        <v>0</v>
      </c>
      <c r="BO2965">
        <f t="shared" si="326"/>
        <v>0</v>
      </c>
      <c r="CC2965">
        <f t="shared" si="327"/>
        <v>0</v>
      </c>
      <c r="CD2965">
        <f t="shared" si="328"/>
        <v>0</v>
      </c>
      <c r="CG2965">
        <f ca="1">IFERROR(INDIRECT("IVA!X"&amp;MATCH(MID(COMPRAS!C2865,1,2)&amp;MID(COMPRAS!F2865,1,2)&amp;MID(COMPRAS!D2865,1,2),IVA!W:W,0)),"SIN COD.")</f>
        <v>0</v>
      </c>
      <c r="CH2965">
        <f ca="1">IFERROR(INDIRECT("IVA!Y"&amp;MATCH(MID(COMPRAS!C2865,1,2)&amp;MID(COMPRAS!F2865,1,2)&amp;MID(COMPRAS!D2865,1,2),IVA!W:W,0)),"SIN COD.")</f>
        <v>0</v>
      </c>
    </row>
    <row r="2966" spans="1:86" x14ac:dyDescent="0.25">
      <c r="A2966"/>
      <c r="B2966"/>
      <c r="D2966"/>
      <c r="AL2966">
        <f t="shared" si="322"/>
        <v>0</v>
      </c>
      <c r="AQ2966">
        <f t="shared" si="323"/>
        <v>0</v>
      </c>
      <c r="AR2966" t="str">
        <f>IFERROR(IF(OR(AP2966=338,AP2966=340,AP2966=341,AP2966=342,AP2966="342A",AP2966="342B"),PorcenRet(AP2966,AT2966,AU2966),INDEX(PORCENTAJEBUSCAR,MATCH(AP2966,CódigoRET,0),4)*1),"")</f>
        <v/>
      </c>
      <c r="AS2966">
        <f t="shared" si="324"/>
        <v>0</v>
      </c>
      <c r="BF2966" t="str">
        <f>IFERROR(IF(OR(BD2966=338,BD2966=340,BD2966=341,BD2966=342,BD2966="342A",BD2966="342B"),PorcenRet(BD2966,BH2966,BI2966),INDEX(PORCENTAJEBUSCAR,MATCH(BD2966,CódigoRET,0),4)*1),"")</f>
        <v/>
      </c>
      <c r="BG2966">
        <f t="shared" si="325"/>
        <v>0</v>
      </c>
      <c r="BO2966">
        <f t="shared" si="326"/>
        <v>0</v>
      </c>
      <c r="CC2966">
        <f t="shared" si="327"/>
        <v>0</v>
      </c>
      <c r="CD2966">
        <f t="shared" si="328"/>
        <v>0</v>
      </c>
      <c r="CG2966">
        <f ca="1">IFERROR(INDIRECT("IVA!X"&amp;MATCH(MID(COMPRAS!C2866,1,2)&amp;MID(COMPRAS!F2866,1,2)&amp;MID(COMPRAS!D2866,1,2),IVA!W:W,0)),"SIN COD.")</f>
        <v>0</v>
      </c>
      <c r="CH2966">
        <f ca="1">IFERROR(INDIRECT("IVA!Y"&amp;MATCH(MID(COMPRAS!C2866,1,2)&amp;MID(COMPRAS!F2866,1,2)&amp;MID(COMPRAS!D2866,1,2),IVA!W:W,0)),"SIN COD.")</f>
        <v>0</v>
      </c>
    </row>
    <row r="2967" spans="1:86" x14ac:dyDescent="0.25">
      <c r="A2967"/>
      <c r="B2967"/>
      <c r="D2967"/>
      <c r="AL2967">
        <f t="shared" si="322"/>
        <v>0</v>
      </c>
      <c r="AQ2967">
        <f t="shared" si="323"/>
        <v>0</v>
      </c>
      <c r="AR2967" t="str">
        <f>IFERROR(IF(OR(AP2967=338,AP2967=340,AP2967=341,AP2967=342,AP2967="342A",AP2967="342B"),PorcenRet(AP2967,AT2967,AU2967),INDEX(PORCENTAJEBUSCAR,MATCH(AP2967,CódigoRET,0),4)*1),"")</f>
        <v/>
      </c>
      <c r="AS2967">
        <f t="shared" si="324"/>
        <v>0</v>
      </c>
      <c r="BF2967" t="str">
        <f>IFERROR(IF(OR(BD2967=338,BD2967=340,BD2967=341,BD2967=342,BD2967="342A",BD2967="342B"),PorcenRet(BD2967,BH2967,BI2967),INDEX(PORCENTAJEBUSCAR,MATCH(BD2967,CódigoRET,0),4)*1),"")</f>
        <v/>
      </c>
      <c r="BG2967">
        <f t="shared" si="325"/>
        <v>0</v>
      </c>
      <c r="BO2967">
        <f t="shared" si="326"/>
        <v>0</v>
      </c>
      <c r="CC2967">
        <f t="shared" si="327"/>
        <v>0</v>
      </c>
      <c r="CD2967">
        <f t="shared" si="328"/>
        <v>0</v>
      </c>
      <c r="CG2967">
        <f ca="1">IFERROR(INDIRECT("IVA!X"&amp;MATCH(MID(COMPRAS!C2867,1,2)&amp;MID(COMPRAS!F2867,1,2)&amp;MID(COMPRAS!D2867,1,2),IVA!W:W,0)),"SIN COD.")</f>
        <v>0</v>
      </c>
      <c r="CH2967">
        <f ca="1">IFERROR(INDIRECT("IVA!Y"&amp;MATCH(MID(COMPRAS!C2867,1,2)&amp;MID(COMPRAS!F2867,1,2)&amp;MID(COMPRAS!D2867,1,2),IVA!W:W,0)),"SIN COD.")</f>
        <v>0</v>
      </c>
    </row>
    <row r="2968" spans="1:86" x14ac:dyDescent="0.25">
      <c r="A2968"/>
      <c r="B2968"/>
      <c r="D2968"/>
      <c r="AL2968">
        <f t="shared" si="322"/>
        <v>0</v>
      </c>
      <c r="AQ2968">
        <f t="shared" si="323"/>
        <v>0</v>
      </c>
      <c r="AR2968" t="str">
        <f>IFERROR(IF(OR(AP2968=338,AP2968=340,AP2968=341,AP2968=342,AP2968="342A",AP2968="342B"),PorcenRet(AP2968,AT2968,AU2968),INDEX(PORCENTAJEBUSCAR,MATCH(AP2968,CódigoRET,0),4)*1),"")</f>
        <v/>
      </c>
      <c r="AS2968">
        <f t="shared" si="324"/>
        <v>0</v>
      </c>
      <c r="BF2968" t="str">
        <f>IFERROR(IF(OR(BD2968=338,BD2968=340,BD2968=341,BD2968=342,BD2968="342A",BD2968="342B"),PorcenRet(BD2968,BH2968,BI2968),INDEX(PORCENTAJEBUSCAR,MATCH(BD2968,CódigoRET,0),4)*1),"")</f>
        <v/>
      </c>
      <c r="BG2968">
        <f t="shared" si="325"/>
        <v>0</v>
      </c>
      <c r="BO2968">
        <f t="shared" si="326"/>
        <v>0</v>
      </c>
      <c r="CC2968">
        <f t="shared" si="327"/>
        <v>0</v>
      </c>
      <c r="CD2968">
        <f t="shared" si="328"/>
        <v>0</v>
      </c>
      <c r="CG2968">
        <f ca="1">IFERROR(INDIRECT("IVA!X"&amp;MATCH(MID(COMPRAS!C2868,1,2)&amp;MID(COMPRAS!F2868,1,2)&amp;MID(COMPRAS!D2868,1,2),IVA!W:W,0)),"SIN COD.")</f>
        <v>0</v>
      </c>
      <c r="CH2968">
        <f ca="1">IFERROR(INDIRECT("IVA!Y"&amp;MATCH(MID(COMPRAS!C2868,1,2)&amp;MID(COMPRAS!F2868,1,2)&amp;MID(COMPRAS!D2868,1,2),IVA!W:W,0)),"SIN COD.")</f>
        <v>0</v>
      </c>
    </row>
    <row r="2969" spans="1:86" x14ac:dyDescent="0.25">
      <c r="A2969"/>
      <c r="B2969"/>
      <c r="D2969"/>
      <c r="AL2969">
        <f t="shared" si="322"/>
        <v>0</v>
      </c>
      <c r="AQ2969">
        <f t="shared" si="323"/>
        <v>0</v>
      </c>
      <c r="AR2969" t="str">
        <f>IFERROR(IF(OR(AP2969=338,AP2969=340,AP2969=341,AP2969=342,AP2969="342A",AP2969="342B"),PorcenRet(AP2969,AT2969,AU2969),INDEX(PORCENTAJEBUSCAR,MATCH(AP2969,CódigoRET,0),4)*1),"")</f>
        <v/>
      </c>
      <c r="AS2969">
        <f t="shared" si="324"/>
        <v>0</v>
      </c>
      <c r="BF2969" t="str">
        <f>IFERROR(IF(OR(BD2969=338,BD2969=340,BD2969=341,BD2969=342,BD2969="342A",BD2969="342B"),PorcenRet(BD2969,BH2969,BI2969),INDEX(PORCENTAJEBUSCAR,MATCH(BD2969,CódigoRET,0),4)*1),"")</f>
        <v/>
      </c>
      <c r="BG2969">
        <f t="shared" si="325"/>
        <v>0</v>
      </c>
      <c r="BO2969">
        <f t="shared" si="326"/>
        <v>0</v>
      </c>
      <c r="CC2969">
        <f t="shared" si="327"/>
        <v>0</v>
      </c>
      <c r="CD2969">
        <f t="shared" si="328"/>
        <v>0</v>
      </c>
      <c r="CG2969">
        <f ca="1">IFERROR(INDIRECT("IVA!X"&amp;MATCH(MID(COMPRAS!C2869,1,2)&amp;MID(COMPRAS!F2869,1,2)&amp;MID(COMPRAS!D2869,1,2),IVA!W:W,0)),"SIN COD.")</f>
        <v>0</v>
      </c>
      <c r="CH2969">
        <f ca="1">IFERROR(INDIRECT("IVA!Y"&amp;MATCH(MID(COMPRAS!C2869,1,2)&amp;MID(COMPRAS!F2869,1,2)&amp;MID(COMPRAS!D2869,1,2),IVA!W:W,0)),"SIN COD.")</f>
        <v>0</v>
      </c>
    </row>
    <row r="2970" spans="1:86" x14ac:dyDescent="0.25">
      <c r="A2970"/>
      <c r="B2970"/>
      <c r="D2970"/>
      <c r="AL2970">
        <f t="shared" si="322"/>
        <v>0</v>
      </c>
      <c r="AQ2970">
        <f t="shared" si="323"/>
        <v>0</v>
      </c>
      <c r="AR2970" t="str">
        <f>IFERROR(IF(OR(AP2970=338,AP2970=340,AP2970=341,AP2970=342,AP2970="342A",AP2970="342B"),PorcenRet(AP2970,AT2970,AU2970),INDEX(PORCENTAJEBUSCAR,MATCH(AP2970,CódigoRET,0),4)*1),"")</f>
        <v/>
      </c>
      <c r="AS2970">
        <f t="shared" si="324"/>
        <v>0</v>
      </c>
      <c r="BF2970" t="str">
        <f>IFERROR(IF(OR(BD2970=338,BD2970=340,BD2970=341,BD2970=342,BD2970="342A",BD2970="342B"),PorcenRet(BD2970,BH2970,BI2970),INDEX(PORCENTAJEBUSCAR,MATCH(BD2970,CódigoRET,0),4)*1),"")</f>
        <v/>
      </c>
      <c r="BG2970">
        <f t="shared" si="325"/>
        <v>0</v>
      </c>
      <c r="BO2970">
        <f t="shared" si="326"/>
        <v>0</v>
      </c>
      <c r="CC2970">
        <f t="shared" si="327"/>
        <v>0</v>
      </c>
      <c r="CD2970">
        <f t="shared" si="328"/>
        <v>0</v>
      </c>
      <c r="CG2970">
        <f ca="1">IFERROR(INDIRECT("IVA!X"&amp;MATCH(MID(COMPRAS!C2870,1,2)&amp;MID(COMPRAS!F2870,1,2)&amp;MID(COMPRAS!D2870,1,2),IVA!W:W,0)),"SIN COD.")</f>
        <v>0</v>
      </c>
      <c r="CH2970">
        <f ca="1">IFERROR(INDIRECT("IVA!Y"&amp;MATCH(MID(COMPRAS!C2870,1,2)&amp;MID(COMPRAS!F2870,1,2)&amp;MID(COMPRAS!D2870,1,2),IVA!W:W,0)),"SIN COD.")</f>
        <v>0</v>
      </c>
    </row>
    <row r="2971" spans="1:86" x14ac:dyDescent="0.25">
      <c r="A2971"/>
      <c r="B2971"/>
      <c r="D2971"/>
      <c r="AL2971">
        <f t="shared" si="322"/>
        <v>0</v>
      </c>
      <c r="AQ2971">
        <f t="shared" si="323"/>
        <v>0</v>
      </c>
      <c r="AR2971" t="str">
        <f>IFERROR(IF(OR(AP2971=338,AP2971=340,AP2971=341,AP2971=342,AP2971="342A",AP2971="342B"),PorcenRet(AP2971,AT2971,AU2971),INDEX(PORCENTAJEBUSCAR,MATCH(AP2971,CódigoRET,0),4)*1),"")</f>
        <v/>
      </c>
      <c r="AS2971">
        <f t="shared" si="324"/>
        <v>0</v>
      </c>
      <c r="BF2971" t="str">
        <f>IFERROR(IF(OR(BD2971=338,BD2971=340,BD2971=341,BD2971=342,BD2971="342A",BD2971="342B"),PorcenRet(BD2971,BH2971,BI2971),INDEX(PORCENTAJEBUSCAR,MATCH(BD2971,CódigoRET,0),4)*1),"")</f>
        <v/>
      </c>
      <c r="BG2971">
        <f t="shared" si="325"/>
        <v>0</v>
      </c>
      <c r="BO2971">
        <f t="shared" si="326"/>
        <v>0</v>
      </c>
      <c r="CC2971">
        <f t="shared" si="327"/>
        <v>0</v>
      </c>
      <c r="CD2971">
        <f t="shared" si="328"/>
        <v>0</v>
      </c>
      <c r="CG2971">
        <f ca="1">IFERROR(INDIRECT("IVA!X"&amp;MATCH(MID(COMPRAS!C2871,1,2)&amp;MID(COMPRAS!F2871,1,2)&amp;MID(COMPRAS!D2871,1,2),IVA!W:W,0)),"SIN COD.")</f>
        <v>0</v>
      </c>
      <c r="CH2971">
        <f ca="1">IFERROR(INDIRECT("IVA!Y"&amp;MATCH(MID(COMPRAS!C2871,1,2)&amp;MID(COMPRAS!F2871,1,2)&amp;MID(COMPRAS!D2871,1,2),IVA!W:W,0)),"SIN COD.")</f>
        <v>0</v>
      </c>
    </row>
    <row r="2972" spans="1:86" x14ac:dyDescent="0.25">
      <c r="A2972"/>
      <c r="B2972"/>
      <c r="D2972"/>
      <c r="AL2972">
        <f t="shared" si="322"/>
        <v>0</v>
      </c>
      <c r="AQ2972">
        <f t="shared" si="323"/>
        <v>0</v>
      </c>
      <c r="AR2972" t="str">
        <f>IFERROR(IF(OR(AP2972=338,AP2972=340,AP2972=341,AP2972=342,AP2972="342A",AP2972="342B"),PorcenRet(AP2972,AT2972,AU2972),INDEX(PORCENTAJEBUSCAR,MATCH(AP2972,CódigoRET,0),4)*1),"")</f>
        <v/>
      </c>
      <c r="AS2972">
        <f t="shared" si="324"/>
        <v>0</v>
      </c>
      <c r="BF2972" t="str">
        <f>IFERROR(IF(OR(BD2972=338,BD2972=340,BD2972=341,BD2972=342,BD2972="342A",BD2972="342B"),PorcenRet(BD2972,BH2972,BI2972),INDEX(PORCENTAJEBUSCAR,MATCH(BD2972,CódigoRET,0),4)*1),"")</f>
        <v/>
      </c>
      <c r="BG2972">
        <f t="shared" si="325"/>
        <v>0</v>
      </c>
      <c r="BO2972">
        <f t="shared" si="326"/>
        <v>0</v>
      </c>
      <c r="CC2972">
        <f t="shared" si="327"/>
        <v>0</v>
      </c>
      <c r="CD2972">
        <f t="shared" si="328"/>
        <v>0</v>
      </c>
      <c r="CG2972">
        <f ca="1">IFERROR(INDIRECT("IVA!X"&amp;MATCH(MID(COMPRAS!C2872,1,2)&amp;MID(COMPRAS!F2872,1,2)&amp;MID(COMPRAS!D2872,1,2),IVA!W:W,0)),"SIN COD.")</f>
        <v>0</v>
      </c>
      <c r="CH2972">
        <f ca="1">IFERROR(INDIRECT("IVA!Y"&amp;MATCH(MID(COMPRAS!C2872,1,2)&amp;MID(COMPRAS!F2872,1,2)&amp;MID(COMPRAS!D2872,1,2),IVA!W:W,0)),"SIN COD.")</f>
        <v>0</v>
      </c>
    </row>
    <row r="2973" spans="1:86" x14ac:dyDescent="0.25">
      <c r="A2973"/>
      <c r="B2973"/>
      <c r="D2973"/>
      <c r="AL2973">
        <f t="shared" si="322"/>
        <v>0</v>
      </c>
      <c r="AQ2973">
        <f t="shared" si="323"/>
        <v>0</v>
      </c>
      <c r="AR2973" t="str">
        <f>IFERROR(IF(OR(AP2973=338,AP2973=340,AP2973=341,AP2973=342,AP2973="342A",AP2973="342B"),PorcenRet(AP2973,AT2973,AU2973),INDEX(PORCENTAJEBUSCAR,MATCH(AP2973,CódigoRET,0),4)*1),"")</f>
        <v/>
      </c>
      <c r="AS2973">
        <f t="shared" si="324"/>
        <v>0</v>
      </c>
      <c r="BF2973" t="str">
        <f>IFERROR(IF(OR(BD2973=338,BD2973=340,BD2973=341,BD2973=342,BD2973="342A",BD2973="342B"),PorcenRet(BD2973,BH2973,BI2973),INDEX(PORCENTAJEBUSCAR,MATCH(BD2973,CódigoRET,0),4)*1),"")</f>
        <v/>
      </c>
      <c r="BG2973">
        <f t="shared" si="325"/>
        <v>0</v>
      </c>
      <c r="BO2973">
        <f t="shared" si="326"/>
        <v>0</v>
      </c>
      <c r="CC2973">
        <f t="shared" si="327"/>
        <v>0</v>
      </c>
      <c r="CD2973">
        <f t="shared" si="328"/>
        <v>0</v>
      </c>
      <c r="CG2973">
        <f ca="1">IFERROR(INDIRECT("IVA!X"&amp;MATCH(MID(COMPRAS!C2873,1,2)&amp;MID(COMPRAS!F2873,1,2)&amp;MID(COMPRAS!D2873,1,2),IVA!W:W,0)),"SIN COD.")</f>
        <v>0</v>
      </c>
      <c r="CH2973">
        <f ca="1">IFERROR(INDIRECT("IVA!Y"&amp;MATCH(MID(COMPRAS!C2873,1,2)&amp;MID(COMPRAS!F2873,1,2)&amp;MID(COMPRAS!D2873,1,2),IVA!W:W,0)),"SIN COD.")</f>
        <v>0</v>
      </c>
    </row>
    <row r="2974" spans="1:86" x14ac:dyDescent="0.25">
      <c r="A2974"/>
      <c r="B2974"/>
      <c r="D2974"/>
      <c r="AL2974">
        <f t="shared" si="322"/>
        <v>0</v>
      </c>
      <c r="AQ2974">
        <f t="shared" si="323"/>
        <v>0</v>
      </c>
      <c r="AR2974" t="str">
        <f>IFERROR(IF(OR(AP2974=338,AP2974=340,AP2974=341,AP2974=342,AP2974="342A",AP2974="342B"),PorcenRet(AP2974,AT2974,AU2974),INDEX(PORCENTAJEBUSCAR,MATCH(AP2974,CódigoRET,0),4)*1),"")</f>
        <v/>
      </c>
      <c r="AS2974">
        <f t="shared" si="324"/>
        <v>0</v>
      </c>
      <c r="BF2974" t="str">
        <f>IFERROR(IF(OR(BD2974=338,BD2974=340,BD2974=341,BD2974=342,BD2974="342A",BD2974="342B"),PorcenRet(BD2974,BH2974,BI2974),INDEX(PORCENTAJEBUSCAR,MATCH(BD2974,CódigoRET,0),4)*1),"")</f>
        <v/>
      </c>
      <c r="BG2974">
        <f t="shared" si="325"/>
        <v>0</v>
      </c>
      <c r="BO2974">
        <f t="shared" si="326"/>
        <v>0</v>
      </c>
      <c r="CC2974">
        <f t="shared" si="327"/>
        <v>0</v>
      </c>
      <c r="CD2974">
        <f t="shared" si="328"/>
        <v>0</v>
      </c>
      <c r="CG2974">
        <f ca="1">IFERROR(INDIRECT("IVA!X"&amp;MATCH(MID(COMPRAS!C2874,1,2)&amp;MID(COMPRAS!F2874,1,2)&amp;MID(COMPRAS!D2874,1,2),IVA!W:W,0)),"SIN COD.")</f>
        <v>0</v>
      </c>
      <c r="CH2974">
        <f ca="1">IFERROR(INDIRECT("IVA!Y"&amp;MATCH(MID(COMPRAS!C2874,1,2)&amp;MID(COMPRAS!F2874,1,2)&amp;MID(COMPRAS!D2874,1,2),IVA!W:W,0)),"SIN COD.")</f>
        <v>0</v>
      </c>
    </row>
    <row r="2975" spans="1:86" x14ac:dyDescent="0.25">
      <c r="A2975"/>
      <c r="B2975"/>
      <c r="D2975"/>
      <c r="AL2975">
        <f t="shared" si="322"/>
        <v>0</v>
      </c>
      <c r="AQ2975">
        <f t="shared" si="323"/>
        <v>0</v>
      </c>
      <c r="AR2975" t="str">
        <f>IFERROR(IF(OR(AP2975=338,AP2975=340,AP2975=341,AP2975=342,AP2975="342A",AP2975="342B"),PorcenRet(AP2975,AT2975,AU2975),INDEX(PORCENTAJEBUSCAR,MATCH(AP2975,CódigoRET,0),4)*1),"")</f>
        <v/>
      </c>
      <c r="AS2975">
        <f t="shared" si="324"/>
        <v>0</v>
      </c>
      <c r="BF2975" t="str">
        <f>IFERROR(IF(OR(BD2975=338,BD2975=340,BD2975=341,BD2975=342,BD2975="342A",BD2975="342B"),PorcenRet(BD2975,BH2975,BI2975),INDEX(PORCENTAJEBUSCAR,MATCH(BD2975,CódigoRET,0),4)*1),"")</f>
        <v/>
      </c>
      <c r="BG2975">
        <f t="shared" si="325"/>
        <v>0</v>
      </c>
      <c r="BO2975">
        <f t="shared" si="326"/>
        <v>0</v>
      </c>
      <c r="CC2975">
        <f t="shared" si="327"/>
        <v>0</v>
      </c>
      <c r="CD2975">
        <f t="shared" si="328"/>
        <v>0</v>
      </c>
      <c r="CG2975">
        <f ca="1">IFERROR(INDIRECT("IVA!X"&amp;MATCH(MID(COMPRAS!C2875,1,2)&amp;MID(COMPRAS!F2875,1,2)&amp;MID(COMPRAS!D2875,1,2),IVA!W:W,0)),"SIN COD.")</f>
        <v>0</v>
      </c>
      <c r="CH2975">
        <f ca="1">IFERROR(INDIRECT("IVA!Y"&amp;MATCH(MID(COMPRAS!C2875,1,2)&amp;MID(COMPRAS!F2875,1,2)&amp;MID(COMPRAS!D2875,1,2),IVA!W:W,0)),"SIN COD.")</f>
        <v>0</v>
      </c>
    </row>
    <row r="2976" spans="1:86" x14ac:dyDescent="0.25">
      <c r="A2976"/>
      <c r="B2976"/>
      <c r="D2976"/>
      <c r="AL2976">
        <f t="shared" si="322"/>
        <v>0</v>
      </c>
      <c r="AQ2976">
        <f t="shared" si="323"/>
        <v>0</v>
      </c>
      <c r="AR2976" t="str">
        <f>IFERROR(IF(OR(AP2976=338,AP2976=340,AP2976=341,AP2976=342,AP2976="342A",AP2976="342B"),PorcenRet(AP2976,AT2976,AU2976),INDEX(PORCENTAJEBUSCAR,MATCH(AP2976,CódigoRET,0),4)*1),"")</f>
        <v/>
      </c>
      <c r="AS2976">
        <f t="shared" si="324"/>
        <v>0</v>
      </c>
      <c r="BF2976" t="str">
        <f>IFERROR(IF(OR(BD2976=338,BD2976=340,BD2976=341,BD2976=342,BD2976="342A",BD2976="342B"),PorcenRet(BD2976,BH2976,BI2976),INDEX(PORCENTAJEBUSCAR,MATCH(BD2976,CódigoRET,0),4)*1),"")</f>
        <v/>
      </c>
      <c r="BG2976">
        <f t="shared" si="325"/>
        <v>0</v>
      </c>
      <c r="BO2976">
        <f t="shared" si="326"/>
        <v>0</v>
      </c>
      <c r="CC2976">
        <f t="shared" si="327"/>
        <v>0</v>
      </c>
      <c r="CD2976">
        <f t="shared" si="328"/>
        <v>0</v>
      </c>
      <c r="CG2976">
        <f ca="1">IFERROR(INDIRECT("IVA!X"&amp;MATCH(MID(COMPRAS!C2876,1,2)&amp;MID(COMPRAS!F2876,1,2)&amp;MID(COMPRAS!D2876,1,2),IVA!W:W,0)),"SIN COD.")</f>
        <v>0</v>
      </c>
      <c r="CH2976">
        <f ca="1">IFERROR(INDIRECT("IVA!Y"&amp;MATCH(MID(COMPRAS!C2876,1,2)&amp;MID(COMPRAS!F2876,1,2)&amp;MID(COMPRAS!D2876,1,2),IVA!W:W,0)),"SIN COD.")</f>
        <v>0</v>
      </c>
    </row>
    <row r="2977" spans="1:86" x14ac:dyDescent="0.25">
      <c r="A2977"/>
      <c r="B2977"/>
      <c r="D2977"/>
      <c r="AL2977">
        <f t="shared" si="322"/>
        <v>0</v>
      </c>
      <c r="AQ2977">
        <f t="shared" si="323"/>
        <v>0</v>
      </c>
      <c r="AR2977" t="str">
        <f>IFERROR(IF(OR(AP2977=338,AP2977=340,AP2977=341,AP2977=342,AP2977="342A",AP2977="342B"),PorcenRet(AP2977,AT2977,AU2977),INDEX(PORCENTAJEBUSCAR,MATCH(AP2977,CódigoRET,0),4)*1),"")</f>
        <v/>
      </c>
      <c r="AS2977">
        <f t="shared" si="324"/>
        <v>0</v>
      </c>
      <c r="BF2977" t="str">
        <f>IFERROR(IF(OR(BD2977=338,BD2977=340,BD2977=341,BD2977=342,BD2977="342A",BD2977="342B"),PorcenRet(BD2977,BH2977,BI2977),INDEX(PORCENTAJEBUSCAR,MATCH(BD2977,CódigoRET,0),4)*1),"")</f>
        <v/>
      </c>
      <c r="BG2977">
        <f t="shared" si="325"/>
        <v>0</v>
      </c>
      <c r="BO2977">
        <f t="shared" si="326"/>
        <v>0</v>
      </c>
      <c r="CC2977">
        <f t="shared" si="327"/>
        <v>0</v>
      </c>
      <c r="CD2977">
        <f t="shared" si="328"/>
        <v>0</v>
      </c>
      <c r="CG2977">
        <f ca="1">IFERROR(INDIRECT("IVA!X"&amp;MATCH(MID(COMPRAS!C2877,1,2)&amp;MID(COMPRAS!F2877,1,2)&amp;MID(COMPRAS!D2877,1,2),IVA!W:W,0)),"SIN COD.")</f>
        <v>0</v>
      </c>
      <c r="CH2977">
        <f ca="1">IFERROR(INDIRECT("IVA!Y"&amp;MATCH(MID(COMPRAS!C2877,1,2)&amp;MID(COMPRAS!F2877,1,2)&amp;MID(COMPRAS!D2877,1,2),IVA!W:W,0)),"SIN COD.")</f>
        <v>0</v>
      </c>
    </row>
    <row r="2978" spans="1:86" x14ac:dyDescent="0.25">
      <c r="A2978"/>
      <c r="B2978"/>
      <c r="D2978"/>
      <c r="AL2978">
        <f t="shared" si="322"/>
        <v>0</v>
      </c>
      <c r="AQ2978">
        <f t="shared" si="323"/>
        <v>0</v>
      </c>
      <c r="AR2978" t="str">
        <f>IFERROR(IF(OR(AP2978=338,AP2978=340,AP2978=341,AP2978=342,AP2978="342A",AP2978="342B"),PorcenRet(AP2978,AT2978,AU2978),INDEX(PORCENTAJEBUSCAR,MATCH(AP2978,CódigoRET,0),4)*1),"")</f>
        <v/>
      </c>
      <c r="AS2978">
        <f t="shared" si="324"/>
        <v>0</v>
      </c>
      <c r="BF2978" t="str">
        <f>IFERROR(IF(OR(BD2978=338,BD2978=340,BD2978=341,BD2978=342,BD2978="342A",BD2978="342B"),PorcenRet(BD2978,BH2978,BI2978),INDEX(PORCENTAJEBUSCAR,MATCH(BD2978,CódigoRET,0),4)*1),"")</f>
        <v/>
      </c>
      <c r="BG2978">
        <f t="shared" si="325"/>
        <v>0</v>
      </c>
      <c r="BO2978">
        <f t="shared" si="326"/>
        <v>0</v>
      </c>
      <c r="CC2978">
        <f t="shared" si="327"/>
        <v>0</v>
      </c>
      <c r="CD2978">
        <f t="shared" si="328"/>
        <v>0</v>
      </c>
      <c r="CG2978">
        <f ca="1">IFERROR(INDIRECT("IVA!X"&amp;MATCH(MID(COMPRAS!C2878,1,2)&amp;MID(COMPRAS!F2878,1,2)&amp;MID(COMPRAS!D2878,1,2),IVA!W:W,0)),"SIN COD.")</f>
        <v>0</v>
      </c>
      <c r="CH2978">
        <f ca="1">IFERROR(INDIRECT("IVA!Y"&amp;MATCH(MID(COMPRAS!C2878,1,2)&amp;MID(COMPRAS!F2878,1,2)&amp;MID(COMPRAS!D2878,1,2),IVA!W:W,0)),"SIN COD.")</f>
        <v>0</v>
      </c>
    </row>
    <row r="2979" spans="1:86" x14ac:dyDescent="0.25">
      <c r="A2979"/>
      <c r="B2979"/>
      <c r="D2979"/>
      <c r="AL2979">
        <f t="shared" si="322"/>
        <v>0</v>
      </c>
      <c r="AQ2979">
        <f t="shared" si="323"/>
        <v>0</v>
      </c>
      <c r="AR2979" t="str">
        <f>IFERROR(IF(OR(AP2979=338,AP2979=340,AP2979=341,AP2979=342,AP2979="342A",AP2979="342B"),PorcenRet(AP2979,AT2979,AU2979),INDEX(PORCENTAJEBUSCAR,MATCH(AP2979,CódigoRET,0),4)*1),"")</f>
        <v/>
      </c>
      <c r="AS2979">
        <f t="shared" si="324"/>
        <v>0</v>
      </c>
      <c r="BF2979" t="str">
        <f>IFERROR(IF(OR(BD2979=338,BD2979=340,BD2979=341,BD2979=342,BD2979="342A",BD2979="342B"),PorcenRet(BD2979,BH2979,BI2979),INDEX(PORCENTAJEBUSCAR,MATCH(BD2979,CódigoRET,0),4)*1),"")</f>
        <v/>
      </c>
      <c r="BG2979">
        <f t="shared" si="325"/>
        <v>0</v>
      </c>
      <c r="BO2979">
        <f t="shared" si="326"/>
        <v>0</v>
      </c>
      <c r="CC2979">
        <f t="shared" si="327"/>
        <v>0</v>
      </c>
      <c r="CD2979">
        <f t="shared" si="328"/>
        <v>0</v>
      </c>
      <c r="CG2979">
        <f ca="1">IFERROR(INDIRECT("IVA!X"&amp;MATCH(MID(COMPRAS!C2879,1,2)&amp;MID(COMPRAS!F2879,1,2)&amp;MID(COMPRAS!D2879,1,2),IVA!W:W,0)),"SIN COD.")</f>
        <v>0</v>
      </c>
      <c r="CH2979">
        <f ca="1">IFERROR(INDIRECT("IVA!Y"&amp;MATCH(MID(COMPRAS!C2879,1,2)&amp;MID(COMPRAS!F2879,1,2)&amp;MID(COMPRAS!D2879,1,2),IVA!W:W,0)),"SIN COD.")</f>
        <v>0</v>
      </c>
    </row>
    <row r="2980" spans="1:86" x14ac:dyDescent="0.25">
      <c r="A2980"/>
      <c r="B2980"/>
      <c r="D2980"/>
      <c r="AL2980">
        <f t="shared" si="322"/>
        <v>0</v>
      </c>
      <c r="AQ2980">
        <f t="shared" si="323"/>
        <v>0</v>
      </c>
      <c r="AR2980" t="str">
        <f>IFERROR(IF(OR(AP2980=338,AP2980=340,AP2980=341,AP2980=342,AP2980="342A",AP2980="342B"),PorcenRet(AP2980,AT2980,AU2980),INDEX(PORCENTAJEBUSCAR,MATCH(AP2980,CódigoRET,0),4)*1),"")</f>
        <v/>
      </c>
      <c r="AS2980">
        <f t="shared" si="324"/>
        <v>0</v>
      </c>
      <c r="BF2980" t="str">
        <f>IFERROR(IF(OR(BD2980=338,BD2980=340,BD2980=341,BD2980=342,BD2980="342A",BD2980="342B"),PorcenRet(BD2980,BH2980,BI2980),INDEX(PORCENTAJEBUSCAR,MATCH(BD2980,CódigoRET,0),4)*1),"")</f>
        <v/>
      </c>
      <c r="BG2980">
        <f t="shared" si="325"/>
        <v>0</v>
      </c>
      <c r="BO2980">
        <f t="shared" si="326"/>
        <v>0</v>
      </c>
      <c r="CC2980">
        <f t="shared" si="327"/>
        <v>0</v>
      </c>
      <c r="CD2980">
        <f t="shared" si="328"/>
        <v>0</v>
      </c>
      <c r="CG2980">
        <f ca="1">IFERROR(INDIRECT("IVA!X"&amp;MATCH(MID(COMPRAS!C2880,1,2)&amp;MID(COMPRAS!F2880,1,2)&amp;MID(COMPRAS!D2880,1,2),IVA!W:W,0)),"SIN COD.")</f>
        <v>0</v>
      </c>
      <c r="CH2980">
        <f ca="1">IFERROR(INDIRECT("IVA!Y"&amp;MATCH(MID(COMPRAS!C2880,1,2)&amp;MID(COMPRAS!F2880,1,2)&amp;MID(COMPRAS!D2880,1,2),IVA!W:W,0)),"SIN COD.")</f>
        <v>0</v>
      </c>
    </row>
    <row r="2981" spans="1:86" x14ac:dyDescent="0.25">
      <c r="A2981"/>
      <c r="B2981"/>
      <c r="D2981"/>
      <c r="AL2981">
        <f t="shared" si="322"/>
        <v>0</v>
      </c>
      <c r="AQ2981">
        <f t="shared" si="323"/>
        <v>0</v>
      </c>
      <c r="AR2981" t="str">
        <f>IFERROR(IF(OR(AP2981=338,AP2981=340,AP2981=341,AP2981=342,AP2981="342A",AP2981="342B"),PorcenRet(AP2981,AT2981,AU2981),INDEX(PORCENTAJEBUSCAR,MATCH(AP2981,CódigoRET,0),4)*1),"")</f>
        <v/>
      </c>
      <c r="AS2981">
        <f t="shared" si="324"/>
        <v>0</v>
      </c>
      <c r="BF2981" t="str">
        <f>IFERROR(IF(OR(BD2981=338,BD2981=340,BD2981=341,BD2981=342,BD2981="342A",BD2981="342B"),PorcenRet(BD2981,BH2981,BI2981),INDEX(PORCENTAJEBUSCAR,MATCH(BD2981,CódigoRET,0),4)*1),"")</f>
        <v/>
      </c>
      <c r="BG2981">
        <f t="shared" si="325"/>
        <v>0</v>
      </c>
      <c r="BO2981">
        <f t="shared" si="326"/>
        <v>0</v>
      </c>
      <c r="CC2981">
        <f t="shared" si="327"/>
        <v>0</v>
      </c>
      <c r="CD2981">
        <f t="shared" si="328"/>
        <v>0</v>
      </c>
      <c r="CG2981">
        <f ca="1">IFERROR(INDIRECT("IVA!X"&amp;MATCH(MID(COMPRAS!C2881,1,2)&amp;MID(COMPRAS!F2881,1,2)&amp;MID(COMPRAS!D2881,1,2),IVA!W:W,0)),"SIN COD.")</f>
        <v>0</v>
      </c>
      <c r="CH2981">
        <f ca="1">IFERROR(INDIRECT("IVA!Y"&amp;MATCH(MID(COMPRAS!C2881,1,2)&amp;MID(COMPRAS!F2881,1,2)&amp;MID(COMPRAS!D2881,1,2),IVA!W:W,0)),"SIN COD.")</f>
        <v>0</v>
      </c>
    </row>
    <row r="2982" spans="1:86" x14ac:dyDescent="0.25">
      <c r="A2982"/>
      <c r="B2982"/>
      <c r="D2982"/>
      <c r="AL2982">
        <f t="shared" si="322"/>
        <v>0</v>
      </c>
      <c r="AQ2982">
        <f t="shared" si="323"/>
        <v>0</v>
      </c>
      <c r="AR2982" t="str">
        <f>IFERROR(IF(OR(AP2982=338,AP2982=340,AP2982=341,AP2982=342,AP2982="342A",AP2982="342B"),PorcenRet(AP2982,AT2982,AU2982),INDEX(PORCENTAJEBUSCAR,MATCH(AP2982,CódigoRET,0),4)*1),"")</f>
        <v/>
      </c>
      <c r="AS2982">
        <f t="shared" si="324"/>
        <v>0</v>
      </c>
      <c r="BF2982" t="str">
        <f>IFERROR(IF(OR(BD2982=338,BD2982=340,BD2982=341,BD2982=342,BD2982="342A",BD2982="342B"),PorcenRet(BD2982,BH2982,BI2982),INDEX(PORCENTAJEBUSCAR,MATCH(BD2982,CódigoRET,0),4)*1),"")</f>
        <v/>
      </c>
      <c r="BG2982">
        <f t="shared" si="325"/>
        <v>0</v>
      </c>
      <c r="BO2982">
        <f t="shared" si="326"/>
        <v>0</v>
      </c>
      <c r="CC2982">
        <f t="shared" si="327"/>
        <v>0</v>
      </c>
      <c r="CD2982">
        <f t="shared" si="328"/>
        <v>0</v>
      </c>
      <c r="CG2982">
        <f ca="1">IFERROR(INDIRECT("IVA!X"&amp;MATCH(MID(COMPRAS!C2882,1,2)&amp;MID(COMPRAS!F2882,1,2)&amp;MID(COMPRAS!D2882,1,2),IVA!W:W,0)),"SIN COD.")</f>
        <v>0</v>
      </c>
      <c r="CH2982">
        <f ca="1">IFERROR(INDIRECT("IVA!Y"&amp;MATCH(MID(COMPRAS!C2882,1,2)&amp;MID(COMPRAS!F2882,1,2)&amp;MID(COMPRAS!D2882,1,2),IVA!W:W,0)),"SIN COD.")</f>
        <v>0</v>
      </c>
    </row>
    <row r="2983" spans="1:86" x14ac:dyDescent="0.25">
      <c r="A2983"/>
      <c r="B2983"/>
      <c r="D2983"/>
      <c r="AL2983">
        <f t="shared" si="322"/>
        <v>0</v>
      </c>
      <c r="AQ2983">
        <f t="shared" si="323"/>
        <v>0</v>
      </c>
      <c r="AR2983" t="str">
        <f>IFERROR(IF(OR(AP2983=338,AP2983=340,AP2983=341,AP2983=342,AP2983="342A",AP2983="342B"),PorcenRet(AP2983,AT2983,AU2983),INDEX(PORCENTAJEBUSCAR,MATCH(AP2983,CódigoRET,0),4)*1),"")</f>
        <v/>
      </c>
      <c r="AS2983">
        <f t="shared" si="324"/>
        <v>0</v>
      </c>
      <c r="BF2983" t="str">
        <f>IFERROR(IF(OR(BD2983=338,BD2983=340,BD2983=341,BD2983=342,BD2983="342A",BD2983="342B"),PorcenRet(BD2983,BH2983,BI2983),INDEX(PORCENTAJEBUSCAR,MATCH(BD2983,CódigoRET,0),4)*1),"")</f>
        <v/>
      </c>
      <c r="BG2983">
        <f t="shared" si="325"/>
        <v>0</v>
      </c>
      <c r="BO2983">
        <f t="shared" si="326"/>
        <v>0</v>
      </c>
      <c r="CC2983">
        <f t="shared" si="327"/>
        <v>0</v>
      </c>
      <c r="CD2983">
        <f t="shared" si="328"/>
        <v>0</v>
      </c>
      <c r="CG2983">
        <f ca="1">IFERROR(INDIRECT("IVA!X"&amp;MATCH(MID(COMPRAS!C2883,1,2)&amp;MID(COMPRAS!F2883,1,2)&amp;MID(COMPRAS!D2883,1,2),IVA!W:W,0)),"SIN COD.")</f>
        <v>0</v>
      </c>
      <c r="CH2983">
        <f ca="1">IFERROR(INDIRECT("IVA!Y"&amp;MATCH(MID(COMPRAS!C2883,1,2)&amp;MID(COMPRAS!F2883,1,2)&amp;MID(COMPRAS!D2883,1,2),IVA!W:W,0)),"SIN COD.")</f>
        <v>0</v>
      </c>
    </row>
    <row r="2984" spans="1:86" x14ac:dyDescent="0.25">
      <c r="A2984"/>
      <c r="B2984"/>
      <c r="D2984"/>
      <c r="AL2984">
        <f t="shared" si="322"/>
        <v>0</v>
      </c>
      <c r="AQ2984">
        <f t="shared" si="323"/>
        <v>0</v>
      </c>
      <c r="AR2984" t="str">
        <f>IFERROR(IF(OR(AP2984=338,AP2984=340,AP2984=341,AP2984=342,AP2984="342A",AP2984="342B"),PorcenRet(AP2984,AT2984,AU2984),INDEX(PORCENTAJEBUSCAR,MATCH(AP2984,CódigoRET,0),4)*1),"")</f>
        <v/>
      </c>
      <c r="AS2984">
        <f t="shared" si="324"/>
        <v>0</v>
      </c>
      <c r="BF2984" t="str">
        <f>IFERROR(IF(OR(BD2984=338,BD2984=340,BD2984=341,BD2984=342,BD2984="342A",BD2984="342B"),PorcenRet(BD2984,BH2984,BI2984),INDEX(PORCENTAJEBUSCAR,MATCH(BD2984,CódigoRET,0),4)*1),"")</f>
        <v/>
      </c>
      <c r="BG2984">
        <f t="shared" si="325"/>
        <v>0</v>
      </c>
      <c r="BO2984">
        <f t="shared" si="326"/>
        <v>0</v>
      </c>
      <c r="CC2984">
        <f t="shared" si="327"/>
        <v>0</v>
      </c>
      <c r="CD2984">
        <f t="shared" si="328"/>
        <v>0</v>
      </c>
      <c r="CG2984">
        <f ca="1">IFERROR(INDIRECT("IVA!X"&amp;MATCH(MID(COMPRAS!C2884,1,2)&amp;MID(COMPRAS!F2884,1,2)&amp;MID(COMPRAS!D2884,1,2),IVA!W:W,0)),"SIN COD.")</f>
        <v>0</v>
      </c>
      <c r="CH2984">
        <f ca="1">IFERROR(INDIRECT("IVA!Y"&amp;MATCH(MID(COMPRAS!C2884,1,2)&amp;MID(COMPRAS!F2884,1,2)&amp;MID(COMPRAS!D2884,1,2),IVA!W:W,0)),"SIN COD.")</f>
        <v>0</v>
      </c>
    </row>
    <row r="2985" spans="1:86" x14ac:dyDescent="0.25">
      <c r="A2985"/>
      <c r="B2985"/>
      <c r="D2985"/>
      <c r="AL2985">
        <f t="shared" si="322"/>
        <v>0</v>
      </c>
      <c r="AQ2985">
        <f t="shared" si="323"/>
        <v>0</v>
      </c>
      <c r="AR2985" t="str">
        <f>IFERROR(IF(OR(AP2985=338,AP2985=340,AP2985=341,AP2985=342,AP2985="342A",AP2985="342B"),PorcenRet(AP2985,AT2985,AU2985),INDEX(PORCENTAJEBUSCAR,MATCH(AP2985,CódigoRET,0),4)*1),"")</f>
        <v/>
      </c>
      <c r="AS2985">
        <f t="shared" si="324"/>
        <v>0</v>
      </c>
      <c r="BF2985" t="str">
        <f>IFERROR(IF(OR(BD2985=338,BD2985=340,BD2985=341,BD2985=342,BD2985="342A",BD2985="342B"),PorcenRet(BD2985,BH2985,BI2985),INDEX(PORCENTAJEBUSCAR,MATCH(BD2985,CódigoRET,0),4)*1),"")</f>
        <v/>
      </c>
      <c r="BG2985">
        <f t="shared" si="325"/>
        <v>0</v>
      </c>
      <c r="BO2985">
        <f t="shared" si="326"/>
        <v>0</v>
      </c>
      <c r="CC2985">
        <f t="shared" si="327"/>
        <v>0</v>
      </c>
      <c r="CD2985">
        <f t="shared" si="328"/>
        <v>0</v>
      </c>
      <c r="CG2985">
        <f ca="1">IFERROR(INDIRECT("IVA!X"&amp;MATCH(MID(COMPRAS!C2885,1,2)&amp;MID(COMPRAS!F2885,1,2)&amp;MID(COMPRAS!D2885,1,2),IVA!W:W,0)),"SIN COD.")</f>
        <v>0</v>
      </c>
      <c r="CH2985">
        <f ca="1">IFERROR(INDIRECT("IVA!Y"&amp;MATCH(MID(COMPRAS!C2885,1,2)&amp;MID(COMPRAS!F2885,1,2)&amp;MID(COMPRAS!D2885,1,2),IVA!W:W,0)),"SIN COD.")</f>
        <v>0</v>
      </c>
    </row>
    <row r="2986" spans="1:86" x14ac:dyDescent="0.25">
      <c r="A2986"/>
      <c r="B2986"/>
      <c r="D2986"/>
      <c r="AL2986">
        <f t="shared" si="322"/>
        <v>0</v>
      </c>
      <c r="AQ2986">
        <f t="shared" si="323"/>
        <v>0</v>
      </c>
      <c r="AR2986" t="str">
        <f>IFERROR(IF(OR(AP2986=338,AP2986=340,AP2986=341,AP2986=342,AP2986="342A",AP2986="342B"),PorcenRet(AP2986,AT2986,AU2986),INDEX(PORCENTAJEBUSCAR,MATCH(AP2986,CódigoRET,0),4)*1),"")</f>
        <v/>
      </c>
      <c r="AS2986">
        <f t="shared" si="324"/>
        <v>0</v>
      </c>
      <c r="BF2986" t="str">
        <f>IFERROR(IF(OR(BD2986=338,BD2986=340,BD2986=341,BD2986=342,BD2986="342A",BD2986="342B"),PorcenRet(BD2986,BH2986,BI2986),INDEX(PORCENTAJEBUSCAR,MATCH(BD2986,CódigoRET,0),4)*1),"")</f>
        <v/>
      </c>
      <c r="BG2986">
        <f t="shared" si="325"/>
        <v>0</v>
      </c>
      <c r="BO2986">
        <f t="shared" si="326"/>
        <v>0</v>
      </c>
      <c r="CC2986">
        <f t="shared" si="327"/>
        <v>0</v>
      </c>
      <c r="CD2986">
        <f t="shared" si="328"/>
        <v>0</v>
      </c>
      <c r="CG2986">
        <f ca="1">IFERROR(INDIRECT("IVA!X"&amp;MATCH(MID(COMPRAS!C2886,1,2)&amp;MID(COMPRAS!F2886,1,2)&amp;MID(COMPRAS!D2886,1,2),IVA!W:W,0)),"SIN COD.")</f>
        <v>0</v>
      </c>
      <c r="CH2986">
        <f ca="1">IFERROR(INDIRECT("IVA!Y"&amp;MATCH(MID(COMPRAS!C2886,1,2)&amp;MID(COMPRAS!F2886,1,2)&amp;MID(COMPRAS!D2886,1,2),IVA!W:W,0)),"SIN COD.")</f>
        <v>0</v>
      </c>
    </row>
    <row r="2987" spans="1:86" x14ac:dyDescent="0.25">
      <c r="A2987"/>
      <c r="B2987"/>
      <c r="D2987"/>
      <c r="AL2987">
        <f t="shared" si="322"/>
        <v>0</v>
      </c>
      <c r="AQ2987">
        <f t="shared" si="323"/>
        <v>0</v>
      </c>
      <c r="AR2987" t="str">
        <f>IFERROR(IF(OR(AP2987=338,AP2987=340,AP2987=341,AP2987=342,AP2987="342A",AP2987="342B"),PorcenRet(AP2987,AT2987,AU2987),INDEX(PORCENTAJEBUSCAR,MATCH(AP2987,CódigoRET,0),4)*1),"")</f>
        <v/>
      </c>
      <c r="AS2987">
        <f t="shared" si="324"/>
        <v>0</v>
      </c>
      <c r="BF2987" t="str">
        <f>IFERROR(IF(OR(BD2987=338,BD2987=340,BD2987=341,BD2987=342,BD2987="342A",BD2987="342B"),PorcenRet(BD2987,BH2987,BI2987),INDEX(PORCENTAJEBUSCAR,MATCH(BD2987,CódigoRET,0),4)*1),"")</f>
        <v/>
      </c>
      <c r="BG2987">
        <f t="shared" si="325"/>
        <v>0</v>
      </c>
      <c r="BO2987">
        <f t="shared" si="326"/>
        <v>0</v>
      </c>
      <c r="CC2987">
        <f t="shared" si="327"/>
        <v>0</v>
      </c>
      <c r="CD2987">
        <f t="shared" si="328"/>
        <v>0</v>
      </c>
      <c r="CG2987">
        <f ca="1">IFERROR(INDIRECT("IVA!X"&amp;MATCH(MID(COMPRAS!C2887,1,2)&amp;MID(COMPRAS!F2887,1,2)&amp;MID(COMPRAS!D2887,1,2),IVA!W:W,0)),"SIN COD.")</f>
        <v>0</v>
      </c>
      <c r="CH2987">
        <f ca="1">IFERROR(INDIRECT("IVA!Y"&amp;MATCH(MID(COMPRAS!C2887,1,2)&amp;MID(COMPRAS!F2887,1,2)&amp;MID(COMPRAS!D2887,1,2),IVA!W:W,0)),"SIN COD.")</f>
        <v>0</v>
      </c>
    </row>
    <row r="2988" spans="1:86" x14ac:dyDescent="0.25">
      <c r="A2988"/>
      <c r="B2988"/>
      <c r="D2988"/>
      <c r="AL2988">
        <f t="shared" si="322"/>
        <v>0</v>
      </c>
      <c r="AQ2988">
        <f t="shared" si="323"/>
        <v>0</v>
      </c>
      <c r="AR2988" t="str">
        <f>IFERROR(IF(OR(AP2988=338,AP2988=340,AP2988=341,AP2988=342,AP2988="342A",AP2988="342B"),PorcenRet(AP2988,AT2988,AU2988),INDEX(PORCENTAJEBUSCAR,MATCH(AP2988,CódigoRET,0),4)*1),"")</f>
        <v/>
      </c>
      <c r="AS2988">
        <f t="shared" si="324"/>
        <v>0</v>
      </c>
      <c r="BF2988" t="str">
        <f>IFERROR(IF(OR(BD2988=338,BD2988=340,BD2988=341,BD2988=342,BD2988="342A",BD2988="342B"),PorcenRet(BD2988,BH2988,BI2988),INDEX(PORCENTAJEBUSCAR,MATCH(BD2988,CódigoRET,0),4)*1),"")</f>
        <v/>
      </c>
      <c r="BG2988">
        <f t="shared" si="325"/>
        <v>0</v>
      </c>
      <c r="BO2988">
        <f t="shared" si="326"/>
        <v>0</v>
      </c>
      <c r="CC2988">
        <f t="shared" si="327"/>
        <v>0</v>
      </c>
      <c r="CD2988">
        <f t="shared" si="328"/>
        <v>0</v>
      </c>
      <c r="CG2988">
        <f ca="1">IFERROR(INDIRECT("IVA!X"&amp;MATCH(MID(COMPRAS!C2888,1,2)&amp;MID(COMPRAS!F2888,1,2)&amp;MID(COMPRAS!D2888,1,2),IVA!W:W,0)),"SIN COD.")</f>
        <v>0</v>
      </c>
      <c r="CH2988">
        <f ca="1">IFERROR(INDIRECT("IVA!Y"&amp;MATCH(MID(COMPRAS!C2888,1,2)&amp;MID(COMPRAS!F2888,1,2)&amp;MID(COMPRAS!D2888,1,2),IVA!W:W,0)),"SIN COD.")</f>
        <v>0</v>
      </c>
    </row>
    <row r="2989" spans="1:86" x14ac:dyDescent="0.25">
      <c r="A2989"/>
      <c r="B2989"/>
      <c r="D2989"/>
      <c r="AL2989">
        <f t="shared" si="322"/>
        <v>0</v>
      </c>
      <c r="AQ2989">
        <f t="shared" si="323"/>
        <v>0</v>
      </c>
      <c r="AR2989" t="str">
        <f>IFERROR(IF(OR(AP2989=338,AP2989=340,AP2989=341,AP2989=342,AP2989="342A",AP2989="342B"),PorcenRet(AP2989,AT2989,AU2989),INDEX(PORCENTAJEBUSCAR,MATCH(AP2989,CódigoRET,0),4)*1),"")</f>
        <v/>
      </c>
      <c r="AS2989">
        <f t="shared" si="324"/>
        <v>0</v>
      </c>
      <c r="BF2989" t="str">
        <f>IFERROR(IF(OR(BD2989=338,BD2989=340,BD2989=341,BD2989=342,BD2989="342A",BD2989="342B"),PorcenRet(BD2989,BH2989,BI2989),INDEX(PORCENTAJEBUSCAR,MATCH(BD2989,CódigoRET,0),4)*1),"")</f>
        <v/>
      </c>
      <c r="BG2989">
        <f t="shared" si="325"/>
        <v>0</v>
      </c>
      <c r="BO2989">
        <f t="shared" si="326"/>
        <v>0</v>
      </c>
      <c r="CC2989">
        <f t="shared" si="327"/>
        <v>0</v>
      </c>
      <c r="CD2989">
        <f t="shared" si="328"/>
        <v>0</v>
      </c>
      <c r="CG2989">
        <f ca="1">IFERROR(INDIRECT("IVA!X"&amp;MATCH(MID(COMPRAS!C2889,1,2)&amp;MID(COMPRAS!F2889,1,2)&amp;MID(COMPRAS!D2889,1,2),IVA!W:W,0)),"SIN COD.")</f>
        <v>0</v>
      </c>
      <c r="CH2989">
        <f ca="1">IFERROR(INDIRECT("IVA!Y"&amp;MATCH(MID(COMPRAS!C2889,1,2)&amp;MID(COMPRAS!F2889,1,2)&amp;MID(COMPRAS!D2889,1,2),IVA!W:W,0)),"SIN COD.")</f>
        <v>0</v>
      </c>
    </row>
    <row r="2990" spans="1:86" x14ac:dyDescent="0.25">
      <c r="A2990"/>
      <c r="B2990"/>
      <c r="D2990"/>
      <c r="AL2990">
        <f t="shared" si="322"/>
        <v>0</v>
      </c>
      <c r="AQ2990">
        <f t="shared" si="323"/>
        <v>0</v>
      </c>
      <c r="AR2990" t="str">
        <f>IFERROR(IF(OR(AP2990=338,AP2990=340,AP2990=341,AP2990=342,AP2990="342A",AP2990="342B"),PorcenRet(AP2990,AT2990,AU2990),INDEX(PORCENTAJEBUSCAR,MATCH(AP2990,CódigoRET,0),4)*1),"")</f>
        <v/>
      </c>
      <c r="AS2990">
        <f t="shared" si="324"/>
        <v>0</v>
      </c>
      <c r="BF2990" t="str">
        <f>IFERROR(IF(OR(BD2990=338,BD2990=340,BD2990=341,BD2990=342,BD2990="342A",BD2990="342B"),PorcenRet(BD2990,BH2990,BI2990),INDEX(PORCENTAJEBUSCAR,MATCH(BD2990,CódigoRET,0),4)*1),"")</f>
        <v/>
      </c>
      <c r="BG2990">
        <f t="shared" si="325"/>
        <v>0</v>
      </c>
      <c r="BO2990">
        <f t="shared" si="326"/>
        <v>0</v>
      </c>
      <c r="CC2990">
        <f t="shared" si="327"/>
        <v>0</v>
      </c>
      <c r="CD2990">
        <f t="shared" si="328"/>
        <v>0</v>
      </c>
      <c r="CG2990">
        <f ca="1">IFERROR(INDIRECT("IVA!X"&amp;MATCH(MID(COMPRAS!C2890,1,2)&amp;MID(COMPRAS!F2890,1,2)&amp;MID(COMPRAS!D2890,1,2),IVA!W:W,0)),"SIN COD.")</f>
        <v>0</v>
      </c>
      <c r="CH2990">
        <f ca="1">IFERROR(INDIRECT("IVA!Y"&amp;MATCH(MID(COMPRAS!C2890,1,2)&amp;MID(COMPRAS!F2890,1,2)&amp;MID(COMPRAS!D2890,1,2),IVA!W:W,0)),"SIN COD.")</f>
        <v>0</v>
      </c>
    </row>
    <row r="2991" spans="1:86" x14ac:dyDescent="0.25">
      <c r="A2991"/>
      <c r="B2991"/>
      <c r="D2991"/>
      <c r="AL2991">
        <f t="shared" si="322"/>
        <v>0</v>
      </c>
      <c r="AQ2991">
        <f t="shared" si="323"/>
        <v>0</v>
      </c>
      <c r="AR2991" t="str">
        <f>IFERROR(IF(OR(AP2991=338,AP2991=340,AP2991=341,AP2991=342,AP2991="342A",AP2991="342B"),PorcenRet(AP2991,AT2991,AU2991),INDEX(PORCENTAJEBUSCAR,MATCH(AP2991,CódigoRET,0),4)*1),"")</f>
        <v/>
      </c>
      <c r="AS2991">
        <f t="shared" si="324"/>
        <v>0</v>
      </c>
      <c r="BF2991" t="str">
        <f>IFERROR(IF(OR(BD2991=338,BD2991=340,BD2991=341,BD2991=342,BD2991="342A",BD2991="342B"),PorcenRet(BD2991,BH2991,BI2991),INDEX(PORCENTAJEBUSCAR,MATCH(BD2991,CódigoRET,0),4)*1),"")</f>
        <v/>
      </c>
      <c r="BG2991">
        <f t="shared" si="325"/>
        <v>0</v>
      </c>
      <c r="BO2991">
        <f t="shared" si="326"/>
        <v>0</v>
      </c>
      <c r="CC2991">
        <f t="shared" si="327"/>
        <v>0</v>
      </c>
      <c r="CD2991">
        <f t="shared" si="328"/>
        <v>0</v>
      </c>
      <c r="CG2991">
        <f ca="1">IFERROR(INDIRECT("IVA!X"&amp;MATCH(MID(COMPRAS!C2891,1,2)&amp;MID(COMPRAS!F2891,1,2)&amp;MID(COMPRAS!D2891,1,2),IVA!W:W,0)),"SIN COD.")</f>
        <v>0</v>
      </c>
      <c r="CH2991">
        <f ca="1">IFERROR(INDIRECT("IVA!Y"&amp;MATCH(MID(COMPRAS!C2891,1,2)&amp;MID(COMPRAS!F2891,1,2)&amp;MID(COMPRAS!D2891,1,2),IVA!W:W,0)),"SIN COD.")</f>
        <v>0</v>
      </c>
    </row>
    <row r="2992" spans="1:86" x14ac:dyDescent="0.25">
      <c r="A2992"/>
      <c r="B2992"/>
      <c r="D2992"/>
      <c r="AL2992">
        <f t="shared" si="322"/>
        <v>0</v>
      </c>
      <c r="AQ2992">
        <f t="shared" si="323"/>
        <v>0</v>
      </c>
      <c r="AR2992" t="str">
        <f>IFERROR(IF(OR(AP2992=338,AP2992=340,AP2992=341,AP2992=342,AP2992="342A",AP2992="342B"),PorcenRet(AP2992,AT2992,AU2992),INDEX(PORCENTAJEBUSCAR,MATCH(AP2992,CódigoRET,0),4)*1),"")</f>
        <v/>
      </c>
      <c r="AS2992">
        <f t="shared" si="324"/>
        <v>0</v>
      </c>
      <c r="BF2992" t="str">
        <f>IFERROR(IF(OR(BD2992=338,BD2992=340,BD2992=341,BD2992=342,BD2992="342A",BD2992="342B"),PorcenRet(BD2992,BH2992,BI2992),INDEX(PORCENTAJEBUSCAR,MATCH(BD2992,CódigoRET,0),4)*1),"")</f>
        <v/>
      </c>
      <c r="BG2992">
        <f t="shared" si="325"/>
        <v>0</v>
      </c>
      <c r="BO2992">
        <f t="shared" si="326"/>
        <v>0</v>
      </c>
      <c r="CC2992">
        <f t="shared" si="327"/>
        <v>0</v>
      </c>
      <c r="CD2992">
        <f t="shared" si="328"/>
        <v>0</v>
      </c>
      <c r="CG2992">
        <f ca="1">IFERROR(INDIRECT("IVA!X"&amp;MATCH(MID(COMPRAS!C2892,1,2)&amp;MID(COMPRAS!F2892,1,2)&amp;MID(COMPRAS!D2892,1,2),IVA!W:W,0)),"SIN COD.")</f>
        <v>0</v>
      </c>
      <c r="CH2992">
        <f ca="1">IFERROR(INDIRECT("IVA!Y"&amp;MATCH(MID(COMPRAS!C2892,1,2)&amp;MID(COMPRAS!F2892,1,2)&amp;MID(COMPRAS!D2892,1,2),IVA!W:W,0)),"SIN COD.")</f>
        <v>0</v>
      </c>
    </row>
    <row r="2993" spans="1:86" x14ac:dyDescent="0.25">
      <c r="A2993"/>
      <c r="B2993"/>
      <c r="D2993"/>
      <c r="AL2993">
        <f t="shared" si="322"/>
        <v>0</v>
      </c>
      <c r="AQ2993">
        <f t="shared" si="323"/>
        <v>0</v>
      </c>
      <c r="AR2993" t="str">
        <f>IFERROR(IF(OR(AP2993=338,AP2993=340,AP2993=341,AP2993=342,AP2993="342A",AP2993="342B"),PorcenRet(AP2993,AT2993,AU2993),INDEX(PORCENTAJEBUSCAR,MATCH(AP2993,CódigoRET,0),4)*1),"")</f>
        <v/>
      </c>
      <c r="AS2993">
        <f t="shared" si="324"/>
        <v>0</v>
      </c>
      <c r="BF2993" t="str">
        <f>IFERROR(IF(OR(BD2993=338,BD2993=340,BD2993=341,BD2993=342,BD2993="342A",BD2993="342B"),PorcenRet(BD2993,BH2993,BI2993),INDEX(PORCENTAJEBUSCAR,MATCH(BD2993,CódigoRET,0),4)*1),"")</f>
        <v/>
      </c>
      <c r="BG2993">
        <f t="shared" si="325"/>
        <v>0</v>
      </c>
      <c r="BO2993">
        <f t="shared" si="326"/>
        <v>0</v>
      </c>
      <c r="CC2993">
        <f t="shared" si="327"/>
        <v>0</v>
      </c>
      <c r="CD2993">
        <f t="shared" si="328"/>
        <v>0</v>
      </c>
      <c r="CG2993">
        <f ca="1">IFERROR(INDIRECT("IVA!X"&amp;MATCH(MID(COMPRAS!C2893,1,2)&amp;MID(COMPRAS!F2893,1,2)&amp;MID(COMPRAS!D2893,1,2),IVA!W:W,0)),"SIN COD.")</f>
        <v>0</v>
      </c>
      <c r="CH2993">
        <f ca="1">IFERROR(INDIRECT("IVA!Y"&amp;MATCH(MID(COMPRAS!C2893,1,2)&amp;MID(COMPRAS!F2893,1,2)&amp;MID(COMPRAS!D2893,1,2),IVA!W:W,0)),"SIN COD.")</f>
        <v>0</v>
      </c>
    </row>
    <row r="2994" spans="1:86" x14ac:dyDescent="0.25">
      <c r="A2994"/>
      <c r="B2994"/>
      <c r="D2994"/>
      <c r="AL2994">
        <f t="shared" si="322"/>
        <v>0</v>
      </c>
      <c r="AQ2994">
        <f t="shared" si="323"/>
        <v>0</v>
      </c>
      <c r="AR2994" t="str">
        <f>IFERROR(IF(OR(AP2994=338,AP2994=340,AP2994=341,AP2994=342,AP2994="342A",AP2994="342B"),PorcenRet(AP2994,AT2994,AU2994),INDEX(PORCENTAJEBUSCAR,MATCH(AP2994,CódigoRET,0),4)*1),"")</f>
        <v/>
      </c>
      <c r="AS2994">
        <f t="shared" si="324"/>
        <v>0</v>
      </c>
      <c r="BF2994" t="str">
        <f>IFERROR(IF(OR(BD2994=338,BD2994=340,BD2994=341,BD2994=342,BD2994="342A",BD2994="342B"),PorcenRet(BD2994,BH2994,BI2994),INDEX(PORCENTAJEBUSCAR,MATCH(BD2994,CódigoRET,0),4)*1),"")</f>
        <v/>
      </c>
      <c r="BG2994">
        <f t="shared" si="325"/>
        <v>0</v>
      </c>
      <c r="BO2994">
        <f t="shared" si="326"/>
        <v>0</v>
      </c>
      <c r="CC2994">
        <f t="shared" si="327"/>
        <v>0</v>
      </c>
      <c r="CD2994">
        <f t="shared" si="328"/>
        <v>0</v>
      </c>
      <c r="CG2994">
        <f ca="1">IFERROR(INDIRECT("IVA!X"&amp;MATCH(MID(COMPRAS!C2894,1,2)&amp;MID(COMPRAS!F2894,1,2)&amp;MID(COMPRAS!D2894,1,2),IVA!W:W,0)),"SIN COD.")</f>
        <v>0</v>
      </c>
      <c r="CH2994">
        <f ca="1">IFERROR(INDIRECT("IVA!Y"&amp;MATCH(MID(COMPRAS!C2894,1,2)&amp;MID(COMPRAS!F2894,1,2)&amp;MID(COMPRAS!D2894,1,2),IVA!W:W,0)),"SIN COD.")</f>
        <v>0</v>
      </c>
    </row>
    <row r="2995" spans="1:86" x14ac:dyDescent="0.25">
      <c r="A2995"/>
      <c r="B2995"/>
      <c r="D2995"/>
      <c r="AL2995">
        <f t="shared" si="322"/>
        <v>0</v>
      </c>
      <c r="AQ2995">
        <f t="shared" si="323"/>
        <v>0</v>
      </c>
      <c r="AR2995" t="str">
        <f>IFERROR(IF(OR(AP2995=338,AP2995=340,AP2995=341,AP2995=342,AP2995="342A",AP2995="342B"),PorcenRet(AP2995,AT2995,AU2995),INDEX(PORCENTAJEBUSCAR,MATCH(AP2995,CódigoRET,0),4)*1),"")</f>
        <v/>
      </c>
      <c r="AS2995">
        <f t="shared" si="324"/>
        <v>0</v>
      </c>
      <c r="BF2995" t="str">
        <f>IFERROR(IF(OR(BD2995=338,BD2995=340,BD2995=341,BD2995=342,BD2995="342A",BD2995="342B"),PorcenRet(BD2995,BH2995,BI2995),INDEX(PORCENTAJEBUSCAR,MATCH(BD2995,CódigoRET,0),4)*1),"")</f>
        <v/>
      </c>
      <c r="BG2995">
        <f t="shared" si="325"/>
        <v>0</v>
      </c>
      <c r="BO2995">
        <f t="shared" si="326"/>
        <v>0</v>
      </c>
      <c r="CC2995">
        <f t="shared" si="327"/>
        <v>0</v>
      </c>
      <c r="CD2995">
        <f t="shared" si="328"/>
        <v>0</v>
      </c>
      <c r="CG2995">
        <f ca="1">IFERROR(INDIRECT("IVA!X"&amp;MATCH(MID(COMPRAS!C2895,1,2)&amp;MID(COMPRAS!F2895,1,2)&amp;MID(COMPRAS!D2895,1,2),IVA!W:W,0)),"SIN COD.")</f>
        <v>0</v>
      </c>
      <c r="CH2995">
        <f ca="1">IFERROR(INDIRECT("IVA!Y"&amp;MATCH(MID(COMPRAS!C2895,1,2)&amp;MID(COMPRAS!F2895,1,2)&amp;MID(COMPRAS!D2895,1,2),IVA!W:W,0)),"SIN COD.")</f>
        <v>0</v>
      </c>
    </row>
    <row r="2996" spans="1:86" x14ac:dyDescent="0.25">
      <c r="A2996"/>
      <c r="B2996"/>
      <c r="D2996"/>
      <c r="AL2996">
        <f t="shared" si="322"/>
        <v>0</v>
      </c>
      <c r="AQ2996">
        <f t="shared" si="323"/>
        <v>0</v>
      </c>
      <c r="AR2996" t="str">
        <f>IFERROR(IF(OR(AP2996=338,AP2996=340,AP2996=341,AP2996=342,AP2996="342A",AP2996="342B"),PorcenRet(AP2996,AT2996,AU2996),INDEX(PORCENTAJEBUSCAR,MATCH(AP2996,CódigoRET,0),4)*1),"")</f>
        <v/>
      </c>
      <c r="AS2996">
        <f t="shared" si="324"/>
        <v>0</v>
      </c>
      <c r="BF2996" t="str">
        <f>IFERROR(IF(OR(BD2996=338,BD2996=340,BD2996=341,BD2996=342,BD2996="342A",BD2996="342B"),PorcenRet(BD2996,BH2996,BI2996),INDEX(PORCENTAJEBUSCAR,MATCH(BD2996,CódigoRET,0),4)*1),"")</f>
        <v/>
      </c>
      <c r="BG2996">
        <f t="shared" si="325"/>
        <v>0</v>
      </c>
      <c r="BO2996">
        <f t="shared" si="326"/>
        <v>0</v>
      </c>
      <c r="CC2996">
        <f t="shared" si="327"/>
        <v>0</v>
      </c>
      <c r="CD2996">
        <f t="shared" si="328"/>
        <v>0</v>
      </c>
      <c r="CG2996">
        <f ca="1">IFERROR(INDIRECT("IVA!X"&amp;MATCH(MID(COMPRAS!C2896,1,2)&amp;MID(COMPRAS!F2896,1,2)&amp;MID(COMPRAS!D2896,1,2),IVA!W:W,0)),"SIN COD.")</f>
        <v>0</v>
      </c>
      <c r="CH2996">
        <f ca="1">IFERROR(INDIRECT("IVA!Y"&amp;MATCH(MID(COMPRAS!C2896,1,2)&amp;MID(COMPRAS!F2896,1,2)&amp;MID(COMPRAS!D2896,1,2),IVA!W:W,0)),"SIN COD.")</f>
        <v>0</v>
      </c>
    </row>
    <row r="2997" spans="1:86" x14ac:dyDescent="0.25">
      <c r="A2997"/>
      <c r="B2997"/>
      <c r="D2997"/>
      <c r="AL2997">
        <f t="shared" si="322"/>
        <v>0</v>
      </c>
      <c r="AQ2997">
        <f t="shared" si="323"/>
        <v>0</v>
      </c>
      <c r="AR2997" t="str">
        <f>IFERROR(IF(OR(AP2997=338,AP2997=340,AP2997=341,AP2997=342,AP2997="342A",AP2997="342B"),PorcenRet(AP2997,AT2997,AU2997),INDEX(PORCENTAJEBUSCAR,MATCH(AP2997,CódigoRET,0),4)*1),"")</f>
        <v/>
      </c>
      <c r="AS2997">
        <f t="shared" si="324"/>
        <v>0</v>
      </c>
      <c r="BF2997" t="str">
        <f>IFERROR(IF(OR(BD2997=338,BD2997=340,BD2997=341,BD2997=342,BD2997="342A",BD2997="342B"),PorcenRet(BD2997,BH2997,BI2997),INDEX(PORCENTAJEBUSCAR,MATCH(BD2997,CódigoRET,0),4)*1),"")</f>
        <v/>
      </c>
      <c r="BG2997">
        <f t="shared" si="325"/>
        <v>0</v>
      </c>
      <c r="BO2997">
        <f t="shared" si="326"/>
        <v>0</v>
      </c>
      <c r="CC2997">
        <f t="shared" si="327"/>
        <v>0</v>
      </c>
      <c r="CD2997">
        <f t="shared" si="328"/>
        <v>0</v>
      </c>
      <c r="CG2997">
        <f ca="1">IFERROR(INDIRECT("IVA!X"&amp;MATCH(MID(COMPRAS!C2897,1,2)&amp;MID(COMPRAS!F2897,1,2)&amp;MID(COMPRAS!D2897,1,2),IVA!W:W,0)),"SIN COD.")</f>
        <v>0</v>
      </c>
      <c r="CH2997">
        <f ca="1">IFERROR(INDIRECT("IVA!Y"&amp;MATCH(MID(COMPRAS!C2897,1,2)&amp;MID(COMPRAS!F2897,1,2)&amp;MID(COMPRAS!D2897,1,2),IVA!W:W,0)),"SIN COD.")</f>
        <v>0</v>
      </c>
    </row>
    <row r="2998" spans="1:86" x14ac:dyDescent="0.25">
      <c r="A2998"/>
      <c r="B2998"/>
      <c r="D2998"/>
      <c r="AL2998">
        <f t="shared" si="322"/>
        <v>0</v>
      </c>
      <c r="AQ2998">
        <f t="shared" si="323"/>
        <v>0</v>
      </c>
      <c r="AR2998" t="str">
        <f>IFERROR(IF(OR(AP2998=338,AP2998=340,AP2998=341,AP2998=342,AP2998="342A",AP2998="342B"),PorcenRet(AP2998,AT2998,AU2998),INDEX(PORCENTAJEBUSCAR,MATCH(AP2998,CódigoRET,0),4)*1),"")</f>
        <v/>
      </c>
      <c r="AS2998">
        <f t="shared" si="324"/>
        <v>0</v>
      </c>
      <c r="BF2998" t="str">
        <f>IFERROR(IF(OR(BD2998=338,BD2998=340,BD2998=341,BD2998=342,BD2998="342A",BD2998="342B"),PorcenRet(BD2998,BH2998,BI2998),INDEX(PORCENTAJEBUSCAR,MATCH(BD2998,CódigoRET,0),4)*1),"")</f>
        <v/>
      </c>
      <c r="BG2998">
        <f t="shared" si="325"/>
        <v>0</v>
      </c>
      <c r="BO2998">
        <f t="shared" si="326"/>
        <v>0</v>
      </c>
      <c r="CC2998">
        <f t="shared" si="327"/>
        <v>0</v>
      </c>
      <c r="CD2998">
        <f t="shared" si="328"/>
        <v>0</v>
      </c>
      <c r="CG2998">
        <f ca="1">IFERROR(INDIRECT("IVA!X"&amp;MATCH(MID(COMPRAS!C2898,1,2)&amp;MID(COMPRAS!F2898,1,2)&amp;MID(COMPRAS!D2898,1,2),IVA!W:W,0)),"SIN COD.")</f>
        <v>0</v>
      </c>
      <c r="CH2998">
        <f ca="1">IFERROR(INDIRECT("IVA!Y"&amp;MATCH(MID(COMPRAS!C2898,1,2)&amp;MID(COMPRAS!F2898,1,2)&amp;MID(COMPRAS!D2898,1,2),IVA!W:W,0)),"SIN COD.")</f>
        <v>0</v>
      </c>
    </row>
    <row r="2999" spans="1:86" x14ac:dyDescent="0.25">
      <c r="A2999"/>
      <c r="B2999"/>
      <c r="D2999"/>
      <c r="AL2999">
        <f t="shared" si="322"/>
        <v>0</v>
      </c>
      <c r="AQ2999">
        <f t="shared" si="323"/>
        <v>0</v>
      </c>
      <c r="AR2999" t="str">
        <f>IFERROR(IF(OR(AP2999=338,AP2999=340,AP2999=341,AP2999=342,AP2999="342A",AP2999="342B"),PorcenRet(AP2999,AT2999,AU2999),INDEX(PORCENTAJEBUSCAR,MATCH(AP2999,CódigoRET,0),4)*1),"")</f>
        <v/>
      </c>
      <c r="AS2999">
        <f t="shared" si="324"/>
        <v>0</v>
      </c>
      <c r="BF2999" t="str">
        <f>IFERROR(IF(OR(BD2999=338,BD2999=340,BD2999=341,BD2999=342,BD2999="342A",BD2999="342B"),PorcenRet(BD2999,BH2999,BI2999),INDEX(PORCENTAJEBUSCAR,MATCH(BD2999,CódigoRET,0),4)*1),"")</f>
        <v/>
      </c>
      <c r="BG2999">
        <f t="shared" si="325"/>
        <v>0</v>
      </c>
      <c r="BO2999">
        <f t="shared" si="326"/>
        <v>0</v>
      </c>
      <c r="CC2999">
        <f t="shared" si="327"/>
        <v>0</v>
      </c>
      <c r="CD2999">
        <f t="shared" si="328"/>
        <v>0</v>
      </c>
      <c r="CG2999">
        <f ca="1">IFERROR(INDIRECT("IVA!X"&amp;MATCH(MID(COMPRAS!C2899,1,2)&amp;MID(COMPRAS!F2899,1,2)&amp;MID(COMPRAS!D2899,1,2),IVA!W:W,0)),"SIN COD.")</f>
        <v>0</v>
      </c>
      <c r="CH2999">
        <f ca="1">IFERROR(INDIRECT("IVA!Y"&amp;MATCH(MID(COMPRAS!C2899,1,2)&amp;MID(COMPRAS!F2899,1,2)&amp;MID(COMPRAS!D2899,1,2),IVA!W:W,0)),"SIN COD.")</f>
        <v>0</v>
      </c>
    </row>
    <row r="3000" spans="1:86" x14ac:dyDescent="0.25">
      <c r="A3000"/>
      <c r="B3000"/>
      <c r="D3000"/>
      <c r="AL3000">
        <f t="shared" si="322"/>
        <v>0</v>
      </c>
      <c r="AQ3000">
        <f t="shared" si="323"/>
        <v>0</v>
      </c>
      <c r="AR3000" t="str">
        <f>IFERROR(IF(OR(AP3000=338,AP3000=340,AP3000=341,AP3000=342,AP3000="342A",AP3000="342B"),PorcenRet(AP3000,AT3000,AU3000),INDEX(PORCENTAJEBUSCAR,MATCH(AP3000,CódigoRET,0),4)*1),"")</f>
        <v/>
      </c>
      <c r="AS3000">
        <f t="shared" si="324"/>
        <v>0</v>
      </c>
      <c r="BF3000" t="str">
        <f>IFERROR(IF(OR(BD3000=338,BD3000=340,BD3000=341,BD3000=342,BD3000="342A",BD3000="342B"),PorcenRet(BD3000,BH3000,BI3000),INDEX(PORCENTAJEBUSCAR,MATCH(BD3000,CódigoRET,0),4)*1),"")</f>
        <v/>
      </c>
      <c r="BG3000">
        <f t="shared" si="325"/>
        <v>0</v>
      </c>
      <c r="BO3000">
        <f t="shared" si="326"/>
        <v>0</v>
      </c>
      <c r="CC3000">
        <f t="shared" si="327"/>
        <v>0</v>
      </c>
      <c r="CD3000">
        <f t="shared" si="328"/>
        <v>0</v>
      </c>
      <c r="CG3000">
        <f ca="1">IFERROR(INDIRECT("IVA!X"&amp;MATCH(MID(COMPRAS!C2900,1,2)&amp;MID(COMPRAS!F2900,1,2)&amp;MID(COMPRAS!D2900,1,2),IVA!W:W,0)),"SIN COD.")</f>
        <v>0</v>
      </c>
      <c r="CH3000">
        <f ca="1">IFERROR(INDIRECT("IVA!Y"&amp;MATCH(MID(COMPRAS!C2900,1,2)&amp;MID(COMPRAS!F2900,1,2)&amp;MID(COMPRAS!D2900,1,2),IVA!W:W,0)),"SIN COD.")</f>
        <v>0</v>
      </c>
    </row>
    <row r="3001" spans="1:86" x14ac:dyDescent="0.25">
      <c r="A3001"/>
      <c r="B3001"/>
      <c r="D3001"/>
      <c r="AL3001">
        <f t="shared" si="322"/>
        <v>0</v>
      </c>
      <c r="AQ3001">
        <f t="shared" si="323"/>
        <v>0</v>
      </c>
      <c r="AR3001" t="str">
        <f>IFERROR(IF(OR(AP3001=338,AP3001=340,AP3001=341,AP3001=342,AP3001="342A",AP3001="342B"),PorcenRet(AP3001,AT3001,AU3001),INDEX(PORCENTAJEBUSCAR,MATCH(AP3001,CódigoRET,0),4)*1),"")</f>
        <v/>
      </c>
      <c r="AS3001">
        <f t="shared" si="324"/>
        <v>0</v>
      </c>
      <c r="BF3001" t="str">
        <f>IFERROR(IF(OR(BD3001=338,BD3001=340,BD3001=341,BD3001=342,BD3001="342A",BD3001="342B"),PorcenRet(BD3001,BH3001,BI3001),INDEX(PORCENTAJEBUSCAR,MATCH(BD3001,CódigoRET,0),4)*1),"")</f>
        <v/>
      </c>
      <c r="BG3001">
        <f t="shared" si="325"/>
        <v>0</v>
      </c>
      <c r="BO3001">
        <f t="shared" si="326"/>
        <v>0</v>
      </c>
      <c r="CC3001">
        <f t="shared" si="327"/>
        <v>0</v>
      </c>
      <c r="CD3001">
        <f t="shared" si="328"/>
        <v>0</v>
      </c>
      <c r="CG3001">
        <f ca="1">IFERROR(INDIRECT("IVA!X"&amp;MATCH(MID(COMPRAS!C2901,1,2)&amp;MID(COMPRAS!F2901,1,2)&amp;MID(COMPRAS!D2901,1,2),IVA!W:W,0)),"SIN COD.")</f>
        <v>0</v>
      </c>
      <c r="CH3001">
        <f ca="1">IFERROR(INDIRECT("IVA!Y"&amp;MATCH(MID(COMPRAS!C2901,1,2)&amp;MID(COMPRAS!F2901,1,2)&amp;MID(COMPRAS!D2901,1,2),IVA!W:W,0)),"SIN COD.")</f>
        <v>0</v>
      </c>
    </row>
    <row r="3002" spans="1:86" x14ac:dyDescent="0.25">
      <c r="A3002"/>
      <c r="B3002"/>
      <c r="D3002"/>
      <c r="AL3002">
        <f t="shared" si="322"/>
        <v>0</v>
      </c>
      <c r="AQ3002">
        <f t="shared" si="323"/>
        <v>0</v>
      </c>
      <c r="AR3002" t="str">
        <f>IFERROR(IF(OR(AP3002=338,AP3002=340,AP3002=341,AP3002=342,AP3002="342A",AP3002="342B"),PorcenRet(AP3002,AT3002,AU3002),INDEX(PORCENTAJEBUSCAR,MATCH(AP3002,CódigoRET,0),4)*1),"")</f>
        <v/>
      </c>
      <c r="AS3002">
        <f t="shared" si="324"/>
        <v>0</v>
      </c>
      <c r="BF3002" t="str">
        <f>IFERROR(IF(OR(BD3002=338,BD3002=340,BD3002=341,BD3002=342,BD3002="342A",BD3002="342B"),PorcenRet(BD3002,BH3002,BI3002),INDEX(PORCENTAJEBUSCAR,MATCH(BD3002,CódigoRET,0),4)*1),"")</f>
        <v/>
      </c>
      <c r="BG3002">
        <f t="shared" si="325"/>
        <v>0</v>
      </c>
      <c r="BO3002">
        <f t="shared" si="326"/>
        <v>0</v>
      </c>
      <c r="CC3002">
        <f t="shared" si="327"/>
        <v>0</v>
      </c>
      <c r="CD3002">
        <f t="shared" si="328"/>
        <v>0</v>
      </c>
      <c r="CG3002">
        <f ca="1">IFERROR(INDIRECT("IVA!X"&amp;MATCH(MID(COMPRAS!C2902,1,2)&amp;MID(COMPRAS!F2902,1,2)&amp;MID(COMPRAS!D2902,1,2),IVA!W:W,0)),"SIN COD.")</f>
        <v>0</v>
      </c>
      <c r="CH3002">
        <f ca="1">IFERROR(INDIRECT("IVA!Y"&amp;MATCH(MID(COMPRAS!C2902,1,2)&amp;MID(COMPRAS!F2902,1,2)&amp;MID(COMPRAS!D2902,1,2),IVA!W:W,0)),"SIN COD.")</f>
        <v>0</v>
      </c>
    </row>
    <row r="3003" spans="1:86" x14ac:dyDescent="0.25">
      <c r="A3003"/>
      <c r="B3003"/>
      <c r="D3003"/>
      <c r="AL3003">
        <f t="shared" si="322"/>
        <v>0</v>
      </c>
      <c r="AQ3003">
        <f t="shared" si="323"/>
        <v>0</v>
      </c>
      <c r="AR3003" t="str">
        <f>IFERROR(IF(OR(AP3003=338,AP3003=340,AP3003=341,AP3003=342,AP3003="342A",AP3003="342B"),PorcenRet(AP3003,AT3003,AU3003),INDEX(PORCENTAJEBUSCAR,MATCH(AP3003,CódigoRET,0),4)*1),"")</f>
        <v/>
      </c>
      <c r="AS3003">
        <f t="shared" si="324"/>
        <v>0</v>
      </c>
      <c r="BF3003" t="str">
        <f>IFERROR(IF(OR(BD3003=338,BD3003=340,BD3003=341,BD3003=342,BD3003="342A",BD3003="342B"),PorcenRet(BD3003,BH3003,BI3003),INDEX(PORCENTAJEBUSCAR,MATCH(BD3003,CódigoRET,0),4)*1),"")</f>
        <v/>
      </c>
      <c r="BG3003">
        <f t="shared" si="325"/>
        <v>0</v>
      </c>
      <c r="BO3003">
        <f t="shared" si="326"/>
        <v>0</v>
      </c>
      <c r="CC3003">
        <f t="shared" si="327"/>
        <v>0</v>
      </c>
      <c r="CD3003">
        <f t="shared" si="328"/>
        <v>0</v>
      </c>
      <c r="CG3003">
        <f ca="1">IFERROR(INDIRECT("IVA!X"&amp;MATCH(MID(COMPRAS!C2903,1,2)&amp;MID(COMPRAS!F2903,1,2)&amp;MID(COMPRAS!D2903,1,2),IVA!W:W,0)),"SIN COD.")</f>
        <v>0</v>
      </c>
      <c r="CH3003">
        <f ca="1">IFERROR(INDIRECT("IVA!Y"&amp;MATCH(MID(COMPRAS!C2903,1,2)&amp;MID(COMPRAS!F2903,1,2)&amp;MID(COMPRAS!D2903,1,2),IVA!W:W,0)),"SIN COD.")</f>
        <v>0</v>
      </c>
    </row>
    <row r="3004" spans="1:86" x14ac:dyDescent="0.25">
      <c r="A3004"/>
      <c r="B3004"/>
      <c r="D3004"/>
      <c r="AL3004">
        <f t="shared" si="322"/>
        <v>0</v>
      </c>
      <c r="AQ3004">
        <f t="shared" si="323"/>
        <v>0</v>
      </c>
      <c r="AR3004" t="str">
        <f>IFERROR(IF(OR(AP3004=338,AP3004=340,AP3004=341,AP3004=342,AP3004="342A",AP3004="342B"),PorcenRet(AP3004,AT3004,AU3004),INDEX(PORCENTAJEBUSCAR,MATCH(AP3004,CódigoRET,0),4)*1),"")</f>
        <v/>
      </c>
      <c r="AS3004">
        <f t="shared" si="324"/>
        <v>0</v>
      </c>
      <c r="BF3004" t="str">
        <f>IFERROR(IF(OR(BD3004=338,BD3004=340,BD3004=341,BD3004=342,BD3004="342A",BD3004="342B"),PorcenRet(BD3004,BH3004,BI3004),INDEX(PORCENTAJEBUSCAR,MATCH(BD3004,CódigoRET,0),4)*1),"")</f>
        <v/>
      </c>
      <c r="BG3004">
        <f t="shared" si="325"/>
        <v>0</v>
      </c>
      <c r="BO3004">
        <f t="shared" si="326"/>
        <v>0</v>
      </c>
      <c r="CC3004">
        <f t="shared" si="327"/>
        <v>0</v>
      </c>
      <c r="CD3004">
        <f t="shared" si="328"/>
        <v>0</v>
      </c>
      <c r="CG3004">
        <f ca="1">IFERROR(INDIRECT("IVA!X"&amp;MATCH(MID(COMPRAS!C2904,1,2)&amp;MID(COMPRAS!F2904,1,2)&amp;MID(COMPRAS!D2904,1,2),IVA!W:W,0)),"SIN COD.")</f>
        <v>0</v>
      </c>
      <c r="CH3004">
        <f ca="1">IFERROR(INDIRECT("IVA!Y"&amp;MATCH(MID(COMPRAS!C2904,1,2)&amp;MID(COMPRAS!F2904,1,2)&amp;MID(COMPRAS!D2904,1,2),IVA!W:W,0)),"SIN COD.")</f>
        <v>0</v>
      </c>
    </row>
    <row r="3005" spans="1:86" x14ac:dyDescent="0.25">
      <c r="A3005"/>
      <c r="B3005"/>
      <c r="D3005"/>
      <c r="AL3005">
        <f t="shared" si="322"/>
        <v>0</v>
      </c>
      <c r="AQ3005">
        <f t="shared" si="323"/>
        <v>0</v>
      </c>
      <c r="AR3005" t="str">
        <f>IFERROR(IF(OR(AP3005=338,AP3005=340,AP3005=341,AP3005=342,AP3005="342A",AP3005="342B"),PorcenRet(AP3005,AT3005,AU3005),INDEX(PORCENTAJEBUSCAR,MATCH(AP3005,CódigoRET,0),4)*1),"")</f>
        <v/>
      </c>
      <c r="AS3005">
        <f t="shared" si="324"/>
        <v>0</v>
      </c>
      <c r="BF3005" t="str">
        <f>IFERROR(IF(OR(BD3005=338,BD3005=340,BD3005=341,BD3005=342,BD3005="342A",BD3005="342B"),PorcenRet(BD3005,BH3005,BI3005),INDEX(PORCENTAJEBUSCAR,MATCH(BD3005,CódigoRET,0),4)*1),"")</f>
        <v/>
      </c>
      <c r="BG3005">
        <f t="shared" si="325"/>
        <v>0</v>
      </c>
      <c r="BO3005">
        <f t="shared" si="326"/>
        <v>0</v>
      </c>
      <c r="CC3005">
        <f t="shared" si="327"/>
        <v>0</v>
      </c>
      <c r="CD3005">
        <f t="shared" si="328"/>
        <v>0</v>
      </c>
      <c r="CG3005">
        <f ca="1">IFERROR(INDIRECT("IVA!X"&amp;MATCH(MID(COMPRAS!C2905,1,2)&amp;MID(COMPRAS!F2905,1,2)&amp;MID(COMPRAS!D2905,1,2),IVA!W:W,0)),"SIN COD.")</f>
        <v>0</v>
      </c>
      <c r="CH3005">
        <f ca="1">IFERROR(INDIRECT("IVA!Y"&amp;MATCH(MID(COMPRAS!C2905,1,2)&amp;MID(COMPRAS!F2905,1,2)&amp;MID(COMPRAS!D2905,1,2),IVA!W:W,0)),"SIN COD.")</f>
        <v>0</v>
      </c>
    </row>
    <row r="3006" spans="1:86" x14ac:dyDescent="0.25">
      <c r="A3006"/>
      <c r="B3006"/>
      <c r="D3006"/>
      <c r="AL3006">
        <f t="shared" si="322"/>
        <v>0</v>
      </c>
      <c r="AQ3006">
        <f t="shared" si="323"/>
        <v>0</v>
      </c>
      <c r="AR3006" t="str">
        <f>IFERROR(IF(OR(AP3006=338,AP3006=340,AP3006=341,AP3006=342,AP3006="342A",AP3006="342B"),PorcenRet(AP3006,AT3006,AU3006),INDEX(PORCENTAJEBUSCAR,MATCH(AP3006,CódigoRET,0),4)*1),"")</f>
        <v/>
      </c>
      <c r="AS3006">
        <f t="shared" si="324"/>
        <v>0</v>
      </c>
      <c r="BF3006" t="str">
        <f>IFERROR(IF(OR(BD3006=338,BD3006=340,BD3006=341,BD3006=342,BD3006="342A",BD3006="342B"),PorcenRet(BD3006,BH3006,BI3006),INDEX(PORCENTAJEBUSCAR,MATCH(BD3006,CódigoRET,0),4)*1),"")</f>
        <v/>
      </c>
      <c r="BG3006">
        <f t="shared" si="325"/>
        <v>0</v>
      </c>
      <c r="BO3006">
        <f t="shared" si="326"/>
        <v>0</v>
      </c>
      <c r="CC3006">
        <f t="shared" si="327"/>
        <v>0</v>
      </c>
      <c r="CD3006">
        <f t="shared" si="328"/>
        <v>0</v>
      </c>
      <c r="CG3006">
        <f ca="1">IFERROR(INDIRECT("IVA!X"&amp;MATCH(MID(COMPRAS!C2906,1,2)&amp;MID(COMPRAS!F2906,1,2)&amp;MID(COMPRAS!D2906,1,2),IVA!W:W,0)),"SIN COD.")</f>
        <v>0</v>
      </c>
      <c r="CH3006">
        <f ca="1">IFERROR(INDIRECT("IVA!Y"&amp;MATCH(MID(COMPRAS!C2906,1,2)&amp;MID(COMPRAS!F2906,1,2)&amp;MID(COMPRAS!D2906,1,2),IVA!W:W,0)),"SIN COD.")</f>
        <v>0</v>
      </c>
    </row>
    <row r="3007" spans="1:86" x14ac:dyDescent="0.25">
      <c r="A3007"/>
      <c r="B3007"/>
      <c r="D3007"/>
      <c r="AL3007">
        <f t="shared" si="322"/>
        <v>0</v>
      </c>
      <c r="AQ3007">
        <f t="shared" si="323"/>
        <v>0</v>
      </c>
      <c r="AR3007" t="str">
        <f>IFERROR(IF(OR(AP3007=338,AP3007=340,AP3007=341,AP3007=342,AP3007="342A",AP3007="342B"),PorcenRet(AP3007,AT3007,AU3007),INDEX(PORCENTAJEBUSCAR,MATCH(AP3007,CódigoRET,0),4)*1),"")</f>
        <v/>
      </c>
      <c r="AS3007">
        <f t="shared" si="324"/>
        <v>0</v>
      </c>
      <c r="BF3007" t="str">
        <f>IFERROR(IF(OR(BD3007=338,BD3007=340,BD3007=341,BD3007=342,BD3007="342A",BD3007="342B"),PorcenRet(BD3007,BH3007,BI3007),INDEX(PORCENTAJEBUSCAR,MATCH(BD3007,CódigoRET,0),4)*1),"")</f>
        <v/>
      </c>
      <c r="BG3007">
        <f t="shared" si="325"/>
        <v>0</v>
      </c>
      <c r="BO3007">
        <f t="shared" si="326"/>
        <v>0</v>
      </c>
      <c r="CC3007">
        <f t="shared" si="327"/>
        <v>0</v>
      </c>
      <c r="CD3007">
        <f t="shared" si="328"/>
        <v>0</v>
      </c>
      <c r="CG3007">
        <f ca="1">IFERROR(INDIRECT("IVA!X"&amp;MATCH(MID(COMPRAS!C2907,1,2)&amp;MID(COMPRAS!F2907,1,2)&amp;MID(COMPRAS!D2907,1,2),IVA!W:W,0)),"SIN COD.")</f>
        <v>0</v>
      </c>
      <c r="CH3007">
        <f ca="1">IFERROR(INDIRECT("IVA!Y"&amp;MATCH(MID(COMPRAS!C2907,1,2)&amp;MID(COMPRAS!F2907,1,2)&amp;MID(COMPRAS!D2907,1,2),IVA!W:W,0)),"SIN COD.")</f>
        <v>0</v>
      </c>
    </row>
    <row r="3008" spans="1:86" x14ac:dyDescent="0.25">
      <c r="A3008"/>
      <c r="B3008"/>
      <c r="D3008"/>
      <c r="AL3008">
        <f t="shared" si="322"/>
        <v>0</v>
      </c>
      <c r="AQ3008">
        <f t="shared" si="323"/>
        <v>0</v>
      </c>
      <c r="AR3008" t="str">
        <f>IFERROR(IF(OR(AP3008=338,AP3008=340,AP3008=341,AP3008=342,AP3008="342A",AP3008="342B"),PorcenRet(AP3008,AT3008,AU3008),INDEX(PORCENTAJEBUSCAR,MATCH(AP3008,CódigoRET,0),4)*1),"")</f>
        <v/>
      </c>
      <c r="AS3008">
        <f t="shared" si="324"/>
        <v>0</v>
      </c>
      <c r="BF3008" t="str">
        <f>IFERROR(IF(OR(BD3008=338,BD3008=340,BD3008=341,BD3008=342,BD3008="342A",BD3008="342B"),PorcenRet(BD3008,BH3008,BI3008),INDEX(PORCENTAJEBUSCAR,MATCH(BD3008,CódigoRET,0),4)*1),"")</f>
        <v/>
      </c>
      <c r="BG3008">
        <f t="shared" si="325"/>
        <v>0</v>
      </c>
      <c r="BO3008">
        <f t="shared" si="326"/>
        <v>0</v>
      </c>
      <c r="CC3008">
        <f t="shared" si="327"/>
        <v>0</v>
      </c>
      <c r="CD3008">
        <f t="shared" si="328"/>
        <v>0</v>
      </c>
      <c r="CG3008">
        <f ca="1">IFERROR(INDIRECT("IVA!X"&amp;MATCH(MID(COMPRAS!C2908,1,2)&amp;MID(COMPRAS!F2908,1,2)&amp;MID(COMPRAS!D2908,1,2),IVA!W:W,0)),"SIN COD.")</f>
        <v>0</v>
      </c>
      <c r="CH3008">
        <f ca="1">IFERROR(INDIRECT("IVA!Y"&amp;MATCH(MID(COMPRAS!C2908,1,2)&amp;MID(COMPRAS!F2908,1,2)&amp;MID(COMPRAS!D2908,1,2),IVA!W:W,0)),"SIN COD.")</f>
        <v>0</v>
      </c>
    </row>
    <row r="3009" spans="1:86" x14ac:dyDescent="0.25">
      <c r="A3009"/>
      <c r="B3009"/>
      <c r="D3009"/>
      <c r="AL3009">
        <f t="shared" si="322"/>
        <v>0</v>
      </c>
      <c r="AQ3009">
        <f t="shared" si="323"/>
        <v>0</v>
      </c>
      <c r="AR3009" t="str">
        <f>IFERROR(IF(OR(AP3009=338,AP3009=340,AP3009=341,AP3009=342,AP3009="342A",AP3009="342B"),PorcenRet(AP3009,AT3009,AU3009),INDEX(PORCENTAJEBUSCAR,MATCH(AP3009,CódigoRET,0),4)*1),"")</f>
        <v/>
      </c>
      <c r="AS3009">
        <f t="shared" si="324"/>
        <v>0</v>
      </c>
      <c r="BF3009" t="str">
        <f>IFERROR(IF(OR(BD3009=338,BD3009=340,BD3009=341,BD3009=342,BD3009="342A",BD3009="342B"),PorcenRet(BD3009,BH3009,BI3009),INDEX(PORCENTAJEBUSCAR,MATCH(BD3009,CódigoRET,0),4)*1),"")</f>
        <v/>
      </c>
      <c r="BG3009">
        <f t="shared" si="325"/>
        <v>0</v>
      </c>
      <c r="BO3009">
        <f t="shared" si="326"/>
        <v>0</v>
      </c>
      <c r="CC3009">
        <f t="shared" si="327"/>
        <v>0</v>
      </c>
      <c r="CD3009">
        <f t="shared" si="328"/>
        <v>0</v>
      </c>
      <c r="CG3009">
        <f ca="1">IFERROR(INDIRECT("IVA!X"&amp;MATCH(MID(COMPRAS!C2909,1,2)&amp;MID(COMPRAS!F2909,1,2)&amp;MID(COMPRAS!D2909,1,2),IVA!W:W,0)),"SIN COD.")</f>
        <v>0</v>
      </c>
      <c r="CH3009">
        <f ca="1">IFERROR(INDIRECT("IVA!Y"&amp;MATCH(MID(COMPRAS!C2909,1,2)&amp;MID(COMPRAS!F2909,1,2)&amp;MID(COMPRAS!D2909,1,2),IVA!W:W,0)),"SIN COD.")</f>
        <v>0</v>
      </c>
    </row>
    <row r="3010" spans="1:86" x14ac:dyDescent="0.25">
      <c r="A3010"/>
      <c r="B3010"/>
      <c r="D3010"/>
      <c r="AL3010">
        <f t="shared" ref="AL3010:AL3073" si="329">O3010+P3010+Q3010+R3010+S3010+T3010+U3010+V3010</f>
        <v>0</v>
      </c>
      <c r="AQ3010">
        <f t="shared" ref="AQ3010:AQ3073" si="330">+P3010+Q3010+R3010+S3010-BE3010-BQ3010-BW3010+O3010</f>
        <v>0</v>
      </c>
      <c r="AR3010" t="str">
        <f>IFERROR(IF(OR(AP3010=338,AP3010=340,AP3010=341,AP3010=342,AP3010="342A",AP3010="342B"),PorcenRet(AP3010,AT3010,AU3010),INDEX(PORCENTAJEBUSCAR,MATCH(AP3010,CódigoRET,0),4)*1),"")</f>
        <v/>
      </c>
      <c r="AS3010">
        <f t="shared" ref="AS3010:AS3073" si="331">ROUND(IF(AP3010="",0,AQ3010*(AR3010/100)),2)</f>
        <v>0</v>
      </c>
      <c r="BF3010" t="str">
        <f>IFERROR(IF(OR(BD3010=338,BD3010=340,BD3010=341,BD3010=342,BD3010="342A",BD3010="342B"),PorcenRet(BD3010,BH3010,BI3010),INDEX(PORCENTAJEBUSCAR,MATCH(BD3010,CódigoRET,0),4)*1),"")</f>
        <v/>
      </c>
      <c r="BG3010">
        <f t="shared" ref="BG3010:BG3073" si="332">ROUND(IF(BD3010="",0,BE3010*(BF3010/100)),2)</f>
        <v>0</v>
      </c>
      <c r="BO3010">
        <f t="shared" ref="BO3010:BO3073" si="333">IF(MID(F3010,1,2)="41",SUM(O3010:S3010),0)</f>
        <v>0</v>
      </c>
      <c r="CC3010">
        <f t="shared" ref="CC3010:CC3073" si="334">O3010+P3010+Q3010+R3010+S3010</f>
        <v>0</v>
      </c>
      <c r="CD3010">
        <f t="shared" ref="CD3010:CD3073" si="335">T3010+U3010</f>
        <v>0</v>
      </c>
      <c r="CG3010">
        <f ca="1">IFERROR(INDIRECT("IVA!X"&amp;MATCH(MID(COMPRAS!C2910,1,2)&amp;MID(COMPRAS!F2910,1,2)&amp;MID(COMPRAS!D2910,1,2),IVA!W:W,0)),"SIN COD.")</f>
        <v>0</v>
      </c>
      <c r="CH3010">
        <f ca="1">IFERROR(INDIRECT("IVA!Y"&amp;MATCH(MID(COMPRAS!C2910,1,2)&amp;MID(COMPRAS!F2910,1,2)&amp;MID(COMPRAS!D2910,1,2),IVA!W:W,0)),"SIN COD.")</f>
        <v>0</v>
      </c>
    </row>
    <row r="3011" spans="1:86" x14ac:dyDescent="0.25">
      <c r="A3011"/>
      <c r="B3011"/>
      <c r="D3011"/>
      <c r="AL3011">
        <f t="shared" si="329"/>
        <v>0</v>
      </c>
      <c r="AQ3011">
        <f t="shared" si="330"/>
        <v>0</v>
      </c>
      <c r="AR3011" t="str">
        <f>IFERROR(IF(OR(AP3011=338,AP3011=340,AP3011=341,AP3011=342,AP3011="342A",AP3011="342B"),PorcenRet(AP3011,AT3011,AU3011),INDEX(PORCENTAJEBUSCAR,MATCH(AP3011,CódigoRET,0),4)*1),"")</f>
        <v/>
      </c>
      <c r="AS3011">
        <f t="shared" si="331"/>
        <v>0</v>
      </c>
      <c r="BF3011" t="str">
        <f>IFERROR(IF(OR(BD3011=338,BD3011=340,BD3011=341,BD3011=342,BD3011="342A",BD3011="342B"),PorcenRet(BD3011,BH3011,BI3011),INDEX(PORCENTAJEBUSCAR,MATCH(BD3011,CódigoRET,0),4)*1),"")</f>
        <v/>
      </c>
      <c r="BG3011">
        <f t="shared" si="332"/>
        <v>0</v>
      </c>
      <c r="BO3011">
        <f t="shared" si="333"/>
        <v>0</v>
      </c>
      <c r="CC3011">
        <f t="shared" si="334"/>
        <v>0</v>
      </c>
      <c r="CD3011">
        <f t="shared" si="335"/>
        <v>0</v>
      </c>
      <c r="CG3011">
        <f ca="1">IFERROR(INDIRECT("IVA!X"&amp;MATCH(MID(COMPRAS!C2911,1,2)&amp;MID(COMPRAS!F2911,1,2)&amp;MID(COMPRAS!D2911,1,2),IVA!W:W,0)),"SIN COD.")</f>
        <v>0</v>
      </c>
      <c r="CH3011">
        <f ca="1">IFERROR(INDIRECT("IVA!Y"&amp;MATCH(MID(COMPRAS!C2911,1,2)&amp;MID(COMPRAS!F2911,1,2)&amp;MID(COMPRAS!D2911,1,2),IVA!W:W,0)),"SIN COD.")</f>
        <v>0</v>
      </c>
    </row>
    <row r="3012" spans="1:86" x14ac:dyDescent="0.25">
      <c r="A3012"/>
      <c r="B3012"/>
      <c r="D3012"/>
      <c r="AL3012">
        <f t="shared" si="329"/>
        <v>0</v>
      </c>
      <c r="AQ3012">
        <f t="shared" si="330"/>
        <v>0</v>
      </c>
      <c r="AR3012" t="str">
        <f>IFERROR(IF(OR(AP3012=338,AP3012=340,AP3012=341,AP3012=342,AP3012="342A",AP3012="342B"),PorcenRet(AP3012,AT3012,AU3012),INDEX(PORCENTAJEBUSCAR,MATCH(AP3012,CódigoRET,0),4)*1),"")</f>
        <v/>
      </c>
      <c r="AS3012">
        <f t="shared" si="331"/>
        <v>0</v>
      </c>
      <c r="BF3012" t="str">
        <f>IFERROR(IF(OR(BD3012=338,BD3012=340,BD3012=341,BD3012=342,BD3012="342A",BD3012="342B"),PorcenRet(BD3012,BH3012,BI3012),INDEX(PORCENTAJEBUSCAR,MATCH(BD3012,CódigoRET,0),4)*1),"")</f>
        <v/>
      </c>
      <c r="BG3012">
        <f t="shared" si="332"/>
        <v>0</v>
      </c>
      <c r="BO3012">
        <f t="shared" si="333"/>
        <v>0</v>
      </c>
      <c r="CC3012">
        <f t="shared" si="334"/>
        <v>0</v>
      </c>
      <c r="CD3012">
        <f t="shared" si="335"/>
        <v>0</v>
      </c>
      <c r="CG3012">
        <f ca="1">IFERROR(INDIRECT("IVA!X"&amp;MATCH(MID(COMPRAS!C2912,1,2)&amp;MID(COMPRAS!F2912,1,2)&amp;MID(COMPRAS!D2912,1,2),IVA!W:W,0)),"SIN COD.")</f>
        <v>0</v>
      </c>
      <c r="CH3012">
        <f ca="1">IFERROR(INDIRECT("IVA!Y"&amp;MATCH(MID(COMPRAS!C2912,1,2)&amp;MID(COMPRAS!F2912,1,2)&amp;MID(COMPRAS!D2912,1,2),IVA!W:W,0)),"SIN COD.")</f>
        <v>0</v>
      </c>
    </row>
    <row r="3013" spans="1:86" x14ac:dyDescent="0.25">
      <c r="A3013"/>
      <c r="B3013"/>
      <c r="D3013"/>
      <c r="AL3013">
        <f t="shared" si="329"/>
        <v>0</v>
      </c>
      <c r="AQ3013">
        <f t="shared" si="330"/>
        <v>0</v>
      </c>
      <c r="AR3013" t="str">
        <f>IFERROR(IF(OR(AP3013=338,AP3013=340,AP3013=341,AP3013=342,AP3013="342A",AP3013="342B"),PorcenRet(AP3013,AT3013,AU3013),INDEX(PORCENTAJEBUSCAR,MATCH(AP3013,CódigoRET,0),4)*1),"")</f>
        <v/>
      </c>
      <c r="AS3013">
        <f t="shared" si="331"/>
        <v>0</v>
      </c>
      <c r="BF3013" t="str">
        <f>IFERROR(IF(OR(BD3013=338,BD3013=340,BD3013=341,BD3013=342,BD3013="342A",BD3013="342B"),PorcenRet(BD3013,BH3013,BI3013),INDEX(PORCENTAJEBUSCAR,MATCH(BD3013,CódigoRET,0),4)*1),"")</f>
        <v/>
      </c>
      <c r="BG3013">
        <f t="shared" si="332"/>
        <v>0</v>
      </c>
      <c r="BO3013">
        <f t="shared" si="333"/>
        <v>0</v>
      </c>
      <c r="CC3013">
        <f t="shared" si="334"/>
        <v>0</v>
      </c>
      <c r="CD3013">
        <f t="shared" si="335"/>
        <v>0</v>
      </c>
      <c r="CG3013">
        <f ca="1">IFERROR(INDIRECT("IVA!X"&amp;MATCH(MID(COMPRAS!C2913,1,2)&amp;MID(COMPRAS!F2913,1,2)&amp;MID(COMPRAS!D2913,1,2),IVA!W:W,0)),"SIN COD.")</f>
        <v>0</v>
      </c>
      <c r="CH3013">
        <f ca="1">IFERROR(INDIRECT("IVA!Y"&amp;MATCH(MID(COMPRAS!C2913,1,2)&amp;MID(COMPRAS!F2913,1,2)&amp;MID(COMPRAS!D2913,1,2),IVA!W:W,0)),"SIN COD.")</f>
        <v>0</v>
      </c>
    </row>
    <row r="3014" spans="1:86" x14ac:dyDescent="0.25">
      <c r="A3014"/>
      <c r="B3014"/>
      <c r="D3014"/>
      <c r="AL3014">
        <f t="shared" si="329"/>
        <v>0</v>
      </c>
      <c r="AQ3014">
        <f t="shared" si="330"/>
        <v>0</v>
      </c>
      <c r="AR3014" t="str">
        <f>IFERROR(IF(OR(AP3014=338,AP3014=340,AP3014=341,AP3014=342,AP3014="342A",AP3014="342B"),PorcenRet(AP3014,AT3014,AU3014),INDEX(PORCENTAJEBUSCAR,MATCH(AP3014,CódigoRET,0),4)*1),"")</f>
        <v/>
      </c>
      <c r="AS3014">
        <f t="shared" si="331"/>
        <v>0</v>
      </c>
      <c r="BF3014" t="str">
        <f>IFERROR(IF(OR(BD3014=338,BD3014=340,BD3014=341,BD3014=342,BD3014="342A",BD3014="342B"),PorcenRet(BD3014,BH3014,BI3014),INDEX(PORCENTAJEBUSCAR,MATCH(BD3014,CódigoRET,0),4)*1),"")</f>
        <v/>
      </c>
      <c r="BG3014">
        <f t="shared" si="332"/>
        <v>0</v>
      </c>
      <c r="BO3014">
        <f t="shared" si="333"/>
        <v>0</v>
      </c>
      <c r="CC3014">
        <f t="shared" si="334"/>
        <v>0</v>
      </c>
      <c r="CD3014">
        <f t="shared" si="335"/>
        <v>0</v>
      </c>
      <c r="CG3014">
        <f ca="1">IFERROR(INDIRECT("IVA!X"&amp;MATCH(MID(COMPRAS!C2914,1,2)&amp;MID(COMPRAS!F2914,1,2)&amp;MID(COMPRAS!D2914,1,2),IVA!W:W,0)),"SIN COD.")</f>
        <v>0</v>
      </c>
      <c r="CH3014">
        <f ca="1">IFERROR(INDIRECT("IVA!Y"&amp;MATCH(MID(COMPRAS!C2914,1,2)&amp;MID(COMPRAS!F2914,1,2)&amp;MID(COMPRAS!D2914,1,2),IVA!W:W,0)),"SIN COD.")</f>
        <v>0</v>
      </c>
    </row>
    <row r="3015" spans="1:86" x14ac:dyDescent="0.25">
      <c r="A3015"/>
      <c r="B3015"/>
      <c r="D3015"/>
      <c r="AL3015">
        <f t="shared" si="329"/>
        <v>0</v>
      </c>
      <c r="AQ3015">
        <f t="shared" si="330"/>
        <v>0</v>
      </c>
      <c r="AR3015" t="str">
        <f>IFERROR(IF(OR(AP3015=338,AP3015=340,AP3015=341,AP3015=342,AP3015="342A",AP3015="342B"),PorcenRet(AP3015,AT3015,AU3015),INDEX(PORCENTAJEBUSCAR,MATCH(AP3015,CódigoRET,0),4)*1),"")</f>
        <v/>
      </c>
      <c r="AS3015">
        <f t="shared" si="331"/>
        <v>0</v>
      </c>
      <c r="BF3015" t="str">
        <f>IFERROR(IF(OR(BD3015=338,BD3015=340,BD3015=341,BD3015=342,BD3015="342A",BD3015="342B"),PorcenRet(BD3015,BH3015,BI3015),INDEX(PORCENTAJEBUSCAR,MATCH(BD3015,CódigoRET,0),4)*1),"")</f>
        <v/>
      </c>
      <c r="BG3015">
        <f t="shared" si="332"/>
        <v>0</v>
      </c>
      <c r="BO3015">
        <f t="shared" si="333"/>
        <v>0</v>
      </c>
      <c r="CC3015">
        <f t="shared" si="334"/>
        <v>0</v>
      </c>
      <c r="CD3015">
        <f t="shared" si="335"/>
        <v>0</v>
      </c>
      <c r="CG3015">
        <f ca="1">IFERROR(INDIRECT("IVA!X"&amp;MATCH(MID(COMPRAS!C2915,1,2)&amp;MID(COMPRAS!F2915,1,2)&amp;MID(COMPRAS!D2915,1,2),IVA!W:W,0)),"SIN COD.")</f>
        <v>0</v>
      </c>
      <c r="CH3015">
        <f ca="1">IFERROR(INDIRECT("IVA!Y"&amp;MATCH(MID(COMPRAS!C2915,1,2)&amp;MID(COMPRAS!F2915,1,2)&amp;MID(COMPRAS!D2915,1,2),IVA!W:W,0)),"SIN COD.")</f>
        <v>0</v>
      </c>
    </row>
    <row r="3016" spans="1:86" x14ac:dyDescent="0.25">
      <c r="A3016"/>
      <c r="B3016"/>
      <c r="D3016"/>
      <c r="AL3016">
        <f t="shared" si="329"/>
        <v>0</v>
      </c>
      <c r="AQ3016">
        <f t="shared" si="330"/>
        <v>0</v>
      </c>
      <c r="AR3016" t="str">
        <f>IFERROR(IF(OR(AP3016=338,AP3016=340,AP3016=341,AP3016=342,AP3016="342A",AP3016="342B"),PorcenRet(AP3016,AT3016,AU3016),INDEX(PORCENTAJEBUSCAR,MATCH(AP3016,CódigoRET,0),4)*1),"")</f>
        <v/>
      </c>
      <c r="AS3016">
        <f t="shared" si="331"/>
        <v>0</v>
      </c>
      <c r="BF3016" t="str">
        <f>IFERROR(IF(OR(BD3016=338,BD3016=340,BD3016=341,BD3016=342,BD3016="342A",BD3016="342B"),PorcenRet(BD3016,BH3016,BI3016),INDEX(PORCENTAJEBUSCAR,MATCH(BD3016,CódigoRET,0),4)*1),"")</f>
        <v/>
      </c>
      <c r="BG3016">
        <f t="shared" si="332"/>
        <v>0</v>
      </c>
      <c r="BO3016">
        <f t="shared" si="333"/>
        <v>0</v>
      </c>
      <c r="CC3016">
        <f t="shared" si="334"/>
        <v>0</v>
      </c>
      <c r="CD3016">
        <f t="shared" si="335"/>
        <v>0</v>
      </c>
      <c r="CG3016">
        <f ca="1">IFERROR(INDIRECT("IVA!X"&amp;MATCH(MID(COMPRAS!C2916,1,2)&amp;MID(COMPRAS!F2916,1,2)&amp;MID(COMPRAS!D2916,1,2),IVA!W:W,0)),"SIN COD.")</f>
        <v>0</v>
      </c>
      <c r="CH3016">
        <f ca="1">IFERROR(INDIRECT("IVA!Y"&amp;MATCH(MID(COMPRAS!C2916,1,2)&amp;MID(COMPRAS!F2916,1,2)&amp;MID(COMPRAS!D2916,1,2),IVA!W:W,0)),"SIN COD.")</f>
        <v>0</v>
      </c>
    </row>
    <row r="3017" spans="1:86" x14ac:dyDescent="0.25">
      <c r="A3017"/>
      <c r="B3017"/>
      <c r="D3017"/>
      <c r="AL3017">
        <f t="shared" si="329"/>
        <v>0</v>
      </c>
      <c r="AQ3017">
        <f t="shared" si="330"/>
        <v>0</v>
      </c>
      <c r="AR3017" t="str">
        <f>IFERROR(IF(OR(AP3017=338,AP3017=340,AP3017=341,AP3017=342,AP3017="342A",AP3017="342B"),PorcenRet(AP3017,AT3017,AU3017),INDEX(PORCENTAJEBUSCAR,MATCH(AP3017,CódigoRET,0),4)*1),"")</f>
        <v/>
      </c>
      <c r="AS3017">
        <f t="shared" si="331"/>
        <v>0</v>
      </c>
      <c r="BF3017" t="str">
        <f>IFERROR(IF(OR(BD3017=338,BD3017=340,BD3017=341,BD3017=342,BD3017="342A",BD3017="342B"),PorcenRet(BD3017,BH3017,BI3017),INDEX(PORCENTAJEBUSCAR,MATCH(BD3017,CódigoRET,0),4)*1),"")</f>
        <v/>
      </c>
      <c r="BG3017">
        <f t="shared" si="332"/>
        <v>0</v>
      </c>
      <c r="BO3017">
        <f t="shared" si="333"/>
        <v>0</v>
      </c>
      <c r="CC3017">
        <f t="shared" si="334"/>
        <v>0</v>
      </c>
      <c r="CD3017">
        <f t="shared" si="335"/>
        <v>0</v>
      </c>
      <c r="CG3017">
        <f ca="1">IFERROR(INDIRECT("IVA!X"&amp;MATCH(MID(COMPRAS!C2917,1,2)&amp;MID(COMPRAS!F2917,1,2)&amp;MID(COMPRAS!D2917,1,2),IVA!W:W,0)),"SIN COD.")</f>
        <v>0</v>
      </c>
      <c r="CH3017">
        <f ca="1">IFERROR(INDIRECT("IVA!Y"&amp;MATCH(MID(COMPRAS!C2917,1,2)&amp;MID(COMPRAS!F2917,1,2)&amp;MID(COMPRAS!D2917,1,2),IVA!W:W,0)),"SIN COD.")</f>
        <v>0</v>
      </c>
    </row>
    <row r="3018" spans="1:86" x14ac:dyDescent="0.25">
      <c r="A3018"/>
      <c r="B3018"/>
      <c r="D3018"/>
      <c r="AL3018">
        <f t="shared" si="329"/>
        <v>0</v>
      </c>
      <c r="AQ3018">
        <f t="shared" si="330"/>
        <v>0</v>
      </c>
      <c r="AR3018" t="str">
        <f>IFERROR(IF(OR(AP3018=338,AP3018=340,AP3018=341,AP3018=342,AP3018="342A",AP3018="342B"),PorcenRet(AP3018,AT3018,AU3018),INDEX(PORCENTAJEBUSCAR,MATCH(AP3018,CódigoRET,0),4)*1),"")</f>
        <v/>
      </c>
      <c r="AS3018">
        <f t="shared" si="331"/>
        <v>0</v>
      </c>
      <c r="BF3018" t="str">
        <f>IFERROR(IF(OR(BD3018=338,BD3018=340,BD3018=341,BD3018=342,BD3018="342A",BD3018="342B"),PorcenRet(BD3018,BH3018,BI3018),INDEX(PORCENTAJEBUSCAR,MATCH(BD3018,CódigoRET,0),4)*1),"")</f>
        <v/>
      </c>
      <c r="BG3018">
        <f t="shared" si="332"/>
        <v>0</v>
      </c>
      <c r="BO3018">
        <f t="shared" si="333"/>
        <v>0</v>
      </c>
      <c r="CC3018">
        <f t="shared" si="334"/>
        <v>0</v>
      </c>
      <c r="CD3018">
        <f t="shared" si="335"/>
        <v>0</v>
      </c>
      <c r="CG3018">
        <f ca="1">IFERROR(INDIRECT("IVA!X"&amp;MATCH(MID(COMPRAS!C2918,1,2)&amp;MID(COMPRAS!F2918,1,2)&amp;MID(COMPRAS!D2918,1,2),IVA!W:W,0)),"SIN COD.")</f>
        <v>0</v>
      </c>
      <c r="CH3018">
        <f ca="1">IFERROR(INDIRECT("IVA!Y"&amp;MATCH(MID(COMPRAS!C2918,1,2)&amp;MID(COMPRAS!F2918,1,2)&amp;MID(COMPRAS!D2918,1,2),IVA!W:W,0)),"SIN COD.")</f>
        <v>0</v>
      </c>
    </row>
    <row r="3019" spans="1:86" x14ac:dyDescent="0.25">
      <c r="A3019"/>
      <c r="B3019"/>
      <c r="D3019"/>
      <c r="AL3019">
        <f t="shared" si="329"/>
        <v>0</v>
      </c>
      <c r="AQ3019">
        <f t="shared" si="330"/>
        <v>0</v>
      </c>
      <c r="AR3019" t="str">
        <f>IFERROR(IF(OR(AP3019=338,AP3019=340,AP3019=341,AP3019=342,AP3019="342A",AP3019="342B"),PorcenRet(AP3019,AT3019,AU3019),INDEX(PORCENTAJEBUSCAR,MATCH(AP3019,CódigoRET,0),4)*1),"")</f>
        <v/>
      </c>
      <c r="AS3019">
        <f t="shared" si="331"/>
        <v>0</v>
      </c>
      <c r="BF3019" t="str">
        <f>IFERROR(IF(OR(BD3019=338,BD3019=340,BD3019=341,BD3019=342,BD3019="342A",BD3019="342B"),PorcenRet(BD3019,BH3019,BI3019),INDEX(PORCENTAJEBUSCAR,MATCH(BD3019,CódigoRET,0),4)*1),"")</f>
        <v/>
      </c>
      <c r="BG3019">
        <f t="shared" si="332"/>
        <v>0</v>
      </c>
      <c r="BO3019">
        <f t="shared" si="333"/>
        <v>0</v>
      </c>
      <c r="CC3019">
        <f t="shared" si="334"/>
        <v>0</v>
      </c>
      <c r="CD3019">
        <f t="shared" si="335"/>
        <v>0</v>
      </c>
      <c r="CG3019">
        <f ca="1">IFERROR(INDIRECT("IVA!X"&amp;MATCH(MID(COMPRAS!C2919,1,2)&amp;MID(COMPRAS!F2919,1,2)&amp;MID(COMPRAS!D2919,1,2),IVA!W:W,0)),"SIN COD.")</f>
        <v>0</v>
      </c>
      <c r="CH3019">
        <f ca="1">IFERROR(INDIRECT("IVA!Y"&amp;MATCH(MID(COMPRAS!C2919,1,2)&amp;MID(COMPRAS!F2919,1,2)&amp;MID(COMPRAS!D2919,1,2),IVA!W:W,0)),"SIN COD.")</f>
        <v>0</v>
      </c>
    </row>
    <row r="3020" spans="1:86" x14ac:dyDescent="0.25">
      <c r="A3020"/>
      <c r="B3020"/>
      <c r="D3020"/>
      <c r="AL3020">
        <f t="shared" si="329"/>
        <v>0</v>
      </c>
      <c r="AQ3020">
        <f t="shared" si="330"/>
        <v>0</v>
      </c>
      <c r="AR3020" t="str">
        <f>IFERROR(IF(OR(AP3020=338,AP3020=340,AP3020=341,AP3020=342,AP3020="342A",AP3020="342B"),PorcenRet(AP3020,AT3020,AU3020),INDEX(PORCENTAJEBUSCAR,MATCH(AP3020,CódigoRET,0),4)*1),"")</f>
        <v/>
      </c>
      <c r="AS3020">
        <f t="shared" si="331"/>
        <v>0</v>
      </c>
      <c r="BF3020" t="str">
        <f>IFERROR(IF(OR(BD3020=338,BD3020=340,BD3020=341,BD3020=342,BD3020="342A",BD3020="342B"),PorcenRet(BD3020,BH3020,BI3020),INDEX(PORCENTAJEBUSCAR,MATCH(BD3020,CódigoRET,0),4)*1),"")</f>
        <v/>
      </c>
      <c r="BG3020">
        <f t="shared" si="332"/>
        <v>0</v>
      </c>
      <c r="BO3020">
        <f t="shared" si="333"/>
        <v>0</v>
      </c>
      <c r="CC3020">
        <f t="shared" si="334"/>
        <v>0</v>
      </c>
      <c r="CD3020">
        <f t="shared" si="335"/>
        <v>0</v>
      </c>
      <c r="CG3020">
        <f ca="1">IFERROR(INDIRECT("IVA!X"&amp;MATCH(MID(COMPRAS!C2920,1,2)&amp;MID(COMPRAS!F2920,1,2)&amp;MID(COMPRAS!D2920,1,2),IVA!W:W,0)),"SIN COD.")</f>
        <v>0</v>
      </c>
      <c r="CH3020">
        <f ca="1">IFERROR(INDIRECT("IVA!Y"&amp;MATCH(MID(COMPRAS!C2920,1,2)&amp;MID(COMPRAS!F2920,1,2)&amp;MID(COMPRAS!D2920,1,2),IVA!W:W,0)),"SIN COD.")</f>
        <v>0</v>
      </c>
    </row>
    <row r="3021" spans="1:86" x14ac:dyDescent="0.25">
      <c r="A3021"/>
      <c r="B3021"/>
      <c r="D3021"/>
      <c r="AL3021">
        <f t="shared" si="329"/>
        <v>0</v>
      </c>
      <c r="AQ3021">
        <f t="shared" si="330"/>
        <v>0</v>
      </c>
      <c r="AR3021" t="str">
        <f>IFERROR(IF(OR(AP3021=338,AP3021=340,AP3021=341,AP3021=342,AP3021="342A",AP3021="342B"),PorcenRet(AP3021,AT3021,AU3021),INDEX(PORCENTAJEBUSCAR,MATCH(AP3021,CódigoRET,0),4)*1),"")</f>
        <v/>
      </c>
      <c r="AS3021">
        <f t="shared" si="331"/>
        <v>0</v>
      </c>
      <c r="BF3021" t="str">
        <f>IFERROR(IF(OR(BD3021=338,BD3021=340,BD3021=341,BD3021=342,BD3021="342A",BD3021="342B"),PorcenRet(BD3021,BH3021,BI3021),INDEX(PORCENTAJEBUSCAR,MATCH(BD3021,CódigoRET,0),4)*1),"")</f>
        <v/>
      </c>
      <c r="BG3021">
        <f t="shared" si="332"/>
        <v>0</v>
      </c>
      <c r="BO3021">
        <f t="shared" si="333"/>
        <v>0</v>
      </c>
      <c r="CC3021">
        <f t="shared" si="334"/>
        <v>0</v>
      </c>
      <c r="CD3021">
        <f t="shared" si="335"/>
        <v>0</v>
      </c>
      <c r="CG3021">
        <f ca="1">IFERROR(INDIRECT("IVA!X"&amp;MATCH(MID(COMPRAS!C2921,1,2)&amp;MID(COMPRAS!F2921,1,2)&amp;MID(COMPRAS!D2921,1,2),IVA!W:W,0)),"SIN COD.")</f>
        <v>0</v>
      </c>
      <c r="CH3021">
        <f ca="1">IFERROR(INDIRECT("IVA!Y"&amp;MATCH(MID(COMPRAS!C2921,1,2)&amp;MID(COMPRAS!F2921,1,2)&amp;MID(COMPRAS!D2921,1,2),IVA!W:W,0)),"SIN COD.")</f>
        <v>0</v>
      </c>
    </row>
    <row r="3022" spans="1:86" x14ac:dyDescent="0.25">
      <c r="A3022"/>
      <c r="B3022"/>
      <c r="D3022"/>
      <c r="AL3022">
        <f t="shared" si="329"/>
        <v>0</v>
      </c>
      <c r="AQ3022">
        <f t="shared" si="330"/>
        <v>0</v>
      </c>
      <c r="AR3022" t="str">
        <f>IFERROR(IF(OR(AP3022=338,AP3022=340,AP3022=341,AP3022=342,AP3022="342A",AP3022="342B"),PorcenRet(AP3022,AT3022,AU3022),INDEX(PORCENTAJEBUSCAR,MATCH(AP3022,CódigoRET,0),4)*1),"")</f>
        <v/>
      </c>
      <c r="AS3022">
        <f t="shared" si="331"/>
        <v>0</v>
      </c>
      <c r="BF3022" t="str">
        <f>IFERROR(IF(OR(BD3022=338,BD3022=340,BD3022=341,BD3022=342,BD3022="342A",BD3022="342B"),PorcenRet(BD3022,BH3022,BI3022),INDEX(PORCENTAJEBUSCAR,MATCH(BD3022,CódigoRET,0),4)*1),"")</f>
        <v/>
      </c>
      <c r="BG3022">
        <f t="shared" si="332"/>
        <v>0</v>
      </c>
      <c r="BO3022">
        <f t="shared" si="333"/>
        <v>0</v>
      </c>
      <c r="CC3022">
        <f t="shared" si="334"/>
        <v>0</v>
      </c>
      <c r="CD3022">
        <f t="shared" si="335"/>
        <v>0</v>
      </c>
      <c r="CG3022">
        <f ca="1">IFERROR(INDIRECT("IVA!X"&amp;MATCH(MID(COMPRAS!C2922,1,2)&amp;MID(COMPRAS!F2922,1,2)&amp;MID(COMPRAS!D2922,1,2),IVA!W:W,0)),"SIN COD.")</f>
        <v>0</v>
      </c>
      <c r="CH3022">
        <f ca="1">IFERROR(INDIRECT("IVA!Y"&amp;MATCH(MID(COMPRAS!C2922,1,2)&amp;MID(COMPRAS!F2922,1,2)&amp;MID(COMPRAS!D2922,1,2),IVA!W:W,0)),"SIN COD.")</f>
        <v>0</v>
      </c>
    </row>
    <row r="3023" spans="1:86" x14ac:dyDescent="0.25">
      <c r="A3023"/>
      <c r="B3023"/>
      <c r="D3023"/>
      <c r="AL3023">
        <f t="shared" si="329"/>
        <v>0</v>
      </c>
      <c r="AQ3023">
        <f t="shared" si="330"/>
        <v>0</v>
      </c>
      <c r="AR3023" t="str">
        <f>IFERROR(IF(OR(AP3023=338,AP3023=340,AP3023=341,AP3023=342,AP3023="342A",AP3023="342B"),PorcenRet(AP3023,AT3023,AU3023),INDEX(PORCENTAJEBUSCAR,MATCH(AP3023,CódigoRET,0),4)*1),"")</f>
        <v/>
      </c>
      <c r="AS3023">
        <f t="shared" si="331"/>
        <v>0</v>
      </c>
      <c r="BF3023" t="str">
        <f>IFERROR(IF(OR(BD3023=338,BD3023=340,BD3023=341,BD3023=342,BD3023="342A",BD3023="342B"),PorcenRet(BD3023,BH3023,BI3023),INDEX(PORCENTAJEBUSCAR,MATCH(BD3023,CódigoRET,0),4)*1),"")</f>
        <v/>
      </c>
      <c r="BG3023">
        <f t="shared" si="332"/>
        <v>0</v>
      </c>
      <c r="BO3023">
        <f t="shared" si="333"/>
        <v>0</v>
      </c>
      <c r="CC3023">
        <f t="shared" si="334"/>
        <v>0</v>
      </c>
      <c r="CD3023">
        <f t="shared" si="335"/>
        <v>0</v>
      </c>
      <c r="CG3023">
        <f ca="1">IFERROR(INDIRECT("IVA!X"&amp;MATCH(MID(COMPRAS!C2923,1,2)&amp;MID(COMPRAS!F2923,1,2)&amp;MID(COMPRAS!D2923,1,2),IVA!W:W,0)),"SIN COD.")</f>
        <v>0</v>
      </c>
      <c r="CH3023">
        <f ca="1">IFERROR(INDIRECT("IVA!Y"&amp;MATCH(MID(COMPRAS!C2923,1,2)&amp;MID(COMPRAS!F2923,1,2)&amp;MID(COMPRAS!D2923,1,2),IVA!W:W,0)),"SIN COD.")</f>
        <v>0</v>
      </c>
    </row>
    <row r="3024" spans="1:86" x14ac:dyDescent="0.25">
      <c r="A3024"/>
      <c r="B3024"/>
      <c r="D3024"/>
      <c r="AL3024">
        <f t="shared" si="329"/>
        <v>0</v>
      </c>
      <c r="AQ3024">
        <f t="shared" si="330"/>
        <v>0</v>
      </c>
      <c r="AR3024" t="str">
        <f>IFERROR(IF(OR(AP3024=338,AP3024=340,AP3024=341,AP3024=342,AP3024="342A",AP3024="342B"),PorcenRet(AP3024,AT3024,AU3024),INDEX(PORCENTAJEBUSCAR,MATCH(AP3024,CódigoRET,0),4)*1),"")</f>
        <v/>
      </c>
      <c r="AS3024">
        <f t="shared" si="331"/>
        <v>0</v>
      </c>
      <c r="BF3024" t="str">
        <f>IFERROR(IF(OR(BD3024=338,BD3024=340,BD3024=341,BD3024=342,BD3024="342A",BD3024="342B"),PorcenRet(BD3024,BH3024,BI3024),INDEX(PORCENTAJEBUSCAR,MATCH(BD3024,CódigoRET,0),4)*1),"")</f>
        <v/>
      </c>
      <c r="BG3024">
        <f t="shared" si="332"/>
        <v>0</v>
      </c>
      <c r="BO3024">
        <f t="shared" si="333"/>
        <v>0</v>
      </c>
      <c r="CC3024">
        <f t="shared" si="334"/>
        <v>0</v>
      </c>
      <c r="CD3024">
        <f t="shared" si="335"/>
        <v>0</v>
      </c>
      <c r="CG3024">
        <f ca="1">IFERROR(INDIRECT("IVA!X"&amp;MATCH(MID(COMPRAS!C2924,1,2)&amp;MID(COMPRAS!F2924,1,2)&amp;MID(COMPRAS!D2924,1,2),IVA!W:W,0)),"SIN COD.")</f>
        <v>0</v>
      </c>
      <c r="CH3024">
        <f ca="1">IFERROR(INDIRECT("IVA!Y"&amp;MATCH(MID(COMPRAS!C2924,1,2)&amp;MID(COMPRAS!F2924,1,2)&amp;MID(COMPRAS!D2924,1,2),IVA!W:W,0)),"SIN COD.")</f>
        <v>0</v>
      </c>
    </row>
    <row r="3025" spans="1:86" x14ac:dyDescent="0.25">
      <c r="A3025"/>
      <c r="B3025"/>
      <c r="D3025"/>
      <c r="AL3025">
        <f t="shared" si="329"/>
        <v>0</v>
      </c>
      <c r="AQ3025">
        <f t="shared" si="330"/>
        <v>0</v>
      </c>
      <c r="AR3025" t="str">
        <f>IFERROR(IF(OR(AP3025=338,AP3025=340,AP3025=341,AP3025=342,AP3025="342A",AP3025="342B"),PorcenRet(AP3025,AT3025,AU3025),INDEX(PORCENTAJEBUSCAR,MATCH(AP3025,CódigoRET,0),4)*1),"")</f>
        <v/>
      </c>
      <c r="AS3025">
        <f t="shared" si="331"/>
        <v>0</v>
      </c>
      <c r="BF3025" t="str">
        <f>IFERROR(IF(OR(BD3025=338,BD3025=340,BD3025=341,BD3025=342,BD3025="342A",BD3025="342B"),PorcenRet(BD3025,BH3025,BI3025),INDEX(PORCENTAJEBUSCAR,MATCH(BD3025,CódigoRET,0),4)*1),"")</f>
        <v/>
      </c>
      <c r="BG3025">
        <f t="shared" si="332"/>
        <v>0</v>
      </c>
      <c r="BO3025">
        <f t="shared" si="333"/>
        <v>0</v>
      </c>
      <c r="CC3025">
        <f t="shared" si="334"/>
        <v>0</v>
      </c>
      <c r="CD3025">
        <f t="shared" si="335"/>
        <v>0</v>
      </c>
      <c r="CG3025">
        <f ca="1">IFERROR(INDIRECT("IVA!X"&amp;MATCH(MID(COMPRAS!C2925,1,2)&amp;MID(COMPRAS!F2925,1,2)&amp;MID(COMPRAS!D2925,1,2),IVA!W:W,0)),"SIN COD.")</f>
        <v>0</v>
      </c>
      <c r="CH3025">
        <f ca="1">IFERROR(INDIRECT("IVA!Y"&amp;MATCH(MID(COMPRAS!C2925,1,2)&amp;MID(COMPRAS!F2925,1,2)&amp;MID(COMPRAS!D2925,1,2),IVA!W:W,0)),"SIN COD.")</f>
        <v>0</v>
      </c>
    </row>
    <row r="3026" spans="1:86" x14ac:dyDescent="0.25">
      <c r="A3026"/>
      <c r="B3026"/>
      <c r="D3026"/>
      <c r="AL3026">
        <f t="shared" si="329"/>
        <v>0</v>
      </c>
      <c r="AQ3026">
        <f t="shared" si="330"/>
        <v>0</v>
      </c>
      <c r="AR3026" t="str">
        <f>IFERROR(IF(OR(AP3026=338,AP3026=340,AP3026=341,AP3026=342,AP3026="342A",AP3026="342B"),PorcenRet(AP3026,AT3026,AU3026),INDEX(PORCENTAJEBUSCAR,MATCH(AP3026,CódigoRET,0),4)*1),"")</f>
        <v/>
      </c>
      <c r="AS3026">
        <f t="shared" si="331"/>
        <v>0</v>
      </c>
      <c r="BF3026" t="str">
        <f>IFERROR(IF(OR(BD3026=338,BD3026=340,BD3026=341,BD3026=342,BD3026="342A",BD3026="342B"),PorcenRet(BD3026,BH3026,BI3026),INDEX(PORCENTAJEBUSCAR,MATCH(BD3026,CódigoRET,0),4)*1),"")</f>
        <v/>
      </c>
      <c r="BG3026">
        <f t="shared" si="332"/>
        <v>0</v>
      </c>
      <c r="BO3026">
        <f t="shared" si="333"/>
        <v>0</v>
      </c>
      <c r="CC3026">
        <f t="shared" si="334"/>
        <v>0</v>
      </c>
      <c r="CD3026">
        <f t="shared" si="335"/>
        <v>0</v>
      </c>
      <c r="CG3026">
        <f ca="1">IFERROR(INDIRECT("IVA!X"&amp;MATCH(MID(COMPRAS!C2926,1,2)&amp;MID(COMPRAS!F2926,1,2)&amp;MID(COMPRAS!D2926,1,2),IVA!W:W,0)),"SIN COD.")</f>
        <v>0</v>
      </c>
      <c r="CH3026">
        <f ca="1">IFERROR(INDIRECT("IVA!Y"&amp;MATCH(MID(COMPRAS!C2926,1,2)&amp;MID(COMPRAS!F2926,1,2)&amp;MID(COMPRAS!D2926,1,2),IVA!W:W,0)),"SIN COD.")</f>
        <v>0</v>
      </c>
    </row>
    <row r="3027" spans="1:86" x14ac:dyDescent="0.25">
      <c r="A3027"/>
      <c r="B3027"/>
      <c r="D3027"/>
      <c r="AL3027">
        <f t="shared" si="329"/>
        <v>0</v>
      </c>
      <c r="AQ3027">
        <f t="shared" si="330"/>
        <v>0</v>
      </c>
      <c r="AR3027" t="str">
        <f>IFERROR(IF(OR(AP3027=338,AP3027=340,AP3027=341,AP3027=342,AP3027="342A",AP3027="342B"),PorcenRet(AP3027,AT3027,AU3027),INDEX(PORCENTAJEBUSCAR,MATCH(AP3027,CódigoRET,0),4)*1),"")</f>
        <v/>
      </c>
      <c r="AS3027">
        <f t="shared" si="331"/>
        <v>0</v>
      </c>
      <c r="BF3027" t="str">
        <f>IFERROR(IF(OR(BD3027=338,BD3027=340,BD3027=341,BD3027=342,BD3027="342A",BD3027="342B"),PorcenRet(BD3027,BH3027,BI3027),INDEX(PORCENTAJEBUSCAR,MATCH(BD3027,CódigoRET,0),4)*1),"")</f>
        <v/>
      </c>
      <c r="BG3027">
        <f t="shared" si="332"/>
        <v>0</v>
      </c>
      <c r="BO3027">
        <f t="shared" si="333"/>
        <v>0</v>
      </c>
      <c r="CC3027">
        <f t="shared" si="334"/>
        <v>0</v>
      </c>
      <c r="CD3027">
        <f t="shared" si="335"/>
        <v>0</v>
      </c>
      <c r="CG3027">
        <f ca="1">IFERROR(INDIRECT("IVA!X"&amp;MATCH(MID(COMPRAS!C2927,1,2)&amp;MID(COMPRAS!F2927,1,2)&amp;MID(COMPRAS!D2927,1,2),IVA!W:W,0)),"SIN COD.")</f>
        <v>0</v>
      </c>
      <c r="CH3027">
        <f ca="1">IFERROR(INDIRECT("IVA!Y"&amp;MATCH(MID(COMPRAS!C2927,1,2)&amp;MID(COMPRAS!F2927,1,2)&amp;MID(COMPRAS!D2927,1,2),IVA!W:W,0)),"SIN COD.")</f>
        <v>0</v>
      </c>
    </row>
    <row r="3028" spans="1:86" x14ac:dyDescent="0.25">
      <c r="A3028"/>
      <c r="B3028"/>
      <c r="D3028"/>
      <c r="AL3028">
        <f t="shared" si="329"/>
        <v>0</v>
      </c>
      <c r="AQ3028">
        <f t="shared" si="330"/>
        <v>0</v>
      </c>
      <c r="AR3028" t="str">
        <f>IFERROR(IF(OR(AP3028=338,AP3028=340,AP3028=341,AP3028=342,AP3028="342A",AP3028="342B"),PorcenRet(AP3028,AT3028,AU3028),INDEX(PORCENTAJEBUSCAR,MATCH(AP3028,CódigoRET,0),4)*1),"")</f>
        <v/>
      </c>
      <c r="AS3028">
        <f t="shared" si="331"/>
        <v>0</v>
      </c>
      <c r="BF3028" t="str">
        <f>IFERROR(IF(OR(BD3028=338,BD3028=340,BD3028=341,BD3028=342,BD3028="342A",BD3028="342B"),PorcenRet(BD3028,BH3028,BI3028),INDEX(PORCENTAJEBUSCAR,MATCH(BD3028,CódigoRET,0),4)*1),"")</f>
        <v/>
      </c>
      <c r="BG3028">
        <f t="shared" si="332"/>
        <v>0</v>
      </c>
      <c r="BO3028">
        <f t="shared" si="333"/>
        <v>0</v>
      </c>
      <c r="CC3028">
        <f t="shared" si="334"/>
        <v>0</v>
      </c>
      <c r="CD3028">
        <f t="shared" si="335"/>
        <v>0</v>
      </c>
      <c r="CG3028">
        <f ca="1">IFERROR(INDIRECT("IVA!X"&amp;MATCH(MID(COMPRAS!C2928,1,2)&amp;MID(COMPRAS!F2928,1,2)&amp;MID(COMPRAS!D2928,1,2),IVA!W:W,0)),"SIN COD.")</f>
        <v>0</v>
      </c>
      <c r="CH3028">
        <f ca="1">IFERROR(INDIRECT("IVA!Y"&amp;MATCH(MID(COMPRAS!C2928,1,2)&amp;MID(COMPRAS!F2928,1,2)&amp;MID(COMPRAS!D2928,1,2),IVA!W:W,0)),"SIN COD.")</f>
        <v>0</v>
      </c>
    </row>
    <row r="3029" spans="1:86" x14ac:dyDescent="0.25">
      <c r="A3029"/>
      <c r="B3029"/>
      <c r="D3029"/>
      <c r="AL3029">
        <f t="shared" si="329"/>
        <v>0</v>
      </c>
      <c r="AQ3029">
        <f t="shared" si="330"/>
        <v>0</v>
      </c>
      <c r="AR3029" t="str">
        <f>IFERROR(IF(OR(AP3029=338,AP3029=340,AP3029=341,AP3029=342,AP3029="342A",AP3029="342B"),PorcenRet(AP3029,AT3029,AU3029),INDEX(PORCENTAJEBUSCAR,MATCH(AP3029,CódigoRET,0),4)*1),"")</f>
        <v/>
      </c>
      <c r="AS3029">
        <f t="shared" si="331"/>
        <v>0</v>
      </c>
      <c r="BF3029" t="str">
        <f>IFERROR(IF(OR(BD3029=338,BD3029=340,BD3029=341,BD3029=342,BD3029="342A",BD3029="342B"),PorcenRet(BD3029,BH3029,BI3029),INDEX(PORCENTAJEBUSCAR,MATCH(BD3029,CódigoRET,0),4)*1),"")</f>
        <v/>
      </c>
      <c r="BG3029">
        <f t="shared" si="332"/>
        <v>0</v>
      </c>
      <c r="BO3029">
        <f t="shared" si="333"/>
        <v>0</v>
      </c>
      <c r="CC3029">
        <f t="shared" si="334"/>
        <v>0</v>
      </c>
      <c r="CD3029">
        <f t="shared" si="335"/>
        <v>0</v>
      </c>
      <c r="CG3029">
        <f ca="1">IFERROR(INDIRECT("IVA!X"&amp;MATCH(MID(COMPRAS!C2929,1,2)&amp;MID(COMPRAS!F2929,1,2)&amp;MID(COMPRAS!D2929,1,2),IVA!W:W,0)),"SIN COD.")</f>
        <v>0</v>
      </c>
      <c r="CH3029">
        <f ca="1">IFERROR(INDIRECT("IVA!Y"&amp;MATCH(MID(COMPRAS!C2929,1,2)&amp;MID(COMPRAS!F2929,1,2)&amp;MID(COMPRAS!D2929,1,2),IVA!W:W,0)),"SIN COD.")</f>
        <v>0</v>
      </c>
    </row>
    <row r="3030" spans="1:86" x14ac:dyDescent="0.25">
      <c r="A3030"/>
      <c r="B3030"/>
      <c r="D3030"/>
      <c r="AL3030">
        <f t="shared" si="329"/>
        <v>0</v>
      </c>
      <c r="AQ3030">
        <f t="shared" si="330"/>
        <v>0</v>
      </c>
      <c r="AR3030" t="str">
        <f>IFERROR(IF(OR(AP3030=338,AP3030=340,AP3030=341,AP3030=342,AP3030="342A",AP3030="342B"),PorcenRet(AP3030,AT3030,AU3030),INDEX(PORCENTAJEBUSCAR,MATCH(AP3030,CódigoRET,0),4)*1),"")</f>
        <v/>
      </c>
      <c r="AS3030">
        <f t="shared" si="331"/>
        <v>0</v>
      </c>
      <c r="BF3030" t="str">
        <f>IFERROR(IF(OR(BD3030=338,BD3030=340,BD3030=341,BD3030=342,BD3030="342A",BD3030="342B"),PorcenRet(BD3030,BH3030,BI3030),INDEX(PORCENTAJEBUSCAR,MATCH(BD3030,CódigoRET,0),4)*1),"")</f>
        <v/>
      </c>
      <c r="BG3030">
        <f t="shared" si="332"/>
        <v>0</v>
      </c>
      <c r="BO3030">
        <f t="shared" si="333"/>
        <v>0</v>
      </c>
      <c r="CC3030">
        <f t="shared" si="334"/>
        <v>0</v>
      </c>
      <c r="CD3030">
        <f t="shared" si="335"/>
        <v>0</v>
      </c>
      <c r="CG3030">
        <f ca="1">IFERROR(INDIRECT("IVA!X"&amp;MATCH(MID(COMPRAS!C2930,1,2)&amp;MID(COMPRAS!F2930,1,2)&amp;MID(COMPRAS!D2930,1,2),IVA!W:W,0)),"SIN COD.")</f>
        <v>0</v>
      </c>
      <c r="CH3030">
        <f ca="1">IFERROR(INDIRECT("IVA!Y"&amp;MATCH(MID(COMPRAS!C2930,1,2)&amp;MID(COMPRAS!F2930,1,2)&amp;MID(COMPRAS!D2930,1,2),IVA!W:W,0)),"SIN COD.")</f>
        <v>0</v>
      </c>
    </row>
    <row r="3031" spans="1:86" x14ac:dyDescent="0.25">
      <c r="A3031"/>
      <c r="B3031"/>
      <c r="D3031"/>
      <c r="AL3031">
        <f t="shared" si="329"/>
        <v>0</v>
      </c>
      <c r="AQ3031">
        <f t="shared" si="330"/>
        <v>0</v>
      </c>
      <c r="AR3031" t="str">
        <f>IFERROR(IF(OR(AP3031=338,AP3031=340,AP3031=341,AP3031=342,AP3031="342A",AP3031="342B"),PorcenRet(AP3031,AT3031,AU3031),INDEX(PORCENTAJEBUSCAR,MATCH(AP3031,CódigoRET,0),4)*1),"")</f>
        <v/>
      </c>
      <c r="AS3031">
        <f t="shared" si="331"/>
        <v>0</v>
      </c>
      <c r="BF3031" t="str">
        <f>IFERROR(IF(OR(BD3031=338,BD3031=340,BD3031=341,BD3031=342,BD3031="342A",BD3031="342B"),PorcenRet(BD3031,BH3031,BI3031),INDEX(PORCENTAJEBUSCAR,MATCH(BD3031,CódigoRET,0),4)*1),"")</f>
        <v/>
      </c>
      <c r="BG3031">
        <f t="shared" si="332"/>
        <v>0</v>
      </c>
      <c r="BO3031">
        <f t="shared" si="333"/>
        <v>0</v>
      </c>
      <c r="CC3031">
        <f t="shared" si="334"/>
        <v>0</v>
      </c>
      <c r="CD3031">
        <f t="shared" si="335"/>
        <v>0</v>
      </c>
      <c r="CG3031">
        <f ca="1">IFERROR(INDIRECT("IVA!X"&amp;MATCH(MID(COMPRAS!C2931,1,2)&amp;MID(COMPRAS!F2931,1,2)&amp;MID(COMPRAS!D2931,1,2),IVA!W:W,0)),"SIN COD.")</f>
        <v>0</v>
      </c>
      <c r="CH3031">
        <f ca="1">IFERROR(INDIRECT("IVA!Y"&amp;MATCH(MID(COMPRAS!C2931,1,2)&amp;MID(COMPRAS!F2931,1,2)&amp;MID(COMPRAS!D2931,1,2),IVA!W:W,0)),"SIN COD.")</f>
        <v>0</v>
      </c>
    </row>
    <row r="3032" spans="1:86" x14ac:dyDescent="0.25">
      <c r="A3032"/>
      <c r="B3032"/>
      <c r="D3032"/>
      <c r="AL3032">
        <f t="shared" si="329"/>
        <v>0</v>
      </c>
      <c r="AQ3032">
        <f t="shared" si="330"/>
        <v>0</v>
      </c>
      <c r="AR3032" t="str">
        <f>IFERROR(IF(OR(AP3032=338,AP3032=340,AP3032=341,AP3032=342,AP3032="342A",AP3032="342B"),PorcenRet(AP3032,AT3032,AU3032),INDEX(PORCENTAJEBUSCAR,MATCH(AP3032,CódigoRET,0),4)*1),"")</f>
        <v/>
      </c>
      <c r="AS3032">
        <f t="shared" si="331"/>
        <v>0</v>
      </c>
      <c r="BF3032" t="str">
        <f>IFERROR(IF(OR(BD3032=338,BD3032=340,BD3032=341,BD3032=342,BD3032="342A",BD3032="342B"),PorcenRet(BD3032,BH3032,BI3032),INDEX(PORCENTAJEBUSCAR,MATCH(BD3032,CódigoRET,0),4)*1),"")</f>
        <v/>
      </c>
      <c r="BG3032">
        <f t="shared" si="332"/>
        <v>0</v>
      </c>
      <c r="BO3032">
        <f t="shared" si="333"/>
        <v>0</v>
      </c>
      <c r="CC3032">
        <f t="shared" si="334"/>
        <v>0</v>
      </c>
      <c r="CD3032">
        <f t="shared" si="335"/>
        <v>0</v>
      </c>
      <c r="CG3032">
        <f ca="1">IFERROR(INDIRECT("IVA!X"&amp;MATCH(MID(COMPRAS!C2932,1,2)&amp;MID(COMPRAS!F2932,1,2)&amp;MID(COMPRAS!D2932,1,2),IVA!W:W,0)),"SIN COD.")</f>
        <v>0</v>
      </c>
      <c r="CH3032">
        <f ca="1">IFERROR(INDIRECT("IVA!Y"&amp;MATCH(MID(COMPRAS!C2932,1,2)&amp;MID(COMPRAS!F2932,1,2)&amp;MID(COMPRAS!D2932,1,2),IVA!W:W,0)),"SIN COD.")</f>
        <v>0</v>
      </c>
    </row>
    <row r="3033" spans="1:86" x14ac:dyDescent="0.25">
      <c r="A3033"/>
      <c r="B3033"/>
      <c r="D3033"/>
      <c r="AL3033">
        <f t="shared" si="329"/>
        <v>0</v>
      </c>
      <c r="AQ3033">
        <f t="shared" si="330"/>
        <v>0</v>
      </c>
      <c r="AR3033" t="str">
        <f>IFERROR(IF(OR(AP3033=338,AP3033=340,AP3033=341,AP3033=342,AP3033="342A",AP3033="342B"),PorcenRet(AP3033,AT3033,AU3033),INDEX(PORCENTAJEBUSCAR,MATCH(AP3033,CódigoRET,0),4)*1),"")</f>
        <v/>
      </c>
      <c r="AS3033">
        <f t="shared" si="331"/>
        <v>0</v>
      </c>
      <c r="BF3033" t="str">
        <f>IFERROR(IF(OR(BD3033=338,BD3033=340,BD3033=341,BD3033=342,BD3033="342A",BD3033="342B"),PorcenRet(BD3033,BH3033,BI3033),INDEX(PORCENTAJEBUSCAR,MATCH(BD3033,CódigoRET,0),4)*1),"")</f>
        <v/>
      </c>
      <c r="BG3033">
        <f t="shared" si="332"/>
        <v>0</v>
      </c>
      <c r="BO3033">
        <f t="shared" si="333"/>
        <v>0</v>
      </c>
      <c r="CC3033">
        <f t="shared" si="334"/>
        <v>0</v>
      </c>
      <c r="CD3033">
        <f t="shared" si="335"/>
        <v>0</v>
      </c>
      <c r="CG3033">
        <f ca="1">IFERROR(INDIRECT("IVA!X"&amp;MATCH(MID(COMPRAS!C2933,1,2)&amp;MID(COMPRAS!F2933,1,2)&amp;MID(COMPRAS!D2933,1,2),IVA!W:W,0)),"SIN COD.")</f>
        <v>0</v>
      </c>
      <c r="CH3033">
        <f ca="1">IFERROR(INDIRECT("IVA!Y"&amp;MATCH(MID(COMPRAS!C2933,1,2)&amp;MID(COMPRAS!F2933,1,2)&amp;MID(COMPRAS!D2933,1,2),IVA!W:W,0)),"SIN COD.")</f>
        <v>0</v>
      </c>
    </row>
    <row r="3034" spans="1:86" x14ac:dyDescent="0.25">
      <c r="A3034"/>
      <c r="B3034"/>
      <c r="D3034"/>
      <c r="AL3034">
        <f t="shared" si="329"/>
        <v>0</v>
      </c>
      <c r="AQ3034">
        <f t="shared" si="330"/>
        <v>0</v>
      </c>
      <c r="AR3034" t="str">
        <f>IFERROR(IF(OR(AP3034=338,AP3034=340,AP3034=341,AP3034=342,AP3034="342A",AP3034="342B"),PorcenRet(AP3034,AT3034,AU3034),INDEX(PORCENTAJEBUSCAR,MATCH(AP3034,CódigoRET,0),4)*1),"")</f>
        <v/>
      </c>
      <c r="AS3034">
        <f t="shared" si="331"/>
        <v>0</v>
      </c>
      <c r="BF3034" t="str">
        <f>IFERROR(IF(OR(BD3034=338,BD3034=340,BD3034=341,BD3034=342,BD3034="342A",BD3034="342B"),PorcenRet(BD3034,BH3034,BI3034),INDEX(PORCENTAJEBUSCAR,MATCH(BD3034,CódigoRET,0),4)*1),"")</f>
        <v/>
      </c>
      <c r="BG3034">
        <f t="shared" si="332"/>
        <v>0</v>
      </c>
      <c r="BO3034">
        <f t="shared" si="333"/>
        <v>0</v>
      </c>
      <c r="CC3034">
        <f t="shared" si="334"/>
        <v>0</v>
      </c>
      <c r="CD3034">
        <f t="shared" si="335"/>
        <v>0</v>
      </c>
      <c r="CG3034">
        <f ca="1">IFERROR(INDIRECT("IVA!X"&amp;MATCH(MID(COMPRAS!C2934,1,2)&amp;MID(COMPRAS!F2934,1,2)&amp;MID(COMPRAS!D2934,1,2),IVA!W:W,0)),"SIN COD.")</f>
        <v>0</v>
      </c>
      <c r="CH3034">
        <f ca="1">IFERROR(INDIRECT("IVA!Y"&amp;MATCH(MID(COMPRAS!C2934,1,2)&amp;MID(COMPRAS!F2934,1,2)&amp;MID(COMPRAS!D2934,1,2),IVA!W:W,0)),"SIN COD.")</f>
        <v>0</v>
      </c>
    </row>
    <row r="3035" spans="1:86" x14ac:dyDescent="0.25">
      <c r="A3035"/>
      <c r="B3035"/>
      <c r="D3035"/>
      <c r="AL3035">
        <f t="shared" si="329"/>
        <v>0</v>
      </c>
      <c r="AQ3035">
        <f t="shared" si="330"/>
        <v>0</v>
      </c>
      <c r="AR3035" t="str">
        <f>IFERROR(IF(OR(AP3035=338,AP3035=340,AP3035=341,AP3035=342,AP3035="342A",AP3035="342B"),PorcenRet(AP3035,AT3035,AU3035),INDEX(PORCENTAJEBUSCAR,MATCH(AP3035,CódigoRET,0),4)*1),"")</f>
        <v/>
      </c>
      <c r="AS3035">
        <f t="shared" si="331"/>
        <v>0</v>
      </c>
      <c r="BF3035" t="str">
        <f>IFERROR(IF(OR(BD3035=338,BD3035=340,BD3035=341,BD3035=342,BD3035="342A",BD3035="342B"),PorcenRet(BD3035,BH3035,BI3035),INDEX(PORCENTAJEBUSCAR,MATCH(BD3035,CódigoRET,0),4)*1),"")</f>
        <v/>
      </c>
      <c r="BG3035">
        <f t="shared" si="332"/>
        <v>0</v>
      </c>
      <c r="BO3035">
        <f t="shared" si="333"/>
        <v>0</v>
      </c>
      <c r="CC3035">
        <f t="shared" si="334"/>
        <v>0</v>
      </c>
      <c r="CD3035">
        <f t="shared" si="335"/>
        <v>0</v>
      </c>
      <c r="CG3035">
        <f ca="1">IFERROR(INDIRECT("IVA!X"&amp;MATCH(MID(COMPRAS!C2935,1,2)&amp;MID(COMPRAS!F2935,1,2)&amp;MID(COMPRAS!D2935,1,2),IVA!W:W,0)),"SIN COD.")</f>
        <v>0</v>
      </c>
      <c r="CH3035">
        <f ca="1">IFERROR(INDIRECT("IVA!Y"&amp;MATCH(MID(COMPRAS!C2935,1,2)&amp;MID(COMPRAS!F2935,1,2)&amp;MID(COMPRAS!D2935,1,2),IVA!W:W,0)),"SIN COD.")</f>
        <v>0</v>
      </c>
    </row>
    <row r="3036" spans="1:86" x14ac:dyDescent="0.25">
      <c r="A3036"/>
      <c r="B3036"/>
      <c r="D3036"/>
      <c r="AL3036">
        <f t="shared" si="329"/>
        <v>0</v>
      </c>
      <c r="AQ3036">
        <f t="shared" si="330"/>
        <v>0</v>
      </c>
      <c r="AR3036" t="str">
        <f>IFERROR(IF(OR(AP3036=338,AP3036=340,AP3036=341,AP3036=342,AP3036="342A",AP3036="342B"),PorcenRet(AP3036,AT3036,AU3036),INDEX(PORCENTAJEBUSCAR,MATCH(AP3036,CódigoRET,0),4)*1),"")</f>
        <v/>
      </c>
      <c r="AS3036">
        <f t="shared" si="331"/>
        <v>0</v>
      </c>
      <c r="BF3036" t="str">
        <f>IFERROR(IF(OR(BD3036=338,BD3036=340,BD3036=341,BD3036=342,BD3036="342A",BD3036="342B"),PorcenRet(BD3036,BH3036,BI3036),INDEX(PORCENTAJEBUSCAR,MATCH(BD3036,CódigoRET,0),4)*1),"")</f>
        <v/>
      </c>
      <c r="BG3036">
        <f t="shared" si="332"/>
        <v>0</v>
      </c>
      <c r="BO3036">
        <f t="shared" si="333"/>
        <v>0</v>
      </c>
      <c r="CC3036">
        <f t="shared" si="334"/>
        <v>0</v>
      </c>
      <c r="CD3036">
        <f t="shared" si="335"/>
        <v>0</v>
      </c>
      <c r="CG3036">
        <f ca="1">IFERROR(INDIRECT("IVA!X"&amp;MATCH(MID(COMPRAS!C2936,1,2)&amp;MID(COMPRAS!F2936,1,2)&amp;MID(COMPRAS!D2936,1,2),IVA!W:W,0)),"SIN COD.")</f>
        <v>0</v>
      </c>
      <c r="CH3036">
        <f ca="1">IFERROR(INDIRECT("IVA!Y"&amp;MATCH(MID(COMPRAS!C2936,1,2)&amp;MID(COMPRAS!F2936,1,2)&amp;MID(COMPRAS!D2936,1,2),IVA!W:W,0)),"SIN COD.")</f>
        <v>0</v>
      </c>
    </row>
    <row r="3037" spans="1:86" x14ac:dyDescent="0.25">
      <c r="A3037"/>
      <c r="B3037"/>
      <c r="D3037"/>
      <c r="AL3037">
        <f t="shared" si="329"/>
        <v>0</v>
      </c>
      <c r="AQ3037">
        <f t="shared" si="330"/>
        <v>0</v>
      </c>
      <c r="AR3037" t="str">
        <f>IFERROR(IF(OR(AP3037=338,AP3037=340,AP3037=341,AP3037=342,AP3037="342A",AP3037="342B"),PorcenRet(AP3037,AT3037,AU3037),INDEX(PORCENTAJEBUSCAR,MATCH(AP3037,CódigoRET,0),4)*1),"")</f>
        <v/>
      </c>
      <c r="AS3037">
        <f t="shared" si="331"/>
        <v>0</v>
      </c>
      <c r="BF3037" t="str">
        <f>IFERROR(IF(OR(BD3037=338,BD3037=340,BD3037=341,BD3037=342,BD3037="342A",BD3037="342B"),PorcenRet(BD3037,BH3037,BI3037),INDEX(PORCENTAJEBUSCAR,MATCH(BD3037,CódigoRET,0),4)*1),"")</f>
        <v/>
      </c>
      <c r="BG3037">
        <f t="shared" si="332"/>
        <v>0</v>
      </c>
      <c r="BO3037">
        <f t="shared" si="333"/>
        <v>0</v>
      </c>
      <c r="CC3037">
        <f t="shared" si="334"/>
        <v>0</v>
      </c>
      <c r="CD3037">
        <f t="shared" si="335"/>
        <v>0</v>
      </c>
      <c r="CG3037">
        <f ca="1">IFERROR(INDIRECT("IVA!X"&amp;MATCH(MID(COMPRAS!C2937,1,2)&amp;MID(COMPRAS!F2937,1,2)&amp;MID(COMPRAS!D2937,1,2),IVA!W:W,0)),"SIN COD.")</f>
        <v>0</v>
      </c>
      <c r="CH3037">
        <f ca="1">IFERROR(INDIRECT("IVA!Y"&amp;MATCH(MID(COMPRAS!C2937,1,2)&amp;MID(COMPRAS!F2937,1,2)&amp;MID(COMPRAS!D2937,1,2),IVA!W:W,0)),"SIN COD.")</f>
        <v>0</v>
      </c>
    </row>
    <row r="3038" spans="1:86" x14ac:dyDescent="0.25">
      <c r="A3038"/>
      <c r="B3038"/>
      <c r="D3038"/>
      <c r="AL3038">
        <f t="shared" si="329"/>
        <v>0</v>
      </c>
      <c r="AQ3038">
        <f t="shared" si="330"/>
        <v>0</v>
      </c>
      <c r="AR3038" t="str">
        <f>IFERROR(IF(OR(AP3038=338,AP3038=340,AP3038=341,AP3038=342,AP3038="342A",AP3038="342B"),PorcenRet(AP3038,AT3038,AU3038),INDEX(PORCENTAJEBUSCAR,MATCH(AP3038,CódigoRET,0),4)*1),"")</f>
        <v/>
      </c>
      <c r="AS3038">
        <f t="shared" si="331"/>
        <v>0</v>
      </c>
      <c r="BF3038" t="str">
        <f>IFERROR(IF(OR(BD3038=338,BD3038=340,BD3038=341,BD3038=342,BD3038="342A",BD3038="342B"),PorcenRet(BD3038,BH3038,BI3038),INDEX(PORCENTAJEBUSCAR,MATCH(BD3038,CódigoRET,0),4)*1),"")</f>
        <v/>
      </c>
      <c r="BG3038">
        <f t="shared" si="332"/>
        <v>0</v>
      </c>
      <c r="BO3038">
        <f t="shared" si="333"/>
        <v>0</v>
      </c>
      <c r="CC3038">
        <f t="shared" si="334"/>
        <v>0</v>
      </c>
      <c r="CD3038">
        <f t="shared" si="335"/>
        <v>0</v>
      </c>
      <c r="CG3038">
        <f ca="1">IFERROR(INDIRECT("IVA!X"&amp;MATCH(MID(COMPRAS!C2938,1,2)&amp;MID(COMPRAS!F2938,1,2)&amp;MID(COMPRAS!D2938,1,2),IVA!W:W,0)),"SIN COD.")</f>
        <v>0</v>
      </c>
      <c r="CH3038">
        <f ca="1">IFERROR(INDIRECT("IVA!Y"&amp;MATCH(MID(COMPRAS!C2938,1,2)&amp;MID(COMPRAS!F2938,1,2)&amp;MID(COMPRAS!D2938,1,2),IVA!W:W,0)),"SIN COD.")</f>
        <v>0</v>
      </c>
    </row>
    <row r="3039" spans="1:86" x14ac:dyDescent="0.25">
      <c r="A3039"/>
      <c r="B3039"/>
      <c r="D3039"/>
      <c r="AL3039">
        <f t="shared" si="329"/>
        <v>0</v>
      </c>
      <c r="AQ3039">
        <f t="shared" si="330"/>
        <v>0</v>
      </c>
      <c r="AR3039" t="str">
        <f>IFERROR(IF(OR(AP3039=338,AP3039=340,AP3039=341,AP3039=342,AP3039="342A",AP3039="342B"),PorcenRet(AP3039,AT3039,AU3039),INDEX(PORCENTAJEBUSCAR,MATCH(AP3039,CódigoRET,0),4)*1),"")</f>
        <v/>
      </c>
      <c r="AS3039">
        <f t="shared" si="331"/>
        <v>0</v>
      </c>
      <c r="BF3039" t="str">
        <f>IFERROR(IF(OR(BD3039=338,BD3039=340,BD3039=341,BD3039=342,BD3039="342A",BD3039="342B"),PorcenRet(BD3039,BH3039,BI3039),INDEX(PORCENTAJEBUSCAR,MATCH(BD3039,CódigoRET,0),4)*1),"")</f>
        <v/>
      </c>
      <c r="BG3039">
        <f t="shared" si="332"/>
        <v>0</v>
      </c>
      <c r="BO3039">
        <f t="shared" si="333"/>
        <v>0</v>
      </c>
      <c r="CC3039">
        <f t="shared" si="334"/>
        <v>0</v>
      </c>
      <c r="CD3039">
        <f t="shared" si="335"/>
        <v>0</v>
      </c>
      <c r="CG3039">
        <f ca="1">IFERROR(INDIRECT("IVA!X"&amp;MATCH(MID(COMPRAS!C2939,1,2)&amp;MID(COMPRAS!F2939,1,2)&amp;MID(COMPRAS!D2939,1,2),IVA!W:W,0)),"SIN COD.")</f>
        <v>0</v>
      </c>
      <c r="CH3039">
        <f ca="1">IFERROR(INDIRECT("IVA!Y"&amp;MATCH(MID(COMPRAS!C2939,1,2)&amp;MID(COMPRAS!F2939,1,2)&amp;MID(COMPRAS!D2939,1,2),IVA!W:W,0)),"SIN COD.")</f>
        <v>0</v>
      </c>
    </row>
    <row r="3040" spans="1:86" x14ac:dyDescent="0.25">
      <c r="A3040"/>
      <c r="B3040"/>
      <c r="D3040"/>
      <c r="AL3040">
        <f t="shared" si="329"/>
        <v>0</v>
      </c>
      <c r="AQ3040">
        <f t="shared" si="330"/>
        <v>0</v>
      </c>
      <c r="AR3040" t="str">
        <f>IFERROR(IF(OR(AP3040=338,AP3040=340,AP3040=341,AP3040=342,AP3040="342A",AP3040="342B"),PorcenRet(AP3040,AT3040,AU3040),INDEX(PORCENTAJEBUSCAR,MATCH(AP3040,CódigoRET,0),4)*1),"")</f>
        <v/>
      </c>
      <c r="AS3040">
        <f t="shared" si="331"/>
        <v>0</v>
      </c>
      <c r="BF3040" t="str">
        <f>IFERROR(IF(OR(BD3040=338,BD3040=340,BD3040=341,BD3040=342,BD3040="342A",BD3040="342B"),PorcenRet(BD3040,BH3040,BI3040),INDEX(PORCENTAJEBUSCAR,MATCH(BD3040,CódigoRET,0),4)*1),"")</f>
        <v/>
      </c>
      <c r="BG3040">
        <f t="shared" si="332"/>
        <v>0</v>
      </c>
      <c r="BO3040">
        <f t="shared" si="333"/>
        <v>0</v>
      </c>
      <c r="CC3040">
        <f t="shared" si="334"/>
        <v>0</v>
      </c>
      <c r="CD3040">
        <f t="shared" si="335"/>
        <v>0</v>
      </c>
      <c r="CG3040">
        <f ca="1">IFERROR(INDIRECT("IVA!X"&amp;MATCH(MID(COMPRAS!C2940,1,2)&amp;MID(COMPRAS!F2940,1,2)&amp;MID(COMPRAS!D2940,1,2),IVA!W:W,0)),"SIN COD.")</f>
        <v>0</v>
      </c>
      <c r="CH3040">
        <f ca="1">IFERROR(INDIRECT("IVA!Y"&amp;MATCH(MID(COMPRAS!C2940,1,2)&amp;MID(COMPRAS!F2940,1,2)&amp;MID(COMPRAS!D2940,1,2),IVA!W:W,0)),"SIN COD.")</f>
        <v>0</v>
      </c>
    </row>
    <row r="3041" spans="1:86" x14ac:dyDescent="0.25">
      <c r="A3041"/>
      <c r="B3041"/>
      <c r="D3041"/>
      <c r="AL3041">
        <f t="shared" si="329"/>
        <v>0</v>
      </c>
      <c r="AQ3041">
        <f t="shared" si="330"/>
        <v>0</v>
      </c>
      <c r="AR3041" t="str">
        <f>IFERROR(IF(OR(AP3041=338,AP3041=340,AP3041=341,AP3041=342,AP3041="342A",AP3041="342B"),PorcenRet(AP3041,AT3041,AU3041),INDEX(PORCENTAJEBUSCAR,MATCH(AP3041,CódigoRET,0),4)*1),"")</f>
        <v/>
      </c>
      <c r="AS3041">
        <f t="shared" si="331"/>
        <v>0</v>
      </c>
      <c r="BF3041" t="str">
        <f>IFERROR(IF(OR(BD3041=338,BD3041=340,BD3041=341,BD3041=342,BD3041="342A",BD3041="342B"),PorcenRet(BD3041,BH3041,BI3041),INDEX(PORCENTAJEBUSCAR,MATCH(BD3041,CódigoRET,0),4)*1),"")</f>
        <v/>
      </c>
      <c r="BG3041">
        <f t="shared" si="332"/>
        <v>0</v>
      </c>
      <c r="BO3041">
        <f t="shared" si="333"/>
        <v>0</v>
      </c>
      <c r="CC3041">
        <f t="shared" si="334"/>
        <v>0</v>
      </c>
      <c r="CD3041">
        <f t="shared" si="335"/>
        <v>0</v>
      </c>
      <c r="CG3041">
        <f ca="1">IFERROR(INDIRECT("IVA!X"&amp;MATCH(MID(COMPRAS!C2941,1,2)&amp;MID(COMPRAS!F2941,1,2)&amp;MID(COMPRAS!D2941,1,2),IVA!W:W,0)),"SIN COD.")</f>
        <v>0</v>
      </c>
      <c r="CH3041">
        <f ca="1">IFERROR(INDIRECT("IVA!Y"&amp;MATCH(MID(COMPRAS!C2941,1,2)&amp;MID(COMPRAS!F2941,1,2)&amp;MID(COMPRAS!D2941,1,2),IVA!W:W,0)),"SIN COD.")</f>
        <v>0</v>
      </c>
    </row>
    <row r="3042" spans="1:86" x14ac:dyDescent="0.25">
      <c r="A3042"/>
      <c r="B3042"/>
      <c r="D3042"/>
      <c r="AL3042">
        <f t="shared" si="329"/>
        <v>0</v>
      </c>
      <c r="AQ3042">
        <f t="shared" si="330"/>
        <v>0</v>
      </c>
      <c r="AR3042" t="str">
        <f>IFERROR(IF(OR(AP3042=338,AP3042=340,AP3042=341,AP3042=342,AP3042="342A",AP3042="342B"),PorcenRet(AP3042,AT3042,AU3042),INDEX(PORCENTAJEBUSCAR,MATCH(AP3042,CódigoRET,0),4)*1),"")</f>
        <v/>
      </c>
      <c r="AS3042">
        <f t="shared" si="331"/>
        <v>0</v>
      </c>
      <c r="BF3042" t="str">
        <f>IFERROR(IF(OR(BD3042=338,BD3042=340,BD3042=341,BD3042=342,BD3042="342A",BD3042="342B"),PorcenRet(BD3042,BH3042,BI3042),INDEX(PORCENTAJEBUSCAR,MATCH(BD3042,CódigoRET,0),4)*1),"")</f>
        <v/>
      </c>
      <c r="BG3042">
        <f t="shared" si="332"/>
        <v>0</v>
      </c>
      <c r="BO3042">
        <f t="shared" si="333"/>
        <v>0</v>
      </c>
      <c r="CC3042">
        <f t="shared" si="334"/>
        <v>0</v>
      </c>
      <c r="CD3042">
        <f t="shared" si="335"/>
        <v>0</v>
      </c>
      <c r="CG3042">
        <f ca="1">IFERROR(INDIRECT("IVA!X"&amp;MATCH(MID(COMPRAS!C2942,1,2)&amp;MID(COMPRAS!F2942,1,2)&amp;MID(COMPRAS!D2942,1,2),IVA!W:W,0)),"SIN COD.")</f>
        <v>0</v>
      </c>
      <c r="CH3042">
        <f ca="1">IFERROR(INDIRECT("IVA!Y"&amp;MATCH(MID(COMPRAS!C2942,1,2)&amp;MID(COMPRAS!F2942,1,2)&amp;MID(COMPRAS!D2942,1,2),IVA!W:W,0)),"SIN COD.")</f>
        <v>0</v>
      </c>
    </row>
    <row r="3043" spans="1:86" x14ac:dyDescent="0.25">
      <c r="A3043"/>
      <c r="B3043"/>
      <c r="D3043"/>
      <c r="AL3043">
        <f t="shared" si="329"/>
        <v>0</v>
      </c>
      <c r="AQ3043">
        <f t="shared" si="330"/>
        <v>0</v>
      </c>
      <c r="AR3043" t="str">
        <f>IFERROR(IF(OR(AP3043=338,AP3043=340,AP3043=341,AP3043=342,AP3043="342A",AP3043="342B"),PorcenRet(AP3043,AT3043,AU3043),INDEX(PORCENTAJEBUSCAR,MATCH(AP3043,CódigoRET,0),4)*1),"")</f>
        <v/>
      </c>
      <c r="AS3043">
        <f t="shared" si="331"/>
        <v>0</v>
      </c>
      <c r="BF3043" t="str">
        <f>IFERROR(IF(OR(BD3043=338,BD3043=340,BD3043=341,BD3043=342,BD3043="342A",BD3043="342B"),PorcenRet(BD3043,BH3043,BI3043),INDEX(PORCENTAJEBUSCAR,MATCH(BD3043,CódigoRET,0),4)*1),"")</f>
        <v/>
      </c>
      <c r="BG3043">
        <f t="shared" si="332"/>
        <v>0</v>
      </c>
      <c r="BO3043">
        <f t="shared" si="333"/>
        <v>0</v>
      </c>
      <c r="CC3043">
        <f t="shared" si="334"/>
        <v>0</v>
      </c>
      <c r="CD3043">
        <f t="shared" si="335"/>
        <v>0</v>
      </c>
      <c r="CG3043">
        <f ca="1">IFERROR(INDIRECT("IVA!X"&amp;MATCH(MID(COMPRAS!C2943,1,2)&amp;MID(COMPRAS!F2943,1,2)&amp;MID(COMPRAS!D2943,1,2),IVA!W:W,0)),"SIN COD.")</f>
        <v>0</v>
      </c>
      <c r="CH3043">
        <f ca="1">IFERROR(INDIRECT("IVA!Y"&amp;MATCH(MID(COMPRAS!C2943,1,2)&amp;MID(COMPRAS!F2943,1,2)&amp;MID(COMPRAS!D2943,1,2),IVA!W:W,0)),"SIN COD.")</f>
        <v>0</v>
      </c>
    </row>
    <row r="3044" spans="1:86" x14ac:dyDescent="0.25">
      <c r="A3044"/>
      <c r="B3044"/>
      <c r="D3044"/>
      <c r="AL3044">
        <f t="shared" si="329"/>
        <v>0</v>
      </c>
      <c r="AQ3044">
        <f t="shared" si="330"/>
        <v>0</v>
      </c>
      <c r="AR3044" t="str">
        <f>IFERROR(IF(OR(AP3044=338,AP3044=340,AP3044=341,AP3044=342,AP3044="342A",AP3044="342B"),PorcenRet(AP3044,AT3044,AU3044),INDEX(PORCENTAJEBUSCAR,MATCH(AP3044,CódigoRET,0),4)*1),"")</f>
        <v/>
      </c>
      <c r="AS3044">
        <f t="shared" si="331"/>
        <v>0</v>
      </c>
      <c r="BF3044" t="str">
        <f>IFERROR(IF(OR(BD3044=338,BD3044=340,BD3044=341,BD3044=342,BD3044="342A",BD3044="342B"),PorcenRet(BD3044,BH3044,BI3044),INDEX(PORCENTAJEBUSCAR,MATCH(BD3044,CódigoRET,0),4)*1),"")</f>
        <v/>
      </c>
      <c r="BG3044">
        <f t="shared" si="332"/>
        <v>0</v>
      </c>
      <c r="BO3044">
        <f t="shared" si="333"/>
        <v>0</v>
      </c>
      <c r="CC3044">
        <f t="shared" si="334"/>
        <v>0</v>
      </c>
      <c r="CD3044">
        <f t="shared" si="335"/>
        <v>0</v>
      </c>
      <c r="CG3044">
        <f ca="1">IFERROR(INDIRECT("IVA!X"&amp;MATCH(MID(COMPRAS!C2944,1,2)&amp;MID(COMPRAS!F2944,1,2)&amp;MID(COMPRAS!D2944,1,2),IVA!W:W,0)),"SIN COD.")</f>
        <v>0</v>
      </c>
      <c r="CH3044">
        <f ca="1">IFERROR(INDIRECT("IVA!Y"&amp;MATCH(MID(COMPRAS!C2944,1,2)&amp;MID(COMPRAS!F2944,1,2)&amp;MID(COMPRAS!D2944,1,2),IVA!W:W,0)),"SIN COD.")</f>
        <v>0</v>
      </c>
    </row>
    <row r="3045" spans="1:86" x14ac:dyDescent="0.25">
      <c r="A3045"/>
      <c r="B3045"/>
      <c r="D3045"/>
      <c r="AL3045">
        <f t="shared" si="329"/>
        <v>0</v>
      </c>
      <c r="AQ3045">
        <f t="shared" si="330"/>
        <v>0</v>
      </c>
      <c r="AR3045" t="str">
        <f>IFERROR(IF(OR(AP3045=338,AP3045=340,AP3045=341,AP3045=342,AP3045="342A",AP3045="342B"),PorcenRet(AP3045,AT3045,AU3045),INDEX(PORCENTAJEBUSCAR,MATCH(AP3045,CódigoRET,0),4)*1),"")</f>
        <v/>
      </c>
      <c r="AS3045">
        <f t="shared" si="331"/>
        <v>0</v>
      </c>
      <c r="BF3045" t="str">
        <f>IFERROR(IF(OR(BD3045=338,BD3045=340,BD3045=341,BD3045=342,BD3045="342A",BD3045="342B"),PorcenRet(BD3045,BH3045,BI3045),INDEX(PORCENTAJEBUSCAR,MATCH(BD3045,CódigoRET,0),4)*1),"")</f>
        <v/>
      </c>
      <c r="BG3045">
        <f t="shared" si="332"/>
        <v>0</v>
      </c>
      <c r="BO3045">
        <f t="shared" si="333"/>
        <v>0</v>
      </c>
      <c r="CC3045">
        <f t="shared" si="334"/>
        <v>0</v>
      </c>
      <c r="CD3045">
        <f t="shared" si="335"/>
        <v>0</v>
      </c>
      <c r="CG3045">
        <f ca="1">IFERROR(INDIRECT("IVA!X"&amp;MATCH(MID(COMPRAS!C2945,1,2)&amp;MID(COMPRAS!F2945,1,2)&amp;MID(COMPRAS!D2945,1,2),IVA!W:W,0)),"SIN COD.")</f>
        <v>0</v>
      </c>
      <c r="CH3045">
        <f ca="1">IFERROR(INDIRECT("IVA!Y"&amp;MATCH(MID(COMPRAS!C2945,1,2)&amp;MID(COMPRAS!F2945,1,2)&amp;MID(COMPRAS!D2945,1,2),IVA!W:W,0)),"SIN COD.")</f>
        <v>0</v>
      </c>
    </row>
    <row r="3046" spans="1:86" x14ac:dyDescent="0.25">
      <c r="A3046"/>
      <c r="B3046"/>
      <c r="D3046"/>
      <c r="AL3046">
        <f t="shared" si="329"/>
        <v>0</v>
      </c>
      <c r="AQ3046">
        <f t="shared" si="330"/>
        <v>0</v>
      </c>
      <c r="AR3046" t="str">
        <f>IFERROR(IF(OR(AP3046=338,AP3046=340,AP3046=341,AP3046=342,AP3046="342A",AP3046="342B"),PorcenRet(AP3046,AT3046,AU3046),INDEX(PORCENTAJEBUSCAR,MATCH(AP3046,CódigoRET,0),4)*1),"")</f>
        <v/>
      </c>
      <c r="AS3046">
        <f t="shared" si="331"/>
        <v>0</v>
      </c>
      <c r="BF3046" t="str">
        <f>IFERROR(IF(OR(BD3046=338,BD3046=340,BD3046=341,BD3046=342,BD3046="342A",BD3046="342B"),PorcenRet(BD3046,BH3046,BI3046),INDEX(PORCENTAJEBUSCAR,MATCH(BD3046,CódigoRET,0),4)*1),"")</f>
        <v/>
      </c>
      <c r="BG3046">
        <f t="shared" si="332"/>
        <v>0</v>
      </c>
      <c r="BO3046">
        <f t="shared" si="333"/>
        <v>0</v>
      </c>
      <c r="CC3046">
        <f t="shared" si="334"/>
        <v>0</v>
      </c>
      <c r="CD3046">
        <f t="shared" si="335"/>
        <v>0</v>
      </c>
      <c r="CG3046">
        <f ca="1">IFERROR(INDIRECT("IVA!X"&amp;MATCH(MID(COMPRAS!C2946,1,2)&amp;MID(COMPRAS!F2946,1,2)&amp;MID(COMPRAS!D2946,1,2),IVA!W:W,0)),"SIN COD.")</f>
        <v>0</v>
      </c>
      <c r="CH3046">
        <f ca="1">IFERROR(INDIRECT("IVA!Y"&amp;MATCH(MID(COMPRAS!C2946,1,2)&amp;MID(COMPRAS!F2946,1,2)&amp;MID(COMPRAS!D2946,1,2),IVA!W:W,0)),"SIN COD.")</f>
        <v>0</v>
      </c>
    </row>
    <row r="3047" spans="1:86" x14ac:dyDescent="0.25">
      <c r="A3047"/>
      <c r="B3047"/>
      <c r="D3047"/>
      <c r="AL3047">
        <f t="shared" si="329"/>
        <v>0</v>
      </c>
      <c r="AQ3047">
        <f t="shared" si="330"/>
        <v>0</v>
      </c>
      <c r="AR3047" t="str">
        <f>IFERROR(IF(OR(AP3047=338,AP3047=340,AP3047=341,AP3047=342,AP3047="342A",AP3047="342B"),PorcenRet(AP3047,AT3047,AU3047),INDEX(PORCENTAJEBUSCAR,MATCH(AP3047,CódigoRET,0),4)*1),"")</f>
        <v/>
      </c>
      <c r="AS3047">
        <f t="shared" si="331"/>
        <v>0</v>
      </c>
      <c r="BF3047" t="str">
        <f>IFERROR(IF(OR(BD3047=338,BD3047=340,BD3047=341,BD3047=342,BD3047="342A",BD3047="342B"),PorcenRet(BD3047,BH3047,BI3047),INDEX(PORCENTAJEBUSCAR,MATCH(BD3047,CódigoRET,0),4)*1),"")</f>
        <v/>
      </c>
      <c r="BG3047">
        <f t="shared" si="332"/>
        <v>0</v>
      </c>
      <c r="BO3047">
        <f t="shared" si="333"/>
        <v>0</v>
      </c>
      <c r="CC3047">
        <f t="shared" si="334"/>
        <v>0</v>
      </c>
      <c r="CD3047">
        <f t="shared" si="335"/>
        <v>0</v>
      </c>
      <c r="CG3047">
        <f ca="1">IFERROR(INDIRECT("IVA!X"&amp;MATCH(MID(COMPRAS!C2947,1,2)&amp;MID(COMPRAS!F2947,1,2)&amp;MID(COMPRAS!D2947,1,2),IVA!W:W,0)),"SIN COD.")</f>
        <v>0</v>
      </c>
      <c r="CH3047">
        <f ca="1">IFERROR(INDIRECT("IVA!Y"&amp;MATCH(MID(COMPRAS!C2947,1,2)&amp;MID(COMPRAS!F2947,1,2)&amp;MID(COMPRAS!D2947,1,2),IVA!W:W,0)),"SIN COD.")</f>
        <v>0</v>
      </c>
    </row>
    <row r="3048" spans="1:86" x14ac:dyDescent="0.25">
      <c r="A3048"/>
      <c r="B3048"/>
      <c r="D3048"/>
      <c r="AL3048">
        <f t="shared" si="329"/>
        <v>0</v>
      </c>
      <c r="AQ3048">
        <f t="shared" si="330"/>
        <v>0</v>
      </c>
      <c r="AR3048" t="str">
        <f>IFERROR(IF(OR(AP3048=338,AP3048=340,AP3048=341,AP3048=342,AP3048="342A",AP3048="342B"),PorcenRet(AP3048,AT3048,AU3048),INDEX(PORCENTAJEBUSCAR,MATCH(AP3048,CódigoRET,0),4)*1),"")</f>
        <v/>
      </c>
      <c r="AS3048">
        <f t="shared" si="331"/>
        <v>0</v>
      </c>
      <c r="BF3048" t="str">
        <f>IFERROR(IF(OR(BD3048=338,BD3048=340,BD3048=341,BD3048=342,BD3048="342A",BD3048="342B"),PorcenRet(BD3048,BH3048,BI3048),INDEX(PORCENTAJEBUSCAR,MATCH(BD3048,CódigoRET,0),4)*1),"")</f>
        <v/>
      </c>
      <c r="BG3048">
        <f t="shared" si="332"/>
        <v>0</v>
      </c>
      <c r="BO3048">
        <f t="shared" si="333"/>
        <v>0</v>
      </c>
      <c r="CC3048">
        <f t="shared" si="334"/>
        <v>0</v>
      </c>
      <c r="CD3048">
        <f t="shared" si="335"/>
        <v>0</v>
      </c>
      <c r="CG3048">
        <f ca="1">IFERROR(INDIRECT("IVA!X"&amp;MATCH(MID(COMPRAS!C2948,1,2)&amp;MID(COMPRAS!F2948,1,2)&amp;MID(COMPRAS!D2948,1,2),IVA!W:W,0)),"SIN COD.")</f>
        <v>0</v>
      </c>
      <c r="CH3048">
        <f ca="1">IFERROR(INDIRECT("IVA!Y"&amp;MATCH(MID(COMPRAS!C2948,1,2)&amp;MID(COMPRAS!F2948,1,2)&amp;MID(COMPRAS!D2948,1,2),IVA!W:W,0)),"SIN COD.")</f>
        <v>0</v>
      </c>
    </row>
    <row r="3049" spans="1:86" x14ac:dyDescent="0.25">
      <c r="A3049"/>
      <c r="B3049"/>
      <c r="D3049"/>
      <c r="AL3049">
        <f t="shared" si="329"/>
        <v>0</v>
      </c>
      <c r="AQ3049">
        <f t="shared" si="330"/>
        <v>0</v>
      </c>
      <c r="AR3049" t="str">
        <f>IFERROR(IF(OR(AP3049=338,AP3049=340,AP3049=341,AP3049=342,AP3049="342A",AP3049="342B"),PorcenRet(AP3049,AT3049,AU3049),INDEX(PORCENTAJEBUSCAR,MATCH(AP3049,CódigoRET,0),4)*1),"")</f>
        <v/>
      </c>
      <c r="AS3049">
        <f t="shared" si="331"/>
        <v>0</v>
      </c>
      <c r="BF3049" t="str">
        <f>IFERROR(IF(OR(BD3049=338,BD3049=340,BD3049=341,BD3049=342,BD3049="342A",BD3049="342B"),PorcenRet(BD3049,BH3049,BI3049),INDEX(PORCENTAJEBUSCAR,MATCH(BD3049,CódigoRET,0),4)*1),"")</f>
        <v/>
      </c>
      <c r="BG3049">
        <f t="shared" si="332"/>
        <v>0</v>
      </c>
      <c r="BO3049">
        <f t="shared" si="333"/>
        <v>0</v>
      </c>
      <c r="CC3049">
        <f t="shared" si="334"/>
        <v>0</v>
      </c>
      <c r="CD3049">
        <f t="shared" si="335"/>
        <v>0</v>
      </c>
      <c r="CG3049">
        <f ca="1">IFERROR(INDIRECT("IVA!X"&amp;MATCH(MID(COMPRAS!C2949,1,2)&amp;MID(COMPRAS!F2949,1,2)&amp;MID(COMPRAS!D2949,1,2),IVA!W:W,0)),"SIN COD.")</f>
        <v>0</v>
      </c>
      <c r="CH3049">
        <f ca="1">IFERROR(INDIRECT("IVA!Y"&amp;MATCH(MID(COMPRAS!C2949,1,2)&amp;MID(COMPRAS!F2949,1,2)&amp;MID(COMPRAS!D2949,1,2),IVA!W:W,0)),"SIN COD.")</f>
        <v>0</v>
      </c>
    </row>
    <row r="3050" spans="1:86" x14ac:dyDescent="0.25">
      <c r="A3050"/>
      <c r="B3050"/>
      <c r="D3050"/>
      <c r="AL3050">
        <f t="shared" si="329"/>
        <v>0</v>
      </c>
      <c r="AQ3050">
        <f t="shared" si="330"/>
        <v>0</v>
      </c>
      <c r="AR3050" t="str">
        <f>IFERROR(IF(OR(AP3050=338,AP3050=340,AP3050=341,AP3050=342,AP3050="342A",AP3050="342B"),PorcenRet(AP3050,AT3050,AU3050),INDEX(PORCENTAJEBUSCAR,MATCH(AP3050,CódigoRET,0),4)*1),"")</f>
        <v/>
      </c>
      <c r="AS3050">
        <f t="shared" si="331"/>
        <v>0</v>
      </c>
      <c r="BF3050" t="str">
        <f>IFERROR(IF(OR(BD3050=338,BD3050=340,BD3050=341,BD3050=342,BD3050="342A",BD3050="342B"),PorcenRet(BD3050,BH3050,BI3050),INDEX(PORCENTAJEBUSCAR,MATCH(BD3050,CódigoRET,0),4)*1),"")</f>
        <v/>
      </c>
      <c r="BG3050">
        <f t="shared" si="332"/>
        <v>0</v>
      </c>
      <c r="BO3050">
        <f t="shared" si="333"/>
        <v>0</v>
      </c>
      <c r="CC3050">
        <f t="shared" si="334"/>
        <v>0</v>
      </c>
      <c r="CD3050">
        <f t="shared" si="335"/>
        <v>0</v>
      </c>
      <c r="CG3050">
        <f ca="1">IFERROR(INDIRECT("IVA!X"&amp;MATCH(MID(COMPRAS!C2950,1,2)&amp;MID(COMPRAS!F2950,1,2)&amp;MID(COMPRAS!D2950,1,2),IVA!W:W,0)),"SIN COD.")</f>
        <v>0</v>
      </c>
      <c r="CH3050">
        <f ca="1">IFERROR(INDIRECT("IVA!Y"&amp;MATCH(MID(COMPRAS!C2950,1,2)&amp;MID(COMPRAS!F2950,1,2)&amp;MID(COMPRAS!D2950,1,2),IVA!W:W,0)),"SIN COD.")</f>
        <v>0</v>
      </c>
    </row>
    <row r="3051" spans="1:86" x14ac:dyDescent="0.25">
      <c r="A3051"/>
      <c r="B3051"/>
      <c r="D3051"/>
      <c r="AL3051">
        <f t="shared" si="329"/>
        <v>0</v>
      </c>
      <c r="AQ3051">
        <f t="shared" si="330"/>
        <v>0</v>
      </c>
      <c r="AR3051" t="str">
        <f>IFERROR(IF(OR(AP3051=338,AP3051=340,AP3051=341,AP3051=342,AP3051="342A",AP3051="342B"),PorcenRet(AP3051,AT3051,AU3051),INDEX(PORCENTAJEBUSCAR,MATCH(AP3051,CódigoRET,0),4)*1),"")</f>
        <v/>
      </c>
      <c r="AS3051">
        <f t="shared" si="331"/>
        <v>0</v>
      </c>
      <c r="BF3051" t="str">
        <f>IFERROR(IF(OR(BD3051=338,BD3051=340,BD3051=341,BD3051=342,BD3051="342A",BD3051="342B"),PorcenRet(BD3051,BH3051,BI3051),INDEX(PORCENTAJEBUSCAR,MATCH(BD3051,CódigoRET,0),4)*1),"")</f>
        <v/>
      </c>
      <c r="BG3051">
        <f t="shared" si="332"/>
        <v>0</v>
      </c>
      <c r="BO3051">
        <f t="shared" si="333"/>
        <v>0</v>
      </c>
      <c r="CC3051">
        <f t="shared" si="334"/>
        <v>0</v>
      </c>
      <c r="CD3051">
        <f t="shared" si="335"/>
        <v>0</v>
      </c>
      <c r="CG3051">
        <f ca="1">IFERROR(INDIRECT("IVA!X"&amp;MATCH(MID(COMPRAS!C2951,1,2)&amp;MID(COMPRAS!F2951,1,2)&amp;MID(COMPRAS!D2951,1,2),IVA!W:W,0)),"SIN COD.")</f>
        <v>0</v>
      </c>
      <c r="CH3051">
        <f ca="1">IFERROR(INDIRECT("IVA!Y"&amp;MATCH(MID(COMPRAS!C2951,1,2)&amp;MID(COMPRAS!F2951,1,2)&amp;MID(COMPRAS!D2951,1,2),IVA!W:W,0)),"SIN COD.")</f>
        <v>0</v>
      </c>
    </row>
    <row r="3052" spans="1:86" x14ac:dyDescent="0.25">
      <c r="A3052"/>
      <c r="B3052"/>
      <c r="D3052"/>
      <c r="AL3052">
        <f t="shared" si="329"/>
        <v>0</v>
      </c>
      <c r="AQ3052">
        <f t="shared" si="330"/>
        <v>0</v>
      </c>
      <c r="AR3052" t="str">
        <f>IFERROR(IF(OR(AP3052=338,AP3052=340,AP3052=341,AP3052=342,AP3052="342A",AP3052="342B"),PorcenRet(AP3052,AT3052,AU3052),INDEX(PORCENTAJEBUSCAR,MATCH(AP3052,CódigoRET,0),4)*1),"")</f>
        <v/>
      </c>
      <c r="AS3052">
        <f t="shared" si="331"/>
        <v>0</v>
      </c>
      <c r="BF3052" t="str">
        <f>IFERROR(IF(OR(BD3052=338,BD3052=340,BD3052=341,BD3052=342,BD3052="342A",BD3052="342B"),PorcenRet(BD3052,BH3052,BI3052),INDEX(PORCENTAJEBUSCAR,MATCH(BD3052,CódigoRET,0),4)*1),"")</f>
        <v/>
      </c>
      <c r="BG3052">
        <f t="shared" si="332"/>
        <v>0</v>
      </c>
      <c r="BO3052">
        <f t="shared" si="333"/>
        <v>0</v>
      </c>
      <c r="CC3052">
        <f t="shared" si="334"/>
        <v>0</v>
      </c>
      <c r="CD3052">
        <f t="shared" si="335"/>
        <v>0</v>
      </c>
      <c r="CG3052">
        <f ca="1">IFERROR(INDIRECT("IVA!X"&amp;MATCH(MID(COMPRAS!C2952,1,2)&amp;MID(COMPRAS!F2952,1,2)&amp;MID(COMPRAS!D2952,1,2),IVA!W:W,0)),"SIN COD.")</f>
        <v>0</v>
      </c>
      <c r="CH3052">
        <f ca="1">IFERROR(INDIRECT("IVA!Y"&amp;MATCH(MID(COMPRAS!C2952,1,2)&amp;MID(COMPRAS!F2952,1,2)&amp;MID(COMPRAS!D2952,1,2),IVA!W:W,0)),"SIN COD.")</f>
        <v>0</v>
      </c>
    </row>
    <row r="3053" spans="1:86" x14ac:dyDescent="0.25">
      <c r="A3053"/>
      <c r="B3053"/>
      <c r="D3053"/>
      <c r="AL3053">
        <f t="shared" si="329"/>
        <v>0</v>
      </c>
      <c r="AQ3053">
        <f t="shared" si="330"/>
        <v>0</v>
      </c>
      <c r="AR3053" t="str">
        <f>IFERROR(IF(OR(AP3053=338,AP3053=340,AP3053=341,AP3053=342,AP3053="342A",AP3053="342B"),PorcenRet(AP3053,AT3053,AU3053),INDEX(PORCENTAJEBUSCAR,MATCH(AP3053,CódigoRET,0),4)*1),"")</f>
        <v/>
      </c>
      <c r="AS3053">
        <f t="shared" si="331"/>
        <v>0</v>
      </c>
      <c r="BF3053" t="str">
        <f>IFERROR(IF(OR(BD3053=338,BD3053=340,BD3053=341,BD3053=342,BD3053="342A",BD3053="342B"),PorcenRet(BD3053,BH3053,BI3053),INDEX(PORCENTAJEBUSCAR,MATCH(BD3053,CódigoRET,0),4)*1),"")</f>
        <v/>
      </c>
      <c r="BG3053">
        <f t="shared" si="332"/>
        <v>0</v>
      </c>
      <c r="BO3053">
        <f t="shared" si="333"/>
        <v>0</v>
      </c>
      <c r="CC3053">
        <f t="shared" si="334"/>
        <v>0</v>
      </c>
      <c r="CD3053">
        <f t="shared" si="335"/>
        <v>0</v>
      </c>
      <c r="CG3053">
        <f ca="1">IFERROR(INDIRECT("IVA!X"&amp;MATCH(MID(COMPRAS!C2953,1,2)&amp;MID(COMPRAS!F2953,1,2)&amp;MID(COMPRAS!D2953,1,2),IVA!W:W,0)),"SIN COD.")</f>
        <v>0</v>
      </c>
      <c r="CH3053">
        <f ca="1">IFERROR(INDIRECT("IVA!Y"&amp;MATCH(MID(COMPRAS!C2953,1,2)&amp;MID(COMPRAS!F2953,1,2)&amp;MID(COMPRAS!D2953,1,2),IVA!W:W,0)),"SIN COD.")</f>
        <v>0</v>
      </c>
    </row>
    <row r="3054" spans="1:86" x14ac:dyDescent="0.25">
      <c r="A3054"/>
      <c r="B3054"/>
      <c r="D3054"/>
      <c r="AL3054">
        <f t="shared" si="329"/>
        <v>0</v>
      </c>
      <c r="AQ3054">
        <f t="shared" si="330"/>
        <v>0</v>
      </c>
      <c r="AR3054" t="str">
        <f>IFERROR(IF(OR(AP3054=338,AP3054=340,AP3054=341,AP3054=342,AP3054="342A",AP3054="342B"),PorcenRet(AP3054,AT3054,AU3054),INDEX(PORCENTAJEBUSCAR,MATCH(AP3054,CódigoRET,0),4)*1),"")</f>
        <v/>
      </c>
      <c r="AS3054">
        <f t="shared" si="331"/>
        <v>0</v>
      </c>
      <c r="BF3054" t="str">
        <f>IFERROR(IF(OR(BD3054=338,BD3054=340,BD3054=341,BD3054=342,BD3054="342A",BD3054="342B"),PorcenRet(BD3054,BH3054,BI3054),INDEX(PORCENTAJEBUSCAR,MATCH(BD3054,CódigoRET,0),4)*1),"")</f>
        <v/>
      </c>
      <c r="BG3054">
        <f t="shared" si="332"/>
        <v>0</v>
      </c>
      <c r="BO3054">
        <f t="shared" si="333"/>
        <v>0</v>
      </c>
      <c r="CC3054">
        <f t="shared" si="334"/>
        <v>0</v>
      </c>
      <c r="CD3054">
        <f t="shared" si="335"/>
        <v>0</v>
      </c>
      <c r="CG3054">
        <f ca="1">IFERROR(INDIRECT("IVA!X"&amp;MATCH(MID(COMPRAS!C2954,1,2)&amp;MID(COMPRAS!F2954,1,2)&amp;MID(COMPRAS!D2954,1,2),IVA!W:W,0)),"SIN COD.")</f>
        <v>0</v>
      </c>
      <c r="CH3054">
        <f ca="1">IFERROR(INDIRECT("IVA!Y"&amp;MATCH(MID(COMPRAS!C2954,1,2)&amp;MID(COMPRAS!F2954,1,2)&amp;MID(COMPRAS!D2954,1,2),IVA!W:W,0)),"SIN COD.")</f>
        <v>0</v>
      </c>
    </row>
    <row r="3055" spans="1:86" x14ac:dyDescent="0.25">
      <c r="A3055"/>
      <c r="B3055"/>
      <c r="D3055"/>
      <c r="AL3055">
        <f t="shared" si="329"/>
        <v>0</v>
      </c>
      <c r="AQ3055">
        <f t="shared" si="330"/>
        <v>0</v>
      </c>
      <c r="AR3055" t="str">
        <f>IFERROR(IF(OR(AP3055=338,AP3055=340,AP3055=341,AP3055=342,AP3055="342A",AP3055="342B"),PorcenRet(AP3055,AT3055,AU3055),INDEX(PORCENTAJEBUSCAR,MATCH(AP3055,CódigoRET,0),4)*1),"")</f>
        <v/>
      </c>
      <c r="AS3055">
        <f t="shared" si="331"/>
        <v>0</v>
      </c>
      <c r="BF3055" t="str">
        <f>IFERROR(IF(OR(BD3055=338,BD3055=340,BD3055=341,BD3055=342,BD3055="342A",BD3055="342B"),PorcenRet(BD3055,BH3055,BI3055),INDEX(PORCENTAJEBUSCAR,MATCH(BD3055,CódigoRET,0),4)*1),"")</f>
        <v/>
      </c>
      <c r="BG3055">
        <f t="shared" si="332"/>
        <v>0</v>
      </c>
      <c r="BO3055">
        <f t="shared" si="333"/>
        <v>0</v>
      </c>
      <c r="CC3055">
        <f t="shared" si="334"/>
        <v>0</v>
      </c>
      <c r="CD3055">
        <f t="shared" si="335"/>
        <v>0</v>
      </c>
      <c r="CG3055">
        <f ca="1">IFERROR(INDIRECT("IVA!X"&amp;MATCH(MID(COMPRAS!C2955,1,2)&amp;MID(COMPRAS!F2955,1,2)&amp;MID(COMPRAS!D2955,1,2),IVA!W:W,0)),"SIN COD.")</f>
        <v>0</v>
      </c>
      <c r="CH3055">
        <f ca="1">IFERROR(INDIRECT("IVA!Y"&amp;MATCH(MID(COMPRAS!C2955,1,2)&amp;MID(COMPRAS!F2955,1,2)&amp;MID(COMPRAS!D2955,1,2),IVA!W:W,0)),"SIN COD.")</f>
        <v>0</v>
      </c>
    </row>
    <row r="3056" spans="1:86" x14ac:dyDescent="0.25">
      <c r="A3056"/>
      <c r="B3056"/>
      <c r="D3056"/>
      <c r="AL3056">
        <f t="shared" si="329"/>
        <v>0</v>
      </c>
      <c r="AQ3056">
        <f t="shared" si="330"/>
        <v>0</v>
      </c>
      <c r="AR3056" t="str">
        <f>IFERROR(IF(OR(AP3056=338,AP3056=340,AP3056=341,AP3056=342,AP3056="342A",AP3056="342B"),PorcenRet(AP3056,AT3056,AU3056),INDEX(PORCENTAJEBUSCAR,MATCH(AP3056,CódigoRET,0),4)*1),"")</f>
        <v/>
      </c>
      <c r="AS3056">
        <f t="shared" si="331"/>
        <v>0</v>
      </c>
      <c r="BF3056" t="str">
        <f>IFERROR(IF(OR(BD3056=338,BD3056=340,BD3056=341,BD3056=342,BD3056="342A",BD3056="342B"),PorcenRet(BD3056,BH3056,BI3056),INDEX(PORCENTAJEBUSCAR,MATCH(BD3056,CódigoRET,0),4)*1),"")</f>
        <v/>
      </c>
      <c r="BG3056">
        <f t="shared" si="332"/>
        <v>0</v>
      </c>
      <c r="BO3056">
        <f t="shared" si="333"/>
        <v>0</v>
      </c>
      <c r="CC3056">
        <f t="shared" si="334"/>
        <v>0</v>
      </c>
      <c r="CD3056">
        <f t="shared" si="335"/>
        <v>0</v>
      </c>
      <c r="CG3056">
        <f ca="1">IFERROR(INDIRECT("IVA!X"&amp;MATCH(MID(COMPRAS!C2956,1,2)&amp;MID(COMPRAS!F2956,1,2)&amp;MID(COMPRAS!D2956,1,2),IVA!W:W,0)),"SIN COD.")</f>
        <v>0</v>
      </c>
      <c r="CH3056">
        <f ca="1">IFERROR(INDIRECT("IVA!Y"&amp;MATCH(MID(COMPRAS!C2956,1,2)&amp;MID(COMPRAS!F2956,1,2)&amp;MID(COMPRAS!D2956,1,2),IVA!W:W,0)),"SIN COD.")</f>
        <v>0</v>
      </c>
    </row>
    <row r="3057" spans="1:86" x14ac:dyDescent="0.25">
      <c r="A3057"/>
      <c r="B3057"/>
      <c r="D3057"/>
      <c r="AL3057">
        <f t="shared" si="329"/>
        <v>0</v>
      </c>
      <c r="AQ3057">
        <f t="shared" si="330"/>
        <v>0</v>
      </c>
      <c r="AR3057" t="str">
        <f>IFERROR(IF(OR(AP3057=338,AP3057=340,AP3057=341,AP3057=342,AP3057="342A",AP3057="342B"),PorcenRet(AP3057,AT3057,AU3057),INDEX(PORCENTAJEBUSCAR,MATCH(AP3057,CódigoRET,0),4)*1),"")</f>
        <v/>
      </c>
      <c r="AS3057">
        <f t="shared" si="331"/>
        <v>0</v>
      </c>
      <c r="BF3057" t="str">
        <f>IFERROR(IF(OR(BD3057=338,BD3057=340,BD3057=341,BD3057=342,BD3057="342A",BD3057="342B"),PorcenRet(BD3057,BH3057,BI3057),INDEX(PORCENTAJEBUSCAR,MATCH(BD3057,CódigoRET,0),4)*1),"")</f>
        <v/>
      </c>
      <c r="BG3057">
        <f t="shared" si="332"/>
        <v>0</v>
      </c>
      <c r="BO3057">
        <f t="shared" si="333"/>
        <v>0</v>
      </c>
      <c r="CC3057">
        <f t="shared" si="334"/>
        <v>0</v>
      </c>
      <c r="CD3057">
        <f t="shared" si="335"/>
        <v>0</v>
      </c>
      <c r="CG3057">
        <f ca="1">IFERROR(INDIRECT("IVA!X"&amp;MATCH(MID(COMPRAS!C2957,1,2)&amp;MID(COMPRAS!F2957,1,2)&amp;MID(COMPRAS!D2957,1,2),IVA!W:W,0)),"SIN COD.")</f>
        <v>0</v>
      </c>
      <c r="CH3057">
        <f ca="1">IFERROR(INDIRECT("IVA!Y"&amp;MATCH(MID(COMPRAS!C2957,1,2)&amp;MID(COMPRAS!F2957,1,2)&amp;MID(COMPRAS!D2957,1,2),IVA!W:W,0)),"SIN COD.")</f>
        <v>0</v>
      </c>
    </row>
    <row r="3058" spans="1:86" x14ac:dyDescent="0.25">
      <c r="A3058"/>
      <c r="B3058"/>
      <c r="D3058"/>
      <c r="AL3058">
        <f t="shared" si="329"/>
        <v>0</v>
      </c>
      <c r="AQ3058">
        <f t="shared" si="330"/>
        <v>0</v>
      </c>
      <c r="AR3058" t="str">
        <f>IFERROR(IF(OR(AP3058=338,AP3058=340,AP3058=341,AP3058=342,AP3058="342A",AP3058="342B"),PorcenRet(AP3058,AT3058,AU3058),INDEX(PORCENTAJEBUSCAR,MATCH(AP3058,CódigoRET,0),4)*1),"")</f>
        <v/>
      </c>
      <c r="AS3058">
        <f t="shared" si="331"/>
        <v>0</v>
      </c>
      <c r="BF3058" t="str">
        <f>IFERROR(IF(OR(BD3058=338,BD3058=340,BD3058=341,BD3058=342,BD3058="342A",BD3058="342B"),PorcenRet(BD3058,BH3058,BI3058),INDEX(PORCENTAJEBUSCAR,MATCH(BD3058,CódigoRET,0),4)*1),"")</f>
        <v/>
      </c>
      <c r="BG3058">
        <f t="shared" si="332"/>
        <v>0</v>
      </c>
      <c r="BO3058">
        <f t="shared" si="333"/>
        <v>0</v>
      </c>
      <c r="CC3058">
        <f t="shared" si="334"/>
        <v>0</v>
      </c>
      <c r="CD3058">
        <f t="shared" si="335"/>
        <v>0</v>
      </c>
      <c r="CG3058">
        <f ca="1">IFERROR(INDIRECT("IVA!X"&amp;MATCH(MID(COMPRAS!C2958,1,2)&amp;MID(COMPRAS!F2958,1,2)&amp;MID(COMPRAS!D2958,1,2),IVA!W:W,0)),"SIN COD.")</f>
        <v>0</v>
      </c>
      <c r="CH3058">
        <f ca="1">IFERROR(INDIRECT("IVA!Y"&amp;MATCH(MID(COMPRAS!C2958,1,2)&amp;MID(COMPRAS!F2958,1,2)&amp;MID(COMPRAS!D2958,1,2),IVA!W:W,0)),"SIN COD.")</f>
        <v>0</v>
      </c>
    </row>
    <row r="3059" spans="1:86" x14ac:dyDescent="0.25">
      <c r="A3059"/>
      <c r="B3059"/>
      <c r="D3059"/>
      <c r="AL3059">
        <f t="shared" si="329"/>
        <v>0</v>
      </c>
      <c r="AQ3059">
        <f t="shared" si="330"/>
        <v>0</v>
      </c>
      <c r="AR3059" t="str">
        <f>IFERROR(IF(OR(AP3059=338,AP3059=340,AP3059=341,AP3059=342,AP3059="342A",AP3059="342B"),PorcenRet(AP3059,AT3059,AU3059),INDEX(PORCENTAJEBUSCAR,MATCH(AP3059,CódigoRET,0),4)*1),"")</f>
        <v/>
      </c>
      <c r="AS3059">
        <f t="shared" si="331"/>
        <v>0</v>
      </c>
      <c r="BF3059" t="str">
        <f>IFERROR(IF(OR(BD3059=338,BD3059=340,BD3059=341,BD3059=342,BD3059="342A",BD3059="342B"),PorcenRet(BD3059,BH3059,BI3059),INDEX(PORCENTAJEBUSCAR,MATCH(BD3059,CódigoRET,0),4)*1),"")</f>
        <v/>
      </c>
      <c r="BG3059">
        <f t="shared" si="332"/>
        <v>0</v>
      </c>
      <c r="BO3059">
        <f t="shared" si="333"/>
        <v>0</v>
      </c>
      <c r="CC3059">
        <f t="shared" si="334"/>
        <v>0</v>
      </c>
      <c r="CD3059">
        <f t="shared" si="335"/>
        <v>0</v>
      </c>
      <c r="CG3059">
        <f ca="1">IFERROR(INDIRECT("IVA!X"&amp;MATCH(MID(COMPRAS!C2959,1,2)&amp;MID(COMPRAS!F2959,1,2)&amp;MID(COMPRAS!D2959,1,2),IVA!W:W,0)),"SIN COD.")</f>
        <v>0</v>
      </c>
      <c r="CH3059">
        <f ca="1">IFERROR(INDIRECT("IVA!Y"&amp;MATCH(MID(COMPRAS!C2959,1,2)&amp;MID(COMPRAS!F2959,1,2)&amp;MID(COMPRAS!D2959,1,2),IVA!W:W,0)),"SIN COD.")</f>
        <v>0</v>
      </c>
    </row>
    <row r="3060" spans="1:86" x14ac:dyDescent="0.25">
      <c r="A3060"/>
      <c r="B3060"/>
      <c r="D3060"/>
      <c r="AL3060">
        <f t="shared" si="329"/>
        <v>0</v>
      </c>
      <c r="AQ3060">
        <f t="shared" si="330"/>
        <v>0</v>
      </c>
      <c r="AR3060" t="str">
        <f>IFERROR(IF(OR(AP3060=338,AP3060=340,AP3060=341,AP3060=342,AP3060="342A",AP3060="342B"),PorcenRet(AP3060,AT3060,AU3060),INDEX(PORCENTAJEBUSCAR,MATCH(AP3060,CódigoRET,0),4)*1),"")</f>
        <v/>
      </c>
      <c r="AS3060">
        <f t="shared" si="331"/>
        <v>0</v>
      </c>
      <c r="BF3060" t="str">
        <f>IFERROR(IF(OR(BD3060=338,BD3060=340,BD3060=341,BD3060=342,BD3060="342A",BD3060="342B"),PorcenRet(BD3060,BH3060,BI3060),INDEX(PORCENTAJEBUSCAR,MATCH(BD3060,CódigoRET,0),4)*1),"")</f>
        <v/>
      </c>
      <c r="BG3060">
        <f t="shared" si="332"/>
        <v>0</v>
      </c>
      <c r="BO3060">
        <f t="shared" si="333"/>
        <v>0</v>
      </c>
      <c r="CC3060">
        <f t="shared" si="334"/>
        <v>0</v>
      </c>
      <c r="CD3060">
        <f t="shared" si="335"/>
        <v>0</v>
      </c>
      <c r="CG3060">
        <f ca="1">IFERROR(INDIRECT("IVA!X"&amp;MATCH(MID(COMPRAS!C2960,1,2)&amp;MID(COMPRAS!F2960,1,2)&amp;MID(COMPRAS!D2960,1,2),IVA!W:W,0)),"SIN COD.")</f>
        <v>0</v>
      </c>
      <c r="CH3060">
        <f ca="1">IFERROR(INDIRECT("IVA!Y"&amp;MATCH(MID(COMPRAS!C2960,1,2)&amp;MID(COMPRAS!F2960,1,2)&amp;MID(COMPRAS!D2960,1,2),IVA!W:W,0)),"SIN COD.")</f>
        <v>0</v>
      </c>
    </row>
    <row r="3061" spans="1:86" x14ac:dyDescent="0.25">
      <c r="A3061"/>
      <c r="B3061"/>
      <c r="D3061"/>
      <c r="AL3061">
        <f t="shared" si="329"/>
        <v>0</v>
      </c>
      <c r="AQ3061">
        <f t="shared" si="330"/>
        <v>0</v>
      </c>
      <c r="AR3061" t="str">
        <f>IFERROR(IF(OR(AP3061=338,AP3061=340,AP3061=341,AP3061=342,AP3061="342A",AP3061="342B"),PorcenRet(AP3061,AT3061,AU3061),INDEX(PORCENTAJEBUSCAR,MATCH(AP3061,CódigoRET,0),4)*1),"")</f>
        <v/>
      </c>
      <c r="AS3061">
        <f t="shared" si="331"/>
        <v>0</v>
      </c>
      <c r="BF3061" t="str">
        <f>IFERROR(IF(OR(BD3061=338,BD3061=340,BD3061=341,BD3061=342,BD3061="342A",BD3061="342B"),PorcenRet(BD3061,BH3061,BI3061),INDEX(PORCENTAJEBUSCAR,MATCH(BD3061,CódigoRET,0),4)*1),"")</f>
        <v/>
      </c>
      <c r="BG3061">
        <f t="shared" si="332"/>
        <v>0</v>
      </c>
      <c r="BO3061">
        <f t="shared" si="333"/>
        <v>0</v>
      </c>
      <c r="CC3061">
        <f t="shared" si="334"/>
        <v>0</v>
      </c>
      <c r="CD3061">
        <f t="shared" si="335"/>
        <v>0</v>
      </c>
      <c r="CG3061">
        <f ca="1">IFERROR(INDIRECT("IVA!X"&amp;MATCH(MID(COMPRAS!C2961,1,2)&amp;MID(COMPRAS!F2961,1,2)&amp;MID(COMPRAS!D2961,1,2),IVA!W:W,0)),"SIN COD.")</f>
        <v>0</v>
      </c>
      <c r="CH3061">
        <f ca="1">IFERROR(INDIRECT("IVA!Y"&amp;MATCH(MID(COMPRAS!C2961,1,2)&amp;MID(COMPRAS!F2961,1,2)&amp;MID(COMPRAS!D2961,1,2),IVA!W:W,0)),"SIN COD.")</f>
        <v>0</v>
      </c>
    </row>
    <row r="3062" spans="1:86" x14ac:dyDescent="0.25">
      <c r="A3062"/>
      <c r="B3062"/>
      <c r="D3062"/>
      <c r="AL3062">
        <f t="shared" si="329"/>
        <v>0</v>
      </c>
      <c r="AQ3062">
        <f t="shared" si="330"/>
        <v>0</v>
      </c>
      <c r="AR3062" t="str">
        <f>IFERROR(IF(OR(AP3062=338,AP3062=340,AP3062=341,AP3062=342,AP3062="342A",AP3062="342B"),PorcenRet(AP3062,AT3062,AU3062),INDEX(PORCENTAJEBUSCAR,MATCH(AP3062,CódigoRET,0),4)*1),"")</f>
        <v/>
      </c>
      <c r="AS3062">
        <f t="shared" si="331"/>
        <v>0</v>
      </c>
      <c r="BF3062" t="str">
        <f>IFERROR(IF(OR(BD3062=338,BD3062=340,BD3062=341,BD3062=342,BD3062="342A",BD3062="342B"),PorcenRet(BD3062,BH3062,BI3062),INDEX(PORCENTAJEBUSCAR,MATCH(BD3062,CódigoRET,0),4)*1),"")</f>
        <v/>
      </c>
      <c r="BG3062">
        <f t="shared" si="332"/>
        <v>0</v>
      </c>
      <c r="BO3062">
        <f t="shared" si="333"/>
        <v>0</v>
      </c>
      <c r="CC3062">
        <f t="shared" si="334"/>
        <v>0</v>
      </c>
      <c r="CD3062">
        <f t="shared" si="335"/>
        <v>0</v>
      </c>
      <c r="CG3062">
        <f ca="1">IFERROR(INDIRECT("IVA!X"&amp;MATCH(MID(COMPRAS!C2962,1,2)&amp;MID(COMPRAS!F2962,1,2)&amp;MID(COMPRAS!D2962,1,2),IVA!W:W,0)),"SIN COD.")</f>
        <v>0</v>
      </c>
      <c r="CH3062">
        <f ca="1">IFERROR(INDIRECT("IVA!Y"&amp;MATCH(MID(COMPRAS!C2962,1,2)&amp;MID(COMPRAS!F2962,1,2)&amp;MID(COMPRAS!D2962,1,2),IVA!W:W,0)),"SIN COD.")</f>
        <v>0</v>
      </c>
    </row>
    <row r="3063" spans="1:86" x14ac:dyDescent="0.25">
      <c r="A3063"/>
      <c r="B3063"/>
      <c r="D3063"/>
      <c r="AL3063">
        <f t="shared" si="329"/>
        <v>0</v>
      </c>
      <c r="AQ3063">
        <f t="shared" si="330"/>
        <v>0</v>
      </c>
      <c r="AR3063" t="str">
        <f>IFERROR(IF(OR(AP3063=338,AP3063=340,AP3063=341,AP3063=342,AP3063="342A",AP3063="342B"),PorcenRet(AP3063,AT3063,AU3063),INDEX(PORCENTAJEBUSCAR,MATCH(AP3063,CódigoRET,0),4)*1),"")</f>
        <v/>
      </c>
      <c r="AS3063">
        <f t="shared" si="331"/>
        <v>0</v>
      </c>
      <c r="BF3063" t="str">
        <f>IFERROR(IF(OR(BD3063=338,BD3063=340,BD3063=341,BD3063=342,BD3063="342A",BD3063="342B"),PorcenRet(BD3063,BH3063,BI3063),INDEX(PORCENTAJEBUSCAR,MATCH(BD3063,CódigoRET,0),4)*1),"")</f>
        <v/>
      </c>
      <c r="BG3063">
        <f t="shared" si="332"/>
        <v>0</v>
      </c>
      <c r="BO3063">
        <f t="shared" si="333"/>
        <v>0</v>
      </c>
      <c r="CC3063">
        <f t="shared" si="334"/>
        <v>0</v>
      </c>
      <c r="CD3063">
        <f t="shared" si="335"/>
        <v>0</v>
      </c>
      <c r="CG3063">
        <f ca="1">IFERROR(INDIRECT("IVA!X"&amp;MATCH(MID(COMPRAS!C2963,1,2)&amp;MID(COMPRAS!F2963,1,2)&amp;MID(COMPRAS!D2963,1,2),IVA!W:W,0)),"SIN COD.")</f>
        <v>0</v>
      </c>
      <c r="CH3063">
        <f ca="1">IFERROR(INDIRECT("IVA!Y"&amp;MATCH(MID(COMPRAS!C2963,1,2)&amp;MID(COMPRAS!F2963,1,2)&amp;MID(COMPRAS!D2963,1,2),IVA!W:W,0)),"SIN COD.")</f>
        <v>0</v>
      </c>
    </row>
    <row r="3064" spans="1:86" x14ac:dyDescent="0.25">
      <c r="A3064"/>
      <c r="B3064"/>
      <c r="D3064"/>
      <c r="AL3064">
        <f t="shared" si="329"/>
        <v>0</v>
      </c>
      <c r="AQ3064">
        <f t="shared" si="330"/>
        <v>0</v>
      </c>
      <c r="AR3064" t="str">
        <f>IFERROR(IF(OR(AP3064=338,AP3064=340,AP3064=341,AP3064=342,AP3064="342A",AP3064="342B"),PorcenRet(AP3064,AT3064,AU3064),INDEX(PORCENTAJEBUSCAR,MATCH(AP3064,CódigoRET,0),4)*1),"")</f>
        <v/>
      </c>
      <c r="AS3064">
        <f t="shared" si="331"/>
        <v>0</v>
      </c>
      <c r="BF3064" t="str">
        <f>IFERROR(IF(OR(BD3064=338,BD3064=340,BD3064=341,BD3064=342,BD3064="342A",BD3064="342B"),PorcenRet(BD3064,BH3064,BI3064),INDEX(PORCENTAJEBUSCAR,MATCH(BD3064,CódigoRET,0),4)*1),"")</f>
        <v/>
      </c>
      <c r="BG3064">
        <f t="shared" si="332"/>
        <v>0</v>
      </c>
      <c r="BO3064">
        <f t="shared" si="333"/>
        <v>0</v>
      </c>
      <c r="CC3064">
        <f t="shared" si="334"/>
        <v>0</v>
      </c>
      <c r="CD3064">
        <f t="shared" si="335"/>
        <v>0</v>
      </c>
      <c r="CG3064">
        <f ca="1">IFERROR(INDIRECT("IVA!X"&amp;MATCH(MID(COMPRAS!C2964,1,2)&amp;MID(COMPRAS!F2964,1,2)&amp;MID(COMPRAS!D2964,1,2),IVA!W:W,0)),"SIN COD.")</f>
        <v>0</v>
      </c>
      <c r="CH3064">
        <f ca="1">IFERROR(INDIRECT("IVA!Y"&amp;MATCH(MID(COMPRAS!C2964,1,2)&amp;MID(COMPRAS!F2964,1,2)&amp;MID(COMPRAS!D2964,1,2),IVA!W:W,0)),"SIN COD.")</f>
        <v>0</v>
      </c>
    </row>
    <row r="3065" spans="1:86" x14ac:dyDescent="0.25">
      <c r="A3065"/>
      <c r="B3065"/>
      <c r="D3065"/>
      <c r="AL3065">
        <f t="shared" si="329"/>
        <v>0</v>
      </c>
      <c r="AQ3065">
        <f t="shared" si="330"/>
        <v>0</v>
      </c>
      <c r="AR3065" t="str">
        <f>IFERROR(IF(OR(AP3065=338,AP3065=340,AP3065=341,AP3065=342,AP3065="342A",AP3065="342B"),PorcenRet(AP3065,AT3065,AU3065),INDEX(PORCENTAJEBUSCAR,MATCH(AP3065,CódigoRET,0),4)*1),"")</f>
        <v/>
      </c>
      <c r="AS3065">
        <f t="shared" si="331"/>
        <v>0</v>
      </c>
      <c r="BF3065" t="str">
        <f>IFERROR(IF(OR(BD3065=338,BD3065=340,BD3065=341,BD3065=342,BD3065="342A",BD3065="342B"),PorcenRet(BD3065,BH3065,BI3065),INDEX(PORCENTAJEBUSCAR,MATCH(BD3065,CódigoRET,0),4)*1),"")</f>
        <v/>
      </c>
      <c r="BG3065">
        <f t="shared" si="332"/>
        <v>0</v>
      </c>
      <c r="BO3065">
        <f t="shared" si="333"/>
        <v>0</v>
      </c>
      <c r="CC3065">
        <f t="shared" si="334"/>
        <v>0</v>
      </c>
      <c r="CD3065">
        <f t="shared" si="335"/>
        <v>0</v>
      </c>
      <c r="CG3065">
        <f ca="1">IFERROR(INDIRECT("IVA!X"&amp;MATCH(MID(COMPRAS!C2965,1,2)&amp;MID(COMPRAS!F2965,1,2)&amp;MID(COMPRAS!D2965,1,2),IVA!W:W,0)),"SIN COD.")</f>
        <v>0</v>
      </c>
      <c r="CH3065">
        <f ca="1">IFERROR(INDIRECT("IVA!Y"&amp;MATCH(MID(COMPRAS!C2965,1,2)&amp;MID(COMPRAS!F2965,1,2)&amp;MID(COMPRAS!D2965,1,2),IVA!W:W,0)),"SIN COD.")</f>
        <v>0</v>
      </c>
    </row>
    <row r="3066" spans="1:86" x14ac:dyDescent="0.25">
      <c r="A3066"/>
      <c r="B3066"/>
      <c r="D3066"/>
      <c r="AL3066">
        <f t="shared" si="329"/>
        <v>0</v>
      </c>
      <c r="AQ3066">
        <f t="shared" si="330"/>
        <v>0</v>
      </c>
      <c r="AR3066" t="str">
        <f>IFERROR(IF(OR(AP3066=338,AP3066=340,AP3066=341,AP3066=342,AP3066="342A",AP3066="342B"),PorcenRet(AP3066,AT3066,AU3066),INDEX(PORCENTAJEBUSCAR,MATCH(AP3066,CódigoRET,0),4)*1),"")</f>
        <v/>
      </c>
      <c r="AS3066">
        <f t="shared" si="331"/>
        <v>0</v>
      </c>
      <c r="BF3066" t="str">
        <f>IFERROR(IF(OR(BD3066=338,BD3066=340,BD3066=341,BD3066=342,BD3066="342A",BD3066="342B"),PorcenRet(BD3066,BH3066,BI3066),INDEX(PORCENTAJEBUSCAR,MATCH(BD3066,CódigoRET,0),4)*1),"")</f>
        <v/>
      </c>
      <c r="BG3066">
        <f t="shared" si="332"/>
        <v>0</v>
      </c>
      <c r="BO3066">
        <f t="shared" si="333"/>
        <v>0</v>
      </c>
      <c r="CC3066">
        <f t="shared" si="334"/>
        <v>0</v>
      </c>
      <c r="CD3066">
        <f t="shared" si="335"/>
        <v>0</v>
      </c>
      <c r="CG3066">
        <f ca="1">IFERROR(INDIRECT("IVA!X"&amp;MATCH(MID(COMPRAS!C2966,1,2)&amp;MID(COMPRAS!F2966,1,2)&amp;MID(COMPRAS!D2966,1,2),IVA!W:W,0)),"SIN COD.")</f>
        <v>0</v>
      </c>
      <c r="CH3066">
        <f ca="1">IFERROR(INDIRECT("IVA!Y"&amp;MATCH(MID(COMPRAS!C2966,1,2)&amp;MID(COMPRAS!F2966,1,2)&amp;MID(COMPRAS!D2966,1,2),IVA!W:W,0)),"SIN COD.")</f>
        <v>0</v>
      </c>
    </row>
    <row r="3067" spans="1:86" x14ac:dyDescent="0.25">
      <c r="A3067"/>
      <c r="B3067"/>
      <c r="D3067"/>
      <c r="AL3067">
        <f t="shared" si="329"/>
        <v>0</v>
      </c>
      <c r="AQ3067">
        <f t="shared" si="330"/>
        <v>0</v>
      </c>
      <c r="AR3067" t="str">
        <f>IFERROR(IF(OR(AP3067=338,AP3067=340,AP3067=341,AP3067=342,AP3067="342A",AP3067="342B"),PorcenRet(AP3067,AT3067,AU3067),INDEX(PORCENTAJEBUSCAR,MATCH(AP3067,CódigoRET,0),4)*1),"")</f>
        <v/>
      </c>
      <c r="AS3067">
        <f t="shared" si="331"/>
        <v>0</v>
      </c>
      <c r="BF3067" t="str">
        <f>IFERROR(IF(OR(BD3067=338,BD3067=340,BD3067=341,BD3067=342,BD3067="342A",BD3067="342B"),PorcenRet(BD3067,BH3067,BI3067),INDEX(PORCENTAJEBUSCAR,MATCH(BD3067,CódigoRET,0),4)*1),"")</f>
        <v/>
      </c>
      <c r="BG3067">
        <f t="shared" si="332"/>
        <v>0</v>
      </c>
      <c r="BO3067">
        <f t="shared" si="333"/>
        <v>0</v>
      </c>
      <c r="CC3067">
        <f t="shared" si="334"/>
        <v>0</v>
      </c>
      <c r="CD3067">
        <f t="shared" si="335"/>
        <v>0</v>
      </c>
      <c r="CG3067">
        <f ca="1">IFERROR(INDIRECT("IVA!X"&amp;MATCH(MID(COMPRAS!C2967,1,2)&amp;MID(COMPRAS!F2967,1,2)&amp;MID(COMPRAS!D2967,1,2),IVA!W:W,0)),"SIN COD.")</f>
        <v>0</v>
      </c>
      <c r="CH3067">
        <f ca="1">IFERROR(INDIRECT("IVA!Y"&amp;MATCH(MID(COMPRAS!C2967,1,2)&amp;MID(COMPRAS!F2967,1,2)&amp;MID(COMPRAS!D2967,1,2),IVA!W:W,0)),"SIN COD.")</f>
        <v>0</v>
      </c>
    </row>
    <row r="3068" spans="1:86" x14ac:dyDescent="0.25">
      <c r="A3068"/>
      <c r="B3068"/>
      <c r="D3068"/>
      <c r="AL3068">
        <f t="shared" si="329"/>
        <v>0</v>
      </c>
      <c r="AQ3068">
        <f t="shared" si="330"/>
        <v>0</v>
      </c>
      <c r="AR3068" t="str">
        <f>IFERROR(IF(OR(AP3068=338,AP3068=340,AP3068=341,AP3068=342,AP3068="342A",AP3068="342B"),PorcenRet(AP3068,AT3068,AU3068),INDEX(PORCENTAJEBUSCAR,MATCH(AP3068,CódigoRET,0),4)*1),"")</f>
        <v/>
      </c>
      <c r="AS3068">
        <f t="shared" si="331"/>
        <v>0</v>
      </c>
      <c r="BF3068" t="str">
        <f>IFERROR(IF(OR(BD3068=338,BD3068=340,BD3068=341,BD3068=342,BD3068="342A",BD3068="342B"),PorcenRet(BD3068,BH3068,BI3068),INDEX(PORCENTAJEBUSCAR,MATCH(BD3068,CódigoRET,0),4)*1),"")</f>
        <v/>
      </c>
      <c r="BG3068">
        <f t="shared" si="332"/>
        <v>0</v>
      </c>
      <c r="BO3068">
        <f t="shared" si="333"/>
        <v>0</v>
      </c>
      <c r="CC3068">
        <f t="shared" si="334"/>
        <v>0</v>
      </c>
      <c r="CD3068">
        <f t="shared" si="335"/>
        <v>0</v>
      </c>
      <c r="CG3068">
        <f ca="1">IFERROR(INDIRECT("IVA!X"&amp;MATCH(MID(COMPRAS!C2968,1,2)&amp;MID(COMPRAS!F2968,1,2)&amp;MID(COMPRAS!D2968,1,2),IVA!W:W,0)),"SIN COD.")</f>
        <v>0</v>
      </c>
      <c r="CH3068">
        <f ca="1">IFERROR(INDIRECT("IVA!Y"&amp;MATCH(MID(COMPRAS!C2968,1,2)&amp;MID(COMPRAS!F2968,1,2)&amp;MID(COMPRAS!D2968,1,2),IVA!W:W,0)),"SIN COD.")</f>
        <v>0</v>
      </c>
    </row>
    <row r="3069" spans="1:86" x14ac:dyDescent="0.25">
      <c r="A3069"/>
      <c r="B3069"/>
      <c r="D3069"/>
      <c r="AL3069">
        <f t="shared" si="329"/>
        <v>0</v>
      </c>
      <c r="AQ3069">
        <f t="shared" si="330"/>
        <v>0</v>
      </c>
      <c r="AR3069" t="str">
        <f>IFERROR(IF(OR(AP3069=338,AP3069=340,AP3069=341,AP3069=342,AP3069="342A",AP3069="342B"),PorcenRet(AP3069,AT3069,AU3069),INDEX(PORCENTAJEBUSCAR,MATCH(AP3069,CódigoRET,0),4)*1),"")</f>
        <v/>
      </c>
      <c r="AS3069">
        <f t="shared" si="331"/>
        <v>0</v>
      </c>
      <c r="BF3069" t="str">
        <f>IFERROR(IF(OR(BD3069=338,BD3069=340,BD3069=341,BD3069=342,BD3069="342A",BD3069="342B"),PorcenRet(BD3069,BH3069,BI3069),INDEX(PORCENTAJEBUSCAR,MATCH(BD3069,CódigoRET,0),4)*1),"")</f>
        <v/>
      </c>
      <c r="BG3069">
        <f t="shared" si="332"/>
        <v>0</v>
      </c>
      <c r="BO3069">
        <f t="shared" si="333"/>
        <v>0</v>
      </c>
      <c r="CC3069">
        <f t="shared" si="334"/>
        <v>0</v>
      </c>
      <c r="CD3069">
        <f t="shared" si="335"/>
        <v>0</v>
      </c>
      <c r="CG3069">
        <f ca="1">IFERROR(INDIRECT("IVA!X"&amp;MATCH(MID(COMPRAS!C2969,1,2)&amp;MID(COMPRAS!F2969,1,2)&amp;MID(COMPRAS!D2969,1,2),IVA!W:W,0)),"SIN COD.")</f>
        <v>0</v>
      </c>
      <c r="CH3069">
        <f ca="1">IFERROR(INDIRECT("IVA!Y"&amp;MATCH(MID(COMPRAS!C2969,1,2)&amp;MID(COMPRAS!F2969,1,2)&amp;MID(COMPRAS!D2969,1,2),IVA!W:W,0)),"SIN COD.")</f>
        <v>0</v>
      </c>
    </row>
    <row r="3070" spans="1:86" x14ac:dyDescent="0.25">
      <c r="A3070"/>
      <c r="B3070"/>
      <c r="D3070"/>
      <c r="AL3070">
        <f t="shared" si="329"/>
        <v>0</v>
      </c>
      <c r="AQ3070">
        <f t="shared" si="330"/>
        <v>0</v>
      </c>
      <c r="AR3070" t="str">
        <f>IFERROR(IF(OR(AP3070=338,AP3070=340,AP3070=341,AP3070=342,AP3070="342A",AP3070="342B"),PorcenRet(AP3070,AT3070,AU3070),INDEX(PORCENTAJEBUSCAR,MATCH(AP3070,CódigoRET,0),4)*1),"")</f>
        <v/>
      </c>
      <c r="AS3070">
        <f t="shared" si="331"/>
        <v>0</v>
      </c>
      <c r="BF3070" t="str">
        <f>IFERROR(IF(OR(BD3070=338,BD3070=340,BD3070=341,BD3070=342,BD3070="342A",BD3070="342B"),PorcenRet(BD3070,BH3070,BI3070),INDEX(PORCENTAJEBUSCAR,MATCH(BD3070,CódigoRET,0),4)*1),"")</f>
        <v/>
      </c>
      <c r="BG3070">
        <f t="shared" si="332"/>
        <v>0</v>
      </c>
      <c r="BO3070">
        <f t="shared" si="333"/>
        <v>0</v>
      </c>
      <c r="CC3070">
        <f t="shared" si="334"/>
        <v>0</v>
      </c>
      <c r="CD3070">
        <f t="shared" si="335"/>
        <v>0</v>
      </c>
      <c r="CG3070">
        <f ca="1">IFERROR(INDIRECT("IVA!X"&amp;MATCH(MID(COMPRAS!C2970,1,2)&amp;MID(COMPRAS!F2970,1,2)&amp;MID(COMPRAS!D2970,1,2),IVA!W:W,0)),"SIN COD.")</f>
        <v>0</v>
      </c>
      <c r="CH3070">
        <f ca="1">IFERROR(INDIRECT("IVA!Y"&amp;MATCH(MID(COMPRAS!C2970,1,2)&amp;MID(COMPRAS!F2970,1,2)&amp;MID(COMPRAS!D2970,1,2),IVA!W:W,0)),"SIN COD.")</f>
        <v>0</v>
      </c>
    </row>
    <row r="3071" spans="1:86" x14ac:dyDescent="0.25">
      <c r="A3071"/>
      <c r="B3071"/>
      <c r="D3071"/>
      <c r="AL3071">
        <f t="shared" si="329"/>
        <v>0</v>
      </c>
      <c r="AQ3071">
        <f t="shared" si="330"/>
        <v>0</v>
      </c>
      <c r="AR3071" t="str">
        <f>IFERROR(IF(OR(AP3071=338,AP3071=340,AP3071=341,AP3071=342,AP3071="342A",AP3071="342B"),PorcenRet(AP3071,AT3071,AU3071),INDEX(PORCENTAJEBUSCAR,MATCH(AP3071,CódigoRET,0),4)*1),"")</f>
        <v/>
      </c>
      <c r="AS3071">
        <f t="shared" si="331"/>
        <v>0</v>
      </c>
      <c r="BF3071" t="str">
        <f>IFERROR(IF(OR(BD3071=338,BD3071=340,BD3071=341,BD3071=342,BD3071="342A",BD3071="342B"),PorcenRet(BD3071,BH3071,BI3071),INDEX(PORCENTAJEBUSCAR,MATCH(BD3071,CódigoRET,0),4)*1),"")</f>
        <v/>
      </c>
      <c r="BG3071">
        <f t="shared" si="332"/>
        <v>0</v>
      </c>
      <c r="BO3071">
        <f t="shared" si="333"/>
        <v>0</v>
      </c>
      <c r="CC3071">
        <f t="shared" si="334"/>
        <v>0</v>
      </c>
      <c r="CD3071">
        <f t="shared" si="335"/>
        <v>0</v>
      </c>
      <c r="CG3071">
        <f ca="1">IFERROR(INDIRECT("IVA!X"&amp;MATCH(MID(COMPRAS!C2971,1,2)&amp;MID(COMPRAS!F2971,1,2)&amp;MID(COMPRAS!D2971,1,2),IVA!W:W,0)),"SIN COD.")</f>
        <v>0</v>
      </c>
      <c r="CH3071">
        <f ca="1">IFERROR(INDIRECT("IVA!Y"&amp;MATCH(MID(COMPRAS!C2971,1,2)&amp;MID(COMPRAS!F2971,1,2)&amp;MID(COMPRAS!D2971,1,2),IVA!W:W,0)),"SIN COD.")</f>
        <v>0</v>
      </c>
    </row>
    <row r="3072" spans="1:86" x14ac:dyDescent="0.25">
      <c r="A3072"/>
      <c r="B3072"/>
      <c r="D3072"/>
      <c r="AL3072">
        <f t="shared" si="329"/>
        <v>0</v>
      </c>
      <c r="AQ3072">
        <f t="shared" si="330"/>
        <v>0</v>
      </c>
      <c r="AR3072" t="str">
        <f>IFERROR(IF(OR(AP3072=338,AP3072=340,AP3072=341,AP3072=342,AP3072="342A",AP3072="342B"),PorcenRet(AP3072,AT3072,AU3072),INDEX(PORCENTAJEBUSCAR,MATCH(AP3072,CódigoRET,0),4)*1),"")</f>
        <v/>
      </c>
      <c r="AS3072">
        <f t="shared" si="331"/>
        <v>0</v>
      </c>
      <c r="BF3072" t="str">
        <f>IFERROR(IF(OR(BD3072=338,BD3072=340,BD3072=341,BD3072=342,BD3072="342A",BD3072="342B"),PorcenRet(BD3072,BH3072,BI3072),INDEX(PORCENTAJEBUSCAR,MATCH(BD3072,CódigoRET,0),4)*1),"")</f>
        <v/>
      </c>
      <c r="BG3072">
        <f t="shared" si="332"/>
        <v>0</v>
      </c>
      <c r="BO3072">
        <f t="shared" si="333"/>
        <v>0</v>
      </c>
      <c r="CC3072">
        <f t="shared" si="334"/>
        <v>0</v>
      </c>
      <c r="CD3072">
        <f t="shared" si="335"/>
        <v>0</v>
      </c>
      <c r="CG3072">
        <f ca="1">IFERROR(INDIRECT("IVA!X"&amp;MATCH(MID(COMPRAS!C2972,1,2)&amp;MID(COMPRAS!F2972,1,2)&amp;MID(COMPRAS!D2972,1,2),IVA!W:W,0)),"SIN COD.")</f>
        <v>0</v>
      </c>
      <c r="CH3072">
        <f ca="1">IFERROR(INDIRECT("IVA!Y"&amp;MATCH(MID(COMPRAS!C2972,1,2)&amp;MID(COMPRAS!F2972,1,2)&amp;MID(COMPRAS!D2972,1,2),IVA!W:W,0)),"SIN COD.")</f>
        <v>0</v>
      </c>
    </row>
    <row r="3073" spans="1:86" x14ac:dyDescent="0.25">
      <c r="A3073"/>
      <c r="B3073"/>
      <c r="D3073"/>
      <c r="AL3073">
        <f t="shared" si="329"/>
        <v>0</v>
      </c>
      <c r="AQ3073">
        <f t="shared" si="330"/>
        <v>0</v>
      </c>
      <c r="AR3073" t="str">
        <f>IFERROR(IF(OR(AP3073=338,AP3073=340,AP3073=341,AP3073=342,AP3073="342A",AP3073="342B"),PorcenRet(AP3073,AT3073,AU3073),INDEX(PORCENTAJEBUSCAR,MATCH(AP3073,CódigoRET,0),4)*1),"")</f>
        <v/>
      </c>
      <c r="AS3073">
        <f t="shared" si="331"/>
        <v>0</v>
      </c>
      <c r="BF3073" t="str">
        <f>IFERROR(IF(OR(BD3073=338,BD3073=340,BD3073=341,BD3073=342,BD3073="342A",BD3073="342B"),PorcenRet(BD3073,BH3073,BI3073),INDEX(PORCENTAJEBUSCAR,MATCH(BD3073,CódigoRET,0),4)*1),"")</f>
        <v/>
      </c>
      <c r="BG3073">
        <f t="shared" si="332"/>
        <v>0</v>
      </c>
      <c r="BO3073">
        <f t="shared" si="333"/>
        <v>0</v>
      </c>
      <c r="CC3073">
        <f t="shared" si="334"/>
        <v>0</v>
      </c>
      <c r="CD3073">
        <f t="shared" si="335"/>
        <v>0</v>
      </c>
      <c r="CG3073">
        <f ca="1">IFERROR(INDIRECT("IVA!X"&amp;MATCH(MID(COMPRAS!C2973,1,2)&amp;MID(COMPRAS!F2973,1,2)&amp;MID(COMPRAS!D2973,1,2),IVA!W:W,0)),"SIN COD.")</f>
        <v>0</v>
      </c>
      <c r="CH3073">
        <f ca="1">IFERROR(INDIRECT("IVA!Y"&amp;MATCH(MID(COMPRAS!C2973,1,2)&amp;MID(COMPRAS!F2973,1,2)&amp;MID(COMPRAS!D2973,1,2),IVA!W:W,0)),"SIN COD.")</f>
        <v>0</v>
      </c>
    </row>
    <row r="3074" spans="1:86" x14ac:dyDescent="0.25">
      <c r="A3074"/>
      <c r="B3074"/>
      <c r="D3074"/>
      <c r="AL3074">
        <f t="shared" ref="AL3074:AL3137" si="336">O3074+P3074+Q3074+R3074+S3074+T3074+U3074+V3074</f>
        <v>0</v>
      </c>
      <c r="AQ3074">
        <f t="shared" ref="AQ3074:AQ3137" si="337">+P3074+Q3074+R3074+S3074-BE3074-BQ3074-BW3074+O3074</f>
        <v>0</v>
      </c>
      <c r="AR3074" t="str">
        <f>IFERROR(IF(OR(AP3074=338,AP3074=340,AP3074=341,AP3074=342,AP3074="342A",AP3074="342B"),PorcenRet(AP3074,AT3074,AU3074),INDEX(PORCENTAJEBUSCAR,MATCH(AP3074,CódigoRET,0),4)*1),"")</f>
        <v/>
      </c>
      <c r="AS3074">
        <f t="shared" ref="AS3074:AS3137" si="338">ROUND(IF(AP3074="",0,AQ3074*(AR3074/100)),2)</f>
        <v>0</v>
      </c>
      <c r="BF3074" t="str">
        <f>IFERROR(IF(OR(BD3074=338,BD3074=340,BD3074=341,BD3074=342,BD3074="342A",BD3074="342B"),PorcenRet(BD3074,BH3074,BI3074),INDEX(PORCENTAJEBUSCAR,MATCH(BD3074,CódigoRET,0),4)*1),"")</f>
        <v/>
      </c>
      <c r="BG3074">
        <f t="shared" ref="BG3074:BG3137" si="339">ROUND(IF(BD3074="",0,BE3074*(BF3074/100)),2)</f>
        <v>0</v>
      </c>
      <c r="BO3074">
        <f t="shared" ref="BO3074:BO3137" si="340">IF(MID(F3074,1,2)="41",SUM(O3074:S3074),0)</f>
        <v>0</v>
      </c>
      <c r="CC3074">
        <f t="shared" ref="CC3074:CC3137" si="341">O3074+P3074+Q3074+R3074+S3074</f>
        <v>0</v>
      </c>
      <c r="CD3074">
        <f t="shared" ref="CD3074:CD3137" si="342">T3074+U3074</f>
        <v>0</v>
      </c>
      <c r="CG3074">
        <f ca="1">IFERROR(INDIRECT("IVA!X"&amp;MATCH(MID(COMPRAS!C2974,1,2)&amp;MID(COMPRAS!F2974,1,2)&amp;MID(COMPRAS!D2974,1,2),IVA!W:W,0)),"SIN COD.")</f>
        <v>0</v>
      </c>
      <c r="CH3074">
        <f ca="1">IFERROR(INDIRECT("IVA!Y"&amp;MATCH(MID(COMPRAS!C2974,1,2)&amp;MID(COMPRAS!F2974,1,2)&amp;MID(COMPRAS!D2974,1,2),IVA!W:W,0)),"SIN COD.")</f>
        <v>0</v>
      </c>
    </row>
    <row r="3075" spans="1:86" x14ac:dyDescent="0.25">
      <c r="A3075"/>
      <c r="B3075"/>
      <c r="D3075"/>
      <c r="AL3075">
        <f t="shared" si="336"/>
        <v>0</v>
      </c>
      <c r="AQ3075">
        <f t="shared" si="337"/>
        <v>0</v>
      </c>
      <c r="AR3075" t="str">
        <f>IFERROR(IF(OR(AP3075=338,AP3075=340,AP3075=341,AP3075=342,AP3075="342A",AP3075="342B"),PorcenRet(AP3075,AT3075,AU3075),INDEX(PORCENTAJEBUSCAR,MATCH(AP3075,CódigoRET,0),4)*1),"")</f>
        <v/>
      </c>
      <c r="AS3075">
        <f t="shared" si="338"/>
        <v>0</v>
      </c>
      <c r="BF3075" t="str">
        <f>IFERROR(IF(OR(BD3075=338,BD3075=340,BD3075=341,BD3075=342,BD3075="342A",BD3075="342B"),PorcenRet(BD3075,BH3075,BI3075),INDEX(PORCENTAJEBUSCAR,MATCH(BD3075,CódigoRET,0),4)*1),"")</f>
        <v/>
      </c>
      <c r="BG3075">
        <f t="shared" si="339"/>
        <v>0</v>
      </c>
      <c r="BO3075">
        <f t="shared" si="340"/>
        <v>0</v>
      </c>
      <c r="CC3075">
        <f t="shared" si="341"/>
        <v>0</v>
      </c>
      <c r="CD3075">
        <f t="shared" si="342"/>
        <v>0</v>
      </c>
      <c r="CG3075">
        <f ca="1">IFERROR(INDIRECT("IVA!X"&amp;MATCH(MID(COMPRAS!C2975,1,2)&amp;MID(COMPRAS!F2975,1,2)&amp;MID(COMPRAS!D2975,1,2),IVA!W:W,0)),"SIN COD.")</f>
        <v>0</v>
      </c>
      <c r="CH3075">
        <f ca="1">IFERROR(INDIRECT("IVA!Y"&amp;MATCH(MID(COMPRAS!C2975,1,2)&amp;MID(COMPRAS!F2975,1,2)&amp;MID(COMPRAS!D2975,1,2),IVA!W:W,0)),"SIN COD.")</f>
        <v>0</v>
      </c>
    </row>
    <row r="3076" spans="1:86" x14ac:dyDescent="0.25">
      <c r="A3076"/>
      <c r="B3076"/>
      <c r="D3076"/>
      <c r="AL3076">
        <f t="shared" si="336"/>
        <v>0</v>
      </c>
      <c r="AQ3076">
        <f t="shared" si="337"/>
        <v>0</v>
      </c>
      <c r="AR3076" t="str">
        <f>IFERROR(IF(OR(AP3076=338,AP3076=340,AP3076=341,AP3076=342,AP3076="342A",AP3076="342B"),PorcenRet(AP3076,AT3076,AU3076),INDEX(PORCENTAJEBUSCAR,MATCH(AP3076,CódigoRET,0),4)*1),"")</f>
        <v/>
      </c>
      <c r="AS3076">
        <f t="shared" si="338"/>
        <v>0</v>
      </c>
      <c r="BF3076" t="str">
        <f>IFERROR(IF(OR(BD3076=338,BD3076=340,BD3076=341,BD3076=342,BD3076="342A",BD3076="342B"),PorcenRet(BD3076,BH3076,BI3076),INDEX(PORCENTAJEBUSCAR,MATCH(BD3076,CódigoRET,0),4)*1),"")</f>
        <v/>
      </c>
      <c r="BG3076">
        <f t="shared" si="339"/>
        <v>0</v>
      </c>
      <c r="BO3076">
        <f t="shared" si="340"/>
        <v>0</v>
      </c>
      <c r="CC3076">
        <f t="shared" si="341"/>
        <v>0</v>
      </c>
      <c r="CD3076">
        <f t="shared" si="342"/>
        <v>0</v>
      </c>
      <c r="CG3076">
        <f ca="1">IFERROR(INDIRECT("IVA!X"&amp;MATCH(MID(COMPRAS!C2976,1,2)&amp;MID(COMPRAS!F2976,1,2)&amp;MID(COMPRAS!D2976,1,2),IVA!W:W,0)),"SIN COD.")</f>
        <v>0</v>
      </c>
      <c r="CH3076">
        <f ca="1">IFERROR(INDIRECT("IVA!Y"&amp;MATCH(MID(COMPRAS!C2976,1,2)&amp;MID(COMPRAS!F2976,1,2)&amp;MID(COMPRAS!D2976,1,2),IVA!W:W,0)),"SIN COD.")</f>
        <v>0</v>
      </c>
    </row>
    <row r="3077" spans="1:86" x14ac:dyDescent="0.25">
      <c r="A3077"/>
      <c r="B3077"/>
      <c r="D3077"/>
      <c r="AL3077">
        <f t="shared" si="336"/>
        <v>0</v>
      </c>
      <c r="AQ3077">
        <f t="shared" si="337"/>
        <v>0</v>
      </c>
      <c r="AR3077" t="str">
        <f>IFERROR(IF(OR(AP3077=338,AP3077=340,AP3077=341,AP3077=342,AP3077="342A",AP3077="342B"),PorcenRet(AP3077,AT3077,AU3077),INDEX(PORCENTAJEBUSCAR,MATCH(AP3077,CódigoRET,0),4)*1),"")</f>
        <v/>
      </c>
      <c r="AS3077">
        <f t="shared" si="338"/>
        <v>0</v>
      </c>
      <c r="BF3077" t="str">
        <f>IFERROR(IF(OR(BD3077=338,BD3077=340,BD3077=341,BD3077=342,BD3077="342A",BD3077="342B"),PorcenRet(BD3077,BH3077,BI3077),INDEX(PORCENTAJEBUSCAR,MATCH(BD3077,CódigoRET,0),4)*1),"")</f>
        <v/>
      </c>
      <c r="BG3077">
        <f t="shared" si="339"/>
        <v>0</v>
      </c>
      <c r="BO3077">
        <f t="shared" si="340"/>
        <v>0</v>
      </c>
      <c r="CC3077">
        <f t="shared" si="341"/>
        <v>0</v>
      </c>
      <c r="CD3077">
        <f t="shared" si="342"/>
        <v>0</v>
      </c>
      <c r="CG3077">
        <f ca="1">IFERROR(INDIRECT("IVA!X"&amp;MATCH(MID(COMPRAS!C2977,1,2)&amp;MID(COMPRAS!F2977,1,2)&amp;MID(COMPRAS!D2977,1,2),IVA!W:W,0)),"SIN COD.")</f>
        <v>0</v>
      </c>
      <c r="CH3077">
        <f ca="1">IFERROR(INDIRECT("IVA!Y"&amp;MATCH(MID(COMPRAS!C2977,1,2)&amp;MID(COMPRAS!F2977,1,2)&amp;MID(COMPRAS!D2977,1,2),IVA!W:W,0)),"SIN COD.")</f>
        <v>0</v>
      </c>
    </row>
    <row r="3078" spans="1:86" x14ac:dyDescent="0.25">
      <c r="A3078"/>
      <c r="B3078"/>
      <c r="D3078"/>
      <c r="AL3078">
        <f t="shared" si="336"/>
        <v>0</v>
      </c>
      <c r="AQ3078">
        <f t="shared" si="337"/>
        <v>0</v>
      </c>
      <c r="AR3078" t="str">
        <f>IFERROR(IF(OR(AP3078=338,AP3078=340,AP3078=341,AP3078=342,AP3078="342A",AP3078="342B"),PorcenRet(AP3078,AT3078,AU3078),INDEX(PORCENTAJEBUSCAR,MATCH(AP3078,CódigoRET,0),4)*1),"")</f>
        <v/>
      </c>
      <c r="AS3078">
        <f t="shared" si="338"/>
        <v>0</v>
      </c>
      <c r="BF3078" t="str">
        <f>IFERROR(IF(OR(BD3078=338,BD3078=340,BD3078=341,BD3078=342,BD3078="342A",BD3078="342B"),PorcenRet(BD3078,BH3078,BI3078),INDEX(PORCENTAJEBUSCAR,MATCH(BD3078,CódigoRET,0),4)*1),"")</f>
        <v/>
      </c>
      <c r="BG3078">
        <f t="shared" si="339"/>
        <v>0</v>
      </c>
      <c r="BO3078">
        <f t="shared" si="340"/>
        <v>0</v>
      </c>
      <c r="CC3078">
        <f t="shared" si="341"/>
        <v>0</v>
      </c>
      <c r="CD3078">
        <f t="shared" si="342"/>
        <v>0</v>
      </c>
      <c r="CG3078">
        <f ca="1">IFERROR(INDIRECT("IVA!X"&amp;MATCH(MID(COMPRAS!C2978,1,2)&amp;MID(COMPRAS!F2978,1,2)&amp;MID(COMPRAS!D2978,1,2),IVA!W:W,0)),"SIN COD.")</f>
        <v>0</v>
      </c>
      <c r="CH3078">
        <f ca="1">IFERROR(INDIRECT("IVA!Y"&amp;MATCH(MID(COMPRAS!C2978,1,2)&amp;MID(COMPRAS!F2978,1,2)&amp;MID(COMPRAS!D2978,1,2),IVA!W:W,0)),"SIN COD.")</f>
        <v>0</v>
      </c>
    </row>
    <row r="3079" spans="1:86" x14ac:dyDescent="0.25">
      <c r="A3079"/>
      <c r="B3079"/>
      <c r="D3079"/>
      <c r="AL3079">
        <f t="shared" si="336"/>
        <v>0</v>
      </c>
      <c r="AQ3079">
        <f t="shared" si="337"/>
        <v>0</v>
      </c>
      <c r="AR3079" t="str">
        <f>IFERROR(IF(OR(AP3079=338,AP3079=340,AP3079=341,AP3079=342,AP3079="342A",AP3079="342B"),PorcenRet(AP3079,AT3079,AU3079),INDEX(PORCENTAJEBUSCAR,MATCH(AP3079,CódigoRET,0),4)*1),"")</f>
        <v/>
      </c>
      <c r="AS3079">
        <f t="shared" si="338"/>
        <v>0</v>
      </c>
      <c r="BF3079" t="str">
        <f>IFERROR(IF(OR(BD3079=338,BD3079=340,BD3079=341,BD3079=342,BD3079="342A",BD3079="342B"),PorcenRet(BD3079,BH3079,BI3079),INDEX(PORCENTAJEBUSCAR,MATCH(BD3079,CódigoRET,0),4)*1),"")</f>
        <v/>
      </c>
      <c r="BG3079">
        <f t="shared" si="339"/>
        <v>0</v>
      </c>
      <c r="BO3079">
        <f t="shared" si="340"/>
        <v>0</v>
      </c>
      <c r="CC3079">
        <f t="shared" si="341"/>
        <v>0</v>
      </c>
      <c r="CD3079">
        <f t="shared" si="342"/>
        <v>0</v>
      </c>
      <c r="CG3079">
        <f ca="1">IFERROR(INDIRECT("IVA!X"&amp;MATCH(MID(COMPRAS!C2979,1,2)&amp;MID(COMPRAS!F2979,1,2)&amp;MID(COMPRAS!D2979,1,2),IVA!W:W,0)),"SIN COD.")</f>
        <v>0</v>
      </c>
      <c r="CH3079">
        <f ca="1">IFERROR(INDIRECT("IVA!Y"&amp;MATCH(MID(COMPRAS!C2979,1,2)&amp;MID(COMPRAS!F2979,1,2)&amp;MID(COMPRAS!D2979,1,2),IVA!W:W,0)),"SIN COD.")</f>
        <v>0</v>
      </c>
    </row>
    <row r="3080" spans="1:86" x14ac:dyDescent="0.25">
      <c r="A3080"/>
      <c r="B3080"/>
      <c r="D3080"/>
      <c r="AL3080">
        <f t="shared" si="336"/>
        <v>0</v>
      </c>
      <c r="AQ3080">
        <f t="shared" si="337"/>
        <v>0</v>
      </c>
      <c r="AR3080" t="str">
        <f>IFERROR(IF(OR(AP3080=338,AP3080=340,AP3080=341,AP3080=342,AP3080="342A",AP3080="342B"),PorcenRet(AP3080,AT3080,AU3080),INDEX(PORCENTAJEBUSCAR,MATCH(AP3080,CódigoRET,0),4)*1),"")</f>
        <v/>
      </c>
      <c r="AS3080">
        <f t="shared" si="338"/>
        <v>0</v>
      </c>
      <c r="BF3080" t="str">
        <f>IFERROR(IF(OR(BD3080=338,BD3080=340,BD3080=341,BD3080=342,BD3080="342A",BD3080="342B"),PorcenRet(BD3080,BH3080,BI3080),INDEX(PORCENTAJEBUSCAR,MATCH(BD3080,CódigoRET,0),4)*1),"")</f>
        <v/>
      </c>
      <c r="BG3080">
        <f t="shared" si="339"/>
        <v>0</v>
      </c>
      <c r="BO3080">
        <f t="shared" si="340"/>
        <v>0</v>
      </c>
      <c r="CC3080">
        <f t="shared" si="341"/>
        <v>0</v>
      </c>
      <c r="CD3080">
        <f t="shared" si="342"/>
        <v>0</v>
      </c>
      <c r="CG3080">
        <f ca="1">IFERROR(INDIRECT("IVA!X"&amp;MATCH(MID(COMPRAS!C2980,1,2)&amp;MID(COMPRAS!F2980,1,2)&amp;MID(COMPRAS!D2980,1,2),IVA!W:W,0)),"SIN COD.")</f>
        <v>0</v>
      </c>
      <c r="CH3080">
        <f ca="1">IFERROR(INDIRECT("IVA!Y"&amp;MATCH(MID(COMPRAS!C2980,1,2)&amp;MID(COMPRAS!F2980,1,2)&amp;MID(COMPRAS!D2980,1,2),IVA!W:W,0)),"SIN COD.")</f>
        <v>0</v>
      </c>
    </row>
    <row r="3081" spans="1:86" x14ac:dyDescent="0.25">
      <c r="A3081"/>
      <c r="B3081"/>
      <c r="D3081"/>
      <c r="AL3081">
        <f t="shared" si="336"/>
        <v>0</v>
      </c>
      <c r="AQ3081">
        <f t="shared" si="337"/>
        <v>0</v>
      </c>
      <c r="AR3081" t="str">
        <f>IFERROR(IF(OR(AP3081=338,AP3081=340,AP3081=341,AP3081=342,AP3081="342A",AP3081="342B"),PorcenRet(AP3081,AT3081,AU3081),INDEX(PORCENTAJEBUSCAR,MATCH(AP3081,CódigoRET,0),4)*1),"")</f>
        <v/>
      </c>
      <c r="AS3081">
        <f t="shared" si="338"/>
        <v>0</v>
      </c>
      <c r="BF3081" t="str">
        <f>IFERROR(IF(OR(BD3081=338,BD3081=340,BD3081=341,BD3081=342,BD3081="342A",BD3081="342B"),PorcenRet(BD3081,BH3081,BI3081),INDEX(PORCENTAJEBUSCAR,MATCH(BD3081,CódigoRET,0),4)*1),"")</f>
        <v/>
      </c>
      <c r="BG3081">
        <f t="shared" si="339"/>
        <v>0</v>
      </c>
      <c r="BO3081">
        <f t="shared" si="340"/>
        <v>0</v>
      </c>
      <c r="CC3081">
        <f t="shared" si="341"/>
        <v>0</v>
      </c>
      <c r="CD3081">
        <f t="shared" si="342"/>
        <v>0</v>
      </c>
      <c r="CG3081">
        <f ca="1">IFERROR(INDIRECT("IVA!X"&amp;MATCH(MID(COMPRAS!C2981,1,2)&amp;MID(COMPRAS!F2981,1,2)&amp;MID(COMPRAS!D2981,1,2),IVA!W:W,0)),"SIN COD.")</f>
        <v>0</v>
      </c>
      <c r="CH3081">
        <f ca="1">IFERROR(INDIRECT("IVA!Y"&amp;MATCH(MID(COMPRAS!C2981,1,2)&amp;MID(COMPRAS!F2981,1,2)&amp;MID(COMPRAS!D2981,1,2),IVA!W:W,0)),"SIN COD.")</f>
        <v>0</v>
      </c>
    </row>
    <row r="3082" spans="1:86" x14ac:dyDescent="0.25">
      <c r="A3082"/>
      <c r="B3082"/>
      <c r="D3082"/>
      <c r="AL3082">
        <f t="shared" si="336"/>
        <v>0</v>
      </c>
      <c r="AQ3082">
        <f t="shared" si="337"/>
        <v>0</v>
      </c>
      <c r="AR3082" t="str">
        <f>IFERROR(IF(OR(AP3082=338,AP3082=340,AP3082=341,AP3082=342,AP3082="342A",AP3082="342B"),PorcenRet(AP3082,AT3082,AU3082),INDEX(PORCENTAJEBUSCAR,MATCH(AP3082,CódigoRET,0),4)*1),"")</f>
        <v/>
      </c>
      <c r="AS3082">
        <f t="shared" si="338"/>
        <v>0</v>
      </c>
      <c r="BF3082" t="str">
        <f>IFERROR(IF(OR(BD3082=338,BD3082=340,BD3082=341,BD3082=342,BD3082="342A",BD3082="342B"),PorcenRet(BD3082,BH3082,BI3082),INDEX(PORCENTAJEBUSCAR,MATCH(BD3082,CódigoRET,0),4)*1),"")</f>
        <v/>
      </c>
      <c r="BG3082">
        <f t="shared" si="339"/>
        <v>0</v>
      </c>
      <c r="BO3082">
        <f t="shared" si="340"/>
        <v>0</v>
      </c>
      <c r="CC3082">
        <f t="shared" si="341"/>
        <v>0</v>
      </c>
      <c r="CD3082">
        <f t="shared" si="342"/>
        <v>0</v>
      </c>
      <c r="CG3082">
        <f ca="1">IFERROR(INDIRECT("IVA!X"&amp;MATCH(MID(COMPRAS!C2982,1,2)&amp;MID(COMPRAS!F2982,1,2)&amp;MID(COMPRAS!D2982,1,2),IVA!W:W,0)),"SIN COD.")</f>
        <v>0</v>
      </c>
      <c r="CH3082">
        <f ca="1">IFERROR(INDIRECT("IVA!Y"&amp;MATCH(MID(COMPRAS!C2982,1,2)&amp;MID(COMPRAS!F2982,1,2)&amp;MID(COMPRAS!D2982,1,2),IVA!W:W,0)),"SIN COD.")</f>
        <v>0</v>
      </c>
    </row>
    <row r="3083" spans="1:86" x14ac:dyDescent="0.25">
      <c r="A3083"/>
      <c r="B3083"/>
      <c r="D3083"/>
      <c r="AL3083">
        <f t="shared" si="336"/>
        <v>0</v>
      </c>
      <c r="AQ3083">
        <f t="shared" si="337"/>
        <v>0</v>
      </c>
      <c r="AR3083" t="str">
        <f>IFERROR(IF(OR(AP3083=338,AP3083=340,AP3083=341,AP3083=342,AP3083="342A",AP3083="342B"),PorcenRet(AP3083,AT3083,AU3083),INDEX(PORCENTAJEBUSCAR,MATCH(AP3083,CódigoRET,0),4)*1),"")</f>
        <v/>
      </c>
      <c r="AS3083">
        <f t="shared" si="338"/>
        <v>0</v>
      </c>
      <c r="BF3083" t="str">
        <f>IFERROR(IF(OR(BD3083=338,BD3083=340,BD3083=341,BD3083=342,BD3083="342A",BD3083="342B"),PorcenRet(BD3083,BH3083,BI3083),INDEX(PORCENTAJEBUSCAR,MATCH(BD3083,CódigoRET,0),4)*1),"")</f>
        <v/>
      </c>
      <c r="BG3083">
        <f t="shared" si="339"/>
        <v>0</v>
      </c>
      <c r="BO3083">
        <f t="shared" si="340"/>
        <v>0</v>
      </c>
      <c r="CC3083">
        <f t="shared" si="341"/>
        <v>0</v>
      </c>
      <c r="CD3083">
        <f t="shared" si="342"/>
        <v>0</v>
      </c>
      <c r="CG3083">
        <f ca="1">IFERROR(INDIRECT("IVA!X"&amp;MATCH(MID(COMPRAS!C2983,1,2)&amp;MID(COMPRAS!F2983,1,2)&amp;MID(COMPRAS!D2983,1,2),IVA!W:W,0)),"SIN COD.")</f>
        <v>0</v>
      </c>
      <c r="CH3083">
        <f ca="1">IFERROR(INDIRECT("IVA!Y"&amp;MATCH(MID(COMPRAS!C2983,1,2)&amp;MID(COMPRAS!F2983,1,2)&amp;MID(COMPRAS!D2983,1,2),IVA!W:W,0)),"SIN COD.")</f>
        <v>0</v>
      </c>
    </row>
    <row r="3084" spans="1:86" x14ac:dyDescent="0.25">
      <c r="A3084"/>
      <c r="B3084"/>
      <c r="D3084"/>
      <c r="AL3084">
        <f t="shared" si="336"/>
        <v>0</v>
      </c>
      <c r="AQ3084">
        <f t="shared" si="337"/>
        <v>0</v>
      </c>
      <c r="AR3084" t="str">
        <f>IFERROR(IF(OR(AP3084=338,AP3084=340,AP3084=341,AP3084=342,AP3084="342A",AP3084="342B"),PorcenRet(AP3084,AT3084,AU3084),INDEX(PORCENTAJEBUSCAR,MATCH(AP3084,CódigoRET,0),4)*1),"")</f>
        <v/>
      </c>
      <c r="AS3084">
        <f t="shared" si="338"/>
        <v>0</v>
      </c>
      <c r="BF3084" t="str">
        <f>IFERROR(IF(OR(BD3084=338,BD3084=340,BD3084=341,BD3084=342,BD3084="342A",BD3084="342B"),PorcenRet(BD3084,BH3084,BI3084),INDEX(PORCENTAJEBUSCAR,MATCH(BD3084,CódigoRET,0),4)*1),"")</f>
        <v/>
      </c>
      <c r="BG3084">
        <f t="shared" si="339"/>
        <v>0</v>
      </c>
      <c r="BO3084">
        <f t="shared" si="340"/>
        <v>0</v>
      </c>
      <c r="CC3084">
        <f t="shared" si="341"/>
        <v>0</v>
      </c>
      <c r="CD3084">
        <f t="shared" si="342"/>
        <v>0</v>
      </c>
      <c r="CG3084">
        <f ca="1">IFERROR(INDIRECT("IVA!X"&amp;MATCH(MID(COMPRAS!C2984,1,2)&amp;MID(COMPRAS!F2984,1,2)&amp;MID(COMPRAS!D2984,1,2),IVA!W:W,0)),"SIN COD.")</f>
        <v>0</v>
      </c>
      <c r="CH3084">
        <f ca="1">IFERROR(INDIRECT("IVA!Y"&amp;MATCH(MID(COMPRAS!C2984,1,2)&amp;MID(COMPRAS!F2984,1,2)&amp;MID(COMPRAS!D2984,1,2),IVA!W:W,0)),"SIN COD.")</f>
        <v>0</v>
      </c>
    </row>
    <row r="3085" spans="1:86" x14ac:dyDescent="0.25">
      <c r="A3085"/>
      <c r="B3085"/>
      <c r="D3085"/>
      <c r="AL3085">
        <f t="shared" si="336"/>
        <v>0</v>
      </c>
      <c r="AQ3085">
        <f t="shared" si="337"/>
        <v>0</v>
      </c>
      <c r="AR3085" t="str">
        <f>IFERROR(IF(OR(AP3085=338,AP3085=340,AP3085=341,AP3085=342,AP3085="342A",AP3085="342B"),PorcenRet(AP3085,AT3085,AU3085),INDEX(PORCENTAJEBUSCAR,MATCH(AP3085,CódigoRET,0),4)*1),"")</f>
        <v/>
      </c>
      <c r="AS3085">
        <f t="shared" si="338"/>
        <v>0</v>
      </c>
      <c r="BF3085" t="str">
        <f>IFERROR(IF(OR(BD3085=338,BD3085=340,BD3085=341,BD3085=342,BD3085="342A",BD3085="342B"),PorcenRet(BD3085,BH3085,BI3085),INDEX(PORCENTAJEBUSCAR,MATCH(BD3085,CódigoRET,0),4)*1),"")</f>
        <v/>
      </c>
      <c r="BG3085">
        <f t="shared" si="339"/>
        <v>0</v>
      </c>
      <c r="BO3085">
        <f t="shared" si="340"/>
        <v>0</v>
      </c>
      <c r="CC3085">
        <f t="shared" si="341"/>
        <v>0</v>
      </c>
      <c r="CD3085">
        <f t="shared" si="342"/>
        <v>0</v>
      </c>
      <c r="CG3085">
        <f ca="1">IFERROR(INDIRECT("IVA!X"&amp;MATCH(MID(COMPRAS!C2985,1,2)&amp;MID(COMPRAS!F2985,1,2)&amp;MID(COMPRAS!D2985,1,2),IVA!W:W,0)),"SIN COD.")</f>
        <v>0</v>
      </c>
      <c r="CH3085">
        <f ca="1">IFERROR(INDIRECT("IVA!Y"&amp;MATCH(MID(COMPRAS!C2985,1,2)&amp;MID(COMPRAS!F2985,1,2)&amp;MID(COMPRAS!D2985,1,2),IVA!W:W,0)),"SIN COD.")</f>
        <v>0</v>
      </c>
    </row>
    <row r="3086" spans="1:86" x14ac:dyDescent="0.25">
      <c r="A3086"/>
      <c r="B3086"/>
      <c r="D3086"/>
      <c r="AL3086">
        <f t="shared" si="336"/>
        <v>0</v>
      </c>
      <c r="AQ3086">
        <f t="shared" si="337"/>
        <v>0</v>
      </c>
      <c r="AR3086" t="str">
        <f>IFERROR(IF(OR(AP3086=338,AP3086=340,AP3086=341,AP3086=342,AP3086="342A",AP3086="342B"),PorcenRet(AP3086,AT3086,AU3086),INDEX(PORCENTAJEBUSCAR,MATCH(AP3086,CódigoRET,0),4)*1),"")</f>
        <v/>
      </c>
      <c r="AS3086">
        <f t="shared" si="338"/>
        <v>0</v>
      </c>
      <c r="BF3086" t="str">
        <f>IFERROR(IF(OR(BD3086=338,BD3086=340,BD3086=341,BD3086=342,BD3086="342A",BD3086="342B"),PorcenRet(BD3086,BH3086,BI3086),INDEX(PORCENTAJEBUSCAR,MATCH(BD3086,CódigoRET,0),4)*1),"")</f>
        <v/>
      </c>
      <c r="BG3086">
        <f t="shared" si="339"/>
        <v>0</v>
      </c>
      <c r="BO3086">
        <f t="shared" si="340"/>
        <v>0</v>
      </c>
      <c r="CC3086">
        <f t="shared" si="341"/>
        <v>0</v>
      </c>
      <c r="CD3086">
        <f t="shared" si="342"/>
        <v>0</v>
      </c>
      <c r="CG3086">
        <f ca="1">IFERROR(INDIRECT("IVA!X"&amp;MATCH(MID(COMPRAS!C2986,1,2)&amp;MID(COMPRAS!F2986,1,2)&amp;MID(COMPRAS!D2986,1,2),IVA!W:W,0)),"SIN COD.")</f>
        <v>0</v>
      </c>
      <c r="CH3086">
        <f ca="1">IFERROR(INDIRECT("IVA!Y"&amp;MATCH(MID(COMPRAS!C2986,1,2)&amp;MID(COMPRAS!F2986,1,2)&amp;MID(COMPRAS!D2986,1,2),IVA!W:W,0)),"SIN COD.")</f>
        <v>0</v>
      </c>
    </row>
    <row r="3087" spans="1:86" x14ac:dyDescent="0.25">
      <c r="A3087"/>
      <c r="B3087"/>
      <c r="D3087"/>
      <c r="AL3087">
        <f t="shared" si="336"/>
        <v>0</v>
      </c>
      <c r="AQ3087">
        <f t="shared" si="337"/>
        <v>0</v>
      </c>
      <c r="AR3087" t="str">
        <f>IFERROR(IF(OR(AP3087=338,AP3087=340,AP3087=341,AP3087=342,AP3087="342A",AP3087="342B"),PorcenRet(AP3087,AT3087,AU3087),INDEX(PORCENTAJEBUSCAR,MATCH(AP3087,CódigoRET,0),4)*1),"")</f>
        <v/>
      </c>
      <c r="AS3087">
        <f t="shared" si="338"/>
        <v>0</v>
      </c>
      <c r="BF3087" t="str">
        <f>IFERROR(IF(OR(BD3087=338,BD3087=340,BD3087=341,BD3087=342,BD3087="342A",BD3087="342B"),PorcenRet(BD3087,BH3087,BI3087),INDEX(PORCENTAJEBUSCAR,MATCH(BD3087,CódigoRET,0),4)*1),"")</f>
        <v/>
      </c>
      <c r="BG3087">
        <f t="shared" si="339"/>
        <v>0</v>
      </c>
      <c r="BO3087">
        <f t="shared" si="340"/>
        <v>0</v>
      </c>
      <c r="CC3087">
        <f t="shared" si="341"/>
        <v>0</v>
      </c>
      <c r="CD3087">
        <f t="shared" si="342"/>
        <v>0</v>
      </c>
      <c r="CG3087">
        <f ca="1">IFERROR(INDIRECT("IVA!X"&amp;MATCH(MID(COMPRAS!C2987,1,2)&amp;MID(COMPRAS!F2987,1,2)&amp;MID(COMPRAS!D2987,1,2),IVA!W:W,0)),"SIN COD.")</f>
        <v>0</v>
      </c>
      <c r="CH3087">
        <f ca="1">IFERROR(INDIRECT("IVA!Y"&amp;MATCH(MID(COMPRAS!C2987,1,2)&amp;MID(COMPRAS!F2987,1,2)&amp;MID(COMPRAS!D2987,1,2),IVA!W:W,0)),"SIN COD.")</f>
        <v>0</v>
      </c>
    </row>
    <row r="3088" spans="1:86" x14ac:dyDescent="0.25">
      <c r="A3088"/>
      <c r="B3088"/>
      <c r="D3088"/>
      <c r="AL3088">
        <f t="shared" si="336"/>
        <v>0</v>
      </c>
      <c r="AQ3088">
        <f t="shared" si="337"/>
        <v>0</v>
      </c>
      <c r="AR3088" t="str">
        <f>IFERROR(IF(OR(AP3088=338,AP3088=340,AP3088=341,AP3088=342,AP3088="342A",AP3088="342B"),PorcenRet(AP3088,AT3088,AU3088),INDEX(PORCENTAJEBUSCAR,MATCH(AP3088,CódigoRET,0),4)*1),"")</f>
        <v/>
      </c>
      <c r="AS3088">
        <f t="shared" si="338"/>
        <v>0</v>
      </c>
      <c r="BF3088" t="str">
        <f>IFERROR(IF(OR(BD3088=338,BD3088=340,BD3088=341,BD3088=342,BD3088="342A",BD3088="342B"),PorcenRet(BD3088,BH3088,BI3088),INDEX(PORCENTAJEBUSCAR,MATCH(BD3088,CódigoRET,0),4)*1),"")</f>
        <v/>
      </c>
      <c r="BG3088">
        <f t="shared" si="339"/>
        <v>0</v>
      </c>
      <c r="BO3088">
        <f t="shared" si="340"/>
        <v>0</v>
      </c>
      <c r="CC3088">
        <f t="shared" si="341"/>
        <v>0</v>
      </c>
      <c r="CD3088">
        <f t="shared" si="342"/>
        <v>0</v>
      </c>
      <c r="CG3088">
        <f ca="1">IFERROR(INDIRECT("IVA!X"&amp;MATCH(MID(COMPRAS!C2988,1,2)&amp;MID(COMPRAS!F2988,1,2)&amp;MID(COMPRAS!D2988,1,2),IVA!W:W,0)),"SIN COD.")</f>
        <v>0</v>
      </c>
      <c r="CH3088">
        <f ca="1">IFERROR(INDIRECT("IVA!Y"&amp;MATCH(MID(COMPRAS!C2988,1,2)&amp;MID(COMPRAS!F2988,1,2)&amp;MID(COMPRAS!D2988,1,2),IVA!W:W,0)),"SIN COD.")</f>
        <v>0</v>
      </c>
    </row>
    <row r="3089" spans="1:86" x14ac:dyDescent="0.25">
      <c r="A3089"/>
      <c r="B3089"/>
      <c r="D3089"/>
      <c r="AL3089">
        <f t="shared" si="336"/>
        <v>0</v>
      </c>
      <c r="AQ3089">
        <f t="shared" si="337"/>
        <v>0</v>
      </c>
      <c r="AR3089" t="str">
        <f>IFERROR(IF(OR(AP3089=338,AP3089=340,AP3089=341,AP3089=342,AP3089="342A",AP3089="342B"),PorcenRet(AP3089,AT3089,AU3089),INDEX(PORCENTAJEBUSCAR,MATCH(AP3089,CódigoRET,0),4)*1),"")</f>
        <v/>
      </c>
      <c r="AS3089">
        <f t="shared" si="338"/>
        <v>0</v>
      </c>
      <c r="BF3089" t="str">
        <f>IFERROR(IF(OR(BD3089=338,BD3089=340,BD3089=341,BD3089=342,BD3089="342A",BD3089="342B"),PorcenRet(BD3089,BH3089,BI3089),INDEX(PORCENTAJEBUSCAR,MATCH(BD3089,CódigoRET,0),4)*1),"")</f>
        <v/>
      </c>
      <c r="BG3089">
        <f t="shared" si="339"/>
        <v>0</v>
      </c>
      <c r="BO3089">
        <f t="shared" si="340"/>
        <v>0</v>
      </c>
      <c r="CC3089">
        <f t="shared" si="341"/>
        <v>0</v>
      </c>
      <c r="CD3089">
        <f t="shared" si="342"/>
        <v>0</v>
      </c>
      <c r="CG3089">
        <f ca="1">IFERROR(INDIRECT("IVA!X"&amp;MATCH(MID(COMPRAS!C2989,1,2)&amp;MID(COMPRAS!F2989,1,2)&amp;MID(COMPRAS!D2989,1,2),IVA!W:W,0)),"SIN COD.")</f>
        <v>0</v>
      </c>
      <c r="CH3089">
        <f ca="1">IFERROR(INDIRECT("IVA!Y"&amp;MATCH(MID(COMPRAS!C2989,1,2)&amp;MID(COMPRAS!F2989,1,2)&amp;MID(COMPRAS!D2989,1,2),IVA!W:W,0)),"SIN COD.")</f>
        <v>0</v>
      </c>
    </row>
    <row r="3090" spans="1:86" x14ac:dyDescent="0.25">
      <c r="A3090"/>
      <c r="B3090"/>
      <c r="D3090"/>
      <c r="AL3090">
        <f t="shared" si="336"/>
        <v>0</v>
      </c>
      <c r="AQ3090">
        <f t="shared" si="337"/>
        <v>0</v>
      </c>
      <c r="AR3090" t="str">
        <f>IFERROR(IF(OR(AP3090=338,AP3090=340,AP3090=341,AP3090=342,AP3090="342A",AP3090="342B"),PorcenRet(AP3090,AT3090,AU3090),INDEX(PORCENTAJEBUSCAR,MATCH(AP3090,CódigoRET,0),4)*1),"")</f>
        <v/>
      </c>
      <c r="AS3090">
        <f t="shared" si="338"/>
        <v>0</v>
      </c>
      <c r="BF3090" t="str">
        <f>IFERROR(IF(OR(BD3090=338,BD3090=340,BD3090=341,BD3090=342,BD3090="342A",BD3090="342B"),PorcenRet(BD3090,BH3090,BI3090),INDEX(PORCENTAJEBUSCAR,MATCH(BD3090,CódigoRET,0),4)*1),"")</f>
        <v/>
      </c>
      <c r="BG3090">
        <f t="shared" si="339"/>
        <v>0</v>
      </c>
      <c r="BO3090">
        <f t="shared" si="340"/>
        <v>0</v>
      </c>
      <c r="CC3090">
        <f t="shared" si="341"/>
        <v>0</v>
      </c>
      <c r="CD3090">
        <f t="shared" si="342"/>
        <v>0</v>
      </c>
      <c r="CG3090">
        <f ca="1">IFERROR(INDIRECT("IVA!X"&amp;MATCH(MID(COMPRAS!C2990,1,2)&amp;MID(COMPRAS!F2990,1,2)&amp;MID(COMPRAS!D2990,1,2),IVA!W:W,0)),"SIN COD.")</f>
        <v>0</v>
      </c>
      <c r="CH3090">
        <f ca="1">IFERROR(INDIRECT("IVA!Y"&amp;MATCH(MID(COMPRAS!C2990,1,2)&amp;MID(COMPRAS!F2990,1,2)&amp;MID(COMPRAS!D2990,1,2),IVA!W:W,0)),"SIN COD.")</f>
        <v>0</v>
      </c>
    </row>
    <row r="3091" spans="1:86" x14ac:dyDescent="0.25">
      <c r="A3091"/>
      <c r="B3091"/>
      <c r="D3091"/>
      <c r="AL3091">
        <f t="shared" si="336"/>
        <v>0</v>
      </c>
      <c r="AQ3091">
        <f t="shared" si="337"/>
        <v>0</v>
      </c>
      <c r="AR3091" t="str">
        <f>IFERROR(IF(OR(AP3091=338,AP3091=340,AP3091=341,AP3091=342,AP3091="342A",AP3091="342B"),PorcenRet(AP3091,AT3091,AU3091),INDEX(PORCENTAJEBUSCAR,MATCH(AP3091,CódigoRET,0),4)*1),"")</f>
        <v/>
      </c>
      <c r="AS3091">
        <f t="shared" si="338"/>
        <v>0</v>
      </c>
      <c r="BF3091" t="str">
        <f>IFERROR(IF(OR(BD3091=338,BD3091=340,BD3091=341,BD3091=342,BD3091="342A",BD3091="342B"),PorcenRet(BD3091,BH3091,BI3091),INDEX(PORCENTAJEBUSCAR,MATCH(BD3091,CódigoRET,0),4)*1),"")</f>
        <v/>
      </c>
      <c r="BG3091">
        <f t="shared" si="339"/>
        <v>0</v>
      </c>
      <c r="BO3091">
        <f t="shared" si="340"/>
        <v>0</v>
      </c>
      <c r="CC3091">
        <f t="shared" si="341"/>
        <v>0</v>
      </c>
      <c r="CD3091">
        <f t="shared" si="342"/>
        <v>0</v>
      </c>
      <c r="CG3091">
        <f ca="1">IFERROR(INDIRECT("IVA!X"&amp;MATCH(MID(COMPRAS!C2991,1,2)&amp;MID(COMPRAS!F2991,1,2)&amp;MID(COMPRAS!D2991,1,2),IVA!W:W,0)),"SIN COD.")</f>
        <v>0</v>
      </c>
      <c r="CH3091">
        <f ca="1">IFERROR(INDIRECT("IVA!Y"&amp;MATCH(MID(COMPRAS!C2991,1,2)&amp;MID(COMPRAS!F2991,1,2)&amp;MID(COMPRAS!D2991,1,2),IVA!W:W,0)),"SIN COD.")</f>
        <v>0</v>
      </c>
    </row>
    <row r="3092" spans="1:86" x14ac:dyDescent="0.25">
      <c r="A3092"/>
      <c r="B3092"/>
      <c r="D3092"/>
      <c r="AL3092">
        <f t="shared" si="336"/>
        <v>0</v>
      </c>
      <c r="AQ3092">
        <f t="shared" si="337"/>
        <v>0</v>
      </c>
      <c r="AR3092" t="str">
        <f>IFERROR(IF(OR(AP3092=338,AP3092=340,AP3092=341,AP3092=342,AP3092="342A",AP3092="342B"),PorcenRet(AP3092,AT3092,AU3092),INDEX(PORCENTAJEBUSCAR,MATCH(AP3092,CódigoRET,0),4)*1),"")</f>
        <v/>
      </c>
      <c r="AS3092">
        <f t="shared" si="338"/>
        <v>0</v>
      </c>
      <c r="BF3092" t="str">
        <f>IFERROR(IF(OR(BD3092=338,BD3092=340,BD3092=341,BD3092=342,BD3092="342A",BD3092="342B"),PorcenRet(BD3092,BH3092,BI3092),INDEX(PORCENTAJEBUSCAR,MATCH(BD3092,CódigoRET,0),4)*1),"")</f>
        <v/>
      </c>
      <c r="BG3092">
        <f t="shared" si="339"/>
        <v>0</v>
      </c>
      <c r="BO3092">
        <f t="shared" si="340"/>
        <v>0</v>
      </c>
      <c r="CC3092">
        <f t="shared" si="341"/>
        <v>0</v>
      </c>
      <c r="CD3092">
        <f t="shared" si="342"/>
        <v>0</v>
      </c>
      <c r="CG3092">
        <f ca="1">IFERROR(INDIRECT("IVA!X"&amp;MATCH(MID(COMPRAS!C2992,1,2)&amp;MID(COMPRAS!F2992,1,2)&amp;MID(COMPRAS!D2992,1,2),IVA!W:W,0)),"SIN COD.")</f>
        <v>0</v>
      </c>
      <c r="CH3092">
        <f ca="1">IFERROR(INDIRECT("IVA!Y"&amp;MATCH(MID(COMPRAS!C2992,1,2)&amp;MID(COMPRAS!F2992,1,2)&amp;MID(COMPRAS!D2992,1,2),IVA!W:W,0)),"SIN COD.")</f>
        <v>0</v>
      </c>
    </row>
    <row r="3093" spans="1:86" x14ac:dyDescent="0.25">
      <c r="A3093"/>
      <c r="B3093"/>
      <c r="D3093"/>
      <c r="AL3093">
        <f t="shared" si="336"/>
        <v>0</v>
      </c>
      <c r="AQ3093">
        <f t="shared" si="337"/>
        <v>0</v>
      </c>
      <c r="AR3093" t="str">
        <f>IFERROR(IF(OR(AP3093=338,AP3093=340,AP3093=341,AP3093=342,AP3093="342A",AP3093="342B"),PorcenRet(AP3093,AT3093,AU3093),INDEX(PORCENTAJEBUSCAR,MATCH(AP3093,CódigoRET,0),4)*1),"")</f>
        <v/>
      </c>
      <c r="AS3093">
        <f t="shared" si="338"/>
        <v>0</v>
      </c>
      <c r="BF3093" t="str">
        <f>IFERROR(IF(OR(BD3093=338,BD3093=340,BD3093=341,BD3093=342,BD3093="342A",BD3093="342B"),PorcenRet(BD3093,BH3093,BI3093),INDEX(PORCENTAJEBUSCAR,MATCH(BD3093,CódigoRET,0),4)*1),"")</f>
        <v/>
      </c>
      <c r="BG3093">
        <f t="shared" si="339"/>
        <v>0</v>
      </c>
      <c r="BO3093">
        <f t="shared" si="340"/>
        <v>0</v>
      </c>
      <c r="CC3093">
        <f t="shared" si="341"/>
        <v>0</v>
      </c>
      <c r="CD3093">
        <f t="shared" si="342"/>
        <v>0</v>
      </c>
      <c r="CG3093">
        <f ca="1">IFERROR(INDIRECT("IVA!X"&amp;MATCH(MID(COMPRAS!C2993,1,2)&amp;MID(COMPRAS!F2993,1,2)&amp;MID(COMPRAS!D2993,1,2),IVA!W:W,0)),"SIN COD.")</f>
        <v>0</v>
      </c>
      <c r="CH3093">
        <f ca="1">IFERROR(INDIRECT("IVA!Y"&amp;MATCH(MID(COMPRAS!C2993,1,2)&amp;MID(COMPRAS!F2993,1,2)&amp;MID(COMPRAS!D2993,1,2),IVA!W:W,0)),"SIN COD.")</f>
        <v>0</v>
      </c>
    </row>
    <row r="3094" spans="1:86" x14ac:dyDescent="0.25">
      <c r="A3094"/>
      <c r="B3094"/>
      <c r="D3094"/>
      <c r="AL3094">
        <f t="shared" si="336"/>
        <v>0</v>
      </c>
      <c r="AQ3094">
        <f t="shared" si="337"/>
        <v>0</v>
      </c>
      <c r="AR3094" t="str">
        <f>IFERROR(IF(OR(AP3094=338,AP3094=340,AP3094=341,AP3094=342,AP3094="342A",AP3094="342B"),PorcenRet(AP3094,AT3094,AU3094),INDEX(PORCENTAJEBUSCAR,MATCH(AP3094,CódigoRET,0),4)*1),"")</f>
        <v/>
      </c>
      <c r="AS3094">
        <f t="shared" si="338"/>
        <v>0</v>
      </c>
      <c r="BF3094" t="str">
        <f>IFERROR(IF(OR(BD3094=338,BD3094=340,BD3094=341,BD3094=342,BD3094="342A",BD3094="342B"),PorcenRet(BD3094,BH3094,BI3094),INDEX(PORCENTAJEBUSCAR,MATCH(BD3094,CódigoRET,0),4)*1),"")</f>
        <v/>
      </c>
      <c r="BG3094">
        <f t="shared" si="339"/>
        <v>0</v>
      </c>
      <c r="BO3094">
        <f t="shared" si="340"/>
        <v>0</v>
      </c>
      <c r="CC3094">
        <f t="shared" si="341"/>
        <v>0</v>
      </c>
      <c r="CD3094">
        <f t="shared" si="342"/>
        <v>0</v>
      </c>
      <c r="CG3094">
        <f ca="1">IFERROR(INDIRECT("IVA!X"&amp;MATCH(MID(COMPRAS!C2994,1,2)&amp;MID(COMPRAS!F2994,1,2)&amp;MID(COMPRAS!D2994,1,2),IVA!W:W,0)),"SIN COD.")</f>
        <v>0</v>
      </c>
      <c r="CH3094">
        <f ca="1">IFERROR(INDIRECT("IVA!Y"&amp;MATCH(MID(COMPRAS!C2994,1,2)&amp;MID(COMPRAS!F2994,1,2)&amp;MID(COMPRAS!D2994,1,2),IVA!W:W,0)),"SIN COD.")</f>
        <v>0</v>
      </c>
    </row>
    <row r="3095" spans="1:86" x14ac:dyDescent="0.25">
      <c r="A3095"/>
      <c r="B3095"/>
      <c r="D3095"/>
      <c r="AL3095">
        <f t="shared" si="336"/>
        <v>0</v>
      </c>
      <c r="AQ3095">
        <f t="shared" si="337"/>
        <v>0</v>
      </c>
      <c r="AR3095" t="str">
        <f>IFERROR(IF(OR(AP3095=338,AP3095=340,AP3095=341,AP3095=342,AP3095="342A",AP3095="342B"),PorcenRet(AP3095,AT3095,AU3095),INDEX(PORCENTAJEBUSCAR,MATCH(AP3095,CódigoRET,0),4)*1),"")</f>
        <v/>
      </c>
      <c r="AS3095">
        <f t="shared" si="338"/>
        <v>0</v>
      </c>
      <c r="BF3095" t="str">
        <f>IFERROR(IF(OR(BD3095=338,BD3095=340,BD3095=341,BD3095=342,BD3095="342A",BD3095="342B"),PorcenRet(BD3095,BH3095,BI3095),INDEX(PORCENTAJEBUSCAR,MATCH(BD3095,CódigoRET,0),4)*1),"")</f>
        <v/>
      </c>
      <c r="BG3095">
        <f t="shared" si="339"/>
        <v>0</v>
      </c>
      <c r="BO3095">
        <f t="shared" si="340"/>
        <v>0</v>
      </c>
      <c r="CC3095">
        <f t="shared" si="341"/>
        <v>0</v>
      </c>
      <c r="CD3095">
        <f t="shared" si="342"/>
        <v>0</v>
      </c>
      <c r="CG3095">
        <f ca="1">IFERROR(INDIRECT("IVA!X"&amp;MATCH(MID(COMPRAS!C2995,1,2)&amp;MID(COMPRAS!F2995,1,2)&amp;MID(COMPRAS!D2995,1,2),IVA!W:W,0)),"SIN COD.")</f>
        <v>0</v>
      </c>
      <c r="CH3095">
        <f ca="1">IFERROR(INDIRECT("IVA!Y"&amp;MATCH(MID(COMPRAS!C2995,1,2)&amp;MID(COMPRAS!F2995,1,2)&amp;MID(COMPRAS!D2995,1,2),IVA!W:W,0)),"SIN COD.")</f>
        <v>0</v>
      </c>
    </row>
    <row r="3096" spans="1:86" x14ac:dyDescent="0.25">
      <c r="A3096"/>
      <c r="B3096"/>
      <c r="D3096"/>
      <c r="AL3096">
        <f t="shared" si="336"/>
        <v>0</v>
      </c>
      <c r="AQ3096">
        <f t="shared" si="337"/>
        <v>0</v>
      </c>
      <c r="AR3096" t="str">
        <f>IFERROR(IF(OR(AP3096=338,AP3096=340,AP3096=341,AP3096=342,AP3096="342A",AP3096="342B"),PorcenRet(AP3096,AT3096,AU3096),INDEX(PORCENTAJEBUSCAR,MATCH(AP3096,CódigoRET,0),4)*1),"")</f>
        <v/>
      </c>
      <c r="AS3096">
        <f t="shared" si="338"/>
        <v>0</v>
      </c>
      <c r="BF3096" t="str">
        <f>IFERROR(IF(OR(BD3096=338,BD3096=340,BD3096=341,BD3096=342,BD3096="342A",BD3096="342B"),PorcenRet(BD3096,BH3096,BI3096),INDEX(PORCENTAJEBUSCAR,MATCH(BD3096,CódigoRET,0),4)*1),"")</f>
        <v/>
      </c>
      <c r="BG3096">
        <f t="shared" si="339"/>
        <v>0</v>
      </c>
      <c r="BO3096">
        <f t="shared" si="340"/>
        <v>0</v>
      </c>
      <c r="CC3096">
        <f t="shared" si="341"/>
        <v>0</v>
      </c>
      <c r="CD3096">
        <f t="shared" si="342"/>
        <v>0</v>
      </c>
      <c r="CG3096">
        <f ca="1">IFERROR(INDIRECT("IVA!X"&amp;MATCH(MID(COMPRAS!C2996,1,2)&amp;MID(COMPRAS!F2996,1,2)&amp;MID(COMPRAS!D2996,1,2),IVA!W:W,0)),"SIN COD.")</f>
        <v>0</v>
      </c>
      <c r="CH3096">
        <f ca="1">IFERROR(INDIRECT("IVA!Y"&amp;MATCH(MID(COMPRAS!C2996,1,2)&amp;MID(COMPRAS!F2996,1,2)&amp;MID(COMPRAS!D2996,1,2),IVA!W:W,0)),"SIN COD.")</f>
        <v>0</v>
      </c>
    </row>
    <row r="3097" spans="1:86" x14ac:dyDescent="0.25">
      <c r="A3097"/>
      <c r="B3097"/>
      <c r="D3097"/>
      <c r="AL3097">
        <f t="shared" si="336"/>
        <v>0</v>
      </c>
      <c r="AQ3097">
        <f t="shared" si="337"/>
        <v>0</v>
      </c>
      <c r="AR3097" t="str">
        <f>IFERROR(IF(OR(AP3097=338,AP3097=340,AP3097=341,AP3097=342,AP3097="342A",AP3097="342B"),PorcenRet(AP3097,AT3097,AU3097),INDEX(PORCENTAJEBUSCAR,MATCH(AP3097,CódigoRET,0),4)*1),"")</f>
        <v/>
      </c>
      <c r="AS3097">
        <f t="shared" si="338"/>
        <v>0</v>
      </c>
      <c r="BF3097" t="str">
        <f>IFERROR(IF(OR(BD3097=338,BD3097=340,BD3097=341,BD3097=342,BD3097="342A",BD3097="342B"),PorcenRet(BD3097,BH3097,BI3097),INDEX(PORCENTAJEBUSCAR,MATCH(BD3097,CódigoRET,0),4)*1),"")</f>
        <v/>
      </c>
      <c r="BG3097">
        <f t="shared" si="339"/>
        <v>0</v>
      </c>
      <c r="BO3097">
        <f t="shared" si="340"/>
        <v>0</v>
      </c>
      <c r="CC3097">
        <f t="shared" si="341"/>
        <v>0</v>
      </c>
      <c r="CD3097">
        <f t="shared" si="342"/>
        <v>0</v>
      </c>
      <c r="CG3097">
        <f ca="1">IFERROR(INDIRECT("IVA!X"&amp;MATCH(MID(COMPRAS!C2997,1,2)&amp;MID(COMPRAS!F2997,1,2)&amp;MID(COMPRAS!D2997,1,2),IVA!W:W,0)),"SIN COD.")</f>
        <v>0</v>
      </c>
      <c r="CH3097">
        <f ca="1">IFERROR(INDIRECT("IVA!Y"&amp;MATCH(MID(COMPRAS!C2997,1,2)&amp;MID(COMPRAS!F2997,1,2)&amp;MID(COMPRAS!D2997,1,2),IVA!W:W,0)),"SIN COD.")</f>
        <v>0</v>
      </c>
    </row>
    <row r="3098" spans="1:86" x14ac:dyDescent="0.25">
      <c r="A3098"/>
      <c r="B3098"/>
      <c r="D3098"/>
      <c r="AL3098">
        <f t="shared" si="336"/>
        <v>0</v>
      </c>
      <c r="AQ3098">
        <f t="shared" si="337"/>
        <v>0</v>
      </c>
      <c r="AR3098" t="str">
        <f>IFERROR(IF(OR(AP3098=338,AP3098=340,AP3098=341,AP3098=342,AP3098="342A",AP3098="342B"),PorcenRet(AP3098,AT3098,AU3098),INDEX(PORCENTAJEBUSCAR,MATCH(AP3098,CódigoRET,0),4)*1),"")</f>
        <v/>
      </c>
      <c r="AS3098">
        <f t="shared" si="338"/>
        <v>0</v>
      </c>
      <c r="BF3098" t="str">
        <f>IFERROR(IF(OR(BD3098=338,BD3098=340,BD3098=341,BD3098=342,BD3098="342A",BD3098="342B"),PorcenRet(BD3098,BH3098,BI3098),INDEX(PORCENTAJEBUSCAR,MATCH(BD3098,CódigoRET,0),4)*1),"")</f>
        <v/>
      </c>
      <c r="BG3098">
        <f t="shared" si="339"/>
        <v>0</v>
      </c>
      <c r="BO3098">
        <f t="shared" si="340"/>
        <v>0</v>
      </c>
      <c r="CC3098">
        <f t="shared" si="341"/>
        <v>0</v>
      </c>
      <c r="CD3098">
        <f t="shared" si="342"/>
        <v>0</v>
      </c>
      <c r="CG3098">
        <f ca="1">IFERROR(INDIRECT("IVA!X"&amp;MATCH(MID(COMPRAS!C2998,1,2)&amp;MID(COMPRAS!F2998,1,2)&amp;MID(COMPRAS!D2998,1,2),IVA!W:W,0)),"SIN COD.")</f>
        <v>0</v>
      </c>
      <c r="CH3098">
        <f ca="1">IFERROR(INDIRECT("IVA!Y"&amp;MATCH(MID(COMPRAS!C2998,1,2)&amp;MID(COMPRAS!F2998,1,2)&amp;MID(COMPRAS!D2998,1,2),IVA!W:W,0)),"SIN COD.")</f>
        <v>0</v>
      </c>
    </row>
    <row r="3099" spans="1:86" x14ac:dyDescent="0.25">
      <c r="A3099"/>
      <c r="B3099"/>
      <c r="D3099"/>
      <c r="AL3099">
        <f t="shared" si="336"/>
        <v>0</v>
      </c>
      <c r="AQ3099">
        <f t="shared" si="337"/>
        <v>0</v>
      </c>
      <c r="AR3099" t="str">
        <f>IFERROR(IF(OR(AP3099=338,AP3099=340,AP3099=341,AP3099=342,AP3099="342A",AP3099="342B"),PorcenRet(AP3099,AT3099,AU3099),INDEX(PORCENTAJEBUSCAR,MATCH(AP3099,CódigoRET,0),4)*1),"")</f>
        <v/>
      </c>
      <c r="AS3099">
        <f t="shared" si="338"/>
        <v>0</v>
      </c>
      <c r="BF3099" t="str">
        <f>IFERROR(IF(OR(BD3099=338,BD3099=340,BD3099=341,BD3099=342,BD3099="342A",BD3099="342B"),PorcenRet(BD3099,BH3099,BI3099),INDEX(PORCENTAJEBUSCAR,MATCH(BD3099,CódigoRET,0),4)*1),"")</f>
        <v/>
      </c>
      <c r="BG3099">
        <f t="shared" si="339"/>
        <v>0</v>
      </c>
      <c r="BO3099">
        <f t="shared" si="340"/>
        <v>0</v>
      </c>
      <c r="CC3099">
        <f t="shared" si="341"/>
        <v>0</v>
      </c>
      <c r="CD3099">
        <f t="shared" si="342"/>
        <v>0</v>
      </c>
      <c r="CG3099">
        <f ca="1">IFERROR(INDIRECT("IVA!X"&amp;MATCH(MID(COMPRAS!C2999,1,2)&amp;MID(COMPRAS!F2999,1,2)&amp;MID(COMPRAS!D2999,1,2),IVA!W:W,0)),"SIN COD.")</f>
        <v>0</v>
      </c>
      <c r="CH3099">
        <f ca="1">IFERROR(INDIRECT("IVA!Y"&amp;MATCH(MID(COMPRAS!C2999,1,2)&amp;MID(COMPRAS!F2999,1,2)&amp;MID(COMPRAS!D2999,1,2),IVA!W:W,0)),"SIN COD.")</f>
        <v>0</v>
      </c>
    </row>
    <row r="3100" spans="1:86" x14ac:dyDescent="0.25">
      <c r="A3100"/>
      <c r="B3100"/>
      <c r="D3100"/>
      <c r="AL3100">
        <f t="shared" si="336"/>
        <v>0</v>
      </c>
      <c r="AQ3100">
        <f t="shared" si="337"/>
        <v>0</v>
      </c>
      <c r="AR3100" t="str">
        <f>IFERROR(IF(OR(AP3100=338,AP3100=340,AP3100=341,AP3100=342,AP3100="342A",AP3100="342B"),PorcenRet(AP3100,AT3100,AU3100),INDEX(PORCENTAJEBUSCAR,MATCH(AP3100,CódigoRET,0),4)*1),"")</f>
        <v/>
      </c>
      <c r="AS3100">
        <f t="shared" si="338"/>
        <v>0</v>
      </c>
      <c r="BF3100" t="str">
        <f>IFERROR(IF(OR(BD3100=338,BD3100=340,BD3100=341,BD3100=342,BD3100="342A",BD3100="342B"),PorcenRet(BD3100,BH3100,BI3100),INDEX(PORCENTAJEBUSCAR,MATCH(BD3100,CódigoRET,0),4)*1),"")</f>
        <v/>
      </c>
      <c r="BG3100">
        <f t="shared" si="339"/>
        <v>0</v>
      </c>
      <c r="BO3100">
        <f t="shared" si="340"/>
        <v>0</v>
      </c>
      <c r="CC3100">
        <f t="shared" si="341"/>
        <v>0</v>
      </c>
      <c r="CD3100">
        <f t="shared" si="342"/>
        <v>0</v>
      </c>
      <c r="CG3100">
        <f ca="1">IFERROR(INDIRECT("IVA!X"&amp;MATCH(MID(COMPRAS!C3000,1,2)&amp;MID(COMPRAS!F3000,1,2)&amp;MID(COMPRAS!D3000,1,2),IVA!W:W,0)),"SIN COD.")</f>
        <v>0</v>
      </c>
      <c r="CH3100">
        <f ca="1">IFERROR(INDIRECT("IVA!Y"&amp;MATCH(MID(COMPRAS!C3000,1,2)&amp;MID(COMPRAS!F3000,1,2)&amp;MID(COMPRAS!D3000,1,2),IVA!W:W,0)),"SIN COD.")</f>
        <v>0</v>
      </c>
    </row>
    <row r="3101" spans="1:86" x14ac:dyDescent="0.25">
      <c r="A3101"/>
      <c r="B3101"/>
      <c r="D3101"/>
      <c r="AL3101">
        <f t="shared" si="336"/>
        <v>0</v>
      </c>
      <c r="AQ3101">
        <f t="shared" si="337"/>
        <v>0</v>
      </c>
      <c r="AR3101" t="str">
        <f>IFERROR(IF(OR(AP3101=338,AP3101=340,AP3101=341,AP3101=342,AP3101="342A",AP3101="342B"),PorcenRet(AP3101,AT3101,AU3101),INDEX(PORCENTAJEBUSCAR,MATCH(AP3101,CódigoRET,0),4)*1),"")</f>
        <v/>
      </c>
      <c r="AS3101">
        <f t="shared" si="338"/>
        <v>0</v>
      </c>
      <c r="BF3101" t="str">
        <f>IFERROR(IF(OR(BD3101=338,BD3101=340,BD3101=341,BD3101=342,BD3101="342A",BD3101="342B"),PorcenRet(BD3101,BH3101,BI3101),INDEX(PORCENTAJEBUSCAR,MATCH(BD3101,CódigoRET,0),4)*1),"")</f>
        <v/>
      </c>
      <c r="BG3101">
        <f t="shared" si="339"/>
        <v>0</v>
      </c>
      <c r="BO3101">
        <f t="shared" si="340"/>
        <v>0</v>
      </c>
      <c r="CC3101">
        <f t="shared" si="341"/>
        <v>0</v>
      </c>
      <c r="CD3101">
        <f t="shared" si="342"/>
        <v>0</v>
      </c>
      <c r="CG3101">
        <f ca="1">IFERROR(INDIRECT("IVA!X"&amp;MATCH(MID(COMPRAS!C3001,1,2)&amp;MID(COMPRAS!F3001,1,2)&amp;MID(COMPRAS!D3001,1,2),IVA!W:W,0)),"SIN COD.")</f>
        <v>0</v>
      </c>
      <c r="CH3101">
        <f ca="1">IFERROR(INDIRECT("IVA!Y"&amp;MATCH(MID(COMPRAS!C3001,1,2)&amp;MID(COMPRAS!F3001,1,2)&amp;MID(COMPRAS!D3001,1,2),IVA!W:W,0)),"SIN COD.")</f>
        <v>0</v>
      </c>
    </row>
    <row r="3102" spans="1:86" x14ac:dyDescent="0.25">
      <c r="A3102"/>
      <c r="B3102"/>
      <c r="D3102"/>
      <c r="AL3102">
        <f t="shared" si="336"/>
        <v>0</v>
      </c>
      <c r="AQ3102">
        <f t="shared" si="337"/>
        <v>0</v>
      </c>
      <c r="AR3102" t="str">
        <f>IFERROR(IF(OR(AP3102=338,AP3102=340,AP3102=341,AP3102=342,AP3102="342A",AP3102="342B"),PorcenRet(AP3102,AT3102,AU3102),INDEX(PORCENTAJEBUSCAR,MATCH(AP3102,CódigoRET,0),4)*1),"")</f>
        <v/>
      </c>
      <c r="AS3102">
        <f t="shared" si="338"/>
        <v>0</v>
      </c>
      <c r="BF3102" t="str">
        <f>IFERROR(IF(OR(BD3102=338,BD3102=340,BD3102=341,BD3102=342,BD3102="342A",BD3102="342B"),PorcenRet(BD3102,BH3102,BI3102),INDEX(PORCENTAJEBUSCAR,MATCH(BD3102,CódigoRET,0),4)*1),"")</f>
        <v/>
      </c>
      <c r="BG3102">
        <f t="shared" si="339"/>
        <v>0</v>
      </c>
      <c r="BO3102">
        <f t="shared" si="340"/>
        <v>0</v>
      </c>
      <c r="CC3102">
        <f t="shared" si="341"/>
        <v>0</v>
      </c>
      <c r="CD3102">
        <f t="shared" si="342"/>
        <v>0</v>
      </c>
      <c r="CG3102">
        <f ca="1">IFERROR(INDIRECT("IVA!X"&amp;MATCH(MID(COMPRAS!C3002,1,2)&amp;MID(COMPRAS!F3002,1,2)&amp;MID(COMPRAS!D3002,1,2),IVA!W:W,0)),"SIN COD.")</f>
        <v>0</v>
      </c>
      <c r="CH3102">
        <f ca="1">IFERROR(INDIRECT("IVA!Y"&amp;MATCH(MID(COMPRAS!C3002,1,2)&amp;MID(COMPRAS!F3002,1,2)&amp;MID(COMPRAS!D3002,1,2),IVA!W:W,0)),"SIN COD.")</f>
        <v>0</v>
      </c>
    </row>
    <row r="3103" spans="1:86" x14ac:dyDescent="0.25">
      <c r="A3103"/>
      <c r="B3103"/>
      <c r="D3103"/>
      <c r="AL3103">
        <f t="shared" si="336"/>
        <v>0</v>
      </c>
      <c r="AQ3103">
        <f t="shared" si="337"/>
        <v>0</v>
      </c>
      <c r="AR3103" t="str">
        <f>IFERROR(IF(OR(AP3103=338,AP3103=340,AP3103=341,AP3103=342,AP3103="342A",AP3103="342B"),PorcenRet(AP3103,AT3103,AU3103),INDEX(PORCENTAJEBUSCAR,MATCH(AP3103,CódigoRET,0),4)*1),"")</f>
        <v/>
      </c>
      <c r="AS3103">
        <f t="shared" si="338"/>
        <v>0</v>
      </c>
      <c r="BF3103" t="str">
        <f>IFERROR(IF(OR(BD3103=338,BD3103=340,BD3103=341,BD3103=342,BD3103="342A",BD3103="342B"),PorcenRet(BD3103,BH3103,BI3103),INDEX(PORCENTAJEBUSCAR,MATCH(BD3103,CódigoRET,0),4)*1),"")</f>
        <v/>
      </c>
      <c r="BG3103">
        <f t="shared" si="339"/>
        <v>0</v>
      </c>
      <c r="BO3103">
        <f t="shared" si="340"/>
        <v>0</v>
      </c>
      <c r="CC3103">
        <f t="shared" si="341"/>
        <v>0</v>
      </c>
      <c r="CD3103">
        <f t="shared" si="342"/>
        <v>0</v>
      </c>
      <c r="CG3103">
        <f ca="1">IFERROR(INDIRECT("IVA!X"&amp;MATCH(MID(COMPRAS!C3003,1,2)&amp;MID(COMPRAS!F3003,1,2)&amp;MID(COMPRAS!D3003,1,2),IVA!W:W,0)),"SIN COD.")</f>
        <v>0</v>
      </c>
      <c r="CH3103">
        <f ca="1">IFERROR(INDIRECT("IVA!Y"&amp;MATCH(MID(COMPRAS!C3003,1,2)&amp;MID(COMPRAS!F3003,1,2)&amp;MID(COMPRAS!D3003,1,2),IVA!W:W,0)),"SIN COD.")</f>
        <v>0</v>
      </c>
    </row>
    <row r="3104" spans="1:86" x14ac:dyDescent="0.25">
      <c r="A3104"/>
      <c r="B3104"/>
      <c r="D3104"/>
      <c r="AL3104">
        <f t="shared" si="336"/>
        <v>0</v>
      </c>
      <c r="AQ3104">
        <f t="shared" si="337"/>
        <v>0</v>
      </c>
      <c r="AR3104" t="str">
        <f>IFERROR(IF(OR(AP3104=338,AP3104=340,AP3104=341,AP3104=342,AP3104="342A",AP3104="342B"),PorcenRet(AP3104,AT3104,AU3104),INDEX(PORCENTAJEBUSCAR,MATCH(AP3104,CódigoRET,0),4)*1),"")</f>
        <v/>
      </c>
      <c r="AS3104">
        <f t="shared" si="338"/>
        <v>0</v>
      </c>
      <c r="BF3104" t="str">
        <f>IFERROR(IF(OR(BD3104=338,BD3104=340,BD3104=341,BD3104=342,BD3104="342A",BD3104="342B"),PorcenRet(BD3104,BH3104,BI3104),INDEX(PORCENTAJEBUSCAR,MATCH(BD3104,CódigoRET,0),4)*1),"")</f>
        <v/>
      </c>
      <c r="BG3104">
        <f t="shared" si="339"/>
        <v>0</v>
      </c>
      <c r="BO3104">
        <f t="shared" si="340"/>
        <v>0</v>
      </c>
      <c r="CC3104">
        <f t="shared" si="341"/>
        <v>0</v>
      </c>
      <c r="CD3104">
        <f t="shared" si="342"/>
        <v>0</v>
      </c>
      <c r="CG3104">
        <f ca="1">IFERROR(INDIRECT("IVA!X"&amp;MATCH(MID(COMPRAS!C3004,1,2)&amp;MID(COMPRAS!F3004,1,2)&amp;MID(COMPRAS!D3004,1,2),IVA!W:W,0)),"SIN COD.")</f>
        <v>0</v>
      </c>
      <c r="CH3104">
        <f ca="1">IFERROR(INDIRECT("IVA!Y"&amp;MATCH(MID(COMPRAS!C3004,1,2)&amp;MID(COMPRAS!F3004,1,2)&amp;MID(COMPRAS!D3004,1,2),IVA!W:W,0)),"SIN COD.")</f>
        <v>0</v>
      </c>
    </row>
    <row r="3105" spans="1:86" x14ac:dyDescent="0.25">
      <c r="A3105"/>
      <c r="B3105"/>
      <c r="D3105"/>
      <c r="AL3105">
        <f t="shared" si="336"/>
        <v>0</v>
      </c>
      <c r="AQ3105">
        <f t="shared" si="337"/>
        <v>0</v>
      </c>
      <c r="AR3105" t="str">
        <f>IFERROR(IF(OR(AP3105=338,AP3105=340,AP3105=341,AP3105=342,AP3105="342A",AP3105="342B"),PorcenRet(AP3105,AT3105,AU3105),INDEX(PORCENTAJEBUSCAR,MATCH(AP3105,CódigoRET,0),4)*1),"")</f>
        <v/>
      </c>
      <c r="AS3105">
        <f t="shared" si="338"/>
        <v>0</v>
      </c>
      <c r="BF3105" t="str">
        <f>IFERROR(IF(OR(BD3105=338,BD3105=340,BD3105=341,BD3105=342,BD3105="342A",BD3105="342B"),PorcenRet(BD3105,BH3105,BI3105),INDEX(PORCENTAJEBUSCAR,MATCH(BD3105,CódigoRET,0),4)*1),"")</f>
        <v/>
      </c>
      <c r="BG3105">
        <f t="shared" si="339"/>
        <v>0</v>
      </c>
      <c r="BO3105">
        <f t="shared" si="340"/>
        <v>0</v>
      </c>
      <c r="CC3105">
        <f t="shared" si="341"/>
        <v>0</v>
      </c>
      <c r="CD3105">
        <f t="shared" si="342"/>
        <v>0</v>
      </c>
      <c r="CG3105">
        <f ca="1">IFERROR(INDIRECT("IVA!X"&amp;MATCH(MID(COMPRAS!C3005,1,2)&amp;MID(COMPRAS!F3005,1,2)&amp;MID(COMPRAS!D3005,1,2),IVA!W:W,0)),"SIN COD.")</f>
        <v>0</v>
      </c>
      <c r="CH3105">
        <f ca="1">IFERROR(INDIRECT("IVA!Y"&amp;MATCH(MID(COMPRAS!C3005,1,2)&amp;MID(COMPRAS!F3005,1,2)&amp;MID(COMPRAS!D3005,1,2),IVA!W:W,0)),"SIN COD.")</f>
        <v>0</v>
      </c>
    </row>
    <row r="3106" spans="1:86" x14ac:dyDescent="0.25">
      <c r="A3106"/>
      <c r="B3106"/>
      <c r="D3106"/>
      <c r="AL3106">
        <f t="shared" si="336"/>
        <v>0</v>
      </c>
      <c r="AQ3106">
        <f t="shared" si="337"/>
        <v>0</v>
      </c>
      <c r="AR3106" t="str">
        <f>IFERROR(IF(OR(AP3106=338,AP3106=340,AP3106=341,AP3106=342,AP3106="342A",AP3106="342B"),PorcenRet(AP3106,AT3106,AU3106),INDEX(PORCENTAJEBUSCAR,MATCH(AP3106,CódigoRET,0),4)*1),"")</f>
        <v/>
      </c>
      <c r="AS3106">
        <f t="shared" si="338"/>
        <v>0</v>
      </c>
      <c r="BF3106" t="str">
        <f>IFERROR(IF(OR(BD3106=338,BD3106=340,BD3106=341,BD3106=342,BD3106="342A",BD3106="342B"),PorcenRet(BD3106,BH3106,BI3106),INDEX(PORCENTAJEBUSCAR,MATCH(BD3106,CódigoRET,0),4)*1),"")</f>
        <v/>
      </c>
      <c r="BG3106">
        <f t="shared" si="339"/>
        <v>0</v>
      </c>
      <c r="BO3106">
        <f t="shared" si="340"/>
        <v>0</v>
      </c>
      <c r="CC3106">
        <f t="shared" si="341"/>
        <v>0</v>
      </c>
      <c r="CD3106">
        <f t="shared" si="342"/>
        <v>0</v>
      </c>
      <c r="CG3106">
        <f ca="1">IFERROR(INDIRECT("IVA!X"&amp;MATCH(MID(COMPRAS!C3006,1,2)&amp;MID(COMPRAS!F3006,1,2)&amp;MID(COMPRAS!D3006,1,2),IVA!W:W,0)),"SIN COD.")</f>
        <v>0</v>
      </c>
      <c r="CH3106">
        <f ca="1">IFERROR(INDIRECT("IVA!Y"&amp;MATCH(MID(COMPRAS!C3006,1,2)&amp;MID(COMPRAS!F3006,1,2)&amp;MID(COMPRAS!D3006,1,2),IVA!W:W,0)),"SIN COD.")</f>
        <v>0</v>
      </c>
    </row>
    <row r="3107" spans="1:86" x14ac:dyDescent="0.25">
      <c r="A3107"/>
      <c r="B3107"/>
      <c r="D3107"/>
      <c r="AL3107">
        <f t="shared" si="336"/>
        <v>0</v>
      </c>
      <c r="AQ3107">
        <f t="shared" si="337"/>
        <v>0</v>
      </c>
      <c r="AR3107" t="str">
        <f>IFERROR(IF(OR(AP3107=338,AP3107=340,AP3107=341,AP3107=342,AP3107="342A",AP3107="342B"),PorcenRet(AP3107,AT3107,AU3107),INDEX(PORCENTAJEBUSCAR,MATCH(AP3107,CódigoRET,0),4)*1),"")</f>
        <v/>
      </c>
      <c r="AS3107">
        <f t="shared" si="338"/>
        <v>0</v>
      </c>
      <c r="BF3107" t="str">
        <f>IFERROR(IF(OR(BD3107=338,BD3107=340,BD3107=341,BD3107=342,BD3107="342A",BD3107="342B"),PorcenRet(BD3107,BH3107,BI3107),INDEX(PORCENTAJEBUSCAR,MATCH(BD3107,CódigoRET,0),4)*1),"")</f>
        <v/>
      </c>
      <c r="BG3107">
        <f t="shared" si="339"/>
        <v>0</v>
      </c>
      <c r="BO3107">
        <f t="shared" si="340"/>
        <v>0</v>
      </c>
      <c r="CC3107">
        <f t="shared" si="341"/>
        <v>0</v>
      </c>
      <c r="CD3107">
        <f t="shared" si="342"/>
        <v>0</v>
      </c>
      <c r="CG3107">
        <f ca="1">IFERROR(INDIRECT("IVA!X"&amp;MATCH(MID(COMPRAS!C3007,1,2)&amp;MID(COMPRAS!F3007,1,2)&amp;MID(COMPRAS!D3007,1,2),IVA!W:W,0)),"SIN COD.")</f>
        <v>0</v>
      </c>
      <c r="CH3107">
        <f ca="1">IFERROR(INDIRECT("IVA!Y"&amp;MATCH(MID(COMPRAS!C3007,1,2)&amp;MID(COMPRAS!F3007,1,2)&amp;MID(COMPRAS!D3007,1,2),IVA!W:W,0)),"SIN COD.")</f>
        <v>0</v>
      </c>
    </row>
    <row r="3108" spans="1:86" x14ac:dyDescent="0.25">
      <c r="A3108"/>
      <c r="B3108"/>
      <c r="D3108"/>
      <c r="AL3108">
        <f t="shared" si="336"/>
        <v>0</v>
      </c>
      <c r="AQ3108">
        <f t="shared" si="337"/>
        <v>0</v>
      </c>
      <c r="AR3108" t="str">
        <f>IFERROR(IF(OR(AP3108=338,AP3108=340,AP3108=341,AP3108=342,AP3108="342A",AP3108="342B"),PorcenRet(AP3108,AT3108,AU3108),INDEX(PORCENTAJEBUSCAR,MATCH(AP3108,CódigoRET,0),4)*1),"")</f>
        <v/>
      </c>
      <c r="AS3108">
        <f t="shared" si="338"/>
        <v>0</v>
      </c>
      <c r="BF3108" t="str">
        <f>IFERROR(IF(OR(BD3108=338,BD3108=340,BD3108=341,BD3108=342,BD3108="342A",BD3108="342B"),PorcenRet(BD3108,BH3108,BI3108),INDEX(PORCENTAJEBUSCAR,MATCH(BD3108,CódigoRET,0),4)*1),"")</f>
        <v/>
      </c>
      <c r="BG3108">
        <f t="shared" si="339"/>
        <v>0</v>
      </c>
      <c r="BO3108">
        <f t="shared" si="340"/>
        <v>0</v>
      </c>
      <c r="CC3108">
        <f t="shared" si="341"/>
        <v>0</v>
      </c>
      <c r="CD3108">
        <f t="shared" si="342"/>
        <v>0</v>
      </c>
      <c r="CG3108">
        <f ca="1">IFERROR(INDIRECT("IVA!X"&amp;MATCH(MID(COMPRAS!C3008,1,2)&amp;MID(COMPRAS!F3008,1,2)&amp;MID(COMPRAS!D3008,1,2),IVA!W:W,0)),"SIN COD.")</f>
        <v>0</v>
      </c>
      <c r="CH3108">
        <f ca="1">IFERROR(INDIRECT("IVA!Y"&amp;MATCH(MID(COMPRAS!C3008,1,2)&amp;MID(COMPRAS!F3008,1,2)&amp;MID(COMPRAS!D3008,1,2),IVA!W:W,0)),"SIN COD.")</f>
        <v>0</v>
      </c>
    </row>
    <row r="3109" spans="1:86" x14ac:dyDescent="0.25">
      <c r="A3109"/>
      <c r="B3109"/>
      <c r="D3109"/>
      <c r="AL3109">
        <f t="shared" si="336"/>
        <v>0</v>
      </c>
      <c r="AQ3109">
        <f t="shared" si="337"/>
        <v>0</v>
      </c>
      <c r="AR3109" t="str">
        <f>IFERROR(IF(OR(AP3109=338,AP3109=340,AP3109=341,AP3109=342,AP3109="342A",AP3109="342B"),PorcenRet(AP3109,AT3109,AU3109),INDEX(PORCENTAJEBUSCAR,MATCH(AP3109,CódigoRET,0),4)*1),"")</f>
        <v/>
      </c>
      <c r="AS3109">
        <f t="shared" si="338"/>
        <v>0</v>
      </c>
      <c r="BF3109" t="str">
        <f>IFERROR(IF(OR(BD3109=338,BD3109=340,BD3109=341,BD3109=342,BD3109="342A",BD3109="342B"),PorcenRet(BD3109,BH3109,BI3109),INDEX(PORCENTAJEBUSCAR,MATCH(BD3109,CódigoRET,0),4)*1),"")</f>
        <v/>
      </c>
      <c r="BG3109">
        <f t="shared" si="339"/>
        <v>0</v>
      </c>
      <c r="BO3109">
        <f t="shared" si="340"/>
        <v>0</v>
      </c>
      <c r="CC3109">
        <f t="shared" si="341"/>
        <v>0</v>
      </c>
      <c r="CD3109">
        <f t="shared" si="342"/>
        <v>0</v>
      </c>
      <c r="CG3109">
        <f ca="1">IFERROR(INDIRECT("IVA!X"&amp;MATCH(MID(COMPRAS!C3009,1,2)&amp;MID(COMPRAS!F3009,1,2)&amp;MID(COMPRAS!D3009,1,2),IVA!W:W,0)),"SIN COD.")</f>
        <v>0</v>
      </c>
      <c r="CH3109">
        <f ca="1">IFERROR(INDIRECT("IVA!Y"&amp;MATCH(MID(COMPRAS!C3009,1,2)&amp;MID(COMPRAS!F3009,1,2)&amp;MID(COMPRAS!D3009,1,2),IVA!W:W,0)),"SIN COD.")</f>
        <v>0</v>
      </c>
    </row>
    <row r="3110" spans="1:86" x14ac:dyDescent="0.25">
      <c r="A3110"/>
      <c r="B3110"/>
      <c r="D3110"/>
      <c r="AL3110">
        <f t="shared" si="336"/>
        <v>0</v>
      </c>
      <c r="AQ3110">
        <f t="shared" si="337"/>
        <v>0</v>
      </c>
      <c r="AR3110" t="str">
        <f>IFERROR(IF(OR(AP3110=338,AP3110=340,AP3110=341,AP3110=342,AP3110="342A",AP3110="342B"),PorcenRet(AP3110,AT3110,AU3110),INDEX(PORCENTAJEBUSCAR,MATCH(AP3110,CódigoRET,0),4)*1),"")</f>
        <v/>
      </c>
      <c r="AS3110">
        <f t="shared" si="338"/>
        <v>0</v>
      </c>
      <c r="BF3110" t="str">
        <f>IFERROR(IF(OR(BD3110=338,BD3110=340,BD3110=341,BD3110=342,BD3110="342A",BD3110="342B"),PorcenRet(BD3110,BH3110,BI3110),INDEX(PORCENTAJEBUSCAR,MATCH(BD3110,CódigoRET,0),4)*1),"")</f>
        <v/>
      </c>
      <c r="BG3110">
        <f t="shared" si="339"/>
        <v>0</v>
      </c>
      <c r="BO3110">
        <f t="shared" si="340"/>
        <v>0</v>
      </c>
      <c r="CC3110">
        <f t="shared" si="341"/>
        <v>0</v>
      </c>
      <c r="CD3110">
        <f t="shared" si="342"/>
        <v>0</v>
      </c>
      <c r="CG3110">
        <f ca="1">IFERROR(INDIRECT("IVA!X"&amp;MATCH(MID(COMPRAS!C3010,1,2)&amp;MID(COMPRAS!F3010,1,2)&amp;MID(COMPRAS!D3010,1,2),IVA!W:W,0)),"SIN COD.")</f>
        <v>0</v>
      </c>
      <c r="CH3110">
        <f ca="1">IFERROR(INDIRECT("IVA!Y"&amp;MATCH(MID(COMPRAS!C3010,1,2)&amp;MID(COMPRAS!F3010,1,2)&amp;MID(COMPRAS!D3010,1,2),IVA!W:W,0)),"SIN COD.")</f>
        <v>0</v>
      </c>
    </row>
    <row r="3111" spans="1:86" x14ac:dyDescent="0.25">
      <c r="A3111"/>
      <c r="B3111"/>
      <c r="D3111"/>
      <c r="AL3111">
        <f t="shared" si="336"/>
        <v>0</v>
      </c>
      <c r="AQ3111">
        <f t="shared" si="337"/>
        <v>0</v>
      </c>
      <c r="AR3111" t="str">
        <f>IFERROR(IF(OR(AP3111=338,AP3111=340,AP3111=341,AP3111=342,AP3111="342A",AP3111="342B"),PorcenRet(AP3111,AT3111,AU3111),INDEX(PORCENTAJEBUSCAR,MATCH(AP3111,CódigoRET,0),4)*1),"")</f>
        <v/>
      </c>
      <c r="AS3111">
        <f t="shared" si="338"/>
        <v>0</v>
      </c>
      <c r="BF3111" t="str">
        <f>IFERROR(IF(OR(BD3111=338,BD3111=340,BD3111=341,BD3111=342,BD3111="342A",BD3111="342B"),PorcenRet(BD3111,BH3111,BI3111),INDEX(PORCENTAJEBUSCAR,MATCH(BD3111,CódigoRET,0),4)*1),"")</f>
        <v/>
      </c>
      <c r="BG3111">
        <f t="shared" si="339"/>
        <v>0</v>
      </c>
      <c r="BO3111">
        <f t="shared" si="340"/>
        <v>0</v>
      </c>
      <c r="CC3111">
        <f t="shared" si="341"/>
        <v>0</v>
      </c>
      <c r="CD3111">
        <f t="shared" si="342"/>
        <v>0</v>
      </c>
      <c r="CG3111">
        <f ca="1">IFERROR(INDIRECT("IVA!X"&amp;MATCH(MID(COMPRAS!C3011,1,2)&amp;MID(COMPRAS!F3011,1,2)&amp;MID(COMPRAS!D3011,1,2),IVA!W:W,0)),"SIN COD.")</f>
        <v>0</v>
      </c>
      <c r="CH3111">
        <f ca="1">IFERROR(INDIRECT("IVA!Y"&amp;MATCH(MID(COMPRAS!C3011,1,2)&amp;MID(COMPRAS!F3011,1,2)&amp;MID(COMPRAS!D3011,1,2),IVA!W:W,0)),"SIN COD.")</f>
        <v>0</v>
      </c>
    </row>
    <row r="3112" spans="1:86" x14ac:dyDescent="0.25">
      <c r="A3112"/>
      <c r="B3112"/>
      <c r="D3112"/>
      <c r="AL3112">
        <f t="shared" si="336"/>
        <v>0</v>
      </c>
      <c r="AQ3112">
        <f t="shared" si="337"/>
        <v>0</v>
      </c>
      <c r="AR3112" t="str">
        <f>IFERROR(IF(OR(AP3112=338,AP3112=340,AP3112=341,AP3112=342,AP3112="342A",AP3112="342B"),PorcenRet(AP3112,AT3112,AU3112),INDEX(PORCENTAJEBUSCAR,MATCH(AP3112,CódigoRET,0),4)*1),"")</f>
        <v/>
      </c>
      <c r="AS3112">
        <f t="shared" si="338"/>
        <v>0</v>
      </c>
      <c r="BF3112" t="str">
        <f>IFERROR(IF(OR(BD3112=338,BD3112=340,BD3112=341,BD3112=342,BD3112="342A",BD3112="342B"),PorcenRet(BD3112,BH3112,BI3112),INDEX(PORCENTAJEBUSCAR,MATCH(BD3112,CódigoRET,0),4)*1),"")</f>
        <v/>
      </c>
      <c r="BG3112">
        <f t="shared" si="339"/>
        <v>0</v>
      </c>
      <c r="BO3112">
        <f t="shared" si="340"/>
        <v>0</v>
      </c>
      <c r="CC3112">
        <f t="shared" si="341"/>
        <v>0</v>
      </c>
      <c r="CD3112">
        <f t="shared" si="342"/>
        <v>0</v>
      </c>
      <c r="CG3112">
        <f ca="1">IFERROR(INDIRECT("IVA!X"&amp;MATCH(MID(COMPRAS!C3012,1,2)&amp;MID(COMPRAS!F3012,1,2)&amp;MID(COMPRAS!D3012,1,2),IVA!W:W,0)),"SIN COD.")</f>
        <v>0</v>
      </c>
      <c r="CH3112">
        <f ca="1">IFERROR(INDIRECT("IVA!Y"&amp;MATCH(MID(COMPRAS!C3012,1,2)&amp;MID(COMPRAS!F3012,1,2)&amp;MID(COMPRAS!D3012,1,2),IVA!W:W,0)),"SIN COD.")</f>
        <v>0</v>
      </c>
    </row>
    <row r="3113" spans="1:86" x14ac:dyDescent="0.25">
      <c r="A3113"/>
      <c r="B3113"/>
      <c r="D3113"/>
      <c r="AL3113">
        <f t="shared" si="336"/>
        <v>0</v>
      </c>
      <c r="AQ3113">
        <f t="shared" si="337"/>
        <v>0</v>
      </c>
      <c r="AR3113" t="str">
        <f>IFERROR(IF(OR(AP3113=338,AP3113=340,AP3113=341,AP3113=342,AP3113="342A",AP3113="342B"),PorcenRet(AP3113,AT3113,AU3113),INDEX(PORCENTAJEBUSCAR,MATCH(AP3113,CódigoRET,0),4)*1),"")</f>
        <v/>
      </c>
      <c r="AS3113">
        <f t="shared" si="338"/>
        <v>0</v>
      </c>
      <c r="BF3113" t="str">
        <f>IFERROR(IF(OR(BD3113=338,BD3113=340,BD3113=341,BD3113=342,BD3113="342A",BD3113="342B"),PorcenRet(BD3113,BH3113,BI3113),INDEX(PORCENTAJEBUSCAR,MATCH(BD3113,CódigoRET,0),4)*1),"")</f>
        <v/>
      </c>
      <c r="BG3113">
        <f t="shared" si="339"/>
        <v>0</v>
      </c>
      <c r="BO3113">
        <f t="shared" si="340"/>
        <v>0</v>
      </c>
      <c r="CC3113">
        <f t="shared" si="341"/>
        <v>0</v>
      </c>
      <c r="CD3113">
        <f t="shared" si="342"/>
        <v>0</v>
      </c>
      <c r="CG3113">
        <f ca="1">IFERROR(INDIRECT("IVA!X"&amp;MATCH(MID(COMPRAS!C3013,1,2)&amp;MID(COMPRAS!F3013,1,2)&amp;MID(COMPRAS!D3013,1,2),IVA!W:W,0)),"SIN COD.")</f>
        <v>0</v>
      </c>
      <c r="CH3113">
        <f ca="1">IFERROR(INDIRECT("IVA!Y"&amp;MATCH(MID(COMPRAS!C3013,1,2)&amp;MID(COMPRAS!F3013,1,2)&amp;MID(COMPRAS!D3013,1,2),IVA!W:W,0)),"SIN COD.")</f>
        <v>0</v>
      </c>
    </row>
    <row r="3114" spans="1:86" x14ac:dyDescent="0.25">
      <c r="A3114"/>
      <c r="B3114"/>
      <c r="D3114"/>
      <c r="AL3114">
        <f t="shared" si="336"/>
        <v>0</v>
      </c>
      <c r="AQ3114">
        <f t="shared" si="337"/>
        <v>0</v>
      </c>
      <c r="AR3114" t="str">
        <f>IFERROR(IF(OR(AP3114=338,AP3114=340,AP3114=341,AP3114=342,AP3114="342A",AP3114="342B"),PorcenRet(AP3114,AT3114,AU3114),INDEX(PORCENTAJEBUSCAR,MATCH(AP3114,CódigoRET,0),4)*1),"")</f>
        <v/>
      </c>
      <c r="AS3114">
        <f t="shared" si="338"/>
        <v>0</v>
      </c>
      <c r="BF3114" t="str">
        <f>IFERROR(IF(OR(BD3114=338,BD3114=340,BD3114=341,BD3114=342,BD3114="342A",BD3114="342B"),PorcenRet(BD3114,BH3114,BI3114),INDEX(PORCENTAJEBUSCAR,MATCH(BD3114,CódigoRET,0),4)*1),"")</f>
        <v/>
      </c>
      <c r="BG3114">
        <f t="shared" si="339"/>
        <v>0</v>
      </c>
      <c r="BO3114">
        <f t="shared" si="340"/>
        <v>0</v>
      </c>
      <c r="CC3114">
        <f t="shared" si="341"/>
        <v>0</v>
      </c>
      <c r="CD3114">
        <f t="shared" si="342"/>
        <v>0</v>
      </c>
      <c r="CG3114">
        <f ca="1">IFERROR(INDIRECT("IVA!X"&amp;MATCH(MID(COMPRAS!C3014,1,2)&amp;MID(COMPRAS!F3014,1,2)&amp;MID(COMPRAS!D3014,1,2),IVA!W:W,0)),"SIN COD.")</f>
        <v>0</v>
      </c>
      <c r="CH3114">
        <f ca="1">IFERROR(INDIRECT("IVA!Y"&amp;MATCH(MID(COMPRAS!C3014,1,2)&amp;MID(COMPRAS!F3014,1,2)&amp;MID(COMPRAS!D3014,1,2),IVA!W:W,0)),"SIN COD.")</f>
        <v>0</v>
      </c>
    </row>
    <row r="3115" spans="1:86" x14ac:dyDescent="0.25">
      <c r="A3115"/>
      <c r="B3115"/>
      <c r="D3115"/>
      <c r="AL3115">
        <f t="shared" si="336"/>
        <v>0</v>
      </c>
      <c r="AQ3115">
        <f t="shared" si="337"/>
        <v>0</v>
      </c>
      <c r="AR3115" t="str">
        <f>IFERROR(IF(OR(AP3115=338,AP3115=340,AP3115=341,AP3115=342,AP3115="342A",AP3115="342B"),PorcenRet(AP3115,AT3115,AU3115),INDEX(PORCENTAJEBUSCAR,MATCH(AP3115,CódigoRET,0),4)*1),"")</f>
        <v/>
      </c>
      <c r="AS3115">
        <f t="shared" si="338"/>
        <v>0</v>
      </c>
      <c r="BF3115" t="str">
        <f>IFERROR(IF(OR(BD3115=338,BD3115=340,BD3115=341,BD3115=342,BD3115="342A",BD3115="342B"),PorcenRet(BD3115,BH3115,BI3115),INDEX(PORCENTAJEBUSCAR,MATCH(BD3115,CódigoRET,0),4)*1),"")</f>
        <v/>
      </c>
      <c r="BG3115">
        <f t="shared" si="339"/>
        <v>0</v>
      </c>
      <c r="BO3115">
        <f t="shared" si="340"/>
        <v>0</v>
      </c>
      <c r="CC3115">
        <f t="shared" si="341"/>
        <v>0</v>
      </c>
      <c r="CD3115">
        <f t="shared" si="342"/>
        <v>0</v>
      </c>
      <c r="CG3115">
        <f ca="1">IFERROR(INDIRECT("IVA!X"&amp;MATCH(MID(COMPRAS!C3015,1,2)&amp;MID(COMPRAS!F3015,1,2)&amp;MID(COMPRAS!D3015,1,2),IVA!W:W,0)),"SIN COD.")</f>
        <v>0</v>
      </c>
      <c r="CH3115">
        <f ca="1">IFERROR(INDIRECT("IVA!Y"&amp;MATCH(MID(COMPRAS!C3015,1,2)&amp;MID(COMPRAS!F3015,1,2)&amp;MID(COMPRAS!D3015,1,2),IVA!W:W,0)),"SIN COD.")</f>
        <v>0</v>
      </c>
    </row>
    <row r="3116" spans="1:86" x14ac:dyDescent="0.25">
      <c r="A3116"/>
      <c r="B3116"/>
      <c r="D3116"/>
      <c r="AL3116">
        <f t="shared" si="336"/>
        <v>0</v>
      </c>
      <c r="AQ3116">
        <f t="shared" si="337"/>
        <v>0</v>
      </c>
      <c r="AR3116" t="str">
        <f>IFERROR(IF(OR(AP3116=338,AP3116=340,AP3116=341,AP3116=342,AP3116="342A",AP3116="342B"),PorcenRet(AP3116,AT3116,AU3116),INDEX(PORCENTAJEBUSCAR,MATCH(AP3116,CódigoRET,0),4)*1),"")</f>
        <v/>
      </c>
      <c r="AS3116">
        <f t="shared" si="338"/>
        <v>0</v>
      </c>
      <c r="BF3116" t="str">
        <f>IFERROR(IF(OR(BD3116=338,BD3116=340,BD3116=341,BD3116=342,BD3116="342A",BD3116="342B"),PorcenRet(BD3116,BH3116,BI3116),INDEX(PORCENTAJEBUSCAR,MATCH(BD3116,CódigoRET,0),4)*1),"")</f>
        <v/>
      </c>
      <c r="BG3116">
        <f t="shared" si="339"/>
        <v>0</v>
      </c>
      <c r="BO3116">
        <f t="shared" si="340"/>
        <v>0</v>
      </c>
      <c r="CC3116">
        <f t="shared" si="341"/>
        <v>0</v>
      </c>
      <c r="CD3116">
        <f t="shared" si="342"/>
        <v>0</v>
      </c>
      <c r="CG3116">
        <f ca="1">IFERROR(INDIRECT("IVA!X"&amp;MATCH(MID(COMPRAS!C3016,1,2)&amp;MID(COMPRAS!F3016,1,2)&amp;MID(COMPRAS!D3016,1,2),IVA!W:W,0)),"SIN COD.")</f>
        <v>0</v>
      </c>
      <c r="CH3116">
        <f ca="1">IFERROR(INDIRECT("IVA!Y"&amp;MATCH(MID(COMPRAS!C3016,1,2)&amp;MID(COMPRAS!F3016,1,2)&amp;MID(COMPRAS!D3016,1,2),IVA!W:W,0)),"SIN COD.")</f>
        <v>0</v>
      </c>
    </row>
    <row r="3117" spans="1:86" x14ac:dyDescent="0.25">
      <c r="A3117"/>
      <c r="B3117"/>
      <c r="D3117"/>
      <c r="AL3117">
        <f t="shared" si="336"/>
        <v>0</v>
      </c>
      <c r="AQ3117">
        <f t="shared" si="337"/>
        <v>0</v>
      </c>
      <c r="AR3117" t="str">
        <f>IFERROR(IF(OR(AP3117=338,AP3117=340,AP3117=341,AP3117=342,AP3117="342A",AP3117="342B"),PorcenRet(AP3117,AT3117,AU3117),INDEX(PORCENTAJEBUSCAR,MATCH(AP3117,CódigoRET,0),4)*1),"")</f>
        <v/>
      </c>
      <c r="AS3117">
        <f t="shared" si="338"/>
        <v>0</v>
      </c>
      <c r="BF3117" t="str">
        <f>IFERROR(IF(OR(BD3117=338,BD3117=340,BD3117=341,BD3117=342,BD3117="342A",BD3117="342B"),PorcenRet(BD3117,BH3117,BI3117),INDEX(PORCENTAJEBUSCAR,MATCH(BD3117,CódigoRET,0),4)*1),"")</f>
        <v/>
      </c>
      <c r="BG3117">
        <f t="shared" si="339"/>
        <v>0</v>
      </c>
      <c r="BO3117">
        <f t="shared" si="340"/>
        <v>0</v>
      </c>
      <c r="CC3117">
        <f t="shared" si="341"/>
        <v>0</v>
      </c>
      <c r="CD3117">
        <f t="shared" si="342"/>
        <v>0</v>
      </c>
      <c r="CG3117">
        <f ca="1">IFERROR(INDIRECT("IVA!X"&amp;MATCH(MID(COMPRAS!C3017,1,2)&amp;MID(COMPRAS!F3017,1,2)&amp;MID(COMPRAS!D3017,1,2),IVA!W:W,0)),"SIN COD.")</f>
        <v>0</v>
      </c>
      <c r="CH3117">
        <f ca="1">IFERROR(INDIRECT("IVA!Y"&amp;MATCH(MID(COMPRAS!C3017,1,2)&amp;MID(COMPRAS!F3017,1,2)&amp;MID(COMPRAS!D3017,1,2),IVA!W:W,0)),"SIN COD.")</f>
        <v>0</v>
      </c>
    </row>
    <row r="3118" spans="1:86" x14ac:dyDescent="0.25">
      <c r="A3118"/>
      <c r="B3118"/>
      <c r="D3118"/>
      <c r="AL3118">
        <f t="shared" si="336"/>
        <v>0</v>
      </c>
      <c r="AQ3118">
        <f t="shared" si="337"/>
        <v>0</v>
      </c>
      <c r="AR3118" t="str">
        <f>IFERROR(IF(OR(AP3118=338,AP3118=340,AP3118=341,AP3118=342,AP3118="342A",AP3118="342B"),PorcenRet(AP3118,AT3118,AU3118),INDEX(PORCENTAJEBUSCAR,MATCH(AP3118,CódigoRET,0),4)*1),"")</f>
        <v/>
      </c>
      <c r="AS3118">
        <f t="shared" si="338"/>
        <v>0</v>
      </c>
      <c r="BF3118" t="str">
        <f>IFERROR(IF(OR(BD3118=338,BD3118=340,BD3118=341,BD3118=342,BD3118="342A",BD3118="342B"),PorcenRet(BD3118,BH3118,BI3118),INDEX(PORCENTAJEBUSCAR,MATCH(BD3118,CódigoRET,0),4)*1),"")</f>
        <v/>
      </c>
      <c r="BG3118">
        <f t="shared" si="339"/>
        <v>0</v>
      </c>
      <c r="BO3118">
        <f t="shared" si="340"/>
        <v>0</v>
      </c>
      <c r="CC3118">
        <f t="shared" si="341"/>
        <v>0</v>
      </c>
      <c r="CD3118">
        <f t="shared" si="342"/>
        <v>0</v>
      </c>
      <c r="CG3118">
        <f ca="1">IFERROR(INDIRECT("IVA!X"&amp;MATCH(MID(COMPRAS!C3018,1,2)&amp;MID(COMPRAS!F3018,1,2)&amp;MID(COMPRAS!D3018,1,2),IVA!W:W,0)),"SIN COD.")</f>
        <v>0</v>
      </c>
      <c r="CH3118">
        <f ca="1">IFERROR(INDIRECT("IVA!Y"&amp;MATCH(MID(COMPRAS!C3018,1,2)&amp;MID(COMPRAS!F3018,1,2)&amp;MID(COMPRAS!D3018,1,2),IVA!W:W,0)),"SIN COD.")</f>
        <v>0</v>
      </c>
    </row>
    <row r="3119" spans="1:86" x14ac:dyDescent="0.25">
      <c r="A3119"/>
      <c r="B3119"/>
      <c r="D3119"/>
      <c r="AL3119">
        <f t="shared" si="336"/>
        <v>0</v>
      </c>
      <c r="AQ3119">
        <f t="shared" si="337"/>
        <v>0</v>
      </c>
      <c r="AR3119" t="str">
        <f>IFERROR(IF(OR(AP3119=338,AP3119=340,AP3119=341,AP3119=342,AP3119="342A",AP3119="342B"),PorcenRet(AP3119,AT3119,AU3119),INDEX(PORCENTAJEBUSCAR,MATCH(AP3119,CódigoRET,0),4)*1),"")</f>
        <v/>
      </c>
      <c r="AS3119">
        <f t="shared" si="338"/>
        <v>0</v>
      </c>
      <c r="BF3119" t="str">
        <f>IFERROR(IF(OR(BD3119=338,BD3119=340,BD3119=341,BD3119=342,BD3119="342A",BD3119="342B"),PorcenRet(BD3119,BH3119,BI3119),INDEX(PORCENTAJEBUSCAR,MATCH(BD3119,CódigoRET,0),4)*1),"")</f>
        <v/>
      </c>
      <c r="BG3119">
        <f t="shared" si="339"/>
        <v>0</v>
      </c>
      <c r="BO3119">
        <f t="shared" si="340"/>
        <v>0</v>
      </c>
      <c r="CC3119">
        <f t="shared" si="341"/>
        <v>0</v>
      </c>
      <c r="CD3119">
        <f t="shared" si="342"/>
        <v>0</v>
      </c>
      <c r="CG3119">
        <f ca="1">IFERROR(INDIRECT("IVA!X"&amp;MATCH(MID(COMPRAS!C3019,1,2)&amp;MID(COMPRAS!F3019,1,2)&amp;MID(COMPRAS!D3019,1,2),IVA!W:W,0)),"SIN COD.")</f>
        <v>0</v>
      </c>
      <c r="CH3119">
        <f ca="1">IFERROR(INDIRECT("IVA!Y"&amp;MATCH(MID(COMPRAS!C3019,1,2)&amp;MID(COMPRAS!F3019,1,2)&amp;MID(COMPRAS!D3019,1,2),IVA!W:W,0)),"SIN COD.")</f>
        <v>0</v>
      </c>
    </row>
    <row r="3120" spans="1:86" x14ac:dyDescent="0.25">
      <c r="A3120"/>
      <c r="B3120"/>
      <c r="D3120"/>
      <c r="AL3120">
        <f t="shared" si="336"/>
        <v>0</v>
      </c>
      <c r="AQ3120">
        <f t="shared" si="337"/>
        <v>0</v>
      </c>
      <c r="AR3120" t="str">
        <f>IFERROR(IF(OR(AP3120=338,AP3120=340,AP3120=341,AP3120=342,AP3120="342A",AP3120="342B"),PorcenRet(AP3120,AT3120,AU3120),INDEX(PORCENTAJEBUSCAR,MATCH(AP3120,CódigoRET,0),4)*1),"")</f>
        <v/>
      </c>
      <c r="AS3120">
        <f t="shared" si="338"/>
        <v>0</v>
      </c>
      <c r="BF3120" t="str">
        <f>IFERROR(IF(OR(BD3120=338,BD3120=340,BD3120=341,BD3120=342,BD3120="342A",BD3120="342B"),PorcenRet(BD3120,BH3120,BI3120),INDEX(PORCENTAJEBUSCAR,MATCH(BD3120,CódigoRET,0),4)*1),"")</f>
        <v/>
      </c>
      <c r="BG3120">
        <f t="shared" si="339"/>
        <v>0</v>
      </c>
      <c r="BO3120">
        <f t="shared" si="340"/>
        <v>0</v>
      </c>
      <c r="CC3120">
        <f t="shared" si="341"/>
        <v>0</v>
      </c>
      <c r="CD3120">
        <f t="shared" si="342"/>
        <v>0</v>
      </c>
      <c r="CG3120">
        <f ca="1">IFERROR(INDIRECT("IVA!X"&amp;MATCH(MID(COMPRAS!C3020,1,2)&amp;MID(COMPRAS!F3020,1,2)&amp;MID(COMPRAS!D3020,1,2),IVA!W:W,0)),"SIN COD.")</f>
        <v>0</v>
      </c>
      <c r="CH3120">
        <f ca="1">IFERROR(INDIRECT("IVA!Y"&amp;MATCH(MID(COMPRAS!C3020,1,2)&amp;MID(COMPRAS!F3020,1,2)&amp;MID(COMPRAS!D3020,1,2),IVA!W:W,0)),"SIN COD.")</f>
        <v>0</v>
      </c>
    </row>
    <row r="3121" spans="1:86" x14ac:dyDescent="0.25">
      <c r="A3121"/>
      <c r="B3121"/>
      <c r="D3121"/>
      <c r="AL3121">
        <f t="shared" si="336"/>
        <v>0</v>
      </c>
      <c r="AQ3121">
        <f t="shared" si="337"/>
        <v>0</v>
      </c>
      <c r="AR3121" t="str">
        <f>IFERROR(IF(OR(AP3121=338,AP3121=340,AP3121=341,AP3121=342,AP3121="342A",AP3121="342B"),PorcenRet(AP3121,AT3121,AU3121),INDEX(PORCENTAJEBUSCAR,MATCH(AP3121,CódigoRET,0),4)*1),"")</f>
        <v/>
      </c>
      <c r="AS3121">
        <f t="shared" si="338"/>
        <v>0</v>
      </c>
      <c r="BF3121" t="str">
        <f>IFERROR(IF(OR(BD3121=338,BD3121=340,BD3121=341,BD3121=342,BD3121="342A",BD3121="342B"),PorcenRet(BD3121,BH3121,BI3121),INDEX(PORCENTAJEBUSCAR,MATCH(BD3121,CódigoRET,0),4)*1),"")</f>
        <v/>
      </c>
      <c r="BG3121">
        <f t="shared" si="339"/>
        <v>0</v>
      </c>
      <c r="BO3121">
        <f t="shared" si="340"/>
        <v>0</v>
      </c>
      <c r="CC3121">
        <f t="shared" si="341"/>
        <v>0</v>
      </c>
      <c r="CD3121">
        <f t="shared" si="342"/>
        <v>0</v>
      </c>
      <c r="CG3121">
        <f ca="1">IFERROR(INDIRECT("IVA!X"&amp;MATCH(MID(COMPRAS!C3021,1,2)&amp;MID(COMPRAS!F3021,1,2)&amp;MID(COMPRAS!D3021,1,2),IVA!W:W,0)),"SIN COD.")</f>
        <v>0</v>
      </c>
      <c r="CH3121">
        <f ca="1">IFERROR(INDIRECT("IVA!Y"&amp;MATCH(MID(COMPRAS!C3021,1,2)&amp;MID(COMPRAS!F3021,1,2)&amp;MID(COMPRAS!D3021,1,2),IVA!W:W,0)),"SIN COD.")</f>
        <v>0</v>
      </c>
    </row>
    <row r="3122" spans="1:86" x14ac:dyDescent="0.25">
      <c r="A3122"/>
      <c r="B3122"/>
      <c r="D3122"/>
      <c r="AL3122">
        <f t="shared" si="336"/>
        <v>0</v>
      </c>
      <c r="AQ3122">
        <f t="shared" si="337"/>
        <v>0</v>
      </c>
      <c r="AR3122" t="str">
        <f>IFERROR(IF(OR(AP3122=338,AP3122=340,AP3122=341,AP3122=342,AP3122="342A",AP3122="342B"),PorcenRet(AP3122,AT3122,AU3122),INDEX(PORCENTAJEBUSCAR,MATCH(AP3122,CódigoRET,0),4)*1),"")</f>
        <v/>
      </c>
      <c r="AS3122">
        <f t="shared" si="338"/>
        <v>0</v>
      </c>
      <c r="BF3122" t="str">
        <f>IFERROR(IF(OR(BD3122=338,BD3122=340,BD3122=341,BD3122=342,BD3122="342A",BD3122="342B"),PorcenRet(BD3122,BH3122,BI3122),INDEX(PORCENTAJEBUSCAR,MATCH(BD3122,CódigoRET,0),4)*1),"")</f>
        <v/>
      </c>
      <c r="BG3122">
        <f t="shared" si="339"/>
        <v>0</v>
      </c>
      <c r="BO3122">
        <f t="shared" si="340"/>
        <v>0</v>
      </c>
      <c r="CC3122">
        <f t="shared" si="341"/>
        <v>0</v>
      </c>
      <c r="CD3122">
        <f t="shared" si="342"/>
        <v>0</v>
      </c>
      <c r="CG3122">
        <f ca="1">IFERROR(INDIRECT("IVA!X"&amp;MATCH(MID(COMPRAS!C3022,1,2)&amp;MID(COMPRAS!F3022,1,2)&amp;MID(COMPRAS!D3022,1,2),IVA!W:W,0)),"SIN COD.")</f>
        <v>0</v>
      </c>
      <c r="CH3122">
        <f ca="1">IFERROR(INDIRECT("IVA!Y"&amp;MATCH(MID(COMPRAS!C3022,1,2)&amp;MID(COMPRAS!F3022,1,2)&amp;MID(COMPRAS!D3022,1,2),IVA!W:W,0)),"SIN COD.")</f>
        <v>0</v>
      </c>
    </row>
    <row r="3123" spans="1:86" x14ac:dyDescent="0.25">
      <c r="A3123"/>
      <c r="B3123"/>
      <c r="D3123"/>
      <c r="AL3123">
        <f t="shared" si="336"/>
        <v>0</v>
      </c>
      <c r="AQ3123">
        <f t="shared" si="337"/>
        <v>0</v>
      </c>
      <c r="AR3123" t="str">
        <f>IFERROR(IF(OR(AP3123=338,AP3123=340,AP3123=341,AP3123=342,AP3123="342A",AP3123="342B"),PorcenRet(AP3123,AT3123,AU3123),INDEX(PORCENTAJEBUSCAR,MATCH(AP3123,CódigoRET,0),4)*1),"")</f>
        <v/>
      </c>
      <c r="AS3123">
        <f t="shared" si="338"/>
        <v>0</v>
      </c>
      <c r="BF3123" t="str">
        <f>IFERROR(IF(OR(BD3123=338,BD3123=340,BD3123=341,BD3123=342,BD3123="342A",BD3123="342B"),PorcenRet(BD3123,BH3123,BI3123),INDEX(PORCENTAJEBUSCAR,MATCH(BD3123,CódigoRET,0),4)*1),"")</f>
        <v/>
      </c>
      <c r="BG3123">
        <f t="shared" si="339"/>
        <v>0</v>
      </c>
      <c r="BO3123">
        <f t="shared" si="340"/>
        <v>0</v>
      </c>
      <c r="CC3123">
        <f t="shared" si="341"/>
        <v>0</v>
      </c>
      <c r="CD3123">
        <f t="shared" si="342"/>
        <v>0</v>
      </c>
      <c r="CG3123">
        <f ca="1">IFERROR(INDIRECT("IVA!X"&amp;MATCH(MID(COMPRAS!C3023,1,2)&amp;MID(COMPRAS!F3023,1,2)&amp;MID(COMPRAS!D3023,1,2),IVA!W:W,0)),"SIN COD.")</f>
        <v>0</v>
      </c>
      <c r="CH3123">
        <f ca="1">IFERROR(INDIRECT("IVA!Y"&amp;MATCH(MID(COMPRAS!C3023,1,2)&amp;MID(COMPRAS!F3023,1,2)&amp;MID(COMPRAS!D3023,1,2),IVA!W:W,0)),"SIN COD.")</f>
        <v>0</v>
      </c>
    </row>
    <row r="3124" spans="1:86" x14ac:dyDescent="0.25">
      <c r="A3124"/>
      <c r="B3124"/>
      <c r="D3124"/>
      <c r="AL3124">
        <f t="shared" si="336"/>
        <v>0</v>
      </c>
      <c r="AQ3124">
        <f t="shared" si="337"/>
        <v>0</v>
      </c>
      <c r="AR3124" t="str">
        <f>IFERROR(IF(OR(AP3124=338,AP3124=340,AP3124=341,AP3124=342,AP3124="342A",AP3124="342B"),PorcenRet(AP3124,AT3124,AU3124),INDEX(PORCENTAJEBUSCAR,MATCH(AP3124,CódigoRET,0),4)*1),"")</f>
        <v/>
      </c>
      <c r="AS3124">
        <f t="shared" si="338"/>
        <v>0</v>
      </c>
      <c r="BF3124" t="str">
        <f>IFERROR(IF(OR(BD3124=338,BD3124=340,BD3124=341,BD3124=342,BD3124="342A",BD3124="342B"),PorcenRet(BD3124,BH3124,BI3124),INDEX(PORCENTAJEBUSCAR,MATCH(BD3124,CódigoRET,0),4)*1),"")</f>
        <v/>
      </c>
      <c r="BG3124">
        <f t="shared" si="339"/>
        <v>0</v>
      </c>
      <c r="BO3124">
        <f t="shared" si="340"/>
        <v>0</v>
      </c>
      <c r="CC3124">
        <f t="shared" si="341"/>
        <v>0</v>
      </c>
      <c r="CD3124">
        <f t="shared" si="342"/>
        <v>0</v>
      </c>
      <c r="CG3124">
        <f ca="1">IFERROR(INDIRECT("IVA!X"&amp;MATCH(MID(COMPRAS!C3024,1,2)&amp;MID(COMPRAS!F3024,1,2)&amp;MID(COMPRAS!D3024,1,2),IVA!W:W,0)),"SIN COD.")</f>
        <v>0</v>
      </c>
      <c r="CH3124">
        <f ca="1">IFERROR(INDIRECT("IVA!Y"&amp;MATCH(MID(COMPRAS!C3024,1,2)&amp;MID(COMPRAS!F3024,1,2)&amp;MID(COMPRAS!D3024,1,2),IVA!W:W,0)),"SIN COD.")</f>
        <v>0</v>
      </c>
    </row>
    <row r="3125" spans="1:86" x14ac:dyDescent="0.25">
      <c r="A3125"/>
      <c r="B3125"/>
      <c r="D3125"/>
      <c r="AL3125">
        <f t="shared" si="336"/>
        <v>0</v>
      </c>
      <c r="AQ3125">
        <f t="shared" si="337"/>
        <v>0</v>
      </c>
      <c r="AR3125" t="str">
        <f>IFERROR(IF(OR(AP3125=338,AP3125=340,AP3125=341,AP3125=342,AP3125="342A",AP3125="342B"),PorcenRet(AP3125,AT3125,AU3125),INDEX(PORCENTAJEBUSCAR,MATCH(AP3125,CódigoRET,0),4)*1),"")</f>
        <v/>
      </c>
      <c r="AS3125">
        <f t="shared" si="338"/>
        <v>0</v>
      </c>
      <c r="BF3125" t="str">
        <f>IFERROR(IF(OR(BD3125=338,BD3125=340,BD3125=341,BD3125=342,BD3125="342A",BD3125="342B"),PorcenRet(BD3125,BH3125,BI3125),INDEX(PORCENTAJEBUSCAR,MATCH(BD3125,CódigoRET,0),4)*1),"")</f>
        <v/>
      </c>
      <c r="BG3125">
        <f t="shared" si="339"/>
        <v>0</v>
      </c>
      <c r="BO3125">
        <f t="shared" si="340"/>
        <v>0</v>
      </c>
      <c r="CC3125">
        <f t="shared" si="341"/>
        <v>0</v>
      </c>
      <c r="CD3125">
        <f t="shared" si="342"/>
        <v>0</v>
      </c>
      <c r="CG3125">
        <f ca="1">IFERROR(INDIRECT("IVA!X"&amp;MATCH(MID(COMPRAS!C3025,1,2)&amp;MID(COMPRAS!F3025,1,2)&amp;MID(COMPRAS!D3025,1,2),IVA!W:W,0)),"SIN COD.")</f>
        <v>0</v>
      </c>
      <c r="CH3125">
        <f ca="1">IFERROR(INDIRECT("IVA!Y"&amp;MATCH(MID(COMPRAS!C3025,1,2)&amp;MID(COMPRAS!F3025,1,2)&amp;MID(COMPRAS!D3025,1,2),IVA!W:W,0)),"SIN COD.")</f>
        <v>0</v>
      </c>
    </row>
    <row r="3126" spans="1:86" x14ac:dyDescent="0.25">
      <c r="A3126"/>
      <c r="B3126"/>
      <c r="D3126"/>
      <c r="AL3126">
        <f t="shared" si="336"/>
        <v>0</v>
      </c>
      <c r="AQ3126">
        <f t="shared" si="337"/>
        <v>0</v>
      </c>
      <c r="AR3126" t="str">
        <f>IFERROR(IF(OR(AP3126=338,AP3126=340,AP3126=341,AP3126=342,AP3126="342A",AP3126="342B"),PorcenRet(AP3126,AT3126,AU3126),INDEX(PORCENTAJEBUSCAR,MATCH(AP3126,CódigoRET,0),4)*1),"")</f>
        <v/>
      </c>
      <c r="AS3126">
        <f t="shared" si="338"/>
        <v>0</v>
      </c>
      <c r="BF3126" t="str">
        <f>IFERROR(IF(OR(BD3126=338,BD3126=340,BD3126=341,BD3126=342,BD3126="342A",BD3126="342B"),PorcenRet(BD3126,BH3126,BI3126),INDEX(PORCENTAJEBUSCAR,MATCH(BD3126,CódigoRET,0),4)*1),"")</f>
        <v/>
      </c>
      <c r="BG3126">
        <f t="shared" si="339"/>
        <v>0</v>
      </c>
      <c r="BO3126">
        <f t="shared" si="340"/>
        <v>0</v>
      </c>
      <c r="CC3126">
        <f t="shared" si="341"/>
        <v>0</v>
      </c>
      <c r="CD3126">
        <f t="shared" si="342"/>
        <v>0</v>
      </c>
      <c r="CG3126">
        <f ca="1">IFERROR(INDIRECT("IVA!X"&amp;MATCH(MID(COMPRAS!C3026,1,2)&amp;MID(COMPRAS!F3026,1,2)&amp;MID(COMPRAS!D3026,1,2),IVA!W:W,0)),"SIN COD.")</f>
        <v>0</v>
      </c>
      <c r="CH3126">
        <f ca="1">IFERROR(INDIRECT("IVA!Y"&amp;MATCH(MID(COMPRAS!C3026,1,2)&amp;MID(COMPRAS!F3026,1,2)&amp;MID(COMPRAS!D3026,1,2),IVA!W:W,0)),"SIN COD.")</f>
        <v>0</v>
      </c>
    </row>
    <row r="3127" spans="1:86" x14ac:dyDescent="0.25">
      <c r="A3127"/>
      <c r="B3127"/>
      <c r="D3127"/>
      <c r="AL3127">
        <f t="shared" si="336"/>
        <v>0</v>
      </c>
      <c r="AQ3127">
        <f t="shared" si="337"/>
        <v>0</v>
      </c>
      <c r="AR3127" t="str">
        <f>IFERROR(IF(OR(AP3127=338,AP3127=340,AP3127=341,AP3127=342,AP3127="342A",AP3127="342B"),PorcenRet(AP3127,AT3127,AU3127),INDEX(PORCENTAJEBUSCAR,MATCH(AP3127,CódigoRET,0),4)*1),"")</f>
        <v/>
      </c>
      <c r="AS3127">
        <f t="shared" si="338"/>
        <v>0</v>
      </c>
      <c r="BF3127" t="str">
        <f>IFERROR(IF(OR(BD3127=338,BD3127=340,BD3127=341,BD3127=342,BD3127="342A",BD3127="342B"),PorcenRet(BD3127,BH3127,BI3127),INDEX(PORCENTAJEBUSCAR,MATCH(BD3127,CódigoRET,0),4)*1),"")</f>
        <v/>
      </c>
      <c r="BG3127">
        <f t="shared" si="339"/>
        <v>0</v>
      </c>
      <c r="BO3127">
        <f t="shared" si="340"/>
        <v>0</v>
      </c>
      <c r="CC3127">
        <f t="shared" si="341"/>
        <v>0</v>
      </c>
      <c r="CD3127">
        <f t="shared" si="342"/>
        <v>0</v>
      </c>
      <c r="CG3127">
        <f ca="1">IFERROR(INDIRECT("IVA!X"&amp;MATCH(MID(COMPRAS!C3027,1,2)&amp;MID(COMPRAS!F3027,1,2)&amp;MID(COMPRAS!D3027,1,2),IVA!W:W,0)),"SIN COD.")</f>
        <v>0</v>
      </c>
      <c r="CH3127">
        <f ca="1">IFERROR(INDIRECT("IVA!Y"&amp;MATCH(MID(COMPRAS!C3027,1,2)&amp;MID(COMPRAS!F3027,1,2)&amp;MID(COMPRAS!D3027,1,2),IVA!W:W,0)),"SIN COD.")</f>
        <v>0</v>
      </c>
    </row>
    <row r="3128" spans="1:86" x14ac:dyDescent="0.25">
      <c r="A3128"/>
      <c r="B3128"/>
      <c r="D3128"/>
      <c r="AL3128">
        <f t="shared" si="336"/>
        <v>0</v>
      </c>
      <c r="AQ3128">
        <f t="shared" si="337"/>
        <v>0</v>
      </c>
      <c r="AR3128" t="str">
        <f>IFERROR(IF(OR(AP3128=338,AP3128=340,AP3128=341,AP3128=342,AP3128="342A",AP3128="342B"),PorcenRet(AP3128,AT3128,AU3128),INDEX(PORCENTAJEBUSCAR,MATCH(AP3128,CódigoRET,0),4)*1),"")</f>
        <v/>
      </c>
      <c r="AS3128">
        <f t="shared" si="338"/>
        <v>0</v>
      </c>
      <c r="BF3128" t="str">
        <f>IFERROR(IF(OR(BD3128=338,BD3128=340,BD3128=341,BD3128=342,BD3128="342A",BD3128="342B"),PorcenRet(BD3128,BH3128,BI3128),INDEX(PORCENTAJEBUSCAR,MATCH(BD3128,CódigoRET,0),4)*1),"")</f>
        <v/>
      </c>
      <c r="BG3128">
        <f t="shared" si="339"/>
        <v>0</v>
      </c>
      <c r="BO3128">
        <f t="shared" si="340"/>
        <v>0</v>
      </c>
      <c r="CC3128">
        <f t="shared" si="341"/>
        <v>0</v>
      </c>
      <c r="CD3128">
        <f t="shared" si="342"/>
        <v>0</v>
      </c>
      <c r="CG3128">
        <f ca="1">IFERROR(INDIRECT("IVA!X"&amp;MATCH(MID(COMPRAS!C3028,1,2)&amp;MID(COMPRAS!F3028,1,2)&amp;MID(COMPRAS!D3028,1,2),IVA!W:W,0)),"SIN COD.")</f>
        <v>0</v>
      </c>
      <c r="CH3128">
        <f ca="1">IFERROR(INDIRECT("IVA!Y"&amp;MATCH(MID(COMPRAS!C3028,1,2)&amp;MID(COMPRAS!F3028,1,2)&amp;MID(COMPRAS!D3028,1,2),IVA!W:W,0)),"SIN COD.")</f>
        <v>0</v>
      </c>
    </row>
    <row r="3129" spans="1:86" x14ac:dyDescent="0.25">
      <c r="A3129"/>
      <c r="B3129"/>
      <c r="D3129"/>
      <c r="AL3129">
        <f t="shared" si="336"/>
        <v>0</v>
      </c>
      <c r="AQ3129">
        <f t="shared" si="337"/>
        <v>0</v>
      </c>
      <c r="AR3129" t="str">
        <f>IFERROR(IF(OR(AP3129=338,AP3129=340,AP3129=341,AP3129=342,AP3129="342A",AP3129="342B"),PorcenRet(AP3129,AT3129,AU3129),INDEX(PORCENTAJEBUSCAR,MATCH(AP3129,CódigoRET,0),4)*1),"")</f>
        <v/>
      </c>
      <c r="AS3129">
        <f t="shared" si="338"/>
        <v>0</v>
      </c>
      <c r="BF3129" t="str">
        <f>IFERROR(IF(OR(BD3129=338,BD3129=340,BD3129=341,BD3129=342,BD3129="342A",BD3129="342B"),PorcenRet(BD3129,BH3129,BI3129),INDEX(PORCENTAJEBUSCAR,MATCH(BD3129,CódigoRET,0),4)*1),"")</f>
        <v/>
      </c>
      <c r="BG3129">
        <f t="shared" si="339"/>
        <v>0</v>
      </c>
      <c r="BO3129">
        <f t="shared" si="340"/>
        <v>0</v>
      </c>
      <c r="CC3129">
        <f t="shared" si="341"/>
        <v>0</v>
      </c>
      <c r="CD3129">
        <f t="shared" si="342"/>
        <v>0</v>
      </c>
      <c r="CG3129">
        <f ca="1">IFERROR(INDIRECT("IVA!X"&amp;MATCH(MID(COMPRAS!C3029,1,2)&amp;MID(COMPRAS!F3029,1,2)&amp;MID(COMPRAS!D3029,1,2),IVA!W:W,0)),"SIN COD.")</f>
        <v>0</v>
      </c>
      <c r="CH3129">
        <f ca="1">IFERROR(INDIRECT("IVA!Y"&amp;MATCH(MID(COMPRAS!C3029,1,2)&amp;MID(COMPRAS!F3029,1,2)&amp;MID(COMPRAS!D3029,1,2),IVA!W:W,0)),"SIN COD.")</f>
        <v>0</v>
      </c>
    </row>
    <row r="3130" spans="1:86" x14ac:dyDescent="0.25">
      <c r="A3130"/>
      <c r="B3130"/>
      <c r="D3130"/>
      <c r="AL3130">
        <f t="shared" si="336"/>
        <v>0</v>
      </c>
      <c r="AQ3130">
        <f t="shared" si="337"/>
        <v>0</v>
      </c>
      <c r="AR3130" t="str">
        <f>IFERROR(IF(OR(AP3130=338,AP3130=340,AP3130=341,AP3130=342,AP3130="342A",AP3130="342B"),PorcenRet(AP3130,AT3130,AU3130),INDEX(PORCENTAJEBUSCAR,MATCH(AP3130,CódigoRET,0),4)*1),"")</f>
        <v/>
      </c>
      <c r="AS3130">
        <f t="shared" si="338"/>
        <v>0</v>
      </c>
      <c r="BF3130" t="str">
        <f>IFERROR(IF(OR(BD3130=338,BD3130=340,BD3130=341,BD3130=342,BD3130="342A",BD3130="342B"),PorcenRet(BD3130,BH3130,BI3130),INDEX(PORCENTAJEBUSCAR,MATCH(BD3130,CódigoRET,0),4)*1),"")</f>
        <v/>
      </c>
      <c r="BG3130">
        <f t="shared" si="339"/>
        <v>0</v>
      </c>
      <c r="BO3130">
        <f t="shared" si="340"/>
        <v>0</v>
      </c>
      <c r="CC3130">
        <f t="shared" si="341"/>
        <v>0</v>
      </c>
      <c r="CD3130">
        <f t="shared" si="342"/>
        <v>0</v>
      </c>
      <c r="CG3130">
        <f ca="1">IFERROR(INDIRECT("IVA!X"&amp;MATCH(MID(COMPRAS!C3030,1,2)&amp;MID(COMPRAS!F3030,1,2)&amp;MID(COMPRAS!D3030,1,2),IVA!W:W,0)),"SIN COD.")</f>
        <v>0</v>
      </c>
      <c r="CH3130">
        <f ca="1">IFERROR(INDIRECT("IVA!Y"&amp;MATCH(MID(COMPRAS!C3030,1,2)&amp;MID(COMPRAS!F3030,1,2)&amp;MID(COMPRAS!D3030,1,2),IVA!W:W,0)),"SIN COD.")</f>
        <v>0</v>
      </c>
    </row>
    <row r="3131" spans="1:86" x14ac:dyDescent="0.25">
      <c r="A3131"/>
      <c r="B3131"/>
      <c r="D3131"/>
      <c r="AL3131">
        <f t="shared" si="336"/>
        <v>0</v>
      </c>
      <c r="AQ3131">
        <f t="shared" si="337"/>
        <v>0</v>
      </c>
      <c r="AR3131" t="str">
        <f>IFERROR(IF(OR(AP3131=338,AP3131=340,AP3131=341,AP3131=342,AP3131="342A",AP3131="342B"),PorcenRet(AP3131,AT3131,AU3131),INDEX(PORCENTAJEBUSCAR,MATCH(AP3131,CódigoRET,0),4)*1),"")</f>
        <v/>
      </c>
      <c r="AS3131">
        <f t="shared" si="338"/>
        <v>0</v>
      </c>
      <c r="BF3131" t="str">
        <f>IFERROR(IF(OR(BD3131=338,BD3131=340,BD3131=341,BD3131=342,BD3131="342A",BD3131="342B"),PorcenRet(BD3131,BH3131,BI3131),INDEX(PORCENTAJEBUSCAR,MATCH(BD3131,CódigoRET,0),4)*1),"")</f>
        <v/>
      </c>
      <c r="BG3131">
        <f t="shared" si="339"/>
        <v>0</v>
      </c>
      <c r="BO3131">
        <f t="shared" si="340"/>
        <v>0</v>
      </c>
      <c r="CC3131">
        <f t="shared" si="341"/>
        <v>0</v>
      </c>
      <c r="CD3131">
        <f t="shared" si="342"/>
        <v>0</v>
      </c>
      <c r="CG3131">
        <f ca="1">IFERROR(INDIRECT("IVA!X"&amp;MATCH(MID(COMPRAS!C3031,1,2)&amp;MID(COMPRAS!F3031,1,2)&amp;MID(COMPRAS!D3031,1,2),IVA!W:W,0)),"SIN COD.")</f>
        <v>0</v>
      </c>
      <c r="CH3131">
        <f ca="1">IFERROR(INDIRECT("IVA!Y"&amp;MATCH(MID(COMPRAS!C3031,1,2)&amp;MID(COMPRAS!F3031,1,2)&amp;MID(COMPRAS!D3031,1,2),IVA!W:W,0)),"SIN COD.")</f>
        <v>0</v>
      </c>
    </row>
    <row r="3132" spans="1:86" x14ac:dyDescent="0.25">
      <c r="A3132"/>
      <c r="B3132"/>
      <c r="D3132"/>
      <c r="AL3132">
        <f t="shared" si="336"/>
        <v>0</v>
      </c>
      <c r="AQ3132">
        <f t="shared" si="337"/>
        <v>0</v>
      </c>
      <c r="AR3132" t="str">
        <f>IFERROR(IF(OR(AP3132=338,AP3132=340,AP3132=341,AP3132=342,AP3132="342A",AP3132="342B"),PorcenRet(AP3132,AT3132,AU3132),INDEX(PORCENTAJEBUSCAR,MATCH(AP3132,CódigoRET,0),4)*1),"")</f>
        <v/>
      </c>
      <c r="AS3132">
        <f t="shared" si="338"/>
        <v>0</v>
      </c>
      <c r="BF3132" t="str">
        <f>IFERROR(IF(OR(BD3132=338,BD3132=340,BD3132=341,BD3132=342,BD3132="342A",BD3132="342B"),PorcenRet(BD3132,BH3132,BI3132),INDEX(PORCENTAJEBUSCAR,MATCH(BD3132,CódigoRET,0),4)*1),"")</f>
        <v/>
      </c>
      <c r="BG3132">
        <f t="shared" si="339"/>
        <v>0</v>
      </c>
      <c r="BO3132">
        <f t="shared" si="340"/>
        <v>0</v>
      </c>
      <c r="CC3132">
        <f t="shared" si="341"/>
        <v>0</v>
      </c>
      <c r="CD3132">
        <f t="shared" si="342"/>
        <v>0</v>
      </c>
      <c r="CG3132">
        <f ca="1">IFERROR(INDIRECT("IVA!X"&amp;MATCH(MID(COMPRAS!C3032,1,2)&amp;MID(COMPRAS!F3032,1,2)&amp;MID(COMPRAS!D3032,1,2),IVA!W:W,0)),"SIN COD.")</f>
        <v>0</v>
      </c>
      <c r="CH3132">
        <f ca="1">IFERROR(INDIRECT("IVA!Y"&amp;MATCH(MID(COMPRAS!C3032,1,2)&amp;MID(COMPRAS!F3032,1,2)&amp;MID(COMPRAS!D3032,1,2),IVA!W:W,0)),"SIN COD.")</f>
        <v>0</v>
      </c>
    </row>
    <row r="3133" spans="1:86" x14ac:dyDescent="0.25">
      <c r="A3133"/>
      <c r="B3133"/>
      <c r="D3133"/>
      <c r="AL3133">
        <f t="shared" si="336"/>
        <v>0</v>
      </c>
      <c r="AQ3133">
        <f t="shared" si="337"/>
        <v>0</v>
      </c>
      <c r="AR3133" t="str">
        <f>IFERROR(IF(OR(AP3133=338,AP3133=340,AP3133=341,AP3133=342,AP3133="342A",AP3133="342B"),PorcenRet(AP3133,AT3133,AU3133),INDEX(PORCENTAJEBUSCAR,MATCH(AP3133,CódigoRET,0),4)*1),"")</f>
        <v/>
      </c>
      <c r="AS3133">
        <f t="shared" si="338"/>
        <v>0</v>
      </c>
      <c r="BF3133" t="str">
        <f>IFERROR(IF(OR(BD3133=338,BD3133=340,BD3133=341,BD3133=342,BD3133="342A",BD3133="342B"),PorcenRet(BD3133,BH3133,BI3133),INDEX(PORCENTAJEBUSCAR,MATCH(BD3133,CódigoRET,0),4)*1),"")</f>
        <v/>
      </c>
      <c r="BG3133">
        <f t="shared" si="339"/>
        <v>0</v>
      </c>
      <c r="BO3133">
        <f t="shared" si="340"/>
        <v>0</v>
      </c>
      <c r="CC3133">
        <f t="shared" si="341"/>
        <v>0</v>
      </c>
      <c r="CD3133">
        <f t="shared" si="342"/>
        <v>0</v>
      </c>
      <c r="CG3133">
        <f ca="1">IFERROR(INDIRECT("IVA!X"&amp;MATCH(MID(COMPRAS!C3033,1,2)&amp;MID(COMPRAS!F3033,1,2)&amp;MID(COMPRAS!D3033,1,2),IVA!W:W,0)),"SIN COD.")</f>
        <v>0</v>
      </c>
      <c r="CH3133">
        <f ca="1">IFERROR(INDIRECT("IVA!Y"&amp;MATCH(MID(COMPRAS!C3033,1,2)&amp;MID(COMPRAS!F3033,1,2)&amp;MID(COMPRAS!D3033,1,2),IVA!W:W,0)),"SIN COD.")</f>
        <v>0</v>
      </c>
    </row>
    <row r="3134" spans="1:86" x14ac:dyDescent="0.25">
      <c r="A3134"/>
      <c r="B3134"/>
      <c r="D3134"/>
      <c r="AL3134">
        <f t="shared" si="336"/>
        <v>0</v>
      </c>
      <c r="AQ3134">
        <f t="shared" si="337"/>
        <v>0</v>
      </c>
      <c r="AR3134" t="str">
        <f>IFERROR(IF(OR(AP3134=338,AP3134=340,AP3134=341,AP3134=342,AP3134="342A",AP3134="342B"),PorcenRet(AP3134,AT3134,AU3134),INDEX(PORCENTAJEBUSCAR,MATCH(AP3134,CódigoRET,0),4)*1),"")</f>
        <v/>
      </c>
      <c r="AS3134">
        <f t="shared" si="338"/>
        <v>0</v>
      </c>
      <c r="BF3134" t="str">
        <f>IFERROR(IF(OR(BD3134=338,BD3134=340,BD3134=341,BD3134=342,BD3134="342A",BD3134="342B"),PorcenRet(BD3134,BH3134,BI3134),INDEX(PORCENTAJEBUSCAR,MATCH(BD3134,CódigoRET,0),4)*1),"")</f>
        <v/>
      </c>
      <c r="BG3134">
        <f t="shared" si="339"/>
        <v>0</v>
      </c>
      <c r="BO3134">
        <f t="shared" si="340"/>
        <v>0</v>
      </c>
      <c r="CC3134">
        <f t="shared" si="341"/>
        <v>0</v>
      </c>
      <c r="CD3134">
        <f t="shared" si="342"/>
        <v>0</v>
      </c>
      <c r="CG3134">
        <f ca="1">IFERROR(INDIRECT("IVA!X"&amp;MATCH(MID(COMPRAS!C3034,1,2)&amp;MID(COMPRAS!F3034,1,2)&amp;MID(COMPRAS!D3034,1,2),IVA!W:W,0)),"SIN COD.")</f>
        <v>0</v>
      </c>
      <c r="CH3134">
        <f ca="1">IFERROR(INDIRECT("IVA!Y"&amp;MATCH(MID(COMPRAS!C3034,1,2)&amp;MID(COMPRAS!F3034,1,2)&amp;MID(COMPRAS!D3034,1,2),IVA!W:W,0)),"SIN COD.")</f>
        <v>0</v>
      </c>
    </row>
    <row r="3135" spans="1:86" x14ac:dyDescent="0.25">
      <c r="A3135"/>
      <c r="B3135"/>
      <c r="D3135"/>
      <c r="AL3135">
        <f t="shared" si="336"/>
        <v>0</v>
      </c>
      <c r="AQ3135">
        <f t="shared" si="337"/>
        <v>0</v>
      </c>
      <c r="AR3135" t="str">
        <f>IFERROR(IF(OR(AP3135=338,AP3135=340,AP3135=341,AP3135=342,AP3135="342A",AP3135="342B"),PorcenRet(AP3135,AT3135,AU3135),INDEX(PORCENTAJEBUSCAR,MATCH(AP3135,CódigoRET,0),4)*1),"")</f>
        <v/>
      </c>
      <c r="AS3135">
        <f t="shared" si="338"/>
        <v>0</v>
      </c>
      <c r="BF3135" t="str">
        <f>IFERROR(IF(OR(BD3135=338,BD3135=340,BD3135=341,BD3135=342,BD3135="342A",BD3135="342B"),PorcenRet(BD3135,BH3135,BI3135),INDEX(PORCENTAJEBUSCAR,MATCH(BD3135,CódigoRET,0),4)*1),"")</f>
        <v/>
      </c>
      <c r="BG3135">
        <f t="shared" si="339"/>
        <v>0</v>
      </c>
      <c r="BO3135">
        <f t="shared" si="340"/>
        <v>0</v>
      </c>
      <c r="CC3135">
        <f t="shared" si="341"/>
        <v>0</v>
      </c>
      <c r="CD3135">
        <f t="shared" si="342"/>
        <v>0</v>
      </c>
      <c r="CG3135">
        <f ca="1">IFERROR(INDIRECT("IVA!X"&amp;MATCH(MID(COMPRAS!C3035,1,2)&amp;MID(COMPRAS!F3035,1,2)&amp;MID(COMPRAS!D3035,1,2),IVA!W:W,0)),"SIN COD.")</f>
        <v>0</v>
      </c>
      <c r="CH3135">
        <f ca="1">IFERROR(INDIRECT("IVA!Y"&amp;MATCH(MID(COMPRAS!C3035,1,2)&amp;MID(COMPRAS!F3035,1,2)&amp;MID(COMPRAS!D3035,1,2),IVA!W:W,0)),"SIN COD.")</f>
        <v>0</v>
      </c>
    </row>
    <row r="3136" spans="1:86" x14ac:dyDescent="0.25">
      <c r="A3136"/>
      <c r="B3136"/>
      <c r="D3136"/>
      <c r="AL3136">
        <f t="shared" si="336"/>
        <v>0</v>
      </c>
      <c r="AQ3136">
        <f t="shared" si="337"/>
        <v>0</v>
      </c>
      <c r="AR3136" t="str">
        <f>IFERROR(IF(OR(AP3136=338,AP3136=340,AP3136=341,AP3136=342,AP3136="342A",AP3136="342B"),PorcenRet(AP3136,AT3136,AU3136),INDEX(PORCENTAJEBUSCAR,MATCH(AP3136,CódigoRET,0),4)*1),"")</f>
        <v/>
      </c>
      <c r="AS3136">
        <f t="shared" si="338"/>
        <v>0</v>
      </c>
      <c r="BF3136" t="str">
        <f>IFERROR(IF(OR(BD3136=338,BD3136=340,BD3136=341,BD3136=342,BD3136="342A",BD3136="342B"),PorcenRet(BD3136,BH3136,BI3136),INDEX(PORCENTAJEBUSCAR,MATCH(BD3136,CódigoRET,0),4)*1),"")</f>
        <v/>
      </c>
      <c r="BG3136">
        <f t="shared" si="339"/>
        <v>0</v>
      </c>
      <c r="BO3136">
        <f t="shared" si="340"/>
        <v>0</v>
      </c>
      <c r="CC3136">
        <f t="shared" si="341"/>
        <v>0</v>
      </c>
      <c r="CD3136">
        <f t="shared" si="342"/>
        <v>0</v>
      </c>
      <c r="CG3136">
        <f ca="1">IFERROR(INDIRECT("IVA!X"&amp;MATCH(MID(COMPRAS!C3036,1,2)&amp;MID(COMPRAS!F3036,1,2)&amp;MID(COMPRAS!D3036,1,2),IVA!W:W,0)),"SIN COD.")</f>
        <v>0</v>
      </c>
      <c r="CH3136">
        <f ca="1">IFERROR(INDIRECT("IVA!Y"&amp;MATCH(MID(COMPRAS!C3036,1,2)&amp;MID(COMPRAS!F3036,1,2)&amp;MID(COMPRAS!D3036,1,2),IVA!W:W,0)),"SIN COD.")</f>
        <v>0</v>
      </c>
    </row>
    <row r="3137" spans="1:86" x14ac:dyDescent="0.25">
      <c r="A3137"/>
      <c r="B3137"/>
      <c r="D3137"/>
      <c r="AL3137">
        <f t="shared" si="336"/>
        <v>0</v>
      </c>
      <c r="AQ3137">
        <f t="shared" si="337"/>
        <v>0</v>
      </c>
      <c r="AR3137" t="str">
        <f>IFERROR(IF(OR(AP3137=338,AP3137=340,AP3137=341,AP3137=342,AP3137="342A",AP3137="342B"),PorcenRet(AP3137,AT3137,AU3137),INDEX(PORCENTAJEBUSCAR,MATCH(AP3137,CódigoRET,0),4)*1),"")</f>
        <v/>
      </c>
      <c r="AS3137">
        <f t="shared" si="338"/>
        <v>0</v>
      </c>
      <c r="BF3137" t="str">
        <f>IFERROR(IF(OR(BD3137=338,BD3137=340,BD3137=341,BD3137=342,BD3137="342A",BD3137="342B"),PorcenRet(BD3137,BH3137,BI3137),INDEX(PORCENTAJEBUSCAR,MATCH(BD3137,CódigoRET,0),4)*1),"")</f>
        <v/>
      </c>
      <c r="BG3137">
        <f t="shared" si="339"/>
        <v>0</v>
      </c>
      <c r="BO3137">
        <f t="shared" si="340"/>
        <v>0</v>
      </c>
      <c r="CC3137">
        <f t="shared" si="341"/>
        <v>0</v>
      </c>
      <c r="CD3137">
        <f t="shared" si="342"/>
        <v>0</v>
      </c>
      <c r="CG3137">
        <f ca="1">IFERROR(INDIRECT("IVA!X"&amp;MATCH(MID(COMPRAS!C3037,1,2)&amp;MID(COMPRAS!F3037,1,2)&amp;MID(COMPRAS!D3037,1,2),IVA!W:W,0)),"SIN COD.")</f>
        <v>0</v>
      </c>
      <c r="CH3137">
        <f ca="1">IFERROR(INDIRECT("IVA!Y"&amp;MATCH(MID(COMPRAS!C3037,1,2)&amp;MID(COMPRAS!F3037,1,2)&amp;MID(COMPRAS!D3037,1,2),IVA!W:W,0)),"SIN COD.")</f>
        <v>0</v>
      </c>
    </row>
    <row r="3138" spans="1:86" x14ac:dyDescent="0.25">
      <c r="A3138"/>
      <c r="B3138"/>
      <c r="D3138"/>
      <c r="AL3138">
        <f t="shared" ref="AL3138:AL3201" si="343">O3138+P3138+Q3138+R3138+S3138+T3138+U3138+V3138</f>
        <v>0</v>
      </c>
      <c r="AQ3138">
        <f t="shared" ref="AQ3138:AQ3201" si="344">+P3138+Q3138+R3138+S3138-BE3138-BQ3138-BW3138+O3138</f>
        <v>0</v>
      </c>
      <c r="AR3138" t="str">
        <f>IFERROR(IF(OR(AP3138=338,AP3138=340,AP3138=341,AP3138=342,AP3138="342A",AP3138="342B"),PorcenRet(AP3138,AT3138,AU3138),INDEX(PORCENTAJEBUSCAR,MATCH(AP3138,CódigoRET,0),4)*1),"")</f>
        <v/>
      </c>
      <c r="AS3138">
        <f t="shared" ref="AS3138:AS3201" si="345">ROUND(IF(AP3138="",0,AQ3138*(AR3138/100)),2)</f>
        <v>0</v>
      </c>
      <c r="BF3138" t="str">
        <f>IFERROR(IF(OR(BD3138=338,BD3138=340,BD3138=341,BD3138=342,BD3138="342A",BD3138="342B"),PorcenRet(BD3138,BH3138,BI3138),INDEX(PORCENTAJEBUSCAR,MATCH(BD3138,CódigoRET,0),4)*1),"")</f>
        <v/>
      </c>
      <c r="BG3138">
        <f t="shared" ref="BG3138:BG3201" si="346">ROUND(IF(BD3138="",0,BE3138*(BF3138/100)),2)</f>
        <v>0</v>
      </c>
      <c r="BO3138">
        <f t="shared" ref="BO3138:BO3201" si="347">IF(MID(F3138,1,2)="41",SUM(O3138:S3138),0)</f>
        <v>0</v>
      </c>
      <c r="CC3138">
        <f t="shared" ref="CC3138:CC3201" si="348">O3138+P3138+Q3138+R3138+S3138</f>
        <v>0</v>
      </c>
      <c r="CD3138">
        <f t="shared" ref="CD3138:CD3201" si="349">T3138+U3138</f>
        <v>0</v>
      </c>
      <c r="CG3138">
        <f ca="1">IFERROR(INDIRECT("IVA!X"&amp;MATCH(MID(COMPRAS!C3038,1,2)&amp;MID(COMPRAS!F3038,1,2)&amp;MID(COMPRAS!D3038,1,2),IVA!W:W,0)),"SIN COD.")</f>
        <v>0</v>
      </c>
      <c r="CH3138">
        <f ca="1">IFERROR(INDIRECT("IVA!Y"&amp;MATCH(MID(COMPRAS!C3038,1,2)&amp;MID(COMPRAS!F3038,1,2)&amp;MID(COMPRAS!D3038,1,2),IVA!W:W,0)),"SIN COD.")</f>
        <v>0</v>
      </c>
    </row>
    <row r="3139" spans="1:86" x14ac:dyDescent="0.25">
      <c r="A3139"/>
      <c r="B3139"/>
      <c r="D3139"/>
      <c r="AL3139">
        <f t="shared" si="343"/>
        <v>0</v>
      </c>
      <c r="AQ3139">
        <f t="shared" si="344"/>
        <v>0</v>
      </c>
      <c r="AR3139" t="str">
        <f>IFERROR(IF(OR(AP3139=338,AP3139=340,AP3139=341,AP3139=342,AP3139="342A",AP3139="342B"),PorcenRet(AP3139,AT3139,AU3139),INDEX(PORCENTAJEBUSCAR,MATCH(AP3139,CódigoRET,0),4)*1),"")</f>
        <v/>
      </c>
      <c r="AS3139">
        <f t="shared" si="345"/>
        <v>0</v>
      </c>
      <c r="BF3139" t="str">
        <f>IFERROR(IF(OR(BD3139=338,BD3139=340,BD3139=341,BD3139=342,BD3139="342A",BD3139="342B"),PorcenRet(BD3139,BH3139,BI3139),INDEX(PORCENTAJEBUSCAR,MATCH(BD3139,CódigoRET,0),4)*1),"")</f>
        <v/>
      </c>
      <c r="BG3139">
        <f t="shared" si="346"/>
        <v>0</v>
      </c>
      <c r="BO3139">
        <f t="shared" si="347"/>
        <v>0</v>
      </c>
      <c r="CC3139">
        <f t="shared" si="348"/>
        <v>0</v>
      </c>
      <c r="CD3139">
        <f t="shared" si="349"/>
        <v>0</v>
      </c>
      <c r="CG3139">
        <f ca="1">IFERROR(INDIRECT("IVA!X"&amp;MATCH(MID(COMPRAS!C3039,1,2)&amp;MID(COMPRAS!F3039,1,2)&amp;MID(COMPRAS!D3039,1,2),IVA!W:W,0)),"SIN COD.")</f>
        <v>0</v>
      </c>
      <c r="CH3139">
        <f ca="1">IFERROR(INDIRECT("IVA!Y"&amp;MATCH(MID(COMPRAS!C3039,1,2)&amp;MID(COMPRAS!F3039,1,2)&amp;MID(COMPRAS!D3039,1,2),IVA!W:W,0)),"SIN COD.")</f>
        <v>0</v>
      </c>
    </row>
    <row r="3140" spans="1:86" x14ac:dyDescent="0.25">
      <c r="A3140"/>
      <c r="B3140"/>
      <c r="D3140"/>
      <c r="AL3140">
        <f t="shared" si="343"/>
        <v>0</v>
      </c>
      <c r="AQ3140">
        <f t="shared" si="344"/>
        <v>0</v>
      </c>
      <c r="AR3140" t="str">
        <f>IFERROR(IF(OR(AP3140=338,AP3140=340,AP3140=341,AP3140=342,AP3140="342A",AP3140="342B"),PorcenRet(AP3140,AT3140,AU3140),INDEX(PORCENTAJEBUSCAR,MATCH(AP3140,CódigoRET,0),4)*1),"")</f>
        <v/>
      </c>
      <c r="AS3140">
        <f t="shared" si="345"/>
        <v>0</v>
      </c>
      <c r="BF3140" t="str">
        <f>IFERROR(IF(OR(BD3140=338,BD3140=340,BD3140=341,BD3140=342,BD3140="342A",BD3140="342B"),PorcenRet(BD3140,BH3140,BI3140),INDEX(PORCENTAJEBUSCAR,MATCH(BD3140,CódigoRET,0),4)*1),"")</f>
        <v/>
      </c>
      <c r="BG3140">
        <f t="shared" si="346"/>
        <v>0</v>
      </c>
      <c r="BO3140">
        <f t="shared" si="347"/>
        <v>0</v>
      </c>
      <c r="CC3140">
        <f t="shared" si="348"/>
        <v>0</v>
      </c>
      <c r="CD3140">
        <f t="shared" si="349"/>
        <v>0</v>
      </c>
      <c r="CG3140">
        <f ca="1">IFERROR(INDIRECT("IVA!X"&amp;MATCH(MID(COMPRAS!C3040,1,2)&amp;MID(COMPRAS!F3040,1,2)&amp;MID(COMPRAS!D3040,1,2),IVA!W:W,0)),"SIN COD.")</f>
        <v>0</v>
      </c>
      <c r="CH3140">
        <f ca="1">IFERROR(INDIRECT("IVA!Y"&amp;MATCH(MID(COMPRAS!C3040,1,2)&amp;MID(COMPRAS!F3040,1,2)&amp;MID(COMPRAS!D3040,1,2),IVA!W:W,0)),"SIN COD.")</f>
        <v>0</v>
      </c>
    </row>
    <row r="3141" spans="1:86" x14ac:dyDescent="0.25">
      <c r="A3141"/>
      <c r="B3141"/>
      <c r="D3141"/>
      <c r="AL3141">
        <f t="shared" si="343"/>
        <v>0</v>
      </c>
      <c r="AQ3141">
        <f t="shared" si="344"/>
        <v>0</v>
      </c>
      <c r="AR3141" t="str">
        <f>IFERROR(IF(OR(AP3141=338,AP3141=340,AP3141=341,AP3141=342,AP3141="342A",AP3141="342B"),PorcenRet(AP3141,AT3141,AU3141),INDEX(PORCENTAJEBUSCAR,MATCH(AP3141,CódigoRET,0),4)*1),"")</f>
        <v/>
      </c>
      <c r="AS3141">
        <f t="shared" si="345"/>
        <v>0</v>
      </c>
      <c r="BF3141" t="str">
        <f>IFERROR(IF(OR(BD3141=338,BD3141=340,BD3141=341,BD3141=342,BD3141="342A",BD3141="342B"),PorcenRet(BD3141,BH3141,BI3141),INDEX(PORCENTAJEBUSCAR,MATCH(BD3141,CódigoRET,0),4)*1),"")</f>
        <v/>
      </c>
      <c r="BG3141">
        <f t="shared" si="346"/>
        <v>0</v>
      </c>
      <c r="BO3141">
        <f t="shared" si="347"/>
        <v>0</v>
      </c>
      <c r="CC3141">
        <f t="shared" si="348"/>
        <v>0</v>
      </c>
      <c r="CD3141">
        <f t="shared" si="349"/>
        <v>0</v>
      </c>
      <c r="CG3141">
        <f ca="1">IFERROR(INDIRECT("IVA!X"&amp;MATCH(MID(COMPRAS!C3041,1,2)&amp;MID(COMPRAS!F3041,1,2)&amp;MID(COMPRAS!D3041,1,2),IVA!W:W,0)),"SIN COD.")</f>
        <v>0</v>
      </c>
      <c r="CH3141">
        <f ca="1">IFERROR(INDIRECT("IVA!Y"&amp;MATCH(MID(COMPRAS!C3041,1,2)&amp;MID(COMPRAS!F3041,1,2)&amp;MID(COMPRAS!D3041,1,2),IVA!W:W,0)),"SIN COD.")</f>
        <v>0</v>
      </c>
    </row>
    <row r="3142" spans="1:86" x14ac:dyDescent="0.25">
      <c r="A3142"/>
      <c r="B3142"/>
      <c r="D3142"/>
      <c r="AL3142">
        <f t="shared" si="343"/>
        <v>0</v>
      </c>
      <c r="AQ3142">
        <f t="shared" si="344"/>
        <v>0</v>
      </c>
      <c r="AR3142" t="str">
        <f>IFERROR(IF(OR(AP3142=338,AP3142=340,AP3142=341,AP3142=342,AP3142="342A",AP3142="342B"),PorcenRet(AP3142,AT3142,AU3142),INDEX(PORCENTAJEBUSCAR,MATCH(AP3142,CódigoRET,0),4)*1),"")</f>
        <v/>
      </c>
      <c r="AS3142">
        <f t="shared" si="345"/>
        <v>0</v>
      </c>
      <c r="BF3142" t="str">
        <f>IFERROR(IF(OR(BD3142=338,BD3142=340,BD3142=341,BD3142=342,BD3142="342A",BD3142="342B"),PorcenRet(BD3142,BH3142,BI3142),INDEX(PORCENTAJEBUSCAR,MATCH(BD3142,CódigoRET,0),4)*1),"")</f>
        <v/>
      </c>
      <c r="BG3142">
        <f t="shared" si="346"/>
        <v>0</v>
      </c>
      <c r="BO3142">
        <f t="shared" si="347"/>
        <v>0</v>
      </c>
      <c r="CC3142">
        <f t="shared" si="348"/>
        <v>0</v>
      </c>
      <c r="CD3142">
        <f t="shared" si="349"/>
        <v>0</v>
      </c>
      <c r="CG3142">
        <f ca="1">IFERROR(INDIRECT("IVA!X"&amp;MATCH(MID(COMPRAS!C3042,1,2)&amp;MID(COMPRAS!F3042,1,2)&amp;MID(COMPRAS!D3042,1,2),IVA!W:W,0)),"SIN COD.")</f>
        <v>0</v>
      </c>
      <c r="CH3142">
        <f ca="1">IFERROR(INDIRECT("IVA!Y"&amp;MATCH(MID(COMPRAS!C3042,1,2)&amp;MID(COMPRAS!F3042,1,2)&amp;MID(COMPRAS!D3042,1,2),IVA!W:W,0)),"SIN COD.")</f>
        <v>0</v>
      </c>
    </row>
    <row r="3143" spans="1:86" x14ac:dyDescent="0.25">
      <c r="A3143"/>
      <c r="B3143"/>
      <c r="D3143"/>
      <c r="AL3143">
        <f t="shared" si="343"/>
        <v>0</v>
      </c>
      <c r="AQ3143">
        <f t="shared" si="344"/>
        <v>0</v>
      </c>
      <c r="AR3143" t="str">
        <f>IFERROR(IF(OR(AP3143=338,AP3143=340,AP3143=341,AP3143=342,AP3143="342A",AP3143="342B"),PorcenRet(AP3143,AT3143,AU3143),INDEX(PORCENTAJEBUSCAR,MATCH(AP3143,CódigoRET,0),4)*1),"")</f>
        <v/>
      </c>
      <c r="AS3143">
        <f t="shared" si="345"/>
        <v>0</v>
      </c>
      <c r="BF3143" t="str">
        <f>IFERROR(IF(OR(BD3143=338,BD3143=340,BD3143=341,BD3143=342,BD3143="342A",BD3143="342B"),PorcenRet(BD3143,BH3143,BI3143),INDEX(PORCENTAJEBUSCAR,MATCH(BD3143,CódigoRET,0),4)*1),"")</f>
        <v/>
      </c>
      <c r="BG3143">
        <f t="shared" si="346"/>
        <v>0</v>
      </c>
      <c r="BO3143">
        <f t="shared" si="347"/>
        <v>0</v>
      </c>
      <c r="CC3143">
        <f t="shared" si="348"/>
        <v>0</v>
      </c>
      <c r="CD3143">
        <f t="shared" si="349"/>
        <v>0</v>
      </c>
      <c r="CG3143">
        <f ca="1">IFERROR(INDIRECT("IVA!X"&amp;MATCH(MID(COMPRAS!C3043,1,2)&amp;MID(COMPRAS!F3043,1,2)&amp;MID(COMPRAS!D3043,1,2),IVA!W:W,0)),"SIN COD.")</f>
        <v>0</v>
      </c>
      <c r="CH3143">
        <f ca="1">IFERROR(INDIRECT("IVA!Y"&amp;MATCH(MID(COMPRAS!C3043,1,2)&amp;MID(COMPRAS!F3043,1,2)&amp;MID(COMPRAS!D3043,1,2),IVA!W:W,0)),"SIN COD.")</f>
        <v>0</v>
      </c>
    </row>
    <row r="3144" spans="1:86" x14ac:dyDescent="0.25">
      <c r="A3144"/>
      <c r="B3144"/>
      <c r="D3144"/>
      <c r="AL3144">
        <f t="shared" si="343"/>
        <v>0</v>
      </c>
      <c r="AQ3144">
        <f t="shared" si="344"/>
        <v>0</v>
      </c>
      <c r="AR3144" t="str">
        <f>IFERROR(IF(OR(AP3144=338,AP3144=340,AP3144=341,AP3144=342,AP3144="342A",AP3144="342B"),PorcenRet(AP3144,AT3144,AU3144),INDEX(PORCENTAJEBUSCAR,MATCH(AP3144,CódigoRET,0),4)*1),"")</f>
        <v/>
      </c>
      <c r="AS3144">
        <f t="shared" si="345"/>
        <v>0</v>
      </c>
      <c r="BF3144" t="str">
        <f>IFERROR(IF(OR(BD3144=338,BD3144=340,BD3144=341,BD3144=342,BD3144="342A",BD3144="342B"),PorcenRet(BD3144,BH3144,BI3144),INDEX(PORCENTAJEBUSCAR,MATCH(BD3144,CódigoRET,0),4)*1),"")</f>
        <v/>
      </c>
      <c r="BG3144">
        <f t="shared" si="346"/>
        <v>0</v>
      </c>
      <c r="BO3144">
        <f t="shared" si="347"/>
        <v>0</v>
      </c>
      <c r="CC3144">
        <f t="shared" si="348"/>
        <v>0</v>
      </c>
      <c r="CD3144">
        <f t="shared" si="349"/>
        <v>0</v>
      </c>
      <c r="CG3144">
        <f ca="1">IFERROR(INDIRECT("IVA!X"&amp;MATCH(MID(COMPRAS!C3044,1,2)&amp;MID(COMPRAS!F3044,1,2)&amp;MID(COMPRAS!D3044,1,2),IVA!W:W,0)),"SIN COD.")</f>
        <v>0</v>
      </c>
      <c r="CH3144">
        <f ca="1">IFERROR(INDIRECT("IVA!Y"&amp;MATCH(MID(COMPRAS!C3044,1,2)&amp;MID(COMPRAS!F3044,1,2)&amp;MID(COMPRAS!D3044,1,2),IVA!W:W,0)),"SIN COD.")</f>
        <v>0</v>
      </c>
    </row>
    <row r="3145" spans="1:86" x14ac:dyDescent="0.25">
      <c r="A3145"/>
      <c r="B3145"/>
      <c r="D3145"/>
      <c r="AL3145">
        <f t="shared" si="343"/>
        <v>0</v>
      </c>
      <c r="AQ3145">
        <f t="shared" si="344"/>
        <v>0</v>
      </c>
      <c r="AR3145" t="str">
        <f>IFERROR(IF(OR(AP3145=338,AP3145=340,AP3145=341,AP3145=342,AP3145="342A",AP3145="342B"),PorcenRet(AP3145,AT3145,AU3145),INDEX(PORCENTAJEBUSCAR,MATCH(AP3145,CódigoRET,0),4)*1),"")</f>
        <v/>
      </c>
      <c r="AS3145">
        <f t="shared" si="345"/>
        <v>0</v>
      </c>
      <c r="BF3145" t="str">
        <f>IFERROR(IF(OR(BD3145=338,BD3145=340,BD3145=341,BD3145=342,BD3145="342A",BD3145="342B"),PorcenRet(BD3145,BH3145,BI3145),INDEX(PORCENTAJEBUSCAR,MATCH(BD3145,CódigoRET,0),4)*1),"")</f>
        <v/>
      </c>
      <c r="BG3145">
        <f t="shared" si="346"/>
        <v>0</v>
      </c>
      <c r="BO3145">
        <f t="shared" si="347"/>
        <v>0</v>
      </c>
      <c r="CC3145">
        <f t="shared" si="348"/>
        <v>0</v>
      </c>
      <c r="CD3145">
        <f t="shared" si="349"/>
        <v>0</v>
      </c>
      <c r="CG3145">
        <f ca="1">IFERROR(INDIRECT("IVA!X"&amp;MATCH(MID(COMPRAS!C3045,1,2)&amp;MID(COMPRAS!F3045,1,2)&amp;MID(COMPRAS!D3045,1,2),IVA!W:W,0)),"SIN COD.")</f>
        <v>0</v>
      </c>
      <c r="CH3145">
        <f ca="1">IFERROR(INDIRECT("IVA!Y"&amp;MATCH(MID(COMPRAS!C3045,1,2)&amp;MID(COMPRAS!F3045,1,2)&amp;MID(COMPRAS!D3045,1,2),IVA!W:W,0)),"SIN COD.")</f>
        <v>0</v>
      </c>
    </row>
    <row r="3146" spans="1:86" x14ac:dyDescent="0.25">
      <c r="A3146"/>
      <c r="B3146"/>
      <c r="D3146"/>
      <c r="AL3146">
        <f t="shared" si="343"/>
        <v>0</v>
      </c>
      <c r="AQ3146">
        <f t="shared" si="344"/>
        <v>0</v>
      </c>
      <c r="AR3146" t="str">
        <f>IFERROR(IF(OR(AP3146=338,AP3146=340,AP3146=341,AP3146=342,AP3146="342A",AP3146="342B"),PorcenRet(AP3146,AT3146,AU3146),INDEX(PORCENTAJEBUSCAR,MATCH(AP3146,CódigoRET,0),4)*1),"")</f>
        <v/>
      </c>
      <c r="AS3146">
        <f t="shared" si="345"/>
        <v>0</v>
      </c>
      <c r="BF3146" t="str">
        <f>IFERROR(IF(OR(BD3146=338,BD3146=340,BD3146=341,BD3146=342,BD3146="342A",BD3146="342B"),PorcenRet(BD3146,BH3146,BI3146),INDEX(PORCENTAJEBUSCAR,MATCH(BD3146,CódigoRET,0),4)*1),"")</f>
        <v/>
      </c>
      <c r="BG3146">
        <f t="shared" si="346"/>
        <v>0</v>
      </c>
      <c r="BO3146">
        <f t="shared" si="347"/>
        <v>0</v>
      </c>
      <c r="CC3146">
        <f t="shared" si="348"/>
        <v>0</v>
      </c>
      <c r="CD3146">
        <f t="shared" si="349"/>
        <v>0</v>
      </c>
      <c r="CG3146">
        <f ca="1">IFERROR(INDIRECT("IVA!X"&amp;MATCH(MID(COMPRAS!C3046,1,2)&amp;MID(COMPRAS!F3046,1,2)&amp;MID(COMPRAS!D3046,1,2),IVA!W:W,0)),"SIN COD.")</f>
        <v>0</v>
      </c>
      <c r="CH3146">
        <f ca="1">IFERROR(INDIRECT("IVA!Y"&amp;MATCH(MID(COMPRAS!C3046,1,2)&amp;MID(COMPRAS!F3046,1,2)&amp;MID(COMPRAS!D3046,1,2),IVA!W:W,0)),"SIN COD.")</f>
        <v>0</v>
      </c>
    </row>
    <row r="3147" spans="1:86" x14ac:dyDescent="0.25">
      <c r="A3147"/>
      <c r="B3147"/>
      <c r="D3147"/>
      <c r="AL3147">
        <f t="shared" si="343"/>
        <v>0</v>
      </c>
      <c r="AQ3147">
        <f t="shared" si="344"/>
        <v>0</v>
      </c>
      <c r="AR3147" t="str">
        <f>IFERROR(IF(OR(AP3147=338,AP3147=340,AP3147=341,AP3147=342,AP3147="342A",AP3147="342B"),PorcenRet(AP3147,AT3147,AU3147),INDEX(PORCENTAJEBUSCAR,MATCH(AP3147,CódigoRET,0),4)*1),"")</f>
        <v/>
      </c>
      <c r="AS3147">
        <f t="shared" si="345"/>
        <v>0</v>
      </c>
      <c r="BF3147" t="str">
        <f>IFERROR(IF(OR(BD3147=338,BD3147=340,BD3147=341,BD3147=342,BD3147="342A",BD3147="342B"),PorcenRet(BD3147,BH3147,BI3147),INDEX(PORCENTAJEBUSCAR,MATCH(BD3147,CódigoRET,0),4)*1),"")</f>
        <v/>
      </c>
      <c r="BG3147">
        <f t="shared" si="346"/>
        <v>0</v>
      </c>
      <c r="BO3147">
        <f t="shared" si="347"/>
        <v>0</v>
      </c>
      <c r="CC3147">
        <f t="shared" si="348"/>
        <v>0</v>
      </c>
      <c r="CD3147">
        <f t="shared" si="349"/>
        <v>0</v>
      </c>
      <c r="CG3147">
        <f ca="1">IFERROR(INDIRECT("IVA!X"&amp;MATCH(MID(COMPRAS!C3047,1,2)&amp;MID(COMPRAS!F3047,1,2)&amp;MID(COMPRAS!D3047,1,2),IVA!W:W,0)),"SIN COD.")</f>
        <v>0</v>
      </c>
      <c r="CH3147">
        <f ca="1">IFERROR(INDIRECT("IVA!Y"&amp;MATCH(MID(COMPRAS!C3047,1,2)&amp;MID(COMPRAS!F3047,1,2)&amp;MID(COMPRAS!D3047,1,2),IVA!W:W,0)),"SIN COD.")</f>
        <v>0</v>
      </c>
    </row>
    <row r="3148" spans="1:86" x14ac:dyDescent="0.25">
      <c r="A3148"/>
      <c r="B3148"/>
      <c r="D3148"/>
      <c r="AL3148">
        <f t="shared" si="343"/>
        <v>0</v>
      </c>
      <c r="AQ3148">
        <f t="shared" si="344"/>
        <v>0</v>
      </c>
      <c r="AR3148" t="str">
        <f>IFERROR(IF(OR(AP3148=338,AP3148=340,AP3148=341,AP3148=342,AP3148="342A",AP3148="342B"),PorcenRet(AP3148,AT3148,AU3148),INDEX(PORCENTAJEBUSCAR,MATCH(AP3148,CódigoRET,0),4)*1),"")</f>
        <v/>
      </c>
      <c r="AS3148">
        <f t="shared" si="345"/>
        <v>0</v>
      </c>
      <c r="BF3148" t="str">
        <f>IFERROR(IF(OR(BD3148=338,BD3148=340,BD3148=341,BD3148=342,BD3148="342A",BD3148="342B"),PorcenRet(BD3148,BH3148,BI3148),INDEX(PORCENTAJEBUSCAR,MATCH(BD3148,CódigoRET,0),4)*1),"")</f>
        <v/>
      </c>
      <c r="BG3148">
        <f t="shared" si="346"/>
        <v>0</v>
      </c>
      <c r="BO3148">
        <f t="shared" si="347"/>
        <v>0</v>
      </c>
      <c r="CC3148">
        <f t="shared" si="348"/>
        <v>0</v>
      </c>
      <c r="CD3148">
        <f t="shared" si="349"/>
        <v>0</v>
      </c>
      <c r="CG3148">
        <f ca="1">IFERROR(INDIRECT("IVA!X"&amp;MATCH(MID(COMPRAS!C3048,1,2)&amp;MID(COMPRAS!F3048,1,2)&amp;MID(COMPRAS!D3048,1,2),IVA!W:W,0)),"SIN COD.")</f>
        <v>0</v>
      </c>
      <c r="CH3148">
        <f ca="1">IFERROR(INDIRECT("IVA!Y"&amp;MATCH(MID(COMPRAS!C3048,1,2)&amp;MID(COMPRAS!F3048,1,2)&amp;MID(COMPRAS!D3048,1,2),IVA!W:W,0)),"SIN COD.")</f>
        <v>0</v>
      </c>
    </row>
    <row r="3149" spans="1:86" x14ac:dyDescent="0.25">
      <c r="A3149"/>
      <c r="B3149"/>
      <c r="D3149"/>
      <c r="AL3149">
        <f t="shared" si="343"/>
        <v>0</v>
      </c>
      <c r="AQ3149">
        <f t="shared" si="344"/>
        <v>0</v>
      </c>
      <c r="AR3149" t="str">
        <f>IFERROR(IF(OR(AP3149=338,AP3149=340,AP3149=341,AP3149=342,AP3149="342A",AP3149="342B"),PorcenRet(AP3149,AT3149,AU3149),INDEX(PORCENTAJEBUSCAR,MATCH(AP3149,CódigoRET,0),4)*1),"")</f>
        <v/>
      </c>
      <c r="AS3149">
        <f t="shared" si="345"/>
        <v>0</v>
      </c>
      <c r="BF3149" t="str">
        <f>IFERROR(IF(OR(BD3149=338,BD3149=340,BD3149=341,BD3149=342,BD3149="342A",BD3149="342B"),PorcenRet(BD3149,BH3149,BI3149),INDEX(PORCENTAJEBUSCAR,MATCH(BD3149,CódigoRET,0),4)*1),"")</f>
        <v/>
      </c>
      <c r="BG3149">
        <f t="shared" si="346"/>
        <v>0</v>
      </c>
      <c r="BO3149">
        <f t="shared" si="347"/>
        <v>0</v>
      </c>
      <c r="CC3149">
        <f t="shared" si="348"/>
        <v>0</v>
      </c>
      <c r="CD3149">
        <f t="shared" si="349"/>
        <v>0</v>
      </c>
      <c r="CG3149">
        <f ca="1">IFERROR(INDIRECT("IVA!X"&amp;MATCH(MID(COMPRAS!C3049,1,2)&amp;MID(COMPRAS!F3049,1,2)&amp;MID(COMPRAS!D3049,1,2),IVA!W:W,0)),"SIN COD.")</f>
        <v>0</v>
      </c>
      <c r="CH3149">
        <f ca="1">IFERROR(INDIRECT("IVA!Y"&amp;MATCH(MID(COMPRAS!C3049,1,2)&amp;MID(COMPRAS!F3049,1,2)&amp;MID(COMPRAS!D3049,1,2),IVA!W:W,0)),"SIN COD.")</f>
        <v>0</v>
      </c>
    </row>
    <row r="3150" spans="1:86" x14ac:dyDescent="0.25">
      <c r="A3150"/>
      <c r="B3150"/>
      <c r="D3150"/>
      <c r="AL3150">
        <f t="shared" si="343"/>
        <v>0</v>
      </c>
      <c r="AQ3150">
        <f t="shared" si="344"/>
        <v>0</v>
      </c>
      <c r="AR3150" t="str">
        <f>IFERROR(IF(OR(AP3150=338,AP3150=340,AP3150=341,AP3150=342,AP3150="342A",AP3150="342B"),PorcenRet(AP3150,AT3150,AU3150),INDEX(PORCENTAJEBUSCAR,MATCH(AP3150,CódigoRET,0),4)*1),"")</f>
        <v/>
      </c>
      <c r="AS3150">
        <f t="shared" si="345"/>
        <v>0</v>
      </c>
      <c r="BF3150" t="str">
        <f>IFERROR(IF(OR(BD3150=338,BD3150=340,BD3150=341,BD3150=342,BD3150="342A",BD3150="342B"),PorcenRet(BD3150,BH3150,BI3150),INDEX(PORCENTAJEBUSCAR,MATCH(BD3150,CódigoRET,0),4)*1),"")</f>
        <v/>
      </c>
      <c r="BG3150">
        <f t="shared" si="346"/>
        <v>0</v>
      </c>
      <c r="BO3150">
        <f t="shared" si="347"/>
        <v>0</v>
      </c>
      <c r="CC3150">
        <f t="shared" si="348"/>
        <v>0</v>
      </c>
      <c r="CD3150">
        <f t="shared" si="349"/>
        <v>0</v>
      </c>
      <c r="CG3150">
        <f ca="1">IFERROR(INDIRECT("IVA!X"&amp;MATCH(MID(COMPRAS!C3050,1,2)&amp;MID(COMPRAS!F3050,1,2)&amp;MID(COMPRAS!D3050,1,2),IVA!W:W,0)),"SIN COD.")</f>
        <v>0</v>
      </c>
      <c r="CH3150">
        <f ca="1">IFERROR(INDIRECT("IVA!Y"&amp;MATCH(MID(COMPRAS!C3050,1,2)&amp;MID(COMPRAS!F3050,1,2)&amp;MID(COMPRAS!D3050,1,2),IVA!W:W,0)),"SIN COD.")</f>
        <v>0</v>
      </c>
    </row>
    <row r="3151" spans="1:86" x14ac:dyDescent="0.25">
      <c r="A3151"/>
      <c r="B3151"/>
      <c r="D3151"/>
      <c r="AL3151">
        <f t="shared" si="343"/>
        <v>0</v>
      </c>
      <c r="AQ3151">
        <f t="shared" si="344"/>
        <v>0</v>
      </c>
      <c r="AR3151" t="str">
        <f>IFERROR(IF(OR(AP3151=338,AP3151=340,AP3151=341,AP3151=342,AP3151="342A",AP3151="342B"),PorcenRet(AP3151,AT3151,AU3151),INDEX(PORCENTAJEBUSCAR,MATCH(AP3151,CódigoRET,0),4)*1),"")</f>
        <v/>
      </c>
      <c r="AS3151">
        <f t="shared" si="345"/>
        <v>0</v>
      </c>
      <c r="BF3151" t="str">
        <f>IFERROR(IF(OR(BD3151=338,BD3151=340,BD3151=341,BD3151=342,BD3151="342A",BD3151="342B"),PorcenRet(BD3151,BH3151,BI3151),INDEX(PORCENTAJEBUSCAR,MATCH(BD3151,CódigoRET,0),4)*1),"")</f>
        <v/>
      </c>
      <c r="BG3151">
        <f t="shared" si="346"/>
        <v>0</v>
      </c>
      <c r="BO3151">
        <f t="shared" si="347"/>
        <v>0</v>
      </c>
      <c r="CC3151">
        <f t="shared" si="348"/>
        <v>0</v>
      </c>
      <c r="CD3151">
        <f t="shared" si="349"/>
        <v>0</v>
      </c>
      <c r="CG3151">
        <f ca="1">IFERROR(INDIRECT("IVA!X"&amp;MATCH(MID(COMPRAS!C3051,1,2)&amp;MID(COMPRAS!F3051,1,2)&amp;MID(COMPRAS!D3051,1,2),IVA!W:W,0)),"SIN COD.")</f>
        <v>0</v>
      </c>
      <c r="CH3151">
        <f ca="1">IFERROR(INDIRECT("IVA!Y"&amp;MATCH(MID(COMPRAS!C3051,1,2)&amp;MID(COMPRAS!F3051,1,2)&amp;MID(COMPRAS!D3051,1,2),IVA!W:W,0)),"SIN COD.")</f>
        <v>0</v>
      </c>
    </row>
    <row r="3152" spans="1:86" x14ac:dyDescent="0.25">
      <c r="A3152"/>
      <c r="B3152"/>
      <c r="D3152"/>
      <c r="AL3152">
        <f t="shared" si="343"/>
        <v>0</v>
      </c>
      <c r="AQ3152">
        <f t="shared" si="344"/>
        <v>0</v>
      </c>
      <c r="AR3152" t="str">
        <f>IFERROR(IF(OR(AP3152=338,AP3152=340,AP3152=341,AP3152=342,AP3152="342A",AP3152="342B"),PorcenRet(AP3152,AT3152,AU3152),INDEX(PORCENTAJEBUSCAR,MATCH(AP3152,CódigoRET,0),4)*1),"")</f>
        <v/>
      </c>
      <c r="AS3152">
        <f t="shared" si="345"/>
        <v>0</v>
      </c>
      <c r="BF3152" t="str">
        <f>IFERROR(IF(OR(BD3152=338,BD3152=340,BD3152=341,BD3152=342,BD3152="342A",BD3152="342B"),PorcenRet(BD3152,BH3152,BI3152),INDEX(PORCENTAJEBUSCAR,MATCH(BD3152,CódigoRET,0),4)*1),"")</f>
        <v/>
      </c>
      <c r="BG3152">
        <f t="shared" si="346"/>
        <v>0</v>
      </c>
      <c r="BO3152">
        <f t="shared" si="347"/>
        <v>0</v>
      </c>
      <c r="CC3152">
        <f t="shared" si="348"/>
        <v>0</v>
      </c>
      <c r="CD3152">
        <f t="shared" si="349"/>
        <v>0</v>
      </c>
      <c r="CG3152">
        <f ca="1">IFERROR(INDIRECT("IVA!X"&amp;MATCH(MID(COMPRAS!C3052,1,2)&amp;MID(COMPRAS!F3052,1,2)&amp;MID(COMPRAS!D3052,1,2),IVA!W:W,0)),"SIN COD.")</f>
        <v>0</v>
      </c>
      <c r="CH3152">
        <f ca="1">IFERROR(INDIRECT("IVA!Y"&amp;MATCH(MID(COMPRAS!C3052,1,2)&amp;MID(COMPRAS!F3052,1,2)&amp;MID(COMPRAS!D3052,1,2),IVA!W:W,0)),"SIN COD.")</f>
        <v>0</v>
      </c>
    </row>
    <row r="3153" spans="1:86" x14ac:dyDescent="0.25">
      <c r="A3153"/>
      <c r="B3153"/>
      <c r="D3153"/>
      <c r="AL3153">
        <f t="shared" si="343"/>
        <v>0</v>
      </c>
      <c r="AQ3153">
        <f t="shared" si="344"/>
        <v>0</v>
      </c>
      <c r="AR3153" t="str">
        <f>IFERROR(IF(OR(AP3153=338,AP3153=340,AP3153=341,AP3153=342,AP3153="342A",AP3153="342B"),PorcenRet(AP3153,AT3153,AU3153),INDEX(PORCENTAJEBUSCAR,MATCH(AP3153,CódigoRET,0),4)*1),"")</f>
        <v/>
      </c>
      <c r="AS3153">
        <f t="shared" si="345"/>
        <v>0</v>
      </c>
      <c r="BF3153" t="str">
        <f>IFERROR(IF(OR(BD3153=338,BD3153=340,BD3153=341,BD3153=342,BD3153="342A",BD3153="342B"),PorcenRet(BD3153,BH3153,BI3153),INDEX(PORCENTAJEBUSCAR,MATCH(BD3153,CódigoRET,0),4)*1),"")</f>
        <v/>
      </c>
      <c r="BG3153">
        <f t="shared" si="346"/>
        <v>0</v>
      </c>
      <c r="BO3153">
        <f t="shared" si="347"/>
        <v>0</v>
      </c>
      <c r="CC3153">
        <f t="shared" si="348"/>
        <v>0</v>
      </c>
      <c r="CD3153">
        <f t="shared" si="349"/>
        <v>0</v>
      </c>
      <c r="CG3153">
        <f ca="1">IFERROR(INDIRECT("IVA!X"&amp;MATCH(MID(COMPRAS!C3053,1,2)&amp;MID(COMPRAS!F3053,1,2)&amp;MID(COMPRAS!D3053,1,2),IVA!W:W,0)),"SIN COD.")</f>
        <v>0</v>
      </c>
      <c r="CH3153">
        <f ca="1">IFERROR(INDIRECT("IVA!Y"&amp;MATCH(MID(COMPRAS!C3053,1,2)&amp;MID(COMPRAS!F3053,1,2)&amp;MID(COMPRAS!D3053,1,2),IVA!W:W,0)),"SIN COD.")</f>
        <v>0</v>
      </c>
    </row>
    <row r="3154" spans="1:86" x14ac:dyDescent="0.25">
      <c r="A3154"/>
      <c r="B3154"/>
      <c r="D3154"/>
      <c r="AL3154">
        <f t="shared" si="343"/>
        <v>0</v>
      </c>
      <c r="AQ3154">
        <f t="shared" si="344"/>
        <v>0</v>
      </c>
      <c r="AR3154" t="str">
        <f>IFERROR(IF(OR(AP3154=338,AP3154=340,AP3154=341,AP3154=342,AP3154="342A",AP3154="342B"),PorcenRet(AP3154,AT3154,AU3154),INDEX(PORCENTAJEBUSCAR,MATCH(AP3154,CódigoRET,0),4)*1),"")</f>
        <v/>
      </c>
      <c r="AS3154">
        <f t="shared" si="345"/>
        <v>0</v>
      </c>
      <c r="BF3154" t="str">
        <f>IFERROR(IF(OR(BD3154=338,BD3154=340,BD3154=341,BD3154=342,BD3154="342A",BD3154="342B"),PorcenRet(BD3154,BH3154,BI3154),INDEX(PORCENTAJEBUSCAR,MATCH(BD3154,CódigoRET,0),4)*1),"")</f>
        <v/>
      </c>
      <c r="BG3154">
        <f t="shared" si="346"/>
        <v>0</v>
      </c>
      <c r="BO3154">
        <f t="shared" si="347"/>
        <v>0</v>
      </c>
      <c r="CC3154">
        <f t="shared" si="348"/>
        <v>0</v>
      </c>
      <c r="CD3154">
        <f t="shared" si="349"/>
        <v>0</v>
      </c>
      <c r="CG3154">
        <f ca="1">IFERROR(INDIRECT("IVA!X"&amp;MATCH(MID(COMPRAS!C3054,1,2)&amp;MID(COMPRAS!F3054,1,2)&amp;MID(COMPRAS!D3054,1,2),IVA!W:W,0)),"SIN COD.")</f>
        <v>0</v>
      </c>
      <c r="CH3154">
        <f ca="1">IFERROR(INDIRECT("IVA!Y"&amp;MATCH(MID(COMPRAS!C3054,1,2)&amp;MID(COMPRAS!F3054,1,2)&amp;MID(COMPRAS!D3054,1,2),IVA!W:W,0)),"SIN COD.")</f>
        <v>0</v>
      </c>
    </row>
    <row r="3155" spans="1:86" x14ac:dyDescent="0.25">
      <c r="A3155"/>
      <c r="B3155"/>
      <c r="D3155"/>
      <c r="AL3155">
        <f t="shared" si="343"/>
        <v>0</v>
      </c>
      <c r="AQ3155">
        <f t="shared" si="344"/>
        <v>0</v>
      </c>
      <c r="AR3155" t="str">
        <f>IFERROR(IF(OR(AP3155=338,AP3155=340,AP3155=341,AP3155=342,AP3155="342A",AP3155="342B"),PorcenRet(AP3155,AT3155,AU3155),INDEX(PORCENTAJEBUSCAR,MATCH(AP3155,CódigoRET,0),4)*1),"")</f>
        <v/>
      </c>
      <c r="AS3155">
        <f t="shared" si="345"/>
        <v>0</v>
      </c>
      <c r="BF3155" t="str">
        <f>IFERROR(IF(OR(BD3155=338,BD3155=340,BD3155=341,BD3155=342,BD3155="342A",BD3155="342B"),PorcenRet(BD3155,BH3155,BI3155),INDEX(PORCENTAJEBUSCAR,MATCH(BD3155,CódigoRET,0),4)*1),"")</f>
        <v/>
      </c>
      <c r="BG3155">
        <f t="shared" si="346"/>
        <v>0</v>
      </c>
      <c r="BO3155">
        <f t="shared" si="347"/>
        <v>0</v>
      </c>
      <c r="CC3155">
        <f t="shared" si="348"/>
        <v>0</v>
      </c>
      <c r="CD3155">
        <f t="shared" si="349"/>
        <v>0</v>
      </c>
      <c r="CG3155">
        <f ca="1">IFERROR(INDIRECT("IVA!X"&amp;MATCH(MID(COMPRAS!C3055,1,2)&amp;MID(COMPRAS!F3055,1,2)&amp;MID(COMPRAS!D3055,1,2),IVA!W:W,0)),"SIN COD.")</f>
        <v>0</v>
      </c>
      <c r="CH3155">
        <f ca="1">IFERROR(INDIRECT("IVA!Y"&amp;MATCH(MID(COMPRAS!C3055,1,2)&amp;MID(COMPRAS!F3055,1,2)&amp;MID(COMPRAS!D3055,1,2),IVA!W:W,0)),"SIN COD.")</f>
        <v>0</v>
      </c>
    </row>
    <row r="3156" spans="1:86" x14ac:dyDescent="0.25">
      <c r="A3156"/>
      <c r="B3156"/>
      <c r="D3156"/>
      <c r="AL3156">
        <f t="shared" si="343"/>
        <v>0</v>
      </c>
      <c r="AQ3156">
        <f t="shared" si="344"/>
        <v>0</v>
      </c>
      <c r="AR3156" t="str">
        <f>IFERROR(IF(OR(AP3156=338,AP3156=340,AP3156=341,AP3156=342,AP3156="342A",AP3156="342B"),PorcenRet(AP3156,AT3156,AU3156),INDEX(PORCENTAJEBUSCAR,MATCH(AP3156,CódigoRET,0),4)*1),"")</f>
        <v/>
      </c>
      <c r="AS3156">
        <f t="shared" si="345"/>
        <v>0</v>
      </c>
      <c r="BF3156" t="str">
        <f>IFERROR(IF(OR(BD3156=338,BD3156=340,BD3156=341,BD3156=342,BD3156="342A",BD3156="342B"),PorcenRet(BD3156,BH3156,BI3156),INDEX(PORCENTAJEBUSCAR,MATCH(BD3156,CódigoRET,0),4)*1),"")</f>
        <v/>
      </c>
      <c r="BG3156">
        <f t="shared" si="346"/>
        <v>0</v>
      </c>
      <c r="BO3156">
        <f t="shared" si="347"/>
        <v>0</v>
      </c>
      <c r="CC3156">
        <f t="shared" si="348"/>
        <v>0</v>
      </c>
      <c r="CD3156">
        <f t="shared" si="349"/>
        <v>0</v>
      </c>
      <c r="CG3156">
        <f ca="1">IFERROR(INDIRECT("IVA!X"&amp;MATCH(MID(COMPRAS!C3056,1,2)&amp;MID(COMPRAS!F3056,1,2)&amp;MID(COMPRAS!D3056,1,2),IVA!W:W,0)),"SIN COD.")</f>
        <v>0</v>
      </c>
      <c r="CH3156">
        <f ca="1">IFERROR(INDIRECT("IVA!Y"&amp;MATCH(MID(COMPRAS!C3056,1,2)&amp;MID(COMPRAS!F3056,1,2)&amp;MID(COMPRAS!D3056,1,2),IVA!W:W,0)),"SIN COD.")</f>
        <v>0</v>
      </c>
    </row>
    <row r="3157" spans="1:86" x14ac:dyDescent="0.25">
      <c r="A3157"/>
      <c r="B3157"/>
      <c r="D3157"/>
      <c r="AL3157">
        <f t="shared" si="343"/>
        <v>0</v>
      </c>
      <c r="AQ3157">
        <f t="shared" si="344"/>
        <v>0</v>
      </c>
      <c r="AR3157" t="str">
        <f>IFERROR(IF(OR(AP3157=338,AP3157=340,AP3157=341,AP3157=342,AP3157="342A",AP3157="342B"),PorcenRet(AP3157,AT3157,AU3157),INDEX(PORCENTAJEBUSCAR,MATCH(AP3157,CódigoRET,0),4)*1),"")</f>
        <v/>
      </c>
      <c r="AS3157">
        <f t="shared" si="345"/>
        <v>0</v>
      </c>
      <c r="BF3157" t="str">
        <f>IFERROR(IF(OR(BD3157=338,BD3157=340,BD3157=341,BD3157=342,BD3157="342A",BD3157="342B"),PorcenRet(BD3157,BH3157,BI3157),INDEX(PORCENTAJEBUSCAR,MATCH(BD3157,CódigoRET,0),4)*1),"")</f>
        <v/>
      </c>
      <c r="BG3157">
        <f t="shared" si="346"/>
        <v>0</v>
      </c>
      <c r="BO3157">
        <f t="shared" si="347"/>
        <v>0</v>
      </c>
      <c r="CC3157">
        <f t="shared" si="348"/>
        <v>0</v>
      </c>
      <c r="CD3157">
        <f t="shared" si="349"/>
        <v>0</v>
      </c>
      <c r="CG3157">
        <f ca="1">IFERROR(INDIRECT("IVA!X"&amp;MATCH(MID(COMPRAS!C3057,1,2)&amp;MID(COMPRAS!F3057,1,2)&amp;MID(COMPRAS!D3057,1,2),IVA!W:W,0)),"SIN COD.")</f>
        <v>0</v>
      </c>
      <c r="CH3157">
        <f ca="1">IFERROR(INDIRECT("IVA!Y"&amp;MATCH(MID(COMPRAS!C3057,1,2)&amp;MID(COMPRAS!F3057,1,2)&amp;MID(COMPRAS!D3057,1,2),IVA!W:W,0)),"SIN COD.")</f>
        <v>0</v>
      </c>
    </row>
    <row r="3158" spans="1:86" x14ac:dyDescent="0.25">
      <c r="A3158"/>
      <c r="B3158"/>
      <c r="D3158"/>
      <c r="AL3158">
        <f t="shared" si="343"/>
        <v>0</v>
      </c>
      <c r="AQ3158">
        <f t="shared" si="344"/>
        <v>0</v>
      </c>
      <c r="AR3158" t="str">
        <f>IFERROR(IF(OR(AP3158=338,AP3158=340,AP3158=341,AP3158=342,AP3158="342A",AP3158="342B"),PorcenRet(AP3158,AT3158,AU3158),INDEX(PORCENTAJEBUSCAR,MATCH(AP3158,CódigoRET,0),4)*1),"")</f>
        <v/>
      </c>
      <c r="AS3158">
        <f t="shared" si="345"/>
        <v>0</v>
      </c>
      <c r="BF3158" t="str">
        <f>IFERROR(IF(OR(BD3158=338,BD3158=340,BD3158=341,BD3158=342,BD3158="342A",BD3158="342B"),PorcenRet(BD3158,BH3158,BI3158),INDEX(PORCENTAJEBUSCAR,MATCH(BD3158,CódigoRET,0),4)*1),"")</f>
        <v/>
      </c>
      <c r="BG3158">
        <f t="shared" si="346"/>
        <v>0</v>
      </c>
      <c r="BO3158">
        <f t="shared" si="347"/>
        <v>0</v>
      </c>
      <c r="CC3158">
        <f t="shared" si="348"/>
        <v>0</v>
      </c>
      <c r="CD3158">
        <f t="shared" si="349"/>
        <v>0</v>
      </c>
      <c r="CG3158">
        <f ca="1">IFERROR(INDIRECT("IVA!X"&amp;MATCH(MID(COMPRAS!C3058,1,2)&amp;MID(COMPRAS!F3058,1,2)&amp;MID(COMPRAS!D3058,1,2),IVA!W:W,0)),"SIN COD.")</f>
        <v>0</v>
      </c>
      <c r="CH3158">
        <f ca="1">IFERROR(INDIRECT("IVA!Y"&amp;MATCH(MID(COMPRAS!C3058,1,2)&amp;MID(COMPRAS!F3058,1,2)&amp;MID(COMPRAS!D3058,1,2),IVA!W:W,0)),"SIN COD.")</f>
        <v>0</v>
      </c>
    </row>
    <row r="3159" spans="1:86" x14ac:dyDescent="0.25">
      <c r="A3159"/>
      <c r="B3159"/>
      <c r="D3159"/>
      <c r="AL3159">
        <f t="shared" si="343"/>
        <v>0</v>
      </c>
      <c r="AQ3159">
        <f t="shared" si="344"/>
        <v>0</v>
      </c>
      <c r="AR3159" t="str">
        <f>IFERROR(IF(OR(AP3159=338,AP3159=340,AP3159=341,AP3159=342,AP3159="342A",AP3159="342B"),PorcenRet(AP3159,AT3159,AU3159),INDEX(PORCENTAJEBUSCAR,MATCH(AP3159,CódigoRET,0),4)*1),"")</f>
        <v/>
      </c>
      <c r="AS3159">
        <f t="shared" si="345"/>
        <v>0</v>
      </c>
      <c r="BF3159" t="str">
        <f>IFERROR(IF(OR(BD3159=338,BD3159=340,BD3159=341,BD3159=342,BD3159="342A",BD3159="342B"),PorcenRet(BD3159,BH3159,BI3159),INDEX(PORCENTAJEBUSCAR,MATCH(BD3159,CódigoRET,0),4)*1),"")</f>
        <v/>
      </c>
      <c r="BG3159">
        <f t="shared" si="346"/>
        <v>0</v>
      </c>
      <c r="BO3159">
        <f t="shared" si="347"/>
        <v>0</v>
      </c>
      <c r="CC3159">
        <f t="shared" si="348"/>
        <v>0</v>
      </c>
      <c r="CD3159">
        <f t="shared" si="349"/>
        <v>0</v>
      </c>
      <c r="CG3159">
        <f ca="1">IFERROR(INDIRECT("IVA!X"&amp;MATCH(MID(COMPRAS!C3059,1,2)&amp;MID(COMPRAS!F3059,1,2)&amp;MID(COMPRAS!D3059,1,2),IVA!W:W,0)),"SIN COD.")</f>
        <v>0</v>
      </c>
      <c r="CH3159">
        <f ca="1">IFERROR(INDIRECT("IVA!Y"&amp;MATCH(MID(COMPRAS!C3059,1,2)&amp;MID(COMPRAS!F3059,1,2)&amp;MID(COMPRAS!D3059,1,2),IVA!W:W,0)),"SIN COD.")</f>
        <v>0</v>
      </c>
    </row>
    <row r="3160" spans="1:86" x14ac:dyDescent="0.25">
      <c r="A3160"/>
      <c r="B3160"/>
      <c r="D3160"/>
      <c r="AL3160">
        <f t="shared" si="343"/>
        <v>0</v>
      </c>
      <c r="AQ3160">
        <f t="shared" si="344"/>
        <v>0</v>
      </c>
      <c r="AR3160" t="str">
        <f>IFERROR(IF(OR(AP3160=338,AP3160=340,AP3160=341,AP3160=342,AP3160="342A",AP3160="342B"),PorcenRet(AP3160,AT3160,AU3160),INDEX(PORCENTAJEBUSCAR,MATCH(AP3160,CódigoRET,0),4)*1),"")</f>
        <v/>
      </c>
      <c r="AS3160">
        <f t="shared" si="345"/>
        <v>0</v>
      </c>
      <c r="BF3160" t="str">
        <f>IFERROR(IF(OR(BD3160=338,BD3160=340,BD3160=341,BD3160=342,BD3160="342A",BD3160="342B"),PorcenRet(BD3160,BH3160,BI3160),INDEX(PORCENTAJEBUSCAR,MATCH(BD3160,CódigoRET,0),4)*1),"")</f>
        <v/>
      </c>
      <c r="BG3160">
        <f t="shared" si="346"/>
        <v>0</v>
      </c>
      <c r="BO3160">
        <f t="shared" si="347"/>
        <v>0</v>
      </c>
      <c r="CC3160">
        <f t="shared" si="348"/>
        <v>0</v>
      </c>
      <c r="CD3160">
        <f t="shared" si="349"/>
        <v>0</v>
      </c>
      <c r="CG3160">
        <f ca="1">IFERROR(INDIRECT("IVA!X"&amp;MATCH(MID(COMPRAS!C3060,1,2)&amp;MID(COMPRAS!F3060,1,2)&amp;MID(COMPRAS!D3060,1,2),IVA!W:W,0)),"SIN COD.")</f>
        <v>0</v>
      </c>
      <c r="CH3160">
        <f ca="1">IFERROR(INDIRECT("IVA!Y"&amp;MATCH(MID(COMPRAS!C3060,1,2)&amp;MID(COMPRAS!F3060,1,2)&amp;MID(COMPRAS!D3060,1,2),IVA!W:W,0)),"SIN COD.")</f>
        <v>0</v>
      </c>
    </row>
    <row r="3161" spans="1:86" x14ac:dyDescent="0.25">
      <c r="A3161"/>
      <c r="B3161"/>
      <c r="D3161"/>
      <c r="AL3161">
        <f t="shared" si="343"/>
        <v>0</v>
      </c>
      <c r="AQ3161">
        <f t="shared" si="344"/>
        <v>0</v>
      </c>
      <c r="AR3161" t="str">
        <f>IFERROR(IF(OR(AP3161=338,AP3161=340,AP3161=341,AP3161=342,AP3161="342A",AP3161="342B"),PorcenRet(AP3161,AT3161,AU3161),INDEX(PORCENTAJEBUSCAR,MATCH(AP3161,CódigoRET,0),4)*1),"")</f>
        <v/>
      </c>
      <c r="AS3161">
        <f t="shared" si="345"/>
        <v>0</v>
      </c>
      <c r="BF3161" t="str">
        <f>IFERROR(IF(OR(BD3161=338,BD3161=340,BD3161=341,BD3161=342,BD3161="342A",BD3161="342B"),PorcenRet(BD3161,BH3161,BI3161),INDEX(PORCENTAJEBUSCAR,MATCH(BD3161,CódigoRET,0),4)*1),"")</f>
        <v/>
      </c>
      <c r="BG3161">
        <f t="shared" si="346"/>
        <v>0</v>
      </c>
      <c r="BO3161">
        <f t="shared" si="347"/>
        <v>0</v>
      </c>
      <c r="CC3161">
        <f t="shared" si="348"/>
        <v>0</v>
      </c>
      <c r="CD3161">
        <f t="shared" si="349"/>
        <v>0</v>
      </c>
      <c r="CG3161">
        <f ca="1">IFERROR(INDIRECT("IVA!X"&amp;MATCH(MID(COMPRAS!C3061,1,2)&amp;MID(COMPRAS!F3061,1,2)&amp;MID(COMPRAS!D3061,1,2),IVA!W:W,0)),"SIN COD.")</f>
        <v>0</v>
      </c>
      <c r="CH3161">
        <f ca="1">IFERROR(INDIRECT("IVA!Y"&amp;MATCH(MID(COMPRAS!C3061,1,2)&amp;MID(COMPRAS!F3061,1,2)&amp;MID(COMPRAS!D3061,1,2),IVA!W:W,0)),"SIN COD.")</f>
        <v>0</v>
      </c>
    </row>
    <row r="3162" spans="1:86" x14ac:dyDescent="0.25">
      <c r="A3162"/>
      <c r="B3162"/>
      <c r="D3162"/>
      <c r="AL3162">
        <f t="shared" si="343"/>
        <v>0</v>
      </c>
      <c r="AQ3162">
        <f t="shared" si="344"/>
        <v>0</v>
      </c>
      <c r="AR3162" t="str">
        <f>IFERROR(IF(OR(AP3162=338,AP3162=340,AP3162=341,AP3162=342,AP3162="342A",AP3162="342B"),PorcenRet(AP3162,AT3162,AU3162),INDEX(PORCENTAJEBUSCAR,MATCH(AP3162,CódigoRET,0),4)*1),"")</f>
        <v/>
      </c>
      <c r="AS3162">
        <f t="shared" si="345"/>
        <v>0</v>
      </c>
      <c r="BF3162" t="str">
        <f>IFERROR(IF(OR(BD3162=338,BD3162=340,BD3162=341,BD3162=342,BD3162="342A",BD3162="342B"),PorcenRet(BD3162,BH3162,BI3162),INDEX(PORCENTAJEBUSCAR,MATCH(BD3162,CódigoRET,0),4)*1),"")</f>
        <v/>
      </c>
      <c r="BG3162">
        <f t="shared" si="346"/>
        <v>0</v>
      </c>
      <c r="BO3162">
        <f t="shared" si="347"/>
        <v>0</v>
      </c>
      <c r="CC3162">
        <f t="shared" si="348"/>
        <v>0</v>
      </c>
      <c r="CD3162">
        <f t="shared" si="349"/>
        <v>0</v>
      </c>
      <c r="CG3162">
        <f ca="1">IFERROR(INDIRECT("IVA!X"&amp;MATCH(MID(COMPRAS!C3062,1,2)&amp;MID(COMPRAS!F3062,1,2)&amp;MID(COMPRAS!D3062,1,2),IVA!W:W,0)),"SIN COD.")</f>
        <v>0</v>
      </c>
      <c r="CH3162">
        <f ca="1">IFERROR(INDIRECT("IVA!Y"&amp;MATCH(MID(COMPRAS!C3062,1,2)&amp;MID(COMPRAS!F3062,1,2)&amp;MID(COMPRAS!D3062,1,2),IVA!W:W,0)),"SIN COD.")</f>
        <v>0</v>
      </c>
    </row>
    <row r="3163" spans="1:86" x14ac:dyDescent="0.25">
      <c r="A3163"/>
      <c r="B3163"/>
      <c r="D3163"/>
      <c r="AL3163">
        <f t="shared" si="343"/>
        <v>0</v>
      </c>
      <c r="AQ3163">
        <f t="shared" si="344"/>
        <v>0</v>
      </c>
      <c r="AR3163" t="str">
        <f>IFERROR(IF(OR(AP3163=338,AP3163=340,AP3163=341,AP3163=342,AP3163="342A",AP3163="342B"),PorcenRet(AP3163,AT3163,AU3163),INDEX(PORCENTAJEBUSCAR,MATCH(AP3163,CódigoRET,0),4)*1),"")</f>
        <v/>
      </c>
      <c r="AS3163">
        <f t="shared" si="345"/>
        <v>0</v>
      </c>
      <c r="BF3163" t="str">
        <f>IFERROR(IF(OR(BD3163=338,BD3163=340,BD3163=341,BD3163=342,BD3163="342A",BD3163="342B"),PorcenRet(BD3163,BH3163,BI3163),INDEX(PORCENTAJEBUSCAR,MATCH(BD3163,CódigoRET,0),4)*1),"")</f>
        <v/>
      </c>
      <c r="BG3163">
        <f t="shared" si="346"/>
        <v>0</v>
      </c>
      <c r="BO3163">
        <f t="shared" si="347"/>
        <v>0</v>
      </c>
      <c r="CC3163">
        <f t="shared" si="348"/>
        <v>0</v>
      </c>
      <c r="CD3163">
        <f t="shared" si="349"/>
        <v>0</v>
      </c>
      <c r="CG3163">
        <f ca="1">IFERROR(INDIRECT("IVA!X"&amp;MATCH(MID(COMPRAS!C3063,1,2)&amp;MID(COMPRAS!F3063,1,2)&amp;MID(COMPRAS!D3063,1,2),IVA!W:W,0)),"SIN COD.")</f>
        <v>0</v>
      </c>
      <c r="CH3163">
        <f ca="1">IFERROR(INDIRECT("IVA!Y"&amp;MATCH(MID(COMPRAS!C3063,1,2)&amp;MID(COMPRAS!F3063,1,2)&amp;MID(COMPRAS!D3063,1,2),IVA!W:W,0)),"SIN COD.")</f>
        <v>0</v>
      </c>
    </row>
    <row r="3164" spans="1:86" x14ac:dyDescent="0.25">
      <c r="A3164"/>
      <c r="B3164"/>
      <c r="D3164"/>
      <c r="AL3164">
        <f t="shared" si="343"/>
        <v>0</v>
      </c>
      <c r="AQ3164">
        <f t="shared" si="344"/>
        <v>0</v>
      </c>
      <c r="AR3164" t="str">
        <f>IFERROR(IF(OR(AP3164=338,AP3164=340,AP3164=341,AP3164=342,AP3164="342A",AP3164="342B"),PorcenRet(AP3164,AT3164,AU3164),INDEX(PORCENTAJEBUSCAR,MATCH(AP3164,CódigoRET,0),4)*1),"")</f>
        <v/>
      </c>
      <c r="AS3164">
        <f t="shared" si="345"/>
        <v>0</v>
      </c>
      <c r="BF3164" t="str">
        <f>IFERROR(IF(OR(BD3164=338,BD3164=340,BD3164=341,BD3164=342,BD3164="342A",BD3164="342B"),PorcenRet(BD3164,BH3164,BI3164),INDEX(PORCENTAJEBUSCAR,MATCH(BD3164,CódigoRET,0),4)*1),"")</f>
        <v/>
      </c>
      <c r="BG3164">
        <f t="shared" si="346"/>
        <v>0</v>
      </c>
      <c r="BO3164">
        <f t="shared" si="347"/>
        <v>0</v>
      </c>
      <c r="CC3164">
        <f t="shared" si="348"/>
        <v>0</v>
      </c>
      <c r="CD3164">
        <f t="shared" si="349"/>
        <v>0</v>
      </c>
      <c r="CG3164">
        <f ca="1">IFERROR(INDIRECT("IVA!X"&amp;MATCH(MID(COMPRAS!C3064,1,2)&amp;MID(COMPRAS!F3064,1,2)&amp;MID(COMPRAS!D3064,1,2),IVA!W:W,0)),"SIN COD.")</f>
        <v>0</v>
      </c>
      <c r="CH3164">
        <f ca="1">IFERROR(INDIRECT("IVA!Y"&amp;MATCH(MID(COMPRAS!C3064,1,2)&amp;MID(COMPRAS!F3064,1,2)&amp;MID(COMPRAS!D3064,1,2),IVA!W:W,0)),"SIN COD.")</f>
        <v>0</v>
      </c>
    </row>
    <row r="3165" spans="1:86" x14ac:dyDescent="0.25">
      <c r="A3165"/>
      <c r="B3165"/>
      <c r="D3165"/>
      <c r="AL3165">
        <f t="shared" si="343"/>
        <v>0</v>
      </c>
      <c r="AQ3165">
        <f t="shared" si="344"/>
        <v>0</v>
      </c>
      <c r="AR3165" t="str">
        <f>IFERROR(IF(OR(AP3165=338,AP3165=340,AP3165=341,AP3165=342,AP3165="342A",AP3165="342B"),PorcenRet(AP3165,AT3165,AU3165),INDEX(PORCENTAJEBUSCAR,MATCH(AP3165,CódigoRET,0),4)*1),"")</f>
        <v/>
      </c>
      <c r="AS3165">
        <f t="shared" si="345"/>
        <v>0</v>
      </c>
      <c r="BF3165" t="str">
        <f>IFERROR(IF(OR(BD3165=338,BD3165=340,BD3165=341,BD3165=342,BD3165="342A",BD3165="342B"),PorcenRet(BD3165,BH3165,BI3165),INDEX(PORCENTAJEBUSCAR,MATCH(BD3165,CódigoRET,0),4)*1),"")</f>
        <v/>
      </c>
      <c r="BG3165">
        <f t="shared" si="346"/>
        <v>0</v>
      </c>
      <c r="BO3165">
        <f t="shared" si="347"/>
        <v>0</v>
      </c>
      <c r="CC3165">
        <f t="shared" si="348"/>
        <v>0</v>
      </c>
      <c r="CD3165">
        <f t="shared" si="349"/>
        <v>0</v>
      </c>
      <c r="CG3165">
        <f ca="1">IFERROR(INDIRECT("IVA!X"&amp;MATCH(MID(COMPRAS!C3065,1,2)&amp;MID(COMPRAS!F3065,1,2)&amp;MID(COMPRAS!D3065,1,2),IVA!W:W,0)),"SIN COD.")</f>
        <v>0</v>
      </c>
      <c r="CH3165">
        <f ca="1">IFERROR(INDIRECT("IVA!Y"&amp;MATCH(MID(COMPRAS!C3065,1,2)&amp;MID(COMPRAS!F3065,1,2)&amp;MID(COMPRAS!D3065,1,2),IVA!W:W,0)),"SIN COD.")</f>
        <v>0</v>
      </c>
    </row>
    <row r="3166" spans="1:86" x14ac:dyDescent="0.25">
      <c r="A3166"/>
      <c r="B3166"/>
      <c r="D3166"/>
      <c r="AL3166">
        <f t="shared" si="343"/>
        <v>0</v>
      </c>
      <c r="AQ3166">
        <f t="shared" si="344"/>
        <v>0</v>
      </c>
      <c r="AR3166" t="str">
        <f>IFERROR(IF(OR(AP3166=338,AP3166=340,AP3166=341,AP3166=342,AP3166="342A",AP3166="342B"),PorcenRet(AP3166,AT3166,AU3166),INDEX(PORCENTAJEBUSCAR,MATCH(AP3166,CódigoRET,0),4)*1),"")</f>
        <v/>
      </c>
      <c r="AS3166">
        <f t="shared" si="345"/>
        <v>0</v>
      </c>
      <c r="BF3166" t="str">
        <f>IFERROR(IF(OR(BD3166=338,BD3166=340,BD3166=341,BD3166=342,BD3166="342A",BD3166="342B"),PorcenRet(BD3166,BH3166,BI3166),INDEX(PORCENTAJEBUSCAR,MATCH(BD3166,CódigoRET,0),4)*1),"")</f>
        <v/>
      </c>
      <c r="BG3166">
        <f t="shared" si="346"/>
        <v>0</v>
      </c>
      <c r="BO3166">
        <f t="shared" si="347"/>
        <v>0</v>
      </c>
      <c r="CC3166">
        <f t="shared" si="348"/>
        <v>0</v>
      </c>
      <c r="CD3166">
        <f t="shared" si="349"/>
        <v>0</v>
      </c>
      <c r="CG3166">
        <f ca="1">IFERROR(INDIRECT("IVA!X"&amp;MATCH(MID(COMPRAS!C3066,1,2)&amp;MID(COMPRAS!F3066,1,2)&amp;MID(COMPRAS!D3066,1,2),IVA!W:W,0)),"SIN COD.")</f>
        <v>0</v>
      </c>
      <c r="CH3166">
        <f ca="1">IFERROR(INDIRECT("IVA!Y"&amp;MATCH(MID(COMPRAS!C3066,1,2)&amp;MID(COMPRAS!F3066,1,2)&amp;MID(COMPRAS!D3066,1,2),IVA!W:W,0)),"SIN COD.")</f>
        <v>0</v>
      </c>
    </row>
    <row r="3167" spans="1:86" x14ac:dyDescent="0.25">
      <c r="A3167"/>
      <c r="B3167"/>
      <c r="D3167"/>
      <c r="AL3167">
        <f t="shared" si="343"/>
        <v>0</v>
      </c>
      <c r="AQ3167">
        <f t="shared" si="344"/>
        <v>0</v>
      </c>
      <c r="AR3167" t="str">
        <f>IFERROR(IF(OR(AP3167=338,AP3167=340,AP3167=341,AP3167=342,AP3167="342A",AP3167="342B"),PorcenRet(AP3167,AT3167,AU3167),INDEX(PORCENTAJEBUSCAR,MATCH(AP3167,CódigoRET,0),4)*1),"")</f>
        <v/>
      </c>
      <c r="AS3167">
        <f t="shared" si="345"/>
        <v>0</v>
      </c>
      <c r="BF3167" t="str">
        <f>IFERROR(IF(OR(BD3167=338,BD3167=340,BD3167=341,BD3167=342,BD3167="342A",BD3167="342B"),PorcenRet(BD3167,BH3167,BI3167),INDEX(PORCENTAJEBUSCAR,MATCH(BD3167,CódigoRET,0),4)*1),"")</f>
        <v/>
      </c>
      <c r="BG3167">
        <f t="shared" si="346"/>
        <v>0</v>
      </c>
      <c r="BO3167">
        <f t="shared" si="347"/>
        <v>0</v>
      </c>
      <c r="CC3167">
        <f t="shared" si="348"/>
        <v>0</v>
      </c>
      <c r="CD3167">
        <f t="shared" si="349"/>
        <v>0</v>
      </c>
      <c r="CG3167">
        <f ca="1">IFERROR(INDIRECT("IVA!X"&amp;MATCH(MID(COMPRAS!C3067,1,2)&amp;MID(COMPRAS!F3067,1,2)&amp;MID(COMPRAS!D3067,1,2),IVA!W:W,0)),"SIN COD.")</f>
        <v>0</v>
      </c>
      <c r="CH3167">
        <f ca="1">IFERROR(INDIRECT("IVA!Y"&amp;MATCH(MID(COMPRAS!C3067,1,2)&amp;MID(COMPRAS!F3067,1,2)&amp;MID(COMPRAS!D3067,1,2),IVA!W:W,0)),"SIN COD.")</f>
        <v>0</v>
      </c>
    </row>
    <row r="3168" spans="1:86" x14ac:dyDescent="0.25">
      <c r="A3168"/>
      <c r="B3168"/>
      <c r="D3168"/>
      <c r="AL3168">
        <f t="shared" si="343"/>
        <v>0</v>
      </c>
      <c r="AQ3168">
        <f t="shared" si="344"/>
        <v>0</v>
      </c>
      <c r="AR3168" t="str">
        <f>IFERROR(IF(OR(AP3168=338,AP3168=340,AP3168=341,AP3168=342,AP3168="342A",AP3168="342B"),PorcenRet(AP3168,AT3168,AU3168),INDEX(PORCENTAJEBUSCAR,MATCH(AP3168,CódigoRET,0),4)*1),"")</f>
        <v/>
      </c>
      <c r="AS3168">
        <f t="shared" si="345"/>
        <v>0</v>
      </c>
      <c r="BF3168" t="str">
        <f>IFERROR(IF(OR(BD3168=338,BD3168=340,BD3168=341,BD3168=342,BD3168="342A",BD3168="342B"),PorcenRet(BD3168,BH3168,BI3168),INDEX(PORCENTAJEBUSCAR,MATCH(BD3168,CódigoRET,0),4)*1),"")</f>
        <v/>
      </c>
      <c r="BG3168">
        <f t="shared" si="346"/>
        <v>0</v>
      </c>
      <c r="BO3168">
        <f t="shared" si="347"/>
        <v>0</v>
      </c>
      <c r="CC3168">
        <f t="shared" si="348"/>
        <v>0</v>
      </c>
      <c r="CD3168">
        <f t="shared" si="349"/>
        <v>0</v>
      </c>
      <c r="CG3168">
        <f ca="1">IFERROR(INDIRECT("IVA!X"&amp;MATCH(MID(COMPRAS!C3068,1,2)&amp;MID(COMPRAS!F3068,1,2)&amp;MID(COMPRAS!D3068,1,2),IVA!W:W,0)),"SIN COD.")</f>
        <v>0</v>
      </c>
      <c r="CH3168">
        <f ca="1">IFERROR(INDIRECT("IVA!Y"&amp;MATCH(MID(COMPRAS!C3068,1,2)&amp;MID(COMPRAS!F3068,1,2)&amp;MID(COMPRAS!D3068,1,2),IVA!W:W,0)),"SIN COD.")</f>
        <v>0</v>
      </c>
    </row>
    <row r="3169" spans="1:86" x14ac:dyDescent="0.25">
      <c r="A3169"/>
      <c r="B3169"/>
      <c r="D3169"/>
      <c r="AL3169">
        <f t="shared" si="343"/>
        <v>0</v>
      </c>
      <c r="AQ3169">
        <f t="shared" si="344"/>
        <v>0</v>
      </c>
      <c r="AR3169" t="str">
        <f>IFERROR(IF(OR(AP3169=338,AP3169=340,AP3169=341,AP3169=342,AP3169="342A",AP3169="342B"),PorcenRet(AP3169,AT3169,AU3169),INDEX(PORCENTAJEBUSCAR,MATCH(AP3169,CódigoRET,0),4)*1),"")</f>
        <v/>
      </c>
      <c r="AS3169">
        <f t="shared" si="345"/>
        <v>0</v>
      </c>
      <c r="BF3169" t="str">
        <f>IFERROR(IF(OR(BD3169=338,BD3169=340,BD3169=341,BD3169=342,BD3169="342A",BD3169="342B"),PorcenRet(BD3169,BH3169,BI3169),INDEX(PORCENTAJEBUSCAR,MATCH(BD3169,CódigoRET,0),4)*1),"")</f>
        <v/>
      </c>
      <c r="BG3169">
        <f t="shared" si="346"/>
        <v>0</v>
      </c>
      <c r="BO3169">
        <f t="shared" si="347"/>
        <v>0</v>
      </c>
      <c r="CC3169">
        <f t="shared" si="348"/>
        <v>0</v>
      </c>
      <c r="CD3169">
        <f t="shared" si="349"/>
        <v>0</v>
      </c>
      <c r="CG3169">
        <f ca="1">IFERROR(INDIRECT("IVA!X"&amp;MATCH(MID(COMPRAS!C3069,1,2)&amp;MID(COMPRAS!F3069,1,2)&amp;MID(COMPRAS!D3069,1,2),IVA!W:W,0)),"SIN COD.")</f>
        <v>0</v>
      </c>
      <c r="CH3169">
        <f ca="1">IFERROR(INDIRECT("IVA!Y"&amp;MATCH(MID(COMPRAS!C3069,1,2)&amp;MID(COMPRAS!F3069,1,2)&amp;MID(COMPRAS!D3069,1,2),IVA!W:W,0)),"SIN COD.")</f>
        <v>0</v>
      </c>
    </row>
    <row r="3170" spans="1:86" x14ac:dyDescent="0.25">
      <c r="A3170"/>
      <c r="B3170"/>
      <c r="D3170"/>
      <c r="AL3170">
        <f t="shared" si="343"/>
        <v>0</v>
      </c>
      <c r="AQ3170">
        <f t="shared" si="344"/>
        <v>0</v>
      </c>
      <c r="AR3170" t="str">
        <f>IFERROR(IF(OR(AP3170=338,AP3170=340,AP3170=341,AP3170=342,AP3170="342A",AP3170="342B"),PorcenRet(AP3170,AT3170,AU3170),INDEX(PORCENTAJEBUSCAR,MATCH(AP3170,CódigoRET,0),4)*1),"")</f>
        <v/>
      </c>
      <c r="AS3170">
        <f t="shared" si="345"/>
        <v>0</v>
      </c>
      <c r="BF3170" t="str">
        <f>IFERROR(IF(OR(BD3170=338,BD3170=340,BD3170=341,BD3170=342,BD3170="342A",BD3170="342B"),PorcenRet(BD3170,BH3170,BI3170),INDEX(PORCENTAJEBUSCAR,MATCH(BD3170,CódigoRET,0),4)*1),"")</f>
        <v/>
      </c>
      <c r="BG3170">
        <f t="shared" si="346"/>
        <v>0</v>
      </c>
      <c r="BO3170">
        <f t="shared" si="347"/>
        <v>0</v>
      </c>
      <c r="CC3170">
        <f t="shared" si="348"/>
        <v>0</v>
      </c>
      <c r="CD3170">
        <f t="shared" si="349"/>
        <v>0</v>
      </c>
      <c r="CG3170">
        <f ca="1">IFERROR(INDIRECT("IVA!X"&amp;MATCH(MID(COMPRAS!C3070,1,2)&amp;MID(COMPRAS!F3070,1,2)&amp;MID(COMPRAS!D3070,1,2),IVA!W:W,0)),"SIN COD.")</f>
        <v>0</v>
      </c>
      <c r="CH3170">
        <f ca="1">IFERROR(INDIRECT("IVA!Y"&amp;MATCH(MID(COMPRAS!C3070,1,2)&amp;MID(COMPRAS!F3070,1,2)&amp;MID(COMPRAS!D3070,1,2),IVA!W:W,0)),"SIN COD.")</f>
        <v>0</v>
      </c>
    </row>
    <row r="3171" spans="1:86" x14ac:dyDescent="0.25">
      <c r="A3171"/>
      <c r="B3171"/>
      <c r="D3171"/>
      <c r="AL3171">
        <f t="shared" si="343"/>
        <v>0</v>
      </c>
      <c r="AQ3171">
        <f t="shared" si="344"/>
        <v>0</v>
      </c>
      <c r="AR3171" t="str">
        <f>IFERROR(IF(OR(AP3171=338,AP3171=340,AP3171=341,AP3171=342,AP3171="342A",AP3171="342B"),PorcenRet(AP3171,AT3171,AU3171),INDEX(PORCENTAJEBUSCAR,MATCH(AP3171,CódigoRET,0),4)*1),"")</f>
        <v/>
      </c>
      <c r="AS3171">
        <f t="shared" si="345"/>
        <v>0</v>
      </c>
      <c r="BF3171" t="str">
        <f>IFERROR(IF(OR(BD3171=338,BD3171=340,BD3171=341,BD3171=342,BD3171="342A",BD3171="342B"),PorcenRet(BD3171,BH3171,BI3171),INDEX(PORCENTAJEBUSCAR,MATCH(BD3171,CódigoRET,0),4)*1),"")</f>
        <v/>
      </c>
      <c r="BG3171">
        <f t="shared" si="346"/>
        <v>0</v>
      </c>
      <c r="BO3171">
        <f t="shared" si="347"/>
        <v>0</v>
      </c>
      <c r="CC3171">
        <f t="shared" si="348"/>
        <v>0</v>
      </c>
      <c r="CD3171">
        <f t="shared" si="349"/>
        <v>0</v>
      </c>
      <c r="CG3171">
        <f ca="1">IFERROR(INDIRECT("IVA!X"&amp;MATCH(MID(COMPRAS!C3071,1,2)&amp;MID(COMPRAS!F3071,1,2)&amp;MID(COMPRAS!D3071,1,2),IVA!W:W,0)),"SIN COD.")</f>
        <v>0</v>
      </c>
      <c r="CH3171">
        <f ca="1">IFERROR(INDIRECT("IVA!Y"&amp;MATCH(MID(COMPRAS!C3071,1,2)&amp;MID(COMPRAS!F3071,1,2)&amp;MID(COMPRAS!D3071,1,2),IVA!W:W,0)),"SIN COD.")</f>
        <v>0</v>
      </c>
    </row>
    <row r="3172" spans="1:86" x14ac:dyDescent="0.25">
      <c r="A3172"/>
      <c r="B3172"/>
      <c r="D3172"/>
      <c r="AL3172">
        <f t="shared" si="343"/>
        <v>0</v>
      </c>
      <c r="AQ3172">
        <f t="shared" si="344"/>
        <v>0</v>
      </c>
      <c r="AR3172" t="str">
        <f>IFERROR(IF(OR(AP3172=338,AP3172=340,AP3172=341,AP3172=342,AP3172="342A",AP3172="342B"),PorcenRet(AP3172,AT3172,AU3172),INDEX(PORCENTAJEBUSCAR,MATCH(AP3172,CódigoRET,0),4)*1),"")</f>
        <v/>
      </c>
      <c r="AS3172">
        <f t="shared" si="345"/>
        <v>0</v>
      </c>
      <c r="BF3172" t="str">
        <f>IFERROR(IF(OR(BD3172=338,BD3172=340,BD3172=341,BD3172=342,BD3172="342A",BD3172="342B"),PorcenRet(BD3172,BH3172,BI3172),INDEX(PORCENTAJEBUSCAR,MATCH(BD3172,CódigoRET,0),4)*1),"")</f>
        <v/>
      </c>
      <c r="BG3172">
        <f t="shared" si="346"/>
        <v>0</v>
      </c>
      <c r="BO3172">
        <f t="shared" si="347"/>
        <v>0</v>
      </c>
      <c r="CC3172">
        <f t="shared" si="348"/>
        <v>0</v>
      </c>
      <c r="CD3172">
        <f t="shared" si="349"/>
        <v>0</v>
      </c>
      <c r="CG3172">
        <f ca="1">IFERROR(INDIRECT("IVA!X"&amp;MATCH(MID(COMPRAS!C3072,1,2)&amp;MID(COMPRAS!F3072,1,2)&amp;MID(COMPRAS!D3072,1,2),IVA!W:W,0)),"SIN COD.")</f>
        <v>0</v>
      </c>
      <c r="CH3172">
        <f ca="1">IFERROR(INDIRECT("IVA!Y"&amp;MATCH(MID(COMPRAS!C3072,1,2)&amp;MID(COMPRAS!F3072,1,2)&amp;MID(COMPRAS!D3072,1,2),IVA!W:W,0)),"SIN COD.")</f>
        <v>0</v>
      </c>
    </row>
    <row r="3173" spans="1:86" x14ac:dyDescent="0.25">
      <c r="A3173"/>
      <c r="B3173"/>
      <c r="D3173"/>
      <c r="AL3173">
        <f t="shared" si="343"/>
        <v>0</v>
      </c>
      <c r="AQ3173">
        <f t="shared" si="344"/>
        <v>0</v>
      </c>
      <c r="AR3173" t="str">
        <f>IFERROR(IF(OR(AP3173=338,AP3173=340,AP3173=341,AP3173=342,AP3173="342A",AP3173="342B"),PorcenRet(AP3173,AT3173,AU3173),INDEX(PORCENTAJEBUSCAR,MATCH(AP3173,CódigoRET,0),4)*1),"")</f>
        <v/>
      </c>
      <c r="AS3173">
        <f t="shared" si="345"/>
        <v>0</v>
      </c>
      <c r="BF3173" t="str">
        <f>IFERROR(IF(OR(BD3173=338,BD3173=340,BD3173=341,BD3173=342,BD3173="342A",BD3173="342B"),PorcenRet(BD3173,BH3173,BI3173),INDEX(PORCENTAJEBUSCAR,MATCH(BD3173,CódigoRET,0),4)*1),"")</f>
        <v/>
      </c>
      <c r="BG3173">
        <f t="shared" si="346"/>
        <v>0</v>
      </c>
      <c r="BO3173">
        <f t="shared" si="347"/>
        <v>0</v>
      </c>
      <c r="CC3173">
        <f t="shared" si="348"/>
        <v>0</v>
      </c>
      <c r="CD3173">
        <f t="shared" si="349"/>
        <v>0</v>
      </c>
      <c r="CG3173">
        <f ca="1">IFERROR(INDIRECT("IVA!X"&amp;MATCH(MID(COMPRAS!C3073,1,2)&amp;MID(COMPRAS!F3073,1,2)&amp;MID(COMPRAS!D3073,1,2),IVA!W:W,0)),"SIN COD.")</f>
        <v>0</v>
      </c>
      <c r="CH3173">
        <f ca="1">IFERROR(INDIRECT("IVA!Y"&amp;MATCH(MID(COMPRAS!C3073,1,2)&amp;MID(COMPRAS!F3073,1,2)&amp;MID(COMPRAS!D3073,1,2),IVA!W:W,0)),"SIN COD.")</f>
        <v>0</v>
      </c>
    </row>
    <row r="3174" spans="1:86" x14ac:dyDescent="0.25">
      <c r="A3174"/>
      <c r="B3174"/>
      <c r="D3174"/>
      <c r="AL3174">
        <f t="shared" si="343"/>
        <v>0</v>
      </c>
      <c r="AQ3174">
        <f t="shared" si="344"/>
        <v>0</v>
      </c>
      <c r="AR3174" t="str">
        <f>IFERROR(IF(OR(AP3174=338,AP3174=340,AP3174=341,AP3174=342,AP3174="342A",AP3174="342B"),PorcenRet(AP3174,AT3174,AU3174),INDEX(PORCENTAJEBUSCAR,MATCH(AP3174,CódigoRET,0),4)*1),"")</f>
        <v/>
      </c>
      <c r="AS3174">
        <f t="shared" si="345"/>
        <v>0</v>
      </c>
      <c r="BF3174" t="str">
        <f>IFERROR(IF(OR(BD3174=338,BD3174=340,BD3174=341,BD3174=342,BD3174="342A",BD3174="342B"),PorcenRet(BD3174,BH3174,BI3174),INDEX(PORCENTAJEBUSCAR,MATCH(BD3174,CódigoRET,0),4)*1),"")</f>
        <v/>
      </c>
      <c r="BG3174">
        <f t="shared" si="346"/>
        <v>0</v>
      </c>
      <c r="BO3174">
        <f t="shared" si="347"/>
        <v>0</v>
      </c>
      <c r="CC3174">
        <f t="shared" si="348"/>
        <v>0</v>
      </c>
      <c r="CD3174">
        <f t="shared" si="349"/>
        <v>0</v>
      </c>
      <c r="CG3174">
        <f ca="1">IFERROR(INDIRECT("IVA!X"&amp;MATCH(MID(COMPRAS!C3074,1,2)&amp;MID(COMPRAS!F3074,1,2)&amp;MID(COMPRAS!D3074,1,2),IVA!W:W,0)),"SIN COD.")</f>
        <v>0</v>
      </c>
      <c r="CH3174">
        <f ca="1">IFERROR(INDIRECT("IVA!Y"&amp;MATCH(MID(COMPRAS!C3074,1,2)&amp;MID(COMPRAS!F3074,1,2)&amp;MID(COMPRAS!D3074,1,2),IVA!W:W,0)),"SIN COD.")</f>
        <v>0</v>
      </c>
    </row>
    <row r="3175" spans="1:86" x14ac:dyDescent="0.25">
      <c r="A3175"/>
      <c r="B3175"/>
      <c r="D3175"/>
      <c r="AL3175">
        <f t="shared" si="343"/>
        <v>0</v>
      </c>
      <c r="AQ3175">
        <f t="shared" si="344"/>
        <v>0</v>
      </c>
      <c r="AR3175" t="str">
        <f>IFERROR(IF(OR(AP3175=338,AP3175=340,AP3175=341,AP3175=342,AP3175="342A",AP3175="342B"),PorcenRet(AP3175,AT3175,AU3175),INDEX(PORCENTAJEBUSCAR,MATCH(AP3175,CódigoRET,0),4)*1),"")</f>
        <v/>
      </c>
      <c r="AS3175">
        <f t="shared" si="345"/>
        <v>0</v>
      </c>
      <c r="BF3175" t="str">
        <f>IFERROR(IF(OR(BD3175=338,BD3175=340,BD3175=341,BD3175=342,BD3175="342A",BD3175="342B"),PorcenRet(BD3175,BH3175,BI3175),INDEX(PORCENTAJEBUSCAR,MATCH(BD3175,CódigoRET,0),4)*1),"")</f>
        <v/>
      </c>
      <c r="BG3175">
        <f t="shared" si="346"/>
        <v>0</v>
      </c>
      <c r="BO3175">
        <f t="shared" si="347"/>
        <v>0</v>
      </c>
      <c r="CC3175">
        <f t="shared" si="348"/>
        <v>0</v>
      </c>
      <c r="CD3175">
        <f t="shared" si="349"/>
        <v>0</v>
      </c>
      <c r="CG3175">
        <f ca="1">IFERROR(INDIRECT("IVA!X"&amp;MATCH(MID(COMPRAS!C3075,1,2)&amp;MID(COMPRAS!F3075,1,2)&amp;MID(COMPRAS!D3075,1,2),IVA!W:W,0)),"SIN COD.")</f>
        <v>0</v>
      </c>
      <c r="CH3175">
        <f ca="1">IFERROR(INDIRECT("IVA!Y"&amp;MATCH(MID(COMPRAS!C3075,1,2)&amp;MID(COMPRAS!F3075,1,2)&amp;MID(COMPRAS!D3075,1,2),IVA!W:W,0)),"SIN COD.")</f>
        <v>0</v>
      </c>
    </row>
    <row r="3176" spans="1:86" x14ac:dyDescent="0.25">
      <c r="A3176"/>
      <c r="B3176"/>
      <c r="D3176"/>
      <c r="AL3176">
        <f t="shared" si="343"/>
        <v>0</v>
      </c>
      <c r="AQ3176">
        <f t="shared" si="344"/>
        <v>0</v>
      </c>
      <c r="AR3176" t="str">
        <f>IFERROR(IF(OR(AP3176=338,AP3176=340,AP3176=341,AP3176=342,AP3176="342A",AP3176="342B"),PorcenRet(AP3176,AT3176,AU3176),INDEX(PORCENTAJEBUSCAR,MATCH(AP3176,CódigoRET,0),4)*1),"")</f>
        <v/>
      </c>
      <c r="AS3176">
        <f t="shared" si="345"/>
        <v>0</v>
      </c>
      <c r="BF3176" t="str">
        <f>IFERROR(IF(OR(BD3176=338,BD3176=340,BD3176=341,BD3176=342,BD3176="342A",BD3176="342B"),PorcenRet(BD3176,BH3176,BI3176),INDEX(PORCENTAJEBUSCAR,MATCH(BD3176,CódigoRET,0),4)*1),"")</f>
        <v/>
      </c>
      <c r="BG3176">
        <f t="shared" si="346"/>
        <v>0</v>
      </c>
      <c r="BO3176">
        <f t="shared" si="347"/>
        <v>0</v>
      </c>
      <c r="CC3176">
        <f t="shared" si="348"/>
        <v>0</v>
      </c>
      <c r="CD3176">
        <f t="shared" si="349"/>
        <v>0</v>
      </c>
      <c r="CG3176">
        <f ca="1">IFERROR(INDIRECT("IVA!X"&amp;MATCH(MID(COMPRAS!C3076,1,2)&amp;MID(COMPRAS!F3076,1,2)&amp;MID(COMPRAS!D3076,1,2),IVA!W:W,0)),"SIN COD.")</f>
        <v>0</v>
      </c>
      <c r="CH3176">
        <f ca="1">IFERROR(INDIRECT("IVA!Y"&amp;MATCH(MID(COMPRAS!C3076,1,2)&amp;MID(COMPRAS!F3076,1,2)&amp;MID(COMPRAS!D3076,1,2),IVA!W:W,0)),"SIN COD.")</f>
        <v>0</v>
      </c>
    </row>
    <row r="3177" spans="1:86" x14ac:dyDescent="0.25">
      <c r="A3177"/>
      <c r="B3177"/>
      <c r="D3177"/>
      <c r="AL3177">
        <f t="shared" si="343"/>
        <v>0</v>
      </c>
      <c r="AQ3177">
        <f t="shared" si="344"/>
        <v>0</v>
      </c>
      <c r="AR3177" t="str">
        <f>IFERROR(IF(OR(AP3177=338,AP3177=340,AP3177=341,AP3177=342,AP3177="342A",AP3177="342B"),PorcenRet(AP3177,AT3177,AU3177),INDEX(PORCENTAJEBUSCAR,MATCH(AP3177,CódigoRET,0),4)*1),"")</f>
        <v/>
      </c>
      <c r="AS3177">
        <f t="shared" si="345"/>
        <v>0</v>
      </c>
      <c r="BF3177" t="str">
        <f>IFERROR(IF(OR(BD3177=338,BD3177=340,BD3177=341,BD3177=342,BD3177="342A",BD3177="342B"),PorcenRet(BD3177,BH3177,BI3177),INDEX(PORCENTAJEBUSCAR,MATCH(BD3177,CódigoRET,0),4)*1),"")</f>
        <v/>
      </c>
      <c r="BG3177">
        <f t="shared" si="346"/>
        <v>0</v>
      </c>
      <c r="BO3177">
        <f t="shared" si="347"/>
        <v>0</v>
      </c>
      <c r="CC3177">
        <f t="shared" si="348"/>
        <v>0</v>
      </c>
      <c r="CD3177">
        <f t="shared" si="349"/>
        <v>0</v>
      </c>
      <c r="CG3177">
        <f ca="1">IFERROR(INDIRECT("IVA!X"&amp;MATCH(MID(COMPRAS!C3077,1,2)&amp;MID(COMPRAS!F3077,1,2)&amp;MID(COMPRAS!D3077,1,2),IVA!W:W,0)),"SIN COD.")</f>
        <v>0</v>
      </c>
      <c r="CH3177">
        <f ca="1">IFERROR(INDIRECT("IVA!Y"&amp;MATCH(MID(COMPRAS!C3077,1,2)&amp;MID(COMPRAS!F3077,1,2)&amp;MID(COMPRAS!D3077,1,2),IVA!W:W,0)),"SIN COD.")</f>
        <v>0</v>
      </c>
    </row>
    <row r="3178" spans="1:86" x14ac:dyDescent="0.25">
      <c r="A3178"/>
      <c r="B3178"/>
      <c r="D3178"/>
      <c r="AL3178">
        <f t="shared" si="343"/>
        <v>0</v>
      </c>
      <c r="AQ3178">
        <f t="shared" si="344"/>
        <v>0</v>
      </c>
      <c r="AR3178" t="str">
        <f>IFERROR(IF(OR(AP3178=338,AP3178=340,AP3178=341,AP3178=342,AP3178="342A",AP3178="342B"),PorcenRet(AP3178,AT3178,AU3178),INDEX(PORCENTAJEBUSCAR,MATCH(AP3178,CódigoRET,0),4)*1),"")</f>
        <v/>
      </c>
      <c r="AS3178">
        <f t="shared" si="345"/>
        <v>0</v>
      </c>
      <c r="BF3178" t="str">
        <f>IFERROR(IF(OR(BD3178=338,BD3178=340,BD3178=341,BD3178=342,BD3178="342A",BD3178="342B"),PorcenRet(BD3178,BH3178,BI3178),INDEX(PORCENTAJEBUSCAR,MATCH(BD3178,CódigoRET,0),4)*1),"")</f>
        <v/>
      </c>
      <c r="BG3178">
        <f t="shared" si="346"/>
        <v>0</v>
      </c>
      <c r="BO3178">
        <f t="shared" si="347"/>
        <v>0</v>
      </c>
      <c r="CC3178">
        <f t="shared" si="348"/>
        <v>0</v>
      </c>
      <c r="CD3178">
        <f t="shared" si="349"/>
        <v>0</v>
      </c>
      <c r="CG3178">
        <f ca="1">IFERROR(INDIRECT("IVA!X"&amp;MATCH(MID(COMPRAS!C3078,1,2)&amp;MID(COMPRAS!F3078,1,2)&amp;MID(COMPRAS!D3078,1,2),IVA!W:W,0)),"SIN COD.")</f>
        <v>0</v>
      </c>
      <c r="CH3178">
        <f ca="1">IFERROR(INDIRECT("IVA!Y"&amp;MATCH(MID(COMPRAS!C3078,1,2)&amp;MID(COMPRAS!F3078,1,2)&amp;MID(COMPRAS!D3078,1,2),IVA!W:W,0)),"SIN COD.")</f>
        <v>0</v>
      </c>
    </row>
    <row r="3179" spans="1:86" x14ac:dyDescent="0.25">
      <c r="A3179"/>
      <c r="B3179"/>
      <c r="D3179"/>
      <c r="AL3179">
        <f t="shared" si="343"/>
        <v>0</v>
      </c>
      <c r="AQ3179">
        <f t="shared" si="344"/>
        <v>0</v>
      </c>
      <c r="AR3179" t="str">
        <f>IFERROR(IF(OR(AP3179=338,AP3179=340,AP3179=341,AP3179=342,AP3179="342A",AP3179="342B"),PorcenRet(AP3179,AT3179,AU3179),INDEX(PORCENTAJEBUSCAR,MATCH(AP3179,CódigoRET,0),4)*1),"")</f>
        <v/>
      </c>
      <c r="AS3179">
        <f t="shared" si="345"/>
        <v>0</v>
      </c>
      <c r="BF3179" t="str">
        <f>IFERROR(IF(OR(BD3179=338,BD3179=340,BD3179=341,BD3179=342,BD3179="342A",BD3179="342B"),PorcenRet(BD3179,BH3179,BI3179),INDEX(PORCENTAJEBUSCAR,MATCH(BD3179,CódigoRET,0),4)*1),"")</f>
        <v/>
      </c>
      <c r="BG3179">
        <f t="shared" si="346"/>
        <v>0</v>
      </c>
      <c r="BO3179">
        <f t="shared" si="347"/>
        <v>0</v>
      </c>
      <c r="CC3179">
        <f t="shared" si="348"/>
        <v>0</v>
      </c>
      <c r="CD3179">
        <f t="shared" si="349"/>
        <v>0</v>
      </c>
      <c r="CG3179">
        <f ca="1">IFERROR(INDIRECT("IVA!X"&amp;MATCH(MID(COMPRAS!C3079,1,2)&amp;MID(COMPRAS!F3079,1,2)&amp;MID(COMPRAS!D3079,1,2),IVA!W:W,0)),"SIN COD.")</f>
        <v>0</v>
      </c>
      <c r="CH3179">
        <f ca="1">IFERROR(INDIRECT("IVA!Y"&amp;MATCH(MID(COMPRAS!C3079,1,2)&amp;MID(COMPRAS!F3079,1,2)&amp;MID(COMPRAS!D3079,1,2),IVA!W:W,0)),"SIN COD.")</f>
        <v>0</v>
      </c>
    </row>
    <row r="3180" spans="1:86" x14ac:dyDescent="0.25">
      <c r="A3180"/>
      <c r="B3180"/>
      <c r="D3180"/>
      <c r="AL3180">
        <f t="shared" si="343"/>
        <v>0</v>
      </c>
      <c r="AQ3180">
        <f t="shared" si="344"/>
        <v>0</v>
      </c>
      <c r="AR3180" t="str">
        <f>IFERROR(IF(OR(AP3180=338,AP3180=340,AP3180=341,AP3180=342,AP3180="342A",AP3180="342B"),PorcenRet(AP3180,AT3180,AU3180),INDEX(PORCENTAJEBUSCAR,MATCH(AP3180,CódigoRET,0),4)*1),"")</f>
        <v/>
      </c>
      <c r="AS3180">
        <f t="shared" si="345"/>
        <v>0</v>
      </c>
      <c r="BF3180" t="str">
        <f>IFERROR(IF(OR(BD3180=338,BD3180=340,BD3180=341,BD3180=342,BD3180="342A",BD3180="342B"),PorcenRet(BD3180,BH3180,BI3180),INDEX(PORCENTAJEBUSCAR,MATCH(BD3180,CódigoRET,0),4)*1),"")</f>
        <v/>
      </c>
      <c r="BG3180">
        <f t="shared" si="346"/>
        <v>0</v>
      </c>
      <c r="BO3180">
        <f t="shared" si="347"/>
        <v>0</v>
      </c>
      <c r="CC3180">
        <f t="shared" si="348"/>
        <v>0</v>
      </c>
      <c r="CD3180">
        <f t="shared" si="349"/>
        <v>0</v>
      </c>
      <c r="CG3180">
        <f ca="1">IFERROR(INDIRECT("IVA!X"&amp;MATCH(MID(COMPRAS!C3080,1,2)&amp;MID(COMPRAS!F3080,1,2)&amp;MID(COMPRAS!D3080,1,2),IVA!W:W,0)),"SIN COD.")</f>
        <v>0</v>
      </c>
      <c r="CH3180">
        <f ca="1">IFERROR(INDIRECT("IVA!Y"&amp;MATCH(MID(COMPRAS!C3080,1,2)&amp;MID(COMPRAS!F3080,1,2)&amp;MID(COMPRAS!D3080,1,2),IVA!W:W,0)),"SIN COD.")</f>
        <v>0</v>
      </c>
    </row>
    <row r="3181" spans="1:86" x14ac:dyDescent="0.25">
      <c r="A3181"/>
      <c r="B3181"/>
      <c r="D3181"/>
      <c r="AL3181">
        <f t="shared" si="343"/>
        <v>0</v>
      </c>
      <c r="AQ3181">
        <f t="shared" si="344"/>
        <v>0</v>
      </c>
      <c r="AR3181" t="str">
        <f>IFERROR(IF(OR(AP3181=338,AP3181=340,AP3181=341,AP3181=342,AP3181="342A",AP3181="342B"),PorcenRet(AP3181,AT3181,AU3181),INDEX(PORCENTAJEBUSCAR,MATCH(AP3181,CódigoRET,0),4)*1),"")</f>
        <v/>
      </c>
      <c r="AS3181">
        <f t="shared" si="345"/>
        <v>0</v>
      </c>
      <c r="BF3181" t="str">
        <f>IFERROR(IF(OR(BD3181=338,BD3181=340,BD3181=341,BD3181=342,BD3181="342A",BD3181="342B"),PorcenRet(BD3181,BH3181,BI3181),INDEX(PORCENTAJEBUSCAR,MATCH(BD3181,CódigoRET,0),4)*1),"")</f>
        <v/>
      </c>
      <c r="BG3181">
        <f t="shared" si="346"/>
        <v>0</v>
      </c>
      <c r="BO3181">
        <f t="shared" si="347"/>
        <v>0</v>
      </c>
      <c r="CC3181">
        <f t="shared" si="348"/>
        <v>0</v>
      </c>
      <c r="CD3181">
        <f t="shared" si="349"/>
        <v>0</v>
      </c>
      <c r="CG3181">
        <f ca="1">IFERROR(INDIRECT("IVA!X"&amp;MATCH(MID(COMPRAS!C3081,1,2)&amp;MID(COMPRAS!F3081,1,2)&amp;MID(COMPRAS!D3081,1,2),IVA!W:W,0)),"SIN COD.")</f>
        <v>0</v>
      </c>
      <c r="CH3181">
        <f ca="1">IFERROR(INDIRECT("IVA!Y"&amp;MATCH(MID(COMPRAS!C3081,1,2)&amp;MID(COMPRAS!F3081,1,2)&amp;MID(COMPRAS!D3081,1,2),IVA!W:W,0)),"SIN COD.")</f>
        <v>0</v>
      </c>
    </row>
    <row r="3182" spans="1:86" x14ac:dyDescent="0.25">
      <c r="A3182"/>
      <c r="B3182"/>
      <c r="D3182"/>
      <c r="AL3182">
        <f t="shared" si="343"/>
        <v>0</v>
      </c>
      <c r="AQ3182">
        <f t="shared" si="344"/>
        <v>0</v>
      </c>
      <c r="AR3182" t="str">
        <f>IFERROR(IF(OR(AP3182=338,AP3182=340,AP3182=341,AP3182=342,AP3182="342A",AP3182="342B"),PorcenRet(AP3182,AT3182,AU3182),INDEX(PORCENTAJEBUSCAR,MATCH(AP3182,CódigoRET,0),4)*1),"")</f>
        <v/>
      </c>
      <c r="AS3182">
        <f t="shared" si="345"/>
        <v>0</v>
      </c>
      <c r="BF3182" t="str">
        <f>IFERROR(IF(OR(BD3182=338,BD3182=340,BD3182=341,BD3182=342,BD3182="342A",BD3182="342B"),PorcenRet(BD3182,BH3182,BI3182),INDEX(PORCENTAJEBUSCAR,MATCH(BD3182,CódigoRET,0),4)*1),"")</f>
        <v/>
      </c>
      <c r="BG3182">
        <f t="shared" si="346"/>
        <v>0</v>
      </c>
      <c r="BO3182">
        <f t="shared" si="347"/>
        <v>0</v>
      </c>
      <c r="CC3182">
        <f t="shared" si="348"/>
        <v>0</v>
      </c>
      <c r="CD3182">
        <f t="shared" si="349"/>
        <v>0</v>
      </c>
      <c r="CG3182">
        <f ca="1">IFERROR(INDIRECT("IVA!X"&amp;MATCH(MID(COMPRAS!C3082,1,2)&amp;MID(COMPRAS!F3082,1,2)&amp;MID(COMPRAS!D3082,1,2),IVA!W:W,0)),"SIN COD.")</f>
        <v>0</v>
      </c>
      <c r="CH3182">
        <f ca="1">IFERROR(INDIRECT("IVA!Y"&amp;MATCH(MID(COMPRAS!C3082,1,2)&amp;MID(COMPRAS!F3082,1,2)&amp;MID(COMPRAS!D3082,1,2),IVA!W:W,0)),"SIN COD.")</f>
        <v>0</v>
      </c>
    </row>
    <row r="3183" spans="1:86" x14ac:dyDescent="0.25">
      <c r="A3183"/>
      <c r="B3183"/>
      <c r="D3183"/>
      <c r="AL3183">
        <f t="shared" si="343"/>
        <v>0</v>
      </c>
      <c r="AQ3183">
        <f t="shared" si="344"/>
        <v>0</v>
      </c>
      <c r="AR3183" t="str">
        <f>IFERROR(IF(OR(AP3183=338,AP3183=340,AP3183=341,AP3183=342,AP3183="342A",AP3183="342B"),PorcenRet(AP3183,AT3183,AU3183),INDEX(PORCENTAJEBUSCAR,MATCH(AP3183,CódigoRET,0),4)*1),"")</f>
        <v/>
      </c>
      <c r="AS3183">
        <f t="shared" si="345"/>
        <v>0</v>
      </c>
      <c r="BF3183" t="str">
        <f>IFERROR(IF(OR(BD3183=338,BD3183=340,BD3183=341,BD3183=342,BD3183="342A",BD3183="342B"),PorcenRet(BD3183,BH3183,BI3183),INDEX(PORCENTAJEBUSCAR,MATCH(BD3183,CódigoRET,0),4)*1),"")</f>
        <v/>
      </c>
      <c r="BG3183">
        <f t="shared" si="346"/>
        <v>0</v>
      </c>
      <c r="BO3183">
        <f t="shared" si="347"/>
        <v>0</v>
      </c>
      <c r="CC3183">
        <f t="shared" si="348"/>
        <v>0</v>
      </c>
      <c r="CD3183">
        <f t="shared" si="349"/>
        <v>0</v>
      </c>
      <c r="CG3183">
        <f ca="1">IFERROR(INDIRECT("IVA!X"&amp;MATCH(MID(COMPRAS!C3083,1,2)&amp;MID(COMPRAS!F3083,1,2)&amp;MID(COMPRAS!D3083,1,2),IVA!W:W,0)),"SIN COD.")</f>
        <v>0</v>
      </c>
      <c r="CH3183">
        <f ca="1">IFERROR(INDIRECT("IVA!Y"&amp;MATCH(MID(COMPRAS!C3083,1,2)&amp;MID(COMPRAS!F3083,1,2)&amp;MID(COMPRAS!D3083,1,2),IVA!W:W,0)),"SIN COD.")</f>
        <v>0</v>
      </c>
    </row>
    <row r="3184" spans="1:86" x14ac:dyDescent="0.25">
      <c r="A3184"/>
      <c r="B3184"/>
      <c r="D3184"/>
      <c r="AL3184">
        <f t="shared" si="343"/>
        <v>0</v>
      </c>
      <c r="AQ3184">
        <f t="shared" si="344"/>
        <v>0</v>
      </c>
      <c r="AR3184" t="str">
        <f>IFERROR(IF(OR(AP3184=338,AP3184=340,AP3184=341,AP3184=342,AP3184="342A",AP3184="342B"),PorcenRet(AP3184,AT3184,AU3184),INDEX(PORCENTAJEBUSCAR,MATCH(AP3184,CódigoRET,0),4)*1),"")</f>
        <v/>
      </c>
      <c r="AS3184">
        <f t="shared" si="345"/>
        <v>0</v>
      </c>
      <c r="BF3184" t="str">
        <f>IFERROR(IF(OR(BD3184=338,BD3184=340,BD3184=341,BD3184=342,BD3184="342A",BD3184="342B"),PorcenRet(BD3184,BH3184,BI3184),INDEX(PORCENTAJEBUSCAR,MATCH(BD3184,CódigoRET,0),4)*1),"")</f>
        <v/>
      </c>
      <c r="BG3184">
        <f t="shared" si="346"/>
        <v>0</v>
      </c>
      <c r="BO3184">
        <f t="shared" si="347"/>
        <v>0</v>
      </c>
      <c r="CC3184">
        <f t="shared" si="348"/>
        <v>0</v>
      </c>
      <c r="CD3184">
        <f t="shared" si="349"/>
        <v>0</v>
      </c>
      <c r="CG3184">
        <f ca="1">IFERROR(INDIRECT("IVA!X"&amp;MATCH(MID(COMPRAS!C3084,1,2)&amp;MID(COMPRAS!F3084,1,2)&amp;MID(COMPRAS!D3084,1,2),IVA!W:W,0)),"SIN COD.")</f>
        <v>0</v>
      </c>
      <c r="CH3184">
        <f ca="1">IFERROR(INDIRECT("IVA!Y"&amp;MATCH(MID(COMPRAS!C3084,1,2)&amp;MID(COMPRAS!F3084,1,2)&amp;MID(COMPRAS!D3084,1,2),IVA!W:W,0)),"SIN COD.")</f>
        <v>0</v>
      </c>
    </row>
    <row r="3185" spans="1:86" x14ac:dyDescent="0.25">
      <c r="A3185"/>
      <c r="B3185"/>
      <c r="D3185"/>
      <c r="AL3185">
        <f t="shared" si="343"/>
        <v>0</v>
      </c>
      <c r="AQ3185">
        <f t="shared" si="344"/>
        <v>0</v>
      </c>
      <c r="AR3185" t="str">
        <f>IFERROR(IF(OR(AP3185=338,AP3185=340,AP3185=341,AP3185=342,AP3185="342A",AP3185="342B"),PorcenRet(AP3185,AT3185,AU3185),INDEX(PORCENTAJEBUSCAR,MATCH(AP3185,CódigoRET,0),4)*1),"")</f>
        <v/>
      </c>
      <c r="AS3185">
        <f t="shared" si="345"/>
        <v>0</v>
      </c>
      <c r="BF3185" t="str">
        <f>IFERROR(IF(OR(BD3185=338,BD3185=340,BD3185=341,BD3185=342,BD3185="342A",BD3185="342B"),PorcenRet(BD3185,BH3185,BI3185),INDEX(PORCENTAJEBUSCAR,MATCH(BD3185,CódigoRET,0),4)*1),"")</f>
        <v/>
      </c>
      <c r="BG3185">
        <f t="shared" si="346"/>
        <v>0</v>
      </c>
      <c r="BO3185">
        <f t="shared" si="347"/>
        <v>0</v>
      </c>
      <c r="CC3185">
        <f t="shared" si="348"/>
        <v>0</v>
      </c>
      <c r="CD3185">
        <f t="shared" si="349"/>
        <v>0</v>
      </c>
      <c r="CG3185">
        <f ca="1">IFERROR(INDIRECT("IVA!X"&amp;MATCH(MID(COMPRAS!C3085,1,2)&amp;MID(COMPRAS!F3085,1,2)&amp;MID(COMPRAS!D3085,1,2),IVA!W:W,0)),"SIN COD.")</f>
        <v>0</v>
      </c>
      <c r="CH3185">
        <f ca="1">IFERROR(INDIRECT("IVA!Y"&amp;MATCH(MID(COMPRAS!C3085,1,2)&amp;MID(COMPRAS!F3085,1,2)&amp;MID(COMPRAS!D3085,1,2),IVA!W:W,0)),"SIN COD.")</f>
        <v>0</v>
      </c>
    </row>
    <row r="3186" spans="1:86" x14ac:dyDescent="0.25">
      <c r="A3186"/>
      <c r="B3186"/>
      <c r="D3186"/>
      <c r="AL3186">
        <f t="shared" si="343"/>
        <v>0</v>
      </c>
      <c r="AQ3186">
        <f t="shared" si="344"/>
        <v>0</v>
      </c>
      <c r="AR3186" t="str">
        <f>IFERROR(IF(OR(AP3186=338,AP3186=340,AP3186=341,AP3186=342,AP3186="342A",AP3186="342B"),PorcenRet(AP3186,AT3186,AU3186),INDEX(PORCENTAJEBUSCAR,MATCH(AP3186,CódigoRET,0),4)*1),"")</f>
        <v/>
      </c>
      <c r="AS3186">
        <f t="shared" si="345"/>
        <v>0</v>
      </c>
      <c r="BF3186" t="str">
        <f>IFERROR(IF(OR(BD3186=338,BD3186=340,BD3186=341,BD3186=342,BD3186="342A",BD3186="342B"),PorcenRet(BD3186,BH3186,BI3186),INDEX(PORCENTAJEBUSCAR,MATCH(BD3186,CódigoRET,0),4)*1),"")</f>
        <v/>
      </c>
      <c r="BG3186">
        <f t="shared" si="346"/>
        <v>0</v>
      </c>
      <c r="BO3186">
        <f t="shared" si="347"/>
        <v>0</v>
      </c>
      <c r="CC3186">
        <f t="shared" si="348"/>
        <v>0</v>
      </c>
      <c r="CD3186">
        <f t="shared" si="349"/>
        <v>0</v>
      </c>
      <c r="CG3186">
        <f ca="1">IFERROR(INDIRECT("IVA!X"&amp;MATCH(MID(COMPRAS!C3086,1,2)&amp;MID(COMPRAS!F3086,1,2)&amp;MID(COMPRAS!D3086,1,2),IVA!W:W,0)),"SIN COD.")</f>
        <v>0</v>
      </c>
      <c r="CH3186">
        <f ca="1">IFERROR(INDIRECT("IVA!Y"&amp;MATCH(MID(COMPRAS!C3086,1,2)&amp;MID(COMPRAS!F3086,1,2)&amp;MID(COMPRAS!D3086,1,2),IVA!W:W,0)),"SIN COD.")</f>
        <v>0</v>
      </c>
    </row>
    <row r="3187" spans="1:86" x14ac:dyDescent="0.25">
      <c r="A3187"/>
      <c r="B3187"/>
      <c r="D3187"/>
      <c r="AL3187">
        <f t="shared" si="343"/>
        <v>0</v>
      </c>
      <c r="AQ3187">
        <f t="shared" si="344"/>
        <v>0</v>
      </c>
      <c r="AR3187" t="str">
        <f>IFERROR(IF(OR(AP3187=338,AP3187=340,AP3187=341,AP3187=342,AP3187="342A",AP3187="342B"),PorcenRet(AP3187,AT3187,AU3187),INDEX(PORCENTAJEBUSCAR,MATCH(AP3187,CódigoRET,0),4)*1),"")</f>
        <v/>
      </c>
      <c r="AS3187">
        <f t="shared" si="345"/>
        <v>0</v>
      </c>
      <c r="BF3187" t="str">
        <f>IFERROR(IF(OR(BD3187=338,BD3187=340,BD3187=341,BD3187=342,BD3187="342A",BD3187="342B"),PorcenRet(BD3187,BH3187,BI3187),INDEX(PORCENTAJEBUSCAR,MATCH(BD3187,CódigoRET,0),4)*1),"")</f>
        <v/>
      </c>
      <c r="BG3187">
        <f t="shared" si="346"/>
        <v>0</v>
      </c>
      <c r="BO3187">
        <f t="shared" si="347"/>
        <v>0</v>
      </c>
      <c r="CC3187">
        <f t="shared" si="348"/>
        <v>0</v>
      </c>
      <c r="CD3187">
        <f t="shared" si="349"/>
        <v>0</v>
      </c>
      <c r="CG3187">
        <f ca="1">IFERROR(INDIRECT("IVA!X"&amp;MATCH(MID(COMPRAS!C3087,1,2)&amp;MID(COMPRAS!F3087,1,2)&amp;MID(COMPRAS!D3087,1,2),IVA!W:W,0)),"SIN COD.")</f>
        <v>0</v>
      </c>
      <c r="CH3187">
        <f ca="1">IFERROR(INDIRECT("IVA!Y"&amp;MATCH(MID(COMPRAS!C3087,1,2)&amp;MID(COMPRAS!F3087,1,2)&amp;MID(COMPRAS!D3087,1,2),IVA!W:W,0)),"SIN COD.")</f>
        <v>0</v>
      </c>
    </row>
    <row r="3188" spans="1:86" x14ac:dyDescent="0.25">
      <c r="A3188"/>
      <c r="B3188"/>
      <c r="D3188"/>
      <c r="AL3188">
        <f t="shared" si="343"/>
        <v>0</v>
      </c>
      <c r="AQ3188">
        <f t="shared" si="344"/>
        <v>0</v>
      </c>
      <c r="AR3188" t="str">
        <f>IFERROR(IF(OR(AP3188=338,AP3188=340,AP3188=341,AP3188=342,AP3188="342A",AP3188="342B"),PorcenRet(AP3188,AT3188,AU3188),INDEX(PORCENTAJEBUSCAR,MATCH(AP3188,CódigoRET,0),4)*1),"")</f>
        <v/>
      </c>
      <c r="AS3188">
        <f t="shared" si="345"/>
        <v>0</v>
      </c>
      <c r="BF3188" t="str">
        <f>IFERROR(IF(OR(BD3188=338,BD3188=340,BD3188=341,BD3188=342,BD3188="342A",BD3188="342B"),PorcenRet(BD3188,BH3188,BI3188),INDEX(PORCENTAJEBUSCAR,MATCH(BD3188,CódigoRET,0),4)*1),"")</f>
        <v/>
      </c>
      <c r="BG3188">
        <f t="shared" si="346"/>
        <v>0</v>
      </c>
      <c r="BO3188">
        <f t="shared" si="347"/>
        <v>0</v>
      </c>
      <c r="CC3188">
        <f t="shared" si="348"/>
        <v>0</v>
      </c>
      <c r="CD3188">
        <f t="shared" si="349"/>
        <v>0</v>
      </c>
      <c r="CG3188">
        <f ca="1">IFERROR(INDIRECT("IVA!X"&amp;MATCH(MID(COMPRAS!C3088,1,2)&amp;MID(COMPRAS!F3088,1,2)&amp;MID(COMPRAS!D3088,1,2),IVA!W:W,0)),"SIN COD.")</f>
        <v>0</v>
      </c>
      <c r="CH3188">
        <f ca="1">IFERROR(INDIRECT("IVA!Y"&amp;MATCH(MID(COMPRAS!C3088,1,2)&amp;MID(COMPRAS!F3088,1,2)&amp;MID(COMPRAS!D3088,1,2),IVA!W:W,0)),"SIN COD.")</f>
        <v>0</v>
      </c>
    </row>
    <row r="3189" spans="1:86" x14ac:dyDescent="0.25">
      <c r="A3189"/>
      <c r="B3189"/>
      <c r="D3189"/>
      <c r="AL3189">
        <f t="shared" si="343"/>
        <v>0</v>
      </c>
      <c r="AQ3189">
        <f t="shared" si="344"/>
        <v>0</v>
      </c>
      <c r="AR3189" t="str">
        <f>IFERROR(IF(OR(AP3189=338,AP3189=340,AP3189=341,AP3189=342,AP3189="342A",AP3189="342B"),PorcenRet(AP3189,AT3189,AU3189),INDEX(PORCENTAJEBUSCAR,MATCH(AP3189,CódigoRET,0),4)*1),"")</f>
        <v/>
      </c>
      <c r="AS3189">
        <f t="shared" si="345"/>
        <v>0</v>
      </c>
      <c r="BF3189" t="str">
        <f>IFERROR(IF(OR(BD3189=338,BD3189=340,BD3189=341,BD3189=342,BD3189="342A",BD3189="342B"),PorcenRet(BD3189,BH3189,BI3189),INDEX(PORCENTAJEBUSCAR,MATCH(BD3189,CódigoRET,0),4)*1),"")</f>
        <v/>
      </c>
      <c r="BG3189">
        <f t="shared" si="346"/>
        <v>0</v>
      </c>
      <c r="BO3189">
        <f t="shared" si="347"/>
        <v>0</v>
      </c>
      <c r="CC3189">
        <f t="shared" si="348"/>
        <v>0</v>
      </c>
      <c r="CD3189">
        <f t="shared" si="349"/>
        <v>0</v>
      </c>
      <c r="CG3189">
        <f ca="1">IFERROR(INDIRECT("IVA!X"&amp;MATCH(MID(COMPRAS!C3089,1,2)&amp;MID(COMPRAS!F3089,1,2)&amp;MID(COMPRAS!D3089,1,2),IVA!W:W,0)),"SIN COD.")</f>
        <v>0</v>
      </c>
      <c r="CH3189">
        <f ca="1">IFERROR(INDIRECT("IVA!Y"&amp;MATCH(MID(COMPRAS!C3089,1,2)&amp;MID(COMPRAS!F3089,1,2)&amp;MID(COMPRAS!D3089,1,2),IVA!W:W,0)),"SIN COD.")</f>
        <v>0</v>
      </c>
    </row>
    <row r="3190" spans="1:86" x14ac:dyDescent="0.25">
      <c r="A3190"/>
      <c r="B3190"/>
      <c r="D3190"/>
      <c r="AL3190">
        <f t="shared" si="343"/>
        <v>0</v>
      </c>
      <c r="AQ3190">
        <f t="shared" si="344"/>
        <v>0</v>
      </c>
      <c r="AR3190" t="str">
        <f>IFERROR(IF(OR(AP3190=338,AP3190=340,AP3190=341,AP3190=342,AP3190="342A",AP3190="342B"),PorcenRet(AP3190,AT3190,AU3190),INDEX(PORCENTAJEBUSCAR,MATCH(AP3190,CódigoRET,0),4)*1),"")</f>
        <v/>
      </c>
      <c r="AS3190">
        <f t="shared" si="345"/>
        <v>0</v>
      </c>
      <c r="BF3190" t="str">
        <f>IFERROR(IF(OR(BD3190=338,BD3190=340,BD3190=341,BD3190=342,BD3190="342A",BD3190="342B"),PorcenRet(BD3190,BH3190,BI3190),INDEX(PORCENTAJEBUSCAR,MATCH(BD3190,CódigoRET,0),4)*1),"")</f>
        <v/>
      </c>
      <c r="BG3190">
        <f t="shared" si="346"/>
        <v>0</v>
      </c>
      <c r="BO3190">
        <f t="shared" si="347"/>
        <v>0</v>
      </c>
      <c r="CC3190">
        <f t="shared" si="348"/>
        <v>0</v>
      </c>
      <c r="CD3190">
        <f t="shared" si="349"/>
        <v>0</v>
      </c>
      <c r="CG3190">
        <f ca="1">IFERROR(INDIRECT("IVA!X"&amp;MATCH(MID(COMPRAS!C3090,1,2)&amp;MID(COMPRAS!F3090,1,2)&amp;MID(COMPRAS!D3090,1,2),IVA!W:W,0)),"SIN COD.")</f>
        <v>0</v>
      </c>
      <c r="CH3190">
        <f ca="1">IFERROR(INDIRECT("IVA!Y"&amp;MATCH(MID(COMPRAS!C3090,1,2)&amp;MID(COMPRAS!F3090,1,2)&amp;MID(COMPRAS!D3090,1,2),IVA!W:W,0)),"SIN COD.")</f>
        <v>0</v>
      </c>
    </row>
    <row r="3191" spans="1:86" x14ac:dyDescent="0.25">
      <c r="A3191"/>
      <c r="B3191"/>
      <c r="D3191"/>
      <c r="AL3191">
        <f t="shared" si="343"/>
        <v>0</v>
      </c>
      <c r="AQ3191">
        <f t="shared" si="344"/>
        <v>0</v>
      </c>
      <c r="AR3191" t="str">
        <f>IFERROR(IF(OR(AP3191=338,AP3191=340,AP3191=341,AP3191=342,AP3191="342A",AP3191="342B"),PorcenRet(AP3191,AT3191,AU3191),INDEX(PORCENTAJEBUSCAR,MATCH(AP3191,CódigoRET,0),4)*1),"")</f>
        <v/>
      </c>
      <c r="AS3191">
        <f t="shared" si="345"/>
        <v>0</v>
      </c>
      <c r="BF3191" t="str">
        <f>IFERROR(IF(OR(BD3191=338,BD3191=340,BD3191=341,BD3191=342,BD3191="342A",BD3191="342B"),PorcenRet(BD3191,BH3191,BI3191),INDEX(PORCENTAJEBUSCAR,MATCH(BD3191,CódigoRET,0),4)*1),"")</f>
        <v/>
      </c>
      <c r="BG3191">
        <f t="shared" si="346"/>
        <v>0</v>
      </c>
      <c r="BO3191">
        <f t="shared" si="347"/>
        <v>0</v>
      </c>
      <c r="CC3191">
        <f t="shared" si="348"/>
        <v>0</v>
      </c>
      <c r="CD3191">
        <f t="shared" si="349"/>
        <v>0</v>
      </c>
      <c r="CG3191">
        <f ca="1">IFERROR(INDIRECT("IVA!X"&amp;MATCH(MID(COMPRAS!C3091,1,2)&amp;MID(COMPRAS!F3091,1,2)&amp;MID(COMPRAS!D3091,1,2),IVA!W:W,0)),"SIN COD.")</f>
        <v>0</v>
      </c>
      <c r="CH3191">
        <f ca="1">IFERROR(INDIRECT("IVA!Y"&amp;MATCH(MID(COMPRAS!C3091,1,2)&amp;MID(COMPRAS!F3091,1,2)&amp;MID(COMPRAS!D3091,1,2),IVA!W:W,0)),"SIN COD.")</f>
        <v>0</v>
      </c>
    </row>
    <row r="3192" spans="1:86" x14ac:dyDescent="0.25">
      <c r="A3192"/>
      <c r="B3192"/>
      <c r="D3192"/>
      <c r="AL3192">
        <f t="shared" si="343"/>
        <v>0</v>
      </c>
      <c r="AQ3192">
        <f t="shared" si="344"/>
        <v>0</v>
      </c>
      <c r="AR3192" t="str">
        <f>IFERROR(IF(OR(AP3192=338,AP3192=340,AP3192=341,AP3192=342,AP3192="342A",AP3192="342B"),PorcenRet(AP3192,AT3192,AU3192),INDEX(PORCENTAJEBUSCAR,MATCH(AP3192,CódigoRET,0),4)*1),"")</f>
        <v/>
      </c>
      <c r="AS3192">
        <f t="shared" si="345"/>
        <v>0</v>
      </c>
      <c r="BF3192" t="str">
        <f>IFERROR(IF(OR(BD3192=338,BD3192=340,BD3192=341,BD3192=342,BD3192="342A",BD3192="342B"),PorcenRet(BD3192,BH3192,BI3192),INDEX(PORCENTAJEBUSCAR,MATCH(BD3192,CódigoRET,0),4)*1),"")</f>
        <v/>
      </c>
      <c r="BG3192">
        <f t="shared" si="346"/>
        <v>0</v>
      </c>
      <c r="BO3192">
        <f t="shared" si="347"/>
        <v>0</v>
      </c>
      <c r="CC3192">
        <f t="shared" si="348"/>
        <v>0</v>
      </c>
      <c r="CD3192">
        <f t="shared" si="349"/>
        <v>0</v>
      </c>
      <c r="CG3192">
        <f ca="1">IFERROR(INDIRECT("IVA!X"&amp;MATCH(MID(COMPRAS!C3092,1,2)&amp;MID(COMPRAS!F3092,1,2)&amp;MID(COMPRAS!D3092,1,2),IVA!W:W,0)),"SIN COD.")</f>
        <v>0</v>
      </c>
      <c r="CH3192">
        <f ca="1">IFERROR(INDIRECT("IVA!Y"&amp;MATCH(MID(COMPRAS!C3092,1,2)&amp;MID(COMPRAS!F3092,1,2)&amp;MID(COMPRAS!D3092,1,2),IVA!W:W,0)),"SIN COD.")</f>
        <v>0</v>
      </c>
    </row>
    <row r="3193" spans="1:86" x14ac:dyDescent="0.25">
      <c r="A3193"/>
      <c r="B3193"/>
      <c r="D3193"/>
      <c r="AL3193">
        <f t="shared" si="343"/>
        <v>0</v>
      </c>
      <c r="AQ3193">
        <f t="shared" si="344"/>
        <v>0</v>
      </c>
      <c r="AR3193" t="str">
        <f>IFERROR(IF(OR(AP3193=338,AP3193=340,AP3193=341,AP3193=342,AP3193="342A",AP3193="342B"),PorcenRet(AP3193,AT3193,AU3193),INDEX(PORCENTAJEBUSCAR,MATCH(AP3193,CódigoRET,0),4)*1),"")</f>
        <v/>
      </c>
      <c r="AS3193">
        <f t="shared" si="345"/>
        <v>0</v>
      </c>
      <c r="BF3193" t="str">
        <f>IFERROR(IF(OR(BD3193=338,BD3193=340,BD3193=341,BD3193=342,BD3193="342A",BD3193="342B"),PorcenRet(BD3193,BH3193,BI3193),INDEX(PORCENTAJEBUSCAR,MATCH(BD3193,CódigoRET,0),4)*1),"")</f>
        <v/>
      </c>
      <c r="BG3193">
        <f t="shared" si="346"/>
        <v>0</v>
      </c>
      <c r="BO3193">
        <f t="shared" si="347"/>
        <v>0</v>
      </c>
      <c r="CC3193">
        <f t="shared" si="348"/>
        <v>0</v>
      </c>
      <c r="CD3193">
        <f t="shared" si="349"/>
        <v>0</v>
      </c>
      <c r="CG3193">
        <f ca="1">IFERROR(INDIRECT("IVA!X"&amp;MATCH(MID(COMPRAS!C3093,1,2)&amp;MID(COMPRAS!F3093,1,2)&amp;MID(COMPRAS!D3093,1,2),IVA!W:W,0)),"SIN COD.")</f>
        <v>0</v>
      </c>
      <c r="CH3193">
        <f ca="1">IFERROR(INDIRECT("IVA!Y"&amp;MATCH(MID(COMPRAS!C3093,1,2)&amp;MID(COMPRAS!F3093,1,2)&amp;MID(COMPRAS!D3093,1,2),IVA!W:W,0)),"SIN COD.")</f>
        <v>0</v>
      </c>
    </row>
    <row r="3194" spans="1:86" x14ac:dyDescent="0.25">
      <c r="A3194"/>
      <c r="B3194"/>
      <c r="D3194"/>
      <c r="AL3194">
        <f t="shared" si="343"/>
        <v>0</v>
      </c>
      <c r="AQ3194">
        <f t="shared" si="344"/>
        <v>0</v>
      </c>
      <c r="AR3194" t="str">
        <f>IFERROR(IF(OR(AP3194=338,AP3194=340,AP3194=341,AP3194=342,AP3194="342A",AP3194="342B"),PorcenRet(AP3194,AT3194,AU3194),INDEX(PORCENTAJEBUSCAR,MATCH(AP3194,CódigoRET,0),4)*1),"")</f>
        <v/>
      </c>
      <c r="AS3194">
        <f t="shared" si="345"/>
        <v>0</v>
      </c>
      <c r="BF3194" t="str">
        <f>IFERROR(IF(OR(BD3194=338,BD3194=340,BD3194=341,BD3194=342,BD3194="342A",BD3194="342B"),PorcenRet(BD3194,BH3194,BI3194),INDEX(PORCENTAJEBUSCAR,MATCH(BD3194,CódigoRET,0),4)*1),"")</f>
        <v/>
      </c>
      <c r="BG3194">
        <f t="shared" si="346"/>
        <v>0</v>
      </c>
      <c r="BO3194">
        <f t="shared" si="347"/>
        <v>0</v>
      </c>
      <c r="CC3194">
        <f t="shared" si="348"/>
        <v>0</v>
      </c>
      <c r="CD3194">
        <f t="shared" si="349"/>
        <v>0</v>
      </c>
      <c r="CG3194">
        <f ca="1">IFERROR(INDIRECT("IVA!X"&amp;MATCH(MID(COMPRAS!C3094,1,2)&amp;MID(COMPRAS!F3094,1,2)&amp;MID(COMPRAS!D3094,1,2),IVA!W:W,0)),"SIN COD.")</f>
        <v>0</v>
      </c>
      <c r="CH3194">
        <f ca="1">IFERROR(INDIRECT("IVA!Y"&amp;MATCH(MID(COMPRAS!C3094,1,2)&amp;MID(COMPRAS!F3094,1,2)&amp;MID(COMPRAS!D3094,1,2),IVA!W:W,0)),"SIN COD.")</f>
        <v>0</v>
      </c>
    </row>
    <row r="3195" spans="1:86" x14ac:dyDescent="0.25">
      <c r="A3195"/>
      <c r="B3195"/>
      <c r="D3195"/>
      <c r="AL3195">
        <f t="shared" si="343"/>
        <v>0</v>
      </c>
      <c r="AQ3195">
        <f t="shared" si="344"/>
        <v>0</v>
      </c>
      <c r="AR3195" t="str">
        <f>IFERROR(IF(OR(AP3195=338,AP3195=340,AP3195=341,AP3195=342,AP3195="342A",AP3195="342B"),PorcenRet(AP3195,AT3195,AU3195),INDEX(PORCENTAJEBUSCAR,MATCH(AP3195,CódigoRET,0),4)*1),"")</f>
        <v/>
      </c>
      <c r="AS3195">
        <f t="shared" si="345"/>
        <v>0</v>
      </c>
      <c r="BF3195" t="str">
        <f>IFERROR(IF(OR(BD3195=338,BD3195=340,BD3195=341,BD3195=342,BD3195="342A",BD3195="342B"),PorcenRet(BD3195,BH3195,BI3195),INDEX(PORCENTAJEBUSCAR,MATCH(BD3195,CódigoRET,0),4)*1),"")</f>
        <v/>
      </c>
      <c r="BG3195">
        <f t="shared" si="346"/>
        <v>0</v>
      </c>
      <c r="BO3195">
        <f t="shared" si="347"/>
        <v>0</v>
      </c>
      <c r="CC3195">
        <f t="shared" si="348"/>
        <v>0</v>
      </c>
      <c r="CD3195">
        <f t="shared" si="349"/>
        <v>0</v>
      </c>
      <c r="CG3195">
        <f ca="1">IFERROR(INDIRECT("IVA!X"&amp;MATCH(MID(COMPRAS!C3095,1,2)&amp;MID(COMPRAS!F3095,1,2)&amp;MID(COMPRAS!D3095,1,2),IVA!W:W,0)),"SIN COD.")</f>
        <v>0</v>
      </c>
      <c r="CH3195">
        <f ca="1">IFERROR(INDIRECT("IVA!Y"&amp;MATCH(MID(COMPRAS!C3095,1,2)&amp;MID(COMPRAS!F3095,1,2)&amp;MID(COMPRAS!D3095,1,2),IVA!W:W,0)),"SIN COD.")</f>
        <v>0</v>
      </c>
    </row>
    <row r="3196" spans="1:86" x14ac:dyDescent="0.25">
      <c r="A3196"/>
      <c r="B3196"/>
      <c r="D3196"/>
      <c r="AL3196">
        <f t="shared" si="343"/>
        <v>0</v>
      </c>
      <c r="AQ3196">
        <f t="shared" si="344"/>
        <v>0</v>
      </c>
      <c r="AR3196" t="str">
        <f>IFERROR(IF(OR(AP3196=338,AP3196=340,AP3196=341,AP3196=342,AP3196="342A",AP3196="342B"),PorcenRet(AP3196,AT3196,AU3196),INDEX(PORCENTAJEBUSCAR,MATCH(AP3196,CódigoRET,0),4)*1),"")</f>
        <v/>
      </c>
      <c r="AS3196">
        <f t="shared" si="345"/>
        <v>0</v>
      </c>
      <c r="BF3196" t="str">
        <f>IFERROR(IF(OR(BD3196=338,BD3196=340,BD3196=341,BD3196=342,BD3196="342A",BD3196="342B"),PorcenRet(BD3196,BH3196,BI3196),INDEX(PORCENTAJEBUSCAR,MATCH(BD3196,CódigoRET,0),4)*1),"")</f>
        <v/>
      </c>
      <c r="BG3196">
        <f t="shared" si="346"/>
        <v>0</v>
      </c>
      <c r="BO3196">
        <f t="shared" si="347"/>
        <v>0</v>
      </c>
      <c r="CC3196">
        <f t="shared" si="348"/>
        <v>0</v>
      </c>
      <c r="CD3196">
        <f t="shared" si="349"/>
        <v>0</v>
      </c>
      <c r="CG3196">
        <f ca="1">IFERROR(INDIRECT("IVA!X"&amp;MATCH(MID(COMPRAS!C3096,1,2)&amp;MID(COMPRAS!F3096,1,2)&amp;MID(COMPRAS!D3096,1,2),IVA!W:W,0)),"SIN COD.")</f>
        <v>0</v>
      </c>
      <c r="CH3196">
        <f ca="1">IFERROR(INDIRECT("IVA!Y"&amp;MATCH(MID(COMPRAS!C3096,1,2)&amp;MID(COMPRAS!F3096,1,2)&amp;MID(COMPRAS!D3096,1,2),IVA!W:W,0)),"SIN COD.")</f>
        <v>0</v>
      </c>
    </row>
    <row r="3197" spans="1:86" x14ac:dyDescent="0.25">
      <c r="A3197"/>
      <c r="B3197"/>
      <c r="D3197"/>
      <c r="AL3197">
        <f t="shared" si="343"/>
        <v>0</v>
      </c>
      <c r="AQ3197">
        <f t="shared" si="344"/>
        <v>0</v>
      </c>
      <c r="AR3197" t="str">
        <f>IFERROR(IF(OR(AP3197=338,AP3197=340,AP3197=341,AP3197=342,AP3197="342A",AP3197="342B"),PorcenRet(AP3197,AT3197,AU3197),INDEX(PORCENTAJEBUSCAR,MATCH(AP3197,CódigoRET,0),4)*1),"")</f>
        <v/>
      </c>
      <c r="AS3197">
        <f t="shared" si="345"/>
        <v>0</v>
      </c>
      <c r="BF3197" t="str">
        <f>IFERROR(IF(OR(BD3197=338,BD3197=340,BD3197=341,BD3197=342,BD3197="342A",BD3197="342B"),PorcenRet(BD3197,BH3197,BI3197),INDEX(PORCENTAJEBUSCAR,MATCH(BD3197,CódigoRET,0),4)*1),"")</f>
        <v/>
      </c>
      <c r="BG3197">
        <f t="shared" si="346"/>
        <v>0</v>
      </c>
      <c r="BO3197">
        <f t="shared" si="347"/>
        <v>0</v>
      </c>
      <c r="CC3197">
        <f t="shared" si="348"/>
        <v>0</v>
      </c>
      <c r="CD3197">
        <f t="shared" si="349"/>
        <v>0</v>
      </c>
      <c r="CG3197">
        <f ca="1">IFERROR(INDIRECT("IVA!X"&amp;MATCH(MID(COMPRAS!C3097,1,2)&amp;MID(COMPRAS!F3097,1,2)&amp;MID(COMPRAS!D3097,1,2),IVA!W:W,0)),"SIN COD.")</f>
        <v>0</v>
      </c>
      <c r="CH3197">
        <f ca="1">IFERROR(INDIRECT("IVA!Y"&amp;MATCH(MID(COMPRAS!C3097,1,2)&amp;MID(COMPRAS!F3097,1,2)&amp;MID(COMPRAS!D3097,1,2),IVA!W:W,0)),"SIN COD.")</f>
        <v>0</v>
      </c>
    </row>
    <row r="3198" spans="1:86" x14ac:dyDescent="0.25">
      <c r="A3198"/>
      <c r="B3198"/>
      <c r="D3198"/>
      <c r="AL3198">
        <f t="shared" si="343"/>
        <v>0</v>
      </c>
      <c r="AQ3198">
        <f t="shared" si="344"/>
        <v>0</v>
      </c>
      <c r="AR3198" t="str">
        <f>IFERROR(IF(OR(AP3198=338,AP3198=340,AP3198=341,AP3198=342,AP3198="342A",AP3198="342B"),PorcenRet(AP3198,AT3198,AU3198),INDEX(PORCENTAJEBUSCAR,MATCH(AP3198,CódigoRET,0),4)*1),"")</f>
        <v/>
      </c>
      <c r="AS3198">
        <f t="shared" si="345"/>
        <v>0</v>
      </c>
      <c r="BF3198" t="str">
        <f>IFERROR(IF(OR(BD3198=338,BD3198=340,BD3198=341,BD3198=342,BD3198="342A",BD3198="342B"),PorcenRet(BD3198,BH3198,BI3198),INDEX(PORCENTAJEBUSCAR,MATCH(BD3198,CódigoRET,0),4)*1),"")</f>
        <v/>
      </c>
      <c r="BG3198">
        <f t="shared" si="346"/>
        <v>0</v>
      </c>
      <c r="BO3198">
        <f t="shared" si="347"/>
        <v>0</v>
      </c>
      <c r="CC3198">
        <f t="shared" si="348"/>
        <v>0</v>
      </c>
      <c r="CD3198">
        <f t="shared" si="349"/>
        <v>0</v>
      </c>
      <c r="CG3198">
        <f ca="1">IFERROR(INDIRECT("IVA!X"&amp;MATCH(MID(COMPRAS!C3098,1,2)&amp;MID(COMPRAS!F3098,1,2)&amp;MID(COMPRAS!D3098,1,2),IVA!W:W,0)),"SIN COD.")</f>
        <v>0</v>
      </c>
      <c r="CH3198">
        <f ca="1">IFERROR(INDIRECT("IVA!Y"&amp;MATCH(MID(COMPRAS!C3098,1,2)&amp;MID(COMPRAS!F3098,1,2)&amp;MID(COMPRAS!D3098,1,2),IVA!W:W,0)),"SIN COD.")</f>
        <v>0</v>
      </c>
    </row>
    <row r="3199" spans="1:86" x14ac:dyDescent="0.25">
      <c r="A3199"/>
      <c r="B3199"/>
      <c r="D3199"/>
      <c r="AL3199">
        <f t="shared" si="343"/>
        <v>0</v>
      </c>
      <c r="AQ3199">
        <f t="shared" si="344"/>
        <v>0</v>
      </c>
      <c r="AR3199" t="str">
        <f>IFERROR(IF(OR(AP3199=338,AP3199=340,AP3199=341,AP3199=342,AP3199="342A",AP3199="342B"),PorcenRet(AP3199,AT3199,AU3199),INDEX(PORCENTAJEBUSCAR,MATCH(AP3199,CódigoRET,0),4)*1),"")</f>
        <v/>
      </c>
      <c r="AS3199">
        <f t="shared" si="345"/>
        <v>0</v>
      </c>
      <c r="BF3199" t="str">
        <f>IFERROR(IF(OR(BD3199=338,BD3199=340,BD3199=341,BD3199=342,BD3199="342A",BD3199="342B"),PorcenRet(BD3199,BH3199,BI3199),INDEX(PORCENTAJEBUSCAR,MATCH(BD3199,CódigoRET,0),4)*1),"")</f>
        <v/>
      </c>
      <c r="BG3199">
        <f t="shared" si="346"/>
        <v>0</v>
      </c>
      <c r="BO3199">
        <f t="shared" si="347"/>
        <v>0</v>
      </c>
      <c r="CC3199">
        <f t="shared" si="348"/>
        <v>0</v>
      </c>
      <c r="CD3199">
        <f t="shared" si="349"/>
        <v>0</v>
      </c>
      <c r="CG3199">
        <f ca="1">IFERROR(INDIRECT("IVA!X"&amp;MATCH(MID(COMPRAS!C3099,1,2)&amp;MID(COMPRAS!F3099,1,2)&amp;MID(COMPRAS!D3099,1,2),IVA!W:W,0)),"SIN COD.")</f>
        <v>0</v>
      </c>
      <c r="CH3199">
        <f ca="1">IFERROR(INDIRECT("IVA!Y"&amp;MATCH(MID(COMPRAS!C3099,1,2)&amp;MID(COMPRAS!F3099,1,2)&amp;MID(COMPRAS!D3099,1,2),IVA!W:W,0)),"SIN COD.")</f>
        <v>0</v>
      </c>
    </row>
    <row r="3200" spans="1:86" x14ac:dyDescent="0.25">
      <c r="A3200"/>
      <c r="B3200"/>
      <c r="D3200"/>
      <c r="AL3200">
        <f t="shared" si="343"/>
        <v>0</v>
      </c>
      <c r="AQ3200">
        <f t="shared" si="344"/>
        <v>0</v>
      </c>
      <c r="AR3200" t="str">
        <f>IFERROR(IF(OR(AP3200=338,AP3200=340,AP3200=341,AP3200=342,AP3200="342A",AP3200="342B"),PorcenRet(AP3200,AT3200,AU3200),INDEX(PORCENTAJEBUSCAR,MATCH(AP3200,CódigoRET,0),4)*1),"")</f>
        <v/>
      </c>
      <c r="AS3200">
        <f t="shared" si="345"/>
        <v>0</v>
      </c>
      <c r="BF3200" t="str">
        <f>IFERROR(IF(OR(BD3200=338,BD3200=340,BD3200=341,BD3200=342,BD3200="342A",BD3200="342B"),PorcenRet(BD3200,BH3200,BI3200),INDEX(PORCENTAJEBUSCAR,MATCH(BD3200,CódigoRET,0),4)*1),"")</f>
        <v/>
      </c>
      <c r="BG3200">
        <f t="shared" si="346"/>
        <v>0</v>
      </c>
      <c r="BO3200">
        <f t="shared" si="347"/>
        <v>0</v>
      </c>
      <c r="CC3200">
        <f t="shared" si="348"/>
        <v>0</v>
      </c>
      <c r="CD3200">
        <f t="shared" si="349"/>
        <v>0</v>
      </c>
      <c r="CG3200">
        <f ca="1">IFERROR(INDIRECT("IVA!X"&amp;MATCH(MID(COMPRAS!C3100,1,2)&amp;MID(COMPRAS!F3100,1,2)&amp;MID(COMPRAS!D3100,1,2),IVA!W:W,0)),"SIN COD.")</f>
        <v>0</v>
      </c>
      <c r="CH3200">
        <f ca="1">IFERROR(INDIRECT("IVA!Y"&amp;MATCH(MID(COMPRAS!C3100,1,2)&amp;MID(COMPRAS!F3100,1,2)&amp;MID(COMPRAS!D3100,1,2),IVA!W:W,0)),"SIN COD.")</f>
        <v>0</v>
      </c>
    </row>
    <row r="3201" spans="1:86" x14ac:dyDescent="0.25">
      <c r="A3201"/>
      <c r="B3201"/>
      <c r="D3201"/>
      <c r="AL3201">
        <f t="shared" si="343"/>
        <v>0</v>
      </c>
      <c r="AQ3201">
        <f t="shared" si="344"/>
        <v>0</v>
      </c>
      <c r="AR3201" t="str">
        <f>IFERROR(IF(OR(AP3201=338,AP3201=340,AP3201=341,AP3201=342,AP3201="342A",AP3201="342B"),PorcenRet(AP3201,AT3201,AU3201),INDEX(PORCENTAJEBUSCAR,MATCH(AP3201,CódigoRET,0),4)*1),"")</f>
        <v/>
      </c>
      <c r="AS3201">
        <f t="shared" si="345"/>
        <v>0</v>
      </c>
      <c r="BF3201" t="str">
        <f>IFERROR(IF(OR(BD3201=338,BD3201=340,BD3201=341,BD3201=342,BD3201="342A",BD3201="342B"),PorcenRet(BD3201,BH3201,BI3201),INDEX(PORCENTAJEBUSCAR,MATCH(BD3201,CódigoRET,0),4)*1),"")</f>
        <v/>
      </c>
      <c r="BG3201">
        <f t="shared" si="346"/>
        <v>0</v>
      </c>
      <c r="BO3201">
        <f t="shared" si="347"/>
        <v>0</v>
      </c>
      <c r="CC3201">
        <f t="shared" si="348"/>
        <v>0</v>
      </c>
      <c r="CD3201">
        <f t="shared" si="349"/>
        <v>0</v>
      </c>
      <c r="CG3201">
        <f ca="1">IFERROR(INDIRECT("IVA!X"&amp;MATCH(MID(COMPRAS!C3101,1,2)&amp;MID(COMPRAS!F3101,1,2)&amp;MID(COMPRAS!D3101,1,2),IVA!W:W,0)),"SIN COD.")</f>
        <v>0</v>
      </c>
      <c r="CH3201">
        <f ca="1">IFERROR(INDIRECT("IVA!Y"&amp;MATCH(MID(COMPRAS!C3101,1,2)&amp;MID(COMPRAS!F3101,1,2)&amp;MID(COMPRAS!D3101,1,2),IVA!W:W,0)),"SIN COD.")</f>
        <v>0</v>
      </c>
    </row>
    <row r="3202" spans="1:86" x14ac:dyDescent="0.25">
      <c r="A3202"/>
      <c r="B3202"/>
      <c r="D3202"/>
      <c r="AL3202">
        <f t="shared" ref="AL3202:AL3265" si="350">O3202+P3202+Q3202+R3202+S3202+T3202+U3202+V3202</f>
        <v>0</v>
      </c>
      <c r="AQ3202">
        <f t="shared" ref="AQ3202:AQ3265" si="351">+P3202+Q3202+R3202+S3202-BE3202-BQ3202-BW3202+O3202</f>
        <v>0</v>
      </c>
      <c r="AR3202" t="str">
        <f>IFERROR(IF(OR(AP3202=338,AP3202=340,AP3202=341,AP3202=342,AP3202="342A",AP3202="342B"),PorcenRet(AP3202,AT3202,AU3202),INDEX(PORCENTAJEBUSCAR,MATCH(AP3202,CódigoRET,0),4)*1),"")</f>
        <v/>
      </c>
      <c r="AS3202">
        <f t="shared" ref="AS3202:AS3265" si="352">ROUND(IF(AP3202="",0,AQ3202*(AR3202/100)),2)</f>
        <v>0</v>
      </c>
      <c r="BF3202" t="str">
        <f>IFERROR(IF(OR(BD3202=338,BD3202=340,BD3202=341,BD3202=342,BD3202="342A",BD3202="342B"),PorcenRet(BD3202,BH3202,BI3202),INDEX(PORCENTAJEBUSCAR,MATCH(BD3202,CódigoRET,0),4)*1),"")</f>
        <v/>
      </c>
      <c r="BG3202">
        <f t="shared" ref="BG3202:BG3265" si="353">ROUND(IF(BD3202="",0,BE3202*(BF3202/100)),2)</f>
        <v>0</v>
      </c>
      <c r="BO3202">
        <f t="shared" ref="BO3202:BO3265" si="354">IF(MID(F3202,1,2)="41",SUM(O3202:S3202),0)</f>
        <v>0</v>
      </c>
      <c r="CC3202">
        <f t="shared" ref="CC3202:CC3265" si="355">O3202+P3202+Q3202+R3202+S3202</f>
        <v>0</v>
      </c>
      <c r="CD3202">
        <f t="shared" ref="CD3202:CD3265" si="356">T3202+U3202</f>
        <v>0</v>
      </c>
      <c r="CG3202">
        <f ca="1">IFERROR(INDIRECT("IVA!X"&amp;MATCH(MID(COMPRAS!C3102,1,2)&amp;MID(COMPRAS!F3102,1,2)&amp;MID(COMPRAS!D3102,1,2),IVA!W:W,0)),"SIN COD.")</f>
        <v>0</v>
      </c>
      <c r="CH3202">
        <f ca="1">IFERROR(INDIRECT("IVA!Y"&amp;MATCH(MID(COMPRAS!C3102,1,2)&amp;MID(COMPRAS!F3102,1,2)&amp;MID(COMPRAS!D3102,1,2),IVA!W:W,0)),"SIN COD.")</f>
        <v>0</v>
      </c>
    </row>
    <row r="3203" spans="1:86" x14ac:dyDescent="0.25">
      <c r="A3203"/>
      <c r="B3203"/>
      <c r="D3203"/>
      <c r="AL3203">
        <f t="shared" si="350"/>
        <v>0</v>
      </c>
      <c r="AQ3203">
        <f t="shared" si="351"/>
        <v>0</v>
      </c>
      <c r="AR3203" t="str">
        <f>IFERROR(IF(OR(AP3203=338,AP3203=340,AP3203=341,AP3203=342,AP3203="342A",AP3203="342B"),PorcenRet(AP3203,AT3203,AU3203),INDEX(PORCENTAJEBUSCAR,MATCH(AP3203,CódigoRET,0),4)*1),"")</f>
        <v/>
      </c>
      <c r="AS3203">
        <f t="shared" si="352"/>
        <v>0</v>
      </c>
      <c r="BF3203" t="str">
        <f>IFERROR(IF(OR(BD3203=338,BD3203=340,BD3203=341,BD3203=342,BD3203="342A",BD3203="342B"),PorcenRet(BD3203,BH3203,BI3203),INDEX(PORCENTAJEBUSCAR,MATCH(BD3203,CódigoRET,0),4)*1),"")</f>
        <v/>
      </c>
      <c r="BG3203">
        <f t="shared" si="353"/>
        <v>0</v>
      </c>
      <c r="BO3203">
        <f t="shared" si="354"/>
        <v>0</v>
      </c>
      <c r="CC3203">
        <f t="shared" si="355"/>
        <v>0</v>
      </c>
      <c r="CD3203">
        <f t="shared" si="356"/>
        <v>0</v>
      </c>
      <c r="CG3203">
        <f ca="1">IFERROR(INDIRECT("IVA!X"&amp;MATCH(MID(COMPRAS!C3103,1,2)&amp;MID(COMPRAS!F3103,1,2)&amp;MID(COMPRAS!D3103,1,2),IVA!W:W,0)),"SIN COD.")</f>
        <v>0</v>
      </c>
      <c r="CH3203">
        <f ca="1">IFERROR(INDIRECT("IVA!Y"&amp;MATCH(MID(COMPRAS!C3103,1,2)&amp;MID(COMPRAS!F3103,1,2)&amp;MID(COMPRAS!D3103,1,2),IVA!W:W,0)),"SIN COD.")</f>
        <v>0</v>
      </c>
    </row>
    <row r="3204" spans="1:86" x14ac:dyDescent="0.25">
      <c r="A3204"/>
      <c r="B3204"/>
      <c r="D3204"/>
      <c r="AL3204">
        <f t="shared" si="350"/>
        <v>0</v>
      </c>
      <c r="AQ3204">
        <f t="shared" si="351"/>
        <v>0</v>
      </c>
      <c r="AR3204" t="str">
        <f>IFERROR(IF(OR(AP3204=338,AP3204=340,AP3204=341,AP3204=342,AP3204="342A",AP3204="342B"),PorcenRet(AP3204,AT3204,AU3204),INDEX(PORCENTAJEBUSCAR,MATCH(AP3204,CódigoRET,0),4)*1),"")</f>
        <v/>
      </c>
      <c r="AS3204">
        <f t="shared" si="352"/>
        <v>0</v>
      </c>
      <c r="BF3204" t="str">
        <f>IFERROR(IF(OR(BD3204=338,BD3204=340,BD3204=341,BD3204=342,BD3204="342A",BD3204="342B"),PorcenRet(BD3204,BH3204,BI3204),INDEX(PORCENTAJEBUSCAR,MATCH(BD3204,CódigoRET,0),4)*1),"")</f>
        <v/>
      </c>
      <c r="BG3204">
        <f t="shared" si="353"/>
        <v>0</v>
      </c>
      <c r="BO3204">
        <f t="shared" si="354"/>
        <v>0</v>
      </c>
      <c r="CC3204">
        <f t="shared" si="355"/>
        <v>0</v>
      </c>
      <c r="CD3204">
        <f t="shared" si="356"/>
        <v>0</v>
      </c>
      <c r="CG3204">
        <f ca="1">IFERROR(INDIRECT("IVA!X"&amp;MATCH(MID(COMPRAS!C3104,1,2)&amp;MID(COMPRAS!F3104,1,2)&amp;MID(COMPRAS!D3104,1,2),IVA!W:W,0)),"SIN COD.")</f>
        <v>0</v>
      </c>
      <c r="CH3204">
        <f ca="1">IFERROR(INDIRECT("IVA!Y"&amp;MATCH(MID(COMPRAS!C3104,1,2)&amp;MID(COMPRAS!F3104,1,2)&amp;MID(COMPRAS!D3104,1,2),IVA!W:W,0)),"SIN COD.")</f>
        <v>0</v>
      </c>
    </row>
    <row r="3205" spans="1:86" x14ac:dyDescent="0.25">
      <c r="A3205"/>
      <c r="B3205"/>
      <c r="D3205"/>
      <c r="AL3205">
        <f t="shared" si="350"/>
        <v>0</v>
      </c>
      <c r="AQ3205">
        <f t="shared" si="351"/>
        <v>0</v>
      </c>
      <c r="AR3205" t="str">
        <f>IFERROR(IF(OR(AP3205=338,AP3205=340,AP3205=341,AP3205=342,AP3205="342A",AP3205="342B"),PorcenRet(AP3205,AT3205,AU3205),INDEX(PORCENTAJEBUSCAR,MATCH(AP3205,CódigoRET,0),4)*1),"")</f>
        <v/>
      </c>
      <c r="AS3205">
        <f t="shared" si="352"/>
        <v>0</v>
      </c>
      <c r="BF3205" t="str">
        <f>IFERROR(IF(OR(BD3205=338,BD3205=340,BD3205=341,BD3205=342,BD3205="342A",BD3205="342B"),PorcenRet(BD3205,BH3205,BI3205),INDEX(PORCENTAJEBUSCAR,MATCH(BD3205,CódigoRET,0),4)*1),"")</f>
        <v/>
      </c>
      <c r="BG3205">
        <f t="shared" si="353"/>
        <v>0</v>
      </c>
      <c r="BO3205">
        <f t="shared" si="354"/>
        <v>0</v>
      </c>
      <c r="CC3205">
        <f t="shared" si="355"/>
        <v>0</v>
      </c>
      <c r="CD3205">
        <f t="shared" si="356"/>
        <v>0</v>
      </c>
      <c r="CG3205">
        <f ca="1">IFERROR(INDIRECT("IVA!X"&amp;MATCH(MID(COMPRAS!C3105,1,2)&amp;MID(COMPRAS!F3105,1,2)&amp;MID(COMPRAS!D3105,1,2),IVA!W:W,0)),"SIN COD.")</f>
        <v>0</v>
      </c>
      <c r="CH3205">
        <f ca="1">IFERROR(INDIRECT("IVA!Y"&amp;MATCH(MID(COMPRAS!C3105,1,2)&amp;MID(COMPRAS!F3105,1,2)&amp;MID(COMPRAS!D3105,1,2),IVA!W:W,0)),"SIN COD.")</f>
        <v>0</v>
      </c>
    </row>
    <row r="3206" spans="1:86" x14ac:dyDescent="0.25">
      <c r="A3206"/>
      <c r="B3206"/>
      <c r="D3206"/>
      <c r="AL3206">
        <f t="shared" si="350"/>
        <v>0</v>
      </c>
      <c r="AQ3206">
        <f t="shared" si="351"/>
        <v>0</v>
      </c>
      <c r="AR3206" t="str">
        <f>IFERROR(IF(OR(AP3206=338,AP3206=340,AP3206=341,AP3206=342,AP3206="342A",AP3206="342B"),PorcenRet(AP3206,AT3206,AU3206),INDEX(PORCENTAJEBUSCAR,MATCH(AP3206,CódigoRET,0),4)*1),"")</f>
        <v/>
      </c>
      <c r="AS3206">
        <f t="shared" si="352"/>
        <v>0</v>
      </c>
      <c r="BF3206" t="str">
        <f>IFERROR(IF(OR(BD3206=338,BD3206=340,BD3206=341,BD3206=342,BD3206="342A",BD3206="342B"),PorcenRet(BD3206,BH3206,BI3206),INDEX(PORCENTAJEBUSCAR,MATCH(BD3206,CódigoRET,0),4)*1),"")</f>
        <v/>
      </c>
      <c r="BG3206">
        <f t="shared" si="353"/>
        <v>0</v>
      </c>
      <c r="BO3206">
        <f t="shared" si="354"/>
        <v>0</v>
      </c>
      <c r="CC3206">
        <f t="shared" si="355"/>
        <v>0</v>
      </c>
      <c r="CD3206">
        <f t="shared" si="356"/>
        <v>0</v>
      </c>
      <c r="CG3206">
        <f ca="1">IFERROR(INDIRECT("IVA!X"&amp;MATCH(MID(COMPRAS!C3106,1,2)&amp;MID(COMPRAS!F3106,1,2)&amp;MID(COMPRAS!D3106,1,2),IVA!W:W,0)),"SIN COD.")</f>
        <v>0</v>
      </c>
      <c r="CH3206">
        <f ca="1">IFERROR(INDIRECT("IVA!Y"&amp;MATCH(MID(COMPRAS!C3106,1,2)&amp;MID(COMPRAS!F3106,1,2)&amp;MID(COMPRAS!D3106,1,2),IVA!W:W,0)),"SIN COD.")</f>
        <v>0</v>
      </c>
    </row>
    <row r="3207" spans="1:86" x14ac:dyDescent="0.25">
      <c r="A3207"/>
      <c r="B3207"/>
      <c r="D3207"/>
      <c r="AL3207">
        <f t="shared" si="350"/>
        <v>0</v>
      </c>
      <c r="AQ3207">
        <f t="shared" si="351"/>
        <v>0</v>
      </c>
      <c r="AR3207" t="str">
        <f>IFERROR(IF(OR(AP3207=338,AP3207=340,AP3207=341,AP3207=342,AP3207="342A",AP3207="342B"),PorcenRet(AP3207,AT3207,AU3207),INDEX(PORCENTAJEBUSCAR,MATCH(AP3207,CódigoRET,0),4)*1),"")</f>
        <v/>
      </c>
      <c r="AS3207">
        <f t="shared" si="352"/>
        <v>0</v>
      </c>
      <c r="BF3207" t="str">
        <f>IFERROR(IF(OR(BD3207=338,BD3207=340,BD3207=341,BD3207=342,BD3207="342A",BD3207="342B"),PorcenRet(BD3207,BH3207,BI3207),INDEX(PORCENTAJEBUSCAR,MATCH(BD3207,CódigoRET,0),4)*1),"")</f>
        <v/>
      </c>
      <c r="BG3207">
        <f t="shared" si="353"/>
        <v>0</v>
      </c>
      <c r="BO3207">
        <f t="shared" si="354"/>
        <v>0</v>
      </c>
      <c r="CC3207">
        <f t="shared" si="355"/>
        <v>0</v>
      </c>
      <c r="CD3207">
        <f t="shared" si="356"/>
        <v>0</v>
      </c>
      <c r="CG3207">
        <f ca="1">IFERROR(INDIRECT("IVA!X"&amp;MATCH(MID(COMPRAS!C3107,1,2)&amp;MID(COMPRAS!F3107,1,2)&amp;MID(COMPRAS!D3107,1,2),IVA!W:W,0)),"SIN COD.")</f>
        <v>0</v>
      </c>
      <c r="CH3207">
        <f ca="1">IFERROR(INDIRECT("IVA!Y"&amp;MATCH(MID(COMPRAS!C3107,1,2)&amp;MID(COMPRAS!F3107,1,2)&amp;MID(COMPRAS!D3107,1,2),IVA!W:W,0)),"SIN COD.")</f>
        <v>0</v>
      </c>
    </row>
    <row r="3208" spans="1:86" x14ac:dyDescent="0.25">
      <c r="A3208"/>
      <c r="B3208"/>
      <c r="D3208"/>
      <c r="AL3208">
        <f t="shared" si="350"/>
        <v>0</v>
      </c>
      <c r="AQ3208">
        <f t="shared" si="351"/>
        <v>0</v>
      </c>
      <c r="AR3208" t="str">
        <f>IFERROR(IF(OR(AP3208=338,AP3208=340,AP3208=341,AP3208=342,AP3208="342A",AP3208="342B"),PorcenRet(AP3208,AT3208,AU3208),INDEX(PORCENTAJEBUSCAR,MATCH(AP3208,CódigoRET,0),4)*1),"")</f>
        <v/>
      </c>
      <c r="AS3208">
        <f t="shared" si="352"/>
        <v>0</v>
      </c>
      <c r="BF3208" t="str">
        <f>IFERROR(IF(OR(BD3208=338,BD3208=340,BD3208=341,BD3208=342,BD3208="342A",BD3208="342B"),PorcenRet(BD3208,BH3208,BI3208),INDEX(PORCENTAJEBUSCAR,MATCH(BD3208,CódigoRET,0),4)*1),"")</f>
        <v/>
      </c>
      <c r="BG3208">
        <f t="shared" si="353"/>
        <v>0</v>
      </c>
      <c r="BO3208">
        <f t="shared" si="354"/>
        <v>0</v>
      </c>
      <c r="CC3208">
        <f t="shared" si="355"/>
        <v>0</v>
      </c>
      <c r="CD3208">
        <f t="shared" si="356"/>
        <v>0</v>
      </c>
      <c r="CG3208">
        <f ca="1">IFERROR(INDIRECT("IVA!X"&amp;MATCH(MID(COMPRAS!C3108,1,2)&amp;MID(COMPRAS!F3108,1,2)&amp;MID(COMPRAS!D3108,1,2),IVA!W:W,0)),"SIN COD.")</f>
        <v>0</v>
      </c>
      <c r="CH3208">
        <f ca="1">IFERROR(INDIRECT("IVA!Y"&amp;MATCH(MID(COMPRAS!C3108,1,2)&amp;MID(COMPRAS!F3108,1,2)&amp;MID(COMPRAS!D3108,1,2),IVA!W:W,0)),"SIN COD.")</f>
        <v>0</v>
      </c>
    </row>
    <row r="3209" spans="1:86" x14ac:dyDescent="0.25">
      <c r="A3209"/>
      <c r="B3209"/>
      <c r="D3209"/>
      <c r="AL3209">
        <f t="shared" si="350"/>
        <v>0</v>
      </c>
      <c r="AQ3209">
        <f t="shared" si="351"/>
        <v>0</v>
      </c>
      <c r="AR3209" t="str">
        <f>IFERROR(IF(OR(AP3209=338,AP3209=340,AP3209=341,AP3209=342,AP3209="342A",AP3209="342B"),PorcenRet(AP3209,AT3209,AU3209),INDEX(PORCENTAJEBUSCAR,MATCH(AP3209,CódigoRET,0),4)*1),"")</f>
        <v/>
      </c>
      <c r="AS3209">
        <f t="shared" si="352"/>
        <v>0</v>
      </c>
      <c r="BF3209" t="str">
        <f>IFERROR(IF(OR(BD3209=338,BD3209=340,BD3209=341,BD3209=342,BD3209="342A",BD3209="342B"),PorcenRet(BD3209,BH3209,BI3209),INDEX(PORCENTAJEBUSCAR,MATCH(BD3209,CódigoRET,0),4)*1),"")</f>
        <v/>
      </c>
      <c r="BG3209">
        <f t="shared" si="353"/>
        <v>0</v>
      </c>
      <c r="BO3209">
        <f t="shared" si="354"/>
        <v>0</v>
      </c>
      <c r="CC3209">
        <f t="shared" si="355"/>
        <v>0</v>
      </c>
      <c r="CD3209">
        <f t="shared" si="356"/>
        <v>0</v>
      </c>
      <c r="CG3209">
        <f ca="1">IFERROR(INDIRECT("IVA!X"&amp;MATCH(MID(COMPRAS!C3109,1,2)&amp;MID(COMPRAS!F3109,1,2)&amp;MID(COMPRAS!D3109,1,2),IVA!W:W,0)),"SIN COD.")</f>
        <v>0</v>
      </c>
      <c r="CH3209">
        <f ca="1">IFERROR(INDIRECT("IVA!Y"&amp;MATCH(MID(COMPRAS!C3109,1,2)&amp;MID(COMPRAS!F3109,1,2)&amp;MID(COMPRAS!D3109,1,2),IVA!W:W,0)),"SIN COD.")</f>
        <v>0</v>
      </c>
    </row>
    <row r="3210" spans="1:86" x14ac:dyDescent="0.25">
      <c r="A3210"/>
      <c r="B3210"/>
      <c r="D3210"/>
      <c r="AL3210">
        <f t="shared" si="350"/>
        <v>0</v>
      </c>
      <c r="AQ3210">
        <f t="shared" si="351"/>
        <v>0</v>
      </c>
      <c r="AR3210" t="str">
        <f>IFERROR(IF(OR(AP3210=338,AP3210=340,AP3210=341,AP3210=342,AP3210="342A",AP3210="342B"),PorcenRet(AP3210,AT3210,AU3210),INDEX(PORCENTAJEBUSCAR,MATCH(AP3210,CódigoRET,0),4)*1),"")</f>
        <v/>
      </c>
      <c r="AS3210">
        <f t="shared" si="352"/>
        <v>0</v>
      </c>
      <c r="BF3210" t="str">
        <f>IFERROR(IF(OR(BD3210=338,BD3210=340,BD3210=341,BD3210=342,BD3210="342A",BD3210="342B"),PorcenRet(BD3210,BH3210,BI3210),INDEX(PORCENTAJEBUSCAR,MATCH(BD3210,CódigoRET,0),4)*1),"")</f>
        <v/>
      </c>
      <c r="BG3210">
        <f t="shared" si="353"/>
        <v>0</v>
      </c>
      <c r="BO3210">
        <f t="shared" si="354"/>
        <v>0</v>
      </c>
      <c r="CC3210">
        <f t="shared" si="355"/>
        <v>0</v>
      </c>
      <c r="CD3210">
        <f t="shared" si="356"/>
        <v>0</v>
      </c>
      <c r="CG3210">
        <f ca="1">IFERROR(INDIRECT("IVA!X"&amp;MATCH(MID(COMPRAS!C3110,1,2)&amp;MID(COMPRAS!F3110,1,2)&amp;MID(COMPRAS!D3110,1,2),IVA!W:W,0)),"SIN COD.")</f>
        <v>0</v>
      </c>
      <c r="CH3210">
        <f ca="1">IFERROR(INDIRECT("IVA!Y"&amp;MATCH(MID(COMPRAS!C3110,1,2)&amp;MID(COMPRAS!F3110,1,2)&amp;MID(COMPRAS!D3110,1,2),IVA!W:W,0)),"SIN COD.")</f>
        <v>0</v>
      </c>
    </row>
    <row r="3211" spans="1:86" x14ac:dyDescent="0.25">
      <c r="A3211"/>
      <c r="B3211"/>
      <c r="D3211"/>
      <c r="AL3211">
        <f t="shared" si="350"/>
        <v>0</v>
      </c>
      <c r="AQ3211">
        <f t="shared" si="351"/>
        <v>0</v>
      </c>
      <c r="AR3211" t="str">
        <f>IFERROR(IF(OR(AP3211=338,AP3211=340,AP3211=341,AP3211=342,AP3211="342A",AP3211="342B"),PorcenRet(AP3211,AT3211,AU3211),INDEX(PORCENTAJEBUSCAR,MATCH(AP3211,CódigoRET,0),4)*1),"")</f>
        <v/>
      </c>
      <c r="AS3211">
        <f t="shared" si="352"/>
        <v>0</v>
      </c>
      <c r="BF3211" t="str">
        <f>IFERROR(IF(OR(BD3211=338,BD3211=340,BD3211=341,BD3211=342,BD3211="342A",BD3211="342B"),PorcenRet(BD3211,BH3211,BI3211),INDEX(PORCENTAJEBUSCAR,MATCH(BD3211,CódigoRET,0),4)*1),"")</f>
        <v/>
      </c>
      <c r="BG3211">
        <f t="shared" si="353"/>
        <v>0</v>
      </c>
      <c r="BO3211">
        <f t="shared" si="354"/>
        <v>0</v>
      </c>
      <c r="CC3211">
        <f t="shared" si="355"/>
        <v>0</v>
      </c>
      <c r="CD3211">
        <f t="shared" si="356"/>
        <v>0</v>
      </c>
      <c r="CG3211">
        <f ca="1">IFERROR(INDIRECT("IVA!X"&amp;MATCH(MID(COMPRAS!C3111,1,2)&amp;MID(COMPRAS!F3111,1,2)&amp;MID(COMPRAS!D3111,1,2),IVA!W:W,0)),"SIN COD.")</f>
        <v>0</v>
      </c>
      <c r="CH3211">
        <f ca="1">IFERROR(INDIRECT("IVA!Y"&amp;MATCH(MID(COMPRAS!C3111,1,2)&amp;MID(COMPRAS!F3111,1,2)&amp;MID(COMPRAS!D3111,1,2),IVA!W:W,0)),"SIN COD.")</f>
        <v>0</v>
      </c>
    </row>
    <row r="3212" spans="1:86" x14ac:dyDescent="0.25">
      <c r="A3212"/>
      <c r="B3212"/>
      <c r="D3212"/>
      <c r="AL3212">
        <f t="shared" si="350"/>
        <v>0</v>
      </c>
      <c r="AQ3212">
        <f t="shared" si="351"/>
        <v>0</v>
      </c>
      <c r="AR3212" t="str">
        <f>IFERROR(IF(OR(AP3212=338,AP3212=340,AP3212=341,AP3212=342,AP3212="342A",AP3212="342B"),PorcenRet(AP3212,AT3212,AU3212),INDEX(PORCENTAJEBUSCAR,MATCH(AP3212,CódigoRET,0),4)*1),"")</f>
        <v/>
      </c>
      <c r="AS3212">
        <f t="shared" si="352"/>
        <v>0</v>
      </c>
      <c r="BF3212" t="str">
        <f>IFERROR(IF(OR(BD3212=338,BD3212=340,BD3212=341,BD3212=342,BD3212="342A",BD3212="342B"),PorcenRet(BD3212,BH3212,BI3212),INDEX(PORCENTAJEBUSCAR,MATCH(BD3212,CódigoRET,0),4)*1),"")</f>
        <v/>
      </c>
      <c r="BG3212">
        <f t="shared" si="353"/>
        <v>0</v>
      </c>
      <c r="BO3212">
        <f t="shared" si="354"/>
        <v>0</v>
      </c>
      <c r="CC3212">
        <f t="shared" si="355"/>
        <v>0</v>
      </c>
      <c r="CD3212">
        <f t="shared" si="356"/>
        <v>0</v>
      </c>
      <c r="CG3212">
        <f ca="1">IFERROR(INDIRECT("IVA!X"&amp;MATCH(MID(COMPRAS!C3112,1,2)&amp;MID(COMPRAS!F3112,1,2)&amp;MID(COMPRAS!D3112,1,2),IVA!W:W,0)),"SIN COD.")</f>
        <v>0</v>
      </c>
      <c r="CH3212">
        <f ca="1">IFERROR(INDIRECT("IVA!Y"&amp;MATCH(MID(COMPRAS!C3112,1,2)&amp;MID(COMPRAS!F3112,1,2)&amp;MID(COMPRAS!D3112,1,2),IVA!W:W,0)),"SIN COD.")</f>
        <v>0</v>
      </c>
    </row>
    <row r="3213" spans="1:86" x14ac:dyDescent="0.25">
      <c r="A3213"/>
      <c r="B3213"/>
      <c r="D3213"/>
      <c r="AL3213">
        <f t="shared" si="350"/>
        <v>0</v>
      </c>
      <c r="AQ3213">
        <f t="shared" si="351"/>
        <v>0</v>
      </c>
      <c r="AR3213" t="str">
        <f>IFERROR(IF(OR(AP3213=338,AP3213=340,AP3213=341,AP3213=342,AP3213="342A",AP3213="342B"),PorcenRet(AP3213,AT3213,AU3213),INDEX(PORCENTAJEBUSCAR,MATCH(AP3213,CódigoRET,0),4)*1),"")</f>
        <v/>
      </c>
      <c r="AS3213">
        <f t="shared" si="352"/>
        <v>0</v>
      </c>
      <c r="BF3213" t="str">
        <f>IFERROR(IF(OR(BD3213=338,BD3213=340,BD3213=341,BD3213=342,BD3213="342A",BD3213="342B"),PorcenRet(BD3213,BH3213,BI3213),INDEX(PORCENTAJEBUSCAR,MATCH(BD3213,CódigoRET,0),4)*1),"")</f>
        <v/>
      </c>
      <c r="BG3213">
        <f t="shared" si="353"/>
        <v>0</v>
      </c>
      <c r="BO3213">
        <f t="shared" si="354"/>
        <v>0</v>
      </c>
      <c r="CC3213">
        <f t="shared" si="355"/>
        <v>0</v>
      </c>
      <c r="CD3213">
        <f t="shared" si="356"/>
        <v>0</v>
      </c>
      <c r="CG3213">
        <f ca="1">IFERROR(INDIRECT("IVA!X"&amp;MATCH(MID(COMPRAS!C3113,1,2)&amp;MID(COMPRAS!F3113,1,2)&amp;MID(COMPRAS!D3113,1,2),IVA!W:W,0)),"SIN COD.")</f>
        <v>0</v>
      </c>
      <c r="CH3213">
        <f ca="1">IFERROR(INDIRECT("IVA!Y"&amp;MATCH(MID(COMPRAS!C3113,1,2)&amp;MID(COMPRAS!F3113,1,2)&amp;MID(COMPRAS!D3113,1,2),IVA!W:W,0)),"SIN COD.")</f>
        <v>0</v>
      </c>
    </row>
    <row r="3214" spans="1:86" x14ac:dyDescent="0.25">
      <c r="A3214"/>
      <c r="B3214"/>
      <c r="D3214"/>
      <c r="AL3214">
        <f t="shared" si="350"/>
        <v>0</v>
      </c>
      <c r="AQ3214">
        <f t="shared" si="351"/>
        <v>0</v>
      </c>
      <c r="AR3214" t="str">
        <f>IFERROR(IF(OR(AP3214=338,AP3214=340,AP3214=341,AP3214=342,AP3214="342A",AP3214="342B"),PorcenRet(AP3214,AT3214,AU3214),INDEX(PORCENTAJEBUSCAR,MATCH(AP3214,CódigoRET,0),4)*1),"")</f>
        <v/>
      </c>
      <c r="AS3214">
        <f t="shared" si="352"/>
        <v>0</v>
      </c>
      <c r="BF3214" t="str">
        <f>IFERROR(IF(OR(BD3214=338,BD3214=340,BD3214=341,BD3214=342,BD3214="342A",BD3214="342B"),PorcenRet(BD3214,BH3214,BI3214),INDEX(PORCENTAJEBUSCAR,MATCH(BD3214,CódigoRET,0),4)*1),"")</f>
        <v/>
      </c>
      <c r="BG3214">
        <f t="shared" si="353"/>
        <v>0</v>
      </c>
      <c r="BO3214">
        <f t="shared" si="354"/>
        <v>0</v>
      </c>
      <c r="CC3214">
        <f t="shared" si="355"/>
        <v>0</v>
      </c>
      <c r="CD3214">
        <f t="shared" si="356"/>
        <v>0</v>
      </c>
      <c r="CG3214">
        <f ca="1">IFERROR(INDIRECT("IVA!X"&amp;MATCH(MID(COMPRAS!C3114,1,2)&amp;MID(COMPRAS!F3114,1,2)&amp;MID(COMPRAS!D3114,1,2),IVA!W:W,0)),"SIN COD.")</f>
        <v>0</v>
      </c>
      <c r="CH3214">
        <f ca="1">IFERROR(INDIRECT("IVA!Y"&amp;MATCH(MID(COMPRAS!C3114,1,2)&amp;MID(COMPRAS!F3114,1,2)&amp;MID(COMPRAS!D3114,1,2),IVA!W:W,0)),"SIN COD.")</f>
        <v>0</v>
      </c>
    </row>
    <row r="3215" spans="1:86" x14ac:dyDescent="0.25">
      <c r="A3215"/>
      <c r="B3215"/>
      <c r="D3215"/>
      <c r="AL3215">
        <f t="shared" si="350"/>
        <v>0</v>
      </c>
      <c r="AQ3215">
        <f t="shared" si="351"/>
        <v>0</v>
      </c>
      <c r="AR3215" t="str">
        <f>IFERROR(IF(OR(AP3215=338,AP3215=340,AP3215=341,AP3215=342,AP3215="342A",AP3215="342B"),PorcenRet(AP3215,AT3215,AU3215),INDEX(PORCENTAJEBUSCAR,MATCH(AP3215,CódigoRET,0),4)*1),"")</f>
        <v/>
      </c>
      <c r="AS3215">
        <f t="shared" si="352"/>
        <v>0</v>
      </c>
      <c r="BF3215" t="str">
        <f>IFERROR(IF(OR(BD3215=338,BD3215=340,BD3215=341,BD3215=342,BD3215="342A",BD3215="342B"),PorcenRet(BD3215,BH3215,BI3215),INDEX(PORCENTAJEBUSCAR,MATCH(BD3215,CódigoRET,0),4)*1),"")</f>
        <v/>
      </c>
      <c r="BG3215">
        <f t="shared" si="353"/>
        <v>0</v>
      </c>
      <c r="BO3215">
        <f t="shared" si="354"/>
        <v>0</v>
      </c>
      <c r="CC3215">
        <f t="shared" si="355"/>
        <v>0</v>
      </c>
      <c r="CD3215">
        <f t="shared" si="356"/>
        <v>0</v>
      </c>
      <c r="CG3215">
        <f ca="1">IFERROR(INDIRECT("IVA!X"&amp;MATCH(MID(COMPRAS!C3115,1,2)&amp;MID(COMPRAS!F3115,1,2)&amp;MID(COMPRAS!D3115,1,2),IVA!W:W,0)),"SIN COD.")</f>
        <v>0</v>
      </c>
      <c r="CH3215">
        <f ca="1">IFERROR(INDIRECT("IVA!Y"&amp;MATCH(MID(COMPRAS!C3115,1,2)&amp;MID(COMPRAS!F3115,1,2)&amp;MID(COMPRAS!D3115,1,2),IVA!W:W,0)),"SIN COD.")</f>
        <v>0</v>
      </c>
    </row>
    <row r="3216" spans="1:86" x14ac:dyDescent="0.25">
      <c r="A3216"/>
      <c r="B3216"/>
      <c r="D3216"/>
      <c r="AL3216">
        <f t="shared" si="350"/>
        <v>0</v>
      </c>
      <c r="AQ3216">
        <f t="shared" si="351"/>
        <v>0</v>
      </c>
      <c r="AR3216" t="str">
        <f>IFERROR(IF(OR(AP3216=338,AP3216=340,AP3216=341,AP3216=342,AP3216="342A",AP3216="342B"),PorcenRet(AP3216,AT3216,AU3216),INDEX(PORCENTAJEBUSCAR,MATCH(AP3216,CódigoRET,0),4)*1),"")</f>
        <v/>
      </c>
      <c r="AS3216">
        <f t="shared" si="352"/>
        <v>0</v>
      </c>
      <c r="BF3216" t="str">
        <f>IFERROR(IF(OR(BD3216=338,BD3216=340,BD3216=341,BD3216=342,BD3216="342A",BD3216="342B"),PorcenRet(BD3216,BH3216,BI3216),INDEX(PORCENTAJEBUSCAR,MATCH(BD3216,CódigoRET,0),4)*1),"")</f>
        <v/>
      </c>
      <c r="BG3216">
        <f t="shared" si="353"/>
        <v>0</v>
      </c>
      <c r="BO3216">
        <f t="shared" si="354"/>
        <v>0</v>
      </c>
      <c r="CC3216">
        <f t="shared" si="355"/>
        <v>0</v>
      </c>
      <c r="CD3216">
        <f t="shared" si="356"/>
        <v>0</v>
      </c>
      <c r="CG3216">
        <f ca="1">IFERROR(INDIRECT("IVA!X"&amp;MATCH(MID(COMPRAS!C3116,1,2)&amp;MID(COMPRAS!F3116,1,2)&amp;MID(COMPRAS!D3116,1,2),IVA!W:W,0)),"SIN COD.")</f>
        <v>0</v>
      </c>
      <c r="CH3216">
        <f ca="1">IFERROR(INDIRECT("IVA!Y"&amp;MATCH(MID(COMPRAS!C3116,1,2)&amp;MID(COMPRAS!F3116,1,2)&amp;MID(COMPRAS!D3116,1,2),IVA!W:W,0)),"SIN COD.")</f>
        <v>0</v>
      </c>
    </row>
    <row r="3217" spans="1:86" x14ac:dyDescent="0.25">
      <c r="A3217"/>
      <c r="B3217"/>
      <c r="D3217"/>
      <c r="AL3217">
        <f t="shared" si="350"/>
        <v>0</v>
      </c>
      <c r="AQ3217">
        <f t="shared" si="351"/>
        <v>0</v>
      </c>
      <c r="AR3217" t="str">
        <f>IFERROR(IF(OR(AP3217=338,AP3217=340,AP3217=341,AP3217=342,AP3217="342A",AP3217="342B"),PorcenRet(AP3217,AT3217,AU3217),INDEX(PORCENTAJEBUSCAR,MATCH(AP3217,CódigoRET,0),4)*1),"")</f>
        <v/>
      </c>
      <c r="AS3217">
        <f t="shared" si="352"/>
        <v>0</v>
      </c>
      <c r="BF3217" t="str">
        <f>IFERROR(IF(OR(BD3217=338,BD3217=340,BD3217=341,BD3217=342,BD3217="342A",BD3217="342B"),PorcenRet(BD3217,BH3217,BI3217),INDEX(PORCENTAJEBUSCAR,MATCH(BD3217,CódigoRET,0),4)*1),"")</f>
        <v/>
      </c>
      <c r="BG3217">
        <f t="shared" si="353"/>
        <v>0</v>
      </c>
      <c r="BO3217">
        <f t="shared" si="354"/>
        <v>0</v>
      </c>
      <c r="CC3217">
        <f t="shared" si="355"/>
        <v>0</v>
      </c>
      <c r="CD3217">
        <f t="shared" si="356"/>
        <v>0</v>
      </c>
      <c r="CG3217">
        <f ca="1">IFERROR(INDIRECT("IVA!X"&amp;MATCH(MID(COMPRAS!C3117,1,2)&amp;MID(COMPRAS!F3117,1,2)&amp;MID(COMPRAS!D3117,1,2),IVA!W:W,0)),"SIN COD.")</f>
        <v>0</v>
      </c>
      <c r="CH3217">
        <f ca="1">IFERROR(INDIRECT("IVA!Y"&amp;MATCH(MID(COMPRAS!C3117,1,2)&amp;MID(COMPRAS!F3117,1,2)&amp;MID(COMPRAS!D3117,1,2),IVA!W:W,0)),"SIN COD.")</f>
        <v>0</v>
      </c>
    </row>
    <row r="3218" spans="1:86" x14ac:dyDescent="0.25">
      <c r="A3218"/>
      <c r="B3218"/>
      <c r="D3218"/>
      <c r="AL3218">
        <f t="shared" si="350"/>
        <v>0</v>
      </c>
      <c r="AQ3218">
        <f t="shared" si="351"/>
        <v>0</v>
      </c>
      <c r="AR3218" t="str">
        <f>IFERROR(IF(OR(AP3218=338,AP3218=340,AP3218=341,AP3218=342,AP3218="342A",AP3218="342B"),PorcenRet(AP3218,AT3218,AU3218),INDEX(PORCENTAJEBUSCAR,MATCH(AP3218,CódigoRET,0),4)*1),"")</f>
        <v/>
      </c>
      <c r="AS3218">
        <f t="shared" si="352"/>
        <v>0</v>
      </c>
      <c r="BF3218" t="str">
        <f>IFERROR(IF(OR(BD3218=338,BD3218=340,BD3218=341,BD3218=342,BD3218="342A",BD3218="342B"),PorcenRet(BD3218,BH3218,BI3218),INDEX(PORCENTAJEBUSCAR,MATCH(BD3218,CódigoRET,0),4)*1),"")</f>
        <v/>
      </c>
      <c r="BG3218">
        <f t="shared" si="353"/>
        <v>0</v>
      </c>
      <c r="BO3218">
        <f t="shared" si="354"/>
        <v>0</v>
      </c>
      <c r="CC3218">
        <f t="shared" si="355"/>
        <v>0</v>
      </c>
      <c r="CD3218">
        <f t="shared" si="356"/>
        <v>0</v>
      </c>
      <c r="CG3218">
        <f ca="1">IFERROR(INDIRECT("IVA!X"&amp;MATCH(MID(COMPRAS!C3118,1,2)&amp;MID(COMPRAS!F3118,1,2)&amp;MID(COMPRAS!D3118,1,2),IVA!W:W,0)),"SIN COD.")</f>
        <v>0</v>
      </c>
      <c r="CH3218">
        <f ca="1">IFERROR(INDIRECT("IVA!Y"&amp;MATCH(MID(COMPRAS!C3118,1,2)&amp;MID(COMPRAS!F3118,1,2)&amp;MID(COMPRAS!D3118,1,2),IVA!W:W,0)),"SIN COD.")</f>
        <v>0</v>
      </c>
    </row>
    <row r="3219" spans="1:86" x14ac:dyDescent="0.25">
      <c r="A3219"/>
      <c r="B3219"/>
      <c r="D3219"/>
      <c r="AL3219">
        <f t="shared" si="350"/>
        <v>0</v>
      </c>
      <c r="AQ3219">
        <f t="shared" si="351"/>
        <v>0</v>
      </c>
      <c r="AR3219" t="str">
        <f>IFERROR(IF(OR(AP3219=338,AP3219=340,AP3219=341,AP3219=342,AP3219="342A",AP3219="342B"),PorcenRet(AP3219,AT3219,AU3219),INDEX(PORCENTAJEBUSCAR,MATCH(AP3219,CódigoRET,0),4)*1),"")</f>
        <v/>
      </c>
      <c r="AS3219">
        <f t="shared" si="352"/>
        <v>0</v>
      </c>
      <c r="BF3219" t="str">
        <f>IFERROR(IF(OR(BD3219=338,BD3219=340,BD3219=341,BD3219=342,BD3219="342A",BD3219="342B"),PorcenRet(BD3219,BH3219,BI3219),INDEX(PORCENTAJEBUSCAR,MATCH(BD3219,CódigoRET,0),4)*1),"")</f>
        <v/>
      </c>
      <c r="BG3219">
        <f t="shared" si="353"/>
        <v>0</v>
      </c>
      <c r="BO3219">
        <f t="shared" si="354"/>
        <v>0</v>
      </c>
      <c r="CC3219">
        <f t="shared" si="355"/>
        <v>0</v>
      </c>
      <c r="CD3219">
        <f t="shared" si="356"/>
        <v>0</v>
      </c>
      <c r="CG3219">
        <f ca="1">IFERROR(INDIRECT("IVA!X"&amp;MATCH(MID(COMPRAS!C3119,1,2)&amp;MID(COMPRAS!F3119,1,2)&amp;MID(COMPRAS!D3119,1,2),IVA!W:W,0)),"SIN COD.")</f>
        <v>0</v>
      </c>
      <c r="CH3219">
        <f ca="1">IFERROR(INDIRECT("IVA!Y"&amp;MATCH(MID(COMPRAS!C3119,1,2)&amp;MID(COMPRAS!F3119,1,2)&amp;MID(COMPRAS!D3119,1,2),IVA!W:W,0)),"SIN COD.")</f>
        <v>0</v>
      </c>
    </row>
    <row r="3220" spans="1:86" x14ac:dyDescent="0.25">
      <c r="A3220"/>
      <c r="B3220"/>
      <c r="D3220"/>
      <c r="AL3220">
        <f t="shared" si="350"/>
        <v>0</v>
      </c>
      <c r="AQ3220">
        <f t="shared" si="351"/>
        <v>0</v>
      </c>
      <c r="AR3220" t="str">
        <f>IFERROR(IF(OR(AP3220=338,AP3220=340,AP3220=341,AP3220=342,AP3220="342A",AP3220="342B"),PorcenRet(AP3220,AT3220,AU3220),INDEX(PORCENTAJEBUSCAR,MATCH(AP3220,CódigoRET,0),4)*1),"")</f>
        <v/>
      </c>
      <c r="AS3220">
        <f t="shared" si="352"/>
        <v>0</v>
      </c>
      <c r="BF3220" t="str">
        <f>IFERROR(IF(OR(BD3220=338,BD3220=340,BD3220=341,BD3220=342,BD3220="342A",BD3220="342B"),PorcenRet(BD3220,BH3220,BI3220),INDEX(PORCENTAJEBUSCAR,MATCH(BD3220,CódigoRET,0),4)*1),"")</f>
        <v/>
      </c>
      <c r="BG3220">
        <f t="shared" si="353"/>
        <v>0</v>
      </c>
      <c r="BO3220">
        <f t="shared" si="354"/>
        <v>0</v>
      </c>
      <c r="CC3220">
        <f t="shared" si="355"/>
        <v>0</v>
      </c>
      <c r="CD3220">
        <f t="shared" si="356"/>
        <v>0</v>
      </c>
      <c r="CG3220">
        <f ca="1">IFERROR(INDIRECT("IVA!X"&amp;MATCH(MID(COMPRAS!C3120,1,2)&amp;MID(COMPRAS!F3120,1,2)&amp;MID(COMPRAS!D3120,1,2),IVA!W:W,0)),"SIN COD.")</f>
        <v>0</v>
      </c>
      <c r="CH3220">
        <f ca="1">IFERROR(INDIRECT("IVA!Y"&amp;MATCH(MID(COMPRAS!C3120,1,2)&amp;MID(COMPRAS!F3120,1,2)&amp;MID(COMPRAS!D3120,1,2),IVA!W:W,0)),"SIN COD.")</f>
        <v>0</v>
      </c>
    </row>
    <row r="3221" spans="1:86" x14ac:dyDescent="0.25">
      <c r="A3221"/>
      <c r="B3221"/>
      <c r="D3221"/>
      <c r="AL3221">
        <f t="shared" si="350"/>
        <v>0</v>
      </c>
      <c r="AQ3221">
        <f t="shared" si="351"/>
        <v>0</v>
      </c>
      <c r="AR3221" t="str">
        <f>IFERROR(IF(OR(AP3221=338,AP3221=340,AP3221=341,AP3221=342,AP3221="342A",AP3221="342B"),PorcenRet(AP3221,AT3221,AU3221),INDEX(PORCENTAJEBUSCAR,MATCH(AP3221,CódigoRET,0),4)*1),"")</f>
        <v/>
      </c>
      <c r="AS3221">
        <f t="shared" si="352"/>
        <v>0</v>
      </c>
      <c r="BF3221" t="str">
        <f>IFERROR(IF(OR(BD3221=338,BD3221=340,BD3221=341,BD3221=342,BD3221="342A",BD3221="342B"),PorcenRet(BD3221,BH3221,BI3221),INDEX(PORCENTAJEBUSCAR,MATCH(BD3221,CódigoRET,0),4)*1),"")</f>
        <v/>
      </c>
      <c r="BG3221">
        <f t="shared" si="353"/>
        <v>0</v>
      </c>
      <c r="BO3221">
        <f t="shared" si="354"/>
        <v>0</v>
      </c>
      <c r="CC3221">
        <f t="shared" si="355"/>
        <v>0</v>
      </c>
      <c r="CD3221">
        <f t="shared" si="356"/>
        <v>0</v>
      </c>
      <c r="CG3221">
        <f ca="1">IFERROR(INDIRECT("IVA!X"&amp;MATCH(MID(COMPRAS!C3121,1,2)&amp;MID(COMPRAS!F3121,1,2)&amp;MID(COMPRAS!D3121,1,2),IVA!W:W,0)),"SIN COD.")</f>
        <v>0</v>
      </c>
      <c r="CH3221">
        <f ca="1">IFERROR(INDIRECT("IVA!Y"&amp;MATCH(MID(COMPRAS!C3121,1,2)&amp;MID(COMPRAS!F3121,1,2)&amp;MID(COMPRAS!D3121,1,2),IVA!W:W,0)),"SIN COD.")</f>
        <v>0</v>
      </c>
    </row>
    <row r="3222" spans="1:86" x14ac:dyDescent="0.25">
      <c r="A3222"/>
      <c r="B3222"/>
      <c r="D3222"/>
      <c r="AL3222">
        <f t="shared" si="350"/>
        <v>0</v>
      </c>
      <c r="AQ3222">
        <f t="shared" si="351"/>
        <v>0</v>
      </c>
      <c r="AR3222" t="str">
        <f>IFERROR(IF(OR(AP3222=338,AP3222=340,AP3222=341,AP3222=342,AP3222="342A",AP3222="342B"),PorcenRet(AP3222,AT3222,AU3222),INDEX(PORCENTAJEBUSCAR,MATCH(AP3222,CódigoRET,0),4)*1),"")</f>
        <v/>
      </c>
      <c r="AS3222">
        <f t="shared" si="352"/>
        <v>0</v>
      </c>
      <c r="BF3222" t="str">
        <f>IFERROR(IF(OR(BD3222=338,BD3222=340,BD3222=341,BD3222=342,BD3222="342A",BD3222="342B"),PorcenRet(BD3222,BH3222,BI3222),INDEX(PORCENTAJEBUSCAR,MATCH(BD3222,CódigoRET,0),4)*1),"")</f>
        <v/>
      </c>
      <c r="BG3222">
        <f t="shared" si="353"/>
        <v>0</v>
      </c>
      <c r="BO3222">
        <f t="shared" si="354"/>
        <v>0</v>
      </c>
      <c r="CC3222">
        <f t="shared" si="355"/>
        <v>0</v>
      </c>
      <c r="CD3222">
        <f t="shared" si="356"/>
        <v>0</v>
      </c>
      <c r="CG3222">
        <f ca="1">IFERROR(INDIRECT("IVA!X"&amp;MATCH(MID(COMPRAS!C3122,1,2)&amp;MID(COMPRAS!F3122,1,2)&amp;MID(COMPRAS!D3122,1,2),IVA!W:W,0)),"SIN COD.")</f>
        <v>0</v>
      </c>
      <c r="CH3222">
        <f ca="1">IFERROR(INDIRECT("IVA!Y"&amp;MATCH(MID(COMPRAS!C3122,1,2)&amp;MID(COMPRAS!F3122,1,2)&amp;MID(COMPRAS!D3122,1,2),IVA!W:W,0)),"SIN COD.")</f>
        <v>0</v>
      </c>
    </row>
    <row r="3223" spans="1:86" x14ac:dyDescent="0.25">
      <c r="A3223"/>
      <c r="B3223"/>
      <c r="D3223"/>
      <c r="AL3223">
        <f t="shared" si="350"/>
        <v>0</v>
      </c>
      <c r="AQ3223">
        <f t="shared" si="351"/>
        <v>0</v>
      </c>
      <c r="AR3223" t="str">
        <f>IFERROR(IF(OR(AP3223=338,AP3223=340,AP3223=341,AP3223=342,AP3223="342A",AP3223="342B"),PorcenRet(AP3223,AT3223,AU3223),INDEX(PORCENTAJEBUSCAR,MATCH(AP3223,CódigoRET,0),4)*1),"")</f>
        <v/>
      </c>
      <c r="AS3223">
        <f t="shared" si="352"/>
        <v>0</v>
      </c>
      <c r="BF3223" t="str">
        <f>IFERROR(IF(OR(BD3223=338,BD3223=340,BD3223=341,BD3223=342,BD3223="342A",BD3223="342B"),PorcenRet(BD3223,BH3223,BI3223),INDEX(PORCENTAJEBUSCAR,MATCH(BD3223,CódigoRET,0),4)*1),"")</f>
        <v/>
      </c>
      <c r="BG3223">
        <f t="shared" si="353"/>
        <v>0</v>
      </c>
      <c r="BO3223">
        <f t="shared" si="354"/>
        <v>0</v>
      </c>
      <c r="CC3223">
        <f t="shared" si="355"/>
        <v>0</v>
      </c>
      <c r="CD3223">
        <f t="shared" si="356"/>
        <v>0</v>
      </c>
      <c r="CG3223">
        <f ca="1">IFERROR(INDIRECT("IVA!X"&amp;MATCH(MID(COMPRAS!C3123,1,2)&amp;MID(COMPRAS!F3123,1,2)&amp;MID(COMPRAS!D3123,1,2),IVA!W:W,0)),"SIN COD.")</f>
        <v>0</v>
      </c>
      <c r="CH3223">
        <f ca="1">IFERROR(INDIRECT("IVA!Y"&amp;MATCH(MID(COMPRAS!C3123,1,2)&amp;MID(COMPRAS!F3123,1,2)&amp;MID(COMPRAS!D3123,1,2),IVA!W:W,0)),"SIN COD.")</f>
        <v>0</v>
      </c>
    </row>
    <row r="3224" spans="1:86" x14ac:dyDescent="0.25">
      <c r="A3224"/>
      <c r="B3224"/>
      <c r="D3224"/>
      <c r="AL3224">
        <f t="shared" si="350"/>
        <v>0</v>
      </c>
      <c r="AQ3224">
        <f t="shared" si="351"/>
        <v>0</v>
      </c>
      <c r="AR3224" t="str">
        <f>IFERROR(IF(OR(AP3224=338,AP3224=340,AP3224=341,AP3224=342,AP3224="342A",AP3224="342B"),PorcenRet(AP3224,AT3224,AU3224),INDEX(PORCENTAJEBUSCAR,MATCH(AP3224,CódigoRET,0),4)*1),"")</f>
        <v/>
      </c>
      <c r="AS3224">
        <f t="shared" si="352"/>
        <v>0</v>
      </c>
      <c r="BF3224" t="str">
        <f>IFERROR(IF(OR(BD3224=338,BD3224=340,BD3224=341,BD3224=342,BD3224="342A",BD3224="342B"),PorcenRet(BD3224,BH3224,BI3224),INDEX(PORCENTAJEBUSCAR,MATCH(BD3224,CódigoRET,0),4)*1),"")</f>
        <v/>
      </c>
      <c r="BG3224">
        <f t="shared" si="353"/>
        <v>0</v>
      </c>
      <c r="BO3224">
        <f t="shared" si="354"/>
        <v>0</v>
      </c>
      <c r="CC3224">
        <f t="shared" si="355"/>
        <v>0</v>
      </c>
      <c r="CD3224">
        <f t="shared" si="356"/>
        <v>0</v>
      </c>
      <c r="CG3224">
        <f ca="1">IFERROR(INDIRECT("IVA!X"&amp;MATCH(MID(COMPRAS!C3124,1,2)&amp;MID(COMPRAS!F3124,1,2)&amp;MID(COMPRAS!D3124,1,2),IVA!W:W,0)),"SIN COD.")</f>
        <v>0</v>
      </c>
      <c r="CH3224">
        <f ca="1">IFERROR(INDIRECT("IVA!Y"&amp;MATCH(MID(COMPRAS!C3124,1,2)&amp;MID(COMPRAS!F3124,1,2)&amp;MID(COMPRAS!D3124,1,2),IVA!W:W,0)),"SIN COD.")</f>
        <v>0</v>
      </c>
    </row>
    <row r="3225" spans="1:86" x14ac:dyDescent="0.25">
      <c r="A3225"/>
      <c r="B3225"/>
      <c r="D3225"/>
      <c r="AL3225">
        <f t="shared" si="350"/>
        <v>0</v>
      </c>
      <c r="AQ3225">
        <f t="shared" si="351"/>
        <v>0</v>
      </c>
      <c r="AR3225" t="str">
        <f>IFERROR(IF(OR(AP3225=338,AP3225=340,AP3225=341,AP3225=342,AP3225="342A",AP3225="342B"),PorcenRet(AP3225,AT3225,AU3225),INDEX(PORCENTAJEBUSCAR,MATCH(AP3225,CódigoRET,0),4)*1),"")</f>
        <v/>
      </c>
      <c r="AS3225">
        <f t="shared" si="352"/>
        <v>0</v>
      </c>
      <c r="BF3225" t="str">
        <f>IFERROR(IF(OR(BD3225=338,BD3225=340,BD3225=341,BD3225=342,BD3225="342A",BD3225="342B"),PorcenRet(BD3225,BH3225,BI3225),INDEX(PORCENTAJEBUSCAR,MATCH(BD3225,CódigoRET,0),4)*1),"")</f>
        <v/>
      </c>
      <c r="BG3225">
        <f t="shared" si="353"/>
        <v>0</v>
      </c>
      <c r="BO3225">
        <f t="shared" si="354"/>
        <v>0</v>
      </c>
      <c r="CC3225">
        <f t="shared" si="355"/>
        <v>0</v>
      </c>
      <c r="CD3225">
        <f t="shared" si="356"/>
        <v>0</v>
      </c>
      <c r="CG3225">
        <f ca="1">IFERROR(INDIRECT("IVA!X"&amp;MATCH(MID(COMPRAS!C3125,1,2)&amp;MID(COMPRAS!F3125,1,2)&amp;MID(COMPRAS!D3125,1,2),IVA!W:W,0)),"SIN COD.")</f>
        <v>0</v>
      </c>
      <c r="CH3225">
        <f ca="1">IFERROR(INDIRECT("IVA!Y"&amp;MATCH(MID(COMPRAS!C3125,1,2)&amp;MID(COMPRAS!F3125,1,2)&amp;MID(COMPRAS!D3125,1,2),IVA!W:W,0)),"SIN COD.")</f>
        <v>0</v>
      </c>
    </row>
    <row r="3226" spans="1:86" x14ac:dyDescent="0.25">
      <c r="A3226"/>
      <c r="B3226"/>
      <c r="D3226"/>
      <c r="AL3226">
        <f t="shared" si="350"/>
        <v>0</v>
      </c>
      <c r="AQ3226">
        <f t="shared" si="351"/>
        <v>0</v>
      </c>
      <c r="AR3226" t="str">
        <f>IFERROR(IF(OR(AP3226=338,AP3226=340,AP3226=341,AP3226=342,AP3226="342A",AP3226="342B"),PorcenRet(AP3226,AT3226,AU3226),INDEX(PORCENTAJEBUSCAR,MATCH(AP3226,CódigoRET,0),4)*1),"")</f>
        <v/>
      </c>
      <c r="AS3226">
        <f t="shared" si="352"/>
        <v>0</v>
      </c>
      <c r="BF3226" t="str">
        <f>IFERROR(IF(OR(BD3226=338,BD3226=340,BD3226=341,BD3226=342,BD3226="342A",BD3226="342B"),PorcenRet(BD3226,BH3226,BI3226),INDEX(PORCENTAJEBUSCAR,MATCH(BD3226,CódigoRET,0),4)*1),"")</f>
        <v/>
      </c>
      <c r="BG3226">
        <f t="shared" si="353"/>
        <v>0</v>
      </c>
      <c r="BO3226">
        <f t="shared" si="354"/>
        <v>0</v>
      </c>
      <c r="CC3226">
        <f t="shared" si="355"/>
        <v>0</v>
      </c>
      <c r="CD3226">
        <f t="shared" si="356"/>
        <v>0</v>
      </c>
      <c r="CG3226">
        <f ca="1">IFERROR(INDIRECT("IVA!X"&amp;MATCH(MID(COMPRAS!C3126,1,2)&amp;MID(COMPRAS!F3126,1,2)&amp;MID(COMPRAS!D3126,1,2),IVA!W:W,0)),"SIN COD.")</f>
        <v>0</v>
      </c>
      <c r="CH3226">
        <f ca="1">IFERROR(INDIRECT("IVA!Y"&amp;MATCH(MID(COMPRAS!C3126,1,2)&amp;MID(COMPRAS!F3126,1,2)&amp;MID(COMPRAS!D3126,1,2),IVA!W:W,0)),"SIN COD.")</f>
        <v>0</v>
      </c>
    </row>
    <row r="3227" spans="1:86" x14ac:dyDescent="0.25">
      <c r="A3227"/>
      <c r="B3227"/>
      <c r="D3227"/>
      <c r="AL3227">
        <f t="shared" si="350"/>
        <v>0</v>
      </c>
      <c r="AQ3227">
        <f t="shared" si="351"/>
        <v>0</v>
      </c>
      <c r="AR3227" t="str">
        <f>IFERROR(IF(OR(AP3227=338,AP3227=340,AP3227=341,AP3227=342,AP3227="342A",AP3227="342B"),PorcenRet(AP3227,AT3227,AU3227),INDEX(PORCENTAJEBUSCAR,MATCH(AP3227,CódigoRET,0),4)*1),"")</f>
        <v/>
      </c>
      <c r="AS3227">
        <f t="shared" si="352"/>
        <v>0</v>
      </c>
      <c r="BF3227" t="str">
        <f>IFERROR(IF(OR(BD3227=338,BD3227=340,BD3227=341,BD3227=342,BD3227="342A",BD3227="342B"),PorcenRet(BD3227,BH3227,BI3227),INDEX(PORCENTAJEBUSCAR,MATCH(BD3227,CódigoRET,0),4)*1),"")</f>
        <v/>
      </c>
      <c r="BG3227">
        <f t="shared" si="353"/>
        <v>0</v>
      </c>
      <c r="BO3227">
        <f t="shared" si="354"/>
        <v>0</v>
      </c>
      <c r="CC3227">
        <f t="shared" si="355"/>
        <v>0</v>
      </c>
      <c r="CD3227">
        <f t="shared" si="356"/>
        <v>0</v>
      </c>
      <c r="CG3227">
        <f ca="1">IFERROR(INDIRECT("IVA!X"&amp;MATCH(MID(COMPRAS!C3127,1,2)&amp;MID(COMPRAS!F3127,1,2)&amp;MID(COMPRAS!D3127,1,2),IVA!W:W,0)),"SIN COD.")</f>
        <v>0</v>
      </c>
      <c r="CH3227">
        <f ca="1">IFERROR(INDIRECT("IVA!Y"&amp;MATCH(MID(COMPRAS!C3127,1,2)&amp;MID(COMPRAS!F3127,1,2)&amp;MID(COMPRAS!D3127,1,2),IVA!W:W,0)),"SIN COD.")</f>
        <v>0</v>
      </c>
    </row>
    <row r="3228" spans="1:86" x14ac:dyDescent="0.25">
      <c r="A3228"/>
      <c r="B3228"/>
      <c r="D3228"/>
      <c r="AL3228">
        <f t="shared" si="350"/>
        <v>0</v>
      </c>
      <c r="AQ3228">
        <f t="shared" si="351"/>
        <v>0</v>
      </c>
      <c r="AR3228" t="str">
        <f>IFERROR(IF(OR(AP3228=338,AP3228=340,AP3228=341,AP3228=342,AP3228="342A",AP3228="342B"),PorcenRet(AP3228,AT3228,AU3228),INDEX(PORCENTAJEBUSCAR,MATCH(AP3228,CódigoRET,0),4)*1),"")</f>
        <v/>
      </c>
      <c r="AS3228">
        <f t="shared" si="352"/>
        <v>0</v>
      </c>
      <c r="BF3228" t="str">
        <f>IFERROR(IF(OR(BD3228=338,BD3228=340,BD3228=341,BD3228=342,BD3228="342A",BD3228="342B"),PorcenRet(BD3228,BH3228,BI3228),INDEX(PORCENTAJEBUSCAR,MATCH(BD3228,CódigoRET,0),4)*1),"")</f>
        <v/>
      </c>
      <c r="BG3228">
        <f t="shared" si="353"/>
        <v>0</v>
      </c>
      <c r="BO3228">
        <f t="shared" si="354"/>
        <v>0</v>
      </c>
      <c r="CC3228">
        <f t="shared" si="355"/>
        <v>0</v>
      </c>
      <c r="CD3228">
        <f t="shared" si="356"/>
        <v>0</v>
      </c>
      <c r="CG3228">
        <f ca="1">IFERROR(INDIRECT("IVA!X"&amp;MATCH(MID(COMPRAS!C3128,1,2)&amp;MID(COMPRAS!F3128,1,2)&amp;MID(COMPRAS!D3128,1,2),IVA!W:W,0)),"SIN COD.")</f>
        <v>0</v>
      </c>
      <c r="CH3228">
        <f ca="1">IFERROR(INDIRECT("IVA!Y"&amp;MATCH(MID(COMPRAS!C3128,1,2)&amp;MID(COMPRAS!F3128,1,2)&amp;MID(COMPRAS!D3128,1,2),IVA!W:W,0)),"SIN COD.")</f>
        <v>0</v>
      </c>
    </row>
    <row r="3229" spans="1:86" x14ac:dyDescent="0.25">
      <c r="A3229"/>
      <c r="B3229"/>
      <c r="D3229"/>
      <c r="AL3229">
        <f t="shared" si="350"/>
        <v>0</v>
      </c>
      <c r="AQ3229">
        <f t="shared" si="351"/>
        <v>0</v>
      </c>
      <c r="AR3229" t="str">
        <f>IFERROR(IF(OR(AP3229=338,AP3229=340,AP3229=341,AP3229=342,AP3229="342A",AP3229="342B"),PorcenRet(AP3229,AT3229,AU3229),INDEX(PORCENTAJEBUSCAR,MATCH(AP3229,CódigoRET,0),4)*1),"")</f>
        <v/>
      </c>
      <c r="AS3229">
        <f t="shared" si="352"/>
        <v>0</v>
      </c>
      <c r="BF3229" t="str">
        <f>IFERROR(IF(OR(BD3229=338,BD3229=340,BD3229=341,BD3229=342,BD3229="342A",BD3229="342B"),PorcenRet(BD3229,BH3229,BI3229),INDEX(PORCENTAJEBUSCAR,MATCH(BD3229,CódigoRET,0),4)*1),"")</f>
        <v/>
      </c>
      <c r="BG3229">
        <f t="shared" si="353"/>
        <v>0</v>
      </c>
      <c r="BO3229">
        <f t="shared" si="354"/>
        <v>0</v>
      </c>
      <c r="CC3229">
        <f t="shared" si="355"/>
        <v>0</v>
      </c>
      <c r="CD3229">
        <f t="shared" si="356"/>
        <v>0</v>
      </c>
      <c r="CG3229">
        <f ca="1">IFERROR(INDIRECT("IVA!X"&amp;MATCH(MID(COMPRAS!C3129,1,2)&amp;MID(COMPRAS!F3129,1,2)&amp;MID(COMPRAS!D3129,1,2),IVA!W:W,0)),"SIN COD.")</f>
        <v>0</v>
      </c>
      <c r="CH3229">
        <f ca="1">IFERROR(INDIRECT("IVA!Y"&amp;MATCH(MID(COMPRAS!C3129,1,2)&amp;MID(COMPRAS!F3129,1,2)&amp;MID(COMPRAS!D3129,1,2),IVA!W:W,0)),"SIN COD.")</f>
        <v>0</v>
      </c>
    </row>
    <row r="3230" spans="1:86" x14ac:dyDescent="0.25">
      <c r="A3230"/>
      <c r="B3230"/>
      <c r="D3230"/>
      <c r="AL3230">
        <f t="shared" si="350"/>
        <v>0</v>
      </c>
      <c r="AQ3230">
        <f t="shared" si="351"/>
        <v>0</v>
      </c>
      <c r="AR3230" t="str">
        <f>IFERROR(IF(OR(AP3230=338,AP3230=340,AP3230=341,AP3230=342,AP3230="342A",AP3230="342B"),PorcenRet(AP3230,AT3230,AU3230),INDEX(PORCENTAJEBUSCAR,MATCH(AP3230,CódigoRET,0),4)*1),"")</f>
        <v/>
      </c>
      <c r="AS3230">
        <f t="shared" si="352"/>
        <v>0</v>
      </c>
      <c r="BF3230" t="str">
        <f>IFERROR(IF(OR(BD3230=338,BD3230=340,BD3230=341,BD3230=342,BD3230="342A",BD3230="342B"),PorcenRet(BD3230,BH3230,BI3230),INDEX(PORCENTAJEBUSCAR,MATCH(BD3230,CódigoRET,0),4)*1),"")</f>
        <v/>
      </c>
      <c r="BG3230">
        <f t="shared" si="353"/>
        <v>0</v>
      </c>
      <c r="BO3230">
        <f t="shared" si="354"/>
        <v>0</v>
      </c>
      <c r="CC3230">
        <f t="shared" si="355"/>
        <v>0</v>
      </c>
      <c r="CD3230">
        <f t="shared" si="356"/>
        <v>0</v>
      </c>
      <c r="CG3230">
        <f ca="1">IFERROR(INDIRECT("IVA!X"&amp;MATCH(MID(COMPRAS!C3130,1,2)&amp;MID(COMPRAS!F3130,1,2)&amp;MID(COMPRAS!D3130,1,2),IVA!W:W,0)),"SIN COD.")</f>
        <v>0</v>
      </c>
      <c r="CH3230">
        <f ca="1">IFERROR(INDIRECT("IVA!Y"&amp;MATCH(MID(COMPRAS!C3130,1,2)&amp;MID(COMPRAS!F3130,1,2)&amp;MID(COMPRAS!D3130,1,2),IVA!W:W,0)),"SIN COD.")</f>
        <v>0</v>
      </c>
    </row>
    <row r="3231" spans="1:86" x14ac:dyDescent="0.25">
      <c r="A3231"/>
      <c r="B3231"/>
      <c r="D3231"/>
      <c r="AL3231">
        <f t="shared" si="350"/>
        <v>0</v>
      </c>
      <c r="AQ3231">
        <f t="shared" si="351"/>
        <v>0</v>
      </c>
      <c r="AR3231" t="str">
        <f>IFERROR(IF(OR(AP3231=338,AP3231=340,AP3231=341,AP3231=342,AP3231="342A",AP3231="342B"),PorcenRet(AP3231,AT3231,AU3231),INDEX(PORCENTAJEBUSCAR,MATCH(AP3231,CódigoRET,0),4)*1),"")</f>
        <v/>
      </c>
      <c r="AS3231">
        <f t="shared" si="352"/>
        <v>0</v>
      </c>
      <c r="BF3231" t="str">
        <f>IFERROR(IF(OR(BD3231=338,BD3231=340,BD3231=341,BD3231=342,BD3231="342A",BD3231="342B"),PorcenRet(BD3231,BH3231,BI3231),INDEX(PORCENTAJEBUSCAR,MATCH(BD3231,CódigoRET,0),4)*1),"")</f>
        <v/>
      </c>
      <c r="BG3231">
        <f t="shared" si="353"/>
        <v>0</v>
      </c>
      <c r="BO3231">
        <f t="shared" si="354"/>
        <v>0</v>
      </c>
      <c r="CC3231">
        <f t="shared" si="355"/>
        <v>0</v>
      </c>
      <c r="CD3231">
        <f t="shared" si="356"/>
        <v>0</v>
      </c>
      <c r="CG3231">
        <f ca="1">IFERROR(INDIRECT("IVA!X"&amp;MATCH(MID(COMPRAS!C3131,1,2)&amp;MID(COMPRAS!F3131,1,2)&amp;MID(COMPRAS!D3131,1,2),IVA!W:W,0)),"SIN COD.")</f>
        <v>0</v>
      </c>
      <c r="CH3231">
        <f ca="1">IFERROR(INDIRECT("IVA!Y"&amp;MATCH(MID(COMPRAS!C3131,1,2)&amp;MID(COMPRAS!F3131,1,2)&amp;MID(COMPRAS!D3131,1,2),IVA!W:W,0)),"SIN COD.")</f>
        <v>0</v>
      </c>
    </row>
    <row r="3232" spans="1:86" x14ac:dyDescent="0.25">
      <c r="A3232"/>
      <c r="B3232"/>
      <c r="D3232"/>
      <c r="AL3232">
        <f t="shared" si="350"/>
        <v>0</v>
      </c>
      <c r="AQ3232">
        <f t="shared" si="351"/>
        <v>0</v>
      </c>
      <c r="AR3232" t="str">
        <f>IFERROR(IF(OR(AP3232=338,AP3232=340,AP3232=341,AP3232=342,AP3232="342A",AP3232="342B"),PorcenRet(AP3232,AT3232,AU3232),INDEX(PORCENTAJEBUSCAR,MATCH(AP3232,CódigoRET,0),4)*1),"")</f>
        <v/>
      </c>
      <c r="AS3232">
        <f t="shared" si="352"/>
        <v>0</v>
      </c>
      <c r="BF3232" t="str">
        <f>IFERROR(IF(OR(BD3232=338,BD3232=340,BD3232=341,BD3232=342,BD3232="342A",BD3232="342B"),PorcenRet(BD3232,BH3232,BI3232),INDEX(PORCENTAJEBUSCAR,MATCH(BD3232,CódigoRET,0),4)*1),"")</f>
        <v/>
      </c>
      <c r="BG3232">
        <f t="shared" si="353"/>
        <v>0</v>
      </c>
      <c r="BO3232">
        <f t="shared" si="354"/>
        <v>0</v>
      </c>
      <c r="CC3232">
        <f t="shared" si="355"/>
        <v>0</v>
      </c>
      <c r="CD3232">
        <f t="shared" si="356"/>
        <v>0</v>
      </c>
      <c r="CG3232">
        <f ca="1">IFERROR(INDIRECT("IVA!X"&amp;MATCH(MID(COMPRAS!C3132,1,2)&amp;MID(COMPRAS!F3132,1,2)&amp;MID(COMPRAS!D3132,1,2),IVA!W:W,0)),"SIN COD.")</f>
        <v>0</v>
      </c>
      <c r="CH3232">
        <f ca="1">IFERROR(INDIRECT("IVA!Y"&amp;MATCH(MID(COMPRAS!C3132,1,2)&amp;MID(COMPRAS!F3132,1,2)&amp;MID(COMPRAS!D3132,1,2),IVA!W:W,0)),"SIN COD.")</f>
        <v>0</v>
      </c>
    </row>
    <row r="3233" spans="1:86" x14ac:dyDescent="0.25">
      <c r="A3233"/>
      <c r="B3233"/>
      <c r="D3233"/>
      <c r="AL3233">
        <f t="shared" si="350"/>
        <v>0</v>
      </c>
      <c r="AQ3233">
        <f t="shared" si="351"/>
        <v>0</v>
      </c>
      <c r="AR3233" t="str">
        <f>IFERROR(IF(OR(AP3233=338,AP3233=340,AP3233=341,AP3233=342,AP3233="342A",AP3233="342B"),PorcenRet(AP3233,AT3233,AU3233),INDEX(PORCENTAJEBUSCAR,MATCH(AP3233,CódigoRET,0),4)*1),"")</f>
        <v/>
      </c>
      <c r="AS3233">
        <f t="shared" si="352"/>
        <v>0</v>
      </c>
      <c r="BF3233" t="str">
        <f>IFERROR(IF(OR(BD3233=338,BD3233=340,BD3233=341,BD3233=342,BD3233="342A",BD3233="342B"),PorcenRet(BD3233,BH3233,BI3233),INDEX(PORCENTAJEBUSCAR,MATCH(BD3233,CódigoRET,0),4)*1),"")</f>
        <v/>
      </c>
      <c r="BG3233">
        <f t="shared" si="353"/>
        <v>0</v>
      </c>
      <c r="BO3233">
        <f t="shared" si="354"/>
        <v>0</v>
      </c>
      <c r="CC3233">
        <f t="shared" si="355"/>
        <v>0</v>
      </c>
      <c r="CD3233">
        <f t="shared" si="356"/>
        <v>0</v>
      </c>
      <c r="CG3233">
        <f ca="1">IFERROR(INDIRECT("IVA!X"&amp;MATCH(MID(COMPRAS!C3133,1,2)&amp;MID(COMPRAS!F3133,1,2)&amp;MID(COMPRAS!D3133,1,2),IVA!W:W,0)),"SIN COD.")</f>
        <v>0</v>
      </c>
      <c r="CH3233">
        <f ca="1">IFERROR(INDIRECT("IVA!Y"&amp;MATCH(MID(COMPRAS!C3133,1,2)&amp;MID(COMPRAS!F3133,1,2)&amp;MID(COMPRAS!D3133,1,2),IVA!W:W,0)),"SIN COD.")</f>
        <v>0</v>
      </c>
    </row>
    <row r="3234" spans="1:86" x14ac:dyDescent="0.25">
      <c r="A3234"/>
      <c r="B3234"/>
      <c r="D3234"/>
      <c r="AL3234">
        <f t="shared" si="350"/>
        <v>0</v>
      </c>
      <c r="AQ3234">
        <f t="shared" si="351"/>
        <v>0</v>
      </c>
      <c r="AR3234" t="str">
        <f>IFERROR(IF(OR(AP3234=338,AP3234=340,AP3234=341,AP3234=342,AP3234="342A",AP3234="342B"),PorcenRet(AP3234,AT3234,AU3234),INDEX(PORCENTAJEBUSCAR,MATCH(AP3234,CódigoRET,0),4)*1),"")</f>
        <v/>
      </c>
      <c r="AS3234">
        <f t="shared" si="352"/>
        <v>0</v>
      </c>
      <c r="BF3234" t="str">
        <f>IFERROR(IF(OR(BD3234=338,BD3234=340,BD3234=341,BD3234=342,BD3234="342A",BD3234="342B"),PorcenRet(BD3234,BH3234,BI3234),INDEX(PORCENTAJEBUSCAR,MATCH(BD3234,CódigoRET,0),4)*1),"")</f>
        <v/>
      </c>
      <c r="BG3234">
        <f t="shared" si="353"/>
        <v>0</v>
      </c>
      <c r="BO3234">
        <f t="shared" si="354"/>
        <v>0</v>
      </c>
      <c r="CC3234">
        <f t="shared" si="355"/>
        <v>0</v>
      </c>
      <c r="CD3234">
        <f t="shared" si="356"/>
        <v>0</v>
      </c>
      <c r="CG3234">
        <f ca="1">IFERROR(INDIRECT("IVA!X"&amp;MATCH(MID(COMPRAS!C3134,1,2)&amp;MID(COMPRAS!F3134,1,2)&amp;MID(COMPRAS!D3134,1,2),IVA!W:W,0)),"SIN COD.")</f>
        <v>0</v>
      </c>
      <c r="CH3234">
        <f ca="1">IFERROR(INDIRECT("IVA!Y"&amp;MATCH(MID(COMPRAS!C3134,1,2)&amp;MID(COMPRAS!F3134,1,2)&amp;MID(COMPRAS!D3134,1,2),IVA!W:W,0)),"SIN COD.")</f>
        <v>0</v>
      </c>
    </row>
    <row r="3235" spans="1:86" x14ac:dyDescent="0.25">
      <c r="A3235"/>
      <c r="B3235"/>
      <c r="D3235"/>
      <c r="AL3235">
        <f t="shared" si="350"/>
        <v>0</v>
      </c>
      <c r="AQ3235">
        <f t="shared" si="351"/>
        <v>0</v>
      </c>
      <c r="AR3235" t="str">
        <f>IFERROR(IF(OR(AP3235=338,AP3235=340,AP3235=341,AP3235=342,AP3235="342A",AP3235="342B"),PorcenRet(AP3235,AT3235,AU3235),INDEX(PORCENTAJEBUSCAR,MATCH(AP3235,CódigoRET,0),4)*1),"")</f>
        <v/>
      </c>
      <c r="AS3235">
        <f t="shared" si="352"/>
        <v>0</v>
      </c>
      <c r="BF3235" t="str">
        <f>IFERROR(IF(OR(BD3235=338,BD3235=340,BD3235=341,BD3235=342,BD3235="342A",BD3235="342B"),PorcenRet(BD3235,BH3235,BI3235),INDEX(PORCENTAJEBUSCAR,MATCH(BD3235,CódigoRET,0),4)*1),"")</f>
        <v/>
      </c>
      <c r="BG3235">
        <f t="shared" si="353"/>
        <v>0</v>
      </c>
      <c r="BO3235">
        <f t="shared" si="354"/>
        <v>0</v>
      </c>
      <c r="CC3235">
        <f t="shared" si="355"/>
        <v>0</v>
      </c>
      <c r="CD3235">
        <f t="shared" si="356"/>
        <v>0</v>
      </c>
      <c r="CG3235">
        <f ca="1">IFERROR(INDIRECT("IVA!X"&amp;MATCH(MID(COMPRAS!C3135,1,2)&amp;MID(COMPRAS!F3135,1,2)&amp;MID(COMPRAS!D3135,1,2),IVA!W:W,0)),"SIN COD.")</f>
        <v>0</v>
      </c>
      <c r="CH3235">
        <f ca="1">IFERROR(INDIRECT("IVA!Y"&amp;MATCH(MID(COMPRAS!C3135,1,2)&amp;MID(COMPRAS!F3135,1,2)&amp;MID(COMPRAS!D3135,1,2),IVA!W:W,0)),"SIN COD.")</f>
        <v>0</v>
      </c>
    </row>
    <row r="3236" spans="1:86" x14ac:dyDescent="0.25">
      <c r="A3236"/>
      <c r="B3236"/>
      <c r="D3236"/>
      <c r="AL3236">
        <f t="shared" si="350"/>
        <v>0</v>
      </c>
      <c r="AQ3236">
        <f t="shared" si="351"/>
        <v>0</v>
      </c>
      <c r="AR3236" t="str">
        <f>IFERROR(IF(OR(AP3236=338,AP3236=340,AP3236=341,AP3236=342,AP3236="342A",AP3236="342B"),PorcenRet(AP3236,AT3236,AU3236),INDEX(PORCENTAJEBUSCAR,MATCH(AP3236,CódigoRET,0),4)*1),"")</f>
        <v/>
      </c>
      <c r="AS3236">
        <f t="shared" si="352"/>
        <v>0</v>
      </c>
      <c r="BF3236" t="str">
        <f>IFERROR(IF(OR(BD3236=338,BD3236=340,BD3236=341,BD3236=342,BD3236="342A",BD3236="342B"),PorcenRet(BD3236,BH3236,BI3236),INDEX(PORCENTAJEBUSCAR,MATCH(BD3236,CódigoRET,0),4)*1),"")</f>
        <v/>
      </c>
      <c r="BG3236">
        <f t="shared" si="353"/>
        <v>0</v>
      </c>
      <c r="BO3236">
        <f t="shared" si="354"/>
        <v>0</v>
      </c>
      <c r="CC3236">
        <f t="shared" si="355"/>
        <v>0</v>
      </c>
      <c r="CD3236">
        <f t="shared" si="356"/>
        <v>0</v>
      </c>
      <c r="CG3236">
        <f ca="1">IFERROR(INDIRECT("IVA!X"&amp;MATCH(MID(COMPRAS!C3136,1,2)&amp;MID(COMPRAS!F3136,1,2)&amp;MID(COMPRAS!D3136,1,2),IVA!W:W,0)),"SIN COD.")</f>
        <v>0</v>
      </c>
      <c r="CH3236">
        <f ca="1">IFERROR(INDIRECT("IVA!Y"&amp;MATCH(MID(COMPRAS!C3136,1,2)&amp;MID(COMPRAS!F3136,1,2)&amp;MID(COMPRAS!D3136,1,2),IVA!W:W,0)),"SIN COD.")</f>
        <v>0</v>
      </c>
    </row>
    <row r="3237" spans="1:86" x14ac:dyDescent="0.25">
      <c r="A3237"/>
      <c r="B3237"/>
      <c r="D3237"/>
      <c r="AL3237">
        <f t="shared" si="350"/>
        <v>0</v>
      </c>
      <c r="AQ3237">
        <f t="shared" si="351"/>
        <v>0</v>
      </c>
      <c r="AR3237" t="str">
        <f>IFERROR(IF(OR(AP3237=338,AP3237=340,AP3237=341,AP3237=342,AP3237="342A",AP3237="342B"),PorcenRet(AP3237,AT3237,AU3237),INDEX(PORCENTAJEBUSCAR,MATCH(AP3237,CódigoRET,0),4)*1),"")</f>
        <v/>
      </c>
      <c r="AS3237">
        <f t="shared" si="352"/>
        <v>0</v>
      </c>
      <c r="BF3237" t="str">
        <f>IFERROR(IF(OR(BD3237=338,BD3237=340,BD3237=341,BD3237=342,BD3237="342A",BD3237="342B"),PorcenRet(BD3237,BH3237,BI3237),INDEX(PORCENTAJEBUSCAR,MATCH(BD3237,CódigoRET,0),4)*1),"")</f>
        <v/>
      </c>
      <c r="BG3237">
        <f t="shared" si="353"/>
        <v>0</v>
      </c>
      <c r="BO3237">
        <f t="shared" si="354"/>
        <v>0</v>
      </c>
      <c r="CC3237">
        <f t="shared" si="355"/>
        <v>0</v>
      </c>
      <c r="CD3237">
        <f t="shared" si="356"/>
        <v>0</v>
      </c>
      <c r="CG3237">
        <f ca="1">IFERROR(INDIRECT("IVA!X"&amp;MATCH(MID(COMPRAS!C3137,1,2)&amp;MID(COMPRAS!F3137,1,2)&amp;MID(COMPRAS!D3137,1,2),IVA!W:W,0)),"SIN COD.")</f>
        <v>0</v>
      </c>
      <c r="CH3237">
        <f ca="1">IFERROR(INDIRECT("IVA!Y"&amp;MATCH(MID(COMPRAS!C3137,1,2)&amp;MID(COMPRAS!F3137,1,2)&amp;MID(COMPRAS!D3137,1,2),IVA!W:W,0)),"SIN COD.")</f>
        <v>0</v>
      </c>
    </row>
    <row r="3238" spans="1:86" x14ac:dyDescent="0.25">
      <c r="A3238"/>
      <c r="B3238"/>
      <c r="D3238"/>
      <c r="AL3238">
        <f t="shared" si="350"/>
        <v>0</v>
      </c>
      <c r="AQ3238">
        <f t="shared" si="351"/>
        <v>0</v>
      </c>
      <c r="AR3238" t="str">
        <f>IFERROR(IF(OR(AP3238=338,AP3238=340,AP3238=341,AP3238=342,AP3238="342A",AP3238="342B"),PorcenRet(AP3238,AT3238,AU3238),INDEX(PORCENTAJEBUSCAR,MATCH(AP3238,CódigoRET,0),4)*1),"")</f>
        <v/>
      </c>
      <c r="AS3238">
        <f t="shared" si="352"/>
        <v>0</v>
      </c>
      <c r="BF3238" t="str">
        <f>IFERROR(IF(OR(BD3238=338,BD3238=340,BD3238=341,BD3238=342,BD3238="342A",BD3238="342B"),PorcenRet(BD3238,BH3238,BI3238),INDEX(PORCENTAJEBUSCAR,MATCH(BD3238,CódigoRET,0),4)*1),"")</f>
        <v/>
      </c>
      <c r="BG3238">
        <f t="shared" si="353"/>
        <v>0</v>
      </c>
      <c r="BO3238">
        <f t="shared" si="354"/>
        <v>0</v>
      </c>
      <c r="CC3238">
        <f t="shared" si="355"/>
        <v>0</v>
      </c>
      <c r="CD3238">
        <f t="shared" si="356"/>
        <v>0</v>
      </c>
      <c r="CG3238">
        <f ca="1">IFERROR(INDIRECT("IVA!X"&amp;MATCH(MID(COMPRAS!C3138,1,2)&amp;MID(COMPRAS!F3138,1,2)&amp;MID(COMPRAS!D3138,1,2),IVA!W:W,0)),"SIN COD.")</f>
        <v>0</v>
      </c>
      <c r="CH3238">
        <f ca="1">IFERROR(INDIRECT("IVA!Y"&amp;MATCH(MID(COMPRAS!C3138,1,2)&amp;MID(COMPRAS!F3138,1,2)&amp;MID(COMPRAS!D3138,1,2),IVA!W:W,0)),"SIN COD.")</f>
        <v>0</v>
      </c>
    </row>
    <row r="3239" spans="1:86" x14ac:dyDescent="0.25">
      <c r="A3239"/>
      <c r="B3239"/>
      <c r="D3239"/>
      <c r="AL3239">
        <f t="shared" si="350"/>
        <v>0</v>
      </c>
      <c r="AQ3239">
        <f t="shared" si="351"/>
        <v>0</v>
      </c>
      <c r="AR3239" t="str">
        <f>IFERROR(IF(OR(AP3239=338,AP3239=340,AP3239=341,AP3239=342,AP3239="342A",AP3239="342B"),PorcenRet(AP3239,AT3239,AU3239),INDEX(PORCENTAJEBUSCAR,MATCH(AP3239,CódigoRET,0),4)*1),"")</f>
        <v/>
      </c>
      <c r="AS3239">
        <f t="shared" si="352"/>
        <v>0</v>
      </c>
      <c r="BF3239" t="str">
        <f>IFERROR(IF(OR(BD3239=338,BD3239=340,BD3239=341,BD3239=342,BD3239="342A",BD3239="342B"),PorcenRet(BD3239,BH3239,BI3239),INDEX(PORCENTAJEBUSCAR,MATCH(BD3239,CódigoRET,0),4)*1),"")</f>
        <v/>
      </c>
      <c r="BG3239">
        <f t="shared" si="353"/>
        <v>0</v>
      </c>
      <c r="BO3239">
        <f t="shared" si="354"/>
        <v>0</v>
      </c>
      <c r="CC3239">
        <f t="shared" si="355"/>
        <v>0</v>
      </c>
      <c r="CD3239">
        <f t="shared" si="356"/>
        <v>0</v>
      </c>
      <c r="CG3239">
        <f ca="1">IFERROR(INDIRECT("IVA!X"&amp;MATCH(MID(COMPRAS!C3139,1,2)&amp;MID(COMPRAS!F3139,1,2)&amp;MID(COMPRAS!D3139,1,2),IVA!W:W,0)),"SIN COD.")</f>
        <v>0</v>
      </c>
      <c r="CH3239">
        <f ca="1">IFERROR(INDIRECT("IVA!Y"&amp;MATCH(MID(COMPRAS!C3139,1,2)&amp;MID(COMPRAS!F3139,1,2)&amp;MID(COMPRAS!D3139,1,2),IVA!W:W,0)),"SIN COD.")</f>
        <v>0</v>
      </c>
    </row>
    <row r="3240" spans="1:86" x14ac:dyDescent="0.25">
      <c r="A3240"/>
      <c r="B3240"/>
      <c r="D3240"/>
      <c r="AL3240">
        <f t="shared" si="350"/>
        <v>0</v>
      </c>
      <c r="AQ3240">
        <f t="shared" si="351"/>
        <v>0</v>
      </c>
      <c r="AR3240" t="str">
        <f>IFERROR(IF(OR(AP3240=338,AP3240=340,AP3240=341,AP3240=342,AP3240="342A",AP3240="342B"),PorcenRet(AP3240,AT3240,AU3240),INDEX(PORCENTAJEBUSCAR,MATCH(AP3240,CódigoRET,0),4)*1),"")</f>
        <v/>
      </c>
      <c r="AS3240">
        <f t="shared" si="352"/>
        <v>0</v>
      </c>
      <c r="BF3240" t="str">
        <f>IFERROR(IF(OR(BD3240=338,BD3240=340,BD3240=341,BD3240=342,BD3240="342A",BD3240="342B"),PorcenRet(BD3240,BH3240,BI3240),INDEX(PORCENTAJEBUSCAR,MATCH(BD3240,CódigoRET,0),4)*1),"")</f>
        <v/>
      </c>
      <c r="BG3240">
        <f t="shared" si="353"/>
        <v>0</v>
      </c>
      <c r="BO3240">
        <f t="shared" si="354"/>
        <v>0</v>
      </c>
      <c r="CC3240">
        <f t="shared" si="355"/>
        <v>0</v>
      </c>
      <c r="CD3240">
        <f t="shared" si="356"/>
        <v>0</v>
      </c>
      <c r="CG3240">
        <f ca="1">IFERROR(INDIRECT("IVA!X"&amp;MATCH(MID(COMPRAS!C3140,1,2)&amp;MID(COMPRAS!F3140,1,2)&amp;MID(COMPRAS!D3140,1,2),IVA!W:W,0)),"SIN COD.")</f>
        <v>0</v>
      </c>
      <c r="CH3240">
        <f ca="1">IFERROR(INDIRECT("IVA!Y"&amp;MATCH(MID(COMPRAS!C3140,1,2)&amp;MID(COMPRAS!F3140,1,2)&amp;MID(COMPRAS!D3140,1,2),IVA!W:W,0)),"SIN COD.")</f>
        <v>0</v>
      </c>
    </row>
    <row r="3241" spans="1:86" x14ac:dyDescent="0.25">
      <c r="A3241"/>
      <c r="B3241"/>
      <c r="D3241"/>
      <c r="AL3241">
        <f t="shared" si="350"/>
        <v>0</v>
      </c>
      <c r="AQ3241">
        <f t="shared" si="351"/>
        <v>0</v>
      </c>
      <c r="AR3241" t="str">
        <f>IFERROR(IF(OR(AP3241=338,AP3241=340,AP3241=341,AP3241=342,AP3241="342A",AP3241="342B"),PorcenRet(AP3241,AT3241,AU3241),INDEX(PORCENTAJEBUSCAR,MATCH(AP3241,CódigoRET,0),4)*1),"")</f>
        <v/>
      </c>
      <c r="AS3241">
        <f t="shared" si="352"/>
        <v>0</v>
      </c>
      <c r="BF3241" t="str">
        <f>IFERROR(IF(OR(BD3241=338,BD3241=340,BD3241=341,BD3241=342,BD3241="342A",BD3241="342B"),PorcenRet(BD3241,BH3241,BI3241),INDEX(PORCENTAJEBUSCAR,MATCH(BD3241,CódigoRET,0),4)*1),"")</f>
        <v/>
      </c>
      <c r="BG3241">
        <f t="shared" si="353"/>
        <v>0</v>
      </c>
      <c r="BO3241">
        <f t="shared" si="354"/>
        <v>0</v>
      </c>
      <c r="CC3241">
        <f t="shared" si="355"/>
        <v>0</v>
      </c>
      <c r="CD3241">
        <f t="shared" si="356"/>
        <v>0</v>
      </c>
      <c r="CG3241">
        <f ca="1">IFERROR(INDIRECT("IVA!X"&amp;MATCH(MID(COMPRAS!C3141,1,2)&amp;MID(COMPRAS!F3141,1,2)&amp;MID(COMPRAS!D3141,1,2),IVA!W:W,0)),"SIN COD.")</f>
        <v>0</v>
      </c>
      <c r="CH3241">
        <f ca="1">IFERROR(INDIRECT("IVA!Y"&amp;MATCH(MID(COMPRAS!C3141,1,2)&amp;MID(COMPRAS!F3141,1,2)&amp;MID(COMPRAS!D3141,1,2),IVA!W:W,0)),"SIN COD.")</f>
        <v>0</v>
      </c>
    </row>
    <row r="3242" spans="1:86" x14ac:dyDescent="0.25">
      <c r="A3242"/>
      <c r="B3242"/>
      <c r="D3242"/>
      <c r="AL3242">
        <f t="shared" si="350"/>
        <v>0</v>
      </c>
      <c r="AQ3242">
        <f t="shared" si="351"/>
        <v>0</v>
      </c>
      <c r="AR3242" t="str">
        <f>IFERROR(IF(OR(AP3242=338,AP3242=340,AP3242=341,AP3242=342,AP3242="342A",AP3242="342B"),PorcenRet(AP3242,AT3242,AU3242),INDEX(PORCENTAJEBUSCAR,MATCH(AP3242,CódigoRET,0),4)*1),"")</f>
        <v/>
      </c>
      <c r="AS3242">
        <f t="shared" si="352"/>
        <v>0</v>
      </c>
      <c r="BF3242" t="str">
        <f>IFERROR(IF(OR(BD3242=338,BD3242=340,BD3242=341,BD3242=342,BD3242="342A",BD3242="342B"),PorcenRet(BD3242,BH3242,BI3242),INDEX(PORCENTAJEBUSCAR,MATCH(BD3242,CódigoRET,0),4)*1),"")</f>
        <v/>
      </c>
      <c r="BG3242">
        <f t="shared" si="353"/>
        <v>0</v>
      </c>
      <c r="BO3242">
        <f t="shared" si="354"/>
        <v>0</v>
      </c>
      <c r="CC3242">
        <f t="shared" si="355"/>
        <v>0</v>
      </c>
      <c r="CD3242">
        <f t="shared" si="356"/>
        <v>0</v>
      </c>
      <c r="CG3242">
        <f ca="1">IFERROR(INDIRECT("IVA!X"&amp;MATCH(MID(COMPRAS!C3142,1,2)&amp;MID(COMPRAS!F3142,1,2)&amp;MID(COMPRAS!D3142,1,2),IVA!W:W,0)),"SIN COD.")</f>
        <v>0</v>
      </c>
      <c r="CH3242">
        <f ca="1">IFERROR(INDIRECT("IVA!Y"&amp;MATCH(MID(COMPRAS!C3142,1,2)&amp;MID(COMPRAS!F3142,1,2)&amp;MID(COMPRAS!D3142,1,2),IVA!W:W,0)),"SIN COD.")</f>
        <v>0</v>
      </c>
    </row>
    <row r="3243" spans="1:86" x14ac:dyDescent="0.25">
      <c r="A3243"/>
      <c r="B3243"/>
      <c r="D3243"/>
      <c r="AL3243">
        <f t="shared" si="350"/>
        <v>0</v>
      </c>
      <c r="AQ3243">
        <f t="shared" si="351"/>
        <v>0</v>
      </c>
      <c r="AR3243" t="str">
        <f>IFERROR(IF(OR(AP3243=338,AP3243=340,AP3243=341,AP3243=342,AP3243="342A",AP3243="342B"),PorcenRet(AP3243,AT3243,AU3243),INDEX(PORCENTAJEBUSCAR,MATCH(AP3243,CódigoRET,0),4)*1),"")</f>
        <v/>
      </c>
      <c r="AS3243">
        <f t="shared" si="352"/>
        <v>0</v>
      </c>
      <c r="BF3243" t="str">
        <f>IFERROR(IF(OR(BD3243=338,BD3243=340,BD3243=341,BD3243=342,BD3243="342A",BD3243="342B"),PorcenRet(BD3243,BH3243,BI3243),INDEX(PORCENTAJEBUSCAR,MATCH(BD3243,CódigoRET,0),4)*1),"")</f>
        <v/>
      </c>
      <c r="BG3243">
        <f t="shared" si="353"/>
        <v>0</v>
      </c>
      <c r="BO3243">
        <f t="shared" si="354"/>
        <v>0</v>
      </c>
      <c r="CC3243">
        <f t="shared" si="355"/>
        <v>0</v>
      </c>
      <c r="CD3243">
        <f t="shared" si="356"/>
        <v>0</v>
      </c>
      <c r="CG3243">
        <f ca="1">IFERROR(INDIRECT("IVA!X"&amp;MATCH(MID(COMPRAS!C3143,1,2)&amp;MID(COMPRAS!F3143,1,2)&amp;MID(COMPRAS!D3143,1,2),IVA!W:W,0)),"SIN COD.")</f>
        <v>0</v>
      </c>
      <c r="CH3243">
        <f ca="1">IFERROR(INDIRECT("IVA!Y"&amp;MATCH(MID(COMPRAS!C3143,1,2)&amp;MID(COMPRAS!F3143,1,2)&amp;MID(COMPRAS!D3143,1,2),IVA!W:W,0)),"SIN COD.")</f>
        <v>0</v>
      </c>
    </row>
    <row r="3244" spans="1:86" x14ac:dyDescent="0.25">
      <c r="A3244"/>
      <c r="B3244"/>
      <c r="D3244"/>
      <c r="AL3244">
        <f t="shared" si="350"/>
        <v>0</v>
      </c>
      <c r="AQ3244">
        <f t="shared" si="351"/>
        <v>0</v>
      </c>
      <c r="AR3244" t="str">
        <f>IFERROR(IF(OR(AP3244=338,AP3244=340,AP3244=341,AP3244=342,AP3244="342A",AP3244="342B"),PorcenRet(AP3244,AT3244,AU3244),INDEX(PORCENTAJEBUSCAR,MATCH(AP3244,CódigoRET,0),4)*1),"")</f>
        <v/>
      </c>
      <c r="AS3244">
        <f t="shared" si="352"/>
        <v>0</v>
      </c>
      <c r="BF3244" t="str">
        <f>IFERROR(IF(OR(BD3244=338,BD3244=340,BD3244=341,BD3244=342,BD3244="342A",BD3244="342B"),PorcenRet(BD3244,BH3244,BI3244),INDEX(PORCENTAJEBUSCAR,MATCH(BD3244,CódigoRET,0),4)*1),"")</f>
        <v/>
      </c>
      <c r="BG3244">
        <f t="shared" si="353"/>
        <v>0</v>
      </c>
      <c r="BO3244">
        <f t="shared" si="354"/>
        <v>0</v>
      </c>
      <c r="CC3244">
        <f t="shared" si="355"/>
        <v>0</v>
      </c>
      <c r="CD3244">
        <f t="shared" si="356"/>
        <v>0</v>
      </c>
      <c r="CG3244">
        <f ca="1">IFERROR(INDIRECT("IVA!X"&amp;MATCH(MID(COMPRAS!C3144,1,2)&amp;MID(COMPRAS!F3144,1,2)&amp;MID(COMPRAS!D3144,1,2),IVA!W:W,0)),"SIN COD.")</f>
        <v>0</v>
      </c>
      <c r="CH3244">
        <f ca="1">IFERROR(INDIRECT("IVA!Y"&amp;MATCH(MID(COMPRAS!C3144,1,2)&amp;MID(COMPRAS!F3144,1,2)&amp;MID(COMPRAS!D3144,1,2),IVA!W:W,0)),"SIN COD.")</f>
        <v>0</v>
      </c>
    </row>
    <row r="3245" spans="1:86" x14ac:dyDescent="0.25">
      <c r="A3245"/>
      <c r="B3245"/>
      <c r="D3245"/>
      <c r="AL3245">
        <f t="shared" si="350"/>
        <v>0</v>
      </c>
      <c r="AQ3245">
        <f t="shared" si="351"/>
        <v>0</v>
      </c>
      <c r="AR3245" t="str">
        <f>IFERROR(IF(OR(AP3245=338,AP3245=340,AP3245=341,AP3245=342,AP3245="342A",AP3245="342B"),PorcenRet(AP3245,AT3245,AU3245),INDEX(PORCENTAJEBUSCAR,MATCH(AP3245,CódigoRET,0),4)*1),"")</f>
        <v/>
      </c>
      <c r="AS3245">
        <f t="shared" si="352"/>
        <v>0</v>
      </c>
      <c r="BF3245" t="str">
        <f>IFERROR(IF(OR(BD3245=338,BD3245=340,BD3245=341,BD3245=342,BD3245="342A",BD3245="342B"),PorcenRet(BD3245,BH3245,BI3245),INDEX(PORCENTAJEBUSCAR,MATCH(BD3245,CódigoRET,0),4)*1),"")</f>
        <v/>
      </c>
      <c r="BG3245">
        <f t="shared" si="353"/>
        <v>0</v>
      </c>
      <c r="BO3245">
        <f t="shared" si="354"/>
        <v>0</v>
      </c>
      <c r="CC3245">
        <f t="shared" si="355"/>
        <v>0</v>
      </c>
      <c r="CD3245">
        <f t="shared" si="356"/>
        <v>0</v>
      </c>
      <c r="CG3245">
        <f ca="1">IFERROR(INDIRECT("IVA!X"&amp;MATCH(MID(COMPRAS!C3145,1,2)&amp;MID(COMPRAS!F3145,1,2)&amp;MID(COMPRAS!D3145,1,2),IVA!W:W,0)),"SIN COD.")</f>
        <v>0</v>
      </c>
      <c r="CH3245">
        <f ca="1">IFERROR(INDIRECT("IVA!Y"&amp;MATCH(MID(COMPRAS!C3145,1,2)&amp;MID(COMPRAS!F3145,1,2)&amp;MID(COMPRAS!D3145,1,2),IVA!W:W,0)),"SIN COD.")</f>
        <v>0</v>
      </c>
    </row>
    <row r="3246" spans="1:86" x14ac:dyDescent="0.25">
      <c r="A3246"/>
      <c r="B3246"/>
      <c r="D3246"/>
      <c r="AL3246">
        <f t="shared" si="350"/>
        <v>0</v>
      </c>
      <c r="AQ3246">
        <f t="shared" si="351"/>
        <v>0</v>
      </c>
      <c r="AR3246" t="str">
        <f>IFERROR(IF(OR(AP3246=338,AP3246=340,AP3246=341,AP3246=342,AP3246="342A",AP3246="342B"),PorcenRet(AP3246,AT3246,AU3246),INDEX(PORCENTAJEBUSCAR,MATCH(AP3246,CódigoRET,0),4)*1),"")</f>
        <v/>
      </c>
      <c r="AS3246">
        <f t="shared" si="352"/>
        <v>0</v>
      </c>
      <c r="BF3246" t="str">
        <f>IFERROR(IF(OR(BD3246=338,BD3246=340,BD3246=341,BD3246=342,BD3246="342A",BD3246="342B"),PorcenRet(BD3246,BH3246,BI3246),INDEX(PORCENTAJEBUSCAR,MATCH(BD3246,CódigoRET,0),4)*1),"")</f>
        <v/>
      </c>
      <c r="BG3246">
        <f t="shared" si="353"/>
        <v>0</v>
      </c>
      <c r="BO3246">
        <f t="shared" si="354"/>
        <v>0</v>
      </c>
      <c r="CC3246">
        <f t="shared" si="355"/>
        <v>0</v>
      </c>
      <c r="CD3246">
        <f t="shared" si="356"/>
        <v>0</v>
      </c>
      <c r="CG3246">
        <f ca="1">IFERROR(INDIRECT("IVA!X"&amp;MATCH(MID(COMPRAS!C3146,1,2)&amp;MID(COMPRAS!F3146,1,2)&amp;MID(COMPRAS!D3146,1,2),IVA!W:W,0)),"SIN COD.")</f>
        <v>0</v>
      </c>
      <c r="CH3246">
        <f ca="1">IFERROR(INDIRECT("IVA!Y"&amp;MATCH(MID(COMPRAS!C3146,1,2)&amp;MID(COMPRAS!F3146,1,2)&amp;MID(COMPRAS!D3146,1,2),IVA!W:W,0)),"SIN COD.")</f>
        <v>0</v>
      </c>
    </row>
    <row r="3247" spans="1:86" x14ac:dyDescent="0.25">
      <c r="A3247"/>
      <c r="B3247"/>
      <c r="D3247"/>
      <c r="AL3247">
        <f t="shared" si="350"/>
        <v>0</v>
      </c>
      <c r="AQ3247">
        <f t="shared" si="351"/>
        <v>0</v>
      </c>
      <c r="AR3247" t="str">
        <f>IFERROR(IF(OR(AP3247=338,AP3247=340,AP3247=341,AP3247=342,AP3247="342A",AP3247="342B"),PorcenRet(AP3247,AT3247,AU3247),INDEX(PORCENTAJEBUSCAR,MATCH(AP3247,CódigoRET,0),4)*1),"")</f>
        <v/>
      </c>
      <c r="AS3247">
        <f t="shared" si="352"/>
        <v>0</v>
      </c>
      <c r="BF3247" t="str">
        <f>IFERROR(IF(OR(BD3247=338,BD3247=340,BD3247=341,BD3247=342,BD3247="342A",BD3247="342B"),PorcenRet(BD3247,BH3247,BI3247),INDEX(PORCENTAJEBUSCAR,MATCH(BD3247,CódigoRET,0),4)*1),"")</f>
        <v/>
      </c>
      <c r="BG3247">
        <f t="shared" si="353"/>
        <v>0</v>
      </c>
      <c r="BO3247">
        <f t="shared" si="354"/>
        <v>0</v>
      </c>
      <c r="CC3247">
        <f t="shared" si="355"/>
        <v>0</v>
      </c>
      <c r="CD3247">
        <f t="shared" si="356"/>
        <v>0</v>
      </c>
      <c r="CG3247">
        <f ca="1">IFERROR(INDIRECT("IVA!X"&amp;MATCH(MID(COMPRAS!C3147,1,2)&amp;MID(COMPRAS!F3147,1,2)&amp;MID(COMPRAS!D3147,1,2),IVA!W:W,0)),"SIN COD.")</f>
        <v>0</v>
      </c>
      <c r="CH3247">
        <f ca="1">IFERROR(INDIRECT("IVA!Y"&amp;MATCH(MID(COMPRAS!C3147,1,2)&amp;MID(COMPRAS!F3147,1,2)&amp;MID(COMPRAS!D3147,1,2),IVA!W:W,0)),"SIN COD.")</f>
        <v>0</v>
      </c>
    </row>
    <row r="3248" spans="1:86" x14ac:dyDescent="0.25">
      <c r="A3248"/>
      <c r="B3248"/>
      <c r="D3248"/>
      <c r="AL3248">
        <f t="shared" si="350"/>
        <v>0</v>
      </c>
      <c r="AQ3248">
        <f t="shared" si="351"/>
        <v>0</v>
      </c>
      <c r="AR3248" t="str">
        <f>IFERROR(IF(OR(AP3248=338,AP3248=340,AP3248=341,AP3248=342,AP3248="342A",AP3248="342B"),PorcenRet(AP3248,AT3248,AU3248),INDEX(PORCENTAJEBUSCAR,MATCH(AP3248,CódigoRET,0),4)*1),"")</f>
        <v/>
      </c>
      <c r="AS3248">
        <f t="shared" si="352"/>
        <v>0</v>
      </c>
      <c r="BF3248" t="str">
        <f>IFERROR(IF(OR(BD3248=338,BD3248=340,BD3248=341,BD3248=342,BD3248="342A",BD3248="342B"),PorcenRet(BD3248,BH3248,BI3248),INDEX(PORCENTAJEBUSCAR,MATCH(BD3248,CódigoRET,0),4)*1),"")</f>
        <v/>
      </c>
      <c r="BG3248">
        <f t="shared" si="353"/>
        <v>0</v>
      </c>
      <c r="BO3248">
        <f t="shared" si="354"/>
        <v>0</v>
      </c>
      <c r="CC3248">
        <f t="shared" si="355"/>
        <v>0</v>
      </c>
      <c r="CD3248">
        <f t="shared" si="356"/>
        <v>0</v>
      </c>
      <c r="CG3248">
        <f ca="1">IFERROR(INDIRECT("IVA!X"&amp;MATCH(MID(COMPRAS!C3148,1,2)&amp;MID(COMPRAS!F3148,1,2)&amp;MID(COMPRAS!D3148,1,2),IVA!W:W,0)),"SIN COD.")</f>
        <v>0</v>
      </c>
      <c r="CH3248">
        <f ca="1">IFERROR(INDIRECT("IVA!Y"&amp;MATCH(MID(COMPRAS!C3148,1,2)&amp;MID(COMPRAS!F3148,1,2)&amp;MID(COMPRAS!D3148,1,2),IVA!W:W,0)),"SIN COD.")</f>
        <v>0</v>
      </c>
    </row>
    <row r="3249" spans="1:86" x14ac:dyDescent="0.25">
      <c r="A3249"/>
      <c r="B3249"/>
      <c r="D3249"/>
      <c r="AL3249">
        <f t="shared" si="350"/>
        <v>0</v>
      </c>
      <c r="AQ3249">
        <f t="shared" si="351"/>
        <v>0</v>
      </c>
      <c r="AR3249" t="str">
        <f>IFERROR(IF(OR(AP3249=338,AP3249=340,AP3249=341,AP3249=342,AP3249="342A",AP3249="342B"),PorcenRet(AP3249,AT3249,AU3249),INDEX(PORCENTAJEBUSCAR,MATCH(AP3249,CódigoRET,0),4)*1),"")</f>
        <v/>
      </c>
      <c r="AS3249">
        <f t="shared" si="352"/>
        <v>0</v>
      </c>
      <c r="BF3249" t="str">
        <f>IFERROR(IF(OR(BD3249=338,BD3249=340,BD3249=341,BD3249=342,BD3249="342A",BD3249="342B"),PorcenRet(BD3249,BH3249,BI3249),INDEX(PORCENTAJEBUSCAR,MATCH(BD3249,CódigoRET,0),4)*1),"")</f>
        <v/>
      </c>
      <c r="BG3249">
        <f t="shared" si="353"/>
        <v>0</v>
      </c>
      <c r="BO3249">
        <f t="shared" si="354"/>
        <v>0</v>
      </c>
      <c r="CC3249">
        <f t="shared" si="355"/>
        <v>0</v>
      </c>
      <c r="CD3249">
        <f t="shared" si="356"/>
        <v>0</v>
      </c>
      <c r="CG3249">
        <f ca="1">IFERROR(INDIRECT("IVA!X"&amp;MATCH(MID(COMPRAS!C3149,1,2)&amp;MID(COMPRAS!F3149,1,2)&amp;MID(COMPRAS!D3149,1,2),IVA!W:W,0)),"SIN COD.")</f>
        <v>0</v>
      </c>
      <c r="CH3249">
        <f ca="1">IFERROR(INDIRECT("IVA!Y"&amp;MATCH(MID(COMPRAS!C3149,1,2)&amp;MID(COMPRAS!F3149,1,2)&amp;MID(COMPRAS!D3149,1,2),IVA!W:W,0)),"SIN COD.")</f>
        <v>0</v>
      </c>
    </row>
    <row r="3250" spans="1:86" x14ac:dyDescent="0.25">
      <c r="A3250"/>
      <c r="B3250"/>
      <c r="D3250"/>
      <c r="AL3250">
        <f t="shared" si="350"/>
        <v>0</v>
      </c>
      <c r="AQ3250">
        <f t="shared" si="351"/>
        <v>0</v>
      </c>
      <c r="AR3250" t="str">
        <f>IFERROR(IF(OR(AP3250=338,AP3250=340,AP3250=341,AP3250=342,AP3250="342A",AP3250="342B"),PorcenRet(AP3250,AT3250,AU3250),INDEX(PORCENTAJEBUSCAR,MATCH(AP3250,CódigoRET,0),4)*1),"")</f>
        <v/>
      </c>
      <c r="AS3250">
        <f t="shared" si="352"/>
        <v>0</v>
      </c>
      <c r="BF3250" t="str">
        <f>IFERROR(IF(OR(BD3250=338,BD3250=340,BD3250=341,BD3250=342,BD3250="342A",BD3250="342B"),PorcenRet(BD3250,BH3250,BI3250),INDEX(PORCENTAJEBUSCAR,MATCH(BD3250,CódigoRET,0),4)*1),"")</f>
        <v/>
      </c>
      <c r="BG3250">
        <f t="shared" si="353"/>
        <v>0</v>
      </c>
      <c r="BO3250">
        <f t="shared" si="354"/>
        <v>0</v>
      </c>
      <c r="CC3250">
        <f t="shared" si="355"/>
        <v>0</v>
      </c>
      <c r="CD3250">
        <f t="shared" si="356"/>
        <v>0</v>
      </c>
      <c r="CG3250">
        <f ca="1">IFERROR(INDIRECT("IVA!X"&amp;MATCH(MID(COMPRAS!C3150,1,2)&amp;MID(COMPRAS!F3150,1,2)&amp;MID(COMPRAS!D3150,1,2),IVA!W:W,0)),"SIN COD.")</f>
        <v>0</v>
      </c>
      <c r="CH3250">
        <f ca="1">IFERROR(INDIRECT("IVA!Y"&amp;MATCH(MID(COMPRAS!C3150,1,2)&amp;MID(COMPRAS!F3150,1,2)&amp;MID(COMPRAS!D3150,1,2),IVA!W:W,0)),"SIN COD.")</f>
        <v>0</v>
      </c>
    </row>
    <row r="3251" spans="1:86" x14ac:dyDescent="0.25">
      <c r="A3251"/>
      <c r="B3251"/>
      <c r="D3251"/>
      <c r="AL3251">
        <f t="shared" si="350"/>
        <v>0</v>
      </c>
      <c r="AQ3251">
        <f t="shared" si="351"/>
        <v>0</v>
      </c>
      <c r="AR3251" t="str">
        <f>IFERROR(IF(OR(AP3251=338,AP3251=340,AP3251=341,AP3251=342,AP3251="342A",AP3251="342B"),PorcenRet(AP3251,AT3251,AU3251),INDEX(PORCENTAJEBUSCAR,MATCH(AP3251,CódigoRET,0),4)*1),"")</f>
        <v/>
      </c>
      <c r="AS3251">
        <f t="shared" si="352"/>
        <v>0</v>
      </c>
      <c r="BF3251" t="str">
        <f>IFERROR(IF(OR(BD3251=338,BD3251=340,BD3251=341,BD3251=342,BD3251="342A",BD3251="342B"),PorcenRet(BD3251,BH3251,BI3251),INDEX(PORCENTAJEBUSCAR,MATCH(BD3251,CódigoRET,0),4)*1),"")</f>
        <v/>
      </c>
      <c r="BG3251">
        <f t="shared" si="353"/>
        <v>0</v>
      </c>
      <c r="BO3251">
        <f t="shared" si="354"/>
        <v>0</v>
      </c>
      <c r="CC3251">
        <f t="shared" si="355"/>
        <v>0</v>
      </c>
      <c r="CD3251">
        <f t="shared" si="356"/>
        <v>0</v>
      </c>
      <c r="CG3251">
        <f ca="1">IFERROR(INDIRECT("IVA!X"&amp;MATCH(MID(COMPRAS!C3151,1,2)&amp;MID(COMPRAS!F3151,1,2)&amp;MID(COMPRAS!D3151,1,2),IVA!W:W,0)),"SIN COD.")</f>
        <v>0</v>
      </c>
      <c r="CH3251">
        <f ca="1">IFERROR(INDIRECT("IVA!Y"&amp;MATCH(MID(COMPRAS!C3151,1,2)&amp;MID(COMPRAS!F3151,1,2)&amp;MID(COMPRAS!D3151,1,2),IVA!W:W,0)),"SIN COD.")</f>
        <v>0</v>
      </c>
    </row>
    <row r="3252" spans="1:86" x14ac:dyDescent="0.25">
      <c r="A3252"/>
      <c r="B3252"/>
      <c r="D3252"/>
      <c r="AL3252">
        <f t="shared" si="350"/>
        <v>0</v>
      </c>
      <c r="AQ3252">
        <f t="shared" si="351"/>
        <v>0</v>
      </c>
      <c r="AR3252" t="str">
        <f>IFERROR(IF(OR(AP3252=338,AP3252=340,AP3252=341,AP3252=342,AP3252="342A",AP3252="342B"),PorcenRet(AP3252,AT3252,AU3252),INDEX(PORCENTAJEBUSCAR,MATCH(AP3252,CódigoRET,0),4)*1),"")</f>
        <v/>
      </c>
      <c r="AS3252">
        <f t="shared" si="352"/>
        <v>0</v>
      </c>
      <c r="BF3252" t="str">
        <f>IFERROR(IF(OR(BD3252=338,BD3252=340,BD3252=341,BD3252=342,BD3252="342A",BD3252="342B"),PorcenRet(BD3252,BH3252,BI3252),INDEX(PORCENTAJEBUSCAR,MATCH(BD3252,CódigoRET,0),4)*1),"")</f>
        <v/>
      </c>
      <c r="BG3252">
        <f t="shared" si="353"/>
        <v>0</v>
      </c>
      <c r="BO3252">
        <f t="shared" si="354"/>
        <v>0</v>
      </c>
      <c r="CC3252">
        <f t="shared" si="355"/>
        <v>0</v>
      </c>
      <c r="CD3252">
        <f t="shared" si="356"/>
        <v>0</v>
      </c>
      <c r="CG3252">
        <f ca="1">IFERROR(INDIRECT("IVA!X"&amp;MATCH(MID(COMPRAS!C3152,1,2)&amp;MID(COMPRAS!F3152,1,2)&amp;MID(COMPRAS!D3152,1,2),IVA!W:W,0)),"SIN COD.")</f>
        <v>0</v>
      </c>
      <c r="CH3252">
        <f ca="1">IFERROR(INDIRECT("IVA!Y"&amp;MATCH(MID(COMPRAS!C3152,1,2)&amp;MID(COMPRAS!F3152,1,2)&amp;MID(COMPRAS!D3152,1,2),IVA!W:W,0)),"SIN COD.")</f>
        <v>0</v>
      </c>
    </row>
    <row r="3253" spans="1:86" x14ac:dyDescent="0.25">
      <c r="A3253"/>
      <c r="B3253"/>
      <c r="D3253"/>
      <c r="AL3253">
        <f t="shared" si="350"/>
        <v>0</v>
      </c>
      <c r="AQ3253">
        <f t="shared" si="351"/>
        <v>0</v>
      </c>
      <c r="AR3253" t="str">
        <f>IFERROR(IF(OR(AP3253=338,AP3253=340,AP3253=341,AP3253=342,AP3253="342A",AP3253="342B"),PorcenRet(AP3253,AT3253,AU3253),INDEX(PORCENTAJEBUSCAR,MATCH(AP3253,CódigoRET,0),4)*1),"")</f>
        <v/>
      </c>
      <c r="AS3253">
        <f t="shared" si="352"/>
        <v>0</v>
      </c>
      <c r="BF3253" t="str">
        <f>IFERROR(IF(OR(BD3253=338,BD3253=340,BD3253=341,BD3253=342,BD3253="342A",BD3253="342B"),PorcenRet(BD3253,BH3253,BI3253),INDEX(PORCENTAJEBUSCAR,MATCH(BD3253,CódigoRET,0),4)*1),"")</f>
        <v/>
      </c>
      <c r="BG3253">
        <f t="shared" si="353"/>
        <v>0</v>
      </c>
      <c r="BO3253">
        <f t="shared" si="354"/>
        <v>0</v>
      </c>
      <c r="CC3253">
        <f t="shared" si="355"/>
        <v>0</v>
      </c>
      <c r="CD3253">
        <f t="shared" si="356"/>
        <v>0</v>
      </c>
      <c r="CG3253">
        <f ca="1">IFERROR(INDIRECT("IVA!X"&amp;MATCH(MID(COMPRAS!C3153,1,2)&amp;MID(COMPRAS!F3153,1,2)&amp;MID(COMPRAS!D3153,1,2),IVA!W:W,0)),"SIN COD.")</f>
        <v>0</v>
      </c>
      <c r="CH3253">
        <f ca="1">IFERROR(INDIRECT("IVA!Y"&amp;MATCH(MID(COMPRAS!C3153,1,2)&amp;MID(COMPRAS!F3153,1,2)&amp;MID(COMPRAS!D3153,1,2),IVA!W:W,0)),"SIN COD.")</f>
        <v>0</v>
      </c>
    </row>
    <row r="3254" spans="1:86" x14ac:dyDescent="0.25">
      <c r="A3254"/>
      <c r="B3254"/>
      <c r="D3254"/>
      <c r="AL3254">
        <f t="shared" si="350"/>
        <v>0</v>
      </c>
      <c r="AQ3254">
        <f t="shared" si="351"/>
        <v>0</v>
      </c>
      <c r="AR3254" t="str">
        <f>IFERROR(IF(OR(AP3254=338,AP3254=340,AP3254=341,AP3254=342,AP3254="342A",AP3254="342B"),PorcenRet(AP3254,AT3254,AU3254),INDEX(PORCENTAJEBUSCAR,MATCH(AP3254,CódigoRET,0),4)*1),"")</f>
        <v/>
      </c>
      <c r="AS3254">
        <f t="shared" si="352"/>
        <v>0</v>
      </c>
      <c r="BF3254" t="str">
        <f>IFERROR(IF(OR(BD3254=338,BD3254=340,BD3254=341,BD3254=342,BD3254="342A",BD3254="342B"),PorcenRet(BD3254,BH3254,BI3254),INDEX(PORCENTAJEBUSCAR,MATCH(BD3254,CódigoRET,0),4)*1),"")</f>
        <v/>
      </c>
      <c r="BG3254">
        <f t="shared" si="353"/>
        <v>0</v>
      </c>
      <c r="BO3254">
        <f t="shared" si="354"/>
        <v>0</v>
      </c>
      <c r="CC3254">
        <f t="shared" si="355"/>
        <v>0</v>
      </c>
      <c r="CD3254">
        <f t="shared" si="356"/>
        <v>0</v>
      </c>
      <c r="CG3254">
        <f ca="1">IFERROR(INDIRECT("IVA!X"&amp;MATCH(MID(COMPRAS!C3154,1,2)&amp;MID(COMPRAS!F3154,1,2)&amp;MID(COMPRAS!D3154,1,2),IVA!W:W,0)),"SIN COD.")</f>
        <v>0</v>
      </c>
      <c r="CH3254">
        <f ca="1">IFERROR(INDIRECT("IVA!Y"&amp;MATCH(MID(COMPRAS!C3154,1,2)&amp;MID(COMPRAS!F3154,1,2)&amp;MID(COMPRAS!D3154,1,2),IVA!W:W,0)),"SIN COD.")</f>
        <v>0</v>
      </c>
    </row>
    <row r="3255" spans="1:86" x14ac:dyDescent="0.25">
      <c r="A3255"/>
      <c r="B3255"/>
      <c r="D3255"/>
      <c r="AL3255">
        <f t="shared" si="350"/>
        <v>0</v>
      </c>
      <c r="AQ3255">
        <f t="shared" si="351"/>
        <v>0</v>
      </c>
      <c r="AR3255" t="str">
        <f>IFERROR(IF(OR(AP3255=338,AP3255=340,AP3255=341,AP3255=342,AP3255="342A",AP3255="342B"),PorcenRet(AP3255,AT3255,AU3255),INDEX(PORCENTAJEBUSCAR,MATCH(AP3255,CódigoRET,0),4)*1),"")</f>
        <v/>
      </c>
      <c r="AS3255">
        <f t="shared" si="352"/>
        <v>0</v>
      </c>
      <c r="BF3255" t="str">
        <f>IFERROR(IF(OR(BD3255=338,BD3255=340,BD3255=341,BD3255=342,BD3255="342A",BD3255="342B"),PorcenRet(BD3255,BH3255,BI3255),INDEX(PORCENTAJEBUSCAR,MATCH(BD3255,CódigoRET,0),4)*1),"")</f>
        <v/>
      </c>
      <c r="BG3255">
        <f t="shared" si="353"/>
        <v>0</v>
      </c>
      <c r="BO3255">
        <f t="shared" si="354"/>
        <v>0</v>
      </c>
      <c r="CC3255">
        <f t="shared" si="355"/>
        <v>0</v>
      </c>
      <c r="CD3255">
        <f t="shared" si="356"/>
        <v>0</v>
      </c>
      <c r="CG3255">
        <f ca="1">IFERROR(INDIRECT("IVA!X"&amp;MATCH(MID(COMPRAS!C3155,1,2)&amp;MID(COMPRAS!F3155,1,2)&amp;MID(COMPRAS!D3155,1,2),IVA!W:W,0)),"SIN COD.")</f>
        <v>0</v>
      </c>
      <c r="CH3255">
        <f ca="1">IFERROR(INDIRECT("IVA!Y"&amp;MATCH(MID(COMPRAS!C3155,1,2)&amp;MID(COMPRAS!F3155,1,2)&amp;MID(COMPRAS!D3155,1,2),IVA!W:W,0)),"SIN COD.")</f>
        <v>0</v>
      </c>
    </row>
    <row r="3256" spans="1:86" x14ac:dyDescent="0.25">
      <c r="A3256"/>
      <c r="B3256"/>
      <c r="D3256"/>
      <c r="AL3256">
        <f t="shared" si="350"/>
        <v>0</v>
      </c>
      <c r="AQ3256">
        <f t="shared" si="351"/>
        <v>0</v>
      </c>
      <c r="AR3256" t="str">
        <f>IFERROR(IF(OR(AP3256=338,AP3256=340,AP3256=341,AP3256=342,AP3256="342A",AP3256="342B"),PorcenRet(AP3256,AT3256,AU3256),INDEX(PORCENTAJEBUSCAR,MATCH(AP3256,CódigoRET,0),4)*1),"")</f>
        <v/>
      </c>
      <c r="AS3256">
        <f t="shared" si="352"/>
        <v>0</v>
      </c>
      <c r="BF3256" t="str">
        <f>IFERROR(IF(OR(BD3256=338,BD3256=340,BD3256=341,BD3256=342,BD3256="342A",BD3256="342B"),PorcenRet(BD3256,BH3256,BI3256),INDEX(PORCENTAJEBUSCAR,MATCH(BD3256,CódigoRET,0),4)*1),"")</f>
        <v/>
      </c>
      <c r="BG3256">
        <f t="shared" si="353"/>
        <v>0</v>
      </c>
      <c r="BO3256">
        <f t="shared" si="354"/>
        <v>0</v>
      </c>
      <c r="CC3256">
        <f t="shared" si="355"/>
        <v>0</v>
      </c>
      <c r="CD3256">
        <f t="shared" si="356"/>
        <v>0</v>
      </c>
      <c r="CG3256">
        <f ca="1">IFERROR(INDIRECT("IVA!X"&amp;MATCH(MID(COMPRAS!C3156,1,2)&amp;MID(COMPRAS!F3156,1,2)&amp;MID(COMPRAS!D3156,1,2),IVA!W:W,0)),"SIN COD.")</f>
        <v>0</v>
      </c>
      <c r="CH3256">
        <f ca="1">IFERROR(INDIRECT("IVA!Y"&amp;MATCH(MID(COMPRAS!C3156,1,2)&amp;MID(COMPRAS!F3156,1,2)&amp;MID(COMPRAS!D3156,1,2),IVA!W:W,0)),"SIN COD.")</f>
        <v>0</v>
      </c>
    </row>
    <row r="3257" spans="1:86" x14ac:dyDescent="0.25">
      <c r="A3257"/>
      <c r="B3257"/>
      <c r="D3257"/>
      <c r="AL3257">
        <f t="shared" si="350"/>
        <v>0</v>
      </c>
      <c r="AQ3257">
        <f t="shared" si="351"/>
        <v>0</v>
      </c>
      <c r="AR3257" t="str">
        <f>IFERROR(IF(OR(AP3257=338,AP3257=340,AP3257=341,AP3257=342,AP3257="342A",AP3257="342B"),PorcenRet(AP3257,AT3257,AU3257),INDEX(PORCENTAJEBUSCAR,MATCH(AP3257,CódigoRET,0),4)*1),"")</f>
        <v/>
      </c>
      <c r="AS3257">
        <f t="shared" si="352"/>
        <v>0</v>
      </c>
      <c r="BF3257" t="str">
        <f>IFERROR(IF(OR(BD3257=338,BD3257=340,BD3257=341,BD3257=342,BD3257="342A",BD3257="342B"),PorcenRet(BD3257,BH3257,BI3257),INDEX(PORCENTAJEBUSCAR,MATCH(BD3257,CódigoRET,0),4)*1),"")</f>
        <v/>
      </c>
      <c r="BG3257">
        <f t="shared" si="353"/>
        <v>0</v>
      </c>
      <c r="BO3257">
        <f t="shared" si="354"/>
        <v>0</v>
      </c>
      <c r="CC3257">
        <f t="shared" si="355"/>
        <v>0</v>
      </c>
      <c r="CD3257">
        <f t="shared" si="356"/>
        <v>0</v>
      </c>
      <c r="CG3257">
        <f ca="1">IFERROR(INDIRECT("IVA!X"&amp;MATCH(MID(COMPRAS!C3157,1,2)&amp;MID(COMPRAS!F3157,1,2)&amp;MID(COMPRAS!D3157,1,2),IVA!W:W,0)),"SIN COD.")</f>
        <v>0</v>
      </c>
      <c r="CH3257">
        <f ca="1">IFERROR(INDIRECT("IVA!Y"&amp;MATCH(MID(COMPRAS!C3157,1,2)&amp;MID(COMPRAS!F3157,1,2)&amp;MID(COMPRAS!D3157,1,2),IVA!W:W,0)),"SIN COD.")</f>
        <v>0</v>
      </c>
    </row>
    <row r="3258" spans="1:86" x14ac:dyDescent="0.25">
      <c r="A3258"/>
      <c r="B3258"/>
      <c r="D3258"/>
      <c r="AL3258">
        <f t="shared" si="350"/>
        <v>0</v>
      </c>
      <c r="AQ3258">
        <f t="shared" si="351"/>
        <v>0</v>
      </c>
      <c r="AR3258" t="str">
        <f>IFERROR(IF(OR(AP3258=338,AP3258=340,AP3258=341,AP3258=342,AP3258="342A",AP3258="342B"),PorcenRet(AP3258,AT3258,AU3258),INDEX(PORCENTAJEBUSCAR,MATCH(AP3258,CódigoRET,0),4)*1),"")</f>
        <v/>
      </c>
      <c r="AS3258">
        <f t="shared" si="352"/>
        <v>0</v>
      </c>
      <c r="BF3258" t="str">
        <f>IFERROR(IF(OR(BD3258=338,BD3258=340,BD3258=341,BD3258=342,BD3258="342A",BD3258="342B"),PorcenRet(BD3258,BH3258,BI3258),INDEX(PORCENTAJEBUSCAR,MATCH(BD3258,CódigoRET,0),4)*1),"")</f>
        <v/>
      </c>
      <c r="BG3258">
        <f t="shared" si="353"/>
        <v>0</v>
      </c>
      <c r="BO3258">
        <f t="shared" si="354"/>
        <v>0</v>
      </c>
      <c r="CC3258">
        <f t="shared" si="355"/>
        <v>0</v>
      </c>
      <c r="CD3258">
        <f t="shared" si="356"/>
        <v>0</v>
      </c>
      <c r="CG3258">
        <f ca="1">IFERROR(INDIRECT("IVA!X"&amp;MATCH(MID(COMPRAS!C3158,1,2)&amp;MID(COMPRAS!F3158,1,2)&amp;MID(COMPRAS!D3158,1,2),IVA!W:W,0)),"SIN COD.")</f>
        <v>0</v>
      </c>
      <c r="CH3258">
        <f ca="1">IFERROR(INDIRECT("IVA!Y"&amp;MATCH(MID(COMPRAS!C3158,1,2)&amp;MID(COMPRAS!F3158,1,2)&amp;MID(COMPRAS!D3158,1,2),IVA!W:W,0)),"SIN COD.")</f>
        <v>0</v>
      </c>
    </row>
    <row r="3259" spans="1:86" x14ac:dyDescent="0.25">
      <c r="A3259"/>
      <c r="B3259"/>
      <c r="D3259"/>
      <c r="AL3259">
        <f t="shared" si="350"/>
        <v>0</v>
      </c>
      <c r="AQ3259">
        <f t="shared" si="351"/>
        <v>0</v>
      </c>
      <c r="AR3259" t="str">
        <f>IFERROR(IF(OR(AP3259=338,AP3259=340,AP3259=341,AP3259=342,AP3259="342A",AP3259="342B"),PorcenRet(AP3259,AT3259,AU3259),INDEX(PORCENTAJEBUSCAR,MATCH(AP3259,CódigoRET,0),4)*1),"")</f>
        <v/>
      </c>
      <c r="AS3259">
        <f t="shared" si="352"/>
        <v>0</v>
      </c>
      <c r="BF3259" t="str">
        <f>IFERROR(IF(OR(BD3259=338,BD3259=340,BD3259=341,BD3259=342,BD3259="342A",BD3259="342B"),PorcenRet(BD3259,BH3259,BI3259),INDEX(PORCENTAJEBUSCAR,MATCH(BD3259,CódigoRET,0),4)*1),"")</f>
        <v/>
      </c>
      <c r="BG3259">
        <f t="shared" si="353"/>
        <v>0</v>
      </c>
      <c r="BO3259">
        <f t="shared" si="354"/>
        <v>0</v>
      </c>
      <c r="CC3259">
        <f t="shared" si="355"/>
        <v>0</v>
      </c>
      <c r="CD3259">
        <f t="shared" si="356"/>
        <v>0</v>
      </c>
      <c r="CG3259">
        <f ca="1">IFERROR(INDIRECT("IVA!X"&amp;MATCH(MID(COMPRAS!C3159,1,2)&amp;MID(COMPRAS!F3159,1,2)&amp;MID(COMPRAS!D3159,1,2),IVA!W:W,0)),"SIN COD.")</f>
        <v>0</v>
      </c>
      <c r="CH3259">
        <f ca="1">IFERROR(INDIRECT("IVA!Y"&amp;MATCH(MID(COMPRAS!C3159,1,2)&amp;MID(COMPRAS!F3159,1,2)&amp;MID(COMPRAS!D3159,1,2),IVA!W:W,0)),"SIN COD.")</f>
        <v>0</v>
      </c>
    </row>
    <row r="3260" spans="1:86" x14ac:dyDescent="0.25">
      <c r="A3260"/>
      <c r="B3260"/>
      <c r="D3260"/>
      <c r="AL3260">
        <f t="shared" si="350"/>
        <v>0</v>
      </c>
      <c r="AQ3260">
        <f t="shared" si="351"/>
        <v>0</v>
      </c>
      <c r="AR3260" t="str">
        <f>IFERROR(IF(OR(AP3260=338,AP3260=340,AP3260=341,AP3260=342,AP3260="342A",AP3260="342B"),PorcenRet(AP3260,AT3260,AU3260),INDEX(PORCENTAJEBUSCAR,MATCH(AP3260,CódigoRET,0),4)*1),"")</f>
        <v/>
      </c>
      <c r="AS3260">
        <f t="shared" si="352"/>
        <v>0</v>
      </c>
      <c r="BF3260" t="str">
        <f>IFERROR(IF(OR(BD3260=338,BD3260=340,BD3260=341,BD3260=342,BD3260="342A",BD3260="342B"),PorcenRet(BD3260,BH3260,BI3260),INDEX(PORCENTAJEBUSCAR,MATCH(BD3260,CódigoRET,0),4)*1),"")</f>
        <v/>
      </c>
      <c r="BG3260">
        <f t="shared" si="353"/>
        <v>0</v>
      </c>
      <c r="BO3260">
        <f t="shared" si="354"/>
        <v>0</v>
      </c>
      <c r="CC3260">
        <f t="shared" si="355"/>
        <v>0</v>
      </c>
      <c r="CD3260">
        <f t="shared" si="356"/>
        <v>0</v>
      </c>
      <c r="CG3260">
        <f ca="1">IFERROR(INDIRECT("IVA!X"&amp;MATCH(MID(COMPRAS!C3160,1,2)&amp;MID(COMPRAS!F3160,1,2)&amp;MID(COMPRAS!D3160,1,2),IVA!W:W,0)),"SIN COD.")</f>
        <v>0</v>
      </c>
      <c r="CH3260">
        <f ca="1">IFERROR(INDIRECT("IVA!Y"&amp;MATCH(MID(COMPRAS!C3160,1,2)&amp;MID(COMPRAS!F3160,1,2)&amp;MID(COMPRAS!D3160,1,2),IVA!W:W,0)),"SIN COD.")</f>
        <v>0</v>
      </c>
    </row>
    <row r="3261" spans="1:86" x14ac:dyDescent="0.25">
      <c r="A3261"/>
      <c r="B3261"/>
      <c r="D3261"/>
      <c r="AL3261">
        <f t="shared" si="350"/>
        <v>0</v>
      </c>
      <c r="AQ3261">
        <f t="shared" si="351"/>
        <v>0</v>
      </c>
      <c r="AR3261" t="str">
        <f>IFERROR(IF(OR(AP3261=338,AP3261=340,AP3261=341,AP3261=342,AP3261="342A",AP3261="342B"),PorcenRet(AP3261,AT3261,AU3261),INDEX(PORCENTAJEBUSCAR,MATCH(AP3261,CódigoRET,0),4)*1),"")</f>
        <v/>
      </c>
      <c r="AS3261">
        <f t="shared" si="352"/>
        <v>0</v>
      </c>
      <c r="BF3261" t="str">
        <f>IFERROR(IF(OR(BD3261=338,BD3261=340,BD3261=341,BD3261=342,BD3261="342A",BD3261="342B"),PorcenRet(BD3261,BH3261,BI3261),INDEX(PORCENTAJEBUSCAR,MATCH(BD3261,CódigoRET,0),4)*1),"")</f>
        <v/>
      </c>
      <c r="BG3261">
        <f t="shared" si="353"/>
        <v>0</v>
      </c>
      <c r="BO3261">
        <f t="shared" si="354"/>
        <v>0</v>
      </c>
      <c r="CC3261">
        <f t="shared" si="355"/>
        <v>0</v>
      </c>
      <c r="CD3261">
        <f t="shared" si="356"/>
        <v>0</v>
      </c>
      <c r="CG3261">
        <f ca="1">IFERROR(INDIRECT("IVA!X"&amp;MATCH(MID(COMPRAS!C3161,1,2)&amp;MID(COMPRAS!F3161,1,2)&amp;MID(COMPRAS!D3161,1,2),IVA!W:W,0)),"SIN COD.")</f>
        <v>0</v>
      </c>
      <c r="CH3261">
        <f ca="1">IFERROR(INDIRECT("IVA!Y"&amp;MATCH(MID(COMPRAS!C3161,1,2)&amp;MID(COMPRAS!F3161,1,2)&amp;MID(COMPRAS!D3161,1,2),IVA!W:W,0)),"SIN COD.")</f>
        <v>0</v>
      </c>
    </row>
    <row r="3262" spans="1:86" x14ac:dyDescent="0.25">
      <c r="A3262"/>
      <c r="B3262"/>
      <c r="D3262"/>
      <c r="AL3262">
        <f t="shared" si="350"/>
        <v>0</v>
      </c>
      <c r="AQ3262">
        <f t="shared" si="351"/>
        <v>0</v>
      </c>
      <c r="AR3262" t="str">
        <f>IFERROR(IF(OR(AP3262=338,AP3262=340,AP3262=341,AP3262=342,AP3262="342A",AP3262="342B"),PorcenRet(AP3262,AT3262,AU3262),INDEX(PORCENTAJEBUSCAR,MATCH(AP3262,CódigoRET,0),4)*1),"")</f>
        <v/>
      </c>
      <c r="AS3262">
        <f t="shared" si="352"/>
        <v>0</v>
      </c>
      <c r="BF3262" t="str">
        <f>IFERROR(IF(OR(BD3262=338,BD3262=340,BD3262=341,BD3262=342,BD3262="342A",BD3262="342B"),PorcenRet(BD3262,BH3262,BI3262),INDEX(PORCENTAJEBUSCAR,MATCH(BD3262,CódigoRET,0),4)*1),"")</f>
        <v/>
      </c>
      <c r="BG3262">
        <f t="shared" si="353"/>
        <v>0</v>
      </c>
      <c r="BO3262">
        <f t="shared" si="354"/>
        <v>0</v>
      </c>
      <c r="CC3262">
        <f t="shared" si="355"/>
        <v>0</v>
      </c>
      <c r="CD3262">
        <f t="shared" si="356"/>
        <v>0</v>
      </c>
      <c r="CG3262">
        <f ca="1">IFERROR(INDIRECT("IVA!X"&amp;MATCH(MID(COMPRAS!C3162,1,2)&amp;MID(COMPRAS!F3162,1,2)&amp;MID(COMPRAS!D3162,1,2),IVA!W:W,0)),"SIN COD.")</f>
        <v>0</v>
      </c>
      <c r="CH3262">
        <f ca="1">IFERROR(INDIRECT("IVA!Y"&amp;MATCH(MID(COMPRAS!C3162,1,2)&amp;MID(COMPRAS!F3162,1,2)&amp;MID(COMPRAS!D3162,1,2),IVA!W:W,0)),"SIN COD.")</f>
        <v>0</v>
      </c>
    </row>
    <row r="3263" spans="1:86" x14ac:dyDescent="0.25">
      <c r="A3263"/>
      <c r="B3263"/>
      <c r="D3263"/>
      <c r="AL3263">
        <f t="shared" si="350"/>
        <v>0</v>
      </c>
      <c r="AQ3263">
        <f t="shared" si="351"/>
        <v>0</v>
      </c>
      <c r="AR3263" t="str">
        <f>IFERROR(IF(OR(AP3263=338,AP3263=340,AP3263=341,AP3263=342,AP3263="342A",AP3263="342B"),PorcenRet(AP3263,AT3263,AU3263),INDEX(PORCENTAJEBUSCAR,MATCH(AP3263,CódigoRET,0),4)*1),"")</f>
        <v/>
      </c>
      <c r="AS3263">
        <f t="shared" si="352"/>
        <v>0</v>
      </c>
      <c r="BF3263" t="str">
        <f>IFERROR(IF(OR(BD3263=338,BD3263=340,BD3263=341,BD3263=342,BD3263="342A",BD3263="342B"),PorcenRet(BD3263,BH3263,BI3263),INDEX(PORCENTAJEBUSCAR,MATCH(BD3263,CódigoRET,0),4)*1),"")</f>
        <v/>
      </c>
      <c r="BG3263">
        <f t="shared" si="353"/>
        <v>0</v>
      </c>
      <c r="BO3263">
        <f t="shared" si="354"/>
        <v>0</v>
      </c>
      <c r="CC3263">
        <f t="shared" si="355"/>
        <v>0</v>
      </c>
      <c r="CD3263">
        <f t="shared" si="356"/>
        <v>0</v>
      </c>
      <c r="CG3263">
        <f ca="1">IFERROR(INDIRECT("IVA!X"&amp;MATCH(MID(COMPRAS!C3163,1,2)&amp;MID(COMPRAS!F3163,1,2)&amp;MID(COMPRAS!D3163,1,2),IVA!W:W,0)),"SIN COD.")</f>
        <v>0</v>
      </c>
      <c r="CH3263">
        <f ca="1">IFERROR(INDIRECT("IVA!Y"&amp;MATCH(MID(COMPRAS!C3163,1,2)&amp;MID(COMPRAS!F3163,1,2)&amp;MID(COMPRAS!D3163,1,2),IVA!W:W,0)),"SIN COD.")</f>
        <v>0</v>
      </c>
    </row>
    <row r="3264" spans="1:86" x14ac:dyDescent="0.25">
      <c r="A3264"/>
      <c r="B3264"/>
      <c r="D3264"/>
      <c r="AL3264">
        <f t="shared" si="350"/>
        <v>0</v>
      </c>
      <c r="AQ3264">
        <f t="shared" si="351"/>
        <v>0</v>
      </c>
      <c r="AR3264" t="str">
        <f>IFERROR(IF(OR(AP3264=338,AP3264=340,AP3264=341,AP3264=342,AP3264="342A",AP3264="342B"),PorcenRet(AP3264,AT3264,AU3264),INDEX(PORCENTAJEBUSCAR,MATCH(AP3264,CódigoRET,0),4)*1),"")</f>
        <v/>
      </c>
      <c r="AS3264">
        <f t="shared" si="352"/>
        <v>0</v>
      </c>
      <c r="BF3264" t="str">
        <f>IFERROR(IF(OR(BD3264=338,BD3264=340,BD3264=341,BD3264=342,BD3264="342A",BD3264="342B"),PorcenRet(BD3264,BH3264,BI3264),INDEX(PORCENTAJEBUSCAR,MATCH(BD3264,CódigoRET,0),4)*1),"")</f>
        <v/>
      </c>
      <c r="BG3264">
        <f t="shared" si="353"/>
        <v>0</v>
      </c>
      <c r="BO3264">
        <f t="shared" si="354"/>
        <v>0</v>
      </c>
      <c r="CC3264">
        <f t="shared" si="355"/>
        <v>0</v>
      </c>
      <c r="CD3264">
        <f t="shared" si="356"/>
        <v>0</v>
      </c>
      <c r="CG3264">
        <f ca="1">IFERROR(INDIRECT("IVA!X"&amp;MATCH(MID(COMPRAS!C3164,1,2)&amp;MID(COMPRAS!F3164,1,2)&amp;MID(COMPRAS!D3164,1,2),IVA!W:W,0)),"SIN COD.")</f>
        <v>0</v>
      </c>
      <c r="CH3264">
        <f ca="1">IFERROR(INDIRECT("IVA!Y"&amp;MATCH(MID(COMPRAS!C3164,1,2)&amp;MID(COMPRAS!F3164,1,2)&amp;MID(COMPRAS!D3164,1,2),IVA!W:W,0)),"SIN COD.")</f>
        <v>0</v>
      </c>
    </row>
    <row r="3265" spans="1:86" x14ac:dyDescent="0.25">
      <c r="A3265"/>
      <c r="B3265"/>
      <c r="D3265"/>
      <c r="AL3265">
        <f t="shared" si="350"/>
        <v>0</v>
      </c>
      <c r="AQ3265">
        <f t="shared" si="351"/>
        <v>0</v>
      </c>
      <c r="AR3265" t="str">
        <f>IFERROR(IF(OR(AP3265=338,AP3265=340,AP3265=341,AP3265=342,AP3265="342A",AP3265="342B"),PorcenRet(AP3265,AT3265,AU3265),INDEX(PORCENTAJEBUSCAR,MATCH(AP3265,CódigoRET,0),4)*1),"")</f>
        <v/>
      </c>
      <c r="AS3265">
        <f t="shared" si="352"/>
        <v>0</v>
      </c>
      <c r="BF3265" t="str">
        <f>IFERROR(IF(OR(BD3265=338,BD3265=340,BD3265=341,BD3265=342,BD3265="342A",BD3265="342B"),PorcenRet(BD3265,BH3265,BI3265),INDEX(PORCENTAJEBUSCAR,MATCH(BD3265,CódigoRET,0),4)*1),"")</f>
        <v/>
      </c>
      <c r="BG3265">
        <f t="shared" si="353"/>
        <v>0</v>
      </c>
      <c r="BO3265">
        <f t="shared" si="354"/>
        <v>0</v>
      </c>
      <c r="CC3265">
        <f t="shared" si="355"/>
        <v>0</v>
      </c>
      <c r="CD3265">
        <f t="shared" si="356"/>
        <v>0</v>
      </c>
      <c r="CG3265">
        <f ca="1">IFERROR(INDIRECT("IVA!X"&amp;MATCH(MID(COMPRAS!C3165,1,2)&amp;MID(COMPRAS!F3165,1,2)&amp;MID(COMPRAS!D3165,1,2),IVA!W:W,0)),"SIN COD.")</f>
        <v>0</v>
      </c>
      <c r="CH3265">
        <f ca="1">IFERROR(INDIRECT("IVA!Y"&amp;MATCH(MID(COMPRAS!C3165,1,2)&amp;MID(COMPRAS!F3165,1,2)&amp;MID(COMPRAS!D3165,1,2),IVA!W:W,0)),"SIN COD.")</f>
        <v>0</v>
      </c>
    </row>
    <row r="3266" spans="1:86" x14ac:dyDescent="0.25">
      <c r="A3266"/>
      <c r="B3266"/>
      <c r="D3266"/>
      <c r="AL3266">
        <f t="shared" ref="AL3266:AL3329" si="357">O3266+P3266+Q3266+R3266+S3266+T3266+U3266+V3266</f>
        <v>0</v>
      </c>
      <c r="AQ3266">
        <f t="shared" ref="AQ3266:AQ3329" si="358">+P3266+Q3266+R3266+S3266-BE3266-BQ3266-BW3266+O3266</f>
        <v>0</v>
      </c>
      <c r="AR3266" t="str">
        <f>IFERROR(IF(OR(AP3266=338,AP3266=340,AP3266=341,AP3266=342,AP3266="342A",AP3266="342B"),PorcenRet(AP3266,AT3266,AU3266),INDEX(PORCENTAJEBUSCAR,MATCH(AP3266,CódigoRET,0),4)*1),"")</f>
        <v/>
      </c>
      <c r="AS3266">
        <f t="shared" ref="AS3266:AS3329" si="359">ROUND(IF(AP3266="",0,AQ3266*(AR3266/100)),2)</f>
        <v>0</v>
      </c>
      <c r="BF3266" t="str">
        <f>IFERROR(IF(OR(BD3266=338,BD3266=340,BD3266=341,BD3266=342,BD3266="342A",BD3266="342B"),PorcenRet(BD3266,BH3266,BI3266),INDEX(PORCENTAJEBUSCAR,MATCH(BD3266,CódigoRET,0),4)*1),"")</f>
        <v/>
      </c>
      <c r="BG3266">
        <f t="shared" ref="BG3266:BG3329" si="360">ROUND(IF(BD3266="",0,BE3266*(BF3266/100)),2)</f>
        <v>0</v>
      </c>
      <c r="BO3266">
        <f t="shared" ref="BO3266:BO3329" si="361">IF(MID(F3266,1,2)="41",SUM(O3266:S3266),0)</f>
        <v>0</v>
      </c>
      <c r="CC3266">
        <f t="shared" ref="CC3266:CC3329" si="362">O3266+P3266+Q3266+R3266+S3266</f>
        <v>0</v>
      </c>
      <c r="CD3266">
        <f t="shared" ref="CD3266:CD3329" si="363">T3266+U3266</f>
        <v>0</v>
      </c>
      <c r="CG3266">
        <f ca="1">IFERROR(INDIRECT("IVA!X"&amp;MATCH(MID(COMPRAS!C3166,1,2)&amp;MID(COMPRAS!F3166,1,2)&amp;MID(COMPRAS!D3166,1,2),IVA!W:W,0)),"SIN COD.")</f>
        <v>0</v>
      </c>
      <c r="CH3266">
        <f ca="1">IFERROR(INDIRECT("IVA!Y"&amp;MATCH(MID(COMPRAS!C3166,1,2)&amp;MID(COMPRAS!F3166,1,2)&amp;MID(COMPRAS!D3166,1,2),IVA!W:W,0)),"SIN COD.")</f>
        <v>0</v>
      </c>
    </row>
    <row r="3267" spans="1:86" x14ac:dyDescent="0.25">
      <c r="A3267"/>
      <c r="B3267"/>
      <c r="D3267"/>
      <c r="AL3267">
        <f t="shared" si="357"/>
        <v>0</v>
      </c>
      <c r="AQ3267">
        <f t="shared" si="358"/>
        <v>0</v>
      </c>
      <c r="AR3267" t="str">
        <f>IFERROR(IF(OR(AP3267=338,AP3267=340,AP3267=341,AP3267=342,AP3267="342A",AP3267="342B"),PorcenRet(AP3267,AT3267,AU3267),INDEX(PORCENTAJEBUSCAR,MATCH(AP3267,CódigoRET,0),4)*1),"")</f>
        <v/>
      </c>
      <c r="AS3267">
        <f t="shared" si="359"/>
        <v>0</v>
      </c>
      <c r="BF3267" t="str">
        <f>IFERROR(IF(OR(BD3267=338,BD3267=340,BD3267=341,BD3267=342,BD3267="342A",BD3267="342B"),PorcenRet(BD3267,BH3267,BI3267),INDEX(PORCENTAJEBUSCAR,MATCH(BD3267,CódigoRET,0),4)*1),"")</f>
        <v/>
      </c>
      <c r="BG3267">
        <f t="shared" si="360"/>
        <v>0</v>
      </c>
      <c r="BO3267">
        <f t="shared" si="361"/>
        <v>0</v>
      </c>
      <c r="CC3267">
        <f t="shared" si="362"/>
        <v>0</v>
      </c>
      <c r="CD3267">
        <f t="shared" si="363"/>
        <v>0</v>
      </c>
      <c r="CG3267">
        <f ca="1">IFERROR(INDIRECT("IVA!X"&amp;MATCH(MID(COMPRAS!C3167,1,2)&amp;MID(COMPRAS!F3167,1,2)&amp;MID(COMPRAS!D3167,1,2),IVA!W:W,0)),"SIN COD.")</f>
        <v>0</v>
      </c>
      <c r="CH3267">
        <f ca="1">IFERROR(INDIRECT("IVA!Y"&amp;MATCH(MID(COMPRAS!C3167,1,2)&amp;MID(COMPRAS!F3167,1,2)&amp;MID(COMPRAS!D3167,1,2),IVA!W:W,0)),"SIN COD.")</f>
        <v>0</v>
      </c>
    </row>
    <row r="3268" spans="1:86" x14ac:dyDescent="0.25">
      <c r="A3268"/>
      <c r="B3268"/>
      <c r="D3268"/>
      <c r="AL3268">
        <f t="shared" si="357"/>
        <v>0</v>
      </c>
      <c r="AQ3268">
        <f t="shared" si="358"/>
        <v>0</v>
      </c>
      <c r="AR3268" t="str">
        <f>IFERROR(IF(OR(AP3268=338,AP3268=340,AP3268=341,AP3268=342,AP3268="342A",AP3268="342B"),PorcenRet(AP3268,AT3268,AU3268),INDEX(PORCENTAJEBUSCAR,MATCH(AP3268,CódigoRET,0),4)*1),"")</f>
        <v/>
      </c>
      <c r="AS3268">
        <f t="shared" si="359"/>
        <v>0</v>
      </c>
      <c r="BF3268" t="str">
        <f>IFERROR(IF(OR(BD3268=338,BD3268=340,BD3268=341,BD3268=342,BD3268="342A",BD3268="342B"),PorcenRet(BD3268,BH3268,BI3268),INDEX(PORCENTAJEBUSCAR,MATCH(BD3268,CódigoRET,0),4)*1),"")</f>
        <v/>
      </c>
      <c r="BG3268">
        <f t="shared" si="360"/>
        <v>0</v>
      </c>
      <c r="BO3268">
        <f t="shared" si="361"/>
        <v>0</v>
      </c>
      <c r="CC3268">
        <f t="shared" si="362"/>
        <v>0</v>
      </c>
      <c r="CD3268">
        <f t="shared" si="363"/>
        <v>0</v>
      </c>
      <c r="CG3268">
        <f ca="1">IFERROR(INDIRECT("IVA!X"&amp;MATCH(MID(COMPRAS!C3168,1,2)&amp;MID(COMPRAS!F3168,1,2)&amp;MID(COMPRAS!D3168,1,2),IVA!W:W,0)),"SIN COD.")</f>
        <v>0</v>
      </c>
      <c r="CH3268">
        <f ca="1">IFERROR(INDIRECT("IVA!Y"&amp;MATCH(MID(COMPRAS!C3168,1,2)&amp;MID(COMPRAS!F3168,1,2)&amp;MID(COMPRAS!D3168,1,2),IVA!W:W,0)),"SIN COD.")</f>
        <v>0</v>
      </c>
    </row>
    <row r="3269" spans="1:86" x14ac:dyDescent="0.25">
      <c r="A3269"/>
      <c r="B3269"/>
      <c r="D3269"/>
      <c r="AL3269">
        <f t="shared" si="357"/>
        <v>0</v>
      </c>
      <c r="AQ3269">
        <f t="shared" si="358"/>
        <v>0</v>
      </c>
      <c r="AR3269" t="str">
        <f>IFERROR(IF(OR(AP3269=338,AP3269=340,AP3269=341,AP3269=342,AP3269="342A",AP3269="342B"),PorcenRet(AP3269,AT3269,AU3269),INDEX(PORCENTAJEBUSCAR,MATCH(AP3269,CódigoRET,0),4)*1),"")</f>
        <v/>
      </c>
      <c r="AS3269">
        <f t="shared" si="359"/>
        <v>0</v>
      </c>
      <c r="BF3269" t="str">
        <f>IFERROR(IF(OR(BD3269=338,BD3269=340,BD3269=341,BD3269=342,BD3269="342A",BD3269="342B"),PorcenRet(BD3269,BH3269,BI3269),INDEX(PORCENTAJEBUSCAR,MATCH(BD3269,CódigoRET,0),4)*1),"")</f>
        <v/>
      </c>
      <c r="BG3269">
        <f t="shared" si="360"/>
        <v>0</v>
      </c>
      <c r="BO3269">
        <f t="shared" si="361"/>
        <v>0</v>
      </c>
      <c r="CC3269">
        <f t="shared" si="362"/>
        <v>0</v>
      </c>
      <c r="CD3269">
        <f t="shared" si="363"/>
        <v>0</v>
      </c>
      <c r="CG3269">
        <f ca="1">IFERROR(INDIRECT("IVA!X"&amp;MATCH(MID(COMPRAS!C3169,1,2)&amp;MID(COMPRAS!F3169,1,2)&amp;MID(COMPRAS!D3169,1,2),IVA!W:W,0)),"SIN COD.")</f>
        <v>0</v>
      </c>
      <c r="CH3269">
        <f ca="1">IFERROR(INDIRECT("IVA!Y"&amp;MATCH(MID(COMPRAS!C3169,1,2)&amp;MID(COMPRAS!F3169,1,2)&amp;MID(COMPRAS!D3169,1,2),IVA!W:W,0)),"SIN COD.")</f>
        <v>0</v>
      </c>
    </row>
    <row r="3270" spans="1:86" x14ac:dyDescent="0.25">
      <c r="A3270"/>
      <c r="B3270"/>
      <c r="D3270"/>
      <c r="AL3270">
        <f t="shared" si="357"/>
        <v>0</v>
      </c>
      <c r="AQ3270">
        <f t="shared" si="358"/>
        <v>0</v>
      </c>
      <c r="AR3270" t="str">
        <f>IFERROR(IF(OR(AP3270=338,AP3270=340,AP3270=341,AP3270=342,AP3270="342A",AP3270="342B"),PorcenRet(AP3270,AT3270,AU3270),INDEX(PORCENTAJEBUSCAR,MATCH(AP3270,CódigoRET,0),4)*1),"")</f>
        <v/>
      </c>
      <c r="AS3270">
        <f t="shared" si="359"/>
        <v>0</v>
      </c>
      <c r="BF3270" t="str">
        <f>IFERROR(IF(OR(BD3270=338,BD3270=340,BD3270=341,BD3270=342,BD3270="342A",BD3270="342B"),PorcenRet(BD3270,BH3270,BI3270),INDEX(PORCENTAJEBUSCAR,MATCH(BD3270,CódigoRET,0),4)*1),"")</f>
        <v/>
      </c>
      <c r="BG3270">
        <f t="shared" si="360"/>
        <v>0</v>
      </c>
      <c r="BO3270">
        <f t="shared" si="361"/>
        <v>0</v>
      </c>
      <c r="CC3270">
        <f t="shared" si="362"/>
        <v>0</v>
      </c>
      <c r="CD3270">
        <f t="shared" si="363"/>
        <v>0</v>
      </c>
      <c r="CG3270">
        <f ca="1">IFERROR(INDIRECT("IVA!X"&amp;MATCH(MID(COMPRAS!C3170,1,2)&amp;MID(COMPRAS!F3170,1,2)&amp;MID(COMPRAS!D3170,1,2),IVA!W:W,0)),"SIN COD.")</f>
        <v>0</v>
      </c>
      <c r="CH3270">
        <f ca="1">IFERROR(INDIRECT("IVA!Y"&amp;MATCH(MID(COMPRAS!C3170,1,2)&amp;MID(COMPRAS!F3170,1,2)&amp;MID(COMPRAS!D3170,1,2),IVA!W:W,0)),"SIN COD.")</f>
        <v>0</v>
      </c>
    </row>
    <row r="3271" spans="1:86" x14ac:dyDescent="0.25">
      <c r="A3271"/>
      <c r="B3271"/>
      <c r="D3271"/>
      <c r="AL3271">
        <f t="shared" si="357"/>
        <v>0</v>
      </c>
      <c r="AQ3271">
        <f t="shared" si="358"/>
        <v>0</v>
      </c>
      <c r="AR3271" t="str">
        <f>IFERROR(IF(OR(AP3271=338,AP3271=340,AP3271=341,AP3271=342,AP3271="342A",AP3271="342B"),PorcenRet(AP3271,AT3271,AU3271),INDEX(PORCENTAJEBUSCAR,MATCH(AP3271,CódigoRET,0),4)*1),"")</f>
        <v/>
      </c>
      <c r="AS3271">
        <f t="shared" si="359"/>
        <v>0</v>
      </c>
      <c r="BF3271" t="str">
        <f>IFERROR(IF(OR(BD3271=338,BD3271=340,BD3271=341,BD3271=342,BD3271="342A",BD3271="342B"),PorcenRet(BD3271,BH3271,BI3271),INDEX(PORCENTAJEBUSCAR,MATCH(BD3271,CódigoRET,0),4)*1),"")</f>
        <v/>
      </c>
      <c r="BG3271">
        <f t="shared" si="360"/>
        <v>0</v>
      </c>
      <c r="BO3271">
        <f t="shared" si="361"/>
        <v>0</v>
      </c>
      <c r="CC3271">
        <f t="shared" si="362"/>
        <v>0</v>
      </c>
      <c r="CD3271">
        <f t="shared" si="363"/>
        <v>0</v>
      </c>
      <c r="CG3271">
        <f ca="1">IFERROR(INDIRECT("IVA!X"&amp;MATCH(MID(COMPRAS!C3171,1,2)&amp;MID(COMPRAS!F3171,1,2)&amp;MID(COMPRAS!D3171,1,2),IVA!W:W,0)),"SIN COD.")</f>
        <v>0</v>
      </c>
      <c r="CH3271">
        <f ca="1">IFERROR(INDIRECT("IVA!Y"&amp;MATCH(MID(COMPRAS!C3171,1,2)&amp;MID(COMPRAS!F3171,1,2)&amp;MID(COMPRAS!D3171,1,2),IVA!W:W,0)),"SIN COD.")</f>
        <v>0</v>
      </c>
    </row>
    <row r="3272" spans="1:86" x14ac:dyDescent="0.25">
      <c r="A3272"/>
      <c r="B3272"/>
      <c r="D3272"/>
      <c r="AL3272">
        <f t="shared" si="357"/>
        <v>0</v>
      </c>
      <c r="AQ3272">
        <f t="shared" si="358"/>
        <v>0</v>
      </c>
      <c r="AR3272" t="str">
        <f>IFERROR(IF(OR(AP3272=338,AP3272=340,AP3272=341,AP3272=342,AP3272="342A",AP3272="342B"),PorcenRet(AP3272,AT3272,AU3272),INDEX(PORCENTAJEBUSCAR,MATCH(AP3272,CódigoRET,0),4)*1),"")</f>
        <v/>
      </c>
      <c r="AS3272">
        <f t="shared" si="359"/>
        <v>0</v>
      </c>
      <c r="BF3272" t="str">
        <f>IFERROR(IF(OR(BD3272=338,BD3272=340,BD3272=341,BD3272=342,BD3272="342A",BD3272="342B"),PorcenRet(BD3272,BH3272,BI3272),INDEX(PORCENTAJEBUSCAR,MATCH(BD3272,CódigoRET,0),4)*1),"")</f>
        <v/>
      </c>
      <c r="BG3272">
        <f t="shared" si="360"/>
        <v>0</v>
      </c>
      <c r="BO3272">
        <f t="shared" si="361"/>
        <v>0</v>
      </c>
      <c r="CC3272">
        <f t="shared" si="362"/>
        <v>0</v>
      </c>
      <c r="CD3272">
        <f t="shared" si="363"/>
        <v>0</v>
      </c>
      <c r="CG3272">
        <f ca="1">IFERROR(INDIRECT("IVA!X"&amp;MATCH(MID(COMPRAS!C3172,1,2)&amp;MID(COMPRAS!F3172,1,2)&amp;MID(COMPRAS!D3172,1,2),IVA!W:W,0)),"SIN COD.")</f>
        <v>0</v>
      </c>
      <c r="CH3272">
        <f ca="1">IFERROR(INDIRECT("IVA!Y"&amp;MATCH(MID(COMPRAS!C3172,1,2)&amp;MID(COMPRAS!F3172,1,2)&amp;MID(COMPRAS!D3172,1,2),IVA!W:W,0)),"SIN COD.")</f>
        <v>0</v>
      </c>
    </row>
    <row r="3273" spans="1:86" x14ac:dyDescent="0.25">
      <c r="A3273"/>
      <c r="B3273"/>
      <c r="D3273"/>
      <c r="AL3273">
        <f t="shared" si="357"/>
        <v>0</v>
      </c>
      <c r="AQ3273">
        <f t="shared" si="358"/>
        <v>0</v>
      </c>
      <c r="AR3273" t="str">
        <f>IFERROR(IF(OR(AP3273=338,AP3273=340,AP3273=341,AP3273=342,AP3273="342A",AP3273="342B"),PorcenRet(AP3273,AT3273,AU3273),INDEX(PORCENTAJEBUSCAR,MATCH(AP3273,CódigoRET,0),4)*1),"")</f>
        <v/>
      </c>
      <c r="AS3273">
        <f t="shared" si="359"/>
        <v>0</v>
      </c>
      <c r="BF3273" t="str">
        <f>IFERROR(IF(OR(BD3273=338,BD3273=340,BD3273=341,BD3273=342,BD3273="342A",BD3273="342B"),PorcenRet(BD3273,BH3273,BI3273),INDEX(PORCENTAJEBUSCAR,MATCH(BD3273,CódigoRET,0),4)*1),"")</f>
        <v/>
      </c>
      <c r="BG3273">
        <f t="shared" si="360"/>
        <v>0</v>
      </c>
      <c r="BO3273">
        <f t="shared" si="361"/>
        <v>0</v>
      </c>
      <c r="CC3273">
        <f t="shared" si="362"/>
        <v>0</v>
      </c>
      <c r="CD3273">
        <f t="shared" si="363"/>
        <v>0</v>
      </c>
      <c r="CG3273">
        <f ca="1">IFERROR(INDIRECT("IVA!X"&amp;MATCH(MID(COMPRAS!C3173,1,2)&amp;MID(COMPRAS!F3173,1,2)&amp;MID(COMPRAS!D3173,1,2),IVA!W:W,0)),"SIN COD.")</f>
        <v>0</v>
      </c>
      <c r="CH3273">
        <f ca="1">IFERROR(INDIRECT("IVA!Y"&amp;MATCH(MID(COMPRAS!C3173,1,2)&amp;MID(COMPRAS!F3173,1,2)&amp;MID(COMPRAS!D3173,1,2),IVA!W:W,0)),"SIN COD.")</f>
        <v>0</v>
      </c>
    </row>
    <row r="3274" spans="1:86" x14ac:dyDescent="0.25">
      <c r="A3274"/>
      <c r="B3274"/>
      <c r="D3274"/>
      <c r="AL3274">
        <f t="shared" si="357"/>
        <v>0</v>
      </c>
      <c r="AQ3274">
        <f t="shared" si="358"/>
        <v>0</v>
      </c>
      <c r="AR3274" t="str">
        <f>IFERROR(IF(OR(AP3274=338,AP3274=340,AP3274=341,AP3274=342,AP3274="342A",AP3274="342B"),PorcenRet(AP3274,AT3274,AU3274),INDEX(PORCENTAJEBUSCAR,MATCH(AP3274,CódigoRET,0),4)*1),"")</f>
        <v/>
      </c>
      <c r="AS3274">
        <f t="shared" si="359"/>
        <v>0</v>
      </c>
      <c r="BF3274" t="str">
        <f>IFERROR(IF(OR(BD3274=338,BD3274=340,BD3274=341,BD3274=342,BD3274="342A",BD3274="342B"),PorcenRet(BD3274,BH3274,BI3274),INDEX(PORCENTAJEBUSCAR,MATCH(BD3274,CódigoRET,0),4)*1),"")</f>
        <v/>
      </c>
      <c r="BG3274">
        <f t="shared" si="360"/>
        <v>0</v>
      </c>
      <c r="BO3274">
        <f t="shared" si="361"/>
        <v>0</v>
      </c>
      <c r="CC3274">
        <f t="shared" si="362"/>
        <v>0</v>
      </c>
      <c r="CD3274">
        <f t="shared" si="363"/>
        <v>0</v>
      </c>
      <c r="CG3274">
        <f ca="1">IFERROR(INDIRECT("IVA!X"&amp;MATCH(MID(COMPRAS!C3174,1,2)&amp;MID(COMPRAS!F3174,1,2)&amp;MID(COMPRAS!D3174,1,2),IVA!W:W,0)),"SIN COD.")</f>
        <v>0</v>
      </c>
      <c r="CH3274">
        <f ca="1">IFERROR(INDIRECT("IVA!Y"&amp;MATCH(MID(COMPRAS!C3174,1,2)&amp;MID(COMPRAS!F3174,1,2)&amp;MID(COMPRAS!D3174,1,2),IVA!W:W,0)),"SIN COD.")</f>
        <v>0</v>
      </c>
    </row>
    <row r="3275" spans="1:86" x14ac:dyDescent="0.25">
      <c r="A3275"/>
      <c r="B3275"/>
      <c r="D3275"/>
      <c r="AL3275">
        <f t="shared" si="357"/>
        <v>0</v>
      </c>
      <c r="AQ3275">
        <f t="shared" si="358"/>
        <v>0</v>
      </c>
      <c r="AR3275" t="str">
        <f>IFERROR(IF(OR(AP3275=338,AP3275=340,AP3275=341,AP3275=342,AP3275="342A",AP3275="342B"),PorcenRet(AP3275,AT3275,AU3275),INDEX(PORCENTAJEBUSCAR,MATCH(AP3275,CódigoRET,0),4)*1),"")</f>
        <v/>
      </c>
      <c r="AS3275">
        <f t="shared" si="359"/>
        <v>0</v>
      </c>
      <c r="BF3275" t="str">
        <f>IFERROR(IF(OR(BD3275=338,BD3275=340,BD3275=341,BD3275=342,BD3275="342A",BD3275="342B"),PorcenRet(BD3275,BH3275,BI3275),INDEX(PORCENTAJEBUSCAR,MATCH(BD3275,CódigoRET,0),4)*1),"")</f>
        <v/>
      </c>
      <c r="BG3275">
        <f t="shared" si="360"/>
        <v>0</v>
      </c>
      <c r="BO3275">
        <f t="shared" si="361"/>
        <v>0</v>
      </c>
      <c r="CC3275">
        <f t="shared" si="362"/>
        <v>0</v>
      </c>
      <c r="CD3275">
        <f t="shared" si="363"/>
        <v>0</v>
      </c>
      <c r="CG3275">
        <f ca="1">IFERROR(INDIRECT("IVA!X"&amp;MATCH(MID(COMPRAS!C3175,1,2)&amp;MID(COMPRAS!F3175,1,2)&amp;MID(COMPRAS!D3175,1,2),IVA!W:W,0)),"SIN COD.")</f>
        <v>0</v>
      </c>
      <c r="CH3275">
        <f ca="1">IFERROR(INDIRECT("IVA!Y"&amp;MATCH(MID(COMPRAS!C3175,1,2)&amp;MID(COMPRAS!F3175,1,2)&amp;MID(COMPRAS!D3175,1,2),IVA!W:W,0)),"SIN COD.")</f>
        <v>0</v>
      </c>
    </row>
    <row r="3276" spans="1:86" x14ac:dyDescent="0.25">
      <c r="A3276"/>
      <c r="B3276"/>
      <c r="D3276"/>
      <c r="AL3276">
        <f t="shared" si="357"/>
        <v>0</v>
      </c>
      <c r="AQ3276">
        <f t="shared" si="358"/>
        <v>0</v>
      </c>
      <c r="AR3276" t="str">
        <f>IFERROR(IF(OR(AP3276=338,AP3276=340,AP3276=341,AP3276=342,AP3276="342A",AP3276="342B"),PorcenRet(AP3276,AT3276,AU3276),INDEX(PORCENTAJEBUSCAR,MATCH(AP3276,CódigoRET,0),4)*1),"")</f>
        <v/>
      </c>
      <c r="AS3276">
        <f t="shared" si="359"/>
        <v>0</v>
      </c>
      <c r="BF3276" t="str">
        <f>IFERROR(IF(OR(BD3276=338,BD3276=340,BD3276=341,BD3276=342,BD3276="342A",BD3276="342B"),PorcenRet(BD3276,BH3276,BI3276),INDEX(PORCENTAJEBUSCAR,MATCH(BD3276,CódigoRET,0),4)*1),"")</f>
        <v/>
      </c>
      <c r="BG3276">
        <f t="shared" si="360"/>
        <v>0</v>
      </c>
      <c r="BO3276">
        <f t="shared" si="361"/>
        <v>0</v>
      </c>
      <c r="CC3276">
        <f t="shared" si="362"/>
        <v>0</v>
      </c>
      <c r="CD3276">
        <f t="shared" si="363"/>
        <v>0</v>
      </c>
      <c r="CG3276">
        <f ca="1">IFERROR(INDIRECT("IVA!X"&amp;MATCH(MID(COMPRAS!C3176,1,2)&amp;MID(COMPRAS!F3176,1,2)&amp;MID(COMPRAS!D3176,1,2),IVA!W:W,0)),"SIN COD.")</f>
        <v>0</v>
      </c>
      <c r="CH3276">
        <f ca="1">IFERROR(INDIRECT("IVA!Y"&amp;MATCH(MID(COMPRAS!C3176,1,2)&amp;MID(COMPRAS!F3176,1,2)&amp;MID(COMPRAS!D3176,1,2),IVA!W:W,0)),"SIN COD.")</f>
        <v>0</v>
      </c>
    </row>
    <row r="3277" spans="1:86" x14ac:dyDescent="0.25">
      <c r="A3277"/>
      <c r="B3277"/>
      <c r="D3277"/>
      <c r="AL3277">
        <f t="shared" si="357"/>
        <v>0</v>
      </c>
      <c r="AQ3277">
        <f t="shared" si="358"/>
        <v>0</v>
      </c>
      <c r="AR3277" t="str">
        <f>IFERROR(IF(OR(AP3277=338,AP3277=340,AP3277=341,AP3277=342,AP3277="342A",AP3277="342B"),PorcenRet(AP3277,AT3277,AU3277),INDEX(PORCENTAJEBUSCAR,MATCH(AP3277,CódigoRET,0),4)*1),"")</f>
        <v/>
      </c>
      <c r="AS3277">
        <f t="shared" si="359"/>
        <v>0</v>
      </c>
      <c r="BF3277" t="str">
        <f>IFERROR(IF(OR(BD3277=338,BD3277=340,BD3277=341,BD3277=342,BD3277="342A",BD3277="342B"),PorcenRet(BD3277,BH3277,BI3277),INDEX(PORCENTAJEBUSCAR,MATCH(BD3277,CódigoRET,0),4)*1),"")</f>
        <v/>
      </c>
      <c r="BG3277">
        <f t="shared" si="360"/>
        <v>0</v>
      </c>
      <c r="BO3277">
        <f t="shared" si="361"/>
        <v>0</v>
      </c>
      <c r="CC3277">
        <f t="shared" si="362"/>
        <v>0</v>
      </c>
      <c r="CD3277">
        <f t="shared" si="363"/>
        <v>0</v>
      </c>
      <c r="CG3277">
        <f ca="1">IFERROR(INDIRECT("IVA!X"&amp;MATCH(MID(COMPRAS!C3177,1,2)&amp;MID(COMPRAS!F3177,1,2)&amp;MID(COMPRAS!D3177,1,2),IVA!W:W,0)),"SIN COD.")</f>
        <v>0</v>
      </c>
      <c r="CH3277">
        <f ca="1">IFERROR(INDIRECT("IVA!Y"&amp;MATCH(MID(COMPRAS!C3177,1,2)&amp;MID(COMPRAS!F3177,1,2)&amp;MID(COMPRAS!D3177,1,2),IVA!W:W,0)),"SIN COD.")</f>
        <v>0</v>
      </c>
    </row>
    <row r="3278" spans="1:86" x14ac:dyDescent="0.25">
      <c r="A3278"/>
      <c r="B3278"/>
      <c r="D3278"/>
      <c r="AL3278">
        <f t="shared" si="357"/>
        <v>0</v>
      </c>
      <c r="AQ3278">
        <f t="shared" si="358"/>
        <v>0</v>
      </c>
      <c r="AR3278" t="str">
        <f>IFERROR(IF(OR(AP3278=338,AP3278=340,AP3278=341,AP3278=342,AP3278="342A",AP3278="342B"),PorcenRet(AP3278,AT3278,AU3278),INDEX(PORCENTAJEBUSCAR,MATCH(AP3278,CódigoRET,0),4)*1),"")</f>
        <v/>
      </c>
      <c r="AS3278">
        <f t="shared" si="359"/>
        <v>0</v>
      </c>
      <c r="BF3278" t="str">
        <f>IFERROR(IF(OR(BD3278=338,BD3278=340,BD3278=341,BD3278=342,BD3278="342A",BD3278="342B"),PorcenRet(BD3278,BH3278,BI3278),INDEX(PORCENTAJEBUSCAR,MATCH(BD3278,CódigoRET,0),4)*1),"")</f>
        <v/>
      </c>
      <c r="BG3278">
        <f t="shared" si="360"/>
        <v>0</v>
      </c>
      <c r="BO3278">
        <f t="shared" si="361"/>
        <v>0</v>
      </c>
      <c r="CC3278">
        <f t="shared" si="362"/>
        <v>0</v>
      </c>
      <c r="CD3278">
        <f t="shared" si="363"/>
        <v>0</v>
      </c>
      <c r="CG3278">
        <f ca="1">IFERROR(INDIRECT("IVA!X"&amp;MATCH(MID(COMPRAS!C3178,1,2)&amp;MID(COMPRAS!F3178,1,2)&amp;MID(COMPRAS!D3178,1,2),IVA!W:W,0)),"SIN COD.")</f>
        <v>0</v>
      </c>
      <c r="CH3278">
        <f ca="1">IFERROR(INDIRECT("IVA!Y"&amp;MATCH(MID(COMPRAS!C3178,1,2)&amp;MID(COMPRAS!F3178,1,2)&amp;MID(COMPRAS!D3178,1,2),IVA!W:W,0)),"SIN COD.")</f>
        <v>0</v>
      </c>
    </row>
    <row r="3279" spans="1:86" x14ac:dyDescent="0.25">
      <c r="A3279"/>
      <c r="B3279"/>
      <c r="D3279"/>
      <c r="AL3279">
        <f t="shared" si="357"/>
        <v>0</v>
      </c>
      <c r="AQ3279">
        <f t="shared" si="358"/>
        <v>0</v>
      </c>
      <c r="AR3279" t="str">
        <f>IFERROR(IF(OR(AP3279=338,AP3279=340,AP3279=341,AP3279=342,AP3279="342A",AP3279="342B"),PorcenRet(AP3279,AT3279,AU3279),INDEX(PORCENTAJEBUSCAR,MATCH(AP3279,CódigoRET,0),4)*1),"")</f>
        <v/>
      </c>
      <c r="AS3279">
        <f t="shared" si="359"/>
        <v>0</v>
      </c>
      <c r="BF3279" t="str">
        <f>IFERROR(IF(OR(BD3279=338,BD3279=340,BD3279=341,BD3279=342,BD3279="342A",BD3279="342B"),PorcenRet(BD3279,BH3279,BI3279),INDEX(PORCENTAJEBUSCAR,MATCH(BD3279,CódigoRET,0),4)*1),"")</f>
        <v/>
      </c>
      <c r="BG3279">
        <f t="shared" si="360"/>
        <v>0</v>
      </c>
      <c r="BO3279">
        <f t="shared" si="361"/>
        <v>0</v>
      </c>
      <c r="CC3279">
        <f t="shared" si="362"/>
        <v>0</v>
      </c>
      <c r="CD3279">
        <f t="shared" si="363"/>
        <v>0</v>
      </c>
      <c r="CG3279">
        <f ca="1">IFERROR(INDIRECT("IVA!X"&amp;MATCH(MID(COMPRAS!C3179,1,2)&amp;MID(COMPRAS!F3179,1,2)&amp;MID(COMPRAS!D3179,1,2),IVA!W:W,0)),"SIN COD.")</f>
        <v>0</v>
      </c>
      <c r="CH3279">
        <f ca="1">IFERROR(INDIRECT("IVA!Y"&amp;MATCH(MID(COMPRAS!C3179,1,2)&amp;MID(COMPRAS!F3179,1,2)&amp;MID(COMPRAS!D3179,1,2),IVA!W:W,0)),"SIN COD.")</f>
        <v>0</v>
      </c>
    </row>
    <row r="3280" spans="1:86" x14ac:dyDescent="0.25">
      <c r="A3280"/>
      <c r="B3280"/>
      <c r="D3280"/>
      <c r="AL3280">
        <f t="shared" si="357"/>
        <v>0</v>
      </c>
      <c r="AQ3280">
        <f t="shared" si="358"/>
        <v>0</v>
      </c>
      <c r="AR3280" t="str">
        <f>IFERROR(IF(OR(AP3280=338,AP3280=340,AP3280=341,AP3280=342,AP3280="342A",AP3280="342B"),PorcenRet(AP3280,AT3280,AU3280),INDEX(PORCENTAJEBUSCAR,MATCH(AP3280,CódigoRET,0),4)*1),"")</f>
        <v/>
      </c>
      <c r="AS3280">
        <f t="shared" si="359"/>
        <v>0</v>
      </c>
      <c r="BF3280" t="str">
        <f>IFERROR(IF(OR(BD3280=338,BD3280=340,BD3280=341,BD3280=342,BD3280="342A",BD3280="342B"),PorcenRet(BD3280,BH3280,BI3280),INDEX(PORCENTAJEBUSCAR,MATCH(BD3280,CódigoRET,0),4)*1),"")</f>
        <v/>
      </c>
      <c r="BG3280">
        <f t="shared" si="360"/>
        <v>0</v>
      </c>
      <c r="BO3280">
        <f t="shared" si="361"/>
        <v>0</v>
      </c>
      <c r="CC3280">
        <f t="shared" si="362"/>
        <v>0</v>
      </c>
      <c r="CD3280">
        <f t="shared" si="363"/>
        <v>0</v>
      </c>
      <c r="CG3280">
        <f ca="1">IFERROR(INDIRECT("IVA!X"&amp;MATCH(MID(COMPRAS!C3180,1,2)&amp;MID(COMPRAS!F3180,1,2)&amp;MID(COMPRAS!D3180,1,2),IVA!W:W,0)),"SIN COD.")</f>
        <v>0</v>
      </c>
      <c r="CH3280">
        <f ca="1">IFERROR(INDIRECT("IVA!Y"&amp;MATCH(MID(COMPRAS!C3180,1,2)&amp;MID(COMPRAS!F3180,1,2)&amp;MID(COMPRAS!D3180,1,2),IVA!W:W,0)),"SIN COD.")</f>
        <v>0</v>
      </c>
    </row>
    <row r="3281" spans="1:86" x14ac:dyDescent="0.25">
      <c r="A3281"/>
      <c r="B3281"/>
      <c r="D3281"/>
      <c r="AL3281">
        <f t="shared" si="357"/>
        <v>0</v>
      </c>
      <c r="AQ3281">
        <f t="shared" si="358"/>
        <v>0</v>
      </c>
      <c r="AR3281" t="str">
        <f>IFERROR(IF(OR(AP3281=338,AP3281=340,AP3281=341,AP3281=342,AP3281="342A",AP3281="342B"),PorcenRet(AP3281,AT3281,AU3281),INDEX(PORCENTAJEBUSCAR,MATCH(AP3281,CódigoRET,0),4)*1),"")</f>
        <v/>
      </c>
      <c r="AS3281">
        <f t="shared" si="359"/>
        <v>0</v>
      </c>
      <c r="BF3281" t="str">
        <f>IFERROR(IF(OR(BD3281=338,BD3281=340,BD3281=341,BD3281=342,BD3281="342A",BD3281="342B"),PorcenRet(BD3281,BH3281,BI3281),INDEX(PORCENTAJEBUSCAR,MATCH(BD3281,CódigoRET,0),4)*1),"")</f>
        <v/>
      </c>
      <c r="BG3281">
        <f t="shared" si="360"/>
        <v>0</v>
      </c>
      <c r="BO3281">
        <f t="shared" si="361"/>
        <v>0</v>
      </c>
      <c r="CC3281">
        <f t="shared" si="362"/>
        <v>0</v>
      </c>
      <c r="CD3281">
        <f t="shared" si="363"/>
        <v>0</v>
      </c>
      <c r="CG3281">
        <f ca="1">IFERROR(INDIRECT("IVA!X"&amp;MATCH(MID(COMPRAS!C3181,1,2)&amp;MID(COMPRAS!F3181,1,2)&amp;MID(COMPRAS!D3181,1,2),IVA!W:W,0)),"SIN COD.")</f>
        <v>0</v>
      </c>
      <c r="CH3281">
        <f ca="1">IFERROR(INDIRECT("IVA!Y"&amp;MATCH(MID(COMPRAS!C3181,1,2)&amp;MID(COMPRAS!F3181,1,2)&amp;MID(COMPRAS!D3181,1,2),IVA!W:W,0)),"SIN COD.")</f>
        <v>0</v>
      </c>
    </row>
    <row r="3282" spans="1:86" x14ac:dyDescent="0.25">
      <c r="A3282"/>
      <c r="B3282"/>
      <c r="D3282"/>
      <c r="AL3282">
        <f t="shared" si="357"/>
        <v>0</v>
      </c>
      <c r="AQ3282">
        <f t="shared" si="358"/>
        <v>0</v>
      </c>
      <c r="AR3282" t="str">
        <f>IFERROR(IF(OR(AP3282=338,AP3282=340,AP3282=341,AP3282=342,AP3282="342A",AP3282="342B"),PorcenRet(AP3282,AT3282,AU3282),INDEX(PORCENTAJEBUSCAR,MATCH(AP3282,CódigoRET,0),4)*1),"")</f>
        <v/>
      </c>
      <c r="AS3282">
        <f t="shared" si="359"/>
        <v>0</v>
      </c>
      <c r="BF3282" t="str">
        <f>IFERROR(IF(OR(BD3282=338,BD3282=340,BD3282=341,BD3282=342,BD3282="342A",BD3282="342B"),PorcenRet(BD3282,BH3282,BI3282),INDEX(PORCENTAJEBUSCAR,MATCH(BD3282,CódigoRET,0),4)*1),"")</f>
        <v/>
      </c>
      <c r="BG3282">
        <f t="shared" si="360"/>
        <v>0</v>
      </c>
      <c r="BO3282">
        <f t="shared" si="361"/>
        <v>0</v>
      </c>
      <c r="CC3282">
        <f t="shared" si="362"/>
        <v>0</v>
      </c>
      <c r="CD3282">
        <f t="shared" si="363"/>
        <v>0</v>
      </c>
      <c r="CG3282">
        <f ca="1">IFERROR(INDIRECT("IVA!X"&amp;MATCH(MID(COMPRAS!C3182,1,2)&amp;MID(COMPRAS!F3182,1,2)&amp;MID(COMPRAS!D3182,1,2),IVA!W:W,0)),"SIN COD.")</f>
        <v>0</v>
      </c>
      <c r="CH3282">
        <f ca="1">IFERROR(INDIRECT("IVA!Y"&amp;MATCH(MID(COMPRAS!C3182,1,2)&amp;MID(COMPRAS!F3182,1,2)&amp;MID(COMPRAS!D3182,1,2),IVA!W:W,0)),"SIN COD.")</f>
        <v>0</v>
      </c>
    </row>
    <row r="3283" spans="1:86" x14ac:dyDescent="0.25">
      <c r="A3283"/>
      <c r="B3283"/>
      <c r="D3283"/>
      <c r="AL3283">
        <f t="shared" si="357"/>
        <v>0</v>
      </c>
      <c r="AQ3283">
        <f t="shared" si="358"/>
        <v>0</v>
      </c>
      <c r="AR3283" t="str">
        <f>IFERROR(IF(OR(AP3283=338,AP3283=340,AP3283=341,AP3283=342,AP3283="342A",AP3283="342B"),PorcenRet(AP3283,AT3283,AU3283),INDEX(PORCENTAJEBUSCAR,MATCH(AP3283,CódigoRET,0),4)*1),"")</f>
        <v/>
      </c>
      <c r="AS3283">
        <f t="shared" si="359"/>
        <v>0</v>
      </c>
      <c r="BF3283" t="str">
        <f>IFERROR(IF(OR(BD3283=338,BD3283=340,BD3283=341,BD3283=342,BD3283="342A",BD3283="342B"),PorcenRet(BD3283,BH3283,BI3283),INDEX(PORCENTAJEBUSCAR,MATCH(BD3283,CódigoRET,0),4)*1),"")</f>
        <v/>
      </c>
      <c r="BG3283">
        <f t="shared" si="360"/>
        <v>0</v>
      </c>
      <c r="BO3283">
        <f t="shared" si="361"/>
        <v>0</v>
      </c>
      <c r="CC3283">
        <f t="shared" si="362"/>
        <v>0</v>
      </c>
      <c r="CD3283">
        <f t="shared" si="363"/>
        <v>0</v>
      </c>
      <c r="CG3283">
        <f ca="1">IFERROR(INDIRECT("IVA!X"&amp;MATCH(MID(COMPRAS!C3183,1,2)&amp;MID(COMPRAS!F3183,1,2)&amp;MID(COMPRAS!D3183,1,2),IVA!W:W,0)),"SIN COD.")</f>
        <v>0</v>
      </c>
      <c r="CH3283">
        <f ca="1">IFERROR(INDIRECT("IVA!Y"&amp;MATCH(MID(COMPRAS!C3183,1,2)&amp;MID(COMPRAS!F3183,1,2)&amp;MID(COMPRAS!D3183,1,2),IVA!W:W,0)),"SIN COD.")</f>
        <v>0</v>
      </c>
    </row>
    <row r="3284" spans="1:86" x14ac:dyDescent="0.25">
      <c r="A3284"/>
      <c r="B3284"/>
      <c r="D3284"/>
      <c r="AL3284">
        <f t="shared" si="357"/>
        <v>0</v>
      </c>
      <c r="AQ3284">
        <f t="shared" si="358"/>
        <v>0</v>
      </c>
      <c r="AR3284" t="str">
        <f>IFERROR(IF(OR(AP3284=338,AP3284=340,AP3284=341,AP3284=342,AP3284="342A",AP3284="342B"),PorcenRet(AP3284,AT3284,AU3284),INDEX(PORCENTAJEBUSCAR,MATCH(AP3284,CódigoRET,0),4)*1),"")</f>
        <v/>
      </c>
      <c r="AS3284">
        <f t="shared" si="359"/>
        <v>0</v>
      </c>
      <c r="BF3284" t="str">
        <f>IFERROR(IF(OR(BD3284=338,BD3284=340,BD3284=341,BD3284=342,BD3284="342A",BD3284="342B"),PorcenRet(BD3284,BH3284,BI3284),INDEX(PORCENTAJEBUSCAR,MATCH(BD3284,CódigoRET,0),4)*1),"")</f>
        <v/>
      </c>
      <c r="BG3284">
        <f t="shared" si="360"/>
        <v>0</v>
      </c>
      <c r="BO3284">
        <f t="shared" si="361"/>
        <v>0</v>
      </c>
      <c r="CC3284">
        <f t="shared" si="362"/>
        <v>0</v>
      </c>
      <c r="CD3284">
        <f t="shared" si="363"/>
        <v>0</v>
      </c>
      <c r="CG3284">
        <f ca="1">IFERROR(INDIRECT("IVA!X"&amp;MATCH(MID(COMPRAS!C3184,1,2)&amp;MID(COMPRAS!F3184,1,2)&amp;MID(COMPRAS!D3184,1,2),IVA!W:W,0)),"SIN COD.")</f>
        <v>0</v>
      </c>
      <c r="CH3284">
        <f ca="1">IFERROR(INDIRECT("IVA!Y"&amp;MATCH(MID(COMPRAS!C3184,1,2)&amp;MID(COMPRAS!F3184,1,2)&amp;MID(COMPRAS!D3184,1,2),IVA!W:W,0)),"SIN COD.")</f>
        <v>0</v>
      </c>
    </row>
    <row r="3285" spans="1:86" x14ac:dyDescent="0.25">
      <c r="A3285"/>
      <c r="B3285"/>
      <c r="D3285"/>
      <c r="AL3285">
        <f t="shared" si="357"/>
        <v>0</v>
      </c>
      <c r="AQ3285">
        <f t="shared" si="358"/>
        <v>0</v>
      </c>
      <c r="AR3285" t="str">
        <f>IFERROR(IF(OR(AP3285=338,AP3285=340,AP3285=341,AP3285=342,AP3285="342A",AP3285="342B"),PorcenRet(AP3285,AT3285,AU3285),INDEX(PORCENTAJEBUSCAR,MATCH(AP3285,CódigoRET,0),4)*1),"")</f>
        <v/>
      </c>
      <c r="AS3285">
        <f t="shared" si="359"/>
        <v>0</v>
      </c>
      <c r="BF3285" t="str">
        <f>IFERROR(IF(OR(BD3285=338,BD3285=340,BD3285=341,BD3285=342,BD3285="342A",BD3285="342B"),PorcenRet(BD3285,BH3285,BI3285),INDEX(PORCENTAJEBUSCAR,MATCH(BD3285,CódigoRET,0),4)*1),"")</f>
        <v/>
      </c>
      <c r="BG3285">
        <f t="shared" si="360"/>
        <v>0</v>
      </c>
      <c r="BO3285">
        <f t="shared" si="361"/>
        <v>0</v>
      </c>
      <c r="CC3285">
        <f t="shared" si="362"/>
        <v>0</v>
      </c>
      <c r="CD3285">
        <f t="shared" si="363"/>
        <v>0</v>
      </c>
      <c r="CG3285">
        <f ca="1">IFERROR(INDIRECT("IVA!X"&amp;MATCH(MID(COMPRAS!C3185,1,2)&amp;MID(COMPRAS!F3185,1,2)&amp;MID(COMPRAS!D3185,1,2),IVA!W:W,0)),"SIN COD.")</f>
        <v>0</v>
      </c>
      <c r="CH3285">
        <f ca="1">IFERROR(INDIRECT("IVA!Y"&amp;MATCH(MID(COMPRAS!C3185,1,2)&amp;MID(COMPRAS!F3185,1,2)&amp;MID(COMPRAS!D3185,1,2),IVA!W:W,0)),"SIN COD.")</f>
        <v>0</v>
      </c>
    </row>
    <row r="3286" spans="1:86" x14ac:dyDescent="0.25">
      <c r="A3286"/>
      <c r="B3286"/>
      <c r="D3286"/>
      <c r="AL3286">
        <f t="shared" si="357"/>
        <v>0</v>
      </c>
      <c r="AQ3286">
        <f t="shared" si="358"/>
        <v>0</v>
      </c>
      <c r="AR3286" t="str">
        <f>IFERROR(IF(OR(AP3286=338,AP3286=340,AP3286=341,AP3286=342,AP3286="342A",AP3286="342B"),PorcenRet(AP3286,AT3286,AU3286),INDEX(PORCENTAJEBUSCAR,MATCH(AP3286,CódigoRET,0),4)*1),"")</f>
        <v/>
      </c>
      <c r="AS3286">
        <f t="shared" si="359"/>
        <v>0</v>
      </c>
      <c r="BF3286" t="str">
        <f>IFERROR(IF(OR(BD3286=338,BD3286=340,BD3286=341,BD3286=342,BD3286="342A",BD3286="342B"),PorcenRet(BD3286,BH3286,BI3286),INDEX(PORCENTAJEBUSCAR,MATCH(BD3286,CódigoRET,0),4)*1),"")</f>
        <v/>
      </c>
      <c r="BG3286">
        <f t="shared" si="360"/>
        <v>0</v>
      </c>
      <c r="BO3286">
        <f t="shared" si="361"/>
        <v>0</v>
      </c>
      <c r="CC3286">
        <f t="shared" si="362"/>
        <v>0</v>
      </c>
      <c r="CD3286">
        <f t="shared" si="363"/>
        <v>0</v>
      </c>
      <c r="CG3286">
        <f ca="1">IFERROR(INDIRECT("IVA!X"&amp;MATCH(MID(COMPRAS!C3186,1,2)&amp;MID(COMPRAS!F3186,1,2)&amp;MID(COMPRAS!D3186,1,2),IVA!W:W,0)),"SIN COD.")</f>
        <v>0</v>
      </c>
      <c r="CH3286">
        <f ca="1">IFERROR(INDIRECT("IVA!Y"&amp;MATCH(MID(COMPRAS!C3186,1,2)&amp;MID(COMPRAS!F3186,1,2)&amp;MID(COMPRAS!D3186,1,2),IVA!W:W,0)),"SIN COD.")</f>
        <v>0</v>
      </c>
    </row>
    <row r="3287" spans="1:86" x14ac:dyDescent="0.25">
      <c r="A3287"/>
      <c r="B3287"/>
      <c r="D3287"/>
      <c r="AL3287">
        <f t="shared" si="357"/>
        <v>0</v>
      </c>
      <c r="AQ3287">
        <f t="shared" si="358"/>
        <v>0</v>
      </c>
      <c r="AR3287" t="str">
        <f>IFERROR(IF(OR(AP3287=338,AP3287=340,AP3287=341,AP3287=342,AP3287="342A",AP3287="342B"),PorcenRet(AP3287,AT3287,AU3287),INDEX(PORCENTAJEBUSCAR,MATCH(AP3287,CódigoRET,0),4)*1),"")</f>
        <v/>
      </c>
      <c r="AS3287">
        <f t="shared" si="359"/>
        <v>0</v>
      </c>
      <c r="BF3287" t="str">
        <f>IFERROR(IF(OR(BD3287=338,BD3287=340,BD3287=341,BD3287=342,BD3287="342A",BD3287="342B"),PorcenRet(BD3287,BH3287,BI3287),INDEX(PORCENTAJEBUSCAR,MATCH(BD3287,CódigoRET,0),4)*1),"")</f>
        <v/>
      </c>
      <c r="BG3287">
        <f t="shared" si="360"/>
        <v>0</v>
      </c>
      <c r="BO3287">
        <f t="shared" si="361"/>
        <v>0</v>
      </c>
      <c r="CC3287">
        <f t="shared" si="362"/>
        <v>0</v>
      </c>
      <c r="CD3287">
        <f t="shared" si="363"/>
        <v>0</v>
      </c>
      <c r="CG3287">
        <f ca="1">IFERROR(INDIRECT("IVA!X"&amp;MATCH(MID(COMPRAS!C3187,1,2)&amp;MID(COMPRAS!F3187,1,2)&amp;MID(COMPRAS!D3187,1,2),IVA!W:W,0)),"SIN COD.")</f>
        <v>0</v>
      </c>
      <c r="CH3287">
        <f ca="1">IFERROR(INDIRECT("IVA!Y"&amp;MATCH(MID(COMPRAS!C3187,1,2)&amp;MID(COMPRAS!F3187,1,2)&amp;MID(COMPRAS!D3187,1,2),IVA!W:W,0)),"SIN COD.")</f>
        <v>0</v>
      </c>
    </row>
    <row r="3288" spans="1:86" x14ac:dyDescent="0.25">
      <c r="A3288"/>
      <c r="B3288"/>
      <c r="D3288"/>
      <c r="AL3288">
        <f t="shared" si="357"/>
        <v>0</v>
      </c>
      <c r="AQ3288">
        <f t="shared" si="358"/>
        <v>0</v>
      </c>
      <c r="AR3288" t="str">
        <f>IFERROR(IF(OR(AP3288=338,AP3288=340,AP3288=341,AP3288=342,AP3288="342A",AP3288="342B"),PorcenRet(AP3288,AT3288,AU3288),INDEX(PORCENTAJEBUSCAR,MATCH(AP3288,CódigoRET,0),4)*1),"")</f>
        <v/>
      </c>
      <c r="AS3288">
        <f t="shared" si="359"/>
        <v>0</v>
      </c>
      <c r="BF3288" t="str">
        <f>IFERROR(IF(OR(BD3288=338,BD3288=340,BD3288=341,BD3288=342,BD3288="342A",BD3288="342B"),PorcenRet(BD3288,BH3288,BI3288),INDEX(PORCENTAJEBUSCAR,MATCH(BD3288,CódigoRET,0),4)*1),"")</f>
        <v/>
      </c>
      <c r="BG3288">
        <f t="shared" si="360"/>
        <v>0</v>
      </c>
      <c r="BO3288">
        <f t="shared" si="361"/>
        <v>0</v>
      </c>
      <c r="CC3288">
        <f t="shared" si="362"/>
        <v>0</v>
      </c>
      <c r="CD3288">
        <f t="shared" si="363"/>
        <v>0</v>
      </c>
      <c r="CG3288">
        <f ca="1">IFERROR(INDIRECT("IVA!X"&amp;MATCH(MID(COMPRAS!C3188,1,2)&amp;MID(COMPRAS!F3188,1,2)&amp;MID(COMPRAS!D3188,1,2),IVA!W:W,0)),"SIN COD.")</f>
        <v>0</v>
      </c>
      <c r="CH3288">
        <f ca="1">IFERROR(INDIRECT("IVA!Y"&amp;MATCH(MID(COMPRAS!C3188,1,2)&amp;MID(COMPRAS!F3188,1,2)&amp;MID(COMPRAS!D3188,1,2),IVA!W:W,0)),"SIN COD.")</f>
        <v>0</v>
      </c>
    </row>
    <row r="3289" spans="1:86" x14ac:dyDescent="0.25">
      <c r="A3289"/>
      <c r="B3289"/>
      <c r="D3289"/>
      <c r="AL3289">
        <f t="shared" si="357"/>
        <v>0</v>
      </c>
      <c r="AQ3289">
        <f t="shared" si="358"/>
        <v>0</v>
      </c>
      <c r="AR3289" t="str">
        <f>IFERROR(IF(OR(AP3289=338,AP3289=340,AP3289=341,AP3289=342,AP3289="342A",AP3289="342B"),PorcenRet(AP3289,AT3289,AU3289),INDEX(PORCENTAJEBUSCAR,MATCH(AP3289,CódigoRET,0),4)*1),"")</f>
        <v/>
      </c>
      <c r="AS3289">
        <f t="shared" si="359"/>
        <v>0</v>
      </c>
      <c r="BF3289" t="str">
        <f>IFERROR(IF(OR(BD3289=338,BD3289=340,BD3289=341,BD3289=342,BD3289="342A",BD3289="342B"),PorcenRet(BD3289,BH3289,BI3289),INDEX(PORCENTAJEBUSCAR,MATCH(BD3289,CódigoRET,0),4)*1),"")</f>
        <v/>
      </c>
      <c r="BG3289">
        <f t="shared" si="360"/>
        <v>0</v>
      </c>
      <c r="BO3289">
        <f t="shared" si="361"/>
        <v>0</v>
      </c>
      <c r="CC3289">
        <f t="shared" si="362"/>
        <v>0</v>
      </c>
      <c r="CD3289">
        <f t="shared" si="363"/>
        <v>0</v>
      </c>
      <c r="CG3289">
        <f ca="1">IFERROR(INDIRECT("IVA!X"&amp;MATCH(MID(COMPRAS!C3189,1,2)&amp;MID(COMPRAS!F3189,1,2)&amp;MID(COMPRAS!D3189,1,2),IVA!W:W,0)),"SIN COD.")</f>
        <v>0</v>
      </c>
      <c r="CH3289">
        <f ca="1">IFERROR(INDIRECT("IVA!Y"&amp;MATCH(MID(COMPRAS!C3189,1,2)&amp;MID(COMPRAS!F3189,1,2)&amp;MID(COMPRAS!D3189,1,2),IVA!W:W,0)),"SIN COD.")</f>
        <v>0</v>
      </c>
    </row>
    <row r="3290" spans="1:86" x14ac:dyDescent="0.25">
      <c r="A3290"/>
      <c r="B3290"/>
      <c r="D3290"/>
      <c r="AL3290">
        <f t="shared" si="357"/>
        <v>0</v>
      </c>
      <c r="AQ3290">
        <f t="shared" si="358"/>
        <v>0</v>
      </c>
      <c r="AR3290" t="str">
        <f>IFERROR(IF(OR(AP3290=338,AP3290=340,AP3290=341,AP3290=342,AP3290="342A",AP3290="342B"),PorcenRet(AP3290,AT3290,AU3290),INDEX(PORCENTAJEBUSCAR,MATCH(AP3290,CódigoRET,0),4)*1),"")</f>
        <v/>
      </c>
      <c r="AS3290">
        <f t="shared" si="359"/>
        <v>0</v>
      </c>
      <c r="BF3290" t="str">
        <f>IFERROR(IF(OR(BD3290=338,BD3290=340,BD3290=341,BD3290=342,BD3290="342A",BD3290="342B"),PorcenRet(BD3290,BH3290,BI3290),INDEX(PORCENTAJEBUSCAR,MATCH(BD3290,CódigoRET,0),4)*1),"")</f>
        <v/>
      </c>
      <c r="BG3290">
        <f t="shared" si="360"/>
        <v>0</v>
      </c>
      <c r="BO3290">
        <f t="shared" si="361"/>
        <v>0</v>
      </c>
      <c r="CC3290">
        <f t="shared" si="362"/>
        <v>0</v>
      </c>
      <c r="CD3290">
        <f t="shared" si="363"/>
        <v>0</v>
      </c>
      <c r="CG3290">
        <f ca="1">IFERROR(INDIRECT("IVA!X"&amp;MATCH(MID(COMPRAS!C3190,1,2)&amp;MID(COMPRAS!F3190,1,2)&amp;MID(COMPRAS!D3190,1,2),IVA!W:W,0)),"SIN COD.")</f>
        <v>0</v>
      </c>
      <c r="CH3290">
        <f ca="1">IFERROR(INDIRECT("IVA!Y"&amp;MATCH(MID(COMPRAS!C3190,1,2)&amp;MID(COMPRAS!F3190,1,2)&amp;MID(COMPRAS!D3190,1,2),IVA!W:W,0)),"SIN COD.")</f>
        <v>0</v>
      </c>
    </row>
    <row r="3291" spans="1:86" x14ac:dyDescent="0.25">
      <c r="A3291"/>
      <c r="B3291"/>
      <c r="D3291"/>
      <c r="AL3291">
        <f t="shared" si="357"/>
        <v>0</v>
      </c>
      <c r="AQ3291">
        <f t="shared" si="358"/>
        <v>0</v>
      </c>
      <c r="AR3291" t="str">
        <f>IFERROR(IF(OR(AP3291=338,AP3291=340,AP3291=341,AP3291=342,AP3291="342A",AP3291="342B"),PorcenRet(AP3291,AT3291,AU3291),INDEX(PORCENTAJEBUSCAR,MATCH(AP3291,CódigoRET,0),4)*1),"")</f>
        <v/>
      </c>
      <c r="AS3291">
        <f t="shared" si="359"/>
        <v>0</v>
      </c>
      <c r="BF3291" t="str">
        <f>IFERROR(IF(OR(BD3291=338,BD3291=340,BD3291=341,BD3291=342,BD3291="342A",BD3291="342B"),PorcenRet(BD3291,BH3291,BI3291),INDEX(PORCENTAJEBUSCAR,MATCH(BD3291,CódigoRET,0),4)*1),"")</f>
        <v/>
      </c>
      <c r="BG3291">
        <f t="shared" si="360"/>
        <v>0</v>
      </c>
      <c r="BO3291">
        <f t="shared" si="361"/>
        <v>0</v>
      </c>
      <c r="CC3291">
        <f t="shared" si="362"/>
        <v>0</v>
      </c>
      <c r="CD3291">
        <f t="shared" si="363"/>
        <v>0</v>
      </c>
      <c r="CG3291">
        <f ca="1">IFERROR(INDIRECT("IVA!X"&amp;MATCH(MID(COMPRAS!C3191,1,2)&amp;MID(COMPRAS!F3191,1,2)&amp;MID(COMPRAS!D3191,1,2),IVA!W:W,0)),"SIN COD.")</f>
        <v>0</v>
      </c>
      <c r="CH3291">
        <f ca="1">IFERROR(INDIRECT("IVA!Y"&amp;MATCH(MID(COMPRAS!C3191,1,2)&amp;MID(COMPRAS!F3191,1,2)&amp;MID(COMPRAS!D3191,1,2),IVA!W:W,0)),"SIN COD.")</f>
        <v>0</v>
      </c>
    </row>
    <row r="3292" spans="1:86" x14ac:dyDescent="0.25">
      <c r="A3292"/>
      <c r="B3292"/>
      <c r="D3292"/>
      <c r="AL3292">
        <f t="shared" si="357"/>
        <v>0</v>
      </c>
      <c r="AQ3292">
        <f t="shared" si="358"/>
        <v>0</v>
      </c>
      <c r="AR3292" t="str">
        <f>IFERROR(IF(OR(AP3292=338,AP3292=340,AP3292=341,AP3292=342,AP3292="342A",AP3292="342B"),PorcenRet(AP3292,AT3292,AU3292),INDEX(PORCENTAJEBUSCAR,MATCH(AP3292,CódigoRET,0),4)*1),"")</f>
        <v/>
      </c>
      <c r="AS3292">
        <f t="shared" si="359"/>
        <v>0</v>
      </c>
      <c r="BF3292" t="str">
        <f>IFERROR(IF(OR(BD3292=338,BD3292=340,BD3292=341,BD3292=342,BD3292="342A",BD3292="342B"),PorcenRet(BD3292,BH3292,BI3292),INDEX(PORCENTAJEBUSCAR,MATCH(BD3292,CódigoRET,0),4)*1),"")</f>
        <v/>
      </c>
      <c r="BG3292">
        <f t="shared" si="360"/>
        <v>0</v>
      </c>
      <c r="BO3292">
        <f t="shared" si="361"/>
        <v>0</v>
      </c>
      <c r="CC3292">
        <f t="shared" si="362"/>
        <v>0</v>
      </c>
      <c r="CD3292">
        <f t="shared" si="363"/>
        <v>0</v>
      </c>
      <c r="CG3292">
        <f ca="1">IFERROR(INDIRECT("IVA!X"&amp;MATCH(MID(COMPRAS!C3192,1,2)&amp;MID(COMPRAS!F3192,1,2)&amp;MID(COMPRAS!D3192,1,2),IVA!W:W,0)),"SIN COD.")</f>
        <v>0</v>
      </c>
      <c r="CH3292">
        <f ca="1">IFERROR(INDIRECT("IVA!Y"&amp;MATCH(MID(COMPRAS!C3192,1,2)&amp;MID(COMPRAS!F3192,1,2)&amp;MID(COMPRAS!D3192,1,2),IVA!W:W,0)),"SIN COD.")</f>
        <v>0</v>
      </c>
    </row>
    <row r="3293" spans="1:86" x14ac:dyDescent="0.25">
      <c r="A3293"/>
      <c r="B3293"/>
      <c r="D3293"/>
      <c r="AL3293">
        <f t="shared" si="357"/>
        <v>0</v>
      </c>
      <c r="AQ3293">
        <f t="shared" si="358"/>
        <v>0</v>
      </c>
      <c r="AR3293" t="str">
        <f>IFERROR(IF(OR(AP3293=338,AP3293=340,AP3293=341,AP3293=342,AP3293="342A",AP3293="342B"),PorcenRet(AP3293,AT3293,AU3293),INDEX(PORCENTAJEBUSCAR,MATCH(AP3293,CódigoRET,0),4)*1),"")</f>
        <v/>
      </c>
      <c r="AS3293">
        <f t="shared" si="359"/>
        <v>0</v>
      </c>
      <c r="BF3293" t="str">
        <f>IFERROR(IF(OR(BD3293=338,BD3293=340,BD3293=341,BD3293=342,BD3293="342A",BD3293="342B"),PorcenRet(BD3293,BH3293,BI3293),INDEX(PORCENTAJEBUSCAR,MATCH(BD3293,CódigoRET,0),4)*1),"")</f>
        <v/>
      </c>
      <c r="BG3293">
        <f t="shared" si="360"/>
        <v>0</v>
      </c>
      <c r="BO3293">
        <f t="shared" si="361"/>
        <v>0</v>
      </c>
      <c r="CC3293">
        <f t="shared" si="362"/>
        <v>0</v>
      </c>
      <c r="CD3293">
        <f t="shared" si="363"/>
        <v>0</v>
      </c>
      <c r="CG3293">
        <f ca="1">IFERROR(INDIRECT("IVA!X"&amp;MATCH(MID(COMPRAS!C3193,1,2)&amp;MID(COMPRAS!F3193,1,2)&amp;MID(COMPRAS!D3193,1,2),IVA!W:W,0)),"SIN COD.")</f>
        <v>0</v>
      </c>
      <c r="CH3293">
        <f ca="1">IFERROR(INDIRECT("IVA!Y"&amp;MATCH(MID(COMPRAS!C3193,1,2)&amp;MID(COMPRAS!F3193,1,2)&amp;MID(COMPRAS!D3193,1,2),IVA!W:W,0)),"SIN COD.")</f>
        <v>0</v>
      </c>
    </row>
    <row r="3294" spans="1:86" x14ac:dyDescent="0.25">
      <c r="A3294"/>
      <c r="B3294"/>
      <c r="D3294"/>
      <c r="AL3294">
        <f t="shared" si="357"/>
        <v>0</v>
      </c>
      <c r="AQ3294">
        <f t="shared" si="358"/>
        <v>0</v>
      </c>
      <c r="AR3294" t="str">
        <f>IFERROR(IF(OR(AP3294=338,AP3294=340,AP3294=341,AP3294=342,AP3294="342A",AP3294="342B"),PorcenRet(AP3294,AT3294,AU3294),INDEX(PORCENTAJEBUSCAR,MATCH(AP3294,CódigoRET,0),4)*1),"")</f>
        <v/>
      </c>
      <c r="AS3294">
        <f t="shared" si="359"/>
        <v>0</v>
      </c>
      <c r="BF3294" t="str">
        <f>IFERROR(IF(OR(BD3294=338,BD3294=340,BD3294=341,BD3294=342,BD3294="342A",BD3294="342B"),PorcenRet(BD3294,BH3294,BI3294),INDEX(PORCENTAJEBUSCAR,MATCH(BD3294,CódigoRET,0),4)*1),"")</f>
        <v/>
      </c>
      <c r="BG3294">
        <f t="shared" si="360"/>
        <v>0</v>
      </c>
      <c r="BO3294">
        <f t="shared" si="361"/>
        <v>0</v>
      </c>
      <c r="CC3294">
        <f t="shared" si="362"/>
        <v>0</v>
      </c>
      <c r="CD3294">
        <f t="shared" si="363"/>
        <v>0</v>
      </c>
      <c r="CG3294">
        <f ca="1">IFERROR(INDIRECT("IVA!X"&amp;MATCH(MID(COMPRAS!C3194,1,2)&amp;MID(COMPRAS!F3194,1,2)&amp;MID(COMPRAS!D3194,1,2),IVA!W:W,0)),"SIN COD.")</f>
        <v>0</v>
      </c>
      <c r="CH3294">
        <f ca="1">IFERROR(INDIRECT("IVA!Y"&amp;MATCH(MID(COMPRAS!C3194,1,2)&amp;MID(COMPRAS!F3194,1,2)&amp;MID(COMPRAS!D3194,1,2),IVA!W:W,0)),"SIN COD.")</f>
        <v>0</v>
      </c>
    </row>
    <row r="3295" spans="1:86" x14ac:dyDescent="0.25">
      <c r="A3295"/>
      <c r="B3295"/>
      <c r="D3295"/>
      <c r="AL3295">
        <f t="shared" si="357"/>
        <v>0</v>
      </c>
      <c r="AQ3295">
        <f t="shared" si="358"/>
        <v>0</v>
      </c>
      <c r="AR3295" t="str">
        <f>IFERROR(IF(OR(AP3295=338,AP3295=340,AP3295=341,AP3295=342,AP3295="342A",AP3295="342B"),PorcenRet(AP3295,AT3295,AU3295),INDEX(PORCENTAJEBUSCAR,MATCH(AP3295,CódigoRET,0),4)*1),"")</f>
        <v/>
      </c>
      <c r="AS3295">
        <f t="shared" si="359"/>
        <v>0</v>
      </c>
      <c r="BF3295" t="str">
        <f>IFERROR(IF(OR(BD3295=338,BD3295=340,BD3295=341,BD3295=342,BD3295="342A",BD3295="342B"),PorcenRet(BD3295,BH3295,BI3295),INDEX(PORCENTAJEBUSCAR,MATCH(BD3295,CódigoRET,0),4)*1),"")</f>
        <v/>
      </c>
      <c r="BG3295">
        <f t="shared" si="360"/>
        <v>0</v>
      </c>
      <c r="BO3295">
        <f t="shared" si="361"/>
        <v>0</v>
      </c>
      <c r="CC3295">
        <f t="shared" si="362"/>
        <v>0</v>
      </c>
      <c r="CD3295">
        <f t="shared" si="363"/>
        <v>0</v>
      </c>
      <c r="CG3295">
        <f ca="1">IFERROR(INDIRECT("IVA!X"&amp;MATCH(MID(COMPRAS!C3195,1,2)&amp;MID(COMPRAS!F3195,1,2)&amp;MID(COMPRAS!D3195,1,2),IVA!W:W,0)),"SIN COD.")</f>
        <v>0</v>
      </c>
      <c r="CH3295">
        <f ca="1">IFERROR(INDIRECT("IVA!Y"&amp;MATCH(MID(COMPRAS!C3195,1,2)&amp;MID(COMPRAS!F3195,1,2)&amp;MID(COMPRAS!D3195,1,2),IVA!W:W,0)),"SIN COD.")</f>
        <v>0</v>
      </c>
    </row>
    <row r="3296" spans="1:86" x14ac:dyDescent="0.25">
      <c r="A3296"/>
      <c r="B3296"/>
      <c r="D3296"/>
      <c r="AL3296">
        <f t="shared" si="357"/>
        <v>0</v>
      </c>
      <c r="AQ3296">
        <f t="shared" si="358"/>
        <v>0</v>
      </c>
      <c r="AR3296" t="str">
        <f>IFERROR(IF(OR(AP3296=338,AP3296=340,AP3296=341,AP3296=342,AP3296="342A",AP3296="342B"),PorcenRet(AP3296,AT3296,AU3296),INDEX(PORCENTAJEBUSCAR,MATCH(AP3296,CódigoRET,0),4)*1),"")</f>
        <v/>
      </c>
      <c r="AS3296">
        <f t="shared" si="359"/>
        <v>0</v>
      </c>
      <c r="BF3296" t="str">
        <f>IFERROR(IF(OR(BD3296=338,BD3296=340,BD3296=341,BD3296=342,BD3296="342A",BD3296="342B"),PorcenRet(BD3296,BH3296,BI3296),INDEX(PORCENTAJEBUSCAR,MATCH(BD3296,CódigoRET,0),4)*1),"")</f>
        <v/>
      </c>
      <c r="BG3296">
        <f t="shared" si="360"/>
        <v>0</v>
      </c>
      <c r="BO3296">
        <f t="shared" si="361"/>
        <v>0</v>
      </c>
      <c r="CC3296">
        <f t="shared" si="362"/>
        <v>0</v>
      </c>
      <c r="CD3296">
        <f t="shared" si="363"/>
        <v>0</v>
      </c>
      <c r="CG3296">
        <f ca="1">IFERROR(INDIRECT("IVA!X"&amp;MATCH(MID(COMPRAS!C3196,1,2)&amp;MID(COMPRAS!F3196,1,2)&amp;MID(COMPRAS!D3196,1,2),IVA!W:W,0)),"SIN COD.")</f>
        <v>0</v>
      </c>
      <c r="CH3296">
        <f ca="1">IFERROR(INDIRECT("IVA!Y"&amp;MATCH(MID(COMPRAS!C3196,1,2)&amp;MID(COMPRAS!F3196,1,2)&amp;MID(COMPRAS!D3196,1,2),IVA!W:W,0)),"SIN COD.")</f>
        <v>0</v>
      </c>
    </row>
    <row r="3297" spans="1:86" x14ac:dyDescent="0.25">
      <c r="A3297"/>
      <c r="B3297"/>
      <c r="D3297"/>
      <c r="AL3297">
        <f t="shared" si="357"/>
        <v>0</v>
      </c>
      <c r="AQ3297">
        <f t="shared" si="358"/>
        <v>0</v>
      </c>
      <c r="AR3297" t="str">
        <f>IFERROR(IF(OR(AP3297=338,AP3297=340,AP3297=341,AP3297=342,AP3297="342A",AP3297="342B"),PorcenRet(AP3297,AT3297,AU3297),INDEX(PORCENTAJEBUSCAR,MATCH(AP3297,CódigoRET,0),4)*1),"")</f>
        <v/>
      </c>
      <c r="AS3297">
        <f t="shared" si="359"/>
        <v>0</v>
      </c>
      <c r="BF3297" t="str">
        <f>IFERROR(IF(OR(BD3297=338,BD3297=340,BD3297=341,BD3297=342,BD3297="342A",BD3297="342B"),PorcenRet(BD3297,BH3297,BI3297),INDEX(PORCENTAJEBUSCAR,MATCH(BD3297,CódigoRET,0),4)*1),"")</f>
        <v/>
      </c>
      <c r="BG3297">
        <f t="shared" si="360"/>
        <v>0</v>
      </c>
      <c r="BO3297">
        <f t="shared" si="361"/>
        <v>0</v>
      </c>
      <c r="CC3297">
        <f t="shared" si="362"/>
        <v>0</v>
      </c>
      <c r="CD3297">
        <f t="shared" si="363"/>
        <v>0</v>
      </c>
      <c r="CG3297">
        <f ca="1">IFERROR(INDIRECT("IVA!X"&amp;MATCH(MID(COMPRAS!C3197,1,2)&amp;MID(COMPRAS!F3197,1,2)&amp;MID(COMPRAS!D3197,1,2),IVA!W:W,0)),"SIN COD.")</f>
        <v>0</v>
      </c>
      <c r="CH3297">
        <f ca="1">IFERROR(INDIRECT("IVA!Y"&amp;MATCH(MID(COMPRAS!C3197,1,2)&amp;MID(COMPRAS!F3197,1,2)&amp;MID(COMPRAS!D3197,1,2),IVA!W:W,0)),"SIN COD.")</f>
        <v>0</v>
      </c>
    </row>
    <row r="3298" spans="1:86" x14ac:dyDescent="0.25">
      <c r="A3298"/>
      <c r="B3298"/>
      <c r="D3298"/>
      <c r="AL3298">
        <f t="shared" si="357"/>
        <v>0</v>
      </c>
      <c r="AQ3298">
        <f t="shared" si="358"/>
        <v>0</v>
      </c>
      <c r="AR3298" t="str">
        <f>IFERROR(IF(OR(AP3298=338,AP3298=340,AP3298=341,AP3298=342,AP3298="342A",AP3298="342B"),PorcenRet(AP3298,AT3298,AU3298),INDEX(PORCENTAJEBUSCAR,MATCH(AP3298,CódigoRET,0),4)*1),"")</f>
        <v/>
      </c>
      <c r="AS3298">
        <f t="shared" si="359"/>
        <v>0</v>
      </c>
      <c r="BF3298" t="str">
        <f>IFERROR(IF(OR(BD3298=338,BD3298=340,BD3298=341,BD3298=342,BD3298="342A",BD3298="342B"),PorcenRet(BD3298,BH3298,BI3298),INDEX(PORCENTAJEBUSCAR,MATCH(BD3298,CódigoRET,0),4)*1),"")</f>
        <v/>
      </c>
      <c r="BG3298">
        <f t="shared" si="360"/>
        <v>0</v>
      </c>
      <c r="BO3298">
        <f t="shared" si="361"/>
        <v>0</v>
      </c>
      <c r="CC3298">
        <f t="shared" si="362"/>
        <v>0</v>
      </c>
      <c r="CD3298">
        <f t="shared" si="363"/>
        <v>0</v>
      </c>
      <c r="CG3298">
        <f ca="1">IFERROR(INDIRECT("IVA!X"&amp;MATCH(MID(COMPRAS!C3198,1,2)&amp;MID(COMPRAS!F3198,1,2)&amp;MID(COMPRAS!D3198,1,2),IVA!W:W,0)),"SIN COD.")</f>
        <v>0</v>
      </c>
      <c r="CH3298">
        <f ca="1">IFERROR(INDIRECT("IVA!Y"&amp;MATCH(MID(COMPRAS!C3198,1,2)&amp;MID(COMPRAS!F3198,1,2)&amp;MID(COMPRAS!D3198,1,2),IVA!W:W,0)),"SIN COD.")</f>
        <v>0</v>
      </c>
    </row>
    <row r="3299" spans="1:86" x14ac:dyDescent="0.25">
      <c r="A3299"/>
      <c r="B3299"/>
      <c r="D3299"/>
      <c r="AL3299">
        <f t="shared" si="357"/>
        <v>0</v>
      </c>
      <c r="AQ3299">
        <f t="shared" si="358"/>
        <v>0</v>
      </c>
      <c r="AR3299" t="str">
        <f>IFERROR(IF(OR(AP3299=338,AP3299=340,AP3299=341,AP3299=342,AP3299="342A",AP3299="342B"),PorcenRet(AP3299,AT3299,AU3299),INDEX(PORCENTAJEBUSCAR,MATCH(AP3299,CódigoRET,0),4)*1),"")</f>
        <v/>
      </c>
      <c r="AS3299">
        <f t="shared" si="359"/>
        <v>0</v>
      </c>
      <c r="BF3299" t="str">
        <f>IFERROR(IF(OR(BD3299=338,BD3299=340,BD3299=341,BD3299=342,BD3299="342A",BD3299="342B"),PorcenRet(BD3299,BH3299,BI3299),INDEX(PORCENTAJEBUSCAR,MATCH(BD3299,CódigoRET,0),4)*1),"")</f>
        <v/>
      </c>
      <c r="BG3299">
        <f t="shared" si="360"/>
        <v>0</v>
      </c>
      <c r="BO3299">
        <f t="shared" si="361"/>
        <v>0</v>
      </c>
      <c r="CC3299">
        <f t="shared" si="362"/>
        <v>0</v>
      </c>
      <c r="CD3299">
        <f t="shared" si="363"/>
        <v>0</v>
      </c>
      <c r="CG3299">
        <f ca="1">IFERROR(INDIRECT("IVA!X"&amp;MATCH(MID(COMPRAS!C3199,1,2)&amp;MID(COMPRAS!F3199,1,2)&amp;MID(COMPRAS!D3199,1,2),IVA!W:W,0)),"SIN COD.")</f>
        <v>0</v>
      </c>
      <c r="CH3299">
        <f ca="1">IFERROR(INDIRECT("IVA!Y"&amp;MATCH(MID(COMPRAS!C3199,1,2)&amp;MID(COMPRAS!F3199,1,2)&amp;MID(COMPRAS!D3199,1,2),IVA!W:W,0)),"SIN COD.")</f>
        <v>0</v>
      </c>
    </row>
    <row r="3300" spans="1:86" x14ac:dyDescent="0.25">
      <c r="A3300"/>
      <c r="B3300"/>
      <c r="D3300"/>
      <c r="AL3300">
        <f t="shared" si="357"/>
        <v>0</v>
      </c>
      <c r="AQ3300">
        <f t="shared" si="358"/>
        <v>0</v>
      </c>
      <c r="AR3300" t="str">
        <f>IFERROR(IF(OR(AP3300=338,AP3300=340,AP3300=341,AP3300=342,AP3300="342A",AP3300="342B"),PorcenRet(AP3300,AT3300,AU3300),INDEX(PORCENTAJEBUSCAR,MATCH(AP3300,CódigoRET,0),4)*1),"")</f>
        <v/>
      </c>
      <c r="AS3300">
        <f t="shared" si="359"/>
        <v>0</v>
      </c>
      <c r="BF3300" t="str">
        <f>IFERROR(IF(OR(BD3300=338,BD3300=340,BD3300=341,BD3300=342,BD3300="342A",BD3300="342B"),PorcenRet(BD3300,BH3300,BI3300),INDEX(PORCENTAJEBUSCAR,MATCH(BD3300,CódigoRET,0),4)*1),"")</f>
        <v/>
      </c>
      <c r="BG3300">
        <f t="shared" si="360"/>
        <v>0</v>
      </c>
      <c r="BO3300">
        <f t="shared" si="361"/>
        <v>0</v>
      </c>
      <c r="CC3300">
        <f t="shared" si="362"/>
        <v>0</v>
      </c>
      <c r="CD3300">
        <f t="shared" si="363"/>
        <v>0</v>
      </c>
      <c r="CG3300">
        <f ca="1">IFERROR(INDIRECT("IVA!X"&amp;MATCH(MID(COMPRAS!C3200,1,2)&amp;MID(COMPRAS!F3200,1,2)&amp;MID(COMPRAS!D3200,1,2),IVA!W:W,0)),"SIN COD.")</f>
        <v>0</v>
      </c>
      <c r="CH3300">
        <f ca="1">IFERROR(INDIRECT("IVA!Y"&amp;MATCH(MID(COMPRAS!C3200,1,2)&amp;MID(COMPRAS!F3200,1,2)&amp;MID(COMPRAS!D3200,1,2),IVA!W:W,0)),"SIN COD.")</f>
        <v>0</v>
      </c>
    </row>
    <row r="3301" spans="1:86" x14ac:dyDescent="0.25">
      <c r="A3301"/>
      <c r="B3301"/>
      <c r="D3301"/>
      <c r="AL3301">
        <f t="shared" si="357"/>
        <v>0</v>
      </c>
      <c r="AQ3301">
        <f t="shared" si="358"/>
        <v>0</v>
      </c>
      <c r="AR3301" t="str">
        <f>IFERROR(IF(OR(AP3301=338,AP3301=340,AP3301=341,AP3301=342,AP3301="342A",AP3301="342B"),PorcenRet(AP3301,AT3301,AU3301),INDEX(PORCENTAJEBUSCAR,MATCH(AP3301,CódigoRET,0),4)*1),"")</f>
        <v/>
      </c>
      <c r="AS3301">
        <f t="shared" si="359"/>
        <v>0</v>
      </c>
      <c r="BF3301" t="str">
        <f>IFERROR(IF(OR(BD3301=338,BD3301=340,BD3301=341,BD3301=342,BD3301="342A",BD3301="342B"),PorcenRet(BD3301,BH3301,BI3301),INDEX(PORCENTAJEBUSCAR,MATCH(BD3301,CódigoRET,0),4)*1),"")</f>
        <v/>
      </c>
      <c r="BG3301">
        <f t="shared" si="360"/>
        <v>0</v>
      </c>
      <c r="BO3301">
        <f t="shared" si="361"/>
        <v>0</v>
      </c>
      <c r="CC3301">
        <f t="shared" si="362"/>
        <v>0</v>
      </c>
      <c r="CD3301">
        <f t="shared" si="363"/>
        <v>0</v>
      </c>
      <c r="CG3301">
        <f ca="1">IFERROR(INDIRECT("IVA!X"&amp;MATCH(MID(COMPRAS!C3201,1,2)&amp;MID(COMPRAS!F3201,1,2)&amp;MID(COMPRAS!D3201,1,2),IVA!W:W,0)),"SIN COD.")</f>
        <v>0</v>
      </c>
      <c r="CH3301">
        <f ca="1">IFERROR(INDIRECT("IVA!Y"&amp;MATCH(MID(COMPRAS!C3201,1,2)&amp;MID(COMPRAS!F3201,1,2)&amp;MID(COMPRAS!D3201,1,2),IVA!W:W,0)),"SIN COD.")</f>
        <v>0</v>
      </c>
    </row>
    <row r="3302" spans="1:86" x14ac:dyDescent="0.25">
      <c r="A3302"/>
      <c r="B3302"/>
      <c r="D3302"/>
      <c r="AL3302">
        <f t="shared" si="357"/>
        <v>0</v>
      </c>
      <c r="AQ3302">
        <f t="shared" si="358"/>
        <v>0</v>
      </c>
      <c r="AR3302" t="str">
        <f>IFERROR(IF(OR(AP3302=338,AP3302=340,AP3302=341,AP3302=342,AP3302="342A",AP3302="342B"),PorcenRet(AP3302,AT3302,AU3302),INDEX(PORCENTAJEBUSCAR,MATCH(AP3302,CódigoRET,0),4)*1),"")</f>
        <v/>
      </c>
      <c r="AS3302">
        <f t="shared" si="359"/>
        <v>0</v>
      </c>
      <c r="BF3302" t="str">
        <f>IFERROR(IF(OR(BD3302=338,BD3302=340,BD3302=341,BD3302=342,BD3302="342A",BD3302="342B"),PorcenRet(BD3302,BH3302,BI3302),INDEX(PORCENTAJEBUSCAR,MATCH(BD3302,CódigoRET,0),4)*1),"")</f>
        <v/>
      </c>
      <c r="BG3302">
        <f t="shared" si="360"/>
        <v>0</v>
      </c>
      <c r="BO3302">
        <f t="shared" si="361"/>
        <v>0</v>
      </c>
      <c r="CC3302">
        <f t="shared" si="362"/>
        <v>0</v>
      </c>
      <c r="CD3302">
        <f t="shared" si="363"/>
        <v>0</v>
      </c>
      <c r="CG3302">
        <f ca="1">IFERROR(INDIRECT("IVA!X"&amp;MATCH(MID(COMPRAS!C3202,1,2)&amp;MID(COMPRAS!F3202,1,2)&amp;MID(COMPRAS!D3202,1,2),IVA!W:W,0)),"SIN COD.")</f>
        <v>0</v>
      </c>
      <c r="CH3302">
        <f ca="1">IFERROR(INDIRECT("IVA!Y"&amp;MATCH(MID(COMPRAS!C3202,1,2)&amp;MID(COMPRAS!F3202,1,2)&amp;MID(COMPRAS!D3202,1,2),IVA!W:W,0)),"SIN COD.")</f>
        <v>0</v>
      </c>
    </row>
    <row r="3303" spans="1:86" x14ac:dyDescent="0.25">
      <c r="A3303"/>
      <c r="B3303"/>
      <c r="D3303"/>
      <c r="AL3303">
        <f t="shared" si="357"/>
        <v>0</v>
      </c>
      <c r="AQ3303">
        <f t="shared" si="358"/>
        <v>0</v>
      </c>
      <c r="AR3303" t="str">
        <f>IFERROR(IF(OR(AP3303=338,AP3303=340,AP3303=341,AP3303=342,AP3303="342A",AP3303="342B"),PorcenRet(AP3303,AT3303,AU3303),INDEX(PORCENTAJEBUSCAR,MATCH(AP3303,CódigoRET,0),4)*1),"")</f>
        <v/>
      </c>
      <c r="AS3303">
        <f t="shared" si="359"/>
        <v>0</v>
      </c>
      <c r="BF3303" t="str">
        <f>IFERROR(IF(OR(BD3303=338,BD3303=340,BD3303=341,BD3303=342,BD3303="342A",BD3303="342B"),PorcenRet(BD3303,BH3303,BI3303),INDEX(PORCENTAJEBUSCAR,MATCH(BD3303,CódigoRET,0),4)*1),"")</f>
        <v/>
      </c>
      <c r="BG3303">
        <f t="shared" si="360"/>
        <v>0</v>
      </c>
      <c r="BO3303">
        <f t="shared" si="361"/>
        <v>0</v>
      </c>
      <c r="CC3303">
        <f t="shared" si="362"/>
        <v>0</v>
      </c>
      <c r="CD3303">
        <f t="shared" si="363"/>
        <v>0</v>
      </c>
      <c r="CG3303">
        <f ca="1">IFERROR(INDIRECT("IVA!X"&amp;MATCH(MID(COMPRAS!C3203,1,2)&amp;MID(COMPRAS!F3203,1,2)&amp;MID(COMPRAS!D3203,1,2),IVA!W:W,0)),"SIN COD.")</f>
        <v>0</v>
      </c>
      <c r="CH3303">
        <f ca="1">IFERROR(INDIRECT("IVA!Y"&amp;MATCH(MID(COMPRAS!C3203,1,2)&amp;MID(COMPRAS!F3203,1,2)&amp;MID(COMPRAS!D3203,1,2),IVA!W:W,0)),"SIN COD.")</f>
        <v>0</v>
      </c>
    </row>
    <row r="3304" spans="1:86" x14ac:dyDescent="0.25">
      <c r="A3304"/>
      <c r="B3304"/>
      <c r="D3304"/>
      <c r="AL3304">
        <f t="shared" si="357"/>
        <v>0</v>
      </c>
      <c r="AQ3304">
        <f t="shared" si="358"/>
        <v>0</v>
      </c>
      <c r="AR3304" t="str">
        <f>IFERROR(IF(OR(AP3304=338,AP3304=340,AP3304=341,AP3304=342,AP3304="342A",AP3304="342B"),PorcenRet(AP3304,AT3304,AU3304),INDEX(PORCENTAJEBUSCAR,MATCH(AP3304,CódigoRET,0),4)*1),"")</f>
        <v/>
      </c>
      <c r="AS3304">
        <f t="shared" si="359"/>
        <v>0</v>
      </c>
      <c r="BF3304" t="str">
        <f>IFERROR(IF(OR(BD3304=338,BD3304=340,BD3304=341,BD3304=342,BD3304="342A",BD3304="342B"),PorcenRet(BD3304,BH3304,BI3304),INDEX(PORCENTAJEBUSCAR,MATCH(BD3304,CódigoRET,0),4)*1),"")</f>
        <v/>
      </c>
      <c r="BG3304">
        <f t="shared" si="360"/>
        <v>0</v>
      </c>
      <c r="BO3304">
        <f t="shared" si="361"/>
        <v>0</v>
      </c>
      <c r="CC3304">
        <f t="shared" si="362"/>
        <v>0</v>
      </c>
      <c r="CD3304">
        <f t="shared" si="363"/>
        <v>0</v>
      </c>
      <c r="CG3304">
        <f ca="1">IFERROR(INDIRECT("IVA!X"&amp;MATCH(MID(COMPRAS!C3204,1,2)&amp;MID(COMPRAS!F3204,1,2)&amp;MID(COMPRAS!D3204,1,2),IVA!W:W,0)),"SIN COD.")</f>
        <v>0</v>
      </c>
      <c r="CH3304">
        <f ca="1">IFERROR(INDIRECT("IVA!Y"&amp;MATCH(MID(COMPRAS!C3204,1,2)&amp;MID(COMPRAS!F3204,1,2)&amp;MID(COMPRAS!D3204,1,2),IVA!W:W,0)),"SIN COD.")</f>
        <v>0</v>
      </c>
    </row>
    <row r="3305" spans="1:86" x14ac:dyDescent="0.25">
      <c r="A3305"/>
      <c r="B3305"/>
      <c r="D3305"/>
      <c r="AL3305">
        <f t="shared" si="357"/>
        <v>0</v>
      </c>
      <c r="AQ3305">
        <f t="shared" si="358"/>
        <v>0</v>
      </c>
      <c r="AR3305" t="str">
        <f>IFERROR(IF(OR(AP3305=338,AP3305=340,AP3305=341,AP3305=342,AP3305="342A",AP3305="342B"),PorcenRet(AP3305,AT3305,AU3305),INDEX(PORCENTAJEBUSCAR,MATCH(AP3305,CódigoRET,0),4)*1),"")</f>
        <v/>
      </c>
      <c r="AS3305">
        <f t="shared" si="359"/>
        <v>0</v>
      </c>
      <c r="BF3305" t="str">
        <f>IFERROR(IF(OR(BD3305=338,BD3305=340,BD3305=341,BD3305=342,BD3305="342A",BD3305="342B"),PorcenRet(BD3305,BH3305,BI3305),INDEX(PORCENTAJEBUSCAR,MATCH(BD3305,CódigoRET,0),4)*1),"")</f>
        <v/>
      </c>
      <c r="BG3305">
        <f t="shared" si="360"/>
        <v>0</v>
      </c>
      <c r="BO3305">
        <f t="shared" si="361"/>
        <v>0</v>
      </c>
      <c r="CC3305">
        <f t="shared" si="362"/>
        <v>0</v>
      </c>
      <c r="CD3305">
        <f t="shared" si="363"/>
        <v>0</v>
      </c>
      <c r="CG3305">
        <f ca="1">IFERROR(INDIRECT("IVA!X"&amp;MATCH(MID(COMPRAS!C3205,1,2)&amp;MID(COMPRAS!F3205,1,2)&amp;MID(COMPRAS!D3205,1,2),IVA!W:W,0)),"SIN COD.")</f>
        <v>0</v>
      </c>
      <c r="CH3305">
        <f ca="1">IFERROR(INDIRECT("IVA!Y"&amp;MATCH(MID(COMPRAS!C3205,1,2)&amp;MID(COMPRAS!F3205,1,2)&amp;MID(COMPRAS!D3205,1,2),IVA!W:W,0)),"SIN COD.")</f>
        <v>0</v>
      </c>
    </row>
    <row r="3306" spans="1:86" x14ac:dyDescent="0.25">
      <c r="A3306"/>
      <c r="B3306"/>
      <c r="D3306"/>
      <c r="AL3306">
        <f t="shared" si="357"/>
        <v>0</v>
      </c>
      <c r="AQ3306">
        <f t="shared" si="358"/>
        <v>0</v>
      </c>
      <c r="AR3306" t="str">
        <f>IFERROR(IF(OR(AP3306=338,AP3306=340,AP3306=341,AP3306=342,AP3306="342A",AP3306="342B"),PorcenRet(AP3306,AT3306,AU3306),INDEX(PORCENTAJEBUSCAR,MATCH(AP3306,CódigoRET,0),4)*1),"")</f>
        <v/>
      </c>
      <c r="AS3306">
        <f t="shared" si="359"/>
        <v>0</v>
      </c>
      <c r="BF3306" t="str">
        <f>IFERROR(IF(OR(BD3306=338,BD3306=340,BD3306=341,BD3306=342,BD3306="342A",BD3306="342B"),PorcenRet(BD3306,BH3306,BI3306),INDEX(PORCENTAJEBUSCAR,MATCH(BD3306,CódigoRET,0),4)*1),"")</f>
        <v/>
      </c>
      <c r="BG3306">
        <f t="shared" si="360"/>
        <v>0</v>
      </c>
      <c r="BO3306">
        <f t="shared" si="361"/>
        <v>0</v>
      </c>
      <c r="CC3306">
        <f t="shared" si="362"/>
        <v>0</v>
      </c>
      <c r="CD3306">
        <f t="shared" si="363"/>
        <v>0</v>
      </c>
      <c r="CG3306">
        <f ca="1">IFERROR(INDIRECT("IVA!X"&amp;MATCH(MID(COMPRAS!C3206,1,2)&amp;MID(COMPRAS!F3206,1,2)&amp;MID(COMPRAS!D3206,1,2),IVA!W:W,0)),"SIN COD.")</f>
        <v>0</v>
      </c>
      <c r="CH3306">
        <f ca="1">IFERROR(INDIRECT("IVA!Y"&amp;MATCH(MID(COMPRAS!C3206,1,2)&amp;MID(COMPRAS!F3206,1,2)&amp;MID(COMPRAS!D3206,1,2),IVA!W:W,0)),"SIN COD.")</f>
        <v>0</v>
      </c>
    </row>
    <row r="3307" spans="1:86" x14ac:dyDescent="0.25">
      <c r="A3307"/>
      <c r="B3307"/>
      <c r="D3307"/>
      <c r="AL3307">
        <f t="shared" si="357"/>
        <v>0</v>
      </c>
      <c r="AQ3307">
        <f t="shared" si="358"/>
        <v>0</v>
      </c>
      <c r="AR3307" t="str">
        <f>IFERROR(IF(OR(AP3307=338,AP3307=340,AP3307=341,AP3307=342,AP3307="342A",AP3307="342B"),PorcenRet(AP3307,AT3307,AU3307),INDEX(PORCENTAJEBUSCAR,MATCH(AP3307,CódigoRET,0),4)*1),"")</f>
        <v/>
      </c>
      <c r="AS3307">
        <f t="shared" si="359"/>
        <v>0</v>
      </c>
      <c r="BF3307" t="str">
        <f>IFERROR(IF(OR(BD3307=338,BD3307=340,BD3307=341,BD3307=342,BD3307="342A",BD3307="342B"),PorcenRet(BD3307,BH3307,BI3307),INDEX(PORCENTAJEBUSCAR,MATCH(BD3307,CódigoRET,0),4)*1),"")</f>
        <v/>
      </c>
      <c r="BG3307">
        <f t="shared" si="360"/>
        <v>0</v>
      </c>
      <c r="BO3307">
        <f t="shared" si="361"/>
        <v>0</v>
      </c>
      <c r="CC3307">
        <f t="shared" si="362"/>
        <v>0</v>
      </c>
      <c r="CD3307">
        <f t="shared" si="363"/>
        <v>0</v>
      </c>
      <c r="CG3307">
        <f ca="1">IFERROR(INDIRECT("IVA!X"&amp;MATCH(MID(COMPRAS!C3207,1,2)&amp;MID(COMPRAS!F3207,1,2)&amp;MID(COMPRAS!D3207,1,2),IVA!W:W,0)),"SIN COD.")</f>
        <v>0</v>
      </c>
      <c r="CH3307">
        <f ca="1">IFERROR(INDIRECT("IVA!Y"&amp;MATCH(MID(COMPRAS!C3207,1,2)&amp;MID(COMPRAS!F3207,1,2)&amp;MID(COMPRAS!D3207,1,2),IVA!W:W,0)),"SIN COD.")</f>
        <v>0</v>
      </c>
    </row>
    <row r="3308" spans="1:86" x14ac:dyDescent="0.25">
      <c r="A3308"/>
      <c r="B3308"/>
      <c r="D3308"/>
      <c r="AL3308">
        <f t="shared" si="357"/>
        <v>0</v>
      </c>
      <c r="AQ3308">
        <f t="shared" si="358"/>
        <v>0</v>
      </c>
      <c r="AR3308" t="str">
        <f>IFERROR(IF(OR(AP3308=338,AP3308=340,AP3308=341,AP3308=342,AP3308="342A",AP3308="342B"),PorcenRet(AP3308,AT3308,AU3308),INDEX(PORCENTAJEBUSCAR,MATCH(AP3308,CódigoRET,0),4)*1),"")</f>
        <v/>
      </c>
      <c r="AS3308">
        <f t="shared" si="359"/>
        <v>0</v>
      </c>
      <c r="BF3308" t="str">
        <f>IFERROR(IF(OR(BD3308=338,BD3308=340,BD3308=341,BD3308=342,BD3308="342A",BD3308="342B"),PorcenRet(BD3308,BH3308,BI3308),INDEX(PORCENTAJEBUSCAR,MATCH(BD3308,CódigoRET,0),4)*1),"")</f>
        <v/>
      </c>
      <c r="BG3308">
        <f t="shared" si="360"/>
        <v>0</v>
      </c>
      <c r="BO3308">
        <f t="shared" si="361"/>
        <v>0</v>
      </c>
      <c r="CC3308">
        <f t="shared" si="362"/>
        <v>0</v>
      </c>
      <c r="CD3308">
        <f t="shared" si="363"/>
        <v>0</v>
      </c>
      <c r="CG3308">
        <f ca="1">IFERROR(INDIRECT("IVA!X"&amp;MATCH(MID(COMPRAS!C3208,1,2)&amp;MID(COMPRAS!F3208,1,2)&amp;MID(COMPRAS!D3208,1,2),IVA!W:W,0)),"SIN COD.")</f>
        <v>0</v>
      </c>
      <c r="CH3308">
        <f ca="1">IFERROR(INDIRECT("IVA!Y"&amp;MATCH(MID(COMPRAS!C3208,1,2)&amp;MID(COMPRAS!F3208,1,2)&amp;MID(COMPRAS!D3208,1,2),IVA!W:W,0)),"SIN COD.")</f>
        <v>0</v>
      </c>
    </row>
    <row r="3309" spans="1:86" x14ac:dyDescent="0.25">
      <c r="A3309"/>
      <c r="B3309"/>
      <c r="D3309"/>
      <c r="AL3309">
        <f t="shared" si="357"/>
        <v>0</v>
      </c>
      <c r="AQ3309">
        <f t="shared" si="358"/>
        <v>0</v>
      </c>
      <c r="AR3309" t="str">
        <f>IFERROR(IF(OR(AP3309=338,AP3309=340,AP3309=341,AP3309=342,AP3309="342A",AP3309="342B"),PorcenRet(AP3309,AT3309,AU3309),INDEX(PORCENTAJEBUSCAR,MATCH(AP3309,CódigoRET,0),4)*1),"")</f>
        <v/>
      </c>
      <c r="AS3309">
        <f t="shared" si="359"/>
        <v>0</v>
      </c>
      <c r="BF3309" t="str">
        <f>IFERROR(IF(OR(BD3309=338,BD3309=340,BD3309=341,BD3309=342,BD3309="342A",BD3309="342B"),PorcenRet(BD3309,BH3309,BI3309),INDEX(PORCENTAJEBUSCAR,MATCH(BD3309,CódigoRET,0),4)*1),"")</f>
        <v/>
      </c>
      <c r="BG3309">
        <f t="shared" si="360"/>
        <v>0</v>
      </c>
      <c r="BO3309">
        <f t="shared" si="361"/>
        <v>0</v>
      </c>
      <c r="CC3309">
        <f t="shared" si="362"/>
        <v>0</v>
      </c>
      <c r="CD3309">
        <f t="shared" si="363"/>
        <v>0</v>
      </c>
      <c r="CG3309">
        <f ca="1">IFERROR(INDIRECT("IVA!X"&amp;MATCH(MID(COMPRAS!C3209,1,2)&amp;MID(COMPRAS!F3209,1,2)&amp;MID(COMPRAS!D3209,1,2),IVA!W:W,0)),"SIN COD.")</f>
        <v>0</v>
      </c>
      <c r="CH3309">
        <f ca="1">IFERROR(INDIRECT("IVA!Y"&amp;MATCH(MID(COMPRAS!C3209,1,2)&amp;MID(COMPRAS!F3209,1,2)&amp;MID(COMPRAS!D3209,1,2),IVA!W:W,0)),"SIN COD.")</f>
        <v>0</v>
      </c>
    </row>
    <row r="3310" spans="1:86" x14ac:dyDescent="0.25">
      <c r="A3310"/>
      <c r="B3310"/>
      <c r="D3310"/>
      <c r="AL3310">
        <f t="shared" si="357"/>
        <v>0</v>
      </c>
      <c r="AQ3310">
        <f t="shared" si="358"/>
        <v>0</v>
      </c>
      <c r="AR3310" t="str">
        <f>IFERROR(IF(OR(AP3310=338,AP3310=340,AP3310=341,AP3310=342,AP3310="342A",AP3310="342B"),PorcenRet(AP3310,AT3310,AU3310),INDEX(PORCENTAJEBUSCAR,MATCH(AP3310,CódigoRET,0),4)*1),"")</f>
        <v/>
      </c>
      <c r="AS3310">
        <f t="shared" si="359"/>
        <v>0</v>
      </c>
      <c r="BF3310" t="str">
        <f>IFERROR(IF(OR(BD3310=338,BD3310=340,BD3310=341,BD3310=342,BD3310="342A",BD3310="342B"),PorcenRet(BD3310,BH3310,BI3310),INDEX(PORCENTAJEBUSCAR,MATCH(BD3310,CódigoRET,0),4)*1),"")</f>
        <v/>
      </c>
      <c r="BG3310">
        <f t="shared" si="360"/>
        <v>0</v>
      </c>
      <c r="BO3310">
        <f t="shared" si="361"/>
        <v>0</v>
      </c>
      <c r="CC3310">
        <f t="shared" si="362"/>
        <v>0</v>
      </c>
      <c r="CD3310">
        <f t="shared" si="363"/>
        <v>0</v>
      </c>
      <c r="CG3310">
        <f ca="1">IFERROR(INDIRECT("IVA!X"&amp;MATCH(MID(COMPRAS!C3210,1,2)&amp;MID(COMPRAS!F3210,1,2)&amp;MID(COMPRAS!D3210,1,2),IVA!W:W,0)),"SIN COD.")</f>
        <v>0</v>
      </c>
      <c r="CH3310">
        <f ca="1">IFERROR(INDIRECT("IVA!Y"&amp;MATCH(MID(COMPRAS!C3210,1,2)&amp;MID(COMPRAS!F3210,1,2)&amp;MID(COMPRAS!D3210,1,2),IVA!W:W,0)),"SIN COD.")</f>
        <v>0</v>
      </c>
    </row>
    <row r="3311" spans="1:86" x14ac:dyDescent="0.25">
      <c r="A3311"/>
      <c r="B3311"/>
      <c r="D3311"/>
      <c r="AL3311">
        <f t="shared" si="357"/>
        <v>0</v>
      </c>
      <c r="AQ3311">
        <f t="shared" si="358"/>
        <v>0</v>
      </c>
      <c r="AR3311" t="str">
        <f>IFERROR(IF(OR(AP3311=338,AP3311=340,AP3311=341,AP3311=342,AP3311="342A",AP3311="342B"),PorcenRet(AP3311,AT3311,AU3311),INDEX(PORCENTAJEBUSCAR,MATCH(AP3311,CódigoRET,0),4)*1),"")</f>
        <v/>
      </c>
      <c r="AS3311">
        <f t="shared" si="359"/>
        <v>0</v>
      </c>
      <c r="BF3311" t="str">
        <f>IFERROR(IF(OR(BD3311=338,BD3311=340,BD3311=341,BD3311=342,BD3311="342A",BD3311="342B"),PorcenRet(BD3311,BH3311,BI3311),INDEX(PORCENTAJEBUSCAR,MATCH(BD3311,CódigoRET,0),4)*1),"")</f>
        <v/>
      </c>
      <c r="BG3311">
        <f t="shared" si="360"/>
        <v>0</v>
      </c>
      <c r="BO3311">
        <f t="shared" si="361"/>
        <v>0</v>
      </c>
      <c r="CC3311">
        <f t="shared" si="362"/>
        <v>0</v>
      </c>
      <c r="CD3311">
        <f t="shared" si="363"/>
        <v>0</v>
      </c>
      <c r="CG3311">
        <f ca="1">IFERROR(INDIRECT("IVA!X"&amp;MATCH(MID(COMPRAS!C3211,1,2)&amp;MID(COMPRAS!F3211,1,2)&amp;MID(COMPRAS!D3211,1,2),IVA!W:W,0)),"SIN COD.")</f>
        <v>0</v>
      </c>
      <c r="CH3311">
        <f ca="1">IFERROR(INDIRECT("IVA!Y"&amp;MATCH(MID(COMPRAS!C3211,1,2)&amp;MID(COMPRAS!F3211,1,2)&amp;MID(COMPRAS!D3211,1,2),IVA!W:W,0)),"SIN COD.")</f>
        <v>0</v>
      </c>
    </row>
    <row r="3312" spans="1:86" x14ac:dyDescent="0.25">
      <c r="A3312"/>
      <c r="B3312"/>
      <c r="D3312"/>
      <c r="AL3312">
        <f t="shared" si="357"/>
        <v>0</v>
      </c>
      <c r="AQ3312">
        <f t="shared" si="358"/>
        <v>0</v>
      </c>
      <c r="AR3312" t="str">
        <f>IFERROR(IF(OR(AP3312=338,AP3312=340,AP3312=341,AP3312=342,AP3312="342A",AP3312="342B"),PorcenRet(AP3312,AT3312,AU3312),INDEX(PORCENTAJEBUSCAR,MATCH(AP3312,CódigoRET,0),4)*1),"")</f>
        <v/>
      </c>
      <c r="AS3312">
        <f t="shared" si="359"/>
        <v>0</v>
      </c>
      <c r="BF3312" t="str">
        <f>IFERROR(IF(OR(BD3312=338,BD3312=340,BD3312=341,BD3312=342,BD3312="342A",BD3312="342B"),PorcenRet(BD3312,BH3312,BI3312),INDEX(PORCENTAJEBUSCAR,MATCH(BD3312,CódigoRET,0),4)*1),"")</f>
        <v/>
      </c>
      <c r="BG3312">
        <f t="shared" si="360"/>
        <v>0</v>
      </c>
      <c r="BO3312">
        <f t="shared" si="361"/>
        <v>0</v>
      </c>
      <c r="CC3312">
        <f t="shared" si="362"/>
        <v>0</v>
      </c>
      <c r="CD3312">
        <f t="shared" si="363"/>
        <v>0</v>
      </c>
      <c r="CG3312">
        <f ca="1">IFERROR(INDIRECT("IVA!X"&amp;MATCH(MID(COMPRAS!C3212,1,2)&amp;MID(COMPRAS!F3212,1,2)&amp;MID(COMPRAS!D3212,1,2),IVA!W:W,0)),"SIN COD.")</f>
        <v>0</v>
      </c>
      <c r="CH3312">
        <f ca="1">IFERROR(INDIRECT("IVA!Y"&amp;MATCH(MID(COMPRAS!C3212,1,2)&amp;MID(COMPRAS!F3212,1,2)&amp;MID(COMPRAS!D3212,1,2),IVA!W:W,0)),"SIN COD.")</f>
        <v>0</v>
      </c>
    </row>
    <row r="3313" spans="1:86" x14ac:dyDescent="0.25">
      <c r="A3313"/>
      <c r="B3313"/>
      <c r="D3313"/>
      <c r="AL3313">
        <f t="shared" si="357"/>
        <v>0</v>
      </c>
      <c r="AQ3313">
        <f t="shared" si="358"/>
        <v>0</v>
      </c>
      <c r="AR3313" t="str">
        <f>IFERROR(IF(OR(AP3313=338,AP3313=340,AP3313=341,AP3313=342,AP3313="342A",AP3313="342B"),PorcenRet(AP3313,AT3313,AU3313),INDEX(PORCENTAJEBUSCAR,MATCH(AP3313,CódigoRET,0),4)*1),"")</f>
        <v/>
      </c>
      <c r="AS3313">
        <f t="shared" si="359"/>
        <v>0</v>
      </c>
      <c r="BF3313" t="str">
        <f>IFERROR(IF(OR(BD3313=338,BD3313=340,BD3313=341,BD3313=342,BD3313="342A",BD3313="342B"),PorcenRet(BD3313,BH3313,BI3313),INDEX(PORCENTAJEBUSCAR,MATCH(BD3313,CódigoRET,0),4)*1),"")</f>
        <v/>
      </c>
      <c r="BG3313">
        <f t="shared" si="360"/>
        <v>0</v>
      </c>
      <c r="BO3313">
        <f t="shared" si="361"/>
        <v>0</v>
      </c>
      <c r="CC3313">
        <f t="shared" si="362"/>
        <v>0</v>
      </c>
      <c r="CD3313">
        <f t="shared" si="363"/>
        <v>0</v>
      </c>
      <c r="CG3313">
        <f ca="1">IFERROR(INDIRECT("IVA!X"&amp;MATCH(MID(COMPRAS!C3213,1,2)&amp;MID(COMPRAS!F3213,1,2)&amp;MID(COMPRAS!D3213,1,2),IVA!W:W,0)),"SIN COD.")</f>
        <v>0</v>
      </c>
      <c r="CH3313">
        <f ca="1">IFERROR(INDIRECT("IVA!Y"&amp;MATCH(MID(COMPRAS!C3213,1,2)&amp;MID(COMPRAS!F3213,1,2)&amp;MID(COMPRAS!D3213,1,2),IVA!W:W,0)),"SIN COD.")</f>
        <v>0</v>
      </c>
    </row>
    <row r="3314" spans="1:86" x14ac:dyDescent="0.25">
      <c r="A3314"/>
      <c r="B3314"/>
      <c r="D3314"/>
      <c r="AL3314">
        <f t="shared" si="357"/>
        <v>0</v>
      </c>
      <c r="AQ3314">
        <f t="shared" si="358"/>
        <v>0</v>
      </c>
      <c r="AR3314" t="str">
        <f>IFERROR(IF(OR(AP3314=338,AP3314=340,AP3314=341,AP3314=342,AP3314="342A",AP3314="342B"),PorcenRet(AP3314,AT3314,AU3314),INDEX(PORCENTAJEBUSCAR,MATCH(AP3314,CódigoRET,0),4)*1),"")</f>
        <v/>
      </c>
      <c r="AS3314">
        <f t="shared" si="359"/>
        <v>0</v>
      </c>
      <c r="BF3314" t="str">
        <f>IFERROR(IF(OR(BD3314=338,BD3314=340,BD3314=341,BD3314=342,BD3314="342A",BD3314="342B"),PorcenRet(BD3314,BH3314,BI3314),INDEX(PORCENTAJEBUSCAR,MATCH(BD3314,CódigoRET,0),4)*1),"")</f>
        <v/>
      </c>
      <c r="BG3314">
        <f t="shared" si="360"/>
        <v>0</v>
      </c>
      <c r="BO3314">
        <f t="shared" si="361"/>
        <v>0</v>
      </c>
      <c r="CC3314">
        <f t="shared" si="362"/>
        <v>0</v>
      </c>
      <c r="CD3314">
        <f t="shared" si="363"/>
        <v>0</v>
      </c>
      <c r="CG3314">
        <f ca="1">IFERROR(INDIRECT("IVA!X"&amp;MATCH(MID(COMPRAS!C3214,1,2)&amp;MID(COMPRAS!F3214,1,2)&amp;MID(COMPRAS!D3214,1,2),IVA!W:W,0)),"SIN COD.")</f>
        <v>0</v>
      </c>
      <c r="CH3314">
        <f ca="1">IFERROR(INDIRECT("IVA!Y"&amp;MATCH(MID(COMPRAS!C3214,1,2)&amp;MID(COMPRAS!F3214,1,2)&amp;MID(COMPRAS!D3214,1,2),IVA!W:W,0)),"SIN COD.")</f>
        <v>0</v>
      </c>
    </row>
    <row r="3315" spans="1:86" x14ac:dyDescent="0.25">
      <c r="A3315"/>
      <c r="B3315"/>
      <c r="D3315"/>
      <c r="AL3315">
        <f t="shared" si="357"/>
        <v>0</v>
      </c>
      <c r="AQ3315">
        <f t="shared" si="358"/>
        <v>0</v>
      </c>
      <c r="AR3315" t="str">
        <f>IFERROR(IF(OR(AP3315=338,AP3315=340,AP3315=341,AP3315=342,AP3315="342A",AP3315="342B"),PorcenRet(AP3315,AT3315,AU3315),INDEX(PORCENTAJEBUSCAR,MATCH(AP3315,CódigoRET,0),4)*1),"")</f>
        <v/>
      </c>
      <c r="AS3315">
        <f t="shared" si="359"/>
        <v>0</v>
      </c>
      <c r="BF3315" t="str">
        <f>IFERROR(IF(OR(BD3315=338,BD3315=340,BD3315=341,BD3315=342,BD3315="342A",BD3315="342B"),PorcenRet(BD3315,BH3315,BI3315),INDEX(PORCENTAJEBUSCAR,MATCH(BD3315,CódigoRET,0),4)*1),"")</f>
        <v/>
      </c>
      <c r="BG3315">
        <f t="shared" si="360"/>
        <v>0</v>
      </c>
      <c r="BO3315">
        <f t="shared" si="361"/>
        <v>0</v>
      </c>
      <c r="CC3315">
        <f t="shared" si="362"/>
        <v>0</v>
      </c>
      <c r="CD3315">
        <f t="shared" si="363"/>
        <v>0</v>
      </c>
      <c r="CG3315">
        <f ca="1">IFERROR(INDIRECT("IVA!X"&amp;MATCH(MID(COMPRAS!C3215,1,2)&amp;MID(COMPRAS!F3215,1,2)&amp;MID(COMPRAS!D3215,1,2),IVA!W:W,0)),"SIN COD.")</f>
        <v>0</v>
      </c>
      <c r="CH3315">
        <f ca="1">IFERROR(INDIRECT("IVA!Y"&amp;MATCH(MID(COMPRAS!C3215,1,2)&amp;MID(COMPRAS!F3215,1,2)&amp;MID(COMPRAS!D3215,1,2),IVA!W:W,0)),"SIN COD.")</f>
        <v>0</v>
      </c>
    </row>
    <row r="3316" spans="1:86" x14ac:dyDescent="0.25">
      <c r="A3316"/>
      <c r="B3316"/>
      <c r="D3316"/>
      <c r="AL3316">
        <f t="shared" si="357"/>
        <v>0</v>
      </c>
      <c r="AQ3316">
        <f t="shared" si="358"/>
        <v>0</v>
      </c>
      <c r="AR3316" t="str">
        <f>IFERROR(IF(OR(AP3316=338,AP3316=340,AP3316=341,AP3316=342,AP3316="342A",AP3316="342B"),PorcenRet(AP3316,AT3316,AU3316),INDEX(PORCENTAJEBUSCAR,MATCH(AP3316,CódigoRET,0),4)*1),"")</f>
        <v/>
      </c>
      <c r="AS3316">
        <f t="shared" si="359"/>
        <v>0</v>
      </c>
      <c r="BF3316" t="str">
        <f>IFERROR(IF(OR(BD3316=338,BD3316=340,BD3316=341,BD3316=342,BD3316="342A",BD3316="342B"),PorcenRet(BD3316,BH3316,BI3316),INDEX(PORCENTAJEBUSCAR,MATCH(BD3316,CódigoRET,0),4)*1),"")</f>
        <v/>
      </c>
      <c r="BG3316">
        <f t="shared" si="360"/>
        <v>0</v>
      </c>
      <c r="BO3316">
        <f t="shared" si="361"/>
        <v>0</v>
      </c>
      <c r="CC3316">
        <f t="shared" si="362"/>
        <v>0</v>
      </c>
      <c r="CD3316">
        <f t="shared" si="363"/>
        <v>0</v>
      </c>
      <c r="CG3316">
        <f ca="1">IFERROR(INDIRECT("IVA!X"&amp;MATCH(MID(COMPRAS!C3216,1,2)&amp;MID(COMPRAS!F3216,1,2)&amp;MID(COMPRAS!D3216,1,2),IVA!W:W,0)),"SIN COD.")</f>
        <v>0</v>
      </c>
      <c r="CH3316">
        <f ca="1">IFERROR(INDIRECT("IVA!Y"&amp;MATCH(MID(COMPRAS!C3216,1,2)&amp;MID(COMPRAS!F3216,1,2)&amp;MID(COMPRAS!D3216,1,2),IVA!W:W,0)),"SIN COD.")</f>
        <v>0</v>
      </c>
    </row>
    <row r="3317" spans="1:86" x14ac:dyDescent="0.25">
      <c r="A3317"/>
      <c r="B3317"/>
      <c r="D3317"/>
      <c r="AL3317">
        <f t="shared" si="357"/>
        <v>0</v>
      </c>
      <c r="AQ3317">
        <f t="shared" si="358"/>
        <v>0</v>
      </c>
      <c r="AR3317" t="str">
        <f>IFERROR(IF(OR(AP3317=338,AP3317=340,AP3317=341,AP3317=342,AP3317="342A",AP3317="342B"),PorcenRet(AP3317,AT3317,AU3317),INDEX(PORCENTAJEBUSCAR,MATCH(AP3317,CódigoRET,0),4)*1),"")</f>
        <v/>
      </c>
      <c r="AS3317">
        <f t="shared" si="359"/>
        <v>0</v>
      </c>
      <c r="BF3317" t="str">
        <f>IFERROR(IF(OR(BD3317=338,BD3317=340,BD3317=341,BD3317=342,BD3317="342A",BD3317="342B"),PorcenRet(BD3317,BH3317,BI3317),INDEX(PORCENTAJEBUSCAR,MATCH(BD3317,CódigoRET,0),4)*1),"")</f>
        <v/>
      </c>
      <c r="BG3317">
        <f t="shared" si="360"/>
        <v>0</v>
      </c>
      <c r="BO3317">
        <f t="shared" si="361"/>
        <v>0</v>
      </c>
      <c r="CC3317">
        <f t="shared" si="362"/>
        <v>0</v>
      </c>
      <c r="CD3317">
        <f t="shared" si="363"/>
        <v>0</v>
      </c>
      <c r="CG3317">
        <f ca="1">IFERROR(INDIRECT("IVA!X"&amp;MATCH(MID(COMPRAS!C3217,1,2)&amp;MID(COMPRAS!F3217,1,2)&amp;MID(COMPRAS!D3217,1,2),IVA!W:W,0)),"SIN COD.")</f>
        <v>0</v>
      </c>
      <c r="CH3317">
        <f ca="1">IFERROR(INDIRECT("IVA!Y"&amp;MATCH(MID(COMPRAS!C3217,1,2)&amp;MID(COMPRAS!F3217,1,2)&amp;MID(COMPRAS!D3217,1,2),IVA!W:W,0)),"SIN COD.")</f>
        <v>0</v>
      </c>
    </row>
    <row r="3318" spans="1:86" x14ac:dyDescent="0.25">
      <c r="A3318"/>
      <c r="B3318"/>
      <c r="D3318"/>
      <c r="AL3318">
        <f t="shared" si="357"/>
        <v>0</v>
      </c>
      <c r="AQ3318">
        <f t="shared" si="358"/>
        <v>0</v>
      </c>
      <c r="AR3318" t="str">
        <f>IFERROR(IF(OR(AP3318=338,AP3318=340,AP3318=341,AP3318=342,AP3318="342A",AP3318="342B"),PorcenRet(AP3318,AT3318,AU3318),INDEX(PORCENTAJEBUSCAR,MATCH(AP3318,CódigoRET,0),4)*1),"")</f>
        <v/>
      </c>
      <c r="AS3318">
        <f t="shared" si="359"/>
        <v>0</v>
      </c>
      <c r="BF3318" t="str">
        <f>IFERROR(IF(OR(BD3318=338,BD3318=340,BD3318=341,BD3318=342,BD3318="342A",BD3318="342B"),PorcenRet(BD3318,BH3318,BI3318),INDEX(PORCENTAJEBUSCAR,MATCH(BD3318,CódigoRET,0),4)*1),"")</f>
        <v/>
      </c>
      <c r="BG3318">
        <f t="shared" si="360"/>
        <v>0</v>
      </c>
      <c r="BO3318">
        <f t="shared" si="361"/>
        <v>0</v>
      </c>
      <c r="CC3318">
        <f t="shared" si="362"/>
        <v>0</v>
      </c>
      <c r="CD3318">
        <f t="shared" si="363"/>
        <v>0</v>
      </c>
      <c r="CG3318">
        <f ca="1">IFERROR(INDIRECT("IVA!X"&amp;MATCH(MID(COMPRAS!C3218,1,2)&amp;MID(COMPRAS!F3218,1,2)&amp;MID(COMPRAS!D3218,1,2),IVA!W:W,0)),"SIN COD.")</f>
        <v>0</v>
      </c>
      <c r="CH3318">
        <f ca="1">IFERROR(INDIRECT("IVA!Y"&amp;MATCH(MID(COMPRAS!C3218,1,2)&amp;MID(COMPRAS!F3218,1,2)&amp;MID(COMPRAS!D3218,1,2),IVA!W:W,0)),"SIN COD.")</f>
        <v>0</v>
      </c>
    </row>
    <row r="3319" spans="1:86" x14ac:dyDescent="0.25">
      <c r="A3319"/>
      <c r="B3319"/>
      <c r="D3319"/>
      <c r="AL3319">
        <f t="shared" si="357"/>
        <v>0</v>
      </c>
      <c r="AQ3319">
        <f t="shared" si="358"/>
        <v>0</v>
      </c>
      <c r="AR3319" t="str">
        <f>IFERROR(IF(OR(AP3319=338,AP3319=340,AP3319=341,AP3319=342,AP3319="342A",AP3319="342B"),PorcenRet(AP3319,AT3319,AU3319),INDEX(PORCENTAJEBUSCAR,MATCH(AP3319,CódigoRET,0),4)*1),"")</f>
        <v/>
      </c>
      <c r="AS3319">
        <f t="shared" si="359"/>
        <v>0</v>
      </c>
      <c r="BF3319" t="str">
        <f>IFERROR(IF(OR(BD3319=338,BD3319=340,BD3319=341,BD3319=342,BD3319="342A",BD3319="342B"),PorcenRet(BD3319,BH3319,BI3319),INDEX(PORCENTAJEBUSCAR,MATCH(BD3319,CódigoRET,0),4)*1),"")</f>
        <v/>
      </c>
      <c r="BG3319">
        <f t="shared" si="360"/>
        <v>0</v>
      </c>
      <c r="BO3319">
        <f t="shared" si="361"/>
        <v>0</v>
      </c>
      <c r="CC3319">
        <f t="shared" si="362"/>
        <v>0</v>
      </c>
      <c r="CD3319">
        <f t="shared" si="363"/>
        <v>0</v>
      </c>
      <c r="CG3319">
        <f ca="1">IFERROR(INDIRECT("IVA!X"&amp;MATCH(MID(COMPRAS!C3219,1,2)&amp;MID(COMPRAS!F3219,1,2)&amp;MID(COMPRAS!D3219,1,2),IVA!W:W,0)),"SIN COD.")</f>
        <v>0</v>
      </c>
      <c r="CH3319">
        <f ca="1">IFERROR(INDIRECT("IVA!Y"&amp;MATCH(MID(COMPRAS!C3219,1,2)&amp;MID(COMPRAS!F3219,1,2)&amp;MID(COMPRAS!D3219,1,2),IVA!W:W,0)),"SIN COD.")</f>
        <v>0</v>
      </c>
    </row>
    <row r="3320" spans="1:86" x14ac:dyDescent="0.25">
      <c r="A3320"/>
      <c r="B3320"/>
      <c r="D3320"/>
      <c r="AL3320">
        <f t="shared" si="357"/>
        <v>0</v>
      </c>
      <c r="AQ3320">
        <f t="shared" si="358"/>
        <v>0</v>
      </c>
      <c r="AR3320" t="str">
        <f>IFERROR(IF(OR(AP3320=338,AP3320=340,AP3320=341,AP3320=342,AP3320="342A",AP3320="342B"),PorcenRet(AP3320,AT3320,AU3320),INDEX(PORCENTAJEBUSCAR,MATCH(AP3320,CódigoRET,0),4)*1),"")</f>
        <v/>
      </c>
      <c r="AS3320">
        <f t="shared" si="359"/>
        <v>0</v>
      </c>
      <c r="BF3320" t="str">
        <f>IFERROR(IF(OR(BD3320=338,BD3320=340,BD3320=341,BD3320=342,BD3320="342A",BD3320="342B"),PorcenRet(BD3320,BH3320,BI3320),INDEX(PORCENTAJEBUSCAR,MATCH(BD3320,CódigoRET,0),4)*1),"")</f>
        <v/>
      </c>
      <c r="BG3320">
        <f t="shared" si="360"/>
        <v>0</v>
      </c>
      <c r="BO3320">
        <f t="shared" si="361"/>
        <v>0</v>
      </c>
      <c r="CC3320">
        <f t="shared" si="362"/>
        <v>0</v>
      </c>
      <c r="CD3320">
        <f t="shared" si="363"/>
        <v>0</v>
      </c>
      <c r="CG3320">
        <f ca="1">IFERROR(INDIRECT("IVA!X"&amp;MATCH(MID(COMPRAS!C3220,1,2)&amp;MID(COMPRAS!F3220,1,2)&amp;MID(COMPRAS!D3220,1,2),IVA!W:W,0)),"SIN COD.")</f>
        <v>0</v>
      </c>
      <c r="CH3320">
        <f ca="1">IFERROR(INDIRECT("IVA!Y"&amp;MATCH(MID(COMPRAS!C3220,1,2)&amp;MID(COMPRAS!F3220,1,2)&amp;MID(COMPRAS!D3220,1,2),IVA!W:W,0)),"SIN COD.")</f>
        <v>0</v>
      </c>
    </row>
    <row r="3321" spans="1:86" x14ac:dyDescent="0.25">
      <c r="A3321"/>
      <c r="B3321"/>
      <c r="D3321"/>
      <c r="AL3321">
        <f t="shared" si="357"/>
        <v>0</v>
      </c>
      <c r="AQ3321">
        <f t="shared" si="358"/>
        <v>0</v>
      </c>
      <c r="AR3321" t="str">
        <f>IFERROR(IF(OR(AP3321=338,AP3321=340,AP3321=341,AP3321=342,AP3321="342A",AP3321="342B"),PorcenRet(AP3321,AT3321,AU3321),INDEX(PORCENTAJEBUSCAR,MATCH(AP3321,CódigoRET,0),4)*1),"")</f>
        <v/>
      </c>
      <c r="AS3321">
        <f t="shared" si="359"/>
        <v>0</v>
      </c>
      <c r="BF3321" t="str">
        <f>IFERROR(IF(OR(BD3321=338,BD3321=340,BD3321=341,BD3321=342,BD3321="342A",BD3321="342B"),PorcenRet(BD3321,BH3321,BI3321),INDEX(PORCENTAJEBUSCAR,MATCH(BD3321,CódigoRET,0),4)*1),"")</f>
        <v/>
      </c>
      <c r="BG3321">
        <f t="shared" si="360"/>
        <v>0</v>
      </c>
      <c r="BO3321">
        <f t="shared" si="361"/>
        <v>0</v>
      </c>
      <c r="CC3321">
        <f t="shared" si="362"/>
        <v>0</v>
      </c>
      <c r="CD3321">
        <f t="shared" si="363"/>
        <v>0</v>
      </c>
      <c r="CG3321">
        <f ca="1">IFERROR(INDIRECT("IVA!X"&amp;MATCH(MID(COMPRAS!C3221,1,2)&amp;MID(COMPRAS!F3221,1,2)&amp;MID(COMPRAS!D3221,1,2),IVA!W:W,0)),"SIN COD.")</f>
        <v>0</v>
      </c>
      <c r="CH3321">
        <f ca="1">IFERROR(INDIRECT("IVA!Y"&amp;MATCH(MID(COMPRAS!C3221,1,2)&amp;MID(COMPRAS!F3221,1,2)&amp;MID(COMPRAS!D3221,1,2),IVA!W:W,0)),"SIN COD.")</f>
        <v>0</v>
      </c>
    </row>
    <row r="3322" spans="1:86" x14ac:dyDescent="0.25">
      <c r="A3322"/>
      <c r="B3322"/>
      <c r="D3322"/>
      <c r="AL3322">
        <f t="shared" si="357"/>
        <v>0</v>
      </c>
      <c r="AQ3322">
        <f t="shared" si="358"/>
        <v>0</v>
      </c>
      <c r="AR3322" t="str">
        <f>IFERROR(IF(OR(AP3322=338,AP3322=340,AP3322=341,AP3322=342,AP3322="342A",AP3322="342B"),PorcenRet(AP3322,AT3322,AU3322),INDEX(PORCENTAJEBUSCAR,MATCH(AP3322,CódigoRET,0),4)*1),"")</f>
        <v/>
      </c>
      <c r="AS3322">
        <f t="shared" si="359"/>
        <v>0</v>
      </c>
      <c r="BF3322" t="str">
        <f>IFERROR(IF(OR(BD3322=338,BD3322=340,BD3322=341,BD3322=342,BD3322="342A",BD3322="342B"),PorcenRet(BD3322,BH3322,BI3322),INDEX(PORCENTAJEBUSCAR,MATCH(BD3322,CódigoRET,0),4)*1),"")</f>
        <v/>
      </c>
      <c r="BG3322">
        <f t="shared" si="360"/>
        <v>0</v>
      </c>
      <c r="BO3322">
        <f t="shared" si="361"/>
        <v>0</v>
      </c>
      <c r="CC3322">
        <f t="shared" si="362"/>
        <v>0</v>
      </c>
      <c r="CD3322">
        <f t="shared" si="363"/>
        <v>0</v>
      </c>
      <c r="CG3322">
        <f ca="1">IFERROR(INDIRECT("IVA!X"&amp;MATCH(MID(COMPRAS!C3222,1,2)&amp;MID(COMPRAS!F3222,1,2)&amp;MID(COMPRAS!D3222,1,2),IVA!W:W,0)),"SIN COD.")</f>
        <v>0</v>
      </c>
      <c r="CH3322">
        <f ca="1">IFERROR(INDIRECT("IVA!Y"&amp;MATCH(MID(COMPRAS!C3222,1,2)&amp;MID(COMPRAS!F3222,1,2)&amp;MID(COMPRAS!D3222,1,2),IVA!W:W,0)),"SIN COD.")</f>
        <v>0</v>
      </c>
    </row>
    <row r="3323" spans="1:86" x14ac:dyDescent="0.25">
      <c r="A3323"/>
      <c r="B3323"/>
      <c r="D3323"/>
      <c r="AL3323">
        <f t="shared" si="357"/>
        <v>0</v>
      </c>
      <c r="AQ3323">
        <f t="shared" si="358"/>
        <v>0</v>
      </c>
      <c r="AR3323" t="str">
        <f>IFERROR(IF(OR(AP3323=338,AP3323=340,AP3323=341,AP3323=342,AP3323="342A",AP3323="342B"),PorcenRet(AP3323,AT3323,AU3323),INDEX(PORCENTAJEBUSCAR,MATCH(AP3323,CódigoRET,0),4)*1),"")</f>
        <v/>
      </c>
      <c r="AS3323">
        <f t="shared" si="359"/>
        <v>0</v>
      </c>
      <c r="BF3323" t="str">
        <f>IFERROR(IF(OR(BD3323=338,BD3323=340,BD3323=341,BD3323=342,BD3323="342A",BD3323="342B"),PorcenRet(BD3323,BH3323,BI3323),INDEX(PORCENTAJEBUSCAR,MATCH(BD3323,CódigoRET,0),4)*1),"")</f>
        <v/>
      </c>
      <c r="BG3323">
        <f t="shared" si="360"/>
        <v>0</v>
      </c>
      <c r="BO3323">
        <f t="shared" si="361"/>
        <v>0</v>
      </c>
      <c r="CC3323">
        <f t="shared" si="362"/>
        <v>0</v>
      </c>
      <c r="CD3323">
        <f t="shared" si="363"/>
        <v>0</v>
      </c>
      <c r="CG3323">
        <f ca="1">IFERROR(INDIRECT("IVA!X"&amp;MATCH(MID(COMPRAS!C3223,1,2)&amp;MID(COMPRAS!F3223,1,2)&amp;MID(COMPRAS!D3223,1,2),IVA!W:W,0)),"SIN COD.")</f>
        <v>0</v>
      </c>
      <c r="CH3323">
        <f ca="1">IFERROR(INDIRECT("IVA!Y"&amp;MATCH(MID(COMPRAS!C3223,1,2)&amp;MID(COMPRAS!F3223,1,2)&amp;MID(COMPRAS!D3223,1,2),IVA!W:W,0)),"SIN COD.")</f>
        <v>0</v>
      </c>
    </row>
    <row r="3324" spans="1:86" x14ac:dyDescent="0.25">
      <c r="A3324"/>
      <c r="B3324"/>
      <c r="D3324"/>
      <c r="AL3324">
        <f t="shared" si="357"/>
        <v>0</v>
      </c>
      <c r="AQ3324">
        <f t="shared" si="358"/>
        <v>0</v>
      </c>
      <c r="AR3324" t="str">
        <f>IFERROR(IF(OR(AP3324=338,AP3324=340,AP3324=341,AP3324=342,AP3324="342A",AP3324="342B"),PorcenRet(AP3324,AT3324,AU3324),INDEX(PORCENTAJEBUSCAR,MATCH(AP3324,CódigoRET,0),4)*1),"")</f>
        <v/>
      </c>
      <c r="AS3324">
        <f t="shared" si="359"/>
        <v>0</v>
      </c>
      <c r="BF3324" t="str">
        <f>IFERROR(IF(OR(BD3324=338,BD3324=340,BD3324=341,BD3324=342,BD3324="342A",BD3324="342B"),PorcenRet(BD3324,BH3324,BI3324),INDEX(PORCENTAJEBUSCAR,MATCH(BD3324,CódigoRET,0),4)*1),"")</f>
        <v/>
      </c>
      <c r="BG3324">
        <f t="shared" si="360"/>
        <v>0</v>
      </c>
      <c r="BO3324">
        <f t="shared" si="361"/>
        <v>0</v>
      </c>
      <c r="CC3324">
        <f t="shared" si="362"/>
        <v>0</v>
      </c>
      <c r="CD3324">
        <f t="shared" si="363"/>
        <v>0</v>
      </c>
      <c r="CG3324">
        <f ca="1">IFERROR(INDIRECT("IVA!X"&amp;MATCH(MID(COMPRAS!C3224,1,2)&amp;MID(COMPRAS!F3224,1,2)&amp;MID(COMPRAS!D3224,1,2),IVA!W:W,0)),"SIN COD.")</f>
        <v>0</v>
      </c>
      <c r="CH3324">
        <f ca="1">IFERROR(INDIRECT("IVA!Y"&amp;MATCH(MID(COMPRAS!C3224,1,2)&amp;MID(COMPRAS!F3224,1,2)&amp;MID(COMPRAS!D3224,1,2),IVA!W:W,0)),"SIN COD.")</f>
        <v>0</v>
      </c>
    </row>
    <row r="3325" spans="1:86" x14ac:dyDescent="0.25">
      <c r="A3325"/>
      <c r="B3325"/>
      <c r="D3325"/>
      <c r="AL3325">
        <f t="shared" si="357"/>
        <v>0</v>
      </c>
      <c r="AQ3325">
        <f t="shared" si="358"/>
        <v>0</v>
      </c>
      <c r="AR3325" t="str">
        <f>IFERROR(IF(OR(AP3325=338,AP3325=340,AP3325=341,AP3325=342,AP3325="342A",AP3325="342B"),PorcenRet(AP3325,AT3325,AU3325),INDEX(PORCENTAJEBUSCAR,MATCH(AP3325,CódigoRET,0),4)*1),"")</f>
        <v/>
      </c>
      <c r="AS3325">
        <f t="shared" si="359"/>
        <v>0</v>
      </c>
      <c r="BF3325" t="str">
        <f>IFERROR(IF(OR(BD3325=338,BD3325=340,BD3325=341,BD3325=342,BD3325="342A",BD3325="342B"),PorcenRet(BD3325,BH3325,BI3325),INDEX(PORCENTAJEBUSCAR,MATCH(BD3325,CódigoRET,0),4)*1),"")</f>
        <v/>
      </c>
      <c r="BG3325">
        <f t="shared" si="360"/>
        <v>0</v>
      </c>
      <c r="BO3325">
        <f t="shared" si="361"/>
        <v>0</v>
      </c>
      <c r="CC3325">
        <f t="shared" si="362"/>
        <v>0</v>
      </c>
      <c r="CD3325">
        <f t="shared" si="363"/>
        <v>0</v>
      </c>
      <c r="CG3325">
        <f ca="1">IFERROR(INDIRECT("IVA!X"&amp;MATCH(MID(COMPRAS!C3225,1,2)&amp;MID(COMPRAS!F3225,1,2)&amp;MID(COMPRAS!D3225,1,2),IVA!W:W,0)),"SIN COD.")</f>
        <v>0</v>
      </c>
      <c r="CH3325">
        <f ca="1">IFERROR(INDIRECT("IVA!Y"&amp;MATCH(MID(COMPRAS!C3225,1,2)&amp;MID(COMPRAS!F3225,1,2)&amp;MID(COMPRAS!D3225,1,2),IVA!W:W,0)),"SIN COD.")</f>
        <v>0</v>
      </c>
    </row>
    <row r="3326" spans="1:86" x14ac:dyDescent="0.25">
      <c r="A3326"/>
      <c r="B3326"/>
      <c r="D3326"/>
      <c r="AL3326">
        <f t="shared" si="357"/>
        <v>0</v>
      </c>
      <c r="AQ3326">
        <f t="shared" si="358"/>
        <v>0</v>
      </c>
      <c r="AR3326" t="str">
        <f>IFERROR(IF(OR(AP3326=338,AP3326=340,AP3326=341,AP3326=342,AP3326="342A",AP3326="342B"),PorcenRet(AP3326,AT3326,AU3326),INDEX(PORCENTAJEBUSCAR,MATCH(AP3326,CódigoRET,0),4)*1),"")</f>
        <v/>
      </c>
      <c r="AS3326">
        <f t="shared" si="359"/>
        <v>0</v>
      </c>
      <c r="BF3326" t="str">
        <f>IFERROR(IF(OR(BD3326=338,BD3326=340,BD3326=341,BD3326=342,BD3326="342A",BD3326="342B"),PorcenRet(BD3326,BH3326,BI3326),INDEX(PORCENTAJEBUSCAR,MATCH(BD3326,CódigoRET,0),4)*1),"")</f>
        <v/>
      </c>
      <c r="BG3326">
        <f t="shared" si="360"/>
        <v>0</v>
      </c>
      <c r="BO3326">
        <f t="shared" si="361"/>
        <v>0</v>
      </c>
      <c r="CC3326">
        <f t="shared" si="362"/>
        <v>0</v>
      </c>
      <c r="CD3326">
        <f t="shared" si="363"/>
        <v>0</v>
      </c>
      <c r="CG3326">
        <f ca="1">IFERROR(INDIRECT("IVA!X"&amp;MATCH(MID(COMPRAS!C3226,1,2)&amp;MID(COMPRAS!F3226,1,2)&amp;MID(COMPRAS!D3226,1,2),IVA!W:W,0)),"SIN COD.")</f>
        <v>0</v>
      </c>
      <c r="CH3326">
        <f ca="1">IFERROR(INDIRECT("IVA!Y"&amp;MATCH(MID(COMPRAS!C3226,1,2)&amp;MID(COMPRAS!F3226,1,2)&amp;MID(COMPRAS!D3226,1,2),IVA!W:W,0)),"SIN COD.")</f>
        <v>0</v>
      </c>
    </row>
    <row r="3327" spans="1:86" x14ac:dyDescent="0.25">
      <c r="A3327"/>
      <c r="B3327"/>
      <c r="D3327"/>
      <c r="AL3327">
        <f t="shared" si="357"/>
        <v>0</v>
      </c>
      <c r="AQ3327">
        <f t="shared" si="358"/>
        <v>0</v>
      </c>
      <c r="AR3327" t="str">
        <f>IFERROR(IF(OR(AP3327=338,AP3327=340,AP3327=341,AP3327=342,AP3327="342A",AP3327="342B"),PorcenRet(AP3327,AT3327,AU3327),INDEX(PORCENTAJEBUSCAR,MATCH(AP3327,CódigoRET,0),4)*1),"")</f>
        <v/>
      </c>
      <c r="AS3327">
        <f t="shared" si="359"/>
        <v>0</v>
      </c>
      <c r="BF3327" t="str">
        <f>IFERROR(IF(OR(BD3327=338,BD3327=340,BD3327=341,BD3327=342,BD3327="342A",BD3327="342B"),PorcenRet(BD3327,BH3327,BI3327),INDEX(PORCENTAJEBUSCAR,MATCH(BD3327,CódigoRET,0),4)*1),"")</f>
        <v/>
      </c>
      <c r="BG3327">
        <f t="shared" si="360"/>
        <v>0</v>
      </c>
      <c r="BO3327">
        <f t="shared" si="361"/>
        <v>0</v>
      </c>
      <c r="CC3327">
        <f t="shared" si="362"/>
        <v>0</v>
      </c>
      <c r="CD3327">
        <f t="shared" si="363"/>
        <v>0</v>
      </c>
      <c r="CG3327">
        <f ca="1">IFERROR(INDIRECT("IVA!X"&amp;MATCH(MID(COMPRAS!C3227,1,2)&amp;MID(COMPRAS!F3227,1,2)&amp;MID(COMPRAS!D3227,1,2),IVA!W:W,0)),"SIN COD.")</f>
        <v>0</v>
      </c>
      <c r="CH3327">
        <f ca="1">IFERROR(INDIRECT("IVA!Y"&amp;MATCH(MID(COMPRAS!C3227,1,2)&amp;MID(COMPRAS!F3227,1,2)&amp;MID(COMPRAS!D3227,1,2),IVA!W:W,0)),"SIN COD.")</f>
        <v>0</v>
      </c>
    </row>
    <row r="3328" spans="1:86" x14ac:dyDescent="0.25">
      <c r="A3328"/>
      <c r="B3328"/>
      <c r="D3328"/>
      <c r="AL3328">
        <f t="shared" si="357"/>
        <v>0</v>
      </c>
      <c r="AQ3328">
        <f t="shared" si="358"/>
        <v>0</v>
      </c>
      <c r="AR3328" t="str">
        <f>IFERROR(IF(OR(AP3328=338,AP3328=340,AP3328=341,AP3328=342,AP3328="342A",AP3328="342B"),PorcenRet(AP3328,AT3328,AU3328),INDEX(PORCENTAJEBUSCAR,MATCH(AP3328,CódigoRET,0),4)*1),"")</f>
        <v/>
      </c>
      <c r="AS3328">
        <f t="shared" si="359"/>
        <v>0</v>
      </c>
      <c r="BF3328" t="str">
        <f>IFERROR(IF(OR(BD3328=338,BD3328=340,BD3328=341,BD3328=342,BD3328="342A",BD3328="342B"),PorcenRet(BD3328,BH3328,BI3328),INDEX(PORCENTAJEBUSCAR,MATCH(BD3328,CódigoRET,0),4)*1),"")</f>
        <v/>
      </c>
      <c r="BG3328">
        <f t="shared" si="360"/>
        <v>0</v>
      </c>
      <c r="BO3328">
        <f t="shared" si="361"/>
        <v>0</v>
      </c>
      <c r="CC3328">
        <f t="shared" si="362"/>
        <v>0</v>
      </c>
      <c r="CD3328">
        <f t="shared" si="363"/>
        <v>0</v>
      </c>
      <c r="CG3328">
        <f ca="1">IFERROR(INDIRECT("IVA!X"&amp;MATCH(MID(COMPRAS!C3228,1,2)&amp;MID(COMPRAS!F3228,1,2)&amp;MID(COMPRAS!D3228,1,2),IVA!W:W,0)),"SIN COD.")</f>
        <v>0</v>
      </c>
      <c r="CH3328">
        <f ca="1">IFERROR(INDIRECT("IVA!Y"&amp;MATCH(MID(COMPRAS!C3228,1,2)&amp;MID(COMPRAS!F3228,1,2)&amp;MID(COMPRAS!D3228,1,2),IVA!W:W,0)),"SIN COD.")</f>
        <v>0</v>
      </c>
    </row>
    <row r="3329" spans="1:86" x14ac:dyDescent="0.25">
      <c r="A3329"/>
      <c r="B3329"/>
      <c r="D3329"/>
      <c r="AL3329">
        <f t="shared" si="357"/>
        <v>0</v>
      </c>
      <c r="AQ3329">
        <f t="shared" si="358"/>
        <v>0</v>
      </c>
      <c r="AR3329" t="str">
        <f>IFERROR(IF(OR(AP3329=338,AP3329=340,AP3329=341,AP3329=342,AP3329="342A",AP3329="342B"),PorcenRet(AP3329,AT3329,AU3329),INDEX(PORCENTAJEBUSCAR,MATCH(AP3329,CódigoRET,0),4)*1),"")</f>
        <v/>
      </c>
      <c r="AS3329">
        <f t="shared" si="359"/>
        <v>0</v>
      </c>
      <c r="BF3329" t="str">
        <f>IFERROR(IF(OR(BD3329=338,BD3329=340,BD3329=341,BD3329=342,BD3329="342A",BD3329="342B"),PorcenRet(BD3329,BH3329,BI3329),INDEX(PORCENTAJEBUSCAR,MATCH(BD3329,CódigoRET,0),4)*1),"")</f>
        <v/>
      </c>
      <c r="BG3329">
        <f t="shared" si="360"/>
        <v>0</v>
      </c>
      <c r="BO3329">
        <f t="shared" si="361"/>
        <v>0</v>
      </c>
      <c r="CC3329">
        <f t="shared" si="362"/>
        <v>0</v>
      </c>
      <c r="CD3329">
        <f t="shared" si="363"/>
        <v>0</v>
      </c>
      <c r="CG3329">
        <f ca="1">IFERROR(INDIRECT("IVA!X"&amp;MATCH(MID(COMPRAS!C3229,1,2)&amp;MID(COMPRAS!F3229,1,2)&amp;MID(COMPRAS!D3229,1,2),IVA!W:W,0)),"SIN COD.")</f>
        <v>0</v>
      </c>
      <c r="CH3329">
        <f ca="1">IFERROR(INDIRECT("IVA!Y"&amp;MATCH(MID(COMPRAS!C3229,1,2)&amp;MID(COMPRAS!F3229,1,2)&amp;MID(COMPRAS!D3229,1,2),IVA!W:W,0)),"SIN COD.")</f>
        <v>0</v>
      </c>
    </row>
    <row r="3330" spans="1:86" x14ac:dyDescent="0.25">
      <c r="A3330"/>
      <c r="B3330"/>
      <c r="D3330"/>
      <c r="AL3330">
        <f t="shared" ref="AL3330:AL3393" si="364">O3330+P3330+Q3330+R3330+S3330+T3330+U3330+V3330</f>
        <v>0</v>
      </c>
      <c r="AQ3330">
        <f t="shared" ref="AQ3330:AQ3393" si="365">+P3330+Q3330+R3330+S3330-BE3330-BQ3330-BW3330+O3330</f>
        <v>0</v>
      </c>
      <c r="AR3330" t="str">
        <f>IFERROR(IF(OR(AP3330=338,AP3330=340,AP3330=341,AP3330=342,AP3330="342A",AP3330="342B"),PorcenRet(AP3330,AT3330,AU3330),INDEX(PORCENTAJEBUSCAR,MATCH(AP3330,CódigoRET,0),4)*1),"")</f>
        <v/>
      </c>
      <c r="AS3330">
        <f t="shared" ref="AS3330:AS3393" si="366">ROUND(IF(AP3330="",0,AQ3330*(AR3330/100)),2)</f>
        <v>0</v>
      </c>
      <c r="BF3330" t="str">
        <f>IFERROR(IF(OR(BD3330=338,BD3330=340,BD3330=341,BD3330=342,BD3330="342A",BD3330="342B"),PorcenRet(BD3330,BH3330,BI3330),INDEX(PORCENTAJEBUSCAR,MATCH(BD3330,CódigoRET,0),4)*1),"")</f>
        <v/>
      </c>
      <c r="BG3330">
        <f t="shared" ref="BG3330:BG3393" si="367">ROUND(IF(BD3330="",0,BE3330*(BF3330/100)),2)</f>
        <v>0</v>
      </c>
      <c r="BO3330">
        <f t="shared" ref="BO3330:BO3393" si="368">IF(MID(F3330,1,2)="41",SUM(O3330:S3330),0)</f>
        <v>0</v>
      </c>
      <c r="CC3330">
        <f t="shared" ref="CC3330:CC3393" si="369">O3330+P3330+Q3330+R3330+S3330</f>
        <v>0</v>
      </c>
      <c r="CD3330">
        <f t="shared" ref="CD3330:CD3393" si="370">T3330+U3330</f>
        <v>0</v>
      </c>
      <c r="CG3330">
        <f ca="1">IFERROR(INDIRECT("IVA!X"&amp;MATCH(MID(COMPRAS!C3230,1,2)&amp;MID(COMPRAS!F3230,1,2)&amp;MID(COMPRAS!D3230,1,2),IVA!W:W,0)),"SIN COD.")</f>
        <v>0</v>
      </c>
      <c r="CH3330">
        <f ca="1">IFERROR(INDIRECT("IVA!Y"&amp;MATCH(MID(COMPRAS!C3230,1,2)&amp;MID(COMPRAS!F3230,1,2)&amp;MID(COMPRAS!D3230,1,2),IVA!W:W,0)),"SIN COD.")</f>
        <v>0</v>
      </c>
    </row>
    <row r="3331" spans="1:86" x14ac:dyDescent="0.25">
      <c r="A3331"/>
      <c r="B3331"/>
      <c r="D3331"/>
      <c r="AL3331">
        <f t="shared" si="364"/>
        <v>0</v>
      </c>
      <c r="AQ3331">
        <f t="shared" si="365"/>
        <v>0</v>
      </c>
      <c r="AR3331" t="str">
        <f>IFERROR(IF(OR(AP3331=338,AP3331=340,AP3331=341,AP3331=342,AP3331="342A",AP3331="342B"),PorcenRet(AP3331,AT3331,AU3331),INDEX(PORCENTAJEBUSCAR,MATCH(AP3331,CódigoRET,0),4)*1),"")</f>
        <v/>
      </c>
      <c r="AS3331">
        <f t="shared" si="366"/>
        <v>0</v>
      </c>
      <c r="BF3331" t="str">
        <f>IFERROR(IF(OR(BD3331=338,BD3331=340,BD3331=341,BD3331=342,BD3331="342A",BD3331="342B"),PorcenRet(BD3331,BH3331,BI3331),INDEX(PORCENTAJEBUSCAR,MATCH(BD3331,CódigoRET,0),4)*1),"")</f>
        <v/>
      </c>
      <c r="BG3331">
        <f t="shared" si="367"/>
        <v>0</v>
      </c>
      <c r="BO3331">
        <f t="shared" si="368"/>
        <v>0</v>
      </c>
      <c r="CC3331">
        <f t="shared" si="369"/>
        <v>0</v>
      </c>
      <c r="CD3331">
        <f t="shared" si="370"/>
        <v>0</v>
      </c>
      <c r="CG3331">
        <f ca="1">IFERROR(INDIRECT("IVA!X"&amp;MATCH(MID(COMPRAS!C3231,1,2)&amp;MID(COMPRAS!F3231,1,2)&amp;MID(COMPRAS!D3231,1,2),IVA!W:W,0)),"SIN COD.")</f>
        <v>0</v>
      </c>
      <c r="CH3331">
        <f ca="1">IFERROR(INDIRECT("IVA!Y"&amp;MATCH(MID(COMPRAS!C3231,1,2)&amp;MID(COMPRAS!F3231,1,2)&amp;MID(COMPRAS!D3231,1,2),IVA!W:W,0)),"SIN COD.")</f>
        <v>0</v>
      </c>
    </row>
    <row r="3332" spans="1:86" x14ac:dyDescent="0.25">
      <c r="A3332"/>
      <c r="B3332"/>
      <c r="D3332"/>
      <c r="AL3332">
        <f t="shared" si="364"/>
        <v>0</v>
      </c>
      <c r="AQ3332">
        <f t="shared" si="365"/>
        <v>0</v>
      </c>
      <c r="AR3332" t="str">
        <f>IFERROR(IF(OR(AP3332=338,AP3332=340,AP3332=341,AP3332=342,AP3332="342A",AP3332="342B"),PorcenRet(AP3332,AT3332,AU3332),INDEX(PORCENTAJEBUSCAR,MATCH(AP3332,CódigoRET,0),4)*1),"")</f>
        <v/>
      </c>
      <c r="AS3332">
        <f t="shared" si="366"/>
        <v>0</v>
      </c>
      <c r="BF3332" t="str">
        <f>IFERROR(IF(OR(BD3332=338,BD3332=340,BD3332=341,BD3332=342,BD3332="342A",BD3332="342B"),PorcenRet(BD3332,BH3332,BI3332),INDEX(PORCENTAJEBUSCAR,MATCH(BD3332,CódigoRET,0),4)*1),"")</f>
        <v/>
      </c>
      <c r="BG3332">
        <f t="shared" si="367"/>
        <v>0</v>
      </c>
      <c r="BO3332">
        <f t="shared" si="368"/>
        <v>0</v>
      </c>
      <c r="CC3332">
        <f t="shared" si="369"/>
        <v>0</v>
      </c>
      <c r="CD3332">
        <f t="shared" si="370"/>
        <v>0</v>
      </c>
      <c r="CG3332">
        <f ca="1">IFERROR(INDIRECT("IVA!X"&amp;MATCH(MID(COMPRAS!C3232,1,2)&amp;MID(COMPRAS!F3232,1,2)&amp;MID(COMPRAS!D3232,1,2),IVA!W:W,0)),"SIN COD.")</f>
        <v>0</v>
      </c>
      <c r="CH3332">
        <f ca="1">IFERROR(INDIRECT("IVA!Y"&amp;MATCH(MID(COMPRAS!C3232,1,2)&amp;MID(COMPRAS!F3232,1,2)&amp;MID(COMPRAS!D3232,1,2),IVA!W:W,0)),"SIN COD.")</f>
        <v>0</v>
      </c>
    </row>
    <row r="3333" spans="1:86" x14ac:dyDescent="0.25">
      <c r="A3333"/>
      <c r="B3333"/>
      <c r="D3333"/>
      <c r="AL3333">
        <f t="shared" si="364"/>
        <v>0</v>
      </c>
      <c r="AQ3333">
        <f t="shared" si="365"/>
        <v>0</v>
      </c>
      <c r="AR3333" t="str">
        <f>IFERROR(IF(OR(AP3333=338,AP3333=340,AP3333=341,AP3333=342,AP3333="342A",AP3333="342B"),PorcenRet(AP3333,AT3333,AU3333),INDEX(PORCENTAJEBUSCAR,MATCH(AP3333,CódigoRET,0),4)*1),"")</f>
        <v/>
      </c>
      <c r="AS3333">
        <f t="shared" si="366"/>
        <v>0</v>
      </c>
      <c r="BF3333" t="str">
        <f>IFERROR(IF(OR(BD3333=338,BD3333=340,BD3333=341,BD3333=342,BD3333="342A",BD3333="342B"),PorcenRet(BD3333,BH3333,BI3333),INDEX(PORCENTAJEBUSCAR,MATCH(BD3333,CódigoRET,0),4)*1),"")</f>
        <v/>
      </c>
      <c r="BG3333">
        <f t="shared" si="367"/>
        <v>0</v>
      </c>
      <c r="BO3333">
        <f t="shared" si="368"/>
        <v>0</v>
      </c>
      <c r="CC3333">
        <f t="shared" si="369"/>
        <v>0</v>
      </c>
      <c r="CD3333">
        <f t="shared" si="370"/>
        <v>0</v>
      </c>
      <c r="CG3333">
        <f ca="1">IFERROR(INDIRECT("IVA!X"&amp;MATCH(MID(COMPRAS!C3233,1,2)&amp;MID(COMPRAS!F3233,1,2)&amp;MID(COMPRAS!D3233,1,2),IVA!W:W,0)),"SIN COD.")</f>
        <v>0</v>
      </c>
      <c r="CH3333">
        <f ca="1">IFERROR(INDIRECT("IVA!Y"&amp;MATCH(MID(COMPRAS!C3233,1,2)&amp;MID(COMPRAS!F3233,1,2)&amp;MID(COMPRAS!D3233,1,2),IVA!W:W,0)),"SIN COD.")</f>
        <v>0</v>
      </c>
    </row>
    <row r="3334" spans="1:86" x14ac:dyDescent="0.25">
      <c r="A3334"/>
      <c r="B3334"/>
      <c r="D3334"/>
      <c r="AL3334">
        <f t="shared" si="364"/>
        <v>0</v>
      </c>
      <c r="AQ3334">
        <f t="shared" si="365"/>
        <v>0</v>
      </c>
      <c r="AR3334" t="str">
        <f>IFERROR(IF(OR(AP3334=338,AP3334=340,AP3334=341,AP3334=342,AP3334="342A",AP3334="342B"),PorcenRet(AP3334,AT3334,AU3334),INDEX(PORCENTAJEBUSCAR,MATCH(AP3334,CódigoRET,0),4)*1),"")</f>
        <v/>
      </c>
      <c r="AS3334">
        <f t="shared" si="366"/>
        <v>0</v>
      </c>
      <c r="BF3334" t="str">
        <f>IFERROR(IF(OR(BD3334=338,BD3334=340,BD3334=341,BD3334=342,BD3334="342A",BD3334="342B"),PorcenRet(BD3334,BH3334,BI3334),INDEX(PORCENTAJEBUSCAR,MATCH(BD3334,CódigoRET,0),4)*1),"")</f>
        <v/>
      </c>
      <c r="BG3334">
        <f t="shared" si="367"/>
        <v>0</v>
      </c>
      <c r="BO3334">
        <f t="shared" si="368"/>
        <v>0</v>
      </c>
      <c r="CC3334">
        <f t="shared" si="369"/>
        <v>0</v>
      </c>
      <c r="CD3334">
        <f t="shared" si="370"/>
        <v>0</v>
      </c>
      <c r="CG3334">
        <f ca="1">IFERROR(INDIRECT("IVA!X"&amp;MATCH(MID(COMPRAS!C3234,1,2)&amp;MID(COMPRAS!F3234,1,2)&amp;MID(COMPRAS!D3234,1,2),IVA!W:W,0)),"SIN COD.")</f>
        <v>0</v>
      </c>
      <c r="CH3334">
        <f ca="1">IFERROR(INDIRECT("IVA!Y"&amp;MATCH(MID(COMPRAS!C3234,1,2)&amp;MID(COMPRAS!F3234,1,2)&amp;MID(COMPRAS!D3234,1,2),IVA!W:W,0)),"SIN COD.")</f>
        <v>0</v>
      </c>
    </row>
    <row r="3335" spans="1:86" x14ac:dyDescent="0.25">
      <c r="A3335"/>
      <c r="B3335"/>
      <c r="D3335"/>
      <c r="AL3335">
        <f t="shared" si="364"/>
        <v>0</v>
      </c>
      <c r="AQ3335">
        <f t="shared" si="365"/>
        <v>0</v>
      </c>
      <c r="AR3335" t="str">
        <f>IFERROR(IF(OR(AP3335=338,AP3335=340,AP3335=341,AP3335=342,AP3335="342A",AP3335="342B"),PorcenRet(AP3335,AT3335,AU3335),INDEX(PORCENTAJEBUSCAR,MATCH(AP3335,CódigoRET,0),4)*1),"")</f>
        <v/>
      </c>
      <c r="AS3335">
        <f t="shared" si="366"/>
        <v>0</v>
      </c>
      <c r="BF3335" t="str">
        <f>IFERROR(IF(OR(BD3335=338,BD3335=340,BD3335=341,BD3335=342,BD3335="342A",BD3335="342B"),PorcenRet(BD3335,BH3335,BI3335),INDEX(PORCENTAJEBUSCAR,MATCH(BD3335,CódigoRET,0),4)*1),"")</f>
        <v/>
      </c>
      <c r="BG3335">
        <f t="shared" si="367"/>
        <v>0</v>
      </c>
      <c r="BO3335">
        <f t="shared" si="368"/>
        <v>0</v>
      </c>
      <c r="CC3335">
        <f t="shared" si="369"/>
        <v>0</v>
      </c>
      <c r="CD3335">
        <f t="shared" si="370"/>
        <v>0</v>
      </c>
      <c r="CG3335">
        <f ca="1">IFERROR(INDIRECT("IVA!X"&amp;MATCH(MID(COMPRAS!C3235,1,2)&amp;MID(COMPRAS!F3235,1,2)&amp;MID(COMPRAS!D3235,1,2),IVA!W:W,0)),"SIN COD.")</f>
        <v>0</v>
      </c>
      <c r="CH3335">
        <f ca="1">IFERROR(INDIRECT("IVA!Y"&amp;MATCH(MID(COMPRAS!C3235,1,2)&amp;MID(COMPRAS!F3235,1,2)&amp;MID(COMPRAS!D3235,1,2),IVA!W:W,0)),"SIN COD.")</f>
        <v>0</v>
      </c>
    </row>
    <row r="3336" spans="1:86" x14ac:dyDescent="0.25">
      <c r="A3336"/>
      <c r="B3336"/>
      <c r="D3336"/>
      <c r="AL3336">
        <f t="shared" si="364"/>
        <v>0</v>
      </c>
      <c r="AQ3336">
        <f t="shared" si="365"/>
        <v>0</v>
      </c>
      <c r="AR3336" t="str">
        <f>IFERROR(IF(OR(AP3336=338,AP3336=340,AP3336=341,AP3336=342,AP3336="342A",AP3336="342B"),PorcenRet(AP3336,AT3336,AU3336),INDEX(PORCENTAJEBUSCAR,MATCH(AP3336,CódigoRET,0),4)*1),"")</f>
        <v/>
      </c>
      <c r="AS3336">
        <f t="shared" si="366"/>
        <v>0</v>
      </c>
      <c r="BF3336" t="str">
        <f>IFERROR(IF(OR(BD3336=338,BD3336=340,BD3336=341,BD3336=342,BD3336="342A",BD3336="342B"),PorcenRet(BD3336,BH3336,BI3336),INDEX(PORCENTAJEBUSCAR,MATCH(BD3336,CódigoRET,0),4)*1),"")</f>
        <v/>
      </c>
      <c r="BG3336">
        <f t="shared" si="367"/>
        <v>0</v>
      </c>
      <c r="BO3336">
        <f t="shared" si="368"/>
        <v>0</v>
      </c>
      <c r="CC3336">
        <f t="shared" si="369"/>
        <v>0</v>
      </c>
      <c r="CD3336">
        <f t="shared" si="370"/>
        <v>0</v>
      </c>
      <c r="CG3336">
        <f ca="1">IFERROR(INDIRECT("IVA!X"&amp;MATCH(MID(COMPRAS!C3236,1,2)&amp;MID(COMPRAS!F3236,1,2)&amp;MID(COMPRAS!D3236,1,2),IVA!W:W,0)),"SIN COD.")</f>
        <v>0</v>
      </c>
      <c r="CH3336">
        <f ca="1">IFERROR(INDIRECT("IVA!Y"&amp;MATCH(MID(COMPRAS!C3236,1,2)&amp;MID(COMPRAS!F3236,1,2)&amp;MID(COMPRAS!D3236,1,2),IVA!W:W,0)),"SIN COD.")</f>
        <v>0</v>
      </c>
    </row>
    <row r="3337" spans="1:86" x14ac:dyDescent="0.25">
      <c r="A3337"/>
      <c r="B3337"/>
      <c r="D3337"/>
      <c r="AL3337">
        <f t="shared" si="364"/>
        <v>0</v>
      </c>
      <c r="AQ3337">
        <f t="shared" si="365"/>
        <v>0</v>
      </c>
      <c r="AR3337" t="str">
        <f>IFERROR(IF(OR(AP3337=338,AP3337=340,AP3337=341,AP3337=342,AP3337="342A",AP3337="342B"),PorcenRet(AP3337,AT3337,AU3337),INDEX(PORCENTAJEBUSCAR,MATCH(AP3337,CódigoRET,0),4)*1),"")</f>
        <v/>
      </c>
      <c r="AS3337">
        <f t="shared" si="366"/>
        <v>0</v>
      </c>
      <c r="BF3337" t="str">
        <f>IFERROR(IF(OR(BD3337=338,BD3337=340,BD3337=341,BD3337=342,BD3337="342A",BD3337="342B"),PorcenRet(BD3337,BH3337,BI3337),INDEX(PORCENTAJEBUSCAR,MATCH(BD3337,CódigoRET,0),4)*1),"")</f>
        <v/>
      </c>
      <c r="BG3337">
        <f t="shared" si="367"/>
        <v>0</v>
      </c>
      <c r="BO3337">
        <f t="shared" si="368"/>
        <v>0</v>
      </c>
      <c r="CC3337">
        <f t="shared" si="369"/>
        <v>0</v>
      </c>
      <c r="CD3337">
        <f t="shared" si="370"/>
        <v>0</v>
      </c>
      <c r="CG3337">
        <f ca="1">IFERROR(INDIRECT("IVA!X"&amp;MATCH(MID(COMPRAS!C3237,1,2)&amp;MID(COMPRAS!F3237,1,2)&amp;MID(COMPRAS!D3237,1,2),IVA!W:W,0)),"SIN COD.")</f>
        <v>0</v>
      </c>
      <c r="CH3337">
        <f ca="1">IFERROR(INDIRECT("IVA!Y"&amp;MATCH(MID(COMPRAS!C3237,1,2)&amp;MID(COMPRAS!F3237,1,2)&amp;MID(COMPRAS!D3237,1,2),IVA!W:W,0)),"SIN COD.")</f>
        <v>0</v>
      </c>
    </row>
    <row r="3338" spans="1:86" x14ac:dyDescent="0.25">
      <c r="A3338"/>
      <c r="B3338"/>
      <c r="D3338"/>
      <c r="AL3338">
        <f t="shared" si="364"/>
        <v>0</v>
      </c>
      <c r="AQ3338">
        <f t="shared" si="365"/>
        <v>0</v>
      </c>
      <c r="AR3338" t="str">
        <f>IFERROR(IF(OR(AP3338=338,AP3338=340,AP3338=341,AP3338=342,AP3338="342A",AP3338="342B"),PorcenRet(AP3338,AT3338,AU3338),INDEX(PORCENTAJEBUSCAR,MATCH(AP3338,CódigoRET,0),4)*1),"")</f>
        <v/>
      </c>
      <c r="AS3338">
        <f t="shared" si="366"/>
        <v>0</v>
      </c>
      <c r="BF3338" t="str">
        <f>IFERROR(IF(OR(BD3338=338,BD3338=340,BD3338=341,BD3338=342,BD3338="342A",BD3338="342B"),PorcenRet(BD3338,BH3338,BI3338),INDEX(PORCENTAJEBUSCAR,MATCH(BD3338,CódigoRET,0),4)*1),"")</f>
        <v/>
      </c>
      <c r="BG3338">
        <f t="shared" si="367"/>
        <v>0</v>
      </c>
      <c r="BO3338">
        <f t="shared" si="368"/>
        <v>0</v>
      </c>
      <c r="CC3338">
        <f t="shared" si="369"/>
        <v>0</v>
      </c>
      <c r="CD3338">
        <f t="shared" si="370"/>
        <v>0</v>
      </c>
      <c r="CG3338">
        <f ca="1">IFERROR(INDIRECT("IVA!X"&amp;MATCH(MID(COMPRAS!C3238,1,2)&amp;MID(COMPRAS!F3238,1,2)&amp;MID(COMPRAS!D3238,1,2),IVA!W:W,0)),"SIN COD.")</f>
        <v>0</v>
      </c>
      <c r="CH3338">
        <f ca="1">IFERROR(INDIRECT("IVA!Y"&amp;MATCH(MID(COMPRAS!C3238,1,2)&amp;MID(COMPRAS!F3238,1,2)&amp;MID(COMPRAS!D3238,1,2),IVA!W:W,0)),"SIN COD.")</f>
        <v>0</v>
      </c>
    </row>
    <row r="3339" spans="1:86" x14ac:dyDescent="0.25">
      <c r="A3339"/>
      <c r="B3339"/>
      <c r="D3339"/>
      <c r="AL3339">
        <f t="shared" si="364"/>
        <v>0</v>
      </c>
      <c r="AQ3339">
        <f t="shared" si="365"/>
        <v>0</v>
      </c>
      <c r="AR3339" t="str">
        <f>IFERROR(IF(OR(AP3339=338,AP3339=340,AP3339=341,AP3339=342,AP3339="342A",AP3339="342B"),PorcenRet(AP3339,AT3339,AU3339),INDEX(PORCENTAJEBUSCAR,MATCH(AP3339,CódigoRET,0),4)*1),"")</f>
        <v/>
      </c>
      <c r="AS3339">
        <f t="shared" si="366"/>
        <v>0</v>
      </c>
      <c r="BF3339" t="str">
        <f>IFERROR(IF(OR(BD3339=338,BD3339=340,BD3339=341,BD3339=342,BD3339="342A",BD3339="342B"),PorcenRet(BD3339,BH3339,BI3339),INDEX(PORCENTAJEBUSCAR,MATCH(BD3339,CódigoRET,0),4)*1),"")</f>
        <v/>
      </c>
      <c r="BG3339">
        <f t="shared" si="367"/>
        <v>0</v>
      </c>
      <c r="BO3339">
        <f t="shared" si="368"/>
        <v>0</v>
      </c>
      <c r="CC3339">
        <f t="shared" si="369"/>
        <v>0</v>
      </c>
      <c r="CD3339">
        <f t="shared" si="370"/>
        <v>0</v>
      </c>
      <c r="CG3339">
        <f ca="1">IFERROR(INDIRECT("IVA!X"&amp;MATCH(MID(COMPRAS!C3239,1,2)&amp;MID(COMPRAS!F3239,1,2)&amp;MID(COMPRAS!D3239,1,2),IVA!W:W,0)),"SIN COD.")</f>
        <v>0</v>
      </c>
      <c r="CH3339">
        <f ca="1">IFERROR(INDIRECT("IVA!Y"&amp;MATCH(MID(COMPRAS!C3239,1,2)&amp;MID(COMPRAS!F3239,1,2)&amp;MID(COMPRAS!D3239,1,2),IVA!W:W,0)),"SIN COD.")</f>
        <v>0</v>
      </c>
    </row>
    <row r="3340" spans="1:86" x14ac:dyDescent="0.25">
      <c r="A3340"/>
      <c r="B3340"/>
      <c r="D3340"/>
      <c r="AL3340">
        <f t="shared" si="364"/>
        <v>0</v>
      </c>
      <c r="AQ3340">
        <f t="shared" si="365"/>
        <v>0</v>
      </c>
      <c r="AR3340" t="str">
        <f>IFERROR(IF(OR(AP3340=338,AP3340=340,AP3340=341,AP3340=342,AP3340="342A",AP3340="342B"),PorcenRet(AP3340,AT3340,AU3340),INDEX(PORCENTAJEBUSCAR,MATCH(AP3340,CódigoRET,0),4)*1),"")</f>
        <v/>
      </c>
      <c r="AS3340">
        <f t="shared" si="366"/>
        <v>0</v>
      </c>
      <c r="BF3340" t="str">
        <f>IFERROR(IF(OR(BD3340=338,BD3340=340,BD3340=341,BD3340=342,BD3340="342A",BD3340="342B"),PorcenRet(BD3340,BH3340,BI3340),INDEX(PORCENTAJEBUSCAR,MATCH(BD3340,CódigoRET,0),4)*1),"")</f>
        <v/>
      </c>
      <c r="BG3340">
        <f t="shared" si="367"/>
        <v>0</v>
      </c>
      <c r="BO3340">
        <f t="shared" si="368"/>
        <v>0</v>
      </c>
      <c r="CC3340">
        <f t="shared" si="369"/>
        <v>0</v>
      </c>
      <c r="CD3340">
        <f t="shared" si="370"/>
        <v>0</v>
      </c>
      <c r="CG3340">
        <f ca="1">IFERROR(INDIRECT("IVA!X"&amp;MATCH(MID(COMPRAS!C3240,1,2)&amp;MID(COMPRAS!F3240,1,2)&amp;MID(COMPRAS!D3240,1,2),IVA!W:W,0)),"SIN COD.")</f>
        <v>0</v>
      </c>
      <c r="CH3340">
        <f ca="1">IFERROR(INDIRECT("IVA!Y"&amp;MATCH(MID(COMPRAS!C3240,1,2)&amp;MID(COMPRAS!F3240,1,2)&amp;MID(COMPRAS!D3240,1,2),IVA!W:W,0)),"SIN COD.")</f>
        <v>0</v>
      </c>
    </row>
    <row r="3341" spans="1:86" x14ac:dyDescent="0.25">
      <c r="A3341"/>
      <c r="B3341"/>
      <c r="D3341"/>
      <c r="AL3341">
        <f t="shared" si="364"/>
        <v>0</v>
      </c>
      <c r="AQ3341">
        <f t="shared" si="365"/>
        <v>0</v>
      </c>
      <c r="AR3341" t="str">
        <f>IFERROR(IF(OR(AP3341=338,AP3341=340,AP3341=341,AP3341=342,AP3341="342A",AP3341="342B"),PorcenRet(AP3341,AT3341,AU3341),INDEX(PORCENTAJEBUSCAR,MATCH(AP3341,CódigoRET,0),4)*1),"")</f>
        <v/>
      </c>
      <c r="AS3341">
        <f t="shared" si="366"/>
        <v>0</v>
      </c>
      <c r="BF3341" t="str">
        <f>IFERROR(IF(OR(BD3341=338,BD3341=340,BD3341=341,BD3341=342,BD3341="342A",BD3341="342B"),PorcenRet(BD3341,BH3341,BI3341),INDEX(PORCENTAJEBUSCAR,MATCH(BD3341,CódigoRET,0),4)*1),"")</f>
        <v/>
      </c>
      <c r="BG3341">
        <f t="shared" si="367"/>
        <v>0</v>
      </c>
      <c r="BO3341">
        <f t="shared" si="368"/>
        <v>0</v>
      </c>
      <c r="CC3341">
        <f t="shared" si="369"/>
        <v>0</v>
      </c>
      <c r="CD3341">
        <f t="shared" si="370"/>
        <v>0</v>
      </c>
      <c r="CG3341">
        <f ca="1">IFERROR(INDIRECT("IVA!X"&amp;MATCH(MID(COMPRAS!C3241,1,2)&amp;MID(COMPRAS!F3241,1,2)&amp;MID(COMPRAS!D3241,1,2),IVA!W:W,0)),"SIN COD.")</f>
        <v>0</v>
      </c>
      <c r="CH3341">
        <f ca="1">IFERROR(INDIRECT("IVA!Y"&amp;MATCH(MID(COMPRAS!C3241,1,2)&amp;MID(COMPRAS!F3241,1,2)&amp;MID(COMPRAS!D3241,1,2),IVA!W:W,0)),"SIN COD.")</f>
        <v>0</v>
      </c>
    </row>
    <row r="3342" spans="1:86" x14ac:dyDescent="0.25">
      <c r="A3342"/>
      <c r="B3342"/>
      <c r="D3342"/>
      <c r="AL3342">
        <f t="shared" si="364"/>
        <v>0</v>
      </c>
      <c r="AQ3342">
        <f t="shared" si="365"/>
        <v>0</v>
      </c>
      <c r="AR3342" t="str">
        <f>IFERROR(IF(OR(AP3342=338,AP3342=340,AP3342=341,AP3342=342,AP3342="342A",AP3342="342B"),PorcenRet(AP3342,AT3342,AU3342),INDEX(PORCENTAJEBUSCAR,MATCH(AP3342,CódigoRET,0),4)*1),"")</f>
        <v/>
      </c>
      <c r="AS3342">
        <f t="shared" si="366"/>
        <v>0</v>
      </c>
      <c r="BF3342" t="str">
        <f>IFERROR(IF(OR(BD3342=338,BD3342=340,BD3342=341,BD3342=342,BD3342="342A",BD3342="342B"),PorcenRet(BD3342,BH3342,BI3342),INDEX(PORCENTAJEBUSCAR,MATCH(BD3342,CódigoRET,0),4)*1),"")</f>
        <v/>
      </c>
      <c r="BG3342">
        <f t="shared" si="367"/>
        <v>0</v>
      </c>
      <c r="BO3342">
        <f t="shared" si="368"/>
        <v>0</v>
      </c>
      <c r="CC3342">
        <f t="shared" si="369"/>
        <v>0</v>
      </c>
      <c r="CD3342">
        <f t="shared" si="370"/>
        <v>0</v>
      </c>
      <c r="CG3342">
        <f ca="1">IFERROR(INDIRECT("IVA!X"&amp;MATCH(MID(COMPRAS!C3242,1,2)&amp;MID(COMPRAS!F3242,1,2)&amp;MID(COMPRAS!D3242,1,2),IVA!W:W,0)),"SIN COD.")</f>
        <v>0</v>
      </c>
      <c r="CH3342">
        <f ca="1">IFERROR(INDIRECT("IVA!Y"&amp;MATCH(MID(COMPRAS!C3242,1,2)&amp;MID(COMPRAS!F3242,1,2)&amp;MID(COMPRAS!D3242,1,2),IVA!W:W,0)),"SIN COD.")</f>
        <v>0</v>
      </c>
    </row>
    <row r="3343" spans="1:86" x14ac:dyDescent="0.25">
      <c r="A3343"/>
      <c r="B3343"/>
      <c r="D3343"/>
      <c r="AL3343">
        <f t="shared" si="364"/>
        <v>0</v>
      </c>
      <c r="AQ3343">
        <f t="shared" si="365"/>
        <v>0</v>
      </c>
      <c r="AR3343" t="str">
        <f>IFERROR(IF(OR(AP3343=338,AP3343=340,AP3343=341,AP3343=342,AP3343="342A",AP3343="342B"),PorcenRet(AP3343,AT3343,AU3343),INDEX(PORCENTAJEBUSCAR,MATCH(AP3343,CódigoRET,0),4)*1),"")</f>
        <v/>
      </c>
      <c r="AS3343">
        <f t="shared" si="366"/>
        <v>0</v>
      </c>
      <c r="BF3343" t="str">
        <f>IFERROR(IF(OR(BD3343=338,BD3343=340,BD3343=341,BD3343=342,BD3343="342A",BD3343="342B"),PorcenRet(BD3343,BH3343,BI3343),INDEX(PORCENTAJEBUSCAR,MATCH(BD3343,CódigoRET,0),4)*1),"")</f>
        <v/>
      </c>
      <c r="BG3343">
        <f t="shared" si="367"/>
        <v>0</v>
      </c>
      <c r="BO3343">
        <f t="shared" si="368"/>
        <v>0</v>
      </c>
      <c r="CC3343">
        <f t="shared" si="369"/>
        <v>0</v>
      </c>
      <c r="CD3343">
        <f t="shared" si="370"/>
        <v>0</v>
      </c>
      <c r="CG3343">
        <f ca="1">IFERROR(INDIRECT("IVA!X"&amp;MATCH(MID(COMPRAS!C3243,1,2)&amp;MID(COMPRAS!F3243,1,2)&amp;MID(COMPRAS!D3243,1,2),IVA!W:W,0)),"SIN COD.")</f>
        <v>0</v>
      </c>
      <c r="CH3343">
        <f ca="1">IFERROR(INDIRECT("IVA!Y"&amp;MATCH(MID(COMPRAS!C3243,1,2)&amp;MID(COMPRAS!F3243,1,2)&amp;MID(COMPRAS!D3243,1,2),IVA!W:W,0)),"SIN COD.")</f>
        <v>0</v>
      </c>
    </row>
    <row r="3344" spans="1:86" x14ac:dyDescent="0.25">
      <c r="A3344"/>
      <c r="B3344"/>
      <c r="D3344"/>
      <c r="AL3344">
        <f t="shared" si="364"/>
        <v>0</v>
      </c>
      <c r="AQ3344">
        <f t="shared" si="365"/>
        <v>0</v>
      </c>
      <c r="AR3344" t="str">
        <f>IFERROR(IF(OR(AP3344=338,AP3344=340,AP3344=341,AP3344=342,AP3344="342A",AP3344="342B"),PorcenRet(AP3344,AT3344,AU3344),INDEX(PORCENTAJEBUSCAR,MATCH(AP3344,CódigoRET,0),4)*1),"")</f>
        <v/>
      </c>
      <c r="AS3344">
        <f t="shared" si="366"/>
        <v>0</v>
      </c>
      <c r="BF3344" t="str">
        <f>IFERROR(IF(OR(BD3344=338,BD3344=340,BD3344=341,BD3344=342,BD3344="342A",BD3344="342B"),PorcenRet(BD3344,BH3344,BI3344),INDEX(PORCENTAJEBUSCAR,MATCH(BD3344,CódigoRET,0),4)*1),"")</f>
        <v/>
      </c>
      <c r="BG3344">
        <f t="shared" si="367"/>
        <v>0</v>
      </c>
      <c r="BO3344">
        <f t="shared" si="368"/>
        <v>0</v>
      </c>
      <c r="CC3344">
        <f t="shared" si="369"/>
        <v>0</v>
      </c>
      <c r="CD3344">
        <f t="shared" si="370"/>
        <v>0</v>
      </c>
      <c r="CG3344">
        <f ca="1">IFERROR(INDIRECT("IVA!X"&amp;MATCH(MID(COMPRAS!C3244,1,2)&amp;MID(COMPRAS!F3244,1,2)&amp;MID(COMPRAS!D3244,1,2),IVA!W:W,0)),"SIN COD.")</f>
        <v>0</v>
      </c>
      <c r="CH3344">
        <f ca="1">IFERROR(INDIRECT("IVA!Y"&amp;MATCH(MID(COMPRAS!C3244,1,2)&amp;MID(COMPRAS!F3244,1,2)&amp;MID(COMPRAS!D3244,1,2),IVA!W:W,0)),"SIN COD.")</f>
        <v>0</v>
      </c>
    </row>
    <row r="3345" spans="1:86" x14ac:dyDescent="0.25">
      <c r="A3345"/>
      <c r="B3345"/>
      <c r="D3345"/>
      <c r="AL3345">
        <f t="shared" si="364"/>
        <v>0</v>
      </c>
      <c r="AQ3345">
        <f t="shared" si="365"/>
        <v>0</v>
      </c>
      <c r="AR3345" t="str">
        <f>IFERROR(IF(OR(AP3345=338,AP3345=340,AP3345=341,AP3345=342,AP3345="342A",AP3345="342B"),PorcenRet(AP3345,AT3345,AU3345),INDEX(PORCENTAJEBUSCAR,MATCH(AP3345,CódigoRET,0),4)*1),"")</f>
        <v/>
      </c>
      <c r="AS3345">
        <f t="shared" si="366"/>
        <v>0</v>
      </c>
      <c r="BF3345" t="str">
        <f>IFERROR(IF(OR(BD3345=338,BD3345=340,BD3345=341,BD3345=342,BD3345="342A",BD3345="342B"),PorcenRet(BD3345,BH3345,BI3345),INDEX(PORCENTAJEBUSCAR,MATCH(BD3345,CódigoRET,0),4)*1),"")</f>
        <v/>
      </c>
      <c r="BG3345">
        <f t="shared" si="367"/>
        <v>0</v>
      </c>
      <c r="BO3345">
        <f t="shared" si="368"/>
        <v>0</v>
      </c>
      <c r="CC3345">
        <f t="shared" si="369"/>
        <v>0</v>
      </c>
      <c r="CD3345">
        <f t="shared" si="370"/>
        <v>0</v>
      </c>
      <c r="CG3345">
        <f ca="1">IFERROR(INDIRECT("IVA!X"&amp;MATCH(MID(COMPRAS!C3245,1,2)&amp;MID(COMPRAS!F3245,1,2)&amp;MID(COMPRAS!D3245,1,2),IVA!W:W,0)),"SIN COD.")</f>
        <v>0</v>
      </c>
      <c r="CH3345">
        <f ca="1">IFERROR(INDIRECT("IVA!Y"&amp;MATCH(MID(COMPRAS!C3245,1,2)&amp;MID(COMPRAS!F3245,1,2)&amp;MID(COMPRAS!D3245,1,2),IVA!W:W,0)),"SIN COD.")</f>
        <v>0</v>
      </c>
    </row>
    <row r="3346" spans="1:86" x14ac:dyDescent="0.25">
      <c r="A3346"/>
      <c r="B3346"/>
      <c r="D3346"/>
      <c r="AL3346">
        <f t="shared" si="364"/>
        <v>0</v>
      </c>
      <c r="AQ3346">
        <f t="shared" si="365"/>
        <v>0</v>
      </c>
      <c r="AR3346" t="str">
        <f>IFERROR(IF(OR(AP3346=338,AP3346=340,AP3346=341,AP3346=342,AP3346="342A",AP3346="342B"),PorcenRet(AP3346,AT3346,AU3346),INDEX(PORCENTAJEBUSCAR,MATCH(AP3346,CódigoRET,0),4)*1),"")</f>
        <v/>
      </c>
      <c r="AS3346">
        <f t="shared" si="366"/>
        <v>0</v>
      </c>
      <c r="BF3346" t="str">
        <f>IFERROR(IF(OR(BD3346=338,BD3346=340,BD3346=341,BD3346=342,BD3346="342A",BD3346="342B"),PorcenRet(BD3346,BH3346,BI3346),INDEX(PORCENTAJEBUSCAR,MATCH(BD3346,CódigoRET,0),4)*1),"")</f>
        <v/>
      </c>
      <c r="BG3346">
        <f t="shared" si="367"/>
        <v>0</v>
      </c>
      <c r="BO3346">
        <f t="shared" si="368"/>
        <v>0</v>
      </c>
      <c r="CC3346">
        <f t="shared" si="369"/>
        <v>0</v>
      </c>
      <c r="CD3346">
        <f t="shared" si="370"/>
        <v>0</v>
      </c>
      <c r="CG3346">
        <f ca="1">IFERROR(INDIRECT("IVA!X"&amp;MATCH(MID(COMPRAS!C3246,1,2)&amp;MID(COMPRAS!F3246,1,2)&amp;MID(COMPRAS!D3246,1,2),IVA!W:W,0)),"SIN COD.")</f>
        <v>0</v>
      </c>
      <c r="CH3346">
        <f ca="1">IFERROR(INDIRECT("IVA!Y"&amp;MATCH(MID(COMPRAS!C3246,1,2)&amp;MID(COMPRAS!F3246,1,2)&amp;MID(COMPRAS!D3246,1,2),IVA!W:W,0)),"SIN COD.")</f>
        <v>0</v>
      </c>
    </row>
    <row r="3347" spans="1:86" x14ac:dyDescent="0.25">
      <c r="A3347"/>
      <c r="B3347"/>
      <c r="D3347"/>
      <c r="AL3347">
        <f t="shared" si="364"/>
        <v>0</v>
      </c>
      <c r="AQ3347">
        <f t="shared" si="365"/>
        <v>0</v>
      </c>
      <c r="AR3347" t="str">
        <f>IFERROR(IF(OR(AP3347=338,AP3347=340,AP3347=341,AP3347=342,AP3347="342A",AP3347="342B"),PorcenRet(AP3347,AT3347,AU3347),INDEX(PORCENTAJEBUSCAR,MATCH(AP3347,CódigoRET,0),4)*1),"")</f>
        <v/>
      </c>
      <c r="AS3347">
        <f t="shared" si="366"/>
        <v>0</v>
      </c>
      <c r="BF3347" t="str">
        <f>IFERROR(IF(OR(BD3347=338,BD3347=340,BD3347=341,BD3347=342,BD3347="342A",BD3347="342B"),PorcenRet(BD3347,BH3347,BI3347),INDEX(PORCENTAJEBUSCAR,MATCH(BD3347,CódigoRET,0),4)*1),"")</f>
        <v/>
      </c>
      <c r="BG3347">
        <f t="shared" si="367"/>
        <v>0</v>
      </c>
      <c r="BO3347">
        <f t="shared" si="368"/>
        <v>0</v>
      </c>
      <c r="CC3347">
        <f t="shared" si="369"/>
        <v>0</v>
      </c>
      <c r="CD3347">
        <f t="shared" si="370"/>
        <v>0</v>
      </c>
      <c r="CG3347">
        <f ca="1">IFERROR(INDIRECT("IVA!X"&amp;MATCH(MID(COMPRAS!C3247,1,2)&amp;MID(COMPRAS!F3247,1,2)&amp;MID(COMPRAS!D3247,1,2),IVA!W:W,0)),"SIN COD.")</f>
        <v>0</v>
      </c>
      <c r="CH3347">
        <f ca="1">IFERROR(INDIRECT("IVA!Y"&amp;MATCH(MID(COMPRAS!C3247,1,2)&amp;MID(COMPRAS!F3247,1,2)&amp;MID(COMPRAS!D3247,1,2),IVA!W:W,0)),"SIN COD.")</f>
        <v>0</v>
      </c>
    </row>
    <row r="3348" spans="1:86" x14ac:dyDescent="0.25">
      <c r="A3348"/>
      <c r="B3348"/>
      <c r="D3348"/>
      <c r="AL3348">
        <f t="shared" si="364"/>
        <v>0</v>
      </c>
      <c r="AQ3348">
        <f t="shared" si="365"/>
        <v>0</v>
      </c>
      <c r="AR3348" t="str">
        <f>IFERROR(IF(OR(AP3348=338,AP3348=340,AP3348=341,AP3348=342,AP3348="342A",AP3348="342B"),PorcenRet(AP3348,AT3348,AU3348),INDEX(PORCENTAJEBUSCAR,MATCH(AP3348,CódigoRET,0),4)*1),"")</f>
        <v/>
      </c>
      <c r="AS3348">
        <f t="shared" si="366"/>
        <v>0</v>
      </c>
      <c r="BF3348" t="str">
        <f>IFERROR(IF(OR(BD3348=338,BD3348=340,BD3348=341,BD3348=342,BD3348="342A",BD3348="342B"),PorcenRet(BD3348,BH3348,BI3348),INDEX(PORCENTAJEBUSCAR,MATCH(BD3348,CódigoRET,0),4)*1),"")</f>
        <v/>
      </c>
      <c r="BG3348">
        <f t="shared" si="367"/>
        <v>0</v>
      </c>
      <c r="BO3348">
        <f t="shared" si="368"/>
        <v>0</v>
      </c>
      <c r="CC3348">
        <f t="shared" si="369"/>
        <v>0</v>
      </c>
      <c r="CD3348">
        <f t="shared" si="370"/>
        <v>0</v>
      </c>
      <c r="CG3348">
        <f ca="1">IFERROR(INDIRECT("IVA!X"&amp;MATCH(MID(COMPRAS!C3248,1,2)&amp;MID(COMPRAS!F3248,1,2)&amp;MID(COMPRAS!D3248,1,2),IVA!W:W,0)),"SIN COD.")</f>
        <v>0</v>
      </c>
      <c r="CH3348">
        <f ca="1">IFERROR(INDIRECT("IVA!Y"&amp;MATCH(MID(COMPRAS!C3248,1,2)&amp;MID(COMPRAS!F3248,1,2)&amp;MID(COMPRAS!D3248,1,2),IVA!W:W,0)),"SIN COD.")</f>
        <v>0</v>
      </c>
    </row>
    <row r="3349" spans="1:86" x14ac:dyDescent="0.25">
      <c r="A3349"/>
      <c r="B3349"/>
      <c r="D3349"/>
      <c r="AL3349">
        <f t="shared" si="364"/>
        <v>0</v>
      </c>
      <c r="AQ3349">
        <f t="shared" si="365"/>
        <v>0</v>
      </c>
      <c r="AR3349" t="str">
        <f>IFERROR(IF(OR(AP3349=338,AP3349=340,AP3349=341,AP3349=342,AP3349="342A",AP3349="342B"),PorcenRet(AP3349,AT3349,AU3349),INDEX(PORCENTAJEBUSCAR,MATCH(AP3349,CódigoRET,0),4)*1),"")</f>
        <v/>
      </c>
      <c r="AS3349">
        <f t="shared" si="366"/>
        <v>0</v>
      </c>
      <c r="BF3349" t="str">
        <f>IFERROR(IF(OR(BD3349=338,BD3349=340,BD3349=341,BD3349=342,BD3349="342A",BD3349="342B"),PorcenRet(BD3349,BH3349,BI3349),INDEX(PORCENTAJEBUSCAR,MATCH(BD3349,CódigoRET,0),4)*1),"")</f>
        <v/>
      </c>
      <c r="BG3349">
        <f t="shared" si="367"/>
        <v>0</v>
      </c>
      <c r="BO3349">
        <f t="shared" si="368"/>
        <v>0</v>
      </c>
      <c r="CC3349">
        <f t="shared" si="369"/>
        <v>0</v>
      </c>
      <c r="CD3349">
        <f t="shared" si="370"/>
        <v>0</v>
      </c>
      <c r="CG3349">
        <f ca="1">IFERROR(INDIRECT("IVA!X"&amp;MATCH(MID(COMPRAS!C3249,1,2)&amp;MID(COMPRAS!F3249,1,2)&amp;MID(COMPRAS!D3249,1,2),IVA!W:W,0)),"SIN COD.")</f>
        <v>0</v>
      </c>
      <c r="CH3349">
        <f ca="1">IFERROR(INDIRECT("IVA!Y"&amp;MATCH(MID(COMPRAS!C3249,1,2)&amp;MID(COMPRAS!F3249,1,2)&amp;MID(COMPRAS!D3249,1,2),IVA!W:W,0)),"SIN COD.")</f>
        <v>0</v>
      </c>
    </row>
    <row r="3350" spans="1:86" x14ac:dyDescent="0.25">
      <c r="A3350"/>
      <c r="B3350"/>
      <c r="D3350"/>
      <c r="AL3350">
        <f t="shared" si="364"/>
        <v>0</v>
      </c>
      <c r="AQ3350">
        <f t="shared" si="365"/>
        <v>0</v>
      </c>
      <c r="AR3350" t="str">
        <f>IFERROR(IF(OR(AP3350=338,AP3350=340,AP3350=341,AP3350=342,AP3350="342A",AP3350="342B"),PorcenRet(AP3350,AT3350,AU3350),INDEX(PORCENTAJEBUSCAR,MATCH(AP3350,CódigoRET,0),4)*1),"")</f>
        <v/>
      </c>
      <c r="AS3350">
        <f t="shared" si="366"/>
        <v>0</v>
      </c>
      <c r="BF3350" t="str">
        <f>IFERROR(IF(OR(BD3350=338,BD3350=340,BD3350=341,BD3350=342,BD3350="342A",BD3350="342B"),PorcenRet(BD3350,BH3350,BI3350),INDEX(PORCENTAJEBUSCAR,MATCH(BD3350,CódigoRET,0),4)*1),"")</f>
        <v/>
      </c>
      <c r="BG3350">
        <f t="shared" si="367"/>
        <v>0</v>
      </c>
      <c r="BO3350">
        <f t="shared" si="368"/>
        <v>0</v>
      </c>
      <c r="CC3350">
        <f t="shared" si="369"/>
        <v>0</v>
      </c>
      <c r="CD3350">
        <f t="shared" si="370"/>
        <v>0</v>
      </c>
      <c r="CG3350">
        <f ca="1">IFERROR(INDIRECT("IVA!X"&amp;MATCH(MID(COMPRAS!C3250,1,2)&amp;MID(COMPRAS!F3250,1,2)&amp;MID(COMPRAS!D3250,1,2),IVA!W:W,0)),"SIN COD.")</f>
        <v>0</v>
      </c>
      <c r="CH3350">
        <f ca="1">IFERROR(INDIRECT("IVA!Y"&amp;MATCH(MID(COMPRAS!C3250,1,2)&amp;MID(COMPRAS!F3250,1,2)&amp;MID(COMPRAS!D3250,1,2),IVA!W:W,0)),"SIN COD.")</f>
        <v>0</v>
      </c>
    </row>
    <row r="3351" spans="1:86" x14ac:dyDescent="0.25">
      <c r="A3351"/>
      <c r="B3351"/>
      <c r="D3351"/>
      <c r="AL3351">
        <f t="shared" si="364"/>
        <v>0</v>
      </c>
      <c r="AQ3351">
        <f t="shared" si="365"/>
        <v>0</v>
      </c>
      <c r="AR3351" t="str">
        <f>IFERROR(IF(OR(AP3351=338,AP3351=340,AP3351=341,AP3351=342,AP3351="342A",AP3351="342B"),PorcenRet(AP3351,AT3351,AU3351),INDEX(PORCENTAJEBUSCAR,MATCH(AP3351,CódigoRET,0),4)*1),"")</f>
        <v/>
      </c>
      <c r="AS3351">
        <f t="shared" si="366"/>
        <v>0</v>
      </c>
      <c r="BF3351" t="str">
        <f>IFERROR(IF(OR(BD3351=338,BD3351=340,BD3351=341,BD3351=342,BD3351="342A",BD3351="342B"),PorcenRet(BD3351,BH3351,BI3351),INDEX(PORCENTAJEBUSCAR,MATCH(BD3351,CódigoRET,0),4)*1),"")</f>
        <v/>
      </c>
      <c r="BG3351">
        <f t="shared" si="367"/>
        <v>0</v>
      </c>
      <c r="BO3351">
        <f t="shared" si="368"/>
        <v>0</v>
      </c>
      <c r="CC3351">
        <f t="shared" si="369"/>
        <v>0</v>
      </c>
      <c r="CD3351">
        <f t="shared" si="370"/>
        <v>0</v>
      </c>
      <c r="CG3351">
        <f ca="1">IFERROR(INDIRECT("IVA!X"&amp;MATCH(MID(COMPRAS!C3251,1,2)&amp;MID(COMPRAS!F3251,1,2)&amp;MID(COMPRAS!D3251,1,2),IVA!W:W,0)),"SIN COD.")</f>
        <v>0</v>
      </c>
      <c r="CH3351">
        <f ca="1">IFERROR(INDIRECT("IVA!Y"&amp;MATCH(MID(COMPRAS!C3251,1,2)&amp;MID(COMPRAS!F3251,1,2)&amp;MID(COMPRAS!D3251,1,2),IVA!W:W,0)),"SIN COD.")</f>
        <v>0</v>
      </c>
    </row>
    <row r="3352" spans="1:86" x14ac:dyDescent="0.25">
      <c r="A3352"/>
      <c r="B3352"/>
      <c r="D3352"/>
      <c r="AL3352">
        <f t="shared" si="364"/>
        <v>0</v>
      </c>
      <c r="AQ3352">
        <f t="shared" si="365"/>
        <v>0</v>
      </c>
      <c r="AR3352" t="str">
        <f>IFERROR(IF(OR(AP3352=338,AP3352=340,AP3352=341,AP3352=342,AP3352="342A",AP3352="342B"),PorcenRet(AP3352,AT3352,AU3352),INDEX(PORCENTAJEBUSCAR,MATCH(AP3352,CódigoRET,0),4)*1),"")</f>
        <v/>
      </c>
      <c r="AS3352">
        <f t="shared" si="366"/>
        <v>0</v>
      </c>
      <c r="BF3352" t="str">
        <f>IFERROR(IF(OR(BD3352=338,BD3352=340,BD3352=341,BD3352=342,BD3352="342A",BD3352="342B"),PorcenRet(BD3352,BH3352,BI3352),INDEX(PORCENTAJEBUSCAR,MATCH(BD3352,CódigoRET,0),4)*1),"")</f>
        <v/>
      </c>
      <c r="BG3352">
        <f t="shared" si="367"/>
        <v>0</v>
      </c>
      <c r="BO3352">
        <f t="shared" si="368"/>
        <v>0</v>
      </c>
      <c r="CC3352">
        <f t="shared" si="369"/>
        <v>0</v>
      </c>
      <c r="CD3352">
        <f t="shared" si="370"/>
        <v>0</v>
      </c>
      <c r="CG3352">
        <f ca="1">IFERROR(INDIRECT("IVA!X"&amp;MATCH(MID(COMPRAS!C3252,1,2)&amp;MID(COMPRAS!F3252,1,2)&amp;MID(COMPRAS!D3252,1,2),IVA!W:W,0)),"SIN COD.")</f>
        <v>0</v>
      </c>
      <c r="CH3352">
        <f ca="1">IFERROR(INDIRECT("IVA!Y"&amp;MATCH(MID(COMPRAS!C3252,1,2)&amp;MID(COMPRAS!F3252,1,2)&amp;MID(COMPRAS!D3252,1,2),IVA!W:W,0)),"SIN COD.")</f>
        <v>0</v>
      </c>
    </row>
    <row r="3353" spans="1:86" x14ac:dyDescent="0.25">
      <c r="A3353"/>
      <c r="B3353"/>
      <c r="D3353"/>
      <c r="AL3353">
        <f t="shared" si="364"/>
        <v>0</v>
      </c>
      <c r="AQ3353">
        <f t="shared" si="365"/>
        <v>0</v>
      </c>
      <c r="AR3353" t="str">
        <f>IFERROR(IF(OR(AP3353=338,AP3353=340,AP3353=341,AP3353=342,AP3353="342A",AP3353="342B"),PorcenRet(AP3353,AT3353,AU3353),INDEX(PORCENTAJEBUSCAR,MATCH(AP3353,CódigoRET,0),4)*1),"")</f>
        <v/>
      </c>
      <c r="AS3353">
        <f t="shared" si="366"/>
        <v>0</v>
      </c>
      <c r="BF3353" t="str">
        <f>IFERROR(IF(OR(BD3353=338,BD3353=340,BD3353=341,BD3353=342,BD3353="342A",BD3353="342B"),PorcenRet(BD3353,BH3353,BI3353),INDEX(PORCENTAJEBUSCAR,MATCH(BD3353,CódigoRET,0),4)*1),"")</f>
        <v/>
      </c>
      <c r="BG3353">
        <f t="shared" si="367"/>
        <v>0</v>
      </c>
      <c r="BO3353">
        <f t="shared" si="368"/>
        <v>0</v>
      </c>
      <c r="CC3353">
        <f t="shared" si="369"/>
        <v>0</v>
      </c>
      <c r="CD3353">
        <f t="shared" si="370"/>
        <v>0</v>
      </c>
      <c r="CG3353">
        <f ca="1">IFERROR(INDIRECT("IVA!X"&amp;MATCH(MID(COMPRAS!C3253,1,2)&amp;MID(COMPRAS!F3253,1,2)&amp;MID(COMPRAS!D3253,1,2),IVA!W:W,0)),"SIN COD.")</f>
        <v>0</v>
      </c>
      <c r="CH3353">
        <f ca="1">IFERROR(INDIRECT("IVA!Y"&amp;MATCH(MID(COMPRAS!C3253,1,2)&amp;MID(COMPRAS!F3253,1,2)&amp;MID(COMPRAS!D3253,1,2),IVA!W:W,0)),"SIN COD.")</f>
        <v>0</v>
      </c>
    </row>
    <row r="3354" spans="1:86" x14ac:dyDescent="0.25">
      <c r="A3354"/>
      <c r="B3354"/>
      <c r="D3354"/>
      <c r="AL3354">
        <f t="shared" si="364"/>
        <v>0</v>
      </c>
      <c r="AQ3354">
        <f t="shared" si="365"/>
        <v>0</v>
      </c>
      <c r="AR3354" t="str">
        <f>IFERROR(IF(OR(AP3354=338,AP3354=340,AP3354=341,AP3354=342,AP3354="342A",AP3354="342B"),PorcenRet(AP3354,AT3354,AU3354),INDEX(PORCENTAJEBUSCAR,MATCH(AP3354,CódigoRET,0),4)*1),"")</f>
        <v/>
      </c>
      <c r="AS3354">
        <f t="shared" si="366"/>
        <v>0</v>
      </c>
      <c r="BF3354" t="str">
        <f>IFERROR(IF(OR(BD3354=338,BD3354=340,BD3354=341,BD3354=342,BD3354="342A",BD3354="342B"),PorcenRet(BD3354,BH3354,BI3354),INDEX(PORCENTAJEBUSCAR,MATCH(BD3354,CódigoRET,0),4)*1),"")</f>
        <v/>
      </c>
      <c r="BG3354">
        <f t="shared" si="367"/>
        <v>0</v>
      </c>
      <c r="BO3354">
        <f t="shared" si="368"/>
        <v>0</v>
      </c>
      <c r="CC3354">
        <f t="shared" si="369"/>
        <v>0</v>
      </c>
      <c r="CD3354">
        <f t="shared" si="370"/>
        <v>0</v>
      </c>
      <c r="CG3354">
        <f ca="1">IFERROR(INDIRECT("IVA!X"&amp;MATCH(MID(COMPRAS!C3254,1,2)&amp;MID(COMPRAS!F3254,1,2)&amp;MID(COMPRAS!D3254,1,2),IVA!W:W,0)),"SIN COD.")</f>
        <v>0</v>
      </c>
      <c r="CH3354">
        <f ca="1">IFERROR(INDIRECT("IVA!Y"&amp;MATCH(MID(COMPRAS!C3254,1,2)&amp;MID(COMPRAS!F3254,1,2)&amp;MID(COMPRAS!D3254,1,2),IVA!W:W,0)),"SIN COD.")</f>
        <v>0</v>
      </c>
    </row>
    <row r="3355" spans="1:86" x14ac:dyDescent="0.25">
      <c r="A3355"/>
      <c r="B3355"/>
      <c r="D3355"/>
      <c r="AL3355">
        <f t="shared" si="364"/>
        <v>0</v>
      </c>
      <c r="AQ3355">
        <f t="shared" si="365"/>
        <v>0</v>
      </c>
      <c r="AR3355" t="str">
        <f>IFERROR(IF(OR(AP3355=338,AP3355=340,AP3355=341,AP3355=342,AP3355="342A",AP3355="342B"),PorcenRet(AP3355,AT3355,AU3355),INDEX(PORCENTAJEBUSCAR,MATCH(AP3355,CódigoRET,0),4)*1),"")</f>
        <v/>
      </c>
      <c r="AS3355">
        <f t="shared" si="366"/>
        <v>0</v>
      </c>
      <c r="BF3355" t="str">
        <f>IFERROR(IF(OR(BD3355=338,BD3355=340,BD3355=341,BD3355=342,BD3355="342A",BD3355="342B"),PorcenRet(BD3355,BH3355,BI3355),INDEX(PORCENTAJEBUSCAR,MATCH(BD3355,CódigoRET,0),4)*1),"")</f>
        <v/>
      </c>
      <c r="BG3355">
        <f t="shared" si="367"/>
        <v>0</v>
      </c>
      <c r="BO3355">
        <f t="shared" si="368"/>
        <v>0</v>
      </c>
      <c r="CC3355">
        <f t="shared" si="369"/>
        <v>0</v>
      </c>
      <c r="CD3355">
        <f t="shared" si="370"/>
        <v>0</v>
      </c>
      <c r="CG3355">
        <f ca="1">IFERROR(INDIRECT("IVA!X"&amp;MATCH(MID(COMPRAS!C3255,1,2)&amp;MID(COMPRAS!F3255,1,2)&amp;MID(COMPRAS!D3255,1,2),IVA!W:W,0)),"SIN COD.")</f>
        <v>0</v>
      </c>
      <c r="CH3355">
        <f ca="1">IFERROR(INDIRECT("IVA!Y"&amp;MATCH(MID(COMPRAS!C3255,1,2)&amp;MID(COMPRAS!F3255,1,2)&amp;MID(COMPRAS!D3255,1,2),IVA!W:W,0)),"SIN COD.")</f>
        <v>0</v>
      </c>
    </row>
    <row r="3356" spans="1:86" x14ac:dyDescent="0.25">
      <c r="A3356"/>
      <c r="B3356"/>
      <c r="D3356"/>
      <c r="AL3356">
        <f t="shared" si="364"/>
        <v>0</v>
      </c>
      <c r="AQ3356">
        <f t="shared" si="365"/>
        <v>0</v>
      </c>
      <c r="AR3356" t="str">
        <f>IFERROR(IF(OR(AP3356=338,AP3356=340,AP3356=341,AP3356=342,AP3356="342A",AP3356="342B"),PorcenRet(AP3356,AT3356,AU3356),INDEX(PORCENTAJEBUSCAR,MATCH(AP3356,CódigoRET,0),4)*1),"")</f>
        <v/>
      </c>
      <c r="AS3356">
        <f t="shared" si="366"/>
        <v>0</v>
      </c>
      <c r="BF3356" t="str">
        <f>IFERROR(IF(OR(BD3356=338,BD3356=340,BD3356=341,BD3356=342,BD3356="342A",BD3356="342B"),PorcenRet(BD3356,BH3356,BI3356),INDEX(PORCENTAJEBUSCAR,MATCH(BD3356,CódigoRET,0),4)*1),"")</f>
        <v/>
      </c>
      <c r="BG3356">
        <f t="shared" si="367"/>
        <v>0</v>
      </c>
      <c r="BO3356">
        <f t="shared" si="368"/>
        <v>0</v>
      </c>
      <c r="CC3356">
        <f t="shared" si="369"/>
        <v>0</v>
      </c>
      <c r="CD3356">
        <f t="shared" si="370"/>
        <v>0</v>
      </c>
      <c r="CG3356">
        <f ca="1">IFERROR(INDIRECT("IVA!X"&amp;MATCH(MID(COMPRAS!C3256,1,2)&amp;MID(COMPRAS!F3256,1,2)&amp;MID(COMPRAS!D3256,1,2),IVA!W:W,0)),"SIN COD.")</f>
        <v>0</v>
      </c>
      <c r="CH3356">
        <f ca="1">IFERROR(INDIRECT("IVA!Y"&amp;MATCH(MID(COMPRAS!C3256,1,2)&amp;MID(COMPRAS!F3256,1,2)&amp;MID(COMPRAS!D3256,1,2),IVA!W:W,0)),"SIN COD.")</f>
        <v>0</v>
      </c>
    </row>
    <row r="3357" spans="1:86" x14ac:dyDescent="0.25">
      <c r="A3357"/>
      <c r="B3357"/>
      <c r="D3357"/>
      <c r="AL3357">
        <f t="shared" si="364"/>
        <v>0</v>
      </c>
      <c r="AQ3357">
        <f t="shared" si="365"/>
        <v>0</v>
      </c>
      <c r="AR3357" t="str">
        <f>IFERROR(IF(OR(AP3357=338,AP3357=340,AP3357=341,AP3357=342,AP3357="342A",AP3357="342B"),PorcenRet(AP3357,AT3357,AU3357),INDEX(PORCENTAJEBUSCAR,MATCH(AP3357,CódigoRET,0),4)*1),"")</f>
        <v/>
      </c>
      <c r="AS3357">
        <f t="shared" si="366"/>
        <v>0</v>
      </c>
      <c r="BF3357" t="str">
        <f>IFERROR(IF(OR(BD3357=338,BD3357=340,BD3357=341,BD3357=342,BD3357="342A",BD3357="342B"),PorcenRet(BD3357,BH3357,BI3357),INDEX(PORCENTAJEBUSCAR,MATCH(BD3357,CódigoRET,0),4)*1),"")</f>
        <v/>
      </c>
      <c r="BG3357">
        <f t="shared" si="367"/>
        <v>0</v>
      </c>
      <c r="BO3357">
        <f t="shared" si="368"/>
        <v>0</v>
      </c>
      <c r="CC3357">
        <f t="shared" si="369"/>
        <v>0</v>
      </c>
      <c r="CD3357">
        <f t="shared" si="370"/>
        <v>0</v>
      </c>
      <c r="CG3357">
        <f ca="1">IFERROR(INDIRECT("IVA!X"&amp;MATCH(MID(COMPRAS!C3257,1,2)&amp;MID(COMPRAS!F3257,1,2)&amp;MID(COMPRAS!D3257,1,2),IVA!W:W,0)),"SIN COD.")</f>
        <v>0</v>
      </c>
      <c r="CH3357">
        <f ca="1">IFERROR(INDIRECT("IVA!Y"&amp;MATCH(MID(COMPRAS!C3257,1,2)&amp;MID(COMPRAS!F3257,1,2)&amp;MID(COMPRAS!D3257,1,2),IVA!W:W,0)),"SIN COD.")</f>
        <v>0</v>
      </c>
    </row>
    <row r="3358" spans="1:86" x14ac:dyDescent="0.25">
      <c r="A3358"/>
      <c r="B3358"/>
      <c r="D3358"/>
      <c r="AL3358">
        <f t="shared" si="364"/>
        <v>0</v>
      </c>
      <c r="AQ3358">
        <f t="shared" si="365"/>
        <v>0</v>
      </c>
      <c r="AR3358" t="str">
        <f>IFERROR(IF(OR(AP3358=338,AP3358=340,AP3358=341,AP3358=342,AP3358="342A",AP3358="342B"),PorcenRet(AP3358,AT3358,AU3358),INDEX(PORCENTAJEBUSCAR,MATCH(AP3358,CódigoRET,0),4)*1),"")</f>
        <v/>
      </c>
      <c r="AS3358">
        <f t="shared" si="366"/>
        <v>0</v>
      </c>
      <c r="BF3358" t="str">
        <f>IFERROR(IF(OR(BD3358=338,BD3358=340,BD3358=341,BD3358=342,BD3358="342A",BD3358="342B"),PorcenRet(BD3358,BH3358,BI3358),INDEX(PORCENTAJEBUSCAR,MATCH(BD3358,CódigoRET,0),4)*1),"")</f>
        <v/>
      </c>
      <c r="BG3358">
        <f t="shared" si="367"/>
        <v>0</v>
      </c>
      <c r="BO3358">
        <f t="shared" si="368"/>
        <v>0</v>
      </c>
      <c r="CC3358">
        <f t="shared" si="369"/>
        <v>0</v>
      </c>
      <c r="CD3358">
        <f t="shared" si="370"/>
        <v>0</v>
      </c>
      <c r="CG3358">
        <f ca="1">IFERROR(INDIRECT("IVA!X"&amp;MATCH(MID(COMPRAS!C3258,1,2)&amp;MID(COMPRAS!F3258,1,2)&amp;MID(COMPRAS!D3258,1,2),IVA!W:W,0)),"SIN COD.")</f>
        <v>0</v>
      </c>
      <c r="CH3358">
        <f ca="1">IFERROR(INDIRECT("IVA!Y"&amp;MATCH(MID(COMPRAS!C3258,1,2)&amp;MID(COMPRAS!F3258,1,2)&amp;MID(COMPRAS!D3258,1,2),IVA!W:W,0)),"SIN COD.")</f>
        <v>0</v>
      </c>
    </row>
    <row r="3359" spans="1:86" x14ac:dyDescent="0.25">
      <c r="A3359"/>
      <c r="B3359"/>
      <c r="D3359"/>
      <c r="AL3359">
        <f t="shared" si="364"/>
        <v>0</v>
      </c>
      <c r="AQ3359">
        <f t="shared" si="365"/>
        <v>0</v>
      </c>
      <c r="AR3359" t="str">
        <f>IFERROR(IF(OR(AP3359=338,AP3359=340,AP3359=341,AP3359=342,AP3359="342A",AP3359="342B"),PorcenRet(AP3359,AT3359,AU3359),INDEX(PORCENTAJEBUSCAR,MATCH(AP3359,CódigoRET,0),4)*1),"")</f>
        <v/>
      </c>
      <c r="AS3359">
        <f t="shared" si="366"/>
        <v>0</v>
      </c>
      <c r="BF3359" t="str">
        <f>IFERROR(IF(OR(BD3359=338,BD3359=340,BD3359=341,BD3359=342,BD3359="342A",BD3359="342B"),PorcenRet(BD3359,BH3359,BI3359),INDEX(PORCENTAJEBUSCAR,MATCH(BD3359,CódigoRET,0),4)*1),"")</f>
        <v/>
      </c>
      <c r="BG3359">
        <f t="shared" si="367"/>
        <v>0</v>
      </c>
      <c r="BO3359">
        <f t="shared" si="368"/>
        <v>0</v>
      </c>
      <c r="CC3359">
        <f t="shared" si="369"/>
        <v>0</v>
      </c>
      <c r="CD3359">
        <f t="shared" si="370"/>
        <v>0</v>
      </c>
      <c r="CG3359">
        <f ca="1">IFERROR(INDIRECT("IVA!X"&amp;MATCH(MID(COMPRAS!C3259,1,2)&amp;MID(COMPRAS!F3259,1,2)&amp;MID(COMPRAS!D3259,1,2),IVA!W:W,0)),"SIN COD.")</f>
        <v>0</v>
      </c>
      <c r="CH3359">
        <f ca="1">IFERROR(INDIRECT("IVA!Y"&amp;MATCH(MID(COMPRAS!C3259,1,2)&amp;MID(COMPRAS!F3259,1,2)&amp;MID(COMPRAS!D3259,1,2),IVA!W:W,0)),"SIN COD.")</f>
        <v>0</v>
      </c>
    </row>
    <row r="3360" spans="1:86" x14ac:dyDescent="0.25">
      <c r="A3360"/>
      <c r="B3360"/>
      <c r="D3360"/>
      <c r="AL3360">
        <f t="shared" si="364"/>
        <v>0</v>
      </c>
      <c r="AQ3360">
        <f t="shared" si="365"/>
        <v>0</v>
      </c>
      <c r="AR3360" t="str">
        <f>IFERROR(IF(OR(AP3360=338,AP3360=340,AP3360=341,AP3360=342,AP3360="342A",AP3360="342B"),PorcenRet(AP3360,AT3360,AU3360),INDEX(PORCENTAJEBUSCAR,MATCH(AP3360,CódigoRET,0),4)*1),"")</f>
        <v/>
      </c>
      <c r="AS3360">
        <f t="shared" si="366"/>
        <v>0</v>
      </c>
      <c r="BF3360" t="str">
        <f>IFERROR(IF(OR(BD3360=338,BD3360=340,BD3360=341,BD3360=342,BD3360="342A",BD3360="342B"),PorcenRet(BD3360,BH3360,BI3360),INDEX(PORCENTAJEBUSCAR,MATCH(BD3360,CódigoRET,0),4)*1),"")</f>
        <v/>
      </c>
      <c r="BG3360">
        <f t="shared" si="367"/>
        <v>0</v>
      </c>
      <c r="BO3360">
        <f t="shared" si="368"/>
        <v>0</v>
      </c>
      <c r="CC3360">
        <f t="shared" si="369"/>
        <v>0</v>
      </c>
      <c r="CD3360">
        <f t="shared" si="370"/>
        <v>0</v>
      </c>
      <c r="CG3360">
        <f ca="1">IFERROR(INDIRECT("IVA!X"&amp;MATCH(MID(COMPRAS!C3260,1,2)&amp;MID(COMPRAS!F3260,1,2)&amp;MID(COMPRAS!D3260,1,2),IVA!W:W,0)),"SIN COD.")</f>
        <v>0</v>
      </c>
      <c r="CH3360">
        <f ca="1">IFERROR(INDIRECT("IVA!Y"&amp;MATCH(MID(COMPRAS!C3260,1,2)&amp;MID(COMPRAS!F3260,1,2)&amp;MID(COMPRAS!D3260,1,2),IVA!W:W,0)),"SIN COD.")</f>
        <v>0</v>
      </c>
    </row>
    <row r="3361" spans="1:86" x14ac:dyDescent="0.25">
      <c r="A3361"/>
      <c r="B3361"/>
      <c r="D3361"/>
      <c r="AL3361">
        <f t="shared" si="364"/>
        <v>0</v>
      </c>
      <c r="AQ3361">
        <f t="shared" si="365"/>
        <v>0</v>
      </c>
      <c r="AR3361" t="str">
        <f>IFERROR(IF(OR(AP3361=338,AP3361=340,AP3361=341,AP3361=342,AP3361="342A",AP3361="342B"),PorcenRet(AP3361,AT3361,AU3361),INDEX(PORCENTAJEBUSCAR,MATCH(AP3361,CódigoRET,0),4)*1),"")</f>
        <v/>
      </c>
      <c r="AS3361">
        <f t="shared" si="366"/>
        <v>0</v>
      </c>
      <c r="BF3361" t="str">
        <f>IFERROR(IF(OR(BD3361=338,BD3361=340,BD3361=341,BD3361=342,BD3361="342A",BD3361="342B"),PorcenRet(BD3361,BH3361,BI3361),INDEX(PORCENTAJEBUSCAR,MATCH(BD3361,CódigoRET,0),4)*1),"")</f>
        <v/>
      </c>
      <c r="BG3361">
        <f t="shared" si="367"/>
        <v>0</v>
      </c>
      <c r="BO3361">
        <f t="shared" si="368"/>
        <v>0</v>
      </c>
      <c r="CC3361">
        <f t="shared" si="369"/>
        <v>0</v>
      </c>
      <c r="CD3361">
        <f t="shared" si="370"/>
        <v>0</v>
      </c>
      <c r="CG3361">
        <f ca="1">IFERROR(INDIRECT("IVA!X"&amp;MATCH(MID(COMPRAS!C3261,1,2)&amp;MID(COMPRAS!F3261,1,2)&amp;MID(COMPRAS!D3261,1,2),IVA!W:W,0)),"SIN COD.")</f>
        <v>0</v>
      </c>
      <c r="CH3361">
        <f ca="1">IFERROR(INDIRECT("IVA!Y"&amp;MATCH(MID(COMPRAS!C3261,1,2)&amp;MID(COMPRAS!F3261,1,2)&amp;MID(COMPRAS!D3261,1,2),IVA!W:W,0)),"SIN COD.")</f>
        <v>0</v>
      </c>
    </row>
    <row r="3362" spans="1:86" x14ac:dyDescent="0.25">
      <c r="A3362"/>
      <c r="B3362"/>
      <c r="D3362"/>
      <c r="AL3362">
        <f t="shared" si="364"/>
        <v>0</v>
      </c>
      <c r="AQ3362">
        <f t="shared" si="365"/>
        <v>0</v>
      </c>
      <c r="AR3362" t="str">
        <f>IFERROR(IF(OR(AP3362=338,AP3362=340,AP3362=341,AP3362=342,AP3362="342A",AP3362="342B"),PorcenRet(AP3362,AT3362,AU3362),INDEX(PORCENTAJEBUSCAR,MATCH(AP3362,CódigoRET,0),4)*1),"")</f>
        <v/>
      </c>
      <c r="AS3362">
        <f t="shared" si="366"/>
        <v>0</v>
      </c>
      <c r="BF3362" t="str">
        <f>IFERROR(IF(OR(BD3362=338,BD3362=340,BD3362=341,BD3362=342,BD3362="342A",BD3362="342B"),PorcenRet(BD3362,BH3362,BI3362),INDEX(PORCENTAJEBUSCAR,MATCH(BD3362,CódigoRET,0),4)*1),"")</f>
        <v/>
      </c>
      <c r="BG3362">
        <f t="shared" si="367"/>
        <v>0</v>
      </c>
      <c r="BO3362">
        <f t="shared" si="368"/>
        <v>0</v>
      </c>
      <c r="CC3362">
        <f t="shared" si="369"/>
        <v>0</v>
      </c>
      <c r="CD3362">
        <f t="shared" si="370"/>
        <v>0</v>
      </c>
      <c r="CG3362">
        <f ca="1">IFERROR(INDIRECT("IVA!X"&amp;MATCH(MID(COMPRAS!C3262,1,2)&amp;MID(COMPRAS!F3262,1,2)&amp;MID(COMPRAS!D3262,1,2),IVA!W:W,0)),"SIN COD.")</f>
        <v>0</v>
      </c>
      <c r="CH3362">
        <f ca="1">IFERROR(INDIRECT("IVA!Y"&amp;MATCH(MID(COMPRAS!C3262,1,2)&amp;MID(COMPRAS!F3262,1,2)&amp;MID(COMPRAS!D3262,1,2),IVA!W:W,0)),"SIN COD.")</f>
        <v>0</v>
      </c>
    </row>
    <row r="3363" spans="1:86" x14ac:dyDescent="0.25">
      <c r="A3363"/>
      <c r="B3363"/>
      <c r="D3363"/>
      <c r="AL3363">
        <f t="shared" si="364"/>
        <v>0</v>
      </c>
      <c r="AQ3363">
        <f t="shared" si="365"/>
        <v>0</v>
      </c>
      <c r="AR3363" t="str">
        <f>IFERROR(IF(OR(AP3363=338,AP3363=340,AP3363=341,AP3363=342,AP3363="342A",AP3363="342B"),PorcenRet(AP3363,AT3363,AU3363),INDEX(PORCENTAJEBUSCAR,MATCH(AP3363,CódigoRET,0),4)*1),"")</f>
        <v/>
      </c>
      <c r="AS3363">
        <f t="shared" si="366"/>
        <v>0</v>
      </c>
      <c r="BF3363" t="str">
        <f>IFERROR(IF(OR(BD3363=338,BD3363=340,BD3363=341,BD3363=342,BD3363="342A",BD3363="342B"),PorcenRet(BD3363,BH3363,BI3363),INDEX(PORCENTAJEBUSCAR,MATCH(BD3363,CódigoRET,0),4)*1),"")</f>
        <v/>
      </c>
      <c r="BG3363">
        <f t="shared" si="367"/>
        <v>0</v>
      </c>
      <c r="BO3363">
        <f t="shared" si="368"/>
        <v>0</v>
      </c>
      <c r="CC3363">
        <f t="shared" si="369"/>
        <v>0</v>
      </c>
      <c r="CD3363">
        <f t="shared" si="370"/>
        <v>0</v>
      </c>
      <c r="CG3363">
        <f ca="1">IFERROR(INDIRECT("IVA!X"&amp;MATCH(MID(COMPRAS!C3263,1,2)&amp;MID(COMPRAS!F3263,1,2)&amp;MID(COMPRAS!D3263,1,2),IVA!W:W,0)),"SIN COD.")</f>
        <v>0</v>
      </c>
      <c r="CH3363">
        <f ca="1">IFERROR(INDIRECT("IVA!Y"&amp;MATCH(MID(COMPRAS!C3263,1,2)&amp;MID(COMPRAS!F3263,1,2)&amp;MID(COMPRAS!D3263,1,2),IVA!W:W,0)),"SIN COD.")</f>
        <v>0</v>
      </c>
    </row>
    <row r="3364" spans="1:86" x14ac:dyDescent="0.25">
      <c r="A3364"/>
      <c r="B3364"/>
      <c r="D3364"/>
      <c r="AL3364">
        <f t="shared" si="364"/>
        <v>0</v>
      </c>
      <c r="AQ3364">
        <f t="shared" si="365"/>
        <v>0</v>
      </c>
      <c r="AR3364" t="str">
        <f>IFERROR(IF(OR(AP3364=338,AP3364=340,AP3364=341,AP3364=342,AP3364="342A",AP3364="342B"),PorcenRet(AP3364,AT3364,AU3364),INDEX(PORCENTAJEBUSCAR,MATCH(AP3364,CódigoRET,0),4)*1),"")</f>
        <v/>
      </c>
      <c r="AS3364">
        <f t="shared" si="366"/>
        <v>0</v>
      </c>
      <c r="BF3364" t="str">
        <f>IFERROR(IF(OR(BD3364=338,BD3364=340,BD3364=341,BD3364=342,BD3364="342A",BD3364="342B"),PorcenRet(BD3364,BH3364,BI3364),INDEX(PORCENTAJEBUSCAR,MATCH(BD3364,CódigoRET,0),4)*1),"")</f>
        <v/>
      </c>
      <c r="BG3364">
        <f t="shared" si="367"/>
        <v>0</v>
      </c>
      <c r="BO3364">
        <f t="shared" si="368"/>
        <v>0</v>
      </c>
      <c r="CC3364">
        <f t="shared" si="369"/>
        <v>0</v>
      </c>
      <c r="CD3364">
        <f t="shared" si="370"/>
        <v>0</v>
      </c>
      <c r="CG3364">
        <f ca="1">IFERROR(INDIRECT("IVA!X"&amp;MATCH(MID(COMPRAS!C3264,1,2)&amp;MID(COMPRAS!F3264,1,2)&amp;MID(COMPRAS!D3264,1,2),IVA!W:W,0)),"SIN COD.")</f>
        <v>0</v>
      </c>
      <c r="CH3364">
        <f ca="1">IFERROR(INDIRECT("IVA!Y"&amp;MATCH(MID(COMPRAS!C3264,1,2)&amp;MID(COMPRAS!F3264,1,2)&amp;MID(COMPRAS!D3264,1,2),IVA!W:W,0)),"SIN COD.")</f>
        <v>0</v>
      </c>
    </row>
    <row r="3365" spans="1:86" x14ac:dyDescent="0.25">
      <c r="A3365"/>
      <c r="B3365"/>
      <c r="D3365"/>
      <c r="AL3365">
        <f t="shared" si="364"/>
        <v>0</v>
      </c>
      <c r="AQ3365">
        <f t="shared" si="365"/>
        <v>0</v>
      </c>
      <c r="AR3365" t="str">
        <f>IFERROR(IF(OR(AP3365=338,AP3365=340,AP3365=341,AP3365=342,AP3365="342A",AP3365="342B"),PorcenRet(AP3365,AT3365,AU3365),INDEX(PORCENTAJEBUSCAR,MATCH(AP3365,CódigoRET,0),4)*1),"")</f>
        <v/>
      </c>
      <c r="AS3365">
        <f t="shared" si="366"/>
        <v>0</v>
      </c>
      <c r="BF3365" t="str">
        <f>IFERROR(IF(OR(BD3365=338,BD3365=340,BD3365=341,BD3365=342,BD3365="342A",BD3365="342B"),PorcenRet(BD3365,BH3365,BI3365),INDEX(PORCENTAJEBUSCAR,MATCH(BD3365,CódigoRET,0),4)*1),"")</f>
        <v/>
      </c>
      <c r="BG3365">
        <f t="shared" si="367"/>
        <v>0</v>
      </c>
      <c r="BO3365">
        <f t="shared" si="368"/>
        <v>0</v>
      </c>
      <c r="CC3365">
        <f t="shared" si="369"/>
        <v>0</v>
      </c>
      <c r="CD3365">
        <f t="shared" si="370"/>
        <v>0</v>
      </c>
      <c r="CG3365">
        <f ca="1">IFERROR(INDIRECT("IVA!X"&amp;MATCH(MID(COMPRAS!C3265,1,2)&amp;MID(COMPRAS!F3265,1,2)&amp;MID(COMPRAS!D3265,1,2),IVA!W:W,0)),"SIN COD.")</f>
        <v>0</v>
      </c>
      <c r="CH3365">
        <f ca="1">IFERROR(INDIRECT("IVA!Y"&amp;MATCH(MID(COMPRAS!C3265,1,2)&amp;MID(COMPRAS!F3265,1,2)&amp;MID(COMPRAS!D3265,1,2),IVA!W:W,0)),"SIN COD.")</f>
        <v>0</v>
      </c>
    </row>
    <row r="3366" spans="1:86" x14ac:dyDescent="0.25">
      <c r="A3366"/>
      <c r="B3366"/>
      <c r="D3366"/>
      <c r="AL3366">
        <f t="shared" si="364"/>
        <v>0</v>
      </c>
      <c r="AQ3366">
        <f t="shared" si="365"/>
        <v>0</v>
      </c>
      <c r="AR3366" t="str">
        <f>IFERROR(IF(OR(AP3366=338,AP3366=340,AP3366=341,AP3366=342,AP3366="342A",AP3366="342B"),PorcenRet(AP3366,AT3366,AU3366),INDEX(PORCENTAJEBUSCAR,MATCH(AP3366,CódigoRET,0),4)*1),"")</f>
        <v/>
      </c>
      <c r="AS3366">
        <f t="shared" si="366"/>
        <v>0</v>
      </c>
      <c r="BF3366" t="str">
        <f>IFERROR(IF(OR(BD3366=338,BD3366=340,BD3366=341,BD3366=342,BD3366="342A",BD3366="342B"),PorcenRet(BD3366,BH3366,BI3366),INDEX(PORCENTAJEBUSCAR,MATCH(BD3366,CódigoRET,0),4)*1),"")</f>
        <v/>
      </c>
      <c r="BG3366">
        <f t="shared" si="367"/>
        <v>0</v>
      </c>
      <c r="BO3366">
        <f t="shared" si="368"/>
        <v>0</v>
      </c>
      <c r="CC3366">
        <f t="shared" si="369"/>
        <v>0</v>
      </c>
      <c r="CD3366">
        <f t="shared" si="370"/>
        <v>0</v>
      </c>
      <c r="CG3366">
        <f ca="1">IFERROR(INDIRECT("IVA!X"&amp;MATCH(MID(COMPRAS!C3266,1,2)&amp;MID(COMPRAS!F3266,1,2)&amp;MID(COMPRAS!D3266,1,2),IVA!W:W,0)),"SIN COD.")</f>
        <v>0</v>
      </c>
      <c r="CH3366">
        <f ca="1">IFERROR(INDIRECT("IVA!Y"&amp;MATCH(MID(COMPRAS!C3266,1,2)&amp;MID(COMPRAS!F3266,1,2)&amp;MID(COMPRAS!D3266,1,2),IVA!W:W,0)),"SIN COD.")</f>
        <v>0</v>
      </c>
    </row>
    <row r="3367" spans="1:86" x14ac:dyDescent="0.25">
      <c r="A3367"/>
      <c r="B3367"/>
      <c r="D3367"/>
      <c r="AL3367">
        <f t="shared" si="364"/>
        <v>0</v>
      </c>
      <c r="AQ3367">
        <f t="shared" si="365"/>
        <v>0</v>
      </c>
      <c r="AR3367" t="str">
        <f>IFERROR(IF(OR(AP3367=338,AP3367=340,AP3367=341,AP3367=342,AP3367="342A",AP3367="342B"),PorcenRet(AP3367,AT3367,AU3367),INDEX(PORCENTAJEBUSCAR,MATCH(AP3367,CódigoRET,0),4)*1),"")</f>
        <v/>
      </c>
      <c r="AS3367">
        <f t="shared" si="366"/>
        <v>0</v>
      </c>
      <c r="BF3367" t="str">
        <f>IFERROR(IF(OR(BD3367=338,BD3367=340,BD3367=341,BD3367=342,BD3367="342A",BD3367="342B"),PorcenRet(BD3367,BH3367,BI3367),INDEX(PORCENTAJEBUSCAR,MATCH(BD3367,CódigoRET,0),4)*1),"")</f>
        <v/>
      </c>
      <c r="BG3367">
        <f t="shared" si="367"/>
        <v>0</v>
      </c>
      <c r="BO3367">
        <f t="shared" si="368"/>
        <v>0</v>
      </c>
      <c r="CC3367">
        <f t="shared" si="369"/>
        <v>0</v>
      </c>
      <c r="CD3367">
        <f t="shared" si="370"/>
        <v>0</v>
      </c>
      <c r="CG3367">
        <f ca="1">IFERROR(INDIRECT("IVA!X"&amp;MATCH(MID(COMPRAS!C3267,1,2)&amp;MID(COMPRAS!F3267,1,2)&amp;MID(COMPRAS!D3267,1,2),IVA!W:W,0)),"SIN COD.")</f>
        <v>0</v>
      </c>
      <c r="CH3367">
        <f ca="1">IFERROR(INDIRECT("IVA!Y"&amp;MATCH(MID(COMPRAS!C3267,1,2)&amp;MID(COMPRAS!F3267,1,2)&amp;MID(COMPRAS!D3267,1,2),IVA!W:W,0)),"SIN COD.")</f>
        <v>0</v>
      </c>
    </row>
    <row r="3368" spans="1:86" x14ac:dyDescent="0.25">
      <c r="A3368"/>
      <c r="B3368"/>
      <c r="D3368"/>
      <c r="AL3368">
        <f t="shared" si="364"/>
        <v>0</v>
      </c>
      <c r="AQ3368">
        <f t="shared" si="365"/>
        <v>0</v>
      </c>
      <c r="AR3368" t="str">
        <f>IFERROR(IF(OR(AP3368=338,AP3368=340,AP3368=341,AP3368=342,AP3368="342A",AP3368="342B"),PorcenRet(AP3368,AT3368,AU3368),INDEX(PORCENTAJEBUSCAR,MATCH(AP3368,CódigoRET,0),4)*1),"")</f>
        <v/>
      </c>
      <c r="AS3368">
        <f t="shared" si="366"/>
        <v>0</v>
      </c>
      <c r="BF3368" t="str">
        <f>IFERROR(IF(OR(BD3368=338,BD3368=340,BD3368=341,BD3368=342,BD3368="342A",BD3368="342B"),PorcenRet(BD3368,BH3368,BI3368),INDEX(PORCENTAJEBUSCAR,MATCH(BD3368,CódigoRET,0),4)*1),"")</f>
        <v/>
      </c>
      <c r="BG3368">
        <f t="shared" si="367"/>
        <v>0</v>
      </c>
      <c r="BO3368">
        <f t="shared" si="368"/>
        <v>0</v>
      </c>
      <c r="CC3368">
        <f t="shared" si="369"/>
        <v>0</v>
      </c>
      <c r="CD3368">
        <f t="shared" si="370"/>
        <v>0</v>
      </c>
      <c r="CG3368">
        <f ca="1">IFERROR(INDIRECT("IVA!X"&amp;MATCH(MID(COMPRAS!C3268,1,2)&amp;MID(COMPRAS!F3268,1,2)&amp;MID(COMPRAS!D3268,1,2),IVA!W:W,0)),"SIN COD.")</f>
        <v>0</v>
      </c>
      <c r="CH3368">
        <f ca="1">IFERROR(INDIRECT("IVA!Y"&amp;MATCH(MID(COMPRAS!C3268,1,2)&amp;MID(COMPRAS!F3268,1,2)&amp;MID(COMPRAS!D3268,1,2),IVA!W:W,0)),"SIN COD.")</f>
        <v>0</v>
      </c>
    </row>
    <row r="3369" spans="1:86" x14ac:dyDescent="0.25">
      <c r="A3369"/>
      <c r="B3369"/>
      <c r="D3369"/>
      <c r="AL3369">
        <f t="shared" si="364"/>
        <v>0</v>
      </c>
      <c r="AQ3369">
        <f t="shared" si="365"/>
        <v>0</v>
      </c>
      <c r="AR3369" t="str">
        <f>IFERROR(IF(OR(AP3369=338,AP3369=340,AP3369=341,AP3369=342,AP3369="342A",AP3369="342B"),PorcenRet(AP3369,AT3369,AU3369),INDEX(PORCENTAJEBUSCAR,MATCH(AP3369,CódigoRET,0),4)*1),"")</f>
        <v/>
      </c>
      <c r="AS3369">
        <f t="shared" si="366"/>
        <v>0</v>
      </c>
      <c r="BF3369" t="str">
        <f>IFERROR(IF(OR(BD3369=338,BD3369=340,BD3369=341,BD3369=342,BD3369="342A",BD3369="342B"),PorcenRet(BD3369,BH3369,BI3369),INDEX(PORCENTAJEBUSCAR,MATCH(BD3369,CódigoRET,0),4)*1),"")</f>
        <v/>
      </c>
      <c r="BG3369">
        <f t="shared" si="367"/>
        <v>0</v>
      </c>
      <c r="BO3369">
        <f t="shared" si="368"/>
        <v>0</v>
      </c>
      <c r="CC3369">
        <f t="shared" si="369"/>
        <v>0</v>
      </c>
      <c r="CD3369">
        <f t="shared" si="370"/>
        <v>0</v>
      </c>
      <c r="CG3369">
        <f ca="1">IFERROR(INDIRECT("IVA!X"&amp;MATCH(MID(COMPRAS!C3269,1,2)&amp;MID(COMPRAS!F3269,1,2)&amp;MID(COMPRAS!D3269,1,2),IVA!W:W,0)),"SIN COD.")</f>
        <v>0</v>
      </c>
      <c r="CH3369">
        <f ca="1">IFERROR(INDIRECT("IVA!Y"&amp;MATCH(MID(COMPRAS!C3269,1,2)&amp;MID(COMPRAS!F3269,1,2)&amp;MID(COMPRAS!D3269,1,2),IVA!W:W,0)),"SIN COD.")</f>
        <v>0</v>
      </c>
    </row>
    <row r="3370" spans="1:86" x14ac:dyDescent="0.25">
      <c r="A3370"/>
      <c r="B3370"/>
      <c r="D3370"/>
      <c r="AL3370">
        <f t="shared" si="364"/>
        <v>0</v>
      </c>
      <c r="AQ3370">
        <f t="shared" si="365"/>
        <v>0</v>
      </c>
      <c r="AR3370" t="str">
        <f>IFERROR(IF(OR(AP3370=338,AP3370=340,AP3370=341,AP3370=342,AP3370="342A",AP3370="342B"),PorcenRet(AP3370,AT3370,AU3370),INDEX(PORCENTAJEBUSCAR,MATCH(AP3370,CódigoRET,0),4)*1),"")</f>
        <v/>
      </c>
      <c r="AS3370">
        <f t="shared" si="366"/>
        <v>0</v>
      </c>
      <c r="BF3370" t="str">
        <f>IFERROR(IF(OR(BD3370=338,BD3370=340,BD3370=341,BD3370=342,BD3370="342A",BD3370="342B"),PorcenRet(BD3370,BH3370,BI3370),INDEX(PORCENTAJEBUSCAR,MATCH(BD3370,CódigoRET,0),4)*1),"")</f>
        <v/>
      </c>
      <c r="BG3370">
        <f t="shared" si="367"/>
        <v>0</v>
      </c>
      <c r="BO3370">
        <f t="shared" si="368"/>
        <v>0</v>
      </c>
      <c r="CC3370">
        <f t="shared" si="369"/>
        <v>0</v>
      </c>
      <c r="CD3370">
        <f t="shared" si="370"/>
        <v>0</v>
      </c>
      <c r="CG3370">
        <f ca="1">IFERROR(INDIRECT("IVA!X"&amp;MATCH(MID(COMPRAS!C3270,1,2)&amp;MID(COMPRAS!F3270,1,2)&amp;MID(COMPRAS!D3270,1,2),IVA!W:W,0)),"SIN COD.")</f>
        <v>0</v>
      </c>
      <c r="CH3370">
        <f ca="1">IFERROR(INDIRECT("IVA!Y"&amp;MATCH(MID(COMPRAS!C3270,1,2)&amp;MID(COMPRAS!F3270,1,2)&amp;MID(COMPRAS!D3270,1,2),IVA!W:W,0)),"SIN COD.")</f>
        <v>0</v>
      </c>
    </row>
    <row r="3371" spans="1:86" x14ac:dyDescent="0.25">
      <c r="A3371"/>
      <c r="B3371"/>
      <c r="D3371"/>
      <c r="AL3371">
        <f t="shared" si="364"/>
        <v>0</v>
      </c>
      <c r="AQ3371">
        <f t="shared" si="365"/>
        <v>0</v>
      </c>
      <c r="AR3371" t="str">
        <f>IFERROR(IF(OR(AP3371=338,AP3371=340,AP3371=341,AP3371=342,AP3371="342A",AP3371="342B"),PorcenRet(AP3371,AT3371,AU3371),INDEX(PORCENTAJEBUSCAR,MATCH(AP3371,CódigoRET,0),4)*1),"")</f>
        <v/>
      </c>
      <c r="AS3371">
        <f t="shared" si="366"/>
        <v>0</v>
      </c>
      <c r="BF3371" t="str">
        <f>IFERROR(IF(OR(BD3371=338,BD3371=340,BD3371=341,BD3371=342,BD3371="342A",BD3371="342B"),PorcenRet(BD3371,BH3371,BI3371),INDEX(PORCENTAJEBUSCAR,MATCH(BD3371,CódigoRET,0),4)*1),"")</f>
        <v/>
      </c>
      <c r="BG3371">
        <f t="shared" si="367"/>
        <v>0</v>
      </c>
      <c r="BO3371">
        <f t="shared" si="368"/>
        <v>0</v>
      </c>
      <c r="CC3371">
        <f t="shared" si="369"/>
        <v>0</v>
      </c>
      <c r="CD3371">
        <f t="shared" si="370"/>
        <v>0</v>
      </c>
      <c r="CG3371">
        <f ca="1">IFERROR(INDIRECT("IVA!X"&amp;MATCH(MID(COMPRAS!C3271,1,2)&amp;MID(COMPRAS!F3271,1,2)&amp;MID(COMPRAS!D3271,1,2),IVA!W:W,0)),"SIN COD.")</f>
        <v>0</v>
      </c>
      <c r="CH3371">
        <f ca="1">IFERROR(INDIRECT("IVA!Y"&amp;MATCH(MID(COMPRAS!C3271,1,2)&amp;MID(COMPRAS!F3271,1,2)&amp;MID(COMPRAS!D3271,1,2),IVA!W:W,0)),"SIN COD.")</f>
        <v>0</v>
      </c>
    </row>
    <row r="3372" spans="1:86" x14ac:dyDescent="0.25">
      <c r="A3372"/>
      <c r="B3372"/>
      <c r="D3372"/>
      <c r="AL3372">
        <f t="shared" si="364"/>
        <v>0</v>
      </c>
      <c r="AQ3372">
        <f t="shared" si="365"/>
        <v>0</v>
      </c>
      <c r="AR3372" t="str">
        <f>IFERROR(IF(OR(AP3372=338,AP3372=340,AP3372=341,AP3372=342,AP3372="342A",AP3372="342B"),PorcenRet(AP3372,AT3372,AU3372),INDEX(PORCENTAJEBUSCAR,MATCH(AP3372,CódigoRET,0),4)*1),"")</f>
        <v/>
      </c>
      <c r="AS3372">
        <f t="shared" si="366"/>
        <v>0</v>
      </c>
      <c r="BF3372" t="str">
        <f>IFERROR(IF(OR(BD3372=338,BD3372=340,BD3372=341,BD3372=342,BD3372="342A",BD3372="342B"),PorcenRet(BD3372,BH3372,BI3372),INDEX(PORCENTAJEBUSCAR,MATCH(BD3372,CódigoRET,0),4)*1),"")</f>
        <v/>
      </c>
      <c r="BG3372">
        <f t="shared" si="367"/>
        <v>0</v>
      </c>
      <c r="BO3372">
        <f t="shared" si="368"/>
        <v>0</v>
      </c>
      <c r="CC3372">
        <f t="shared" si="369"/>
        <v>0</v>
      </c>
      <c r="CD3372">
        <f t="shared" si="370"/>
        <v>0</v>
      </c>
      <c r="CG3372">
        <f ca="1">IFERROR(INDIRECT("IVA!X"&amp;MATCH(MID(COMPRAS!C3272,1,2)&amp;MID(COMPRAS!F3272,1,2)&amp;MID(COMPRAS!D3272,1,2),IVA!W:W,0)),"SIN COD.")</f>
        <v>0</v>
      </c>
      <c r="CH3372">
        <f ca="1">IFERROR(INDIRECT("IVA!Y"&amp;MATCH(MID(COMPRAS!C3272,1,2)&amp;MID(COMPRAS!F3272,1,2)&amp;MID(COMPRAS!D3272,1,2),IVA!W:W,0)),"SIN COD.")</f>
        <v>0</v>
      </c>
    </row>
    <row r="3373" spans="1:86" x14ac:dyDescent="0.25">
      <c r="A3373"/>
      <c r="B3373"/>
      <c r="D3373"/>
      <c r="AL3373">
        <f t="shared" si="364"/>
        <v>0</v>
      </c>
      <c r="AQ3373">
        <f t="shared" si="365"/>
        <v>0</v>
      </c>
      <c r="AR3373" t="str">
        <f>IFERROR(IF(OR(AP3373=338,AP3373=340,AP3373=341,AP3373=342,AP3373="342A",AP3373="342B"),PorcenRet(AP3373,AT3373,AU3373),INDEX(PORCENTAJEBUSCAR,MATCH(AP3373,CódigoRET,0),4)*1),"")</f>
        <v/>
      </c>
      <c r="AS3373">
        <f t="shared" si="366"/>
        <v>0</v>
      </c>
      <c r="BF3373" t="str">
        <f>IFERROR(IF(OR(BD3373=338,BD3373=340,BD3373=341,BD3373=342,BD3373="342A",BD3373="342B"),PorcenRet(BD3373,BH3373,BI3373),INDEX(PORCENTAJEBUSCAR,MATCH(BD3373,CódigoRET,0),4)*1),"")</f>
        <v/>
      </c>
      <c r="BG3373">
        <f t="shared" si="367"/>
        <v>0</v>
      </c>
      <c r="BO3373">
        <f t="shared" si="368"/>
        <v>0</v>
      </c>
      <c r="CC3373">
        <f t="shared" si="369"/>
        <v>0</v>
      </c>
      <c r="CD3373">
        <f t="shared" si="370"/>
        <v>0</v>
      </c>
      <c r="CG3373">
        <f ca="1">IFERROR(INDIRECT("IVA!X"&amp;MATCH(MID(COMPRAS!C3273,1,2)&amp;MID(COMPRAS!F3273,1,2)&amp;MID(COMPRAS!D3273,1,2),IVA!W:W,0)),"SIN COD.")</f>
        <v>0</v>
      </c>
      <c r="CH3373">
        <f ca="1">IFERROR(INDIRECT("IVA!Y"&amp;MATCH(MID(COMPRAS!C3273,1,2)&amp;MID(COMPRAS!F3273,1,2)&amp;MID(COMPRAS!D3273,1,2),IVA!W:W,0)),"SIN COD.")</f>
        <v>0</v>
      </c>
    </row>
    <row r="3374" spans="1:86" x14ac:dyDescent="0.25">
      <c r="A3374"/>
      <c r="B3374"/>
      <c r="D3374"/>
      <c r="AL3374">
        <f t="shared" si="364"/>
        <v>0</v>
      </c>
      <c r="AQ3374">
        <f t="shared" si="365"/>
        <v>0</v>
      </c>
      <c r="AR3374" t="str">
        <f>IFERROR(IF(OR(AP3374=338,AP3374=340,AP3374=341,AP3374=342,AP3374="342A",AP3374="342B"),PorcenRet(AP3374,AT3374,AU3374),INDEX(PORCENTAJEBUSCAR,MATCH(AP3374,CódigoRET,0),4)*1),"")</f>
        <v/>
      </c>
      <c r="AS3374">
        <f t="shared" si="366"/>
        <v>0</v>
      </c>
      <c r="BF3374" t="str">
        <f>IFERROR(IF(OR(BD3374=338,BD3374=340,BD3374=341,BD3374=342,BD3374="342A",BD3374="342B"),PorcenRet(BD3374,BH3374,BI3374),INDEX(PORCENTAJEBUSCAR,MATCH(BD3374,CódigoRET,0),4)*1),"")</f>
        <v/>
      </c>
      <c r="BG3374">
        <f t="shared" si="367"/>
        <v>0</v>
      </c>
      <c r="BO3374">
        <f t="shared" si="368"/>
        <v>0</v>
      </c>
      <c r="CC3374">
        <f t="shared" si="369"/>
        <v>0</v>
      </c>
      <c r="CD3374">
        <f t="shared" si="370"/>
        <v>0</v>
      </c>
      <c r="CG3374">
        <f ca="1">IFERROR(INDIRECT("IVA!X"&amp;MATCH(MID(COMPRAS!C3274,1,2)&amp;MID(COMPRAS!F3274,1,2)&amp;MID(COMPRAS!D3274,1,2),IVA!W:W,0)),"SIN COD.")</f>
        <v>0</v>
      </c>
      <c r="CH3374">
        <f ca="1">IFERROR(INDIRECT("IVA!Y"&amp;MATCH(MID(COMPRAS!C3274,1,2)&amp;MID(COMPRAS!F3274,1,2)&amp;MID(COMPRAS!D3274,1,2),IVA!W:W,0)),"SIN COD.")</f>
        <v>0</v>
      </c>
    </row>
    <row r="3375" spans="1:86" x14ac:dyDescent="0.25">
      <c r="A3375"/>
      <c r="B3375"/>
      <c r="D3375"/>
      <c r="AL3375">
        <f t="shared" si="364"/>
        <v>0</v>
      </c>
      <c r="AQ3375">
        <f t="shared" si="365"/>
        <v>0</v>
      </c>
      <c r="AR3375" t="str">
        <f>IFERROR(IF(OR(AP3375=338,AP3375=340,AP3375=341,AP3375=342,AP3375="342A",AP3375="342B"),PorcenRet(AP3375,AT3375,AU3375),INDEX(PORCENTAJEBUSCAR,MATCH(AP3375,CódigoRET,0),4)*1),"")</f>
        <v/>
      </c>
      <c r="AS3375">
        <f t="shared" si="366"/>
        <v>0</v>
      </c>
      <c r="BF3375" t="str">
        <f>IFERROR(IF(OR(BD3375=338,BD3375=340,BD3375=341,BD3375=342,BD3375="342A",BD3375="342B"),PorcenRet(BD3375,BH3375,BI3375),INDEX(PORCENTAJEBUSCAR,MATCH(BD3375,CódigoRET,0),4)*1),"")</f>
        <v/>
      </c>
      <c r="BG3375">
        <f t="shared" si="367"/>
        <v>0</v>
      </c>
      <c r="BO3375">
        <f t="shared" si="368"/>
        <v>0</v>
      </c>
      <c r="CC3375">
        <f t="shared" si="369"/>
        <v>0</v>
      </c>
      <c r="CD3375">
        <f t="shared" si="370"/>
        <v>0</v>
      </c>
      <c r="CG3375">
        <f ca="1">IFERROR(INDIRECT("IVA!X"&amp;MATCH(MID(COMPRAS!C3275,1,2)&amp;MID(COMPRAS!F3275,1,2)&amp;MID(COMPRAS!D3275,1,2),IVA!W:W,0)),"SIN COD.")</f>
        <v>0</v>
      </c>
      <c r="CH3375">
        <f ca="1">IFERROR(INDIRECT("IVA!Y"&amp;MATCH(MID(COMPRAS!C3275,1,2)&amp;MID(COMPRAS!F3275,1,2)&amp;MID(COMPRAS!D3275,1,2),IVA!W:W,0)),"SIN COD.")</f>
        <v>0</v>
      </c>
    </row>
    <row r="3376" spans="1:86" x14ac:dyDescent="0.25">
      <c r="A3376"/>
      <c r="B3376"/>
      <c r="D3376"/>
      <c r="AL3376">
        <f t="shared" si="364"/>
        <v>0</v>
      </c>
      <c r="AQ3376">
        <f t="shared" si="365"/>
        <v>0</v>
      </c>
      <c r="AR3376" t="str">
        <f>IFERROR(IF(OR(AP3376=338,AP3376=340,AP3376=341,AP3376=342,AP3376="342A",AP3376="342B"),PorcenRet(AP3376,AT3376,AU3376),INDEX(PORCENTAJEBUSCAR,MATCH(AP3376,CódigoRET,0),4)*1),"")</f>
        <v/>
      </c>
      <c r="AS3376">
        <f t="shared" si="366"/>
        <v>0</v>
      </c>
      <c r="BF3376" t="str">
        <f>IFERROR(IF(OR(BD3376=338,BD3376=340,BD3376=341,BD3376=342,BD3376="342A",BD3376="342B"),PorcenRet(BD3376,BH3376,BI3376),INDEX(PORCENTAJEBUSCAR,MATCH(BD3376,CódigoRET,0),4)*1),"")</f>
        <v/>
      </c>
      <c r="BG3376">
        <f t="shared" si="367"/>
        <v>0</v>
      </c>
      <c r="BO3376">
        <f t="shared" si="368"/>
        <v>0</v>
      </c>
      <c r="CC3376">
        <f t="shared" si="369"/>
        <v>0</v>
      </c>
      <c r="CD3376">
        <f t="shared" si="370"/>
        <v>0</v>
      </c>
      <c r="CG3376">
        <f ca="1">IFERROR(INDIRECT("IVA!X"&amp;MATCH(MID(COMPRAS!C3276,1,2)&amp;MID(COMPRAS!F3276,1,2)&amp;MID(COMPRAS!D3276,1,2),IVA!W:W,0)),"SIN COD.")</f>
        <v>0</v>
      </c>
      <c r="CH3376">
        <f ca="1">IFERROR(INDIRECT("IVA!Y"&amp;MATCH(MID(COMPRAS!C3276,1,2)&amp;MID(COMPRAS!F3276,1,2)&amp;MID(COMPRAS!D3276,1,2),IVA!W:W,0)),"SIN COD.")</f>
        <v>0</v>
      </c>
    </row>
    <row r="3377" spans="1:86" x14ac:dyDescent="0.25">
      <c r="A3377"/>
      <c r="B3377"/>
      <c r="D3377"/>
      <c r="AL3377">
        <f t="shared" si="364"/>
        <v>0</v>
      </c>
      <c r="AQ3377">
        <f t="shared" si="365"/>
        <v>0</v>
      </c>
      <c r="AR3377" t="str">
        <f>IFERROR(IF(OR(AP3377=338,AP3377=340,AP3377=341,AP3377=342,AP3377="342A",AP3377="342B"),PorcenRet(AP3377,AT3377,AU3377),INDEX(PORCENTAJEBUSCAR,MATCH(AP3377,CódigoRET,0),4)*1),"")</f>
        <v/>
      </c>
      <c r="AS3377">
        <f t="shared" si="366"/>
        <v>0</v>
      </c>
      <c r="BF3377" t="str">
        <f>IFERROR(IF(OR(BD3377=338,BD3377=340,BD3377=341,BD3377=342,BD3377="342A",BD3377="342B"),PorcenRet(BD3377,BH3377,BI3377),INDEX(PORCENTAJEBUSCAR,MATCH(BD3377,CódigoRET,0),4)*1),"")</f>
        <v/>
      </c>
      <c r="BG3377">
        <f t="shared" si="367"/>
        <v>0</v>
      </c>
      <c r="BO3377">
        <f t="shared" si="368"/>
        <v>0</v>
      </c>
      <c r="CC3377">
        <f t="shared" si="369"/>
        <v>0</v>
      </c>
      <c r="CD3377">
        <f t="shared" si="370"/>
        <v>0</v>
      </c>
      <c r="CG3377">
        <f ca="1">IFERROR(INDIRECT("IVA!X"&amp;MATCH(MID(COMPRAS!C3277,1,2)&amp;MID(COMPRAS!F3277,1,2)&amp;MID(COMPRAS!D3277,1,2),IVA!W:W,0)),"SIN COD.")</f>
        <v>0</v>
      </c>
      <c r="CH3377">
        <f ca="1">IFERROR(INDIRECT("IVA!Y"&amp;MATCH(MID(COMPRAS!C3277,1,2)&amp;MID(COMPRAS!F3277,1,2)&amp;MID(COMPRAS!D3277,1,2),IVA!W:W,0)),"SIN COD.")</f>
        <v>0</v>
      </c>
    </row>
    <row r="3378" spans="1:86" x14ac:dyDescent="0.25">
      <c r="A3378"/>
      <c r="B3378"/>
      <c r="D3378"/>
      <c r="AL3378">
        <f t="shared" si="364"/>
        <v>0</v>
      </c>
      <c r="AQ3378">
        <f t="shared" si="365"/>
        <v>0</v>
      </c>
      <c r="AR3378" t="str">
        <f>IFERROR(IF(OR(AP3378=338,AP3378=340,AP3378=341,AP3378=342,AP3378="342A",AP3378="342B"),PorcenRet(AP3378,AT3378,AU3378),INDEX(PORCENTAJEBUSCAR,MATCH(AP3378,CódigoRET,0),4)*1),"")</f>
        <v/>
      </c>
      <c r="AS3378">
        <f t="shared" si="366"/>
        <v>0</v>
      </c>
      <c r="BF3378" t="str">
        <f>IFERROR(IF(OR(BD3378=338,BD3378=340,BD3378=341,BD3378=342,BD3378="342A",BD3378="342B"),PorcenRet(BD3378,BH3378,BI3378),INDEX(PORCENTAJEBUSCAR,MATCH(BD3378,CódigoRET,0),4)*1),"")</f>
        <v/>
      </c>
      <c r="BG3378">
        <f t="shared" si="367"/>
        <v>0</v>
      </c>
      <c r="BO3378">
        <f t="shared" si="368"/>
        <v>0</v>
      </c>
      <c r="CC3378">
        <f t="shared" si="369"/>
        <v>0</v>
      </c>
      <c r="CD3378">
        <f t="shared" si="370"/>
        <v>0</v>
      </c>
      <c r="CG3378">
        <f ca="1">IFERROR(INDIRECT("IVA!X"&amp;MATCH(MID(COMPRAS!C3278,1,2)&amp;MID(COMPRAS!F3278,1,2)&amp;MID(COMPRAS!D3278,1,2),IVA!W:W,0)),"SIN COD.")</f>
        <v>0</v>
      </c>
      <c r="CH3378">
        <f ca="1">IFERROR(INDIRECT("IVA!Y"&amp;MATCH(MID(COMPRAS!C3278,1,2)&amp;MID(COMPRAS!F3278,1,2)&amp;MID(COMPRAS!D3278,1,2),IVA!W:W,0)),"SIN COD.")</f>
        <v>0</v>
      </c>
    </row>
    <row r="3379" spans="1:86" x14ac:dyDescent="0.25">
      <c r="A3379"/>
      <c r="B3379"/>
      <c r="D3379"/>
      <c r="AL3379">
        <f t="shared" si="364"/>
        <v>0</v>
      </c>
      <c r="AQ3379">
        <f t="shared" si="365"/>
        <v>0</v>
      </c>
      <c r="AR3379" t="str">
        <f>IFERROR(IF(OR(AP3379=338,AP3379=340,AP3379=341,AP3379=342,AP3379="342A",AP3379="342B"),PorcenRet(AP3379,AT3379,AU3379),INDEX(PORCENTAJEBUSCAR,MATCH(AP3379,CódigoRET,0),4)*1),"")</f>
        <v/>
      </c>
      <c r="AS3379">
        <f t="shared" si="366"/>
        <v>0</v>
      </c>
      <c r="BF3379" t="str">
        <f>IFERROR(IF(OR(BD3379=338,BD3379=340,BD3379=341,BD3379=342,BD3379="342A",BD3379="342B"),PorcenRet(BD3379,BH3379,BI3379),INDEX(PORCENTAJEBUSCAR,MATCH(BD3379,CódigoRET,0),4)*1),"")</f>
        <v/>
      </c>
      <c r="BG3379">
        <f t="shared" si="367"/>
        <v>0</v>
      </c>
      <c r="BO3379">
        <f t="shared" si="368"/>
        <v>0</v>
      </c>
      <c r="CC3379">
        <f t="shared" si="369"/>
        <v>0</v>
      </c>
      <c r="CD3379">
        <f t="shared" si="370"/>
        <v>0</v>
      </c>
      <c r="CG3379">
        <f ca="1">IFERROR(INDIRECT("IVA!X"&amp;MATCH(MID(COMPRAS!C3279,1,2)&amp;MID(COMPRAS!F3279,1,2)&amp;MID(COMPRAS!D3279,1,2),IVA!W:W,0)),"SIN COD.")</f>
        <v>0</v>
      </c>
      <c r="CH3379">
        <f ca="1">IFERROR(INDIRECT("IVA!Y"&amp;MATCH(MID(COMPRAS!C3279,1,2)&amp;MID(COMPRAS!F3279,1,2)&amp;MID(COMPRAS!D3279,1,2),IVA!W:W,0)),"SIN COD.")</f>
        <v>0</v>
      </c>
    </row>
    <row r="3380" spans="1:86" x14ac:dyDescent="0.25">
      <c r="A3380"/>
      <c r="B3380"/>
      <c r="D3380"/>
      <c r="AL3380">
        <f t="shared" si="364"/>
        <v>0</v>
      </c>
      <c r="AQ3380">
        <f t="shared" si="365"/>
        <v>0</v>
      </c>
      <c r="AR3380" t="str">
        <f>IFERROR(IF(OR(AP3380=338,AP3380=340,AP3380=341,AP3380=342,AP3380="342A",AP3380="342B"),PorcenRet(AP3380,AT3380,AU3380),INDEX(PORCENTAJEBUSCAR,MATCH(AP3380,CódigoRET,0),4)*1),"")</f>
        <v/>
      </c>
      <c r="AS3380">
        <f t="shared" si="366"/>
        <v>0</v>
      </c>
      <c r="BF3380" t="str">
        <f>IFERROR(IF(OR(BD3380=338,BD3380=340,BD3380=341,BD3380=342,BD3380="342A",BD3380="342B"),PorcenRet(BD3380,BH3380,BI3380),INDEX(PORCENTAJEBUSCAR,MATCH(BD3380,CódigoRET,0),4)*1),"")</f>
        <v/>
      </c>
      <c r="BG3380">
        <f t="shared" si="367"/>
        <v>0</v>
      </c>
      <c r="BO3380">
        <f t="shared" si="368"/>
        <v>0</v>
      </c>
      <c r="CC3380">
        <f t="shared" si="369"/>
        <v>0</v>
      </c>
      <c r="CD3380">
        <f t="shared" si="370"/>
        <v>0</v>
      </c>
      <c r="CG3380">
        <f ca="1">IFERROR(INDIRECT("IVA!X"&amp;MATCH(MID(COMPRAS!C3280,1,2)&amp;MID(COMPRAS!F3280,1,2)&amp;MID(COMPRAS!D3280,1,2),IVA!W:W,0)),"SIN COD.")</f>
        <v>0</v>
      </c>
      <c r="CH3380">
        <f ca="1">IFERROR(INDIRECT("IVA!Y"&amp;MATCH(MID(COMPRAS!C3280,1,2)&amp;MID(COMPRAS!F3280,1,2)&amp;MID(COMPRAS!D3280,1,2),IVA!W:W,0)),"SIN COD.")</f>
        <v>0</v>
      </c>
    </row>
    <row r="3381" spans="1:86" x14ac:dyDescent="0.25">
      <c r="A3381"/>
      <c r="B3381"/>
      <c r="D3381"/>
      <c r="AL3381">
        <f t="shared" si="364"/>
        <v>0</v>
      </c>
      <c r="AQ3381">
        <f t="shared" si="365"/>
        <v>0</v>
      </c>
      <c r="AR3381" t="str">
        <f>IFERROR(IF(OR(AP3381=338,AP3381=340,AP3381=341,AP3381=342,AP3381="342A",AP3381="342B"),PorcenRet(AP3381,AT3381,AU3381),INDEX(PORCENTAJEBUSCAR,MATCH(AP3381,CódigoRET,0),4)*1),"")</f>
        <v/>
      </c>
      <c r="AS3381">
        <f t="shared" si="366"/>
        <v>0</v>
      </c>
      <c r="BF3381" t="str">
        <f>IFERROR(IF(OR(BD3381=338,BD3381=340,BD3381=341,BD3381=342,BD3381="342A",BD3381="342B"),PorcenRet(BD3381,BH3381,BI3381),INDEX(PORCENTAJEBUSCAR,MATCH(BD3381,CódigoRET,0),4)*1),"")</f>
        <v/>
      </c>
      <c r="BG3381">
        <f t="shared" si="367"/>
        <v>0</v>
      </c>
      <c r="BO3381">
        <f t="shared" si="368"/>
        <v>0</v>
      </c>
      <c r="CC3381">
        <f t="shared" si="369"/>
        <v>0</v>
      </c>
      <c r="CD3381">
        <f t="shared" si="370"/>
        <v>0</v>
      </c>
      <c r="CG3381">
        <f ca="1">IFERROR(INDIRECT("IVA!X"&amp;MATCH(MID(COMPRAS!C3281,1,2)&amp;MID(COMPRAS!F3281,1,2)&amp;MID(COMPRAS!D3281,1,2),IVA!W:W,0)),"SIN COD.")</f>
        <v>0</v>
      </c>
      <c r="CH3381">
        <f ca="1">IFERROR(INDIRECT("IVA!Y"&amp;MATCH(MID(COMPRAS!C3281,1,2)&amp;MID(COMPRAS!F3281,1,2)&amp;MID(COMPRAS!D3281,1,2),IVA!W:W,0)),"SIN COD.")</f>
        <v>0</v>
      </c>
    </row>
    <row r="3382" spans="1:86" x14ac:dyDescent="0.25">
      <c r="A3382"/>
      <c r="B3382"/>
      <c r="D3382"/>
      <c r="AL3382">
        <f t="shared" si="364"/>
        <v>0</v>
      </c>
      <c r="AQ3382">
        <f t="shared" si="365"/>
        <v>0</v>
      </c>
      <c r="AR3382" t="str">
        <f>IFERROR(IF(OR(AP3382=338,AP3382=340,AP3382=341,AP3382=342,AP3382="342A",AP3382="342B"),PorcenRet(AP3382,AT3382,AU3382),INDEX(PORCENTAJEBUSCAR,MATCH(AP3382,CódigoRET,0),4)*1),"")</f>
        <v/>
      </c>
      <c r="AS3382">
        <f t="shared" si="366"/>
        <v>0</v>
      </c>
      <c r="BF3382" t="str">
        <f>IFERROR(IF(OR(BD3382=338,BD3382=340,BD3382=341,BD3382=342,BD3382="342A",BD3382="342B"),PorcenRet(BD3382,BH3382,BI3382),INDEX(PORCENTAJEBUSCAR,MATCH(BD3382,CódigoRET,0),4)*1),"")</f>
        <v/>
      </c>
      <c r="BG3382">
        <f t="shared" si="367"/>
        <v>0</v>
      </c>
      <c r="BO3382">
        <f t="shared" si="368"/>
        <v>0</v>
      </c>
      <c r="CC3382">
        <f t="shared" si="369"/>
        <v>0</v>
      </c>
      <c r="CD3382">
        <f t="shared" si="370"/>
        <v>0</v>
      </c>
      <c r="CG3382">
        <f ca="1">IFERROR(INDIRECT("IVA!X"&amp;MATCH(MID(COMPRAS!C3282,1,2)&amp;MID(COMPRAS!F3282,1,2)&amp;MID(COMPRAS!D3282,1,2),IVA!W:W,0)),"SIN COD.")</f>
        <v>0</v>
      </c>
      <c r="CH3382">
        <f ca="1">IFERROR(INDIRECT("IVA!Y"&amp;MATCH(MID(COMPRAS!C3282,1,2)&amp;MID(COMPRAS!F3282,1,2)&amp;MID(COMPRAS!D3282,1,2),IVA!W:W,0)),"SIN COD.")</f>
        <v>0</v>
      </c>
    </row>
    <row r="3383" spans="1:86" x14ac:dyDescent="0.25">
      <c r="A3383"/>
      <c r="B3383"/>
      <c r="D3383"/>
      <c r="AL3383">
        <f t="shared" si="364"/>
        <v>0</v>
      </c>
      <c r="AQ3383">
        <f t="shared" si="365"/>
        <v>0</v>
      </c>
      <c r="AR3383" t="str">
        <f>IFERROR(IF(OR(AP3383=338,AP3383=340,AP3383=341,AP3383=342,AP3383="342A",AP3383="342B"),PorcenRet(AP3383,AT3383,AU3383),INDEX(PORCENTAJEBUSCAR,MATCH(AP3383,CódigoRET,0),4)*1),"")</f>
        <v/>
      </c>
      <c r="AS3383">
        <f t="shared" si="366"/>
        <v>0</v>
      </c>
      <c r="BF3383" t="str">
        <f>IFERROR(IF(OR(BD3383=338,BD3383=340,BD3383=341,BD3383=342,BD3383="342A",BD3383="342B"),PorcenRet(BD3383,BH3383,BI3383),INDEX(PORCENTAJEBUSCAR,MATCH(BD3383,CódigoRET,0),4)*1),"")</f>
        <v/>
      </c>
      <c r="BG3383">
        <f t="shared" si="367"/>
        <v>0</v>
      </c>
      <c r="BO3383">
        <f t="shared" si="368"/>
        <v>0</v>
      </c>
      <c r="CC3383">
        <f t="shared" si="369"/>
        <v>0</v>
      </c>
      <c r="CD3383">
        <f t="shared" si="370"/>
        <v>0</v>
      </c>
      <c r="CG3383">
        <f ca="1">IFERROR(INDIRECT("IVA!X"&amp;MATCH(MID(COMPRAS!C3283,1,2)&amp;MID(COMPRAS!F3283,1,2)&amp;MID(COMPRAS!D3283,1,2),IVA!W:W,0)),"SIN COD.")</f>
        <v>0</v>
      </c>
      <c r="CH3383">
        <f ca="1">IFERROR(INDIRECT("IVA!Y"&amp;MATCH(MID(COMPRAS!C3283,1,2)&amp;MID(COMPRAS!F3283,1,2)&amp;MID(COMPRAS!D3283,1,2),IVA!W:W,0)),"SIN COD.")</f>
        <v>0</v>
      </c>
    </row>
    <row r="3384" spans="1:86" x14ac:dyDescent="0.25">
      <c r="A3384"/>
      <c r="B3384"/>
      <c r="D3384"/>
      <c r="AL3384">
        <f t="shared" si="364"/>
        <v>0</v>
      </c>
      <c r="AQ3384">
        <f t="shared" si="365"/>
        <v>0</v>
      </c>
      <c r="AR3384" t="str">
        <f>IFERROR(IF(OR(AP3384=338,AP3384=340,AP3384=341,AP3384=342,AP3384="342A",AP3384="342B"),PorcenRet(AP3384,AT3384,AU3384),INDEX(PORCENTAJEBUSCAR,MATCH(AP3384,CódigoRET,0),4)*1),"")</f>
        <v/>
      </c>
      <c r="AS3384">
        <f t="shared" si="366"/>
        <v>0</v>
      </c>
      <c r="BF3384" t="str">
        <f>IFERROR(IF(OR(BD3384=338,BD3384=340,BD3384=341,BD3384=342,BD3384="342A",BD3384="342B"),PorcenRet(BD3384,BH3384,BI3384),INDEX(PORCENTAJEBUSCAR,MATCH(BD3384,CódigoRET,0),4)*1),"")</f>
        <v/>
      </c>
      <c r="BG3384">
        <f t="shared" si="367"/>
        <v>0</v>
      </c>
      <c r="BO3384">
        <f t="shared" si="368"/>
        <v>0</v>
      </c>
      <c r="CC3384">
        <f t="shared" si="369"/>
        <v>0</v>
      </c>
      <c r="CD3384">
        <f t="shared" si="370"/>
        <v>0</v>
      </c>
      <c r="CG3384">
        <f ca="1">IFERROR(INDIRECT("IVA!X"&amp;MATCH(MID(COMPRAS!C3284,1,2)&amp;MID(COMPRAS!F3284,1,2)&amp;MID(COMPRAS!D3284,1,2),IVA!W:W,0)),"SIN COD.")</f>
        <v>0</v>
      </c>
      <c r="CH3384">
        <f ca="1">IFERROR(INDIRECT("IVA!Y"&amp;MATCH(MID(COMPRAS!C3284,1,2)&amp;MID(COMPRAS!F3284,1,2)&amp;MID(COMPRAS!D3284,1,2),IVA!W:W,0)),"SIN COD.")</f>
        <v>0</v>
      </c>
    </row>
    <row r="3385" spans="1:86" x14ac:dyDescent="0.25">
      <c r="A3385"/>
      <c r="B3385"/>
      <c r="D3385"/>
      <c r="AL3385">
        <f t="shared" si="364"/>
        <v>0</v>
      </c>
      <c r="AQ3385">
        <f t="shared" si="365"/>
        <v>0</v>
      </c>
      <c r="AR3385" t="str">
        <f>IFERROR(IF(OR(AP3385=338,AP3385=340,AP3385=341,AP3385=342,AP3385="342A",AP3385="342B"),PorcenRet(AP3385,AT3385,AU3385),INDEX(PORCENTAJEBUSCAR,MATCH(AP3385,CódigoRET,0),4)*1),"")</f>
        <v/>
      </c>
      <c r="AS3385">
        <f t="shared" si="366"/>
        <v>0</v>
      </c>
      <c r="BF3385" t="str">
        <f>IFERROR(IF(OR(BD3385=338,BD3385=340,BD3385=341,BD3385=342,BD3385="342A",BD3385="342B"),PorcenRet(BD3385,BH3385,BI3385),INDEX(PORCENTAJEBUSCAR,MATCH(BD3385,CódigoRET,0),4)*1),"")</f>
        <v/>
      </c>
      <c r="BG3385">
        <f t="shared" si="367"/>
        <v>0</v>
      </c>
      <c r="BO3385">
        <f t="shared" si="368"/>
        <v>0</v>
      </c>
      <c r="CC3385">
        <f t="shared" si="369"/>
        <v>0</v>
      </c>
      <c r="CD3385">
        <f t="shared" si="370"/>
        <v>0</v>
      </c>
      <c r="CG3385">
        <f ca="1">IFERROR(INDIRECT("IVA!X"&amp;MATCH(MID(COMPRAS!C3285,1,2)&amp;MID(COMPRAS!F3285,1,2)&amp;MID(COMPRAS!D3285,1,2),IVA!W:W,0)),"SIN COD.")</f>
        <v>0</v>
      </c>
      <c r="CH3385">
        <f ca="1">IFERROR(INDIRECT("IVA!Y"&amp;MATCH(MID(COMPRAS!C3285,1,2)&amp;MID(COMPRAS!F3285,1,2)&amp;MID(COMPRAS!D3285,1,2),IVA!W:W,0)),"SIN COD.")</f>
        <v>0</v>
      </c>
    </row>
    <row r="3386" spans="1:86" x14ac:dyDescent="0.25">
      <c r="A3386"/>
      <c r="B3386"/>
      <c r="D3386"/>
      <c r="AL3386">
        <f t="shared" si="364"/>
        <v>0</v>
      </c>
      <c r="AQ3386">
        <f t="shared" si="365"/>
        <v>0</v>
      </c>
      <c r="AR3386" t="str">
        <f>IFERROR(IF(OR(AP3386=338,AP3386=340,AP3386=341,AP3386=342,AP3386="342A",AP3386="342B"),PorcenRet(AP3386,AT3386,AU3386),INDEX(PORCENTAJEBUSCAR,MATCH(AP3386,CódigoRET,0),4)*1),"")</f>
        <v/>
      </c>
      <c r="AS3386">
        <f t="shared" si="366"/>
        <v>0</v>
      </c>
      <c r="BF3386" t="str">
        <f>IFERROR(IF(OR(BD3386=338,BD3386=340,BD3386=341,BD3386=342,BD3386="342A",BD3386="342B"),PorcenRet(BD3386,BH3386,BI3386),INDEX(PORCENTAJEBUSCAR,MATCH(BD3386,CódigoRET,0),4)*1),"")</f>
        <v/>
      </c>
      <c r="BG3386">
        <f t="shared" si="367"/>
        <v>0</v>
      </c>
      <c r="BO3386">
        <f t="shared" si="368"/>
        <v>0</v>
      </c>
      <c r="CC3386">
        <f t="shared" si="369"/>
        <v>0</v>
      </c>
      <c r="CD3386">
        <f t="shared" si="370"/>
        <v>0</v>
      </c>
      <c r="CG3386">
        <f ca="1">IFERROR(INDIRECT("IVA!X"&amp;MATCH(MID(COMPRAS!C3286,1,2)&amp;MID(COMPRAS!F3286,1,2)&amp;MID(COMPRAS!D3286,1,2),IVA!W:W,0)),"SIN COD.")</f>
        <v>0</v>
      </c>
      <c r="CH3386">
        <f ca="1">IFERROR(INDIRECT("IVA!Y"&amp;MATCH(MID(COMPRAS!C3286,1,2)&amp;MID(COMPRAS!F3286,1,2)&amp;MID(COMPRAS!D3286,1,2),IVA!W:W,0)),"SIN COD.")</f>
        <v>0</v>
      </c>
    </row>
    <row r="3387" spans="1:86" x14ac:dyDescent="0.25">
      <c r="A3387"/>
      <c r="B3387"/>
      <c r="D3387"/>
      <c r="AL3387">
        <f t="shared" si="364"/>
        <v>0</v>
      </c>
      <c r="AQ3387">
        <f t="shared" si="365"/>
        <v>0</v>
      </c>
      <c r="AR3387" t="str">
        <f>IFERROR(IF(OR(AP3387=338,AP3387=340,AP3387=341,AP3387=342,AP3387="342A",AP3387="342B"),PorcenRet(AP3387,AT3387,AU3387),INDEX(PORCENTAJEBUSCAR,MATCH(AP3387,CódigoRET,0),4)*1),"")</f>
        <v/>
      </c>
      <c r="AS3387">
        <f t="shared" si="366"/>
        <v>0</v>
      </c>
      <c r="BF3387" t="str">
        <f>IFERROR(IF(OR(BD3387=338,BD3387=340,BD3387=341,BD3387=342,BD3387="342A",BD3387="342B"),PorcenRet(BD3387,BH3387,BI3387),INDEX(PORCENTAJEBUSCAR,MATCH(BD3387,CódigoRET,0),4)*1),"")</f>
        <v/>
      </c>
      <c r="BG3387">
        <f t="shared" si="367"/>
        <v>0</v>
      </c>
      <c r="BO3387">
        <f t="shared" si="368"/>
        <v>0</v>
      </c>
      <c r="CC3387">
        <f t="shared" si="369"/>
        <v>0</v>
      </c>
      <c r="CD3387">
        <f t="shared" si="370"/>
        <v>0</v>
      </c>
      <c r="CG3387">
        <f ca="1">IFERROR(INDIRECT("IVA!X"&amp;MATCH(MID(COMPRAS!C3287,1,2)&amp;MID(COMPRAS!F3287,1,2)&amp;MID(COMPRAS!D3287,1,2),IVA!W:W,0)),"SIN COD.")</f>
        <v>0</v>
      </c>
      <c r="CH3387">
        <f ca="1">IFERROR(INDIRECT("IVA!Y"&amp;MATCH(MID(COMPRAS!C3287,1,2)&amp;MID(COMPRAS!F3287,1,2)&amp;MID(COMPRAS!D3287,1,2),IVA!W:W,0)),"SIN COD.")</f>
        <v>0</v>
      </c>
    </row>
    <row r="3388" spans="1:86" x14ac:dyDescent="0.25">
      <c r="A3388"/>
      <c r="B3388"/>
      <c r="D3388"/>
      <c r="AL3388">
        <f t="shared" si="364"/>
        <v>0</v>
      </c>
      <c r="AQ3388">
        <f t="shared" si="365"/>
        <v>0</v>
      </c>
      <c r="AR3388" t="str">
        <f>IFERROR(IF(OR(AP3388=338,AP3388=340,AP3388=341,AP3388=342,AP3388="342A",AP3388="342B"),PorcenRet(AP3388,AT3388,AU3388),INDEX(PORCENTAJEBUSCAR,MATCH(AP3388,CódigoRET,0),4)*1),"")</f>
        <v/>
      </c>
      <c r="AS3388">
        <f t="shared" si="366"/>
        <v>0</v>
      </c>
      <c r="BF3388" t="str">
        <f>IFERROR(IF(OR(BD3388=338,BD3388=340,BD3388=341,BD3388=342,BD3388="342A",BD3388="342B"),PorcenRet(BD3388,BH3388,BI3388),INDEX(PORCENTAJEBUSCAR,MATCH(BD3388,CódigoRET,0),4)*1),"")</f>
        <v/>
      </c>
      <c r="BG3388">
        <f t="shared" si="367"/>
        <v>0</v>
      </c>
      <c r="BO3388">
        <f t="shared" si="368"/>
        <v>0</v>
      </c>
      <c r="CC3388">
        <f t="shared" si="369"/>
        <v>0</v>
      </c>
      <c r="CD3388">
        <f t="shared" si="370"/>
        <v>0</v>
      </c>
      <c r="CG3388">
        <f ca="1">IFERROR(INDIRECT("IVA!X"&amp;MATCH(MID(COMPRAS!C3288,1,2)&amp;MID(COMPRAS!F3288,1,2)&amp;MID(COMPRAS!D3288,1,2),IVA!W:W,0)),"SIN COD.")</f>
        <v>0</v>
      </c>
      <c r="CH3388">
        <f ca="1">IFERROR(INDIRECT("IVA!Y"&amp;MATCH(MID(COMPRAS!C3288,1,2)&amp;MID(COMPRAS!F3288,1,2)&amp;MID(COMPRAS!D3288,1,2),IVA!W:W,0)),"SIN COD.")</f>
        <v>0</v>
      </c>
    </row>
    <row r="3389" spans="1:86" x14ac:dyDescent="0.25">
      <c r="A3389"/>
      <c r="B3389"/>
      <c r="D3389"/>
      <c r="AL3389">
        <f t="shared" si="364"/>
        <v>0</v>
      </c>
      <c r="AQ3389">
        <f t="shared" si="365"/>
        <v>0</v>
      </c>
      <c r="AR3389" t="str">
        <f>IFERROR(IF(OR(AP3389=338,AP3389=340,AP3389=341,AP3389=342,AP3389="342A",AP3389="342B"),PorcenRet(AP3389,AT3389,AU3389),INDEX(PORCENTAJEBUSCAR,MATCH(AP3389,CódigoRET,0),4)*1),"")</f>
        <v/>
      </c>
      <c r="AS3389">
        <f t="shared" si="366"/>
        <v>0</v>
      </c>
      <c r="BF3389" t="str">
        <f>IFERROR(IF(OR(BD3389=338,BD3389=340,BD3389=341,BD3389=342,BD3389="342A",BD3389="342B"),PorcenRet(BD3389,BH3389,BI3389),INDEX(PORCENTAJEBUSCAR,MATCH(BD3389,CódigoRET,0),4)*1),"")</f>
        <v/>
      </c>
      <c r="BG3389">
        <f t="shared" si="367"/>
        <v>0</v>
      </c>
      <c r="BO3389">
        <f t="shared" si="368"/>
        <v>0</v>
      </c>
      <c r="CC3389">
        <f t="shared" si="369"/>
        <v>0</v>
      </c>
      <c r="CD3389">
        <f t="shared" si="370"/>
        <v>0</v>
      </c>
      <c r="CG3389">
        <f ca="1">IFERROR(INDIRECT("IVA!X"&amp;MATCH(MID(COMPRAS!C3289,1,2)&amp;MID(COMPRAS!F3289,1,2)&amp;MID(COMPRAS!D3289,1,2),IVA!W:W,0)),"SIN COD.")</f>
        <v>0</v>
      </c>
      <c r="CH3389">
        <f ca="1">IFERROR(INDIRECT("IVA!Y"&amp;MATCH(MID(COMPRAS!C3289,1,2)&amp;MID(COMPRAS!F3289,1,2)&amp;MID(COMPRAS!D3289,1,2),IVA!W:W,0)),"SIN COD.")</f>
        <v>0</v>
      </c>
    </row>
    <row r="3390" spans="1:86" x14ac:dyDescent="0.25">
      <c r="A3390"/>
      <c r="B3390"/>
      <c r="D3390"/>
      <c r="AL3390">
        <f t="shared" si="364"/>
        <v>0</v>
      </c>
      <c r="AQ3390">
        <f t="shared" si="365"/>
        <v>0</v>
      </c>
      <c r="AR3390" t="str">
        <f>IFERROR(IF(OR(AP3390=338,AP3390=340,AP3390=341,AP3390=342,AP3390="342A",AP3390="342B"),PorcenRet(AP3390,AT3390,AU3390),INDEX(PORCENTAJEBUSCAR,MATCH(AP3390,CódigoRET,0),4)*1),"")</f>
        <v/>
      </c>
      <c r="AS3390">
        <f t="shared" si="366"/>
        <v>0</v>
      </c>
      <c r="BF3390" t="str">
        <f>IFERROR(IF(OR(BD3390=338,BD3390=340,BD3390=341,BD3390=342,BD3390="342A",BD3390="342B"),PorcenRet(BD3390,BH3390,BI3390),INDEX(PORCENTAJEBUSCAR,MATCH(BD3390,CódigoRET,0),4)*1),"")</f>
        <v/>
      </c>
      <c r="BG3390">
        <f t="shared" si="367"/>
        <v>0</v>
      </c>
      <c r="BO3390">
        <f t="shared" si="368"/>
        <v>0</v>
      </c>
      <c r="CC3390">
        <f t="shared" si="369"/>
        <v>0</v>
      </c>
      <c r="CD3390">
        <f t="shared" si="370"/>
        <v>0</v>
      </c>
      <c r="CG3390">
        <f ca="1">IFERROR(INDIRECT("IVA!X"&amp;MATCH(MID(COMPRAS!C3290,1,2)&amp;MID(COMPRAS!F3290,1,2)&amp;MID(COMPRAS!D3290,1,2),IVA!W:W,0)),"SIN COD.")</f>
        <v>0</v>
      </c>
      <c r="CH3390">
        <f ca="1">IFERROR(INDIRECT("IVA!Y"&amp;MATCH(MID(COMPRAS!C3290,1,2)&amp;MID(COMPRAS!F3290,1,2)&amp;MID(COMPRAS!D3290,1,2),IVA!W:W,0)),"SIN COD.")</f>
        <v>0</v>
      </c>
    </row>
    <row r="3391" spans="1:86" x14ac:dyDescent="0.25">
      <c r="A3391"/>
      <c r="B3391"/>
      <c r="D3391"/>
      <c r="AL3391">
        <f t="shared" si="364"/>
        <v>0</v>
      </c>
      <c r="AQ3391">
        <f t="shared" si="365"/>
        <v>0</v>
      </c>
      <c r="AR3391" t="str">
        <f>IFERROR(IF(OR(AP3391=338,AP3391=340,AP3391=341,AP3391=342,AP3391="342A",AP3391="342B"),PorcenRet(AP3391,AT3391,AU3391),INDEX(PORCENTAJEBUSCAR,MATCH(AP3391,CódigoRET,0),4)*1),"")</f>
        <v/>
      </c>
      <c r="AS3391">
        <f t="shared" si="366"/>
        <v>0</v>
      </c>
      <c r="BF3391" t="str">
        <f>IFERROR(IF(OR(BD3391=338,BD3391=340,BD3391=341,BD3391=342,BD3391="342A",BD3391="342B"),PorcenRet(BD3391,BH3391,BI3391),INDEX(PORCENTAJEBUSCAR,MATCH(BD3391,CódigoRET,0),4)*1),"")</f>
        <v/>
      </c>
      <c r="BG3391">
        <f t="shared" si="367"/>
        <v>0</v>
      </c>
      <c r="BO3391">
        <f t="shared" si="368"/>
        <v>0</v>
      </c>
      <c r="CC3391">
        <f t="shared" si="369"/>
        <v>0</v>
      </c>
      <c r="CD3391">
        <f t="shared" si="370"/>
        <v>0</v>
      </c>
      <c r="CG3391">
        <f ca="1">IFERROR(INDIRECT("IVA!X"&amp;MATCH(MID(COMPRAS!C3291,1,2)&amp;MID(COMPRAS!F3291,1,2)&amp;MID(COMPRAS!D3291,1,2),IVA!W:W,0)),"SIN COD.")</f>
        <v>0</v>
      </c>
      <c r="CH3391">
        <f ca="1">IFERROR(INDIRECT("IVA!Y"&amp;MATCH(MID(COMPRAS!C3291,1,2)&amp;MID(COMPRAS!F3291,1,2)&amp;MID(COMPRAS!D3291,1,2),IVA!W:W,0)),"SIN COD.")</f>
        <v>0</v>
      </c>
    </row>
    <row r="3392" spans="1:86" x14ac:dyDescent="0.25">
      <c r="A3392"/>
      <c r="B3392"/>
      <c r="D3392"/>
      <c r="AL3392">
        <f t="shared" si="364"/>
        <v>0</v>
      </c>
      <c r="AQ3392">
        <f t="shared" si="365"/>
        <v>0</v>
      </c>
      <c r="AR3392" t="str">
        <f>IFERROR(IF(OR(AP3392=338,AP3392=340,AP3392=341,AP3392=342,AP3392="342A",AP3392="342B"),PorcenRet(AP3392,AT3392,AU3392),INDEX(PORCENTAJEBUSCAR,MATCH(AP3392,CódigoRET,0),4)*1),"")</f>
        <v/>
      </c>
      <c r="AS3392">
        <f t="shared" si="366"/>
        <v>0</v>
      </c>
      <c r="BF3392" t="str">
        <f>IFERROR(IF(OR(BD3392=338,BD3392=340,BD3392=341,BD3392=342,BD3392="342A",BD3392="342B"),PorcenRet(BD3392,BH3392,BI3392),INDEX(PORCENTAJEBUSCAR,MATCH(BD3392,CódigoRET,0),4)*1),"")</f>
        <v/>
      </c>
      <c r="BG3392">
        <f t="shared" si="367"/>
        <v>0</v>
      </c>
      <c r="BO3392">
        <f t="shared" si="368"/>
        <v>0</v>
      </c>
      <c r="CC3392">
        <f t="shared" si="369"/>
        <v>0</v>
      </c>
      <c r="CD3392">
        <f t="shared" si="370"/>
        <v>0</v>
      </c>
      <c r="CG3392">
        <f ca="1">IFERROR(INDIRECT("IVA!X"&amp;MATCH(MID(COMPRAS!C3292,1,2)&amp;MID(COMPRAS!F3292,1,2)&amp;MID(COMPRAS!D3292,1,2),IVA!W:W,0)),"SIN COD.")</f>
        <v>0</v>
      </c>
      <c r="CH3392">
        <f ca="1">IFERROR(INDIRECT("IVA!Y"&amp;MATCH(MID(COMPRAS!C3292,1,2)&amp;MID(COMPRAS!F3292,1,2)&amp;MID(COMPRAS!D3292,1,2),IVA!W:W,0)),"SIN COD.")</f>
        <v>0</v>
      </c>
    </row>
    <row r="3393" spans="1:86" x14ac:dyDescent="0.25">
      <c r="A3393"/>
      <c r="B3393"/>
      <c r="D3393"/>
      <c r="AL3393">
        <f t="shared" si="364"/>
        <v>0</v>
      </c>
      <c r="AQ3393">
        <f t="shared" si="365"/>
        <v>0</v>
      </c>
      <c r="AR3393" t="str">
        <f>IFERROR(IF(OR(AP3393=338,AP3393=340,AP3393=341,AP3393=342,AP3393="342A",AP3393="342B"),PorcenRet(AP3393,AT3393,AU3393),INDEX(PORCENTAJEBUSCAR,MATCH(AP3393,CódigoRET,0),4)*1),"")</f>
        <v/>
      </c>
      <c r="AS3393">
        <f t="shared" si="366"/>
        <v>0</v>
      </c>
      <c r="BF3393" t="str">
        <f>IFERROR(IF(OR(BD3393=338,BD3393=340,BD3393=341,BD3393=342,BD3393="342A",BD3393="342B"),PorcenRet(BD3393,BH3393,BI3393),INDEX(PORCENTAJEBUSCAR,MATCH(BD3393,CódigoRET,0),4)*1),"")</f>
        <v/>
      </c>
      <c r="BG3393">
        <f t="shared" si="367"/>
        <v>0</v>
      </c>
      <c r="BO3393">
        <f t="shared" si="368"/>
        <v>0</v>
      </c>
      <c r="CC3393">
        <f t="shared" si="369"/>
        <v>0</v>
      </c>
      <c r="CD3393">
        <f t="shared" si="370"/>
        <v>0</v>
      </c>
      <c r="CG3393">
        <f ca="1">IFERROR(INDIRECT("IVA!X"&amp;MATCH(MID(COMPRAS!C3293,1,2)&amp;MID(COMPRAS!F3293,1,2)&amp;MID(COMPRAS!D3293,1,2),IVA!W:W,0)),"SIN COD.")</f>
        <v>0</v>
      </c>
      <c r="CH3393">
        <f ca="1">IFERROR(INDIRECT("IVA!Y"&amp;MATCH(MID(COMPRAS!C3293,1,2)&amp;MID(COMPRAS!F3293,1,2)&amp;MID(COMPRAS!D3293,1,2),IVA!W:W,0)),"SIN COD.")</f>
        <v>0</v>
      </c>
    </row>
    <row r="3394" spans="1:86" x14ac:dyDescent="0.25">
      <c r="A3394"/>
      <c r="B3394"/>
      <c r="D3394"/>
      <c r="AL3394">
        <f t="shared" ref="AL3394:AL3457" si="371">O3394+P3394+Q3394+R3394+S3394+T3394+U3394+V3394</f>
        <v>0</v>
      </c>
      <c r="AQ3394">
        <f t="shared" ref="AQ3394:AQ3457" si="372">+P3394+Q3394+R3394+S3394-BE3394-BQ3394-BW3394+O3394</f>
        <v>0</v>
      </c>
      <c r="AR3394" t="str">
        <f>IFERROR(IF(OR(AP3394=338,AP3394=340,AP3394=341,AP3394=342,AP3394="342A",AP3394="342B"),PorcenRet(AP3394,AT3394,AU3394),INDEX(PORCENTAJEBUSCAR,MATCH(AP3394,CódigoRET,0),4)*1),"")</f>
        <v/>
      </c>
      <c r="AS3394">
        <f t="shared" ref="AS3394:AS3457" si="373">ROUND(IF(AP3394="",0,AQ3394*(AR3394/100)),2)</f>
        <v>0</v>
      </c>
      <c r="BF3394" t="str">
        <f>IFERROR(IF(OR(BD3394=338,BD3394=340,BD3394=341,BD3394=342,BD3394="342A",BD3394="342B"),PorcenRet(BD3394,BH3394,BI3394),INDEX(PORCENTAJEBUSCAR,MATCH(BD3394,CódigoRET,0),4)*1),"")</f>
        <v/>
      </c>
      <c r="BG3394">
        <f t="shared" ref="BG3394:BG3457" si="374">ROUND(IF(BD3394="",0,BE3394*(BF3394/100)),2)</f>
        <v>0</v>
      </c>
      <c r="BO3394">
        <f t="shared" ref="BO3394:BO3457" si="375">IF(MID(F3394,1,2)="41",SUM(O3394:S3394),0)</f>
        <v>0</v>
      </c>
      <c r="CC3394">
        <f t="shared" ref="CC3394:CC3457" si="376">O3394+P3394+Q3394+R3394+S3394</f>
        <v>0</v>
      </c>
      <c r="CD3394">
        <f t="shared" ref="CD3394:CD3457" si="377">T3394+U3394</f>
        <v>0</v>
      </c>
      <c r="CG3394">
        <f ca="1">IFERROR(INDIRECT("IVA!X"&amp;MATCH(MID(COMPRAS!C3294,1,2)&amp;MID(COMPRAS!F3294,1,2)&amp;MID(COMPRAS!D3294,1,2),IVA!W:W,0)),"SIN COD.")</f>
        <v>0</v>
      </c>
      <c r="CH3394">
        <f ca="1">IFERROR(INDIRECT("IVA!Y"&amp;MATCH(MID(COMPRAS!C3294,1,2)&amp;MID(COMPRAS!F3294,1,2)&amp;MID(COMPRAS!D3294,1,2),IVA!W:W,0)),"SIN COD.")</f>
        <v>0</v>
      </c>
    </row>
    <row r="3395" spans="1:86" x14ac:dyDescent="0.25">
      <c r="A3395"/>
      <c r="B3395"/>
      <c r="D3395"/>
      <c r="AL3395">
        <f t="shared" si="371"/>
        <v>0</v>
      </c>
      <c r="AQ3395">
        <f t="shared" si="372"/>
        <v>0</v>
      </c>
      <c r="AR3395" t="str">
        <f>IFERROR(IF(OR(AP3395=338,AP3395=340,AP3395=341,AP3395=342,AP3395="342A",AP3395="342B"),PorcenRet(AP3395,AT3395,AU3395),INDEX(PORCENTAJEBUSCAR,MATCH(AP3395,CódigoRET,0),4)*1),"")</f>
        <v/>
      </c>
      <c r="AS3395">
        <f t="shared" si="373"/>
        <v>0</v>
      </c>
      <c r="BF3395" t="str">
        <f>IFERROR(IF(OR(BD3395=338,BD3395=340,BD3395=341,BD3395=342,BD3395="342A",BD3395="342B"),PorcenRet(BD3395,BH3395,BI3395),INDEX(PORCENTAJEBUSCAR,MATCH(BD3395,CódigoRET,0),4)*1),"")</f>
        <v/>
      </c>
      <c r="BG3395">
        <f t="shared" si="374"/>
        <v>0</v>
      </c>
      <c r="BO3395">
        <f t="shared" si="375"/>
        <v>0</v>
      </c>
      <c r="CC3395">
        <f t="shared" si="376"/>
        <v>0</v>
      </c>
      <c r="CD3395">
        <f t="shared" si="377"/>
        <v>0</v>
      </c>
      <c r="CG3395">
        <f ca="1">IFERROR(INDIRECT("IVA!X"&amp;MATCH(MID(COMPRAS!C3295,1,2)&amp;MID(COMPRAS!F3295,1,2)&amp;MID(COMPRAS!D3295,1,2),IVA!W:W,0)),"SIN COD.")</f>
        <v>0</v>
      </c>
      <c r="CH3395">
        <f ca="1">IFERROR(INDIRECT("IVA!Y"&amp;MATCH(MID(COMPRAS!C3295,1,2)&amp;MID(COMPRAS!F3295,1,2)&amp;MID(COMPRAS!D3295,1,2),IVA!W:W,0)),"SIN COD.")</f>
        <v>0</v>
      </c>
    </row>
    <row r="3396" spans="1:86" x14ac:dyDescent="0.25">
      <c r="A3396"/>
      <c r="B3396"/>
      <c r="D3396"/>
      <c r="AL3396">
        <f t="shared" si="371"/>
        <v>0</v>
      </c>
      <c r="AQ3396">
        <f t="shared" si="372"/>
        <v>0</v>
      </c>
      <c r="AR3396" t="str">
        <f>IFERROR(IF(OR(AP3396=338,AP3396=340,AP3396=341,AP3396=342,AP3396="342A",AP3396="342B"),PorcenRet(AP3396,AT3396,AU3396),INDEX(PORCENTAJEBUSCAR,MATCH(AP3396,CódigoRET,0),4)*1),"")</f>
        <v/>
      </c>
      <c r="AS3396">
        <f t="shared" si="373"/>
        <v>0</v>
      </c>
      <c r="BF3396" t="str">
        <f>IFERROR(IF(OR(BD3396=338,BD3396=340,BD3396=341,BD3396=342,BD3396="342A",BD3396="342B"),PorcenRet(BD3396,BH3396,BI3396),INDEX(PORCENTAJEBUSCAR,MATCH(BD3396,CódigoRET,0),4)*1),"")</f>
        <v/>
      </c>
      <c r="BG3396">
        <f t="shared" si="374"/>
        <v>0</v>
      </c>
      <c r="BO3396">
        <f t="shared" si="375"/>
        <v>0</v>
      </c>
      <c r="CC3396">
        <f t="shared" si="376"/>
        <v>0</v>
      </c>
      <c r="CD3396">
        <f t="shared" si="377"/>
        <v>0</v>
      </c>
      <c r="CG3396">
        <f ca="1">IFERROR(INDIRECT("IVA!X"&amp;MATCH(MID(COMPRAS!C3296,1,2)&amp;MID(COMPRAS!F3296,1,2)&amp;MID(COMPRAS!D3296,1,2),IVA!W:W,0)),"SIN COD.")</f>
        <v>0</v>
      </c>
      <c r="CH3396">
        <f ca="1">IFERROR(INDIRECT("IVA!Y"&amp;MATCH(MID(COMPRAS!C3296,1,2)&amp;MID(COMPRAS!F3296,1,2)&amp;MID(COMPRAS!D3296,1,2),IVA!W:W,0)),"SIN COD.")</f>
        <v>0</v>
      </c>
    </row>
    <row r="3397" spans="1:86" x14ac:dyDescent="0.25">
      <c r="A3397"/>
      <c r="B3397"/>
      <c r="D3397"/>
      <c r="AL3397">
        <f t="shared" si="371"/>
        <v>0</v>
      </c>
      <c r="AQ3397">
        <f t="shared" si="372"/>
        <v>0</v>
      </c>
      <c r="AR3397" t="str">
        <f>IFERROR(IF(OR(AP3397=338,AP3397=340,AP3397=341,AP3397=342,AP3397="342A",AP3397="342B"),PorcenRet(AP3397,AT3397,AU3397),INDEX(PORCENTAJEBUSCAR,MATCH(AP3397,CódigoRET,0),4)*1),"")</f>
        <v/>
      </c>
      <c r="AS3397">
        <f t="shared" si="373"/>
        <v>0</v>
      </c>
      <c r="BF3397" t="str">
        <f>IFERROR(IF(OR(BD3397=338,BD3397=340,BD3397=341,BD3397=342,BD3397="342A",BD3397="342B"),PorcenRet(BD3397,BH3397,BI3397),INDEX(PORCENTAJEBUSCAR,MATCH(BD3397,CódigoRET,0),4)*1),"")</f>
        <v/>
      </c>
      <c r="BG3397">
        <f t="shared" si="374"/>
        <v>0</v>
      </c>
      <c r="BO3397">
        <f t="shared" si="375"/>
        <v>0</v>
      </c>
      <c r="CC3397">
        <f t="shared" si="376"/>
        <v>0</v>
      </c>
      <c r="CD3397">
        <f t="shared" si="377"/>
        <v>0</v>
      </c>
      <c r="CG3397">
        <f ca="1">IFERROR(INDIRECT("IVA!X"&amp;MATCH(MID(COMPRAS!C3297,1,2)&amp;MID(COMPRAS!F3297,1,2)&amp;MID(COMPRAS!D3297,1,2),IVA!W:W,0)),"SIN COD.")</f>
        <v>0</v>
      </c>
      <c r="CH3397">
        <f ca="1">IFERROR(INDIRECT("IVA!Y"&amp;MATCH(MID(COMPRAS!C3297,1,2)&amp;MID(COMPRAS!F3297,1,2)&amp;MID(COMPRAS!D3297,1,2),IVA!W:W,0)),"SIN COD.")</f>
        <v>0</v>
      </c>
    </row>
    <row r="3398" spans="1:86" x14ac:dyDescent="0.25">
      <c r="A3398"/>
      <c r="B3398"/>
      <c r="D3398"/>
      <c r="AL3398">
        <f t="shared" si="371"/>
        <v>0</v>
      </c>
      <c r="AQ3398">
        <f t="shared" si="372"/>
        <v>0</v>
      </c>
      <c r="AR3398" t="str">
        <f>IFERROR(IF(OR(AP3398=338,AP3398=340,AP3398=341,AP3398=342,AP3398="342A",AP3398="342B"),PorcenRet(AP3398,AT3398,AU3398),INDEX(PORCENTAJEBUSCAR,MATCH(AP3398,CódigoRET,0),4)*1),"")</f>
        <v/>
      </c>
      <c r="AS3398">
        <f t="shared" si="373"/>
        <v>0</v>
      </c>
      <c r="BF3398" t="str">
        <f>IFERROR(IF(OR(BD3398=338,BD3398=340,BD3398=341,BD3398=342,BD3398="342A",BD3398="342B"),PorcenRet(BD3398,BH3398,BI3398),INDEX(PORCENTAJEBUSCAR,MATCH(BD3398,CódigoRET,0),4)*1),"")</f>
        <v/>
      </c>
      <c r="BG3398">
        <f t="shared" si="374"/>
        <v>0</v>
      </c>
      <c r="BO3398">
        <f t="shared" si="375"/>
        <v>0</v>
      </c>
      <c r="CC3398">
        <f t="shared" si="376"/>
        <v>0</v>
      </c>
      <c r="CD3398">
        <f t="shared" si="377"/>
        <v>0</v>
      </c>
      <c r="CG3398">
        <f ca="1">IFERROR(INDIRECT("IVA!X"&amp;MATCH(MID(COMPRAS!C3298,1,2)&amp;MID(COMPRAS!F3298,1,2)&amp;MID(COMPRAS!D3298,1,2),IVA!W:W,0)),"SIN COD.")</f>
        <v>0</v>
      </c>
      <c r="CH3398">
        <f ca="1">IFERROR(INDIRECT("IVA!Y"&amp;MATCH(MID(COMPRAS!C3298,1,2)&amp;MID(COMPRAS!F3298,1,2)&amp;MID(COMPRAS!D3298,1,2),IVA!W:W,0)),"SIN COD.")</f>
        <v>0</v>
      </c>
    </row>
    <row r="3399" spans="1:86" x14ac:dyDescent="0.25">
      <c r="A3399"/>
      <c r="B3399"/>
      <c r="D3399"/>
      <c r="AL3399">
        <f t="shared" si="371"/>
        <v>0</v>
      </c>
      <c r="AQ3399">
        <f t="shared" si="372"/>
        <v>0</v>
      </c>
      <c r="AR3399" t="str">
        <f>IFERROR(IF(OR(AP3399=338,AP3399=340,AP3399=341,AP3399=342,AP3399="342A",AP3399="342B"),PorcenRet(AP3399,AT3399,AU3399),INDEX(PORCENTAJEBUSCAR,MATCH(AP3399,CódigoRET,0),4)*1),"")</f>
        <v/>
      </c>
      <c r="AS3399">
        <f t="shared" si="373"/>
        <v>0</v>
      </c>
      <c r="BF3399" t="str">
        <f>IFERROR(IF(OR(BD3399=338,BD3399=340,BD3399=341,BD3399=342,BD3399="342A",BD3399="342B"),PorcenRet(BD3399,BH3399,BI3399),INDEX(PORCENTAJEBUSCAR,MATCH(BD3399,CódigoRET,0),4)*1),"")</f>
        <v/>
      </c>
      <c r="BG3399">
        <f t="shared" si="374"/>
        <v>0</v>
      </c>
      <c r="BO3399">
        <f t="shared" si="375"/>
        <v>0</v>
      </c>
      <c r="CC3399">
        <f t="shared" si="376"/>
        <v>0</v>
      </c>
      <c r="CD3399">
        <f t="shared" si="377"/>
        <v>0</v>
      </c>
      <c r="CG3399">
        <f ca="1">IFERROR(INDIRECT("IVA!X"&amp;MATCH(MID(COMPRAS!C3299,1,2)&amp;MID(COMPRAS!F3299,1,2)&amp;MID(COMPRAS!D3299,1,2),IVA!W:W,0)),"SIN COD.")</f>
        <v>0</v>
      </c>
      <c r="CH3399">
        <f ca="1">IFERROR(INDIRECT("IVA!Y"&amp;MATCH(MID(COMPRAS!C3299,1,2)&amp;MID(COMPRAS!F3299,1,2)&amp;MID(COMPRAS!D3299,1,2),IVA!W:W,0)),"SIN COD.")</f>
        <v>0</v>
      </c>
    </row>
    <row r="3400" spans="1:86" x14ac:dyDescent="0.25">
      <c r="A3400"/>
      <c r="B3400"/>
      <c r="D3400"/>
      <c r="AL3400">
        <f t="shared" si="371"/>
        <v>0</v>
      </c>
      <c r="AQ3400">
        <f t="shared" si="372"/>
        <v>0</v>
      </c>
      <c r="AR3400" t="str">
        <f>IFERROR(IF(OR(AP3400=338,AP3400=340,AP3400=341,AP3400=342,AP3400="342A",AP3400="342B"),PorcenRet(AP3400,AT3400,AU3400),INDEX(PORCENTAJEBUSCAR,MATCH(AP3400,CódigoRET,0),4)*1),"")</f>
        <v/>
      </c>
      <c r="AS3400">
        <f t="shared" si="373"/>
        <v>0</v>
      </c>
      <c r="BF3400" t="str">
        <f>IFERROR(IF(OR(BD3400=338,BD3400=340,BD3400=341,BD3400=342,BD3400="342A",BD3400="342B"),PorcenRet(BD3400,BH3400,BI3400),INDEX(PORCENTAJEBUSCAR,MATCH(BD3400,CódigoRET,0),4)*1),"")</f>
        <v/>
      </c>
      <c r="BG3400">
        <f t="shared" si="374"/>
        <v>0</v>
      </c>
      <c r="BO3400">
        <f t="shared" si="375"/>
        <v>0</v>
      </c>
      <c r="CC3400">
        <f t="shared" si="376"/>
        <v>0</v>
      </c>
      <c r="CD3400">
        <f t="shared" si="377"/>
        <v>0</v>
      </c>
      <c r="CG3400">
        <f ca="1">IFERROR(INDIRECT("IVA!X"&amp;MATCH(MID(COMPRAS!C3300,1,2)&amp;MID(COMPRAS!F3300,1,2)&amp;MID(COMPRAS!D3300,1,2),IVA!W:W,0)),"SIN COD.")</f>
        <v>0</v>
      </c>
      <c r="CH3400">
        <f ca="1">IFERROR(INDIRECT("IVA!Y"&amp;MATCH(MID(COMPRAS!C3300,1,2)&amp;MID(COMPRAS!F3300,1,2)&amp;MID(COMPRAS!D3300,1,2),IVA!W:W,0)),"SIN COD.")</f>
        <v>0</v>
      </c>
    </row>
    <row r="3401" spans="1:86" x14ac:dyDescent="0.25">
      <c r="A3401"/>
      <c r="B3401"/>
      <c r="D3401"/>
      <c r="AL3401">
        <f t="shared" si="371"/>
        <v>0</v>
      </c>
      <c r="AQ3401">
        <f t="shared" si="372"/>
        <v>0</v>
      </c>
      <c r="AR3401" t="str">
        <f>IFERROR(IF(OR(AP3401=338,AP3401=340,AP3401=341,AP3401=342,AP3401="342A",AP3401="342B"),PorcenRet(AP3401,AT3401,AU3401),INDEX(PORCENTAJEBUSCAR,MATCH(AP3401,CódigoRET,0),4)*1),"")</f>
        <v/>
      </c>
      <c r="AS3401">
        <f t="shared" si="373"/>
        <v>0</v>
      </c>
      <c r="BF3401" t="str">
        <f>IFERROR(IF(OR(BD3401=338,BD3401=340,BD3401=341,BD3401=342,BD3401="342A",BD3401="342B"),PorcenRet(BD3401,BH3401,BI3401),INDEX(PORCENTAJEBUSCAR,MATCH(BD3401,CódigoRET,0),4)*1),"")</f>
        <v/>
      </c>
      <c r="BG3401">
        <f t="shared" si="374"/>
        <v>0</v>
      </c>
      <c r="BO3401">
        <f t="shared" si="375"/>
        <v>0</v>
      </c>
      <c r="CC3401">
        <f t="shared" si="376"/>
        <v>0</v>
      </c>
      <c r="CD3401">
        <f t="shared" si="377"/>
        <v>0</v>
      </c>
      <c r="CG3401">
        <f ca="1">IFERROR(INDIRECT("IVA!X"&amp;MATCH(MID(COMPRAS!C3301,1,2)&amp;MID(COMPRAS!F3301,1,2)&amp;MID(COMPRAS!D3301,1,2),IVA!W:W,0)),"SIN COD.")</f>
        <v>0</v>
      </c>
      <c r="CH3401">
        <f ca="1">IFERROR(INDIRECT("IVA!Y"&amp;MATCH(MID(COMPRAS!C3301,1,2)&amp;MID(COMPRAS!F3301,1,2)&amp;MID(COMPRAS!D3301,1,2),IVA!W:W,0)),"SIN COD.")</f>
        <v>0</v>
      </c>
    </row>
    <row r="3402" spans="1:86" x14ac:dyDescent="0.25">
      <c r="A3402"/>
      <c r="B3402"/>
      <c r="D3402"/>
      <c r="AL3402">
        <f t="shared" si="371"/>
        <v>0</v>
      </c>
      <c r="AQ3402">
        <f t="shared" si="372"/>
        <v>0</v>
      </c>
      <c r="AR3402" t="str">
        <f>IFERROR(IF(OR(AP3402=338,AP3402=340,AP3402=341,AP3402=342,AP3402="342A",AP3402="342B"),PorcenRet(AP3402,AT3402,AU3402),INDEX(PORCENTAJEBUSCAR,MATCH(AP3402,CódigoRET,0),4)*1),"")</f>
        <v/>
      </c>
      <c r="AS3402">
        <f t="shared" si="373"/>
        <v>0</v>
      </c>
      <c r="BF3402" t="str">
        <f>IFERROR(IF(OR(BD3402=338,BD3402=340,BD3402=341,BD3402=342,BD3402="342A",BD3402="342B"),PorcenRet(BD3402,BH3402,BI3402),INDEX(PORCENTAJEBUSCAR,MATCH(BD3402,CódigoRET,0),4)*1),"")</f>
        <v/>
      </c>
      <c r="BG3402">
        <f t="shared" si="374"/>
        <v>0</v>
      </c>
      <c r="BO3402">
        <f t="shared" si="375"/>
        <v>0</v>
      </c>
      <c r="CC3402">
        <f t="shared" si="376"/>
        <v>0</v>
      </c>
      <c r="CD3402">
        <f t="shared" si="377"/>
        <v>0</v>
      </c>
      <c r="CG3402">
        <f ca="1">IFERROR(INDIRECT("IVA!X"&amp;MATCH(MID(COMPRAS!C3302,1,2)&amp;MID(COMPRAS!F3302,1,2)&amp;MID(COMPRAS!D3302,1,2),IVA!W:W,0)),"SIN COD.")</f>
        <v>0</v>
      </c>
      <c r="CH3402">
        <f ca="1">IFERROR(INDIRECT("IVA!Y"&amp;MATCH(MID(COMPRAS!C3302,1,2)&amp;MID(COMPRAS!F3302,1,2)&amp;MID(COMPRAS!D3302,1,2),IVA!W:W,0)),"SIN COD.")</f>
        <v>0</v>
      </c>
    </row>
    <row r="3403" spans="1:86" x14ac:dyDescent="0.25">
      <c r="A3403"/>
      <c r="B3403"/>
      <c r="D3403"/>
      <c r="AL3403">
        <f t="shared" si="371"/>
        <v>0</v>
      </c>
      <c r="AQ3403">
        <f t="shared" si="372"/>
        <v>0</v>
      </c>
      <c r="AR3403" t="str">
        <f>IFERROR(IF(OR(AP3403=338,AP3403=340,AP3403=341,AP3403=342,AP3403="342A",AP3403="342B"),PorcenRet(AP3403,AT3403,AU3403),INDEX(PORCENTAJEBUSCAR,MATCH(AP3403,CódigoRET,0),4)*1),"")</f>
        <v/>
      </c>
      <c r="AS3403">
        <f t="shared" si="373"/>
        <v>0</v>
      </c>
      <c r="BF3403" t="str">
        <f>IFERROR(IF(OR(BD3403=338,BD3403=340,BD3403=341,BD3403=342,BD3403="342A",BD3403="342B"),PorcenRet(BD3403,BH3403,BI3403),INDEX(PORCENTAJEBUSCAR,MATCH(BD3403,CódigoRET,0),4)*1),"")</f>
        <v/>
      </c>
      <c r="BG3403">
        <f t="shared" si="374"/>
        <v>0</v>
      </c>
      <c r="BO3403">
        <f t="shared" si="375"/>
        <v>0</v>
      </c>
      <c r="CC3403">
        <f t="shared" si="376"/>
        <v>0</v>
      </c>
      <c r="CD3403">
        <f t="shared" si="377"/>
        <v>0</v>
      </c>
      <c r="CG3403">
        <f ca="1">IFERROR(INDIRECT("IVA!X"&amp;MATCH(MID(COMPRAS!C3303,1,2)&amp;MID(COMPRAS!F3303,1,2)&amp;MID(COMPRAS!D3303,1,2),IVA!W:W,0)),"SIN COD.")</f>
        <v>0</v>
      </c>
      <c r="CH3403">
        <f ca="1">IFERROR(INDIRECT("IVA!Y"&amp;MATCH(MID(COMPRAS!C3303,1,2)&amp;MID(COMPRAS!F3303,1,2)&amp;MID(COMPRAS!D3303,1,2),IVA!W:W,0)),"SIN COD.")</f>
        <v>0</v>
      </c>
    </row>
    <row r="3404" spans="1:86" x14ac:dyDescent="0.25">
      <c r="A3404"/>
      <c r="B3404"/>
      <c r="D3404"/>
      <c r="AL3404">
        <f t="shared" si="371"/>
        <v>0</v>
      </c>
      <c r="AQ3404">
        <f t="shared" si="372"/>
        <v>0</v>
      </c>
      <c r="AR3404" t="str">
        <f>IFERROR(IF(OR(AP3404=338,AP3404=340,AP3404=341,AP3404=342,AP3404="342A",AP3404="342B"),PorcenRet(AP3404,AT3404,AU3404),INDEX(PORCENTAJEBUSCAR,MATCH(AP3404,CódigoRET,0),4)*1),"")</f>
        <v/>
      </c>
      <c r="AS3404">
        <f t="shared" si="373"/>
        <v>0</v>
      </c>
      <c r="BF3404" t="str">
        <f>IFERROR(IF(OR(BD3404=338,BD3404=340,BD3404=341,BD3404=342,BD3404="342A",BD3404="342B"),PorcenRet(BD3404,BH3404,BI3404),INDEX(PORCENTAJEBUSCAR,MATCH(BD3404,CódigoRET,0),4)*1),"")</f>
        <v/>
      </c>
      <c r="BG3404">
        <f t="shared" si="374"/>
        <v>0</v>
      </c>
      <c r="BO3404">
        <f t="shared" si="375"/>
        <v>0</v>
      </c>
      <c r="CC3404">
        <f t="shared" si="376"/>
        <v>0</v>
      </c>
      <c r="CD3404">
        <f t="shared" si="377"/>
        <v>0</v>
      </c>
      <c r="CG3404">
        <f ca="1">IFERROR(INDIRECT("IVA!X"&amp;MATCH(MID(COMPRAS!C3304,1,2)&amp;MID(COMPRAS!F3304,1,2)&amp;MID(COMPRAS!D3304,1,2),IVA!W:W,0)),"SIN COD.")</f>
        <v>0</v>
      </c>
      <c r="CH3404">
        <f ca="1">IFERROR(INDIRECT("IVA!Y"&amp;MATCH(MID(COMPRAS!C3304,1,2)&amp;MID(COMPRAS!F3304,1,2)&amp;MID(COMPRAS!D3304,1,2),IVA!W:W,0)),"SIN COD.")</f>
        <v>0</v>
      </c>
    </row>
    <row r="3405" spans="1:86" x14ac:dyDescent="0.25">
      <c r="A3405"/>
      <c r="B3405"/>
      <c r="D3405"/>
      <c r="AL3405">
        <f t="shared" si="371"/>
        <v>0</v>
      </c>
      <c r="AQ3405">
        <f t="shared" si="372"/>
        <v>0</v>
      </c>
      <c r="AR3405" t="str">
        <f>IFERROR(IF(OR(AP3405=338,AP3405=340,AP3405=341,AP3405=342,AP3405="342A",AP3405="342B"),PorcenRet(AP3405,AT3405,AU3405),INDEX(PORCENTAJEBUSCAR,MATCH(AP3405,CódigoRET,0),4)*1),"")</f>
        <v/>
      </c>
      <c r="AS3405">
        <f t="shared" si="373"/>
        <v>0</v>
      </c>
      <c r="BF3405" t="str">
        <f>IFERROR(IF(OR(BD3405=338,BD3405=340,BD3405=341,BD3405=342,BD3405="342A",BD3405="342B"),PorcenRet(BD3405,BH3405,BI3405),INDEX(PORCENTAJEBUSCAR,MATCH(BD3405,CódigoRET,0),4)*1),"")</f>
        <v/>
      </c>
      <c r="BG3405">
        <f t="shared" si="374"/>
        <v>0</v>
      </c>
      <c r="BO3405">
        <f t="shared" si="375"/>
        <v>0</v>
      </c>
      <c r="CC3405">
        <f t="shared" si="376"/>
        <v>0</v>
      </c>
      <c r="CD3405">
        <f t="shared" si="377"/>
        <v>0</v>
      </c>
      <c r="CG3405">
        <f ca="1">IFERROR(INDIRECT("IVA!X"&amp;MATCH(MID(COMPRAS!C3305,1,2)&amp;MID(COMPRAS!F3305,1,2)&amp;MID(COMPRAS!D3305,1,2),IVA!W:W,0)),"SIN COD.")</f>
        <v>0</v>
      </c>
      <c r="CH3405">
        <f ca="1">IFERROR(INDIRECT("IVA!Y"&amp;MATCH(MID(COMPRAS!C3305,1,2)&amp;MID(COMPRAS!F3305,1,2)&amp;MID(COMPRAS!D3305,1,2),IVA!W:W,0)),"SIN COD.")</f>
        <v>0</v>
      </c>
    </row>
    <row r="3406" spans="1:86" x14ac:dyDescent="0.25">
      <c r="A3406"/>
      <c r="B3406"/>
      <c r="D3406"/>
      <c r="AL3406">
        <f t="shared" si="371"/>
        <v>0</v>
      </c>
      <c r="AQ3406">
        <f t="shared" si="372"/>
        <v>0</v>
      </c>
      <c r="AR3406" t="str">
        <f>IFERROR(IF(OR(AP3406=338,AP3406=340,AP3406=341,AP3406=342,AP3406="342A",AP3406="342B"),PorcenRet(AP3406,AT3406,AU3406),INDEX(PORCENTAJEBUSCAR,MATCH(AP3406,CódigoRET,0),4)*1),"")</f>
        <v/>
      </c>
      <c r="AS3406">
        <f t="shared" si="373"/>
        <v>0</v>
      </c>
      <c r="BF3406" t="str">
        <f>IFERROR(IF(OR(BD3406=338,BD3406=340,BD3406=341,BD3406=342,BD3406="342A",BD3406="342B"),PorcenRet(BD3406,BH3406,BI3406),INDEX(PORCENTAJEBUSCAR,MATCH(BD3406,CódigoRET,0),4)*1),"")</f>
        <v/>
      </c>
      <c r="BG3406">
        <f t="shared" si="374"/>
        <v>0</v>
      </c>
      <c r="BO3406">
        <f t="shared" si="375"/>
        <v>0</v>
      </c>
      <c r="CC3406">
        <f t="shared" si="376"/>
        <v>0</v>
      </c>
      <c r="CD3406">
        <f t="shared" si="377"/>
        <v>0</v>
      </c>
      <c r="CG3406">
        <f ca="1">IFERROR(INDIRECT("IVA!X"&amp;MATCH(MID(COMPRAS!C3306,1,2)&amp;MID(COMPRAS!F3306,1,2)&amp;MID(COMPRAS!D3306,1,2),IVA!W:W,0)),"SIN COD.")</f>
        <v>0</v>
      </c>
      <c r="CH3406">
        <f ca="1">IFERROR(INDIRECT("IVA!Y"&amp;MATCH(MID(COMPRAS!C3306,1,2)&amp;MID(COMPRAS!F3306,1,2)&amp;MID(COMPRAS!D3306,1,2),IVA!W:W,0)),"SIN COD.")</f>
        <v>0</v>
      </c>
    </row>
    <row r="3407" spans="1:86" x14ac:dyDescent="0.25">
      <c r="A3407"/>
      <c r="B3407"/>
      <c r="D3407"/>
      <c r="AL3407">
        <f t="shared" si="371"/>
        <v>0</v>
      </c>
      <c r="AQ3407">
        <f t="shared" si="372"/>
        <v>0</v>
      </c>
      <c r="AR3407" t="str">
        <f>IFERROR(IF(OR(AP3407=338,AP3407=340,AP3407=341,AP3407=342,AP3407="342A",AP3407="342B"),PorcenRet(AP3407,AT3407,AU3407),INDEX(PORCENTAJEBUSCAR,MATCH(AP3407,CódigoRET,0),4)*1),"")</f>
        <v/>
      </c>
      <c r="AS3407">
        <f t="shared" si="373"/>
        <v>0</v>
      </c>
      <c r="BF3407" t="str">
        <f>IFERROR(IF(OR(BD3407=338,BD3407=340,BD3407=341,BD3407=342,BD3407="342A",BD3407="342B"),PorcenRet(BD3407,BH3407,BI3407),INDEX(PORCENTAJEBUSCAR,MATCH(BD3407,CódigoRET,0),4)*1),"")</f>
        <v/>
      </c>
      <c r="BG3407">
        <f t="shared" si="374"/>
        <v>0</v>
      </c>
      <c r="BO3407">
        <f t="shared" si="375"/>
        <v>0</v>
      </c>
      <c r="CC3407">
        <f t="shared" si="376"/>
        <v>0</v>
      </c>
      <c r="CD3407">
        <f t="shared" si="377"/>
        <v>0</v>
      </c>
      <c r="CG3407">
        <f ca="1">IFERROR(INDIRECT("IVA!X"&amp;MATCH(MID(COMPRAS!C3307,1,2)&amp;MID(COMPRAS!F3307,1,2)&amp;MID(COMPRAS!D3307,1,2),IVA!W:W,0)),"SIN COD.")</f>
        <v>0</v>
      </c>
      <c r="CH3407">
        <f ca="1">IFERROR(INDIRECT("IVA!Y"&amp;MATCH(MID(COMPRAS!C3307,1,2)&amp;MID(COMPRAS!F3307,1,2)&amp;MID(COMPRAS!D3307,1,2),IVA!W:W,0)),"SIN COD.")</f>
        <v>0</v>
      </c>
    </row>
    <row r="3408" spans="1:86" x14ac:dyDescent="0.25">
      <c r="A3408"/>
      <c r="B3408"/>
      <c r="D3408"/>
      <c r="AL3408">
        <f t="shared" si="371"/>
        <v>0</v>
      </c>
      <c r="AQ3408">
        <f t="shared" si="372"/>
        <v>0</v>
      </c>
      <c r="AR3408" t="str">
        <f>IFERROR(IF(OR(AP3408=338,AP3408=340,AP3408=341,AP3408=342,AP3408="342A",AP3408="342B"),PorcenRet(AP3408,AT3408,AU3408),INDEX(PORCENTAJEBUSCAR,MATCH(AP3408,CódigoRET,0),4)*1),"")</f>
        <v/>
      </c>
      <c r="AS3408">
        <f t="shared" si="373"/>
        <v>0</v>
      </c>
      <c r="BF3408" t="str">
        <f>IFERROR(IF(OR(BD3408=338,BD3408=340,BD3408=341,BD3408=342,BD3408="342A",BD3408="342B"),PorcenRet(BD3408,BH3408,BI3408),INDEX(PORCENTAJEBUSCAR,MATCH(BD3408,CódigoRET,0),4)*1),"")</f>
        <v/>
      </c>
      <c r="BG3408">
        <f t="shared" si="374"/>
        <v>0</v>
      </c>
      <c r="BO3408">
        <f t="shared" si="375"/>
        <v>0</v>
      </c>
      <c r="CC3408">
        <f t="shared" si="376"/>
        <v>0</v>
      </c>
      <c r="CD3408">
        <f t="shared" si="377"/>
        <v>0</v>
      </c>
      <c r="CG3408">
        <f ca="1">IFERROR(INDIRECT("IVA!X"&amp;MATCH(MID(COMPRAS!C3308,1,2)&amp;MID(COMPRAS!F3308,1,2)&amp;MID(COMPRAS!D3308,1,2),IVA!W:W,0)),"SIN COD.")</f>
        <v>0</v>
      </c>
      <c r="CH3408">
        <f ca="1">IFERROR(INDIRECT("IVA!Y"&amp;MATCH(MID(COMPRAS!C3308,1,2)&amp;MID(COMPRAS!F3308,1,2)&amp;MID(COMPRAS!D3308,1,2),IVA!W:W,0)),"SIN COD.")</f>
        <v>0</v>
      </c>
    </row>
    <row r="3409" spans="1:86" x14ac:dyDescent="0.25">
      <c r="A3409"/>
      <c r="B3409"/>
      <c r="D3409"/>
      <c r="AL3409">
        <f t="shared" si="371"/>
        <v>0</v>
      </c>
      <c r="AQ3409">
        <f t="shared" si="372"/>
        <v>0</v>
      </c>
      <c r="AR3409" t="str">
        <f>IFERROR(IF(OR(AP3409=338,AP3409=340,AP3409=341,AP3409=342,AP3409="342A",AP3409="342B"),PorcenRet(AP3409,AT3409,AU3409),INDEX(PORCENTAJEBUSCAR,MATCH(AP3409,CódigoRET,0),4)*1),"")</f>
        <v/>
      </c>
      <c r="AS3409">
        <f t="shared" si="373"/>
        <v>0</v>
      </c>
      <c r="BF3409" t="str">
        <f>IFERROR(IF(OR(BD3409=338,BD3409=340,BD3409=341,BD3409=342,BD3409="342A",BD3409="342B"),PorcenRet(BD3409,BH3409,BI3409),INDEX(PORCENTAJEBUSCAR,MATCH(BD3409,CódigoRET,0),4)*1),"")</f>
        <v/>
      </c>
      <c r="BG3409">
        <f t="shared" si="374"/>
        <v>0</v>
      </c>
      <c r="BO3409">
        <f t="shared" si="375"/>
        <v>0</v>
      </c>
      <c r="CC3409">
        <f t="shared" si="376"/>
        <v>0</v>
      </c>
      <c r="CD3409">
        <f t="shared" si="377"/>
        <v>0</v>
      </c>
      <c r="CG3409">
        <f ca="1">IFERROR(INDIRECT("IVA!X"&amp;MATCH(MID(COMPRAS!C3309,1,2)&amp;MID(COMPRAS!F3309,1,2)&amp;MID(COMPRAS!D3309,1,2),IVA!W:W,0)),"SIN COD.")</f>
        <v>0</v>
      </c>
      <c r="CH3409">
        <f ca="1">IFERROR(INDIRECT("IVA!Y"&amp;MATCH(MID(COMPRAS!C3309,1,2)&amp;MID(COMPRAS!F3309,1,2)&amp;MID(COMPRAS!D3309,1,2),IVA!W:W,0)),"SIN COD.")</f>
        <v>0</v>
      </c>
    </row>
    <row r="3410" spans="1:86" x14ac:dyDescent="0.25">
      <c r="A3410"/>
      <c r="B3410"/>
      <c r="D3410"/>
      <c r="AL3410">
        <f t="shared" si="371"/>
        <v>0</v>
      </c>
      <c r="AQ3410">
        <f t="shared" si="372"/>
        <v>0</v>
      </c>
      <c r="AR3410" t="str">
        <f>IFERROR(IF(OR(AP3410=338,AP3410=340,AP3410=341,AP3410=342,AP3410="342A",AP3410="342B"),PorcenRet(AP3410,AT3410,AU3410),INDEX(PORCENTAJEBUSCAR,MATCH(AP3410,CódigoRET,0),4)*1),"")</f>
        <v/>
      </c>
      <c r="AS3410">
        <f t="shared" si="373"/>
        <v>0</v>
      </c>
      <c r="BF3410" t="str">
        <f>IFERROR(IF(OR(BD3410=338,BD3410=340,BD3410=341,BD3410=342,BD3410="342A",BD3410="342B"),PorcenRet(BD3410,BH3410,BI3410),INDEX(PORCENTAJEBUSCAR,MATCH(BD3410,CódigoRET,0),4)*1),"")</f>
        <v/>
      </c>
      <c r="BG3410">
        <f t="shared" si="374"/>
        <v>0</v>
      </c>
      <c r="BO3410">
        <f t="shared" si="375"/>
        <v>0</v>
      </c>
      <c r="CC3410">
        <f t="shared" si="376"/>
        <v>0</v>
      </c>
      <c r="CD3410">
        <f t="shared" si="377"/>
        <v>0</v>
      </c>
      <c r="CG3410">
        <f ca="1">IFERROR(INDIRECT("IVA!X"&amp;MATCH(MID(COMPRAS!C3310,1,2)&amp;MID(COMPRAS!F3310,1,2)&amp;MID(COMPRAS!D3310,1,2),IVA!W:W,0)),"SIN COD.")</f>
        <v>0</v>
      </c>
      <c r="CH3410">
        <f ca="1">IFERROR(INDIRECT("IVA!Y"&amp;MATCH(MID(COMPRAS!C3310,1,2)&amp;MID(COMPRAS!F3310,1,2)&amp;MID(COMPRAS!D3310,1,2),IVA!W:W,0)),"SIN COD.")</f>
        <v>0</v>
      </c>
    </row>
    <row r="3411" spans="1:86" x14ac:dyDescent="0.25">
      <c r="A3411"/>
      <c r="B3411"/>
      <c r="D3411"/>
      <c r="AL3411">
        <f t="shared" si="371"/>
        <v>0</v>
      </c>
      <c r="AQ3411">
        <f t="shared" si="372"/>
        <v>0</v>
      </c>
      <c r="AR3411" t="str">
        <f>IFERROR(IF(OR(AP3411=338,AP3411=340,AP3411=341,AP3411=342,AP3411="342A",AP3411="342B"),PorcenRet(AP3411,AT3411,AU3411),INDEX(PORCENTAJEBUSCAR,MATCH(AP3411,CódigoRET,0),4)*1),"")</f>
        <v/>
      </c>
      <c r="AS3411">
        <f t="shared" si="373"/>
        <v>0</v>
      </c>
      <c r="BF3411" t="str">
        <f>IFERROR(IF(OR(BD3411=338,BD3411=340,BD3411=341,BD3411=342,BD3411="342A",BD3411="342B"),PorcenRet(BD3411,BH3411,BI3411),INDEX(PORCENTAJEBUSCAR,MATCH(BD3411,CódigoRET,0),4)*1),"")</f>
        <v/>
      </c>
      <c r="BG3411">
        <f t="shared" si="374"/>
        <v>0</v>
      </c>
      <c r="BO3411">
        <f t="shared" si="375"/>
        <v>0</v>
      </c>
      <c r="CC3411">
        <f t="shared" si="376"/>
        <v>0</v>
      </c>
      <c r="CD3411">
        <f t="shared" si="377"/>
        <v>0</v>
      </c>
      <c r="CG3411">
        <f ca="1">IFERROR(INDIRECT("IVA!X"&amp;MATCH(MID(COMPRAS!C3311,1,2)&amp;MID(COMPRAS!F3311,1,2)&amp;MID(COMPRAS!D3311,1,2),IVA!W:W,0)),"SIN COD.")</f>
        <v>0</v>
      </c>
      <c r="CH3411">
        <f ca="1">IFERROR(INDIRECT("IVA!Y"&amp;MATCH(MID(COMPRAS!C3311,1,2)&amp;MID(COMPRAS!F3311,1,2)&amp;MID(COMPRAS!D3311,1,2),IVA!W:W,0)),"SIN COD.")</f>
        <v>0</v>
      </c>
    </row>
    <row r="3412" spans="1:86" x14ac:dyDescent="0.25">
      <c r="A3412"/>
      <c r="B3412"/>
      <c r="D3412"/>
      <c r="AL3412">
        <f t="shared" si="371"/>
        <v>0</v>
      </c>
      <c r="AQ3412">
        <f t="shared" si="372"/>
        <v>0</v>
      </c>
      <c r="AR3412" t="str">
        <f>IFERROR(IF(OR(AP3412=338,AP3412=340,AP3412=341,AP3412=342,AP3412="342A",AP3412="342B"),PorcenRet(AP3412,AT3412,AU3412),INDEX(PORCENTAJEBUSCAR,MATCH(AP3412,CódigoRET,0),4)*1),"")</f>
        <v/>
      </c>
      <c r="AS3412">
        <f t="shared" si="373"/>
        <v>0</v>
      </c>
      <c r="BF3412" t="str">
        <f>IFERROR(IF(OR(BD3412=338,BD3412=340,BD3412=341,BD3412=342,BD3412="342A",BD3412="342B"),PorcenRet(BD3412,BH3412,BI3412),INDEX(PORCENTAJEBUSCAR,MATCH(BD3412,CódigoRET,0),4)*1),"")</f>
        <v/>
      </c>
      <c r="BG3412">
        <f t="shared" si="374"/>
        <v>0</v>
      </c>
      <c r="BO3412">
        <f t="shared" si="375"/>
        <v>0</v>
      </c>
      <c r="CC3412">
        <f t="shared" si="376"/>
        <v>0</v>
      </c>
      <c r="CD3412">
        <f t="shared" si="377"/>
        <v>0</v>
      </c>
      <c r="CG3412">
        <f ca="1">IFERROR(INDIRECT("IVA!X"&amp;MATCH(MID(COMPRAS!C3312,1,2)&amp;MID(COMPRAS!F3312,1,2)&amp;MID(COMPRAS!D3312,1,2),IVA!W:W,0)),"SIN COD.")</f>
        <v>0</v>
      </c>
      <c r="CH3412">
        <f ca="1">IFERROR(INDIRECT("IVA!Y"&amp;MATCH(MID(COMPRAS!C3312,1,2)&amp;MID(COMPRAS!F3312,1,2)&amp;MID(COMPRAS!D3312,1,2),IVA!W:W,0)),"SIN COD.")</f>
        <v>0</v>
      </c>
    </row>
    <row r="3413" spans="1:86" x14ac:dyDescent="0.25">
      <c r="A3413"/>
      <c r="B3413"/>
      <c r="D3413"/>
      <c r="AL3413">
        <f t="shared" si="371"/>
        <v>0</v>
      </c>
      <c r="AQ3413">
        <f t="shared" si="372"/>
        <v>0</v>
      </c>
      <c r="AR3413" t="str">
        <f>IFERROR(IF(OR(AP3413=338,AP3413=340,AP3413=341,AP3413=342,AP3413="342A",AP3413="342B"),PorcenRet(AP3413,AT3413,AU3413),INDEX(PORCENTAJEBUSCAR,MATCH(AP3413,CódigoRET,0),4)*1),"")</f>
        <v/>
      </c>
      <c r="AS3413">
        <f t="shared" si="373"/>
        <v>0</v>
      </c>
      <c r="BF3413" t="str">
        <f>IFERROR(IF(OR(BD3413=338,BD3413=340,BD3413=341,BD3413=342,BD3413="342A",BD3413="342B"),PorcenRet(BD3413,BH3413,BI3413),INDEX(PORCENTAJEBUSCAR,MATCH(BD3413,CódigoRET,0),4)*1),"")</f>
        <v/>
      </c>
      <c r="BG3413">
        <f t="shared" si="374"/>
        <v>0</v>
      </c>
      <c r="BO3413">
        <f t="shared" si="375"/>
        <v>0</v>
      </c>
      <c r="CC3413">
        <f t="shared" si="376"/>
        <v>0</v>
      </c>
      <c r="CD3413">
        <f t="shared" si="377"/>
        <v>0</v>
      </c>
      <c r="CG3413">
        <f ca="1">IFERROR(INDIRECT("IVA!X"&amp;MATCH(MID(COMPRAS!C3313,1,2)&amp;MID(COMPRAS!F3313,1,2)&amp;MID(COMPRAS!D3313,1,2),IVA!W:W,0)),"SIN COD.")</f>
        <v>0</v>
      </c>
      <c r="CH3413">
        <f ca="1">IFERROR(INDIRECT("IVA!Y"&amp;MATCH(MID(COMPRAS!C3313,1,2)&amp;MID(COMPRAS!F3313,1,2)&amp;MID(COMPRAS!D3313,1,2),IVA!W:W,0)),"SIN COD.")</f>
        <v>0</v>
      </c>
    </row>
    <row r="3414" spans="1:86" x14ac:dyDescent="0.25">
      <c r="A3414"/>
      <c r="B3414"/>
      <c r="D3414"/>
      <c r="AL3414">
        <f t="shared" si="371"/>
        <v>0</v>
      </c>
      <c r="AQ3414">
        <f t="shared" si="372"/>
        <v>0</v>
      </c>
      <c r="AR3414" t="str">
        <f>IFERROR(IF(OR(AP3414=338,AP3414=340,AP3414=341,AP3414=342,AP3414="342A",AP3414="342B"),PorcenRet(AP3414,AT3414,AU3414),INDEX(PORCENTAJEBUSCAR,MATCH(AP3414,CódigoRET,0),4)*1),"")</f>
        <v/>
      </c>
      <c r="AS3414">
        <f t="shared" si="373"/>
        <v>0</v>
      </c>
      <c r="BF3414" t="str">
        <f>IFERROR(IF(OR(BD3414=338,BD3414=340,BD3414=341,BD3414=342,BD3414="342A",BD3414="342B"),PorcenRet(BD3414,BH3414,BI3414),INDEX(PORCENTAJEBUSCAR,MATCH(BD3414,CódigoRET,0),4)*1),"")</f>
        <v/>
      </c>
      <c r="BG3414">
        <f t="shared" si="374"/>
        <v>0</v>
      </c>
      <c r="BO3414">
        <f t="shared" si="375"/>
        <v>0</v>
      </c>
      <c r="CC3414">
        <f t="shared" si="376"/>
        <v>0</v>
      </c>
      <c r="CD3414">
        <f t="shared" si="377"/>
        <v>0</v>
      </c>
      <c r="CG3414">
        <f ca="1">IFERROR(INDIRECT("IVA!X"&amp;MATCH(MID(COMPRAS!C3314,1,2)&amp;MID(COMPRAS!F3314,1,2)&amp;MID(COMPRAS!D3314,1,2),IVA!W:W,0)),"SIN COD.")</f>
        <v>0</v>
      </c>
      <c r="CH3414">
        <f ca="1">IFERROR(INDIRECT("IVA!Y"&amp;MATCH(MID(COMPRAS!C3314,1,2)&amp;MID(COMPRAS!F3314,1,2)&amp;MID(COMPRAS!D3314,1,2),IVA!W:W,0)),"SIN COD.")</f>
        <v>0</v>
      </c>
    </row>
    <row r="3415" spans="1:86" x14ac:dyDescent="0.25">
      <c r="A3415"/>
      <c r="B3415"/>
      <c r="D3415"/>
      <c r="AL3415">
        <f t="shared" si="371"/>
        <v>0</v>
      </c>
      <c r="AQ3415">
        <f t="shared" si="372"/>
        <v>0</v>
      </c>
      <c r="AR3415" t="str">
        <f>IFERROR(IF(OR(AP3415=338,AP3415=340,AP3415=341,AP3415=342,AP3415="342A",AP3415="342B"),PorcenRet(AP3415,AT3415,AU3415),INDEX(PORCENTAJEBUSCAR,MATCH(AP3415,CódigoRET,0),4)*1),"")</f>
        <v/>
      </c>
      <c r="AS3415">
        <f t="shared" si="373"/>
        <v>0</v>
      </c>
      <c r="BF3415" t="str">
        <f>IFERROR(IF(OR(BD3415=338,BD3415=340,BD3415=341,BD3415=342,BD3415="342A",BD3415="342B"),PorcenRet(BD3415,BH3415,BI3415),INDEX(PORCENTAJEBUSCAR,MATCH(BD3415,CódigoRET,0),4)*1),"")</f>
        <v/>
      </c>
      <c r="BG3415">
        <f t="shared" si="374"/>
        <v>0</v>
      </c>
      <c r="BO3415">
        <f t="shared" si="375"/>
        <v>0</v>
      </c>
      <c r="CC3415">
        <f t="shared" si="376"/>
        <v>0</v>
      </c>
      <c r="CD3415">
        <f t="shared" si="377"/>
        <v>0</v>
      </c>
      <c r="CG3415">
        <f ca="1">IFERROR(INDIRECT("IVA!X"&amp;MATCH(MID(COMPRAS!C3315,1,2)&amp;MID(COMPRAS!F3315,1,2)&amp;MID(COMPRAS!D3315,1,2),IVA!W:W,0)),"SIN COD.")</f>
        <v>0</v>
      </c>
      <c r="CH3415">
        <f ca="1">IFERROR(INDIRECT("IVA!Y"&amp;MATCH(MID(COMPRAS!C3315,1,2)&amp;MID(COMPRAS!F3315,1,2)&amp;MID(COMPRAS!D3315,1,2),IVA!W:W,0)),"SIN COD.")</f>
        <v>0</v>
      </c>
    </row>
    <row r="3416" spans="1:86" x14ac:dyDescent="0.25">
      <c r="A3416"/>
      <c r="B3416"/>
      <c r="D3416"/>
      <c r="AL3416">
        <f t="shared" si="371"/>
        <v>0</v>
      </c>
      <c r="AQ3416">
        <f t="shared" si="372"/>
        <v>0</v>
      </c>
      <c r="AR3416" t="str">
        <f>IFERROR(IF(OR(AP3416=338,AP3416=340,AP3416=341,AP3416=342,AP3416="342A",AP3416="342B"),PorcenRet(AP3416,AT3416,AU3416),INDEX(PORCENTAJEBUSCAR,MATCH(AP3416,CódigoRET,0),4)*1),"")</f>
        <v/>
      </c>
      <c r="AS3416">
        <f t="shared" si="373"/>
        <v>0</v>
      </c>
      <c r="BF3416" t="str">
        <f>IFERROR(IF(OR(BD3416=338,BD3416=340,BD3416=341,BD3416=342,BD3416="342A",BD3416="342B"),PorcenRet(BD3416,BH3416,BI3416),INDEX(PORCENTAJEBUSCAR,MATCH(BD3416,CódigoRET,0),4)*1),"")</f>
        <v/>
      </c>
      <c r="BG3416">
        <f t="shared" si="374"/>
        <v>0</v>
      </c>
      <c r="BO3416">
        <f t="shared" si="375"/>
        <v>0</v>
      </c>
      <c r="CC3416">
        <f t="shared" si="376"/>
        <v>0</v>
      </c>
      <c r="CD3416">
        <f t="shared" si="377"/>
        <v>0</v>
      </c>
      <c r="CG3416">
        <f ca="1">IFERROR(INDIRECT("IVA!X"&amp;MATCH(MID(COMPRAS!C3316,1,2)&amp;MID(COMPRAS!F3316,1,2)&amp;MID(COMPRAS!D3316,1,2),IVA!W:W,0)),"SIN COD.")</f>
        <v>0</v>
      </c>
      <c r="CH3416">
        <f ca="1">IFERROR(INDIRECT("IVA!Y"&amp;MATCH(MID(COMPRAS!C3316,1,2)&amp;MID(COMPRAS!F3316,1,2)&amp;MID(COMPRAS!D3316,1,2),IVA!W:W,0)),"SIN COD.")</f>
        <v>0</v>
      </c>
    </row>
    <row r="3417" spans="1:86" x14ac:dyDescent="0.25">
      <c r="A3417"/>
      <c r="B3417"/>
      <c r="D3417"/>
      <c r="AL3417">
        <f t="shared" si="371"/>
        <v>0</v>
      </c>
      <c r="AQ3417">
        <f t="shared" si="372"/>
        <v>0</v>
      </c>
      <c r="AR3417" t="str">
        <f>IFERROR(IF(OR(AP3417=338,AP3417=340,AP3417=341,AP3417=342,AP3417="342A",AP3417="342B"),PorcenRet(AP3417,AT3417,AU3417),INDEX(PORCENTAJEBUSCAR,MATCH(AP3417,CódigoRET,0),4)*1),"")</f>
        <v/>
      </c>
      <c r="AS3417">
        <f t="shared" si="373"/>
        <v>0</v>
      </c>
      <c r="BF3417" t="str">
        <f>IFERROR(IF(OR(BD3417=338,BD3417=340,BD3417=341,BD3417=342,BD3417="342A",BD3417="342B"),PorcenRet(BD3417,BH3417,BI3417),INDEX(PORCENTAJEBUSCAR,MATCH(BD3417,CódigoRET,0),4)*1),"")</f>
        <v/>
      </c>
      <c r="BG3417">
        <f t="shared" si="374"/>
        <v>0</v>
      </c>
      <c r="BO3417">
        <f t="shared" si="375"/>
        <v>0</v>
      </c>
      <c r="CC3417">
        <f t="shared" si="376"/>
        <v>0</v>
      </c>
      <c r="CD3417">
        <f t="shared" si="377"/>
        <v>0</v>
      </c>
      <c r="CG3417">
        <f ca="1">IFERROR(INDIRECT("IVA!X"&amp;MATCH(MID(COMPRAS!C3317,1,2)&amp;MID(COMPRAS!F3317,1,2)&amp;MID(COMPRAS!D3317,1,2),IVA!W:W,0)),"SIN COD.")</f>
        <v>0</v>
      </c>
      <c r="CH3417">
        <f ca="1">IFERROR(INDIRECT("IVA!Y"&amp;MATCH(MID(COMPRAS!C3317,1,2)&amp;MID(COMPRAS!F3317,1,2)&amp;MID(COMPRAS!D3317,1,2),IVA!W:W,0)),"SIN COD.")</f>
        <v>0</v>
      </c>
    </row>
    <row r="3418" spans="1:86" x14ac:dyDescent="0.25">
      <c r="A3418"/>
      <c r="B3418"/>
      <c r="D3418"/>
      <c r="AL3418">
        <f t="shared" si="371"/>
        <v>0</v>
      </c>
      <c r="AQ3418">
        <f t="shared" si="372"/>
        <v>0</v>
      </c>
      <c r="AR3418" t="str">
        <f>IFERROR(IF(OR(AP3418=338,AP3418=340,AP3418=341,AP3418=342,AP3418="342A",AP3418="342B"),PorcenRet(AP3418,AT3418,AU3418),INDEX(PORCENTAJEBUSCAR,MATCH(AP3418,CódigoRET,0),4)*1),"")</f>
        <v/>
      </c>
      <c r="AS3418">
        <f t="shared" si="373"/>
        <v>0</v>
      </c>
      <c r="BF3418" t="str">
        <f>IFERROR(IF(OR(BD3418=338,BD3418=340,BD3418=341,BD3418=342,BD3418="342A",BD3418="342B"),PorcenRet(BD3418,BH3418,BI3418),INDEX(PORCENTAJEBUSCAR,MATCH(BD3418,CódigoRET,0),4)*1),"")</f>
        <v/>
      </c>
      <c r="BG3418">
        <f t="shared" si="374"/>
        <v>0</v>
      </c>
      <c r="BO3418">
        <f t="shared" si="375"/>
        <v>0</v>
      </c>
      <c r="CC3418">
        <f t="shared" si="376"/>
        <v>0</v>
      </c>
      <c r="CD3418">
        <f t="shared" si="377"/>
        <v>0</v>
      </c>
      <c r="CG3418">
        <f ca="1">IFERROR(INDIRECT("IVA!X"&amp;MATCH(MID(COMPRAS!C3318,1,2)&amp;MID(COMPRAS!F3318,1,2)&amp;MID(COMPRAS!D3318,1,2),IVA!W:W,0)),"SIN COD.")</f>
        <v>0</v>
      </c>
      <c r="CH3418">
        <f ca="1">IFERROR(INDIRECT("IVA!Y"&amp;MATCH(MID(COMPRAS!C3318,1,2)&amp;MID(COMPRAS!F3318,1,2)&amp;MID(COMPRAS!D3318,1,2),IVA!W:W,0)),"SIN COD.")</f>
        <v>0</v>
      </c>
    </row>
    <row r="3419" spans="1:86" x14ac:dyDescent="0.25">
      <c r="A3419"/>
      <c r="B3419"/>
      <c r="D3419"/>
      <c r="AL3419">
        <f t="shared" si="371"/>
        <v>0</v>
      </c>
      <c r="AQ3419">
        <f t="shared" si="372"/>
        <v>0</v>
      </c>
      <c r="AR3419" t="str">
        <f>IFERROR(IF(OR(AP3419=338,AP3419=340,AP3419=341,AP3419=342,AP3419="342A",AP3419="342B"),PorcenRet(AP3419,AT3419,AU3419),INDEX(PORCENTAJEBUSCAR,MATCH(AP3419,CódigoRET,0),4)*1),"")</f>
        <v/>
      </c>
      <c r="AS3419">
        <f t="shared" si="373"/>
        <v>0</v>
      </c>
      <c r="BF3419" t="str">
        <f>IFERROR(IF(OR(BD3419=338,BD3419=340,BD3419=341,BD3419=342,BD3419="342A",BD3419="342B"),PorcenRet(BD3419,BH3419,BI3419),INDEX(PORCENTAJEBUSCAR,MATCH(BD3419,CódigoRET,0),4)*1),"")</f>
        <v/>
      </c>
      <c r="BG3419">
        <f t="shared" si="374"/>
        <v>0</v>
      </c>
      <c r="BO3419">
        <f t="shared" si="375"/>
        <v>0</v>
      </c>
      <c r="CC3419">
        <f t="shared" si="376"/>
        <v>0</v>
      </c>
      <c r="CD3419">
        <f t="shared" si="377"/>
        <v>0</v>
      </c>
      <c r="CG3419">
        <f ca="1">IFERROR(INDIRECT("IVA!X"&amp;MATCH(MID(COMPRAS!C3319,1,2)&amp;MID(COMPRAS!F3319,1,2)&amp;MID(COMPRAS!D3319,1,2),IVA!W:W,0)),"SIN COD.")</f>
        <v>0</v>
      </c>
      <c r="CH3419">
        <f ca="1">IFERROR(INDIRECT("IVA!Y"&amp;MATCH(MID(COMPRAS!C3319,1,2)&amp;MID(COMPRAS!F3319,1,2)&amp;MID(COMPRAS!D3319,1,2),IVA!W:W,0)),"SIN COD.")</f>
        <v>0</v>
      </c>
    </row>
    <row r="3420" spans="1:86" x14ac:dyDescent="0.25">
      <c r="A3420"/>
      <c r="B3420"/>
      <c r="D3420"/>
      <c r="AL3420">
        <f t="shared" si="371"/>
        <v>0</v>
      </c>
      <c r="AQ3420">
        <f t="shared" si="372"/>
        <v>0</v>
      </c>
      <c r="AR3420" t="str">
        <f>IFERROR(IF(OR(AP3420=338,AP3420=340,AP3420=341,AP3420=342,AP3420="342A",AP3420="342B"),PorcenRet(AP3420,AT3420,AU3420),INDEX(PORCENTAJEBUSCAR,MATCH(AP3420,CódigoRET,0),4)*1),"")</f>
        <v/>
      </c>
      <c r="AS3420">
        <f t="shared" si="373"/>
        <v>0</v>
      </c>
      <c r="BF3420" t="str">
        <f>IFERROR(IF(OR(BD3420=338,BD3420=340,BD3420=341,BD3420=342,BD3420="342A",BD3420="342B"),PorcenRet(BD3420,BH3420,BI3420),INDEX(PORCENTAJEBUSCAR,MATCH(BD3420,CódigoRET,0),4)*1),"")</f>
        <v/>
      </c>
      <c r="BG3420">
        <f t="shared" si="374"/>
        <v>0</v>
      </c>
      <c r="BO3420">
        <f t="shared" si="375"/>
        <v>0</v>
      </c>
      <c r="CC3420">
        <f t="shared" si="376"/>
        <v>0</v>
      </c>
      <c r="CD3420">
        <f t="shared" si="377"/>
        <v>0</v>
      </c>
      <c r="CG3420">
        <f ca="1">IFERROR(INDIRECT("IVA!X"&amp;MATCH(MID(COMPRAS!C3320,1,2)&amp;MID(COMPRAS!F3320,1,2)&amp;MID(COMPRAS!D3320,1,2),IVA!W:W,0)),"SIN COD.")</f>
        <v>0</v>
      </c>
      <c r="CH3420">
        <f ca="1">IFERROR(INDIRECT("IVA!Y"&amp;MATCH(MID(COMPRAS!C3320,1,2)&amp;MID(COMPRAS!F3320,1,2)&amp;MID(COMPRAS!D3320,1,2),IVA!W:W,0)),"SIN COD.")</f>
        <v>0</v>
      </c>
    </row>
    <row r="3421" spans="1:86" x14ac:dyDescent="0.25">
      <c r="A3421"/>
      <c r="B3421"/>
      <c r="D3421"/>
      <c r="AL3421">
        <f t="shared" si="371"/>
        <v>0</v>
      </c>
      <c r="AQ3421">
        <f t="shared" si="372"/>
        <v>0</v>
      </c>
      <c r="AR3421" t="str">
        <f>IFERROR(IF(OR(AP3421=338,AP3421=340,AP3421=341,AP3421=342,AP3421="342A",AP3421="342B"),PorcenRet(AP3421,AT3421,AU3421),INDEX(PORCENTAJEBUSCAR,MATCH(AP3421,CódigoRET,0),4)*1),"")</f>
        <v/>
      </c>
      <c r="AS3421">
        <f t="shared" si="373"/>
        <v>0</v>
      </c>
      <c r="BF3421" t="str">
        <f>IFERROR(IF(OR(BD3421=338,BD3421=340,BD3421=341,BD3421=342,BD3421="342A",BD3421="342B"),PorcenRet(BD3421,BH3421,BI3421),INDEX(PORCENTAJEBUSCAR,MATCH(BD3421,CódigoRET,0),4)*1),"")</f>
        <v/>
      </c>
      <c r="BG3421">
        <f t="shared" si="374"/>
        <v>0</v>
      </c>
      <c r="BO3421">
        <f t="shared" si="375"/>
        <v>0</v>
      </c>
      <c r="CC3421">
        <f t="shared" si="376"/>
        <v>0</v>
      </c>
      <c r="CD3421">
        <f t="shared" si="377"/>
        <v>0</v>
      </c>
      <c r="CG3421">
        <f ca="1">IFERROR(INDIRECT("IVA!X"&amp;MATCH(MID(COMPRAS!C3321,1,2)&amp;MID(COMPRAS!F3321,1,2)&amp;MID(COMPRAS!D3321,1,2),IVA!W:W,0)),"SIN COD.")</f>
        <v>0</v>
      </c>
      <c r="CH3421">
        <f ca="1">IFERROR(INDIRECT("IVA!Y"&amp;MATCH(MID(COMPRAS!C3321,1,2)&amp;MID(COMPRAS!F3321,1,2)&amp;MID(COMPRAS!D3321,1,2),IVA!W:W,0)),"SIN COD.")</f>
        <v>0</v>
      </c>
    </row>
    <row r="3422" spans="1:86" x14ac:dyDescent="0.25">
      <c r="A3422"/>
      <c r="B3422"/>
      <c r="D3422"/>
      <c r="AL3422">
        <f t="shared" si="371"/>
        <v>0</v>
      </c>
      <c r="AQ3422">
        <f t="shared" si="372"/>
        <v>0</v>
      </c>
      <c r="AR3422" t="str">
        <f>IFERROR(IF(OR(AP3422=338,AP3422=340,AP3422=341,AP3422=342,AP3422="342A",AP3422="342B"),PorcenRet(AP3422,AT3422,AU3422),INDEX(PORCENTAJEBUSCAR,MATCH(AP3422,CódigoRET,0),4)*1),"")</f>
        <v/>
      </c>
      <c r="AS3422">
        <f t="shared" si="373"/>
        <v>0</v>
      </c>
      <c r="BF3422" t="str">
        <f>IFERROR(IF(OR(BD3422=338,BD3422=340,BD3422=341,BD3422=342,BD3422="342A",BD3422="342B"),PorcenRet(BD3422,BH3422,BI3422),INDEX(PORCENTAJEBUSCAR,MATCH(BD3422,CódigoRET,0),4)*1),"")</f>
        <v/>
      </c>
      <c r="BG3422">
        <f t="shared" si="374"/>
        <v>0</v>
      </c>
      <c r="BO3422">
        <f t="shared" si="375"/>
        <v>0</v>
      </c>
      <c r="CC3422">
        <f t="shared" si="376"/>
        <v>0</v>
      </c>
      <c r="CD3422">
        <f t="shared" si="377"/>
        <v>0</v>
      </c>
      <c r="CG3422">
        <f ca="1">IFERROR(INDIRECT("IVA!X"&amp;MATCH(MID(COMPRAS!C3322,1,2)&amp;MID(COMPRAS!F3322,1,2)&amp;MID(COMPRAS!D3322,1,2),IVA!W:W,0)),"SIN COD.")</f>
        <v>0</v>
      </c>
      <c r="CH3422">
        <f ca="1">IFERROR(INDIRECT("IVA!Y"&amp;MATCH(MID(COMPRAS!C3322,1,2)&amp;MID(COMPRAS!F3322,1,2)&amp;MID(COMPRAS!D3322,1,2),IVA!W:W,0)),"SIN COD.")</f>
        <v>0</v>
      </c>
    </row>
    <row r="3423" spans="1:86" x14ac:dyDescent="0.25">
      <c r="A3423"/>
      <c r="B3423"/>
      <c r="D3423"/>
      <c r="AL3423">
        <f t="shared" si="371"/>
        <v>0</v>
      </c>
      <c r="AQ3423">
        <f t="shared" si="372"/>
        <v>0</v>
      </c>
      <c r="AR3423" t="str">
        <f>IFERROR(IF(OR(AP3423=338,AP3423=340,AP3423=341,AP3423=342,AP3423="342A",AP3423="342B"),PorcenRet(AP3423,AT3423,AU3423),INDEX(PORCENTAJEBUSCAR,MATCH(AP3423,CódigoRET,0),4)*1),"")</f>
        <v/>
      </c>
      <c r="AS3423">
        <f t="shared" si="373"/>
        <v>0</v>
      </c>
      <c r="BF3423" t="str">
        <f>IFERROR(IF(OR(BD3423=338,BD3423=340,BD3423=341,BD3423=342,BD3423="342A",BD3423="342B"),PorcenRet(BD3423,BH3423,BI3423),INDEX(PORCENTAJEBUSCAR,MATCH(BD3423,CódigoRET,0),4)*1),"")</f>
        <v/>
      </c>
      <c r="BG3423">
        <f t="shared" si="374"/>
        <v>0</v>
      </c>
      <c r="BO3423">
        <f t="shared" si="375"/>
        <v>0</v>
      </c>
      <c r="CC3423">
        <f t="shared" si="376"/>
        <v>0</v>
      </c>
      <c r="CD3423">
        <f t="shared" si="377"/>
        <v>0</v>
      </c>
      <c r="CG3423">
        <f ca="1">IFERROR(INDIRECT("IVA!X"&amp;MATCH(MID(COMPRAS!C3323,1,2)&amp;MID(COMPRAS!F3323,1,2)&amp;MID(COMPRAS!D3323,1,2),IVA!W:W,0)),"SIN COD.")</f>
        <v>0</v>
      </c>
      <c r="CH3423">
        <f ca="1">IFERROR(INDIRECT("IVA!Y"&amp;MATCH(MID(COMPRAS!C3323,1,2)&amp;MID(COMPRAS!F3323,1,2)&amp;MID(COMPRAS!D3323,1,2),IVA!W:W,0)),"SIN COD.")</f>
        <v>0</v>
      </c>
    </row>
    <row r="3424" spans="1:86" x14ac:dyDescent="0.25">
      <c r="A3424"/>
      <c r="B3424"/>
      <c r="D3424"/>
      <c r="AL3424">
        <f t="shared" si="371"/>
        <v>0</v>
      </c>
      <c r="AQ3424">
        <f t="shared" si="372"/>
        <v>0</v>
      </c>
      <c r="AR3424" t="str">
        <f>IFERROR(IF(OR(AP3424=338,AP3424=340,AP3424=341,AP3424=342,AP3424="342A",AP3424="342B"),PorcenRet(AP3424,AT3424,AU3424),INDEX(PORCENTAJEBUSCAR,MATCH(AP3424,CódigoRET,0),4)*1),"")</f>
        <v/>
      </c>
      <c r="AS3424">
        <f t="shared" si="373"/>
        <v>0</v>
      </c>
      <c r="BF3424" t="str">
        <f>IFERROR(IF(OR(BD3424=338,BD3424=340,BD3424=341,BD3424=342,BD3424="342A",BD3424="342B"),PorcenRet(BD3424,BH3424,BI3424),INDEX(PORCENTAJEBUSCAR,MATCH(BD3424,CódigoRET,0),4)*1),"")</f>
        <v/>
      </c>
      <c r="BG3424">
        <f t="shared" si="374"/>
        <v>0</v>
      </c>
      <c r="BO3424">
        <f t="shared" si="375"/>
        <v>0</v>
      </c>
      <c r="CC3424">
        <f t="shared" si="376"/>
        <v>0</v>
      </c>
      <c r="CD3424">
        <f t="shared" si="377"/>
        <v>0</v>
      </c>
      <c r="CG3424">
        <f ca="1">IFERROR(INDIRECT("IVA!X"&amp;MATCH(MID(COMPRAS!C3324,1,2)&amp;MID(COMPRAS!F3324,1,2)&amp;MID(COMPRAS!D3324,1,2),IVA!W:W,0)),"SIN COD.")</f>
        <v>0</v>
      </c>
      <c r="CH3424">
        <f ca="1">IFERROR(INDIRECT("IVA!Y"&amp;MATCH(MID(COMPRAS!C3324,1,2)&amp;MID(COMPRAS!F3324,1,2)&amp;MID(COMPRAS!D3324,1,2),IVA!W:W,0)),"SIN COD.")</f>
        <v>0</v>
      </c>
    </row>
    <row r="3425" spans="1:86" x14ac:dyDescent="0.25">
      <c r="A3425"/>
      <c r="B3425"/>
      <c r="D3425"/>
      <c r="AL3425">
        <f t="shared" si="371"/>
        <v>0</v>
      </c>
      <c r="AQ3425">
        <f t="shared" si="372"/>
        <v>0</v>
      </c>
      <c r="AR3425" t="str">
        <f>IFERROR(IF(OR(AP3425=338,AP3425=340,AP3425=341,AP3425=342,AP3425="342A",AP3425="342B"),PorcenRet(AP3425,AT3425,AU3425),INDEX(PORCENTAJEBUSCAR,MATCH(AP3425,CódigoRET,0),4)*1),"")</f>
        <v/>
      </c>
      <c r="AS3425">
        <f t="shared" si="373"/>
        <v>0</v>
      </c>
      <c r="BF3425" t="str">
        <f>IFERROR(IF(OR(BD3425=338,BD3425=340,BD3425=341,BD3425=342,BD3425="342A",BD3425="342B"),PorcenRet(BD3425,BH3425,BI3425),INDEX(PORCENTAJEBUSCAR,MATCH(BD3425,CódigoRET,0),4)*1),"")</f>
        <v/>
      </c>
      <c r="BG3425">
        <f t="shared" si="374"/>
        <v>0</v>
      </c>
      <c r="BO3425">
        <f t="shared" si="375"/>
        <v>0</v>
      </c>
      <c r="CC3425">
        <f t="shared" si="376"/>
        <v>0</v>
      </c>
      <c r="CD3425">
        <f t="shared" si="377"/>
        <v>0</v>
      </c>
      <c r="CG3425">
        <f ca="1">IFERROR(INDIRECT("IVA!X"&amp;MATCH(MID(COMPRAS!C3325,1,2)&amp;MID(COMPRAS!F3325,1,2)&amp;MID(COMPRAS!D3325,1,2),IVA!W:W,0)),"SIN COD.")</f>
        <v>0</v>
      </c>
      <c r="CH3425">
        <f ca="1">IFERROR(INDIRECT("IVA!Y"&amp;MATCH(MID(COMPRAS!C3325,1,2)&amp;MID(COMPRAS!F3325,1,2)&amp;MID(COMPRAS!D3325,1,2),IVA!W:W,0)),"SIN COD.")</f>
        <v>0</v>
      </c>
    </row>
    <row r="3426" spans="1:86" x14ac:dyDescent="0.25">
      <c r="A3426"/>
      <c r="B3426"/>
      <c r="D3426"/>
      <c r="AL3426">
        <f t="shared" si="371"/>
        <v>0</v>
      </c>
      <c r="AQ3426">
        <f t="shared" si="372"/>
        <v>0</v>
      </c>
      <c r="AR3426" t="str">
        <f>IFERROR(IF(OR(AP3426=338,AP3426=340,AP3426=341,AP3426=342,AP3426="342A",AP3426="342B"),PorcenRet(AP3426,AT3426,AU3426),INDEX(PORCENTAJEBUSCAR,MATCH(AP3426,CódigoRET,0),4)*1),"")</f>
        <v/>
      </c>
      <c r="AS3426">
        <f t="shared" si="373"/>
        <v>0</v>
      </c>
      <c r="BF3426" t="str">
        <f>IFERROR(IF(OR(BD3426=338,BD3426=340,BD3426=341,BD3426=342,BD3426="342A",BD3426="342B"),PorcenRet(BD3426,BH3426,BI3426),INDEX(PORCENTAJEBUSCAR,MATCH(BD3426,CódigoRET,0),4)*1),"")</f>
        <v/>
      </c>
      <c r="BG3426">
        <f t="shared" si="374"/>
        <v>0</v>
      </c>
      <c r="BO3426">
        <f t="shared" si="375"/>
        <v>0</v>
      </c>
      <c r="CC3426">
        <f t="shared" si="376"/>
        <v>0</v>
      </c>
      <c r="CD3426">
        <f t="shared" si="377"/>
        <v>0</v>
      </c>
      <c r="CG3426">
        <f ca="1">IFERROR(INDIRECT("IVA!X"&amp;MATCH(MID(COMPRAS!C3326,1,2)&amp;MID(COMPRAS!F3326,1,2)&amp;MID(COMPRAS!D3326,1,2),IVA!W:W,0)),"SIN COD.")</f>
        <v>0</v>
      </c>
      <c r="CH3426">
        <f ca="1">IFERROR(INDIRECT("IVA!Y"&amp;MATCH(MID(COMPRAS!C3326,1,2)&amp;MID(COMPRAS!F3326,1,2)&amp;MID(COMPRAS!D3326,1,2),IVA!W:W,0)),"SIN COD.")</f>
        <v>0</v>
      </c>
    </row>
    <row r="3427" spans="1:86" x14ac:dyDescent="0.25">
      <c r="A3427"/>
      <c r="B3427"/>
      <c r="D3427"/>
      <c r="AL3427">
        <f t="shared" si="371"/>
        <v>0</v>
      </c>
      <c r="AQ3427">
        <f t="shared" si="372"/>
        <v>0</v>
      </c>
      <c r="AR3427" t="str">
        <f>IFERROR(IF(OR(AP3427=338,AP3427=340,AP3427=341,AP3427=342,AP3427="342A",AP3427="342B"),PorcenRet(AP3427,AT3427,AU3427),INDEX(PORCENTAJEBUSCAR,MATCH(AP3427,CódigoRET,0),4)*1),"")</f>
        <v/>
      </c>
      <c r="AS3427">
        <f t="shared" si="373"/>
        <v>0</v>
      </c>
      <c r="BF3427" t="str">
        <f>IFERROR(IF(OR(BD3427=338,BD3427=340,BD3427=341,BD3427=342,BD3427="342A",BD3427="342B"),PorcenRet(BD3427,BH3427,BI3427),INDEX(PORCENTAJEBUSCAR,MATCH(BD3427,CódigoRET,0),4)*1),"")</f>
        <v/>
      </c>
      <c r="BG3427">
        <f t="shared" si="374"/>
        <v>0</v>
      </c>
      <c r="BO3427">
        <f t="shared" si="375"/>
        <v>0</v>
      </c>
      <c r="CC3427">
        <f t="shared" si="376"/>
        <v>0</v>
      </c>
      <c r="CD3427">
        <f t="shared" si="377"/>
        <v>0</v>
      </c>
      <c r="CG3427">
        <f ca="1">IFERROR(INDIRECT("IVA!X"&amp;MATCH(MID(COMPRAS!C3327,1,2)&amp;MID(COMPRAS!F3327,1,2)&amp;MID(COMPRAS!D3327,1,2),IVA!W:W,0)),"SIN COD.")</f>
        <v>0</v>
      </c>
      <c r="CH3427">
        <f ca="1">IFERROR(INDIRECT("IVA!Y"&amp;MATCH(MID(COMPRAS!C3327,1,2)&amp;MID(COMPRAS!F3327,1,2)&amp;MID(COMPRAS!D3327,1,2),IVA!W:W,0)),"SIN COD.")</f>
        <v>0</v>
      </c>
    </row>
    <row r="3428" spans="1:86" x14ac:dyDescent="0.25">
      <c r="A3428"/>
      <c r="B3428"/>
      <c r="D3428"/>
      <c r="AL3428">
        <f t="shared" si="371"/>
        <v>0</v>
      </c>
      <c r="AQ3428">
        <f t="shared" si="372"/>
        <v>0</v>
      </c>
      <c r="AR3428" t="str">
        <f>IFERROR(IF(OR(AP3428=338,AP3428=340,AP3428=341,AP3428=342,AP3428="342A",AP3428="342B"),PorcenRet(AP3428,AT3428,AU3428),INDEX(PORCENTAJEBUSCAR,MATCH(AP3428,CódigoRET,0),4)*1),"")</f>
        <v/>
      </c>
      <c r="AS3428">
        <f t="shared" si="373"/>
        <v>0</v>
      </c>
      <c r="BF3428" t="str">
        <f>IFERROR(IF(OR(BD3428=338,BD3428=340,BD3428=341,BD3428=342,BD3428="342A",BD3428="342B"),PorcenRet(BD3428,BH3428,BI3428),INDEX(PORCENTAJEBUSCAR,MATCH(BD3428,CódigoRET,0),4)*1),"")</f>
        <v/>
      </c>
      <c r="BG3428">
        <f t="shared" si="374"/>
        <v>0</v>
      </c>
      <c r="BO3428">
        <f t="shared" si="375"/>
        <v>0</v>
      </c>
      <c r="CC3428">
        <f t="shared" si="376"/>
        <v>0</v>
      </c>
      <c r="CD3428">
        <f t="shared" si="377"/>
        <v>0</v>
      </c>
      <c r="CG3428">
        <f ca="1">IFERROR(INDIRECT("IVA!X"&amp;MATCH(MID(COMPRAS!C3328,1,2)&amp;MID(COMPRAS!F3328,1,2)&amp;MID(COMPRAS!D3328,1,2),IVA!W:W,0)),"SIN COD.")</f>
        <v>0</v>
      </c>
      <c r="CH3428">
        <f ca="1">IFERROR(INDIRECT("IVA!Y"&amp;MATCH(MID(COMPRAS!C3328,1,2)&amp;MID(COMPRAS!F3328,1,2)&amp;MID(COMPRAS!D3328,1,2),IVA!W:W,0)),"SIN COD.")</f>
        <v>0</v>
      </c>
    </row>
    <row r="3429" spans="1:86" x14ac:dyDescent="0.25">
      <c r="A3429"/>
      <c r="B3429"/>
      <c r="D3429"/>
      <c r="AL3429">
        <f t="shared" si="371"/>
        <v>0</v>
      </c>
      <c r="AQ3429">
        <f t="shared" si="372"/>
        <v>0</v>
      </c>
      <c r="AR3429" t="str">
        <f>IFERROR(IF(OR(AP3429=338,AP3429=340,AP3429=341,AP3429=342,AP3429="342A",AP3429="342B"),PorcenRet(AP3429,AT3429,AU3429),INDEX(PORCENTAJEBUSCAR,MATCH(AP3429,CódigoRET,0),4)*1),"")</f>
        <v/>
      </c>
      <c r="AS3429">
        <f t="shared" si="373"/>
        <v>0</v>
      </c>
      <c r="BF3429" t="str">
        <f>IFERROR(IF(OR(BD3429=338,BD3429=340,BD3429=341,BD3429=342,BD3429="342A",BD3429="342B"),PorcenRet(BD3429,BH3429,BI3429),INDEX(PORCENTAJEBUSCAR,MATCH(BD3429,CódigoRET,0),4)*1),"")</f>
        <v/>
      </c>
      <c r="BG3429">
        <f t="shared" si="374"/>
        <v>0</v>
      </c>
      <c r="BO3429">
        <f t="shared" si="375"/>
        <v>0</v>
      </c>
      <c r="CC3429">
        <f t="shared" si="376"/>
        <v>0</v>
      </c>
      <c r="CD3429">
        <f t="shared" si="377"/>
        <v>0</v>
      </c>
      <c r="CG3429">
        <f ca="1">IFERROR(INDIRECT("IVA!X"&amp;MATCH(MID(COMPRAS!C3329,1,2)&amp;MID(COMPRAS!F3329,1,2)&amp;MID(COMPRAS!D3329,1,2),IVA!W:W,0)),"SIN COD.")</f>
        <v>0</v>
      </c>
      <c r="CH3429">
        <f ca="1">IFERROR(INDIRECT("IVA!Y"&amp;MATCH(MID(COMPRAS!C3329,1,2)&amp;MID(COMPRAS!F3329,1,2)&amp;MID(COMPRAS!D3329,1,2),IVA!W:W,0)),"SIN COD.")</f>
        <v>0</v>
      </c>
    </row>
    <row r="3430" spans="1:86" x14ac:dyDescent="0.25">
      <c r="A3430"/>
      <c r="B3430"/>
      <c r="D3430"/>
      <c r="AL3430">
        <f t="shared" si="371"/>
        <v>0</v>
      </c>
      <c r="AQ3430">
        <f t="shared" si="372"/>
        <v>0</v>
      </c>
      <c r="AR3430" t="str">
        <f>IFERROR(IF(OR(AP3430=338,AP3430=340,AP3430=341,AP3430=342,AP3430="342A",AP3430="342B"),PorcenRet(AP3430,AT3430,AU3430),INDEX(PORCENTAJEBUSCAR,MATCH(AP3430,CódigoRET,0),4)*1),"")</f>
        <v/>
      </c>
      <c r="AS3430">
        <f t="shared" si="373"/>
        <v>0</v>
      </c>
      <c r="BF3430" t="str">
        <f>IFERROR(IF(OR(BD3430=338,BD3430=340,BD3430=341,BD3430=342,BD3430="342A",BD3430="342B"),PorcenRet(BD3430,BH3430,BI3430),INDEX(PORCENTAJEBUSCAR,MATCH(BD3430,CódigoRET,0),4)*1),"")</f>
        <v/>
      </c>
      <c r="BG3430">
        <f t="shared" si="374"/>
        <v>0</v>
      </c>
      <c r="BO3430">
        <f t="shared" si="375"/>
        <v>0</v>
      </c>
      <c r="CC3430">
        <f t="shared" si="376"/>
        <v>0</v>
      </c>
      <c r="CD3430">
        <f t="shared" si="377"/>
        <v>0</v>
      </c>
      <c r="CG3430">
        <f ca="1">IFERROR(INDIRECT("IVA!X"&amp;MATCH(MID(COMPRAS!C3330,1,2)&amp;MID(COMPRAS!F3330,1,2)&amp;MID(COMPRAS!D3330,1,2),IVA!W:W,0)),"SIN COD.")</f>
        <v>0</v>
      </c>
      <c r="CH3430">
        <f ca="1">IFERROR(INDIRECT("IVA!Y"&amp;MATCH(MID(COMPRAS!C3330,1,2)&amp;MID(COMPRAS!F3330,1,2)&amp;MID(COMPRAS!D3330,1,2),IVA!W:W,0)),"SIN COD.")</f>
        <v>0</v>
      </c>
    </row>
    <row r="3431" spans="1:86" x14ac:dyDescent="0.25">
      <c r="A3431"/>
      <c r="B3431"/>
      <c r="D3431"/>
      <c r="AL3431">
        <f t="shared" si="371"/>
        <v>0</v>
      </c>
      <c r="AQ3431">
        <f t="shared" si="372"/>
        <v>0</v>
      </c>
      <c r="AR3431" t="str">
        <f>IFERROR(IF(OR(AP3431=338,AP3431=340,AP3431=341,AP3431=342,AP3431="342A",AP3431="342B"),PorcenRet(AP3431,AT3431,AU3431),INDEX(PORCENTAJEBUSCAR,MATCH(AP3431,CódigoRET,0),4)*1),"")</f>
        <v/>
      </c>
      <c r="AS3431">
        <f t="shared" si="373"/>
        <v>0</v>
      </c>
      <c r="BF3431" t="str">
        <f>IFERROR(IF(OR(BD3431=338,BD3431=340,BD3431=341,BD3431=342,BD3431="342A",BD3431="342B"),PorcenRet(BD3431,BH3431,BI3431),INDEX(PORCENTAJEBUSCAR,MATCH(BD3431,CódigoRET,0),4)*1),"")</f>
        <v/>
      </c>
      <c r="BG3431">
        <f t="shared" si="374"/>
        <v>0</v>
      </c>
      <c r="BO3431">
        <f t="shared" si="375"/>
        <v>0</v>
      </c>
      <c r="CC3431">
        <f t="shared" si="376"/>
        <v>0</v>
      </c>
      <c r="CD3431">
        <f t="shared" si="377"/>
        <v>0</v>
      </c>
      <c r="CG3431">
        <f ca="1">IFERROR(INDIRECT("IVA!X"&amp;MATCH(MID(COMPRAS!C3331,1,2)&amp;MID(COMPRAS!F3331,1,2)&amp;MID(COMPRAS!D3331,1,2),IVA!W:W,0)),"SIN COD.")</f>
        <v>0</v>
      </c>
      <c r="CH3431">
        <f ca="1">IFERROR(INDIRECT("IVA!Y"&amp;MATCH(MID(COMPRAS!C3331,1,2)&amp;MID(COMPRAS!F3331,1,2)&amp;MID(COMPRAS!D3331,1,2),IVA!W:W,0)),"SIN COD.")</f>
        <v>0</v>
      </c>
    </row>
    <row r="3432" spans="1:86" x14ac:dyDescent="0.25">
      <c r="A3432"/>
      <c r="B3432"/>
      <c r="D3432"/>
      <c r="AL3432">
        <f t="shared" si="371"/>
        <v>0</v>
      </c>
      <c r="AQ3432">
        <f t="shared" si="372"/>
        <v>0</v>
      </c>
      <c r="AR3432" t="str">
        <f>IFERROR(IF(OR(AP3432=338,AP3432=340,AP3432=341,AP3432=342,AP3432="342A",AP3432="342B"),PorcenRet(AP3432,AT3432,AU3432),INDEX(PORCENTAJEBUSCAR,MATCH(AP3432,CódigoRET,0),4)*1),"")</f>
        <v/>
      </c>
      <c r="AS3432">
        <f t="shared" si="373"/>
        <v>0</v>
      </c>
      <c r="BF3432" t="str">
        <f>IFERROR(IF(OR(BD3432=338,BD3432=340,BD3432=341,BD3432=342,BD3432="342A",BD3432="342B"),PorcenRet(BD3432,BH3432,BI3432),INDEX(PORCENTAJEBUSCAR,MATCH(BD3432,CódigoRET,0),4)*1),"")</f>
        <v/>
      </c>
      <c r="BG3432">
        <f t="shared" si="374"/>
        <v>0</v>
      </c>
      <c r="BO3432">
        <f t="shared" si="375"/>
        <v>0</v>
      </c>
      <c r="CC3432">
        <f t="shared" si="376"/>
        <v>0</v>
      </c>
      <c r="CD3432">
        <f t="shared" si="377"/>
        <v>0</v>
      </c>
      <c r="CG3432">
        <f ca="1">IFERROR(INDIRECT("IVA!X"&amp;MATCH(MID(COMPRAS!C3332,1,2)&amp;MID(COMPRAS!F3332,1,2)&amp;MID(COMPRAS!D3332,1,2),IVA!W:W,0)),"SIN COD.")</f>
        <v>0</v>
      </c>
      <c r="CH3432">
        <f ca="1">IFERROR(INDIRECT("IVA!Y"&amp;MATCH(MID(COMPRAS!C3332,1,2)&amp;MID(COMPRAS!F3332,1,2)&amp;MID(COMPRAS!D3332,1,2),IVA!W:W,0)),"SIN COD.")</f>
        <v>0</v>
      </c>
    </row>
    <row r="3433" spans="1:86" x14ac:dyDescent="0.25">
      <c r="A3433"/>
      <c r="B3433"/>
      <c r="D3433"/>
      <c r="AL3433">
        <f t="shared" si="371"/>
        <v>0</v>
      </c>
      <c r="AQ3433">
        <f t="shared" si="372"/>
        <v>0</v>
      </c>
      <c r="AR3433" t="str">
        <f>IFERROR(IF(OR(AP3433=338,AP3433=340,AP3433=341,AP3433=342,AP3433="342A",AP3433="342B"),PorcenRet(AP3433,AT3433,AU3433),INDEX(PORCENTAJEBUSCAR,MATCH(AP3433,CódigoRET,0),4)*1),"")</f>
        <v/>
      </c>
      <c r="AS3433">
        <f t="shared" si="373"/>
        <v>0</v>
      </c>
      <c r="BF3433" t="str">
        <f>IFERROR(IF(OR(BD3433=338,BD3433=340,BD3433=341,BD3433=342,BD3433="342A",BD3433="342B"),PorcenRet(BD3433,BH3433,BI3433),INDEX(PORCENTAJEBUSCAR,MATCH(BD3433,CódigoRET,0),4)*1),"")</f>
        <v/>
      </c>
      <c r="BG3433">
        <f t="shared" si="374"/>
        <v>0</v>
      </c>
      <c r="BO3433">
        <f t="shared" si="375"/>
        <v>0</v>
      </c>
      <c r="CC3433">
        <f t="shared" si="376"/>
        <v>0</v>
      </c>
      <c r="CD3433">
        <f t="shared" si="377"/>
        <v>0</v>
      </c>
      <c r="CG3433">
        <f ca="1">IFERROR(INDIRECT("IVA!X"&amp;MATCH(MID(COMPRAS!C3333,1,2)&amp;MID(COMPRAS!F3333,1,2)&amp;MID(COMPRAS!D3333,1,2),IVA!W:W,0)),"SIN COD.")</f>
        <v>0</v>
      </c>
      <c r="CH3433">
        <f ca="1">IFERROR(INDIRECT("IVA!Y"&amp;MATCH(MID(COMPRAS!C3333,1,2)&amp;MID(COMPRAS!F3333,1,2)&amp;MID(COMPRAS!D3333,1,2),IVA!W:W,0)),"SIN COD.")</f>
        <v>0</v>
      </c>
    </row>
    <row r="3434" spans="1:86" x14ac:dyDescent="0.25">
      <c r="A3434"/>
      <c r="B3434"/>
      <c r="D3434"/>
      <c r="AL3434">
        <f t="shared" si="371"/>
        <v>0</v>
      </c>
      <c r="AQ3434">
        <f t="shared" si="372"/>
        <v>0</v>
      </c>
      <c r="AR3434" t="str">
        <f>IFERROR(IF(OR(AP3434=338,AP3434=340,AP3434=341,AP3434=342,AP3434="342A",AP3434="342B"),PorcenRet(AP3434,AT3434,AU3434),INDEX(PORCENTAJEBUSCAR,MATCH(AP3434,CódigoRET,0),4)*1),"")</f>
        <v/>
      </c>
      <c r="AS3434">
        <f t="shared" si="373"/>
        <v>0</v>
      </c>
      <c r="BF3434" t="str">
        <f>IFERROR(IF(OR(BD3434=338,BD3434=340,BD3434=341,BD3434=342,BD3434="342A",BD3434="342B"),PorcenRet(BD3434,BH3434,BI3434),INDEX(PORCENTAJEBUSCAR,MATCH(BD3434,CódigoRET,0),4)*1),"")</f>
        <v/>
      </c>
      <c r="BG3434">
        <f t="shared" si="374"/>
        <v>0</v>
      </c>
      <c r="BO3434">
        <f t="shared" si="375"/>
        <v>0</v>
      </c>
      <c r="CC3434">
        <f t="shared" si="376"/>
        <v>0</v>
      </c>
      <c r="CD3434">
        <f t="shared" si="377"/>
        <v>0</v>
      </c>
      <c r="CG3434">
        <f ca="1">IFERROR(INDIRECT("IVA!X"&amp;MATCH(MID(COMPRAS!C3334,1,2)&amp;MID(COMPRAS!F3334,1,2)&amp;MID(COMPRAS!D3334,1,2),IVA!W:W,0)),"SIN COD.")</f>
        <v>0</v>
      </c>
      <c r="CH3434">
        <f ca="1">IFERROR(INDIRECT("IVA!Y"&amp;MATCH(MID(COMPRAS!C3334,1,2)&amp;MID(COMPRAS!F3334,1,2)&amp;MID(COMPRAS!D3334,1,2),IVA!W:W,0)),"SIN COD.")</f>
        <v>0</v>
      </c>
    </row>
    <row r="3435" spans="1:86" x14ac:dyDescent="0.25">
      <c r="A3435"/>
      <c r="B3435"/>
      <c r="D3435"/>
      <c r="AL3435">
        <f t="shared" si="371"/>
        <v>0</v>
      </c>
      <c r="AQ3435">
        <f t="shared" si="372"/>
        <v>0</v>
      </c>
      <c r="AR3435" t="str">
        <f>IFERROR(IF(OR(AP3435=338,AP3435=340,AP3435=341,AP3435=342,AP3435="342A",AP3435="342B"),PorcenRet(AP3435,AT3435,AU3435),INDEX(PORCENTAJEBUSCAR,MATCH(AP3435,CódigoRET,0),4)*1),"")</f>
        <v/>
      </c>
      <c r="AS3435">
        <f t="shared" si="373"/>
        <v>0</v>
      </c>
      <c r="BF3435" t="str">
        <f>IFERROR(IF(OR(BD3435=338,BD3435=340,BD3435=341,BD3435=342,BD3435="342A",BD3435="342B"),PorcenRet(BD3435,BH3435,BI3435),INDEX(PORCENTAJEBUSCAR,MATCH(BD3435,CódigoRET,0),4)*1),"")</f>
        <v/>
      </c>
      <c r="BG3435">
        <f t="shared" si="374"/>
        <v>0</v>
      </c>
      <c r="BO3435">
        <f t="shared" si="375"/>
        <v>0</v>
      </c>
      <c r="CC3435">
        <f t="shared" si="376"/>
        <v>0</v>
      </c>
      <c r="CD3435">
        <f t="shared" si="377"/>
        <v>0</v>
      </c>
      <c r="CG3435">
        <f ca="1">IFERROR(INDIRECT("IVA!X"&amp;MATCH(MID(COMPRAS!C3335,1,2)&amp;MID(COMPRAS!F3335,1,2)&amp;MID(COMPRAS!D3335,1,2),IVA!W:W,0)),"SIN COD.")</f>
        <v>0</v>
      </c>
      <c r="CH3435">
        <f ca="1">IFERROR(INDIRECT("IVA!Y"&amp;MATCH(MID(COMPRAS!C3335,1,2)&amp;MID(COMPRAS!F3335,1,2)&amp;MID(COMPRAS!D3335,1,2),IVA!W:W,0)),"SIN COD.")</f>
        <v>0</v>
      </c>
    </row>
    <row r="3436" spans="1:86" x14ac:dyDescent="0.25">
      <c r="A3436"/>
      <c r="B3436"/>
      <c r="D3436"/>
      <c r="AL3436">
        <f t="shared" si="371"/>
        <v>0</v>
      </c>
      <c r="AQ3436">
        <f t="shared" si="372"/>
        <v>0</v>
      </c>
      <c r="AR3436" t="str">
        <f>IFERROR(IF(OR(AP3436=338,AP3436=340,AP3436=341,AP3436=342,AP3436="342A",AP3436="342B"),PorcenRet(AP3436,AT3436,AU3436),INDEX(PORCENTAJEBUSCAR,MATCH(AP3436,CódigoRET,0),4)*1),"")</f>
        <v/>
      </c>
      <c r="AS3436">
        <f t="shared" si="373"/>
        <v>0</v>
      </c>
      <c r="BF3436" t="str">
        <f>IFERROR(IF(OR(BD3436=338,BD3436=340,BD3436=341,BD3436=342,BD3436="342A",BD3436="342B"),PorcenRet(BD3436,BH3436,BI3436),INDEX(PORCENTAJEBUSCAR,MATCH(BD3436,CódigoRET,0),4)*1),"")</f>
        <v/>
      </c>
      <c r="BG3436">
        <f t="shared" si="374"/>
        <v>0</v>
      </c>
      <c r="BO3436">
        <f t="shared" si="375"/>
        <v>0</v>
      </c>
      <c r="CC3436">
        <f t="shared" si="376"/>
        <v>0</v>
      </c>
      <c r="CD3436">
        <f t="shared" si="377"/>
        <v>0</v>
      </c>
      <c r="CG3436">
        <f ca="1">IFERROR(INDIRECT("IVA!X"&amp;MATCH(MID(COMPRAS!C3336,1,2)&amp;MID(COMPRAS!F3336,1,2)&amp;MID(COMPRAS!D3336,1,2),IVA!W:W,0)),"SIN COD.")</f>
        <v>0</v>
      </c>
      <c r="CH3436">
        <f ca="1">IFERROR(INDIRECT("IVA!Y"&amp;MATCH(MID(COMPRAS!C3336,1,2)&amp;MID(COMPRAS!F3336,1,2)&amp;MID(COMPRAS!D3336,1,2),IVA!W:W,0)),"SIN COD.")</f>
        <v>0</v>
      </c>
    </row>
    <row r="3437" spans="1:86" x14ac:dyDescent="0.25">
      <c r="A3437"/>
      <c r="B3437"/>
      <c r="D3437"/>
      <c r="AL3437">
        <f t="shared" si="371"/>
        <v>0</v>
      </c>
      <c r="AQ3437">
        <f t="shared" si="372"/>
        <v>0</v>
      </c>
      <c r="AR3437" t="str">
        <f>IFERROR(IF(OR(AP3437=338,AP3437=340,AP3437=341,AP3437=342,AP3437="342A",AP3437="342B"),PorcenRet(AP3437,AT3437,AU3437),INDEX(PORCENTAJEBUSCAR,MATCH(AP3437,CódigoRET,0),4)*1),"")</f>
        <v/>
      </c>
      <c r="AS3437">
        <f t="shared" si="373"/>
        <v>0</v>
      </c>
      <c r="BF3437" t="str">
        <f>IFERROR(IF(OR(BD3437=338,BD3437=340,BD3437=341,BD3437=342,BD3437="342A",BD3437="342B"),PorcenRet(BD3437,BH3437,BI3437),INDEX(PORCENTAJEBUSCAR,MATCH(BD3437,CódigoRET,0),4)*1),"")</f>
        <v/>
      </c>
      <c r="BG3437">
        <f t="shared" si="374"/>
        <v>0</v>
      </c>
      <c r="BO3437">
        <f t="shared" si="375"/>
        <v>0</v>
      </c>
      <c r="CC3437">
        <f t="shared" si="376"/>
        <v>0</v>
      </c>
      <c r="CD3437">
        <f t="shared" si="377"/>
        <v>0</v>
      </c>
      <c r="CG3437">
        <f ca="1">IFERROR(INDIRECT("IVA!X"&amp;MATCH(MID(COMPRAS!C3337,1,2)&amp;MID(COMPRAS!F3337,1,2)&amp;MID(COMPRAS!D3337,1,2),IVA!W:W,0)),"SIN COD.")</f>
        <v>0</v>
      </c>
      <c r="CH3437">
        <f ca="1">IFERROR(INDIRECT("IVA!Y"&amp;MATCH(MID(COMPRAS!C3337,1,2)&amp;MID(COMPRAS!F3337,1,2)&amp;MID(COMPRAS!D3337,1,2),IVA!W:W,0)),"SIN COD.")</f>
        <v>0</v>
      </c>
    </row>
    <row r="3438" spans="1:86" x14ac:dyDescent="0.25">
      <c r="A3438"/>
      <c r="B3438"/>
      <c r="D3438"/>
      <c r="AL3438">
        <f t="shared" si="371"/>
        <v>0</v>
      </c>
      <c r="AQ3438">
        <f t="shared" si="372"/>
        <v>0</v>
      </c>
      <c r="AR3438" t="str">
        <f>IFERROR(IF(OR(AP3438=338,AP3438=340,AP3438=341,AP3438=342,AP3438="342A",AP3438="342B"),PorcenRet(AP3438,AT3438,AU3438),INDEX(PORCENTAJEBUSCAR,MATCH(AP3438,CódigoRET,0),4)*1),"")</f>
        <v/>
      </c>
      <c r="AS3438">
        <f t="shared" si="373"/>
        <v>0</v>
      </c>
      <c r="BF3438" t="str">
        <f>IFERROR(IF(OR(BD3438=338,BD3438=340,BD3438=341,BD3438=342,BD3438="342A",BD3438="342B"),PorcenRet(BD3438,BH3438,BI3438),INDEX(PORCENTAJEBUSCAR,MATCH(BD3438,CódigoRET,0),4)*1),"")</f>
        <v/>
      </c>
      <c r="BG3438">
        <f t="shared" si="374"/>
        <v>0</v>
      </c>
      <c r="BO3438">
        <f t="shared" si="375"/>
        <v>0</v>
      </c>
      <c r="CC3438">
        <f t="shared" si="376"/>
        <v>0</v>
      </c>
      <c r="CD3438">
        <f t="shared" si="377"/>
        <v>0</v>
      </c>
      <c r="CG3438">
        <f ca="1">IFERROR(INDIRECT("IVA!X"&amp;MATCH(MID(COMPRAS!C3338,1,2)&amp;MID(COMPRAS!F3338,1,2)&amp;MID(COMPRAS!D3338,1,2),IVA!W:W,0)),"SIN COD.")</f>
        <v>0</v>
      </c>
      <c r="CH3438">
        <f ca="1">IFERROR(INDIRECT("IVA!Y"&amp;MATCH(MID(COMPRAS!C3338,1,2)&amp;MID(COMPRAS!F3338,1,2)&amp;MID(COMPRAS!D3338,1,2),IVA!W:W,0)),"SIN COD.")</f>
        <v>0</v>
      </c>
    </row>
    <row r="3439" spans="1:86" x14ac:dyDescent="0.25">
      <c r="A3439"/>
      <c r="B3439"/>
      <c r="D3439"/>
      <c r="AL3439">
        <f t="shared" si="371"/>
        <v>0</v>
      </c>
      <c r="AQ3439">
        <f t="shared" si="372"/>
        <v>0</v>
      </c>
      <c r="AR3439" t="str">
        <f>IFERROR(IF(OR(AP3439=338,AP3439=340,AP3439=341,AP3439=342,AP3439="342A",AP3439="342B"),PorcenRet(AP3439,AT3439,AU3439),INDEX(PORCENTAJEBUSCAR,MATCH(AP3439,CódigoRET,0),4)*1),"")</f>
        <v/>
      </c>
      <c r="AS3439">
        <f t="shared" si="373"/>
        <v>0</v>
      </c>
      <c r="BF3439" t="str">
        <f>IFERROR(IF(OR(BD3439=338,BD3439=340,BD3439=341,BD3439=342,BD3439="342A",BD3439="342B"),PorcenRet(BD3439,BH3439,BI3439),INDEX(PORCENTAJEBUSCAR,MATCH(BD3439,CódigoRET,0),4)*1),"")</f>
        <v/>
      </c>
      <c r="BG3439">
        <f t="shared" si="374"/>
        <v>0</v>
      </c>
      <c r="BO3439">
        <f t="shared" si="375"/>
        <v>0</v>
      </c>
      <c r="CC3439">
        <f t="shared" si="376"/>
        <v>0</v>
      </c>
      <c r="CD3439">
        <f t="shared" si="377"/>
        <v>0</v>
      </c>
      <c r="CG3439">
        <f ca="1">IFERROR(INDIRECT("IVA!X"&amp;MATCH(MID(COMPRAS!C3339,1,2)&amp;MID(COMPRAS!F3339,1,2)&amp;MID(COMPRAS!D3339,1,2),IVA!W:W,0)),"SIN COD.")</f>
        <v>0</v>
      </c>
      <c r="CH3439">
        <f ca="1">IFERROR(INDIRECT("IVA!Y"&amp;MATCH(MID(COMPRAS!C3339,1,2)&amp;MID(COMPRAS!F3339,1,2)&amp;MID(COMPRAS!D3339,1,2),IVA!W:W,0)),"SIN COD.")</f>
        <v>0</v>
      </c>
    </row>
    <row r="3440" spans="1:86" x14ac:dyDescent="0.25">
      <c r="A3440"/>
      <c r="B3440"/>
      <c r="D3440"/>
      <c r="AL3440">
        <f t="shared" si="371"/>
        <v>0</v>
      </c>
      <c r="AQ3440">
        <f t="shared" si="372"/>
        <v>0</v>
      </c>
      <c r="AR3440" t="str">
        <f>IFERROR(IF(OR(AP3440=338,AP3440=340,AP3440=341,AP3440=342,AP3440="342A",AP3440="342B"),PorcenRet(AP3440,AT3440,AU3440),INDEX(PORCENTAJEBUSCAR,MATCH(AP3440,CódigoRET,0),4)*1),"")</f>
        <v/>
      </c>
      <c r="AS3440">
        <f t="shared" si="373"/>
        <v>0</v>
      </c>
      <c r="BF3440" t="str">
        <f>IFERROR(IF(OR(BD3440=338,BD3440=340,BD3440=341,BD3440=342,BD3440="342A",BD3440="342B"),PorcenRet(BD3440,BH3440,BI3440),INDEX(PORCENTAJEBUSCAR,MATCH(BD3440,CódigoRET,0),4)*1),"")</f>
        <v/>
      </c>
      <c r="BG3440">
        <f t="shared" si="374"/>
        <v>0</v>
      </c>
      <c r="BO3440">
        <f t="shared" si="375"/>
        <v>0</v>
      </c>
      <c r="CC3440">
        <f t="shared" si="376"/>
        <v>0</v>
      </c>
      <c r="CD3440">
        <f t="shared" si="377"/>
        <v>0</v>
      </c>
      <c r="CG3440">
        <f ca="1">IFERROR(INDIRECT("IVA!X"&amp;MATCH(MID(COMPRAS!C3340,1,2)&amp;MID(COMPRAS!F3340,1,2)&amp;MID(COMPRAS!D3340,1,2),IVA!W:W,0)),"SIN COD.")</f>
        <v>0</v>
      </c>
      <c r="CH3440">
        <f ca="1">IFERROR(INDIRECT("IVA!Y"&amp;MATCH(MID(COMPRAS!C3340,1,2)&amp;MID(COMPRAS!F3340,1,2)&amp;MID(COMPRAS!D3340,1,2),IVA!W:W,0)),"SIN COD.")</f>
        <v>0</v>
      </c>
    </row>
    <row r="3441" spans="1:86" x14ac:dyDescent="0.25">
      <c r="A3441"/>
      <c r="B3441"/>
      <c r="D3441"/>
      <c r="AL3441">
        <f t="shared" si="371"/>
        <v>0</v>
      </c>
      <c r="AQ3441">
        <f t="shared" si="372"/>
        <v>0</v>
      </c>
      <c r="AR3441" t="str">
        <f>IFERROR(IF(OR(AP3441=338,AP3441=340,AP3441=341,AP3441=342,AP3441="342A",AP3441="342B"),PorcenRet(AP3441,AT3441,AU3441),INDEX(PORCENTAJEBUSCAR,MATCH(AP3441,CódigoRET,0),4)*1),"")</f>
        <v/>
      </c>
      <c r="AS3441">
        <f t="shared" si="373"/>
        <v>0</v>
      </c>
      <c r="BF3441" t="str">
        <f>IFERROR(IF(OR(BD3441=338,BD3441=340,BD3441=341,BD3441=342,BD3441="342A",BD3441="342B"),PorcenRet(BD3441,BH3441,BI3441),INDEX(PORCENTAJEBUSCAR,MATCH(BD3441,CódigoRET,0),4)*1),"")</f>
        <v/>
      </c>
      <c r="BG3441">
        <f t="shared" si="374"/>
        <v>0</v>
      </c>
      <c r="BO3441">
        <f t="shared" si="375"/>
        <v>0</v>
      </c>
      <c r="CC3441">
        <f t="shared" si="376"/>
        <v>0</v>
      </c>
      <c r="CD3441">
        <f t="shared" si="377"/>
        <v>0</v>
      </c>
      <c r="CG3441">
        <f ca="1">IFERROR(INDIRECT("IVA!X"&amp;MATCH(MID(COMPRAS!C3341,1,2)&amp;MID(COMPRAS!F3341,1,2)&amp;MID(COMPRAS!D3341,1,2),IVA!W:W,0)),"SIN COD.")</f>
        <v>0</v>
      </c>
      <c r="CH3441">
        <f ca="1">IFERROR(INDIRECT("IVA!Y"&amp;MATCH(MID(COMPRAS!C3341,1,2)&amp;MID(COMPRAS!F3341,1,2)&amp;MID(COMPRAS!D3341,1,2),IVA!W:W,0)),"SIN COD.")</f>
        <v>0</v>
      </c>
    </row>
    <row r="3442" spans="1:86" x14ac:dyDescent="0.25">
      <c r="A3442"/>
      <c r="B3442"/>
      <c r="D3442"/>
      <c r="AL3442">
        <f t="shared" si="371"/>
        <v>0</v>
      </c>
      <c r="AQ3442">
        <f t="shared" si="372"/>
        <v>0</v>
      </c>
      <c r="AR3442" t="str">
        <f>IFERROR(IF(OR(AP3442=338,AP3442=340,AP3442=341,AP3442=342,AP3442="342A",AP3442="342B"),PorcenRet(AP3442,AT3442,AU3442),INDEX(PORCENTAJEBUSCAR,MATCH(AP3442,CódigoRET,0),4)*1),"")</f>
        <v/>
      </c>
      <c r="AS3442">
        <f t="shared" si="373"/>
        <v>0</v>
      </c>
      <c r="BF3442" t="str">
        <f>IFERROR(IF(OR(BD3442=338,BD3442=340,BD3442=341,BD3442=342,BD3442="342A",BD3442="342B"),PorcenRet(BD3442,BH3442,BI3442),INDEX(PORCENTAJEBUSCAR,MATCH(BD3442,CódigoRET,0),4)*1),"")</f>
        <v/>
      </c>
      <c r="BG3442">
        <f t="shared" si="374"/>
        <v>0</v>
      </c>
      <c r="BO3442">
        <f t="shared" si="375"/>
        <v>0</v>
      </c>
      <c r="CC3442">
        <f t="shared" si="376"/>
        <v>0</v>
      </c>
      <c r="CD3442">
        <f t="shared" si="377"/>
        <v>0</v>
      </c>
      <c r="CG3442">
        <f ca="1">IFERROR(INDIRECT("IVA!X"&amp;MATCH(MID(COMPRAS!C3342,1,2)&amp;MID(COMPRAS!F3342,1,2)&amp;MID(COMPRAS!D3342,1,2),IVA!W:W,0)),"SIN COD.")</f>
        <v>0</v>
      </c>
      <c r="CH3442">
        <f ca="1">IFERROR(INDIRECT("IVA!Y"&amp;MATCH(MID(COMPRAS!C3342,1,2)&amp;MID(COMPRAS!F3342,1,2)&amp;MID(COMPRAS!D3342,1,2),IVA!W:W,0)),"SIN COD.")</f>
        <v>0</v>
      </c>
    </row>
    <row r="3443" spans="1:86" x14ac:dyDescent="0.25">
      <c r="A3443"/>
      <c r="B3443"/>
      <c r="D3443"/>
      <c r="AL3443">
        <f t="shared" si="371"/>
        <v>0</v>
      </c>
      <c r="AQ3443">
        <f t="shared" si="372"/>
        <v>0</v>
      </c>
      <c r="AR3443" t="str">
        <f>IFERROR(IF(OR(AP3443=338,AP3443=340,AP3443=341,AP3443=342,AP3443="342A",AP3443="342B"),PorcenRet(AP3443,AT3443,AU3443),INDEX(PORCENTAJEBUSCAR,MATCH(AP3443,CódigoRET,0),4)*1),"")</f>
        <v/>
      </c>
      <c r="AS3443">
        <f t="shared" si="373"/>
        <v>0</v>
      </c>
      <c r="BF3443" t="str">
        <f>IFERROR(IF(OR(BD3443=338,BD3443=340,BD3443=341,BD3443=342,BD3443="342A",BD3443="342B"),PorcenRet(BD3443,BH3443,BI3443),INDEX(PORCENTAJEBUSCAR,MATCH(BD3443,CódigoRET,0),4)*1),"")</f>
        <v/>
      </c>
      <c r="BG3443">
        <f t="shared" si="374"/>
        <v>0</v>
      </c>
      <c r="BO3443">
        <f t="shared" si="375"/>
        <v>0</v>
      </c>
      <c r="CC3443">
        <f t="shared" si="376"/>
        <v>0</v>
      </c>
      <c r="CD3443">
        <f t="shared" si="377"/>
        <v>0</v>
      </c>
      <c r="CG3443">
        <f ca="1">IFERROR(INDIRECT("IVA!X"&amp;MATCH(MID(COMPRAS!C3343,1,2)&amp;MID(COMPRAS!F3343,1,2)&amp;MID(COMPRAS!D3343,1,2),IVA!W:W,0)),"SIN COD.")</f>
        <v>0</v>
      </c>
      <c r="CH3443">
        <f ca="1">IFERROR(INDIRECT("IVA!Y"&amp;MATCH(MID(COMPRAS!C3343,1,2)&amp;MID(COMPRAS!F3343,1,2)&amp;MID(COMPRAS!D3343,1,2),IVA!W:W,0)),"SIN COD.")</f>
        <v>0</v>
      </c>
    </row>
    <row r="3444" spans="1:86" x14ac:dyDescent="0.25">
      <c r="A3444"/>
      <c r="B3444"/>
      <c r="D3444"/>
      <c r="AL3444">
        <f t="shared" si="371"/>
        <v>0</v>
      </c>
      <c r="AQ3444">
        <f t="shared" si="372"/>
        <v>0</v>
      </c>
      <c r="AR3444" t="str">
        <f>IFERROR(IF(OR(AP3444=338,AP3444=340,AP3444=341,AP3444=342,AP3444="342A",AP3444="342B"),PorcenRet(AP3444,AT3444,AU3444),INDEX(PORCENTAJEBUSCAR,MATCH(AP3444,CódigoRET,0),4)*1),"")</f>
        <v/>
      </c>
      <c r="AS3444">
        <f t="shared" si="373"/>
        <v>0</v>
      </c>
      <c r="BF3444" t="str">
        <f>IFERROR(IF(OR(BD3444=338,BD3444=340,BD3444=341,BD3444=342,BD3444="342A",BD3444="342B"),PorcenRet(BD3444,BH3444,BI3444),INDEX(PORCENTAJEBUSCAR,MATCH(BD3444,CódigoRET,0),4)*1),"")</f>
        <v/>
      </c>
      <c r="BG3444">
        <f t="shared" si="374"/>
        <v>0</v>
      </c>
      <c r="BO3444">
        <f t="shared" si="375"/>
        <v>0</v>
      </c>
      <c r="CC3444">
        <f t="shared" si="376"/>
        <v>0</v>
      </c>
      <c r="CD3444">
        <f t="shared" si="377"/>
        <v>0</v>
      </c>
      <c r="CG3444">
        <f ca="1">IFERROR(INDIRECT("IVA!X"&amp;MATCH(MID(COMPRAS!C3344,1,2)&amp;MID(COMPRAS!F3344,1,2)&amp;MID(COMPRAS!D3344,1,2),IVA!W:W,0)),"SIN COD.")</f>
        <v>0</v>
      </c>
      <c r="CH3444">
        <f ca="1">IFERROR(INDIRECT("IVA!Y"&amp;MATCH(MID(COMPRAS!C3344,1,2)&amp;MID(COMPRAS!F3344,1,2)&amp;MID(COMPRAS!D3344,1,2),IVA!W:W,0)),"SIN COD.")</f>
        <v>0</v>
      </c>
    </row>
    <row r="3445" spans="1:86" x14ac:dyDescent="0.25">
      <c r="A3445"/>
      <c r="B3445"/>
      <c r="D3445"/>
      <c r="AL3445">
        <f t="shared" si="371"/>
        <v>0</v>
      </c>
      <c r="AQ3445">
        <f t="shared" si="372"/>
        <v>0</v>
      </c>
      <c r="AR3445" t="str">
        <f>IFERROR(IF(OR(AP3445=338,AP3445=340,AP3445=341,AP3445=342,AP3445="342A",AP3445="342B"),PorcenRet(AP3445,AT3445,AU3445),INDEX(PORCENTAJEBUSCAR,MATCH(AP3445,CódigoRET,0),4)*1),"")</f>
        <v/>
      </c>
      <c r="AS3445">
        <f t="shared" si="373"/>
        <v>0</v>
      </c>
      <c r="BF3445" t="str">
        <f>IFERROR(IF(OR(BD3445=338,BD3445=340,BD3445=341,BD3445=342,BD3445="342A",BD3445="342B"),PorcenRet(BD3445,BH3445,BI3445),INDEX(PORCENTAJEBUSCAR,MATCH(BD3445,CódigoRET,0),4)*1),"")</f>
        <v/>
      </c>
      <c r="BG3445">
        <f t="shared" si="374"/>
        <v>0</v>
      </c>
      <c r="BO3445">
        <f t="shared" si="375"/>
        <v>0</v>
      </c>
      <c r="CC3445">
        <f t="shared" si="376"/>
        <v>0</v>
      </c>
      <c r="CD3445">
        <f t="shared" si="377"/>
        <v>0</v>
      </c>
      <c r="CG3445">
        <f ca="1">IFERROR(INDIRECT("IVA!X"&amp;MATCH(MID(COMPRAS!C3345,1,2)&amp;MID(COMPRAS!F3345,1,2)&amp;MID(COMPRAS!D3345,1,2),IVA!W:W,0)),"SIN COD.")</f>
        <v>0</v>
      </c>
      <c r="CH3445">
        <f ca="1">IFERROR(INDIRECT("IVA!Y"&amp;MATCH(MID(COMPRAS!C3345,1,2)&amp;MID(COMPRAS!F3345,1,2)&amp;MID(COMPRAS!D3345,1,2),IVA!W:W,0)),"SIN COD.")</f>
        <v>0</v>
      </c>
    </row>
    <row r="3446" spans="1:86" x14ac:dyDescent="0.25">
      <c r="A3446"/>
      <c r="B3446"/>
      <c r="D3446"/>
      <c r="AL3446">
        <f t="shared" si="371"/>
        <v>0</v>
      </c>
      <c r="AQ3446">
        <f t="shared" si="372"/>
        <v>0</v>
      </c>
      <c r="AR3446" t="str">
        <f>IFERROR(IF(OR(AP3446=338,AP3446=340,AP3446=341,AP3446=342,AP3446="342A",AP3446="342B"),PorcenRet(AP3446,AT3446,AU3446),INDEX(PORCENTAJEBUSCAR,MATCH(AP3446,CódigoRET,0),4)*1),"")</f>
        <v/>
      </c>
      <c r="AS3446">
        <f t="shared" si="373"/>
        <v>0</v>
      </c>
      <c r="BF3446" t="str">
        <f>IFERROR(IF(OR(BD3446=338,BD3446=340,BD3446=341,BD3446=342,BD3446="342A",BD3446="342B"),PorcenRet(BD3446,BH3446,BI3446),INDEX(PORCENTAJEBUSCAR,MATCH(BD3446,CódigoRET,0),4)*1),"")</f>
        <v/>
      </c>
      <c r="BG3446">
        <f t="shared" si="374"/>
        <v>0</v>
      </c>
      <c r="BO3446">
        <f t="shared" si="375"/>
        <v>0</v>
      </c>
      <c r="CC3446">
        <f t="shared" si="376"/>
        <v>0</v>
      </c>
      <c r="CD3446">
        <f t="shared" si="377"/>
        <v>0</v>
      </c>
      <c r="CG3446">
        <f ca="1">IFERROR(INDIRECT("IVA!X"&amp;MATCH(MID(COMPRAS!C3346,1,2)&amp;MID(COMPRAS!F3346,1,2)&amp;MID(COMPRAS!D3346,1,2),IVA!W:W,0)),"SIN COD.")</f>
        <v>0</v>
      </c>
      <c r="CH3446">
        <f ca="1">IFERROR(INDIRECT("IVA!Y"&amp;MATCH(MID(COMPRAS!C3346,1,2)&amp;MID(COMPRAS!F3346,1,2)&amp;MID(COMPRAS!D3346,1,2),IVA!W:W,0)),"SIN COD.")</f>
        <v>0</v>
      </c>
    </row>
    <row r="3447" spans="1:86" x14ac:dyDescent="0.25">
      <c r="A3447"/>
      <c r="B3447"/>
      <c r="D3447"/>
      <c r="AL3447">
        <f t="shared" si="371"/>
        <v>0</v>
      </c>
      <c r="AQ3447">
        <f t="shared" si="372"/>
        <v>0</v>
      </c>
      <c r="AR3447" t="str">
        <f>IFERROR(IF(OR(AP3447=338,AP3447=340,AP3447=341,AP3447=342,AP3447="342A",AP3447="342B"),PorcenRet(AP3447,AT3447,AU3447),INDEX(PORCENTAJEBUSCAR,MATCH(AP3447,CódigoRET,0),4)*1),"")</f>
        <v/>
      </c>
      <c r="AS3447">
        <f t="shared" si="373"/>
        <v>0</v>
      </c>
      <c r="BF3447" t="str">
        <f>IFERROR(IF(OR(BD3447=338,BD3447=340,BD3447=341,BD3447=342,BD3447="342A",BD3447="342B"),PorcenRet(BD3447,BH3447,BI3447),INDEX(PORCENTAJEBUSCAR,MATCH(BD3447,CódigoRET,0),4)*1),"")</f>
        <v/>
      </c>
      <c r="BG3447">
        <f t="shared" si="374"/>
        <v>0</v>
      </c>
      <c r="BO3447">
        <f t="shared" si="375"/>
        <v>0</v>
      </c>
      <c r="CC3447">
        <f t="shared" si="376"/>
        <v>0</v>
      </c>
      <c r="CD3447">
        <f t="shared" si="377"/>
        <v>0</v>
      </c>
      <c r="CG3447">
        <f ca="1">IFERROR(INDIRECT("IVA!X"&amp;MATCH(MID(COMPRAS!C3347,1,2)&amp;MID(COMPRAS!F3347,1,2)&amp;MID(COMPRAS!D3347,1,2),IVA!W:W,0)),"SIN COD.")</f>
        <v>0</v>
      </c>
      <c r="CH3447">
        <f ca="1">IFERROR(INDIRECT("IVA!Y"&amp;MATCH(MID(COMPRAS!C3347,1,2)&amp;MID(COMPRAS!F3347,1,2)&amp;MID(COMPRAS!D3347,1,2),IVA!W:W,0)),"SIN COD.")</f>
        <v>0</v>
      </c>
    </row>
    <row r="3448" spans="1:86" x14ac:dyDescent="0.25">
      <c r="A3448"/>
      <c r="B3448"/>
      <c r="D3448"/>
      <c r="AL3448">
        <f t="shared" si="371"/>
        <v>0</v>
      </c>
      <c r="AQ3448">
        <f t="shared" si="372"/>
        <v>0</v>
      </c>
      <c r="AR3448" t="str">
        <f>IFERROR(IF(OR(AP3448=338,AP3448=340,AP3448=341,AP3448=342,AP3448="342A",AP3448="342B"),PorcenRet(AP3448,AT3448,AU3448),INDEX(PORCENTAJEBUSCAR,MATCH(AP3448,CódigoRET,0),4)*1),"")</f>
        <v/>
      </c>
      <c r="AS3448">
        <f t="shared" si="373"/>
        <v>0</v>
      </c>
      <c r="BF3448" t="str">
        <f>IFERROR(IF(OR(BD3448=338,BD3448=340,BD3448=341,BD3448=342,BD3448="342A",BD3448="342B"),PorcenRet(BD3448,BH3448,BI3448),INDEX(PORCENTAJEBUSCAR,MATCH(BD3448,CódigoRET,0),4)*1),"")</f>
        <v/>
      </c>
      <c r="BG3448">
        <f t="shared" si="374"/>
        <v>0</v>
      </c>
      <c r="BO3448">
        <f t="shared" si="375"/>
        <v>0</v>
      </c>
      <c r="CC3448">
        <f t="shared" si="376"/>
        <v>0</v>
      </c>
      <c r="CD3448">
        <f t="shared" si="377"/>
        <v>0</v>
      </c>
      <c r="CG3448">
        <f ca="1">IFERROR(INDIRECT("IVA!X"&amp;MATCH(MID(COMPRAS!C3348,1,2)&amp;MID(COMPRAS!F3348,1,2)&amp;MID(COMPRAS!D3348,1,2),IVA!W:W,0)),"SIN COD.")</f>
        <v>0</v>
      </c>
      <c r="CH3448">
        <f ca="1">IFERROR(INDIRECT("IVA!Y"&amp;MATCH(MID(COMPRAS!C3348,1,2)&amp;MID(COMPRAS!F3348,1,2)&amp;MID(COMPRAS!D3348,1,2),IVA!W:W,0)),"SIN COD.")</f>
        <v>0</v>
      </c>
    </row>
    <row r="3449" spans="1:86" x14ac:dyDescent="0.25">
      <c r="A3449"/>
      <c r="B3449"/>
      <c r="D3449"/>
      <c r="AL3449">
        <f t="shared" si="371"/>
        <v>0</v>
      </c>
      <c r="AQ3449">
        <f t="shared" si="372"/>
        <v>0</v>
      </c>
      <c r="AR3449" t="str">
        <f>IFERROR(IF(OR(AP3449=338,AP3449=340,AP3449=341,AP3449=342,AP3449="342A",AP3449="342B"),PorcenRet(AP3449,AT3449,AU3449),INDEX(PORCENTAJEBUSCAR,MATCH(AP3449,CódigoRET,0),4)*1),"")</f>
        <v/>
      </c>
      <c r="AS3449">
        <f t="shared" si="373"/>
        <v>0</v>
      </c>
      <c r="BF3449" t="str">
        <f>IFERROR(IF(OR(BD3449=338,BD3449=340,BD3449=341,BD3449=342,BD3449="342A",BD3449="342B"),PorcenRet(BD3449,BH3449,BI3449),INDEX(PORCENTAJEBUSCAR,MATCH(BD3449,CódigoRET,0),4)*1),"")</f>
        <v/>
      </c>
      <c r="BG3449">
        <f t="shared" si="374"/>
        <v>0</v>
      </c>
      <c r="BO3449">
        <f t="shared" si="375"/>
        <v>0</v>
      </c>
      <c r="CC3449">
        <f t="shared" si="376"/>
        <v>0</v>
      </c>
      <c r="CD3449">
        <f t="shared" si="377"/>
        <v>0</v>
      </c>
      <c r="CG3449">
        <f ca="1">IFERROR(INDIRECT("IVA!X"&amp;MATCH(MID(COMPRAS!C3349,1,2)&amp;MID(COMPRAS!F3349,1,2)&amp;MID(COMPRAS!D3349,1,2),IVA!W:W,0)),"SIN COD.")</f>
        <v>0</v>
      </c>
      <c r="CH3449">
        <f ca="1">IFERROR(INDIRECT("IVA!Y"&amp;MATCH(MID(COMPRAS!C3349,1,2)&amp;MID(COMPRAS!F3349,1,2)&amp;MID(COMPRAS!D3349,1,2),IVA!W:W,0)),"SIN COD.")</f>
        <v>0</v>
      </c>
    </row>
    <row r="3450" spans="1:86" x14ac:dyDescent="0.25">
      <c r="A3450"/>
      <c r="B3450"/>
      <c r="D3450"/>
      <c r="AL3450">
        <f t="shared" si="371"/>
        <v>0</v>
      </c>
      <c r="AQ3450">
        <f t="shared" si="372"/>
        <v>0</v>
      </c>
      <c r="AR3450" t="str">
        <f>IFERROR(IF(OR(AP3450=338,AP3450=340,AP3450=341,AP3450=342,AP3450="342A",AP3450="342B"),PorcenRet(AP3450,AT3450,AU3450),INDEX(PORCENTAJEBUSCAR,MATCH(AP3450,CódigoRET,0),4)*1),"")</f>
        <v/>
      </c>
      <c r="AS3450">
        <f t="shared" si="373"/>
        <v>0</v>
      </c>
      <c r="BF3450" t="str">
        <f>IFERROR(IF(OR(BD3450=338,BD3450=340,BD3450=341,BD3450=342,BD3450="342A",BD3450="342B"),PorcenRet(BD3450,BH3450,BI3450),INDEX(PORCENTAJEBUSCAR,MATCH(BD3450,CódigoRET,0),4)*1),"")</f>
        <v/>
      </c>
      <c r="BG3450">
        <f t="shared" si="374"/>
        <v>0</v>
      </c>
      <c r="BO3450">
        <f t="shared" si="375"/>
        <v>0</v>
      </c>
      <c r="CC3450">
        <f t="shared" si="376"/>
        <v>0</v>
      </c>
      <c r="CD3450">
        <f t="shared" si="377"/>
        <v>0</v>
      </c>
      <c r="CG3450">
        <f ca="1">IFERROR(INDIRECT("IVA!X"&amp;MATCH(MID(COMPRAS!C3350,1,2)&amp;MID(COMPRAS!F3350,1,2)&amp;MID(COMPRAS!D3350,1,2),IVA!W:W,0)),"SIN COD.")</f>
        <v>0</v>
      </c>
      <c r="CH3450">
        <f ca="1">IFERROR(INDIRECT("IVA!Y"&amp;MATCH(MID(COMPRAS!C3350,1,2)&amp;MID(COMPRAS!F3350,1,2)&amp;MID(COMPRAS!D3350,1,2),IVA!W:W,0)),"SIN COD.")</f>
        <v>0</v>
      </c>
    </row>
    <row r="3451" spans="1:86" x14ac:dyDescent="0.25">
      <c r="A3451"/>
      <c r="B3451"/>
      <c r="D3451"/>
      <c r="AL3451">
        <f t="shared" si="371"/>
        <v>0</v>
      </c>
      <c r="AQ3451">
        <f t="shared" si="372"/>
        <v>0</v>
      </c>
      <c r="AR3451" t="str">
        <f>IFERROR(IF(OR(AP3451=338,AP3451=340,AP3451=341,AP3451=342,AP3451="342A",AP3451="342B"),PorcenRet(AP3451,AT3451,AU3451),INDEX(PORCENTAJEBUSCAR,MATCH(AP3451,CódigoRET,0),4)*1),"")</f>
        <v/>
      </c>
      <c r="AS3451">
        <f t="shared" si="373"/>
        <v>0</v>
      </c>
      <c r="BF3451" t="str">
        <f>IFERROR(IF(OR(BD3451=338,BD3451=340,BD3451=341,BD3451=342,BD3451="342A",BD3451="342B"),PorcenRet(BD3451,BH3451,BI3451),INDEX(PORCENTAJEBUSCAR,MATCH(BD3451,CódigoRET,0),4)*1),"")</f>
        <v/>
      </c>
      <c r="BG3451">
        <f t="shared" si="374"/>
        <v>0</v>
      </c>
      <c r="BO3451">
        <f t="shared" si="375"/>
        <v>0</v>
      </c>
      <c r="CC3451">
        <f t="shared" si="376"/>
        <v>0</v>
      </c>
      <c r="CD3451">
        <f t="shared" si="377"/>
        <v>0</v>
      </c>
      <c r="CG3451">
        <f ca="1">IFERROR(INDIRECT("IVA!X"&amp;MATCH(MID(COMPRAS!C3351,1,2)&amp;MID(COMPRAS!F3351,1,2)&amp;MID(COMPRAS!D3351,1,2),IVA!W:W,0)),"SIN COD.")</f>
        <v>0</v>
      </c>
      <c r="CH3451">
        <f ca="1">IFERROR(INDIRECT("IVA!Y"&amp;MATCH(MID(COMPRAS!C3351,1,2)&amp;MID(COMPRAS!F3351,1,2)&amp;MID(COMPRAS!D3351,1,2),IVA!W:W,0)),"SIN COD.")</f>
        <v>0</v>
      </c>
    </row>
    <row r="3452" spans="1:86" x14ac:dyDescent="0.25">
      <c r="A3452"/>
      <c r="B3452"/>
      <c r="D3452"/>
      <c r="AL3452">
        <f t="shared" si="371"/>
        <v>0</v>
      </c>
      <c r="AQ3452">
        <f t="shared" si="372"/>
        <v>0</v>
      </c>
      <c r="AR3452" t="str">
        <f>IFERROR(IF(OR(AP3452=338,AP3452=340,AP3452=341,AP3452=342,AP3452="342A",AP3452="342B"),PorcenRet(AP3452,AT3452,AU3452),INDEX(PORCENTAJEBUSCAR,MATCH(AP3452,CódigoRET,0),4)*1),"")</f>
        <v/>
      </c>
      <c r="AS3452">
        <f t="shared" si="373"/>
        <v>0</v>
      </c>
      <c r="BF3452" t="str">
        <f>IFERROR(IF(OR(BD3452=338,BD3452=340,BD3452=341,BD3452=342,BD3452="342A",BD3452="342B"),PorcenRet(BD3452,BH3452,BI3452),INDEX(PORCENTAJEBUSCAR,MATCH(BD3452,CódigoRET,0),4)*1),"")</f>
        <v/>
      </c>
      <c r="BG3452">
        <f t="shared" si="374"/>
        <v>0</v>
      </c>
      <c r="BO3452">
        <f t="shared" si="375"/>
        <v>0</v>
      </c>
      <c r="CC3452">
        <f t="shared" si="376"/>
        <v>0</v>
      </c>
      <c r="CD3452">
        <f t="shared" si="377"/>
        <v>0</v>
      </c>
      <c r="CG3452">
        <f ca="1">IFERROR(INDIRECT("IVA!X"&amp;MATCH(MID(COMPRAS!C3352,1,2)&amp;MID(COMPRAS!F3352,1,2)&amp;MID(COMPRAS!D3352,1,2),IVA!W:W,0)),"SIN COD.")</f>
        <v>0</v>
      </c>
      <c r="CH3452">
        <f ca="1">IFERROR(INDIRECT("IVA!Y"&amp;MATCH(MID(COMPRAS!C3352,1,2)&amp;MID(COMPRAS!F3352,1,2)&amp;MID(COMPRAS!D3352,1,2),IVA!W:W,0)),"SIN COD.")</f>
        <v>0</v>
      </c>
    </row>
    <row r="3453" spans="1:86" x14ac:dyDescent="0.25">
      <c r="A3453"/>
      <c r="B3453"/>
      <c r="D3453"/>
      <c r="AL3453">
        <f t="shared" si="371"/>
        <v>0</v>
      </c>
      <c r="AQ3453">
        <f t="shared" si="372"/>
        <v>0</v>
      </c>
      <c r="AR3453" t="str">
        <f>IFERROR(IF(OR(AP3453=338,AP3453=340,AP3453=341,AP3453=342,AP3453="342A",AP3453="342B"),PorcenRet(AP3453,AT3453,AU3453),INDEX(PORCENTAJEBUSCAR,MATCH(AP3453,CódigoRET,0),4)*1),"")</f>
        <v/>
      </c>
      <c r="AS3453">
        <f t="shared" si="373"/>
        <v>0</v>
      </c>
      <c r="BF3453" t="str">
        <f>IFERROR(IF(OR(BD3453=338,BD3453=340,BD3453=341,BD3453=342,BD3453="342A",BD3453="342B"),PorcenRet(BD3453,BH3453,BI3453),INDEX(PORCENTAJEBUSCAR,MATCH(BD3453,CódigoRET,0),4)*1),"")</f>
        <v/>
      </c>
      <c r="BG3453">
        <f t="shared" si="374"/>
        <v>0</v>
      </c>
      <c r="BO3453">
        <f t="shared" si="375"/>
        <v>0</v>
      </c>
      <c r="CC3453">
        <f t="shared" si="376"/>
        <v>0</v>
      </c>
      <c r="CD3453">
        <f t="shared" si="377"/>
        <v>0</v>
      </c>
      <c r="CG3453">
        <f ca="1">IFERROR(INDIRECT("IVA!X"&amp;MATCH(MID(COMPRAS!C3353,1,2)&amp;MID(COMPRAS!F3353,1,2)&amp;MID(COMPRAS!D3353,1,2),IVA!W:W,0)),"SIN COD.")</f>
        <v>0</v>
      </c>
      <c r="CH3453">
        <f ca="1">IFERROR(INDIRECT("IVA!Y"&amp;MATCH(MID(COMPRAS!C3353,1,2)&amp;MID(COMPRAS!F3353,1,2)&amp;MID(COMPRAS!D3353,1,2),IVA!W:W,0)),"SIN COD.")</f>
        <v>0</v>
      </c>
    </row>
    <row r="3454" spans="1:86" x14ac:dyDescent="0.25">
      <c r="A3454"/>
      <c r="B3454"/>
      <c r="D3454"/>
      <c r="AL3454">
        <f t="shared" si="371"/>
        <v>0</v>
      </c>
      <c r="AQ3454">
        <f t="shared" si="372"/>
        <v>0</v>
      </c>
      <c r="AR3454" t="str">
        <f>IFERROR(IF(OR(AP3454=338,AP3454=340,AP3454=341,AP3454=342,AP3454="342A",AP3454="342B"),PorcenRet(AP3454,AT3454,AU3454),INDEX(PORCENTAJEBUSCAR,MATCH(AP3454,CódigoRET,0),4)*1),"")</f>
        <v/>
      </c>
      <c r="AS3454">
        <f t="shared" si="373"/>
        <v>0</v>
      </c>
      <c r="BF3454" t="str">
        <f>IFERROR(IF(OR(BD3454=338,BD3454=340,BD3454=341,BD3454=342,BD3454="342A",BD3454="342B"),PorcenRet(BD3454,BH3454,BI3454),INDEX(PORCENTAJEBUSCAR,MATCH(BD3454,CódigoRET,0),4)*1),"")</f>
        <v/>
      </c>
      <c r="BG3454">
        <f t="shared" si="374"/>
        <v>0</v>
      </c>
      <c r="BO3454">
        <f t="shared" si="375"/>
        <v>0</v>
      </c>
      <c r="CC3454">
        <f t="shared" si="376"/>
        <v>0</v>
      </c>
      <c r="CD3454">
        <f t="shared" si="377"/>
        <v>0</v>
      </c>
      <c r="CG3454">
        <f ca="1">IFERROR(INDIRECT("IVA!X"&amp;MATCH(MID(COMPRAS!C3354,1,2)&amp;MID(COMPRAS!F3354,1,2)&amp;MID(COMPRAS!D3354,1,2),IVA!W:W,0)),"SIN COD.")</f>
        <v>0</v>
      </c>
      <c r="CH3454">
        <f ca="1">IFERROR(INDIRECT("IVA!Y"&amp;MATCH(MID(COMPRAS!C3354,1,2)&amp;MID(COMPRAS!F3354,1,2)&amp;MID(COMPRAS!D3354,1,2),IVA!W:W,0)),"SIN COD.")</f>
        <v>0</v>
      </c>
    </row>
    <row r="3455" spans="1:86" x14ac:dyDescent="0.25">
      <c r="A3455"/>
      <c r="B3455"/>
      <c r="D3455"/>
      <c r="AL3455">
        <f t="shared" si="371"/>
        <v>0</v>
      </c>
      <c r="AQ3455">
        <f t="shared" si="372"/>
        <v>0</v>
      </c>
      <c r="AR3455" t="str">
        <f>IFERROR(IF(OR(AP3455=338,AP3455=340,AP3455=341,AP3455=342,AP3455="342A",AP3455="342B"),PorcenRet(AP3455,AT3455,AU3455),INDEX(PORCENTAJEBUSCAR,MATCH(AP3455,CódigoRET,0),4)*1),"")</f>
        <v/>
      </c>
      <c r="AS3455">
        <f t="shared" si="373"/>
        <v>0</v>
      </c>
      <c r="BF3455" t="str">
        <f>IFERROR(IF(OR(BD3455=338,BD3455=340,BD3455=341,BD3455=342,BD3455="342A",BD3455="342B"),PorcenRet(BD3455,BH3455,BI3455),INDEX(PORCENTAJEBUSCAR,MATCH(BD3455,CódigoRET,0),4)*1),"")</f>
        <v/>
      </c>
      <c r="BG3455">
        <f t="shared" si="374"/>
        <v>0</v>
      </c>
      <c r="BO3455">
        <f t="shared" si="375"/>
        <v>0</v>
      </c>
      <c r="CC3455">
        <f t="shared" si="376"/>
        <v>0</v>
      </c>
      <c r="CD3455">
        <f t="shared" si="377"/>
        <v>0</v>
      </c>
      <c r="CG3455">
        <f ca="1">IFERROR(INDIRECT("IVA!X"&amp;MATCH(MID(COMPRAS!C3355,1,2)&amp;MID(COMPRAS!F3355,1,2)&amp;MID(COMPRAS!D3355,1,2),IVA!W:W,0)),"SIN COD.")</f>
        <v>0</v>
      </c>
      <c r="CH3455">
        <f ca="1">IFERROR(INDIRECT("IVA!Y"&amp;MATCH(MID(COMPRAS!C3355,1,2)&amp;MID(COMPRAS!F3355,1,2)&amp;MID(COMPRAS!D3355,1,2),IVA!W:W,0)),"SIN COD.")</f>
        <v>0</v>
      </c>
    </row>
    <row r="3456" spans="1:86" x14ac:dyDescent="0.25">
      <c r="A3456"/>
      <c r="B3456"/>
      <c r="D3456"/>
      <c r="AL3456">
        <f t="shared" si="371"/>
        <v>0</v>
      </c>
      <c r="AQ3456">
        <f t="shared" si="372"/>
        <v>0</v>
      </c>
      <c r="AR3456" t="str">
        <f>IFERROR(IF(OR(AP3456=338,AP3456=340,AP3456=341,AP3456=342,AP3456="342A",AP3456="342B"),PorcenRet(AP3456,AT3456,AU3456),INDEX(PORCENTAJEBUSCAR,MATCH(AP3456,CódigoRET,0),4)*1),"")</f>
        <v/>
      </c>
      <c r="AS3456">
        <f t="shared" si="373"/>
        <v>0</v>
      </c>
      <c r="BF3456" t="str">
        <f>IFERROR(IF(OR(BD3456=338,BD3456=340,BD3456=341,BD3456=342,BD3456="342A",BD3456="342B"),PorcenRet(BD3456,BH3456,BI3456),INDEX(PORCENTAJEBUSCAR,MATCH(BD3456,CódigoRET,0),4)*1),"")</f>
        <v/>
      </c>
      <c r="BG3456">
        <f t="shared" si="374"/>
        <v>0</v>
      </c>
      <c r="BO3456">
        <f t="shared" si="375"/>
        <v>0</v>
      </c>
      <c r="CC3456">
        <f t="shared" si="376"/>
        <v>0</v>
      </c>
      <c r="CD3456">
        <f t="shared" si="377"/>
        <v>0</v>
      </c>
      <c r="CG3456">
        <f ca="1">IFERROR(INDIRECT("IVA!X"&amp;MATCH(MID(COMPRAS!C3356,1,2)&amp;MID(COMPRAS!F3356,1,2)&amp;MID(COMPRAS!D3356,1,2),IVA!W:W,0)),"SIN COD.")</f>
        <v>0</v>
      </c>
      <c r="CH3456">
        <f ca="1">IFERROR(INDIRECT("IVA!Y"&amp;MATCH(MID(COMPRAS!C3356,1,2)&amp;MID(COMPRAS!F3356,1,2)&amp;MID(COMPRAS!D3356,1,2),IVA!W:W,0)),"SIN COD.")</f>
        <v>0</v>
      </c>
    </row>
    <row r="3457" spans="1:86" x14ac:dyDescent="0.25">
      <c r="A3457"/>
      <c r="B3457"/>
      <c r="D3457"/>
      <c r="AL3457">
        <f t="shared" si="371"/>
        <v>0</v>
      </c>
      <c r="AQ3457">
        <f t="shared" si="372"/>
        <v>0</v>
      </c>
      <c r="AR3457" t="str">
        <f>IFERROR(IF(OR(AP3457=338,AP3457=340,AP3457=341,AP3457=342,AP3457="342A",AP3457="342B"),PorcenRet(AP3457,AT3457,AU3457),INDEX(PORCENTAJEBUSCAR,MATCH(AP3457,CódigoRET,0),4)*1),"")</f>
        <v/>
      </c>
      <c r="AS3457">
        <f t="shared" si="373"/>
        <v>0</v>
      </c>
      <c r="BF3457" t="str">
        <f>IFERROR(IF(OR(BD3457=338,BD3457=340,BD3457=341,BD3457=342,BD3457="342A",BD3457="342B"),PorcenRet(BD3457,BH3457,BI3457),INDEX(PORCENTAJEBUSCAR,MATCH(BD3457,CódigoRET,0),4)*1),"")</f>
        <v/>
      </c>
      <c r="BG3457">
        <f t="shared" si="374"/>
        <v>0</v>
      </c>
      <c r="BO3457">
        <f t="shared" si="375"/>
        <v>0</v>
      </c>
      <c r="CC3457">
        <f t="shared" si="376"/>
        <v>0</v>
      </c>
      <c r="CD3457">
        <f t="shared" si="377"/>
        <v>0</v>
      </c>
      <c r="CG3457">
        <f ca="1">IFERROR(INDIRECT("IVA!X"&amp;MATCH(MID(COMPRAS!C3357,1,2)&amp;MID(COMPRAS!F3357,1,2)&amp;MID(COMPRAS!D3357,1,2),IVA!W:W,0)),"SIN COD.")</f>
        <v>0</v>
      </c>
      <c r="CH3457">
        <f ca="1">IFERROR(INDIRECT("IVA!Y"&amp;MATCH(MID(COMPRAS!C3357,1,2)&amp;MID(COMPRAS!F3357,1,2)&amp;MID(COMPRAS!D3357,1,2),IVA!W:W,0)),"SIN COD.")</f>
        <v>0</v>
      </c>
    </row>
    <row r="3458" spans="1:86" x14ac:dyDescent="0.25">
      <c r="A3458"/>
      <c r="B3458"/>
      <c r="D3458"/>
      <c r="AL3458">
        <f t="shared" ref="AL3458:AL3521" si="378">O3458+P3458+Q3458+R3458+S3458+T3458+U3458+V3458</f>
        <v>0</v>
      </c>
      <c r="AQ3458">
        <f t="shared" ref="AQ3458:AQ3521" si="379">+P3458+Q3458+R3458+S3458-BE3458-BQ3458-BW3458+O3458</f>
        <v>0</v>
      </c>
      <c r="AR3458" t="str">
        <f>IFERROR(IF(OR(AP3458=338,AP3458=340,AP3458=341,AP3458=342,AP3458="342A",AP3458="342B"),PorcenRet(AP3458,AT3458,AU3458),INDEX(PORCENTAJEBUSCAR,MATCH(AP3458,CódigoRET,0),4)*1),"")</f>
        <v/>
      </c>
      <c r="AS3458">
        <f t="shared" ref="AS3458:AS3521" si="380">ROUND(IF(AP3458="",0,AQ3458*(AR3458/100)),2)</f>
        <v>0</v>
      </c>
      <c r="BF3458" t="str">
        <f>IFERROR(IF(OR(BD3458=338,BD3458=340,BD3458=341,BD3458=342,BD3458="342A",BD3458="342B"),PorcenRet(BD3458,BH3458,BI3458),INDEX(PORCENTAJEBUSCAR,MATCH(BD3458,CódigoRET,0),4)*1),"")</f>
        <v/>
      </c>
      <c r="BG3458">
        <f t="shared" ref="BG3458:BG3521" si="381">ROUND(IF(BD3458="",0,BE3458*(BF3458/100)),2)</f>
        <v>0</v>
      </c>
      <c r="BO3458">
        <f t="shared" ref="BO3458:BO3521" si="382">IF(MID(F3458,1,2)="41",SUM(O3458:S3458),0)</f>
        <v>0</v>
      </c>
      <c r="CC3458">
        <f t="shared" ref="CC3458:CC3521" si="383">O3458+P3458+Q3458+R3458+S3458</f>
        <v>0</v>
      </c>
      <c r="CD3458">
        <f t="shared" ref="CD3458:CD3521" si="384">T3458+U3458</f>
        <v>0</v>
      </c>
      <c r="CG3458">
        <f ca="1">IFERROR(INDIRECT("IVA!X"&amp;MATCH(MID(COMPRAS!C3358,1,2)&amp;MID(COMPRAS!F3358,1,2)&amp;MID(COMPRAS!D3358,1,2),IVA!W:W,0)),"SIN COD.")</f>
        <v>0</v>
      </c>
      <c r="CH3458">
        <f ca="1">IFERROR(INDIRECT("IVA!Y"&amp;MATCH(MID(COMPRAS!C3358,1,2)&amp;MID(COMPRAS!F3358,1,2)&amp;MID(COMPRAS!D3358,1,2),IVA!W:W,0)),"SIN COD.")</f>
        <v>0</v>
      </c>
    </row>
    <row r="3459" spans="1:86" x14ac:dyDescent="0.25">
      <c r="A3459"/>
      <c r="B3459"/>
      <c r="D3459"/>
      <c r="AL3459">
        <f t="shared" si="378"/>
        <v>0</v>
      </c>
      <c r="AQ3459">
        <f t="shared" si="379"/>
        <v>0</v>
      </c>
      <c r="AR3459" t="str">
        <f>IFERROR(IF(OR(AP3459=338,AP3459=340,AP3459=341,AP3459=342,AP3459="342A",AP3459="342B"),PorcenRet(AP3459,AT3459,AU3459),INDEX(PORCENTAJEBUSCAR,MATCH(AP3459,CódigoRET,0),4)*1),"")</f>
        <v/>
      </c>
      <c r="AS3459">
        <f t="shared" si="380"/>
        <v>0</v>
      </c>
      <c r="BF3459" t="str">
        <f>IFERROR(IF(OR(BD3459=338,BD3459=340,BD3459=341,BD3459=342,BD3459="342A",BD3459="342B"),PorcenRet(BD3459,BH3459,BI3459),INDEX(PORCENTAJEBUSCAR,MATCH(BD3459,CódigoRET,0),4)*1),"")</f>
        <v/>
      </c>
      <c r="BG3459">
        <f t="shared" si="381"/>
        <v>0</v>
      </c>
      <c r="BO3459">
        <f t="shared" si="382"/>
        <v>0</v>
      </c>
      <c r="CC3459">
        <f t="shared" si="383"/>
        <v>0</v>
      </c>
      <c r="CD3459">
        <f t="shared" si="384"/>
        <v>0</v>
      </c>
      <c r="CG3459">
        <f ca="1">IFERROR(INDIRECT("IVA!X"&amp;MATCH(MID(COMPRAS!C3359,1,2)&amp;MID(COMPRAS!F3359,1,2)&amp;MID(COMPRAS!D3359,1,2),IVA!W:W,0)),"SIN COD.")</f>
        <v>0</v>
      </c>
      <c r="CH3459">
        <f ca="1">IFERROR(INDIRECT("IVA!Y"&amp;MATCH(MID(COMPRAS!C3359,1,2)&amp;MID(COMPRAS!F3359,1,2)&amp;MID(COMPRAS!D3359,1,2),IVA!W:W,0)),"SIN COD.")</f>
        <v>0</v>
      </c>
    </row>
    <row r="3460" spans="1:86" x14ac:dyDescent="0.25">
      <c r="A3460"/>
      <c r="B3460"/>
      <c r="D3460"/>
      <c r="AL3460">
        <f t="shared" si="378"/>
        <v>0</v>
      </c>
      <c r="AQ3460">
        <f t="shared" si="379"/>
        <v>0</v>
      </c>
      <c r="AR3460" t="str">
        <f>IFERROR(IF(OR(AP3460=338,AP3460=340,AP3460=341,AP3460=342,AP3460="342A",AP3460="342B"),PorcenRet(AP3460,AT3460,AU3460),INDEX(PORCENTAJEBUSCAR,MATCH(AP3460,CódigoRET,0),4)*1),"")</f>
        <v/>
      </c>
      <c r="AS3460">
        <f t="shared" si="380"/>
        <v>0</v>
      </c>
      <c r="BF3460" t="str">
        <f>IFERROR(IF(OR(BD3460=338,BD3460=340,BD3460=341,BD3460=342,BD3460="342A",BD3460="342B"),PorcenRet(BD3460,BH3460,BI3460),INDEX(PORCENTAJEBUSCAR,MATCH(BD3460,CódigoRET,0),4)*1),"")</f>
        <v/>
      </c>
      <c r="BG3460">
        <f t="shared" si="381"/>
        <v>0</v>
      </c>
      <c r="BO3460">
        <f t="shared" si="382"/>
        <v>0</v>
      </c>
      <c r="CC3460">
        <f t="shared" si="383"/>
        <v>0</v>
      </c>
      <c r="CD3460">
        <f t="shared" si="384"/>
        <v>0</v>
      </c>
      <c r="CG3460">
        <f ca="1">IFERROR(INDIRECT("IVA!X"&amp;MATCH(MID(COMPRAS!C3360,1,2)&amp;MID(COMPRAS!F3360,1,2)&amp;MID(COMPRAS!D3360,1,2),IVA!W:W,0)),"SIN COD.")</f>
        <v>0</v>
      </c>
      <c r="CH3460">
        <f ca="1">IFERROR(INDIRECT("IVA!Y"&amp;MATCH(MID(COMPRAS!C3360,1,2)&amp;MID(COMPRAS!F3360,1,2)&amp;MID(COMPRAS!D3360,1,2),IVA!W:W,0)),"SIN COD.")</f>
        <v>0</v>
      </c>
    </row>
    <row r="3461" spans="1:86" x14ac:dyDescent="0.25">
      <c r="A3461"/>
      <c r="B3461"/>
      <c r="D3461"/>
      <c r="AL3461">
        <f t="shared" si="378"/>
        <v>0</v>
      </c>
      <c r="AQ3461">
        <f t="shared" si="379"/>
        <v>0</v>
      </c>
      <c r="AR3461" t="str">
        <f>IFERROR(IF(OR(AP3461=338,AP3461=340,AP3461=341,AP3461=342,AP3461="342A",AP3461="342B"),PorcenRet(AP3461,AT3461,AU3461),INDEX(PORCENTAJEBUSCAR,MATCH(AP3461,CódigoRET,0),4)*1),"")</f>
        <v/>
      </c>
      <c r="AS3461">
        <f t="shared" si="380"/>
        <v>0</v>
      </c>
      <c r="BF3461" t="str">
        <f>IFERROR(IF(OR(BD3461=338,BD3461=340,BD3461=341,BD3461=342,BD3461="342A",BD3461="342B"),PorcenRet(BD3461,BH3461,BI3461),INDEX(PORCENTAJEBUSCAR,MATCH(BD3461,CódigoRET,0),4)*1),"")</f>
        <v/>
      </c>
      <c r="BG3461">
        <f t="shared" si="381"/>
        <v>0</v>
      </c>
      <c r="BO3461">
        <f t="shared" si="382"/>
        <v>0</v>
      </c>
      <c r="CC3461">
        <f t="shared" si="383"/>
        <v>0</v>
      </c>
      <c r="CD3461">
        <f t="shared" si="384"/>
        <v>0</v>
      </c>
      <c r="CG3461">
        <f ca="1">IFERROR(INDIRECT("IVA!X"&amp;MATCH(MID(COMPRAS!C3361,1,2)&amp;MID(COMPRAS!F3361,1,2)&amp;MID(COMPRAS!D3361,1,2),IVA!W:W,0)),"SIN COD.")</f>
        <v>0</v>
      </c>
      <c r="CH3461">
        <f ca="1">IFERROR(INDIRECT("IVA!Y"&amp;MATCH(MID(COMPRAS!C3361,1,2)&amp;MID(COMPRAS!F3361,1,2)&amp;MID(COMPRAS!D3361,1,2),IVA!W:W,0)),"SIN COD.")</f>
        <v>0</v>
      </c>
    </row>
    <row r="3462" spans="1:86" x14ac:dyDescent="0.25">
      <c r="A3462"/>
      <c r="B3462"/>
      <c r="D3462"/>
      <c r="AL3462">
        <f t="shared" si="378"/>
        <v>0</v>
      </c>
      <c r="AQ3462">
        <f t="shared" si="379"/>
        <v>0</v>
      </c>
      <c r="AR3462" t="str">
        <f>IFERROR(IF(OR(AP3462=338,AP3462=340,AP3462=341,AP3462=342,AP3462="342A",AP3462="342B"),PorcenRet(AP3462,AT3462,AU3462),INDEX(PORCENTAJEBUSCAR,MATCH(AP3462,CódigoRET,0),4)*1),"")</f>
        <v/>
      </c>
      <c r="AS3462">
        <f t="shared" si="380"/>
        <v>0</v>
      </c>
      <c r="BF3462" t="str">
        <f>IFERROR(IF(OR(BD3462=338,BD3462=340,BD3462=341,BD3462=342,BD3462="342A",BD3462="342B"),PorcenRet(BD3462,BH3462,BI3462),INDEX(PORCENTAJEBUSCAR,MATCH(BD3462,CódigoRET,0),4)*1),"")</f>
        <v/>
      </c>
      <c r="BG3462">
        <f t="shared" si="381"/>
        <v>0</v>
      </c>
      <c r="BO3462">
        <f t="shared" si="382"/>
        <v>0</v>
      </c>
      <c r="CC3462">
        <f t="shared" si="383"/>
        <v>0</v>
      </c>
      <c r="CD3462">
        <f t="shared" si="384"/>
        <v>0</v>
      </c>
      <c r="CG3462">
        <f ca="1">IFERROR(INDIRECT("IVA!X"&amp;MATCH(MID(COMPRAS!C3362,1,2)&amp;MID(COMPRAS!F3362,1,2)&amp;MID(COMPRAS!D3362,1,2),IVA!W:W,0)),"SIN COD.")</f>
        <v>0</v>
      </c>
      <c r="CH3462">
        <f ca="1">IFERROR(INDIRECT("IVA!Y"&amp;MATCH(MID(COMPRAS!C3362,1,2)&amp;MID(COMPRAS!F3362,1,2)&amp;MID(COMPRAS!D3362,1,2),IVA!W:W,0)),"SIN COD.")</f>
        <v>0</v>
      </c>
    </row>
    <row r="3463" spans="1:86" x14ac:dyDescent="0.25">
      <c r="A3463"/>
      <c r="B3463"/>
      <c r="D3463"/>
      <c r="AL3463">
        <f t="shared" si="378"/>
        <v>0</v>
      </c>
      <c r="AQ3463">
        <f t="shared" si="379"/>
        <v>0</v>
      </c>
      <c r="AR3463" t="str">
        <f>IFERROR(IF(OR(AP3463=338,AP3463=340,AP3463=341,AP3463=342,AP3463="342A",AP3463="342B"),PorcenRet(AP3463,AT3463,AU3463),INDEX(PORCENTAJEBUSCAR,MATCH(AP3463,CódigoRET,0),4)*1),"")</f>
        <v/>
      </c>
      <c r="AS3463">
        <f t="shared" si="380"/>
        <v>0</v>
      </c>
      <c r="BF3463" t="str">
        <f>IFERROR(IF(OR(BD3463=338,BD3463=340,BD3463=341,BD3463=342,BD3463="342A",BD3463="342B"),PorcenRet(BD3463,BH3463,BI3463),INDEX(PORCENTAJEBUSCAR,MATCH(BD3463,CódigoRET,0),4)*1),"")</f>
        <v/>
      </c>
      <c r="BG3463">
        <f t="shared" si="381"/>
        <v>0</v>
      </c>
      <c r="BO3463">
        <f t="shared" si="382"/>
        <v>0</v>
      </c>
      <c r="CC3463">
        <f t="shared" si="383"/>
        <v>0</v>
      </c>
      <c r="CD3463">
        <f t="shared" si="384"/>
        <v>0</v>
      </c>
      <c r="CG3463">
        <f ca="1">IFERROR(INDIRECT("IVA!X"&amp;MATCH(MID(COMPRAS!C3363,1,2)&amp;MID(COMPRAS!F3363,1,2)&amp;MID(COMPRAS!D3363,1,2),IVA!W:W,0)),"SIN COD.")</f>
        <v>0</v>
      </c>
      <c r="CH3463">
        <f ca="1">IFERROR(INDIRECT("IVA!Y"&amp;MATCH(MID(COMPRAS!C3363,1,2)&amp;MID(COMPRAS!F3363,1,2)&amp;MID(COMPRAS!D3363,1,2),IVA!W:W,0)),"SIN COD.")</f>
        <v>0</v>
      </c>
    </row>
    <row r="3464" spans="1:86" x14ac:dyDescent="0.25">
      <c r="A3464"/>
      <c r="B3464"/>
      <c r="D3464"/>
      <c r="AL3464">
        <f t="shared" si="378"/>
        <v>0</v>
      </c>
      <c r="AQ3464">
        <f t="shared" si="379"/>
        <v>0</v>
      </c>
      <c r="AR3464" t="str">
        <f>IFERROR(IF(OR(AP3464=338,AP3464=340,AP3464=341,AP3464=342,AP3464="342A",AP3464="342B"),PorcenRet(AP3464,AT3464,AU3464),INDEX(PORCENTAJEBUSCAR,MATCH(AP3464,CódigoRET,0),4)*1),"")</f>
        <v/>
      </c>
      <c r="AS3464">
        <f t="shared" si="380"/>
        <v>0</v>
      </c>
      <c r="BF3464" t="str">
        <f>IFERROR(IF(OR(BD3464=338,BD3464=340,BD3464=341,BD3464=342,BD3464="342A",BD3464="342B"),PorcenRet(BD3464,BH3464,BI3464),INDEX(PORCENTAJEBUSCAR,MATCH(BD3464,CódigoRET,0),4)*1),"")</f>
        <v/>
      </c>
      <c r="BG3464">
        <f t="shared" si="381"/>
        <v>0</v>
      </c>
      <c r="BO3464">
        <f t="shared" si="382"/>
        <v>0</v>
      </c>
      <c r="CC3464">
        <f t="shared" si="383"/>
        <v>0</v>
      </c>
      <c r="CD3464">
        <f t="shared" si="384"/>
        <v>0</v>
      </c>
      <c r="CG3464">
        <f ca="1">IFERROR(INDIRECT("IVA!X"&amp;MATCH(MID(COMPRAS!C3364,1,2)&amp;MID(COMPRAS!F3364,1,2)&amp;MID(COMPRAS!D3364,1,2),IVA!W:W,0)),"SIN COD.")</f>
        <v>0</v>
      </c>
      <c r="CH3464">
        <f ca="1">IFERROR(INDIRECT("IVA!Y"&amp;MATCH(MID(COMPRAS!C3364,1,2)&amp;MID(COMPRAS!F3364,1,2)&amp;MID(COMPRAS!D3364,1,2),IVA!W:W,0)),"SIN COD.")</f>
        <v>0</v>
      </c>
    </row>
    <row r="3465" spans="1:86" x14ac:dyDescent="0.25">
      <c r="A3465"/>
      <c r="B3465"/>
      <c r="D3465"/>
      <c r="AL3465">
        <f t="shared" si="378"/>
        <v>0</v>
      </c>
      <c r="AQ3465">
        <f t="shared" si="379"/>
        <v>0</v>
      </c>
      <c r="AR3465" t="str">
        <f>IFERROR(IF(OR(AP3465=338,AP3465=340,AP3465=341,AP3465=342,AP3465="342A",AP3465="342B"),PorcenRet(AP3465,AT3465,AU3465),INDEX(PORCENTAJEBUSCAR,MATCH(AP3465,CódigoRET,0),4)*1),"")</f>
        <v/>
      </c>
      <c r="AS3465">
        <f t="shared" si="380"/>
        <v>0</v>
      </c>
      <c r="BF3465" t="str">
        <f>IFERROR(IF(OR(BD3465=338,BD3465=340,BD3465=341,BD3465=342,BD3465="342A",BD3465="342B"),PorcenRet(BD3465,BH3465,BI3465),INDEX(PORCENTAJEBUSCAR,MATCH(BD3465,CódigoRET,0),4)*1),"")</f>
        <v/>
      </c>
      <c r="BG3465">
        <f t="shared" si="381"/>
        <v>0</v>
      </c>
      <c r="BO3465">
        <f t="shared" si="382"/>
        <v>0</v>
      </c>
      <c r="CC3465">
        <f t="shared" si="383"/>
        <v>0</v>
      </c>
      <c r="CD3465">
        <f t="shared" si="384"/>
        <v>0</v>
      </c>
      <c r="CG3465">
        <f ca="1">IFERROR(INDIRECT("IVA!X"&amp;MATCH(MID(COMPRAS!C3365,1,2)&amp;MID(COMPRAS!F3365,1,2)&amp;MID(COMPRAS!D3365,1,2),IVA!W:W,0)),"SIN COD.")</f>
        <v>0</v>
      </c>
      <c r="CH3465">
        <f ca="1">IFERROR(INDIRECT("IVA!Y"&amp;MATCH(MID(COMPRAS!C3365,1,2)&amp;MID(COMPRAS!F3365,1,2)&amp;MID(COMPRAS!D3365,1,2),IVA!W:W,0)),"SIN COD.")</f>
        <v>0</v>
      </c>
    </row>
    <row r="3466" spans="1:86" x14ac:dyDescent="0.25">
      <c r="A3466"/>
      <c r="B3466"/>
      <c r="D3466"/>
      <c r="AL3466">
        <f t="shared" si="378"/>
        <v>0</v>
      </c>
      <c r="AQ3466">
        <f t="shared" si="379"/>
        <v>0</v>
      </c>
      <c r="AR3466" t="str">
        <f>IFERROR(IF(OR(AP3466=338,AP3466=340,AP3466=341,AP3466=342,AP3466="342A",AP3466="342B"),PorcenRet(AP3466,AT3466,AU3466),INDEX(PORCENTAJEBUSCAR,MATCH(AP3466,CódigoRET,0),4)*1),"")</f>
        <v/>
      </c>
      <c r="AS3466">
        <f t="shared" si="380"/>
        <v>0</v>
      </c>
      <c r="BF3466" t="str">
        <f>IFERROR(IF(OR(BD3466=338,BD3466=340,BD3466=341,BD3466=342,BD3466="342A",BD3466="342B"),PorcenRet(BD3466,BH3466,BI3466),INDEX(PORCENTAJEBUSCAR,MATCH(BD3466,CódigoRET,0),4)*1),"")</f>
        <v/>
      </c>
      <c r="BG3466">
        <f t="shared" si="381"/>
        <v>0</v>
      </c>
      <c r="BO3466">
        <f t="shared" si="382"/>
        <v>0</v>
      </c>
      <c r="CC3466">
        <f t="shared" si="383"/>
        <v>0</v>
      </c>
      <c r="CD3466">
        <f t="shared" si="384"/>
        <v>0</v>
      </c>
      <c r="CG3466">
        <f ca="1">IFERROR(INDIRECT("IVA!X"&amp;MATCH(MID(COMPRAS!C3366,1,2)&amp;MID(COMPRAS!F3366,1,2)&amp;MID(COMPRAS!D3366,1,2),IVA!W:W,0)),"SIN COD.")</f>
        <v>0</v>
      </c>
      <c r="CH3466">
        <f ca="1">IFERROR(INDIRECT("IVA!Y"&amp;MATCH(MID(COMPRAS!C3366,1,2)&amp;MID(COMPRAS!F3366,1,2)&amp;MID(COMPRAS!D3366,1,2),IVA!W:W,0)),"SIN COD.")</f>
        <v>0</v>
      </c>
    </row>
    <row r="3467" spans="1:86" x14ac:dyDescent="0.25">
      <c r="A3467"/>
      <c r="B3467"/>
      <c r="D3467"/>
      <c r="AL3467">
        <f t="shared" si="378"/>
        <v>0</v>
      </c>
      <c r="AQ3467">
        <f t="shared" si="379"/>
        <v>0</v>
      </c>
      <c r="AR3467" t="str">
        <f>IFERROR(IF(OR(AP3467=338,AP3467=340,AP3467=341,AP3467=342,AP3467="342A",AP3467="342B"),PorcenRet(AP3467,AT3467,AU3467),INDEX(PORCENTAJEBUSCAR,MATCH(AP3467,CódigoRET,0),4)*1),"")</f>
        <v/>
      </c>
      <c r="AS3467">
        <f t="shared" si="380"/>
        <v>0</v>
      </c>
      <c r="BF3467" t="str">
        <f>IFERROR(IF(OR(BD3467=338,BD3467=340,BD3467=341,BD3467=342,BD3467="342A",BD3467="342B"),PorcenRet(BD3467,BH3467,BI3467),INDEX(PORCENTAJEBUSCAR,MATCH(BD3467,CódigoRET,0),4)*1),"")</f>
        <v/>
      </c>
      <c r="BG3467">
        <f t="shared" si="381"/>
        <v>0</v>
      </c>
      <c r="BO3467">
        <f t="shared" si="382"/>
        <v>0</v>
      </c>
      <c r="CC3467">
        <f t="shared" si="383"/>
        <v>0</v>
      </c>
      <c r="CD3467">
        <f t="shared" si="384"/>
        <v>0</v>
      </c>
      <c r="CG3467">
        <f ca="1">IFERROR(INDIRECT("IVA!X"&amp;MATCH(MID(COMPRAS!C3367,1,2)&amp;MID(COMPRAS!F3367,1,2)&amp;MID(COMPRAS!D3367,1,2),IVA!W:W,0)),"SIN COD.")</f>
        <v>0</v>
      </c>
      <c r="CH3467">
        <f ca="1">IFERROR(INDIRECT("IVA!Y"&amp;MATCH(MID(COMPRAS!C3367,1,2)&amp;MID(COMPRAS!F3367,1,2)&amp;MID(COMPRAS!D3367,1,2),IVA!W:W,0)),"SIN COD.")</f>
        <v>0</v>
      </c>
    </row>
    <row r="3468" spans="1:86" x14ac:dyDescent="0.25">
      <c r="A3468"/>
      <c r="B3468"/>
      <c r="D3468"/>
      <c r="AL3468">
        <f t="shared" si="378"/>
        <v>0</v>
      </c>
      <c r="AQ3468">
        <f t="shared" si="379"/>
        <v>0</v>
      </c>
      <c r="AR3468" t="str">
        <f>IFERROR(IF(OR(AP3468=338,AP3468=340,AP3468=341,AP3468=342,AP3468="342A",AP3468="342B"),PorcenRet(AP3468,AT3468,AU3468),INDEX(PORCENTAJEBUSCAR,MATCH(AP3468,CódigoRET,0),4)*1),"")</f>
        <v/>
      </c>
      <c r="AS3468">
        <f t="shared" si="380"/>
        <v>0</v>
      </c>
      <c r="BF3468" t="str">
        <f>IFERROR(IF(OR(BD3468=338,BD3468=340,BD3468=341,BD3468=342,BD3468="342A",BD3468="342B"),PorcenRet(BD3468,BH3468,BI3468),INDEX(PORCENTAJEBUSCAR,MATCH(BD3468,CódigoRET,0),4)*1),"")</f>
        <v/>
      </c>
      <c r="BG3468">
        <f t="shared" si="381"/>
        <v>0</v>
      </c>
      <c r="BO3468">
        <f t="shared" si="382"/>
        <v>0</v>
      </c>
      <c r="CC3468">
        <f t="shared" si="383"/>
        <v>0</v>
      </c>
      <c r="CD3468">
        <f t="shared" si="384"/>
        <v>0</v>
      </c>
      <c r="CG3468">
        <f ca="1">IFERROR(INDIRECT("IVA!X"&amp;MATCH(MID(COMPRAS!C3368,1,2)&amp;MID(COMPRAS!F3368,1,2)&amp;MID(COMPRAS!D3368,1,2),IVA!W:W,0)),"SIN COD.")</f>
        <v>0</v>
      </c>
      <c r="CH3468">
        <f ca="1">IFERROR(INDIRECT("IVA!Y"&amp;MATCH(MID(COMPRAS!C3368,1,2)&amp;MID(COMPRAS!F3368,1,2)&amp;MID(COMPRAS!D3368,1,2),IVA!W:W,0)),"SIN COD.")</f>
        <v>0</v>
      </c>
    </row>
    <row r="3469" spans="1:86" x14ac:dyDescent="0.25">
      <c r="A3469"/>
      <c r="B3469"/>
      <c r="D3469"/>
      <c r="AL3469">
        <f t="shared" si="378"/>
        <v>0</v>
      </c>
      <c r="AQ3469">
        <f t="shared" si="379"/>
        <v>0</v>
      </c>
      <c r="AR3469" t="str">
        <f>IFERROR(IF(OR(AP3469=338,AP3469=340,AP3469=341,AP3469=342,AP3469="342A",AP3469="342B"),PorcenRet(AP3469,AT3469,AU3469),INDEX(PORCENTAJEBUSCAR,MATCH(AP3469,CódigoRET,0),4)*1),"")</f>
        <v/>
      </c>
      <c r="AS3469">
        <f t="shared" si="380"/>
        <v>0</v>
      </c>
      <c r="BF3469" t="str">
        <f>IFERROR(IF(OR(BD3469=338,BD3469=340,BD3469=341,BD3469=342,BD3469="342A",BD3469="342B"),PorcenRet(BD3469,BH3469,BI3469),INDEX(PORCENTAJEBUSCAR,MATCH(BD3469,CódigoRET,0),4)*1),"")</f>
        <v/>
      </c>
      <c r="BG3469">
        <f t="shared" si="381"/>
        <v>0</v>
      </c>
      <c r="BO3469">
        <f t="shared" si="382"/>
        <v>0</v>
      </c>
      <c r="CC3469">
        <f t="shared" si="383"/>
        <v>0</v>
      </c>
      <c r="CD3469">
        <f t="shared" si="384"/>
        <v>0</v>
      </c>
      <c r="CG3469">
        <f ca="1">IFERROR(INDIRECT("IVA!X"&amp;MATCH(MID(COMPRAS!C3369,1,2)&amp;MID(COMPRAS!F3369,1,2)&amp;MID(COMPRAS!D3369,1,2),IVA!W:W,0)),"SIN COD.")</f>
        <v>0</v>
      </c>
      <c r="CH3469">
        <f ca="1">IFERROR(INDIRECT("IVA!Y"&amp;MATCH(MID(COMPRAS!C3369,1,2)&amp;MID(COMPRAS!F3369,1,2)&amp;MID(COMPRAS!D3369,1,2),IVA!W:W,0)),"SIN COD.")</f>
        <v>0</v>
      </c>
    </row>
    <row r="3470" spans="1:86" x14ac:dyDescent="0.25">
      <c r="A3470"/>
      <c r="B3470"/>
      <c r="D3470"/>
      <c r="AL3470">
        <f t="shared" si="378"/>
        <v>0</v>
      </c>
      <c r="AQ3470">
        <f t="shared" si="379"/>
        <v>0</v>
      </c>
      <c r="AR3470" t="str">
        <f>IFERROR(IF(OR(AP3470=338,AP3470=340,AP3470=341,AP3470=342,AP3470="342A",AP3470="342B"),PorcenRet(AP3470,AT3470,AU3470),INDEX(PORCENTAJEBUSCAR,MATCH(AP3470,CódigoRET,0),4)*1),"")</f>
        <v/>
      </c>
      <c r="AS3470">
        <f t="shared" si="380"/>
        <v>0</v>
      </c>
      <c r="BF3470" t="str">
        <f>IFERROR(IF(OR(BD3470=338,BD3470=340,BD3470=341,BD3470=342,BD3470="342A",BD3470="342B"),PorcenRet(BD3470,BH3470,BI3470),INDEX(PORCENTAJEBUSCAR,MATCH(BD3470,CódigoRET,0),4)*1),"")</f>
        <v/>
      </c>
      <c r="BG3470">
        <f t="shared" si="381"/>
        <v>0</v>
      </c>
      <c r="BO3470">
        <f t="shared" si="382"/>
        <v>0</v>
      </c>
      <c r="CC3470">
        <f t="shared" si="383"/>
        <v>0</v>
      </c>
      <c r="CD3470">
        <f t="shared" si="384"/>
        <v>0</v>
      </c>
      <c r="CG3470">
        <f ca="1">IFERROR(INDIRECT("IVA!X"&amp;MATCH(MID(COMPRAS!C3370,1,2)&amp;MID(COMPRAS!F3370,1,2)&amp;MID(COMPRAS!D3370,1,2),IVA!W:W,0)),"SIN COD.")</f>
        <v>0</v>
      </c>
      <c r="CH3470">
        <f ca="1">IFERROR(INDIRECT("IVA!Y"&amp;MATCH(MID(COMPRAS!C3370,1,2)&amp;MID(COMPRAS!F3370,1,2)&amp;MID(COMPRAS!D3370,1,2),IVA!W:W,0)),"SIN COD.")</f>
        <v>0</v>
      </c>
    </row>
    <row r="3471" spans="1:86" x14ac:dyDescent="0.25">
      <c r="A3471"/>
      <c r="B3471"/>
      <c r="D3471"/>
      <c r="AL3471">
        <f t="shared" si="378"/>
        <v>0</v>
      </c>
      <c r="AQ3471">
        <f t="shared" si="379"/>
        <v>0</v>
      </c>
      <c r="AR3471" t="str">
        <f>IFERROR(IF(OR(AP3471=338,AP3471=340,AP3471=341,AP3471=342,AP3471="342A",AP3471="342B"),PorcenRet(AP3471,AT3471,AU3471),INDEX(PORCENTAJEBUSCAR,MATCH(AP3471,CódigoRET,0),4)*1),"")</f>
        <v/>
      </c>
      <c r="AS3471">
        <f t="shared" si="380"/>
        <v>0</v>
      </c>
      <c r="BF3471" t="str">
        <f>IFERROR(IF(OR(BD3471=338,BD3471=340,BD3471=341,BD3471=342,BD3471="342A",BD3471="342B"),PorcenRet(BD3471,BH3471,BI3471),INDEX(PORCENTAJEBUSCAR,MATCH(BD3471,CódigoRET,0),4)*1),"")</f>
        <v/>
      </c>
      <c r="BG3471">
        <f t="shared" si="381"/>
        <v>0</v>
      </c>
      <c r="BO3471">
        <f t="shared" si="382"/>
        <v>0</v>
      </c>
      <c r="CC3471">
        <f t="shared" si="383"/>
        <v>0</v>
      </c>
      <c r="CD3471">
        <f t="shared" si="384"/>
        <v>0</v>
      </c>
      <c r="CG3471">
        <f ca="1">IFERROR(INDIRECT("IVA!X"&amp;MATCH(MID(COMPRAS!C3371,1,2)&amp;MID(COMPRAS!F3371,1,2)&amp;MID(COMPRAS!D3371,1,2),IVA!W:W,0)),"SIN COD.")</f>
        <v>0</v>
      </c>
      <c r="CH3471">
        <f ca="1">IFERROR(INDIRECT("IVA!Y"&amp;MATCH(MID(COMPRAS!C3371,1,2)&amp;MID(COMPRAS!F3371,1,2)&amp;MID(COMPRAS!D3371,1,2),IVA!W:W,0)),"SIN COD.")</f>
        <v>0</v>
      </c>
    </row>
    <row r="3472" spans="1:86" x14ac:dyDescent="0.25">
      <c r="A3472"/>
      <c r="B3472"/>
      <c r="D3472"/>
      <c r="AL3472">
        <f t="shared" si="378"/>
        <v>0</v>
      </c>
      <c r="AQ3472">
        <f t="shared" si="379"/>
        <v>0</v>
      </c>
      <c r="AR3472" t="str">
        <f>IFERROR(IF(OR(AP3472=338,AP3472=340,AP3472=341,AP3472=342,AP3472="342A",AP3472="342B"),PorcenRet(AP3472,AT3472,AU3472),INDEX(PORCENTAJEBUSCAR,MATCH(AP3472,CódigoRET,0),4)*1),"")</f>
        <v/>
      </c>
      <c r="AS3472">
        <f t="shared" si="380"/>
        <v>0</v>
      </c>
      <c r="BF3472" t="str">
        <f>IFERROR(IF(OR(BD3472=338,BD3472=340,BD3472=341,BD3472=342,BD3472="342A",BD3472="342B"),PorcenRet(BD3472,BH3472,BI3472),INDEX(PORCENTAJEBUSCAR,MATCH(BD3472,CódigoRET,0),4)*1),"")</f>
        <v/>
      </c>
      <c r="BG3472">
        <f t="shared" si="381"/>
        <v>0</v>
      </c>
      <c r="BO3472">
        <f t="shared" si="382"/>
        <v>0</v>
      </c>
      <c r="CC3472">
        <f t="shared" si="383"/>
        <v>0</v>
      </c>
      <c r="CD3472">
        <f t="shared" si="384"/>
        <v>0</v>
      </c>
      <c r="CG3472">
        <f ca="1">IFERROR(INDIRECT("IVA!X"&amp;MATCH(MID(COMPRAS!C3372,1,2)&amp;MID(COMPRAS!F3372,1,2)&amp;MID(COMPRAS!D3372,1,2),IVA!W:W,0)),"SIN COD.")</f>
        <v>0</v>
      </c>
      <c r="CH3472">
        <f ca="1">IFERROR(INDIRECT("IVA!Y"&amp;MATCH(MID(COMPRAS!C3372,1,2)&amp;MID(COMPRAS!F3372,1,2)&amp;MID(COMPRAS!D3372,1,2),IVA!W:W,0)),"SIN COD.")</f>
        <v>0</v>
      </c>
    </row>
    <row r="3473" spans="1:86" x14ac:dyDescent="0.25">
      <c r="A3473"/>
      <c r="B3473"/>
      <c r="D3473"/>
      <c r="AL3473">
        <f t="shared" si="378"/>
        <v>0</v>
      </c>
      <c r="AQ3473">
        <f t="shared" si="379"/>
        <v>0</v>
      </c>
      <c r="AR3473" t="str">
        <f>IFERROR(IF(OR(AP3473=338,AP3473=340,AP3473=341,AP3473=342,AP3473="342A",AP3473="342B"),PorcenRet(AP3473,AT3473,AU3473),INDEX(PORCENTAJEBUSCAR,MATCH(AP3473,CódigoRET,0),4)*1),"")</f>
        <v/>
      </c>
      <c r="AS3473">
        <f t="shared" si="380"/>
        <v>0</v>
      </c>
      <c r="BF3473" t="str">
        <f>IFERROR(IF(OR(BD3473=338,BD3473=340,BD3473=341,BD3473=342,BD3473="342A",BD3473="342B"),PorcenRet(BD3473,BH3473,BI3473),INDEX(PORCENTAJEBUSCAR,MATCH(BD3473,CódigoRET,0),4)*1),"")</f>
        <v/>
      </c>
      <c r="BG3473">
        <f t="shared" si="381"/>
        <v>0</v>
      </c>
      <c r="BO3473">
        <f t="shared" si="382"/>
        <v>0</v>
      </c>
      <c r="CC3473">
        <f t="shared" si="383"/>
        <v>0</v>
      </c>
      <c r="CD3473">
        <f t="shared" si="384"/>
        <v>0</v>
      </c>
      <c r="CG3473">
        <f ca="1">IFERROR(INDIRECT("IVA!X"&amp;MATCH(MID(COMPRAS!C3373,1,2)&amp;MID(COMPRAS!F3373,1,2)&amp;MID(COMPRAS!D3373,1,2),IVA!W:W,0)),"SIN COD.")</f>
        <v>0</v>
      </c>
      <c r="CH3473">
        <f ca="1">IFERROR(INDIRECT("IVA!Y"&amp;MATCH(MID(COMPRAS!C3373,1,2)&amp;MID(COMPRAS!F3373,1,2)&amp;MID(COMPRAS!D3373,1,2),IVA!W:W,0)),"SIN COD.")</f>
        <v>0</v>
      </c>
    </row>
    <row r="3474" spans="1:86" x14ac:dyDescent="0.25">
      <c r="A3474"/>
      <c r="B3474"/>
      <c r="D3474"/>
      <c r="AL3474">
        <f t="shared" si="378"/>
        <v>0</v>
      </c>
      <c r="AQ3474">
        <f t="shared" si="379"/>
        <v>0</v>
      </c>
      <c r="AR3474" t="str">
        <f>IFERROR(IF(OR(AP3474=338,AP3474=340,AP3474=341,AP3474=342,AP3474="342A",AP3474="342B"),PorcenRet(AP3474,AT3474,AU3474),INDEX(PORCENTAJEBUSCAR,MATCH(AP3474,CódigoRET,0),4)*1),"")</f>
        <v/>
      </c>
      <c r="AS3474">
        <f t="shared" si="380"/>
        <v>0</v>
      </c>
      <c r="BF3474" t="str">
        <f>IFERROR(IF(OR(BD3474=338,BD3474=340,BD3474=341,BD3474=342,BD3474="342A",BD3474="342B"),PorcenRet(BD3474,BH3474,BI3474),INDEX(PORCENTAJEBUSCAR,MATCH(BD3474,CódigoRET,0),4)*1),"")</f>
        <v/>
      </c>
      <c r="BG3474">
        <f t="shared" si="381"/>
        <v>0</v>
      </c>
      <c r="BO3474">
        <f t="shared" si="382"/>
        <v>0</v>
      </c>
      <c r="CC3474">
        <f t="shared" si="383"/>
        <v>0</v>
      </c>
      <c r="CD3474">
        <f t="shared" si="384"/>
        <v>0</v>
      </c>
      <c r="CG3474">
        <f ca="1">IFERROR(INDIRECT("IVA!X"&amp;MATCH(MID(COMPRAS!C3374,1,2)&amp;MID(COMPRAS!F3374,1,2)&amp;MID(COMPRAS!D3374,1,2),IVA!W:W,0)),"SIN COD.")</f>
        <v>0</v>
      </c>
      <c r="CH3474">
        <f ca="1">IFERROR(INDIRECT("IVA!Y"&amp;MATCH(MID(COMPRAS!C3374,1,2)&amp;MID(COMPRAS!F3374,1,2)&amp;MID(COMPRAS!D3374,1,2),IVA!W:W,0)),"SIN COD.")</f>
        <v>0</v>
      </c>
    </row>
    <row r="3475" spans="1:86" x14ac:dyDescent="0.25">
      <c r="A3475"/>
      <c r="B3475"/>
      <c r="D3475"/>
      <c r="AL3475">
        <f t="shared" si="378"/>
        <v>0</v>
      </c>
      <c r="AQ3475">
        <f t="shared" si="379"/>
        <v>0</v>
      </c>
      <c r="AR3475" t="str">
        <f>IFERROR(IF(OR(AP3475=338,AP3475=340,AP3475=341,AP3475=342,AP3475="342A",AP3475="342B"),PorcenRet(AP3475,AT3475,AU3475),INDEX(PORCENTAJEBUSCAR,MATCH(AP3475,CódigoRET,0),4)*1),"")</f>
        <v/>
      </c>
      <c r="AS3475">
        <f t="shared" si="380"/>
        <v>0</v>
      </c>
      <c r="BF3475" t="str">
        <f>IFERROR(IF(OR(BD3475=338,BD3475=340,BD3475=341,BD3475=342,BD3475="342A",BD3475="342B"),PorcenRet(BD3475,BH3475,BI3475),INDEX(PORCENTAJEBUSCAR,MATCH(BD3475,CódigoRET,0),4)*1),"")</f>
        <v/>
      </c>
      <c r="BG3475">
        <f t="shared" si="381"/>
        <v>0</v>
      </c>
      <c r="BO3475">
        <f t="shared" si="382"/>
        <v>0</v>
      </c>
      <c r="CC3475">
        <f t="shared" si="383"/>
        <v>0</v>
      </c>
      <c r="CD3475">
        <f t="shared" si="384"/>
        <v>0</v>
      </c>
      <c r="CG3475">
        <f ca="1">IFERROR(INDIRECT("IVA!X"&amp;MATCH(MID(COMPRAS!C3375,1,2)&amp;MID(COMPRAS!F3375,1,2)&amp;MID(COMPRAS!D3375,1,2),IVA!W:W,0)),"SIN COD.")</f>
        <v>0</v>
      </c>
      <c r="CH3475">
        <f ca="1">IFERROR(INDIRECT("IVA!Y"&amp;MATCH(MID(COMPRAS!C3375,1,2)&amp;MID(COMPRAS!F3375,1,2)&amp;MID(COMPRAS!D3375,1,2),IVA!W:W,0)),"SIN COD.")</f>
        <v>0</v>
      </c>
    </row>
    <row r="3476" spans="1:86" x14ac:dyDescent="0.25">
      <c r="A3476"/>
      <c r="B3476"/>
      <c r="D3476"/>
      <c r="AL3476">
        <f t="shared" si="378"/>
        <v>0</v>
      </c>
      <c r="AQ3476">
        <f t="shared" si="379"/>
        <v>0</v>
      </c>
      <c r="AR3476" t="str">
        <f>IFERROR(IF(OR(AP3476=338,AP3476=340,AP3476=341,AP3476=342,AP3476="342A",AP3476="342B"),PorcenRet(AP3476,AT3476,AU3476),INDEX(PORCENTAJEBUSCAR,MATCH(AP3476,CódigoRET,0),4)*1),"")</f>
        <v/>
      </c>
      <c r="AS3476">
        <f t="shared" si="380"/>
        <v>0</v>
      </c>
      <c r="BF3476" t="str">
        <f>IFERROR(IF(OR(BD3476=338,BD3476=340,BD3476=341,BD3476=342,BD3476="342A",BD3476="342B"),PorcenRet(BD3476,BH3476,BI3476),INDEX(PORCENTAJEBUSCAR,MATCH(BD3476,CódigoRET,0),4)*1),"")</f>
        <v/>
      </c>
      <c r="BG3476">
        <f t="shared" si="381"/>
        <v>0</v>
      </c>
      <c r="BO3476">
        <f t="shared" si="382"/>
        <v>0</v>
      </c>
      <c r="CC3476">
        <f t="shared" si="383"/>
        <v>0</v>
      </c>
      <c r="CD3476">
        <f t="shared" si="384"/>
        <v>0</v>
      </c>
      <c r="CG3476">
        <f ca="1">IFERROR(INDIRECT("IVA!X"&amp;MATCH(MID(COMPRAS!C3376,1,2)&amp;MID(COMPRAS!F3376,1,2)&amp;MID(COMPRAS!D3376,1,2),IVA!W:W,0)),"SIN COD.")</f>
        <v>0</v>
      </c>
      <c r="CH3476">
        <f ca="1">IFERROR(INDIRECT("IVA!Y"&amp;MATCH(MID(COMPRAS!C3376,1,2)&amp;MID(COMPRAS!F3376,1,2)&amp;MID(COMPRAS!D3376,1,2),IVA!W:W,0)),"SIN COD.")</f>
        <v>0</v>
      </c>
    </row>
    <row r="3477" spans="1:86" x14ac:dyDescent="0.25">
      <c r="A3477"/>
      <c r="B3477"/>
      <c r="D3477"/>
      <c r="AL3477">
        <f t="shared" si="378"/>
        <v>0</v>
      </c>
      <c r="AQ3477">
        <f t="shared" si="379"/>
        <v>0</v>
      </c>
      <c r="AR3477" t="str">
        <f>IFERROR(IF(OR(AP3477=338,AP3477=340,AP3477=341,AP3477=342,AP3477="342A",AP3477="342B"),PorcenRet(AP3477,AT3477,AU3477),INDEX(PORCENTAJEBUSCAR,MATCH(AP3477,CódigoRET,0),4)*1),"")</f>
        <v/>
      </c>
      <c r="AS3477">
        <f t="shared" si="380"/>
        <v>0</v>
      </c>
      <c r="BF3477" t="str">
        <f>IFERROR(IF(OR(BD3477=338,BD3477=340,BD3477=341,BD3477=342,BD3477="342A",BD3477="342B"),PorcenRet(BD3477,BH3477,BI3477),INDEX(PORCENTAJEBUSCAR,MATCH(BD3477,CódigoRET,0),4)*1),"")</f>
        <v/>
      </c>
      <c r="BG3477">
        <f t="shared" si="381"/>
        <v>0</v>
      </c>
      <c r="BO3477">
        <f t="shared" si="382"/>
        <v>0</v>
      </c>
      <c r="CC3477">
        <f t="shared" si="383"/>
        <v>0</v>
      </c>
      <c r="CD3477">
        <f t="shared" si="384"/>
        <v>0</v>
      </c>
      <c r="CG3477">
        <f ca="1">IFERROR(INDIRECT("IVA!X"&amp;MATCH(MID(COMPRAS!C3377,1,2)&amp;MID(COMPRAS!F3377,1,2)&amp;MID(COMPRAS!D3377,1,2),IVA!W:W,0)),"SIN COD.")</f>
        <v>0</v>
      </c>
      <c r="CH3477">
        <f ca="1">IFERROR(INDIRECT("IVA!Y"&amp;MATCH(MID(COMPRAS!C3377,1,2)&amp;MID(COMPRAS!F3377,1,2)&amp;MID(COMPRAS!D3377,1,2),IVA!W:W,0)),"SIN COD.")</f>
        <v>0</v>
      </c>
    </row>
    <row r="3478" spans="1:86" x14ac:dyDescent="0.25">
      <c r="A3478"/>
      <c r="B3478"/>
      <c r="D3478"/>
      <c r="AL3478">
        <f t="shared" si="378"/>
        <v>0</v>
      </c>
      <c r="AQ3478">
        <f t="shared" si="379"/>
        <v>0</v>
      </c>
      <c r="AR3478" t="str">
        <f>IFERROR(IF(OR(AP3478=338,AP3478=340,AP3478=341,AP3478=342,AP3478="342A",AP3478="342B"),PorcenRet(AP3478,AT3478,AU3478),INDEX(PORCENTAJEBUSCAR,MATCH(AP3478,CódigoRET,0),4)*1),"")</f>
        <v/>
      </c>
      <c r="AS3478">
        <f t="shared" si="380"/>
        <v>0</v>
      </c>
      <c r="BF3478" t="str">
        <f>IFERROR(IF(OR(BD3478=338,BD3478=340,BD3478=341,BD3478=342,BD3478="342A",BD3478="342B"),PorcenRet(BD3478,BH3478,BI3478),INDEX(PORCENTAJEBUSCAR,MATCH(BD3478,CódigoRET,0),4)*1),"")</f>
        <v/>
      </c>
      <c r="BG3478">
        <f t="shared" si="381"/>
        <v>0</v>
      </c>
      <c r="BO3478">
        <f t="shared" si="382"/>
        <v>0</v>
      </c>
      <c r="CC3478">
        <f t="shared" si="383"/>
        <v>0</v>
      </c>
      <c r="CD3478">
        <f t="shared" si="384"/>
        <v>0</v>
      </c>
      <c r="CG3478">
        <f ca="1">IFERROR(INDIRECT("IVA!X"&amp;MATCH(MID(COMPRAS!C3378,1,2)&amp;MID(COMPRAS!F3378,1,2)&amp;MID(COMPRAS!D3378,1,2),IVA!W:W,0)),"SIN COD.")</f>
        <v>0</v>
      </c>
      <c r="CH3478">
        <f ca="1">IFERROR(INDIRECT("IVA!Y"&amp;MATCH(MID(COMPRAS!C3378,1,2)&amp;MID(COMPRAS!F3378,1,2)&amp;MID(COMPRAS!D3378,1,2),IVA!W:W,0)),"SIN COD.")</f>
        <v>0</v>
      </c>
    </row>
    <row r="3479" spans="1:86" x14ac:dyDescent="0.25">
      <c r="A3479"/>
      <c r="B3479"/>
      <c r="D3479"/>
      <c r="AL3479">
        <f t="shared" si="378"/>
        <v>0</v>
      </c>
      <c r="AQ3479">
        <f t="shared" si="379"/>
        <v>0</v>
      </c>
      <c r="AR3479" t="str">
        <f>IFERROR(IF(OR(AP3479=338,AP3479=340,AP3479=341,AP3479=342,AP3479="342A",AP3479="342B"),PorcenRet(AP3479,AT3479,AU3479),INDEX(PORCENTAJEBUSCAR,MATCH(AP3479,CódigoRET,0),4)*1),"")</f>
        <v/>
      </c>
      <c r="AS3479">
        <f t="shared" si="380"/>
        <v>0</v>
      </c>
      <c r="BF3479" t="str">
        <f>IFERROR(IF(OR(BD3479=338,BD3479=340,BD3479=341,BD3479=342,BD3479="342A",BD3479="342B"),PorcenRet(BD3479,BH3479,BI3479),INDEX(PORCENTAJEBUSCAR,MATCH(BD3479,CódigoRET,0),4)*1),"")</f>
        <v/>
      </c>
      <c r="BG3479">
        <f t="shared" si="381"/>
        <v>0</v>
      </c>
      <c r="BO3479">
        <f t="shared" si="382"/>
        <v>0</v>
      </c>
      <c r="CC3479">
        <f t="shared" si="383"/>
        <v>0</v>
      </c>
      <c r="CD3479">
        <f t="shared" si="384"/>
        <v>0</v>
      </c>
      <c r="CG3479">
        <f ca="1">IFERROR(INDIRECT("IVA!X"&amp;MATCH(MID(COMPRAS!C3379,1,2)&amp;MID(COMPRAS!F3379,1,2)&amp;MID(COMPRAS!D3379,1,2),IVA!W:W,0)),"SIN COD.")</f>
        <v>0</v>
      </c>
      <c r="CH3479">
        <f ca="1">IFERROR(INDIRECT("IVA!Y"&amp;MATCH(MID(COMPRAS!C3379,1,2)&amp;MID(COMPRAS!F3379,1,2)&amp;MID(COMPRAS!D3379,1,2),IVA!W:W,0)),"SIN COD.")</f>
        <v>0</v>
      </c>
    </row>
    <row r="3480" spans="1:86" x14ac:dyDescent="0.25">
      <c r="A3480"/>
      <c r="B3480"/>
      <c r="D3480"/>
      <c r="AL3480">
        <f t="shared" si="378"/>
        <v>0</v>
      </c>
      <c r="AQ3480">
        <f t="shared" si="379"/>
        <v>0</v>
      </c>
      <c r="AR3480" t="str">
        <f>IFERROR(IF(OR(AP3480=338,AP3480=340,AP3480=341,AP3480=342,AP3480="342A",AP3480="342B"),PorcenRet(AP3480,AT3480,AU3480),INDEX(PORCENTAJEBUSCAR,MATCH(AP3480,CódigoRET,0),4)*1),"")</f>
        <v/>
      </c>
      <c r="AS3480">
        <f t="shared" si="380"/>
        <v>0</v>
      </c>
      <c r="BF3480" t="str">
        <f>IFERROR(IF(OR(BD3480=338,BD3480=340,BD3480=341,BD3480=342,BD3480="342A",BD3480="342B"),PorcenRet(BD3480,BH3480,BI3480),INDEX(PORCENTAJEBUSCAR,MATCH(BD3480,CódigoRET,0),4)*1),"")</f>
        <v/>
      </c>
      <c r="BG3480">
        <f t="shared" si="381"/>
        <v>0</v>
      </c>
      <c r="BO3480">
        <f t="shared" si="382"/>
        <v>0</v>
      </c>
      <c r="CC3480">
        <f t="shared" si="383"/>
        <v>0</v>
      </c>
      <c r="CD3480">
        <f t="shared" si="384"/>
        <v>0</v>
      </c>
      <c r="CG3480">
        <f ca="1">IFERROR(INDIRECT("IVA!X"&amp;MATCH(MID(COMPRAS!C3380,1,2)&amp;MID(COMPRAS!F3380,1,2)&amp;MID(COMPRAS!D3380,1,2),IVA!W:W,0)),"SIN COD.")</f>
        <v>0</v>
      </c>
      <c r="CH3480">
        <f ca="1">IFERROR(INDIRECT("IVA!Y"&amp;MATCH(MID(COMPRAS!C3380,1,2)&amp;MID(COMPRAS!F3380,1,2)&amp;MID(COMPRAS!D3380,1,2),IVA!W:W,0)),"SIN COD.")</f>
        <v>0</v>
      </c>
    </row>
    <row r="3481" spans="1:86" x14ac:dyDescent="0.25">
      <c r="A3481"/>
      <c r="B3481"/>
      <c r="D3481"/>
      <c r="AL3481">
        <f t="shared" si="378"/>
        <v>0</v>
      </c>
      <c r="AQ3481">
        <f t="shared" si="379"/>
        <v>0</v>
      </c>
      <c r="AR3481" t="str">
        <f>IFERROR(IF(OR(AP3481=338,AP3481=340,AP3481=341,AP3481=342,AP3481="342A",AP3481="342B"),PorcenRet(AP3481,AT3481,AU3481),INDEX(PORCENTAJEBUSCAR,MATCH(AP3481,CódigoRET,0),4)*1),"")</f>
        <v/>
      </c>
      <c r="AS3481">
        <f t="shared" si="380"/>
        <v>0</v>
      </c>
      <c r="BF3481" t="str">
        <f>IFERROR(IF(OR(BD3481=338,BD3481=340,BD3481=341,BD3481=342,BD3481="342A",BD3481="342B"),PorcenRet(BD3481,BH3481,BI3481),INDEX(PORCENTAJEBUSCAR,MATCH(BD3481,CódigoRET,0),4)*1),"")</f>
        <v/>
      </c>
      <c r="BG3481">
        <f t="shared" si="381"/>
        <v>0</v>
      </c>
      <c r="BO3481">
        <f t="shared" si="382"/>
        <v>0</v>
      </c>
      <c r="CC3481">
        <f t="shared" si="383"/>
        <v>0</v>
      </c>
      <c r="CD3481">
        <f t="shared" si="384"/>
        <v>0</v>
      </c>
      <c r="CG3481">
        <f ca="1">IFERROR(INDIRECT("IVA!X"&amp;MATCH(MID(COMPRAS!C3381,1,2)&amp;MID(COMPRAS!F3381,1,2)&amp;MID(COMPRAS!D3381,1,2),IVA!W:W,0)),"SIN COD.")</f>
        <v>0</v>
      </c>
      <c r="CH3481">
        <f ca="1">IFERROR(INDIRECT("IVA!Y"&amp;MATCH(MID(COMPRAS!C3381,1,2)&amp;MID(COMPRAS!F3381,1,2)&amp;MID(COMPRAS!D3381,1,2),IVA!W:W,0)),"SIN COD.")</f>
        <v>0</v>
      </c>
    </row>
    <row r="3482" spans="1:86" x14ac:dyDescent="0.25">
      <c r="A3482"/>
      <c r="B3482"/>
      <c r="D3482"/>
      <c r="AL3482">
        <f t="shared" si="378"/>
        <v>0</v>
      </c>
      <c r="AQ3482">
        <f t="shared" si="379"/>
        <v>0</v>
      </c>
      <c r="AR3482" t="str">
        <f>IFERROR(IF(OR(AP3482=338,AP3482=340,AP3482=341,AP3482=342,AP3482="342A",AP3482="342B"),PorcenRet(AP3482,AT3482,AU3482),INDEX(PORCENTAJEBUSCAR,MATCH(AP3482,CódigoRET,0),4)*1),"")</f>
        <v/>
      </c>
      <c r="AS3482">
        <f t="shared" si="380"/>
        <v>0</v>
      </c>
      <c r="BF3482" t="str">
        <f>IFERROR(IF(OR(BD3482=338,BD3482=340,BD3482=341,BD3482=342,BD3482="342A",BD3482="342B"),PorcenRet(BD3482,BH3482,BI3482),INDEX(PORCENTAJEBUSCAR,MATCH(BD3482,CódigoRET,0),4)*1),"")</f>
        <v/>
      </c>
      <c r="BG3482">
        <f t="shared" si="381"/>
        <v>0</v>
      </c>
      <c r="BO3482">
        <f t="shared" si="382"/>
        <v>0</v>
      </c>
      <c r="CC3482">
        <f t="shared" si="383"/>
        <v>0</v>
      </c>
      <c r="CD3482">
        <f t="shared" si="384"/>
        <v>0</v>
      </c>
      <c r="CG3482">
        <f ca="1">IFERROR(INDIRECT("IVA!X"&amp;MATCH(MID(COMPRAS!C3382,1,2)&amp;MID(COMPRAS!F3382,1,2)&amp;MID(COMPRAS!D3382,1,2),IVA!W:W,0)),"SIN COD.")</f>
        <v>0</v>
      </c>
      <c r="CH3482">
        <f ca="1">IFERROR(INDIRECT("IVA!Y"&amp;MATCH(MID(COMPRAS!C3382,1,2)&amp;MID(COMPRAS!F3382,1,2)&amp;MID(COMPRAS!D3382,1,2),IVA!W:W,0)),"SIN COD.")</f>
        <v>0</v>
      </c>
    </row>
    <row r="3483" spans="1:86" x14ac:dyDescent="0.25">
      <c r="A3483"/>
      <c r="B3483"/>
      <c r="D3483"/>
      <c r="AL3483">
        <f t="shared" si="378"/>
        <v>0</v>
      </c>
      <c r="AQ3483">
        <f t="shared" si="379"/>
        <v>0</v>
      </c>
      <c r="AR3483" t="str">
        <f>IFERROR(IF(OR(AP3483=338,AP3483=340,AP3483=341,AP3483=342,AP3483="342A",AP3483="342B"),PorcenRet(AP3483,AT3483,AU3483),INDEX(PORCENTAJEBUSCAR,MATCH(AP3483,CódigoRET,0),4)*1),"")</f>
        <v/>
      </c>
      <c r="AS3483">
        <f t="shared" si="380"/>
        <v>0</v>
      </c>
      <c r="BF3483" t="str">
        <f>IFERROR(IF(OR(BD3483=338,BD3483=340,BD3483=341,BD3483=342,BD3483="342A",BD3483="342B"),PorcenRet(BD3483,BH3483,BI3483),INDEX(PORCENTAJEBUSCAR,MATCH(BD3483,CódigoRET,0),4)*1),"")</f>
        <v/>
      </c>
      <c r="BG3483">
        <f t="shared" si="381"/>
        <v>0</v>
      </c>
      <c r="BO3483">
        <f t="shared" si="382"/>
        <v>0</v>
      </c>
      <c r="CC3483">
        <f t="shared" si="383"/>
        <v>0</v>
      </c>
      <c r="CD3483">
        <f t="shared" si="384"/>
        <v>0</v>
      </c>
      <c r="CG3483">
        <f ca="1">IFERROR(INDIRECT("IVA!X"&amp;MATCH(MID(COMPRAS!C3383,1,2)&amp;MID(COMPRAS!F3383,1,2)&amp;MID(COMPRAS!D3383,1,2),IVA!W:W,0)),"SIN COD.")</f>
        <v>0</v>
      </c>
      <c r="CH3483">
        <f ca="1">IFERROR(INDIRECT("IVA!Y"&amp;MATCH(MID(COMPRAS!C3383,1,2)&amp;MID(COMPRAS!F3383,1,2)&amp;MID(COMPRAS!D3383,1,2),IVA!W:W,0)),"SIN COD.")</f>
        <v>0</v>
      </c>
    </row>
    <row r="3484" spans="1:86" x14ac:dyDescent="0.25">
      <c r="A3484"/>
      <c r="B3484"/>
      <c r="D3484"/>
      <c r="AL3484">
        <f t="shared" si="378"/>
        <v>0</v>
      </c>
      <c r="AQ3484">
        <f t="shared" si="379"/>
        <v>0</v>
      </c>
      <c r="AR3484" t="str">
        <f>IFERROR(IF(OR(AP3484=338,AP3484=340,AP3484=341,AP3484=342,AP3484="342A",AP3484="342B"),PorcenRet(AP3484,AT3484,AU3484),INDEX(PORCENTAJEBUSCAR,MATCH(AP3484,CódigoRET,0),4)*1),"")</f>
        <v/>
      </c>
      <c r="AS3484">
        <f t="shared" si="380"/>
        <v>0</v>
      </c>
      <c r="BF3484" t="str">
        <f>IFERROR(IF(OR(BD3484=338,BD3484=340,BD3484=341,BD3484=342,BD3484="342A",BD3484="342B"),PorcenRet(BD3484,BH3484,BI3484),INDEX(PORCENTAJEBUSCAR,MATCH(BD3484,CódigoRET,0),4)*1),"")</f>
        <v/>
      </c>
      <c r="BG3484">
        <f t="shared" si="381"/>
        <v>0</v>
      </c>
      <c r="BO3484">
        <f t="shared" si="382"/>
        <v>0</v>
      </c>
      <c r="CC3484">
        <f t="shared" si="383"/>
        <v>0</v>
      </c>
      <c r="CD3484">
        <f t="shared" si="384"/>
        <v>0</v>
      </c>
      <c r="CG3484">
        <f ca="1">IFERROR(INDIRECT("IVA!X"&amp;MATCH(MID(COMPRAS!C3384,1,2)&amp;MID(COMPRAS!F3384,1,2)&amp;MID(COMPRAS!D3384,1,2),IVA!W:W,0)),"SIN COD.")</f>
        <v>0</v>
      </c>
      <c r="CH3484">
        <f ca="1">IFERROR(INDIRECT("IVA!Y"&amp;MATCH(MID(COMPRAS!C3384,1,2)&amp;MID(COMPRAS!F3384,1,2)&amp;MID(COMPRAS!D3384,1,2),IVA!W:W,0)),"SIN COD.")</f>
        <v>0</v>
      </c>
    </row>
    <row r="3485" spans="1:86" x14ac:dyDescent="0.25">
      <c r="A3485"/>
      <c r="B3485"/>
      <c r="D3485"/>
      <c r="AL3485">
        <f t="shared" si="378"/>
        <v>0</v>
      </c>
      <c r="AQ3485">
        <f t="shared" si="379"/>
        <v>0</v>
      </c>
      <c r="AR3485" t="str">
        <f>IFERROR(IF(OR(AP3485=338,AP3485=340,AP3485=341,AP3485=342,AP3485="342A",AP3485="342B"),PorcenRet(AP3485,AT3485,AU3485),INDEX(PORCENTAJEBUSCAR,MATCH(AP3485,CódigoRET,0),4)*1),"")</f>
        <v/>
      </c>
      <c r="AS3485">
        <f t="shared" si="380"/>
        <v>0</v>
      </c>
      <c r="BF3485" t="str">
        <f>IFERROR(IF(OR(BD3485=338,BD3485=340,BD3485=341,BD3485=342,BD3485="342A",BD3485="342B"),PorcenRet(BD3485,BH3485,BI3485),INDEX(PORCENTAJEBUSCAR,MATCH(BD3485,CódigoRET,0),4)*1),"")</f>
        <v/>
      </c>
      <c r="BG3485">
        <f t="shared" si="381"/>
        <v>0</v>
      </c>
      <c r="BO3485">
        <f t="shared" si="382"/>
        <v>0</v>
      </c>
      <c r="CC3485">
        <f t="shared" si="383"/>
        <v>0</v>
      </c>
      <c r="CD3485">
        <f t="shared" si="384"/>
        <v>0</v>
      </c>
      <c r="CG3485">
        <f ca="1">IFERROR(INDIRECT("IVA!X"&amp;MATCH(MID(COMPRAS!C3385,1,2)&amp;MID(COMPRAS!F3385,1,2)&amp;MID(COMPRAS!D3385,1,2),IVA!W:W,0)),"SIN COD.")</f>
        <v>0</v>
      </c>
      <c r="CH3485">
        <f ca="1">IFERROR(INDIRECT("IVA!Y"&amp;MATCH(MID(COMPRAS!C3385,1,2)&amp;MID(COMPRAS!F3385,1,2)&amp;MID(COMPRAS!D3385,1,2),IVA!W:W,0)),"SIN COD.")</f>
        <v>0</v>
      </c>
    </row>
    <row r="3486" spans="1:86" x14ac:dyDescent="0.25">
      <c r="A3486"/>
      <c r="B3486"/>
      <c r="D3486"/>
      <c r="AL3486">
        <f t="shared" si="378"/>
        <v>0</v>
      </c>
      <c r="AQ3486">
        <f t="shared" si="379"/>
        <v>0</v>
      </c>
      <c r="AR3486" t="str">
        <f>IFERROR(IF(OR(AP3486=338,AP3486=340,AP3486=341,AP3486=342,AP3486="342A",AP3486="342B"),PorcenRet(AP3486,AT3486,AU3486),INDEX(PORCENTAJEBUSCAR,MATCH(AP3486,CódigoRET,0),4)*1),"")</f>
        <v/>
      </c>
      <c r="AS3486">
        <f t="shared" si="380"/>
        <v>0</v>
      </c>
      <c r="BF3486" t="str">
        <f>IFERROR(IF(OR(BD3486=338,BD3486=340,BD3486=341,BD3486=342,BD3486="342A",BD3486="342B"),PorcenRet(BD3486,BH3486,BI3486),INDEX(PORCENTAJEBUSCAR,MATCH(BD3486,CódigoRET,0),4)*1),"")</f>
        <v/>
      </c>
      <c r="BG3486">
        <f t="shared" si="381"/>
        <v>0</v>
      </c>
      <c r="BO3486">
        <f t="shared" si="382"/>
        <v>0</v>
      </c>
      <c r="CC3486">
        <f t="shared" si="383"/>
        <v>0</v>
      </c>
      <c r="CD3486">
        <f t="shared" si="384"/>
        <v>0</v>
      </c>
      <c r="CG3486">
        <f ca="1">IFERROR(INDIRECT("IVA!X"&amp;MATCH(MID(COMPRAS!C3386,1,2)&amp;MID(COMPRAS!F3386,1,2)&amp;MID(COMPRAS!D3386,1,2),IVA!W:W,0)),"SIN COD.")</f>
        <v>0</v>
      </c>
      <c r="CH3486">
        <f ca="1">IFERROR(INDIRECT("IVA!Y"&amp;MATCH(MID(COMPRAS!C3386,1,2)&amp;MID(COMPRAS!F3386,1,2)&amp;MID(COMPRAS!D3386,1,2),IVA!W:W,0)),"SIN COD.")</f>
        <v>0</v>
      </c>
    </row>
    <row r="3487" spans="1:86" x14ac:dyDescent="0.25">
      <c r="A3487"/>
      <c r="B3487"/>
      <c r="D3487"/>
      <c r="AL3487">
        <f t="shared" si="378"/>
        <v>0</v>
      </c>
      <c r="AQ3487">
        <f t="shared" si="379"/>
        <v>0</v>
      </c>
      <c r="AR3487" t="str">
        <f>IFERROR(IF(OR(AP3487=338,AP3487=340,AP3487=341,AP3487=342,AP3487="342A",AP3487="342B"),PorcenRet(AP3487,AT3487,AU3487),INDEX(PORCENTAJEBUSCAR,MATCH(AP3487,CódigoRET,0),4)*1),"")</f>
        <v/>
      </c>
      <c r="AS3487">
        <f t="shared" si="380"/>
        <v>0</v>
      </c>
      <c r="BF3487" t="str">
        <f>IFERROR(IF(OR(BD3487=338,BD3487=340,BD3487=341,BD3487=342,BD3487="342A",BD3487="342B"),PorcenRet(BD3487,BH3487,BI3487),INDEX(PORCENTAJEBUSCAR,MATCH(BD3487,CódigoRET,0),4)*1),"")</f>
        <v/>
      </c>
      <c r="BG3487">
        <f t="shared" si="381"/>
        <v>0</v>
      </c>
      <c r="BO3487">
        <f t="shared" si="382"/>
        <v>0</v>
      </c>
      <c r="CC3487">
        <f t="shared" si="383"/>
        <v>0</v>
      </c>
      <c r="CD3487">
        <f t="shared" si="384"/>
        <v>0</v>
      </c>
      <c r="CG3487">
        <f ca="1">IFERROR(INDIRECT("IVA!X"&amp;MATCH(MID(COMPRAS!C3387,1,2)&amp;MID(COMPRAS!F3387,1,2)&amp;MID(COMPRAS!D3387,1,2),IVA!W:W,0)),"SIN COD.")</f>
        <v>0</v>
      </c>
      <c r="CH3487">
        <f ca="1">IFERROR(INDIRECT("IVA!Y"&amp;MATCH(MID(COMPRAS!C3387,1,2)&amp;MID(COMPRAS!F3387,1,2)&amp;MID(COMPRAS!D3387,1,2),IVA!W:W,0)),"SIN COD.")</f>
        <v>0</v>
      </c>
    </row>
    <row r="3488" spans="1:86" x14ac:dyDescent="0.25">
      <c r="A3488"/>
      <c r="B3488"/>
      <c r="D3488"/>
      <c r="AL3488">
        <f t="shared" si="378"/>
        <v>0</v>
      </c>
      <c r="AQ3488">
        <f t="shared" si="379"/>
        <v>0</v>
      </c>
      <c r="AR3488" t="str">
        <f>IFERROR(IF(OR(AP3488=338,AP3488=340,AP3488=341,AP3488=342,AP3488="342A",AP3488="342B"),PorcenRet(AP3488,AT3488,AU3488),INDEX(PORCENTAJEBUSCAR,MATCH(AP3488,CódigoRET,0),4)*1),"")</f>
        <v/>
      </c>
      <c r="AS3488">
        <f t="shared" si="380"/>
        <v>0</v>
      </c>
      <c r="BF3488" t="str">
        <f>IFERROR(IF(OR(BD3488=338,BD3488=340,BD3488=341,BD3488=342,BD3488="342A",BD3488="342B"),PorcenRet(BD3488,BH3488,BI3488),INDEX(PORCENTAJEBUSCAR,MATCH(BD3488,CódigoRET,0),4)*1),"")</f>
        <v/>
      </c>
      <c r="BG3488">
        <f t="shared" si="381"/>
        <v>0</v>
      </c>
      <c r="BO3488">
        <f t="shared" si="382"/>
        <v>0</v>
      </c>
      <c r="CC3488">
        <f t="shared" si="383"/>
        <v>0</v>
      </c>
      <c r="CD3488">
        <f t="shared" si="384"/>
        <v>0</v>
      </c>
      <c r="CG3488">
        <f ca="1">IFERROR(INDIRECT("IVA!X"&amp;MATCH(MID(COMPRAS!C3388,1,2)&amp;MID(COMPRAS!F3388,1,2)&amp;MID(COMPRAS!D3388,1,2),IVA!W:W,0)),"SIN COD.")</f>
        <v>0</v>
      </c>
      <c r="CH3488">
        <f ca="1">IFERROR(INDIRECT("IVA!Y"&amp;MATCH(MID(COMPRAS!C3388,1,2)&amp;MID(COMPRAS!F3388,1,2)&amp;MID(COMPRAS!D3388,1,2),IVA!W:W,0)),"SIN COD.")</f>
        <v>0</v>
      </c>
    </row>
    <row r="3489" spans="1:86" x14ac:dyDescent="0.25">
      <c r="A3489"/>
      <c r="B3489"/>
      <c r="D3489"/>
      <c r="AL3489">
        <f t="shared" si="378"/>
        <v>0</v>
      </c>
      <c r="AQ3489">
        <f t="shared" si="379"/>
        <v>0</v>
      </c>
      <c r="AR3489" t="str">
        <f>IFERROR(IF(OR(AP3489=338,AP3489=340,AP3489=341,AP3489=342,AP3489="342A",AP3489="342B"),PorcenRet(AP3489,AT3489,AU3489),INDEX(PORCENTAJEBUSCAR,MATCH(AP3489,CódigoRET,0),4)*1),"")</f>
        <v/>
      </c>
      <c r="AS3489">
        <f t="shared" si="380"/>
        <v>0</v>
      </c>
      <c r="BF3489" t="str">
        <f>IFERROR(IF(OR(BD3489=338,BD3489=340,BD3489=341,BD3489=342,BD3489="342A",BD3489="342B"),PorcenRet(BD3489,BH3489,BI3489),INDEX(PORCENTAJEBUSCAR,MATCH(BD3489,CódigoRET,0),4)*1),"")</f>
        <v/>
      </c>
      <c r="BG3489">
        <f t="shared" si="381"/>
        <v>0</v>
      </c>
      <c r="BO3489">
        <f t="shared" si="382"/>
        <v>0</v>
      </c>
      <c r="CC3489">
        <f t="shared" si="383"/>
        <v>0</v>
      </c>
      <c r="CD3489">
        <f t="shared" si="384"/>
        <v>0</v>
      </c>
      <c r="CG3489">
        <f ca="1">IFERROR(INDIRECT("IVA!X"&amp;MATCH(MID(COMPRAS!C3389,1,2)&amp;MID(COMPRAS!F3389,1,2)&amp;MID(COMPRAS!D3389,1,2),IVA!W:W,0)),"SIN COD.")</f>
        <v>0</v>
      </c>
      <c r="CH3489">
        <f ca="1">IFERROR(INDIRECT("IVA!Y"&amp;MATCH(MID(COMPRAS!C3389,1,2)&amp;MID(COMPRAS!F3389,1,2)&amp;MID(COMPRAS!D3389,1,2),IVA!W:W,0)),"SIN COD.")</f>
        <v>0</v>
      </c>
    </row>
    <row r="3490" spans="1:86" x14ac:dyDescent="0.25">
      <c r="A3490"/>
      <c r="B3490"/>
      <c r="D3490"/>
      <c r="AL3490">
        <f t="shared" si="378"/>
        <v>0</v>
      </c>
      <c r="AQ3490">
        <f t="shared" si="379"/>
        <v>0</v>
      </c>
      <c r="AR3490" t="str">
        <f>IFERROR(IF(OR(AP3490=338,AP3490=340,AP3490=341,AP3490=342,AP3490="342A",AP3490="342B"),PorcenRet(AP3490,AT3490,AU3490),INDEX(PORCENTAJEBUSCAR,MATCH(AP3490,CódigoRET,0),4)*1),"")</f>
        <v/>
      </c>
      <c r="AS3490">
        <f t="shared" si="380"/>
        <v>0</v>
      </c>
      <c r="BF3490" t="str">
        <f>IFERROR(IF(OR(BD3490=338,BD3490=340,BD3490=341,BD3490=342,BD3490="342A",BD3490="342B"),PorcenRet(BD3490,BH3490,BI3490),INDEX(PORCENTAJEBUSCAR,MATCH(BD3490,CódigoRET,0),4)*1),"")</f>
        <v/>
      </c>
      <c r="BG3490">
        <f t="shared" si="381"/>
        <v>0</v>
      </c>
      <c r="BO3490">
        <f t="shared" si="382"/>
        <v>0</v>
      </c>
      <c r="CC3490">
        <f t="shared" si="383"/>
        <v>0</v>
      </c>
      <c r="CD3490">
        <f t="shared" si="384"/>
        <v>0</v>
      </c>
      <c r="CG3490">
        <f ca="1">IFERROR(INDIRECT("IVA!X"&amp;MATCH(MID(COMPRAS!C3390,1,2)&amp;MID(COMPRAS!F3390,1,2)&amp;MID(COMPRAS!D3390,1,2),IVA!W:W,0)),"SIN COD.")</f>
        <v>0</v>
      </c>
      <c r="CH3490">
        <f ca="1">IFERROR(INDIRECT("IVA!Y"&amp;MATCH(MID(COMPRAS!C3390,1,2)&amp;MID(COMPRAS!F3390,1,2)&amp;MID(COMPRAS!D3390,1,2),IVA!W:W,0)),"SIN COD.")</f>
        <v>0</v>
      </c>
    </row>
    <row r="3491" spans="1:86" x14ac:dyDescent="0.25">
      <c r="A3491"/>
      <c r="B3491"/>
      <c r="D3491"/>
      <c r="AL3491">
        <f t="shared" si="378"/>
        <v>0</v>
      </c>
      <c r="AQ3491">
        <f t="shared" si="379"/>
        <v>0</v>
      </c>
      <c r="AR3491" t="str">
        <f>IFERROR(IF(OR(AP3491=338,AP3491=340,AP3491=341,AP3491=342,AP3491="342A",AP3491="342B"),PorcenRet(AP3491,AT3491,AU3491),INDEX(PORCENTAJEBUSCAR,MATCH(AP3491,CódigoRET,0),4)*1),"")</f>
        <v/>
      </c>
      <c r="AS3491">
        <f t="shared" si="380"/>
        <v>0</v>
      </c>
      <c r="BF3491" t="str">
        <f>IFERROR(IF(OR(BD3491=338,BD3491=340,BD3491=341,BD3491=342,BD3491="342A",BD3491="342B"),PorcenRet(BD3491,BH3491,BI3491),INDEX(PORCENTAJEBUSCAR,MATCH(BD3491,CódigoRET,0),4)*1),"")</f>
        <v/>
      </c>
      <c r="BG3491">
        <f t="shared" si="381"/>
        <v>0</v>
      </c>
      <c r="BO3491">
        <f t="shared" si="382"/>
        <v>0</v>
      </c>
      <c r="CC3491">
        <f t="shared" si="383"/>
        <v>0</v>
      </c>
      <c r="CD3491">
        <f t="shared" si="384"/>
        <v>0</v>
      </c>
      <c r="CG3491">
        <f ca="1">IFERROR(INDIRECT("IVA!X"&amp;MATCH(MID(COMPRAS!C3391,1,2)&amp;MID(COMPRAS!F3391,1,2)&amp;MID(COMPRAS!D3391,1,2),IVA!W:W,0)),"SIN COD.")</f>
        <v>0</v>
      </c>
      <c r="CH3491">
        <f ca="1">IFERROR(INDIRECT("IVA!Y"&amp;MATCH(MID(COMPRAS!C3391,1,2)&amp;MID(COMPRAS!F3391,1,2)&amp;MID(COMPRAS!D3391,1,2),IVA!W:W,0)),"SIN COD.")</f>
        <v>0</v>
      </c>
    </row>
    <row r="3492" spans="1:86" x14ac:dyDescent="0.25">
      <c r="A3492"/>
      <c r="B3492"/>
      <c r="D3492"/>
      <c r="AL3492">
        <f t="shared" si="378"/>
        <v>0</v>
      </c>
      <c r="AQ3492">
        <f t="shared" si="379"/>
        <v>0</v>
      </c>
      <c r="AR3492" t="str">
        <f>IFERROR(IF(OR(AP3492=338,AP3492=340,AP3492=341,AP3492=342,AP3492="342A",AP3492="342B"),PorcenRet(AP3492,AT3492,AU3492),INDEX(PORCENTAJEBUSCAR,MATCH(AP3492,CódigoRET,0),4)*1),"")</f>
        <v/>
      </c>
      <c r="AS3492">
        <f t="shared" si="380"/>
        <v>0</v>
      </c>
      <c r="BF3492" t="str">
        <f>IFERROR(IF(OR(BD3492=338,BD3492=340,BD3492=341,BD3492=342,BD3492="342A",BD3492="342B"),PorcenRet(BD3492,BH3492,BI3492),INDEX(PORCENTAJEBUSCAR,MATCH(BD3492,CódigoRET,0),4)*1),"")</f>
        <v/>
      </c>
      <c r="BG3492">
        <f t="shared" si="381"/>
        <v>0</v>
      </c>
      <c r="BO3492">
        <f t="shared" si="382"/>
        <v>0</v>
      </c>
      <c r="CC3492">
        <f t="shared" si="383"/>
        <v>0</v>
      </c>
      <c r="CD3492">
        <f t="shared" si="384"/>
        <v>0</v>
      </c>
      <c r="CG3492">
        <f ca="1">IFERROR(INDIRECT("IVA!X"&amp;MATCH(MID(COMPRAS!C3392,1,2)&amp;MID(COMPRAS!F3392,1,2)&amp;MID(COMPRAS!D3392,1,2),IVA!W:W,0)),"SIN COD.")</f>
        <v>0</v>
      </c>
      <c r="CH3492">
        <f ca="1">IFERROR(INDIRECT("IVA!Y"&amp;MATCH(MID(COMPRAS!C3392,1,2)&amp;MID(COMPRAS!F3392,1,2)&amp;MID(COMPRAS!D3392,1,2),IVA!W:W,0)),"SIN COD.")</f>
        <v>0</v>
      </c>
    </row>
    <row r="3493" spans="1:86" x14ac:dyDescent="0.25">
      <c r="A3493"/>
      <c r="B3493"/>
      <c r="D3493"/>
      <c r="AL3493">
        <f t="shared" si="378"/>
        <v>0</v>
      </c>
      <c r="AQ3493">
        <f t="shared" si="379"/>
        <v>0</v>
      </c>
      <c r="AR3493" t="str">
        <f>IFERROR(IF(OR(AP3493=338,AP3493=340,AP3493=341,AP3493=342,AP3493="342A",AP3493="342B"),PorcenRet(AP3493,AT3493,AU3493),INDEX(PORCENTAJEBUSCAR,MATCH(AP3493,CódigoRET,0),4)*1),"")</f>
        <v/>
      </c>
      <c r="AS3493">
        <f t="shared" si="380"/>
        <v>0</v>
      </c>
      <c r="BF3493" t="str">
        <f>IFERROR(IF(OR(BD3493=338,BD3493=340,BD3493=341,BD3493=342,BD3493="342A",BD3493="342B"),PorcenRet(BD3493,BH3493,BI3493),INDEX(PORCENTAJEBUSCAR,MATCH(BD3493,CódigoRET,0),4)*1),"")</f>
        <v/>
      </c>
      <c r="BG3493">
        <f t="shared" si="381"/>
        <v>0</v>
      </c>
      <c r="BO3493">
        <f t="shared" si="382"/>
        <v>0</v>
      </c>
      <c r="CC3493">
        <f t="shared" si="383"/>
        <v>0</v>
      </c>
      <c r="CD3493">
        <f t="shared" si="384"/>
        <v>0</v>
      </c>
      <c r="CG3493">
        <f ca="1">IFERROR(INDIRECT("IVA!X"&amp;MATCH(MID(COMPRAS!C3393,1,2)&amp;MID(COMPRAS!F3393,1,2)&amp;MID(COMPRAS!D3393,1,2),IVA!W:W,0)),"SIN COD.")</f>
        <v>0</v>
      </c>
      <c r="CH3493">
        <f ca="1">IFERROR(INDIRECT("IVA!Y"&amp;MATCH(MID(COMPRAS!C3393,1,2)&amp;MID(COMPRAS!F3393,1,2)&amp;MID(COMPRAS!D3393,1,2),IVA!W:W,0)),"SIN COD.")</f>
        <v>0</v>
      </c>
    </row>
    <row r="3494" spans="1:86" x14ac:dyDescent="0.25">
      <c r="A3494"/>
      <c r="B3494"/>
      <c r="D3494"/>
      <c r="AL3494">
        <f t="shared" si="378"/>
        <v>0</v>
      </c>
      <c r="AQ3494">
        <f t="shared" si="379"/>
        <v>0</v>
      </c>
      <c r="AR3494" t="str">
        <f>IFERROR(IF(OR(AP3494=338,AP3494=340,AP3494=341,AP3494=342,AP3494="342A",AP3494="342B"),PorcenRet(AP3494,AT3494,AU3494),INDEX(PORCENTAJEBUSCAR,MATCH(AP3494,CódigoRET,0),4)*1),"")</f>
        <v/>
      </c>
      <c r="AS3494">
        <f t="shared" si="380"/>
        <v>0</v>
      </c>
      <c r="BF3494" t="str">
        <f>IFERROR(IF(OR(BD3494=338,BD3494=340,BD3494=341,BD3494=342,BD3494="342A",BD3494="342B"),PorcenRet(BD3494,BH3494,BI3494),INDEX(PORCENTAJEBUSCAR,MATCH(BD3494,CódigoRET,0),4)*1),"")</f>
        <v/>
      </c>
      <c r="BG3494">
        <f t="shared" si="381"/>
        <v>0</v>
      </c>
      <c r="BO3494">
        <f t="shared" si="382"/>
        <v>0</v>
      </c>
      <c r="CC3494">
        <f t="shared" si="383"/>
        <v>0</v>
      </c>
      <c r="CD3494">
        <f t="shared" si="384"/>
        <v>0</v>
      </c>
      <c r="CG3494">
        <f ca="1">IFERROR(INDIRECT("IVA!X"&amp;MATCH(MID(COMPRAS!C3394,1,2)&amp;MID(COMPRAS!F3394,1,2)&amp;MID(COMPRAS!D3394,1,2),IVA!W:W,0)),"SIN COD.")</f>
        <v>0</v>
      </c>
      <c r="CH3494">
        <f ca="1">IFERROR(INDIRECT("IVA!Y"&amp;MATCH(MID(COMPRAS!C3394,1,2)&amp;MID(COMPRAS!F3394,1,2)&amp;MID(COMPRAS!D3394,1,2),IVA!W:W,0)),"SIN COD.")</f>
        <v>0</v>
      </c>
    </row>
    <row r="3495" spans="1:86" x14ac:dyDescent="0.25">
      <c r="A3495"/>
      <c r="B3495"/>
      <c r="D3495"/>
      <c r="AL3495">
        <f t="shared" si="378"/>
        <v>0</v>
      </c>
      <c r="AQ3495">
        <f t="shared" si="379"/>
        <v>0</v>
      </c>
      <c r="AR3495" t="str">
        <f>IFERROR(IF(OR(AP3495=338,AP3495=340,AP3495=341,AP3495=342,AP3495="342A",AP3495="342B"),PorcenRet(AP3495,AT3495,AU3495),INDEX(PORCENTAJEBUSCAR,MATCH(AP3495,CódigoRET,0),4)*1),"")</f>
        <v/>
      </c>
      <c r="AS3495">
        <f t="shared" si="380"/>
        <v>0</v>
      </c>
      <c r="BF3495" t="str">
        <f>IFERROR(IF(OR(BD3495=338,BD3495=340,BD3495=341,BD3495=342,BD3495="342A",BD3495="342B"),PorcenRet(BD3495,BH3495,BI3495),INDEX(PORCENTAJEBUSCAR,MATCH(BD3495,CódigoRET,0),4)*1),"")</f>
        <v/>
      </c>
      <c r="BG3495">
        <f t="shared" si="381"/>
        <v>0</v>
      </c>
      <c r="BO3495">
        <f t="shared" si="382"/>
        <v>0</v>
      </c>
      <c r="CC3495">
        <f t="shared" si="383"/>
        <v>0</v>
      </c>
      <c r="CD3495">
        <f t="shared" si="384"/>
        <v>0</v>
      </c>
      <c r="CG3495">
        <f ca="1">IFERROR(INDIRECT("IVA!X"&amp;MATCH(MID(COMPRAS!C3395,1,2)&amp;MID(COMPRAS!F3395,1,2)&amp;MID(COMPRAS!D3395,1,2),IVA!W:W,0)),"SIN COD.")</f>
        <v>0</v>
      </c>
      <c r="CH3495">
        <f ca="1">IFERROR(INDIRECT("IVA!Y"&amp;MATCH(MID(COMPRAS!C3395,1,2)&amp;MID(COMPRAS!F3395,1,2)&amp;MID(COMPRAS!D3395,1,2),IVA!W:W,0)),"SIN COD.")</f>
        <v>0</v>
      </c>
    </row>
    <row r="3496" spans="1:86" x14ac:dyDescent="0.25">
      <c r="A3496"/>
      <c r="B3496"/>
      <c r="D3496"/>
      <c r="AL3496">
        <f t="shared" si="378"/>
        <v>0</v>
      </c>
      <c r="AQ3496">
        <f t="shared" si="379"/>
        <v>0</v>
      </c>
      <c r="AR3496" t="str">
        <f>IFERROR(IF(OR(AP3496=338,AP3496=340,AP3496=341,AP3496=342,AP3496="342A",AP3496="342B"),PorcenRet(AP3496,AT3496,AU3496),INDEX(PORCENTAJEBUSCAR,MATCH(AP3496,CódigoRET,0),4)*1),"")</f>
        <v/>
      </c>
      <c r="AS3496">
        <f t="shared" si="380"/>
        <v>0</v>
      </c>
      <c r="BF3496" t="str">
        <f>IFERROR(IF(OR(BD3496=338,BD3496=340,BD3496=341,BD3496=342,BD3496="342A",BD3496="342B"),PorcenRet(BD3496,BH3496,BI3496),INDEX(PORCENTAJEBUSCAR,MATCH(BD3496,CódigoRET,0),4)*1),"")</f>
        <v/>
      </c>
      <c r="BG3496">
        <f t="shared" si="381"/>
        <v>0</v>
      </c>
      <c r="BO3496">
        <f t="shared" si="382"/>
        <v>0</v>
      </c>
      <c r="CC3496">
        <f t="shared" si="383"/>
        <v>0</v>
      </c>
      <c r="CD3496">
        <f t="shared" si="384"/>
        <v>0</v>
      </c>
      <c r="CG3496">
        <f ca="1">IFERROR(INDIRECT("IVA!X"&amp;MATCH(MID(COMPRAS!C3396,1,2)&amp;MID(COMPRAS!F3396,1,2)&amp;MID(COMPRAS!D3396,1,2),IVA!W:W,0)),"SIN COD.")</f>
        <v>0</v>
      </c>
      <c r="CH3496">
        <f ca="1">IFERROR(INDIRECT("IVA!Y"&amp;MATCH(MID(COMPRAS!C3396,1,2)&amp;MID(COMPRAS!F3396,1,2)&amp;MID(COMPRAS!D3396,1,2),IVA!W:W,0)),"SIN COD.")</f>
        <v>0</v>
      </c>
    </row>
    <row r="3497" spans="1:86" x14ac:dyDescent="0.25">
      <c r="A3497"/>
      <c r="B3497"/>
      <c r="D3497"/>
      <c r="AL3497">
        <f t="shared" si="378"/>
        <v>0</v>
      </c>
      <c r="AQ3497">
        <f t="shared" si="379"/>
        <v>0</v>
      </c>
      <c r="AR3497" t="str">
        <f>IFERROR(IF(OR(AP3497=338,AP3497=340,AP3497=341,AP3497=342,AP3497="342A",AP3497="342B"),PorcenRet(AP3497,AT3497,AU3497),INDEX(PORCENTAJEBUSCAR,MATCH(AP3497,CódigoRET,0),4)*1),"")</f>
        <v/>
      </c>
      <c r="AS3497">
        <f t="shared" si="380"/>
        <v>0</v>
      </c>
      <c r="BF3497" t="str">
        <f>IFERROR(IF(OR(BD3497=338,BD3497=340,BD3497=341,BD3497=342,BD3497="342A",BD3497="342B"),PorcenRet(BD3497,BH3497,BI3497),INDEX(PORCENTAJEBUSCAR,MATCH(BD3497,CódigoRET,0),4)*1),"")</f>
        <v/>
      </c>
      <c r="BG3497">
        <f t="shared" si="381"/>
        <v>0</v>
      </c>
      <c r="BO3497">
        <f t="shared" si="382"/>
        <v>0</v>
      </c>
      <c r="CC3497">
        <f t="shared" si="383"/>
        <v>0</v>
      </c>
      <c r="CD3497">
        <f t="shared" si="384"/>
        <v>0</v>
      </c>
      <c r="CG3497">
        <f ca="1">IFERROR(INDIRECT("IVA!X"&amp;MATCH(MID(COMPRAS!C3397,1,2)&amp;MID(COMPRAS!F3397,1,2)&amp;MID(COMPRAS!D3397,1,2),IVA!W:W,0)),"SIN COD.")</f>
        <v>0</v>
      </c>
      <c r="CH3497">
        <f ca="1">IFERROR(INDIRECT("IVA!Y"&amp;MATCH(MID(COMPRAS!C3397,1,2)&amp;MID(COMPRAS!F3397,1,2)&amp;MID(COMPRAS!D3397,1,2),IVA!W:W,0)),"SIN COD.")</f>
        <v>0</v>
      </c>
    </row>
    <row r="3498" spans="1:86" x14ac:dyDescent="0.25">
      <c r="A3498"/>
      <c r="B3498"/>
      <c r="D3498"/>
      <c r="AL3498">
        <f t="shared" si="378"/>
        <v>0</v>
      </c>
      <c r="AQ3498">
        <f t="shared" si="379"/>
        <v>0</v>
      </c>
      <c r="AR3498" t="str">
        <f>IFERROR(IF(OR(AP3498=338,AP3498=340,AP3498=341,AP3498=342,AP3498="342A",AP3498="342B"),PorcenRet(AP3498,AT3498,AU3498),INDEX(PORCENTAJEBUSCAR,MATCH(AP3498,CódigoRET,0),4)*1),"")</f>
        <v/>
      </c>
      <c r="AS3498">
        <f t="shared" si="380"/>
        <v>0</v>
      </c>
      <c r="BF3498" t="str">
        <f>IFERROR(IF(OR(BD3498=338,BD3498=340,BD3498=341,BD3498=342,BD3498="342A",BD3498="342B"),PorcenRet(BD3498,BH3498,BI3498),INDEX(PORCENTAJEBUSCAR,MATCH(BD3498,CódigoRET,0),4)*1),"")</f>
        <v/>
      </c>
      <c r="BG3498">
        <f t="shared" si="381"/>
        <v>0</v>
      </c>
      <c r="BO3498">
        <f t="shared" si="382"/>
        <v>0</v>
      </c>
      <c r="CC3498">
        <f t="shared" si="383"/>
        <v>0</v>
      </c>
      <c r="CD3498">
        <f t="shared" si="384"/>
        <v>0</v>
      </c>
      <c r="CG3498">
        <f ca="1">IFERROR(INDIRECT("IVA!X"&amp;MATCH(MID(COMPRAS!C3398,1,2)&amp;MID(COMPRAS!F3398,1,2)&amp;MID(COMPRAS!D3398,1,2),IVA!W:W,0)),"SIN COD.")</f>
        <v>0</v>
      </c>
      <c r="CH3498">
        <f ca="1">IFERROR(INDIRECT("IVA!Y"&amp;MATCH(MID(COMPRAS!C3398,1,2)&amp;MID(COMPRAS!F3398,1,2)&amp;MID(COMPRAS!D3398,1,2),IVA!W:W,0)),"SIN COD.")</f>
        <v>0</v>
      </c>
    </row>
    <row r="3499" spans="1:86" x14ac:dyDescent="0.25">
      <c r="A3499"/>
      <c r="B3499"/>
      <c r="D3499"/>
      <c r="AL3499">
        <f t="shared" si="378"/>
        <v>0</v>
      </c>
      <c r="AQ3499">
        <f t="shared" si="379"/>
        <v>0</v>
      </c>
      <c r="AR3499" t="str">
        <f>IFERROR(IF(OR(AP3499=338,AP3499=340,AP3499=341,AP3499=342,AP3499="342A",AP3499="342B"),PorcenRet(AP3499,AT3499,AU3499),INDEX(PORCENTAJEBUSCAR,MATCH(AP3499,CódigoRET,0),4)*1),"")</f>
        <v/>
      </c>
      <c r="AS3499">
        <f t="shared" si="380"/>
        <v>0</v>
      </c>
      <c r="BF3499" t="str">
        <f>IFERROR(IF(OR(BD3499=338,BD3499=340,BD3499=341,BD3499=342,BD3499="342A",BD3499="342B"),PorcenRet(BD3499,BH3499,BI3499),INDEX(PORCENTAJEBUSCAR,MATCH(BD3499,CódigoRET,0),4)*1),"")</f>
        <v/>
      </c>
      <c r="BG3499">
        <f t="shared" si="381"/>
        <v>0</v>
      </c>
      <c r="BO3499">
        <f t="shared" si="382"/>
        <v>0</v>
      </c>
      <c r="CC3499">
        <f t="shared" si="383"/>
        <v>0</v>
      </c>
      <c r="CD3499">
        <f t="shared" si="384"/>
        <v>0</v>
      </c>
      <c r="CG3499">
        <f ca="1">IFERROR(INDIRECT("IVA!X"&amp;MATCH(MID(COMPRAS!C3399,1,2)&amp;MID(COMPRAS!F3399,1,2)&amp;MID(COMPRAS!D3399,1,2),IVA!W:W,0)),"SIN COD.")</f>
        <v>0</v>
      </c>
      <c r="CH3499">
        <f ca="1">IFERROR(INDIRECT("IVA!Y"&amp;MATCH(MID(COMPRAS!C3399,1,2)&amp;MID(COMPRAS!F3399,1,2)&amp;MID(COMPRAS!D3399,1,2),IVA!W:W,0)),"SIN COD.")</f>
        <v>0</v>
      </c>
    </row>
    <row r="3500" spans="1:86" x14ac:dyDescent="0.25">
      <c r="A3500"/>
      <c r="B3500"/>
      <c r="D3500"/>
      <c r="AL3500">
        <f t="shared" si="378"/>
        <v>0</v>
      </c>
      <c r="AQ3500">
        <f t="shared" si="379"/>
        <v>0</v>
      </c>
      <c r="AR3500" t="str">
        <f>IFERROR(IF(OR(AP3500=338,AP3500=340,AP3500=341,AP3500=342,AP3500="342A",AP3500="342B"),PorcenRet(AP3500,AT3500,AU3500),INDEX(PORCENTAJEBUSCAR,MATCH(AP3500,CódigoRET,0),4)*1),"")</f>
        <v/>
      </c>
      <c r="AS3500">
        <f t="shared" si="380"/>
        <v>0</v>
      </c>
      <c r="BF3500" t="str">
        <f>IFERROR(IF(OR(BD3500=338,BD3500=340,BD3500=341,BD3500=342,BD3500="342A",BD3500="342B"),PorcenRet(BD3500,BH3500,BI3500),INDEX(PORCENTAJEBUSCAR,MATCH(BD3500,CódigoRET,0),4)*1),"")</f>
        <v/>
      </c>
      <c r="BG3500">
        <f t="shared" si="381"/>
        <v>0</v>
      </c>
      <c r="BO3500">
        <f t="shared" si="382"/>
        <v>0</v>
      </c>
      <c r="CC3500">
        <f t="shared" si="383"/>
        <v>0</v>
      </c>
      <c r="CD3500">
        <f t="shared" si="384"/>
        <v>0</v>
      </c>
      <c r="CG3500">
        <f ca="1">IFERROR(INDIRECT("IVA!X"&amp;MATCH(MID(COMPRAS!C3400,1,2)&amp;MID(COMPRAS!F3400,1,2)&amp;MID(COMPRAS!D3400,1,2),IVA!W:W,0)),"SIN COD.")</f>
        <v>0</v>
      </c>
      <c r="CH3500">
        <f ca="1">IFERROR(INDIRECT("IVA!Y"&amp;MATCH(MID(COMPRAS!C3400,1,2)&amp;MID(COMPRAS!F3400,1,2)&amp;MID(COMPRAS!D3400,1,2),IVA!W:W,0)),"SIN COD.")</f>
        <v>0</v>
      </c>
    </row>
    <row r="3501" spans="1:86" x14ac:dyDescent="0.25">
      <c r="A3501"/>
      <c r="B3501"/>
      <c r="D3501"/>
      <c r="AL3501">
        <f t="shared" si="378"/>
        <v>0</v>
      </c>
      <c r="AQ3501">
        <f t="shared" si="379"/>
        <v>0</v>
      </c>
      <c r="AR3501" t="str">
        <f>IFERROR(IF(OR(AP3501=338,AP3501=340,AP3501=341,AP3501=342,AP3501="342A",AP3501="342B"),PorcenRet(AP3501,AT3501,AU3501),INDEX(PORCENTAJEBUSCAR,MATCH(AP3501,CódigoRET,0),4)*1),"")</f>
        <v/>
      </c>
      <c r="AS3501">
        <f t="shared" si="380"/>
        <v>0</v>
      </c>
      <c r="BF3501" t="str">
        <f>IFERROR(IF(OR(BD3501=338,BD3501=340,BD3501=341,BD3501=342,BD3501="342A",BD3501="342B"),PorcenRet(BD3501,BH3501,BI3501),INDEX(PORCENTAJEBUSCAR,MATCH(BD3501,CódigoRET,0),4)*1),"")</f>
        <v/>
      </c>
      <c r="BG3501">
        <f t="shared" si="381"/>
        <v>0</v>
      </c>
      <c r="BO3501">
        <f t="shared" si="382"/>
        <v>0</v>
      </c>
      <c r="CC3501">
        <f t="shared" si="383"/>
        <v>0</v>
      </c>
      <c r="CD3501">
        <f t="shared" si="384"/>
        <v>0</v>
      </c>
      <c r="CG3501">
        <f ca="1">IFERROR(INDIRECT("IVA!X"&amp;MATCH(MID(COMPRAS!C3401,1,2)&amp;MID(COMPRAS!F3401,1,2)&amp;MID(COMPRAS!D3401,1,2),IVA!W:W,0)),"SIN COD.")</f>
        <v>0</v>
      </c>
      <c r="CH3501">
        <f ca="1">IFERROR(INDIRECT("IVA!Y"&amp;MATCH(MID(COMPRAS!C3401,1,2)&amp;MID(COMPRAS!F3401,1,2)&amp;MID(COMPRAS!D3401,1,2),IVA!W:W,0)),"SIN COD.")</f>
        <v>0</v>
      </c>
    </row>
    <row r="3502" spans="1:86" x14ac:dyDescent="0.25">
      <c r="A3502"/>
      <c r="B3502"/>
      <c r="D3502"/>
      <c r="AL3502">
        <f t="shared" si="378"/>
        <v>0</v>
      </c>
      <c r="AQ3502">
        <f t="shared" si="379"/>
        <v>0</v>
      </c>
      <c r="AR3502" t="str">
        <f>IFERROR(IF(OR(AP3502=338,AP3502=340,AP3502=341,AP3502=342,AP3502="342A",AP3502="342B"),PorcenRet(AP3502,AT3502,AU3502),INDEX(PORCENTAJEBUSCAR,MATCH(AP3502,CódigoRET,0),4)*1),"")</f>
        <v/>
      </c>
      <c r="AS3502">
        <f t="shared" si="380"/>
        <v>0</v>
      </c>
      <c r="BF3502" t="str">
        <f>IFERROR(IF(OR(BD3502=338,BD3502=340,BD3502=341,BD3502=342,BD3502="342A",BD3502="342B"),PorcenRet(BD3502,BH3502,BI3502),INDEX(PORCENTAJEBUSCAR,MATCH(BD3502,CódigoRET,0),4)*1),"")</f>
        <v/>
      </c>
      <c r="BG3502">
        <f t="shared" si="381"/>
        <v>0</v>
      </c>
      <c r="BO3502">
        <f t="shared" si="382"/>
        <v>0</v>
      </c>
      <c r="CC3502">
        <f t="shared" si="383"/>
        <v>0</v>
      </c>
      <c r="CD3502">
        <f t="shared" si="384"/>
        <v>0</v>
      </c>
      <c r="CG3502">
        <f ca="1">IFERROR(INDIRECT("IVA!X"&amp;MATCH(MID(COMPRAS!C3402,1,2)&amp;MID(COMPRAS!F3402,1,2)&amp;MID(COMPRAS!D3402,1,2),IVA!W:W,0)),"SIN COD.")</f>
        <v>0</v>
      </c>
      <c r="CH3502">
        <f ca="1">IFERROR(INDIRECT("IVA!Y"&amp;MATCH(MID(COMPRAS!C3402,1,2)&amp;MID(COMPRAS!F3402,1,2)&amp;MID(COMPRAS!D3402,1,2),IVA!W:W,0)),"SIN COD.")</f>
        <v>0</v>
      </c>
    </row>
    <row r="3503" spans="1:86" x14ac:dyDescent="0.25">
      <c r="A3503"/>
      <c r="B3503"/>
      <c r="D3503"/>
      <c r="AL3503">
        <f t="shared" si="378"/>
        <v>0</v>
      </c>
      <c r="AQ3503">
        <f t="shared" si="379"/>
        <v>0</v>
      </c>
      <c r="AR3503" t="str">
        <f>IFERROR(IF(OR(AP3503=338,AP3503=340,AP3503=341,AP3503=342,AP3503="342A",AP3503="342B"),PorcenRet(AP3503,AT3503,AU3503),INDEX(PORCENTAJEBUSCAR,MATCH(AP3503,CódigoRET,0),4)*1),"")</f>
        <v/>
      </c>
      <c r="AS3503">
        <f t="shared" si="380"/>
        <v>0</v>
      </c>
      <c r="BF3503" t="str">
        <f>IFERROR(IF(OR(BD3503=338,BD3503=340,BD3503=341,BD3503=342,BD3503="342A",BD3503="342B"),PorcenRet(BD3503,BH3503,BI3503),INDEX(PORCENTAJEBUSCAR,MATCH(BD3503,CódigoRET,0),4)*1),"")</f>
        <v/>
      </c>
      <c r="BG3503">
        <f t="shared" si="381"/>
        <v>0</v>
      </c>
      <c r="BO3503">
        <f t="shared" si="382"/>
        <v>0</v>
      </c>
      <c r="CC3503">
        <f t="shared" si="383"/>
        <v>0</v>
      </c>
      <c r="CD3503">
        <f t="shared" si="384"/>
        <v>0</v>
      </c>
      <c r="CG3503">
        <f ca="1">IFERROR(INDIRECT("IVA!X"&amp;MATCH(MID(COMPRAS!C3403,1,2)&amp;MID(COMPRAS!F3403,1,2)&amp;MID(COMPRAS!D3403,1,2),IVA!W:W,0)),"SIN COD.")</f>
        <v>0</v>
      </c>
      <c r="CH3503">
        <f ca="1">IFERROR(INDIRECT("IVA!Y"&amp;MATCH(MID(COMPRAS!C3403,1,2)&amp;MID(COMPRAS!F3403,1,2)&amp;MID(COMPRAS!D3403,1,2),IVA!W:W,0)),"SIN COD.")</f>
        <v>0</v>
      </c>
    </row>
    <row r="3504" spans="1:86" x14ac:dyDescent="0.25">
      <c r="A3504"/>
      <c r="B3504"/>
      <c r="D3504"/>
      <c r="AL3504">
        <f t="shared" si="378"/>
        <v>0</v>
      </c>
      <c r="AQ3504">
        <f t="shared" si="379"/>
        <v>0</v>
      </c>
      <c r="AR3504" t="str">
        <f>IFERROR(IF(OR(AP3504=338,AP3504=340,AP3504=341,AP3504=342,AP3504="342A",AP3504="342B"),PorcenRet(AP3504,AT3504,AU3504),INDEX(PORCENTAJEBUSCAR,MATCH(AP3504,CódigoRET,0),4)*1),"")</f>
        <v/>
      </c>
      <c r="AS3504">
        <f t="shared" si="380"/>
        <v>0</v>
      </c>
      <c r="BF3504" t="str">
        <f>IFERROR(IF(OR(BD3504=338,BD3504=340,BD3504=341,BD3504=342,BD3504="342A",BD3504="342B"),PorcenRet(BD3504,BH3504,BI3504),INDEX(PORCENTAJEBUSCAR,MATCH(BD3504,CódigoRET,0),4)*1),"")</f>
        <v/>
      </c>
      <c r="BG3504">
        <f t="shared" si="381"/>
        <v>0</v>
      </c>
      <c r="BO3504">
        <f t="shared" si="382"/>
        <v>0</v>
      </c>
      <c r="CC3504">
        <f t="shared" si="383"/>
        <v>0</v>
      </c>
      <c r="CD3504">
        <f t="shared" si="384"/>
        <v>0</v>
      </c>
      <c r="CG3504">
        <f ca="1">IFERROR(INDIRECT("IVA!X"&amp;MATCH(MID(COMPRAS!C3404,1,2)&amp;MID(COMPRAS!F3404,1,2)&amp;MID(COMPRAS!D3404,1,2),IVA!W:W,0)),"SIN COD.")</f>
        <v>0</v>
      </c>
      <c r="CH3504">
        <f ca="1">IFERROR(INDIRECT("IVA!Y"&amp;MATCH(MID(COMPRAS!C3404,1,2)&amp;MID(COMPRAS!F3404,1,2)&amp;MID(COMPRAS!D3404,1,2),IVA!W:W,0)),"SIN COD.")</f>
        <v>0</v>
      </c>
    </row>
    <row r="3505" spans="1:86" x14ac:dyDescent="0.25">
      <c r="A3505"/>
      <c r="B3505"/>
      <c r="D3505"/>
      <c r="AL3505">
        <f t="shared" si="378"/>
        <v>0</v>
      </c>
      <c r="AQ3505">
        <f t="shared" si="379"/>
        <v>0</v>
      </c>
      <c r="AR3505" t="str">
        <f>IFERROR(IF(OR(AP3505=338,AP3505=340,AP3505=341,AP3505=342,AP3505="342A",AP3505="342B"),PorcenRet(AP3505,AT3505,AU3505),INDEX(PORCENTAJEBUSCAR,MATCH(AP3505,CódigoRET,0),4)*1),"")</f>
        <v/>
      </c>
      <c r="AS3505">
        <f t="shared" si="380"/>
        <v>0</v>
      </c>
      <c r="BF3505" t="str">
        <f>IFERROR(IF(OR(BD3505=338,BD3505=340,BD3505=341,BD3505=342,BD3505="342A",BD3505="342B"),PorcenRet(BD3505,BH3505,BI3505),INDEX(PORCENTAJEBUSCAR,MATCH(BD3505,CódigoRET,0),4)*1),"")</f>
        <v/>
      </c>
      <c r="BG3505">
        <f t="shared" si="381"/>
        <v>0</v>
      </c>
      <c r="BO3505">
        <f t="shared" si="382"/>
        <v>0</v>
      </c>
      <c r="CC3505">
        <f t="shared" si="383"/>
        <v>0</v>
      </c>
      <c r="CD3505">
        <f t="shared" si="384"/>
        <v>0</v>
      </c>
      <c r="CG3505">
        <f ca="1">IFERROR(INDIRECT("IVA!X"&amp;MATCH(MID(COMPRAS!C3405,1,2)&amp;MID(COMPRAS!F3405,1,2)&amp;MID(COMPRAS!D3405,1,2),IVA!W:W,0)),"SIN COD.")</f>
        <v>0</v>
      </c>
      <c r="CH3505">
        <f ca="1">IFERROR(INDIRECT("IVA!Y"&amp;MATCH(MID(COMPRAS!C3405,1,2)&amp;MID(COMPRAS!F3405,1,2)&amp;MID(COMPRAS!D3405,1,2),IVA!W:W,0)),"SIN COD.")</f>
        <v>0</v>
      </c>
    </row>
    <row r="3506" spans="1:86" x14ac:dyDescent="0.25">
      <c r="A3506"/>
      <c r="B3506"/>
      <c r="D3506"/>
      <c r="AL3506">
        <f t="shared" si="378"/>
        <v>0</v>
      </c>
      <c r="AQ3506">
        <f t="shared" si="379"/>
        <v>0</v>
      </c>
      <c r="AR3506" t="str">
        <f>IFERROR(IF(OR(AP3506=338,AP3506=340,AP3506=341,AP3506=342,AP3506="342A",AP3506="342B"),PorcenRet(AP3506,AT3506,AU3506),INDEX(PORCENTAJEBUSCAR,MATCH(AP3506,CódigoRET,0),4)*1),"")</f>
        <v/>
      </c>
      <c r="AS3506">
        <f t="shared" si="380"/>
        <v>0</v>
      </c>
      <c r="BF3506" t="str">
        <f>IFERROR(IF(OR(BD3506=338,BD3506=340,BD3506=341,BD3506=342,BD3506="342A",BD3506="342B"),PorcenRet(BD3506,BH3506,BI3506),INDEX(PORCENTAJEBUSCAR,MATCH(BD3506,CódigoRET,0),4)*1),"")</f>
        <v/>
      </c>
      <c r="BG3506">
        <f t="shared" si="381"/>
        <v>0</v>
      </c>
      <c r="BO3506">
        <f t="shared" si="382"/>
        <v>0</v>
      </c>
      <c r="CC3506">
        <f t="shared" si="383"/>
        <v>0</v>
      </c>
      <c r="CD3506">
        <f t="shared" si="384"/>
        <v>0</v>
      </c>
      <c r="CG3506">
        <f ca="1">IFERROR(INDIRECT("IVA!X"&amp;MATCH(MID(COMPRAS!C3406,1,2)&amp;MID(COMPRAS!F3406,1,2)&amp;MID(COMPRAS!D3406,1,2),IVA!W:W,0)),"SIN COD.")</f>
        <v>0</v>
      </c>
      <c r="CH3506">
        <f ca="1">IFERROR(INDIRECT("IVA!Y"&amp;MATCH(MID(COMPRAS!C3406,1,2)&amp;MID(COMPRAS!F3406,1,2)&amp;MID(COMPRAS!D3406,1,2),IVA!W:W,0)),"SIN COD.")</f>
        <v>0</v>
      </c>
    </row>
    <row r="3507" spans="1:86" x14ac:dyDescent="0.25">
      <c r="A3507"/>
      <c r="B3507"/>
      <c r="D3507"/>
      <c r="AL3507">
        <f t="shared" si="378"/>
        <v>0</v>
      </c>
      <c r="AQ3507">
        <f t="shared" si="379"/>
        <v>0</v>
      </c>
      <c r="AR3507" t="str">
        <f>IFERROR(IF(OR(AP3507=338,AP3507=340,AP3507=341,AP3507=342,AP3507="342A",AP3507="342B"),PorcenRet(AP3507,AT3507,AU3507),INDEX(PORCENTAJEBUSCAR,MATCH(AP3507,CódigoRET,0),4)*1),"")</f>
        <v/>
      </c>
      <c r="AS3507">
        <f t="shared" si="380"/>
        <v>0</v>
      </c>
      <c r="BF3507" t="str">
        <f>IFERROR(IF(OR(BD3507=338,BD3507=340,BD3507=341,BD3507=342,BD3507="342A",BD3507="342B"),PorcenRet(BD3507,BH3507,BI3507),INDEX(PORCENTAJEBUSCAR,MATCH(BD3507,CódigoRET,0),4)*1),"")</f>
        <v/>
      </c>
      <c r="BG3507">
        <f t="shared" si="381"/>
        <v>0</v>
      </c>
      <c r="BO3507">
        <f t="shared" si="382"/>
        <v>0</v>
      </c>
      <c r="CC3507">
        <f t="shared" si="383"/>
        <v>0</v>
      </c>
      <c r="CD3507">
        <f t="shared" si="384"/>
        <v>0</v>
      </c>
      <c r="CG3507">
        <f ca="1">IFERROR(INDIRECT("IVA!X"&amp;MATCH(MID(COMPRAS!C3407,1,2)&amp;MID(COMPRAS!F3407,1,2)&amp;MID(COMPRAS!D3407,1,2),IVA!W:W,0)),"SIN COD.")</f>
        <v>0</v>
      </c>
      <c r="CH3507">
        <f ca="1">IFERROR(INDIRECT("IVA!Y"&amp;MATCH(MID(COMPRAS!C3407,1,2)&amp;MID(COMPRAS!F3407,1,2)&amp;MID(COMPRAS!D3407,1,2),IVA!W:W,0)),"SIN COD.")</f>
        <v>0</v>
      </c>
    </row>
    <row r="3508" spans="1:86" x14ac:dyDescent="0.25">
      <c r="A3508"/>
      <c r="B3508"/>
      <c r="D3508"/>
      <c r="AL3508">
        <f t="shared" si="378"/>
        <v>0</v>
      </c>
      <c r="AQ3508">
        <f t="shared" si="379"/>
        <v>0</v>
      </c>
      <c r="AR3508" t="str">
        <f>IFERROR(IF(OR(AP3508=338,AP3508=340,AP3508=341,AP3508=342,AP3508="342A",AP3508="342B"),PorcenRet(AP3508,AT3508,AU3508),INDEX(PORCENTAJEBUSCAR,MATCH(AP3508,CódigoRET,0),4)*1),"")</f>
        <v/>
      </c>
      <c r="AS3508">
        <f t="shared" si="380"/>
        <v>0</v>
      </c>
      <c r="BF3508" t="str">
        <f>IFERROR(IF(OR(BD3508=338,BD3508=340,BD3508=341,BD3508=342,BD3508="342A",BD3508="342B"),PorcenRet(BD3508,BH3508,BI3508),INDEX(PORCENTAJEBUSCAR,MATCH(BD3508,CódigoRET,0),4)*1),"")</f>
        <v/>
      </c>
      <c r="BG3508">
        <f t="shared" si="381"/>
        <v>0</v>
      </c>
      <c r="BO3508">
        <f t="shared" si="382"/>
        <v>0</v>
      </c>
      <c r="CC3508">
        <f t="shared" si="383"/>
        <v>0</v>
      </c>
      <c r="CD3508">
        <f t="shared" si="384"/>
        <v>0</v>
      </c>
      <c r="CG3508">
        <f ca="1">IFERROR(INDIRECT("IVA!X"&amp;MATCH(MID(COMPRAS!C3408,1,2)&amp;MID(COMPRAS!F3408,1,2)&amp;MID(COMPRAS!D3408,1,2),IVA!W:W,0)),"SIN COD.")</f>
        <v>0</v>
      </c>
      <c r="CH3508">
        <f ca="1">IFERROR(INDIRECT("IVA!Y"&amp;MATCH(MID(COMPRAS!C3408,1,2)&amp;MID(COMPRAS!F3408,1,2)&amp;MID(COMPRAS!D3408,1,2),IVA!W:W,0)),"SIN COD.")</f>
        <v>0</v>
      </c>
    </row>
    <row r="3509" spans="1:86" x14ac:dyDescent="0.25">
      <c r="A3509"/>
      <c r="B3509"/>
      <c r="D3509"/>
      <c r="AL3509">
        <f t="shared" si="378"/>
        <v>0</v>
      </c>
      <c r="AQ3509">
        <f t="shared" si="379"/>
        <v>0</v>
      </c>
      <c r="AR3509" t="str">
        <f>IFERROR(IF(OR(AP3509=338,AP3509=340,AP3509=341,AP3509=342,AP3509="342A",AP3509="342B"),PorcenRet(AP3509,AT3509,AU3509),INDEX(PORCENTAJEBUSCAR,MATCH(AP3509,CódigoRET,0),4)*1),"")</f>
        <v/>
      </c>
      <c r="AS3509">
        <f t="shared" si="380"/>
        <v>0</v>
      </c>
      <c r="BF3509" t="str">
        <f>IFERROR(IF(OR(BD3509=338,BD3509=340,BD3509=341,BD3509=342,BD3509="342A",BD3509="342B"),PorcenRet(BD3509,BH3509,BI3509),INDEX(PORCENTAJEBUSCAR,MATCH(BD3509,CódigoRET,0),4)*1),"")</f>
        <v/>
      </c>
      <c r="BG3509">
        <f t="shared" si="381"/>
        <v>0</v>
      </c>
      <c r="BO3509">
        <f t="shared" si="382"/>
        <v>0</v>
      </c>
      <c r="CC3509">
        <f t="shared" si="383"/>
        <v>0</v>
      </c>
      <c r="CD3509">
        <f t="shared" si="384"/>
        <v>0</v>
      </c>
      <c r="CG3509">
        <f ca="1">IFERROR(INDIRECT("IVA!X"&amp;MATCH(MID(COMPRAS!C3409,1,2)&amp;MID(COMPRAS!F3409,1,2)&amp;MID(COMPRAS!D3409,1,2),IVA!W:W,0)),"SIN COD.")</f>
        <v>0</v>
      </c>
      <c r="CH3509">
        <f ca="1">IFERROR(INDIRECT("IVA!Y"&amp;MATCH(MID(COMPRAS!C3409,1,2)&amp;MID(COMPRAS!F3409,1,2)&amp;MID(COMPRAS!D3409,1,2),IVA!W:W,0)),"SIN COD.")</f>
        <v>0</v>
      </c>
    </row>
    <row r="3510" spans="1:86" x14ac:dyDescent="0.25">
      <c r="A3510"/>
      <c r="B3510"/>
      <c r="D3510"/>
      <c r="AL3510">
        <f t="shared" si="378"/>
        <v>0</v>
      </c>
      <c r="AQ3510">
        <f t="shared" si="379"/>
        <v>0</v>
      </c>
      <c r="AR3510" t="str">
        <f>IFERROR(IF(OR(AP3510=338,AP3510=340,AP3510=341,AP3510=342,AP3510="342A",AP3510="342B"),PorcenRet(AP3510,AT3510,AU3510),INDEX(PORCENTAJEBUSCAR,MATCH(AP3510,CódigoRET,0),4)*1),"")</f>
        <v/>
      </c>
      <c r="AS3510">
        <f t="shared" si="380"/>
        <v>0</v>
      </c>
      <c r="BF3510" t="str">
        <f>IFERROR(IF(OR(BD3510=338,BD3510=340,BD3510=341,BD3510=342,BD3510="342A",BD3510="342B"),PorcenRet(BD3510,BH3510,BI3510),INDEX(PORCENTAJEBUSCAR,MATCH(BD3510,CódigoRET,0),4)*1),"")</f>
        <v/>
      </c>
      <c r="BG3510">
        <f t="shared" si="381"/>
        <v>0</v>
      </c>
      <c r="BO3510">
        <f t="shared" si="382"/>
        <v>0</v>
      </c>
      <c r="CC3510">
        <f t="shared" si="383"/>
        <v>0</v>
      </c>
      <c r="CD3510">
        <f t="shared" si="384"/>
        <v>0</v>
      </c>
      <c r="CG3510">
        <f ca="1">IFERROR(INDIRECT("IVA!X"&amp;MATCH(MID(COMPRAS!C3410,1,2)&amp;MID(COMPRAS!F3410,1,2)&amp;MID(COMPRAS!D3410,1,2),IVA!W:W,0)),"SIN COD.")</f>
        <v>0</v>
      </c>
      <c r="CH3510">
        <f ca="1">IFERROR(INDIRECT("IVA!Y"&amp;MATCH(MID(COMPRAS!C3410,1,2)&amp;MID(COMPRAS!F3410,1,2)&amp;MID(COMPRAS!D3410,1,2),IVA!W:W,0)),"SIN COD.")</f>
        <v>0</v>
      </c>
    </row>
    <row r="3511" spans="1:86" x14ac:dyDescent="0.25">
      <c r="A3511"/>
      <c r="B3511"/>
      <c r="D3511"/>
      <c r="AL3511">
        <f t="shared" si="378"/>
        <v>0</v>
      </c>
      <c r="AQ3511">
        <f t="shared" si="379"/>
        <v>0</v>
      </c>
      <c r="AR3511" t="str">
        <f>IFERROR(IF(OR(AP3511=338,AP3511=340,AP3511=341,AP3511=342,AP3511="342A",AP3511="342B"),PorcenRet(AP3511,AT3511,AU3511),INDEX(PORCENTAJEBUSCAR,MATCH(AP3511,CódigoRET,0),4)*1),"")</f>
        <v/>
      </c>
      <c r="AS3511">
        <f t="shared" si="380"/>
        <v>0</v>
      </c>
      <c r="BF3511" t="str">
        <f>IFERROR(IF(OR(BD3511=338,BD3511=340,BD3511=341,BD3511=342,BD3511="342A",BD3511="342B"),PorcenRet(BD3511,BH3511,BI3511),INDEX(PORCENTAJEBUSCAR,MATCH(BD3511,CódigoRET,0),4)*1),"")</f>
        <v/>
      </c>
      <c r="BG3511">
        <f t="shared" si="381"/>
        <v>0</v>
      </c>
      <c r="BO3511">
        <f t="shared" si="382"/>
        <v>0</v>
      </c>
      <c r="CC3511">
        <f t="shared" si="383"/>
        <v>0</v>
      </c>
      <c r="CD3511">
        <f t="shared" si="384"/>
        <v>0</v>
      </c>
      <c r="CG3511">
        <f ca="1">IFERROR(INDIRECT("IVA!X"&amp;MATCH(MID(COMPRAS!C3411,1,2)&amp;MID(COMPRAS!F3411,1,2)&amp;MID(COMPRAS!D3411,1,2),IVA!W:W,0)),"SIN COD.")</f>
        <v>0</v>
      </c>
      <c r="CH3511">
        <f ca="1">IFERROR(INDIRECT("IVA!Y"&amp;MATCH(MID(COMPRAS!C3411,1,2)&amp;MID(COMPRAS!F3411,1,2)&amp;MID(COMPRAS!D3411,1,2),IVA!W:W,0)),"SIN COD.")</f>
        <v>0</v>
      </c>
    </row>
    <row r="3512" spans="1:86" x14ac:dyDescent="0.25">
      <c r="A3512"/>
      <c r="B3512"/>
      <c r="D3512"/>
      <c r="AL3512">
        <f t="shared" si="378"/>
        <v>0</v>
      </c>
      <c r="AQ3512">
        <f t="shared" si="379"/>
        <v>0</v>
      </c>
      <c r="AR3512" t="str">
        <f>IFERROR(IF(OR(AP3512=338,AP3512=340,AP3512=341,AP3512=342,AP3512="342A",AP3512="342B"),PorcenRet(AP3512,AT3512,AU3512),INDEX(PORCENTAJEBUSCAR,MATCH(AP3512,CódigoRET,0),4)*1),"")</f>
        <v/>
      </c>
      <c r="AS3512">
        <f t="shared" si="380"/>
        <v>0</v>
      </c>
      <c r="BF3512" t="str">
        <f>IFERROR(IF(OR(BD3512=338,BD3512=340,BD3512=341,BD3512=342,BD3512="342A",BD3512="342B"),PorcenRet(BD3512,BH3512,BI3512),INDEX(PORCENTAJEBUSCAR,MATCH(BD3512,CódigoRET,0),4)*1),"")</f>
        <v/>
      </c>
      <c r="BG3512">
        <f t="shared" si="381"/>
        <v>0</v>
      </c>
      <c r="BO3512">
        <f t="shared" si="382"/>
        <v>0</v>
      </c>
      <c r="CC3512">
        <f t="shared" si="383"/>
        <v>0</v>
      </c>
      <c r="CD3512">
        <f t="shared" si="384"/>
        <v>0</v>
      </c>
      <c r="CG3512">
        <f ca="1">IFERROR(INDIRECT("IVA!X"&amp;MATCH(MID(COMPRAS!C3412,1,2)&amp;MID(COMPRAS!F3412,1,2)&amp;MID(COMPRAS!D3412,1,2),IVA!W:W,0)),"SIN COD.")</f>
        <v>0</v>
      </c>
      <c r="CH3512">
        <f ca="1">IFERROR(INDIRECT("IVA!Y"&amp;MATCH(MID(COMPRAS!C3412,1,2)&amp;MID(COMPRAS!F3412,1,2)&amp;MID(COMPRAS!D3412,1,2),IVA!W:W,0)),"SIN COD.")</f>
        <v>0</v>
      </c>
    </row>
    <row r="3513" spans="1:86" x14ac:dyDescent="0.25">
      <c r="A3513"/>
      <c r="B3513"/>
      <c r="D3513"/>
      <c r="AL3513">
        <f t="shared" si="378"/>
        <v>0</v>
      </c>
      <c r="AQ3513">
        <f t="shared" si="379"/>
        <v>0</v>
      </c>
      <c r="AR3513" t="str">
        <f>IFERROR(IF(OR(AP3513=338,AP3513=340,AP3513=341,AP3513=342,AP3513="342A",AP3513="342B"),PorcenRet(AP3513,AT3513,AU3513),INDEX(PORCENTAJEBUSCAR,MATCH(AP3513,CódigoRET,0),4)*1),"")</f>
        <v/>
      </c>
      <c r="AS3513">
        <f t="shared" si="380"/>
        <v>0</v>
      </c>
      <c r="BF3513" t="str">
        <f>IFERROR(IF(OR(BD3513=338,BD3513=340,BD3513=341,BD3513=342,BD3513="342A",BD3513="342B"),PorcenRet(BD3513,BH3513,BI3513),INDEX(PORCENTAJEBUSCAR,MATCH(BD3513,CódigoRET,0),4)*1),"")</f>
        <v/>
      </c>
      <c r="BG3513">
        <f t="shared" si="381"/>
        <v>0</v>
      </c>
      <c r="BO3513">
        <f t="shared" si="382"/>
        <v>0</v>
      </c>
      <c r="CC3513">
        <f t="shared" si="383"/>
        <v>0</v>
      </c>
      <c r="CD3513">
        <f t="shared" si="384"/>
        <v>0</v>
      </c>
      <c r="CG3513">
        <f ca="1">IFERROR(INDIRECT("IVA!X"&amp;MATCH(MID(COMPRAS!C3413,1,2)&amp;MID(COMPRAS!F3413,1,2)&amp;MID(COMPRAS!D3413,1,2),IVA!W:W,0)),"SIN COD.")</f>
        <v>0</v>
      </c>
      <c r="CH3513">
        <f ca="1">IFERROR(INDIRECT("IVA!Y"&amp;MATCH(MID(COMPRAS!C3413,1,2)&amp;MID(COMPRAS!F3413,1,2)&amp;MID(COMPRAS!D3413,1,2),IVA!W:W,0)),"SIN COD.")</f>
        <v>0</v>
      </c>
    </row>
    <row r="3514" spans="1:86" x14ac:dyDescent="0.25">
      <c r="A3514"/>
      <c r="B3514"/>
      <c r="D3514"/>
      <c r="AL3514">
        <f t="shared" si="378"/>
        <v>0</v>
      </c>
      <c r="AQ3514">
        <f t="shared" si="379"/>
        <v>0</v>
      </c>
      <c r="AR3514" t="str">
        <f>IFERROR(IF(OR(AP3514=338,AP3514=340,AP3514=341,AP3514=342,AP3514="342A",AP3514="342B"),PorcenRet(AP3514,AT3514,AU3514),INDEX(PORCENTAJEBUSCAR,MATCH(AP3514,CódigoRET,0),4)*1),"")</f>
        <v/>
      </c>
      <c r="AS3514">
        <f t="shared" si="380"/>
        <v>0</v>
      </c>
      <c r="BF3514" t="str">
        <f>IFERROR(IF(OR(BD3514=338,BD3514=340,BD3514=341,BD3514=342,BD3514="342A",BD3514="342B"),PorcenRet(BD3514,BH3514,BI3514),INDEX(PORCENTAJEBUSCAR,MATCH(BD3514,CódigoRET,0),4)*1),"")</f>
        <v/>
      </c>
      <c r="BG3514">
        <f t="shared" si="381"/>
        <v>0</v>
      </c>
      <c r="BO3514">
        <f t="shared" si="382"/>
        <v>0</v>
      </c>
      <c r="CC3514">
        <f t="shared" si="383"/>
        <v>0</v>
      </c>
      <c r="CD3514">
        <f t="shared" si="384"/>
        <v>0</v>
      </c>
      <c r="CG3514">
        <f ca="1">IFERROR(INDIRECT("IVA!X"&amp;MATCH(MID(COMPRAS!C3414,1,2)&amp;MID(COMPRAS!F3414,1,2)&amp;MID(COMPRAS!D3414,1,2),IVA!W:W,0)),"SIN COD.")</f>
        <v>0</v>
      </c>
      <c r="CH3514">
        <f ca="1">IFERROR(INDIRECT("IVA!Y"&amp;MATCH(MID(COMPRAS!C3414,1,2)&amp;MID(COMPRAS!F3414,1,2)&amp;MID(COMPRAS!D3414,1,2),IVA!W:W,0)),"SIN COD.")</f>
        <v>0</v>
      </c>
    </row>
    <row r="3515" spans="1:86" x14ac:dyDescent="0.25">
      <c r="A3515"/>
      <c r="B3515"/>
      <c r="D3515"/>
      <c r="AL3515">
        <f t="shared" si="378"/>
        <v>0</v>
      </c>
      <c r="AQ3515">
        <f t="shared" si="379"/>
        <v>0</v>
      </c>
      <c r="AR3515" t="str">
        <f>IFERROR(IF(OR(AP3515=338,AP3515=340,AP3515=341,AP3515=342,AP3515="342A",AP3515="342B"),PorcenRet(AP3515,AT3515,AU3515),INDEX(PORCENTAJEBUSCAR,MATCH(AP3515,CódigoRET,0),4)*1),"")</f>
        <v/>
      </c>
      <c r="AS3515">
        <f t="shared" si="380"/>
        <v>0</v>
      </c>
      <c r="BF3515" t="str">
        <f>IFERROR(IF(OR(BD3515=338,BD3515=340,BD3515=341,BD3515=342,BD3515="342A",BD3515="342B"),PorcenRet(BD3515,BH3515,BI3515),INDEX(PORCENTAJEBUSCAR,MATCH(BD3515,CódigoRET,0),4)*1),"")</f>
        <v/>
      </c>
      <c r="BG3515">
        <f t="shared" si="381"/>
        <v>0</v>
      </c>
      <c r="BO3515">
        <f t="shared" si="382"/>
        <v>0</v>
      </c>
      <c r="CC3515">
        <f t="shared" si="383"/>
        <v>0</v>
      </c>
      <c r="CD3515">
        <f t="shared" si="384"/>
        <v>0</v>
      </c>
      <c r="CG3515">
        <f ca="1">IFERROR(INDIRECT("IVA!X"&amp;MATCH(MID(COMPRAS!C3415,1,2)&amp;MID(COMPRAS!F3415,1,2)&amp;MID(COMPRAS!D3415,1,2),IVA!W:W,0)),"SIN COD.")</f>
        <v>0</v>
      </c>
      <c r="CH3515">
        <f ca="1">IFERROR(INDIRECT("IVA!Y"&amp;MATCH(MID(COMPRAS!C3415,1,2)&amp;MID(COMPRAS!F3415,1,2)&amp;MID(COMPRAS!D3415,1,2),IVA!W:W,0)),"SIN COD.")</f>
        <v>0</v>
      </c>
    </row>
    <row r="3516" spans="1:86" x14ac:dyDescent="0.25">
      <c r="A3516"/>
      <c r="B3516"/>
      <c r="D3516"/>
      <c r="AL3516">
        <f t="shared" si="378"/>
        <v>0</v>
      </c>
      <c r="AQ3516">
        <f t="shared" si="379"/>
        <v>0</v>
      </c>
      <c r="AR3516" t="str">
        <f>IFERROR(IF(OR(AP3516=338,AP3516=340,AP3516=341,AP3516=342,AP3516="342A",AP3516="342B"),PorcenRet(AP3516,AT3516,AU3516),INDEX(PORCENTAJEBUSCAR,MATCH(AP3516,CódigoRET,0),4)*1),"")</f>
        <v/>
      </c>
      <c r="AS3516">
        <f t="shared" si="380"/>
        <v>0</v>
      </c>
      <c r="BF3516" t="str">
        <f>IFERROR(IF(OR(BD3516=338,BD3516=340,BD3516=341,BD3516=342,BD3516="342A",BD3516="342B"),PorcenRet(BD3516,BH3516,BI3516),INDEX(PORCENTAJEBUSCAR,MATCH(BD3516,CódigoRET,0),4)*1),"")</f>
        <v/>
      </c>
      <c r="BG3516">
        <f t="shared" si="381"/>
        <v>0</v>
      </c>
      <c r="BO3516">
        <f t="shared" si="382"/>
        <v>0</v>
      </c>
      <c r="CC3516">
        <f t="shared" si="383"/>
        <v>0</v>
      </c>
      <c r="CD3516">
        <f t="shared" si="384"/>
        <v>0</v>
      </c>
      <c r="CG3516">
        <f ca="1">IFERROR(INDIRECT("IVA!X"&amp;MATCH(MID(COMPRAS!C3416,1,2)&amp;MID(COMPRAS!F3416,1,2)&amp;MID(COMPRAS!D3416,1,2),IVA!W:W,0)),"SIN COD.")</f>
        <v>0</v>
      </c>
      <c r="CH3516">
        <f ca="1">IFERROR(INDIRECT("IVA!Y"&amp;MATCH(MID(COMPRAS!C3416,1,2)&amp;MID(COMPRAS!F3416,1,2)&amp;MID(COMPRAS!D3416,1,2),IVA!W:W,0)),"SIN COD.")</f>
        <v>0</v>
      </c>
    </row>
    <row r="3517" spans="1:86" x14ac:dyDescent="0.25">
      <c r="A3517"/>
      <c r="B3517"/>
      <c r="D3517"/>
      <c r="AL3517">
        <f t="shared" si="378"/>
        <v>0</v>
      </c>
      <c r="AQ3517">
        <f t="shared" si="379"/>
        <v>0</v>
      </c>
      <c r="AR3517" t="str">
        <f>IFERROR(IF(OR(AP3517=338,AP3517=340,AP3517=341,AP3517=342,AP3517="342A",AP3517="342B"),PorcenRet(AP3517,AT3517,AU3517),INDEX(PORCENTAJEBUSCAR,MATCH(AP3517,CódigoRET,0),4)*1),"")</f>
        <v/>
      </c>
      <c r="AS3517">
        <f t="shared" si="380"/>
        <v>0</v>
      </c>
      <c r="BF3517" t="str">
        <f>IFERROR(IF(OR(BD3517=338,BD3517=340,BD3517=341,BD3517=342,BD3517="342A",BD3517="342B"),PorcenRet(BD3517,BH3517,BI3517),INDEX(PORCENTAJEBUSCAR,MATCH(BD3517,CódigoRET,0),4)*1),"")</f>
        <v/>
      </c>
      <c r="BG3517">
        <f t="shared" si="381"/>
        <v>0</v>
      </c>
      <c r="BO3517">
        <f t="shared" si="382"/>
        <v>0</v>
      </c>
      <c r="CC3517">
        <f t="shared" si="383"/>
        <v>0</v>
      </c>
      <c r="CD3517">
        <f t="shared" si="384"/>
        <v>0</v>
      </c>
      <c r="CG3517">
        <f ca="1">IFERROR(INDIRECT("IVA!X"&amp;MATCH(MID(COMPRAS!C3417,1,2)&amp;MID(COMPRAS!F3417,1,2)&amp;MID(COMPRAS!D3417,1,2),IVA!W:W,0)),"SIN COD.")</f>
        <v>0</v>
      </c>
      <c r="CH3517">
        <f ca="1">IFERROR(INDIRECT("IVA!Y"&amp;MATCH(MID(COMPRAS!C3417,1,2)&amp;MID(COMPRAS!F3417,1,2)&amp;MID(COMPRAS!D3417,1,2),IVA!W:W,0)),"SIN COD.")</f>
        <v>0</v>
      </c>
    </row>
    <row r="3518" spans="1:86" x14ac:dyDescent="0.25">
      <c r="A3518"/>
      <c r="B3518"/>
      <c r="D3518"/>
      <c r="AL3518">
        <f t="shared" si="378"/>
        <v>0</v>
      </c>
      <c r="AQ3518">
        <f t="shared" si="379"/>
        <v>0</v>
      </c>
      <c r="AR3518" t="str">
        <f>IFERROR(IF(OR(AP3518=338,AP3518=340,AP3518=341,AP3518=342,AP3518="342A",AP3518="342B"),PorcenRet(AP3518,AT3518,AU3518),INDEX(PORCENTAJEBUSCAR,MATCH(AP3518,CódigoRET,0),4)*1),"")</f>
        <v/>
      </c>
      <c r="AS3518">
        <f t="shared" si="380"/>
        <v>0</v>
      </c>
      <c r="BF3518" t="str">
        <f>IFERROR(IF(OR(BD3518=338,BD3518=340,BD3518=341,BD3518=342,BD3518="342A",BD3518="342B"),PorcenRet(BD3518,BH3518,BI3518),INDEX(PORCENTAJEBUSCAR,MATCH(BD3518,CódigoRET,0),4)*1),"")</f>
        <v/>
      </c>
      <c r="BG3518">
        <f t="shared" si="381"/>
        <v>0</v>
      </c>
      <c r="BO3518">
        <f t="shared" si="382"/>
        <v>0</v>
      </c>
      <c r="CC3518">
        <f t="shared" si="383"/>
        <v>0</v>
      </c>
      <c r="CD3518">
        <f t="shared" si="384"/>
        <v>0</v>
      </c>
      <c r="CG3518">
        <f ca="1">IFERROR(INDIRECT("IVA!X"&amp;MATCH(MID(COMPRAS!C3418,1,2)&amp;MID(COMPRAS!F3418,1,2)&amp;MID(COMPRAS!D3418,1,2),IVA!W:W,0)),"SIN COD.")</f>
        <v>0</v>
      </c>
      <c r="CH3518">
        <f ca="1">IFERROR(INDIRECT("IVA!Y"&amp;MATCH(MID(COMPRAS!C3418,1,2)&amp;MID(COMPRAS!F3418,1,2)&amp;MID(COMPRAS!D3418,1,2),IVA!W:W,0)),"SIN COD.")</f>
        <v>0</v>
      </c>
    </row>
    <row r="3519" spans="1:86" x14ac:dyDescent="0.25">
      <c r="A3519"/>
      <c r="B3519"/>
      <c r="D3519"/>
      <c r="AL3519">
        <f t="shared" si="378"/>
        <v>0</v>
      </c>
      <c r="AQ3519">
        <f t="shared" si="379"/>
        <v>0</v>
      </c>
      <c r="AR3519" t="str">
        <f>IFERROR(IF(OR(AP3519=338,AP3519=340,AP3519=341,AP3519=342,AP3519="342A",AP3519="342B"),PorcenRet(AP3519,AT3519,AU3519),INDEX(PORCENTAJEBUSCAR,MATCH(AP3519,CódigoRET,0),4)*1),"")</f>
        <v/>
      </c>
      <c r="AS3519">
        <f t="shared" si="380"/>
        <v>0</v>
      </c>
      <c r="BF3519" t="str">
        <f>IFERROR(IF(OR(BD3519=338,BD3519=340,BD3519=341,BD3519=342,BD3519="342A",BD3519="342B"),PorcenRet(BD3519,BH3519,BI3519),INDEX(PORCENTAJEBUSCAR,MATCH(BD3519,CódigoRET,0),4)*1),"")</f>
        <v/>
      </c>
      <c r="BG3519">
        <f t="shared" si="381"/>
        <v>0</v>
      </c>
      <c r="BO3519">
        <f t="shared" si="382"/>
        <v>0</v>
      </c>
      <c r="CC3519">
        <f t="shared" si="383"/>
        <v>0</v>
      </c>
      <c r="CD3519">
        <f t="shared" si="384"/>
        <v>0</v>
      </c>
      <c r="CG3519">
        <f ca="1">IFERROR(INDIRECT("IVA!X"&amp;MATCH(MID(COMPRAS!C3419,1,2)&amp;MID(COMPRAS!F3419,1,2)&amp;MID(COMPRAS!D3419,1,2),IVA!W:W,0)),"SIN COD.")</f>
        <v>0</v>
      </c>
      <c r="CH3519">
        <f ca="1">IFERROR(INDIRECT("IVA!Y"&amp;MATCH(MID(COMPRAS!C3419,1,2)&amp;MID(COMPRAS!F3419,1,2)&amp;MID(COMPRAS!D3419,1,2),IVA!W:W,0)),"SIN COD.")</f>
        <v>0</v>
      </c>
    </row>
    <row r="3520" spans="1:86" x14ac:dyDescent="0.25">
      <c r="A3520"/>
      <c r="B3520"/>
      <c r="D3520"/>
      <c r="AL3520">
        <f t="shared" si="378"/>
        <v>0</v>
      </c>
      <c r="AQ3520">
        <f t="shared" si="379"/>
        <v>0</v>
      </c>
      <c r="AR3520" t="str">
        <f>IFERROR(IF(OR(AP3520=338,AP3520=340,AP3520=341,AP3520=342,AP3520="342A",AP3520="342B"),PorcenRet(AP3520,AT3520,AU3520),INDEX(PORCENTAJEBUSCAR,MATCH(AP3520,CódigoRET,0),4)*1),"")</f>
        <v/>
      </c>
      <c r="AS3520">
        <f t="shared" si="380"/>
        <v>0</v>
      </c>
      <c r="BF3520" t="str">
        <f>IFERROR(IF(OR(BD3520=338,BD3520=340,BD3520=341,BD3520=342,BD3520="342A",BD3520="342B"),PorcenRet(BD3520,BH3520,BI3520),INDEX(PORCENTAJEBUSCAR,MATCH(BD3520,CódigoRET,0),4)*1),"")</f>
        <v/>
      </c>
      <c r="BG3520">
        <f t="shared" si="381"/>
        <v>0</v>
      </c>
      <c r="BO3520">
        <f t="shared" si="382"/>
        <v>0</v>
      </c>
      <c r="CC3520">
        <f t="shared" si="383"/>
        <v>0</v>
      </c>
      <c r="CD3520">
        <f t="shared" si="384"/>
        <v>0</v>
      </c>
      <c r="CG3520">
        <f ca="1">IFERROR(INDIRECT("IVA!X"&amp;MATCH(MID(COMPRAS!C3420,1,2)&amp;MID(COMPRAS!F3420,1,2)&amp;MID(COMPRAS!D3420,1,2),IVA!W:W,0)),"SIN COD.")</f>
        <v>0</v>
      </c>
      <c r="CH3520">
        <f ca="1">IFERROR(INDIRECT("IVA!Y"&amp;MATCH(MID(COMPRAS!C3420,1,2)&amp;MID(COMPRAS!F3420,1,2)&amp;MID(COMPRAS!D3420,1,2),IVA!W:W,0)),"SIN COD.")</f>
        <v>0</v>
      </c>
    </row>
    <row r="3521" spans="1:86" x14ac:dyDescent="0.25">
      <c r="A3521"/>
      <c r="B3521"/>
      <c r="D3521"/>
      <c r="AL3521">
        <f t="shared" si="378"/>
        <v>0</v>
      </c>
      <c r="AQ3521">
        <f t="shared" si="379"/>
        <v>0</v>
      </c>
      <c r="AR3521" t="str">
        <f>IFERROR(IF(OR(AP3521=338,AP3521=340,AP3521=341,AP3521=342,AP3521="342A",AP3521="342B"),PorcenRet(AP3521,AT3521,AU3521),INDEX(PORCENTAJEBUSCAR,MATCH(AP3521,CódigoRET,0),4)*1),"")</f>
        <v/>
      </c>
      <c r="AS3521">
        <f t="shared" si="380"/>
        <v>0</v>
      </c>
      <c r="BF3521" t="str">
        <f>IFERROR(IF(OR(BD3521=338,BD3521=340,BD3521=341,BD3521=342,BD3521="342A",BD3521="342B"),PorcenRet(BD3521,BH3521,BI3521),INDEX(PORCENTAJEBUSCAR,MATCH(BD3521,CódigoRET,0),4)*1),"")</f>
        <v/>
      </c>
      <c r="BG3521">
        <f t="shared" si="381"/>
        <v>0</v>
      </c>
      <c r="BO3521">
        <f t="shared" si="382"/>
        <v>0</v>
      </c>
      <c r="CC3521">
        <f t="shared" si="383"/>
        <v>0</v>
      </c>
      <c r="CD3521">
        <f t="shared" si="384"/>
        <v>0</v>
      </c>
      <c r="CG3521">
        <f ca="1">IFERROR(INDIRECT("IVA!X"&amp;MATCH(MID(COMPRAS!C3421,1,2)&amp;MID(COMPRAS!F3421,1,2)&amp;MID(COMPRAS!D3421,1,2),IVA!W:W,0)),"SIN COD.")</f>
        <v>0</v>
      </c>
      <c r="CH3521">
        <f ca="1">IFERROR(INDIRECT("IVA!Y"&amp;MATCH(MID(COMPRAS!C3421,1,2)&amp;MID(COMPRAS!F3421,1,2)&amp;MID(COMPRAS!D3421,1,2),IVA!W:W,0)),"SIN COD.")</f>
        <v>0</v>
      </c>
    </row>
    <row r="3522" spans="1:86" x14ac:dyDescent="0.25">
      <c r="A3522"/>
      <c r="B3522"/>
      <c r="D3522"/>
      <c r="AL3522">
        <f t="shared" ref="AL3522:AL3585" si="385">O3522+P3522+Q3522+R3522+S3522+T3522+U3522+V3522</f>
        <v>0</v>
      </c>
      <c r="AQ3522">
        <f t="shared" ref="AQ3522:AQ3585" si="386">+P3522+Q3522+R3522+S3522-BE3522-BQ3522-BW3522+O3522</f>
        <v>0</v>
      </c>
      <c r="AR3522" t="str">
        <f>IFERROR(IF(OR(AP3522=338,AP3522=340,AP3522=341,AP3522=342,AP3522="342A",AP3522="342B"),PorcenRet(AP3522,AT3522,AU3522),INDEX(PORCENTAJEBUSCAR,MATCH(AP3522,CódigoRET,0),4)*1),"")</f>
        <v/>
      </c>
      <c r="AS3522">
        <f t="shared" ref="AS3522:AS3585" si="387">ROUND(IF(AP3522="",0,AQ3522*(AR3522/100)),2)</f>
        <v>0</v>
      </c>
      <c r="BF3522" t="str">
        <f>IFERROR(IF(OR(BD3522=338,BD3522=340,BD3522=341,BD3522=342,BD3522="342A",BD3522="342B"),PorcenRet(BD3522,BH3522,BI3522),INDEX(PORCENTAJEBUSCAR,MATCH(BD3522,CódigoRET,0),4)*1),"")</f>
        <v/>
      </c>
      <c r="BG3522">
        <f t="shared" ref="BG3522:BG3585" si="388">ROUND(IF(BD3522="",0,BE3522*(BF3522/100)),2)</f>
        <v>0</v>
      </c>
      <c r="BO3522">
        <f t="shared" ref="BO3522:BO3585" si="389">IF(MID(F3522,1,2)="41",SUM(O3522:S3522),0)</f>
        <v>0</v>
      </c>
      <c r="CC3522">
        <f t="shared" ref="CC3522:CC3585" si="390">O3522+P3522+Q3522+R3522+S3522</f>
        <v>0</v>
      </c>
      <c r="CD3522">
        <f t="shared" ref="CD3522:CD3585" si="391">T3522+U3522</f>
        <v>0</v>
      </c>
      <c r="CG3522">
        <f ca="1">IFERROR(INDIRECT("IVA!X"&amp;MATCH(MID(COMPRAS!C3422,1,2)&amp;MID(COMPRAS!F3422,1,2)&amp;MID(COMPRAS!D3422,1,2),IVA!W:W,0)),"SIN COD.")</f>
        <v>0</v>
      </c>
      <c r="CH3522">
        <f ca="1">IFERROR(INDIRECT("IVA!Y"&amp;MATCH(MID(COMPRAS!C3422,1,2)&amp;MID(COMPRAS!F3422,1,2)&amp;MID(COMPRAS!D3422,1,2),IVA!W:W,0)),"SIN COD.")</f>
        <v>0</v>
      </c>
    </row>
    <row r="3523" spans="1:86" x14ac:dyDescent="0.25">
      <c r="A3523"/>
      <c r="B3523"/>
      <c r="D3523"/>
      <c r="AL3523">
        <f t="shared" si="385"/>
        <v>0</v>
      </c>
      <c r="AQ3523">
        <f t="shared" si="386"/>
        <v>0</v>
      </c>
      <c r="AR3523" t="str">
        <f>IFERROR(IF(OR(AP3523=338,AP3523=340,AP3523=341,AP3523=342,AP3523="342A",AP3523="342B"),PorcenRet(AP3523,AT3523,AU3523),INDEX(PORCENTAJEBUSCAR,MATCH(AP3523,CódigoRET,0),4)*1),"")</f>
        <v/>
      </c>
      <c r="AS3523">
        <f t="shared" si="387"/>
        <v>0</v>
      </c>
      <c r="BF3523" t="str">
        <f>IFERROR(IF(OR(BD3523=338,BD3523=340,BD3523=341,BD3523=342,BD3523="342A",BD3523="342B"),PorcenRet(BD3523,BH3523,BI3523),INDEX(PORCENTAJEBUSCAR,MATCH(BD3523,CódigoRET,0),4)*1),"")</f>
        <v/>
      </c>
      <c r="BG3523">
        <f t="shared" si="388"/>
        <v>0</v>
      </c>
      <c r="BO3523">
        <f t="shared" si="389"/>
        <v>0</v>
      </c>
      <c r="CC3523">
        <f t="shared" si="390"/>
        <v>0</v>
      </c>
      <c r="CD3523">
        <f t="shared" si="391"/>
        <v>0</v>
      </c>
      <c r="CG3523">
        <f ca="1">IFERROR(INDIRECT("IVA!X"&amp;MATCH(MID(COMPRAS!C3423,1,2)&amp;MID(COMPRAS!F3423,1,2)&amp;MID(COMPRAS!D3423,1,2),IVA!W:W,0)),"SIN COD.")</f>
        <v>0</v>
      </c>
      <c r="CH3523">
        <f ca="1">IFERROR(INDIRECT("IVA!Y"&amp;MATCH(MID(COMPRAS!C3423,1,2)&amp;MID(COMPRAS!F3423,1,2)&amp;MID(COMPRAS!D3423,1,2),IVA!W:W,0)),"SIN COD.")</f>
        <v>0</v>
      </c>
    </row>
    <row r="3524" spans="1:86" x14ac:dyDescent="0.25">
      <c r="A3524"/>
      <c r="B3524"/>
      <c r="D3524"/>
      <c r="AL3524">
        <f t="shared" si="385"/>
        <v>0</v>
      </c>
      <c r="AQ3524">
        <f t="shared" si="386"/>
        <v>0</v>
      </c>
      <c r="AR3524" t="str">
        <f>IFERROR(IF(OR(AP3524=338,AP3524=340,AP3524=341,AP3524=342,AP3524="342A",AP3524="342B"),PorcenRet(AP3524,AT3524,AU3524),INDEX(PORCENTAJEBUSCAR,MATCH(AP3524,CódigoRET,0),4)*1),"")</f>
        <v/>
      </c>
      <c r="AS3524">
        <f t="shared" si="387"/>
        <v>0</v>
      </c>
      <c r="BF3524" t="str">
        <f>IFERROR(IF(OR(BD3524=338,BD3524=340,BD3524=341,BD3524=342,BD3524="342A",BD3524="342B"),PorcenRet(BD3524,BH3524,BI3524),INDEX(PORCENTAJEBUSCAR,MATCH(BD3524,CódigoRET,0),4)*1),"")</f>
        <v/>
      </c>
      <c r="BG3524">
        <f t="shared" si="388"/>
        <v>0</v>
      </c>
      <c r="BO3524">
        <f t="shared" si="389"/>
        <v>0</v>
      </c>
      <c r="CC3524">
        <f t="shared" si="390"/>
        <v>0</v>
      </c>
      <c r="CD3524">
        <f t="shared" si="391"/>
        <v>0</v>
      </c>
      <c r="CG3524">
        <f ca="1">IFERROR(INDIRECT("IVA!X"&amp;MATCH(MID(COMPRAS!C3424,1,2)&amp;MID(COMPRAS!F3424,1,2)&amp;MID(COMPRAS!D3424,1,2),IVA!W:W,0)),"SIN COD.")</f>
        <v>0</v>
      </c>
      <c r="CH3524">
        <f ca="1">IFERROR(INDIRECT("IVA!Y"&amp;MATCH(MID(COMPRAS!C3424,1,2)&amp;MID(COMPRAS!F3424,1,2)&amp;MID(COMPRAS!D3424,1,2),IVA!W:W,0)),"SIN COD.")</f>
        <v>0</v>
      </c>
    </row>
    <row r="3525" spans="1:86" x14ac:dyDescent="0.25">
      <c r="A3525"/>
      <c r="B3525"/>
      <c r="D3525"/>
      <c r="AL3525">
        <f t="shared" si="385"/>
        <v>0</v>
      </c>
      <c r="AQ3525">
        <f t="shared" si="386"/>
        <v>0</v>
      </c>
      <c r="AR3525" t="str">
        <f>IFERROR(IF(OR(AP3525=338,AP3525=340,AP3525=341,AP3525=342,AP3525="342A",AP3525="342B"),PorcenRet(AP3525,AT3525,AU3525),INDEX(PORCENTAJEBUSCAR,MATCH(AP3525,CódigoRET,0),4)*1),"")</f>
        <v/>
      </c>
      <c r="AS3525">
        <f t="shared" si="387"/>
        <v>0</v>
      </c>
      <c r="BF3525" t="str">
        <f>IFERROR(IF(OR(BD3525=338,BD3525=340,BD3525=341,BD3525=342,BD3525="342A",BD3525="342B"),PorcenRet(BD3525,BH3525,BI3525),INDEX(PORCENTAJEBUSCAR,MATCH(BD3525,CódigoRET,0),4)*1),"")</f>
        <v/>
      </c>
      <c r="BG3525">
        <f t="shared" si="388"/>
        <v>0</v>
      </c>
      <c r="BO3525">
        <f t="shared" si="389"/>
        <v>0</v>
      </c>
      <c r="CC3525">
        <f t="shared" si="390"/>
        <v>0</v>
      </c>
      <c r="CD3525">
        <f t="shared" si="391"/>
        <v>0</v>
      </c>
      <c r="CG3525">
        <f ca="1">IFERROR(INDIRECT("IVA!X"&amp;MATCH(MID(COMPRAS!C3425,1,2)&amp;MID(COMPRAS!F3425,1,2)&amp;MID(COMPRAS!D3425,1,2),IVA!W:W,0)),"SIN COD.")</f>
        <v>0</v>
      </c>
      <c r="CH3525">
        <f ca="1">IFERROR(INDIRECT("IVA!Y"&amp;MATCH(MID(COMPRAS!C3425,1,2)&amp;MID(COMPRAS!F3425,1,2)&amp;MID(COMPRAS!D3425,1,2),IVA!W:W,0)),"SIN COD.")</f>
        <v>0</v>
      </c>
    </row>
    <row r="3526" spans="1:86" x14ac:dyDescent="0.25">
      <c r="A3526"/>
      <c r="B3526"/>
      <c r="D3526"/>
      <c r="AL3526">
        <f t="shared" si="385"/>
        <v>0</v>
      </c>
      <c r="AQ3526">
        <f t="shared" si="386"/>
        <v>0</v>
      </c>
      <c r="AR3526" t="str">
        <f>IFERROR(IF(OR(AP3526=338,AP3526=340,AP3526=341,AP3526=342,AP3526="342A",AP3526="342B"),PorcenRet(AP3526,AT3526,AU3526),INDEX(PORCENTAJEBUSCAR,MATCH(AP3526,CódigoRET,0),4)*1),"")</f>
        <v/>
      </c>
      <c r="AS3526">
        <f t="shared" si="387"/>
        <v>0</v>
      </c>
      <c r="BF3526" t="str">
        <f>IFERROR(IF(OR(BD3526=338,BD3526=340,BD3526=341,BD3526=342,BD3526="342A",BD3526="342B"),PorcenRet(BD3526,BH3526,BI3526),INDEX(PORCENTAJEBUSCAR,MATCH(BD3526,CódigoRET,0),4)*1),"")</f>
        <v/>
      </c>
      <c r="BG3526">
        <f t="shared" si="388"/>
        <v>0</v>
      </c>
      <c r="BO3526">
        <f t="shared" si="389"/>
        <v>0</v>
      </c>
      <c r="CC3526">
        <f t="shared" si="390"/>
        <v>0</v>
      </c>
      <c r="CD3526">
        <f t="shared" si="391"/>
        <v>0</v>
      </c>
      <c r="CG3526">
        <f ca="1">IFERROR(INDIRECT("IVA!X"&amp;MATCH(MID(COMPRAS!C3426,1,2)&amp;MID(COMPRAS!F3426,1,2)&amp;MID(COMPRAS!D3426,1,2),IVA!W:W,0)),"SIN COD.")</f>
        <v>0</v>
      </c>
      <c r="CH3526">
        <f ca="1">IFERROR(INDIRECT("IVA!Y"&amp;MATCH(MID(COMPRAS!C3426,1,2)&amp;MID(COMPRAS!F3426,1,2)&amp;MID(COMPRAS!D3426,1,2),IVA!W:W,0)),"SIN COD.")</f>
        <v>0</v>
      </c>
    </row>
    <row r="3527" spans="1:86" x14ac:dyDescent="0.25">
      <c r="A3527"/>
      <c r="B3527"/>
      <c r="D3527"/>
      <c r="AL3527">
        <f t="shared" si="385"/>
        <v>0</v>
      </c>
      <c r="AQ3527">
        <f t="shared" si="386"/>
        <v>0</v>
      </c>
      <c r="AR3527" t="str">
        <f>IFERROR(IF(OR(AP3527=338,AP3527=340,AP3527=341,AP3527=342,AP3527="342A",AP3527="342B"),PorcenRet(AP3527,AT3527,AU3527),INDEX(PORCENTAJEBUSCAR,MATCH(AP3527,CódigoRET,0),4)*1),"")</f>
        <v/>
      </c>
      <c r="AS3527">
        <f t="shared" si="387"/>
        <v>0</v>
      </c>
      <c r="BF3527" t="str">
        <f>IFERROR(IF(OR(BD3527=338,BD3527=340,BD3527=341,BD3527=342,BD3527="342A",BD3527="342B"),PorcenRet(BD3527,BH3527,BI3527),INDEX(PORCENTAJEBUSCAR,MATCH(BD3527,CódigoRET,0),4)*1),"")</f>
        <v/>
      </c>
      <c r="BG3527">
        <f t="shared" si="388"/>
        <v>0</v>
      </c>
      <c r="BO3527">
        <f t="shared" si="389"/>
        <v>0</v>
      </c>
      <c r="CC3527">
        <f t="shared" si="390"/>
        <v>0</v>
      </c>
      <c r="CD3527">
        <f t="shared" si="391"/>
        <v>0</v>
      </c>
      <c r="CG3527">
        <f ca="1">IFERROR(INDIRECT("IVA!X"&amp;MATCH(MID(COMPRAS!C3427,1,2)&amp;MID(COMPRAS!F3427,1,2)&amp;MID(COMPRAS!D3427,1,2),IVA!W:W,0)),"SIN COD.")</f>
        <v>0</v>
      </c>
      <c r="CH3527">
        <f ca="1">IFERROR(INDIRECT("IVA!Y"&amp;MATCH(MID(COMPRAS!C3427,1,2)&amp;MID(COMPRAS!F3427,1,2)&amp;MID(COMPRAS!D3427,1,2),IVA!W:W,0)),"SIN COD.")</f>
        <v>0</v>
      </c>
    </row>
    <row r="3528" spans="1:86" x14ac:dyDescent="0.25">
      <c r="A3528"/>
      <c r="B3528"/>
      <c r="D3528"/>
      <c r="AL3528">
        <f t="shared" si="385"/>
        <v>0</v>
      </c>
      <c r="AQ3528">
        <f t="shared" si="386"/>
        <v>0</v>
      </c>
      <c r="AR3528" t="str">
        <f>IFERROR(IF(OR(AP3528=338,AP3528=340,AP3528=341,AP3528=342,AP3528="342A",AP3528="342B"),PorcenRet(AP3528,AT3528,AU3528),INDEX(PORCENTAJEBUSCAR,MATCH(AP3528,CódigoRET,0),4)*1),"")</f>
        <v/>
      </c>
      <c r="AS3528">
        <f t="shared" si="387"/>
        <v>0</v>
      </c>
      <c r="BF3528" t="str">
        <f>IFERROR(IF(OR(BD3528=338,BD3528=340,BD3528=341,BD3528=342,BD3528="342A",BD3528="342B"),PorcenRet(BD3528,BH3528,BI3528),INDEX(PORCENTAJEBUSCAR,MATCH(BD3528,CódigoRET,0),4)*1),"")</f>
        <v/>
      </c>
      <c r="BG3528">
        <f t="shared" si="388"/>
        <v>0</v>
      </c>
      <c r="BO3528">
        <f t="shared" si="389"/>
        <v>0</v>
      </c>
      <c r="CC3528">
        <f t="shared" si="390"/>
        <v>0</v>
      </c>
      <c r="CD3528">
        <f t="shared" si="391"/>
        <v>0</v>
      </c>
      <c r="CG3528">
        <f ca="1">IFERROR(INDIRECT("IVA!X"&amp;MATCH(MID(COMPRAS!C3428,1,2)&amp;MID(COMPRAS!F3428,1,2)&amp;MID(COMPRAS!D3428,1,2),IVA!W:W,0)),"SIN COD.")</f>
        <v>0</v>
      </c>
      <c r="CH3528">
        <f ca="1">IFERROR(INDIRECT("IVA!Y"&amp;MATCH(MID(COMPRAS!C3428,1,2)&amp;MID(COMPRAS!F3428,1,2)&amp;MID(COMPRAS!D3428,1,2),IVA!W:W,0)),"SIN COD.")</f>
        <v>0</v>
      </c>
    </row>
    <row r="3529" spans="1:86" x14ac:dyDescent="0.25">
      <c r="A3529"/>
      <c r="B3529"/>
      <c r="D3529"/>
      <c r="AL3529">
        <f t="shared" si="385"/>
        <v>0</v>
      </c>
      <c r="AQ3529">
        <f t="shared" si="386"/>
        <v>0</v>
      </c>
      <c r="AR3529" t="str">
        <f>IFERROR(IF(OR(AP3529=338,AP3529=340,AP3529=341,AP3529=342,AP3529="342A",AP3529="342B"),PorcenRet(AP3529,AT3529,AU3529),INDEX(PORCENTAJEBUSCAR,MATCH(AP3529,CódigoRET,0),4)*1),"")</f>
        <v/>
      </c>
      <c r="AS3529">
        <f t="shared" si="387"/>
        <v>0</v>
      </c>
      <c r="BF3529" t="str">
        <f>IFERROR(IF(OR(BD3529=338,BD3529=340,BD3529=341,BD3529=342,BD3529="342A",BD3529="342B"),PorcenRet(BD3529,BH3529,BI3529),INDEX(PORCENTAJEBUSCAR,MATCH(BD3529,CódigoRET,0),4)*1),"")</f>
        <v/>
      </c>
      <c r="BG3529">
        <f t="shared" si="388"/>
        <v>0</v>
      </c>
      <c r="BO3529">
        <f t="shared" si="389"/>
        <v>0</v>
      </c>
      <c r="CC3529">
        <f t="shared" si="390"/>
        <v>0</v>
      </c>
      <c r="CD3529">
        <f t="shared" si="391"/>
        <v>0</v>
      </c>
      <c r="CG3529">
        <f ca="1">IFERROR(INDIRECT("IVA!X"&amp;MATCH(MID(COMPRAS!C3429,1,2)&amp;MID(COMPRAS!F3429,1,2)&amp;MID(COMPRAS!D3429,1,2),IVA!W:W,0)),"SIN COD.")</f>
        <v>0</v>
      </c>
      <c r="CH3529">
        <f ca="1">IFERROR(INDIRECT("IVA!Y"&amp;MATCH(MID(COMPRAS!C3429,1,2)&amp;MID(COMPRAS!F3429,1,2)&amp;MID(COMPRAS!D3429,1,2),IVA!W:W,0)),"SIN COD.")</f>
        <v>0</v>
      </c>
    </row>
    <row r="3530" spans="1:86" x14ac:dyDescent="0.25">
      <c r="A3530"/>
      <c r="B3530"/>
      <c r="D3530"/>
      <c r="AL3530">
        <f t="shared" si="385"/>
        <v>0</v>
      </c>
      <c r="AQ3530">
        <f t="shared" si="386"/>
        <v>0</v>
      </c>
      <c r="AR3530" t="str">
        <f>IFERROR(IF(OR(AP3530=338,AP3530=340,AP3530=341,AP3530=342,AP3530="342A",AP3530="342B"),PorcenRet(AP3530,AT3530,AU3530),INDEX(PORCENTAJEBUSCAR,MATCH(AP3530,CódigoRET,0),4)*1),"")</f>
        <v/>
      </c>
      <c r="AS3530">
        <f t="shared" si="387"/>
        <v>0</v>
      </c>
      <c r="BF3530" t="str">
        <f>IFERROR(IF(OR(BD3530=338,BD3530=340,BD3530=341,BD3530=342,BD3530="342A",BD3530="342B"),PorcenRet(BD3530,BH3530,BI3530),INDEX(PORCENTAJEBUSCAR,MATCH(BD3530,CódigoRET,0),4)*1),"")</f>
        <v/>
      </c>
      <c r="BG3530">
        <f t="shared" si="388"/>
        <v>0</v>
      </c>
      <c r="BO3530">
        <f t="shared" si="389"/>
        <v>0</v>
      </c>
      <c r="CC3530">
        <f t="shared" si="390"/>
        <v>0</v>
      </c>
      <c r="CD3530">
        <f t="shared" si="391"/>
        <v>0</v>
      </c>
      <c r="CG3530">
        <f ca="1">IFERROR(INDIRECT("IVA!X"&amp;MATCH(MID(COMPRAS!C3430,1,2)&amp;MID(COMPRAS!F3430,1,2)&amp;MID(COMPRAS!D3430,1,2),IVA!W:W,0)),"SIN COD.")</f>
        <v>0</v>
      </c>
      <c r="CH3530">
        <f ca="1">IFERROR(INDIRECT("IVA!Y"&amp;MATCH(MID(COMPRAS!C3430,1,2)&amp;MID(COMPRAS!F3430,1,2)&amp;MID(COMPRAS!D3430,1,2),IVA!W:W,0)),"SIN COD.")</f>
        <v>0</v>
      </c>
    </row>
    <row r="3531" spans="1:86" x14ac:dyDescent="0.25">
      <c r="A3531"/>
      <c r="B3531"/>
      <c r="D3531"/>
      <c r="AL3531">
        <f t="shared" si="385"/>
        <v>0</v>
      </c>
      <c r="AQ3531">
        <f t="shared" si="386"/>
        <v>0</v>
      </c>
      <c r="AR3531" t="str">
        <f>IFERROR(IF(OR(AP3531=338,AP3531=340,AP3531=341,AP3531=342,AP3531="342A",AP3531="342B"),PorcenRet(AP3531,AT3531,AU3531),INDEX(PORCENTAJEBUSCAR,MATCH(AP3531,CódigoRET,0),4)*1),"")</f>
        <v/>
      </c>
      <c r="AS3531">
        <f t="shared" si="387"/>
        <v>0</v>
      </c>
      <c r="BF3531" t="str">
        <f>IFERROR(IF(OR(BD3531=338,BD3531=340,BD3531=341,BD3531=342,BD3531="342A",BD3531="342B"),PorcenRet(BD3531,BH3531,BI3531),INDEX(PORCENTAJEBUSCAR,MATCH(BD3531,CódigoRET,0),4)*1),"")</f>
        <v/>
      </c>
      <c r="BG3531">
        <f t="shared" si="388"/>
        <v>0</v>
      </c>
      <c r="BO3531">
        <f t="shared" si="389"/>
        <v>0</v>
      </c>
      <c r="CC3531">
        <f t="shared" si="390"/>
        <v>0</v>
      </c>
      <c r="CD3531">
        <f t="shared" si="391"/>
        <v>0</v>
      </c>
      <c r="CG3531">
        <f ca="1">IFERROR(INDIRECT("IVA!X"&amp;MATCH(MID(COMPRAS!C3431,1,2)&amp;MID(COMPRAS!F3431,1,2)&amp;MID(COMPRAS!D3431,1,2),IVA!W:W,0)),"SIN COD.")</f>
        <v>0</v>
      </c>
      <c r="CH3531">
        <f ca="1">IFERROR(INDIRECT("IVA!Y"&amp;MATCH(MID(COMPRAS!C3431,1,2)&amp;MID(COMPRAS!F3431,1,2)&amp;MID(COMPRAS!D3431,1,2),IVA!W:W,0)),"SIN COD.")</f>
        <v>0</v>
      </c>
    </row>
    <row r="3532" spans="1:86" x14ac:dyDescent="0.25">
      <c r="A3532"/>
      <c r="B3532"/>
      <c r="D3532"/>
      <c r="AL3532">
        <f t="shared" si="385"/>
        <v>0</v>
      </c>
      <c r="AQ3532">
        <f t="shared" si="386"/>
        <v>0</v>
      </c>
      <c r="AR3532" t="str">
        <f>IFERROR(IF(OR(AP3532=338,AP3532=340,AP3532=341,AP3532=342,AP3532="342A",AP3532="342B"),PorcenRet(AP3532,AT3532,AU3532),INDEX(PORCENTAJEBUSCAR,MATCH(AP3532,CódigoRET,0),4)*1),"")</f>
        <v/>
      </c>
      <c r="AS3532">
        <f t="shared" si="387"/>
        <v>0</v>
      </c>
      <c r="BF3532" t="str">
        <f>IFERROR(IF(OR(BD3532=338,BD3532=340,BD3532=341,BD3532=342,BD3532="342A",BD3532="342B"),PorcenRet(BD3532,BH3532,BI3532),INDEX(PORCENTAJEBUSCAR,MATCH(BD3532,CódigoRET,0),4)*1),"")</f>
        <v/>
      </c>
      <c r="BG3532">
        <f t="shared" si="388"/>
        <v>0</v>
      </c>
      <c r="BO3532">
        <f t="shared" si="389"/>
        <v>0</v>
      </c>
      <c r="CC3532">
        <f t="shared" si="390"/>
        <v>0</v>
      </c>
      <c r="CD3532">
        <f t="shared" si="391"/>
        <v>0</v>
      </c>
      <c r="CG3532">
        <f ca="1">IFERROR(INDIRECT("IVA!X"&amp;MATCH(MID(COMPRAS!C3432,1,2)&amp;MID(COMPRAS!F3432,1,2)&amp;MID(COMPRAS!D3432,1,2),IVA!W:W,0)),"SIN COD.")</f>
        <v>0</v>
      </c>
      <c r="CH3532">
        <f ca="1">IFERROR(INDIRECT("IVA!Y"&amp;MATCH(MID(COMPRAS!C3432,1,2)&amp;MID(COMPRAS!F3432,1,2)&amp;MID(COMPRAS!D3432,1,2),IVA!W:W,0)),"SIN COD.")</f>
        <v>0</v>
      </c>
    </row>
    <row r="3533" spans="1:86" x14ac:dyDescent="0.25">
      <c r="A3533"/>
      <c r="B3533"/>
      <c r="D3533"/>
      <c r="AL3533">
        <f t="shared" si="385"/>
        <v>0</v>
      </c>
      <c r="AQ3533">
        <f t="shared" si="386"/>
        <v>0</v>
      </c>
      <c r="AR3533" t="str">
        <f>IFERROR(IF(OR(AP3533=338,AP3533=340,AP3533=341,AP3533=342,AP3533="342A",AP3533="342B"),PorcenRet(AP3533,AT3533,AU3533),INDEX(PORCENTAJEBUSCAR,MATCH(AP3533,CódigoRET,0),4)*1),"")</f>
        <v/>
      </c>
      <c r="AS3533">
        <f t="shared" si="387"/>
        <v>0</v>
      </c>
      <c r="BF3533" t="str">
        <f>IFERROR(IF(OR(BD3533=338,BD3533=340,BD3533=341,BD3533=342,BD3533="342A",BD3533="342B"),PorcenRet(BD3533,BH3533,BI3533),INDEX(PORCENTAJEBUSCAR,MATCH(BD3533,CódigoRET,0),4)*1),"")</f>
        <v/>
      </c>
      <c r="BG3533">
        <f t="shared" si="388"/>
        <v>0</v>
      </c>
      <c r="BO3533">
        <f t="shared" si="389"/>
        <v>0</v>
      </c>
      <c r="CC3533">
        <f t="shared" si="390"/>
        <v>0</v>
      </c>
      <c r="CD3533">
        <f t="shared" si="391"/>
        <v>0</v>
      </c>
      <c r="CG3533">
        <f ca="1">IFERROR(INDIRECT("IVA!X"&amp;MATCH(MID(COMPRAS!C3433,1,2)&amp;MID(COMPRAS!F3433,1,2)&amp;MID(COMPRAS!D3433,1,2),IVA!W:W,0)),"SIN COD.")</f>
        <v>0</v>
      </c>
      <c r="CH3533">
        <f ca="1">IFERROR(INDIRECT("IVA!Y"&amp;MATCH(MID(COMPRAS!C3433,1,2)&amp;MID(COMPRAS!F3433,1,2)&amp;MID(COMPRAS!D3433,1,2),IVA!W:W,0)),"SIN COD.")</f>
        <v>0</v>
      </c>
    </row>
    <row r="3534" spans="1:86" x14ac:dyDescent="0.25">
      <c r="A3534"/>
      <c r="B3534"/>
      <c r="D3534"/>
      <c r="AL3534">
        <f t="shared" si="385"/>
        <v>0</v>
      </c>
      <c r="AQ3534">
        <f t="shared" si="386"/>
        <v>0</v>
      </c>
      <c r="AR3534" t="str">
        <f>IFERROR(IF(OR(AP3534=338,AP3534=340,AP3534=341,AP3534=342,AP3534="342A",AP3534="342B"),PorcenRet(AP3534,AT3534,AU3534),INDEX(PORCENTAJEBUSCAR,MATCH(AP3534,CódigoRET,0),4)*1),"")</f>
        <v/>
      </c>
      <c r="AS3534">
        <f t="shared" si="387"/>
        <v>0</v>
      </c>
      <c r="BF3534" t="str">
        <f>IFERROR(IF(OR(BD3534=338,BD3534=340,BD3534=341,BD3534=342,BD3534="342A",BD3534="342B"),PorcenRet(BD3534,BH3534,BI3534),INDEX(PORCENTAJEBUSCAR,MATCH(BD3534,CódigoRET,0),4)*1),"")</f>
        <v/>
      </c>
      <c r="BG3534">
        <f t="shared" si="388"/>
        <v>0</v>
      </c>
      <c r="BO3534">
        <f t="shared" si="389"/>
        <v>0</v>
      </c>
      <c r="CC3534">
        <f t="shared" si="390"/>
        <v>0</v>
      </c>
      <c r="CD3534">
        <f t="shared" si="391"/>
        <v>0</v>
      </c>
      <c r="CG3534">
        <f ca="1">IFERROR(INDIRECT("IVA!X"&amp;MATCH(MID(COMPRAS!C3434,1,2)&amp;MID(COMPRAS!F3434,1,2)&amp;MID(COMPRAS!D3434,1,2),IVA!W:W,0)),"SIN COD.")</f>
        <v>0</v>
      </c>
      <c r="CH3534">
        <f ca="1">IFERROR(INDIRECT("IVA!Y"&amp;MATCH(MID(COMPRAS!C3434,1,2)&amp;MID(COMPRAS!F3434,1,2)&amp;MID(COMPRAS!D3434,1,2),IVA!W:W,0)),"SIN COD.")</f>
        <v>0</v>
      </c>
    </row>
    <row r="3535" spans="1:86" x14ac:dyDescent="0.25">
      <c r="A3535"/>
      <c r="B3535"/>
      <c r="D3535"/>
      <c r="AL3535">
        <f t="shared" si="385"/>
        <v>0</v>
      </c>
      <c r="AQ3535">
        <f t="shared" si="386"/>
        <v>0</v>
      </c>
      <c r="AR3535" t="str">
        <f>IFERROR(IF(OR(AP3535=338,AP3535=340,AP3535=341,AP3535=342,AP3535="342A",AP3535="342B"),PorcenRet(AP3535,AT3535,AU3535),INDEX(PORCENTAJEBUSCAR,MATCH(AP3535,CódigoRET,0),4)*1),"")</f>
        <v/>
      </c>
      <c r="AS3535">
        <f t="shared" si="387"/>
        <v>0</v>
      </c>
      <c r="BF3535" t="str">
        <f>IFERROR(IF(OR(BD3535=338,BD3535=340,BD3535=341,BD3535=342,BD3535="342A",BD3535="342B"),PorcenRet(BD3535,BH3535,BI3535),INDEX(PORCENTAJEBUSCAR,MATCH(BD3535,CódigoRET,0),4)*1),"")</f>
        <v/>
      </c>
      <c r="BG3535">
        <f t="shared" si="388"/>
        <v>0</v>
      </c>
      <c r="BO3535">
        <f t="shared" si="389"/>
        <v>0</v>
      </c>
      <c r="CC3535">
        <f t="shared" si="390"/>
        <v>0</v>
      </c>
      <c r="CD3535">
        <f t="shared" si="391"/>
        <v>0</v>
      </c>
      <c r="CG3535">
        <f ca="1">IFERROR(INDIRECT("IVA!X"&amp;MATCH(MID(COMPRAS!C3435,1,2)&amp;MID(COMPRAS!F3435,1,2)&amp;MID(COMPRAS!D3435,1,2),IVA!W:W,0)),"SIN COD.")</f>
        <v>0</v>
      </c>
      <c r="CH3535">
        <f ca="1">IFERROR(INDIRECT("IVA!Y"&amp;MATCH(MID(COMPRAS!C3435,1,2)&amp;MID(COMPRAS!F3435,1,2)&amp;MID(COMPRAS!D3435,1,2),IVA!W:W,0)),"SIN COD.")</f>
        <v>0</v>
      </c>
    </row>
    <row r="3536" spans="1:86" x14ac:dyDescent="0.25">
      <c r="A3536"/>
      <c r="B3536"/>
      <c r="D3536"/>
      <c r="AL3536">
        <f t="shared" si="385"/>
        <v>0</v>
      </c>
      <c r="AQ3536">
        <f t="shared" si="386"/>
        <v>0</v>
      </c>
      <c r="AR3536" t="str">
        <f>IFERROR(IF(OR(AP3536=338,AP3536=340,AP3536=341,AP3536=342,AP3536="342A",AP3536="342B"),PorcenRet(AP3536,AT3536,AU3536),INDEX(PORCENTAJEBUSCAR,MATCH(AP3536,CódigoRET,0),4)*1),"")</f>
        <v/>
      </c>
      <c r="AS3536">
        <f t="shared" si="387"/>
        <v>0</v>
      </c>
      <c r="BF3536" t="str">
        <f>IFERROR(IF(OR(BD3536=338,BD3536=340,BD3536=341,BD3536=342,BD3536="342A",BD3536="342B"),PorcenRet(BD3536,BH3536,BI3536),INDEX(PORCENTAJEBUSCAR,MATCH(BD3536,CódigoRET,0),4)*1),"")</f>
        <v/>
      </c>
      <c r="BG3536">
        <f t="shared" si="388"/>
        <v>0</v>
      </c>
      <c r="BO3536">
        <f t="shared" si="389"/>
        <v>0</v>
      </c>
      <c r="CC3536">
        <f t="shared" si="390"/>
        <v>0</v>
      </c>
      <c r="CD3536">
        <f t="shared" si="391"/>
        <v>0</v>
      </c>
      <c r="CG3536">
        <f ca="1">IFERROR(INDIRECT("IVA!X"&amp;MATCH(MID(COMPRAS!C3436,1,2)&amp;MID(COMPRAS!F3436,1,2)&amp;MID(COMPRAS!D3436,1,2),IVA!W:W,0)),"SIN COD.")</f>
        <v>0</v>
      </c>
      <c r="CH3536">
        <f ca="1">IFERROR(INDIRECT("IVA!Y"&amp;MATCH(MID(COMPRAS!C3436,1,2)&amp;MID(COMPRAS!F3436,1,2)&amp;MID(COMPRAS!D3436,1,2),IVA!W:W,0)),"SIN COD.")</f>
        <v>0</v>
      </c>
    </row>
    <row r="3537" spans="1:86" x14ac:dyDescent="0.25">
      <c r="A3537"/>
      <c r="B3537"/>
      <c r="D3537"/>
      <c r="AL3537">
        <f t="shared" si="385"/>
        <v>0</v>
      </c>
      <c r="AQ3537">
        <f t="shared" si="386"/>
        <v>0</v>
      </c>
      <c r="AR3537" t="str">
        <f>IFERROR(IF(OR(AP3537=338,AP3537=340,AP3537=341,AP3537=342,AP3537="342A",AP3537="342B"),PorcenRet(AP3537,AT3537,AU3537),INDEX(PORCENTAJEBUSCAR,MATCH(AP3537,CódigoRET,0),4)*1),"")</f>
        <v/>
      </c>
      <c r="AS3537">
        <f t="shared" si="387"/>
        <v>0</v>
      </c>
      <c r="BF3537" t="str">
        <f>IFERROR(IF(OR(BD3537=338,BD3537=340,BD3537=341,BD3537=342,BD3537="342A",BD3537="342B"),PorcenRet(BD3537,BH3537,BI3537),INDEX(PORCENTAJEBUSCAR,MATCH(BD3537,CódigoRET,0),4)*1),"")</f>
        <v/>
      </c>
      <c r="BG3537">
        <f t="shared" si="388"/>
        <v>0</v>
      </c>
      <c r="BO3537">
        <f t="shared" si="389"/>
        <v>0</v>
      </c>
      <c r="CC3537">
        <f t="shared" si="390"/>
        <v>0</v>
      </c>
      <c r="CD3537">
        <f t="shared" si="391"/>
        <v>0</v>
      </c>
      <c r="CG3537">
        <f ca="1">IFERROR(INDIRECT("IVA!X"&amp;MATCH(MID(COMPRAS!C3437,1,2)&amp;MID(COMPRAS!F3437,1,2)&amp;MID(COMPRAS!D3437,1,2),IVA!W:W,0)),"SIN COD.")</f>
        <v>0</v>
      </c>
      <c r="CH3537">
        <f ca="1">IFERROR(INDIRECT("IVA!Y"&amp;MATCH(MID(COMPRAS!C3437,1,2)&amp;MID(COMPRAS!F3437,1,2)&amp;MID(COMPRAS!D3437,1,2),IVA!W:W,0)),"SIN COD.")</f>
        <v>0</v>
      </c>
    </row>
    <row r="3538" spans="1:86" x14ac:dyDescent="0.25">
      <c r="A3538"/>
      <c r="B3538"/>
      <c r="D3538"/>
      <c r="AL3538">
        <f t="shared" si="385"/>
        <v>0</v>
      </c>
      <c r="AQ3538">
        <f t="shared" si="386"/>
        <v>0</v>
      </c>
      <c r="AR3538" t="str">
        <f>IFERROR(IF(OR(AP3538=338,AP3538=340,AP3538=341,AP3538=342,AP3538="342A",AP3538="342B"),PorcenRet(AP3538,AT3538,AU3538),INDEX(PORCENTAJEBUSCAR,MATCH(AP3538,CódigoRET,0),4)*1),"")</f>
        <v/>
      </c>
      <c r="AS3538">
        <f t="shared" si="387"/>
        <v>0</v>
      </c>
      <c r="BF3538" t="str">
        <f>IFERROR(IF(OR(BD3538=338,BD3538=340,BD3538=341,BD3538=342,BD3538="342A",BD3538="342B"),PorcenRet(BD3538,BH3538,BI3538),INDEX(PORCENTAJEBUSCAR,MATCH(BD3538,CódigoRET,0),4)*1),"")</f>
        <v/>
      </c>
      <c r="BG3538">
        <f t="shared" si="388"/>
        <v>0</v>
      </c>
      <c r="BO3538">
        <f t="shared" si="389"/>
        <v>0</v>
      </c>
      <c r="CC3538">
        <f t="shared" si="390"/>
        <v>0</v>
      </c>
      <c r="CD3538">
        <f t="shared" si="391"/>
        <v>0</v>
      </c>
      <c r="CG3538">
        <f ca="1">IFERROR(INDIRECT("IVA!X"&amp;MATCH(MID(COMPRAS!C3438,1,2)&amp;MID(COMPRAS!F3438,1,2)&amp;MID(COMPRAS!D3438,1,2),IVA!W:W,0)),"SIN COD.")</f>
        <v>0</v>
      </c>
      <c r="CH3538">
        <f ca="1">IFERROR(INDIRECT("IVA!Y"&amp;MATCH(MID(COMPRAS!C3438,1,2)&amp;MID(COMPRAS!F3438,1,2)&amp;MID(COMPRAS!D3438,1,2),IVA!W:W,0)),"SIN COD.")</f>
        <v>0</v>
      </c>
    </row>
    <row r="3539" spans="1:86" x14ac:dyDescent="0.25">
      <c r="A3539"/>
      <c r="B3539"/>
      <c r="D3539"/>
      <c r="AL3539">
        <f t="shared" si="385"/>
        <v>0</v>
      </c>
      <c r="AQ3539">
        <f t="shared" si="386"/>
        <v>0</v>
      </c>
      <c r="AR3539" t="str">
        <f>IFERROR(IF(OR(AP3539=338,AP3539=340,AP3539=341,AP3539=342,AP3539="342A",AP3539="342B"),PorcenRet(AP3539,AT3539,AU3539),INDEX(PORCENTAJEBUSCAR,MATCH(AP3539,CódigoRET,0),4)*1),"")</f>
        <v/>
      </c>
      <c r="AS3539">
        <f t="shared" si="387"/>
        <v>0</v>
      </c>
      <c r="BF3539" t="str">
        <f>IFERROR(IF(OR(BD3539=338,BD3539=340,BD3539=341,BD3539=342,BD3539="342A",BD3539="342B"),PorcenRet(BD3539,BH3539,BI3539),INDEX(PORCENTAJEBUSCAR,MATCH(BD3539,CódigoRET,0),4)*1),"")</f>
        <v/>
      </c>
      <c r="BG3539">
        <f t="shared" si="388"/>
        <v>0</v>
      </c>
      <c r="BO3539">
        <f t="shared" si="389"/>
        <v>0</v>
      </c>
      <c r="CC3539">
        <f t="shared" si="390"/>
        <v>0</v>
      </c>
      <c r="CD3539">
        <f t="shared" si="391"/>
        <v>0</v>
      </c>
      <c r="CG3539">
        <f ca="1">IFERROR(INDIRECT("IVA!X"&amp;MATCH(MID(COMPRAS!C3439,1,2)&amp;MID(COMPRAS!F3439,1,2)&amp;MID(COMPRAS!D3439,1,2),IVA!W:W,0)),"SIN COD.")</f>
        <v>0</v>
      </c>
      <c r="CH3539">
        <f ca="1">IFERROR(INDIRECT("IVA!Y"&amp;MATCH(MID(COMPRAS!C3439,1,2)&amp;MID(COMPRAS!F3439,1,2)&amp;MID(COMPRAS!D3439,1,2),IVA!W:W,0)),"SIN COD.")</f>
        <v>0</v>
      </c>
    </row>
    <row r="3540" spans="1:86" x14ac:dyDescent="0.25">
      <c r="A3540"/>
      <c r="B3540"/>
      <c r="D3540"/>
      <c r="AL3540">
        <f t="shared" si="385"/>
        <v>0</v>
      </c>
      <c r="AQ3540">
        <f t="shared" si="386"/>
        <v>0</v>
      </c>
      <c r="AR3540" t="str">
        <f>IFERROR(IF(OR(AP3540=338,AP3540=340,AP3540=341,AP3540=342,AP3540="342A",AP3540="342B"),PorcenRet(AP3540,AT3540,AU3540),INDEX(PORCENTAJEBUSCAR,MATCH(AP3540,CódigoRET,0),4)*1),"")</f>
        <v/>
      </c>
      <c r="AS3540">
        <f t="shared" si="387"/>
        <v>0</v>
      </c>
      <c r="BF3540" t="str">
        <f>IFERROR(IF(OR(BD3540=338,BD3540=340,BD3540=341,BD3540=342,BD3540="342A",BD3540="342B"),PorcenRet(BD3540,BH3540,BI3540),INDEX(PORCENTAJEBUSCAR,MATCH(BD3540,CódigoRET,0),4)*1),"")</f>
        <v/>
      </c>
      <c r="BG3540">
        <f t="shared" si="388"/>
        <v>0</v>
      </c>
      <c r="BO3540">
        <f t="shared" si="389"/>
        <v>0</v>
      </c>
      <c r="CC3540">
        <f t="shared" si="390"/>
        <v>0</v>
      </c>
      <c r="CD3540">
        <f t="shared" si="391"/>
        <v>0</v>
      </c>
      <c r="CG3540">
        <f ca="1">IFERROR(INDIRECT("IVA!X"&amp;MATCH(MID(COMPRAS!C3440,1,2)&amp;MID(COMPRAS!F3440,1,2)&amp;MID(COMPRAS!D3440,1,2),IVA!W:W,0)),"SIN COD.")</f>
        <v>0</v>
      </c>
      <c r="CH3540">
        <f ca="1">IFERROR(INDIRECT("IVA!Y"&amp;MATCH(MID(COMPRAS!C3440,1,2)&amp;MID(COMPRAS!F3440,1,2)&amp;MID(COMPRAS!D3440,1,2),IVA!W:W,0)),"SIN COD.")</f>
        <v>0</v>
      </c>
    </row>
    <row r="3541" spans="1:86" x14ac:dyDescent="0.25">
      <c r="A3541"/>
      <c r="B3541"/>
      <c r="D3541"/>
      <c r="AL3541">
        <f t="shared" si="385"/>
        <v>0</v>
      </c>
      <c r="AQ3541">
        <f t="shared" si="386"/>
        <v>0</v>
      </c>
      <c r="AR3541" t="str">
        <f>IFERROR(IF(OR(AP3541=338,AP3541=340,AP3541=341,AP3541=342,AP3541="342A",AP3541="342B"),PorcenRet(AP3541,AT3541,AU3541),INDEX(PORCENTAJEBUSCAR,MATCH(AP3541,CódigoRET,0),4)*1),"")</f>
        <v/>
      </c>
      <c r="AS3541">
        <f t="shared" si="387"/>
        <v>0</v>
      </c>
      <c r="BF3541" t="str">
        <f>IFERROR(IF(OR(BD3541=338,BD3541=340,BD3541=341,BD3541=342,BD3541="342A",BD3541="342B"),PorcenRet(BD3541,BH3541,BI3541),INDEX(PORCENTAJEBUSCAR,MATCH(BD3541,CódigoRET,0),4)*1),"")</f>
        <v/>
      </c>
      <c r="BG3541">
        <f t="shared" si="388"/>
        <v>0</v>
      </c>
      <c r="BO3541">
        <f t="shared" si="389"/>
        <v>0</v>
      </c>
      <c r="CC3541">
        <f t="shared" si="390"/>
        <v>0</v>
      </c>
      <c r="CD3541">
        <f t="shared" si="391"/>
        <v>0</v>
      </c>
      <c r="CG3541">
        <f ca="1">IFERROR(INDIRECT("IVA!X"&amp;MATCH(MID(COMPRAS!C3441,1,2)&amp;MID(COMPRAS!F3441,1,2)&amp;MID(COMPRAS!D3441,1,2),IVA!W:W,0)),"SIN COD.")</f>
        <v>0</v>
      </c>
      <c r="CH3541">
        <f ca="1">IFERROR(INDIRECT("IVA!Y"&amp;MATCH(MID(COMPRAS!C3441,1,2)&amp;MID(COMPRAS!F3441,1,2)&amp;MID(COMPRAS!D3441,1,2),IVA!W:W,0)),"SIN COD.")</f>
        <v>0</v>
      </c>
    </row>
    <row r="3542" spans="1:86" x14ac:dyDescent="0.25">
      <c r="A3542"/>
      <c r="B3542"/>
      <c r="D3542"/>
      <c r="AL3542">
        <f t="shared" si="385"/>
        <v>0</v>
      </c>
      <c r="AQ3542">
        <f t="shared" si="386"/>
        <v>0</v>
      </c>
      <c r="AR3542" t="str">
        <f>IFERROR(IF(OR(AP3542=338,AP3542=340,AP3542=341,AP3542=342,AP3542="342A",AP3542="342B"),PorcenRet(AP3542,AT3542,AU3542),INDEX(PORCENTAJEBUSCAR,MATCH(AP3542,CódigoRET,0),4)*1),"")</f>
        <v/>
      </c>
      <c r="AS3542">
        <f t="shared" si="387"/>
        <v>0</v>
      </c>
      <c r="BF3542" t="str">
        <f>IFERROR(IF(OR(BD3542=338,BD3542=340,BD3542=341,BD3542=342,BD3542="342A",BD3542="342B"),PorcenRet(BD3542,BH3542,BI3542),INDEX(PORCENTAJEBUSCAR,MATCH(BD3542,CódigoRET,0),4)*1),"")</f>
        <v/>
      </c>
      <c r="BG3542">
        <f t="shared" si="388"/>
        <v>0</v>
      </c>
      <c r="BO3542">
        <f t="shared" si="389"/>
        <v>0</v>
      </c>
      <c r="CC3542">
        <f t="shared" si="390"/>
        <v>0</v>
      </c>
      <c r="CD3542">
        <f t="shared" si="391"/>
        <v>0</v>
      </c>
      <c r="CG3542">
        <f ca="1">IFERROR(INDIRECT("IVA!X"&amp;MATCH(MID(COMPRAS!C3442,1,2)&amp;MID(COMPRAS!F3442,1,2)&amp;MID(COMPRAS!D3442,1,2),IVA!W:W,0)),"SIN COD.")</f>
        <v>0</v>
      </c>
      <c r="CH3542">
        <f ca="1">IFERROR(INDIRECT("IVA!Y"&amp;MATCH(MID(COMPRAS!C3442,1,2)&amp;MID(COMPRAS!F3442,1,2)&amp;MID(COMPRAS!D3442,1,2),IVA!W:W,0)),"SIN COD.")</f>
        <v>0</v>
      </c>
    </row>
    <row r="3543" spans="1:86" x14ac:dyDescent="0.25">
      <c r="A3543"/>
      <c r="B3543"/>
      <c r="D3543"/>
      <c r="AL3543">
        <f t="shared" si="385"/>
        <v>0</v>
      </c>
      <c r="AQ3543">
        <f t="shared" si="386"/>
        <v>0</v>
      </c>
      <c r="AR3543" t="str">
        <f>IFERROR(IF(OR(AP3543=338,AP3543=340,AP3543=341,AP3543=342,AP3543="342A",AP3543="342B"),PorcenRet(AP3543,AT3543,AU3543),INDEX(PORCENTAJEBUSCAR,MATCH(AP3543,CódigoRET,0),4)*1),"")</f>
        <v/>
      </c>
      <c r="AS3543">
        <f t="shared" si="387"/>
        <v>0</v>
      </c>
      <c r="BF3543" t="str">
        <f>IFERROR(IF(OR(BD3543=338,BD3543=340,BD3543=341,BD3543=342,BD3543="342A",BD3543="342B"),PorcenRet(BD3543,BH3543,BI3543),INDEX(PORCENTAJEBUSCAR,MATCH(BD3543,CódigoRET,0),4)*1),"")</f>
        <v/>
      </c>
      <c r="BG3543">
        <f t="shared" si="388"/>
        <v>0</v>
      </c>
      <c r="BO3543">
        <f t="shared" si="389"/>
        <v>0</v>
      </c>
      <c r="CC3543">
        <f t="shared" si="390"/>
        <v>0</v>
      </c>
      <c r="CD3543">
        <f t="shared" si="391"/>
        <v>0</v>
      </c>
      <c r="CG3543">
        <f ca="1">IFERROR(INDIRECT("IVA!X"&amp;MATCH(MID(COMPRAS!C3443,1,2)&amp;MID(COMPRAS!F3443,1,2)&amp;MID(COMPRAS!D3443,1,2),IVA!W:W,0)),"SIN COD.")</f>
        <v>0</v>
      </c>
      <c r="CH3543">
        <f ca="1">IFERROR(INDIRECT("IVA!Y"&amp;MATCH(MID(COMPRAS!C3443,1,2)&amp;MID(COMPRAS!F3443,1,2)&amp;MID(COMPRAS!D3443,1,2),IVA!W:W,0)),"SIN COD.")</f>
        <v>0</v>
      </c>
    </row>
    <row r="3544" spans="1:86" x14ac:dyDescent="0.25">
      <c r="A3544"/>
      <c r="B3544"/>
      <c r="D3544"/>
      <c r="AL3544">
        <f t="shared" si="385"/>
        <v>0</v>
      </c>
      <c r="AQ3544">
        <f t="shared" si="386"/>
        <v>0</v>
      </c>
      <c r="AR3544" t="str">
        <f>IFERROR(IF(OR(AP3544=338,AP3544=340,AP3544=341,AP3544=342,AP3544="342A",AP3544="342B"),PorcenRet(AP3544,AT3544,AU3544),INDEX(PORCENTAJEBUSCAR,MATCH(AP3544,CódigoRET,0),4)*1),"")</f>
        <v/>
      </c>
      <c r="AS3544">
        <f t="shared" si="387"/>
        <v>0</v>
      </c>
      <c r="BF3544" t="str">
        <f>IFERROR(IF(OR(BD3544=338,BD3544=340,BD3544=341,BD3544=342,BD3544="342A",BD3544="342B"),PorcenRet(BD3544,BH3544,BI3544),INDEX(PORCENTAJEBUSCAR,MATCH(BD3544,CódigoRET,0),4)*1),"")</f>
        <v/>
      </c>
      <c r="BG3544">
        <f t="shared" si="388"/>
        <v>0</v>
      </c>
      <c r="BO3544">
        <f t="shared" si="389"/>
        <v>0</v>
      </c>
      <c r="CC3544">
        <f t="shared" si="390"/>
        <v>0</v>
      </c>
      <c r="CD3544">
        <f t="shared" si="391"/>
        <v>0</v>
      </c>
      <c r="CG3544">
        <f ca="1">IFERROR(INDIRECT("IVA!X"&amp;MATCH(MID(COMPRAS!C3444,1,2)&amp;MID(COMPRAS!F3444,1,2)&amp;MID(COMPRAS!D3444,1,2),IVA!W:W,0)),"SIN COD.")</f>
        <v>0</v>
      </c>
      <c r="CH3544">
        <f ca="1">IFERROR(INDIRECT("IVA!Y"&amp;MATCH(MID(COMPRAS!C3444,1,2)&amp;MID(COMPRAS!F3444,1,2)&amp;MID(COMPRAS!D3444,1,2),IVA!W:W,0)),"SIN COD.")</f>
        <v>0</v>
      </c>
    </row>
    <row r="3545" spans="1:86" x14ac:dyDescent="0.25">
      <c r="A3545"/>
      <c r="B3545"/>
      <c r="D3545"/>
      <c r="AL3545">
        <f t="shared" si="385"/>
        <v>0</v>
      </c>
      <c r="AQ3545">
        <f t="shared" si="386"/>
        <v>0</v>
      </c>
      <c r="AR3545" t="str">
        <f>IFERROR(IF(OR(AP3545=338,AP3545=340,AP3545=341,AP3545=342,AP3545="342A",AP3545="342B"),PorcenRet(AP3545,AT3545,AU3545),INDEX(PORCENTAJEBUSCAR,MATCH(AP3545,CódigoRET,0),4)*1),"")</f>
        <v/>
      </c>
      <c r="AS3545">
        <f t="shared" si="387"/>
        <v>0</v>
      </c>
      <c r="BF3545" t="str">
        <f>IFERROR(IF(OR(BD3545=338,BD3545=340,BD3545=341,BD3545=342,BD3545="342A",BD3545="342B"),PorcenRet(BD3545,BH3545,BI3545),INDEX(PORCENTAJEBUSCAR,MATCH(BD3545,CódigoRET,0),4)*1),"")</f>
        <v/>
      </c>
      <c r="BG3545">
        <f t="shared" si="388"/>
        <v>0</v>
      </c>
      <c r="BO3545">
        <f t="shared" si="389"/>
        <v>0</v>
      </c>
      <c r="CC3545">
        <f t="shared" si="390"/>
        <v>0</v>
      </c>
      <c r="CD3545">
        <f t="shared" si="391"/>
        <v>0</v>
      </c>
      <c r="CG3545">
        <f ca="1">IFERROR(INDIRECT("IVA!X"&amp;MATCH(MID(COMPRAS!C3445,1,2)&amp;MID(COMPRAS!F3445,1,2)&amp;MID(COMPRAS!D3445,1,2),IVA!W:W,0)),"SIN COD.")</f>
        <v>0</v>
      </c>
      <c r="CH3545">
        <f ca="1">IFERROR(INDIRECT("IVA!Y"&amp;MATCH(MID(COMPRAS!C3445,1,2)&amp;MID(COMPRAS!F3445,1,2)&amp;MID(COMPRAS!D3445,1,2),IVA!W:W,0)),"SIN COD.")</f>
        <v>0</v>
      </c>
    </row>
    <row r="3546" spans="1:86" x14ac:dyDescent="0.25">
      <c r="A3546"/>
      <c r="B3546"/>
      <c r="D3546"/>
      <c r="AL3546">
        <f t="shared" si="385"/>
        <v>0</v>
      </c>
      <c r="AQ3546">
        <f t="shared" si="386"/>
        <v>0</v>
      </c>
      <c r="AR3546" t="str">
        <f>IFERROR(IF(OR(AP3546=338,AP3546=340,AP3546=341,AP3546=342,AP3546="342A",AP3546="342B"),PorcenRet(AP3546,AT3546,AU3546),INDEX(PORCENTAJEBUSCAR,MATCH(AP3546,CódigoRET,0),4)*1),"")</f>
        <v/>
      </c>
      <c r="AS3546">
        <f t="shared" si="387"/>
        <v>0</v>
      </c>
      <c r="BF3546" t="str">
        <f>IFERROR(IF(OR(BD3546=338,BD3546=340,BD3546=341,BD3546=342,BD3546="342A",BD3546="342B"),PorcenRet(BD3546,BH3546,BI3546),INDEX(PORCENTAJEBUSCAR,MATCH(BD3546,CódigoRET,0),4)*1),"")</f>
        <v/>
      </c>
      <c r="BG3546">
        <f t="shared" si="388"/>
        <v>0</v>
      </c>
      <c r="BO3546">
        <f t="shared" si="389"/>
        <v>0</v>
      </c>
      <c r="CC3546">
        <f t="shared" si="390"/>
        <v>0</v>
      </c>
      <c r="CD3546">
        <f t="shared" si="391"/>
        <v>0</v>
      </c>
      <c r="CG3546">
        <f ca="1">IFERROR(INDIRECT("IVA!X"&amp;MATCH(MID(COMPRAS!C3446,1,2)&amp;MID(COMPRAS!F3446,1,2)&amp;MID(COMPRAS!D3446,1,2),IVA!W:W,0)),"SIN COD.")</f>
        <v>0</v>
      </c>
      <c r="CH3546">
        <f ca="1">IFERROR(INDIRECT("IVA!Y"&amp;MATCH(MID(COMPRAS!C3446,1,2)&amp;MID(COMPRAS!F3446,1,2)&amp;MID(COMPRAS!D3446,1,2),IVA!W:W,0)),"SIN COD.")</f>
        <v>0</v>
      </c>
    </row>
    <row r="3547" spans="1:86" x14ac:dyDescent="0.25">
      <c r="A3547"/>
      <c r="B3547"/>
      <c r="D3547"/>
      <c r="AL3547">
        <f t="shared" si="385"/>
        <v>0</v>
      </c>
      <c r="AQ3547">
        <f t="shared" si="386"/>
        <v>0</v>
      </c>
      <c r="AR3547" t="str">
        <f>IFERROR(IF(OR(AP3547=338,AP3547=340,AP3547=341,AP3547=342,AP3547="342A",AP3547="342B"),PorcenRet(AP3547,AT3547,AU3547),INDEX(PORCENTAJEBUSCAR,MATCH(AP3547,CódigoRET,0),4)*1),"")</f>
        <v/>
      </c>
      <c r="AS3547">
        <f t="shared" si="387"/>
        <v>0</v>
      </c>
      <c r="BF3547" t="str">
        <f>IFERROR(IF(OR(BD3547=338,BD3547=340,BD3547=341,BD3547=342,BD3547="342A",BD3547="342B"),PorcenRet(BD3547,BH3547,BI3547),INDEX(PORCENTAJEBUSCAR,MATCH(BD3547,CódigoRET,0),4)*1),"")</f>
        <v/>
      </c>
      <c r="BG3547">
        <f t="shared" si="388"/>
        <v>0</v>
      </c>
      <c r="BO3547">
        <f t="shared" si="389"/>
        <v>0</v>
      </c>
      <c r="CC3547">
        <f t="shared" si="390"/>
        <v>0</v>
      </c>
      <c r="CD3547">
        <f t="shared" si="391"/>
        <v>0</v>
      </c>
      <c r="CG3547">
        <f ca="1">IFERROR(INDIRECT("IVA!X"&amp;MATCH(MID(COMPRAS!C3447,1,2)&amp;MID(COMPRAS!F3447,1,2)&amp;MID(COMPRAS!D3447,1,2),IVA!W:W,0)),"SIN COD.")</f>
        <v>0</v>
      </c>
      <c r="CH3547">
        <f ca="1">IFERROR(INDIRECT("IVA!Y"&amp;MATCH(MID(COMPRAS!C3447,1,2)&amp;MID(COMPRAS!F3447,1,2)&amp;MID(COMPRAS!D3447,1,2),IVA!W:W,0)),"SIN COD.")</f>
        <v>0</v>
      </c>
    </row>
    <row r="3548" spans="1:86" x14ac:dyDescent="0.25">
      <c r="A3548"/>
      <c r="B3548"/>
      <c r="D3548"/>
      <c r="AL3548">
        <f t="shared" si="385"/>
        <v>0</v>
      </c>
      <c r="AQ3548">
        <f t="shared" si="386"/>
        <v>0</v>
      </c>
      <c r="AR3548" t="str">
        <f>IFERROR(IF(OR(AP3548=338,AP3548=340,AP3548=341,AP3548=342,AP3548="342A",AP3548="342B"),PorcenRet(AP3548,AT3548,AU3548),INDEX(PORCENTAJEBUSCAR,MATCH(AP3548,CódigoRET,0),4)*1),"")</f>
        <v/>
      </c>
      <c r="AS3548">
        <f t="shared" si="387"/>
        <v>0</v>
      </c>
      <c r="BF3548" t="str">
        <f>IFERROR(IF(OR(BD3548=338,BD3548=340,BD3548=341,BD3548=342,BD3548="342A",BD3548="342B"),PorcenRet(BD3548,BH3548,BI3548),INDEX(PORCENTAJEBUSCAR,MATCH(BD3548,CódigoRET,0),4)*1),"")</f>
        <v/>
      </c>
      <c r="BG3548">
        <f t="shared" si="388"/>
        <v>0</v>
      </c>
      <c r="BO3548">
        <f t="shared" si="389"/>
        <v>0</v>
      </c>
      <c r="CC3548">
        <f t="shared" si="390"/>
        <v>0</v>
      </c>
      <c r="CD3548">
        <f t="shared" si="391"/>
        <v>0</v>
      </c>
      <c r="CG3548">
        <f ca="1">IFERROR(INDIRECT("IVA!X"&amp;MATCH(MID(COMPRAS!C3448,1,2)&amp;MID(COMPRAS!F3448,1,2)&amp;MID(COMPRAS!D3448,1,2),IVA!W:W,0)),"SIN COD.")</f>
        <v>0</v>
      </c>
      <c r="CH3548">
        <f ca="1">IFERROR(INDIRECT("IVA!Y"&amp;MATCH(MID(COMPRAS!C3448,1,2)&amp;MID(COMPRAS!F3448,1,2)&amp;MID(COMPRAS!D3448,1,2),IVA!W:W,0)),"SIN COD.")</f>
        <v>0</v>
      </c>
    </row>
    <row r="3549" spans="1:86" x14ac:dyDescent="0.25">
      <c r="A3549"/>
      <c r="B3549"/>
      <c r="D3549"/>
      <c r="AL3549">
        <f t="shared" si="385"/>
        <v>0</v>
      </c>
      <c r="AQ3549">
        <f t="shared" si="386"/>
        <v>0</v>
      </c>
      <c r="AR3549" t="str">
        <f>IFERROR(IF(OR(AP3549=338,AP3549=340,AP3549=341,AP3549=342,AP3549="342A",AP3549="342B"),PorcenRet(AP3549,AT3549,AU3549),INDEX(PORCENTAJEBUSCAR,MATCH(AP3549,CódigoRET,0),4)*1),"")</f>
        <v/>
      </c>
      <c r="AS3549">
        <f t="shared" si="387"/>
        <v>0</v>
      </c>
      <c r="BF3549" t="str">
        <f>IFERROR(IF(OR(BD3549=338,BD3549=340,BD3549=341,BD3549=342,BD3549="342A",BD3549="342B"),PorcenRet(BD3549,BH3549,BI3549),INDEX(PORCENTAJEBUSCAR,MATCH(BD3549,CódigoRET,0),4)*1),"")</f>
        <v/>
      </c>
      <c r="BG3549">
        <f t="shared" si="388"/>
        <v>0</v>
      </c>
      <c r="BO3549">
        <f t="shared" si="389"/>
        <v>0</v>
      </c>
      <c r="CC3549">
        <f t="shared" si="390"/>
        <v>0</v>
      </c>
      <c r="CD3549">
        <f t="shared" si="391"/>
        <v>0</v>
      </c>
      <c r="CG3549">
        <f ca="1">IFERROR(INDIRECT("IVA!X"&amp;MATCH(MID(COMPRAS!C3449,1,2)&amp;MID(COMPRAS!F3449,1,2)&amp;MID(COMPRAS!D3449,1,2),IVA!W:W,0)),"SIN COD.")</f>
        <v>0</v>
      </c>
      <c r="CH3549">
        <f ca="1">IFERROR(INDIRECT("IVA!Y"&amp;MATCH(MID(COMPRAS!C3449,1,2)&amp;MID(COMPRAS!F3449,1,2)&amp;MID(COMPRAS!D3449,1,2),IVA!W:W,0)),"SIN COD.")</f>
        <v>0</v>
      </c>
    </row>
    <row r="3550" spans="1:86" x14ac:dyDescent="0.25">
      <c r="A3550"/>
      <c r="B3550"/>
      <c r="D3550"/>
      <c r="AL3550">
        <f t="shared" si="385"/>
        <v>0</v>
      </c>
      <c r="AQ3550">
        <f t="shared" si="386"/>
        <v>0</v>
      </c>
      <c r="AR3550" t="str">
        <f>IFERROR(IF(OR(AP3550=338,AP3550=340,AP3550=341,AP3550=342,AP3550="342A",AP3550="342B"),PorcenRet(AP3550,AT3550,AU3550),INDEX(PORCENTAJEBUSCAR,MATCH(AP3550,CódigoRET,0),4)*1),"")</f>
        <v/>
      </c>
      <c r="AS3550">
        <f t="shared" si="387"/>
        <v>0</v>
      </c>
      <c r="BF3550" t="str">
        <f>IFERROR(IF(OR(BD3550=338,BD3550=340,BD3550=341,BD3550=342,BD3550="342A",BD3550="342B"),PorcenRet(BD3550,BH3550,BI3550),INDEX(PORCENTAJEBUSCAR,MATCH(BD3550,CódigoRET,0),4)*1),"")</f>
        <v/>
      </c>
      <c r="BG3550">
        <f t="shared" si="388"/>
        <v>0</v>
      </c>
      <c r="BO3550">
        <f t="shared" si="389"/>
        <v>0</v>
      </c>
      <c r="CC3550">
        <f t="shared" si="390"/>
        <v>0</v>
      </c>
      <c r="CD3550">
        <f t="shared" si="391"/>
        <v>0</v>
      </c>
      <c r="CG3550">
        <f ca="1">IFERROR(INDIRECT("IVA!X"&amp;MATCH(MID(COMPRAS!C3450,1,2)&amp;MID(COMPRAS!F3450,1,2)&amp;MID(COMPRAS!D3450,1,2),IVA!W:W,0)),"SIN COD.")</f>
        <v>0</v>
      </c>
      <c r="CH3550">
        <f ca="1">IFERROR(INDIRECT("IVA!Y"&amp;MATCH(MID(COMPRAS!C3450,1,2)&amp;MID(COMPRAS!F3450,1,2)&amp;MID(COMPRAS!D3450,1,2),IVA!W:W,0)),"SIN COD.")</f>
        <v>0</v>
      </c>
    </row>
    <row r="3551" spans="1:86" x14ac:dyDescent="0.25">
      <c r="A3551"/>
      <c r="B3551"/>
      <c r="D3551"/>
      <c r="AL3551">
        <f t="shared" si="385"/>
        <v>0</v>
      </c>
      <c r="AQ3551">
        <f t="shared" si="386"/>
        <v>0</v>
      </c>
      <c r="AR3551" t="str">
        <f>IFERROR(IF(OR(AP3551=338,AP3551=340,AP3551=341,AP3551=342,AP3551="342A",AP3551="342B"),PorcenRet(AP3551,AT3551,AU3551),INDEX(PORCENTAJEBUSCAR,MATCH(AP3551,CódigoRET,0),4)*1),"")</f>
        <v/>
      </c>
      <c r="AS3551">
        <f t="shared" si="387"/>
        <v>0</v>
      </c>
      <c r="BF3551" t="str">
        <f>IFERROR(IF(OR(BD3551=338,BD3551=340,BD3551=341,BD3551=342,BD3551="342A",BD3551="342B"),PorcenRet(BD3551,BH3551,BI3551),INDEX(PORCENTAJEBUSCAR,MATCH(BD3551,CódigoRET,0),4)*1),"")</f>
        <v/>
      </c>
      <c r="BG3551">
        <f t="shared" si="388"/>
        <v>0</v>
      </c>
      <c r="BO3551">
        <f t="shared" si="389"/>
        <v>0</v>
      </c>
      <c r="CC3551">
        <f t="shared" si="390"/>
        <v>0</v>
      </c>
      <c r="CD3551">
        <f t="shared" si="391"/>
        <v>0</v>
      </c>
      <c r="CG3551">
        <f ca="1">IFERROR(INDIRECT("IVA!X"&amp;MATCH(MID(COMPRAS!C3451,1,2)&amp;MID(COMPRAS!F3451,1,2)&amp;MID(COMPRAS!D3451,1,2),IVA!W:W,0)),"SIN COD.")</f>
        <v>0</v>
      </c>
      <c r="CH3551">
        <f ca="1">IFERROR(INDIRECT("IVA!Y"&amp;MATCH(MID(COMPRAS!C3451,1,2)&amp;MID(COMPRAS!F3451,1,2)&amp;MID(COMPRAS!D3451,1,2),IVA!W:W,0)),"SIN COD.")</f>
        <v>0</v>
      </c>
    </row>
    <row r="3552" spans="1:86" x14ac:dyDescent="0.25">
      <c r="A3552"/>
      <c r="B3552"/>
      <c r="D3552"/>
      <c r="AL3552">
        <f t="shared" si="385"/>
        <v>0</v>
      </c>
      <c r="AQ3552">
        <f t="shared" si="386"/>
        <v>0</v>
      </c>
      <c r="AR3552" t="str">
        <f>IFERROR(IF(OR(AP3552=338,AP3552=340,AP3552=341,AP3552=342,AP3552="342A",AP3552="342B"),PorcenRet(AP3552,AT3552,AU3552),INDEX(PORCENTAJEBUSCAR,MATCH(AP3552,CódigoRET,0),4)*1),"")</f>
        <v/>
      </c>
      <c r="AS3552">
        <f t="shared" si="387"/>
        <v>0</v>
      </c>
      <c r="BF3552" t="str">
        <f>IFERROR(IF(OR(BD3552=338,BD3552=340,BD3552=341,BD3552=342,BD3552="342A",BD3552="342B"),PorcenRet(BD3552,BH3552,BI3552),INDEX(PORCENTAJEBUSCAR,MATCH(BD3552,CódigoRET,0),4)*1),"")</f>
        <v/>
      </c>
      <c r="BG3552">
        <f t="shared" si="388"/>
        <v>0</v>
      </c>
      <c r="BO3552">
        <f t="shared" si="389"/>
        <v>0</v>
      </c>
      <c r="CC3552">
        <f t="shared" si="390"/>
        <v>0</v>
      </c>
      <c r="CD3552">
        <f t="shared" si="391"/>
        <v>0</v>
      </c>
      <c r="CG3552">
        <f ca="1">IFERROR(INDIRECT("IVA!X"&amp;MATCH(MID(COMPRAS!C3452,1,2)&amp;MID(COMPRAS!F3452,1,2)&amp;MID(COMPRAS!D3452,1,2),IVA!W:W,0)),"SIN COD.")</f>
        <v>0</v>
      </c>
      <c r="CH3552">
        <f ca="1">IFERROR(INDIRECT("IVA!Y"&amp;MATCH(MID(COMPRAS!C3452,1,2)&amp;MID(COMPRAS!F3452,1,2)&amp;MID(COMPRAS!D3452,1,2),IVA!W:W,0)),"SIN COD.")</f>
        <v>0</v>
      </c>
    </row>
    <row r="3553" spans="1:86" x14ac:dyDescent="0.25">
      <c r="A3553"/>
      <c r="B3553"/>
      <c r="D3553"/>
      <c r="AL3553">
        <f t="shared" si="385"/>
        <v>0</v>
      </c>
      <c r="AQ3553">
        <f t="shared" si="386"/>
        <v>0</v>
      </c>
      <c r="AR3553" t="str">
        <f>IFERROR(IF(OR(AP3553=338,AP3553=340,AP3553=341,AP3553=342,AP3553="342A",AP3553="342B"),PorcenRet(AP3553,AT3553,AU3553),INDEX(PORCENTAJEBUSCAR,MATCH(AP3553,CódigoRET,0),4)*1),"")</f>
        <v/>
      </c>
      <c r="AS3553">
        <f t="shared" si="387"/>
        <v>0</v>
      </c>
      <c r="BF3553" t="str">
        <f>IFERROR(IF(OR(BD3553=338,BD3553=340,BD3553=341,BD3553=342,BD3553="342A",BD3553="342B"),PorcenRet(BD3553,BH3553,BI3553),INDEX(PORCENTAJEBUSCAR,MATCH(BD3553,CódigoRET,0),4)*1),"")</f>
        <v/>
      </c>
      <c r="BG3553">
        <f t="shared" si="388"/>
        <v>0</v>
      </c>
      <c r="BO3553">
        <f t="shared" si="389"/>
        <v>0</v>
      </c>
      <c r="CC3553">
        <f t="shared" si="390"/>
        <v>0</v>
      </c>
      <c r="CD3553">
        <f t="shared" si="391"/>
        <v>0</v>
      </c>
      <c r="CG3553">
        <f ca="1">IFERROR(INDIRECT("IVA!X"&amp;MATCH(MID(COMPRAS!C3453,1,2)&amp;MID(COMPRAS!F3453,1,2)&amp;MID(COMPRAS!D3453,1,2),IVA!W:W,0)),"SIN COD.")</f>
        <v>0</v>
      </c>
      <c r="CH3553">
        <f ca="1">IFERROR(INDIRECT("IVA!Y"&amp;MATCH(MID(COMPRAS!C3453,1,2)&amp;MID(COMPRAS!F3453,1,2)&amp;MID(COMPRAS!D3453,1,2),IVA!W:W,0)),"SIN COD.")</f>
        <v>0</v>
      </c>
    </row>
    <row r="3554" spans="1:86" x14ac:dyDescent="0.25">
      <c r="A3554"/>
      <c r="B3554"/>
      <c r="D3554"/>
      <c r="AL3554">
        <f t="shared" si="385"/>
        <v>0</v>
      </c>
      <c r="AQ3554">
        <f t="shared" si="386"/>
        <v>0</v>
      </c>
      <c r="AR3554" t="str">
        <f>IFERROR(IF(OR(AP3554=338,AP3554=340,AP3554=341,AP3554=342,AP3554="342A",AP3554="342B"),PorcenRet(AP3554,AT3554,AU3554),INDEX(PORCENTAJEBUSCAR,MATCH(AP3554,CódigoRET,0),4)*1),"")</f>
        <v/>
      </c>
      <c r="AS3554">
        <f t="shared" si="387"/>
        <v>0</v>
      </c>
      <c r="BF3554" t="str">
        <f>IFERROR(IF(OR(BD3554=338,BD3554=340,BD3554=341,BD3554=342,BD3554="342A",BD3554="342B"),PorcenRet(BD3554,BH3554,BI3554),INDEX(PORCENTAJEBUSCAR,MATCH(BD3554,CódigoRET,0),4)*1),"")</f>
        <v/>
      </c>
      <c r="BG3554">
        <f t="shared" si="388"/>
        <v>0</v>
      </c>
      <c r="BO3554">
        <f t="shared" si="389"/>
        <v>0</v>
      </c>
      <c r="CC3554">
        <f t="shared" si="390"/>
        <v>0</v>
      </c>
      <c r="CD3554">
        <f t="shared" si="391"/>
        <v>0</v>
      </c>
      <c r="CG3554">
        <f ca="1">IFERROR(INDIRECT("IVA!X"&amp;MATCH(MID(COMPRAS!C3454,1,2)&amp;MID(COMPRAS!F3454,1,2)&amp;MID(COMPRAS!D3454,1,2),IVA!W:W,0)),"SIN COD.")</f>
        <v>0</v>
      </c>
      <c r="CH3554">
        <f ca="1">IFERROR(INDIRECT("IVA!Y"&amp;MATCH(MID(COMPRAS!C3454,1,2)&amp;MID(COMPRAS!F3454,1,2)&amp;MID(COMPRAS!D3454,1,2),IVA!W:W,0)),"SIN COD.")</f>
        <v>0</v>
      </c>
    </row>
    <row r="3555" spans="1:86" x14ac:dyDescent="0.25">
      <c r="A3555"/>
      <c r="B3555"/>
      <c r="D3555"/>
      <c r="AL3555">
        <f t="shared" si="385"/>
        <v>0</v>
      </c>
      <c r="AQ3555">
        <f t="shared" si="386"/>
        <v>0</v>
      </c>
      <c r="AR3555" t="str">
        <f>IFERROR(IF(OR(AP3555=338,AP3555=340,AP3555=341,AP3555=342,AP3555="342A",AP3555="342B"),PorcenRet(AP3555,AT3555,AU3555),INDEX(PORCENTAJEBUSCAR,MATCH(AP3555,CódigoRET,0),4)*1),"")</f>
        <v/>
      </c>
      <c r="AS3555">
        <f t="shared" si="387"/>
        <v>0</v>
      </c>
      <c r="BF3555" t="str">
        <f>IFERROR(IF(OR(BD3555=338,BD3555=340,BD3555=341,BD3555=342,BD3555="342A",BD3555="342B"),PorcenRet(BD3555,BH3555,BI3555),INDEX(PORCENTAJEBUSCAR,MATCH(BD3555,CódigoRET,0),4)*1),"")</f>
        <v/>
      </c>
      <c r="BG3555">
        <f t="shared" si="388"/>
        <v>0</v>
      </c>
      <c r="BO3555">
        <f t="shared" si="389"/>
        <v>0</v>
      </c>
      <c r="CC3555">
        <f t="shared" si="390"/>
        <v>0</v>
      </c>
      <c r="CD3555">
        <f t="shared" si="391"/>
        <v>0</v>
      </c>
      <c r="CG3555">
        <f ca="1">IFERROR(INDIRECT("IVA!X"&amp;MATCH(MID(COMPRAS!C3455,1,2)&amp;MID(COMPRAS!F3455,1,2)&amp;MID(COMPRAS!D3455,1,2),IVA!W:W,0)),"SIN COD.")</f>
        <v>0</v>
      </c>
      <c r="CH3555">
        <f ca="1">IFERROR(INDIRECT("IVA!Y"&amp;MATCH(MID(COMPRAS!C3455,1,2)&amp;MID(COMPRAS!F3455,1,2)&amp;MID(COMPRAS!D3455,1,2),IVA!W:W,0)),"SIN COD.")</f>
        <v>0</v>
      </c>
    </row>
    <row r="3556" spans="1:86" x14ac:dyDescent="0.25">
      <c r="A3556"/>
      <c r="B3556"/>
      <c r="D3556"/>
      <c r="AL3556">
        <f t="shared" si="385"/>
        <v>0</v>
      </c>
      <c r="AQ3556">
        <f t="shared" si="386"/>
        <v>0</v>
      </c>
      <c r="AR3556" t="str">
        <f>IFERROR(IF(OR(AP3556=338,AP3556=340,AP3556=341,AP3556=342,AP3556="342A",AP3556="342B"),PorcenRet(AP3556,AT3556,AU3556),INDEX(PORCENTAJEBUSCAR,MATCH(AP3556,CódigoRET,0),4)*1),"")</f>
        <v/>
      </c>
      <c r="AS3556">
        <f t="shared" si="387"/>
        <v>0</v>
      </c>
      <c r="BF3556" t="str">
        <f>IFERROR(IF(OR(BD3556=338,BD3556=340,BD3556=341,BD3556=342,BD3556="342A",BD3556="342B"),PorcenRet(BD3556,BH3556,BI3556),INDEX(PORCENTAJEBUSCAR,MATCH(BD3556,CódigoRET,0),4)*1),"")</f>
        <v/>
      </c>
      <c r="BG3556">
        <f t="shared" si="388"/>
        <v>0</v>
      </c>
      <c r="BO3556">
        <f t="shared" si="389"/>
        <v>0</v>
      </c>
      <c r="CC3556">
        <f t="shared" si="390"/>
        <v>0</v>
      </c>
      <c r="CD3556">
        <f t="shared" si="391"/>
        <v>0</v>
      </c>
      <c r="CG3556">
        <f ca="1">IFERROR(INDIRECT("IVA!X"&amp;MATCH(MID(COMPRAS!C3456,1,2)&amp;MID(COMPRAS!F3456,1,2)&amp;MID(COMPRAS!D3456,1,2),IVA!W:W,0)),"SIN COD.")</f>
        <v>0</v>
      </c>
      <c r="CH3556">
        <f ca="1">IFERROR(INDIRECT("IVA!Y"&amp;MATCH(MID(COMPRAS!C3456,1,2)&amp;MID(COMPRAS!F3456,1,2)&amp;MID(COMPRAS!D3456,1,2),IVA!W:W,0)),"SIN COD.")</f>
        <v>0</v>
      </c>
    </row>
    <row r="3557" spans="1:86" x14ac:dyDescent="0.25">
      <c r="A3557"/>
      <c r="B3557"/>
      <c r="D3557"/>
      <c r="AL3557">
        <f t="shared" si="385"/>
        <v>0</v>
      </c>
      <c r="AQ3557">
        <f t="shared" si="386"/>
        <v>0</v>
      </c>
      <c r="AR3557" t="str">
        <f>IFERROR(IF(OR(AP3557=338,AP3557=340,AP3557=341,AP3557=342,AP3557="342A",AP3557="342B"),PorcenRet(AP3557,AT3557,AU3557),INDEX(PORCENTAJEBUSCAR,MATCH(AP3557,CódigoRET,0),4)*1),"")</f>
        <v/>
      </c>
      <c r="AS3557">
        <f t="shared" si="387"/>
        <v>0</v>
      </c>
      <c r="BF3557" t="str">
        <f>IFERROR(IF(OR(BD3557=338,BD3557=340,BD3557=341,BD3557=342,BD3557="342A",BD3557="342B"),PorcenRet(BD3557,BH3557,BI3557),INDEX(PORCENTAJEBUSCAR,MATCH(BD3557,CódigoRET,0),4)*1),"")</f>
        <v/>
      </c>
      <c r="BG3557">
        <f t="shared" si="388"/>
        <v>0</v>
      </c>
      <c r="BO3557">
        <f t="shared" si="389"/>
        <v>0</v>
      </c>
      <c r="CC3557">
        <f t="shared" si="390"/>
        <v>0</v>
      </c>
      <c r="CD3557">
        <f t="shared" si="391"/>
        <v>0</v>
      </c>
      <c r="CG3557">
        <f ca="1">IFERROR(INDIRECT("IVA!X"&amp;MATCH(MID(COMPRAS!C3457,1,2)&amp;MID(COMPRAS!F3457,1,2)&amp;MID(COMPRAS!D3457,1,2),IVA!W:W,0)),"SIN COD.")</f>
        <v>0</v>
      </c>
      <c r="CH3557">
        <f ca="1">IFERROR(INDIRECT("IVA!Y"&amp;MATCH(MID(COMPRAS!C3457,1,2)&amp;MID(COMPRAS!F3457,1,2)&amp;MID(COMPRAS!D3457,1,2),IVA!W:W,0)),"SIN COD.")</f>
        <v>0</v>
      </c>
    </row>
    <row r="3558" spans="1:86" x14ac:dyDescent="0.25">
      <c r="A3558"/>
      <c r="B3558"/>
      <c r="D3558"/>
      <c r="AL3558">
        <f t="shared" si="385"/>
        <v>0</v>
      </c>
      <c r="AQ3558">
        <f t="shared" si="386"/>
        <v>0</v>
      </c>
      <c r="AR3558" t="str">
        <f>IFERROR(IF(OR(AP3558=338,AP3558=340,AP3558=341,AP3558=342,AP3558="342A",AP3558="342B"),PorcenRet(AP3558,AT3558,AU3558),INDEX(PORCENTAJEBUSCAR,MATCH(AP3558,CódigoRET,0),4)*1),"")</f>
        <v/>
      </c>
      <c r="AS3558">
        <f t="shared" si="387"/>
        <v>0</v>
      </c>
      <c r="BF3558" t="str">
        <f>IFERROR(IF(OR(BD3558=338,BD3558=340,BD3558=341,BD3558=342,BD3558="342A",BD3558="342B"),PorcenRet(BD3558,BH3558,BI3558),INDEX(PORCENTAJEBUSCAR,MATCH(BD3558,CódigoRET,0),4)*1),"")</f>
        <v/>
      </c>
      <c r="BG3558">
        <f t="shared" si="388"/>
        <v>0</v>
      </c>
      <c r="BO3558">
        <f t="shared" si="389"/>
        <v>0</v>
      </c>
      <c r="CC3558">
        <f t="shared" si="390"/>
        <v>0</v>
      </c>
      <c r="CD3558">
        <f t="shared" si="391"/>
        <v>0</v>
      </c>
      <c r="CG3558">
        <f ca="1">IFERROR(INDIRECT("IVA!X"&amp;MATCH(MID(COMPRAS!C3458,1,2)&amp;MID(COMPRAS!F3458,1,2)&amp;MID(COMPRAS!D3458,1,2),IVA!W:W,0)),"SIN COD.")</f>
        <v>0</v>
      </c>
      <c r="CH3558">
        <f ca="1">IFERROR(INDIRECT("IVA!Y"&amp;MATCH(MID(COMPRAS!C3458,1,2)&amp;MID(COMPRAS!F3458,1,2)&amp;MID(COMPRAS!D3458,1,2),IVA!W:W,0)),"SIN COD.")</f>
        <v>0</v>
      </c>
    </row>
    <row r="3559" spans="1:86" x14ac:dyDescent="0.25">
      <c r="A3559"/>
      <c r="B3559"/>
      <c r="D3559"/>
      <c r="AL3559">
        <f t="shared" si="385"/>
        <v>0</v>
      </c>
      <c r="AQ3559">
        <f t="shared" si="386"/>
        <v>0</v>
      </c>
      <c r="AR3559" t="str">
        <f>IFERROR(IF(OR(AP3559=338,AP3559=340,AP3559=341,AP3559=342,AP3559="342A",AP3559="342B"),PorcenRet(AP3559,AT3559,AU3559),INDEX(PORCENTAJEBUSCAR,MATCH(AP3559,CódigoRET,0),4)*1),"")</f>
        <v/>
      </c>
      <c r="AS3559">
        <f t="shared" si="387"/>
        <v>0</v>
      </c>
      <c r="BF3559" t="str">
        <f>IFERROR(IF(OR(BD3559=338,BD3559=340,BD3559=341,BD3559=342,BD3559="342A",BD3559="342B"),PorcenRet(BD3559,BH3559,BI3559),INDEX(PORCENTAJEBUSCAR,MATCH(BD3559,CódigoRET,0),4)*1),"")</f>
        <v/>
      </c>
      <c r="BG3559">
        <f t="shared" si="388"/>
        <v>0</v>
      </c>
      <c r="BO3559">
        <f t="shared" si="389"/>
        <v>0</v>
      </c>
      <c r="CC3559">
        <f t="shared" si="390"/>
        <v>0</v>
      </c>
      <c r="CD3559">
        <f t="shared" si="391"/>
        <v>0</v>
      </c>
      <c r="CG3559">
        <f ca="1">IFERROR(INDIRECT("IVA!X"&amp;MATCH(MID(COMPRAS!C3459,1,2)&amp;MID(COMPRAS!F3459,1,2)&amp;MID(COMPRAS!D3459,1,2),IVA!W:W,0)),"SIN COD.")</f>
        <v>0</v>
      </c>
      <c r="CH3559">
        <f ca="1">IFERROR(INDIRECT("IVA!Y"&amp;MATCH(MID(COMPRAS!C3459,1,2)&amp;MID(COMPRAS!F3459,1,2)&amp;MID(COMPRAS!D3459,1,2),IVA!W:W,0)),"SIN COD.")</f>
        <v>0</v>
      </c>
    </row>
    <row r="3560" spans="1:86" x14ac:dyDescent="0.25">
      <c r="A3560"/>
      <c r="B3560"/>
      <c r="D3560"/>
      <c r="AL3560">
        <f t="shared" si="385"/>
        <v>0</v>
      </c>
      <c r="AQ3560">
        <f t="shared" si="386"/>
        <v>0</v>
      </c>
      <c r="AR3560" t="str">
        <f>IFERROR(IF(OR(AP3560=338,AP3560=340,AP3560=341,AP3560=342,AP3560="342A",AP3560="342B"),PorcenRet(AP3560,AT3560,AU3560),INDEX(PORCENTAJEBUSCAR,MATCH(AP3560,CódigoRET,0),4)*1),"")</f>
        <v/>
      </c>
      <c r="AS3560">
        <f t="shared" si="387"/>
        <v>0</v>
      </c>
      <c r="BF3560" t="str">
        <f>IFERROR(IF(OR(BD3560=338,BD3560=340,BD3560=341,BD3560=342,BD3560="342A",BD3560="342B"),PorcenRet(BD3560,BH3560,BI3560),INDEX(PORCENTAJEBUSCAR,MATCH(BD3560,CódigoRET,0),4)*1),"")</f>
        <v/>
      </c>
      <c r="BG3560">
        <f t="shared" si="388"/>
        <v>0</v>
      </c>
      <c r="BO3560">
        <f t="shared" si="389"/>
        <v>0</v>
      </c>
      <c r="CC3560">
        <f t="shared" si="390"/>
        <v>0</v>
      </c>
      <c r="CD3560">
        <f t="shared" si="391"/>
        <v>0</v>
      </c>
      <c r="CG3560">
        <f ca="1">IFERROR(INDIRECT("IVA!X"&amp;MATCH(MID(COMPRAS!C3460,1,2)&amp;MID(COMPRAS!F3460,1,2)&amp;MID(COMPRAS!D3460,1,2),IVA!W:W,0)),"SIN COD.")</f>
        <v>0</v>
      </c>
      <c r="CH3560">
        <f ca="1">IFERROR(INDIRECT("IVA!Y"&amp;MATCH(MID(COMPRAS!C3460,1,2)&amp;MID(COMPRAS!F3460,1,2)&amp;MID(COMPRAS!D3460,1,2),IVA!W:W,0)),"SIN COD.")</f>
        <v>0</v>
      </c>
    </row>
    <row r="3561" spans="1:86" x14ac:dyDescent="0.25">
      <c r="A3561"/>
      <c r="B3561"/>
      <c r="D3561"/>
      <c r="AL3561">
        <f t="shared" si="385"/>
        <v>0</v>
      </c>
      <c r="AQ3561">
        <f t="shared" si="386"/>
        <v>0</v>
      </c>
      <c r="AR3561" t="str">
        <f>IFERROR(IF(OR(AP3561=338,AP3561=340,AP3561=341,AP3561=342,AP3561="342A",AP3561="342B"),PorcenRet(AP3561,AT3561,AU3561),INDEX(PORCENTAJEBUSCAR,MATCH(AP3561,CódigoRET,0),4)*1),"")</f>
        <v/>
      </c>
      <c r="AS3561">
        <f t="shared" si="387"/>
        <v>0</v>
      </c>
      <c r="BF3561" t="str">
        <f>IFERROR(IF(OR(BD3561=338,BD3561=340,BD3561=341,BD3561=342,BD3561="342A",BD3561="342B"),PorcenRet(BD3561,BH3561,BI3561),INDEX(PORCENTAJEBUSCAR,MATCH(BD3561,CódigoRET,0),4)*1),"")</f>
        <v/>
      </c>
      <c r="BG3561">
        <f t="shared" si="388"/>
        <v>0</v>
      </c>
      <c r="BO3561">
        <f t="shared" si="389"/>
        <v>0</v>
      </c>
      <c r="CC3561">
        <f t="shared" si="390"/>
        <v>0</v>
      </c>
      <c r="CD3561">
        <f t="shared" si="391"/>
        <v>0</v>
      </c>
      <c r="CG3561">
        <f ca="1">IFERROR(INDIRECT("IVA!X"&amp;MATCH(MID(COMPRAS!C3461,1,2)&amp;MID(COMPRAS!F3461,1,2)&amp;MID(COMPRAS!D3461,1,2),IVA!W:W,0)),"SIN COD.")</f>
        <v>0</v>
      </c>
      <c r="CH3561">
        <f ca="1">IFERROR(INDIRECT("IVA!Y"&amp;MATCH(MID(COMPRAS!C3461,1,2)&amp;MID(COMPRAS!F3461,1,2)&amp;MID(COMPRAS!D3461,1,2),IVA!W:W,0)),"SIN COD.")</f>
        <v>0</v>
      </c>
    </row>
    <row r="3562" spans="1:86" x14ac:dyDescent="0.25">
      <c r="A3562"/>
      <c r="B3562"/>
      <c r="D3562"/>
      <c r="AL3562">
        <f t="shared" si="385"/>
        <v>0</v>
      </c>
      <c r="AQ3562">
        <f t="shared" si="386"/>
        <v>0</v>
      </c>
      <c r="AR3562" t="str">
        <f>IFERROR(IF(OR(AP3562=338,AP3562=340,AP3562=341,AP3562=342,AP3562="342A",AP3562="342B"),PorcenRet(AP3562,AT3562,AU3562),INDEX(PORCENTAJEBUSCAR,MATCH(AP3562,CódigoRET,0),4)*1),"")</f>
        <v/>
      </c>
      <c r="AS3562">
        <f t="shared" si="387"/>
        <v>0</v>
      </c>
      <c r="BF3562" t="str">
        <f>IFERROR(IF(OR(BD3562=338,BD3562=340,BD3562=341,BD3562=342,BD3562="342A",BD3562="342B"),PorcenRet(BD3562,BH3562,BI3562),INDEX(PORCENTAJEBUSCAR,MATCH(BD3562,CódigoRET,0),4)*1),"")</f>
        <v/>
      </c>
      <c r="BG3562">
        <f t="shared" si="388"/>
        <v>0</v>
      </c>
      <c r="BO3562">
        <f t="shared" si="389"/>
        <v>0</v>
      </c>
      <c r="CC3562">
        <f t="shared" si="390"/>
        <v>0</v>
      </c>
      <c r="CD3562">
        <f t="shared" si="391"/>
        <v>0</v>
      </c>
      <c r="CG3562">
        <f ca="1">IFERROR(INDIRECT("IVA!X"&amp;MATCH(MID(COMPRAS!C3462,1,2)&amp;MID(COMPRAS!F3462,1,2)&amp;MID(COMPRAS!D3462,1,2),IVA!W:W,0)),"SIN COD.")</f>
        <v>0</v>
      </c>
      <c r="CH3562">
        <f ca="1">IFERROR(INDIRECT("IVA!Y"&amp;MATCH(MID(COMPRAS!C3462,1,2)&amp;MID(COMPRAS!F3462,1,2)&amp;MID(COMPRAS!D3462,1,2),IVA!W:W,0)),"SIN COD.")</f>
        <v>0</v>
      </c>
    </row>
    <row r="3563" spans="1:86" x14ac:dyDescent="0.25">
      <c r="A3563"/>
      <c r="B3563"/>
      <c r="D3563"/>
      <c r="AL3563">
        <f t="shared" si="385"/>
        <v>0</v>
      </c>
      <c r="AQ3563">
        <f t="shared" si="386"/>
        <v>0</v>
      </c>
      <c r="AR3563" t="str">
        <f>IFERROR(IF(OR(AP3563=338,AP3563=340,AP3563=341,AP3563=342,AP3563="342A",AP3563="342B"),PorcenRet(AP3563,AT3563,AU3563),INDEX(PORCENTAJEBUSCAR,MATCH(AP3563,CódigoRET,0),4)*1),"")</f>
        <v/>
      </c>
      <c r="AS3563">
        <f t="shared" si="387"/>
        <v>0</v>
      </c>
      <c r="BF3563" t="str">
        <f>IFERROR(IF(OR(BD3563=338,BD3563=340,BD3563=341,BD3563=342,BD3563="342A",BD3563="342B"),PorcenRet(BD3563,BH3563,BI3563),INDEX(PORCENTAJEBUSCAR,MATCH(BD3563,CódigoRET,0),4)*1),"")</f>
        <v/>
      </c>
      <c r="BG3563">
        <f t="shared" si="388"/>
        <v>0</v>
      </c>
      <c r="BO3563">
        <f t="shared" si="389"/>
        <v>0</v>
      </c>
      <c r="CC3563">
        <f t="shared" si="390"/>
        <v>0</v>
      </c>
      <c r="CD3563">
        <f t="shared" si="391"/>
        <v>0</v>
      </c>
      <c r="CG3563">
        <f ca="1">IFERROR(INDIRECT("IVA!X"&amp;MATCH(MID(COMPRAS!C3463,1,2)&amp;MID(COMPRAS!F3463,1,2)&amp;MID(COMPRAS!D3463,1,2),IVA!W:W,0)),"SIN COD.")</f>
        <v>0</v>
      </c>
      <c r="CH3563">
        <f ca="1">IFERROR(INDIRECT("IVA!Y"&amp;MATCH(MID(COMPRAS!C3463,1,2)&amp;MID(COMPRAS!F3463,1,2)&amp;MID(COMPRAS!D3463,1,2),IVA!W:W,0)),"SIN COD.")</f>
        <v>0</v>
      </c>
    </row>
    <row r="3564" spans="1:86" x14ac:dyDescent="0.25">
      <c r="A3564"/>
      <c r="B3564"/>
      <c r="D3564"/>
      <c r="AL3564">
        <f t="shared" si="385"/>
        <v>0</v>
      </c>
      <c r="AQ3564">
        <f t="shared" si="386"/>
        <v>0</v>
      </c>
      <c r="AR3564" t="str">
        <f>IFERROR(IF(OR(AP3564=338,AP3564=340,AP3564=341,AP3564=342,AP3564="342A",AP3564="342B"),PorcenRet(AP3564,AT3564,AU3564),INDEX(PORCENTAJEBUSCAR,MATCH(AP3564,CódigoRET,0),4)*1),"")</f>
        <v/>
      </c>
      <c r="AS3564">
        <f t="shared" si="387"/>
        <v>0</v>
      </c>
      <c r="BF3564" t="str">
        <f>IFERROR(IF(OR(BD3564=338,BD3564=340,BD3564=341,BD3564=342,BD3564="342A",BD3564="342B"),PorcenRet(BD3564,BH3564,BI3564),INDEX(PORCENTAJEBUSCAR,MATCH(BD3564,CódigoRET,0),4)*1),"")</f>
        <v/>
      </c>
      <c r="BG3564">
        <f t="shared" si="388"/>
        <v>0</v>
      </c>
      <c r="BO3564">
        <f t="shared" si="389"/>
        <v>0</v>
      </c>
      <c r="CC3564">
        <f t="shared" si="390"/>
        <v>0</v>
      </c>
      <c r="CD3564">
        <f t="shared" si="391"/>
        <v>0</v>
      </c>
      <c r="CG3564">
        <f ca="1">IFERROR(INDIRECT("IVA!X"&amp;MATCH(MID(COMPRAS!C3464,1,2)&amp;MID(COMPRAS!F3464,1,2)&amp;MID(COMPRAS!D3464,1,2),IVA!W:W,0)),"SIN COD.")</f>
        <v>0</v>
      </c>
      <c r="CH3564">
        <f ca="1">IFERROR(INDIRECT("IVA!Y"&amp;MATCH(MID(COMPRAS!C3464,1,2)&amp;MID(COMPRAS!F3464,1,2)&amp;MID(COMPRAS!D3464,1,2),IVA!W:W,0)),"SIN COD.")</f>
        <v>0</v>
      </c>
    </row>
    <row r="3565" spans="1:86" x14ac:dyDescent="0.25">
      <c r="A3565"/>
      <c r="B3565"/>
      <c r="D3565"/>
      <c r="AL3565">
        <f t="shared" si="385"/>
        <v>0</v>
      </c>
      <c r="AQ3565">
        <f t="shared" si="386"/>
        <v>0</v>
      </c>
      <c r="AR3565" t="str">
        <f>IFERROR(IF(OR(AP3565=338,AP3565=340,AP3565=341,AP3565=342,AP3565="342A",AP3565="342B"),PorcenRet(AP3565,AT3565,AU3565),INDEX(PORCENTAJEBUSCAR,MATCH(AP3565,CódigoRET,0),4)*1),"")</f>
        <v/>
      </c>
      <c r="AS3565">
        <f t="shared" si="387"/>
        <v>0</v>
      </c>
      <c r="BF3565" t="str">
        <f>IFERROR(IF(OR(BD3565=338,BD3565=340,BD3565=341,BD3565=342,BD3565="342A",BD3565="342B"),PorcenRet(BD3565,BH3565,BI3565),INDEX(PORCENTAJEBUSCAR,MATCH(BD3565,CódigoRET,0),4)*1),"")</f>
        <v/>
      </c>
      <c r="BG3565">
        <f t="shared" si="388"/>
        <v>0</v>
      </c>
      <c r="BO3565">
        <f t="shared" si="389"/>
        <v>0</v>
      </c>
      <c r="CC3565">
        <f t="shared" si="390"/>
        <v>0</v>
      </c>
      <c r="CD3565">
        <f t="shared" si="391"/>
        <v>0</v>
      </c>
      <c r="CG3565">
        <f ca="1">IFERROR(INDIRECT("IVA!X"&amp;MATCH(MID(COMPRAS!C3465,1,2)&amp;MID(COMPRAS!F3465,1,2)&amp;MID(COMPRAS!D3465,1,2),IVA!W:W,0)),"SIN COD.")</f>
        <v>0</v>
      </c>
      <c r="CH3565">
        <f ca="1">IFERROR(INDIRECT("IVA!Y"&amp;MATCH(MID(COMPRAS!C3465,1,2)&amp;MID(COMPRAS!F3465,1,2)&amp;MID(COMPRAS!D3465,1,2),IVA!W:W,0)),"SIN COD.")</f>
        <v>0</v>
      </c>
    </row>
    <row r="3566" spans="1:86" x14ac:dyDescent="0.25">
      <c r="A3566"/>
      <c r="B3566"/>
      <c r="D3566"/>
      <c r="AL3566">
        <f t="shared" si="385"/>
        <v>0</v>
      </c>
      <c r="AQ3566">
        <f t="shared" si="386"/>
        <v>0</v>
      </c>
      <c r="AR3566" t="str">
        <f>IFERROR(IF(OR(AP3566=338,AP3566=340,AP3566=341,AP3566=342,AP3566="342A",AP3566="342B"),PorcenRet(AP3566,AT3566,AU3566),INDEX(PORCENTAJEBUSCAR,MATCH(AP3566,CódigoRET,0),4)*1),"")</f>
        <v/>
      </c>
      <c r="AS3566">
        <f t="shared" si="387"/>
        <v>0</v>
      </c>
      <c r="BF3566" t="str">
        <f>IFERROR(IF(OR(BD3566=338,BD3566=340,BD3566=341,BD3566=342,BD3566="342A",BD3566="342B"),PorcenRet(BD3566,BH3566,BI3566),INDEX(PORCENTAJEBUSCAR,MATCH(BD3566,CódigoRET,0),4)*1),"")</f>
        <v/>
      </c>
      <c r="BG3566">
        <f t="shared" si="388"/>
        <v>0</v>
      </c>
      <c r="BO3566">
        <f t="shared" si="389"/>
        <v>0</v>
      </c>
      <c r="CC3566">
        <f t="shared" si="390"/>
        <v>0</v>
      </c>
      <c r="CD3566">
        <f t="shared" si="391"/>
        <v>0</v>
      </c>
      <c r="CG3566">
        <f ca="1">IFERROR(INDIRECT("IVA!X"&amp;MATCH(MID(COMPRAS!C3466,1,2)&amp;MID(COMPRAS!F3466,1,2)&amp;MID(COMPRAS!D3466,1,2),IVA!W:W,0)),"SIN COD.")</f>
        <v>0</v>
      </c>
      <c r="CH3566">
        <f ca="1">IFERROR(INDIRECT("IVA!Y"&amp;MATCH(MID(COMPRAS!C3466,1,2)&amp;MID(COMPRAS!F3466,1,2)&amp;MID(COMPRAS!D3466,1,2),IVA!W:W,0)),"SIN COD.")</f>
        <v>0</v>
      </c>
    </row>
    <row r="3567" spans="1:86" x14ac:dyDescent="0.25">
      <c r="A3567"/>
      <c r="B3567"/>
      <c r="D3567"/>
      <c r="AL3567">
        <f t="shared" si="385"/>
        <v>0</v>
      </c>
      <c r="AQ3567">
        <f t="shared" si="386"/>
        <v>0</v>
      </c>
      <c r="AR3567" t="str">
        <f>IFERROR(IF(OR(AP3567=338,AP3567=340,AP3567=341,AP3567=342,AP3567="342A",AP3567="342B"),PorcenRet(AP3567,AT3567,AU3567),INDEX(PORCENTAJEBUSCAR,MATCH(AP3567,CódigoRET,0),4)*1),"")</f>
        <v/>
      </c>
      <c r="AS3567">
        <f t="shared" si="387"/>
        <v>0</v>
      </c>
      <c r="BF3567" t="str">
        <f>IFERROR(IF(OR(BD3567=338,BD3567=340,BD3567=341,BD3567=342,BD3567="342A",BD3567="342B"),PorcenRet(BD3567,BH3567,BI3567),INDEX(PORCENTAJEBUSCAR,MATCH(BD3567,CódigoRET,0),4)*1),"")</f>
        <v/>
      </c>
      <c r="BG3567">
        <f t="shared" si="388"/>
        <v>0</v>
      </c>
      <c r="BO3567">
        <f t="shared" si="389"/>
        <v>0</v>
      </c>
      <c r="CC3567">
        <f t="shared" si="390"/>
        <v>0</v>
      </c>
      <c r="CD3567">
        <f t="shared" si="391"/>
        <v>0</v>
      </c>
      <c r="CG3567">
        <f ca="1">IFERROR(INDIRECT("IVA!X"&amp;MATCH(MID(COMPRAS!C3467,1,2)&amp;MID(COMPRAS!F3467,1,2)&amp;MID(COMPRAS!D3467,1,2),IVA!W:W,0)),"SIN COD.")</f>
        <v>0</v>
      </c>
      <c r="CH3567">
        <f ca="1">IFERROR(INDIRECT("IVA!Y"&amp;MATCH(MID(COMPRAS!C3467,1,2)&amp;MID(COMPRAS!F3467,1,2)&amp;MID(COMPRAS!D3467,1,2),IVA!W:W,0)),"SIN COD.")</f>
        <v>0</v>
      </c>
    </row>
    <row r="3568" spans="1:86" x14ac:dyDescent="0.25">
      <c r="A3568"/>
      <c r="B3568"/>
      <c r="D3568"/>
      <c r="AL3568">
        <f t="shared" si="385"/>
        <v>0</v>
      </c>
      <c r="AQ3568">
        <f t="shared" si="386"/>
        <v>0</v>
      </c>
      <c r="AR3568" t="str">
        <f>IFERROR(IF(OR(AP3568=338,AP3568=340,AP3568=341,AP3568=342,AP3568="342A",AP3568="342B"),PorcenRet(AP3568,AT3568,AU3568),INDEX(PORCENTAJEBUSCAR,MATCH(AP3568,CódigoRET,0),4)*1),"")</f>
        <v/>
      </c>
      <c r="AS3568">
        <f t="shared" si="387"/>
        <v>0</v>
      </c>
      <c r="BF3568" t="str">
        <f>IFERROR(IF(OR(BD3568=338,BD3568=340,BD3568=341,BD3568=342,BD3568="342A",BD3568="342B"),PorcenRet(BD3568,BH3568,BI3568),INDEX(PORCENTAJEBUSCAR,MATCH(BD3568,CódigoRET,0),4)*1),"")</f>
        <v/>
      </c>
      <c r="BG3568">
        <f t="shared" si="388"/>
        <v>0</v>
      </c>
      <c r="BO3568">
        <f t="shared" si="389"/>
        <v>0</v>
      </c>
      <c r="CC3568">
        <f t="shared" si="390"/>
        <v>0</v>
      </c>
      <c r="CD3568">
        <f t="shared" si="391"/>
        <v>0</v>
      </c>
      <c r="CG3568">
        <f ca="1">IFERROR(INDIRECT("IVA!X"&amp;MATCH(MID(COMPRAS!C3468,1,2)&amp;MID(COMPRAS!F3468,1,2)&amp;MID(COMPRAS!D3468,1,2),IVA!W:W,0)),"SIN COD.")</f>
        <v>0</v>
      </c>
      <c r="CH3568">
        <f ca="1">IFERROR(INDIRECT("IVA!Y"&amp;MATCH(MID(COMPRAS!C3468,1,2)&amp;MID(COMPRAS!F3468,1,2)&amp;MID(COMPRAS!D3468,1,2),IVA!W:W,0)),"SIN COD.")</f>
        <v>0</v>
      </c>
    </row>
    <row r="3569" spans="1:86" x14ac:dyDescent="0.25">
      <c r="A3569"/>
      <c r="B3569"/>
      <c r="D3569"/>
      <c r="AL3569">
        <f t="shared" si="385"/>
        <v>0</v>
      </c>
      <c r="AQ3569">
        <f t="shared" si="386"/>
        <v>0</v>
      </c>
      <c r="AR3569" t="str">
        <f>IFERROR(IF(OR(AP3569=338,AP3569=340,AP3569=341,AP3569=342,AP3569="342A",AP3569="342B"),PorcenRet(AP3569,AT3569,AU3569),INDEX(PORCENTAJEBUSCAR,MATCH(AP3569,CódigoRET,0),4)*1),"")</f>
        <v/>
      </c>
      <c r="AS3569">
        <f t="shared" si="387"/>
        <v>0</v>
      </c>
      <c r="BF3569" t="str">
        <f>IFERROR(IF(OR(BD3569=338,BD3569=340,BD3569=341,BD3569=342,BD3569="342A",BD3569="342B"),PorcenRet(BD3569,BH3569,BI3569),INDEX(PORCENTAJEBUSCAR,MATCH(BD3569,CódigoRET,0),4)*1),"")</f>
        <v/>
      </c>
      <c r="BG3569">
        <f t="shared" si="388"/>
        <v>0</v>
      </c>
      <c r="BO3569">
        <f t="shared" si="389"/>
        <v>0</v>
      </c>
      <c r="CC3569">
        <f t="shared" si="390"/>
        <v>0</v>
      </c>
      <c r="CD3569">
        <f t="shared" si="391"/>
        <v>0</v>
      </c>
      <c r="CG3569">
        <f ca="1">IFERROR(INDIRECT("IVA!X"&amp;MATCH(MID(COMPRAS!C3469,1,2)&amp;MID(COMPRAS!F3469,1,2)&amp;MID(COMPRAS!D3469,1,2),IVA!W:W,0)),"SIN COD.")</f>
        <v>0</v>
      </c>
      <c r="CH3569">
        <f ca="1">IFERROR(INDIRECT("IVA!Y"&amp;MATCH(MID(COMPRAS!C3469,1,2)&amp;MID(COMPRAS!F3469,1,2)&amp;MID(COMPRAS!D3469,1,2),IVA!W:W,0)),"SIN COD.")</f>
        <v>0</v>
      </c>
    </row>
    <row r="3570" spans="1:86" x14ac:dyDescent="0.25">
      <c r="A3570"/>
      <c r="B3570"/>
      <c r="D3570"/>
      <c r="AL3570">
        <f t="shared" si="385"/>
        <v>0</v>
      </c>
      <c r="AQ3570">
        <f t="shared" si="386"/>
        <v>0</v>
      </c>
      <c r="AR3570" t="str">
        <f>IFERROR(IF(OR(AP3570=338,AP3570=340,AP3570=341,AP3570=342,AP3570="342A",AP3570="342B"),PorcenRet(AP3570,AT3570,AU3570),INDEX(PORCENTAJEBUSCAR,MATCH(AP3570,CódigoRET,0),4)*1),"")</f>
        <v/>
      </c>
      <c r="AS3570">
        <f t="shared" si="387"/>
        <v>0</v>
      </c>
      <c r="BF3570" t="str">
        <f>IFERROR(IF(OR(BD3570=338,BD3570=340,BD3570=341,BD3570=342,BD3570="342A",BD3570="342B"),PorcenRet(BD3570,BH3570,BI3570),INDEX(PORCENTAJEBUSCAR,MATCH(BD3570,CódigoRET,0),4)*1),"")</f>
        <v/>
      </c>
      <c r="BG3570">
        <f t="shared" si="388"/>
        <v>0</v>
      </c>
      <c r="BO3570">
        <f t="shared" si="389"/>
        <v>0</v>
      </c>
      <c r="CC3570">
        <f t="shared" si="390"/>
        <v>0</v>
      </c>
      <c r="CD3570">
        <f t="shared" si="391"/>
        <v>0</v>
      </c>
      <c r="CG3570">
        <f ca="1">IFERROR(INDIRECT("IVA!X"&amp;MATCH(MID(COMPRAS!C3470,1,2)&amp;MID(COMPRAS!F3470,1,2)&amp;MID(COMPRAS!D3470,1,2),IVA!W:W,0)),"SIN COD.")</f>
        <v>0</v>
      </c>
      <c r="CH3570">
        <f ca="1">IFERROR(INDIRECT("IVA!Y"&amp;MATCH(MID(COMPRAS!C3470,1,2)&amp;MID(COMPRAS!F3470,1,2)&amp;MID(COMPRAS!D3470,1,2),IVA!W:W,0)),"SIN COD.")</f>
        <v>0</v>
      </c>
    </row>
    <row r="3571" spans="1:86" x14ac:dyDescent="0.25">
      <c r="A3571"/>
      <c r="B3571"/>
      <c r="D3571"/>
      <c r="AL3571">
        <f t="shared" si="385"/>
        <v>0</v>
      </c>
      <c r="AQ3571">
        <f t="shared" si="386"/>
        <v>0</v>
      </c>
      <c r="AR3571" t="str">
        <f>IFERROR(IF(OR(AP3571=338,AP3571=340,AP3571=341,AP3571=342,AP3571="342A",AP3571="342B"),PorcenRet(AP3571,AT3571,AU3571),INDEX(PORCENTAJEBUSCAR,MATCH(AP3571,CódigoRET,0),4)*1),"")</f>
        <v/>
      </c>
      <c r="AS3571">
        <f t="shared" si="387"/>
        <v>0</v>
      </c>
      <c r="BF3571" t="str">
        <f>IFERROR(IF(OR(BD3571=338,BD3571=340,BD3571=341,BD3571=342,BD3571="342A",BD3571="342B"),PorcenRet(BD3571,BH3571,BI3571),INDEX(PORCENTAJEBUSCAR,MATCH(BD3571,CódigoRET,0),4)*1),"")</f>
        <v/>
      </c>
      <c r="BG3571">
        <f t="shared" si="388"/>
        <v>0</v>
      </c>
      <c r="BO3571">
        <f t="shared" si="389"/>
        <v>0</v>
      </c>
      <c r="CC3571">
        <f t="shared" si="390"/>
        <v>0</v>
      </c>
      <c r="CD3571">
        <f t="shared" si="391"/>
        <v>0</v>
      </c>
      <c r="CG3571">
        <f ca="1">IFERROR(INDIRECT("IVA!X"&amp;MATCH(MID(COMPRAS!C3471,1,2)&amp;MID(COMPRAS!F3471,1,2)&amp;MID(COMPRAS!D3471,1,2),IVA!W:W,0)),"SIN COD.")</f>
        <v>0</v>
      </c>
      <c r="CH3571">
        <f ca="1">IFERROR(INDIRECT("IVA!Y"&amp;MATCH(MID(COMPRAS!C3471,1,2)&amp;MID(COMPRAS!F3471,1,2)&amp;MID(COMPRAS!D3471,1,2),IVA!W:W,0)),"SIN COD.")</f>
        <v>0</v>
      </c>
    </row>
    <row r="3572" spans="1:86" x14ac:dyDescent="0.25">
      <c r="A3572"/>
      <c r="B3572"/>
      <c r="D3572"/>
      <c r="AL3572">
        <f t="shared" si="385"/>
        <v>0</v>
      </c>
      <c r="AQ3572">
        <f t="shared" si="386"/>
        <v>0</v>
      </c>
      <c r="AR3572" t="str">
        <f>IFERROR(IF(OR(AP3572=338,AP3572=340,AP3572=341,AP3572=342,AP3572="342A",AP3572="342B"),PorcenRet(AP3572,AT3572,AU3572),INDEX(PORCENTAJEBUSCAR,MATCH(AP3572,CódigoRET,0),4)*1),"")</f>
        <v/>
      </c>
      <c r="AS3572">
        <f t="shared" si="387"/>
        <v>0</v>
      </c>
      <c r="BF3572" t="str">
        <f>IFERROR(IF(OR(BD3572=338,BD3572=340,BD3572=341,BD3572=342,BD3572="342A",BD3572="342B"),PorcenRet(BD3572,BH3572,BI3572),INDEX(PORCENTAJEBUSCAR,MATCH(BD3572,CódigoRET,0),4)*1),"")</f>
        <v/>
      </c>
      <c r="BG3572">
        <f t="shared" si="388"/>
        <v>0</v>
      </c>
      <c r="BO3572">
        <f t="shared" si="389"/>
        <v>0</v>
      </c>
      <c r="CC3572">
        <f t="shared" si="390"/>
        <v>0</v>
      </c>
      <c r="CD3572">
        <f t="shared" si="391"/>
        <v>0</v>
      </c>
      <c r="CG3572">
        <f ca="1">IFERROR(INDIRECT("IVA!X"&amp;MATCH(MID(COMPRAS!C3472,1,2)&amp;MID(COMPRAS!F3472,1,2)&amp;MID(COMPRAS!D3472,1,2),IVA!W:W,0)),"SIN COD.")</f>
        <v>0</v>
      </c>
      <c r="CH3572">
        <f ca="1">IFERROR(INDIRECT("IVA!Y"&amp;MATCH(MID(COMPRAS!C3472,1,2)&amp;MID(COMPRAS!F3472,1,2)&amp;MID(COMPRAS!D3472,1,2),IVA!W:W,0)),"SIN COD.")</f>
        <v>0</v>
      </c>
    </row>
    <row r="3573" spans="1:86" x14ac:dyDescent="0.25">
      <c r="A3573"/>
      <c r="B3573"/>
      <c r="D3573"/>
      <c r="AL3573">
        <f t="shared" si="385"/>
        <v>0</v>
      </c>
      <c r="AQ3573">
        <f t="shared" si="386"/>
        <v>0</v>
      </c>
      <c r="AR3573" t="str">
        <f>IFERROR(IF(OR(AP3573=338,AP3573=340,AP3573=341,AP3573=342,AP3573="342A",AP3573="342B"),PorcenRet(AP3573,AT3573,AU3573),INDEX(PORCENTAJEBUSCAR,MATCH(AP3573,CódigoRET,0),4)*1),"")</f>
        <v/>
      </c>
      <c r="AS3573">
        <f t="shared" si="387"/>
        <v>0</v>
      </c>
      <c r="BF3573" t="str">
        <f>IFERROR(IF(OR(BD3573=338,BD3573=340,BD3573=341,BD3573=342,BD3573="342A",BD3573="342B"),PorcenRet(BD3573,BH3573,BI3573),INDEX(PORCENTAJEBUSCAR,MATCH(BD3573,CódigoRET,0),4)*1),"")</f>
        <v/>
      </c>
      <c r="BG3573">
        <f t="shared" si="388"/>
        <v>0</v>
      </c>
      <c r="BO3573">
        <f t="shared" si="389"/>
        <v>0</v>
      </c>
      <c r="CC3573">
        <f t="shared" si="390"/>
        <v>0</v>
      </c>
      <c r="CD3573">
        <f t="shared" si="391"/>
        <v>0</v>
      </c>
      <c r="CG3573">
        <f ca="1">IFERROR(INDIRECT("IVA!X"&amp;MATCH(MID(COMPRAS!C3473,1,2)&amp;MID(COMPRAS!F3473,1,2)&amp;MID(COMPRAS!D3473,1,2),IVA!W:W,0)),"SIN COD.")</f>
        <v>0</v>
      </c>
      <c r="CH3573">
        <f ca="1">IFERROR(INDIRECT("IVA!Y"&amp;MATCH(MID(COMPRAS!C3473,1,2)&amp;MID(COMPRAS!F3473,1,2)&amp;MID(COMPRAS!D3473,1,2),IVA!W:W,0)),"SIN COD.")</f>
        <v>0</v>
      </c>
    </row>
    <row r="3574" spans="1:86" x14ac:dyDescent="0.25">
      <c r="A3574"/>
      <c r="B3574"/>
      <c r="D3574"/>
      <c r="AL3574">
        <f t="shared" si="385"/>
        <v>0</v>
      </c>
      <c r="AQ3574">
        <f t="shared" si="386"/>
        <v>0</v>
      </c>
      <c r="AR3574" t="str">
        <f>IFERROR(IF(OR(AP3574=338,AP3574=340,AP3574=341,AP3574=342,AP3574="342A",AP3574="342B"),PorcenRet(AP3574,AT3574,AU3574),INDEX(PORCENTAJEBUSCAR,MATCH(AP3574,CódigoRET,0),4)*1),"")</f>
        <v/>
      </c>
      <c r="AS3574">
        <f t="shared" si="387"/>
        <v>0</v>
      </c>
      <c r="BF3574" t="str">
        <f>IFERROR(IF(OR(BD3574=338,BD3574=340,BD3574=341,BD3574=342,BD3574="342A",BD3574="342B"),PorcenRet(BD3574,BH3574,BI3574),INDEX(PORCENTAJEBUSCAR,MATCH(BD3574,CódigoRET,0),4)*1),"")</f>
        <v/>
      </c>
      <c r="BG3574">
        <f t="shared" si="388"/>
        <v>0</v>
      </c>
      <c r="BO3574">
        <f t="shared" si="389"/>
        <v>0</v>
      </c>
      <c r="CC3574">
        <f t="shared" si="390"/>
        <v>0</v>
      </c>
      <c r="CD3574">
        <f t="shared" si="391"/>
        <v>0</v>
      </c>
      <c r="CG3574">
        <f ca="1">IFERROR(INDIRECT("IVA!X"&amp;MATCH(MID(COMPRAS!C3474,1,2)&amp;MID(COMPRAS!F3474,1,2)&amp;MID(COMPRAS!D3474,1,2),IVA!W:W,0)),"SIN COD.")</f>
        <v>0</v>
      </c>
      <c r="CH3574">
        <f ca="1">IFERROR(INDIRECT("IVA!Y"&amp;MATCH(MID(COMPRAS!C3474,1,2)&amp;MID(COMPRAS!F3474,1,2)&amp;MID(COMPRAS!D3474,1,2),IVA!W:W,0)),"SIN COD.")</f>
        <v>0</v>
      </c>
    </row>
    <row r="3575" spans="1:86" x14ac:dyDescent="0.25">
      <c r="A3575"/>
      <c r="B3575"/>
      <c r="D3575"/>
      <c r="AL3575">
        <f t="shared" si="385"/>
        <v>0</v>
      </c>
      <c r="AQ3575">
        <f t="shared" si="386"/>
        <v>0</v>
      </c>
      <c r="AR3575" t="str">
        <f>IFERROR(IF(OR(AP3575=338,AP3575=340,AP3575=341,AP3575=342,AP3575="342A",AP3575="342B"),PorcenRet(AP3575,AT3575,AU3575),INDEX(PORCENTAJEBUSCAR,MATCH(AP3575,CódigoRET,0),4)*1),"")</f>
        <v/>
      </c>
      <c r="AS3575">
        <f t="shared" si="387"/>
        <v>0</v>
      </c>
      <c r="BF3575" t="str">
        <f>IFERROR(IF(OR(BD3575=338,BD3575=340,BD3575=341,BD3575=342,BD3575="342A",BD3575="342B"),PorcenRet(BD3575,BH3575,BI3575),INDEX(PORCENTAJEBUSCAR,MATCH(BD3575,CódigoRET,0),4)*1),"")</f>
        <v/>
      </c>
      <c r="BG3575">
        <f t="shared" si="388"/>
        <v>0</v>
      </c>
      <c r="BO3575">
        <f t="shared" si="389"/>
        <v>0</v>
      </c>
      <c r="CC3575">
        <f t="shared" si="390"/>
        <v>0</v>
      </c>
      <c r="CD3575">
        <f t="shared" si="391"/>
        <v>0</v>
      </c>
      <c r="CG3575">
        <f ca="1">IFERROR(INDIRECT("IVA!X"&amp;MATCH(MID(COMPRAS!C3475,1,2)&amp;MID(COMPRAS!F3475,1,2)&amp;MID(COMPRAS!D3475,1,2),IVA!W:W,0)),"SIN COD.")</f>
        <v>0</v>
      </c>
      <c r="CH3575">
        <f ca="1">IFERROR(INDIRECT("IVA!Y"&amp;MATCH(MID(COMPRAS!C3475,1,2)&amp;MID(COMPRAS!F3475,1,2)&amp;MID(COMPRAS!D3475,1,2),IVA!W:W,0)),"SIN COD.")</f>
        <v>0</v>
      </c>
    </row>
    <row r="3576" spans="1:86" x14ac:dyDescent="0.25">
      <c r="A3576"/>
      <c r="B3576"/>
      <c r="D3576"/>
      <c r="AL3576">
        <f t="shared" si="385"/>
        <v>0</v>
      </c>
      <c r="AQ3576">
        <f t="shared" si="386"/>
        <v>0</v>
      </c>
      <c r="AR3576" t="str">
        <f>IFERROR(IF(OR(AP3576=338,AP3576=340,AP3576=341,AP3576=342,AP3576="342A",AP3576="342B"),PorcenRet(AP3576,AT3576,AU3576),INDEX(PORCENTAJEBUSCAR,MATCH(AP3576,CódigoRET,0),4)*1),"")</f>
        <v/>
      </c>
      <c r="AS3576">
        <f t="shared" si="387"/>
        <v>0</v>
      </c>
      <c r="BF3576" t="str">
        <f>IFERROR(IF(OR(BD3576=338,BD3576=340,BD3576=341,BD3576=342,BD3576="342A",BD3576="342B"),PorcenRet(BD3576,BH3576,BI3576),INDEX(PORCENTAJEBUSCAR,MATCH(BD3576,CódigoRET,0),4)*1),"")</f>
        <v/>
      </c>
      <c r="BG3576">
        <f t="shared" si="388"/>
        <v>0</v>
      </c>
      <c r="BO3576">
        <f t="shared" si="389"/>
        <v>0</v>
      </c>
      <c r="CC3576">
        <f t="shared" si="390"/>
        <v>0</v>
      </c>
      <c r="CD3576">
        <f t="shared" si="391"/>
        <v>0</v>
      </c>
      <c r="CG3576">
        <f ca="1">IFERROR(INDIRECT("IVA!X"&amp;MATCH(MID(COMPRAS!C3476,1,2)&amp;MID(COMPRAS!F3476,1,2)&amp;MID(COMPRAS!D3476,1,2),IVA!W:W,0)),"SIN COD.")</f>
        <v>0</v>
      </c>
      <c r="CH3576">
        <f ca="1">IFERROR(INDIRECT("IVA!Y"&amp;MATCH(MID(COMPRAS!C3476,1,2)&amp;MID(COMPRAS!F3476,1,2)&amp;MID(COMPRAS!D3476,1,2),IVA!W:W,0)),"SIN COD.")</f>
        <v>0</v>
      </c>
    </row>
    <row r="3577" spans="1:86" x14ac:dyDescent="0.25">
      <c r="A3577"/>
      <c r="B3577"/>
      <c r="D3577"/>
      <c r="AL3577">
        <f t="shared" si="385"/>
        <v>0</v>
      </c>
      <c r="AQ3577">
        <f t="shared" si="386"/>
        <v>0</v>
      </c>
      <c r="AR3577" t="str">
        <f>IFERROR(IF(OR(AP3577=338,AP3577=340,AP3577=341,AP3577=342,AP3577="342A",AP3577="342B"),PorcenRet(AP3577,AT3577,AU3577),INDEX(PORCENTAJEBUSCAR,MATCH(AP3577,CódigoRET,0),4)*1),"")</f>
        <v/>
      </c>
      <c r="AS3577">
        <f t="shared" si="387"/>
        <v>0</v>
      </c>
      <c r="BF3577" t="str">
        <f>IFERROR(IF(OR(BD3577=338,BD3577=340,BD3577=341,BD3577=342,BD3577="342A",BD3577="342B"),PorcenRet(BD3577,BH3577,BI3577),INDEX(PORCENTAJEBUSCAR,MATCH(BD3577,CódigoRET,0),4)*1),"")</f>
        <v/>
      </c>
      <c r="BG3577">
        <f t="shared" si="388"/>
        <v>0</v>
      </c>
      <c r="BO3577">
        <f t="shared" si="389"/>
        <v>0</v>
      </c>
      <c r="CC3577">
        <f t="shared" si="390"/>
        <v>0</v>
      </c>
      <c r="CD3577">
        <f t="shared" si="391"/>
        <v>0</v>
      </c>
      <c r="CG3577">
        <f ca="1">IFERROR(INDIRECT("IVA!X"&amp;MATCH(MID(COMPRAS!C3477,1,2)&amp;MID(COMPRAS!F3477,1,2)&amp;MID(COMPRAS!D3477,1,2),IVA!W:W,0)),"SIN COD.")</f>
        <v>0</v>
      </c>
      <c r="CH3577">
        <f ca="1">IFERROR(INDIRECT("IVA!Y"&amp;MATCH(MID(COMPRAS!C3477,1,2)&amp;MID(COMPRAS!F3477,1,2)&amp;MID(COMPRAS!D3477,1,2),IVA!W:W,0)),"SIN COD.")</f>
        <v>0</v>
      </c>
    </row>
    <row r="3578" spans="1:86" x14ac:dyDescent="0.25">
      <c r="A3578"/>
      <c r="B3578"/>
      <c r="D3578"/>
      <c r="AL3578">
        <f t="shared" si="385"/>
        <v>0</v>
      </c>
      <c r="AQ3578">
        <f t="shared" si="386"/>
        <v>0</v>
      </c>
      <c r="AR3578" t="str">
        <f>IFERROR(IF(OR(AP3578=338,AP3578=340,AP3578=341,AP3578=342,AP3578="342A",AP3578="342B"),PorcenRet(AP3578,AT3578,AU3578),INDEX(PORCENTAJEBUSCAR,MATCH(AP3578,CódigoRET,0),4)*1),"")</f>
        <v/>
      </c>
      <c r="AS3578">
        <f t="shared" si="387"/>
        <v>0</v>
      </c>
      <c r="BF3578" t="str">
        <f>IFERROR(IF(OR(BD3578=338,BD3578=340,BD3578=341,BD3578=342,BD3578="342A",BD3578="342B"),PorcenRet(BD3578,BH3578,BI3578),INDEX(PORCENTAJEBUSCAR,MATCH(BD3578,CódigoRET,0),4)*1),"")</f>
        <v/>
      </c>
      <c r="BG3578">
        <f t="shared" si="388"/>
        <v>0</v>
      </c>
      <c r="BO3578">
        <f t="shared" si="389"/>
        <v>0</v>
      </c>
      <c r="CC3578">
        <f t="shared" si="390"/>
        <v>0</v>
      </c>
      <c r="CD3578">
        <f t="shared" si="391"/>
        <v>0</v>
      </c>
      <c r="CG3578">
        <f ca="1">IFERROR(INDIRECT("IVA!X"&amp;MATCH(MID(COMPRAS!C3478,1,2)&amp;MID(COMPRAS!F3478,1,2)&amp;MID(COMPRAS!D3478,1,2),IVA!W:W,0)),"SIN COD.")</f>
        <v>0</v>
      </c>
      <c r="CH3578">
        <f ca="1">IFERROR(INDIRECT("IVA!Y"&amp;MATCH(MID(COMPRAS!C3478,1,2)&amp;MID(COMPRAS!F3478,1,2)&amp;MID(COMPRAS!D3478,1,2),IVA!W:W,0)),"SIN COD.")</f>
        <v>0</v>
      </c>
    </row>
    <row r="3579" spans="1:86" x14ac:dyDescent="0.25">
      <c r="A3579"/>
      <c r="B3579"/>
      <c r="D3579"/>
      <c r="AL3579">
        <f t="shared" si="385"/>
        <v>0</v>
      </c>
      <c r="AQ3579">
        <f t="shared" si="386"/>
        <v>0</v>
      </c>
      <c r="AR3579" t="str">
        <f>IFERROR(IF(OR(AP3579=338,AP3579=340,AP3579=341,AP3579=342,AP3579="342A",AP3579="342B"),PorcenRet(AP3579,AT3579,AU3579),INDEX(PORCENTAJEBUSCAR,MATCH(AP3579,CódigoRET,0),4)*1),"")</f>
        <v/>
      </c>
      <c r="AS3579">
        <f t="shared" si="387"/>
        <v>0</v>
      </c>
      <c r="BF3579" t="str">
        <f>IFERROR(IF(OR(BD3579=338,BD3579=340,BD3579=341,BD3579=342,BD3579="342A",BD3579="342B"),PorcenRet(BD3579,BH3579,BI3579),INDEX(PORCENTAJEBUSCAR,MATCH(BD3579,CódigoRET,0),4)*1),"")</f>
        <v/>
      </c>
      <c r="BG3579">
        <f t="shared" si="388"/>
        <v>0</v>
      </c>
      <c r="BO3579">
        <f t="shared" si="389"/>
        <v>0</v>
      </c>
      <c r="CC3579">
        <f t="shared" si="390"/>
        <v>0</v>
      </c>
      <c r="CD3579">
        <f t="shared" si="391"/>
        <v>0</v>
      </c>
      <c r="CG3579">
        <f ca="1">IFERROR(INDIRECT("IVA!X"&amp;MATCH(MID(COMPRAS!C3479,1,2)&amp;MID(COMPRAS!F3479,1,2)&amp;MID(COMPRAS!D3479,1,2),IVA!W:W,0)),"SIN COD.")</f>
        <v>0</v>
      </c>
      <c r="CH3579">
        <f ca="1">IFERROR(INDIRECT("IVA!Y"&amp;MATCH(MID(COMPRAS!C3479,1,2)&amp;MID(COMPRAS!F3479,1,2)&amp;MID(COMPRAS!D3479,1,2),IVA!W:W,0)),"SIN COD.")</f>
        <v>0</v>
      </c>
    </row>
    <row r="3580" spans="1:86" x14ac:dyDescent="0.25">
      <c r="A3580"/>
      <c r="B3580"/>
      <c r="D3580"/>
      <c r="AL3580">
        <f t="shared" si="385"/>
        <v>0</v>
      </c>
      <c r="AQ3580">
        <f t="shared" si="386"/>
        <v>0</v>
      </c>
      <c r="AR3580" t="str">
        <f>IFERROR(IF(OR(AP3580=338,AP3580=340,AP3580=341,AP3580=342,AP3580="342A",AP3580="342B"),PorcenRet(AP3580,AT3580,AU3580),INDEX(PORCENTAJEBUSCAR,MATCH(AP3580,CódigoRET,0),4)*1),"")</f>
        <v/>
      </c>
      <c r="AS3580">
        <f t="shared" si="387"/>
        <v>0</v>
      </c>
      <c r="BF3580" t="str">
        <f>IFERROR(IF(OR(BD3580=338,BD3580=340,BD3580=341,BD3580=342,BD3580="342A",BD3580="342B"),PorcenRet(BD3580,BH3580,BI3580),INDEX(PORCENTAJEBUSCAR,MATCH(BD3580,CódigoRET,0),4)*1),"")</f>
        <v/>
      </c>
      <c r="BG3580">
        <f t="shared" si="388"/>
        <v>0</v>
      </c>
      <c r="BO3580">
        <f t="shared" si="389"/>
        <v>0</v>
      </c>
      <c r="CC3580">
        <f t="shared" si="390"/>
        <v>0</v>
      </c>
      <c r="CD3580">
        <f t="shared" si="391"/>
        <v>0</v>
      </c>
      <c r="CG3580">
        <f ca="1">IFERROR(INDIRECT("IVA!X"&amp;MATCH(MID(COMPRAS!C3480,1,2)&amp;MID(COMPRAS!F3480,1,2)&amp;MID(COMPRAS!D3480,1,2),IVA!W:W,0)),"SIN COD.")</f>
        <v>0</v>
      </c>
      <c r="CH3580">
        <f ca="1">IFERROR(INDIRECT("IVA!Y"&amp;MATCH(MID(COMPRAS!C3480,1,2)&amp;MID(COMPRAS!F3480,1,2)&amp;MID(COMPRAS!D3480,1,2),IVA!W:W,0)),"SIN COD.")</f>
        <v>0</v>
      </c>
    </row>
    <row r="3581" spans="1:86" x14ac:dyDescent="0.25">
      <c r="A3581"/>
      <c r="B3581"/>
      <c r="D3581"/>
      <c r="AL3581">
        <f t="shared" si="385"/>
        <v>0</v>
      </c>
      <c r="AQ3581">
        <f t="shared" si="386"/>
        <v>0</v>
      </c>
      <c r="AR3581" t="str">
        <f>IFERROR(IF(OR(AP3581=338,AP3581=340,AP3581=341,AP3581=342,AP3581="342A",AP3581="342B"),PorcenRet(AP3581,AT3581,AU3581),INDEX(PORCENTAJEBUSCAR,MATCH(AP3581,CódigoRET,0),4)*1),"")</f>
        <v/>
      </c>
      <c r="AS3581">
        <f t="shared" si="387"/>
        <v>0</v>
      </c>
      <c r="BF3581" t="str">
        <f>IFERROR(IF(OR(BD3581=338,BD3581=340,BD3581=341,BD3581=342,BD3581="342A",BD3581="342B"),PorcenRet(BD3581,BH3581,BI3581),INDEX(PORCENTAJEBUSCAR,MATCH(BD3581,CódigoRET,0),4)*1),"")</f>
        <v/>
      </c>
      <c r="BG3581">
        <f t="shared" si="388"/>
        <v>0</v>
      </c>
      <c r="BO3581">
        <f t="shared" si="389"/>
        <v>0</v>
      </c>
      <c r="CC3581">
        <f t="shared" si="390"/>
        <v>0</v>
      </c>
      <c r="CD3581">
        <f t="shared" si="391"/>
        <v>0</v>
      </c>
      <c r="CG3581">
        <f ca="1">IFERROR(INDIRECT("IVA!X"&amp;MATCH(MID(COMPRAS!C3481,1,2)&amp;MID(COMPRAS!F3481,1,2)&amp;MID(COMPRAS!D3481,1,2),IVA!W:W,0)),"SIN COD.")</f>
        <v>0</v>
      </c>
      <c r="CH3581">
        <f ca="1">IFERROR(INDIRECT("IVA!Y"&amp;MATCH(MID(COMPRAS!C3481,1,2)&amp;MID(COMPRAS!F3481,1,2)&amp;MID(COMPRAS!D3481,1,2),IVA!W:W,0)),"SIN COD.")</f>
        <v>0</v>
      </c>
    </row>
    <row r="3582" spans="1:86" x14ac:dyDescent="0.25">
      <c r="A3582"/>
      <c r="B3582"/>
      <c r="D3582"/>
      <c r="AL3582">
        <f t="shared" si="385"/>
        <v>0</v>
      </c>
      <c r="AQ3582">
        <f t="shared" si="386"/>
        <v>0</v>
      </c>
      <c r="AR3582" t="str">
        <f>IFERROR(IF(OR(AP3582=338,AP3582=340,AP3582=341,AP3582=342,AP3582="342A",AP3582="342B"),PorcenRet(AP3582,AT3582,AU3582),INDEX(PORCENTAJEBUSCAR,MATCH(AP3582,CódigoRET,0),4)*1),"")</f>
        <v/>
      </c>
      <c r="AS3582">
        <f t="shared" si="387"/>
        <v>0</v>
      </c>
      <c r="BF3582" t="str">
        <f>IFERROR(IF(OR(BD3582=338,BD3582=340,BD3582=341,BD3582=342,BD3582="342A",BD3582="342B"),PorcenRet(BD3582,BH3582,BI3582),INDEX(PORCENTAJEBUSCAR,MATCH(BD3582,CódigoRET,0),4)*1),"")</f>
        <v/>
      </c>
      <c r="BG3582">
        <f t="shared" si="388"/>
        <v>0</v>
      </c>
      <c r="BO3582">
        <f t="shared" si="389"/>
        <v>0</v>
      </c>
      <c r="CC3582">
        <f t="shared" si="390"/>
        <v>0</v>
      </c>
      <c r="CD3582">
        <f t="shared" si="391"/>
        <v>0</v>
      </c>
      <c r="CG3582">
        <f ca="1">IFERROR(INDIRECT("IVA!X"&amp;MATCH(MID(COMPRAS!C3482,1,2)&amp;MID(COMPRAS!F3482,1,2)&amp;MID(COMPRAS!D3482,1,2),IVA!W:W,0)),"SIN COD.")</f>
        <v>0</v>
      </c>
      <c r="CH3582">
        <f ca="1">IFERROR(INDIRECT("IVA!Y"&amp;MATCH(MID(COMPRAS!C3482,1,2)&amp;MID(COMPRAS!F3482,1,2)&amp;MID(COMPRAS!D3482,1,2),IVA!W:W,0)),"SIN COD.")</f>
        <v>0</v>
      </c>
    </row>
    <row r="3583" spans="1:86" x14ac:dyDescent="0.25">
      <c r="A3583"/>
      <c r="B3583"/>
      <c r="D3583"/>
      <c r="AL3583">
        <f t="shared" si="385"/>
        <v>0</v>
      </c>
      <c r="AQ3583">
        <f t="shared" si="386"/>
        <v>0</v>
      </c>
      <c r="AR3583" t="str">
        <f>IFERROR(IF(OR(AP3583=338,AP3583=340,AP3583=341,AP3583=342,AP3583="342A",AP3583="342B"),PorcenRet(AP3583,AT3583,AU3583),INDEX(PORCENTAJEBUSCAR,MATCH(AP3583,CódigoRET,0),4)*1),"")</f>
        <v/>
      </c>
      <c r="AS3583">
        <f t="shared" si="387"/>
        <v>0</v>
      </c>
      <c r="BF3583" t="str">
        <f>IFERROR(IF(OR(BD3583=338,BD3583=340,BD3583=341,BD3583=342,BD3583="342A",BD3583="342B"),PorcenRet(BD3583,BH3583,BI3583),INDEX(PORCENTAJEBUSCAR,MATCH(BD3583,CódigoRET,0),4)*1),"")</f>
        <v/>
      </c>
      <c r="BG3583">
        <f t="shared" si="388"/>
        <v>0</v>
      </c>
      <c r="BO3583">
        <f t="shared" si="389"/>
        <v>0</v>
      </c>
      <c r="CC3583">
        <f t="shared" si="390"/>
        <v>0</v>
      </c>
      <c r="CD3583">
        <f t="shared" si="391"/>
        <v>0</v>
      </c>
      <c r="CG3583">
        <f ca="1">IFERROR(INDIRECT("IVA!X"&amp;MATCH(MID(COMPRAS!C3483,1,2)&amp;MID(COMPRAS!F3483,1,2)&amp;MID(COMPRAS!D3483,1,2),IVA!W:W,0)),"SIN COD.")</f>
        <v>0</v>
      </c>
      <c r="CH3583">
        <f ca="1">IFERROR(INDIRECT("IVA!Y"&amp;MATCH(MID(COMPRAS!C3483,1,2)&amp;MID(COMPRAS!F3483,1,2)&amp;MID(COMPRAS!D3483,1,2),IVA!W:W,0)),"SIN COD.")</f>
        <v>0</v>
      </c>
    </row>
    <row r="3584" spans="1:86" x14ac:dyDescent="0.25">
      <c r="A3584"/>
      <c r="B3584"/>
      <c r="D3584"/>
      <c r="AL3584">
        <f t="shared" si="385"/>
        <v>0</v>
      </c>
      <c r="AQ3584">
        <f t="shared" si="386"/>
        <v>0</v>
      </c>
      <c r="AR3584" t="str">
        <f>IFERROR(IF(OR(AP3584=338,AP3584=340,AP3584=341,AP3584=342,AP3584="342A",AP3584="342B"),PorcenRet(AP3584,AT3584,AU3584),INDEX(PORCENTAJEBUSCAR,MATCH(AP3584,CódigoRET,0),4)*1),"")</f>
        <v/>
      </c>
      <c r="AS3584">
        <f t="shared" si="387"/>
        <v>0</v>
      </c>
      <c r="BF3584" t="str">
        <f>IFERROR(IF(OR(BD3584=338,BD3584=340,BD3584=341,BD3584=342,BD3584="342A",BD3584="342B"),PorcenRet(BD3584,BH3584,BI3584),INDEX(PORCENTAJEBUSCAR,MATCH(BD3584,CódigoRET,0),4)*1),"")</f>
        <v/>
      </c>
      <c r="BG3584">
        <f t="shared" si="388"/>
        <v>0</v>
      </c>
      <c r="BO3584">
        <f t="shared" si="389"/>
        <v>0</v>
      </c>
      <c r="CC3584">
        <f t="shared" si="390"/>
        <v>0</v>
      </c>
      <c r="CD3584">
        <f t="shared" si="391"/>
        <v>0</v>
      </c>
      <c r="CG3584">
        <f ca="1">IFERROR(INDIRECT("IVA!X"&amp;MATCH(MID(COMPRAS!C3484,1,2)&amp;MID(COMPRAS!F3484,1,2)&amp;MID(COMPRAS!D3484,1,2),IVA!W:W,0)),"SIN COD.")</f>
        <v>0</v>
      </c>
      <c r="CH3584">
        <f ca="1">IFERROR(INDIRECT("IVA!Y"&amp;MATCH(MID(COMPRAS!C3484,1,2)&amp;MID(COMPRAS!F3484,1,2)&amp;MID(COMPRAS!D3484,1,2),IVA!W:W,0)),"SIN COD.")</f>
        <v>0</v>
      </c>
    </row>
    <row r="3585" spans="1:86" x14ac:dyDescent="0.25">
      <c r="A3585"/>
      <c r="B3585"/>
      <c r="D3585"/>
      <c r="AL3585">
        <f t="shared" si="385"/>
        <v>0</v>
      </c>
      <c r="AQ3585">
        <f t="shared" si="386"/>
        <v>0</v>
      </c>
      <c r="AR3585" t="str">
        <f>IFERROR(IF(OR(AP3585=338,AP3585=340,AP3585=341,AP3585=342,AP3585="342A",AP3585="342B"),PorcenRet(AP3585,AT3585,AU3585),INDEX(PORCENTAJEBUSCAR,MATCH(AP3585,CódigoRET,0),4)*1),"")</f>
        <v/>
      </c>
      <c r="AS3585">
        <f t="shared" si="387"/>
        <v>0</v>
      </c>
      <c r="BF3585" t="str">
        <f>IFERROR(IF(OR(BD3585=338,BD3585=340,BD3585=341,BD3585=342,BD3585="342A",BD3585="342B"),PorcenRet(BD3585,BH3585,BI3585),INDEX(PORCENTAJEBUSCAR,MATCH(BD3585,CódigoRET,0),4)*1),"")</f>
        <v/>
      </c>
      <c r="BG3585">
        <f t="shared" si="388"/>
        <v>0</v>
      </c>
      <c r="BO3585">
        <f t="shared" si="389"/>
        <v>0</v>
      </c>
      <c r="CC3585">
        <f t="shared" si="390"/>
        <v>0</v>
      </c>
      <c r="CD3585">
        <f t="shared" si="391"/>
        <v>0</v>
      </c>
      <c r="CG3585">
        <f ca="1">IFERROR(INDIRECT("IVA!X"&amp;MATCH(MID(COMPRAS!C3485,1,2)&amp;MID(COMPRAS!F3485,1,2)&amp;MID(COMPRAS!D3485,1,2),IVA!W:W,0)),"SIN COD.")</f>
        <v>0</v>
      </c>
      <c r="CH3585">
        <f ca="1">IFERROR(INDIRECT("IVA!Y"&amp;MATCH(MID(COMPRAS!C3485,1,2)&amp;MID(COMPRAS!F3485,1,2)&amp;MID(COMPRAS!D3485,1,2),IVA!W:W,0)),"SIN COD.")</f>
        <v>0</v>
      </c>
    </row>
    <row r="3586" spans="1:86" x14ac:dyDescent="0.25">
      <c r="A3586"/>
      <c r="B3586"/>
      <c r="D3586"/>
      <c r="AL3586">
        <f t="shared" ref="AL3586:AL3649" si="392">O3586+P3586+Q3586+R3586+S3586+T3586+U3586+V3586</f>
        <v>0</v>
      </c>
      <c r="AQ3586">
        <f t="shared" ref="AQ3586:AQ3649" si="393">+P3586+Q3586+R3586+S3586-BE3586-BQ3586-BW3586+O3586</f>
        <v>0</v>
      </c>
      <c r="AR3586" t="str">
        <f>IFERROR(IF(OR(AP3586=338,AP3586=340,AP3586=341,AP3586=342,AP3586="342A",AP3586="342B"),PorcenRet(AP3586,AT3586,AU3586),INDEX(PORCENTAJEBUSCAR,MATCH(AP3586,CódigoRET,0),4)*1),"")</f>
        <v/>
      </c>
      <c r="AS3586">
        <f t="shared" ref="AS3586:AS3649" si="394">ROUND(IF(AP3586="",0,AQ3586*(AR3586/100)),2)</f>
        <v>0</v>
      </c>
      <c r="BF3586" t="str">
        <f>IFERROR(IF(OR(BD3586=338,BD3586=340,BD3586=341,BD3586=342,BD3586="342A",BD3586="342B"),PorcenRet(BD3586,BH3586,BI3586),INDEX(PORCENTAJEBUSCAR,MATCH(BD3586,CódigoRET,0),4)*1),"")</f>
        <v/>
      </c>
      <c r="BG3586">
        <f t="shared" ref="BG3586:BG3649" si="395">ROUND(IF(BD3586="",0,BE3586*(BF3586/100)),2)</f>
        <v>0</v>
      </c>
      <c r="BO3586">
        <f t="shared" ref="BO3586:BO3649" si="396">IF(MID(F3586,1,2)="41",SUM(O3586:S3586),0)</f>
        <v>0</v>
      </c>
      <c r="CC3586">
        <f t="shared" ref="CC3586:CC3649" si="397">O3586+P3586+Q3586+R3586+S3586</f>
        <v>0</v>
      </c>
      <c r="CD3586">
        <f t="shared" ref="CD3586:CD3649" si="398">T3586+U3586</f>
        <v>0</v>
      </c>
      <c r="CG3586">
        <f ca="1">IFERROR(INDIRECT("IVA!X"&amp;MATCH(MID(COMPRAS!C3486,1,2)&amp;MID(COMPRAS!F3486,1,2)&amp;MID(COMPRAS!D3486,1,2),IVA!W:W,0)),"SIN COD.")</f>
        <v>0</v>
      </c>
      <c r="CH3586">
        <f ca="1">IFERROR(INDIRECT("IVA!Y"&amp;MATCH(MID(COMPRAS!C3486,1,2)&amp;MID(COMPRAS!F3486,1,2)&amp;MID(COMPRAS!D3486,1,2),IVA!W:W,0)),"SIN COD.")</f>
        <v>0</v>
      </c>
    </row>
    <row r="3587" spans="1:86" x14ac:dyDescent="0.25">
      <c r="A3587"/>
      <c r="B3587"/>
      <c r="D3587"/>
      <c r="AL3587">
        <f t="shared" si="392"/>
        <v>0</v>
      </c>
      <c r="AQ3587">
        <f t="shared" si="393"/>
        <v>0</v>
      </c>
      <c r="AR3587" t="str">
        <f>IFERROR(IF(OR(AP3587=338,AP3587=340,AP3587=341,AP3587=342,AP3587="342A",AP3587="342B"),PorcenRet(AP3587,AT3587,AU3587),INDEX(PORCENTAJEBUSCAR,MATCH(AP3587,CódigoRET,0),4)*1),"")</f>
        <v/>
      </c>
      <c r="AS3587">
        <f t="shared" si="394"/>
        <v>0</v>
      </c>
      <c r="BF3587" t="str">
        <f>IFERROR(IF(OR(BD3587=338,BD3587=340,BD3587=341,BD3587=342,BD3587="342A",BD3587="342B"),PorcenRet(BD3587,BH3587,BI3587),INDEX(PORCENTAJEBUSCAR,MATCH(BD3587,CódigoRET,0),4)*1),"")</f>
        <v/>
      </c>
      <c r="BG3587">
        <f t="shared" si="395"/>
        <v>0</v>
      </c>
      <c r="BO3587">
        <f t="shared" si="396"/>
        <v>0</v>
      </c>
      <c r="CC3587">
        <f t="shared" si="397"/>
        <v>0</v>
      </c>
      <c r="CD3587">
        <f t="shared" si="398"/>
        <v>0</v>
      </c>
      <c r="CG3587">
        <f ca="1">IFERROR(INDIRECT("IVA!X"&amp;MATCH(MID(COMPRAS!C3487,1,2)&amp;MID(COMPRAS!F3487,1,2)&amp;MID(COMPRAS!D3487,1,2),IVA!W:W,0)),"SIN COD.")</f>
        <v>0</v>
      </c>
      <c r="CH3587">
        <f ca="1">IFERROR(INDIRECT("IVA!Y"&amp;MATCH(MID(COMPRAS!C3487,1,2)&amp;MID(COMPRAS!F3487,1,2)&amp;MID(COMPRAS!D3487,1,2),IVA!W:W,0)),"SIN COD.")</f>
        <v>0</v>
      </c>
    </row>
    <row r="3588" spans="1:86" x14ac:dyDescent="0.25">
      <c r="A3588"/>
      <c r="B3588"/>
      <c r="D3588"/>
      <c r="AL3588">
        <f t="shared" si="392"/>
        <v>0</v>
      </c>
      <c r="AQ3588">
        <f t="shared" si="393"/>
        <v>0</v>
      </c>
      <c r="AR3588" t="str">
        <f>IFERROR(IF(OR(AP3588=338,AP3588=340,AP3588=341,AP3588=342,AP3588="342A",AP3588="342B"),PorcenRet(AP3588,AT3588,AU3588),INDEX(PORCENTAJEBUSCAR,MATCH(AP3588,CódigoRET,0),4)*1),"")</f>
        <v/>
      </c>
      <c r="AS3588">
        <f t="shared" si="394"/>
        <v>0</v>
      </c>
      <c r="BF3588" t="str">
        <f>IFERROR(IF(OR(BD3588=338,BD3588=340,BD3588=341,BD3588=342,BD3588="342A",BD3588="342B"),PorcenRet(BD3588,BH3588,BI3588),INDEX(PORCENTAJEBUSCAR,MATCH(BD3588,CódigoRET,0),4)*1),"")</f>
        <v/>
      </c>
      <c r="BG3588">
        <f t="shared" si="395"/>
        <v>0</v>
      </c>
      <c r="BO3588">
        <f t="shared" si="396"/>
        <v>0</v>
      </c>
      <c r="CC3588">
        <f t="shared" si="397"/>
        <v>0</v>
      </c>
      <c r="CD3588">
        <f t="shared" si="398"/>
        <v>0</v>
      </c>
      <c r="CG3588">
        <f ca="1">IFERROR(INDIRECT("IVA!X"&amp;MATCH(MID(COMPRAS!C3488,1,2)&amp;MID(COMPRAS!F3488,1,2)&amp;MID(COMPRAS!D3488,1,2),IVA!W:W,0)),"SIN COD.")</f>
        <v>0</v>
      </c>
      <c r="CH3588">
        <f ca="1">IFERROR(INDIRECT("IVA!Y"&amp;MATCH(MID(COMPRAS!C3488,1,2)&amp;MID(COMPRAS!F3488,1,2)&amp;MID(COMPRAS!D3488,1,2),IVA!W:W,0)),"SIN COD.")</f>
        <v>0</v>
      </c>
    </row>
    <row r="3589" spans="1:86" x14ac:dyDescent="0.25">
      <c r="A3589"/>
      <c r="B3589"/>
      <c r="D3589"/>
      <c r="AL3589">
        <f t="shared" si="392"/>
        <v>0</v>
      </c>
      <c r="AQ3589">
        <f t="shared" si="393"/>
        <v>0</v>
      </c>
      <c r="AR3589" t="str">
        <f>IFERROR(IF(OR(AP3589=338,AP3589=340,AP3589=341,AP3589=342,AP3589="342A",AP3589="342B"),PorcenRet(AP3589,AT3589,AU3589),INDEX(PORCENTAJEBUSCAR,MATCH(AP3589,CódigoRET,0),4)*1),"")</f>
        <v/>
      </c>
      <c r="AS3589">
        <f t="shared" si="394"/>
        <v>0</v>
      </c>
      <c r="BF3589" t="str">
        <f>IFERROR(IF(OR(BD3589=338,BD3589=340,BD3589=341,BD3589=342,BD3589="342A",BD3589="342B"),PorcenRet(BD3589,BH3589,BI3589),INDEX(PORCENTAJEBUSCAR,MATCH(BD3589,CódigoRET,0),4)*1),"")</f>
        <v/>
      </c>
      <c r="BG3589">
        <f t="shared" si="395"/>
        <v>0</v>
      </c>
      <c r="BO3589">
        <f t="shared" si="396"/>
        <v>0</v>
      </c>
      <c r="CC3589">
        <f t="shared" si="397"/>
        <v>0</v>
      </c>
      <c r="CD3589">
        <f t="shared" si="398"/>
        <v>0</v>
      </c>
      <c r="CG3589">
        <f ca="1">IFERROR(INDIRECT("IVA!X"&amp;MATCH(MID(COMPRAS!C3489,1,2)&amp;MID(COMPRAS!F3489,1,2)&amp;MID(COMPRAS!D3489,1,2),IVA!W:W,0)),"SIN COD.")</f>
        <v>0</v>
      </c>
      <c r="CH3589">
        <f ca="1">IFERROR(INDIRECT("IVA!Y"&amp;MATCH(MID(COMPRAS!C3489,1,2)&amp;MID(COMPRAS!F3489,1,2)&amp;MID(COMPRAS!D3489,1,2),IVA!W:W,0)),"SIN COD.")</f>
        <v>0</v>
      </c>
    </row>
    <row r="3590" spans="1:86" x14ac:dyDescent="0.25">
      <c r="A3590"/>
      <c r="B3590"/>
      <c r="D3590"/>
      <c r="AL3590">
        <f t="shared" si="392"/>
        <v>0</v>
      </c>
      <c r="AQ3590">
        <f t="shared" si="393"/>
        <v>0</v>
      </c>
      <c r="AR3590" t="str">
        <f>IFERROR(IF(OR(AP3590=338,AP3590=340,AP3590=341,AP3590=342,AP3590="342A",AP3590="342B"),PorcenRet(AP3590,AT3590,AU3590),INDEX(PORCENTAJEBUSCAR,MATCH(AP3590,CódigoRET,0),4)*1),"")</f>
        <v/>
      </c>
      <c r="AS3590">
        <f t="shared" si="394"/>
        <v>0</v>
      </c>
      <c r="BF3590" t="str">
        <f>IFERROR(IF(OR(BD3590=338,BD3590=340,BD3590=341,BD3590=342,BD3590="342A",BD3590="342B"),PorcenRet(BD3590,BH3590,BI3590),INDEX(PORCENTAJEBUSCAR,MATCH(BD3590,CódigoRET,0),4)*1),"")</f>
        <v/>
      </c>
      <c r="BG3590">
        <f t="shared" si="395"/>
        <v>0</v>
      </c>
      <c r="BO3590">
        <f t="shared" si="396"/>
        <v>0</v>
      </c>
      <c r="CC3590">
        <f t="shared" si="397"/>
        <v>0</v>
      </c>
      <c r="CD3590">
        <f t="shared" si="398"/>
        <v>0</v>
      </c>
      <c r="CG3590">
        <f ca="1">IFERROR(INDIRECT("IVA!X"&amp;MATCH(MID(COMPRAS!C3490,1,2)&amp;MID(COMPRAS!F3490,1,2)&amp;MID(COMPRAS!D3490,1,2),IVA!W:W,0)),"SIN COD.")</f>
        <v>0</v>
      </c>
      <c r="CH3590">
        <f ca="1">IFERROR(INDIRECT("IVA!Y"&amp;MATCH(MID(COMPRAS!C3490,1,2)&amp;MID(COMPRAS!F3490,1,2)&amp;MID(COMPRAS!D3490,1,2),IVA!W:W,0)),"SIN COD.")</f>
        <v>0</v>
      </c>
    </row>
    <row r="3591" spans="1:86" x14ac:dyDescent="0.25">
      <c r="A3591"/>
      <c r="B3591"/>
      <c r="D3591"/>
      <c r="AL3591">
        <f t="shared" si="392"/>
        <v>0</v>
      </c>
      <c r="AQ3591">
        <f t="shared" si="393"/>
        <v>0</v>
      </c>
      <c r="AR3591" t="str">
        <f>IFERROR(IF(OR(AP3591=338,AP3591=340,AP3591=341,AP3591=342,AP3591="342A",AP3591="342B"),PorcenRet(AP3591,AT3591,AU3591),INDEX(PORCENTAJEBUSCAR,MATCH(AP3591,CódigoRET,0),4)*1),"")</f>
        <v/>
      </c>
      <c r="AS3591">
        <f t="shared" si="394"/>
        <v>0</v>
      </c>
      <c r="BF3591" t="str">
        <f>IFERROR(IF(OR(BD3591=338,BD3591=340,BD3591=341,BD3591=342,BD3591="342A",BD3591="342B"),PorcenRet(BD3591,BH3591,BI3591),INDEX(PORCENTAJEBUSCAR,MATCH(BD3591,CódigoRET,0),4)*1),"")</f>
        <v/>
      </c>
      <c r="BG3591">
        <f t="shared" si="395"/>
        <v>0</v>
      </c>
      <c r="BO3591">
        <f t="shared" si="396"/>
        <v>0</v>
      </c>
      <c r="CC3591">
        <f t="shared" si="397"/>
        <v>0</v>
      </c>
      <c r="CD3591">
        <f t="shared" si="398"/>
        <v>0</v>
      </c>
      <c r="CG3591">
        <f ca="1">IFERROR(INDIRECT("IVA!X"&amp;MATCH(MID(COMPRAS!C3491,1,2)&amp;MID(COMPRAS!F3491,1,2)&amp;MID(COMPRAS!D3491,1,2),IVA!W:W,0)),"SIN COD.")</f>
        <v>0</v>
      </c>
      <c r="CH3591">
        <f ca="1">IFERROR(INDIRECT("IVA!Y"&amp;MATCH(MID(COMPRAS!C3491,1,2)&amp;MID(COMPRAS!F3491,1,2)&amp;MID(COMPRAS!D3491,1,2),IVA!W:W,0)),"SIN COD.")</f>
        <v>0</v>
      </c>
    </row>
    <row r="3592" spans="1:86" x14ac:dyDescent="0.25">
      <c r="A3592"/>
      <c r="B3592"/>
      <c r="D3592"/>
      <c r="AL3592">
        <f t="shared" si="392"/>
        <v>0</v>
      </c>
      <c r="AQ3592">
        <f t="shared" si="393"/>
        <v>0</v>
      </c>
      <c r="AR3592" t="str">
        <f>IFERROR(IF(OR(AP3592=338,AP3592=340,AP3592=341,AP3592=342,AP3592="342A",AP3592="342B"),PorcenRet(AP3592,AT3592,AU3592),INDEX(PORCENTAJEBUSCAR,MATCH(AP3592,CódigoRET,0),4)*1),"")</f>
        <v/>
      </c>
      <c r="AS3592">
        <f t="shared" si="394"/>
        <v>0</v>
      </c>
      <c r="BF3592" t="str">
        <f>IFERROR(IF(OR(BD3592=338,BD3592=340,BD3592=341,BD3592=342,BD3592="342A",BD3592="342B"),PorcenRet(BD3592,BH3592,BI3592),INDEX(PORCENTAJEBUSCAR,MATCH(BD3592,CódigoRET,0),4)*1),"")</f>
        <v/>
      </c>
      <c r="BG3592">
        <f t="shared" si="395"/>
        <v>0</v>
      </c>
      <c r="BO3592">
        <f t="shared" si="396"/>
        <v>0</v>
      </c>
      <c r="CC3592">
        <f t="shared" si="397"/>
        <v>0</v>
      </c>
      <c r="CD3592">
        <f t="shared" si="398"/>
        <v>0</v>
      </c>
      <c r="CG3592">
        <f ca="1">IFERROR(INDIRECT("IVA!X"&amp;MATCH(MID(COMPRAS!C3492,1,2)&amp;MID(COMPRAS!F3492,1,2)&amp;MID(COMPRAS!D3492,1,2),IVA!W:W,0)),"SIN COD.")</f>
        <v>0</v>
      </c>
      <c r="CH3592">
        <f ca="1">IFERROR(INDIRECT("IVA!Y"&amp;MATCH(MID(COMPRAS!C3492,1,2)&amp;MID(COMPRAS!F3492,1,2)&amp;MID(COMPRAS!D3492,1,2),IVA!W:W,0)),"SIN COD.")</f>
        <v>0</v>
      </c>
    </row>
    <row r="3593" spans="1:86" x14ac:dyDescent="0.25">
      <c r="A3593"/>
      <c r="B3593"/>
      <c r="D3593"/>
      <c r="AL3593">
        <f t="shared" si="392"/>
        <v>0</v>
      </c>
      <c r="AQ3593">
        <f t="shared" si="393"/>
        <v>0</v>
      </c>
      <c r="AR3593" t="str">
        <f>IFERROR(IF(OR(AP3593=338,AP3593=340,AP3593=341,AP3593=342,AP3593="342A",AP3593="342B"),PorcenRet(AP3593,AT3593,AU3593),INDEX(PORCENTAJEBUSCAR,MATCH(AP3593,CódigoRET,0),4)*1),"")</f>
        <v/>
      </c>
      <c r="AS3593">
        <f t="shared" si="394"/>
        <v>0</v>
      </c>
      <c r="BF3593" t="str">
        <f>IFERROR(IF(OR(BD3593=338,BD3593=340,BD3593=341,BD3593=342,BD3593="342A",BD3593="342B"),PorcenRet(BD3593,BH3593,BI3593),INDEX(PORCENTAJEBUSCAR,MATCH(BD3593,CódigoRET,0),4)*1),"")</f>
        <v/>
      </c>
      <c r="BG3593">
        <f t="shared" si="395"/>
        <v>0</v>
      </c>
      <c r="BO3593">
        <f t="shared" si="396"/>
        <v>0</v>
      </c>
      <c r="CC3593">
        <f t="shared" si="397"/>
        <v>0</v>
      </c>
      <c r="CD3593">
        <f t="shared" si="398"/>
        <v>0</v>
      </c>
      <c r="CG3593">
        <f ca="1">IFERROR(INDIRECT("IVA!X"&amp;MATCH(MID(COMPRAS!C3493,1,2)&amp;MID(COMPRAS!F3493,1,2)&amp;MID(COMPRAS!D3493,1,2),IVA!W:W,0)),"SIN COD.")</f>
        <v>0</v>
      </c>
      <c r="CH3593">
        <f ca="1">IFERROR(INDIRECT("IVA!Y"&amp;MATCH(MID(COMPRAS!C3493,1,2)&amp;MID(COMPRAS!F3493,1,2)&amp;MID(COMPRAS!D3493,1,2),IVA!W:W,0)),"SIN COD.")</f>
        <v>0</v>
      </c>
    </row>
    <row r="3594" spans="1:86" x14ac:dyDescent="0.25">
      <c r="A3594"/>
      <c r="B3594"/>
      <c r="D3594"/>
      <c r="AL3594">
        <f t="shared" si="392"/>
        <v>0</v>
      </c>
      <c r="AQ3594">
        <f t="shared" si="393"/>
        <v>0</v>
      </c>
      <c r="AR3594" t="str">
        <f>IFERROR(IF(OR(AP3594=338,AP3594=340,AP3594=341,AP3594=342,AP3594="342A",AP3594="342B"),PorcenRet(AP3594,AT3594,AU3594),INDEX(PORCENTAJEBUSCAR,MATCH(AP3594,CódigoRET,0),4)*1),"")</f>
        <v/>
      </c>
      <c r="AS3594">
        <f t="shared" si="394"/>
        <v>0</v>
      </c>
      <c r="BF3594" t="str">
        <f>IFERROR(IF(OR(BD3594=338,BD3594=340,BD3594=341,BD3594=342,BD3594="342A",BD3594="342B"),PorcenRet(BD3594,BH3594,BI3594),INDEX(PORCENTAJEBUSCAR,MATCH(BD3594,CódigoRET,0),4)*1),"")</f>
        <v/>
      </c>
      <c r="BG3594">
        <f t="shared" si="395"/>
        <v>0</v>
      </c>
      <c r="BO3594">
        <f t="shared" si="396"/>
        <v>0</v>
      </c>
      <c r="CC3594">
        <f t="shared" si="397"/>
        <v>0</v>
      </c>
      <c r="CD3594">
        <f t="shared" si="398"/>
        <v>0</v>
      </c>
      <c r="CG3594">
        <f ca="1">IFERROR(INDIRECT("IVA!X"&amp;MATCH(MID(COMPRAS!C3494,1,2)&amp;MID(COMPRAS!F3494,1,2)&amp;MID(COMPRAS!D3494,1,2),IVA!W:W,0)),"SIN COD.")</f>
        <v>0</v>
      </c>
      <c r="CH3594">
        <f ca="1">IFERROR(INDIRECT("IVA!Y"&amp;MATCH(MID(COMPRAS!C3494,1,2)&amp;MID(COMPRAS!F3494,1,2)&amp;MID(COMPRAS!D3494,1,2),IVA!W:W,0)),"SIN COD.")</f>
        <v>0</v>
      </c>
    </row>
    <row r="3595" spans="1:86" x14ac:dyDescent="0.25">
      <c r="A3595"/>
      <c r="B3595"/>
      <c r="D3595"/>
      <c r="AL3595">
        <f t="shared" si="392"/>
        <v>0</v>
      </c>
      <c r="AQ3595">
        <f t="shared" si="393"/>
        <v>0</v>
      </c>
      <c r="AR3595" t="str">
        <f>IFERROR(IF(OR(AP3595=338,AP3595=340,AP3595=341,AP3595=342,AP3595="342A",AP3595="342B"),PorcenRet(AP3595,AT3595,AU3595),INDEX(PORCENTAJEBUSCAR,MATCH(AP3595,CódigoRET,0),4)*1),"")</f>
        <v/>
      </c>
      <c r="AS3595">
        <f t="shared" si="394"/>
        <v>0</v>
      </c>
      <c r="BF3595" t="str">
        <f>IFERROR(IF(OR(BD3595=338,BD3595=340,BD3595=341,BD3595=342,BD3595="342A",BD3595="342B"),PorcenRet(BD3595,BH3595,BI3595),INDEX(PORCENTAJEBUSCAR,MATCH(BD3595,CódigoRET,0),4)*1),"")</f>
        <v/>
      </c>
      <c r="BG3595">
        <f t="shared" si="395"/>
        <v>0</v>
      </c>
      <c r="BO3595">
        <f t="shared" si="396"/>
        <v>0</v>
      </c>
      <c r="CC3595">
        <f t="shared" si="397"/>
        <v>0</v>
      </c>
      <c r="CD3595">
        <f t="shared" si="398"/>
        <v>0</v>
      </c>
      <c r="CG3595">
        <f ca="1">IFERROR(INDIRECT("IVA!X"&amp;MATCH(MID(COMPRAS!C3495,1,2)&amp;MID(COMPRAS!F3495,1,2)&amp;MID(COMPRAS!D3495,1,2),IVA!W:W,0)),"SIN COD.")</f>
        <v>0</v>
      </c>
      <c r="CH3595">
        <f ca="1">IFERROR(INDIRECT("IVA!Y"&amp;MATCH(MID(COMPRAS!C3495,1,2)&amp;MID(COMPRAS!F3495,1,2)&amp;MID(COMPRAS!D3495,1,2),IVA!W:W,0)),"SIN COD.")</f>
        <v>0</v>
      </c>
    </row>
    <row r="3596" spans="1:86" x14ac:dyDescent="0.25">
      <c r="A3596"/>
      <c r="B3596"/>
      <c r="D3596"/>
      <c r="AL3596">
        <f t="shared" si="392"/>
        <v>0</v>
      </c>
      <c r="AQ3596">
        <f t="shared" si="393"/>
        <v>0</v>
      </c>
      <c r="AR3596" t="str">
        <f>IFERROR(IF(OR(AP3596=338,AP3596=340,AP3596=341,AP3596=342,AP3596="342A",AP3596="342B"),PorcenRet(AP3596,AT3596,AU3596),INDEX(PORCENTAJEBUSCAR,MATCH(AP3596,CódigoRET,0),4)*1),"")</f>
        <v/>
      </c>
      <c r="AS3596">
        <f t="shared" si="394"/>
        <v>0</v>
      </c>
      <c r="BF3596" t="str">
        <f>IFERROR(IF(OR(BD3596=338,BD3596=340,BD3596=341,BD3596=342,BD3596="342A",BD3596="342B"),PorcenRet(BD3596,BH3596,BI3596),INDEX(PORCENTAJEBUSCAR,MATCH(BD3596,CódigoRET,0),4)*1),"")</f>
        <v/>
      </c>
      <c r="BG3596">
        <f t="shared" si="395"/>
        <v>0</v>
      </c>
      <c r="BO3596">
        <f t="shared" si="396"/>
        <v>0</v>
      </c>
      <c r="CC3596">
        <f t="shared" si="397"/>
        <v>0</v>
      </c>
      <c r="CD3596">
        <f t="shared" si="398"/>
        <v>0</v>
      </c>
      <c r="CG3596">
        <f ca="1">IFERROR(INDIRECT("IVA!X"&amp;MATCH(MID(COMPRAS!C3496,1,2)&amp;MID(COMPRAS!F3496,1,2)&amp;MID(COMPRAS!D3496,1,2),IVA!W:W,0)),"SIN COD.")</f>
        <v>0</v>
      </c>
      <c r="CH3596">
        <f ca="1">IFERROR(INDIRECT("IVA!Y"&amp;MATCH(MID(COMPRAS!C3496,1,2)&amp;MID(COMPRAS!F3496,1,2)&amp;MID(COMPRAS!D3496,1,2),IVA!W:W,0)),"SIN COD.")</f>
        <v>0</v>
      </c>
    </row>
    <row r="3597" spans="1:86" x14ac:dyDescent="0.25">
      <c r="A3597"/>
      <c r="B3597"/>
      <c r="D3597"/>
      <c r="AL3597">
        <f t="shared" si="392"/>
        <v>0</v>
      </c>
      <c r="AQ3597">
        <f t="shared" si="393"/>
        <v>0</v>
      </c>
      <c r="AR3597" t="str">
        <f>IFERROR(IF(OR(AP3597=338,AP3597=340,AP3597=341,AP3597=342,AP3597="342A",AP3597="342B"),PorcenRet(AP3597,AT3597,AU3597),INDEX(PORCENTAJEBUSCAR,MATCH(AP3597,CódigoRET,0),4)*1),"")</f>
        <v/>
      </c>
      <c r="AS3597">
        <f t="shared" si="394"/>
        <v>0</v>
      </c>
      <c r="BF3597" t="str">
        <f>IFERROR(IF(OR(BD3597=338,BD3597=340,BD3597=341,BD3597=342,BD3597="342A",BD3597="342B"),PorcenRet(BD3597,BH3597,BI3597),INDEX(PORCENTAJEBUSCAR,MATCH(BD3597,CódigoRET,0),4)*1),"")</f>
        <v/>
      </c>
      <c r="BG3597">
        <f t="shared" si="395"/>
        <v>0</v>
      </c>
      <c r="BO3597">
        <f t="shared" si="396"/>
        <v>0</v>
      </c>
      <c r="CC3597">
        <f t="shared" si="397"/>
        <v>0</v>
      </c>
      <c r="CD3597">
        <f t="shared" si="398"/>
        <v>0</v>
      </c>
      <c r="CG3597">
        <f ca="1">IFERROR(INDIRECT("IVA!X"&amp;MATCH(MID(COMPRAS!C3497,1,2)&amp;MID(COMPRAS!F3497,1,2)&amp;MID(COMPRAS!D3497,1,2),IVA!W:W,0)),"SIN COD.")</f>
        <v>0</v>
      </c>
      <c r="CH3597">
        <f ca="1">IFERROR(INDIRECT("IVA!Y"&amp;MATCH(MID(COMPRAS!C3497,1,2)&amp;MID(COMPRAS!F3497,1,2)&amp;MID(COMPRAS!D3497,1,2),IVA!W:W,0)),"SIN COD.")</f>
        <v>0</v>
      </c>
    </row>
    <row r="3598" spans="1:86" x14ac:dyDescent="0.25">
      <c r="A3598"/>
      <c r="B3598"/>
      <c r="D3598"/>
      <c r="AL3598">
        <f t="shared" si="392"/>
        <v>0</v>
      </c>
      <c r="AQ3598">
        <f t="shared" si="393"/>
        <v>0</v>
      </c>
      <c r="AR3598" t="str">
        <f>IFERROR(IF(OR(AP3598=338,AP3598=340,AP3598=341,AP3598=342,AP3598="342A",AP3598="342B"),PorcenRet(AP3598,AT3598,AU3598),INDEX(PORCENTAJEBUSCAR,MATCH(AP3598,CódigoRET,0),4)*1),"")</f>
        <v/>
      </c>
      <c r="AS3598">
        <f t="shared" si="394"/>
        <v>0</v>
      </c>
      <c r="BF3598" t="str">
        <f>IFERROR(IF(OR(BD3598=338,BD3598=340,BD3598=341,BD3598=342,BD3598="342A",BD3598="342B"),PorcenRet(BD3598,BH3598,BI3598),INDEX(PORCENTAJEBUSCAR,MATCH(BD3598,CódigoRET,0),4)*1),"")</f>
        <v/>
      </c>
      <c r="BG3598">
        <f t="shared" si="395"/>
        <v>0</v>
      </c>
      <c r="BO3598">
        <f t="shared" si="396"/>
        <v>0</v>
      </c>
      <c r="CC3598">
        <f t="shared" si="397"/>
        <v>0</v>
      </c>
      <c r="CD3598">
        <f t="shared" si="398"/>
        <v>0</v>
      </c>
      <c r="CG3598">
        <f ca="1">IFERROR(INDIRECT("IVA!X"&amp;MATCH(MID(COMPRAS!C3498,1,2)&amp;MID(COMPRAS!F3498,1,2)&amp;MID(COMPRAS!D3498,1,2),IVA!W:W,0)),"SIN COD.")</f>
        <v>0</v>
      </c>
      <c r="CH3598">
        <f ca="1">IFERROR(INDIRECT("IVA!Y"&amp;MATCH(MID(COMPRAS!C3498,1,2)&amp;MID(COMPRAS!F3498,1,2)&amp;MID(COMPRAS!D3498,1,2),IVA!W:W,0)),"SIN COD.")</f>
        <v>0</v>
      </c>
    </row>
    <row r="3599" spans="1:86" x14ac:dyDescent="0.25">
      <c r="A3599"/>
      <c r="B3599"/>
      <c r="D3599"/>
      <c r="AL3599">
        <f t="shared" si="392"/>
        <v>0</v>
      </c>
      <c r="AQ3599">
        <f t="shared" si="393"/>
        <v>0</v>
      </c>
      <c r="AR3599" t="str">
        <f>IFERROR(IF(OR(AP3599=338,AP3599=340,AP3599=341,AP3599=342,AP3599="342A",AP3599="342B"),PorcenRet(AP3599,AT3599,AU3599),INDEX(PORCENTAJEBUSCAR,MATCH(AP3599,CódigoRET,0),4)*1),"")</f>
        <v/>
      </c>
      <c r="AS3599">
        <f t="shared" si="394"/>
        <v>0</v>
      </c>
      <c r="BF3599" t="str">
        <f>IFERROR(IF(OR(BD3599=338,BD3599=340,BD3599=341,BD3599=342,BD3599="342A",BD3599="342B"),PorcenRet(BD3599,BH3599,BI3599),INDEX(PORCENTAJEBUSCAR,MATCH(BD3599,CódigoRET,0),4)*1),"")</f>
        <v/>
      </c>
      <c r="BG3599">
        <f t="shared" si="395"/>
        <v>0</v>
      </c>
      <c r="BO3599">
        <f t="shared" si="396"/>
        <v>0</v>
      </c>
      <c r="CC3599">
        <f t="shared" si="397"/>
        <v>0</v>
      </c>
      <c r="CD3599">
        <f t="shared" si="398"/>
        <v>0</v>
      </c>
      <c r="CG3599">
        <f ca="1">IFERROR(INDIRECT("IVA!X"&amp;MATCH(MID(COMPRAS!C3499,1,2)&amp;MID(COMPRAS!F3499,1,2)&amp;MID(COMPRAS!D3499,1,2),IVA!W:W,0)),"SIN COD.")</f>
        <v>0</v>
      </c>
      <c r="CH3599">
        <f ca="1">IFERROR(INDIRECT("IVA!Y"&amp;MATCH(MID(COMPRAS!C3499,1,2)&amp;MID(COMPRAS!F3499,1,2)&amp;MID(COMPRAS!D3499,1,2),IVA!W:W,0)),"SIN COD.")</f>
        <v>0</v>
      </c>
    </row>
    <row r="3600" spans="1:86" x14ac:dyDescent="0.25">
      <c r="A3600"/>
      <c r="B3600"/>
      <c r="D3600"/>
      <c r="AL3600">
        <f t="shared" si="392"/>
        <v>0</v>
      </c>
      <c r="AQ3600">
        <f t="shared" si="393"/>
        <v>0</v>
      </c>
      <c r="AR3600" t="str">
        <f>IFERROR(IF(OR(AP3600=338,AP3600=340,AP3600=341,AP3600=342,AP3600="342A",AP3600="342B"),PorcenRet(AP3600,AT3600,AU3600),INDEX(PORCENTAJEBUSCAR,MATCH(AP3600,CódigoRET,0),4)*1),"")</f>
        <v/>
      </c>
      <c r="AS3600">
        <f t="shared" si="394"/>
        <v>0</v>
      </c>
      <c r="BF3600" t="str">
        <f>IFERROR(IF(OR(BD3600=338,BD3600=340,BD3600=341,BD3600=342,BD3600="342A",BD3600="342B"),PorcenRet(BD3600,BH3600,BI3600),INDEX(PORCENTAJEBUSCAR,MATCH(BD3600,CódigoRET,0),4)*1),"")</f>
        <v/>
      </c>
      <c r="BG3600">
        <f t="shared" si="395"/>
        <v>0</v>
      </c>
      <c r="BO3600">
        <f t="shared" si="396"/>
        <v>0</v>
      </c>
      <c r="CC3600">
        <f t="shared" si="397"/>
        <v>0</v>
      </c>
      <c r="CD3600">
        <f t="shared" si="398"/>
        <v>0</v>
      </c>
      <c r="CG3600">
        <f ca="1">IFERROR(INDIRECT("IVA!X"&amp;MATCH(MID(COMPRAS!C3500,1,2)&amp;MID(COMPRAS!F3500,1,2)&amp;MID(COMPRAS!D3500,1,2),IVA!W:W,0)),"SIN COD.")</f>
        <v>0</v>
      </c>
      <c r="CH3600">
        <f ca="1">IFERROR(INDIRECT("IVA!Y"&amp;MATCH(MID(COMPRAS!C3500,1,2)&amp;MID(COMPRAS!F3500,1,2)&amp;MID(COMPRAS!D3500,1,2),IVA!W:W,0)),"SIN COD.")</f>
        <v>0</v>
      </c>
    </row>
    <row r="3601" spans="1:86" x14ac:dyDescent="0.25">
      <c r="A3601"/>
      <c r="B3601"/>
      <c r="D3601"/>
      <c r="AL3601">
        <f t="shared" si="392"/>
        <v>0</v>
      </c>
      <c r="AQ3601">
        <f t="shared" si="393"/>
        <v>0</v>
      </c>
      <c r="AR3601" t="str">
        <f>IFERROR(IF(OR(AP3601=338,AP3601=340,AP3601=341,AP3601=342,AP3601="342A",AP3601="342B"),PorcenRet(AP3601,AT3601,AU3601),INDEX(PORCENTAJEBUSCAR,MATCH(AP3601,CódigoRET,0),4)*1),"")</f>
        <v/>
      </c>
      <c r="AS3601">
        <f t="shared" si="394"/>
        <v>0</v>
      </c>
      <c r="BF3601" t="str">
        <f>IFERROR(IF(OR(BD3601=338,BD3601=340,BD3601=341,BD3601=342,BD3601="342A",BD3601="342B"),PorcenRet(BD3601,BH3601,BI3601),INDEX(PORCENTAJEBUSCAR,MATCH(BD3601,CódigoRET,0),4)*1),"")</f>
        <v/>
      </c>
      <c r="BG3601">
        <f t="shared" si="395"/>
        <v>0</v>
      </c>
      <c r="BO3601">
        <f t="shared" si="396"/>
        <v>0</v>
      </c>
      <c r="CC3601">
        <f t="shared" si="397"/>
        <v>0</v>
      </c>
      <c r="CD3601">
        <f t="shared" si="398"/>
        <v>0</v>
      </c>
      <c r="CG3601">
        <f ca="1">IFERROR(INDIRECT("IVA!X"&amp;MATCH(MID(COMPRAS!C3501,1,2)&amp;MID(COMPRAS!F3501,1,2)&amp;MID(COMPRAS!D3501,1,2),IVA!W:W,0)),"SIN COD.")</f>
        <v>0</v>
      </c>
      <c r="CH3601">
        <f ca="1">IFERROR(INDIRECT("IVA!Y"&amp;MATCH(MID(COMPRAS!C3501,1,2)&amp;MID(COMPRAS!F3501,1,2)&amp;MID(COMPRAS!D3501,1,2),IVA!W:W,0)),"SIN COD.")</f>
        <v>0</v>
      </c>
    </row>
    <row r="3602" spans="1:86" x14ac:dyDescent="0.25">
      <c r="A3602"/>
      <c r="B3602"/>
      <c r="D3602"/>
      <c r="AL3602">
        <f t="shared" si="392"/>
        <v>0</v>
      </c>
      <c r="AQ3602">
        <f t="shared" si="393"/>
        <v>0</v>
      </c>
      <c r="AR3602" t="str">
        <f>IFERROR(IF(OR(AP3602=338,AP3602=340,AP3602=341,AP3602=342,AP3602="342A",AP3602="342B"),PorcenRet(AP3602,AT3602,AU3602),INDEX(PORCENTAJEBUSCAR,MATCH(AP3602,CódigoRET,0),4)*1),"")</f>
        <v/>
      </c>
      <c r="AS3602">
        <f t="shared" si="394"/>
        <v>0</v>
      </c>
      <c r="BF3602" t="str">
        <f>IFERROR(IF(OR(BD3602=338,BD3602=340,BD3602=341,BD3602=342,BD3602="342A",BD3602="342B"),PorcenRet(BD3602,BH3602,BI3602),INDEX(PORCENTAJEBUSCAR,MATCH(BD3602,CódigoRET,0),4)*1),"")</f>
        <v/>
      </c>
      <c r="BG3602">
        <f t="shared" si="395"/>
        <v>0</v>
      </c>
      <c r="BO3602">
        <f t="shared" si="396"/>
        <v>0</v>
      </c>
      <c r="CC3602">
        <f t="shared" si="397"/>
        <v>0</v>
      </c>
      <c r="CD3602">
        <f t="shared" si="398"/>
        <v>0</v>
      </c>
      <c r="CG3602">
        <f ca="1">IFERROR(INDIRECT("IVA!X"&amp;MATCH(MID(COMPRAS!C3502,1,2)&amp;MID(COMPRAS!F3502,1,2)&amp;MID(COMPRAS!D3502,1,2),IVA!W:W,0)),"SIN COD.")</f>
        <v>0</v>
      </c>
      <c r="CH3602">
        <f ca="1">IFERROR(INDIRECT("IVA!Y"&amp;MATCH(MID(COMPRAS!C3502,1,2)&amp;MID(COMPRAS!F3502,1,2)&amp;MID(COMPRAS!D3502,1,2),IVA!W:W,0)),"SIN COD.")</f>
        <v>0</v>
      </c>
    </row>
    <row r="3603" spans="1:86" x14ac:dyDescent="0.25">
      <c r="A3603"/>
      <c r="B3603"/>
      <c r="D3603"/>
      <c r="AL3603">
        <f t="shared" si="392"/>
        <v>0</v>
      </c>
      <c r="AQ3603">
        <f t="shared" si="393"/>
        <v>0</v>
      </c>
      <c r="AR3603" t="str">
        <f>IFERROR(IF(OR(AP3603=338,AP3603=340,AP3603=341,AP3603=342,AP3603="342A",AP3603="342B"),PorcenRet(AP3603,AT3603,AU3603),INDEX(PORCENTAJEBUSCAR,MATCH(AP3603,CódigoRET,0),4)*1),"")</f>
        <v/>
      </c>
      <c r="AS3603">
        <f t="shared" si="394"/>
        <v>0</v>
      </c>
      <c r="BF3603" t="str">
        <f>IFERROR(IF(OR(BD3603=338,BD3603=340,BD3603=341,BD3603=342,BD3603="342A",BD3603="342B"),PorcenRet(BD3603,BH3603,BI3603),INDEX(PORCENTAJEBUSCAR,MATCH(BD3603,CódigoRET,0),4)*1),"")</f>
        <v/>
      </c>
      <c r="BG3603">
        <f t="shared" si="395"/>
        <v>0</v>
      </c>
      <c r="BO3603">
        <f t="shared" si="396"/>
        <v>0</v>
      </c>
      <c r="CC3603">
        <f t="shared" si="397"/>
        <v>0</v>
      </c>
      <c r="CD3603">
        <f t="shared" si="398"/>
        <v>0</v>
      </c>
      <c r="CG3603">
        <f ca="1">IFERROR(INDIRECT("IVA!X"&amp;MATCH(MID(COMPRAS!C3503,1,2)&amp;MID(COMPRAS!F3503,1,2)&amp;MID(COMPRAS!D3503,1,2),IVA!W:W,0)),"SIN COD.")</f>
        <v>0</v>
      </c>
      <c r="CH3603">
        <f ca="1">IFERROR(INDIRECT("IVA!Y"&amp;MATCH(MID(COMPRAS!C3503,1,2)&amp;MID(COMPRAS!F3503,1,2)&amp;MID(COMPRAS!D3503,1,2),IVA!W:W,0)),"SIN COD.")</f>
        <v>0</v>
      </c>
    </row>
    <row r="3604" spans="1:86" x14ac:dyDescent="0.25">
      <c r="A3604"/>
      <c r="B3604"/>
      <c r="D3604"/>
      <c r="AL3604">
        <f t="shared" si="392"/>
        <v>0</v>
      </c>
      <c r="AQ3604">
        <f t="shared" si="393"/>
        <v>0</v>
      </c>
      <c r="AR3604" t="str">
        <f>IFERROR(IF(OR(AP3604=338,AP3604=340,AP3604=341,AP3604=342,AP3604="342A",AP3604="342B"),PorcenRet(AP3604,AT3604,AU3604),INDEX(PORCENTAJEBUSCAR,MATCH(AP3604,CódigoRET,0),4)*1),"")</f>
        <v/>
      </c>
      <c r="AS3604">
        <f t="shared" si="394"/>
        <v>0</v>
      </c>
      <c r="BF3604" t="str">
        <f>IFERROR(IF(OR(BD3604=338,BD3604=340,BD3604=341,BD3604=342,BD3604="342A",BD3604="342B"),PorcenRet(BD3604,BH3604,BI3604),INDEX(PORCENTAJEBUSCAR,MATCH(BD3604,CódigoRET,0),4)*1),"")</f>
        <v/>
      </c>
      <c r="BG3604">
        <f t="shared" si="395"/>
        <v>0</v>
      </c>
      <c r="BO3604">
        <f t="shared" si="396"/>
        <v>0</v>
      </c>
      <c r="CC3604">
        <f t="shared" si="397"/>
        <v>0</v>
      </c>
      <c r="CD3604">
        <f t="shared" si="398"/>
        <v>0</v>
      </c>
      <c r="CG3604">
        <f ca="1">IFERROR(INDIRECT("IVA!X"&amp;MATCH(MID(COMPRAS!C3504,1,2)&amp;MID(COMPRAS!F3504,1,2)&amp;MID(COMPRAS!D3504,1,2),IVA!W:W,0)),"SIN COD.")</f>
        <v>0</v>
      </c>
      <c r="CH3604">
        <f ca="1">IFERROR(INDIRECT("IVA!Y"&amp;MATCH(MID(COMPRAS!C3504,1,2)&amp;MID(COMPRAS!F3504,1,2)&amp;MID(COMPRAS!D3504,1,2),IVA!W:W,0)),"SIN COD.")</f>
        <v>0</v>
      </c>
    </row>
    <row r="3605" spans="1:86" x14ac:dyDescent="0.25">
      <c r="A3605"/>
      <c r="B3605"/>
      <c r="D3605"/>
      <c r="AL3605">
        <f t="shared" si="392"/>
        <v>0</v>
      </c>
      <c r="AQ3605">
        <f t="shared" si="393"/>
        <v>0</v>
      </c>
      <c r="AR3605" t="str">
        <f>IFERROR(IF(OR(AP3605=338,AP3605=340,AP3605=341,AP3605=342,AP3605="342A",AP3605="342B"),PorcenRet(AP3605,AT3605,AU3605),INDEX(PORCENTAJEBUSCAR,MATCH(AP3605,CódigoRET,0),4)*1),"")</f>
        <v/>
      </c>
      <c r="AS3605">
        <f t="shared" si="394"/>
        <v>0</v>
      </c>
      <c r="BF3605" t="str">
        <f>IFERROR(IF(OR(BD3605=338,BD3605=340,BD3605=341,BD3605=342,BD3605="342A",BD3605="342B"),PorcenRet(BD3605,BH3605,BI3605),INDEX(PORCENTAJEBUSCAR,MATCH(BD3605,CódigoRET,0),4)*1),"")</f>
        <v/>
      </c>
      <c r="BG3605">
        <f t="shared" si="395"/>
        <v>0</v>
      </c>
      <c r="BO3605">
        <f t="shared" si="396"/>
        <v>0</v>
      </c>
      <c r="CC3605">
        <f t="shared" si="397"/>
        <v>0</v>
      </c>
      <c r="CD3605">
        <f t="shared" si="398"/>
        <v>0</v>
      </c>
      <c r="CG3605">
        <f ca="1">IFERROR(INDIRECT("IVA!X"&amp;MATCH(MID(COMPRAS!C3505,1,2)&amp;MID(COMPRAS!F3505,1,2)&amp;MID(COMPRAS!D3505,1,2),IVA!W:W,0)),"SIN COD.")</f>
        <v>0</v>
      </c>
      <c r="CH3605">
        <f ca="1">IFERROR(INDIRECT("IVA!Y"&amp;MATCH(MID(COMPRAS!C3505,1,2)&amp;MID(COMPRAS!F3505,1,2)&amp;MID(COMPRAS!D3505,1,2),IVA!W:W,0)),"SIN COD.")</f>
        <v>0</v>
      </c>
    </row>
    <row r="3606" spans="1:86" x14ac:dyDescent="0.25">
      <c r="A3606"/>
      <c r="B3606"/>
      <c r="D3606"/>
      <c r="AL3606">
        <f t="shared" si="392"/>
        <v>0</v>
      </c>
      <c r="AQ3606">
        <f t="shared" si="393"/>
        <v>0</v>
      </c>
      <c r="AR3606" t="str">
        <f>IFERROR(IF(OR(AP3606=338,AP3606=340,AP3606=341,AP3606=342,AP3606="342A",AP3606="342B"),PorcenRet(AP3606,AT3606,AU3606),INDEX(PORCENTAJEBUSCAR,MATCH(AP3606,CódigoRET,0),4)*1),"")</f>
        <v/>
      </c>
      <c r="AS3606">
        <f t="shared" si="394"/>
        <v>0</v>
      </c>
      <c r="BF3606" t="str">
        <f>IFERROR(IF(OR(BD3606=338,BD3606=340,BD3606=341,BD3606=342,BD3606="342A",BD3606="342B"),PorcenRet(BD3606,BH3606,BI3606),INDEX(PORCENTAJEBUSCAR,MATCH(BD3606,CódigoRET,0),4)*1),"")</f>
        <v/>
      </c>
      <c r="BG3606">
        <f t="shared" si="395"/>
        <v>0</v>
      </c>
      <c r="BO3606">
        <f t="shared" si="396"/>
        <v>0</v>
      </c>
      <c r="CC3606">
        <f t="shared" si="397"/>
        <v>0</v>
      </c>
      <c r="CD3606">
        <f t="shared" si="398"/>
        <v>0</v>
      </c>
      <c r="CG3606">
        <f ca="1">IFERROR(INDIRECT("IVA!X"&amp;MATCH(MID(COMPRAS!C3506,1,2)&amp;MID(COMPRAS!F3506,1,2)&amp;MID(COMPRAS!D3506,1,2),IVA!W:W,0)),"SIN COD.")</f>
        <v>0</v>
      </c>
      <c r="CH3606">
        <f ca="1">IFERROR(INDIRECT("IVA!Y"&amp;MATCH(MID(COMPRAS!C3506,1,2)&amp;MID(COMPRAS!F3506,1,2)&amp;MID(COMPRAS!D3506,1,2),IVA!W:W,0)),"SIN COD.")</f>
        <v>0</v>
      </c>
    </row>
    <row r="3607" spans="1:86" x14ac:dyDescent="0.25">
      <c r="A3607"/>
      <c r="B3607"/>
      <c r="D3607"/>
      <c r="AL3607">
        <f t="shared" si="392"/>
        <v>0</v>
      </c>
      <c r="AQ3607">
        <f t="shared" si="393"/>
        <v>0</v>
      </c>
      <c r="AR3607" t="str">
        <f>IFERROR(IF(OR(AP3607=338,AP3607=340,AP3607=341,AP3607=342,AP3607="342A",AP3607="342B"),PorcenRet(AP3607,AT3607,AU3607),INDEX(PORCENTAJEBUSCAR,MATCH(AP3607,CódigoRET,0),4)*1),"")</f>
        <v/>
      </c>
      <c r="AS3607">
        <f t="shared" si="394"/>
        <v>0</v>
      </c>
      <c r="BF3607" t="str">
        <f>IFERROR(IF(OR(BD3607=338,BD3607=340,BD3607=341,BD3607=342,BD3607="342A",BD3607="342B"),PorcenRet(BD3607,BH3607,BI3607),INDEX(PORCENTAJEBUSCAR,MATCH(BD3607,CódigoRET,0),4)*1),"")</f>
        <v/>
      </c>
      <c r="BG3607">
        <f t="shared" si="395"/>
        <v>0</v>
      </c>
      <c r="BO3607">
        <f t="shared" si="396"/>
        <v>0</v>
      </c>
      <c r="CC3607">
        <f t="shared" si="397"/>
        <v>0</v>
      </c>
      <c r="CD3607">
        <f t="shared" si="398"/>
        <v>0</v>
      </c>
      <c r="CG3607">
        <f ca="1">IFERROR(INDIRECT("IVA!X"&amp;MATCH(MID(COMPRAS!C3507,1,2)&amp;MID(COMPRAS!F3507,1,2)&amp;MID(COMPRAS!D3507,1,2),IVA!W:W,0)),"SIN COD.")</f>
        <v>0</v>
      </c>
      <c r="CH3607">
        <f ca="1">IFERROR(INDIRECT("IVA!Y"&amp;MATCH(MID(COMPRAS!C3507,1,2)&amp;MID(COMPRAS!F3507,1,2)&amp;MID(COMPRAS!D3507,1,2),IVA!W:W,0)),"SIN COD.")</f>
        <v>0</v>
      </c>
    </row>
    <row r="3608" spans="1:86" x14ac:dyDescent="0.25">
      <c r="A3608"/>
      <c r="B3608"/>
      <c r="D3608"/>
      <c r="AL3608">
        <f t="shared" si="392"/>
        <v>0</v>
      </c>
      <c r="AQ3608">
        <f t="shared" si="393"/>
        <v>0</v>
      </c>
      <c r="AR3608" t="str">
        <f>IFERROR(IF(OR(AP3608=338,AP3608=340,AP3608=341,AP3608=342,AP3608="342A",AP3608="342B"),PorcenRet(AP3608,AT3608,AU3608),INDEX(PORCENTAJEBUSCAR,MATCH(AP3608,CódigoRET,0),4)*1),"")</f>
        <v/>
      </c>
      <c r="AS3608">
        <f t="shared" si="394"/>
        <v>0</v>
      </c>
      <c r="BF3608" t="str">
        <f>IFERROR(IF(OR(BD3608=338,BD3608=340,BD3608=341,BD3608=342,BD3608="342A",BD3608="342B"),PorcenRet(BD3608,BH3608,BI3608),INDEX(PORCENTAJEBUSCAR,MATCH(BD3608,CódigoRET,0),4)*1),"")</f>
        <v/>
      </c>
      <c r="BG3608">
        <f t="shared" si="395"/>
        <v>0</v>
      </c>
      <c r="BO3608">
        <f t="shared" si="396"/>
        <v>0</v>
      </c>
      <c r="CC3608">
        <f t="shared" si="397"/>
        <v>0</v>
      </c>
      <c r="CD3608">
        <f t="shared" si="398"/>
        <v>0</v>
      </c>
      <c r="CG3608">
        <f ca="1">IFERROR(INDIRECT("IVA!X"&amp;MATCH(MID(COMPRAS!C3508,1,2)&amp;MID(COMPRAS!F3508,1,2)&amp;MID(COMPRAS!D3508,1,2),IVA!W:W,0)),"SIN COD.")</f>
        <v>0</v>
      </c>
      <c r="CH3608">
        <f ca="1">IFERROR(INDIRECT("IVA!Y"&amp;MATCH(MID(COMPRAS!C3508,1,2)&amp;MID(COMPRAS!F3508,1,2)&amp;MID(COMPRAS!D3508,1,2),IVA!W:W,0)),"SIN COD.")</f>
        <v>0</v>
      </c>
    </row>
    <row r="3609" spans="1:86" x14ac:dyDescent="0.25">
      <c r="A3609"/>
      <c r="B3609"/>
      <c r="D3609"/>
      <c r="AL3609">
        <f t="shared" si="392"/>
        <v>0</v>
      </c>
      <c r="AQ3609">
        <f t="shared" si="393"/>
        <v>0</v>
      </c>
      <c r="AR3609" t="str">
        <f>IFERROR(IF(OR(AP3609=338,AP3609=340,AP3609=341,AP3609=342,AP3609="342A",AP3609="342B"),PorcenRet(AP3609,AT3609,AU3609),INDEX(PORCENTAJEBUSCAR,MATCH(AP3609,CódigoRET,0),4)*1),"")</f>
        <v/>
      </c>
      <c r="AS3609">
        <f t="shared" si="394"/>
        <v>0</v>
      </c>
      <c r="BF3609" t="str">
        <f>IFERROR(IF(OR(BD3609=338,BD3609=340,BD3609=341,BD3609=342,BD3609="342A",BD3609="342B"),PorcenRet(BD3609,BH3609,BI3609),INDEX(PORCENTAJEBUSCAR,MATCH(BD3609,CódigoRET,0),4)*1),"")</f>
        <v/>
      </c>
      <c r="BG3609">
        <f t="shared" si="395"/>
        <v>0</v>
      </c>
      <c r="BO3609">
        <f t="shared" si="396"/>
        <v>0</v>
      </c>
      <c r="CC3609">
        <f t="shared" si="397"/>
        <v>0</v>
      </c>
      <c r="CD3609">
        <f t="shared" si="398"/>
        <v>0</v>
      </c>
      <c r="CG3609">
        <f ca="1">IFERROR(INDIRECT("IVA!X"&amp;MATCH(MID(COMPRAS!C3509,1,2)&amp;MID(COMPRAS!F3509,1,2)&amp;MID(COMPRAS!D3509,1,2),IVA!W:W,0)),"SIN COD.")</f>
        <v>0</v>
      </c>
      <c r="CH3609">
        <f ca="1">IFERROR(INDIRECT("IVA!Y"&amp;MATCH(MID(COMPRAS!C3509,1,2)&amp;MID(COMPRAS!F3509,1,2)&amp;MID(COMPRAS!D3509,1,2),IVA!W:W,0)),"SIN COD.")</f>
        <v>0</v>
      </c>
    </row>
    <row r="3610" spans="1:86" x14ac:dyDescent="0.25">
      <c r="A3610"/>
      <c r="B3610"/>
      <c r="D3610"/>
      <c r="AL3610">
        <f t="shared" si="392"/>
        <v>0</v>
      </c>
      <c r="AQ3610">
        <f t="shared" si="393"/>
        <v>0</v>
      </c>
      <c r="AR3610" t="str">
        <f>IFERROR(IF(OR(AP3610=338,AP3610=340,AP3610=341,AP3610=342,AP3610="342A",AP3610="342B"),PorcenRet(AP3610,AT3610,AU3610),INDEX(PORCENTAJEBUSCAR,MATCH(AP3610,CódigoRET,0),4)*1),"")</f>
        <v/>
      </c>
      <c r="AS3610">
        <f t="shared" si="394"/>
        <v>0</v>
      </c>
      <c r="BF3610" t="str">
        <f>IFERROR(IF(OR(BD3610=338,BD3610=340,BD3610=341,BD3610=342,BD3610="342A",BD3610="342B"),PorcenRet(BD3610,BH3610,BI3610),INDEX(PORCENTAJEBUSCAR,MATCH(BD3610,CódigoRET,0),4)*1),"")</f>
        <v/>
      </c>
      <c r="BG3610">
        <f t="shared" si="395"/>
        <v>0</v>
      </c>
      <c r="BO3610">
        <f t="shared" si="396"/>
        <v>0</v>
      </c>
      <c r="CC3610">
        <f t="shared" si="397"/>
        <v>0</v>
      </c>
      <c r="CD3610">
        <f t="shared" si="398"/>
        <v>0</v>
      </c>
      <c r="CG3610">
        <f ca="1">IFERROR(INDIRECT("IVA!X"&amp;MATCH(MID(COMPRAS!C3510,1,2)&amp;MID(COMPRAS!F3510,1,2)&amp;MID(COMPRAS!D3510,1,2),IVA!W:W,0)),"SIN COD.")</f>
        <v>0</v>
      </c>
      <c r="CH3610">
        <f ca="1">IFERROR(INDIRECT("IVA!Y"&amp;MATCH(MID(COMPRAS!C3510,1,2)&amp;MID(COMPRAS!F3510,1,2)&amp;MID(COMPRAS!D3510,1,2),IVA!W:W,0)),"SIN COD.")</f>
        <v>0</v>
      </c>
    </row>
    <row r="3611" spans="1:86" x14ac:dyDescent="0.25">
      <c r="A3611"/>
      <c r="B3611"/>
      <c r="D3611"/>
      <c r="AL3611">
        <f t="shared" si="392"/>
        <v>0</v>
      </c>
      <c r="AQ3611">
        <f t="shared" si="393"/>
        <v>0</v>
      </c>
      <c r="AR3611" t="str">
        <f>IFERROR(IF(OR(AP3611=338,AP3611=340,AP3611=341,AP3611=342,AP3611="342A",AP3611="342B"),PorcenRet(AP3611,AT3611,AU3611),INDEX(PORCENTAJEBUSCAR,MATCH(AP3611,CódigoRET,0),4)*1),"")</f>
        <v/>
      </c>
      <c r="AS3611">
        <f t="shared" si="394"/>
        <v>0</v>
      </c>
      <c r="BF3611" t="str">
        <f>IFERROR(IF(OR(BD3611=338,BD3611=340,BD3611=341,BD3611=342,BD3611="342A",BD3611="342B"),PorcenRet(BD3611,BH3611,BI3611),INDEX(PORCENTAJEBUSCAR,MATCH(BD3611,CódigoRET,0),4)*1),"")</f>
        <v/>
      </c>
      <c r="BG3611">
        <f t="shared" si="395"/>
        <v>0</v>
      </c>
      <c r="BO3611">
        <f t="shared" si="396"/>
        <v>0</v>
      </c>
      <c r="CC3611">
        <f t="shared" si="397"/>
        <v>0</v>
      </c>
      <c r="CD3611">
        <f t="shared" si="398"/>
        <v>0</v>
      </c>
      <c r="CG3611">
        <f ca="1">IFERROR(INDIRECT("IVA!X"&amp;MATCH(MID(COMPRAS!C3511,1,2)&amp;MID(COMPRAS!F3511,1,2)&amp;MID(COMPRAS!D3511,1,2),IVA!W:W,0)),"SIN COD.")</f>
        <v>0</v>
      </c>
      <c r="CH3611">
        <f ca="1">IFERROR(INDIRECT("IVA!Y"&amp;MATCH(MID(COMPRAS!C3511,1,2)&amp;MID(COMPRAS!F3511,1,2)&amp;MID(COMPRAS!D3511,1,2),IVA!W:W,0)),"SIN COD.")</f>
        <v>0</v>
      </c>
    </row>
    <row r="3612" spans="1:86" x14ac:dyDescent="0.25">
      <c r="A3612"/>
      <c r="B3612"/>
      <c r="D3612"/>
      <c r="AL3612">
        <f t="shared" si="392"/>
        <v>0</v>
      </c>
      <c r="AQ3612">
        <f t="shared" si="393"/>
        <v>0</v>
      </c>
      <c r="AR3612" t="str">
        <f>IFERROR(IF(OR(AP3612=338,AP3612=340,AP3612=341,AP3612=342,AP3612="342A",AP3612="342B"),PorcenRet(AP3612,AT3612,AU3612),INDEX(PORCENTAJEBUSCAR,MATCH(AP3612,CódigoRET,0),4)*1),"")</f>
        <v/>
      </c>
      <c r="AS3612">
        <f t="shared" si="394"/>
        <v>0</v>
      </c>
      <c r="BF3612" t="str">
        <f>IFERROR(IF(OR(BD3612=338,BD3612=340,BD3612=341,BD3612=342,BD3612="342A",BD3612="342B"),PorcenRet(BD3612,BH3612,BI3612),INDEX(PORCENTAJEBUSCAR,MATCH(BD3612,CódigoRET,0),4)*1),"")</f>
        <v/>
      </c>
      <c r="BG3612">
        <f t="shared" si="395"/>
        <v>0</v>
      </c>
      <c r="BO3612">
        <f t="shared" si="396"/>
        <v>0</v>
      </c>
      <c r="CC3612">
        <f t="shared" si="397"/>
        <v>0</v>
      </c>
      <c r="CD3612">
        <f t="shared" si="398"/>
        <v>0</v>
      </c>
      <c r="CG3612">
        <f ca="1">IFERROR(INDIRECT("IVA!X"&amp;MATCH(MID(COMPRAS!C3512,1,2)&amp;MID(COMPRAS!F3512,1,2)&amp;MID(COMPRAS!D3512,1,2),IVA!W:W,0)),"SIN COD.")</f>
        <v>0</v>
      </c>
      <c r="CH3612">
        <f ca="1">IFERROR(INDIRECT("IVA!Y"&amp;MATCH(MID(COMPRAS!C3512,1,2)&amp;MID(COMPRAS!F3512,1,2)&amp;MID(COMPRAS!D3512,1,2),IVA!W:W,0)),"SIN COD.")</f>
        <v>0</v>
      </c>
    </row>
    <row r="3613" spans="1:86" x14ac:dyDescent="0.25">
      <c r="A3613"/>
      <c r="B3613"/>
      <c r="D3613"/>
      <c r="AL3613">
        <f t="shared" si="392"/>
        <v>0</v>
      </c>
      <c r="AQ3613">
        <f t="shared" si="393"/>
        <v>0</v>
      </c>
      <c r="AR3613" t="str">
        <f>IFERROR(IF(OR(AP3613=338,AP3613=340,AP3613=341,AP3613=342,AP3613="342A",AP3613="342B"),PorcenRet(AP3613,AT3613,AU3613),INDEX(PORCENTAJEBUSCAR,MATCH(AP3613,CódigoRET,0),4)*1),"")</f>
        <v/>
      </c>
      <c r="AS3613">
        <f t="shared" si="394"/>
        <v>0</v>
      </c>
      <c r="BF3613" t="str">
        <f>IFERROR(IF(OR(BD3613=338,BD3613=340,BD3613=341,BD3613=342,BD3613="342A",BD3613="342B"),PorcenRet(BD3613,BH3613,BI3613),INDEX(PORCENTAJEBUSCAR,MATCH(BD3613,CódigoRET,0),4)*1),"")</f>
        <v/>
      </c>
      <c r="BG3613">
        <f t="shared" si="395"/>
        <v>0</v>
      </c>
      <c r="BO3613">
        <f t="shared" si="396"/>
        <v>0</v>
      </c>
      <c r="CC3613">
        <f t="shared" si="397"/>
        <v>0</v>
      </c>
      <c r="CD3613">
        <f t="shared" si="398"/>
        <v>0</v>
      </c>
      <c r="CG3613">
        <f ca="1">IFERROR(INDIRECT("IVA!X"&amp;MATCH(MID(COMPRAS!C3513,1,2)&amp;MID(COMPRAS!F3513,1,2)&amp;MID(COMPRAS!D3513,1,2),IVA!W:W,0)),"SIN COD.")</f>
        <v>0</v>
      </c>
      <c r="CH3613">
        <f ca="1">IFERROR(INDIRECT("IVA!Y"&amp;MATCH(MID(COMPRAS!C3513,1,2)&amp;MID(COMPRAS!F3513,1,2)&amp;MID(COMPRAS!D3513,1,2),IVA!W:W,0)),"SIN COD.")</f>
        <v>0</v>
      </c>
    </row>
    <row r="3614" spans="1:86" x14ac:dyDescent="0.25">
      <c r="A3614"/>
      <c r="B3614"/>
      <c r="D3614"/>
      <c r="AL3614">
        <f t="shared" si="392"/>
        <v>0</v>
      </c>
      <c r="AQ3614">
        <f t="shared" si="393"/>
        <v>0</v>
      </c>
      <c r="AR3614" t="str">
        <f>IFERROR(IF(OR(AP3614=338,AP3614=340,AP3614=341,AP3614=342,AP3614="342A",AP3614="342B"),PorcenRet(AP3614,AT3614,AU3614),INDEX(PORCENTAJEBUSCAR,MATCH(AP3614,CódigoRET,0),4)*1),"")</f>
        <v/>
      </c>
      <c r="AS3614">
        <f t="shared" si="394"/>
        <v>0</v>
      </c>
      <c r="BF3614" t="str">
        <f>IFERROR(IF(OR(BD3614=338,BD3614=340,BD3614=341,BD3614=342,BD3614="342A",BD3614="342B"),PorcenRet(BD3614,BH3614,BI3614),INDEX(PORCENTAJEBUSCAR,MATCH(BD3614,CódigoRET,0),4)*1),"")</f>
        <v/>
      </c>
      <c r="BG3614">
        <f t="shared" si="395"/>
        <v>0</v>
      </c>
      <c r="BO3614">
        <f t="shared" si="396"/>
        <v>0</v>
      </c>
      <c r="CC3614">
        <f t="shared" si="397"/>
        <v>0</v>
      </c>
      <c r="CD3614">
        <f t="shared" si="398"/>
        <v>0</v>
      </c>
      <c r="CG3614">
        <f ca="1">IFERROR(INDIRECT("IVA!X"&amp;MATCH(MID(COMPRAS!C3514,1,2)&amp;MID(COMPRAS!F3514,1,2)&amp;MID(COMPRAS!D3514,1,2),IVA!W:W,0)),"SIN COD.")</f>
        <v>0</v>
      </c>
      <c r="CH3614">
        <f ca="1">IFERROR(INDIRECT("IVA!Y"&amp;MATCH(MID(COMPRAS!C3514,1,2)&amp;MID(COMPRAS!F3514,1,2)&amp;MID(COMPRAS!D3514,1,2),IVA!W:W,0)),"SIN COD.")</f>
        <v>0</v>
      </c>
    </row>
    <row r="3615" spans="1:86" x14ac:dyDescent="0.25">
      <c r="A3615"/>
      <c r="B3615"/>
      <c r="D3615"/>
      <c r="AL3615">
        <f t="shared" si="392"/>
        <v>0</v>
      </c>
      <c r="AQ3615">
        <f t="shared" si="393"/>
        <v>0</v>
      </c>
      <c r="AR3615" t="str">
        <f>IFERROR(IF(OR(AP3615=338,AP3615=340,AP3615=341,AP3615=342,AP3615="342A",AP3615="342B"),PorcenRet(AP3615,AT3615,AU3615),INDEX(PORCENTAJEBUSCAR,MATCH(AP3615,CódigoRET,0),4)*1),"")</f>
        <v/>
      </c>
      <c r="AS3615">
        <f t="shared" si="394"/>
        <v>0</v>
      </c>
      <c r="BF3615" t="str">
        <f>IFERROR(IF(OR(BD3615=338,BD3615=340,BD3615=341,BD3615=342,BD3615="342A",BD3615="342B"),PorcenRet(BD3615,BH3615,BI3615),INDEX(PORCENTAJEBUSCAR,MATCH(BD3615,CódigoRET,0),4)*1),"")</f>
        <v/>
      </c>
      <c r="BG3615">
        <f t="shared" si="395"/>
        <v>0</v>
      </c>
      <c r="BO3615">
        <f t="shared" si="396"/>
        <v>0</v>
      </c>
      <c r="CC3615">
        <f t="shared" si="397"/>
        <v>0</v>
      </c>
      <c r="CD3615">
        <f t="shared" si="398"/>
        <v>0</v>
      </c>
      <c r="CG3615">
        <f ca="1">IFERROR(INDIRECT("IVA!X"&amp;MATCH(MID(COMPRAS!C3515,1,2)&amp;MID(COMPRAS!F3515,1,2)&amp;MID(COMPRAS!D3515,1,2),IVA!W:W,0)),"SIN COD.")</f>
        <v>0</v>
      </c>
      <c r="CH3615">
        <f ca="1">IFERROR(INDIRECT("IVA!Y"&amp;MATCH(MID(COMPRAS!C3515,1,2)&amp;MID(COMPRAS!F3515,1,2)&amp;MID(COMPRAS!D3515,1,2),IVA!W:W,0)),"SIN COD.")</f>
        <v>0</v>
      </c>
    </row>
    <row r="3616" spans="1:86" x14ac:dyDescent="0.25">
      <c r="A3616"/>
      <c r="B3616"/>
      <c r="D3616"/>
      <c r="AL3616">
        <f t="shared" si="392"/>
        <v>0</v>
      </c>
      <c r="AQ3616">
        <f t="shared" si="393"/>
        <v>0</v>
      </c>
      <c r="AR3616" t="str">
        <f>IFERROR(IF(OR(AP3616=338,AP3616=340,AP3616=341,AP3616=342,AP3616="342A",AP3616="342B"),PorcenRet(AP3616,AT3616,AU3616),INDEX(PORCENTAJEBUSCAR,MATCH(AP3616,CódigoRET,0),4)*1),"")</f>
        <v/>
      </c>
      <c r="AS3616">
        <f t="shared" si="394"/>
        <v>0</v>
      </c>
      <c r="BF3616" t="str">
        <f>IFERROR(IF(OR(BD3616=338,BD3616=340,BD3616=341,BD3616=342,BD3616="342A",BD3616="342B"),PorcenRet(BD3616,BH3616,BI3616),INDEX(PORCENTAJEBUSCAR,MATCH(BD3616,CódigoRET,0),4)*1),"")</f>
        <v/>
      </c>
      <c r="BG3616">
        <f t="shared" si="395"/>
        <v>0</v>
      </c>
      <c r="BO3616">
        <f t="shared" si="396"/>
        <v>0</v>
      </c>
      <c r="CC3616">
        <f t="shared" si="397"/>
        <v>0</v>
      </c>
      <c r="CD3616">
        <f t="shared" si="398"/>
        <v>0</v>
      </c>
      <c r="CG3616">
        <f ca="1">IFERROR(INDIRECT("IVA!X"&amp;MATCH(MID(COMPRAS!C3516,1,2)&amp;MID(COMPRAS!F3516,1,2)&amp;MID(COMPRAS!D3516,1,2),IVA!W:W,0)),"SIN COD.")</f>
        <v>0</v>
      </c>
      <c r="CH3616">
        <f ca="1">IFERROR(INDIRECT("IVA!Y"&amp;MATCH(MID(COMPRAS!C3516,1,2)&amp;MID(COMPRAS!F3516,1,2)&amp;MID(COMPRAS!D3516,1,2),IVA!W:W,0)),"SIN COD.")</f>
        <v>0</v>
      </c>
    </row>
    <row r="3617" spans="1:86" x14ac:dyDescent="0.25">
      <c r="A3617"/>
      <c r="B3617"/>
      <c r="D3617"/>
      <c r="AL3617">
        <f t="shared" si="392"/>
        <v>0</v>
      </c>
      <c r="AQ3617">
        <f t="shared" si="393"/>
        <v>0</v>
      </c>
      <c r="AR3617" t="str">
        <f>IFERROR(IF(OR(AP3617=338,AP3617=340,AP3617=341,AP3617=342,AP3617="342A",AP3617="342B"),PorcenRet(AP3617,AT3617,AU3617),INDEX(PORCENTAJEBUSCAR,MATCH(AP3617,CódigoRET,0),4)*1),"")</f>
        <v/>
      </c>
      <c r="AS3617">
        <f t="shared" si="394"/>
        <v>0</v>
      </c>
      <c r="BF3617" t="str">
        <f>IFERROR(IF(OR(BD3617=338,BD3617=340,BD3617=341,BD3617=342,BD3617="342A",BD3617="342B"),PorcenRet(BD3617,BH3617,BI3617),INDEX(PORCENTAJEBUSCAR,MATCH(BD3617,CódigoRET,0),4)*1),"")</f>
        <v/>
      </c>
      <c r="BG3617">
        <f t="shared" si="395"/>
        <v>0</v>
      </c>
      <c r="BO3617">
        <f t="shared" si="396"/>
        <v>0</v>
      </c>
      <c r="CC3617">
        <f t="shared" si="397"/>
        <v>0</v>
      </c>
      <c r="CD3617">
        <f t="shared" si="398"/>
        <v>0</v>
      </c>
      <c r="CG3617">
        <f ca="1">IFERROR(INDIRECT("IVA!X"&amp;MATCH(MID(COMPRAS!C3517,1,2)&amp;MID(COMPRAS!F3517,1,2)&amp;MID(COMPRAS!D3517,1,2),IVA!W:W,0)),"SIN COD.")</f>
        <v>0</v>
      </c>
      <c r="CH3617">
        <f ca="1">IFERROR(INDIRECT("IVA!Y"&amp;MATCH(MID(COMPRAS!C3517,1,2)&amp;MID(COMPRAS!F3517,1,2)&amp;MID(COMPRAS!D3517,1,2),IVA!W:W,0)),"SIN COD.")</f>
        <v>0</v>
      </c>
    </row>
    <row r="3618" spans="1:86" x14ac:dyDescent="0.25">
      <c r="A3618"/>
      <c r="B3618"/>
      <c r="D3618"/>
      <c r="AL3618">
        <f t="shared" si="392"/>
        <v>0</v>
      </c>
      <c r="AQ3618">
        <f t="shared" si="393"/>
        <v>0</v>
      </c>
      <c r="AR3618" t="str">
        <f>IFERROR(IF(OR(AP3618=338,AP3618=340,AP3618=341,AP3618=342,AP3618="342A",AP3618="342B"),PorcenRet(AP3618,AT3618,AU3618),INDEX(PORCENTAJEBUSCAR,MATCH(AP3618,CódigoRET,0),4)*1),"")</f>
        <v/>
      </c>
      <c r="AS3618">
        <f t="shared" si="394"/>
        <v>0</v>
      </c>
      <c r="BF3618" t="str">
        <f>IFERROR(IF(OR(BD3618=338,BD3618=340,BD3618=341,BD3618=342,BD3618="342A",BD3618="342B"),PorcenRet(BD3618,BH3618,BI3618),INDEX(PORCENTAJEBUSCAR,MATCH(BD3618,CódigoRET,0),4)*1),"")</f>
        <v/>
      </c>
      <c r="BG3618">
        <f t="shared" si="395"/>
        <v>0</v>
      </c>
      <c r="BO3618">
        <f t="shared" si="396"/>
        <v>0</v>
      </c>
      <c r="CC3618">
        <f t="shared" si="397"/>
        <v>0</v>
      </c>
      <c r="CD3618">
        <f t="shared" si="398"/>
        <v>0</v>
      </c>
      <c r="CG3618">
        <f ca="1">IFERROR(INDIRECT("IVA!X"&amp;MATCH(MID(COMPRAS!C3518,1,2)&amp;MID(COMPRAS!F3518,1,2)&amp;MID(COMPRAS!D3518,1,2),IVA!W:W,0)),"SIN COD.")</f>
        <v>0</v>
      </c>
      <c r="CH3618">
        <f ca="1">IFERROR(INDIRECT("IVA!Y"&amp;MATCH(MID(COMPRAS!C3518,1,2)&amp;MID(COMPRAS!F3518,1,2)&amp;MID(COMPRAS!D3518,1,2),IVA!W:W,0)),"SIN COD.")</f>
        <v>0</v>
      </c>
    </row>
    <row r="3619" spans="1:86" x14ac:dyDescent="0.25">
      <c r="A3619"/>
      <c r="B3619"/>
      <c r="D3619"/>
      <c r="AL3619">
        <f t="shared" si="392"/>
        <v>0</v>
      </c>
      <c r="AQ3619">
        <f t="shared" si="393"/>
        <v>0</v>
      </c>
      <c r="AR3619" t="str">
        <f>IFERROR(IF(OR(AP3619=338,AP3619=340,AP3619=341,AP3619=342,AP3619="342A",AP3619="342B"),PorcenRet(AP3619,AT3619,AU3619),INDEX(PORCENTAJEBUSCAR,MATCH(AP3619,CódigoRET,0),4)*1),"")</f>
        <v/>
      </c>
      <c r="AS3619">
        <f t="shared" si="394"/>
        <v>0</v>
      </c>
      <c r="BF3619" t="str">
        <f>IFERROR(IF(OR(BD3619=338,BD3619=340,BD3619=341,BD3619=342,BD3619="342A",BD3619="342B"),PorcenRet(BD3619,BH3619,BI3619),INDEX(PORCENTAJEBUSCAR,MATCH(BD3619,CódigoRET,0),4)*1),"")</f>
        <v/>
      </c>
      <c r="BG3619">
        <f t="shared" si="395"/>
        <v>0</v>
      </c>
      <c r="BO3619">
        <f t="shared" si="396"/>
        <v>0</v>
      </c>
      <c r="CC3619">
        <f t="shared" si="397"/>
        <v>0</v>
      </c>
      <c r="CD3619">
        <f t="shared" si="398"/>
        <v>0</v>
      </c>
      <c r="CG3619">
        <f ca="1">IFERROR(INDIRECT("IVA!X"&amp;MATCH(MID(COMPRAS!C3519,1,2)&amp;MID(COMPRAS!F3519,1,2)&amp;MID(COMPRAS!D3519,1,2),IVA!W:W,0)),"SIN COD.")</f>
        <v>0</v>
      </c>
      <c r="CH3619">
        <f ca="1">IFERROR(INDIRECT("IVA!Y"&amp;MATCH(MID(COMPRAS!C3519,1,2)&amp;MID(COMPRAS!F3519,1,2)&amp;MID(COMPRAS!D3519,1,2),IVA!W:W,0)),"SIN COD.")</f>
        <v>0</v>
      </c>
    </row>
    <row r="3620" spans="1:86" x14ac:dyDescent="0.25">
      <c r="A3620"/>
      <c r="B3620"/>
      <c r="D3620"/>
      <c r="AL3620">
        <f t="shared" si="392"/>
        <v>0</v>
      </c>
      <c r="AQ3620">
        <f t="shared" si="393"/>
        <v>0</v>
      </c>
      <c r="AR3620" t="str">
        <f>IFERROR(IF(OR(AP3620=338,AP3620=340,AP3620=341,AP3620=342,AP3620="342A",AP3620="342B"),PorcenRet(AP3620,AT3620,AU3620),INDEX(PORCENTAJEBUSCAR,MATCH(AP3620,CódigoRET,0),4)*1),"")</f>
        <v/>
      </c>
      <c r="AS3620">
        <f t="shared" si="394"/>
        <v>0</v>
      </c>
      <c r="BF3620" t="str">
        <f>IFERROR(IF(OR(BD3620=338,BD3620=340,BD3620=341,BD3620=342,BD3620="342A",BD3620="342B"),PorcenRet(BD3620,BH3620,BI3620),INDEX(PORCENTAJEBUSCAR,MATCH(BD3620,CódigoRET,0),4)*1),"")</f>
        <v/>
      </c>
      <c r="BG3620">
        <f t="shared" si="395"/>
        <v>0</v>
      </c>
      <c r="BO3620">
        <f t="shared" si="396"/>
        <v>0</v>
      </c>
      <c r="CC3620">
        <f t="shared" si="397"/>
        <v>0</v>
      </c>
      <c r="CD3620">
        <f t="shared" si="398"/>
        <v>0</v>
      </c>
      <c r="CG3620">
        <f ca="1">IFERROR(INDIRECT("IVA!X"&amp;MATCH(MID(COMPRAS!C3520,1,2)&amp;MID(COMPRAS!F3520,1,2)&amp;MID(COMPRAS!D3520,1,2),IVA!W:W,0)),"SIN COD.")</f>
        <v>0</v>
      </c>
      <c r="CH3620">
        <f ca="1">IFERROR(INDIRECT("IVA!Y"&amp;MATCH(MID(COMPRAS!C3520,1,2)&amp;MID(COMPRAS!F3520,1,2)&amp;MID(COMPRAS!D3520,1,2),IVA!W:W,0)),"SIN COD.")</f>
        <v>0</v>
      </c>
    </row>
    <row r="3621" spans="1:86" x14ac:dyDescent="0.25">
      <c r="A3621"/>
      <c r="B3621"/>
      <c r="D3621"/>
      <c r="AL3621">
        <f t="shared" si="392"/>
        <v>0</v>
      </c>
      <c r="AQ3621">
        <f t="shared" si="393"/>
        <v>0</v>
      </c>
      <c r="AR3621" t="str">
        <f>IFERROR(IF(OR(AP3621=338,AP3621=340,AP3621=341,AP3621=342,AP3621="342A",AP3621="342B"),PorcenRet(AP3621,AT3621,AU3621),INDEX(PORCENTAJEBUSCAR,MATCH(AP3621,CódigoRET,0),4)*1),"")</f>
        <v/>
      </c>
      <c r="AS3621">
        <f t="shared" si="394"/>
        <v>0</v>
      </c>
      <c r="BF3621" t="str">
        <f>IFERROR(IF(OR(BD3621=338,BD3621=340,BD3621=341,BD3621=342,BD3621="342A",BD3621="342B"),PorcenRet(BD3621,BH3621,BI3621),INDEX(PORCENTAJEBUSCAR,MATCH(BD3621,CódigoRET,0),4)*1),"")</f>
        <v/>
      </c>
      <c r="BG3621">
        <f t="shared" si="395"/>
        <v>0</v>
      </c>
      <c r="BO3621">
        <f t="shared" si="396"/>
        <v>0</v>
      </c>
      <c r="CC3621">
        <f t="shared" si="397"/>
        <v>0</v>
      </c>
      <c r="CD3621">
        <f t="shared" si="398"/>
        <v>0</v>
      </c>
      <c r="CG3621">
        <f ca="1">IFERROR(INDIRECT("IVA!X"&amp;MATCH(MID(COMPRAS!C3521,1,2)&amp;MID(COMPRAS!F3521,1,2)&amp;MID(COMPRAS!D3521,1,2),IVA!W:W,0)),"SIN COD.")</f>
        <v>0</v>
      </c>
      <c r="CH3621">
        <f ca="1">IFERROR(INDIRECT("IVA!Y"&amp;MATCH(MID(COMPRAS!C3521,1,2)&amp;MID(COMPRAS!F3521,1,2)&amp;MID(COMPRAS!D3521,1,2),IVA!W:W,0)),"SIN COD.")</f>
        <v>0</v>
      </c>
    </row>
    <row r="3622" spans="1:86" x14ac:dyDescent="0.25">
      <c r="A3622"/>
      <c r="B3622"/>
      <c r="D3622"/>
      <c r="AL3622">
        <f t="shared" si="392"/>
        <v>0</v>
      </c>
      <c r="AQ3622">
        <f t="shared" si="393"/>
        <v>0</v>
      </c>
      <c r="AR3622" t="str">
        <f>IFERROR(IF(OR(AP3622=338,AP3622=340,AP3622=341,AP3622=342,AP3622="342A",AP3622="342B"),PorcenRet(AP3622,AT3622,AU3622),INDEX(PORCENTAJEBUSCAR,MATCH(AP3622,CódigoRET,0),4)*1),"")</f>
        <v/>
      </c>
      <c r="AS3622">
        <f t="shared" si="394"/>
        <v>0</v>
      </c>
      <c r="BF3622" t="str">
        <f>IFERROR(IF(OR(BD3622=338,BD3622=340,BD3622=341,BD3622=342,BD3622="342A",BD3622="342B"),PorcenRet(BD3622,BH3622,BI3622),INDEX(PORCENTAJEBUSCAR,MATCH(BD3622,CódigoRET,0),4)*1),"")</f>
        <v/>
      </c>
      <c r="BG3622">
        <f t="shared" si="395"/>
        <v>0</v>
      </c>
      <c r="BO3622">
        <f t="shared" si="396"/>
        <v>0</v>
      </c>
      <c r="CC3622">
        <f t="shared" si="397"/>
        <v>0</v>
      </c>
      <c r="CD3622">
        <f t="shared" si="398"/>
        <v>0</v>
      </c>
      <c r="CG3622">
        <f ca="1">IFERROR(INDIRECT("IVA!X"&amp;MATCH(MID(COMPRAS!C3522,1,2)&amp;MID(COMPRAS!F3522,1,2)&amp;MID(COMPRAS!D3522,1,2),IVA!W:W,0)),"SIN COD.")</f>
        <v>0</v>
      </c>
      <c r="CH3622">
        <f ca="1">IFERROR(INDIRECT("IVA!Y"&amp;MATCH(MID(COMPRAS!C3522,1,2)&amp;MID(COMPRAS!F3522,1,2)&amp;MID(COMPRAS!D3522,1,2),IVA!W:W,0)),"SIN COD.")</f>
        <v>0</v>
      </c>
    </row>
    <row r="3623" spans="1:86" x14ac:dyDescent="0.25">
      <c r="A3623"/>
      <c r="B3623"/>
      <c r="D3623"/>
      <c r="AL3623">
        <f t="shared" si="392"/>
        <v>0</v>
      </c>
      <c r="AQ3623">
        <f t="shared" si="393"/>
        <v>0</v>
      </c>
      <c r="AR3623" t="str">
        <f>IFERROR(IF(OR(AP3623=338,AP3623=340,AP3623=341,AP3623=342,AP3623="342A",AP3623="342B"),PorcenRet(AP3623,AT3623,AU3623),INDEX(PORCENTAJEBUSCAR,MATCH(AP3623,CódigoRET,0),4)*1),"")</f>
        <v/>
      </c>
      <c r="AS3623">
        <f t="shared" si="394"/>
        <v>0</v>
      </c>
      <c r="BF3623" t="str">
        <f>IFERROR(IF(OR(BD3623=338,BD3623=340,BD3623=341,BD3623=342,BD3623="342A",BD3623="342B"),PorcenRet(BD3623,BH3623,BI3623),INDEX(PORCENTAJEBUSCAR,MATCH(BD3623,CódigoRET,0),4)*1),"")</f>
        <v/>
      </c>
      <c r="BG3623">
        <f t="shared" si="395"/>
        <v>0</v>
      </c>
      <c r="BO3623">
        <f t="shared" si="396"/>
        <v>0</v>
      </c>
      <c r="CC3623">
        <f t="shared" si="397"/>
        <v>0</v>
      </c>
      <c r="CD3623">
        <f t="shared" si="398"/>
        <v>0</v>
      </c>
      <c r="CG3623">
        <f ca="1">IFERROR(INDIRECT("IVA!X"&amp;MATCH(MID(COMPRAS!C3523,1,2)&amp;MID(COMPRAS!F3523,1,2)&amp;MID(COMPRAS!D3523,1,2),IVA!W:W,0)),"SIN COD.")</f>
        <v>0</v>
      </c>
      <c r="CH3623">
        <f ca="1">IFERROR(INDIRECT("IVA!Y"&amp;MATCH(MID(COMPRAS!C3523,1,2)&amp;MID(COMPRAS!F3523,1,2)&amp;MID(COMPRAS!D3523,1,2),IVA!W:W,0)),"SIN COD.")</f>
        <v>0</v>
      </c>
    </row>
    <row r="3624" spans="1:86" x14ac:dyDescent="0.25">
      <c r="A3624"/>
      <c r="B3624"/>
      <c r="D3624"/>
      <c r="AL3624">
        <f t="shared" si="392"/>
        <v>0</v>
      </c>
      <c r="AQ3624">
        <f t="shared" si="393"/>
        <v>0</v>
      </c>
      <c r="AR3624" t="str">
        <f>IFERROR(IF(OR(AP3624=338,AP3624=340,AP3624=341,AP3624=342,AP3624="342A",AP3624="342B"),PorcenRet(AP3624,AT3624,AU3624),INDEX(PORCENTAJEBUSCAR,MATCH(AP3624,CódigoRET,0),4)*1),"")</f>
        <v/>
      </c>
      <c r="AS3624">
        <f t="shared" si="394"/>
        <v>0</v>
      </c>
      <c r="BF3624" t="str">
        <f>IFERROR(IF(OR(BD3624=338,BD3624=340,BD3624=341,BD3624=342,BD3624="342A",BD3624="342B"),PorcenRet(BD3624,BH3624,BI3624),INDEX(PORCENTAJEBUSCAR,MATCH(BD3624,CódigoRET,0),4)*1),"")</f>
        <v/>
      </c>
      <c r="BG3624">
        <f t="shared" si="395"/>
        <v>0</v>
      </c>
      <c r="BO3624">
        <f t="shared" si="396"/>
        <v>0</v>
      </c>
      <c r="CC3624">
        <f t="shared" si="397"/>
        <v>0</v>
      </c>
      <c r="CD3624">
        <f t="shared" si="398"/>
        <v>0</v>
      </c>
      <c r="CG3624">
        <f ca="1">IFERROR(INDIRECT("IVA!X"&amp;MATCH(MID(COMPRAS!C3524,1,2)&amp;MID(COMPRAS!F3524,1,2)&amp;MID(COMPRAS!D3524,1,2),IVA!W:W,0)),"SIN COD.")</f>
        <v>0</v>
      </c>
      <c r="CH3624">
        <f ca="1">IFERROR(INDIRECT("IVA!Y"&amp;MATCH(MID(COMPRAS!C3524,1,2)&amp;MID(COMPRAS!F3524,1,2)&amp;MID(COMPRAS!D3524,1,2),IVA!W:W,0)),"SIN COD.")</f>
        <v>0</v>
      </c>
    </row>
    <row r="3625" spans="1:86" x14ac:dyDescent="0.25">
      <c r="A3625"/>
      <c r="B3625"/>
      <c r="D3625"/>
      <c r="AL3625">
        <f t="shared" si="392"/>
        <v>0</v>
      </c>
      <c r="AQ3625">
        <f t="shared" si="393"/>
        <v>0</v>
      </c>
      <c r="AR3625" t="str">
        <f>IFERROR(IF(OR(AP3625=338,AP3625=340,AP3625=341,AP3625=342,AP3625="342A",AP3625="342B"),PorcenRet(AP3625,AT3625,AU3625),INDEX(PORCENTAJEBUSCAR,MATCH(AP3625,CódigoRET,0),4)*1),"")</f>
        <v/>
      </c>
      <c r="AS3625">
        <f t="shared" si="394"/>
        <v>0</v>
      </c>
      <c r="BF3625" t="str">
        <f>IFERROR(IF(OR(BD3625=338,BD3625=340,BD3625=341,BD3625=342,BD3625="342A",BD3625="342B"),PorcenRet(BD3625,BH3625,BI3625),INDEX(PORCENTAJEBUSCAR,MATCH(BD3625,CódigoRET,0),4)*1),"")</f>
        <v/>
      </c>
      <c r="BG3625">
        <f t="shared" si="395"/>
        <v>0</v>
      </c>
      <c r="BO3625">
        <f t="shared" si="396"/>
        <v>0</v>
      </c>
      <c r="CC3625">
        <f t="shared" si="397"/>
        <v>0</v>
      </c>
      <c r="CD3625">
        <f t="shared" si="398"/>
        <v>0</v>
      </c>
      <c r="CG3625">
        <f ca="1">IFERROR(INDIRECT("IVA!X"&amp;MATCH(MID(COMPRAS!C3525,1,2)&amp;MID(COMPRAS!F3525,1,2)&amp;MID(COMPRAS!D3525,1,2),IVA!W:W,0)),"SIN COD.")</f>
        <v>0</v>
      </c>
      <c r="CH3625">
        <f ca="1">IFERROR(INDIRECT("IVA!Y"&amp;MATCH(MID(COMPRAS!C3525,1,2)&amp;MID(COMPRAS!F3525,1,2)&amp;MID(COMPRAS!D3525,1,2),IVA!W:W,0)),"SIN COD.")</f>
        <v>0</v>
      </c>
    </row>
    <row r="3626" spans="1:86" x14ac:dyDescent="0.25">
      <c r="A3626"/>
      <c r="B3626"/>
      <c r="D3626"/>
      <c r="AL3626">
        <f t="shared" si="392"/>
        <v>0</v>
      </c>
      <c r="AQ3626">
        <f t="shared" si="393"/>
        <v>0</v>
      </c>
      <c r="AR3626" t="str">
        <f>IFERROR(IF(OR(AP3626=338,AP3626=340,AP3626=341,AP3626=342,AP3626="342A",AP3626="342B"),PorcenRet(AP3626,AT3626,AU3626),INDEX(PORCENTAJEBUSCAR,MATCH(AP3626,CódigoRET,0),4)*1),"")</f>
        <v/>
      </c>
      <c r="AS3626">
        <f t="shared" si="394"/>
        <v>0</v>
      </c>
      <c r="BF3626" t="str">
        <f>IFERROR(IF(OR(BD3626=338,BD3626=340,BD3626=341,BD3626=342,BD3626="342A",BD3626="342B"),PorcenRet(BD3626,BH3626,BI3626),INDEX(PORCENTAJEBUSCAR,MATCH(BD3626,CódigoRET,0),4)*1),"")</f>
        <v/>
      </c>
      <c r="BG3626">
        <f t="shared" si="395"/>
        <v>0</v>
      </c>
      <c r="BO3626">
        <f t="shared" si="396"/>
        <v>0</v>
      </c>
      <c r="CC3626">
        <f t="shared" si="397"/>
        <v>0</v>
      </c>
      <c r="CD3626">
        <f t="shared" si="398"/>
        <v>0</v>
      </c>
      <c r="CG3626">
        <f ca="1">IFERROR(INDIRECT("IVA!X"&amp;MATCH(MID(COMPRAS!C3526,1,2)&amp;MID(COMPRAS!F3526,1,2)&amp;MID(COMPRAS!D3526,1,2),IVA!W:W,0)),"SIN COD.")</f>
        <v>0</v>
      </c>
      <c r="CH3626">
        <f ca="1">IFERROR(INDIRECT("IVA!Y"&amp;MATCH(MID(COMPRAS!C3526,1,2)&amp;MID(COMPRAS!F3526,1,2)&amp;MID(COMPRAS!D3526,1,2),IVA!W:W,0)),"SIN COD.")</f>
        <v>0</v>
      </c>
    </row>
    <row r="3627" spans="1:86" x14ac:dyDescent="0.25">
      <c r="A3627"/>
      <c r="B3627"/>
      <c r="D3627"/>
      <c r="AL3627">
        <f t="shared" si="392"/>
        <v>0</v>
      </c>
      <c r="AQ3627">
        <f t="shared" si="393"/>
        <v>0</v>
      </c>
      <c r="AR3627" t="str">
        <f>IFERROR(IF(OR(AP3627=338,AP3627=340,AP3627=341,AP3627=342,AP3627="342A",AP3627="342B"),PorcenRet(AP3627,AT3627,AU3627),INDEX(PORCENTAJEBUSCAR,MATCH(AP3627,CódigoRET,0),4)*1),"")</f>
        <v/>
      </c>
      <c r="AS3627">
        <f t="shared" si="394"/>
        <v>0</v>
      </c>
      <c r="BF3627" t="str">
        <f>IFERROR(IF(OR(BD3627=338,BD3627=340,BD3627=341,BD3627=342,BD3627="342A",BD3627="342B"),PorcenRet(BD3627,BH3627,BI3627),INDEX(PORCENTAJEBUSCAR,MATCH(BD3627,CódigoRET,0),4)*1),"")</f>
        <v/>
      </c>
      <c r="BG3627">
        <f t="shared" si="395"/>
        <v>0</v>
      </c>
      <c r="BO3627">
        <f t="shared" si="396"/>
        <v>0</v>
      </c>
      <c r="CC3627">
        <f t="shared" si="397"/>
        <v>0</v>
      </c>
      <c r="CD3627">
        <f t="shared" si="398"/>
        <v>0</v>
      </c>
      <c r="CG3627">
        <f ca="1">IFERROR(INDIRECT("IVA!X"&amp;MATCH(MID(COMPRAS!C3527,1,2)&amp;MID(COMPRAS!F3527,1,2)&amp;MID(COMPRAS!D3527,1,2),IVA!W:W,0)),"SIN COD.")</f>
        <v>0</v>
      </c>
      <c r="CH3627">
        <f ca="1">IFERROR(INDIRECT("IVA!Y"&amp;MATCH(MID(COMPRAS!C3527,1,2)&amp;MID(COMPRAS!F3527,1,2)&amp;MID(COMPRAS!D3527,1,2),IVA!W:W,0)),"SIN COD.")</f>
        <v>0</v>
      </c>
    </row>
    <row r="3628" spans="1:86" x14ac:dyDescent="0.25">
      <c r="A3628"/>
      <c r="B3628"/>
      <c r="D3628"/>
      <c r="AL3628">
        <f t="shared" si="392"/>
        <v>0</v>
      </c>
      <c r="AQ3628">
        <f t="shared" si="393"/>
        <v>0</v>
      </c>
      <c r="AR3628" t="str">
        <f>IFERROR(IF(OR(AP3628=338,AP3628=340,AP3628=341,AP3628=342,AP3628="342A",AP3628="342B"),PorcenRet(AP3628,AT3628,AU3628),INDEX(PORCENTAJEBUSCAR,MATCH(AP3628,CódigoRET,0),4)*1),"")</f>
        <v/>
      </c>
      <c r="AS3628">
        <f t="shared" si="394"/>
        <v>0</v>
      </c>
      <c r="BF3628" t="str">
        <f>IFERROR(IF(OR(BD3628=338,BD3628=340,BD3628=341,BD3628=342,BD3628="342A",BD3628="342B"),PorcenRet(BD3628,BH3628,BI3628),INDEX(PORCENTAJEBUSCAR,MATCH(BD3628,CódigoRET,0),4)*1),"")</f>
        <v/>
      </c>
      <c r="BG3628">
        <f t="shared" si="395"/>
        <v>0</v>
      </c>
      <c r="BO3628">
        <f t="shared" si="396"/>
        <v>0</v>
      </c>
      <c r="CC3628">
        <f t="shared" si="397"/>
        <v>0</v>
      </c>
      <c r="CD3628">
        <f t="shared" si="398"/>
        <v>0</v>
      </c>
      <c r="CG3628">
        <f ca="1">IFERROR(INDIRECT("IVA!X"&amp;MATCH(MID(COMPRAS!C3528,1,2)&amp;MID(COMPRAS!F3528,1,2)&amp;MID(COMPRAS!D3528,1,2),IVA!W:W,0)),"SIN COD.")</f>
        <v>0</v>
      </c>
      <c r="CH3628">
        <f ca="1">IFERROR(INDIRECT("IVA!Y"&amp;MATCH(MID(COMPRAS!C3528,1,2)&amp;MID(COMPRAS!F3528,1,2)&amp;MID(COMPRAS!D3528,1,2),IVA!W:W,0)),"SIN COD.")</f>
        <v>0</v>
      </c>
    </row>
    <row r="3629" spans="1:86" x14ac:dyDescent="0.25">
      <c r="A3629"/>
      <c r="B3629"/>
      <c r="D3629"/>
      <c r="AL3629">
        <f t="shared" si="392"/>
        <v>0</v>
      </c>
      <c r="AQ3629">
        <f t="shared" si="393"/>
        <v>0</v>
      </c>
      <c r="AR3629" t="str">
        <f>IFERROR(IF(OR(AP3629=338,AP3629=340,AP3629=341,AP3629=342,AP3629="342A",AP3629="342B"),PorcenRet(AP3629,AT3629,AU3629),INDEX(PORCENTAJEBUSCAR,MATCH(AP3629,CódigoRET,0),4)*1),"")</f>
        <v/>
      </c>
      <c r="AS3629">
        <f t="shared" si="394"/>
        <v>0</v>
      </c>
      <c r="BF3629" t="str">
        <f>IFERROR(IF(OR(BD3629=338,BD3629=340,BD3629=341,BD3629=342,BD3629="342A",BD3629="342B"),PorcenRet(BD3629,BH3629,BI3629),INDEX(PORCENTAJEBUSCAR,MATCH(BD3629,CódigoRET,0),4)*1),"")</f>
        <v/>
      </c>
      <c r="BG3629">
        <f t="shared" si="395"/>
        <v>0</v>
      </c>
      <c r="BO3629">
        <f t="shared" si="396"/>
        <v>0</v>
      </c>
      <c r="CC3629">
        <f t="shared" si="397"/>
        <v>0</v>
      </c>
      <c r="CD3629">
        <f t="shared" si="398"/>
        <v>0</v>
      </c>
      <c r="CG3629">
        <f ca="1">IFERROR(INDIRECT("IVA!X"&amp;MATCH(MID(COMPRAS!C3529,1,2)&amp;MID(COMPRAS!F3529,1,2)&amp;MID(COMPRAS!D3529,1,2),IVA!W:W,0)),"SIN COD.")</f>
        <v>0</v>
      </c>
      <c r="CH3629">
        <f ca="1">IFERROR(INDIRECT("IVA!Y"&amp;MATCH(MID(COMPRAS!C3529,1,2)&amp;MID(COMPRAS!F3529,1,2)&amp;MID(COMPRAS!D3529,1,2),IVA!W:W,0)),"SIN COD.")</f>
        <v>0</v>
      </c>
    </row>
    <row r="3630" spans="1:86" x14ac:dyDescent="0.25">
      <c r="A3630"/>
      <c r="B3630"/>
      <c r="D3630"/>
      <c r="AL3630">
        <f t="shared" si="392"/>
        <v>0</v>
      </c>
      <c r="AQ3630">
        <f t="shared" si="393"/>
        <v>0</v>
      </c>
      <c r="AR3630" t="str">
        <f>IFERROR(IF(OR(AP3630=338,AP3630=340,AP3630=341,AP3630=342,AP3630="342A",AP3630="342B"),PorcenRet(AP3630,AT3630,AU3630),INDEX(PORCENTAJEBUSCAR,MATCH(AP3630,CódigoRET,0),4)*1),"")</f>
        <v/>
      </c>
      <c r="AS3630">
        <f t="shared" si="394"/>
        <v>0</v>
      </c>
      <c r="BF3630" t="str">
        <f>IFERROR(IF(OR(BD3630=338,BD3630=340,BD3630=341,BD3630=342,BD3630="342A",BD3630="342B"),PorcenRet(BD3630,BH3630,BI3630),INDEX(PORCENTAJEBUSCAR,MATCH(BD3630,CódigoRET,0),4)*1),"")</f>
        <v/>
      </c>
      <c r="BG3630">
        <f t="shared" si="395"/>
        <v>0</v>
      </c>
      <c r="BO3630">
        <f t="shared" si="396"/>
        <v>0</v>
      </c>
      <c r="CC3630">
        <f t="shared" si="397"/>
        <v>0</v>
      </c>
      <c r="CD3630">
        <f t="shared" si="398"/>
        <v>0</v>
      </c>
      <c r="CG3630">
        <f ca="1">IFERROR(INDIRECT("IVA!X"&amp;MATCH(MID(COMPRAS!C3530,1,2)&amp;MID(COMPRAS!F3530,1,2)&amp;MID(COMPRAS!D3530,1,2),IVA!W:W,0)),"SIN COD.")</f>
        <v>0</v>
      </c>
      <c r="CH3630">
        <f ca="1">IFERROR(INDIRECT("IVA!Y"&amp;MATCH(MID(COMPRAS!C3530,1,2)&amp;MID(COMPRAS!F3530,1,2)&amp;MID(COMPRAS!D3530,1,2),IVA!W:W,0)),"SIN COD.")</f>
        <v>0</v>
      </c>
    </row>
    <row r="3631" spans="1:86" x14ac:dyDescent="0.25">
      <c r="A3631"/>
      <c r="B3631"/>
      <c r="D3631"/>
      <c r="AL3631">
        <f t="shared" si="392"/>
        <v>0</v>
      </c>
      <c r="AQ3631">
        <f t="shared" si="393"/>
        <v>0</v>
      </c>
      <c r="AR3631" t="str">
        <f>IFERROR(IF(OR(AP3631=338,AP3631=340,AP3631=341,AP3631=342,AP3631="342A",AP3631="342B"),PorcenRet(AP3631,AT3631,AU3631),INDEX(PORCENTAJEBUSCAR,MATCH(AP3631,CódigoRET,0),4)*1),"")</f>
        <v/>
      </c>
      <c r="AS3631">
        <f t="shared" si="394"/>
        <v>0</v>
      </c>
      <c r="BF3631" t="str">
        <f>IFERROR(IF(OR(BD3631=338,BD3631=340,BD3631=341,BD3631=342,BD3631="342A",BD3631="342B"),PorcenRet(BD3631,BH3631,BI3631),INDEX(PORCENTAJEBUSCAR,MATCH(BD3631,CódigoRET,0),4)*1),"")</f>
        <v/>
      </c>
      <c r="BG3631">
        <f t="shared" si="395"/>
        <v>0</v>
      </c>
      <c r="BO3631">
        <f t="shared" si="396"/>
        <v>0</v>
      </c>
      <c r="CC3631">
        <f t="shared" si="397"/>
        <v>0</v>
      </c>
      <c r="CD3631">
        <f t="shared" si="398"/>
        <v>0</v>
      </c>
      <c r="CG3631">
        <f ca="1">IFERROR(INDIRECT("IVA!X"&amp;MATCH(MID(COMPRAS!C3531,1,2)&amp;MID(COMPRAS!F3531,1,2)&amp;MID(COMPRAS!D3531,1,2),IVA!W:W,0)),"SIN COD.")</f>
        <v>0</v>
      </c>
      <c r="CH3631">
        <f ca="1">IFERROR(INDIRECT("IVA!Y"&amp;MATCH(MID(COMPRAS!C3531,1,2)&amp;MID(COMPRAS!F3531,1,2)&amp;MID(COMPRAS!D3531,1,2),IVA!W:W,0)),"SIN COD.")</f>
        <v>0</v>
      </c>
    </row>
    <row r="3632" spans="1:86" x14ac:dyDescent="0.25">
      <c r="A3632"/>
      <c r="B3632"/>
      <c r="D3632"/>
      <c r="AL3632">
        <f t="shared" si="392"/>
        <v>0</v>
      </c>
      <c r="AQ3632">
        <f t="shared" si="393"/>
        <v>0</v>
      </c>
      <c r="AR3632" t="str">
        <f>IFERROR(IF(OR(AP3632=338,AP3632=340,AP3632=341,AP3632=342,AP3632="342A",AP3632="342B"),PorcenRet(AP3632,AT3632,AU3632),INDEX(PORCENTAJEBUSCAR,MATCH(AP3632,CódigoRET,0),4)*1),"")</f>
        <v/>
      </c>
      <c r="AS3632">
        <f t="shared" si="394"/>
        <v>0</v>
      </c>
      <c r="BF3632" t="str">
        <f>IFERROR(IF(OR(BD3632=338,BD3632=340,BD3632=341,BD3632=342,BD3632="342A",BD3632="342B"),PorcenRet(BD3632,BH3632,BI3632),INDEX(PORCENTAJEBUSCAR,MATCH(BD3632,CódigoRET,0),4)*1),"")</f>
        <v/>
      </c>
      <c r="BG3632">
        <f t="shared" si="395"/>
        <v>0</v>
      </c>
      <c r="BO3632">
        <f t="shared" si="396"/>
        <v>0</v>
      </c>
      <c r="CC3632">
        <f t="shared" si="397"/>
        <v>0</v>
      </c>
      <c r="CD3632">
        <f t="shared" si="398"/>
        <v>0</v>
      </c>
      <c r="CG3632">
        <f ca="1">IFERROR(INDIRECT("IVA!X"&amp;MATCH(MID(COMPRAS!C3532,1,2)&amp;MID(COMPRAS!F3532,1,2)&amp;MID(COMPRAS!D3532,1,2),IVA!W:W,0)),"SIN COD.")</f>
        <v>0</v>
      </c>
      <c r="CH3632">
        <f ca="1">IFERROR(INDIRECT("IVA!Y"&amp;MATCH(MID(COMPRAS!C3532,1,2)&amp;MID(COMPRAS!F3532,1,2)&amp;MID(COMPRAS!D3532,1,2),IVA!W:W,0)),"SIN COD.")</f>
        <v>0</v>
      </c>
    </row>
    <row r="3633" spans="1:86" x14ac:dyDescent="0.25">
      <c r="A3633"/>
      <c r="B3633"/>
      <c r="D3633"/>
      <c r="AL3633">
        <f t="shared" si="392"/>
        <v>0</v>
      </c>
      <c r="AQ3633">
        <f t="shared" si="393"/>
        <v>0</v>
      </c>
      <c r="AR3633" t="str">
        <f>IFERROR(IF(OR(AP3633=338,AP3633=340,AP3633=341,AP3633=342,AP3633="342A",AP3633="342B"),PorcenRet(AP3633,AT3633,AU3633),INDEX(PORCENTAJEBUSCAR,MATCH(AP3633,CódigoRET,0),4)*1),"")</f>
        <v/>
      </c>
      <c r="AS3633">
        <f t="shared" si="394"/>
        <v>0</v>
      </c>
      <c r="BF3633" t="str">
        <f>IFERROR(IF(OR(BD3633=338,BD3633=340,BD3633=341,BD3633=342,BD3633="342A",BD3633="342B"),PorcenRet(BD3633,BH3633,BI3633),INDEX(PORCENTAJEBUSCAR,MATCH(BD3633,CódigoRET,0),4)*1),"")</f>
        <v/>
      </c>
      <c r="BG3633">
        <f t="shared" si="395"/>
        <v>0</v>
      </c>
      <c r="BO3633">
        <f t="shared" si="396"/>
        <v>0</v>
      </c>
      <c r="CC3633">
        <f t="shared" si="397"/>
        <v>0</v>
      </c>
      <c r="CD3633">
        <f t="shared" si="398"/>
        <v>0</v>
      </c>
      <c r="CG3633">
        <f ca="1">IFERROR(INDIRECT("IVA!X"&amp;MATCH(MID(COMPRAS!C3533,1,2)&amp;MID(COMPRAS!F3533,1,2)&amp;MID(COMPRAS!D3533,1,2),IVA!W:W,0)),"SIN COD.")</f>
        <v>0</v>
      </c>
      <c r="CH3633">
        <f ca="1">IFERROR(INDIRECT("IVA!Y"&amp;MATCH(MID(COMPRAS!C3533,1,2)&amp;MID(COMPRAS!F3533,1,2)&amp;MID(COMPRAS!D3533,1,2),IVA!W:W,0)),"SIN COD.")</f>
        <v>0</v>
      </c>
    </row>
    <row r="3634" spans="1:86" x14ac:dyDescent="0.25">
      <c r="A3634"/>
      <c r="B3634"/>
      <c r="D3634"/>
      <c r="AL3634">
        <f t="shared" si="392"/>
        <v>0</v>
      </c>
      <c r="AQ3634">
        <f t="shared" si="393"/>
        <v>0</v>
      </c>
      <c r="AR3634" t="str">
        <f>IFERROR(IF(OR(AP3634=338,AP3634=340,AP3634=341,AP3634=342,AP3634="342A",AP3634="342B"),PorcenRet(AP3634,AT3634,AU3634),INDEX(PORCENTAJEBUSCAR,MATCH(AP3634,CódigoRET,0),4)*1),"")</f>
        <v/>
      </c>
      <c r="AS3634">
        <f t="shared" si="394"/>
        <v>0</v>
      </c>
      <c r="BF3634" t="str">
        <f>IFERROR(IF(OR(BD3634=338,BD3634=340,BD3634=341,BD3634=342,BD3634="342A",BD3634="342B"),PorcenRet(BD3634,BH3634,BI3634),INDEX(PORCENTAJEBUSCAR,MATCH(BD3634,CódigoRET,0),4)*1),"")</f>
        <v/>
      </c>
      <c r="BG3634">
        <f t="shared" si="395"/>
        <v>0</v>
      </c>
      <c r="BO3634">
        <f t="shared" si="396"/>
        <v>0</v>
      </c>
      <c r="CC3634">
        <f t="shared" si="397"/>
        <v>0</v>
      </c>
      <c r="CD3634">
        <f t="shared" si="398"/>
        <v>0</v>
      </c>
      <c r="CG3634">
        <f ca="1">IFERROR(INDIRECT("IVA!X"&amp;MATCH(MID(COMPRAS!C3534,1,2)&amp;MID(COMPRAS!F3534,1,2)&amp;MID(COMPRAS!D3534,1,2),IVA!W:W,0)),"SIN COD.")</f>
        <v>0</v>
      </c>
      <c r="CH3634">
        <f ca="1">IFERROR(INDIRECT("IVA!Y"&amp;MATCH(MID(COMPRAS!C3534,1,2)&amp;MID(COMPRAS!F3534,1,2)&amp;MID(COMPRAS!D3534,1,2),IVA!W:W,0)),"SIN COD.")</f>
        <v>0</v>
      </c>
    </row>
    <row r="3635" spans="1:86" x14ac:dyDescent="0.25">
      <c r="A3635"/>
      <c r="B3635"/>
      <c r="D3635"/>
      <c r="AL3635">
        <f t="shared" si="392"/>
        <v>0</v>
      </c>
      <c r="AQ3635">
        <f t="shared" si="393"/>
        <v>0</v>
      </c>
      <c r="AR3635" t="str">
        <f>IFERROR(IF(OR(AP3635=338,AP3635=340,AP3635=341,AP3635=342,AP3635="342A",AP3635="342B"),PorcenRet(AP3635,AT3635,AU3635),INDEX(PORCENTAJEBUSCAR,MATCH(AP3635,CódigoRET,0),4)*1),"")</f>
        <v/>
      </c>
      <c r="AS3635">
        <f t="shared" si="394"/>
        <v>0</v>
      </c>
      <c r="BF3635" t="str">
        <f>IFERROR(IF(OR(BD3635=338,BD3635=340,BD3635=341,BD3635=342,BD3635="342A",BD3635="342B"),PorcenRet(BD3635,BH3635,BI3635),INDEX(PORCENTAJEBUSCAR,MATCH(BD3635,CódigoRET,0),4)*1),"")</f>
        <v/>
      </c>
      <c r="BG3635">
        <f t="shared" si="395"/>
        <v>0</v>
      </c>
      <c r="BO3635">
        <f t="shared" si="396"/>
        <v>0</v>
      </c>
      <c r="CC3635">
        <f t="shared" si="397"/>
        <v>0</v>
      </c>
      <c r="CD3635">
        <f t="shared" si="398"/>
        <v>0</v>
      </c>
      <c r="CG3635">
        <f ca="1">IFERROR(INDIRECT("IVA!X"&amp;MATCH(MID(COMPRAS!C3535,1,2)&amp;MID(COMPRAS!F3535,1,2)&amp;MID(COMPRAS!D3535,1,2),IVA!W:W,0)),"SIN COD.")</f>
        <v>0</v>
      </c>
      <c r="CH3635">
        <f ca="1">IFERROR(INDIRECT("IVA!Y"&amp;MATCH(MID(COMPRAS!C3535,1,2)&amp;MID(COMPRAS!F3535,1,2)&amp;MID(COMPRAS!D3535,1,2),IVA!W:W,0)),"SIN COD.")</f>
        <v>0</v>
      </c>
    </row>
    <row r="3636" spans="1:86" x14ac:dyDescent="0.25">
      <c r="A3636"/>
      <c r="B3636"/>
      <c r="D3636"/>
      <c r="AL3636">
        <f t="shared" si="392"/>
        <v>0</v>
      </c>
      <c r="AQ3636">
        <f t="shared" si="393"/>
        <v>0</v>
      </c>
      <c r="AR3636" t="str">
        <f>IFERROR(IF(OR(AP3636=338,AP3636=340,AP3636=341,AP3636=342,AP3636="342A",AP3636="342B"),PorcenRet(AP3636,AT3636,AU3636),INDEX(PORCENTAJEBUSCAR,MATCH(AP3636,CódigoRET,0),4)*1),"")</f>
        <v/>
      </c>
      <c r="AS3636">
        <f t="shared" si="394"/>
        <v>0</v>
      </c>
      <c r="BF3636" t="str">
        <f>IFERROR(IF(OR(BD3636=338,BD3636=340,BD3636=341,BD3636=342,BD3636="342A",BD3636="342B"),PorcenRet(BD3636,BH3636,BI3636),INDEX(PORCENTAJEBUSCAR,MATCH(BD3636,CódigoRET,0),4)*1),"")</f>
        <v/>
      </c>
      <c r="BG3636">
        <f t="shared" si="395"/>
        <v>0</v>
      </c>
      <c r="BO3636">
        <f t="shared" si="396"/>
        <v>0</v>
      </c>
      <c r="CC3636">
        <f t="shared" si="397"/>
        <v>0</v>
      </c>
      <c r="CD3636">
        <f t="shared" si="398"/>
        <v>0</v>
      </c>
      <c r="CG3636">
        <f ca="1">IFERROR(INDIRECT("IVA!X"&amp;MATCH(MID(COMPRAS!C3536,1,2)&amp;MID(COMPRAS!F3536,1,2)&amp;MID(COMPRAS!D3536,1,2),IVA!W:W,0)),"SIN COD.")</f>
        <v>0</v>
      </c>
      <c r="CH3636">
        <f ca="1">IFERROR(INDIRECT("IVA!Y"&amp;MATCH(MID(COMPRAS!C3536,1,2)&amp;MID(COMPRAS!F3536,1,2)&amp;MID(COMPRAS!D3536,1,2),IVA!W:W,0)),"SIN COD.")</f>
        <v>0</v>
      </c>
    </row>
    <row r="3637" spans="1:86" x14ac:dyDescent="0.25">
      <c r="A3637"/>
      <c r="B3637"/>
      <c r="D3637"/>
      <c r="AL3637">
        <f t="shared" si="392"/>
        <v>0</v>
      </c>
      <c r="AQ3637">
        <f t="shared" si="393"/>
        <v>0</v>
      </c>
      <c r="AR3637" t="str">
        <f>IFERROR(IF(OR(AP3637=338,AP3637=340,AP3637=341,AP3637=342,AP3637="342A",AP3637="342B"),PorcenRet(AP3637,AT3637,AU3637),INDEX(PORCENTAJEBUSCAR,MATCH(AP3637,CódigoRET,0),4)*1),"")</f>
        <v/>
      </c>
      <c r="AS3637">
        <f t="shared" si="394"/>
        <v>0</v>
      </c>
      <c r="BF3637" t="str">
        <f>IFERROR(IF(OR(BD3637=338,BD3637=340,BD3637=341,BD3637=342,BD3637="342A",BD3637="342B"),PorcenRet(BD3637,BH3637,BI3637),INDEX(PORCENTAJEBUSCAR,MATCH(BD3637,CódigoRET,0),4)*1),"")</f>
        <v/>
      </c>
      <c r="BG3637">
        <f t="shared" si="395"/>
        <v>0</v>
      </c>
      <c r="BO3637">
        <f t="shared" si="396"/>
        <v>0</v>
      </c>
      <c r="CC3637">
        <f t="shared" si="397"/>
        <v>0</v>
      </c>
      <c r="CD3637">
        <f t="shared" si="398"/>
        <v>0</v>
      </c>
      <c r="CG3637">
        <f ca="1">IFERROR(INDIRECT("IVA!X"&amp;MATCH(MID(COMPRAS!C3537,1,2)&amp;MID(COMPRAS!F3537,1,2)&amp;MID(COMPRAS!D3537,1,2),IVA!W:W,0)),"SIN COD.")</f>
        <v>0</v>
      </c>
      <c r="CH3637">
        <f ca="1">IFERROR(INDIRECT("IVA!Y"&amp;MATCH(MID(COMPRAS!C3537,1,2)&amp;MID(COMPRAS!F3537,1,2)&amp;MID(COMPRAS!D3537,1,2),IVA!W:W,0)),"SIN COD.")</f>
        <v>0</v>
      </c>
    </row>
    <row r="3638" spans="1:86" x14ac:dyDescent="0.25">
      <c r="A3638"/>
      <c r="B3638"/>
      <c r="D3638"/>
      <c r="AL3638">
        <f t="shared" si="392"/>
        <v>0</v>
      </c>
      <c r="AQ3638">
        <f t="shared" si="393"/>
        <v>0</v>
      </c>
      <c r="AR3638" t="str">
        <f>IFERROR(IF(OR(AP3638=338,AP3638=340,AP3638=341,AP3638=342,AP3638="342A",AP3638="342B"),PorcenRet(AP3638,AT3638,AU3638),INDEX(PORCENTAJEBUSCAR,MATCH(AP3638,CódigoRET,0),4)*1),"")</f>
        <v/>
      </c>
      <c r="AS3638">
        <f t="shared" si="394"/>
        <v>0</v>
      </c>
      <c r="BF3638" t="str">
        <f>IFERROR(IF(OR(BD3638=338,BD3638=340,BD3638=341,BD3638=342,BD3638="342A",BD3638="342B"),PorcenRet(BD3638,BH3638,BI3638),INDEX(PORCENTAJEBUSCAR,MATCH(BD3638,CódigoRET,0),4)*1),"")</f>
        <v/>
      </c>
      <c r="BG3638">
        <f t="shared" si="395"/>
        <v>0</v>
      </c>
      <c r="BO3638">
        <f t="shared" si="396"/>
        <v>0</v>
      </c>
      <c r="CC3638">
        <f t="shared" si="397"/>
        <v>0</v>
      </c>
      <c r="CD3638">
        <f t="shared" si="398"/>
        <v>0</v>
      </c>
      <c r="CG3638">
        <f ca="1">IFERROR(INDIRECT("IVA!X"&amp;MATCH(MID(COMPRAS!C3538,1,2)&amp;MID(COMPRAS!F3538,1,2)&amp;MID(COMPRAS!D3538,1,2),IVA!W:W,0)),"SIN COD.")</f>
        <v>0</v>
      </c>
      <c r="CH3638">
        <f ca="1">IFERROR(INDIRECT("IVA!Y"&amp;MATCH(MID(COMPRAS!C3538,1,2)&amp;MID(COMPRAS!F3538,1,2)&amp;MID(COMPRAS!D3538,1,2),IVA!W:W,0)),"SIN COD.")</f>
        <v>0</v>
      </c>
    </row>
    <row r="3639" spans="1:86" x14ac:dyDescent="0.25">
      <c r="A3639"/>
      <c r="B3639"/>
      <c r="D3639"/>
      <c r="AL3639">
        <f t="shared" si="392"/>
        <v>0</v>
      </c>
      <c r="AQ3639">
        <f t="shared" si="393"/>
        <v>0</v>
      </c>
      <c r="AR3639" t="str">
        <f>IFERROR(IF(OR(AP3639=338,AP3639=340,AP3639=341,AP3639=342,AP3639="342A",AP3639="342B"),PorcenRet(AP3639,AT3639,AU3639),INDEX(PORCENTAJEBUSCAR,MATCH(AP3639,CódigoRET,0),4)*1),"")</f>
        <v/>
      </c>
      <c r="AS3639">
        <f t="shared" si="394"/>
        <v>0</v>
      </c>
      <c r="BF3639" t="str">
        <f>IFERROR(IF(OR(BD3639=338,BD3639=340,BD3639=341,BD3639=342,BD3639="342A",BD3639="342B"),PorcenRet(BD3639,BH3639,BI3639),INDEX(PORCENTAJEBUSCAR,MATCH(BD3639,CódigoRET,0),4)*1),"")</f>
        <v/>
      </c>
      <c r="BG3639">
        <f t="shared" si="395"/>
        <v>0</v>
      </c>
      <c r="BO3639">
        <f t="shared" si="396"/>
        <v>0</v>
      </c>
      <c r="CC3639">
        <f t="shared" si="397"/>
        <v>0</v>
      </c>
      <c r="CD3639">
        <f t="shared" si="398"/>
        <v>0</v>
      </c>
      <c r="CG3639">
        <f ca="1">IFERROR(INDIRECT("IVA!X"&amp;MATCH(MID(COMPRAS!C3539,1,2)&amp;MID(COMPRAS!F3539,1,2)&amp;MID(COMPRAS!D3539,1,2),IVA!W:W,0)),"SIN COD.")</f>
        <v>0</v>
      </c>
      <c r="CH3639">
        <f ca="1">IFERROR(INDIRECT("IVA!Y"&amp;MATCH(MID(COMPRAS!C3539,1,2)&amp;MID(COMPRAS!F3539,1,2)&amp;MID(COMPRAS!D3539,1,2),IVA!W:W,0)),"SIN COD.")</f>
        <v>0</v>
      </c>
    </row>
    <row r="3640" spans="1:86" x14ac:dyDescent="0.25">
      <c r="A3640"/>
      <c r="B3640"/>
      <c r="D3640"/>
      <c r="AL3640">
        <f t="shared" si="392"/>
        <v>0</v>
      </c>
      <c r="AQ3640">
        <f t="shared" si="393"/>
        <v>0</v>
      </c>
      <c r="AR3640" t="str">
        <f>IFERROR(IF(OR(AP3640=338,AP3640=340,AP3640=341,AP3640=342,AP3640="342A",AP3640="342B"),PorcenRet(AP3640,AT3640,AU3640),INDEX(PORCENTAJEBUSCAR,MATCH(AP3640,CódigoRET,0),4)*1),"")</f>
        <v/>
      </c>
      <c r="AS3640">
        <f t="shared" si="394"/>
        <v>0</v>
      </c>
      <c r="BF3640" t="str">
        <f>IFERROR(IF(OR(BD3640=338,BD3640=340,BD3640=341,BD3640=342,BD3640="342A",BD3640="342B"),PorcenRet(BD3640,BH3640,BI3640),INDEX(PORCENTAJEBUSCAR,MATCH(BD3640,CódigoRET,0),4)*1),"")</f>
        <v/>
      </c>
      <c r="BG3640">
        <f t="shared" si="395"/>
        <v>0</v>
      </c>
      <c r="BO3640">
        <f t="shared" si="396"/>
        <v>0</v>
      </c>
      <c r="CC3640">
        <f t="shared" si="397"/>
        <v>0</v>
      </c>
      <c r="CD3640">
        <f t="shared" si="398"/>
        <v>0</v>
      </c>
      <c r="CG3640">
        <f ca="1">IFERROR(INDIRECT("IVA!X"&amp;MATCH(MID(COMPRAS!C3540,1,2)&amp;MID(COMPRAS!F3540,1,2)&amp;MID(COMPRAS!D3540,1,2),IVA!W:W,0)),"SIN COD.")</f>
        <v>0</v>
      </c>
      <c r="CH3640">
        <f ca="1">IFERROR(INDIRECT("IVA!Y"&amp;MATCH(MID(COMPRAS!C3540,1,2)&amp;MID(COMPRAS!F3540,1,2)&amp;MID(COMPRAS!D3540,1,2),IVA!W:W,0)),"SIN COD.")</f>
        <v>0</v>
      </c>
    </row>
    <row r="3641" spans="1:86" x14ac:dyDescent="0.25">
      <c r="A3641"/>
      <c r="B3641"/>
      <c r="D3641"/>
      <c r="AL3641">
        <f t="shared" si="392"/>
        <v>0</v>
      </c>
      <c r="AQ3641">
        <f t="shared" si="393"/>
        <v>0</v>
      </c>
      <c r="AR3641" t="str">
        <f>IFERROR(IF(OR(AP3641=338,AP3641=340,AP3641=341,AP3641=342,AP3641="342A",AP3641="342B"),PorcenRet(AP3641,AT3641,AU3641),INDEX(PORCENTAJEBUSCAR,MATCH(AP3641,CódigoRET,0),4)*1),"")</f>
        <v/>
      </c>
      <c r="AS3641">
        <f t="shared" si="394"/>
        <v>0</v>
      </c>
      <c r="BF3641" t="str">
        <f>IFERROR(IF(OR(BD3641=338,BD3641=340,BD3641=341,BD3641=342,BD3641="342A",BD3641="342B"),PorcenRet(BD3641,BH3641,BI3641),INDEX(PORCENTAJEBUSCAR,MATCH(BD3641,CódigoRET,0),4)*1),"")</f>
        <v/>
      </c>
      <c r="BG3641">
        <f t="shared" si="395"/>
        <v>0</v>
      </c>
      <c r="BO3641">
        <f t="shared" si="396"/>
        <v>0</v>
      </c>
      <c r="CC3641">
        <f t="shared" si="397"/>
        <v>0</v>
      </c>
      <c r="CD3641">
        <f t="shared" si="398"/>
        <v>0</v>
      </c>
      <c r="CG3641">
        <f ca="1">IFERROR(INDIRECT("IVA!X"&amp;MATCH(MID(COMPRAS!C3541,1,2)&amp;MID(COMPRAS!F3541,1,2)&amp;MID(COMPRAS!D3541,1,2),IVA!W:W,0)),"SIN COD.")</f>
        <v>0</v>
      </c>
      <c r="CH3641">
        <f ca="1">IFERROR(INDIRECT("IVA!Y"&amp;MATCH(MID(COMPRAS!C3541,1,2)&amp;MID(COMPRAS!F3541,1,2)&amp;MID(COMPRAS!D3541,1,2),IVA!W:W,0)),"SIN COD.")</f>
        <v>0</v>
      </c>
    </row>
    <row r="3642" spans="1:86" x14ac:dyDescent="0.25">
      <c r="A3642"/>
      <c r="B3642"/>
      <c r="D3642"/>
      <c r="AL3642">
        <f t="shared" si="392"/>
        <v>0</v>
      </c>
      <c r="AQ3642">
        <f t="shared" si="393"/>
        <v>0</v>
      </c>
      <c r="AR3642" t="str">
        <f>IFERROR(IF(OR(AP3642=338,AP3642=340,AP3642=341,AP3642=342,AP3642="342A",AP3642="342B"),PorcenRet(AP3642,AT3642,AU3642),INDEX(PORCENTAJEBUSCAR,MATCH(AP3642,CódigoRET,0),4)*1),"")</f>
        <v/>
      </c>
      <c r="AS3642">
        <f t="shared" si="394"/>
        <v>0</v>
      </c>
      <c r="BF3642" t="str">
        <f>IFERROR(IF(OR(BD3642=338,BD3642=340,BD3642=341,BD3642=342,BD3642="342A",BD3642="342B"),PorcenRet(BD3642,BH3642,BI3642),INDEX(PORCENTAJEBUSCAR,MATCH(BD3642,CódigoRET,0),4)*1),"")</f>
        <v/>
      </c>
      <c r="BG3642">
        <f t="shared" si="395"/>
        <v>0</v>
      </c>
      <c r="BO3642">
        <f t="shared" si="396"/>
        <v>0</v>
      </c>
      <c r="CC3642">
        <f t="shared" si="397"/>
        <v>0</v>
      </c>
      <c r="CD3642">
        <f t="shared" si="398"/>
        <v>0</v>
      </c>
      <c r="CG3642">
        <f ca="1">IFERROR(INDIRECT("IVA!X"&amp;MATCH(MID(COMPRAS!C3542,1,2)&amp;MID(COMPRAS!F3542,1,2)&amp;MID(COMPRAS!D3542,1,2),IVA!W:W,0)),"SIN COD.")</f>
        <v>0</v>
      </c>
      <c r="CH3642">
        <f ca="1">IFERROR(INDIRECT("IVA!Y"&amp;MATCH(MID(COMPRAS!C3542,1,2)&amp;MID(COMPRAS!F3542,1,2)&amp;MID(COMPRAS!D3542,1,2),IVA!W:W,0)),"SIN COD.")</f>
        <v>0</v>
      </c>
    </row>
    <row r="3643" spans="1:86" x14ac:dyDescent="0.25">
      <c r="A3643"/>
      <c r="B3643"/>
      <c r="D3643"/>
      <c r="AL3643">
        <f t="shared" si="392"/>
        <v>0</v>
      </c>
      <c r="AQ3643">
        <f t="shared" si="393"/>
        <v>0</v>
      </c>
      <c r="AR3643" t="str">
        <f>IFERROR(IF(OR(AP3643=338,AP3643=340,AP3643=341,AP3643=342,AP3643="342A",AP3643="342B"),PorcenRet(AP3643,AT3643,AU3643),INDEX(PORCENTAJEBUSCAR,MATCH(AP3643,CódigoRET,0),4)*1),"")</f>
        <v/>
      </c>
      <c r="AS3643">
        <f t="shared" si="394"/>
        <v>0</v>
      </c>
      <c r="BF3643" t="str">
        <f>IFERROR(IF(OR(BD3643=338,BD3643=340,BD3643=341,BD3643=342,BD3643="342A",BD3643="342B"),PorcenRet(BD3643,BH3643,BI3643),INDEX(PORCENTAJEBUSCAR,MATCH(BD3643,CódigoRET,0),4)*1),"")</f>
        <v/>
      </c>
      <c r="BG3643">
        <f t="shared" si="395"/>
        <v>0</v>
      </c>
      <c r="BO3643">
        <f t="shared" si="396"/>
        <v>0</v>
      </c>
      <c r="CC3643">
        <f t="shared" si="397"/>
        <v>0</v>
      </c>
      <c r="CD3643">
        <f t="shared" si="398"/>
        <v>0</v>
      </c>
      <c r="CG3643">
        <f ca="1">IFERROR(INDIRECT("IVA!X"&amp;MATCH(MID(COMPRAS!C3543,1,2)&amp;MID(COMPRAS!F3543,1,2)&amp;MID(COMPRAS!D3543,1,2),IVA!W:W,0)),"SIN COD.")</f>
        <v>0</v>
      </c>
      <c r="CH3643">
        <f ca="1">IFERROR(INDIRECT("IVA!Y"&amp;MATCH(MID(COMPRAS!C3543,1,2)&amp;MID(COMPRAS!F3543,1,2)&amp;MID(COMPRAS!D3543,1,2),IVA!W:W,0)),"SIN COD.")</f>
        <v>0</v>
      </c>
    </row>
    <row r="3644" spans="1:86" x14ac:dyDescent="0.25">
      <c r="A3644"/>
      <c r="B3644"/>
      <c r="D3644"/>
      <c r="AL3644">
        <f t="shared" si="392"/>
        <v>0</v>
      </c>
      <c r="AQ3644">
        <f t="shared" si="393"/>
        <v>0</v>
      </c>
      <c r="AR3644" t="str">
        <f>IFERROR(IF(OR(AP3644=338,AP3644=340,AP3644=341,AP3644=342,AP3644="342A",AP3644="342B"),PorcenRet(AP3644,AT3644,AU3644),INDEX(PORCENTAJEBUSCAR,MATCH(AP3644,CódigoRET,0),4)*1),"")</f>
        <v/>
      </c>
      <c r="AS3644">
        <f t="shared" si="394"/>
        <v>0</v>
      </c>
      <c r="BF3644" t="str">
        <f>IFERROR(IF(OR(BD3644=338,BD3644=340,BD3644=341,BD3644=342,BD3644="342A",BD3644="342B"),PorcenRet(BD3644,BH3644,BI3644),INDEX(PORCENTAJEBUSCAR,MATCH(BD3644,CódigoRET,0),4)*1),"")</f>
        <v/>
      </c>
      <c r="BG3644">
        <f t="shared" si="395"/>
        <v>0</v>
      </c>
      <c r="BO3644">
        <f t="shared" si="396"/>
        <v>0</v>
      </c>
      <c r="CC3644">
        <f t="shared" si="397"/>
        <v>0</v>
      </c>
      <c r="CD3644">
        <f t="shared" si="398"/>
        <v>0</v>
      </c>
      <c r="CG3644">
        <f ca="1">IFERROR(INDIRECT("IVA!X"&amp;MATCH(MID(COMPRAS!C3544,1,2)&amp;MID(COMPRAS!F3544,1,2)&amp;MID(COMPRAS!D3544,1,2),IVA!W:W,0)),"SIN COD.")</f>
        <v>0</v>
      </c>
      <c r="CH3644">
        <f ca="1">IFERROR(INDIRECT("IVA!Y"&amp;MATCH(MID(COMPRAS!C3544,1,2)&amp;MID(COMPRAS!F3544,1,2)&amp;MID(COMPRAS!D3544,1,2),IVA!W:W,0)),"SIN COD.")</f>
        <v>0</v>
      </c>
    </row>
    <row r="3645" spans="1:86" x14ac:dyDescent="0.25">
      <c r="A3645"/>
      <c r="B3645"/>
      <c r="D3645"/>
      <c r="AL3645">
        <f t="shared" si="392"/>
        <v>0</v>
      </c>
      <c r="AQ3645">
        <f t="shared" si="393"/>
        <v>0</v>
      </c>
      <c r="AR3645" t="str">
        <f>IFERROR(IF(OR(AP3645=338,AP3645=340,AP3645=341,AP3645=342,AP3645="342A",AP3645="342B"),PorcenRet(AP3645,AT3645,AU3645),INDEX(PORCENTAJEBUSCAR,MATCH(AP3645,CódigoRET,0),4)*1),"")</f>
        <v/>
      </c>
      <c r="AS3645">
        <f t="shared" si="394"/>
        <v>0</v>
      </c>
      <c r="BF3645" t="str">
        <f>IFERROR(IF(OR(BD3645=338,BD3645=340,BD3645=341,BD3645=342,BD3645="342A",BD3645="342B"),PorcenRet(BD3645,BH3645,BI3645),INDEX(PORCENTAJEBUSCAR,MATCH(BD3645,CódigoRET,0),4)*1),"")</f>
        <v/>
      </c>
      <c r="BG3645">
        <f t="shared" si="395"/>
        <v>0</v>
      </c>
      <c r="BO3645">
        <f t="shared" si="396"/>
        <v>0</v>
      </c>
      <c r="CC3645">
        <f t="shared" si="397"/>
        <v>0</v>
      </c>
      <c r="CD3645">
        <f t="shared" si="398"/>
        <v>0</v>
      </c>
      <c r="CG3645">
        <f ca="1">IFERROR(INDIRECT("IVA!X"&amp;MATCH(MID(COMPRAS!C3545,1,2)&amp;MID(COMPRAS!F3545,1,2)&amp;MID(COMPRAS!D3545,1,2),IVA!W:W,0)),"SIN COD.")</f>
        <v>0</v>
      </c>
      <c r="CH3645">
        <f ca="1">IFERROR(INDIRECT("IVA!Y"&amp;MATCH(MID(COMPRAS!C3545,1,2)&amp;MID(COMPRAS!F3545,1,2)&amp;MID(COMPRAS!D3545,1,2),IVA!W:W,0)),"SIN COD.")</f>
        <v>0</v>
      </c>
    </row>
    <row r="3646" spans="1:86" x14ac:dyDescent="0.25">
      <c r="A3646"/>
      <c r="B3646"/>
      <c r="D3646"/>
      <c r="AL3646">
        <f t="shared" si="392"/>
        <v>0</v>
      </c>
      <c r="AQ3646">
        <f t="shared" si="393"/>
        <v>0</v>
      </c>
      <c r="AR3646" t="str">
        <f>IFERROR(IF(OR(AP3646=338,AP3646=340,AP3646=341,AP3646=342,AP3646="342A",AP3646="342B"),PorcenRet(AP3646,AT3646,AU3646),INDEX(PORCENTAJEBUSCAR,MATCH(AP3646,CódigoRET,0),4)*1),"")</f>
        <v/>
      </c>
      <c r="AS3646">
        <f t="shared" si="394"/>
        <v>0</v>
      </c>
      <c r="BF3646" t="str">
        <f>IFERROR(IF(OR(BD3646=338,BD3646=340,BD3646=341,BD3646=342,BD3646="342A",BD3646="342B"),PorcenRet(BD3646,BH3646,BI3646),INDEX(PORCENTAJEBUSCAR,MATCH(BD3646,CódigoRET,0),4)*1),"")</f>
        <v/>
      </c>
      <c r="BG3646">
        <f t="shared" si="395"/>
        <v>0</v>
      </c>
      <c r="BO3646">
        <f t="shared" si="396"/>
        <v>0</v>
      </c>
      <c r="CC3646">
        <f t="shared" si="397"/>
        <v>0</v>
      </c>
      <c r="CD3646">
        <f t="shared" si="398"/>
        <v>0</v>
      </c>
      <c r="CG3646">
        <f ca="1">IFERROR(INDIRECT("IVA!X"&amp;MATCH(MID(COMPRAS!C3546,1,2)&amp;MID(COMPRAS!F3546,1,2)&amp;MID(COMPRAS!D3546,1,2),IVA!W:W,0)),"SIN COD.")</f>
        <v>0</v>
      </c>
      <c r="CH3646">
        <f ca="1">IFERROR(INDIRECT("IVA!Y"&amp;MATCH(MID(COMPRAS!C3546,1,2)&amp;MID(COMPRAS!F3546,1,2)&amp;MID(COMPRAS!D3546,1,2),IVA!W:W,0)),"SIN COD.")</f>
        <v>0</v>
      </c>
    </row>
    <row r="3647" spans="1:86" x14ac:dyDescent="0.25">
      <c r="A3647"/>
      <c r="B3647"/>
      <c r="D3647"/>
      <c r="AL3647">
        <f t="shared" si="392"/>
        <v>0</v>
      </c>
      <c r="AQ3647">
        <f t="shared" si="393"/>
        <v>0</v>
      </c>
      <c r="AR3647" t="str">
        <f>IFERROR(IF(OR(AP3647=338,AP3647=340,AP3647=341,AP3647=342,AP3647="342A",AP3647="342B"),PorcenRet(AP3647,AT3647,AU3647),INDEX(PORCENTAJEBUSCAR,MATCH(AP3647,CódigoRET,0),4)*1),"")</f>
        <v/>
      </c>
      <c r="AS3647">
        <f t="shared" si="394"/>
        <v>0</v>
      </c>
      <c r="BF3647" t="str">
        <f>IFERROR(IF(OR(BD3647=338,BD3647=340,BD3647=341,BD3647=342,BD3647="342A",BD3647="342B"),PorcenRet(BD3647,BH3647,BI3647),INDEX(PORCENTAJEBUSCAR,MATCH(BD3647,CódigoRET,0),4)*1),"")</f>
        <v/>
      </c>
      <c r="BG3647">
        <f t="shared" si="395"/>
        <v>0</v>
      </c>
      <c r="BO3647">
        <f t="shared" si="396"/>
        <v>0</v>
      </c>
      <c r="CC3647">
        <f t="shared" si="397"/>
        <v>0</v>
      </c>
      <c r="CD3647">
        <f t="shared" si="398"/>
        <v>0</v>
      </c>
      <c r="CG3647">
        <f ca="1">IFERROR(INDIRECT("IVA!X"&amp;MATCH(MID(COMPRAS!C3547,1,2)&amp;MID(COMPRAS!F3547,1,2)&amp;MID(COMPRAS!D3547,1,2),IVA!W:W,0)),"SIN COD.")</f>
        <v>0</v>
      </c>
      <c r="CH3647">
        <f ca="1">IFERROR(INDIRECT("IVA!Y"&amp;MATCH(MID(COMPRAS!C3547,1,2)&amp;MID(COMPRAS!F3547,1,2)&amp;MID(COMPRAS!D3547,1,2),IVA!W:W,0)),"SIN COD.")</f>
        <v>0</v>
      </c>
    </row>
    <row r="3648" spans="1:86" x14ac:dyDescent="0.25">
      <c r="A3648"/>
      <c r="B3648"/>
      <c r="D3648"/>
      <c r="AL3648">
        <f t="shared" si="392"/>
        <v>0</v>
      </c>
      <c r="AQ3648">
        <f t="shared" si="393"/>
        <v>0</v>
      </c>
      <c r="AR3648" t="str">
        <f>IFERROR(IF(OR(AP3648=338,AP3648=340,AP3648=341,AP3648=342,AP3648="342A",AP3648="342B"),PorcenRet(AP3648,AT3648,AU3648),INDEX(PORCENTAJEBUSCAR,MATCH(AP3648,CódigoRET,0),4)*1),"")</f>
        <v/>
      </c>
      <c r="AS3648">
        <f t="shared" si="394"/>
        <v>0</v>
      </c>
      <c r="BF3648" t="str">
        <f>IFERROR(IF(OR(BD3648=338,BD3648=340,BD3648=341,BD3648=342,BD3648="342A",BD3648="342B"),PorcenRet(BD3648,BH3648,BI3648),INDEX(PORCENTAJEBUSCAR,MATCH(BD3648,CódigoRET,0),4)*1),"")</f>
        <v/>
      </c>
      <c r="BG3648">
        <f t="shared" si="395"/>
        <v>0</v>
      </c>
      <c r="BO3648">
        <f t="shared" si="396"/>
        <v>0</v>
      </c>
      <c r="CC3648">
        <f t="shared" si="397"/>
        <v>0</v>
      </c>
      <c r="CD3648">
        <f t="shared" si="398"/>
        <v>0</v>
      </c>
      <c r="CG3648">
        <f ca="1">IFERROR(INDIRECT("IVA!X"&amp;MATCH(MID(COMPRAS!C3548,1,2)&amp;MID(COMPRAS!F3548,1,2)&amp;MID(COMPRAS!D3548,1,2),IVA!W:W,0)),"SIN COD.")</f>
        <v>0</v>
      </c>
      <c r="CH3648">
        <f ca="1">IFERROR(INDIRECT("IVA!Y"&amp;MATCH(MID(COMPRAS!C3548,1,2)&amp;MID(COMPRAS!F3548,1,2)&amp;MID(COMPRAS!D3548,1,2),IVA!W:W,0)),"SIN COD.")</f>
        <v>0</v>
      </c>
    </row>
    <row r="3649" spans="1:86" x14ac:dyDescent="0.25">
      <c r="A3649"/>
      <c r="B3649"/>
      <c r="D3649"/>
      <c r="AL3649">
        <f t="shared" si="392"/>
        <v>0</v>
      </c>
      <c r="AQ3649">
        <f t="shared" si="393"/>
        <v>0</v>
      </c>
      <c r="AR3649" t="str">
        <f>IFERROR(IF(OR(AP3649=338,AP3649=340,AP3649=341,AP3649=342,AP3649="342A",AP3649="342B"),PorcenRet(AP3649,AT3649,AU3649),INDEX(PORCENTAJEBUSCAR,MATCH(AP3649,CódigoRET,0),4)*1),"")</f>
        <v/>
      </c>
      <c r="AS3649">
        <f t="shared" si="394"/>
        <v>0</v>
      </c>
      <c r="BF3649" t="str">
        <f>IFERROR(IF(OR(BD3649=338,BD3649=340,BD3649=341,BD3649=342,BD3649="342A",BD3649="342B"),PorcenRet(BD3649,BH3649,BI3649),INDEX(PORCENTAJEBUSCAR,MATCH(BD3649,CódigoRET,0),4)*1),"")</f>
        <v/>
      </c>
      <c r="BG3649">
        <f t="shared" si="395"/>
        <v>0</v>
      </c>
      <c r="BO3649">
        <f t="shared" si="396"/>
        <v>0</v>
      </c>
      <c r="CC3649">
        <f t="shared" si="397"/>
        <v>0</v>
      </c>
      <c r="CD3649">
        <f t="shared" si="398"/>
        <v>0</v>
      </c>
      <c r="CG3649">
        <f ca="1">IFERROR(INDIRECT("IVA!X"&amp;MATCH(MID(COMPRAS!C3549,1,2)&amp;MID(COMPRAS!F3549,1,2)&amp;MID(COMPRAS!D3549,1,2),IVA!W:W,0)),"SIN COD.")</f>
        <v>0</v>
      </c>
      <c r="CH3649">
        <f ca="1">IFERROR(INDIRECT("IVA!Y"&amp;MATCH(MID(COMPRAS!C3549,1,2)&amp;MID(COMPRAS!F3549,1,2)&amp;MID(COMPRAS!D3549,1,2),IVA!W:W,0)),"SIN COD.")</f>
        <v>0</v>
      </c>
    </row>
    <row r="3650" spans="1:86" x14ac:dyDescent="0.25">
      <c r="A3650"/>
      <c r="B3650"/>
      <c r="D3650"/>
      <c r="AL3650">
        <f t="shared" ref="AL3650:AL3713" si="399">O3650+P3650+Q3650+R3650+S3650+T3650+U3650+V3650</f>
        <v>0</v>
      </c>
      <c r="AQ3650">
        <f t="shared" ref="AQ3650:AQ3713" si="400">+P3650+Q3650+R3650+S3650-BE3650-BQ3650-BW3650+O3650</f>
        <v>0</v>
      </c>
      <c r="AR3650" t="str">
        <f>IFERROR(IF(OR(AP3650=338,AP3650=340,AP3650=341,AP3650=342,AP3650="342A",AP3650="342B"),PorcenRet(AP3650,AT3650,AU3650),INDEX(PORCENTAJEBUSCAR,MATCH(AP3650,CódigoRET,0),4)*1),"")</f>
        <v/>
      </c>
      <c r="AS3650">
        <f t="shared" ref="AS3650:AS3713" si="401">ROUND(IF(AP3650="",0,AQ3650*(AR3650/100)),2)</f>
        <v>0</v>
      </c>
      <c r="BF3650" t="str">
        <f>IFERROR(IF(OR(BD3650=338,BD3650=340,BD3650=341,BD3650=342,BD3650="342A",BD3650="342B"),PorcenRet(BD3650,BH3650,BI3650),INDEX(PORCENTAJEBUSCAR,MATCH(BD3650,CódigoRET,0),4)*1),"")</f>
        <v/>
      </c>
      <c r="BG3650">
        <f t="shared" ref="BG3650:BG3713" si="402">ROUND(IF(BD3650="",0,BE3650*(BF3650/100)),2)</f>
        <v>0</v>
      </c>
      <c r="BO3650">
        <f t="shared" ref="BO3650:BO3713" si="403">IF(MID(F3650,1,2)="41",SUM(O3650:S3650),0)</f>
        <v>0</v>
      </c>
      <c r="CC3650">
        <f t="shared" ref="CC3650:CC3713" si="404">O3650+P3650+Q3650+R3650+S3650</f>
        <v>0</v>
      </c>
      <c r="CD3650">
        <f t="shared" ref="CD3650:CD3713" si="405">T3650+U3650</f>
        <v>0</v>
      </c>
      <c r="CG3650">
        <f ca="1">IFERROR(INDIRECT("IVA!X"&amp;MATCH(MID(COMPRAS!C3550,1,2)&amp;MID(COMPRAS!F3550,1,2)&amp;MID(COMPRAS!D3550,1,2),IVA!W:W,0)),"SIN COD.")</f>
        <v>0</v>
      </c>
      <c r="CH3650">
        <f ca="1">IFERROR(INDIRECT("IVA!Y"&amp;MATCH(MID(COMPRAS!C3550,1,2)&amp;MID(COMPRAS!F3550,1,2)&amp;MID(COMPRAS!D3550,1,2),IVA!W:W,0)),"SIN COD.")</f>
        <v>0</v>
      </c>
    </row>
    <row r="3651" spans="1:86" x14ac:dyDescent="0.25">
      <c r="A3651"/>
      <c r="B3651"/>
      <c r="D3651"/>
      <c r="AL3651">
        <f t="shared" si="399"/>
        <v>0</v>
      </c>
      <c r="AQ3651">
        <f t="shared" si="400"/>
        <v>0</v>
      </c>
      <c r="AR3651" t="str">
        <f>IFERROR(IF(OR(AP3651=338,AP3651=340,AP3651=341,AP3651=342,AP3651="342A",AP3651="342B"),PorcenRet(AP3651,AT3651,AU3651),INDEX(PORCENTAJEBUSCAR,MATCH(AP3651,CódigoRET,0),4)*1),"")</f>
        <v/>
      </c>
      <c r="AS3651">
        <f t="shared" si="401"/>
        <v>0</v>
      </c>
      <c r="BF3651" t="str">
        <f>IFERROR(IF(OR(BD3651=338,BD3651=340,BD3651=341,BD3651=342,BD3651="342A",BD3651="342B"),PorcenRet(BD3651,BH3651,BI3651),INDEX(PORCENTAJEBUSCAR,MATCH(BD3651,CódigoRET,0),4)*1),"")</f>
        <v/>
      </c>
      <c r="BG3651">
        <f t="shared" si="402"/>
        <v>0</v>
      </c>
      <c r="BO3651">
        <f t="shared" si="403"/>
        <v>0</v>
      </c>
      <c r="CC3651">
        <f t="shared" si="404"/>
        <v>0</v>
      </c>
      <c r="CD3651">
        <f t="shared" si="405"/>
        <v>0</v>
      </c>
      <c r="CG3651">
        <f ca="1">IFERROR(INDIRECT("IVA!X"&amp;MATCH(MID(COMPRAS!C3551,1,2)&amp;MID(COMPRAS!F3551,1,2)&amp;MID(COMPRAS!D3551,1,2),IVA!W:W,0)),"SIN COD.")</f>
        <v>0</v>
      </c>
      <c r="CH3651">
        <f ca="1">IFERROR(INDIRECT("IVA!Y"&amp;MATCH(MID(COMPRAS!C3551,1,2)&amp;MID(COMPRAS!F3551,1,2)&amp;MID(COMPRAS!D3551,1,2),IVA!W:W,0)),"SIN COD.")</f>
        <v>0</v>
      </c>
    </row>
    <row r="3652" spans="1:86" x14ac:dyDescent="0.25">
      <c r="A3652"/>
      <c r="B3652"/>
      <c r="D3652"/>
      <c r="AL3652">
        <f t="shared" si="399"/>
        <v>0</v>
      </c>
      <c r="AQ3652">
        <f t="shared" si="400"/>
        <v>0</v>
      </c>
      <c r="AR3652" t="str">
        <f>IFERROR(IF(OR(AP3652=338,AP3652=340,AP3652=341,AP3652=342,AP3652="342A",AP3652="342B"),PorcenRet(AP3652,AT3652,AU3652),INDEX(PORCENTAJEBUSCAR,MATCH(AP3652,CódigoRET,0),4)*1),"")</f>
        <v/>
      </c>
      <c r="AS3652">
        <f t="shared" si="401"/>
        <v>0</v>
      </c>
      <c r="BF3652" t="str">
        <f>IFERROR(IF(OR(BD3652=338,BD3652=340,BD3652=341,BD3652=342,BD3652="342A",BD3652="342B"),PorcenRet(BD3652,BH3652,BI3652),INDEX(PORCENTAJEBUSCAR,MATCH(BD3652,CódigoRET,0),4)*1),"")</f>
        <v/>
      </c>
      <c r="BG3652">
        <f t="shared" si="402"/>
        <v>0</v>
      </c>
      <c r="BO3652">
        <f t="shared" si="403"/>
        <v>0</v>
      </c>
      <c r="CC3652">
        <f t="shared" si="404"/>
        <v>0</v>
      </c>
      <c r="CD3652">
        <f t="shared" si="405"/>
        <v>0</v>
      </c>
      <c r="CG3652">
        <f ca="1">IFERROR(INDIRECT("IVA!X"&amp;MATCH(MID(COMPRAS!C3552,1,2)&amp;MID(COMPRAS!F3552,1,2)&amp;MID(COMPRAS!D3552,1,2),IVA!W:W,0)),"SIN COD.")</f>
        <v>0</v>
      </c>
      <c r="CH3652">
        <f ca="1">IFERROR(INDIRECT("IVA!Y"&amp;MATCH(MID(COMPRAS!C3552,1,2)&amp;MID(COMPRAS!F3552,1,2)&amp;MID(COMPRAS!D3552,1,2),IVA!W:W,0)),"SIN COD.")</f>
        <v>0</v>
      </c>
    </row>
    <row r="3653" spans="1:86" x14ac:dyDescent="0.25">
      <c r="A3653"/>
      <c r="B3653"/>
      <c r="D3653"/>
      <c r="AL3653">
        <f t="shared" si="399"/>
        <v>0</v>
      </c>
      <c r="AQ3653">
        <f t="shared" si="400"/>
        <v>0</v>
      </c>
      <c r="AR3653" t="str">
        <f>IFERROR(IF(OR(AP3653=338,AP3653=340,AP3653=341,AP3653=342,AP3653="342A",AP3653="342B"),PorcenRet(AP3653,AT3653,AU3653),INDEX(PORCENTAJEBUSCAR,MATCH(AP3653,CódigoRET,0),4)*1),"")</f>
        <v/>
      </c>
      <c r="AS3653">
        <f t="shared" si="401"/>
        <v>0</v>
      </c>
      <c r="BF3653" t="str">
        <f>IFERROR(IF(OR(BD3653=338,BD3653=340,BD3653=341,BD3653=342,BD3653="342A",BD3653="342B"),PorcenRet(BD3653,BH3653,BI3653),INDEX(PORCENTAJEBUSCAR,MATCH(BD3653,CódigoRET,0),4)*1),"")</f>
        <v/>
      </c>
      <c r="BG3653">
        <f t="shared" si="402"/>
        <v>0</v>
      </c>
      <c r="BO3653">
        <f t="shared" si="403"/>
        <v>0</v>
      </c>
      <c r="CC3653">
        <f t="shared" si="404"/>
        <v>0</v>
      </c>
      <c r="CD3653">
        <f t="shared" si="405"/>
        <v>0</v>
      </c>
      <c r="CG3653">
        <f ca="1">IFERROR(INDIRECT("IVA!X"&amp;MATCH(MID(COMPRAS!C3553,1,2)&amp;MID(COMPRAS!F3553,1,2)&amp;MID(COMPRAS!D3553,1,2),IVA!W:W,0)),"SIN COD.")</f>
        <v>0</v>
      </c>
      <c r="CH3653">
        <f ca="1">IFERROR(INDIRECT("IVA!Y"&amp;MATCH(MID(COMPRAS!C3553,1,2)&amp;MID(COMPRAS!F3553,1,2)&amp;MID(COMPRAS!D3553,1,2),IVA!W:W,0)),"SIN COD.")</f>
        <v>0</v>
      </c>
    </row>
    <row r="3654" spans="1:86" x14ac:dyDescent="0.25">
      <c r="A3654"/>
      <c r="B3654"/>
      <c r="D3654"/>
      <c r="AL3654">
        <f t="shared" si="399"/>
        <v>0</v>
      </c>
      <c r="AQ3654">
        <f t="shared" si="400"/>
        <v>0</v>
      </c>
      <c r="AR3654" t="str">
        <f>IFERROR(IF(OR(AP3654=338,AP3654=340,AP3654=341,AP3654=342,AP3654="342A",AP3654="342B"),PorcenRet(AP3654,AT3654,AU3654),INDEX(PORCENTAJEBUSCAR,MATCH(AP3654,CódigoRET,0),4)*1),"")</f>
        <v/>
      </c>
      <c r="AS3654">
        <f t="shared" si="401"/>
        <v>0</v>
      </c>
      <c r="BF3654" t="str">
        <f>IFERROR(IF(OR(BD3654=338,BD3654=340,BD3654=341,BD3654=342,BD3654="342A",BD3654="342B"),PorcenRet(BD3654,BH3654,BI3654),INDEX(PORCENTAJEBUSCAR,MATCH(BD3654,CódigoRET,0),4)*1),"")</f>
        <v/>
      </c>
      <c r="BG3654">
        <f t="shared" si="402"/>
        <v>0</v>
      </c>
      <c r="BO3654">
        <f t="shared" si="403"/>
        <v>0</v>
      </c>
      <c r="CC3654">
        <f t="shared" si="404"/>
        <v>0</v>
      </c>
      <c r="CD3654">
        <f t="shared" si="405"/>
        <v>0</v>
      </c>
      <c r="CG3654">
        <f ca="1">IFERROR(INDIRECT("IVA!X"&amp;MATCH(MID(COMPRAS!C3554,1,2)&amp;MID(COMPRAS!F3554,1,2)&amp;MID(COMPRAS!D3554,1,2),IVA!W:W,0)),"SIN COD.")</f>
        <v>0</v>
      </c>
      <c r="CH3654">
        <f ca="1">IFERROR(INDIRECT("IVA!Y"&amp;MATCH(MID(COMPRAS!C3554,1,2)&amp;MID(COMPRAS!F3554,1,2)&amp;MID(COMPRAS!D3554,1,2),IVA!W:W,0)),"SIN COD.")</f>
        <v>0</v>
      </c>
    </row>
    <row r="3655" spans="1:86" x14ac:dyDescent="0.25">
      <c r="A3655"/>
      <c r="B3655"/>
      <c r="D3655"/>
      <c r="AL3655">
        <f t="shared" si="399"/>
        <v>0</v>
      </c>
      <c r="AQ3655">
        <f t="shared" si="400"/>
        <v>0</v>
      </c>
      <c r="AR3655" t="str">
        <f>IFERROR(IF(OR(AP3655=338,AP3655=340,AP3655=341,AP3655=342,AP3655="342A",AP3655="342B"),PorcenRet(AP3655,AT3655,AU3655),INDEX(PORCENTAJEBUSCAR,MATCH(AP3655,CódigoRET,0),4)*1),"")</f>
        <v/>
      </c>
      <c r="AS3655">
        <f t="shared" si="401"/>
        <v>0</v>
      </c>
      <c r="BF3655" t="str">
        <f>IFERROR(IF(OR(BD3655=338,BD3655=340,BD3655=341,BD3655=342,BD3655="342A",BD3655="342B"),PorcenRet(BD3655,BH3655,BI3655),INDEX(PORCENTAJEBUSCAR,MATCH(BD3655,CódigoRET,0),4)*1),"")</f>
        <v/>
      </c>
      <c r="BG3655">
        <f t="shared" si="402"/>
        <v>0</v>
      </c>
      <c r="BO3655">
        <f t="shared" si="403"/>
        <v>0</v>
      </c>
      <c r="CC3655">
        <f t="shared" si="404"/>
        <v>0</v>
      </c>
      <c r="CD3655">
        <f t="shared" si="405"/>
        <v>0</v>
      </c>
      <c r="CG3655">
        <f ca="1">IFERROR(INDIRECT("IVA!X"&amp;MATCH(MID(COMPRAS!C3555,1,2)&amp;MID(COMPRAS!F3555,1,2)&amp;MID(COMPRAS!D3555,1,2),IVA!W:W,0)),"SIN COD.")</f>
        <v>0</v>
      </c>
      <c r="CH3655">
        <f ca="1">IFERROR(INDIRECT("IVA!Y"&amp;MATCH(MID(COMPRAS!C3555,1,2)&amp;MID(COMPRAS!F3555,1,2)&amp;MID(COMPRAS!D3555,1,2),IVA!W:W,0)),"SIN COD.")</f>
        <v>0</v>
      </c>
    </row>
    <row r="3656" spans="1:86" x14ac:dyDescent="0.25">
      <c r="A3656"/>
      <c r="B3656"/>
      <c r="D3656"/>
      <c r="AL3656">
        <f t="shared" si="399"/>
        <v>0</v>
      </c>
      <c r="AQ3656">
        <f t="shared" si="400"/>
        <v>0</v>
      </c>
      <c r="AR3656" t="str">
        <f>IFERROR(IF(OR(AP3656=338,AP3656=340,AP3656=341,AP3656=342,AP3656="342A",AP3656="342B"),PorcenRet(AP3656,AT3656,AU3656),INDEX(PORCENTAJEBUSCAR,MATCH(AP3656,CódigoRET,0),4)*1),"")</f>
        <v/>
      </c>
      <c r="AS3656">
        <f t="shared" si="401"/>
        <v>0</v>
      </c>
      <c r="BF3656" t="str">
        <f>IFERROR(IF(OR(BD3656=338,BD3656=340,BD3656=341,BD3656=342,BD3656="342A",BD3656="342B"),PorcenRet(BD3656,BH3656,BI3656),INDEX(PORCENTAJEBUSCAR,MATCH(BD3656,CódigoRET,0),4)*1),"")</f>
        <v/>
      </c>
      <c r="BG3656">
        <f t="shared" si="402"/>
        <v>0</v>
      </c>
      <c r="BO3656">
        <f t="shared" si="403"/>
        <v>0</v>
      </c>
      <c r="CC3656">
        <f t="shared" si="404"/>
        <v>0</v>
      </c>
      <c r="CD3656">
        <f t="shared" si="405"/>
        <v>0</v>
      </c>
      <c r="CG3656">
        <f ca="1">IFERROR(INDIRECT("IVA!X"&amp;MATCH(MID(COMPRAS!C3556,1,2)&amp;MID(COMPRAS!F3556,1,2)&amp;MID(COMPRAS!D3556,1,2),IVA!W:W,0)),"SIN COD.")</f>
        <v>0</v>
      </c>
      <c r="CH3656">
        <f ca="1">IFERROR(INDIRECT("IVA!Y"&amp;MATCH(MID(COMPRAS!C3556,1,2)&amp;MID(COMPRAS!F3556,1,2)&amp;MID(COMPRAS!D3556,1,2),IVA!W:W,0)),"SIN COD.")</f>
        <v>0</v>
      </c>
    </row>
    <row r="3657" spans="1:86" x14ac:dyDescent="0.25">
      <c r="A3657"/>
      <c r="B3657"/>
      <c r="D3657"/>
      <c r="AL3657">
        <f t="shared" si="399"/>
        <v>0</v>
      </c>
      <c r="AQ3657">
        <f t="shared" si="400"/>
        <v>0</v>
      </c>
      <c r="AR3657" t="str">
        <f>IFERROR(IF(OR(AP3657=338,AP3657=340,AP3657=341,AP3657=342,AP3657="342A",AP3657="342B"),PorcenRet(AP3657,AT3657,AU3657),INDEX(PORCENTAJEBUSCAR,MATCH(AP3657,CódigoRET,0),4)*1),"")</f>
        <v/>
      </c>
      <c r="AS3657">
        <f t="shared" si="401"/>
        <v>0</v>
      </c>
      <c r="BF3657" t="str">
        <f>IFERROR(IF(OR(BD3657=338,BD3657=340,BD3657=341,BD3657=342,BD3657="342A",BD3657="342B"),PorcenRet(BD3657,BH3657,BI3657),INDEX(PORCENTAJEBUSCAR,MATCH(BD3657,CódigoRET,0),4)*1),"")</f>
        <v/>
      </c>
      <c r="BG3657">
        <f t="shared" si="402"/>
        <v>0</v>
      </c>
      <c r="BO3657">
        <f t="shared" si="403"/>
        <v>0</v>
      </c>
      <c r="CC3657">
        <f t="shared" si="404"/>
        <v>0</v>
      </c>
      <c r="CD3657">
        <f t="shared" si="405"/>
        <v>0</v>
      </c>
      <c r="CG3657">
        <f ca="1">IFERROR(INDIRECT("IVA!X"&amp;MATCH(MID(COMPRAS!C3557,1,2)&amp;MID(COMPRAS!F3557,1,2)&amp;MID(COMPRAS!D3557,1,2),IVA!W:W,0)),"SIN COD.")</f>
        <v>0</v>
      </c>
      <c r="CH3657">
        <f ca="1">IFERROR(INDIRECT("IVA!Y"&amp;MATCH(MID(COMPRAS!C3557,1,2)&amp;MID(COMPRAS!F3557,1,2)&amp;MID(COMPRAS!D3557,1,2),IVA!W:W,0)),"SIN COD.")</f>
        <v>0</v>
      </c>
    </row>
    <row r="3658" spans="1:86" x14ac:dyDescent="0.25">
      <c r="A3658"/>
      <c r="B3658"/>
      <c r="D3658"/>
      <c r="AL3658">
        <f t="shared" si="399"/>
        <v>0</v>
      </c>
      <c r="AQ3658">
        <f t="shared" si="400"/>
        <v>0</v>
      </c>
      <c r="AR3658" t="str">
        <f>IFERROR(IF(OR(AP3658=338,AP3658=340,AP3658=341,AP3658=342,AP3658="342A",AP3658="342B"),PorcenRet(AP3658,AT3658,AU3658),INDEX(PORCENTAJEBUSCAR,MATCH(AP3658,CódigoRET,0),4)*1),"")</f>
        <v/>
      </c>
      <c r="AS3658">
        <f t="shared" si="401"/>
        <v>0</v>
      </c>
      <c r="BF3658" t="str">
        <f>IFERROR(IF(OR(BD3658=338,BD3658=340,BD3658=341,BD3658=342,BD3658="342A",BD3658="342B"),PorcenRet(BD3658,BH3658,BI3658),INDEX(PORCENTAJEBUSCAR,MATCH(BD3658,CódigoRET,0),4)*1),"")</f>
        <v/>
      </c>
      <c r="BG3658">
        <f t="shared" si="402"/>
        <v>0</v>
      </c>
      <c r="BO3658">
        <f t="shared" si="403"/>
        <v>0</v>
      </c>
      <c r="CC3658">
        <f t="shared" si="404"/>
        <v>0</v>
      </c>
      <c r="CD3658">
        <f t="shared" si="405"/>
        <v>0</v>
      </c>
      <c r="CG3658">
        <f ca="1">IFERROR(INDIRECT("IVA!X"&amp;MATCH(MID(COMPRAS!C3558,1,2)&amp;MID(COMPRAS!F3558,1,2)&amp;MID(COMPRAS!D3558,1,2),IVA!W:W,0)),"SIN COD.")</f>
        <v>0</v>
      </c>
      <c r="CH3658">
        <f ca="1">IFERROR(INDIRECT("IVA!Y"&amp;MATCH(MID(COMPRAS!C3558,1,2)&amp;MID(COMPRAS!F3558,1,2)&amp;MID(COMPRAS!D3558,1,2),IVA!W:W,0)),"SIN COD.")</f>
        <v>0</v>
      </c>
    </row>
    <row r="3659" spans="1:86" x14ac:dyDescent="0.25">
      <c r="A3659"/>
      <c r="B3659"/>
      <c r="D3659"/>
      <c r="AL3659">
        <f t="shared" si="399"/>
        <v>0</v>
      </c>
      <c r="AQ3659">
        <f t="shared" si="400"/>
        <v>0</v>
      </c>
      <c r="AR3659" t="str">
        <f>IFERROR(IF(OR(AP3659=338,AP3659=340,AP3659=341,AP3659=342,AP3659="342A",AP3659="342B"),PorcenRet(AP3659,AT3659,AU3659),INDEX(PORCENTAJEBUSCAR,MATCH(AP3659,CódigoRET,0),4)*1),"")</f>
        <v/>
      </c>
      <c r="AS3659">
        <f t="shared" si="401"/>
        <v>0</v>
      </c>
      <c r="BF3659" t="str">
        <f>IFERROR(IF(OR(BD3659=338,BD3659=340,BD3659=341,BD3659=342,BD3659="342A",BD3659="342B"),PorcenRet(BD3659,BH3659,BI3659),INDEX(PORCENTAJEBUSCAR,MATCH(BD3659,CódigoRET,0),4)*1),"")</f>
        <v/>
      </c>
      <c r="BG3659">
        <f t="shared" si="402"/>
        <v>0</v>
      </c>
      <c r="BO3659">
        <f t="shared" si="403"/>
        <v>0</v>
      </c>
      <c r="CC3659">
        <f t="shared" si="404"/>
        <v>0</v>
      </c>
      <c r="CD3659">
        <f t="shared" si="405"/>
        <v>0</v>
      </c>
      <c r="CG3659">
        <f ca="1">IFERROR(INDIRECT("IVA!X"&amp;MATCH(MID(COMPRAS!C3559,1,2)&amp;MID(COMPRAS!F3559,1,2)&amp;MID(COMPRAS!D3559,1,2),IVA!W:W,0)),"SIN COD.")</f>
        <v>0</v>
      </c>
      <c r="CH3659">
        <f ca="1">IFERROR(INDIRECT("IVA!Y"&amp;MATCH(MID(COMPRAS!C3559,1,2)&amp;MID(COMPRAS!F3559,1,2)&amp;MID(COMPRAS!D3559,1,2),IVA!W:W,0)),"SIN COD.")</f>
        <v>0</v>
      </c>
    </row>
    <row r="3660" spans="1:86" x14ac:dyDescent="0.25">
      <c r="A3660"/>
      <c r="B3660"/>
      <c r="D3660"/>
      <c r="AL3660">
        <f t="shared" si="399"/>
        <v>0</v>
      </c>
      <c r="AQ3660">
        <f t="shared" si="400"/>
        <v>0</v>
      </c>
      <c r="AR3660" t="str">
        <f>IFERROR(IF(OR(AP3660=338,AP3660=340,AP3660=341,AP3660=342,AP3660="342A",AP3660="342B"),PorcenRet(AP3660,AT3660,AU3660),INDEX(PORCENTAJEBUSCAR,MATCH(AP3660,CódigoRET,0),4)*1),"")</f>
        <v/>
      </c>
      <c r="AS3660">
        <f t="shared" si="401"/>
        <v>0</v>
      </c>
      <c r="BF3660" t="str">
        <f>IFERROR(IF(OR(BD3660=338,BD3660=340,BD3660=341,BD3660=342,BD3660="342A",BD3660="342B"),PorcenRet(BD3660,BH3660,BI3660),INDEX(PORCENTAJEBUSCAR,MATCH(BD3660,CódigoRET,0),4)*1),"")</f>
        <v/>
      </c>
      <c r="BG3660">
        <f t="shared" si="402"/>
        <v>0</v>
      </c>
      <c r="BO3660">
        <f t="shared" si="403"/>
        <v>0</v>
      </c>
      <c r="CC3660">
        <f t="shared" si="404"/>
        <v>0</v>
      </c>
      <c r="CD3660">
        <f t="shared" si="405"/>
        <v>0</v>
      </c>
      <c r="CG3660">
        <f ca="1">IFERROR(INDIRECT("IVA!X"&amp;MATCH(MID(COMPRAS!C3560,1,2)&amp;MID(COMPRAS!F3560,1,2)&amp;MID(COMPRAS!D3560,1,2),IVA!W:W,0)),"SIN COD.")</f>
        <v>0</v>
      </c>
      <c r="CH3660">
        <f ca="1">IFERROR(INDIRECT("IVA!Y"&amp;MATCH(MID(COMPRAS!C3560,1,2)&amp;MID(COMPRAS!F3560,1,2)&amp;MID(COMPRAS!D3560,1,2),IVA!W:W,0)),"SIN COD.")</f>
        <v>0</v>
      </c>
    </row>
    <row r="3661" spans="1:86" x14ac:dyDescent="0.25">
      <c r="A3661"/>
      <c r="B3661"/>
      <c r="D3661"/>
      <c r="AL3661">
        <f t="shared" si="399"/>
        <v>0</v>
      </c>
      <c r="AQ3661">
        <f t="shared" si="400"/>
        <v>0</v>
      </c>
      <c r="AR3661" t="str">
        <f>IFERROR(IF(OR(AP3661=338,AP3661=340,AP3661=341,AP3661=342,AP3661="342A",AP3661="342B"),PorcenRet(AP3661,AT3661,AU3661),INDEX(PORCENTAJEBUSCAR,MATCH(AP3661,CódigoRET,0),4)*1),"")</f>
        <v/>
      </c>
      <c r="AS3661">
        <f t="shared" si="401"/>
        <v>0</v>
      </c>
      <c r="BF3661" t="str">
        <f>IFERROR(IF(OR(BD3661=338,BD3661=340,BD3661=341,BD3661=342,BD3661="342A",BD3661="342B"),PorcenRet(BD3661,BH3661,BI3661),INDEX(PORCENTAJEBUSCAR,MATCH(BD3661,CódigoRET,0),4)*1),"")</f>
        <v/>
      </c>
      <c r="BG3661">
        <f t="shared" si="402"/>
        <v>0</v>
      </c>
      <c r="BO3661">
        <f t="shared" si="403"/>
        <v>0</v>
      </c>
      <c r="CC3661">
        <f t="shared" si="404"/>
        <v>0</v>
      </c>
      <c r="CD3661">
        <f t="shared" si="405"/>
        <v>0</v>
      </c>
      <c r="CG3661">
        <f ca="1">IFERROR(INDIRECT("IVA!X"&amp;MATCH(MID(COMPRAS!C3561,1,2)&amp;MID(COMPRAS!F3561,1,2)&amp;MID(COMPRAS!D3561,1,2),IVA!W:W,0)),"SIN COD.")</f>
        <v>0</v>
      </c>
      <c r="CH3661">
        <f ca="1">IFERROR(INDIRECT("IVA!Y"&amp;MATCH(MID(COMPRAS!C3561,1,2)&amp;MID(COMPRAS!F3561,1,2)&amp;MID(COMPRAS!D3561,1,2),IVA!W:W,0)),"SIN COD.")</f>
        <v>0</v>
      </c>
    </row>
    <row r="3662" spans="1:86" x14ac:dyDescent="0.25">
      <c r="A3662"/>
      <c r="B3662"/>
      <c r="D3662"/>
      <c r="AL3662">
        <f t="shared" si="399"/>
        <v>0</v>
      </c>
      <c r="AQ3662">
        <f t="shared" si="400"/>
        <v>0</v>
      </c>
      <c r="AR3662" t="str">
        <f>IFERROR(IF(OR(AP3662=338,AP3662=340,AP3662=341,AP3662=342,AP3662="342A",AP3662="342B"),PorcenRet(AP3662,AT3662,AU3662),INDEX(PORCENTAJEBUSCAR,MATCH(AP3662,CódigoRET,0),4)*1),"")</f>
        <v/>
      </c>
      <c r="AS3662">
        <f t="shared" si="401"/>
        <v>0</v>
      </c>
      <c r="BF3662" t="str">
        <f>IFERROR(IF(OR(BD3662=338,BD3662=340,BD3662=341,BD3662=342,BD3662="342A",BD3662="342B"),PorcenRet(BD3662,BH3662,BI3662),INDEX(PORCENTAJEBUSCAR,MATCH(BD3662,CódigoRET,0),4)*1),"")</f>
        <v/>
      </c>
      <c r="BG3662">
        <f t="shared" si="402"/>
        <v>0</v>
      </c>
      <c r="BO3662">
        <f t="shared" si="403"/>
        <v>0</v>
      </c>
      <c r="CC3662">
        <f t="shared" si="404"/>
        <v>0</v>
      </c>
      <c r="CD3662">
        <f t="shared" si="405"/>
        <v>0</v>
      </c>
      <c r="CG3662">
        <f ca="1">IFERROR(INDIRECT("IVA!X"&amp;MATCH(MID(COMPRAS!C3562,1,2)&amp;MID(COMPRAS!F3562,1,2)&amp;MID(COMPRAS!D3562,1,2),IVA!W:W,0)),"SIN COD.")</f>
        <v>0</v>
      </c>
      <c r="CH3662">
        <f ca="1">IFERROR(INDIRECT("IVA!Y"&amp;MATCH(MID(COMPRAS!C3562,1,2)&amp;MID(COMPRAS!F3562,1,2)&amp;MID(COMPRAS!D3562,1,2),IVA!W:W,0)),"SIN COD.")</f>
        <v>0</v>
      </c>
    </row>
    <row r="3663" spans="1:86" x14ac:dyDescent="0.25">
      <c r="A3663"/>
      <c r="B3663"/>
      <c r="D3663"/>
      <c r="AL3663">
        <f t="shared" si="399"/>
        <v>0</v>
      </c>
      <c r="AQ3663">
        <f t="shared" si="400"/>
        <v>0</v>
      </c>
      <c r="AR3663" t="str">
        <f>IFERROR(IF(OR(AP3663=338,AP3663=340,AP3663=341,AP3663=342,AP3663="342A",AP3663="342B"),PorcenRet(AP3663,AT3663,AU3663),INDEX(PORCENTAJEBUSCAR,MATCH(AP3663,CódigoRET,0),4)*1),"")</f>
        <v/>
      </c>
      <c r="AS3663">
        <f t="shared" si="401"/>
        <v>0</v>
      </c>
      <c r="BF3663" t="str">
        <f>IFERROR(IF(OR(BD3663=338,BD3663=340,BD3663=341,BD3663=342,BD3663="342A",BD3663="342B"),PorcenRet(BD3663,BH3663,BI3663),INDEX(PORCENTAJEBUSCAR,MATCH(BD3663,CódigoRET,0),4)*1),"")</f>
        <v/>
      </c>
      <c r="BG3663">
        <f t="shared" si="402"/>
        <v>0</v>
      </c>
      <c r="BO3663">
        <f t="shared" si="403"/>
        <v>0</v>
      </c>
      <c r="CC3663">
        <f t="shared" si="404"/>
        <v>0</v>
      </c>
      <c r="CD3663">
        <f t="shared" si="405"/>
        <v>0</v>
      </c>
      <c r="CG3663">
        <f ca="1">IFERROR(INDIRECT("IVA!X"&amp;MATCH(MID(COMPRAS!C3563,1,2)&amp;MID(COMPRAS!F3563,1,2)&amp;MID(COMPRAS!D3563,1,2),IVA!W:W,0)),"SIN COD.")</f>
        <v>0</v>
      </c>
      <c r="CH3663">
        <f ca="1">IFERROR(INDIRECT("IVA!Y"&amp;MATCH(MID(COMPRAS!C3563,1,2)&amp;MID(COMPRAS!F3563,1,2)&amp;MID(COMPRAS!D3563,1,2),IVA!W:W,0)),"SIN COD.")</f>
        <v>0</v>
      </c>
    </row>
    <row r="3664" spans="1:86" x14ac:dyDescent="0.25">
      <c r="A3664"/>
      <c r="B3664"/>
      <c r="D3664"/>
      <c r="AL3664">
        <f t="shared" si="399"/>
        <v>0</v>
      </c>
      <c r="AQ3664">
        <f t="shared" si="400"/>
        <v>0</v>
      </c>
      <c r="AR3664" t="str">
        <f>IFERROR(IF(OR(AP3664=338,AP3664=340,AP3664=341,AP3664=342,AP3664="342A",AP3664="342B"),PorcenRet(AP3664,AT3664,AU3664),INDEX(PORCENTAJEBUSCAR,MATCH(AP3664,CódigoRET,0),4)*1),"")</f>
        <v/>
      </c>
      <c r="AS3664">
        <f t="shared" si="401"/>
        <v>0</v>
      </c>
      <c r="BF3664" t="str">
        <f>IFERROR(IF(OR(BD3664=338,BD3664=340,BD3664=341,BD3664=342,BD3664="342A",BD3664="342B"),PorcenRet(BD3664,BH3664,BI3664),INDEX(PORCENTAJEBUSCAR,MATCH(BD3664,CódigoRET,0),4)*1),"")</f>
        <v/>
      </c>
      <c r="BG3664">
        <f t="shared" si="402"/>
        <v>0</v>
      </c>
      <c r="BO3664">
        <f t="shared" si="403"/>
        <v>0</v>
      </c>
      <c r="CC3664">
        <f t="shared" si="404"/>
        <v>0</v>
      </c>
      <c r="CD3664">
        <f t="shared" si="405"/>
        <v>0</v>
      </c>
      <c r="CG3664">
        <f ca="1">IFERROR(INDIRECT("IVA!X"&amp;MATCH(MID(COMPRAS!C3564,1,2)&amp;MID(COMPRAS!F3564,1,2)&amp;MID(COMPRAS!D3564,1,2),IVA!W:W,0)),"SIN COD.")</f>
        <v>0</v>
      </c>
      <c r="CH3664">
        <f ca="1">IFERROR(INDIRECT("IVA!Y"&amp;MATCH(MID(COMPRAS!C3564,1,2)&amp;MID(COMPRAS!F3564,1,2)&amp;MID(COMPRAS!D3564,1,2),IVA!W:W,0)),"SIN COD.")</f>
        <v>0</v>
      </c>
    </row>
    <row r="3665" spans="1:86" x14ac:dyDescent="0.25">
      <c r="A3665"/>
      <c r="B3665"/>
      <c r="D3665"/>
      <c r="AL3665">
        <f t="shared" si="399"/>
        <v>0</v>
      </c>
      <c r="AQ3665">
        <f t="shared" si="400"/>
        <v>0</v>
      </c>
      <c r="AR3665" t="str">
        <f>IFERROR(IF(OR(AP3665=338,AP3665=340,AP3665=341,AP3665=342,AP3665="342A",AP3665="342B"),PorcenRet(AP3665,AT3665,AU3665),INDEX(PORCENTAJEBUSCAR,MATCH(AP3665,CódigoRET,0),4)*1),"")</f>
        <v/>
      </c>
      <c r="AS3665">
        <f t="shared" si="401"/>
        <v>0</v>
      </c>
      <c r="BF3665" t="str">
        <f>IFERROR(IF(OR(BD3665=338,BD3665=340,BD3665=341,BD3665=342,BD3665="342A",BD3665="342B"),PorcenRet(BD3665,BH3665,BI3665),INDEX(PORCENTAJEBUSCAR,MATCH(BD3665,CódigoRET,0),4)*1),"")</f>
        <v/>
      </c>
      <c r="BG3665">
        <f t="shared" si="402"/>
        <v>0</v>
      </c>
      <c r="BO3665">
        <f t="shared" si="403"/>
        <v>0</v>
      </c>
      <c r="CC3665">
        <f t="shared" si="404"/>
        <v>0</v>
      </c>
      <c r="CD3665">
        <f t="shared" si="405"/>
        <v>0</v>
      </c>
      <c r="CG3665">
        <f ca="1">IFERROR(INDIRECT("IVA!X"&amp;MATCH(MID(COMPRAS!C3565,1,2)&amp;MID(COMPRAS!F3565,1,2)&amp;MID(COMPRAS!D3565,1,2),IVA!W:W,0)),"SIN COD.")</f>
        <v>0</v>
      </c>
      <c r="CH3665">
        <f ca="1">IFERROR(INDIRECT("IVA!Y"&amp;MATCH(MID(COMPRAS!C3565,1,2)&amp;MID(COMPRAS!F3565,1,2)&amp;MID(COMPRAS!D3565,1,2),IVA!W:W,0)),"SIN COD.")</f>
        <v>0</v>
      </c>
    </row>
    <row r="3666" spans="1:86" x14ac:dyDescent="0.25">
      <c r="A3666"/>
      <c r="B3666"/>
      <c r="D3666"/>
      <c r="AL3666">
        <f t="shared" si="399"/>
        <v>0</v>
      </c>
      <c r="AQ3666">
        <f t="shared" si="400"/>
        <v>0</v>
      </c>
      <c r="AR3666" t="str">
        <f>IFERROR(IF(OR(AP3666=338,AP3666=340,AP3666=341,AP3666=342,AP3666="342A",AP3666="342B"),PorcenRet(AP3666,AT3666,AU3666),INDEX(PORCENTAJEBUSCAR,MATCH(AP3666,CódigoRET,0),4)*1),"")</f>
        <v/>
      </c>
      <c r="AS3666">
        <f t="shared" si="401"/>
        <v>0</v>
      </c>
      <c r="BF3666" t="str">
        <f>IFERROR(IF(OR(BD3666=338,BD3666=340,BD3666=341,BD3666=342,BD3666="342A",BD3666="342B"),PorcenRet(BD3666,BH3666,BI3666),INDEX(PORCENTAJEBUSCAR,MATCH(BD3666,CódigoRET,0),4)*1),"")</f>
        <v/>
      </c>
      <c r="BG3666">
        <f t="shared" si="402"/>
        <v>0</v>
      </c>
      <c r="BO3666">
        <f t="shared" si="403"/>
        <v>0</v>
      </c>
      <c r="CC3666">
        <f t="shared" si="404"/>
        <v>0</v>
      </c>
      <c r="CD3666">
        <f t="shared" si="405"/>
        <v>0</v>
      </c>
      <c r="CG3666">
        <f ca="1">IFERROR(INDIRECT("IVA!X"&amp;MATCH(MID(COMPRAS!C3566,1,2)&amp;MID(COMPRAS!F3566,1,2)&amp;MID(COMPRAS!D3566,1,2),IVA!W:W,0)),"SIN COD.")</f>
        <v>0</v>
      </c>
      <c r="CH3666">
        <f ca="1">IFERROR(INDIRECT("IVA!Y"&amp;MATCH(MID(COMPRAS!C3566,1,2)&amp;MID(COMPRAS!F3566,1,2)&amp;MID(COMPRAS!D3566,1,2),IVA!W:W,0)),"SIN COD.")</f>
        <v>0</v>
      </c>
    </row>
    <row r="3667" spans="1:86" x14ac:dyDescent="0.25">
      <c r="A3667"/>
      <c r="B3667"/>
      <c r="D3667"/>
      <c r="AL3667">
        <f t="shared" si="399"/>
        <v>0</v>
      </c>
      <c r="AQ3667">
        <f t="shared" si="400"/>
        <v>0</v>
      </c>
      <c r="AR3667" t="str">
        <f>IFERROR(IF(OR(AP3667=338,AP3667=340,AP3667=341,AP3667=342,AP3667="342A",AP3667="342B"),PorcenRet(AP3667,AT3667,AU3667),INDEX(PORCENTAJEBUSCAR,MATCH(AP3667,CódigoRET,0),4)*1),"")</f>
        <v/>
      </c>
      <c r="AS3667">
        <f t="shared" si="401"/>
        <v>0</v>
      </c>
      <c r="BF3667" t="str">
        <f>IFERROR(IF(OR(BD3667=338,BD3667=340,BD3667=341,BD3667=342,BD3667="342A",BD3667="342B"),PorcenRet(BD3667,BH3667,BI3667),INDEX(PORCENTAJEBUSCAR,MATCH(BD3667,CódigoRET,0),4)*1),"")</f>
        <v/>
      </c>
      <c r="BG3667">
        <f t="shared" si="402"/>
        <v>0</v>
      </c>
      <c r="BO3667">
        <f t="shared" si="403"/>
        <v>0</v>
      </c>
      <c r="CC3667">
        <f t="shared" si="404"/>
        <v>0</v>
      </c>
      <c r="CD3667">
        <f t="shared" si="405"/>
        <v>0</v>
      </c>
      <c r="CG3667">
        <f ca="1">IFERROR(INDIRECT("IVA!X"&amp;MATCH(MID(COMPRAS!C3567,1,2)&amp;MID(COMPRAS!F3567,1,2)&amp;MID(COMPRAS!D3567,1,2),IVA!W:W,0)),"SIN COD.")</f>
        <v>0</v>
      </c>
      <c r="CH3667">
        <f ca="1">IFERROR(INDIRECT("IVA!Y"&amp;MATCH(MID(COMPRAS!C3567,1,2)&amp;MID(COMPRAS!F3567,1,2)&amp;MID(COMPRAS!D3567,1,2),IVA!W:W,0)),"SIN COD.")</f>
        <v>0</v>
      </c>
    </row>
    <row r="3668" spans="1:86" x14ac:dyDescent="0.25">
      <c r="A3668"/>
      <c r="B3668"/>
      <c r="D3668"/>
      <c r="AL3668">
        <f t="shared" si="399"/>
        <v>0</v>
      </c>
      <c r="AQ3668">
        <f t="shared" si="400"/>
        <v>0</v>
      </c>
      <c r="AR3668" t="str">
        <f>IFERROR(IF(OR(AP3668=338,AP3668=340,AP3668=341,AP3668=342,AP3668="342A",AP3668="342B"),PorcenRet(AP3668,AT3668,AU3668),INDEX(PORCENTAJEBUSCAR,MATCH(AP3668,CódigoRET,0),4)*1),"")</f>
        <v/>
      </c>
      <c r="AS3668">
        <f t="shared" si="401"/>
        <v>0</v>
      </c>
      <c r="BF3668" t="str">
        <f>IFERROR(IF(OR(BD3668=338,BD3668=340,BD3668=341,BD3668=342,BD3668="342A",BD3668="342B"),PorcenRet(BD3668,BH3668,BI3668),INDEX(PORCENTAJEBUSCAR,MATCH(BD3668,CódigoRET,0),4)*1),"")</f>
        <v/>
      </c>
      <c r="BG3668">
        <f t="shared" si="402"/>
        <v>0</v>
      </c>
      <c r="BO3668">
        <f t="shared" si="403"/>
        <v>0</v>
      </c>
      <c r="CC3668">
        <f t="shared" si="404"/>
        <v>0</v>
      </c>
      <c r="CD3668">
        <f t="shared" si="405"/>
        <v>0</v>
      </c>
      <c r="CG3668">
        <f ca="1">IFERROR(INDIRECT("IVA!X"&amp;MATCH(MID(COMPRAS!C3568,1,2)&amp;MID(COMPRAS!F3568,1,2)&amp;MID(COMPRAS!D3568,1,2),IVA!W:W,0)),"SIN COD.")</f>
        <v>0</v>
      </c>
      <c r="CH3668">
        <f ca="1">IFERROR(INDIRECT("IVA!Y"&amp;MATCH(MID(COMPRAS!C3568,1,2)&amp;MID(COMPRAS!F3568,1,2)&amp;MID(COMPRAS!D3568,1,2),IVA!W:W,0)),"SIN COD.")</f>
        <v>0</v>
      </c>
    </row>
    <row r="3669" spans="1:86" x14ac:dyDescent="0.25">
      <c r="A3669"/>
      <c r="B3669"/>
      <c r="D3669"/>
      <c r="AL3669">
        <f t="shared" si="399"/>
        <v>0</v>
      </c>
      <c r="AQ3669">
        <f t="shared" si="400"/>
        <v>0</v>
      </c>
      <c r="AR3669" t="str">
        <f>IFERROR(IF(OR(AP3669=338,AP3669=340,AP3669=341,AP3669=342,AP3669="342A",AP3669="342B"),PorcenRet(AP3669,AT3669,AU3669),INDEX(PORCENTAJEBUSCAR,MATCH(AP3669,CódigoRET,0),4)*1),"")</f>
        <v/>
      </c>
      <c r="AS3669">
        <f t="shared" si="401"/>
        <v>0</v>
      </c>
      <c r="BF3669" t="str">
        <f>IFERROR(IF(OR(BD3669=338,BD3669=340,BD3669=341,BD3669=342,BD3669="342A",BD3669="342B"),PorcenRet(BD3669,BH3669,BI3669),INDEX(PORCENTAJEBUSCAR,MATCH(BD3669,CódigoRET,0),4)*1),"")</f>
        <v/>
      </c>
      <c r="BG3669">
        <f t="shared" si="402"/>
        <v>0</v>
      </c>
      <c r="BO3669">
        <f t="shared" si="403"/>
        <v>0</v>
      </c>
      <c r="CC3669">
        <f t="shared" si="404"/>
        <v>0</v>
      </c>
      <c r="CD3669">
        <f t="shared" si="405"/>
        <v>0</v>
      </c>
      <c r="CG3669">
        <f ca="1">IFERROR(INDIRECT("IVA!X"&amp;MATCH(MID(COMPRAS!C3569,1,2)&amp;MID(COMPRAS!F3569,1,2)&amp;MID(COMPRAS!D3569,1,2),IVA!W:W,0)),"SIN COD.")</f>
        <v>0</v>
      </c>
      <c r="CH3669">
        <f ca="1">IFERROR(INDIRECT("IVA!Y"&amp;MATCH(MID(COMPRAS!C3569,1,2)&amp;MID(COMPRAS!F3569,1,2)&amp;MID(COMPRAS!D3569,1,2),IVA!W:W,0)),"SIN COD.")</f>
        <v>0</v>
      </c>
    </row>
    <row r="3670" spans="1:86" x14ac:dyDescent="0.25">
      <c r="A3670"/>
      <c r="B3670"/>
      <c r="D3670"/>
      <c r="AL3670">
        <f t="shared" si="399"/>
        <v>0</v>
      </c>
      <c r="AQ3670">
        <f t="shared" si="400"/>
        <v>0</v>
      </c>
      <c r="AR3670" t="str">
        <f>IFERROR(IF(OR(AP3670=338,AP3670=340,AP3670=341,AP3670=342,AP3670="342A",AP3670="342B"),PorcenRet(AP3670,AT3670,AU3670),INDEX(PORCENTAJEBUSCAR,MATCH(AP3670,CódigoRET,0),4)*1),"")</f>
        <v/>
      </c>
      <c r="AS3670">
        <f t="shared" si="401"/>
        <v>0</v>
      </c>
      <c r="BF3670" t="str">
        <f>IFERROR(IF(OR(BD3670=338,BD3670=340,BD3670=341,BD3670=342,BD3670="342A",BD3670="342B"),PorcenRet(BD3670,BH3670,BI3670),INDEX(PORCENTAJEBUSCAR,MATCH(BD3670,CódigoRET,0),4)*1),"")</f>
        <v/>
      </c>
      <c r="BG3670">
        <f t="shared" si="402"/>
        <v>0</v>
      </c>
      <c r="BO3670">
        <f t="shared" si="403"/>
        <v>0</v>
      </c>
      <c r="CC3670">
        <f t="shared" si="404"/>
        <v>0</v>
      </c>
      <c r="CD3670">
        <f t="shared" si="405"/>
        <v>0</v>
      </c>
      <c r="CG3670">
        <f ca="1">IFERROR(INDIRECT("IVA!X"&amp;MATCH(MID(COMPRAS!C3570,1,2)&amp;MID(COMPRAS!F3570,1,2)&amp;MID(COMPRAS!D3570,1,2),IVA!W:W,0)),"SIN COD.")</f>
        <v>0</v>
      </c>
      <c r="CH3670">
        <f ca="1">IFERROR(INDIRECT("IVA!Y"&amp;MATCH(MID(COMPRAS!C3570,1,2)&amp;MID(COMPRAS!F3570,1,2)&amp;MID(COMPRAS!D3570,1,2),IVA!W:W,0)),"SIN COD.")</f>
        <v>0</v>
      </c>
    </row>
    <row r="3671" spans="1:86" x14ac:dyDescent="0.25">
      <c r="A3671"/>
      <c r="B3671"/>
      <c r="D3671"/>
      <c r="AL3671">
        <f t="shared" si="399"/>
        <v>0</v>
      </c>
      <c r="AQ3671">
        <f t="shared" si="400"/>
        <v>0</v>
      </c>
      <c r="AR3671" t="str">
        <f>IFERROR(IF(OR(AP3671=338,AP3671=340,AP3671=341,AP3671=342,AP3671="342A",AP3671="342B"),PorcenRet(AP3671,AT3671,AU3671),INDEX(PORCENTAJEBUSCAR,MATCH(AP3671,CódigoRET,0),4)*1),"")</f>
        <v/>
      </c>
      <c r="AS3671">
        <f t="shared" si="401"/>
        <v>0</v>
      </c>
      <c r="BF3671" t="str">
        <f>IFERROR(IF(OR(BD3671=338,BD3671=340,BD3671=341,BD3671=342,BD3671="342A",BD3671="342B"),PorcenRet(BD3671,BH3671,BI3671),INDEX(PORCENTAJEBUSCAR,MATCH(BD3671,CódigoRET,0),4)*1),"")</f>
        <v/>
      </c>
      <c r="BG3671">
        <f t="shared" si="402"/>
        <v>0</v>
      </c>
      <c r="BO3671">
        <f t="shared" si="403"/>
        <v>0</v>
      </c>
      <c r="CC3671">
        <f t="shared" si="404"/>
        <v>0</v>
      </c>
      <c r="CD3671">
        <f t="shared" si="405"/>
        <v>0</v>
      </c>
      <c r="CG3671">
        <f ca="1">IFERROR(INDIRECT("IVA!X"&amp;MATCH(MID(COMPRAS!C3571,1,2)&amp;MID(COMPRAS!F3571,1,2)&amp;MID(COMPRAS!D3571,1,2),IVA!W:W,0)),"SIN COD.")</f>
        <v>0</v>
      </c>
      <c r="CH3671">
        <f ca="1">IFERROR(INDIRECT("IVA!Y"&amp;MATCH(MID(COMPRAS!C3571,1,2)&amp;MID(COMPRAS!F3571,1,2)&amp;MID(COMPRAS!D3571,1,2),IVA!W:W,0)),"SIN COD.")</f>
        <v>0</v>
      </c>
    </row>
    <row r="3672" spans="1:86" x14ac:dyDescent="0.25">
      <c r="A3672"/>
      <c r="B3672"/>
      <c r="D3672"/>
      <c r="AL3672">
        <f t="shared" si="399"/>
        <v>0</v>
      </c>
      <c r="AQ3672">
        <f t="shared" si="400"/>
        <v>0</v>
      </c>
      <c r="AR3672" t="str">
        <f>IFERROR(IF(OR(AP3672=338,AP3672=340,AP3672=341,AP3672=342,AP3672="342A",AP3672="342B"),PorcenRet(AP3672,AT3672,AU3672),INDEX(PORCENTAJEBUSCAR,MATCH(AP3672,CódigoRET,0),4)*1),"")</f>
        <v/>
      </c>
      <c r="AS3672">
        <f t="shared" si="401"/>
        <v>0</v>
      </c>
      <c r="BF3672" t="str">
        <f>IFERROR(IF(OR(BD3672=338,BD3672=340,BD3672=341,BD3672=342,BD3672="342A",BD3672="342B"),PorcenRet(BD3672,BH3672,BI3672),INDEX(PORCENTAJEBUSCAR,MATCH(BD3672,CódigoRET,0),4)*1),"")</f>
        <v/>
      </c>
      <c r="BG3672">
        <f t="shared" si="402"/>
        <v>0</v>
      </c>
      <c r="BO3672">
        <f t="shared" si="403"/>
        <v>0</v>
      </c>
      <c r="CC3672">
        <f t="shared" si="404"/>
        <v>0</v>
      </c>
      <c r="CD3672">
        <f t="shared" si="405"/>
        <v>0</v>
      </c>
      <c r="CG3672">
        <f ca="1">IFERROR(INDIRECT("IVA!X"&amp;MATCH(MID(COMPRAS!C3572,1,2)&amp;MID(COMPRAS!F3572,1,2)&amp;MID(COMPRAS!D3572,1,2),IVA!W:W,0)),"SIN COD.")</f>
        <v>0</v>
      </c>
      <c r="CH3672">
        <f ca="1">IFERROR(INDIRECT("IVA!Y"&amp;MATCH(MID(COMPRAS!C3572,1,2)&amp;MID(COMPRAS!F3572,1,2)&amp;MID(COMPRAS!D3572,1,2),IVA!W:W,0)),"SIN COD.")</f>
        <v>0</v>
      </c>
    </row>
    <row r="3673" spans="1:86" x14ac:dyDescent="0.25">
      <c r="A3673"/>
      <c r="B3673"/>
      <c r="D3673"/>
      <c r="AL3673">
        <f t="shared" si="399"/>
        <v>0</v>
      </c>
      <c r="AQ3673">
        <f t="shared" si="400"/>
        <v>0</v>
      </c>
      <c r="AR3673" t="str">
        <f>IFERROR(IF(OR(AP3673=338,AP3673=340,AP3673=341,AP3673=342,AP3673="342A",AP3673="342B"),PorcenRet(AP3673,AT3673,AU3673),INDEX(PORCENTAJEBUSCAR,MATCH(AP3673,CódigoRET,0),4)*1),"")</f>
        <v/>
      </c>
      <c r="AS3673">
        <f t="shared" si="401"/>
        <v>0</v>
      </c>
      <c r="BF3673" t="str">
        <f>IFERROR(IF(OR(BD3673=338,BD3673=340,BD3673=341,BD3673=342,BD3673="342A",BD3673="342B"),PorcenRet(BD3673,BH3673,BI3673),INDEX(PORCENTAJEBUSCAR,MATCH(BD3673,CódigoRET,0),4)*1),"")</f>
        <v/>
      </c>
      <c r="BG3673">
        <f t="shared" si="402"/>
        <v>0</v>
      </c>
      <c r="BO3673">
        <f t="shared" si="403"/>
        <v>0</v>
      </c>
      <c r="CC3673">
        <f t="shared" si="404"/>
        <v>0</v>
      </c>
      <c r="CD3673">
        <f t="shared" si="405"/>
        <v>0</v>
      </c>
      <c r="CG3673">
        <f ca="1">IFERROR(INDIRECT("IVA!X"&amp;MATCH(MID(COMPRAS!C3573,1,2)&amp;MID(COMPRAS!F3573,1,2)&amp;MID(COMPRAS!D3573,1,2),IVA!W:W,0)),"SIN COD.")</f>
        <v>0</v>
      </c>
      <c r="CH3673">
        <f ca="1">IFERROR(INDIRECT("IVA!Y"&amp;MATCH(MID(COMPRAS!C3573,1,2)&amp;MID(COMPRAS!F3573,1,2)&amp;MID(COMPRAS!D3573,1,2),IVA!W:W,0)),"SIN COD.")</f>
        <v>0</v>
      </c>
    </row>
    <row r="3674" spans="1:86" x14ac:dyDescent="0.25">
      <c r="A3674"/>
      <c r="B3674"/>
      <c r="D3674"/>
      <c r="AL3674">
        <f t="shared" si="399"/>
        <v>0</v>
      </c>
      <c r="AQ3674">
        <f t="shared" si="400"/>
        <v>0</v>
      </c>
      <c r="AR3674" t="str">
        <f>IFERROR(IF(OR(AP3674=338,AP3674=340,AP3674=341,AP3674=342,AP3674="342A",AP3674="342B"),PorcenRet(AP3674,AT3674,AU3674),INDEX(PORCENTAJEBUSCAR,MATCH(AP3674,CódigoRET,0),4)*1),"")</f>
        <v/>
      </c>
      <c r="AS3674">
        <f t="shared" si="401"/>
        <v>0</v>
      </c>
      <c r="BF3674" t="str">
        <f>IFERROR(IF(OR(BD3674=338,BD3674=340,BD3674=341,BD3674=342,BD3674="342A",BD3674="342B"),PorcenRet(BD3674,BH3674,BI3674),INDEX(PORCENTAJEBUSCAR,MATCH(BD3674,CódigoRET,0),4)*1),"")</f>
        <v/>
      </c>
      <c r="BG3674">
        <f t="shared" si="402"/>
        <v>0</v>
      </c>
      <c r="BO3674">
        <f t="shared" si="403"/>
        <v>0</v>
      </c>
      <c r="CC3674">
        <f t="shared" si="404"/>
        <v>0</v>
      </c>
      <c r="CD3674">
        <f t="shared" si="405"/>
        <v>0</v>
      </c>
      <c r="CG3674">
        <f ca="1">IFERROR(INDIRECT("IVA!X"&amp;MATCH(MID(COMPRAS!C3574,1,2)&amp;MID(COMPRAS!F3574,1,2)&amp;MID(COMPRAS!D3574,1,2),IVA!W:W,0)),"SIN COD.")</f>
        <v>0</v>
      </c>
      <c r="CH3674">
        <f ca="1">IFERROR(INDIRECT("IVA!Y"&amp;MATCH(MID(COMPRAS!C3574,1,2)&amp;MID(COMPRAS!F3574,1,2)&amp;MID(COMPRAS!D3574,1,2),IVA!W:W,0)),"SIN COD.")</f>
        <v>0</v>
      </c>
    </row>
    <row r="3675" spans="1:86" x14ac:dyDescent="0.25">
      <c r="A3675"/>
      <c r="B3675"/>
      <c r="D3675"/>
      <c r="AL3675">
        <f t="shared" si="399"/>
        <v>0</v>
      </c>
      <c r="AQ3675">
        <f t="shared" si="400"/>
        <v>0</v>
      </c>
      <c r="AR3675" t="str">
        <f>IFERROR(IF(OR(AP3675=338,AP3675=340,AP3675=341,AP3675=342,AP3675="342A",AP3675="342B"),PorcenRet(AP3675,AT3675,AU3675),INDEX(PORCENTAJEBUSCAR,MATCH(AP3675,CódigoRET,0),4)*1),"")</f>
        <v/>
      </c>
      <c r="AS3675">
        <f t="shared" si="401"/>
        <v>0</v>
      </c>
      <c r="BF3675" t="str">
        <f>IFERROR(IF(OR(BD3675=338,BD3675=340,BD3675=341,BD3675=342,BD3675="342A",BD3675="342B"),PorcenRet(BD3675,BH3675,BI3675),INDEX(PORCENTAJEBUSCAR,MATCH(BD3675,CódigoRET,0),4)*1),"")</f>
        <v/>
      </c>
      <c r="BG3675">
        <f t="shared" si="402"/>
        <v>0</v>
      </c>
      <c r="BO3675">
        <f t="shared" si="403"/>
        <v>0</v>
      </c>
      <c r="CC3675">
        <f t="shared" si="404"/>
        <v>0</v>
      </c>
      <c r="CD3675">
        <f t="shared" si="405"/>
        <v>0</v>
      </c>
      <c r="CG3675">
        <f ca="1">IFERROR(INDIRECT("IVA!X"&amp;MATCH(MID(COMPRAS!C3575,1,2)&amp;MID(COMPRAS!F3575,1,2)&amp;MID(COMPRAS!D3575,1,2),IVA!W:W,0)),"SIN COD.")</f>
        <v>0</v>
      </c>
      <c r="CH3675">
        <f ca="1">IFERROR(INDIRECT("IVA!Y"&amp;MATCH(MID(COMPRAS!C3575,1,2)&amp;MID(COMPRAS!F3575,1,2)&amp;MID(COMPRAS!D3575,1,2),IVA!W:W,0)),"SIN COD.")</f>
        <v>0</v>
      </c>
    </row>
    <row r="3676" spans="1:86" x14ac:dyDescent="0.25">
      <c r="A3676"/>
      <c r="B3676"/>
      <c r="D3676"/>
      <c r="AL3676">
        <f t="shared" si="399"/>
        <v>0</v>
      </c>
      <c r="AQ3676">
        <f t="shared" si="400"/>
        <v>0</v>
      </c>
      <c r="AR3676" t="str">
        <f>IFERROR(IF(OR(AP3676=338,AP3676=340,AP3676=341,AP3676=342,AP3676="342A",AP3676="342B"),PorcenRet(AP3676,AT3676,AU3676),INDEX(PORCENTAJEBUSCAR,MATCH(AP3676,CódigoRET,0),4)*1),"")</f>
        <v/>
      </c>
      <c r="AS3676">
        <f t="shared" si="401"/>
        <v>0</v>
      </c>
      <c r="BF3676" t="str">
        <f>IFERROR(IF(OR(BD3676=338,BD3676=340,BD3676=341,BD3676=342,BD3676="342A",BD3676="342B"),PorcenRet(BD3676,BH3676,BI3676),INDEX(PORCENTAJEBUSCAR,MATCH(BD3676,CódigoRET,0),4)*1),"")</f>
        <v/>
      </c>
      <c r="BG3676">
        <f t="shared" si="402"/>
        <v>0</v>
      </c>
      <c r="BO3676">
        <f t="shared" si="403"/>
        <v>0</v>
      </c>
      <c r="CC3676">
        <f t="shared" si="404"/>
        <v>0</v>
      </c>
      <c r="CD3676">
        <f t="shared" si="405"/>
        <v>0</v>
      </c>
      <c r="CG3676">
        <f ca="1">IFERROR(INDIRECT("IVA!X"&amp;MATCH(MID(COMPRAS!C3576,1,2)&amp;MID(COMPRAS!F3576,1,2)&amp;MID(COMPRAS!D3576,1,2),IVA!W:W,0)),"SIN COD.")</f>
        <v>0</v>
      </c>
      <c r="CH3676">
        <f ca="1">IFERROR(INDIRECT("IVA!Y"&amp;MATCH(MID(COMPRAS!C3576,1,2)&amp;MID(COMPRAS!F3576,1,2)&amp;MID(COMPRAS!D3576,1,2),IVA!W:W,0)),"SIN COD.")</f>
        <v>0</v>
      </c>
    </row>
    <row r="3677" spans="1:86" x14ac:dyDescent="0.25">
      <c r="A3677"/>
      <c r="B3677"/>
      <c r="D3677"/>
      <c r="AL3677">
        <f t="shared" si="399"/>
        <v>0</v>
      </c>
      <c r="AQ3677">
        <f t="shared" si="400"/>
        <v>0</v>
      </c>
      <c r="AR3677" t="str">
        <f>IFERROR(IF(OR(AP3677=338,AP3677=340,AP3677=341,AP3677=342,AP3677="342A",AP3677="342B"),PorcenRet(AP3677,AT3677,AU3677),INDEX(PORCENTAJEBUSCAR,MATCH(AP3677,CódigoRET,0),4)*1),"")</f>
        <v/>
      </c>
      <c r="AS3677">
        <f t="shared" si="401"/>
        <v>0</v>
      </c>
      <c r="BF3677" t="str">
        <f>IFERROR(IF(OR(BD3677=338,BD3677=340,BD3677=341,BD3677=342,BD3677="342A",BD3677="342B"),PorcenRet(BD3677,BH3677,BI3677),INDEX(PORCENTAJEBUSCAR,MATCH(BD3677,CódigoRET,0),4)*1),"")</f>
        <v/>
      </c>
      <c r="BG3677">
        <f t="shared" si="402"/>
        <v>0</v>
      </c>
      <c r="BO3677">
        <f t="shared" si="403"/>
        <v>0</v>
      </c>
      <c r="CC3677">
        <f t="shared" si="404"/>
        <v>0</v>
      </c>
      <c r="CD3677">
        <f t="shared" si="405"/>
        <v>0</v>
      </c>
      <c r="CG3677">
        <f ca="1">IFERROR(INDIRECT("IVA!X"&amp;MATCH(MID(COMPRAS!C3577,1,2)&amp;MID(COMPRAS!F3577,1,2)&amp;MID(COMPRAS!D3577,1,2),IVA!W:W,0)),"SIN COD.")</f>
        <v>0</v>
      </c>
      <c r="CH3677">
        <f ca="1">IFERROR(INDIRECT("IVA!Y"&amp;MATCH(MID(COMPRAS!C3577,1,2)&amp;MID(COMPRAS!F3577,1,2)&amp;MID(COMPRAS!D3577,1,2),IVA!W:W,0)),"SIN COD.")</f>
        <v>0</v>
      </c>
    </row>
    <row r="3678" spans="1:86" x14ac:dyDescent="0.25">
      <c r="A3678"/>
      <c r="B3678"/>
      <c r="D3678"/>
      <c r="AL3678">
        <f t="shared" si="399"/>
        <v>0</v>
      </c>
      <c r="AQ3678">
        <f t="shared" si="400"/>
        <v>0</v>
      </c>
      <c r="AR3678" t="str">
        <f>IFERROR(IF(OR(AP3678=338,AP3678=340,AP3678=341,AP3678=342,AP3678="342A",AP3678="342B"),PorcenRet(AP3678,AT3678,AU3678),INDEX(PORCENTAJEBUSCAR,MATCH(AP3678,CódigoRET,0),4)*1),"")</f>
        <v/>
      </c>
      <c r="AS3678">
        <f t="shared" si="401"/>
        <v>0</v>
      </c>
      <c r="BF3678" t="str">
        <f>IFERROR(IF(OR(BD3678=338,BD3678=340,BD3678=341,BD3678=342,BD3678="342A",BD3678="342B"),PorcenRet(BD3678,BH3678,BI3678),INDEX(PORCENTAJEBUSCAR,MATCH(BD3678,CódigoRET,0),4)*1),"")</f>
        <v/>
      </c>
      <c r="BG3678">
        <f t="shared" si="402"/>
        <v>0</v>
      </c>
      <c r="BO3678">
        <f t="shared" si="403"/>
        <v>0</v>
      </c>
      <c r="CC3678">
        <f t="shared" si="404"/>
        <v>0</v>
      </c>
      <c r="CD3678">
        <f t="shared" si="405"/>
        <v>0</v>
      </c>
      <c r="CG3678">
        <f ca="1">IFERROR(INDIRECT("IVA!X"&amp;MATCH(MID(COMPRAS!C3578,1,2)&amp;MID(COMPRAS!F3578,1,2)&amp;MID(COMPRAS!D3578,1,2),IVA!W:W,0)),"SIN COD.")</f>
        <v>0</v>
      </c>
      <c r="CH3678">
        <f ca="1">IFERROR(INDIRECT("IVA!Y"&amp;MATCH(MID(COMPRAS!C3578,1,2)&amp;MID(COMPRAS!F3578,1,2)&amp;MID(COMPRAS!D3578,1,2),IVA!W:W,0)),"SIN COD.")</f>
        <v>0</v>
      </c>
    </row>
    <row r="3679" spans="1:86" x14ac:dyDescent="0.25">
      <c r="A3679"/>
      <c r="B3679"/>
      <c r="D3679"/>
      <c r="AL3679">
        <f t="shared" si="399"/>
        <v>0</v>
      </c>
      <c r="AQ3679">
        <f t="shared" si="400"/>
        <v>0</v>
      </c>
      <c r="AR3679" t="str">
        <f>IFERROR(IF(OR(AP3679=338,AP3679=340,AP3679=341,AP3679=342,AP3679="342A",AP3679="342B"),PorcenRet(AP3679,AT3679,AU3679),INDEX(PORCENTAJEBUSCAR,MATCH(AP3679,CódigoRET,0),4)*1),"")</f>
        <v/>
      </c>
      <c r="AS3679">
        <f t="shared" si="401"/>
        <v>0</v>
      </c>
      <c r="BF3679" t="str">
        <f>IFERROR(IF(OR(BD3679=338,BD3679=340,BD3679=341,BD3679=342,BD3679="342A",BD3679="342B"),PorcenRet(BD3679,BH3679,BI3679),INDEX(PORCENTAJEBUSCAR,MATCH(BD3679,CódigoRET,0),4)*1),"")</f>
        <v/>
      </c>
      <c r="BG3679">
        <f t="shared" si="402"/>
        <v>0</v>
      </c>
      <c r="BO3679">
        <f t="shared" si="403"/>
        <v>0</v>
      </c>
      <c r="CC3679">
        <f t="shared" si="404"/>
        <v>0</v>
      </c>
      <c r="CD3679">
        <f t="shared" si="405"/>
        <v>0</v>
      </c>
      <c r="CG3679">
        <f ca="1">IFERROR(INDIRECT("IVA!X"&amp;MATCH(MID(COMPRAS!C3579,1,2)&amp;MID(COMPRAS!F3579,1,2)&amp;MID(COMPRAS!D3579,1,2),IVA!W:W,0)),"SIN COD.")</f>
        <v>0</v>
      </c>
      <c r="CH3679">
        <f ca="1">IFERROR(INDIRECT("IVA!Y"&amp;MATCH(MID(COMPRAS!C3579,1,2)&amp;MID(COMPRAS!F3579,1,2)&amp;MID(COMPRAS!D3579,1,2),IVA!W:W,0)),"SIN COD.")</f>
        <v>0</v>
      </c>
    </row>
    <row r="3680" spans="1:86" x14ac:dyDescent="0.25">
      <c r="A3680"/>
      <c r="B3680"/>
      <c r="D3680"/>
      <c r="AL3680">
        <f t="shared" si="399"/>
        <v>0</v>
      </c>
      <c r="AQ3680">
        <f t="shared" si="400"/>
        <v>0</v>
      </c>
      <c r="AR3680" t="str">
        <f>IFERROR(IF(OR(AP3680=338,AP3680=340,AP3680=341,AP3680=342,AP3680="342A",AP3680="342B"),PorcenRet(AP3680,AT3680,AU3680),INDEX(PORCENTAJEBUSCAR,MATCH(AP3680,CódigoRET,0),4)*1),"")</f>
        <v/>
      </c>
      <c r="AS3680">
        <f t="shared" si="401"/>
        <v>0</v>
      </c>
      <c r="BF3680" t="str">
        <f>IFERROR(IF(OR(BD3680=338,BD3680=340,BD3680=341,BD3680=342,BD3680="342A",BD3680="342B"),PorcenRet(BD3680,BH3680,BI3680),INDEX(PORCENTAJEBUSCAR,MATCH(BD3680,CódigoRET,0),4)*1),"")</f>
        <v/>
      </c>
      <c r="BG3680">
        <f t="shared" si="402"/>
        <v>0</v>
      </c>
      <c r="BO3680">
        <f t="shared" si="403"/>
        <v>0</v>
      </c>
      <c r="CC3680">
        <f t="shared" si="404"/>
        <v>0</v>
      </c>
      <c r="CD3680">
        <f t="shared" si="405"/>
        <v>0</v>
      </c>
      <c r="CG3680">
        <f ca="1">IFERROR(INDIRECT("IVA!X"&amp;MATCH(MID(COMPRAS!C3580,1,2)&amp;MID(COMPRAS!F3580,1,2)&amp;MID(COMPRAS!D3580,1,2),IVA!W:W,0)),"SIN COD.")</f>
        <v>0</v>
      </c>
      <c r="CH3680">
        <f ca="1">IFERROR(INDIRECT("IVA!Y"&amp;MATCH(MID(COMPRAS!C3580,1,2)&amp;MID(COMPRAS!F3580,1,2)&amp;MID(COMPRAS!D3580,1,2),IVA!W:W,0)),"SIN COD.")</f>
        <v>0</v>
      </c>
    </row>
    <row r="3681" spans="1:86" x14ac:dyDescent="0.25">
      <c r="A3681"/>
      <c r="B3681"/>
      <c r="D3681"/>
      <c r="AL3681">
        <f t="shared" si="399"/>
        <v>0</v>
      </c>
      <c r="AQ3681">
        <f t="shared" si="400"/>
        <v>0</v>
      </c>
      <c r="AR3681" t="str">
        <f>IFERROR(IF(OR(AP3681=338,AP3681=340,AP3681=341,AP3681=342,AP3681="342A",AP3681="342B"),PorcenRet(AP3681,AT3681,AU3681),INDEX(PORCENTAJEBUSCAR,MATCH(AP3681,CódigoRET,0),4)*1),"")</f>
        <v/>
      </c>
      <c r="AS3681">
        <f t="shared" si="401"/>
        <v>0</v>
      </c>
      <c r="BF3681" t="str">
        <f>IFERROR(IF(OR(BD3681=338,BD3681=340,BD3681=341,BD3681=342,BD3681="342A",BD3681="342B"),PorcenRet(BD3681,BH3681,BI3681),INDEX(PORCENTAJEBUSCAR,MATCH(BD3681,CódigoRET,0),4)*1),"")</f>
        <v/>
      </c>
      <c r="BG3681">
        <f t="shared" si="402"/>
        <v>0</v>
      </c>
      <c r="BO3681">
        <f t="shared" si="403"/>
        <v>0</v>
      </c>
      <c r="CC3681">
        <f t="shared" si="404"/>
        <v>0</v>
      </c>
      <c r="CD3681">
        <f t="shared" si="405"/>
        <v>0</v>
      </c>
      <c r="CG3681">
        <f ca="1">IFERROR(INDIRECT("IVA!X"&amp;MATCH(MID(COMPRAS!C3581,1,2)&amp;MID(COMPRAS!F3581,1,2)&amp;MID(COMPRAS!D3581,1,2),IVA!W:W,0)),"SIN COD.")</f>
        <v>0</v>
      </c>
      <c r="CH3681">
        <f ca="1">IFERROR(INDIRECT("IVA!Y"&amp;MATCH(MID(COMPRAS!C3581,1,2)&amp;MID(COMPRAS!F3581,1,2)&amp;MID(COMPRAS!D3581,1,2),IVA!W:W,0)),"SIN COD.")</f>
        <v>0</v>
      </c>
    </row>
    <row r="3682" spans="1:86" x14ac:dyDescent="0.25">
      <c r="A3682"/>
      <c r="B3682"/>
      <c r="D3682"/>
      <c r="AL3682">
        <f t="shared" si="399"/>
        <v>0</v>
      </c>
      <c r="AQ3682">
        <f t="shared" si="400"/>
        <v>0</v>
      </c>
      <c r="AR3682" t="str">
        <f>IFERROR(IF(OR(AP3682=338,AP3682=340,AP3682=341,AP3682=342,AP3682="342A",AP3682="342B"),PorcenRet(AP3682,AT3682,AU3682),INDEX(PORCENTAJEBUSCAR,MATCH(AP3682,CódigoRET,0),4)*1),"")</f>
        <v/>
      </c>
      <c r="AS3682">
        <f t="shared" si="401"/>
        <v>0</v>
      </c>
      <c r="BF3682" t="str">
        <f>IFERROR(IF(OR(BD3682=338,BD3682=340,BD3682=341,BD3682=342,BD3682="342A",BD3682="342B"),PorcenRet(BD3682,BH3682,BI3682),INDEX(PORCENTAJEBUSCAR,MATCH(BD3682,CódigoRET,0),4)*1),"")</f>
        <v/>
      </c>
      <c r="BG3682">
        <f t="shared" si="402"/>
        <v>0</v>
      </c>
      <c r="BO3682">
        <f t="shared" si="403"/>
        <v>0</v>
      </c>
      <c r="CC3682">
        <f t="shared" si="404"/>
        <v>0</v>
      </c>
      <c r="CD3682">
        <f t="shared" si="405"/>
        <v>0</v>
      </c>
      <c r="CG3682">
        <f ca="1">IFERROR(INDIRECT("IVA!X"&amp;MATCH(MID(COMPRAS!C3582,1,2)&amp;MID(COMPRAS!F3582,1,2)&amp;MID(COMPRAS!D3582,1,2),IVA!W:W,0)),"SIN COD.")</f>
        <v>0</v>
      </c>
      <c r="CH3682">
        <f ca="1">IFERROR(INDIRECT("IVA!Y"&amp;MATCH(MID(COMPRAS!C3582,1,2)&amp;MID(COMPRAS!F3582,1,2)&amp;MID(COMPRAS!D3582,1,2),IVA!W:W,0)),"SIN COD.")</f>
        <v>0</v>
      </c>
    </row>
    <row r="3683" spans="1:86" x14ac:dyDescent="0.25">
      <c r="A3683"/>
      <c r="B3683"/>
      <c r="D3683"/>
      <c r="AL3683">
        <f t="shared" si="399"/>
        <v>0</v>
      </c>
      <c r="AQ3683">
        <f t="shared" si="400"/>
        <v>0</v>
      </c>
      <c r="AR3683" t="str">
        <f>IFERROR(IF(OR(AP3683=338,AP3683=340,AP3683=341,AP3683=342,AP3683="342A",AP3683="342B"),PorcenRet(AP3683,AT3683,AU3683),INDEX(PORCENTAJEBUSCAR,MATCH(AP3683,CódigoRET,0),4)*1),"")</f>
        <v/>
      </c>
      <c r="AS3683">
        <f t="shared" si="401"/>
        <v>0</v>
      </c>
      <c r="BF3683" t="str">
        <f>IFERROR(IF(OR(BD3683=338,BD3683=340,BD3683=341,BD3683=342,BD3683="342A",BD3683="342B"),PorcenRet(BD3683,BH3683,BI3683),INDEX(PORCENTAJEBUSCAR,MATCH(BD3683,CódigoRET,0),4)*1),"")</f>
        <v/>
      </c>
      <c r="BG3683">
        <f t="shared" si="402"/>
        <v>0</v>
      </c>
      <c r="BO3683">
        <f t="shared" si="403"/>
        <v>0</v>
      </c>
      <c r="CC3683">
        <f t="shared" si="404"/>
        <v>0</v>
      </c>
      <c r="CD3683">
        <f t="shared" si="405"/>
        <v>0</v>
      </c>
      <c r="CG3683">
        <f ca="1">IFERROR(INDIRECT("IVA!X"&amp;MATCH(MID(COMPRAS!C3583,1,2)&amp;MID(COMPRAS!F3583,1,2)&amp;MID(COMPRAS!D3583,1,2),IVA!W:W,0)),"SIN COD.")</f>
        <v>0</v>
      </c>
      <c r="CH3683">
        <f ca="1">IFERROR(INDIRECT("IVA!Y"&amp;MATCH(MID(COMPRAS!C3583,1,2)&amp;MID(COMPRAS!F3583,1,2)&amp;MID(COMPRAS!D3583,1,2),IVA!W:W,0)),"SIN COD.")</f>
        <v>0</v>
      </c>
    </row>
    <row r="3684" spans="1:86" x14ac:dyDescent="0.25">
      <c r="A3684"/>
      <c r="B3684"/>
      <c r="D3684"/>
      <c r="AL3684">
        <f t="shared" si="399"/>
        <v>0</v>
      </c>
      <c r="AQ3684">
        <f t="shared" si="400"/>
        <v>0</v>
      </c>
      <c r="AR3684" t="str">
        <f>IFERROR(IF(OR(AP3684=338,AP3684=340,AP3684=341,AP3684=342,AP3684="342A",AP3684="342B"),PorcenRet(AP3684,AT3684,AU3684),INDEX(PORCENTAJEBUSCAR,MATCH(AP3684,CódigoRET,0),4)*1),"")</f>
        <v/>
      </c>
      <c r="AS3684">
        <f t="shared" si="401"/>
        <v>0</v>
      </c>
      <c r="BF3684" t="str">
        <f>IFERROR(IF(OR(BD3684=338,BD3684=340,BD3684=341,BD3684=342,BD3684="342A",BD3684="342B"),PorcenRet(BD3684,BH3684,BI3684),INDEX(PORCENTAJEBUSCAR,MATCH(BD3684,CódigoRET,0),4)*1),"")</f>
        <v/>
      </c>
      <c r="BG3684">
        <f t="shared" si="402"/>
        <v>0</v>
      </c>
      <c r="BO3684">
        <f t="shared" si="403"/>
        <v>0</v>
      </c>
      <c r="CC3684">
        <f t="shared" si="404"/>
        <v>0</v>
      </c>
      <c r="CD3684">
        <f t="shared" si="405"/>
        <v>0</v>
      </c>
      <c r="CG3684">
        <f ca="1">IFERROR(INDIRECT("IVA!X"&amp;MATCH(MID(COMPRAS!C3584,1,2)&amp;MID(COMPRAS!F3584,1,2)&amp;MID(COMPRAS!D3584,1,2),IVA!W:W,0)),"SIN COD.")</f>
        <v>0</v>
      </c>
      <c r="CH3684">
        <f ca="1">IFERROR(INDIRECT("IVA!Y"&amp;MATCH(MID(COMPRAS!C3584,1,2)&amp;MID(COMPRAS!F3584,1,2)&amp;MID(COMPRAS!D3584,1,2),IVA!W:W,0)),"SIN COD.")</f>
        <v>0</v>
      </c>
    </row>
    <row r="3685" spans="1:86" x14ac:dyDescent="0.25">
      <c r="A3685"/>
      <c r="B3685"/>
      <c r="D3685"/>
      <c r="AL3685">
        <f t="shared" si="399"/>
        <v>0</v>
      </c>
      <c r="AQ3685">
        <f t="shared" si="400"/>
        <v>0</v>
      </c>
      <c r="AR3685" t="str">
        <f>IFERROR(IF(OR(AP3685=338,AP3685=340,AP3685=341,AP3685=342,AP3685="342A",AP3685="342B"),PorcenRet(AP3685,AT3685,AU3685),INDEX(PORCENTAJEBUSCAR,MATCH(AP3685,CódigoRET,0),4)*1),"")</f>
        <v/>
      </c>
      <c r="AS3685">
        <f t="shared" si="401"/>
        <v>0</v>
      </c>
      <c r="BF3685" t="str">
        <f>IFERROR(IF(OR(BD3685=338,BD3685=340,BD3685=341,BD3685=342,BD3685="342A",BD3685="342B"),PorcenRet(BD3685,BH3685,BI3685),INDEX(PORCENTAJEBUSCAR,MATCH(BD3685,CódigoRET,0),4)*1),"")</f>
        <v/>
      </c>
      <c r="BG3685">
        <f t="shared" si="402"/>
        <v>0</v>
      </c>
      <c r="BO3685">
        <f t="shared" si="403"/>
        <v>0</v>
      </c>
      <c r="CC3685">
        <f t="shared" si="404"/>
        <v>0</v>
      </c>
      <c r="CD3685">
        <f t="shared" si="405"/>
        <v>0</v>
      </c>
      <c r="CG3685">
        <f ca="1">IFERROR(INDIRECT("IVA!X"&amp;MATCH(MID(COMPRAS!C3585,1,2)&amp;MID(COMPRAS!F3585,1,2)&amp;MID(COMPRAS!D3585,1,2),IVA!W:W,0)),"SIN COD.")</f>
        <v>0</v>
      </c>
      <c r="CH3685">
        <f ca="1">IFERROR(INDIRECT("IVA!Y"&amp;MATCH(MID(COMPRAS!C3585,1,2)&amp;MID(COMPRAS!F3585,1,2)&amp;MID(COMPRAS!D3585,1,2),IVA!W:W,0)),"SIN COD.")</f>
        <v>0</v>
      </c>
    </row>
    <row r="3686" spans="1:86" x14ac:dyDescent="0.25">
      <c r="A3686"/>
      <c r="B3686"/>
      <c r="D3686"/>
      <c r="AL3686">
        <f t="shared" si="399"/>
        <v>0</v>
      </c>
      <c r="AQ3686">
        <f t="shared" si="400"/>
        <v>0</v>
      </c>
      <c r="AR3686" t="str">
        <f>IFERROR(IF(OR(AP3686=338,AP3686=340,AP3686=341,AP3686=342,AP3686="342A",AP3686="342B"),PorcenRet(AP3686,AT3686,AU3686),INDEX(PORCENTAJEBUSCAR,MATCH(AP3686,CódigoRET,0),4)*1),"")</f>
        <v/>
      </c>
      <c r="AS3686">
        <f t="shared" si="401"/>
        <v>0</v>
      </c>
      <c r="BF3686" t="str">
        <f>IFERROR(IF(OR(BD3686=338,BD3686=340,BD3686=341,BD3686=342,BD3686="342A",BD3686="342B"),PorcenRet(BD3686,BH3686,BI3686),INDEX(PORCENTAJEBUSCAR,MATCH(BD3686,CódigoRET,0),4)*1),"")</f>
        <v/>
      </c>
      <c r="BG3686">
        <f t="shared" si="402"/>
        <v>0</v>
      </c>
      <c r="BO3686">
        <f t="shared" si="403"/>
        <v>0</v>
      </c>
      <c r="CC3686">
        <f t="shared" si="404"/>
        <v>0</v>
      </c>
      <c r="CD3686">
        <f t="shared" si="405"/>
        <v>0</v>
      </c>
      <c r="CG3686">
        <f ca="1">IFERROR(INDIRECT("IVA!X"&amp;MATCH(MID(COMPRAS!C3586,1,2)&amp;MID(COMPRAS!F3586,1,2)&amp;MID(COMPRAS!D3586,1,2),IVA!W:W,0)),"SIN COD.")</f>
        <v>0</v>
      </c>
      <c r="CH3686">
        <f ca="1">IFERROR(INDIRECT("IVA!Y"&amp;MATCH(MID(COMPRAS!C3586,1,2)&amp;MID(COMPRAS!F3586,1,2)&amp;MID(COMPRAS!D3586,1,2),IVA!W:W,0)),"SIN COD.")</f>
        <v>0</v>
      </c>
    </row>
    <row r="3687" spans="1:86" x14ac:dyDescent="0.25">
      <c r="A3687"/>
      <c r="B3687"/>
      <c r="D3687"/>
      <c r="AL3687">
        <f t="shared" si="399"/>
        <v>0</v>
      </c>
      <c r="AQ3687">
        <f t="shared" si="400"/>
        <v>0</v>
      </c>
      <c r="AR3687" t="str">
        <f>IFERROR(IF(OR(AP3687=338,AP3687=340,AP3687=341,AP3687=342,AP3687="342A",AP3687="342B"),PorcenRet(AP3687,AT3687,AU3687),INDEX(PORCENTAJEBUSCAR,MATCH(AP3687,CódigoRET,0),4)*1),"")</f>
        <v/>
      </c>
      <c r="AS3687">
        <f t="shared" si="401"/>
        <v>0</v>
      </c>
      <c r="BF3687" t="str">
        <f>IFERROR(IF(OR(BD3687=338,BD3687=340,BD3687=341,BD3687=342,BD3687="342A",BD3687="342B"),PorcenRet(BD3687,BH3687,BI3687),INDEX(PORCENTAJEBUSCAR,MATCH(BD3687,CódigoRET,0),4)*1),"")</f>
        <v/>
      </c>
      <c r="BG3687">
        <f t="shared" si="402"/>
        <v>0</v>
      </c>
      <c r="BO3687">
        <f t="shared" si="403"/>
        <v>0</v>
      </c>
      <c r="CC3687">
        <f t="shared" si="404"/>
        <v>0</v>
      </c>
      <c r="CD3687">
        <f t="shared" si="405"/>
        <v>0</v>
      </c>
      <c r="CG3687">
        <f ca="1">IFERROR(INDIRECT("IVA!X"&amp;MATCH(MID(COMPRAS!C3587,1,2)&amp;MID(COMPRAS!F3587,1,2)&amp;MID(COMPRAS!D3587,1,2),IVA!W:W,0)),"SIN COD.")</f>
        <v>0</v>
      </c>
      <c r="CH3687">
        <f ca="1">IFERROR(INDIRECT("IVA!Y"&amp;MATCH(MID(COMPRAS!C3587,1,2)&amp;MID(COMPRAS!F3587,1,2)&amp;MID(COMPRAS!D3587,1,2),IVA!W:W,0)),"SIN COD.")</f>
        <v>0</v>
      </c>
    </row>
    <row r="3688" spans="1:86" x14ac:dyDescent="0.25">
      <c r="A3688"/>
      <c r="B3688"/>
      <c r="D3688"/>
      <c r="AL3688">
        <f t="shared" si="399"/>
        <v>0</v>
      </c>
      <c r="AQ3688">
        <f t="shared" si="400"/>
        <v>0</v>
      </c>
      <c r="AR3688" t="str">
        <f>IFERROR(IF(OR(AP3688=338,AP3688=340,AP3688=341,AP3688=342,AP3688="342A",AP3688="342B"),PorcenRet(AP3688,AT3688,AU3688),INDEX(PORCENTAJEBUSCAR,MATCH(AP3688,CódigoRET,0),4)*1),"")</f>
        <v/>
      </c>
      <c r="AS3688">
        <f t="shared" si="401"/>
        <v>0</v>
      </c>
      <c r="BF3688" t="str">
        <f>IFERROR(IF(OR(BD3688=338,BD3688=340,BD3688=341,BD3688=342,BD3688="342A",BD3688="342B"),PorcenRet(BD3688,BH3688,BI3688),INDEX(PORCENTAJEBUSCAR,MATCH(BD3688,CódigoRET,0),4)*1),"")</f>
        <v/>
      </c>
      <c r="BG3688">
        <f t="shared" si="402"/>
        <v>0</v>
      </c>
      <c r="BO3688">
        <f t="shared" si="403"/>
        <v>0</v>
      </c>
      <c r="CC3688">
        <f t="shared" si="404"/>
        <v>0</v>
      </c>
      <c r="CD3688">
        <f t="shared" si="405"/>
        <v>0</v>
      </c>
      <c r="CG3688">
        <f ca="1">IFERROR(INDIRECT("IVA!X"&amp;MATCH(MID(COMPRAS!C3588,1,2)&amp;MID(COMPRAS!F3588,1,2)&amp;MID(COMPRAS!D3588,1,2),IVA!W:W,0)),"SIN COD.")</f>
        <v>0</v>
      </c>
      <c r="CH3688">
        <f ca="1">IFERROR(INDIRECT("IVA!Y"&amp;MATCH(MID(COMPRAS!C3588,1,2)&amp;MID(COMPRAS!F3588,1,2)&amp;MID(COMPRAS!D3588,1,2),IVA!W:W,0)),"SIN COD.")</f>
        <v>0</v>
      </c>
    </row>
    <row r="3689" spans="1:86" x14ac:dyDescent="0.25">
      <c r="A3689"/>
      <c r="B3689"/>
      <c r="D3689"/>
      <c r="AL3689">
        <f t="shared" si="399"/>
        <v>0</v>
      </c>
      <c r="AQ3689">
        <f t="shared" si="400"/>
        <v>0</v>
      </c>
      <c r="AR3689" t="str">
        <f>IFERROR(IF(OR(AP3689=338,AP3689=340,AP3689=341,AP3689=342,AP3689="342A",AP3689="342B"),PorcenRet(AP3689,AT3689,AU3689),INDEX(PORCENTAJEBUSCAR,MATCH(AP3689,CódigoRET,0),4)*1),"")</f>
        <v/>
      </c>
      <c r="AS3689">
        <f t="shared" si="401"/>
        <v>0</v>
      </c>
      <c r="BF3689" t="str">
        <f>IFERROR(IF(OR(BD3689=338,BD3689=340,BD3689=341,BD3689=342,BD3689="342A",BD3689="342B"),PorcenRet(BD3689,BH3689,BI3689),INDEX(PORCENTAJEBUSCAR,MATCH(BD3689,CódigoRET,0),4)*1),"")</f>
        <v/>
      </c>
      <c r="BG3689">
        <f t="shared" si="402"/>
        <v>0</v>
      </c>
      <c r="BO3689">
        <f t="shared" si="403"/>
        <v>0</v>
      </c>
      <c r="CC3689">
        <f t="shared" si="404"/>
        <v>0</v>
      </c>
      <c r="CD3689">
        <f t="shared" si="405"/>
        <v>0</v>
      </c>
      <c r="CG3689">
        <f ca="1">IFERROR(INDIRECT("IVA!X"&amp;MATCH(MID(COMPRAS!C3589,1,2)&amp;MID(COMPRAS!F3589,1,2)&amp;MID(COMPRAS!D3589,1,2),IVA!W:W,0)),"SIN COD.")</f>
        <v>0</v>
      </c>
      <c r="CH3689">
        <f ca="1">IFERROR(INDIRECT("IVA!Y"&amp;MATCH(MID(COMPRAS!C3589,1,2)&amp;MID(COMPRAS!F3589,1,2)&amp;MID(COMPRAS!D3589,1,2),IVA!W:W,0)),"SIN COD.")</f>
        <v>0</v>
      </c>
    </row>
    <row r="3690" spans="1:86" x14ac:dyDescent="0.25">
      <c r="A3690"/>
      <c r="B3690"/>
      <c r="D3690"/>
      <c r="AL3690">
        <f t="shared" si="399"/>
        <v>0</v>
      </c>
      <c r="AQ3690">
        <f t="shared" si="400"/>
        <v>0</v>
      </c>
      <c r="AR3690" t="str">
        <f>IFERROR(IF(OR(AP3690=338,AP3690=340,AP3690=341,AP3690=342,AP3690="342A",AP3690="342B"),PorcenRet(AP3690,AT3690,AU3690),INDEX(PORCENTAJEBUSCAR,MATCH(AP3690,CódigoRET,0),4)*1),"")</f>
        <v/>
      </c>
      <c r="AS3690">
        <f t="shared" si="401"/>
        <v>0</v>
      </c>
      <c r="BF3690" t="str">
        <f>IFERROR(IF(OR(BD3690=338,BD3690=340,BD3690=341,BD3690=342,BD3690="342A",BD3690="342B"),PorcenRet(BD3690,BH3690,BI3690),INDEX(PORCENTAJEBUSCAR,MATCH(BD3690,CódigoRET,0),4)*1),"")</f>
        <v/>
      </c>
      <c r="BG3690">
        <f t="shared" si="402"/>
        <v>0</v>
      </c>
      <c r="BO3690">
        <f t="shared" si="403"/>
        <v>0</v>
      </c>
      <c r="CC3690">
        <f t="shared" si="404"/>
        <v>0</v>
      </c>
      <c r="CD3690">
        <f t="shared" si="405"/>
        <v>0</v>
      </c>
      <c r="CG3690">
        <f ca="1">IFERROR(INDIRECT("IVA!X"&amp;MATCH(MID(COMPRAS!C3590,1,2)&amp;MID(COMPRAS!F3590,1,2)&amp;MID(COMPRAS!D3590,1,2),IVA!W:W,0)),"SIN COD.")</f>
        <v>0</v>
      </c>
      <c r="CH3690">
        <f ca="1">IFERROR(INDIRECT("IVA!Y"&amp;MATCH(MID(COMPRAS!C3590,1,2)&amp;MID(COMPRAS!F3590,1,2)&amp;MID(COMPRAS!D3590,1,2),IVA!W:W,0)),"SIN COD.")</f>
        <v>0</v>
      </c>
    </row>
    <row r="3691" spans="1:86" x14ac:dyDescent="0.25">
      <c r="A3691"/>
      <c r="B3691"/>
      <c r="D3691"/>
      <c r="AL3691">
        <f t="shared" si="399"/>
        <v>0</v>
      </c>
      <c r="AQ3691">
        <f t="shared" si="400"/>
        <v>0</v>
      </c>
      <c r="AR3691" t="str">
        <f>IFERROR(IF(OR(AP3691=338,AP3691=340,AP3691=341,AP3691=342,AP3691="342A",AP3691="342B"),PorcenRet(AP3691,AT3691,AU3691),INDEX(PORCENTAJEBUSCAR,MATCH(AP3691,CódigoRET,0),4)*1),"")</f>
        <v/>
      </c>
      <c r="AS3691">
        <f t="shared" si="401"/>
        <v>0</v>
      </c>
      <c r="BF3691" t="str">
        <f>IFERROR(IF(OR(BD3691=338,BD3691=340,BD3691=341,BD3691=342,BD3691="342A",BD3691="342B"),PorcenRet(BD3691,BH3691,BI3691),INDEX(PORCENTAJEBUSCAR,MATCH(BD3691,CódigoRET,0),4)*1),"")</f>
        <v/>
      </c>
      <c r="BG3691">
        <f t="shared" si="402"/>
        <v>0</v>
      </c>
      <c r="BO3691">
        <f t="shared" si="403"/>
        <v>0</v>
      </c>
      <c r="CC3691">
        <f t="shared" si="404"/>
        <v>0</v>
      </c>
      <c r="CD3691">
        <f t="shared" si="405"/>
        <v>0</v>
      </c>
      <c r="CG3691">
        <f ca="1">IFERROR(INDIRECT("IVA!X"&amp;MATCH(MID(COMPRAS!C3591,1,2)&amp;MID(COMPRAS!F3591,1,2)&amp;MID(COMPRAS!D3591,1,2),IVA!W:W,0)),"SIN COD.")</f>
        <v>0</v>
      </c>
      <c r="CH3691">
        <f ca="1">IFERROR(INDIRECT("IVA!Y"&amp;MATCH(MID(COMPRAS!C3591,1,2)&amp;MID(COMPRAS!F3591,1,2)&amp;MID(COMPRAS!D3591,1,2),IVA!W:W,0)),"SIN COD.")</f>
        <v>0</v>
      </c>
    </row>
    <row r="3692" spans="1:86" x14ac:dyDescent="0.25">
      <c r="A3692"/>
      <c r="B3692"/>
      <c r="D3692"/>
      <c r="AL3692">
        <f t="shared" si="399"/>
        <v>0</v>
      </c>
      <c r="AQ3692">
        <f t="shared" si="400"/>
        <v>0</v>
      </c>
      <c r="AR3692" t="str">
        <f>IFERROR(IF(OR(AP3692=338,AP3692=340,AP3692=341,AP3692=342,AP3692="342A",AP3692="342B"),PorcenRet(AP3692,AT3692,AU3692),INDEX(PORCENTAJEBUSCAR,MATCH(AP3692,CódigoRET,0),4)*1),"")</f>
        <v/>
      </c>
      <c r="AS3692">
        <f t="shared" si="401"/>
        <v>0</v>
      </c>
      <c r="BF3692" t="str">
        <f>IFERROR(IF(OR(BD3692=338,BD3692=340,BD3692=341,BD3692=342,BD3692="342A",BD3692="342B"),PorcenRet(BD3692,BH3692,BI3692),INDEX(PORCENTAJEBUSCAR,MATCH(BD3692,CódigoRET,0),4)*1),"")</f>
        <v/>
      </c>
      <c r="BG3692">
        <f t="shared" si="402"/>
        <v>0</v>
      </c>
      <c r="BO3692">
        <f t="shared" si="403"/>
        <v>0</v>
      </c>
      <c r="CC3692">
        <f t="shared" si="404"/>
        <v>0</v>
      </c>
      <c r="CD3692">
        <f t="shared" si="405"/>
        <v>0</v>
      </c>
      <c r="CG3692">
        <f ca="1">IFERROR(INDIRECT("IVA!X"&amp;MATCH(MID(COMPRAS!C3592,1,2)&amp;MID(COMPRAS!F3592,1,2)&amp;MID(COMPRAS!D3592,1,2),IVA!W:W,0)),"SIN COD.")</f>
        <v>0</v>
      </c>
      <c r="CH3692">
        <f ca="1">IFERROR(INDIRECT("IVA!Y"&amp;MATCH(MID(COMPRAS!C3592,1,2)&amp;MID(COMPRAS!F3592,1,2)&amp;MID(COMPRAS!D3592,1,2),IVA!W:W,0)),"SIN COD.")</f>
        <v>0</v>
      </c>
    </row>
    <row r="3693" spans="1:86" x14ac:dyDescent="0.25">
      <c r="A3693"/>
      <c r="B3693"/>
      <c r="D3693"/>
      <c r="AL3693">
        <f t="shared" si="399"/>
        <v>0</v>
      </c>
      <c r="AQ3693">
        <f t="shared" si="400"/>
        <v>0</v>
      </c>
      <c r="AR3693" t="str">
        <f>IFERROR(IF(OR(AP3693=338,AP3693=340,AP3693=341,AP3693=342,AP3693="342A",AP3693="342B"),PorcenRet(AP3693,AT3693,AU3693),INDEX(PORCENTAJEBUSCAR,MATCH(AP3693,CódigoRET,0),4)*1),"")</f>
        <v/>
      </c>
      <c r="AS3693">
        <f t="shared" si="401"/>
        <v>0</v>
      </c>
      <c r="BF3693" t="str">
        <f>IFERROR(IF(OR(BD3693=338,BD3693=340,BD3693=341,BD3693=342,BD3693="342A",BD3693="342B"),PorcenRet(BD3693,BH3693,BI3693),INDEX(PORCENTAJEBUSCAR,MATCH(BD3693,CódigoRET,0),4)*1),"")</f>
        <v/>
      </c>
      <c r="BG3693">
        <f t="shared" si="402"/>
        <v>0</v>
      </c>
      <c r="BO3693">
        <f t="shared" si="403"/>
        <v>0</v>
      </c>
      <c r="CC3693">
        <f t="shared" si="404"/>
        <v>0</v>
      </c>
      <c r="CD3693">
        <f t="shared" si="405"/>
        <v>0</v>
      </c>
      <c r="CG3693">
        <f ca="1">IFERROR(INDIRECT("IVA!X"&amp;MATCH(MID(COMPRAS!C3593,1,2)&amp;MID(COMPRAS!F3593,1,2)&amp;MID(COMPRAS!D3593,1,2),IVA!W:W,0)),"SIN COD.")</f>
        <v>0</v>
      </c>
      <c r="CH3693">
        <f ca="1">IFERROR(INDIRECT("IVA!Y"&amp;MATCH(MID(COMPRAS!C3593,1,2)&amp;MID(COMPRAS!F3593,1,2)&amp;MID(COMPRAS!D3593,1,2),IVA!W:W,0)),"SIN COD.")</f>
        <v>0</v>
      </c>
    </row>
    <row r="3694" spans="1:86" x14ac:dyDescent="0.25">
      <c r="A3694"/>
      <c r="B3694"/>
      <c r="D3694"/>
      <c r="AL3694">
        <f t="shared" si="399"/>
        <v>0</v>
      </c>
      <c r="AQ3694">
        <f t="shared" si="400"/>
        <v>0</v>
      </c>
      <c r="AR3694" t="str">
        <f>IFERROR(IF(OR(AP3694=338,AP3694=340,AP3694=341,AP3694=342,AP3694="342A",AP3694="342B"),PorcenRet(AP3694,AT3694,AU3694),INDEX(PORCENTAJEBUSCAR,MATCH(AP3694,CódigoRET,0),4)*1),"")</f>
        <v/>
      </c>
      <c r="AS3694">
        <f t="shared" si="401"/>
        <v>0</v>
      </c>
      <c r="BF3694" t="str">
        <f>IFERROR(IF(OR(BD3694=338,BD3694=340,BD3694=341,BD3694=342,BD3694="342A",BD3694="342B"),PorcenRet(BD3694,BH3694,BI3694),INDEX(PORCENTAJEBUSCAR,MATCH(BD3694,CódigoRET,0),4)*1),"")</f>
        <v/>
      </c>
      <c r="BG3694">
        <f t="shared" si="402"/>
        <v>0</v>
      </c>
      <c r="BO3694">
        <f t="shared" si="403"/>
        <v>0</v>
      </c>
      <c r="CC3694">
        <f t="shared" si="404"/>
        <v>0</v>
      </c>
      <c r="CD3694">
        <f t="shared" si="405"/>
        <v>0</v>
      </c>
      <c r="CG3694">
        <f ca="1">IFERROR(INDIRECT("IVA!X"&amp;MATCH(MID(COMPRAS!C3594,1,2)&amp;MID(COMPRAS!F3594,1,2)&amp;MID(COMPRAS!D3594,1,2),IVA!W:W,0)),"SIN COD.")</f>
        <v>0</v>
      </c>
      <c r="CH3694">
        <f ca="1">IFERROR(INDIRECT("IVA!Y"&amp;MATCH(MID(COMPRAS!C3594,1,2)&amp;MID(COMPRAS!F3594,1,2)&amp;MID(COMPRAS!D3594,1,2),IVA!W:W,0)),"SIN COD.")</f>
        <v>0</v>
      </c>
    </row>
    <row r="3695" spans="1:86" x14ac:dyDescent="0.25">
      <c r="A3695"/>
      <c r="B3695"/>
      <c r="D3695"/>
      <c r="AL3695">
        <f t="shared" si="399"/>
        <v>0</v>
      </c>
      <c r="AQ3695">
        <f t="shared" si="400"/>
        <v>0</v>
      </c>
      <c r="AR3695" t="str">
        <f>IFERROR(IF(OR(AP3695=338,AP3695=340,AP3695=341,AP3695=342,AP3695="342A",AP3695="342B"),PorcenRet(AP3695,AT3695,AU3695),INDEX(PORCENTAJEBUSCAR,MATCH(AP3695,CódigoRET,0),4)*1),"")</f>
        <v/>
      </c>
      <c r="AS3695">
        <f t="shared" si="401"/>
        <v>0</v>
      </c>
      <c r="BF3695" t="str">
        <f>IFERROR(IF(OR(BD3695=338,BD3695=340,BD3695=341,BD3695=342,BD3695="342A",BD3695="342B"),PorcenRet(BD3695,BH3695,BI3695),INDEX(PORCENTAJEBUSCAR,MATCH(BD3695,CódigoRET,0),4)*1),"")</f>
        <v/>
      </c>
      <c r="BG3695">
        <f t="shared" si="402"/>
        <v>0</v>
      </c>
      <c r="BO3695">
        <f t="shared" si="403"/>
        <v>0</v>
      </c>
      <c r="CC3695">
        <f t="shared" si="404"/>
        <v>0</v>
      </c>
      <c r="CD3695">
        <f t="shared" si="405"/>
        <v>0</v>
      </c>
      <c r="CG3695">
        <f ca="1">IFERROR(INDIRECT("IVA!X"&amp;MATCH(MID(COMPRAS!C3595,1,2)&amp;MID(COMPRAS!F3595,1,2)&amp;MID(COMPRAS!D3595,1,2),IVA!W:W,0)),"SIN COD.")</f>
        <v>0</v>
      </c>
      <c r="CH3695">
        <f ca="1">IFERROR(INDIRECT("IVA!Y"&amp;MATCH(MID(COMPRAS!C3595,1,2)&amp;MID(COMPRAS!F3595,1,2)&amp;MID(COMPRAS!D3595,1,2),IVA!W:W,0)),"SIN COD.")</f>
        <v>0</v>
      </c>
    </row>
    <row r="3696" spans="1:86" x14ac:dyDescent="0.25">
      <c r="A3696"/>
      <c r="B3696"/>
      <c r="D3696"/>
      <c r="AL3696">
        <f t="shared" si="399"/>
        <v>0</v>
      </c>
      <c r="AQ3696">
        <f t="shared" si="400"/>
        <v>0</v>
      </c>
      <c r="AR3696" t="str">
        <f>IFERROR(IF(OR(AP3696=338,AP3696=340,AP3696=341,AP3696=342,AP3696="342A",AP3696="342B"),PorcenRet(AP3696,AT3696,AU3696),INDEX(PORCENTAJEBUSCAR,MATCH(AP3696,CódigoRET,0),4)*1),"")</f>
        <v/>
      </c>
      <c r="AS3696">
        <f t="shared" si="401"/>
        <v>0</v>
      </c>
      <c r="BF3696" t="str">
        <f>IFERROR(IF(OR(BD3696=338,BD3696=340,BD3696=341,BD3696=342,BD3696="342A",BD3696="342B"),PorcenRet(BD3696,BH3696,BI3696),INDEX(PORCENTAJEBUSCAR,MATCH(BD3696,CódigoRET,0),4)*1),"")</f>
        <v/>
      </c>
      <c r="BG3696">
        <f t="shared" si="402"/>
        <v>0</v>
      </c>
      <c r="BO3696">
        <f t="shared" si="403"/>
        <v>0</v>
      </c>
      <c r="CC3696">
        <f t="shared" si="404"/>
        <v>0</v>
      </c>
      <c r="CD3696">
        <f t="shared" si="405"/>
        <v>0</v>
      </c>
      <c r="CG3696">
        <f ca="1">IFERROR(INDIRECT("IVA!X"&amp;MATCH(MID(COMPRAS!C3596,1,2)&amp;MID(COMPRAS!F3596,1,2)&amp;MID(COMPRAS!D3596,1,2),IVA!W:W,0)),"SIN COD.")</f>
        <v>0</v>
      </c>
      <c r="CH3696">
        <f ca="1">IFERROR(INDIRECT("IVA!Y"&amp;MATCH(MID(COMPRAS!C3596,1,2)&amp;MID(COMPRAS!F3596,1,2)&amp;MID(COMPRAS!D3596,1,2),IVA!W:W,0)),"SIN COD.")</f>
        <v>0</v>
      </c>
    </row>
    <row r="3697" spans="1:86" x14ac:dyDescent="0.25">
      <c r="A3697"/>
      <c r="B3697"/>
      <c r="D3697"/>
      <c r="AL3697">
        <f t="shared" si="399"/>
        <v>0</v>
      </c>
      <c r="AQ3697">
        <f t="shared" si="400"/>
        <v>0</v>
      </c>
      <c r="AR3697" t="str">
        <f>IFERROR(IF(OR(AP3697=338,AP3697=340,AP3697=341,AP3697=342,AP3697="342A",AP3697="342B"),PorcenRet(AP3697,AT3697,AU3697),INDEX(PORCENTAJEBUSCAR,MATCH(AP3697,CódigoRET,0),4)*1),"")</f>
        <v/>
      </c>
      <c r="AS3697">
        <f t="shared" si="401"/>
        <v>0</v>
      </c>
      <c r="BF3697" t="str">
        <f>IFERROR(IF(OR(BD3697=338,BD3697=340,BD3697=341,BD3697=342,BD3697="342A",BD3697="342B"),PorcenRet(BD3697,BH3697,BI3697),INDEX(PORCENTAJEBUSCAR,MATCH(BD3697,CódigoRET,0),4)*1),"")</f>
        <v/>
      </c>
      <c r="BG3697">
        <f t="shared" si="402"/>
        <v>0</v>
      </c>
      <c r="BO3697">
        <f t="shared" si="403"/>
        <v>0</v>
      </c>
      <c r="CC3697">
        <f t="shared" si="404"/>
        <v>0</v>
      </c>
      <c r="CD3697">
        <f t="shared" si="405"/>
        <v>0</v>
      </c>
      <c r="CG3697">
        <f ca="1">IFERROR(INDIRECT("IVA!X"&amp;MATCH(MID(COMPRAS!C3597,1,2)&amp;MID(COMPRAS!F3597,1,2)&amp;MID(COMPRAS!D3597,1,2),IVA!W:W,0)),"SIN COD.")</f>
        <v>0</v>
      </c>
      <c r="CH3697">
        <f ca="1">IFERROR(INDIRECT("IVA!Y"&amp;MATCH(MID(COMPRAS!C3597,1,2)&amp;MID(COMPRAS!F3597,1,2)&amp;MID(COMPRAS!D3597,1,2),IVA!W:W,0)),"SIN COD.")</f>
        <v>0</v>
      </c>
    </row>
    <row r="3698" spans="1:86" x14ac:dyDescent="0.25">
      <c r="A3698"/>
      <c r="B3698"/>
      <c r="D3698"/>
      <c r="AL3698">
        <f t="shared" si="399"/>
        <v>0</v>
      </c>
      <c r="AQ3698">
        <f t="shared" si="400"/>
        <v>0</v>
      </c>
      <c r="AR3698" t="str">
        <f>IFERROR(IF(OR(AP3698=338,AP3698=340,AP3698=341,AP3698=342,AP3698="342A",AP3698="342B"),PorcenRet(AP3698,AT3698,AU3698),INDEX(PORCENTAJEBUSCAR,MATCH(AP3698,CódigoRET,0),4)*1),"")</f>
        <v/>
      </c>
      <c r="AS3698">
        <f t="shared" si="401"/>
        <v>0</v>
      </c>
      <c r="BF3698" t="str">
        <f>IFERROR(IF(OR(BD3698=338,BD3698=340,BD3698=341,BD3698=342,BD3698="342A",BD3698="342B"),PorcenRet(BD3698,BH3698,BI3698),INDEX(PORCENTAJEBUSCAR,MATCH(BD3698,CódigoRET,0),4)*1),"")</f>
        <v/>
      </c>
      <c r="BG3698">
        <f t="shared" si="402"/>
        <v>0</v>
      </c>
      <c r="BO3698">
        <f t="shared" si="403"/>
        <v>0</v>
      </c>
      <c r="CC3698">
        <f t="shared" si="404"/>
        <v>0</v>
      </c>
      <c r="CD3698">
        <f t="shared" si="405"/>
        <v>0</v>
      </c>
      <c r="CG3698">
        <f ca="1">IFERROR(INDIRECT("IVA!X"&amp;MATCH(MID(COMPRAS!C3598,1,2)&amp;MID(COMPRAS!F3598,1,2)&amp;MID(COMPRAS!D3598,1,2),IVA!W:W,0)),"SIN COD.")</f>
        <v>0</v>
      </c>
      <c r="CH3698">
        <f ca="1">IFERROR(INDIRECT("IVA!Y"&amp;MATCH(MID(COMPRAS!C3598,1,2)&amp;MID(COMPRAS!F3598,1,2)&amp;MID(COMPRAS!D3598,1,2),IVA!W:W,0)),"SIN COD.")</f>
        <v>0</v>
      </c>
    </row>
    <row r="3699" spans="1:86" x14ac:dyDescent="0.25">
      <c r="A3699"/>
      <c r="B3699"/>
      <c r="D3699"/>
      <c r="AL3699">
        <f t="shared" si="399"/>
        <v>0</v>
      </c>
      <c r="AQ3699">
        <f t="shared" si="400"/>
        <v>0</v>
      </c>
      <c r="AR3699" t="str">
        <f>IFERROR(IF(OR(AP3699=338,AP3699=340,AP3699=341,AP3699=342,AP3699="342A",AP3699="342B"),PorcenRet(AP3699,AT3699,AU3699),INDEX(PORCENTAJEBUSCAR,MATCH(AP3699,CódigoRET,0),4)*1),"")</f>
        <v/>
      </c>
      <c r="AS3699">
        <f t="shared" si="401"/>
        <v>0</v>
      </c>
      <c r="BF3699" t="str">
        <f>IFERROR(IF(OR(BD3699=338,BD3699=340,BD3699=341,BD3699=342,BD3699="342A",BD3699="342B"),PorcenRet(BD3699,BH3699,BI3699),INDEX(PORCENTAJEBUSCAR,MATCH(BD3699,CódigoRET,0),4)*1),"")</f>
        <v/>
      </c>
      <c r="BG3699">
        <f t="shared" si="402"/>
        <v>0</v>
      </c>
      <c r="BO3699">
        <f t="shared" si="403"/>
        <v>0</v>
      </c>
      <c r="CC3699">
        <f t="shared" si="404"/>
        <v>0</v>
      </c>
      <c r="CD3699">
        <f t="shared" si="405"/>
        <v>0</v>
      </c>
      <c r="CG3699">
        <f ca="1">IFERROR(INDIRECT("IVA!X"&amp;MATCH(MID(COMPRAS!C3599,1,2)&amp;MID(COMPRAS!F3599,1,2)&amp;MID(COMPRAS!D3599,1,2),IVA!W:W,0)),"SIN COD.")</f>
        <v>0</v>
      </c>
      <c r="CH3699">
        <f ca="1">IFERROR(INDIRECT("IVA!Y"&amp;MATCH(MID(COMPRAS!C3599,1,2)&amp;MID(COMPRAS!F3599,1,2)&amp;MID(COMPRAS!D3599,1,2),IVA!W:W,0)),"SIN COD.")</f>
        <v>0</v>
      </c>
    </row>
    <row r="3700" spans="1:86" x14ac:dyDescent="0.25">
      <c r="A3700"/>
      <c r="B3700"/>
      <c r="D3700"/>
      <c r="AL3700">
        <f t="shared" si="399"/>
        <v>0</v>
      </c>
      <c r="AQ3700">
        <f t="shared" si="400"/>
        <v>0</v>
      </c>
      <c r="AR3700" t="str">
        <f>IFERROR(IF(OR(AP3700=338,AP3700=340,AP3700=341,AP3700=342,AP3700="342A",AP3700="342B"),PorcenRet(AP3700,AT3700,AU3700),INDEX(PORCENTAJEBUSCAR,MATCH(AP3700,CódigoRET,0),4)*1),"")</f>
        <v/>
      </c>
      <c r="AS3700">
        <f t="shared" si="401"/>
        <v>0</v>
      </c>
      <c r="BF3700" t="str">
        <f>IFERROR(IF(OR(BD3700=338,BD3700=340,BD3700=341,BD3700=342,BD3700="342A",BD3700="342B"),PorcenRet(BD3700,BH3700,BI3700),INDEX(PORCENTAJEBUSCAR,MATCH(BD3700,CódigoRET,0),4)*1),"")</f>
        <v/>
      </c>
      <c r="BG3700">
        <f t="shared" si="402"/>
        <v>0</v>
      </c>
      <c r="BO3700">
        <f t="shared" si="403"/>
        <v>0</v>
      </c>
      <c r="CC3700">
        <f t="shared" si="404"/>
        <v>0</v>
      </c>
      <c r="CD3700">
        <f t="shared" si="405"/>
        <v>0</v>
      </c>
      <c r="CG3700">
        <f ca="1">IFERROR(INDIRECT("IVA!X"&amp;MATCH(MID(COMPRAS!C3600,1,2)&amp;MID(COMPRAS!F3600,1,2)&amp;MID(COMPRAS!D3600,1,2),IVA!W:W,0)),"SIN COD.")</f>
        <v>0</v>
      </c>
      <c r="CH3700">
        <f ca="1">IFERROR(INDIRECT("IVA!Y"&amp;MATCH(MID(COMPRAS!C3600,1,2)&amp;MID(COMPRAS!F3600,1,2)&amp;MID(COMPRAS!D3600,1,2),IVA!W:W,0)),"SIN COD.")</f>
        <v>0</v>
      </c>
    </row>
    <row r="3701" spans="1:86" x14ac:dyDescent="0.25">
      <c r="A3701"/>
      <c r="B3701"/>
      <c r="D3701"/>
      <c r="AL3701">
        <f t="shared" si="399"/>
        <v>0</v>
      </c>
      <c r="AQ3701">
        <f t="shared" si="400"/>
        <v>0</v>
      </c>
      <c r="AR3701" t="str">
        <f>IFERROR(IF(OR(AP3701=338,AP3701=340,AP3701=341,AP3701=342,AP3701="342A",AP3701="342B"),PorcenRet(AP3701,AT3701,AU3701),INDEX(PORCENTAJEBUSCAR,MATCH(AP3701,CódigoRET,0),4)*1),"")</f>
        <v/>
      </c>
      <c r="AS3701">
        <f t="shared" si="401"/>
        <v>0</v>
      </c>
      <c r="BF3701" t="str">
        <f>IFERROR(IF(OR(BD3701=338,BD3701=340,BD3701=341,BD3701=342,BD3701="342A",BD3701="342B"),PorcenRet(BD3701,BH3701,BI3701),INDEX(PORCENTAJEBUSCAR,MATCH(BD3701,CódigoRET,0),4)*1),"")</f>
        <v/>
      </c>
      <c r="BG3701">
        <f t="shared" si="402"/>
        <v>0</v>
      </c>
      <c r="BO3701">
        <f t="shared" si="403"/>
        <v>0</v>
      </c>
      <c r="CC3701">
        <f t="shared" si="404"/>
        <v>0</v>
      </c>
      <c r="CD3701">
        <f t="shared" si="405"/>
        <v>0</v>
      </c>
      <c r="CG3701">
        <f ca="1">IFERROR(INDIRECT("IVA!X"&amp;MATCH(MID(COMPRAS!C3601,1,2)&amp;MID(COMPRAS!F3601,1,2)&amp;MID(COMPRAS!D3601,1,2),IVA!W:W,0)),"SIN COD.")</f>
        <v>0</v>
      </c>
      <c r="CH3701">
        <f ca="1">IFERROR(INDIRECT("IVA!Y"&amp;MATCH(MID(COMPRAS!C3601,1,2)&amp;MID(COMPRAS!F3601,1,2)&amp;MID(COMPRAS!D3601,1,2),IVA!W:W,0)),"SIN COD.")</f>
        <v>0</v>
      </c>
    </row>
    <row r="3702" spans="1:86" x14ac:dyDescent="0.25">
      <c r="A3702"/>
      <c r="B3702"/>
      <c r="D3702"/>
      <c r="AL3702">
        <f t="shared" si="399"/>
        <v>0</v>
      </c>
      <c r="AQ3702">
        <f t="shared" si="400"/>
        <v>0</v>
      </c>
      <c r="AR3702" t="str">
        <f>IFERROR(IF(OR(AP3702=338,AP3702=340,AP3702=341,AP3702=342,AP3702="342A",AP3702="342B"),PorcenRet(AP3702,AT3702,AU3702),INDEX(PORCENTAJEBUSCAR,MATCH(AP3702,CódigoRET,0),4)*1),"")</f>
        <v/>
      </c>
      <c r="AS3702">
        <f t="shared" si="401"/>
        <v>0</v>
      </c>
      <c r="BF3702" t="str">
        <f>IFERROR(IF(OR(BD3702=338,BD3702=340,BD3702=341,BD3702=342,BD3702="342A",BD3702="342B"),PorcenRet(BD3702,BH3702,BI3702),INDEX(PORCENTAJEBUSCAR,MATCH(BD3702,CódigoRET,0),4)*1),"")</f>
        <v/>
      </c>
      <c r="BG3702">
        <f t="shared" si="402"/>
        <v>0</v>
      </c>
      <c r="BO3702">
        <f t="shared" si="403"/>
        <v>0</v>
      </c>
      <c r="CC3702">
        <f t="shared" si="404"/>
        <v>0</v>
      </c>
      <c r="CD3702">
        <f t="shared" si="405"/>
        <v>0</v>
      </c>
      <c r="CG3702">
        <f ca="1">IFERROR(INDIRECT("IVA!X"&amp;MATCH(MID(COMPRAS!C3602,1,2)&amp;MID(COMPRAS!F3602,1,2)&amp;MID(COMPRAS!D3602,1,2),IVA!W:W,0)),"SIN COD.")</f>
        <v>0</v>
      </c>
      <c r="CH3702">
        <f ca="1">IFERROR(INDIRECT("IVA!Y"&amp;MATCH(MID(COMPRAS!C3602,1,2)&amp;MID(COMPRAS!F3602,1,2)&amp;MID(COMPRAS!D3602,1,2),IVA!W:W,0)),"SIN COD.")</f>
        <v>0</v>
      </c>
    </row>
    <row r="3703" spans="1:86" x14ac:dyDescent="0.25">
      <c r="A3703"/>
      <c r="B3703"/>
      <c r="D3703"/>
      <c r="AL3703">
        <f t="shared" si="399"/>
        <v>0</v>
      </c>
      <c r="AQ3703">
        <f t="shared" si="400"/>
        <v>0</v>
      </c>
      <c r="AR3703" t="str">
        <f>IFERROR(IF(OR(AP3703=338,AP3703=340,AP3703=341,AP3703=342,AP3703="342A",AP3703="342B"),PorcenRet(AP3703,AT3703,AU3703),INDEX(PORCENTAJEBUSCAR,MATCH(AP3703,CódigoRET,0),4)*1),"")</f>
        <v/>
      </c>
      <c r="AS3703">
        <f t="shared" si="401"/>
        <v>0</v>
      </c>
      <c r="BF3703" t="str">
        <f>IFERROR(IF(OR(BD3703=338,BD3703=340,BD3703=341,BD3703=342,BD3703="342A",BD3703="342B"),PorcenRet(BD3703,BH3703,BI3703),INDEX(PORCENTAJEBUSCAR,MATCH(BD3703,CódigoRET,0),4)*1),"")</f>
        <v/>
      </c>
      <c r="BG3703">
        <f t="shared" si="402"/>
        <v>0</v>
      </c>
      <c r="BO3703">
        <f t="shared" si="403"/>
        <v>0</v>
      </c>
      <c r="CC3703">
        <f t="shared" si="404"/>
        <v>0</v>
      </c>
      <c r="CD3703">
        <f t="shared" si="405"/>
        <v>0</v>
      </c>
      <c r="CG3703">
        <f ca="1">IFERROR(INDIRECT("IVA!X"&amp;MATCH(MID(COMPRAS!C3603,1,2)&amp;MID(COMPRAS!F3603,1,2)&amp;MID(COMPRAS!D3603,1,2),IVA!W:W,0)),"SIN COD.")</f>
        <v>0</v>
      </c>
      <c r="CH3703">
        <f ca="1">IFERROR(INDIRECT("IVA!Y"&amp;MATCH(MID(COMPRAS!C3603,1,2)&amp;MID(COMPRAS!F3603,1,2)&amp;MID(COMPRAS!D3603,1,2),IVA!W:W,0)),"SIN COD.")</f>
        <v>0</v>
      </c>
    </row>
    <row r="3704" spans="1:86" x14ac:dyDescent="0.25">
      <c r="A3704"/>
      <c r="B3704"/>
      <c r="D3704"/>
      <c r="AL3704">
        <f t="shared" si="399"/>
        <v>0</v>
      </c>
      <c r="AQ3704">
        <f t="shared" si="400"/>
        <v>0</v>
      </c>
      <c r="AR3704" t="str">
        <f>IFERROR(IF(OR(AP3704=338,AP3704=340,AP3704=341,AP3704=342,AP3704="342A",AP3704="342B"),PorcenRet(AP3704,AT3704,AU3704),INDEX(PORCENTAJEBUSCAR,MATCH(AP3704,CódigoRET,0),4)*1),"")</f>
        <v/>
      </c>
      <c r="AS3704">
        <f t="shared" si="401"/>
        <v>0</v>
      </c>
      <c r="BF3704" t="str">
        <f>IFERROR(IF(OR(BD3704=338,BD3704=340,BD3704=341,BD3704=342,BD3704="342A",BD3704="342B"),PorcenRet(BD3704,BH3704,BI3704),INDEX(PORCENTAJEBUSCAR,MATCH(BD3704,CódigoRET,0),4)*1),"")</f>
        <v/>
      </c>
      <c r="BG3704">
        <f t="shared" si="402"/>
        <v>0</v>
      </c>
      <c r="BO3704">
        <f t="shared" si="403"/>
        <v>0</v>
      </c>
      <c r="CC3704">
        <f t="shared" si="404"/>
        <v>0</v>
      </c>
      <c r="CD3704">
        <f t="shared" si="405"/>
        <v>0</v>
      </c>
      <c r="CG3704">
        <f ca="1">IFERROR(INDIRECT("IVA!X"&amp;MATCH(MID(COMPRAS!C3604,1,2)&amp;MID(COMPRAS!F3604,1,2)&amp;MID(COMPRAS!D3604,1,2),IVA!W:W,0)),"SIN COD.")</f>
        <v>0</v>
      </c>
      <c r="CH3704">
        <f ca="1">IFERROR(INDIRECT("IVA!Y"&amp;MATCH(MID(COMPRAS!C3604,1,2)&amp;MID(COMPRAS!F3604,1,2)&amp;MID(COMPRAS!D3604,1,2),IVA!W:W,0)),"SIN COD.")</f>
        <v>0</v>
      </c>
    </row>
    <row r="3705" spans="1:86" x14ac:dyDescent="0.25">
      <c r="A3705"/>
      <c r="B3705"/>
      <c r="D3705"/>
      <c r="AL3705">
        <f t="shared" si="399"/>
        <v>0</v>
      </c>
      <c r="AQ3705">
        <f t="shared" si="400"/>
        <v>0</v>
      </c>
      <c r="AR3705" t="str">
        <f>IFERROR(IF(OR(AP3705=338,AP3705=340,AP3705=341,AP3705=342,AP3705="342A",AP3705="342B"),PorcenRet(AP3705,AT3705,AU3705),INDEX(PORCENTAJEBUSCAR,MATCH(AP3705,CódigoRET,0),4)*1),"")</f>
        <v/>
      </c>
      <c r="AS3705">
        <f t="shared" si="401"/>
        <v>0</v>
      </c>
      <c r="BF3705" t="str">
        <f>IFERROR(IF(OR(BD3705=338,BD3705=340,BD3705=341,BD3705=342,BD3705="342A",BD3705="342B"),PorcenRet(BD3705,BH3705,BI3705),INDEX(PORCENTAJEBUSCAR,MATCH(BD3705,CódigoRET,0),4)*1),"")</f>
        <v/>
      </c>
      <c r="BG3705">
        <f t="shared" si="402"/>
        <v>0</v>
      </c>
      <c r="BO3705">
        <f t="shared" si="403"/>
        <v>0</v>
      </c>
      <c r="CC3705">
        <f t="shared" si="404"/>
        <v>0</v>
      </c>
      <c r="CD3705">
        <f t="shared" si="405"/>
        <v>0</v>
      </c>
      <c r="CG3705">
        <f ca="1">IFERROR(INDIRECT("IVA!X"&amp;MATCH(MID(COMPRAS!C3605,1,2)&amp;MID(COMPRAS!F3605,1,2)&amp;MID(COMPRAS!D3605,1,2),IVA!W:W,0)),"SIN COD.")</f>
        <v>0</v>
      </c>
      <c r="CH3705">
        <f ca="1">IFERROR(INDIRECT("IVA!Y"&amp;MATCH(MID(COMPRAS!C3605,1,2)&amp;MID(COMPRAS!F3605,1,2)&amp;MID(COMPRAS!D3605,1,2),IVA!W:W,0)),"SIN COD.")</f>
        <v>0</v>
      </c>
    </row>
    <row r="3706" spans="1:86" x14ac:dyDescent="0.25">
      <c r="A3706"/>
      <c r="B3706"/>
      <c r="D3706"/>
      <c r="AL3706">
        <f t="shared" si="399"/>
        <v>0</v>
      </c>
      <c r="AQ3706">
        <f t="shared" si="400"/>
        <v>0</v>
      </c>
      <c r="AR3706" t="str">
        <f>IFERROR(IF(OR(AP3706=338,AP3706=340,AP3706=341,AP3706=342,AP3706="342A",AP3706="342B"),PorcenRet(AP3706,AT3706,AU3706),INDEX(PORCENTAJEBUSCAR,MATCH(AP3706,CódigoRET,0),4)*1),"")</f>
        <v/>
      </c>
      <c r="AS3706">
        <f t="shared" si="401"/>
        <v>0</v>
      </c>
      <c r="BF3706" t="str">
        <f>IFERROR(IF(OR(BD3706=338,BD3706=340,BD3706=341,BD3706=342,BD3706="342A",BD3706="342B"),PorcenRet(BD3706,BH3706,BI3706),INDEX(PORCENTAJEBUSCAR,MATCH(BD3706,CódigoRET,0),4)*1),"")</f>
        <v/>
      </c>
      <c r="BG3706">
        <f t="shared" si="402"/>
        <v>0</v>
      </c>
      <c r="BO3706">
        <f t="shared" si="403"/>
        <v>0</v>
      </c>
      <c r="CC3706">
        <f t="shared" si="404"/>
        <v>0</v>
      </c>
      <c r="CD3706">
        <f t="shared" si="405"/>
        <v>0</v>
      </c>
      <c r="CG3706">
        <f ca="1">IFERROR(INDIRECT("IVA!X"&amp;MATCH(MID(COMPRAS!C3606,1,2)&amp;MID(COMPRAS!F3606,1,2)&amp;MID(COMPRAS!D3606,1,2),IVA!W:W,0)),"SIN COD.")</f>
        <v>0</v>
      </c>
      <c r="CH3706">
        <f ca="1">IFERROR(INDIRECT("IVA!Y"&amp;MATCH(MID(COMPRAS!C3606,1,2)&amp;MID(COMPRAS!F3606,1,2)&amp;MID(COMPRAS!D3606,1,2),IVA!W:W,0)),"SIN COD.")</f>
        <v>0</v>
      </c>
    </row>
    <row r="3707" spans="1:86" x14ac:dyDescent="0.25">
      <c r="A3707"/>
      <c r="B3707"/>
      <c r="D3707"/>
      <c r="AL3707">
        <f t="shared" si="399"/>
        <v>0</v>
      </c>
      <c r="AQ3707">
        <f t="shared" si="400"/>
        <v>0</v>
      </c>
      <c r="AR3707" t="str">
        <f>IFERROR(IF(OR(AP3707=338,AP3707=340,AP3707=341,AP3707=342,AP3707="342A",AP3707="342B"),PorcenRet(AP3707,AT3707,AU3707),INDEX(PORCENTAJEBUSCAR,MATCH(AP3707,CódigoRET,0),4)*1),"")</f>
        <v/>
      </c>
      <c r="AS3707">
        <f t="shared" si="401"/>
        <v>0</v>
      </c>
      <c r="BF3707" t="str">
        <f>IFERROR(IF(OR(BD3707=338,BD3707=340,BD3707=341,BD3707=342,BD3707="342A",BD3707="342B"),PorcenRet(BD3707,BH3707,BI3707),INDEX(PORCENTAJEBUSCAR,MATCH(BD3707,CódigoRET,0),4)*1),"")</f>
        <v/>
      </c>
      <c r="BG3707">
        <f t="shared" si="402"/>
        <v>0</v>
      </c>
      <c r="BO3707">
        <f t="shared" si="403"/>
        <v>0</v>
      </c>
      <c r="CC3707">
        <f t="shared" si="404"/>
        <v>0</v>
      </c>
      <c r="CD3707">
        <f t="shared" si="405"/>
        <v>0</v>
      </c>
      <c r="CG3707">
        <f ca="1">IFERROR(INDIRECT("IVA!X"&amp;MATCH(MID(COMPRAS!C3607,1,2)&amp;MID(COMPRAS!F3607,1,2)&amp;MID(COMPRAS!D3607,1,2),IVA!W:W,0)),"SIN COD.")</f>
        <v>0</v>
      </c>
      <c r="CH3707">
        <f ca="1">IFERROR(INDIRECT("IVA!Y"&amp;MATCH(MID(COMPRAS!C3607,1,2)&amp;MID(COMPRAS!F3607,1,2)&amp;MID(COMPRAS!D3607,1,2),IVA!W:W,0)),"SIN COD.")</f>
        <v>0</v>
      </c>
    </row>
    <row r="3708" spans="1:86" x14ac:dyDescent="0.25">
      <c r="A3708"/>
      <c r="B3708"/>
      <c r="D3708"/>
      <c r="AL3708">
        <f t="shared" si="399"/>
        <v>0</v>
      </c>
      <c r="AQ3708">
        <f t="shared" si="400"/>
        <v>0</v>
      </c>
      <c r="AR3708" t="str">
        <f>IFERROR(IF(OR(AP3708=338,AP3708=340,AP3708=341,AP3708=342,AP3708="342A",AP3708="342B"),PorcenRet(AP3708,AT3708,AU3708),INDEX(PORCENTAJEBUSCAR,MATCH(AP3708,CódigoRET,0),4)*1),"")</f>
        <v/>
      </c>
      <c r="AS3708">
        <f t="shared" si="401"/>
        <v>0</v>
      </c>
      <c r="BF3708" t="str">
        <f>IFERROR(IF(OR(BD3708=338,BD3708=340,BD3708=341,BD3708=342,BD3708="342A",BD3708="342B"),PorcenRet(BD3708,BH3708,BI3708),INDEX(PORCENTAJEBUSCAR,MATCH(BD3708,CódigoRET,0),4)*1),"")</f>
        <v/>
      </c>
      <c r="BG3708">
        <f t="shared" si="402"/>
        <v>0</v>
      </c>
      <c r="BO3708">
        <f t="shared" si="403"/>
        <v>0</v>
      </c>
      <c r="CC3708">
        <f t="shared" si="404"/>
        <v>0</v>
      </c>
      <c r="CD3708">
        <f t="shared" si="405"/>
        <v>0</v>
      </c>
      <c r="CG3708">
        <f ca="1">IFERROR(INDIRECT("IVA!X"&amp;MATCH(MID(COMPRAS!C3608,1,2)&amp;MID(COMPRAS!F3608,1,2)&amp;MID(COMPRAS!D3608,1,2),IVA!W:W,0)),"SIN COD.")</f>
        <v>0</v>
      </c>
      <c r="CH3708">
        <f ca="1">IFERROR(INDIRECT("IVA!Y"&amp;MATCH(MID(COMPRAS!C3608,1,2)&amp;MID(COMPRAS!F3608,1,2)&amp;MID(COMPRAS!D3608,1,2),IVA!W:W,0)),"SIN COD.")</f>
        <v>0</v>
      </c>
    </row>
    <row r="3709" spans="1:86" x14ac:dyDescent="0.25">
      <c r="A3709"/>
      <c r="B3709"/>
      <c r="D3709"/>
      <c r="AL3709">
        <f t="shared" si="399"/>
        <v>0</v>
      </c>
      <c r="AQ3709">
        <f t="shared" si="400"/>
        <v>0</v>
      </c>
      <c r="AR3709" t="str">
        <f>IFERROR(IF(OR(AP3709=338,AP3709=340,AP3709=341,AP3709=342,AP3709="342A",AP3709="342B"),PorcenRet(AP3709,AT3709,AU3709),INDEX(PORCENTAJEBUSCAR,MATCH(AP3709,CódigoRET,0),4)*1),"")</f>
        <v/>
      </c>
      <c r="AS3709">
        <f t="shared" si="401"/>
        <v>0</v>
      </c>
      <c r="BF3709" t="str">
        <f>IFERROR(IF(OR(BD3709=338,BD3709=340,BD3709=341,BD3709=342,BD3709="342A",BD3709="342B"),PorcenRet(BD3709,BH3709,BI3709),INDEX(PORCENTAJEBUSCAR,MATCH(BD3709,CódigoRET,0),4)*1),"")</f>
        <v/>
      </c>
      <c r="BG3709">
        <f t="shared" si="402"/>
        <v>0</v>
      </c>
      <c r="BO3709">
        <f t="shared" si="403"/>
        <v>0</v>
      </c>
      <c r="CC3709">
        <f t="shared" si="404"/>
        <v>0</v>
      </c>
      <c r="CD3709">
        <f t="shared" si="405"/>
        <v>0</v>
      </c>
      <c r="CG3709">
        <f ca="1">IFERROR(INDIRECT("IVA!X"&amp;MATCH(MID(COMPRAS!C3609,1,2)&amp;MID(COMPRAS!F3609,1,2)&amp;MID(COMPRAS!D3609,1,2),IVA!W:W,0)),"SIN COD.")</f>
        <v>0</v>
      </c>
      <c r="CH3709">
        <f ca="1">IFERROR(INDIRECT("IVA!Y"&amp;MATCH(MID(COMPRAS!C3609,1,2)&amp;MID(COMPRAS!F3609,1,2)&amp;MID(COMPRAS!D3609,1,2),IVA!W:W,0)),"SIN COD.")</f>
        <v>0</v>
      </c>
    </row>
    <row r="3710" spans="1:86" x14ac:dyDescent="0.25">
      <c r="A3710"/>
      <c r="B3710"/>
      <c r="D3710"/>
      <c r="AL3710">
        <f t="shared" si="399"/>
        <v>0</v>
      </c>
      <c r="AQ3710">
        <f t="shared" si="400"/>
        <v>0</v>
      </c>
      <c r="AR3710" t="str">
        <f>IFERROR(IF(OR(AP3710=338,AP3710=340,AP3710=341,AP3710=342,AP3710="342A",AP3710="342B"),PorcenRet(AP3710,AT3710,AU3710),INDEX(PORCENTAJEBUSCAR,MATCH(AP3710,CódigoRET,0),4)*1),"")</f>
        <v/>
      </c>
      <c r="AS3710">
        <f t="shared" si="401"/>
        <v>0</v>
      </c>
      <c r="BF3710" t="str">
        <f>IFERROR(IF(OR(BD3710=338,BD3710=340,BD3710=341,BD3710=342,BD3710="342A",BD3710="342B"),PorcenRet(BD3710,BH3710,BI3710),INDEX(PORCENTAJEBUSCAR,MATCH(BD3710,CódigoRET,0),4)*1),"")</f>
        <v/>
      </c>
      <c r="BG3710">
        <f t="shared" si="402"/>
        <v>0</v>
      </c>
      <c r="BO3710">
        <f t="shared" si="403"/>
        <v>0</v>
      </c>
      <c r="CC3710">
        <f t="shared" si="404"/>
        <v>0</v>
      </c>
      <c r="CD3710">
        <f t="shared" si="405"/>
        <v>0</v>
      </c>
      <c r="CG3710">
        <f ca="1">IFERROR(INDIRECT("IVA!X"&amp;MATCH(MID(COMPRAS!C3610,1,2)&amp;MID(COMPRAS!F3610,1,2)&amp;MID(COMPRAS!D3610,1,2),IVA!W:W,0)),"SIN COD.")</f>
        <v>0</v>
      </c>
      <c r="CH3710">
        <f ca="1">IFERROR(INDIRECT("IVA!Y"&amp;MATCH(MID(COMPRAS!C3610,1,2)&amp;MID(COMPRAS!F3610,1,2)&amp;MID(COMPRAS!D3610,1,2),IVA!W:W,0)),"SIN COD.")</f>
        <v>0</v>
      </c>
    </row>
    <row r="3711" spans="1:86" x14ac:dyDescent="0.25">
      <c r="A3711"/>
      <c r="B3711"/>
      <c r="D3711"/>
      <c r="AL3711">
        <f t="shared" si="399"/>
        <v>0</v>
      </c>
      <c r="AQ3711">
        <f t="shared" si="400"/>
        <v>0</v>
      </c>
      <c r="AR3711" t="str">
        <f>IFERROR(IF(OR(AP3711=338,AP3711=340,AP3711=341,AP3711=342,AP3711="342A",AP3711="342B"),PorcenRet(AP3711,AT3711,AU3711),INDEX(PORCENTAJEBUSCAR,MATCH(AP3711,CódigoRET,0),4)*1),"")</f>
        <v/>
      </c>
      <c r="AS3711">
        <f t="shared" si="401"/>
        <v>0</v>
      </c>
      <c r="BF3711" t="str">
        <f>IFERROR(IF(OR(BD3711=338,BD3711=340,BD3711=341,BD3711=342,BD3711="342A",BD3711="342B"),PorcenRet(BD3711,BH3711,BI3711),INDEX(PORCENTAJEBUSCAR,MATCH(BD3711,CódigoRET,0),4)*1),"")</f>
        <v/>
      </c>
      <c r="BG3711">
        <f t="shared" si="402"/>
        <v>0</v>
      </c>
      <c r="BO3711">
        <f t="shared" si="403"/>
        <v>0</v>
      </c>
      <c r="CC3711">
        <f t="shared" si="404"/>
        <v>0</v>
      </c>
      <c r="CD3711">
        <f t="shared" si="405"/>
        <v>0</v>
      </c>
      <c r="CG3711">
        <f ca="1">IFERROR(INDIRECT("IVA!X"&amp;MATCH(MID(COMPRAS!C3611,1,2)&amp;MID(COMPRAS!F3611,1,2)&amp;MID(COMPRAS!D3611,1,2),IVA!W:W,0)),"SIN COD.")</f>
        <v>0</v>
      </c>
      <c r="CH3711">
        <f ca="1">IFERROR(INDIRECT("IVA!Y"&amp;MATCH(MID(COMPRAS!C3611,1,2)&amp;MID(COMPRAS!F3611,1,2)&amp;MID(COMPRAS!D3611,1,2),IVA!W:W,0)),"SIN COD.")</f>
        <v>0</v>
      </c>
    </row>
    <row r="3712" spans="1:86" x14ac:dyDescent="0.25">
      <c r="A3712"/>
      <c r="B3712"/>
      <c r="D3712"/>
      <c r="AL3712">
        <f t="shared" si="399"/>
        <v>0</v>
      </c>
      <c r="AQ3712">
        <f t="shared" si="400"/>
        <v>0</v>
      </c>
      <c r="AR3712" t="str">
        <f>IFERROR(IF(OR(AP3712=338,AP3712=340,AP3712=341,AP3712=342,AP3712="342A",AP3712="342B"),PorcenRet(AP3712,AT3712,AU3712),INDEX(PORCENTAJEBUSCAR,MATCH(AP3712,CódigoRET,0),4)*1),"")</f>
        <v/>
      </c>
      <c r="AS3712">
        <f t="shared" si="401"/>
        <v>0</v>
      </c>
      <c r="BF3712" t="str">
        <f>IFERROR(IF(OR(BD3712=338,BD3712=340,BD3712=341,BD3712=342,BD3712="342A",BD3712="342B"),PorcenRet(BD3712,BH3712,BI3712),INDEX(PORCENTAJEBUSCAR,MATCH(BD3712,CódigoRET,0),4)*1),"")</f>
        <v/>
      </c>
      <c r="BG3712">
        <f t="shared" si="402"/>
        <v>0</v>
      </c>
      <c r="BO3712">
        <f t="shared" si="403"/>
        <v>0</v>
      </c>
      <c r="CC3712">
        <f t="shared" si="404"/>
        <v>0</v>
      </c>
      <c r="CD3712">
        <f t="shared" si="405"/>
        <v>0</v>
      </c>
      <c r="CG3712">
        <f ca="1">IFERROR(INDIRECT("IVA!X"&amp;MATCH(MID(COMPRAS!C3612,1,2)&amp;MID(COMPRAS!F3612,1,2)&amp;MID(COMPRAS!D3612,1,2),IVA!W:W,0)),"SIN COD.")</f>
        <v>0</v>
      </c>
      <c r="CH3712">
        <f ca="1">IFERROR(INDIRECT("IVA!Y"&amp;MATCH(MID(COMPRAS!C3612,1,2)&amp;MID(COMPRAS!F3612,1,2)&amp;MID(COMPRAS!D3612,1,2),IVA!W:W,0)),"SIN COD.")</f>
        <v>0</v>
      </c>
    </row>
    <row r="3713" spans="1:86" x14ac:dyDescent="0.25">
      <c r="A3713"/>
      <c r="B3713"/>
      <c r="D3713"/>
      <c r="AL3713">
        <f t="shared" si="399"/>
        <v>0</v>
      </c>
      <c r="AQ3713">
        <f t="shared" si="400"/>
        <v>0</v>
      </c>
      <c r="AR3713" t="str">
        <f>IFERROR(IF(OR(AP3713=338,AP3713=340,AP3713=341,AP3713=342,AP3713="342A",AP3713="342B"),PorcenRet(AP3713,AT3713,AU3713),INDEX(PORCENTAJEBUSCAR,MATCH(AP3713,CódigoRET,0),4)*1),"")</f>
        <v/>
      </c>
      <c r="AS3713">
        <f t="shared" si="401"/>
        <v>0</v>
      </c>
      <c r="BF3713" t="str">
        <f>IFERROR(IF(OR(BD3713=338,BD3713=340,BD3713=341,BD3713=342,BD3713="342A",BD3713="342B"),PorcenRet(BD3713,BH3713,BI3713),INDEX(PORCENTAJEBUSCAR,MATCH(BD3713,CódigoRET,0),4)*1),"")</f>
        <v/>
      </c>
      <c r="BG3713">
        <f t="shared" si="402"/>
        <v>0</v>
      </c>
      <c r="BO3713">
        <f t="shared" si="403"/>
        <v>0</v>
      </c>
      <c r="CC3713">
        <f t="shared" si="404"/>
        <v>0</v>
      </c>
      <c r="CD3713">
        <f t="shared" si="405"/>
        <v>0</v>
      </c>
      <c r="CG3713">
        <f ca="1">IFERROR(INDIRECT("IVA!X"&amp;MATCH(MID(COMPRAS!C3613,1,2)&amp;MID(COMPRAS!F3613,1,2)&amp;MID(COMPRAS!D3613,1,2),IVA!W:W,0)),"SIN COD.")</f>
        <v>0</v>
      </c>
      <c r="CH3713">
        <f ca="1">IFERROR(INDIRECT("IVA!Y"&amp;MATCH(MID(COMPRAS!C3613,1,2)&amp;MID(COMPRAS!F3613,1,2)&amp;MID(COMPRAS!D3613,1,2),IVA!W:W,0)),"SIN COD.")</f>
        <v>0</v>
      </c>
    </row>
    <row r="3714" spans="1:86" x14ac:dyDescent="0.25">
      <c r="A3714"/>
      <c r="B3714"/>
      <c r="D3714"/>
      <c r="AL3714">
        <f t="shared" ref="AL3714:AL3777" si="406">O3714+P3714+Q3714+R3714+S3714+T3714+U3714+V3714</f>
        <v>0</v>
      </c>
      <c r="AQ3714">
        <f t="shared" ref="AQ3714:AQ3777" si="407">+P3714+Q3714+R3714+S3714-BE3714-BQ3714-BW3714+O3714</f>
        <v>0</v>
      </c>
      <c r="AR3714" t="str">
        <f>IFERROR(IF(OR(AP3714=338,AP3714=340,AP3714=341,AP3714=342,AP3714="342A",AP3714="342B"),PorcenRet(AP3714,AT3714,AU3714),INDEX(PORCENTAJEBUSCAR,MATCH(AP3714,CódigoRET,0),4)*1),"")</f>
        <v/>
      </c>
      <c r="AS3714">
        <f t="shared" ref="AS3714:AS3777" si="408">ROUND(IF(AP3714="",0,AQ3714*(AR3714/100)),2)</f>
        <v>0</v>
      </c>
      <c r="BF3714" t="str">
        <f>IFERROR(IF(OR(BD3714=338,BD3714=340,BD3714=341,BD3714=342,BD3714="342A",BD3714="342B"),PorcenRet(BD3714,BH3714,BI3714),INDEX(PORCENTAJEBUSCAR,MATCH(BD3714,CódigoRET,0),4)*1),"")</f>
        <v/>
      </c>
      <c r="BG3714">
        <f t="shared" ref="BG3714:BG3777" si="409">ROUND(IF(BD3714="",0,BE3714*(BF3714/100)),2)</f>
        <v>0</v>
      </c>
      <c r="BO3714">
        <f t="shared" ref="BO3714:BO3777" si="410">IF(MID(F3714,1,2)="41",SUM(O3714:S3714),0)</f>
        <v>0</v>
      </c>
      <c r="CC3714">
        <f t="shared" ref="CC3714:CC3777" si="411">O3714+P3714+Q3714+R3714+S3714</f>
        <v>0</v>
      </c>
      <c r="CD3714">
        <f t="shared" ref="CD3714:CD3777" si="412">T3714+U3714</f>
        <v>0</v>
      </c>
      <c r="CG3714">
        <f ca="1">IFERROR(INDIRECT("IVA!X"&amp;MATCH(MID(COMPRAS!C3614,1,2)&amp;MID(COMPRAS!F3614,1,2)&amp;MID(COMPRAS!D3614,1,2),IVA!W:W,0)),"SIN COD.")</f>
        <v>0</v>
      </c>
      <c r="CH3714">
        <f ca="1">IFERROR(INDIRECT("IVA!Y"&amp;MATCH(MID(COMPRAS!C3614,1,2)&amp;MID(COMPRAS!F3614,1,2)&amp;MID(COMPRAS!D3614,1,2),IVA!W:W,0)),"SIN COD.")</f>
        <v>0</v>
      </c>
    </row>
    <row r="3715" spans="1:86" x14ac:dyDescent="0.25">
      <c r="A3715"/>
      <c r="B3715"/>
      <c r="D3715"/>
      <c r="AL3715">
        <f t="shared" si="406"/>
        <v>0</v>
      </c>
      <c r="AQ3715">
        <f t="shared" si="407"/>
        <v>0</v>
      </c>
      <c r="AR3715" t="str">
        <f>IFERROR(IF(OR(AP3715=338,AP3715=340,AP3715=341,AP3715=342,AP3715="342A",AP3715="342B"),PorcenRet(AP3715,AT3715,AU3715),INDEX(PORCENTAJEBUSCAR,MATCH(AP3715,CódigoRET,0),4)*1),"")</f>
        <v/>
      </c>
      <c r="AS3715">
        <f t="shared" si="408"/>
        <v>0</v>
      </c>
      <c r="BF3715" t="str">
        <f>IFERROR(IF(OR(BD3715=338,BD3715=340,BD3715=341,BD3715=342,BD3715="342A",BD3715="342B"),PorcenRet(BD3715,BH3715,BI3715),INDEX(PORCENTAJEBUSCAR,MATCH(BD3715,CódigoRET,0),4)*1),"")</f>
        <v/>
      </c>
      <c r="BG3715">
        <f t="shared" si="409"/>
        <v>0</v>
      </c>
      <c r="BO3715">
        <f t="shared" si="410"/>
        <v>0</v>
      </c>
      <c r="CC3715">
        <f t="shared" si="411"/>
        <v>0</v>
      </c>
      <c r="CD3715">
        <f t="shared" si="412"/>
        <v>0</v>
      </c>
      <c r="CG3715">
        <f ca="1">IFERROR(INDIRECT("IVA!X"&amp;MATCH(MID(COMPRAS!C3615,1,2)&amp;MID(COMPRAS!F3615,1,2)&amp;MID(COMPRAS!D3615,1,2),IVA!W:W,0)),"SIN COD.")</f>
        <v>0</v>
      </c>
      <c r="CH3715">
        <f ca="1">IFERROR(INDIRECT("IVA!Y"&amp;MATCH(MID(COMPRAS!C3615,1,2)&amp;MID(COMPRAS!F3615,1,2)&amp;MID(COMPRAS!D3615,1,2),IVA!W:W,0)),"SIN COD.")</f>
        <v>0</v>
      </c>
    </row>
    <row r="3716" spans="1:86" x14ac:dyDescent="0.25">
      <c r="A3716"/>
      <c r="B3716"/>
      <c r="D3716"/>
      <c r="AL3716">
        <f t="shared" si="406"/>
        <v>0</v>
      </c>
      <c r="AQ3716">
        <f t="shared" si="407"/>
        <v>0</v>
      </c>
      <c r="AR3716" t="str">
        <f>IFERROR(IF(OR(AP3716=338,AP3716=340,AP3716=341,AP3716=342,AP3716="342A",AP3716="342B"),PorcenRet(AP3716,AT3716,AU3716),INDEX(PORCENTAJEBUSCAR,MATCH(AP3716,CódigoRET,0),4)*1),"")</f>
        <v/>
      </c>
      <c r="AS3716">
        <f t="shared" si="408"/>
        <v>0</v>
      </c>
      <c r="BF3716" t="str">
        <f>IFERROR(IF(OR(BD3716=338,BD3716=340,BD3716=341,BD3716=342,BD3716="342A",BD3716="342B"),PorcenRet(BD3716,BH3716,BI3716),INDEX(PORCENTAJEBUSCAR,MATCH(BD3716,CódigoRET,0),4)*1),"")</f>
        <v/>
      </c>
      <c r="BG3716">
        <f t="shared" si="409"/>
        <v>0</v>
      </c>
      <c r="BO3716">
        <f t="shared" si="410"/>
        <v>0</v>
      </c>
      <c r="CC3716">
        <f t="shared" si="411"/>
        <v>0</v>
      </c>
      <c r="CD3716">
        <f t="shared" si="412"/>
        <v>0</v>
      </c>
      <c r="CG3716">
        <f ca="1">IFERROR(INDIRECT("IVA!X"&amp;MATCH(MID(COMPRAS!C3616,1,2)&amp;MID(COMPRAS!F3616,1,2)&amp;MID(COMPRAS!D3616,1,2),IVA!W:W,0)),"SIN COD.")</f>
        <v>0</v>
      </c>
      <c r="CH3716">
        <f ca="1">IFERROR(INDIRECT("IVA!Y"&amp;MATCH(MID(COMPRAS!C3616,1,2)&amp;MID(COMPRAS!F3616,1,2)&amp;MID(COMPRAS!D3616,1,2),IVA!W:W,0)),"SIN COD.")</f>
        <v>0</v>
      </c>
    </row>
    <row r="3717" spans="1:86" x14ac:dyDescent="0.25">
      <c r="A3717"/>
      <c r="B3717"/>
      <c r="D3717"/>
      <c r="AL3717">
        <f t="shared" si="406"/>
        <v>0</v>
      </c>
      <c r="AQ3717">
        <f t="shared" si="407"/>
        <v>0</v>
      </c>
      <c r="AR3717" t="str">
        <f>IFERROR(IF(OR(AP3717=338,AP3717=340,AP3717=341,AP3717=342,AP3717="342A",AP3717="342B"),PorcenRet(AP3717,AT3717,AU3717),INDEX(PORCENTAJEBUSCAR,MATCH(AP3717,CódigoRET,0),4)*1),"")</f>
        <v/>
      </c>
      <c r="AS3717">
        <f t="shared" si="408"/>
        <v>0</v>
      </c>
      <c r="BF3717" t="str">
        <f>IFERROR(IF(OR(BD3717=338,BD3717=340,BD3717=341,BD3717=342,BD3717="342A",BD3717="342B"),PorcenRet(BD3717,BH3717,BI3717),INDEX(PORCENTAJEBUSCAR,MATCH(BD3717,CódigoRET,0),4)*1),"")</f>
        <v/>
      </c>
      <c r="BG3717">
        <f t="shared" si="409"/>
        <v>0</v>
      </c>
      <c r="BO3717">
        <f t="shared" si="410"/>
        <v>0</v>
      </c>
      <c r="CC3717">
        <f t="shared" si="411"/>
        <v>0</v>
      </c>
      <c r="CD3717">
        <f t="shared" si="412"/>
        <v>0</v>
      </c>
      <c r="CG3717">
        <f ca="1">IFERROR(INDIRECT("IVA!X"&amp;MATCH(MID(COMPRAS!C3617,1,2)&amp;MID(COMPRAS!F3617,1,2)&amp;MID(COMPRAS!D3617,1,2),IVA!W:W,0)),"SIN COD.")</f>
        <v>0</v>
      </c>
      <c r="CH3717">
        <f ca="1">IFERROR(INDIRECT("IVA!Y"&amp;MATCH(MID(COMPRAS!C3617,1,2)&amp;MID(COMPRAS!F3617,1,2)&amp;MID(COMPRAS!D3617,1,2),IVA!W:W,0)),"SIN COD.")</f>
        <v>0</v>
      </c>
    </row>
    <row r="3718" spans="1:86" x14ac:dyDescent="0.25">
      <c r="A3718"/>
      <c r="B3718"/>
      <c r="D3718"/>
      <c r="AL3718">
        <f t="shared" si="406"/>
        <v>0</v>
      </c>
      <c r="AQ3718">
        <f t="shared" si="407"/>
        <v>0</v>
      </c>
      <c r="AR3718" t="str">
        <f>IFERROR(IF(OR(AP3718=338,AP3718=340,AP3718=341,AP3718=342,AP3718="342A",AP3718="342B"),PorcenRet(AP3718,AT3718,AU3718),INDEX(PORCENTAJEBUSCAR,MATCH(AP3718,CódigoRET,0),4)*1),"")</f>
        <v/>
      </c>
      <c r="AS3718">
        <f t="shared" si="408"/>
        <v>0</v>
      </c>
      <c r="BF3718" t="str">
        <f>IFERROR(IF(OR(BD3718=338,BD3718=340,BD3718=341,BD3718=342,BD3718="342A",BD3718="342B"),PorcenRet(BD3718,BH3718,BI3718),INDEX(PORCENTAJEBUSCAR,MATCH(BD3718,CódigoRET,0),4)*1),"")</f>
        <v/>
      </c>
      <c r="BG3718">
        <f t="shared" si="409"/>
        <v>0</v>
      </c>
      <c r="BO3718">
        <f t="shared" si="410"/>
        <v>0</v>
      </c>
      <c r="CC3718">
        <f t="shared" si="411"/>
        <v>0</v>
      </c>
      <c r="CD3718">
        <f t="shared" si="412"/>
        <v>0</v>
      </c>
      <c r="CG3718">
        <f ca="1">IFERROR(INDIRECT("IVA!X"&amp;MATCH(MID(COMPRAS!C3618,1,2)&amp;MID(COMPRAS!F3618,1,2)&amp;MID(COMPRAS!D3618,1,2),IVA!W:W,0)),"SIN COD.")</f>
        <v>0</v>
      </c>
      <c r="CH3718">
        <f ca="1">IFERROR(INDIRECT("IVA!Y"&amp;MATCH(MID(COMPRAS!C3618,1,2)&amp;MID(COMPRAS!F3618,1,2)&amp;MID(COMPRAS!D3618,1,2),IVA!W:W,0)),"SIN COD.")</f>
        <v>0</v>
      </c>
    </row>
    <row r="3719" spans="1:86" x14ac:dyDescent="0.25">
      <c r="A3719"/>
      <c r="B3719"/>
      <c r="D3719"/>
      <c r="AL3719">
        <f t="shared" si="406"/>
        <v>0</v>
      </c>
      <c r="AQ3719">
        <f t="shared" si="407"/>
        <v>0</v>
      </c>
      <c r="AR3719" t="str">
        <f>IFERROR(IF(OR(AP3719=338,AP3719=340,AP3719=341,AP3719=342,AP3719="342A",AP3719="342B"),PorcenRet(AP3719,AT3719,AU3719),INDEX(PORCENTAJEBUSCAR,MATCH(AP3719,CódigoRET,0),4)*1),"")</f>
        <v/>
      </c>
      <c r="AS3719">
        <f t="shared" si="408"/>
        <v>0</v>
      </c>
      <c r="BF3719" t="str">
        <f>IFERROR(IF(OR(BD3719=338,BD3719=340,BD3719=341,BD3719=342,BD3719="342A",BD3719="342B"),PorcenRet(BD3719,BH3719,BI3719),INDEX(PORCENTAJEBUSCAR,MATCH(BD3719,CódigoRET,0),4)*1),"")</f>
        <v/>
      </c>
      <c r="BG3719">
        <f t="shared" si="409"/>
        <v>0</v>
      </c>
      <c r="BO3719">
        <f t="shared" si="410"/>
        <v>0</v>
      </c>
      <c r="CC3719">
        <f t="shared" si="411"/>
        <v>0</v>
      </c>
      <c r="CD3719">
        <f t="shared" si="412"/>
        <v>0</v>
      </c>
      <c r="CG3719">
        <f ca="1">IFERROR(INDIRECT("IVA!X"&amp;MATCH(MID(COMPRAS!C3619,1,2)&amp;MID(COMPRAS!F3619,1,2)&amp;MID(COMPRAS!D3619,1,2),IVA!W:W,0)),"SIN COD.")</f>
        <v>0</v>
      </c>
      <c r="CH3719">
        <f ca="1">IFERROR(INDIRECT("IVA!Y"&amp;MATCH(MID(COMPRAS!C3619,1,2)&amp;MID(COMPRAS!F3619,1,2)&amp;MID(COMPRAS!D3619,1,2),IVA!W:W,0)),"SIN COD.")</f>
        <v>0</v>
      </c>
    </row>
    <row r="3720" spans="1:86" x14ac:dyDescent="0.25">
      <c r="A3720"/>
      <c r="B3720"/>
      <c r="D3720"/>
      <c r="AL3720">
        <f t="shared" si="406"/>
        <v>0</v>
      </c>
      <c r="AQ3720">
        <f t="shared" si="407"/>
        <v>0</v>
      </c>
      <c r="AR3720" t="str">
        <f>IFERROR(IF(OR(AP3720=338,AP3720=340,AP3720=341,AP3720=342,AP3720="342A",AP3720="342B"),PorcenRet(AP3720,AT3720,AU3720),INDEX(PORCENTAJEBUSCAR,MATCH(AP3720,CódigoRET,0),4)*1),"")</f>
        <v/>
      </c>
      <c r="AS3720">
        <f t="shared" si="408"/>
        <v>0</v>
      </c>
      <c r="BF3720" t="str">
        <f>IFERROR(IF(OR(BD3720=338,BD3720=340,BD3720=341,BD3720=342,BD3720="342A",BD3720="342B"),PorcenRet(BD3720,BH3720,BI3720),INDEX(PORCENTAJEBUSCAR,MATCH(BD3720,CódigoRET,0),4)*1),"")</f>
        <v/>
      </c>
      <c r="BG3720">
        <f t="shared" si="409"/>
        <v>0</v>
      </c>
      <c r="BO3720">
        <f t="shared" si="410"/>
        <v>0</v>
      </c>
      <c r="CC3720">
        <f t="shared" si="411"/>
        <v>0</v>
      </c>
      <c r="CD3720">
        <f t="shared" si="412"/>
        <v>0</v>
      </c>
      <c r="CG3720">
        <f ca="1">IFERROR(INDIRECT("IVA!X"&amp;MATCH(MID(COMPRAS!C3620,1,2)&amp;MID(COMPRAS!F3620,1,2)&amp;MID(COMPRAS!D3620,1,2),IVA!W:W,0)),"SIN COD.")</f>
        <v>0</v>
      </c>
      <c r="CH3720">
        <f ca="1">IFERROR(INDIRECT("IVA!Y"&amp;MATCH(MID(COMPRAS!C3620,1,2)&amp;MID(COMPRAS!F3620,1,2)&amp;MID(COMPRAS!D3620,1,2),IVA!W:W,0)),"SIN COD.")</f>
        <v>0</v>
      </c>
    </row>
    <row r="3721" spans="1:86" x14ac:dyDescent="0.25">
      <c r="A3721"/>
      <c r="B3721"/>
      <c r="D3721"/>
      <c r="AL3721">
        <f t="shared" si="406"/>
        <v>0</v>
      </c>
      <c r="AQ3721">
        <f t="shared" si="407"/>
        <v>0</v>
      </c>
      <c r="AR3721" t="str">
        <f>IFERROR(IF(OR(AP3721=338,AP3721=340,AP3721=341,AP3721=342,AP3721="342A",AP3721="342B"),PorcenRet(AP3721,AT3721,AU3721),INDEX(PORCENTAJEBUSCAR,MATCH(AP3721,CódigoRET,0),4)*1),"")</f>
        <v/>
      </c>
      <c r="AS3721">
        <f t="shared" si="408"/>
        <v>0</v>
      </c>
      <c r="BF3721" t="str">
        <f>IFERROR(IF(OR(BD3721=338,BD3721=340,BD3721=341,BD3721=342,BD3721="342A",BD3721="342B"),PorcenRet(BD3721,BH3721,BI3721),INDEX(PORCENTAJEBUSCAR,MATCH(BD3721,CódigoRET,0),4)*1),"")</f>
        <v/>
      </c>
      <c r="BG3721">
        <f t="shared" si="409"/>
        <v>0</v>
      </c>
      <c r="BO3721">
        <f t="shared" si="410"/>
        <v>0</v>
      </c>
      <c r="CC3721">
        <f t="shared" si="411"/>
        <v>0</v>
      </c>
      <c r="CD3721">
        <f t="shared" si="412"/>
        <v>0</v>
      </c>
      <c r="CG3721">
        <f ca="1">IFERROR(INDIRECT("IVA!X"&amp;MATCH(MID(COMPRAS!C3621,1,2)&amp;MID(COMPRAS!F3621,1,2)&amp;MID(COMPRAS!D3621,1,2),IVA!W:W,0)),"SIN COD.")</f>
        <v>0</v>
      </c>
      <c r="CH3721">
        <f ca="1">IFERROR(INDIRECT("IVA!Y"&amp;MATCH(MID(COMPRAS!C3621,1,2)&amp;MID(COMPRAS!F3621,1,2)&amp;MID(COMPRAS!D3621,1,2),IVA!W:W,0)),"SIN COD.")</f>
        <v>0</v>
      </c>
    </row>
    <row r="3722" spans="1:86" x14ac:dyDescent="0.25">
      <c r="A3722"/>
      <c r="B3722"/>
      <c r="D3722"/>
      <c r="AL3722">
        <f t="shared" si="406"/>
        <v>0</v>
      </c>
      <c r="AQ3722">
        <f t="shared" si="407"/>
        <v>0</v>
      </c>
      <c r="AR3722" t="str">
        <f>IFERROR(IF(OR(AP3722=338,AP3722=340,AP3722=341,AP3722=342,AP3722="342A",AP3722="342B"),PorcenRet(AP3722,AT3722,AU3722),INDEX(PORCENTAJEBUSCAR,MATCH(AP3722,CódigoRET,0),4)*1),"")</f>
        <v/>
      </c>
      <c r="AS3722">
        <f t="shared" si="408"/>
        <v>0</v>
      </c>
      <c r="BF3722" t="str">
        <f>IFERROR(IF(OR(BD3722=338,BD3722=340,BD3722=341,BD3722=342,BD3722="342A",BD3722="342B"),PorcenRet(BD3722,BH3722,BI3722),INDEX(PORCENTAJEBUSCAR,MATCH(BD3722,CódigoRET,0),4)*1),"")</f>
        <v/>
      </c>
      <c r="BG3722">
        <f t="shared" si="409"/>
        <v>0</v>
      </c>
      <c r="BO3722">
        <f t="shared" si="410"/>
        <v>0</v>
      </c>
      <c r="CC3722">
        <f t="shared" si="411"/>
        <v>0</v>
      </c>
      <c r="CD3722">
        <f t="shared" si="412"/>
        <v>0</v>
      </c>
      <c r="CG3722">
        <f ca="1">IFERROR(INDIRECT("IVA!X"&amp;MATCH(MID(COMPRAS!C3622,1,2)&amp;MID(COMPRAS!F3622,1,2)&amp;MID(COMPRAS!D3622,1,2),IVA!W:W,0)),"SIN COD.")</f>
        <v>0</v>
      </c>
      <c r="CH3722">
        <f ca="1">IFERROR(INDIRECT("IVA!Y"&amp;MATCH(MID(COMPRAS!C3622,1,2)&amp;MID(COMPRAS!F3622,1,2)&amp;MID(COMPRAS!D3622,1,2),IVA!W:W,0)),"SIN COD.")</f>
        <v>0</v>
      </c>
    </row>
    <row r="3723" spans="1:86" x14ac:dyDescent="0.25">
      <c r="A3723"/>
      <c r="B3723"/>
      <c r="D3723"/>
      <c r="AL3723">
        <f t="shared" si="406"/>
        <v>0</v>
      </c>
      <c r="AQ3723">
        <f t="shared" si="407"/>
        <v>0</v>
      </c>
      <c r="AR3723" t="str">
        <f>IFERROR(IF(OR(AP3723=338,AP3723=340,AP3723=341,AP3723=342,AP3723="342A",AP3723="342B"),PorcenRet(AP3723,AT3723,AU3723),INDEX(PORCENTAJEBUSCAR,MATCH(AP3723,CódigoRET,0),4)*1),"")</f>
        <v/>
      </c>
      <c r="AS3723">
        <f t="shared" si="408"/>
        <v>0</v>
      </c>
      <c r="BF3723" t="str">
        <f>IFERROR(IF(OR(BD3723=338,BD3723=340,BD3723=341,BD3723=342,BD3723="342A",BD3723="342B"),PorcenRet(BD3723,BH3723,BI3723),INDEX(PORCENTAJEBUSCAR,MATCH(BD3723,CódigoRET,0),4)*1),"")</f>
        <v/>
      </c>
      <c r="BG3723">
        <f t="shared" si="409"/>
        <v>0</v>
      </c>
      <c r="BO3723">
        <f t="shared" si="410"/>
        <v>0</v>
      </c>
      <c r="CC3723">
        <f t="shared" si="411"/>
        <v>0</v>
      </c>
      <c r="CD3723">
        <f t="shared" si="412"/>
        <v>0</v>
      </c>
      <c r="CG3723">
        <f ca="1">IFERROR(INDIRECT("IVA!X"&amp;MATCH(MID(COMPRAS!C3623,1,2)&amp;MID(COMPRAS!F3623,1,2)&amp;MID(COMPRAS!D3623,1,2),IVA!W:W,0)),"SIN COD.")</f>
        <v>0</v>
      </c>
      <c r="CH3723">
        <f ca="1">IFERROR(INDIRECT("IVA!Y"&amp;MATCH(MID(COMPRAS!C3623,1,2)&amp;MID(COMPRAS!F3623,1,2)&amp;MID(COMPRAS!D3623,1,2),IVA!W:W,0)),"SIN COD.")</f>
        <v>0</v>
      </c>
    </row>
    <row r="3724" spans="1:86" x14ac:dyDescent="0.25">
      <c r="A3724"/>
      <c r="B3724"/>
      <c r="D3724"/>
      <c r="AL3724">
        <f t="shared" si="406"/>
        <v>0</v>
      </c>
      <c r="AQ3724">
        <f t="shared" si="407"/>
        <v>0</v>
      </c>
      <c r="AR3724" t="str">
        <f>IFERROR(IF(OR(AP3724=338,AP3724=340,AP3724=341,AP3724=342,AP3724="342A",AP3724="342B"),PorcenRet(AP3724,AT3724,AU3724),INDEX(PORCENTAJEBUSCAR,MATCH(AP3724,CódigoRET,0),4)*1),"")</f>
        <v/>
      </c>
      <c r="AS3724">
        <f t="shared" si="408"/>
        <v>0</v>
      </c>
      <c r="BF3724" t="str">
        <f>IFERROR(IF(OR(BD3724=338,BD3724=340,BD3724=341,BD3724=342,BD3724="342A",BD3724="342B"),PorcenRet(BD3724,BH3724,BI3724),INDEX(PORCENTAJEBUSCAR,MATCH(BD3724,CódigoRET,0),4)*1),"")</f>
        <v/>
      </c>
      <c r="BG3724">
        <f t="shared" si="409"/>
        <v>0</v>
      </c>
      <c r="BO3724">
        <f t="shared" si="410"/>
        <v>0</v>
      </c>
      <c r="CC3724">
        <f t="shared" si="411"/>
        <v>0</v>
      </c>
      <c r="CD3724">
        <f t="shared" si="412"/>
        <v>0</v>
      </c>
      <c r="CG3724">
        <f ca="1">IFERROR(INDIRECT("IVA!X"&amp;MATCH(MID(COMPRAS!C3624,1,2)&amp;MID(COMPRAS!F3624,1,2)&amp;MID(COMPRAS!D3624,1,2),IVA!W:W,0)),"SIN COD.")</f>
        <v>0</v>
      </c>
      <c r="CH3724">
        <f ca="1">IFERROR(INDIRECT("IVA!Y"&amp;MATCH(MID(COMPRAS!C3624,1,2)&amp;MID(COMPRAS!F3624,1,2)&amp;MID(COMPRAS!D3624,1,2),IVA!W:W,0)),"SIN COD.")</f>
        <v>0</v>
      </c>
    </row>
    <row r="3725" spans="1:86" x14ac:dyDescent="0.25">
      <c r="A3725"/>
      <c r="B3725"/>
      <c r="D3725"/>
      <c r="AL3725">
        <f t="shared" si="406"/>
        <v>0</v>
      </c>
      <c r="AQ3725">
        <f t="shared" si="407"/>
        <v>0</v>
      </c>
      <c r="AR3725" t="str">
        <f>IFERROR(IF(OR(AP3725=338,AP3725=340,AP3725=341,AP3725=342,AP3725="342A",AP3725="342B"),PorcenRet(AP3725,AT3725,AU3725),INDEX(PORCENTAJEBUSCAR,MATCH(AP3725,CódigoRET,0),4)*1),"")</f>
        <v/>
      </c>
      <c r="AS3725">
        <f t="shared" si="408"/>
        <v>0</v>
      </c>
      <c r="BF3725" t="str">
        <f>IFERROR(IF(OR(BD3725=338,BD3725=340,BD3725=341,BD3725=342,BD3725="342A",BD3725="342B"),PorcenRet(BD3725,BH3725,BI3725),INDEX(PORCENTAJEBUSCAR,MATCH(BD3725,CódigoRET,0),4)*1),"")</f>
        <v/>
      </c>
      <c r="BG3725">
        <f t="shared" si="409"/>
        <v>0</v>
      </c>
      <c r="BO3725">
        <f t="shared" si="410"/>
        <v>0</v>
      </c>
      <c r="CC3725">
        <f t="shared" si="411"/>
        <v>0</v>
      </c>
      <c r="CD3725">
        <f t="shared" si="412"/>
        <v>0</v>
      </c>
      <c r="CG3725">
        <f ca="1">IFERROR(INDIRECT("IVA!X"&amp;MATCH(MID(COMPRAS!C3625,1,2)&amp;MID(COMPRAS!F3625,1,2)&amp;MID(COMPRAS!D3625,1,2),IVA!W:W,0)),"SIN COD.")</f>
        <v>0</v>
      </c>
      <c r="CH3725">
        <f ca="1">IFERROR(INDIRECT("IVA!Y"&amp;MATCH(MID(COMPRAS!C3625,1,2)&amp;MID(COMPRAS!F3625,1,2)&amp;MID(COMPRAS!D3625,1,2),IVA!W:W,0)),"SIN COD.")</f>
        <v>0</v>
      </c>
    </row>
    <row r="3726" spans="1:86" x14ac:dyDescent="0.25">
      <c r="A3726"/>
      <c r="B3726"/>
      <c r="D3726"/>
      <c r="AL3726">
        <f t="shared" si="406"/>
        <v>0</v>
      </c>
      <c r="AQ3726">
        <f t="shared" si="407"/>
        <v>0</v>
      </c>
      <c r="AR3726" t="str">
        <f>IFERROR(IF(OR(AP3726=338,AP3726=340,AP3726=341,AP3726=342,AP3726="342A",AP3726="342B"),PorcenRet(AP3726,AT3726,AU3726),INDEX(PORCENTAJEBUSCAR,MATCH(AP3726,CódigoRET,0),4)*1),"")</f>
        <v/>
      </c>
      <c r="AS3726">
        <f t="shared" si="408"/>
        <v>0</v>
      </c>
      <c r="BF3726" t="str">
        <f>IFERROR(IF(OR(BD3726=338,BD3726=340,BD3726=341,BD3726=342,BD3726="342A",BD3726="342B"),PorcenRet(BD3726,BH3726,BI3726),INDEX(PORCENTAJEBUSCAR,MATCH(BD3726,CódigoRET,0),4)*1),"")</f>
        <v/>
      </c>
      <c r="BG3726">
        <f t="shared" si="409"/>
        <v>0</v>
      </c>
      <c r="BO3726">
        <f t="shared" si="410"/>
        <v>0</v>
      </c>
      <c r="CC3726">
        <f t="shared" si="411"/>
        <v>0</v>
      </c>
      <c r="CD3726">
        <f t="shared" si="412"/>
        <v>0</v>
      </c>
      <c r="CG3726">
        <f ca="1">IFERROR(INDIRECT("IVA!X"&amp;MATCH(MID(COMPRAS!C3626,1,2)&amp;MID(COMPRAS!F3626,1,2)&amp;MID(COMPRAS!D3626,1,2),IVA!W:W,0)),"SIN COD.")</f>
        <v>0</v>
      </c>
      <c r="CH3726">
        <f ca="1">IFERROR(INDIRECT("IVA!Y"&amp;MATCH(MID(COMPRAS!C3626,1,2)&amp;MID(COMPRAS!F3626,1,2)&amp;MID(COMPRAS!D3626,1,2),IVA!W:W,0)),"SIN COD.")</f>
        <v>0</v>
      </c>
    </row>
    <row r="3727" spans="1:86" x14ac:dyDescent="0.25">
      <c r="A3727"/>
      <c r="B3727"/>
      <c r="D3727"/>
      <c r="AL3727">
        <f t="shared" si="406"/>
        <v>0</v>
      </c>
      <c r="AQ3727">
        <f t="shared" si="407"/>
        <v>0</v>
      </c>
      <c r="AR3727" t="str">
        <f>IFERROR(IF(OR(AP3727=338,AP3727=340,AP3727=341,AP3727=342,AP3727="342A",AP3727="342B"),PorcenRet(AP3727,AT3727,AU3727),INDEX(PORCENTAJEBUSCAR,MATCH(AP3727,CódigoRET,0),4)*1),"")</f>
        <v/>
      </c>
      <c r="AS3727">
        <f t="shared" si="408"/>
        <v>0</v>
      </c>
      <c r="BF3727" t="str">
        <f>IFERROR(IF(OR(BD3727=338,BD3727=340,BD3727=341,BD3727=342,BD3727="342A",BD3727="342B"),PorcenRet(BD3727,BH3727,BI3727),INDEX(PORCENTAJEBUSCAR,MATCH(BD3727,CódigoRET,0),4)*1),"")</f>
        <v/>
      </c>
      <c r="BG3727">
        <f t="shared" si="409"/>
        <v>0</v>
      </c>
      <c r="BO3727">
        <f t="shared" si="410"/>
        <v>0</v>
      </c>
      <c r="CC3727">
        <f t="shared" si="411"/>
        <v>0</v>
      </c>
      <c r="CD3727">
        <f t="shared" si="412"/>
        <v>0</v>
      </c>
      <c r="CG3727">
        <f ca="1">IFERROR(INDIRECT("IVA!X"&amp;MATCH(MID(COMPRAS!C3627,1,2)&amp;MID(COMPRAS!F3627,1,2)&amp;MID(COMPRAS!D3627,1,2),IVA!W:W,0)),"SIN COD.")</f>
        <v>0</v>
      </c>
      <c r="CH3727">
        <f ca="1">IFERROR(INDIRECT("IVA!Y"&amp;MATCH(MID(COMPRAS!C3627,1,2)&amp;MID(COMPRAS!F3627,1,2)&amp;MID(COMPRAS!D3627,1,2),IVA!W:W,0)),"SIN COD.")</f>
        <v>0</v>
      </c>
    </row>
    <row r="3728" spans="1:86" x14ac:dyDescent="0.25">
      <c r="A3728"/>
      <c r="B3728"/>
      <c r="D3728"/>
      <c r="AL3728">
        <f t="shared" si="406"/>
        <v>0</v>
      </c>
      <c r="AQ3728">
        <f t="shared" si="407"/>
        <v>0</v>
      </c>
      <c r="AR3728" t="str">
        <f>IFERROR(IF(OR(AP3728=338,AP3728=340,AP3728=341,AP3728=342,AP3728="342A",AP3728="342B"),PorcenRet(AP3728,AT3728,AU3728),INDEX(PORCENTAJEBUSCAR,MATCH(AP3728,CódigoRET,0),4)*1),"")</f>
        <v/>
      </c>
      <c r="AS3728">
        <f t="shared" si="408"/>
        <v>0</v>
      </c>
      <c r="BF3728" t="str">
        <f>IFERROR(IF(OR(BD3728=338,BD3728=340,BD3728=341,BD3728=342,BD3728="342A",BD3728="342B"),PorcenRet(BD3728,BH3728,BI3728),INDEX(PORCENTAJEBUSCAR,MATCH(BD3728,CódigoRET,0),4)*1),"")</f>
        <v/>
      </c>
      <c r="BG3728">
        <f t="shared" si="409"/>
        <v>0</v>
      </c>
      <c r="BO3728">
        <f t="shared" si="410"/>
        <v>0</v>
      </c>
      <c r="CC3728">
        <f t="shared" si="411"/>
        <v>0</v>
      </c>
      <c r="CD3728">
        <f t="shared" si="412"/>
        <v>0</v>
      </c>
      <c r="CG3728">
        <f ca="1">IFERROR(INDIRECT("IVA!X"&amp;MATCH(MID(COMPRAS!C3628,1,2)&amp;MID(COMPRAS!F3628,1,2)&amp;MID(COMPRAS!D3628,1,2),IVA!W:W,0)),"SIN COD.")</f>
        <v>0</v>
      </c>
      <c r="CH3728">
        <f ca="1">IFERROR(INDIRECT("IVA!Y"&amp;MATCH(MID(COMPRAS!C3628,1,2)&amp;MID(COMPRAS!F3628,1,2)&amp;MID(COMPRAS!D3628,1,2),IVA!W:W,0)),"SIN COD.")</f>
        <v>0</v>
      </c>
    </row>
    <row r="3729" spans="1:86" x14ac:dyDescent="0.25">
      <c r="A3729"/>
      <c r="B3729"/>
      <c r="D3729"/>
      <c r="AL3729">
        <f t="shared" si="406"/>
        <v>0</v>
      </c>
      <c r="AQ3729">
        <f t="shared" si="407"/>
        <v>0</v>
      </c>
      <c r="AR3729" t="str">
        <f>IFERROR(IF(OR(AP3729=338,AP3729=340,AP3729=341,AP3729=342,AP3729="342A",AP3729="342B"),PorcenRet(AP3729,AT3729,AU3729),INDEX(PORCENTAJEBUSCAR,MATCH(AP3729,CódigoRET,0),4)*1),"")</f>
        <v/>
      </c>
      <c r="AS3729">
        <f t="shared" si="408"/>
        <v>0</v>
      </c>
      <c r="BF3729" t="str">
        <f>IFERROR(IF(OR(BD3729=338,BD3729=340,BD3729=341,BD3729=342,BD3729="342A",BD3729="342B"),PorcenRet(BD3729,BH3729,BI3729),INDEX(PORCENTAJEBUSCAR,MATCH(BD3729,CódigoRET,0),4)*1),"")</f>
        <v/>
      </c>
      <c r="BG3729">
        <f t="shared" si="409"/>
        <v>0</v>
      </c>
      <c r="BO3729">
        <f t="shared" si="410"/>
        <v>0</v>
      </c>
      <c r="CC3729">
        <f t="shared" si="411"/>
        <v>0</v>
      </c>
      <c r="CD3729">
        <f t="shared" si="412"/>
        <v>0</v>
      </c>
      <c r="CG3729">
        <f ca="1">IFERROR(INDIRECT("IVA!X"&amp;MATCH(MID(COMPRAS!C3629,1,2)&amp;MID(COMPRAS!F3629,1,2)&amp;MID(COMPRAS!D3629,1,2),IVA!W:W,0)),"SIN COD.")</f>
        <v>0</v>
      </c>
      <c r="CH3729">
        <f ca="1">IFERROR(INDIRECT("IVA!Y"&amp;MATCH(MID(COMPRAS!C3629,1,2)&amp;MID(COMPRAS!F3629,1,2)&amp;MID(COMPRAS!D3629,1,2),IVA!W:W,0)),"SIN COD.")</f>
        <v>0</v>
      </c>
    </row>
    <row r="3730" spans="1:86" x14ac:dyDescent="0.25">
      <c r="A3730"/>
      <c r="B3730"/>
      <c r="D3730"/>
      <c r="AL3730">
        <f t="shared" si="406"/>
        <v>0</v>
      </c>
      <c r="AQ3730">
        <f t="shared" si="407"/>
        <v>0</v>
      </c>
      <c r="AR3730" t="str">
        <f>IFERROR(IF(OR(AP3730=338,AP3730=340,AP3730=341,AP3730=342,AP3730="342A",AP3730="342B"),PorcenRet(AP3730,AT3730,AU3730),INDEX(PORCENTAJEBUSCAR,MATCH(AP3730,CódigoRET,0),4)*1),"")</f>
        <v/>
      </c>
      <c r="AS3730">
        <f t="shared" si="408"/>
        <v>0</v>
      </c>
      <c r="BF3730" t="str">
        <f>IFERROR(IF(OR(BD3730=338,BD3730=340,BD3730=341,BD3730=342,BD3730="342A",BD3730="342B"),PorcenRet(BD3730,BH3730,BI3730),INDEX(PORCENTAJEBUSCAR,MATCH(BD3730,CódigoRET,0),4)*1),"")</f>
        <v/>
      </c>
      <c r="BG3730">
        <f t="shared" si="409"/>
        <v>0</v>
      </c>
      <c r="BO3730">
        <f t="shared" si="410"/>
        <v>0</v>
      </c>
      <c r="CC3730">
        <f t="shared" si="411"/>
        <v>0</v>
      </c>
      <c r="CD3730">
        <f t="shared" si="412"/>
        <v>0</v>
      </c>
      <c r="CG3730">
        <f ca="1">IFERROR(INDIRECT("IVA!X"&amp;MATCH(MID(COMPRAS!C3630,1,2)&amp;MID(COMPRAS!F3630,1,2)&amp;MID(COMPRAS!D3630,1,2),IVA!W:W,0)),"SIN COD.")</f>
        <v>0</v>
      </c>
      <c r="CH3730">
        <f ca="1">IFERROR(INDIRECT("IVA!Y"&amp;MATCH(MID(COMPRAS!C3630,1,2)&amp;MID(COMPRAS!F3630,1,2)&amp;MID(COMPRAS!D3630,1,2),IVA!W:W,0)),"SIN COD.")</f>
        <v>0</v>
      </c>
    </row>
    <row r="3731" spans="1:86" x14ac:dyDescent="0.25">
      <c r="A3731"/>
      <c r="B3731"/>
      <c r="D3731"/>
      <c r="AL3731">
        <f t="shared" si="406"/>
        <v>0</v>
      </c>
      <c r="AQ3731">
        <f t="shared" si="407"/>
        <v>0</v>
      </c>
      <c r="AR3731" t="str">
        <f>IFERROR(IF(OR(AP3731=338,AP3731=340,AP3731=341,AP3731=342,AP3731="342A",AP3731="342B"),PorcenRet(AP3731,AT3731,AU3731),INDEX(PORCENTAJEBUSCAR,MATCH(AP3731,CódigoRET,0),4)*1),"")</f>
        <v/>
      </c>
      <c r="AS3731">
        <f t="shared" si="408"/>
        <v>0</v>
      </c>
      <c r="BF3731" t="str">
        <f>IFERROR(IF(OR(BD3731=338,BD3731=340,BD3731=341,BD3731=342,BD3731="342A",BD3731="342B"),PorcenRet(BD3731,BH3731,BI3731),INDEX(PORCENTAJEBUSCAR,MATCH(BD3731,CódigoRET,0),4)*1),"")</f>
        <v/>
      </c>
      <c r="BG3731">
        <f t="shared" si="409"/>
        <v>0</v>
      </c>
      <c r="BO3731">
        <f t="shared" si="410"/>
        <v>0</v>
      </c>
      <c r="CC3731">
        <f t="shared" si="411"/>
        <v>0</v>
      </c>
      <c r="CD3731">
        <f t="shared" si="412"/>
        <v>0</v>
      </c>
      <c r="CG3731">
        <f ca="1">IFERROR(INDIRECT("IVA!X"&amp;MATCH(MID(COMPRAS!C3631,1,2)&amp;MID(COMPRAS!F3631,1,2)&amp;MID(COMPRAS!D3631,1,2),IVA!W:W,0)),"SIN COD.")</f>
        <v>0</v>
      </c>
      <c r="CH3731">
        <f ca="1">IFERROR(INDIRECT("IVA!Y"&amp;MATCH(MID(COMPRAS!C3631,1,2)&amp;MID(COMPRAS!F3631,1,2)&amp;MID(COMPRAS!D3631,1,2),IVA!W:W,0)),"SIN COD.")</f>
        <v>0</v>
      </c>
    </row>
    <row r="3732" spans="1:86" x14ac:dyDescent="0.25">
      <c r="A3732"/>
      <c r="B3732"/>
      <c r="D3732"/>
      <c r="AL3732">
        <f t="shared" si="406"/>
        <v>0</v>
      </c>
      <c r="AQ3732">
        <f t="shared" si="407"/>
        <v>0</v>
      </c>
      <c r="AR3732" t="str">
        <f>IFERROR(IF(OR(AP3732=338,AP3732=340,AP3732=341,AP3732=342,AP3732="342A",AP3732="342B"),PorcenRet(AP3732,AT3732,AU3732),INDEX(PORCENTAJEBUSCAR,MATCH(AP3732,CódigoRET,0),4)*1),"")</f>
        <v/>
      </c>
      <c r="AS3732">
        <f t="shared" si="408"/>
        <v>0</v>
      </c>
      <c r="BF3732" t="str">
        <f>IFERROR(IF(OR(BD3732=338,BD3732=340,BD3732=341,BD3732=342,BD3732="342A",BD3732="342B"),PorcenRet(BD3732,BH3732,BI3732),INDEX(PORCENTAJEBUSCAR,MATCH(BD3732,CódigoRET,0),4)*1),"")</f>
        <v/>
      </c>
      <c r="BG3732">
        <f t="shared" si="409"/>
        <v>0</v>
      </c>
      <c r="BO3732">
        <f t="shared" si="410"/>
        <v>0</v>
      </c>
      <c r="CC3732">
        <f t="shared" si="411"/>
        <v>0</v>
      </c>
      <c r="CD3732">
        <f t="shared" si="412"/>
        <v>0</v>
      </c>
      <c r="CG3732">
        <f ca="1">IFERROR(INDIRECT("IVA!X"&amp;MATCH(MID(COMPRAS!C3632,1,2)&amp;MID(COMPRAS!F3632,1,2)&amp;MID(COMPRAS!D3632,1,2),IVA!W:W,0)),"SIN COD.")</f>
        <v>0</v>
      </c>
      <c r="CH3732">
        <f ca="1">IFERROR(INDIRECT("IVA!Y"&amp;MATCH(MID(COMPRAS!C3632,1,2)&amp;MID(COMPRAS!F3632,1,2)&amp;MID(COMPRAS!D3632,1,2),IVA!W:W,0)),"SIN COD.")</f>
        <v>0</v>
      </c>
    </row>
    <row r="3733" spans="1:86" x14ac:dyDescent="0.25">
      <c r="A3733"/>
      <c r="B3733"/>
      <c r="D3733"/>
      <c r="AL3733">
        <f t="shared" si="406"/>
        <v>0</v>
      </c>
      <c r="AQ3733">
        <f t="shared" si="407"/>
        <v>0</v>
      </c>
      <c r="AR3733" t="str">
        <f>IFERROR(IF(OR(AP3733=338,AP3733=340,AP3733=341,AP3733=342,AP3733="342A",AP3733="342B"),PorcenRet(AP3733,AT3733,AU3733),INDEX(PORCENTAJEBUSCAR,MATCH(AP3733,CódigoRET,0),4)*1),"")</f>
        <v/>
      </c>
      <c r="AS3733">
        <f t="shared" si="408"/>
        <v>0</v>
      </c>
      <c r="BF3733" t="str">
        <f>IFERROR(IF(OR(BD3733=338,BD3733=340,BD3733=341,BD3733=342,BD3733="342A",BD3733="342B"),PorcenRet(BD3733,BH3733,BI3733),INDEX(PORCENTAJEBUSCAR,MATCH(BD3733,CódigoRET,0),4)*1),"")</f>
        <v/>
      </c>
      <c r="BG3733">
        <f t="shared" si="409"/>
        <v>0</v>
      </c>
      <c r="BO3733">
        <f t="shared" si="410"/>
        <v>0</v>
      </c>
      <c r="CC3733">
        <f t="shared" si="411"/>
        <v>0</v>
      </c>
      <c r="CD3733">
        <f t="shared" si="412"/>
        <v>0</v>
      </c>
      <c r="CG3733">
        <f ca="1">IFERROR(INDIRECT("IVA!X"&amp;MATCH(MID(COMPRAS!C3633,1,2)&amp;MID(COMPRAS!F3633,1,2)&amp;MID(COMPRAS!D3633,1,2),IVA!W:W,0)),"SIN COD.")</f>
        <v>0</v>
      </c>
      <c r="CH3733">
        <f ca="1">IFERROR(INDIRECT("IVA!Y"&amp;MATCH(MID(COMPRAS!C3633,1,2)&amp;MID(COMPRAS!F3633,1,2)&amp;MID(COMPRAS!D3633,1,2),IVA!W:W,0)),"SIN COD.")</f>
        <v>0</v>
      </c>
    </row>
    <row r="3734" spans="1:86" x14ac:dyDescent="0.25">
      <c r="A3734"/>
      <c r="B3734"/>
      <c r="D3734"/>
      <c r="AL3734">
        <f t="shared" si="406"/>
        <v>0</v>
      </c>
      <c r="AQ3734">
        <f t="shared" si="407"/>
        <v>0</v>
      </c>
      <c r="AR3734" t="str">
        <f>IFERROR(IF(OR(AP3734=338,AP3734=340,AP3734=341,AP3734=342,AP3734="342A",AP3734="342B"),PorcenRet(AP3734,AT3734,AU3734),INDEX(PORCENTAJEBUSCAR,MATCH(AP3734,CódigoRET,0),4)*1),"")</f>
        <v/>
      </c>
      <c r="AS3734">
        <f t="shared" si="408"/>
        <v>0</v>
      </c>
      <c r="BF3734" t="str">
        <f>IFERROR(IF(OR(BD3734=338,BD3734=340,BD3734=341,BD3734=342,BD3734="342A",BD3734="342B"),PorcenRet(BD3734,BH3734,BI3734),INDEX(PORCENTAJEBUSCAR,MATCH(BD3734,CódigoRET,0),4)*1),"")</f>
        <v/>
      </c>
      <c r="BG3734">
        <f t="shared" si="409"/>
        <v>0</v>
      </c>
      <c r="BO3734">
        <f t="shared" si="410"/>
        <v>0</v>
      </c>
      <c r="CC3734">
        <f t="shared" si="411"/>
        <v>0</v>
      </c>
      <c r="CD3734">
        <f t="shared" si="412"/>
        <v>0</v>
      </c>
      <c r="CG3734">
        <f ca="1">IFERROR(INDIRECT("IVA!X"&amp;MATCH(MID(COMPRAS!C3634,1,2)&amp;MID(COMPRAS!F3634,1,2)&amp;MID(COMPRAS!D3634,1,2),IVA!W:W,0)),"SIN COD.")</f>
        <v>0</v>
      </c>
      <c r="CH3734">
        <f ca="1">IFERROR(INDIRECT("IVA!Y"&amp;MATCH(MID(COMPRAS!C3634,1,2)&amp;MID(COMPRAS!F3634,1,2)&amp;MID(COMPRAS!D3634,1,2),IVA!W:W,0)),"SIN COD.")</f>
        <v>0</v>
      </c>
    </row>
    <row r="3735" spans="1:86" x14ac:dyDescent="0.25">
      <c r="A3735"/>
      <c r="B3735"/>
      <c r="D3735"/>
      <c r="AL3735">
        <f t="shared" si="406"/>
        <v>0</v>
      </c>
      <c r="AQ3735">
        <f t="shared" si="407"/>
        <v>0</v>
      </c>
      <c r="AR3735" t="str">
        <f>IFERROR(IF(OR(AP3735=338,AP3735=340,AP3735=341,AP3735=342,AP3735="342A",AP3735="342B"),PorcenRet(AP3735,AT3735,AU3735),INDEX(PORCENTAJEBUSCAR,MATCH(AP3735,CódigoRET,0),4)*1),"")</f>
        <v/>
      </c>
      <c r="AS3735">
        <f t="shared" si="408"/>
        <v>0</v>
      </c>
      <c r="BF3735" t="str">
        <f>IFERROR(IF(OR(BD3735=338,BD3735=340,BD3735=341,BD3735=342,BD3735="342A",BD3735="342B"),PorcenRet(BD3735,BH3735,BI3735),INDEX(PORCENTAJEBUSCAR,MATCH(BD3735,CódigoRET,0),4)*1),"")</f>
        <v/>
      </c>
      <c r="BG3735">
        <f t="shared" si="409"/>
        <v>0</v>
      </c>
      <c r="BO3735">
        <f t="shared" si="410"/>
        <v>0</v>
      </c>
      <c r="CC3735">
        <f t="shared" si="411"/>
        <v>0</v>
      </c>
      <c r="CD3735">
        <f t="shared" si="412"/>
        <v>0</v>
      </c>
      <c r="CG3735">
        <f ca="1">IFERROR(INDIRECT("IVA!X"&amp;MATCH(MID(COMPRAS!C3635,1,2)&amp;MID(COMPRAS!F3635,1,2)&amp;MID(COMPRAS!D3635,1,2),IVA!W:W,0)),"SIN COD.")</f>
        <v>0</v>
      </c>
      <c r="CH3735">
        <f ca="1">IFERROR(INDIRECT("IVA!Y"&amp;MATCH(MID(COMPRAS!C3635,1,2)&amp;MID(COMPRAS!F3635,1,2)&amp;MID(COMPRAS!D3635,1,2),IVA!W:W,0)),"SIN COD.")</f>
        <v>0</v>
      </c>
    </row>
    <row r="3736" spans="1:86" x14ac:dyDescent="0.25">
      <c r="A3736"/>
      <c r="B3736"/>
      <c r="D3736"/>
      <c r="AL3736">
        <f t="shared" si="406"/>
        <v>0</v>
      </c>
      <c r="AQ3736">
        <f t="shared" si="407"/>
        <v>0</v>
      </c>
      <c r="AR3736" t="str">
        <f>IFERROR(IF(OR(AP3736=338,AP3736=340,AP3736=341,AP3736=342,AP3736="342A",AP3736="342B"),PorcenRet(AP3736,AT3736,AU3736),INDEX(PORCENTAJEBUSCAR,MATCH(AP3736,CódigoRET,0),4)*1),"")</f>
        <v/>
      </c>
      <c r="AS3736">
        <f t="shared" si="408"/>
        <v>0</v>
      </c>
      <c r="BF3736" t="str">
        <f>IFERROR(IF(OR(BD3736=338,BD3736=340,BD3736=341,BD3736=342,BD3736="342A",BD3736="342B"),PorcenRet(BD3736,BH3736,BI3736),INDEX(PORCENTAJEBUSCAR,MATCH(BD3736,CódigoRET,0),4)*1),"")</f>
        <v/>
      </c>
      <c r="BG3736">
        <f t="shared" si="409"/>
        <v>0</v>
      </c>
      <c r="BO3736">
        <f t="shared" si="410"/>
        <v>0</v>
      </c>
      <c r="CC3736">
        <f t="shared" si="411"/>
        <v>0</v>
      </c>
      <c r="CD3736">
        <f t="shared" si="412"/>
        <v>0</v>
      </c>
      <c r="CG3736">
        <f ca="1">IFERROR(INDIRECT("IVA!X"&amp;MATCH(MID(COMPRAS!C3636,1,2)&amp;MID(COMPRAS!F3636,1,2)&amp;MID(COMPRAS!D3636,1,2),IVA!W:W,0)),"SIN COD.")</f>
        <v>0</v>
      </c>
      <c r="CH3736">
        <f ca="1">IFERROR(INDIRECT("IVA!Y"&amp;MATCH(MID(COMPRAS!C3636,1,2)&amp;MID(COMPRAS!F3636,1,2)&amp;MID(COMPRAS!D3636,1,2),IVA!W:W,0)),"SIN COD.")</f>
        <v>0</v>
      </c>
    </row>
    <row r="3737" spans="1:86" x14ac:dyDescent="0.25">
      <c r="A3737"/>
      <c r="B3737"/>
      <c r="D3737"/>
      <c r="AL3737">
        <f t="shared" si="406"/>
        <v>0</v>
      </c>
      <c r="AQ3737">
        <f t="shared" si="407"/>
        <v>0</v>
      </c>
      <c r="AR3737" t="str">
        <f>IFERROR(IF(OR(AP3737=338,AP3737=340,AP3737=341,AP3737=342,AP3737="342A",AP3737="342B"),PorcenRet(AP3737,AT3737,AU3737),INDEX(PORCENTAJEBUSCAR,MATCH(AP3737,CódigoRET,0),4)*1),"")</f>
        <v/>
      </c>
      <c r="AS3737">
        <f t="shared" si="408"/>
        <v>0</v>
      </c>
      <c r="BF3737" t="str">
        <f>IFERROR(IF(OR(BD3737=338,BD3737=340,BD3737=341,BD3737=342,BD3737="342A",BD3737="342B"),PorcenRet(BD3737,BH3737,BI3737),INDEX(PORCENTAJEBUSCAR,MATCH(BD3737,CódigoRET,0),4)*1),"")</f>
        <v/>
      </c>
      <c r="BG3737">
        <f t="shared" si="409"/>
        <v>0</v>
      </c>
      <c r="BO3737">
        <f t="shared" si="410"/>
        <v>0</v>
      </c>
      <c r="CC3737">
        <f t="shared" si="411"/>
        <v>0</v>
      </c>
      <c r="CD3737">
        <f t="shared" si="412"/>
        <v>0</v>
      </c>
      <c r="CG3737">
        <f ca="1">IFERROR(INDIRECT("IVA!X"&amp;MATCH(MID(COMPRAS!C3637,1,2)&amp;MID(COMPRAS!F3637,1,2)&amp;MID(COMPRAS!D3637,1,2),IVA!W:W,0)),"SIN COD.")</f>
        <v>0</v>
      </c>
      <c r="CH3737">
        <f ca="1">IFERROR(INDIRECT("IVA!Y"&amp;MATCH(MID(COMPRAS!C3637,1,2)&amp;MID(COMPRAS!F3637,1,2)&amp;MID(COMPRAS!D3637,1,2),IVA!W:W,0)),"SIN COD.")</f>
        <v>0</v>
      </c>
    </row>
    <row r="3738" spans="1:86" x14ac:dyDescent="0.25">
      <c r="A3738"/>
      <c r="B3738"/>
      <c r="D3738"/>
      <c r="AL3738">
        <f t="shared" si="406"/>
        <v>0</v>
      </c>
      <c r="AQ3738">
        <f t="shared" si="407"/>
        <v>0</v>
      </c>
      <c r="AR3738" t="str">
        <f>IFERROR(IF(OR(AP3738=338,AP3738=340,AP3738=341,AP3738=342,AP3738="342A",AP3738="342B"),PorcenRet(AP3738,AT3738,AU3738),INDEX(PORCENTAJEBUSCAR,MATCH(AP3738,CódigoRET,0),4)*1),"")</f>
        <v/>
      </c>
      <c r="AS3738">
        <f t="shared" si="408"/>
        <v>0</v>
      </c>
      <c r="BF3738" t="str">
        <f>IFERROR(IF(OR(BD3738=338,BD3738=340,BD3738=341,BD3738=342,BD3738="342A",BD3738="342B"),PorcenRet(BD3738,BH3738,BI3738),INDEX(PORCENTAJEBUSCAR,MATCH(BD3738,CódigoRET,0),4)*1),"")</f>
        <v/>
      </c>
      <c r="BG3738">
        <f t="shared" si="409"/>
        <v>0</v>
      </c>
      <c r="BO3738">
        <f t="shared" si="410"/>
        <v>0</v>
      </c>
      <c r="CC3738">
        <f t="shared" si="411"/>
        <v>0</v>
      </c>
      <c r="CD3738">
        <f t="shared" si="412"/>
        <v>0</v>
      </c>
      <c r="CG3738">
        <f ca="1">IFERROR(INDIRECT("IVA!X"&amp;MATCH(MID(COMPRAS!C3638,1,2)&amp;MID(COMPRAS!F3638,1,2)&amp;MID(COMPRAS!D3638,1,2),IVA!W:W,0)),"SIN COD.")</f>
        <v>0</v>
      </c>
      <c r="CH3738">
        <f ca="1">IFERROR(INDIRECT("IVA!Y"&amp;MATCH(MID(COMPRAS!C3638,1,2)&amp;MID(COMPRAS!F3638,1,2)&amp;MID(COMPRAS!D3638,1,2),IVA!W:W,0)),"SIN COD.")</f>
        <v>0</v>
      </c>
    </row>
    <row r="3739" spans="1:86" x14ac:dyDescent="0.25">
      <c r="A3739"/>
      <c r="B3739"/>
      <c r="D3739"/>
      <c r="AL3739">
        <f t="shared" si="406"/>
        <v>0</v>
      </c>
      <c r="AQ3739">
        <f t="shared" si="407"/>
        <v>0</v>
      </c>
      <c r="AR3739" t="str">
        <f>IFERROR(IF(OR(AP3739=338,AP3739=340,AP3739=341,AP3739=342,AP3739="342A",AP3739="342B"),PorcenRet(AP3739,AT3739,AU3739),INDEX(PORCENTAJEBUSCAR,MATCH(AP3739,CódigoRET,0),4)*1),"")</f>
        <v/>
      </c>
      <c r="AS3739">
        <f t="shared" si="408"/>
        <v>0</v>
      </c>
      <c r="BF3739" t="str">
        <f>IFERROR(IF(OR(BD3739=338,BD3739=340,BD3739=341,BD3739=342,BD3739="342A",BD3739="342B"),PorcenRet(BD3739,BH3739,BI3739),INDEX(PORCENTAJEBUSCAR,MATCH(BD3739,CódigoRET,0),4)*1),"")</f>
        <v/>
      </c>
      <c r="BG3739">
        <f t="shared" si="409"/>
        <v>0</v>
      </c>
      <c r="BO3739">
        <f t="shared" si="410"/>
        <v>0</v>
      </c>
      <c r="CC3739">
        <f t="shared" si="411"/>
        <v>0</v>
      </c>
      <c r="CD3739">
        <f t="shared" si="412"/>
        <v>0</v>
      </c>
      <c r="CG3739">
        <f ca="1">IFERROR(INDIRECT("IVA!X"&amp;MATCH(MID(COMPRAS!C3639,1,2)&amp;MID(COMPRAS!F3639,1,2)&amp;MID(COMPRAS!D3639,1,2),IVA!W:W,0)),"SIN COD.")</f>
        <v>0</v>
      </c>
      <c r="CH3739">
        <f ca="1">IFERROR(INDIRECT("IVA!Y"&amp;MATCH(MID(COMPRAS!C3639,1,2)&amp;MID(COMPRAS!F3639,1,2)&amp;MID(COMPRAS!D3639,1,2),IVA!W:W,0)),"SIN COD.")</f>
        <v>0</v>
      </c>
    </row>
    <row r="3740" spans="1:86" x14ac:dyDescent="0.25">
      <c r="A3740"/>
      <c r="B3740"/>
      <c r="D3740"/>
      <c r="AL3740">
        <f t="shared" si="406"/>
        <v>0</v>
      </c>
      <c r="AQ3740">
        <f t="shared" si="407"/>
        <v>0</v>
      </c>
      <c r="AR3740" t="str">
        <f>IFERROR(IF(OR(AP3740=338,AP3740=340,AP3740=341,AP3740=342,AP3740="342A",AP3740="342B"),PorcenRet(AP3740,AT3740,AU3740),INDEX(PORCENTAJEBUSCAR,MATCH(AP3740,CódigoRET,0),4)*1),"")</f>
        <v/>
      </c>
      <c r="AS3740">
        <f t="shared" si="408"/>
        <v>0</v>
      </c>
      <c r="BF3740" t="str">
        <f>IFERROR(IF(OR(BD3740=338,BD3740=340,BD3740=341,BD3740=342,BD3740="342A",BD3740="342B"),PorcenRet(BD3740,BH3740,BI3740),INDEX(PORCENTAJEBUSCAR,MATCH(BD3740,CódigoRET,0),4)*1),"")</f>
        <v/>
      </c>
      <c r="BG3740">
        <f t="shared" si="409"/>
        <v>0</v>
      </c>
      <c r="BO3740">
        <f t="shared" si="410"/>
        <v>0</v>
      </c>
      <c r="CC3740">
        <f t="shared" si="411"/>
        <v>0</v>
      </c>
      <c r="CD3740">
        <f t="shared" si="412"/>
        <v>0</v>
      </c>
      <c r="CG3740">
        <f ca="1">IFERROR(INDIRECT("IVA!X"&amp;MATCH(MID(COMPRAS!C3640,1,2)&amp;MID(COMPRAS!F3640,1,2)&amp;MID(COMPRAS!D3640,1,2),IVA!W:W,0)),"SIN COD.")</f>
        <v>0</v>
      </c>
      <c r="CH3740">
        <f ca="1">IFERROR(INDIRECT("IVA!Y"&amp;MATCH(MID(COMPRAS!C3640,1,2)&amp;MID(COMPRAS!F3640,1,2)&amp;MID(COMPRAS!D3640,1,2),IVA!W:W,0)),"SIN COD.")</f>
        <v>0</v>
      </c>
    </row>
    <row r="3741" spans="1:86" x14ac:dyDescent="0.25">
      <c r="A3741"/>
      <c r="B3741"/>
      <c r="D3741"/>
      <c r="AL3741">
        <f t="shared" si="406"/>
        <v>0</v>
      </c>
      <c r="AQ3741">
        <f t="shared" si="407"/>
        <v>0</v>
      </c>
      <c r="AR3741" t="str">
        <f>IFERROR(IF(OR(AP3741=338,AP3741=340,AP3741=341,AP3741=342,AP3741="342A",AP3741="342B"),PorcenRet(AP3741,AT3741,AU3741),INDEX(PORCENTAJEBUSCAR,MATCH(AP3741,CódigoRET,0),4)*1),"")</f>
        <v/>
      </c>
      <c r="AS3741">
        <f t="shared" si="408"/>
        <v>0</v>
      </c>
      <c r="BF3741" t="str">
        <f>IFERROR(IF(OR(BD3741=338,BD3741=340,BD3741=341,BD3741=342,BD3741="342A",BD3741="342B"),PorcenRet(BD3741,BH3741,BI3741),INDEX(PORCENTAJEBUSCAR,MATCH(BD3741,CódigoRET,0),4)*1),"")</f>
        <v/>
      </c>
      <c r="BG3741">
        <f t="shared" si="409"/>
        <v>0</v>
      </c>
      <c r="BO3741">
        <f t="shared" si="410"/>
        <v>0</v>
      </c>
      <c r="CC3741">
        <f t="shared" si="411"/>
        <v>0</v>
      </c>
      <c r="CD3741">
        <f t="shared" si="412"/>
        <v>0</v>
      </c>
      <c r="CG3741">
        <f ca="1">IFERROR(INDIRECT("IVA!X"&amp;MATCH(MID(COMPRAS!C3641,1,2)&amp;MID(COMPRAS!F3641,1,2)&amp;MID(COMPRAS!D3641,1,2),IVA!W:W,0)),"SIN COD.")</f>
        <v>0</v>
      </c>
      <c r="CH3741">
        <f ca="1">IFERROR(INDIRECT("IVA!Y"&amp;MATCH(MID(COMPRAS!C3641,1,2)&amp;MID(COMPRAS!F3641,1,2)&amp;MID(COMPRAS!D3641,1,2),IVA!W:W,0)),"SIN COD.")</f>
        <v>0</v>
      </c>
    </row>
    <row r="3742" spans="1:86" x14ac:dyDescent="0.25">
      <c r="A3742"/>
      <c r="B3742"/>
      <c r="D3742"/>
      <c r="AL3742">
        <f t="shared" si="406"/>
        <v>0</v>
      </c>
      <c r="AQ3742">
        <f t="shared" si="407"/>
        <v>0</v>
      </c>
      <c r="AR3742" t="str">
        <f>IFERROR(IF(OR(AP3742=338,AP3742=340,AP3742=341,AP3742=342,AP3742="342A",AP3742="342B"),PorcenRet(AP3742,AT3742,AU3742),INDEX(PORCENTAJEBUSCAR,MATCH(AP3742,CódigoRET,0),4)*1),"")</f>
        <v/>
      </c>
      <c r="AS3742">
        <f t="shared" si="408"/>
        <v>0</v>
      </c>
      <c r="BF3742" t="str">
        <f>IFERROR(IF(OR(BD3742=338,BD3742=340,BD3742=341,BD3742=342,BD3742="342A",BD3742="342B"),PorcenRet(BD3742,BH3742,BI3742),INDEX(PORCENTAJEBUSCAR,MATCH(BD3742,CódigoRET,0),4)*1),"")</f>
        <v/>
      </c>
      <c r="BG3742">
        <f t="shared" si="409"/>
        <v>0</v>
      </c>
      <c r="BO3742">
        <f t="shared" si="410"/>
        <v>0</v>
      </c>
      <c r="CC3742">
        <f t="shared" si="411"/>
        <v>0</v>
      </c>
      <c r="CD3742">
        <f t="shared" si="412"/>
        <v>0</v>
      </c>
      <c r="CG3742">
        <f ca="1">IFERROR(INDIRECT("IVA!X"&amp;MATCH(MID(COMPRAS!C3642,1,2)&amp;MID(COMPRAS!F3642,1,2)&amp;MID(COMPRAS!D3642,1,2),IVA!W:W,0)),"SIN COD.")</f>
        <v>0</v>
      </c>
      <c r="CH3742">
        <f ca="1">IFERROR(INDIRECT("IVA!Y"&amp;MATCH(MID(COMPRAS!C3642,1,2)&amp;MID(COMPRAS!F3642,1,2)&amp;MID(COMPRAS!D3642,1,2),IVA!W:W,0)),"SIN COD.")</f>
        <v>0</v>
      </c>
    </row>
    <row r="3743" spans="1:86" x14ac:dyDescent="0.25">
      <c r="A3743"/>
      <c r="B3743"/>
      <c r="D3743"/>
      <c r="AL3743">
        <f t="shared" si="406"/>
        <v>0</v>
      </c>
      <c r="AQ3743">
        <f t="shared" si="407"/>
        <v>0</v>
      </c>
      <c r="AR3743" t="str">
        <f>IFERROR(IF(OR(AP3743=338,AP3743=340,AP3743=341,AP3743=342,AP3743="342A",AP3743="342B"),PorcenRet(AP3743,AT3743,AU3743),INDEX(PORCENTAJEBUSCAR,MATCH(AP3743,CódigoRET,0),4)*1),"")</f>
        <v/>
      </c>
      <c r="AS3743">
        <f t="shared" si="408"/>
        <v>0</v>
      </c>
      <c r="BF3743" t="str">
        <f>IFERROR(IF(OR(BD3743=338,BD3743=340,BD3743=341,BD3743=342,BD3743="342A",BD3743="342B"),PorcenRet(BD3743,BH3743,BI3743),INDEX(PORCENTAJEBUSCAR,MATCH(BD3743,CódigoRET,0),4)*1),"")</f>
        <v/>
      </c>
      <c r="BG3743">
        <f t="shared" si="409"/>
        <v>0</v>
      </c>
      <c r="BO3743">
        <f t="shared" si="410"/>
        <v>0</v>
      </c>
      <c r="CC3743">
        <f t="shared" si="411"/>
        <v>0</v>
      </c>
      <c r="CD3743">
        <f t="shared" si="412"/>
        <v>0</v>
      </c>
      <c r="CG3743">
        <f ca="1">IFERROR(INDIRECT("IVA!X"&amp;MATCH(MID(COMPRAS!C3643,1,2)&amp;MID(COMPRAS!F3643,1,2)&amp;MID(COMPRAS!D3643,1,2),IVA!W:W,0)),"SIN COD.")</f>
        <v>0</v>
      </c>
      <c r="CH3743">
        <f ca="1">IFERROR(INDIRECT("IVA!Y"&amp;MATCH(MID(COMPRAS!C3643,1,2)&amp;MID(COMPRAS!F3643,1,2)&amp;MID(COMPRAS!D3643,1,2),IVA!W:W,0)),"SIN COD.")</f>
        <v>0</v>
      </c>
    </row>
    <row r="3744" spans="1:86" x14ac:dyDescent="0.25">
      <c r="A3744"/>
      <c r="B3744"/>
      <c r="D3744"/>
      <c r="AL3744">
        <f t="shared" si="406"/>
        <v>0</v>
      </c>
      <c r="AQ3744">
        <f t="shared" si="407"/>
        <v>0</v>
      </c>
      <c r="AR3744" t="str">
        <f>IFERROR(IF(OR(AP3744=338,AP3744=340,AP3744=341,AP3744=342,AP3744="342A",AP3744="342B"),PorcenRet(AP3744,AT3744,AU3744),INDEX(PORCENTAJEBUSCAR,MATCH(AP3744,CódigoRET,0),4)*1),"")</f>
        <v/>
      </c>
      <c r="AS3744">
        <f t="shared" si="408"/>
        <v>0</v>
      </c>
      <c r="BF3744" t="str">
        <f>IFERROR(IF(OR(BD3744=338,BD3744=340,BD3744=341,BD3744=342,BD3744="342A",BD3744="342B"),PorcenRet(BD3744,BH3744,BI3744),INDEX(PORCENTAJEBUSCAR,MATCH(BD3744,CódigoRET,0),4)*1),"")</f>
        <v/>
      </c>
      <c r="BG3744">
        <f t="shared" si="409"/>
        <v>0</v>
      </c>
      <c r="BO3744">
        <f t="shared" si="410"/>
        <v>0</v>
      </c>
      <c r="CC3744">
        <f t="shared" si="411"/>
        <v>0</v>
      </c>
      <c r="CD3744">
        <f t="shared" si="412"/>
        <v>0</v>
      </c>
      <c r="CG3744">
        <f ca="1">IFERROR(INDIRECT("IVA!X"&amp;MATCH(MID(COMPRAS!C3644,1,2)&amp;MID(COMPRAS!F3644,1,2)&amp;MID(COMPRAS!D3644,1,2),IVA!W:W,0)),"SIN COD.")</f>
        <v>0</v>
      </c>
      <c r="CH3744">
        <f ca="1">IFERROR(INDIRECT("IVA!Y"&amp;MATCH(MID(COMPRAS!C3644,1,2)&amp;MID(COMPRAS!F3644,1,2)&amp;MID(COMPRAS!D3644,1,2),IVA!W:W,0)),"SIN COD.")</f>
        <v>0</v>
      </c>
    </row>
    <row r="3745" spans="1:86" x14ac:dyDescent="0.25">
      <c r="A3745"/>
      <c r="B3745"/>
      <c r="D3745"/>
      <c r="AL3745">
        <f t="shared" si="406"/>
        <v>0</v>
      </c>
      <c r="AQ3745">
        <f t="shared" si="407"/>
        <v>0</v>
      </c>
      <c r="AR3745" t="str">
        <f>IFERROR(IF(OR(AP3745=338,AP3745=340,AP3745=341,AP3745=342,AP3745="342A",AP3745="342B"),PorcenRet(AP3745,AT3745,AU3745),INDEX(PORCENTAJEBUSCAR,MATCH(AP3745,CódigoRET,0),4)*1),"")</f>
        <v/>
      </c>
      <c r="AS3745">
        <f t="shared" si="408"/>
        <v>0</v>
      </c>
      <c r="BF3745" t="str">
        <f>IFERROR(IF(OR(BD3745=338,BD3745=340,BD3745=341,BD3745=342,BD3745="342A",BD3745="342B"),PorcenRet(BD3745,BH3745,BI3745),INDEX(PORCENTAJEBUSCAR,MATCH(BD3745,CódigoRET,0),4)*1),"")</f>
        <v/>
      </c>
      <c r="BG3745">
        <f t="shared" si="409"/>
        <v>0</v>
      </c>
      <c r="BO3745">
        <f t="shared" si="410"/>
        <v>0</v>
      </c>
      <c r="CC3745">
        <f t="shared" si="411"/>
        <v>0</v>
      </c>
      <c r="CD3745">
        <f t="shared" si="412"/>
        <v>0</v>
      </c>
      <c r="CG3745">
        <f ca="1">IFERROR(INDIRECT("IVA!X"&amp;MATCH(MID(COMPRAS!C3645,1,2)&amp;MID(COMPRAS!F3645,1,2)&amp;MID(COMPRAS!D3645,1,2),IVA!W:W,0)),"SIN COD.")</f>
        <v>0</v>
      </c>
      <c r="CH3745">
        <f ca="1">IFERROR(INDIRECT("IVA!Y"&amp;MATCH(MID(COMPRAS!C3645,1,2)&amp;MID(COMPRAS!F3645,1,2)&amp;MID(COMPRAS!D3645,1,2),IVA!W:W,0)),"SIN COD.")</f>
        <v>0</v>
      </c>
    </row>
    <row r="3746" spans="1:86" x14ac:dyDescent="0.25">
      <c r="A3746"/>
      <c r="B3746"/>
      <c r="D3746"/>
      <c r="AL3746">
        <f t="shared" si="406"/>
        <v>0</v>
      </c>
      <c r="AQ3746">
        <f t="shared" si="407"/>
        <v>0</v>
      </c>
      <c r="AR3746" t="str">
        <f>IFERROR(IF(OR(AP3746=338,AP3746=340,AP3746=341,AP3746=342,AP3746="342A",AP3746="342B"),PorcenRet(AP3746,AT3746,AU3746),INDEX(PORCENTAJEBUSCAR,MATCH(AP3746,CódigoRET,0),4)*1),"")</f>
        <v/>
      </c>
      <c r="AS3746">
        <f t="shared" si="408"/>
        <v>0</v>
      </c>
      <c r="BF3746" t="str">
        <f>IFERROR(IF(OR(BD3746=338,BD3746=340,BD3746=341,BD3746=342,BD3746="342A",BD3746="342B"),PorcenRet(BD3746,BH3746,BI3746),INDEX(PORCENTAJEBUSCAR,MATCH(BD3746,CódigoRET,0),4)*1),"")</f>
        <v/>
      </c>
      <c r="BG3746">
        <f t="shared" si="409"/>
        <v>0</v>
      </c>
      <c r="BO3746">
        <f t="shared" si="410"/>
        <v>0</v>
      </c>
      <c r="CC3746">
        <f t="shared" si="411"/>
        <v>0</v>
      </c>
      <c r="CD3746">
        <f t="shared" si="412"/>
        <v>0</v>
      </c>
      <c r="CG3746">
        <f ca="1">IFERROR(INDIRECT("IVA!X"&amp;MATCH(MID(COMPRAS!C3646,1,2)&amp;MID(COMPRAS!F3646,1,2)&amp;MID(COMPRAS!D3646,1,2),IVA!W:W,0)),"SIN COD.")</f>
        <v>0</v>
      </c>
      <c r="CH3746">
        <f ca="1">IFERROR(INDIRECT("IVA!Y"&amp;MATCH(MID(COMPRAS!C3646,1,2)&amp;MID(COMPRAS!F3646,1,2)&amp;MID(COMPRAS!D3646,1,2),IVA!W:W,0)),"SIN COD.")</f>
        <v>0</v>
      </c>
    </row>
    <row r="3747" spans="1:86" x14ac:dyDescent="0.25">
      <c r="A3747"/>
      <c r="B3747"/>
      <c r="D3747"/>
      <c r="AL3747">
        <f t="shared" si="406"/>
        <v>0</v>
      </c>
      <c r="AQ3747">
        <f t="shared" si="407"/>
        <v>0</v>
      </c>
      <c r="AR3747" t="str">
        <f>IFERROR(IF(OR(AP3747=338,AP3747=340,AP3747=341,AP3747=342,AP3747="342A",AP3747="342B"),PorcenRet(AP3747,AT3747,AU3747),INDEX(PORCENTAJEBUSCAR,MATCH(AP3747,CódigoRET,0),4)*1),"")</f>
        <v/>
      </c>
      <c r="AS3747">
        <f t="shared" si="408"/>
        <v>0</v>
      </c>
      <c r="BF3747" t="str">
        <f>IFERROR(IF(OR(BD3747=338,BD3747=340,BD3747=341,BD3747=342,BD3747="342A",BD3747="342B"),PorcenRet(BD3747,BH3747,BI3747),INDEX(PORCENTAJEBUSCAR,MATCH(BD3747,CódigoRET,0),4)*1),"")</f>
        <v/>
      </c>
      <c r="BG3747">
        <f t="shared" si="409"/>
        <v>0</v>
      </c>
      <c r="BO3747">
        <f t="shared" si="410"/>
        <v>0</v>
      </c>
      <c r="CC3747">
        <f t="shared" si="411"/>
        <v>0</v>
      </c>
      <c r="CD3747">
        <f t="shared" si="412"/>
        <v>0</v>
      </c>
      <c r="CG3747">
        <f ca="1">IFERROR(INDIRECT("IVA!X"&amp;MATCH(MID(COMPRAS!C3647,1,2)&amp;MID(COMPRAS!F3647,1,2)&amp;MID(COMPRAS!D3647,1,2),IVA!W:W,0)),"SIN COD.")</f>
        <v>0</v>
      </c>
      <c r="CH3747">
        <f ca="1">IFERROR(INDIRECT("IVA!Y"&amp;MATCH(MID(COMPRAS!C3647,1,2)&amp;MID(COMPRAS!F3647,1,2)&amp;MID(COMPRAS!D3647,1,2),IVA!W:W,0)),"SIN COD.")</f>
        <v>0</v>
      </c>
    </row>
    <row r="3748" spans="1:86" x14ac:dyDescent="0.25">
      <c r="A3748"/>
      <c r="B3748"/>
      <c r="D3748"/>
      <c r="AL3748">
        <f t="shared" si="406"/>
        <v>0</v>
      </c>
      <c r="AQ3748">
        <f t="shared" si="407"/>
        <v>0</v>
      </c>
      <c r="AR3748" t="str">
        <f>IFERROR(IF(OR(AP3748=338,AP3748=340,AP3748=341,AP3748=342,AP3748="342A",AP3748="342B"),PorcenRet(AP3748,AT3748,AU3748),INDEX(PORCENTAJEBUSCAR,MATCH(AP3748,CódigoRET,0),4)*1),"")</f>
        <v/>
      </c>
      <c r="AS3748">
        <f t="shared" si="408"/>
        <v>0</v>
      </c>
      <c r="BF3748" t="str">
        <f>IFERROR(IF(OR(BD3748=338,BD3748=340,BD3748=341,BD3748=342,BD3748="342A",BD3748="342B"),PorcenRet(BD3748,BH3748,BI3748),INDEX(PORCENTAJEBUSCAR,MATCH(BD3748,CódigoRET,0),4)*1),"")</f>
        <v/>
      </c>
      <c r="BG3748">
        <f t="shared" si="409"/>
        <v>0</v>
      </c>
      <c r="BO3748">
        <f t="shared" si="410"/>
        <v>0</v>
      </c>
      <c r="CC3748">
        <f t="shared" si="411"/>
        <v>0</v>
      </c>
      <c r="CD3748">
        <f t="shared" si="412"/>
        <v>0</v>
      </c>
      <c r="CG3748">
        <f ca="1">IFERROR(INDIRECT("IVA!X"&amp;MATCH(MID(COMPRAS!C3648,1,2)&amp;MID(COMPRAS!F3648,1,2)&amp;MID(COMPRAS!D3648,1,2),IVA!W:W,0)),"SIN COD.")</f>
        <v>0</v>
      </c>
      <c r="CH3748">
        <f ca="1">IFERROR(INDIRECT("IVA!Y"&amp;MATCH(MID(COMPRAS!C3648,1,2)&amp;MID(COMPRAS!F3648,1,2)&amp;MID(COMPRAS!D3648,1,2),IVA!W:W,0)),"SIN COD.")</f>
        <v>0</v>
      </c>
    </row>
    <row r="3749" spans="1:86" x14ac:dyDescent="0.25">
      <c r="A3749"/>
      <c r="B3749"/>
      <c r="D3749"/>
      <c r="AL3749">
        <f t="shared" si="406"/>
        <v>0</v>
      </c>
      <c r="AQ3749">
        <f t="shared" si="407"/>
        <v>0</v>
      </c>
      <c r="AR3749" t="str">
        <f>IFERROR(IF(OR(AP3749=338,AP3749=340,AP3749=341,AP3749=342,AP3749="342A",AP3749="342B"),PorcenRet(AP3749,AT3749,AU3749),INDEX(PORCENTAJEBUSCAR,MATCH(AP3749,CódigoRET,0),4)*1),"")</f>
        <v/>
      </c>
      <c r="AS3749">
        <f t="shared" si="408"/>
        <v>0</v>
      </c>
      <c r="BF3749" t="str">
        <f>IFERROR(IF(OR(BD3749=338,BD3749=340,BD3749=341,BD3749=342,BD3749="342A",BD3749="342B"),PorcenRet(BD3749,BH3749,BI3749),INDEX(PORCENTAJEBUSCAR,MATCH(BD3749,CódigoRET,0),4)*1),"")</f>
        <v/>
      </c>
      <c r="BG3749">
        <f t="shared" si="409"/>
        <v>0</v>
      </c>
      <c r="BO3749">
        <f t="shared" si="410"/>
        <v>0</v>
      </c>
      <c r="CC3749">
        <f t="shared" si="411"/>
        <v>0</v>
      </c>
      <c r="CD3749">
        <f t="shared" si="412"/>
        <v>0</v>
      </c>
      <c r="CG3749">
        <f ca="1">IFERROR(INDIRECT("IVA!X"&amp;MATCH(MID(COMPRAS!C3649,1,2)&amp;MID(COMPRAS!F3649,1,2)&amp;MID(COMPRAS!D3649,1,2),IVA!W:W,0)),"SIN COD.")</f>
        <v>0</v>
      </c>
      <c r="CH3749">
        <f ca="1">IFERROR(INDIRECT("IVA!Y"&amp;MATCH(MID(COMPRAS!C3649,1,2)&amp;MID(COMPRAS!F3649,1,2)&amp;MID(COMPRAS!D3649,1,2),IVA!W:W,0)),"SIN COD.")</f>
        <v>0</v>
      </c>
    </row>
    <row r="3750" spans="1:86" x14ac:dyDescent="0.25">
      <c r="A3750"/>
      <c r="B3750"/>
      <c r="D3750"/>
      <c r="AL3750">
        <f t="shared" si="406"/>
        <v>0</v>
      </c>
      <c r="AQ3750">
        <f t="shared" si="407"/>
        <v>0</v>
      </c>
      <c r="AR3750" t="str">
        <f>IFERROR(IF(OR(AP3750=338,AP3750=340,AP3750=341,AP3750=342,AP3750="342A",AP3750="342B"),PorcenRet(AP3750,AT3750,AU3750),INDEX(PORCENTAJEBUSCAR,MATCH(AP3750,CódigoRET,0),4)*1),"")</f>
        <v/>
      </c>
      <c r="AS3750">
        <f t="shared" si="408"/>
        <v>0</v>
      </c>
      <c r="BF3750" t="str">
        <f>IFERROR(IF(OR(BD3750=338,BD3750=340,BD3750=341,BD3750=342,BD3750="342A",BD3750="342B"),PorcenRet(BD3750,BH3750,BI3750),INDEX(PORCENTAJEBUSCAR,MATCH(BD3750,CódigoRET,0),4)*1),"")</f>
        <v/>
      </c>
      <c r="BG3750">
        <f t="shared" si="409"/>
        <v>0</v>
      </c>
      <c r="BO3750">
        <f t="shared" si="410"/>
        <v>0</v>
      </c>
      <c r="CC3750">
        <f t="shared" si="411"/>
        <v>0</v>
      </c>
      <c r="CD3750">
        <f t="shared" si="412"/>
        <v>0</v>
      </c>
      <c r="CG3750">
        <f ca="1">IFERROR(INDIRECT("IVA!X"&amp;MATCH(MID(COMPRAS!C3650,1,2)&amp;MID(COMPRAS!F3650,1,2)&amp;MID(COMPRAS!D3650,1,2),IVA!W:W,0)),"SIN COD.")</f>
        <v>0</v>
      </c>
      <c r="CH3750">
        <f ca="1">IFERROR(INDIRECT("IVA!Y"&amp;MATCH(MID(COMPRAS!C3650,1,2)&amp;MID(COMPRAS!F3650,1,2)&amp;MID(COMPRAS!D3650,1,2),IVA!W:W,0)),"SIN COD.")</f>
        <v>0</v>
      </c>
    </row>
    <row r="3751" spans="1:86" x14ac:dyDescent="0.25">
      <c r="A3751"/>
      <c r="B3751"/>
      <c r="D3751"/>
      <c r="AL3751">
        <f t="shared" si="406"/>
        <v>0</v>
      </c>
      <c r="AQ3751">
        <f t="shared" si="407"/>
        <v>0</v>
      </c>
      <c r="AR3751" t="str">
        <f>IFERROR(IF(OR(AP3751=338,AP3751=340,AP3751=341,AP3751=342,AP3751="342A",AP3751="342B"),PorcenRet(AP3751,AT3751,AU3751),INDEX(PORCENTAJEBUSCAR,MATCH(AP3751,CódigoRET,0),4)*1),"")</f>
        <v/>
      </c>
      <c r="AS3751">
        <f t="shared" si="408"/>
        <v>0</v>
      </c>
      <c r="BF3751" t="str">
        <f>IFERROR(IF(OR(BD3751=338,BD3751=340,BD3751=341,BD3751=342,BD3751="342A",BD3751="342B"),PorcenRet(BD3751,BH3751,BI3751),INDEX(PORCENTAJEBUSCAR,MATCH(BD3751,CódigoRET,0),4)*1),"")</f>
        <v/>
      </c>
      <c r="BG3751">
        <f t="shared" si="409"/>
        <v>0</v>
      </c>
      <c r="BO3751">
        <f t="shared" si="410"/>
        <v>0</v>
      </c>
      <c r="CC3751">
        <f t="shared" si="411"/>
        <v>0</v>
      </c>
      <c r="CD3751">
        <f t="shared" si="412"/>
        <v>0</v>
      </c>
      <c r="CG3751">
        <f ca="1">IFERROR(INDIRECT("IVA!X"&amp;MATCH(MID(COMPRAS!C3651,1,2)&amp;MID(COMPRAS!F3651,1,2)&amp;MID(COMPRAS!D3651,1,2),IVA!W:W,0)),"SIN COD.")</f>
        <v>0</v>
      </c>
      <c r="CH3751">
        <f ca="1">IFERROR(INDIRECT("IVA!Y"&amp;MATCH(MID(COMPRAS!C3651,1,2)&amp;MID(COMPRAS!F3651,1,2)&amp;MID(COMPRAS!D3651,1,2),IVA!W:W,0)),"SIN COD.")</f>
        <v>0</v>
      </c>
    </row>
    <row r="3752" spans="1:86" x14ac:dyDescent="0.25">
      <c r="A3752"/>
      <c r="B3752"/>
      <c r="D3752"/>
      <c r="AL3752">
        <f t="shared" si="406"/>
        <v>0</v>
      </c>
      <c r="AQ3752">
        <f t="shared" si="407"/>
        <v>0</v>
      </c>
      <c r="AR3752" t="str">
        <f>IFERROR(IF(OR(AP3752=338,AP3752=340,AP3752=341,AP3752=342,AP3752="342A",AP3752="342B"),PorcenRet(AP3752,AT3752,AU3752),INDEX(PORCENTAJEBUSCAR,MATCH(AP3752,CódigoRET,0),4)*1),"")</f>
        <v/>
      </c>
      <c r="AS3752">
        <f t="shared" si="408"/>
        <v>0</v>
      </c>
      <c r="BF3752" t="str">
        <f>IFERROR(IF(OR(BD3752=338,BD3752=340,BD3752=341,BD3752=342,BD3752="342A",BD3752="342B"),PorcenRet(BD3752,BH3752,BI3752),INDEX(PORCENTAJEBUSCAR,MATCH(BD3752,CódigoRET,0),4)*1),"")</f>
        <v/>
      </c>
      <c r="BG3752">
        <f t="shared" si="409"/>
        <v>0</v>
      </c>
      <c r="BO3752">
        <f t="shared" si="410"/>
        <v>0</v>
      </c>
      <c r="CC3752">
        <f t="shared" si="411"/>
        <v>0</v>
      </c>
      <c r="CD3752">
        <f t="shared" si="412"/>
        <v>0</v>
      </c>
      <c r="CG3752">
        <f ca="1">IFERROR(INDIRECT("IVA!X"&amp;MATCH(MID(COMPRAS!C3652,1,2)&amp;MID(COMPRAS!F3652,1,2)&amp;MID(COMPRAS!D3652,1,2),IVA!W:W,0)),"SIN COD.")</f>
        <v>0</v>
      </c>
      <c r="CH3752">
        <f ca="1">IFERROR(INDIRECT("IVA!Y"&amp;MATCH(MID(COMPRAS!C3652,1,2)&amp;MID(COMPRAS!F3652,1,2)&amp;MID(COMPRAS!D3652,1,2),IVA!W:W,0)),"SIN COD.")</f>
        <v>0</v>
      </c>
    </row>
    <row r="3753" spans="1:86" x14ac:dyDescent="0.25">
      <c r="A3753"/>
      <c r="B3753"/>
      <c r="D3753"/>
      <c r="AL3753">
        <f t="shared" si="406"/>
        <v>0</v>
      </c>
      <c r="AQ3753">
        <f t="shared" si="407"/>
        <v>0</v>
      </c>
      <c r="AR3753" t="str">
        <f>IFERROR(IF(OR(AP3753=338,AP3753=340,AP3753=341,AP3753=342,AP3753="342A",AP3753="342B"),PorcenRet(AP3753,AT3753,AU3753),INDEX(PORCENTAJEBUSCAR,MATCH(AP3753,CódigoRET,0),4)*1),"")</f>
        <v/>
      </c>
      <c r="AS3753">
        <f t="shared" si="408"/>
        <v>0</v>
      </c>
      <c r="BF3753" t="str">
        <f>IFERROR(IF(OR(BD3753=338,BD3753=340,BD3753=341,BD3753=342,BD3753="342A",BD3753="342B"),PorcenRet(BD3753,BH3753,BI3753),INDEX(PORCENTAJEBUSCAR,MATCH(BD3753,CódigoRET,0),4)*1),"")</f>
        <v/>
      </c>
      <c r="BG3753">
        <f t="shared" si="409"/>
        <v>0</v>
      </c>
      <c r="BO3753">
        <f t="shared" si="410"/>
        <v>0</v>
      </c>
      <c r="CC3753">
        <f t="shared" si="411"/>
        <v>0</v>
      </c>
      <c r="CD3753">
        <f t="shared" si="412"/>
        <v>0</v>
      </c>
      <c r="CG3753">
        <f ca="1">IFERROR(INDIRECT("IVA!X"&amp;MATCH(MID(COMPRAS!C3653,1,2)&amp;MID(COMPRAS!F3653,1,2)&amp;MID(COMPRAS!D3653,1,2),IVA!W:W,0)),"SIN COD.")</f>
        <v>0</v>
      </c>
      <c r="CH3753">
        <f ca="1">IFERROR(INDIRECT("IVA!Y"&amp;MATCH(MID(COMPRAS!C3653,1,2)&amp;MID(COMPRAS!F3653,1,2)&amp;MID(COMPRAS!D3653,1,2),IVA!W:W,0)),"SIN COD.")</f>
        <v>0</v>
      </c>
    </row>
    <row r="3754" spans="1:86" x14ac:dyDescent="0.25">
      <c r="A3754"/>
      <c r="B3754"/>
      <c r="D3754"/>
      <c r="AL3754">
        <f t="shared" si="406"/>
        <v>0</v>
      </c>
      <c r="AQ3754">
        <f t="shared" si="407"/>
        <v>0</v>
      </c>
      <c r="AR3754" t="str">
        <f>IFERROR(IF(OR(AP3754=338,AP3754=340,AP3754=341,AP3754=342,AP3754="342A",AP3754="342B"),PorcenRet(AP3754,AT3754,AU3754),INDEX(PORCENTAJEBUSCAR,MATCH(AP3754,CódigoRET,0),4)*1),"")</f>
        <v/>
      </c>
      <c r="AS3754">
        <f t="shared" si="408"/>
        <v>0</v>
      </c>
      <c r="BF3754" t="str">
        <f>IFERROR(IF(OR(BD3754=338,BD3754=340,BD3754=341,BD3754=342,BD3754="342A",BD3754="342B"),PorcenRet(BD3754,BH3754,BI3754),INDEX(PORCENTAJEBUSCAR,MATCH(BD3754,CódigoRET,0),4)*1),"")</f>
        <v/>
      </c>
      <c r="BG3754">
        <f t="shared" si="409"/>
        <v>0</v>
      </c>
      <c r="BO3754">
        <f t="shared" si="410"/>
        <v>0</v>
      </c>
      <c r="CC3754">
        <f t="shared" si="411"/>
        <v>0</v>
      </c>
      <c r="CD3754">
        <f t="shared" si="412"/>
        <v>0</v>
      </c>
      <c r="CG3754">
        <f ca="1">IFERROR(INDIRECT("IVA!X"&amp;MATCH(MID(COMPRAS!C3654,1,2)&amp;MID(COMPRAS!F3654,1,2)&amp;MID(COMPRAS!D3654,1,2),IVA!W:W,0)),"SIN COD.")</f>
        <v>0</v>
      </c>
      <c r="CH3754">
        <f ca="1">IFERROR(INDIRECT("IVA!Y"&amp;MATCH(MID(COMPRAS!C3654,1,2)&amp;MID(COMPRAS!F3654,1,2)&amp;MID(COMPRAS!D3654,1,2),IVA!W:W,0)),"SIN COD.")</f>
        <v>0</v>
      </c>
    </row>
    <row r="3755" spans="1:86" x14ac:dyDescent="0.25">
      <c r="A3755"/>
      <c r="B3755"/>
      <c r="D3755"/>
      <c r="AL3755">
        <f t="shared" si="406"/>
        <v>0</v>
      </c>
      <c r="AQ3755">
        <f t="shared" si="407"/>
        <v>0</v>
      </c>
      <c r="AR3755" t="str">
        <f>IFERROR(IF(OR(AP3755=338,AP3755=340,AP3755=341,AP3755=342,AP3755="342A",AP3755="342B"),PorcenRet(AP3755,AT3755,AU3755),INDEX(PORCENTAJEBUSCAR,MATCH(AP3755,CódigoRET,0),4)*1),"")</f>
        <v/>
      </c>
      <c r="AS3755">
        <f t="shared" si="408"/>
        <v>0</v>
      </c>
      <c r="BF3755" t="str">
        <f>IFERROR(IF(OR(BD3755=338,BD3755=340,BD3755=341,BD3755=342,BD3755="342A",BD3755="342B"),PorcenRet(BD3755,BH3755,BI3755),INDEX(PORCENTAJEBUSCAR,MATCH(BD3755,CódigoRET,0),4)*1),"")</f>
        <v/>
      </c>
      <c r="BG3755">
        <f t="shared" si="409"/>
        <v>0</v>
      </c>
      <c r="BO3755">
        <f t="shared" si="410"/>
        <v>0</v>
      </c>
      <c r="CC3755">
        <f t="shared" si="411"/>
        <v>0</v>
      </c>
      <c r="CD3755">
        <f t="shared" si="412"/>
        <v>0</v>
      </c>
      <c r="CG3755">
        <f ca="1">IFERROR(INDIRECT("IVA!X"&amp;MATCH(MID(COMPRAS!C3655,1,2)&amp;MID(COMPRAS!F3655,1,2)&amp;MID(COMPRAS!D3655,1,2),IVA!W:W,0)),"SIN COD.")</f>
        <v>0</v>
      </c>
      <c r="CH3755">
        <f ca="1">IFERROR(INDIRECT("IVA!Y"&amp;MATCH(MID(COMPRAS!C3655,1,2)&amp;MID(COMPRAS!F3655,1,2)&amp;MID(COMPRAS!D3655,1,2),IVA!W:W,0)),"SIN COD.")</f>
        <v>0</v>
      </c>
    </row>
    <row r="3756" spans="1:86" x14ac:dyDescent="0.25">
      <c r="A3756"/>
      <c r="B3756"/>
      <c r="D3756"/>
      <c r="AL3756">
        <f t="shared" si="406"/>
        <v>0</v>
      </c>
      <c r="AQ3756">
        <f t="shared" si="407"/>
        <v>0</v>
      </c>
      <c r="AR3756" t="str">
        <f>IFERROR(IF(OR(AP3756=338,AP3756=340,AP3756=341,AP3756=342,AP3756="342A",AP3756="342B"),PorcenRet(AP3756,AT3756,AU3756),INDEX(PORCENTAJEBUSCAR,MATCH(AP3756,CódigoRET,0),4)*1),"")</f>
        <v/>
      </c>
      <c r="AS3756">
        <f t="shared" si="408"/>
        <v>0</v>
      </c>
      <c r="BF3756" t="str">
        <f>IFERROR(IF(OR(BD3756=338,BD3756=340,BD3756=341,BD3756=342,BD3756="342A",BD3756="342B"),PorcenRet(BD3756,BH3756,BI3756),INDEX(PORCENTAJEBUSCAR,MATCH(BD3756,CódigoRET,0),4)*1),"")</f>
        <v/>
      </c>
      <c r="BG3756">
        <f t="shared" si="409"/>
        <v>0</v>
      </c>
      <c r="BO3756">
        <f t="shared" si="410"/>
        <v>0</v>
      </c>
      <c r="CC3756">
        <f t="shared" si="411"/>
        <v>0</v>
      </c>
      <c r="CD3756">
        <f t="shared" si="412"/>
        <v>0</v>
      </c>
      <c r="CG3756">
        <f ca="1">IFERROR(INDIRECT("IVA!X"&amp;MATCH(MID(COMPRAS!C3656,1,2)&amp;MID(COMPRAS!F3656,1,2)&amp;MID(COMPRAS!D3656,1,2),IVA!W:W,0)),"SIN COD.")</f>
        <v>0</v>
      </c>
      <c r="CH3756">
        <f ca="1">IFERROR(INDIRECT("IVA!Y"&amp;MATCH(MID(COMPRAS!C3656,1,2)&amp;MID(COMPRAS!F3656,1,2)&amp;MID(COMPRAS!D3656,1,2),IVA!W:W,0)),"SIN COD.")</f>
        <v>0</v>
      </c>
    </row>
    <row r="3757" spans="1:86" x14ac:dyDescent="0.25">
      <c r="A3757"/>
      <c r="B3757"/>
      <c r="D3757"/>
      <c r="AL3757">
        <f t="shared" si="406"/>
        <v>0</v>
      </c>
      <c r="AQ3757">
        <f t="shared" si="407"/>
        <v>0</v>
      </c>
      <c r="AR3757" t="str">
        <f>IFERROR(IF(OR(AP3757=338,AP3757=340,AP3757=341,AP3757=342,AP3757="342A",AP3757="342B"),PorcenRet(AP3757,AT3757,AU3757),INDEX(PORCENTAJEBUSCAR,MATCH(AP3757,CódigoRET,0),4)*1),"")</f>
        <v/>
      </c>
      <c r="AS3757">
        <f t="shared" si="408"/>
        <v>0</v>
      </c>
      <c r="BF3757" t="str">
        <f>IFERROR(IF(OR(BD3757=338,BD3757=340,BD3757=341,BD3757=342,BD3757="342A",BD3757="342B"),PorcenRet(BD3757,BH3757,BI3757),INDEX(PORCENTAJEBUSCAR,MATCH(BD3757,CódigoRET,0),4)*1),"")</f>
        <v/>
      </c>
      <c r="BG3757">
        <f t="shared" si="409"/>
        <v>0</v>
      </c>
      <c r="BO3757">
        <f t="shared" si="410"/>
        <v>0</v>
      </c>
      <c r="CC3757">
        <f t="shared" si="411"/>
        <v>0</v>
      </c>
      <c r="CD3757">
        <f t="shared" si="412"/>
        <v>0</v>
      </c>
      <c r="CG3757">
        <f ca="1">IFERROR(INDIRECT("IVA!X"&amp;MATCH(MID(COMPRAS!C3657,1,2)&amp;MID(COMPRAS!F3657,1,2)&amp;MID(COMPRAS!D3657,1,2),IVA!W:W,0)),"SIN COD.")</f>
        <v>0</v>
      </c>
      <c r="CH3757">
        <f ca="1">IFERROR(INDIRECT("IVA!Y"&amp;MATCH(MID(COMPRAS!C3657,1,2)&amp;MID(COMPRAS!F3657,1,2)&amp;MID(COMPRAS!D3657,1,2),IVA!W:W,0)),"SIN COD.")</f>
        <v>0</v>
      </c>
    </row>
    <row r="3758" spans="1:86" x14ac:dyDescent="0.25">
      <c r="A3758"/>
      <c r="B3758"/>
      <c r="D3758"/>
      <c r="AL3758">
        <f t="shared" si="406"/>
        <v>0</v>
      </c>
      <c r="AQ3758">
        <f t="shared" si="407"/>
        <v>0</v>
      </c>
      <c r="AR3758" t="str">
        <f>IFERROR(IF(OR(AP3758=338,AP3758=340,AP3758=341,AP3758=342,AP3758="342A",AP3758="342B"),PorcenRet(AP3758,AT3758,AU3758),INDEX(PORCENTAJEBUSCAR,MATCH(AP3758,CódigoRET,0),4)*1),"")</f>
        <v/>
      </c>
      <c r="AS3758">
        <f t="shared" si="408"/>
        <v>0</v>
      </c>
      <c r="BF3758" t="str">
        <f>IFERROR(IF(OR(BD3758=338,BD3758=340,BD3758=341,BD3758=342,BD3758="342A",BD3758="342B"),PorcenRet(BD3758,BH3758,BI3758),INDEX(PORCENTAJEBUSCAR,MATCH(BD3758,CódigoRET,0),4)*1),"")</f>
        <v/>
      </c>
      <c r="BG3758">
        <f t="shared" si="409"/>
        <v>0</v>
      </c>
      <c r="BO3758">
        <f t="shared" si="410"/>
        <v>0</v>
      </c>
      <c r="CC3758">
        <f t="shared" si="411"/>
        <v>0</v>
      </c>
      <c r="CD3758">
        <f t="shared" si="412"/>
        <v>0</v>
      </c>
      <c r="CG3758">
        <f ca="1">IFERROR(INDIRECT("IVA!X"&amp;MATCH(MID(COMPRAS!C3658,1,2)&amp;MID(COMPRAS!F3658,1,2)&amp;MID(COMPRAS!D3658,1,2),IVA!W:W,0)),"SIN COD.")</f>
        <v>0</v>
      </c>
      <c r="CH3758">
        <f ca="1">IFERROR(INDIRECT("IVA!Y"&amp;MATCH(MID(COMPRAS!C3658,1,2)&amp;MID(COMPRAS!F3658,1,2)&amp;MID(COMPRAS!D3658,1,2),IVA!W:W,0)),"SIN COD.")</f>
        <v>0</v>
      </c>
    </row>
    <row r="3759" spans="1:86" x14ac:dyDescent="0.25">
      <c r="A3759"/>
      <c r="B3759"/>
      <c r="D3759"/>
      <c r="AL3759">
        <f t="shared" si="406"/>
        <v>0</v>
      </c>
      <c r="AQ3759">
        <f t="shared" si="407"/>
        <v>0</v>
      </c>
      <c r="AR3759" t="str">
        <f>IFERROR(IF(OR(AP3759=338,AP3759=340,AP3759=341,AP3759=342,AP3759="342A",AP3759="342B"),PorcenRet(AP3759,AT3759,AU3759),INDEX(PORCENTAJEBUSCAR,MATCH(AP3759,CódigoRET,0),4)*1),"")</f>
        <v/>
      </c>
      <c r="AS3759">
        <f t="shared" si="408"/>
        <v>0</v>
      </c>
      <c r="BF3759" t="str">
        <f>IFERROR(IF(OR(BD3759=338,BD3759=340,BD3759=341,BD3759=342,BD3759="342A",BD3759="342B"),PorcenRet(BD3759,BH3759,BI3759),INDEX(PORCENTAJEBUSCAR,MATCH(BD3759,CódigoRET,0),4)*1),"")</f>
        <v/>
      </c>
      <c r="BG3759">
        <f t="shared" si="409"/>
        <v>0</v>
      </c>
      <c r="BO3759">
        <f t="shared" si="410"/>
        <v>0</v>
      </c>
      <c r="CC3759">
        <f t="shared" si="411"/>
        <v>0</v>
      </c>
      <c r="CD3759">
        <f t="shared" si="412"/>
        <v>0</v>
      </c>
      <c r="CG3759">
        <f ca="1">IFERROR(INDIRECT("IVA!X"&amp;MATCH(MID(COMPRAS!C3659,1,2)&amp;MID(COMPRAS!F3659,1,2)&amp;MID(COMPRAS!D3659,1,2),IVA!W:W,0)),"SIN COD.")</f>
        <v>0</v>
      </c>
      <c r="CH3759">
        <f ca="1">IFERROR(INDIRECT("IVA!Y"&amp;MATCH(MID(COMPRAS!C3659,1,2)&amp;MID(COMPRAS!F3659,1,2)&amp;MID(COMPRAS!D3659,1,2),IVA!W:W,0)),"SIN COD.")</f>
        <v>0</v>
      </c>
    </row>
    <row r="3760" spans="1:86" x14ac:dyDescent="0.25">
      <c r="A3760"/>
      <c r="B3760"/>
      <c r="D3760"/>
      <c r="AL3760">
        <f t="shared" si="406"/>
        <v>0</v>
      </c>
      <c r="AQ3760">
        <f t="shared" si="407"/>
        <v>0</v>
      </c>
      <c r="AR3760" t="str">
        <f>IFERROR(IF(OR(AP3760=338,AP3760=340,AP3760=341,AP3760=342,AP3760="342A",AP3760="342B"),PorcenRet(AP3760,AT3760,AU3760),INDEX(PORCENTAJEBUSCAR,MATCH(AP3760,CódigoRET,0),4)*1),"")</f>
        <v/>
      </c>
      <c r="AS3760">
        <f t="shared" si="408"/>
        <v>0</v>
      </c>
      <c r="BF3760" t="str">
        <f>IFERROR(IF(OR(BD3760=338,BD3760=340,BD3760=341,BD3760=342,BD3760="342A",BD3760="342B"),PorcenRet(BD3760,BH3760,BI3760),INDEX(PORCENTAJEBUSCAR,MATCH(BD3760,CódigoRET,0),4)*1),"")</f>
        <v/>
      </c>
      <c r="BG3760">
        <f t="shared" si="409"/>
        <v>0</v>
      </c>
      <c r="BO3760">
        <f t="shared" si="410"/>
        <v>0</v>
      </c>
      <c r="CC3760">
        <f t="shared" si="411"/>
        <v>0</v>
      </c>
      <c r="CD3760">
        <f t="shared" si="412"/>
        <v>0</v>
      </c>
      <c r="CG3760">
        <f ca="1">IFERROR(INDIRECT("IVA!X"&amp;MATCH(MID(COMPRAS!C3660,1,2)&amp;MID(COMPRAS!F3660,1,2)&amp;MID(COMPRAS!D3660,1,2),IVA!W:W,0)),"SIN COD.")</f>
        <v>0</v>
      </c>
      <c r="CH3760">
        <f ca="1">IFERROR(INDIRECT("IVA!Y"&amp;MATCH(MID(COMPRAS!C3660,1,2)&amp;MID(COMPRAS!F3660,1,2)&amp;MID(COMPRAS!D3660,1,2),IVA!W:W,0)),"SIN COD.")</f>
        <v>0</v>
      </c>
    </row>
    <row r="3761" spans="1:86" x14ac:dyDescent="0.25">
      <c r="A3761"/>
      <c r="B3761"/>
      <c r="D3761"/>
      <c r="AL3761">
        <f t="shared" si="406"/>
        <v>0</v>
      </c>
      <c r="AQ3761">
        <f t="shared" si="407"/>
        <v>0</v>
      </c>
      <c r="AR3761" t="str">
        <f>IFERROR(IF(OR(AP3761=338,AP3761=340,AP3761=341,AP3761=342,AP3761="342A",AP3761="342B"),PorcenRet(AP3761,AT3761,AU3761),INDEX(PORCENTAJEBUSCAR,MATCH(AP3761,CódigoRET,0),4)*1),"")</f>
        <v/>
      </c>
      <c r="AS3761">
        <f t="shared" si="408"/>
        <v>0</v>
      </c>
      <c r="BF3761" t="str">
        <f>IFERROR(IF(OR(BD3761=338,BD3761=340,BD3761=341,BD3761=342,BD3761="342A",BD3761="342B"),PorcenRet(BD3761,BH3761,BI3761),INDEX(PORCENTAJEBUSCAR,MATCH(BD3761,CódigoRET,0),4)*1),"")</f>
        <v/>
      </c>
      <c r="BG3761">
        <f t="shared" si="409"/>
        <v>0</v>
      </c>
      <c r="BO3761">
        <f t="shared" si="410"/>
        <v>0</v>
      </c>
      <c r="CC3761">
        <f t="shared" si="411"/>
        <v>0</v>
      </c>
      <c r="CD3761">
        <f t="shared" si="412"/>
        <v>0</v>
      </c>
      <c r="CG3761">
        <f ca="1">IFERROR(INDIRECT("IVA!X"&amp;MATCH(MID(COMPRAS!C3661,1,2)&amp;MID(COMPRAS!F3661,1,2)&amp;MID(COMPRAS!D3661,1,2),IVA!W:W,0)),"SIN COD.")</f>
        <v>0</v>
      </c>
      <c r="CH3761">
        <f ca="1">IFERROR(INDIRECT("IVA!Y"&amp;MATCH(MID(COMPRAS!C3661,1,2)&amp;MID(COMPRAS!F3661,1,2)&amp;MID(COMPRAS!D3661,1,2),IVA!W:W,0)),"SIN COD.")</f>
        <v>0</v>
      </c>
    </row>
    <row r="3762" spans="1:86" x14ac:dyDescent="0.25">
      <c r="A3762"/>
      <c r="B3762"/>
      <c r="D3762"/>
      <c r="AL3762">
        <f t="shared" si="406"/>
        <v>0</v>
      </c>
      <c r="AQ3762">
        <f t="shared" si="407"/>
        <v>0</v>
      </c>
      <c r="AR3762" t="str">
        <f>IFERROR(IF(OR(AP3762=338,AP3762=340,AP3762=341,AP3762=342,AP3762="342A",AP3762="342B"),PorcenRet(AP3762,AT3762,AU3762),INDEX(PORCENTAJEBUSCAR,MATCH(AP3762,CódigoRET,0),4)*1),"")</f>
        <v/>
      </c>
      <c r="AS3762">
        <f t="shared" si="408"/>
        <v>0</v>
      </c>
      <c r="BF3762" t="str">
        <f>IFERROR(IF(OR(BD3762=338,BD3762=340,BD3762=341,BD3762=342,BD3762="342A",BD3762="342B"),PorcenRet(BD3762,BH3762,BI3762),INDEX(PORCENTAJEBUSCAR,MATCH(BD3762,CódigoRET,0),4)*1),"")</f>
        <v/>
      </c>
      <c r="BG3762">
        <f t="shared" si="409"/>
        <v>0</v>
      </c>
      <c r="BO3762">
        <f t="shared" si="410"/>
        <v>0</v>
      </c>
      <c r="CC3762">
        <f t="shared" si="411"/>
        <v>0</v>
      </c>
      <c r="CD3762">
        <f t="shared" si="412"/>
        <v>0</v>
      </c>
      <c r="CG3762">
        <f ca="1">IFERROR(INDIRECT("IVA!X"&amp;MATCH(MID(COMPRAS!C3662,1,2)&amp;MID(COMPRAS!F3662,1,2)&amp;MID(COMPRAS!D3662,1,2),IVA!W:W,0)),"SIN COD.")</f>
        <v>0</v>
      </c>
      <c r="CH3762">
        <f ca="1">IFERROR(INDIRECT("IVA!Y"&amp;MATCH(MID(COMPRAS!C3662,1,2)&amp;MID(COMPRAS!F3662,1,2)&amp;MID(COMPRAS!D3662,1,2),IVA!W:W,0)),"SIN COD.")</f>
        <v>0</v>
      </c>
    </row>
    <row r="3763" spans="1:86" x14ac:dyDescent="0.25">
      <c r="A3763"/>
      <c r="B3763"/>
      <c r="D3763"/>
      <c r="AL3763">
        <f t="shared" si="406"/>
        <v>0</v>
      </c>
      <c r="AQ3763">
        <f t="shared" si="407"/>
        <v>0</v>
      </c>
      <c r="AR3763" t="str">
        <f>IFERROR(IF(OR(AP3763=338,AP3763=340,AP3763=341,AP3763=342,AP3763="342A",AP3763="342B"),PorcenRet(AP3763,AT3763,AU3763),INDEX(PORCENTAJEBUSCAR,MATCH(AP3763,CódigoRET,0),4)*1),"")</f>
        <v/>
      </c>
      <c r="AS3763">
        <f t="shared" si="408"/>
        <v>0</v>
      </c>
      <c r="BF3763" t="str">
        <f>IFERROR(IF(OR(BD3763=338,BD3763=340,BD3763=341,BD3763=342,BD3763="342A",BD3763="342B"),PorcenRet(BD3763,BH3763,BI3763),INDEX(PORCENTAJEBUSCAR,MATCH(BD3763,CódigoRET,0),4)*1),"")</f>
        <v/>
      </c>
      <c r="BG3763">
        <f t="shared" si="409"/>
        <v>0</v>
      </c>
      <c r="BO3763">
        <f t="shared" si="410"/>
        <v>0</v>
      </c>
      <c r="CC3763">
        <f t="shared" si="411"/>
        <v>0</v>
      </c>
      <c r="CD3763">
        <f t="shared" si="412"/>
        <v>0</v>
      </c>
      <c r="CG3763">
        <f ca="1">IFERROR(INDIRECT("IVA!X"&amp;MATCH(MID(COMPRAS!C3663,1,2)&amp;MID(COMPRAS!F3663,1,2)&amp;MID(COMPRAS!D3663,1,2),IVA!W:W,0)),"SIN COD.")</f>
        <v>0</v>
      </c>
      <c r="CH3763">
        <f ca="1">IFERROR(INDIRECT("IVA!Y"&amp;MATCH(MID(COMPRAS!C3663,1,2)&amp;MID(COMPRAS!F3663,1,2)&amp;MID(COMPRAS!D3663,1,2),IVA!W:W,0)),"SIN COD.")</f>
        <v>0</v>
      </c>
    </row>
    <row r="3764" spans="1:86" x14ac:dyDescent="0.25">
      <c r="A3764"/>
      <c r="B3764"/>
      <c r="D3764"/>
      <c r="AL3764">
        <f t="shared" si="406"/>
        <v>0</v>
      </c>
      <c r="AQ3764">
        <f t="shared" si="407"/>
        <v>0</v>
      </c>
      <c r="AR3764" t="str">
        <f>IFERROR(IF(OR(AP3764=338,AP3764=340,AP3764=341,AP3764=342,AP3764="342A",AP3764="342B"),PorcenRet(AP3764,AT3764,AU3764),INDEX(PORCENTAJEBUSCAR,MATCH(AP3764,CódigoRET,0),4)*1),"")</f>
        <v/>
      </c>
      <c r="AS3764">
        <f t="shared" si="408"/>
        <v>0</v>
      </c>
      <c r="BF3764" t="str">
        <f>IFERROR(IF(OR(BD3764=338,BD3764=340,BD3764=341,BD3764=342,BD3764="342A",BD3764="342B"),PorcenRet(BD3764,BH3764,BI3764),INDEX(PORCENTAJEBUSCAR,MATCH(BD3764,CódigoRET,0),4)*1),"")</f>
        <v/>
      </c>
      <c r="BG3764">
        <f t="shared" si="409"/>
        <v>0</v>
      </c>
      <c r="BO3764">
        <f t="shared" si="410"/>
        <v>0</v>
      </c>
      <c r="CC3764">
        <f t="shared" si="411"/>
        <v>0</v>
      </c>
      <c r="CD3764">
        <f t="shared" si="412"/>
        <v>0</v>
      </c>
      <c r="CG3764">
        <f ca="1">IFERROR(INDIRECT("IVA!X"&amp;MATCH(MID(COMPRAS!C3664,1,2)&amp;MID(COMPRAS!F3664,1,2)&amp;MID(COMPRAS!D3664,1,2),IVA!W:W,0)),"SIN COD.")</f>
        <v>0</v>
      </c>
      <c r="CH3764">
        <f ca="1">IFERROR(INDIRECT("IVA!Y"&amp;MATCH(MID(COMPRAS!C3664,1,2)&amp;MID(COMPRAS!F3664,1,2)&amp;MID(COMPRAS!D3664,1,2),IVA!W:W,0)),"SIN COD.")</f>
        <v>0</v>
      </c>
    </row>
    <row r="3765" spans="1:86" x14ac:dyDescent="0.25">
      <c r="A3765"/>
      <c r="B3765"/>
      <c r="D3765"/>
      <c r="AL3765">
        <f t="shared" si="406"/>
        <v>0</v>
      </c>
      <c r="AQ3765">
        <f t="shared" si="407"/>
        <v>0</v>
      </c>
      <c r="AR3765" t="str">
        <f>IFERROR(IF(OR(AP3765=338,AP3765=340,AP3765=341,AP3765=342,AP3765="342A",AP3765="342B"),PorcenRet(AP3765,AT3765,AU3765),INDEX(PORCENTAJEBUSCAR,MATCH(AP3765,CódigoRET,0),4)*1),"")</f>
        <v/>
      </c>
      <c r="AS3765">
        <f t="shared" si="408"/>
        <v>0</v>
      </c>
      <c r="BF3765" t="str">
        <f>IFERROR(IF(OR(BD3765=338,BD3765=340,BD3765=341,BD3765=342,BD3765="342A",BD3765="342B"),PorcenRet(BD3765,BH3765,BI3765),INDEX(PORCENTAJEBUSCAR,MATCH(BD3765,CódigoRET,0),4)*1),"")</f>
        <v/>
      </c>
      <c r="BG3765">
        <f t="shared" si="409"/>
        <v>0</v>
      </c>
      <c r="BO3765">
        <f t="shared" si="410"/>
        <v>0</v>
      </c>
      <c r="CC3765">
        <f t="shared" si="411"/>
        <v>0</v>
      </c>
      <c r="CD3765">
        <f t="shared" si="412"/>
        <v>0</v>
      </c>
      <c r="CG3765">
        <f ca="1">IFERROR(INDIRECT("IVA!X"&amp;MATCH(MID(COMPRAS!C3665,1,2)&amp;MID(COMPRAS!F3665,1,2)&amp;MID(COMPRAS!D3665,1,2),IVA!W:W,0)),"SIN COD.")</f>
        <v>0</v>
      </c>
      <c r="CH3765">
        <f ca="1">IFERROR(INDIRECT("IVA!Y"&amp;MATCH(MID(COMPRAS!C3665,1,2)&amp;MID(COMPRAS!F3665,1,2)&amp;MID(COMPRAS!D3665,1,2),IVA!W:W,0)),"SIN COD.")</f>
        <v>0</v>
      </c>
    </row>
    <row r="3766" spans="1:86" x14ac:dyDescent="0.25">
      <c r="A3766"/>
      <c r="B3766"/>
      <c r="D3766"/>
      <c r="AL3766">
        <f t="shared" si="406"/>
        <v>0</v>
      </c>
      <c r="AQ3766">
        <f t="shared" si="407"/>
        <v>0</v>
      </c>
      <c r="AR3766" t="str">
        <f>IFERROR(IF(OR(AP3766=338,AP3766=340,AP3766=341,AP3766=342,AP3766="342A",AP3766="342B"),PorcenRet(AP3766,AT3766,AU3766),INDEX(PORCENTAJEBUSCAR,MATCH(AP3766,CódigoRET,0),4)*1),"")</f>
        <v/>
      </c>
      <c r="AS3766">
        <f t="shared" si="408"/>
        <v>0</v>
      </c>
      <c r="BF3766" t="str">
        <f>IFERROR(IF(OR(BD3766=338,BD3766=340,BD3766=341,BD3766=342,BD3766="342A",BD3766="342B"),PorcenRet(BD3766,BH3766,BI3766),INDEX(PORCENTAJEBUSCAR,MATCH(BD3766,CódigoRET,0),4)*1),"")</f>
        <v/>
      </c>
      <c r="BG3766">
        <f t="shared" si="409"/>
        <v>0</v>
      </c>
      <c r="BO3766">
        <f t="shared" si="410"/>
        <v>0</v>
      </c>
      <c r="CC3766">
        <f t="shared" si="411"/>
        <v>0</v>
      </c>
      <c r="CD3766">
        <f t="shared" si="412"/>
        <v>0</v>
      </c>
      <c r="CG3766">
        <f ca="1">IFERROR(INDIRECT("IVA!X"&amp;MATCH(MID(COMPRAS!C3666,1,2)&amp;MID(COMPRAS!F3666,1,2)&amp;MID(COMPRAS!D3666,1,2),IVA!W:W,0)),"SIN COD.")</f>
        <v>0</v>
      </c>
      <c r="CH3766">
        <f ca="1">IFERROR(INDIRECT("IVA!Y"&amp;MATCH(MID(COMPRAS!C3666,1,2)&amp;MID(COMPRAS!F3666,1,2)&amp;MID(COMPRAS!D3666,1,2),IVA!W:W,0)),"SIN COD.")</f>
        <v>0</v>
      </c>
    </row>
    <row r="3767" spans="1:86" x14ac:dyDescent="0.25">
      <c r="A3767"/>
      <c r="B3767"/>
      <c r="D3767"/>
      <c r="AL3767">
        <f t="shared" si="406"/>
        <v>0</v>
      </c>
      <c r="AQ3767">
        <f t="shared" si="407"/>
        <v>0</v>
      </c>
      <c r="AR3767" t="str">
        <f>IFERROR(IF(OR(AP3767=338,AP3767=340,AP3767=341,AP3767=342,AP3767="342A",AP3767="342B"),PorcenRet(AP3767,AT3767,AU3767),INDEX(PORCENTAJEBUSCAR,MATCH(AP3767,CódigoRET,0),4)*1),"")</f>
        <v/>
      </c>
      <c r="AS3767">
        <f t="shared" si="408"/>
        <v>0</v>
      </c>
      <c r="BF3767" t="str">
        <f>IFERROR(IF(OR(BD3767=338,BD3767=340,BD3767=341,BD3767=342,BD3767="342A",BD3767="342B"),PorcenRet(BD3767,BH3767,BI3767),INDEX(PORCENTAJEBUSCAR,MATCH(BD3767,CódigoRET,0),4)*1),"")</f>
        <v/>
      </c>
      <c r="BG3767">
        <f t="shared" si="409"/>
        <v>0</v>
      </c>
      <c r="BO3767">
        <f t="shared" si="410"/>
        <v>0</v>
      </c>
      <c r="CC3767">
        <f t="shared" si="411"/>
        <v>0</v>
      </c>
      <c r="CD3767">
        <f t="shared" si="412"/>
        <v>0</v>
      </c>
      <c r="CG3767">
        <f ca="1">IFERROR(INDIRECT("IVA!X"&amp;MATCH(MID(COMPRAS!C3667,1,2)&amp;MID(COMPRAS!F3667,1,2)&amp;MID(COMPRAS!D3667,1,2),IVA!W:W,0)),"SIN COD.")</f>
        <v>0</v>
      </c>
      <c r="CH3767">
        <f ca="1">IFERROR(INDIRECT("IVA!Y"&amp;MATCH(MID(COMPRAS!C3667,1,2)&amp;MID(COMPRAS!F3667,1,2)&amp;MID(COMPRAS!D3667,1,2),IVA!W:W,0)),"SIN COD.")</f>
        <v>0</v>
      </c>
    </row>
    <row r="3768" spans="1:86" x14ac:dyDescent="0.25">
      <c r="A3768"/>
      <c r="B3768"/>
      <c r="D3768"/>
      <c r="AL3768">
        <f t="shared" si="406"/>
        <v>0</v>
      </c>
      <c r="AQ3768">
        <f t="shared" si="407"/>
        <v>0</v>
      </c>
      <c r="AR3768" t="str">
        <f>IFERROR(IF(OR(AP3768=338,AP3768=340,AP3768=341,AP3768=342,AP3768="342A",AP3768="342B"),PorcenRet(AP3768,AT3768,AU3768),INDEX(PORCENTAJEBUSCAR,MATCH(AP3768,CódigoRET,0),4)*1),"")</f>
        <v/>
      </c>
      <c r="AS3768">
        <f t="shared" si="408"/>
        <v>0</v>
      </c>
      <c r="BF3768" t="str">
        <f>IFERROR(IF(OR(BD3768=338,BD3768=340,BD3768=341,BD3768=342,BD3768="342A",BD3768="342B"),PorcenRet(BD3768,BH3768,BI3768),INDEX(PORCENTAJEBUSCAR,MATCH(BD3768,CódigoRET,0),4)*1),"")</f>
        <v/>
      </c>
      <c r="BG3768">
        <f t="shared" si="409"/>
        <v>0</v>
      </c>
      <c r="BO3768">
        <f t="shared" si="410"/>
        <v>0</v>
      </c>
      <c r="CC3768">
        <f t="shared" si="411"/>
        <v>0</v>
      </c>
      <c r="CD3768">
        <f t="shared" si="412"/>
        <v>0</v>
      </c>
      <c r="CG3768">
        <f ca="1">IFERROR(INDIRECT("IVA!X"&amp;MATCH(MID(COMPRAS!C3668,1,2)&amp;MID(COMPRAS!F3668,1,2)&amp;MID(COMPRAS!D3668,1,2),IVA!W:W,0)),"SIN COD.")</f>
        <v>0</v>
      </c>
      <c r="CH3768">
        <f ca="1">IFERROR(INDIRECT("IVA!Y"&amp;MATCH(MID(COMPRAS!C3668,1,2)&amp;MID(COMPRAS!F3668,1,2)&amp;MID(COMPRAS!D3668,1,2),IVA!W:W,0)),"SIN COD.")</f>
        <v>0</v>
      </c>
    </row>
    <row r="3769" spans="1:86" x14ac:dyDescent="0.25">
      <c r="A3769"/>
      <c r="B3769"/>
      <c r="D3769"/>
      <c r="AL3769">
        <f t="shared" si="406"/>
        <v>0</v>
      </c>
      <c r="AQ3769">
        <f t="shared" si="407"/>
        <v>0</v>
      </c>
      <c r="AR3769" t="str">
        <f>IFERROR(IF(OR(AP3769=338,AP3769=340,AP3769=341,AP3769=342,AP3769="342A",AP3769="342B"),PorcenRet(AP3769,AT3769,AU3769),INDEX(PORCENTAJEBUSCAR,MATCH(AP3769,CódigoRET,0),4)*1),"")</f>
        <v/>
      </c>
      <c r="AS3769">
        <f t="shared" si="408"/>
        <v>0</v>
      </c>
      <c r="BF3769" t="str">
        <f>IFERROR(IF(OR(BD3769=338,BD3769=340,BD3769=341,BD3769=342,BD3769="342A",BD3769="342B"),PorcenRet(BD3769,BH3769,BI3769),INDEX(PORCENTAJEBUSCAR,MATCH(BD3769,CódigoRET,0),4)*1),"")</f>
        <v/>
      </c>
      <c r="BG3769">
        <f t="shared" si="409"/>
        <v>0</v>
      </c>
      <c r="BO3769">
        <f t="shared" si="410"/>
        <v>0</v>
      </c>
      <c r="CC3769">
        <f t="shared" si="411"/>
        <v>0</v>
      </c>
      <c r="CD3769">
        <f t="shared" si="412"/>
        <v>0</v>
      </c>
      <c r="CG3769">
        <f ca="1">IFERROR(INDIRECT("IVA!X"&amp;MATCH(MID(COMPRAS!C3669,1,2)&amp;MID(COMPRAS!F3669,1,2)&amp;MID(COMPRAS!D3669,1,2),IVA!W:W,0)),"SIN COD.")</f>
        <v>0</v>
      </c>
      <c r="CH3769">
        <f ca="1">IFERROR(INDIRECT("IVA!Y"&amp;MATCH(MID(COMPRAS!C3669,1,2)&amp;MID(COMPRAS!F3669,1,2)&amp;MID(COMPRAS!D3669,1,2),IVA!W:W,0)),"SIN COD.")</f>
        <v>0</v>
      </c>
    </row>
    <row r="3770" spans="1:86" x14ac:dyDescent="0.25">
      <c r="A3770"/>
      <c r="B3770"/>
      <c r="D3770"/>
      <c r="AL3770">
        <f t="shared" si="406"/>
        <v>0</v>
      </c>
      <c r="AQ3770">
        <f t="shared" si="407"/>
        <v>0</v>
      </c>
      <c r="AR3770" t="str">
        <f>IFERROR(IF(OR(AP3770=338,AP3770=340,AP3770=341,AP3770=342,AP3770="342A",AP3770="342B"),PorcenRet(AP3770,AT3770,AU3770),INDEX(PORCENTAJEBUSCAR,MATCH(AP3770,CódigoRET,0),4)*1),"")</f>
        <v/>
      </c>
      <c r="AS3770">
        <f t="shared" si="408"/>
        <v>0</v>
      </c>
      <c r="BF3770" t="str">
        <f>IFERROR(IF(OR(BD3770=338,BD3770=340,BD3770=341,BD3770=342,BD3770="342A",BD3770="342B"),PorcenRet(BD3770,BH3770,BI3770),INDEX(PORCENTAJEBUSCAR,MATCH(BD3770,CódigoRET,0),4)*1),"")</f>
        <v/>
      </c>
      <c r="BG3770">
        <f t="shared" si="409"/>
        <v>0</v>
      </c>
      <c r="BO3770">
        <f t="shared" si="410"/>
        <v>0</v>
      </c>
      <c r="CC3770">
        <f t="shared" si="411"/>
        <v>0</v>
      </c>
      <c r="CD3770">
        <f t="shared" si="412"/>
        <v>0</v>
      </c>
      <c r="CG3770">
        <f ca="1">IFERROR(INDIRECT("IVA!X"&amp;MATCH(MID(COMPRAS!C3670,1,2)&amp;MID(COMPRAS!F3670,1,2)&amp;MID(COMPRAS!D3670,1,2),IVA!W:W,0)),"SIN COD.")</f>
        <v>0</v>
      </c>
      <c r="CH3770">
        <f ca="1">IFERROR(INDIRECT("IVA!Y"&amp;MATCH(MID(COMPRAS!C3670,1,2)&amp;MID(COMPRAS!F3670,1,2)&amp;MID(COMPRAS!D3670,1,2),IVA!W:W,0)),"SIN COD.")</f>
        <v>0</v>
      </c>
    </row>
    <row r="3771" spans="1:86" x14ac:dyDescent="0.25">
      <c r="A3771"/>
      <c r="B3771"/>
      <c r="D3771"/>
      <c r="AL3771">
        <f t="shared" si="406"/>
        <v>0</v>
      </c>
      <c r="AQ3771">
        <f t="shared" si="407"/>
        <v>0</v>
      </c>
      <c r="AR3771" t="str">
        <f>IFERROR(IF(OR(AP3771=338,AP3771=340,AP3771=341,AP3771=342,AP3771="342A",AP3771="342B"),PorcenRet(AP3771,AT3771,AU3771),INDEX(PORCENTAJEBUSCAR,MATCH(AP3771,CódigoRET,0),4)*1),"")</f>
        <v/>
      </c>
      <c r="AS3771">
        <f t="shared" si="408"/>
        <v>0</v>
      </c>
      <c r="BF3771" t="str">
        <f>IFERROR(IF(OR(BD3771=338,BD3771=340,BD3771=341,BD3771=342,BD3771="342A",BD3771="342B"),PorcenRet(BD3771,BH3771,BI3771),INDEX(PORCENTAJEBUSCAR,MATCH(BD3771,CódigoRET,0),4)*1),"")</f>
        <v/>
      </c>
      <c r="BG3771">
        <f t="shared" si="409"/>
        <v>0</v>
      </c>
      <c r="BO3771">
        <f t="shared" si="410"/>
        <v>0</v>
      </c>
      <c r="CC3771">
        <f t="shared" si="411"/>
        <v>0</v>
      </c>
      <c r="CD3771">
        <f t="shared" si="412"/>
        <v>0</v>
      </c>
      <c r="CG3771">
        <f ca="1">IFERROR(INDIRECT("IVA!X"&amp;MATCH(MID(COMPRAS!C3671,1,2)&amp;MID(COMPRAS!F3671,1,2)&amp;MID(COMPRAS!D3671,1,2),IVA!W:W,0)),"SIN COD.")</f>
        <v>0</v>
      </c>
      <c r="CH3771">
        <f ca="1">IFERROR(INDIRECT("IVA!Y"&amp;MATCH(MID(COMPRAS!C3671,1,2)&amp;MID(COMPRAS!F3671,1,2)&amp;MID(COMPRAS!D3671,1,2),IVA!W:W,0)),"SIN COD.")</f>
        <v>0</v>
      </c>
    </row>
    <row r="3772" spans="1:86" x14ac:dyDescent="0.25">
      <c r="A3772"/>
      <c r="B3772"/>
      <c r="D3772"/>
      <c r="AL3772">
        <f t="shared" si="406"/>
        <v>0</v>
      </c>
      <c r="AQ3772">
        <f t="shared" si="407"/>
        <v>0</v>
      </c>
      <c r="AR3772" t="str">
        <f>IFERROR(IF(OR(AP3772=338,AP3772=340,AP3772=341,AP3772=342,AP3772="342A",AP3772="342B"),PorcenRet(AP3772,AT3772,AU3772),INDEX(PORCENTAJEBUSCAR,MATCH(AP3772,CódigoRET,0),4)*1),"")</f>
        <v/>
      </c>
      <c r="AS3772">
        <f t="shared" si="408"/>
        <v>0</v>
      </c>
      <c r="BF3772" t="str">
        <f>IFERROR(IF(OR(BD3772=338,BD3772=340,BD3772=341,BD3772=342,BD3772="342A",BD3772="342B"),PorcenRet(BD3772,BH3772,BI3772),INDEX(PORCENTAJEBUSCAR,MATCH(BD3772,CódigoRET,0),4)*1),"")</f>
        <v/>
      </c>
      <c r="BG3772">
        <f t="shared" si="409"/>
        <v>0</v>
      </c>
      <c r="BO3772">
        <f t="shared" si="410"/>
        <v>0</v>
      </c>
      <c r="CC3772">
        <f t="shared" si="411"/>
        <v>0</v>
      </c>
      <c r="CD3772">
        <f t="shared" si="412"/>
        <v>0</v>
      </c>
      <c r="CG3772">
        <f ca="1">IFERROR(INDIRECT("IVA!X"&amp;MATCH(MID(COMPRAS!C3672,1,2)&amp;MID(COMPRAS!F3672,1,2)&amp;MID(COMPRAS!D3672,1,2),IVA!W:W,0)),"SIN COD.")</f>
        <v>0</v>
      </c>
      <c r="CH3772">
        <f ca="1">IFERROR(INDIRECT("IVA!Y"&amp;MATCH(MID(COMPRAS!C3672,1,2)&amp;MID(COMPRAS!F3672,1,2)&amp;MID(COMPRAS!D3672,1,2),IVA!W:W,0)),"SIN COD.")</f>
        <v>0</v>
      </c>
    </row>
    <row r="3773" spans="1:86" x14ac:dyDescent="0.25">
      <c r="A3773"/>
      <c r="B3773"/>
      <c r="D3773"/>
      <c r="AL3773">
        <f t="shared" si="406"/>
        <v>0</v>
      </c>
      <c r="AQ3773">
        <f t="shared" si="407"/>
        <v>0</v>
      </c>
      <c r="AR3773" t="str">
        <f>IFERROR(IF(OR(AP3773=338,AP3773=340,AP3773=341,AP3773=342,AP3773="342A",AP3773="342B"),PorcenRet(AP3773,AT3773,AU3773),INDEX(PORCENTAJEBUSCAR,MATCH(AP3773,CódigoRET,0),4)*1),"")</f>
        <v/>
      </c>
      <c r="AS3773">
        <f t="shared" si="408"/>
        <v>0</v>
      </c>
      <c r="BF3773" t="str">
        <f>IFERROR(IF(OR(BD3773=338,BD3773=340,BD3773=341,BD3773=342,BD3773="342A",BD3773="342B"),PorcenRet(BD3773,BH3773,BI3773),INDEX(PORCENTAJEBUSCAR,MATCH(BD3773,CódigoRET,0),4)*1),"")</f>
        <v/>
      </c>
      <c r="BG3773">
        <f t="shared" si="409"/>
        <v>0</v>
      </c>
      <c r="BO3773">
        <f t="shared" si="410"/>
        <v>0</v>
      </c>
      <c r="CC3773">
        <f t="shared" si="411"/>
        <v>0</v>
      </c>
      <c r="CD3773">
        <f t="shared" si="412"/>
        <v>0</v>
      </c>
      <c r="CG3773">
        <f ca="1">IFERROR(INDIRECT("IVA!X"&amp;MATCH(MID(COMPRAS!C3673,1,2)&amp;MID(COMPRAS!F3673,1,2)&amp;MID(COMPRAS!D3673,1,2),IVA!W:W,0)),"SIN COD.")</f>
        <v>0</v>
      </c>
      <c r="CH3773">
        <f ca="1">IFERROR(INDIRECT("IVA!Y"&amp;MATCH(MID(COMPRAS!C3673,1,2)&amp;MID(COMPRAS!F3673,1,2)&amp;MID(COMPRAS!D3673,1,2),IVA!W:W,0)),"SIN COD.")</f>
        <v>0</v>
      </c>
    </row>
    <row r="3774" spans="1:86" x14ac:dyDescent="0.25">
      <c r="A3774"/>
      <c r="B3774"/>
      <c r="D3774"/>
      <c r="AL3774">
        <f t="shared" si="406"/>
        <v>0</v>
      </c>
      <c r="AQ3774">
        <f t="shared" si="407"/>
        <v>0</v>
      </c>
      <c r="AR3774" t="str">
        <f>IFERROR(IF(OR(AP3774=338,AP3774=340,AP3774=341,AP3774=342,AP3774="342A",AP3774="342B"),PorcenRet(AP3774,AT3774,AU3774),INDEX(PORCENTAJEBUSCAR,MATCH(AP3774,CódigoRET,0),4)*1),"")</f>
        <v/>
      </c>
      <c r="AS3774">
        <f t="shared" si="408"/>
        <v>0</v>
      </c>
      <c r="BF3774" t="str">
        <f>IFERROR(IF(OR(BD3774=338,BD3774=340,BD3774=341,BD3774=342,BD3774="342A",BD3774="342B"),PorcenRet(BD3774,BH3774,BI3774),INDEX(PORCENTAJEBUSCAR,MATCH(BD3774,CódigoRET,0),4)*1),"")</f>
        <v/>
      </c>
      <c r="BG3774">
        <f t="shared" si="409"/>
        <v>0</v>
      </c>
      <c r="BO3774">
        <f t="shared" si="410"/>
        <v>0</v>
      </c>
      <c r="CC3774">
        <f t="shared" si="411"/>
        <v>0</v>
      </c>
      <c r="CD3774">
        <f t="shared" si="412"/>
        <v>0</v>
      </c>
      <c r="CG3774">
        <f ca="1">IFERROR(INDIRECT("IVA!X"&amp;MATCH(MID(COMPRAS!C3674,1,2)&amp;MID(COMPRAS!F3674,1,2)&amp;MID(COMPRAS!D3674,1,2),IVA!W:W,0)),"SIN COD.")</f>
        <v>0</v>
      </c>
      <c r="CH3774">
        <f ca="1">IFERROR(INDIRECT("IVA!Y"&amp;MATCH(MID(COMPRAS!C3674,1,2)&amp;MID(COMPRAS!F3674,1,2)&amp;MID(COMPRAS!D3674,1,2),IVA!W:W,0)),"SIN COD.")</f>
        <v>0</v>
      </c>
    </row>
    <row r="3775" spans="1:86" x14ac:dyDescent="0.25">
      <c r="A3775"/>
      <c r="B3775"/>
      <c r="D3775"/>
      <c r="AL3775">
        <f t="shared" si="406"/>
        <v>0</v>
      </c>
      <c r="AQ3775">
        <f t="shared" si="407"/>
        <v>0</v>
      </c>
      <c r="AR3775" t="str">
        <f>IFERROR(IF(OR(AP3775=338,AP3775=340,AP3775=341,AP3775=342,AP3775="342A",AP3775="342B"),PorcenRet(AP3775,AT3775,AU3775),INDEX(PORCENTAJEBUSCAR,MATCH(AP3775,CódigoRET,0),4)*1),"")</f>
        <v/>
      </c>
      <c r="AS3775">
        <f t="shared" si="408"/>
        <v>0</v>
      </c>
      <c r="BF3775" t="str">
        <f>IFERROR(IF(OR(BD3775=338,BD3775=340,BD3775=341,BD3775=342,BD3775="342A",BD3775="342B"),PorcenRet(BD3775,BH3775,BI3775),INDEX(PORCENTAJEBUSCAR,MATCH(BD3775,CódigoRET,0),4)*1),"")</f>
        <v/>
      </c>
      <c r="BG3775">
        <f t="shared" si="409"/>
        <v>0</v>
      </c>
      <c r="BO3775">
        <f t="shared" si="410"/>
        <v>0</v>
      </c>
      <c r="CC3775">
        <f t="shared" si="411"/>
        <v>0</v>
      </c>
      <c r="CD3775">
        <f t="shared" si="412"/>
        <v>0</v>
      </c>
      <c r="CG3775">
        <f ca="1">IFERROR(INDIRECT("IVA!X"&amp;MATCH(MID(COMPRAS!C3675,1,2)&amp;MID(COMPRAS!F3675,1,2)&amp;MID(COMPRAS!D3675,1,2),IVA!W:W,0)),"SIN COD.")</f>
        <v>0</v>
      </c>
      <c r="CH3775">
        <f ca="1">IFERROR(INDIRECT("IVA!Y"&amp;MATCH(MID(COMPRAS!C3675,1,2)&amp;MID(COMPRAS!F3675,1,2)&amp;MID(COMPRAS!D3675,1,2),IVA!W:W,0)),"SIN COD.")</f>
        <v>0</v>
      </c>
    </row>
    <row r="3776" spans="1:86" x14ac:dyDescent="0.25">
      <c r="A3776"/>
      <c r="B3776"/>
      <c r="D3776"/>
      <c r="AL3776">
        <f t="shared" si="406"/>
        <v>0</v>
      </c>
      <c r="AQ3776">
        <f t="shared" si="407"/>
        <v>0</v>
      </c>
      <c r="AR3776" t="str">
        <f>IFERROR(IF(OR(AP3776=338,AP3776=340,AP3776=341,AP3776=342,AP3776="342A",AP3776="342B"),PorcenRet(AP3776,AT3776,AU3776),INDEX(PORCENTAJEBUSCAR,MATCH(AP3776,CódigoRET,0),4)*1),"")</f>
        <v/>
      </c>
      <c r="AS3776">
        <f t="shared" si="408"/>
        <v>0</v>
      </c>
      <c r="BF3776" t="str">
        <f>IFERROR(IF(OR(BD3776=338,BD3776=340,BD3776=341,BD3776=342,BD3776="342A",BD3776="342B"),PorcenRet(BD3776,BH3776,BI3776),INDEX(PORCENTAJEBUSCAR,MATCH(BD3776,CódigoRET,0),4)*1),"")</f>
        <v/>
      </c>
      <c r="BG3776">
        <f t="shared" si="409"/>
        <v>0</v>
      </c>
      <c r="BO3776">
        <f t="shared" si="410"/>
        <v>0</v>
      </c>
      <c r="CC3776">
        <f t="shared" si="411"/>
        <v>0</v>
      </c>
      <c r="CD3776">
        <f t="shared" si="412"/>
        <v>0</v>
      </c>
      <c r="CG3776">
        <f ca="1">IFERROR(INDIRECT("IVA!X"&amp;MATCH(MID(COMPRAS!C3676,1,2)&amp;MID(COMPRAS!F3676,1,2)&amp;MID(COMPRAS!D3676,1,2),IVA!W:W,0)),"SIN COD.")</f>
        <v>0</v>
      </c>
      <c r="CH3776">
        <f ca="1">IFERROR(INDIRECT("IVA!Y"&amp;MATCH(MID(COMPRAS!C3676,1,2)&amp;MID(COMPRAS!F3676,1,2)&amp;MID(COMPRAS!D3676,1,2),IVA!W:W,0)),"SIN COD.")</f>
        <v>0</v>
      </c>
    </row>
    <row r="3777" spans="1:86" x14ac:dyDescent="0.25">
      <c r="A3777"/>
      <c r="B3777"/>
      <c r="D3777"/>
      <c r="AL3777">
        <f t="shared" si="406"/>
        <v>0</v>
      </c>
      <c r="AQ3777">
        <f t="shared" si="407"/>
        <v>0</v>
      </c>
      <c r="AR3777" t="str">
        <f>IFERROR(IF(OR(AP3777=338,AP3777=340,AP3777=341,AP3777=342,AP3777="342A",AP3777="342B"),PorcenRet(AP3777,AT3777,AU3777),INDEX(PORCENTAJEBUSCAR,MATCH(AP3777,CódigoRET,0),4)*1),"")</f>
        <v/>
      </c>
      <c r="AS3777">
        <f t="shared" si="408"/>
        <v>0</v>
      </c>
      <c r="BF3777" t="str">
        <f>IFERROR(IF(OR(BD3777=338,BD3777=340,BD3777=341,BD3777=342,BD3777="342A",BD3777="342B"),PorcenRet(BD3777,BH3777,BI3777),INDEX(PORCENTAJEBUSCAR,MATCH(BD3777,CódigoRET,0),4)*1),"")</f>
        <v/>
      </c>
      <c r="BG3777">
        <f t="shared" si="409"/>
        <v>0</v>
      </c>
      <c r="BO3777">
        <f t="shared" si="410"/>
        <v>0</v>
      </c>
      <c r="CC3777">
        <f t="shared" si="411"/>
        <v>0</v>
      </c>
      <c r="CD3777">
        <f t="shared" si="412"/>
        <v>0</v>
      </c>
      <c r="CG3777">
        <f ca="1">IFERROR(INDIRECT("IVA!X"&amp;MATCH(MID(COMPRAS!C3677,1,2)&amp;MID(COMPRAS!F3677,1,2)&amp;MID(COMPRAS!D3677,1,2),IVA!W:W,0)),"SIN COD.")</f>
        <v>0</v>
      </c>
      <c r="CH3777">
        <f ca="1">IFERROR(INDIRECT("IVA!Y"&amp;MATCH(MID(COMPRAS!C3677,1,2)&amp;MID(COMPRAS!F3677,1,2)&amp;MID(COMPRAS!D3677,1,2),IVA!W:W,0)),"SIN COD.")</f>
        <v>0</v>
      </c>
    </row>
    <row r="3778" spans="1:86" x14ac:dyDescent="0.25">
      <c r="A3778"/>
      <c r="B3778"/>
      <c r="D3778"/>
      <c r="AL3778">
        <f t="shared" ref="AL3778:AL3841" si="413">O3778+P3778+Q3778+R3778+S3778+T3778+U3778+V3778</f>
        <v>0</v>
      </c>
      <c r="AQ3778">
        <f t="shared" ref="AQ3778:AQ3841" si="414">+P3778+Q3778+R3778+S3778-BE3778-BQ3778-BW3778+O3778</f>
        <v>0</v>
      </c>
      <c r="AR3778" t="str">
        <f>IFERROR(IF(OR(AP3778=338,AP3778=340,AP3778=341,AP3778=342,AP3778="342A",AP3778="342B"),PorcenRet(AP3778,AT3778,AU3778),INDEX(PORCENTAJEBUSCAR,MATCH(AP3778,CódigoRET,0),4)*1),"")</f>
        <v/>
      </c>
      <c r="AS3778">
        <f t="shared" ref="AS3778:AS3841" si="415">ROUND(IF(AP3778="",0,AQ3778*(AR3778/100)),2)</f>
        <v>0</v>
      </c>
      <c r="BF3778" t="str">
        <f>IFERROR(IF(OR(BD3778=338,BD3778=340,BD3778=341,BD3778=342,BD3778="342A",BD3778="342B"),PorcenRet(BD3778,BH3778,BI3778),INDEX(PORCENTAJEBUSCAR,MATCH(BD3778,CódigoRET,0),4)*1),"")</f>
        <v/>
      </c>
      <c r="BG3778">
        <f t="shared" ref="BG3778:BG3841" si="416">ROUND(IF(BD3778="",0,BE3778*(BF3778/100)),2)</f>
        <v>0</v>
      </c>
      <c r="BO3778">
        <f t="shared" ref="BO3778:BO3841" si="417">IF(MID(F3778,1,2)="41",SUM(O3778:S3778),0)</f>
        <v>0</v>
      </c>
      <c r="CC3778">
        <f t="shared" ref="CC3778:CC3841" si="418">O3778+P3778+Q3778+R3778+S3778</f>
        <v>0</v>
      </c>
      <c r="CD3778">
        <f t="shared" ref="CD3778:CD3841" si="419">T3778+U3778</f>
        <v>0</v>
      </c>
      <c r="CG3778">
        <f ca="1">IFERROR(INDIRECT("IVA!X"&amp;MATCH(MID(COMPRAS!C3678,1,2)&amp;MID(COMPRAS!F3678,1,2)&amp;MID(COMPRAS!D3678,1,2),IVA!W:W,0)),"SIN COD.")</f>
        <v>0</v>
      </c>
      <c r="CH3778">
        <f ca="1">IFERROR(INDIRECT("IVA!Y"&amp;MATCH(MID(COMPRAS!C3678,1,2)&amp;MID(COMPRAS!F3678,1,2)&amp;MID(COMPRAS!D3678,1,2),IVA!W:W,0)),"SIN COD.")</f>
        <v>0</v>
      </c>
    </row>
    <row r="3779" spans="1:86" x14ac:dyDescent="0.25">
      <c r="A3779"/>
      <c r="B3779"/>
      <c r="D3779"/>
      <c r="AL3779">
        <f t="shared" si="413"/>
        <v>0</v>
      </c>
      <c r="AQ3779">
        <f t="shared" si="414"/>
        <v>0</v>
      </c>
      <c r="AR3779" t="str">
        <f>IFERROR(IF(OR(AP3779=338,AP3779=340,AP3779=341,AP3779=342,AP3779="342A",AP3779="342B"),PorcenRet(AP3779,AT3779,AU3779),INDEX(PORCENTAJEBUSCAR,MATCH(AP3779,CódigoRET,0),4)*1),"")</f>
        <v/>
      </c>
      <c r="AS3779">
        <f t="shared" si="415"/>
        <v>0</v>
      </c>
      <c r="BF3779" t="str">
        <f>IFERROR(IF(OR(BD3779=338,BD3779=340,BD3779=341,BD3779=342,BD3779="342A",BD3779="342B"),PorcenRet(BD3779,BH3779,BI3779),INDEX(PORCENTAJEBUSCAR,MATCH(BD3779,CódigoRET,0),4)*1),"")</f>
        <v/>
      </c>
      <c r="BG3779">
        <f t="shared" si="416"/>
        <v>0</v>
      </c>
      <c r="BO3779">
        <f t="shared" si="417"/>
        <v>0</v>
      </c>
      <c r="CC3779">
        <f t="shared" si="418"/>
        <v>0</v>
      </c>
      <c r="CD3779">
        <f t="shared" si="419"/>
        <v>0</v>
      </c>
      <c r="CG3779">
        <f ca="1">IFERROR(INDIRECT("IVA!X"&amp;MATCH(MID(COMPRAS!C3679,1,2)&amp;MID(COMPRAS!F3679,1,2)&amp;MID(COMPRAS!D3679,1,2),IVA!W:W,0)),"SIN COD.")</f>
        <v>0</v>
      </c>
      <c r="CH3779">
        <f ca="1">IFERROR(INDIRECT("IVA!Y"&amp;MATCH(MID(COMPRAS!C3679,1,2)&amp;MID(COMPRAS!F3679,1,2)&amp;MID(COMPRAS!D3679,1,2),IVA!W:W,0)),"SIN COD.")</f>
        <v>0</v>
      </c>
    </row>
    <row r="3780" spans="1:86" x14ac:dyDescent="0.25">
      <c r="A3780"/>
      <c r="B3780"/>
      <c r="D3780"/>
      <c r="AL3780">
        <f t="shared" si="413"/>
        <v>0</v>
      </c>
      <c r="AQ3780">
        <f t="shared" si="414"/>
        <v>0</v>
      </c>
      <c r="AR3780" t="str">
        <f>IFERROR(IF(OR(AP3780=338,AP3780=340,AP3780=341,AP3780=342,AP3780="342A",AP3780="342B"),PorcenRet(AP3780,AT3780,AU3780),INDEX(PORCENTAJEBUSCAR,MATCH(AP3780,CódigoRET,0),4)*1),"")</f>
        <v/>
      </c>
      <c r="AS3780">
        <f t="shared" si="415"/>
        <v>0</v>
      </c>
      <c r="BF3780" t="str">
        <f>IFERROR(IF(OR(BD3780=338,BD3780=340,BD3780=341,BD3780=342,BD3780="342A",BD3780="342B"),PorcenRet(BD3780,BH3780,BI3780),INDEX(PORCENTAJEBUSCAR,MATCH(BD3780,CódigoRET,0),4)*1),"")</f>
        <v/>
      </c>
      <c r="BG3780">
        <f t="shared" si="416"/>
        <v>0</v>
      </c>
      <c r="BO3780">
        <f t="shared" si="417"/>
        <v>0</v>
      </c>
      <c r="CC3780">
        <f t="shared" si="418"/>
        <v>0</v>
      </c>
      <c r="CD3780">
        <f t="shared" si="419"/>
        <v>0</v>
      </c>
      <c r="CG3780">
        <f ca="1">IFERROR(INDIRECT("IVA!X"&amp;MATCH(MID(COMPRAS!C3680,1,2)&amp;MID(COMPRAS!F3680,1,2)&amp;MID(COMPRAS!D3680,1,2),IVA!W:W,0)),"SIN COD.")</f>
        <v>0</v>
      </c>
      <c r="CH3780">
        <f ca="1">IFERROR(INDIRECT("IVA!Y"&amp;MATCH(MID(COMPRAS!C3680,1,2)&amp;MID(COMPRAS!F3680,1,2)&amp;MID(COMPRAS!D3680,1,2),IVA!W:W,0)),"SIN COD.")</f>
        <v>0</v>
      </c>
    </row>
    <row r="3781" spans="1:86" x14ac:dyDescent="0.25">
      <c r="A3781"/>
      <c r="B3781"/>
      <c r="D3781"/>
      <c r="AL3781">
        <f t="shared" si="413"/>
        <v>0</v>
      </c>
      <c r="AQ3781">
        <f t="shared" si="414"/>
        <v>0</v>
      </c>
      <c r="AR3781" t="str">
        <f>IFERROR(IF(OR(AP3781=338,AP3781=340,AP3781=341,AP3781=342,AP3781="342A",AP3781="342B"),PorcenRet(AP3781,AT3781,AU3781),INDEX(PORCENTAJEBUSCAR,MATCH(AP3781,CódigoRET,0),4)*1),"")</f>
        <v/>
      </c>
      <c r="AS3781">
        <f t="shared" si="415"/>
        <v>0</v>
      </c>
      <c r="BF3781" t="str">
        <f>IFERROR(IF(OR(BD3781=338,BD3781=340,BD3781=341,BD3781=342,BD3781="342A",BD3781="342B"),PorcenRet(BD3781,BH3781,BI3781),INDEX(PORCENTAJEBUSCAR,MATCH(BD3781,CódigoRET,0),4)*1),"")</f>
        <v/>
      </c>
      <c r="BG3781">
        <f t="shared" si="416"/>
        <v>0</v>
      </c>
      <c r="BO3781">
        <f t="shared" si="417"/>
        <v>0</v>
      </c>
      <c r="CC3781">
        <f t="shared" si="418"/>
        <v>0</v>
      </c>
      <c r="CD3781">
        <f t="shared" si="419"/>
        <v>0</v>
      </c>
      <c r="CG3781">
        <f ca="1">IFERROR(INDIRECT("IVA!X"&amp;MATCH(MID(COMPRAS!C3681,1,2)&amp;MID(COMPRAS!F3681,1,2)&amp;MID(COMPRAS!D3681,1,2),IVA!W:W,0)),"SIN COD.")</f>
        <v>0</v>
      </c>
      <c r="CH3781">
        <f ca="1">IFERROR(INDIRECT("IVA!Y"&amp;MATCH(MID(COMPRAS!C3681,1,2)&amp;MID(COMPRAS!F3681,1,2)&amp;MID(COMPRAS!D3681,1,2),IVA!W:W,0)),"SIN COD.")</f>
        <v>0</v>
      </c>
    </row>
    <row r="3782" spans="1:86" x14ac:dyDescent="0.25">
      <c r="A3782"/>
      <c r="B3782"/>
      <c r="D3782"/>
      <c r="AL3782">
        <f t="shared" si="413"/>
        <v>0</v>
      </c>
      <c r="AQ3782">
        <f t="shared" si="414"/>
        <v>0</v>
      </c>
      <c r="AR3782" t="str">
        <f>IFERROR(IF(OR(AP3782=338,AP3782=340,AP3782=341,AP3782=342,AP3782="342A",AP3782="342B"),PorcenRet(AP3782,AT3782,AU3782),INDEX(PORCENTAJEBUSCAR,MATCH(AP3782,CódigoRET,0),4)*1),"")</f>
        <v/>
      </c>
      <c r="AS3782">
        <f t="shared" si="415"/>
        <v>0</v>
      </c>
      <c r="BF3782" t="str">
        <f>IFERROR(IF(OR(BD3782=338,BD3782=340,BD3782=341,BD3782=342,BD3782="342A",BD3782="342B"),PorcenRet(BD3782,BH3782,BI3782),INDEX(PORCENTAJEBUSCAR,MATCH(BD3782,CódigoRET,0),4)*1),"")</f>
        <v/>
      </c>
      <c r="BG3782">
        <f t="shared" si="416"/>
        <v>0</v>
      </c>
      <c r="BO3782">
        <f t="shared" si="417"/>
        <v>0</v>
      </c>
      <c r="CC3782">
        <f t="shared" si="418"/>
        <v>0</v>
      </c>
      <c r="CD3782">
        <f t="shared" si="419"/>
        <v>0</v>
      </c>
      <c r="CG3782">
        <f ca="1">IFERROR(INDIRECT("IVA!X"&amp;MATCH(MID(COMPRAS!C3682,1,2)&amp;MID(COMPRAS!F3682,1,2)&amp;MID(COMPRAS!D3682,1,2),IVA!W:W,0)),"SIN COD.")</f>
        <v>0</v>
      </c>
      <c r="CH3782">
        <f ca="1">IFERROR(INDIRECT("IVA!Y"&amp;MATCH(MID(COMPRAS!C3682,1,2)&amp;MID(COMPRAS!F3682,1,2)&amp;MID(COMPRAS!D3682,1,2),IVA!W:W,0)),"SIN COD.")</f>
        <v>0</v>
      </c>
    </row>
    <row r="3783" spans="1:86" x14ac:dyDescent="0.25">
      <c r="A3783"/>
      <c r="B3783"/>
      <c r="D3783"/>
      <c r="AL3783">
        <f t="shared" si="413"/>
        <v>0</v>
      </c>
      <c r="AQ3783">
        <f t="shared" si="414"/>
        <v>0</v>
      </c>
      <c r="AR3783" t="str">
        <f>IFERROR(IF(OR(AP3783=338,AP3783=340,AP3783=341,AP3783=342,AP3783="342A",AP3783="342B"),PorcenRet(AP3783,AT3783,AU3783),INDEX(PORCENTAJEBUSCAR,MATCH(AP3783,CódigoRET,0),4)*1),"")</f>
        <v/>
      </c>
      <c r="AS3783">
        <f t="shared" si="415"/>
        <v>0</v>
      </c>
      <c r="BF3783" t="str">
        <f>IFERROR(IF(OR(BD3783=338,BD3783=340,BD3783=341,BD3783=342,BD3783="342A",BD3783="342B"),PorcenRet(BD3783,BH3783,BI3783),INDEX(PORCENTAJEBUSCAR,MATCH(BD3783,CódigoRET,0),4)*1),"")</f>
        <v/>
      </c>
      <c r="BG3783">
        <f t="shared" si="416"/>
        <v>0</v>
      </c>
      <c r="BO3783">
        <f t="shared" si="417"/>
        <v>0</v>
      </c>
      <c r="CC3783">
        <f t="shared" si="418"/>
        <v>0</v>
      </c>
      <c r="CD3783">
        <f t="shared" si="419"/>
        <v>0</v>
      </c>
      <c r="CG3783">
        <f ca="1">IFERROR(INDIRECT("IVA!X"&amp;MATCH(MID(COMPRAS!C3683,1,2)&amp;MID(COMPRAS!F3683,1,2)&amp;MID(COMPRAS!D3683,1,2),IVA!W:W,0)),"SIN COD.")</f>
        <v>0</v>
      </c>
      <c r="CH3783">
        <f ca="1">IFERROR(INDIRECT("IVA!Y"&amp;MATCH(MID(COMPRAS!C3683,1,2)&amp;MID(COMPRAS!F3683,1,2)&amp;MID(COMPRAS!D3683,1,2),IVA!W:W,0)),"SIN COD.")</f>
        <v>0</v>
      </c>
    </row>
    <row r="3784" spans="1:86" x14ac:dyDescent="0.25">
      <c r="A3784"/>
      <c r="B3784"/>
      <c r="D3784"/>
      <c r="AL3784">
        <f t="shared" si="413"/>
        <v>0</v>
      </c>
      <c r="AQ3784">
        <f t="shared" si="414"/>
        <v>0</v>
      </c>
      <c r="AR3784" t="str">
        <f>IFERROR(IF(OR(AP3784=338,AP3784=340,AP3784=341,AP3784=342,AP3784="342A",AP3784="342B"),PorcenRet(AP3784,AT3784,AU3784),INDEX(PORCENTAJEBUSCAR,MATCH(AP3784,CódigoRET,0),4)*1),"")</f>
        <v/>
      </c>
      <c r="AS3784">
        <f t="shared" si="415"/>
        <v>0</v>
      </c>
      <c r="BF3784" t="str">
        <f>IFERROR(IF(OR(BD3784=338,BD3784=340,BD3784=341,BD3784=342,BD3784="342A",BD3784="342B"),PorcenRet(BD3784,BH3784,BI3784),INDEX(PORCENTAJEBUSCAR,MATCH(BD3784,CódigoRET,0),4)*1),"")</f>
        <v/>
      </c>
      <c r="BG3784">
        <f t="shared" si="416"/>
        <v>0</v>
      </c>
      <c r="BO3784">
        <f t="shared" si="417"/>
        <v>0</v>
      </c>
      <c r="CC3784">
        <f t="shared" si="418"/>
        <v>0</v>
      </c>
      <c r="CD3784">
        <f t="shared" si="419"/>
        <v>0</v>
      </c>
      <c r="CG3784">
        <f ca="1">IFERROR(INDIRECT("IVA!X"&amp;MATCH(MID(COMPRAS!C3684,1,2)&amp;MID(COMPRAS!F3684,1,2)&amp;MID(COMPRAS!D3684,1,2),IVA!W:W,0)),"SIN COD.")</f>
        <v>0</v>
      </c>
      <c r="CH3784">
        <f ca="1">IFERROR(INDIRECT("IVA!Y"&amp;MATCH(MID(COMPRAS!C3684,1,2)&amp;MID(COMPRAS!F3684,1,2)&amp;MID(COMPRAS!D3684,1,2),IVA!W:W,0)),"SIN COD.")</f>
        <v>0</v>
      </c>
    </row>
    <row r="3785" spans="1:86" x14ac:dyDescent="0.25">
      <c r="A3785"/>
      <c r="B3785"/>
      <c r="D3785"/>
      <c r="AL3785">
        <f t="shared" si="413"/>
        <v>0</v>
      </c>
      <c r="AQ3785">
        <f t="shared" si="414"/>
        <v>0</v>
      </c>
      <c r="AR3785" t="str">
        <f>IFERROR(IF(OR(AP3785=338,AP3785=340,AP3785=341,AP3785=342,AP3785="342A",AP3785="342B"),PorcenRet(AP3785,AT3785,AU3785),INDEX(PORCENTAJEBUSCAR,MATCH(AP3785,CódigoRET,0),4)*1),"")</f>
        <v/>
      </c>
      <c r="AS3785">
        <f t="shared" si="415"/>
        <v>0</v>
      </c>
      <c r="BF3785" t="str">
        <f>IFERROR(IF(OR(BD3785=338,BD3785=340,BD3785=341,BD3785=342,BD3785="342A",BD3785="342B"),PorcenRet(BD3785,BH3785,BI3785),INDEX(PORCENTAJEBUSCAR,MATCH(BD3785,CódigoRET,0),4)*1),"")</f>
        <v/>
      </c>
      <c r="BG3785">
        <f t="shared" si="416"/>
        <v>0</v>
      </c>
      <c r="BO3785">
        <f t="shared" si="417"/>
        <v>0</v>
      </c>
      <c r="CC3785">
        <f t="shared" si="418"/>
        <v>0</v>
      </c>
      <c r="CD3785">
        <f t="shared" si="419"/>
        <v>0</v>
      </c>
      <c r="CG3785">
        <f ca="1">IFERROR(INDIRECT("IVA!X"&amp;MATCH(MID(COMPRAS!C3685,1,2)&amp;MID(COMPRAS!F3685,1,2)&amp;MID(COMPRAS!D3685,1,2),IVA!W:W,0)),"SIN COD.")</f>
        <v>0</v>
      </c>
      <c r="CH3785">
        <f ca="1">IFERROR(INDIRECT("IVA!Y"&amp;MATCH(MID(COMPRAS!C3685,1,2)&amp;MID(COMPRAS!F3685,1,2)&amp;MID(COMPRAS!D3685,1,2),IVA!W:W,0)),"SIN COD.")</f>
        <v>0</v>
      </c>
    </row>
    <row r="3786" spans="1:86" x14ac:dyDescent="0.25">
      <c r="A3786"/>
      <c r="B3786"/>
      <c r="D3786"/>
      <c r="AL3786">
        <f t="shared" si="413"/>
        <v>0</v>
      </c>
      <c r="AQ3786">
        <f t="shared" si="414"/>
        <v>0</v>
      </c>
      <c r="AR3786" t="str">
        <f>IFERROR(IF(OR(AP3786=338,AP3786=340,AP3786=341,AP3786=342,AP3786="342A",AP3786="342B"),PorcenRet(AP3786,AT3786,AU3786),INDEX(PORCENTAJEBUSCAR,MATCH(AP3786,CódigoRET,0),4)*1),"")</f>
        <v/>
      </c>
      <c r="AS3786">
        <f t="shared" si="415"/>
        <v>0</v>
      </c>
      <c r="BF3786" t="str">
        <f>IFERROR(IF(OR(BD3786=338,BD3786=340,BD3786=341,BD3786=342,BD3786="342A",BD3786="342B"),PorcenRet(BD3786,BH3786,BI3786),INDEX(PORCENTAJEBUSCAR,MATCH(BD3786,CódigoRET,0),4)*1),"")</f>
        <v/>
      </c>
      <c r="BG3786">
        <f t="shared" si="416"/>
        <v>0</v>
      </c>
      <c r="BO3786">
        <f t="shared" si="417"/>
        <v>0</v>
      </c>
      <c r="CC3786">
        <f t="shared" si="418"/>
        <v>0</v>
      </c>
      <c r="CD3786">
        <f t="shared" si="419"/>
        <v>0</v>
      </c>
      <c r="CG3786">
        <f ca="1">IFERROR(INDIRECT("IVA!X"&amp;MATCH(MID(COMPRAS!C3686,1,2)&amp;MID(COMPRAS!F3686,1,2)&amp;MID(COMPRAS!D3686,1,2),IVA!W:W,0)),"SIN COD.")</f>
        <v>0</v>
      </c>
      <c r="CH3786">
        <f ca="1">IFERROR(INDIRECT("IVA!Y"&amp;MATCH(MID(COMPRAS!C3686,1,2)&amp;MID(COMPRAS!F3686,1,2)&amp;MID(COMPRAS!D3686,1,2),IVA!W:W,0)),"SIN COD.")</f>
        <v>0</v>
      </c>
    </row>
    <row r="3787" spans="1:86" x14ac:dyDescent="0.25">
      <c r="A3787"/>
      <c r="B3787"/>
      <c r="D3787"/>
      <c r="AL3787">
        <f t="shared" si="413"/>
        <v>0</v>
      </c>
      <c r="AQ3787">
        <f t="shared" si="414"/>
        <v>0</v>
      </c>
      <c r="AR3787" t="str">
        <f>IFERROR(IF(OR(AP3787=338,AP3787=340,AP3787=341,AP3787=342,AP3787="342A",AP3787="342B"),PorcenRet(AP3787,AT3787,AU3787),INDEX(PORCENTAJEBUSCAR,MATCH(AP3787,CódigoRET,0),4)*1),"")</f>
        <v/>
      </c>
      <c r="AS3787">
        <f t="shared" si="415"/>
        <v>0</v>
      </c>
      <c r="BF3787" t="str">
        <f>IFERROR(IF(OR(BD3787=338,BD3787=340,BD3787=341,BD3787=342,BD3787="342A",BD3787="342B"),PorcenRet(BD3787,BH3787,BI3787),INDEX(PORCENTAJEBUSCAR,MATCH(BD3787,CódigoRET,0),4)*1),"")</f>
        <v/>
      </c>
      <c r="BG3787">
        <f t="shared" si="416"/>
        <v>0</v>
      </c>
      <c r="BO3787">
        <f t="shared" si="417"/>
        <v>0</v>
      </c>
      <c r="CC3787">
        <f t="shared" si="418"/>
        <v>0</v>
      </c>
      <c r="CD3787">
        <f t="shared" si="419"/>
        <v>0</v>
      </c>
      <c r="CG3787">
        <f ca="1">IFERROR(INDIRECT("IVA!X"&amp;MATCH(MID(COMPRAS!C3687,1,2)&amp;MID(COMPRAS!F3687,1,2)&amp;MID(COMPRAS!D3687,1,2),IVA!W:W,0)),"SIN COD.")</f>
        <v>0</v>
      </c>
      <c r="CH3787">
        <f ca="1">IFERROR(INDIRECT("IVA!Y"&amp;MATCH(MID(COMPRAS!C3687,1,2)&amp;MID(COMPRAS!F3687,1,2)&amp;MID(COMPRAS!D3687,1,2),IVA!W:W,0)),"SIN COD.")</f>
        <v>0</v>
      </c>
    </row>
    <row r="3788" spans="1:86" x14ac:dyDescent="0.25">
      <c r="A3788"/>
      <c r="B3788"/>
      <c r="D3788"/>
      <c r="AL3788">
        <f t="shared" si="413"/>
        <v>0</v>
      </c>
      <c r="AQ3788">
        <f t="shared" si="414"/>
        <v>0</v>
      </c>
      <c r="AR3788" t="str">
        <f>IFERROR(IF(OR(AP3788=338,AP3788=340,AP3788=341,AP3788=342,AP3788="342A",AP3788="342B"),PorcenRet(AP3788,AT3788,AU3788),INDEX(PORCENTAJEBUSCAR,MATCH(AP3788,CódigoRET,0),4)*1),"")</f>
        <v/>
      </c>
      <c r="AS3788">
        <f t="shared" si="415"/>
        <v>0</v>
      </c>
      <c r="BF3788" t="str">
        <f>IFERROR(IF(OR(BD3788=338,BD3788=340,BD3788=341,BD3788=342,BD3788="342A",BD3788="342B"),PorcenRet(BD3788,BH3788,BI3788),INDEX(PORCENTAJEBUSCAR,MATCH(BD3788,CódigoRET,0),4)*1),"")</f>
        <v/>
      </c>
      <c r="BG3788">
        <f t="shared" si="416"/>
        <v>0</v>
      </c>
      <c r="BO3788">
        <f t="shared" si="417"/>
        <v>0</v>
      </c>
      <c r="CC3788">
        <f t="shared" si="418"/>
        <v>0</v>
      </c>
      <c r="CD3788">
        <f t="shared" si="419"/>
        <v>0</v>
      </c>
      <c r="CG3788">
        <f ca="1">IFERROR(INDIRECT("IVA!X"&amp;MATCH(MID(COMPRAS!C3688,1,2)&amp;MID(COMPRAS!F3688,1,2)&amp;MID(COMPRAS!D3688,1,2),IVA!W:W,0)),"SIN COD.")</f>
        <v>0</v>
      </c>
      <c r="CH3788">
        <f ca="1">IFERROR(INDIRECT("IVA!Y"&amp;MATCH(MID(COMPRAS!C3688,1,2)&amp;MID(COMPRAS!F3688,1,2)&amp;MID(COMPRAS!D3688,1,2),IVA!W:W,0)),"SIN COD.")</f>
        <v>0</v>
      </c>
    </row>
    <row r="3789" spans="1:86" x14ac:dyDescent="0.25">
      <c r="A3789"/>
      <c r="B3789"/>
      <c r="D3789"/>
      <c r="AL3789">
        <f t="shared" si="413"/>
        <v>0</v>
      </c>
      <c r="AQ3789">
        <f t="shared" si="414"/>
        <v>0</v>
      </c>
      <c r="AR3789" t="str">
        <f>IFERROR(IF(OR(AP3789=338,AP3789=340,AP3789=341,AP3789=342,AP3789="342A",AP3789="342B"),PorcenRet(AP3789,AT3789,AU3789),INDEX(PORCENTAJEBUSCAR,MATCH(AP3789,CódigoRET,0),4)*1),"")</f>
        <v/>
      </c>
      <c r="AS3789">
        <f t="shared" si="415"/>
        <v>0</v>
      </c>
      <c r="BF3789" t="str">
        <f>IFERROR(IF(OR(BD3789=338,BD3789=340,BD3789=341,BD3789=342,BD3789="342A",BD3789="342B"),PorcenRet(BD3789,BH3789,BI3789),INDEX(PORCENTAJEBUSCAR,MATCH(BD3789,CódigoRET,0),4)*1),"")</f>
        <v/>
      </c>
      <c r="BG3789">
        <f t="shared" si="416"/>
        <v>0</v>
      </c>
      <c r="BO3789">
        <f t="shared" si="417"/>
        <v>0</v>
      </c>
      <c r="CC3789">
        <f t="shared" si="418"/>
        <v>0</v>
      </c>
      <c r="CD3789">
        <f t="shared" si="419"/>
        <v>0</v>
      </c>
      <c r="CG3789">
        <f ca="1">IFERROR(INDIRECT("IVA!X"&amp;MATCH(MID(COMPRAS!C3689,1,2)&amp;MID(COMPRAS!F3689,1,2)&amp;MID(COMPRAS!D3689,1,2),IVA!W:W,0)),"SIN COD.")</f>
        <v>0</v>
      </c>
      <c r="CH3789">
        <f ca="1">IFERROR(INDIRECT("IVA!Y"&amp;MATCH(MID(COMPRAS!C3689,1,2)&amp;MID(COMPRAS!F3689,1,2)&amp;MID(COMPRAS!D3689,1,2),IVA!W:W,0)),"SIN COD.")</f>
        <v>0</v>
      </c>
    </row>
    <row r="3790" spans="1:86" x14ac:dyDescent="0.25">
      <c r="A3790"/>
      <c r="B3790"/>
      <c r="D3790"/>
      <c r="AL3790">
        <f t="shared" si="413"/>
        <v>0</v>
      </c>
      <c r="AQ3790">
        <f t="shared" si="414"/>
        <v>0</v>
      </c>
      <c r="AR3790" t="str">
        <f>IFERROR(IF(OR(AP3790=338,AP3790=340,AP3790=341,AP3790=342,AP3790="342A",AP3790="342B"),PorcenRet(AP3790,AT3790,AU3790),INDEX(PORCENTAJEBUSCAR,MATCH(AP3790,CódigoRET,0),4)*1),"")</f>
        <v/>
      </c>
      <c r="AS3790">
        <f t="shared" si="415"/>
        <v>0</v>
      </c>
      <c r="BF3790" t="str">
        <f>IFERROR(IF(OR(BD3790=338,BD3790=340,BD3790=341,BD3790=342,BD3790="342A",BD3790="342B"),PorcenRet(BD3790,BH3790,BI3790),INDEX(PORCENTAJEBUSCAR,MATCH(BD3790,CódigoRET,0),4)*1),"")</f>
        <v/>
      </c>
      <c r="BG3790">
        <f t="shared" si="416"/>
        <v>0</v>
      </c>
      <c r="BO3790">
        <f t="shared" si="417"/>
        <v>0</v>
      </c>
      <c r="CC3790">
        <f t="shared" si="418"/>
        <v>0</v>
      </c>
      <c r="CD3790">
        <f t="shared" si="419"/>
        <v>0</v>
      </c>
      <c r="CG3790">
        <f ca="1">IFERROR(INDIRECT("IVA!X"&amp;MATCH(MID(COMPRAS!C3690,1,2)&amp;MID(COMPRAS!F3690,1,2)&amp;MID(COMPRAS!D3690,1,2),IVA!W:W,0)),"SIN COD.")</f>
        <v>0</v>
      </c>
      <c r="CH3790">
        <f ca="1">IFERROR(INDIRECT("IVA!Y"&amp;MATCH(MID(COMPRAS!C3690,1,2)&amp;MID(COMPRAS!F3690,1,2)&amp;MID(COMPRAS!D3690,1,2),IVA!W:W,0)),"SIN COD.")</f>
        <v>0</v>
      </c>
    </row>
    <row r="3791" spans="1:86" x14ac:dyDescent="0.25">
      <c r="A3791"/>
      <c r="B3791"/>
      <c r="D3791"/>
      <c r="AL3791">
        <f t="shared" si="413"/>
        <v>0</v>
      </c>
      <c r="AQ3791">
        <f t="shared" si="414"/>
        <v>0</v>
      </c>
      <c r="AR3791" t="str">
        <f>IFERROR(IF(OR(AP3791=338,AP3791=340,AP3791=341,AP3791=342,AP3791="342A",AP3791="342B"),PorcenRet(AP3791,AT3791,AU3791),INDEX(PORCENTAJEBUSCAR,MATCH(AP3791,CódigoRET,0),4)*1),"")</f>
        <v/>
      </c>
      <c r="AS3791">
        <f t="shared" si="415"/>
        <v>0</v>
      </c>
      <c r="BF3791" t="str">
        <f>IFERROR(IF(OR(BD3791=338,BD3791=340,BD3791=341,BD3791=342,BD3791="342A",BD3791="342B"),PorcenRet(BD3791,BH3791,BI3791),INDEX(PORCENTAJEBUSCAR,MATCH(BD3791,CódigoRET,0),4)*1),"")</f>
        <v/>
      </c>
      <c r="BG3791">
        <f t="shared" si="416"/>
        <v>0</v>
      </c>
      <c r="BO3791">
        <f t="shared" si="417"/>
        <v>0</v>
      </c>
      <c r="CC3791">
        <f t="shared" si="418"/>
        <v>0</v>
      </c>
      <c r="CD3791">
        <f t="shared" si="419"/>
        <v>0</v>
      </c>
      <c r="CG3791">
        <f ca="1">IFERROR(INDIRECT("IVA!X"&amp;MATCH(MID(COMPRAS!C3691,1,2)&amp;MID(COMPRAS!F3691,1,2)&amp;MID(COMPRAS!D3691,1,2),IVA!W:W,0)),"SIN COD.")</f>
        <v>0</v>
      </c>
      <c r="CH3791">
        <f ca="1">IFERROR(INDIRECT("IVA!Y"&amp;MATCH(MID(COMPRAS!C3691,1,2)&amp;MID(COMPRAS!F3691,1,2)&amp;MID(COMPRAS!D3691,1,2),IVA!W:W,0)),"SIN COD.")</f>
        <v>0</v>
      </c>
    </row>
    <row r="3792" spans="1:86" x14ac:dyDescent="0.25">
      <c r="A3792"/>
      <c r="B3792"/>
      <c r="D3792"/>
      <c r="AL3792">
        <f t="shared" si="413"/>
        <v>0</v>
      </c>
      <c r="AQ3792">
        <f t="shared" si="414"/>
        <v>0</v>
      </c>
      <c r="AR3792" t="str">
        <f>IFERROR(IF(OR(AP3792=338,AP3792=340,AP3792=341,AP3792=342,AP3792="342A",AP3792="342B"),PorcenRet(AP3792,AT3792,AU3792),INDEX(PORCENTAJEBUSCAR,MATCH(AP3792,CódigoRET,0),4)*1),"")</f>
        <v/>
      </c>
      <c r="AS3792">
        <f t="shared" si="415"/>
        <v>0</v>
      </c>
      <c r="BF3792" t="str">
        <f>IFERROR(IF(OR(BD3792=338,BD3792=340,BD3792=341,BD3792=342,BD3792="342A",BD3792="342B"),PorcenRet(BD3792,BH3792,BI3792),INDEX(PORCENTAJEBUSCAR,MATCH(BD3792,CódigoRET,0),4)*1),"")</f>
        <v/>
      </c>
      <c r="BG3792">
        <f t="shared" si="416"/>
        <v>0</v>
      </c>
      <c r="BO3792">
        <f t="shared" si="417"/>
        <v>0</v>
      </c>
      <c r="CC3792">
        <f t="shared" si="418"/>
        <v>0</v>
      </c>
      <c r="CD3792">
        <f t="shared" si="419"/>
        <v>0</v>
      </c>
      <c r="CG3792">
        <f ca="1">IFERROR(INDIRECT("IVA!X"&amp;MATCH(MID(COMPRAS!C3692,1,2)&amp;MID(COMPRAS!F3692,1,2)&amp;MID(COMPRAS!D3692,1,2),IVA!W:W,0)),"SIN COD.")</f>
        <v>0</v>
      </c>
      <c r="CH3792">
        <f ca="1">IFERROR(INDIRECT("IVA!Y"&amp;MATCH(MID(COMPRAS!C3692,1,2)&amp;MID(COMPRAS!F3692,1,2)&amp;MID(COMPRAS!D3692,1,2),IVA!W:W,0)),"SIN COD.")</f>
        <v>0</v>
      </c>
    </row>
    <row r="3793" spans="1:86" x14ac:dyDescent="0.25">
      <c r="A3793"/>
      <c r="B3793"/>
      <c r="D3793"/>
      <c r="AL3793">
        <f t="shared" si="413"/>
        <v>0</v>
      </c>
      <c r="AQ3793">
        <f t="shared" si="414"/>
        <v>0</v>
      </c>
      <c r="AR3793" t="str">
        <f>IFERROR(IF(OR(AP3793=338,AP3793=340,AP3793=341,AP3793=342,AP3793="342A",AP3793="342B"),PorcenRet(AP3793,AT3793,AU3793),INDEX(PORCENTAJEBUSCAR,MATCH(AP3793,CódigoRET,0),4)*1),"")</f>
        <v/>
      </c>
      <c r="AS3793">
        <f t="shared" si="415"/>
        <v>0</v>
      </c>
      <c r="BF3793" t="str">
        <f>IFERROR(IF(OR(BD3793=338,BD3793=340,BD3793=341,BD3793=342,BD3793="342A",BD3793="342B"),PorcenRet(BD3793,BH3793,BI3793),INDEX(PORCENTAJEBUSCAR,MATCH(BD3793,CódigoRET,0),4)*1),"")</f>
        <v/>
      </c>
      <c r="BG3793">
        <f t="shared" si="416"/>
        <v>0</v>
      </c>
      <c r="BO3793">
        <f t="shared" si="417"/>
        <v>0</v>
      </c>
      <c r="CC3793">
        <f t="shared" si="418"/>
        <v>0</v>
      </c>
      <c r="CD3793">
        <f t="shared" si="419"/>
        <v>0</v>
      </c>
      <c r="CG3793">
        <f ca="1">IFERROR(INDIRECT("IVA!X"&amp;MATCH(MID(COMPRAS!C3693,1,2)&amp;MID(COMPRAS!F3693,1,2)&amp;MID(COMPRAS!D3693,1,2),IVA!W:W,0)),"SIN COD.")</f>
        <v>0</v>
      </c>
      <c r="CH3793">
        <f ca="1">IFERROR(INDIRECT("IVA!Y"&amp;MATCH(MID(COMPRAS!C3693,1,2)&amp;MID(COMPRAS!F3693,1,2)&amp;MID(COMPRAS!D3693,1,2),IVA!W:W,0)),"SIN COD.")</f>
        <v>0</v>
      </c>
    </row>
    <row r="3794" spans="1:86" x14ac:dyDescent="0.25">
      <c r="A3794"/>
      <c r="B3794"/>
      <c r="D3794"/>
      <c r="AL3794">
        <f t="shared" si="413"/>
        <v>0</v>
      </c>
      <c r="AQ3794">
        <f t="shared" si="414"/>
        <v>0</v>
      </c>
      <c r="AR3794" t="str">
        <f>IFERROR(IF(OR(AP3794=338,AP3794=340,AP3794=341,AP3794=342,AP3794="342A",AP3794="342B"),PorcenRet(AP3794,AT3794,AU3794),INDEX(PORCENTAJEBUSCAR,MATCH(AP3794,CódigoRET,0),4)*1),"")</f>
        <v/>
      </c>
      <c r="AS3794">
        <f t="shared" si="415"/>
        <v>0</v>
      </c>
      <c r="BF3794" t="str">
        <f>IFERROR(IF(OR(BD3794=338,BD3794=340,BD3794=341,BD3794=342,BD3794="342A",BD3794="342B"),PorcenRet(BD3794,BH3794,BI3794),INDEX(PORCENTAJEBUSCAR,MATCH(BD3794,CódigoRET,0),4)*1),"")</f>
        <v/>
      </c>
      <c r="BG3794">
        <f t="shared" si="416"/>
        <v>0</v>
      </c>
      <c r="BO3794">
        <f t="shared" si="417"/>
        <v>0</v>
      </c>
      <c r="CC3794">
        <f t="shared" si="418"/>
        <v>0</v>
      </c>
      <c r="CD3794">
        <f t="shared" si="419"/>
        <v>0</v>
      </c>
      <c r="CG3794">
        <f ca="1">IFERROR(INDIRECT("IVA!X"&amp;MATCH(MID(COMPRAS!C3694,1,2)&amp;MID(COMPRAS!F3694,1,2)&amp;MID(COMPRAS!D3694,1,2),IVA!W:W,0)),"SIN COD.")</f>
        <v>0</v>
      </c>
      <c r="CH3794">
        <f ca="1">IFERROR(INDIRECT("IVA!Y"&amp;MATCH(MID(COMPRAS!C3694,1,2)&amp;MID(COMPRAS!F3694,1,2)&amp;MID(COMPRAS!D3694,1,2),IVA!W:W,0)),"SIN COD.")</f>
        <v>0</v>
      </c>
    </row>
    <row r="3795" spans="1:86" x14ac:dyDescent="0.25">
      <c r="A3795"/>
      <c r="B3795"/>
      <c r="D3795"/>
      <c r="AL3795">
        <f t="shared" si="413"/>
        <v>0</v>
      </c>
      <c r="AQ3795">
        <f t="shared" si="414"/>
        <v>0</v>
      </c>
      <c r="AR3795" t="str">
        <f>IFERROR(IF(OR(AP3795=338,AP3795=340,AP3795=341,AP3795=342,AP3795="342A",AP3795="342B"),PorcenRet(AP3795,AT3795,AU3795),INDEX(PORCENTAJEBUSCAR,MATCH(AP3795,CódigoRET,0),4)*1),"")</f>
        <v/>
      </c>
      <c r="AS3795">
        <f t="shared" si="415"/>
        <v>0</v>
      </c>
      <c r="BF3795" t="str">
        <f>IFERROR(IF(OR(BD3795=338,BD3795=340,BD3795=341,BD3795=342,BD3795="342A",BD3795="342B"),PorcenRet(BD3795,BH3795,BI3795),INDEX(PORCENTAJEBUSCAR,MATCH(BD3795,CódigoRET,0),4)*1),"")</f>
        <v/>
      </c>
      <c r="BG3795">
        <f t="shared" si="416"/>
        <v>0</v>
      </c>
      <c r="BO3795">
        <f t="shared" si="417"/>
        <v>0</v>
      </c>
      <c r="CC3795">
        <f t="shared" si="418"/>
        <v>0</v>
      </c>
      <c r="CD3795">
        <f t="shared" si="419"/>
        <v>0</v>
      </c>
      <c r="CG3795">
        <f ca="1">IFERROR(INDIRECT("IVA!X"&amp;MATCH(MID(COMPRAS!C3695,1,2)&amp;MID(COMPRAS!F3695,1,2)&amp;MID(COMPRAS!D3695,1,2),IVA!W:W,0)),"SIN COD.")</f>
        <v>0</v>
      </c>
      <c r="CH3795">
        <f ca="1">IFERROR(INDIRECT("IVA!Y"&amp;MATCH(MID(COMPRAS!C3695,1,2)&amp;MID(COMPRAS!F3695,1,2)&amp;MID(COMPRAS!D3695,1,2),IVA!W:W,0)),"SIN COD.")</f>
        <v>0</v>
      </c>
    </row>
    <row r="3796" spans="1:86" x14ac:dyDescent="0.25">
      <c r="A3796"/>
      <c r="B3796"/>
      <c r="D3796"/>
      <c r="AL3796">
        <f t="shared" si="413"/>
        <v>0</v>
      </c>
      <c r="AQ3796">
        <f t="shared" si="414"/>
        <v>0</v>
      </c>
      <c r="AR3796" t="str">
        <f>IFERROR(IF(OR(AP3796=338,AP3796=340,AP3796=341,AP3796=342,AP3796="342A",AP3796="342B"),PorcenRet(AP3796,AT3796,AU3796),INDEX(PORCENTAJEBUSCAR,MATCH(AP3796,CódigoRET,0),4)*1),"")</f>
        <v/>
      </c>
      <c r="AS3796">
        <f t="shared" si="415"/>
        <v>0</v>
      </c>
      <c r="BF3796" t="str">
        <f>IFERROR(IF(OR(BD3796=338,BD3796=340,BD3796=341,BD3796=342,BD3796="342A",BD3796="342B"),PorcenRet(BD3796,BH3796,BI3796),INDEX(PORCENTAJEBUSCAR,MATCH(BD3796,CódigoRET,0),4)*1),"")</f>
        <v/>
      </c>
      <c r="BG3796">
        <f t="shared" si="416"/>
        <v>0</v>
      </c>
      <c r="BO3796">
        <f t="shared" si="417"/>
        <v>0</v>
      </c>
      <c r="CC3796">
        <f t="shared" si="418"/>
        <v>0</v>
      </c>
      <c r="CD3796">
        <f t="shared" si="419"/>
        <v>0</v>
      </c>
      <c r="CG3796">
        <f ca="1">IFERROR(INDIRECT("IVA!X"&amp;MATCH(MID(COMPRAS!C3696,1,2)&amp;MID(COMPRAS!F3696,1,2)&amp;MID(COMPRAS!D3696,1,2),IVA!W:W,0)),"SIN COD.")</f>
        <v>0</v>
      </c>
      <c r="CH3796">
        <f ca="1">IFERROR(INDIRECT("IVA!Y"&amp;MATCH(MID(COMPRAS!C3696,1,2)&amp;MID(COMPRAS!F3696,1,2)&amp;MID(COMPRAS!D3696,1,2),IVA!W:W,0)),"SIN COD.")</f>
        <v>0</v>
      </c>
    </row>
    <row r="3797" spans="1:86" x14ac:dyDescent="0.25">
      <c r="A3797"/>
      <c r="B3797"/>
      <c r="D3797"/>
      <c r="AL3797">
        <f t="shared" si="413"/>
        <v>0</v>
      </c>
      <c r="AQ3797">
        <f t="shared" si="414"/>
        <v>0</v>
      </c>
      <c r="AR3797" t="str">
        <f>IFERROR(IF(OR(AP3797=338,AP3797=340,AP3797=341,AP3797=342,AP3797="342A",AP3797="342B"),PorcenRet(AP3797,AT3797,AU3797),INDEX(PORCENTAJEBUSCAR,MATCH(AP3797,CódigoRET,0),4)*1),"")</f>
        <v/>
      </c>
      <c r="AS3797">
        <f t="shared" si="415"/>
        <v>0</v>
      </c>
      <c r="BF3797" t="str">
        <f>IFERROR(IF(OR(BD3797=338,BD3797=340,BD3797=341,BD3797=342,BD3797="342A",BD3797="342B"),PorcenRet(BD3797,BH3797,BI3797),INDEX(PORCENTAJEBUSCAR,MATCH(BD3797,CódigoRET,0),4)*1),"")</f>
        <v/>
      </c>
      <c r="BG3797">
        <f t="shared" si="416"/>
        <v>0</v>
      </c>
      <c r="BO3797">
        <f t="shared" si="417"/>
        <v>0</v>
      </c>
      <c r="CC3797">
        <f t="shared" si="418"/>
        <v>0</v>
      </c>
      <c r="CD3797">
        <f t="shared" si="419"/>
        <v>0</v>
      </c>
      <c r="CG3797">
        <f ca="1">IFERROR(INDIRECT("IVA!X"&amp;MATCH(MID(COMPRAS!C3697,1,2)&amp;MID(COMPRAS!F3697,1,2)&amp;MID(COMPRAS!D3697,1,2),IVA!W:W,0)),"SIN COD.")</f>
        <v>0</v>
      </c>
      <c r="CH3797">
        <f ca="1">IFERROR(INDIRECT("IVA!Y"&amp;MATCH(MID(COMPRAS!C3697,1,2)&amp;MID(COMPRAS!F3697,1,2)&amp;MID(COMPRAS!D3697,1,2),IVA!W:W,0)),"SIN COD.")</f>
        <v>0</v>
      </c>
    </row>
    <row r="3798" spans="1:86" x14ac:dyDescent="0.25">
      <c r="A3798"/>
      <c r="B3798"/>
      <c r="D3798"/>
      <c r="AL3798">
        <f t="shared" si="413"/>
        <v>0</v>
      </c>
      <c r="AQ3798">
        <f t="shared" si="414"/>
        <v>0</v>
      </c>
      <c r="AR3798" t="str">
        <f>IFERROR(IF(OR(AP3798=338,AP3798=340,AP3798=341,AP3798=342,AP3798="342A",AP3798="342B"),PorcenRet(AP3798,AT3798,AU3798),INDEX(PORCENTAJEBUSCAR,MATCH(AP3798,CódigoRET,0),4)*1),"")</f>
        <v/>
      </c>
      <c r="AS3798">
        <f t="shared" si="415"/>
        <v>0</v>
      </c>
      <c r="BF3798" t="str">
        <f>IFERROR(IF(OR(BD3798=338,BD3798=340,BD3798=341,BD3798=342,BD3798="342A",BD3798="342B"),PorcenRet(BD3798,BH3798,BI3798),INDEX(PORCENTAJEBUSCAR,MATCH(BD3798,CódigoRET,0),4)*1),"")</f>
        <v/>
      </c>
      <c r="BG3798">
        <f t="shared" si="416"/>
        <v>0</v>
      </c>
      <c r="BO3798">
        <f t="shared" si="417"/>
        <v>0</v>
      </c>
      <c r="CC3798">
        <f t="shared" si="418"/>
        <v>0</v>
      </c>
      <c r="CD3798">
        <f t="shared" si="419"/>
        <v>0</v>
      </c>
      <c r="CG3798">
        <f ca="1">IFERROR(INDIRECT("IVA!X"&amp;MATCH(MID(COMPRAS!C3698,1,2)&amp;MID(COMPRAS!F3698,1,2)&amp;MID(COMPRAS!D3698,1,2),IVA!W:W,0)),"SIN COD.")</f>
        <v>0</v>
      </c>
      <c r="CH3798">
        <f ca="1">IFERROR(INDIRECT("IVA!Y"&amp;MATCH(MID(COMPRAS!C3698,1,2)&amp;MID(COMPRAS!F3698,1,2)&amp;MID(COMPRAS!D3698,1,2),IVA!W:W,0)),"SIN COD.")</f>
        <v>0</v>
      </c>
    </row>
    <row r="3799" spans="1:86" x14ac:dyDescent="0.25">
      <c r="A3799"/>
      <c r="B3799"/>
      <c r="D3799"/>
      <c r="AL3799">
        <f t="shared" si="413"/>
        <v>0</v>
      </c>
      <c r="AQ3799">
        <f t="shared" si="414"/>
        <v>0</v>
      </c>
      <c r="AR3799" t="str">
        <f>IFERROR(IF(OR(AP3799=338,AP3799=340,AP3799=341,AP3799=342,AP3799="342A",AP3799="342B"),PorcenRet(AP3799,AT3799,AU3799),INDEX(PORCENTAJEBUSCAR,MATCH(AP3799,CódigoRET,0),4)*1),"")</f>
        <v/>
      </c>
      <c r="AS3799">
        <f t="shared" si="415"/>
        <v>0</v>
      </c>
      <c r="BF3799" t="str">
        <f>IFERROR(IF(OR(BD3799=338,BD3799=340,BD3799=341,BD3799=342,BD3799="342A",BD3799="342B"),PorcenRet(BD3799,BH3799,BI3799),INDEX(PORCENTAJEBUSCAR,MATCH(BD3799,CódigoRET,0),4)*1),"")</f>
        <v/>
      </c>
      <c r="BG3799">
        <f t="shared" si="416"/>
        <v>0</v>
      </c>
      <c r="BO3799">
        <f t="shared" si="417"/>
        <v>0</v>
      </c>
      <c r="CC3799">
        <f t="shared" si="418"/>
        <v>0</v>
      </c>
      <c r="CD3799">
        <f t="shared" si="419"/>
        <v>0</v>
      </c>
      <c r="CG3799">
        <f ca="1">IFERROR(INDIRECT("IVA!X"&amp;MATCH(MID(COMPRAS!C3699,1,2)&amp;MID(COMPRAS!F3699,1,2)&amp;MID(COMPRAS!D3699,1,2),IVA!W:W,0)),"SIN COD.")</f>
        <v>0</v>
      </c>
      <c r="CH3799">
        <f ca="1">IFERROR(INDIRECT("IVA!Y"&amp;MATCH(MID(COMPRAS!C3699,1,2)&amp;MID(COMPRAS!F3699,1,2)&amp;MID(COMPRAS!D3699,1,2),IVA!W:W,0)),"SIN COD.")</f>
        <v>0</v>
      </c>
    </row>
    <row r="3800" spans="1:86" x14ac:dyDescent="0.25">
      <c r="A3800"/>
      <c r="B3800"/>
      <c r="D3800"/>
      <c r="AL3800">
        <f t="shared" si="413"/>
        <v>0</v>
      </c>
      <c r="AQ3800">
        <f t="shared" si="414"/>
        <v>0</v>
      </c>
      <c r="AR3800" t="str">
        <f>IFERROR(IF(OR(AP3800=338,AP3800=340,AP3800=341,AP3800=342,AP3800="342A",AP3800="342B"),PorcenRet(AP3800,AT3800,AU3800),INDEX(PORCENTAJEBUSCAR,MATCH(AP3800,CódigoRET,0),4)*1),"")</f>
        <v/>
      </c>
      <c r="AS3800">
        <f t="shared" si="415"/>
        <v>0</v>
      </c>
      <c r="BF3800" t="str">
        <f>IFERROR(IF(OR(BD3800=338,BD3800=340,BD3800=341,BD3800=342,BD3800="342A",BD3800="342B"),PorcenRet(BD3800,BH3800,BI3800),INDEX(PORCENTAJEBUSCAR,MATCH(BD3800,CódigoRET,0),4)*1),"")</f>
        <v/>
      </c>
      <c r="BG3800">
        <f t="shared" si="416"/>
        <v>0</v>
      </c>
      <c r="BO3800">
        <f t="shared" si="417"/>
        <v>0</v>
      </c>
      <c r="CC3800">
        <f t="shared" si="418"/>
        <v>0</v>
      </c>
      <c r="CD3800">
        <f t="shared" si="419"/>
        <v>0</v>
      </c>
      <c r="CG3800">
        <f ca="1">IFERROR(INDIRECT("IVA!X"&amp;MATCH(MID(COMPRAS!C3700,1,2)&amp;MID(COMPRAS!F3700,1,2)&amp;MID(COMPRAS!D3700,1,2),IVA!W:W,0)),"SIN COD.")</f>
        <v>0</v>
      </c>
      <c r="CH3800">
        <f ca="1">IFERROR(INDIRECT("IVA!Y"&amp;MATCH(MID(COMPRAS!C3700,1,2)&amp;MID(COMPRAS!F3700,1,2)&amp;MID(COMPRAS!D3700,1,2),IVA!W:W,0)),"SIN COD.")</f>
        <v>0</v>
      </c>
    </row>
    <row r="3801" spans="1:86" x14ac:dyDescent="0.25">
      <c r="A3801"/>
      <c r="B3801"/>
      <c r="D3801"/>
      <c r="AL3801">
        <f t="shared" si="413"/>
        <v>0</v>
      </c>
      <c r="AQ3801">
        <f t="shared" si="414"/>
        <v>0</v>
      </c>
      <c r="AR3801" t="str">
        <f>IFERROR(IF(OR(AP3801=338,AP3801=340,AP3801=341,AP3801=342,AP3801="342A",AP3801="342B"),PorcenRet(AP3801,AT3801,AU3801),INDEX(PORCENTAJEBUSCAR,MATCH(AP3801,CódigoRET,0),4)*1),"")</f>
        <v/>
      </c>
      <c r="AS3801">
        <f t="shared" si="415"/>
        <v>0</v>
      </c>
      <c r="BF3801" t="str">
        <f>IFERROR(IF(OR(BD3801=338,BD3801=340,BD3801=341,BD3801=342,BD3801="342A",BD3801="342B"),PorcenRet(BD3801,BH3801,BI3801),INDEX(PORCENTAJEBUSCAR,MATCH(BD3801,CódigoRET,0),4)*1),"")</f>
        <v/>
      </c>
      <c r="BG3801">
        <f t="shared" si="416"/>
        <v>0</v>
      </c>
      <c r="BO3801">
        <f t="shared" si="417"/>
        <v>0</v>
      </c>
      <c r="CC3801">
        <f t="shared" si="418"/>
        <v>0</v>
      </c>
      <c r="CD3801">
        <f t="shared" si="419"/>
        <v>0</v>
      </c>
      <c r="CG3801">
        <f ca="1">IFERROR(INDIRECT("IVA!X"&amp;MATCH(MID(COMPRAS!C3701,1,2)&amp;MID(COMPRAS!F3701,1,2)&amp;MID(COMPRAS!D3701,1,2),IVA!W:W,0)),"SIN COD.")</f>
        <v>0</v>
      </c>
      <c r="CH3801">
        <f ca="1">IFERROR(INDIRECT("IVA!Y"&amp;MATCH(MID(COMPRAS!C3701,1,2)&amp;MID(COMPRAS!F3701,1,2)&amp;MID(COMPRAS!D3701,1,2),IVA!W:W,0)),"SIN COD.")</f>
        <v>0</v>
      </c>
    </row>
    <row r="3802" spans="1:86" x14ac:dyDescent="0.25">
      <c r="A3802"/>
      <c r="B3802"/>
      <c r="D3802"/>
      <c r="AL3802">
        <f t="shared" si="413"/>
        <v>0</v>
      </c>
      <c r="AQ3802">
        <f t="shared" si="414"/>
        <v>0</v>
      </c>
      <c r="AR3802" t="str">
        <f>IFERROR(IF(OR(AP3802=338,AP3802=340,AP3802=341,AP3802=342,AP3802="342A",AP3802="342B"),PorcenRet(AP3802,AT3802,AU3802),INDEX(PORCENTAJEBUSCAR,MATCH(AP3802,CódigoRET,0),4)*1),"")</f>
        <v/>
      </c>
      <c r="AS3802">
        <f t="shared" si="415"/>
        <v>0</v>
      </c>
      <c r="BF3802" t="str">
        <f>IFERROR(IF(OR(BD3802=338,BD3802=340,BD3802=341,BD3802=342,BD3802="342A",BD3802="342B"),PorcenRet(BD3802,BH3802,BI3802),INDEX(PORCENTAJEBUSCAR,MATCH(BD3802,CódigoRET,0),4)*1),"")</f>
        <v/>
      </c>
      <c r="BG3802">
        <f t="shared" si="416"/>
        <v>0</v>
      </c>
      <c r="BO3802">
        <f t="shared" si="417"/>
        <v>0</v>
      </c>
      <c r="CC3802">
        <f t="shared" si="418"/>
        <v>0</v>
      </c>
      <c r="CD3802">
        <f t="shared" si="419"/>
        <v>0</v>
      </c>
      <c r="CG3802">
        <f ca="1">IFERROR(INDIRECT("IVA!X"&amp;MATCH(MID(COMPRAS!C3702,1,2)&amp;MID(COMPRAS!F3702,1,2)&amp;MID(COMPRAS!D3702,1,2),IVA!W:W,0)),"SIN COD.")</f>
        <v>0</v>
      </c>
      <c r="CH3802">
        <f ca="1">IFERROR(INDIRECT("IVA!Y"&amp;MATCH(MID(COMPRAS!C3702,1,2)&amp;MID(COMPRAS!F3702,1,2)&amp;MID(COMPRAS!D3702,1,2),IVA!W:W,0)),"SIN COD.")</f>
        <v>0</v>
      </c>
    </row>
    <row r="3803" spans="1:86" x14ac:dyDescent="0.25">
      <c r="A3803"/>
      <c r="B3803"/>
      <c r="D3803"/>
      <c r="AL3803">
        <f t="shared" si="413"/>
        <v>0</v>
      </c>
      <c r="AQ3803">
        <f t="shared" si="414"/>
        <v>0</v>
      </c>
      <c r="AR3803" t="str">
        <f>IFERROR(IF(OR(AP3803=338,AP3803=340,AP3803=341,AP3803=342,AP3803="342A",AP3803="342B"),PorcenRet(AP3803,AT3803,AU3803),INDEX(PORCENTAJEBUSCAR,MATCH(AP3803,CódigoRET,0),4)*1),"")</f>
        <v/>
      </c>
      <c r="AS3803">
        <f t="shared" si="415"/>
        <v>0</v>
      </c>
      <c r="BF3803" t="str">
        <f>IFERROR(IF(OR(BD3803=338,BD3803=340,BD3803=341,BD3803=342,BD3803="342A",BD3803="342B"),PorcenRet(BD3803,BH3803,BI3803),INDEX(PORCENTAJEBUSCAR,MATCH(BD3803,CódigoRET,0),4)*1),"")</f>
        <v/>
      </c>
      <c r="BG3803">
        <f t="shared" si="416"/>
        <v>0</v>
      </c>
      <c r="BO3803">
        <f t="shared" si="417"/>
        <v>0</v>
      </c>
      <c r="CC3803">
        <f t="shared" si="418"/>
        <v>0</v>
      </c>
      <c r="CD3803">
        <f t="shared" si="419"/>
        <v>0</v>
      </c>
      <c r="CG3803">
        <f ca="1">IFERROR(INDIRECT("IVA!X"&amp;MATCH(MID(COMPRAS!C3703,1,2)&amp;MID(COMPRAS!F3703,1,2)&amp;MID(COMPRAS!D3703,1,2),IVA!W:W,0)),"SIN COD.")</f>
        <v>0</v>
      </c>
      <c r="CH3803">
        <f ca="1">IFERROR(INDIRECT("IVA!Y"&amp;MATCH(MID(COMPRAS!C3703,1,2)&amp;MID(COMPRAS!F3703,1,2)&amp;MID(COMPRAS!D3703,1,2),IVA!W:W,0)),"SIN COD.")</f>
        <v>0</v>
      </c>
    </row>
    <row r="3804" spans="1:86" x14ac:dyDescent="0.25">
      <c r="A3804"/>
      <c r="B3804"/>
      <c r="D3804"/>
      <c r="AL3804">
        <f t="shared" si="413"/>
        <v>0</v>
      </c>
      <c r="AQ3804">
        <f t="shared" si="414"/>
        <v>0</v>
      </c>
      <c r="AR3804" t="str">
        <f>IFERROR(IF(OR(AP3804=338,AP3804=340,AP3804=341,AP3804=342,AP3804="342A",AP3804="342B"),PorcenRet(AP3804,AT3804,AU3804),INDEX(PORCENTAJEBUSCAR,MATCH(AP3804,CódigoRET,0),4)*1),"")</f>
        <v/>
      </c>
      <c r="AS3804">
        <f t="shared" si="415"/>
        <v>0</v>
      </c>
      <c r="BF3804" t="str">
        <f>IFERROR(IF(OR(BD3804=338,BD3804=340,BD3804=341,BD3804=342,BD3804="342A",BD3804="342B"),PorcenRet(BD3804,BH3804,BI3804),INDEX(PORCENTAJEBUSCAR,MATCH(BD3804,CódigoRET,0),4)*1),"")</f>
        <v/>
      </c>
      <c r="BG3804">
        <f t="shared" si="416"/>
        <v>0</v>
      </c>
      <c r="BO3804">
        <f t="shared" si="417"/>
        <v>0</v>
      </c>
      <c r="CC3804">
        <f t="shared" si="418"/>
        <v>0</v>
      </c>
      <c r="CD3804">
        <f t="shared" si="419"/>
        <v>0</v>
      </c>
      <c r="CG3804">
        <f ca="1">IFERROR(INDIRECT("IVA!X"&amp;MATCH(MID(COMPRAS!C3704,1,2)&amp;MID(COMPRAS!F3704,1,2)&amp;MID(COMPRAS!D3704,1,2),IVA!W:W,0)),"SIN COD.")</f>
        <v>0</v>
      </c>
      <c r="CH3804">
        <f ca="1">IFERROR(INDIRECT("IVA!Y"&amp;MATCH(MID(COMPRAS!C3704,1,2)&amp;MID(COMPRAS!F3704,1,2)&amp;MID(COMPRAS!D3704,1,2),IVA!W:W,0)),"SIN COD.")</f>
        <v>0</v>
      </c>
    </row>
    <row r="3805" spans="1:86" x14ac:dyDescent="0.25">
      <c r="A3805"/>
      <c r="B3805"/>
      <c r="D3805"/>
      <c r="AL3805">
        <f t="shared" si="413"/>
        <v>0</v>
      </c>
      <c r="AQ3805">
        <f t="shared" si="414"/>
        <v>0</v>
      </c>
      <c r="AR3805" t="str">
        <f>IFERROR(IF(OR(AP3805=338,AP3805=340,AP3805=341,AP3805=342,AP3805="342A",AP3805="342B"),PorcenRet(AP3805,AT3805,AU3805),INDEX(PORCENTAJEBUSCAR,MATCH(AP3805,CódigoRET,0),4)*1),"")</f>
        <v/>
      </c>
      <c r="AS3805">
        <f t="shared" si="415"/>
        <v>0</v>
      </c>
      <c r="BF3805" t="str">
        <f>IFERROR(IF(OR(BD3805=338,BD3805=340,BD3805=341,BD3805=342,BD3805="342A",BD3805="342B"),PorcenRet(BD3805,BH3805,BI3805),INDEX(PORCENTAJEBUSCAR,MATCH(BD3805,CódigoRET,0),4)*1),"")</f>
        <v/>
      </c>
      <c r="BG3805">
        <f t="shared" si="416"/>
        <v>0</v>
      </c>
      <c r="BO3805">
        <f t="shared" si="417"/>
        <v>0</v>
      </c>
      <c r="CC3805">
        <f t="shared" si="418"/>
        <v>0</v>
      </c>
      <c r="CD3805">
        <f t="shared" si="419"/>
        <v>0</v>
      </c>
      <c r="CG3805">
        <f ca="1">IFERROR(INDIRECT("IVA!X"&amp;MATCH(MID(COMPRAS!C3705,1,2)&amp;MID(COMPRAS!F3705,1,2)&amp;MID(COMPRAS!D3705,1,2),IVA!W:W,0)),"SIN COD.")</f>
        <v>0</v>
      </c>
      <c r="CH3805">
        <f ca="1">IFERROR(INDIRECT("IVA!Y"&amp;MATCH(MID(COMPRAS!C3705,1,2)&amp;MID(COMPRAS!F3705,1,2)&amp;MID(COMPRAS!D3705,1,2),IVA!W:W,0)),"SIN COD.")</f>
        <v>0</v>
      </c>
    </row>
    <row r="3806" spans="1:86" x14ac:dyDescent="0.25">
      <c r="A3806"/>
      <c r="B3806"/>
      <c r="D3806"/>
      <c r="AL3806">
        <f t="shared" si="413"/>
        <v>0</v>
      </c>
      <c r="AQ3806">
        <f t="shared" si="414"/>
        <v>0</v>
      </c>
      <c r="AR3806" t="str">
        <f>IFERROR(IF(OR(AP3806=338,AP3806=340,AP3806=341,AP3806=342,AP3806="342A",AP3806="342B"),PorcenRet(AP3806,AT3806,AU3806),INDEX(PORCENTAJEBUSCAR,MATCH(AP3806,CódigoRET,0),4)*1),"")</f>
        <v/>
      </c>
      <c r="AS3806">
        <f t="shared" si="415"/>
        <v>0</v>
      </c>
      <c r="BF3806" t="str">
        <f>IFERROR(IF(OR(BD3806=338,BD3806=340,BD3806=341,BD3806=342,BD3806="342A",BD3806="342B"),PorcenRet(BD3806,BH3806,BI3806),INDEX(PORCENTAJEBUSCAR,MATCH(BD3806,CódigoRET,0),4)*1),"")</f>
        <v/>
      </c>
      <c r="BG3806">
        <f t="shared" si="416"/>
        <v>0</v>
      </c>
      <c r="BO3806">
        <f t="shared" si="417"/>
        <v>0</v>
      </c>
      <c r="CC3806">
        <f t="shared" si="418"/>
        <v>0</v>
      </c>
      <c r="CD3806">
        <f t="shared" si="419"/>
        <v>0</v>
      </c>
      <c r="CG3806">
        <f ca="1">IFERROR(INDIRECT("IVA!X"&amp;MATCH(MID(COMPRAS!C3706,1,2)&amp;MID(COMPRAS!F3706,1,2)&amp;MID(COMPRAS!D3706,1,2),IVA!W:W,0)),"SIN COD.")</f>
        <v>0</v>
      </c>
      <c r="CH3806">
        <f ca="1">IFERROR(INDIRECT("IVA!Y"&amp;MATCH(MID(COMPRAS!C3706,1,2)&amp;MID(COMPRAS!F3706,1,2)&amp;MID(COMPRAS!D3706,1,2),IVA!W:W,0)),"SIN COD.")</f>
        <v>0</v>
      </c>
    </row>
    <row r="3807" spans="1:86" x14ac:dyDescent="0.25">
      <c r="A3807"/>
      <c r="B3807"/>
      <c r="D3807"/>
      <c r="AL3807">
        <f t="shared" si="413"/>
        <v>0</v>
      </c>
      <c r="AQ3807">
        <f t="shared" si="414"/>
        <v>0</v>
      </c>
      <c r="AR3807" t="str">
        <f>IFERROR(IF(OR(AP3807=338,AP3807=340,AP3807=341,AP3807=342,AP3807="342A",AP3807="342B"),PorcenRet(AP3807,AT3807,AU3807),INDEX(PORCENTAJEBUSCAR,MATCH(AP3807,CódigoRET,0),4)*1),"")</f>
        <v/>
      </c>
      <c r="AS3807">
        <f t="shared" si="415"/>
        <v>0</v>
      </c>
      <c r="BF3807" t="str">
        <f>IFERROR(IF(OR(BD3807=338,BD3807=340,BD3807=341,BD3807=342,BD3807="342A",BD3807="342B"),PorcenRet(BD3807,BH3807,BI3807),INDEX(PORCENTAJEBUSCAR,MATCH(BD3807,CódigoRET,0),4)*1),"")</f>
        <v/>
      </c>
      <c r="BG3807">
        <f t="shared" si="416"/>
        <v>0</v>
      </c>
      <c r="BO3807">
        <f t="shared" si="417"/>
        <v>0</v>
      </c>
      <c r="CC3807">
        <f t="shared" si="418"/>
        <v>0</v>
      </c>
      <c r="CD3807">
        <f t="shared" si="419"/>
        <v>0</v>
      </c>
      <c r="CG3807">
        <f ca="1">IFERROR(INDIRECT("IVA!X"&amp;MATCH(MID(COMPRAS!C3707,1,2)&amp;MID(COMPRAS!F3707,1,2)&amp;MID(COMPRAS!D3707,1,2),IVA!W:W,0)),"SIN COD.")</f>
        <v>0</v>
      </c>
      <c r="CH3807">
        <f ca="1">IFERROR(INDIRECT("IVA!Y"&amp;MATCH(MID(COMPRAS!C3707,1,2)&amp;MID(COMPRAS!F3707,1,2)&amp;MID(COMPRAS!D3707,1,2),IVA!W:W,0)),"SIN COD.")</f>
        <v>0</v>
      </c>
    </row>
    <row r="3808" spans="1:86" x14ac:dyDescent="0.25">
      <c r="A3808"/>
      <c r="B3808"/>
      <c r="D3808"/>
      <c r="AL3808">
        <f t="shared" si="413"/>
        <v>0</v>
      </c>
      <c r="AQ3808">
        <f t="shared" si="414"/>
        <v>0</v>
      </c>
      <c r="AR3808" t="str">
        <f>IFERROR(IF(OR(AP3808=338,AP3808=340,AP3808=341,AP3808=342,AP3808="342A",AP3808="342B"),PorcenRet(AP3808,AT3808,AU3808),INDEX(PORCENTAJEBUSCAR,MATCH(AP3808,CódigoRET,0),4)*1),"")</f>
        <v/>
      </c>
      <c r="AS3808">
        <f t="shared" si="415"/>
        <v>0</v>
      </c>
      <c r="BF3808" t="str">
        <f>IFERROR(IF(OR(BD3808=338,BD3808=340,BD3808=341,BD3808=342,BD3808="342A",BD3808="342B"),PorcenRet(BD3808,BH3808,BI3808),INDEX(PORCENTAJEBUSCAR,MATCH(BD3808,CódigoRET,0),4)*1),"")</f>
        <v/>
      </c>
      <c r="BG3808">
        <f t="shared" si="416"/>
        <v>0</v>
      </c>
      <c r="BO3808">
        <f t="shared" si="417"/>
        <v>0</v>
      </c>
      <c r="CC3808">
        <f t="shared" si="418"/>
        <v>0</v>
      </c>
      <c r="CD3808">
        <f t="shared" si="419"/>
        <v>0</v>
      </c>
      <c r="CG3808">
        <f ca="1">IFERROR(INDIRECT("IVA!X"&amp;MATCH(MID(COMPRAS!C3708,1,2)&amp;MID(COMPRAS!F3708,1,2)&amp;MID(COMPRAS!D3708,1,2),IVA!W:W,0)),"SIN COD.")</f>
        <v>0</v>
      </c>
      <c r="CH3808">
        <f ca="1">IFERROR(INDIRECT("IVA!Y"&amp;MATCH(MID(COMPRAS!C3708,1,2)&amp;MID(COMPRAS!F3708,1,2)&amp;MID(COMPRAS!D3708,1,2),IVA!W:W,0)),"SIN COD.")</f>
        <v>0</v>
      </c>
    </row>
    <row r="3809" spans="1:86" x14ac:dyDescent="0.25">
      <c r="A3809"/>
      <c r="B3809"/>
      <c r="D3809"/>
      <c r="AL3809">
        <f t="shared" si="413"/>
        <v>0</v>
      </c>
      <c r="AQ3809">
        <f t="shared" si="414"/>
        <v>0</v>
      </c>
      <c r="AR3809" t="str">
        <f>IFERROR(IF(OR(AP3809=338,AP3809=340,AP3809=341,AP3809=342,AP3809="342A",AP3809="342B"),PorcenRet(AP3809,AT3809,AU3809),INDEX(PORCENTAJEBUSCAR,MATCH(AP3809,CódigoRET,0),4)*1),"")</f>
        <v/>
      </c>
      <c r="AS3809">
        <f t="shared" si="415"/>
        <v>0</v>
      </c>
      <c r="BF3809" t="str">
        <f>IFERROR(IF(OR(BD3809=338,BD3809=340,BD3809=341,BD3809=342,BD3809="342A",BD3809="342B"),PorcenRet(BD3809,BH3809,BI3809),INDEX(PORCENTAJEBUSCAR,MATCH(BD3809,CódigoRET,0),4)*1),"")</f>
        <v/>
      </c>
      <c r="BG3809">
        <f t="shared" si="416"/>
        <v>0</v>
      </c>
      <c r="BO3809">
        <f t="shared" si="417"/>
        <v>0</v>
      </c>
      <c r="CC3809">
        <f t="shared" si="418"/>
        <v>0</v>
      </c>
      <c r="CD3809">
        <f t="shared" si="419"/>
        <v>0</v>
      </c>
      <c r="CG3809">
        <f ca="1">IFERROR(INDIRECT("IVA!X"&amp;MATCH(MID(COMPRAS!C3709,1,2)&amp;MID(COMPRAS!F3709,1,2)&amp;MID(COMPRAS!D3709,1,2),IVA!W:W,0)),"SIN COD.")</f>
        <v>0</v>
      </c>
      <c r="CH3809">
        <f ca="1">IFERROR(INDIRECT("IVA!Y"&amp;MATCH(MID(COMPRAS!C3709,1,2)&amp;MID(COMPRAS!F3709,1,2)&amp;MID(COMPRAS!D3709,1,2),IVA!W:W,0)),"SIN COD.")</f>
        <v>0</v>
      </c>
    </row>
    <row r="3810" spans="1:86" x14ac:dyDescent="0.25">
      <c r="A3810"/>
      <c r="B3810"/>
      <c r="D3810"/>
      <c r="AL3810">
        <f t="shared" si="413"/>
        <v>0</v>
      </c>
      <c r="AQ3810">
        <f t="shared" si="414"/>
        <v>0</v>
      </c>
      <c r="AR3810" t="str">
        <f>IFERROR(IF(OR(AP3810=338,AP3810=340,AP3810=341,AP3810=342,AP3810="342A",AP3810="342B"),PorcenRet(AP3810,AT3810,AU3810),INDEX(PORCENTAJEBUSCAR,MATCH(AP3810,CódigoRET,0),4)*1),"")</f>
        <v/>
      </c>
      <c r="AS3810">
        <f t="shared" si="415"/>
        <v>0</v>
      </c>
      <c r="BF3810" t="str">
        <f>IFERROR(IF(OR(BD3810=338,BD3810=340,BD3810=341,BD3810=342,BD3810="342A",BD3810="342B"),PorcenRet(BD3810,BH3810,BI3810),INDEX(PORCENTAJEBUSCAR,MATCH(BD3810,CódigoRET,0),4)*1),"")</f>
        <v/>
      </c>
      <c r="BG3810">
        <f t="shared" si="416"/>
        <v>0</v>
      </c>
      <c r="BO3810">
        <f t="shared" si="417"/>
        <v>0</v>
      </c>
      <c r="CC3810">
        <f t="shared" si="418"/>
        <v>0</v>
      </c>
      <c r="CD3810">
        <f t="shared" si="419"/>
        <v>0</v>
      </c>
      <c r="CG3810">
        <f ca="1">IFERROR(INDIRECT("IVA!X"&amp;MATCH(MID(COMPRAS!C3710,1,2)&amp;MID(COMPRAS!F3710,1,2)&amp;MID(COMPRAS!D3710,1,2),IVA!W:W,0)),"SIN COD.")</f>
        <v>0</v>
      </c>
      <c r="CH3810">
        <f ca="1">IFERROR(INDIRECT("IVA!Y"&amp;MATCH(MID(COMPRAS!C3710,1,2)&amp;MID(COMPRAS!F3710,1,2)&amp;MID(COMPRAS!D3710,1,2),IVA!W:W,0)),"SIN COD.")</f>
        <v>0</v>
      </c>
    </row>
    <row r="3811" spans="1:86" x14ac:dyDescent="0.25">
      <c r="A3811"/>
      <c r="B3811"/>
      <c r="D3811"/>
      <c r="AL3811">
        <f t="shared" si="413"/>
        <v>0</v>
      </c>
      <c r="AQ3811">
        <f t="shared" si="414"/>
        <v>0</v>
      </c>
      <c r="AR3811" t="str">
        <f>IFERROR(IF(OR(AP3811=338,AP3811=340,AP3811=341,AP3811=342,AP3811="342A",AP3811="342B"),PorcenRet(AP3811,AT3811,AU3811),INDEX(PORCENTAJEBUSCAR,MATCH(AP3811,CódigoRET,0),4)*1),"")</f>
        <v/>
      </c>
      <c r="AS3811">
        <f t="shared" si="415"/>
        <v>0</v>
      </c>
      <c r="BF3811" t="str">
        <f>IFERROR(IF(OR(BD3811=338,BD3811=340,BD3811=341,BD3811=342,BD3811="342A",BD3811="342B"),PorcenRet(BD3811,BH3811,BI3811),INDEX(PORCENTAJEBUSCAR,MATCH(BD3811,CódigoRET,0),4)*1),"")</f>
        <v/>
      </c>
      <c r="BG3811">
        <f t="shared" si="416"/>
        <v>0</v>
      </c>
      <c r="BO3811">
        <f t="shared" si="417"/>
        <v>0</v>
      </c>
      <c r="CC3811">
        <f t="shared" si="418"/>
        <v>0</v>
      </c>
      <c r="CD3811">
        <f t="shared" si="419"/>
        <v>0</v>
      </c>
      <c r="CG3811">
        <f ca="1">IFERROR(INDIRECT("IVA!X"&amp;MATCH(MID(COMPRAS!C3711,1,2)&amp;MID(COMPRAS!F3711,1,2)&amp;MID(COMPRAS!D3711,1,2),IVA!W:W,0)),"SIN COD.")</f>
        <v>0</v>
      </c>
      <c r="CH3811">
        <f ca="1">IFERROR(INDIRECT("IVA!Y"&amp;MATCH(MID(COMPRAS!C3711,1,2)&amp;MID(COMPRAS!F3711,1,2)&amp;MID(COMPRAS!D3711,1,2),IVA!W:W,0)),"SIN COD.")</f>
        <v>0</v>
      </c>
    </row>
    <row r="3812" spans="1:86" x14ac:dyDescent="0.25">
      <c r="A3812"/>
      <c r="B3812"/>
      <c r="D3812"/>
      <c r="AL3812">
        <f t="shared" si="413"/>
        <v>0</v>
      </c>
      <c r="AQ3812">
        <f t="shared" si="414"/>
        <v>0</v>
      </c>
      <c r="AR3812" t="str">
        <f>IFERROR(IF(OR(AP3812=338,AP3812=340,AP3812=341,AP3812=342,AP3812="342A",AP3812="342B"),PorcenRet(AP3812,AT3812,AU3812),INDEX(PORCENTAJEBUSCAR,MATCH(AP3812,CódigoRET,0),4)*1),"")</f>
        <v/>
      </c>
      <c r="AS3812">
        <f t="shared" si="415"/>
        <v>0</v>
      </c>
      <c r="BF3812" t="str">
        <f>IFERROR(IF(OR(BD3812=338,BD3812=340,BD3812=341,BD3812=342,BD3812="342A",BD3812="342B"),PorcenRet(BD3812,BH3812,BI3812),INDEX(PORCENTAJEBUSCAR,MATCH(BD3812,CódigoRET,0),4)*1),"")</f>
        <v/>
      </c>
      <c r="BG3812">
        <f t="shared" si="416"/>
        <v>0</v>
      </c>
      <c r="BO3812">
        <f t="shared" si="417"/>
        <v>0</v>
      </c>
      <c r="CC3812">
        <f t="shared" si="418"/>
        <v>0</v>
      </c>
      <c r="CD3812">
        <f t="shared" si="419"/>
        <v>0</v>
      </c>
      <c r="CG3812">
        <f ca="1">IFERROR(INDIRECT("IVA!X"&amp;MATCH(MID(COMPRAS!C3712,1,2)&amp;MID(COMPRAS!F3712,1,2)&amp;MID(COMPRAS!D3712,1,2),IVA!W:W,0)),"SIN COD.")</f>
        <v>0</v>
      </c>
      <c r="CH3812">
        <f ca="1">IFERROR(INDIRECT("IVA!Y"&amp;MATCH(MID(COMPRAS!C3712,1,2)&amp;MID(COMPRAS!F3712,1,2)&amp;MID(COMPRAS!D3712,1,2),IVA!W:W,0)),"SIN COD.")</f>
        <v>0</v>
      </c>
    </row>
    <row r="3813" spans="1:86" x14ac:dyDescent="0.25">
      <c r="A3813"/>
      <c r="B3813"/>
      <c r="D3813"/>
      <c r="AL3813">
        <f t="shared" si="413"/>
        <v>0</v>
      </c>
      <c r="AQ3813">
        <f t="shared" si="414"/>
        <v>0</v>
      </c>
      <c r="AR3813" t="str">
        <f>IFERROR(IF(OR(AP3813=338,AP3813=340,AP3813=341,AP3813=342,AP3813="342A",AP3813="342B"),PorcenRet(AP3813,AT3813,AU3813),INDEX(PORCENTAJEBUSCAR,MATCH(AP3813,CódigoRET,0),4)*1),"")</f>
        <v/>
      </c>
      <c r="AS3813">
        <f t="shared" si="415"/>
        <v>0</v>
      </c>
      <c r="BF3813" t="str">
        <f>IFERROR(IF(OR(BD3813=338,BD3813=340,BD3813=341,BD3813=342,BD3813="342A",BD3813="342B"),PorcenRet(BD3813,BH3813,BI3813),INDEX(PORCENTAJEBUSCAR,MATCH(BD3813,CódigoRET,0),4)*1),"")</f>
        <v/>
      </c>
      <c r="BG3813">
        <f t="shared" si="416"/>
        <v>0</v>
      </c>
      <c r="BO3813">
        <f t="shared" si="417"/>
        <v>0</v>
      </c>
      <c r="CC3813">
        <f t="shared" si="418"/>
        <v>0</v>
      </c>
      <c r="CD3813">
        <f t="shared" si="419"/>
        <v>0</v>
      </c>
      <c r="CG3813">
        <f ca="1">IFERROR(INDIRECT("IVA!X"&amp;MATCH(MID(COMPRAS!C3713,1,2)&amp;MID(COMPRAS!F3713,1,2)&amp;MID(COMPRAS!D3713,1,2),IVA!W:W,0)),"SIN COD.")</f>
        <v>0</v>
      </c>
      <c r="CH3813">
        <f ca="1">IFERROR(INDIRECT("IVA!Y"&amp;MATCH(MID(COMPRAS!C3713,1,2)&amp;MID(COMPRAS!F3713,1,2)&amp;MID(COMPRAS!D3713,1,2),IVA!W:W,0)),"SIN COD.")</f>
        <v>0</v>
      </c>
    </row>
    <row r="3814" spans="1:86" x14ac:dyDescent="0.25">
      <c r="A3814"/>
      <c r="B3814"/>
      <c r="D3814"/>
      <c r="AL3814">
        <f t="shared" si="413"/>
        <v>0</v>
      </c>
      <c r="AQ3814">
        <f t="shared" si="414"/>
        <v>0</v>
      </c>
      <c r="AR3814" t="str">
        <f>IFERROR(IF(OR(AP3814=338,AP3814=340,AP3814=341,AP3814=342,AP3814="342A",AP3814="342B"),PorcenRet(AP3814,AT3814,AU3814),INDEX(PORCENTAJEBUSCAR,MATCH(AP3814,CódigoRET,0),4)*1),"")</f>
        <v/>
      </c>
      <c r="AS3814">
        <f t="shared" si="415"/>
        <v>0</v>
      </c>
      <c r="BF3814" t="str">
        <f>IFERROR(IF(OR(BD3814=338,BD3814=340,BD3814=341,BD3814=342,BD3814="342A",BD3814="342B"),PorcenRet(BD3814,BH3814,BI3814),INDEX(PORCENTAJEBUSCAR,MATCH(BD3814,CódigoRET,0),4)*1),"")</f>
        <v/>
      </c>
      <c r="BG3814">
        <f t="shared" si="416"/>
        <v>0</v>
      </c>
      <c r="BO3814">
        <f t="shared" si="417"/>
        <v>0</v>
      </c>
      <c r="CC3814">
        <f t="shared" si="418"/>
        <v>0</v>
      </c>
      <c r="CD3814">
        <f t="shared" si="419"/>
        <v>0</v>
      </c>
      <c r="CG3814">
        <f ca="1">IFERROR(INDIRECT("IVA!X"&amp;MATCH(MID(COMPRAS!C3714,1,2)&amp;MID(COMPRAS!F3714,1,2)&amp;MID(COMPRAS!D3714,1,2),IVA!W:W,0)),"SIN COD.")</f>
        <v>0</v>
      </c>
      <c r="CH3814">
        <f ca="1">IFERROR(INDIRECT("IVA!Y"&amp;MATCH(MID(COMPRAS!C3714,1,2)&amp;MID(COMPRAS!F3714,1,2)&amp;MID(COMPRAS!D3714,1,2),IVA!W:W,0)),"SIN COD.")</f>
        <v>0</v>
      </c>
    </row>
    <row r="3815" spans="1:86" x14ac:dyDescent="0.25">
      <c r="A3815"/>
      <c r="B3815"/>
      <c r="D3815"/>
      <c r="AL3815">
        <f t="shared" si="413"/>
        <v>0</v>
      </c>
      <c r="AQ3815">
        <f t="shared" si="414"/>
        <v>0</v>
      </c>
      <c r="AR3815" t="str">
        <f>IFERROR(IF(OR(AP3815=338,AP3815=340,AP3815=341,AP3815=342,AP3815="342A",AP3815="342B"),PorcenRet(AP3815,AT3815,AU3815),INDEX(PORCENTAJEBUSCAR,MATCH(AP3815,CódigoRET,0),4)*1),"")</f>
        <v/>
      </c>
      <c r="AS3815">
        <f t="shared" si="415"/>
        <v>0</v>
      </c>
      <c r="BF3815" t="str">
        <f>IFERROR(IF(OR(BD3815=338,BD3815=340,BD3815=341,BD3815=342,BD3815="342A",BD3815="342B"),PorcenRet(BD3815,BH3815,BI3815),INDEX(PORCENTAJEBUSCAR,MATCH(BD3815,CódigoRET,0),4)*1),"")</f>
        <v/>
      </c>
      <c r="BG3815">
        <f t="shared" si="416"/>
        <v>0</v>
      </c>
      <c r="BO3815">
        <f t="shared" si="417"/>
        <v>0</v>
      </c>
      <c r="CC3815">
        <f t="shared" si="418"/>
        <v>0</v>
      </c>
      <c r="CD3815">
        <f t="shared" si="419"/>
        <v>0</v>
      </c>
      <c r="CG3815">
        <f ca="1">IFERROR(INDIRECT("IVA!X"&amp;MATCH(MID(COMPRAS!C3715,1,2)&amp;MID(COMPRAS!F3715,1,2)&amp;MID(COMPRAS!D3715,1,2),IVA!W:W,0)),"SIN COD.")</f>
        <v>0</v>
      </c>
      <c r="CH3815">
        <f ca="1">IFERROR(INDIRECT("IVA!Y"&amp;MATCH(MID(COMPRAS!C3715,1,2)&amp;MID(COMPRAS!F3715,1,2)&amp;MID(COMPRAS!D3715,1,2),IVA!W:W,0)),"SIN COD.")</f>
        <v>0</v>
      </c>
    </row>
    <row r="3816" spans="1:86" x14ac:dyDescent="0.25">
      <c r="A3816"/>
      <c r="B3816"/>
      <c r="D3816"/>
      <c r="AL3816">
        <f t="shared" si="413"/>
        <v>0</v>
      </c>
      <c r="AQ3816">
        <f t="shared" si="414"/>
        <v>0</v>
      </c>
      <c r="AR3816" t="str">
        <f>IFERROR(IF(OR(AP3816=338,AP3816=340,AP3816=341,AP3816=342,AP3816="342A",AP3816="342B"),PorcenRet(AP3816,AT3816,AU3816),INDEX(PORCENTAJEBUSCAR,MATCH(AP3816,CódigoRET,0),4)*1),"")</f>
        <v/>
      </c>
      <c r="AS3816">
        <f t="shared" si="415"/>
        <v>0</v>
      </c>
      <c r="BF3816" t="str">
        <f>IFERROR(IF(OR(BD3816=338,BD3816=340,BD3816=341,BD3816=342,BD3816="342A",BD3816="342B"),PorcenRet(BD3816,BH3816,BI3816),INDEX(PORCENTAJEBUSCAR,MATCH(BD3816,CódigoRET,0),4)*1),"")</f>
        <v/>
      </c>
      <c r="BG3816">
        <f t="shared" si="416"/>
        <v>0</v>
      </c>
      <c r="BO3816">
        <f t="shared" si="417"/>
        <v>0</v>
      </c>
      <c r="CC3816">
        <f t="shared" si="418"/>
        <v>0</v>
      </c>
      <c r="CD3816">
        <f t="shared" si="419"/>
        <v>0</v>
      </c>
      <c r="CG3816">
        <f ca="1">IFERROR(INDIRECT("IVA!X"&amp;MATCH(MID(COMPRAS!C3716,1,2)&amp;MID(COMPRAS!F3716,1,2)&amp;MID(COMPRAS!D3716,1,2),IVA!W:W,0)),"SIN COD.")</f>
        <v>0</v>
      </c>
      <c r="CH3816">
        <f ca="1">IFERROR(INDIRECT("IVA!Y"&amp;MATCH(MID(COMPRAS!C3716,1,2)&amp;MID(COMPRAS!F3716,1,2)&amp;MID(COMPRAS!D3716,1,2),IVA!W:W,0)),"SIN COD.")</f>
        <v>0</v>
      </c>
    </row>
    <row r="3817" spans="1:86" x14ac:dyDescent="0.25">
      <c r="A3817"/>
      <c r="B3817"/>
      <c r="D3817"/>
      <c r="AL3817">
        <f t="shared" si="413"/>
        <v>0</v>
      </c>
      <c r="AQ3817">
        <f t="shared" si="414"/>
        <v>0</v>
      </c>
      <c r="AR3817" t="str">
        <f>IFERROR(IF(OR(AP3817=338,AP3817=340,AP3817=341,AP3817=342,AP3817="342A",AP3817="342B"),PorcenRet(AP3817,AT3817,AU3817),INDEX(PORCENTAJEBUSCAR,MATCH(AP3817,CódigoRET,0),4)*1),"")</f>
        <v/>
      </c>
      <c r="AS3817">
        <f t="shared" si="415"/>
        <v>0</v>
      </c>
      <c r="BF3817" t="str">
        <f>IFERROR(IF(OR(BD3817=338,BD3817=340,BD3817=341,BD3817=342,BD3817="342A",BD3817="342B"),PorcenRet(BD3817,BH3817,BI3817),INDEX(PORCENTAJEBUSCAR,MATCH(BD3817,CódigoRET,0),4)*1),"")</f>
        <v/>
      </c>
      <c r="BG3817">
        <f t="shared" si="416"/>
        <v>0</v>
      </c>
      <c r="BO3817">
        <f t="shared" si="417"/>
        <v>0</v>
      </c>
      <c r="CC3817">
        <f t="shared" si="418"/>
        <v>0</v>
      </c>
      <c r="CD3817">
        <f t="shared" si="419"/>
        <v>0</v>
      </c>
      <c r="CG3817">
        <f ca="1">IFERROR(INDIRECT("IVA!X"&amp;MATCH(MID(COMPRAS!C3717,1,2)&amp;MID(COMPRAS!F3717,1,2)&amp;MID(COMPRAS!D3717,1,2),IVA!W:W,0)),"SIN COD.")</f>
        <v>0</v>
      </c>
      <c r="CH3817">
        <f ca="1">IFERROR(INDIRECT("IVA!Y"&amp;MATCH(MID(COMPRAS!C3717,1,2)&amp;MID(COMPRAS!F3717,1,2)&amp;MID(COMPRAS!D3717,1,2),IVA!W:W,0)),"SIN COD.")</f>
        <v>0</v>
      </c>
    </row>
    <row r="3818" spans="1:86" x14ac:dyDescent="0.25">
      <c r="A3818"/>
      <c r="B3818"/>
      <c r="D3818"/>
      <c r="AL3818">
        <f t="shared" si="413"/>
        <v>0</v>
      </c>
      <c r="AQ3818">
        <f t="shared" si="414"/>
        <v>0</v>
      </c>
      <c r="AR3818" t="str">
        <f>IFERROR(IF(OR(AP3818=338,AP3818=340,AP3818=341,AP3818=342,AP3818="342A",AP3818="342B"),PorcenRet(AP3818,AT3818,AU3818),INDEX(PORCENTAJEBUSCAR,MATCH(AP3818,CódigoRET,0),4)*1),"")</f>
        <v/>
      </c>
      <c r="AS3818">
        <f t="shared" si="415"/>
        <v>0</v>
      </c>
      <c r="BF3818" t="str">
        <f>IFERROR(IF(OR(BD3818=338,BD3818=340,BD3818=341,BD3818=342,BD3818="342A",BD3818="342B"),PorcenRet(BD3818,BH3818,BI3818),INDEX(PORCENTAJEBUSCAR,MATCH(BD3818,CódigoRET,0),4)*1),"")</f>
        <v/>
      </c>
      <c r="BG3818">
        <f t="shared" si="416"/>
        <v>0</v>
      </c>
      <c r="BO3818">
        <f t="shared" si="417"/>
        <v>0</v>
      </c>
      <c r="CC3818">
        <f t="shared" si="418"/>
        <v>0</v>
      </c>
      <c r="CD3818">
        <f t="shared" si="419"/>
        <v>0</v>
      </c>
      <c r="CG3818">
        <f ca="1">IFERROR(INDIRECT("IVA!X"&amp;MATCH(MID(COMPRAS!C3718,1,2)&amp;MID(COMPRAS!F3718,1,2)&amp;MID(COMPRAS!D3718,1,2),IVA!W:W,0)),"SIN COD.")</f>
        <v>0</v>
      </c>
      <c r="CH3818">
        <f ca="1">IFERROR(INDIRECT("IVA!Y"&amp;MATCH(MID(COMPRAS!C3718,1,2)&amp;MID(COMPRAS!F3718,1,2)&amp;MID(COMPRAS!D3718,1,2),IVA!W:W,0)),"SIN COD.")</f>
        <v>0</v>
      </c>
    </row>
    <row r="3819" spans="1:86" x14ac:dyDescent="0.25">
      <c r="A3819"/>
      <c r="B3819"/>
      <c r="D3819"/>
      <c r="AL3819">
        <f t="shared" si="413"/>
        <v>0</v>
      </c>
      <c r="AQ3819">
        <f t="shared" si="414"/>
        <v>0</v>
      </c>
      <c r="AR3819" t="str">
        <f>IFERROR(IF(OR(AP3819=338,AP3819=340,AP3819=341,AP3819=342,AP3819="342A",AP3819="342B"),PorcenRet(AP3819,AT3819,AU3819),INDEX(PORCENTAJEBUSCAR,MATCH(AP3819,CódigoRET,0),4)*1),"")</f>
        <v/>
      </c>
      <c r="AS3819">
        <f t="shared" si="415"/>
        <v>0</v>
      </c>
      <c r="BF3819" t="str">
        <f>IFERROR(IF(OR(BD3819=338,BD3819=340,BD3819=341,BD3819=342,BD3819="342A",BD3819="342B"),PorcenRet(BD3819,BH3819,BI3819),INDEX(PORCENTAJEBUSCAR,MATCH(BD3819,CódigoRET,0),4)*1),"")</f>
        <v/>
      </c>
      <c r="BG3819">
        <f t="shared" si="416"/>
        <v>0</v>
      </c>
      <c r="BO3819">
        <f t="shared" si="417"/>
        <v>0</v>
      </c>
      <c r="CC3819">
        <f t="shared" si="418"/>
        <v>0</v>
      </c>
      <c r="CD3819">
        <f t="shared" si="419"/>
        <v>0</v>
      </c>
      <c r="CG3819">
        <f ca="1">IFERROR(INDIRECT("IVA!X"&amp;MATCH(MID(COMPRAS!C3719,1,2)&amp;MID(COMPRAS!F3719,1,2)&amp;MID(COMPRAS!D3719,1,2),IVA!W:W,0)),"SIN COD.")</f>
        <v>0</v>
      </c>
      <c r="CH3819">
        <f ca="1">IFERROR(INDIRECT("IVA!Y"&amp;MATCH(MID(COMPRAS!C3719,1,2)&amp;MID(COMPRAS!F3719,1,2)&amp;MID(COMPRAS!D3719,1,2),IVA!W:W,0)),"SIN COD.")</f>
        <v>0</v>
      </c>
    </row>
    <row r="3820" spans="1:86" x14ac:dyDescent="0.25">
      <c r="A3820"/>
      <c r="B3820"/>
      <c r="D3820"/>
      <c r="AL3820">
        <f t="shared" si="413"/>
        <v>0</v>
      </c>
      <c r="AQ3820">
        <f t="shared" si="414"/>
        <v>0</v>
      </c>
      <c r="AR3820" t="str">
        <f>IFERROR(IF(OR(AP3820=338,AP3820=340,AP3820=341,AP3820=342,AP3820="342A",AP3820="342B"),PorcenRet(AP3820,AT3820,AU3820),INDEX(PORCENTAJEBUSCAR,MATCH(AP3820,CódigoRET,0),4)*1),"")</f>
        <v/>
      </c>
      <c r="AS3820">
        <f t="shared" si="415"/>
        <v>0</v>
      </c>
      <c r="BF3820" t="str">
        <f>IFERROR(IF(OR(BD3820=338,BD3820=340,BD3820=341,BD3820=342,BD3820="342A",BD3820="342B"),PorcenRet(BD3820,BH3820,BI3820),INDEX(PORCENTAJEBUSCAR,MATCH(BD3820,CódigoRET,0),4)*1),"")</f>
        <v/>
      </c>
      <c r="BG3820">
        <f t="shared" si="416"/>
        <v>0</v>
      </c>
      <c r="BO3820">
        <f t="shared" si="417"/>
        <v>0</v>
      </c>
      <c r="CC3820">
        <f t="shared" si="418"/>
        <v>0</v>
      </c>
      <c r="CD3820">
        <f t="shared" si="419"/>
        <v>0</v>
      </c>
      <c r="CG3820">
        <f ca="1">IFERROR(INDIRECT("IVA!X"&amp;MATCH(MID(COMPRAS!C3720,1,2)&amp;MID(COMPRAS!F3720,1,2)&amp;MID(COMPRAS!D3720,1,2),IVA!W:W,0)),"SIN COD.")</f>
        <v>0</v>
      </c>
      <c r="CH3820">
        <f ca="1">IFERROR(INDIRECT("IVA!Y"&amp;MATCH(MID(COMPRAS!C3720,1,2)&amp;MID(COMPRAS!F3720,1,2)&amp;MID(COMPRAS!D3720,1,2),IVA!W:W,0)),"SIN COD.")</f>
        <v>0</v>
      </c>
    </row>
    <row r="3821" spans="1:86" x14ac:dyDescent="0.25">
      <c r="A3821"/>
      <c r="B3821"/>
      <c r="D3821"/>
      <c r="AL3821">
        <f t="shared" si="413"/>
        <v>0</v>
      </c>
      <c r="AQ3821">
        <f t="shared" si="414"/>
        <v>0</v>
      </c>
      <c r="AR3821" t="str">
        <f>IFERROR(IF(OR(AP3821=338,AP3821=340,AP3821=341,AP3821=342,AP3821="342A",AP3821="342B"),PorcenRet(AP3821,AT3821,AU3821),INDEX(PORCENTAJEBUSCAR,MATCH(AP3821,CódigoRET,0),4)*1),"")</f>
        <v/>
      </c>
      <c r="AS3821">
        <f t="shared" si="415"/>
        <v>0</v>
      </c>
      <c r="BF3821" t="str">
        <f>IFERROR(IF(OR(BD3821=338,BD3821=340,BD3821=341,BD3821=342,BD3821="342A",BD3821="342B"),PorcenRet(BD3821,BH3821,BI3821),INDEX(PORCENTAJEBUSCAR,MATCH(BD3821,CódigoRET,0),4)*1),"")</f>
        <v/>
      </c>
      <c r="BG3821">
        <f t="shared" si="416"/>
        <v>0</v>
      </c>
      <c r="BO3821">
        <f t="shared" si="417"/>
        <v>0</v>
      </c>
      <c r="CC3821">
        <f t="shared" si="418"/>
        <v>0</v>
      </c>
      <c r="CD3821">
        <f t="shared" si="419"/>
        <v>0</v>
      </c>
      <c r="CG3821">
        <f ca="1">IFERROR(INDIRECT("IVA!X"&amp;MATCH(MID(COMPRAS!C3721,1,2)&amp;MID(COMPRAS!F3721,1,2)&amp;MID(COMPRAS!D3721,1,2),IVA!W:W,0)),"SIN COD.")</f>
        <v>0</v>
      </c>
      <c r="CH3821">
        <f ca="1">IFERROR(INDIRECT("IVA!Y"&amp;MATCH(MID(COMPRAS!C3721,1,2)&amp;MID(COMPRAS!F3721,1,2)&amp;MID(COMPRAS!D3721,1,2),IVA!W:W,0)),"SIN COD.")</f>
        <v>0</v>
      </c>
    </row>
    <row r="3822" spans="1:86" x14ac:dyDescent="0.25">
      <c r="A3822"/>
      <c r="B3822"/>
      <c r="D3822"/>
      <c r="AL3822">
        <f t="shared" si="413"/>
        <v>0</v>
      </c>
      <c r="AQ3822">
        <f t="shared" si="414"/>
        <v>0</v>
      </c>
      <c r="AR3822" t="str">
        <f>IFERROR(IF(OR(AP3822=338,AP3822=340,AP3822=341,AP3822=342,AP3822="342A",AP3822="342B"),PorcenRet(AP3822,AT3822,AU3822),INDEX(PORCENTAJEBUSCAR,MATCH(AP3822,CódigoRET,0),4)*1),"")</f>
        <v/>
      </c>
      <c r="AS3822">
        <f t="shared" si="415"/>
        <v>0</v>
      </c>
      <c r="BF3822" t="str">
        <f>IFERROR(IF(OR(BD3822=338,BD3822=340,BD3822=341,BD3822=342,BD3822="342A",BD3822="342B"),PorcenRet(BD3822,BH3822,BI3822),INDEX(PORCENTAJEBUSCAR,MATCH(BD3822,CódigoRET,0),4)*1),"")</f>
        <v/>
      </c>
      <c r="BG3822">
        <f t="shared" si="416"/>
        <v>0</v>
      </c>
      <c r="BO3822">
        <f t="shared" si="417"/>
        <v>0</v>
      </c>
      <c r="CC3822">
        <f t="shared" si="418"/>
        <v>0</v>
      </c>
      <c r="CD3822">
        <f t="shared" si="419"/>
        <v>0</v>
      </c>
      <c r="CG3822">
        <f ca="1">IFERROR(INDIRECT("IVA!X"&amp;MATCH(MID(COMPRAS!C3722,1,2)&amp;MID(COMPRAS!F3722,1,2)&amp;MID(COMPRAS!D3722,1,2),IVA!W:W,0)),"SIN COD.")</f>
        <v>0</v>
      </c>
      <c r="CH3822">
        <f ca="1">IFERROR(INDIRECT("IVA!Y"&amp;MATCH(MID(COMPRAS!C3722,1,2)&amp;MID(COMPRAS!F3722,1,2)&amp;MID(COMPRAS!D3722,1,2),IVA!W:W,0)),"SIN COD.")</f>
        <v>0</v>
      </c>
    </row>
    <row r="3823" spans="1:86" x14ac:dyDescent="0.25">
      <c r="A3823"/>
      <c r="B3823"/>
      <c r="D3823"/>
      <c r="AL3823">
        <f t="shared" si="413"/>
        <v>0</v>
      </c>
      <c r="AQ3823">
        <f t="shared" si="414"/>
        <v>0</v>
      </c>
      <c r="AR3823" t="str">
        <f>IFERROR(IF(OR(AP3823=338,AP3823=340,AP3823=341,AP3823=342,AP3823="342A",AP3823="342B"),PorcenRet(AP3823,AT3823,AU3823),INDEX(PORCENTAJEBUSCAR,MATCH(AP3823,CódigoRET,0),4)*1),"")</f>
        <v/>
      </c>
      <c r="AS3823">
        <f t="shared" si="415"/>
        <v>0</v>
      </c>
      <c r="BF3823" t="str">
        <f>IFERROR(IF(OR(BD3823=338,BD3823=340,BD3823=341,BD3823=342,BD3823="342A",BD3823="342B"),PorcenRet(BD3823,BH3823,BI3823),INDEX(PORCENTAJEBUSCAR,MATCH(BD3823,CódigoRET,0),4)*1),"")</f>
        <v/>
      </c>
      <c r="BG3823">
        <f t="shared" si="416"/>
        <v>0</v>
      </c>
      <c r="BO3823">
        <f t="shared" si="417"/>
        <v>0</v>
      </c>
      <c r="CC3823">
        <f t="shared" si="418"/>
        <v>0</v>
      </c>
      <c r="CD3823">
        <f t="shared" si="419"/>
        <v>0</v>
      </c>
      <c r="CG3823">
        <f ca="1">IFERROR(INDIRECT("IVA!X"&amp;MATCH(MID(COMPRAS!C3723,1,2)&amp;MID(COMPRAS!F3723,1,2)&amp;MID(COMPRAS!D3723,1,2),IVA!W:W,0)),"SIN COD.")</f>
        <v>0</v>
      </c>
      <c r="CH3823">
        <f ca="1">IFERROR(INDIRECT("IVA!Y"&amp;MATCH(MID(COMPRAS!C3723,1,2)&amp;MID(COMPRAS!F3723,1,2)&amp;MID(COMPRAS!D3723,1,2),IVA!W:W,0)),"SIN COD.")</f>
        <v>0</v>
      </c>
    </row>
    <row r="3824" spans="1:86" x14ac:dyDescent="0.25">
      <c r="A3824"/>
      <c r="B3824"/>
      <c r="D3824"/>
      <c r="AL3824">
        <f t="shared" si="413"/>
        <v>0</v>
      </c>
      <c r="AQ3824">
        <f t="shared" si="414"/>
        <v>0</v>
      </c>
      <c r="AR3824" t="str">
        <f>IFERROR(IF(OR(AP3824=338,AP3824=340,AP3824=341,AP3824=342,AP3824="342A",AP3824="342B"),PorcenRet(AP3824,AT3824,AU3824),INDEX(PORCENTAJEBUSCAR,MATCH(AP3824,CódigoRET,0),4)*1),"")</f>
        <v/>
      </c>
      <c r="AS3824">
        <f t="shared" si="415"/>
        <v>0</v>
      </c>
      <c r="BF3824" t="str">
        <f>IFERROR(IF(OR(BD3824=338,BD3824=340,BD3824=341,BD3824=342,BD3824="342A",BD3824="342B"),PorcenRet(BD3824,BH3824,BI3824),INDEX(PORCENTAJEBUSCAR,MATCH(BD3824,CódigoRET,0),4)*1),"")</f>
        <v/>
      </c>
      <c r="BG3824">
        <f t="shared" si="416"/>
        <v>0</v>
      </c>
      <c r="BO3824">
        <f t="shared" si="417"/>
        <v>0</v>
      </c>
      <c r="CC3824">
        <f t="shared" si="418"/>
        <v>0</v>
      </c>
      <c r="CD3824">
        <f t="shared" si="419"/>
        <v>0</v>
      </c>
      <c r="CG3824">
        <f ca="1">IFERROR(INDIRECT("IVA!X"&amp;MATCH(MID(COMPRAS!C3724,1,2)&amp;MID(COMPRAS!F3724,1,2)&amp;MID(COMPRAS!D3724,1,2),IVA!W:W,0)),"SIN COD.")</f>
        <v>0</v>
      </c>
      <c r="CH3824">
        <f ca="1">IFERROR(INDIRECT("IVA!Y"&amp;MATCH(MID(COMPRAS!C3724,1,2)&amp;MID(COMPRAS!F3724,1,2)&amp;MID(COMPRAS!D3724,1,2),IVA!W:W,0)),"SIN COD.")</f>
        <v>0</v>
      </c>
    </row>
    <row r="3825" spans="1:86" x14ac:dyDescent="0.25">
      <c r="A3825"/>
      <c r="B3825"/>
      <c r="D3825"/>
      <c r="AL3825">
        <f t="shared" si="413"/>
        <v>0</v>
      </c>
      <c r="AQ3825">
        <f t="shared" si="414"/>
        <v>0</v>
      </c>
      <c r="AR3825" t="str">
        <f>IFERROR(IF(OR(AP3825=338,AP3825=340,AP3825=341,AP3825=342,AP3825="342A",AP3825="342B"),PorcenRet(AP3825,AT3825,AU3825),INDEX(PORCENTAJEBUSCAR,MATCH(AP3825,CódigoRET,0),4)*1),"")</f>
        <v/>
      </c>
      <c r="AS3825">
        <f t="shared" si="415"/>
        <v>0</v>
      </c>
      <c r="BF3825" t="str">
        <f>IFERROR(IF(OR(BD3825=338,BD3825=340,BD3825=341,BD3825=342,BD3825="342A",BD3825="342B"),PorcenRet(BD3825,BH3825,BI3825),INDEX(PORCENTAJEBUSCAR,MATCH(BD3825,CódigoRET,0),4)*1),"")</f>
        <v/>
      </c>
      <c r="BG3825">
        <f t="shared" si="416"/>
        <v>0</v>
      </c>
      <c r="BO3825">
        <f t="shared" si="417"/>
        <v>0</v>
      </c>
      <c r="CC3825">
        <f t="shared" si="418"/>
        <v>0</v>
      </c>
      <c r="CD3825">
        <f t="shared" si="419"/>
        <v>0</v>
      </c>
      <c r="CG3825">
        <f ca="1">IFERROR(INDIRECT("IVA!X"&amp;MATCH(MID(COMPRAS!C3725,1,2)&amp;MID(COMPRAS!F3725,1,2)&amp;MID(COMPRAS!D3725,1,2),IVA!W:W,0)),"SIN COD.")</f>
        <v>0</v>
      </c>
      <c r="CH3825">
        <f ca="1">IFERROR(INDIRECT("IVA!Y"&amp;MATCH(MID(COMPRAS!C3725,1,2)&amp;MID(COMPRAS!F3725,1,2)&amp;MID(COMPRAS!D3725,1,2),IVA!W:W,0)),"SIN COD.")</f>
        <v>0</v>
      </c>
    </row>
    <row r="3826" spans="1:86" x14ac:dyDescent="0.25">
      <c r="A3826"/>
      <c r="B3826"/>
      <c r="D3826"/>
      <c r="AL3826">
        <f t="shared" si="413"/>
        <v>0</v>
      </c>
      <c r="AQ3826">
        <f t="shared" si="414"/>
        <v>0</v>
      </c>
      <c r="AR3826" t="str">
        <f>IFERROR(IF(OR(AP3826=338,AP3826=340,AP3826=341,AP3826=342,AP3826="342A",AP3826="342B"),PorcenRet(AP3826,AT3826,AU3826),INDEX(PORCENTAJEBUSCAR,MATCH(AP3826,CódigoRET,0),4)*1),"")</f>
        <v/>
      </c>
      <c r="AS3826">
        <f t="shared" si="415"/>
        <v>0</v>
      </c>
      <c r="BF3826" t="str">
        <f>IFERROR(IF(OR(BD3826=338,BD3826=340,BD3826=341,BD3826=342,BD3826="342A",BD3826="342B"),PorcenRet(BD3826,BH3826,BI3826),INDEX(PORCENTAJEBUSCAR,MATCH(BD3826,CódigoRET,0),4)*1),"")</f>
        <v/>
      </c>
      <c r="BG3826">
        <f t="shared" si="416"/>
        <v>0</v>
      </c>
      <c r="BO3826">
        <f t="shared" si="417"/>
        <v>0</v>
      </c>
      <c r="CC3826">
        <f t="shared" si="418"/>
        <v>0</v>
      </c>
      <c r="CD3826">
        <f t="shared" si="419"/>
        <v>0</v>
      </c>
      <c r="CG3826">
        <f ca="1">IFERROR(INDIRECT("IVA!X"&amp;MATCH(MID(COMPRAS!C3726,1,2)&amp;MID(COMPRAS!F3726,1,2)&amp;MID(COMPRAS!D3726,1,2),IVA!W:W,0)),"SIN COD.")</f>
        <v>0</v>
      </c>
      <c r="CH3826">
        <f ca="1">IFERROR(INDIRECT("IVA!Y"&amp;MATCH(MID(COMPRAS!C3726,1,2)&amp;MID(COMPRAS!F3726,1,2)&amp;MID(COMPRAS!D3726,1,2),IVA!W:W,0)),"SIN COD.")</f>
        <v>0</v>
      </c>
    </row>
    <row r="3827" spans="1:86" x14ac:dyDescent="0.25">
      <c r="A3827"/>
      <c r="B3827"/>
      <c r="D3827"/>
      <c r="AL3827">
        <f t="shared" si="413"/>
        <v>0</v>
      </c>
      <c r="AQ3827">
        <f t="shared" si="414"/>
        <v>0</v>
      </c>
      <c r="AR3827" t="str">
        <f>IFERROR(IF(OR(AP3827=338,AP3827=340,AP3827=341,AP3827=342,AP3827="342A",AP3827="342B"),PorcenRet(AP3827,AT3827,AU3827),INDEX(PORCENTAJEBUSCAR,MATCH(AP3827,CódigoRET,0),4)*1),"")</f>
        <v/>
      </c>
      <c r="AS3827">
        <f t="shared" si="415"/>
        <v>0</v>
      </c>
      <c r="BF3827" t="str">
        <f>IFERROR(IF(OR(BD3827=338,BD3827=340,BD3827=341,BD3827=342,BD3827="342A",BD3827="342B"),PorcenRet(BD3827,BH3827,BI3827),INDEX(PORCENTAJEBUSCAR,MATCH(BD3827,CódigoRET,0),4)*1),"")</f>
        <v/>
      </c>
      <c r="BG3827">
        <f t="shared" si="416"/>
        <v>0</v>
      </c>
      <c r="BO3827">
        <f t="shared" si="417"/>
        <v>0</v>
      </c>
      <c r="CC3827">
        <f t="shared" si="418"/>
        <v>0</v>
      </c>
      <c r="CD3827">
        <f t="shared" si="419"/>
        <v>0</v>
      </c>
      <c r="CG3827">
        <f ca="1">IFERROR(INDIRECT("IVA!X"&amp;MATCH(MID(COMPRAS!C3727,1,2)&amp;MID(COMPRAS!F3727,1,2)&amp;MID(COMPRAS!D3727,1,2),IVA!W:W,0)),"SIN COD.")</f>
        <v>0</v>
      </c>
      <c r="CH3827">
        <f ca="1">IFERROR(INDIRECT("IVA!Y"&amp;MATCH(MID(COMPRAS!C3727,1,2)&amp;MID(COMPRAS!F3727,1,2)&amp;MID(COMPRAS!D3727,1,2),IVA!W:W,0)),"SIN COD.")</f>
        <v>0</v>
      </c>
    </row>
    <row r="3828" spans="1:86" x14ac:dyDescent="0.25">
      <c r="A3828"/>
      <c r="B3828"/>
      <c r="D3828"/>
      <c r="AL3828">
        <f t="shared" si="413"/>
        <v>0</v>
      </c>
      <c r="AQ3828">
        <f t="shared" si="414"/>
        <v>0</v>
      </c>
      <c r="AR3828" t="str">
        <f>IFERROR(IF(OR(AP3828=338,AP3828=340,AP3828=341,AP3828=342,AP3828="342A",AP3828="342B"),PorcenRet(AP3828,AT3828,AU3828),INDEX(PORCENTAJEBUSCAR,MATCH(AP3828,CódigoRET,0),4)*1),"")</f>
        <v/>
      </c>
      <c r="AS3828">
        <f t="shared" si="415"/>
        <v>0</v>
      </c>
      <c r="BF3828" t="str">
        <f>IFERROR(IF(OR(BD3828=338,BD3828=340,BD3828=341,BD3828=342,BD3828="342A",BD3828="342B"),PorcenRet(BD3828,BH3828,BI3828),INDEX(PORCENTAJEBUSCAR,MATCH(BD3828,CódigoRET,0),4)*1),"")</f>
        <v/>
      </c>
      <c r="BG3828">
        <f t="shared" si="416"/>
        <v>0</v>
      </c>
      <c r="BO3828">
        <f t="shared" si="417"/>
        <v>0</v>
      </c>
      <c r="CC3828">
        <f t="shared" si="418"/>
        <v>0</v>
      </c>
      <c r="CD3828">
        <f t="shared" si="419"/>
        <v>0</v>
      </c>
      <c r="CG3828">
        <f ca="1">IFERROR(INDIRECT("IVA!X"&amp;MATCH(MID(COMPRAS!C3728,1,2)&amp;MID(COMPRAS!F3728,1,2)&amp;MID(COMPRAS!D3728,1,2),IVA!W:W,0)),"SIN COD.")</f>
        <v>0</v>
      </c>
      <c r="CH3828">
        <f ca="1">IFERROR(INDIRECT("IVA!Y"&amp;MATCH(MID(COMPRAS!C3728,1,2)&amp;MID(COMPRAS!F3728,1,2)&amp;MID(COMPRAS!D3728,1,2),IVA!W:W,0)),"SIN COD.")</f>
        <v>0</v>
      </c>
    </row>
    <row r="3829" spans="1:86" x14ac:dyDescent="0.25">
      <c r="A3829"/>
      <c r="B3829"/>
      <c r="D3829"/>
      <c r="AL3829">
        <f t="shared" si="413"/>
        <v>0</v>
      </c>
      <c r="AQ3829">
        <f t="shared" si="414"/>
        <v>0</v>
      </c>
      <c r="AR3829" t="str">
        <f>IFERROR(IF(OR(AP3829=338,AP3829=340,AP3829=341,AP3829=342,AP3829="342A",AP3829="342B"),PorcenRet(AP3829,AT3829,AU3829),INDEX(PORCENTAJEBUSCAR,MATCH(AP3829,CódigoRET,0),4)*1),"")</f>
        <v/>
      </c>
      <c r="AS3829">
        <f t="shared" si="415"/>
        <v>0</v>
      </c>
      <c r="BF3829" t="str">
        <f>IFERROR(IF(OR(BD3829=338,BD3829=340,BD3829=341,BD3829=342,BD3829="342A",BD3829="342B"),PorcenRet(BD3829,BH3829,BI3829),INDEX(PORCENTAJEBUSCAR,MATCH(BD3829,CódigoRET,0),4)*1),"")</f>
        <v/>
      </c>
      <c r="BG3829">
        <f t="shared" si="416"/>
        <v>0</v>
      </c>
      <c r="BO3829">
        <f t="shared" si="417"/>
        <v>0</v>
      </c>
      <c r="CC3829">
        <f t="shared" si="418"/>
        <v>0</v>
      </c>
      <c r="CD3829">
        <f t="shared" si="419"/>
        <v>0</v>
      </c>
      <c r="CG3829">
        <f ca="1">IFERROR(INDIRECT("IVA!X"&amp;MATCH(MID(COMPRAS!C3729,1,2)&amp;MID(COMPRAS!F3729,1,2)&amp;MID(COMPRAS!D3729,1,2),IVA!W:W,0)),"SIN COD.")</f>
        <v>0</v>
      </c>
      <c r="CH3829">
        <f ca="1">IFERROR(INDIRECT("IVA!Y"&amp;MATCH(MID(COMPRAS!C3729,1,2)&amp;MID(COMPRAS!F3729,1,2)&amp;MID(COMPRAS!D3729,1,2),IVA!W:W,0)),"SIN COD.")</f>
        <v>0</v>
      </c>
    </row>
    <row r="3830" spans="1:86" x14ac:dyDescent="0.25">
      <c r="A3830"/>
      <c r="B3830"/>
      <c r="D3830"/>
      <c r="AL3830">
        <f t="shared" si="413"/>
        <v>0</v>
      </c>
      <c r="AQ3830">
        <f t="shared" si="414"/>
        <v>0</v>
      </c>
      <c r="AR3830" t="str">
        <f>IFERROR(IF(OR(AP3830=338,AP3830=340,AP3830=341,AP3830=342,AP3830="342A",AP3830="342B"),PorcenRet(AP3830,AT3830,AU3830),INDEX(PORCENTAJEBUSCAR,MATCH(AP3830,CódigoRET,0),4)*1),"")</f>
        <v/>
      </c>
      <c r="AS3830">
        <f t="shared" si="415"/>
        <v>0</v>
      </c>
      <c r="BF3830" t="str">
        <f>IFERROR(IF(OR(BD3830=338,BD3830=340,BD3830=341,BD3830=342,BD3830="342A",BD3830="342B"),PorcenRet(BD3830,BH3830,BI3830),INDEX(PORCENTAJEBUSCAR,MATCH(BD3830,CódigoRET,0),4)*1),"")</f>
        <v/>
      </c>
      <c r="BG3830">
        <f t="shared" si="416"/>
        <v>0</v>
      </c>
      <c r="BO3830">
        <f t="shared" si="417"/>
        <v>0</v>
      </c>
      <c r="CC3830">
        <f t="shared" si="418"/>
        <v>0</v>
      </c>
      <c r="CD3830">
        <f t="shared" si="419"/>
        <v>0</v>
      </c>
      <c r="CG3830">
        <f ca="1">IFERROR(INDIRECT("IVA!X"&amp;MATCH(MID(COMPRAS!C3730,1,2)&amp;MID(COMPRAS!F3730,1,2)&amp;MID(COMPRAS!D3730,1,2),IVA!W:W,0)),"SIN COD.")</f>
        <v>0</v>
      </c>
      <c r="CH3830">
        <f ca="1">IFERROR(INDIRECT("IVA!Y"&amp;MATCH(MID(COMPRAS!C3730,1,2)&amp;MID(COMPRAS!F3730,1,2)&amp;MID(COMPRAS!D3730,1,2),IVA!W:W,0)),"SIN COD.")</f>
        <v>0</v>
      </c>
    </row>
    <row r="3831" spans="1:86" x14ac:dyDescent="0.25">
      <c r="A3831"/>
      <c r="B3831"/>
      <c r="D3831"/>
      <c r="AL3831">
        <f t="shared" si="413"/>
        <v>0</v>
      </c>
      <c r="AQ3831">
        <f t="shared" si="414"/>
        <v>0</v>
      </c>
      <c r="AR3831" t="str">
        <f>IFERROR(IF(OR(AP3831=338,AP3831=340,AP3831=341,AP3831=342,AP3831="342A",AP3831="342B"),PorcenRet(AP3831,AT3831,AU3831),INDEX(PORCENTAJEBUSCAR,MATCH(AP3831,CódigoRET,0),4)*1),"")</f>
        <v/>
      </c>
      <c r="AS3831">
        <f t="shared" si="415"/>
        <v>0</v>
      </c>
      <c r="BF3831" t="str">
        <f>IFERROR(IF(OR(BD3831=338,BD3831=340,BD3831=341,BD3831=342,BD3831="342A",BD3831="342B"),PorcenRet(BD3831,BH3831,BI3831),INDEX(PORCENTAJEBUSCAR,MATCH(BD3831,CódigoRET,0),4)*1),"")</f>
        <v/>
      </c>
      <c r="BG3831">
        <f t="shared" si="416"/>
        <v>0</v>
      </c>
      <c r="BO3831">
        <f t="shared" si="417"/>
        <v>0</v>
      </c>
      <c r="CC3831">
        <f t="shared" si="418"/>
        <v>0</v>
      </c>
      <c r="CD3831">
        <f t="shared" si="419"/>
        <v>0</v>
      </c>
      <c r="CG3831">
        <f ca="1">IFERROR(INDIRECT("IVA!X"&amp;MATCH(MID(COMPRAS!C3731,1,2)&amp;MID(COMPRAS!F3731,1,2)&amp;MID(COMPRAS!D3731,1,2),IVA!W:W,0)),"SIN COD.")</f>
        <v>0</v>
      </c>
      <c r="CH3831">
        <f ca="1">IFERROR(INDIRECT("IVA!Y"&amp;MATCH(MID(COMPRAS!C3731,1,2)&amp;MID(COMPRAS!F3731,1,2)&amp;MID(COMPRAS!D3731,1,2),IVA!W:W,0)),"SIN COD.")</f>
        <v>0</v>
      </c>
    </row>
    <row r="3832" spans="1:86" x14ac:dyDescent="0.25">
      <c r="A3832"/>
      <c r="B3832"/>
      <c r="D3832"/>
      <c r="AL3832">
        <f t="shared" si="413"/>
        <v>0</v>
      </c>
      <c r="AQ3832">
        <f t="shared" si="414"/>
        <v>0</v>
      </c>
      <c r="AR3832" t="str">
        <f>IFERROR(IF(OR(AP3832=338,AP3832=340,AP3832=341,AP3832=342,AP3832="342A",AP3832="342B"),PorcenRet(AP3832,AT3832,AU3832),INDEX(PORCENTAJEBUSCAR,MATCH(AP3832,CódigoRET,0),4)*1),"")</f>
        <v/>
      </c>
      <c r="AS3832">
        <f t="shared" si="415"/>
        <v>0</v>
      </c>
      <c r="BF3832" t="str">
        <f>IFERROR(IF(OR(BD3832=338,BD3832=340,BD3832=341,BD3832=342,BD3832="342A",BD3832="342B"),PorcenRet(BD3832,BH3832,BI3832),INDEX(PORCENTAJEBUSCAR,MATCH(BD3832,CódigoRET,0),4)*1),"")</f>
        <v/>
      </c>
      <c r="BG3832">
        <f t="shared" si="416"/>
        <v>0</v>
      </c>
      <c r="BO3832">
        <f t="shared" si="417"/>
        <v>0</v>
      </c>
      <c r="CC3832">
        <f t="shared" si="418"/>
        <v>0</v>
      </c>
      <c r="CD3832">
        <f t="shared" si="419"/>
        <v>0</v>
      </c>
      <c r="CG3832">
        <f ca="1">IFERROR(INDIRECT("IVA!X"&amp;MATCH(MID(COMPRAS!C3732,1,2)&amp;MID(COMPRAS!F3732,1,2)&amp;MID(COMPRAS!D3732,1,2),IVA!W:W,0)),"SIN COD.")</f>
        <v>0</v>
      </c>
      <c r="CH3832">
        <f ca="1">IFERROR(INDIRECT("IVA!Y"&amp;MATCH(MID(COMPRAS!C3732,1,2)&amp;MID(COMPRAS!F3732,1,2)&amp;MID(COMPRAS!D3732,1,2),IVA!W:W,0)),"SIN COD.")</f>
        <v>0</v>
      </c>
    </row>
    <row r="3833" spans="1:86" x14ac:dyDescent="0.25">
      <c r="A3833"/>
      <c r="B3833"/>
      <c r="D3833"/>
      <c r="AL3833">
        <f t="shared" si="413"/>
        <v>0</v>
      </c>
      <c r="AQ3833">
        <f t="shared" si="414"/>
        <v>0</v>
      </c>
      <c r="AR3833" t="str">
        <f>IFERROR(IF(OR(AP3833=338,AP3833=340,AP3833=341,AP3833=342,AP3833="342A",AP3833="342B"),PorcenRet(AP3833,AT3833,AU3833),INDEX(PORCENTAJEBUSCAR,MATCH(AP3833,CódigoRET,0),4)*1),"")</f>
        <v/>
      </c>
      <c r="AS3833">
        <f t="shared" si="415"/>
        <v>0</v>
      </c>
      <c r="BF3833" t="str">
        <f>IFERROR(IF(OR(BD3833=338,BD3833=340,BD3833=341,BD3833=342,BD3833="342A",BD3833="342B"),PorcenRet(BD3833,BH3833,BI3833),INDEX(PORCENTAJEBUSCAR,MATCH(BD3833,CódigoRET,0),4)*1),"")</f>
        <v/>
      </c>
      <c r="BG3833">
        <f t="shared" si="416"/>
        <v>0</v>
      </c>
      <c r="BO3833">
        <f t="shared" si="417"/>
        <v>0</v>
      </c>
      <c r="CC3833">
        <f t="shared" si="418"/>
        <v>0</v>
      </c>
      <c r="CD3833">
        <f t="shared" si="419"/>
        <v>0</v>
      </c>
      <c r="CG3833">
        <f ca="1">IFERROR(INDIRECT("IVA!X"&amp;MATCH(MID(COMPRAS!C3733,1,2)&amp;MID(COMPRAS!F3733,1,2)&amp;MID(COMPRAS!D3733,1,2),IVA!W:W,0)),"SIN COD.")</f>
        <v>0</v>
      </c>
      <c r="CH3833">
        <f ca="1">IFERROR(INDIRECT("IVA!Y"&amp;MATCH(MID(COMPRAS!C3733,1,2)&amp;MID(COMPRAS!F3733,1,2)&amp;MID(COMPRAS!D3733,1,2),IVA!W:W,0)),"SIN COD.")</f>
        <v>0</v>
      </c>
    </row>
    <row r="3834" spans="1:86" x14ac:dyDescent="0.25">
      <c r="A3834"/>
      <c r="B3834"/>
      <c r="D3834"/>
      <c r="AL3834">
        <f t="shared" si="413"/>
        <v>0</v>
      </c>
      <c r="AQ3834">
        <f t="shared" si="414"/>
        <v>0</v>
      </c>
      <c r="AR3834" t="str">
        <f>IFERROR(IF(OR(AP3834=338,AP3834=340,AP3834=341,AP3834=342,AP3834="342A",AP3834="342B"),PorcenRet(AP3834,AT3834,AU3834),INDEX(PORCENTAJEBUSCAR,MATCH(AP3834,CódigoRET,0),4)*1),"")</f>
        <v/>
      </c>
      <c r="AS3834">
        <f t="shared" si="415"/>
        <v>0</v>
      </c>
      <c r="BF3834" t="str">
        <f>IFERROR(IF(OR(BD3834=338,BD3834=340,BD3834=341,BD3834=342,BD3834="342A",BD3834="342B"),PorcenRet(BD3834,BH3834,BI3834),INDEX(PORCENTAJEBUSCAR,MATCH(BD3834,CódigoRET,0),4)*1),"")</f>
        <v/>
      </c>
      <c r="BG3834">
        <f t="shared" si="416"/>
        <v>0</v>
      </c>
      <c r="BO3834">
        <f t="shared" si="417"/>
        <v>0</v>
      </c>
      <c r="CC3834">
        <f t="shared" si="418"/>
        <v>0</v>
      </c>
      <c r="CD3834">
        <f t="shared" si="419"/>
        <v>0</v>
      </c>
      <c r="CG3834">
        <f ca="1">IFERROR(INDIRECT("IVA!X"&amp;MATCH(MID(COMPRAS!C3734,1,2)&amp;MID(COMPRAS!F3734,1,2)&amp;MID(COMPRAS!D3734,1,2),IVA!W:W,0)),"SIN COD.")</f>
        <v>0</v>
      </c>
      <c r="CH3834">
        <f ca="1">IFERROR(INDIRECT("IVA!Y"&amp;MATCH(MID(COMPRAS!C3734,1,2)&amp;MID(COMPRAS!F3734,1,2)&amp;MID(COMPRAS!D3734,1,2),IVA!W:W,0)),"SIN COD.")</f>
        <v>0</v>
      </c>
    </row>
    <row r="3835" spans="1:86" x14ac:dyDescent="0.25">
      <c r="A3835"/>
      <c r="B3835"/>
      <c r="D3835"/>
      <c r="AL3835">
        <f t="shared" si="413"/>
        <v>0</v>
      </c>
      <c r="AQ3835">
        <f t="shared" si="414"/>
        <v>0</v>
      </c>
      <c r="AR3835" t="str">
        <f>IFERROR(IF(OR(AP3835=338,AP3835=340,AP3835=341,AP3835=342,AP3835="342A",AP3835="342B"),PorcenRet(AP3835,AT3835,AU3835),INDEX(PORCENTAJEBUSCAR,MATCH(AP3835,CódigoRET,0),4)*1),"")</f>
        <v/>
      </c>
      <c r="AS3835">
        <f t="shared" si="415"/>
        <v>0</v>
      </c>
      <c r="BF3835" t="str">
        <f>IFERROR(IF(OR(BD3835=338,BD3835=340,BD3835=341,BD3835=342,BD3835="342A",BD3835="342B"),PorcenRet(BD3835,BH3835,BI3835),INDEX(PORCENTAJEBUSCAR,MATCH(BD3835,CódigoRET,0),4)*1),"")</f>
        <v/>
      </c>
      <c r="BG3835">
        <f t="shared" si="416"/>
        <v>0</v>
      </c>
      <c r="BO3835">
        <f t="shared" si="417"/>
        <v>0</v>
      </c>
      <c r="CC3835">
        <f t="shared" si="418"/>
        <v>0</v>
      </c>
      <c r="CD3835">
        <f t="shared" si="419"/>
        <v>0</v>
      </c>
      <c r="CG3835">
        <f ca="1">IFERROR(INDIRECT("IVA!X"&amp;MATCH(MID(COMPRAS!C3735,1,2)&amp;MID(COMPRAS!F3735,1,2)&amp;MID(COMPRAS!D3735,1,2),IVA!W:W,0)),"SIN COD.")</f>
        <v>0</v>
      </c>
      <c r="CH3835">
        <f ca="1">IFERROR(INDIRECT("IVA!Y"&amp;MATCH(MID(COMPRAS!C3735,1,2)&amp;MID(COMPRAS!F3735,1,2)&amp;MID(COMPRAS!D3735,1,2),IVA!W:W,0)),"SIN COD.")</f>
        <v>0</v>
      </c>
    </row>
    <row r="3836" spans="1:86" x14ac:dyDescent="0.25">
      <c r="A3836"/>
      <c r="B3836"/>
      <c r="D3836"/>
      <c r="AL3836">
        <f t="shared" si="413"/>
        <v>0</v>
      </c>
      <c r="AQ3836">
        <f t="shared" si="414"/>
        <v>0</v>
      </c>
      <c r="AR3836" t="str">
        <f>IFERROR(IF(OR(AP3836=338,AP3836=340,AP3836=341,AP3836=342,AP3836="342A",AP3836="342B"),PorcenRet(AP3836,AT3836,AU3836),INDEX(PORCENTAJEBUSCAR,MATCH(AP3836,CódigoRET,0),4)*1),"")</f>
        <v/>
      </c>
      <c r="AS3836">
        <f t="shared" si="415"/>
        <v>0</v>
      </c>
      <c r="BF3836" t="str">
        <f>IFERROR(IF(OR(BD3836=338,BD3836=340,BD3836=341,BD3836=342,BD3836="342A",BD3836="342B"),PorcenRet(BD3836,BH3836,BI3836),INDEX(PORCENTAJEBUSCAR,MATCH(BD3836,CódigoRET,0),4)*1),"")</f>
        <v/>
      </c>
      <c r="BG3836">
        <f t="shared" si="416"/>
        <v>0</v>
      </c>
      <c r="BO3836">
        <f t="shared" si="417"/>
        <v>0</v>
      </c>
      <c r="CC3836">
        <f t="shared" si="418"/>
        <v>0</v>
      </c>
      <c r="CD3836">
        <f t="shared" si="419"/>
        <v>0</v>
      </c>
      <c r="CG3836">
        <f ca="1">IFERROR(INDIRECT("IVA!X"&amp;MATCH(MID(COMPRAS!C3736,1,2)&amp;MID(COMPRAS!F3736,1,2)&amp;MID(COMPRAS!D3736,1,2),IVA!W:W,0)),"SIN COD.")</f>
        <v>0</v>
      </c>
      <c r="CH3836">
        <f ca="1">IFERROR(INDIRECT("IVA!Y"&amp;MATCH(MID(COMPRAS!C3736,1,2)&amp;MID(COMPRAS!F3736,1,2)&amp;MID(COMPRAS!D3736,1,2),IVA!W:W,0)),"SIN COD.")</f>
        <v>0</v>
      </c>
    </row>
    <row r="3837" spans="1:86" x14ac:dyDescent="0.25">
      <c r="A3837"/>
      <c r="B3837"/>
      <c r="D3837"/>
      <c r="AL3837">
        <f t="shared" si="413"/>
        <v>0</v>
      </c>
      <c r="AQ3837">
        <f t="shared" si="414"/>
        <v>0</v>
      </c>
      <c r="AR3837" t="str">
        <f>IFERROR(IF(OR(AP3837=338,AP3837=340,AP3837=341,AP3837=342,AP3837="342A",AP3837="342B"),PorcenRet(AP3837,AT3837,AU3837),INDEX(PORCENTAJEBUSCAR,MATCH(AP3837,CódigoRET,0),4)*1),"")</f>
        <v/>
      </c>
      <c r="AS3837">
        <f t="shared" si="415"/>
        <v>0</v>
      </c>
      <c r="BF3837" t="str">
        <f>IFERROR(IF(OR(BD3837=338,BD3837=340,BD3837=341,BD3837=342,BD3837="342A",BD3837="342B"),PorcenRet(BD3837,BH3837,BI3837),INDEX(PORCENTAJEBUSCAR,MATCH(BD3837,CódigoRET,0),4)*1),"")</f>
        <v/>
      </c>
      <c r="BG3837">
        <f t="shared" si="416"/>
        <v>0</v>
      </c>
      <c r="BO3837">
        <f t="shared" si="417"/>
        <v>0</v>
      </c>
      <c r="CC3837">
        <f t="shared" si="418"/>
        <v>0</v>
      </c>
      <c r="CD3837">
        <f t="shared" si="419"/>
        <v>0</v>
      </c>
      <c r="CG3837">
        <f ca="1">IFERROR(INDIRECT("IVA!X"&amp;MATCH(MID(COMPRAS!C3737,1,2)&amp;MID(COMPRAS!F3737,1,2)&amp;MID(COMPRAS!D3737,1,2),IVA!W:W,0)),"SIN COD.")</f>
        <v>0</v>
      </c>
      <c r="CH3837">
        <f ca="1">IFERROR(INDIRECT("IVA!Y"&amp;MATCH(MID(COMPRAS!C3737,1,2)&amp;MID(COMPRAS!F3737,1,2)&amp;MID(COMPRAS!D3737,1,2),IVA!W:W,0)),"SIN COD.")</f>
        <v>0</v>
      </c>
    </row>
    <row r="3838" spans="1:86" x14ac:dyDescent="0.25">
      <c r="A3838"/>
      <c r="B3838"/>
      <c r="D3838"/>
      <c r="AL3838">
        <f t="shared" si="413"/>
        <v>0</v>
      </c>
      <c r="AQ3838">
        <f t="shared" si="414"/>
        <v>0</v>
      </c>
      <c r="AR3838" t="str">
        <f>IFERROR(IF(OR(AP3838=338,AP3838=340,AP3838=341,AP3838=342,AP3838="342A",AP3838="342B"),PorcenRet(AP3838,AT3838,AU3838),INDEX(PORCENTAJEBUSCAR,MATCH(AP3838,CódigoRET,0),4)*1),"")</f>
        <v/>
      </c>
      <c r="AS3838">
        <f t="shared" si="415"/>
        <v>0</v>
      </c>
      <c r="BF3838" t="str">
        <f>IFERROR(IF(OR(BD3838=338,BD3838=340,BD3838=341,BD3838=342,BD3838="342A",BD3838="342B"),PorcenRet(BD3838,BH3838,BI3838),INDEX(PORCENTAJEBUSCAR,MATCH(BD3838,CódigoRET,0),4)*1),"")</f>
        <v/>
      </c>
      <c r="BG3838">
        <f t="shared" si="416"/>
        <v>0</v>
      </c>
      <c r="BO3838">
        <f t="shared" si="417"/>
        <v>0</v>
      </c>
      <c r="CC3838">
        <f t="shared" si="418"/>
        <v>0</v>
      </c>
      <c r="CD3838">
        <f t="shared" si="419"/>
        <v>0</v>
      </c>
      <c r="CG3838">
        <f ca="1">IFERROR(INDIRECT("IVA!X"&amp;MATCH(MID(COMPRAS!C3738,1,2)&amp;MID(COMPRAS!F3738,1,2)&amp;MID(COMPRAS!D3738,1,2),IVA!W:W,0)),"SIN COD.")</f>
        <v>0</v>
      </c>
      <c r="CH3838">
        <f ca="1">IFERROR(INDIRECT("IVA!Y"&amp;MATCH(MID(COMPRAS!C3738,1,2)&amp;MID(COMPRAS!F3738,1,2)&amp;MID(COMPRAS!D3738,1,2),IVA!W:W,0)),"SIN COD.")</f>
        <v>0</v>
      </c>
    </row>
    <row r="3839" spans="1:86" x14ac:dyDescent="0.25">
      <c r="A3839"/>
      <c r="B3839"/>
      <c r="D3839"/>
      <c r="AL3839">
        <f t="shared" si="413"/>
        <v>0</v>
      </c>
      <c r="AQ3839">
        <f t="shared" si="414"/>
        <v>0</v>
      </c>
      <c r="AR3839" t="str">
        <f>IFERROR(IF(OR(AP3839=338,AP3839=340,AP3839=341,AP3839=342,AP3839="342A",AP3839="342B"),PorcenRet(AP3839,AT3839,AU3839),INDEX(PORCENTAJEBUSCAR,MATCH(AP3839,CódigoRET,0),4)*1),"")</f>
        <v/>
      </c>
      <c r="AS3839">
        <f t="shared" si="415"/>
        <v>0</v>
      </c>
      <c r="BF3839" t="str">
        <f>IFERROR(IF(OR(BD3839=338,BD3839=340,BD3839=341,BD3839=342,BD3839="342A",BD3839="342B"),PorcenRet(BD3839,BH3839,BI3839),INDEX(PORCENTAJEBUSCAR,MATCH(BD3839,CódigoRET,0),4)*1),"")</f>
        <v/>
      </c>
      <c r="BG3839">
        <f t="shared" si="416"/>
        <v>0</v>
      </c>
      <c r="BO3839">
        <f t="shared" si="417"/>
        <v>0</v>
      </c>
      <c r="CC3839">
        <f t="shared" si="418"/>
        <v>0</v>
      </c>
      <c r="CD3839">
        <f t="shared" si="419"/>
        <v>0</v>
      </c>
      <c r="CG3839">
        <f ca="1">IFERROR(INDIRECT("IVA!X"&amp;MATCH(MID(COMPRAS!C3739,1,2)&amp;MID(COMPRAS!F3739,1,2)&amp;MID(COMPRAS!D3739,1,2),IVA!W:W,0)),"SIN COD.")</f>
        <v>0</v>
      </c>
      <c r="CH3839">
        <f ca="1">IFERROR(INDIRECT("IVA!Y"&amp;MATCH(MID(COMPRAS!C3739,1,2)&amp;MID(COMPRAS!F3739,1,2)&amp;MID(COMPRAS!D3739,1,2),IVA!W:W,0)),"SIN COD.")</f>
        <v>0</v>
      </c>
    </row>
    <row r="3840" spans="1:86" x14ac:dyDescent="0.25">
      <c r="A3840"/>
      <c r="B3840"/>
      <c r="D3840"/>
      <c r="AL3840">
        <f t="shared" si="413"/>
        <v>0</v>
      </c>
      <c r="AQ3840">
        <f t="shared" si="414"/>
        <v>0</v>
      </c>
      <c r="AR3840" t="str">
        <f>IFERROR(IF(OR(AP3840=338,AP3840=340,AP3840=341,AP3840=342,AP3840="342A",AP3840="342B"),PorcenRet(AP3840,AT3840,AU3840),INDEX(PORCENTAJEBUSCAR,MATCH(AP3840,CódigoRET,0),4)*1),"")</f>
        <v/>
      </c>
      <c r="AS3840">
        <f t="shared" si="415"/>
        <v>0</v>
      </c>
      <c r="BF3840" t="str">
        <f>IFERROR(IF(OR(BD3840=338,BD3840=340,BD3840=341,BD3840=342,BD3840="342A",BD3840="342B"),PorcenRet(BD3840,BH3840,BI3840),INDEX(PORCENTAJEBUSCAR,MATCH(BD3840,CódigoRET,0),4)*1),"")</f>
        <v/>
      </c>
      <c r="BG3840">
        <f t="shared" si="416"/>
        <v>0</v>
      </c>
      <c r="BO3840">
        <f t="shared" si="417"/>
        <v>0</v>
      </c>
      <c r="CC3840">
        <f t="shared" si="418"/>
        <v>0</v>
      </c>
      <c r="CD3840">
        <f t="shared" si="419"/>
        <v>0</v>
      </c>
      <c r="CG3840">
        <f ca="1">IFERROR(INDIRECT("IVA!X"&amp;MATCH(MID(COMPRAS!C3740,1,2)&amp;MID(COMPRAS!F3740,1,2)&amp;MID(COMPRAS!D3740,1,2),IVA!W:W,0)),"SIN COD.")</f>
        <v>0</v>
      </c>
      <c r="CH3840">
        <f ca="1">IFERROR(INDIRECT("IVA!Y"&amp;MATCH(MID(COMPRAS!C3740,1,2)&amp;MID(COMPRAS!F3740,1,2)&amp;MID(COMPRAS!D3740,1,2),IVA!W:W,0)),"SIN COD.")</f>
        <v>0</v>
      </c>
    </row>
    <row r="3841" spans="1:86" x14ac:dyDescent="0.25">
      <c r="A3841"/>
      <c r="B3841"/>
      <c r="D3841"/>
      <c r="AL3841">
        <f t="shared" si="413"/>
        <v>0</v>
      </c>
      <c r="AQ3841">
        <f t="shared" si="414"/>
        <v>0</v>
      </c>
      <c r="AR3841" t="str">
        <f>IFERROR(IF(OR(AP3841=338,AP3841=340,AP3841=341,AP3841=342,AP3841="342A",AP3841="342B"),PorcenRet(AP3841,AT3841,AU3841),INDEX(PORCENTAJEBUSCAR,MATCH(AP3841,CódigoRET,0),4)*1),"")</f>
        <v/>
      </c>
      <c r="AS3841">
        <f t="shared" si="415"/>
        <v>0</v>
      </c>
      <c r="BF3841" t="str">
        <f>IFERROR(IF(OR(BD3841=338,BD3841=340,BD3841=341,BD3841=342,BD3841="342A",BD3841="342B"),PorcenRet(BD3841,BH3841,BI3841),INDEX(PORCENTAJEBUSCAR,MATCH(BD3841,CódigoRET,0),4)*1),"")</f>
        <v/>
      </c>
      <c r="BG3841">
        <f t="shared" si="416"/>
        <v>0</v>
      </c>
      <c r="BO3841">
        <f t="shared" si="417"/>
        <v>0</v>
      </c>
      <c r="CC3841">
        <f t="shared" si="418"/>
        <v>0</v>
      </c>
      <c r="CD3841">
        <f t="shared" si="419"/>
        <v>0</v>
      </c>
      <c r="CG3841">
        <f ca="1">IFERROR(INDIRECT("IVA!X"&amp;MATCH(MID(COMPRAS!C3741,1,2)&amp;MID(COMPRAS!F3741,1,2)&amp;MID(COMPRAS!D3741,1,2),IVA!W:W,0)),"SIN COD.")</f>
        <v>0</v>
      </c>
      <c r="CH3841">
        <f ca="1">IFERROR(INDIRECT("IVA!Y"&amp;MATCH(MID(COMPRAS!C3741,1,2)&amp;MID(COMPRAS!F3741,1,2)&amp;MID(COMPRAS!D3741,1,2),IVA!W:W,0)),"SIN COD.")</f>
        <v>0</v>
      </c>
    </row>
    <row r="3842" spans="1:86" x14ac:dyDescent="0.25">
      <c r="A3842"/>
      <c r="B3842"/>
      <c r="D3842"/>
      <c r="AL3842">
        <f t="shared" ref="AL3842:AL3905" si="420">O3842+P3842+Q3842+R3842+S3842+T3842+U3842+V3842</f>
        <v>0</v>
      </c>
      <c r="AQ3842">
        <f t="shared" ref="AQ3842:AQ3905" si="421">+P3842+Q3842+R3842+S3842-BE3842-BQ3842-BW3842+O3842</f>
        <v>0</v>
      </c>
      <c r="AR3842" t="str">
        <f>IFERROR(IF(OR(AP3842=338,AP3842=340,AP3842=341,AP3842=342,AP3842="342A",AP3842="342B"),PorcenRet(AP3842,AT3842,AU3842),INDEX(PORCENTAJEBUSCAR,MATCH(AP3842,CódigoRET,0),4)*1),"")</f>
        <v/>
      </c>
      <c r="AS3842">
        <f t="shared" ref="AS3842:AS3905" si="422">ROUND(IF(AP3842="",0,AQ3842*(AR3842/100)),2)</f>
        <v>0</v>
      </c>
      <c r="BF3842" t="str">
        <f>IFERROR(IF(OR(BD3842=338,BD3842=340,BD3842=341,BD3842=342,BD3842="342A",BD3842="342B"),PorcenRet(BD3842,BH3842,BI3842),INDEX(PORCENTAJEBUSCAR,MATCH(BD3842,CódigoRET,0),4)*1),"")</f>
        <v/>
      </c>
      <c r="BG3842">
        <f t="shared" ref="BG3842:BG3905" si="423">ROUND(IF(BD3842="",0,BE3842*(BF3842/100)),2)</f>
        <v>0</v>
      </c>
      <c r="BO3842">
        <f t="shared" ref="BO3842:BO3905" si="424">IF(MID(F3842,1,2)="41",SUM(O3842:S3842),0)</f>
        <v>0</v>
      </c>
      <c r="CC3842">
        <f t="shared" ref="CC3842:CC3905" si="425">O3842+P3842+Q3842+R3842+S3842</f>
        <v>0</v>
      </c>
      <c r="CD3842">
        <f t="shared" ref="CD3842:CD3905" si="426">T3842+U3842</f>
        <v>0</v>
      </c>
      <c r="CG3842">
        <f ca="1">IFERROR(INDIRECT("IVA!X"&amp;MATCH(MID(COMPRAS!C3742,1,2)&amp;MID(COMPRAS!F3742,1,2)&amp;MID(COMPRAS!D3742,1,2),IVA!W:W,0)),"SIN COD.")</f>
        <v>0</v>
      </c>
      <c r="CH3842">
        <f ca="1">IFERROR(INDIRECT("IVA!Y"&amp;MATCH(MID(COMPRAS!C3742,1,2)&amp;MID(COMPRAS!F3742,1,2)&amp;MID(COMPRAS!D3742,1,2),IVA!W:W,0)),"SIN COD.")</f>
        <v>0</v>
      </c>
    </row>
    <row r="3843" spans="1:86" x14ac:dyDescent="0.25">
      <c r="A3843"/>
      <c r="B3843"/>
      <c r="D3843"/>
      <c r="AL3843">
        <f t="shared" si="420"/>
        <v>0</v>
      </c>
      <c r="AQ3843">
        <f t="shared" si="421"/>
        <v>0</v>
      </c>
      <c r="AR3843" t="str">
        <f>IFERROR(IF(OR(AP3843=338,AP3843=340,AP3843=341,AP3843=342,AP3843="342A",AP3843="342B"),PorcenRet(AP3843,AT3843,AU3843),INDEX(PORCENTAJEBUSCAR,MATCH(AP3843,CódigoRET,0),4)*1),"")</f>
        <v/>
      </c>
      <c r="AS3843">
        <f t="shared" si="422"/>
        <v>0</v>
      </c>
      <c r="BF3843" t="str">
        <f>IFERROR(IF(OR(BD3843=338,BD3843=340,BD3843=341,BD3843=342,BD3843="342A",BD3843="342B"),PorcenRet(BD3843,BH3843,BI3843),INDEX(PORCENTAJEBUSCAR,MATCH(BD3843,CódigoRET,0),4)*1),"")</f>
        <v/>
      </c>
      <c r="BG3843">
        <f t="shared" si="423"/>
        <v>0</v>
      </c>
      <c r="BO3843">
        <f t="shared" si="424"/>
        <v>0</v>
      </c>
      <c r="CC3843">
        <f t="shared" si="425"/>
        <v>0</v>
      </c>
      <c r="CD3843">
        <f t="shared" si="426"/>
        <v>0</v>
      </c>
      <c r="CG3843">
        <f ca="1">IFERROR(INDIRECT("IVA!X"&amp;MATCH(MID(COMPRAS!C3743,1,2)&amp;MID(COMPRAS!F3743,1,2)&amp;MID(COMPRAS!D3743,1,2),IVA!W:W,0)),"SIN COD.")</f>
        <v>0</v>
      </c>
      <c r="CH3843">
        <f ca="1">IFERROR(INDIRECT("IVA!Y"&amp;MATCH(MID(COMPRAS!C3743,1,2)&amp;MID(COMPRAS!F3743,1,2)&amp;MID(COMPRAS!D3743,1,2),IVA!W:W,0)),"SIN COD.")</f>
        <v>0</v>
      </c>
    </row>
    <row r="3844" spans="1:86" x14ac:dyDescent="0.25">
      <c r="A3844"/>
      <c r="B3844"/>
      <c r="D3844"/>
      <c r="AL3844">
        <f t="shared" si="420"/>
        <v>0</v>
      </c>
      <c r="AQ3844">
        <f t="shared" si="421"/>
        <v>0</v>
      </c>
      <c r="AR3844" t="str">
        <f>IFERROR(IF(OR(AP3844=338,AP3844=340,AP3844=341,AP3844=342,AP3844="342A",AP3844="342B"),PorcenRet(AP3844,AT3844,AU3844),INDEX(PORCENTAJEBUSCAR,MATCH(AP3844,CódigoRET,0),4)*1),"")</f>
        <v/>
      </c>
      <c r="AS3844">
        <f t="shared" si="422"/>
        <v>0</v>
      </c>
      <c r="BF3844" t="str">
        <f>IFERROR(IF(OR(BD3844=338,BD3844=340,BD3844=341,BD3844=342,BD3844="342A",BD3844="342B"),PorcenRet(BD3844,BH3844,BI3844),INDEX(PORCENTAJEBUSCAR,MATCH(BD3844,CódigoRET,0),4)*1),"")</f>
        <v/>
      </c>
      <c r="BG3844">
        <f t="shared" si="423"/>
        <v>0</v>
      </c>
      <c r="BO3844">
        <f t="shared" si="424"/>
        <v>0</v>
      </c>
      <c r="CC3844">
        <f t="shared" si="425"/>
        <v>0</v>
      </c>
      <c r="CD3844">
        <f t="shared" si="426"/>
        <v>0</v>
      </c>
      <c r="CG3844">
        <f ca="1">IFERROR(INDIRECT("IVA!X"&amp;MATCH(MID(COMPRAS!C3744,1,2)&amp;MID(COMPRAS!F3744,1,2)&amp;MID(COMPRAS!D3744,1,2),IVA!W:W,0)),"SIN COD.")</f>
        <v>0</v>
      </c>
      <c r="CH3844">
        <f ca="1">IFERROR(INDIRECT("IVA!Y"&amp;MATCH(MID(COMPRAS!C3744,1,2)&amp;MID(COMPRAS!F3744,1,2)&amp;MID(COMPRAS!D3744,1,2),IVA!W:W,0)),"SIN COD.")</f>
        <v>0</v>
      </c>
    </row>
    <row r="3845" spans="1:86" x14ac:dyDescent="0.25">
      <c r="A3845"/>
      <c r="B3845"/>
      <c r="D3845"/>
      <c r="AL3845">
        <f t="shared" si="420"/>
        <v>0</v>
      </c>
      <c r="AQ3845">
        <f t="shared" si="421"/>
        <v>0</v>
      </c>
      <c r="AR3845" t="str">
        <f>IFERROR(IF(OR(AP3845=338,AP3845=340,AP3845=341,AP3845=342,AP3845="342A",AP3845="342B"),PorcenRet(AP3845,AT3845,AU3845),INDEX(PORCENTAJEBUSCAR,MATCH(AP3845,CódigoRET,0),4)*1),"")</f>
        <v/>
      </c>
      <c r="AS3845">
        <f t="shared" si="422"/>
        <v>0</v>
      </c>
      <c r="BF3845" t="str">
        <f>IFERROR(IF(OR(BD3845=338,BD3845=340,BD3845=341,BD3845=342,BD3845="342A",BD3845="342B"),PorcenRet(BD3845,BH3845,BI3845),INDEX(PORCENTAJEBUSCAR,MATCH(BD3845,CódigoRET,0),4)*1),"")</f>
        <v/>
      </c>
      <c r="BG3845">
        <f t="shared" si="423"/>
        <v>0</v>
      </c>
      <c r="BO3845">
        <f t="shared" si="424"/>
        <v>0</v>
      </c>
      <c r="CC3845">
        <f t="shared" si="425"/>
        <v>0</v>
      </c>
      <c r="CD3845">
        <f t="shared" si="426"/>
        <v>0</v>
      </c>
      <c r="CG3845">
        <f ca="1">IFERROR(INDIRECT("IVA!X"&amp;MATCH(MID(COMPRAS!C3745,1,2)&amp;MID(COMPRAS!F3745,1,2)&amp;MID(COMPRAS!D3745,1,2),IVA!W:W,0)),"SIN COD.")</f>
        <v>0</v>
      </c>
      <c r="CH3845">
        <f ca="1">IFERROR(INDIRECT("IVA!Y"&amp;MATCH(MID(COMPRAS!C3745,1,2)&amp;MID(COMPRAS!F3745,1,2)&amp;MID(COMPRAS!D3745,1,2),IVA!W:W,0)),"SIN COD.")</f>
        <v>0</v>
      </c>
    </row>
    <row r="3846" spans="1:86" x14ac:dyDescent="0.25">
      <c r="A3846"/>
      <c r="B3846"/>
      <c r="D3846"/>
      <c r="AL3846">
        <f t="shared" si="420"/>
        <v>0</v>
      </c>
      <c r="AQ3846">
        <f t="shared" si="421"/>
        <v>0</v>
      </c>
      <c r="AR3846" t="str">
        <f>IFERROR(IF(OR(AP3846=338,AP3846=340,AP3846=341,AP3846=342,AP3846="342A",AP3846="342B"),PorcenRet(AP3846,AT3846,AU3846),INDEX(PORCENTAJEBUSCAR,MATCH(AP3846,CódigoRET,0),4)*1),"")</f>
        <v/>
      </c>
      <c r="AS3846">
        <f t="shared" si="422"/>
        <v>0</v>
      </c>
      <c r="BF3846" t="str">
        <f>IFERROR(IF(OR(BD3846=338,BD3846=340,BD3846=341,BD3846=342,BD3846="342A",BD3846="342B"),PorcenRet(BD3846,BH3846,BI3846),INDEX(PORCENTAJEBUSCAR,MATCH(BD3846,CódigoRET,0),4)*1),"")</f>
        <v/>
      </c>
      <c r="BG3846">
        <f t="shared" si="423"/>
        <v>0</v>
      </c>
      <c r="BO3846">
        <f t="shared" si="424"/>
        <v>0</v>
      </c>
      <c r="CC3846">
        <f t="shared" si="425"/>
        <v>0</v>
      </c>
      <c r="CD3846">
        <f t="shared" si="426"/>
        <v>0</v>
      </c>
      <c r="CG3846">
        <f ca="1">IFERROR(INDIRECT("IVA!X"&amp;MATCH(MID(COMPRAS!C3746,1,2)&amp;MID(COMPRAS!F3746,1,2)&amp;MID(COMPRAS!D3746,1,2),IVA!W:W,0)),"SIN COD.")</f>
        <v>0</v>
      </c>
      <c r="CH3846">
        <f ca="1">IFERROR(INDIRECT("IVA!Y"&amp;MATCH(MID(COMPRAS!C3746,1,2)&amp;MID(COMPRAS!F3746,1,2)&amp;MID(COMPRAS!D3746,1,2),IVA!W:W,0)),"SIN COD.")</f>
        <v>0</v>
      </c>
    </row>
    <row r="3847" spans="1:86" x14ac:dyDescent="0.25">
      <c r="A3847"/>
      <c r="B3847"/>
      <c r="D3847"/>
      <c r="AL3847">
        <f t="shared" si="420"/>
        <v>0</v>
      </c>
      <c r="AQ3847">
        <f t="shared" si="421"/>
        <v>0</v>
      </c>
      <c r="AR3847" t="str">
        <f>IFERROR(IF(OR(AP3847=338,AP3847=340,AP3847=341,AP3847=342,AP3847="342A",AP3847="342B"),PorcenRet(AP3847,AT3847,AU3847),INDEX(PORCENTAJEBUSCAR,MATCH(AP3847,CódigoRET,0),4)*1),"")</f>
        <v/>
      </c>
      <c r="AS3847">
        <f t="shared" si="422"/>
        <v>0</v>
      </c>
      <c r="BF3847" t="str">
        <f>IFERROR(IF(OR(BD3847=338,BD3847=340,BD3847=341,BD3847=342,BD3847="342A",BD3847="342B"),PorcenRet(BD3847,BH3847,BI3847),INDEX(PORCENTAJEBUSCAR,MATCH(BD3847,CódigoRET,0),4)*1),"")</f>
        <v/>
      </c>
      <c r="BG3847">
        <f t="shared" si="423"/>
        <v>0</v>
      </c>
      <c r="BO3847">
        <f t="shared" si="424"/>
        <v>0</v>
      </c>
      <c r="CC3847">
        <f t="shared" si="425"/>
        <v>0</v>
      </c>
      <c r="CD3847">
        <f t="shared" si="426"/>
        <v>0</v>
      </c>
      <c r="CG3847">
        <f ca="1">IFERROR(INDIRECT("IVA!X"&amp;MATCH(MID(COMPRAS!C3747,1,2)&amp;MID(COMPRAS!F3747,1,2)&amp;MID(COMPRAS!D3747,1,2),IVA!W:W,0)),"SIN COD.")</f>
        <v>0</v>
      </c>
      <c r="CH3847">
        <f ca="1">IFERROR(INDIRECT("IVA!Y"&amp;MATCH(MID(COMPRAS!C3747,1,2)&amp;MID(COMPRAS!F3747,1,2)&amp;MID(COMPRAS!D3747,1,2),IVA!W:W,0)),"SIN COD.")</f>
        <v>0</v>
      </c>
    </row>
    <row r="3848" spans="1:86" x14ac:dyDescent="0.25">
      <c r="A3848"/>
      <c r="B3848"/>
      <c r="D3848"/>
      <c r="AL3848">
        <f t="shared" si="420"/>
        <v>0</v>
      </c>
      <c r="AQ3848">
        <f t="shared" si="421"/>
        <v>0</v>
      </c>
      <c r="AR3848" t="str">
        <f>IFERROR(IF(OR(AP3848=338,AP3848=340,AP3848=341,AP3848=342,AP3848="342A",AP3848="342B"),PorcenRet(AP3848,AT3848,AU3848),INDEX(PORCENTAJEBUSCAR,MATCH(AP3848,CódigoRET,0),4)*1),"")</f>
        <v/>
      </c>
      <c r="AS3848">
        <f t="shared" si="422"/>
        <v>0</v>
      </c>
      <c r="BF3848" t="str">
        <f>IFERROR(IF(OR(BD3848=338,BD3848=340,BD3848=341,BD3848=342,BD3848="342A",BD3848="342B"),PorcenRet(BD3848,BH3848,BI3848),INDEX(PORCENTAJEBUSCAR,MATCH(BD3848,CódigoRET,0),4)*1),"")</f>
        <v/>
      </c>
      <c r="BG3848">
        <f t="shared" si="423"/>
        <v>0</v>
      </c>
      <c r="BO3848">
        <f t="shared" si="424"/>
        <v>0</v>
      </c>
      <c r="CC3848">
        <f t="shared" si="425"/>
        <v>0</v>
      </c>
      <c r="CD3848">
        <f t="shared" si="426"/>
        <v>0</v>
      </c>
      <c r="CG3848">
        <f ca="1">IFERROR(INDIRECT("IVA!X"&amp;MATCH(MID(COMPRAS!C3748,1,2)&amp;MID(COMPRAS!F3748,1,2)&amp;MID(COMPRAS!D3748,1,2),IVA!W:W,0)),"SIN COD.")</f>
        <v>0</v>
      </c>
      <c r="CH3848">
        <f ca="1">IFERROR(INDIRECT("IVA!Y"&amp;MATCH(MID(COMPRAS!C3748,1,2)&amp;MID(COMPRAS!F3748,1,2)&amp;MID(COMPRAS!D3748,1,2),IVA!W:W,0)),"SIN COD.")</f>
        <v>0</v>
      </c>
    </row>
    <row r="3849" spans="1:86" x14ac:dyDescent="0.25">
      <c r="A3849"/>
      <c r="B3849"/>
      <c r="D3849"/>
      <c r="AL3849">
        <f t="shared" si="420"/>
        <v>0</v>
      </c>
      <c r="AQ3849">
        <f t="shared" si="421"/>
        <v>0</v>
      </c>
      <c r="AR3849" t="str">
        <f>IFERROR(IF(OR(AP3849=338,AP3849=340,AP3849=341,AP3849=342,AP3849="342A",AP3849="342B"),PorcenRet(AP3849,AT3849,AU3849),INDEX(PORCENTAJEBUSCAR,MATCH(AP3849,CódigoRET,0),4)*1),"")</f>
        <v/>
      </c>
      <c r="AS3849">
        <f t="shared" si="422"/>
        <v>0</v>
      </c>
      <c r="BF3849" t="str">
        <f>IFERROR(IF(OR(BD3849=338,BD3849=340,BD3849=341,BD3849=342,BD3849="342A",BD3849="342B"),PorcenRet(BD3849,BH3849,BI3849),INDEX(PORCENTAJEBUSCAR,MATCH(BD3849,CódigoRET,0),4)*1),"")</f>
        <v/>
      </c>
      <c r="BG3849">
        <f t="shared" si="423"/>
        <v>0</v>
      </c>
      <c r="BO3849">
        <f t="shared" si="424"/>
        <v>0</v>
      </c>
      <c r="CC3849">
        <f t="shared" si="425"/>
        <v>0</v>
      </c>
      <c r="CD3849">
        <f t="shared" si="426"/>
        <v>0</v>
      </c>
      <c r="CG3849">
        <f ca="1">IFERROR(INDIRECT("IVA!X"&amp;MATCH(MID(COMPRAS!C3749,1,2)&amp;MID(COMPRAS!F3749,1,2)&amp;MID(COMPRAS!D3749,1,2),IVA!W:W,0)),"SIN COD.")</f>
        <v>0</v>
      </c>
      <c r="CH3849">
        <f ca="1">IFERROR(INDIRECT("IVA!Y"&amp;MATCH(MID(COMPRAS!C3749,1,2)&amp;MID(COMPRAS!F3749,1,2)&amp;MID(COMPRAS!D3749,1,2),IVA!W:W,0)),"SIN COD.")</f>
        <v>0</v>
      </c>
    </row>
    <row r="3850" spans="1:86" x14ac:dyDescent="0.25">
      <c r="A3850"/>
      <c r="B3850"/>
      <c r="D3850"/>
      <c r="AL3850">
        <f t="shared" si="420"/>
        <v>0</v>
      </c>
      <c r="AQ3850">
        <f t="shared" si="421"/>
        <v>0</v>
      </c>
      <c r="AR3850" t="str">
        <f>IFERROR(IF(OR(AP3850=338,AP3850=340,AP3850=341,AP3850=342,AP3850="342A",AP3850="342B"),PorcenRet(AP3850,AT3850,AU3850),INDEX(PORCENTAJEBUSCAR,MATCH(AP3850,CódigoRET,0),4)*1),"")</f>
        <v/>
      </c>
      <c r="AS3850">
        <f t="shared" si="422"/>
        <v>0</v>
      </c>
      <c r="BF3850" t="str">
        <f>IFERROR(IF(OR(BD3850=338,BD3850=340,BD3850=341,BD3850=342,BD3850="342A",BD3850="342B"),PorcenRet(BD3850,BH3850,BI3850),INDEX(PORCENTAJEBUSCAR,MATCH(BD3850,CódigoRET,0),4)*1),"")</f>
        <v/>
      </c>
      <c r="BG3850">
        <f t="shared" si="423"/>
        <v>0</v>
      </c>
      <c r="BO3850">
        <f t="shared" si="424"/>
        <v>0</v>
      </c>
      <c r="CC3850">
        <f t="shared" si="425"/>
        <v>0</v>
      </c>
      <c r="CD3850">
        <f t="shared" si="426"/>
        <v>0</v>
      </c>
      <c r="CG3850">
        <f ca="1">IFERROR(INDIRECT("IVA!X"&amp;MATCH(MID(COMPRAS!C3750,1,2)&amp;MID(COMPRAS!F3750,1,2)&amp;MID(COMPRAS!D3750,1,2),IVA!W:W,0)),"SIN COD.")</f>
        <v>0</v>
      </c>
      <c r="CH3850">
        <f ca="1">IFERROR(INDIRECT("IVA!Y"&amp;MATCH(MID(COMPRAS!C3750,1,2)&amp;MID(COMPRAS!F3750,1,2)&amp;MID(COMPRAS!D3750,1,2),IVA!W:W,0)),"SIN COD.")</f>
        <v>0</v>
      </c>
    </row>
    <row r="3851" spans="1:86" x14ac:dyDescent="0.25">
      <c r="A3851"/>
      <c r="B3851"/>
      <c r="D3851"/>
      <c r="AL3851">
        <f t="shared" si="420"/>
        <v>0</v>
      </c>
      <c r="AQ3851">
        <f t="shared" si="421"/>
        <v>0</v>
      </c>
      <c r="AR3851" t="str">
        <f>IFERROR(IF(OR(AP3851=338,AP3851=340,AP3851=341,AP3851=342,AP3851="342A",AP3851="342B"),PorcenRet(AP3851,AT3851,AU3851),INDEX(PORCENTAJEBUSCAR,MATCH(AP3851,CódigoRET,0),4)*1),"")</f>
        <v/>
      </c>
      <c r="AS3851">
        <f t="shared" si="422"/>
        <v>0</v>
      </c>
      <c r="BF3851" t="str">
        <f>IFERROR(IF(OR(BD3851=338,BD3851=340,BD3851=341,BD3851=342,BD3851="342A",BD3851="342B"),PorcenRet(BD3851,BH3851,BI3851),INDEX(PORCENTAJEBUSCAR,MATCH(BD3851,CódigoRET,0),4)*1),"")</f>
        <v/>
      </c>
      <c r="BG3851">
        <f t="shared" si="423"/>
        <v>0</v>
      </c>
      <c r="BO3851">
        <f t="shared" si="424"/>
        <v>0</v>
      </c>
      <c r="CC3851">
        <f t="shared" si="425"/>
        <v>0</v>
      </c>
      <c r="CD3851">
        <f t="shared" si="426"/>
        <v>0</v>
      </c>
      <c r="CG3851">
        <f ca="1">IFERROR(INDIRECT("IVA!X"&amp;MATCH(MID(COMPRAS!C3751,1,2)&amp;MID(COMPRAS!F3751,1,2)&amp;MID(COMPRAS!D3751,1,2),IVA!W:W,0)),"SIN COD.")</f>
        <v>0</v>
      </c>
      <c r="CH3851">
        <f ca="1">IFERROR(INDIRECT("IVA!Y"&amp;MATCH(MID(COMPRAS!C3751,1,2)&amp;MID(COMPRAS!F3751,1,2)&amp;MID(COMPRAS!D3751,1,2),IVA!W:W,0)),"SIN COD.")</f>
        <v>0</v>
      </c>
    </row>
    <row r="3852" spans="1:86" x14ac:dyDescent="0.25">
      <c r="A3852"/>
      <c r="B3852"/>
      <c r="D3852"/>
      <c r="AL3852">
        <f t="shared" si="420"/>
        <v>0</v>
      </c>
      <c r="AQ3852">
        <f t="shared" si="421"/>
        <v>0</v>
      </c>
      <c r="AR3852" t="str">
        <f>IFERROR(IF(OR(AP3852=338,AP3852=340,AP3852=341,AP3852=342,AP3852="342A",AP3852="342B"),PorcenRet(AP3852,AT3852,AU3852),INDEX(PORCENTAJEBUSCAR,MATCH(AP3852,CódigoRET,0),4)*1),"")</f>
        <v/>
      </c>
      <c r="AS3852">
        <f t="shared" si="422"/>
        <v>0</v>
      </c>
      <c r="BF3852" t="str">
        <f>IFERROR(IF(OR(BD3852=338,BD3852=340,BD3852=341,BD3852=342,BD3852="342A",BD3852="342B"),PorcenRet(BD3852,BH3852,BI3852),INDEX(PORCENTAJEBUSCAR,MATCH(BD3852,CódigoRET,0),4)*1),"")</f>
        <v/>
      </c>
      <c r="BG3852">
        <f t="shared" si="423"/>
        <v>0</v>
      </c>
      <c r="BO3852">
        <f t="shared" si="424"/>
        <v>0</v>
      </c>
      <c r="CC3852">
        <f t="shared" si="425"/>
        <v>0</v>
      </c>
      <c r="CD3852">
        <f t="shared" si="426"/>
        <v>0</v>
      </c>
      <c r="CG3852">
        <f ca="1">IFERROR(INDIRECT("IVA!X"&amp;MATCH(MID(COMPRAS!C3752,1,2)&amp;MID(COMPRAS!F3752,1,2)&amp;MID(COMPRAS!D3752,1,2),IVA!W:W,0)),"SIN COD.")</f>
        <v>0</v>
      </c>
      <c r="CH3852">
        <f ca="1">IFERROR(INDIRECT("IVA!Y"&amp;MATCH(MID(COMPRAS!C3752,1,2)&amp;MID(COMPRAS!F3752,1,2)&amp;MID(COMPRAS!D3752,1,2),IVA!W:W,0)),"SIN COD.")</f>
        <v>0</v>
      </c>
    </row>
    <row r="3853" spans="1:86" x14ac:dyDescent="0.25">
      <c r="A3853"/>
      <c r="B3853"/>
      <c r="D3853"/>
      <c r="AL3853">
        <f t="shared" si="420"/>
        <v>0</v>
      </c>
      <c r="AQ3853">
        <f t="shared" si="421"/>
        <v>0</v>
      </c>
      <c r="AR3853" t="str">
        <f>IFERROR(IF(OR(AP3853=338,AP3853=340,AP3853=341,AP3853=342,AP3853="342A",AP3853="342B"),PorcenRet(AP3853,AT3853,AU3853),INDEX(PORCENTAJEBUSCAR,MATCH(AP3853,CódigoRET,0),4)*1),"")</f>
        <v/>
      </c>
      <c r="AS3853">
        <f t="shared" si="422"/>
        <v>0</v>
      </c>
      <c r="BF3853" t="str">
        <f>IFERROR(IF(OR(BD3853=338,BD3853=340,BD3853=341,BD3853=342,BD3853="342A",BD3853="342B"),PorcenRet(BD3853,BH3853,BI3853),INDEX(PORCENTAJEBUSCAR,MATCH(BD3853,CódigoRET,0),4)*1),"")</f>
        <v/>
      </c>
      <c r="BG3853">
        <f t="shared" si="423"/>
        <v>0</v>
      </c>
      <c r="BO3853">
        <f t="shared" si="424"/>
        <v>0</v>
      </c>
      <c r="CC3853">
        <f t="shared" si="425"/>
        <v>0</v>
      </c>
      <c r="CD3853">
        <f t="shared" si="426"/>
        <v>0</v>
      </c>
      <c r="CG3853">
        <f ca="1">IFERROR(INDIRECT("IVA!X"&amp;MATCH(MID(COMPRAS!C3753,1,2)&amp;MID(COMPRAS!F3753,1,2)&amp;MID(COMPRAS!D3753,1,2),IVA!W:W,0)),"SIN COD.")</f>
        <v>0</v>
      </c>
      <c r="CH3853">
        <f ca="1">IFERROR(INDIRECT("IVA!Y"&amp;MATCH(MID(COMPRAS!C3753,1,2)&amp;MID(COMPRAS!F3753,1,2)&amp;MID(COMPRAS!D3753,1,2),IVA!W:W,0)),"SIN COD.")</f>
        <v>0</v>
      </c>
    </row>
    <row r="3854" spans="1:86" x14ac:dyDescent="0.25">
      <c r="A3854"/>
      <c r="B3854"/>
      <c r="D3854"/>
      <c r="AL3854">
        <f t="shared" si="420"/>
        <v>0</v>
      </c>
      <c r="AQ3854">
        <f t="shared" si="421"/>
        <v>0</v>
      </c>
      <c r="AR3854" t="str">
        <f>IFERROR(IF(OR(AP3854=338,AP3854=340,AP3854=341,AP3854=342,AP3854="342A",AP3854="342B"),PorcenRet(AP3854,AT3854,AU3854),INDEX(PORCENTAJEBUSCAR,MATCH(AP3854,CódigoRET,0),4)*1),"")</f>
        <v/>
      </c>
      <c r="AS3854">
        <f t="shared" si="422"/>
        <v>0</v>
      </c>
      <c r="BF3854" t="str">
        <f>IFERROR(IF(OR(BD3854=338,BD3854=340,BD3854=341,BD3854=342,BD3854="342A",BD3854="342B"),PorcenRet(BD3854,BH3854,BI3854),INDEX(PORCENTAJEBUSCAR,MATCH(BD3854,CódigoRET,0),4)*1),"")</f>
        <v/>
      </c>
      <c r="BG3854">
        <f t="shared" si="423"/>
        <v>0</v>
      </c>
      <c r="BO3854">
        <f t="shared" si="424"/>
        <v>0</v>
      </c>
      <c r="CC3854">
        <f t="shared" si="425"/>
        <v>0</v>
      </c>
      <c r="CD3854">
        <f t="shared" si="426"/>
        <v>0</v>
      </c>
      <c r="CG3854">
        <f ca="1">IFERROR(INDIRECT("IVA!X"&amp;MATCH(MID(COMPRAS!C3754,1,2)&amp;MID(COMPRAS!F3754,1,2)&amp;MID(COMPRAS!D3754,1,2),IVA!W:W,0)),"SIN COD.")</f>
        <v>0</v>
      </c>
      <c r="CH3854">
        <f ca="1">IFERROR(INDIRECT("IVA!Y"&amp;MATCH(MID(COMPRAS!C3754,1,2)&amp;MID(COMPRAS!F3754,1,2)&amp;MID(COMPRAS!D3754,1,2),IVA!W:W,0)),"SIN COD.")</f>
        <v>0</v>
      </c>
    </row>
    <row r="3855" spans="1:86" x14ac:dyDescent="0.25">
      <c r="A3855"/>
      <c r="B3855"/>
      <c r="D3855"/>
      <c r="AL3855">
        <f t="shared" si="420"/>
        <v>0</v>
      </c>
      <c r="AQ3855">
        <f t="shared" si="421"/>
        <v>0</v>
      </c>
      <c r="AR3855" t="str">
        <f>IFERROR(IF(OR(AP3855=338,AP3855=340,AP3855=341,AP3855=342,AP3855="342A",AP3855="342B"),PorcenRet(AP3855,AT3855,AU3855),INDEX(PORCENTAJEBUSCAR,MATCH(AP3855,CódigoRET,0),4)*1),"")</f>
        <v/>
      </c>
      <c r="AS3855">
        <f t="shared" si="422"/>
        <v>0</v>
      </c>
      <c r="BF3855" t="str">
        <f>IFERROR(IF(OR(BD3855=338,BD3855=340,BD3855=341,BD3855=342,BD3855="342A",BD3855="342B"),PorcenRet(BD3855,BH3855,BI3855),INDEX(PORCENTAJEBUSCAR,MATCH(BD3855,CódigoRET,0),4)*1),"")</f>
        <v/>
      </c>
      <c r="BG3855">
        <f t="shared" si="423"/>
        <v>0</v>
      </c>
      <c r="BO3855">
        <f t="shared" si="424"/>
        <v>0</v>
      </c>
      <c r="CC3855">
        <f t="shared" si="425"/>
        <v>0</v>
      </c>
      <c r="CD3855">
        <f t="shared" si="426"/>
        <v>0</v>
      </c>
      <c r="CG3855">
        <f ca="1">IFERROR(INDIRECT("IVA!X"&amp;MATCH(MID(COMPRAS!C3755,1,2)&amp;MID(COMPRAS!F3755,1,2)&amp;MID(COMPRAS!D3755,1,2),IVA!W:W,0)),"SIN COD.")</f>
        <v>0</v>
      </c>
      <c r="CH3855">
        <f ca="1">IFERROR(INDIRECT("IVA!Y"&amp;MATCH(MID(COMPRAS!C3755,1,2)&amp;MID(COMPRAS!F3755,1,2)&amp;MID(COMPRAS!D3755,1,2),IVA!W:W,0)),"SIN COD.")</f>
        <v>0</v>
      </c>
    </row>
    <row r="3856" spans="1:86" x14ac:dyDescent="0.25">
      <c r="A3856"/>
      <c r="B3856"/>
      <c r="D3856"/>
      <c r="AL3856">
        <f t="shared" si="420"/>
        <v>0</v>
      </c>
      <c r="AQ3856">
        <f t="shared" si="421"/>
        <v>0</v>
      </c>
      <c r="AR3856" t="str">
        <f>IFERROR(IF(OR(AP3856=338,AP3856=340,AP3856=341,AP3856=342,AP3856="342A",AP3856="342B"),PorcenRet(AP3856,AT3856,AU3856),INDEX(PORCENTAJEBUSCAR,MATCH(AP3856,CódigoRET,0),4)*1),"")</f>
        <v/>
      </c>
      <c r="AS3856">
        <f t="shared" si="422"/>
        <v>0</v>
      </c>
      <c r="BF3856" t="str">
        <f>IFERROR(IF(OR(BD3856=338,BD3856=340,BD3856=341,BD3856=342,BD3856="342A",BD3856="342B"),PorcenRet(BD3856,BH3856,BI3856),INDEX(PORCENTAJEBUSCAR,MATCH(BD3856,CódigoRET,0),4)*1),"")</f>
        <v/>
      </c>
      <c r="BG3856">
        <f t="shared" si="423"/>
        <v>0</v>
      </c>
      <c r="BO3856">
        <f t="shared" si="424"/>
        <v>0</v>
      </c>
      <c r="CC3856">
        <f t="shared" si="425"/>
        <v>0</v>
      </c>
      <c r="CD3856">
        <f t="shared" si="426"/>
        <v>0</v>
      </c>
      <c r="CG3856">
        <f ca="1">IFERROR(INDIRECT("IVA!X"&amp;MATCH(MID(COMPRAS!C3756,1,2)&amp;MID(COMPRAS!F3756,1,2)&amp;MID(COMPRAS!D3756,1,2),IVA!W:W,0)),"SIN COD.")</f>
        <v>0</v>
      </c>
      <c r="CH3856">
        <f ca="1">IFERROR(INDIRECT("IVA!Y"&amp;MATCH(MID(COMPRAS!C3756,1,2)&amp;MID(COMPRAS!F3756,1,2)&amp;MID(COMPRAS!D3756,1,2),IVA!W:W,0)),"SIN COD.")</f>
        <v>0</v>
      </c>
    </row>
    <row r="3857" spans="1:86" x14ac:dyDescent="0.25">
      <c r="A3857"/>
      <c r="B3857"/>
      <c r="D3857"/>
      <c r="AL3857">
        <f t="shared" si="420"/>
        <v>0</v>
      </c>
      <c r="AQ3857">
        <f t="shared" si="421"/>
        <v>0</v>
      </c>
      <c r="AR3857" t="str">
        <f>IFERROR(IF(OR(AP3857=338,AP3857=340,AP3857=341,AP3857=342,AP3857="342A",AP3857="342B"),PorcenRet(AP3857,AT3857,AU3857),INDEX(PORCENTAJEBUSCAR,MATCH(AP3857,CódigoRET,0),4)*1),"")</f>
        <v/>
      </c>
      <c r="AS3857">
        <f t="shared" si="422"/>
        <v>0</v>
      </c>
      <c r="BF3857" t="str">
        <f>IFERROR(IF(OR(BD3857=338,BD3857=340,BD3857=341,BD3857=342,BD3857="342A",BD3857="342B"),PorcenRet(BD3857,BH3857,BI3857),INDEX(PORCENTAJEBUSCAR,MATCH(BD3857,CódigoRET,0),4)*1),"")</f>
        <v/>
      </c>
      <c r="BG3857">
        <f t="shared" si="423"/>
        <v>0</v>
      </c>
      <c r="BO3857">
        <f t="shared" si="424"/>
        <v>0</v>
      </c>
      <c r="CC3857">
        <f t="shared" si="425"/>
        <v>0</v>
      </c>
      <c r="CD3857">
        <f t="shared" si="426"/>
        <v>0</v>
      </c>
      <c r="CG3857">
        <f ca="1">IFERROR(INDIRECT("IVA!X"&amp;MATCH(MID(COMPRAS!C3757,1,2)&amp;MID(COMPRAS!F3757,1,2)&amp;MID(COMPRAS!D3757,1,2),IVA!W:W,0)),"SIN COD.")</f>
        <v>0</v>
      </c>
      <c r="CH3857">
        <f ca="1">IFERROR(INDIRECT("IVA!Y"&amp;MATCH(MID(COMPRAS!C3757,1,2)&amp;MID(COMPRAS!F3757,1,2)&amp;MID(COMPRAS!D3757,1,2),IVA!W:W,0)),"SIN COD.")</f>
        <v>0</v>
      </c>
    </row>
    <row r="3858" spans="1:86" x14ac:dyDescent="0.25">
      <c r="A3858"/>
      <c r="B3858"/>
      <c r="D3858"/>
      <c r="AL3858">
        <f t="shared" si="420"/>
        <v>0</v>
      </c>
      <c r="AQ3858">
        <f t="shared" si="421"/>
        <v>0</v>
      </c>
      <c r="AR3858" t="str">
        <f>IFERROR(IF(OR(AP3858=338,AP3858=340,AP3858=341,AP3858=342,AP3858="342A",AP3858="342B"),PorcenRet(AP3858,AT3858,AU3858),INDEX(PORCENTAJEBUSCAR,MATCH(AP3858,CódigoRET,0),4)*1),"")</f>
        <v/>
      </c>
      <c r="AS3858">
        <f t="shared" si="422"/>
        <v>0</v>
      </c>
      <c r="BF3858" t="str">
        <f>IFERROR(IF(OR(BD3858=338,BD3858=340,BD3858=341,BD3858=342,BD3858="342A",BD3858="342B"),PorcenRet(BD3858,BH3858,BI3858),INDEX(PORCENTAJEBUSCAR,MATCH(BD3858,CódigoRET,0),4)*1),"")</f>
        <v/>
      </c>
      <c r="BG3858">
        <f t="shared" si="423"/>
        <v>0</v>
      </c>
      <c r="BO3858">
        <f t="shared" si="424"/>
        <v>0</v>
      </c>
      <c r="CC3858">
        <f t="shared" si="425"/>
        <v>0</v>
      </c>
      <c r="CD3858">
        <f t="shared" si="426"/>
        <v>0</v>
      </c>
      <c r="CG3858">
        <f ca="1">IFERROR(INDIRECT("IVA!X"&amp;MATCH(MID(COMPRAS!C3758,1,2)&amp;MID(COMPRAS!F3758,1,2)&amp;MID(COMPRAS!D3758,1,2),IVA!W:W,0)),"SIN COD.")</f>
        <v>0</v>
      </c>
      <c r="CH3858">
        <f ca="1">IFERROR(INDIRECT("IVA!Y"&amp;MATCH(MID(COMPRAS!C3758,1,2)&amp;MID(COMPRAS!F3758,1,2)&amp;MID(COMPRAS!D3758,1,2),IVA!W:W,0)),"SIN COD.")</f>
        <v>0</v>
      </c>
    </row>
    <row r="3859" spans="1:86" x14ac:dyDescent="0.25">
      <c r="A3859"/>
      <c r="B3859"/>
      <c r="D3859"/>
      <c r="AL3859">
        <f t="shared" si="420"/>
        <v>0</v>
      </c>
      <c r="AQ3859">
        <f t="shared" si="421"/>
        <v>0</v>
      </c>
      <c r="AR3859" t="str">
        <f>IFERROR(IF(OR(AP3859=338,AP3859=340,AP3859=341,AP3859=342,AP3859="342A",AP3859="342B"),PorcenRet(AP3859,AT3859,AU3859),INDEX(PORCENTAJEBUSCAR,MATCH(AP3859,CódigoRET,0),4)*1),"")</f>
        <v/>
      </c>
      <c r="AS3859">
        <f t="shared" si="422"/>
        <v>0</v>
      </c>
      <c r="BF3859" t="str">
        <f>IFERROR(IF(OR(BD3859=338,BD3859=340,BD3859=341,BD3859=342,BD3859="342A",BD3859="342B"),PorcenRet(BD3859,BH3859,BI3859),INDEX(PORCENTAJEBUSCAR,MATCH(BD3859,CódigoRET,0),4)*1),"")</f>
        <v/>
      </c>
      <c r="BG3859">
        <f t="shared" si="423"/>
        <v>0</v>
      </c>
      <c r="BO3859">
        <f t="shared" si="424"/>
        <v>0</v>
      </c>
      <c r="CC3859">
        <f t="shared" si="425"/>
        <v>0</v>
      </c>
      <c r="CD3859">
        <f t="shared" si="426"/>
        <v>0</v>
      </c>
      <c r="CG3859">
        <f ca="1">IFERROR(INDIRECT("IVA!X"&amp;MATCH(MID(COMPRAS!C3759,1,2)&amp;MID(COMPRAS!F3759,1,2)&amp;MID(COMPRAS!D3759,1,2),IVA!W:W,0)),"SIN COD.")</f>
        <v>0</v>
      </c>
      <c r="CH3859">
        <f ca="1">IFERROR(INDIRECT("IVA!Y"&amp;MATCH(MID(COMPRAS!C3759,1,2)&amp;MID(COMPRAS!F3759,1,2)&amp;MID(COMPRAS!D3759,1,2),IVA!W:W,0)),"SIN COD.")</f>
        <v>0</v>
      </c>
    </row>
    <row r="3860" spans="1:86" x14ac:dyDescent="0.25">
      <c r="A3860"/>
      <c r="B3860"/>
      <c r="D3860"/>
      <c r="AL3860">
        <f t="shared" si="420"/>
        <v>0</v>
      </c>
      <c r="AQ3860">
        <f t="shared" si="421"/>
        <v>0</v>
      </c>
      <c r="AR3860" t="str">
        <f>IFERROR(IF(OR(AP3860=338,AP3860=340,AP3860=341,AP3860=342,AP3860="342A",AP3860="342B"),PorcenRet(AP3860,AT3860,AU3860),INDEX(PORCENTAJEBUSCAR,MATCH(AP3860,CódigoRET,0),4)*1),"")</f>
        <v/>
      </c>
      <c r="AS3860">
        <f t="shared" si="422"/>
        <v>0</v>
      </c>
      <c r="BF3860" t="str">
        <f>IFERROR(IF(OR(BD3860=338,BD3860=340,BD3860=341,BD3860=342,BD3860="342A",BD3860="342B"),PorcenRet(BD3860,BH3860,BI3860),INDEX(PORCENTAJEBUSCAR,MATCH(BD3860,CódigoRET,0),4)*1),"")</f>
        <v/>
      </c>
      <c r="BG3860">
        <f t="shared" si="423"/>
        <v>0</v>
      </c>
      <c r="BO3860">
        <f t="shared" si="424"/>
        <v>0</v>
      </c>
      <c r="CC3860">
        <f t="shared" si="425"/>
        <v>0</v>
      </c>
      <c r="CD3860">
        <f t="shared" si="426"/>
        <v>0</v>
      </c>
      <c r="CG3860">
        <f ca="1">IFERROR(INDIRECT("IVA!X"&amp;MATCH(MID(COMPRAS!C3760,1,2)&amp;MID(COMPRAS!F3760,1,2)&amp;MID(COMPRAS!D3760,1,2),IVA!W:W,0)),"SIN COD.")</f>
        <v>0</v>
      </c>
      <c r="CH3860">
        <f ca="1">IFERROR(INDIRECT("IVA!Y"&amp;MATCH(MID(COMPRAS!C3760,1,2)&amp;MID(COMPRAS!F3760,1,2)&amp;MID(COMPRAS!D3760,1,2),IVA!W:W,0)),"SIN COD.")</f>
        <v>0</v>
      </c>
    </row>
    <row r="3861" spans="1:86" x14ac:dyDescent="0.25">
      <c r="A3861"/>
      <c r="B3861"/>
      <c r="D3861"/>
      <c r="AL3861">
        <f t="shared" si="420"/>
        <v>0</v>
      </c>
      <c r="AQ3861">
        <f t="shared" si="421"/>
        <v>0</v>
      </c>
      <c r="AR3861" t="str">
        <f>IFERROR(IF(OR(AP3861=338,AP3861=340,AP3861=341,AP3861=342,AP3861="342A",AP3861="342B"),PorcenRet(AP3861,AT3861,AU3861),INDEX(PORCENTAJEBUSCAR,MATCH(AP3861,CódigoRET,0),4)*1),"")</f>
        <v/>
      </c>
      <c r="AS3861">
        <f t="shared" si="422"/>
        <v>0</v>
      </c>
      <c r="BF3861" t="str">
        <f>IFERROR(IF(OR(BD3861=338,BD3861=340,BD3861=341,BD3861=342,BD3861="342A",BD3861="342B"),PorcenRet(BD3861,BH3861,BI3861),INDEX(PORCENTAJEBUSCAR,MATCH(BD3861,CódigoRET,0),4)*1),"")</f>
        <v/>
      </c>
      <c r="BG3861">
        <f t="shared" si="423"/>
        <v>0</v>
      </c>
      <c r="BO3861">
        <f t="shared" si="424"/>
        <v>0</v>
      </c>
      <c r="CC3861">
        <f t="shared" si="425"/>
        <v>0</v>
      </c>
      <c r="CD3861">
        <f t="shared" si="426"/>
        <v>0</v>
      </c>
      <c r="CG3861">
        <f ca="1">IFERROR(INDIRECT("IVA!X"&amp;MATCH(MID(COMPRAS!C3761,1,2)&amp;MID(COMPRAS!F3761,1,2)&amp;MID(COMPRAS!D3761,1,2),IVA!W:W,0)),"SIN COD.")</f>
        <v>0</v>
      </c>
      <c r="CH3861">
        <f ca="1">IFERROR(INDIRECT("IVA!Y"&amp;MATCH(MID(COMPRAS!C3761,1,2)&amp;MID(COMPRAS!F3761,1,2)&amp;MID(COMPRAS!D3761,1,2),IVA!W:W,0)),"SIN COD.")</f>
        <v>0</v>
      </c>
    </row>
    <row r="3862" spans="1:86" x14ac:dyDescent="0.25">
      <c r="A3862"/>
      <c r="B3862"/>
      <c r="D3862"/>
      <c r="AL3862">
        <f t="shared" si="420"/>
        <v>0</v>
      </c>
      <c r="AQ3862">
        <f t="shared" si="421"/>
        <v>0</v>
      </c>
      <c r="AR3862" t="str">
        <f>IFERROR(IF(OR(AP3862=338,AP3862=340,AP3862=341,AP3862=342,AP3862="342A",AP3862="342B"),PorcenRet(AP3862,AT3862,AU3862),INDEX(PORCENTAJEBUSCAR,MATCH(AP3862,CódigoRET,0),4)*1),"")</f>
        <v/>
      </c>
      <c r="AS3862">
        <f t="shared" si="422"/>
        <v>0</v>
      </c>
      <c r="BF3862" t="str">
        <f>IFERROR(IF(OR(BD3862=338,BD3862=340,BD3862=341,BD3862=342,BD3862="342A",BD3862="342B"),PorcenRet(BD3862,BH3862,BI3862),INDEX(PORCENTAJEBUSCAR,MATCH(BD3862,CódigoRET,0),4)*1),"")</f>
        <v/>
      </c>
      <c r="BG3862">
        <f t="shared" si="423"/>
        <v>0</v>
      </c>
      <c r="BO3862">
        <f t="shared" si="424"/>
        <v>0</v>
      </c>
      <c r="CC3862">
        <f t="shared" si="425"/>
        <v>0</v>
      </c>
      <c r="CD3862">
        <f t="shared" si="426"/>
        <v>0</v>
      </c>
      <c r="CG3862">
        <f ca="1">IFERROR(INDIRECT("IVA!X"&amp;MATCH(MID(COMPRAS!C3762,1,2)&amp;MID(COMPRAS!F3762,1,2)&amp;MID(COMPRAS!D3762,1,2),IVA!W:W,0)),"SIN COD.")</f>
        <v>0</v>
      </c>
      <c r="CH3862">
        <f ca="1">IFERROR(INDIRECT("IVA!Y"&amp;MATCH(MID(COMPRAS!C3762,1,2)&amp;MID(COMPRAS!F3762,1,2)&amp;MID(COMPRAS!D3762,1,2),IVA!W:W,0)),"SIN COD.")</f>
        <v>0</v>
      </c>
    </row>
    <row r="3863" spans="1:86" x14ac:dyDescent="0.25">
      <c r="A3863"/>
      <c r="B3863"/>
      <c r="D3863"/>
      <c r="AL3863">
        <f t="shared" si="420"/>
        <v>0</v>
      </c>
      <c r="AQ3863">
        <f t="shared" si="421"/>
        <v>0</v>
      </c>
      <c r="AR3863" t="str">
        <f>IFERROR(IF(OR(AP3863=338,AP3863=340,AP3863=341,AP3863=342,AP3863="342A",AP3863="342B"),PorcenRet(AP3863,AT3863,AU3863),INDEX(PORCENTAJEBUSCAR,MATCH(AP3863,CódigoRET,0),4)*1),"")</f>
        <v/>
      </c>
      <c r="AS3863">
        <f t="shared" si="422"/>
        <v>0</v>
      </c>
      <c r="BF3863" t="str">
        <f>IFERROR(IF(OR(BD3863=338,BD3863=340,BD3863=341,BD3863=342,BD3863="342A",BD3863="342B"),PorcenRet(BD3863,BH3863,BI3863),INDEX(PORCENTAJEBUSCAR,MATCH(BD3863,CódigoRET,0),4)*1),"")</f>
        <v/>
      </c>
      <c r="BG3863">
        <f t="shared" si="423"/>
        <v>0</v>
      </c>
      <c r="BO3863">
        <f t="shared" si="424"/>
        <v>0</v>
      </c>
      <c r="CC3863">
        <f t="shared" si="425"/>
        <v>0</v>
      </c>
      <c r="CD3863">
        <f t="shared" si="426"/>
        <v>0</v>
      </c>
      <c r="CG3863">
        <f ca="1">IFERROR(INDIRECT("IVA!X"&amp;MATCH(MID(COMPRAS!C3763,1,2)&amp;MID(COMPRAS!F3763,1,2)&amp;MID(COMPRAS!D3763,1,2),IVA!W:W,0)),"SIN COD.")</f>
        <v>0</v>
      </c>
      <c r="CH3863">
        <f ca="1">IFERROR(INDIRECT("IVA!Y"&amp;MATCH(MID(COMPRAS!C3763,1,2)&amp;MID(COMPRAS!F3763,1,2)&amp;MID(COMPRAS!D3763,1,2),IVA!W:W,0)),"SIN COD.")</f>
        <v>0</v>
      </c>
    </row>
    <row r="3864" spans="1:86" x14ac:dyDescent="0.25">
      <c r="A3864"/>
      <c r="B3864"/>
      <c r="D3864"/>
      <c r="AL3864">
        <f t="shared" si="420"/>
        <v>0</v>
      </c>
      <c r="AQ3864">
        <f t="shared" si="421"/>
        <v>0</v>
      </c>
      <c r="AR3864" t="str">
        <f>IFERROR(IF(OR(AP3864=338,AP3864=340,AP3864=341,AP3864=342,AP3864="342A",AP3864="342B"),PorcenRet(AP3864,AT3864,AU3864),INDEX(PORCENTAJEBUSCAR,MATCH(AP3864,CódigoRET,0),4)*1),"")</f>
        <v/>
      </c>
      <c r="AS3864">
        <f t="shared" si="422"/>
        <v>0</v>
      </c>
      <c r="BF3864" t="str">
        <f>IFERROR(IF(OR(BD3864=338,BD3864=340,BD3864=341,BD3864=342,BD3864="342A",BD3864="342B"),PorcenRet(BD3864,BH3864,BI3864),INDEX(PORCENTAJEBUSCAR,MATCH(BD3864,CódigoRET,0),4)*1),"")</f>
        <v/>
      </c>
      <c r="BG3864">
        <f t="shared" si="423"/>
        <v>0</v>
      </c>
      <c r="BO3864">
        <f t="shared" si="424"/>
        <v>0</v>
      </c>
      <c r="CC3864">
        <f t="shared" si="425"/>
        <v>0</v>
      </c>
      <c r="CD3864">
        <f t="shared" si="426"/>
        <v>0</v>
      </c>
      <c r="CG3864">
        <f ca="1">IFERROR(INDIRECT("IVA!X"&amp;MATCH(MID(COMPRAS!C3764,1,2)&amp;MID(COMPRAS!F3764,1,2)&amp;MID(COMPRAS!D3764,1,2),IVA!W:W,0)),"SIN COD.")</f>
        <v>0</v>
      </c>
      <c r="CH3864">
        <f ca="1">IFERROR(INDIRECT("IVA!Y"&amp;MATCH(MID(COMPRAS!C3764,1,2)&amp;MID(COMPRAS!F3764,1,2)&amp;MID(COMPRAS!D3764,1,2),IVA!W:W,0)),"SIN COD.")</f>
        <v>0</v>
      </c>
    </row>
    <row r="3865" spans="1:86" x14ac:dyDescent="0.25">
      <c r="A3865"/>
      <c r="B3865"/>
      <c r="D3865"/>
      <c r="AL3865">
        <f t="shared" si="420"/>
        <v>0</v>
      </c>
      <c r="AQ3865">
        <f t="shared" si="421"/>
        <v>0</v>
      </c>
      <c r="AR3865" t="str">
        <f>IFERROR(IF(OR(AP3865=338,AP3865=340,AP3865=341,AP3865=342,AP3865="342A",AP3865="342B"),PorcenRet(AP3865,AT3865,AU3865),INDEX(PORCENTAJEBUSCAR,MATCH(AP3865,CódigoRET,0),4)*1),"")</f>
        <v/>
      </c>
      <c r="AS3865">
        <f t="shared" si="422"/>
        <v>0</v>
      </c>
      <c r="BF3865" t="str">
        <f>IFERROR(IF(OR(BD3865=338,BD3865=340,BD3865=341,BD3865=342,BD3865="342A",BD3865="342B"),PorcenRet(BD3865,BH3865,BI3865),INDEX(PORCENTAJEBUSCAR,MATCH(BD3865,CódigoRET,0),4)*1),"")</f>
        <v/>
      </c>
      <c r="BG3865">
        <f t="shared" si="423"/>
        <v>0</v>
      </c>
      <c r="BO3865">
        <f t="shared" si="424"/>
        <v>0</v>
      </c>
      <c r="CC3865">
        <f t="shared" si="425"/>
        <v>0</v>
      </c>
      <c r="CD3865">
        <f t="shared" si="426"/>
        <v>0</v>
      </c>
      <c r="CG3865">
        <f ca="1">IFERROR(INDIRECT("IVA!X"&amp;MATCH(MID(COMPRAS!C3765,1,2)&amp;MID(COMPRAS!F3765,1,2)&amp;MID(COMPRAS!D3765,1,2),IVA!W:W,0)),"SIN COD.")</f>
        <v>0</v>
      </c>
      <c r="CH3865">
        <f ca="1">IFERROR(INDIRECT("IVA!Y"&amp;MATCH(MID(COMPRAS!C3765,1,2)&amp;MID(COMPRAS!F3765,1,2)&amp;MID(COMPRAS!D3765,1,2),IVA!W:W,0)),"SIN COD.")</f>
        <v>0</v>
      </c>
    </row>
    <row r="3866" spans="1:86" x14ac:dyDescent="0.25">
      <c r="A3866"/>
      <c r="B3866"/>
      <c r="D3866"/>
      <c r="AL3866">
        <f t="shared" si="420"/>
        <v>0</v>
      </c>
      <c r="AQ3866">
        <f t="shared" si="421"/>
        <v>0</v>
      </c>
      <c r="AR3866" t="str">
        <f>IFERROR(IF(OR(AP3866=338,AP3866=340,AP3866=341,AP3866=342,AP3866="342A",AP3866="342B"),PorcenRet(AP3866,AT3866,AU3866),INDEX(PORCENTAJEBUSCAR,MATCH(AP3866,CódigoRET,0),4)*1),"")</f>
        <v/>
      </c>
      <c r="AS3866">
        <f t="shared" si="422"/>
        <v>0</v>
      </c>
      <c r="BF3866" t="str">
        <f>IFERROR(IF(OR(BD3866=338,BD3866=340,BD3866=341,BD3866=342,BD3866="342A",BD3866="342B"),PorcenRet(BD3866,BH3866,BI3866),INDEX(PORCENTAJEBUSCAR,MATCH(BD3866,CódigoRET,0),4)*1),"")</f>
        <v/>
      </c>
      <c r="BG3866">
        <f t="shared" si="423"/>
        <v>0</v>
      </c>
      <c r="BO3866">
        <f t="shared" si="424"/>
        <v>0</v>
      </c>
      <c r="CC3866">
        <f t="shared" si="425"/>
        <v>0</v>
      </c>
      <c r="CD3866">
        <f t="shared" si="426"/>
        <v>0</v>
      </c>
      <c r="CG3866">
        <f ca="1">IFERROR(INDIRECT("IVA!X"&amp;MATCH(MID(COMPRAS!C3766,1,2)&amp;MID(COMPRAS!F3766,1,2)&amp;MID(COMPRAS!D3766,1,2),IVA!W:W,0)),"SIN COD.")</f>
        <v>0</v>
      </c>
      <c r="CH3866">
        <f ca="1">IFERROR(INDIRECT("IVA!Y"&amp;MATCH(MID(COMPRAS!C3766,1,2)&amp;MID(COMPRAS!F3766,1,2)&amp;MID(COMPRAS!D3766,1,2),IVA!W:W,0)),"SIN COD.")</f>
        <v>0</v>
      </c>
    </row>
    <row r="3867" spans="1:86" x14ac:dyDescent="0.25">
      <c r="A3867"/>
      <c r="B3867"/>
      <c r="D3867"/>
      <c r="AL3867">
        <f t="shared" si="420"/>
        <v>0</v>
      </c>
      <c r="AQ3867">
        <f t="shared" si="421"/>
        <v>0</v>
      </c>
      <c r="AR3867" t="str">
        <f>IFERROR(IF(OR(AP3867=338,AP3867=340,AP3867=341,AP3867=342,AP3867="342A",AP3867="342B"),PorcenRet(AP3867,AT3867,AU3867),INDEX(PORCENTAJEBUSCAR,MATCH(AP3867,CódigoRET,0),4)*1),"")</f>
        <v/>
      </c>
      <c r="AS3867">
        <f t="shared" si="422"/>
        <v>0</v>
      </c>
      <c r="BF3867" t="str">
        <f>IFERROR(IF(OR(BD3867=338,BD3867=340,BD3867=341,BD3867=342,BD3867="342A",BD3867="342B"),PorcenRet(BD3867,BH3867,BI3867),INDEX(PORCENTAJEBUSCAR,MATCH(BD3867,CódigoRET,0),4)*1),"")</f>
        <v/>
      </c>
      <c r="BG3867">
        <f t="shared" si="423"/>
        <v>0</v>
      </c>
      <c r="BO3867">
        <f t="shared" si="424"/>
        <v>0</v>
      </c>
      <c r="CC3867">
        <f t="shared" si="425"/>
        <v>0</v>
      </c>
      <c r="CD3867">
        <f t="shared" si="426"/>
        <v>0</v>
      </c>
      <c r="CG3867">
        <f ca="1">IFERROR(INDIRECT("IVA!X"&amp;MATCH(MID(COMPRAS!C3767,1,2)&amp;MID(COMPRAS!F3767,1,2)&amp;MID(COMPRAS!D3767,1,2),IVA!W:W,0)),"SIN COD.")</f>
        <v>0</v>
      </c>
      <c r="CH3867">
        <f ca="1">IFERROR(INDIRECT("IVA!Y"&amp;MATCH(MID(COMPRAS!C3767,1,2)&amp;MID(COMPRAS!F3767,1,2)&amp;MID(COMPRAS!D3767,1,2),IVA!W:W,0)),"SIN COD.")</f>
        <v>0</v>
      </c>
    </row>
    <row r="3868" spans="1:86" x14ac:dyDescent="0.25">
      <c r="A3868"/>
      <c r="B3868"/>
      <c r="D3868"/>
      <c r="AL3868">
        <f t="shared" si="420"/>
        <v>0</v>
      </c>
      <c r="AQ3868">
        <f t="shared" si="421"/>
        <v>0</v>
      </c>
      <c r="AR3868" t="str">
        <f>IFERROR(IF(OR(AP3868=338,AP3868=340,AP3868=341,AP3868=342,AP3868="342A",AP3868="342B"),PorcenRet(AP3868,AT3868,AU3868),INDEX(PORCENTAJEBUSCAR,MATCH(AP3868,CódigoRET,0),4)*1),"")</f>
        <v/>
      </c>
      <c r="AS3868">
        <f t="shared" si="422"/>
        <v>0</v>
      </c>
      <c r="BF3868" t="str">
        <f>IFERROR(IF(OR(BD3868=338,BD3868=340,BD3868=341,BD3868=342,BD3868="342A",BD3868="342B"),PorcenRet(BD3868,BH3868,BI3868),INDEX(PORCENTAJEBUSCAR,MATCH(BD3868,CódigoRET,0),4)*1),"")</f>
        <v/>
      </c>
      <c r="BG3868">
        <f t="shared" si="423"/>
        <v>0</v>
      </c>
      <c r="BO3868">
        <f t="shared" si="424"/>
        <v>0</v>
      </c>
      <c r="CC3868">
        <f t="shared" si="425"/>
        <v>0</v>
      </c>
      <c r="CD3868">
        <f t="shared" si="426"/>
        <v>0</v>
      </c>
      <c r="CG3868">
        <f ca="1">IFERROR(INDIRECT("IVA!X"&amp;MATCH(MID(COMPRAS!C3768,1,2)&amp;MID(COMPRAS!F3768,1,2)&amp;MID(COMPRAS!D3768,1,2),IVA!W:W,0)),"SIN COD.")</f>
        <v>0</v>
      </c>
      <c r="CH3868">
        <f ca="1">IFERROR(INDIRECT("IVA!Y"&amp;MATCH(MID(COMPRAS!C3768,1,2)&amp;MID(COMPRAS!F3768,1,2)&amp;MID(COMPRAS!D3768,1,2),IVA!W:W,0)),"SIN COD.")</f>
        <v>0</v>
      </c>
    </row>
    <row r="3869" spans="1:86" x14ac:dyDescent="0.25">
      <c r="A3869"/>
      <c r="B3869"/>
      <c r="D3869"/>
      <c r="AL3869">
        <f t="shared" si="420"/>
        <v>0</v>
      </c>
      <c r="AQ3869">
        <f t="shared" si="421"/>
        <v>0</v>
      </c>
      <c r="AR3869" t="str">
        <f>IFERROR(IF(OR(AP3869=338,AP3869=340,AP3869=341,AP3869=342,AP3869="342A",AP3869="342B"),PorcenRet(AP3869,AT3869,AU3869),INDEX(PORCENTAJEBUSCAR,MATCH(AP3869,CódigoRET,0),4)*1),"")</f>
        <v/>
      </c>
      <c r="AS3869">
        <f t="shared" si="422"/>
        <v>0</v>
      </c>
      <c r="BF3869" t="str">
        <f>IFERROR(IF(OR(BD3869=338,BD3869=340,BD3869=341,BD3869=342,BD3869="342A",BD3869="342B"),PorcenRet(BD3869,BH3869,BI3869),INDEX(PORCENTAJEBUSCAR,MATCH(BD3869,CódigoRET,0),4)*1),"")</f>
        <v/>
      </c>
      <c r="BG3869">
        <f t="shared" si="423"/>
        <v>0</v>
      </c>
      <c r="BO3869">
        <f t="shared" si="424"/>
        <v>0</v>
      </c>
      <c r="CC3869">
        <f t="shared" si="425"/>
        <v>0</v>
      </c>
      <c r="CD3869">
        <f t="shared" si="426"/>
        <v>0</v>
      </c>
      <c r="CG3869">
        <f ca="1">IFERROR(INDIRECT("IVA!X"&amp;MATCH(MID(COMPRAS!C3769,1,2)&amp;MID(COMPRAS!F3769,1,2)&amp;MID(COMPRAS!D3769,1,2),IVA!W:W,0)),"SIN COD.")</f>
        <v>0</v>
      </c>
      <c r="CH3869">
        <f ca="1">IFERROR(INDIRECT("IVA!Y"&amp;MATCH(MID(COMPRAS!C3769,1,2)&amp;MID(COMPRAS!F3769,1,2)&amp;MID(COMPRAS!D3769,1,2),IVA!W:W,0)),"SIN COD.")</f>
        <v>0</v>
      </c>
    </row>
    <row r="3870" spans="1:86" x14ac:dyDescent="0.25">
      <c r="A3870"/>
      <c r="B3870"/>
      <c r="D3870"/>
      <c r="AL3870">
        <f t="shared" si="420"/>
        <v>0</v>
      </c>
      <c r="AQ3870">
        <f t="shared" si="421"/>
        <v>0</v>
      </c>
      <c r="AR3870" t="str">
        <f>IFERROR(IF(OR(AP3870=338,AP3870=340,AP3870=341,AP3870=342,AP3870="342A",AP3870="342B"),PorcenRet(AP3870,AT3870,AU3870),INDEX(PORCENTAJEBUSCAR,MATCH(AP3870,CódigoRET,0),4)*1),"")</f>
        <v/>
      </c>
      <c r="AS3870">
        <f t="shared" si="422"/>
        <v>0</v>
      </c>
      <c r="BF3870" t="str">
        <f>IFERROR(IF(OR(BD3870=338,BD3870=340,BD3870=341,BD3870=342,BD3870="342A",BD3870="342B"),PorcenRet(BD3870,BH3870,BI3870),INDEX(PORCENTAJEBUSCAR,MATCH(BD3870,CódigoRET,0),4)*1),"")</f>
        <v/>
      </c>
      <c r="BG3870">
        <f t="shared" si="423"/>
        <v>0</v>
      </c>
      <c r="BO3870">
        <f t="shared" si="424"/>
        <v>0</v>
      </c>
      <c r="CC3870">
        <f t="shared" si="425"/>
        <v>0</v>
      </c>
      <c r="CD3870">
        <f t="shared" si="426"/>
        <v>0</v>
      </c>
      <c r="CG3870">
        <f ca="1">IFERROR(INDIRECT("IVA!X"&amp;MATCH(MID(COMPRAS!C3770,1,2)&amp;MID(COMPRAS!F3770,1,2)&amp;MID(COMPRAS!D3770,1,2),IVA!W:W,0)),"SIN COD.")</f>
        <v>0</v>
      </c>
      <c r="CH3870">
        <f ca="1">IFERROR(INDIRECT("IVA!Y"&amp;MATCH(MID(COMPRAS!C3770,1,2)&amp;MID(COMPRAS!F3770,1,2)&amp;MID(COMPRAS!D3770,1,2),IVA!W:W,0)),"SIN COD.")</f>
        <v>0</v>
      </c>
    </row>
    <row r="3871" spans="1:86" x14ac:dyDescent="0.25">
      <c r="A3871"/>
      <c r="B3871"/>
      <c r="D3871"/>
      <c r="AL3871">
        <f t="shared" si="420"/>
        <v>0</v>
      </c>
      <c r="AQ3871">
        <f t="shared" si="421"/>
        <v>0</v>
      </c>
      <c r="AR3871" t="str">
        <f>IFERROR(IF(OR(AP3871=338,AP3871=340,AP3871=341,AP3871=342,AP3871="342A",AP3871="342B"),PorcenRet(AP3871,AT3871,AU3871),INDEX(PORCENTAJEBUSCAR,MATCH(AP3871,CódigoRET,0),4)*1),"")</f>
        <v/>
      </c>
      <c r="AS3871">
        <f t="shared" si="422"/>
        <v>0</v>
      </c>
      <c r="BF3871" t="str">
        <f>IFERROR(IF(OR(BD3871=338,BD3871=340,BD3871=341,BD3871=342,BD3871="342A",BD3871="342B"),PorcenRet(BD3871,BH3871,BI3871),INDEX(PORCENTAJEBUSCAR,MATCH(BD3871,CódigoRET,0),4)*1),"")</f>
        <v/>
      </c>
      <c r="BG3871">
        <f t="shared" si="423"/>
        <v>0</v>
      </c>
      <c r="BO3871">
        <f t="shared" si="424"/>
        <v>0</v>
      </c>
      <c r="CC3871">
        <f t="shared" si="425"/>
        <v>0</v>
      </c>
      <c r="CD3871">
        <f t="shared" si="426"/>
        <v>0</v>
      </c>
      <c r="CG3871">
        <f ca="1">IFERROR(INDIRECT("IVA!X"&amp;MATCH(MID(COMPRAS!C3771,1,2)&amp;MID(COMPRAS!F3771,1,2)&amp;MID(COMPRAS!D3771,1,2),IVA!W:W,0)),"SIN COD.")</f>
        <v>0</v>
      </c>
      <c r="CH3871">
        <f ca="1">IFERROR(INDIRECT("IVA!Y"&amp;MATCH(MID(COMPRAS!C3771,1,2)&amp;MID(COMPRAS!F3771,1,2)&amp;MID(COMPRAS!D3771,1,2),IVA!W:W,0)),"SIN COD.")</f>
        <v>0</v>
      </c>
    </row>
    <row r="3872" spans="1:86" x14ac:dyDescent="0.25">
      <c r="A3872"/>
      <c r="B3872"/>
      <c r="D3872"/>
      <c r="AL3872">
        <f t="shared" si="420"/>
        <v>0</v>
      </c>
      <c r="AQ3872">
        <f t="shared" si="421"/>
        <v>0</v>
      </c>
      <c r="AR3872" t="str">
        <f>IFERROR(IF(OR(AP3872=338,AP3872=340,AP3872=341,AP3872=342,AP3872="342A",AP3872="342B"),PorcenRet(AP3872,AT3872,AU3872),INDEX(PORCENTAJEBUSCAR,MATCH(AP3872,CódigoRET,0),4)*1),"")</f>
        <v/>
      </c>
      <c r="AS3872">
        <f t="shared" si="422"/>
        <v>0</v>
      </c>
      <c r="BF3872" t="str">
        <f>IFERROR(IF(OR(BD3872=338,BD3872=340,BD3872=341,BD3872=342,BD3872="342A",BD3872="342B"),PorcenRet(BD3872,BH3872,BI3872),INDEX(PORCENTAJEBUSCAR,MATCH(BD3872,CódigoRET,0),4)*1),"")</f>
        <v/>
      </c>
      <c r="BG3872">
        <f t="shared" si="423"/>
        <v>0</v>
      </c>
      <c r="BO3872">
        <f t="shared" si="424"/>
        <v>0</v>
      </c>
      <c r="CC3872">
        <f t="shared" si="425"/>
        <v>0</v>
      </c>
      <c r="CD3872">
        <f t="shared" si="426"/>
        <v>0</v>
      </c>
      <c r="CG3872">
        <f ca="1">IFERROR(INDIRECT("IVA!X"&amp;MATCH(MID(COMPRAS!C3772,1,2)&amp;MID(COMPRAS!F3772,1,2)&amp;MID(COMPRAS!D3772,1,2),IVA!W:W,0)),"SIN COD.")</f>
        <v>0</v>
      </c>
      <c r="CH3872">
        <f ca="1">IFERROR(INDIRECT("IVA!Y"&amp;MATCH(MID(COMPRAS!C3772,1,2)&amp;MID(COMPRAS!F3772,1,2)&amp;MID(COMPRAS!D3772,1,2),IVA!W:W,0)),"SIN COD.")</f>
        <v>0</v>
      </c>
    </row>
    <row r="3873" spans="1:86" x14ac:dyDescent="0.25">
      <c r="A3873"/>
      <c r="B3873"/>
      <c r="D3873"/>
      <c r="AL3873">
        <f t="shared" si="420"/>
        <v>0</v>
      </c>
      <c r="AQ3873">
        <f t="shared" si="421"/>
        <v>0</v>
      </c>
      <c r="AR3873" t="str">
        <f>IFERROR(IF(OR(AP3873=338,AP3873=340,AP3873=341,AP3873=342,AP3873="342A",AP3873="342B"),PorcenRet(AP3873,AT3873,AU3873),INDEX(PORCENTAJEBUSCAR,MATCH(AP3873,CódigoRET,0),4)*1),"")</f>
        <v/>
      </c>
      <c r="AS3873">
        <f t="shared" si="422"/>
        <v>0</v>
      </c>
      <c r="BF3873" t="str">
        <f>IFERROR(IF(OR(BD3873=338,BD3873=340,BD3873=341,BD3873=342,BD3873="342A",BD3873="342B"),PorcenRet(BD3873,BH3873,BI3873),INDEX(PORCENTAJEBUSCAR,MATCH(BD3873,CódigoRET,0),4)*1),"")</f>
        <v/>
      </c>
      <c r="BG3873">
        <f t="shared" si="423"/>
        <v>0</v>
      </c>
      <c r="BO3873">
        <f t="shared" si="424"/>
        <v>0</v>
      </c>
      <c r="CC3873">
        <f t="shared" si="425"/>
        <v>0</v>
      </c>
      <c r="CD3873">
        <f t="shared" si="426"/>
        <v>0</v>
      </c>
      <c r="CG3873">
        <f ca="1">IFERROR(INDIRECT("IVA!X"&amp;MATCH(MID(COMPRAS!C3773,1,2)&amp;MID(COMPRAS!F3773,1,2)&amp;MID(COMPRAS!D3773,1,2),IVA!W:W,0)),"SIN COD.")</f>
        <v>0</v>
      </c>
      <c r="CH3873">
        <f ca="1">IFERROR(INDIRECT("IVA!Y"&amp;MATCH(MID(COMPRAS!C3773,1,2)&amp;MID(COMPRAS!F3773,1,2)&amp;MID(COMPRAS!D3773,1,2),IVA!W:W,0)),"SIN COD.")</f>
        <v>0</v>
      </c>
    </row>
    <row r="3874" spans="1:86" x14ac:dyDescent="0.25">
      <c r="A3874"/>
      <c r="B3874"/>
      <c r="D3874"/>
      <c r="AL3874">
        <f t="shared" si="420"/>
        <v>0</v>
      </c>
      <c r="AQ3874">
        <f t="shared" si="421"/>
        <v>0</v>
      </c>
      <c r="AR3874" t="str">
        <f>IFERROR(IF(OR(AP3874=338,AP3874=340,AP3874=341,AP3874=342,AP3874="342A",AP3874="342B"),PorcenRet(AP3874,AT3874,AU3874),INDEX(PORCENTAJEBUSCAR,MATCH(AP3874,CódigoRET,0),4)*1),"")</f>
        <v/>
      </c>
      <c r="AS3874">
        <f t="shared" si="422"/>
        <v>0</v>
      </c>
      <c r="BF3874" t="str">
        <f>IFERROR(IF(OR(BD3874=338,BD3874=340,BD3874=341,BD3874=342,BD3874="342A",BD3874="342B"),PorcenRet(BD3874,BH3874,BI3874),INDEX(PORCENTAJEBUSCAR,MATCH(BD3874,CódigoRET,0),4)*1),"")</f>
        <v/>
      </c>
      <c r="BG3874">
        <f t="shared" si="423"/>
        <v>0</v>
      </c>
      <c r="BO3874">
        <f t="shared" si="424"/>
        <v>0</v>
      </c>
      <c r="CC3874">
        <f t="shared" si="425"/>
        <v>0</v>
      </c>
      <c r="CD3874">
        <f t="shared" si="426"/>
        <v>0</v>
      </c>
      <c r="CG3874">
        <f ca="1">IFERROR(INDIRECT("IVA!X"&amp;MATCH(MID(COMPRAS!C3774,1,2)&amp;MID(COMPRAS!F3774,1,2)&amp;MID(COMPRAS!D3774,1,2),IVA!W:W,0)),"SIN COD.")</f>
        <v>0</v>
      </c>
      <c r="CH3874">
        <f ca="1">IFERROR(INDIRECT("IVA!Y"&amp;MATCH(MID(COMPRAS!C3774,1,2)&amp;MID(COMPRAS!F3774,1,2)&amp;MID(COMPRAS!D3774,1,2),IVA!W:W,0)),"SIN COD.")</f>
        <v>0</v>
      </c>
    </row>
    <row r="3875" spans="1:86" x14ac:dyDescent="0.25">
      <c r="A3875"/>
      <c r="B3875"/>
      <c r="D3875"/>
      <c r="AL3875">
        <f t="shared" si="420"/>
        <v>0</v>
      </c>
      <c r="AQ3875">
        <f t="shared" si="421"/>
        <v>0</v>
      </c>
      <c r="AR3875" t="str">
        <f>IFERROR(IF(OR(AP3875=338,AP3875=340,AP3875=341,AP3875=342,AP3875="342A",AP3875="342B"),PorcenRet(AP3875,AT3875,AU3875),INDEX(PORCENTAJEBUSCAR,MATCH(AP3875,CódigoRET,0),4)*1),"")</f>
        <v/>
      </c>
      <c r="AS3875">
        <f t="shared" si="422"/>
        <v>0</v>
      </c>
      <c r="BF3875" t="str">
        <f>IFERROR(IF(OR(BD3875=338,BD3875=340,BD3875=341,BD3875=342,BD3875="342A",BD3875="342B"),PorcenRet(BD3875,BH3875,BI3875),INDEX(PORCENTAJEBUSCAR,MATCH(BD3875,CódigoRET,0),4)*1),"")</f>
        <v/>
      </c>
      <c r="BG3875">
        <f t="shared" si="423"/>
        <v>0</v>
      </c>
      <c r="BO3875">
        <f t="shared" si="424"/>
        <v>0</v>
      </c>
      <c r="CC3875">
        <f t="shared" si="425"/>
        <v>0</v>
      </c>
      <c r="CD3875">
        <f t="shared" si="426"/>
        <v>0</v>
      </c>
      <c r="CG3875">
        <f ca="1">IFERROR(INDIRECT("IVA!X"&amp;MATCH(MID(COMPRAS!C3775,1,2)&amp;MID(COMPRAS!F3775,1,2)&amp;MID(COMPRAS!D3775,1,2),IVA!W:W,0)),"SIN COD.")</f>
        <v>0</v>
      </c>
      <c r="CH3875">
        <f ca="1">IFERROR(INDIRECT("IVA!Y"&amp;MATCH(MID(COMPRAS!C3775,1,2)&amp;MID(COMPRAS!F3775,1,2)&amp;MID(COMPRAS!D3775,1,2),IVA!W:W,0)),"SIN COD.")</f>
        <v>0</v>
      </c>
    </row>
    <row r="3876" spans="1:86" x14ac:dyDescent="0.25">
      <c r="A3876"/>
      <c r="B3876"/>
      <c r="D3876"/>
      <c r="AL3876">
        <f t="shared" si="420"/>
        <v>0</v>
      </c>
      <c r="AQ3876">
        <f t="shared" si="421"/>
        <v>0</v>
      </c>
      <c r="AR3876" t="str">
        <f>IFERROR(IF(OR(AP3876=338,AP3876=340,AP3876=341,AP3876=342,AP3876="342A",AP3876="342B"),PorcenRet(AP3876,AT3876,AU3876),INDEX(PORCENTAJEBUSCAR,MATCH(AP3876,CódigoRET,0),4)*1),"")</f>
        <v/>
      </c>
      <c r="AS3876">
        <f t="shared" si="422"/>
        <v>0</v>
      </c>
      <c r="BF3876" t="str">
        <f>IFERROR(IF(OR(BD3876=338,BD3876=340,BD3876=341,BD3876=342,BD3876="342A",BD3876="342B"),PorcenRet(BD3876,BH3876,BI3876),INDEX(PORCENTAJEBUSCAR,MATCH(BD3876,CódigoRET,0),4)*1),"")</f>
        <v/>
      </c>
      <c r="BG3876">
        <f t="shared" si="423"/>
        <v>0</v>
      </c>
      <c r="BO3876">
        <f t="shared" si="424"/>
        <v>0</v>
      </c>
      <c r="CC3876">
        <f t="shared" si="425"/>
        <v>0</v>
      </c>
      <c r="CD3876">
        <f t="shared" si="426"/>
        <v>0</v>
      </c>
      <c r="CG3876">
        <f ca="1">IFERROR(INDIRECT("IVA!X"&amp;MATCH(MID(COMPRAS!C3776,1,2)&amp;MID(COMPRAS!F3776,1,2)&amp;MID(COMPRAS!D3776,1,2),IVA!W:W,0)),"SIN COD.")</f>
        <v>0</v>
      </c>
      <c r="CH3876">
        <f ca="1">IFERROR(INDIRECT("IVA!Y"&amp;MATCH(MID(COMPRAS!C3776,1,2)&amp;MID(COMPRAS!F3776,1,2)&amp;MID(COMPRAS!D3776,1,2),IVA!W:W,0)),"SIN COD.")</f>
        <v>0</v>
      </c>
    </row>
    <row r="3877" spans="1:86" x14ac:dyDescent="0.25">
      <c r="A3877"/>
      <c r="B3877"/>
      <c r="D3877"/>
      <c r="AL3877">
        <f t="shared" si="420"/>
        <v>0</v>
      </c>
      <c r="AQ3877">
        <f t="shared" si="421"/>
        <v>0</v>
      </c>
      <c r="AR3877" t="str">
        <f>IFERROR(IF(OR(AP3877=338,AP3877=340,AP3877=341,AP3877=342,AP3877="342A",AP3877="342B"),PorcenRet(AP3877,AT3877,AU3877),INDEX(PORCENTAJEBUSCAR,MATCH(AP3877,CódigoRET,0),4)*1),"")</f>
        <v/>
      </c>
      <c r="AS3877">
        <f t="shared" si="422"/>
        <v>0</v>
      </c>
      <c r="BF3877" t="str">
        <f>IFERROR(IF(OR(BD3877=338,BD3877=340,BD3877=341,BD3877=342,BD3877="342A",BD3877="342B"),PorcenRet(BD3877,BH3877,BI3877),INDEX(PORCENTAJEBUSCAR,MATCH(BD3877,CódigoRET,0),4)*1),"")</f>
        <v/>
      </c>
      <c r="BG3877">
        <f t="shared" si="423"/>
        <v>0</v>
      </c>
      <c r="BO3877">
        <f t="shared" si="424"/>
        <v>0</v>
      </c>
      <c r="CC3877">
        <f t="shared" si="425"/>
        <v>0</v>
      </c>
      <c r="CD3877">
        <f t="shared" si="426"/>
        <v>0</v>
      </c>
      <c r="CG3877">
        <f ca="1">IFERROR(INDIRECT("IVA!X"&amp;MATCH(MID(COMPRAS!C3777,1,2)&amp;MID(COMPRAS!F3777,1,2)&amp;MID(COMPRAS!D3777,1,2),IVA!W:W,0)),"SIN COD.")</f>
        <v>0</v>
      </c>
      <c r="CH3877">
        <f ca="1">IFERROR(INDIRECT("IVA!Y"&amp;MATCH(MID(COMPRAS!C3777,1,2)&amp;MID(COMPRAS!F3777,1,2)&amp;MID(COMPRAS!D3777,1,2),IVA!W:W,0)),"SIN COD.")</f>
        <v>0</v>
      </c>
    </row>
    <row r="3878" spans="1:86" x14ac:dyDescent="0.25">
      <c r="A3878"/>
      <c r="B3878"/>
      <c r="D3878"/>
      <c r="AL3878">
        <f t="shared" si="420"/>
        <v>0</v>
      </c>
      <c r="AQ3878">
        <f t="shared" si="421"/>
        <v>0</v>
      </c>
      <c r="AR3878" t="str">
        <f>IFERROR(IF(OR(AP3878=338,AP3878=340,AP3878=341,AP3878=342,AP3878="342A",AP3878="342B"),PorcenRet(AP3878,AT3878,AU3878),INDEX(PORCENTAJEBUSCAR,MATCH(AP3878,CódigoRET,0),4)*1),"")</f>
        <v/>
      </c>
      <c r="AS3878">
        <f t="shared" si="422"/>
        <v>0</v>
      </c>
      <c r="BF3878" t="str">
        <f>IFERROR(IF(OR(BD3878=338,BD3878=340,BD3878=341,BD3878=342,BD3878="342A",BD3878="342B"),PorcenRet(BD3878,BH3878,BI3878),INDEX(PORCENTAJEBUSCAR,MATCH(BD3878,CódigoRET,0),4)*1),"")</f>
        <v/>
      </c>
      <c r="BG3878">
        <f t="shared" si="423"/>
        <v>0</v>
      </c>
      <c r="BO3878">
        <f t="shared" si="424"/>
        <v>0</v>
      </c>
      <c r="CC3878">
        <f t="shared" si="425"/>
        <v>0</v>
      </c>
      <c r="CD3878">
        <f t="shared" si="426"/>
        <v>0</v>
      </c>
      <c r="CG3878">
        <f ca="1">IFERROR(INDIRECT("IVA!X"&amp;MATCH(MID(COMPRAS!C3778,1,2)&amp;MID(COMPRAS!F3778,1,2)&amp;MID(COMPRAS!D3778,1,2),IVA!W:W,0)),"SIN COD.")</f>
        <v>0</v>
      </c>
      <c r="CH3878">
        <f ca="1">IFERROR(INDIRECT("IVA!Y"&amp;MATCH(MID(COMPRAS!C3778,1,2)&amp;MID(COMPRAS!F3778,1,2)&amp;MID(COMPRAS!D3778,1,2),IVA!W:W,0)),"SIN COD.")</f>
        <v>0</v>
      </c>
    </row>
    <row r="3879" spans="1:86" x14ac:dyDescent="0.25">
      <c r="A3879"/>
      <c r="B3879"/>
      <c r="D3879"/>
      <c r="AL3879">
        <f t="shared" si="420"/>
        <v>0</v>
      </c>
      <c r="AQ3879">
        <f t="shared" si="421"/>
        <v>0</v>
      </c>
      <c r="AR3879" t="str">
        <f>IFERROR(IF(OR(AP3879=338,AP3879=340,AP3879=341,AP3879=342,AP3879="342A",AP3879="342B"),PorcenRet(AP3879,AT3879,AU3879),INDEX(PORCENTAJEBUSCAR,MATCH(AP3879,CódigoRET,0),4)*1),"")</f>
        <v/>
      </c>
      <c r="AS3879">
        <f t="shared" si="422"/>
        <v>0</v>
      </c>
      <c r="BF3879" t="str">
        <f>IFERROR(IF(OR(BD3879=338,BD3879=340,BD3879=341,BD3879=342,BD3879="342A",BD3879="342B"),PorcenRet(BD3879,BH3879,BI3879),INDEX(PORCENTAJEBUSCAR,MATCH(BD3879,CódigoRET,0),4)*1),"")</f>
        <v/>
      </c>
      <c r="BG3879">
        <f t="shared" si="423"/>
        <v>0</v>
      </c>
      <c r="BO3879">
        <f t="shared" si="424"/>
        <v>0</v>
      </c>
      <c r="CC3879">
        <f t="shared" si="425"/>
        <v>0</v>
      </c>
      <c r="CD3879">
        <f t="shared" si="426"/>
        <v>0</v>
      </c>
      <c r="CG3879">
        <f ca="1">IFERROR(INDIRECT("IVA!X"&amp;MATCH(MID(COMPRAS!C3779,1,2)&amp;MID(COMPRAS!F3779,1,2)&amp;MID(COMPRAS!D3779,1,2),IVA!W:W,0)),"SIN COD.")</f>
        <v>0</v>
      </c>
      <c r="CH3879">
        <f ca="1">IFERROR(INDIRECT("IVA!Y"&amp;MATCH(MID(COMPRAS!C3779,1,2)&amp;MID(COMPRAS!F3779,1,2)&amp;MID(COMPRAS!D3779,1,2),IVA!W:W,0)),"SIN COD.")</f>
        <v>0</v>
      </c>
    </row>
    <row r="3880" spans="1:86" x14ac:dyDescent="0.25">
      <c r="A3880"/>
      <c r="B3880"/>
      <c r="D3880"/>
      <c r="AL3880">
        <f t="shared" si="420"/>
        <v>0</v>
      </c>
      <c r="AQ3880">
        <f t="shared" si="421"/>
        <v>0</v>
      </c>
      <c r="AR3880" t="str">
        <f>IFERROR(IF(OR(AP3880=338,AP3880=340,AP3880=341,AP3880=342,AP3880="342A",AP3880="342B"),PorcenRet(AP3880,AT3880,AU3880),INDEX(PORCENTAJEBUSCAR,MATCH(AP3880,CódigoRET,0),4)*1),"")</f>
        <v/>
      </c>
      <c r="AS3880">
        <f t="shared" si="422"/>
        <v>0</v>
      </c>
      <c r="BF3880" t="str">
        <f>IFERROR(IF(OR(BD3880=338,BD3880=340,BD3880=341,BD3880=342,BD3880="342A",BD3880="342B"),PorcenRet(BD3880,BH3880,BI3880),INDEX(PORCENTAJEBUSCAR,MATCH(BD3880,CódigoRET,0),4)*1),"")</f>
        <v/>
      </c>
      <c r="BG3880">
        <f t="shared" si="423"/>
        <v>0</v>
      </c>
      <c r="BO3880">
        <f t="shared" si="424"/>
        <v>0</v>
      </c>
      <c r="CC3880">
        <f t="shared" si="425"/>
        <v>0</v>
      </c>
      <c r="CD3880">
        <f t="shared" si="426"/>
        <v>0</v>
      </c>
      <c r="CG3880">
        <f ca="1">IFERROR(INDIRECT("IVA!X"&amp;MATCH(MID(COMPRAS!C3780,1,2)&amp;MID(COMPRAS!F3780,1,2)&amp;MID(COMPRAS!D3780,1,2),IVA!W:W,0)),"SIN COD.")</f>
        <v>0</v>
      </c>
      <c r="CH3880">
        <f ca="1">IFERROR(INDIRECT("IVA!Y"&amp;MATCH(MID(COMPRAS!C3780,1,2)&amp;MID(COMPRAS!F3780,1,2)&amp;MID(COMPRAS!D3780,1,2),IVA!W:W,0)),"SIN COD.")</f>
        <v>0</v>
      </c>
    </row>
    <row r="3881" spans="1:86" x14ac:dyDescent="0.25">
      <c r="A3881"/>
      <c r="B3881"/>
      <c r="D3881"/>
      <c r="AL3881">
        <f t="shared" si="420"/>
        <v>0</v>
      </c>
      <c r="AQ3881">
        <f t="shared" si="421"/>
        <v>0</v>
      </c>
      <c r="AR3881" t="str">
        <f>IFERROR(IF(OR(AP3881=338,AP3881=340,AP3881=341,AP3881=342,AP3881="342A",AP3881="342B"),PorcenRet(AP3881,AT3881,AU3881),INDEX(PORCENTAJEBUSCAR,MATCH(AP3881,CódigoRET,0),4)*1),"")</f>
        <v/>
      </c>
      <c r="AS3881">
        <f t="shared" si="422"/>
        <v>0</v>
      </c>
      <c r="BF3881" t="str">
        <f>IFERROR(IF(OR(BD3881=338,BD3881=340,BD3881=341,BD3881=342,BD3881="342A",BD3881="342B"),PorcenRet(BD3881,BH3881,BI3881),INDEX(PORCENTAJEBUSCAR,MATCH(BD3881,CódigoRET,0),4)*1),"")</f>
        <v/>
      </c>
      <c r="BG3881">
        <f t="shared" si="423"/>
        <v>0</v>
      </c>
      <c r="BO3881">
        <f t="shared" si="424"/>
        <v>0</v>
      </c>
      <c r="CC3881">
        <f t="shared" si="425"/>
        <v>0</v>
      </c>
      <c r="CD3881">
        <f t="shared" si="426"/>
        <v>0</v>
      </c>
      <c r="CG3881">
        <f ca="1">IFERROR(INDIRECT("IVA!X"&amp;MATCH(MID(COMPRAS!C3781,1,2)&amp;MID(COMPRAS!F3781,1,2)&amp;MID(COMPRAS!D3781,1,2),IVA!W:W,0)),"SIN COD.")</f>
        <v>0</v>
      </c>
      <c r="CH3881">
        <f ca="1">IFERROR(INDIRECT("IVA!Y"&amp;MATCH(MID(COMPRAS!C3781,1,2)&amp;MID(COMPRAS!F3781,1,2)&amp;MID(COMPRAS!D3781,1,2),IVA!W:W,0)),"SIN COD.")</f>
        <v>0</v>
      </c>
    </row>
    <row r="3882" spans="1:86" x14ac:dyDescent="0.25">
      <c r="A3882"/>
      <c r="B3882"/>
      <c r="D3882"/>
      <c r="AL3882">
        <f t="shared" si="420"/>
        <v>0</v>
      </c>
      <c r="AQ3882">
        <f t="shared" si="421"/>
        <v>0</v>
      </c>
      <c r="AR3882" t="str">
        <f>IFERROR(IF(OR(AP3882=338,AP3882=340,AP3882=341,AP3882=342,AP3882="342A",AP3882="342B"),PorcenRet(AP3882,AT3882,AU3882),INDEX(PORCENTAJEBUSCAR,MATCH(AP3882,CódigoRET,0),4)*1),"")</f>
        <v/>
      </c>
      <c r="AS3882">
        <f t="shared" si="422"/>
        <v>0</v>
      </c>
      <c r="BF3882" t="str">
        <f>IFERROR(IF(OR(BD3882=338,BD3882=340,BD3882=341,BD3882=342,BD3882="342A",BD3882="342B"),PorcenRet(BD3882,BH3882,BI3882),INDEX(PORCENTAJEBUSCAR,MATCH(BD3882,CódigoRET,0),4)*1),"")</f>
        <v/>
      </c>
      <c r="BG3882">
        <f t="shared" si="423"/>
        <v>0</v>
      </c>
      <c r="BO3882">
        <f t="shared" si="424"/>
        <v>0</v>
      </c>
      <c r="CC3882">
        <f t="shared" si="425"/>
        <v>0</v>
      </c>
      <c r="CD3882">
        <f t="shared" si="426"/>
        <v>0</v>
      </c>
      <c r="CG3882">
        <f ca="1">IFERROR(INDIRECT("IVA!X"&amp;MATCH(MID(COMPRAS!C3782,1,2)&amp;MID(COMPRAS!F3782,1,2)&amp;MID(COMPRAS!D3782,1,2),IVA!W:W,0)),"SIN COD.")</f>
        <v>0</v>
      </c>
      <c r="CH3882">
        <f ca="1">IFERROR(INDIRECT("IVA!Y"&amp;MATCH(MID(COMPRAS!C3782,1,2)&amp;MID(COMPRAS!F3782,1,2)&amp;MID(COMPRAS!D3782,1,2),IVA!W:W,0)),"SIN COD.")</f>
        <v>0</v>
      </c>
    </row>
    <row r="3883" spans="1:86" x14ac:dyDescent="0.25">
      <c r="A3883"/>
      <c r="B3883"/>
      <c r="D3883"/>
      <c r="AL3883">
        <f t="shared" si="420"/>
        <v>0</v>
      </c>
      <c r="AQ3883">
        <f t="shared" si="421"/>
        <v>0</v>
      </c>
      <c r="AR3883" t="str">
        <f>IFERROR(IF(OR(AP3883=338,AP3883=340,AP3883=341,AP3883=342,AP3883="342A",AP3883="342B"),PorcenRet(AP3883,AT3883,AU3883),INDEX(PORCENTAJEBUSCAR,MATCH(AP3883,CódigoRET,0),4)*1),"")</f>
        <v/>
      </c>
      <c r="AS3883">
        <f t="shared" si="422"/>
        <v>0</v>
      </c>
      <c r="BF3883" t="str">
        <f>IFERROR(IF(OR(BD3883=338,BD3883=340,BD3883=341,BD3883=342,BD3883="342A",BD3883="342B"),PorcenRet(BD3883,BH3883,BI3883),INDEX(PORCENTAJEBUSCAR,MATCH(BD3883,CódigoRET,0),4)*1),"")</f>
        <v/>
      </c>
      <c r="BG3883">
        <f t="shared" si="423"/>
        <v>0</v>
      </c>
      <c r="BO3883">
        <f t="shared" si="424"/>
        <v>0</v>
      </c>
      <c r="CC3883">
        <f t="shared" si="425"/>
        <v>0</v>
      </c>
      <c r="CD3883">
        <f t="shared" si="426"/>
        <v>0</v>
      </c>
      <c r="CG3883">
        <f ca="1">IFERROR(INDIRECT("IVA!X"&amp;MATCH(MID(COMPRAS!C3783,1,2)&amp;MID(COMPRAS!F3783,1,2)&amp;MID(COMPRAS!D3783,1,2),IVA!W:W,0)),"SIN COD.")</f>
        <v>0</v>
      </c>
      <c r="CH3883">
        <f ca="1">IFERROR(INDIRECT("IVA!Y"&amp;MATCH(MID(COMPRAS!C3783,1,2)&amp;MID(COMPRAS!F3783,1,2)&amp;MID(COMPRAS!D3783,1,2),IVA!W:W,0)),"SIN COD.")</f>
        <v>0</v>
      </c>
    </row>
    <row r="3884" spans="1:86" x14ac:dyDescent="0.25">
      <c r="A3884"/>
      <c r="B3884"/>
      <c r="D3884"/>
      <c r="AL3884">
        <f t="shared" si="420"/>
        <v>0</v>
      </c>
      <c r="AQ3884">
        <f t="shared" si="421"/>
        <v>0</v>
      </c>
      <c r="AR3884" t="str">
        <f>IFERROR(IF(OR(AP3884=338,AP3884=340,AP3884=341,AP3884=342,AP3884="342A",AP3884="342B"),PorcenRet(AP3884,AT3884,AU3884),INDEX(PORCENTAJEBUSCAR,MATCH(AP3884,CódigoRET,0),4)*1),"")</f>
        <v/>
      </c>
      <c r="AS3884">
        <f t="shared" si="422"/>
        <v>0</v>
      </c>
      <c r="BF3884" t="str">
        <f>IFERROR(IF(OR(BD3884=338,BD3884=340,BD3884=341,BD3884=342,BD3884="342A",BD3884="342B"),PorcenRet(BD3884,BH3884,BI3884),INDEX(PORCENTAJEBUSCAR,MATCH(BD3884,CódigoRET,0),4)*1),"")</f>
        <v/>
      </c>
      <c r="BG3884">
        <f t="shared" si="423"/>
        <v>0</v>
      </c>
      <c r="BO3884">
        <f t="shared" si="424"/>
        <v>0</v>
      </c>
      <c r="CC3884">
        <f t="shared" si="425"/>
        <v>0</v>
      </c>
      <c r="CD3884">
        <f t="shared" si="426"/>
        <v>0</v>
      </c>
      <c r="CG3884">
        <f ca="1">IFERROR(INDIRECT("IVA!X"&amp;MATCH(MID(COMPRAS!C3784,1,2)&amp;MID(COMPRAS!F3784,1,2)&amp;MID(COMPRAS!D3784,1,2),IVA!W:W,0)),"SIN COD.")</f>
        <v>0</v>
      </c>
      <c r="CH3884">
        <f ca="1">IFERROR(INDIRECT("IVA!Y"&amp;MATCH(MID(COMPRAS!C3784,1,2)&amp;MID(COMPRAS!F3784,1,2)&amp;MID(COMPRAS!D3784,1,2),IVA!W:W,0)),"SIN COD.")</f>
        <v>0</v>
      </c>
    </row>
    <row r="3885" spans="1:86" x14ac:dyDescent="0.25">
      <c r="A3885"/>
      <c r="B3885"/>
      <c r="D3885"/>
      <c r="AL3885">
        <f t="shared" si="420"/>
        <v>0</v>
      </c>
      <c r="AQ3885">
        <f t="shared" si="421"/>
        <v>0</v>
      </c>
      <c r="AR3885" t="str">
        <f>IFERROR(IF(OR(AP3885=338,AP3885=340,AP3885=341,AP3885=342,AP3885="342A",AP3885="342B"),PorcenRet(AP3885,AT3885,AU3885),INDEX(PORCENTAJEBUSCAR,MATCH(AP3885,CódigoRET,0),4)*1),"")</f>
        <v/>
      </c>
      <c r="AS3885">
        <f t="shared" si="422"/>
        <v>0</v>
      </c>
      <c r="BF3885" t="str">
        <f>IFERROR(IF(OR(BD3885=338,BD3885=340,BD3885=341,BD3885=342,BD3885="342A",BD3885="342B"),PorcenRet(BD3885,BH3885,BI3885),INDEX(PORCENTAJEBUSCAR,MATCH(BD3885,CódigoRET,0),4)*1),"")</f>
        <v/>
      </c>
      <c r="BG3885">
        <f t="shared" si="423"/>
        <v>0</v>
      </c>
      <c r="BO3885">
        <f t="shared" si="424"/>
        <v>0</v>
      </c>
      <c r="CC3885">
        <f t="shared" si="425"/>
        <v>0</v>
      </c>
      <c r="CD3885">
        <f t="shared" si="426"/>
        <v>0</v>
      </c>
      <c r="CG3885">
        <f ca="1">IFERROR(INDIRECT("IVA!X"&amp;MATCH(MID(COMPRAS!C3785,1,2)&amp;MID(COMPRAS!F3785,1,2)&amp;MID(COMPRAS!D3785,1,2),IVA!W:W,0)),"SIN COD.")</f>
        <v>0</v>
      </c>
      <c r="CH3885">
        <f ca="1">IFERROR(INDIRECT("IVA!Y"&amp;MATCH(MID(COMPRAS!C3785,1,2)&amp;MID(COMPRAS!F3785,1,2)&amp;MID(COMPRAS!D3785,1,2),IVA!W:W,0)),"SIN COD.")</f>
        <v>0</v>
      </c>
    </row>
    <row r="3886" spans="1:86" x14ac:dyDescent="0.25">
      <c r="A3886"/>
      <c r="B3886"/>
      <c r="D3886"/>
      <c r="AL3886">
        <f t="shared" si="420"/>
        <v>0</v>
      </c>
      <c r="AQ3886">
        <f t="shared" si="421"/>
        <v>0</v>
      </c>
      <c r="AR3886" t="str">
        <f>IFERROR(IF(OR(AP3886=338,AP3886=340,AP3886=341,AP3886=342,AP3886="342A",AP3886="342B"),PorcenRet(AP3886,AT3886,AU3886),INDEX(PORCENTAJEBUSCAR,MATCH(AP3886,CódigoRET,0),4)*1),"")</f>
        <v/>
      </c>
      <c r="AS3886">
        <f t="shared" si="422"/>
        <v>0</v>
      </c>
      <c r="BF3886" t="str">
        <f>IFERROR(IF(OR(BD3886=338,BD3886=340,BD3886=341,BD3886=342,BD3886="342A",BD3886="342B"),PorcenRet(BD3886,BH3886,BI3886),INDEX(PORCENTAJEBUSCAR,MATCH(BD3886,CódigoRET,0),4)*1),"")</f>
        <v/>
      </c>
      <c r="BG3886">
        <f t="shared" si="423"/>
        <v>0</v>
      </c>
      <c r="BO3886">
        <f t="shared" si="424"/>
        <v>0</v>
      </c>
      <c r="CC3886">
        <f t="shared" si="425"/>
        <v>0</v>
      </c>
      <c r="CD3886">
        <f t="shared" si="426"/>
        <v>0</v>
      </c>
      <c r="CG3886">
        <f ca="1">IFERROR(INDIRECT("IVA!X"&amp;MATCH(MID(COMPRAS!C3786,1,2)&amp;MID(COMPRAS!F3786,1,2)&amp;MID(COMPRAS!D3786,1,2),IVA!W:W,0)),"SIN COD.")</f>
        <v>0</v>
      </c>
      <c r="CH3886">
        <f ca="1">IFERROR(INDIRECT("IVA!Y"&amp;MATCH(MID(COMPRAS!C3786,1,2)&amp;MID(COMPRAS!F3786,1,2)&amp;MID(COMPRAS!D3786,1,2),IVA!W:W,0)),"SIN COD.")</f>
        <v>0</v>
      </c>
    </row>
    <row r="3887" spans="1:86" x14ac:dyDescent="0.25">
      <c r="A3887"/>
      <c r="B3887"/>
      <c r="D3887"/>
      <c r="AL3887">
        <f t="shared" si="420"/>
        <v>0</v>
      </c>
      <c r="AQ3887">
        <f t="shared" si="421"/>
        <v>0</v>
      </c>
      <c r="AR3887" t="str">
        <f>IFERROR(IF(OR(AP3887=338,AP3887=340,AP3887=341,AP3887=342,AP3887="342A",AP3887="342B"),PorcenRet(AP3887,AT3887,AU3887),INDEX(PORCENTAJEBUSCAR,MATCH(AP3887,CódigoRET,0),4)*1),"")</f>
        <v/>
      </c>
      <c r="AS3887">
        <f t="shared" si="422"/>
        <v>0</v>
      </c>
      <c r="BF3887" t="str">
        <f>IFERROR(IF(OR(BD3887=338,BD3887=340,BD3887=341,BD3887=342,BD3887="342A",BD3887="342B"),PorcenRet(BD3887,BH3887,BI3887),INDEX(PORCENTAJEBUSCAR,MATCH(BD3887,CódigoRET,0),4)*1),"")</f>
        <v/>
      </c>
      <c r="BG3887">
        <f t="shared" si="423"/>
        <v>0</v>
      </c>
      <c r="BO3887">
        <f t="shared" si="424"/>
        <v>0</v>
      </c>
      <c r="CC3887">
        <f t="shared" si="425"/>
        <v>0</v>
      </c>
      <c r="CD3887">
        <f t="shared" si="426"/>
        <v>0</v>
      </c>
      <c r="CG3887">
        <f ca="1">IFERROR(INDIRECT("IVA!X"&amp;MATCH(MID(COMPRAS!C3787,1,2)&amp;MID(COMPRAS!F3787,1,2)&amp;MID(COMPRAS!D3787,1,2),IVA!W:W,0)),"SIN COD.")</f>
        <v>0</v>
      </c>
      <c r="CH3887">
        <f ca="1">IFERROR(INDIRECT("IVA!Y"&amp;MATCH(MID(COMPRAS!C3787,1,2)&amp;MID(COMPRAS!F3787,1,2)&amp;MID(COMPRAS!D3787,1,2),IVA!W:W,0)),"SIN COD.")</f>
        <v>0</v>
      </c>
    </row>
    <row r="3888" spans="1:86" x14ac:dyDescent="0.25">
      <c r="A3888"/>
      <c r="B3888"/>
      <c r="D3888"/>
      <c r="AL3888">
        <f t="shared" si="420"/>
        <v>0</v>
      </c>
      <c r="AQ3888">
        <f t="shared" si="421"/>
        <v>0</v>
      </c>
      <c r="AR3888" t="str">
        <f>IFERROR(IF(OR(AP3888=338,AP3888=340,AP3888=341,AP3888=342,AP3888="342A",AP3888="342B"),PorcenRet(AP3888,AT3888,AU3888),INDEX(PORCENTAJEBUSCAR,MATCH(AP3888,CódigoRET,0),4)*1),"")</f>
        <v/>
      </c>
      <c r="AS3888">
        <f t="shared" si="422"/>
        <v>0</v>
      </c>
      <c r="BF3888" t="str">
        <f>IFERROR(IF(OR(BD3888=338,BD3888=340,BD3888=341,BD3888=342,BD3888="342A",BD3888="342B"),PorcenRet(BD3888,BH3888,BI3888),INDEX(PORCENTAJEBUSCAR,MATCH(BD3888,CódigoRET,0),4)*1),"")</f>
        <v/>
      </c>
      <c r="BG3888">
        <f t="shared" si="423"/>
        <v>0</v>
      </c>
      <c r="BO3888">
        <f t="shared" si="424"/>
        <v>0</v>
      </c>
      <c r="CC3888">
        <f t="shared" si="425"/>
        <v>0</v>
      </c>
      <c r="CD3888">
        <f t="shared" si="426"/>
        <v>0</v>
      </c>
      <c r="CG3888">
        <f ca="1">IFERROR(INDIRECT("IVA!X"&amp;MATCH(MID(COMPRAS!C3788,1,2)&amp;MID(COMPRAS!F3788,1,2)&amp;MID(COMPRAS!D3788,1,2),IVA!W:W,0)),"SIN COD.")</f>
        <v>0</v>
      </c>
      <c r="CH3888">
        <f ca="1">IFERROR(INDIRECT("IVA!Y"&amp;MATCH(MID(COMPRAS!C3788,1,2)&amp;MID(COMPRAS!F3788,1,2)&amp;MID(COMPRAS!D3788,1,2),IVA!W:W,0)),"SIN COD.")</f>
        <v>0</v>
      </c>
    </row>
    <row r="3889" spans="1:86" x14ac:dyDescent="0.25">
      <c r="A3889"/>
      <c r="B3889"/>
      <c r="D3889"/>
      <c r="AL3889">
        <f t="shared" si="420"/>
        <v>0</v>
      </c>
      <c r="AQ3889">
        <f t="shared" si="421"/>
        <v>0</v>
      </c>
      <c r="AR3889" t="str">
        <f>IFERROR(IF(OR(AP3889=338,AP3889=340,AP3889=341,AP3889=342,AP3889="342A",AP3889="342B"),PorcenRet(AP3889,AT3889,AU3889),INDEX(PORCENTAJEBUSCAR,MATCH(AP3889,CódigoRET,0),4)*1),"")</f>
        <v/>
      </c>
      <c r="AS3889">
        <f t="shared" si="422"/>
        <v>0</v>
      </c>
      <c r="BF3889" t="str">
        <f>IFERROR(IF(OR(BD3889=338,BD3889=340,BD3889=341,BD3889=342,BD3889="342A",BD3889="342B"),PorcenRet(BD3889,BH3889,BI3889),INDEX(PORCENTAJEBUSCAR,MATCH(BD3889,CódigoRET,0),4)*1),"")</f>
        <v/>
      </c>
      <c r="BG3889">
        <f t="shared" si="423"/>
        <v>0</v>
      </c>
      <c r="BO3889">
        <f t="shared" si="424"/>
        <v>0</v>
      </c>
      <c r="CC3889">
        <f t="shared" si="425"/>
        <v>0</v>
      </c>
      <c r="CD3889">
        <f t="shared" si="426"/>
        <v>0</v>
      </c>
      <c r="CG3889">
        <f ca="1">IFERROR(INDIRECT("IVA!X"&amp;MATCH(MID(COMPRAS!C3789,1,2)&amp;MID(COMPRAS!F3789,1,2)&amp;MID(COMPRAS!D3789,1,2),IVA!W:W,0)),"SIN COD.")</f>
        <v>0</v>
      </c>
      <c r="CH3889">
        <f ca="1">IFERROR(INDIRECT("IVA!Y"&amp;MATCH(MID(COMPRAS!C3789,1,2)&amp;MID(COMPRAS!F3789,1,2)&amp;MID(COMPRAS!D3789,1,2),IVA!W:W,0)),"SIN COD.")</f>
        <v>0</v>
      </c>
    </row>
    <row r="3890" spans="1:86" x14ac:dyDescent="0.25">
      <c r="A3890"/>
      <c r="B3890"/>
      <c r="D3890"/>
      <c r="AL3890">
        <f t="shared" si="420"/>
        <v>0</v>
      </c>
      <c r="AQ3890">
        <f t="shared" si="421"/>
        <v>0</v>
      </c>
      <c r="AR3890" t="str">
        <f>IFERROR(IF(OR(AP3890=338,AP3890=340,AP3890=341,AP3890=342,AP3890="342A",AP3890="342B"),PorcenRet(AP3890,AT3890,AU3890),INDEX(PORCENTAJEBUSCAR,MATCH(AP3890,CódigoRET,0),4)*1),"")</f>
        <v/>
      </c>
      <c r="AS3890">
        <f t="shared" si="422"/>
        <v>0</v>
      </c>
      <c r="BF3890" t="str">
        <f>IFERROR(IF(OR(BD3890=338,BD3890=340,BD3890=341,BD3890=342,BD3890="342A",BD3890="342B"),PorcenRet(BD3890,BH3890,BI3890),INDEX(PORCENTAJEBUSCAR,MATCH(BD3890,CódigoRET,0),4)*1),"")</f>
        <v/>
      </c>
      <c r="BG3890">
        <f t="shared" si="423"/>
        <v>0</v>
      </c>
      <c r="BO3890">
        <f t="shared" si="424"/>
        <v>0</v>
      </c>
      <c r="CC3890">
        <f t="shared" si="425"/>
        <v>0</v>
      </c>
      <c r="CD3890">
        <f t="shared" si="426"/>
        <v>0</v>
      </c>
      <c r="CG3890">
        <f ca="1">IFERROR(INDIRECT("IVA!X"&amp;MATCH(MID(COMPRAS!C3790,1,2)&amp;MID(COMPRAS!F3790,1,2)&amp;MID(COMPRAS!D3790,1,2),IVA!W:W,0)),"SIN COD.")</f>
        <v>0</v>
      </c>
      <c r="CH3890">
        <f ca="1">IFERROR(INDIRECT("IVA!Y"&amp;MATCH(MID(COMPRAS!C3790,1,2)&amp;MID(COMPRAS!F3790,1,2)&amp;MID(COMPRAS!D3790,1,2),IVA!W:W,0)),"SIN COD.")</f>
        <v>0</v>
      </c>
    </row>
    <row r="3891" spans="1:86" x14ac:dyDescent="0.25">
      <c r="A3891"/>
      <c r="B3891"/>
      <c r="D3891"/>
      <c r="AL3891">
        <f t="shared" si="420"/>
        <v>0</v>
      </c>
      <c r="AQ3891">
        <f t="shared" si="421"/>
        <v>0</v>
      </c>
      <c r="AR3891" t="str">
        <f>IFERROR(IF(OR(AP3891=338,AP3891=340,AP3891=341,AP3891=342,AP3891="342A",AP3891="342B"),PorcenRet(AP3891,AT3891,AU3891),INDEX(PORCENTAJEBUSCAR,MATCH(AP3891,CódigoRET,0),4)*1),"")</f>
        <v/>
      </c>
      <c r="AS3891">
        <f t="shared" si="422"/>
        <v>0</v>
      </c>
      <c r="BF3891" t="str">
        <f>IFERROR(IF(OR(BD3891=338,BD3891=340,BD3891=341,BD3891=342,BD3891="342A",BD3891="342B"),PorcenRet(BD3891,BH3891,BI3891),INDEX(PORCENTAJEBUSCAR,MATCH(BD3891,CódigoRET,0),4)*1),"")</f>
        <v/>
      </c>
      <c r="BG3891">
        <f t="shared" si="423"/>
        <v>0</v>
      </c>
      <c r="BO3891">
        <f t="shared" si="424"/>
        <v>0</v>
      </c>
      <c r="CC3891">
        <f t="shared" si="425"/>
        <v>0</v>
      </c>
      <c r="CD3891">
        <f t="shared" si="426"/>
        <v>0</v>
      </c>
      <c r="CG3891">
        <f ca="1">IFERROR(INDIRECT("IVA!X"&amp;MATCH(MID(COMPRAS!C3791,1,2)&amp;MID(COMPRAS!F3791,1,2)&amp;MID(COMPRAS!D3791,1,2),IVA!W:W,0)),"SIN COD.")</f>
        <v>0</v>
      </c>
      <c r="CH3891">
        <f ca="1">IFERROR(INDIRECT("IVA!Y"&amp;MATCH(MID(COMPRAS!C3791,1,2)&amp;MID(COMPRAS!F3791,1,2)&amp;MID(COMPRAS!D3791,1,2),IVA!W:W,0)),"SIN COD.")</f>
        <v>0</v>
      </c>
    </row>
    <row r="3892" spans="1:86" x14ac:dyDescent="0.25">
      <c r="A3892"/>
      <c r="B3892"/>
      <c r="D3892"/>
      <c r="AL3892">
        <f t="shared" si="420"/>
        <v>0</v>
      </c>
      <c r="AQ3892">
        <f t="shared" si="421"/>
        <v>0</v>
      </c>
      <c r="AR3892" t="str">
        <f>IFERROR(IF(OR(AP3892=338,AP3892=340,AP3892=341,AP3892=342,AP3892="342A",AP3892="342B"),PorcenRet(AP3892,AT3892,AU3892),INDEX(PORCENTAJEBUSCAR,MATCH(AP3892,CódigoRET,0),4)*1),"")</f>
        <v/>
      </c>
      <c r="AS3892">
        <f t="shared" si="422"/>
        <v>0</v>
      </c>
      <c r="BF3892" t="str">
        <f>IFERROR(IF(OR(BD3892=338,BD3892=340,BD3892=341,BD3892=342,BD3892="342A",BD3892="342B"),PorcenRet(BD3892,BH3892,BI3892),INDEX(PORCENTAJEBUSCAR,MATCH(BD3892,CódigoRET,0),4)*1),"")</f>
        <v/>
      </c>
      <c r="BG3892">
        <f t="shared" si="423"/>
        <v>0</v>
      </c>
      <c r="BO3892">
        <f t="shared" si="424"/>
        <v>0</v>
      </c>
      <c r="CC3892">
        <f t="shared" si="425"/>
        <v>0</v>
      </c>
      <c r="CD3892">
        <f t="shared" si="426"/>
        <v>0</v>
      </c>
      <c r="CG3892">
        <f ca="1">IFERROR(INDIRECT("IVA!X"&amp;MATCH(MID(COMPRAS!C3792,1,2)&amp;MID(COMPRAS!F3792,1,2)&amp;MID(COMPRAS!D3792,1,2),IVA!W:W,0)),"SIN COD.")</f>
        <v>0</v>
      </c>
      <c r="CH3892">
        <f ca="1">IFERROR(INDIRECT("IVA!Y"&amp;MATCH(MID(COMPRAS!C3792,1,2)&amp;MID(COMPRAS!F3792,1,2)&amp;MID(COMPRAS!D3792,1,2),IVA!W:W,0)),"SIN COD.")</f>
        <v>0</v>
      </c>
    </row>
    <row r="3893" spans="1:86" x14ac:dyDescent="0.25">
      <c r="A3893"/>
      <c r="B3893"/>
      <c r="D3893"/>
      <c r="AL3893">
        <f t="shared" si="420"/>
        <v>0</v>
      </c>
      <c r="AQ3893">
        <f t="shared" si="421"/>
        <v>0</v>
      </c>
      <c r="AR3893" t="str">
        <f>IFERROR(IF(OR(AP3893=338,AP3893=340,AP3893=341,AP3893=342,AP3893="342A",AP3893="342B"),PorcenRet(AP3893,AT3893,AU3893),INDEX(PORCENTAJEBUSCAR,MATCH(AP3893,CódigoRET,0),4)*1),"")</f>
        <v/>
      </c>
      <c r="AS3893">
        <f t="shared" si="422"/>
        <v>0</v>
      </c>
      <c r="BF3893" t="str">
        <f>IFERROR(IF(OR(BD3893=338,BD3893=340,BD3893=341,BD3893=342,BD3893="342A",BD3893="342B"),PorcenRet(BD3893,BH3893,BI3893),INDEX(PORCENTAJEBUSCAR,MATCH(BD3893,CódigoRET,0),4)*1),"")</f>
        <v/>
      </c>
      <c r="BG3893">
        <f t="shared" si="423"/>
        <v>0</v>
      </c>
      <c r="BO3893">
        <f t="shared" si="424"/>
        <v>0</v>
      </c>
      <c r="CC3893">
        <f t="shared" si="425"/>
        <v>0</v>
      </c>
      <c r="CD3893">
        <f t="shared" si="426"/>
        <v>0</v>
      </c>
      <c r="CG3893">
        <f ca="1">IFERROR(INDIRECT("IVA!X"&amp;MATCH(MID(COMPRAS!C3793,1,2)&amp;MID(COMPRAS!F3793,1,2)&amp;MID(COMPRAS!D3793,1,2),IVA!W:W,0)),"SIN COD.")</f>
        <v>0</v>
      </c>
      <c r="CH3893">
        <f ca="1">IFERROR(INDIRECT("IVA!Y"&amp;MATCH(MID(COMPRAS!C3793,1,2)&amp;MID(COMPRAS!F3793,1,2)&amp;MID(COMPRAS!D3793,1,2),IVA!W:W,0)),"SIN COD.")</f>
        <v>0</v>
      </c>
    </row>
    <row r="3894" spans="1:86" x14ac:dyDescent="0.25">
      <c r="A3894"/>
      <c r="B3894"/>
      <c r="D3894"/>
      <c r="AL3894">
        <f t="shared" si="420"/>
        <v>0</v>
      </c>
      <c r="AQ3894">
        <f t="shared" si="421"/>
        <v>0</v>
      </c>
      <c r="AR3894" t="str">
        <f>IFERROR(IF(OR(AP3894=338,AP3894=340,AP3894=341,AP3894=342,AP3894="342A",AP3894="342B"),PorcenRet(AP3894,AT3894,AU3894),INDEX(PORCENTAJEBUSCAR,MATCH(AP3894,CódigoRET,0),4)*1),"")</f>
        <v/>
      </c>
      <c r="AS3894">
        <f t="shared" si="422"/>
        <v>0</v>
      </c>
      <c r="BF3894" t="str">
        <f>IFERROR(IF(OR(BD3894=338,BD3894=340,BD3894=341,BD3894=342,BD3894="342A",BD3894="342B"),PorcenRet(BD3894,BH3894,BI3894),INDEX(PORCENTAJEBUSCAR,MATCH(BD3894,CódigoRET,0),4)*1),"")</f>
        <v/>
      </c>
      <c r="BG3894">
        <f t="shared" si="423"/>
        <v>0</v>
      </c>
      <c r="BO3894">
        <f t="shared" si="424"/>
        <v>0</v>
      </c>
      <c r="CC3894">
        <f t="shared" si="425"/>
        <v>0</v>
      </c>
      <c r="CD3894">
        <f t="shared" si="426"/>
        <v>0</v>
      </c>
      <c r="CG3894">
        <f ca="1">IFERROR(INDIRECT("IVA!X"&amp;MATCH(MID(COMPRAS!C3794,1,2)&amp;MID(COMPRAS!F3794,1,2)&amp;MID(COMPRAS!D3794,1,2),IVA!W:W,0)),"SIN COD.")</f>
        <v>0</v>
      </c>
      <c r="CH3894">
        <f ca="1">IFERROR(INDIRECT("IVA!Y"&amp;MATCH(MID(COMPRAS!C3794,1,2)&amp;MID(COMPRAS!F3794,1,2)&amp;MID(COMPRAS!D3794,1,2),IVA!W:W,0)),"SIN COD.")</f>
        <v>0</v>
      </c>
    </row>
    <row r="3895" spans="1:86" x14ac:dyDescent="0.25">
      <c r="A3895"/>
      <c r="B3895"/>
      <c r="D3895"/>
      <c r="AL3895">
        <f t="shared" si="420"/>
        <v>0</v>
      </c>
      <c r="AQ3895">
        <f t="shared" si="421"/>
        <v>0</v>
      </c>
      <c r="AR3895" t="str">
        <f>IFERROR(IF(OR(AP3895=338,AP3895=340,AP3895=341,AP3895=342,AP3895="342A",AP3895="342B"),PorcenRet(AP3895,AT3895,AU3895),INDEX(PORCENTAJEBUSCAR,MATCH(AP3895,CódigoRET,0),4)*1),"")</f>
        <v/>
      </c>
      <c r="AS3895">
        <f t="shared" si="422"/>
        <v>0</v>
      </c>
      <c r="BF3895" t="str">
        <f>IFERROR(IF(OR(BD3895=338,BD3895=340,BD3895=341,BD3895=342,BD3895="342A",BD3895="342B"),PorcenRet(BD3895,BH3895,BI3895),INDEX(PORCENTAJEBUSCAR,MATCH(BD3895,CódigoRET,0),4)*1),"")</f>
        <v/>
      </c>
      <c r="BG3895">
        <f t="shared" si="423"/>
        <v>0</v>
      </c>
      <c r="BO3895">
        <f t="shared" si="424"/>
        <v>0</v>
      </c>
      <c r="CC3895">
        <f t="shared" si="425"/>
        <v>0</v>
      </c>
      <c r="CD3895">
        <f t="shared" si="426"/>
        <v>0</v>
      </c>
      <c r="CG3895">
        <f ca="1">IFERROR(INDIRECT("IVA!X"&amp;MATCH(MID(COMPRAS!C3795,1,2)&amp;MID(COMPRAS!F3795,1,2)&amp;MID(COMPRAS!D3795,1,2),IVA!W:W,0)),"SIN COD.")</f>
        <v>0</v>
      </c>
      <c r="CH3895">
        <f ca="1">IFERROR(INDIRECT("IVA!Y"&amp;MATCH(MID(COMPRAS!C3795,1,2)&amp;MID(COMPRAS!F3795,1,2)&amp;MID(COMPRAS!D3795,1,2),IVA!W:W,0)),"SIN COD.")</f>
        <v>0</v>
      </c>
    </row>
    <row r="3896" spans="1:86" x14ac:dyDescent="0.25">
      <c r="A3896"/>
      <c r="B3896"/>
      <c r="D3896"/>
      <c r="AL3896">
        <f t="shared" si="420"/>
        <v>0</v>
      </c>
      <c r="AQ3896">
        <f t="shared" si="421"/>
        <v>0</v>
      </c>
      <c r="AR3896" t="str">
        <f>IFERROR(IF(OR(AP3896=338,AP3896=340,AP3896=341,AP3896=342,AP3896="342A",AP3896="342B"),PorcenRet(AP3896,AT3896,AU3896),INDEX(PORCENTAJEBUSCAR,MATCH(AP3896,CódigoRET,0),4)*1),"")</f>
        <v/>
      </c>
      <c r="AS3896">
        <f t="shared" si="422"/>
        <v>0</v>
      </c>
      <c r="BF3896" t="str">
        <f>IFERROR(IF(OR(BD3896=338,BD3896=340,BD3896=341,BD3896=342,BD3896="342A",BD3896="342B"),PorcenRet(BD3896,BH3896,BI3896),INDEX(PORCENTAJEBUSCAR,MATCH(BD3896,CódigoRET,0),4)*1),"")</f>
        <v/>
      </c>
      <c r="BG3896">
        <f t="shared" si="423"/>
        <v>0</v>
      </c>
      <c r="BO3896">
        <f t="shared" si="424"/>
        <v>0</v>
      </c>
      <c r="CC3896">
        <f t="shared" si="425"/>
        <v>0</v>
      </c>
      <c r="CD3896">
        <f t="shared" si="426"/>
        <v>0</v>
      </c>
      <c r="CG3896">
        <f ca="1">IFERROR(INDIRECT("IVA!X"&amp;MATCH(MID(COMPRAS!C3796,1,2)&amp;MID(COMPRAS!F3796,1,2)&amp;MID(COMPRAS!D3796,1,2),IVA!W:W,0)),"SIN COD.")</f>
        <v>0</v>
      </c>
      <c r="CH3896">
        <f ca="1">IFERROR(INDIRECT("IVA!Y"&amp;MATCH(MID(COMPRAS!C3796,1,2)&amp;MID(COMPRAS!F3796,1,2)&amp;MID(COMPRAS!D3796,1,2),IVA!W:W,0)),"SIN COD.")</f>
        <v>0</v>
      </c>
    </row>
    <row r="3897" spans="1:86" x14ac:dyDescent="0.25">
      <c r="A3897"/>
      <c r="B3897"/>
      <c r="D3897"/>
      <c r="AL3897">
        <f t="shared" si="420"/>
        <v>0</v>
      </c>
      <c r="AQ3897">
        <f t="shared" si="421"/>
        <v>0</v>
      </c>
      <c r="AR3897" t="str">
        <f>IFERROR(IF(OR(AP3897=338,AP3897=340,AP3897=341,AP3897=342,AP3897="342A",AP3897="342B"),PorcenRet(AP3897,AT3897,AU3897),INDEX(PORCENTAJEBUSCAR,MATCH(AP3897,CódigoRET,0),4)*1),"")</f>
        <v/>
      </c>
      <c r="AS3897">
        <f t="shared" si="422"/>
        <v>0</v>
      </c>
      <c r="BF3897" t="str">
        <f>IFERROR(IF(OR(BD3897=338,BD3897=340,BD3897=341,BD3897=342,BD3897="342A",BD3897="342B"),PorcenRet(BD3897,BH3897,BI3897),INDEX(PORCENTAJEBUSCAR,MATCH(BD3897,CódigoRET,0),4)*1),"")</f>
        <v/>
      </c>
      <c r="BG3897">
        <f t="shared" si="423"/>
        <v>0</v>
      </c>
      <c r="BO3897">
        <f t="shared" si="424"/>
        <v>0</v>
      </c>
      <c r="CC3897">
        <f t="shared" si="425"/>
        <v>0</v>
      </c>
      <c r="CD3897">
        <f t="shared" si="426"/>
        <v>0</v>
      </c>
      <c r="CG3897">
        <f ca="1">IFERROR(INDIRECT("IVA!X"&amp;MATCH(MID(COMPRAS!C3797,1,2)&amp;MID(COMPRAS!F3797,1,2)&amp;MID(COMPRAS!D3797,1,2),IVA!W:W,0)),"SIN COD.")</f>
        <v>0</v>
      </c>
      <c r="CH3897">
        <f ca="1">IFERROR(INDIRECT("IVA!Y"&amp;MATCH(MID(COMPRAS!C3797,1,2)&amp;MID(COMPRAS!F3797,1,2)&amp;MID(COMPRAS!D3797,1,2),IVA!W:W,0)),"SIN COD.")</f>
        <v>0</v>
      </c>
    </row>
    <row r="3898" spans="1:86" x14ac:dyDescent="0.25">
      <c r="A3898"/>
      <c r="B3898"/>
      <c r="D3898"/>
      <c r="AL3898">
        <f t="shared" si="420"/>
        <v>0</v>
      </c>
      <c r="AQ3898">
        <f t="shared" si="421"/>
        <v>0</v>
      </c>
      <c r="AR3898" t="str">
        <f>IFERROR(IF(OR(AP3898=338,AP3898=340,AP3898=341,AP3898=342,AP3898="342A",AP3898="342B"),PorcenRet(AP3898,AT3898,AU3898),INDEX(PORCENTAJEBUSCAR,MATCH(AP3898,CódigoRET,0),4)*1),"")</f>
        <v/>
      </c>
      <c r="AS3898">
        <f t="shared" si="422"/>
        <v>0</v>
      </c>
      <c r="BF3898" t="str">
        <f>IFERROR(IF(OR(BD3898=338,BD3898=340,BD3898=341,BD3898=342,BD3898="342A",BD3898="342B"),PorcenRet(BD3898,BH3898,BI3898),INDEX(PORCENTAJEBUSCAR,MATCH(BD3898,CódigoRET,0),4)*1),"")</f>
        <v/>
      </c>
      <c r="BG3898">
        <f t="shared" si="423"/>
        <v>0</v>
      </c>
      <c r="BO3898">
        <f t="shared" si="424"/>
        <v>0</v>
      </c>
      <c r="CC3898">
        <f t="shared" si="425"/>
        <v>0</v>
      </c>
      <c r="CD3898">
        <f t="shared" si="426"/>
        <v>0</v>
      </c>
      <c r="CG3898">
        <f ca="1">IFERROR(INDIRECT("IVA!X"&amp;MATCH(MID(COMPRAS!C3798,1,2)&amp;MID(COMPRAS!F3798,1,2)&amp;MID(COMPRAS!D3798,1,2),IVA!W:W,0)),"SIN COD.")</f>
        <v>0</v>
      </c>
      <c r="CH3898">
        <f ca="1">IFERROR(INDIRECT("IVA!Y"&amp;MATCH(MID(COMPRAS!C3798,1,2)&amp;MID(COMPRAS!F3798,1,2)&amp;MID(COMPRAS!D3798,1,2),IVA!W:W,0)),"SIN COD.")</f>
        <v>0</v>
      </c>
    </row>
    <row r="3899" spans="1:86" x14ac:dyDescent="0.25">
      <c r="A3899"/>
      <c r="B3899"/>
      <c r="D3899"/>
      <c r="AL3899">
        <f t="shared" si="420"/>
        <v>0</v>
      </c>
      <c r="AQ3899">
        <f t="shared" si="421"/>
        <v>0</v>
      </c>
      <c r="AR3899" t="str">
        <f>IFERROR(IF(OR(AP3899=338,AP3899=340,AP3899=341,AP3899=342,AP3899="342A",AP3899="342B"),PorcenRet(AP3899,AT3899,AU3899),INDEX(PORCENTAJEBUSCAR,MATCH(AP3899,CódigoRET,0),4)*1),"")</f>
        <v/>
      </c>
      <c r="AS3899">
        <f t="shared" si="422"/>
        <v>0</v>
      </c>
      <c r="BF3899" t="str">
        <f>IFERROR(IF(OR(BD3899=338,BD3899=340,BD3899=341,BD3899=342,BD3899="342A",BD3899="342B"),PorcenRet(BD3899,BH3899,BI3899),INDEX(PORCENTAJEBUSCAR,MATCH(BD3899,CódigoRET,0),4)*1),"")</f>
        <v/>
      </c>
      <c r="BG3899">
        <f t="shared" si="423"/>
        <v>0</v>
      </c>
      <c r="BO3899">
        <f t="shared" si="424"/>
        <v>0</v>
      </c>
      <c r="CC3899">
        <f t="shared" si="425"/>
        <v>0</v>
      </c>
      <c r="CD3899">
        <f t="shared" si="426"/>
        <v>0</v>
      </c>
      <c r="CG3899">
        <f ca="1">IFERROR(INDIRECT("IVA!X"&amp;MATCH(MID(COMPRAS!C3799,1,2)&amp;MID(COMPRAS!F3799,1,2)&amp;MID(COMPRAS!D3799,1,2),IVA!W:W,0)),"SIN COD.")</f>
        <v>0</v>
      </c>
      <c r="CH3899">
        <f ca="1">IFERROR(INDIRECT("IVA!Y"&amp;MATCH(MID(COMPRAS!C3799,1,2)&amp;MID(COMPRAS!F3799,1,2)&amp;MID(COMPRAS!D3799,1,2),IVA!W:W,0)),"SIN COD.")</f>
        <v>0</v>
      </c>
    </row>
    <row r="3900" spans="1:86" x14ac:dyDescent="0.25">
      <c r="A3900"/>
      <c r="B3900"/>
      <c r="D3900"/>
      <c r="AL3900">
        <f t="shared" si="420"/>
        <v>0</v>
      </c>
      <c r="AQ3900">
        <f t="shared" si="421"/>
        <v>0</v>
      </c>
      <c r="AR3900" t="str">
        <f>IFERROR(IF(OR(AP3900=338,AP3900=340,AP3900=341,AP3900=342,AP3900="342A",AP3900="342B"),PorcenRet(AP3900,AT3900,AU3900),INDEX(PORCENTAJEBUSCAR,MATCH(AP3900,CódigoRET,0),4)*1),"")</f>
        <v/>
      </c>
      <c r="AS3900">
        <f t="shared" si="422"/>
        <v>0</v>
      </c>
      <c r="BF3900" t="str">
        <f>IFERROR(IF(OR(BD3900=338,BD3900=340,BD3900=341,BD3900=342,BD3900="342A",BD3900="342B"),PorcenRet(BD3900,BH3900,BI3900),INDEX(PORCENTAJEBUSCAR,MATCH(BD3900,CódigoRET,0),4)*1),"")</f>
        <v/>
      </c>
      <c r="BG3900">
        <f t="shared" si="423"/>
        <v>0</v>
      </c>
      <c r="BO3900">
        <f t="shared" si="424"/>
        <v>0</v>
      </c>
      <c r="CC3900">
        <f t="shared" si="425"/>
        <v>0</v>
      </c>
      <c r="CD3900">
        <f t="shared" si="426"/>
        <v>0</v>
      </c>
      <c r="CG3900">
        <f ca="1">IFERROR(INDIRECT("IVA!X"&amp;MATCH(MID(COMPRAS!C3800,1,2)&amp;MID(COMPRAS!F3800,1,2)&amp;MID(COMPRAS!D3800,1,2),IVA!W:W,0)),"SIN COD.")</f>
        <v>0</v>
      </c>
      <c r="CH3900">
        <f ca="1">IFERROR(INDIRECT("IVA!Y"&amp;MATCH(MID(COMPRAS!C3800,1,2)&amp;MID(COMPRAS!F3800,1,2)&amp;MID(COMPRAS!D3800,1,2),IVA!W:W,0)),"SIN COD.")</f>
        <v>0</v>
      </c>
    </row>
    <row r="3901" spans="1:86" x14ac:dyDescent="0.25">
      <c r="A3901"/>
      <c r="B3901"/>
      <c r="D3901"/>
      <c r="AL3901">
        <f t="shared" si="420"/>
        <v>0</v>
      </c>
      <c r="AQ3901">
        <f t="shared" si="421"/>
        <v>0</v>
      </c>
      <c r="AR3901" t="str">
        <f>IFERROR(IF(OR(AP3901=338,AP3901=340,AP3901=341,AP3901=342,AP3901="342A",AP3901="342B"),PorcenRet(AP3901,AT3901,AU3901),INDEX(PORCENTAJEBUSCAR,MATCH(AP3901,CódigoRET,0),4)*1),"")</f>
        <v/>
      </c>
      <c r="AS3901">
        <f t="shared" si="422"/>
        <v>0</v>
      </c>
      <c r="BF3901" t="str">
        <f>IFERROR(IF(OR(BD3901=338,BD3901=340,BD3901=341,BD3901=342,BD3901="342A",BD3901="342B"),PorcenRet(BD3901,BH3901,BI3901),INDEX(PORCENTAJEBUSCAR,MATCH(BD3901,CódigoRET,0),4)*1),"")</f>
        <v/>
      </c>
      <c r="BG3901">
        <f t="shared" si="423"/>
        <v>0</v>
      </c>
      <c r="BO3901">
        <f t="shared" si="424"/>
        <v>0</v>
      </c>
      <c r="CC3901">
        <f t="shared" si="425"/>
        <v>0</v>
      </c>
      <c r="CD3901">
        <f t="shared" si="426"/>
        <v>0</v>
      </c>
      <c r="CG3901">
        <f ca="1">IFERROR(INDIRECT("IVA!X"&amp;MATCH(MID(COMPRAS!C3801,1,2)&amp;MID(COMPRAS!F3801,1,2)&amp;MID(COMPRAS!D3801,1,2),IVA!W:W,0)),"SIN COD.")</f>
        <v>0</v>
      </c>
      <c r="CH3901">
        <f ca="1">IFERROR(INDIRECT("IVA!Y"&amp;MATCH(MID(COMPRAS!C3801,1,2)&amp;MID(COMPRAS!F3801,1,2)&amp;MID(COMPRAS!D3801,1,2),IVA!W:W,0)),"SIN COD.")</f>
        <v>0</v>
      </c>
    </row>
    <row r="3902" spans="1:86" x14ac:dyDescent="0.25">
      <c r="A3902"/>
      <c r="B3902"/>
      <c r="D3902"/>
      <c r="AL3902">
        <f t="shared" si="420"/>
        <v>0</v>
      </c>
      <c r="AQ3902">
        <f t="shared" si="421"/>
        <v>0</v>
      </c>
      <c r="AR3902" t="str">
        <f>IFERROR(IF(OR(AP3902=338,AP3902=340,AP3902=341,AP3902=342,AP3902="342A",AP3902="342B"),PorcenRet(AP3902,AT3902,AU3902),INDEX(PORCENTAJEBUSCAR,MATCH(AP3902,CódigoRET,0),4)*1),"")</f>
        <v/>
      </c>
      <c r="AS3902">
        <f t="shared" si="422"/>
        <v>0</v>
      </c>
      <c r="BF3902" t="str">
        <f>IFERROR(IF(OR(BD3902=338,BD3902=340,BD3902=341,BD3902=342,BD3902="342A",BD3902="342B"),PorcenRet(BD3902,BH3902,BI3902),INDEX(PORCENTAJEBUSCAR,MATCH(BD3902,CódigoRET,0),4)*1),"")</f>
        <v/>
      </c>
      <c r="BG3902">
        <f t="shared" si="423"/>
        <v>0</v>
      </c>
      <c r="BO3902">
        <f t="shared" si="424"/>
        <v>0</v>
      </c>
      <c r="CC3902">
        <f t="shared" si="425"/>
        <v>0</v>
      </c>
      <c r="CD3902">
        <f t="shared" si="426"/>
        <v>0</v>
      </c>
      <c r="CG3902">
        <f ca="1">IFERROR(INDIRECT("IVA!X"&amp;MATCH(MID(COMPRAS!C3802,1,2)&amp;MID(COMPRAS!F3802,1,2)&amp;MID(COMPRAS!D3802,1,2),IVA!W:W,0)),"SIN COD.")</f>
        <v>0</v>
      </c>
      <c r="CH3902">
        <f ca="1">IFERROR(INDIRECT("IVA!Y"&amp;MATCH(MID(COMPRAS!C3802,1,2)&amp;MID(COMPRAS!F3802,1,2)&amp;MID(COMPRAS!D3802,1,2),IVA!W:W,0)),"SIN COD.")</f>
        <v>0</v>
      </c>
    </row>
    <row r="3903" spans="1:86" x14ac:dyDescent="0.25">
      <c r="A3903"/>
      <c r="B3903"/>
      <c r="D3903"/>
      <c r="AL3903">
        <f t="shared" si="420"/>
        <v>0</v>
      </c>
      <c r="AQ3903">
        <f t="shared" si="421"/>
        <v>0</v>
      </c>
      <c r="AR3903" t="str">
        <f>IFERROR(IF(OR(AP3903=338,AP3903=340,AP3903=341,AP3903=342,AP3903="342A",AP3903="342B"),PorcenRet(AP3903,AT3903,AU3903),INDEX(PORCENTAJEBUSCAR,MATCH(AP3903,CódigoRET,0),4)*1),"")</f>
        <v/>
      </c>
      <c r="AS3903">
        <f t="shared" si="422"/>
        <v>0</v>
      </c>
      <c r="BF3903" t="str">
        <f>IFERROR(IF(OR(BD3903=338,BD3903=340,BD3903=341,BD3903=342,BD3903="342A",BD3903="342B"),PorcenRet(BD3903,BH3903,BI3903),INDEX(PORCENTAJEBUSCAR,MATCH(BD3903,CódigoRET,0),4)*1),"")</f>
        <v/>
      </c>
      <c r="BG3903">
        <f t="shared" si="423"/>
        <v>0</v>
      </c>
      <c r="BO3903">
        <f t="shared" si="424"/>
        <v>0</v>
      </c>
      <c r="CC3903">
        <f t="shared" si="425"/>
        <v>0</v>
      </c>
      <c r="CD3903">
        <f t="shared" si="426"/>
        <v>0</v>
      </c>
      <c r="CG3903">
        <f ca="1">IFERROR(INDIRECT("IVA!X"&amp;MATCH(MID(COMPRAS!C3803,1,2)&amp;MID(COMPRAS!F3803,1,2)&amp;MID(COMPRAS!D3803,1,2),IVA!W:W,0)),"SIN COD.")</f>
        <v>0</v>
      </c>
      <c r="CH3903">
        <f ca="1">IFERROR(INDIRECT("IVA!Y"&amp;MATCH(MID(COMPRAS!C3803,1,2)&amp;MID(COMPRAS!F3803,1,2)&amp;MID(COMPRAS!D3803,1,2),IVA!W:W,0)),"SIN COD.")</f>
        <v>0</v>
      </c>
    </row>
    <row r="3904" spans="1:86" x14ac:dyDescent="0.25">
      <c r="A3904"/>
      <c r="B3904"/>
      <c r="D3904"/>
      <c r="AL3904">
        <f t="shared" si="420"/>
        <v>0</v>
      </c>
      <c r="AQ3904">
        <f t="shared" si="421"/>
        <v>0</v>
      </c>
      <c r="AR3904" t="str">
        <f>IFERROR(IF(OR(AP3904=338,AP3904=340,AP3904=341,AP3904=342,AP3904="342A",AP3904="342B"),PorcenRet(AP3904,AT3904,AU3904),INDEX(PORCENTAJEBUSCAR,MATCH(AP3904,CódigoRET,0),4)*1),"")</f>
        <v/>
      </c>
      <c r="AS3904">
        <f t="shared" si="422"/>
        <v>0</v>
      </c>
      <c r="BF3904" t="str">
        <f>IFERROR(IF(OR(BD3904=338,BD3904=340,BD3904=341,BD3904=342,BD3904="342A",BD3904="342B"),PorcenRet(BD3904,BH3904,BI3904),INDEX(PORCENTAJEBUSCAR,MATCH(BD3904,CódigoRET,0),4)*1),"")</f>
        <v/>
      </c>
      <c r="BG3904">
        <f t="shared" si="423"/>
        <v>0</v>
      </c>
      <c r="BO3904">
        <f t="shared" si="424"/>
        <v>0</v>
      </c>
      <c r="CC3904">
        <f t="shared" si="425"/>
        <v>0</v>
      </c>
      <c r="CD3904">
        <f t="shared" si="426"/>
        <v>0</v>
      </c>
      <c r="CG3904">
        <f ca="1">IFERROR(INDIRECT("IVA!X"&amp;MATCH(MID(COMPRAS!C3804,1,2)&amp;MID(COMPRAS!F3804,1,2)&amp;MID(COMPRAS!D3804,1,2),IVA!W:W,0)),"SIN COD.")</f>
        <v>0</v>
      </c>
      <c r="CH3904">
        <f ca="1">IFERROR(INDIRECT("IVA!Y"&amp;MATCH(MID(COMPRAS!C3804,1,2)&amp;MID(COMPRAS!F3804,1,2)&amp;MID(COMPRAS!D3804,1,2),IVA!W:W,0)),"SIN COD.")</f>
        <v>0</v>
      </c>
    </row>
    <row r="3905" spans="1:86" x14ac:dyDescent="0.25">
      <c r="A3905"/>
      <c r="B3905"/>
      <c r="D3905"/>
      <c r="AL3905">
        <f t="shared" si="420"/>
        <v>0</v>
      </c>
      <c r="AQ3905">
        <f t="shared" si="421"/>
        <v>0</v>
      </c>
      <c r="AR3905" t="str">
        <f>IFERROR(IF(OR(AP3905=338,AP3905=340,AP3905=341,AP3905=342,AP3905="342A",AP3905="342B"),PorcenRet(AP3905,AT3905,AU3905),INDEX(PORCENTAJEBUSCAR,MATCH(AP3905,CódigoRET,0),4)*1),"")</f>
        <v/>
      </c>
      <c r="AS3905">
        <f t="shared" si="422"/>
        <v>0</v>
      </c>
      <c r="BF3905" t="str">
        <f>IFERROR(IF(OR(BD3905=338,BD3905=340,BD3905=341,BD3905=342,BD3905="342A",BD3905="342B"),PorcenRet(BD3905,BH3905,BI3905),INDEX(PORCENTAJEBUSCAR,MATCH(BD3905,CódigoRET,0),4)*1),"")</f>
        <v/>
      </c>
      <c r="BG3905">
        <f t="shared" si="423"/>
        <v>0</v>
      </c>
      <c r="BO3905">
        <f t="shared" si="424"/>
        <v>0</v>
      </c>
      <c r="CC3905">
        <f t="shared" si="425"/>
        <v>0</v>
      </c>
      <c r="CD3905">
        <f t="shared" si="426"/>
        <v>0</v>
      </c>
      <c r="CG3905">
        <f ca="1">IFERROR(INDIRECT("IVA!X"&amp;MATCH(MID(COMPRAS!C3805,1,2)&amp;MID(COMPRAS!F3805,1,2)&amp;MID(COMPRAS!D3805,1,2),IVA!W:W,0)),"SIN COD.")</f>
        <v>0</v>
      </c>
      <c r="CH3905">
        <f ca="1">IFERROR(INDIRECT("IVA!Y"&amp;MATCH(MID(COMPRAS!C3805,1,2)&amp;MID(COMPRAS!F3805,1,2)&amp;MID(COMPRAS!D3805,1,2),IVA!W:W,0)),"SIN COD.")</f>
        <v>0</v>
      </c>
    </row>
    <row r="3906" spans="1:86" x14ac:dyDescent="0.25">
      <c r="A3906"/>
      <c r="B3906"/>
      <c r="D3906"/>
      <c r="AL3906">
        <f t="shared" ref="AL3906:AL3969" si="427">O3906+P3906+Q3906+R3906+S3906+T3906+U3906+V3906</f>
        <v>0</v>
      </c>
      <c r="AQ3906">
        <f t="shared" ref="AQ3906:AQ3969" si="428">+P3906+Q3906+R3906+S3906-BE3906-BQ3906-BW3906+O3906</f>
        <v>0</v>
      </c>
      <c r="AR3906" t="str">
        <f>IFERROR(IF(OR(AP3906=338,AP3906=340,AP3906=341,AP3906=342,AP3906="342A",AP3906="342B"),PorcenRet(AP3906,AT3906,AU3906),INDEX(PORCENTAJEBUSCAR,MATCH(AP3906,CódigoRET,0),4)*1),"")</f>
        <v/>
      </c>
      <c r="AS3906">
        <f t="shared" ref="AS3906:AS3969" si="429">ROUND(IF(AP3906="",0,AQ3906*(AR3906/100)),2)</f>
        <v>0</v>
      </c>
      <c r="BF3906" t="str">
        <f>IFERROR(IF(OR(BD3906=338,BD3906=340,BD3906=341,BD3906=342,BD3906="342A",BD3906="342B"),PorcenRet(BD3906,BH3906,BI3906),INDEX(PORCENTAJEBUSCAR,MATCH(BD3906,CódigoRET,0),4)*1),"")</f>
        <v/>
      </c>
      <c r="BG3906">
        <f t="shared" ref="BG3906:BG3969" si="430">ROUND(IF(BD3906="",0,BE3906*(BF3906/100)),2)</f>
        <v>0</v>
      </c>
      <c r="BO3906">
        <f t="shared" ref="BO3906:BO3969" si="431">IF(MID(F3906,1,2)="41",SUM(O3906:S3906),0)</f>
        <v>0</v>
      </c>
      <c r="CC3906">
        <f t="shared" ref="CC3906:CC3969" si="432">O3906+P3906+Q3906+R3906+S3906</f>
        <v>0</v>
      </c>
      <c r="CD3906">
        <f t="shared" ref="CD3906:CD3969" si="433">T3906+U3906</f>
        <v>0</v>
      </c>
      <c r="CG3906">
        <f ca="1">IFERROR(INDIRECT("IVA!X"&amp;MATCH(MID(COMPRAS!C3806,1,2)&amp;MID(COMPRAS!F3806,1,2)&amp;MID(COMPRAS!D3806,1,2),IVA!W:W,0)),"SIN COD.")</f>
        <v>0</v>
      </c>
      <c r="CH3906">
        <f ca="1">IFERROR(INDIRECT("IVA!Y"&amp;MATCH(MID(COMPRAS!C3806,1,2)&amp;MID(COMPRAS!F3806,1,2)&amp;MID(COMPRAS!D3806,1,2),IVA!W:W,0)),"SIN COD.")</f>
        <v>0</v>
      </c>
    </row>
    <row r="3907" spans="1:86" x14ac:dyDescent="0.25">
      <c r="A3907"/>
      <c r="B3907"/>
      <c r="D3907"/>
      <c r="AL3907">
        <f t="shared" si="427"/>
        <v>0</v>
      </c>
      <c r="AQ3907">
        <f t="shared" si="428"/>
        <v>0</v>
      </c>
      <c r="AR3907" t="str">
        <f>IFERROR(IF(OR(AP3907=338,AP3907=340,AP3907=341,AP3907=342,AP3907="342A",AP3907="342B"),PorcenRet(AP3907,AT3907,AU3907),INDEX(PORCENTAJEBUSCAR,MATCH(AP3907,CódigoRET,0),4)*1),"")</f>
        <v/>
      </c>
      <c r="AS3907">
        <f t="shared" si="429"/>
        <v>0</v>
      </c>
      <c r="BF3907" t="str">
        <f>IFERROR(IF(OR(BD3907=338,BD3907=340,BD3907=341,BD3907=342,BD3907="342A",BD3907="342B"),PorcenRet(BD3907,BH3907,BI3907),INDEX(PORCENTAJEBUSCAR,MATCH(BD3907,CódigoRET,0),4)*1),"")</f>
        <v/>
      </c>
      <c r="BG3907">
        <f t="shared" si="430"/>
        <v>0</v>
      </c>
      <c r="BO3907">
        <f t="shared" si="431"/>
        <v>0</v>
      </c>
      <c r="CC3907">
        <f t="shared" si="432"/>
        <v>0</v>
      </c>
      <c r="CD3907">
        <f t="shared" si="433"/>
        <v>0</v>
      </c>
      <c r="CG3907">
        <f ca="1">IFERROR(INDIRECT("IVA!X"&amp;MATCH(MID(COMPRAS!C3807,1,2)&amp;MID(COMPRAS!F3807,1,2)&amp;MID(COMPRAS!D3807,1,2),IVA!W:W,0)),"SIN COD.")</f>
        <v>0</v>
      </c>
      <c r="CH3907">
        <f ca="1">IFERROR(INDIRECT("IVA!Y"&amp;MATCH(MID(COMPRAS!C3807,1,2)&amp;MID(COMPRAS!F3807,1,2)&amp;MID(COMPRAS!D3807,1,2),IVA!W:W,0)),"SIN COD.")</f>
        <v>0</v>
      </c>
    </row>
    <row r="3908" spans="1:86" x14ac:dyDescent="0.25">
      <c r="A3908"/>
      <c r="B3908"/>
      <c r="D3908"/>
      <c r="AL3908">
        <f t="shared" si="427"/>
        <v>0</v>
      </c>
      <c r="AQ3908">
        <f t="shared" si="428"/>
        <v>0</v>
      </c>
      <c r="AR3908" t="str">
        <f>IFERROR(IF(OR(AP3908=338,AP3908=340,AP3908=341,AP3908=342,AP3908="342A",AP3908="342B"),PorcenRet(AP3908,AT3908,AU3908),INDEX(PORCENTAJEBUSCAR,MATCH(AP3908,CódigoRET,0),4)*1),"")</f>
        <v/>
      </c>
      <c r="AS3908">
        <f t="shared" si="429"/>
        <v>0</v>
      </c>
      <c r="BF3908" t="str">
        <f>IFERROR(IF(OR(BD3908=338,BD3908=340,BD3908=341,BD3908=342,BD3908="342A",BD3908="342B"),PorcenRet(BD3908,BH3908,BI3908),INDEX(PORCENTAJEBUSCAR,MATCH(BD3908,CódigoRET,0),4)*1),"")</f>
        <v/>
      </c>
      <c r="BG3908">
        <f t="shared" si="430"/>
        <v>0</v>
      </c>
      <c r="BO3908">
        <f t="shared" si="431"/>
        <v>0</v>
      </c>
      <c r="CC3908">
        <f t="shared" si="432"/>
        <v>0</v>
      </c>
      <c r="CD3908">
        <f t="shared" si="433"/>
        <v>0</v>
      </c>
      <c r="CG3908">
        <f ca="1">IFERROR(INDIRECT("IVA!X"&amp;MATCH(MID(COMPRAS!C3808,1,2)&amp;MID(COMPRAS!F3808,1,2)&amp;MID(COMPRAS!D3808,1,2),IVA!W:W,0)),"SIN COD.")</f>
        <v>0</v>
      </c>
      <c r="CH3908">
        <f ca="1">IFERROR(INDIRECT("IVA!Y"&amp;MATCH(MID(COMPRAS!C3808,1,2)&amp;MID(COMPRAS!F3808,1,2)&amp;MID(COMPRAS!D3808,1,2),IVA!W:W,0)),"SIN COD.")</f>
        <v>0</v>
      </c>
    </row>
    <row r="3909" spans="1:86" x14ac:dyDescent="0.25">
      <c r="A3909"/>
      <c r="B3909"/>
      <c r="D3909"/>
      <c r="AL3909">
        <f t="shared" si="427"/>
        <v>0</v>
      </c>
      <c r="AQ3909">
        <f t="shared" si="428"/>
        <v>0</v>
      </c>
      <c r="AR3909" t="str">
        <f>IFERROR(IF(OR(AP3909=338,AP3909=340,AP3909=341,AP3909=342,AP3909="342A",AP3909="342B"),PorcenRet(AP3909,AT3909,AU3909),INDEX(PORCENTAJEBUSCAR,MATCH(AP3909,CódigoRET,0),4)*1),"")</f>
        <v/>
      </c>
      <c r="AS3909">
        <f t="shared" si="429"/>
        <v>0</v>
      </c>
      <c r="BF3909" t="str">
        <f>IFERROR(IF(OR(BD3909=338,BD3909=340,BD3909=341,BD3909=342,BD3909="342A",BD3909="342B"),PorcenRet(BD3909,BH3909,BI3909),INDEX(PORCENTAJEBUSCAR,MATCH(BD3909,CódigoRET,0),4)*1),"")</f>
        <v/>
      </c>
      <c r="BG3909">
        <f t="shared" si="430"/>
        <v>0</v>
      </c>
      <c r="BO3909">
        <f t="shared" si="431"/>
        <v>0</v>
      </c>
      <c r="CC3909">
        <f t="shared" si="432"/>
        <v>0</v>
      </c>
      <c r="CD3909">
        <f t="shared" si="433"/>
        <v>0</v>
      </c>
      <c r="CG3909">
        <f ca="1">IFERROR(INDIRECT("IVA!X"&amp;MATCH(MID(COMPRAS!C3809,1,2)&amp;MID(COMPRAS!F3809,1,2)&amp;MID(COMPRAS!D3809,1,2),IVA!W:W,0)),"SIN COD.")</f>
        <v>0</v>
      </c>
      <c r="CH3909">
        <f ca="1">IFERROR(INDIRECT("IVA!Y"&amp;MATCH(MID(COMPRAS!C3809,1,2)&amp;MID(COMPRAS!F3809,1,2)&amp;MID(COMPRAS!D3809,1,2),IVA!W:W,0)),"SIN COD.")</f>
        <v>0</v>
      </c>
    </row>
    <row r="3910" spans="1:86" x14ac:dyDescent="0.25">
      <c r="A3910"/>
      <c r="B3910"/>
      <c r="D3910"/>
      <c r="AL3910">
        <f t="shared" si="427"/>
        <v>0</v>
      </c>
      <c r="AQ3910">
        <f t="shared" si="428"/>
        <v>0</v>
      </c>
      <c r="AR3910" t="str">
        <f>IFERROR(IF(OR(AP3910=338,AP3910=340,AP3910=341,AP3910=342,AP3910="342A",AP3910="342B"),PorcenRet(AP3910,AT3910,AU3910),INDEX(PORCENTAJEBUSCAR,MATCH(AP3910,CódigoRET,0),4)*1),"")</f>
        <v/>
      </c>
      <c r="AS3910">
        <f t="shared" si="429"/>
        <v>0</v>
      </c>
      <c r="BF3910" t="str">
        <f>IFERROR(IF(OR(BD3910=338,BD3910=340,BD3910=341,BD3910=342,BD3910="342A",BD3910="342B"),PorcenRet(BD3910,BH3910,BI3910),INDEX(PORCENTAJEBUSCAR,MATCH(BD3910,CódigoRET,0),4)*1),"")</f>
        <v/>
      </c>
      <c r="BG3910">
        <f t="shared" si="430"/>
        <v>0</v>
      </c>
      <c r="BO3910">
        <f t="shared" si="431"/>
        <v>0</v>
      </c>
      <c r="CC3910">
        <f t="shared" si="432"/>
        <v>0</v>
      </c>
      <c r="CD3910">
        <f t="shared" si="433"/>
        <v>0</v>
      </c>
      <c r="CG3910">
        <f ca="1">IFERROR(INDIRECT("IVA!X"&amp;MATCH(MID(COMPRAS!C3810,1,2)&amp;MID(COMPRAS!F3810,1,2)&amp;MID(COMPRAS!D3810,1,2),IVA!W:W,0)),"SIN COD.")</f>
        <v>0</v>
      </c>
      <c r="CH3910">
        <f ca="1">IFERROR(INDIRECT("IVA!Y"&amp;MATCH(MID(COMPRAS!C3810,1,2)&amp;MID(COMPRAS!F3810,1,2)&amp;MID(COMPRAS!D3810,1,2),IVA!W:W,0)),"SIN COD.")</f>
        <v>0</v>
      </c>
    </row>
    <row r="3911" spans="1:86" x14ac:dyDescent="0.25">
      <c r="A3911"/>
      <c r="B3911"/>
      <c r="D3911"/>
      <c r="AL3911">
        <f t="shared" si="427"/>
        <v>0</v>
      </c>
      <c r="AQ3911">
        <f t="shared" si="428"/>
        <v>0</v>
      </c>
      <c r="AR3911" t="str">
        <f>IFERROR(IF(OR(AP3911=338,AP3911=340,AP3911=341,AP3911=342,AP3911="342A",AP3911="342B"),PorcenRet(AP3911,AT3911,AU3911),INDEX(PORCENTAJEBUSCAR,MATCH(AP3911,CódigoRET,0),4)*1),"")</f>
        <v/>
      </c>
      <c r="AS3911">
        <f t="shared" si="429"/>
        <v>0</v>
      </c>
      <c r="BF3911" t="str">
        <f>IFERROR(IF(OR(BD3911=338,BD3911=340,BD3911=341,BD3911=342,BD3911="342A",BD3911="342B"),PorcenRet(BD3911,BH3911,BI3911),INDEX(PORCENTAJEBUSCAR,MATCH(BD3911,CódigoRET,0),4)*1),"")</f>
        <v/>
      </c>
      <c r="BG3911">
        <f t="shared" si="430"/>
        <v>0</v>
      </c>
      <c r="BO3911">
        <f t="shared" si="431"/>
        <v>0</v>
      </c>
      <c r="CC3911">
        <f t="shared" si="432"/>
        <v>0</v>
      </c>
      <c r="CD3911">
        <f t="shared" si="433"/>
        <v>0</v>
      </c>
      <c r="CG3911">
        <f ca="1">IFERROR(INDIRECT("IVA!X"&amp;MATCH(MID(COMPRAS!C3811,1,2)&amp;MID(COMPRAS!F3811,1,2)&amp;MID(COMPRAS!D3811,1,2),IVA!W:W,0)),"SIN COD.")</f>
        <v>0</v>
      </c>
      <c r="CH3911">
        <f ca="1">IFERROR(INDIRECT("IVA!Y"&amp;MATCH(MID(COMPRAS!C3811,1,2)&amp;MID(COMPRAS!F3811,1,2)&amp;MID(COMPRAS!D3811,1,2),IVA!W:W,0)),"SIN COD.")</f>
        <v>0</v>
      </c>
    </row>
    <row r="3912" spans="1:86" x14ac:dyDescent="0.25">
      <c r="A3912"/>
      <c r="B3912"/>
      <c r="D3912"/>
      <c r="AL3912">
        <f t="shared" si="427"/>
        <v>0</v>
      </c>
      <c r="AQ3912">
        <f t="shared" si="428"/>
        <v>0</v>
      </c>
      <c r="AR3912" t="str">
        <f>IFERROR(IF(OR(AP3912=338,AP3912=340,AP3912=341,AP3912=342,AP3912="342A",AP3912="342B"),PorcenRet(AP3912,AT3912,AU3912),INDEX(PORCENTAJEBUSCAR,MATCH(AP3912,CódigoRET,0),4)*1),"")</f>
        <v/>
      </c>
      <c r="AS3912">
        <f t="shared" si="429"/>
        <v>0</v>
      </c>
      <c r="BF3912" t="str">
        <f>IFERROR(IF(OR(BD3912=338,BD3912=340,BD3912=341,BD3912=342,BD3912="342A",BD3912="342B"),PorcenRet(BD3912,BH3912,BI3912),INDEX(PORCENTAJEBUSCAR,MATCH(BD3912,CódigoRET,0),4)*1),"")</f>
        <v/>
      </c>
      <c r="BG3912">
        <f t="shared" si="430"/>
        <v>0</v>
      </c>
      <c r="BO3912">
        <f t="shared" si="431"/>
        <v>0</v>
      </c>
      <c r="CC3912">
        <f t="shared" si="432"/>
        <v>0</v>
      </c>
      <c r="CD3912">
        <f t="shared" si="433"/>
        <v>0</v>
      </c>
      <c r="CG3912">
        <f ca="1">IFERROR(INDIRECT("IVA!X"&amp;MATCH(MID(COMPRAS!C3812,1,2)&amp;MID(COMPRAS!F3812,1,2)&amp;MID(COMPRAS!D3812,1,2),IVA!W:W,0)),"SIN COD.")</f>
        <v>0</v>
      </c>
      <c r="CH3912">
        <f ca="1">IFERROR(INDIRECT("IVA!Y"&amp;MATCH(MID(COMPRAS!C3812,1,2)&amp;MID(COMPRAS!F3812,1,2)&amp;MID(COMPRAS!D3812,1,2),IVA!W:W,0)),"SIN COD.")</f>
        <v>0</v>
      </c>
    </row>
    <row r="3913" spans="1:86" x14ac:dyDescent="0.25">
      <c r="A3913"/>
      <c r="B3913"/>
      <c r="D3913"/>
      <c r="AL3913">
        <f t="shared" si="427"/>
        <v>0</v>
      </c>
      <c r="AQ3913">
        <f t="shared" si="428"/>
        <v>0</v>
      </c>
      <c r="AR3913" t="str">
        <f>IFERROR(IF(OR(AP3913=338,AP3913=340,AP3913=341,AP3913=342,AP3913="342A",AP3913="342B"),PorcenRet(AP3913,AT3913,AU3913),INDEX(PORCENTAJEBUSCAR,MATCH(AP3913,CódigoRET,0),4)*1),"")</f>
        <v/>
      </c>
      <c r="AS3913">
        <f t="shared" si="429"/>
        <v>0</v>
      </c>
      <c r="BF3913" t="str">
        <f>IFERROR(IF(OR(BD3913=338,BD3913=340,BD3913=341,BD3913=342,BD3913="342A",BD3913="342B"),PorcenRet(BD3913,BH3913,BI3913),INDEX(PORCENTAJEBUSCAR,MATCH(BD3913,CódigoRET,0),4)*1),"")</f>
        <v/>
      </c>
      <c r="BG3913">
        <f t="shared" si="430"/>
        <v>0</v>
      </c>
      <c r="BO3913">
        <f t="shared" si="431"/>
        <v>0</v>
      </c>
      <c r="CC3913">
        <f t="shared" si="432"/>
        <v>0</v>
      </c>
      <c r="CD3913">
        <f t="shared" si="433"/>
        <v>0</v>
      </c>
      <c r="CG3913">
        <f ca="1">IFERROR(INDIRECT("IVA!X"&amp;MATCH(MID(COMPRAS!C3813,1,2)&amp;MID(COMPRAS!F3813,1,2)&amp;MID(COMPRAS!D3813,1,2),IVA!W:W,0)),"SIN COD.")</f>
        <v>0</v>
      </c>
      <c r="CH3913">
        <f ca="1">IFERROR(INDIRECT("IVA!Y"&amp;MATCH(MID(COMPRAS!C3813,1,2)&amp;MID(COMPRAS!F3813,1,2)&amp;MID(COMPRAS!D3813,1,2),IVA!W:W,0)),"SIN COD.")</f>
        <v>0</v>
      </c>
    </row>
    <row r="3914" spans="1:86" x14ac:dyDescent="0.25">
      <c r="A3914"/>
      <c r="B3914"/>
      <c r="D3914"/>
      <c r="AL3914">
        <f t="shared" si="427"/>
        <v>0</v>
      </c>
      <c r="AQ3914">
        <f t="shared" si="428"/>
        <v>0</v>
      </c>
      <c r="AR3914" t="str">
        <f>IFERROR(IF(OR(AP3914=338,AP3914=340,AP3914=341,AP3914=342,AP3914="342A",AP3914="342B"),PorcenRet(AP3914,AT3914,AU3914),INDEX(PORCENTAJEBUSCAR,MATCH(AP3914,CódigoRET,0),4)*1),"")</f>
        <v/>
      </c>
      <c r="AS3914">
        <f t="shared" si="429"/>
        <v>0</v>
      </c>
      <c r="BF3914" t="str">
        <f>IFERROR(IF(OR(BD3914=338,BD3914=340,BD3914=341,BD3914=342,BD3914="342A",BD3914="342B"),PorcenRet(BD3914,BH3914,BI3914),INDEX(PORCENTAJEBUSCAR,MATCH(BD3914,CódigoRET,0),4)*1),"")</f>
        <v/>
      </c>
      <c r="BG3914">
        <f t="shared" si="430"/>
        <v>0</v>
      </c>
      <c r="BO3914">
        <f t="shared" si="431"/>
        <v>0</v>
      </c>
      <c r="CC3914">
        <f t="shared" si="432"/>
        <v>0</v>
      </c>
      <c r="CD3914">
        <f t="shared" si="433"/>
        <v>0</v>
      </c>
      <c r="CG3914">
        <f ca="1">IFERROR(INDIRECT("IVA!X"&amp;MATCH(MID(COMPRAS!C3814,1,2)&amp;MID(COMPRAS!F3814,1,2)&amp;MID(COMPRAS!D3814,1,2),IVA!W:W,0)),"SIN COD.")</f>
        <v>0</v>
      </c>
      <c r="CH3914">
        <f ca="1">IFERROR(INDIRECT("IVA!Y"&amp;MATCH(MID(COMPRAS!C3814,1,2)&amp;MID(COMPRAS!F3814,1,2)&amp;MID(COMPRAS!D3814,1,2),IVA!W:W,0)),"SIN COD.")</f>
        <v>0</v>
      </c>
    </row>
    <row r="3915" spans="1:86" x14ac:dyDescent="0.25">
      <c r="A3915"/>
      <c r="B3915"/>
      <c r="D3915"/>
      <c r="AL3915">
        <f t="shared" si="427"/>
        <v>0</v>
      </c>
      <c r="AQ3915">
        <f t="shared" si="428"/>
        <v>0</v>
      </c>
      <c r="AR3915" t="str">
        <f>IFERROR(IF(OR(AP3915=338,AP3915=340,AP3915=341,AP3915=342,AP3915="342A",AP3915="342B"),PorcenRet(AP3915,AT3915,AU3915),INDEX(PORCENTAJEBUSCAR,MATCH(AP3915,CódigoRET,0),4)*1),"")</f>
        <v/>
      </c>
      <c r="AS3915">
        <f t="shared" si="429"/>
        <v>0</v>
      </c>
      <c r="BF3915" t="str">
        <f>IFERROR(IF(OR(BD3915=338,BD3915=340,BD3915=341,BD3915=342,BD3915="342A",BD3915="342B"),PorcenRet(BD3915,BH3915,BI3915),INDEX(PORCENTAJEBUSCAR,MATCH(BD3915,CódigoRET,0),4)*1),"")</f>
        <v/>
      </c>
      <c r="BG3915">
        <f t="shared" si="430"/>
        <v>0</v>
      </c>
      <c r="BO3915">
        <f t="shared" si="431"/>
        <v>0</v>
      </c>
      <c r="CC3915">
        <f t="shared" si="432"/>
        <v>0</v>
      </c>
      <c r="CD3915">
        <f t="shared" si="433"/>
        <v>0</v>
      </c>
      <c r="CG3915">
        <f ca="1">IFERROR(INDIRECT("IVA!X"&amp;MATCH(MID(COMPRAS!C3815,1,2)&amp;MID(COMPRAS!F3815,1,2)&amp;MID(COMPRAS!D3815,1,2),IVA!W:W,0)),"SIN COD.")</f>
        <v>0</v>
      </c>
      <c r="CH3915">
        <f ca="1">IFERROR(INDIRECT("IVA!Y"&amp;MATCH(MID(COMPRAS!C3815,1,2)&amp;MID(COMPRAS!F3815,1,2)&amp;MID(COMPRAS!D3815,1,2),IVA!W:W,0)),"SIN COD.")</f>
        <v>0</v>
      </c>
    </row>
    <row r="3916" spans="1:86" x14ac:dyDescent="0.25">
      <c r="A3916"/>
      <c r="B3916"/>
      <c r="D3916"/>
      <c r="AL3916">
        <f t="shared" si="427"/>
        <v>0</v>
      </c>
      <c r="AQ3916">
        <f t="shared" si="428"/>
        <v>0</v>
      </c>
      <c r="AR3916" t="str">
        <f>IFERROR(IF(OR(AP3916=338,AP3916=340,AP3916=341,AP3916=342,AP3916="342A",AP3916="342B"),PorcenRet(AP3916,AT3916,AU3916),INDEX(PORCENTAJEBUSCAR,MATCH(AP3916,CódigoRET,0),4)*1),"")</f>
        <v/>
      </c>
      <c r="AS3916">
        <f t="shared" si="429"/>
        <v>0</v>
      </c>
      <c r="BF3916" t="str">
        <f>IFERROR(IF(OR(BD3916=338,BD3916=340,BD3916=341,BD3916=342,BD3916="342A",BD3916="342B"),PorcenRet(BD3916,BH3916,BI3916),INDEX(PORCENTAJEBUSCAR,MATCH(BD3916,CódigoRET,0),4)*1),"")</f>
        <v/>
      </c>
      <c r="BG3916">
        <f t="shared" si="430"/>
        <v>0</v>
      </c>
      <c r="BO3916">
        <f t="shared" si="431"/>
        <v>0</v>
      </c>
      <c r="CC3916">
        <f t="shared" si="432"/>
        <v>0</v>
      </c>
      <c r="CD3916">
        <f t="shared" si="433"/>
        <v>0</v>
      </c>
      <c r="CG3916">
        <f ca="1">IFERROR(INDIRECT("IVA!X"&amp;MATCH(MID(COMPRAS!C3816,1,2)&amp;MID(COMPRAS!F3816,1,2)&amp;MID(COMPRAS!D3816,1,2),IVA!W:W,0)),"SIN COD.")</f>
        <v>0</v>
      </c>
      <c r="CH3916">
        <f ca="1">IFERROR(INDIRECT("IVA!Y"&amp;MATCH(MID(COMPRAS!C3816,1,2)&amp;MID(COMPRAS!F3816,1,2)&amp;MID(COMPRAS!D3816,1,2),IVA!W:W,0)),"SIN COD.")</f>
        <v>0</v>
      </c>
    </row>
    <row r="3917" spans="1:86" x14ac:dyDescent="0.25">
      <c r="A3917"/>
      <c r="B3917"/>
      <c r="D3917"/>
      <c r="AL3917">
        <f t="shared" si="427"/>
        <v>0</v>
      </c>
      <c r="AQ3917">
        <f t="shared" si="428"/>
        <v>0</v>
      </c>
      <c r="AR3917" t="str">
        <f>IFERROR(IF(OR(AP3917=338,AP3917=340,AP3917=341,AP3917=342,AP3917="342A",AP3917="342B"),PorcenRet(AP3917,AT3917,AU3917),INDEX(PORCENTAJEBUSCAR,MATCH(AP3917,CódigoRET,0),4)*1),"")</f>
        <v/>
      </c>
      <c r="AS3917">
        <f t="shared" si="429"/>
        <v>0</v>
      </c>
      <c r="BF3917" t="str">
        <f>IFERROR(IF(OR(BD3917=338,BD3917=340,BD3917=341,BD3917=342,BD3917="342A",BD3917="342B"),PorcenRet(BD3917,BH3917,BI3917),INDEX(PORCENTAJEBUSCAR,MATCH(BD3917,CódigoRET,0),4)*1),"")</f>
        <v/>
      </c>
      <c r="BG3917">
        <f t="shared" si="430"/>
        <v>0</v>
      </c>
      <c r="BO3917">
        <f t="shared" si="431"/>
        <v>0</v>
      </c>
      <c r="CC3917">
        <f t="shared" si="432"/>
        <v>0</v>
      </c>
      <c r="CD3917">
        <f t="shared" si="433"/>
        <v>0</v>
      </c>
      <c r="CG3917">
        <f ca="1">IFERROR(INDIRECT("IVA!X"&amp;MATCH(MID(COMPRAS!C3817,1,2)&amp;MID(COMPRAS!F3817,1,2)&amp;MID(COMPRAS!D3817,1,2),IVA!W:W,0)),"SIN COD.")</f>
        <v>0</v>
      </c>
      <c r="CH3917">
        <f ca="1">IFERROR(INDIRECT("IVA!Y"&amp;MATCH(MID(COMPRAS!C3817,1,2)&amp;MID(COMPRAS!F3817,1,2)&amp;MID(COMPRAS!D3817,1,2),IVA!W:W,0)),"SIN COD.")</f>
        <v>0</v>
      </c>
    </row>
    <row r="3918" spans="1:86" x14ac:dyDescent="0.25">
      <c r="A3918"/>
      <c r="B3918"/>
      <c r="D3918"/>
      <c r="AL3918">
        <f t="shared" si="427"/>
        <v>0</v>
      </c>
      <c r="AQ3918">
        <f t="shared" si="428"/>
        <v>0</v>
      </c>
      <c r="AR3918" t="str">
        <f>IFERROR(IF(OR(AP3918=338,AP3918=340,AP3918=341,AP3918=342,AP3918="342A",AP3918="342B"),PorcenRet(AP3918,AT3918,AU3918),INDEX(PORCENTAJEBUSCAR,MATCH(AP3918,CódigoRET,0),4)*1),"")</f>
        <v/>
      </c>
      <c r="AS3918">
        <f t="shared" si="429"/>
        <v>0</v>
      </c>
      <c r="BF3918" t="str">
        <f>IFERROR(IF(OR(BD3918=338,BD3918=340,BD3918=341,BD3918=342,BD3918="342A",BD3918="342B"),PorcenRet(BD3918,BH3918,BI3918),INDEX(PORCENTAJEBUSCAR,MATCH(BD3918,CódigoRET,0),4)*1),"")</f>
        <v/>
      </c>
      <c r="BG3918">
        <f t="shared" si="430"/>
        <v>0</v>
      </c>
      <c r="BO3918">
        <f t="shared" si="431"/>
        <v>0</v>
      </c>
      <c r="CC3918">
        <f t="shared" si="432"/>
        <v>0</v>
      </c>
      <c r="CD3918">
        <f t="shared" si="433"/>
        <v>0</v>
      </c>
      <c r="CG3918">
        <f ca="1">IFERROR(INDIRECT("IVA!X"&amp;MATCH(MID(COMPRAS!C3818,1,2)&amp;MID(COMPRAS!F3818,1,2)&amp;MID(COMPRAS!D3818,1,2),IVA!W:W,0)),"SIN COD.")</f>
        <v>0</v>
      </c>
      <c r="CH3918">
        <f ca="1">IFERROR(INDIRECT("IVA!Y"&amp;MATCH(MID(COMPRAS!C3818,1,2)&amp;MID(COMPRAS!F3818,1,2)&amp;MID(COMPRAS!D3818,1,2),IVA!W:W,0)),"SIN COD.")</f>
        <v>0</v>
      </c>
    </row>
    <row r="3919" spans="1:86" x14ac:dyDescent="0.25">
      <c r="A3919"/>
      <c r="B3919"/>
      <c r="D3919"/>
      <c r="AL3919">
        <f t="shared" si="427"/>
        <v>0</v>
      </c>
      <c r="AQ3919">
        <f t="shared" si="428"/>
        <v>0</v>
      </c>
      <c r="AR3919" t="str">
        <f>IFERROR(IF(OR(AP3919=338,AP3919=340,AP3919=341,AP3919=342,AP3919="342A",AP3919="342B"),PorcenRet(AP3919,AT3919,AU3919),INDEX(PORCENTAJEBUSCAR,MATCH(AP3919,CódigoRET,0),4)*1),"")</f>
        <v/>
      </c>
      <c r="AS3919">
        <f t="shared" si="429"/>
        <v>0</v>
      </c>
      <c r="BF3919" t="str">
        <f>IFERROR(IF(OR(BD3919=338,BD3919=340,BD3919=341,BD3919=342,BD3919="342A",BD3919="342B"),PorcenRet(BD3919,BH3919,BI3919),INDEX(PORCENTAJEBUSCAR,MATCH(BD3919,CódigoRET,0),4)*1),"")</f>
        <v/>
      </c>
      <c r="BG3919">
        <f t="shared" si="430"/>
        <v>0</v>
      </c>
      <c r="BO3919">
        <f t="shared" si="431"/>
        <v>0</v>
      </c>
      <c r="CC3919">
        <f t="shared" si="432"/>
        <v>0</v>
      </c>
      <c r="CD3919">
        <f t="shared" si="433"/>
        <v>0</v>
      </c>
      <c r="CG3919">
        <f ca="1">IFERROR(INDIRECT("IVA!X"&amp;MATCH(MID(COMPRAS!C3819,1,2)&amp;MID(COMPRAS!F3819,1,2)&amp;MID(COMPRAS!D3819,1,2),IVA!W:W,0)),"SIN COD.")</f>
        <v>0</v>
      </c>
      <c r="CH3919">
        <f ca="1">IFERROR(INDIRECT("IVA!Y"&amp;MATCH(MID(COMPRAS!C3819,1,2)&amp;MID(COMPRAS!F3819,1,2)&amp;MID(COMPRAS!D3819,1,2),IVA!W:W,0)),"SIN COD.")</f>
        <v>0</v>
      </c>
    </row>
    <row r="3920" spans="1:86" x14ac:dyDescent="0.25">
      <c r="A3920"/>
      <c r="B3920"/>
      <c r="D3920"/>
      <c r="AL3920">
        <f t="shared" si="427"/>
        <v>0</v>
      </c>
      <c r="AQ3920">
        <f t="shared" si="428"/>
        <v>0</v>
      </c>
      <c r="AR3920" t="str">
        <f>IFERROR(IF(OR(AP3920=338,AP3920=340,AP3920=341,AP3920=342,AP3920="342A",AP3920="342B"),PorcenRet(AP3920,AT3920,AU3920),INDEX(PORCENTAJEBUSCAR,MATCH(AP3920,CódigoRET,0),4)*1),"")</f>
        <v/>
      </c>
      <c r="AS3920">
        <f t="shared" si="429"/>
        <v>0</v>
      </c>
      <c r="BF3920" t="str">
        <f>IFERROR(IF(OR(BD3920=338,BD3920=340,BD3920=341,BD3920=342,BD3920="342A",BD3920="342B"),PorcenRet(BD3920,BH3920,BI3920),INDEX(PORCENTAJEBUSCAR,MATCH(BD3920,CódigoRET,0),4)*1),"")</f>
        <v/>
      </c>
      <c r="BG3920">
        <f t="shared" si="430"/>
        <v>0</v>
      </c>
      <c r="BO3920">
        <f t="shared" si="431"/>
        <v>0</v>
      </c>
      <c r="CC3920">
        <f t="shared" si="432"/>
        <v>0</v>
      </c>
      <c r="CD3920">
        <f t="shared" si="433"/>
        <v>0</v>
      </c>
      <c r="CG3920">
        <f ca="1">IFERROR(INDIRECT("IVA!X"&amp;MATCH(MID(COMPRAS!C3820,1,2)&amp;MID(COMPRAS!F3820,1,2)&amp;MID(COMPRAS!D3820,1,2),IVA!W:W,0)),"SIN COD.")</f>
        <v>0</v>
      </c>
      <c r="CH3920">
        <f ca="1">IFERROR(INDIRECT("IVA!Y"&amp;MATCH(MID(COMPRAS!C3820,1,2)&amp;MID(COMPRAS!F3820,1,2)&amp;MID(COMPRAS!D3820,1,2),IVA!W:W,0)),"SIN COD.")</f>
        <v>0</v>
      </c>
    </row>
    <row r="3921" spans="1:86" x14ac:dyDescent="0.25">
      <c r="A3921"/>
      <c r="B3921"/>
      <c r="D3921"/>
      <c r="AL3921">
        <f t="shared" si="427"/>
        <v>0</v>
      </c>
      <c r="AQ3921">
        <f t="shared" si="428"/>
        <v>0</v>
      </c>
      <c r="AR3921" t="str">
        <f>IFERROR(IF(OR(AP3921=338,AP3921=340,AP3921=341,AP3921=342,AP3921="342A",AP3921="342B"),PorcenRet(AP3921,AT3921,AU3921),INDEX(PORCENTAJEBUSCAR,MATCH(AP3921,CódigoRET,0),4)*1),"")</f>
        <v/>
      </c>
      <c r="AS3921">
        <f t="shared" si="429"/>
        <v>0</v>
      </c>
      <c r="BF3921" t="str">
        <f>IFERROR(IF(OR(BD3921=338,BD3921=340,BD3921=341,BD3921=342,BD3921="342A",BD3921="342B"),PorcenRet(BD3921,BH3921,BI3921),INDEX(PORCENTAJEBUSCAR,MATCH(BD3921,CódigoRET,0),4)*1),"")</f>
        <v/>
      </c>
      <c r="BG3921">
        <f t="shared" si="430"/>
        <v>0</v>
      </c>
      <c r="BO3921">
        <f t="shared" si="431"/>
        <v>0</v>
      </c>
      <c r="CC3921">
        <f t="shared" si="432"/>
        <v>0</v>
      </c>
      <c r="CD3921">
        <f t="shared" si="433"/>
        <v>0</v>
      </c>
      <c r="CG3921">
        <f ca="1">IFERROR(INDIRECT("IVA!X"&amp;MATCH(MID(COMPRAS!C3821,1,2)&amp;MID(COMPRAS!F3821,1,2)&amp;MID(COMPRAS!D3821,1,2),IVA!W:W,0)),"SIN COD.")</f>
        <v>0</v>
      </c>
      <c r="CH3921">
        <f ca="1">IFERROR(INDIRECT("IVA!Y"&amp;MATCH(MID(COMPRAS!C3821,1,2)&amp;MID(COMPRAS!F3821,1,2)&amp;MID(COMPRAS!D3821,1,2),IVA!W:W,0)),"SIN COD.")</f>
        <v>0</v>
      </c>
    </row>
    <row r="3922" spans="1:86" x14ac:dyDescent="0.25">
      <c r="A3922"/>
      <c r="B3922"/>
      <c r="D3922"/>
      <c r="AL3922">
        <f t="shared" si="427"/>
        <v>0</v>
      </c>
      <c r="AQ3922">
        <f t="shared" si="428"/>
        <v>0</v>
      </c>
      <c r="AR3922" t="str">
        <f>IFERROR(IF(OR(AP3922=338,AP3922=340,AP3922=341,AP3922=342,AP3922="342A",AP3922="342B"),PorcenRet(AP3922,AT3922,AU3922),INDEX(PORCENTAJEBUSCAR,MATCH(AP3922,CódigoRET,0),4)*1),"")</f>
        <v/>
      </c>
      <c r="AS3922">
        <f t="shared" si="429"/>
        <v>0</v>
      </c>
      <c r="BF3922" t="str">
        <f>IFERROR(IF(OR(BD3922=338,BD3922=340,BD3922=341,BD3922=342,BD3922="342A",BD3922="342B"),PorcenRet(BD3922,BH3922,BI3922),INDEX(PORCENTAJEBUSCAR,MATCH(BD3922,CódigoRET,0),4)*1),"")</f>
        <v/>
      </c>
      <c r="BG3922">
        <f t="shared" si="430"/>
        <v>0</v>
      </c>
      <c r="BO3922">
        <f t="shared" si="431"/>
        <v>0</v>
      </c>
      <c r="CC3922">
        <f t="shared" si="432"/>
        <v>0</v>
      </c>
      <c r="CD3922">
        <f t="shared" si="433"/>
        <v>0</v>
      </c>
      <c r="CG3922">
        <f ca="1">IFERROR(INDIRECT("IVA!X"&amp;MATCH(MID(COMPRAS!C3822,1,2)&amp;MID(COMPRAS!F3822,1,2)&amp;MID(COMPRAS!D3822,1,2),IVA!W:W,0)),"SIN COD.")</f>
        <v>0</v>
      </c>
      <c r="CH3922">
        <f ca="1">IFERROR(INDIRECT("IVA!Y"&amp;MATCH(MID(COMPRAS!C3822,1,2)&amp;MID(COMPRAS!F3822,1,2)&amp;MID(COMPRAS!D3822,1,2),IVA!W:W,0)),"SIN COD.")</f>
        <v>0</v>
      </c>
    </row>
    <row r="3923" spans="1:86" x14ac:dyDescent="0.25">
      <c r="A3923"/>
      <c r="B3923"/>
      <c r="D3923"/>
      <c r="AL3923">
        <f t="shared" si="427"/>
        <v>0</v>
      </c>
      <c r="AQ3923">
        <f t="shared" si="428"/>
        <v>0</v>
      </c>
      <c r="AR3923" t="str">
        <f>IFERROR(IF(OR(AP3923=338,AP3923=340,AP3923=341,AP3923=342,AP3923="342A",AP3923="342B"),PorcenRet(AP3923,AT3923,AU3923),INDEX(PORCENTAJEBUSCAR,MATCH(AP3923,CódigoRET,0),4)*1),"")</f>
        <v/>
      </c>
      <c r="AS3923">
        <f t="shared" si="429"/>
        <v>0</v>
      </c>
      <c r="BF3923" t="str">
        <f>IFERROR(IF(OR(BD3923=338,BD3923=340,BD3923=341,BD3923=342,BD3923="342A",BD3923="342B"),PorcenRet(BD3923,BH3923,BI3923),INDEX(PORCENTAJEBUSCAR,MATCH(BD3923,CódigoRET,0),4)*1),"")</f>
        <v/>
      </c>
      <c r="BG3923">
        <f t="shared" si="430"/>
        <v>0</v>
      </c>
      <c r="BO3923">
        <f t="shared" si="431"/>
        <v>0</v>
      </c>
      <c r="CC3923">
        <f t="shared" si="432"/>
        <v>0</v>
      </c>
      <c r="CD3923">
        <f t="shared" si="433"/>
        <v>0</v>
      </c>
      <c r="CG3923">
        <f ca="1">IFERROR(INDIRECT("IVA!X"&amp;MATCH(MID(COMPRAS!C3823,1,2)&amp;MID(COMPRAS!F3823,1,2)&amp;MID(COMPRAS!D3823,1,2),IVA!W:W,0)),"SIN COD.")</f>
        <v>0</v>
      </c>
      <c r="CH3923">
        <f ca="1">IFERROR(INDIRECT("IVA!Y"&amp;MATCH(MID(COMPRAS!C3823,1,2)&amp;MID(COMPRAS!F3823,1,2)&amp;MID(COMPRAS!D3823,1,2),IVA!W:W,0)),"SIN COD.")</f>
        <v>0</v>
      </c>
    </row>
    <row r="3924" spans="1:86" x14ac:dyDescent="0.25">
      <c r="A3924"/>
      <c r="B3924"/>
      <c r="D3924"/>
      <c r="AL3924">
        <f t="shared" si="427"/>
        <v>0</v>
      </c>
      <c r="AQ3924">
        <f t="shared" si="428"/>
        <v>0</v>
      </c>
      <c r="AR3924" t="str">
        <f>IFERROR(IF(OR(AP3924=338,AP3924=340,AP3924=341,AP3924=342,AP3924="342A",AP3924="342B"),PorcenRet(AP3924,AT3924,AU3924),INDEX(PORCENTAJEBUSCAR,MATCH(AP3924,CódigoRET,0),4)*1),"")</f>
        <v/>
      </c>
      <c r="AS3924">
        <f t="shared" si="429"/>
        <v>0</v>
      </c>
      <c r="BF3924" t="str">
        <f>IFERROR(IF(OR(BD3924=338,BD3924=340,BD3924=341,BD3924=342,BD3924="342A",BD3924="342B"),PorcenRet(BD3924,BH3924,BI3924),INDEX(PORCENTAJEBUSCAR,MATCH(BD3924,CódigoRET,0),4)*1),"")</f>
        <v/>
      </c>
      <c r="BG3924">
        <f t="shared" si="430"/>
        <v>0</v>
      </c>
      <c r="BO3924">
        <f t="shared" si="431"/>
        <v>0</v>
      </c>
      <c r="CC3924">
        <f t="shared" si="432"/>
        <v>0</v>
      </c>
      <c r="CD3924">
        <f t="shared" si="433"/>
        <v>0</v>
      </c>
      <c r="CG3924">
        <f ca="1">IFERROR(INDIRECT("IVA!X"&amp;MATCH(MID(COMPRAS!C3824,1,2)&amp;MID(COMPRAS!F3824,1,2)&amp;MID(COMPRAS!D3824,1,2),IVA!W:W,0)),"SIN COD.")</f>
        <v>0</v>
      </c>
      <c r="CH3924">
        <f ca="1">IFERROR(INDIRECT("IVA!Y"&amp;MATCH(MID(COMPRAS!C3824,1,2)&amp;MID(COMPRAS!F3824,1,2)&amp;MID(COMPRAS!D3824,1,2),IVA!W:W,0)),"SIN COD.")</f>
        <v>0</v>
      </c>
    </row>
    <row r="3925" spans="1:86" x14ac:dyDescent="0.25">
      <c r="A3925"/>
      <c r="B3925"/>
      <c r="D3925"/>
      <c r="AL3925">
        <f t="shared" si="427"/>
        <v>0</v>
      </c>
      <c r="AQ3925">
        <f t="shared" si="428"/>
        <v>0</v>
      </c>
      <c r="AR3925" t="str">
        <f>IFERROR(IF(OR(AP3925=338,AP3925=340,AP3925=341,AP3925=342,AP3925="342A",AP3925="342B"),PorcenRet(AP3925,AT3925,AU3925),INDEX(PORCENTAJEBUSCAR,MATCH(AP3925,CódigoRET,0),4)*1),"")</f>
        <v/>
      </c>
      <c r="AS3925">
        <f t="shared" si="429"/>
        <v>0</v>
      </c>
      <c r="BF3925" t="str">
        <f>IFERROR(IF(OR(BD3925=338,BD3925=340,BD3925=341,BD3925=342,BD3925="342A",BD3925="342B"),PorcenRet(BD3925,BH3925,BI3925),INDEX(PORCENTAJEBUSCAR,MATCH(BD3925,CódigoRET,0),4)*1),"")</f>
        <v/>
      </c>
      <c r="BG3925">
        <f t="shared" si="430"/>
        <v>0</v>
      </c>
      <c r="BO3925">
        <f t="shared" si="431"/>
        <v>0</v>
      </c>
      <c r="CC3925">
        <f t="shared" si="432"/>
        <v>0</v>
      </c>
      <c r="CD3925">
        <f t="shared" si="433"/>
        <v>0</v>
      </c>
      <c r="CG3925">
        <f ca="1">IFERROR(INDIRECT("IVA!X"&amp;MATCH(MID(COMPRAS!C3825,1,2)&amp;MID(COMPRAS!F3825,1,2)&amp;MID(COMPRAS!D3825,1,2),IVA!W:W,0)),"SIN COD.")</f>
        <v>0</v>
      </c>
      <c r="CH3925">
        <f ca="1">IFERROR(INDIRECT("IVA!Y"&amp;MATCH(MID(COMPRAS!C3825,1,2)&amp;MID(COMPRAS!F3825,1,2)&amp;MID(COMPRAS!D3825,1,2),IVA!W:W,0)),"SIN COD.")</f>
        <v>0</v>
      </c>
    </row>
    <row r="3926" spans="1:86" x14ac:dyDescent="0.25">
      <c r="A3926"/>
      <c r="B3926"/>
      <c r="D3926"/>
      <c r="AL3926">
        <f t="shared" si="427"/>
        <v>0</v>
      </c>
      <c r="AQ3926">
        <f t="shared" si="428"/>
        <v>0</v>
      </c>
      <c r="AR3926" t="str">
        <f>IFERROR(IF(OR(AP3926=338,AP3926=340,AP3926=341,AP3926=342,AP3926="342A",AP3926="342B"),PorcenRet(AP3926,AT3926,AU3926),INDEX(PORCENTAJEBUSCAR,MATCH(AP3926,CódigoRET,0),4)*1),"")</f>
        <v/>
      </c>
      <c r="AS3926">
        <f t="shared" si="429"/>
        <v>0</v>
      </c>
      <c r="BF3926" t="str">
        <f>IFERROR(IF(OR(BD3926=338,BD3926=340,BD3926=341,BD3926=342,BD3926="342A",BD3926="342B"),PorcenRet(BD3926,BH3926,BI3926),INDEX(PORCENTAJEBUSCAR,MATCH(BD3926,CódigoRET,0),4)*1),"")</f>
        <v/>
      </c>
      <c r="BG3926">
        <f t="shared" si="430"/>
        <v>0</v>
      </c>
      <c r="BO3926">
        <f t="shared" si="431"/>
        <v>0</v>
      </c>
      <c r="CC3926">
        <f t="shared" si="432"/>
        <v>0</v>
      </c>
      <c r="CD3926">
        <f t="shared" si="433"/>
        <v>0</v>
      </c>
      <c r="CG3926">
        <f ca="1">IFERROR(INDIRECT("IVA!X"&amp;MATCH(MID(COMPRAS!C3826,1,2)&amp;MID(COMPRAS!F3826,1,2)&amp;MID(COMPRAS!D3826,1,2),IVA!W:W,0)),"SIN COD.")</f>
        <v>0</v>
      </c>
      <c r="CH3926">
        <f ca="1">IFERROR(INDIRECT("IVA!Y"&amp;MATCH(MID(COMPRAS!C3826,1,2)&amp;MID(COMPRAS!F3826,1,2)&amp;MID(COMPRAS!D3826,1,2),IVA!W:W,0)),"SIN COD.")</f>
        <v>0</v>
      </c>
    </row>
    <row r="3927" spans="1:86" x14ac:dyDescent="0.25">
      <c r="A3927"/>
      <c r="B3927"/>
      <c r="D3927"/>
      <c r="AL3927">
        <f t="shared" si="427"/>
        <v>0</v>
      </c>
      <c r="AQ3927">
        <f t="shared" si="428"/>
        <v>0</v>
      </c>
      <c r="AR3927" t="str">
        <f>IFERROR(IF(OR(AP3927=338,AP3927=340,AP3927=341,AP3927=342,AP3927="342A",AP3927="342B"),PorcenRet(AP3927,AT3927,AU3927),INDEX(PORCENTAJEBUSCAR,MATCH(AP3927,CódigoRET,0),4)*1),"")</f>
        <v/>
      </c>
      <c r="AS3927">
        <f t="shared" si="429"/>
        <v>0</v>
      </c>
      <c r="BF3927" t="str">
        <f>IFERROR(IF(OR(BD3927=338,BD3927=340,BD3927=341,BD3927=342,BD3927="342A",BD3927="342B"),PorcenRet(BD3927,BH3927,BI3927),INDEX(PORCENTAJEBUSCAR,MATCH(BD3927,CódigoRET,0),4)*1),"")</f>
        <v/>
      </c>
      <c r="BG3927">
        <f t="shared" si="430"/>
        <v>0</v>
      </c>
      <c r="BO3927">
        <f t="shared" si="431"/>
        <v>0</v>
      </c>
      <c r="CC3927">
        <f t="shared" si="432"/>
        <v>0</v>
      </c>
      <c r="CD3927">
        <f t="shared" si="433"/>
        <v>0</v>
      </c>
      <c r="CG3927">
        <f ca="1">IFERROR(INDIRECT("IVA!X"&amp;MATCH(MID(COMPRAS!C3827,1,2)&amp;MID(COMPRAS!F3827,1,2)&amp;MID(COMPRAS!D3827,1,2),IVA!W:W,0)),"SIN COD.")</f>
        <v>0</v>
      </c>
      <c r="CH3927">
        <f ca="1">IFERROR(INDIRECT("IVA!Y"&amp;MATCH(MID(COMPRAS!C3827,1,2)&amp;MID(COMPRAS!F3827,1,2)&amp;MID(COMPRAS!D3827,1,2),IVA!W:W,0)),"SIN COD.")</f>
        <v>0</v>
      </c>
    </row>
    <row r="3928" spans="1:86" x14ac:dyDescent="0.25">
      <c r="A3928"/>
      <c r="B3928"/>
      <c r="D3928"/>
      <c r="AL3928">
        <f t="shared" si="427"/>
        <v>0</v>
      </c>
      <c r="AQ3928">
        <f t="shared" si="428"/>
        <v>0</v>
      </c>
      <c r="AR3928" t="str">
        <f>IFERROR(IF(OR(AP3928=338,AP3928=340,AP3928=341,AP3928=342,AP3928="342A",AP3928="342B"),PorcenRet(AP3928,AT3928,AU3928),INDEX(PORCENTAJEBUSCAR,MATCH(AP3928,CódigoRET,0),4)*1),"")</f>
        <v/>
      </c>
      <c r="AS3928">
        <f t="shared" si="429"/>
        <v>0</v>
      </c>
      <c r="BF3928" t="str">
        <f>IFERROR(IF(OR(BD3928=338,BD3928=340,BD3928=341,BD3928=342,BD3928="342A",BD3928="342B"),PorcenRet(BD3928,BH3928,BI3928),INDEX(PORCENTAJEBUSCAR,MATCH(BD3928,CódigoRET,0),4)*1),"")</f>
        <v/>
      </c>
      <c r="BG3928">
        <f t="shared" si="430"/>
        <v>0</v>
      </c>
      <c r="BO3928">
        <f t="shared" si="431"/>
        <v>0</v>
      </c>
      <c r="CC3928">
        <f t="shared" si="432"/>
        <v>0</v>
      </c>
      <c r="CD3928">
        <f t="shared" si="433"/>
        <v>0</v>
      </c>
      <c r="CG3928">
        <f ca="1">IFERROR(INDIRECT("IVA!X"&amp;MATCH(MID(COMPRAS!C3828,1,2)&amp;MID(COMPRAS!F3828,1,2)&amp;MID(COMPRAS!D3828,1,2),IVA!W:W,0)),"SIN COD.")</f>
        <v>0</v>
      </c>
      <c r="CH3928">
        <f ca="1">IFERROR(INDIRECT("IVA!Y"&amp;MATCH(MID(COMPRAS!C3828,1,2)&amp;MID(COMPRAS!F3828,1,2)&amp;MID(COMPRAS!D3828,1,2),IVA!W:W,0)),"SIN COD.")</f>
        <v>0</v>
      </c>
    </row>
    <row r="3929" spans="1:86" x14ac:dyDescent="0.25">
      <c r="A3929"/>
      <c r="B3929"/>
      <c r="D3929"/>
      <c r="AL3929">
        <f t="shared" si="427"/>
        <v>0</v>
      </c>
      <c r="AQ3929">
        <f t="shared" si="428"/>
        <v>0</v>
      </c>
      <c r="AR3929" t="str">
        <f>IFERROR(IF(OR(AP3929=338,AP3929=340,AP3929=341,AP3929=342,AP3929="342A",AP3929="342B"),PorcenRet(AP3929,AT3929,AU3929),INDEX(PORCENTAJEBUSCAR,MATCH(AP3929,CódigoRET,0),4)*1),"")</f>
        <v/>
      </c>
      <c r="AS3929">
        <f t="shared" si="429"/>
        <v>0</v>
      </c>
      <c r="BF3929" t="str">
        <f>IFERROR(IF(OR(BD3929=338,BD3929=340,BD3929=341,BD3929=342,BD3929="342A",BD3929="342B"),PorcenRet(BD3929,BH3929,BI3929),INDEX(PORCENTAJEBUSCAR,MATCH(BD3929,CódigoRET,0),4)*1),"")</f>
        <v/>
      </c>
      <c r="BG3929">
        <f t="shared" si="430"/>
        <v>0</v>
      </c>
      <c r="BO3929">
        <f t="shared" si="431"/>
        <v>0</v>
      </c>
      <c r="CC3929">
        <f t="shared" si="432"/>
        <v>0</v>
      </c>
      <c r="CD3929">
        <f t="shared" si="433"/>
        <v>0</v>
      </c>
      <c r="CG3929">
        <f ca="1">IFERROR(INDIRECT("IVA!X"&amp;MATCH(MID(COMPRAS!C3829,1,2)&amp;MID(COMPRAS!F3829,1,2)&amp;MID(COMPRAS!D3829,1,2),IVA!W:W,0)),"SIN COD.")</f>
        <v>0</v>
      </c>
      <c r="CH3929">
        <f ca="1">IFERROR(INDIRECT("IVA!Y"&amp;MATCH(MID(COMPRAS!C3829,1,2)&amp;MID(COMPRAS!F3829,1,2)&amp;MID(COMPRAS!D3829,1,2),IVA!W:W,0)),"SIN COD.")</f>
        <v>0</v>
      </c>
    </row>
    <row r="3930" spans="1:86" x14ac:dyDescent="0.25">
      <c r="A3930"/>
      <c r="B3930"/>
      <c r="D3930"/>
      <c r="AL3930">
        <f t="shared" si="427"/>
        <v>0</v>
      </c>
      <c r="AQ3930">
        <f t="shared" si="428"/>
        <v>0</v>
      </c>
      <c r="AR3930" t="str">
        <f>IFERROR(IF(OR(AP3930=338,AP3930=340,AP3930=341,AP3930=342,AP3930="342A",AP3930="342B"),PorcenRet(AP3930,AT3930,AU3930),INDEX(PORCENTAJEBUSCAR,MATCH(AP3930,CódigoRET,0),4)*1),"")</f>
        <v/>
      </c>
      <c r="AS3930">
        <f t="shared" si="429"/>
        <v>0</v>
      </c>
      <c r="BF3930" t="str">
        <f>IFERROR(IF(OR(BD3930=338,BD3930=340,BD3930=341,BD3930=342,BD3930="342A",BD3930="342B"),PorcenRet(BD3930,BH3930,BI3930),INDEX(PORCENTAJEBUSCAR,MATCH(BD3930,CódigoRET,0),4)*1),"")</f>
        <v/>
      </c>
      <c r="BG3930">
        <f t="shared" si="430"/>
        <v>0</v>
      </c>
      <c r="BO3930">
        <f t="shared" si="431"/>
        <v>0</v>
      </c>
      <c r="CC3930">
        <f t="shared" si="432"/>
        <v>0</v>
      </c>
      <c r="CD3930">
        <f t="shared" si="433"/>
        <v>0</v>
      </c>
      <c r="CG3930">
        <f ca="1">IFERROR(INDIRECT("IVA!X"&amp;MATCH(MID(COMPRAS!C3830,1,2)&amp;MID(COMPRAS!F3830,1,2)&amp;MID(COMPRAS!D3830,1,2),IVA!W:W,0)),"SIN COD.")</f>
        <v>0</v>
      </c>
      <c r="CH3930">
        <f ca="1">IFERROR(INDIRECT("IVA!Y"&amp;MATCH(MID(COMPRAS!C3830,1,2)&amp;MID(COMPRAS!F3830,1,2)&amp;MID(COMPRAS!D3830,1,2),IVA!W:W,0)),"SIN COD.")</f>
        <v>0</v>
      </c>
    </row>
    <row r="3931" spans="1:86" x14ac:dyDescent="0.25">
      <c r="A3931"/>
      <c r="B3931"/>
      <c r="D3931"/>
      <c r="AL3931">
        <f t="shared" si="427"/>
        <v>0</v>
      </c>
      <c r="AQ3931">
        <f t="shared" si="428"/>
        <v>0</v>
      </c>
      <c r="AR3931" t="str">
        <f>IFERROR(IF(OR(AP3931=338,AP3931=340,AP3931=341,AP3931=342,AP3931="342A",AP3931="342B"),PorcenRet(AP3931,AT3931,AU3931),INDEX(PORCENTAJEBUSCAR,MATCH(AP3931,CódigoRET,0),4)*1),"")</f>
        <v/>
      </c>
      <c r="AS3931">
        <f t="shared" si="429"/>
        <v>0</v>
      </c>
      <c r="BF3931" t="str">
        <f>IFERROR(IF(OR(BD3931=338,BD3931=340,BD3931=341,BD3931=342,BD3931="342A",BD3931="342B"),PorcenRet(BD3931,BH3931,BI3931),INDEX(PORCENTAJEBUSCAR,MATCH(BD3931,CódigoRET,0),4)*1),"")</f>
        <v/>
      </c>
      <c r="BG3931">
        <f t="shared" si="430"/>
        <v>0</v>
      </c>
      <c r="BO3931">
        <f t="shared" si="431"/>
        <v>0</v>
      </c>
      <c r="CC3931">
        <f t="shared" si="432"/>
        <v>0</v>
      </c>
      <c r="CD3931">
        <f t="shared" si="433"/>
        <v>0</v>
      </c>
      <c r="CG3931">
        <f ca="1">IFERROR(INDIRECT("IVA!X"&amp;MATCH(MID(COMPRAS!C3831,1,2)&amp;MID(COMPRAS!F3831,1,2)&amp;MID(COMPRAS!D3831,1,2),IVA!W:W,0)),"SIN COD.")</f>
        <v>0</v>
      </c>
      <c r="CH3931">
        <f ca="1">IFERROR(INDIRECT("IVA!Y"&amp;MATCH(MID(COMPRAS!C3831,1,2)&amp;MID(COMPRAS!F3831,1,2)&amp;MID(COMPRAS!D3831,1,2),IVA!W:W,0)),"SIN COD.")</f>
        <v>0</v>
      </c>
    </row>
    <row r="3932" spans="1:86" x14ac:dyDescent="0.25">
      <c r="A3932"/>
      <c r="B3932"/>
      <c r="D3932"/>
      <c r="AL3932">
        <f t="shared" si="427"/>
        <v>0</v>
      </c>
      <c r="AQ3932">
        <f t="shared" si="428"/>
        <v>0</v>
      </c>
      <c r="AR3932" t="str">
        <f>IFERROR(IF(OR(AP3932=338,AP3932=340,AP3932=341,AP3932=342,AP3932="342A",AP3932="342B"),PorcenRet(AP3932,AT3932,AU3932),INDEX(PORCENTAJEBUSCAR,MATCH(AP3932,CódigoRET,0),4)*1),"")</f>
        <v/>
      </c>
      <c r="AS3932">
        <f t="shared" si="429"/>
        <v>0</v>
      </c>
      <c r="BF3932" t="str">
        <f>IFERROR(IF(OR(BD3932=338,BD3932=340,BD3932=341,BD3932=342,BD3932="342A",BD3932="342B"),PorcenRet(BD3932,BH3932,BI3932),INDEX(PORCENTAJEBUSCAR,MATCH(BD3932,CódigoRET,0),4)*1),"")</f>
        <v/>
      </c>
      <c r="BG3932">
        <f t="shared" si="430"/>
        <v>0</v>
      </c>
      <c r="BO3932">
        <f t="shared" si="431"/>
        <v>0</v>
      </c>
      <c r="CC3932">
        <f t="shared" si="432"/>
        <v>0</v>
      </c>
      <c r="CD3932">
        <f t="shared" si="433"/>
        <v>0</v>
      </c>
      <c r="CG3932">
        <f ca="1">IFERROR(INDIRECT("IVA!X"&amp;MATCH(MID(COMPRAS!C3832,1,2)&amp;MID(COMPRAS!F3832,1,2)&amp;MID(COMPRAS!D3832,1,2),IVA!W:W,0)),"SIN COD.")</f>
        <v>0</v>
      </c>
      <c r="CH3932">
        <f ca="1">IFERROR(INDIRECT("IVA!Y"&amp;MATCH(MID(COMPRAS!C3832,1,2)&amp;MID(COMPRAS!F3832,1,2)&amp;MID(COMPRAS!D3832,1,2),IVA!W:W,0)),"SIN COD.")</f>
        <v>0</v>
      </c>
    </row>
    <row r="3933" spans="1:86" x14ac:dyDescent="0.25">
      <c r="A3933"/>
      <c r="B3933"/>
      <c r="D3933"/>
      <c r="AL3933">
        <f t="shared" si="427"/>
        <v>0</v>
      </c>
      <c r="AQ3933">
        <f t="shared" si="428"/>
        <v>0</v>
      </c>
      <c r="AR3933" t="str">
        <f>IFERROR(IF(OR(AP3933=338,AP3933=340,AP3933=341,AP3933=342,AP3933="342A",AP3933="342B"),PorcenRet(AP3933,AT3933,AU3933),INDEX(PORCENTAJEBUSCAR,MATCH(AP3933,CódigoRET,0),4)*1),"")</f>
        <v/>
      </c>
      <c r="AS3933">
        <f t="shared" si="429"/>
        <v>0</v>
      </c>
      <c r="BF3933" t="str">
        <f>IFERROR(IF(OR(BD3933=338,BD3933=340,BD3933=341,BD3933=342,BD3933="342A",BD3933="342B"),PorcenRet(BD3933,BH3933,BI3933),INDEX(PORCENTAJEBUSCAR,MATCH(BD3933,CódigoRET,0),4)*1),"")</f>
        <v/>
      </c>
      <c r="BG3933">
        <f t="shared" si="430"/>
        <v>0</v>
      </c>
      <c r="BO3933">
        <f t="shared" si="431"/>
        <v>0</v>
      </c>
      <c r="CC3933">
        <f t="shared" si="432"/>
        <v>0</v>
      </c>
      <c r="CD3933">
        <f t="shared" si="433"/>
        <v>0</v>
      </c>
      <c r="CG3933">
        <f ca="1">IFERROR(INDIRECT("IVA!X"&amp;MATCH(MID(COMPRAS!C3833,1,2)&amp;MID(COMPRAS!F3833,1,2)&amp;MID(COMPRAS!D3833,1,2),IVA!W:W,0)),"SIN COD.")</f>
        <v>0</v>
      </c>
      <c r="CH3933">
        <f ca="1">IFERROR(INDIRECT("IVA!Y"&amp;MATCH(MID(COMPRAS!C3833,1,2)&amp;MID(COMPRAS!F3833,1,2)&amp;MID(COMPRAS!D3833,1,2),IVA!W:W,0)),"SIN COD.")</f>
        <v>0</v>
      </c>
    </row>
    <row r="3934" spans="1:86" x14ac:dyDescent="0.25">
      <c r="A3934"/>
      <c r="B3934"/>
      <c r="D3934"/>
      <c r="AL3934">
        <f t="shared" si="427"/>
        <v>0</v>
      </c>
      <c r="AQ3934">
        <f t="shared" si="428"/>
        <v>0</v>
      </c>
      <c r="AR3934" t="str">
        <f>IFERROR(IF(OR(AP3934=338,AP3934=340,AP3934=341,AP3934=342,AP3934="342A",AP3934="342B"),PorcenRet(AP3934,AT3934,AU3934),INDEX(PORCENTAJEBUSCAR,MATCH(AP3934,CódigoRET,0),4)*1),"")</f>
        <v/>
      </c>
      <c r="AS3934">
        <f t="shared" si="429"/>
        <v>0</v>
      </c>
      <c r="BF3934" t="str">
        <f>IFERROR(IF(OR(BD3934=338,BD3934=340,BD3934=341,BD3934=342,BD3934="342A",BD3934="342B"),PorcenRet(BD3934,BH3934,BI3934),INDEX(PORCENTAJEBUSCAR,MATCH(BD3934,CódigoRET,0),4)*1),"")</f>
        <v/>
      </c>
      <c r="BG3934">
        <f t="shared" si="430"/>
        <v>0</v>
      </c>
      <c r="BO3934">
        <f t="shared" si="431"/>
        <v>0</v>
      </c>
      <c r="CC3934">
        <f t="shared" si="432"/>
        <v>0</v>
      </c>
      <c r="CD3934">
        <f t="shared" si="433"/>
        <v>0</v>
      </c>
      <c r="CG3934">
        <f ca="1">IFERROR(INDIRECT("IVA!X"&amp;MATCH(MID(COMPRAS!C3834,1,2)&amp;MID(COMPRAS!F3834,1,2)&amp;MID(COMPRAS!D3834,1,2),IVA!W:W,0)),"SIN COD.")</f>
        <v>0</v>
      </c>
      <c r="CH3934">
        <f ca="1">IFERROR(INDIRECT("IVA!Y"&amp;MATCH(MID(COMPRAS!C3834,1,2)&amp;MID(COMPRAS!F3834,1,2)&amp;MID(COMPRAS!D3834,1,2),IVA!W:W,0)),"SIN COD.")</f>
        <v>0</v>
      </c>
    </row>
    <row r="3935" spans="1:86" x14ac:dyDescent="0.25">
      <c r="A3935"/>
      <c r="B3935"/>
      <c r="D3935"/>
      <c r="AL3935">
        <f t="shared" si="427"/>
        <v>0</v>
      </c>
      <c r="AQ3935">
        <f t="shared" si="428"/>
        <v>0</v>
      </c>
      <c r="AR3935" t="str">
        <f>IFERROR(IF(OR(AP3935=338,AP3935=340,AP3935=341,AP3935=342,AP3935="342A",AP3935="342B"),PorcenRet(AP3935,AT3935,AU3935),INDEX(PORCENTAJEBUSCAR,MATCH(AP3935,CódigoRET,0),4)*1),"")</f>
        <v/>
      </c>
      <c r="AS3935">
        <f t="shared" si="429"/>
        <v>0</v>
      </c>
      <c r="BF3935" t="str">
        <f>IFERROR(IF(OR(BD3935=338,BD3935=340,BD3935=341,BD3935=342,BD3935="342A",BD3935="342B"),PorcenRet(BD3935,BH3935,BI3935),INDEX(PORCENTAJEBUSCAR,MATCH(BD3935,CódigoRET,0),4)*1),"")</f>
        <v/>
      </c>
      <c r="BG3935">
        <f t="shared" si="430"/>
        <v>0</v>
      </c>
      <c r="BO3935">
        <f t="shared" si="431"/>
        <v>0</v>
      </c>
      <c r="CC3935">
        <f t="shared" si="432"/>
        <v>0</v>
      </c>
      <c r="CD3935">
        <f t="shared" si="433"/>
        <v>0</v>
      </c>
      <c r="CG3935">
        <f ca="1">IFERROR(INDIRECT("IVA!X"&amp;MATCH(MID(COMPRAS!C3835,1,2)&amp;MID(COMPRAS!F3835,1,2)&amp;MID(COMPRAS!D3835,1,2),IVA!W:W,0)),"SIN COD.")</f>
        <v>0</v>
      </c>
      <c r="CH3935">
        <f ca="1">IFERROR(INDIRECT("IVA!Y"&amp;MATCH(MID(COMPRAS!C3835,1,2)&amp;MID(COMPRAS!F3835,1,2)&amp;MID(COMPRAS!D3835,1,2),IVA!W:W,0)),"SIN COD.")</f>
        <v>0</v>
      </c>
    </row>
    <row r="3936" spans="1:86" x14ac:dyDescent="0.25">
      <c r="A3936"/>
      <c r="B3936"/>
      <c r="D3936"/>
      <c r="AL3936">
        <f t="shared" si="427"/>
        <v>0</v>
      </c>
      <c r="AQ3936">
        <f t="shared" si="428"/>
        <v>0</v>
      </c>
      <c r="AR3936" t="str">
        <f>IFERROR(IF(OR(AP3936=338,AP3936=340,AP3936=341,AP3936=342,AP3936="342A",AP3936="342B"),PorcenRet(AP3936,AT3936,AU3936),INDEX(PORCENTAJEBUSCAR,MATCH(AP3936,CódigoRET,0),4)*1),"")</f>
        <v/>
      </c>
      <c r="AS3936">
        <f t="shared" si="429"/>
        <v>0</v>
      </c>
      <c r="BF3936" t="str">
        <f>IFERROR(IF(OR(BD3936=338,BD3936=340,BD3936=341,BD3936=342,BD3936="342A",BD3936="342B"),PorcenRet(BD3936,BH3936,BI3936),INDEX(PORCENTAJEBUSCAR,MATCH(BD3936,CódigoRET,0),4)*1),"")</f>
        <v/>
      </c>
      <c r="BG3936">
        <f t="shared" si="430"/>
        <v>0</v>
      </c>
      <c r="BO3936">
        <f t="shared" si="431"/>
        <v>0</v>
      </c>
      <c r="CC3936">
        <f t="shared" si="432"/>
        <v>0</v>
      </c>
      <c r="CD3936">
        <f t="shared" si="433"/>
        <v>0</v>
      </c>
      <c r="CG3936">
        <f ca="1">IFERROR(INDIRECT("IVA!X"&amp;MATCH(MID(COMPRAS!C3836,1,2)&amp;MID(COMPRAS!F3836,1,2)&amp;MID(COMPRAS!D3836,1,2),IVA!W:W,0)),"SIN COD.")</f>
        <v>0</v>
      </c>
      <c r="CH3936">
        <f ca="1">IFERROR(INDIRECT("IVA!Y"&amp;MATCH(MID(COMPRAS!C3836,1,2)&amp;MID(COMPRAS!F3836,1,2)&amp;MID(COMPRAS!D3836,1,2),IVA!W:W,0)),"SIN COD.")</f>
        <v>0</v>
      </c>
    </row>
    <row r="3937" spans="1:86" x14ac:dyDescent="0.25">
      <c r="A3937"/>
      <c r="B3937"/>
      <c r="D3937"/>
      <c r="AL3937">
        <f t="shared" si="427"/>
        <v>0</v>
      </c>
      <c r="AQ3937">
        <f t="shared" si="428"/>
        <v>0</v>
      </c>
      <c r="AR3937" t="str">
        <f>IFERROR(IF(OR(AP3937=338,AP3937=340,AP3937=341,AP3937=342,AP3937="342A",AP3937="342B"),PorcenRet(AP3937,AT3937,AU3937),INDEX(PORCENTAJEBUSCAR,MATCH(AP3937,CódigoRET,0),4)*1),"")</f>
        <v/>
      </c>
      <c r="AS3937">
        <f t="shared" si="429"/>
        <v>0</v>
      </c>
      <c r="BF3937" t="str">
        <f>IFERROR(IF(OR(BD3937=338,BD3937=340,BD3937=341,BD3937=342,BD3937="342A",BD3937="342B"),PorcenRet(BD3937,BH3937,BI3937),INDEX(PORCENTAJEBUSCAR,MATCH(BD3937,CódigoRET,0),4)*1),"")</f>
        <v/>
      </c>
      <c r="BG3937">
        <f t="shared" si="430"/>
        <v>0</v>
      </c>
      <c r="BO3937">
        <f t="shared" si="431"/>
        <v>0</v>
      </c>
      <c r="CC3937">
        <f t="shared" si="432"/>
        <v>0</v>
      </c>
      <c r="CD3937">
        <f t="shared" si="433"/>
        <v>0</v>
      </c>
      <c r="CG3937">
        <f ca="1">IFERROR(INDIRECT("IVA!X"&amp;MATCH(MID(COMPRAS!C3837,1,2)&amp;MID(COMPRAS!F3837,1,2)&amp;MID(COMPRAS!D3837,1,2),IVA!W:W,0)),"SIN COD.")</f>
        <v>0</v>
      </c>
      <c r="CH3937">
        <f ca="1">IFERROR(INDIRECT("IVA!Y"&amp;MATCH(MID(COMPRAS!C3837,1,2)&amp;MID(COMPRAS!F3837,1,2)&amp;MID(COMPRAS!D3837,1,2),IVA!W:W,0)),"SIN COD.")</f>
        <v>0</v>
      </c>
    </row>
    <row r="3938" spans="1:86" x14ac:dyDescent="0.25">
      <c r="A3938"/>
      <c r="B3938"/>
      <c r="D3938"/>
      <c r="AL3938">
        <f t="shared" si="427"/>
        <v>0</v>
      </c>
      <c r="AQ3938">
        <f t="shared" si="428"/>
        <v>0</v>
      </c>
      <c r="AR3938" t="str">
        <f>IFERROR(IF(OR(AP3938=338,AP3938=340,AP3938=341,AP3938=342,AP3938="342A",AP3938="342B"),PorcenRet(AP3938,AT3938,AU3938),INDEX(PORCENTAJEBUSCAR,MATCH(AP3938,CódigoRET,0),4)*1),"")</f>
        <v/>
      </c>
      <c r="AS3938">
        <f t="shared" si="429"/>
        <v>0</v>
      </c>
      <c r="BF3938" t="str">
        <f>IFERROR(IF(OR(BD3938=338,BD3938=340,BD3938=341,BD3938=342,BD3938="342A",BD3938="342B"),PorcenRet(BD3938,BH3938,BI3938),INDEX(PORCENTAJEBUSCAR,MATCH(BD3938,CódigoRET,0),4)*1),"")</f>
        <v/>
      </c>
      <c r="BG3938">
        <f t="shared" si="430"/>
        <v>0</v>
      </c>
      <c r="BO3938">
        <f t="shared" si="431"/>
        <v>0</v>
      </c>
      <c r="CC3938">
        <f t="shared" si="432"/>
        <v>0</v>
      </c>
      <c r="CD3938">
        <f t="shared" si="433"/>
        <v>0</v>
      </c>
      <c r="CG3938">
        <f ca="1">IFERROR(INDIRECT("IVA!X"&amp;MATCH(MID(COMPRAS!C3838,1,2)&amp;MID(COMPRAS!F3838,1,2)&amp;MID(COMPRAS!D3838,1,2),IVA!W:W,0)),"SIN COD.")</f>
        <v>0</v>
      </c>
      <c r="CH3938">
        <f ca="1">IFERROR(INDIRECT("IVA!Y"&amp;MATCH(MID(COMPRAS!C3838,1,2)&amp;MID(COMPRAS!F3838,1,2)&amp;MID(COMPRAS!D3838,1,2),IVA!W:W,0)),"SIN COD.")</f>
        <v>0</v>
      </c>
    </row>
    <row r="3939" spans="1:86" x14ac:dyDescent="0.25">
      <c r="A3939"/>
      <c r="B3939"/>
      <c r="D3939"/>
      <c r="AL3939">
        <f t="shared" si="427"/>
        <v>0</v>
      </c>
      <c r="AQ3939">
        <f t="shared" si="428"/>
        <v>0</v>
      </c>
      <c r="AR3939" t="str">
        <f>IFERROR(IF(OR(AP3939=338,AP3939=340,AP3939=341,AP3939=342,AP3939="342A",AP3939="342B"),PorcenRet(AP3939,AT3939,AU3939),INDEX(PORCENTAJEBUSCAR,MATCH(AP3939,CódigoRET,0),4)*1),"")</f>
        <v/>
      </c>
      <c r="AS3939">
        <f t="shared" si="429"/>
        <v>0</v>
      </c>
      <c r="BF3939" t="str">
        <f>IFERROR(IF(OR(BD3939=338,BD3939=340,BD3939=341,BD3939=342,BD3939="342A",BD3939="342B"),PorcenRet(BD3939,BH3939,BI3939),INDEX(PORCENTAJEBUSCAR,MATCH(BD3939,CódigoRET,0),4)*1),"")</f>
        <v/>
      </c>
      <c r="BG3939">
        <f t="shared" si="430"/>
        <v>0</v>
      </c>
      <c r="BO3939">
        <f t="shared" si="431"/>
        <v>0</v>
      </c>
      <c r="CC3939">
        <f t="shared" si="432"/>
        <v>0</v>
      </c>
      <c r="CD3939">
        <f t="shared" si="433"/>
        <v>0</v>
      </c>
      <c r="CG3939">
        <f ca="1">IFERROR(INDIRECT("IVA!X"&amp;MATCH(MID(COMPRAS!C3839,1,2)&amp;MID(COMPRAS!F3839,1,2)&amp;MID(COMPRAS!D3839,1,2),IVA!W:W,0)),"SIN COD.")</f>
        <v>0</v>
      </c>
      <c r="CH3939">
        <f ca="1">IFERROR(INDIRECT("IVA!Y"&amp;MATCH(MID(COMPRAS!C3839,1,2)&amp;MID(COMPRAS!F3839,1,2)&amp;MID(COMPRAS!D3839,1,2),IVA!W:W,0)),"SIN COD.")</f>
        <v>0</v>
      </c>
    </row>
    <row r="3940" spans="1:86" x14ac:dyDescent="0.25">
      <c r="A3940"/>
      <c r="B3940"/>
      <c r="D3940"/>
      <c r="AL3940">
        <f t="shared" si="427"/>
        <v>0</v>
      </c>
      <c r="AQ3940">
        <f t="shared" si="428"/>
        <v>0</v>
      </c>
      <c r="AR3940" t="str">
        <f>IFERROR(IF(OR(AP3940=338,AP3940=340,AP3940=341,AP3940=342,AP3940="342A",AP3940="342B"),PorcenRet(AP3940,AT3940,AU3940),INDEX(PORCENTAJEBUSCAR,MATCH(AP3940,CódigoRET,0),4)*1),"")</f>
        <v/>
      </c>
      <c r="AS3940">
        <f t="shared" si="429"/>
        <v>0</v>
      </c>
      <c r="BF3940" t="str">
        <f>IFERROR(IF(OR(BD3940=338,BD3940=340,BD3940=341,BD3940=342,BD3940="342A",BD3940="342B"),PorcenRet(BD3940,BH3940,BI3940),INDEX(PORCENTAJEBUSCAR,MATCH(BD3940,CódigoRET,0),4)*1),"")</f>
        <v/>
      </c>
      <c r="BG3940">
        <f t="shared" si="430"/>
        <v>0</v>
      </c>
      <c r="BO3940">
        <f t="shared" si="431"/>
        <v>0</v>
      </c>
      <c r="CC3940">
        <f t="shared" si="432"/>
        <v>0</v>
      </c>
      <c r="CD3940">
        <f t="shared" si="433"/>
        <v>0</v>
      </c>
      <c r="CG3940">
        <f ca="1">IFERROR(INDIRECT("IVA!X"&amp;MATCH(MID(COMPRAS!C3840,1,2)&amp;MID(COMPRAS!F3840,1,2)&amp;MID(COMPRAS!D3840,1,2),IVA!W:W,0)),"SIN COD.")</f>
        <v>0</v>
      </c>
      <c r="CH3940">
        <f ca="1">IFERROR(INDIRECT("IVA!Y"&amp;MATCH(MID(COMPRAS!C3840,1,2)&amp;MID(COMPRAS!F3840,1,2)&amp;MID(COMPRAS!D3840,1,2),IVA!W:W,0)),"SIN COD.")</f>
        <v>0</v>
      </c>
    </row>
    <row r="3941" spans="1:86" x14ac:dyDescent="0.25">
      <c r="A3941"/>
      <c r="B3941"/>
      <c r="D3941"/>
      <c r="AL3941">
        <f t="shared" si="427"/>
        <v>0</v>
      </c>
      <c r="AQ3941">
        <f t="shared" si="428"/>
        <v>0</v>
      </c>
      <c r="AR3941" t="str">
        <f>IFERROR(IF(OR(AP3941=338,AP3941=340,AP3941=341,AP3941=342,AP3941="342A",AP3941="342B"),PorcenRet(AP3941,AT3941,AU3941),INDEX(PORCENTAJEBUSCAR,MATCH(AP3941,CódigoRET,0),4)*1),"")</f>
        <v/>
      </c>
      <c r="AS3941">
        <f t="shared" si="429"/>
        <v>0</v>
      </c>
      <c r="BF3941" t="str">
        <f>IFERROR(IF(OR(BD3941=338,BD3941=340,BD3941=341,BD3941=342,BD3941="342A",BD3941="342B"),PorcenRet(BD3941,BH3941,BI3941),INDEX(PORCENTAJEBUSCAR,MATCH(BD3941,CódigoRET,0),4)*1),"")</f>
        <v/>
      </c>
      <c r="BG3941">
        <f t="shared" si="430"/>
        <v>0</v>
      </c>
      <c r="BO3941">
        <f t="shared" si="431"/>
        <v>0</v>
      </c>
      <c r="CC3941">
        <f t="shared" si="432"/>
        <v>0</v>
      </c>
      <c r="CD3941">
        <f t="shared" si="433"/>
        <v>0</v>
      </c>
      <c r="CG3941">
        <f ca="1">IFERROR(INDIRECT("IVA!X"&amp;MATCH(MID(COMPRAS!C3841,1,2)&amp;MID(COMPRAS!F3841,1,2)&amp;MID(COMPRAS!D3841,1,2),IVA!W:W,0)),"SIN COD.")</f>
        <v>0</v>
      </c>
      <c r="CH3941">
        <f ca="1">IFERROR(INDIRECT("IVA!Y"&amp;MATCH(MID(COMPRAS!C3841,1,2)&amp;MID(COMPRAS!F3841,1,2)&amp;MID(COMPRAS!D3841,1,2),IVA!W:W,0)),"SIN COD.")</f>
        <v>0</v>
      </c>
    </row>
    <row r="3942" spans="1:86" x14ac:dyDescent="0.25">
      <c r="A3942"/>
      <c r="B3942"/>
      <c r="D3942"/>
      <c r="AL3942">
        <f t="shared" si="427"/>
        <v>0</v>
      </c>
      <c r="AQ3942">
        <f t="shared" si="428"/>
        <v>0</v>
      </c>
      <c r="AR3942" t="str">
        <f>IFERROR(IF(OR(AP3942=338,AP3942=340,AP3942=341,AP3942=342,AP3942="342A",AP3942="342B"),PorcenRet(AP3942,AT3942,AU3942),INDEX(PORCENTAJEBUSCAR,MATCH(AP3942,CódigoRET,0),4)*1),"")</f>
        <v/>
      </c>
      <c r="AS3942">
        <f t="shared" si="429"/>
        <v>0</v>
      </c>
      <c r="BF3942" t="str">
        <f>IFERROR(IF(OR(BD3942=338,BD3942=340,BD3942=341,BD3942=342,BD3942="342A",BD3942="342B"),PorcenRet(BD3942,BH3942,BI3942),INDEX(PORCENTAJEBUSCAR,MATCH(BD3942,CódigoRET,0),4)*1),"")</f>
        <v/>
      </c>
      <c r="BG3942">
        <f t="shared" si="430"/>
        <v>0</v>
      </c>
      <c r="BO3942">
        <f t="shared" si="431"/>
        <v>0</v>
      </c>
      <c r="CC3942">
        <f t="shared" si="432"/>
        <v>0</v>
      </c>
      <c r="CD3942">
        <f t="shared" si="433"/>
        <v>0</v>
      </c>
      <c r="CG3942">
        <f ca="1">IFERROR(INDIRECT("IVA!X"&amp;MATCH(MID(COMPRAS!C3842,1,2)&amp;MID(COMPRAS!F3842,1,2)&amp;MID(COMPRAS!D3842,1,2),IVA!W:W,0)),"SIN COD.")</f>
        <v>0</v>
      </c>
      <c r="CH3942">
        <f ca="1">IFERROR(INDIRECT("IVA!Y"&amp;MATCH(MID(COMPRAS!C3842,1,2)&amp;MID(COMPRAS!F3842,1,2)&amp;MID(COMPRAS!D3842,1,2),IVA!W:W,0)),"SIN COD.")</f>
        <v>0</v>
      </c>
    </row>
    <row r="3943" spans="1:86" x14ac:dyDescent="0.25">
      <c r="A3943"/>
      <c r="B3943"/>
      <c r="D3943"/>
      <c r="AL3943">
        <f t="shared" si="427"/>
        <v>0</v>
      </c>
      <c r="AQ3943">
        <f t="shared" si="428"/>
        <v>0</v>
      </c>
      <c r="AR3943" t="str">
        <f>IFERROR(IF(OR(AP3943=338,AP3943=340,AP3943=341,AP3943=342,AP3943="342A",AP3943="342B"),PorcenRet(AP3943,AT3943,AU3943),INDEX(PORCENTAJEBUSCAR,MATCH(AP3943,CódigoRET,0),4)*1),"")</f>
        <v/>
      </c>
      <c r="AS3943">
        <f t="shared" si="429"/>
        <v>0</v>
      </c>
      <c r="BF3943" t="str">
        <f>IFERROR(IF(OR(BD3943=338,BD3943=340,BD3943=341,BD3943=342,BD3943="342A",BD3943="342B"),PorcenRet(BD3943,BH3943,BI3943),INDEX(PORCENTAJEBUSCAR,MATCH(BD3943,CódigoRET,0),4)*1),"")</f>
        <v/>
      </c>
      <c r="BG3943">
        <f t="shared" si="430"/>
        <v>0</v>
      </c>
      <c r="BO3943">
        <f t="shared" si="431"/>
        <v>0</v>
      </c>
      <c r="CC3943">
        <f t="shared" si="432"/>
        <v>0</v>
      </c>
      <c r="CD3943">
        <f t="shared" si="433"/>
        <v>0</v>
      </c>
      <c r="CG3943">
        <f ca="1">IFERROR(INDIRECT("IVA!X"&amp;MATCH(MID(COMPRAS!C3843,1,2)&amp;MID(COMPRAS!F3843,1,2)&amp;MID(COMPRAS!D3843,1,2),IVA!W:W,0)),"SIN COD.")</f>
        <v>0</v>
      </c>
      <c r="CH3943">
        <f ca="1">IFERROR(INDIRECT("IVA!Y"&amp;MATCH(MID(COMPRAS!C3843,1,2)&amp;MID(COMPRAS!F3843,1,2)&amp;MID(COMPRAS!D3843,1,2),IVA!W:W,0)),"SIN COD.")</f>
        <v>0</v>
      </c>
    </row>
    <row r="3944" spans="1:86" x14ac:dyDescent="0.25">
      <c r="A3944"/>
      <c r="B3944"/>
      <c r="D3944"/>
      <c r="AL3944">
        <f t="shared" si="427"/>
        <v>0</v>
      </c>
      <c r="AQ3944">
        <f t="shared" si="428"/>
        <v>0</v>
      </c>
      <c r="AR3944" t="str">
        <f>IFERROR(IF(OR(AP3944=338,AP3944=340,AP3944=341,AP3944=342,AP3944="342A",AP3944="342B"),PorcenRet(AP3944,AT3944,AU3944),INDEX(PORCENTAJEBUSCAR,MATCH(AP3944,CódigoRET,0),4)*1),"")</f>
        <v/>
      </c>
      <c r="AS3944">
        <f t="shared" si="429"/>
        <v>0</v>
      </c>
      <c r="BF3944" t="str">
        <f>IFERROR(IF(OR(BD3944=338,BD3944=340,BD3944=341,BD3944=342,BD3944="342A",BD3944="342B"),PorcenRet(BD3944,BH3944,BI3944),INDEX(PORCENTAJEBUSCAR,MATCH(BD3944,CódigoRET,0),4)*1),"")</f>
        <v/>
      </c>
      <c r="BG3944">
        <f t="shared" si="430"/>
        <v>0</v>
      </c>
      <c r="BO3944">
        <f t="shared" si="431"/>
        <v>0</v>
      </c>
      <c r="CC3944">
        <f t="shared" si="432"/>
        <v>0</v>
      </c>
      <c r="CD3944">
        <f t="shared" si="433"/>
        <v>0</v>
      </c>
      <c r="CG3944">
        <f ca="1">IFERROR(INDIRECT("IVA!X"&amp;MATCH(MID(COMPRAS!C3844,1,2)&amp;MID(COMPRAS!F3844,1,2)&amp;MID(COMPRAS!D3844,1,2),IVA!W:W,0)),"SIN COD.")</f>
        <v>0</v>
      </c>
      <c r="CH3944">
        <f ca="1">IFERROR(INDIRECT("IVA!Y"&amp;MATCH(MID(COMPRAS!C3844,1,2)&amp;MID(COMPRAS!F3844,1,2)&amp;MID(COMPRAS!D3844,1,2),IVA!W:W,0)),"SIN COD.")</f>
        <v>0</v>
      </c>
    </row>
    <row r="3945" spans="1:86" x14ac:dyDescent="0.25">
      <c r="A3945"/>
      <c r="B3945"/>
      <c r="D3945"/>
      <c r="AL3945">
        <f t="shared" si="427"/>
        <v>0</v>
      </c>
      <c r="AQ3945">
        <f t="shared" si="428"/>
        <v>0</v>
      </c>
      <c r="AR3945" t="str">
        <f>IFERROR(IF(OR(AP3945=338,AP3945=340,AP3945=341,AP3945=342,AP3945="342A",AP3945="342B"),PorcenRet(AP3945,AT3945,AU3945),INDEX(PORCENTAJEBUSCAR,MATCH(AP3945,CódigoRET,0),4)*1),"")</f>
        <v/>
      </c>
      <c r="AS3945">
        <f t="shared" si="429"/>
        <v>0</v>
      </c>
      <c r="BF3945" t="str">
        <f>IFERROR(IF(OR(BD3945=338,BD3945=340,BD3945=341,BD3945=342,BD3945="342A",BD3945="342B"),PorcenRet(BD3945,BH3945,BI3945),INDEX(PORCENTAJEBUSCAR,MATCH(BD3945,CódigoRET,0),4)*1),"")</f>
        <v/>
      </c>
      <c r="BG3945">
        <f t="shared" si="430"/>
        <v>0</v>
      </c>
      <c r="BO3945">
        <f t="shared" si="431"/>
        <v>0</v>
      </c>
      <c r="CC3945">
        <f t="shared" si="432"/>
        <v>0</v>
      </c>
      <c r="CD3945">
        <f t="shared" si="433"/>
        <v>0</v>
      </c>
      <c r="CG3945">
        <f ca="1">IFERROR(INDIRECT("IVA!X"&amp;MATCH(MID(COMPRAS!C3845,1,2)&amp;MID(COMPRAS!F3845,1,2)&amp;MID(COMPRAS!D3845,1,2),IVA!W:W,0)),"SIN COD.")</f>
        <v>0</v>
      </c>
      <c r="CH3945">
        <f ca="1">IFERROR(INDIRECT("IVA!Y"&amp;MATCH(MID(COMPRAS!C3845,1,2)&amp;MID(COMPRAS!F3845,1,2)&amp;MID(COMPRAS!D3845,1,2),IVA!W:W,0)),"SIN COD.")</f>
        <v>0</v>
      </c>
    </row>
    <row r="3946" spans="1:86" x14ac:dyDescent="0.25">
      <c r="A3946"/>
      <c r="B3946"/>
      <c r="D3946"/>
      <c r="AL3946">
        <f t="shared" si="427"/>
        <v>0</v>
      </c>
      <c r="AQ3946">
        <f t="shared" si="428"/>
        <v>0</v>
      </c>
      <c r="AR3946" t="str">
        <f>IFERROR(IF(OR(AP3946=338,AP3946=340,AP3946=341,AP3946=342,AP3946="342A",AP3946="342B"),PorcenRet(AP3946,AT3946,AU3946),INDEX(PORCENTAJEBUSCAR,MATCH(AP3946,CódigoRET,0),4)*1),"")</f>
        <v/>
      </c>
      <c r="AS3946">
        <f t="shared" si="429"/>
        <v>0</v>
      </c>
      <c r="BF3946" t="str">
        <f>IFERROR(IF(OR(BD3946=338,BD3946=340,BD3946=341,BD3946=342,BD3946="342A",BD3946="342B"),PorcenRet(BD3946,BH3946,BI3946),INDEX(PORCENTAJEBUSCAR,MATCH(BD3946,CódigoRET,0),4)*1),"")</f>
        <v/>
      </c>
      <c r="BG3946">
        <f t="shared" si="430"/>
        <v>0</v>
      </c>
      <c r="BO3946">
        <f t="shared" si="431"/>
        <v>0</v>
      </c>
      <c r="CC3946">
        <f t="shared" si="432"/>
        <v>0</v>
      </c>
      <c r="CD3946">
        <f t="shared" si="433"/>
        <v>0</v>
      </c>
      <c r="CG3946">
        <f ca="1">IFERROR(INDIRECT("IVA!X"&amp;MATCH(MID(COMPRAS!C3846,1,2)&amp;MID(COMPRAS!F3846,1,2)&amp;MID(COMPRAS!D3846,1,2),IVA!W:W,0)),"SIN COD.")</f>
        <v>0</v>
      </c>
      <c r="CH3946">
        <f ca="1">IFERROR(INDIRECT("IVA!Y"&amp;MATCH(MID(COMPRAS!C3846,1,2)&amp;MID(COMPRAS!F3846,1,2)&amp;MID(COMPRAS!D3846,1,2),IVA!W:W,0)),"SIN COD.")</f>
        <v>0</v>
      </c>
    </row>
    <row r="3947" spans="1:86" x14ac:dyDescent="0.25">
      <c r="A3947"/>
      <c r="B3947"/>
      <c r="D3947"/>
      <c r="AL3947">
        <f t="shared" si="427"/>
        <v>0</v>
      </c>
      <c r="AQ3947">
        <f t="shared" si="428"/>
        <v>0</v>
      </c>
      <c r="AR3947" t="str">
        <f>IFERROR(IF(OR(AP3947=338,AP3947=340,AP3947=341,AP3947=342,AP3947="342A",AP3947="342B"),PorcenRet(AP3947,AT3947,AU3947),INDEX(PORCENTAJEBUSCAR,MATCH(AP3947,CódigoRET,0),4)*1),"")</f>
        <v/>
      </c>
      <c r="AS3947">
        <f t="shared" si="429"/>
        <v>0</v>
      </c>
      <c r="BF3947" t="str">
        <f>IFERROR(IF(OR(BD3947=338,BD3947=340,BD3947=341,BD3947=342,BD3947="342A",BD3947="342B"),PorcenRet(BD3947,BH3947,BI3947),INDEX(PORCENTAJEBUSCAR,MATCH(BD3947,CódigoRET,0),4)*1),"")</f>
        <v/>
      </c>
      <c r="BG3947">
        <f t="shared" si="430"/>
        <v>0</v>
      </c>
      <c r="BO3947">
        <f t="shared" si="431"/>
        <v>0</v>
      </c>
      <c r="CC3947">
        <f t="shared" si="432"/>
        <v>0</v>
      </c>
      <c r="CD3947">
        <f t="shared" si="433"/>
        <v>0</v>
      </c>
      <c r="CG3947">
        <f ca="1">IFERROR(INDIRECT("IVA!X"&amp;MATCH(MID(COMPRAS!C3847,1,2)&amp;MID(COMPRAS!F3847,1,2)&amp;MID(COMPRAS!D3847,1,2),IVA!W:W,0)),"SIN COD.")</f>
        <v>0</v>
      </c>
      <c r="CH3947">
        <f ca="1">IFERROR(INDIRECT("IVA!Y"&amp;MATCH(MID(COMPRAS!C3847,1,2)&amp;MID(COMPRAS!F3847,1,2)&amp;MID(COMPRAS!D3847,1,2),IVA!W:W,0)),"SIN COD.")</f>
        <v>0</v>
      </c>
    </row>
    <row r="3948" spans="1:86" x14ac:dyDescent="0.25">
      <c r="A3948"/>
      <c r="B3948"/>
      <c r="D3948"/>
      <c r="AL3948">
        <f t="shared" si="427"/>
        <v>0</v>
      </c>
      <c r="AQ3948">
        <f t="shared" si="428"/>
        <v>0</v>
      </c>
      <c r="AR3948" t="str">
        <f>IFERROR(IF(OR(AP3948=338,AP3948=340,AP3948=341,AP3948=342,AP3948="342A",AP3948="342B"),PorcenRet(AP3948,AT3948,AU3948),INDEX(PORCENTAJEBUSCAR,MATCH(AP3948,CódigoRET,0),4)*1),"")</f>
        <v/>
      </c>
      <c r="AS3948">
        <f t="shared" si="429"/>
        <v>0</v>
      </c>
      <c r="BF3948" t="str">
        <f>IFERROR(IF(OR(BD3948=338,BD3948=340,BD3948=341,BD3948=342,BD3948="342A",BD3948="342B"),PorcenRet(BD3948,BH3948,BI3948),INDEX(PORCENTAJEBUSCAR,MATCH(BD3948,CódigoRET,0),4)*1),"")</f>
        <v/>
      </c>
      <c r="BG3948">
        <f t="shared" si="430"/>
        <v>0</v>
      </c>
      <c r="BO3948">
        <f t="shared" si="431"/>
        <v>0</v>
      </c>
      <c r="CC3948">
        <f t="shared" si="432"/>
        <v>0</v>
      </c>
      <c r="CD3948">
        <f t="shared" si="433"/>
        <v>0</v>
      </c>
      <c r="CG3948">
        <f ca="1">IFERROR(INDIRECT("IVA!X"&amp;MATCH(MID(COMPRAS!C3848,1,2)&amp;MID(COMPRAS!F3848,1,2)&amp;MID(COMPRAS!D3848,1,2),IVA!W:W,0)),"SIN COD.")</f>
        <v>0</v>
      </c>
      <c r="CH3948">
        <f ca="1">IFERROR(INDIRECT("IVA!Y"&amp;MATCH(MID(COMPRAS!C3848,1,2)&amp;MID(COMPRAS!F3848,1,2)&amp;MID(COMPRAS!D3848,1,2),IVA!W:W,0)),"SIN COD.")</f>
        <v>0</v>
      </c>
    </row>
    <row r="3949" spans="1:86" x14ac:dyDescent="0.25">
      <c r="A3949"/>
      <c r="B3949"/>
      <c r="D3949"/>
      <c r="AL3949">
        <f t="shared" si="427"/>
        <v>0</v>
      </c>
      <c r="AQ3949">
        <f t="shared" si="428"/>
        <v>0</v>
      </c>
      <c r="AR3949" t="str">
        <f>IFERROR(IF(OR(AP3949=338,AP3949=340,AP3949=341,AP3949=342,AP3949="342A",AP3949="342B"),PorcenRet(AP3949,AT3949,AU3949),INDEX(PORCENTAJEBUSCAR,MATCH(AP3949,CódigoRET,0),4)*1),"")</f>
        <v/>
      </c>
      <c r="AS3949">
        <f t="shared" si="429"/>
        <v>0</v>
      </c>
      <c r="BF3949" t="str">
        <f>IFERROR(IF(OR(BD3949=338,BD3949=340,BD3949=341,BD3949=342,BD3949="342A",BD3949="342B"),PorcenRet(BD3949,BH3949,BI3949),INDEX(PORCENTAJEBUSCAR,MATCH(BD3949,CódigoRET,0),4)*1),"")</f>
        <v/>
      </c>
      <c r="BG3949">
        <f t="shared" si="430"/>
        <v>0</v>
      </c>
      <c r="BO3949">
        <f t="shared" si="431"/>
        <v>0</v>
      </c>
      <c r="CC3949">
        <f t="shared" si="432"/>
        <v>0</v>
      </c>
      <c r="CD3949">
        <f t="shared" si="433"/>
        <v>0</v>
      </c>
      <c r="CG3949">
        <f ca="1">IFERROR(INDIRECT("IVA!X"&amp;MATCH(MID(COMPRAS!C3849,1,2)&amp;MID(COMPRAS!F3849,1,2)&amp;MID(COMPRAS!D3849,1,2),IVA!W:W,0)),"SIN COD.")</f>
        <v>0</v>
      </c>
      <c r="CH3949">
        <f ca="1">IFERROR(INDIRECT("IVA!Y"&amp;MATCH(MID(COMPRAS!C3849,1,2)&amp;MID(COMPRAS!F3849,1,2)&amp;MID(COMPRAS!D3849,1,2),IVA!W:W,0)),"SIN COD.")</f>
        <v>0</v>
      </c>
    </row>
    <row r="3950" spans="1:86" x14ac:dyDescent="0.25">
      <c r="A3950"/>
      <c r="B3950"/>
      <c r="D3950"/>
      <c r="AL3950">
        <f t="shared" si="427"/>
        <v>0</v>
      </c>
      <c r="AQ3950">
        <f t="shared" si="428"/>
        <v>0</v>
      </c>
      <c r="AR3950" t="str">
        <f>IFERROR(IF(OR(AP3950=338,AP3950=340,AP3950=341,AP3950=342,AP3950="342A",AP3950="342B"),PorcenRet(AP3950,AT3950,AU3950),INDEX(PORCENTAJEBUSCAR,MATCH(AP3950,CódigoRET,0),4)*1),"")</f>
        <v/>
      </c>
      <c r="AS3950">
        <f t="shared" si="429"/>
        <v>0</v>
      </c>
      <c r="BF3950" t="str">
        <f>IFERROR(IF(OR(BD3950=338,BD3950=340,BD3950=341,BD3950=342,BD3950="342A",BD3950="342B"),PorcenRet(BD3950,BH3950,BI3950),INDEX(PORCENTAJEBUSCAR,MATCH(BD3950,CódigoRET,0),4)*1),"")</f>
        <v/>
      </c>
      <c r="BG3950">
        <f t="shared" si="430"/>
        <v>0</v>
      </c>
      <c r="BO3950">
        <f t="shared" si="431"/>
        <v>0</v>
      </c>
      <c r="CC3950">
        <f t="shared" si="432"/>
        <v>0</v>
      </c>
      <c r="CD3950">
        <f t="shared" si="433"/>
        <v>0</v>
      </c>
      <c r="CG3950">
        <f ca="1">IFERROR(INDIRECT("IVA!X"&amp;MATCH(MID(COMPRAS!C3850,1,2)&amp;MID(COMPRAS!F3850,1,2)&amp;MID(COMPRAS!D3850,1,2),IVA!W:W,0)),"SIN COD.")</f>
        <v>0</v>
      </c>
      <c r="CH3950">
        <f ca="1">IFERROR(INDIRECT("IVA!Y"&amp;MATCH(MID(COMPRAS!C3850,1,2)&amp;MID(COMPRAS!F3850,1,2)&amp;MID(COMPRAS!D3850,1,2),IVA!W:W,0)),"SIN COD.")</f>
        <v>0</v>
      </c>
    </row>
    <row r="3951" spans="1:86" x14ac:dyDescent="0.25">
      <c r="A3951"/>
      <c r="B3951"/>
      <c r="D3951"/>
      <c r="AL3951">
        <f t="shared" si="427"/>
        <v>0</v>
      </c>
      <c r="AQ3951">
        <f t="shared" si="428"/>
        <v>0</v>
      </c>
      <c r="AR3951" t="str">
        <f>IFERROR(IF(OR(AP3951=338,AP3951=340,AP3951=341,AP3951=342,AP3951="342A",AP3951="342B"),PorcenRet(AP3951,AT3951,AU3951),INDEX(PORCENTAJEBUSCAR,MATCH(AP3951,CódigoRET,0),4)*1),"")</f>
        <v/>
      </c>
      <c r="AS3951">
        <f t="shared" si="429"/>
        <v>0</v>
      </c>
      <c r="BF3951" t="str">
        <f>IFERROR(IF(OR(BD3951=338,BD3951=340,BD3951=341,BD3951=342,BD3951="342A",BD3951="342B"),PorcenRet(BD3951,BH3951,BI3951),INDEX(PORCENTAJEBUSCAR,MATCH(BD3951,CódigoRET,0),4)*1),"")</f>
        <v/>
      </c>
      <c r="BG3951">
        <f t="shared" si="430"/>
        <v>0</v>
      </c>
      <c r="BO3951">
        <f t="shared" si="431"/>
        <v>0</v>
      </c>
      <c r="CC3951">
        <f t="shared" si="432"/>
        <v>0</v>
      </c>
      <c r="CD3951">
        <f t="shared" si="433"/>
        <v>0</v>
      </c>
      <c r="CG3951">
        <f ca="1">IFERROR(INDIRECT("IVA!X"&amp;MATCH(MID(COMPRAS!C3851,1,2)&amp;MID(COMPRAS!F3851,1,2)&amp;MID(COMPRAS!D3851,1,2),IVA!W:W,0)),"SIN COD.")</f>
        <v>0</v>
      </c>
      <c r="CH3951">
        <f ca="1">IFERROR(INDIRECT("IVA!Y"&amp;MATCH(MID(COMPRAS!C3851,1,2)&amp;MID(COMPRAS!F3851,1,2)&amp;MID(COMPRAS!D3851,1,2),IVA!W:W,0)),"SIN COD.")</f>
        <v>0</v>
      </c>
    </row>
    <row r="3952" spans="1:86" x14ac:dyDescent="0.25">
      <c r="A3952"/>
      <c r="B3952"/>
      <c r="D3952"/>
      <c r="AL3952">
        <f t="shared" si="427"/>
        <v>0</v>
      </c>
      <c r="AQ3952">
        <f t="shared" si="428"/>
        <v>0</v>
      </c>
      <c r="AR3952" t="str">
        <f>IFERROR(IF(OR(AP3952=338,AP3952=340,AP3952=341,AP3952=342,AP3952="342A",AP3952="342B"),PorcenRet(AP3952,AT3952,AU3952),INDEX(PORCENTAJEBUSCAR,MATCH(AP3952,CódigoRET,0),4)*1),"")</f>
        <v/>
      </c>
      <c r="AS3952">
        <f t="shared" si="429"/>
        <v>0</v>
      </c>
      <c r="BF3952" t="str">
        <f>IFERROR(IF(OR(BD3952=338,BD3952=340,BD3952=341,BD3952=342,BD3952="342A",BD3952="342B"),PorcenRet(BD3952,BH3952,BI3952),INDEX(PORCENTAJEBUSCAR,MATCH(BD3952,CódigoRET,0),4)*1),"")</f>
        <v/>
      </c>
      <c r="BG3952">
        <f t="shared" si="430"/>
        <v>0</v>
      </c>
      <c r="BO3952">
        <f t="shared" si="431"/>
        <v>0</v>
      </c>
      <c r="CC3952">
        <f t="shared" si="432"/>
        <v>0</v>
      </c>
      <c r="CD3952">
        <f t="shared" si="433"/>
        <v>0</v>
      </c>
      <c r="CG3952">
        <f ca="1">IFERROR(INDIRECT("IVA!X"&amp;MATCH(MID(COMPRAS!C3852,1,2)&amp;MID(COMPRAS!F3852,1,2)&amp;MID(COMPRAS!D3852,1,2),IVA!W:W,0)),"SIN COD.")</f>
        <v>0</v>
      </c>
      <c r="CH3952">
        <f ca="1">IFERROR(INDIRECT("IVA!Y"&amp;MATCH(MID(COMPRAS!C3852,1,2)&amp;MID(COMPRAS!F3852,1,2)&amp;MID(COMPRAS!D3852,1,2),IVA!W:W,0)),"SIN COD.")</f>
        <v>0</v>
      </c>
    </row>
    <row r="3953" spans="1:86" x14ac:dyDescent="0.25">
      <c r="A3953"/>
      <c r="B3953"/>
      <c r="D3953"/>
      <c r="AL3953">
        <f t="shared" si="427"/>
        <v>0</v>
      </c>
      <c r="AQ3953">
        <f t="shared" si="428"/>
        <v>0</v>
      </c>
      <c r="AR3953" t="str">
        <f>IFERROR(IF(OR(AP3953=338,AP3953=340,AP3953=341,AP3953=342,AP3953="342A",AP3953="342B"),PorcenRet(AP3953,AT3953,AU3953),INDEX(PORCENTAJEBUSCAR,MATCH(AP3953,CódigoRET,0),4)*1),"")</f>
        <v/>
      </c>
      <c r="AS3953">
        <f t="shared" si="429"/>
        <v>0</v>
      </c>
      <c r="BF3953" t="str">
        <f>IFERROR(IF(OR(BD3953=338,BD3953=340,BD3953=341,BD3953=342,BD3953="342A",BD3953="342B"),PorcenRet(BD3953,BH3953,BI3953),INDEX(PORCENTAJEBUSCAR,MATCH(BD3953,CódigoRET,0),4)*1),"")</f>
        <v/>
      </c>
      <c r="BG3953">
        <f t="shared" si="430"/>
        <v>0</v>
      </c>
      <c r="BO3953">
        <f t="shared" si="431"/>
        <v>0</v>
      </c>
      <c r="CC3953">
        <f t="shared" si="432"/>
        <v>0</v>
      </c>
      <c r="CD3953">
        <f t="shared" si="433"/>
        <v>0</v>
      </c>
      <c r="CG3953">
        <f ca="1">IFERROR(INDIRECT("IVA!X"&amp;MATCH(MID(COMPRAS!C3853,1,2)&amp;MID(COMPRAS!F3853,1,2)&amp;MID(COMPRAS!D3853,1,2),IVA!W:W,0)),"SIN COD.")</f>
        <v>0</v>
      </c>
      <c r="CH3953">
        <f ca="1">IFERROR(INDIRECT("IVA!Y"&amp;MATCH(MID(COMPRAS!C3853,1,2)&amp;MID(COMPRAS!F3853,1,2)&amp;MID(COMPRAS!D3853,1,2),IVA!W:W,0)),"SIN COD.")</f>
        <v>0</v>
      </c>
    </row>
    <row r="3954" spans="1:86" x14ac:dyDescent="0.25">
      <c r="A3954"/>
      <c r="B3954"/>
      <c r="D3954"/>
      <c r="AL3954">
        <f t="shared" si="427"/>
        <v>0</v>
      </c>
      <c r="AQ3954">
        <f t="shared" si="428"/>
        <v>0</v>
      </c>
      <c r="AR3954" t="str">
        <f>IFERROR(IF(OR(AP3954=338,AP3954=340,AP3954=341,AP3954=342,AP3954="342A",AP3954="342B"),PorcenRet(AP3954,AT3954,AU3954),INDEX(PORCENTAJEBUSCAR,MATCH(AP3954,CódigoRET,0),4)*1),"")</f>
        <v/>
      </c>
      <c r="AS3954">
        <f t="shared" si="429"/>
        <v>0</v>
      </c>
      <c r="BF3954" t="str">
        <f>IFERROR(IF(OR(BD3954=338,BD3954=340,BD3954=341,BD3954=342,BD3954="342A",BD3954="342B"),PorcenRet(BD3954,BH3954,BI3954),INDEX(PORCENTAJEBUSCAR,MATCH(BD3954,CódigoRET,0),4)*1),"")</f>
        <v/>
      </c>
      <c r="BG3954">
        <f t="shared" si="430"/>
        <v>0</v>
      </c>
      <c r="BO3954">
        <f t="shared" si="431"/>
        <v>0</v>
      </c>
      <c r="CC3954">
        <f t="shared" si="432"/>
        <v>0</v>
      </c>
      <c r="CD3954">
        <f t="shared" si="433"/>
        <v>0</v>
      </c>
      <c r="CG3954">
        <f ca="1">IFERROR(INDIRECT("IVA!X"&amp;MATCH(MID(COMPRAS!C3854,1,2)&amp;MID(COMPRAS!F3854,1,2)&amp;MID(COMPRAS!D3854,1,2),IVA!W:W,0)),"SIN COD.")</f>
        <v>0</v>
      </c>
      <c r="CH3954">
        <f ca="1">IFERROR(INDIRECT("IVA!Y"&amp;MATCH(MID(COMPRAS!C3854,1,2)&amp;MID(COMPRAS!F3854,1,2)&amp;MID(COMPRAS!D3854,1,2),IVA!W:W,0)),"SIN COD.")</f>
        <v>0</v>
      </c>
    </row>
    <row r="3955" spans="1:86" x14ac:dyDescent="0.25">
      <c r="A3955"/>
      <c r="B3955"/>
      <c r="D3955"/>
      <c r="AL3955">
        <f t="shared" si="427"/>
        <v>0</v>
      </c>
      <c r="AQ3955">
        <f t="shared" si="428"/>
        <v>0</v>
      </c>
      <c r="AR3955" t="str">
        <f>IFERROR(IF(OR(AP3955=338,AP3955=340,AP3955=341,AP3955=342,AP3955="342A",AP3955="342B"),PorcenRet(AP3955,AT3955,AU3955),INDEX(PORCENTAJEBUSCAR,MATCH(AP3955,CódigoRET,0),4)*1),"")</f>
        <v/>
      </c>
      <c r="AS3955">
        <f t="shared" si="429"/>
        <v>0</v>
      </c>
      <c r="BF3955" t="str">
        <f>IFERROR(IF(OR(BD3955=338,BD3955=340,BD3955=341,BD3955=342,BD3955="342A",BD3955="342B"),PorcenRet(BD3955,BH3955,BI3955),INDEX(PORCENTAJEBUSCAR,MATCH(BD3955,CódigoRET,0),4)*1),"")</f>
        <v/>
      </c>
      <c r="BG3955">
        <f t="shared" si="430"/>
        <v>0</v>
      </c>
      <c r="BO3955">
        <f t="shared" si="431"/>
        <v>0</v>
      </c>
      <c r="CC3955">
        <f t="shared" si="432"/>
        <v>0</v>
      </c>
      <c r="CD3955">
        <f t="shared" si="433"/>
        <v>0</v>
      </c>
      <c r="CG3955">
        <f ca="1">IFERROR(INDIRECT("IVA!X"&amp;MATCH(MID(COMPRAS!C3855,1,2)&amp;MID(COMPRAS!F3855,1,2)&amp;MID(COMPRAS!D3855,1,2),IVA!W:W,0)),"SIN COD.")</f>
        <v>0</v>
      </c>
      <c r="CH3955">
        <f ca="1">IFERROR(INDIRECT("IVA!Y"&amp;MATCH(MID(COMPRAS!C3855,1,2)&amp;MID(COMPRAS!F3855,1,2)&amp;MID(COMPRAS!D3855,1,2),IVA!W:W,0)),"SIN COD.")</f>
        <v>0</v>
      </c>
    </row>
    <row r="3956" spans="1:86" x14ac:dyDescent="0.25">
      <c r="A3956"/>
      <c r="B3956"/>
      <c r="D3956"/>
      <c r="AL3956">
        <f t="shared" si="427"/>
        <v>0</v>
      </c>
      <c r="AQ3956">
        <f t="shared" si="428"/>
        <v>0</v>
      </c>
      <c r="AR3956" t="str">
        <f>IFERROR(IF(OR(AP3956=338,AP3956=340,AP3956=341,AP3956=342,AP3956="342A",AP3956="342B"),PorcenRet(AP3956,AT3956,AU3956),INDEX(PORCENTAJEBUSCAR,MATCH(AP3956,CódigoRET,0),4)*1),"")</f>
        <v/>
      </c>
      <c r="AS3956">
        <f t="shared" si="429"/>
        <v>0</v>
      </c>
      <c r="BF3956" t="str">
        <f>IFERROR(IF(OR(BD3956=338,BD3956=340,BD3956=341,BD3956=342,BD3956="342A",BD3956="342B"),PorcenRet(BD3956,BH3956,BI3956),INDEX(PORCENTAJEBUSCAR,MATCH(BD3956,CódigoRET,0),4)*1),"")</f>
        <v/>
      </c>
      <c r="BG3956">
        <f t="shared" si="430"/>
        <v>0</v>
      </c>
      <c r="BO3956">
        <f t="shared" si="431"/>
        <v>0</v>
      </c>
      <c r="CC3956">
        <f t="shared" si="432"/>
        <v>0</v>
      </c>
      <c r="CD3956">
        <f t="shared" si="433"/>
        <v>0</v>
      </c>
      <c r="CG3956">
        <f ca="1">IFERROR(INDIRECT("IVA!X"&amp;MATCH(MID(COMPRAS!C3856,1,2)&amp;MID(COMPRAS!F3856,1,2)&amp;MID(COMPRAS!D3856,1,2),IVA!W:W,0)),"SIN COD.")</f>
        <v>0</v>
      </c>
      <c r="CH3956">
        <f ca="1">IFERROR(INDIRECT("IVA!Y"&amp;MATCH(MID(COMPRAS!C3856,1,2)&amp;MID(COMPRAS!F3856,1,2)&amp;MID(COMPRAS!D3856,1,2),IVA!W:W,0)),"SIN COD.")</f>
        <v>0</v>
      </c>
    </row>
    <row r="3957" spans="1:86" x14ac:dyDescent="0.25">
      <c r="A3957"/>
      <c r="B3957"/>
      <c r="D3957"/>
      <c r="AL3957">
        <f t="shared" si="427"/>
        <v>0</v>
      </c>
      <c r="AQ3957">
        <f t="shared" si="428"/>
        <v>0</v>
      </c>
      <c r="AR3957" t="str">
        <f>IFERROR(IF(OR(AP3957=338,AP3957=340,AP3957=341,AP3957=342,AP3957="342A",AP3957="342B"),PorcenRet(AP3957,AT3957,AU3957),INDEX(PORCENTAJEBUSCAR,MATCH(AP3957,CódigoRET,0),4)*1),"")</f>
        <v/>
      </c>
      <c r="AS3957">
        <f t="shared" si="429"/>
        <v>0</v>
      </c>
      <c r="BF3957" t="str">
        <f>IFERROR(IF(OR(BD3957=338,BD3957=340,BD3957=341,BD3957=342,BD3957="342A",BD3957="342B"),PorcenRet(BD3957,BH3957,BI3957),INDEX(PORCENTAJEBUSCAR,MATCH(BD3957,CódigoRET,0),4)*1),"")</f>
        <v/>
      </c>
      <c r="BG3957">
        <f t="shared" si="430"/>
        <v>0</v>
      </c>
      <c r="BO3957">
        <f t="shared" si="431"/>
        <v>0</v>
      </c>
      <c r="CC3957">
        <f t="shared" si="432"/>
        <v>0</v>
      </c>
      <c r="CD3957">
        <f t="shared" si="433"/>
        <v>0</v>
      </c>
      <c r="CG3957">
        <f ca="1">IFERROR(INDIRECT("IVA!X"&amp;MATCH(MID(COMPRAS!C3857,1,2)&amp;MID(COMPRAS!F3857,1,2)&amp;MID(COMPRAS!D3857,1,2),IVA!W:W,0)),"SIN COD.")</f>
        <v>0</v>
      </c>
      <c r="CH3957">
        <f ca="1">IFERROR(INDIRECT("IVA!Y"&amp;MATCH(MID(COMPRAS!C3857,1,2)&amp;MID(COMPRAS!F3857,1,2)&amp;MID(COMPRAS!D3857,1,2),IVA!W:W,0)),"SIN COD.")</f>
        <v>0</v>
      </c>
    </row>
    <row r="3958" spans="1:86" x14ac:dyDescent="0.25">
      <c r="A3958"/>
      <c r="B3958"/>
      <c r="D3958"/>
      <c r="AL3958">
        <f t="shared" si="427"/>
        <v>0</v>
      </c>
      <c r="AQ3958">
        <f t="shared" si="428"/>
        <v>0</v>
      </c>
      <c r="AR3958" t="str">
        <f>IFERROR(IF(OR(AP3958=338,AP3958=340,AP3958=341,AP3958=342,AP3958="342A",AP3958="342B"),PorcenRet(AP3958,AT3958,AU3958),INDEX(PORCENTAJEBUSCAR,MATCH(AP3958,CódigoRET,0),4)*1),"")</f>
        <v/>
      </c>
      <c r="AS3958">
        <f t="shared" si="429"/>
        <v>0</v>
      </c>
      <c r="BF3958" t="str">
        <f>IFERROR(IF(OR(BD3958=338,BD3958=340,BD3958=341,BD3958=342,BD3958="342A",BD3958="342B"),PorcenRet(BD3958,BH3958,BI3958),INDEX(PORCENTAJEBUSCAR,MATCH(BD3958,CódigoRET,0),4)*1),"")</f>
        <v/>
      </c>
      <c r="BG3958">
        <f t="shared" si="430"/>
        <v>0</v>
      </c>
      <c r="BO3958">
        <f t="shared" si="431"/>
        <v>0</v>
      </c>
      <c r="CC3958">
        <f t="shared" si="432"/>
        <v>0</v>
      </c>
      <c r="CD3958">
        <f t="shared" si="433"/>
        <v>0</v>
      </c>
      <c r="CG3958">
        <f ca="1">IFERROR(INDIRECT("IVA!X"&amp;MATCH(MID(COMPRAS!C3858,1,2)&amp;MID(COMPRAS!F3858,1,2)&amp;MID(COMPRAS!D3858,1,2),IVA!W:W,0)),"SIN COD.")</f>
        <v>0</v>
      </c>
      <c r="CH3958">
        <f ca="1">IFERROR(INDIRECT("IVA!Y"&amp;MATCH(MID(COMPRAS!C3858,1,2)&amp;MID(COMPRAS!F3858,1,2)&amp;MID(COMPRAS!D3858,1,2),IVA!W:W,0)),"SIN COD.")</f>
        <v>0</v>
      </c>
    </row>
    <row r="3959" spans="1:86" x14ac:dyDescent="0.25">
      <c r="A3959"/>
      <c r="B3959"/>
      <c r="D3959"/>
      <c r="AL3959">
        <f t="shared" si="427"/>
        <v>0</v>
      </c>
      <c r="AQ3959">
        <f t="shared" si="428"/>
        <v>0</v>
      </c>
      <c r="AR3959" t="str">
        <f>IFERROR(IF(OR(AP3959=338,AP3959=340,AP3959=341,AP3959=342,AP3959="342A",AP3959="342B"),PorcenRet(AP3959,AT3959,AU3959),INDEX(PORCENTAJEBUSCAR,MATCH(AP3959,CódigoRET,0),4)*1),"")</f>
        <v/>
      </c>
      <c r="AS3959">
        <f t="shared" si="429"/>
        <v>0</v>
      </c>
      <c r="BF3959" t="str">
        <f>IFERROR(IF(OR(BD3959=338,BD3959=340,BD3959=341,BD3959=342,BD3959="342A",BD3959="342B"),PorcenRet(BD3959,BH3959,BI3959),INDEX(PORCENTAJEBUSCAR,MATCH(BD3959,CódigoRET,0),4)*1),"")</f>
        <v/>
      </c>
      <c r="BG3959">
        <f t="shared" si="430"/>
        <v>0</v>
      </c>
      <c r="BO3959">
        <f t="shared" si="431"/>
        <v>0</v>
      </c>
      <c r="CC3959">
        <f t="shared" si="432"/>
        <v>0</v>
      </c>
      <c r="CD3959">
        <f t="shared" si="433"/>
        <v>0</v>
      </c>
      <c r="CG3959">
        <f ca="1">IFERROR(INDIRECT("IVA!X"&amp;MATCH(MID(COMPRAS!C3859,1,2)&amp;MID(COMPRAS!F3859,1,2)&amp;MID(COMPRAS!D3859,1,2),IVA!W:W,0)),"SIN COD.")</f>
        <v>0</v>
      </c>
      <c r="CH3959">
        <f ca="1">IFERROR(INDIRECT("IVA!Y"&amp;MATCH(MID(COMPRAS!C3859,1,2)&amp;MID(COMPRAS!F3859,1,2)&amp;MID(COMPRAS!D3859,1,2),IVA!W:W,0)),"SIN COD.")</f>
        <v>0</v>
      </c>
    </row>
    <row r="3960" spans="1:86" x14ac:dyDescent="0.25">
      <c r="A3960"/>
      <c r="B3960"/>
      <c r="D3960"/>
      <c r="AL3960">
        <f t="shared" si="427"/>
        <v>0</v>
      </c>
      <c r="AQ3960">
        <f t="shared" si="428"/>
        <v>0</v>
      </c>
      <c r="AR3960" t="str">
        <f>IFERROR(IF(OR(AP3960=338,AP3960=340,AP3960=341,AP3960=342,AP3960="342A",AP3960="342B"),PorcenRet(AP3960,AT3960,AU3960),INDEX(PORCENTAJEBUSCAR,MATCH(AP3960,CódigoRET,0),4)*1),"")</f>
        <v/>
      </c>
      <c r="AS3960">
        <f t="shared" si="429"/>
        <v>0</v>
      </c>
      <c r="BF3960" t="str">
        <f>IFERROR(IF(OR(BD3960=338,BD3960=340,BD3960=341,BD3960=342,BD3960="342A",BD3960="342B"),PorcenRet(BD3960,BH3960,BI3960),INDEX(PORCENTAJEBUSCAR,MATCH(BD3960,CódigoRET,0),4)*1),"")</f>
        <v/>
      </c>
      <c r="BG3960">
        <f t="shared" si="430"/>
        <v>0</v>
      </c>
      <c r="BO3960">
        <f t="shared" si="431"/>
        <v>0</v>
      </c>
      <c r="CC3960">
        <f t="shared" si="432"/>
        <v>0</v>
      </c>
      <c r="CD3960">
        <f t="shared" si="433"/>
        <v>0</v>
      </c>
      <c r="CG3960">
        <f ca="1">IFERROR(INDIRECT("IVA!X"&amp;MATCH(MID(COMPRAS!C3860,1,2)&amp;MID(COMPRAS!F3860,1,2)&amp;MID(COMPRAS!D3860,1,2),IVA!W:W,0)),"SIN COD.")</f>
        <v>0</v>
      </c>
      <c r="CH3960">
        <f ca="1">IFERROR(INDIRECT("IVA!Y"&amp;MATCH(MID(COMPRAS!C3860,1,2)&amp;MID(COMPRAS!F3860,1,2)&amp;MID(COMPRAS!D3860,1,2),IVA!W:W,0)),"SIN COD.")</f>
        <v>0</v>
      </c>
    </row>
    <row r="3961" spans="1:86" x14ac:dyDescent="0.25">
      <c r="A3961"/>
      <c r="B3961"/>
      <c r="D3961"/>
      <c r="AL3961">
        <f t="shared" si="427"/>
        <v>0</v>
      </c>
      <c r="AQ3961">
        <f t="shared" si="428"/>
        <v>0</v>
      </c>
      <c r="AR3961" t="str">
        <f>IFERROR(IF(OR(AP3961=338,AP3961=340,AP3961=341,AP3961=342,AP3961="342A",AP3961="342B"),PorcenRet(AP3961,AT3961,AU3961),INDEX(PORCENTAJEBUSCAR,MATCH(AP3961,CódigoRET,0),4)*1),"")</f>
        <v/>
      </c>
      <c r="AS3961">
        <f t="shared" si="429"/>
        <v>0</v>
      </c>
      <c r="BF3961" t="str">
        <f>IFERROR(IF(OR(BD3961=338,BD3961=340,BD3961=341,BD3961=342,BD3961="342A",BD3961="342B"),PorcenRet(BD3961,BH3961,BI3961),INDEX(PORCENTAJEBUSCAR,MATCH(BD3961,CódigoRET,0),4)*1),"")</f>
        <v/>
      </c>
      <c r="BG3961">
        <f t="shared" si="430"/>
        <v>0</v>
      </c>
      <c r="BO3961">
        <f t="shared" si="431"/>
        <v>0</v>
      </c>
      <c r="CC3961">
        <f t="shared" si="432"/>
        <v>0</v>
      </c>
      <c r="CD3961">
        <f t="shared" si="433"/>
        <v>0</v>
      </c>
      <c r="CG3961">
        <f ca="1">IFERROR(INDIRECT("IVA!X"&amp;MATCH(MID(COMPRAS!C3861,1,2)&amp;MID(COMPRAS!F3861,1,2)&amp;MID(COMPRAS!D3861,1,2),IVA!W:W,0)),"SIN COD.")</f>
        <v>0</v>
      </c>
      <c r="CH3961">
        <f ca="1">IFERROR(INDIRECT("IVA!Y"&amp;MATCH(MID(COMPRAS!C3861,1,2)&amp;MID(COMPRAS!F3861,1,2)&amp;MID(COMPRAS!D3861,1,2),IVA!W:W,0)),"SIN COD.")</f>
        <v>0</v>
      </c>
    </row>
    <row r="3962" spans="1:86" x14ac:dyDescent="0.25">
      <c r="A3962"/>
      <c r="B3962"/>
      <c r="D3962"/>
      <c r="AL3962">
        <f t="shared" si="427"/>
        <v>0</v>
      </c>
      <c r="AQ3962">
        <f t="shared" si="428"/>
        <v>0</v>
      </c>
      <c r="AR3962" t="str">
        <f>IFERROR(IF(OR(AP3962=338,AP3962=340,AP3962=341,AP3962=342,AP3962="342A",AP3962="342B"),PorcenRet(AP3962,AT3962,AU3962),INDEX(PORCENTAJEBUSCAR,MATCH(AP3962,CódigoRET,0),4)*1),"")</f>
        <v/>
      </c>
      <c r="AS3962">
        <f t="shared" si="429"/>
        <v>0</v>
      </c>
      <c r="BF3962" t="str">
        <f>IFERROR(IF(OR(BD3962=338,BD3962=340,BD3962=341,BD3962=342,BD3962="342A",BD3962="342B"),PorcenRet(BD3962,BH3962,BI3962),INDEX(PORCENTAJEBUSCAR,MATCH(BD3962,CódigoRET,0),4)*1),"")</f>
        <v/>
      </c>
      <c r="BG3962">
        <f t="shared" si="430"/>
        <v>0</v>
      </c>
      <c r="BO3962">
        <f t="shared" si="431"/>
        <v>0</v>
      </c>
      <c r="CC3962">
        <f t="shared" si="432"/>
        <v>0</v>
      </c>
      <c r="CD3962">
        <f t="shared" si="433"/>
        <v>0</v>
      </c>
      <c r="CG3962">
        <f ca="1">IFERROR(INDIRECT("IVA!X"&amp;MATCH(MID(COMPRAS!C3862,1,2)&amp;MID(COMPRAS!F3862,1,2)&amp;MID(COMPRAS!D3862,1,2),IVA!W:W,0)),"SIN COD.")</f>
        <v>0</v>
      </c>
      <c r="CH3962">
        <f ca="1">IFERROR(INDIRECT("IVA!Y"&amp;MATCH(MID(COMPRAS!C3862,1,2)&amp;MID(COMPRAS!F3862,1,2)&amp;MID(COMPRAS!D3862,1,2),IVA!W:W,0)),"SIN COD.")</f>
        <v>0</v>
      </c>
    </row>
    <row r="3963" spans="1:86" x14ac:dyDescent="0.25">
      <c r="A3963"/>
      <c r="B3963"/>
      <c r="D3963"/>
      <c r="AL3963">
        <f t="shared" si="427"/>
        <v>0</v>
      </c>
      <c r="AQ3963">
        <f t="shared" si="428"/>
        <v>0</v>
      </c>
      <c r="AR3963" t="str">
        <f>IFERROR(IF(OR(AP3963=338,AP3963=340,AP3963=341,AP3963=342,AP3963="342A",AP3963="342B"),PorcenRet(AP3963,AT3963,AU3963),INDEX(PORCENTAJEBUSCAR,MATCH(AP3963,CódigoRET,0),4)*1),"")</f>
        <v/>
      </c>
      <c r="AS3963">
        <f t="shared" si="429"/>
        <v>0</v>
      </c>
      <c r="BF3963" t="str">
        <f>IFERROR(IF(OR(BD3963=338,BD3963=340,BD3963=341,BD3963=342,BD3963="342A",BD3963="342B"),PorcenRet(BD3963,BH3963,BI3963),INDEX(PORCENTAJEBUSCAR,MATCH(BD3963,CódigoRET,0),4)*1),"")</f>
        <v/>
      </c>
      <c r="BG3963">
        <f t="shared" si="430"/>
        <v>0</v>
      </c>
      <c r="BO3963">
        <f t="shared" si="431"/>
        <v>0</v>
      </c>
      <c r="CC3963">
        <f t="shared" si="432"/>
        <v>0</v>
      </c>
      <c r="CD3963">
        <f t="shared" si="433"/>
        <v>0</v>
      </c>
      <c r="CG3963">
        <f ca="1">IFERROR(INDIRECT("IVA!X"&amp;MATCH(MID(COMPRAS!C3863,1,2)&amp;MID(COMPRAS!F3863,1,2)&amp;MID(COMPRAS!D3863,1,2),IVA!W:W,0)),"SIN COD.")</f>
        <v>0</v>
      </c>
      <c r="CH3963">
        <f ca="1">IFERROR(INDIRECT("IVA!Y"&amp;MATCH(MID(COMPRAS!C3863,1,2)&amp;MID(COMPRAS!F3863,1,2)&amp;MID(COMPRAS!D3863,1,2),IVA!W:W,0)),"SIN COD.")</f>
        <v>0</v>
      </c>
    </row>
    <row r="3964" spans="1:86" x14ac:dyDescent="0.25">
      <c r="A3964"/>
      <c r="B3964"/>
      <c r="D3964"/>
      <c r="AL3964">
        <f t="shared" si="427"/>
        <v>0</v>
      </c>
      <c r="AQ3964">
        <f t="shared" si="428"/>
        <v>0</v>
      </c>
      <c r="AR3964" t="str">
        <f>IFERROR(IF(OR(AP3964=338,AP3964=340,AP3964=341,AP3964=342,AP3964="342A",AP3964="342B"),PorcenRet(AP3964,AT3964,AU3964),INDEX(PORCENTAJEBUSCAR,MATCH(AP3964,CódigoRET,0),4)*1),"")</f>
        <v/>
      </c>
      <c r="AS3964">
        <f t="shared" si="429"/>
        <v>0</v>
      </c>
      <c r="BF3964" t="str">
        <f>IFERROR(IF(OR(BD3964=338,BD3964=340,BD3964=341,BD3964=342,BD3964="342A",BD3964="342B"),PorcenRet(BD3964,BH3964,BI3964),INDEX(PORCENTAJEBUSCAR,MATCH(BD3964,CódigoRET,0),4)*1),"")</f>
        <v/>
      </c>
      <c r="BG3964">
        <f t="shared" si="430"/>
        <v>0</v>
      </c>
      <c r="BO3964">
        <f t="shared" si="431"/>
        <v>0</v>
      </c>
      <c r="CC3964">
        <f t="shared" si="432"/>
        <v>0</v>
      </c>
      <c r="CD3964">
        <f t="shared" si="433"/>
        <v>0</v>
      </c>
      <c r="CG3964">
        <f ca="1">IFERROR(INDIRECT("IVA!X"&amp;MATCH(MID(COMPRAS!C3864,1,2)&amp;MID(COMPRAS!F3864,1,2)&amp;MID(COMPRAS!D3864,1,2),IVA!W:W,0)),"SIN COD.")</f>
        <v>0</v>
      </c>
      <c r="CH3964">
        <f ca="1">IFERROR(INDIRECT("IVA!Y"&amp;MATCH(MID(COMPRAS!C3864,1,2)&amp;MID(COMPRAS!F3864,1,2)&amp;MID(COMPRAS!D3864,1,2),IVA!W:W,0)),"SIN COD.")</f>
        <v>0</v>
      </c>
    </row>
    <row r="3965" spans="1:86" x14ac:dyDescent="0.25">
      <c r="A3965"/>
      <c r="B3965"/>
      <c r="D3965"/>
      <c r="AL3965">
        <f t="shared" si="427"/>
        <v>0</v>
      </c>
      <c r="AQ3965">
        <f t="shared" si="428"/>
        <v>0</v>
      </c>
      <c r="AR3965" t="str">
        <f>IFERROR(IF(OR(AP3965=338,AP3965=340,AP3965=341,AP3965=342,AP3965="342A",AP3965="342B"),PorcenRet(AP3965,AT3965,AU3965),INDEX(PORCENTAJEBUSCAR,MATCH(AP3965,CódigoRET,0),4)*1),"")</f>
        <v/>
      </c>
      <c r="AS3965">
        <f t="shared" si="429"/>
        <v>0</v>
      </c>
      <c r="BF3965" t="str">
        <f>IFERROR(IF(OR(BD3965=338,BD3965=340,BD3965=341,BD3965=342,BD3965="342A",BD3965="342B"),PorcenRet(BD3965,BH3965,BI3965),INDEX(PORCENTAJEBUSCAR,MATCH(BD3965,CódigoRET,0),4)*1),"")</f>
        <v/>
      </c>
      <c r="BG3965">
        <f t="shared" si="430"/>
        <v>0</v>
      </c>
      <c r="BO3965">
        <f t="shared" si="431"/>
        <v>0</v>
      </c>
      <c r="CC3965">
        <f t="shared" si="432"/>
        <v>0</v>
      </c>
      <c r="CD3965">
        <f t="shared" si="433"/>
        <v>0</v>
      </c>
      <c r="CG3965">
        <f ca="1">IFERROR(INDIRECT("IVA!X"&amp;MATCH(MID(COMPRAS!C3865,1,2)&amp;MID(COMPRAS!F3865,1,2)&amp;MID(COMPRAS!D3865,1,2),IVA!W:W,0)),"SIN COD.")</f>
        <v>0</v>
      </c>
      <c r="CH3965">
        <f ca="1">IFERROR(INDIRECT("IVA!Y"&amp;MATCH(MID(COMPRAS!C3865,1,2)&amp;MID(COMPRAS!F3865,1,2)&amp;MID(COMPRAS!D3865,1,2),IVA!W:W,0)),"SIN COD.")</f>
        <v>0</v>
      </c>
    </row>
    <row r="3966" spans="1:86" x14ac:dyDescent="0.25">
      <c r="A3966"/>
      <c r="B3966"/>
      <c r="D3966"/>
      <c r="AL3966">
        <f t="shared" si="427"/>
        <v>0</v>
      </c>
      <c r="AQ3966">
        <f t="shared" si="428"/>
        <v>0</v>
      </c>
      <c r="AR3966" t="str">
        <f>IFERROR(IF(OR(AP3966=338,AP3966=340,AP3966=341,AP3966=342,AP3966="342A",AP3966="342B"),PorcenRet(AP3966,AT3966,AU3966),INDEX(PORCENTAJEBUSCAR,MATCH(AP3966,CódigoRET,0),4)*1),"")</f>
        <v/>
      </c>
      <c r="AS3966">
        <f t="shared" si="429"/>
        <v>0</v>
      </c>
      <c r="BF3966" t="str">
        <f>IFERROR(IF(OR(BD3966=338,BD3966=340,BD3966=341,BD3966=342,BD3966="342A",BD3966="342B"),PorcenRet(BD3966,BH3966,BI3966),INDEX(PORCENTAJEBUSCAR,MATCH(BD3966,CódigoRET,0),4)*1),"")</f>
        <v/>
      </c>
      <c r="BG3966">
        <f t="shared" si="430"/>
        <v>0</v>
      </c>
      <c r="BO3966">
        <f t="shared" si="431"/>
        <v>0</v>
      </c>
      <c r="CC3966">
        <f t="shared" si="432"/>
        <v>0</v>
      </c>
      <c r="CD3966">
        <f t="shared" si="433"/>
        <v>0</v>
      </c>
      <c r="CG3966">
        <f ca="1">IFERROR(INDIRECT("IVA!X"&amp;MATCH(MID(COMPRAS!C3866,1,2)&amp;MID(COMPRAS!F3866,1,2)&amp;MID(COMPRAS!D3866,1,2),IVA!W:W,0)),"SIN COD.")</f>
        <v>0</v>
      </c>
      <c r="CH3966">
        <f ca="1">IFERROR(INDIRECT("IVA!Y"&amp;MATCH(MID(COMPRAS!C3866,1,2)&amp;MID(COMPRAS!F3866,1,2)&amp;MID(COMPRAS!D3866,1,2),IVA!W:W,0)),"SIN COD.")</f>
        <v>0</v>
      </c>
    </row>
    <row r="3967" spans="1:86" x14ac:dyDescent="0.25">
      <c r="A3967"/>
      <c r="B3967"/>
      <c r="D3967"/>
      <c r="AL3967">
        <f t="shared" si="427"/>
        <v>0</v>
      </c>
      <c r="AQ3967">
        <f t="shared" si="428"/>
        <v>0</v>
      </c>
      <c r="AR3967" t="str">
        <f>IFERROR(IF(OR(AP3967=338,AP3967=340,AP3967=341,AP3967=342,AP3967="342A",AP3967="342B"),PorcenRet(AP3967,AT3967,AU3967),INDEX(PORCENTAJEBUSCAR,MATCH(AP3967,CódigoRET,0),4)*1),"")</f>
        <v/>
      </c>
      <c r="AS3967">
        <f t="shared" si="429"/>
        <v>0</v>
      </c>
      <c r="BF3967" t="str">
        <f>IFERROR(IF(OR(BD3967=338,BD3967=340,BD3967=341,BD3967=342,BD3967="342A",BD3967="342B"),PorcenRet(BD3967,BH3967,BI3967),INDEX(PORCENTAJEBUSCAR,MATCH(BD3967,CódigoRET,0),4)*1),"")</f>
        <v/>
      </c>
      <c r="BG3967">
        <f t="shared" si="430"/>
        <v>0</v>
      </c>
      <c r="BO3967">
        <f t="shared" si="431"/>
        <v>0</v>
      </c>
      <c r="CC3967">
        <f t="shared" si="432"/>
        <v>0</v>
      </c>
      <c r="CD3967">
        <f t="shared" si="433"/>
        <v>0</v>
      </c>
      <c r="CG3967">
        <f ca="1">IFERROR(INDIRECT("IVA!X"&amp;MATCH(MID(COMPRAS!C3867,1,2)&amp;MID(COMPRAS!F3867,1,2)&amp;MID(COMPRAS!D3867,1,2),IVA!W:W,0)),"SIN COD.")</f>
        <v>0</v>
      </c>
      <c r="CH3967">
        <f ca="1">IFERROR(INDIRECT("IVA!Y"&amp;MATCH(MID(COMPRAS!C3867,1,2)&amp;MID(COMPRAS!F3867,1,2)&amp;MID(COMPRAS!D3867,1,2),IVA!W:W,0)),"SIN COD.")</f>
        <v>0</v>
      </c>
    </row>
    <row r="3968" spans="1:86" x14ac:dyDescent="0.25">
      <c r="A3968"/>
      <c r="B3968"/>
      <c r="D3968"/>
      <c r="AL3968">
        <f t="shared" si="427"/>
        <v>0</v>
      </c>
      <c r="AQ3968">
        <f t="shared" si="428"/>
        <v>0</v>
      </c>
      <c r="AR3968" t="str">
        <f>IFERROR(IF(OR(AP3968=338,AP3968=340,AP3968=341,AP3968=342,AP3968="342A",AP3968="342B"),PorcenRet(AP3968,AT3968,AU3968),INDEX(PORCENTAJEBUSCAR,MATCH(AP3968,CódigoRET,0),4)*1),"")</f>
        <v/>
      </c>
      <c r="AS3968">
        <f t="shared" si="429"/>
        <v>0</v>
      </c>
      <c r="BF3968" t="str">
        <f>IFERROR(IF(OR(BD3968=338,BD3968=340,BD3968=341,BD3968=342,BD3968="342A",BD3968="342B"),PorcenRet(BD3968,BH3968,BI3968),INDEX(PORCENTAJEBUSCAR,MATCH(BD3968,CódigoRET,0),4)*1),"")</f>
        <v/>
      </c>
      <c r="BG3968">
        <f t="shared" si="430"/>
        <v>0</v>
      </c>
      <c r="BO3968">
        <f t="shared" si="431"/>
        <v>0</v>
      </c>
      <c r="CC3968">
        <f t="shared" si="432"/>
        <v>0</v>
      </c>
      <c r="CD3968">
        <f t="shared" si="433"/>
        <v>0</v>
      </c>
      <c r="CG3968">
        <f ca="1">IFERROR(INDIRECT("IVA!X"&amp;MATCH(MID(COMPRAS!C3868,1,2)&amp;MID(COMPRAS!F3868,1,2)&amp;MID(COMPRAS!D3868,1,2),IVA!W:W,0)),"SIN COD.")</f>
        <v>0</v>
      </c>
      <c r="CH3968">
        <f ca="1">IFERROR(INDIRECT("IVA!Y"&amp;MATCH(MID(COMPRAS!C3868,1,2)&amp;MID(COMPRAS!F3868,1,2)&amp;MID(COMPRAS!D3868,1,2),IVA!W:W,0)),"SIN COD.")</f>
        <v>0</v>
      </c>
    </row>
    <row r="3969" spans="1:86" x14ac:dyDescent="0.25">
      <c r="A3969"/>
      <c r="B3969"/>
      <c r="D3969"/>
      <c r="AL3969">
        <f t="shared" si="427"/>
        <v>0</v>
      </c>
      <c r="AQ3969">
        <f t="shared" si="428"/>
        <v>0</v>
      </c>
      <c r="AR3969" t="str">
        <f>IFERROR(IF(OR(AP3969=338,AP3969=340,AP3969=341,AP3969=342,AP3969="342A",AP3969="342B"),PorcenRet(AP3969,AT3969,AU3969),INDEX(PORCENTAJEBUSCAR,MATCH(AP3969,CódigoRET,0),4)*1),"")</f>
        <v/>
      </c>
      <c r="AS3969">
        <f t="shared" si="429"/>
        <v>0</v>
      </c>
      <c r="BF3969" t="str">
        <f>IFERROR(IF(OR(BD3969=338,BD3969=340,BD3969=341,BD3969=342,BD3969="342A",BD3969="342B"),PorcenRet(BD3969,BH3969,BI3969),INDEX(PORCENTAJEBUSCAR,MATCH(BD3969,CódigoRET,0),4)*1),"")</f>
        <v/>
      </c>
      <c r="BG3969">
        <f t="shared" si="430"/>
        <v>0</v>
      </c>
      <c r="BO3969">
        <f t="shared" si="431"/>
        <v>0</v>
      </c>
      <c r="CC3969">
        <f t="shared" si="432"/>
        <v>0</v>
      </c>
      <c r="CD3969">
        <f t="shared" si="433"/>
        <v>0</v>
      </c>
      <c r="CG3969">
        <f ca="1">IFERROR(INDIRECT("IVA!X"&amp;MATCH(MID(COMPRAS!C3869,1,2)&amp;MID(COMPRAS!F3869,1,2)&amp;MID(COMPRAS!D3869,1,2),IVA!W:W,0)),"SIN COD.")</f>
        <v>0</v>
      </c>
      <c r="CH3969">
        <f ca="1">IFERROR(INDIRECT("IVA!Y"&amp;MATCH(MID(COMPRAS!C3869,1,2)&amp;MID(COMPRAS!F3869,1,2)&amp;MID(COMPRAS!D3869,1,2),IVA!W:W,0)),"SIN COD.")</f>
        <v>0</v>
      </c>
    </row>
    <row r="3970" spans="1:86" x14ac:dyDescent="0.25">
      <c r="A3970"/>
      <c r="B3970"/>
      <c r="D3970"/>
      <c r="AL3970">
        <f t="shared" ref="AL3970:AL4033" si="434">O3970+P3970+Q3970+R3970+S3970+T3970+U3970+V3970</f>
        <v>0</v>
      </c>
      <c r="AQ3970">
        <f t="shared" ref="AQ3970:AQ4033" si="435">+P3970+Q3970+R3970+S3970-BE3970-BQ3970-BW3970+O3970</f>
        <v>0</v>
      </c>
      <c r="AR3970" t="str">
        <f>IFERROR(IF(OR(AP3970=338,AP3970=340,AP3970=341,AP3970=342,AP3970="342A",AP3970="342B"),PorcenRet(AP3970,AT3970,AU3970),INDEX(PORCENTAJEBUSCAR,MATCH(AP3970,CódigoRET,0),4)*1),"")</f>
        <v/>
      </c>
      <c r="AS3970">
        <f t="shared" ref="AS3970:AS4033" si="436">ROUND(IF(AP3970="",0,AQ3970*(AR3970/100)),2)</f>
        <v>0</v>
      </c>
      <c r="BF3970" t="str">
        <f>IFERROR(IF(OR(BD3970=338,BD3970=340,BD3970=341,BD3970=342,BD3970="342A",BD3970="342B"),PorcenRet(BD3970,BH3970,BI3970),INDEX(PORCENTAJEBUSCAR,MATCH(BD3970,CódigoRET,0),4)*1),"")</f>
        <v/>
      </c>
      <c r="BG3970">
        <f t="shared" ref="BG3970:BG4033" si="437">ROUND(IF(BD3970="",0,BE3970*(BF3970/100)),2)</f>
        <v>0</v>
      </c>
      <c r="BO3970">
        <f t="shared" ref="BO3970:BO4033" si="438">IF(MID(F3970,1,2)="41",SUM(O3970:S3970),0)</f>
        <v>0</v>
      </c>
      <c r="CC3970">
        <f t="shared" ref="CC3970:CC4033" si="439">O3970+P3970+Q3970+R3970+S3970</f>
        <v>0</v>
      </c>
      <c r="CD3970">
        <f t="shared" ref="CD3970:CD4033" si="440">T3970+U3970</f>
        <v>0</v>
      </c>
      <c r="CG3970">
        <f ca="1">IFERROR(INDIRECT("IVA!X"&amp;MATCH(MID(COMPRAS!C3870,1,2)&amp;MID(COMPRAS!F3870,1,2)&amp;MID(COMPRAS!D3870,1,2),IVA!W:W,0)),"SIN COD.")</f>
        <v>0</v>
      </c>
      <c r="CH3970">
        <f ca="1">IFERROR(INDIRECT("IVA!Y"&amp;MATCH(MID(COMPRAS!C3870,1,2)&amp;MID(COMPRAS!F3870,1,2)&amp;MID(COMPRAS!D3870,1,2),IVA!W:W,0)),"SIN COD.")</f>
        <v>0</v>
      </c>
    </row>
    <row r="3971" spans="1:86" x14ac:dyDescent="0.25">
      <c r="A3971"/>
      <c r="B3971"/>
      <c r="D3971"/>
      <c r="AL3971">
        <f t="shared" si="434"/>
        <v>0</v>
      </c>
      <c r="AQ3971">
        <f t="shared" si="435"/>
        <v>0</v>
      </c>
      <c r="AR3971" t="str">
        <f>IFERROR(IF(OR(AP3971=338,AP3971=340,AP3971=341,AP3971=342,AP3971="342A",AP3971="342B"),PorcenRet(AP3971,AT3971,AU3971),INDEX(PORCENTAJEBUSCAR,MATCH(AP3971,CódigoRET,0),4)*1),"")</f>
        <v/>
      </c>
      <c r="AS3971">
        <f t="shared" si="436"/>
        <v>0</v>
      </c>
      <c r="BF3971" t="str">
        <f>IFERROR(IF(OR(BD3971=338,BD3971=340,BD3971=341,BD3971=342,BD3971="342A",BD3971="342B"),PorcenRet(BD3971,BH3971,BI3971),INDEX(PORCENTAJEBUSCAR,MATCH(BD3971,CódigoRET,0),4)*1),"")</f>
        <v/>
      </c>
      <c r="BG3971">
        <f t="shared" si="437"/>
        <v>0</v>
      </c>
      <c r="BO3971">
        <f t="shared" si="438"/>
        <v>0</v>
      </c>
      <c r="CC3971">
        <f t="shared" si="439"/>
        <v>0</v>
      </c>
      <c r="CD3971">
        <f t="shared" si="440"/>
        <v>0</v>
      </c>
      <c r="CG3971">
        <f ca="1">IFERROR(INDIRECT("IVA!X"&amp;MATCH(MID(COMPRAS!C3871,1,2)&amp;MID(COMPRAS!F3871,1,2)&amp;MID(COMPRAS!D3871,1,2),IVA!W:W,0)),"SIN COD.")</f>
        <v>0</v>
      </c>
      <c r="CH3971">
        <f ca="1">IFERROR(INDIRECT("IVA!Y"&amp;MATCH(MID(COMPRAS!C3871,1,2)&amp;MID(COMPRAS!F3871,1,2)&amp;MID(COMPRAS!D3871,1,2),IVA!W:W,0)),"SIN COD.")</f>
        <v>0</v>
      </c>
    </row>
    <row r="3972" spans="1:86" x14ac:dyDescent="0.25">
      <c r="A3972"/>
      <c r="B3972"/>
      <c r="D3972"/>
      <c r="AL3972">
        <f t="shared" si="434"/>
        <v>0</v>
      </c>
      <c r="AQ3972">
        <f t="shared" si="435"/>
        <v>0</v>
      </c>
      <c r="AR3972" t="str">
        <f>IFERROR(IF(OR(AP3972=338,AP3972=340,AP3972=341,AP3972=342,AP3972="342A",AP3972="342B"),PorcenRet(AP3972,AT3972,AU3972),INDEX(PORCENTAJEBUSCAR,MATCH(AP3972,CódigoRET,0),4)*1),"")</f>
        <v/>
      </c>
      <c r="AS3972">
        <f t="shared" si="436"/>
        <v>0</v>
      </c>
      <c r="BF3972" t="str">
        <f>IFERROR(IF(OR(BD3972=338,BD3972=340,BD3972=341,BD3972=342,BD3972="342A",BD3972="342B"),PorcenRet(BD3972,BH3972,BI3972),INDEX(PORCENTAJEBUSCAR,MATCH(BD3972,CódigoRET,0),4)*1),"")</f>
        <v/>
      </c>
      <c r="BG3972">
        <f t="shared" si="437"/>
        <v>0</v>
      </c>
      <c r="BO3972">
        <f t="shared" si="438"/>
        <v>0</v>
      </c>
      <c r="CC3972">
        <f t="shared" si="439"/>
        <v>0</v>
      </c>
      <c r="CD3972">
        <f t="shared" si="440"/>
        <v>0</v>
      </c>
      <c r="CG3972">
        <f ca="1">IFERROR(INDIRECT("IVA!X"&amp;MATCH(MID(COMPRAS!C3872,1,2)&amp;MID(COMPRAS!F3872,1,2)&amp;MID(COMPRAS!D3872,1,2),IVA!W:W,0)),"SIN COD.")</f>
        <v>0</v>
      </c>
      <c r="CH3972">
        <f ca="1">IFERROR(INDIRECT("IVA!Y"&amp;MATCH(MID(COMPRAS!C3872,1,2)&amp;MID(COMPRAS!F3872,1,2)&amp;MID(COMPRAS!D3872,1,2),IVA!W:W,0)),"SIN COD.")</f>
        <v>0</v>
      </c>
    </row>
    <row r="3973" spans="1:86" x14ac:dyDescent="0.25">
      <c r="A3973"/>
      <c r="B3973"/>
      <c r="D3973"/>
      <c r="AL3973">
        <f t="shared" si="434"/>
        <v>0</v>
      </c>
      <c r="AQ3973">
        <f t="shared" si="435"/>
        <v>0</v>
      </c>
      <c r="AR3973" t="str">
        <f>IFERROR(IF(OR(AP3973=338,AP3973=340,AP3973=341,AP3973=342,AP3973="342A",AP3973="342B"),PorcenRet(AP3973,AT3973,AU3973),INDEX(PORCENTAJEBUSCAR,MATCH(AP3973,CódigoRET,0),4)*1),"")</f>
        <v/>
      </c>
      <c r="AS3973">
        <f t="shared" si="436"/>
        <v>0</v>
      </c>
      <c r="BF3973" t="str">
        <f>IFERROR(IF(OR(BD3973=338,BD3973=340,BD3973=341,BD3973=342,BD3973="342A",BD3973="342B"),PorcenRet(BD3973,BH3973,BI3973),INDEX(PORCENTAJEBUSCAR,MATCH(BD3973,CódigoRET,0),4)*1),"")</f>
        <v/>
      </c>
      <c r="BG3973">
        <f t="shared" si="437"/>
        <v>0</v>
      </c>
      <c r="BO3973">
        <f t="shared" si="438"/>
        <v>0</v>
      </c>
      <c r="CC3973">
        <f t="shared" si="439"/>
        <v>0</v>
      </c>
      <c r="CD3973">
        <f t="shared" si="440"/>
        <v>0</v>
      </c>
      <c r="CG3973">
        <f ca="1">IFERROR(INDIRECT("IVA!X"&amp;MATCH(MID(COMPRAS!C3873,1,2)&amp;MID(COMPRAS!F3873,1,2)&amp;MID(COMPRAS!D3873,1,2),IVA!W:W,0)),"SIN COD.")</f>
        <v>0</v>
      </c>
      <c r="CH3973">
        <f ca="1">IFERROR(INDIRECT("IVA!Y"&amp;MATCH(MID(COMPRAS!C3873,1,2)&amp;MID(COMPRAS!F3873,1,2)&amp;MID(COMPRAS!D3873,1,2),IVA!W:W,0)),"SIN COD.")</f>
        <v>0</v>
      </c>
    </row>
    <row r="3974" spans="1:86" x14ac:dyDescent="0.25">
      <c r="A3974"/>
      <c r="B3974"/>
      <c r="D3974"/>
      <c r="AL3974">
        <f t="shared" si="434"/>
        <v>0</v>
      </c>
      <c r="AQ3974">
        <f t="shared" si="435"/>
        <v>0</v>
      </c>
      <c r="AR3974" t="str">
        <f>IFERROR(IF(OR(AP3974=338,AP3974=340,AP3974=341,AP3974=342,AP3974="342A",AP3974="342B"),PorcenRet(AP3974,AT3974,AU3974),INDEX(PORCENTAJEBUSCAR,MATCH(AP3974,CódigoRET,0),4)*1),"")</f>
        <v/>
      </c>
      <c r="AS3974">
        <f t="shared" si="436"/>
        <v>0</v>
      </c>
      <c r="BF3974" t="str">
        <f>IFERROR(IF(OR(BD3974=338,BD3974=340,BD3974=341,BD3974=342,BD3974="342A",BD3974="342B"),PorcenRet(BD3974,BH3974,BI3974),INDEX(PORCENTAJEBUSCAR,MATCH(BD3974,CódigoRET,0),4)*1),"")</f>
        <v/>
      </c>
      <c r="BG3974">
        <f t="shared" si="437"/>
        <v>0</v>
      </c>
      <c r="BO3974">
        <f t="shared" si="438"/>
        <v>0</v>
      </c>
      <c r="CC3974">
        <f t="shared" si="439"/>
        <v>0</v>
      </c>
      <c r="CD3974">
        <f t="shared" si="440"/>
        <v>0</v>
      </c>
      <c r="CG3974">
        <f ca="1">IFERROR(INDIRECT("IVA!X"&amp;MATCH(MID(COMPRAS!C3874,1,2)&amp;MID(COMPRAS!F3874,1,2)&amp;MID(COMPRAS!D3874,1,2),IVA!W:W,0)),"SIN COD.")</f>
        <v>0</v>
      </c>
      <c r="CH3974">
        <f ca="1">IFERROR(INDIRECT("IVA!Y"&amp;MATCH(MID(COMPRAS!C3874,1,2)&amp;MID(COMPRAS!F3874,1,2)&amp;MID(COMPRAS!D3874,1,2),IVA!W:W,0)),"SIN COD.")</f>
        <v>0</v>
      </c>
    </row>
    <row r="3975" spans="1:86" x14ac:dyDescent="0.25">
      <c r="A3975"/>
      <c r="B3975"/>
      <c r="D3975"/>
      <c r="AL3975">
        <f t="shared" si="434"/>
        <v>0</v>
      </c>
      <c r="AQ3975">
        <f t="shared" si="435"/>
        <v>0</v>
      </c>
      <c r="AR3975" t="str">
        <f>IFERROR(IF(OR(AP3975=338,AP3975=340,AP3975=341,AP3975=342,AP3975="342A",AP3975="342B"),PorcenRet(AP3975,AT3975,AU3975),INDEX(PORCENTAJEBUSCAR,MATCH(AP3975,CódigoRET,0),4)*1),"")</f>
        <v/>
      </c>
      <c r="AS3975">
        <f t="shared" si="436"/>
        <v>0</v>
      </c>
      <c r="BF3975" t="str">
        <f>IFERROR(IF(OR(BD3975=338,BD3975=340,BD3975=341,BD3975=342,BD3975="342A",BD3975="342B"),PorcenRet(BD3975,BH3975,BI3975),INDEX(PORCENTAJEBUSCAR,MATCH(BD3975,CódigoRET,0),4)*1),"")</f>
        <v/>
      </c>
      <c r="BG3975">
        <f t="shared" si="437"/>
        <v>0</v>
      </c>
      <c r="BO3975">
        <f t="shared" si="438"/>
        <v>0</v>
      </c>
      <c r="CC3975">
        <f t="shared" si="439"/>
        <v>0</v>
      </c>
      <c r="CD3975">
        <f t="shared" si="440"/>
        <v>0</v>
      </c>
      <c r="CG3975">
        <f ca="1">IFERROR(INDIRECT("IVA!X"&amp;MATCH(MID(COMPRAS!C3875,1,2)&amp;MID(COMPRAS!F3875,1,2)&amp;MID(COMPRAS!D3875,1,2),IVA!W:W,0)),"SIN COD.")</f>
        <v>0</v>
      </c>
      <c r="CH3975">
        <f ca="1">IFERROR(INDIRECT("IVA!Y"&amp;MATCH(MID(COMPRAS!C3875,1,2)&amp;MID(COMPRAS!F3875,1,2)&amp;MID(COMPRAS!D3875,1,2),IVA!W:W,0)),"SIN COD.")</f>
        <v>0</v>
      </c>
    </row>
    <row r="3976" spans="1:86" x14ac:dyDescent="0.25">
      <c r="A3976"/>
      <c r="B3976"/>
      <c r="D3976"/>
      <c r="AL3976">
        <f t="shared" si="434"/>
        <v>0</v>
      </c>
      <c r="AQ3976">
        <f t="shared" si="435"/>
        <v>0</v>
      </c>
      <c r="AR3976" t="str">
        <f>IFERROR(IF(OR(AP3976=338,AP3976=340,AP3976=341,AP3976=342,AP3976="342A",AP3976="342B"),PorcenRet(AP3976,AT3976,AU3976),INDEX(PORCENTAJEBUSCAR,MATCH(AP3976,CódigoRET,0),4)*1),"")</f>
        <v/>
      </c>
      <c r="AS3976">
        <f t="shared" si="436"/>
        <v>0</v>
      </c>
      <c r="BF3976" t="str">
        <f>IFERROR(IF(OR(BD3976=338,BD3976=340,BD3976=341,BD3976=342,BD3976="342A",BD3976="342B"),PorcenRet(BD3976,BH3976,BI3976),INDEX(PORCENTAJEBUSCAR,MATCH(BD3976,CódigoRET,0),4)*1),"")</f>
        <v/>
      </c>
      <c r="BG3976">
        <f t="shared" si="437"/>
        <v>0</v>
      </c>
      <c r="BO3976">
        <f t="shared" si="438"/>
        <v>0</v>
      </c>
      <c r="CC3976">
        <f t="shared" si="439"/>
        <v>0</v>
      </c>
      <c r="CD3976">
        <f t="shared" si="440"/>
        <v>0</v>
      </c>
      <c r="CG3976">
        <f ca="1">IFERROR(INDIRECT("IVA!X"&amp;MATCH(MID(COMPRAS!C3876,1,2)&amp;MID(COMPRAS!F3876,1,2)&amp;MID(COMPRAS!D3876,1,2),IVA!W:W,0)),"SIN COD.")</f>
        <v>0</v>
      </c>
      <c r="CH3976">
        <f ca="1">IFERROR(INDIRECT("IVA!Y"&amp;MATCH(MID(COMPRAS!C3876,1,2)&amp;MID(COMPRAS!F3876,1,2)&amp;MID(COMPRAS!D3876,1,2),IVA!W:W,0)),"SIN COD.")</f>
        <v>0</v>
      </c>
    </row>
    <row r="3977" spans="1:86" x14ac:dyDescent="0.25">
      <c r="A3977"/>
      <c r="B3977"/>
      <c r="D3977"/>
      <c r="AL3977">
        <f t="shared" si="434"/>
        <v>0</v>
      </c>
      <c r="AQ3977">
        <f t="shared" si="435"/>
        <v>0</v>
      </c>
      <c r="AR3977" t="str">
        <f>IFERROR(IF(OR(AP3977=338,AP3977=340,AP3977=341,AP3977=342,AP3977="342A",AP3977="342B"),PorcenRet(AP3977,AT3977,AU3977),INDEX(PORCENTAJEBUSCAR,MATCH(AP3977,CódigoRET,0),4)*1),"")</f>
        <v/>
      </c>
      <c r="AS3977">
        <f t="shared" si="436"/>
        <v>0</v>
      </c>
      <c r="BF3977" t="str">
        <f>IFERROR(IF(OR(BD3977=338,BD3977=340,BD3977=341,BD3977=342,BD3977="342A",BD3977="342B"),PorcenRet(BD3977,BH3977,BI3977),INDEX(PORCENTAJEBUSCAR,MATCH(BD3977,CódigoRET,0),4)*1),"")</f>
        <v/>
      </c>
      <c r="BG3977">
        <f t="shared" si="437"/>
        <v>0</v>
      </c>
      <c r="BO3977">
        <f t="shared" si="438"/>
        <v>0</v>
      </c>
      <c r="CC3977">
        <f t="shared" si="439"/>
        <v>0</v>
      </c>
      <c r="CD3977">
        <f t="shared" si="440"/>
        <v>0</v>
      </c>
      <c r="CG3977">
        <f ca="1">IFERROR(INDIRECT("IVA!X"&amp;MATCH(MID(COMPRAS!C3877,1,2)&amp;MID(COMPRAS!F3877,1,2)&amp;MID(COMPRAS!D3877,1,2),IVA!W:W,0)),"SIN COD.")</f>
        <v>0</v>
      </c>
      <c r="CH3977">
        <f ca="1">IFERROR(INDIRECT("IVA!Y"&amp;MATCH(MID(COMPRAS!C3877,1,2)&amp;MID(COMPRAS!F3877,1,2)&amp;MID(COMPRAS!D3877,1,2),IVA!W:W,0)),"SIN COD.")</f>
        <v>0</v>
      </c>
    </row>
    <row r="3978" spans="1:86" x14ac:dyDescent="0.25">
      <c r="A3978"/>
      <c r="B3978"/>
      <c r="D3978"/>
      <c r="AL3978">
        <f t="shared" si="434"/>
        <v>0</v>
      </c>
      <c r="AQ3978">
        <f t="shared" si="435"/>
        <v>0</v>
      </c>
      <c r="AR3978" t="str">
        <f>IFERROR(IF(OR(AP3978=338,AP3978=340,AP3978=341,AP3978=342,AP3978="342A",AP3978="342B"),PorcenRet(AP3978,AT3978,AU3978),INDEX(PORCENTAJEBUSCAR,MATCH(AP3978,CódigoRET,0),4)*1),"")</f>
        <v/>
      </c>
      <c r="AS3978">
        <f t="shared" si="436"/>
        <v>0</v>
      </c>
      <c r="BF3978" t="str">
        <f>IFERROR(IF(OR(BD3978=338,BD3978=340,BD3978=341,BD3978=342,BD3978="342A",BD3978="342B"),PorcenRet(BD3978,BH3978,BI3978),INDEX(PORCENTAJEBUSCAR,MATCH(BD3978,CódigoRET,0),4)*1),"")</f>
        <v/>
      </c>
      <c r="BG3978">
        <f t="shared" si="437"/>
        <v>0</v>
      </c>
      <c r="BO3978">
        <f t="shared" si="438"/>
        <v>0</v>
      </c>
      <c r="CC3978">
        <f t="shared" si="439"/>
        <v>0</v>
      </c>
      <c r="CD3978">
        <f t="shared" si="440"/>
        <v>0</v>
      </c>
      <c r="CG3978">
        <f ca="1">IFERROR(INDIRECT("IVA!X"&amp;MATCH(MID(COMPRAS!C3878,1,2)&amp;MID(COMPRAS!F3878,1,2)&amp;MID(COMPRAS!D3878,1,2),IVA!W:W,0)),"SIN COD.")</f>
        <v>0</v>
      </c>
      <c r="CH3978">
        <f ca="1">IFERROR(INDIRECT("IVA!Y"&amp;MATCH(MID(COMPRAS!C3878,1,2)&amp;MID(COMPRAS!F3878,1,2)&amp;MID(COMPRAS!D3878,1,2),IVA!W:W,0)),"SIN COD.")</f>
        <v>0</v>
      </c>
    </row>
    <row r="3979" spans="1:86" x14ac:dyDescent="0.25">
      <c r="A3979"/>
      <c r="B3979"/>
      <c r="D3979"/>
      <c r="AL3979">
        <f t="shared" si="434"/>
        <v>0</v>
      </c>
      <c r="AQ3979">
        <f t="shared" si="435"/>
        <v>0</v>
      </c>
      <c r="AR3979" t="str">
        <f>IFERROR(IF(OR(AP3979=338,AP3979=340,AP3979=341,AP3979=342,AP3979="342A",AP3979="342B"),PorcenRet(AP3979,AT3979,AU3979),INDEX(PORCENTAJEBUSCAR,MATCH(AP3979,CódigoRET,0),4)*1),"")</f>
        <v/>
      </c>
      <c r="AS3979">
        <f t="shared" si="436"/>
        <v>0</v>
      </c>
      <c r="BF3979" t="str">
        <f>IFERROR(IF(OR(BD3979=338,BD3979=340,BD3979=341,BD3979=342,BD3979="342A",BD3979="342B"),PorcenRet(BD3979,BH3979,BI3979),INDEX(PORCENTAJEBUSCAR,MATCH(BD3979,CódigoRET,0),4)*1),"")</f>
        <v/>
      </c>
      <c r="BG3979">
        <f t="shared" si="437"/>
        <v>0</v>
      </c>
      <c r="BO3979">
        <f t="shared" si="438"/>
        <v>0</v>
      </c>
      <c r="CC3979">
        <f t="shared" si="439"/>
        <v>0</v>
      </c>
      <c r="CD3979">
        <f t="shared" si="440"/>
        <v>0</v>
      </c>
      <c r="CG3979">
        <f ca="1">IFERROR(INDIRECT("IVA!X"&amp;MATCH(MID(COMPRAS!C3879,1,2)&amp;MID(COMPRAS!F3879,1,2)&amp;MID(COMPRAS!D3879,1,2),IVA!W:W,0)),"SIN COD.")</f>
        <v>0</v>
      </c>
      <c r="CH3979">
        <f ca="1">IFERROR(INDIRECT("IVA!Y"&amp;MATCH(MID(COMPRAS!C3879,1,2)&amp;MID(COMPRAS!F3879,1,2)&amp;MID(COMPRAS!D3879,1,2),IVA!W:W,0)),"SIN COD.")</f>
        <v>0</v>
      </c>
    </row>
    <row r="3980" spans="1:86" x14ac:dyDescent="0.25">
      <c r="A3980"/>
      <c r="B3980"/>
      <c r="D3980"/>
      <c r="AL3980">
        <f t="shared" si="434"/>
        <v>0</v>
      </c>
      <c r="AQ3980">
        <f t="shared" si="435"/>
        <v>0</v>
      </c>
      <c r="AR3980" t="str">
        <f>IFERROR(IF(OR(AP3980=338,AP3980=340,AP3980=341,AP3980=342,AP3980="342A",AP3980="342B"),PorcenRet(AP3980,AT3980,AU3980),INDEX(PORCENTAJEBUSCAR,MATCH(AP3980,CódigoRET,0),4)*1),"")</f>
        <v/>
      </c>
      <c r="AS3980">
        <f t="shared" si="436"/>
        <v>0</v>
      </c>
      <c r="BF3980" t="str">
        <f>IFERROR(IF(OR(BD3980=338,BD3980=340,BD3980=341,BD3980=342,BD3980="342A",BD3980="342B"),PorcenRet(BD3980,BH3980,BI3980),INDEX(PORCENTAJEBUSCAR,MATCH(BD3980,CódigoRET,0),4)*1),"")</f>
        <v/>
      </c>
      <c r="BG3980">
        <f t="shared" si="437"/>
        <v>0</v>
      </c>
      <c r="BO3980">
        <f t="shared" si="438"/>
        <v>0</v>
      </c>
      <c r="CC3980">
        <f t="shared" si="439"/>
        <v>0</v>
      </c>
      <c r="CD3980">
        <f t="shared" si="440"/>
        <v>0</v>
      </c>
      <c r="CG3980">
        <f ca="1">IFERROR(INDIRECT("IVA!X"&amp;MATCH(MID(COMPRAS!C3880,1,2)&amp;MID(COMPRAS!F3880,1,2)&amp;MID(COMPRAS!D3880,1,2),IVA!W:W,0)),"SIN COD.")</f>
        <v>0</v>
      </c>
      <c r="CH3980">
        <f ca="1">IFERROR(INDIRECT("IVA!Y"&amp;MATCH(MID(COMPRAS!C3880,1,2)&amp;MID(COMPRAS!F3880,1,2)&amp;MID(COMPRAS!D3880,1,2),IVA!W:W,0)),"SIN COD.")</f>
        <v>0</v>
      </c>
    </row>
    <row r="3981" spans="1:86" x14ac:dyDescent="0.25">
      <c r="A3981"/>
      <c r="B3981"/>
      <c r="D3981"/>
      <c r="AL3981">
        <f t="shared" si="434"/>
        <v>0</v>
      </c>
      <c r="AQ3981">
        <f t="shared" si="435"/>
        <v>0</v>
      </c>
      <c r="AR3981" t="str">
        <f>IFERROR(IF(OR(AP3981=338,AP3981=340,AP3981=341,AP3981=342,AP3981="342A",AP3981="342B"),PorcenRet(AP3981,AT3981,AU3981),INDEX(PORCENTAJEBUSCAR,MATCH(AP3981,CódigoRET,0),4)*1),"")</f>
        <v/>
      </c>
      <c r="AS3981">
        <f t="shared" si="436"/>
        <v>0</v>
      </c>
      <c r="BF3981" t="str">
        <f>IFERROR(IF(OR(BD3981=338,BD3981=340,BD3981=341,BD3981=342,BD3981="342A",BD3981="342B"),PorcenRet(BD3981,BH3981,BI3981),INDEX(PORCENTAJEBUSCAR,MATCH(BD3981,CódigoRET,0),4)*1),"")</f>
        <v/>
      </c>
      <c r="BG3981">
        <f t="shared" si="437"/>
        <v>0</v>
      </c>
      <c r="BO3981">
        <f t="shared" si="438"/>
        <v>0</v>
      </c>
      <c r="CC3981">
        <f t="shared" si="439"/>
        <v>0</v>
      </c>
      <c r="CD3981">
        <f t="shared" si="440"/>
        <v>0</v>
      </c>
      <c r="CG3981">
        <f ca="1">IFERROR(INDIRECT("IVA!X"&amp;MATCH(MID(COMPRAS!C3881,1,2)&amp;MID(COMPRAS!F3881,1,2)&amp;MID(COMPRAS!D3881,1,2),IVA!W:W,0)),"SIN COD.")</f>
        <v>0</v>
      </c>
      <c r="CH3981">
        <f ca="1">IFERROR(INDIRECT("IVA!Y"&amp;MATCH(MID(COMPRAS!C3881,1,2)&amp;MID(COMPRAS!F3881,1,2)&amp;MID(COMPRAS!D3881,1,2),IVA!W:W,0)),"SIN COD.")</f>
        <v>0</v>
      </c>
    </row>
    <row r="3982" spans="1:86" x14ac:dyDescent="0.25">
      <c r="A3982"/>
      <c r="B3982"/>
      <c r="D3982"/>
      <c r="AL3982">
        <f t="shared" si="434"/>
        <v>0</v>
      </c>
      <c r="AQ3982">
        <f t="shared" si="435"/>
        <v>0</v>
      </c>
      <c r="AR3982" t="str">
        <f>IFERROR(IF(OR(AP3982=338,AP3982=340,AP3982=341,AP3982=342,AP3982="342A",AP3982="342B"),PorcenRet(AP3982,AT3982,AU3982),INDEX(PORCENTAJEBUSCAR,MATCH(AP3982,CódigoRET,0),4)*1),"")</f>
        <v/>
      </c>
      <c r="AS3982">
        <f t="shared" si="436"/>
        <v>0</v>
      </c>
      <c r="BF3982" t="str">
        <f>IFERROR(IF(OR(BD3982=338,BD3982=340,BD3982=341,BD3982=342,BD3982="342A",BD3982="342B"),PorcenRet(BD3982,BH3982,BI3982),INDEX(PORCENTAJEBUSCAR,MATCH(BD3982,CódigoRET,0),4)*1),"")</f>
        <v/>
      </c>
      <c r="BG3982">
        <f t="shared" si="437"/>
        <v>0</v>
      </c>
      <c r="BO3982">
        <f t="shared" si="438"/>
        <v>0</v>
      </c>
      <c r="CC3982">
        <f t="shared" si="439"/>
        <v>0</v>
      </c>
      <c r="CD3982">
        <f t="shared" si="440"/>
        <v>0</v>
      </c>
      <c r="CG3982">
        <f ca="1">IFERROR(INDIRECT("IVA!X"&amp;MATCH(MID(COMPRAS!C3882,1,2)&amp;MID(COMPRAS!F3882,1,2)&amp;MID(COMPRAS!D3882,1,2),IVA!W:W,0)),"SIN COD.")</f>
        <v>0</v>
      </c>
      <c r="CH3982">
        <f ca="1">IFERROR(INDIRECT("IVA!Y"&amp;MATCH(MID(COMPRAS!C3882,1,2)&amp;MID(COMPRAS!F3882,1,2)&amp;MID(COMPRAS!D3882,1,2),IVA!W:W,0)),"SIN COD.")</f>
        <v>0</v>
      </c>
    </row>
    <row r="3983" spans="1:86" x14ac:dyDescent="0.25">
      <c r="A3983"/>
      <c r="B3983"/>
      <c r="D3983"/>
      <c r="AL3983">
        <f t="shared" si="434"/>
        <v>0</v>
      </c>
      <c r="AQ3983">
        <f t="shared" si="435"/>
        <v>0</v>
      </c>
      <c r="AR3983" t="str">
        <f>IFERROR(IF(OR(AP3983=338,AP3983=340,AP3983=341,AP3983=342,AP3983="342A",AP3983="342B"),PorcenRet(AP3983,AT3983,AU3983),INDEX(PORCENTAJEBUSCAR,MATCH(AP3983,CódigoRET,0),4)*1),"")</f>
        <v/>
      </c>
      <c r="AS3983">
        <f t="shared" si="436"/>
        <v>0</v>
      </c>
      <c r="BF3983" t="str">
        <f>IFERROR(IF(OR(BD3983=338,BD3983=340,BD3983=341,BD3983=342,BD3983="342A",BD3983="342B"),PorcenRet(BD3983,BH3983,BI3983),INDEX(PORCENTAJEBUSCAR,MATCH(BD3983,CódigoRET,0),4)*1),"")</f>
        <v/>
      </c>
      <c r="BG3983">
        <f t="shared" si="437"/>
        <v>0</v>
      </c>
      <c r="BO3983">
        <f t="shared" si="438"/>
        <v>0</v>
      </c>
      <c r="CC3983">
        <f t="shared" si="439"/>
        <v>0</v>
      </c>
      <c r="CD3983">
        <f t="shared" si="440"/>
        <v>0</v>
      </c>
      <c r="CG3983">
        <f ca="1">IFERROR(INDIRECT("IVA!X"&amp;MATCH(MID(COMPRAS!C3883,1,2)&amp;MID(COMPRAS!F3883,1,2)&amp;MID(COMPRAS!D3883,1,2),IVA!W:W,0)),"SIN COD.")</f>
        <v>0</v>
      </c>
      <c r="CH3983">
        <f ca="1">IFERROR(INDIRECT("IVA!Y"&amp;MATCH(MID(COMPRAS!C3883,1,2)&amp;MID(COMPRAS!F3883,1,2)&amp;MID(COMPRAS!D3883,1,2),IVA!W:W,0)),"SIN COD.")</f>
        <v>0</v>
      </c>
    </row>
    <row r="3984" spans="1:86" x14ac:dyDescent="0.25">
      <c r="A3984"/>
      <c r="B3984"/>
      <c r="D3984"/>
      <c r="AL3984">
        <f t="shared" si="434"/>
        <v>0</v>
      </c>
      <c r="AQ3984">
        <f t="shared" si="435"/>
        <v>0</v>
      </c>
      <c r="AR3984" t="str">
        <f>IFERROR(IF(OR(AP3984=338,AP3984=340,AP3984=341,AP3984=342,AP3984="342A",AP3984="342B"),PorcenRet(AP3984,AT3984,AU3984),INDEX(PORCENTAJEBUSCAR,MATCH(AP3984,CódigoRET,0),4)*1),"")</f>
        <v/>
      </c>
      <c r="AS3984">
        <f t="shared" si="436"/>
        <v>0</v>
      </c>
      <c r="BF3984" t="str">
        <f>IFERROR(IF(OR(BD3984=338,BD3984=340,BD3984=341,BD3984=342,BD3984="342A",BD3984="342B"),PorcenRet(BD3984,BH3984,BI3984),INDEX(PORCENTAJEBUSCAR,MATCH(BD3984,CódigoRET,0),4)*1),"")</f>
        <v/>
      </c>
      <c r="BG3984">
        <f t="shared" si="437"/>
        <v>0</v>
      </c>
      <c r="BO3984">
        <f t="shared" si="438"/>
        <v>0</v>
      </c>
      <c r="CC3984">
        <f t="shared" si="439"/>
        <v>0</v>
      </c>
      <c r="CD3984">
        <f t="shared" si="440"/>
        <v>0</v>
      </c>
      <c r="CG3984">
        <f ca="1">IFERROR(INDIRECT("IVA!X"&amp;MATCH(MID(COMPRAS!C3884,1,2)&amp;MID(COMPRAS!F3884,1,2)&amp;MID(COMPRAS!D3884,1,2),IVA!W:W,0)),"SIN COD.")</f>
        <v>0</v>
      </c>
      <c r="CH3984">
        <f ca="1">IFERROR(INDIRECT("IVA!Y"&amp;MATCH(MID(COMPRAS!C3884,1,2)&amp;MID(COMPRAS!F3884,1,2)&amp;MID(COMPRAS!D3884,1,2),IVA!W:W,0)),"SIN COD.")</f>
        <v>0</v>
      </c>
    </row>
    <row r="3985" spans="1:86" x14ac:dyDescent="0.25">
      <c r="A3985"/>
      <c r="B3985"/>
      <c r="D3985"/>
      <c r="AL3985">
        <f t="shared" si="434"/>
        <v>0</v>
      </c>
      <c r="AQ3985">
        <f t="shared" si="435"/>
        <v>0</v>
      </c>
      <c r="AR3985" t="str">
        <f>IFERROR(IF(OR(AP3985=338,AP3985=340,AP3985=341,AP3985=342,AP3985="342A",AP3985="342B"),PorcenRet(AP3985,AT3985,AU3985),INDEX(PORCENTAJEBUSCAR,MATCH(AP3985,CódigoRET,0),4)*1),"")</f>
        <v/>
      </c>
      <c r="AS3985">
        <f t="shared" si="436"/>
        <v>0</v>
      </c>
      <c r="BF3985" t="str">
        <f>IFERROR(IF(OR(BD3985=338,BD3985=340,BD3985=341,BD3985=342,BD3985="342A",BD3985="342B"),PorcenRet(BD3985,BH3985,BI3985),INDEX(PORCENTAJEBUSCAR,MATCH(BD3985,CódigoRET,0),4)*1),"")</f>
        <v/>
      </c>
      <c r="BG3985">
        <f t="shared" si="437"/>
        <v>0</v>
      </c>
      <c r="BO3985">
        <f t="shared" si="438"/>
        <v>0</v>
      </c>
      <c r="CC3985">
        <f t="shared" si="439"/>
        <v>0</v>
      </c>
      <c r="CD3985">
        <f t="shared" si="440"/>
        <v>0</v>
      </c>
      <c r="CG3985">
        <f ca="1">IFERROR(INDIRECT("IVA!X"&amp;MATCH(MID(COMPRAS!C3885,1,2)&amp;MID(COMPRAS!F3885,1,2)&amp;MID(COMPRAS!D3885,1,2),IVA!W:W,0)),"SIN COD.")</f>
        <v>0</v>
      </c>
      <c r="CH3985">
        <f ca="1">IFERROR(INDIRECT("IVA!Y"&amp;MATCH(MID(COMPRAS!C3885,1,2)&amp;MID(COMPRAS!F3885,1,2)&amp;MID(COMPRAS!D3885,1,2),IVA!W:W,0)),"SIN COD.")</f>
        <v>0</v>
      </c>
    </row>
    <row r="3986" spans="1:86" x14ac:dyDescent="0.25">
      <c r="A3986"/>
      <c r="B3986"/>
      <c r="D3986"/>
      <c r="AL3986">
        <f t="shared" si="434"/>
        <v>0</v>
      </c>
      <c r="AQ3986">
        <f t="shared" si="435"/>
        <v>0</v>
      </c>
      <c r="AR3986" t="str">
        <f>IFERROR(IF(OR(AP3986=338,AP3986=340,AP3986=341,AP3986=342,AP3986="342A",AP3986="342B"),PorcenRet(AP3986,AT3986,AU3986),INDEX(PORCENTAJEBUSCAR,MATCH(AP3986,CódigoRET,0),4)*1),"")</f>
        <v/>
      </c>
      <c r="AS3986">
        <f t="shared" si="436"/>
        <v>0</v>
      </c>
      <c r="BF3986" t="str">
        <f>IFERROR(IF(OR(BD3986=338,BD3986=340,BD3986=341,BD3986=342,BD3986="342A",BD3986="342B"),PorcenRet(BD3986,BH3986,BI3986),INDEX(PORCENTAJEBUSCAR,MATCH(BD3986,CódigoRET,0),4)*1),"")</f>
        <v/>
      </c>
      <c r="BG3986">
        <f t="shared" si="437"/>
        <v>0</v>
      </c>
      <c r="BO3986">
        <f t="shared" si="438"/>
        <v>0</v>
      </c>
      <c r="CC3986">
        <f t="shared" si="439"/>
        <v>0</v>
      </c>
      <c r="CD3986">
        <f t="shared" si="440"/>
        <v>0</v>
      </c>
      <c r="CG3986">
        <f ca="1">IFERROR(INDIRECT("IVA!X"&amp;MATCH(MID(COMPRAS!C3886,1,2)&amp;MID(COMPRAS!F3886,1,2)&amp;MID(COMPRAS!D3886,1,2),IVA!W:W,0)),"SIN COD.")</f>
        <v>0</v>
      </c>
      <c r="CH3986">
        <f ca="1">IFERROR(INDIRECT("IVA!Y"&amp;MATCH(MID(COMPRAS!C3886,1,2)&amp;MID(COMPRAS!F3886,1,2)&amp;MID(COMPRAS!D3886,1,2),IVA!W:W,0)),"SIN COD.")</f>
        <v>0</v>
      </c>
    </row>
    <row r="3987" spans="1:86" x14ac:dyDescent="0.25">
      <c r="A3987"/>
      <c r="B3987"/>
      <c r="D3987"/>
      <c r="AL3987">
        <f t="shared" si="434"/>
        <v>0</v>
      </c>
      <c r="AQ3987">
        <f t="shared" si="435"/>
        <v>0</v>
      </c>
      <c r="AR3987" t="str">
        <f>IFERROR(IF(OR(AP3987=338,AP3987=340,AP3987=341,AP3987=342,AP3987="342A",AP3987="342B"),PorcenRet(AP3987,AT3987,AU3987),INDEX(PORCENTAJEBUSCAR,MATCH(AP3987,CódigoRET,0),4)*1),"")</f>
        <v/>
      </c>
      <c r="AS3987">
        <f t="shared" si="436"/>
        <v>0</v>
      </c>
      <c r="BF3987" t="str">
        <f>IFERROR(IF(OR(BD3987=338,BD3987=340,BD3987=341,BD3987=342,BD3987="342A",BD3987="342B"),PorcenRet(BD3987,BH3987,BI3987),INDEX(PORCENTAJEBUSCAR,MATCH(BD3987,CódigoRET,0),4)*1),"")</f>
        <v/>
      </c>
      <c r="BG3987">
        <f t="shared" si="437"/>
        <v>0</v>
      </c>
      <c r="BO3987">
        <f t="shared" si="438"/>
        <v>0</v>
      </c>
      <c r="CC3987">
        <f t="shared" si="439"/>
        <v>0</v>
      </c>
      <c r="CD3987">
        <f t="shared" si="440"/>
        <v>0</v>
      </c>
      <c r="CG3987">
        <f ca="1">IFERROR(INDIRECT("IVA!X"&amp;MATCH(MID(COMPRAS!C3887,1,2)&amp;MID(COMPRAS!F3887,1,2)&amp;MID(COMPRAS!D3887,1,2),IVA!W:W,0)),"SIN COD.")</f>
        <v>0</v>
      </c>
      <c r="CH3987">
        <f ca="1">IFERROR(INDIRECT("IVA!Y"&amp;MATCH(MID(COMPRAS!C3887,1,2)&amp;MID(COMPRAS!F3887,1,2)&amp;MID(COMPRAS!D3887,1,2),IVA!W:W,0)),"SIN COD.")</f>
        <v>0</v>
      </c>
    </row>
    <row r="3988" spans="1:86" x14ac:dyDescent="0.25">
      <c r="A3988"/>
      <c r="B3988"/>
      <c r="D3988"/>
      <c r="AL3988">
        <f t="shared" si="434"/>
        <v>0</v>
      </c>
      <c r="AQ3988">
        <f t="shared" si="435"/>
        <v>0</v>
      </c>
      <c r="AR3988" t="str">
        <f>IFERROR(IF(OR(AP3988=338,AP3988=340,AP3988=341,AP3988=342,AP3988="342A",AP3988="342B"),PorcenRet(AP3988,AT3988,AU3988),INDEX(PORCENTAJEBUSCAR,MATCH(AP3988,CódigoRET,0),4)*1),"")</f>
        <v/>
      </c>
      <c r="AS3988">
        <f t="shared" si="436"/>
        <v>0</v>
      </c>
      <c r="BF3988" t="str">
        <f>IFERROR(IF(OR(BD3988=338,BD3988=340,BD3988=341,BD3988=342,BD3988="342A",BD3988="342B"),PorcenRet(BD3988,BH3988,BI3988),INDEX(PORCENTAJEBUSCAR,MATCH(BD3988,CódigoRET,0),4)*1),"")</f>
        <v/>
      </c>
      <c r="BG3988">
        <f t="shared" si="437"/>
        <v>0</v>
      </c>
      <c r="BO3988">
        <f t="shared" si="438"/>
        <v>0</v>
      </c>
      <c r="CC3988">
        <f t="shared" si="439"/>
        <v>0</v>
      </c>
      <c r="CD3988">
        <f t="shared" si="440"/>
        <v>0</v>
      </c>
      <c r="CG3988">
        <f ca="1">IFERROR(INDIRECT("IVA!X"&amp;MATCH(MID(COMPRAS!C3888,1,2)&amp;MID(COMPRAS!F3888,1,2)&amp;MID(COMPRAS!D3888,1,2),IVA!W:W,0)),"SIN COD.")</f>
        <v>0</v>
      </c>
      <c r="CH3988">
        <f ca="1">IFERROR(INDIRECT("IVA!Y"&amp;MATCH(MID(COMPRAS!C3888,1,2)&amp;MID(COMPRAS!F3888,1,2)&amp;MID(COMPRAS!D3888,1,2),IVA!W:W,0)),"SIN COD.")</f>
        <v>0</v>
      </c>
    </row>
    <row r="3989" spans="1:86" x14ac:dyDescent="0.25">
      <c r="A3989"/>
      <c r="B3989"/>
      <c r="D3989"/>
      <c r="AL3989">
        <f t="shared" si="434"/>
        <v>0</v>
      </c>
      <c r="AQ3989">
        <f t="shared" si="435"/>
        <v>0</v>
      </c>
      <c r="AR3989" t="str">
        <f>IFERROR(IF(OR(AP3989=338,AP3989=340,AP3989=341,AP3989=342,AP3989="342A",AP3989="342B"),PorcenRet(AP3989,AT3989,AU3989),INDEX(PORCENTAJEBUSCAR,MATCH(AP3989,CódigoRET,0),4)*1),"")</f>
        <v/>
      </c>
      <c r="AS3989">
        <f t="shared" si="436"/>
        <v>0</v>
      </c>
      <c r="BF3989" t="str">
        <f>IFERROR(IF(OR(BD3989=338,BD3989=340,BD3989=341,BD3989=342,BD3989="342A",BD3989="342B"),PorcenRet(BD3989,BH3989,BI3989),INDEX(PORCENTAJEBUSCAR,MATCH(BD3989,CódigoRET,0),4)*1),"")</f>
        <v/>
      </c>
      <c r="BG3989">
        <f t="shared" si="437"/>
        <v>0</v>
      </c>
      <c r="BO3989">
        <f t="shared" si="438"/>
        <v>0</v>
      </c>
      <c r="CC3989">
        <f t="shared" si="439"/>
        <v>0</v>
      </c>
      <c r="CD3989">
        <f t="shared" si="440"/>
        <v>0</v>
      </c>
      <c r="CG3989">
        <f ca="1">IFERROR(INDIRECT("IVA!X"&amp;MATCH(MID(COMPRAS!C3889,1,2)&amp;MID(COMPRAS!F3889,1,2)&amp;MID(COMPRAS!D3889,1,2),IVA!W:W,0)),"SIN COD.")</f>
        <v>0</v>
      </c>
      <c r="CH3989">
        <f ca="1">IFERROR(INDIRECT("IVA!Y"&amp;MATCH(MID(COMPRAS!C3889,1,2)&amp;MID(COMPRAS!F3889,1,2)&amp;MID(COMPRAS!D3889,1,2),IVA!W:W,0)),"SIN COD.")</f>
        <v>0</v>
      </c>
    </row>
    <row r="3990" spans="1:86" x14ac:dyDescent="0.25">
      <c r="A3990"/>
      <c r="B3990"/>
      <c r="D3990"/>
      <c r="AL3990">
        <f t="shared" si="434"/>
        <v>0</v>
      </c>
      <c r="AQ3990">
        <f t="shared" si="435"/>
        <v>0</v>
      </c>
      <c r="AR3990" t="str">
        <f>IFERROR(IF(OR(AP3990=338,AP3990=340,AP3990=341,AP3990=342,AP3990="342A",AP3990="342B"),PorcenRet(AP3990,AT3990,AU3990),INDEX(PORCENTAJEBUSCAR,MATCH(AP3990,CódigoRET,0),4)*1),"")</f>
        <v/>
      </c>
      <c r="AS3990">
        <f t="shared" si="436"/>
        <v>0</v>
      </c>
      <c r="BF3990" t="str">
        <f>IFERROR(IF(OR(BD3990=338,BD3990=340,BD3990=341,BD3990=342,BD3990="342A",BD3990="342B"),PorcenRet(BD3990,BH3990,BI3990),INDEX(PORCENTAJEBUSCAR,MATCH(BD3990,CódigoRET,0),4)*1),"")</f>
        <v/>
      </c>
      <c r="BG3990">
        <f t="shared" si="437"/>
        <v>0</v>
      </c>
      <c r="BO3990">
        <f t="shared" si="438"/>
        <v>0</v>
      </c>
      <c r="CC3990">
        <f t="shared" si="439"/>
        <v>0</v>
      </c>
      <c r="CD3990">
        <f t="shared" si="440"/>
        <v>0</v>
      </c>
      <c r="CG3990">
        <f ca="1">IFERROR(INDIRECT("IVA!X"&amp;MATCH(MID(COMPRAS!C3890,1,2)&amp;MID(COMPRAS!F3890,1,2)&amp;MID(COMPRAS!D3890,1,2),IVA!W:W,0)),"SIN COD.")</f>
        <v>0</v>
      </c>
      <c r="CH3990">
        <f ca="1">IFERROR(INDIRECT("IVA!Y"&amp;MATCH(MID(COMPRAS!C3890,1,2)&amp;MID(COMPRAS!F3890,1,2)&amp;MID(COMPRAS!D3890,1,2),IVA!W:W,0)),"SIN COD.")</f>
        <v>0</v>
      </c>
    </row>
    <row r="3991" spans="1:86" x14ac:dyDescent="0.25">
      <c r="A3991"/>
      <c r="B3991"/>
      <c r="D3991"/>
      <c r="AL3991">
        <f t="shared" si="434"/>
        <v>0</v>
      </c>
      <c r="AQ3991">
        <f t="shared" si="435"/>
        <v>0</v>
      </c>
      <c r="AR3991" t="str">
        <f>IFERROR(IF(OR(AP3991=338,AP3991=340,AP3991=341,AP3991=342,AP3991="342A",AP3991="342B"),PorcenRet(AP3991,AT3991,AU3991),INDEX(PORCENTAJEBUSCAR,MATCH(AP3991,CódigoRET,0),4)*1),"")</f>
        <v/>
      </c>
      <c r="AS3991">
        <f t="shared" si="436"/>
        <v>0</v>
      </c>
      <c r="BF3991" t="str">
        <f>IFERROR(IF(OR(BD3991=338,BD3991=340,BD3991=341,BD3991=342,BD3991="342A",BD3991="342B"),PorcenRet(BD3991,BH3991,BI3991),INDEX(PORCENTAJEBUSCAR,MATCH(BD3991,CódigoRET,0),4)*1),"")</f>
        <v/>
      </c>
      <c r="BG3991">
        <f t="shared" si="437"/>
        <v>0</v>
      </c>
      <c r="BO3991">
        <f t="shared" si="438"/>
        <v>0</v>
      </c>
      <c r="CC3991">
        <f t="shared" si="439"/>
        <v>0</v>
      </c>
      <c r="CD3991">
        <f t="shared" si="440"/>
        <v>0</v>
      </c>
      <c r="CG3991">
        <f ca="1">IFERROR(INDIRECT("IVA!X"&amp;MATCH(MID(COMPRAS!C3891,1,2)&amp;MID(COMPRAS!F3891,1,2)&amp;MID(COMPRAS!D3891,1,2),IVA!W:W,0)),"SIN COD.")</f>
        <v>0</v>
      </c>
      <c r="CH3991">
        <f ca="1">IFERROR(INDIRECT("IVA!Y"&amp;MATCH(MID(COMPRAS!C3891,1,2)&amp;MID(COMPRAS!F3891,1,2)&amp;MID(COMPRAS!D3891,1,2),IVA!W:W,0)),"SIN COD.")</f>
        <v>0</v>
      </c>
    </row>
    <row r="3992" spans="1:86" x14ac:dyDescent="0.25">
      <c r="A3992"/>
      <c r="B3992"/>
      <c r="D3992"/>
      <c r="AL3992">
        <f t="shared" si="434"/>
        <v>0</v>
      </c>
      <c r="AQ3992">
        <f t="shared" si="435"/>
        <v>0</v>
      </c>
      <c r="AR3992" t="str">
        <f>IFERROR(IF(OR(AP3992=338,AP3992=340,AP3992=341,AP3992=342,AP3992="342A",AP3992="342B"),PorcenRet(AP3992,AT3992,AU3992),INDEX(PORCENTAJEBUSCAR,MATCH(AP3992,CódigoRET,0),4)*1),"")</f>
        <v/>
      </c>
      <c r="AS3992">
        <f t="shared" si="436"/>
        <v>0</v>
      </c>
      <c r="BF3992" t="str">
        <f>IFERROR(IF(OR(BD3992=338,BD3992=340,BD3992=341,BD3992=342,BD3992="342A",BD3992="342B"),PorcenRet(BD3992,BH3992,BI3992),INDEX(PORCENTAJEBUSCAR,MATCH(BD3992,CódigoRET,0),4)*1),"")</f>
        <v/>
      </c>
      <c r="BG3992">
        <f t="shared" si="437"/>
        <v>0</v>
      </c>
      <c r="BO3992">
        <f t="shared" si="438"/>
        <v>0</v>
      </c>
      <c r="CC3992">
        <f t="shared" si="439"/>
        <v>0</v>
      </c>
      <c r="CD3992">
        <f t="shared" si="440"/>
        <v>0</v>
      </c>
      <c r="CG3992">
        <f ca="1">IFERROR(INDIRECT("IVA!X"&amp;MATCH(MID(COMPRAS!C3892,1,2)&amp;MID(COMPRAS!F3892,1,2)&amp;MID(COMPRAS!D3892,1,2),IVA!W:W,0)),"SIN COD.")</f>
        <v>0</v>
      </c>
      <c r="CH3992">
        <f ca="1">IFERROR(INDIRECT("IVA!Y"&amp;MATCH(MID(COMPRAS!C3892,1,2)&amp;MID(COMPRAS!F3892,1,2)&amp;MID(COMPRAS!D3892,1,2),IVA!W:W,0)),"SIN COD.")</f>
        <v>0</v>
      </c>
    </row>
    <row r="3993" spans="1:86" x14ac:dyDescent="0.25">
      <c r="A3993"/>
      <c r="B3993"/>
      <c r="D3993"/>
      <c r="AL3993">
        <f t="shared" si="434"/>
        <v>0</v>
      </c>
      <c r="AQ3993">
        <f t="shared" si="435"/>
        <v>0</v>
      </c>
      <c r="AR3993" t="str">
        <f>IFERROR(IF(OR(AP3993=338,AP3993=340,AP3993=341,AP3993=342,AP3993="342A",AP3993="342B"),PorcenRet(AP3993,AT3993,AU3993),INDEX(PORCENTAJEBUSCAR,MATCH(AP3993,CódigoRET,0),4)*1),"")</f>
        <v/>
      </c>
      <c r="AS3993">
        <f t="shared" si="436"/>
        <v>0</v>
      </c>
      <c r="BF3993" t="str">
        <f>IFERROR(IF(OR(BD3993=338,BD3993=340,BD3993=341,BD3993=342,BD3993="342A",BD3993="342B"),PorcenRet(BD3993,BH3993,BI3993),INDEX(PORCENTAJEBUSCAR,MATCH(BD3993,CódigoRET,0),4)*1),"")</f>
        <v/>
      </c>
      <c r="BG3993">
        <f t="shared" si="437"/>
        <v>0</v>
      </c>
      <c r="BO3993">
        <f t="shared" si="438"/>
        <v>0</v>
      </c>
      <c r="CC3993">
        <f t="shared" si="439"/>
        <v>0</v>
      </c>
      <c r="CD3993">
        <f t="shared" si="440"/>
        <v>0</v>
      </c>
      <c r="CG3993">
        <f ca="1">IFERROR(INDIRECT("IVA!X"&amp;MATCH(MID(COMPRAS!C3893,1,2)&amp;MID(COMPRAS!F3893,1,2)&amp;MID(COMPRAS!D3893,1,2),IVA!W:W,0)),"SIN COD.")</f>
        <v>0</v>
      </c>
      <c r="CH3993">
        <f ca="1">IFERROR(INDIRECT("IVA!Y"&amp;MATCH(MID(COMPRAS!C3893,1,2)&amp;MID(COMPRAS!F3893,1,2)&amp;MID(COMPRAS!D3893,1,2),IVA!W:W,0)),"SIN COD.")</f>
        <v>0</v>
      </c>
    </row>
    <row r="3994" spans="1:86" x14ac:dyDescent="0.25">
      <c r="A3994"/>
      <c r="B3994"/>
      <c r="D3994"/>
      <c r="AL3994">
        <f t="shared" si="434"/>
        <v>0</v>
      </c>
      <c r="AQ3994">
        <f t="shared" si="435"/>
        <v>0</v>
      </c>
      <c r="AR3994" t="str">
        <f>IFERROR(IF(OR(AP3994=338,AP3994=340,AP3994=341,AP3994=342,AP3994="342A",AP3994="342B"),PorcenRet(AP3994,AT3994,AU3994),INDEX(PORCENTAJEBUSCAR,MATCH(AP3994,CódigoRET,0),4)*1),"")</f>
        <v/>
      </c>
      <c r="AS3994">
        <f t="shared" si="436"/>
        <v>0</v>
      </c>
      <c r="BF3994" t="str">
        <f>IFERROR(IF(OR(BD3994=338,BD3994=340,BD3994=341,BD3994=342,BD3994="342A",BD3994="342B"),PorcenRet(BD3994,BH3994,BI3994),INDEX(PORCENTAJEBUSCAR,MATCH(BD3994,CódigoRET,0),4)*1),"")</f>
        <v/>
      </c>
      <c r="BG3994">
        <f t="shared" si="437"/>
        <v>0</v>
      </c>
      <c r="BO3994">
        <f t="shared" si="438"/>
        <v>0</v>
      </c>
      <c r="CC3994">
        <f t="shared" si="439"/>
        <v>0</v>
      </c>
      <c r="CD3994">
        <f t="shared" si="440"/>
        <v>0</v>
      </c>
      <c r="CG3994">
        <f ca="1">IFERROR(INDIRECT("IVA!X"&amp;MATCH(MID(COMPRAS!C3894,1,2)&amp;MID(COMPRAS!F3894,1,2)&amp;MID(COMPRAS!D3894,1,2),IVA!W:W,0)),"SIN COD.")</f>
        <v>0</v>
      </c>
      <c r="CH3994">
        <f ca="1">IFERROR(INDIRECT("IVA!Y"&amp;MATCH(MID(COMPRAS!C3894,1,2)&amp;MID(COMPRAS!F3894,1,2)&amp;MID(COMPRAS!D3894,1,2),IVA!W:W,0)),"SIN COD.")</f>
        <v>0</v>
      </c>
    </row>
    <row r="3995" spans="1:86" x14ac:dyDescent="0.25">
      <c r="A3995"/>
      <c r="B3995"/>
      <c r="D3995"/>
      <c r="AL3995">
        <f t="shared" si="434"/>
        <v>0</v>
      </c>
      <c r="AQ3995">
        <f t="shared" si="435"/>
        <v>0</v>
      </c>
      <c r="AR3995" t="str">
        <f>IFERROR(IF(OR(AP3995=338,AP3995=340,AP3995=341,AP3995=342,AP3995="342A",AP3995="342B"),PorcenRet(AP3995,AT3995,AU3995),INDEX(PORCENTAJEBUSCAR,MATCH(AP3995,CódigoRET,0),4)*1),"")</f>
        <v/>
      </c>
      <c r="AS3995">
        <f t="shared" si="436"/>
        <v>0</v>
      </c>
      <c r="BF3995" t="str">
        <f>IFERROR(IF(OR(BD3995=338,BD3995=340,BD3995=341,BD3995=342,BD3995="342A",BD3995="342B"),PorcenRet(BD3995,BH3995,BI3995),INDEX(PORCENTAJEBUSCAR,MATCH(BD3995,CódigoRET,0),4)*1),"")</f>
        <v/>
      </c>
      <c r="BG3995">
        <f t="shared" si="437"/>
        <v>0</v>
      </c>
      <c r="BO3995">
        <f t="shared" si="438"/>
        <v>0</v>
      </c>
      <c r="CC3995">
        <f t="shared" si="439"/>
        <v>0</v>
      </c>
      <c r="CD3995">
        <f t="shared" si="440"/>
        <v>0</v>
      </c>
      <c r="CG3995">
        <f ca="1">IFERROR(INDIRECT("IVA!X"&amp;MATCH(MID(COMPRAS!C3895,1,2)&amp;MID(COMPRAS!F3895,1,2)&amp;MID(COMPRAS!D3895,1,2),IVA!W:W,0)),"SIN COD.")</f>
        <v>0</v>
      </c>
      <c r="CH3995">
        <f ca="1">IFERROR(INDIRECT("IVA!Y"&amp;MATCH(MID(COMPRAS!C3895,1,2)&amp;MID(COMPRAS!F3895,1,2)&amp;MID(COMPRAS!D3895,1,2),IVA!W:W,0)),"SIN COD.")</f>
        <v>0</v>
      </c>
    </row>
    <row r="3996" spans="1:86" x14ac:dyDescent="0.25">
      <c r="A3996"/>
      <c r="B3996"/>
      <c r="D3996"/>
      <c r="AL3996">
        <f t="shared" si="434"/>
        <v>0</v>
      </c>
      <c r="AQ3996">
        <f t="shared" si="435"/>
        <v>0</v>
      </c>
      <c r="AR3996" t="str">
        <f>IFERROR(IF(OR(AP3996=338,AP3996=340,AP3996=341,AP3996=342,AP3996="342A",AP3996="342B"),PorcenRet(AP3996,AT3996,AU3996),INDEX(PORCENTAJEBUSCAR,MATCH(AP3996,CódigoRET,0),4)*1),"")</f>
        <v/>
      </c>
      <c r="AS3996">
        <f t="shared" si="436"/>
        <v>0</v>
      </c>
      <c r="BF3996" t="str">
        <f>IFERROR(IF(OR(BD3996=338,BD3996=340,BD3996=341,BD3996=342,BD3996="342A",BD3996="342B"),PorcenRet(BD3996,BH3996,BI3996),INDEX(PORCENTAJEBUSCAR,MATCH(BD3996,CódigoRET,0),4)*1),"")</f>
        <v/>
      </c>
      <c r="BG3996">
        <f t="shared" si="437"/>
        <v>0</v>
      </c>
      <c r="BO3996">
        <f t="shared" si="438"/>
        <v>0</v>
      </c>
      <c r="CC3996">
        <f t="shared" si="439"/>
        <v>0</v>
      </c>
      <c r="CD3996">
        <f t="shared" si="440"/>
        <v>0</v>
      </c>
      <c r="CG3996">
        <f ca="1">IFERROR(INDIRECT("IVA!X"&amp;MATCH(MID(COMPRAS!C3896,1,2)&amp;MID(COMPRAS!F3896,1,2)&amp;MID(COMPRAS!D3896,1,2),IVA!W:W,0)),"SIN COD.")</f>
        <v>0</v>
      </c>
      <c r="CH3996">
        <f ca="1">IFERROR(INDIRECT("IVA!Y"&amp;MATCH(MID(COMPRAS!C3896,1,2)&amp;MID(COMPRAS!F3896,1,2)&amp;MID(COMPRAS!D3896,1,2),IVA!W:W,0)),"SIN COD.")</f>
        <v>0</v>
      </c>
    </row>
    <row r="3997" spans="1:86" x14ac:dyDescent="0.25">
      <c r="A3997"/>
      <c r="B3997"/>
      <c r="D3997"/>
      <c r="AL3997">
        <f t="shared" si="434"/>
        <v>0</v>
      </c>
      <c r="AQ3997">
        <f t="shared" si="435"/>
        <v>0</v>
      </c>
      <c r="AR3997" t="str">
        <f>IFERROR(IF(OR(AP3997=338,AP3997=340,AP3997=341,AP3997=342,AP3997="342A",AP3997="342B"),PorcenRet(AP3997,AT3997,AU3997),INDEX(PORCENTAJEBUSCAR,MATCH(AP3997,CódigoRET,0),4)*1),"")</f>
        <v/>
      </c>
      <c r="AS3997">
        <f t="shared" si="436"/>
        <v>0</v>
      </c>
      <c r="BF3997" t="str">
        <f>IFERROR(IF(OR(BD3997=338,BD3997=340,BD3997=341,BD3997=342,BD3997="342A",BD3997="342B"),PorcenRet(BD3997,BH3997,BI3997),INDEX(PORCENTAJEBUSCAR,MATCH(BD3997,CódigoRET,0),4)*1),"")</f>
        <v/>
      </c>
      <c r="BG3997">
        <f t="shared" si="437"/>
        <v>0</v>
      </c>
      <c r="BO3997">
        <f t="shared" si="438"/>
        <v>0</v>
      </c>
      <c r="CC3997">
        <f t="shared" si="439"/>
        <v>0</v>
      </c>
      <c r="CD3997">
        <f t="shared" si="440"/>
        <v>0</v>
      </c>
      <c r="CG3997">
        <f ca="1">IFERROR(INDIRECT("IVA!X"&amp;MATCH(MID(COMPRAS!C3897,1,2)&amp;MID(COMPRAS!F3897,1,2)&amp;MID(COMPRAS!D3897,1,2),IVA!W:W,0)),"SIN COD.")</f>
        <v>0</v>
      </c>
      <c r="CH3997">
        <f ca="1">IFERROR(INDIRECT("IVA!Y"&amp;MATCH(MID(COMPRAS!C3897,1,2)&amp;MID(COMPRAS!F3897,1,2)&amp;MID(COMPRAS!D3897,1,2),IVA!W:W,0)),"SIN COD.")</f>
        <v>0</v>
      </c>
    </row>
    <row r="3998" spans="1:86" x14ac:dyDescent="0.25">
      <c r="A3998"/>
      <c r="B3998"/>
      <c r="D3998"/>
      <c r="AL3998">
        <f t="shared" si="434"/>
        <v>0</v>
      </c>
      <c r="AQ3998">
        <f t="shared" si="435"/>
        <v>0</v>
      </c>
      <c r="AR3998" t="str">
        <f>IFERROR(IF(OR(AP3998=338,AP3998=340,AP3998=341,AP3998=342,AP3998="342A",AP3998="342B"),PorcenRet(AP3998,AT3998,AU3998),INDEX(PORCENTAJEBUSCAR,MATCH(AP3998,CódigoRET,0),4)*1),"")</f>
        <v/>
      </c>
      <c r="AS3998">
        <f t="shared" si="436"/>
        <v>0</v>
      </c>
      <c r="BF3998" t="str">
        <f>IFERROR(IF(OR(BD3998=338,BD3998=340,BD3998=341,BD3998=342,BD3998="342A",BD3998="342B"),PorcenRet(BD3998,BH3998,BI3998),INDEX(PORCENTAJEBUSCAR,MATCH(BD3998,CódigoRET,0),4)*1),"")</f>
        <v/>
      </c>
      <c r="BG3998">
        <f t="shared" si="437"/>
        <v>0</v>
      </c>
      <c r="BO3998">
        <f t="shared" si="438"/>
        <v>0</v>
      </c>
      <c r="CC3998">
        <f t="shared" si="439"/>
        <v>0</v>
      </c>
      <c r="CD3998">
        <f t="shared" si="440"/>
        <v>0</v>
      </c>
      <c r="CG3998">
        <f ca="1">IFERROR(INDIRECT("IVA!X"&amp;MATCH(MID(COMPRAS!C3898,1,2)&amp;MID(COMPRAS!F3898,1,2)&amp;MID(COMPRAS!D3898,1,2),IVA!W:W,0)),"SIN COD.")</f>
        <v>0</v>
      </c>
      <c r="CH3998">
        <f ca="1">IFERROR(INDIRECT("IVA!Y"&amp;MATCH(MID(COMPRAS!C3898,1,2)&amp;MID(COMPRAS!F3898,1,2)&amp;MID(COMPRAS!D3898,1,2),IVA!W:W,0)),"SIN COD.")</f>
        <v>0</v>
      </c>
    </row>
    <row r="3999" spans="1:86" x14ac:dyDescent="0.25">
      <c r="A3999"/>
      <c r="B3999"/>
      <c r="D3999"/>
      <c r="AL3999">
        <f t="shared" si="434"/>
        <v>0</v>
      </c>
      <c r="AQ3999">
        <f t="shared" si="435"/>
        <v>0</v>
      </c>
      <c r="AR3999" t="str">
        <f>IFERROR(IF(OR(AP3999=338,AP3999=340,AP3999=341,AP3999=342,AP3999="342A",AP3999="342B"),PorcenRet(AP3999,AT3999,AU3999),INDEX(PORCENTAJEBUSCAR,MATCH(AP3999,CódigoRET,0),4)*1),"")</f>
        <v/>
      </c>
      <c r="AS3999">
        <f t="shared" si="436"/>
        <v>0</v>
      </c>
      <c r="BF3999" t="str">
        <f>IFERROR(IF(OR(BD3999=338,BD3999=340,BD3999=341,BD3999=342,BD3999="342A",BD3999="342B"),PorcenRet(BD3999,BH3999,BI3999),INDEX(PORCENTAJEBUSCAR,MATCH(BD3999,CódigoRET,0),4)*1),"")</f>
        <v/>
      </c>
      <c r="BG3999">
        <f t="shared" si="437"/>
        <v>0</v>
      </c>
      <c r="BO3999">
        <f t="shared" si="438"/>
        <v>0</v>
      </c>
      <c r="CC3999">
        <f t="shared" si="439"/>
        <v>0</v>
      </c>
      <c r="CD3999">
        <f t="shared" si="440"/>
        <v>0</v>
      </c>
      <c r="CG3999">
        <f ca="1">IFERROR(INDIRECT("IVA!X"&amp;MATCH(MID(COMPRAS!C3899,1,2)&amp;MID(COMPRAS!F3899,1,2)&amp;MID(COMPRAS!D3899,1,2),IVA!W:W,0)),"SIN COD.")</f>
        <v>0</v>
      </c>
      <c r="CH3999">
        <f ca="1">IFERROR(INDIRECT("IVA!Y"&amp;MATCH(MID(COMPRAS!C3899,1,2)&amp;MID(COMPRAS!F3899,1,2)&amp;MID(COMPRAS!D3899,1,2),IVA!W:W,0)),"SIN COD.")</f>
        <v>0</v>
      </c>
    </row>
    <row r="4000" spans="1:86" x14ac:dyDescent="0.25">
      <c r="A4000"/>
      <c r="B4000"/>
      <c r="D4000"/>
      <c r="AL4000">
        <f t="shared" si="434"/>
        <v>0</v>
      </c>
      <c r="AQ4000">
        <f t="shared" si="435"/>
        <v>0</v>
      </c>
      <c r="AR4000" t="str">
        <f>IFERROR(IF(OR(AP4000=338,AP4000=340,AP4000=341,AP4000=342,AP4000="342A",AP4000="342B"),PorcenRet(AP4000,AT4000,AU4000),INDEX(PORCENTAJEBUSCAR,MATCH(AP4000,CódigoRET,0),4)*1),"")</f>
        <v/>
      </c>
      <c r="AS4000">
        <f t="shared" si="436"/>
        <v>0</v>
      </c>
      <c r="BF4000" t="str">
        <f>IFERROR(IF(OR(BD4000=338,BD4000=340,BD4000=341,BD4000=342,BD4000="342A",BD4000="342B"),PorcenRet(BD4000,BH4000,BI4000),INDEX(PORCENTAJEBUSCAR,MATCH(BD4000,CódigoRET,0),4)*1),"")</f>
        <v/>
      </c>
      <c r="BG4000">
        <f t="shared" si="437"/>
        <v>0</v>
      </c>
      <c r="BO4000">
        <f t="shared" si="438"/>
        <v>0</v>
      </c>
      <c r="CC4000">
        <f t="shared" si="439"/>
        <v>0</v>
      </c>
      <c r="CD4000">
        <f t="shared" si="440"/>
        <v>0</v>
      </c>
      <c r="CG4000">
        <f ca="1">IFERROR(INDIRECT("IVA!X"&amp;MATCH(MID(COMPRAS!C3900,1,2)&amp;MID(COMPRAS!F3900,1,2)&amp;MID(COMPRAS!D3900,1,2),IVA!W:W,0)),"SIN COD.")</f>
        <v>0</v>
      </c>
      <c r="CH4000">
        <f ca="1">IFERROR(INDIRECT("IVA!Y"&amp;MATCH(MID(COMPRAS!C3900,1,2)&amp;MID(COMPRAS!F3900,1,2)&amp;MID(COMPRAS!D3900,1,2),IVA!W:W,0)),"SIN COD.")</f>
        <v>0</v>
      </c>
    </row>
    <row r="4001" spans="1:86" x14ac:dyDescent="0.25">
      <c r="A4001"/>
      <c r="B4001"/>
      <c r="D4001"/>
      <c r="AL4001">
        <f t="shared" si="434"/>
        <v>0</v>
      </c>
      <c r="AQ4001">
        <f t="shared" si="435"/>
        <v>0</v>
      </c>
      <c r="AR4001" t="str">
        <f>IFERROR(IF(OR(AP4001=338,AP4001=340,AP4001=341,AP4001=342,AP4001="342A",AP4001="342B"),PorcenRet(AP4001,AT4001,AU4001),INDEX(PORCENTAJEBUSCAR,MATCH(AP4001,CódigoRET,0),4)*1),"")</f>
        <v/>
      </c>
      <c r="AS4001">
        <f t="shared" si="436"/>
        <v>0</v>
      </c>
      <c r="BF4001" t="str">
        <f>IFERROR(IF(OR(BD4001=338,BD4001=340,BD4001=341,BD4001=342,BD4001="342A",BD4001="342B"),PorcenRet(BD4001,BH4001,BI4001),INDEX(PORCENTAJEBUSCAR,MATCH(BD4001,CódigoRET,0),4)*1),"")</f>
        <v/>
      </c>
      <c r="BG4001">
        <f t="shared" si="437"/>
        <v>0</v>
      </c>
      <c r="BO4001">
        <f t="shared" si="438"/>
        <v>0</v>
      </c>
      <c r="CC4001">
        <f t="shared" si="439"/>
        <v>0</v>
      </c>
      <c r="CD4001">
        <f t="shared" si="440"/>
        <v>0</v>
      </c>
      <c r="CG4001">
        <f ca="1">IFERROR(INDIRECT("IVA!X"&amp;MATCH(MID(COMPRAS!C3901,1,2)&amp;MID(COMPRAS!F3901,1,2)&amp;MID(COMPRAS!D3901,1,2),IVA!W:W,0)),"SIN COD.")</f>
        <v>0</v>
      </c>
      <c r="CH4001">
        <f ca="1">IFERROR(INDIRECT("IVA!Y"&amp;MATCH(MID(COMPRAS!C3901,1,2)&amp;MID(COMPRAS!F3901,1,2)&amp;MID(COMPRAS!D3901,1,2),IVA!W:W,0)),"SIN COD.")</f>
        <v>0</v>
      </c>
    </row>
    <row r="4002" spans="1:86" x14ac:dyDescent="0.25">
      <c r="A4002"/>
      <c r="B4002"/>
      <c r="D4002"/>
      <c r="AL4002">
        <f t="shared" si="434"/>
        <v>0</v>
      </c>
      <c r="AQ4002">
        <f t="shared" si="435"/>
        <v>0</v>
      </c>
      <c r="AR4002" t="str">
        <f>IFERROR(IF(OR(AP4002=338,AP4002=340,AP4002=341,AP4002=342,AP4002="342A",AP4002="342B"),PorcenRet(AP4002,AT4002,AU4002),INDEX(PORCENTAJEBUSCAR,MATCH(AP4002,CódigoRET,0),4)*1),"")</f>
        <v/>
      </c>
      <c r="AS4002">
        <f t="shared" si="436"/>
        <v>0</v>
      </c>
      <c r="BF4002" t="str">
        <f>IFERROR(IF(OR(BD4002=338,BD4002=340,BD4002=341,BD4002=342,BD4002="342A",BD4002="342B"),PorcenRet(BD4002,BH4002,BI4002),INDEX(PORCENTAJEBUSCAR,MATCH(BD4002,CódigoRET,0),4)*1),"")</f>
        <v/>
      </c>
      <c r="BG4002">
        <f t="shared" si="437"/>
        <v>0</v>
      </c>
      <c r="BO4002">
        <f t="shared" si="438"/>
        <v>0</v>
      </c>
      <c r="CC4002">
        <f t="shared" si="439"/>
        <v>0</v>
      </c>
      <c r="CD4002">
        <f t="shared" si="440"/>
        <v>0</v>
      </c>
      <c r="CG4002">
        <f ca="1">IFERROR(INDIRECT("IVA!X"&amp;MATCH(MID(COMPRAS!C3902,1,2)&amp;MID(COMPRAS!F3902,1,2)&amp;MID(COMPRAS!D3902,1,2),IVA!W:W,0)),"SIN COD.")</f>
        <v>0</v>
      </c>
      <c r="CH4002">
        <f ca="1">IFERROR(INDIRECT("IVA!Y"&amp;MATCH(MID(COMPRAS!C3902,1,2)&amp;MID(COMPRAS!F3902,1,2)&amp;MID(COMPRAS!D3902,1,2),IVA!W:W,0)),"SIN COD.")</f>
        <v>0</v>
      </c>
    </row>
    <row r="4003" spans="1:86" x14ac:dyDescent="0.25">
      <c r="A4003"/>
      <c r="B4003"/>
      <c r="D4003"/>
      <c r="AL4003">
        <f t="shared" si="434"/>
        <v>0</v>
      </c>
      <c r="AQ4003">
        <f t="shared" si="435"/>
        <v>0</v>
      </c>
      <c r="AR4003" t="str">
        <f>IFERROR(IF(OR(AP4003=338,AP4003=340,AP4003=341,AP4003=342,AP4003="342A",AP4003="342B"),PorcenRet(AP4003,AT4003,AU4003),INDEX(PORCENTAJEBUSCAR,MATCH(AP4003,CódigoRET,0),4)*1),"")</f>
        <v/>
      </c>
      <c r="AS4003">
        <f t="shared" si="436"/>
        <v>0</v>
      </c>
      <c r="BF4003" t="str">
        <f>IFERROR(IF(OR(BD4003=338,BD4003=340,BD4003=341,BD4003=342,BD4003="342A",BD4003="342B"),PorcenRet(BD4003,BH4003,BI4003),INDEX(PORCENTAJEBUSCAR,MATCH(BD4003,CódigoRET,0),4)*1),"")</f>
        <v/>
      </c>
      <c r="BG4003">
        <f t="shared" si="437"/>
        <v>0</v>
      </c>
      <c r="BO4003">
        <f t="shared" si="438"/>
        <v>0</v>
      </c>
      <c r="CC4003">
        <f t="shared" si="439"/>
        <v>0</v>
      </c>
      <c r="CD4003">
        <f t="shared" si="440"/>
        <v>0</v>
      </c>
      <c r="CG4003">
        <f ca="1">IFERROR(INDIRECT("IVA!X"&amp;MATCH(MID(COMPRAS!C3903,1,2)&amp;MID(COMPRAS!F3903,1,2)&amp;MID(COMPRAS!D3903,1,2),IVA!W:W,0)),"SIN COD.")</f>
        <v>0</v>
      </c>
      <c r="CH4003">
        <f ca="1">IFERROR(INDIRECT("IVA!Y"&amp;MATCH(MID(COMPRAS!C3903,1,2)&amp;MID(COMPRAS!F3903,1,2)&amp;MID(COMPRAS!D3903,1,2),IVA!W:W,0)),"SIN COD.")</f>
        <v>0</v>
      </c>
    </row>
    <row r="4004" spans="1:86" x14ac:dyDescent="0.25">
      <c r="A4004"/>
      <c r="B4004"/>
      <c r="D4004"/>
      <c r="AL4004">
        <f t="shared" si="434"/>
        <v>0</v>
      </c>
      <c r="AQ4004">
        <f t="shared" si="435"/>
        <v>0</v>
      </c>
      <c r="AR4004" t="str">
        <f>IFERROR(IF(OR(AP4004=338,AP4004=340,AP4004=341,AP4004=342,AP4004="342A",AP4004="342B"),PorcenRet(AP4004,AT4004,AU4004),INDEX(PORCENTAJEBUSCAR,MATCH(AP4004,CódigoRET,0),4)*1),"")</f>
        <v/>
      </c>
      <c r="AS4004">
        <f t="shared" si="436"/>
        <v>0</v>
      </c>
      <c r="BF4004" t="str">
        <f>IFERROR(IF(OR(BD4004=338,BD4004=340,BD4004=341,BD4004=342,BD4004="342A",BD4004="342B"),PorcenRet(BD4004,BH4004,BI4004),INDEX(PORCENTAJEBUSCAR,MATCH(BD4004,CódigoRET,0),4)*1),"")</f>
        <v/>
      </c>
      <c r="BG4004">
        <f t="shared" si="437"/>
        <v>0</v>
      </c>
      <c r="BO4004">
        <f t="shared" si="438"/>
        <v>0</v>
      </c>
      <c r="CC4004">
        <f t="shared" si="439"/>
        <v>0</v>
      </c>
      <c r="CD4004">
        <f t="shared" si="440"/>
        <v>0</v>
      </c>
      <c r="CG4004">
        <f ca="1">IFERROR(INDIRECT("IVA!X"&amp;MATCH(MID(COMPRAS!C3904,1,2)&amp;MID(COMPRAS!F3904,1,2)&amp;MID(COMPRAS!D3904,1,2),IVA!W:W,0)),"SIN COD.")</f>
        <v>0</v>
      </c>
      <c r="CH4004">
        <f ca="1">IFERROR(INDIRECT("IVA!Y"&amp;MATCH(MID(COMPRAS!C3904,1,2)&amp;MID(COMPRAS!F3904,1,2)&amp;MID(COMPRAS!D3904,1,2),IVA!W:W,0)),"SIN COD.")</f>
        <v>0</v>
      </c>
    </row>
    <row r="4005" spans="1:86" x14ac:dyDescent="0.25">
      <c r="A4005"/>
      <c r="B4005"/>
      <c r="D4005"/>
      <c r="AL4005">
        <f t="shared" si="434"/>
        <v>0</v>
      </c>
      <c r="AQ4005">
        <f t="shared" si="435"/>
        <v>0</v>
      </c>
      <c r="AR4005" t="str">
        <f>IFERROR(IF(OR(AP4005=338,AP4005=340,AP4005=341,AP4005=342,AP4005="342A",AP4005="342B"),PorcenRet(AP4005,AT4005,AU4005),INDEX(PORCENTAJEBUSCAR,MATCH(AP4005,CódigoRET,0),4)*1),"")</f>
        <v/>
      </c>
      <c r="AS4005">
        <f t="shared" si="436"/>
        <v>0</v>
      </c>
      <c r="BF4005" t="str">
        <f>IFERROR(IF(OR(BD4005=338,BD4005=340,BD4005=341,BD4005=342,BD4005="342A",BD4005="342B"),PorcenRet(BD4005,BH4005,BI4005),INDEX(PORCENTAJEBUSCAR,MATCH(BD4005,CódigoRET,0),4)*1),"")</f>
        <v/>
      </c>
      <c r="BG4005">
        <f t="shared" si="437"/>
        <v>0</v>
      </c>
      <c r="BO4005">
        <f t="shared" si="438"/>
        <v>0</v>
      </c>
      <c r="CC4005">
        <f t="shared" si="439"/>
        <v>0</v>
      </c>
      <c r="CD4005">
        <f t="shared" si="440"/>
        <v>0</v>
      </c>
      <c r="CG4005">
        <f ca="1">IFERROR(INDIRECT("IVA!X"&amp;MATCH(MID(COMPRAS!C3905,1,2)&amp;MID(COMPRAS!F3905,1,2)&amp;MID(COMPRAS!D3905,1,2),IVA!W:W,0)),"SIN COD.")</f>
        <v>0</v>
      </c>
      <c r="CH4005">
        <f ca="1">IFERROR(INDIRECT("IVA!Y"&amp;MATCH(MID(COMPRAS!C3905,1,2)&amp;MID(COMPRAS!F3905,1,2)&amp;MID(COMPRAS!D3905,1,2),IVA!W:W,0)),"SIN COD.")</f>
        <v>0</v>
      </c>
    </row>
    <row r="4006" spans="1:86" x14ac:dyDescent="0.25">
      <c r="A4006"/>
      <c r="B4006"/>
      <c r="D4006"/>
      <c r="AL4006">
        <f t="shared" si="434"/>
        <v>0</v>
      </c>
      <c r="AQ4006">
        <f t="shared" si="435"/>
        <v>0</v>
      </c>
      <c r="AR4006" t="str">
        <f>IFERROR(IF(OR(AP4006=338,AP4006=340,AP4006=341,AP4006=342,AP4006="342A",AP4006="342B"),PorcenRet(AP4006,AT4006,AU4006),INDEX(PORCENTAJEBUSCAR,MATCH(AP4006,CódigoRET,0),4)*1),"")</f>
        <v/>
      </c>
      <c r="AS4006">
        <f t="shared" si="436"/>
        <v>0</v>
      </c>
      <c r="BF4006" t="str">
        <f>IFERROR(IF(OR(BD4006=338,BD4006=340,BD4006=341,BD4006=342,BD4006="342A",BD4006="342B"),PorcenRet(BD4006,BH4006,BI4006),INDEX(PORCENTAJEBUSCAR,MATCH(BD4006,CódigoRET,0),4)*1),"")</f>
        <v/>
      </c>
      <c r="BG4006">
        <f t="shared" si="437"/>
        <v>0</v>
      </c>
      <c r="BO4006">
        <f t="shared" si="438"/>
        <v>0</v>
      </c>
      <c r="CC4006">
        <f t="shared" si="439"/>
        <v>0</v>
      </c>
      <c r="CD4006">
        <f t="shared" si="440"/>
        <v>0</v>
      </c>
      <c r="CG4006">
        <f ca="1">IFERROR(INDIRECT("IVA!X"&amp;MATCH(MID(COMPRAS!C3906,1,2)&amp;MID(COMPRAS!F3906,1,2)&amp;MID(COMPRAS!D3906,1,2),IVA!W:W,0)),"SIN COD.")</f>
        <v>0</v>
      </c>
      <c r="CH4006">
        <f ca="1">IFERROR(INDIRECT("IVA!Y"&amp;MATCH(MID(COMPRAS!C3906,1,2)&amp;MID(COMPRAS!F3906,1,2)&amp;MID(COMPRAS!D3906,1,2),IVA!W:W,0)),"SIN COD.")</f>
        <v>0</v>
      </c>
    </row>
    <row r="4007" spans="1:86" x14ac:dyDescent="0.25">
      <c r="A4007"/>
      <c r="B4007"/>
      <c r="D4007"/>
      <c r="AL4007">
        <f t="shared" si="434"/>
        <v>0</v>
      </c>
      <c r="AQ4007">
        <f t="shared" si="435"/>
        <v>0</v>
      </c>
      <c r="AR4007" t="str">
        <f>IFERROR(IF(OR(AP4007=338,AP4007=340,AP4007=341,AP4007=342,AP4007="342A",AP4007="342B"),PorcenRet(AP4007,AT4007,AU4007),INDEX(PORCENTAJEBUSCAR,MATCH(AP4007,CódigoRET,0),4)*1),"")</f>
        <v/>
      </c>
      <c r="AS4007">
        <f t="shared" si="436"/>
        <v>0</v>
      </c>
      <c r="BF4007" t="str">
        <f>IFERROR(IF(OR(BD4007=338,BD4007=340,BD4007=341,BD4007=342,BD4007="342A",BD4007="342B"),PorcenRet(BD4007,BH4007,BI4007),INDEX(PORCENTAJEBUSCAR,MATCH(BD4007,CódigoRET,0),4)*1),"")</f>
        <v/>
      </c>
      <c r="BG4007">
        <f t="shared" si="437"/>
        <v>0</v>
      </c>
      <c r="BO4007">
        <f t="shared" si="438"/>
        <v>0</v>
      </c>
      <c r="CC4007">
        <f t="shared" si="439"/>
        <v>0</v>
      </c>
      <c r="CD4007">
        <f t="shared" si="440"/>
        <v>0</v>
      </c>
      <c r="CG4007">
        <f ca="1">IFERROR(INDIRECT("IVA!X"&amp;MATCH(MID(COMPRAS!C3907,1,2)&amp;MID(COMPRAS!F3907,1,2)&amp;MID(COMPRAS!D3907,1,2),IVA!W:W,0)),"SIN COD.")</f>
        <v>0</v>
      </c>
      <c r="CH4007">
        <f ca="1">IFERROR(INDIRECT("IVA!Y"&amp;MATCH(MID(COMPRAS!C3907,1,2)&amp;MID(COMPRAS!F3907,1,2)&amp;MID(COMPRAS!D3907,1,2),IVA!W:W,0)),"SIN COD.")</f>
        <v>0</v>
      </c>
    </row>
    <row r="4008" spans="1:86" x14ac:dyDescent="0.25">
      <c r="A4008"/>
      <c r="B4008"/>
      <c r="D4008"/>
      <c r="AL4008">
        <f t="shared" si="434"/>
        <v>0</v>
      </c>
      <c r="AQ4008">
        <f t="shared" si="435"/>
        <v>0</v>
      </c>
      <c r="AR4008" t="str">
        <f>IFERROR(IF(OR(AP4008=338,AP4008=340,AP4008=341,AP4008=342,AP4008="342A",AP4008="342B"),PorcenRet(AP4008,AT4008,AU4008),INDEX(PORCENTAJEBUSCAR,MATCH(AP4008,CódigoRET,0),4)*1),"")</f>
        <v/>
      </c>
      <c r="AS4008">
        <f t="shared" si="436"/>
        <v>0</v>
      </c>
      <c r="BF4008" t="str">
        <f>IFERROR(IF(OR(BD4008=338,BD4008=340,BD4008=341,BD4008=342,BD4008="342A",BD4008="342B"),PorcenRet(BD4008,BH4008,BI4008),INDEX(PORCENTAJEBUSCAR,MATCH(BD4008,CódigoRET,0),4)*1),"")</f>
        <v/>
      </c>
      <c r="BG4008">
        <f t="shared" si="437"/>
        <v>0</v>
      </c>
      <c r="BO4008">
        <f t="shared" si="438"/>
        <v>0</v>
      </c>
      <c r="CC4008">
        <f t="shared" si="439"/>
        <v>0</v>
      </c>
      <c r="CD4008">
        <f t="shared" si="440"/>
        <v>0</v>
      </c>
      <c r="CG4008">
        <f ca="1">IFERROR(INDIRECT("IVA!X"&amp;MATCH(MID(COMPRAS!C3908,1,2)&amp;MID(COMPRAS!F3908,1,2)&amp;MID(COMPRAS!D3908,1,2),IVA!W:W,0)),"SIN COD.")</f>
        <v>0</v>
      </c>
      <c r="CH4008">
        <f ca="1">IFERROR(INDIRECT("IVA!Y"&amp;MATCH(MID(COMPRAS!C3908,1,2)&amp;MID(COMPRAS!F3908,1,2)&amp;MID(COMPRAS!D3908,1,2),IVA!W:W,0)),"SIN COD.")</f>
        <v>0</v>
      </c>
    </row>
    <row r="4009" spans="1:86" x14ac:dyDescent="0.25">
      <c r="A4009"/>
      <c r="B4009"/>
      <c r="D4009"/>
      <c r="AL4009">
        <f t="shared" si="434"/>
        <v>0</v>
      </c>
      <c r="AQ4009">
        <f t="shared" si="435"/>
        <v>0</v>
      </c>
      <c r="AR4009" t="str">
        <f>IFERROR(IF(OR(AP4009=338,AP4009=340,AP4009=341,AP4009=342,AP4009="342A",AP4009="342B"),PorcenRet(AP4009,AT4009,AU4009),INDEX(PORCENTAJEBUSCAR,MATCH(AP4009,CódigoRET,0),4)*1),"")</f>
        <v/>
      </c>
      <c r="AS4009">
        <f t="shared" si="436"/>
        <v>0</v>
      </c>
      <c r="BF4009" t="str">
        <f>IFERROR(IF(OR(BD4009=338,BD4009=340,BD4009=341,BD4009=342,BD4009="342A",BD4009="342B"),PorcenRet(BD4009,BH4009,BI4009),INDEX(PORCENTAJEBUSCAR,MATCH(BD4009,CódigoRET,0),4)*1),"")</f>
        <v/>
      </c>
      <c r="BG4009">
        <f t="shared" si="437"/>
        <v>0</v>
      </c>
      <c r="BO4009">
        <f t="shared" si="438"/>
        <v>0</v>
      </c>
      <c r="CC4009">
        <f t="shared" si="439"/>
        <v>0</v>
      </c>
      <c r="CD4009">
        <f t="shared" si="440"/>
        <v>0</v>
      </c>
      <c r="CG4009">
        <f ca="1">IFERROR(INDIRECT("IVA!X"&amp;MATCH(MID(COMPRAS!C3909,1,2)&amp;MID(COMPRAS!F3909,1,2)&amp;MID(COMPRAS!D3909,1,2),IVA!W:W,0)),"SIN COD.")</f>
        <v>0</v>
      </c>
      <c r="CH4009">
        <f ca="1">IFERROR(INDIRECT("IVA!Y"&amp;MATCH(MID(COMPRAS!C3909,1,2)&amp;MID(COMPRAS!F3909,1,2)&amp;MID(COMPRAS!D3909,1,2),IVA!W:W,0)),"SIN COD.")</f>
        <v>0</v>
      </c>
    </row>
    <row r="4010" spans="1:86" x14ac:dyDescent="0.25">
      <c r="A4010"/>
      <c r="B4010"/>
      <c r="D4010"/>
      <c r="AL4010">
        <f t="shared" si="434"/>
        <v>0</v>
      </c>
      <c r="AQ4010">
        <f t="shared" si="435"/>
        <v>0</v>
      </c>
      <c r="AR4010" t="str">
        <f>IFERROR(IF(OR(AP4010=338,AP4010=340,AP4010=341,AP4010=342,AP4010="342A",AP4010="342B"),PorcenRet(AP4010,AT4010,AU4010),INDEX(PORCENTAJEBUSCAR,MATCH(AP4010,CódigoRET,0),4)*1),"")</f>
        <v/>
      </c>
      <c r="AS4010">
        <f t="shared" si="436"/>
        <v>0</v>
      </c>
      <c r="BF4010" t="str">
        <f>IFERROR(IF(OR(BD4010=338,BD4010=340,BD4010=341,BD4010=342,BD4010="342A",BD4010="342B"),PorcenRet(BD4010,BH4010,BI4010),INDEX(PORCENTAJEBUSCAR,MATCH(BD4010,CódigoRET,0),4)*1),"")</f>
        <v/>
      </c>
      <c r="BG4010">
        <f t="shared" si="437"/>
        <v>0</v>
      </c>
      <c r="BO4010">
        <f t="shared" si="438"/>
        <v>0</v>
      </c>
      <c r="CC4010">
        <f t="shared" si="439"/>
        <v>0</v>
      </c>
      <c r="CD4010">
        <f t="shared" si="440"/>
        <v>0</v>
      </c>
      <c r="CG4010">
        <f ca="1">IFERROR(INDIRECT("IVA!X"&amp;MATCH(MID(COMPRAS!C3910,1,2)&amp;MID(COMPRAS!F3910,1,2)&amp;MID(COMPRAS!D3910,1,2),IVA!W:W,0)),"SIN COD.")</f>
        <v>0</v>
      </c>
      <c r="CH4010">
        <f ca="1">IFERROR(INDIRECT("IVA!Y"&amp;MATCH(MID(COMPRAS!C3910,1,2)&amp;MID(COMPRAS!F3910,1,2)&amp;MID(COMPRAS!D3910,1,2),IVA!W:W,0)),"SIN COD.")</f>
        <v>0</v>
      </c>
    </row>
    <row r="4011" spans="1:86" x14ac:dyDescent="0.25">
      <c r="A4011"/>
      <c r="B4011"/>
      <c r="D4011"/>
      <c r="AL4011">
        <f t="shared" si="434"/>
        <v>0</v>
      </c>
      <c r="AQ4011">
        <f t="shared" si="435"/>
        <v>0</v>
      </c>
      <c r="AR4011" t="str">
        <f>IFERROR(IF(OR(AP4011=338,AP4011=340,AP4011=341,AP4011=342,AP4011="342A",AP4011="342B"),PorcenRet(AP4011,AT4011,AU4011),INDEX(PORCENTAJEBUSCAR,MATCH(AP4011,CódigoRET,0),4)*1),"")</f>
        <v/>
      </c>
      <c r="AS4011">
        <f t="shared" si="436"/>
        <v>0</v>
      </c>
      <c r="BF4011" t="str">
        <f>IFERROR(IF(OR(BD4011=338,BD4011=340,BD4011=341,BD4011=342,BD4011="342A",BD4011="342B"),PorcenRet(BD4011,BH4011,BI4011),INDEX(PORCENTAJEBUSCAR,MATCH(BD4011,CódigoRET,0),4)*1),"")</f>
        <v/>
      </c>
      <c r="BG4011">
        <f t="shared" si="437"/>
        <v>0</v>
      </c>
      <c r="BO4011">
        <f t="shared" si="438"/>
        <v>0</v>
      </c>
      <c r="CC4011">
        <f t="shared" si="439"/>
        <v>0</v>
      </c>
      <c r="CD4011">
        <f t="shared" si="440"/>
        <v>0</v>
      </c>
      <c r="CG4011">
        <f ca="1">IFERROR(INDIRECT("IVA!X"&amp;MATCH(MID(COMPRAS!C3911,1,2)&amp;MID(COMPRAS!F3911,1,2)&amp;MID(COMPRAS!D3911,1,2),IVA!W:W,0)),"SIN COD.")</f>
        <v>0</v>
      </c>
      <c r="CH4011">
        <f ca="1">IFERROR(INDIRECT("IVA!Y"&amp;MATCH(MID(COMPRAS!C3911,1,2)&amp;MID(COMPRAS!F3911,1,2)&amp;MID(COMPRAS!D3911,1,2),IVA!W:W,0)),"SIN COD.")</f>
        <v>0</v>
      </c>
    </row>
    <row r="4012" spans="1:86" x14ac:dyDescent="0.25">
      <c r="A4012"/>
      <c r="B4012"/>
      <c r="D4012"/>
      <c r="AL4012">
        <f t="shared" si="434"/>
        <v>0</v>
      </c>
      <c r="AQ4012">
        <f t="shared" si="435"/>
        <v>0</v>
      </c>
      <c r="AR4012" t="str">
        <f>IFERROR(IF(OR(AP4012=338,AP4012=340,AP4012=341,AP4012=342,AP4012="342A",AP4012="342B"),PorcenRet(AP4012,AT4012,AU4012),INDEX(PORCENTAJEBUSCAR,MATCH(AP4012,CódigoRET,0),4)*1),"")</f>
        <v/>
      </c>
      <c r="AS4012">
        <f t="shared" si="436"/>
        <v>0</v>
      </c>
      <c r="BF4012" t="str">
        <f>IFERROR(IF(OR(BD4012=338,BD4012=340,BD4012=341,BD4012=342,BD4012="342A",BD4012="342B"),PorcenRet(BD4012,BH4012,BI4012),INDEX(PORCENTAJEBUSCAR,MATCH(BD4012,CódigoRET,0),4)*1),"")</f>
        <v/>
      </c>
      <c r="BG4012">
        <f t="shared" si="437"/>
        <v>0</v>
      </c>
      <c r="BO4012">
        <f t="shared" si="438"/>
        <v>0</v>
      </c>
      <c r="CC4012">
        <f t="shared" si="439"/>
        <v>0</v>
      </c>
      <c r="CD4012">
        <f t="shared" si="440"/>
        <v>0</v>
      </c>
      <c r="CG4012">
        <f ca="1">IFERROR(INDIRECT("IVA!X"&amp;MATCH(MID(COMPRAS!C3912,1,2)&amp;MID(COMPRAS!F3912,1,2)&amp;MID(COMPRAS!D3912,1,2),IVA!W:W,0)),"SIN COD.")</f>
        <v>0</v>
      </c>
      <c r="CH4012">
        <f ca="1">IFERROR(INDIRECT("IVA!Y"&amp;MATCH(MID(COMPRAS!C3912,1,2)&amp;MID(COMPRAS!F3912,1,2)&amp;MID(COMPRAS!D3912,1,2),IVA!W:W,0)),"SIN COD.")</f>
        <v>0</v>
      </c>
    </row>
    <row r="4013" spans="1:86" x14ac:dyDescent="0.25">
      <c r="A4013"/>
      <c r="B4013"/>
      <c r="D4013"/>
      <c r="AL4013">
        <f t="shared" si="434"/>
        <v>0</v>
      </c>
      <c r="AQ4013">
        <f t="shared" si="435"/>
        <v>0</v>
      </c>
      <c r="AR4013" t="str">
        <f>IFERROR(IF(OR(AP4013=338,AP4013=340,AP4013=341,AP4013=342,AP4013="342A",AP4013="342B"),PorcenRet(AP4013,AT4013,AU4013),INDEX(PORCENTAJEBUSCAR,MATCH(AP4013,CódigoRET,0),4)*1),"")</f>
        <v/>
      </c>
      <c r="AS4013">
        <f t="shared" si="436"/>
        <v>0</v>
      </c>
      <c r="BF4013" t="str">
        <f>IFERROR(IF(OR(BD4013=338,BD4013=340,BD4013=341,BD4013=342,BD4013="342A",BD4013="342B"),PorcenRet(BD4013,BH4013,BI4013),INDEX(PORCENTAJEBUSCAR,MATCH(BD4013,CódigoRET,0),4)*1),"")</f>
        <v/>
      </c>
      <c r="BG4013">
        <f t="shared" si="437"/>
        <v>0</v>
      </c>
      <c r="BO4013">
        <f t="shared" si="438"/>
        <v>0</v>
      </c>
      <c r="CC4013">
        <f t="shared" si="439"/>
        <v>0</v>
      </c>
      <c r="CD4013">
        <f t="shared" si="440"/>
        <v>0</v>
      </c>
      <c r="CG4013">
        <f ca="1">IFERROR(INDIRECT("IVA!X"&amp;MATCH(MID(COMPRAS!C3913,1,2)&amp;MID(COMPRAS!F3913,1,2)&amp;MID(COMPRAS!D3913,1,2),IVA!W:W,0)),"SIN COD.")</f>
        <v>0</v>
      </c>
      <c r="CH4013">
        <f ca="1">IFERROR(INDIRECT("IVA!Y"&amp;MATCH(MID(COMPRAS!C3913,1,2)&amp;MID(COMPRAS!F3913,1,2)&amp;MID(COMPRAS!D3913,1,2),IVA!W:W,0)),"SIN COD.")</f>
        <v>0</v>
      </c>
    </row>
    <row r="4014" spans="1:86" x14ac:dyDescent="0.25">
      <c r="A4014"/>
      <c r="B4014"/>
      <c r="D4014"/>
      <c r="AL4014">
        <f t="shared" si="434"/>
        <v>0</v>
      </c>
      <c r="AQ4014">
        <f t="shared" si="435"/>
        <v>0</v>
      </c>
      <c r="AR4014" t="str">
        <f>IFERROR(IF(OR(AP4014=338,AP4014=340,AP4014=341,AP4014=342,AP4014="342A",AP4014="342B"),PorcenRet(AP4014,AT4014,AU4014),INDEX(PORCENTAJEBUSCAR,MATCH(AP4014,CódigoRET,0),4)*1),"")</f>
        <v/>
      </c>
      <c r="AS4014">
        <f t="shared" si="436"/>
        <v>0</v>
      </c>
      <c r="BF4014" t="str">
        <f>IFERROR(IF(OR(BD4014=338,BD4014=340,BD4014=341,BD4014=342,BD4014="342A",BD4014="342B"),PorcenRet(BD4014,BH4014,BI4014),INDEX(PORCENTAJEBUSCAR,MATCH(BD4014,CódigoRET,0),4)*1),"")</f>
        <v/>
      </c>
      <c r="BG4014">
        <f t="shared" si="437"/>
        <v>0</v>
      </c>
      <c r="BO4014">
        <f t="shared" si="438"/>
        <v>0</v>
      </c>
      <c r="CC4014">
        <f t="shared" si="439"/>
        <v>0</v>
      </c>
      <c r="CD4014">
        <f t="shared" si="440"/>
        <v>0</v>
      </c>
      <c r="CG4014">
        <f ca="1">IFERROR(INDIRECT("IVA!X"&amp;MATCH(MID(COMPRAS!C3914,1,2)&amp;MID(COMPRAS!F3914,1,2)&amp;MID(COMPRAS!D3914,1,2),IVA!W:W,0)),"SIN COD.")</f>
        <v>0</v>
      </c>
      <c r="CH4014">
        <f ca="1">IFERROR(INDIRECT("IVA!Y"&amp;MATCH(MID(COMPRAS!C3914,1,2)&amp;MID(COMPRAS!F3914,1,2)&amp;MID(COMPRAS!D3914,1,2),IVA!W:W,0)),"SIN COD.")</f>
        <v>0</v>
      </c>
    </row>
    <row r="4015" spans="1:86" x14ac:dyDescent="0.25">
      <c r="A4015"/>
      <c r="B4015"/>
      <c r="D4015"/>
      <c r="AL4015">
        <f t="shared" si="434"/>
        <v>0</v>
      </c>
      <c r="AQ4015">
        <f t="shared" si="435"/>
        <v>0</v>
      </c>
      <c r="AR4015" t="str">
        <f>IFERROR(IF(OR(AP4015=338,AP4015=340,AP4015=341,AP4015=342,AP4015="342A",AP4015="342B"),PorcenRet(AP4015,AT4015,AU4015),INDEX(PORCENTAJEBUSCAR,MATCH(AP4015,CódigoRET,0),4)*1),"")</f>
        <v/>
      </c>
      <c r="AS4015">
        <f t="shared" si="436"/>
        <v>0</v>
      </c>
      <c r="BF4015" t="str">
        <f>IFERROR(IF(OR(BD4015=338,BD4015=340,BD4015=341,BD4015=342,BD4015="342A",BD4015="342B"),PorcenRet(BD4015,BH4015,BI4015),INDEX(PORCENTAJEBUSCAR,MATCH(BD4015,CódigoRET,0),4)*1),"")</f>
        <v/>
      </c>
      <c r="BG4015">
        <f t="shared" si="437"/>
        <v>0</v>
      </c>
      <c r="BO4015">
        <f t="shared" si="438"/>
        <v>0</v>
      </c>
      <c r="CC4015">
        <f t="shared" si="439"/>
        <v>0</v>
      </c>
      <c r="CD4015">
        <f t="shared" si="440"/>
        <v>0</v>
      </c>
      <c r="CG4015">
        <f ca="1">IFERROR(INDIRECT("IVA!X"&amp;MATCH(MID(COMPRAS!C3915,1,2)&amp;MID(COMPRAS!F3915,1,2)&amp;MID(COMPRAS!D3915,1,2),IVA!W:W,0)),"SIN COD.")</f>
        <v>0</v>
      </c>
      <c r="CH4015">
        <f ca="1">IFERROR(INDIRECT("IVA!Y"&amp;MATCH(MID(COMPRAS!C3915,1,2)&amp;MID(COMPRAS!F3915,1,2)&amp;MID(COMPRAS!D3915,1,2),IVA!W:W,0)),"SIN COD.")</f>
        <v>0</v>
      </c>
    </row>
    <row r="4016" spans="1:86" x14ac:dyDescent="0.25">
      <c r="A4016"/>
      <c r="B4016"/>
      <c r="D4016"/>
      <c r="AL4016">
        <f t="shared" si="434"/>
        <v>0</v>
      </c>
      <c r="AQ4016">
        <f t="shared" si="435"/>
        <v>0</v>
      </c>
      <c r="AR4016" t="str">
        <f>IFERROR(IF(OR(AP4016=338,AP4016=340,AP4016=341,AP4016=342,AP4016="342A",AP4016="342B"),PorcenRet(AP4016,AT4016,AU4016),INDEX(PORCENTAJEBUSCAR,MATCH(AP4016,CódigoRET,0),4)*1),"")</f>
        <v/>
      </c>
      <c r="AS4016">
        <f t="shared" si="436"/>
        <v>0</v>
      </c>
      <c r="BF4016" t="str">
        <f>IFERROR(IF(OR(BD4016=338,BD4016=340,BD4016=341,BD4016=342,BD4016="342A",BD4016="342B"),PorcenRet(BD4016,BH4016,BI4016),INDEX(PORCENTAJEBUSCAR,MATCH(BD4016,CódigoRET,0),4)*1),"")</f>
        <v/>
      </c>
      <c r="BG4016">
        <f t="shared" si="437"/>
        <v>0</v>
      </c>
      <c r="BO4016">
        <f t="shared" si="438"/>
        <v>0</v>
      </c>
      <c r="CC4016">
        <f t="shared" si="439"/>
        <v>0</v>
      </c>
      <c r="CD4016">
        <f t="shared" si="440"/>
        <v>0</v>
      </c>
      <c r="CG4016">
        <f ca="1">IFERROR(INDIRECT("IVA!X"&amp;MATCH(MID(COMPRAS!C3916,1,2)&amp;MID(COMPRAS!F3916,1,2)&amp;MID(COMPRAS!D3916,1,2),IVA!W:W,0)),"SIN COD.")</f>
        <v>0</v>
      </c>
      <c r="CH4016">
        <f ca="1">IFERROR(INDIRECT("IVA!Y"&amp;MATCH(MID(COMPRAS!C3916,1,2)&amp;MID(COMPRAS!F3916,1,2)&amp;MID(COMPRAS!D3916,1,2),IVA!W:W,0)),"SIN COD.")</f>
        <v>0</v>
      </c>
    </row>
    <row r="4017" spans="1:86" x14ac:dyDescent="0.25">
      <c r="A4017"/>
      <c r="B4017"/>
      <c r="D4017"/>
      <c r="AL4017">
        <f t="shared" si="434"/>
        <v>0</v>
      </c>
      <c r="AQ4017">
        <f t="shared" si="435"/>
        <v>0</v>
      </c>
      <c r="AR4017" t="str">
        <f>IFERROR(IF(OR(AP4017=338,AP4017=340,AP4017=341,AP4017=342,AP4017="342A",AP4017="342B"),PorcenRet(AP4017,AT4017,AU4017),INDEX(PORCENTAJEBUSCAR,MATCH(AP4017,CódigoRET,0),4)*1),"")</f>
        <v/>
      </c>
      <c r="AS4017">
        <f t="shared" si="436"/>
        <v>0</v>
      </c>
      <c r="BF4017" t="str">
        <f>IFERROR(IF(OR(BD4017=338,BD4017=340,BD4017=341,BD4017=342,BD4017="342A",BD4017="342B"),PorcenRet(BD4017,BH4017,BI4017),INDEX(PORCENTAJEBUSCAR,MATCH(BD4017,CódigoRET,0),4)*1),"")</f>
        <v/>
      </c>
      <c r="BG4017">
        <f t="shared" si="437"/>
        <v>0</v>
      </c>
      <c r="BO4017">
        <f t="shared" si="438"/>
        <v>0</v>
      </c>
      <c r="CC4017">
        <f t="shared" si="439"/>
        <v>0</v>
      </c>
      <c r="CD4017">
        <f t="shared" si="440"/>
        <v>0</v>
      </c>
      <c r="CG4017">
        <f ca="1">IFERROR(INDIRECT("IVA!X"&amp;MATCH(MID(COMPRAS!C3917,1,2)&amp;MID(COMPRAS!F3917,1,2)&amp;MID(COMPRAS!D3917,1,2),IVA!W:W,0)),"SIN COD.")</f>
        <v>0</v>
      </c>
      <c r="CH4017">
        <f ca="1">IFERROR(INDIRECT("IVA!Y"&amp;MATCH(MID(COMPRAS!C3917,1,2)&amp;MID(COMPRAS!F3917,1,2)&amp;MID(COMPRAS!D3917,1,2),IVA!W:W,0)),"SIN COD.")</f>
        <v>0</v>
      </c>
    </row>
    <row r="4018" spans="1:86" x14ac:dyDescent="0.25">
      <c r="A4018"/>
      <c r="B4018"/>
      <c r="D4018"/>
      <c r="AL4018">
        <f t="shared" si="434"/>
        <v>0</v>
      </c>
      <c r="AQ4018">
        <f t="shared" si="435"/>
        <v>0</v>
      </c>
      <c r="AR4018" t="str">
        <f>IFERROR(IF(OR(AP4018=338,AP4018=340,AP4018=341,AP4018=342,AP4018="342A",AP4018="342B"),PorcenRet(AP4018,AT4018,AU4018),INDEX(PORCENTAJEBUSCAR,MATCH(AP4018,CódigoRET,0),4)*1),"")</f>
        <v/>
      </c>
      <c r="AS4018">
        <f t="shared" si="436"/>
        <v>0</v>
      </c>
      <c r="BF4018" t="str">
        <f>IFERROR(IF(OR(BD4018=338,BD4018=340,BD4018=341,BD4018=342,BD4018="342A",BD4018="342B"),PorcenRet(BD4018,BH4018,BI4018),INDEX(PORCENTAJEBUSCAR,MATCH(BD4018,CódigoRET,0),4)*1),"")</f>
        <v/>
      </c>
      <c r="BG4018">
        <f t="shared" si="437"/>
        <v>0</v>
      </c>
      <c r="BO4018">
        <f t="shared" si="438"/>
        <v>0</v>
      </c>
      <c r="CC4018">
        <f t="shared" si="439"/>
        <v>0</v>
      </c>
      <c r="CD4018">
        <f t="shared" si="440"/>
        <v>0</v>
      </c>
      <c r="CG4018">
        <f ca="1">IFERROR(INDIRECT("IVA!X"&amp;MATCH(MID(COMPRAS!C3918,1,2)&amp;MID(COMPRAS!F3918,1,2)&amp;MID(COMPRAS!D3918,1,2),IVA!W:W,0)),"SIN COD.")</f>
        <v>0</v>
      </c>
      <c r="CH4018">
        <f ca="1">IFERROR(INDIRECT("IVA!Y"&amp;MATCH(MID(COMPRAS!C3918,1,2)&amp;MID(COMPRAS!F3918,1,2)&amp;MID(COMPRAS!D3918,1,2),IVA!W:W,0)),"SIN COD.")</f>
        <v>0</v>
      </c>
    </row>
    <row r="4019" spans="1:86" x14ac:dyDescent="0.25">
      <c r="A4019"/>
      <c r="B4019"/>
      <c r="D4019"/>
      <c r="AL4019">
        <f t="shared" si="434"/>
        <v>0</v>
      </c>
      <c r="AQ4019">
        <f t="shared" si="435"/>
        <v>0</v>
      </c>
      <c r="AR4019" t="str">
        <f>IFERROR(IF(OR(AP4019=338,AP4019=340,AP4019=341,AP4019=342,AP4019="342A",AP4019="342B"),PorcenRet(AP4019,AT4019,AU4019),INDEX(PORCENTAJEBUSCAR,MATCH(AP4019,CódigoRET,0),4)*1),"")</f>
        <v/>
      </c>
      <c r="AS4019">
        <f t="shared" si="436"/>
        <v>0</v>
      </c>
      <c r="BF4019" t="str">
        <f>IFERROR(IF(OR(BD4019=338,BD4019=340,BD4019=341,BD4019=342,BD4019="342A",BD4019="342B"),PorcenRet(BD4019,BH4019,BI4019),INDEX(PORCENTAJEBUSCAR,MATCH(BD4019,CódigoRET,0),4)*1),"")</f>
        <v/>
      </c>
      <c r="BG4019">
        <f t="shared" si="437"/>
        <v>0</v>
      </c>
      <c r="BO4019">
        <f t="shared" si="438"/>
        <v>0</v>
      </c>
      <c r="CC4019">
        <f t="shared" si="439"/>
        <v>0</v>
      </c>
      <c r="CD4019">
        <f t="shared" si="440"/>
        <v>0</v>
      </c>
      <c r="CG4019">
        <f ca="1">IFERROR(INDIRECT("IVA!X"&amp;MATCH(MID(COMPRAS!C3919,1,2)&amp;MID(COMPRAS!F3919,1,2)&amp;MID(COMPRAS!D3919,1,2),IVA!W:W,0)),"SIN COD.")</f>
        <v>0</v>
      </c>
      <c r="CH4019">
        <f ca="1">IFERROR(INDIRECT("IVA!Y"&amp;MATCH(MID(COMPRAS!C3919,1,2)&amp;MID(COMPRAS!F3919,1,2)&amp;MID(COMPRAS!D3919,1,2),IVA!W:W,0)),"SIN COD.")</f>
        <v>0</v>
      </c>
    </row>
    <row r="4020" spans="1:86" x14ac:dyDescent="0.25">
      <c r="A4020"/>
      <c r="B4020"/>
      <c r="D4020"/>
      <c r="AL4020">
        <f t="shared" si="434"/>
        <v>0</v>
      </c>
      <c r="AQ4020">
        <f t="shared" si="435"/>
        <v>0</v>
      </c>
      <c r="AR4020" t="str">
        <f>IFERROR(IF(OR(AP4020=338,AP4020=340,AP4020=341,AP4020=342,AP4020="342A",AP4020="342B"),PorcenRet(AP4020,AT4020,AU4020),INDEX(PORCENTAJEBUSCAR,MATCH(AP4020,CódigoRET,0),4)*1),"")</f>
        <v/>
      </c>
      <c r="AS4020">
        <f t="shared" si="436"/>
        <v>0</v>
      </c>
      <c r="BF4020" t="str">
        <f>IFERROR(IF(OR(BD4020=338,BD4020=340,BD4020=341,BD4020=342,BD4020="342A",BD4020="342B"),PorcenRet(BD4020,BH4020,BI4020),INDEX(PORCENTAJEBUSCAR,MATCH(BD4020,CódigoRET,0),4)*1),"")</f>
        <v/>
      </c>
      <c r="BG4020">
        <f t="shared" si="437"/>
        <v>0</v>
      </c>
      <c r="BO4020">
        <f t="shared" si="438"/>
        <v>0</v>
      </c>
      <c r="CC4020">
        <f t="shared" si="439"/>
        <v>0</v>
      </c>
      <c r="CD4020">
        <f t="shared" si="440"/>
        <v>0</v>
      </c>
      <c r="CG4020">
        <f ca="1">IFERROR(INDIRECT("IVA!X"&amp;MATCH(MID(COMPRAS!C3920,1,2)&amp;MID(COMPRAS!F3920,1,2)&amp;MID(COMPRAS!D3920,1,2),IVA!W:W,0)),"SIN COD.")</f>
        <v>0</v>
      </c>
      <c r="CH4020">
        <f ca="1">IFERROR(INDIRECT("IVA!Y"&amp;MATCH(MID(COMPRAS!C3920,1,2)&amp;MID(COMPRAS!F3920,1,2)&amp;MID(COMPRAS!D3920,1,2),IVA!W:W,0)),"SIN COD.")</f>
        <v>0</v>
      </c>
    </row>
    <row r="4021" spans="1:86" x14ac:dyDescent="0.25">
      <c r="A4021"/>
      <c r="B4021"/>
      <c r="D4021"/>
      <c r="AL4021">
        <f t="shared" si="434"/>
        <v>0</v>
      </c>
      <c r="AQ4021">
        <f t="shared" si="435"/>
        <v>0</v>
      </c>
      <c r="AR4021" t="str">
        <f>IFERROR(IF(OR(AP4021=338,AP4021=340,AP4021=341,AP4021=342,AP4021="342A",AP4021="342B"),PorcenRet(AP4021,AT4021,AU4021),INDEX(PORCENTAJEBUSCAR,MATCH(AP4021,CódigoRET,0),4)*1),"")</f>
        <v/>
      </c>
      <c r="AS4021">
        <f t="shared" si="436"/>
        <v>0</v>
      </c>
      <c r="BF4021" t="str">
        <f>IFERROR(IF(OR(BD4021=338,BD4021=340,BD4021=341,BD4021=342,BD4021="342A",BD4021="342B"),PorcenRet(BD4021,BH4021,BI4021),INDEX(PORCENTAJEBUSCAR,MATCH(BD4021,CódigoRET,0),4)*1),"")</f>
        <v/>
      </c>
      <c r="BG4021">
        <f t="shared" si="437"/>
        <v>0</v>
      </c>
      <c r="BO4021">
        <f t="shared" si="438"/>
        <v>0</v>
      </c>
      <c r="CC4021">
        <f t="shared" si="439"/>
        <v>0</v>
      </c>
      <c r="CD4021">
        <f t="shared" si="440"/>
        <v>0</v>
      </c>
      <c r="CG4021">
        <f ca="1">IFERROR(INDIRECT("IVA!X"&amp;MATCH(MID(COMPRAS!C3921,1,2)&amp;MID(COMPRAS!F3921,1,2)&amp;MID(COMPRAS!D3921,1,2),IVA!W:W,0)),"SIN COD.")</f>
        <v>0</v>
      </c>
      <c r="CH4021">
        <f ca="1">IFERROR(INDIRECT("IVA!Y"&amp;MATCH(MID(COMPRAS!C3921,1,2)&amp;MID(COMPRAS!F3921,1,2)&amp;MID(COMPRAS!D3921,1,2),IVA!W:W,0)),"SIN COD.")</f>
        <v>0</v>
      </c>
    </row>
    <row r="4022" spans="1:86" x14ac:dyDescent="0.25">
      <c r="A4022"/>
      <c r="B4022"/>
      <c r="D4022"/>
      <c r="AL4022">
        <f t="shared" si="434"/>
        <v>0</v>
      </c>
      <c r="AQ4022">
        <f t="shared" si="435"/>
        <v>0</v>
      </c>
      <c r="AR4022" t="str">
        <f>IFERROR(IF(OR(AP4022=338,AP4022=340,AP4022=341,AP4022=342,AP4022="342A",AP4022="342B"),PorcenRet(AP4022,AT4022,AU4022),INDEX(PORCENTAJEBUSCAR,MATCH(AP4022,CódigoRET,0),4)*1),"")</f>
        <v/>
      </c>
      <c r="AS4022">
        <f t="shared" si="436"/>
        <v>0</v>
      </c>
      <c r="BF4022" t="str">
        <f>IFERROR(IF(OR(BD4022=338,BD4022=340,BD4022=341,BD4022=342,BD4022="342A",BD4022="342B"),PorcenRet(BD4022,BH4022,BI4022),INDEX(PORCENTAJEBUSCAR,MATCH(BD4022,CódigoRET,0),4)*1),"")</f>
        <v/>
      </c>
      <c r="BG4022">
        <f t="shared" si="437"/>
        <v>0</v>
      </c>
      <c r="BO4022">
        <f t="shared" si="438"/>
        <v>0</v>
      </c>
      <c r="CC4022">
        <f t="shared" si="439"/>
        <v>0</v>
      </c>
      <c r="CD4022">
        <f t="shared" si="440"/>
        <v>0</v>
      </c>
      <c r="CG4022">
        <f ca="1">IFERROR(INDIRECT("IVA!X"&amp;MATCH(MID(COMPRAS!C3922,1,2)&amp;MID(COMPRAS!F3922,1,2)&amp;MID(COMPRAS!D3922,1,2),IVA!W:W,0)),"SIN COD.")</f>
        <v>0</v>
      </c>
      <c r="CH4022">
        <f ca="1">IFERROR(INDIRECT("IVA!Y"&amp;MATCH(MID(COMPRAS!C3922,1,2)&amp;MID(COMPRAS!F3922,1,2)&amp;MID(COMPRAS!D3922,1,2),IVA!W:W,0)),"SIN COD.")</f>
        <v>0</v>
      </c>
    </row>
    <row r="4023" spans="1:86" x14ac:dyDescent="0.25">
      <c r="A4023"/>
      <c r="B4023"/>
      <c r="D4023"/>
      <c r="AL4023">
        <f t="shared" si="434"/>
        <v>0</v>
      </c>
      <c r="AQ4023">
        <f t="shared" si="435"/>
        <v>0</v>
      </c>
      <c r="AR4023" t="str">
        <f>IFERROR(IF(OR(AP4023=338,AP4023=340,AP4023=341,AP4023=342,AP4023="342A",AP4023="342B"),PorcenRet(AP4023,AT4023,AU4023),INDEX(PORCENTAJEBUSCAR,MATCH(AP4023,CódigoRET,0),4)*1),"")</f>
        <v/>
      </c>
      <c r="AS4023">
        <f t="shared" si="436"/>
        <v>0</v>
      </c>
      <c r="BF4023" t="str">
        <f>IFERROR(IF(OR(BD4023=338,BD4023=340,BD4023=341,BD4023=342,BD4023="342A",BD4023="342B"),PorcenRet(BD4023,BH4023,BI4023),INDEX(PORCENTAJEBUSCAR,MATCH(BD4023,CódigoRET,0),4)*1),"")</f>
        <v/>
      </c>
      <c r="BG4023">
        <f t="shared" si="437"/>
        <v>0</v>
      </c>
      <c r="BO4023">
        <f t="shared" si="438"/>
        <v>0</v>
      </c>
      <c r="CC4023">
        <f t="shared" si="439"/>
        <v>0</v>
      </c>
      <c r="CD4023">
        <f t="shared" si="440"/>
        <v>0</v>
      </c>
      <c r="CG4023">
        <f ca="1">IFERROR(INDIRECT("IVA!X"&amp;MATCH(MID(COMPRAS!C3923,1,2)&amp;MID(COMPRAS!F3923,1,2)&amp;MID(COMPRAS!D3923,1,2),IVA!W:W,0)),"SIN COD.")</f>
        <v>0</v>
      </c>
      <c r="CH4023">
        <f ca="1">IFERROR(INDIRECT("IVA!Y"&amp;MATCH(MID(COMPRAS!C3923,1,2)&amp;MID(COMPRAS!F3923,1,2)&amp;MID(COMPRAS!D3923,1,2),IVA!W:W,0)),"SIN COD.")</f>
        <v>0</v>
      </c>
    </row>
    <row r="4024" spans="1:86" x14ac:dyDescent="0.25">
      <c r="A4024"/>
      <c r="B4024"/>
      <c r="D4024"/>
      <c r="AL4024">
        <f t="shared" si="434"/>
        <v>0</v>
      </c>
      <c r="AQ4024">
        <f t="shared" si="435"/>
        <v>0</v>
      </c>
      <c r="AR4024" t="str">
        <f>IFERROR(IF(OR(AP4024=338,AP4024=340,AP4024=341,AP4024=342,AP4024="342A",AP4024="342B"),PorcenRet(AP4024,AT4024,AU4024),INDEX(PORCENTAJEBUSCAR,MATCH(AP4024,CódigoRET,0),4)*1),"")</f>
        <v/>
      </c>
      <c r="AS4024">
        <f t="shared" si="436"/>
        <v>0</v>
      </c>
      <c r="BF4024" t="str">
        <f>IFERROR(IF(OR(BD4024=338,BD4024=340,BD4024=341,BD4024=342,BD4024="342A",BD4024="342B"),PorcenRet(BD4024,BH4024,BI4024),INDEX(PORCENTAJEBUSCAR,MATCH(BD4024,CódigoRET,0),4)*1),"")</f>
        <v/>
      </c>
      <c r="BG4024">
        <f t="shared" si="437"/>
        <v>0</v>
      </c>
      <c r="BO4024">
        <f t="shared" si="438"/>
        <v>0</v>
      </c>
      <c r="CC4024">
        <f t="shared" si="439"/>
        <v>0</v>
      </c>
      <c r="CD4024">
        <f t="shared" si="440"/>
        <v>0</v>
      </c>
      <c r="CG4024">
        <f ca="1">IFERROR(INDIRECT("IVA!X"&amp;MATCH(MID(COMPRAS!C3924,1,2)&amp;MID(COMPRAS!F3924,1,2)&amp;MID(COMPRAS!D3924,1,2),IVA!W:W,0)),"SIN COD.")</f>
        <v>0</v>
      </c>
      <c r="CH4024">
        <f ca="1">IFERROR(INDIRECT("IVA!Y"&amp;MATCH(MID(COMPRAS!C3924,1,2)&amp;MID(COMPRAS!F3924,1,2)&amp;MID(COMPRAS!D3924,1,2),IVA!W:W,0)),"SIN COD.")</f>
        <v>0</v>
      </c>
    </row>
    <row r="4025" spans="1:86" x14ac:dyDescent="0.25">
      <c r="A4025"/>
      <c r="B4025"/>
      <c r="D4025"/>
      <c r="AL4025">
        <f t="shared" si="434"/>
        <v>0</v>
      </c>
      <c r="AQ4025">
        <f t="shared" si="435"/>
        <v>0</v>
      </c>
      <c r="AR4025" t="str">
        <f>IFERROR(IF(OR(AP4025=338,AP4025=340,AP4025=341,AP4025=342,AP4025="342A",AP4025="342B"),PorcenRet(AP4025,AT4025,AU4025),INDEX(PORCENTAJEBUSCAR,MATCH(AP4025,CódigoRET,0),4)*1),"")</f>
        <v/>
      </c>
      <c r="AS4025">
        <f t="shared" si="436"/>
        <v>0</v>
      </c>
      <c r="BF4025" t="str">
        <f>IFERROR(IF(OR(BD4025=338,BD4025=340,BD4025=341,BD4025=342,BD4025="342A",BD4025="342B"),PorcenRet(BD4025,BH4025,BI4025),INDEX(PORCENTAJEBUSCAR,MATCH(BD4025,CódigoRET,0),4)*1),"")</f>
        <v/>
      </c>
      <c r="BG4025">
        <f t="shared" si="437"/>
        <v>0</v>
      </c>
      <c r="BO4025">
        <f t="shared" si="438"/>
        <v>0</v>
      </c>
      <c r="CC4025">
        <f t="shared" si="439"/>
        <v>0</v>
      </c>
      <c r="CD4025">
        <f t="shared" si="440"/>
        <v>0</v>
      </c>
      <c r="CG4025">
        <f ca="1">IFERROR(INDIRECT("IVA!X"&amp;MATCH(MID(COMPRAS!C3925,1,2)&amp;MID(COMPRAS!F3925,1,2)&amp;MID(COMPRAS!D3925,1,2),IVA!W:W,0)),"SIN COD.")</f>
        <v>0</v>
      </c>
      <c r="CH4025">
        <f ca="1">IFERROR(INDIRECT("IVA!Y"&amp;MATCH(MID(COMPRAS!C3925,1,2)&amp;MID(COMPRAS!F3925,1,2)&amp;MID(COMPRAS!D3925,1,2),IVA!W:W,0)),"SIN COD.")</f>
        <v>0</v>
      </c>
    </row>
    <row r="4026" spans="1:86" x14ac:dyDescent="0.25">
      <c r="A4026"/>
      <c r="B4026"/>
      <c r="D4026"/>
      <c r="AL4026">
        <f t="shared" si="434"/>
        <v>0</v>
      </c>
      <c r="AQ4026">
        <f t="shared" si="435"/>
        <v>0</v>
      </c>
      <c r="AR4026" t="str">
        <f>IFERROR(IF(OR(AP4026=338,AP4026=340,AP4026=341,AP4026=342,AP4026="342A",AP4026="342B"),PorcenRet(AP4026,AT4026,AU4026),INDEX(PORCENTAJEBUSCAR,MATCH(AP4026,CódigoRET,0),4)*1),"")</f>
        <v/>
      </c>
      <c r="AS4026">
        <f t="shared" si="436"/>
        <v>0</v>
      </c>
      <c r="BF4026" t="str">
        <f>IFERROR(IF(OR(BD4026=338,BD4026=340,BD4026=341,BD4026=342,BD4026="342A",BD4026="342B"),PorcenRet(BD4026,BH4026,BI4026),INDEX(PORCENTAJEBUSCAR,MATCH(BD4026,CódigoRET,0),4)*1),"")</f>
        <v/>
      </c>
      <c r="BG4026">
        <f t="shared" si="437"/>
        <v>0</v>
      </c>
      <c r="BO4026">
        <f t="shared" si="438"/>
        <v>0</v>
      </c>
      <c r="CC4026">
        <f t="shared" si="439"/>
        <v>0</v>
      </c>
      <c r="CD4026">
        <f t="shared" si="440"/>
        <v>0</v>
      </c>
      <c r="CG4026">
        <f ca="1">IFERROR(INDIRECT("IVA!X"&amp;MATCH(MID(COMPRAS!C3926,1,2)&amp;MID(COMPRAS!F3926,1,2)&amp;MID(COMPRAS!D3926,1,2),IVA!W:W,0)),"SIN COD.")</f>
        <v>0</v>
      </c>
      <c r="CH4026">
        <f ca="1">IFERROR(INDIRECT("IVA!Y"&amp;MATCH(MID(COMPRAS!C3926,1,2)&amp;MID(COMPRAS!F3926,1,2)&amp;MID(COMPRAS!D3926,1,2),IVA!W:W,0)),"SIN COD.")</f>
        <v>0</v>
      </c>
    </row>
    <row r="4027" spans="1:86" x14ac:dyDescent="0.25">
      <c r="A4027"/>
      <c r="B4027"/>
      <c r="D4027"/>
      <c r="AL4027">
        <f t="shared" si="434"/>
        <v>0</v>
      </c>
      <c r="AQ4027">
        <f t="shared" si="435"/>
        <v>0</v>
      </c>
      <c r="AR4027" t="str">
        <f>IFERROR(IF(OR(AP4027=338,AP4027=340,AP4027=341,AP4027=342,AP4027="342A",AP4027="342B"),PorcenRet(AP4027,AT4027,AU4027),INDEX(PORCENTAJEBUSCAR,MATCH(AP4027,CódigoRET,0),4)*1),"")</f>
        <v/>
      </c>
      <c r="AS4027">
        <f t="shared" si="436"/>
        <v>0</v>
      </c>
      <c r="BF4027" t="str">
        <f>IFERROR(IF(OR(BD4027=338,BD4027=340,BD4027=341,BD4027=342,BD4027="342A",BD4027="342B"),PorcenRet(BD4027,BH4027,BI4027),INDEX(PORCENTAJEBUSCAR,MATCH(BD4027,CódigoRET,0),4)*1),"")</f>
        <v/>
      </c>
      <c r="BG4027">
        <f t="shared" si="437"/>
        <v>0</v>
      </c>
      <c r="BO4027">
        <f t="shared" si="438"/>
        <v>0</v>
      </c>
      <c r="CC4027">
        <f t="shared" si="439"/>
        <v>0</v>
      </c>
      <c r="CD4027">
        <f t="shared" si="440"/>
        <v>0</v>
      </c>
      <c r="CG4027">
        <f ca="1">IFERROR(INDIRECT("IVA!X"&amp;MATCH(MID(COMPRAS!C3927,1,2)&amp;MID(COMPRAS!F3927,1,2)&amp;MID(COMPRAS!D3927,1,2),IVA!W:W,0)),"SIN COD.")</f>
        <v>0</v>
      </c>
      <c r="CH4027">
        <f ca="1">IFERROR(INDIRECT("IVA!Y"&amp;MATCH(MID(COMPRAS!C3927,1,2)&amp;MID(COMPRAS!F3927,1,2)&amp;MID(COMPRAS!D3927,1,2),IVA!W:W,0)),"SIN COD.")</f>
        <v>0</v>
      </c>
    </row>
    <row r="4028" spans="1:86" x14ac:dyDescent="0.25">
      <c r="A4028"/>
      <c r="B4028"/>
      <c r="D4028"/>
      <c r="AL4028">
        <f t="shared" si="434"/>
        <v>0</v>
      </c>
      <c r="AQ4028">
        <f t="shared" si="435"/>
        <v>0</v>
      </c>
      <c r="AR4028" t="str">
        <f>IFERROR(IF(OR(AP4028=338,AP4028=340,AP4028=341,AP4028=342,AP4028="342A",AP4028="342B"),PorcenRet(AP4028,AT4028,AU4028),INDEX(PORCENTAJEBUSCAR,MATCH(AP4028,CódigoRET,0),4)*1),"")</f>
        <v/>
      </c>
      <c r="AS4028">
        <f t="shared" si="436"/>
        <v>0</v>
      </c>
      <c r="BF4028" t="str">
        <f>IFERROR(IF(OR(BD4028=338,BD4028=340,BD4028=341,BD4028=342,BD4028="342A",BD4028="342B"),PorcenRet(BD4028,BH4028,BI4028),INDEX(PORCENTAJEBUSCAR,MATCH(BD4028,CódigoRET,0),4)*1),"")</f>
        <v/>
      </c>
      <c r="BG4028">
        <f t="shared" si="437"/>
        <v>0</v>
      </c>
      <c r="BO4028">
        <f t="shared" si="438"/>
        <v>0</v>
      </c>
      <c r="CC4028">
        <f t="shared" si="439"/>
        <v>0</v>
      </c>
      <c r="CD4028">
        <f t="shared" si="440"/>
        <v>0</v>
      </c>
      <c r="CG4028">
        <f ca="1">IFERROR(INDIRECT("IVA!X"&amp;MATCH(MID(COMPRAS!C3928,1,2)&amp;MID(COMPRAS!F3928,1,2)&amp;MID(COMPRAS!D3928,1,2),IVA!W:W,0)),"SIN COD.")</f>
        <v>0</v>
      </c>
      <c r="CH4028">
        <f ca="1">IFERROR(INDIRECT("IVA!Y"&amp;MATCH(MID(COMPRAS!C3928,1,2)&amp;MID(COMPRAS!F3928,1,2)&amp;MID(COMPRAS!D3928,1,2),IVA!W:W,0)),"SIN COD.")</f>
        <v>0</v>
      </c>
    </row>
    <row r="4029" spans="1:86" x14ac:dyDescent="0.25">
      <c r="A4029"/>
      <c r="B4029"/>
      <c r="D4029"/>
      <c r="AL4029">
        <f t="shared" si="434"/>
        <v>0</v>
      </c>
      <c r="AQ4029">
        <f t="shared" si="435"/>
        <v>0</v>
      </c>
      <c r="AR4029" t="str">
        <f>IFERROR(IF(OR(AP4029=338,AP4029=340,AP4029=341,AP4029=342,AP4029="342A",AP4029="342B"),PorcenRet(AP4029,AT4029,AU4029),INDEX(PORCENTAJEBUSCAR,MATCH(AP4029,CódigoRET,0),4)*1),"")</f>
        <v/>
      </c>
      <c r="AS4029">
        <f t="shared" si="436"/>
        <v>0</v>
      </c>
      <c r="BF4029" t="str">
        <f>IFERROR(IF(OR(BD4029=338,BD4029=340,BD4029=341,BD4029=342,BD4029="342A",BD4029="342B"),PorcenRet(BD4029,BH4029,BI4029),INDEX(PORCENTAJEBUSCAR,MATCH(BD4029,CódigoRET,0),4)*1),"")</f>
        <v/>
      </c>
      <c r="BG4029">
        <f t="shared" si="437"/>
        <v>0</v>
      </c>
      <c r="BO4029">
        <f t="shared" si="438"/>
        <v>0</v>
      </c>
      <c r="CC4029">
        <f t="shared" si="439"/>
        <v>0</v>
      </c>
      <c r="CD4029">
        <f t="shared" si="440"/>
        <v>0</v>
      </c>
      <c r="CG4029">
        <f ca="1">IFERROR(INDIRECT("IVA!X"&amp;MATCH(MID(COMPRAS!C3929,1,2)&amp;MID(COMPRAS!F3929,1,2)&amp;MID(COMPRAS!D3929,1,2),IVA!W:W,0)),"SIN COD.")</f>
        <v>0</v>
      </c>
      <c r="CH4029">
        <f ca="1">IFERROR(INDIRECT("IVA!Y"&amp;MATCH(MID(COMPRAS!C3929,1,2)&amp;MID(COMPRAS!F3929,1,2)&amp;MID(COMPRAS!D3929,1,2),IVA!W:W,0)),"SIN COD.")</f>
        <v>0</v>
      </c>
    </row>
    <row r="4030" spans="1:86" x14ac:dyDescent="0.25">
      <c r="A4030"/>
      <c r="B4030"/>
      <c r="D4030"/>
      <c r="AL4030">
        <f t="shared" si="434"/>
        <v>0</v>
      </c>
      <c r="AQ4030">
        <f t="shared" si="435"/>
        <v>0</v>
      </c>
      <c r="AR4030" t="str">
        <f>IFERROR(IF(OR(AP4030=338,AP4030=340,AP4030=341,AP4030=342,AP4030="342A",AP4030="342B"),PorcenRet(AP4030,AT4030,AU4030),INDEX(PORCENTAJEBUSCAR,MATCH(AP4030,CódigoRET,0),4)*1),"")</f>
        <v/>
      </c>
      <c r="AS4030">
        <f t="shared" si="436"/>
        <v>0</v>
      </c>
      <c r="BF4030" t="str">
        <f>IFERROR(IF(OR(BD4030=338,BD4030=340,BD4030=341,BD4030=342,BD4030="342A",BD4030="342B"),PorcenRet(BD4030,BH4030,BI4030),INDEX(PORCENTAJEBUSCAR,MATCH(BD4030,CódigoRET,0),4)*1),"")</f>
        <v/>
      </c>
      <c r="BG4030">
        <f t="shared" si="437"/>
        <v>0</v>
      </c>
      <c r="BO4030">
        <f t="shared" si="438"/>
        <v>0</v>
      </c>
      <c r="CC4030">
        <f t="shared" si="439"/>
        <v>0</v>
      </c>
      <c r="CD4030">
        <f t="shared" si="440"/>
        <v>0</v>
      </c>
      <c r="CG4030">
        <f ca="1">IFERROR(INDIRECT("IVA!X"&amp;MATCH(MID(COMPRAS!C3930,1,2)&amp;MID(COMPRAS!F3930,1,2)&amp;MID(COMPRAS!D3930,1,2),IVA!W:W,0)),"SIN COD.")</f>
        <v>0</v>
      </c>
      <c r="CH4030">
        <f ca="1">IFERROR(INDIRECT("IVA!Y"&amp;MATCH(MID(COMPRAS!C3930,1,2)&amp;MID(COMPRAS!F3930,1,2)&amp;MID(COMPRAS!D3930,1,2),IVA!W:W,0)),"SIN COD.")</f>
        <v>0</v>
      </c>
    </row>
    <row r="4031" spans="1:86" x14ac:dyDescent="0.25">
      <c r="A4031"/>
      <c r="B4031"/>
      <c r="D4031"/>
      <c r="AL4031">
        <f t="shared" si="434"/>
        <v>0</v>
      </c>
      <c r="AQ4031">
        <f t="shared" si="435"/>
        <v>0</v>
      </c>
      <c r="AR4031" t="str">
        <f>IFERROR(IF(OR(AP4031=338,AP4031=340,AP4031=341,AP4031=342,AP4031="342A",AP4031="342B"),PorcenRet(AP4031,AT4031,AU4031),INDEX(PORCENTAJEBUSCAR,MATCH(AP4031,CódigoRET,0),4)*1),"")</f>
        <v/>
      </c>
      <c r="AS4031">
        <f t="shared" si="436"/>
        <v>0</v>
      </c>
      <c r="BF4031" t="str">
        <f>IFERROR(IF(OR(BD4031=338,BD4031=340,BD4031=341,BD4031=342,BD4031="342A",BD4031="342B"),PorcenRet(BD4031,BH4031,BI4031),INDEX(PORCENTAJEBUSCAR,MATCH(BD4031,CódigoRET,0),4)*1),"")</f>
        <v/>
      </c>
      <c r="BG4031">
        <f t="shared" si="437"/>
        <v>0</v>
      </c>
      <c r="BO4031">
        <f t="shared" si="438"/>
        <v>0</v>
      </c>
      <c r="CC4031">
        <f t="shared" si="439"/>
        <v>0</v>
      </c>
      <c r="CD4031">
        <f t="shared" si="440"/>
        <v>0</v>
      </c>
      <c r="CG4031">
        <f ca="1">IFERROR(INDIRECT("IVA!X"&amp;MATCH(MID(COMPRAS!C3931,1,2)&amp;MID(COMPRAS!F3931,1,2)&amp;MID(COMPRAS!D3931,1,2),IVA!W:W,0)),"SIN COD.")</f>
        <v>0</v>
      </c>
      <c r="CH4031">
        <f ca="1">IFERROR(INDIRECT("IVA!Y"&amp;MATCH(MID(COMPRAS!C3931,1,2)&amp;MID(COMPRAS!F3931,1,2)&amp;MID(COMPRAS!D3931,1,2),IVA!W:W,0)),"SIN COD.")</f>
        <v>0</v>
      </c>
    </row>
    <row r="4032" spans="1:86" x14ac:dyDescent="0.25">
      <c r="A4032"/>
      <c r="B4032"/>
      <c r="D4032"/>
      <c r="AL4032">
        <f t="shared" si="434"/>
        <v>0</v>
      </c>
      <c r="AQ4032">
        <f t="shared" si="435"/>
        <v>0</v>
      </c>
      <c r="AR4032" t="str">
        <f>IFERROR(IF(OR(AP4032=338,AP4032=340,AP4032=341,AP4032=342,AP4032="342A",AP4032="342B"),PorcenRet(AP4032,AT4032,AU4032),INDEX(PORCENTAJEBUSCAR,MATCH(AP4032,CódigoRET,0),4)*1),"")</f>
        <v/>
      </c>
      <c r="AS4032">
        <f t="shared" si="436"/>
        <v>0</v>
      </c>
      <c r="BF4032" t="str">
        <f>IFERROR(IF(OR(BD4032=338,BD4032=340,BD4032=341,BD4032=342,BD4032="342A",BD4032="342B"),PorcenRet(BD4032,BH4032,BI4032),INDEX(PORCENTAJEBUSCAR,MATCH(BD4032,CódigoRET,0),4)*1),"")</f>
        <v/>
      </c>
      <c r="BG4032">
        <f t="shared" si="437"/>
        <v>0</v>
      </c>
      <c r="BO4032">
        <f t="shared" si="438"/>
        <v>0</v>
      </c>
      <c r="CC4032">
        <f t="shared" si="439"/>
        <v>0</v>
      </c>
      <c r="CD4032">
        <f t="shared" si="440"/>
        <v>0</v>
      </c>
      <c r="CG4032">
        <f ca="1">IFERROR(INDIRECT("IVA!X"&amp;MATCH(MID(COMPRAS!C3932,1,2)&amp;MID(COMPRAS!F3932,1,2)&amp;MID(COMPRAS!D3932,1,2),IVA!W:W,0)),"SIN COD.")</f>
        <v>0</v>
      </c>
      <c r="CH4032">
        <f ca="1">IFERROR(INDIRECT("IVA!Y"&amp;MATCH(MID(COMPRAS!C3932,1,2)&amp;MID(COMPRAS!F3932,1,2)&amp;MID(COMPRAS!D3932,1,2),IVA!W:W,0)),"SIN COD.")</f>
        <v>0</v>
      </c>
    </row>
    <row r="4033" spans="1:86" x14ac:dyDescent="0.25">
      <c r="A4033"/>
      <c r="B4033"/>
      <c r="D4033"/>
      <c r="AL4033">
        <f t="shared" si="434"/>
        <v>0</v>
      </c>
      <c r="AQ4033">
        <f t="shared" si="435"/>
        <v>0</v>
      </c>
      <c r="AR4033" t="str">
        <f>IFERROR(IF(OR(AP4033=338,AP4033=340,AP4033=341,AP4033=342,AP4033="342A",AP4033="342B"),PorcenRet(AP4033,AT4033,AU4033),INDEX(PORCENTAJEBUSCAR,MATCH(AP4033,CódigoRET,0),4)*1),"")</f>
        <v/>
      </c>
      <c r="AS4033">
        <f t="shared" si="436"/>
        <v>0</v>
      </c>
      <c r="BF4033" t="str">
        <f>IFERROR(IF(OR(BD4033=338,BD4033=340,BD4033=341,BD4033=342,BD4033="342A",BD4033="342B"),PorcenRet(BD4033,BH4033,BI4033),INDEX(PORCENTAJEBUSCAR,MATCH(BD4033,CódigoRET,0),4)*1),"")</f>
        <v/>
      </c>
      <c r="BG4033">
        <f t="shared" si="437"/>
        <v>0</v>
      </c>
      <c r="BO4033">
        <f t="shared" si="438"/>
        <v>0</v>
      </c>
      <c r="CC4033">
        <f t="shared" si="439"/>
        <v>0</v>
      </c>
      <c r="CD4033">
        <f t="shared" si="440"/>
        <v>0</v>
      </c>
      <c r="CG4033">
        <f ca="1">IFERROR(INDIRECT("IVA!X"&amp;MATCH(MID(COMPRAS!C3933,1,2)&amp;MID(COMPRAS!F3933,1,2)&amp;MID(COMPRAS!D3933,1,2),IVA!W:W,0)),"SIN COD.")</f>
        <v>0</v>
      </c>
      <c r="CH4033">
        <f ca="1">IFERROR(INDIRECT("IVA!Y"&amp;MATCH(MID(COMPRAS!C3933,1,2)&amp;MID(COMPRAS!F3933,1,2)&amp;MID(COMPRAS!D3933,1,2),IVA!W:W,0)),"SIN COD.")</f>
        <v>0</v>
      </c>
    </row>
    <row r="4034" spans="1:86" x14ac:dyDescent="0.25">
      <c r="A4034"/>
      <c r="B4034"/>
      <c r="D4034"/>
      <c r="AL4034">
        <f t="shared" ref="AL4034:AL4097" si="441">O4034+P4034+Q4034+R4034+S4034+T4034+U4034+V4034</f>
        <v>0</v>
      </c>
      <c r="AQ4034">
        <f t="shared" ref="AQ4034:AQ4097" si="442">+P4034+Q4034+R4034+S4034-BE4034-BQ4034-BW4034+O4034</f>
        <v>0</v>
      </c>
      <c r="AR4034" t="str">
        <f>IFERROR(IF(OR(AP4034=338,AP4034=340,AP4034=341,AP4034=342,AP4034="342A",AP4034="342B"),PorcenRet(AP4034,AT4034,AU4034),INDEX(PORCENTAJEBUSCAR,MATCH(AP4034,CódigoRET,0),4)*1),"")</f>
        <v/>
      </c>
      <c r="AS4034">
        <f t="shared" ref="AS4034:AS4097" si="443">ROUND(IF(AP4034="",0,AQ4034*(AR4034/100)),2)</f>
        <v>0</v>
      </c>
      <c r="BF4034" t="str">
        <f>IFERROR(IF(OR(BD4034=338,BD4034=340,BD4034=341,BD4034=342,BD4034="342A",BD4034="342B"),PorcenRet(BD4034,BH4034,BI4034),INDEX(PORCENTAJEBUSCAR,MATCH(BD4034,CódigoRET,0),4)*1),"")</f>
        <v/>
      </c>
      <c r="BG4034">
        <f t="shared" ref="BG4034:BG4097" si="444">ROUND(IF(BD4034="",0,BE4034*(BF4034/100)),2)</f>
        <v>0</v>
      </c>
      <c r="BO4034">
        <f t="shared" ref="BO4034:BO4097" si="445">IF(MID(F4034,1,2)="41",SUM(O4034:S4034),0)</f>
        <v>0</v>
      </c>
      <c r="CC4034">
        <f t="shared" ref="CC4034:CC4097" si="446">O4034+P4034+Q4034+R4034+S4034</f>
        <v>0</v>
      </c>
      <c r="CD4034">
        <f t="shared" ref="CD4034:CD4097" si="447">T4034+U4034</f>
        <v>0</v>
      </c>
      <c r="CG4034">
        <f ca="1">IFERROR(INDIRECT("IVA!X"&amp;MATCH(MID(COMPRAS!C3934,1,2)&amp;MID(COMPRAS!F3934,1,2)&amp;MID(COMPRAS!D3934,1,2),IVA!W:W,0)),"SIN COD.")</f>
        <v>0</v>
      </c>
      <c r="CH4034">
        <f ca="1">IFERROR(INDIRECT("IVA!Y"&amp;MATCH(MID(COMPRAS!C3934,1,2)&amp;MID(COMPRAS!F3934,1,2)&amp;MID(COMPRAS!D3934,1,2),IVA!W:W,0)),"SIN COD.")</f>
        <v>0</v>
      </c>
    </row>
    <row r="4035" spans="1:86" x14ac:dyDescent="0.25">
      <c r="A4035"/>
      <c r="B4035"/>
      <c r="D4035"/>
      <c r="AL4035">
        <f t="shared" si="441"/>
        <v>0</v>
      </c>
      <c r="AQ4035">
        <f t="shared" si="442"/>
        <v>0</v>
      </c>
      <c r="AR4035" t="str">
        <f>IFERROR(IF(OR(AP4035=338,AP4035=340,AP4035=341,AP4035=342,AP4035="342A",AP4035="342B"),PorcenRet(AP4035,AT4035,AU4035),INDEX(PORCENTAJEBUSCAR,MATCH(AP4035,CódigoRET,0),4)*1),"")</f>
        <v/>
      </c>
      <c r="AS4035">
        <f t="shared" si="443"/>
        <v>0</v>
      </c>
      <c r="BF4035" t="str">
        <f>IFERROR(IF(OR(BD4035=338,BD4035=340,BD4035=341,BD4035=342,BD4035="342A",BD4035="342B"),PorcenRet(BD4035,BH4035,BI4035),INDEX(PORCENTAJEBUSCAR,MATCH(BD4035,CódigoRET,0),4)*1),"")</f>
        <v/>
      </c>
      <c r="BG4035">
        <f t="shared" si="444"/>
        <v>0</v>
      </c>
      <c r="BO4035">
        <f t="shared" si="445"/>
        <v>0</v>
      </c>
      <c r="CC4035">
        <f t="shared" si="446"/>
        <v>0</v>
      </c>
      <c r="CD4035">
        <f t="shared" si="447"/>
        <v>0</v>
      </c>
      <c r="CG4035">
        <f ca="1">IFERROR(INDIRECT("IVA!X"&amp;MATCH(MID(COMPRAS!C3935,1,2)&amp;MID(COMPRAS!F3935,1,2)&amp;MID(COMPRAS!D3935,1,2),IVA!W:W,0)),"SIN COD.")</f>
        <v>0</v>
      </c>
      <c r="CH4035">
        <f ca="1">IFERROR(INDIRECT("IVA!Y"&amp;MATCH(MID(COMPRAS!C3935,1,2)&amp;MID(COMPRAS!F3935,1,2)&amp;MID(COMPRAS!D3935,1,2),IVA!W:W,0)),"SIN COD.")</f>
        <v>0</v>
      </c>
    </row>
    <row r="4036" spans="1:86" x14ac:dyDescent="0.25">
      <c r="A4036"/>
      <c r="B4036"/>
      <c r="D4036"/>
      <c r="AL4036">
        <f t="shared" si="441"/>
        <v>0</v>
      </c>
      <c r="AQ4036">
        <f t="shared" si="442"/>
        <v>0</v>
      </c>
      <c r="AR4036" t="str">
        <f>IFERROR(IF(OR(AP4036=338,AP4036=340,AP4036=341,AP4036=342,AP4036="342A",AP4036="342B"),PorcenRet(AP4036,AT4036,AU4036),INDEX(PORCENTAJEBUSCAR,MATCH(AP4036,CódigoRET,0),4)*1),"")</f>
        <v/>
      </c>
      <c r="AS4036">
        <f t="shared" si="443"/>
        <v>0</v>
      </c>
      <c r="BF4036" t="str">
        <f>IFERROR(IF(OR(BD4036=338,BD4036=340,BD4036=341,BD4036=342,BD4036="342A",BD4036="342B"),PorcenRet(BD4036,BH4036,BI4036),INDEX(PORCENTAJEBUSCAR,MATCH(BD4036,CódigoRET,0),4)*1),"")</f>
        <v/>
      </c>
      <c r="BG4036">
        <f t="shared" si="444"/>
        <v>0</v>
      </c>
      <c r="BO4036">
        <f t="shared" si="445"/>
        <v>0</v>
      </c>
      <c r="CC4036">
        <f t="shared" si="446"/>
        <v>0</v>
      </c>
      <c r="CD4036">
        <f t="shared" si="447"/>
        <v>0</v>
      </c>
      <c r="CG4036">
        <f ca="1">IFERROR(INDIRECT("IVA!X"&amp;MATCH(MID(COMPRAS!C3936,1,2)&amp;MID(COMPRAS!F3936,1,2)&amp;MID(COMPRAS!D3936,1,2),IVA!W:W,0)),"SIN COD.")</f>
        <v>0</v>
      </c>
      <c r="CH4036">
        <f ca="1">IFERROR(INDIRECT("IVA!Y"&amp;MATCH(MID(COMPRAS!C3936,1,2)&amp;MID(COMPRAS!F3936,1,2)&amp;MID(COMPRAS!D3936,1,2),IVA!W:W,0)),"SIN COD.")</f>
        <v>0</v>
      </c>
    </row>
    <row r="4037" spans="1:86" x14ac:dyDescent="0.25">
      <c r="A4037"/>
      <c r="B4037"/>
      <c r="D4037"/>
      <c r="AL4037">
        <f t="shared" si="441"/>
        <v>0</v>
      </c>
      <c r="AQ4037">
        <f t="shared" si="442"/>
        <v>0</v>
      </c>
      <c r="AR4037" t="str">
        <f>IFERROR(IF(OR(AP4037=338,AP4037=340,AP4037=341,AP4037=342,AP4037="342A",AP4037="342B"),PorcenRet(AP4037,AT4037,AU4037),INDEX(PORCENTAJEBUSCAR,MATCH(AP4037,CódigoRET,0),4)*1),"")</f>
        <v/>
      </c>
      <c r="AS4037">
        <f t="shared" si="443"/>
        <v>0</v>
      </c>
      <c r="BF4037" t="str">
        <f>IFERROR(IF(OR(BD4037=338,BD4037=340,BD4037=341,BD4037=342,BD4037="342A",BD4037="342B"),PorcenRet(BD4037,BH4037,BI4037),INDEX(PORCENTAJEBUSCAR,MATCH(BD4037,CódigoRET,0),4)*1),"")</f>
        <v/>
      </c>
      <c r="BG4037">
        <f t="shared" si="444"/>
        <v>0</v>
      </c>
      <c r="BO4037">
        <f t="shared" si="445"/>
        <v>0</v>
      </c>
      <c r="CC4037">
        <f t="shared" si="446"/>
        <v>0</v>
      </c>
      <c r="CD4037">
        <f t="shared" si="447"/>
        <v>0</v>
      </c>
      <c r="CG4037">
        <f ca="1">IFERROR(INDIRECT("IVA!X"&amp;MATCH(MID(COMPRAS!C3937,1,2)&amp;MID(COMPRAS!F3937,1,2)&amp;MID(COMPRAS!D3937,1,2),IVA!W:W,0)),"SIN COD.")</f>
        <v>0</v>
      </c>
      <c r="CH4037">
        <f ca="1">IFERROR(INDIRECT("IVA!Y"&amp;MATCH(MID(COMPRAS!C3937,1,2)&amp;MID(COMPRAS!F3937,1,2)&amp;MID(COMPRAS!D3937,1,2),IVA!W:W,0)),"SIN COD.")</f>
        <v>0</v>
      </c>
    </row>
    <row r="4038" spans="1:86" x14ac:dyDescent="0.25">
      <c r="A4038"/>
      <c r="B4038"/>
      <c r="D4038"/>
      <c r="AL4038">
        <f t="shared" si="441"/>
        <v>0</v>
      </c>
      <c r="AQ4038">
        <f t="shared" si="442"/>
        <v>0</v>
      </c>
      <c r="AR4038" t="str">
        <f>IFERROR(IF(OR(AP4038=338,AP4038=340,AP4038=341,AP4038=342,AP4038="342A",AP4038="342B"),PorcenRet(AP4038,AT4038,AU4038),INDEX(PORCENTAJEBUSCAR,MATCH(AP4038,CódigoRET,0),4)*1),"")</f>
        <v/>
      </c>
      <c r="AS4038">
        <f t="shared" si="443"/>
        <v>0</v>
      </c>
      <c r="BF4038" t="str">
        <f>IFERROR(IF(OR(BD4038=338,BD4038=340,BD4038=341,BD4038=342,BD4038="342A",BD4038="342B"),PorcenRet(BD4038,BH4038,BI4038),INDEX(PORCENTAJEBUSCAR,MATCH(BD4038,CódigoRET,0),4)*1),"")</f>
        <v/>
      </c>
      <c r="BG4038">
        <f t="shared" si="444"/>
        <v>0</v>
      </c>
      <c r="BO4038">
        <f t="shared" si="445"/>
        <v>0</v>
      </c>
      <c r="CC4038">
        <f t="shared" si="446"/>
        <v>0</v>
      </c>
      <c r="CD4038">
        <f t="shared" si="447"/>
        <v>0</v>
      </c>
      <c r="CG4038">
        <f ca="1">IFERROR(INDIRECT("IVA!X"&amp;MATCH(MID(COMPRAS!C3938,1,2)&amp;MID(COMPRAS!F3938,1,2)&amp;MID(COMPRAS!D3938,1,2),IVA!W:W,0)),"SIN COD.")</f>
        <v>0</v>
      </c>
      <c r="CH4038">
        <f ca="1">IFERROR(INDIRECT("IVA!Y"&amp;MATCH(MID(COMPRAS!C3938,1,2)&amp;MID(COMPRAS!F3938,1,2)&amp;MID(COMPRAS!D3938,1,2),IVA!W:W,0)),"SIN COD.")</f>
        <v>0</v>
      </c>
    </row>
    <row r="4039" spans="1:86" x14ac:dyDescent="0.25">
      <c r="A4039"/>
      <c r="B4039"/>
      <c r="D4039"/>
      <c r="AL4039">
        <f t="shared" si="441"/>
        <v>0</v>
      </c>
      <c r="AQ4039">
        <f t="shared" si="442"/>
        <v>0</v>
      </c>
      <c r="AR4039" t="str">
        <f>IFERROR(IF(OR(AP4039=338,AP4039=340,AP4039=341,AP4039=342,AP4039="342A",AP4039="342B"),PorcenRet(AP4039,AT4039,AU4039),INDEX(PORCENTAJEBUSCAR,MATCH(AP4039,CódigoRET,0),4)*1),"")</f>
        <v/>
      </c>
      <c r="AS4039">
        <f t="shared" si="443"/>
        <v>0</v>
      </c>
      <c r="BF4039" t="str">
        <f>IFERROR(IF(OR(BD4039=338,BD4039=340,BD4039=341,BD4039=342,BD4039="342A",BD4039="342B"),PorcenRet(BD4039,BH4039,BI4039),INDEX(PORCENTAJEBUSCAR,MATCH(BD4039,CódigoRET,0),4)*1),"")</f>
        <v/>
      </c>
      <c r="BG4039">
        <f t="shared" si="444"/>
        <v>0</v>
      </c>
      <c r="BO4039">
        <f t="shared" si="445"/>
        <v>0</v>
      </c>
      <c r="CC4039">
        <f t="shared" si="446"/>
        <v>0</v>
      </c>
      <c r="CD4039">
        <f t="shared" si="447"/>
        <v>0</v>
      </c>
      <c r="CG4039">
        <f ca="1">IFERROR(INDIRECT("IVA!X"&amp;MATCH(MID(COMPRAS!C3939,1,2)&amp;MID(COMPRAS!F3939,1,2)&amp;MID(COMPRAS!D3939,1,2),IVA!W:W,0)),"SIN COD.")</f>
        <v>0</v>
      </c>
      <c r="CH4039">
        <f ca="1">IFERROR(INDIRECT("IVA!Y"&amp;MATCH(MID(COMPRAS!C3939,1,2)&amp;MID(COMPRAS!F3939,1,2)&amp;MID(COMPRAS!D3939,1,2),IVA!W:W,0)),"SIN COD.")</f>
        <v>0</v>
      </c>
    </row>
    <row r="4040" spans="1:86" x14ac:dyDescent="0.25">
      <c r="A4040"/>
      <c r="B4040"/>
      <c r="D4040"/>
      <c r="AL4040">
        <f t="shared" si="441"/>
        <v>0</v>
      </c>
      <c r="AQ4040">
        <f t="shared" si="442"/>
        <v>0</v>
      </c>
      <c r="AR4040" t="str">
        <f>IFERROR(IF(OR(AP4040=338,AP4040=340,AP4040=341,AP4040=342,AP4040="342A",AP4040="342B"),PorcenRet(AP4040,AT4040,AU4040),INDEX(PORCENTAJEBUSCAR,MATCH(AP4040,CódigoRET,0),4)*1),"")</f>
        <v/>
      </c>
      <c r="AS4040">
        <f t="shared" si="443"/>
        <v>0</v>
      </c>
      <c r="BF4040" t="str">
        <f>IFERROR(IF(OR(BD4040=338,BD4040=340,BD4040=341,BD4040=342,BD4040="342A",BD4040="342B"),PorcenRet(BD4040,BH4040,BI4040),INDEX(PORCENTAJEBUSCAR,MATCH(BD4040,CódigoRET,0),4)*1),"")</f>
        <v/>
      </c>
      <c r="BG4040">
        <f t="shared" si="444"/>
        <v>0</v>
      </c>
      <c r="BO4040">
        <f t="shared" si="445"/>
        <v>0</v>
      </c>
      <c r="CC4040">
        <f t="shared" si="446"/>
        <v>0</v>
      </c>
      <c r="CD4040">
        <f t="shared" si="447"/>
        <v>0</v>
      </c>
      <c r="CG4040">
        <f ca="1">IFERROR(INDIRECT("IVA!X"&amp;MATCH(MID(COMPRAS!C3940,1,2)&amp;MID(COMPRAS!F3940,1,2)&amp;MID(COMPRAS!D3940,1,2),IVA!W:W,0)),"SIN COD.")</f>
        <v>0</v>
      </c>
      <c r="CH4040">
        <f ca="1">IFERROR(INDIRECT("IVA!Y"&amp;MATCH(MID(COMPRAS!C3940,1,2)&amp;MID(COMPRAS!F3940,1,2)&amp;MID(COMPRAS!D3940,1,2),IVA!W:W,0)),"SIN COD.")</f>
        <v>0</v>
      </c>
    </row>
    <row r="4041" spans="1:86" x14ac:dyDescent="0.25">
      <c r="A4041"/>
      <c r="B4041"/>
      <c r="D4041"/>
      <c r="AL4041">
        <f t="shared" si="441"/>
        <v>0</v>
      </c>
      <c r="AQ4041">
        <f t="shared" si="442"/>
        <v>0</v>
      </c>
      <c r="AR4041" t="str">
        <f>IFERROR(IF(OR(AP4041=338,AP4041=340,AP4041=341,AP4041=342,AP4041="342A",AP4041="342B"),PorcenRet(AP4041,AT4041,AU4041),INDEX(PORCENTAJEBUSCAR,MATCH(AP4041,CódigoRET,0),4)*1),"")</f>
        <v/>
      </c>
      <c r="AS4041">
        <f t="shared" si="443"/>
        <v>0</v>
      </c>
      <c r="BF4041" t="str">
        <f>IFERROR(IF(OR(BD4041=338,BD4041=340,BD4041=341,BD4041=342,BD4041="342A",BD4041="342B"),PorcenRet(BD4041,BH4041,BI4041),INDEX(PORCENTAJEBUSCAR,MATCH(BD4041,CódigoRET,0),4)*1),"")</f>
        <v/>
      </c>
      <c r="BG4041">
        <f t="shared" si="444"/>
        <v>0</v>
      </c>
      <c r="BO4041">
        <f t="shared" si="445"/>
        <v>0</v>
      </c>
      <c r="CC4041">
        <f t="shared" si="446"/>
        <v>0</v>
      </c>
      <c r="CD4041">
        <f t="shared" si="447"/>
        <v>0</v>
      </c>
      <c r="CG4041">
        <f ca="1">IFERROR(INDIRECT("IVA!X"&amp;MATCH(MID(COMPRAS!C3941,1,2)&amp;MID(COMPRAS!F3941,1,2)&amp;MID(COMPRAS!D3941,1,2),IVA!W:W,0)),"SIN COD.")</f>
        <v>0</v>
      </c>
      <c r="CH4041">
        <f ca="1">IFERROR(INDIRECT("IVA!Y"&amp;MATCH(MID(COMPRAS!C3941,1,2)&amp;MID(COMPRAS!F3941,1,2)&amp;MID(COMPRAS!D3941,1,2),IVA!W:W,0)),"SIN COD.")</f>
        <v>0</v>
      </c>
    </row>
    <row r="4042" spans="1:86" x14ac:dyDescent="0.25">
      <c r="A4042"/>
      <c r="B4042"/>
      <c r="D4042"/>
      <c r="AL4042">
        <f t="shared" si="441"/>
        <v>0</v>
      </c>
      <c r="AQ4042">
        <f t="shared" si="442"/>
        <v>0</v>
      </c>
      <c r="AR4042" t="str">
        <f>IFERROR(IF(OR(AP4042=338,AP4042=340,AP4042=341,AP4042=342,AP4042="342A",AP4042="342B"),PorcenRet(AP4042,AT4042,AU4042),INDEX(PORCENTAJEBUSCAR,MATCH(AP4042,CódigoRET,0),4)*1),"")</f>
        <v/>
      </c>
      <c r="AS4042">
        <f t="shared" si="443"/>
        <v>0</v>
      </c>
      <c r="BF4042" t="str">
        <f>IFERROR(IF(OR(BD4042=338,BD4042=340,BD4042=341,BD4042=342,BD4042="342A",BD4042="342B"),PorcenRet(BD4042,BH4042,BI4042),INDEX(PORCENTAJEBUSCAR,MATCH(BD4042,CódigoRET,0),4)*1),"")</f>
        <v/>
      </c>
      <c r="BG4042">
        <f t="shared" si="444"/>
        <v>0</v>
      </c>
      <c r="BO4042">
        <f t="shared" si="445"/>
        <v>0</v>
      </c>
      <c r="CC4042">
        <f t="shared" si="446"/>
        <v>0</v>
      </c>
      <c r="CD4042">
        <f t="shared" si="447"/>
        <v>0</v>
      </c>
      <c r="CG4042">
        <f ca="1">IFERROR(INDIRECT("IVA!X"&amp;MATCH(MID(COMPRAS!C3942,1,2)&amp;MID(COMPRAS!F3942,1,2)&amp;MID(COMPRAS!D3942,1,2),IVA!W:W,0)),"SIN COD.")</f>
        <v>0</v>
      </c>
      <c r="CH4042">
        <f ca="1">IFERROR(INDIRECT("IVA!Y"&amp;MATCH(MID(COMPRAS!C3942,1,2)&amp;MID(COMPRAS!F3942,1,2)&amp;MID(COMPRAS!D3942,1,2),IVA!W:W,0)),"SIN COD.")</f>
        <v>0</v>
      </c>
    </row>
    <row r="4043" spans="1:86" x14ac:dyDescent="0.25">
      <c r="A4043"/>
      <c r="B4043"/>
      <c r="D4043"/>
      <c r="AL4043">
        <f t="shared" si="441"/>
        <v>0</v>
      </c>
      <c r="AQ4043">
        <f t="shared" si="442"/>
        <v>0</v>
      </c>
      <c r="AR4043" t="str">
        <f>IFERROR(IF(OR(AP4043=338,AP4043=340,AP4043=341,AP4043=342,AP4043="342A",AP4043="342B"),PorcenRet(AP4043,AT4043,AU4043),INDEX(PORCENTAJEBUSCAR,MATCH(AP4043,CódigoRET,0),4)*1),"")</f>
        <v/>
      </c>
      <c r="AS4043">
        <f t="shared" si="443"/>
        <v>0</v>
      </c>
      <c r="BF4043" t="str">
        <f>IFERROR(IF(OR(BD4043=338,BD4043=340,BD4043=341,BD4043=342,BD4043="342A",BD4043="342B"),PorcenRet(BD4043,BH4043,BI4043),INDEX(PORCENTAJEBUSCAR,MATCH(BD4043,CódigoRET,0),4)*1),"")</f>
        <v/>
      </c>
      <c r="BG4043">
        <f t="shared" si="444"/>
        <v>0</v>
      </c>
      <c r="BO4043">
        <f t="shared" si="445"/>
        <v>0</v>
      </c>
      <c r="CC4043">
        <f t="shared" si="446"/>
        <v>0</v>
      </c>
      <c r="CD4043">
        <f t="shared" si="447"/>
        <v>0</v>
      </c>
      <c r="CG4043">
        <f ca="1">IFERROR(INDIRECT("IVA!X"&amp;MATCH(MID(COMPRAS!C3943,1,2)&amp;MID(COMPRAS!F3943,1,2)&amp;MID(COMPRAS!D3943,1,2),IVA!W:W,0)),"SIN COD.")</f>
        <v>0</v>
      </c>
      <c r="CH4043">
        <f ca="1">IFERROR(INDIRECT("IVA!Y"&amp;MATCH(MID(COMPRAS!C3943,1,2)&amp;MID(COMPRAS!F3943,1,2)&amp;MID(COMPRAS!D3943,1,2),IVA!W:W,0)),"SIN COD.")</f>
        <v>0</v>
      </c>
    </row>
    <row r="4044" spans="1:86" x14ac:dyDescent="0.25">
      <c r="A4044"/>
      <c r="B4044"/>
      <c r="D4044"/>
      <c r="AL4044">
        <f t="shared" si="441"/>
        <v>0</v>
      </c>
      <c r="AQ4044">
        <f t="shared" si="442"/>
        <v>0</v>
      </c>
      <c r="AR4044" t="str">
        <f>IFERROR(IF(OR(AP4044=338,AP4044=340,AP4044=341,AP4044=342,AP4044="342A",AP4044="342B"),PorcenRet(AP4044,AT4044,AU4044),INDEX(PORCENTAJEBUSCAR,MATCH(AP4044,CódigoRET,0),4)*1),"")</f>
        <v/>
      </c>
      <c r="AS4044">
        <f t="shared" si="443"/>
        <v>0</v>
      </c>
      <c r="BF4044" t="str">
        <f>IFERROR(IF(OR(BD4044=338,BD4044=340,BD4044=341,BD4044=342,BD4044="342A",BD4044="342B"),PorcenRet(BD4044,BH4044,BI4044),INDEX(PORCENTAJEBUSCAR,MATCH(BD4044,CódigoRET,0),4)*1),"")</f>
        <v/>
      </c>
      <c r="BG4044">
        <f t="shared" si="444"/>
        <v>0</v>
      </c>
      <c r="BO4044">
        <f t="shared" si="445"/>
        <v>0</v>
      </c>
      <c r="CC4044">
        <f t="shared" si="446"/>
        <v>0</v>
      </c>
      <c r="CD4044">
        <f t="shared" si="447"/>
        <v>0</v>
      </c>
      <c r="CG4044">
        <f ca="1">IFERROR(INDIRECT("IVA!X"&amp;MATCH(MID(COMPRAS!C3944,1,2)&amp;MID(COMPRAS!F3944,1,2)&amp;MID(COMPRAS!D3944,1,2),IVA!W:W,0)),"SIN COD.")</f>
        <v>0</v>
      </c>
      <c r="CH4044">
        <f ca="1">IFERROR(INDIRECT("IVA!Y"&amp;MATCH(MID(COMPRAS!C3944,1,2)&amp;MID(COMPRAS!F3944,1,2)&amp;MID(COMPRAS!D3944,1,2),IVA!W:W,0)),"SIN COD.")</f>
        <v>0</v>
      </c>
    </row>
    <row r="4045" spans="1:86" x14ac:dyDescent="0.25">
      <c r="A4045"/>
      <c r="B4045"/>
      <c r="D4045"/>
      <c r="AL4045">
        <f t="shared" si="441"/>
        <v>0</v>
      </c>
      <c r="AQ4045">
        <f t="shared" si="442"/>
        <v>0</v>
      </c>
      <c r="AR4045" t="str">
        <f>IFERROR(IF(OR(AP4045=338,AP4045=340,AP4045=341,AP4045=342,AP4045="342A",AP4045="342B"),PorcenRet(AP4045,AT4045,AU4045),INDEX(PORCENTAJEBUSCAR,MATCH(AP4045,CódigoRET,0),4)*1),"")</f>
        <v/>
      </c>
      <c r="AS4045">
        <f t="shared" si="443"/>
        <v>0</v>
      </c>
      <c r="BF4045" t="str">
        <f>IFERROR(IF(OR(BD4045=338,BD4045=340,BD4045=341,BD4045=342,BD4045="342A",BD4045="342B"),PorcenRet(BD4045,BH4045,BI4045),INDEX(PORCENTAJEBUSCAR,MATCH(BD4045,CódigoRET,0),4)*1),"")</f>
        <v/>
      </c>
      <c r="BG4045">
        <f t="shared" si="444"/>
        <v>0</v>
      </c>
      <c r="BO4045">
        <f t="shared" si="445"/>
        <v>0</v>
      </c>
      <c r="CC4045">
        <f t="shared" si="446"/>
        <v>0</v>
      </c>
      <c r="CD4045">
        <f t="shared" si="447"/>
        <v>0</v>
      </c>
      <c r="CG4045">
        <f ca="1">IFERROR(INDIRECT("IVA!X"&amp;MATCH(MID(COMPRAS!C3945,1,2)&amp;MID(COMPRAS!F3945,1,2)&amp;MID(COMPRAS!D3945,1,2),IVA!W:W,0)),"SIN COD.")</f>
        <v>0</v>
      </c>
      <c r="CH4045">
        <f ca="1">IFERROR(INDIRECT("IVA!Y"&amp;MATCH(MID(COMPRAS!C3945,1,2)&amp;MID(COMPRAS!F3945,1,2)&amp;MID(COMPRAS!D3945,1,2),IVA!W:W,0)),"SIN COD.")</f>
        <v>0</v>
      </c>
    </row>
    <row r="4046" spans="1:86" x14ac:dyDescent="0.25">
      <c r="A4046"/>
      <c r="B4046"/>
      <c r="D4046"/>
      <c r="AL4046">
        <f t="shared" si="441"/>
        <v>0</v>
      </c>
      <c r="AQ4046">
        <f t="shared" si="442"/>
        <v>0</v>
      </c>
      <c r="AR4046" t="str">
        <f>IFERROR(IF(OR(AP4046=338,AP4046=340,AP4046=341,AP4046=342,AP4046="342A",AP4046="342B"),PorcenRet(AP4046,AT4046,AU4046),INDEX(PORCENTAJEBUSCAR,MATCH(AP4046,CódigoRET,0),4)*1),"")</f>
        <v/>
      </c>
      <c r="AS4046">
        <f t="shared" si="443"/>
        <v>0</v>
      </c>
      <c r="BF4046" t="str">
        <f>IFERROR(IF(OR(BD4046=338,BD4046=340,BD4046=341,BD4046=342,BD4046="342A",BD4046="342B"),PorcenRet(BD4046,BH4046,BI4046),INDEX(PORCENTAJEBUSCAR,MATCH(BD4046,CódigoRET,0),4)*1),"")</f>
        <v/>
      </c>
      <c r="BG4046">
        <f t="shared" si="444"/>
        <v>0</v>
      </c>
      <c r="BO4046">
        <f t="shared" si="445"/>
        <v>0</v>
      </c>
      <c r="CC4046">
        <f t="shared" si="446"/>
        <v>0</v>
      </c>
      <c r="CD4046">
        <f t="shared" si="447"/>
        <v>0</v>
      </c>
      <c r="CG4046">
        <f ca="1">IFERROR(INDIRECT("IVA!X"&amp;MATCH(MID(COMPRAS!C3946,1,2)&amp;MID(COMPRAS!F3946,1,2)&amp;MID(COMPRAS!D3946,1,2),IVA!W:W,0)),"SIN COD.")</f>
        <v>0</v>
      </c>
      <c r="CH4046">
        <f ca="1">IFERROR(INDIRECT("IVA!Y"&amp;MATCH(MID(COMPRAS!C3946,1,2)&amp;MID(COMPRAS!F3946,1,2)&amp;MID(COMPRAS!D3946,1,2),IVA!W:W,0)),"SIN COD.")</f>
        <v>0</v>
      </c>
    </row>
    <row r="4047" spans="1:86" x14ac:dyDescent="0.25">
      <c r="A4047"/>
      <c r="B4047"/>
      <c r="D4047"/>
      <c r="AL4047">
        <f t="shared" si="441"/>
        <v>0</v>
      </c>
      <c r="AQ4047">
        <f t="shared" si="442"/>
        <v>0</v>
      </c>
      <c r="AR4047" t="str">
        <f>IFERROR(IF(OR(AP4047=338,AP4047=340,AP4047=341,AP4047=342,AP4047="342A",AP4047="342B"),PorcenRet(AP4047,AT4047,AU4047),INDEX(PORCENTAJEBUSCAR,MATCH(AP4047,CódigoRET,0),4)*1),"")</f>
        <v/>
      </c>
      <c r="AS4047">
        <f t="shared" si="443"/>
        <v>0</v>
      </c>
      <c r="BF4047" t="str">
        <f>IFERROR(IF(OR(BD4047=338,BD4047=340,BD4047=341,BD4047=342,BD4047="342A",BD4047="342B"),PorcenRet(BD4047,BH4047,BI4047),INDEX(PORCENTAJEBUSCAR,MATCH(BD4047,CódigoRET,0),4)*1),"")</f>
        <v/>
      </c>
      <c r="BG4047">
        <f t="shared" si="444"/>
        <v>0</v>
      </c>
      <c r="BO4047">
        <f t="shared" si="445"/>
        <v>0</v>
      </c>
      <c r="CC4047">
        <f t="shared" si="446"/>
        <v>0</v>
      </c>
      <c r="CD4047">
        <f t="shared" si="447"/>
        <v>0</v>
      </c>
      <c r="CG4047">
        <f ca="1">IFERROR(INDIRECT("IVA!X"&amp;MATCH(MID(COMPRAS!C3947,1,2)&amp;MID(COMPRAS!F3947,1,2)&amp;MID(COMPRAS!D3947,1,2),IVA!W:W,0)),"SIN COD.")</f>
        <v>0</v>
      </c>
      <c r="CH4047">
        <f ca="1">IFERROR(INDIRECT("IVA!Y"&amp;MATCH(MID(COMPRAS!C3947,1,2)&amp;MID(COMPRAS!F3947,1,2)&amp;MID(COMPRAS!D3947,1,2),IVA!W:W,0)),"SIN COD.")</f>
        <v>0</v>
      </c>
    </row>
    <row r="4048" spans="1:86" x14ac:dyDescent="0.25">
      <c r="A4048"/>
      <c r="B4048"/>
      <c r="D4048"/>
      <c r="AL4048">
        <f t="shared" si="441"/>
        <v>0</v>
      </c>
      <c r="AQ4048">
        <f t="shared" si="442"/>
        <v>0</v>
      </c>
      <c r="AR4048" t="str">
        <f>IFERROR(IF(OR(AP4048=338,AP4048=340,AP4048=341,AP4048=342,AP4048="342A",AP4048="342B"),PorcenRet(AP4048,AT4048,AU4048),INDEX(PORCENTAJEBUSCAR,MATCH(AP4048,CódigoRET,0),4)*1),"")</f>
        <v/>
      </c>
      <c r="AS4048">
        <f t="shared" si="443"/>
        <v>0</v>
      </c>
      <c r="BF4048" t="str">
        <f>IFERROR(IF(OR(BD4048=338,BD4048=340,BD4048=341,BD4048=342,BD4048="342A",BD4048="342B"),PorcenRet(BD4048,BH4048,BI4048),INDEX(PORCENTAJEBUSCAR,MATCH(BD4048,CódigoRET,0),4)*1),"")</f>
        <v/>
      </c>
      <c r="BG4048">
        <f t="shared" si="444"/>
        <v>0</v>
      </c>
      <c r="BO4048">
        <f t="shared" si="445"/>
        <v>0</v>
      </c>
      <c r="CC4048">
        <f t="shared" si="446"/>
        <v>0</v>
      </c>
      <c r="CD4048">
        <f t="shared" si="447"/>
        <v>0</v>
      </c>
      <c r="CG4048">
        <f ca="1">IFERROR(INDIRECT("IVA!X"&amp;MATCH(MID(COMPRAS!C3948,1,2)&amp;MID(COMPRAS!F3948,1,2)&amp;MID(COMPRAS!D3948,1,2),IVA!W:W,0)),"SIN COD.")</f>
        <v>0</v>
      </c>
      <c r="CH4048">
        <f ca="1">IFERROR(INDIRECT("IVA!Y"&amp;MATCH(MID(COMPRAS!C3948,1,2)&amp;MID(COMPRAS!F3948,1,2)&amp;MID(COMPRAS!D3948,1,2),IVA!W:W,0)),"SIN COD.")</f>
        <v>0</v>
      </c>
    </row>
    <row r="4049" spans="1:86" x14ac:dyDescent="0.25">
      <c r="A4049"/>
      <c r="B4049"/>
      <c r="D4049"/>
      <c r="AL4049">
        <f t="shared" si="441"/>
        <v>0</v>
      </c>
      <c r="AQ4049">
        <f t="shared" si="442"/>
        <v>0</v>
      </c>
      <c r="AR4049" t="str">
        <f>IFERROR(IF(OR(AP4049=338,AP4049=340,AP4049=341,AP4049=342,AP4049="342A",AP4049="342B"),PorcenRet(AP4049,AT4049,AU4049),INDEX(PORCENTAJEBUSCAR,MATCH(AP4049,CódigoRET,0),4)*1),"")</f>
        <v/>
      </c>
      <c r="AS4049">
        <f t="shared" si="443"/>
        <v>0</v>
      </c>
      <c r="BF4049" t="str">
        <f>IFERROR(IF(OR(BD4049=338,BD4049=340,BD4049=341,BD4049=342,BD4049="342A",BD4049="342B"),PorcenRet(BD4049,BH4049,BI4049),INDEX(PORCENTAJEBUSCAR,MATCH(BD4049,CódigoRET,0),4)*1),"")</f>
        <v/>
      </c>
      <c r="BG4049">
        <f t="shared" si="444"/>
        <v>0</v>
      </c>
      <c r="BO4049">
        <f t="shared" si="445"/>
        <v>0</v>
      </c>
      <c r="CC4049">
        <f t="shared" si="446"/>
        <v>0</v>
      </c>
      <c r="CD4049">
        <f t="shared" si="447"/>
        <v>0</v>
      </c>
      <c r="CG4049">
        <f ca="1">IFERROR(INDIRECT("IVA!X"&amp;MATCH(MID(COMPRAS!C3949,1,2)&amp;MID(COMPRAS!F3949,1,2)&amp;MID(COMPRAS!D3949,1,2),IVA!W:W,0)),"SIN COD.")</f>
        <v>0</v>
      </c>
      <c r="CH4049">
        <f ca="1">IFERROR(INDIRECT("IVA!Y"&amp;MATCH(MID(COMPRAS!C3949,1,2)&amp;MID(COMPRAS!F3949,1,2)&amp;MID(COMPRAS!D3949,1,2),IVA!W:W,0)),"SIN COD.")</f>
        <v>0</v>
      </c>
    </row>
    <row r="4050" spans="1:86" x14ac:dyDescent="0.25">
      <c r="A4050"/>
      <c r="B4050"/>
      <c r="D4050"/>
      <c r="AL4050">
        <f t="shared" si="441"/>
        <v>0</v>
      </c>
      <c r="AQ4050">
        <f t="shared" si="442"/>
        <v>0</v>
      </c>
      <c r="AR4050" t="str">
        <f>IFERROR(IF(OR(AP4050=338,AP4050=340,AP4050=341,AP4050=342,AP4050="342A",AP4050="342B"),PorcenRet(AP4050,AT4050,AU4050),INDEX(PORCENTAJEBUSCAR,MATCH(AP4050,CódigoRET,0),4)*1),"")</f>
        <v/>
      </c>
      <c r="AS4050">
        <f t="shared" si="443"/>
        <v>0</v>
      </c>
      <c r="BF4050" t="str">
        <f>IFERROR(IF(OR(BD4050=338,BD4050=340,BD4050=341,BD4050=342,BD4050="342A",BD4050="342B"),PorcenRet(BD4050,BH4050,BI4050),INDEX(PORCENTAJEBUSCAR,MATCH(BD4050,CódigoRET,0),4)*1),"")</f>
        <v/>
      </c>
      <c r="BG4050">
        <f t="shared" si="444"/>
        <v>0</v>
      </c>
      <c r="BO4050">
        <f t="shared" si="445"/>
        <v>0</v>
      </c>
      <c r="CC4050">
        <f t="shared" si="446"/>
        <v>0</v>
      </c>
      <c r="CD4050">
        <f t="shared" si="447"/>
        <v>0</v>
      </c>
      <c r="CG4050">
        <f ca="1">IFERROR(INDIRECT("IVA!X"&amp;MATCH(MID(COMPRAS!C3950,1,2)&amp;MID(COMPRAS!F3950,1,2)&amp;MID(COMPRAS!D3950,1,2),IVA!W:W,0)),"SIN COD.")</f>
        <v>0</v>
      </c>
      <c r="CH4050">
        <f ca="1">IFERROR(INDIRECT("IVA!Y"&amp;MATCH(MID(COMPRAS!C3950,1,2)&amp;MID(COMPRAS!F3950,1,2)&amp;MID(COMPRAS!D3950,1,2),IVA!W:W,0)),"SIN COD.")</f>
        <v>0</v>
      </c>
    </row>
    <row r="4051" spans="1:86" x14ac:dyDescent="0.25">
      <c r="A4051"/>
      <c r="B4051"/>
      <c r="D4051"/>
      <c r="AL4051">
        <f t="shared" si="441"/>
        <v>0</v>
      </c>
      <c r="AQ4051">
        <f t="shared" si="442"/>
        <v>0</v>
      </c>
      <c r="AR4051" t="str">
        <f>IFERROR(IF(OR(AP4051=338,AP4051=340,AP4051=341,AP4051=342,AP4051="342A",AP4051="342B"),PorcenRet(AP4051,AT4051,AU4051),INDEX(PORCENTAJEBUSCAR,MATCH(AP4051,CódigoRET,0),4)*1),"")</f>
        <v/>
      </c>
      <c r="AS4051">
        <f t="shared" si="443"/>
        <v>0</v>
      </c>
      <c r="BF4051" t="str">
        <f>IFERROR(IF(OR(BD4051=338,BD4051=340,BD4051=341,BD4051=342,BD4051="342A",BD4051="342B"),PorcenRet(BD4051,BH4051,BI4051),INDEX(PORCENTAJEBUSCAR,MATCH(BD4051,CódigoRET,0),4)*1),"")</f>
        <v/>
      </c>
      <c r="BG4051">
        <f t="shared" si="444"/>
        <v>0</v>
      </c>
      <c r="BO4051">
        <f t="shared" si="445"/>
        <v>0</v>
      </c>
      <c r="CC4051">
        <f t="shared" si="446"/>
        <v>0</v>
      </c>
      <c r="CD4051">
        <f t="shared" si="447"/>
        <v>0</v>
      </c>
      <c r="CG4051">
        <f ca="1">IFERROR(INDIRECT("IVA!X"&amp;MATCH(MID(COMPRAS!C3951,1,2)&amp;MID(COMPRAS!F3951,1,2)&amp;MID(COMPRAS!D3951,1,2),IVA!W:W,0)),"SIN COD.")</f>
        <v>0</v>
      </c>
      <c r="CH4051">
        <f ca="1">IFERROR(INDIRECT("IVA!Y"&amp;MATCH(MID(COMPRAS!C3951,1,2)&amp;MID(COMPRAS!F3951,1,2)&amp;MID(COMPRAS!D3951,1,2),IVA!W:W,0)),"SIN COD.")</f>
        <v>0</v>
      </c>
    </row>
    <row r="4052" spans="1:86" x14ac:dyDescent="0.25">
      <c r="A4052"/>
      <c r="B4052"/>
      <c r="D4052"/>
      <c r="AL4052">
        <f t="shared" si="441"/>
        <v>0</v>
      </c>
      <c r="AQ4052">
        <f t="shared" si="442"/>
        <v>0</v>
      </c>
      <c r="AR4052" t="str">
        <f>IFERROR(IF(OR(AP4052=338,AP4052=340,AP4052=341,AP4052=342,AP4052="342A",AP4052="342B"),PorcenRet(AP4052,AT4052,AU4052),INDEX(PORCENTAJEBUSCAR,MATCH(AP4052,CódigoRET,0),4)*1),"")</f>
        <v/>
      </c>
      <c r="AS4052">
        <f t="shared" si="443"/>
        <v>0</v>
      </c>
      <c r="BF4052" t="str">
        <f>IFERROR(IF(OR(BD4052=338,BD4052=340,BD4052=341,BD4052=342,BD4052="342A",BD4052="342B"),PorcenRet(BD4052,BH4052,BI4052),INDEX(PORCENTAJEBUSCAR,MATCH(BD4052,CódigoRET,0),4)*1),"")</f>
        <v/>
      </c>
      <c r="BG4052">
        <f t="shared" si="444"/>
        <v>0</v>
      </c>
      <c r="BO4052">
        <f t="shared" si="445"/>
        <v>0</v>
      </c>
      <c r="CC4052">
        <f t="shared" si="446"/>
        <v>0</v>
      </c>
      <c r="CD4052">
        <f t="shared" si="447"/>
        <v>0</v>
      </c>
      <c r="CG4052">
        <f ca="1">IFERROR(INDIRECT("IVA!X"&amp;MATCH(MID(COMPRAS!C3952,1,2)&amp;MID(COMPRAS!F3952,1,2)&amp;MID(COMPRAS!D3952,1,2),IVA!W:W,0)),"SIN COD.")</f>
        <v>0</v>
      </c>
      <c r="CH4052">
        <f ca="1">IFERROR(INDIRECT("IVA!Y"&amp;MATCH(MID(COMPRAS!C3952,1,2)&amp;MID(COMPRAS!F3952,1,2)&amp;MID(COMPRAS!D3952,1,2),IVA!W:W,0)),"SIN COD.")</f>
        <v>0</v>
      </c>
    </row>
    <row r="4053" spans="1:86" x14ac:dyDescent="0.25">
      <c r="A4053"/>
      <c r="B4053"/>
      <c r="D4053"/>
      <c r="AL4053">
        <f t="shared" si="441"/>
        <v>0</v>
      </c>
      <c r="AQ4053">
        <f t="shared" si="442"/>
        <v>0</v>
      </c>
      <c r="AR4053" t="str">
        <f>IFERROR(IF(OR(AP4053=338,AP4053=340,AP4053=341,AP4053=342,AP4053="342A",AP4053="342B"),PorcenRet(AP4053,AT4053,AU4053),INDEX(PORCENTAJEBUSCAR,MATCH(AP4053,CódigoRET,0),4)*1),"")</f>
        <v/>
      </c>
      <c r="AS4053">
        <f t="shared" si="443"/>
        <v>0</v>
      </c>
      <c r="BF4053" t="str">
        <f>IFERROR(IF(OR(BD4053=338,BD4053=340,BD4053=341,BD4053=342,BD4053="342A",BD4053="342B"),PorcenRet(BD4053,BH4053,BI4053),INDEX(PORCENTAJEBUSCAR,MATCH(BD4053,CódigoRET,0),4)*1),"")</f>
        <v/>
      </c>
      <c r="BG4053">
        <f t="shared" si="444"/>
        <v>0</v>
      </c>
      <c r="BO4053">
        <f t="shared" si="445"/>
        <v>0</v>
      </c>
      <c r="CC4053">
        <f t="shared" si="446"/>
        <v>0</v>
      </c>
      <c r="CD4053">
        <f t="shared" si="447"/>
        <v>0</v>
      </c>
      <c r="CG4053">
        <f ca="1">IFERROR(INDIRECT("IVA!X"&amp;MATCH(MID(COMPRAS!C3953,1,2)&amp;MID(COMPRAS!F3953,1,2)&amp;MID(COMPRAS!D3953,1,2),IVA!W:W,0)),"SIN COD.")</f>
        <v>0</v>
      </c>
      <c r="CH4053">
        <f ca="1">IFERROR(INDIRECT("IVA!Y"&amp;MATCH(MID(COMPRAS!C3953,1,2)&amp;MID(COMPRAS!F3953,1,2)&amp;MID(COMPRAS!D3953,1,2),IVA!W:W,0)),"SIN COD.")</f>
        <v>0</v>
      </c>
    </row>
    <row r="4054" spans="1:86" x14ac:dyDescent="0.25">
      <c r="A4054"/>
      <c r="B4054"/>
      <c r="D4054"/>
      <c r="AL4054">
        <f t="shared" si="441"/>
        <v>0</v>
      </c>
      <c r="AQ4054">
        <f t="shared" si="442"/>
        <v>0</v>
      </c>
      <c r="AR4054" t="str">
        <f>IFERROR(IF(OR(AP4054=338,AP4054=340,AP4054=341,AP4054=342,AP4054="342A",AP4054="342B"),PorcenRet(AP4054,AT4054,AU4054),INDEX(PORCENTAJEBUSCAR,MATCH(AP4054,CódigoRET,0),4)*1),"")</f>
        <v/>
      </c>
      <c r="AS4054">
        <f t="shared" si="443"/>
        <v>0</v>
      </c>
      <c r="BF4054" t="str">
        <f>IFERROR(IF(OR(BD4054=338,BD4054=340,BD4054=341,BD4054=342,BD4054="342A",BD4054="342B"),PorcenRet(BD4054,BH4054,BI4054),INDEX(PORCENTAJEBUSCAR,MATCH(BD4054,CódigoRET,0),4)*1),"")</f>
        <v/>
      </c>
      <c r="BG4054">
        <f t="shared" si="444"/>
        <v>0</v>
      </c>
      <c r="BO4054">
        <f t="shared" si="445"/>
        <v>0</v>
      </c>
      <c r="CC4054">
        <f t="shared" si="446"/>
        <v>0</v>
      </c>
      <c r="CD4054">
        <f t="shared" si="447"/>
        <v>0</v>
      </c>
      <c r="CG4054">
        <f ca="1">IFERROR(INDIRECT("IVA!X"&amp;MATCH(MID(COMPRAS!C3954,1,2)&amp;MID(COMPRAS!F3954,1,2)&amp;MID(COMPRAS!D3954,1,2),IVA!W:W,0)),"SIN COD.")</f>
        <v>0</v>
      </c>
      <c r="CH4054">
        <f ca="1">IFERROR(INDIRECT("IVA!Y"&amp;MATCH(MID(COMPRAS!C3954,1,2)&amp;MID(COMPRAS!F3954,1,2)&amp;MID(COMPRAS!D3954,1,2),IVA!W:W,0)),"SIN COD.")</f>
        <v>0</v>
      </c>
    </row>
    <row r="4055" spans="1:86" x14ac:dyDescent="0.25">
      <c r="A4055"/>
      <c r="B4055"/>
      <c r="D4055"/>
      <c r="AL4055">
        <f t="shared" si="441"/>
        <v>0</v>
      </c>
      <c r="AQ4055">
        <f t="shared" si="442"/>
        <v>0</v>
      </c>
      <c r="AR4055" t="str">
        <f>IFERROR(IF(OR(AP4055=338,AP4055=340,AP4055=341,AP4055=342,AP4055="342A",AP4055="342B"),PorcenRet(AP4055,AT4055,AU4055),INDEX(PORCENTAJEBUSCAR,MATCH(AP4055,CódigoRET,0),4)*1),"")</f>
        <v/>
      </c>
      <c r="AS4055">
        <f t="shared" si="443"/>
        <v>0</v>
      </c>
      <c r="BF4055" t="str">
        <f>IFERROR(IF(OR(BD4055=338,BD4055=340,BD4055=341,BD4055=342,BD4055="342A",BD4055="342B"),PorcenRet(BD4055,BH4055,BI4055),INDEX(PORCENTAJEBUSCAR,MATCH(BD4055,CódigoRET,0),4)*1),"")</f>
        <v/>
      </c>
      <c r="BG4055">
        <f t="shared" si="444"/>
        <v>0</v>
      </c>
      <c r="BO4055">
        <f t="shared" si="445"/>
        <v>0</v>
      </c>
      <c r="CC4055">
        <f t="shared" si="446"/>
        <v>0</v>
      </c>
      <c r="CD4055">
        <f t="shared" si="447"/>
        <v>0</v>
      </c>
      <c r="CG4055">
        <f ca="1">IFERROR(INDIRECT("IVA!X"&amp;MATCH(MID(COMPRAS!C3955,1,2)&amp;MID(COMPRAS!F3955,1,2)&amp;MID(COMPRAS!D3955,1,2),IVA!W:W,0)),"SIN COD.")</f>
        <v>0</v>
      </c>
      <c r="CH4055">
        <f ca="1">IFERROR(INDIRECT("IVA!Y"&amp;MATCH(MID(COMPRAS!C3955,1,2)&amp;MID(COMPRAS!F3955,1,2)&amp;MID(COMPRAS!D3955,1,2),IVA!W:W,0)),"SIN COD.")</f>
        <v>0</v>
      </c>
    </row>
    <row r="4056" spans="1:86" x14ac:dyDescent="0.25">
      <c r="A4056"/>
      <c r="B4056"/>
      <c r="D4056"/>
      <c r="AL4056">
        <f t="shared" si="441"/>
        <v>0</v>
      </c>
      <c r="AQ4056">
        <f t="shared" si="442"/>
        <v>0</v>
      </c>
      <c r="AR4056" t="str">
        <f>IFERROR(IF(OR(AP4056=338,AP4056=340,AP4056=341,AP4056=342,AP4056="342A",AP4056="342B"),PorcenRet(AP4056,AT4056,AU4056),INDEX(PORCENTAJEBUSCAR,MATCH(AP4056,CódigoRET,0),4)*1),"")</f>
        <v/>
      </c>
      <c r="AS4056">
        <f t="shared" si="443"/>
        <v>0</v>
      </c>
      <c r="BF4056" t="str">
        <f>IFERROR(IF(OR(BD4056=338,BD4056=340,BD4056=341,BD4056=342,BD4056="342A",BD4056="342B"),PorcenRet(BD4056,BH4056,BI4056),INDEX(PORCENTAJEBUSCAR,MATCH(BD4056,CódigoRET,0),4)*1),"")</f>
        <v/>
      </c>
      <c r="BG4056">
        <f t="shared" si="444"/>
        <v>0</v>
      </c>
      <c r="BO4056">
        <f t="shared" si="445"/>
        <v>0</v>
      </c>
      <c r="CC4056">
        <f t="shared" si="446"/>
        <v>0</v>
      </c>
      <c r="CD4056">
        <f t="shared" si="447"/>
        <v>0</v>
      </c>
      <c r="CG4056">
        <f ca="1">IFERROR(INDIRECT("IVA!X"&amp;MATCH(MID(COMPRAS!C3956,1,2)&amp;MID(COMPRAS!F3956,1,2)&amp;MID(COMPRAS!D3956,1,2),IVA!W:W,0)),"SIN COD.")</f>
        <v>0</v>
      </c>
      <c r="CH4056">
        <f ca="1">IFERROR(INDIRECT("IVA!Y"&amp;MATCH(MID(COMPRAS!C3956,1,2)&amp;MID(COMPRAS!F3956,1,2)&amp;MID(COMPRAS!D3956,1,2),IVA!W:W,0)),"SIN COD.")</f>
        <v>0</v>
      </c>
    </row>
    <row r="4057" spans="1:86" x14ac:dyDescent="0.25">
      <c r="A4057"/>
      <c r="B4057"/>
      <c r="D4057"/>
      <c r="AL4057">
        <f t="shared" si="441"/>
        <v>0</v>
      </c>
      <c r="AQ4057">
        <f t="shared" si="442"/>
        <v>0</v>
      </c>
      <c r="AR4057" t="str">
        <f>IFERROR(IF(OR(AP4057=338,AP4057=340,AP4057=341,AP4057=342,AP4057="342A",AP4057="342B"),PorcenRet(AP4057,AT4057,AU4057),INDEX(PORCENTAJEBUSCAR,MATCH(AP4057,CódigoRET,0),4)*1),"")</f>
        <v/>
      </c>
      <c r="AS4057">
        <f t="shared" si="443"/>
        <v>0</v>
      </c>
      <c r="BF4057" t="str">
        <f>IFERROR(IF(OR(BD4057=338,BD4057=340,BD4057=341,BD4057=342,BD4057="342A",BD4057="342B"),PorcenRet(BD4057,BH4057,BI4057),INDEX(PORCENTAJEBUSCAR,MATCH(BD4057,CódigoRET,0),4)*1),"")</f>
        <v/>
      </c>
      <c r="BG4057">
        <f t="shared" si="444"/>
        <v>0</v>
      </c>
      <c r="BO4057">
        <f t="shared" si="445"/>
        <v>0</v>
      </c>
      <c r="CC4057">
        <f t="shared" si="446"/>
        <v>0</v>
      </c>
      <c r="CD4057">
        <f t="shared" si="447"/>
        <v>0</v>
      </c>
      <c r="CG4057">
        <f ca="1">IFERROR(INDIRECT("IVA!X"&amp;MATCH(MID(COMPRAS!C3957,1,2)&amp;MID(COMPRAS!F3957,1,2)&amp;MID(COMPRAS!D3957,1,2),IVA!W:W,0)),"SIN COD.")</f>
        <v>0</v>
      </c>
      <c r="CH4057">
        <f ca="1">IFERROR(INDIRECT("IVA!Y"&amp;MATCH(MID(COMPRAS!C3957,1,2)&amp;MID(COMPRAS!F3957,1,2)&amp;MID(COMPRAS!D3957,1,2),IVA!W:W,0)),"SIN COD.")</f>
        <v>0</v>
      </c>
    </row>
    <row r="4058" spans="1:86" x14ac:dyDescent="0.25">
      <c r="A4058"/>
      <c r="B4058"/>
      <c r="D4058"/>
      <c r="AL4058">
        <f t="shared" si="441"/>
        <v>0</v>
      </c>
      <c r="AQ4058">
        <f t="shared" si="442"/>
        <v>0</v>
      </c>
      <c r="AR4058" t="str">
        <f>IFERROR(IF(OR(AP4058=338,AP4058=340,AP4058=341,AP4058=342,AP4058="342A",AP4058="342B"),PorcenRet(AP4058,AT4058,AU4058),INDEX(PORCENTAJEBUSCAR,MATCH(AP4058,CódigoRET,0),4)*1),"")</f>
        <v/>
      </c>
      <c r="AS4058">
        <f t="shared" si="443"/>
        <v>0</v>
      </c>
      <c r="BF4058" t="str">
        <f>IFERROR(IF(OR(BD4058=338,BD4058=340,BD4058=341,BD4058=342,BD4058="342A",BD4058="342B"),PorcenRet(BD4058,BH4058,BI4058),INDEX(PORCENTAJEBUSCAR,MATCH(BD4058,CódigoRET,0),4)*1),"")</f>
        <v/>
      </c>
      <c r="BG4058">
        <f t="shared" si="444"/>
        <v>0</v>
      </c>
      <c r="BO4058">
        <f t="shared" si="445"/>
        <v>0</v>
      </c>
      <c r="CC4058">
        <f t="shared" si="446"/>
        <v>0</v>
      </c>
      <c r="CD4058">
        <f t="shared" si="447"/>
        <v>0</v>
      </c>
      <c r="CG4058">
        <f ca="1">IFERROR(INDIRECT("IVA!X"&amp;MATCH(MID(COMPRAS!C3958,1,2)&amp;MID(COMPRAS!F3958,1,2)&amp;MID(COMPRAS!D3958,1,2),IVA!W:W,0)),"SIN COD.")</f>
        <v>0</v>
      </c>
      <c r="CH4058">
        <f ca="1">IFERROR(INDIRECT("IVA!Y"&amp;MATCH(MID(COMPRAS!C3958,1,2)&amp;MID(COMPRAS!F3958,1,2)&amp;MID(COMPRAS!D3958,1,2),IVA!W:W,0)),"SIN COD.")</f>
        <v>0</v>
      </c>
    </row>
    <row r="4059" spans="1:86" x14ac:dyDescent="0.25">
      <c r="A4059"/>
      <c r="B4059"/>
      <c r="D4059"/>
      <c r="AL4059">
        <f t="shared" si="441"/>
        <v>0</v>
      </c>
      <c r="AQ4059">
        <f t="shared" si="442"/>
        <v>0</v>
      </c>
      <c r="AR4059" t="str">
        <f>IFERROR(IF(OR(AP4059=338,AP4059=340,AP4059=341,AP4059=342,AP4059="342A",AP4059="342B"),PorcenRet(AP4059,AT4059,AU4059),INDEX(PORCENTAJEBUSCAR,MATCH(AP4059,CódigoRET,0),4)*1),"")</f>
        <v/>
      </c>
      <c r="AS4059">
        <f t="shared" si="443"/>
        <v>0</v>
      </c>
      <c r="BF4059" t="str">
        <f>IFERROR(IF(OR(BD4059=338,BD4059=340,BD4059=341,BD4059=342,BD4059="342A",BD4059="342B"),PorcenRet(BD4059,BH4059,BI4059),INDEX(PORCENTAJEBUSCAR,MATCH(BD4059,CódigoRET,0),4)*1),"")</f>
        <v/>
      </c>
      <c r="BG4059">
        <f t="shared" si="444"/>
        <v>0</v>
      </c>
      <c r="BO4059">
        <f t="shared" si="445"/>
        <v>0</v>
      </c>
      <c r="CC4059">
        <f t="shared" si="446"/>
        <v>0</v>
      </c>
      <c r="CD4059">
        <f t="shared" si="447"/>
        <v>0</v>
      </c>
      <c r="CG4059">
        <f ca="1">IFERROR(INDIRECT("IVA!X"&amp;MATCH(MID(COMPRAS!C3959,1,2)&amp;MID(COMPRAS!F3959,1,2)&amp;MID(COMPRAS!D3959,1,2),IVA!W:W,0)),"SIN COD.")</f>
        <v>0</v>
      </c>
      <c r="CH4059">
        <f ca="1">IFERROR(INDIRECT("IVA!Y"&amp;MATCH(MID(COMPRAS!C3959,1,2)&amp;MID(COMPRAS!F3959,1,2)&amp;MID(COMPRAS!D3959,1,2),IVA!W:W,0)),"SIN COD.")</f>
        <v>0</v>
      </c>
    </row>
    <row r="4060" spans="1:86" x14ac:dyDescent="0.25">
      <c r="A4060"/>
      <c r="B4060"/>
      <c r="D4060"/>
      <c r="AL4060">
        <f t="shared" si="441"/>
        <v>0</v>
      </c>
      <c r="AQ4060">
        <f t="shared" si="442"/>
        <v>0</v>
      </c>
      <c r="AR4060" t="str">
        <f>IFERROR(IF(OR(AP4060=338,AP4060=340,AP4060=341,AP4060=342,AP4060="342A",AP4060="342B"),PorcenRet(AP4060,AT4060,AU4060),INDEX(PORCENTAJEBUSCAR,MATCH(AP4060,CódigoRET,0),4)*1),"")</f>
        <v/>
      </c>
      <c r="AS4060">
        <f t="shared" si="443"/>
        <v>0</v>
      </c>
      <c r="BF4060" t="str">
        <f>IFERROR(IF(OR(BD4060=338,BD4060=340,BD4060=341,BD4060=342,BD4060="342A",BD4060="342B"),PorcenRet(BD4060,BH4060,BI4060),INDEX(PORCENTAJEBUSCAR,MATCH(BD4060,CódigoRET,0),4)*1),"")</f>
        <v/>
      </c>
      <c r="BG4060">
        <f t="shared" si="444"/>
        <v>0</v>
      </c>
      <c r="BO4060">
        <f t="shared" si="445"/>
        <v>0</v>
      </c>
      <c r="CC4060">
        <f t="shared" si="446"/>
        <v>0</v>
      </c>
      <c r="CD4060">
        <f t="shared" si="447"/>
        <v>0</v>
      </c>
      <c r="CG4060">
        <f ca="1">IFERROR(INDIRECT("IVA!X"&amp;MATCH(MID(COMPRAS!C3960,1,2)&amp;MID(COMPRAS!F3960,1,2)&amp;MID(COMPRAS!D3960,1,2),IVA!W:W,0)),"SIN COD.")</f>
        <v>0</v>
      </c>
      <c r="CH4060">
        <f ca="1">IFERROR(INDIRECT("IVA!Y"&amp;MATCH(MID(COMPRAS!C3960,1,2)&amp;MID(COMPRAS!F3960,1,2)&amp;MID(COMPRAS!D3960,1,2),IVA!W:W,0)),"SIN COD.")</f>
        <v>0</v>
      </c>
    </row>
    <row r="4061" spans="1:86" x14ac:dyDescent="0.25">
      <c r="A4061"/>
      <c r="B4061"/>
      <c r="D4061"/>
      <c r="AL4061">
        <f t="shared" si="441"/>
        <v>0</v>
      </c>
      <c r="AQ4061">
        <f t="shared" si="442"/>
        <v>0</v>
      </c>
      <c r="AR4061" t="str">
        <f>IFERROR(IF(OR(AP4061=338,AP4061=340,AP4061=341,AP4061=342,AP4061="342A",AP4061="342B"),PorcenRet(AP4061,AT4061,AU4061),INDEX(PORCENTAJEBUSCAR,MATCH(AP4061,CódigoRET,0),4)*1),"")</f>
        <v/>
      </c>
      <c r="AS4061">
        <f t="shared" si="443"/>
        <v>0</v>
      </c>
      <c r="BF4061" t="str">
        <f>IFERROR(IF(OR(BD4061=338,BD4061=340,BD4061=341,BD4061=342,BD4061="342A",BD4061="342B"),PorcenRet(BD4061,BH4061,BI4061),INDEX(PORCENTAJEBUSCAR,MATCH(BD4061,CódigoRET,0),4)*1),"")</f>
        <v/>
      </c>
      <c r="BG4061">
        <f t="shared" si="444"/>
        <v>0</v>
      </c>
      <c r="BO4061">
        <f t="shared" si="445"/>
        <v>0</v>
      </c>
      <c r="CC4061">
        <f t="shared" si="446"/>
        <v>0</v>
      </c>
      <c r="CD4061">
        <f t="shared" si="447"/>
        <v>0</v>
      </c>
      <c r="CG4061">
        <f ca="1">IFERROR(INDIRECT("IVA!X"&amp;MATCH(MID(COMPRAS!C3961,1,2)&amp;MID(COMPRAS!F3961,1,2)&amp;MID(COMPRAS!D3961,1,2),IVA!W:W,0)),"SIN COD.")</f>
        <v>0</v>
      </c>
      <c r="CH4061">
        <f ca="1">IFERROR(INDIRECT("IVA!Y"&amp;MATCH(MID(COMPRAS!C3961,1,2)&amp;MID(COMPRAS!F3961,1,2)&amp;MID(COMPRAS!D3961,1,2),IVA!W:W,0)),"SIN COD.")</f>
        <v>0</v>
      </c>
    </row>
    <row r="4062" spans="1:86" x14ac:dyDescent="0.25">
      <c r="A4062"/>
      <c r="B4062"/>
      <c r="D4062"/>
      <c r="AL4062">
        <f t="shared" si="441"/>
        <v>0</v>
      </c>
      <c r="AQ4062">
        <f t="shared" si="442"/>
        <v>0</v>
      </c>
      <c r="AR4062" t="str">
        <f>IFERROR(IF(OR(AP4062=338,AP4062=340,AP4062=341,AP4062=342,AP4062="342A",AP4062="342B"),PorcenRet(AP4062,AT4062,AU4062),INDEX(PORCENTAJEBUSCAR,MATCH(AP4062,CódigoRET,0),4)*1),"")</f>
        <v/>
      </c>
      <c r="AS4062">
        <f t="shared" si="443"/>
        <v>0</v>
      </c>
      <c r="BF4062" t="str">
        <f>IFERROR(IF(OR(BD4062=338,BD4062=340,BD4062=341,BD4062=342,BD4062="342A",BD4062="342B"),PorcenRet(BD4062,BH4062,BI4062),INDEX(PORCENTAJEBUSCAR,MATCH(BD4062,CódigoRET,0),4)*1),"")</f>
        <v/>
      </c>
      <c r="BG4062">
        <f t="shared" si="444"/>
        <v>0</v>
      </c>
      <c r="BO4062">
        <f t="shared" si="445"/>
        <v>0</v>
      </c>
      <c r="CC4062">
        <f t="shared" si="446"/>
        <v>0</v>
      </c>
      <c r="CD4062">
        <f t="shared" si="447"/>
        <v>0</v>
      </c>
      <c r="CG4062">
        <f ca="1">IFERROR(INDIRECT("IVA!X"&amp;MATCH(MID(COMPRAS!C3962,1,2)&amp;MID(COMPRAS!F3962,1,2)&amp;MID(COMPRAS!D3962,1,2),IVA!W:W,0)),"SIN COD.")</f>
        <v>0</v>
      </c>
      <c r="CH4062">
        <f ca="1">IFERROR(INDIRECT("IVA!Y"&amp;MATCH(MID(COMPRAS!C3962,1,2)&amp;MID(COMPRAS!F3962,1,2)&amp;MID(COMPRAS!D3962,1,2),IVA!W:W,0)),"SIN COD.")</f>
        <v>0</v>
      </c>
    </row>
    <row r="4063" spans="1:86" x14ac:dyDescent="0.25">
      <c r="A4063"/>
      <c r="B4063"/>
      <c r="D4063"/>
      <c r="AL4063">
        <f t="shared" si="441"/>
        <v>0</v>
      </c>
      <c r="AQ4063">
        <f t="shared" si="442"/>
        <v>0</v>
      </c>
      <c r="AR4063" t="str">
        <f>IFERROR(IF(OR(AP4063=338,AP4063=340,AP4063=341,AP4063=342,AP4063="342A",AP4063="342B"),PorcenRet(AP4063,AT4063,AU4063),INDEX(PORCENTAJEBUSCAR,MATCH(AP4063,CódigoRET,0),4)*1),"")</f>
        <v/>
      </c>
      <c r="AS4063">
        <f t="shared" si="443"/>
        <v>0</v>
      </c>
      <c r="BF4063" t="str">
        <f>IFERROR(IF(OR(BD4063=338,BD4063=340,BD4063=341,BD4063=342,BD4063="342A",BD4063="342B"),PorcenRet(BD4063,BH4063,BI4063),INDEX(PORCENTAJEBUSCAR,MATCH(BD4063,CódigoRET,0),4)*1),"")</f>
        <v/>
      </c>
      <c r="BG4063">
        <f t="shared" si="444"/>
        <v>0</v>
      </c>
      <c r="BO4063">
        <f t="shared" si="445"/>
        <v>0</v>
      </c>
      <c r="CC4063">
        <f t="shared" si="446"/>
        <v>0</v>
      </c>
      <c r="CD4063">
        <f t="shared" si="447"/>
        <v>0</v>
      </c>
      <c r="CG4063">
        <f ca="1">IFERROR(INDIRECT("IVA!X"&amp;MATCH(MID(COMPRAS!C3963,1,2)&amp;MID(COMPRAS!F3963,1,2)&amp;MID(COMPRAS!D3963,1,2),IVA!W:W,0)),"SIN COD.")</f>
        <v>0</v>
      </c>
      <c r="CH4063">
        <f ca="1">IFERROR(INDIRECT("IVA!Y"&amp;MATCH(MID(COMPRAS!C3963,1,2)&amp;MID(COMPRAS!F3963,1,2)&amp;MID(COMPRAS!D3963,1,2),IVA!W:W,0)),"SIN COD.")</f>
        <v>0</v>
      </c>
    </row>
    <row r="4064" spans="1:86" x14ac:dyDescent="0.25">
      <c r="A4064"/>
      <c r="B4064"/>
      <c r="D4064"/>
      <c r="AL4064">
        <f t="shared" si="441"/>
        <v>0</v>
      </c>
      <c r="AQ4064">
        <f t="shared" si="442"/>
        <v>0</v>
      </c>
      <c r="AR4064" t="str">
        <f>IFERROR(IF(OR(AP4064=338,AP4064=340,AP4064=341,AP4064=342,AP4064="342A",AP4064="342B"),PorcenRet(AP4064,AT4064,AU4064),INDEX(PORCENTAJEBUSCAR,MATCH(AP4064,CódigoRET,0),4)*1),"")</f>
        <v/>
      </c>
      <c r="AS4064">
        <f t="shared" si="443"/>
        <v>0</v>
      </c>
      <c r="BF4064" t="str">
        <f>IFERROR(IF(OR(BD4064=338,BD4064=340,BD4064=341,BD4064=342,BD4064="342A",BD4064="342B"),PorcenRet(BD4064,BH4064,BI4064),INDEX(PORCENTAJEBUSCAR,MATCH(BD4064,CódigoRET,0),4)*1),"")</f>
        <v/>
      </c>
      <c r="BG4064">
        <f t="shared" si="444"/>
        <v>0</v>
      </c>
      <c r="BO4064">
        <f t="shared" si="445"/>
        <v>0</v>
      </c>
      <c r="CC4064">
        <f t="shared" si="446"/>
        <v>0</v>
      </c>
      <c r="CD4064">
        <f t="shared" si="447"/>
        <v>0</v>
      </c>
      <c r="CG4064">
        <f ca="1">IFERROR(INDIRECT("IVA!X"&amp;MATCH(MID(COMPRAS!C3964,1,2)&amp;MID(COMPRAS!F3964,1,2)&amp;MID(COMPRAS!D3964,1,2),IVA!W:W,0)),"SIN COD.")</f>
        <v>0</v>
      </c>
      <c r="CH4064">
        <f ca="1">IFERROR(INDIRECT("IVA!Y"&amp;MATCH(MID(COMPRAS!C3964,1,2)&amp;MID(COMPRAS!F3964,1,2)&amp;MID(COMPRAS!D3964,1,2),IVA!W:W,0)),"SIN COD.")</f>
        <v>0</v>
      </c>
    </row>
    <row r="4065" spans="1:86" x14ac:dyDescent="0.25">
      <c r="A4065"/>
      <c r="B4065"/>
      <c r="D4065"/>
      <c r="AL4065">
        <f t="shared" si="441"/>
        <v>0</v>
      </c>
      <c r="AQ4065">
        <f t="shared" si="442"/>
        <v>0</v>
      </c>
      <c r="AR4065" t="str">
        <f>IFERROR(IF(OR(AP4065=338,AP4065=340,AP4065=341,AP4065=342,AP4065="342A",AP4065="342B"),PorcenRet(AP4065,AT4065,AU4065),INDEX(PORCENTAJEBUSCAR,MATCH(AP4065,CódigoRET,0),4)*1),"")</f>
        <v/>
      </c>
      <c r="AS4065">
        <f t="shared" si="443"/>
        <v>0</v>
      </c>
      <c r="BF4065" t="str">
        <f>IFERROR(IF(OR(BD4065=338,BD4065=340,BD4065=341,BD4065=342,BD4065="342A",BD4065="342B"),PorcenRet(BD4065,BH4065,BI4065),INDEX(PORCENTAJEBUSCAR,MATCH(BD4065,CódigoRET,0),4)*1),"")</f>
        <v/>
      </c>
      <c r="BG4065">
        <f t="shared" si="444"/>
        <v>0</v>
      </c>
      <c r="BO4065">
        <f t="shared" si="445"/>
        <v>0</v>
      </c>
      <c r="CC4065">
        <f t="shared" si="446"/>
        <v>0</v>
      </c>
      <c r="CD4065">
        <f t="shared" si="447"/>
        <v>0</v>
      </c>
      <c r="CG4065">
        <f ca="1">IFERROR(INDIRECT("IVA!X"&amp;MATCH(MID(COMPRAS!C3965,1,2)&amp;MID(COMPRAS!F3965,1,2)&amp;MID(COMPRAS!D3965,1,2),IVA!W:W,0)),"SIN COD.")</f>
        <v>0</v>
      </c>
      <c r="CH4065">
        <f ca="1">IFERROR(INDIRECT("IVA!Y"&amp;MATCH(MID(COMPRAS!C3965,1,2)&amp;MID(COMPRAS!F3965,1,2)&amp;MID(COMPRAS!D3965,1,2),IVA!W:W,0)),"SIN COD.")</f>
        <v>0</v>
      </c>
    </row>
    <row r="4066" spans="1:86" x14ac:dyDescent="0.25">
      <c r="A4066"/>
      <c r="B4066"/>
      <c r="D4066"/>
      <c r="AL4066">
        <f t="shared" si="441"/>
        <v>0</v>
      </c>
      <c r="AQ4066">
        <f t="shared" si="442"/>
        <v>0</v>
      </c>
      <c r="AR4066" t="str">
        <f>IFERROR(IF(OR(AP4066=338,AP4066=340,AP4066=341,AP4066=342,AP4066="342A",AP4066="342B"),PorcenRet(AP4066,AT4066,AU4066),INDEX(PORCENTAJEBUSCAR,MATCH(AP4066,CódigoRET,0),4)*1),"")</f>
        <v/>
      </c>
      <c r="AS4066">
        <f t="shared" si="443"/>
        <v>0</v>
      </c>
      <c r="BF4066" t="str">
        <f>IFERROR(IF(OR(BD4066=338,BD4066=340,BD4066=341,BD4066=342,BD4066="342A",BD4066="342B"),PorcenRet(BD4066,BH4066,BI4066),INDEX(PORCENTAJEBUSCAR,MATCH(BD4066,CódigoRET,0),4)*1),"")</f>
        <v/>
      </c>
      <c r="BG4066">
        <f t="shared" si="444"/>
        <v>0</v>
      </c>
      <c r="BO4066">
        <f t="shared" si="445"/>
        <v>0</v>
      </c>
      <c r="CC4066">
        <f t="shared" si="446"/>
        <v>0</v>
      </c>
      <c r="CD4066">
        <f t="shared" si="447"/>
        <v>0</v>
      </c>
      <c r="CG4066">
        <f ca="1">IFERROR(INDIRECT("IVA!X"&amp;MATCH(MID(COMPRAS!C3966,1,2)&amp;MID(COMPRAS!F3966,1,2)&amp;MID(COMPRAS!D3966,1,2),IVA!W:W,0)),"SIN COD.")</f>
        <v>0</v>
      </c>
      <c r="CH4066">
        <f ca="1">IFERROR(INDIRECT("IVA!Y"&amp;MATCH(MID(COMPRAS!C3966,1,2)&amp;MID(COMPRAS!F3966,1,2)&amp;MID(COMPRAS!D3966,1,2),IVA!W:W,0)),"SIN COD.")</f>
        <v>0</v>
      </c>
    </row>
    <row r="4067" spans="1:86" x14ac:dyDescent="0.25">
      <c r="A4067"/>
      <c r="B4067"/>
      <c r="D4067"/>
      <c r="AL4067">
        <f t="shared" si="441"/>
        <v>0</v>
      </c>
      <c r="AQ4067">
        <f t="shared" si="442"/>
        <v>0</v>
      </c>
      <c r="AR4067" t="str">
        <f>IFERROR(IF(OR(AP4067=338,AP4067=340,AP4067=341,AP4067=342,AP4067="342A",AP4067="342B"),PorcenRet(AP4067,AT4067,AU4067),INDEX(PORCENTAJEBUSCAR,MATCH(AP4067,CódigoRET,0),4)*1),"")</f>
        <v/>
      </c>
      <c r="AS4067">
        <f t="shared" si="443"/>
        <v>0</v>
      </c>
      <c r="BF4067" t="str">
        <f>IFERROR(IF(OR(BD4067=338,BD4067=340,BD4067=341,BD4067=342,BD4067="342A",BD4067="342B"),PorcenRet(BD4067,BH4067,BI4067),INDEX(PORCENTAJEBUSCAR,MATCH(BD4067,CódigoRET,0),4)*1),"")</f>
        <v/>
      </c>
      <c r="BG4067">
        <f t="shared" si="444"/>
        <v>0</v>
      </c>
      <c r="BO4067">
        <f t="shared" si="445"/>
        <v>0</v>
      </c>
      <c r="CC4067">
        <f t="shared" si="446"/>
        <v>0</v>
      </c>
      <c r="CD4067">
        <f t="shared" si="447"/>
        <v>0</v>
      </c>
      <c r="CG4067">
        <f ca="1">IFERROR(INDIRECT("IVA!X"&amp;MATCH(MID(COMPRAS!C3967,1,2)&amp;MID(COMPRAS!F3967,1,2)&amp;MID(COMPRAS!D3967,1,2),IVA!W:W,0)),"SIN COD.")</f>
        <v>0</v>
      </c>
      <c r="CH4067">
        <f ca="1">IFERROR(INDIRECT("IVA!Y"&amp;MATCH(MID(COMPRAS!C3967,1,2)&amp;MID(COMPRAS!F3967,1,2)&amp;MID(COMPRAS!D3967,1,2),IVA!W:W,0)),"SIN COD.")</f>
        <v>0</v>
      </c>
    </row>
    <row r="4068" spans="1:86" x14ac:dyDescent="0.25">
      <c r="A4068"/>
      <c r="B4068"/>
      <c r="D4068"/>
      <c r="AL4068">
        <f t="shared" si="441"/>
        <v>0</v>
      </c>
      <c r="AQ4068">
        <f t="shared" si="442"/>
        <v>0</v>
      </c>
      <c r="AR4068" t="str">
        <f>IFERROR(IF(OR(AP4068=338,AP4068=340,AP4068=341,AP4068=342,AP4068="342A",AP4068="342B"),PorcenRet(AP4068,AT4068,AU4068),INDEX(PORCENTAJEBUSCAR,MATCH(AP4068,CódigoRET,0),4)*1),"")</f>
        <v/>
      </c>
      <c r="AS4068">
        <f t="shared" si="443"/>
        <v>0</v>
      </c>
      <c r="BF4068" t="str">
        <f>IFERROR(IF(OR(BD4068=338,BD4068=340,BD4068=341,BD4068=342,BD4068="342A",BD4068="342B"),PorcenRet(BD4068,BH4068,BI4068),INDEX(PORCENTAJEBUSCAR,MATCH(BD4068,CódigoRET,0),4)*1),"")</f>
        <v/>
      </c>
      <c r="BG4068">
        <f t="shared" si="444"/>
        <v>0</v>
      </c>
      <c r="BO4068">
        <f t="shared" si="445"/>
        <v>0</v>
      </c>
      <c r="CC4068">
        <f t="shared" si="446"/>
        <v>0</v>
      </c>
      <c r="CD4068">
        <f t="shared" si="447"/>
        <v>0</v>
      </c>
      <c r="CG4068">
        <f ca="1">IFERROR(INDIRECT("IVA!X"&amp;MATCH(MID(COMPRAS!C3968,1,2)&amp;MID(COMPRAS!F3968,1,2)&amp;MID(COMPRAS!D3968,1,2),IVA!W:W,0)),"SIN COD.")</f>
        <v>0</v>
      </c>
      <c r="CH4068">
        <f ca="1">IFERROR(INDIRECT("IVA!Y"&amp;MATCH(MID(COMPRAS!C3968,1,2)&amp;MID(COMPRAS!F3968,1,2)&amp;MID(COMPRAS!D3968,1,2),IVA!W:W,0)),"SIN COD.")</f>
        <v>0</v>
      </c>
    </row>
    <row r="4069" spans="1:86" x14ac:dyDescent="0.25">
      <c r="A4069"/>
      <c r="B4069"/>
      <c r="D4069"/>
      <c r="AL4069">
        <f t="shared" si="441"/>
        <v>0</v>
      </c>
      <c r="AQ4069">
        <f t="shared" si="442"/>
        <v>0</v>
      </c>
      <c r="AR4069" t="str">
        <f>IFERROR(IF(OR(AP4069=338,AP4069=340,AP4069=341,AP4069=342,AP4069="342A",AP4069="342B"),PorcenRet(AP4069,AT4069,AU4069),INDEX(PORCENTAJEBUSCAR,MATCH(AP4069,CódigoRET,0),4)*1),"")</f>
        <v/>
      </c>
      <c r="AS4069">
        <f t="shared" si="443"/>
        <v>0</v>
      </c>
      <c r="BF4069" t="str">
        <f>IFERROR(IF(OR(BD4069=338,BD4069=340,BD4069=341,BD4069=342,BD4069="342A",BD4069="342B"),PorcenRet(BD4069,BH4069,BI4069),INDEX(PORCENTAJEBUSCAR,MATCH(BD4069,CódigoRET,0),4)*1),"")</f>
        <v/>
      </c>
      <c r="BG4069">
        <f t="shared" si="444"/>
        <v>0</v>
      </c>
      <c r="BO4069">
        <f t="shared" si="445"/>
        <v>0</v>
      </c>
      <c r="CC4069">
        <f t="shared" si="446"/>
        <v>0</v>
      </c>
      <c r="CD4069">
        <f t="shared" si="447"/>
        <v>0</v>
      </c>
      <c r="CG4069">
        <f ca="1">IFERROR(INDIRECT("IVA!X"&amp;MATCH(MID(COMPRAS!C3969,1,2)&amp;MID(COMPRAS!F3969,1,2)&amp;MID(COMPRAS!D3969,1,2),IVA!W:W,0)),"SIN COD.")</f>
        <v>0</v>
      </c>
      <c r="CH4069">
        <f ca="1">IFERROR(INDIRECT("IVA!Y"&amp;MATCH(MID(COMPRAS!C3969,1,2)&amp;MID(COMPRAS!F3969,1,2)&amp;MID(COMPRAS!D3969,1,2),IVA!W:W,0)),"SIN COD.")</f>
        <v>0</v>
      </c>
    </row>
    <row r="4070" spans="1:86" x14ac:dyDescent="0.25">
      <c r="A4070"/>
      <c r="B4070"/>
      <c r="D4070"/>
      <c r="AL4070">
        <f t="shared" si="441"/>
        <v>0</v>
      </c>
      <c r="AQ4070">
        <f t="shared" si="442"/>
        <v>0</v>
      </c>
      <c r="AR4070" t="str">
        <f>IFERROR(IF(OR(AP4070=338,AP4070=340,AP4070=341,AP4070=342,AP4070="342A",AP4070="342B"),PorcenRet(AP4070,AT4070,AU4070),INDEX(PORCENTAJEBUSCAR,MATCH(AP4070,CódigoRET,0),4)*1),"")</f>
        <v/>
      </c>
      <c r="AS4070">
        <f t="shared" si="443"/>
        <v>0</v>
      </c>
      <c r="BF4070" t="str">
        <f>IFERROR(IF(OR(BD4070=338,BD4070=340,BD4070=341,BD4070=342,BD4070="342A",BD4070="342B"),PorcenRet(BD4070,BH4070,BI4070),INDEX(PORCENTAJEBUSCAR,MATCH(BD4070,CódigoRET,0),4)*1),"")</f>
        <v/>
      </c>
      <c r="BG4070">
        <f t="shared" si="444"/>
        <v>0</v>
      </c>
      <c r="BO4070">
        <f t="shared" si="445"/>
        <v>0</v>
      </c>
      <c r="CC4070">
        <f t="shared" si="446"/>
        <v>0</v>
      </c>
      <c r="CD4070">
        <f t="shared" si="447"/>
        <v>0</v>
      </c>
      <c r="CG4070">
        <f ca="1">IFERROR(INDIRECT("IVA!X"&amp;MATCH(MID(COMPRAS!C3970,1,2)&amp;MID(COMPRAS!F3970,1,2)&amp;MID(COMPRAS!D3970,1,2),IVA!W:W,0)),"SIN COD.")</f>
        <v>0</v>
      </c>
      <c r="CH4070">
        <f ca="1">IFERROR(INDIRECT("IVA!Y"&amp;MATCH(MID(COMPRAS!C3970,1,2)&amp;MID(COMPRAS!F3970,1,2)&amp;MID(COMPRAS!D3970,1,2),IVA!W:W,0)),"SIN COD.")</f>
        <v>0</v>
      </c>
    </row>
    <row r="4071" spans="1:86" x14ac:dyDescent="0.25">
      <c r="A4071"/>
      <c r="B4071"/>
      <c r="D4071"/>
      <c r="AL4071">
        <f t="shared" si="441"/>
        <v>0</v>
      </c>
      <c r="AQ4071">
        <f t="shared" si="442"/>
        <v>0</v>
      </c>
      <c r="AR4071" t="str">
        <f>IFERROR(IF(OR(AP4071=338,AP4071=340,AP4071=341,AP4071=342,AP4071="342A",AP4071="342B"),PorcenRet(AP4071,AT4071,AU4071),INDEX(PORCENTAJEBUSCAR,MATCH(AP4071,CódigoRET,0),4)*1),"")</f>
        <v/>
      </c>
      <c r="AS4071">
        <f t="shared" si="443"/>
        <v>0</v>
      </c>
      <c r="BF4071" t="str">
        <f>IFERROR(IF(OR(BD4071=338,BD4071=340,BD4071=341,BD4071=342,BD4071="342A",BD4071="342B"),PorcenRet(BD4071,BH4071,BI4071),INDEX(PORCENTAJEBUSCAR,MATCH(BD4071,CódigoRET,0),4)*1),"")</f>
        <v/>
      </c>
      <c r="BG4071">
        <f t="shared" si="444"/>
        <v>0</v>
      </c>
      <c r="BO4071">
        <f t="shared" si="445"/>
        <v>0</v>
      </c>
      <c r="CC4071">
        <f t="shared" si="446"/>
        <v>0</v>
      </c>
      <c r="CD4071">
        <f t="shared" si="447"/>
        <v>0</v>
      </c>
      <c r="CG4071">
        <f ca="1">IFERROR(INDIRECT("IVA!X"&amp;MATCH(MID(COMPRAS!C3971,1,2)&amp;MID(COMPRAS!F3971,1,2)&amp;MID(COMPRAS!D3971,1,2),IVA!W:W,0)),"SIN COD.")</f>
        <v>0</v>
      </c>
      <c r="CH4071">
        <f ca="1">IFERROR(INDIRECT("IVA!Y"&amp;MATCH(MID(COMPRAS!C3971,1,2)&amp;MID(COMPRAS!F3971,1,2)&amp;MID(COMPRAS!D3971,1,2),IVA!W:W,0)),"SIN COD.")</f>
        <v>0</v>
      </c>
    </row>
    <row r="4072" spans="1:86" x14ac:dyDescent="0.25">
      <c r="A4072"/>
      <c r="B4072"/>
      <c r="D4072"/>
      <c r="AL4072">
        <f t="shared" si="441"/>
        <v>0</v>
      </c>
      <c r="AQ4072">
        <f t="shared" si="442"/>
        <v>0</v>
      </c>
      <c r="AR4072" t="str">
        <f>IFERROR(IF(OR(AP4072=338,AP4072=340,AP4072=341,AP4072=342,AP4072="342A",AP4072="342B"),PorcenRet(AP4072,AT4072,AU4072),INDEX(PORCENTAJEBUSCAR,MATCH(AP4072,CódigoRET,0),4)*1),"")</f>
        <v/>
      </c>
      <c r="AS4072">
        <f t="shared" si="443"/>
        <v>0</v>
      </c>
      <c r="BF4072" t="str">
        <f>IFERROR(IF(OR(BD4072=338,BD4072=340,BD4072=341,BD4072=342,BD4072="342A",BD4072="342B"),PorcenRet(BD4072,BH4072,BI4072),INDEX(PORCENTAJEBUSCAR,MATCH(BD4072,CódigoRET,0),4)*1),"")</f>
        <v/>
      </c>
      <c r="BG4072">
        <f t="shared" si="444"/>
        <v>0</v>
      </c>
      <c r="BO4072">
        <f t="shared" si="445"/>
        <v>0</v>
      </c>
      <c r="CC4072">
        <f t="shared" si="446"/>
        <v>0</v>
      </c>
      <c r="CD4072">
        <f t="shared" si="447"/>
        <v>0</v>
      </c>
      <c r="CG4072">
        <f ca="1">IFERROR(INDIRECT("IVA!X"&amp;MATCH(MID(COMPRAS!C3972,1,2)&amp;MID(COMPRAS!F3972,1,2)&amp;MID(COMPRAS!D3972,1,2),IVA!W:W,0)),"SIN COD.")</f>
        <v>0</v>
      </c>
      <c r="CH4072">
        <f ca="1">IFERROR(INDIRECT("IVA!Y"&amp;MATCH(MID(COMPRAS!C3972,1,2)&amp;MID(COMPRAS!F3972,1,2)&amp;MID(COMPRAS!D3972,1,2),IVA!W:W,0)),"SIN COD.")</f>
        <v>0</v>
      </c>
    </row>
    <row r="4073" spans="1:86" x14ac:dyDescent="0.25">
      <c r="A4073"/>
      <c r="B4073"/>
      <c r="D4073"/>
      <c r="AL4073">
        <f t="shared" si="441"/>
        <v>0</v>
      </c>
      <c r="AQ4073">
        <f t="shared" si="442"/>
        <v>0</v>
      </c>
      <c r="AR4073" t="str">
        <f>IFERROR(IF(OR(AP4073=338,AP4073=340,AP4073=341,AP4073=342,AP4073="342A",AP4073="342B"),PorcenRet(AP4073,AT4073,AU4073),INDEX(PORCENTAJEBUSCAR,MATCH(AP4073,CódigoRET,0),4)*1),"")</f>
        <v/>
      </c>
      <c r="AS4073">
        <f t="shared" si="443"/>
        <v>0</v>
      </c>
      <c r="BF4073" t="str">
        <f>IFERROR(IF(OR(BD4073=338,BD4073=340,BD4073=341,BD4073=342,BD4073="342A",BD4073="342B"),PorcenRet(BD4073,BH4073,BI4073),INDEX(PORCENTAJEBUSCAR,MATCH(BD4073,CódigoRET,0),4)*1),"")</f>
        <v/>
      </c>
      <c r="BG4073">
        <f t="shared" si="444"/>
        <v>0</v>
      </c>
      <c r="BO4073">
        <f t="shared" si="445"/>
        <v>0</v>
      </c>
      <c r="CC4073">
        <f t="shared" si="446"/>
        <v>0</v>
      </c>
      <c r="CD4073">
        <f t="shared" si="447"/>
        <v>0</v>
      </c>
      <c r="CG4073">
        <f ca="1">IFERROR(INDIRECT("IVA!X"&amp;MATCH(MID(COMPRAS!C3973,1,2)&amp;MID(COMPRAS!F3973,1,2)&amp;MID(COMPRAS!D3973,1,2),IVA!W:W,0)),"SIN COD.")</f>
        <v>0</v>
      </c>
      <c r="CH4073">
        <f ca="1">IFERROR(INDIRECT("IVA!Y"&amp;MATCH(MID(COMPRAS!C3973,1,2)&amp;MID(COMPRAS!F3973,1,2)&amp;MID(COMPRAS!D3973,1,2),IVA!W:W,0)),"SIN COD.")</f>
        <v>0</v>
      </c>
    </row>
    <row r="4074" spans="1:86" x14ac:dyDescent="0.25">
      <c r="A4074"/>
      <c r="B4074"/>
      <c r="D4074"/>
      <c r="AL4074">
        <f t="shared" si="441"/>
        <v>0</v>
      </c>
      <c r="AQ4074">
        <f t="shared" si="442"/>
        <v>0</v>
      </c>
      <c r="AR4074" t="str">
        <f>IFERROR(IF(OR(AP4074=338,AP4074=340,AP4074=341,AP4074=342,AP4074="342A",AP4074="342B"),PorcenRet(AP4074,AT4074,AU4074),INDEX(PORCENTAJEBUSCAR,MATCH(AP4074,CódigoRET,0),4)*1),"")</f>
        <v/>
      </c>
      <c r="AS4074">
        <f t="shared" si="443"/>
        <v>0</v>
      </c>
      <c r="BF4074" t="str">
        <f>IFERROR(IF(OR(BD4074=338,BD4074=340,BD4074=341,BD4074=342,BD4074="342A",BD4074="342B"),PorcenRet(BD4074,BH4074,BI4074),INDEX(PORCENTAJEBUSCAR,MATCH(BD4074,CódigoRET,0),4)*1),"")</f>
        <v/>
      </c>
      <c r="BG4074">
        <f t="shared" si="444"/>
        <v>0</v>
      </c>
      <c r="BO4074">
        <f t="shared" si="445"/>
        <v>0</v>
      </c>
      <c r="CC4074">
        <f t="shared" si="446"/>
        <v>0</v>
      </c>
      <c r="CD4074">
        <f t="shared" si="447"/>
        <v>0</v>
      </c>
      <c r="CG4074">
        <f ca="1">IFERROR(INDIRECT("IVA!X"&amp;MATCH(MID(COMPRAS!C3974,1,2)&amp;MID(COMPRAS!F3974,1,2)&amp;MID(COMPRAS!D3974,1,2),IVA!W:W,0)),"SIN COD.")</f>
        <v>0</v>
      </c>
      <c r="CH4074">
        <f ca="1">IFERROR(INDIRECT("IVA!Y"&amp;MATCH(MID(COMPRAS!C3974,1,2)&amp;MID(COMPRAS!F3974,1,2)&amp;MID(COMPRAS!D3974,1,2),IVA!W:W,0)),"SIN COD.")</f>
        <v>0</v>
      </c>
    </row>
    <row r="4075" spans="1:86" x14ac:dyDescent="0.25">
      <c r="A4075"/>
      <c r="B4075"/>
      <c r="D4075"/>
      <c r="AL4075">
        <f t="shared" si="441"/>
        <v>0</v>
      </c>
      <c r="AQ4075">
        <f t="shared" si="442"/>
        <v>0</v>
      </c>
      <c r="AR4075" t="str">
        <f>IFERROR(IF(OR(AP4075=338,AP4075=340,AP4075=341,AP4075=342,AP4075="342A",AP4075="342B"),PorcenRet(AP4075,AT4075,AU4075),INDEX(PORCENTAJEBUSCAR,MATCH(AP4075,CódigoRET,0),4)*1),"")</f>
        <v/>
      </c>
      <c r="AS4075">
        <f t="shared" si="443"/>
        <v>0</v>
      </c>
      <c r="BF4075" t="str">
        <f>IFERROR(IF(OR(BD4075=338,BD4075=340,BD4075=341,BD4075=342,BD4075="342A",BD4075="342B"),PorcenRet(BD4075,BH4075,BI4075),INDEX(PORCENTAJEBUSCAR,MATCH(BD4075,CódigoRET,0),4)*1),"")</f>
        <v/>
      </c>
      <c r="BG4075">
        <f t="shared" si="444"/>
        <v>0</v>
      </c>
      <c r="BO4075">
        <f t="shared" si="445"/>
        <v>0</v>
      </c>
      <c r="CC4075">
        <f t="shared" si="446"/>
        <v>0</v>
      </c>
      <c r="CD4075">
        <f t="shared" si="447"/>
        <v>0</v>
      </c>
      <c r="CG4075">
        <f ca="1">IFERROR(INDIRECT("IVA!X"&amp;MATCH(MID(COMPRAS!C3975,1,2)&amp;MID(COMPRAS!F3975,1,2)&amp;MID(COMPRAS!D3975,1,2),IVA!W:W,0)),"SIN COD.")</f>
        <v>0</v>
      </c>
      <c r="CH4075">
        <f ca="1">IFERROR(INDIRECT("IVA!Y"&amp;MATCH(MID(COMPRAS!C3975,1,2)&amp;MID(COMPRAS!F3975,1,2)&amp;MID(COMPRAS!D3975,1,2),IVA!W:W,0)),"SIN COD.")</f>
        <v>0</v>
      </c>
    </row>
    <row r="4076" spans="1:86" x14ac:dyDescent="0.25">
      <c r="A4076"/>
      <c r="B4076"/>
      <c r="D4076"/>
      <c r="AL4076">
        <f t="shared" si="441"/>
        <v>0</v>
      </c>
      <c r="AQ4076">
        <f t="shared" si="442"/>
        <v>0</v>
      </c>
      <c r="AR4076" t="str">
        <f>IFERROR(IF(OR(AP4076=338,AP4076=340,AP4076=341,AP4076=342,AP4076="342A",AP4076="342B"),PorcenRet(AP4076,AT4076,AU4076),INDEX(PORCENTAJEBUSCAR,MATCH(AP4076,CódigoRET,0),4)*1),"")</f>
        <v/>
      </c>
      <c r="AS4076">
        <f t="shared" si="443"/>
        <v>0</v>
      </c>
      <c r="BF4076" t="str">
        <f>IFERROR(IF(OR(BD4076=338,BD4076=340,BD4076=341,BD4076=342,BD4076="342A",BD4076="342B"),PorcenRet(BD4076,BH4076,BI4076),INDEX(PORCENTAJEBUSCAR,MATCH(BD4076,CódigoRET,0),4)*1),"")</f>
        <v/>
      </c>
      <c r="BG4076">
        <f t="shared" si="444"/>
        <v>0</v>
      </c>
      <c r="BO4076">
        <f t="shared" si="445"/>
        <v>0</v>
      </c>
      <c r="CC4076">
        <f t="shared" si="446"/>
        <v>0</v>
      </c>
      <c r="CD4076">
        <f t="shared" si="447"/>
        <v>0</v>
      </c>
      <c r="CG4076">
        <f ca="1">IFERROR(INDIRECT("IVA!X"&amp;MATCH(MID(COMPRAS!C3976,1,2)&amp;MID(COMPRAS!F3976,1,2)&amp;MID(COMPRAS!D3976,1,2),IVA!W:W,0)),"SIN COD.")</f>
        <v>0</v>
      </c>
      <c r="CH4076">
        <f ca="1">IFERROR(INDIRECT("IVA!Y"&amp;MATCH(MID(COMPRAS!C3976,1,2)&amp;MID(COMPRAS!F3976,1,2)&amp;MID(COMPRAS!D3976,1,2),IVA!W:W,0)),"SIN COD.")</f>
        <v>0</v>
      </c>
    </row>
    <row r="4077" spans="1:86" x14ac:dyDescent="0.25">
      <c r="A4077"/>
      <c r="B4077"/>
      <c r="D4077"/>
      <c r="AL4077">
        <f t="shared" si="441"/>
        <v>0</v>
      </c>
      <c r="AQ4077">
        <f t="shared" si="442"/>
        <v>0</v>
      </c>
      <c r="AR4077" t="str">
        <f>IFERROR(IF(OR(AP4077=338,AP4077=340,AP4077=341,AP4077=342,AP4077="342A",AP4077="342B"),PorcenRet(AP4077,AT4077,AU4077),INDEX(PORCENTAJEBUSCAR,MATCH(AP4077,CódigoRET,0),4)*1),"")</f>
        <v/>
      </c>
      <c r="AS4077">
        <f t="shared" si="443"/>
        <v>0</v>
      </c>
      <c r="BF4077" t="str">
        <f>IFERROR(IF(OR(BD4077=338,BD4077=340,BD4077=341,BD4077=342,BD4077="342A",BD4077="342B"),PorcenRet(BD4077,BH4077,BI4077),INDEX(PORCENTAJEBUSCAR,MATCH(BD4077,CódigoRET,0),4)*1),"")</f>
        <v/>
      </c>
      <c r="BG4077">
        <f t="shared" si="444"/>
        <v>0</v>
      </c>
      <c r="BO4077">
        <f t="shared" si="445"/>
        <v>0</v>
      </c>
      <c r="CC4077">
        <f t="shared" si="446"/>
        <v>0</v>
      </c>
      <c r="CD4077">
        <f t="shared" si="447"/>
        <v>0</v>
      </c>
      <c r="CG4077">
        <f ca="1">IFERROR(INDIRECT("IVA!X"&amp;MATCH(MID(COMPRAS!C3977,1,2)&amp;MID(COMPRAS!F3977,1,2)&amp;MID(COMPRAS!D3977,1,2),IVA!W:W,0)),"SIN COD.")</f>
        <v>0</v>
      </c>
      <c r="CH4077">
        <f ca="1">IFERROR(INDIRECT("IVA!Y"&amp;MATCH(MID(COMPRAS!C3977,1,2)&amp;MID(COMPRAS!F3977,1,2)&amp;MID(COMPRAS!D3977,1,2),IVA!W:W,0)),"SIN COD.")</f>
        <v>0</v>
      </c>
    </row>
    <row r="4078" spans="1:86" x14ac:dyDescent="0.25">
      <c r="A4078"/>
      <c r="B4078"/>
      <c r="D4078"/>
      <c r="AL4078">
        <f t="shared" si="441"/>
        <v>0</v>
      </c>
      <c r="AQ4078">
        <f t="shared" si="442"/>
        <v>0</v>
      </c>
      <c r="AR4078" t="str">
        <f>IFERROR(IF(OR(AP4078=338,AP4078=340,AP4078=341,AP4078=342,AP4078="342A",AP4078="342B"),PorcenRet(AP4078,AT4078,AU4078),INDEX(PORCENTAJEBUSCAR,MATCH(AP4078,CódigoRET,0),4)*1),"")</f>
        <v/>
      </c>
      <c r="AS4078">
        <f t="shared" si="443"/>
        <v>0</v>
      </c>
      <c r="BF4078" t="str">
        <f>IFERROR(IF(OR(BD4078=338,BD4078=340,BD4078=341,BD4078=342,BD4078="342A",BD4078="342B"),PorcenRet(BD4078,BH4078,BI4078),INDEX(PORCENTAJEBUSCAR,MATCH(BD4078,CódigoRET,0),4)*1),"")</f>
        <v/>
      </c>
      <c r="BG4078">
        <f t="shared" si="444"/>
        <v>0</v>
      </c>
      <c r="BO4078">
        <f t="shared" si="445"/>
        <v>0</v>
      </c>
      <c r="CC4078">
        <f t="shared" si="446"/>
        <v>0</v>
      </c>
      <c r="CD4078">
        <f t="shared" si="447"/>
        <v>0</v>
      </c>
      <c r="CG4078">
        <f ca="1">IFERROR(INDIRECT("IVA!X"&amp;MATCH(MID(COMPRAS!C3978,1,2)&amp;MID(COMPRAS!F3978,1,2)&amp;MID(COMPRAS!D3978,1,2),IVA!W:W,0)),"SIN COD.")</f>
        <v>0</v>
      </c>
      <c r="CH4078">
        <f ca="1">IFERROR(INDIRECT("IVA!Y"&amp;MATCH(MID(COMPRAS!C3978,1,2)&amp;MID(COMPRAS!F3978,1,2)&amp;MID(COMPRAS!D3978,1,2),IVA!W:W,0)),"SIN COD.")</f>
        <v>0</v>
      </c>
    </row>
    <row r="4079" spans="1:86" x14ac:dyDescent="0.25">
      <c r="A4079"/>
      <c r="B4079"/>
      <c r="D4079"/>
      <c r="AL4079">
        <f t="shared" si="441"/>
        <v>0</v>
      </c>
      <c r="AQ4079">
        <f t="shared" si="442"/>
        <v>0</v>
      </c>
      <c r="AR4079" t="str">
        <f>IFERROR(IF(OR(AP4079=338,AP4079=340,AP4079=341,AP4079=342,AP4079="342A",AP4079="342B"),PorcenRet(AP4079,AT4079,AU4079),INDEX(PORCENTAJEBUSCAR,MATCH(AP4079,CódigoRET,0),4)*1),"")</f>
        <v/>
      </c>
      <c r="AS4079">
        <f t="shared" si="443"/>
        <v>0</v>
      </c>
      <c r="BF4079" t="str">
        <f>IFERROR(IF(OR(BD4079=338,BD4079=340,BD4079=341,BD4079=342,BD4079="342A",BD4079="342B"),PorcenRet(BD4079,BH4079,BI4079),INDEX(PORCENTAJEBUSCAR,MATCH(BD4079,CódigoRET,0),4)*1),"")</f>
        <v/>
      </c>
      <c r="BG4079">
        <f t="shared" si="444"/>
        <v>0</v>
      </c>
      <c r="BO4079">
        <f t="shared" si="445"/>
        <v>0</v>
      </c>
      <c r="CC4079">
        <f t="shared" si="446"/>
        <v>0</v>
      </c>
      <c r="CD4079">
        <f t="shared" si="447"/>
        <v>0</v>
      </c>
      <c r="CG4079">
        <f ca="1">IFERROR(INDIRECT("IVA!X"&amp;MATCH(MID(COMPRAS!C3979,1,2)&amp;MID(COMPRAS!F3979,1,2)&amp;MID(COMPRAS!D3979,1,2),IVA!W:W,0)),"SIN COD.")</f>
        <v>0</v>
      </c>
      <c r="CH4079">
        <f ca="1">IFERROR(INDIRECT("IVA!Y"&amp;MATCH(MID(COMPRAS!C3979,1,2)&amp;MID(COMPRAS!F3979,1,2)&amp;MID(COMPRAS!D3979,1,2),IVA!W:W,0)),"SIN COD.")</f>
        <v>0</v>
      </c>
    </row>
    <row r="4080" spans="1:86" x14ac:dyDescent="0.25">
      <c r="A4080"/>
      <c r="B4080"/>
      <c r="D4080"/>
      <c r="AL4080">
        <f t="shared" si="441"/>
        <v>0</v>
      </c>
      <c r="AQ4080">
        <f t="shared" si="442"/>
        <v>0</v>
      </c>
      <c r="AR4080" t="str">
        <f>IFERROR(IF(OR(AP4080=338,AP4080=340,AP4080=341,AP4080=342,AP4080="342A",AP4080="342B"),PorcenRet(AP4080,AT4080,AU4080),INDEX(PORCENTAJEBUSCAR,MATCH(AP4080,CódigoRET,0),4)*1),"")</f>
        <v/>
      </c>
      <c r="AS4080">
        <f t="shared" si="443"/>
        <v>0</v>
      </c>
      <c r="BF4080" t="str">
        <f>IFERROR(IF(OR(BD4080=338,BD4080=340,BD4080=341,BD4080=342,BD4080="342A",BD4080="342B"),PorcenRet(BD4080,BH4080,BI4080),INDEX(PORCENTAJEBUSCAR,MATCH(BD4080,CódigoRET,0),4)*1),"")</f>
        <v/>
      </c>
      <c r="BG4080">
        <f t="shared" si="444"/>
        <v>0</v>
      </c>
      <c r="BO4080">
        <f t="shared" si="445"/>
        <v>0</v>
      </c>
      <c r="CC4080">
        <f t="shared" si="446"/>
        <v>0</v>
      </c>
      <c r="CD4080">
        <f t="shared" si="447"/>
        <v>0</v>
      </c>
      <c r="CG4080">
        <f ca="1">IFERROR(INDIRECT("IVA!X"&amp;MATCH(MID(COMPRAS!C3980,1,2)&amp;MID(COMPRAS!F3980,1,2)&amp;MID(COMPRAS!D3980,1,2),IVA!W:W,0)),"SIN COD.")</f>
        <v>0</v>
      </c>
      <c r="CH4080">
        <f ca="1">IFERROR(INDIRECT("IVA!Y"&amp;MATCH(MID(COMPRAS!C3980,1,2)&amp;MID(COMPRAS!F3980,1,2)&amp;MID(COMPRAS!D3980,1,2),IVA!W:W,0)),"SIN COD.")</f>
        <v>0</v>
      </c>
    </row>
    <row r="4081" spans="1:86" x14ac:dyDescent="0.25">
      <c r="A4081"/>
      <c r="B4081"/>
      <c r="D4081"/>
      <c r="AL4081">
        <f t="shared" si="441"/>
        <v>0</v>
      </c>
      <c r="AQ4081">
        <f t="shared" si="442"/>
        <v>0</v>
      </c>
      <c r="AR4081" t="str">
        <f>IFERROR(IF(OR(AP4081=338,AP4081=340,AP4081=341,AP4081=342,AP4081="342A",AP4081="342B"),PorcenRet(AP4081,AT4081,AU4081),INDEX(PORCENTAJEBUSCAR,MATCH(AP4081,CódigoRET,0),4)*1),"")</f>
        <v/>
      </c>
      <c r="AS4081">
        <f t="shared" si="443"/>
        <v>0</v>
      </c>
      <c r="BF4081" t="str">
        <f>IFERROR(IF(OR(BD4081=338,BD4081=340,BD4081=341,BD4081=342,BD4081="342A",BD4081="342B"),PorcenRet(BD4081,BH4081,BI4081),INDEX(PORCENTAJEBUSCAR,MATCH(BD4081,CódigoRET,0),4)*1),"")</f>
        <v/>
      </c>
      <c r="BG4081">
        <f t="shared" si="444"/>
        <v>0</v>
      </c>
      <c r="BO4081">
        <f t="shared" si="445"/>
        <v>0</v>
      </c>
      <c r="CC4081">
        <f t="shared" si="446"/>
        <v>0</v>
      </c>
      <c r="CD4081">
        <f t="shared" si="447"/>
        <v>0</v>
      </c>
      <c r="CG4081">
        <f ca="1">IFERROR(INDIRECT("IVA!X"&amp;MATCH(MID(COMPRAS!C3981,1,2)&amp;MID(COMPRAS!F3981,1,2)&amp;MID(COMPRAS!D3981,1,2),IVA!W:W,0)),"SIN COD.")</f>
        <v>0</v>
      </c>
      <c r="CH4081">
        <f ca="1">IFERROR(INDIRECT("IVA!Y"&amp;MATCH(MID(COMPRAS!C3981,1,2)&amp;MID(COMPRAS!F3981,1,2)&amp;MID(COMPRAS!D3981,1,2),IVA!W:W,0)),"SIN COD.")</f>
        <v>0</v>
      </c>
    </row>
    <row r="4082" spans="1:86" x14ac:dyDescent="0.25">
      <c r="A4082"/>
      <c r="B4082"/>
      <c r="D4082"/>
      <c r="AL4082">
        <f t="shared" si="441"/>
        <v>0</v>
      </c>
      <c r="AQ4082">
        <f t="shared" si="442"/>
        <v>0</v>
      </c>
      <c r="AR4082" t="str">
        <f>IFERROR(IF(OR(AP4082=338,AP4082=340,AP4082=341,AP4082=342,AP4082="342A",AP4082="342B"),PorcenRet(AP4082,AT4082,AU4082),INDEX(PORCENTAJEBUSCAR,MATCH(AP4082,CódigoRET,0),4)*1),"")</f>
        <v/>
      </c>
      <c r="AS4082">
        <f t="shared" si="443"/>
        <v>0</v>
      </c>
      <c r="BF4082" t="str">
        <f>IFERROR(IF(OR(BD4082=338,BD4082=340,BD4082=341,BD4082=342,BD4082="342A",BD4082="342B"),PorcenRet(BD4082,BH4082,BI4082),INDEX(PORCENTAJEBUSCAR,MATCH(BD4082,CódigoRET,0),4)*1),"")</f>
        <v/>
      </c>
      <c r="BG4082">
        <f t="shared" si="444"/>
        <v>0</v>
      </c>
      <c r="BO4082">
        <f t="shared" si="445"/>
        <v>0</v>
      </c>
      <c r="CC4082">
        <f t="shared" si="446"/>
        <v>0</v>
      </c>
      <c r="CD4082">
        <f t="shared" si="447"/>
        <v>0</v>
      </c>
      <c r="CG4082">
        <f ca="1">IFERROR(INDIRECT("IVA!X"&amp;MATCH(MID(COMPRAS!C3982,1,2)&amp;MID(COMPRAS!F3982,1,2)&amp;MID(COMPRAS!D3982,1,2),IVA!W:W,0)),"SIN COD.")</f>
        <v>0</v>
      </c>
      <c r="CH4082">
        <f ca="1">IFERROR(INDIRECT("IVA!Y"&amp;MATCH(MID(COMPRAS!C3982,1,2)&amp;MID(COMPRAS!F3982,1,2)&amp;MID(COMPRAS!D3982,1,2),IVA!W:W,0)),"SIN COD.")</f>
        <v>0</v>
      </c>
    </row>
    <row r="4083" spans="1:86" x14ac:dyDescent="0.25">
      <c r="A4083"/>
      <c r="B4083"/>
      <c r="D4083"/>
      <c r="AL4083">
        <f t="shared" si="441"/>
        <v>0</v>
      </c>
      <c r="AQ4083">
        <f t="shared" si="442"/>
        <v>0</v>
      </c>
      <c r="AR4083" t="str">
        <f>IFERROR(IF(OR(AP4083=338,AP4083=340,AP4083=341,AP4083=342,AP4083="342A",AP4083="342B"),PorcenRet(AP4083,AT4083,AU4083),INDEX(PORCENTAJEBUSCAR,MATCH(AP4083,CódigoRET,0),4)*1),"")</f>
        <v/>
      </c>
      <c r="AS4083">
        <f t="shared" si="443"/>
        <v>0</v>
      </c>
      <c r="BF4083" t="str">
        <f>IFERROR(IF(OR(BD4083=338,BD4083=340,BD4083=341,BD4083=342,BD4083="342A",BD4083="342B"),PorcenRet(BD4083,BH4083,BI4083),INDEX(PORCENTAJEBUSCAR,MATCH(BD4083,CódigoRET,0),4)*1),"")</f>
        <v/>
      </c>
      <c r="BG4083">
        <f t="shared" si="444"/>
        <v>0</v>
      </c>
      <c r="BO4083">
        <f t="shared" si="445"/>
        <v>0</v>
      </c>
      <c r="CC4083">
        <f t="shared" si="446"/>
        <v>0</v>
      </c>
      <c r="CD4083">
        <f t="shared" si="447"/>
        <v>0</v>
      </c>
      <c r="CG4083">
        <f ca="1">IFERROR(INDIRECT("IVA!X"&amp;MATCH(MID(COMPRAS!C3983,1,2)&amp;MID(COMPRAS!F3983,1,2)&amp;MID(COMPRAS!D3983,1,2),IVA!W:W,0)),"SIN COD.")</f>
        <v>0</v>
      </c>
      <c r="CH4083">
        <f ca="1">IFERROR(INDIRECT("IVA!Y"&amp;MATCH(MID(COMPRAS!C3983,1,2)&amp;MID(COMPRAS!F3983,1,2)&amp;MID(COMPRAS!D3983,1,2),IVA!W:W,0)),"SIN COD.")</f>
        <v>0</v>
      </c>
    </row>
    <row r="4084" spans="1:86" x14ac:dyDescent="0.25">
      <c r="A4084"/>
      <c r="B4084"/>
      <c r="D4084"/>
      <c r="AL4084">
        <f t="shared" si="441"/>
        <v>0</v>
      </c>
      <c r="AQ4084">
        <f t="shared" si="442"/>
        <v>0</v>
      </c>
      <c r="AR4084" t="str">
        <f>IFERROR(IF(OR(AP4084=338,AP4084=340,AP4084=341,AP4084=342,AP4084="342A",AP4084="342B"),PorcenRet(AP4084,AT4084,AU4084),INDEX(PORCENTAJEBUSCAR,MATCH(AP4084,CódigoRET,0),4)*1),"")</f>
        <v/>
      </c>
      <c r="AS4084">
        <f t="shared" si="443"/>
        <v>0</v>
      </c>
      <c r="BF4084" t="str">
        <f>IFERROR(IF(OR(BD4084=338,BD4084=340,BD4084=341,BD4084=342,BD4084="342A",BD4084="342B"),PorcenRet(BD4084,BH4084,BI4084),INDEX(PORCENTAJEBUSCAR,MATCH(BD4084,CódigoRET,0),4)*1),"")</f>
        <v/>
      </c>
      <c r="BG4084">
        <f t="shared" si="444"/>
        <v>0</v>
      </c>
      <c r="BO4084">
        <f t="shared" si="445"/>
        <v>0</v>
      </c>
      <c r="CC4084">
        <f t="shared" si="446"/>
        <v>0</v>
      </c>
      <c r="CD4084">
        <f t="shared" si="447"/>
        <v>0</v>
      </c>
      <c r="CG4084">
        <f ca="1">IFERROR(INDIRECT("IVA!X"&amp;MATCH(MID(COMPRAS!C3984,1,2)&amp;MID(COMPRAS!F3984,1,2)&amp;MID(COMPRAS!D3984,1,2),IVA!W:W,0)),"SIN COD.")</f>
        <v>0</v>
      </c>
      <c r="CH4084">
        <f ca="1">IFERROR(INDIRECT("IVA!Y"&amp;MATCH(MID(COMPRAS!C3984,1,2)&amp;MID(COMPRAS!F3984,1,2)&amp;MID(COMPRAS!D3984,1,2),IVA!W:W,0)),"SIN COD.")</f>
        <v>0</v>
      </c>
    </row>
    <row r="4085" spans="1:86" x14ac:dyDescent="0.25">
      <c r="A4085"/>
      <c r="B4085"/>
      <c r="D4085"/>
      <c r="AL4085">
        <f t="shared" si="441"/>
        <v>0</v>
      </c>
      <c r="AQ4085">
        <f t="shared" si="442"/>
        <v>0</v>
      </c>
      <c r="AR4085" t="str">
        <f>IFERROR(IF(OR(AP4085=338,AP4085=340,AP4085=341,AP4085=342,AP4085="342A",AP4085="342B"),PorcenRet(AP4085,AT4085,AU4085),INDEX(PORCENTAJEBUSCAR,MATCH(AP4085,CódigoRET,0),4)*1),"")</f>
        <v/>
      </c>
      <c r="AS4085">
        <f t="shared" si="443"/>
        <v>0</v>
      </c>
      <c r="BF4085" t="str">
        <f>IFERROR(IF(OR(BD4085=338,BD4085=340,BD4085=341,BD4085=342,BD4085="342A",BD4085="342B"),PorcenRet(BD4085,BH4085,BI4085),INDEX(PORCENTAJEBUSCAR,MATCH(BD4085,CódigoRET,0),4)*1),"")</f>
        <v/>
      </c>
      <c r="BG4085">
        <f t="shared" si="444"/>
        <v>0</v>
      </c>
      <c r="BO4085">
        <f t="shared" si="445"/>
        <v>0</v>
      </c>
      <c r="CC4085">
        <f t="shared" si="446"/>
        <v>0</v>
      </c>
      <c r="CD4085">
        <f t="shared" si="447"/>
        <v>0</v>
      </c>
      <c r="CG4085">
        <f ca="1">IFERROR(INDIRECT("IVA!X"&amp;MATCH(MID(COMPRAS!C3985,1,2)&amp;MID(COMPRAS!F3985,1,2)&amp;MID(COMPRAS!D3985,1,2),IVA!W:W,0)),"SIN COD.")</f>
        <v>0</v>
      </c>
      <c r="CH4085">
        <f ca="1">IFERROR(INDIRECT("IVA!Y"&amp;MATCH(MID(COMPRAS!C3985,1,2)&amp;MID(COMPRAS!F3985,1,2)&amp;MID(COMPRAS!D3985,1,2),IVA!W:W,0)),"SIN COD.")</f>
        <v>0</v>
      </c>
    </row>
    <row r="4086" spans="1:86" x14ac:dyDescent="0.25">
      <c r="A4086"/>
      <c r="B4086"/>
      <c r="D4086"/>
      <c r="AL4086">
        <f t="shared" si="441"/>
        <v>0</v>
      </c>
      <c r="AQ4086">
        <f t="shared" si="442"/>
        <v>0</v>
      </c>
      <c r="AR4086" t="str">
        <f>IFERROR(IF(OR(AP4086=338,AP4086=340,AP4086=341,AP4086=342,AP4086="342A",AP4086="342B"),PorcenRet(AP4086,AT4086,AU4086),INDEX(PORCENTAJEBUSCAR,MATCH(AP4086,CódigoRET,0),4)*1),"")</f>
        <v/>
      </c>
      <c r="AS4086">
        <f t="shared" si="443"/>
        <v>0</v>
      </c>
      <c r="BF4086" t="str">
        <f>IFERROR(IF(OR(BD4086=338,BD4086=340,BD4086=341,BD4086=342,BD4086="342A",BD4086="342B"),PorcenRet(BD4086,BH4086,BI4086),INDEX(PORCENTAJEBUSCAR,MATCH(BD4086,CódigoRET,0),4)*1),"")</f>
        <v/>
      </c>
      <c r="BG4086">
        <f t="shared" si="444"/>
        <v>0</v>
      </c>
      <c r="BO4086">
        <f t="shared" si="445"/>
        <v>0</v>
      </c>
      <c r="CC4086">
        <f t="shared" si="446"/>
        <v>0</v>
      </c>
      <c r="CD4086">
        <f t="shared" si="447"/>
        <v>0</v>
      </c>
      <c r="CG4086">
        <f ca="1">IFERROR(INDIRECT("IVA!X"&amp;MATCH(MID(COMPRAS!C3986,1,2)&amp;MID(COMPRAS!F3986,1,2)&amp;MID(COMPRAS!D3986,1,2),IVA!W:W,0)),"SIN COD.")</f>
        <v>0</v>
      </c>
      <c r="CH4086">
        <f ca="1">IFERROR(INDIRECT("IVA!Y"&amp;MATCH(MID(COMPRAS!C3986,1,2)&amp;MID(COMPRAS!F3986,1,2)&amp;MID(COMPRAS!D3986,1,2),IVA!W:W,0)),"SIN COD.")</f>
        <v>0</v>
      </c>
    </row>
    <row r="4087" spans="1:86" x14ac:dyDescent="0.25">
      <c r="A4087"/>
      <c r="B4087"/>
      <c r="D4087"/>
      <c r="AL4087">
        <f t="shared" si="441"/>
        <v>0</v>
      </c>
      <c r="AQ4087">
        <f t="shared" si="442"/>
        <v>0</v>
      </c>
      <c r="AR4087" t="str">
        <f>IFERROR(IF(OR(AP4087=338,AP4087=340,AP4087=341,AP4087=342,AP4087="342A",AP4087="342B"),PorcenRet(AP4087,AT4087,AU4087),INDEX(PORCENTAJEBUSCAR,MATCH(AP4087,CódigoRET,0),4)*1),"")</f>
        <v/>
      </c>
      <c r="AS4087">
        <f t="shared" si="443"/>
        <v>0</v>
      </c>
      <c r="BF4087" t="str">
        <f>IFERROR(IF(OR(BD4087=338,BD4087=340,BD4087=341,BD4087=342,BD4087="342A",BD4087="342B"),PorcenRet(BD4087,BH4087,BI4087),INDEX(PORCENTAJEBUSCAR,MATCH(BD4087,CódigoRET,0),4)*1),"")</f>
        <v/>
      </c>
      <c r="BG4087">
        <f t="shared" si="444"/>
        <v>0</v>
      </c>
      <c r="BO4087">
        <f t="shared" si="445"/>
        <v>0</v>
      </c>
      <c r="CC4087">
        <f t="shared" si="446"/>
        <v>0</v>
      </c>
      <c r="CD4087">
        <f t="shared" si="447"/>
        <v>0</v>
      </c>
      <c r="CG4087">
        <f ca="1">IFERROR(INDIRECT("IVA!X"&amp;MATCH(MID(COMPRAS!C3987,1,2)&amp;MID(COMPRAS!F3987,1,2)&amp;MID(COMPRAS!D3987,1,2),IVA!W:W,0)),"SIN COD.")</f>
        <v>0</v>
      </c>
      <c r="CH4087">
        <f ca="1">IFERROR(INDIRECT("IVA!Y"&amp;MATCH(MID(COMPRAS!C3987,1,2)&amp;MID(COMPRAS!F3987,1,2)&amp;MID(COMPRAS!D3987,1,2),IVA!W:W,0)),"SIN COD.")</f>
        <v>0</v>
      </c>
    </row>
    <row r="4088" spans="1:86" x14ac:dyDescent="0.25">
      <c r="A4088"/>
      <c r="B4088"/>
      <c r="D4088"/>
      <c r="AL4088">
        <f t="shared" si="441"/>
        <v>0</v>
      </c>
      <c r="AQ4088">
        <f t="shared" si="442"/>
        <v>0</v>
      </c>
      <c r="AR4088" t="str">
        <f>IFERROR(IF(OR(AP4088=338,AP4088=340,AP4088=341,AP4088=342,AP4088="342A",AP4088="342B"),PorcenRet(AP4088,AT4088,AU4088),INDEX(PORCENTAJEBUSCAR,MATCH(AP4088,CódigoRET,0),4)*1),"")</f>
        <v/>
      </c>
      <c r="AS4088">
        <f t="shared" si="443"/>
        <v>0</v>
      </c>
      <c r="BF4088" t="str">
        <f>IFERROR(IF(OR(BD4088=338,BD4088=340,BD4088=341,BD4088=342,BD4088="342A",BD4088="342B"),PorcenRet(BD4088,BH4088,BI4088),INDEX(PORCENTAJEBUSCAR,MATCH(BD4088,CódigoRET,0),4)*1),"")</f>
        <v/>
      </c>
      <c r="BG4088">
        <f t="shared" si="444"/>
        <v>0</v>
      </c>
      <c r="BO4088">
        <f t="shared" si="445"/>
        <v>0</v>
      </c>
      <c r="CC4088">
        <f t="shared" si="446"/>
        <v>0</v>
      </c>
      <c r="CD4088">
        <f t="shared" si="447"/>
        <v>0</v>
      </c>
      <c r="CG4088">
        <f ca="1">IFERROR(INDIRECT("IVA!X"&amp;MATCH(MID(COMPRAS!C3988,1,2)&amp;MID(COMPRAS!F3988,1,2)&amp;MID(COMPRAS!D3988,1,2),IVA!W:W,0)),"SIN COD.")</f>
        <v>0</v>
      </c>
      <c r="CH4088">
        <f ca="1">IFERROR(INDIRECT("IVA!Y"&amp;MATCH(MID(COMPRAS!C3988,1,2)&amp;MID(COMPRAS!F3988,1,2)&amp;MID(COMPRAS!D3988,1,2),IVA!W:W,0)),"SIN COD.")</f>
        <v>0</v>
      </c>
    </row>
    <row r="4089" spans="1:86" x14ac:dyDescent="0.25">
      <c r="A4089"/>
      <c r="B4089"/>
      <c r="D4089"/>
      <c r="AL4089">
        <f t="shared" si="441"/>
        <v>0</v>
      </c>
      <c r="AQ4089">
        <f t="shared" si="442"/>
        <v>0</v>
      </c>
      <c r="AR4089" t="str">
        <f>IFERROR(IF(OR(AP4089=338,AP4089=340,AP4089=341,AP4089=342,AP4089="342A",AP4089="342B"),PorcenRet(AP4089,AT4089,AU4089),INDEX(PORCENTAJEBUSCAR,MATCH(AP4089,CódigoRET,0),4)*1),"")</f>
        <v/>
      </c>
      <c r="AS4089">
        <f t="shared" si="443"/>
        <v>0</v>
      </c>
      <c r="BF4089" t="str">
        <f>IFERROR(IF(OR(BD4089=338,BD4089=340,BD4089=341,BD4089=342,BD4089="342A",BD4089="342B"),PorcenRet(BD4089,BH4089,BI4089),INDEX(PORCENTAJEBUSCAR,MATCH(BD4089,CódigoRET,0),4)*1),"")</f>
        <v/>
      </c>
      <c r="BG4089">
        <f t="shared" si="444"/>
        <v>0</v>
      </c>
      <c r="BO4089">
        <f t="shared" si="445"/>
        <v>0</v>
      </c>
      <c r="CC4089">
        <f t="shared" si="446"/>
        <v>0</v>
      </c>
      <c r="CD4089">
        <f t="shared" si="447"/>
        <v>0</v>
      </c>
      <c r="CG4089">
        <f ca="1">IFERROR(INDIRECT("IVA!X"&amp;MATCH(MID(COMPRAS!C3989,1,2)&amp;MID(COMPRAS!F3989,1,2)&amp;MID(COMPRAS!D3989,1,2),IVA!W:W,0)),"SIN COD.")</f>
        <v>0</v>
      </c>
      <c r="CH4089">
        <f ca="1">IFERROR(INDIRECT("IVA!Y"&amp;MATCH(MID(COMPRAS!C3989,1,2)&amp;MID(COMPRAS!F3989,1,2)&amp;MID(COMPRAS!D3989,1,2),IVA!W:W,0)),"SIN COD.")</f>
        <v>0</v>
      </c>
    </row>
    <row r="4090" spans="1:86" x14ac:dyDescent="0.25">
      <c r="A4090"/>
      <c r="B4090"/>
      <c r="D4090"/>
      <c r="AL4090">
        <f t="shared" si="441"/>
        <v>0</v>
      </c>
      <c r="AQ4090">
        <f t="shared" si="442"/>
        <v>0</v>
      </c>
      <c r="AR4090" t="str">
        <f>IFERROR(IF(OR(AP4090=338,AP4090=340,AP4090=341,AP4090=342,AP4090="342A",AP4090="342B"),PorcenRet(AP4090,AT4090,AU4090),INDEX(PORCENTAJEBUSCAR,MATCH(AP4090,CódigoRET,0),4)*1),"")</f>
        <v/>
      </c>
      <c r="AS4090">
        <f t="shared" si="443"/>
        <v>0</v>
      </c>
      <c r="BF4090" t="str">
        <f>IFERROR(IF(OR(BD4090=338,BD4090=340,BD4090=341,BD4090=342,BD4090="342A",BD4090="342B"),PorcenRet(BD4090,BH4090,BI4090),INDEX(PORCENTAJEBUSCAR,MATCH(BD4090,CódigoRET,0),4)*1),"")</f>
        <v/>
      </c>
      <c r="BG4090">
        <f t="shared" si="444"/>
        <v>0</v>
      </c>
      <c r="BO4090">
        <f t="shared" si="445"/>
        <v>0</v>
      </c>
      <c r="CC4090">
        <f t="shared" si="446"/>
        <v>0</v>
      </c>
      <c r="CD4090">
        <f t="shared" si="447"/>
        <v>0</v>
      </c>
      <c r="CG4090">
        <f ca="1">IFERROR(INDIRECT("IVA!X"&amp;MATCH(MID(COMPRAS!C3990,1,2)&amp;MID(COMPRAS!F3990,1,2)&amp;MID(COMPRAS!D3990,1,2),IVA!W:W,0)),"SIN COD.")</f>
        <v>0</v>
      </c>
      <c r="CH4090">
        <f ca="1">IFERROR(INDIRECT("IVA!Y"&amp;MATCH(MID(COMPRAS!C3990,1,2)&amp;MID(COMPRAS!F3990,1,2)&amp;MID(COMPRAS!D3990,1,2),IVA!W:W,0)),"SIN COD.")</f>
        <v>0</v>
      </c>
    </row>
    <row r="4091" spans="1:86" x14ac:dyDescent="0.25">
      <c r="A4091"/>
      <c r="B4091"/>
      <c r="D4091"/>
      <c r="AL4091">
        <f t="shared" si="441"/>
        <v>0</v>
      </c>
      <c r="AQ4091">
        <f t="shared" si="442"/>
        <v>0</v>
      </c>
      <c r="AR4091" t="str">
        <f>IFERROR(IF(OR(AP4091=338,AP4091=340,AP4091=341,AP4091=342,AP4091="342A",AP4091="342B"),PorcenRet(AP4091,AT4091,AU4091),INDEX(PORCENTAJEBUSCAR,MATCH(AP4091,CódigoRET,0),4)*1),"")</f>
        <v/>
      </c>
      <c r="AS4091">
        <f t="shared" si="443"/>
        <v>0</v>
      </c>
      <c r="BF4091" t="str">
        <f>IFERROR(IF(OR(BD4091=338,BD4091=340,BD4091=341,BD4091=342,BD4091="342A",BD4091="342B"),PorcenRet(BD4091,BH4091,BI4091),INDEX(PORCENTAJEBUSCAR,MATCH(BD4091,CódigoRET,0),4)*1),"")</f>
        <v/>
      </c>
      <c r="BG4091">
        <f t="shared" si="444"/>
        <v>0</v>
      </c>
      <c r="BO4091">
        <f t="shared" si="445"/>
        <v>0</v>
      </c>
      <c r="CC4091">
        <f t="shared" si="446"/>
        <v>0</v>
      </c>
      <c r="CD4091">
        <f t="shared" si="447"/>
        <v>0</v>
      </c>
      <c r="CG4091">
        <f ca="1">IFERROR(INDIRECT("IVA!X"&amp;MATCH(MID(COMPRAS!C3991,1,2)&amp;MID(COMPRAS!F3991,1,2)&amp;MID(COMPRAS!D3991,1,2),IVA!W:W,0)),"SIN COD.")</f>
        <v>0</v>
      </c>
      <c r="CH4091">
        <f ca="1">IFERROR(INDIRECT("IVA!Y"&amp;MATCH(MID(COMPRAS!C3991,1,2)&amp;MID(COMPRAS!F3991,1,2)&amp;MID(COMPRAS!D3991,1,2),IVA!W:W,0)),"SIN COD.")</f>
        <v>0</v>
      </c>
    </row>
    <row r="4092" spans="1:86" x14ac:dyDescent="0.25">
      <c r="A4092"/>
      <c r="B4092"/>
      <c r="D4092"/>
      <c r="AL4092">
        <f t="shared" si="441"/>
        <v>0</v>
      </c>
      <c r="AQ4092">
        <f t="shared" si="442"/>
        <v>0</v>
      </c>
      <c r="AR4092" t="str">
        <f>IFERROR(IF(OR(AP4092=338,AP4092=340,AP4092=341,AP4092=342,AP4092="342A",AP4092="342B"),PorcenRet(AP4092,AT4092,AU4092),INDEX(PORCENTAJEBUSCAR,MATCH(AP4092,CódigoRET,0),4)*1),"")</f>
        <v/>
      </c>
      <c r="AS4092">
        <f t="shared" si="443"/>
        <v>0</v>
      </c>
      <c r="BF4092" t="str">
        <f>IFERROR(IF(OR(BD4092=338,BD4092=340,BD4092=341,BD4092=342,BD4092="342A",BD4092="342B"),PorcenRet(BD4092,BH4092,BI4092),INDEX(PORCENTAJEBUSCAR,MATCH(BD4092,CódigoRET,0),4)*1),"")</f>
        <v/>
      </c>
      <c r="BG4092">
        <f t="shared" si="444"/>
        <v>0</v>
      </c>
      <c r="BO4092">
        <f t="shared" si="445"/>
        <v>0</v>
      </c>
      <c r="CC4092">
        <f t="shared" si="446"/>
        <v>0</v>
      </c>
      <c r="CD4092">
        <f t="shared" si="447"/>
        <v>0</v>
      </c>
      <c r="CG4092">
        <f ca="1">IFERROR(INDIRECT("IVA!X"&amp;MATCH(MID(COMPRAS!C3992,1,2)&amp;MID(COMPRAS!F3992,1,2)&amp;MID(COMPRAS!D3992,1,2),IVA!W:W,0)),"SIN COD.")</f>
        <v>0</v>
      </c>
      <c r="CH4092">
        <f ca="1">IFERROR(INDIRECT("IVA!Y"&amp;MATCH(MID(COMPRAS!C3992,1,2)&amp;MID(COMPRAS!F3992,1,2)&amp;MID(COMPRAS!D3992,1,2),IVA!W:W,0)),"SIN COD.")</f>
        <v>0</v>
      </c>
    </row>
    <row r="4093" spans="1:86" x14ac:dyDescent="0.25">
      <c r="A4093"/>
      <c r="B4093"/>
      <c r="D4093"/>
      <c r="AL4093">
        <f t="shared" si="441"/>
        <v>0</v>
      </c>
      <c r="AQ4093">
        <f t="shared" si="442"/>
        <v>0</v>
      </c>
      <c r="AR4093" t="str">
        <f>IFERROR(IF(OR(AP4093=338,AP4093=340,AP4093=341,AP4093=342,AP4093="342A",AP4093="342B"),PorcenRet(AP4093,AT4093,AU4093),INDEX(PORCENTAJEBUSCAR,MATCH(AP4093,CódigoRET,0),4)*1),"")</f>
        <v/>
      </c>
      <c r="AS4093">
        <f t="shared" si="443"/>
        <v>0</v>
      </c>
      <c r="BF4093" t="str">
        <f>IFERROR(IF(OR(BD4093=338,BD4093=340,BD4093=341,BD4093=342,BD4093="342A",BD4093="342B"),PorcenRet(BD4093,BH4093,BI4093),INDEX(PORCENTAJEBUSCAR,MATCH(BD4093,CódigoRET,0),4)*1),"")</f>
        <v/>
      </c>
      <c r="BG4093">
        <f t="shared" si="444"/>
        <v>0</v>
      </c>
      <c r="BO4093">
        <f t="shared" si="445"/>
        <v>0</v>
      </c>
      <c r="CC4093">
        <f t="shared" si="446"/>
        <v>0</v>
      </c>
      <c r="CD4093">
        <f t="shared" si="447"/>
        <v>0</v>
      </c>
      <c r="CG4093">
        <f ca="1">IFERROR(INDIRECT("IVA!X"&amp;MATCH(MID(COMPRAS!C3993,1,2)&amp;MID(COMPRAS!F3993,1,2)&amp;MID(COMPRAS!D3993,1,2),IVA!W:W,0)),"SIN COD.")</f>
        <v>0</v>
      </c>
      <c r="CH4093">
        <f ca="1">IFERROR(INDIRECT("IVA!Y"&amp;MATCH(MID(COMPRAS!C3993,1,2)&amp;MID(COMPRAS!F3993,1,2)&amp;MID(COMPRAS!D3993,1,2),IVA!W:W,0)),"SIN COD.")</f>
        <v>0</v>
      </c>
    </row>
    <row r="4094" spans="1:86" x14ac:dyDescent="0.25">
      <c r="A4094"/>
      <c r="B4094"/>
      <c r="D4094"/>
      <c r="AL4094">
        <f t="shared" si="441"/>
        <v>0</v>
      </c>
      <c r="AQ4094">
        <f t="shared" si="442"/>
        <v>0</v>
      </c>
      <c r="AR4094" t="str">
        <f>IFERROR(IF(OR(AP4094=338,AP4094=340,AP4094=341,AP4094=342,AP4094="342A",AP4094="342B"),PorcenRet(AP4094,AT4094,AU4094),INDEX(PORCENTAJEBUSCAR,MATCH(AP4094,CódigoRET,0),4)*1),"")</f>
        <v/>
      </c>
      <c r="AS4094">
        <f t="shared" si="443"/>
        <v>0</v>
      </c>
      <c r="BF4094" t="str">
        <f>IFERROR(IF(OR(BD4094=338,BD4094=340,BD4094=341,BD4094=342,BD4094="342A",BD4094="342B"),PorcenRet(BD4094,BH4094,BI4094),INDEX(PORCENTAJEBUSCAR,MATCH(BD4094,CódigoRET,0),4)*1),"")</f>
        <v/>
      </c>
      <c r="BG4094">
        <f t="shared" si="444"/>
        <v>0</v>
      </c>
      <c r="BO4094">
        <f t="shared" si="445"/>
        <v>0</v>
      </c>
      <c r="CC4094">
        <f t="shared" si="446"/>
        <v>0</v>
      </c>
      <c r="CD4094">
        <f t="shared" si="447"/>
        <v>0</v>
      </c>
      <c r="CG4094">
        <f ca="1">IFERROR(INDIRECT("IVA!X"&amp;MATCH(MID(COMPRAS!C3994,1,2)&amp;MID(COMPRAS!F3994,1,2)&amp;MID(COMPRAS!D3994,1,2),IVA!W:W,0)),"SIN COD.")</f>
        <v>0</v>
      </c>
      <c r="CH4094">
        <f ca="1">IFERROR(INDIRECT("IVA!Y"&amp;MATCH(MID(COMPRAS!C3994,1,2)&amp;MID(COMPRAS!F3994,1,2)&amp;MID(COMPRAS!D3994,1,2),IVA!W:W,0)),"SIN COD.")</f>
        <v>0</v>
      </c>
    </row>
    <row r="4095" spans="1:86" x14ac:dyDescent="0.25">
      <c r="A4095"/>
      <c r="B4095"/>
      <c r="D4095"/>
      <c r="AL4095">
        <f t="shared" si="441"/>
        <v>0</v>
      </c>
      <c r="AQ4095">
        <f t="shared" si="442"/>
        <v>0</v>
      </c>
      <c r="AR4095" t="str">
        <f>IFERROR(IF(OR(AP4095=338,AP4095=340,AP4095=341,AP4095=342,AP4095="342A",AP4095="342B"),PorcenRet(AP4095,AT4095,AU4095),INDEX(PORCENTAJEBUSCAR,MATCH(AP4095,CódigoRET,0),4)*1),"")</f>
        <v/>
      </c>
      <c r="AS4095">
        <f t="shared" si="443"/>
        <v>0</v>
      </c>
      <c r="BF4095" t="str">
        <f>IFERROR(IF(OR(BD4095=338,BD4095=340,BD4095=341,BD4095=342,BD4095="342A",BD4095="342B"),PorcenRet(BD4095,BH4095,BI4095),INDEX(PORCENTAJEBUSCAR,MATCH(BD4095,CódigoRET,0),4)*1),"")</f>
        <v/>
      </c>
      <c r="BG4095">
        <f t="shared" si="444"/>
        <v>0</v>
      </c>
      <c r="BO4095">
        <f t="shared" si="445"/>
        <v>0</v>
      </c>
      <c r="CC4095">
        <f t="shared" si="446"/>
        <v>0</v>
      </c>
      <c r="CD4095">
        <f t="shared" si="447"/>
        <v>0</v>
      </c>
      <c r="CG4095">
        <f ca="1">IFERROR(INDIRECT("IVA!X"&amp;MATCH(MID(COMPRAS!C3995,1,2)&amp;MID(COMPRAS!F3995,1,2)&amp;MID(COMPRAS!D3995,1,2),IVA!W:W,0)),"SIN COD.")</f>
        <v>0</v>
      </c>
      <c r="CH4095">
        <f ca="1">IFERROR(INDIRECT("IVA!Y"&amp;MATCH(MID(COMPRAS!C3995,1,2)&amp;MID(COMPRAS!F3995,1,2)&amp;MID(COMPRAS!D3995,1,2),IVA!W:W,0)),"SIN COD.")</f>
        <v>0</v>
      </c>
    </row>
    <row r="4096" spans="1:86" x14ac:dyDescent="0.25">
      <c r="A4096"/>
      <c r="B4096"/>
      <c r="D4096"/>
      <c r="AL4096">
        <f t="shared" si="441"/>
        <v>0</v>
      </c>
      <c r="AQ4096">
        <f t="shared" si="442"/>
        <v>0</v>
      </c>
      <c r="AR4096" t="str">
        <f>IFERROR(IF(OR(AP4096=338,AP4096=340,AP4096=341,AP4096=342,AP4096="342A",AP4096="342B"),PorcenRet(AP4096,AT4096,AU4096),INDEX(PORCENTAJEBUSCAR,MATCH(AP4096,CódigoRET,0),4)*1),"")</f>
        <v/>
      </c>
      <c r="AS4096">
        <f t="shared" si="443"/>
        <v>0</v>
      </c>
      <c r="BF4096" t="str">
        <f>IFERROR(IF(OR(BD4096=338,BD4096=340,BD4096=341,BD4096=342,BD4096="342A",BD4096="342B"),PorcenRet(BD4096,BH4096,BI4096),INDEX(PORCENTAJEBUSCAR,MATCH(BD4096,CódigoRET,0),4)*1),"")</f>
        <v/>
      </c>
      <c r="BG4096">
        <f t="shared" si="444"/>
        <v>0</v>
      </c>
      <c r="BO4096">
        <f t="shared" si="445"/>
        <v>0</v>
      </c>
      <c r="CC4096">
        <f t="shared" si="446"/>
        <v>0</v>
      </c>
      <c r="CD4096">
        <f t="shared" si="447"/>
        <v>0</v>
      </c>
      <c r="CG4096">
        <f ca="1">IFERROR(INDIRECT("IVA!X"&amp;MATCH(MID(COMPRAS!C3996,1,2)&amp;MID(COMPRAS!F3996,1,2)&amp;MID(COMPRAS!D3996,1,2),IVA!W:W,0)),"SIN COD.")</f>
        <v>0</v>
      </c>
      <c r="CH4096">
        <f ca="1">IFERROR(INDIRECT("IVA!Y"&amp;MATCH(MID(COMPRAS!C3996,1,2)&amp;MID(COMPRAS!F3996,1,2)&amp;MID(COMPRAS!D3996,1,2),IVA!W:W,0)),"SIN COD.")</f>
        <v>0</v>
      </c>
    </row>
    <row r="4097" spans="1:86" x14ac:dyDescent="0.25">
      <c r="A4097"/>
      <c r="B4097"/>
      <c r="D4097"/>
      <c r="AL4097">
        <f t="shared" si="441"/>
        <v>0</v>
      </c>
      <c r="AQ4097">
        <f t="shared" si="442"/>
        <v>0</v>
      </c>
      <c r="AR4097" t="str">
        <f>IFERROR(IF(OR(AP4097=338,AP4097=340,AP4097=341,AP4097=342,AP4097="342A",AP4097="342B"),PorcenRet(AP4097,AT4097,AU4097),INDEX(PORCENTAJEBUSCAR,MATCH(AP4097,CódigoRET,0),4)*1),"")</f>
        <v/>
      </c>
      <c r="AS4097">
        <f t="shared" si="443"/>
        <v>0</v>
      </c>
      <c r="BF4097" t="str">
        <f>IFERROR(IF(OR(BD4097=338,BD4097=340,BD4097=341,BD4097=342,BD4097="342A",BD4097="342B"),PorcenRet(BD4097,BH4097,BI4097),INDEX(PORCENTAJEBUSCAR,MATCH(BD4097,CódigoRET,0),4)*1),"")</f>
        <v/>
      </c>
      <c r="BG4097">
        <f t="shared" si="444"/>
        <v>0</v>
      </c>
      <c r="BO4097">
        <f t="shared" si="445"/>
        <v>0</v>
      </c>
      <c r="CC4097">
        <f t="shared" si="446"/>
        <v>0</v>
      </c>
      <c r="CD4097">
        <f t="shared" si="447"/>
        <v>0</v>
      </c>
      <c r="CG4097">
        <f ca="1">IFERROR(INDIRECT("IVA!X"&amp;MATCH(MID(COMPRAS!C3997,1,2)&amp;MID(COMPRAS!F3997,1,2)&amp;MID(COMPRAS!D3997,1,2),IVA!W:W,0)),"SIN COD.")</f>
        <v>0</v>
      </c>
      <c r="CH4097">
        <f ca="1">IFERROR(INDIRECT("IVA!Y"&amp;MATCH(MID(COMPRAS!C3997,1,2)&amp;MID(COMPRAS!F3997,1,2)&amp;MID(COMPRAS!D3997,1,2),IVA!W:W,0)),"SIN COD.")</f>
        <v>0</v>
      </c>
    </row>
    <row r="4098" spans="1:86" x14ac:dyDescent="0.25">
      <c r="A4098"/>
      <c r="B4098"/>
      <c r="D4098"/>
      <c r="AL4098">
        <f t="shared" ref="AL4098:AL4161" si="448">O4098+P4098+Q4098+R4098+S4098+T4098+U4098+V4098</f>
        <v>0</v>
      </c>
      <c r="AQ4098">
        <f t="shared" ref="AQ4098:AQ4161" si="449">+P4098+Q4098+R4098+S4098-BE4098-BQ4098-BW4098+O4098</f>
        <v>0</v>
      </c>
      <c r="AR4098" t="str">
        <f>IFERROR(IF(OR(AP4098=338,AP4098=340,AP4098=341,AP4098=342,AP4098="342A",AP4098="342B"),PorcenRet(AP4098,AT4098,AU4098),INDEX(PORCENTAJEBUSCAR,MATCH(AP4098,CódigoRET,0),4)*1),"")</f>
        <v/>
      </c>
      <c r="AS4098">
        <f t="shared" ref="AS4098:AS4161" si="450">ROUND(IF(AP4098="",0,AQ4098*(AR4098/100)),2)</f>
        <v>0</v>
      </c>
      <c r="BF4098" t="str">
        <f>IFERROR(IF(OR(BD4098=338,BD4098=340,BD4098=341,BD4098=342,BD4098="342A",BD4098="342B"),PorcenRet(BD4098,BH4098,BI4098),INDEX(PORCENTAJEBUSCAR,MATCH(BD4098,CódigoRET,0),4)*1),"")</f>
        <v/>
      </c>
      <c r="BG4098">
        <f t="shared" ref="BG4098:BG4161" si="451">ROUND(IF(BD4098="",0,BE4098*(BF4098/100)),2)</f>
        <v>0</v>
      </c>
      <c r="BO4098">
        <f t="shared" ref="BO4098:BO4161" si="452">IF(MID(F4098,1,2)="41",SUM(O4098:S4098),0)</f>
        <v>0</v>
      </c>
      <c r="CC4098">
        <f t="shared" ref="CC4098:CC4161" si="453">O4098+P4098+Q4098+R4098+S4098</f>
        <v>0</v>
      </c>
      <c r="CD4098">
        <f t="shared" ref="CD4098:CD4161" si="454">T4098+U4098</f>
        <v>0</v>
      </c>
      <c r="CG4098">
        <f ca="1">IFERROR(INDIRECT("IVA!X"&amp;MATCH(MID(COMPRAS!C3998,1,2)&amp;MID(COMPRAS!F3998,1,2)&amp;MID(COMPRAS!D3998,1,2),IVA!W:W,0)),"SIN COD.")</f>
        <v>0</v>
      </c>
      <c r="CH4098">
        <f ca="1">IFERROR(INDIRECT("IVA!Y"&amp;MATCH(MID(COMPRAS!C3998,1,2)&amp;MID(COMPRAS!F3998,1,2)&amp;MID(COMPRAS!D3998,1,2),IVA!W:W,0)),"SIN COD.")</f>
        <v>0</v>
      </c>
    </row>
    <row r="4099" spans="1:86" x14ac:dyDescent="0.25">
      <c r="A4099"/>
      <c r="B4099"/>
      <c r="D4099"/>
      <c r="AL4099">
        <f t="shared" si="448"/>
        <v>0</v>
      </c>
      <c r="AQ4099">
        <f t="shared" si="449"/>
        <v>0</v>
      </c>
      <c r="AR4099" t="str">
        <f>IFERROR(IF(OR(AP4099=338,AP4099=340,AP4099=341,AP4099=342,AP4099="342A",AP4099="342B"),PorcenRet(AP4099,AT4099,AU4099),INDEX(PORCENTAJEBUSCAR,MATCH(AP4099,CódigoRET,0),4)*1),"")</f>
        <v/>
      </c>
      <c r="AS4099">
        <f t="shared" si="450"/>
        <v>0</v>
      </c>
      <c r="BF4099" t="str">
        <f>IFERROR(IF(OR(BD4099=338,BD4099=340,BD4099=341,BD4099=342,BD4099="342A",BD4099="342B"),PorcenRet(BD4099,BH4099,BI4099),INDEX(PORCENTAJEBUSCAR,MATCH(BD4099,CódigoRET,0),4)*1),"")</f>
        <v/>
      </c>
      <c r="BG4099">
        <f t="shared" si="451"/>
        <v>0</v>
      </c>
      <c r="BO4099">
        <f t="shared" si="452"/>
        <v>0</v>
      </c>
      <c r="CC4099">
        <f t="shared" si="453"/>
        <v>0</v>
      </c>
      <c r="CD4099">
        <f t="shared" si="454"/>
        <v>0</v>
      </c>
      <c r="CG4099">
        <f ca="1">IFERROR(INDIRECT("IVA!X"&amp;MATCH(MID(COMPRAS!C3999,1,2)&amp;MID(COMPRAS!F3999,1,2)&amp;MID(COMPRAS!D3999,1,2),IVA!W:W,0)),"SIN COD.")</f>
        <v>0</v>
      </c>
      <c r="CH4099">
        <f ca="1">IFERROR(INDIRECT("IVA!Y"&amp;MATCH(MID(COMPRAS!C3999,1,2)&amp;MID(COMPRAS!F3999,1,2)&amp;MID(COMPRAS!D3999,1,2),IVA!W:W,0)),"SIN COD.")</f>
        <v>0</v>
      </c>
    </row>
    <row r="4100" spans="1:86" x14ac:dyDescent="0.25">
      <c r="A4100"/>
      <c r="B4100"/>
      <c r="D4100"/>
      <c r="AL4100">
        <f t="shared" si="448"/>
        <v>0</v>
      </c>
      <c r="AQ4100">
        <f t="shared" si="449"/>
        <v>0</v>
      </c>
      <c r="AR4100" t="str">
        <f>IFERROR(IF(OR(AP4100=338,AP4100=340,AP4100=341,AP4100=342,AP4100="342A",AP4100="342B"),PorcenRet(AP4100,AT4100,AU4100),INDEX(PORCENTAJEBUSCAR,MATCH(AP4100,CódigoRET,0),4)*1),"")</f>
        <v/>
      </c>
      <c r="AS4100">
        <f t="shared" si="450"/>
        <v>0</v>
      </c>
      <c r="BF4100" t="str">
        <f>IFERROR(IF(OR(BD4100=338,BD4100=340,BD4100=341,BD4100=342,BD4100="342A",BD4100="342B"),PorcenRet(BD4100,BH4100,BI4100),INDEX(PORCENTAJEBUSCAR,MATCH(BD4100,CódigoRET,0),4)*1),"")</f>
        <v/>
      </c>
      <c r="BG4100">
        <f t="shared" si="451"/>
        <v>0</v>
      </c>
      <c r="BO4100">
        <f t="shared" si="452"/>
        <v>0</v>
      </c>
      <c r="CC4100">
        <f t="shared" si="453"/>
        <v>0</v>
      </c>
      <c r="CD4100">
        <f t="shared" si="454"/>
        <v>0</v>
      </c>
      <c r="CG4100">
        <f ca="1">IFERROR(INDIRECT("IVA!X"&amp;MATCH(MID(COMPRAS!C4000,1,2)&amp;MID(COMPRAS!F4000,1,2)&amp;MID(COMPRAS!D4000,1,2),IVA!W:W,0)),"SIN COD.")</f>
        <v>0</v>
      </c>
      <c r="CH4100">
        <f ca="1">IFERROR(INDIRECT("IVA!Y"&amp;MATCH(MID(COMPRAS!C4000,1,2)&amp;MID(COMPRAS!F4000,1,2)&amp;MID(COMPRAS!D4000,1,2),IVA!W:W,0)),"SIN COD.")</f>
        <v>0</v>
      </c>
    </row>
    <row r="4101" spans="1:86" x14ac:dyDescent="0.25">
      <c r="A4101"/>
      <c r="B4101"/>
      <c r="D4101"/>
      <c r="AL4101">
        <f t="shared" si="448"/>
        <v>0</v>
      </c>
      <c r="AQ4101">
        <f t="shared" si="449"/>
        <v>0</v>
      </c>
      <c r="AR4101" t="str">
        <f>IFERROR(IF(OR(AP4101=338,AP4101=340,AP4101=341,AP4101=342,AP4101="342A",AP4101="342B"),PorcenRet(AP4101,AT4101,AU4101),INDEX(PORCENTAJEBUSCAR,MATCH(AP4101,CódigoRET,0),4)*1),"")</f>
        <v/>
      </c>
      <c r="AS4101">
        <f t="shared" si="450"/>
        <v>0</v>
      </c>
      <c r="BF4101" t="str">
        <f>IFERROR(IF(OR(BD4101=338,BD4101=340,BD4101=341,BD4101=342,BD4101="342A",BD4101="342B"),PorcenRet(BD4101,BH4101,BI4101),INDEX(PORCENTAJEBUSCAR,MATCH(BD4101,CódigoRET,0),4)*1),"")</f>
        <v/>
      </c>
      <c r="BG4101">
        <f t="shared" si="451"/>
        <v>0</v>
      </c>
      <c r="BO4101">
        <f t="shared" si="452"/>
        <v>0</v>
      </c>
      <c r="CC4101">
        <f t="shared" si="453"/>
        <v>0</v>
      </c>
      <c r="CD4101">
        <f t="shared" si="454"/>
        <v>0</v>
      </c>
      <c r="CG4101">
        <f ca="1">IFERROR(INDIRECT("IVA!X"&amp;MATCH(MID(COMPRAS!C4001,1,2)&amp;MID(COMPRAS!F4001,1,2)&amp;MID(COMPRAS!D4001,1,2),IVA!W:W,0)),"SIN COD.")</f>
        <v>0</v>
      </c>
      <c r="CH4101">
        <f ca="1">IFERROR(INDIRECT("IVA!Y"&amp;MATCH(MID(COMPRAS!C4001,1,2)&amp;MID(COMPRAS!F4001,1,2)&amp;MID(COMPRAS!D4001,1,2),IVA!W:W,0)),"SIN COD.")</f>
        <v>0</v>
      </c>
    </row>
    <row r="4102" spans="1:86" x14ac:dyDescent="0.25">
      <c r="A4102"/>
      <c r="B4102"/>
      <c r="D4102"/>
      <c r="AL4102">
        <f t="shared" si="448"/>
        <v>0</v>
      </c>
      <c r="AQ4102">
        <f t="shared" si="449"/>
        <v>0</v>
      </c>
      <c r="AR4102" t="str">
        <f>IFERROR(IF(OR(AP4102=338,AP4102=340,AP4102=341,AP4102=342,AP4102="342A",AP4102="342B"),PorcenRet(AP4102,AT4102,AU4102),INDEX(PORCENTAJEBUSCAR,MATCH(AP4102,CódigoRET,0),4)*1),"")</f>
        <v/>
      </c>
      <c r="AS4102">
        <f t="shared" si="450"/>
        <v>0</v>
      </c>
      <c r="BF4102" t="str">
        <f>IFERROR(IF(OR(BD4102=338,BD4102=340,BD4102=341,BD4102=342,BD4102="342A",BD4102="342B"),PorcenRet(BD4102,BH4102,BI4102),INDEX(PORCENTAJEBUSCAR,MATCH(BD4102,CódigoRET,0),4)*1),"")</f>
        <v/>
      </c>
      <c r="BG4102">
        <f t="shared" si="451"/>
        <v>0</v>
      </c>
      <c r="BO4102">
        <f t="shared" si="452"/>
        <v>0</v>
      </c>
      <c r="CC4102">
        <f t="shared" si="453"/>
        <v>0</v>
      </c>
      <c r="CD4102">
        <f t="shared" si="454"/>
        <v>0</v>
      </c>
      <c r="CG4102">
        <f ca="1">IFERROR(INDIRECT("IVA!X"&amp;MATCH(MID(COMPRAS!C4002,1,2)&amp;MID(COMPRAS!F4002,1,2)&amp;MID(COMPRAS!D4002,1,2),IVA!W:W,0)),"SIN COD.")</f>
        <v>0</v>
      </c>
      <c r="CH4102">
        <f ca="1">IFERROR(INDIRECT("IVA!Y"&amp;MATCH(MID(COMPRAS!C4002,1,2)&amp;MID(COMPRAS!F4002,1,2)&amp;MID(COMPRAS!D4002,1,2),IVA!W:W,0)),"SIN COD.")</f>
        <v>0</v>
      </c>
    </row>
    <row r="4103" spans="1:86" x14ac:dyDescent="0.25">
      <c r="A4103"/>
      <c r="B4103"/>
      <c r="D4103"/>
      <c r="AL4103">
        <f t="shared" si="448"/>
        <v>0</v>
      </c>
      <c r="AQ4103">
        <f t="shared" si="449"/>
        <v>0</v>
      </c>
      <c r="AR4103" t="str">
        <f>IFERROR(IF(OR(AP4103=338,AP4103=340,AP4103=341,AP4103=342,AP4103="342A",AP4103="342B"),PorcenRet(AP4103,AT4103,AU4103),INDEX(PORCENTAJEBUSCAR,MATCH(AP4103,CódigoRET,0),4)*1),"")</f>
        <v/>
      </c>
      <c r="AS4103">
        <f t="shared" si="450"/>
        <v>0</v>
      </c>
      <c r="BF4103" t="str">
        <f>IFERROR(IF(OR(BD4103=338,BD4103=340,BD4103=341,BD4103=342,BD4103="342A",BD4103="342B"),PorcenRet(BD4103,BH4103,BI4103),INDEX(PORCENTAJEBUSCAR,MATCH(BD4103,CódigoRET,0),4)*1),"")</f>
        <v/>
      </c>
      <c r="BG4103">
        <f t="shared" si="451"/>
        <v>0</v>
      </c>
      <c r="BO4103">
        <f t="shared" si="452"/>
        <v>0</v>
      </c>
      <c r="CC4103">
        <f t="shared" si="453"/>
        <v>0</v>
      </c>
      <c r="CD4103">
        <f t="shared" si="454"/>
        <v>0</v>
      </c>
      <c r="CG4103">
        <f ca="1">IFERROR(INDIRECT("IVA!X"&amp;MATCH(MID(COMPRAS!C4003,1,2)&amp;MID(COMPRAS!F4003,1,2)&amp;MID(COMPRAS!D4003,1,2),IVA!W:W,0)),"SIN COD.")</f>
        <v>0</v>
      </c>
      <c r="CH4103">
        <f ca="1">IFERROR(INDIRECT("IVA!Y"&amp;MATCH(MID(COMPRAS!C4003,1,2)&amp;MID(COMPRAS!F4003,1,2)&amp;MID(COMPRAS!D4003,1,2),IVA!W:W,0)),"SIN COD.")</f>
        <v>0</v>
      </c>
    </row>
    <row r="4104" spans="1:86" x14ac:dyDescent="0.25">
      <c r="A4104"/>
      <c r="B4104"/>
      <c r="D4104"/>
      <c r="AL4104">
        <f t="shared" si="448"/>
        <v>0</v>
      </c>
      <c r="AQ4104">
        <f t="shared" si="449"/>
        <v>0</v>
      </c>
      <c r="AR4104" t="str">
        <f>IFERROR(IF(OR(AP4104=338,AP4104=340,AP4104=341,AP4104=342,AP4104="342A",AP4104="342B"),PorcenRet(AP4104,AT4104,AU4104),INDEX(PORCENTAJEBUSCAR,MATCH(AP4104,CódigoRET,0),4)*1),"")</f>
        <v/>
      </c>
      <c r="AS4104">
        <f t="shared" si="450"/>
        <v>0</v>
      </c>
      <c r="BF4104" t="str">
        <f>IFERROR(IF(OR(BD4104=338,BD4104=340,BD4104=341,BD4104=342,BD4104="342A",BD4104="342B"),PorcenRet(BD4104,BH4104,BI4104),INDEX(PORCENTAJEBUSCAR,MATCH(BD4104,CódigoRET,0),4)*1),"")</f>
        <v/>
      </c>
      <c r="BG4104">
        <f t="shared" si="451"/>
        <v>0</v>
      </c>
      <c r="BO4104">
        <f t="shared" si="452"/>
        <v>0</v>
      </c>
      <c r="CC4104">
        <f t="shared" si="453"/>
        <v>0</v>
      </c>
      <c r="CD4104">
        <f t="shared" si="454"/>
        <v>0</v>
      </c>
      <c r="CG4104">
        <f ca="1">IFERROR(INDIRECT("IVA!X"&amp;MATCH(MID(COMPRAS!C4004,1,2)&amp;MID(COMPRAS!F4004,1,2)&amp;MID(COMPRAS!D4004,1,2),IVA!W:W,0)),"SIN COD.")</f>
        <v>0</v>
      </c>
      <c r="CH4104">
        <f ca="1">IFERROR(INDIRECT("IVA!Y"&amp;MATCH(MID(COMPRAS!C4004,1,2)&amp;MID(COMPRAS!F4004,1,2)&amp;MID(COMPRAS!D4004,1,2),IVA!W:W,0)),"SIN COD.")</f>
        <v>0</v>
      </c>
    </row>
    <row r="4105" spans="1:86" x14ac:dyDescent="0.25">
      <c r="A4105"/>
      <c r="B4105"/>
      <c r="D4105"/>
      <c r="AL4105">
        <f t="shared" si="448"/>
        <v>0</v>
      </c>
      <c r="AQ4105">
        <f t="shared" si="449"/>
        <v>0</v>
      </c>
      <c r="AR4105" t="str">
        <f>IFERROR(IF(OR(AP4105=338,AP4105=340,AP4105=341,AP4105=342,AP4105="342A",AP4105="342B"),PorcenRet(AP4105,AT4105,AU4105),INDEX(PORCENTAJEBUSCAR,MATCH(AP4105,CódigoRET,0),4)*1),"")</f>
        <v/>
      </c>
      <c r="AS4105">
        <f t="shared" si="450"/>
        <v>0</v>
      </c>
      <c r="BF4105" t="str">
        <f>IFERROR(IF(OR(BD4105=338,BD4105=340,BD4105=341,BD4105=342,BD4105="342A",BD4105="342B"),PorcenRet(BD4105,BH4105,BI4105),INDEX(PORCENTAJEBUSCAR,MATCH(BD4105,CódigoRET,0),4)*1),"")</f>
        <v/>
      </c>
      <c r="BG4105">
        <f t="shared" si="451"/>
        <v>0</v>
      </c>
      <c r="BO4105">
        <f t="shared" si="452"/>
        <v>0</v>
      </c>
      <c r="CC4105">
        <f t="shared" si="453"/>
        <v>0</v>
      </c>
      <c r="CD4105">
        <f t="shared" si="454"/>
        <v>0</v>
      </c>
      <c r="CG4105">
        <f ca="1">IFERROR(INDIRECT("IVA!X"&amp;MATCH(MID(COMPRAS!C4005,1,2)&amp;MID(COMPRAS!F4005,1,2)&amp;MID(COMPRAS!D4005,1,2),IVA!W:W,0)),"SIN COD.")</f>
        <v>0</v>
      </c>
      <c r="CH4105">
        <f ca="1">IFERROR(INDIRECT("IVA!Y"&amp;MATCH(MID(COMPRAS!C4005,1,2)&amp;MID(COMPRAS!F4005,1,2)&amp;MID(COMPRAS!D4005,1,2),IVA!W:W,0)),"SIN COD.")</f>
        <v>0</v>
      </c>
    </row>
    <row r="4106" spans="1:86" x14ac:dyDescent="0.25">
      <c r="A4106"/>
      <c r="B4106"/>
      <c r="D4106"/>
      <c r="AL4106">
        <f t="shared" si="448"/>
        <v>0</v>
      </c>
      <c r="AQ4106">
        <f t="shared" si="449"/>
        <v>0</v>
      </c>
      <c r="AR4106" t="str">
        <f>IFERROR(IF(OR(AP4106=338,AP4106=340,AP4106=341,AP4106=342,AP4106="342A",AP4106="342B"),PorcenRet(AP4106,AT4106,AU4106),INDEX(PORCENTAJEBUSCAR,MATCH(AP4106,CódigoRET,0),4)*1),"")</f>
        <v/>
      </c>
      <c r="AS4106">
        <f t="shared" si="450"/>
        <v>0</v>
      </c>
      <c r="BF4106" t="str">
        <f>IFERROR(IF(OR(BD4106=338,BD4106=340,BD4106=341,BD4106=342,BD4106="342A",BD4106="342B"),PorcenRet(BD4106,BH4106,BI4106),INDEX(PORCENTAJEBUSCAR,MATCH(BD4106,CódigoRET,0),4)*1),"")</f>
        <v/>
      </c>
      <c r="BG4106">
        <f t="shared" si="451"/>
        <v>0</v>
      </c>
      <c r="BO4106">
        <f t="shared" si="452"/>
        <v>0</v>
      </c>
      <c r="CC4106">
        <f t="shared" si="453"/>
        <v>0</v>
      </c>
      <c r="CD4106">
        <f t="shared" si="454"/>
        <v>0</v>
      </c>
      <c r="CG4106">
        <f ca="1">IFERROR(INDIRECT("IVA!X"&amp;MATCH(MID(COMPRAS!C4006,1,2)&amp;MID(COMPRAS!F4006,1,2)&amp;MID(COMPRAS!D4006,1,2),IVA!W:W,0)),"SIN COD.")</f>
        <v>0</v>
      </c>
      <c r="CH4106">
        <f ca="1">IFERROR(INDIRECT("IVA!Y"&amp;MATCH(MID(COMPRAS!C4006,1,2)&amp;MID(COMPRAS!F4006,1,2)&amp;MID(COMPRAS!D4006,1,2),IVA!W:W,0)),"SIN COD.")</f>
        <v>0</v>
      </c>
    </row>
    <row r="4107" spans="1:86" x14ac:dyDescent="0.25">
      <c r="A4107"/>
      <c r="B4107"/>
      <c r="D4107"/>
      <c r="AL4107">
        <f t="shared" si="448"/>
        <v>0</v>
      </c>
      <c r="AQ4107">
        <f t="shared" si="449"/>
        <v>0</v>
      </c>
      <c r="AR4107" t="str">
        <f>IFERROR(IF(OR(AP4107=338,AP4107=340,AP4107=341,AP4107=342,AP4107="342A",AP4107="342B"),PorcenRet(AP4107,AT4107,AU4107),INDEX(PORCENTAJEBUSCAR,MATCH(AP4107,CódigoRET,0),4)*1),"")</f>
        <v/>
      </c>
      <c r="AS4107">
        <f t="shared" si="450"/>
        <v>0</v>
      </c>
      <c r="BF4107" t="str">
        <f>IFERROR(IF(OR(BD4107=338,BD4107=340,BD4107=341,BD4107=342,BD4107="342A",BD4107="342B"),PorcenRet(BD4107,BH4107,BI4107),INDEX(PORCENTAJEBUSCAR,MATCH(BD4107,CódigoRET,0),4)*1),"")</f>
        <v/>
      </c>
      <c r="BG4107">
        <f t="shared" si="451"/>
        <v>0</v>
      </c>
      <c r="BO4107">
        <f t="shared" si="452"/>
        <v>0</v>
      </c>
      <c r="CC4107">
        <f t="shared" si="453"/>
        <v>0</v>
      </c>
      <c r="CD4107">
        <f t="shared" si="454"/>
        <v>0</v>
      </c>
      <c r="CG4107">
        <f ca="1">IFERROR(INDIRECT("IVA!X"&amp;MATCH(MID(COMPRAS!C4007,1,2)&amp;MID(COMPRAS!F4007,1,2)&amp;MID(COMPRAS!D4007,1,2),IVA!W:W,0)),"SIN COD.")</f>
        <v>0</v>
      </c>
      <c r="CH4107">
        <f ca="1">IFERROR(INDIRECT("IVA!Y"&amp;MATCH(MID(COMPRAS!C4007,1,2)&amp;MID(COMPRAS!F4007,1,2)&amp;MID(COMPRAS!D4007,1,2),IVA!W:W,0)),"SIN COD.")</f>
        <v>0</v>
      </c>
    </row>
    <row r="4108" spans="1:86" x14ac:dyDescent="0.25">
      <c r="A4108"/>
      <c r="B4108"/>
      <c r="D4108"/>
      <c r="AL4108">
        <f t="shared" si="448"/>
        <v>0</v>
      </c>
      <c r="AQ4108">
        <f t="shared" si="449"/>
        <v>0</v>
      </c>
      <c r="AR4108" t="str">
        <f>IFERROR(IF(OR(AP4108=338,AP4108=340,AP4108=341,AP4108=342,AP4108="342A",AP4108="342B"),PorcenRet(AP4108,AT4108,AU4108),INDEX(PORCENTAJEBUSCAR,MATCH(AP4108,CódigoRET,0),4)*1),"")</f>
        <v/>
      </c>
      <c r="AS4108">
        <f t="shared" si="450"/>
        <v>0</v>
      </c>
      <c r="BF4108" t="str">
        <f>IFERROR(IF(OR(BD4108=338,BD4108=340,BD4108=341,BD4108=342,BD4108="342A",BD4108="342B"),PorcenRet(BD4108,BH4108,BI4108),INDEX(PORCENTAJEBUSCAR,MATCH(BD4108,CódigoRET,0),4)*1),"")</f>
        <v/>
      </c>
      <c r="BG4108">
        <f t="shared" si="451"/>
        <v>0</v>
      </c>
      <c r="BO4108">
        <f t="shared" si="452"/>
        <v>0</v>
      </c>
      <c r="CC4108">
        <f t="shared" si="453"/>
        <v>0</v>
      </c>
      <c r="CD4108">
        <f t="shared" si="454"/>
        <v>0</v>
      </c>
      <c r="CG4108">
        <f ca="1">IFERROR(INDIRECT("IVA!X"&amp;MATCH(MID(COMPRAS!C4008,1,2)&amp;MID(COMPRAS!F4008,1,2)&amp;MID(COMPRAS!D4008,1,2),IVA!W:W,0)),"SIN COD.")</f>
        <v>0</v>
      </c>
      <c r="CH4108">
        <f ca="1">IFERROR(INDIRECT("IVA!Y"&amp;MATCH(MID(COMPRAS!C4008,1,2)&amp;MID(COMPRAS!F4008,1,2)&amp;MID(COMPRAS!D4008,1,2),IVA!W:W,0)),"SIN COD.")</f>
        <v>0</v>
      </c>
    </row>
    <row r="4109" spans="1:86" x14ac:dyDescent="0.25">
      <c r="A4109"/>
      <c r="B4109"/>
      <c r="D4109"/>
      <c r="AL4109">
        <f t="shared" si="448"/>
        <v>0</v>
      </c>
      <c r="AQ4109">
        <f t="shared" si="449"/>
        <v>0</v>
      </c>
      <c r="AR4109" t="str">
        <f>IFERROR(IF(OR(AP4109=338,AP4109=340,AP4109=341,AP4109=342,AP4109="342A",AP4109="342B"),PorcenRet(AP4109,AT4109,AU4109),INDEX(PORCENTAJEBUSCAR,MATCH(AP4109,CódigoRET,0),4)*1),"")</f>
        <v/>
      </c>
      <c r="AS4109">
        <f t="shared" si="450"/>
        <v>0</v>
      </c>
      <c r="BF4109" t="str">
        <f>IFERROR(IF(OR(BD4109=338,BD4109=340,BD4109=341,BD4109=342,BD4109="342A",BD4109="342B"),PorcenRet(BD4109,BH4109,BI4109),INDEX(PORCENTAJEBUSCAR,MATCH(BD4109,CódigoRET,0),4)*1),"")</f>
        <v/>
      </c>
      <c r="BG4109">
        <f t="shared" si="451"/>
        <v>0</v>
      </c>
      <c r="BO4109">
        <f t="shared" si="452"/>
        <v>0</v>
      </c>
      <c r="CC4109">
        <f t="shared" si="453"/>
        <v>0</v>
      </c>
      <c r="CD4109">
        <f t="shared" si="454"/>
        <v>0</v>
      </c>
      <c r="CG4109">
        <f ca="1">IFERROR(INDIRECT("IVA!X"&amp;MATCH(MID(COMPRAS!C4009,1,2)&amp;MID(COMPRAS!F4009,1,2)&amp;MID(COMPRAS!D4009,1,2),IVA!W:W,0)),"SIN COD.")</f>
        <v>0</v>
      </c>
      <c r="CH4109">
        <f ca="1">IFERROR(INDIRECT("IVA!Y"&amp;MATCH(MID(COMPRAS!C4009,1,2)&amp;MID(COMPRAS!F4009,1,2)&amp;MID(COMPRAS!D4009,1,2),IVA!W:W,0)),"SIN COD.")</f>
        <v>0</v>
      </c>
    </row>
    <row r="4110" spans="1:86" x14ac:dyDescent="0.25">
      <c r="A4110"/>
      <c r="B4110"/>
      <c r="D4110"/>
      <c r="AL4110">
        <f t="shared" si="448"/>
        <v>0</v>
      </c>
      <c r="AQ4110">
        <f t="shared" si="449"/>
        <v>0</v>
      </c>
      <c r="AR4110" t="str">
        <f>IFERROR(IF(OR(AP4110=338,AP4110=340,AP4110=341,AP4110=342,AP4110="342A",AP4110="342B"),PorcenRet(AP4110,AT4110,AU4110),INDEX(PORCENTAJEBUSCAR,MATCH(AP4110,CódigoRET,0),4)*1),"")</f>
        <v/>
      </c>
      <c r="AS4110">
        <f t="shared" si="450"/>
        <v>0</v>
      </c>
      <c r="BF4110" t="str">
        <f>IFERROR(IF(OR(BD4110=338,BD4110=340,BD4110=341,BD4110=342,BD4110="342A",BD4110="342B"),PorcenRet(BD4110,BH4110,BI4110),INDEX(PORCENTAJEBUSCAR,MATCH(BD4110,CódigoRET,0),4)*1),"")</f>
        <v/>
      </c>
      <c r="BG4110">
        <f t="shared" si="451"/>
        <v>0</v>
      </c>
      <c r="BO4110">
        <f t="shared" si="452"/>
        <v>0</v>
      </c>
      <c r="CC4110">
        <f t="shared" si="453"/>
        <v>0</v>
      </c>
      <c r="CD4110">
        <f t="shared" si="454"/>
        <v>0</v>
      </c>
      <c r="CG4110">
        <f ca="1">IFERROR(INDIRECT("IVA!X"&amp;MATCH(MID(COMPRAS!C4010,1,2)&amp;MID(COMPRAS!F4010,1,2)&amp;MID(COMPRAS!D4010,1,2),IVA!W:W,0)),"SIN COD.")</f>
        <v>0</v>
      </c>
      <c r="CH4110">
        <f ca="1">IFERROR(INDIRECT("IVA!Y"&amp;MATCH(MID(COMPRAS!C4010,1,2)&amp;MID(COMPRAS!F4010,1,2)&amp;MID(COMPRAS!D4010,1,2),IVA!W:W,0)),"SIN COD.")</f>
        <v>0</v>
      </c>
    </row>
    <row r="4111" spans="1:86" x14ac:dyDescent="0.25">
      <c r="A4111"/>
      <c r="B4111"/>
      <c r="D4111"/>
      <c r="AL4111">
        <f t="shared" si="448"/>
        <v>0</v>
      </c>
      <c r="AQ4111">
        <f t="shared" si="449"/>
        <v>0</v>
      </c>
      <c r="AR4111" t="str">
        <f>IFERROR(IF(OR(AP4111=338,AP4111=340,AP4111=341,AP4111=342,AP4111="342A",AP4111="342B"),PorcenRet(AP4111,AT4111,AU4111),INDEX(PORCENTAJEBUSCAR,MATCH(AP4111,CódigoRET,0),4)*1),"")</f>
        <v/>
      </c>
      <c r="AS4111">
        <f t="shared" si="450"/>
        <v>0</v>
      </c>
      <c r="BF4111" t="str">
        <f>IFERROR(IF(OR(BD4111=338,BD4111=340,BD4111=341,BD4111=342,BD4111="342A",BD4111="342B"),PorcenRet(BD4111,BH4111,BI4111),INDEX(PORCENTAJEBUSCAR,MATCH(BD4111,CódigoRET,0),4)*1),"")</f>
        <v/>
      </c>
      <c r="BG4111">
        <f t="shared" si="451"/>
        <v>0</v>
      </c>
      <c r="BO4111">
        <f t="shared" si="452"/>
        <v>0</v>
      </c>
      <c r="CC4111">
        <f t="shared" si="453"/>
        <v>0</v>
      </c>
      <c r="CD4111">
        <f t="shared" si="454"/>
        <v>0</v>
      </c>
      <c r="CG4111">
        <f ca="1">IFERROR(INDIRECT("IVA!X"&amp;MATCH(MID(COMPRAS!C4011,1,2)&amp;MID(COMPRAS!F4011,1,2)&amp;MID(COMPRAS!D4011,1,2),IVA!W:W,0)),"SIN COD.")</f>
        <v>0</v>
      </c>
      <c r="CH4111">
        <f ca="1">IFERROR(INDIRECT("IVA!Y"&amp;MATCH(MID(COMPRAS!C4011,1,2)&amp;MID(COMPRAS!F4011,1,2)&amp;MID(COMPRAS!D4011,1,2),IVA!W:W,0)),"SIN COD.")</f>
        <v>0</v>
      </c>
    </row>
    <row r="4112" spans="1:86" x14ac:dyDescent="0.25">
      <c r="A4112"/>
      <c r="B4112"/>
      <c r="D4112"/>
      <c r="AL4112">
        <f t="shared" si="448"/>
        <v>0</v>
      </c>
      <c r="AQ4112">
        <f t="shared" si="449"/>
        <v>0</v>
      </c>
      <c r="AR4112" t="str">
        <f>IFERROR(IF(OR(AP4112=338,AP4112=340,AP4112=341,AP4112=342,AP4112="342A",AP4112="342B"),PorcenRet(AP4112,AT4112,AU4112),INDEX(PORCENTAJEBUSCAR,MATCH(AP4112,CódigoRET,0),4)*1),"")</f>
        <v/>
      </c>
      <c r="AS4112">
        <f t="shared" si="450"/>
        <v>0</v>
      </c>
      <c r="BF4112" t="str">
        <f>IFERROR(IF(OR(BD4112=338,BD4112=340,BD4112=341,BD4112=342,BD4112="342A",BD4112="342B"),PorcenRet(BD4112,BH4112,BI4112),INDEX(PORCENTAJEBUSCAR,MATCH(BD4112,CódigoRET,0),4)*1),"")</f>
        <v/>
      </c>
      <c r="BG4112">
        <f t="shared" si="451"/>
        <v>0</v>
      </c>
      <c r="BO4112">
        <f t="shared" si="452"/>
        <v>0</v>
      </c>
      <c r="CC4112">
        <f t="shared" si="453"/>
        <v>0</v>
      </c>
      <c r="CD4112">
        <f t="shared" si="454"/>
        <v>0</v>
      </c>
      <c r="CG4112">
        <f ca="1">IFERROR(INDIRECT("IVA!X"&amp;MATCH(MID(COMPRAS!C4012,1,2)&amp;MID(COMPRAS!F4012,1,2)&amp;MID(COMPRAS!D4012,1,2),IVA!W:W,0)),"SIN COD.")</f>
        <v>0</v>
      </c>
      <c r="CH4112">
        <f ca="1">IFERROR(INDIRECT("IVA!Y"&amp;MATCH(MID(COMPRAS!C4012,1,2)&amp;MID(COMPRAS!F4012,1,2)&amp;MID(COMPRAS!D4012,1,2),IVA!W:W,0)),"SIN COD.")</f>
        <v>0</v>
      </c>
    </row>
    <row r="4113" spans="1:86" x14ac:dyDescent="0.25">
      <c r="A4113"/>
      <c r="B4113"/>
      <c r="D4113"/>
      <c r="AL4113">
        <f t="shared" si="448"/>
        <v>0</v>
      </c>
      <c r="AQ4113">
        <f t="shared" si="449"/>
        <v>0</v>
      </c>
      <c r="AR4113" t="str">
        <f>IFERROR(IF(OR(AP4113=338,AP4113=340,AP4113=341,AP4113=342,AP4113="342A",AP4113="342B"),PorcenRet(AP4113,AT4113,AU4113),INDEX(PORCENTAJEBUSCAR,MATCH(AP4113,CódigoRET,0),4)*1),"")</f>
        <v/>
      </c>
      <c r="AS4113">
        <f t="shared" si="450"/>
        <v>0</v>
      </c>
      <c r="BF4113" t="str">
        <f>IFERROR(IF(OR(BD4113=338,BD4113=340,BD4113=341,BD4113=342,BD4113="342A",BD4113="342B"),PorcenRet(BD4113,BH4113,BI4113),INDEX(PORCENTAJEBUSCAR,MATCH(BD4113,CódigoRET,0),4)*1),"")</f>
        <v/>
      </c>
      <c r="BG4113">
        <f t="shared" si="451"/>
        <v>0</v>
      </c>
      <c r="BO4113">
        <f t="shared" si="452"/>
        <v>0</v>
      </c>
      <c r="CC4113">
        <f t="shared" si="453"/>
        <v>0</v>
      </c>
      <c r="CD4113">
        <f t="shared" si="454"/>
        <v>0</v>
      </c>
      <c r="CG4113">
        <f ca="1">IFERROR(INDIRECT("IVA!X"&amp;MATCH(MID(COMPRAS!C4013,1,2)&amp;MID(COMPRAS!F4013,1,2)&amp;MID(COMPRAS!D4013,1,2),IVA!W:W,0)),"SIN COD.")</f>
        <v>0</v>
      </c>
      <c r="CH4113">
        <f ca="1">IFERROR(INDIRECT("IVA!Y"&amp;MATCH(MID(COMPRAS!C4013,1,2)&amp;MID(COMPRAS!F4013,1,2)&amp;MID(COMPRAS!D4013,1,2),IVA!W:W,0)),"SIN COD.")</f>
        <v>0</v>
      </c>
    </row>
    <row r="4114" spans="1:86" x14ac:dyDescent="0.25">
      <c r="A4114"/>
      <c r="B4114"/>
      <c r="D4114"/>
      <c r="AL4114">
        <f t="shared" si="448"/>
        <v>0</v>
      </c>
      <c r="AQ4114">
        <f t="shared" si="449"/>
        <v>0</v>
      </c>
      <c r="AR4114" t="str">
        <f>IFERROR(IF(OR(AP4114=338,AP4114=340,AP4114=341,AP4114=342,AP4114="342A",AP4114="342B"),PorcenRet(AP4114,AT4114,AU4114),INDEX(PORCENTAJEBUSCAR,MATCH(AP4114,CódigoRET,0),4)*1),"")</f>
        <v/>
      </c>
      <c r="AS4114">
        <f t="shared" si="450"/>
        <v>0</v>
      </c>
      <c r="BF4114" t="str">
        <f>IFERROR(IF(OR(BD4114=338,BD4114=340,BD4114=341,BD4114=342,BD4114="342A",BD4114="342B"),PorcenRet(BD4114,BH4114,BI4114),INDEX(PORCENTAJEBUSCAR,MATCH(BD4114,CódigoRET,0),4)*1),"")</f>
        <v/>
      </c>
      <c r="BG4114">
        <f t="shared" si="451"/>
        <v>0</v>
      </c>
      <c r="BO4114">
        <f t="shared" si="452"/>
        <v>0</v>
      </c>
      <c r="CC4114">
        <f t="shared" si="453"/>
        <v>0</v>
      </c>
      <c r="CD4114">
        <f t="shared" si="454"/>
        <v>0</v>
      </c>
      <c r="CG4114">
        <f ca="1">IFERROR(INDIRECT("IVA!X"&amp;MATCH(MID(COMPRAS!C4014,1,2)&amp;MID(COMPRAS!F4014,1,2)&amp;MID(COMPRAS!D4014,1,2),IVA!W:W,0)),"SIN COD.")</f>
        <v>0</v>
      </c>
      <c r="CH4114">
        <f ca="1">IFERROR(INDIRECT("IVA!Y"&amp;MATCH(MID(COMPRAS!C4014,1,2)&amp;MID(COMPRAS!F4014,1,2)&amp;MID(COMPRAS!D4014,1,2),IVA!W:W,0)),"SIN COD.")</f>
        <v>0</v>
      </c>
    </row>
    <row r="4115" spans="1:86" x14ac:dyDescent="0.25">
      <c r="A4115"/>
      <c r="B4115"/>
      <c r="D4115"/>
      <c r="AL4115">
        <f t="shared" si="448"/>
        <v>0</v>
      </c>
      <c r="AQ4115">
        <f t="shared" si="449"/>
        <v>0</v>
      </c>
      <c r="AR4115" t="str">
        <f>IFERROR(IF(OR(AP4115=338,AP4115=340,AP4115=341,AP4115=342,AP4115="342A",AP4115="342B"),PorcenRet(AP4115,AT4115,AU4115),INDEX(PORCENTAJEBUSCAR,MATCH(AP4115,CódigoRET,0),4)*1),"")</f>
        <v/>
      </c>
      <c r="AS4115">
        <f t="shared" si="450"/>
        <v>0</v>
      </c>
      <c r="BF4115" t="str">
        <f>IFERROR(IF(OR(BD4115=338,BD4115=340,BD4115=341,BD4115=342,BD4115="342A",BD4115="342B"),PorcenRet(BD4115,BH4115,BI4115),INDEX(PORCENTAJEBUSCAR,MATCH(BD4115,CódigoRET,0),4)*1),"")</f>
        <v/>
      </c>
      <c r="BG4115">
        <f t="shared" si="451"/>
        <v>0</v>
      </c>
      <c r="BO4115">
        <f t="shared" si="452"/>
        <v>0</v>
      </c>
      <c r="CC4115">
        <f t="shared" si="453"/>
        <v>0</v>
      </c>
      <c r="CD4115">
        <f t="shared" si="454"/>
        <v>0</v>
      </c>
      <c r="CG4115">
        <f ca="1">IFERROR(INDIRECT("IVA!X"&amp;MATCH(MID(COMPRAS!C4015,1,2)&amp;MID(COMPRAS!F4015,1,2)&amp;MID(COMPRAS!D4015,1,2),IVA!W:W,0)),"SIN COD.")</f>
        <v>0</v>
      </c>
      <c r="CH4115">
        <f ca="1">IFERROR(INDIRECT("IVA!Y"&amp;MATCH(MID(COMPRAS!C4015,1,2)&amp;MID(COMPRAS!F4015,1,2)&amp;MID(COMPRAS!D4015,1,2),IVA!W:W,0)),"SIN COD.")</f>
        <v>0</v>
      </c>
    </row>
    <row r="4116" spans="1:86" x14ac:dyDescent="0.25">
      <c r="A4116"/>
      <c r="B4116"/>
      <c r="D4116"/>
      <c r="AL4116">
        <f t="shared" si="448"/>
        <v>0</v>
      </c>
      <c r="AQ4116">
        <f t="shared" si="449"/>
        <v>0</v>
      </c>
      <c r="AR4116" t="str">
        <f>IFERROR(IF(OR(AP4116=338,AP4116=340,AP4116=341,AP4116=342,AP4116="342A",AP4116="342B"),PorcenRet(AP4116,AT4116,AU4116),INDEX(PORCENTAJEBUSCAR,MATCH(AP4116,CódigoRET,0),4)*1),"")</f>
        <v/>
      </c>
      <c r="AS4116">
        <f t="shared" si="450"/>
        <v>0</v>
      </c>
      <c r="BF4116" t="str">
        <f>IFERROR(IF(OR(BD4116=338,BD4116=340,BD4116=341,BD4116=342,BD4116="342A",BD4116="342B"),PorcenRet(BD4116,BH4116,BI4116),INDEX(PORCENTAJEBUSCAR,MATCH(BD4116,CódigoRET,0),4)*1),"")</f>
        <v/>
      </c>
      <c r="BG4116">
        <f t="shared" si="451"/>
        <v>0</v>
      </c>
      <c r="BO4116">
        <f t="shared" si="452"/>
        <v>0</v>
      </c>
      <c r="CC4116">
        <f t="shared" si="453"/>
        <v>0</v>
      </c>
      <c r="CD4116">
        <f t="shared" si="454"/>
        <v>0</v>
      </c>
      <c r="CG4116">
        <f ca="1">IFERROR(INDIRECT("IVA!X"&amp;MATCH(MID(COMPRAS!C4016,1,2)&amp;MID(COMPRAS!F4016,1,2)&amp;MID(COMPRAS!D4016,1,2),IVA!W:W,0)),"SIN COD.")</f>
        <v>0</v>
      </c>
      <c r="CH4116">
        <f ca="1">IFERROR(INDIRECT("IVA!Y"&amp;MATCH(MID(COMPRAS!C4016,1,2)&amp;MID(COMPRAS!F4016,1,2)&amp;MID(COMPRAS!D4016,1,2),IVA!W:W,0)),"SIN COD.")</f>
        <v>0</v>
      </c>
    </row>
    <row r="4117" spans="1:86" x14ac:dyDescent="0.25">
      <c r="A4117"/>
      <c r="B4117"/>
      <c r="D4117"/>
      <c r="AL4117">
        <f t="shared" si="448"/>
        <v>0</v>
      </c>
      <c r="AQ4117">
        <f t="shared" si="449"/>
        <v>0</v>
      </c>
      <c r="AR4117" t="str">
        <f>IFERROR(IF(OR(AP4117=338,AP4117=340,AP4117=341,AP4117=342,AP4117="342A",AP4117="342B"),PorcenRet(AP4117,AT4117,AU4117),INDEX(PORCENTAJEBUSCAR,MATCH(AP4117,CódigoRET,0),4)*1),"")</f>
        <v/>
      </c>
      <c r="AS4117">
        <f t="shared" si="450"/>
        <v>0</v>
      </c>
      <c r="BF4117" t="str">
        <f>IFERROR(IF(OR(BD4117=338,BD4117=340,BD4117=341,BD4117=342,BD4117="342A",BD4117="342B"),PorcenRet(BD4117,BH4117,BI4117),INDEX(PORCENTAJEBUSCAR,MATCH(BD4117,CódigoRET,0),4)*1),"")</f>
        <v/>
      </c>
      <c r="BG4117">
        <f t="shared" si="451"/>
        <v>0</v>
      </c>
      <c r="BO4117">
        <f t="shared" si="452"/>
        <v>0</v>
      </c>
      <c r="CC4117">
        <f t="shared" si="453"/>
        <v>0</v>
      </c>
      <c r="CD4117">
        <f t="shared" si="454"/>
        <v>0</v>
      </c>
      <c r="CG4117">
        <f ca="1">IFERROR(INDIRECT("IVA!X"&amp;MATCH(MID(COMPRAS!C4017,1,2)&amp;MID(COMPRAS!F4017,1,2)&amp;MID(COMPRAS!D4017,1,2),IVA!W:W,0)),"SIN COD.")</f>
        <v>0</v>
      </c>
      <c r="CH4117">
        <f ca="1">IFERROR(INDIRECT("IVA!Y"&amp;MATCH(MID(COMPRAS!C4017,1,2)&amp;MID(COMPRAS!F4017,1,2)&amp;MID(COMPRAS!D4017,1,2),IVA!W:W,0)),"SIN COD.")</f>
        <v>0</v>
      </c>
    </row>
    <row r="4118" spans="1:86" x14ac:dyDescent="0.25">
      <c r="A4118"/>
      <c r="B4118"/>
      <c r="D4118"/>
      <c r="AL4118">
        <f t="shared" si="448"/>
        <v>0</v>
      </c>
      <c r="AQ4118">
        <f t="shared" si="449"/>
        <v>0</v>
      </c>
      <c r="AR4118" t="str">
        <f>IFERROR(IF(OR(AP4118=338,AP4118=340,AP4118=341,AP4118=342,AP4118="342A",AP4118="342B"),PorcenRet(AP4118,AT4118,AU4118),INDEX(PORCENTAJEBUSCAR,MATCH(AP4118,CódigoRET,0),4)*1),"")</f>
        <v/>
      </c>
      <c r="AS4118">
        <f t="shared" si="450"/>
        <v>0</v>
      </c>
      <c r="BF4118" t="str">
        <f>IFERROR(IF(OR(BD4118=338,BD4118=340,BD4118=341,BD4118=342,BD4118="342A",BD4118="342B"),PorcenRet(BD4118,BH4118,BI4118),INDEX(PORCENTAJEBUSCAR,MATCH(BD4118,CódigoRET,0),4)*1),"")</f>
        <v/>
      </c>
      <c r="BG4118">
        <f t="shared" si="451"/>
        <v>0</v>
      </c>
      <c r="BO4118">
        <f t="shared" si="452"/>
        <v>0</v>
      </c>
      <c r="CC4118">
        <f t="shared" si="453"/>
        <v>0</v>
      </c>
      <c r="CD4118">
        <f t="shared" si="454"/>
        <v>0</v>
      </c>
      <c r="CG4118">
        <f ca="1">IFERROR(INDIRECT("IVA!X"&amp;MATCH(MID(COMPRAS!C4018,1,2)&amp;MID(COMPRAS!F4018,1,2)&amp;MID(COMPRAS!D4018,1,2),IVA!W:W,0)),"SIN COD.")</f>
        <v>0</v>
      </c>
      <c r="CH4118">
        <f ca="1">IFERROR(INDIRECT("IVA!Y"&amp;MATCH(MID(COMPRAS!C4018,1,2)&amp;MID(COMPRAS!F4018,1,2)&amp;MID(COMPRAS!D4018,1,2),IVA!W:W,0)),"SIN COD.")</f>
        <v>0</v>
      </c>
    </row>
    <row r="4119" spans="1:86" x14ac:dyDescent="0.25">
      <c r="A4119"/>
      <c r="B4119"/>
      <c r="D4119"/>
      <c r="AL4119">
        <f t="shared" si="448"/>
        <v>0</v>
      </c>
      <c r="AQ4119">
        <f t="shared" si="449"/>
        <v>0</v>
      </c>
      <c r="AR4119" t="str">
        <f>IFERROR(IF(OR(AP4119=338,AP4119=340,AP4119=341,AP4119=342,AP4119="342A",AP4119="342B"),PorcenRet(AP4119,AT4119,AU4119),INDEX(PORCENTAJEBUSCAR,MATCH(AP4119,CódigoRET,0),4)*1),"")</f>
        <v/>
      </c>
      <c r="AS4119">
        <f t="shared" si="450"/>
        <v>0</v>
      </c>
      <c r="BF4119" t="str">
        <f>IFERROR(IF(OR(BD4119=338,BD4119=340,BD4119=341,BD4119=342,BD4119="342A",BD4119="342B"),PorcenRet(BD4119,BH4119,BI4119),INDEX(PORCENTAJEBUSCAR,MATCH(BD4119,CódigoRET,0),4)*1),"")</f>
        <v/>
      </c>
      <c r="BG4119">
        <f t="shared" si="451"/>
        <v>0</v>
      </c>
      <c r="BO4119">
        <f t="shared" si="452"/>
        <v>0</v>
      </c>
      <c r="CC4119">
        <f t="shared" si="453"/>
        <v>0</v>
      </c>
      <c r="CD4119">
        <f t="shared" si="454"/>
        <v>0</v>
      </c>
      <c r="CG4119">
        <f ca="1">IFERROR(INDIRECT("IVA!X"&amp;MATCH(MID(COMPRAS!C4019,1,2)&amp;MID(COMPRAS!F4019,1,2)&amp;MID(COMPRAS!D4019,1,2),IVA!W:W,0)),"SIN COD.")</f>
        <v>0</v>
      </c>
      <c r="CH4119">
        <f ca="1">IFERROR(INDIRECT("IVA!Y"&amp;MATCH(MID(COMPRAS!C4019,1,2)&amp;MID(COMPRAS!F4019,1,2)&amp;MID(COMPRAS!D4019,1,2),IVA!W:W,0)),"SIN COD.")</f>
        <v>0</v>
      </c>
    </row>
    <row r="4120" spans="1:86" x14ac:dyDescent="0.25">
      <c r="A4120"/>
      <c r="B4120"/>
      <c r="D4120"/>
      <c r="AL4120">
        <f t="shared" si="448"/>
        <v>0</v>
      </c>
      <c r="AQ4120">
        <f t="shared" si="449"/>
        <v>0</v>
      </c>
      <c r="AR4120" t="str">
        <f>IFERROR(IF(OR(AP4120=338,AP4120=340,AP4120=341,AP4120=342,AP4120="342A",AP4120="342B"),PorcenRet(AP4120,AT4120,AU4120),INDEX(PORCENTAJEBUSCAR,MATCH(AP4120,CódigoRET,0),4)*1),"")</f>
        <v/>
      </c>
      <c r="AS4120">
        <f t="shared" si="450"/>
        <v>0</v>
      </c>
      <c r="BF4120" t="str">
        <f>IFERROR(IF(OR(BD4120=338,BD4120=340,BD4120=341,BD4120=342,BD4120="342A",BD4120="342B"),PorcenRet(BD4120,BH4120,BI4120),INDEX(PORCENTAJEBUSCAR,MATCH(BD4120,CódigoRET,0),4)*1),"")</f>
        <v/>
      </c>
      <c r="BG4120">
        <f t="shared" si="451"/>
        <v>0</v>
      </c>
      <c r="BO4120">
        <f t="shared" si="452"/>
        <v>0</v>
      </c>
      <c r="CC4120">
        <f t="shared" si="453"/>
        <v>0</v>
      </c>
      <c r="CD4120">
        <f t="shared" si="454"/>
        <v>0</v>
      </c>
      <c r="CG4120">
        <f ca="1">IFERROR(INDIRECT("IVA!X"&amp;MATCH(MID(COMPRAS!C4020,1,2)&amp;MID(COMPRAS!F4020,1,2)&amp;MID(COMPRAS!D4020,1,2),IVA!W:W,0)),"SIN COD.")</f>
        <v>0</v>
      </c>
      <c r="CH4120">
        <f ca="1">IFERROR(INDIRECT("IVA!Y"&amp;MATCH(MID(COMPRAS!C4020,1,2)&amp;MID(COMPRAS!F4020,1,2)&amp;MID(COMPRAS!D4020,1,2),IVA!W:W,0)),"SIN COD.")</f>
        <v>0</v>
      </c>
    </row>
    <row r="4121" spans="1:86" x14ac:dyDescent="0.25">
      <c r="A4121"/>
      <c r="B4121"/>
      <c r="D4121"/>
      <c r="AL4121">
        <f t="shared" si="448"/>
        <v>0</v>
      </c>
      <c r="AQ4121">
        <f t="shared" si="449"/>
        <v>0</v>
      </c>
      <c r="AR4121" t="str">
        <f>IFERROR(IF(OR(AP4121=338,AP4121=340,AP4121=341,AP4121=342,AP4121="342A",AP4121="342B"),PorcenRet(AP4121,AT4121,AU4121),INDEX(PORCENTAJEBUSCAR,MATCH(AP4121,CódigoRET,0),4)*1),"")</f>
        <v/>
      </c>
      <c r="AS4121">
        <f t="shared" si="450"/>
        <v>0</v>
      </c>
      <c r="BF4121" t="str">
        <f>IFERROR(IF(OR(BD4121=338,BD4121=340,BD4121=341,BD4121=342,BD4121="342A",BD4121="342B"),PorcenRet(BD4121,BH4121,BI4121),INDEX(PORCENTAJEBUSCAR,MATCH(BD4121,CódigoRET,0),4)*1),"")</f>
        <v/>
      </c>
      <c r="BG4121">
        <f t="shared" si="451"/>
        <v>0</v>
      </c>
      <c r="BO4121">
        <f t="shared" si="452"/>
        <v>0</v>
      </c>
      <c r="CC4121">
        <f t="shared" si="453"/>
        <v>0</v>
      </c>
      <c r="CD4121">
        <f t="shared" si="454"/>
        <v>0</v>
      </c>
      <c r="CG4121">
        <f ca="1">IFERROR(INDIRECT("IVA!X"&amp;MATCH(MID(COMPRAS!C4021,1,2)&amp;MID(COMPRAS!F4021,1,2)&amp;MID(COMPRAS!D4021,1,2),IVA!W:W,0)),"SIN COD.")</f>
        <v>0</v>
      </c>
      <c r="CH4121">
        <f ca="1">IFERROR(INDIRECT("IVA!Y"&amp;MATCH(MID(COMPRAS!C4021,1,2)&amp;MID(COMPRAS!F4021,1,2)&amp;MID(COMPRAS!D4021,1,2),IVA!W:W,0)),"SIN COD.")</f>
        <v>0</v>
      </c>
    </row>
    <row r="4122" spans="1:86" x14ac:dyDescent="0.25">
      <c r="A4122"/>
      <c r="B4122"/>
      <c r="D4122"/>
      <c r="AL4122">
        <f t="shared" si="448"/>
        <v>0</v>
      </c>
      <c r="AQ4122">
        <f t="shared" si="449"/>
        <v>0</v>
      </c>
      <c r="AR4122" t="str">
        <f>IFERROR(IF(OR(AP4122=338,AP4122=340,AP4122=341,AP4122=342,AP4122="342A",AP4122="342B"),PorcenRet(AP4122,AT4122,AU4122),INDEX(PORCENTAJEBUSCAR,MATCH(AP4122,CódigoRET,0),4)*1),"")</f>
        <v/>
      </c>
      <c r="AS4122">
        <f t="shared" si="450"/>
        <v>0</v>
      </c>
      <c r="BF4122" t="str">
        <f>IFERROR(IF(OR(BD4122=338,BD4122=340,BD4122=341,BD4122=342,BD4122="342A",BD4122="342B"),PorcenRet(BD4122,BH4122,BI4122),INDEX(PORCENTAJEBUSCAR,MATCH(BD4122,CódigoRET,0),4)*1),"")</f>
        <v/>
      </c>
      <c r="BG4122">
        <f t="shared" si="451"/>
        <v>0</v>
      </c>
      <c r="BO4122">
        <f t="shared" si="452"/>
        <v>0</v>
      </c>
      <c r="CC4122">
        <f t="shared" si="453"/>
        <v>0</v>
      </c>
      <c r="CD4122">
        <f t="shared" si="454"/>
        <v>0</v>
      </c>
      <c r="CG4122">
        <f ca="1">IFERROR(INDIRECT("IVA!X"&amp;MATCH(MID(COMPRAS!C4022,1,2)&amp;MID(COMPRAS!F4022,1,2)&amp;MID(COMPRAS!D4022,1,2),IVA!W:W,0)),"SIN COD.")</f>
        <v>0</v>
      </c>
      <c r="CH4122">
        <f ca="1">IFERROR(INDIRECT("IVA!Y"&amp;MATCH(MID(COMPRAS!C4022,1,2)&amp;MID(COMPRAS!F4022,1,2)&amp;MID(COMPRAS!D4022,1,2),IVA!W:W,0)),"SIN COD.")</f>
        <v>0</v>
      </c>
    </row>
    <row r="4123" spans="1:86" x14ac:dyDescent="0.25">
      <c r="A4123"/>
      <c r="B4123"/>
      <c r="D4123"/>
      <c r="AL4123">
        <f t="shared" si="448"/>
        <v>0</v>
      </c>
      <c r="AQ4123">
        <f t="shared" si="449"/>
        <v>0</v>
      </c>
      <c r="AR4123" t="str">
        <f>IFERROR(IF(OR(AP4123=338,AP4123=340,AP4123=341,AP4123=342,AP4123="342A",AP4123="342B"),PorcenRet(AP4123,AT4123,AU4123),INDEX(PORCENTAJEBUSCAR,MATCH(AP4123,CódigoRET,0),4)*1),"")</f>
        <v/>
      </c>
      <c r="AS4123">
        <f t="shared" si="450"/>
        <v>0</v>
      </c>
      <c r="BF4123" t="str">
        <f>IFERROR(IF(OR(BD4123=338,BD4123=340,BD4123=341,BD4123=342,BD4123="342A",BD4123="342B"),PorcenRet(BD4123,BH4123,BI4123),INDEX(PORCENTAJEBUSCAR,MATCH(BD4123,CódigoRET,0),4)*1),"")</f>
        <v/>
      </c>
      <c r="BG4123">
        <f t="shared" si="451"/>
        <v>0</v>
      </c>
      <c r="BO4123">
        <f t="shared" si="452"/>
        <v>0</v>
      </c>
      <c r="CC4123">
        <f t="shared" si="453"/>
        <v>0</v>
      </c>
      <c r="CD4123">
        <f t="shared" si="454"/>
        <v>0</v>
      </c>
      <c r="CG4123">
        <f ca="1">IFERROR(INDIRECT("IVA!X"&amp;MATCH(MID(COMPRAS!C4023,1,2)&amp;MID(COMPRAS!F4023,1,2)&amp;MID(COMPRAS!D4023,1,2),IVA!W:W,0)),"SIN COD.")</f>
        <v>0</v>
      </c>
      <c r="CH4123">
        <f ca="1">IFERROR(INDIRECT("IVA!Y"&amp;MATCH(MID(COMPRAS!C4023,1,2)&amp;MID(COMPRAS!F4023,1,2)&amp;MID(COMPRAS!D4023,1,2),IVA!W:W,0)),"SIN COD.")</f>
        <v>0</v>
      </c>
    </row>
    <row r="4124" spans="1:86" x14ac:dyDescent="0.25">
      <c r="A4124"/>
      <c r="B4124"/>
      <c r="D4124"/>
      <c r="AL4124">
        <f t="shared" si="448"/>
        <v>0</v>
      </c>
      <c r="AQ4124">
        <f t="shared" si="449"/>
        <v>0</v>
      </c>
      <c r="AR4124" t="str">
        <f>IFERROR(IF(OR(AP4124=338,AP4124=340,AP4124=341,AP4124=342,AP4124="342A",AP4124="342B"),PorcenRet(AP4124,AT4124,AU4124),INDEX(PORCENTAJEBUSCAR,MATCH(AP4124,CódigoRET,0),4)*1),"")</f>
        <v/>
      </c>
      <c r="AS4124">
        <f t="shared" si="450"/>
        <v>0</v>
      </c>
      <c r="BF4124" t="str">
        <f>IFERROR(IF(OR(BD4124=338,BD4124=340,BD4124=341,BD4124=342,BD4124="342A",BD4124="342B"),PorcenRet(BD4124,BH4124,BI4124),INDEX(PORCENTAJEBUSCAR,MATCH(BD4124,CódigoRET,0),4)*1),"")</f>
        <v/>
      </c>
      <c r="BG4124">
        <f t="shared" si="451"/>
        <v>0</v>
      </c>
      <c r="BO4124">
        <f t="shared" si="452"/>
        <v>0</v>
      </c>
      <c r="CC4124">
        <f t="shared" si="453"/>
        <v>0</v>
      </c>
      <c r="CD4124">
        <f t="shared" si="454"/>
        <v>0</v>
      </c>
      <c r="CG4124">
        <f ca="1">IFERROR(INDIRECT("IVA!X"&amp;MATCH(MID(COMPRAS!C4024,1,2)&amp;MID(COMPRAS!F4024,1,2)&amp;MID(COMPRAS!D4024,1,2),IVA!W:W,0)),"SIN COD.")</f>
        <v>0</v>
      </c>
      <c r="CH4124">
        <f ca="1">IFERROR(INDIRECT("IVA!Y"&amp;MATCH(MID(COMPRAS!C4024,1,2)&amp;MID(COMPRAS!F4024,1,2)&amp;MID(COMPRAS!D4024,1,2),IVA!W:W,0)),"SIN COD.")</f>
        <v>0</v>
      </c>
    </row>
    <row r="4125" spans="1:86" x14ac:dyDescent="0.25">
      <c r="A4125"/>
      <c r="B4125"/>
      <c r="D4125"/>
      <c r="AL4125">
        <f t="shared" si="448"/>
        <v>0</v>
      </c>
      <c r="AQ4125">
        <f t="shared" si="449"/>
        <v>0</v>
      </c>
      <c r="AR4125" t="str">
        <f>IFERROR(IF(OR(AP4125=338,AP4125=340,AP4125=341,AP4125=342,AP4125="342A",AP4125="342B"),PorcenRet(AP4125,AT4125,AU4125),INDEX(PORCENTAJEBUSCAR,MATCH(AP4125,CódigoRET,0),4)*1),"")</f>
        <v/>
      </c>
      <c r="AS4125">
        <f t="shared" si="450"/>
        <v>0</v>
      </c>
      <c r="BF4125" t="str">
        <f>IFERROR(IF(OR(BD4125=338,BD4125=340,BD4125=341,BD4125=342,BD4125="342A",BD4125="342B"),PorcenRet(BD4125,BH4125,BI4125),INDEX(PORCENTAJEBUSCAR,MATCH(BD4125,CódigoRET,0),4)*1),"")</f>
        <v/>
      </c>
      <c r="BG4125">
        <f t="shared" si="451"/>
        <v>0</v>
      </c>
      <c r="BO4125">
        <f t="shared" si="452"/>
        <v>0</v>
      </c>
      <c r="CC4125">
        <f t="shared" si="453"/>
        <v>0</v>
      </c>
      <c r="CD4125">
        <f t="shared" si="454"/>
        <v>0</v>
      </c>
      <c r="CG4125">
        <f ca="1">IFERROR(INDIRECT("IVA!X"&amp;MATCH(MID(COMPRAS!C4025,1,2)&amp;MID(COMPRAS!F4025,1,2)&amp;MID(COMPRAS!D4025,1,2),IVA!W:W,0)),"SIN COD.")</f>
        <v>0</v>
      </c>
      <c r="CH4125">
        <f ca="1">IFERROR(INDIRECT("IVA!Y"&amp;MATCH(MID(COMPRAS!C4025,1,2)&amp;MID(COMPRAS!F4025,1,2)&amp;MID(COMPRAS!D4025,1,2),IVA!W:W,0)),"SIN COD.")</f>
        <v>0</v>
      </c>
    </row>
    <row r="4126" spans="1:86" x14ac:dyDescent="0.25">
      <c r="A4126"/>
      <c r="B4126"/>
      <c r="D4126"/>
      <c r="AL4126">
        <f t="shared" si="448"/>
        <v>0</v>
      </c>
      <c r="AQ4126">
        <f t="shared" si="449"/>
        <v>0</v>
      </c>
      <c r="AR4126" t="str">
        <f>IFERROR(IF(OR(AP4126=338,AP4126=340,AP4126=341,AP4126=342,AP4126="342A",AP4126="342B"),PorcenRet(AP4126,AT4126,AU4126),INDEX(PORCENTAJEBUSCAR,MATCH(AP4126,CódigoRET,0),4)*1),"")</f>
        <v/>
      </c>
      <c r="AS4126">
        <f t="shared" si="450"/>
        <v>0</v>
      </c>
      <c r="BF4126" t="str">
        <f>IFERROR(IF(OR(BD4126=338,BD4126=340,BD4126=341,BD4126=342,BD4126="342A",BD4126="342B"),PorcenRet(BD4126,BH4126,BI4126),INDEX(PORCENTAJEBUSCAR,MATCH(BD4126,CódigoRET,0),4)*1),"")</f>
        <v/>
      </c>
      <c r="BG4126">
        <f t="shared" si="451"/>
        <v>0</v>
      </c>
      <c r="BO4126">
        <f t="shared" si="452"/>
        <v>0</v>
      </c>
      <c r="CC4126">
        <f t="shared" si="453"/>
        <v>0</v>
      </c>
      <c r="CD4126">
        <f t="shared" si="454"/>
        <v>0</v>
      </c>
      <c r="CG4126">
        <f ca="1">IFERROR(INDIRECT("IVA!X"&amp;MATCH(MID(COMPRAS!C4026,1,2)&amp;MID(COMPRAS!F4026,1,2)&amp;MID(COMPRAS!D4026,1,2),IVA!W:W,0)),"SIN COD.")</f>
        <v>0</v>
      </c>
      <c r="CH4126">
        <f ca="1">IFERROR(INDIRECT("IVA!Y"&amp;MATCH(MID(COMPRAS!C4026,1,2)&amp;MID(COMPRAS!F4026,1,2)&amp;MID(COMPRAS!D4026,1,2),IVA!W:W,0)),"SIN COD.")</f>
        <v>0</v>
      </c>
    </row>
    <row r="4127" spans="1:86" x14ac:dyDescent="0.25">
      <c r="A4127"/>
      <c r="B4127"/>
      <c r="D4127"/>
      <c r="AL4127">
        <f t="shared" si="448"/>
        <v>0</v>
      </c>
      <c r="AQ4127">
        <f t="shared" si="449"/>
        <v>0</v>
      </c>
      <c r="AR4127" t="str">
        <f>IFERROR(IF(OR(AP4127=338,AP4127=340,AP4127=341,AP4127=342,AP4127="342A",AP4127="342B"),PorcenRet(AP4127,AT4127,AU4127),INDEX(PORCENTAJEBUSCAR,MATCH(AP4127,CódigoRET,0),4)*1),"")</f>
        <v/>
      </c>
      <c r="AS4127">
        <f t="shared" si="450"/>
        <v>0</v>
      </c>
      <c r="BF4127" t="str">
        <f>IFERROR(IF(OR(BD4127=338,BD4127=340,BD4127=341,BD4127=342,BD4127="342A",BD4127="342B"),PorcenRet(BD4127,BH4127,BI4127),INDEX(PORCENTAJEBUSCAR,MATCH(BD4127,CódigoRET,0),4)*1),"")</f>
        <v/>
      </c>
      <c r="BG4127">
        <f t="shared" si="451"/>
        <v>0</v>
      </c>
      <c r="BO4127">
        <f t="shared" si="452"/>
        <v>0</v>
      </c>
      <c r="CC4127">
        <f t="shared" si="453"/>
        <v>0</v>
      </c>
      <c r="CD4127">
        <f t="shared" si="454"/>
        <v>0</v>
      </c>
      <c r="CG4127">
        <f ca="1">IFERROR(INDIRECT("IVA!X"&amp;MATCH(MID(COMPRAS!C4027,1,2)&amp;MID(COMPRAS!F4027,1,2)&amp;MID(COMPRAS!D4027,1,2),IVA!W:W,0)),"SIN COD.")</f>
        <v>0</v>
      </c>
      <c r="CH4127">
        <f ca="1">IFERROR(INDIRECT("IVA!Y"&amp;MATCH(MID(COMPRAS!C4027,1,2)&amp;MID(COMPRAS!F4027,1,2)&amp;MID(COMPRAS!D4027,1,2),IVA!W:W,0)),"SIN COD.")</f>
        <v>0</v>
      </c>
    </row>
    <row r="4128" spans="1:86" x14ac:dyDescent="0.25">
      <c r="A4128"/>
      <c r="B4128"/>
      <c r="D4128"/>
      <c r="AL4128">
        <f t="shared" si="448"/>
        <v>0</v>
      </c>
      <c r="AQ4128">
        <f t="shared" si="449"/>
        <v>0</v>
      </c>
      <c r="AR4128" t="str">
        <f>IFERROR(IF(OR(AP4128=338,AP4128=340,AP4128=341,AP4128=342,AP4128="342A",AP4128="342B"),PorcenRet(AP4128,AT4128,AU4128),INDEX(PORCENTAJEBUSCAR,MATCH(AP4128,CódigoRET,0),4)*1),"")</f>
        <v/>
      </c>
      <c r="AS4128">
        <f t="shared" si="450"/>
        <v>0</v>
      </c>
      <c r="BF4128" t="str">
        <f>IFERROR(IF(OR(BD4128=338,BD4128=340,BD4128=341,BD4128=342,BD4128="342A",BD4128="342B"),PorcenRet(BD4128,BH4128,BI4128),INDEX(PORCENTAJEBUSCAR,MATCH(BD4128,CódigoRET,0),4)*1),"")</f>
        <v/>
      </c>
      <c r="BG4128">
        <f t="shared" si="451"/>
        <v>0</v>
      </c>
      <c r="BO4128">
        <f t="shared" si="452"/>
        <v>0</v>
      </c>
      <c r="CC4128">
        <f t="shared" si="453"/>
        <v>0</v>
      </c>
      <c r="CD4128">
        <f t="shared" si="454"/>
        <v>0</v>
      </c>
      <c r="CG4128">
        <f ca="1">IFERROR(INDIRECT("IVA!X"&amp;MATCH(MID(COMPRAS!C4028,1,2)&amp;MID(COMPRAS!F4028,1,2)&amp;MID(COMPRAS!D4028,1,2),IVA!W:W,0)),"SIN COD.")</f>
        <v>0</v>
      </c>
      <c r="CH4128">
        <f ca="1">IFERROR(INDIRECT("IVA!Y"&amp;MATCH(MID(COMPRAS!C4028,1,2)&amp;MID(COMPRAS!F4028,1,2)&amp;MID(COMPRAS!D4028,1,2),IVA!W:W,0)),"SIN COD.")</f>
        <v>0</v>
      </c>
    </row>
    <row r="4129" spans="1:86" x14ac:dyDescent="0.25">
      <c r="A4129"/>
      <c r="B4129"/>
      <c r="D4129"/>
      <c r="AL4129">
        <f t="shared" si="448"/>
        <v>0</v>
      </c>
      <c r="AQ4129">
        <f t="shared" si="449"/>
        <v>0</v>
      </c>
      <c r="AR4129" t="str">
        <f>IFERROR(IF(OR(AP4129=338,AP4129=340,AP4129=341,AP4129=342,AP4129="342A",AP4129="342B"),PorcenRet(AP4129,AT4129,AU4129),INDEX(PORCENTAJEBUSCAR,MATCH(AP4129,CódigoRET,0),4)*1),"")</f>
        <v/>
      </c>
      <c r="AS4129">
        <f t="shared" si="450"/>
        <v>0</v>
      </c>
      <c r="BF4129" t="str">
        <f>IFERROR(IF(OR(BD4129=338,BD4129=340,BD4129=341,BD4129=342,BD4129="342A",BD4129="342B"),PorcenRet(BD4129,BH4129,BI4129),INDEX(PORCENTAJEBUSCAR,MATCH(BD4129,CódigoRET,0),4)*1),"")</f>
        <v/>
      </c>
      <c r="BG4129">
        <f t="shared" si="451"/>
        <v>0</v>
      </c>
      <c r="BO4129">
        <f t="shared" si="452"/>
        <v>0</v>
      </c>
      <c r="CC4129">
        <f t="shared" si="453"/>
        <v>0</v>
      </c>
      <c r="CD4129">
        <f t="shared" si="454"/>
        <v>0</v>
      </c>
      <c r="CG4129">
        <f ca="1">IFERROR(INDIRECT("IVA!X"&amp;MATCH(MID(COMPRAS!C4029,1,2)&amp;MID(COMPRAS!F4029,1,2)&amp;MID(COMPRAS!D4029,1,2),IVA!W:W,0)),"SIN COD.")</f>
        <v>0</v>
      </c>
      <c r="CH4129">
        <f ca="1">IFERROR(INDIRECT("IVA!Y"&amp;MATCH(MID(COMPRAS!C4029,1,2)&amp;MID(COMPRAS!F4029,1,2)&amp;MID(COMPRAS!D4029,1,2),IVA!W:W,0)),"SIN COD.")</f>
        <v>0</v>
      </c>
    </row>
    <row r="4130" spans="1:86" x14ac:dyDescent="0.25">
      <c r="A4130"/>
      <c r="B4130"/>
      <c r="D4130"/>
      <c r="AL4130">
        <f t="shared" si="448"/>
        <v>0</v>
      </c>
      <c r="AQ4130">
        <f t="shared" si="449"/>
        <v>0</v>
      </c>
      <c r="AR4130" t="str">
        <f>IFERROR(IF(OR(AP4130=338,AP4130=340,AP4130=341,AP4130=342,AP4130="342A",AP4130="342B"),PorcenRet(AP4130,AT4130,AU4130),INDEX(PORCENTAJEBUSCAR,MATCH(AP4130,CódigoRET,0),4)*1),"")</f>
        <v/>
      </c>
      <c r="AS4130">
        <f t="shared" si="450"/>
        <v>0</v>
      </c>
      <c r="BF4130" t="str">
        <f>IFERROR(IF(OR(BD4130=338,BD4130=340,BD4130=341,BD4130=342,BD4130="342A",BD4130="342B"),PorcenRet(BD4130,BH4130,BI4130),INDEX(PORCENTAJEBUSCAR,MATCH(BD4130,CódigoRET,0),4)*1),"")</f>
        <v/>
      </c>
      <c r="BG4130">
        <f t="shared" si="451"/>
        <v>0</v>
      </c>
      <c r="BO4130">
        <f t="shared" si="452"/>
        <v>0</v>
      </c>
      <c r="CC4130">
        <f t="shared" si="453"/>
        <v>0</v>
      </c>
      <c r="CD4130">
        <f t="shared" si="454"/>
        <v>0</v>
      </c>
      <c r="CG4130">
        <f ca="1">IFERROR(INDIRECT("IVA!X"&amp;MATCH(MID(COMPRAS!C4030,1,2)&amp;MID(COMPRAS!F4030,1,2)&amp;MID(COMPRAS!D4030,1,2),IVA!W:W,0)),"SIN COD.")</f>
        <v>0</v>
      </c>
      <c r="CH4130">
        <f ca="1">IFERROR(INDIRECT("IVA!Y"&amp;MATCH(MID(COMPRAS!C4030,1,2)&amp;MID(COMPRAS!F4030,1,2)&amp;MID(COMPRAS!D4030,1,2),IVA!W:W,0)),"SIN COD.")</f>
        <v>0</v>
      </c>
    </row>
    <row r="4131" spans="1:86" x14ac:dyDescent="0.25">
      <c r="A4131"/>
      <c r="B4131"/>
      <c r="D4131"/>
      <c r="AL4131">
        <f t="shared" si="448"/>
        <v>0</v>
      </c>
      <c r="AQ4131">
        <f t="shared" si="449"/>
        <v>0</v>
      </c>
      <c r="AR4131" t="str">
        <f>IFERROR(IF(OR(AP4131=338,AP4131=340,AP4131=341,AP4131=342,AP4131="342A",AP4131="342B"),PorcenRet(AP4131,AT4131,AU4131),INDEX(PORCENTAJEBUSCAR,MATCH(AP4131,CódigoRET,0),4)*1),"")</f>
        <v/>
      </c>
      <c r="AS4131">
        <f t="shared" si="450"/>
        <v>0</v>
      </c>
      <c r="BF4131" t="str">
        <f>IFERROR(IF(OR(BD4131=338,BD4131=340,BD4131=341,BD4131=342,BD4131="342A",BD4131="342B"),PorcenRet(BD4131,BH4131,BI4131),INDEX(PORCENTAJEBUSCAR,MATCH(BD4131,CódigoRET,0),4)*1),"")</f>
        <v/>
      </c>
      <c r="BG4131">
        <f t="shared" si="451"/>
        <v>0</v>
      </c>
      <c r="BO4131">
        <f t="shared" si="452"/>
        <v>0</v>
      </c>
      <c r="CC4131">
        <f t="shared" si="453"/>
        <v>0</v>
      </c>
      <c r="CD4131">
        <f t="shared" si="454"/>
        <v>0</v>
      </c>
      <c r="CG4131">
        <f ca="1">IFERROR(INDIRECT("IVA!X"&amp;MATCH(MID(COMPRAS!C4031,1,2)&amp;MID(COMPRAS!F4031,1,2)&amp;MID(COMPRAS!D4031,1,2),IVA!W:W,0)),"SIN COD.")</f>
        <v>0</v>
      </c>
      <c r="CH4131">
        <f ca="1">IFERROR(INDIRECT("IVA!Y"&amp;MATCH(MID(COMPRAS!C4031,1,2)&amp;MID(COMPRAS!F4031,1,2)&amp;MID(COMPRAS!D4031,1,2),IVA!W:W,0)),"SIN COD.")</f>
        <v>0</v>
      </c>
    </row>
    <row r="4132" spans="1:86" x14ac:dyDescent="0.25">
      <c r="A4132"/>
      <c r="B4132"/>
      <c r="D4132"/>
      <c r="AL4132">
        <f t="shared" si="448"/>
        <v>0</v>
      </c>
      <c r="AQ4132">
        <f t="shared" si="449"/>
        <v>0</v>
      </c>
      <c r="AR4132" t="str">
        <f>IFERROR(IF(OR(AP4132=338,AP4132=340,AP4132=341,AP4132=342,AP4132="342A",AP4132="342B"),PorcenRet(AP4132,AT4132,AU4132),INDEX(PORCENTAJEBUSCAR,MATCH(AP4132,CódigoRET,0),4)*1),"")</f>
        <v/>
      </c>
      <c r="AS4132">
        <f t="shared" si="450"/>
        <v>0</v>
      </c>
      <c r="BF4132" t="str">
        <f>IFERROR(IF(OR(BD4132=338,BD4132=340,BD4132=341,BD4132=342,BD4132="342A",BD4132="342B"),PorcenRet(BD4132,BH4132,BI4132),INDEX(PORCENTAJEBUSCAR,MATCH(BD4132,CódigoRET,0),4)*1),"")</f>
        <v/>
      </c>
      <c r="BG4132">
        <f t="shared" si="451"/>
        <v>0</v>
      </c>
      <c r="BO4132">
        <f t="shared" si="452"/>
        <v>0</v>
      </c>
      <c r="CC4132">
        <f t="shared" si="453"/>
        <v>0</v>
      </c>
      <c r="CD4132">
        <f t="shared" si="454"/>
        <v>0</v>
      </c>
      <c r="CG4132">
        <f ca="1">IFERROR(INDIRECT("IVA!X"&amp;MATCH(MID(COMPRAS!C4032,1,2)&amp;MID(COMPRAS!F4032,1,2)&amp;MID(COMPRAS!D4032,1,2),IVA!W:W,0)),"SIN COD.")</f>
        <v>0</v>
      </c>
      <c r="CH4132">
        <f ca="1">IFERROR(INDIRECT("IVA!Y"&amp;MATCH(MID(COMPRAS!C4032,1,2)&amp;MID(COMPRAS!F4032,1,2)&amp;MID(COMPRAS!D4032,1,2),IVA!W:W,0)),"SIN COD.")</f>
        <v>0</v>
      </c>
    </row>
    <row r="4133" spans="1:86" x14ac:dyDescent="0.25">
      <c r="A4133"/>
      <c r="B4133"/>
      <c r="D4133"/>
      <c r="AL4133">
        <f t="shared" si="448"/>
        <v>0</v>
      </c>
      <c r="AQ4133">
        <f t="shared" si="449"/>
        <v>0</v>
      </c>
      <c r="AR4133" t="str">
        <f>IFERROR(IF(OR(AP4133=338,AP4133=340,AP4133=341,AP4133=342,AP4133="342A",AP4133="342B"),PorcenRet(AP4133,AT4133,AU4133),INDEX(PORCENTAJEBUSCAR,MATCH(AP4133,CódigoRET,0),4)*1),"")</f>
        <v/>
      </c>
      <c r="AS4133">
        <f t="shared" si="450"/>
        <v>0</v>
      </c>
      <c r="BF4133" t="str">
        <f>IFERROR(IF(OR(BD4133=338,BD4133=340,BD4133=341,BD4133=342,BD4133="342A",BD4133="342B"),PorcenRet(BD4133,BH4133,BI4133),INDEX(PORCENTAJEBUSCAR,MATCH(BD4133,CódigoRET,0),4)*1),"")</f>
        <v/>
      </c>
      <c r="BG4133">
        <f t="shared" si="451"/>
        <v>0</v>
      </c>
      <c r="BO4133">
        <f t="shared" si="452"/>
        <v>0</v>
      </c>
      <c r="CC4133">
        <f t="shared" si="453"/>
        <v>0</v>
      </c>
      <c r="CD4133">
        <f t="shared" si="454"/>
        <v>0</v>
      </c>
      <c r="CG4133">
        <f ca="1">IFERROR(INDIRECT("IVA!X"&amp;MATCH(MID(COMPRAS!C4033,1,2)&amp;MID(COMPRAS!F4033,1,2)&amp;MID(COMPRAS!D4033,1,2),IVA!W:W,0)),"SIN COD.")</f>
        <v>0</v>
      </c>
      <c r="CH4133">
        <f ca="1">IFERROR(INDIRECT("IVA!Y"&amp;MATCH(MID(COMPRAS!C4033,1,2)&amp;MID(COMPRAS!F4033,1,2)&amp;MID(COMPRAS!D4033,1,2),IVA!W:W,0)),"SIN COD.")</f>
        <v>0</v>
      </c>
    </row>
    <row r="4134" spans="1:86" x14ac:dyDescent="0.25">
      <c r="A4134"/>
      <c r="B4134"/>
      <c r="D4134"/>
      <c r="AL4134">
        <f t="shared" si="448"/>
        <v>0</v>
      </c>
      <c r="AQ4134">
        <f t="shared" si="449"/>
        <v>0</v>
      </c>
      <c r="AR4134" t="str">
        <f>IFERROR(IF(OR(AP4134=338,AP4134=340,AP4134=341,AP4134=342,AP4134="342A",AP4134="342B"),PorcenRet(AP4134,AT4134,AU4134),INDEX(PORCENTAJEBUSCAR,MATCH(AP4134,CódigoRET,0),4)*1),"")</f>
        <v/>
      </c>
      <c r="AS4134">
        <f t="shared" si="450"/>
        <v>0</v>
      </c>
      <c r="BF4134" t="str">
        <f>IFERROR(IF(OR(BD4134=338,BD4134=340,BD4134=341,BD4134=342,BD4134="342A",BD4134="342B"),PorcenRet(BD4134,BH4134,BI4134),INDEX(PORCENTAJEBUSCAR,MATCH(BD4134,CódigoRET,0),4)*1),"")</f>
        <v/>
      </c>
      <c r="BG4134">
        <f t="shared" si="451"/>
        <v>0</v>
      </c>
      <c r="BO4134">
        <f t="shared" si="452"/>
        <v>0</v>
      </c>
      <c r="CC4134">
        <f t="shared" si="453"/>
        <v>0</v>
      </c>
      <c r="CD4134">
        <f t="shared" si="454"/>
        <v>0</v>
      </c>
      <c r="CG4134">
        <f ca="1">IFERROR(INDIRECT("IVA!X"&amp;MATCH(MID(COMPRAS!C4034,1,2)&amp;MID(COMPRAS!F4034,1,2)&amp;MID(COMPRAS!D4034,1,2),IVA!W:W,0)),"SIN COD.")</f>
        <v>0</v>
      </c>
      <c r="CH4134">
        <f ca="1">IFERROR(INDIRECT("IVA!Y"&amp;MATCH(MID(COMPRAS!C4034,1,2)&amp;MID(COMPRAS!F4034,1,2)&amp;MID(COMPRAS!D4034,1,2),IVA!W:W,0)),"SIN COD.")</f>
        <v>0</v>
      </c>
    </row>
    <row r="4135" spans="1:86" x14ac:dyDescent="0.25">
      <c r="A4135"/>
      <c r="B4135"/>
      <c r="D4135"/>
      <c r="AL4135">
        <f t="shared" si="448"/>
        <v>0</v>
      </c>
      <c r="AQ4135">
        <f t="shared" si="449"/>
        <v>0</v>
      </c>
      <c r="AR4135" t="str">
        <f>IFERROR(IF(OR(AP4135=338,AP4135=340,AP4135=341,AP4135=342,AP4135="342A",AP4135="342B"),PorcenRet(AP4135,AT4135,AU4135),INDEX(PORCENTAJEBUSCAR,MATCH(AP4135,CódigoRET,0),4)*1),"")</f>
        <v/>
      </c>
      <c r="AS4135">
        <f t="shared" si="450"/>
        <v>0</v>
      </c>
      <c r="BF4135" t="str">
        <f>IFERROR(IF(OR(BD4135=338,BD4135=340,BD4135=341,BD4135=342,BD4135="342A",BD4135="342B"),PorcenRet(BD4135,BH4135,BI4135),INDEX(PORCENTAJEBUSCAR,MATCH(BD4135,CódigoRET,0),4)*1),"")</f>
        <v/>
      </c>
      <c r="BG4135">
        <f t="shared" si="451"/>
        <v>0</v>
      </c>
      <c r="BO4135">
        <f t="shared" si="452"/>
        <v>0</v>
      </c>
      <c r="CC4135">
        <f t="shared" si="453"/>
        <v>0</v>
      </c>
      <c r="CD4135">
        <f t="shared" si="454"/>
        <v>0</v>
      </c>
      <c r="CG4135">
        <f ca="1">IFERROR(INDIRECT("IVA!X"&amp;MATCH(MID(COMPRAS!C4035,1,2)&amp;MID(COMPRAS!F4035,1,2)&amp;MID(COMPRAS!D4035,1,2),IVA!W:W,0)),"SIN COD.")</f>
        <v>0</v>
      </c>
      <c r="CH4135">
        <f ca="1">IFERROR(INDIRECT("IVA!Y"&amp;MATCH(MID(COMPRAS!C4035,1,2)&amp;MID(COMPRAS!F4035,1,2)&amp;MID(COMPRAS!D4035,1,2),IVA!W:W,0)),"SIN COD.")</f>
        <v>0</v>
      </c>
    </row>
    <row r="4136" spans="1:86" x14ac:dyDescent="0.25">
      <c r="A4136"/>
      <c r="B4136"/>
      <c r="D4136"/>
      <c r="AL4136">
        <f t="shared" si="448"/>
        <v>0</v>
      </c>
      <c r="AQ4136">
        <f t="shared" si="449"/>
        <v>0</v>
      </c>
      <c r="AR4136" t="str">
        <f>IFERROR(IF(OR(AP4136=338,AP4136=340,AP4136=341,AP4136=342,AP4136="342A",AP4136="342B"),PorcenRet(AP4136,AT4136,AU4136),INDEX(PORCENTAJEBUSCAR,MATCH(AP4136,CódigoRET,0),4)*1),"")</f>
        <v/>
      </c>
      <c r="AS4136">
        <f t="shared" si="450"/>
        <v>0</v>
      </c>
      <c r="BF4136" t="str">
        <f>IFERROR(IF(OR(BD4136=338,BD4136=340,BD4136=341,BD4136=342,BD4136="342A",BD4136="342B"),PorcenRet(BD4136,BH4136,BI4136),INDEX(PORCENTAJEBUSCAR,MATCH(BD4136,CódigoRET,0),4)*1),"")</f>
        <v/>
      </c>
      <c r="BG4136">
        <f t="shared" si="451"/>
        <v>0</v>
      </c>
      <c r="BO4136">
        <f t="shared" si="452"/>
        <v>0</v>
      </c>
      <c r="CC4136">
        <f t="shared" si="453"/>
        <v>0</v>
      </c>
      <c r="CD4136">
        <f t="shared" si="454"/>
        <v>0</v>
      </c>
      <c r="CG4136">
        <f ca="1">IFERROR(INDIRECT("IVA!X"&amp;MATCH(MID(COMPRAS!C4036,1,2)&amp;MID(COMPRAS!F4036,1,2)&amp;MID(COMPRAS!D4036,1,2),IVA!W:W,0)),"SIN COD.")</f>
        <v>0</v>
      </c>
      <c r="CH4136">
        <f ca="1">IFERROR(INDIRECT("IVA!Y"&amp;MATCH(MID(COMPRAS!C4036,1,2)&amp;MID(COMPRAS!F4036,1,2)&amp;MID(COMPRAS!D4036,1,2),IVA!W:W,0)),"SIN COD.")</f>
        <v>0</v>
      </c>
    </row>
    <row r="4137" spans="1:86" x14ac:dyDescent="0.25">
      <c r="A4137"/>
      <c r="B4137"/>
      <c r="D4137"/>
      <c r="AL4137">
        <f t="shared" si="448"/>
        <v>0</v>
      </c>
      <c r="AQ4137">
        <f t="shared" si="449"/>
        <v>0</v>
      </c>
      <c r="AR4137" t="str">
        <f>IFERROR(IF(OR(AP4137=338,AP4137=340,AP4137=341,AP4137=342,AP4137="342A",AP4137="342B"),PorcenRet(AP4137,AT4137,AU4137),INDEX(PORCENTAJEBUSCAR,MATCH(AP4137,CódigoRET,0),4)*1),"")</f>
        <v/>
      </c>
      <c r="AS4137">
        <f t="shared" si="450"/>
        <v>0</v>
      </c>
      <c r="BF4137" t="str">
        <f>IFERROR(IF(OR(BD4137=338,BD4137=340,BD4137=341,BD4137=342,BD4137="342A",BD4137="342B"),PorcenRet(BD4137,BH4137,BI4137),INDEX(PORCENTAJEBUSCAR,MATCH(BD4137,CódigoRET,0),4)*1),"")</f>
        <v/>
      </c>
      <c r="BG4137">
        <f t="shared" si="451"/>
        <v>0</v>
      </c>
      <c r="BO4137">
        <f t="shared" si="452"/>
        <v>0</v>
      </c>
      <c r="CC4137">
        <f t="shared" si="453"/>
        <v>0</v>
      </c>
      <c r="CD4137">
        <f t="shared" si="454"/>
        <v>0</v>
      </c>
      <c r="CG4137">
        <f ca="1">IFERROR(INDIRECT("IVA!X"&amp;MATCH(MID(COMPRAS!C4037,1,2)&amp;MID(COMPRAS!F4037,1,2)&amp;MID(COMPRAS!D4037,1,2),IVA!W:W,0)),"SIN COD.")</f>
        <v>0</v>
      </c>
      <c r="CH4137">
        <f ca="1">IFERROR(INDIRECT("IVA!Y"&amp;MATCH(MID(COMPRAS!C4037,1,2)&amp;MID(COMPRAS!F4037,1,2)&amp;MID(COMPRAS!D4037,1,2),IVA!W:W,0)),"SIN COD.")</f>
        <v>0</v>
      </c>
    </row>
    <row r="4138" spans="1:86" x14ac:dyDescent="0.25">
      <c r="A4138"/>
      <c r="B4138"/>
      <c r="D4138"/>
      <c r="AL4138">
        <f t="shared" si="448"/>
        <v>0</v>
      </c>
      <c r="AQ4138">
        <f t="shared" si="449"/>
        <v>0</v>
      </c>
      <c r="AR4138" t="str">
        <f>IFERROR(IF(OR(AP4138=338,AP4138=340,AP4138=341,AP4138=342,AP4138="342A",AP4138="342B"),PorcenRet(AP4138,AT4138,AU4138),INDEX(PORCENTAJEBUSCAR,MATCH(AP4138,CódigoRET,0),4)*1),"")</f>
        <v/>
      </c>
      <c r="AS4138">
        <f t="shared" si="450"/>
        <v>0</v>
      </c>
      <c r="BF4138" t="str">
        <f>IFERROR(IF(OR(BD4138=338,BD4138=340,BD4138=341,BD4138=342,BD4138="342A",BD4138="342B"),PorcenRet(BD4138,BH4138,BI4138),INDEX(PORCENTAJEBUSCAR,MATCH(BD4138,CódigoRET,0),4)*1),"")</f>
        <v/>
      </c>
      <c r="BG4138">
        <f t="shared" si="451"/>
        <v>0</v>
      </c>
      <c r="BO4138">
        <f t="shared" si="452"/>
        <v>0</v>
      </c>
      <c r="CC4138">
        <f t="shared" si="453"/>
        <v>0</v>
      </c>
      <c r="CD4138">
        <f t="shared" si="454"/>
        <v>0</v>
      </c>
      <c r="CG4138">
        <f ca="1">IFERROR(INDIRECT("IVA!X"&amp;MATCH(MID(COMPRAS!C4038,1,2)&amp;MID(COMPRAS!F4038,1,2)&amp;MID(COMPRAS!D4038,1,2),IVA!W:W,0)),"SIN COD.")</f>
        <v>0</v>
      </c>
      <c r="CH4138">
        <f ca="1">IFERROR(INDIRECT("IVA!Y"&amp;MATCH(MID(COMPRAS!C4038,1,2)&amp;MID(COMPRAS!F4038,1,2)&amp;MID(COMPRAS!D4038,1,2),IVA!W:W,0)),"SIN COD.")</f>
        <v>0</v>
      </c>
    </row>
    <row r="4139" spans="1:86" x14ac:dyDescent="0.25">
      <c r="A4139"/>
      <c r="B4139"/>
      <c r="D4139"/>
      <c r="AL4139">
        <f t="shared" si="448"/>
        <v>0</v>
      </c>
      <c r="AQ4139">
        <f t="shared" si="449"/>
        <v>0</v>
      </c>
      <c r="AR4139" t="str">
        <f>IFERROR(IF(OR(AP4139=338,AP4139=340,AP4139=341,AP4139=342,AP4139="342A",AP4139="342B"),PorcenRet(AP4139,AT4139,AU4139),INDEX(PORCENTAJEBUSCAR,MATCH(AP4139,CódigoRET,0),4)*1),"")</f>
        <v/>
      </c>
      <c r="AS4139">
        <f t="shared" si="450"/>
        <v>0</v>
      </c>
      <c r="BF4139" t="str">
        <f>IFERROR(IF(OR(BD4139=338,BD4139=340,BD4139=341,BD4139=342,BD4139="342A",BD4139="342B"),PorcenRet(BD4139,BH4139,BI4139),INDEX(PORCENTAJEBUSCAR,MATCH(BD4139,CódigoRET,0),4)*1),"")</f>
        <v/>
      </c>
      <c r="BG4139">
        <f t="shared" si="451"/>
        <v>0</v>
      </c>
      <c r="BO4139">
        <f t="shared" si="452"/>
        <v>0</v>
      </c>
      <c r="CC4139">
        <f t="shared" si="453"/>
        <v>0</v>
      </c>
      <c r="CD4139">
        <f t="shared" si="454"/>
        <v>0</v>
      </c>
      <c r="CG4139">
        <f ca="1">IFERROR(INDIRECT("IVA!X"&amp;MATCH(MID(COMPRAS!C4039,1,2)&amp;MID(COMPRAS!F4039,1,2)&amp;MID(COMPRAS!D4039,1,2),IVA!W:W,0)),"SIN COD.")</f>
        <v>0</v>
      </c>
      <c r="CH4139">
        <f ca="1">IFERROR(INDIRECT("IVA!Y"&amp;MATCH(MID(COMPRAS!C4039,1,2)&amp;MID(COMPRAS!F4039,1,2)&amp;MID(COMPRAS!D4039,1,2),IVA!W:W,0)),"SIN COD.")</f>
        <v>0</v>
      </c>
    </row>
    <row r="4140" spans="1:86" x14ac:dyDescent="0.25">
      <c r="A4140"/>
      <c r="B4140"/>
      <c r="D4140"/>
      <c r="AL4140">
        <f t="shared" si="448"/>
        <v>0</v>
      </c>
      <c r="AQ4140">
        <f t="shared" si="449"/>
        <v>0</v>
      </c>
      <c r="AR4140" t="str">
        <f>IFERROR(IF(OR(AP4140=338,AP4140=340,AP4140=341,AP4140=342,AP4140="342A",AP4140="342B"),PorcenRet(AP4140,AT4140,AU4140),INDEX(PORCENTAJEBUSCAR,MATCH(AP4140,CódigoRET,0),4)*1),"")</f>
        <v/>
      </c>
      <c r="AS4140">
        <f t="shared" si="450"/>
        <v>0</v>
      </c>
      <c r="BF4140" t="str">
        <f>IFERROR(IF(OR(BD4140=338,BD4140=340,BD4140=341,BD4140=342,BD4140="342A",BD4140="342B"),PorcenRet(BD4140,BH4140,BI4140),INDEX(PORCENTAJEBUSCAR,MATCH(BD4140,CódigoRET,0),4)*1),"")</f>
        <v/>
      </c>
      <c r="BG4140">
        <f t="shared" si="451"/>
        <v>0</v>
      </c>
      <c r="BO4140">
        <f t="shared" si="452"/>
        <v>0</v>
      </c>
      <c r="CC4140">
        <f t="shared" si="453"/>
        <v>0</v>
      </c>
      <c r="CD4140">
        <f t="shared" si="454"/>
        <v>0</v>
      </c>
      <c r="CG4140">
        <f ca="1">IFERROR(INDIRECT("IVA!X"&amp;MATCH(MID(COMPRAS!C4040,1,2)&amp;MID(COMPRAS!F4040,1,2)&amp;MID(COMPRAS!D4040,1,2),IVA!W:W,0)),"SIN COD.")</f>
        <v>0</v>
      </c>
      <c r="CH4140">
        <f ca="1">IFERROR(INDIRECT("IVA!Y"&amp;MATCH(MID(COMPRAS!C4040,1,2)&amp;MID(COMPRAS!F4040,1,2)&amp;MID(COMPRAS!D4040,1,2),IVA!W:W,0)),"SIN COD.")</f>
        <v>0</v>
      </c>
    </row>
    <row r="4141" spans="1:86" x14ac:dyDescent="0.25">
      <c r="A4141"/>
      <c r="B4141"/>
      <c r="D4141"/>
      <c r="AL4141">
        <f t="shared" si="448"/>
        <v>0</v>
      </c>
      <c r="AQ4141">
        <f t="shared" si="449"/>
        <v>0</v>
      </c>
      <c r="AR4141" t="str">
        <f>IFERROR(IF(OR(AP4141=338,AP4141=340,AP4141=341,AP4141=342,AP4141="342A",AP4141="342B"),PorcenRet(AP4141,AT4141,AU4141),INDEX(PORCENTAJEBUSCAR,MATCH(AP4141,CódigoRET,0),4)*1),"")</f>
        <v/>
      </c>
      <c r="AS4141">
        <f t="shared" si="450"/>
        <v>0</v>
      </c>
      <c r="BF4141" t="str">
        <f>IFERROR(IF(OR(BD4141=338,BD4141=340,BD4141=341,BD4141=342,BD4141="342A",BD4141="342B"),PorcenRet(BD4141,BH4141,BI4141),INDEX(PORCENTAJEBUSCAR,MATCH(BD4141,CódigoRET,0),4)*1),"")</f>
        <v/>
      </c>
      <c r="BG4141">
        <f t="shared" si="451"/>
        <v>0</v>
      </c>
      <c r="BO4141">
        <f t="shared" si="452"/>
        <v>0</v>
      </c>
      <c r="CC4141">
        <f t="shared" si="453"/>
        <v>0</v>
      </c>
      <c r="CD4141">
        <f t="shared" si="454"/>
        <v>0</v>
      </c>
      <c r="CG4141">
        <f ca="1">IFERROR(INDIRECT("IVA!X"&amp;MATCH(MID(COMPRAS!C4041,1,2)&amp;MID(COMPRAS!F4041,1,2)&amp;MID(COMPRAS!D4041,1,2),IVA!W:W,0)),"SIN COD.")</f>
        <v>0</v>
      </c>
      <c r="CH4141">
        <f ca="1">IFERROR(INDIRECT("IVA!Y"&amp;MATCH(MID(COMPRAS!C4041,1,2)&amp;MID(COMPRAS!F4041,1,2)&amp;MID(COMPRAS!D4041,1,2),IVA!W:W,0)),"SIN COD.")</f>
        <v>0</v>
      </c>
    </row>
    <row r="4142" spans="1:86" x14ac:dyDescent="0.25">
      <c r="A4142"/>
      <c r="B4142"/>
      <c r="D4142"/>
      <c r="AL4142">
        <f t="shared" si="448"/>
        <v>0</v>
      </c>
      <c r="AQ4142">
        <f t="shared" si="449"/>
        <v>0</v>
      </c>
      <c r="AR4142" t="str">
        <f>IFERROR(IF(OR(AP4142=338,AP4142=340,AP4142=341,AP4142=342,AP4142="342A",AP4142="342B"),PorcenRet(AP4142,AT4142,AU4142),INDEX(PORCENTAJEBUSCAR,MATCH(AP4142,CódigoRET,0),4)*1),"")</f>
        <v/>
      </c>
      <c r="AS4142">
        <f t="shared" si="450"/>
        <v>0</v>
      </c>
      <c r="BF4142" t="str">
        <f>IFERROR(IF(OR(BD4142=338,BD4142=340,BD4142=341,BD4142=342,BD4142="342A",BD4142="342B"),PorcenRet(BD4142,BH4142,BI4142),INDEX(PORCENTAJEBUSCAR,MATCH(BD4142,CódigoRET,0),4)*1),"")</f>
        <v/>
      </c>
      <c r="BG4142">
        <f t="shared" si="451"/>
        <v>0</v>
      </c>
      <c r="BO4142">
        <f t="shared" si="452"/>
        <v>0</v>
      </c>
      <c r="CC4142">
        <f t="shared" si="453"/>
        <v>0</v>
      </c>
      <c r="CD4142">
        <f t="shared" si="454"/>
        <v>0</v>
      </c>
      <c r="CG4142">
        <f ca="1">IFERROR(INDIRECT("IVA!X"&amp;MATCH(MID(COMPRAS!C4042,1,2)&amp;MID(COMPRAS!F4042,1,2)&amp;MID(COMPRAS!D4042,1,2),IVA!W:W,0)),"SIN COD.")</f>
        <v>0</v>
      </c>
      <c r="CH4142">
        <f ca="1">IFERROR(INDIRECT("IVA!Y"&amp;MATCH(MID(COMPRAS!C4042,1,2)&amp;MID(COMPRAS!F4042,1,2)&amp;MID(COMPRAS!D4042,1,2),IVA!W:W,0)),"SIN COD.")</f>
        <v>0</v>
      </c>
    </row>
    <row r="4143" spans="1:86" x14ac:dyDescent="0.25">
      <c r="A4143"/>
      <c r="B4143"/>
      <c r="D4143"/>
      <c r="AL4143">
        <f t="shared" si="448"/>
        <v>0</v>
      </c>
      <c r="AQ4143">
        <f t="shared" si="449"/>
        <v>0</v>
      </c>
      <c r="AR4143" t="str">
        <f>IFERROR(IF(OR(AP4143=338,AP4143=340,AP4143=341,AP4143=342,AP4143="342A",AP4143="342B"),PorcenRet(AP4143,AT4143,AU4143),INDEX(PORCENTAJEBUSCAR,MATCH(AP4143,CódigoRET,0),4)*1),"")</f>
        <v/>
      </c>
      <c r="AS4143">
        <f t="shared" si="450"/>
        <v>0</v>
      </c>
      <c r="BF4143" t="str">
        <f>IFERROR(IF(OR(BD4143=338,BD4143=340,BD4143=341,BD4143=342,BD4143="342A",BD4143="342B"),PorcenRet(BD4143,BH4143,BI4143),INDEX(PORCENTAJEBUSCAR,MATCH(BD4143,CódigoRET,0),4)*1),"")</f>
        <v/>
      </c>
      <c r="BG4143">
        <f t="shared" si="451"/>
        <v>0</v>
      </c>
      <c r="BO4143">
        <f t="shared" si="452"/>
        <v>0</v>
      </c>
      <c r="CC4143">
        <f t="shared" si="453"/>
        <v>0</v>
      </c>
      <c r="CD4143">
        <f t="shared" si="454"/>
        <v>0</v>
      </c>
      <c r="CG4143">
        <f ca="1">IFERROR(INDIRECT("IVA!X"&amp;MATCH(MID(COMPRAS!C4043,1,2)&amp;MID(COMPRAS!F4043,1,2)&amp;MID(COMPRAS!D4043,1,2),IVA!W:W,0)),"SIN COD.")</f>
        <v>0</v>
      </c>
      <c r="CH4143">
        <f ca="1">IFERROR(INDIRECT("IVA!Y"&amp;MATCH(MID(COMPRAS!C4043,1,2)&amp;MID(COMPRAS!F4043,1,2)&amp;MID(COMPRAS!D4043,1,2),IVA!W:W,0)),"SIN COD.")</f>
        <v>0</v>
      </c>
    </row>
    <row r="4144" spans="1:86" x14ac:dyDescent="0.25">
      <c r="A4144"/>
      <c r="B4144"/>
      <c r="D4144"/>
      <c r="AL4144">
        <f t="shared" si="448"/>
        <v>0</v>
      </c>
      <c r="AQ4144">
        <f t="shared" si="449"/>
        <v>0</v>
      </c>
      <c r="AR4144" t="str">
        <f>IFERROR(IF(OR(AP4144=338,AP4144=340,AP4144=341,AP4144=342,AP4144="342A",AP4144="342B"),PorcenRet(AP4144,AT4144,AU4144),INDEX(PORCENTAJEBUSCAR,MATCH(AP4144,CódigoRET,0),4)*1),"")</f>
        <v/>
      </c>
      <c r="AS4144">
        <f t="shared" si="450"/>
        <v>0</v>
      </c>
      <c r="BF4144" t="str">
        <f>IFERROR(IF(OR(BD4144=338,BD4144=340,BD4144=341,BD4144=342,BD4144="342A",BD4144="342B"),PorcenRet(BD4144,BH4144,BI4144),INDEX(PORCENTAJEBUSCAR,MATCH(BD4144,CódigoRET,0),4)*1),"")</f>
        <v/>
      </c>
      <c r="BG4144">
        <f t="shared" si="451"/>
        <v>0</v>
      </c>
      <c r="BO4144">
        <f t="shared" si="452"/>
        <v>0</v>
      </c>
      <c r="CC4144">
        <f t="shared" si="453"/>
        <v>0</v>
      </c>
      <c r="CD4144">
        <f t="shared" si="454"/>
        <v>0</v>
      </c>
      <c r="CG4144">
        <f ca="1">IFERROR(INDIRECT("IVA!X"&amp;MATCH(MID(COMPRAS!C4044,1,2)&amp;MID(COMPRAS!F4044,1,2)&amp;MID(COMPRAS!D4044,1,2),IVA!W:W,0)),"SIN COD.")</f>
        <v>0</v>
      </c>
      <c r="CH4144">
        <f ca="1">IFERROR(INDIRECT("IVA!Y"&amp;MATCH(MID(COMPRAS!C4044,1,2)&amp;MID(COMPRAS!F4044,1,2)&amp;MID(COMPRAS!D4044,1,2),IVA!W:W,0)),"SIN COD.")</f>
        <v>0</v>
      </c>
    </row>
    <row r="4145" spans="1:86" x14ac:dyDescent="0.25">
      <c r="A4145"/>
      <c r="B4145"/>
      <c r="D4145"/>
      <c r="AL4145">
        <f t="shared" si="448"/>
        <v>0</v>
      </c>
      <c r="AQ4145">
        <f t="shared" si="449"/>
        <v>0</v>
      </c>
      <c r="AR4145" t="str">
        <f>IFERROR(IF(OR(AP4145=338,AP4145=340,AP4145=341,AP4145=342,AP4145="342A",AP4145="342B"),PorcenRet(AP4145,AT4145,AU4145),INDEX(PORCENTAJEBUSCAR,MATCH(AP4145,CódigoRET,0),4)*1),"")</f>
        <v/>
      </c>
      <c r="AS4145">
        <f t="shared" si="450"/>
        <v>0</v>
      </c>
      <c r="BF4145" t="str">
        <f>IFERROR(IF(OR(BD4145=338,BD4145=340,BD4145=341,BD4145=342,BD4145="342A",BD4145="342B"),PorcenRet(BD4145,BH4145,BI4145),INDEX(PORCENTAJEBUSCAR,MATCH(BD4145,CódigoRET,0),4)*1),"")</f>
        <v/>
      </c>
      <c r="BG4145">
        <f t="shared" si="451"/>
        <v>0</v>
      </c>
      <c r="BO4145">
        <f t="shared" si="452"/>
        <v>0</v>
      </c>
      <c r="CC4145">
        <f t="shared" si="453"/>
        <v>0</v>
      </c>
      <c r="CD4145">
        <f t="shared" si="454"/>
        <v>0</v>
      </c>
      <c r="CG4145">
        <f ca="1">IFERROR(INDIRECT("IVA!X"&amp;MATCH(MID(COMPRAS!C4045,1,2)&amp;MID(COMPRAS!F4045,1,2)&amp;MID(COMPRAS!D4045,1,2),IVA!W:W,0)),"SIN COD.")</f>
        <v>0</v>
      </c>
      <c r="CH4145">
        <f ca="1">IFERROR(INDIRECT("IVA!Y"&amp;MATCH(MID(COMPRAS!C4045,1,2)&amp;MID(COMPRAS!F4045,1,2)&amp;MID(COMPRAS!D4045,1,2),IVA!W:W,0)),"SIN COD.")</f>
        <v>0</v>
      </c>
    </row>
    <row r="4146" spans="1:86" x14ac:dyDescent="0.25">
      <c r="A4146"/>
      <c r="B4146"/>
      <c r="D4146"/>
      <c r="AL4146">
        <f t="shared" si="448"/>
        <v>0</v>
      </c>
      <c r="AQ4146">
        <f t="shared" si="449"/>
        <v>0</v>
      </c>
      <c r="AR4146" t="str">
        <f>IFERROR(IF(OR(AP4146=338,AP4146=340,AP4146=341,AP4146=342,AP4146="342A",AP4146="342B"),PorcenRet(AP4146,AT4146,AU4146),INDEX(PORCENTAJEBUSCAR,MATCH(AP4146,CódigoRET,0),4)*1),"")</f>
        <v/>
      </c>
      <c r="AS4146">
        <f t="shared" si="450"/>
        <v>0</v>
      </c>
      <c r="BF4146" t="str">
        <f>IFERROR(IF(OR(BD4146=338,BD4146=340,BD4146=341,BD4146=342,BD4146="342A",BD4146="342B"),PorcenRet(BD4146,BH4146,BI4146),INDEX(PORCENTAJEBUSCAR,MATCH(BD4146,CódigoRET,0),4)*1),"")</f>
        <v/>
      </c>
      <c r="BG4146">
        <f t="shared" si="451"/>
        <v>0</v>
      </c>
      <c r="BO4146">
        <f t="shared" si="452"/>
        <v>0</v>
      </c>
      <c r="CC4146">
        <f t="shared" si="453"/>
        <v>0</v>
      </c>
      <c r="CD4146">
        <f t="shared" si="454"/>
        <v>0</v>
      </c>
      <c r="CG4146">
        <f ca="1">IFERROR(INDIRECT("IVA!X"&amp;MATCH(MID(COMPRAS!C4046,1,2)&amp;MID(COMPRAS!F4046,1,2)&amp;MID(COMPRAS!D4046,1,2),IVA!W:W,0)),"SIN COD.")</f>
        <v>0</v>
      </c>
      <c r="CH4146">
        <f ca="1">IFERROR(INDIRECT("IVA!Y"&amp;MATCH(MID(COMPRAS!C4046,1,2)&amp;MID(COMPRAS!F4046,1,2)&amp;MID(COMPRAS!D4046,1,2),IVA!W:W,0)),"SIN COD.")</f>
        <v>0</v>
      </c>
    </row>
    <row r="4147" spans="1:86" x14ac:dyDescent="0.25">
      <c r="A4147"/>
      <c r="B4147"/>
      <c r="D4147"/>
      <c r="AL4147">
        <f t="shared" si="448"/>
        <v>0</v>
      </c>
      <c r="AQ4147">
        <f t="shared" si="449"/>
        <v>0</v>
      </c>
      <c r="AR4147" t="str">
        <f>IFERROR(IF(OR(AP4147=338,AP4147=340,AP4147=341,AP4147=342,AP4147="342A",AP4147="342B"),PorcenRet(AP4147,AT4147,AU4147),INDEX(PORCENTAJEBUSCAR,MATCH(AP4147,CódigoRET,0),4)*1),"")</f>
        <v/>
      </c>
      <c r="AS4147">
        <f t="shared" si="450"/>
        <v>0</v>
      </c>
      <c r="BF4147" t="str">
        <f>IFERROR(IF(OR(BD4147=338,BD4147=340,BD4147=341,BD4147=342,BD4147="342A",BD4147="342B"),PorcenRet(BD4147,BH4147,BI4147),INDEX(PORCENTAJEBUSCAR,MATCH(BD4147,CódigoRET,0),4)*1),"")</f>
        <v/>
      </c>
      <c r="BG4147">
        <f t="shared" si="451"/>
        <v>0</v>
      </c>
      <c r="BO4147">
        <f t="shared" si="452"/>
        <v>0</v>
      </c>
      <c r="CC4147">
        <f t="shared" si="453"/>
        <v>0</v>
      </c>
      <c r="CD4147">
        <f t="shared" si="454"/>
        <v>0</v>
      </c>
      <c r="CG4147">
        <f ca="1">IFERROR(INDIRECT("IVA!X"&amp;MATCH(MID(COMPRAS!C4047,1,2)&amp;MID(COMPRAS!F4047,1,2)&amp;MID(COMPRAS!D4047,1,2),IVA!W:W,0)),"SIN COD.")</f>
        <v>0</v>
      </c>
      <c r="CH4147">
        <f ca="1">IFERROR(INDIRECT("IVA!Y"&amp;MATCH(MID(COMPRAS!C4047,1,2)&amp;MID(COMPRAS!F4047,1,2)&amp;MID(COMPRAS!D4047,1,2),IVA!W:W,0)),"SIN COD.")</f>
        <v>0</v>
      </c>
    </row>
    <row r="4148" spans="1:86" x14ac:dyDescent="0.25">
      <c r="A4148"/>
      <c r="B4148"/>
      <c r="D4148"/>
      <c r="AL4148">
        <f t="shared" si="448"/>
        <v>0</v>
      </c>
      <c r="AQ4148">
        <f t="shared" si="449"/>
        <v>0</v>
      </c>
      <c r="AR4148" t="str">
        <f>IFERROR(IF(OR(AP4148=338,AP4148=340,AP4148=341,AP4148=342,AP4148="342A",AP4148="342B"),PorcenRet(AP4148,AT4148,AU4148),INDEX(PORCENTAJEBUSCAR,MATCH(AP4148,CódigoRET,0),4)*1),"")</f>
        <v/>
      </c>
      <c r="AS4148">
        <f t="shared" si="450"/>
        <v>0</v>
      </c>
      <c r="BF4148" t="str">
        <f>IFERROR(IF(OR(BD4148=338,BD4148=340,BD4148=341,BD4148=342,BD4148="342A",BD4148="342B"),PorcenRet(BD4148,BH4148,BI4148),INDEX(PORCENTAJEBUSCAR,MATCH(BD4148,CódigoRET,0),4)*1),"")</f>
        <v/>
      </c>
      <c r="BG4148">
        <f t="shared" si="451"/>
        <v>0</v>
      </c>
      <c r="BO4148">
        <f t="shared" si="452"/>
        <v>0</v>
      </c>
      <c r="CC4148">
        <f t="shared" si="453"/>
        <v>0</v>
      </c>
      <c r="CD4148">
        <f t="shared" si="454"/>
        <v>0</v>
      </c>
      <c r="CG4148">
        <f ca="1">IFERROR(INDIRECT("IVA!X"&amp;MATCH(MID(COMPRAS!C4048,1,2)&amp;MID(COMPRAS!F4048,1,2)&amp;MID(COMPRAS!D4048,1,2),IVA!W:W,0)),"SIN COD.")</f>
        <v>0</v>
      </c>
      <c r="CH4148">
        <f ca="1">IFERROR(INDIRECT("IVA!Y"&amp;MATCH(MID(COMPRAS!C4048,1,2)&amp;MID(COMPRAS!F4048,1,2)&amp;MID(COMPRAS!D4048,1,2),IVA!W:W,0)),"SIN COD.")</f>
        <v>0</v>
      </c>
    </row>
    <row r="4149" spans="1:86" x14ac:dyDescent="0.25">
      <c r="A4149"/>
      <c r="B4149"/>
      <c r="D4149"/>
      <c r="AL4149">
        <f t="shared" si="448"/>
        <v>0</v>
      </c>
      <c r="AQ4149">
        <f t="shared" si="449"/>
        <v>0</v>
      </c>
      <c r="AR4149" t="str">
        <f>IFERROR(IF(OR(AP4149=338,AP4149=340,AP4149=341,AP4149=342,AP4149="342A",AP4149="342B"),PorcenRet(AP4149,AT4149,AU4149),INDEX(PORCENTAJEBUSCAR,MATCH(AP4149,CódigoRET,0),4)*1),"")</f>
        <v/>
      </c>
      <c r="AS4149">
        <f t="shared" si="450"/>
        <v>0</v>
      </c>
      <c r="BF4149" t="str">
        <f>IFERROR(IF(OR(BD4149=338,BD4149=340,BD4149=341,BD4149=342,BD4149="342A",BD4149="342B"),PorcenRet(BD4149,BH4149,BI4149),INDEX(PORCENTAJEBUSCAR,MATCH(BD4149,CódigoRET,0),4)*1),"")</f>
        <v/>
      </c>
      <c r="BG4149">
        <f t="shared" si="451"/>
        <v>0</v>
      </c>
      <c r="BO4149">
        <f t="shared" si="452"/>
        <v>0</v>
      </c>
      <c r="CC4149">
        <f t="shared" si="453"/>
        <v>0</v>
      </c>
      <c r="CD4149">
        <f t="shared" si="454"/>
        <v>0</v>
      </c>
      <c r="CG4149">
        <f ca="1">IFERROR(INDIRECT("IVA!X"&amp;MATCH(MID(COMPRAS!C4049,1,2)&amp;MID(COMPRAS!F4049,1,2)&amp;MID(COMPRAS!D4049,1,2),IVA!W:W,0)),"SIN COD.")</f>
        <v>0</v>
      </c>
      <c r="CH4149">
        <f ca="1">IFERROR(INDIRECT("IVA!Y"&amp;MATCH(MID(COMPRAS!C4049,1,2)&amp;MID(COMPRAS!F4049,1,2)&amp;MID(COMPRAS!D4049,1,2),IVA!W:W,0)),"SIN COD.")</f>
        <v>0</v>
      </c>
    </row>
    <row r="4150" spans="1:86" x14ac:dyDescent="0.25">
      <c r="A4150"/>
      <c r="B4150"/>
      <c r="D4150"/>
      <c r="AL4150">
        <f t="shared" si="448"/>
        <v>0</v>
      </c>
      <c r="AQ4150">
        <f t="shared" si="449"/>
        <v>0</v>
      </c>
      <c r="AR4150" t="str">
        <f>IFERROR(IF(OR(AP4150=338,AP4150=340,AP4150=341,AP4150=342,AP4150="342A",AP4150="342B"),PorcenRet(AP4150,AT4150,AU4150),INDEX(PORCENTAJEBUSCAR,MATCH(AP4150,CódigoRET,0),4)*1),"")</f>
        <v/>
      </c>
      <c r="AS4150">
        <f t="shared" si="450"/>
        <v>0</v>
      </c>
      <c r="BF4150" t="str">
        <f>IFERROR(IF(OR(BD4150=338,BD4150=340,BD4150=341,BD4150=342,BD4150="342A",BD4150="342B"),PorcenRet(BD4150,BH4150,BI4150),INDEX(PORCENTAJEBUSCAR,MATCH(BD4150,CódigoRET,0),4)*1),"")</f>
        <v/>
      </c>
      <c r="BG4150">
        <f t="shared" si="451"/>
        <v>0</v>
      </c>
      <c r="BO4150">
        <f t="shared" si="452"/>
        <v>0</v>
      </c>
      <c r="CC4150">
        <f t="shared" si="453"/>
        <v>0</v>
      </c>
      <c r="CD4150">
        <f t="shared" si="454"/>
        <v>0</v>
      </c>
      <c r="CG4150">
        <f ca="1">IFERROR(INDIRECT("IVA!X"&amp;MATCH(MID(COMPRAS!C4050,1,2)&amp;MID(COMPRAS!F4050,1,2)&amp;MID(COMPRAS!D4050,1,2),IVA!W:W,0)),"SIN COD.")</f>
        <v>0</v>
      </c>
      <c r="CH4150">
        <f ca="1">IFERROR(INDIRECT("IVA!Y"&amp;MATCH(MID(COMPRAS!C4050,1,2)&amp;MID(COMPRAS!F4050,1,2)&amp;MID(COMPRAS!D4050,1,2),IVA!W:W,0)),"SIN COD.")</f>
        <v>0</v>
      </c>
    </row>
    <row r="4151" spans="1:86" x14ac:dyDescent="0.25">
      <c r="A4151"/>
      <c r="B4151"/>
      <c r="D4151"/>
      <c r="AL4151">
        <f t="shared" si="448"/>
        <v>0</v>
      </c>
      <c r="AQ4151">
        <f t="shared" si="449"/>
        <v>0</v>
      </c>
      <c r="AR4151" t="str">
        <f>IFERROR(IF(OR(AP4151=338,AP4151=340,AP4151=341,AP4151=342,AP4151="342A",AP4151="342B"),PorcenRet(AP4151,AT4151,AU4151),INDEX(PORCENTAJEBUSCAR,MATCH(AP4151,CódigoRET,0),4)*1),"")</f>
        <v/>
      </c>
      <c r="AS4151">
        <f t="shared" si="450"/>
        <v>0</v>
      </c>
      <c r="BF4151" t="str">
        <f>IFERROR(IF(OR(BD4151=338,BD4151=340,BD4151=341,BD4151=342,BD4151="342A",BD4151="342B"),PorcenRet(BD4151,BH4151,BI4151),INDEX(PORCENTAJEBUSCAR,MATCH(BD4151,CódigoRET,0),4)*1),"")</f>
        <v/>
      </c>
      <c r="BG4151">
        <f t="shared" si="451"/>
        <v>0</v>
      </c>
      <c r="BO4151">
        <f t="shared" si="452"/>
        <v>0</v>
      </c>
      <c r="CC4151">
        <f t="shared" si="453"/>
        <v>0</v>
      </c>
      <c r="CD4151">
        <f t="shared" si="454"/>
        <v>0</v>
      </c>
      <c r="CG4151">
        <f ca="1">IFERROR(INDIRECT("IVA!X"&amp;MATCH(MID(COMPRAS!C4051,1,2)&amp;MID(COMPRAS!F4051,1,2)&amp;MID(COMPRAS!D4051,1,2),IVA!W:W,0)),"SIN COD.")</f>
        <v>0</v>
      </c>
      <c r="CH4151">
        <f ca="1">IFERROR(INDIRECT("IVA!Y"&amp;MATCH(MID(COMPRAS!C4051,1,2)&amp;MID(COMPRAS!F4051,1,2)&amp;MID(COMPRAS!D4051,1,2),IVA!W:W,0)),"SIN COD.")</f>
        <v>0</v>
      </c>
    </row>
    <row r="4152" spans="1:86" x14ac:dyDescent="0.25">
      <c r="A4152"/>
      <c r="B4152"/>
      <c r="D4152"/>
      <c r="AL4152">
        <f t="shared" si="448"/>
        <v>0</v>
      </c>
      <c r="AQ4152">
        <f t="shared" si="449"/>
        <v>0</v>
      </c>
      <c r="AR4152" t="str">
        <f>IFERROR(IF(OR(AP4152=338,AP4152=340,AP4152=341,AP4152=342,AP4152="342A",AP4152="342B"),PorcenRet(AP4152,AT4152,AU4152),INDEX(PORCENTAJEBUSCAR,MATCH(AP4152,CódigoRET,0),4)*1),"")</f>
        <v/>
      </c>
      <c r="AS4152">
        <f t="shared" si="450"/>
        <v>0</v>
      </c>
      <c r="BF4152" t="str">
        <f>IFERROR(IF(OR(BD4152=338,BD4152=340,BD4152=341,BD4152=342,BD4152="342A",BD4152="342B"),PorcenRet(BD4152,BH4152,BI4152),INDEX(PORCENTAJEBUSCAR,MATCH(BD4152,CódigoRET,0),4)*1),"")</f>
        <v/>
      </c>
      <c r="BG4152">
        <f t="shared" si="451"/>
        <v>0</v>
      </c>
      <c r="BO4152">
        <f t="shared" si="452"/>
        <v>0</v>
      </c>
      <c r="CC4152">
        <f t="shared" si="453"/>
        <v>0</v>
      </c>
      <c r="CD4152">
        <f t="shared" si="454"/>
        <v>0</v>
      </c>
      <c r="CG4152">
        <f ca="1">IFERROR(INDIRECT("IVA!X"&amp;MATCH(MID(COMPRAS!C4052,1,2)&amp;MID(COMPRAS!F4052,1,2)&amp;MID(COMPRAS!D4052,1,2),IVA!W:W,0)),"SIN COD.")</f>
        <v>0</v>
      </c>
      <c r="CH4152">
        <f ca="1">IFERROR(INDIRECT("IVA!Y"&amp;MATCH(MID(COMPRAS!C4052,1,2)&amp;MID(COMPRAS!F4052,1,2)&amp;MID(COMPRAS!D4052,1,2),IVA!W:W,0)),"SIN COD.")</f>
        <v>0</v>
      </c>
    </row>
    <row r="4153" spans="1:86" x14ac:dyDescent="0.25">
      <c r="A4153"/>
      <c r="B4153"/>
      <c r="D4153"/>
      <c r="AL4153">
        <f t="shared" si="448"/>
        <v>0</v>
      </c>
      <c r="AQ4153">
        <f t="shared" si="449"/>
        <v>0</v>
      </c>
      <c r="AR4153" t="str">
        <f>IFERROR(IF(OR(AP4153=338,AP4153=340,AP4153=341,AP4153=342,AP4153="342A",AP4153="342B"),PorcenRet(AP4153,AT4153,AU4153),INDEX(PORCENTAJEBUSCAR,MATCH(AP4153,CódigoRET,0),4)*1),"")</f>
        <v/>
      </c>
      <c r="AS4153">
        <f t="shared" si="450"/>
        <v>0</v>
      </c>
      <c r="BF4153" t="str">
        <f>IFERROR(IF(OR(BD4153=338,BD4153=340,BD4153=341,BD4153=342,BD4153="342A",BD4153="342B"),PorcenRet(BD4153,BH4153,BI4153),INDEX(PORCENTAJEBUSCAR,MATCH(BD4153,CódigoRET,0),4)*1),"")</f>
        <v/>
      </c>
      <c r="BG4153">
        <f t="shared" si="451"/>
        <v>0</v>
      </c>
      <c r="BO4153">
        <f t="shared" si="452"/>
        <v>0</v>
      </c>
      <c r="CC4153">
        <f t="shared" si="453"/>
        <v>0</v>
      </c>
      <c r="CD4153">
        <f t="shared" si="454"/>
        <v>0</v>
      </c>
      <c r="CG4153">
        <f ca="1">IFERROR(INDIRECT("IVA!X"&amp;MATCH(MID(COMPRAS!C4053,1,2)&amp;MID(COMPRAS!F4053,1,2)&amp;MID(COMPRAS!D4053,1,2),IVA!W:W,0)),"SIN COD.")</f>
        <v>0</v>
      </c>
      <c r="CH4153">
        <f ca="1">IFERROR(INDIRECT("IVA!Y"&amp;MATCH(MID(COMPRAS!C4053,1,2)&amp;MID(COMPRAS!F4053,1,2)&amp;MID(COMPRAS!D4053,1,2),IVA!W:W,0)),"SIN COD.")</f>
        <v>0</v>
      </c>
    </row>
    <row r="4154" spans="1:86" x14ac:dyDescent="0.25">
      <c r="A4154"/>
      <c r="B4154"/>
      <c r="D4154"/>
      <c r="AL4154">
        <f t="shared" si="448"/>
        <v>0</v>
      </c>
      <c r="AQ4154">
        <f t="shared" si="449"/>
        <v>0</v>
      </c>
      <c r="AR4154" t="str">
        <f>IFERROR(IF(OR(AP4154=338,AP4154=340,AP4154=341,AP4154=342,AP4154="342A",AP4154="342B"),PorcenRet(AP4154,AT4154,AU4154),INDEX(PORCENTAJEBUSCAR,MATCH(AP4154,CódigoRET,0),4)*1),"")</f>
        <v/>
      </c>
      <c r="AS4154">
        <f t="shared" si="450"/>
        <v>0</v>
      </c>
      <c r="BF4154" t="str">
        <f>IFERROR(IF(OR(BD4154=338,BD4154=340,BD4154=341,BD4154=342,BD4154="342A",BD4154="342B"),PorcenRet(BD4154,BH4154,BI4154),INDEX(PORCENTAJEBUSCAR,MATCH(BD4154,CódigoRET,0),4)*1),"")</f>
        <v/>
      </c>
      <c r="BG4154">
        <f t="shared" si="451"/>
        <v>0</v>
      </c>
      <c r="BO4154">
        <f t="shared" si="452"/>
        <v>0</v>
      </c>
      <c r="CC4154">
        <f t="shared" si="453"/>
        <v>0</v>
      </c>
      <c r="CD4154">
        <f t="shared" si="454"/>
        <v>0</v>
      </c>
      <c r="CG4154">
        <f ca="1">IFERROR(INDIRECT("IVA!X"&amp;MATCH(MID(COMPRAS!C4054,1,2)&amp;MID(COMPRAS!F4054,1,2)&amp;MID(COMPRAS!D4054,1,2),IVA!W:W,0)),"SIN COD.")</f>
        <v>0</v>
      </c>
      <c r="CH4154">
        <f ca="1">IFERROR(INDIRECT("IVA!Y"&amp;MATCH(MID(COMPRAS!C4054,1,2)&amp;MID(COMPRAS!F4054,1,2)&amp;MID(COMPRAS!D4054,1,2),IVA!W:W,0)),"SIN COD.")</f>
        <v>0</v>
      </c>
    </row>
    <row r="4155" spans="1:86" x14ac:dyDescent="0.25">
      <c r="A4155"/>
      <c r="B4155"/>
      <c r="D4155"/>
      <c r="AL4155">
        <f t="shared" si="448"/>
        <v>0</v>
      </c>
      <c r="AQ4155">
        <f t="shared" si="449"/>
        <v>0</v>
      </c>
      <c r="AR4155" t="str">
        <f>IFERROR(IF(OR(AP4155=338,AP4155=340,AP4155=341,AP4155=342,AP4155="342A",AP4155="342B"),PorcenRet(AP4155,AT4155,AU4155),INDEX(PORCENTAJEBUSCAR,MATCH(AP4155,CódigoRET,0),4)*1),"")</f>
        <v/>
      </c>
      <c r="AS4155">
        <f t="shared" si="450"/>
        <v>0</v>
      </c>
      <c r="BF4155" t="str">
        <f>IFERROR(IF(OR(BD4155=338,BD4155=340,BD4155=341,BD4155=342,BD4155="342A",BD4155="342B"),PorcenRet(BD4155,BH4155,BI4155),INDEX(PORCENTAJEBUSCAR,MATCH(BD4155,CódigoRET,0),4)*1),"")</f>
        <v/>
      </c>
      <c r="BG4155">
        <f t="shared" si="451"/>
        <v>0</v>
      </c>
      <c r="BO4155">
        <f t="shared" si="452"/>
        <v>0</v>
      </c>
      <c r="CC4155">
        <f t="shared" si="453"/>
        <v>0</v>
      </c>
      <c r="CD4155">
        <f t="shared" si="454"/>
        <v>0</v>
      </c>
      <c r="CG4155">
        <f ca="1">IFERROR(INDIRECT("IVA!X"&amp;MATCH(MID(COMPRAS!C4055,1,2)&amp;MID(COMPRAS!F4055,1,2)&amp;MID(COMPRAS!D4055,1,2),IVA!W:W,0)),"SIN COD.")</f>
        <v>0</v>
      </c>
      <c r="CH4155">
        <f ca="1">IFERROR(INDIRECT("IVA!Y"&amp;MATCH(MID(COMPRAS!C4055,1,2)&amp;MID(COMPRAS!F4055,1,2)&amp;MID(COMPRAS!D4055,1,2),IVA!W:W,0)),"SIN COD.")</f>
        <v>0</v>
      </c>
    </row>
    <row r="4156" spans="1:86" x14ac:dyDescent="0.25">
      <c r="A4156"/>
      <c r="B4156"/>
      <c r="D4156"/>
      <c r="AL4156">
        <f t="shared" si="448"/>
        <v>0</v>
      </c>
      <c r="AQ4156">
        <f t="shared" si="449"/>
        <v>0</v>
      </c>
      <c r="AR4156" t="str">
        <f>IFERROR(IF(OR(AP4156=338,AP4156=340,AP4156=341,AP4156=342,AP4156="342A",AP4156="342B"),PorcenRet(AP4156,AT4156,AU4156),INDEX(PORCENTAJEBUSCAR,MATCH(AP4156,CódigoRET,0),4)*1),"")</f>
        <v/>
      </c>
      <c r="AS4156">
        <f t="shared" si="450"/>
        <v>0</v>
      </c>
      <c r="BF4156" t="str">
        <f>IFERROR(IF(OR(BD4156=338,BD4156=340,BD4156=341,BD4156=342,BD4156="342A",BD4156="342B"),PorcenRet(BD4156,BH4156,BI4156),INDEX(PORCENTAJEBUSCAR,MATCH(BD4156,CódigoRET,0),4)*1),"")</f>
        <v/>
      </c>
      <c r="BG4156">
        <f t="shared" si="451"/>
        <v>0</v>
      </c>
      <c r="BO4156">
        <f t="shared" si="452"/>
        <v>0</v>
      </c>
      <c r="CC4156">
        <f t="shared" si="453"/>
        <v>0</v>
      </c>
      <c r="CD4156">
        <f t="shared" si="454"/>
        <v>0</v>
      </c>
      <c r="CG4156">
        <f ca="1">IFERROR(INDIRECT("IVA!X"&amp;MATCH(MID(COMPRAS!C4056,1,2)&amp;MID(COMPRAS!F4056,1,2)&amp;MID(COMPRAS!D4056,1,2),IVA!W:W,0)),"SIN COD.")</f>
        <v>0</v>
      </c>
      <c r="CH4156">
        <f ca="1">IFERROR(INDIRECT("IVA!Y"&amp;MATCH(MID(COMPRAS!C4056,1,2)&amp;MID(COMPRAS!F4056,1,2)&amp;MID(COMPRAS!D4056,1,2),IVA!W:W,0)),"SIN COD.")</f>
        <v>0</v>
      </c>
    </row>
    <row r="4157" spans="1:86" x14ac:dyDescent="0.25">
      <c r="A4157"/>
      <c r="B4157"/>
      <c r="D4157"/>
      <c r="AL4157">
        <f t="shared" si="448"/>
        <v>0</v>
      </c>
      <c r="AQ4157">
        <f t="shared" si="449"/>
        <v>0</v>
      </c>
      <c r="AR4157" t="str">
        <f>IFERROR(IF(OR(AP4157=338,AP4157=340,AP4157=341,AP4157=342,AP4157="342A",AP4157="342B"),PorcenRet(AP4157,AT4157,AU4157),INDEX(PORCENTAJEBUSCAR,MATCH(AP4157,CódigoRET,0),4)*1),"")</f>
        <v/>
      </c>
      <c r="AS4157">
        <f t="shared" si="450"/>
        <v>0</v>
      </c>
      <c r="BF4157" t="str">
        <f>IFERROR(IF(OR(BD4157=338,BD4157=340,BD4157=341,BD4157=342,BD4157="342A",BD4157="342B"),PorcenRet(BD4157,BH4157,BI4157),INDEX(PORCENTAJEBUSCAR,MATCH(BD4157,CódigoRET,0),4)*1),"")</f>
        <v/>
      </c>
      <c r="BG4157">
        <f t="shared" si="451"/>
        <v>0</v>
      </c>
      <c r="BO4157">
        <f t="shared" si="452"/>
        <v>0</v>
      </c>
      <c r="CC4157">
        <f t="shared" si="453"/>
        <v>0</v>
      </c>
      <c r="CD4157">
        <f t="shared" si="454"/>
        <v>0</v>
      </c>
      <c r="CG4157">
        <f ca="1">IFERROR(INDIRECT("IVA!X"&amp;MATCH(MID(COMPRAS!C4057,1,2)&amp;MID(COMPRAS!F4057,1,2)&amp;MID(COMPRAS!D4057,1,2),IVA!W:W,0)),"SIN COD.")</f>
        <v>0</v>
      </c>
      <c r="CH4157">
        <f ca="1">IFERROR(INDIRECT("IVA!Y"&amp;MATCH(MID(COMPRAS!C4057,1,2)&amp;MID(COMPRAS!F4057,1,2)&amp;MID(COMPRAS!D4057,1,2),IVA!W:W,0)),"SIN COD.")</f>
        <v>0</v>
      </c>
    </row>
    <row r="4158" spans="1:86" x14ac:dyDescent="0.25">
      <c r="A4158"/>
      <c r="B4158"/>
      <c r="D4158"/>
      <c r="AL4158">
        <f t="shared" si="448"/>
        <v>0</v>
      </c>
      <c r="AQ4158">
        <f t="shared" si="449"/>
        <v>0</v>
      </c>
      <c r="AR4158" t="str">
        <f>IFERROR(IF(OR(AP4158=338,AP4158=340,AP4158=341,AP4158=342,AP4158="342A",AP4158="342B"),PorcenRet(AP4158,AT4158,AU4158),INDEX(PORCENTAJEBUSCAR,MATCH(AP4158,CódigoRET,0),4)*1),"")</f>
        <v/>
      </c>
      <c r="AS4158">
        <f t="shared" si="450"/>
        <v>0</v>
      </c>
      <c r="BF4158" t="str">
        <f>IFERROR(IF(OR(BD4158=338,BD4158=340,BD4158=341,BD4158=342,BD4158="342A",BD4158="342B"),PorcenRet(BD4158,BH4158,BI4158),INDEX(PORCENTAJEBUSCAR,MATCH(BD4158,CódigoRET,0),4)*1),"")</f>
        <v/>
      </c>
      <c r="BG4158">
        <f t="shared" si="451"/>
        <v>0</v>
      </c>
      <c r="BO4158">
        <f t="shared" si="452"/>
        <v>0</v>
      </c>
      <c r="CC4158">
        <f t="shared" si="453"/>
        <v>0</v>
      </c>
      <c r="CD4158">
        <f t="shared" si="454"/>
        <v>0</v>
      </c>
      <c r="CG4158">
        <f ca="1">IFERROR(INDIRECT("IVA!X"&amp;MATCH(MID(COMPRAS!C4058,1,2)&amp;MID(COMPRAS!F4058,1,2)&amp;MID(COMPRAS!D4058,1,2),IVA!W:W,0)),"SIN COD.")</f>
        <v>0</v>
      </c>
      <c r="CH4158">
        <f ca="1">IFERROR(INDIRECT("IVA!Y"&amp;MATCH(MID(COMPRAS!C4058,1,2)&amp;MID(COMPRAS!F4058,1,2)&amp;MID(COMPRAS!D4058,1,2),IVA!W:W,0)),"SIN COD.")</f>
        <v>0</v>
      </c>
    </row>
    <row r="4159" spans="1:86" x14ac:dyDescent="0.25">
      <c r="A4159"/>
      <c r="B4159"/>
      <c r="D4159"/>
      <c r="AL4159">
        <f t="shared" si="448"/>
        <v>0</v>
      </c>
      <c r="AQ4159">
        <f t="shared" si="449"/>
        <v>0</v>
      </c>
      <c r="AR4159" t="str">
        <f>IFERROR(IF(OR(AP4159=338,AP4159=340,AP4159=341,AP4159=342,AP4159="342A",AP4159="342B"),PorcenRet(AP4159,AT4159,AU4159),INDEX(PORCENTAJEBUSCAR,MATCH(AP4159,CódigoRET,0),4)*1),"")</f>
        <v/>
      </c>
      <c r="AS4159">
        <f t="shared" si="450"/>
        <v>0</v>
      </c>
      <c r="BF4159" t="str">
        <f>IFERROR(IF(OR(BD4159=338,BD4159=340,BD4159=341,BD4159=342,BD4159="342A",BD4159="342B"),PorcenRet(BD4159,BH4159,BI4159),INDEX(PORCENTAJEBUSCAR,MATCH(BD4159,CódigoRET,0),4)*1),"")</f>
        <v/>
      </c>
      <c r="BG4159">
        <f t="shared" si="451"/>
        <v>0</v>
      </c>
      <c r="BO4159">
        <f t="shared" si="452"/>
        <v>0</v>
      </c>
      <c r="CC4159">
        <f t="shared" si="453"/>
        <v>0</v>
      </c>
      <c r="CD4159">
        <f t="shared" si="454"/>
        <v>0</v>
      </c>
      <c r="CG4159">
        <f ca="1">IFERROR(INDIRECT("IVA!X"&amp;MATCH(MID(COMPRAS!C4059,1,2)&amp;MID(COMPRAS!F4059,1,2)&amp;MID(COMPRAS!D4059,1,2),IVA!W:W,0)),"SIN COD.")</f>
        <v>0</v>
      </c>
      <c r="CH4159">
        <f ca="1">IFERROR(INDIRECT("IVA!Y"&amp;MATCH(MID(COMPRAS!C4059,1,2)&amp;MID(COMPRAS!F4059,1,2)&amp;MID(COMPRAS!D4059,1,2),IVA!W:W,0)),"SIN COD.")</f>
        <v>0</v>
      </c>
    </row>
    <row r="4160" spans="1:86" x14ac:dyDescent="0.25">
      <c r="A4160"/>
      <c r="B4160"/>
      <c r="D4160"/>
      <c r="AL4160">
        <f t="shared" si="448"/>
        <v>0</v>
      </c>
      <c r="AQ4160">
        <f t="shared" si="449"/>
        <v>0</v>
      </c>
      <c r="AR4160" t="str">
        <f>IFERROR(IF(OR(AP4160=338,AP4160=340,AP4160=341,AP4160=342,AP4160="342A",AP4160="342B"),PorcenRet(AP4160,AT4160,AU4160),INDEX(PORCENTAJEBUSCAR,MATCH(AP4160,CódigoRET,0),4)*1),"")</f>
        <v/>
      </c>
      <c r="AS4160">
        <f t="shared" si="450"/>
        <v>0</v>
      </c>
      <c r="BF4160" t="str">
        <f>IFERROR(IF(OR(BD4160=338,BD4160=340,BD4160=341,BD4160=342,BD4160="342A",BD4160="342B"),PorcenRet(BD4160,BH4160,BI4160),INDEX(PORCENTAJEBUSCAR,MATCH(BD4160,CódigoRET,0),4)*1),"")</f>
        <v/>
      </c>
      <c r="BG4160">
        <f t="shared" si="451"/>
        <v>0</v>
      </c>
      <c r="BO4160">
        <f t="shared" si="452"/>
        <v>0</v>
      </c>
      <c r="CC4160">
        <f t="shared" si="453"/>
        <v>0</v>
      </c>
      <c r="CD4160">
        <f t="shared" si="454"/>
        <v>0</v>
      </c>
      <c r="CG4160">
        <f ca="1">IFERROR(INDIRECT("IVA!X"&amp;MATCH(MID(COMPRAS!C4060,1,2)&amp;MID(COMPRAS!F4060,1,2)&amp;MID(COMPRAS!D4060,1,2),IVA!W:W,0)),"SIN COD.")</f>
        <v>0</v>
      </c>
      <c r="CH4160">
        <f ca="1">IFERROR(INDIRECT("IVA!Y"&amp;MATCH(MID(COMPRAS!C4060,1,2)&amp;MID(COMPRAS!F4060,1,2)&amp;MID(COMPRAS!D4060,1,2),IVA!W:W,0)),"SIN COD.")</f>
        <v>0</v>
      </c>
    </row>
    <row r="4161" spans="1:86" x14ac:dyDescent="0.25">
      <c r="A4161"/>
      <c r="B4161"/>
      <c r="D4161"/>
      <c r="AL4161">
        <f t="shared" si="448"/>
        <v>0</v>
      </c>
      <c r="AQ4161">
        <f t="shared" si="449"/>
        <v>0</v>
      </c>
      <c r="AR4161" t="str">
        <f>IFERROR(IF(OR(AP4161=338,AP4161=340,AP4161=341,AP4161=342,AP4161="342A",AP4161="342B"),PorcenRet(AP4161,AT4161,AU4161),INDEX(PORCENTAJEBUSCAR,MATCH(AP4161,CódigoRET,0),4)*1),"")</f>
        <v/>
      </c>
      <c r="AS4161">
        <f t="shared" si="450"/>
        <v>0</v>
      </c>
      <c r="BF4161" t="str">
        <f>IFERROR(IF(OR(BD4161=338,BD4161=340,BD4161=341,BD4161=342,BD4161="342A",BD4161="342B"),PorcenRet(BD4161,BH4161,BI4161),INDEX(PORCENTAJEBUSCAR,MATCH(BD4161,CódigoRET,0),4)*1),"")</f>
        <v/>
      </c>
      <c r="BG4161">
        <f t="shared" si="451"/>
        <v>0</v>
      </c>
      <c r="BO4161">
        <f t="shared" si="452"/>
        <v>0</v>
      </c>
      <c r="CC4161">
        <f t="shared" si="453"/>
        <v>0</v>
      </c>
      <c r="CD4161">
        <f t="shared" si="454"/>
        <v>0</v>
      </c>
      <c r="CG4161">
        <f ca="1">IFERROR(INDIRECT("IVA!X"&amp;MATCH(MID(COMPRAS!C4061,1,2)&amp;MID(COMPRAS!F4061,1,2)&amp;MID(COMPRAS!D4061,1,2),IVA!W:W,0)),"SIN COD.")</f>
        <v>0</v>
      </c>
      <c r="CH4161">
        <f ca="1">IFERROR(INDIRECT("IVA!Y"&amp;MATCH(MID(COMPRAS!C4061,1,2)&amp;MID(COMPRAS!F4061,1,2)&amp;MID(COMPRAS!D4061,1,2),IVA!W:W,0)),"SIN COD.")</f>
        <v>0</v>
      </c>
    </row>
    <row r="4162" spans="1:86" x14ac:dyDescent="0.25">
      <c r="A4162"/>
      <c r="B4162"/>
      <c r="D4162"/>
      <c r="AL4162">
        <f t="shared" ref="AL4162:AL4225" si="455">O4162+P4162+Q4162+R4162+S4162+T4162+U4162+V4162</f>
        <v>0</v>
      </c>
      <c r="AQ4162">
        <f t="shared" ref="AQ4162:AQ4225" si="456">+P4162+Q4162+R4162+S4162-BE4162-BQ4162-BW4162+O4162</f>
        <v>0</v>
      </c>
      <c r="AR4162" t="str">
        <f>IFERROR(IF(OR(AP4162=338,AP4162=340,AP4162=341,AP4162=342,AP4162="342A",AP4162="342B"),PorcenRet(AP4162,AT4162,AU4162),INDEX(PORCENTAJEBUSCAR,MATCH(AP4162,CódigoRET,0),4)*1),"")</f>
        <v/>
      </c>
      <c r="AS4162">
        <f t="shared" ref="AS4162:AS4225" si="457">ROUND(IF(AP4162="",0,AQ4162*(AR4162/100)),2)</f>
        <v>0</v>
      </c>
      <c r="BF4162" t="str">
        <f>IFERROR(IF(OR(BD4162=338,BD4162=340,BD4162=341,BD4162=342,BD4162="342A",BD4162="342B"),PorcenRet(BD4162,BH4162,BI4162),INDEX(PORCENTAJEBUSCAR,MATCH(BD4162,CódigoRET,0),4)*1),"")</f>
        <v/>
      </c>
      <c r="BG4162">
        <f t="shared" ref="BG4162:BG4225" si="458">ROUND(IF(BD4162="",0,BE4162*(BF4162/100)),2)</f>
        <v>0</v>
      </c>
      <c r="BO4162">
        <f t="shared" ref="BO4162:BO4225" si="459">IF(MID(F4162,1,2)="41",SUM(O4162:S4162),0)</f>
        <v>0</v>
      </c>
      <c r="CC4162">
        <f t="shared" ref="CC4162:CC4225" si="460">O4162+P4162+Q4162+R4162+S4162</f>
        <v>0</v>
      </c>
      <c r="CD4162">
        <f t="shared" ref="CD4162:CD4225" si="461">T4162+U4162</f>
        <v>0</v>
      </c>
      <c r="CG4162">
        <f ca="1">IFERROR(INDIRECT("IVA!X"&amp;MATCH(MID(COMPRAS!C4062,1,2)&amp;MID(COMPRAS!F4062,1,2)&amp;MID(COMPRAS!D4062,1,2),IVA!W:W,0)),"SIN COD.")</f>
        <v>0</v>
      </c>
      <c r="CH4162">
        <f ca="1">IFERROR(INDIRECT("IVA!Y"&amp;MATCH(MID(COMPRAS!C4062,1,2)&amp;MID(COMPRAS!F4062,1,2)&amp;MID(COMPRAS!D4062,1,2),IVA!W:W,0)),"SIN COD.")</f>
        <v>0</v>
      </c>
    </row>
    <row r="4163" spans="1:86" x14ac:dyDescent="0.25">
      <c r="A4163"/>
      <c r="B4163"/>
      <c r="D4163"/>
      <c r="AL4163">
        <f t="shared" si="455"/>
        <v>0</v>
      </c>
      <c r="AQ4163">
        <f t="shared" si="456"/>
        <v>0</v>
      </c>
      <c r="AR4163" t="str">
        <f>IFERROR(IF(OR(AP4163=338,AP4163=340,AP4163=341,AP4163=342,AP4163="342A",AP4163="342B"),PorcenRet(AP4163,AT4163,AU4163),INDEX(PORCENTAJEBUSCAR,MATCH(AP4163,CódigoRET,0),4)*1),"")</f>
        <v/>
      </c>
      <c r="AS4163">
        <f t="shared" si="457"/>
        <v>0</v>
      </c>
      <c r="BF4163" t="str">
        <f>IFERROR(IF(OR(BD4163=338,BD4163=340,BD4163=341,BD4163=342,BD4163="342A",BD4163="342B"),PorcenRet(BD4163,BH4163,BI4163),INDEX(PORCENTAJEBUSCAR,MATCH(BD4163,CódigoRET,0),4)*1),"")</f>
        <v/>
      </c>
      <c r="BG4163">
        <f t="shared" si="458"/>
        <v>0</v>
      </c>
      <c r="BO4163">
        <f t="shared" si="459"/>
        <v>0</v>
      </c>
      <c r="CC4163">
        <f t="shared" si="460"/>
        <v>0</v>
      </c>
      <c r="CD4163">
        <f t="shared" si="461"/>
        <v>0</v>
      </c>
      <c r="CG4163">
        <f ca="1">IFERROR(INDIRECT("IVA!X"&amp;MATCH(MID(COMPRAS!C4063,1,2)&amp;MID(COMPRAS!F4063,1,2)&amp;MID(COMPRAS!D4063,1,2),IVA!W:W,0)),"SIN COD.")</f>
        <v>0</v>
      </c>
      <c r="CH4163">
        <f ca="1">IFERROR(INDIRECT("IVA!Y"&amp;MATCH(MID(COMPRAS!C4063,1,2)&amp;MID(COMPRAS!F4063,1,2)&amp;MID(COMPRAS!D4063,1,2),IVA!W:W,0)),"SIN COD.")</f>
        <v>0</v>
      </c>
    </row>
    <row r="4164" spans="1:86" x14ac:dyDescent="0.25">
      <c r="A4164"/>
      <c r="B4164"/>
      <c r="D4164"/>
      <c r="AL4164">
        <f t="shared" si="455"/>
        <v>0</v>
      </c>
      <c r="AQ4164">
        <f t="shared" si="456"/>
        <v>0</v>
      </c>
      <c r="AR4164" t="str">
        <f>IFERROR(IF(OR(AP4164=338,AP4164=340,AP4164=341,AP4164=342,AP4164="342A",AP4164="342B"),PorcenRet(AP4164,AT4164,AU4164),INDEX(PORCENTAJEBUSCAR,MATCH(AP4164,CódigoRET,0),4)*1),"")</f>
        <v/>
      </c>
      <c r="AS4164">
        <f t="shared" si="457"/>
        <v>0</v>
      </c>
      <c r="BF4164" t="str">
        <f>IFERROR(IF(OR(BD4164=338,BD4164=340,BD4164=341,BD4164=342,BD4164="342A",BD4164="342B"),PorcenRet(BD4164,BH4164,BI4164),INDEX(PORCENTAJEBUSCAR,MATCH(BD4164,CódigoRET,0),4)*1),"")</f>
        <v/>
      </c>
      <c r="BG4164">
        <f t="shared" si="458"/>
        <v>0</v>
      </c>
      <c r="BO4164">
        <f t="shared" si="459"/>
        <v>0</v>
      </c>
      <c r="CC4164">
        <f t="shared" si="460"/>
        <v>0</v>
      </c>
      <c r="CD4164">
        <f t="shared" si="461"/>
        <v>0</v>
      </c>
      <c r="CG4164">
        <f ca="1">IFERROR(INDIRECT("IVA!X"&amp;MATCH(MID(COMPRAS!C4064,1,2)&amp;MID(COMPRAS!F4064,1,2)&amp;MID(COMPRAS!D4064,1,2),IVA!W:W,0)),"SIN COD.")</f>
        <v>0</v>
      </c>
      <c r="CH4164">
        <f ca="1">IFERROR(INDIRECT("IVA!Y"&amp;MATCH(MID(COMPRAS!C4064,1,2)&amp;MID(COMPRAS!F4064,1,2)&amp;MID(COMPRAS!D4064,1,2),IVA!W:W,0)),"SIN COD.")</f>
        <v>0</v>
      </c>
    </row>
    <row r="4165" spans="1:86" x14ac:dyDescent="0.25">
      <c r="A4165"/>
      <c r="B4165"/>
      <c r="D4165"/>
      <c r="AL4165">
        <f t="shared" si="455"/>
        <v>0</v>
      </c>
      <c r="AQ4165">
        <f t="shared" si="456"/>
        <v>0</v>
      </c>
      <c r="AR4165" t="str">
        <f>IFERROR(IF(OR(AP4165=338,AP4165=340,AP4165=341,AP4165=342,AP4165="342A",AP4165="342B"),PorcenRet(AP4165,AT4165,AU4165),INDEX(PORCENTAJEBUSCAR,MATCH(AP4165,CódigoRET,0),4)*1),"")</f>
        <v/>
      </c>
      <c r="AS4165">
        <f t="shared" si="457"/>
        <v>0</v>
      </c>
      <c r="BF4165" t="str">
        <f>IFERROR(IF(OR(BD4165=338,BD4165=340,BD4165=341,BD4165=342,BD4165="342A",BD4165="342B"),PorcenRet(BD4165,BH4165,BI4165),INDEX(PORCENTAJEBUSCAR,MATCH(BD4165,CódigoRET,0),4)*1),"")</f>
        <v/>
      </c>
      <c r="BG4165">
        <f t="shared" si="458"/>
        <v>0</v>
      </c>
      <c r="BO4165">
        <f t="shared" si="459"/>
        <v>0</v>
      </c>
      <c r="CC4165">
        <f t="shared" si="460"/>
        <v>0</v>
      </c>
      <c r="CD4165">
        <f t="shared" si="461"/>
        <v>0</v>
      </c>
      <c r="CG4165">
        <f ca="1">IFERROR(INDIRECT("IVA!X"&amp;MATCH(MID(COMPRAS!C4065,1,2)&amp;MID(COMPRAS!F4065,1,2)&amp;MID(COMPRAS!D4065,1,2),IVA!W:W,0)),"SIN COD.")</f>
        <v>0</v>
      </c>
      <c r="CH4165">
        <f ca="1">IFERROR(INDIRECT("IVA!Y"&amp;MATCH(MID(COMPRAS!C4065,1,2)&amp;MID(COMPRAS!F4065,1,2)&amp;MID(COMPRAS!D4065,1,2),IVA!W:W,0)),"SIN COD.")</f>
        <v>0</v>
      </c>
    </row>
    <row r="4166" spans="1:86" x14ac:dyDescent="0.25">
      <c r="A4166"/>
      <c r="B4166"/>
      <c r="D4166"/>
      <c r="AL4166">
        <f t="shared" si="455"/>
        <v>0</v>
      </c>
      <c r="AQ4166">
        <f t="shared" si="456"/>
        <v>0</v>
      </c>
      <c r="AR4166" t="str">
        <f>IFERROR(IF(OR(AP4166=338,AP4166=340,AP4166=341,AP4166=342,AP4166="342A",AP4166="342B"),PorcenRet(AP4166,AT4166,AU4166),INDEX(PORCENTAJEBUSCAR,MATCH(AP4166,CódigoRET,0),4)*1),"")</f>
        <v/>
      </c>
      <c r="AS4166">
        <f t="shared" si="457"/>
        <v>0</v>
      </c>
      <c r="BF4166" t="str">
        <f>IFERROR(IF(OR(BD4166=338,BD4166=340,BD4166=341,BD4166=342,BD4166="342A",BD4166="342B"),PorcenRet(BD4166,BH4166,BI4166),INDEX(PORCENTAJEBUSCAR,MATCH(BD4166,CódigoRET,0),4)*1),"")</f>
        <v/>
      </c>
      <c r="BG4166">
        <f t="shared" si="458"/>
        <v>0</v>
      </c>
      <c r="BO4166">
        <f t="shared" si="459"/>
        <v>0</v>
      </c>
      <c r="CC4166">
        <f t="shared" si="460"/>
        <v>0</v>
      </c>
      <c r="CD4166">
        <f t="shared" si="461"/>
        <v>0</v>
      </c>
      <c r="CG4166">
        <f ca="1">IFERROR(INDIRECT("IVA!X"&amp;MATCH(MID(COMPRAS!C4066,1,2)&amp;MID(COMPRAS!F4066,1,2)&amp;MID(COMPRAS!D4066,1,2),IVA!W:W,0)),"SIN COD.")</f>
        <v>0</v>
      </c>
      <c r="CH4166">
        <f ca="1">IFERROR(INDIRECT("IVA!Y"&amp;MATCH(MID(COMPRAS!C4066,1,2)&amp;MID(COMPRAS!F4066,1,2)&amp;MID(COMPRAS!D4066,1,2),IVA!W:W,0)),"SIN COD.")</f>
        <v>0</v>
      </c>
    </row>
    <row r="4167" spans="1:86" x14ac:dyDescent="0.25">
      <c r="A4167"/>
      <c r="B4167"/>
      <c r="D4167"/>
      <c r="AL4167">
        <f t="shared" si="455"/>
        <v>0</v>
      </c>
      <c r="AQ4167">
        <f t="shared" si="456"/>
        <v>0</v>
      </c>
      <c r="AR4167" t="str">
        <f>IFERROR(IF(OR(AP4167=338,AP4167=340,AP4167=341,AP4167=342,AP4167="342A",AP4167="342B"),PorcenRet(AP4167,AT4167,AU4167),INDEX(PORCENTAJEBUSCAR,MATCH(AP4167,CódigoRET,0),4)*1),"")</f>
        <v/>
      </c>
      <c r="AS4167">
        <f t="shared" si="457"/>
        <v>0</v>
      </c>
      <c r="BF4167" t="str">
        <f>IFERROR(IF(OR(BD4167=338,BD4167=340,BD4167=341,BD4167=342,BD4167="342A",BD4167="342B"),PorcenRet(BD4167,BH4167,BI4167),INDEX(PORCENTAJEBUSCAR,MATCH(BD4167,CódigoRET,0),4)*1),"")</f>
        <v/>
      </c>
      <c r="BG4167">
        <f t="shared" si="458"/>
        <v>0</v>
      </c>
      <c r="BO4167">
        <f t="shared" si="459"/>
        <v>0</v>
      </c>
      <c r="CC4167">
        <f t="shared" si="460"/>
        <v>0</v>
      </c>
      <c r="CD4167">
        <f t="shared" si="461"/>
        <v>0</v>
      </c>
      <c r="CG4167">
        <f ca="1">IFERROR(INDIRECT("IVA!X"&amp;MATCH(MID(COMPRAS!C4067,1,2)&amp;MID(COMPRAS!F4067,1,2)&amp;MID(COMPRAS!D4067,1,2),IVA!W:W,0)),"SIN COD.")</f>
        <v>0</v>
      </c>
      <c r="CH4167">
        <f ca="1">IFERROR(INDIRECT("IVA!Y"&amp;MATCH(MID(COMPRAS!C4067,1,2)&amp;MID(COMPRAS!F4067,1,2)&amp;MID(COMPRAS!D4067,1,2),IVA!W:W,0)),"SIN COD.")</f>
        <v>0</v>
      </c>
    </row>
    <row r="4168" spans="1:86" x14ac:dyDescent="0.25">
      <c r="A4168"/>
      <c r="B4168"/>
      <c r="D4168"/>
      <c r="AL4168">
        <f t="shared" si="455"/>
        <v>0</v>
      </c>
      <c r="AQ4168">
        <f t="shared" si="456"/>
        <v>0</v>
      </c>
      <c r="AR4168" t="str">
        <f>IFERROR(IF(OR(AP4168=338,AP4168=340,AP4168=341,AP4168=342,AP4168="342A",AP4168="342B"),PorcenRet(AP4168,AT4168,AU4168),INDEX(PORCENTAJEBUSCAR,MATCH(AP4168,CódigoRET,0),4)*1),"")</f>
        <v/>
      </c>
      <c r="AS4168">
        <f t="shared" si="457"/>
        <v>0</v>
      </c>
      <c r="BF4168" t="str">
        <f>IFERROR(IF(OR(BD4168=338,BD4168=340,BD4168=341,BD4168=342,BD4168="342A",BD4168="342B"),PorcenRet(BD4168,BH4168,BI4168),INDEX(PORCENTAJEBUSCAR,MATCH(BD4168,CódigoRET,0),4)*1),"")</f>
        <v/>
      </c>
      <c r="BG4168">
        <f t="shared" si="458"/>
        <v>0</v>
      </c>
      <c r="BO4168">
        <f t="shared" si="459"/>
        <v>0</v>
      </c>
      <c r="CC4168">
        <f t="shared" si="460"/>
        <v>0</v>
      </c>
      <c r="CD4168">
        <f t="shared" si="461"/>
        <v>0</v>
      </c>
      <c r="CG4168">
        <f ca="1">IFERROR(INDIRECT("IVA!X"&amp;MATCH(MID(COMPRAS!C4068,1,2)&amp;MID(COMPRAS!F4068,1,2)&amp;MID(COMPRAS!D4068,1,2),IVA!W:W,0)),"SIN COD.")</f>
        <v>0</v>
      </c>
      <c r="CH4168">
        <f ca="1">IFERROR(INDIRECT("IVA!Y"&amp;MATCH(MID(COMPRAS!C4068,1,2)&amp;MID(COMPRAS!F4068,1,2)&amp;MID(COMPRAS!D4068,1,2),IVA!W:W,0)),"SIN COD.")</f>
        <v>0</v>
      </c>
    </row>
    <row r="4169" spans="1:86" x14ac:dyDescent="0.25">
      <c r="A4169"/>
      <c r="B4169"/>
      <c r="D4169"/>
      <c r="AL4169">
        <f t="shared" si="455"/>
        <v>0</v>
      </c>
      <c r="AQ4169">
        <f t="shared" si="456"/>
        <v>0</v>
      </c>
      <c r="AR4169" t="str">
        <f>IFERROR(IF(OR(AP4169=338,AP4169=340,AP4169=341,AP4169=342,AP4169="342A",AP4169="342B"),PorcenRet(AP4169,AT4169,AU4169),INDEX(PORCENTAJEBUSCAR,MATCH(AP4169,CódigoRET,0),4)*1),"")</f>
        <v/>
      </c>
      <c r="AS4169">
        <f t="shared" si="457"/>
        <v>0</v>
      </c>
      <c r="BF4169" t="str">
        <f>IFERROR(IF(OR(BD4169=338,BD4169=340,BD4169=341,BD4169=342,BD4169="342A",BD4169="342B"),PorcenRet(BD4169,BH4169,BI4169),INDEX(PORCENTAJEBUSCAR,MATCH(BD4169,CódigoRET,0),4)*1),"")</f>
        <v/>
      </c>
      <c r="BG4169">
        <f t="shared" si="458"/>
        <v>0</v>
      </c>
      <c r="BO4169">
        <f t="shared" si="459"/>
        <v>0</v>
      </c>
      <c r="CC4169">
        <f t="shared" si="460"/>
        <v>0</v>
      </c>
      <c r="CD4169">
        <f t="shared" si="461"/>
        <v>0</v>
      </c>
      <c r="CG4169">
        <f ca="1">IFERROR(INDIRECT("IVA!X"&amp;MATCH(MID(COMPRAS!C4069,1,2)&amp;MID(COMPRAS!F4069,1,2)&amp;MID(COMPRAS!D4069,1,2),IVA!W:W,0)),"SIN COD.")</f>
        <v>0</v>
      </c>
      <c r="CH4169">
        <f ca="1">IFERROR(INDIRECT("IVA!Y"&amp;MATCH(MID(COMPRAS!C4069,1,2)&amp;MID(COMPRAS!F4069,1,2)&amp;MID(COMPRAS!D4069,1,2),IVA!W:W,0)),"SIN COD.")</f>
        <v>0</v>
      </c>
    </row>
    <row r="4170" spans="1:86" x14ac:dyDescent="0.25">
      <c r="A4170"/>
      <c r="B4170"/>
      <c r="D4170"/>
      <c r="AL4170">
        <f t="shared" si="455"/>
        <v>0</v>
      </c>
      <c r="AQ4170">
        <f t="shared" si="456"/>
        <v>0</v>
      </c>
      <c r="AR4170" t="str">
        <f>IFERROR(IF(OR(AP4170=338,AP4170=340,AP4170=341,AP4170=342,AP4170="342A",AP4170="342B"),PorcenRet(AP4170,AT4170,AU4170),INDEX(PORCENTAJEBUSCAR,MATCH(AP4170,CódigoRET,0),4)*1),"")</f>
        <v/>
      </c>
      <c r="AS4170">
        <f t="shared" si="457"/>
        <v>0</v>
      </c>
      <c r="BF4170" t="str">
        <f>IFERROR(IF(OR(BD4170=338,BD4170=340,BD4170=341,BD4170=342,BD4170="342A",BD4170="342B"),PorcenRet(BD4170,BH4170,BI4170),INDEX(PORCENTAJEBUSCAR,MATCH(BD4170,CódigoRET,0),4)*1),"")</f>
        <v/>
      </c>
      <c r="BG4170">
        <f t="shared" si="458"/>
        <v>0</v>
      </c>
      <c r="BO4170">
        <f t="shared" si="459"/>
        <v>0</v>
      </c>
      <c r="CC4170">
        <f t="shared" si="460"/>
        <v>0</v>
      </c>
      <c r="CD4170">
        <f t="shared" si="461"/>
        <v>0</v>
      </c>
      <c r="CG4170">
        <f ca="1">IFERROR(INDIRECT("IVA!X"&amp;MATCH(MID(COMPRAS!C4070,1,2)&amp;MID(COMPRAS!F4070,1,2)&amp;MID(COMPRAS!D4070,1,2),IVA!W:W,0)),"SIN COD.")</f>
        <v>0</v>
      </c>
      <c r="CH4170">
        <f ca="1">IFERROR(INDIRECT("IVA!Y"&amp;MATCH(MID(COMPRAS!C4070,1,2)&amp;MID(COMPRAS!F4070,1,2)&amp;MID(COMPRAS!D4070,1,2),IVA!W:W,0)),"SIN COD.")</f>
        <v>0</v>
      </c>
    </row>
    <row r="4171" spans="1:86" x14ac:dyDescent="0.25">
      <c r="A4171"/>
      <c r="B4171"/>
      <c r="D4171"/>
      <c r="AL4171">
        <f t="shared" si="455"/>
        <v>0</v>
      </c>
      <c r="AQ4171">
        <f t="shared" si="456"/>
        <v>0</v>
      </c>
      <c r="AR4171" t="str">
        <f>IFERROR(IF(OR(AP4171=338,AP4171=340,AP4171=341,AP4171=342,AP4171="342A",AP4171="342B"),PorcenRet(AP4171,AT4171,AU4171),INDEX(PORCENTAJEBUSCAR,MATCH(AP4171,CódigoRET,0),4)*1),"")</f>
        <v/>
      </c>
      <c r="AS4171">
        <f t="shared" si="457"/>
        <v>0</v>
      </c>
      <c r="BF4171" t="str">
        <f>IFERROR(IF(OR(BD4171=338,BD4171=340,BD4171=341,BD4171=342,BD4171="342A",BD4171="342B"),PorcenRet(BD4171,BH4171,BI4171),INDEX(PORCENTAJEBUSCAR,MATCH(BD4171,CódigoRET,0),4)*1),"")</f>
        <v/>
      </c>
      <c r="BG4171">
        <f t="shared" si="458"/>
        <v>0</v>
      </c>
      <c r="BO4171">
        <f t="shared" si="459"/>
        <v>0</v>
      </c>
      <c r="CC4171">
        <f t="shared" si="460"/>
        <v>0</v>
      </c>
      <c r="CD4171">
        <f t="shared" si="461"/>
        <v>0</v>
      </c>
      <c r="CG4171">
        <f ca="1">IFERROR(INDIRECT("IVA!X"&amp;MATCH(MID(COMPRAS!C4071,1,2)&amp;MID(COMPRAS!F4071,1,2)&amp;MID(COMPRAS!D4071,1,2),IVA!W:W,0)),"SIN COD.")</f>
        <v>0</v>
      </c>
      <c r="CH4171">
        <f ca="1">IFERROR(INDIRECT("IVA!Y"&amp;MATCH(MID(COMPRAS!C4071,1,2)&amp;MID(COMPRAS!F4071,1,2)&amp;MID(COMPRAS!D4071,1,2),IVA!W:W,0)),"SIN COD.")</f>
        <v>0</v>
      </c>
    </row>
    <row r="4172" spans="1:86" x14ac:dyDescent="0.25">
      <c r="A4172"/>
      <c r="B4172"/>
      <c r="D4172"/>
      <c r="AL4172">
        <f t="shared" si="455"/>
        <v>0</v>
      </c>
      <c r="AQ4172">
        <f t="shared" si="456"/>
        <v>0</v>
      </c>
      <c r="AR4172" t="str">
        <f>IFERROR(IF(OR(AP4172=338,AP4172=340,AP4172=341,AP4172=342,AP4172="342A",AP4172="342B"),PorcenRet(AP4172,AT4172,AU4172),INDEX(PORCENTAJEBUSCAR,MATCH(AP4172,CódigoRET,0),4)*1),"")</f>
        <v/>
      </c>
      <c r="AS4172">
        <f t="shared" si="457"/>
        <v>0</v>
      </c>
      <c r="BF4172" t="str">
        <f>IFERROR(IF(OR(BD4172=338,BD4172=340,BD4172=341,BD4172=342,BD4172="342A",BD4172="342B"),PorcenRet(BD4172,BH4172,BI4172),INDEX(PORCENTAJEBUSCAR,MATCH(BD4172,CódigoRET,0),4)*1),"")</f>
        <v/>
      </c>
      <c r="BG4172">
        <f t="shared" si="458"/>
        <v>0</v>
      </c>
      <c r="BO4172">
        <f t="shared" si="459"/>
        <v>0</v>
      </c>
      <c r="CC4172">
        <f t="shared" si="460"/>
        <v>0</v>
      </c>
      <c r="CD4172">
        <f t="shared" si="461"/>
        <v>0</v>
      </c>
      <c r="CG4172">
        <f ca="1">IFERROR(INDIRECT("IVA!X"&amp;MATCH(MID(COMPRAS!C4072,1,2)&amp;MID(COMPRAS!F4072,1,2)&amp;MID(COMPRAS!D4072,1,2),IVA!W:W,0)),"SIN COD.")</f>
        <v>0</v>
      </c>
      <c r="CH4172">
        <f ca="1">IFERROR(INDIRECT("IVA!Y"&amp;MATCH(MID(COMPRAS!C4072,1,2)&amp;MID(COMPRAS!F4072,1,2)&amp;MID(COMPRAS!D4072,1,2),IVA!W:W,0)),"SIN COD.")</f>
        <v>0</v>
      </c>
    </row>
    <row r="4173" spans="1:86" x14ac:dyDescent="0.25">
      <c r="A4173"/>
      <c r="B4173"/>
      <c r="D4173"/>
      <c r="AL4173">
        <f t="shared" si="455"/>
        <v>0</v>
      </c>
      <c r="AQ4173">
        <f t="shared" si="456"/>
        <v>0</v>
      </c>
      <c r="AR4173" t="str">
        <f>IFERROR(IF(OR(AP4173=338,AP4173=340,AP4173=341,AP4173=342,AP4173="342A",AP4173="342B"),PorcenRet(AP4173,AT4173,AU4173),INDEX(PORCENTAJEBUSCAR,MATCH(AP4173,CódigoRET,0),4)*1),"")</f>
        <v/>
      </c>
      <c r="AS4173">
        <f t="shared" si="457"/>
        <v>0</v>
      </c>
      <c r="BF4173" t="str">
        <f>IFERROR(IF(OR(BD4173=338,BD4173=340,BD4173=341,BD4173=342,BD4173="342A",BD4173="342B"),PorcenRet(BD4173,BH4173,BI4173),INDEX(PORCENTAJEBUSCAR,MATCH(BD4173,CódigoRET,0),4)*1),"")</f>
        <v/>
      </c>
      <c r="BG4173">
        <f t="shared" si="458"/>
        <v>0</v>
      </c>
      <c r="BO4173">
        <f t="shared" si="459"/>
        <v>0</v>
      </c>
      <c r="CC4173">
        <f t="shared" si="460"/>
        <v>0</v>
      </c>
      <c r="CD4173">
        <f t="shared" si="461"/>
        <v>0</v>
      </c>
      <c r="CG4173">
        <f ca="1">IFERROR(INDIRECT("IVA!X"&amp;MATCH(MID(COMPRAS!C4073,1,2)&amp;MID(COMPRAS!F4073,1,2)&amp;MID(COMPRAS!D4073,1,2),IVA!W:W,0)),"SIN COD.")</f>
        <v>0</v>
      </c>
      <c r="CH4173">
        <f ca="1">IFERROR(INDIRECT("IVA!Y"&amp;MATCH(MID(COMPRAS!C4073,1,2)&amp;MID(COMPRAS!F4073,1,2)&amp;MID(COMPRAS!D4073,1,2),IVA!W:W,0)),"SIN COD.")</f>
        <v>0</v>
      </c>
    </row>
    <row r="4174" spans="1:86" x14ac:dyDescent="0.25">
      <c r="A4174"/>
      <c r="B4174"/>
      <c r="D4174"/>
      <c r="AL4174">
        <f t="shared" si="455"/>
        <v>0</v>
      </c>
      <c r="AQ4174">
        <f t="shared" si="456"/>
        <v>0</v>
      </c>
      <c r="AR4174" t="str">
        <f>IFERROR(IF(OR(AP4174=338,AP4174=340,AP4174=341,AP4174=342,AP4174="342A",AP4174="342B"),PorcenRet(AP4174,AT4174,AU4174),INDEX(PORCENTAJEBUSCAR,MATCH(AP4174,CódigoRET,0),4)*1),"")</f>
        <v/>
      </c>
      <c r="AS4174">
        <f t="shared" si="457"/>
        <v>0</v>
      </c>
      <c r="BF4174" t="str">
        <f>IFERROR(IF(OR(BD4174=338,BD4174=340,BD4174=341,BD4174=342,BD4174="342A",BD4174="342B"),PorcenRet(BD4174,BH4174,BI4174),INDEX(PORCENTAJEBUSCAR,MATCH(BD4174,CódigoRET,0),4)*1),"")</f>
        <v/>
      </c>
      <c r="BG4174">
        <f t="shared" si="458"/>
        <v>0</v>
      </c>
      <c r="BO4174">
        <f t="shared" si="459"/>
        <v>0</v>
      </c>
      <c r="CC4174">
        <f t="shared" si="460"/>
        <v>0</v>
      </c>
      <c r="CD4174">
        <f t="shared" si="461"/>
        <v>0</v>
      </c>
      <c r="CG4174">
        <f ca="1">IFERROR(INDIRECT("IVA!X"&amp;MATCH(MID(COMPRAS!C4074,1,2)&amp;MID(COMPRAS!F4074,1,2)&amp;MID(COMPRAS!D4074,1,2),IVA!W:W,0)),"SIN COD.")</f>
        <v>0</v>
      </c>
      <c r="CH4174">
        <f ca="1">IFERROR(INDIRECT("IVA!Y"&amp;MATCH(MID(COMPRAS!C4074,1,2)&amp;MID(COMPRAS!F4074,1,2)&amp;MID(COMPRAS!D4074,1,2),IVA!W:W,0)),"SIN COD.")</f>
        <v>0</v>
      </c>
    </row>
    <row r="4175" spans="1:86" x14ac:dyDescent="0.25">
      <c r="A4175"/>
      <c r="B4175"/>
      <c r="D4175"/>
      <c r="AL4175">
        <f t="shared" si="455"/>
        <v>0</v>
      </c>
      <c r="AQ4175">
        <f t="shared" si="456"/>
        <v>0</v>
      </c>
      <c r="AR4175" t="str">
        <f>IFERROR(IF(OR(AP4175=338,AP4175=340,AP4175=341,AP4175=342,AP4175="342A",AP4175="342B"),PorcenRet(AP4175,AT4175,AU4175),INDEX(PORCENTAJEBUSCAR,MATCH(AP4175,CódigoRET,0),4)*1),"")</f>
        <v/>
      </c>
      <c r="AS4175">
        <f t="shared" si="457"/>
        <v>0</v>
      </c>
      <c r="BF4175" t="str">
        <f>IFERROR(IF(OR(BD4175=338,BD4175=340,BD4175=341,BD4175=342,BD4175="342A",BD4175="342B"),PorcenRet(BD4175,BH4175,BI4175),INDEX(PORCENTAJEBUSCAR,MATCH(BD4175,CódigoRET,0),4)*1),"")</f>
        <v/>
      </c>
      <c r="BG4175">
        <f t="shared" si="458"/>
        <v>0</v>
      </c>
      <c r="BO4175">
        <f t="shared" si="459"/>
        <v>0</v>
      </c>
      <c r="CC4175">
        <f t="shared" si="460"/>
        <v>0</v>
      </c>
      <c r="CD4175">
        <f t="shared" si="461"/>
        <v>0</v>
      </c>
      <c r="CG4175">
        <f ca="1">IFERROR(INDIRECT("IVA!X"&amp;MATCH(MID(COMPRAS!C4075,1,2)&amp;MID(COMPRAS!F4075,1,2)&amp;MID(COMPRAS!D4075,1,2),IVA!W:W,0)),"SIN COD.")</f>
        <v>0</v>
      </c>
      <c r="CH4175">
        <f ca="1">IFERROR(INDIRECT("IVA!Y"&amp;MATCH(MID(COMPRAS!C4075,1,2)&amp;MID(COMPRAS!F4075,1,2)&amp;MID(COMPRAS!D4075,1,2),IVA!W:W,0)),"SIN COD.")</f>
        <v>0</v>
      </c>
    </row>
    <row r="4176" spans="1:86" x14ac:dyDescent="0.25">
      <c r="A4176"/>
      <c r="B4176"/>
      <c r="D4176"/>
      <c r="AL4176">
        <f t="shared" si="455"/>
        <v>0</v>
      </c>
      <c r="AQ4176">
        <f t="shared" si="456"/>
        <v>0</v>
      </c>
      <c r="AR4176" t="str">
        <f>IFERROR(IF(OR(AP4176=338,AP4176=340,AP4176=341,AP4176=342,AP4176="342A",AP4176="342B"),PorcenRet(AP4176,AT4176,AU4176),INDEX(PORCENTAJEBUSCAR,MATCH(AP4176,CódigoRET,0),4)*1),"")</f>
        <v/>
      </c>
      <c r="AS4176">
        <f t="shared" si="457"/>
        <v>0</v>
      </c>
      <c r="BF4176" t="str">
        <f>IFERROR(IF(OR(BD4176=338,BD4176=340,BD4176=341,BD4176=342,BD4176="342A",BD4176="342B"),PorcenRet(BD4176,BH4176,BI4176),INDEX(PORCENTAJEBUSCAR,MATCH(BD4176,CódigoRET,0),4)*1),"")</f>
        <v/>
      </c>
      <c r="BG4176">
        <f t="shared" si="458"/>
        <v>0</v>
      </c>
      <c r="BO4176">
        <f t="shared" si="459"/>
        <v>0</v>
      </c>
      <c r="CC4176">
        <f t="shared" si="460"/>
        <v>0</v>
      </c>
      <c r="CD4176">
        <f t="shared" si="461"/>
        <v>0</v>
      </c>
      <c r="CG4176">
        <f ca="1">IFERROR(INDIRECT("IVA!X"&amp;MATCH(MID(COMPRAS!C4076,1,2)&amp;MID(COMPRAS!F4076,1,2)&amp;MID(COMPRAS!D4076,1,2),IVA!W:W,0)),"SIN COD.")</f>
        <v>0</v>
      </c>
      <c r="CH4176">
        <f ca="1">IFERROR(INDIRECT("IVA!Y"&amp;MATCH(MID(COMPRAS!C4076,1,2)&amp;MID(COMPRAS!F4076,1,2)&amp;MID(COMPRAS!D4076,1,2),IVA!W:W,0)),"SIN COD.")</f>
        <v>0</v>
      </c>
    </row>
    <row r="4177" spans="1:86" x14ac:dyDescent="0.25">
      <c r="A4177"/>
      <c r="B4177"/>
      <c r="D4177"/>
      <c r="AL4177">
        <f t="shared" si="455"/>
        <v>0</v>
      </c>
      <c r="AQ4177">
        <f t="shared" si="456"/>
        <v>0</v>
      </c>
      <c r="AR4177" t="str">
        <f>IFERROR(IF(OR(AP4177=338,AP4177=340,AP4177=341,AP4177=342,AP4177="342A",AP4177="342B"),PorcenRet(AP4177,AT4177,AU4177),INDEX(PORCENTAJEBUSCAR,MATCH(AP4177,CódigoRET,0),4)*1),"")</f>
        <v/>
      </c>
      <c r="AS4177">
        <f t="shared" si="457"/>
        <v>0</v>
      </c>
      <c r="BF4177" t="str">
        <f>IFERROR(IF(OR(BD4177=338,BD4177=340,BD4177=341,BD4177=342,BD4177="342A",BD4177="342B"),PorcenRet(BD4177,BH4177,BI4177),INDEX(PORCENTAJEBUSCAR,MATCH(BD4177,CódigoRET,0),4)*1),"")</f>
        <v/>
      </c>
      <c r="BG4177">
        <f t="shared" si="458"/>
        <v>0</v>
      </c>
      <c r="BO4177">
        <f t="shared" si="459"/>
        <v>0</v>
      </c>
      <c r="CC4177">
        <f t="shared" si="460"/>
        <v>0</v>
      </c>
      <c r="CD4177">
        <f t="shared" si="461"/>
        <v>0</v>
      </c>
      <c r="CG4177">
        <f ca="1">IFERROR(INDIRECT("IVA!X"&amp;MATCH(MID(COMPRAS!C4077,1,2)&amp;MID(COMPRAS!F4077,1,2)&amp;MID(COMPRAS!D4077,1,2),IVA!W:W,0)),"SIN COD.")</f>
        <v>0</v>
      </c>
      <c r="CH4177">
        <f ca="1">IFERROR(INDIRECT("IVA!Y"&amp;MATCH(MID(COMPRAS!C4077,1,2)&amp;MID(COMPRAS!F4077,1,2)&amp;MID(COMPRAS!D4077,1,2),IVA!W:W,0)),"SIN COD.")</f>
        <v>0</v>
      </c>
    </row>
    <row r="4178" spans="1:86" x14ac:dyDescent="0.25">
      <c r="A4178"/>
      <c r="B4178"/>
      <c r="D4178"/>
      <c r="AL4178">
        <f t="shared" si="455"/>
        <v>0</v>
      </c>
      <c r="AQ4178">
        <f t="shared" si="456"/>
        <v>0</v>
      </c>
      <c r="AR4178" t="str">
        <f>IFERROR(IF(OR(AP4178=338,AP4178=340,AP4178=341,AP4178=342,AP4178="342A",AP4178="342B"),PorcenRet(AP4178,AT4178,AU4178),INDEX(PORCENTAJEBUSCAR,MATCH(AP4178,CódigoRET,0),4)*1),"")</f>
        <v/>
      </c>
      <c r="AS4178">
        <f t="shared" si="457"/>
        <v>0</v>
      </c>
      <c r="BF4178" t="str">
        <f>IFERROR(IF(OR(BD4178=338,BD4178=340,BD4178=341,BD4178=342,BD4178="342A",BD4178="342B"),PorcenRet(BD4178,BH4178,BI4178),INDEX(PORCENTAJEBUSCAR,MATCH(BD4178,CódigoRET,0),4)*1),"")</f>
        <v/>
      </c>
      <c r="BG4178">
        <f t="shared" si="458"/>
        <v>0</v>
      </c>
      <c r="BO4178">
        <f t="shared" si="459"/>
        <v>0</v>
      </c>
      <c r="CC4178">
        <f t="shared" si="460"/>
        <v>0</v>
      </c>
      <c r="CD4178">
        <f t="shared" si="461"/>
        <v>0</v>
      </c>
      <c r="CG4178">
        <f ca="1">IFERROR(INDIRECT("IVA!X"&amp;MATCH(MID(COMPRAS!C4078,1,2)&amp;MID(COMPRAS!F4078,1,2)&amp;MID(COMPRAS!D4078,1,2),IVA!W:W,0)),"SIN COD.")</f>
        <v>0</v>
      </c>
      <c r="CH4178">
        <f ca="1">IFERROR(INDIRECT("IVA!Y"&amp;MATCH(MID(COMPRAS!C4078,1,2)&amp;MID(COMPRAS!F4078,1,2)&amp;MID(COMPRAS!D4078,1,2),IVA!W:W,0)),"SIN COD.")</f>
        <v>0</v>
      </c>
    </row>
    <row r="4179" spans="1:86" x14ac:dyDescent="0.25">
      <c r="A4179"/>
      <c r="B4179"/>
      <c r="D4179"/>
      <c r="AL4179">
        <f t="shared" si="455"/>
        <v>0</v>
      </c>
      <c r="AQ4179">
        <f t="shared" si="456"/>
        <v>0</v>
      </c>
      <c r="AR4179" t="str">
        <f>IFERROR(IF(OR(AP4179=338,AP4179=340,AP4179=341,AP4179=342,AP4179="342A",AP4179="342B"),PorcenRet(AP4179,AT4179,AU4179),INDEX(PORCENTAJEBUSCAR,MATCH(AP4179,CódigoRET,0),4)*1),"")</f>
        <v/>
      </c>
      <c r="AS4179">
        <f t="shared" si="457"/>
        <v>0</v>
      </c>
      <c r="BF4179" t="str">
        <f>IFERROR(IF(OR(BD4179=338,BD4179=340,BD4179=341,BD4179=342,BD4179="342A",BD4179="342B"),PorcenRet(BD4179,BH4179,BI4179),INDEX(PORCENTAJEBUSCAR,MATCH(BD4179,CódigoRET,0),4)*1),"")</f>
        <v/>
      </c>
      <c r="BG4179">
        <f t="shared" si="458"/>
        <v>0</v>
      </c>
      <c r="BO4179">
        <f t="shared" si="459"/>
        <v>0</v>
      </c>
      <c r="CC4179">
        <f t="shared" si="460"/>
        <v>0</v>
      </c>
      <c r="CD4179">
        <f t="shared" si="461"/>
        <v>0</v>
      </c>
      <c r="CG4179">
        <f ca="1">IFERROR(INDIRECT("IVA!X"&amp;MATCH(MID(COMPRAS!C4079,1,2)&amp;MID(COMPRAS!F4079,1,2)&amp;MID(COMPRAS!D4079,1,2),IVA!W:W,0)),"SIN COD.")</f>
        <v>0</v>
      </c>
      <c r="CH4179">
        <f ca="1">IFERROR(INDIRECT("IVA!Y"&amp;MATCH(MID(COMPRAS!C4079,1,2)&amp;MID(COMPRAS!F4079,1,2)&amp;MID(COMPRAS!D4079,1,2),IVA!W:W,0)),"SIN COD.")</f>
        <v>0</v>
      </c>
    </row>
    <row r="4180" spans="1:86" x14ac:dyDescent="0.25">
      <c r="A4180"/>
      <c r="B4180"/>
      <c r="D4180"/>
      <c r="AL4180">
        <f t="shared" si="455"/>
        <v>0</v>
      </c>
      <c r="AQ4180">
        <f t="shared" si="456"/>
        <v>0</v>
      </c>
      <c r="AR4180" t="str">
        <f>IFERROR(IF(OR(AP4180=338,AP4180=340,AP4180=341,AP4180=342,AP4180="342A",AP4180="342B"),PorcenRet(AP4180,AT4180,AU4180),INDEX(PORCENTAJEBUSCAR,MATCH(AP4180,CódigoRET,0),4)*1),"")</f>
        <v/>
      </c>
      <c r="AS4180">
        <f t="shared" si="457"/>
        <v>0</v>
      </c>
      <c r="BF4180" t="str">
        <f>IFERROR(IF(OR(BD4180=338,BD4180=340,BD4180=341,BD4180=342,BD4180="342A",BD4180="342B"),PorcenRet(BD4180,BH4180,BI4180),INDEX(PORCENTAJEBUSCAR,MATCH(BD4180,CódigoRET,0),4)*1),"")</f>
        <v/>
      </c>
      <c r="BG4180">
        <f t="shared" si="458"/>
        <v>0</v>
      </c>
      <c r="BO4180">
        <f t="shared" si="459"/>
        <v>0</v>
      </c>
      <c r="CC4180">
        <f t="shared" si="460"/>
        <v>0</v>
      </c>
      <c r="CD4180">
        <f t="shared" si="461"/>
        <v>0</v>
      </c>
      <c r="CG4180">
        <f ca="1">IFERROR(INDIRECT("IVA!X"&amp;MATCH(MID(COMPRAS!C4080,1,2)&amp;MID(COMPRAS!F4080,1,2)&amp;MID(COMPRAS!D4080,1,2),IVA!W:W,0)),"SIN COD.")</f>
        <v>0</v>
      </c>
      <c r="CH4180">
        <f ca="1">IFERROR(INDIRECT("IVA!Y"&amp;MATCH(MID(COMPRAS!C4080,1,2)&amp;MID(COMPRAS!F4080,1,2)&amp;MID(COMPRAS!D4080,1,2),IVA!W:W,0)),"SIN COD.")</f>
        <v>0</v>
      </c>
    </row>
    <row r="4181" spans="1:86" x14ac:dyDescent="0.25">
      <c r="A4181"/>
      <c r="B4181"/>
      <c r="D4181"/>
      <c r="AL4181">
        <f t="shared" si="455"/>
        <v>0</v>
      </c>
      <c r="AQ4181">
        <f t="shared" si="456"/>
        <v>0</v>
      </c>
      <c r="AR4181" t="str">
        <f>IFERROR(IF(OR(AP4181=338,AP4181=340,AP4181=341,AP4181=342,AP4181="342A",AP4181="342B"),PorcenRet(AP4181,AT4181,AU4181),INDEX(PORCENTAJEBUSCAR,MATCH(AP4181,CódigoRET,0),4)*1),"")</f>
        <v/>
      </c>
      <c r="AS4181">
        <f t="shared" si="457"/>
        <v>0</v>
      </c>
      <c r="BF4181" t="str">
        <f>IFERROR(IF(OR(BD4181=338,BD4181=340,BD4181=341,BD4181=342,BD4181="342A",BD4181="342B"),PorcenRet(BD4181,BH4181,BI4181),INDEX(PORCENTAJEBUSCAR,MATCH(BD4181,CódigoRET,0),4)*1),"")</f>
        <v/>
      </c>
      <c r="BG4181">
        <f t="shared" si="458"/>
        <v>0</v>
      </c>
      <c r="BO4181">
        <f t="shared" si="459"/>
        <v>0</v>
      </c>
      <c r="CC4181">
        <f t="shared" si="460"/>
        <v>0</v>
      </c>
      <c r="CD4181">
        <f t="shared" si="461"/>
        <v>0</v>
      </c>
      <c r="CG4181">
        <f ca="1">IFERROR(INDIRECT("IVA!X"&amp;MATCH(MID(COMPRAS!C4081,1,2)&amp;MID(COMPRAS!F4081,1,2)&amp;MID(COMPRAS!D4081,1,2),IVA!W:W,0)),"SIN COD.")</f>
        <v>0</v>
      </c>
      <c r="CH4181">
        <f ca="1">IFERROR(INDIRECT("IVA!Y"&amp;MATCH(MID(COMPRAS!C4081,1,2)&amp;MID(COMPRAS!F4081,1,2)&amp;MID(COMPRAS!D4081,1,2),IVA!W:W,0)),"SIN COD.")</f>
        <v>0</v>
      </c>
    </row>
    <row r="4182" spans="1:86" x14ac:dyDescent="0.25">
      <c r="A4182"/>
      <c r="B4182"/>
      <c r="D4182"/>
      <c r="AL4182">
        <f t="shared" si="455"/>
        <v>0</v>
      </c>
      <c r="AQ4182">
        <f t="shared" si="456"/>
        <v>0</v>
      </c>
      <c r="AR4182" t="str">
        <f>IFERROR(IF(OR(AP4182=338,AP4182=340,AP4182=341,AP4182=342,AP4182="342A",AP4182="342B"),PorcenRet(AP4182,AT4182,AU4182),INDEX(PORCENTAJEBUSCAR,MATCH(AP4182,CódigoRET,0),4)*1),"")</f>
        <v/>
      </c>
      <c r="AS4182">
        <f t="shared" si="457"/>
        <v>0</v>
      </c>
      <c r="BF4182" t="str">
        <f>IFERROR(IF(OR(BD4182=338,BD4182=340,BD4182=341,BD4182=342,BD4182="342A",BD4182="342B"),PorcenRet(BD4182,BH4182,BI4182),INDEX(PORCENTAJEBUSCAR,MATCH(BD4182,CódigoRET,0),4)*1),"")</f>
        <v/>
      </c>
      <c r="BG4182">
        <f t="shared" si="458"/>
        <v>0</v>
      </c>
      <c r="BO4182">
        <f t="shared" si="459"/>
        <v>0</v>
      </c>
      <c r="CC4182">
        <f t="shared" si="460"/>
        <v>0</v>
      </c>
      <c r="CD4182">
        <f t="shared" si="461"/>
        <v>0</v>
      </c>
      <c r="CG4182">
        <f ca="1">IFERROR(INDIRECT("IVA!X"&amp;MATCH(MID(COMPRAS!C4082,1,2)&amp;MID(COMPRAS!F4082,1,2)&amp;MID(COMPRAS!D4082,1,2),IVA!W:W,0)),"SIN COD.")</f>
        <v>0</v>
      </c>
      <c r="CH4182">
        <f ca="1">IFERROR(INDIRECT("IVA!Y"&amp;MATCH(MID(COMPRAS!C4082,1,2)&amp;MID(COMPRAS!F4082,1,2)&amp;MID(COMPRAS!D4082,1,2),IVA!W:W,0)),"SIN COD.")</f>
        <v>0</v>
      </c>
    </row>
    <row r="4183" spans="1:86" x14ac:dyDescent="0.25">
      <c r="A4183"/>
      <c r="B4183"/>
      <c r="D4183"/>
      <c r="AL4183">
        <f t="shared" si="455"/>
        <v>0</v>
      </c>
      <c r="AQ4183">
        <f t="shared" si="456"/>
        <v>0</v>
      </c>
      <c r="AR4183" t="str">
        <f>IFERROR(IF(OR(AP4183=338,AP4183=340,AP4183=341,AP4183=342,AP4183="342A",AP4183="342B"),PorcenRet(AP4183,AT4183,AU4183),INDEX(PORCENTAJEBUSCAR,MATCH(AP4183,CódigoRET,0),4)*1),"")</f>
        <v/>
      </c>
      <c r="AS4183">
        <f t="shared" si="457"/>
        <v>0</v>
      </c>
      <c r="BF4183" t="str">
        <f>IFERROR(IF(OR(BD4183=338,BD4183=340,BD4183=341,BD4183=342,BD4183="342A",BD4183="342B"),PorcenRet(BD4183,BH4183,BI4183),INDEX(PORCENTAJEBUSCAR,MATCH(BD4183,CódigoRET,0),4)*1),"")</f>
        <v/>
      </c>
      <c r="BG4183">
        <f t="shared" si="458"/>
        <v>0</v>
      </c>
      <c r="BO4183">
        <f t="shared" si="459"/>
        <v>0</v>
      </c>
      <c r="CC4183">
        <f t="shared" si="460"/>
        <v>0</v>
      </c>
      <c r="CD4183">
        <f t="shared" si="461"/>
        <v>0</v>
      </c>
      <c r="CG4183">
        <f ca="1">IFERROR(INDIRECT("IVA!X"&amp;MATCH(MID(COMPRAS!C4083,1,2)&amp;MID(COMPRAS!F4083,1,2)&amp;MID(COMPRAS!D4083,1,2),IVA!W:W,0)),"SIN COD.")</f>
        <v>0</v>
      </c>
      <c r="CH4183">
        <f ca="1">IFERROR(INDIRECT("IVA!Y"&amp;MATCH(MID(COMPRAS!C4083,1,2)&amp;MID(COMPRAS!F4083,1,2)&amp;MID(COMPRAS!D4083,1,2),IVA!W:W,0)),"SIN COD.")</f>
        <v>0</v>
      </c>
    </row>
    <row r="4184" spans="1:86" x14ac:dyDescent="0.25">
      <c r="A4184"/>
      <c r="B4184"/>
      <c r="D4184"/>
      <c r="AL4184">
        <f t="shared" si="455"/>
        <v>0</v>
      </c>
      <c r="AQ4184">
        <f t="shared" si="456"/>
        <v>0</v>
      </c>
      <c r="AR4184" t="str">
        <f>IFERROR(IF(OR(AP4184=338,AP4184=340,AP4184=341,AP4184=342,AP4184="342A",AP4184="342B"),PorcenRet(AP4184,AT4184,AU4184),INDEX(PORCENTAJEBUSCAR,MATCH(AP4184,CódigoRET,0),4)*1),"")</f>
        <v/>
      </c>
      <c r="AS4184">
        <f t="shared" si="457"/>
        <v>0</v>
      </c>
      <c r="BF4184" t="str">
        <f>IFERROR(IF(OR(BD4184=338,BD4184=340,BD4184=341,BD4184=342,BD4184="342A",BD4184="342B"),PorcenRet(BD4184,BH4184,BI4184),INDEX(PORCENTAJEBUSCAR,MATCH(BD4184,CódigoRET,0),4)*1),"")</f>
        <v/>
      </c>
      <c r="BG4184">
        <f t="shared" si="458"/>
        <v>0</v>
      </c>
      <c r="BO4184">
        <f t="shared" si="459"/>
        <v>0</v>
      </c>
      <c r="CC4184">
        <f t="shared" si="460"/>
        <v>0</v>
      </c>
      <c r="CD4184">
        <f t="shared" si="461"/>
        <v>0</v>
      </c>
      <c r="CG4184">
        <f ca="1">IFERROR(INDIRECT("IVA!X"&amp;MATCH(MID(COMPRAS!C4084,1,2)&amp;MID(COMPRAS!F4084,1,2)&amp;MID(COMPRAS!D4084,1,2),IVA!W:W,0)),"SIN COD.")</f>
        <v>0</v>
      </c>
      <c r="CH4184">
        <f ca="1">IFERROR(INDIRECT("IVA!Y"&amp;MATCH(MID(COMPRAS!C4084,1,2)&amp;MID(COMPRAS!F4084,1,2)&amp;MID(COMPRAS!D4084,1,2),IVA!W:W,0)),"SIN COD.")</f>
        <v>0</v>
      </c>
    </row>
    <row r="4185" spans="1:86" x14ac:dyDescent="0.25">
      <c r="A4185"/>
      <c r="B4185"/>
      <c r="D4185"/>
      <c r="AL4185">
        <f t="shared" si="455"/>
        <v>0</v>
      </c>
      <c r="AQ4185">
        <f t="shared" si="456"/>
        <v>0</v>
      </c>
      <c r="AR4185" t="str">
        <f>IFERROR(IF(OR(AP4185=338,AP4185=340,AP4185=341,AP4185=342,AP4185="342A",AP4185="342B"),PorcenRet(AP4185,AT4185,AU4185),INDEX(PORCENTAJEBUSCAR,MATCH(AP4185,CódigoRET,0),4)*1),"")</f>
        <v/>
      </c>
      <c r="AS4185">
        <f t="shared" si="457"/>
        <v>0</v>
      </c>
      <c r="BF4185" t="str">
        <f>IFERROR(IF(OR(BD4185=338,BD4185=340,BD4185=341,BD4185=342,BD4185="342A",BD4185="342B"),PorcenRet(BD4185,BH4185,BI4185),INDEX(PORCENTAJEBUSCAR,MATCH(BD4185,CódigoRET,0),4)*1),"")</f>
        <v/>
      </c>
      <c r="BG4185">
        <f t="shared" si="458"/>
        <v>0</v>
      </c>
      <c r="BO4185">
        <f t="shared" si="459"/>
        <v>0</v>
      </c>
      <c r="CC4185">
        <f t="shared" si="460"/>
        <v>0</v>
      </c>
      <c r="CD4185">
        <f t="shared" si="461"/>
        <v>0</v>
      </c>
      <c r="CG4185">
        <f ca="1">IFERROR(INDIRECT("IVA!X"&amp;MATCH(MID(COMPRAS!C4085,1,2)&amp;MID(COMPRAS!F4085,1,2)&amp;MID(COMPRAS!D4085,1,2),IVA!W:W,0)),"SIN COD.")</f>
        <v>0</v>
      </c>
      <c r="CH4185">
        <f ca="1">IFERROR(INDIRECT("IVA!Y"&amp;MATCH(MID(COMPRAS!C4085,1,2)&amp;MID(COMPRAS!F4085,1,2)&amp;MID(COMPRAS!D4085,1,2),IVA!W:W,0)),"SIN COD.")</f>
        <v>0</v>
      </c>
    </row>
    <row r="4186" spans="1:86" x14ac:dyDescent="0.25">
      <c r="A4186"/>
      <c r="B4186"/>
      <c r="D4186"/>
      <c r="AL4186">
        <f t="shared" si="455"/>
        <v>0</v>
      </c>
      <c r="AQ4186">
        <f t="shared" si="456"/>
        <v>0</v>
      </c>
      <c r="AR4186" t="str">
        <f>IFERROR(IF(OR(AP4186=338,AP4186=340,AP4186=341,AP4186=342,AP4186="342A",AP4186="342B"),PorcenRet(AP4186,AT4186,AU4186),INDEX(PORCENTAJEBUSCAR,MATCH(AP4186,CódigoRET,0),4)*1),"")</f>
        <v/>
      </c>
      <c r="AS4186">
        <f t="shared" si="457"/>
        <v>0</v>
      </c>
      <c r="BF4186" t="str">
        <f>IFERROR(IF(OR(BD4186=338,BD4186=340,BD4186=341,BD4186=342,BD4186="342A",BD4186="342B"),PorcenRet(BD4186,BH4186,BI4186),INDEX(PORCENTAJEBUSCAR,MATCH(BD4186,CódigoRET,0),4)*1),"")</f>
        <v/>
      </c>
      <c r="BG4186">
        <f t="shared" si="458"/>
        <v>0</v>
      </c>
      <c r="BO4186">
        <f t="shared" si="459"/>
        <v>0</v>
      </c>
      <c r="CC4186">
        <f t="shared" si="460"/>
        <v>0</v>
      </c>
      <c r="CD4186">
        <f t="shared" si="461"/>
        <v>0</v>
      </c>
      <c r="CG4186">
        <f ca="1">IFERROR(INDIRECT("IVA!X"&amp;MATCH(MID(COMPRAS!C4086,1,2)&amp;MID(COMPRAS!F4086,1,2)&amp;MID(COMPRAS!D4086,1,2),IVA!W:W,0)),"SIN COD.")</f>
        <v>0</v>
      </c>
      <c r="CH4186">
        <f ca="1">IFERROR(INDIRECT("IVA!Y"&amp;MATCH(MID(COMPRAS!C4086,1,2)&amp;MID(COMPRAS!F4086,1,2)&amp;MID(COMPRAS!D4086,1,2),IVA!W:W,0)),"SIN COD.")</f>
        <v>0</v>
      </c>
    </row>
    <row r="4187" spans="1:86" x14ac:dyDescent="0.25">
      <c r="A4187"/>
      <c r="B4187"/>
      <c r="D4187"/>
      <c r="AL4187">
        <f t="shared" si="455"/>
        <v>0</v>
      </c>
      <c r="AQ4187">
        <f t="shared" si="456"/>
        <v>0</v>
      </c>
      <c r="AR4187" t="str">
        <f>IFERROR(IF(OR(AP4187=338,AP4187=340,AP4187=341,AP4187=342,AP4187="342A",AP4187="342B"),PorcenRet(AP4187,AT4187,AU4187),INDEX(PORCENTAJEBUSCAR,MATCH(AP4187,CódigoRET,0),4)*1),"")</f>
        <v/>
      </c>
      <c r="AS4187">
        <f t="shared" si="457"/>
        <v>0</v>
      </c>
      <c r="BF4187" t="str">
        <f>IFERROR(IF(OR(BD4187=338,BD4187=340,BD4187=341,BD4187=342,BD4187="342A",BD4187="342B"),PorcenRet(BD4187,BH4187,BI4187),INDEX(PORCENTAJEBUSCAR,MATCH(BD4187,CódigoRET,0),4)*1),"")</f>
        <v/>
      </c>
      <c r="BG4187">
        <f t="shared" si="458"/>
        <v>0</v>
      </c>
      <c r="BO4187">
        <f t="shared" si="459"/>
        <v>0</v>
      </c>
      <c r="CC4187">
        <f t="shared" si="460"/>
        <v>0</v>
      </c>
      <c r="CD4187">
        <f t="shared" si="461"/>
        <v>0</v>
      </c>
      <c r="CG4187">
        <f ca="1">IFERROR(INDIRECT("IVA!X"&amp;MATCH(MID(COMPRAS!C4087,1,2)&amp;MID(COMPRAS!F4087,1,2)&amp;MID(COMPRAS!D4087,1,2),IVA!W:W,0)),"SIN COD.")</f>
        <v>0</v>
      </c>
      <c r="CH4187">
        <f ca="1">IFERROR(INDIRECT("IVA!Y"&amp;MATCH(MID(COMPRAS!C4087,1,2)&amp;MID(COMPRAS!F4087,1,2)&amp;MID(COMPRAS!D4087,1,2),IVA!W:W,0)),"SIN COD.")</f>
        <v>0</v>
      </c>
    </row>
    <row r="4188" spans="1:86" x14ac:dyDescent="0.25">
      <c r="A4188"/>
      <c r="B4188"/>
      <c r="D4188"/>
      <c r="AL4188">
        <f t="shared" si="455"/>
        <v>0</v>
      </c>
      <c r="AQ4188">
        <f t="shared" si="456"/>
        <v>0</v>
      </c>
      <c r="AR4188" t="str">
        <f>IFERROR(IF(OR(AP4188=338,AP4188=340,AP4188=341,AP4188=342,AP4188="342A",AP4188="342B"),PorcenRet(AP4188,AT4188,AU4188),INDEX(PORCENTAJEBUSCAR,MATCH(AP4188,CódigoRET,0),4)*1),"")</f>
        <v/>
      </c>
      <c r="AS4188">
        <f t="shared" si="457"/>
        <v>0</v>
      </c>
      <c r="BF4188" t="str">
        <f>IFERROR(IF(OR(BD4188=338,BD4188=340,BD4188=341,BD4188=342,BD4188="342A",BD4188="342B"),PorcenRet(BD4188,BH4188,BI4188),INDEX(PORCENTAJEBUSCAR,MATCH(BD4188,CódigoRET,0),4)*1),"")</f>
        <v/>
      </c>
      <c r="BG4188">
        <f t="shared" si="458"/>
        <v>0</v>
      </c>
      <c r="BO4188">
        <f t="shared" si="459"/>
        <v>0</v>
      </c>
      <c r="CC4188">
        <f t="shared" si="460"/>
        <v>0</v>
      </c>
      <c r="CD4188">
        <f t="shared" si="461"/>
        <v>0</v>
      </c>
      <c r="CG4188">
        <f ca="1">IFERROR(INDIRECT("IVA!X"&amp;MATCH(MID(COMPRAS!C4088,1,2)&amp;MID(COMPRAS!F4088,1,2)&amp;MID(COMPRAS!D4088,1,2),IVA!W:W,0)),"SIN COD.")</f>
        <v>0</v>
      </c>
      <c r="CH4188">
        <f ca="1">IFERROR(INDIRECT("IVA!Y"&amp;MATCH(MID(COMPRAS!C4088,1,2)&amp;MID(COMPRAS!F4088,1,2)&amp;MID(COMPRAS!D4088,1,2),IVA!W:W,0)),"SIN COD.")</f>
        <v>0</v>
      </c>
    </row>
    <row r="4189" spans="1:86" x14ac:dyDescent="0.25">
      <c r="A4189"/>
      <c r="B4189"/>
      <c r="D4189"/>
      <c r="AL4189">
        <f t="shared" si="455"/>
        <v>0</v>
      </c>
      <c r="AQ4189">
        <f t="shared" si="456"/>
        <v>0</v>
      </c>
      <c r="AR4189" t="str">
        <f>IFERROR(IF(OR(AP4189=338,AP4189=340,AP4189=341,AP4189=342,AP4189="342A",AP4189="342B"),PorcenRet(AP4189,AT4189,AU4189),INDEX(PORCENTAJEBUSCAR,MATCH(AP4189,CódigoRET,0),4)*1),"")</f>
        <v/>
      </c>
      <c r="AS4189">
        <f t="shared" si="457"/>
        <v>0</v>
      </c>
      <c r="BF4189" t="str">
        <f>IFERROR(IF(OR(BD4189=338,BD4189=340,BD4189=341,BD4189=342,BD4189="342A",BD4189="342B"),PorcenRet(BD4189,BH4189,BI4189),INDEX(PORCENTAJEBUSCAR,MATCH(BD4189,CódigoRET,0),4)*1),"")</f>
        <v/>
      </c>
      <c r="BG4189">
        <f t="shared" si="458"/>
        <v>0</v>
      </c>
      <c r="BO4189">
        <f t="shared" si="459"/>
        <v>0</v>
      </c>
      <c r="CC4189">
        <f t="shared" si="460"/>
        <v>0</v>
      </c>
      <c r="CD4189">
        <f t="shared" si="461"/>
        <v>0</v>
      </c>
      <c r="CG4189">
        <f ca="1">IFERROR(INDIRECT("IVA!X"&amp;MATCH(MID(COMPRAS!C4089,1,2)&amp;MID(COMPRAS!F4089,1,2)&amp;MID(COMPRAS!D4089,1,2),IVA!W:W,0)),"SIN COD.")</f>
        <v>0</v>
      </c>
      <c r="CH4189">
        <f ca="1">IFERROR(INDIRECT("IVA!Y"&amp;MATCH(MID(COMPRAS!C4089,1,2)&amp;MID(COMPRAS!F4089,1,2)&amp;MID(COMPRAS!D4089,1,2),IVA!W:W,0)),"SIN COD.")</f>
        <v>0</v>
      </c>
    </row>
    <row r="4190" spans="1:86" x14ac:dyDescent="0.25">
      <c r="A4190"/>
      <c r="B4190"/>
      <c r="D4190"/>
      <c r="AL4190">
        <f t="shared" si="455"/>
        <v>0</v>
      </c>
      <c r="AQ4190">
        <f t="shared" si="456"/>
        <v>0</v>
      </c>
      <c r="AR4190" t="str">
        <f>IFERROR(IF(OR(AP4190=338,AP4190=340,AP4190=341,AP4190=342,AP4190="342A",AP4190="342B"),PorcenRet(AP4190,AT4190,AU4190),INDEX(PORCENTAJEBUSCAR,MATCH(AP4190,CódigoRET,0),4)*1),"")</f>
        <v/>
      </c>
      <c r="AS4190">
        <f t="shared" si="457"/>
        <v>0</v>
      </c>
      <c r="BF4190" t="str">
        <f>IFERROR(IF(OR(BD4190=338,BD4190=340,BD4190=341,BD4190=342,BD4190="342A",BD4190="342B"),PorcenRet(BD4190,BH4190,BI4190),INDEX(PORCENTAJEBUSCAR,MATCH(BD4190,CódigoRET,0),4)*1),"")</f>
        <v/>
      </c>
      <c r="BG4190">
        <f t="shared" si="458"/>
        <v>0</v>
      </c>
      <c r="BO4190">
        <f t="shared" si="459"/>
        <v>0</v>
      </c>
      <c r="CC4190">
        <f t="shared" si="460"/>
        <v>0</v>
      </c>
      <c r="CD4190">
        <f t="shared" si="461"/>
        <v>0</v>
      </c>
      <c r="CG4190">
        <f ca="1">IFERROR(INDIRECT("IVA!X"&amp;MATCH(MID(COMPRAS!C4090,1,2)&amp;MID(COMPRAS!F4090,1,2)&amp;MID(COMPRAS!D4090,1,2),IVA!W:W,0)),"SIN COD.")</f>
        <v>0</v>
      </c>
      <c r="CH4190">
        <f ca="1">IFERROR(INDIRECT("IVA!Y"&amp;MATCH(MID(COMPRAS!C4090,1,2)&amp;MID(COMPRAS!F4090,1,2)&amp;MID(COMPRAS!D4090,1,2),IVA!W:W,0)),"SIN COD.")</f>
        <v>0</v>
      </c>
    </row>
    <row r="4191" spans="1:86" x14ac:dyDescent="0.25">
      <c r="A4191"/>
      <c r="B4191"/>
      <c r="D4191"/>
      <c r="AL4191">
        <f t="shared" si="455"/>
        <v>0</v>
      </c>
      <c r="AQ4191">
        <f t="shared" si="456"/>
        <v>0</v>
      </c>
      <c r="AR4191" t="str">
        <f>IFERROR(IF(OR(AP4191=338,AP4191=340,AP4191=341,AP4191=342,AP4191="342A",AP4191="342B"),PorcenRet(AP4191,AT4191,AU4191),INDEX(PORCENTAJEBUSCAR,MATCH(AP4191,CódigoRET,0),4)*1),"")</f>
        <v/>
      </c>
      <c r="AS4191">
        <f t="shared" si="457"/>
        <v>0</v>
      </c>
      <c r="BF4191" t="str">
        <f>IFERROR(IF(OR(BD4191=338,BD4191=340,BD4191=341,BD4191=342,BD4191="342A",BD4191="342B"),PorcenRet(BD4191,BH4191,BI4191),INDEX(PORCENTAJEBUSCAR,MATCH(BD4191,CódigoRET,0),4)*1),"")</f>
        <v/>
      </c>
      <c r="BG4191">
        <f t="shared" si="458"/>
        <v>0</v>
      </c>
      <c r="BO4191">
        <f t="shared" si="459"/>
        <v>0</v>
      </c>
      <c r="CC4191">
        <f t="shared" si="460"/>
        <v>0</v>
      </c>
      <c r="CD4191">
        <f t="shared" si="461"/>
        <v>0</v>
      </c>
      <c r="CG4191">
        <f ca="1">IFERROR(INDIRECT("IVA!X"&amp;MATCH(MID(COMPRAS!C4091,1,2)&amp;MID(COMPRAS!F4091,1,2)&amp;MID(COMPRAS!D4091,1,2),IVA!W:W,0)),"SIN COD.")</f>
        <v>0</v>
      </c>
      <c r="CH4191">
        <f ca="1">IFERROR(INDIRECT("IVA!Y"&amp;MATCH(MID(COMPRAS!C4091,1,2)&amp;MID(COMPRAS!F4091,1,2)&amp;MID(COMPRAS!D4091,1,2),IVA!W:W,0)),"SIN COD.")</f>
        <v>0</v>
      </c>
    </row>
    <row r="4192" spans="1:86" x14ac:dyDescent="0.25">
      <c r="A4192"/>
      <c r="B4192"/>
      <c r="D4192"/>
      <c r="AL4192">
        <f t="shared" si="455"/>
        <v>0</v>
      </c>
      <c r="AQ4192">
        <f t="shared" si="456"/>
        <v>0</v>
      </c>
      <c r="AR4192" t="str">
        <f>IFERROR(IF(OR(AP4192=338,AP4192=340,AP4192=341,AP4192=342,AP4192="342A",AP4192="342B"),PorcenRet(AP4192,AT4192,AU4192),INDEX(PORCENTAJEBUSCAR,MATCH(AP4192,CódigoRET,0),4)*1),"")</f>
        <v/>
      </c>
      <c r="AS4192">
        <f t="shared" si="457"/>
        <v>0</v>
      </c>
      <c r="BF4192" t="str">
        <f>IFERROR(IF(OR(BD4192=338,BD4192=340,BD4192=341,BD4192=342,BD4192="342A",BD4192="342B"),PorcenRet(BD4192,BH4192,BI4192),INDEX(PORCENTAJEBUSCAR,MATCH(BD4192,CódigoRET,0),4)*1),"")</f>
        <v/>
      </c>
      <c r="BG4192">
        <f t="shared" si="458"/>
        <v>0</v>
      </c>
      <c r="BO4192">
        <f t="shared" si="459"/>
        <v>0</v>
      </c>
      <c r="CC4192">
        <f t="shared" si="460"/>
        <v>0</v>
      </c>
      <c r="CD4192">
        <f t="shared" si="461"/>
        <v>0</v>
      </c>
      <c r="CG4192">
        <f ca="1">IFERROR(INDIRECT("IVA!X"&amp;MATCH(MID(COMPRAS!C4092,1,2)&amp;MID(COMPRAS!F4092,1,2)&amp;MID(COMPRAS!D4092,1,2),IVA!W:W,0)),"SIN COD.")</f>
        <v>0</v>
      </c>
      <c r="CH4192">
        <f ca="1">IFERROR(INDIRECT("IVA!Y"&amp;MATCH(MID(COMPRAS!C4092,1,2)&amp;MID(COMPRAS!F4092,1,2)&amp;MID(COMPRAS!D4092,1,2),IVA!W:W,0)),"SIN COD.")</f>
        <v>0</v>
      </c>
    </row>
    <row r="4193" spans="1:86" x14ac:dyDescent="0.25">
      <c r="A4193"/>
      <c r="B4193"/>
      <c r="D4193"/>
      <c r="AL4193">
        <f t="shared" si="455"/>
        <v>0</v>
      </c>
      <c r="AQ4193">
        <f t="shared" si="456"/>
        <v>0</v>
      </c>
      <c r="AR4193" t="str">
        <f>IFERROR(IF(OR(AP4193=338,AP4193=340,AP4193=341,AP4193=342,AP4193="342A",AP4193="342B"),PorcenRet(AP4193,AT4193,AU4193),INDEX(PORCENTAJEBUSCAR,MATCH(AP4193,CódigoRET,0),4)*1),"")</f>
        <v/>
      </c>
      <c r="AS4193">
        <f t="shared" si="457"/>
        <v>0</v>
      </c>
      <c r="BF4193" t="str">
        <f>IFERROR(IF(OR(BD4193=338,BD4193=340,BD4193=341,BD4193=342,BD4193="342A",BD4193="342B"),PorcenRet(BD4193,BH4193,BI4193),INDEX(PORCENTAJEBUSCAR,MATCH(BD4193,CódigoRET,0),4)*1),"")</f>
        <v/>
      </c>
      <c r="BG4193">
        <f t="shared" si="458"/>
        <v>0</v>
      </c>
      <c r="BO4193">
        <f t="shared" si="459"/>
        <v>0</v>
      </c>
      <c r="CC4193">
        <f t="shared" si="460"/>
        <v>0</v>
      </c>
      <c r="CD4193">
        <f t="shared" si="461"/>
        <v>0</v>
      </c>
      <c r="CG4193">
        <f ca="1">IFERROR(INDIRECT("IVA!X"&amp;MATCH(MID(COMPRAS!C4093,1,2)&amp;MID(COMPRAS!F4093,1,2)&amp;MID(COMPRAS!D4093,1,2),IVA!W:W,0)),"SIN COD.")</f>
        <v>0</v>
      </c>
      <c r="CH4193">
        <f ca="1">IFERROR(INDIRECT("IVA!Y"&amp;MATCH(MID(COMPRAS!C4093,1,2)&amp;MID(COMPRAS!F4093,1,2)&amp;MID(COMPRAS!D4093,1,2),IVA!W:W,0)),"SIN COD.")</f>
        <v>0</v>
      </c>
    </row>
    <row r="4194" spans="1:86" x14ac:dyDescent="0.25">
      <c r="A4194"/>
      <c r="B4194"/>
      <c r="D4194"/>
      <c r="AL4194">
        <f t="shared" si="455"/>
        <v>0</v>
      </c>
      <c r="AQ4194">
        <f t="shared" si="456"/>
        <v>0</v>
      </c>
      <c r="AR4194" t="str">
        <f>IFERROR(IF(OR(AP4194=338,AP4194=340,AP4194=341,AP4194=342,AP4194="342A",AP4194="342B"),PorcenRet(AP4194,AT4194,AU4194),INDEX(PORCENTAJEBUSCAR,MATCH(AP4194,CódigoRET,0),4)*1),"")</f>
        <v/>
      </c>
      <c r="AS4194">
        <f t="shared" si="457"/>
        <v>0</v>
      </c>
      <c r="BF4194" t="str">
        <f>IFERROR(IF(OR(BD4194=338,BD4194=340,BD4194=341,BD4194=342,BD4194="342A",BD4194="342B"),PorcenRet(BD4194,BH4194,BI4194),INDEX(PORCENTAJEBUSCAR,MATCH(BD4194,CódigoRET,0),4)*1),"")</f>
        <v/>
      </c>
      <c r="BG4194">
        <f t="shared" si="458"/>
        <v>0</v>
      </c>
      <c r="BO4194">
        <f t="shared" si="459"/>
        <v>0</v>
      </c>
      <c r="CC4194">
        <f t="shared" si="460"/>
        <v>0</v>
      </c>
      <c r="CD4194">
        <f t="shared" si="461"/>
        <v>0</v>
      </c>
      <c r="CG4194">
        <f ca="1">IFERROR(INDIRECT("IVA!X"&amp;MATCH(MID(COMPRAS!C4094,1,2)&amp;MID(COMPRAS!F4094,1,2)&amp;MID(COMPRAS!D4094,1,2),IVA!W:W,0)),"SIN COD.")</f>
        <v>0</v>
      </c>
      <c r="CH4194">
        <f ca="1">IFERROR(INDIRECT("IVA!Y"&amp;MATCH(MID(COMPRAS!C4094,1,2)&amp;MID(COMPRAS!F4094,1,2)&amp;MID(COMPRAS!D4094,1,2),IVA!W:W,0)),"SIN COD.")</f>
        <v>0</v>
      </c>
    </row>
    <row r="4195" spans="1:86" x14ac:dyDescent="0.25">
      <c r="A4195"/>
      <c r="B4195"/>
      <c r="D4195"/>
      <c r="AL4195">
        <f t="shared" si="455"/>
        <v>0</v>
      </c>
      <c r="AQ4195">
        <f t="shared" si="456"/>
        <v>0</v>
      </c>
      <c r="AR4195" t="str">
        <f>IFERROR(IF(OR(AP4195=338,AP4195=340,AP4195=341,AP4195=342,AP4195="342A",AP4195="342B"),PorcenRet(AP4195,AT4195,AU4195),INDEX(PORCENTAJEBUSCAR,MATCH(AP4195,CódigoRET,0),4)*1),"")</f>
        <v/>
      </c>
      <c r="AS4195">
        <f t="shared" si="457"/>
        <v>0</v>
      </c>
      <c r="BF4195" t="str">
        <f>IFERROR(IF(OR(BD4195=338,BD4195=340,BD4195=341,BD4195=342,BD4195="342A",BD4195="342B"),PorcenRet(BD4195,BH4195,BI4195),INDEX(PORCENTAJEBUSCAR,MATCH(BD4195,CódigoRET,0),4)*1),"")</f>
        <v/>
      </c>
      <c r="BG4195">
        <f t="shared" si="458"/>
        <v>0</v>
      </c>
      <c r="BO4195">
        <f t="shared" si="459"/>
        <v>0</v>
      </c>
      <c r="CC4195">
        <f t="shared" si="460"/>
        <v>0</v>
      </c>
      <c r="CD4195">
        <f t="shared" si="461"/>
        <v>0</v>
      </c>
      <c r="CG4195">
        <f ca="1">IFERROR(INDIRECT("IVA!X"&amp;MATCH(MID(COMPRAS!C4095,1,2)&amp;MID(COMPRAS!F4095,1,2)&amp;MID(COMPRAS!D4095,1,2),IVA!W:W,0)),"SIN COD.")</f>
        <v>0</v>
      </c>
      <c r="CH4195">
        <f ca="1">IFERROR(INDIRECT("IVA!Y"&amp;MATCH(MID(COMPRAS!C4095,1,2)&amp;MID(COMPRAS!F4095,1,2)&amp;MID(COMPRAS!D4095,1,2),IVA!W:W,0)),"SIN COD.")</f>
        <v>0</v>
      </c>
    </row>
    <row r="4196" spans="1:86" x14ac:dyDescent="0.25">
      <c r="A4196"/>
      <c r="B4196"/>
      <c r="D4196"/>
      <c r="AL4196">
        <f t="shared" si="455"/>
        <v>0</v>
      </c>
      <c r="AQ4196">
        <f t="shared" si="456"/>
        <v>0</v>
      </c>
      <c r="AR4196" t="str">
        <f>IFERROR(IF(OR(AP4196=338,AP4196=340,AP4196=341,AP4196=342,AP4196="342A",AP4196="342B"),PorcenRet(AP4196,AT4196,AU4196),INDEX(PORCENTAJEBUSCAR,MATCH(AP4196,CódigoRET,0),4)*1),"")</f>
        <v/>
      </c>
      <c r="AS4196">
        <f t="shared" si="457"/>
        <v>0</v>
      </c>
      <c r="BF4196" t="str">
        <f>IFERROR(IF(OR(BD4196=338,BD4196=340,BD4196=341,BD4196=342,BD4196="342A",BD4196="342B"),PorcenRet(BD4196,BH4196,BI4196),INDEX(PORCENTAJEBUSCAR,MATCH(BD4196,CódigoRET,0),4)*1),"")</f>
        <v/>
      </c>
      <c r="BG4196">
        <f t="shared" si="458"/>
        <v>0</v>
      </c>
      <c r="BO4196">
        <f t="shared" si="459"/>
        <v>0</v>
      </c>
      <c r="CC4196">
        <f t="shared" si="460"/>
        <v>0</v>
      </c>
      <c r="CD4196">
        <f t="shared" si="461"/>
        <v>0</v>
      </c>
      <c r="CG4196">
        <f ca="1">IFERROR(INDIRECT("IVA!X"&amp;MATCH(MID(COMPRAS!C4096,1,2)&amp;MID(COMPRAS!F4096,1,2)&amp;MID(COMPRAS!D4096,1,2),IVA!W:W,0)),"SIN COD.")</f>
        <v>0</v>
      </c>
      <c r="CH4196">
        <f ca="1">IFERROR(INDIRECT("IVA!Y"&amp;MATCH(MID(COMPRAS!C4096,1,2)&amp;MID(COMPRAS!F4096,1,2)&amp;MID(COMPRAS!D4096,1,2),IVA!W:W,0)),"SIN COD.")</f>
        <v>0</v>
      </c>
    </row>
    <row r="4197" spans="1:86" x14ac:dyDescent="0.25">
      <c r="A4197"/>
      <c r="B4197"/>
      <c r="D4197"/>
      <c r="AL4197">
        <f t="shared" si="455"/>
        <v>0</v>
      </c>
      <c r="AQ4197">
        <f t="shared" si="456"/>
        <v>0</v>
      </c>
      <c r="AR4197" t="str">
        <f>IFERROR(IF(OR(AP4197=338,AP4197=340,AP4197=341,AP4197=342,AP4197="342A",AP4197="342B"),PorcenRet(AP4197,AT4197,AU4197),INDEX(PORCENTAJEBUSCAR,MATCH(AP4197,CódigoRET,0),4)*1),"")</f>
        <v/>
      </c>
      <c r="AS4197">
        <f t="shared" si="457"/>
        <v>0</v>
      </c>
      <c r="BF4197" t="str">
        <f>IFERROR(IF(OR(BD4197=338,BD4197=340,BD4197=341,BD4197=342,BD4197="342A",BD4197="342B"),PorcenRet(BD4197,BH4197,BI4197),INDEX(PORCENTAJEBUSCAR,MATCH(BD4197,CódigoRET,0),4)*1),"")</f>
        <v/>
      </c>
      <c r="BG4197">
        <f t="shared" si="458"/>
        <v>0</v>
      </c>
      <c r="BO4197">
        <f t="shared" si="459"/>
        <v>0</v>
      </c>
      <c r="CC4197">
        <f t="shared" si="460"/>
        <v>0</v>
      </c>
      <c r="CD4197">
        <f t="shared" si="461"/>
        <v>0</v>
      </c>
      <c r="CG4197">
        <f ca="1">IFERROR(INDIRECT("IVA!X"&amp;MATCH(MID(COMPRAS!C4097,1,2)&amp;MID(COMPRAS!F4097,1,2)&amp;MID(COMPRAS!D4097,1,2),IVA!W:W,0)),"SIN COD.")</f>
        <v>0</v>
      </c>
      <c r="CH4197">
        <f ca="1">IFERROR(INDIRECT("IVA!Y"&amp;MATCH(MID(COMPRAS!C4097,1,2)&amp;MID(COMPRAS!F4097,1,2)&amp;MID(COMPRAS!D4097,1,2),IVA!W:W,0)),"SIN COD.")</f>
        <v>0</v>
      </c>
    </row>
    <row r="4198" spans="1:86" x14ac:dyDescent="0.25">
      <c r="A4198"/>
      <c r="B4198"/>
      <c r="D4198"/>
      <c r="AL4198">
        <f t="shared" si="455"/>
        <v>0</v>
      </c>
      <c r="AQ4198">
        <f t="shared" si="456"/>
        <v>0</v>
      </c>
      <c r="AR4198" t="str">
        <f>IFERROR(IF(OR(AP4198=338,AP4198=340,AP4198=341,AP4198=342,AP4198="342A",AP4198="342B"),PorcenRet(AP4198,AT4198,AU4198),INDEX(PORCENTAJEBUSCAR,MATCH(AP4198,CódigoRET,0),4)*1),"")</f>
        <v/>
      </c>
      <c r="AS4198">
        <f t="shared" si="457"/>
        <v>0</v>
      </c>
      <c r="BF4198" t="str">
        <f>IFERROR(IF(OR(BD4198=338,BD4198=340,BD4198=341,BD4198=342,BD4198="342A",BD4198="342B"),PorcenRet(BD4198,BH4198,BI4198),INDEX(PORCENTAJEBUSCAR,MATCH(BD4198,CódigoRET,0),4)*1),"")</f>
        <v/>
      </c>
      <c r="BG4198">
        <f t="shared" si="458"/>
        <v>0</v>
      </c>
      <c r="BO4198">
        <f t="shared" si="459"/>
        <v>0</v>
      </c>
      <c r="CC4198">
        <f t="shared" si="460"/>
        <v>0</v>
      </c>
      <c r="CD4198">
        <f t="shared" si="461"/>
        <v>0</v>
      </c>
      <c r="CG4198">
        <f ca="1">IFERROR(INDIRECT("IVA!X"&amp;MATCH(MID(COMPRAS!C4098,1,2)&amp;MID(COMPRAS!F4098,1,2)&amp;MID(COMPRAS!D4098,1,2),IVA!W:W,0)),"SIN COD.")</f>
        <v>0</v>
      </c>
      <c r="CH4198">
        <f ca="1">IFERROR(INDIRECT("IVA!Y"&amp;MATCH(MID(COMPRAS!C4098,1,2)&amp;MID(COMPRAS!F4098,1,2)&amp;MID(COMPRAS!D4098,1,2),IVA!W:W,0)),"SIN COD.")</f>
        <v>0</v>
      </c>
    </row>
    <row r="4199" spans="1:86" x14ac:dyDescent="0.25">
      <c r="A4199"/>
      <c r="B4199"/>
      <c r="D4199"/>
      <c r="AL4199">
        <f t="shared" si="455"/>
        <v>0</v>
      </c>
      <c r="AQ4199">
        <f t="shared" si="456"/>
        <v>0</v>
      </c>
      <c r="AR4199" t="str">
        <f>IFERROR(IF(OR(AP4199=338,AP4199=340,AP4199=341,AP4199=342,AP4199="342A",AP4199="342B"),PorcenRet(AP4199,AT4199,AU4199),INDEX(PORCENTAJEBUSCAR,MATCH(AP4199,CódigoRET,0),4)*1),"")</f>
        <v/>
      </c>
      <c r="AS4199">
        <f t="shared" si="457"/>
        <v>0</v>
      </c>
      <c r="BF4199" t="str">
        <f>IFERROR(IF(OR(BD4199=338,BD4199=340,BD4199=341,BD4199=342,BD4199="342A",BD4199="342B"),PorcenRet(BD4199,BH4199,BI4199),INDEX(PORCENTAJEBUSCAR,MATCH(BD4199,CódigoRET,0),4)*1),"")</f>
        <v/>
      </c>
      <c r="BG4199">
        <f t="shared" si="458"/>
        <v>0</v>
      </c>
      <c r="BO4199">
        <f t="shared" si="459"/>
        <v>0</v>
      </c>
      <c r="CC4199">
        <f t="shared" si="460"/>
        <v>0</v>
      </c>
      <c r="CD4199">
        <f t="shared" si="461"/>
        <v>0</v>
      </c>
      <c r="CG4199">
        <f ca="1">IFERROR(INDIRECT("IVA!X"&amp;MATCH(MID(COMPRAS!C4099,1,2)&amp;MID(COMPRAS!F4099,1,2)&amp;MID(COMPRAS!D4099,1,2),IVA!W:W,0)),"SIN COD.")</f>
        <v>0</v>
      </c>
      <c r="CH4199">
        <f ca="1">IFERROR(INDIRECT("IVA!Y"&amp;MATCH(MID(COMPRAS!C4099,1,2)&amp;MID(COMPRAS!F4099,1,2)&amp;MID(COMPRAS!D4099,1,2),IVA!W:W,0)),"SIN COD.")</f>
        <v>0</v>
      </c>
    </row>
    <row r="4200" spans="1:86" x14ac:dyDescent="0.25">
      <c r="A4200"/>
      <c r="B4200"/>
      <c r="D4200"/>
      <c r="AL4200">
        <f t="shared" si="455"/>
        <v>0</v>
      </c>
      <c r="AQ4200">
        <f t="shared" si="456"/>
        <v>0</v>
      </c>
      <c r="AR4200" t="str">
        <f>IFERROR(IF(OR(AP4200=338,AP4200=340,AP4200=341,AP4200=342,AP4200="342A",AP4200="342B"),PorcenRet(AP4200,AT4200,AU4200),INDEX(PORCENTAJEBUSCAR,MATCH(AP4200,CódigoRET,0),4)*1),"")</f>
        <v/>
      </c>
      <c r="AS4200">
        <f t="shared" si="457"/>
        <v>0</v>
      </c>
      <c r="BF4200" t="str">
        <f>IFERROR(IF(OR(BD4200=338,BD4200=340,BD4200=341,BD4200=342,BD4200="342A",BD4200="342B"),PorcenRet(BD4200,BH4200,BI4200),INDEX(PORCENTAJEBUSCAR,MATCH(BD4200,CódigoRET,0),4)*1),"")</f>
        <v/>
      </c>
      <c r="BG4200">
        <f t="shared" si="458"/>
        <v>0</v>
      </c>
      <c r="BO4200">
        <f t="shared" si="459"/>
        <v>0</v>
      </c>
      <c r="CC4200">
        <f t="shared" si="460"/>
        <v>0</v>
      </c>
      <c r="CD4200">
        <f t="shared" si="461"/>
        <v>0</v>
      </c>
      <c r="CG4200">
        <f ca="1">IFERROR(INDIRECT("IVA!X"&amp;MATCH(MID(COMPRAS!C4100,1,2)&amp;MID(COMPRAS!F4100,1,2)&amp;MID(COMPRAS!D4100,1,2),IVA!W:W,0)),"SIN COD.")</f>
        <v>0</v>
      </c>
      <c r="CH4200">
        <f ca="1">IFERROR(INDIRECT("IVA!Y"&amp;MATCH(MID(COMPRAS!C4100,1,2)&amp;MID(COMPRAS!F4100,1,2)&amp;MID(COMPRAS!D4100,1,2),IVA!W:W,0)),"SIN COD.")</f>
        <v>0</v>
      </c>
    </row>
    <row r="4201" spans="1:86" x14ac:dyDescent="0.25">
      <c r="A4201"/>
      <c r="B4201"/>
      <c r="D4201"/>
      <c r="AL4201">
        <f t="shared" si="455"/>
        <v>0</v>
      </c>
      <c r="AQ4201">
        <f t="shared" si="456"/>
        <v>0</v>
      </c>
      <c r="AR4201" t="str">
        <f>IFERROR(IF(OR(AP4201=338,AP4201=340,AP4201=341,AP4201=342,AP4201="342A",AP4201="342B"),PorcenRet(AP4201,AT4201,AU4201),INDEX(PORCENTAJEBUSCAR,MATCH(AP4201,CódigoRET,0),4)*1),"")</f>
        <v/>
      </c>
      <c r="AS4201">
        <f t="shared" si="457"/>
        <v>0</v>
      </c>
      <c r="BF4201" t="str">
        <f>IFERROR(IF(OR(BD4201=338,BD4201=340,BD4201=341,BD4201=342,BD4201="342A",BD4201="342B"),PorcenRet(BD4201,BH4201,BI4201),INDEX(PORCENTAJEBUSCAR,MATCH(BD4201,CódigoRET,0),4)*1),"")</f>
        <v/>
      </c>
      <c r="BG4201">
        <f t="shared" si="458"/>
        <v>0</v>
      </c>
      <c r="BO4201">
        <f t="shared" si="459"/>
        <v>0</v>
      </c>
      <c r="CC4201">
        <f t="shared" si="460"/>
        <v>0</v>
      </c>
      <c r="CD4201">
        <f t="shared" si="461"/>
        <v>0</v>
      </c>
      <c r="CG4201">
        <f ca="1">IFERROR(INDIRECT("IVA!X"&amp;MATCH(MID(COMPRAS!C4101,1,2)&amp;MID(COMPRAS!F4101,1,2)&amp;MID(COMPRAS!D4101,1,2),IVA!W:W,0)),"SIN COD.")</f>
        <v>0</v>
      </c>
      <c r="CH4201">
        <f ca="1">IFERROR(INDIRECT("IVA!Y"&amp;MATCH(MID(COMPRAS!C4101,1,2)&amp;MID(COMPRAS!F4101,1,2)&amp;MID(COMPRAS!D4101,1,2),IVA!W:W,0)),"SIN COD.")</f>
        <v>0</v>
      </c>
    </row>
    <row r="4202" spans="1:86" x14ac:dyDescent="0.25">
      <c r="A4202"/>
      <c r="B4202"/>
      <c r="D4202"/>
      <c r="AL4202">
        <f t="shared" si="455"/>
        <v>0</v>
      </c>
      <c r="AQ4202">
        <f t="shared" si="456"/>
        <v>0</v>
      </c>
      <c r="AR4202" t="str">
        <f>IFERROR(IF(OR(AP4202=338,AP4202=340,AP4202=341,AP4202=342,AP4202="342A",AP4202="342B"),PorcenRet(AP4202,AT4202,AU4202),INDEX(PORCENTAJEBUSCAR,MATCH(AP4202,CódigoRET,0),4)*1),"")</f>
        <v/>
      </c>
      <c r="AS4202">
        <f t="shared" si="457"/>
        <v>0</v>
      </c>
      <c r="BF4202" t="str">
        <f>IFERROR(IF(OR(BD4202=338,BD4202=340,BD4202=341,BD4202=342,BD4202="342A",BD4202="342B"),PorcenRet(BD4202,BH4202,BI4202),INDEX(PORCENTAJEBUSCAR,MATCH(BD4202,CódigoRET,0),4)*1),"")</f>
        <v/>
      </c>
      <c r="BG4202">
        <f t="shared" si="458"/>
        <v>0</v>
      </c>
      <c r="BO4202">
        <f t="shared" si="459"/>
        <v>0</v>
      </c>
      <c r="CC4202">
        <f t="shared" si="460"/>
        <v>0</v>
      </c>
      <c r="CD4202">
        <f t="shared" si="461"/>
        <v>0</v>
      </c>
      <c r="CG4202">
        <f ca="1">IFERROR(INDIRECT("IVA!X"&amp;MATCH(MID(COMPRAS!C4102,1,2)&amp;MID(COMPRAS!F4102,1,2)&amp;MID(COMPRAS!D4102,1,2),IVA!W:W,0)),"SIN COD.")</f>
        <v>0</v>
      </c>
      <c r="CH4202">
        <f ca="1">IFERROR(INDIRECT("IVA!Y"&amp;MATCH(MID(COMPRAS!C4102,1,2)&amp;MID(COMPRAS!F4102,1,2)&amp;MID(COMPRAS!D4102,1,2),IVA!W:W,0)),"SIN COD.")</f>
        <v>0</v>
      </c>
    </row>
    <row r="4203" spans="1:86" x14ac:dyDescent="0.25">
      <c r="A4203"/>
      <c r="B4203"/>
      <c r="D4203"/>
      <c r="AL4203">
        <f t="shared" si="455"/>
        <v>0</v>
      </c>
      <c r="AQ4203">
        <f t="shared" si="456"/>
        <v>0</v>
      </c>
      <c r="AR4203" t="str">
        <f>IFERROR(IF(OR(AP4203=338,AP4203=340,AP4203=341,AP4203=342,AP4203="342A",AP4203="342B"),PorcenRet(AP4203,AT4203,AU4203),INDEX(PORCENTAJEBUSCAR,MATCH(AP4203,CódigoRET,0),4)*1),"")</f>
        <v/>
      </c>
      <c r="AS4203">
        <f t="shared" si="457"/>
        <v>0</v>
      </c>
      <c r="BF4203" t="str">
        <f>IFERROR(IF(OR(BD4203=338,BD4203=340,BD4203=341,BD4203=342,BD4203="342A",BD4203="342B"),PorcenRet(BD4203,BH4203,BI4203),INDEX(PORCENTAJEBUSCAR,MATCH(BD4203,CódigoRET,0),4)*1),"")</f>
        <v/>
      </c>
      <c r="BG4203">
        <f t="shared" si="458"/>
        <v>0</v>
      </c>
      <c r="BO4203">
        <f t="shared" si="459"/>
        <v>0</v>
      </c>
      <c r="CC4203">
        <f t="shared" si="460"/>
        <v>0</v>
      </c>
      <c r="CD4203">
        <f t="shared" si="461"/>
        <v>0</v>
      </c>
      <c r="CG4203">
        <f ca="1">IFERROR(INDIRECT("IVA!X"&amp;MATCH(MID(COMPRAS!C4103,1,2)&amp;MID(COMPRAS!F4103,1,2)&amp;MID(COMPRAS!D4103,1,2),IVA!W:W,0)),"SIN COD.")</f>
        <v>0</v>
      </c>
      <c r="CH4203">
        <f ca="1">IFERROR(INDIRECT("IVA!Y"&amp;MATCH(MID(COMPRAS!C4103,1,2)&amp;MID(COMPRAS!F4103,1,2)&amp;MID(COMPRAS!D4103,1,2),IVA!W:W,0)),"SIN COD.")</f>
        <v>0</v>
      </c>
    </row>
    <row r="4204" spans="1:86" x14ac:dyDescent="0.25">
      <c r="A4204"/>
      <c r="B4204"/>
      <c r="D4204"/>
      <c r="AL4204">
        <f t="shared" si="455"/>
        <v>0</v>
      </c>
      <c r="AQ4204">
        <f t="shared" si="456"/>
        <v>0</v>
      </c>
      <c r="AR4204" t="str">
        <f>IFERROR(IF(OR(AP4204=338,AP4204=340,AP4204=341,AP4204=342,AP4204="342A",AP4204="342B"),PorcenRet(AP4204,AT4204,AU4204),INDEX(PORCENTAJEBUSCAR,MATCH(AP4204,CódigoRET,0),4)*1),"")</f>
        <v/>
      </c>
      <c r="AS4204">
        <f t="shared" si="457"/>
        <v>0</v>
      </c>
      <c r="BF4204" t="str">
        <f>IFERROR(IF(OR(BD4204=338,BD4204=340,BD4204=341,BD4204=342,BD4204="342A",BD4204="342B"),PorcenRet(BD4204,BH4204,BI4204),INDEX(PORCENTAJEBUSCAR,MATCH(BD4204,CódigoRET,0),4)*1),"")</f>
        <v/>
      </c>
      <c r="BG4204">
        <f t="shared" si="458"/>
        <v>0</v>
      </c>
      <c r="BO4204">
        <f t="shared" si="459"/>
        <v>0</v>
      </c>
      <c r="CC4204">
        <f t="shared" si="460"/>
        <v>0</v>
      </c>
      <c r="CD4204">
        <f t="shared" si="461"/>
        <v>0</v>
      </c>
      <c r="CG4204">
        <f ca="1">IFERROR(INDIRECT("IVA!X"&amp;MATCH(MID(COMPRAS!C4104,1,2)&amp;MID(COMPRAS!F4104,1,2)&amp;MID(COMPRAS!D4104,1,2),IVA!W:W,0)),"SIN COD.")</f>
        <v>0</v>
      </c>
      <c r="CH4204">
        <f ca="1">IFERROR(INDIRECT("IVA!Y"&amp;MATCH(MID(COMPRAS!C4104,1,2)&amp;MID(COMPRAS!F4104,1,2)&amp;MID(COMPRAS!D4104,1,2),IVA!W:W,0)),"SIN COD.")</f>
        <v>0</v>
      </c>
    </row>
    <row r="4205" spans="1:86" x14ac:dyDescent="0.25">
      <c r="A4205"/>
      <c r="B4205"/>
      <c r="D4205"/>
      <c r="AL4205">
        <f t="shared" si="455"/>
        <v>0</v>
      </c>
      <c r="AQ4205">
        <f t="shared" si="456"/>
        <v>0</v>
      </c>
      <c r="AR4205" t="str">
        <f>IFERROR(IF(OR(AP4205=338,AP4205=340,AP4205=341,AP4205=342,AP4205="342A",AP4205="342B"),PorcenRet(AP4205,AT4205,AU4205),INDEX(PORCENTAJEBUSCAR,MATCH(AP4205,CódigoRET,0),4)*1),"")</f>
        <v/>
      </c>
      <c r="AS4205">
        <f t="shared" si="457"/>
        <v>0</v>
      </c>
      <c r="BF4205" t="str">
        <f>IFERROR(IF(OR(BD4205=338,BD4205=340,BD4205=341,BD4205=342,BD4205="342A",BD4205="342B"),PorcenRet(BD4205,BH4205,BI4205),INDEX(PORCENTAJEBUSCAR,MATCH(BD4205,CódigoRET,0),4)*1),"")</f>
        <v/>
      </c>
      <c r="BG4205">
        <f t="shared" si="458"/>
        <v>0</v>
      </c>
      <c r="BO4205">
        <f t="shared" si="459"/>
        <v>0</v>
      </c>
      <c r="CC4205">
        <f t="shared" si="460"/>
        <v>0</v>
      </c>
      <c r="CD4205">
        <f t="shared" si="461"/>
        <v>0</v>
      </c>
      <c r="CG4205">
        <f ca="1">IFERROR(INDIRECT("IVA!X"&amp;MATCH(MID(COMPRAS!C4105,1,2)&amp;MID(COMPRAS!F4105,1,2)&amp;MID(COMPRAS!D4105,1,2),IVA!W:W,0)),"SIN COD.")</f>
        <v>0</v>
      </c>
      <c r="CH4205">
        <f ca="1">IFERROR(INDIRECT("IVA!Y"&amp;MATCH(MID(COMPRAS!C4105,1,2)&amp;MID(COMPRAS!F4105,1,2)&amp;MID(COMPRAS!D4105,1,2),IVA!W:W,0)),"SIN COD.")</f>
        <v>0</v>
      </c>
    </row>
    <row r="4206" spans="1:86" x14ac:dyDescent="0.25">
      <c r="A4206"/>
      <c r="B4206"/>
      <c r="D4206"/>
      <c r="AL4206">
        <f t="shared" si="455"/>
        <v>0</v>
      </c>
      <c r="AQ4206">
        <f t="shared" si="456"/>
        <v>0</v>
      </c>
      <c r="AR4206" t="str">
        <f>IFERROR(IF(OR(AP4206=338,AP4206=340,AP4206=341,AP4206=342,AP4206="342A",AP4206="342B"),PorcenRet(AP4206,AT4206,AU4206),INDEX(PORCENTAJEBUSCAR,MATCH(AP4206,CódigoRET,0),4)*1),"")</f>
        <v/>
      </c>
      <c r="AS4206">
        <f t="shared" si="457"/>
        <v>0</v>
      </c>
      <c r="BF4206" t="str">
        <f>IFERROR(IF(OR(BD4206=338,BD4206=340,BD4206=341,BD4206=342,BD4206="342A",BD4206="342B"),PorcenRet(BD4206,BH4206,BI4206),INDEX(PORCENTAJEBUSCAR,MATCH(BD4206,CódigoRET,0),4)*1),"")</f>
        <v/>
      </c>
      <c r="BG4206">
        <f t="shared" si="458"/>
        <v>0</v>
      </c>
      <c r="BO4206">
        <f t="shared" si="459"/>
        <v>0</v>
      </c>
      <c r="CC4206">
        <f t="shared" si="460"/>
        <v>0</v>
      </c>
      <c r="CD4206">
        <f t="shared" si="461"/>
        <v>0</v>
      </c>
      <c r="CG4206">
        <f ca="1">IFERROR(INDIRECT("IVA!X"&amp;MATCH(MID(COMPRAS!C4106,1,2)&amp;MID(COMPRAS!F4106,1,2)&amp;MID(COMPRAS!D4106,1,2),IVA!W:W,0)),"SIN COD.")</f>
        <v>0</v>
      </c>
      <c r="CH4206">
        <f ca="1">IFERROR(INDIRECT("IVA!Y"&amp;MATCH(MID(COMPRAS!C4106,1,2)&amp;MID(COMPRAS!F4106,1,2)&amp;MID(COMPRAS!D4106,1,2),IVA!W:W,0)),"SIN COD.")</f>
        <v>0</v>
      </c>
    </row>
    <row r="4207" spans="1:86" x14ac:dyDescent="0.25">
      <c r="A4207"/>
      <c r="B4207"/>
      <c r="D4207"/>
      <c r="AL4207">
        <f t="shared" si="455"/>
        <v>0</v>
      </c>
      <c r="AQ4207">
        <f t="shared" si="456"/>
        <v>0</v>
      </c>
      <c r="AR4207" t="str">
        <f>IFERROR(IF(OR(AP4207=338,AP4207=340,AP4207=341,AP4207=342,AP4207="342A",AP4207="342B"),PorcenRet(AP4207,AT4207,AU4207),INDEX(PORCENTAJEBUSCAR,MATCH(AP4207,CódigoRET,0),4)*1),"")</f>
        <v/>
      </c>
      <c r="AS4207">
        <f t="shared" si="457"/>
        <v>0</v>
      </c>
      <c r="BF4207" t="str">
        <f>IFERROR(IF(OR(BD4207=338,BD4207=340,BD4207=341,BD4207=342,BD4207="342A",BD4207="342B"),PorcenRet(BD4207,BH4207,BI4207),INDEX(PORCENTAJEBUSCAR,MATCH(BD4207,CódigoRET,0),4)*1),"")</f>
        <v/>
      </c>
      <c r="BG4207">
        <f t="shared" si="458"/>
        <v>0</v>
      </c>
      <c r="BO4207">
        <f t="shared" si="459"/>
        <v>0</v>
      </c>
      <c r="CC4207">
        <f t="shared" si="460"/>
        <v>0</v>
      </c>
      <c r="CD4207">
        <f t="shared" si="461"/>
        <v>0</v>
      </c>
      <c r="CG4207">
        <f ca="1">IFERROR(INDIRECT("IVA!X"&amp;MATCH(MID(COMPRAS!C4107,1,2)&amp;MID(COMPRAS!F4107,1,2)&amp;MID(COMPRAS!D4107,1,2),IVA!W:W,0)),"SIN COD.")</f>
        <v>0</v>
      </c>
      <c r="CH4207">
        <f ca="1">IFERROR(INDIRECT("IVA!Y"&amp;MATCH(MID(COMPRAS!C4107,1,2)&amp;MID(COMPRAS!F4107,1,2)&amp;MID(COMPRAS!D4107,1,2),IVA!W:W,0)),"SIN COD.")</f>
        <v>0</v>
      </c>
    </row>
    <row r="4208" spans="1:86" x14ac:dyDescent="0.25">
      <c r="A4208"/>
      <c r="B4208"/>
      <c r="D4208"/>
      <c r="AL4208">
        <f t="shared" si="455"/>
        <v>0</v>
      </c>
      <c r="AQ4208">
        <f t="shared" si="456"/>
        <v>0</v>
      </c>
      <c r="AR4208" t="str">
        <f>IFERROR(IF(OR(AP4208=338,AP4208=340,AP4208=341,AP4208=342,AP4208="342A",AP4208="342B"),PorcenRet(AP4208,AT4208,AU4208),INDEX(PORCENTAJEBUSCAR,MATCH(AP4208,CódigoRET,0),4)*1),"")</f>
        <v/>
      </c>
      <c r="AS4208">
        <f t="shared" si="457"/>
        <v>0</v>
      </c>
      <c r="BF4208" t="str">
        <f>IFERROR(IF(OR(BD4208=338,BD4208=340,BD4208=341,BD4208=342,BD4208="342A",BD4208="342B"),PorcenRet(BD4208,BH4208,BI4208),INDEX(PORCENTAJEBUSCAR,MATCH(BD4208,CódigoRET,0),4)*1),"")</f>
        <v/>
      </c>
      <c r="BG4208">
        <f t="shared" si="458"/>
        <v>0</v>
      </c>
      <c r="BO4208">
        <f t="shared" si="459"/>
        <v>0</v>
      </c>
      <c r="CC4208">
        <f t="shared" si="460"/>
        <v>0</v>
      </c>
      <c r="CD4208">
        <f t="shared" si="461"/>
        <v>0</v>
      </c>
      <c r="CG4208">
        <f ca="1">IFERROR(INDIRECT("IVA!X"&amp;MATCH(MID(COMPRAS!C4108,1,2)&amp;MID(COMPRAS!F4108,1,2)&amp;MID(COMPRAS!D4108,1,2),IVA!W:W,0)),"SIN COD.")</f>
        <v>0</v>
      </c>
      <c r="CH4208">
        <f ca="1">IFERROR(INDIRECT("IVA!Y"&amp;MATCH(MID(COMPRAS!C4108,1,2)&amp;MID(COMPRAS!F4108,1,2)&amp;MID(COMPRAS!D4108,1,2),IVA!W:W,0)),"SIN COD.")</f>
        <v>0</v>
      </c>
    </row>
    <row r="4209" spans="1:86" x14ac:dyDescent="0.25">
      <c r="A4209"/>
      <c r="B4209"/>
      <c r="D4209"/>
      <c r="AL4209">
        <f t="shared" si="455"/>
        <v>0</v>
      </c>
      <c r="AQ4209">
        <f t="shared" si="456"/>
        <v>0</v>
      </c>
      <c r="AR4209" t="str">
        <f>IFERROR(IF(OR(AP4209=338,AP4209=340,AP4209=341,AP4209=342,AP4209="342A",AP4209="342B"),PorcenRet(AP4209,AT4209,AU4209),INDEX(PORCENTAJEBUSCAR,MATCH(AP4209,CódigoRET,0),4)*1),"")</f>
        <v/>
      </c>
      <c r="AS4209">
        <f t="shared" si="457"/>
        <v>0</v>
      </c>
      <c r="BF4209" t="str">
        <f>IFERROR(IF(OR(BD4209=338,BD4209=340,BD4209=341,BD4209=342,BD4209="342A",BD4209="342B"),PorcenRet(BD4209,BH4209,BI4209),INDEX(PORCENTAJEBUSCAR,MATCH(BD4209,CódigoRET,0),4)*1),"")</f>
        <v/>
      </c>
      <c r="BG4209">
        <f t="shared" si="458"/>
        <v>0</v>
      </c>
      <c r="BO4209">
        <f t="shared" si="459"/>
        <v>0</v>
      </c>
      <c r="CC4209">
        <f t="shared" si="460"/>
        <v>0</v>
      </c>
      <c r="CD4209">
        <f t="shared" si="461"/>
        <v>0</v>
      </c>
      <c r="CG4209">
        <f ca="1">IFERROR(INDIRECT("IVA!X"&amp;MATCH(MID(COMPRAS!C4109,1,2)&amp;MID(COMPRAS!F4109,1,2)&amp;MID(COMPRAS!D4109,1,2),IVA!W:W,0)),"SIN COD.")</f>
        <v>0</v>
      </c>
      <c r="CH4209">
        <f ca="1">IFERROR(INDIRECT("IVA!Y"&amp;MATCH(MID(COMPRAS!C4109,1,2)&amp;MID(COMPRAS!F4109,1,2)&amp;MID(COMPRAS!D4109,1,2),IVA!W:W,0)),"SIN COD.")</f>
        <v>0</v>
      </c>
    </row>
    <row r="4210" spans="1:86" x14ac:dyDescent="0.25">
      <c r="A4210"/>
      <c r="B4210"/>
      <c r="D4210"/>
      <c r="AL4210">
        <f t="shared" si="455"/>
        <v>0</v>
      </c>
      <c r="AQ4210">
        <f t="shared" si="456"/>
        <v>0</v>
      </c>
      <c r="AR4210" t="str">
        <f>IFERROR(IF(OR(AP4210=338,AP4210=340,AP4210=341,AP4210=342,AP4210="342A",AP4210="342B"),PorcenRet(AP4210,AT4210,AU4210),INDEX(PORCENTAJEBUSCAR,MATCH(AP4210,CódigoRET,0),4)*1),"")</f>
        <v/>
      </c>
      <c r="AS4210">
        <f t="shared" si="457"/>
        <v>0</v>
      </c>
      <c r="BF4210" t="str">
        <f>IFERROR(IF(OR(BD4210=338,BD4210=340,BD4210=341,BD4210=342,BD4210="342A",BD4210="342B"),PorcenRet(BD4210,BH4210,BI4210),INDEX(PORCENTAJEBUSCAR,MATCH(BD4210,CódigoRET,0),4)*1),"")</f>
        <v/>
      </c>
      <c r="BG4210">
        <f t="shared" si="458"/>
        <v>0</v>
      </c>
      <c r="BO4210">
        <f t="shared" si="459"/>
        <v>0</v>
      </c>
      <c r="CC4210">
        <f t="shared" si="460"/>
        <v>0</v>
      </c>
      <c r="CD4210">
        <f t="shared" si="461"/>
        <v>0</v>
      </c>
      <c r="CG4210">
        <f ca="1">IFERROR(INDIRECT("IVA!X"&amp;MATCH(MID(COMPRAS!C4110,1,2)&amp;MID(COMPRAS!F4110,1,2)&amp;MID(COMPRAS!D4110,1,2),IVA!W:W,0)),"SIN COD.")</f>
        <v>0</v>
      </c>
      <c r="CH4210">
        <f ca="1">IFERROR(INDIRECT("IVA!Y"&amp;MATCH(MID(COMPRAS!C4110,1,2)&amp;MID(COMPRAS!F4110,1,2)&amp;MID(COMPRAS!D4110,1,2),IVA!W:W,0)),"SIN COD.")</f>
        <v>0</v>
      </c>
    </row>
    <row r="4211" spans="1:86" x14ac:dyDescent="0.25">
      <c r="A4211"/>
      <c r="B4211"/>
      <c r="D4211"/>
      <c r="AL4211">
        <f t="shared" si="455"/>
        <v>0</v>
      </c>
      <c r="AQ4211">
        <f t="shared" si="456"/>
        <v>0</v>
      </c>
      <c r="AR4211" t="str">
        <f>IFERROR(IF(OR(AP4211=338,AP4211=340,AP4211=341,AP4211=342,AP4211="342A",AP4211="342B"),PorcenRet(AP4211,AT4211,AU4211),INDEX(PORCENTAJEBUSCAR,MATCH(AP4211,CódigoRET,0),4)*1),"")</f>
        <v/>
      </c>
      <c r="AS4211">
        <f t="shared" si="457"/>
        <v>0</v>
      </c>
      <c r="BF4211" t="str">
        <f>IFERROR(IF(OR(BD4211=338,BD4211=340,BD4211=341,BD4211=342,BD4211="342A",BD4211="342B"),PorcenRet(BD4211,BH4211,BI4211),INDEX(PORCENTAJEBUSCAR,MATCH(BD4211,CódigoRET,0),4)*1),"")</f>
        <v/>
      </c>
      <c r="BG4211">
        <f t="shared" si="458"/>
        <v>0</v>
      </c>
      <c r="BO4211">
        <f t="shared" si="459"/>
        <v>0</v>
      </c>
      <c r="CC4211">
        <f t="shared" si="460"/>
        <v>0</v>
      </c>
      <c r="CD4211">
        <f t="shared" si="461"/>
        <v>0</v>
      </c>
      <c r="CG4211">
        <f ca="1">IFERROR(INDIRECT("IVA!X"&amp;MATCH(MID(COMPRAS!C4111,1,2)&amp;MID(COMPRAS!F4111,1,2)&amp;MID(COMPRAS!D4111,1,2),IVA!W:W,0)),"SIN COD.")</f>
        <v>0</v>
      </c>
      <c r="CH4211">
        <f ca="1">IFERROR(INDIRECT("IVA!Y"&amp;MATCH(MID(COMPRAS!C4111,1,2)&amp;MID(COMPRAS!F4111,1,2)&amp;MID(COMPRAS!D4111,1,2),IVA!W:W,0)),"SIN COD.")</f>
        <v>0</v>
      </c>
    </row>
    <row r="4212" spans="1:86" x14ac:dyDescent="0.25">
      <c r="A4212"/>
      <c r="B4212"/>
      <c r="D4212"/>
      <c r="AL4212">
        <f t="shared" si="455"/>
        <v>0</v>
      </c>
      <c r="AQ4212">
        <f t="shared" si="456"/>
        <v>0</v>
      </c>
      <c r="AR4212" t="str">
        <f>IFERROR(IF(OR(AP4212=338,AP4212=340,AP4212=341,AP4212=342,AP4212="342A",AP4212="342B"),PorcenRet(AP4212,AT4212,AU4212),INDEX(PORCENTAJEBUSCAR,MATCH(AP4212,CódigoRET,0),4)*1),"")</f>
        <v/>
      </c>
      <c r="AS4212">
        <f t="shared" si="457"/>
        <v>0</v>
      </c>
      <c r="BF4212" t="str">
        <f>IFERROR(IF(OR(BD4212=338,BD4212=340,BD4212=341,BD4212=342,BD4212="342A",BD4212="342B"),PorcenRet(BD4212,BH4212,BI4212),INDEX(PORCENTAJEBUSCAR,MATCH(BD4212,CódigoRET,0),4)*1),"")</f>
        <v/>
      </c>
      <c r="BG4212">
        <f t="shared" si="458"/>
        <v>0</v>
      </c>
      <c r="BO4212">
        <f t="shared" si="459"/>
        <v>0</v>
      </c>
      <c r="CC4212">
        <f t="shared" si="460"/>
        <v>0</v>
      </c>
      <c r="CD4212">
        <f t="shared" si="461"/>
        <v>0</v>
      </c>
      <c r="CG4212">
        <f ca="1">IFERROR(INDIRECT("IVA!X"&amp;MATCH(MID(COMPRAS!C4112,1,2)&amp;MID(COMPRAS!F4112,1,2)&amp;MID(COMPRAS!D4112,1,2),IVA!W:W,0)),"SIN COD.")</f>
        <v>0</v>
      </c>
      <c r="CH4212">
        <f ca="1">IFERROR(INDIRECT("IVA!Y"&amp;MATCH(MID(COMPRAS!C4112,1,2)&amp;MID(COMPRAS!F4112,1,2)&amp;MID(COMPRAS!D4112,1,2),IVA!W:W,0)),"SIN COD.")</f>
        <v>0</v>
      </c>
    </row>
    <row r="4213" spans="1:86" x14ac:dyDescent="0.25">
      <c r="A4213"/>
      <c r="B4213"/>
      <c r="D4213"/>
      <c r="AL4213">
        <f t="shared" si="455"/>
        <v>0</v>
      </c>
      <c r="AQ4213">
        <f t="shared" si="456"/>
        <v>0</v>
      </c>
      <c r="AR4213" t="str">
        <f>IFERROR(IF(OR(AP4213=338,AP4213=340,AP4213=341,AP4213=342,AP4213="342A",AP4213="342B"),PorcenRet(AP4213,AT4213,AU4213),INDEX(PORCENTAJEBUSCAR,MATCH(AP4213,CódigoRET,0),4)*1),"")</f>
        <v/>
      </c>
      <c r="AS4213">
        <f t="shared" si="457"/>
        <v>0</v>
      </c>
      <c r="BF4213" t="str">
        <f>IFERROR(IF(OR(BD4213=338,BD4213=340,BD4213=341,BD4213=342,BD4213="342A",BD4213="342B"),PorcenRet(BD4213,BH4213,BI4213),INDEX(PORCENTAJEBUSCAR,MATCH(BD4213,CódigoRET,0),4)*1),"")</f>
        <v/>
      </c>
      <c r="BG4213">
        <f t="shared" si="458"/>
        <v>0</v>
      </c>
      <c r="BO4213">
        <f t="shared" si="459"/>
        <v>0</v>
      </c>
      <c r="CC4213">
        <f t="shared" si="460"/>
        <v>0</v>
      </c>
      <c r="CD4213">
        <f t="shared" si="461"/>
        <v>0</v>
      </c>
      <c r="CG4213">
        <f ca="1">IFERROR(INDIRECT("IVA!X"&amp;MATCH(MID(COMPRAS!C4113,1,2)&amp;MID(COMPRAS!F4113,1,2)&amp;MID(COMPRAS!D4113,1,2),IVA!W:W,0)),"SIN COD.")</f>
        <v>0</v>
      </c>
      <c r="CH4213">
        <f ca="1">IFERROR(INDIRECT("IVA!Y"&amp;MATCH(MID(COMPRAS!C4113,1,2)&amp;MID(COMPRAS!F4113,1,2)&amp;MID(COMPRAS!D4113,1,2),IVA!W:W,0)),"SIN COD.")</f>
        <v>0</v>
      </c>
    </row>
    <row r="4214" spans="1:86" x14ac:dyDescent="0.25">
      <c r="A4214"/>
      <c r="B4214"/>
      <c r="D4214"/>
      <c r="AL4214">
        <f t="shared" si="455"/>
        <v>0</v>
      </c>
      <c r="AQ4214">
        <f t="shared" si="456"/>
        <v>0</v>
      </c>
      <c r="AR4214" t="str">
        <f>IFERROR(IF(OR(AP4214=338,AP4214=340,AP4214=341,AP4214=342,AP4214="342A",AP4214="342B"),PorcenRet(AP4214,AT4214,AU4214),INDEX(PORCENTAJEBUSCAR,MATCH(AP4214,CódigoRET,0),4)*1),"")</f>
        <v/>
      </c>
      <c r="AS4214">
        <f t="shared" si="457"/>
        <v>0</v>
      </c>
      <c r="BF4214" t="str">
        <f>IFERROR(IF(OR(BD4214=338,BD4214=340,BD4214=341,BD4214=342,BD4214="342A",BD4214="342B"),PorcenRet(BD4214,BH4214,BI4214),INDEX(PORCENTAJEBUSCAR,MATCH(BD4214,CódigoRET,0),4)*1),"")</f>
        <v/>
      </c>
      <c r="BG4214">
        <f t="shared" si="458"/>
        <v>0</v>
      </c>
      <c r="BO4214">
        <f t="shared" si="459"/>
        <v>0</v>
      </c>
      <c r="CC4214">
        <f t="shared" si="460"/>
        <v>0</v>
      </c>
      <c r="CD4214">
        <f t="shared" si="461"/>
        <v>0</v>
      </c>
      <c r="CG4214">
        <f ca="1">IFERROR(INDIRECT("IVA!X"&amp;MATCH(MID(COMPRAS!C4114,1,2)&amp;MID(COMPRAS!F4114,1,2)&amp;MID(COMPRAS!D4114,1,2),IVA!W:W,0)),"SIN COD.")</f>
        <v>0</v>
      </c>
      <c r="CH4214">
        <f ca="1">IFERROR(INDIRECT("IVA!Y"&amp;MATCH(MID(COMPRAS!C4114,1,2)&amp;MID(COMPRAS!F4114,1,2)&amp;MID(COMPRAS!D4114,1,2),IVA!W:W,0)),"SIN COD.")</f>
        <v>0</v>
      </c>
    </row>
    <row r="4215" spans="1:86" x14ac:dyDescent="0.25">
      <c r="A4215"/>
      <c r="B4215"/>
      <c r="D4215"/>
      <c r="AL4215">
        <f t="shared" si="455"/>
        <v>0</v>
      </c>
      <c r="AQ4215">
        <f t="shared" si="456"/>
        <v>0</v>
      </c>
      <c r="AR4215" t="str">
        <f>IFERROR(IF(OR(AP4215=338,AP4215=340,AP4215=341,AP4215=342,AP4215="342A",AP4215="342B"),PorcenRet(AP4215,AT4215,AU4215),INDEX(PORCENTAJEBUSCAR,MATCH(AP4215,CódigoRET,0),4)*1),"")</f>
        <v/>
      </c>
      <c r="AS4215">
        <f t="shared" si="457"/>
        <v>0</v>
      </c>
      <c r="BF4215" t="str">
        <f>IFERROR(IF(OR(BD4215=338,BD4215=340,BD4215=341,BD4215=342,BD4215="342A",BD4215="342B"),PorcenRet(BD4215,BH4215,BI4215),INDEX(PORCENTAJEBUSCAR,MATCH(BD4215,CódigoRET,0),4)*1),"")</f>
        <v/>
      </c>
      <c r="BG4215">
        <f t="shared" si="458"/>
        <v>0</v>
      </c>
      <c r="BO4215">
        <f t="shared" si="459"/>
        <v>0</v>
      </c>
      <c r="CC4215">
        <f t="shared" si="460"/>
        <v>0</v>
      </c>
      <c r="CD4215">
        <f t="shared" si="461"/>
        <v>0</v>
      </c>
      <c r="CG4215">
        <f ca="1">IFERROR(INDIRECT("IVA!X"&amp;MATCH(MID(COMPRAS!C4115,1,2)&amp;MID(COMPRAS!F4115,1,2)&amp;MID(COMPRAS!D4115,1,2),IVA!W:W,0)),"SIN COD.")</f>
        <v>0</v>
      </c>
      <c r="CH4215">
        <f ca="1">IFERROR(INDIRECT("IVA!Y"&amp;MATCH(MID(COMPRAS!C4115,1,2)&amp;MID(COMPRAS!F4115,1,2)&amp;MID(COMPRAS!D4115,1,2),IVA!W:W,0)),"SIN COD.")</f>
        <v>0</v>
      </c>
    </row>
    <row r="4216" spans="1:86" x14ac:dyDescent="0.25">
      <c r="A4216"/>
      <c r="B4216"/>
      <c r="D4216"/>
      <c r="AL4216">
        <f t="shared" si="455"/>
        <v>0</v>
      </c>
      <c r="AQ4216">
        <f t="shared" si="456"/>
        <v>0</v>
      </c>
      <c r="AR4216" t="str">
        <f>IFERROR(IF(OR(AP4216=338,AP4216=340,AP4216=341,AP4216=342,AP4216="342A",AP4216="342B"),PorcenRet(AP4216,AT4216,AU4216),INDEX(PORCENTAJEBUSCAR,MATCH(AP4216,CódigoRET,0),4)*1),"")</f>
        <v/>
      </c>
      <c r="AS4216">
        <f t="shared" si="457"/>
        <v>0</v>
      </c>
      <c r="BF4216" t="str">
        <f>IFERROR(IF(OR(BD4216=338,BD4216=340,BD4216=341,BD4216=342,BD4216="342A",BD4216="342B"),PorcenRet(BD4216,BH4216,BI4216),INDEX(PORCENTAJEBUSCAR,MATCH(BD4216,CódigoRET,0),4)*1),"")</f>
        <v/>
      </c>
      <c r="BG4216">
        <f t="shared" si="458"/>
        <v>0</v>
      </c>
      <c r="BO4216">
        <f t="shared" si="459"/>
        <v>0</v>
      </c>
      <c r="CC4216">
        <f t="shared" si="460"/>
        <v>0</v>
      </c>
      <c r="CD4216">
        <f t="shared" si="461"/>
        <v>0</v>
      </c>
      <c r="CG4216">
        <f ca="1">IFERROR(INDIRECT("IVA!X"&amp;MATCH(MID(COMPRAS!C4116,1,2)&amp;MID(COMPRAS!F4116,1,2)&amp;MID(COMPRAS!D4116,1,2),IVA!W:W,0)),"SIN COD.")</f>
        <v>0</v>
      </c>
      <c r="CH4216">
        <f ca="1">IFERROR(INDIRECT("IVA!Y"&amp;MATCH(MID(COMPRAS!C4116,1,2)&amp;MID(COMPRAS!F4116,1,2)&amp;MID(COMPRAS!D4116,1,2),IVA!W:W,0)),"SIN COD.")</f>
        <v>0</v>
      </c>
    </row>
    <row r="4217" spans="1:86" x14ac:dyDescent="0.25">
      <c r="A4217"/>
      <c r="B4217"/>
      <c r="D4217"/>
      <c r="AL4217">
        <f t="shared" si="455"/>
        <v>0</v>
      </c>
      <c r="AQ4217">
        <f t="shared" si="456"/>
        <v>0</v>
      </c>
      <c r="AR4217" t="str">
        <f>IFERROR(IF(OR(AP4217=338,AP4217=340,AP4217=341,AP4217=342,AP4217="342A",AP4217="342B"),PorcenRet(AP4217,AT4217,AU4217),INDEX(PORCENTAJEBUSCAR,MATCH(AP4217,CódigoRET,0),4)*1),"")</f>
        <v/>
      </c>
      <c r="AS4217">
        <f t="shared" si="457"/>
        <v>0</v>
      </c>
      <c r="BF4217" t="str">
        <f>IFERROR(IF(OR(BD4217=338,BD4217=340,BD4217=341,BD4217=342,BD4217="342A",BD4217="342B"),PorcenRet(BD4217,BH4217,BI4217),INDEX(PORCENTAJEBUSCAR,MATCH(BD4217,CódigoRET,0),4)*1),"")</f>
        <v/>
      </c>
      <c r="BG4217">
        <f t="shared" si="458"/>
        <v>0</v>
      </c>
      <c r="BO4217">
        <f t="shared" si="459"/>
        <v>0</v>
      </c>
      <c r="CC4217">
        <f t="shared" si="460"/>
        <v>0</v>
      </c>
      <c r="CD4217">
        <f t="shared" si="461"/>
        <v>0</v>
      </c>
      <c r="CG4217">
        <f ca="1">IFERROR(INDIRECT("IVA!X"&amp;MATCH(MID(COMPRAS!C4117,1,2)&amp;MID(COMPRAS!F4117,1,2)&amp;MID(COMPRAS!D4117,1,2),IVA!W:W,0)),"SIN COD.")</f>
        <v>0</v>
      </c>
      <c r="CH4217">
        <f ca="1">IFERROR(INDIRECT("IVA!Y"&amp;MATCH(MID(COMPRAS!C4117,1,2)&amp;MID(COMPRAS!F4117,1,2)&amp;MID(COMPRAS!D4117,1,2),IVA!W:W,0)),"SIN COD.")</f>
        <v>0</v>
      </c>
    </row>
    <row r="4218" spans="1:86" x14ac:dyDescent="0.25">
      <c r="A4218"/>
      <c r="B4218"/>
      <c r="D4218"/>
      <c r="AL4218">
        <f t="shared" si="455"/>
        <v>0</v>
      </c>
      <c r="AQ4218">
        <f t="shared" si="456"/>
        <v>0</v>
      </c>
      <c r="AR4218" t="str">
        <f>IFERROR(IF(OR(AP4218=338,AP4218=340,AP4218=341,AP4218=342,AP4218="342A",AP4218="342B"),PorcenRet(AP4218,AT4218,AU4218),INDEX(PORCENTAJEBUSCAR,MATCH(AP4218,CódigoRET,0),4)*1),"")</f>
        <v/>
      </c>
      <c r="AS4218">
        <f t="shared" si="457"/>
        <v>0</v>
      </c>
      <c r="BF4218" t="str">
        <f>IFERROR(IF(OR(BD4218=338,BD4218=340,BD4218=341,BD4218=342,BD4218="342A",BD4218="342B"),PorcenRet(BD4218,BH4218,BI4218),INDEX(PORCENTAJEBUSCAR,MATCH(BD4218,CódigoRET,0),4)*1),"")</f>
        <v/>
      </c>
      <c r="BG4218">
        <f t="shared" si="458"/>
        <v>0</v>
      </c>
      <c r="BO4218">
        <f t="shared" si="459"/>
        <v>0</v>
      </c>
      <c r="CC4218">
        <f t="shared" si="460"/>
        <v>0</v>
      </c>
      <c r="CD4218">
        <f t="shared" si="461"/>
        <v>0</v>
      </c>
      <c r="CG4218">
        <f ca="1">IFERROR(INDIRECT("IVA!X"&amp;MATCH(MID(COMPRAS!C4118,1,2)&amp;MID(COMPRAS!F4118,1,2)&amp;MID(COMPRAS!D4118,1,2),IVA!W:W,0)),"SIN COD.")</f>
        <v>0</v>
      </c>
      <c r="CH4218">
        <f ca="1">IFERROR(INDIRECT("IVA!Y"&amp;MATCH(MID(COMPRAS!C4118,1,2)&amp;MID(COMPRAS!F4118,1,2)&amp;MID(COMPRAS!D4118,1,2),IVA!W:W,0)),"SIN COD.")</f>
        <v>0</v>
      </c>
    </row>
    <row r="4219" spans="1:86" x14ac:dyDescent="0.25">
      <c r="A4219"/>
      <c r="B4219"/>
      <c r="D4219"/>
      <c r="AL4219">
        <f t="shared" si="455"/>
        <v>0</v>
      </c>
      <c r="AQ4219">
        <f t="shared" si="456"/>
        <v>0</v>
      </c>
      <c r="AR4219" t="str">
        <f>IFERROR(IF(OR(AP4219=338,AP4219=340,AP4219=341,AP4219=342,AP4219="342A",AP4219="342B"),PorcenRet(AP4219,AT4219,AU4219),INDEX(PORCENTAJEBUSCAR,MATCH(AP4219,CódigoRET,0),4)*1),"")</f>
        <v/>
      </c>
      <c r="AS4219">
        <f t="shared" si="457"/>
        <v>0</v>
      </c>
      <c r="BF4219" t="str">
        <f>IFERROR(IF(OR(BD4219=338,BD4219=340,BD4219=341,BD4219=342,BD4219="342A",BD4219="342B"),PorcenRet(BD4219,BH4219,BI4219),INDEX(PORCENTAJEBUSCAR,MATCH(BD4219,CódigoRET,0),4)*1),"")</f>
        <v/>
      </c>
      <c r="BG4219">
        <f t="shared" si="458"/>
        <v>0</v>
      </c>
      <c r="BO4219">
        <f t="shared" si="459"/>
        <v>0</v>
      </c>
      <c r="CC4219">
        <f t="shared" si="460"/>
        <v>0</v>
      </c>
      <c r="CD4219">
        <f t="shared" si="461"/>
        <v>0</v>
      </c>
      <c r="CG4219">
        <f ca="1">IFERROR(INDIRECT("IVA!X"&amp;MATCH(MID(COMPRAS!C4119,1,2)&amp;MID(COMPRAS!F4119,1,2)&amp;MID(COMPRAS!D4119,1,2),IVA!W:W,0)),"SIN COD.")</f>
        <v>0</v>
      </c>
      <c r="CH4219">
        <f ca="1">IFERROR(INDIRECT("IVA!Y"&amp;MATCH(MID(COMPRAS!C4119,1,2)&amp;MID(COMPRAS!F4119,1,2)&amp;MID(COMPRAS!D4119,1,2),IVA!W:W,0)),"SIN COD.")</f>
        <v>0</v>
      </c>
    </row>
    <row r="4220" spans="1:86" x14ac:dyDescent="0.25">
      <c r="A4220"/>
      <c r="B4220"/>
      <c r="D4220"/>
      <c r="AL4220">
        <f t="shared" si="455"/>
        <v>0</v>
      </c>
      <c r="AQ4220">
        <f t="shared" si="456"/>
        <v>0</v>
      </c>
      <c r="AR4220" t="str">
        <f>IFERROR(IF(OR(AP4220=338,AP4220=340,AP4220=341,AP4220=342,AP4220="342A",AP4220="342B"),PorcenRet(AP4220,AT4220,AU4220),INDEX(PORCENTAJEBUSCAR,MATCH(AP4220,CódigoRET,0),4)*1),"")</f>
        <v/>
      </c>
      <c r="AS4220">
        <f t="shared" si="457"/>
        <v>0</v>
      </c>
      <c r="BF4220" t="str">
        <f>IFERROR(IF(OR(BD4220=338,BD4220=340,BD4220=341,BD4220=342,BD4220="342A",BD4220="342B"),PorcenRet(BD4220,BH4220,BI4220),INDEX(PORCENTAJEBUSCAR,MATCH(BD4220,CódigoRET,0),4)*1),"")</f>
        <v/>
      </c>
      <c r="BG4220">
        <f t="shared" si="458"/>
        <v>0</v>
      </c>
      <c r="BO4220">
        <f t="shared" si="459"/>
        <v>0</v>
      </c>
      <c r="CC4220">
        <f t="shared" si="460"/>
        <v>0</v>
      </c>
      <c r="CD4220">
        <f t="shared" si="461"/>
        <v>0</v>
      </c>
      <c r="CG4220">
        <f ca="1">IFERROR(INDIRECT("IVA!X"&amp;MATCH(MID(COMPRAS!C4120,1,2)&amp;MID(COMPRAS!F4120,1,2)&amp;MID(COMPRAS!D4120,1,2),IVA!W:W,0)),"SIN COD.")</f>
        <v>0</v>
      </c>
      <c r="CH4220">
        <f ca="1">IFERROR(INDIRECT("IVA!Y"&amp;MATCH(MID(COMPRAS!C4120,1,2)&amp;MID(COMPRAS!F4120,1,2)&amp;MID(COMPRAS!D4120,1,2),IVA!W:W,0)),"SIN COD.")</f>
        <v>0</v>
      </c>
    </row>
    <row r="4221" spans="1:86" x14ac:dyDescent="0.25">
      <c r="A4221"/>
      <c r="B4221"/>
      <c r="D4221"/>
      <c r="AL4221">
        <f t="shared" si="455"/>
        <v>0</v>
      </c>
      <c r="AQ4221">
        <f t="shared" si="456"/>
        <v>0</v>
      </c>
      <c r="AR4221" t="str">
        <f>IFERROR(IF(OR(AP4221=338,AP4221=340,AP4221=341,AP4221=342,AP4221="342A",AP4221="342B"),PorcenRet(AP4221,AT4221,AU4221),INDEX(PORCENTAJEBUSCAR,MATCH(AP4221,CódigoRET,0),4)*1),"")</f>
        <v/>
      </c>
      <c r="AS4221">
        <f t="shared" si="457"/>
        <v>0</v>
      </c>
      <c r="BF4221" t="str">
        <f>IFERROR(IF(OR(BD4221=338,BD4221=340,BD4221=341,BD4221=342,BD4221="342A",BD4221="342B"),PorcenRet(BD4221,BH4221,BI4221),INDEX(PORCENTAJEBUSCAR,MATCH(BD4221,CódigoRET,0),4)*1),"")</f>
        <v/>
      </c>
      <c r="BG4221">
        <f t="shared" si="458"/>
        <v>0</v>
      </c>
      <c r="BO4221">
        <f t="shared" si="459"/>
        <v>0</v>
      </c>
      <c r="CC4221">
        <f t="shared" si="460"/>
        <v>0</v>
      </c>
      <c r="CD4221">
        <f t="shared" si="461"/>
        <v>0</v>
      </c>
      <c r="CG4221">
        <f ca="1">IFERROR(INDIRECT("IVA!X"&amp;MATCH(MID(COMPRAS!C4121,1,2)&amp;MID(COMPRAS!F4121,1,2)&amp;MID(COMPRAS!D4121,1,2),IVA!W:W,0)),"SIN COD.")</f>
        <v>0</v>
      </c>
      <c r="CH4221">
        <f ca="1">IFERROR(INDIRECT("IVA!Y"&amp;MATCH(MID(COMPRAS!C4121,1,2)&amp;MID(COMPRAS!F4121,1,2)&amp;MID(COMPRAS!D4121,1,2),IVA!W:W,0)),"SIN COD.")</f>
        <v>0</v>
      </c>
    </row>
    <row r="4222" spans="1:86" x14ac:dyDescent="0.25">
      <c r="A4222"/>
      <c r="B4222"/>
      <c r="D4222"/>
      <c r="AL4222">
        <f t="shared" si="455"/>
        <v>0</v>
      </c>
      <c r="AQ4222">
        <f t="shared" si="456"/>
        <v>0</v>
      </c>
      <c r="AR4222" t="str">
        <f>IFERROR(IF(OR(AP4222=338,AP4222=340,AP4222=341,AP4222=342,AP4222="342A",AP4222="342B"),PorcenRet(AP4222,AT4222,AU4222),INDEX(PORCENTAJEBUSCAR,MATCH(AP4222,CódigoRET,0),4)*1),"")</f>
        <v/>
      </c>
      <c r="AS4222">
        <f t="shared" si="457"/>
        <v>0</v>
      </c>
      <c r="BF4222" t="str">
        <f>IFERROR(IF(OR(BD4222=338,BD4222=340,BD4222=341,BD4222=342,BD4222="342A",BD4222="342B"),PorcenRet(BD4222,BH4222,BI4222),INDEX(PORCENTAJEBUSCAR,MATCH(BD4222,CódigoRET,0),4)*1),"")</f>
        <v/>
      </c>
      <c r="BG4222">
        <f t="shared" si="458"/>
        <v>0</v>
      </c>
      <c r="BO4222">
        <f t="shared" si="459"/>
        <v>0</v>
      </c>
      <c r="CC4222">
        <f t="shared" si="460"/>
        <v>0</v>
      </c>
      <c r="CD4222">
        <f t="shared" si="461"/>
        <v>0</v>
      </c>
      <c r="CG4222">
        <f ca="1">IFERROR(INDIRECT("IVA!X"&amp;MATCH(MID(COMPRAS!C4122,1,2)&amp;MID(COMPRAS!F4122,1,2)&amp;MID(COMPRAS!D4122,1,2),IVA!W:W,0)),"SIN COD.")</f>
        <v>0</v>
      </c>
      <c r="CH4222">
        <f ca="1">IFERROR(INDIRECT("IVA!Y"&amp;MATCH(MID(COMPRAS!C4122,1,2)&amp;MID(COMPRAS!F4122,1,2)&amp;MID(COMPRAS!D4122,1,2),IVA!W:W,0)),"SIN COD.")</f>
        <v>0</v>
      </c>
    </row>
    <row r="4223" spans="1:86" x14ac:dyDescent="0.25">
      <c r="A4223"/>
      <c r="B4223"/>
      <c r="D4223"/>
      <c r="AL4223">
        <f t="shared" si="455"/>
        <v>0</v>
      </c>
      <c r="AQ4223">
        <f t="shared" si="456"/>
        <v>0</v>
      </c>
      <c r="AR4223" t="str">
        <f>IFERROR(IF(OR(AP4223=338,AP4223=340,AP4223=341,AP4223=342,AP4223="342A",AP4223="342B"),PorcenRet(AP4223,AT4223,AU4223),INDEX(PORCENTAJEBUSCAR,MATCH(AP4223,CódigoRET,0),4)*1),"")</f>
        <v/>
      </c>
      <c r="AS4223">
        <f t="shared" si="457"/>
        <v>0</v>
      </c>
      <c r="BF4223" t="str">
        <f>IFERROR(IF(OR(BD4223=338,BD4223=340,BD4223=341,BD4223=342,BD4223="342A",BD4223="342B"),PorcenRet(BD4223,BH4223,BI4223),INDEX(PORCENTAJEBUSCAR,MATCH(BD4223,CódigoRET,0),4)*1),"")</f>
        <v/>
      </c>
      <c r="BG4223">
        <f t="shared" si="458"/>
        <v>0</v>
      </c>
      <c r="BO4223">
        <f t="shared" si="459"/>
        <v>0</v>
      </c>
      <c r="CC4223">
        <f t="shared" si="460"/>
        <v>0</v>
      </c>
      <c r="CD4223">
        <f t="shared" si="461"/>
        <v>0</v>
      </c>
      <c r="CG4223">
        <f ca="1">IFERROR(INDIRECT("IVA!X"&amp;MATCH(MID(COMPRAS!C4123,1,2)&amp;MID(COMPRAS!F4123,1,2)&amp;MID(COMPRAS!D4123,1,2),IVA!W:W,0)),"SIN COD.")</f>
        <v>0</v>
      </c>
      <c r="CH4223">
        <f ca="1">IFERROR(INDIRECT("IVA!Y"&amp;MATCH(MID(COMPRAS!C4123,1,2)&amp;MID(COMPRAS!F4123,1,2)&amp;MID(COMPRAS!D4123,1,2),IVA!W:W,0)),"SIN COD.")</f>
        <v>0</v>
      </c>
    </row>
    <row r="4224" spans="1:86" x14ac:dyDescent="0.25">
      <c r="A4224"/>
      <c r="B4224"/>
      <c r="D4224"/>
      <c r="AL4224">
        <f t="shared" si="455"/>
        <v>0</v>
      </c>
      <c r="AQ4224">
        <f t="shared" si="456"/>
        <v>0</v>
      </c>
      <c r="AR4224" t="str">
        <f>IFERROR(IF(OR(AP4224=338,AP4224=340,AP4224=341,AP4224=342,AP4224="342A",AP4224="342B"),PorcenRet(AP4224,AT4224,AU4224),INDEX(PORCENTAJEBUSCAR,MATCH(AP4224,CódigoRET,0),4)*1),"")</f>
        <v/>
      </c>
      <c r="AS4224">
        <f t="shared" si="457"/>
        <v>0</v>
      </c>
      <c r="BF4224" t="str">
        <f>IFERROR(IF(OR(BD4224=338,BD4224=340,BD4224=341,BD4224=342,BD4224="342A",BD4224="342B"),PorcenRet(BD4224,BH4224,BI4224),INDEX(PORCENTAJEBUSCAR,MATCH(BD4224,CódigoRET,0),4)*1),"")</f>
        <v/>
      </c>
      <c r="BG4224">
        <f t="shared" si="458"/>
        <v>0</v>
      </c>
      <c r="BO4224">
        <f t="shared" si="459"/>
        <v>0</v>
      </c>
      <c r="CC4224">
        <f t="shared" si="460"/>
        <v>0</v>
      </c>
      <c r="CD4224">
        <f t="shared" si="461"/>
        <v>0</v>
      </c>
      <c r="CG4224">
        <f ca="1">IFERROR(INDIRECT("IVA!X"&amp;MATCH(MID(COMPRAS!C4124,1,2)&amp;MID(COMPRAS!F4124,1,2)&amp;MID(COMPRAS!D4124,1,2),IVA!W:W,0)),"SIN COD.")</f>
        <v>0</v>
      </c>
      <c r="CH4224">
        <f ca="1">IFERROR(INDIRECT("IVA!Y"&amp;MATCH(MID(COMPRAS!C4124,1,2)&amp;MID(COMPRAS!F4124,1,2)&amp;MID(COMPRAS!D4124,1,2),IVA!W:W,0)),"SIN COD.")</f>
        <v>0</v>
      </c>
    </row>
    <row r="4225" spans="1:86" x14ac:dyDescent="0.25">
      <c r="A4225"/>
      <c r="B4225"/>
      <c r="D4225"/>
      <c r="AL4225">
        <f t="shared" si="455"/>
        <v>0</v>
      </c>
      <c r="AQ4225">
        <f t="shared" si="456"/>
        <v>0</v>
      </c>
      <c r="AR4225" t="str">
        <f>IFERROR(IF(OR(AP4225=338,AP4225=340,AP4225=341,AP4225=342,AP4225="342A",AP4225="342B"),PorcenRet(AP4225,AT4225,AU4225),INDEX(PORCENTAJEBUSCAR,MATCH(AP4225,CódigoRET,0),4)*1),"")</f>
        <v/>
      </c>
      <c r="AS4225">
        <f t="shared" si="457"/>
        <v>0</v>
      </c>
      <c r="BF4225" t="str">
        <f>IFERROR(IF(OR(BD4225=338,BD4225=340,BD4225=341,BD4225=342,BD4225="342A",BD4225="342B"),PorcenRet(BD4225,BH4225,BI4225),INDEX(PORCENTAJEBUSCAR,MATCH(BD4225,CódigoRET,0),4)*1),"")</f>
        <v/>
      </c>
      <c r="BG4225">
        <f t="shared" si="458"/>
        <v>0</v>
      </c>
      <c r="BO4225">
        <f t="shared" si="459"/>
        <v>0</v>
      </c>
      <c r="CC4225">
        <f t="shared" si="460"/>
        <v>0</v>
      </c>
      <c r="CD4225">
        <f t="shared" si="461"/>
        <v>0</v>
      </c>
      <c r="CG4225">
        <f ca="1">IFERROR(INDIRECT("IVA!X"&amp;MATCH(MID(COMPRAS!C4125,1,2)&amp;MID(COMPRAS!F4125,1,2)&amp;MID(COMPRAS!D4125,1,2),IVA!W:W,0)),"SIN COD.")</f>
        <v>0</v>
      </c>
      <c r="CH4225">
        <f ca="1">IFERROR(INDIRECT("IVA!Y"&amp;MATCH(MID(COMPRAS!C4125,1,2)&amp;MID(COMPRAS!F4125,1,2)&amp;MID(COMPRAS!D4125,1,2),IVA!W:W,0)),"SIN COD.")</f>
        <v>0</v>
      </c>
    </row>
    <row r="4226" spans="1:86" x14ac:dyDescent="0.25">
      <c r="A4226"/>
      <c r="B4226"/>
      <c r="D4226"/>
      <c r="AL4226">
        <f t="shared" ref="AL4226:AL4289" si="462">O4226+P4226+Q4226+R4226+S4226+T4226+U4226+V4226</f>
        <v>0</v>
      </c>
      <c r="AQ4226">
        <f t="shared" ref="AQ4226:AQ4289" si="463">+P4226+Q4226+R4226+S4226-BE4226-BQ4226-BW4226+O4226</f>
        <v>0</v>
      </c>
      <c r="AR4226" t="str">
        <f>IFERROR(IF(OR(AP4226=338,AP4226=340,AP4226=341,AP4226=342,AP4226="342A",AP4226="342B"),PorcenRet(AP4226,AT4226,AU4226),INDEX(PORCENTAJEBUSCAR,MATCH(AP4226,CódigoRET,0),4)*1),"")</f>
        <v/>
      </c>
      <c r="AS4226">
        <f t="shared" ref="AS4226:AS4289" si="464">ROUND(IF(AP4226="",0,AQ4226*(AR4226/100)),2)</f>
        <v>0</v>
      </c>
      <c r="BF4226" t="str">
        <f>IFERROR(IF(OR(BD4226=338,BD4226=340,BD4226=341,BD4226=342,BD4226="342A",BD4226="342B"),PorcenRet(BD4226,BH4226,BI4226),INDEX(PORCENTAJEBUSCAR,MATCH(BD4226,CódigoRET,0),4)*1),"")</f>
        <v/>
      </c>
      <c r="BG4226">
        <f t="shared" ref="BG4226:BG4289" si="465">ROUND(IF(BD4226="",0,BE4226*(BF4226/100)),2)</f>
        <v>0</v>
      </c>
      <c r="BO4226">
        <f t="shared" ref="BO4226:BO4289" si="466">IF(MID(F4226,1,2)="41",SUM(O4226:S4226),0)</f>
        <v>0</v>
      </c>
      <c r="CC4226">
        <f t="shared" ref="CC4226:CC4289" si="467">O4226+P4226+Q4226+R4226+S4226</f>
        <v>0</v>
      </c>
      <c r="CD4226">
        <f t="shared" ref="CD4226:CD4289" si="468">T4226+U4226</f>
        <v>0</v>
      </c>
      <c r="CG4226">
        <f ca="1">IFERROR(INDIRECT("IVA!X"&amp;MATCH(MID(COMPRAS!C4126,1,2)&amp;MID(COMPRAS!F4126,1,2)&amp;MID(COMPRAS!D4126,1,2),IVA!W:W,0)),"SIN COD.")</f>
        <v>0</v>
      </c>
      <c r="CH4226">
        <f ca="1">IFERROR(INDIRECT("IVA!Y"&amp;MATCH(MID(COMPRAS!C4126,1,2)&amp;MID(COMPRAS!F4126,1,2)&amp;MID(COMPRAS!D4126,1,2),IVA!W:W,0)),"SIN COD.")</f>
        <v>0</v>
      </c>
    </row>
    <row r="4227" spans="1:86" x14ac:dyDescent="0.25">
      <c r="A4227"/>
      <c r="B4227"/>
      <c r="D4227"/>
      <c r="AL4227">
        <f t="shared" si="462"/>
        <v>0</v>
      </c>
      <c r="AQ4227">
        <f t="shared" si="463"/>
        <v>0</v>
      </c>
      <c r="AR4227" t="str">
        <f>IFERROR(IF(OR(AP4227=338,AP4227=340,AP4227=341,AP4227=342,AP4227="342A",AP4227="342B"),PorcenRet(AP4227,AT4227,AU4227),INDEX(PORCENTAJEBUSCAR,MATCH(AP4227,CódigoRET,0),4)*1),"")</f>
        <v/>
      </c>
      <c r="AS4227">
        <f t="shared" si="464"/>
        <v>0</v>
      </c>
      <c r="BF4227" t="str">
        <f>IFERROR(IF(OR(BD4227=338,BD4227=340,BD4227=341,BD4227=342,BD4227="342A",BD4227="342B"),PorcenRet(BD4227,BH4227,BI4227),INDEX(PORCENTAJEBUSCAR,MATCH(BD4227,CódigoRET,0),4)*1),"")</f>
        <v/>
      </c>
      <c r="BG4227">
        <f t="shared" si="465"/>
        <v>0</v>
      </c>
      <c r="BO4227">
        <f t="shared" si="466"/>
        <v>0</v>
      </c>
      <c r="CC4227">
        <f t="shared" si="467"/>
        <v>0</v>
      </c>
      <c r="CD4227">
        <f t="shared" si="468"/>
        <v>0</v>
      </c>
      <c r="CG4227">
        <f ca="1">IFERROR(INDIRECT("IVA!X"&amp;MATCH(MID(COMPRAS!C4127,1,2)&amp;MID(COMPRAS!F4127,1,2)&amp;MID(COMPRAS!D4127,1,2),IVA!W:W,0)),"SIN COD.")</f>
        <v>0</v>
      </c>
      <c r="CH4227">
        <f ca="1">IFERROR(INDIRECT("IVA!Y"&amp;MATCH(MID(COMPRAS!C4127,1,2)&amp;MID(COMPRAS!F4127,1,2)&amp;MID(COMPRAS!D4127,1,2),IVA!W:W,0)),"SIN COD.")</f>
        <v>0</v>
      </c>
    </row>
    <row r="4228" spans="1:86" x14ac:dyDescent="0.25">
      <c r="A4228"/>
      <c r="B4228"/>
      <c r="D4228"/>
      <c r="AL4228">
        <f t="shared" si="462"/>
        <v>0</v>
      </c>
      <c r="AQ4228">
        <f t="shared" si="463"/>
        <v>0</v>
      </c>
      <c r="AR4228" t="str">
        <f>IFERROR(IF(OR(AP4228=338,AP4228=340,AP4228=341,AP4228=342,AP4228="342A",AP4228="342B"),PorcenRet(AP4228,AT4228,AU4228),INDEX(PORCENTAJEBUSCAR,MATCH(AP4228,CódigoRET,0),4)*1),"")</f>
        <v/>
      </c>
      <c r="AS4228">
        <f t="shared" si="464"/>
        <v>0</v>
      </c>
      <c r="BF4228" t="str">
        <f>IFERROR(IF(OR(BD4228=338,BD4228=340,BD4228=341,BD4228=342,BD4228="342A",BD4228="342B"),PorcenRet(BD4228,BH4228,BI4228),INDEX(PORCENTAJEBUSCAR,MATCH(BD4228,CódigoRET,0),4)*1),"")</f>
        <v/>
      </c>
      <c r="BG4228">
        <f t="shared" si="465"/>
        <v>0</v>
      </c>
      <c r="BO4228">
        <f t="shared" si="466"/>
        <v>0</v>
      </c>
      <c r="CC4228">
        <f t="shared" si="467"/>
        <v>0</v>
      </c>
      <c r="CD4228">
        <f t="shared" si="468"/>
        <v>0</v>
      </c>
      <c r="CG4228">
        <f ca="1">IFERROR(INDIRECT("IVA!X"&amp;MATCH(MID(COMPRAS!C4128,1,2)&amp;MID(COMPRAS!F4128,1,2)&amp;MID(COMPRAS!D4128,1,2),IVA!W:W,0)),"SIN COD.")</f>
        <v>0</v>
      </c>
      <c r="CH4228">
        <f ca="1">IFERROR(INDIRECT("IVA!Y"&amp;MATCH(MID(COMPRAS!C4128,1,2)&amp;MID(COMPRAS!F4128,1,2)&amp;MID(COMPRAS!D4128,1,2),IVA!W:W,0)),"SIN COD.")</f>
        <v>0</v>
      </c>
    </row>
    <row r="4229" spans="1:86" x14ac:dyDescent="0.25">
      <c r="A4229"/>
      <c r="B4229"/>
      <c r="D4229"/>
      <c r="AL4229">
        <f t="shared" si="462"/>
        <v>0</v>
      </c>
      <c r="AQ4229">
        <f t="shared" si="463"/>
        <v>0</v>
      </c>
      <c r="AR4229" t="str">
        <f>IFERROR(IF(OR(AP4229=338,AP4229=340,AP4229=341,AP4229=342,AP4229="342A",AP4229="342B"),PorcenRet(AP4229,AT4229,AU4229),INDEX(PORCENTAJEBUSCAR,MATCH(AP4229,CódigoRET,0),4)*1),"")</f>
        <v/>
      </c>
      <c r="AS4229">
        <f t="shared" si="464"/>
        <v>0</v>
      </c>
      <c r="BF4229" t="str">
        <f>IFERROR(IF(OR(BD4229=338,BD4229=340,BD4229=341,BD4229=342,BD4229="342A",BD4229="342B"),PorcenRet(BD4229,BH4229,BI4229),INDEX(PORCENTAJEBUSCAR,MATCH(BD4229,CódigoRET,0),4)*1),"")</f>
        <v/>
      </c>
      <c r="BG4229">
        <f t="shared" si="465"/>
        <v>0</v>
      </c>
      <c r="BO4229">
        <f t="shared" si="466"/>
        <v>0</v>
      </c>
      <c r="CC4229">
        <f t="shared" si="467"/>
        <v>0</v>
      </c>
      <c r="CD4229">
        <f t="shared" si="468"/>
        <v>0</v>
      </c>
      <c r="CG4229">
        <f ca="1">IFERROR(INDIRECT("IVA!X"&amp;MATCH(MID(COMPRAS!C4129,1,2)&amp;MID(COMPRAS!F4129,1,2)&amp;MID(COMPRAS!D4129,1,2),IVA!W:W,0)),"SIN COD.")</f>
        <v>0</v>
      </c>
      <c r="CH4229">
        <f ca="1">IFERROR(INDIRECT("IVA!Y"&amp;MATCH(MID(COMPRAS!C4129,1,2)&amp;MID(COMPRAS!F4129,1,2)&amp;MID(COMPRAS!D4129,1,2),IVA!W:W,0)),"SIN COD.")</f>
        <v>0</v>
      </c>
    </row>
    <row r="4230" spans="1:86" x14ac:dyDescent="0.25">
      <c r="A4230"/>
      <c r="B4230"/>
      <c r="D4230"/>
      <c r="AL4230">
        <f t="shared" si="462"/>
        <v>0</v>
      </c>
      <c r="AQ4230">
        <f t="shared" si="463"/>
        <v>0</v>
      </c>
      <c r="AR4230" t="str">
        <f>IFERROR(IF(OR(AP4230=338,AP4230=340,AP4230=341,AP4230=342,AP4230="342A",AP4230="342B"),PorcenRet(AP4230,AT4230,AU4230),INDEX(PORCENTAJEBUSCAR,MATCH(AP4230,CódigoRET,0),4)*1),"")</f>
        <v/>
      </c>
      <c r="AS4230">
        <f t="shared" si="464"/>
        <v>0</v>
      </c>
      <c r="BF4230" t="str">
        <f>IFERROR(IF(OR(BD4230=338,BD4230=340,BD4230=341,BD4230=342,BD4230="342A",BD4230="342B"),PorcenRet(BD4230,BH4230,BI4230),INDEX(PORCENTAJEBUSCAR,MATCH(BD4230,CódigoRET,0),4)*1),"")</f>
        <v/>
      </c>
      <c r="BG4230">
        <f t="shared" si="465"/>
        <v>0</v>
      </c>
      <c r="BO4230">
        <f t="shared" si="466"/>
        <v>0</v>
      </c>
      <c r="CC4230">
        <f t="shared" si="467"/>
        <v>0</v>
      </c>
      <c r="CD4230">
        <f t="shared" si="468"/>
        <v>0</v>
      </c>
      <c r="CG4230">
        <f ca="1">IFERROR(INDIRECT("IVA!X"&amp;MATCH(MID(COMPRAS!C4130,1,2)&amp;MID(COMPRAS!F4130,1,2)&amp;MID(COMPRAS!D4130,1,2),IVA!W:W,0)),"SIN COD.")</f>
        <v>0</v>
      </c>
      <c r="CH4230">
        <f ca="1">IFERROR(INDIRECT("IVA!Y"&amp;MATCH(MID(COMPRAS!C4130,1,2)&amp;MID(COMPRAS!F4130,1,2)&amp;MID(COMPRAS!D4130,1,2),IVA!W:W,0)),"SIN COD.")</f>
        <v>0</v>
      </c>
    </row>
    <row r="4231" spans="1:86" x14ac:dyDescent="0.25">
      <c r="A4231"/>
      <c r="B4231"/>
      <c r="D4231"/>
      <c r="AL4231">
        <f t="shared" si="462"/>
        <v>0</v>
      </c>
      <c r="AQ4231">
        <f t="shared" si="463"/>
        <v>0</v>
      </c>
      <c r="AR4231" t="str">
        <f>IFERROR(IF(OR(AP4231=338,AP4231=340,AP4231=341,AP4231=342,AP4231="342A",AP4231="342B"),PorcenRet(AP4231,AT4231,AU4231),INDEX(PORCENTAJEBUSCAR,MATCH(AP4231,CódigoRET,0),4)*1),"")</f>
        <v/>
      </c>
      <c r="AS4231">
        <f t="shared" si="464"/>
        <v>0</v>
      </c>
      <c r="BF4231" t="str">
        <f>IFERROR(IF(OR(BD4231=338,BD4231=340,BD4231=341,BD4231=342,BD4231="342A",BD4231="342B"),PorcenRet(BD4231,BH4231,BI4231),INDEX(PORCENTAJEBUSCAR,MATCH(BD4231,CódigoRET,0),4)*1),"")</f>
        <v/>
      </c>
      <c r="BG4231">
        <f t="shared" si="465"/>
        <v>0</v>
      </c>
      <c r="BO4231">
        <f t="shared" si="466"/>
        <v>0</v>
      </c>
      <c r="CC4231">
        <f t="shared" si="467"/>
        <v>0</v>
      </c>
      <c r="CD4231">
        <f t="shared" si="468"/>
        <v>0</v>
      </c>
      <c r="CG4231">
        <f ca="1">IFERROR(INDIRECT("IVA!X"&amp;MATCH(MID(COMPRAS!C4131,1,2)&amp;MID(COMPRAS!F4131,1,2)&amp;MID(COMPRAS!D4131,1,2),IVA!W:W,0)),"SIN COD.")</f>
        <v>0</v>
      </c>
      <c r="CH4231">
        <f ca="1">IFERROR(INDIRECT("IVA!Y"&amp;MATCH(MID(COMPRAS!C4131,1,2)&amp;MID(COMPRAS!F4131,1,2)&amp;MID(COMPRAS!D4131,1,2),IVA!W:W,0)),"SIN COD.")</f>
        <v>0</v>
      </c>
    </row>
    <row r="4232" spans="1:86" x14ac:dyDescent="0.25">
      <c r="A4232"/>
      <c r="B4232"/>
      <c r="D4232"/>
      <c r="AL4232">
        <f t="shared" si="462"/>
        <v>0</v>
      </c>
      <c r="AQ4232">
        <f t="shared" si="463"/>
        <v>0</v>
      </c>
      <c r="AR4232" t="str">
        <f>IFERROR(IF(OR(AP4232=338,AP4232=340,AP4232=341,AP4232=342,AP4232="342A",AP4232="342B"),PorcenRet(AP4232,AT4232,AU4232),INDEX(PORCENTAJEBUSCAR,MATCH(AP4232,CódigoRET,0),4)*1),"")</f>
        <v/>
      </c>
      <c r="AS4232">
        <f t="shared" si="464"/>
        <v>0</v>
      </c>
      <c r="BF4232" t="str">
        <f>IFERROR(IF(OR(BD4232=338,BD4232=340,BD4232=341,BD4232=342,BD4232="342A",BD4232="342B"),PorcenRet(BD4232,BH4232,BI4232),INDEX(PORCENTAJEBUSCAR,MATCH(BD4232,CódigoRET,0),4)*1),"")</f>
        <v/>
      </c>
      <c r="BG4232">
        <f t="shared" si="465"/>
        <v>0</v>
      </c>
      <c r="BO4232">
        <f t="shared" si="466"/>
        <v>0</v>
      </c>
      <c r="CC4232">
        <f t="shared" si="467"/>
        <v>0</v>
      </c>
      <c r="CD4232">
        <f t="shared" si="468"/>
        <v>0</v>
      </c>
      <c r="CG4232">
        <f ca="1">IFERROR(INDIRECT("IVA!X"&amp;MATCH(MID(COMPRAS!C4132,1,2)&amp;MID(COMPRAS!F4132,1,2)&amp;MID(COMPRAS!D4132,1,2),IVA!W:W,0)),"SIN COD.")</f>
        <v>0</v>
      </c>
      <c r="CH4232">
        <f ca="1">IFERROR(INDIRECT("IVA!Y"&amp;MATCH(MID(COMPRAS!C4132,1,2)&amp;MID(COMPRAS!F4132,1,2)&amp;MID(COMPRAS!D4132,1,2),IVA!W:W,0)),"SIN COD.")</f>
        <v>0</v>
      </c>
    </row>
    <row r="4233" spans="1:86" x14ac:dyDescent="0.25">
      <c r="A4233"/>
      <c r="B4233"/>
      <c r="D4233"/>
      <c r="AL4233">
        <f t="shared" si="462"/>
        <v>0</v>
      </c>
      <c r="AQ4233">
        <f t="shared" si="463"/>
        <v>0</v>
      </c>
      <c r="AR4233" t="str">
        <f>IFERROR(IF(OR(AP4233=338,AP4233=340,AP4233=341,AP4233=342,AP4233="342A",AP4233="342B"),PorcenRet(AP4233,AT4233,AU4233),INDEX(PORCENTAJEBUSCAR,MATCH(AP4233,CódigoRET,0),4)*1),"")</f>
        <v/>
      </c>
      <c r="AS4233">
        <f t="shared" si="464"/>
        <v>0</v>
      </c>
      <c r="BF4233" t="str">
        <f>IFERROR(IF(OR(BD4233=338,BD4233=340,BD4233=341,BD4233=342,BD4233="342A",BD4233="342B"),PorcenRet(BD4233,BH4233,BI4233),INDEX(PORCENTAJEBUSCAR,MATCH(BD4233,CódigoRET,0),4)*1),"")</f>
        <v/>
      </c>
      <c r="BG4233">
        <f t="shared" si="465"/>
        <v>0</v>
      </c>
      <c r="BO4233">
        <f t="shared" si="466"/>
        <v>0</v>
      </c>
      <c r="CC4233">
        <f t="shared" si="467"/>
        <v>0</v>
      </c>
      <c r="CD4233">
        <f t="shared" si="468"/>
        <v>0</v>
      </c>
      <c r="CG4233">
        <f ca="1">IFERROR(INDIRECT("IVA!X"&amp;MATCH(MID(COMPRAS!C4133,1,2)&amp;MID(COMPRAS!F4133,1,2)&amp;MID(COMPRAS!D4133,1,2),IVA!W:W,0)),"SIN COD.")</f>
        <v>0</v>
      </c>
      <c r="CH4233">
        <f ca="1">IFERROR(INDIRECT("IVA!Y"&amp;MATCH(MID(COMPRAS!C4133,1,2)&amp;MID(COMPRAS!F4133,1,2)&amp;MID(COMPRAS!D4133,1,2),IVA!W:W,0)),"SIN COD.")</f>
        <v>0</v>
      </c>
    </row>
    <row r="4234" spans="1:86" x14ac:dyDescent="0.25">
      <c r="A4234"/>
      <c r="B4234"/>
      <c r="D4234"/>
      <c r="AL4234">
        <f t="shared" si="462"/>
        <v>0</v>
      </c>
      <c r="AQ4234">
        <f t="shared" si="463"/>
        <v>0</v>
      </c>
      <c r="AR4234" t="str">
        <f>IFERROR(IF(OR(AP4234=338,AP4234=340,AP4234=341,AP4234=342,AP4234="342A",AP4234="342B"),PorcenRet(AP4234,AT4234,AU4234),INDEX(PORCENTAJEBUSCAR,MATCH(AP4234,CódigoRET,0),4)*1),"")</f>
        <v/>
      </c>
      <c r="AS4234">
        <f t="shared" si="464"/>
        <v>0</v>
      </c>
      <c r="BF4234" t="str">
        <f>IFERROR(IF(OR(BD4234=338,BD4234=340,BD4234=341,BD4234=342,BD4234="342A",BD4234="342B"),PorcenRet(BD4234,BH4234,BI4234),INDEX(PORCENTAJEBUSCAR,MATCH(BD4234,CódigoRET,0),4)*1),"")</f>
        <v/>
      </c>
      <c r="BG4234">
        <f t="shared" si="465"/>
        <v>0</v>
      </c>
      <c r="BO4234">
        <f t="shared" si="466"/>
        <v>0</v>
      </c>
      <c r="CC4234">
        <f t="shared" si="467"/>
        <v>0</v>
      </c>
      <c r="CD4234">
        <f t="shared" si="468"/>
        <v>0</v>
      </c>
      <c r="CG4234">
        <f ca="1">IFERROR(INDIRECT("IVA!X"&amp;MATCH(MID(COMPRAS!C4134,1,2)&amp;MID(COMPRAS!F4134,1,2)&amp;MID(COMPRAS!D4134,1,2),IVA!W:W,0)),"SIN COD.")</f>
        <v>0</v>
      </c>
      <c r="CH4234">
        <f ca="1">IFERROR(INDIRECT("IVA!Y"&amp;MATCH(MID(COMPRAS!C4134,1,2)&amp;MID(COMPRAS!F4134,1,2)&amp;MID(COMPRAS!D4134,1,2),IVA!W:W,0)),"SIN COD.")</f>
        <v>0</v>
      </c>
    </row>
    <row r="4235" spans="1:86" x14ac:dyDescent="0.25">
      <c r="A4235"/>
      <c r="B4235"/>
      <c r="D4235"/>
      <c r="AL4235">
        <f t="shared" si="462"/>
        <v>0</v>
      </c>
      <c r="AQ4235">
        <f t="shared" si="463"/>
        <v>0</v>
      </c>
      <c r="AR4235" t="str">
        <f>IFERROR(IF(OR(AP4235=338,AP4235=340,AP4235=341,AP4235=342,AP4235="342A",AP4235="342B"),PorcenRet(AP4235,AT4235,AU4235),INDEX(PORCENTAJEBUSCAR,MATCH(AP4235,CódigoRET,0),4)*1),"")</f>
        <v/>
      </c>
      <c r="AS4235">
        <f t="shared" si="464"/>
        <v>0</v>
      </c>
      <c r="BF4235" t="str">
        <f>IFERROR(IF(OR(BD4235=338,BD4235=340,BD4235=341,BD4235=342,BD4235="342A",BD4235="342B"),PorcenRet(BD4235,BH4235,BI4235),INDEX(PORCENTAJEBUSCAR,MATCH(BD4235,CódigoRET,0),4)*1),"")</f>
        <v/>
      </c>
      <c r="BG4235">
        <f t="shared" si="465"/>
        <v>0</v>
      </c>
      <c r="BO4235">
        <f t="shared" si="466"/>
        <v>0</v>
      </c>
      <c r="CC4235">
        <f t="shared" si="467"/>
        <v>0</v>
      </c>
      <c r="CD4235">
        <f t="shared" si="468"/>
        <v>0</v>
      </c>
      <c r="CG4235">
        <f ca="1">IFERROR(INDIRECT("IVA!X"&amp;MATCH(MID(COMPRAS!C4135,1,2)&amp;MID(COMPRAS!F4135,1,2)&amp;MID(COMPRAS!D4135,1,2),IVA!W:W,0)),"SIN COD.")</f>
        <v>0</v>
      </c>
      <c r="CH4235">
        <f ca="1">IFERROR(INDIRECT("IVA!Y"&amp;MATCH(MID(COMPRAS!C4135,1,2)&amp;MID(COMPRAS!F4135,1,2)&amp;MID(COMPRAS!D4135,1,2),IVA!W:W,0)),"SIN COD.")</f>
        <v>0</v>
      </c>
    </row>
    <row r="4236" spans="1:86" x14ac:dyDescent="0.25">
      <c r="A4236"/>
      <c r="B4236"/>
      <c r="D4236"/>
      <c r="AL4236">
        <f t="shared" si="462"/>
        <v>0</v>
      </c>
      <c r="AQ4236">
        <f t="shared" si="463"/>
        <v>0</v>
      </c>
      <c r="AR4236" t="str">
        <f>IFERROR(IF(OR(AP4236=338,AP4236=340,AP4236=341,AP4236=342,AP4236="342A",AP4236="342B"),PorcenRet(AP4236,AT4236,AU4236),INDEX(PORCENTAJEBUSCAR,MATCH(AP4236,CódigoRET,0),4)*1),"")</f>
        <v/>
      </c>
      <c r="AS4236">
        <f t="shared" si="464"/>
        <v>0</v>
      </c>
      <c r="BF4236" t="str">
        <f>IFERROR(IF(OR(BD4236=338,BD4236=340,BD4236=341,BD4236=342,BD4236="342A",BD4236="342B"),PorcenRet(BD4236,BH4236,BI4236),INDEX(PORCENTAJEBUSCAR,MATCH(BD4236,CódigoRET,0),4)*1),"")</f>
        <v/>
      </c>
      <c r="BG4236">
        <f t="shared" si="465"/>
        <v>0</v>
      </c>
      <c r="BO4236">
        <f t="shared" si="466"/>
        <v>0</v>
      </c>
      <c r="CC4236">
        <f t="shared" si="467"/>
        <v>0</v>
      </c>
      <c r="CD4236">
        <f t="shared" si="468"/>
        <v>0</v>
      </c>
      <c r="CG4236">
        <f ca="1">IFERROR(INDIRECT("IVA!X"&amp;MATCH(MID(COMPRAS!C4136,1,2)&amp;MID(COMPRAS!F4136,1,2)&amp;MID(COMPRAS!D4136,1,2),IVA!W:W,0)),"SIN COD.")</f>
        <v>0</v>
      </c>
      <c r="CH4236">
        <f ca="1">IFERROR(INDIRECT("IVA!Y"&amp;MATCH(MID(COMPRAS!C4136,1,2)&amp;MID(COMPRAS!F4136,1,2)&amp;MID(COMPRAS!D4136,1,2),IVA!W:W,0)),"SIN COD.")</f>
        <v>0</v>
      </c>
    </row>
    <row r="4237" spans="1:86" x14ac:dyDescent="0.25">
      <c r="A4237"/>
      <c r="B4237"/>
      <c r="D4237"/>
      <c r="AL4237">
        <f t="shared" si="462"/>
        <v>0</v>
      </c>
      <c r="AQ4237">
        <f t="shared" si="463"/>
        <v>0</v>
      </c>
      <c r="AR4237" t="str">
        <f>IFERROR(IF(OR(AP4237=338,AP4237=340,AP4237=341,AP4237=342,AP4237="342A",AP4237="342B"),PorcenRet(AP4237,AT4237,AU4237),INDEX(PORCENTAJEBUSCAR,MATCH(AP4237,CódigoRET,0),4)*1),"")</f>
        <v/>
      </c>
      <c r="AS4237">
        <f t="shared" si="464"/>
        <v>0</v>
      </c>
      <c r="BF4237" t="str">
        <f>IFERROR(IF(OR(BD4237=338,BD4237=340,BD4237=341,BD4237=342,BD4237="342A",BD4237="342B"),PorcenRet(BD4237,BH4237,BI4237),INDEX(PORCENTAJEBUSCAR,MATCH(BD4237,CódigoRET,0),4)*1),"")</f>
        <v/>
      </c>
      <c r="BG4237">
        <f t="shared" si="465"/>
        <v>0</v>
      </c>
      <c r="BO4237">
        <f t="shared" si="466"/>
        <v>0</v>
      </c>
      <c r="CC4237">
        <f t="shared" si="467"/>
        <v>0</v>
      </c>
      <c r="CD4237">
        <f t="shared" si="468"/>
        <v>0</v>
      </c>
      <c r="CG4237">
        <f ca="1">IFERROR(INDIRECT("IVA!X"&amp;MATCH(MID(COMPRAS!C4137,1,2)&amp;MID(COMPRAS!F4137,1,2)&amp;MID(COMPRAS!D4137,1,2),IVA!W:W,0)),"SIN COD.")</f>
        <v>0</v>
      </c>
      <c r="CH4237">
        <f ca="1">IFERROR(INDIRECT("IVA!Y"&amp;MATCH(MID(COMPRAS!C4137,1,2)&amp;MID(COMPRAS!F4137,1,2)&amp;MID(COMPRAS!D4137,1,2),IVA!W:W,0)),"SIN COD.")</f>
        <v>0</v>
      </c>
    </row>
    <row r="4238" spans="1:86" x14ac:dyDescent="0.25">
      <c r="A4238"/>
      <c r="B4238"/>
      <c r="D4238"/>
      <c r="AL4238">
        <f t="shared" si="462"/>
        <v>0</v>
      </c>
      <c r="AQ4238">
        <f t="shared" si="463"/>
        <v>0</v>
      </c>
      <c r="AR4238" t="str">
        <f>IFERROR(IF(OR(AP4238=338,AP4238=340,AP4238=341,AP4238=342,AP4238="342A",AP4238="342B"),PorcenRet(AP4238,AT4238,AU4238),INDEX(PORCENTAJEBUSCAR,MATCH(AP4238,CódigoRET,0),4)*1),"")</f>
        <v/>
      </c>
      <c r="AS4238">
        <f t="shared" si="464"/>
        <v>0</v>
      </c>
      <c r="BF4238" t="str">
        <f>IFERROR(IF(OR(BD4238=338,BD4238=340,BD4238=341,BD4238=342,BD4238="342A",BD4238="342B"),PorcenRet(BD4238,BH4238,BI4238),INDEX(PORCENTAJEBUSCAR,MATCH(BD4238,CódigoRET,0),4)*1),"")</f>
        <v/>
      </c>
      <c r="BG4238">
        <f t="shared" si="465"/>
        <v>0</v>
      </c>
      <c r="BO4238">
        <f t="shared" si="466"/>
        <v>0</v>
      </c>
      <c r="CC4238">
        <f t="shared" si="467"/>
        <v>0</v>
      </c>
      <c r="CD4238">
        <f t="shared" si="468"/>
        <v>0</v>
      </c>
      <c r="CG4238">
        <f ca="1">IFERROR(INDIRECT("IVA!X"&amp;MATCH(MID(COMPRAS!C4138,1,2)&amp;MID(COMPRAS!F4138,1,2)&amp;MID(COMPRAS!D4138,1,2),IVA!W:W,0)),"SIN COD.")</f>
        <v>0</v>
      </c>
      <c r="CH4238">
        <f ca="1">IFERROR(INDIRECT("IVA!Y"&amp;MATCH(MID(COMPRAS!C4138,1,2)&amp;MID(COMPRAS!F4138,1,2)&amp;MID(COMPRAS!D4138,1,2),IVA!W:W,0)),"SIN COD.")</f>
        <v>0</v>
      </c>
    </row>
    <row r="4239" spans="1:86" x14ac:dyDescent="0.25">
      <c r="A4239"/>
      <c r="B4239"/>
      <c r="D4239"/>
      <c r="AL4239">
        <f t="shared" si="462"/>
        <v>0</v>
      </c>
      <c r="AQ4239">
        <f t="shared" si="463"/>
        <v>0</v>
      </c>
      <c r="AR4239" t="str">
        <f>IFERROR(IF(OR(AP4239=338,AP4239=340,AP4239=341,AP4239=342,AP4239="342A",AP4239="342B"),PorcenRet(AP4239,AT4239,AU4239),INDEX(PORCENTAJEBUSCAR,MATCH(AP4239,CódigoRET,0),4)*1),"")</f>
        <v/>
      </c>
      <c r="AS4239">
        <f t="shared" si="464"/>
        <v>0</v>
      </c>
      <c r="BF4239" t="str">
        <f>IFERROR(IF(OR(BD4239=338,BD4239=340,BD4239=341,BD4239=342,BD4239="342A",BD4239="342B"),PorcenRet(BD4239,BH4239,BI4239),INDEX(PORCENTAJEBUSCAR,MATCH(BD4239,CódigoRET,0),4)*1),"")</f>
        <v/>
      </c>
      <c r="BG4239">
        <f t="shared" si="465"/>
        <v>0</v>
      </c>
      <c r="BO4239">
        <f t="shared" si="466"/>
        <v>0</v>
      </c>
      <c r="CC4239">
        <f t="shared" si="467"/>
        <v>0</v>
      </c>
      <c r="CD4239">
        <f t="shared" si="468"/>
        <v>0</v>
      </c>
      <c r="CG4239">
        <f ca="1">IFERROR(INDIRECT("IVA!X"&amp;MATCH(MID(COMPRAS!C4139,1,2)&amp;MID(COMPRAS!F4139,1,2)&amp;MID(COMPRAS!D4139,1,2),IVA!W:W,0)),"SIN COD.")</f>
        <v>0</v>
      </c>
      <c r="CH4239">
        <f ca="1">IFERROR(INDIRECT("IVA!Y"&amp;MATCH(MID(COMPRAS!C4139,1,2)&amp;MID(COMPRAS!F4139,1,2)&amp;MID(COMPRAS!D4139,1,2),IVA!W:W,0)),"SIN COD.")</f>
        <v>0</v>
      </c>
    </row>
    <row r="4240" spans="1:86" x14ac:dyDescent="0.25">
      <c r="A4240"/>
      <c r="B4240"/>
      <c r="D4240"/>
      <c r="AL4240">
        <f t="shared" si="462"/>
        <v>0</v>
      </c>
      <c r="AQ4240">
        <f t="shared" si="463"/>
        <v>0</v>
      </c>
      <c r="AR4240" t="str">
        <f>IFERROR(IF(OR(AP4240=338,AP4240=340,AP4240=341,AP4240=342,AP4240="342A",AP4240="342B"),PorcenRet(AP4240,AT4240,AU4240),INDEX(PORCENTAJEBUSCAR,MATCH(AP4240,CódigoRET,0),4)*1),"")</f>
        <v/>
      </c>
      <c r="AS4240">
        <f t="shared" si="464"/>
        <v>0</v>
      </c>
      <c r="BF4240" t="str">
        <f>IFERROR(IF(OR(BD4240=338,BD4240=340,BD4240=341,BD4240=342,BD4240="342A",BD4240="342B"),PorcenRet(BD4240,BH4240,BI4240),INDEX(PORCENTAJEBUSCAR,MATCH(BD4240,CódigoRET,0),4)*1),"")</f>
        <v/>
      </c>
      <c r="BG4240">
        <f t="shared" si="465"/>
        <v>0</v>
      </c>
      <c r="BO4240">
        <f t="shared" si="466"/>
        <v>0</v>
      </c>
      <c r="CC4240">
        <f t="shared" si="467"/>
        <v>0</v>
      </c>
      <c r="CD4240">
        <f t="shared" si="468"/>
        <v>0</v>
      </c>
      <c r="CG4240">
        <f ca="1">IFERROR(INDIRECT("IVA!X"&amp;MATCH(MID(COMPRAS!C4140,1,2)&amp;MID(COMPRAS!F4140,1,2)&amp;MID(COMPRAS!D4140,1,2),IVA!W:W,0)),"SIN COD.")</f>
        <v>0</v>
      </c>
      <c r="CH4240">
        <f ca="1">IFERROR(INDIRECT("IVA!Y"&amp;MATCH(MID(COMPRAS!C4140,1,2)&amp;MID(COMPRAS!F4140,1,2)&amp;MID(COMPRAS!D4140,1,2),IVA!W:W,0)),"SIN COD.")</f>
        <v>0</v>
      </c>
    </row>
    <row r="4241" spans="1:86" x14ac:dyDescent="0.25">
      <c r="A4241"/>
      <c r="B4241"/>
      <c r="D4241"/>
      <c r="AL4241">
        <f t="shared" si="462"/>
        <v>0</v>
      </c>
      <c r="AQ4241">
        <f t="shared" si="463"/>
        <v>0</v>
      </c>
      <c r="AR4241" t="str">
        <f>IFERROR(IF(OR(AP4241=338,AP4241=340,AP4241=341,AP4241=342,AP4241="342A",AP4241="342B"),PorcenRet(AP4241,AT4241,AU4241),INDEX(PORCENTAJEBUSCAR,MATCH(AP4241,CódigoRET,0),4)*1),"")</f>
        <v/>
      </c>
      <c r="AS4241">
        <f t="shared" si="464"/>
        <v>0</v>
      </c>
      <c r="BF4241" t="str">
        <f>IFERROR(IF(OR(BD4241=338,BD4241=340,BD4241=341,BD4241=342,BD4241="342A",BD4241="342B"),PorcenRet(BD4241,BH4241,BI4241),INDEX(PORCENTAJEBUSCAR,MATCH(BD4241,CódigoRET,0),4)*1),"")</f>
        <v/>
      </c>
      <c r="BG4241">
        <f t="shared" si="465"/>
        <v>0</v>
      </c>
      <c r="BO4241">
        <f t="shared" si="466"/>
        <v>0</v>
      </c>
      <c r="CC4241">
        <f t="shared" si="467"/>
        <v>0</v>
      </c>
      <c r="CD4241">
        <f t="shared" si="468"/>
        <v>0</v>
      </c>
      <c r="CG4241">
        <f ca="1">IFERROR(INDIRECT("IVA!X"&amp;MATCH(MID(COMPRAS!C4141,1,2)&amp;MID(COMPRAS!F4141,1,2)&amp;MID(COMPRAS!D4141,1,2),IVA!W:W,0)),"SIN COD.")</f>
        <v>0</v>
      </c>
      <c r="CH4241">
        <f ca="1">IFERROR(INDIRECT("IVA!Y"&amp;MATCH(MID(COMPRAS!C4141,1,2)&amp;MID(COMPRAS!F4141,1,2)&amp;MID(COMPRAS!D4141,1,2),IVA!W:W,0)),"SIN COD.")</f>
        <v>0</v>
      </c>
    </row>
    <row r="4242" spans="1:86" x14ac:dyDescent="0.25">
      <c r="A4242"/>
      <c r="B4242"/>
      <c r="D4242"/>
      <c r="AL4242">
        <f t="shared" si="462"/>
        <v>0</v>
      </c>
      <c r="AQ4242">
        <f t="shared" si="463"/>
        <v>0</v>
      </c>
      <c r="AR4242" t="str">
        <f>IFERROR(IF(OR(AP4242=338,AP4242=340,AP4242=341,AP4242=342,AP4242="342A",AP4242="342B"),PorcenRet(AP4242,AT4242,AU4242),INDEX(PORCENTAJEBUSCAR,MATCH(AP4242,CódigoRET,0),4)*1),"")</f>
        <v/>
      </c>
      <c r="AS4242">
        <f t="shared" si="464"/>
        <v>0</v>
      </c>
      <c r="BF4242" t="str">
        <f>IFERROR(IF(OR(BD4242=338,BD4242=340,BD4242=341,BD4242=342,BD4242="342A",BD4242="342B"),PorcenRet(BD4242,BH4242,BI4242),INDEX(PORCENTAJEBUSCAR,MATCH(BD4242,CódigoRET,0),4)*1),"")</f>
        <v/>
      </c>
      <c r="BG4242">
        <f t="shared" si="465"/>
        <v>0</v>
      </c>
      <c r="BO4242">
        <f t="shared" si="466"/>
        <v>0</v>
      </c>
      <c r="CC4242">
        <f t="shared" si="467"/>
        <v>0</v>
      </c>
      <c r="CD4242">
        <f t="shared" si="468"/>
        <v>0</v>
      </c>
      <c r="CG4242">
        <f ca="1">IFERROR(INDIRECT("IVA!X"&amp;MATCH(MID(COMPRAS!C4142,1,2)&amp;MID(COMPRAS!F4142,1,2)&amp;MID(COMPRAS!D4142,1,2),IVA!W:W,0)),"SIN COD.")</f>
        <v>0</v>
      </c>
      <c r="CH4242">
        <f ca="1">IFERROR(INDIRECT("IVA!Y"&amp;MATCH(MID(COMPRAS!C4142,1,2)&amp;MID(COMPRAS!F4142,1,2)&amp;MID(COMPRAS!D4142,1,2),IVA!W:W,0)),"SIN COD.")</f>
        <v>0</v>
      </c>
    </row>
    <row r="4243" spans="1:86" x14ac:dyDescent="0.25">
      <c r="A4243"/>
      <c r="B4243"/>
      <c r="D4243"/>
      <c r="AL4243">
        <f t="shared" si="462"/>
        <v>0</v>
      </c>
      <c r="AQ4243">
        <f t="shared" si="463"/>
        <v>0</v>
      </c>
      <c r="AR4243" t="str">
        <f>IFERROR(IF(OR(AP4243=338,AP4243=340,AP4243=341,AP4243=342,AP4243="342A",AP4243="342B"),PorcenRet(AP4243,AT4243,AU4243),INDEX(PORCENTAJEBUSCAR,MATCH(AP4243,CódigoRET,0),4)*1),"")</f>
        <v/>
      </c>
      <c r="AS4243">
        <f t="shared" si="464"/>
        <v>0</v>
      </c>
      <c r="BF4243" t="str">
        <f>IFERROR(IF(OR(BD4243=338,BD4243=340,BD4243=341,BD4243=342,BD4243="342A",BD4243="342B"),PorcenRet(BD4243,BH4243,BI4243),INDEX(PORCENTAJEBUSCAR,MATCH(BD4243,CódigoRET,0),4)*1),"")</f>
        <v/>
      </c>
      <c r="BG4243">
        <f t="shared" si="465"/>
        <v>0</v>
      </c>
      <c r="BO4243">
        <f t="shared" si="466"/>
        <v>0</v>
      </c>
      <c r="CC4243">
        <f t="shared" si="467"/>
        <v>0</v>
      </c>
      <c r="CD4243">
        <f t="shared" si="468"/>
        <v>0</v>
      </c>
      <c r="CG4243">
        <f ca="1">IFERROR(INDIRECT("IVA!X"&amp;MATCH(MID(COMPRAS!C4143,1,2)&amp;MID(COMPRAS!F4143,1,2)&amp;MID(COMPRAS!D4143,1,2),IVA!W:W,0)),"SIN COD.")</f>
        <v>0</v>
      </c>
      <c r="CH4243">
        <f ca="1">IFERROR(INDIRECT("IVA!Y"&amp;MATCH(MID(COMPRAS!C4143,1,2)&amp;MID(COMPRAS!F4143,1,2)&amp;MID(COMPRAS!D4143,1,2),IVA!W:W,0)),"SIN COD.")</f>
        <v>0</v>
      </c>
    </row>
    <row r="4244" spans="1:86" x14ac:dyDescent="0.25">
      <c r="A4244"/>
      <c r="B4244"/>
      <c r="D4244"/>
      <c r="AL4244">
        <f t="shared" si="462"/>
        <v>0</v>
      </c>
      <c r="AQ4244">
        <f t="shared" si="463"/>
        <v>0</v>
      </c>
      <c r="AR4244" t="str">
        <f>IFERROR(IF(OR(AP4244=338,AP4244=340,AP4244=341,AP4244=342,AP4244="342A",AP4244="342B"),PorcenRet(AP4244,AT4244,AU4244),INDEX(PORCENTAJEBUSCAR,MATCH(AP4244,CódigoRET,0),4)*1),"")</f>
        <v/>
      </c>
      <c r="AS4244">
        <f t="shared" si="464"/>
        <v>0</v>
      </c>
      <c r="BF4244" t="str">
        <f>IFERROR(IF(OR(BD4244=338,BD4244=340,BD4244=341,BD4244=342,BD4244="342A",BD4244="342B"),PorcenRet(BD4244,BH4244,BI4244),INDEX(PORCENTAJEBUSCAR,MATCH(BD4244,CódigoRET,0),4)*1),"")</f>
        <v/>
      </c>
      <c r="BG4244">
        <f t="shared" si="465"/>
        <v>0</v>
      </c>
      <c r="BO4244">
        <f t="shared" si="466"/>
        <v>0</v>
      </c>
      <c r="CC4244">
        <f t="shared" si="467"/>
        <v>0</v>
      </c>
      <c r="CD4244">
        <f t="shared" si="468"/>
        <v>0</v>
      </c>
      <c r="CG4244">
        <f ca="1">IFERROR(INDIRECT("IVA!X"&amp;MATCH(MID(COMPRAS!C4144,1,2)&amp;MID(COMPRAS!F4144,1,2)&amp;MID(COMPRAS!D4144,1,2),IVA!W:W,0)),"SIN COD.")</f>
        <v>0</v>
      </c>
      <c r="CH4244">
        <f ca="1">IFERROR(INDIRECT("IVA!Y"&amp;MATCH(MID(COMPRAS!C4144,1,2)&amp;MID(COMPRAS!F4144,1,2)&amp;MID(COMPRAS!D4144,1,2),IVA!W:W,0)),"SIN COD.")</f>
        <v>0</v>
      </c>
    </row>
    <row r="4245" spans="1:86" x14ac:dyDescent="0.25">
      <c r="A4245"/>
      <c r="B4245"/>
      <c r="D4245"/>
      <c r="AL4245">
        <f t="shared" si="462"/>
        <v>0</v>
      </c>
      <c r="AQ4245">
        <f t="shared" si="463"/>
        <v>0</v>
      </c>
      <c r="AR4245" t="str">
        <f>IFERROR(IF(OR(AP4245=338,AP4245=340,AP4245=341,AP4245=342,AP4245="342A",AP4245="342B"),PorcenRet(AP4245,AT4245,AU4245),INDEX(PORCENTAJEBUSCAR,MATCH(AP4245,CódigoRET,0),4)*1),"")</f>
        <v/>
      </c>
      <c r="AS4245">
        <f t="shared" si="464"/>
        <v>0</v>
      </c>
      <c r="BF4245" t="str">
        <f>IFERROR(IF(OR(BD4245=338,BD4245=340,BD4245=341,BD4245=342,BD4245="342A",BD4245="342B"),PorcenRet(BD4245,BH4245,BI4245),INDEX(PORCENTAJEBUSCAR,MATCH(BD4245,CódigoRET,0),4)*1),"")</f>
        <v/>
      </c>
      <c r="BG4245">
        <f t="shared" si="465"/>
        <v>0</v>
      </c>
      <c r="BO4245">
        <f t="shared" si="466"/>
        <v>0</v>
      </c>
      <c r="CC4245">
        <f t="shared" si="467"/>
        <v>0</v>
      </c>
      <c r="CD4245">
        <f t="shared" si="468"/>
        <v>0</v>
      </c>
      <c r="CG4245">
        <f ca="1">IFERROR(INDIRECT("IVA!X"&amp;MATCH(MID(COMPRAS!C4145,1,2)&amp;MID(COMPRAS!F4145,1,2)&amp;MID(COMPRAS!D4145,1,2),IVA!W:W,0)),"SIN COD.")</f>
        <v>0</v>
      </c>
      <c r="CH4245">
        <f ca="1">IFERROR(INDIRECT("IVA!Y"&amp;MATCH(MID(COMPRAS!C4145,1,2)&amp;MID(COMPRAS!F4145,1,2)&amp;MID(COMPRAS!D4145,1,2),IVA!W:W,0)),"SIN COD.")</f>
        <v>0</v>
      </c>
    </row>
    <row r="4246" spans="1:86" x14ac:dyDescent="0.25">
      <c r="A4246"/>
      <c r="B4246"/>
      <c r="D4246"/>
      <c r="AL4246">
        <f t="shared" si="462"/>
        <v>0</v>
      </c>
      <c r="AQ4246">
        <f t="shared" si="463"/>
        <v>0</v>
      </c>
      <c r="AR4246" t="str">
        <f>IFERROR(IF(OR(AP4246=338,AP4246=340,AP4246=341,AP4246=342,AP4246="342A",AP4246="342B"),PorcenRet(AP4246,AT4246,AU4246),INDEX(PORCENTAJEBUSCAR,MATCH(AP4246,CódigoRET,0),4)*1),"")</f>
        <v/>
      </c>
      <c r="AS4246">
        <f t="shared" si="464"/>
        <v>0</v>
      </c>
      <c r="BF4246" t="str">
        <f>IFERROR(IF(OR(BD4246=338,BD4246=340,BD4246=341,BD4246=342,BD4246="342A",BD4246="342B"),PorcenRet(BD4246,BH4246,BI4246),INDEX(PORCENTAJEBUSCAR,MATCH(BD4246,CódigoRET,0),4)*1),"")</f>
        <v/>
      </c>
      <c r="BG4246">
        <f t="shared" si="465"/>
        <v>0</v>
      </c>
      <c r="BO4246">
        <f t="shared" si="466"/>
        <v>0</v>
      </c>
      <c r="CC4246">
        <f t="shared" si="467"/>
        <v>0</v>
      </c>
      <c r="CD4246">
        <f t="shared" si="468"/>
        <v>0</v>
      </c>
      <c r="CG4246">
        <f ca="1">IFERROR(INDIRECT("IVA!X"&amp;MATCH(MID(COMPRAS!C4146,1,2)&amp;MID(COMPRAS!F4146,1,2)&amp;MID(COMPRAS!D4146,1,2),IVA!W:W,0)),"SIN COD.")</f>
        <v>0</v>
      </c>
      <c r="CH4246">
        <f ca="1">IFERROR(INDIRECT("IVA!Y"&amp;MATCH(MID(COMPRAS!C4146,1,2)&amp;MID(COMPRAS!F4146,1,2)&amp;MID(COMPRAS!D4146,1,2),IVA!W:W,0)),"SIN COD.")</f>
        <v>0</v>
      </c>
    </row>
    <row r="4247" spans="1:86" x14ac:dyDescent="0.25">
      <c r="A4247"/>
      <c r="B4247"/>
      <c r="D4247"/>
      <c r="AL4247">
        <f t="shared" si="462"/>
        <v>0</v>
      </c>
      <c r="AQ4247">
        <f t="shared" si="463"/>
        <v>0</v>
      </c>
      <c r="AR4247" t="str">
        <f>IFERROR(IF(OR(AP4247=338,AP4247=340,AP4247=341,AP4247=342,AP4247="342A",AP4247="342B"),PorcenRet(AP4247,AT4247,AU4247),INDEX(PORCENTAJEBUSCAR,MATCH(AP4247,CódigoRET,0),4)*1),"")</f>
        <v/>
      </c>
      <c r="AS4247">
        <f t="shared" si="464"/>
        <v>0</v>
      </c>
      <c r="BF4247" t="str">
        <f>IFERROR(IF(OR(BD4247=338,BD4247=340,BD4247=341,BD4247=342,BD4247="342A",BD4247="342B"),PorcenRet(BD4247,BH4247,BI4247),INDEX(PORCENTAJEBUSCAR,MATCH(BD4247,CódigoRET,0),4)*1),"")</f>
        <v/>
      </c>
      <c r="BG4247">
        <f t="shared" si="465"/>
        <v>0</v>
      </c>
      <c r="BO4247">
        <f t="shared" si="466"/>
        <v>0</v>
      </c>
      <c r="CC4247">
        <f t="shared" si="467"/>
        <v>0</v>
      </c>
      <c r="CD4247">
        <f t="shared" si="468"/>
        <v>0</v>
      </c>
      <c r="CG4247">
        <f ca="1">IFERROR(INDIRECT("IVA!X"&amp;MATCH(MID(COMPRAS!C4147,1,2)&amp;MID(COMPRAS!F4147,1,2)&amp;MID(COMPRAS!D4147,1,2),IVA!W:W,0)),"SIN COD.")</f>
        <v>0</v>
      </c>
      <c r="CH4247">
        <f ca="1">IFERROR(INDIRECT("IVA!Y"&amp;MATCH(MID(COMPRAS!C4147,1,2)&amp;MID(COMPRAS!F4147,1,2)&amp;MID(COMPRAS!D4147,1,2),IVA!W:W,0)),"SIN COD.")</f>
        <v>0</v>
      </c>
    </row>
    <row r="4248" spans="1:86" x14ac:dyDescent="0.25">
      <c r="A4248"/>
      <c r="B4248"/>
      <c r="D4248"/>
      <c r="AL4248">
        <f t="shared" si="462"/>
        <v>0</v>
      </c>
      <c r="AQ4248">
        <f t="shared" si="463"/>
        <v>0</v>
      </c>
      <c r="AR4248" t="str">
        <f>IFERROR(IF(OR(AP4248=338,AP4248=340,AP4248=341,AP4248=342,AP4248="342A",AP4248="342B"),PorcenRet(AP4248,AT4248,AU4248),INDEX(PORCENTAJEBUSCAR,MATCH(AP4248,CódigoRET,0),4)*1),"")</f>
        <v/>
      </c>
      <c r="AS4248">
        <f t="shared" si="464"/>
        <v>0</v>
      </c>
      <c r="BF4248" t="str">
        <f>IFERROR(IF(OR(BD4248=338,BD4248=340,BD4248=341,BD4248=342,BD4248="342A",BD4248="342B"),PorcenRet(BD4248,BH4248,BI4248),INDEX(PORCENTAJEBUSCAR,MATCH(BD4248,CódigoRET,0),4)*1),"")</f>
        <v/>
      </c>
      <c r="BG4248">
        <f t="shared" si="465"/>
        <v>0</v>
      </c>
      <c r="BO4248">
        <f t="shared" si="466"/>
        <v>0</v>
      </c>
      <c r="CC4248">
        <f t="shared" si="467"/>
        <v>0</v>
      </c>
      <c r="CD4248">
        <f t="shared" si="468"/>
        <v>0</v>
      </c>
      <c r="CG4248">
        <f ca="1">IFERROR(INDIRECT("IVA!X"&amp;MATCH(MID(COMPRAS!C4148,1,2)&amp;MID(COMPRAS!F4148,1,2)&amp;MID(COMPRAS!D4148,1,2),IVA!W:W,0)),"SIN COD.")</f>
        <v>0</v>
      </c>
      <c r="CH4248">
        <f ca="1">IFERROR(INDIRECT("IVA!Y"&amp;MATCH(MID(COMPRAS!C4148,1,2)&amp;MID(COMPRAS!F4148,1,2)&amp;MID(COMPRAS!D4148,1,2),IVA!W:W,0)),"SIN COD.")</f>
        <v>0</v>
      </c>
    </row>
    <row r="4249" spans="1:86" x14ac:dyDescent="0.25">
      <c r="A4249"/>
      <c r="B4249"/>
      <c r="D4249"/>
      <c r="AL4249">
        <f t="shared" si="462"/>
        <v>0</v>
      </c>
      <c r="AQ4249">
        <f t="shared" si="463"/>
        <v>0</v>
      </c>
      <c r="AR4249" t="str">
        <f>IFERROR(IF(OR(AP4249=338,AP4249=340,AP4249=341,AP4249=342,AP4249="342A",AP4249="342B"),PorcenRet(AP4249,AT4249,AU4249),INDEX(PORCENTAJEBUSCAR,MATCH(AP4249,CódigoRET,0),4)*1),"")</f>
        <v/>
      </c>
      <c r="AS4249">
        <f t="shared" si="464"/>
        <v>0</v>
      </c>
      <c r="BF4249" t="str">
        <f>IFERROR(IF(OR(BD4249=338,BD4249=340,BD4249=341,BD4249=342,BD4249="342A",BD4249="342B"),PorcenRet(BD4249,BH4249,BI4249),INDEX(PORCENTAJEBUSCAR,MATCH(BD4249,CódigoRET,0),4)*1),"")</f>
        <v/>
      </c>
      <c r="BG4249">
        <f t="shared" si="465"/>
        <v>0</v>
      </c>
      <c r="BO4249">
        <f t="shared" si="466"/>
        <v>0</v>
      </c>
      <c r="CC4249">
        <f t="shared" si="467"/>
        <v>0</v>
      </c>
      <c r="CD4249">
        <f t="shared" si="468"/>
        <v>0</v>
      </c>
      <c r="CG4249">
        <f ca="1">IFERROR(INDIRECT("IVA!X"&amp;MATCH(MID(COMPRAS!C4149,1,2)&amp;MID(COMPRAS!F4149,1,2)&amp;MID(COMPRAS!D4149,1,2),IVA!W:W,0)),"SIN COD.")</f>
        <v>0</v>
      </c>
      <c r="CH4249">
        <f ca="1">IFERROR(INDIRECT("IVA!Y"&amp;MATCH(MID(COMPRAS!C4149,1,2)&amp;MID(COMPRAS!F4149,1,2)&amp;MID(COMPRAS!D4149,1,2),IVA!W:W,0)),"SIN COD.")</f>
        <v>0</v>
      </c>
    </row>
    <row r="4250" spans="1:86" x14ac:dyDescent="0.25">
      <c r="A4250"/>
      <c r="B4250"/>
      <c r="D4250"/>
      <c r="AL4250">
        <f t="shared" si="462"/>
        <v>0</v>
      </c>
      <c r="AQ4250">
        <f t="shared" si="463"/>
        <v>0</v>
      </c>
      <c r="AR4250" t="str">
        <f>IFERROR(IF(OR(AP4250=338,AP4250=340,AP4250=341,AP4250=342,AP4250="342A",AP4250="342B"),PorcenRet(AP4250,AT4250,AU4250),INDEX(PORCENTAJEBUSCAR,MATCH(AP4250,CódigoRET,0),4)*1),"")</f>
        <v/>
      </c>
      <c r="AS4250">
        <f t="shared" si="464"/>
        <v>0</v>
      </c>
      <c r="BF4250" t="str">
        <f>IFERROR(IF(OR(BD4250=338,BD4250=340,BD4250=341,BD4250=342,BD4250="342A",BD4250="342B"),PorcenRet(BD4250,BH4250,BI4250),INDEX(PORCENTAJEBUSCAR,MATCH(BD4250,CódigoRET,0),4)*1),"")</f>
        <v/>
      </c>
      <c r="BG4250">
        <f t="shared" si="465"/>
        <v>0</v>
      </c>
      <c r="BO4250">
        <f t="shared" si="466"/>
        <v>0</v>
      </c>
      <c r="CC4250">
        <f t="shared" si="467"/>
        <v>0</v>
      </c>
      <c r="CD4250">
        <f t="shared" si="468"/>
        <v>0</v>
      </c>
      <c r="CG4250">
        <f ca="1">IFERROR(INDIRECT("IVA!X"&amp;MATCH(MID(COMPRAS!C4150,1,2)&amp;MID(COMPRAS!F4150,1,2)&amp;MID(COMPRAS!D4150,1,2),IVA!W:W,0)),"SIN COD.")</f>
        <v>0</v>
      </c>
      <c r="CH4250">
        <f ca="1">IFERROR(INDIRECT("IVA!Y"&amp;MATCH(MID(COMPRAS!C4150,1,2)&amp;MID(COMPRAS!F4150,1,2)&amp;MID(COMPRAS!D4150,1,2),IVA!W:W,0)),"SIN COD.")</f>
        <v>0</v>
      </c>
    </row>
    <row r="4251" spans="1:86" x14ac:dyDescent="0.25">
      <c r="A4251"/>
      <c r="B4251"/>
      <c r="D4251"/>
      <c r="AL4251">
        <f t="shared" si="462"/>
        <v>0</v>
      </c>
      <c r="AQ4251">
        <f t="shared" si="463"/>
        <v>0</v>
      </c>
      <c r="AR4251" t="str">
        <f>IFERROR(IF(OR(AP4251=338,AP4251=340,AP4251=341,AP4251=342,AP4251="342A",AP4251="342B"),PorcenRet(AP4251,AT4251,AU4251),INDEX(PORCENTAJEBUSCAR,MATCH(AP4251,CódigoRET,0),4)*1),"")</f>
        <v/>
      </c>
      <c r="AS4251">
        <f t="shared" si="464"/>
        <v>0</v>
      </c>
      <c r="BF4251" t="str">
        <f>IFERROR(IF(OR(BD4251=338,BD4251=340,BD4251=341,BD4251=342,BD4251="342A",BD4251="342B"),PorcenRet(BD4251,BH4251,BI4251),INDEX(PORCENTAJEBUSCAR,MATCH(BD4251,CódigoRET,0),4)*1),"")</f>
        <v/>
      </c>
      <c r="BG4251">
        <f t="shared" si="465"/>
        <v>0</v>
      </c>
      <c r="BO4251">
        <f t="shared" si="466"/>
        <v>0</v>
      </c>
      <c r="CC4251">
        <f t="shared" si="467"/>
        <v>0</v>
      </c>
      <c r="CD4251">
        <f t="shared" si="468"/>
        <v>0</v>
      </c>
      <c r="CG4251">
        <f ca="1">IFERROR(INDIRECT("IVA!X"&amp;MATCH(MID(COMPRAS!C4151,1,2)&amp;MID(COMPRAS!F4151,1,2)&amp;MID(COMPRAS!D4151,1,2),IVA!W:W,0)),"SIN COD.")</f>
        <v>0</v>
      </c>
      <c r="CH4251">
        <f ca="1">IFERROR(INDIRECT("IVA!Y"&amp;MATCH(MID(COMPRAS!C4151,1,2)&amp;MID(COMPRAS!F4151,1,2)&amp;MID(COMPRAS!D4151,1,2),IVA!W:W,0)),"SIN COD.")</f>
        <v>0</v>
      </c>
    </row>
    <row r="4252" spans="1:86" x14ac:dyDescent="0.25">
      <c r="A4252"/>
      <c r="B4252"/>
      <c r="D4252"/>
      <c r="AL4252">
        <f t="shared" si="462"/>
        <v>0</v>
      </c>
      <c r="AQ4252">
        <f t="shared" si="463"/>
        <v>0</v>
      </c>
      <c r="AR4252" t="str">
        <f>IFERROR(IF(OR(AP4252=338,AP4252=340,AP4252=341,AP4252=342,AP4252="342A",AP4252="342B"),PorcenRet(AP4252,AT4252,AU4252),INDEX(PORCENTAJEBUSCAR,MATCH(AP4252,CódigoRET,0),4)*1),"")</f>
        <v/>
      </c>
      <c r="AS4252">
        <f t="shared" si="464"/>
        <v>0</v>
      </c>
      <c r="BF4252" t="str">
        <f>IFERROR(IF(OR(BD4252=338,BD4252=340,BD4252=341,BD4252=342,BD4252="342A",BD4252="342B"),PorcenRet(BD4252,BH4252,BI4252),INDEX(PORCENTAJEBUSCAR,MATCH(BD4252,CódigoRET,0),4)*1),"")</f>
        <v/>
      </c>
      <c r="BG4252">
        <f t="shared" si="465"/>
        <v>0</v>
      </c>
      <c r="BO4252">
        <f t="shared" si="466"/>
        <v>0</v>
      </c>
      <c r="CC4252">
        <f t="shared" si="467"/>
        <v>0</v>
      </c>
      <c r="CD4252">
        <f t="shared" si="468"/>
        <v>0</v>
      </c>
      <c r="CG4252">
        <f ca="1">IFERROR(INDIRECT("IVA!X"&amp;MATCH(MID(COMPRAS!C4152,1,2)&amp;MID(COMPRAS!F4152,1,2)&amp;MID(COMPRAS!D4152,1,2),IVA!W:W,0)),"SIN COD.")</f>
        <v>0</v>
      </c>
      <c r="CH4252">
        <f ca="1">IFERROR(INDIRECT("IVA!Y"&amp;MATCH(MID(COMPRAS!C4152,1,2)&amp;MID(COMPRAS!F4152,1,2)&amp;MID(COMPRAS!D4152,1,2),IVA!W:W,0)),"SIN COD.")</f>
        <v>0</v>
      </c>
    </row>
    <row r="4253" spans="1:86" x14ac:dyDescent="0.25">
      <c r="A4253"/>
      <c r="B4253"/>
      <c r="D4253"/>
      <c r="AL4253">
        <f t="shared" si="462"/>
        <v>0</v>
      </c>
      <c r="AQ4253">
        <f t="shared" si="463"/>
        <v>0</v>
      </c>
      <c r="AR4253" t="str">
        <f>IFERROR(IF(OR(AP4253=338,AP4253=340,AP4253=341,AP4253=342,AP4253="342A",AP4253="342B"),PorcenRet(AP4253,AT4253,AU4253),INDEX(PORCENTAJEBUSCAR,MATCH(AP4253,CódigoRET,0),4)*1),"")</f>
        <v/>
      </c>
      <c r="AS4253">
        <f t="shared" si="464"/>
        <v>0</v>
      </c>
      <c r="BF4253" t="str">
        <f>IFERROR(IF(OR(BD4253=338,BD4253=340,BD4253=341,BD4253=342,BD4253="342A",BD4253="342B"),PorcenRet(BD4253,BH4253,BI4253),INDEX(PORCENTAJEBUSCAR,MATCH(BD4253,CódigoRET,0),4)*1),"")</f>
        <v/>
      </c>
      <c r="BG4253">
        <f t="shared" si="465"/>
        <v>0</v>
      </c>
      <c r="BO4253">
        <f t="shared" si="466"/>
        <v>0</v>
      </c>
      <c r="CC4253">
        <f t="shared" si="467"/>
        <v>0</v>
      </c>
      <c r="CD4253">
        <f t="shared" si="468"/>
        <v>0</v>
      </c>
      <c r="CG4253">
        <f ca="1">IFERROR(INDIRECT("IVA!X"&amp;MATCH(MID(COMPRAS!C4153,1,2)&amp;MID(COMPRAS!F4153,1,2)&amp;MID(COMPRAS!D4153,1,2),IVA!W:W,0)),"SIN COD.")</f>
        <v>0</v>
      </c>
      <c r="CH4253">
        <f ca="1">IFERROR(INDIRECT("IVA!Y"&amp;MATCH(MID(COMPRAS!C4153,1,2)&amp;MID(COMPRAS!F4153,1,2)&amp;MID(COMPRAS!D4153,1,2),IVA!W:W,0)),"SIN COD.")</f>
        <v>0</v>
      </c>
    </row>
    <row r="4254" spans="1:86" x14ac:dyDescent="0.25">
      <c r="A4254"/>
      <c r="B4254"/>
      <c r="D4254"/>
      <c r="AL4254">
        <f t="shared" si="462"/>
        <v>0</v>
      </c>
      <c r="AQ4254">
        <f t="shared" si="463"/>
        <v>0</v>
      </c>
      <c r="AR4254" t="str">
        <f>IFERROR(IF(OR(AP4254=338,AP4254=340,AP4254=341,AP4254=342,AP4254="342A",AP4254="342B"),PorcenRet(AP4254,AT4254,AU4254),INDEX(PORCENTAJEBUSCAR,MATCH(AP4254,CódigoRET,0),4)*1),"")</f>
        <v/>
      </c>
      <c r="AS4254">
        <f t="shared" si="464"/>
        <v>0</v>
      </c>
      <c r="BF4254" t="str">
        <f>IFERROR(IF(OR(BD4254=338,BD4254=340,BD4254=341,BD4254=342,BD4254="342A",BD4254="342B"),PorcenRet(BD4254,BH4254,BI4254),INDEX(PORCENTAJEBUSCAR,MATCH(BD4254,CódigoRET,0),4)*1),"")</f>
        <v/>
      </c>
      <c r="BG4254">
        <f t="shared" si="465"/>
        <v>0</v>
      </c>
      <c r="BO4254">
        <f t="shared" si="466"/>
        <v>0</v>
      </c>
      <c r="CC4254">
        <f t="shared" si="467"/>
        <v>0</v>
      </c>
      <c r="CD4254">
        <f t="shared" si="468"/>
        <v>0</v>
      </c>
      <c r="CG4254">
        <f ca="1">IFERROR(INDIRECT("IVA!X"&amp;MATCH(MID(COMPRAS!C4154,1,2)&amp;MID(COMPRAS!F4154,1,2)&amp;MID(COMPRAS!D4154,1,2),IVA!W:W,0)),"SIN COD.")</f>
        <v>0</v>
      </c>
      <c r="CH4254">
        <f ca="1">IFERROR(INDIRECT("IVA!Y"&amp;MATCH(MID(COMPRAS!C4154,1,2)&amp;MID(COMPRAS!F4154,1,2)&amp;MID(COMPRAS!D4154,1,2),IVA!W:W,0)),"SIN COD.")</f>
        <v>0</v>
      </c>
    </row>
    <row r="4255" spans="1:86" x14ac:dyDescent="0.25">
      <c r="A4255"/>
      <c r="B4255"/>
      <c r="D4255"/>
      <c r="AL4255">
        <f t="shared" si="462"/>
        <v>0</v>
      </c>
      <c r="AQ4255">
        <f t="shared" si="463"/>
        <v>0</v>
      </c>
      <c r="AR4255" t="str">
        <f>IFERROR(IF(OR(AP4255=338,AP4255=340,AP4255=341,AP4255=342,AP4255="342A",AP4255="342B"),PorcenRet(AP4255,AT4255,AU4255),INDEX(PORCENTAJEBUSCAR,MATCH(AP4255,CódigoRET,0),4)*1),"")</f>
        <v/>
      </c>
      <c r="AS4255">
        <f t="shared" si="464"/>
        <v>0</v>
      </c>
      <c r="BF4255" t="str">
        <f>IFERROR(IF(OR(BD4255=338,BD4255=340,BD4255=341,BD4255=342,BD4255="342A",BD4255="342B"),PorcenRet(BD4255,BH4255,BI4255),INDEX(PORCENTAJEBUSCAR,MATCH(BD4255,CódigoRET,0),4)*1),"")</f>
        <v/>
      </c>
      <c r="BG4255">
        <f t="shared" si="465"/>
        <v>0</v>
      </c>
      <c r="BO4255">
        <f t="shared" si="466"/>
        <v>0</v>
      </c>
      <c r="CC4255">
        <f t="shared" si="467"/>
        <v>0</v>
      </c>
      <c r="CD4255">
        <f t="shared" si="468"/>
        <v>0</v>
      </c>
      <c r="CG4255">
        <f ca="1">IFERROR(INDIRECT("IVA!X"&amp;MATCH(MID(COMPRAS!C4155,1,2)&amp;MID(COMPRAS!F4155,1,2)&amp;MID(COMPRAS!D4155,1,2),IVA!W:W,0)),"SIN COD.")</f>
        <v>0</v>
      </c>
      <c r="CH4255">
        <f ca="1">IFERROR(INDIRECT("IVA!Y"&amp;MATCH(MID(COMPRAS!C4155,1,2)&amp;MID(COMPRAS!F4155,1,2)&amp;MID(COMPRAS!D4155,1,2),IVA!W:W,0)),"SIN COD.")</f>
        <v>0</v>
      </c>
    </row>
    <row r="4256" spans="1:86" x14ac:dyDescent="0.25">
      <c r="A4256"/>
      <c r="B4256"/>
      <c r="D4256"/>
      <c r="AL4256">
        <f t="shared" si="462"/>
        <v>0</v>
      </c>
      <c r="AQ4256">
        <f t="shared" si="463"/>
        <v>0</v>
      </c>
      <c r="AR4256" t="str">
        <f>IFERROR(IF(OR(AP4256=338,AP4256=340,AP4256=341,AP4256=342,AP4256="342A",AP4256="342B"),PorcenRet(AP4256,AT4256,AU4256),INDEX(PORCENTAJEBUSCAR,MATCH(AP4256,CódigoRET,0),4)*1),"")</f>
        <v/>
      </c>
      <c r="AS4256">
        <f t="shared" si="464"/>
        <v>0</v>
      </c>
      <c r="BF4256" t="str">
        <f>IFERROR(IF(OR(BD4256=338,BD4256=340,BD4256=341,BD4256=342,BD4256="342A",BD4256="342B"),PorcenRet(BD4256,BH4256,BI4256),INDEX(PORCENTAJEBUSCAR,MATCH(BD4256,CódigoRET,0),4)*1),"")</f>
        <v/>
      </c>
      <c r="BG4256">
        <f t="shared" si="465"/>
        <v>0</v>
      </c>
      <c r="BO4256">
        <f t="shared" si="466"/>
        <v>0</v>
      </c>
      <c r="CC4256">
        <f t="shared" si="467"/>
        <v>0</v>
      </c>
      <c r="CD4256">
        <f t="shared" si="468"/>
        <v>0</v>
      </c>
      <c r="CG4256">
        <f ca="1">IFERROR(INDIRECT("IVA!X"&amp;MATCH(MID(COMPRAS!C4156,1,2)&amp;MID(COMPRAS!F4156,1,2)&amp;MID(COMPRAS!D4156,1,2),IVA!W:W,0)),"SIN COD.")</f>
        <v>0</v>
      </c>
      <c r="CH4256">
        <f ca="1">IFERROR(INDIRECT("IVA!Y"&amp;MATCH(MID(COMPRAS!C4156,1,2)&amp;MID(COMPRAS!F4156,1,2)&amp;MID(COMPRAS!D4156,1,2),IVA!W:W,0)),"SIN COD.")</f>
        <v>0</v>
      </c>
    </row>
    <row r="4257" spans="1:86" x14ac:dyDescent="0.25">
      <c r="A4257"/>
      <c r="B4257"/>
      <c r="D4257"/>
      <c r="AL4257">
        <f t="shared" si="462"/>
        <v>0</v>
      </c>
      <c r="AQ4257">
        <f t="shared" si="463"/>
        <v>0</v>
      </c>
      <c r="AR4257" t="str">
        <f>IFERROR(IF(OR(AP4257=338,AP4257=340,AP4257=341,AP4257=342,AP4257="342A",AP4257="342B"),PorcenRet(AP4257,AT4257,AU4257),INDEX(PORCENTAJEBUSCAR,MATCH(AP4257,CódigoRET,0),4)*1),"")</f>
        <v/>
      </c>
      <c r="AS4257">
        <f t="shared" si="464"/>
        <v>0</v>
      </c>
      <c r="BF4257" t="str">
        <f>IFERROR(IF(OR(BD4257=338,BD4257=340,BD4257=341,BD4257=342,BD4257="342A",BD4257="342B"),PorcenRet(BD4257,BH4257,BI4257),INDEX(PORCENTAJEBUSCAR,MATCH(BD4257,CódigoRET,0),4)*1),"")</f>
        <v/>
      </c>
      <c r="BG4257">
        <f t="shared" si="465"/>
        <v>0</v>
      </c>
      <c r="BO4257">
        <f t="shared" si="466"/>
        <v>0</v>
      </c>
      <c r="CC4257">
        <f t="shared" si="467"/>
        <v>0</v>
      </c>
      <c r="CD4257">
        <f t="shared" si="468"/>
        <v>0</v>
      </c>
      <c r="CG4257">
        <f ca="1">IFERROR(INDIRECT("IVA!X"&amp;MATCH(MID(COMPRAS!C4157,1,2)&amp;MID(COMPRAS!F4157,1,2)&amp;MID(COMPRAS!D4157,1,2),IVA!W:W,0)),"SIN COD.")</f>
        <v>0</v>
      </c>
      <c r="CH4257">
        <f ca="1">IFERROR(INDIRECT("IVA!Y"&amp;MATCH(MID(COMPRAS!C4157,1,2)&amp;MID(COMPRAS!F4157,1,2)&amp;MID(COMPRAS!D4157,1,2),IVA!W:W,0)),"SIN COD.")</f>
        <v>0</v>
      </c>
    </row>
    <row r="4258" spans="1:86" x14ac:dyDescent="0.25">
      <c r="A4258"/>
      <c r="B4258"/>
      <c r="D4258"/>
      <c r="AL4258">
        <f t="shared" si="462"/>
        <v>0</v>
      </c>
      <c r="AQ4258">
        <f t="shared" si="463"/>
        <v>0</v>
      </c>
      <c r="AR4258" t="str">
        <f>IFERROR(IF(OR(AP4258=338,AP4258=340,AP4258=341,AP4258=342,AP4258="342A",AP4258="342B"),PorcenRet(AP4258,AT4258,AU4258),INDEX(PORCENTAJEBUSCAR,MATCH(AP4258,CódigoRET,0),4)*1),"")</f>
        <v/>
      </c>
      <c r="AS4258">
        <f t="shared" si="464"/>
        <v>0</v>
      </c>
      <c r="BF4258" t="str">
        <f>IFERROR(IF(OR(BD4258=338,BD4258=340,BD4258=341,BD4258=342,BD4258="342A",BD4258="342B"),PorcenRet(BD4258,BH4258,BI4258),INDEX(PORCENTAJEBUSCAR,MATCH(BD4258,CódigoRET,0),4)*1),"")</f>
        <v/>
      </c>
      <c r="BG4258">
        <f t="shared" si="465"/>
        <v>0</v>
      </c>
      <c r="BO4258">
        <f t="shared" si="466"/>
        <v>0</v>
      </c>
      <c r="CC4258">
        <f t="shared" si="467"/>
        <v>0</v>
      </c>
      <c r="CD4258">
        <f t="shared" si="468"/>
        <v>0</v>
      </c>
      <c r="CG4258">
        <f ca="1">IFERROR(INDIRECT("IVA!X"&amp;MATCH(MID(COMPRAS!C4158,1,2)&amp;MID(COMPRAS!F4158,1,2)&amp;MID(COMPRAS!D4158,1,2),IVA!W:W,0)),"SIN COD.")</f>
        <v>0</v>
      </c>
      <c r="CH4258">
        <f ca="1">IFERROR(INDIRECT("IVA!Y"&amp;MATCH(MID(COMPRAS!C4158,1,2)&amp;MID(COMPRAS!F4158,1,2)&amp;MID(COMPRAS!D4158,1,2),IVA!W:W,0)),"SIN COD.")</f>
        <v>0</v>
      </c>
    </row>
    <row r="4259" spans="1:86" x14ac:dyDescent="0.25">
      <c r="A4259"/>
      <c r="B4259"/>
      <c r="D4259"/>
      <c r="AL4259">
        <f t="shared" si="462"/>
        <v>0</v>
      </c>
      <c r="AQ4259">
        <f t="shared" si="463"/>
        <v>0</v>
      </c>
      <c r="AR4259" t="str">
        <f>IFERROR(IF(OR(AP4259=338,AP4259=340,AP4259=341,AP4259=342,AP4259="342A",AP4259="342B"),PorcenRet(AP4259,AT4259,AU4259),INDEX(PORCENTAJEBUSCAR,MATCH(AP4259,CódigoRET,0),4)*1),"")</f>
        <v/>
      </c>
      <c r="AS4259">
        <f t="shared" si="464"/>
        <v>0</v>
      </c>
      <c r="BF4259" t="str">
        <f>IFERROR(IF(OR(BD4259=338,BD4259=340,BD4259=341,BD4259=342,BD4259="342A",BD4259="342B"),PorcenRet(BD4259,BH4259,BI4259),INDEX(PORCENTAJEBUSCAR,MATCH(BD4259,CódigoRET,0),4)*1),"")</f>
        <v/>
      </c>
      <c r="BG4259">
        <f t="shared" si="465"/>
        <v>0</v>
      </c>
      <c r="BO4259">
        <f t="shared" si="466"/>
        <v>0</v>
      </c>
      <c r="CC4259">
        <f t="shared" si="467"/>
        <v>0</v>
      </c>
      <c r="CD4259">
        <f t="shared" si="468"/>
        <v>0</v>
      </c>
      <c r="CG4259">
        <f ca="1">IFERROR(INDIRECT("IVA!X"&amp;MATCH(MID(COMPRAS!C4159,1,2)&amp;MID(COMPRAS!F4159,1,2)&amp;MID(COMPRAS!D4159,1,2),IVA!W:W,0)),"SIN COD.")</f>
        <v>0</v>
      </c>
      <c r="CH4259">
        <f ca="1">IFERROR(INDIRECT("IVA!Y"&amp;MATCH(MID(COMPRAS!C4159,1,2)&amp;MID(COMPRAS!F4159,1,2)&amp;MID(COMPRAS!D4159,1,2),IVA!W:W,0)),"SIN COD.")</f>
        <v>0</v>
      </c>
    </row>
    <row r="4260" spans="1:86" x14ac:dyDescent="0.25">
      <c r="A4260"/>
      <c r="B4260"/>
      <c r="D4260"/>
      <c r="AL4260">
        <f t="shared" si="462"/>
        <v>0</v>
      </c>
      <c r="AQ4260">
        <f t="shared" si="463"/>
        <v>0</v>
      </c>
      <c r="AR4260" t="str">
        <f>IFERROR(IF(OR(AP4260=338,AP4260=340,AP4260=341,AP4260=342,AP4260="342A",AP4260="342B"),PorcenRet(AP4260,AT4260,AU4260),INDEX(PORCENTAJEBUSCAR,MATCH(AP4260,CódigoRET,0),4)*1),"")</f>
        <v/>
      </c>
      <c r="AS4260">
        <f t="shared" si="464"/>
        <v>0</v>
      </c>
      <c r="BF4260" t="str">
        <f>IFERROR(IF(OR(BD4260=338,BD4260=340,BD4260=341,BD4260=342,BD4260="342A",BD4260="342B"),PorcenRet(BD4260,BH4260,BI4260),INDEX(PORCENTAJEBUSCAR,MATCH(BD4260,CódigoRET,0),4)*1),"")</f>
        <v/>
      </c>
      <c r="BG4260">
        <f t="shared" si="465"/>
        <v>0</v>
      </c>
      <c r="BO4260">
        <f t="shared" si="466"/>
        <v>0</v>
      </c>
      <c r="CC4260">
        <f t="shared" si="467"/>
        <v>0</v>
      </c>
      <c r="CD4260">
        <f t="shared" si="468"/>
        <v>0</v>
      </c>
      <c r="CG4260">
        <f ca="1">IFERROR(INDIRECT("IVA!X"&amp;MATCH(MID(COMPRAS!C4160,1,2)&amp;MID(COMPRAS!F4160,1,2)&amp;MID(COMPRAS!D4160,1,2),IVA!W:W,0)),"SIN COD.")</f>
        <v>0</v>
      </c>
      <c r="CH4260">
        <f ca="1">IFERROR(INDIRECT("IVA!Y"&amp;MATCH(MID(COMPRAS!C4160,1,2)&amp;MID(COMPRAS!F4160,1,2)&amp;MID(COMPRAS!D4160,1,2),IVA!W:W,0)),"SIN COD.")</f>
        <v>0</v>
      </c>
    </row>
    <row r="4261" spans="1:86" x14ac:dyDescent="0.25">
      <c r="A4261"/>
      <c r="B4261"/>
      <c r="D4261"/>
      <c r="AL4261">
        <f t="shared" si="462"/>
        <v>0</v>
      </c>
      <c r="AQ4261">
        <f t="shared" si="463"/>
        <v>0</v>
      </c>
      <c r="AR4261" t="str">
        <f>IFERROR(IF(OR(AP4261=338,AP4261=340,AP4261=341,AP4261=342,AP4261="342A",AP4261="342B"),PorcenRet(AP4261,AT4261,AU4261),INDEX(PORCENTAJEBUSCAR,MATCH(AP4261,CódigoRET,0),4)*1),"")</f>
        <v/>
      </c>
      <c r="AS4261">
        <f t="shared" si="464"/>
        <v>0</v>
      </c>
      <c r="BF4261" t="str">
        <f>IFERROR(IF(OR(BD4261=338,BD4261=340,BD4261=341,BD4261=342,BD4261="342A",BD4261="342B"),PorcenRet(BD4261,BH4261,BI4261),INDEX(PORCENTAJEBUSCAR,MATCH(BD4261,CódigoRET,0),4)*1),"")</f>
        <v/>
      </c>
      <c r="BG4261">
        <f t="shared" si="465"/>
        <v>0</v>
      </c>
      <c r="BO4261">
        <f t="shared" si="466"/>
        <v>0</v>
      </c>
      <c r="CC4261">
        <f t="shared" si="467"/>
        <v>0</v>
      </c>
      <c r="CD4261">
        <f t="shared" si="468"/>
        <v>0</v>
      </c>
      <c r="CG4261">
        <f ca="1">IFERROR(INDIRECT("IVA!X"&amp;MATCH(MID(COMPRAS!C4161,1,2)&amp;MID(COMPRAS!F4161,1,2)&amp;MID(COMPRAS!D4161,1,2),IVA!W:W,0)),"SIN COD.")</f>
        <v>0</v>
      </c>
      <c r="CH4261">
        <f ca="1">IFERROR(INDIRECT("IVA!Y"&amp;MATCH(MID(COMPRAS!C4161,1,2)&amp;MID(COMPRAS!F4161,1,2)&amp;MID(COMPRAS!D4161,1,2),IVA!W:W,0)),"SIN COD.")</f>
        <v>0</v>
      </c>
    </row>
    <row r="4262" spans="1:86" x14ac:dyDescent="0.25">
      <c r="A4262"/>
      <c r="B4262"/>
      <c r="D4262"/>
      <c r="AL4262">
        <f t="shared" si="462"/>
        <v>0</v>
      </c>
      <c r="AQ4262">
        <f t="shared" si="463"/>
        <v>0</v>
      </c>
      <c r="AR4262" t="str">
        <f>IFERROR(IF(OR(AP4262=338,AP4262=340,AP4262=341,AP4262=342,AP4262="342A",AP4262="342B"),PorcenRet(AP4262,AT4262,AU4262),INDEX(PORCENTAJEBUSCAR,MATCH(AP4262,CódigoRET,0),4)*1),"")</f>
        <v/>
      </c>
      <c r="AS4262">
        <f t="shared" si="464"/>
        <v>0</v>
      </c>
      <c r="BF4262" t="str">
        <f>IFERROR(IF(OR(BD4262=338,BD4262=340,BD4262=341,BD4262=342,BD4262="342A",BD4262="342B"),PorcenRet(BD4262,BH4262,BI4262),INDEX(PORCENTAJEBUSCAR,MATCH(BD4262,CódigoRET,0),4)*1),"")</f>
        <v/>
      </c>
      <c r="BG4262">
        <f t="shared" si="465"/>
        <v>0</v>
      </c>
      <c r="BO4262">
        <f t="shared" si="466"/>
        <v>0</v>
      </c>
      <c r="CC4262">
        <f t="shared" si="467"/>
        <v>0</v>
      </c>
      <c r="CD4262">
        <f t="shared" si="468"/>
        <v>0</v>
      </c>
      <c r="CG4262">
        <f ca="1">IFERROR(INDIRECT("IVA!X"&amp;MATCH(MID(COMPRAS!C4162,1,2)&amp;MID(COMPRAS!F4162,1,2)&amp;MID(COMPRAS!D4162,1,2),IVA!W:W,0)),"SIN COD.")</f>
        <v>0</v>
      </c>
      <c r="CH4262">
        <f ca="1">IFERROR(INDIRECT("IVA!Y"&amp;MATCH(MID(COMPRAS!C4162,1,2)&amp;MID(COMPRAS!F4162,1,2)&amp;MID(COMPRAS!D4162,1,2),IVA!W:W,0)),"SIN COD.")</f>
        <v>0</v>
      </c>
    </row>
    <row r="4263" spans="1:86" x14ac:dyDescent="0.25">
      <c r="A4263"/>
      <c r="B4263"/>
      <c r="D4263"/>
      <c r="AL4263">
        <f t="shared" si="462"/>
        <v>0</v>
      </c>
      <c r="AQ4263">
        <f t="shared" si="463"/>
        <v>0</v>
      </c>
      <c r="AR4263" t="str">
        <f>IFERROR(IF(OR(AP4263=338,AP4263=340,AP4263=341,AP4263=342,AP4263="342A",AP4263="342B"),PorcenRet(AP4263,AT4263,AU4263),INDEX(PORCENTAJEBUSCAR,MATCH(AP4263,CódigoRET,0),4)*1),"")</f>
        <v/>
      </c>
      <c r="AS4263">
        <f t="shared" si="464"/>
        <v>0</v>
      </c>
      <c r="BF4263" t="str">
        <f>IFERROR(IF(OR(BD4263=338,BD4263=340,BD4263=341,BD4263=342,BD4263="342A",BD4263="342B"),PorcenRet(BD4263,BH4263,BI4263),INDEX(PORCENTAJEBUSCAR,MATCH(BD4263,CódigoRET,0),4)*1),"")</f>
        <v/>
      </c>
      <c r="BG4263">
        <f t="shared" si="465"/>
        <v>0</v>
      </c>
      <c r="BO4263">
        <f t="shared" si="466"/>
        <v>0</v>
      </c>
      <c r="CC4263">
        <f t="shared" si="467"/>
        <v>0</v>
      </c>
      <c r="CD4263">
        <f t="shared" si="468"/>
        <v>0</v>
      </c>
      <c r="CG4263">
        <f ca="1">IFERROR(INDIRECT("IVA!X"&amp;MATCH(MID(COMPRAS!C4163,1,2)&amp;MID(COMPRAS!F4163,1,2)&amp;MID(COMPRAS!D4163,1,2),IVA!W:W,0)),"SIN COD.")</f>
        <v>0</v>
      </c>
      <c r="CH4263">
        <f ca="1">IFERROR(INDIRECT("IVA!Y"&amp;MATCH(MID(COMPRAS!C4163,1,2)&amp;MID(COMPRAS!F4163,1,2)&amp;MID(COMPRAS!D4163,1,2),IVA!W:W,0)),"SIN COD.")</f>
        <v>0</v>
      </c>
    </row>
    <row r="4264" spans="1:86" x14ac:dyDescent="0.25">
      <c r="A4264"/>
      <c r="B4264"/>
      <c r="D4264"/>
      <c r="AL4264">
        <f t="shared" si="462"/>
        <v>0</v>
      </c>
      <c r="AQ4264">
        <f t="shared" si="463"/>
        <v>0</v>
      </c>
      <c r="AR4264" t="str">
        <f>IFERROR(IF(OR(AP4264=338,AP4264=340,AP4264=341,AP4264=342,AP4264="342A",AP4264="342B"),PorcenRet(AP4264,AT4264,AU4264),INDEX(PORCENTAJEBUSCAR,MATCH(AP4264,CódigoRET,0),4)*1),"")</f>
        <v/>
      </c>
      <c r="AS4264">
        <f t="shared" si="464"/>
        <v>0</v>
      </c>
      <c r="BF4264" t="str">
        <f>IFERROR(IF(OR(BD4264=338,BD4264=340,BD4264=341,BD4264=342,BD4264="342A",BD4264="342B"),PorcenRet(BD4264,BH4264,BI4264),INDEX(PORCENTAJEBUSCAR,MATCH(BD4264,CódigoRET,0),4)*1),"")</f>
        <v/>
      </c>
      <c r="BG4264">
        <f t="shared" si="465"/>
        <v>0</v>
      </c>
      <c r="BO4264">
        <f t="shared" si="466"/>
        <v>0</v>
      </c>
      <c r="CC4264">
        <f t="shared" si="467"/>
        <v>0</v>
      </c>
      <c r="CD4264">
        <f t="shared" si="468"/>
        <v>0</v>
      </c>
      <c r="CG4264">
        <f ca="1">IFERROR(INDIRECT("IVA!X"&amp;MATCH(MID(COMPRAS!C4164,1,2)&amp;MID(COMPRAS!F4164,1,2)&amp;MID(COMPRAS!D4164,1,2),IVA!W:W,0)),"SIN COD.")</f>
        <v>0</v>
      </c>
      <c r="CH4264">
        <f ca="1">IFERROR(INDIRECT("IVA!Y"&amp;MATCH(MID(COMPRAS!C4164,1,2)&amp;MID(COMPRAS!F4164,1,2)&amp;MID(COMPRAS!D4164,1,2),IVA!W:W,0)),"SIN COD.")</f>
        <v>0</v>
      </c>
    </row>
    <row r="4265" spans="1:86" x14ac:dyDescent="0.25">
      <c r="A4265"/>
      <c r="B4265"/>
      <c r="D4265"/>
      <c r="AL4265">
        <f t="shared" si="462"/>
        <v>0</v>
      </c>
      <c r="AQ4265">
        <f t="shared" si="463"/>
        <v>0</v>
      </c>
      <c r="AR4265" t="str">
        <f>IFERROR(IF(OR(AP4265=338,AP4265=340,AP4265=341,AP4265=342,AP4265="342A",AP4265="342B"),PorcenRet(AP4265,AT4265,AU4265),INDEX(PORCENTAJEBUSCAR,MATCH(AP4265,CódigoRET,0),4)*1),"")</f>
        <v/>
      </c>
      <c r="AS4265">
        <f t="shared" si="464"/>
        <v>0</v>
      </c>
      <c r="BF4265" t="str">
        <f>IFERROR(IF(OR(BD4265=338,BD4265=340,BD4265=341,BD4265=342,BD4265="342A",BD4265="342B"),PorcenRet(BD4265,BH4265,BI4265),INDEX(PORCENTAJEBUSCAR,MATCH(BD4265,CódigoRET,0),4)*1),"")</f>
        <v/>
      </c>
      <c r="BG4265">
        <f t="shared" si="465"/>
        <v>0</v>
      </c>
      <c r="BO4265">
        <f t="shared" si="466"/>
        <v>0</v>
      </c>
      <c r="CC4265">
        <f t="shared" si="467"/>
        <v>0</v>
      </c>
      <c r="CD4265">
        <f t="shared" si="468"/>
        <v>0</v>
      </c>
      <c r="CG4265">
        <f ca="1">IFERROR(INDIRECT("IVA!X"&amp;MATCH(MID(COMPRAS!C4165,1,2)&amp;MID(COMPRAS!F4165,1,2)&amp;MID(COMPRAS!D4165,1,2),IVA!W:W,0)),"SIN COD.")</f>
        <v>0</v>
      </c>
      <c r="CH4265">
        <f ca="1">IFERROR(INDIRECT("IVA!Y"&amp;MATCH(MID(COMPRAS!C4165,1,2)&amp;MID(COMPRAS!F4165,1,2)&amp;MID(COMPRAS!D4165,1,2),IVA!W:W,0)),"SIN COD.")</f>
        <v>0</v>
      </c>
    </row>
    <row r="4266" spans="1:86" x14ac:dyDescent="0.25">
      <c r="A4266"/>
      <c r="B4266"/>
      <c r="D4266"/>
      <c r="AL4266">
        <f t="shared" si="462"/>
        <v>0</v>
      </c>
      <c r="AQ4266">
        <f t="shared" si="463"/>
        <v>0</v>
      </c>
      <c r="AR4266" t="str">
        <f>IFERROR(IF(OR(AP4266=338,AP4266=340,AP4266=341,AP4266=342,AP4266="342A",AP4266="342B"),PorcenRet(AP4266,AT4266,AU4266),INDEX(PORCENTAJEBUSCAR,MATCH(AP4266,CódigoRET,0),4)*1),"")</f>
        <v/>
      </c>
      <c r="AS4266">
        <f t="shared" si="464"/>
        <v>0</v>
      </c>
      <c r="BF4266" t="str">
        <f>IFERROR(IF(OR(BD4266=338,BD4266=340,BD4266=341,BD4266=342,BD4266="342A",BD4266="342B"),PorcenRet(BD4266,BH4266,BI4266),INDEX(PORCENTAJEBUSCAR,MATCH(BD4266,CódigoRET,0),4)*1),"")</f>
        <v/>
      </c>
      <c r="BG4266">
        <f t="shared" si="465"/>
        <v>0</v>
      </c>
      <c r="BO4266">
        <f t="shared" si="466"/>
        <v>0</v>
      </c>
      <c r="CC4266">
        <f t="shared" si="467"/>
        <v>0</v>
      </c>
      <c r="CD4266">
        <f t="shared" si="468"/>
        <v>0</v>
      </c>
      <c r="CG4266">
        <f ca="1">IFERROR(INDIRECT("IVA!X"&amp;MATCH(MID(COMPRAS!C4166,1,2)&amp;MID(COMPRAS!F4166,1,2)&amp;MID(COMPRAS!D4166,1,2),IVA!W:W,0)),"SIN COD.")</f>
        <v>0</v>
      </c>
      <c r="CH4266">
        <f ca="1">IFERROR(INDIRECT("IVA!Y"&amp;MATCH(MID(COMPRAS!C4166,1,2)&amp;MID(COMPRAS!F4166,1,2)&amp;MID(COMPRAS!D4166,1,2),IVA!W:W,0)),"SIN COD.")</f>
        <v>0</v>
      </c>
    </row>
    <row r="4267" spans="1:86" x14ac:dyDescent="0.25">
      <c r="A4267"/>
      <c r="B4267"/>
      <c r="D4267"/>
      <c r="AL4267">
        <f t="shared" si="462"/>
        <v>0</v>
      </c>
      <c r="AQ4267">
        <f t="shared" si="463"/>
        <v>0</v>
      </c>
      <c r="AR4267" t="str">
        <f>IFERROR(IF(OR(AP4267=338,AP4267=340,AP4267=341,AP4267=342,AP4267="342A",AP4267="342B"),PorcenRet(AP4267,AT4267,AU4267),INDEX(PORCENTAJEBUSCAR,MATCH(AP4267,CódigoRET,0),4)*1),"")</f>
        <v/>
      </c>
      <c r="AS4267">
        <f t="shared" si="464"/>
        <v>0</v>
      </c>
      <c r="BF4267" t="str">
        <f>IFERROR(IF(OR(BD4267=338,BD4267=340,BD4267=341,BD4267=342,BD4267="342A",BD4267="342B"),PorcenRet(BD4267,BH4267,BI4267),INDEX(PORCENTAJEBUSCAR,MATCH(BD4267,CódigoRET,0),4)*1),"")</f>
        <v/>
      </c>
      <c r="BG4267">
        <f t="shared" si="465"/>
        <v>0</v>
      </c>
      <c r="BO4267">
        <f t="shared" si="466"/>
        <v>0</v>
      </c>
      <c r="CC4267">
        <f t="shared" si="467"/>
        <v>0</v>
      </c>
      <c r="CD4267">
        <f t="shared" si="468"/>
        <v>0</v>
      </c>
      <c r="CG4267">
        <f ca="1">IFERROR(INDIRECT("IVA!X"&amp;MATCH(MID(COMPRAS!C4167,1,2)&amp;MID(COMPRAS!F4167,1,2)&amp;MID(COMPRAS!D4167,1,2),IVA!W:W,0)),"SIN COD.")</f>
        <v>0</v>
      </c>
      <c r="CH4267">
        <f ca="1">IFERROR(INDIRECT("IVA!Y"&amp;MATCH(MID(COMPRAS!C4167,1,2)&amp;MID(COMPRAS!F4167,1,2)&amp;MID(COMPRAS!D4167,1,2),IVA!W:W,0)),"SIN COD.")</f>
        <v>0</v>
      </c>
    </row>
    <row r="4268" spans="1:86" x14ac:dyDescent="0.25">
      <c r="A4268"/>
      <c r="B4268"/>
      <c r="D4268"/>
      <c r="AL4268">
        <f t="shared" si="462"/>
        <v>0</v>
      </c>
      <c r="AQ4268">
        <f t="shared" si="463"/>
        <v>0</v>
      </c>
      <c r="AR4268" t="str">
        <f>IFERROR(IF(OR(AP4268=338,AP4268=340,AP4268=341,AP4268=342,AP4268="342A",AP4268="342B"),PorcenRet(AP4268,AT4268,AU4268),INDEX(PORCENTAJEBUSCAR,MATCH(AP4268,CódigoRET,0),4)*1),"")</f>
        <v/>
      </c>
      <c r="AS4268">
        <f t="shared" si="464"/>
        <v>0</v>
      </c>
      <c r="BF4268" t="str">
        <f>IFERROR(IF(OR(BD4268=338,BD4268=340,BD4268=341,BD4268=342,BD4268="342A",BD4268="342B"),PorcenRet(BD4268,BH4268,BI4268),INDEX(PORCENTAJEBUSCAR,MATCH(BD4268,CódigoRET,0),4)*1),"")</f>
        <v/>
      </c>
      <c r="BG4268">
        <f t="shared" si="465"/>
        <v>0</v>
      </c>
      <c r="BO4268">
        <f t="shared" si="466"/>
        <v>0</v>
      </c>
      <c r="CC4268">
        <f t="shared" si="467"/>
        <v>0</v>
      </c>
      <c r="CD4268">
        <f t="shared" si="468"/>
        <v>0</v>
      </c>
      <c r="CG4268">
        <f ca="1">IFERROR(INDIRECT("IVA!X"&amp;MATCH(MID(COMPRAS!C4168,1,2)&amp;MID(COMPRAS!F4168,1,2)&amp;MID(COMPRAS!D4168,1,2),IVA!W:W,0)),"SIN COD.")</f>
        <v>0</v>
      </c>
      <c r="CH4268">
        <f ca="1">IFERROR(INDIRECT("IVA!Y"&amp;MATCH(MID(COMPRAS!C4168,1,2)&amp;MID(COMPRAS!F4168,1,2)&amp;MID(COMPRAS!D4168,1,2),IVA!W:W,0)),"SIN COD.")</f>
        <v>0</v>
      </c>
    </row>
    <row r="4269" spans="1:86" x14ac:dyDescent="0.25">
      <c r="A4269"/>
      <c r="B4269"/>
      <c r="D4269"/>
      <c r="AL4269">
        <f t="shared" si="462"/>
        <v>0</v>
      </c>
      <c r="AQ4269">
        <f t="shared" si="463"/>
        <v>0</v>
      </c>
      <c r="AR4269" t="str">
        <f>IFERROR(IF(OR(AP4269=338,AP4269=340,AP4269=341,AP4269=342,AP4269="342A",AP4269="342B"),PorcenRet(AP4269,AT4269,AU4269),INDEX(PORCENTAJEBUSCAR,MATCH(AP4269,CódigoRET,0),4)*1),"")</f>
        <v/>
      </c>
      <c r="AS4269">
        <f t="shared" si="464"/>
        <v>0</v>
      </c>
      <c r="BF4269" t="str">
        <f>IFERROR(IF(OR(BD4269=338,BD4269=340,BD4269=341,BD4269=342,BD4269="342A",BD4269="342B"),PorcenRet(BD4269,BH4269,BI4269),INDEX(PORCENTAJEBUSCAR,MATCH(BD4269,CódigoRET,0),4)*1),"")</f>
        <v/>
      </c>
      <c r="BG4269">
        <f t="shared" si="465"/>
        <v>0</v>
      </c>
      <c r="BO4269">
        <f t="shared" si="466"/>
        <v>0</v>
      </c>
      <c r="CC4269">
        <f t="shared" si="467"/>
        <v>0</v>
      </c>
      <c r="CD4269">
        <f t="shared" si="468"/>
        <v>0</v>
      </c>
      <c r="CG4269">
        <f ca="1">IFERROR(INDIRECT("IVA!X"&amp;MATCH(MID(COMPRAS!C4169,1,2)&amp;MID(COMPRAS!F4169,1,2)&amp;MID(COMPRAS!D4169,1,2),IVA!W:W,0)),"SIN COD.")</f>
        <v>0</v>
      </c>
      <c r="CH4269">
        <f ca="1">IFERROR(INDIRECT("IVA!Y"&amp;MATCH(MID(COMPRAS!C4169,1,2)&amp;MID(COMPRAS!F4169,1,2)&amp;MID(COMPRAS!D4169,1,2),IVA!W:W,0)),"SIN COD.")</f>
        <v>0</v>
      </c>
    </row>
    <row r="4270" spans="1:86" x14ac:dyDescent="0.25">
      <c r="A4270"/>
      <c r="B4270"/>
      <c r="D4270"/>
      <c r="AL4270">
        <f t="shared" si="462"/>
        <v>0</v>
      </c>
      <c r="AQ4270">
        <f t="shared" si="463"/>
        <v>0</v>
      </c>
      <c r="AR4270" t="str">
        <f>IFERROR(IF(OR(AP4270=338,AP4270=340,AP4270=341,AP4270=342,AP4270="342A",AP4270="342B"),PorcenRet(AP4270,AT4270,AU4270),INDEX(PORCENTAJEBUSCAR,MATCH(AP4270,CódigoRET,0),4)*1),"")</f>
        <v/>
      </c>
      <c r="AS4270">
        <f t="shared" si="464"/>
        <v>0</v>
      </c>
      <c r="BF4270" t="str">
        <f>IFERROR(IF(OR(BD4270=338,BD4270=340,BD4270=341,BD4270=342,BD4270="342A",BD4270="342B"),PorcenRet(BD4270,BH4270,BI4270),INDEX(PORCENTAJEBUSCAR,MATCH(BD4270,CódigoRET,0),4)*1),"")</f>
        <v/>
      </c>
      <c r="BG4270">
        <f t="shared" si="465"/>
        <v>0</v>
      </c>
      <c r="BO4270">
        <f t="shared" si="466"/>
        <v>0</v>
      </c>
      <c r="CC4270">
        <f t="shared" si="467"/>
        <v>0</v>
      </c>
      <c r="CD4270">
        <f t="shared" si="468"/>
        <v>0</v>
      </c>
      <c r="CG4270">
        <f ca="1">IFERROR(INDIRECT("IVA!X"&amp;MATCH(MID(COMPRAS!C4170,1,2)&amp;MID(COMPRAS!F4170,1,2)&amp;MID(COMPRAS!D4170,1,2),IVA!W:W,0)),"SIN COD.")</f>
        <v>0</v>
      </c>
      <c r="CH4270">
        <f ca="1">IFERROR(INDIRECT("IVA!Y"&amp;MATCH(MID(COMPRAS!C4170,1,2)&amp;MID(COMPRAS!F4170,1,2)&amp;MID(COMPRAS!D4170,1,2),IVA!W:W,0)),"SIN COD.")</f>
        <v>0</v>
      </c>
    </row>
    <row r="4271" spans="1:86" x14ac:dyDescent="0.25">
      <c r="A4271"/>
      <c r="B4271"/>
      <c r="D4271"/>
      <c r="AL4271">
        <f t="shared" si="462"/>
        <v>0</v>
      </c>
      <c r="AQ4271">
        <f t="shared" si="463"/>
        <v>0</v>
      </c>
      <c r="AR4271" t="str">
        <f>IFERROR(IF(OR(AP4271=338,AP4271=340,AP4271=341,AP4271=342,AP4271="342A",AP4271="342B"),PorcenRet(AP4271,AT4271,AU4271),INDEX(PORCENTAJEBUSCAR,MATCH(AP4271,CódigoRET,0),4)*1),"")</f>
        <v/>
      </c>
      <c r="AS4271">
        <f t="shared" si="464"/>
        <v>0</v>
      </c>
      <c r="BF4271" t="str">
        <f>IFERROR(IF(OR(BD4271=338,BD4271=340,BD4271=341,BD4271=342,BD4271="342A",BD4271="342B"),PorcenRet(BD4271,BH4271,BI4271),INDEX(PORCENTAJEBUSCAR,MATCH(BD4271,CódigoRET,0),4)*1),"")</f>
        <v/>
      </c>
      <c r="BG4271">
        <f t="shared" si="465"/>
        <v>0</v>
      </c>
      <c r="BO4271">
        <f t="shared" si="466"/>
        <v>0</v>
      </c>
      <c r="CC4271">
        <f t="shared" si="467"/>
        <v>0</v>
      </c>
      <c r="CD4271">
        <f t="shared" si="468"/>
        <v>0</v>
      </c>
      <c r="CG4271">
        <f ca="1">IFERROR(INDIRECT("IVA!X"&amp;MATCH(MID(COMPRAS!C4171,1,2)&amp;MID(COMPRAS!F4171,1,2)&amp;MID(COMPRAS!D4171,1,2),IVA!W:W,0)),"SIN COD.")</f>
        <v>0</v>
      </c>
      <c r="CH4271">
        <f ca="1">IFERROR(INDIRECT("IVA!Y"&amp;MATCH(MID(COMPRAS!C4171,1,2)&amp;MID(COMPRAS!F4171,1,2)&amp;MID(COMPRAS!D4171,1,2),IVA!W:W,0)),"SIN COD.")</f>
        <v>0</v>
      </c>
    </row>
    <row r="4272" spans="1:86" x14ac:dyDescent="0.25">
      <c r="A4272"/>
      <c r="B4272"/>
      <c r="D4272"/>
      <c r="AL4272">
        <f t="shared" si="462"/>
        <v>0</v>
      </c>
      <c r="AQ4272">
        <f t="shared" si="463"/>
        <v>0</v>
      </c>
      <c r="AR4272" t="str">
        <f>IFERROR(IF(OR(AP4272=338,AP4272=340,AP4272=341,AP4272=342,AP4272="342A",AP4272="342B"),PorcenRet(AP4272,AT4272,AU4272),INDEX(PORCENTAJEBUSCAR,MATCH(AP4272,CódigoRET,0),4)*1),"")</f>
        <v/>
      </c>
      <c r="AS4272">
        <f t="shared" si="464"/>
        <v>0</v>
      </c>
      <c r="BF4272" t="str">
        <f>IFERROR(IF(OR(BD4272=338,BD4272=340,BD4272=341,BD4272=342,BD4272="342A",BD4272="342B"),PorcenRet(BD4272,BH4272,BI4272),INDEX(PORCENTAJEBUSCAR,MATCH(BD4272,CódigoRET,0),4)*1),"")</f>
        <v/>
      </c>
      <c r="BG4272">
        <f t="shared" si="465"/>
        <v>0</v>
      </c>
      <c r="BO4272">
        <f t="shared" si="466"/>
        <v>0</v>
      </c>
      <c r="CC4272">
        <f t="shared" si="467"/>
        <v>0</v>
      </c>
      <c r="CD4272">
        <f t="shared" si="468"/>
        <v>0</v>
      </c>
      <c r="CG4272">
        <f ca="1">IFERROR(INDIRECT("IVA!X"&amp;MATCH(MID(COMPRAS!C4172,1,2)&amp;MID(COMPRAS!F4172,1,2)&amp;MID(COMPRAS!D4172,1,2),IVA!W:W,0)),"SIN COD.")</f>
        <v>0</v>
      </c>
      <c r="CH4272">
        <f ca="1">IFERROR(INDIRECT("IVA!Y"&amp;MATCH(MID(COMPRAS!C4172,1,2)&amp;MID(COMPRAS!F4172,1,2)&amp;MID(COMPRAS!D4172,1,2),IVA!W:W,0)),"SIN COD.")</f>
        <v>0</v>
      </c>
    </row>
    <row r="4273" spans="1:86" x14ac:dyDescent="0.25">
      <c r="A4273"/>
      <c r="B4273"/>
      <c r="D4273"/>
      <c r="AL4273">
        <f t="shared" si="462"/>
        <v>0</v>
      </c>
      <c r="AQ4273">
        <f t="shared" si="463"/>
        <v>0</v>
      </c>
      <c r="AR4273" t="str">
        <f>IFERROR(IF(OR(AP4273=338,AP4273=340,AP4273=341,AP4273=342,AP4273="342A",AP4273="342B"),PorcenRet(AP4273,AT4273,AU4273),INDEX(PORCENTAJEBUSCAR,MATCH(AP4273,CódigoRET,0),4)*1),"")</f>
        <v/>
      </c>
      <c r="AS4273">
        <f t="shared" si="464"/>
        <v>0</v>
      </c>
      <c r="BF4273" t="str">
        <f>IFERROR(IF(OR(BD4273=338,BD4273=340,BD4273=341,BD4273=342,BD4273="342A",BD4273="342B"),PorcenRet(BD4273,BH4273,BI4273),INDEX(PORCENTAJEBUSCAR,MATCH(BD4273,CódigoRET,0),4)*1),"")</f>
        <v/>
      </c>
      <c r="BG4273">
        <f t="shared" si="465"/>
        <v>0</v>
      </c>
      <c r="BO4273">
        <f t="shared" si="466"/>
        <v>0</v>
      </c>
      <c r="CC4273">
        <f t="shared" si="467"/>
        <v>0</v>
      </c>
      <c r="CD4273">
        <f t="shared" si="468"/>
        <v>0</v>
      </c>
      <c r="CG4273">
        <f ca="1">IFERROR(INDIRECT("IVA!X"&amp;MATCH(MID(COMPRAS!C4173,1,2)&amp;MID(COMPRAS!F4173,1,2)&amp;MID(COMPRAS!D4173,1,2),IVA!W:W,0)),"SIN COD.")</f>
        <v>0</v>
      </c>
      <c r="CH4273">
        <f ca="1">IFERROR(INDIRECT("IVA!Y"&amp;MATCH(MID(COMPRAS!C4173,1,2)&amp;MID(COMPRAS!F4173,1,2)&amp;MID(COMPRAS!D4173,1,2),IVA!W:W,0)),"SIN COD.")</f>
        <v>0</v>
      </c>
    </row>
    <row r="4274" spans="1:86" x14ac:dyDescent="0.25">
      <c r="A4274"/>
      <c r="B4274"/>
      <c r="D4274"/>
      <c r="AL4274">
        <f t="shared" si="462"/>
        <v>0</v>
      </c>
      <c r="AQ4274">
        <f t="shared" si="463"/>
        <v>0</v>
      </c>
      <c r="AR4274" t="str">
        <f>IFERROR(IF(OR(AP4274=338,AP4274=340,AP4274=341,AP4274=342,AP4274="342A",AP4274="342B"),PorcenRet(AP4274,AT4274,AU4274),INDEX(PORCENTAJEBUSCAR,MATCH(AP4274,CódigoRET,0),4)*1),"")</f>
        <v/>
      </c>
      <c r="AS4274">
        <f t="shared" si="464"/>
        <v>0</v>
      </c>
      <c r="BF4274" t="str">
        <f>IFERROR(IF(OR(BD4274=338,BD4274=340,BD4274=341,BD4274=342,BD4274="342A",BD4274="342B"),PorcenRet(BD4274,BH4274,BI4274),INDEX(PORCENTAJEBUSCAR,MATCH(BD4274,CódigoRET,0),4)*1),"")</f>
        <v/>
      </c>
      <c r="BG4274">
        <f t="shared" si="465"/>
        <v>0</v>
      </c>
      <c r="BO4274">
        <f t="shared" si="466"/>
        <v>0</v>
      </c>
      <c r="CC4274">
        <f t="shared" si="467"/>
        <v>0</v>
      </c>
      <c r="CD4274">
        <f t="shared" si="468"/>
        <v>0</v>
      </c>
      <c r="CG4274">
        <f ca="1">IFERROR(INDIRECT("IVA!X"&amp;MATCH(MID(COMPRAS!C4174,1,2)&amp;MID(COMPRAS!F4174,1,2)&amp;MID(COMPRAS!D4174,1,2),IVA!W:W,0)),"SIN COD.")</f>
        <v>0</v>
      </c>
      <c r="CH4274">
        <f ca="1">IFERROR(INDIRECT("IVA!Y"&amp;MATCH(MID(COMPRAS!C4174,1,2)&amp;MID(COMPRAS!F4174,1,2)&amp;MID(COMPRAS!D4174,1,2),IVA!W:W,0)),"SIN COD.")</f>
        <v>0</v>
      </c>
    </row>
    <row r="4275" spans="1:86" x14ac:dyDescent="0.25">
      <c r="A4275"/>
      <c r="B4275"/>
      <c r="D4275"/>
      <c r="AL4275">
        <f t="shared" si="462"/>
        <v>0</v>
      </c>
      <c r="AQ4275">
        <f t="shared" si="463"/>
        <v>0</v>
      </c>
      <c r="AR4275" t="str">
        <f>IFERROR(IF(OR(AP4275=338,AP4275=340,AP4275=341,AP4275=342,AP4275="342A",AP4275="342B"),PorcenRet(AP4275,AT4275,AU4275),INDEX(PORCENTAJEBUSCAR,MATCH(AP4275,CódigoRET,0),4)*1),"")</f>
        <v/>
      </c>
      <c r="AS4275">
        <f t="shared" si="464"/>
        <v>0</v>
      </c>
      <c r="BF4275" t="str">
        <f>IFERROR(IF(OR(BD4275=338,BD4275=340,BD4275=341,BD4275=342,BD4275="342A",BD4275="342B"),PorcenRet(BD4275,BH4275,BI4275),INDEX(PORCENTAJEBUSCAR,MATCH(BD4275,CódigoRET,0),4)*1),"")</f>
        <v/>
      </c>
      <c r="BG4275">
        <f t="shared" si="465"/>
        <v>0</v>
      </c>
      <c r="BO4275">
        <f t="shared" si="466"/>
        <v>0</v>
      </c>
      <c r="CC4275">
        <f t="shared" si="467"/>
        <v>0</v>
      </c>
      <c r="CD4275">
        <f t="shared" si="468"/>
        <v>0</v>
      </c>
      <c r="CG4275">
        <f ca="1">IFERROR(INDIRECT("IVA!X"&amp;MATCH(MID(COMPRAS!C4175,1,2)&amp;MID(COMPRAS!F4175,1,2)&amp;MID(COMPRAS!D4175,1,2),IVA!W:W,0)),"SIN COD.")</f>
        <v>0</v>
      </c>
      <c r="CH4275">
        <f ca="1">IFERROR(INDIRECT("IVA!Y"&amp;MATCH(MID(COMPRAS!C4175,1,2)&amp;MID(COMPRAS!F4175,1,2)&amp;MID(COMPRAS!D4175,1,2),IVA!W:W,0)),"SIN COD.")</f>
        <v>0</v>
      </c>
    </row>
    <row r="4276" spans="1:86" x14ac:dyDescent="0.25">
      <c r="A4276"/>
      <c r="B4276"/>
      <c r="D4276"/>
      <c r="AL4276">
        <f t="shared" si="462"/>
        <v>0</v>
      </c>
      <c r="AQ4276">
        <f t="shared" si="463"/>
        <v>0</v>
      </c>
      <c r="AR4276" t="str">
        <f>IFERROR(IF(OR(AP4276=338,AP4276=340,AP4276=341,AP4276=342,AP4276="342A",AP4276="342B"),PorcenRet(AP4276,AT4276,AU4276),INDEX(PORCENTAJEBUSCAR,MATCH(AP4276,CódigoRET,0),4)*1),"")</f>
        <v/>
      </c>
      <c r="AS4276">
        <f t="shared" si="464"/>
        <v>0</v>
      </c>
      <c r="BF4276" t="str">
        <f>IFERROR(IF(OR(BD4276=338,BD4276=340,BD4276=341,BD4276=342,BD4276="342A",BD4276="342B"),PorcenRet(BD4276,BH4276,BI4276),INDEX(PORCENTAJEBUSCAR,MATCH(BD4276,CódigoRET,0),4)*1),"")</f>
        <v/>
      </c>
      <c r="BG4276">
        <f t="shared" si="465"/>
        <v>0</v>
      </c>
      <c r="BO4276">
        <f t="shared" si="466"/>
        <v>0</v>
      </c>
      <c r="CC4276">
        <f t="shared" si="467"/>
        <v>0</v>
      </c>
      <c r="CD4276">
        <f t="shared" si="468"/>
        <v>0</v>
      </c>
      <c r="CG4276">
        <f ca="1">IFERROR(INDIRECT("IVA!X"&amp;MATCH(MID(COMPRAS!C4176,1,2)&amp;MID(COMPRAS!F4176,1,2)&amp;MID(COMPRAS!D4176,1,2),IVA!W:W,0)),"SIN COD.")</f>
        <v>0</v>
      </c>
      <c r="CH4276">
        <f ca="1">IFERROR(INDIRECT("IVA!Y"&amp;MATCH(MID(COMPRAS!C4176,1,2)&amp;MID(COMPRAS!F4176,1,2)&amp;MID(COMPRAS!D4176,1,2),IVA!W:W,0)),"SIN COD.")</f>
        <v>0</v>
      </c>
    </row>
    <row r="4277" spans="1:86" x14ac:dyDescent="0.25">
      <c r="A4277"/>
      <c r="B4277"/>
      <c r="D4277"/>
      <c r="AL4277">
        <f t="shared" si="462"/>
        <v>0</v>
      </c>
      <c r="AQ4277">
        <f t="shared" si="463"/>
        <v>0</v>
      </c>
      <c r="AR4277" t="str">
        <f>IFERROR(IF(OR(AP4277=338,AP4277=340,AP4277=341,AP4277=342,AP4277="342A",AP4277="342B"),PorcenRet(AP4277,AT4277,AU4277),INDEX(PORCENTAJEBUSCAR,MATCH(AP4277,CódigoRET,0),4)*1),"")</f>
        <v/>
      </c>
      <c r="AS4277">
        <f t="shared" si="464"/>
        <v>0</v>
      </c>
      <c r="BF4277" t="str">
        <f>IFERROR(IF(OR(BD4277=338,BD4277=340,BD4277=341,BD4277=342,BD4277="342A",BD4277="342B"),PorcenRet(BD4277,BH4277,BI4277),INDEX(PORCENTAJEBUSCAR,MATCH(BD4277,CódigoRET,0),4)*1),"")</f>
        <v/>
      </c>
      <c r="BG4277">
        <f t="shared" si="465"/>
        <v>0</v>
      </c>
      <c r="BO4277">
        <f t="shared" si="466"/>
        <v>0</v>
      </c>
      <c r="CC4277">
        <f t="shared" si="467"/>
        <v>0</v>
      </c>
      <c r="CD4277">
        <f t="shared" si="468"/>
        <v>0</v>
      </c>
      <c r="CG4277">
        <f ca="1">IFERROR(INDIRECT("IVA!X"&amp;MATCH(MID(COMPRAS!C4177,1,2)&amp;MID(COMPRAS!F4177,1,2)&amp;MID(COMPRAS!D4177,1,2),IVA!W:W,0)),"SIN COD.")</f>
        <v>0</v>
      </c>
      <c r="CH4277">
        <f ca="1">IFERROR(INDIRECT("IVA!Y"&amp;MATCH(MID(COMPRAS!C4177,1,2)&amp;MID(COMPRAS!F4177,1,2)&amp;MID(COMPRAS!D4177,1,2),IVA!W:W,0)),"SIN COD.")</f>
        <v>0</v>
      </c>
    </row>
    <row r="4278" spans="1:86" x14ac:dyDescent="0.25">
      <c r="A4278"/>
      <c r="B4278"/>
      <c r="D4278"/>
      <c r="AL4278">
        <f t="shared" si="462"/>
        <v>0</v>
      </c>
      <c r="AQ4278">
        <f t="shared" si="463"/>
        <v>0</v>
      </c>
      <c r="AR4278" t="str">
        <f>IFERROR(IF(OR(AP4278=338,AP4278=340,AP4278=341,AP4278=342,AP4278="342A",AP4278="342B"),PorcenRet(AP4278,AT4278,AU4278),INDEX(PORCENTAJEBUSCAR,MATCH(AP4278,CódigoRET,0),4)*1),"")</f>
        <v/>
      </c>
      <c r="AS4278">
        <f t="shared" si="464"/>
        <v>0</v>
      </c>
      <c r="BF4278" t="str">
        <f>IFERROR(IF(OR(BD4278=338,BD4278=340,BD4278=341,BD4278=342,BD4278="342A",BD4278="342B"),PorcenRet(BD4278,BH4278,BI4278),INDEX(PORCENTAJEBUSCAR,MATCH(BD4278,CódigoRET,0),4)*1),"")</f>
        <v/>
      </c>
      <c r="BG4278">
        <f t="shared" si="465"/>
        <v>0</v>
      </c>
      <c r="BO4278">
        <f t="shared" si="466"/>
        <v>0</v>
      </c>
      <c r="CC4278">
        <f t="shared" si="467"/>
        <v>0</v>
      </c>
      <c r="CD4278">
        <f t="shared" si="468"/>
        <v>0</v>
      </c>
      <c r="CG4278">
        <f ca="1">IFERROR(INDIRECT("IVA!X"&amp;MATCH(MID(COMPRAS!C4178,1,2)&amp;MID(COMPRAS!F4178,1,2)&amp;MID(COMPRAS!D4178,1,2),IVA!W:W,0)),"SIN COD.")</f>
        <v>0</v>
      </c>
      <c r="CH4278">
        <f ca="1">IFERROR(INDIRECT("IVA!Y"&amp;MATCH(MID(COMPRAS!C4178,1,2)&amp;MID(COMPRAS!F4178,1,2)&amp;MID(COMPRAS!D4178,1,2),IVA!W:W,0)),"SIN COD.")</f>
        <v>0</v>
      </c>
    </row>
    <row r="4279" spans="1:86" x14ac:dyDescent="0.25">
      <c r="A4279"/>
      <c r="B4279"/>
      <c r="D4279"/>
      <c r="AL4279">
        <f t="shared" si="462"/>
        <v>0</v>
      </c>
      <c r="AQ4279">
        <f t="shared" si="463"/>
        <v>0</v>
      </c>
      <c r="AR4279" t="str">
        <f>IFERROR(IF(OR(AP4279=338,AP4279=340,AP4279=341,AP4279=342,AP4279="342A",AP4279="342B"),PorcenRet(AP4279,AT4279,AU4279),INDEX(PORCENTAJEBUSCAR,MATCH(AP4279,CódigoRET,0),4)*1),"")</f>
        <v/>
      </c>
      <c r="AS4279">
        <f t="shared" si="464"/>
        <v>0</v>
      </c>
      <c r="BF4279" t="str">
        <f>IFERROR(IF(OR(BD4279=338,BD4279=340,BD4279=341,BD4279=342,BD4279="342A",BD4279="342B"),PorcenRet(BD4279,BH4279,BI4279),INDEX(PORCENTAJEBUSCAR,MATCH(BD4279,CódigoRET,0),4)*1),"")</f>
        <v/>
      </c>
      <c r="BG4279">
        <f t="shared" si="465"/>
        <v>0</v>
      </c>
      <c r="BO4279">
        <f t="shared" si="466"/>
        <v>0</v>
      </c>
      <c r="CC4279">
        <f t="shared" si="467"/>
        <v>0</v>
      </c>
      <c r="CD4279">
        <f t="shared" si="468"/>
        <v>0</v>
      </c>
      <c r="CG4279">
        <f ca="1">IFERROR(INDIRECT("IVA!X"&amp;MATCH(MID(COMPRAS!C4179,1,2)&amp;MID(COMPRAS!F4179,1,2)&amp;MID(COMPRAS!D4179,1,2),IVA!W:W,0)),"SIN COD.")</f>
        <v>0</v>
      </c>
      <c r="CH4279">
        <f ca="1">IFERROR(INDIRECT("IVA!Y"&amp;MATCH(MID(COMPRAS!C4179,1,2)&amp;MID(COMPRAS!F4179,1,2)&amp;MID(COMPRAS!D4179,1,2),IVA!W:W,0)),"SIN COD.")</f>
        <v>0</v>
      </c>
    </row>
    <row r="4280" spans="1:86" x14ac:dyDescent="0.25">
      <c r="A4280"/>
      <c r="B4280"/>
      <c r="D4280"/>
      <c r="AL4280">
        <f t="shared" si="462"/>
        <v>0</v>
      </c>
      <c r="AQ4280">
        <f t="shared" si="463"/>
        <v>0</v>
      </c>
      <c r="AR4280" t="str">
        <f>IFERROR(IF(OR(AP4280=338,AP4280=340,AP4280=341,AP4280=342,AP4280="342A",AP4280="342B"),PorcenRet(AP4280,AT4280,AU4280),INDEX(PORCENTAJEBUSCAR,MATCH(AP4280,CódigoRET,0),4)*1),"")</f>
        <v/>
      </c>
      <c r="AS4280">
        <f t="shared" si="464"/>
        <v>0</v>
      </c>
      <c r="BF4280" t="str">
        <f>IFERROR(IF(OR(BD4280=338,BD4280=340,BD4280=341,BD4280=342,BD4280="342A",BD4280="342B"),PorcenRet(BD4280,BH4280,BI4280),INDEX(PORCENTAJEBUSCAR,MATCH(BD4280,CódigoRET,0),4)*1),"")</f>
        <v/>
      </c>
      <c r="BG4280">
        <f t="shared" si="465"/>
        <v>0</v>
      </c>
      <c r="BO4280">
        <f t="shared" si="466"/>
        <v>0</v>
      </c>
      <c r="CC4280">
        <f t="shared" si="467"/>
        <v>0</v>
      </c>
      <c r="CD4280">
        <f t="shared" si="468"/>
        <v>0</v>
      </c>
      <c r="CG4280">
        <f ca="1">IFERROR(INDIRECT("IVA!X"&amp;MATCH(MID(COMPRAS!C4180,1,2)&amp;MID(COMPRAS!F4180,1,2)&amp;MID(COMPRAS!D4180,1,2),IVA!W:W,0)),"SIN COD.")</f>
        <v>0</v>
      </c>
      <c r="CH4280">
        <f ca="1">IFERROR(INDIRECT("IVA!Y"&amp;MATCH(MID(COMPRAS!C4180,1,2)&amp;MID(COMPRAS!F4180,1,2)&amp;MID(COMPRAS!D4180,1,2),IVA!W:W,0)),"SIN COD.")</f>
        <v>0</v>
      </c>
    </row>
    <row r="4281" spans="1:86" x14ac:dyDescent="0.25">
      <c r="A4281"/>
      <c r="B4281"/>
      <c r="D4281"/>
      <c r="AL4281">
        <f t="shared" si="462"/>
        <v>0</v>
      </c>
      <c r="AQ4281">
        <f t="shared" si="463"/>
        <v>0</v>
      </c>
      <c r="AR4281" t="str">
        <f>IFERROR(IF(OR(AP4281=338,AP4281=340,AP4281=341,AP4281=342,AP4281="342A",AP4281="342B"),PorcenRet(AP4281,AT4281,AU4281),INDEX(PORCENTAJEBUSCAR,MATCH(AP4281,CódigoRET,0),4)*1),"")</f>
        <v/>
      </c>
      <c r="AS4281">
        <f t="shared" si="464"/>
        <v>0</v>
      </c>
      <c r="BF4281" t="str">
        <f>IFERROR(IF(OR(BD4281=338,BD4281=340,BD4281=341,BD4281=342,BD4281="342A",BD4281="342B"),PorcenRet(BD4281,BH4281,BI4281),INDEX(PORCENTAJEBUSCAR,MATCH(BD4281,CódigoRET,0),4)*1),"")</f>
        <v/>
      </c>
      <c r="BG4281">
        <f t="shared" si="465"/>
        <v>0</v>
      </c>
      <c r="BO4281">
        <f t="shared" si="466"/>
        <v>0</v>
      </c>
      <c r="CC4281">
        <f t="shared" si="467"/>
        <v>0</v>
      </c>
      <c r="CD4281">
        <f t="shared" si="468"/>
        <v>0</v>
      </c>
      <c r="CG4281">
        <f ca="1">IFERROR(INDIRECT("IVA!X"&amp;MATCH(MID(COMPRAS!C4181,1,2)&amp;MID(COMPRAS!F4181,1,2)&amp;MID(COMPRAS!D4181,1,2),IVA!W:W,0)),"SIN COD.")</f>
        <v>0</v>
      </c>
      <c r="CH4281">
        <f ca="1">IFERROR(INDIRECT("IVA!Y"&amp;MATCH(MID(COMPRAS!C4181,1,2)&amp;MID(COMPRAS!F4181,1,2)&amp;MID(COMPRAS!D4181,1,2),IVA!W:W,0)),"SIN COD.")</f>
        <v>0</v>
      </c>
    </row>
    <row r="4282" spans="1:86" x14ac:dyDescent="0.25">
      <c r="A4282"/>
      <c r="B4282"/>
      <c r="D4282"/>
      <c r="AL4282">
        <f t="shared" si="462"/>
        <v>0</v>
      </c>
      <c r="AQ4282">
        <f t="shared" si="463"/>
        <v>0</v>
      </c>
      <c r="AR4282" t="str">
        <f>IFERROR(IF(OR(AP4282=338,AP4282=340,AP4282=341,AP4282=342,AP4282="342A",AP4282="342B"),PorcenRet(AP4282,AT4282,AU4282),INDEX(PORCENTAJEBUSCAR,MATCH(AP4282,CódigoRET,0),4)*1),"")</f>
        <v/>
      </c>
      <c r="AS4282">
        <f t="shared" si="464"/>
        <v>0</v>
      </c>
      <c r="BF4282" t="str">
        <f>IFERROR(IF(OR(BD4282=338,BD4282=340,BD4282=341,BD4282=342,BD4282="342A",BD4282="342B"),PorcenRet(BD4282,BH4282,BI4282),INDEX(PORCENTAJEBUSCAR,MATCH(BD4282,CódigoRET,0),4)*1),"")</f>
        <v/>
      </c>
      <c r="BG4282">
        <f t="shared" si="465"/>
        <v>0</v>
      </c>
      <c r="BO4282">
        <f t="shared" si="466"/>
        <v>0</v>
      </c>
      <c r="CC4282">
        <f t="shared" si="467"/>
        <v>0</v>
      </c>
      <c r="CD4282">
        <f t="shared" si="468"/>
        <v>0</v>
      </c>
      <c r="CG4282">
        <f ca="1">IFERROR(INDIRECT("IVA!X"&amp;MATCH(MID(COMPRAS!C4182,1,2)&amp;MID(COMPRAS!F4182,1,2)&amp;MID(COMPRAS!D4182,1,2),IVA!W:W,0)),"SIN COD.")</f>
        <v>0</v>
      </c>
      <c r="CH4282">
        <f ca="1">IFERROR(INDIRECT("IVA!Y"&amp;MATCH(MID(COMPRAS!C4182,1,2)&amp;MID(COMPRAS!F4182,1,2)&amp;MID(COMPRAS!D4182,1,2),IVA!W:W,0)),"SIN COD.")</f>
        <v>0</v>
      </c>
    </row>
    <row r="4283" spans="1:86" x14ac:dyDescent="0.25">
      <c r="A4283"/>
      <c r="B4283"/>
      <c r="D4283"/>
      <c r="AL4283">
        <f t="shared" si="462"/>
        <v>0</v>
      </c>
      <c r="AQ4283">
        <f t="shared" si="463"/>
        <v>0</v>
      </c>
      <c r="AR4283" t="str">
        <f>IFERROR(IF(OR(AP4283=338,AP4283=340,AP4283=341,AP4283=342,AP4283="342A",AP4283="342B"),PorcenRet(AP4283,AT4283,AU4283),INDEX(PORCENTAJEBUSCAR,MATCH(AP4283,CódigoRET,0),4)*1),"")</f>
        <v/>
      </c>
      <c r="AS4283">
        <f t="shared" si="464"/>
        <v>0</v>
      </c>
      <c r="BF4283" t="str">
        <f>IFERROR(IF(OR(BD4283=338,BD4283=340,BD4283=341,BD4283=342,BD4283="342A",BD4283="342B"),PorcenRet(BD4283,BH4283,BI4283),INDEX(PORCENTAJEBUSCAR,MATCH(BD4283,CódigoRET,0),4)*1),"")</f>
        <v/>
      </c>
      <c r="BG4283">
        <f t="shared" si="465"/>
        <v>0</v>
      </c>
      <c r="BO4283">
        <f t="shared" si="466"/>
        <v>0</v>
      </c>
      <c r="CC4283">
        <f t="shared" si="467"/>
        <v>0</v>
      </c>
      <c r="CD4283">
        <f t="shared" si="468"/>
        <v>0</v>
      </c>
      <c r="CG4283">
        <f ca="1">IFERROR(INDIRECT("IVA!X"&amp;MATCH(MID(COMPRAS!C4183,1,2)&amp;MID(COMPRAS!F4183,1,2)&amp;MID(COMPRAS!D4183,1,2),IVA!W:W,0)),"SIN COD.")</f>
        <v>0</v>
      </c>
      <c r="CH4283">
        <f ca="1">IFERROR(INDIRECT("IVA!Y"&amp;MATCH(MID(COMPRAS!C4183,1,2)&amp;MID(COMPRAS!F4183,1,2)&amp;MID(COMPRAS!D4183,1,2),IVA!W:W,0)),"SIN COD.")</f>
        <v>0</v>
      </c>
    </row>
    <row r="4284" spans="1:86" x14ac:dyDescent="0.25">
      <c r="A4284"/>
      <c r="B4284"/>
      <c r="D4284"/>
      <c r="AL4284">
        <f t="shared" si="462"/>
        <v>0</v>
      </c>
      <c r="AQ4284">
        <f t="shared" si="463"/>
        <v>0</v>
      </c>
      <c r="AR4284" t="str">
        <f>IFERROR(IF(OR(AP4284=338,AP4284=340,AP4284=341,AP4284=342,AP4284="342A",AP4284="342B"),PorcenRet(AP4284,AT4284,AU4284),INDEX(PORCENTAJEBUSCAR,MATCH(AP4284,CódigoRET,0),4)*1),"")</f>
        <v/>
      </c>
      <c r="AS4284">
        <f t="shared" si="464"/>
        <v>0</v>
      </c>
      <c r="BF4284" t="str">
        <f>IFERROR(IF(OR(BD4284=338,BD4284=340,BD4284=341,BD4284=342,BD4284="342A",BD4284="342B"),PorcenRet(BD4284,BH4284,BI4284),INDEX(PORCENTAJEBUSCAR,MATCH(BD4284,CódigoRET,0),4)*1),"")</f>
        <v/>
      </c>
      <c r="BG4284">
        <f t="shared" si="465"/>
        <v>0</v>
      </c>
      <c r="BO4284">
        <f t="shared" si="466"/>
        <v>0</v>
      </c>
      <c r="CC4284">
        <f t="shared" si="467"/>
        <v>0</v>
      </c>
      <c r="CD4284">
        <f t="shared" si="468"/>
        <v>0</v>
      </c>
      <c r="CG4284">
        <f ca="1">IFERROR(INDIRECT("IVA!X"&amp;MATCH(MID(COMPRAS!C4184,1,2)&amp;MID(COMPRAS!F4184,1,2)&amp;MID(COMPRAS!D4184,1,2),IVA!W:W,0)),"SIN COD.")</f>
        <v>0</v>
      </c>
      <c r="CH4284">
        <f ca="1">IFERROR(INDIRECT("IVA!Y"&amp;MATCH(MID(COMPRAS!C4184,1,2)&amp;MID(COMPRAS!F4184,1,2)&amp;MID(COMPRAS!D4184,1,2),IVA!W:W,0)),"SIN COD.")</f>
        <v>0</v>
      </c>
    </row>
    <row r="4285" spans="1:86" x14ac:dyDescent="0.25">
      <c r="A4285"/>
      <c r="B4285"/>
      <c r="D4285"/>
      <c r="AL4285">
        <f t="shared" si="462"/>
        <v>0</v>
      </c>
      <c r="AQ4285">
        <f t="shared" si="463"/>
        <v>0</v>
      </c>
      <c r="AR4285" t="str">
        <f>IFERROR(IF(OR(AP4285=338,AP4285=340,AP4285=341,AP4285=342,AP4285="342A",AP4285="342B"),PorcenRet(AP4285,AT4285,AU4285),INDEX(PORCENTAJEBUSCAR,MATCH(AP4285,CódigoRET,0),4)*1),"")</f>
        <v/>
      </c>
      <c r="AS4285">
        <f t="shared" si="464"/>
        <v>0</v>
      </c>
      <c r="BF4285" t="str">
        <f>IFERROR(IF(OR(BD4285=338,BD4285=340,BD4285=341,BD4285=342,BD4285="342A",BD4285="342B"),PorcenRet(BD4285,BH4285,BI4285),INDEX(PORCENTAJEBUSCAR,MATCH(BD4285,CódigoRET,0),4)*1),"")</f>
        <v/>
      </c>
      <c r="BG4285">
        <f t="shared" si="465"/>
        <v>0</v>
      </c>
      <c r="BO4285">
        <f t="shared" si="466"/>
        <v>0</v>
      </c>
      <c r="CC4285">
        <f t="shared" si="467"/>
        <v>0</v>
      </c>
      <c r="CD4285">
        <f t="shared" si="468"/>
        <v>0</v>
      </c>
      <c r="CG4285">
        <f ca="1">IFERROR(INDIRECT("IVA!X"&amp;MATCH(MID(COMPRAS!C4185,1,2)&amp;MID(COMPRAS!F4185,1,2)&amp;MID(COMPRAS!D4185,1,2),IVA!W:W,0)),"SIN COD.")</f>
        <v>0</v>
      </c>
      <c r="CH4285">
        <f ca="1">IFERROR(INDIRECT("IVA!Y"&amp;MATCH(MID(COMPRAS!C4185,1,2)&amp;MID(COMPRAS!F4185,1,2)&amp;MID(COMPRAS!D4185,1,2),IVA!W:W,0)),"SIN COD.")</f>
        <v>0</v>
      </c>
    </row>
    <row r="4286" spans="1:86" x14ac:dyDescent="0.25">
      <c r="A4286"/>
      <c r="B4286"/>
      <c r="D4286"/>
      <c r="AL4286">
        <f t="shared" si="462"/>
        <v>0</v>
      </c>
      <c r="AQ4286">
        <f t="shared" si="463"/>
        <v>0</v>
      </c>
      <c r="AR4286" t="str">
        <f>IFERROR(IF(OR(AP4286=338,AP4286=340,AP4286=341,AP4286=342,AP4286="342A",AP4286="342B"),PorcenRet(AP4286,AT4286,AU4286),INDEX(PORCENTAJEBUSCAR,MATCH(AP4286,CódigoRET,0),4)*1),"")</f>
        <v/>
      </c>
      <c r="AS4286">
        <f t="shared" si="464"/>
        <v>0</v>
      </c>
      <c r="BF4286" t="str">
        <f>IFERROR(IF(OR(BD4286=338,BD4286=340,BD4286=341,BD4286=342,BD4286="342A",BD4286="342B"),PorcenRet(BD4286,BH4286,BI4286),INDEX(PORCENTAJEBUSCAR,MATCH(BD4286,CódigoRET,0),4)*1),"")</f>
        <v/>
      </c>
      <c r="BG4286">
        <f t="shared" si="465"/>
        <v>0</v>
      </c>
      <c r="BO4286">
        <f t="shared" si="466"/>
        <v>0</v>
      </c>
      <c r="CC4286">
        <f t="shared" si="467"/>
        <v>0</v>
      </c>
      <c r="CD4286">
        <f t="shared" si="468"/>
        <v>0</v>
      </c>
      <c r="CG4286">
        <f ca="1">IFERROR(INDIRECT("IVA!X"&amp;MATCH(MID(COMPRAS!C4186,1,2)&amp;MID(COMPRAS!F4186,1,2)&amp;MID(COMPRAS!D4186,1,2),IVA!W:W,0)),"SIN COD.")</f>
        <v>0</v>
      </c>
      <c r="CH4286">
        <f ca="1">IFERROR(INDIRECT("IVA!Y"&amp;MATCH(MID(COMPRAS!C4186,1,2)&amp;MID(COMPRAS!F4186,1,2)&amp;MID(COMPRAS!D4186,1,2),IVA!W:W,0)),"SIN COD.")</f>
        <v>0</v>
      </c>
    </row>
    <row r="4287" spans="1:86" x14ac:dyDescent="0.25">
      <c r="A4287"/>
      <c r="B4287"/>
      <c r="D4287"/>
      <c r="AL4287">
        <f t="shared" si="462"/>
        <v>0</v>
      </c>
      <c r="AQ4287">
        <f t="shared" si="463"/>
        <v>0</v>
      </c>
      <c r="AR4287" t="str">
        <f>IFERROR(IF(OR(AP4287=338,AP4287=340,AP4287=341,AP4287=342,AP4287="342A",AP4287="342B"),PorcenRet(AP4287,AT4287,AU4287),INDEX(PORCENTAJEBUSCAR,MATCH(AP4287,CódigoRET,0),4)*1),"")</f>
        <v/>
      </c>
      <c r="AS4287">
        <f t="shared" si="464"/>
        <v>0</v>
      </c>
      <c r="BF4287" t="str">
        <f>IFERROR(IF(OR(BD4287=338,BD4287=340,BD4287=341,BD4287=342,BD4287="342A",BD4287="342B"),PorcenRet(BD4287,BH4287,BI4287),INDEX(PORCENTAJEBUSCAR,MATCH(BD4287,CódigoRET,0),4)*1),"")</f>
        <v/>
      </c>
      <c r="BG4287">
        <f t="shared" si="465"/>
        <v>0</v>
      </c>
      <c r="BO4287">
        <f t="shared" si="466"/>
        <v>0</v>
      </c>
      <c r="CC4287">
        <f t="shared" si="467"/>
        <v>0</v>
      </c>
      <c r="CD4287">
        <f t="shared" si="468"/>
        <v>0</v>
      </c>
      <c r="CG4287">
        <f ca="1">IFERROR(INDIRECT("IVA!X"&amp;MATCH(MID(COMPRAS!C4187,1,2)&amp;MID(COMPRAS!F4187,1,2)&amp;MID(COMPRAS!D4187,1,2),IVA!W:W,0)),"SIN COD.")</f>
        <v>0</v>
      </c>
      <c r="CH4287">
        <f ca="1">IFERROR(INDIRECT("IVA!Y"&amp;MATCH(MID(COMPRAS!C4187,1,2)&amp;MID(COMPRAS!F4187,1,2)&amp;MID(COMPRAS!D4187,1,2),IVA!W:W,0)),"SIN COD.")</f>
        <v>0</v>
      </c>
    </row>
    <row r="4288" spans="1:86" x14ac:dyDescent="0.25">
      <c r="A4288"/>
      <c r="B4288"/>
      <c r="D4288"/>
      <c r="AL4288">
        <f t="shared" si="462"/>
        <v>0</v>
      </c>
      <c r="AQ4288">
        <f t="shared" si="463"/>
        <v>0</v>
      </c>
      <c r="AR4288" t="str">
        <f>IFERROR(IF(OR(AP4288=338,AP4288=340,AP4288=341,AP4288=342,AP4288="342A",AP4288="342B"),PorcenRet(AP4288,AT4288,AU4288),INDEX(PORCENTAJEBUSCAR,MATCH(AP4288,CódigoRET,0),4)*1),"")</f>
        <v/>
      </c>
      <c r="AS4288">
        <f t="shared" si="464"/>
        <v>0</v>
      </c>
      <c r="BF4288" t="str">
        <f>IFERROR(IF(OR(BD4288=338,BD4288=340,BD4288=341,BD4288=342,BD4288="342A",BD4288="342B"),PorcenRet(BD4288,BH4288,BI4288),INDEX(PORCENTAJEBUSCAR,MATCH(BD4288,CódigoRET,0),4)*1),"")</f>
        <v/>
      </c>
      <c r="BG4288">
        <f t="shared" si="465"/>
        <v>0</v>
      </c>
      <c r="BO4288">
        <f t="shared" si="466"/>
        <v>0</v>
      </c>
      <c r="CC4288">
        <f t="shared" si="467"/>
        <v>0</v>
      </c>
      <c r="CD4288">
        <f t="shared" si="468"/>
        <v>0</v>
      </c>
      <c r="CG4288">
        <f ca="1">IFERROR(INDIRECT("IVA!X"&amp;MATCH(MID(COMPRAS!C4188,1,2)&amp;MID(COMPRAS!F4188,1,2)&amp;MID(COMPRAS!D4188,1,2),IVA!W:W,0)),"SIN COD.")</f>
        <v>0</v>
      </c>
      <c r="CH4288">
        <f ca="1">IFERROR(INDIRECT("IVA!Y"&amp;MATCH(MID(COMPRAS!C4188,1,2)&amp;MID(COMPRAS!F4188,1,2)&amp;MID(COMPRAS!D4188,1,2),IVA!W:W,0)),"SIN COD.")</f>
        <v>0</v>
      </c>
    </row>
    <row r="4289" spans="1:86" x14ac:dyDescent="0.25">
      <c r="A4289"/>
      <c r="B4289"/>
      <c r="D4289"/>
      <c r="AL4289">
        <f t="shared" si="462"/>
        <v>0</v>
      </c>
      <c r="AQ4289">
        <f t="shared" si="463"/>
        <v>0</v>
      </c>
      <c r="AR4289" t="str">
        <f>IFERROR(IF(OR(AP4289=338,AP4289=340,AP4289=341,AP4289=342,AP4289="342A",AP4289="342B"),PorcenRet(AP4289,AT4289,AU4289),INDEX(PORCENTAJEBUSCAR,MATCH(AP4289,CódigoRET,0),4)*1),"")</f>
        <v/>
      </c>
      <c r="AS4289">
        <f t="shared" si="464"/>
        <v>0</v>
      </c>
      <c r="BF4289" t="str">
        <f>IFERROR(IF(OR(BD4289=338,BD4289=340,BD4289=341,BD4289=342,BD4289="342A",BD4289="342B"),PorcenRet(BD4289,BH4289,BI4289),INDEX(PORCENTAJEBUSCAR,MATCH(BD4289,CódigoRET,0),4)*1),"")</f>
        <v/>
      </c>
      <c r="BG4289">
        <f t="shared" si="465"/>
        <v>0</v>
      </c>
      <c r="BO4289">
        <f t="shared" si="466"/>
        <v>0</v>
      </c>
      <c r="CC4289">
        <f t="shared" si="467"/>
        <v>0</v>
      </c>
      <c r="CD4289">
        <f t="shared" si="468"/>
        <v>0</v>
      </c>
      <c r="CG4289">
        <f ca="1">IFERROR(INDIRECT("IVA!X"&amp;MATCH(MID(COMPRAS!C4189,1,2)&amp;MID(COMPRAS!F4189,1,2)&amp;MID(COMPRAS!D4189,1,2),IVA!W:W,0)),"SIN COD.")</f>
        <v>0</v>
      </c>
      <c r="CH4289">
        <f ca="1">IFERROR(INDIRECT("IVA!Y"&amp;MATCH(MID(COMPRAS!C4189,1,2)&amp;MID(COMPRAS!F4189,1,2)&amp;MID(COMPRAS!D4189,1,2),IVA!W:W,0)),"SIN COD.")</f>
        <v>0</v>
      </c>
    </row>
    <row r="4290" spans="1:86" x14ac:dyDescent="0.25">
      <c r="A4290"/>
      <c r="B4290"/>
      <c r="D4290"/>
      <c r="AL4290">
        <f t="shared" ref="AL4290:AL4353" si="469">O4290+P4290+Q4290+R4290+S4290+T4290+U4290+V4290</f>
        <v>0</v>
      </c>
      <c r="AQ4290">
        <f t="shared" ref="AQ4290:AQ4353" si="470">+P4290+Q4290+R4290+S4290-BE4290-BQ4290-BW4290+O4290</f>
        <v>0</v>
      </c>
      <c r="AR4290" t="str">
        <f>IFERROR(IF(OR(AP4290=338,AP4290=340,AP4290=341,AP4290=342,AP4290="342A",AP4290="342B"),PorcenRet(AP4290,AT4290,AU4290),INDEX(PORCENTAJEBUSCAR,MATCH(AP4290,CódigoRET,0),4)*1),"")</f>
        <v/>
      </c>
      <c r="AS4290">
        <f t="shared" ref="AS4290:AS4353" si="471">ROUND(IF(AP4290="",0,AQ4290*(AR4290/100)),2)</f>
        <v>0</v>
      </c>
      <c r="BF4290" t="str">
        <f>IFERROR(IF(OR(BD4290=338,BD4290=340,BD4290=341,BD4290=342,BD4290="342A",BD4290="342B"),PorcenRet(BD4290,BH4290,BI4290),INDEX(PORCENTAJEBUSCAR,MATCH(BD4290,CódigoRET,0),4)*1),"")</f>
        <v/>
      </c>
      <c r="BG4290">
        <f t="shared" ref="BG4290:BG4353" si="472">ROUND(IF(BD4290="",0,BE4290*(BF4290/100)),2)</f>
        <v>0</v>
      </c>
      <c r="BO4290">
        <f t="shared" ref="BO4290:BO4353" si="473">IF(MID(F4290,1,2)="41",SUM(O4290:S4290),0)</f>
        <v>0</v>
      </c>
      <c r="CC4290">
        <f t="shared" ref="CC4290:CC4353" si="474">O4290+P4290+Q4290+R4290+S4290</f>
        <v>0</v>
      </c>
      <c r="CD4290">
        <f t="shared" ref="CD4290:CD4353" si="475">T4290+U4290</f>
        <v>0</v>
      </c>
      <c r="CG4290">
        <f ca="1">IFERROR(INDIRECT("IVA!X"&amp;MATCH(MID(COMPRAS!C4190,1,2)&amp;MID(COMPRAS!F4190,1,2)&amp;MID(COMPRAS!D4190,1,2),IVA!W:W,0)),"SIN COD.")</f>
        <v>0</v>
      </c>
      <c r="CH4290">
        <f ca="1">IFERROR(INDIRECT("IVA!Y"&amp;MATCH(MID(COMPRAS!C4190,1,2)&amp;MID(COMPRAS!F4190,1,2)&amp;MID(COMPRAS!D4190,1,2),IVA!W:W,0)),"SIN COD.")</f>
        <v>0</v>
      </c>
    </row>
    <row r="4291" spans="1:86" x14ac:dyDescent="0.25">
      <c r="A4291"/>
      <c r="B4291"/>
      <c r="D4291"/>
      <c r="AL4291">
        <f t="shared" si="469"/>
        <v>0</v>
      </c>
      <c r="AQ4291">
        <f t="shared" si="470"/>
        <v>0</v>
      </c>
      <c r="AR4291" t="str">
        <f>IFERROR(IF(OR(AP4291=338,AP4291=340,AP4291=341,AP4291=342,AP4291="342A",AP4291="342B"),PorcenRet(AP4291,AT4291,AU4291),INDEX(PORCENTAJEBUSCAR,MATCH(AP4291,CódigoRET,0),4)*1),"")</f>
        <v/>
      </c>
      <c r="AS4291">
        <f t="shared" si="471"/>
        <v>0</v>
      </c>
      <c r="BF4291" t="str">
        <f>IFERROR(IF(OR(BD4291=338,BD4291=340,BD4291=341,BD4291=342,BD4291="342A",BD4291="342B"),PorcenRet(BD4291,BH4291,BI4291),INDEX(PORCENTAJEBUSCAR,MATCH(BD4291,CódigoRET,0),4)*1),"")</f>
        <v/>
      </c>
      <c r="BG4291">
        <f t="shared" si="472"/>
        <v>0</v>
      </c>
      <c r="BO4291">
        <f t="shared" si="473"/>
        <v>0</v>
      </c>
      <c r="CC4291">
        <f t="shared" si="474"/>
        <v>0</v>
      </c>
      <c r="CD4291">
        <f t="shared" si="475"/>
        <v>0</v>
      </c>
      <c r="CG4291">
        <f ca="1">IFERROR(INDIRECT("IVA!X"&amp;MATCH(MID(COMPRAS!C4191,1,2)&amp;MID(COMPRAS!F4191,1,2)&amp;MID(COMPRAS!D4191,1,2),IVA!W:W,0)),"SIN COD.")</f>
        <v>0</v>
      </c>
      <c r="CH4291">
        <f ca="1">IFERROR(INDIRECT("IVA!Y"&amp;MATCH(MID(COMPRAS!C4191,1,2)&amp;MID(COMPRAS!F4191,1,2)&amp;MID(COMPRAS!D4191,1,2),IVA!W:W,0)),"SIN COD.")</f>
        <v>0</v>
      </c>
    </row>
    <row r="4292" spans="1:86" x14ac:dyDescent="0.25">
      <c r="A4292"/>
      <c r="B4292"/>
      <c r="D4292"/>
      <c r="AL4292">
        <f t="shared" si="469"/>
        <v>0</v>
      </c>
      <c r="AQ4292">
        <f t="shared" si="470"/>
        <v>0</v>
      </c>
      <c r="AR4292" t="str">
        <f>IFERROR(IF(OR(AP4292=338,AP4292=340,AP4292=341,AP4292=342,AP4292="342A",AP4292="342B"),PorcenRet(AP4292,AT4292,AU4292),INDEX(PORCENTAJEBUSCAR,MATCH(AP4292,CódigoRET,0),4)*1),"")</f>
        <v/>
      </c>
      <c r="AS4292">
        <f t="shared" si="471"/>
        <v>0</v>
      </c>
      <c r="BF4292" t="str">
        <f>IFERROR(IF(OR(BD4292=338,BD4292=340,BD4292=341,BD4292=342,BD4292="342A",BD4292="342B"),PorcenRet(BD4292,BH4292,BI4292),INDEX(PORCENTAJEBUSCAR,MATCH(BD4292,CódigoRET,0),4)*1),"")</f>
        <v/>
      </c>
      <c r="BG4292">
        <f t="shared" si="472"/>
        <v>0</v>
      </c>
      <c r="BO4292">
        <f t="shared" si="473"/>
        <v>0</v>
      </c>
      <c r="CC4292">
        <f t="shared" si="474"/>
        <v>0</v>
      </c>
      <c r="CD4292">
        <f t="shared" si="475"/>
        <v>0</v>
      </c>
      <c r="CG4292">
        <f ca="1">IFERROR(INDIRECT("IVA!X"&amp;MATCH(MID(COMPRAS!C4192,1,2)&amp;MID(COMPRAS!F4192,1,2)&amp;MID(COMPRAS!D4192,1,2),IVA!W:W,0)),"SIN COD.")</f>
        <v>0</v>
      </c>
      <c r="CH4292">
        <f ca="1">IFERROR(INDIRECT("IVA!Y"&amp;MATCH(MID(COMPRAS!C4192,1,2)&amp;MID(COMPRAS!F4192,1,2)&amp;MID(COMPRAS!D4192,1,2),IVA!W:W,0)),"SIN COD.")</f>
        <v>0</v>
      </c>
    </row>
    <row r="4293" spans="1:86" x14ac:dyDescent="0.25">
      <c r="A4293"/>
      <c r="B4293"/>
      <c r="D4293"/>
      <c r="AL4293">
        <f t="shared" si="469"/>
        <v>0</v>
      </c>
      <c r="AQ4293">
        <f t="shared" si="470"/>
        <v>0</v>
      </c>
      <c r="AR4293" t="str">
        <f>IFERROR(IF(OR(AP4293=338,AP4293=340,AP4293=341,AP4293=342,AP4293="342A",AP4293="342B"),PorcenRet(AP4293,AT4293,AU4293),INDEX(PORCENTAJEBUSCAR,MATCH(AP4293,CódigoRET,0),4)*1),"")</f>
        <v/>
      </c>
      <c r="AS4293">
        <f t="shared" si="471"/>
        <v>0</v>
      </c>
      <c r="BF4293" t="str">
        <f>IFERROR(IF(OR(BD4293=338,BD4293=340,BD4293=341,BD4293=342,BD4293="342A",BD4293="342B"),PorcenRet(BD4293,BH4293,BI4293),INDEX(PORCENTAJEBUSCAR,MATCH(BD4293,CódigoRET,0),4)*1),"")</f>
        <v/>
      </c>
      <c r="BG4293">
        <f t="shared" si="472"/>
        <v>0</v>
      </c>
      <c r="BO4293">
        <f t="shared" si="473"/>
        <v>0</v>
      </c>
      <c r="CC4293">
        <f t="shared" si="474"/>
        <v>0</v>
      </c>
      <c r="CD4293">
        <f t="shared" si="475"/>
        <v>0</v>
      </c>
      <c r="CG4293">
        <f ca="1">IFERROR(INDIRECT("IVA!X"&amp;MATCH(MID(COMPRAS!C4193,1,2)&amp;MID(COMPRAS!F4193,1,2)&amp;MID(COMPRAS!D4193,1,2),IVA!W:W,0)),"SIN COD.")</f>
        <v>0</v>
      </c>
      <c r="CH4293">
        <f ca="1">IFERROR(INDIRECT("IVA!Y"&amp;MATCH(MID(COMPRAS!C4193,1,2)&amp;MID(COMPRAS!F4193,1,2)&amp;MID(COMPRAS!D4193,1,2),IVA!W:W,0)),"SIN COD.")</f>
        <v>0</v>
      </c>
    </row>
    <row r="4294" spans="1:86" x14ac:dyDescent="0.25">
      <c r="A4294"/>
      <c r="B4294"/>
      <c r="D4294"/>
      <c r="AL4294">
        <f t="shared" si="469"/>
        <v>0</v>
      </c>
      <c r="AQ4294">
        <f t="shared" si="470"/>
        <v>0</v>
      </c>
      <c r="AR4294" t="str">
        <f>IFERROR(IF(OR(AP4294=338,AP4294=340,AP4294=341,AP4294=342,AP4294="342A",AP4294="342B"),PorcenRet(AP4294,AT4294,AU4294),INDEX(PORCENTAJEBUSCAR,MATCH(AP4294,CódigoRET,0),4)*1),"")</f>
        <v/>
      </c>
      <c r="AS4294">
        <f t="shared" si="471"/>
        <v>0</v>
      </c>
      <c r="BF4294" t="str">
        <f>IFERROR(IF(OR(BD4294=338,BD4294=340,BD4294=341,BD4294=342,BD4294="342A",BD4294="342B"),PorcenRet(BD4294,BH4294,BI4294),INDEX(PORCENTAJEBUSCAR,MATCH(BD4294,CódigoRET,0),4)*1),"")</f>
        <v/>
      </c>
      <c r="BG4294">
        <f t="shared" si="472"/>
        <v>0</v>
      </c>
      <c r="BO4294">
        <f t="shared" si="473"/>
        <v>0</v>
      </c>
      <c r="CC4294">
        <f t="shared" si="474"/>
        <v>0</v>
      </c>
      <c r="CD4294">
        <f t="shared" si="475"/>
        <v>0</v>
      </c>
      <c r="CG4294">
        <f ca="1">IFERROR(INDIRECT("IVA!X"&amp;MATCH(MID(COMPRAS!C4194,1,2)&amp;MID(COMPRAS!F4194,1,2)&amp;MID(COMPRAS!D4194,1,2),IVA!W:W,0)),"SIN COD.")</f>
        <v>0</v>
      </c>
      <c r="CH4294">
        <f ca="1">IFERROR(INDIRECT("IVA!Y"&amp;MATCH(MID(COMPRAS!C4194,1,2)&amp;MID(COMPRAS!F4194,1,2)&amp;MID(COMPRAS!D4194,1,2),IVA!W:W,0)),"SIN COD.")</f>
        <v>0</v>
      </c>
    </row>
    <row r="4295" spans="1:86" x14ac:dyDescent="0.25">
      <c r="A4295"/>
      <c r="B4295"/>
      <c r="D4295"/>
      <c r="AL4295">
        <f t="shared" si="469"/>
        <v>0</v>
      </c>
      <c r="AQ4295">
        <f t="shared" si="470"/>
        <v>0</v>
      </c>
      <c r="AR4295" t="str">
        <f>IFERROR(IF(OR(AP4295=338,AP4295=340,AP4295=341,AP4295=342,AP4295="342A",AP4295="342B"),PorcenRet(AP4295,AT4295,AU4295),INDEX(PORCENTAJEBUSCAR,MATCH(AP4295,CódigoRET,0),4)*1),"")</f>
        <v/>
      </c>
      <c r="AS4295">
        <f t="shared" si="471"/>
        <v>0</v>
      </c>
      <c r="BF4295" t="str">
        <f>IFERROR(IF(OR(BD4295=338,BD4295=340,BD4295=341,BD4295=342,BD4295="342A",BD4295="342B"),PorcenRet(BD4295,BH4295,BI4295),INDEX(PORCENTAJEBUSCAR,MATCH(BD4295,CódigoRET,0),4)*1),"")</f>
        <v/>
      </c>
      <c r="BG4295">
        <f t="shared" si="472"/>
        <v>0</v>
      </c>
      <c r="BO4295">
        <f t="shared" si="473"/>
        <v>0</v>
      </c>
      <c r="CC4295">
        <f t="shared" si="474"/>
        <v>0</v>
      </c>
      <c r="CD4295">
        <f t="shared" si="475"/>
        <v>0</v>
      </c>
      <c r="CG4295">
        <f ca="1">IFERROR(INDIRECT("IVA!X"&amp;MATCH(MID(COMPRAS!C4195,1,2)&amp;MID(COMPRAS!F4195,1,2)&amp;MID(COMPRAS!D4195,1,2),IVA!W:W,0)),"SIN COD.")</f>
        <v>0</v>
      </c>
      <c r="CH4295">
        <f ca="1">IFERROR(INDIRECT("IVA!Y"&amp;MATCH(MID(COMPRAS!C4195,1,2)&amp;MID(COMPRAS!F4195,1,2)&amp;MID(COMPRAS!D4195,1,2),IVA!W:W,0)),"SIN COD.")</f>
        <v>0</v>
      </c>
    </row>
    <row r="4296" spans="1:86" x14ac:dyDescent="0.25">
      <c r="A4296"/>
      <c r="B4296"/>
      <c r="D4296"/>
      <c r="AL4296">
        <f t="shared" si="469"/>
        <v>0</v>
      </c>
      <c r="AQ4296">
        <f t="shared" si="470"/>
        <v>0</v>
      </c>
      <c r="AR4296" t="str">
        <f>IFERROR(IF(OR(AP4296=338,AP4296=340,AP4296=341,AP4296=342,AP4296="342A",AP4296="342B"),PorcenRet(AP4296,AT4296,AU4296),INDEX(PORCENTAJEBUSCAR,MATCH(AP4296,CódigoRET,0),4)*1),"")</f>
        <v/>
      </c>
      <c r="AS4296">
        <f t="shared" si="471"/>
        <v>0</v>
      </c>
      <c r="BF4296" t="str">
        <f>IFERROR(IF(OR(BD4296=338,BD4296=340,BD4296=341,BD4296=342,BD4296="342A",BD4296="342B"),PorcenRet(BD4296,BH4296,BI4296),INDEX(PORCENTAJEBUSCAR,MATCH(BD4296,CódigoRET,0),4)*1),"")</f>
        <v/>
      </c>
      <c r="BG4296">
        <f t="shared" si="472"/>
        <v>0</v>
      </c>
      <c r="BO4296">
        <f t="shared" si="473"/>
        <v>0</v>
      </c>
      <c r="CC4296">
        <f t="shared" si="474"/>
        <v>0</v>
      </c>
      <c r="CD4296">
        <f t="shared" si="475"/>
        <v>0</v>
      </c>
      <c r="CG4296">
        <f ca="1">IFERROR(INDIRECT("IVA!X"&amp;MATCH(MID(COMPRAS!C4196,1,2)&amp;MID(COMPRAS!F4196,1,2)&amp;MID(COMPRAS!D4196,1,2),IVA!W:W,0)),"SIN COD.")</f>
        <v>0</v>
      </c>
      <c r="CH4296">
        <f ca="1">IFERROR(INDIRECT("IVA!Y"&amp;MATCH(MID(COMPRAS!C4196,1,2)&amp;MID(COMPRAS!F4196,1,2)&amp;MID(COMPRAS!D4196,1,2),IVA!W:W,0)),"SIN COD.")</f>
        <v>0</v>
      </c>
    </row>
    <row r="4297" spans="1:86" x14ac:dyDescent="0.25">
      <c r="A4297"/>
      <c r="B4297"/>
      <c r="D4297"/>
      <c r="AL4297">
        <f t="shared" si="469"/>
        <v>0</v>
      </c>
      <c r="AQ4297">
        <f t="shared" si="470"/>
        <v>0</v>
      </c>
      <c r="AR4297" t="str">
        <f>IFERROR(IF(OR(AP4297=338,AP4297=340,AP4297=341,AP4297=342,AP4297="342A",AP4297="342B"),PorcenRet(AP4297,AT4297,AU4297),INDEX(PORCENTAJEBUSCAR,MATCH(AP4297,CódigoRET,0),4)*1),"")</f>
        <v/>
      </c>
      <c r="AS4297">
        <f t="shared" si="471"/>
        <v>0</v>
      </c>
      <c r="BF4297" t="str">
        <f>IFERROR(IF(OR(BD4297=338,BD4297=340,BD4297=341,BD4297=342,BD4297="342A",BD4297="342B"),PorcenRet(BD4297,BH4297,BI4297),INDEX(PORCENTAJEBUSCAR,MATCH(BD4297,CódigoRET,0),4)*1),"")</f>
        <v/>
      </c>
      <c r="BG4297">
        <f t="shared" si="472"/>
        <v>0</v>
      </c>
      <c r="BO4297">
        <f t="shared" si="473"/>
        <v>0</v>
      </c>
      <c r="CC4297">
        <f t="shared" si="474"/>
        <v>0</v>
      </c>
      <c r="CD4297">
        <f t="shared" si="475"/>
        <v>0</v>
      </c>
      <c r="CG4297">
        <f ca="1">IFERROR(INDIRECT("IVA!X"&amp;MATCH(MID(COMPRAS!C4197,1,2)&amp;MID(COMPRAS!F4197,1,2)&amp;MID(COMPRAS!D4197,1,2),IVA!W:W,0)),"SIN COD.")</f>
        <v>0</v>
      </c>
      <c r="CH4297">
        <f ca="1">IFERROR(INDIRECT("IVA!Y"&amp;MATCH(MID(COMPRAS!C4197,1,2)&amp;MID(COMPRAS!F4197,1,2)&amp;MID(COMPRAS!D4197,1,2),IVA!W:W,0)),"SIN COD.")</f>
        <v>0</v>
      </c>
    </row>
    <row r="4298" spans="1:86" x14ac:dyDescent="0.25">
      <c r="A4298"/>
      <c r="B4298"/>
      <c r="D4298"/>
      <c r="AL4298">
        <f t="shared" si="469"/>
        <v>0</v>
      </c>
      <c r="AQ4298">
        <f t="shared" si="470"/>
        <v>0</v>
      </c>
      <c r="AR4298" t="str">
        <f>IFERROR(IF(OR(AP4298=338,AP4298=340,AP4298=341,AP4298=342,AP4298="342A",AP4298="342B"),PorcenRet(AP4298,AT4298,AU4298),INDEX(PORCENTAJEBUSCAR,MATCH(AP4298,CódigoRET,0),4)*1),"")</f>
        <v/>
      </c>
      <c r="AS4298">
        <f t="shared" si="471"/>
        <v>0</v>
      </c>
      <c r="BF4298" t="str">
        <f>IFERROR(IF(OR(BD4298=338,BD4298=340,BD4298=341,BD4298=342,BD4298="342A",BD4298="342B"),PorcenRet(BD4298,BH4298,BI4298),INDEX(PORCENTAJEBUSCAR,MATCH(BD4298,CódigoRET,0),4)*1),"")</f>
        <v/>
      </c>
      <c r="BG4298">
        <f t="shared" si="472"/>
        <v>0</v>
      </c>
      <c r="BO4298">
        <f t="shared" si="473"/>
        <v>0</v>
      </c>
      <c r="CC4298">
        <f t="shared" si="474"/>
        <v>0</v>
      </c>
      <c r="CD4298">
        <f t="shared" si="475"/>
        <v>0</v>
      </c>
      <c r="CG4298">
        <f ca="1">IFERROR(INDIRECT("IVA!X"&amp;MATCH(MID(COMPRAS!C4198,1,2)&amp;MID(COMPRAS!F4198,1,2)&amp;MID(COMPRAS!D4198,1,2),IVA!W:W,0)),"SIN COD.")</f>
        <v>0</v>
      </c>
      <c r="CH4298">
        <f ca="1">IFERROR(INDIRECT("IVA!Y"&amp;MATCH(MID(COMPRAS!C4198,1,2)&amp;MID(COMPRAS!F4198,1,2)&amp;MID(COMPRAS!D4198,1,2),IVA!W:W,0)),"SIN COD.")</f>
        <v>0</v>
      </c>
    </row>
    <row r="4299" spans="1:86" x14ac:dyDescent="0.25">
      <c r="A4299"/>
      <c r="B4299"/>
      <c r="D4299"/>
      <c r="AL4299">
        <f t="shared" si="469"/>
        <v>0</v>
      </c>
      <c r="AQ4299">
        <f t="shared" si="470"/>
        <v>0</v>
      </c>
      <c r="AR4299" t="str">
        <f>IFERROR(IF(OR(AP4299=338,AP4299=340,AP4299=341,AP4299=342,AP4299="342A",AP4299="342B"),PorcenRet(AP4299,AT4299,AU4299),INDEX(PORCENTAJEBUSCAR,MATCH(AP4299,CódigoRET,0),4)*1),"")</f>
        <v/>
      </c>
      <c r="AS4299">
        <f t="shared" si="471"/>
        <v>0</v>
      </c>
      <c r="BF4299" t="str">
        <f>IFERROR(IF(OR(BD4299=338,BD4299=340,BD4299=341,BD4299=342,BD4299="342A",BD4299="342B"),PorcenRet(BD4299,BH4299,BI4299),INDEX(PORCENTAJEBUSCAR,MATCH(BD4299,CódigoRET,0),4)*1),"")</f>
        <v/>
      </c>
      <c r="BG4299">
        <f t="shared" si="472"/>
        <v>0</v>
      </c>
      <c r="BO4299">
        <f t="shared" si="473"/>
        <v>0</v>
      </c>
      <c r="CC4299">
        <f t="shared" si="474"/>
        <v>0</v>
      </c>
      <c r="CD4299">
        <f t="shared" si="475"/>
        <v>0</v>
      </c>
      <c r="CG4299">
        <f ca="1">IFERROR(INDIRECT("IVA!X"&amp;MATCH(MID(COMPRAS!C4199,1,2)&amp;MID(COMPRAS!F4199,1,2)&amp;MID(COMPRAS!D4199,1,2),IVA!W:W,0)),"SIN COD.")</f>
        <v>0</v>
      </c>
      <c r="CH4299">
        <f ca="1">IFERROR(INDIRECT("IVA!Y"&amp;MATCH(MID(COMPRAS!C4199,1,2)&amp;MID(COMPRAS!F4199,1,2)&amp;MID(COMPRAS!D4199,1,2),IVA!W:W,0)),"SIN COD.")</f>
        <v>0</v>
      </c>
    </row>
    <row r="4300" spans="1:86" x14ac:dyDescent="0.25">
      <c r="A4300"/>
      <c r="B4300"/>
      <c r="D4300"/>
      <c r="AL4300">
        <f t="shared" si="469"/>
        <v>0</v>
      </c>
      <c r="AQ4300">
        <f t="shared" si="470"/>
        <v>0</v>
      </c>
      <c r="AR4300" t="str">
        <f>IFERROR(IF(OR(AP4300=338,AP4300=340,AP4300=341,AP4300=342,AP4300="342A",AP4300="342B"),PorcenRet(AP4300,AT4300,AU4300),INDEX(PORCENTAJEBUSCAR,MATCH(AP4300,CódigoRET,0),4)*1),"")</f>
        <v/>
      </c>
      <c r="AS4300">
        <f t="shared" si="471"/>
        <v>0</v>
      </c>
      <c r="BF4300" t="str">
        <f>IFERROR(IF(OR(BD4300=338,BD4300=340,BD4300=341,BD4300=342,BD4300="342A",BD4300="342B"),PorcenRet(BD4300,BH4300,BI4300),INDEX(PORCENTAJEBUSCAR,MATCH(BD4300,CódigoRET,0),4)*1),"")</f>
        <v/>
      </c>
      <c r="BG4300">
        <f t="shared" si="472"/>
        <v>0</v>
      </c>
      <c r="BO4300">
        <f t="shared" si="473"/>
        <v>0</v>
      </c>
      <c r="CC4300">
        <f t="shared" si="474"/>
        <v>0</v>
      </c>
      <c r="CD4300">
        <f t="shared" si="475"/>
        <v>0</v>
      </c>
      <c r="CG4300">
        <f ca="1">IFERROR(INDIRECT("IVA!X"&amp;MATCH(MID(COMPRAS!C4200,1,2)&amp;MID(COMPRAS!F4200,1,2)&amp;MID(COMPRAS!D4200,1,2),IVA!W:W,0)),"SIN COD.")</f>
        <v>0</v>
      </c>
      <c r="CH4300">
        <f ca="1">IFERROR(INDIRECT("IVA!Y"&amp;MATCH(MID(COMPRAS!C4200,1,2)&amp;MID(COMPRAS!F4200,1,2)&amp;MID(COMPRAS!D4200,1,2),IVA!W:W,0)),"SIN COD.")</f>
        <v>0</v>
      </c>
    </row>
    <row r="4301" spans="1:86" x14ac:dyDescent="0.25">
      <c r="A4301"/>
      <c r="B4301"/>
      <c r="D4301"/>
      <c r="AL4301">
        <f t="shared" si="469"/>
        <v>0</v>
      </c>
      <c r="AQ4301">
        <f t="shared" si="470"/>
        <v>0</v>
      </c>
      <c r="AR4301" t="str">
        <f>IFERROR(IF(OR(AP4301=338,AP4301=340,AP4301=341,AP4301=342,AP4301="342A",AP4301="342B"),PorcenRet(AP4301,AT4301,AU4301),INDEX(PORCENTAJEBUSCAR,MATCH(AP4301,CódigoRET,0),4)*1),"")</f>
        <v/>
      </c>
      <c r="AS4301">
        <f t="shared" si="471"/>
        <v>0</v>
      </c>
      <c r="BF4301" t="str">
        <f>IFERROR(IF(OR(BD4301=338,BD4301=340,BD4301=341,BD4301=342,BD4301="342A",BD4301="342B"),PorcenRet(BD4301,BH4301,BI4301),INDEX(PORCENTAJEBUSCAR,MATCH(BD4301,CódigoRET,0),4)*1),"")</f>
        <v/>
      </c>
      <c r="BG4301">
        <f t="shared" si="472"/>
        <v>0</v>
      </c>
      <c r="BO4301">
        <f t="shared" si="473"/>
        <v>0</v>
      </c>
      <c r="CC4301">
        <f t="shared" si="474"/>
        <v>0</v>
      </c>
      <c r="CD4301">
        <f t="shared" si="475"/>
        <v>0</v>
      </c>
      <c r="CG4301">
        <f ca="1">IFERROR(INDIRECT("IVA!X"&amp;MATCH(MID(COMPRAS!C4201,1,2)&amp;MID(COMPRAS!F4201,1,2)&amp;MID(COMPRAS!D4201,1,2),IVA!W:W,0)),"SIN COD.")</f>
        <v>0</v>
      </c>
      <c r="CH4301">
        <f ca="1">IFERROR(INDIRECT("IVA!Y"&amp;MATCH(MID(COMPRAS!C4201,1,2)&amp;MID(COMPRAS!F4201,1,2)&amp;MID(COMPRAS!D4201,1,2),IVA!W:W,0)),"SIN COD.")</f>
        <v>0</v>
      </c>
    </row>
    <row r="4302" spans="1:86" x14ac:dyDescent="0.25">
      <c r="A4302"/>
      <c r="B4302"/>
      <c r="D4302"/>
      <c r="AL4302">
        <f t="shared" si="469"/>
        <v>0</v>
      </c>
      <c r="AQ4302">
        <f t="shared" si="470"/>
        <v>0</v>
      </c>
      <c r="AR4302" t="str">
        <f>IFERROR(IF(OR(AP4302=338,AP4302=340,AP4302=341,AP4302=342,AP4302="342A",AP4302="342B"),PorcenRet(AP4302,AT4302,AU4302),INDEX(PORCENTAJEBUSCAR,MATCH(AP4302,CódigoRET,0),4)*1),"")</f>
        <v/>
      </c>
      <c r="AS4302">
        <f t="shared" si="471"/>
        <v>0</v>
      </c>
      <c r="BF4302" t="str">
        <f>IFERROR(IF(OR(BD4302=338,BD4302=340,BD4302=341,BD4302=342,BD4302="342A",BD4302="342B"),PorcenRet(BD4302,BH4302,BI4302),INDEX(PORCENTAJEBUSCAR,MATCH(BD4302,CódigoRET,0),4)*1),"")</f>
        <v/>
      </c>
      <c r="BG4302">
        <f t="shared" si="472"/>
        <v>0</v>
      </c>
      <c r="BO4302">
        <f t="shared" si="473"/>
        <v>0</v>
      </c>
      <c r="CC4302">
        <f t="shared" si="474"/>
        <v>0</v>
      </c>
      <c r="CD4302">
        <f t="shared" si="475"/>
        <v>0</v>
      </c>
      <c r="CG4302">
        <f ca="1">IFERROR(INDIRECT("IVA!X"&amp;MATCH(MID(COMPRAS!C4202,1,2)&amp;MID(COMPRAS!F4202,1,2)&amp;MID(COMPRAS!D4202,1,2),IVA!W:W,0)),"SIN COD.")</f>
        <v>0</v>
      </c>
      <c r="CH4302">
        <f ca="1">IFERROR(INDIRECT("IVA!Y"&amp;MATCH(MID(COMPRAS!C4202,1,2)&amp;MID(COMPRAS!F4202,1,2)&amp;MID(COMPRAS!D4202,1,2),IVA!W:W,0)),"SIN COD.")</f>
        <v>0</v>
      </c>
    </row>
    <row r="4303" spans="1:86" x14ac:dyDescent="0.25">
      <c r="A4303"/>
      <c r="B4303"/>
      <c r="D4303"/>
      <c r="AL4303">
        <f t="shared" si="469"/>
        <v>0</v>
      </c>
      <c r="AQ4303">
        <f t="shared" si="470"/>
        <v>0</v>
      </c>
      <c r="AR4303" t="str">
        <f>IFERROR(IF(OR(AP4303=338,AP4303=340,AP4303=341,AP4303=342,AP4303="342A",AP4303="342B"),PorcenRet(AP4303,AT4303,AU4303),INDEX(PORCENTAJEBUSCAR,MATCH(AP4303,CódigoRET,0),4)*1),"")</f>
        <v/>
      </c>
      <c r="AS4303">
        <f t="shared" si="471"/>
        <v>0</v>
      </c>
      <c r="BF4303" t="str">
        <f>IFERROR(IF(OR(BD4303=338,BD4303=340,BD4303=341,BD4303=342,BD4303="342A",BD4303="342B"),PorcenRet(BD4303,BH4303,BI4303),INDEX(PORCENTAJEBUSCAR,MATCH(BD4303,CódigoRET,0),4)*1),"")</f>
        <v/>
      </c>
      <c r="BG4303">
        <f t="shared" si="472"/>
        <v>0</v>
      </c>
      <c r="BO4303">
        <f t="shared" si="473"/>
        <v>0</v>
      </c>
      <c r="CC4303">
        <f t="shared" si="474"/>
        <v>0</v>
      </c>
      <c r="CD4303">
        <f t="shared" si="475"/>
        <v>0</v>
      </c>
      <c r="CG4303">
        <f ca="1">IFERROR(INDIRECT("IVA!X"&amp;MATCH(MID(COMPRAS!C4203,1,2)&amp;MID(COMPRAS!F4203,1,2)&amp;MID(COMPRAS!D4203,1,2),IVA!W:W,0)),"SIN COD.")</f>
        <v>0</v>
      </c>
      <c r="CH4303">
        <f ca="1">IFERROR(INDIRECT("IVA!Y"&amp;MATCH(MID(COMPRAS!C4203,1,2)&amp;MID(COMPRAS!F4203,1,2)&amp;MID(COMPRAS!D4203,1,2),IVA!W:W,0)),"SIN COD.")</f>
        <v>0</v>
      </c>
    </row>
    <row r="4304" spans="1:86" x14ac:dyDescent="0.25">
      <c r="A4304"/>
      <c r="B4304"/>
      <c r="D4304"/>
      <c r="AL4304">
        <f t="shared" si="469"/>
        <v>0</v>
      </c>
      <c r="AQ4304">
        <f t="shared" si="470"/>
        <v>0</v>
      </c>
      <c r="AR4304" t="str">
        <f>IFERROR(IF(OR(AP4304=338,AP4304=340,AP4304=341,AP4304=342,AP4304="342A",AP4304="342B"),PorcenRet(AP4304,AT4304,AU4304),INDEX(PORCENTAJEBUSCAR,MATCH(AP4304,CódigoRET,0),4)*1),"")</f>
        <v/>
      </c>
      <c r="AS4304">
        <f t="shared" si="471"/>
        <v>0</v>
      </c>
      <c r="BF4304" t="str">
        <f>IFERROR(IF(OR(BD4304=338,BD4304=340,BD4304=341,BD4304=342,BD4304="342A",BD4304="342B"),PorcenRet(BD4304,BH4304,BI4304),INDEX(PORCENTAJEBUSCAR,MATCH(BD4304,CódigoRET,0),4)*1),"")</f>
        <v/>
      </c>
      <c r="BG4304">
        <f t="shared" si="472"/>
        <v>0</v>
      </c>
      <c r="BO4304">
        <f t="shared" si="473"/>
        <v>0</v>
      </c>
      <c r="CC4304">
        <f t="shared" si="474"/>
        <v>0</v>
      </c>
      <c r="CD4304">
        <f t="shared" si="475"/>
        <v>0</v>
      </c>
      <c r="CG4304">
        <f ca="1">IFERROR(INDIRECT("IVA!X"&amp;MATCH(MID(COMPRAS!C4204,1,2)&amp;MID(COMPRAS!F4204,1,2)&amp;MID(COMPRAS!D4204,1,2),IVA!W:W,0)),"SIN COD.")</f>
        <v>0</v>
      </c>
      <c r="CH4304">
        <f ca="1">IFERROR(INDIRECT("IVA!Y"&amp;MATCH(MID(COMPRAS!C4204,1,2)&amp;MID(COMPRAS!F4204,1,2)&amp;MID(COMPRAS!D4204,1,2),IVA!W:W,0)),"SIN COD.")</f>
        <v>0</v>
      </c>
    </row>
    <row r="4305" spans="1:86" x14ac:dyDescent="0.25">
      <c r="A4305"/>
      <c r="B4305"/>
      <c r="D4305"/>
      <c r="AL4305">
        <f t="shared" si="469"/>
        <v>0</v>
      </c>
      <c r="AQ4305">
        <f t="shared" si="470"/>
        <v>0</v>
      </c>
      <c r="AR4305" t="str">
        <f>IFERROR(IF(OR(AP4305=338,AP4305=340,AP4305=341,AP4305=342,AP4305="342A",AP4305="342B"),PorcenRet(AP4305,AT4305,AU4305),INDEX(PORCENTAJEBUSCAR,MATCH(AP4305,CódigoRET,0),4)*1),"")</f>
        <v/>
      </c>
      <c r="AS4305">
        <f t="shared" si="471"/>
        <v>0</v>
      </c>
      <c r="BF4305" t="str">
        <f>IFERROR(IF(OR(BD4305=338,BD4305=340,BD4305=341,BD4305=342,BD4305="342A",BD4305="342B"),PorcenRet(BD4305,BH4305,BI4305),INDEX(PORCENTAJEBUSCAR,MATCH(BD4305,CódigoRET,0),4)*1),"")</f>
        <v/>
      </c>
      <c r="BG4305">
        <f t="shared" si="472"/>
        <v>0</v>
      </c>
      <c r="BO4305">
        <f t="shared" si="473"/>
        <v>0</v>
      </c>
      <c r="CC4305">
        <f t="shared" si="474"/>
        <v>0</v>
      </c>
      <c r="CD4305">
        <f t="shared" si="475"/>
        <v>0</v>
      </c>
      <c r="CG4305">
        <f ca="1">IFERROR(INDIRECT("IVA!X"&amp;MATCH(MID(COMPRAS!C4205,1,2)&amp;MID(COMPRAS!F4205,1,2)&amp;MID(COMPRAS!D4205,1,2),IVA!W:W,0)),"SIN COD.")</f>
        <v>0</v>
      </c>
      <c r="CH4305">
        <f ca="1">IFERROR(INDIRECT("IVA!Y"&amp;MATCH(MID(COMPRAS!C4205,1,2)&amp;MID(COMPRAS!F4205,1,2)&amp;MID(COMPRAS!D4205,1,2),IVA!W:W,0)),"SIN COD.")</f>
        <v>0</v>
      </c>
    </row>
    <row r="4306" spans="1:86" x14ac:dyDescent="0.25">
      <c r="A4306"/>
      <c r="B4306"/>
      <c r="D4306"/>
      <c r="AL4306">
        <f t="shared" si="469"/>
        <v>0</v>
      </c>
      <c r="AQ4306">
        <f t="shared" si="470"/>
        <v>0</v>
      </c>
      <c r="AR4306" t="str">
        <f>IFERROR(IF(OR(AP4306=338,AP4306=340,AP4306=341,AP4306=342,AP4306="342A",AP4306="342B"),PorcenRet(AP4306,AT4306,AU4306),INDEX(PORCENTAJEBUSCAR,MATCH(AP4306,CódigoRET,0),4)*1),"")</f>
        <v/>
      </c>
      <c r="AS4306">
        <f t="shared" si="471"/>
        <v>0</v>
      </c>
      <c r="BF4306" t="str">
        <f>IFERROR(IF(OR(BD4306=338,BD4306=340,BD4306=341,BD4306=342,BD4306="342A",BD4306="342B"),PorcenRet(BD4306,BH4306,BI4306),INDEX(PORCENTAJEBUSCAR,MATCH(BD4306,CódigoRET,0),4)*1),"")</f>
        <v/>
      </c>
      <c r="BG4306">
        <f t="shared" si="472"/>
        <v>0</v>
      </c>
      <c r="BO4306">
        <f t="shared" si="473"/>
        <v>0</v>
      </c>
      <c r="CC4306">
        <f t="shared" si="474"/>
        <v>0</v>
      </c>
      <c r="CD4306">
        <f t="shared" si="475"/>
        <v>0</v>
      </c>
      <c r="CG4306">
        <f ca="1">IFERROR(INDIRECT("IVA!X"&amp;MATCH(MID(COMPRAS!C4206,1,2)&amp;MID(COMPRAS!F4206,1,2)&amp;MID(COMPRAS!D4206,1,2),IVA!W:W,0)),"SIN COD.")</f>
        <v>0</v>
      </c>
      <c r="CH4306">
        <f ca="1">IFERROR(INDIRECT("IVA!Y"&amp;MATCH(MID(COMPRAS!C4206,1,2)&amp;MID(COMPRAS!F4206,1,2)&amp;MID(COMPRAS!D4206,1,2),IVA!W:W,0)),"SIN COD.")</f>
        <v>0</v>
      </c>
    </row>
    <row r="4307" spans="1:86" x14ac:dyDescent="0.25">
      <c r="A4307"/>
      <c r="B4307"/>
      <c r="D4307"/>
      <c r="AL4307">
        <f t="shared" si="469"/>
        <v>0</v>
      </c>
      <c r="AQ4307">
        <f t="shared" si="470"/>
        <v>0</v>
      </c>
      <c r="AR4307" t="str">
        <f>IFERROR(IF(OR(AP4307=338,AP4307=340,AP4307=341,AP4307=342,AP4307="342A",AP4307="342B"),PorcenRet(AP4307,AT4307,AU4307),INDEX(PORCENTAJEBUSCAR,MATCH(AP4307,CódigoRET,0),4)*1),"")</f>
        <v/>
      </c>
      <c r="AS4307">
        <f t="shared" si="471"/>
        <v>0</v>
      </c>
      <c r="BF4307" t="str">
        <f>IFERROR(IF(OR(BD4307=338,BD4307=340,BD4307=341,BD4307=342,BD4307="342A",BD4307="342B"),PorcenRet(BD4307,BH4307,BI4307),INDEX(PORCENTAJEBUSCAR,MATCH(BD4307,CódigoRET,0),4)*1),"")</f>
        <v/>
      </c>
      <c r="BG4307">
        <f t="shared" si="472"/>
        <v>0</v>
      </c>
      <c r="BO4307">
        <f t="shared" si="473"/>
        <v>0</v>
      </c>
      <c r="CC4307">
        <f t="shared" si="474"/>
        <v>0</v>
      </c>
      <c r="CD4307">
        <f t="shared" si="475"/>
        <v>0</v>
      </c>
      <c r="CG4307">
        <f ca="1">IFERROR(INDIRECT("IVA!X"&amp;MATCH(MID(COMPRAS!C4207,1,2)&amp;MID(COMPRAS!F4207,1,2)&amp;MID(COMPRAS!D4207,1,2),IVA!W:W,0)),"SIN COD.")</f>
        <v>0</v>
      </c>
      <c r="CH4307">
        <f ca="1">IFERROR(INDIRECT("IVA!Y"&amp;MATCH(MID(COMPRAS!C4207,1,2)&amp;MID(COMPRAS!F4207,1,2)&amp;MID(COMPRAS!D4207,1,2),IVA!W:W,0)),"SIN COD.")</f>
        <v>0</v>
      </c>
    </row>
    <row r="4308" spans="1:86" x14ac:dyDescent="0.25">
      <c r="A4308"/>
      <c r="B4308"/>
      <c r="D4308"/>
      <c r="AL4308">
        <f t="shared" si="469"/>
        <v>0</v>
      </c>
      <c r="AQ4308">
        <f t="shared" si="470"/>
        <v>0</v>
      </c>
      <c r="AR4308" t="str">
        <f>IFERROR(IF(OR(AP4308=338,AP4308=340,AP4308=341,AP4308=342,AP4308="342A",AP4308="342B"),PorcenRet(AP4308,AT4308,AU4308),INDEX(PORCENTAJEBUSCAR,MATCH(AP4308,CódigoRET,0),4)*1),"")</f>
        <v/>
      </c>
      <c r="AS4308">
        <f t="shared" si="471"/>
        <v>0</v>
      </c>
      <c r="BF4308" t="str">
        <f>IFERROR(IF(OR(BD4308=338,BD4308=340,BD4308=341,BD4308=342,BD4308="342A",BD4308="342B"),PorcenRet(BD4308,BH4308,BI4308),INDEX(PORCENTAJEBUSCAR,MATCH(BD4308,CódigoRET,0),4)*1),"")</f>
        <v/>
      </c>
      <c r="BG4308">
        <f t="shared" si="472"/>
        <v>0</v>
      </c>
      <c r="BO4308">
        <f t="shared" si="473"/>
        <v>0</v>
      </c>
      <c r="CC4308">
        <f t="shared" si="474"/>
        <v>0</v>
      </c>
      <c r="CD4308">
        <f t="shared" si="475"/>
        <v>0</v>
      </c>
      <c r="CG4308">
        <f ca="1">IFERROR(INDIRECT("IVA!X"&amp;MATCH(MID(COMPRAS!C4208,1,2)&amp;MID(COMPRAS!F4208,1,2)&amp;MID(COMPRAS!D4208,1,2),IVA!W:W,0)),"SIN COD.")</f>
        <v>0</v>
      </c>
      <c r="CH4308">
        <f ca="1">IFERROR(INDIRECT("IVA!Y"&amp;MATCH(MID(COMPRAS!C4208,1,2)&amp;MID(COMPRAS!F4208,1,2)&amp;MID(COMPRAS!D4208,1,2),IVA!W:W,0)),"SIN COD.")</f>
        <v>0</v>
      </c>
    </row>
    <row r="4309" spans="1:86" x14ac:dyDescent="0.25">
      <c r="A4309"/>
      <c r="B4309"/>
      <c r="D4309"/>
      <c r="AL4309">
        <f t="shared" si="469"/>
        <v>0</v>
      </c>
      <c r="AQ4309">
        <f t="shared" si="470"/>
        <v>0</v>
      </c>
      <c r="AR4309" t="str">
        <f>IFERROR(IF(OR(AP4309=338,AP4309=340,AP4309=341,AP4309=342,AP4309="342A",AP4309="342B"),PorcenRet(AP4309,AT4309,AU4309),INDEX(PORCENTAJEBUSCAR,MATCH(AP4309,CódigoRET,0),4)*1),"")</f>
        <v/>
      </c>
      <c r="AS4309">
        <f t="shared" si="471"/>
        <v>0</v>
      </c>
      <c r="BF4309" t="str">
        <f>IFERROR(IF(OR(BD4309=338,BD4309=340,BD4309=341,BD4309=342,BD4309="342A",BD4309="342B"),PorcenRet(BD4309,BH4309,BI4309),INDEX(PORCENTAJEBUSCAR,MATCH(BD4309,CódigoRET,0),4)*1),"")</f>
        <v/>
      </c>
      <c r="BG4309">
        <f t="shared" si="472"/>
        <v>0</v>
      </c>
      <c r="BO4309">
        <f t="shared" si="473"/>
        <v>0</v>
      </c>
      <c r="CC4309">
        <f t="shared" si="474"/>
        <v>0</v>
      </c>
      <c r="CD4309">
        <f t="shared" si="475"/>
        <v>0</v>
      </c>
      <c r="CG4309">
        <f ca="1">IFERROR(INDIRECT("IVA!X"&amp;MATCH(MID(COMPRAS!C4209,1,2)&amp;MID(COMPRAS!F4209,1,2)&amp;MID(COMPRAS!D4209,1,2),IVA!W:W,0)),"SIN COD.")</f>
        <v>0</v>
      </c>
      <c r="CH4309">
        <f ca="1">IFERROR(INDIRECT("IVA!Y"&amp;MATCH(MID(COMPRAS!C4209,1,2)&amp;MID(COMPRAS!F4209,1,2)&amp;MID(COMPRAS!D4209,1,2),IVA!W:W,0)),"SIN COD.")</f>
        <v>0</v>
      </c>
    </row>
    <row r="4310" spans="1:86" x14ac:dyDescent="0.25">
      <c r="A4310"/>
      <c r="B4310"/>
      <c r="D4310"/>
      <c r="AL4310">
        <f t="shared" si="469"/>
        <v>0</v>
      </c>
      <c r="AQ4310">
        <f t="shared" si="470"/>
        <v>0</v>
      </c>
      <c r="AR4310" t="str">
        <f>IFERROR(IF(OR(AP4310=338,AP4310=340,AP4310=341,AP4310=342,AP4310="342A",AP4310="342B"),PorcenRet(AP4310,AT4310,AU4310),INDEX(PORCENTAJEBUSCAR,MATCH(AP4310,CódigoRET,0),4)*1),"")</f>
        <v/>
      </c>
      <c r="AS4310">
        <f t="shared" si="471"/>
        <v>0</v>
      </c>
      <c r="BF4310" t="str">
        <f>IFERROR(IF(OR(BD4310=338,BD4310=340,BD4310=341,BD4310=342,BD4310="342A",BD4310="342B"),PorcenRet(BD4310,BH4310,BI4310),INDEX(PORCENTAJEBUSCAR,MATCH(BD4310,CódigoRET,0),4)*1),"")</f>
        <v/>
      </c>
      <c r="BG4310">
        <f t="shared" si="472"/>
        <v>0</v>
      </c>
      <c r="BO4310">
        <f t="shared" si="473"/>
        <v>0</v>
      </c>
      <c r="CC4310">
        <f t="shared" si="474"/>
        <v>0</v>
      </c>
      <c r="CD4310">
        <f t="shared" si="475"/>
        <v>0</v>
      </c>
      <c r="CG4310">
        <f ca="1">IFERROR(INDIRECT("IVA!X"&amp;MATCH(MID(COMPRAS!C4210,1,2)&amp;MID(COMPRAS!F4210,1,2)&amp;MID(COMPRAS!D4210,1,2),IVA!W:W,0)),"SIN COD.")</f>
        <v>0</v>
      </c>
      <c r="CH4310">
        <f ca="1">IFERROR(INDIRECT("IVA!Y"&amp;MATCH(MID(COMPRAS!C4210,1,2)&amp;MID(COMPRAS!F4210,1,2)&amp;MID(COMPRAS!D4210,1,2),IVA!W:W,0)),"SIN COD.")</f>
        <v>0</v>
      </c>
    </row>
    <row r="4311" spans="1:86" x14ac:dyDescent="0.25">
      <c r="A4311"/>
      <c r="B4311"/>
      <c r="D4311"/>
      <c r="AL4311">
        <f t="shared" si="469"/>
        <v>0</v>
      </c>
      <c r="AQ4311">
        <f t="shared" si="470"/>
        <v>0</v>
      </c>
      <c r="AR4311" t="str">
        <f>IFERROR(IF(OR(AP4311=338,AP4311=340,AP4311=341,AP4311=342,AP4311="342A",AP4311="342B"),PorcenRet(AP4311,AT4311,AU4311),INDEX(PORCENTAJEBUSCAR,MATCH(AP4311,CódigoRET,0),4)*1),"")</f>
        <v/>
      </c>
      <c r="AS4311">
        <f t="shared" si="471"/>
        <v>0</v>
      </c>
      <c r="BF4311" t="str">
        <f>IFERROR(IF(OR(BD4311=338,BD4311=340,BD4311=341,BD4311=342,BD4311="342A",BD4311="342B"),PorcenRet(BD4311,BH4311,BI4311),INDEX(PORCENTAJEBUSCAR,MATCH(BD4311,CódigoRET,0),4)*1),"")</f>
        <v/>
      </c>
      <c r="BG4311">
        <f t="shared" si="472"/>
        <v>0</v>
      </c>
      <c r="BO4311">
        <f t="shared" si="473"/>
        <v>0</v>
      </c>
      <c r="CC4311">
        <f t="shared" si="474"/>
        <v>0</v>
      </c>
      <c r="CD4311">
        <f t="shared" si="475"/>
        <v>0</v>
      </c>
      <c r="CG4311">
        <f ca="1">IFERROR(INDIRECT("IVA!X"&amp;MATCH(MID(COMPRAS!C4211,1,2)&amp;MID(COMPRAS!F4211,1,2)&amp;MID(COMPRAS!D4211,1,2),IVA!W:W,0)),"SIN COD.")</f>
        <v>0</v>
      </c>
      <c r="CH4311">
        <f ca="1">IFERROR(INDIRECT("IVA!Y"&amp;MATCH(MID(COMPRAS!C4211,1,2)&amp;MID(COMPRAS!F4211,1,2)&amp;MID(COMPRAS!D4211,1,2),IVA!W:W,0)),"SIN COD.")</f>
        <v>0</v>
      </c>
    </row>
    <row r="4312" spans="1:86" x14ac:dyDescent="0.25">
      <c r="A4312"/>
      <c r="B4312"/>
      <c r="D4312"/>
      <c r="AL4312">
        <f t="shared" si="469"/>
        <v>0</v>
      </c>
      <c r="AQ4312">
        <f t="shared" si="470"/>
        <v>0</v>
      </c>
      <c r="AR4312" t="str">
        <f>IFERROR(IF(OR(AP4312=338,AP4312=340,AP4312=341,AP4312=342,AP4312="342A",AP4312="342B"),PorcenRet(AP4312,AT4312,AU4312),INDEX(PORCENTAJEBUSCAR,MATCH(AP4312,CódigoRET,0),4)*1),"")</f>
        <v/>
      </c>
      <c r="AS4312">
        <f t="shared" si="471"/>
        <v>0</v>
      </c>
      <c r="BF4312" t="str">
        <f>IFERROR(IF(OR(BD4312=338,BD4312=340,BD4312=341,BD4312=342,BD4312="342A",BD4312="342B"),PorcenRet(BD4312,BH4312,BI4312),INDEX(PORCENTAJEBUSCAR,MATCH(BD4312,CódigoRET,0),4)*1),"")</f>
        <v/>
      </c>
      <c r="BG4312">
        <f t="shared" si="472"/>
        <v>0</v>
      </c>
      <c r="BO4312">
        <f t="shared" si="473"/>
        <v>0</v>
      </c>
      <c r="CC4312">
        <f t="shared" si="474"/>
        <v>0</v>
      </c>
      <c r="CD4312">
        <f t="shared" si="475"/>
        <v>0</v>
      </c>
      <c r="CG4312">
        <f ca="1">IFERROR(INDIRECT("IVA!X"&amp;MATCH(MID(COMPRAS!C4212,1,2)&amp;MID(COMPRAS!F4212,1,2)&amp;MID(COMPRAS!D4212,1,2),IVA!W:W,0)),"SIN COD.")</f>
        <v>0</v>
      </c>
      <c r="CH4312">
        <f ca="1">IFERROR(INDIRECT("IVA!Y"&amp;MATCH(MID(COMPRAS!C4212,1,2)&amp;MID(COMPRAS!F4212,1,2)&amp;MID(COMPRAS!D4212,1,2),IVA!W:W,0)),"SIN COD.")</f>
        <v>0</v>
      </c>
    </row>
    <row r="4313" spans="1:86" x14ac:dyDescent="0.25">
      <c r="A4313"/>
      <c r="B4313"/>
      <c r="D4313"/>
      <c r="AL4313">
        <f t="shared" si="469"/>
        <v>0</v>
      </c>
      <c r="AQ4313">
        <f t="shared" si="470"/>
        <v>0</v>
      </c>
      <c r="AR4313" t="str">
        <f>IFERROR(IF(OR(AP4313=338,AP4313=340,AP4313=341,AP4313=342,AP4313="342A",AP4313="342B"),PorcenRet(AP4313,AT4313,AU4313),INDEX(PORCENTAJEBUSCAR,MATCH(AP4313,CódigoRET,0),4)*1),"")</f>
        <v/>
      </c>
      <c r="AS4313">
        <f t="shared" si="471"/>
        <v>0</v>
      </c>
      <c r="BF4313" t="str">
        <f>IFERROR(IF(OR(BD4313=338,BD4313=340,BD4313=341,BD4313=342,BD4313="342A",BD4313="342B"),PorcenRet(BD4313,BH4313,BI4313),INDEX(PORCENTAJEBUSCAR,MATCH(BD4313,CódigoRET,0),4)*1),"")</f>
        <v/>
      </c>
      <c r="BG4313">
        <f t="shared" si="472"/>
        <v>0</v>
      </c>
      <c r="BO4313">
        <f t="shared" si="473"/>
        <v>0</v>
      </c>
      <c r="CC4313">
        <f t="shared" si="474"/>
        <v>0</v>
      </c>
      <c r="CD4313">
        <f t="shared" si="475"/>
        <v>0</v>
      </c>
      <c r="CG4313">
        <f ca="1">IFERROR(INDIRECT("IVA!X"&amp;MATCH(MID(COMPRAS!C4213,1,2)&amp;MID(COMPRAS!F4213,1,2)&amp;MID(COMPRAS!D4213,1,2),IVA!W:W,0)),"SIN COD.")</f>
        <v>0</v>
      </c>
      <c r="CH4313">
        <f ca="1">IFERROR(INDIRECT("IVA!Y"&amp;MATCH(MID(COMPRAS!C4213,1,2)&amp;MID(COMPRAS!F4213,1,2)&amp;MID(COMPRAS!D4213,1,2),IVA!W:W,0)),"SIN COD.")</f>
        <v>0</v>
      </c>
    </row>
    <row r="4314" spans="1:86" x14ac:dyDescent="0.25">
      <c r="A4314"/>
      <c r="B4314"/>
      <c r="D4314"/>
      <c r="AL4314">
        <f t="shared" si="469"/>
        <v>0</v>
      </c>
      <c r="AQ4314">
        <f t="shared" si="470"/>
        <v>0</v>
      </c>
      <c r="AR4314" t="str">
        <f>IFERROR(IF(OR(AP4314=338,AP4314=340,AP4314=341,AP4314=342,AP4314="342A",AP4314="342B"),PorcenRet(AP4314,AT4314,AU4314),INDEX(PORCENTAJEBUSCAR,MATCH(AP4314,CódigoRET,0),4)*1),"")</f>
        <v/>
      </c>
      <c r="AS4314">
        <f t="shared" si="471"/>
        <v>0</v>
      </c>
      <c r="BF4314" t="str">
        <f>IFERROR(IF(OR(BD4314=338,BD4314=340,BD4314=341,BD4314=342,BD4314="342A",BD4314="342B"),PorcenRet(BD4314,BH4314,BI4314),INDEX(PORCENTAJEBUSCAR,MATCH(BD4314,CódigoRET,0),4)*1),"")</f>
        <v/>
      </c>
      <c r="BG4314">
        <f t="shared" si="472"/>
        <v>0</v>
      </c>
      <c r="BO4314">
        <f t="shared" si="473"/>
        <v>0</v>
      </c>
      <c r="CC4314">
        <f t="shared" si="474"/>
        <v>0</v>
      </c>
      <c r="CD4314">
        <f t="shared" si="475"/>
        <v>0</v>
      </c>
      <c r="CG4314">
        <f ca="1">IFERROR(INDIRECT("IVA!X"&amp;MATCH(MID(COMPRAS!C4214,1,2)&amp;MID(COMPRAS!F4214,1,2)&amp;MID(COMPRAS!D4214,1,2),IVA!W:W,0)),"SIN COD.")</f>
        <v>0</v>
      </c>
      <c r="CH4314">
        <f ca="1">IFERROR(INDIRECT("IVA!Y"&amp;MATCH(MID(COMPRAS!C4214,1,2)&amp;MID(COMPRAS!F4214,1,2)&amp;MID(COMPRAS!D4214,1,2),IVA!W:W,0)),"SIN COD.")</f>
        <v>0</v>
      </c>
    </row>
    <row r="4315" spans="1:86" x14ac:dyDescent="0.25">
      <c r="A4315"/>
      <c r="B4315"/>
      <c r="D4315"/>
      <c r="AL4315">
        <f t="shared" si="469"/>
        <v>0</v>
      </c>
      <c r="AQ4315">
        <f t="shared" si="470"/>
        <v>0</v>
      </c>
      <c r="AR4315" t="str">
        <f>IFERROR(IF(OR(AP4315=338,AP4315=340,AP4315=341,AP4315=342,AP4315="342A",AP4315="342B"),PorcenRet(AP4315,AT4315,AU4315),INDEX(PORCENTAJEBUSCAR,MATCH(AP4315,CódigoRET,0),4)*1),"")</f>
        <v/>
      </c>
      <c r="AS4315">
        <f t="shared" si="471"/>
        <v>0</v>
      </c>
      <c r="BF4315" t="str">
        <f>IFERROR(IF(OR(BD4315=338,BD4315=340,BD4315=341,BD4315=342,BD4315="342A",BD4315="342B"),PorcenRet(BD4315,BH4315,BI4315),INDEX(PORCENTAJEBUSCAR,MATCH(BD4315,CódigoRET,0),4)*1),"")</f>
        <v/>
      </c>
      <c r="BG4315">
        <f t="shared" si="472"/>
        <v>0</v>
      </c>
      <c r="BO4315">
        <f t="shared" si="473"/>
        <v>0</v>
      </c>
      <c r="CC4315">
        <f t="shared" si="474"/>
        <v>0</v>
      </c>
      <c r="CD4315">
        <f t="shared" si="475"/>
        <v>0</v>
      </c>
      <c r="CG4315">
        <f ca="1">IFERROR(INDIRECT("IVA!X"&amp;MATCH(MID(COMPRAS!C4215,1,2)&amp;MID(COMPRAS!F4215,1,2)&amp;MID(COMPRAS!D4215,1,2),IVA!W:W,0)),"SIN COD.")</f>
        <v>0</v>
      </c>
      <c r="CH4315">
        <f ca="1">IFERROR(INDIRECT("IVA!Y"&amp;MATCH(MID(COMPRAS!C4215,1,2)&amp;MID(COMPRAS!F4215,1,2)&amp;MID(COMPRAS!D4215,1,2),IVA!W:W,0)),"SIN COD.")</f>
        <v>0</v>
      </c>
    </row>
    <row r="4316" spans="1:86" x14ac:dyDescent="0.25">
      <c r="A4316"/>
      <c r="B4316"/>
      <c r="D4316"/>
      <c r="AL4316">
        <f t="shared" si="469"/>
        <v>0</v>
      </c>
      <c r="AQ4316">
        <f t="shared" si="470"/>
        <v>0</v>
      </c>
      <c r="AR4316" t="str">
        <f>IFERROR(IF(OR(AP4316=338,AP4316=340,AP4316=341,AP4316=342,AP4316="342A",AP4316="342B"),PorcenRet(AP4316,AT4316,AU4316),INDEX(PORCENTAJEBUSCAR,MATCH(AP4316,CódigoRET,0),4)*1),"")</f>
        <v/>
      </c>
      <c r="AS4316">
        <f t="shared" si="471"/>
        <v>0</v>
      </c>
      <c r="BF4316" t="str">
        <f>IFERROR(IF(OR(BD4316=338,BD4316=340,BD4316=341,BD4316=342,BD4316="342A",BD4316="342B"),PorcenRet(BD4316,BH4316,BI4316),INDEX(PORCENTAJEBUSCAR,MATCH(BD4316,CódigoRET,0),4)*1),"")</f>
        <v/>
      </c>
      <c r="BG4316">
        <f t="shared" si="472"/>
        <v>0</v>
      </c>
      <c r="BO4316">
        <f t="shared" si="473"/>
        <v>0</v>
      </c>
      <c r="CC4316">
        <f t="shared" si="474"/>
        <v>0</v>
      </c>
      <c r="CD4316">
        <f t="shared" si="475"/>
        <v>0</v>
      </c>
      <c r="CG4316">
        <f ca="1">IFERROR(INDIRECT("IVA!X"&amp;MATCH(MID(COMPRAS!C4216,1,2)&amp;MID(COMPRAS!F4216,1,2)&amp;MID(COMPRAS!D4216,1,2),IVA!W:W,0)),"SIN COD.")</f>
        <v>0</v>
      </c>
      <c r="CH4316">
        <f ca="1">IFERROR(INDIRECT("IVA!Y"&amp;MATCH(MID(COMPRAS!C4216,1,2)&amp;MID(COMPRAS!F4216,1,2)&amp;MID(COMPRAS!D4216,1,2),IVA!W:W,0)),"SIN COD.")</f>
        <v>0</v>
      </c>
    </row>
    <row r="4317" spans="1:86" x14ac:dyDescent="0.25">
      <c r="A4317"/>
      <c r="B4317"/>
      <c r="D4317"/>
      <c r="AL4317">
        <f t="shared" si="469"/>
        <v>0</v>
      </c>
      <c r="AQ4317">
        <f t="shared" si="470"/>
        <v>0</v>
      </c>
      <c r="AR4317" t="str">
        <f>IFERROR(IF(OR(AP4317=338,AP4317=340,AP4317=341,AP4317=342,AP4317="342A",AP4317="342B"),PorcenRet(AP4317,AT4317,AU4317),INDEX(PORCENTAJEBUSCAR,MATCH(AP4317,CódigoRET,0),4)*1),"")</f>
        <v/>
      </c>
      <c r="AS4317">
        <f t="shared" si="471"/>
        <v>0</v>
      </c>
      <c r="BF4317" t="str">
        <f>IFERROR(IF(OR(BD4317=338,BD4317=340,BD4317=341,BD4317=342,BD4317="342A",BD4317="342B"),PorcenRet(BD4317,BH4317,BI4317),INDEX(PORCENTAJEBUSCAR,MATCH(BD4317,CódigoRET,0),4)*1),"")</f>
        <v/>
      </c>
      <c r="BG4317">
        <f t="shared" si="472"/>
        <v>0</v>
      </c>
      <c r="BO4317">
        <f t="shared" si="473"/>
        <v>0</v>
      </c>
      <c r="CC4317">
        <f t="shared" si="474"/>
        <v>0</v>
      </c>
      <c r="CD4317">
        <f t="shared" si="475"/>
        <v>0</v>
      </c>
      <c r="CG4317">
        <f ca="1">IFERROR(INDIRECT("IVA!X"&amp;MATCH(MID(COMPRAS!C4217,1,2)&amp;MID(COMPRAS!F4217,1,2)&amp;MID(COMPRAS!D4217,1,2),IVA!W:W,0)),"SIN COD.")</f>
        <v>0</v>
      </c>
      <c r="CH4317">
        <f ca="1">IFERROR(INDIRECT("IVA!Y"&amp;MATCH(MID(COMPRAS!C4217,1,2)&amp;MID(COMPRAS!F4217,1,2)&amp;MID(COMPRAS!D4217,1,2),IVA!W:W,0)),"SIN COD.")</f>
        <v>0</v>
      </c>
    </row>
    <row r="4318" spans="1:86" x14ac:dyDescent="0.25">
      <c r="A4318"/>
      <c r="B4318"/>
      <c r="D4318"/>
      <c r="AL4318">
        <f t="shared" si="469"/>
        <v>0</v>
      </c>
      <c r="AQ4318">
        <f t="shared" si="470"/>
        <v>0</v>
      </c>
      <c r="AR4318" t="str">
        <f>IFERROR(IF(OR(AP4318=338,AP4318=340,AP4318=341,AP4318=342,AP4318="342A",AP4318="342B"),PorcenRet(AP4318,AT4318,AU4318),INDEX(PORCENTAJEBUSCAR,MATCH(AP4318,CódigoRET,0),4)*1),"")</f>
        <v/>
      </c>
      <c r="AS4318">
        <f t="shared" si="471"/>
        <v>0</v>
      </c>
      <c r="BF4318" t="str">
        <f>IFERROR(IF(OR(BD4318=338,BD4318=340,BD4318=341,BD4318=342,BD4318="342A",BD4318="342B"),PorcenRet(BD4318,BH4318,BI4318),INDEX(PORCENTAJEBUSCAR,MATCH(BD4318,CódigoRET,0),4)*1),"")</f>
        <v/>
      </c>
      <c r="BG4318">
        <f t="shared" si="472"/>
        <v>0</v>
      </c>
      <c r="BO4318">
        <f t="shared" si="473"/>
        <v>0</v>
      </c>
      <c r="CC4318">
        <f t="shared" si="474"/>
        <v>0</v>
      </c>
      <c r="CD4318">
        <f t="shared" si="475"/>
        <v>0</v>
      </c>
      <c r="CG4318">
        <f ca="1">IFERROR(INDIRECT("IVA!X"&amp;MATCH(MID(COMPRAS!C4218,1,2)&amp;MID(COMPRAS!F4218,1,2)&amp;MID(COMPRAS!D4218,1,2),IVA!W:W,0)),"SIN COD.")</f>
        <v>0</v>
      </c>
      <c r="CH4318">
        <f ca="1">IFERROR(INDIRECT("IVA!Y"&amp;MATCH(MID(COMPRAS!C4218,1,2)&amp;MID(COMPRAS!F4218,1,2)&amp;MID(COMPRAS!D4218,1,2),IVA!W:W,0)),"SIN COD.")</f>
        <v>0</v>
      </c>
    </row>
    <row r="4319" spans="1:86" x14ac:dyDescent="0.25">
      <c r="A4319"/>
      <c r="B4319"/>
      <c r="D4319"/>
      <c r="AL4319">
        <f t="shared" si="469"/>
        <v>0</v>
      </c>
      <c r="AQ4319">
        <f t="shared" si="470"/>
        <v>0</v>
      </c>
      <c r="AR4319" t="str">
        <f>IFERROR(IF(OR(AP4319=338,AP4319=340,AP4319=341,AP4319=342,AP4319="342A",AP4319="342B"),PorcenRet(AP4319,AT4319,AU4319),INDEX(PORCENTAJEBUSCAR,MATCH(AP4319,CódigoRET,0),4)*1),"")</f>
        <v/>
      </c>
      <c r="AS4319">
        <f t="shared" si="471"/>
        <v>0</v>
      </c>
      <c r="BF4319" t="str">
        <f>IFERROR(IF(OR(BD4319=338,BD4319=340,BD4319=341,BD4319=342,BD4319="342A",BD4319="342B"),PorcenRet(BD4319,BH4319,BI4319),INDEX(PORCENTAJEBUSCAR,MATCH(BD4319,CódigoRET,0),4)*1),"")</f>
        <v/>
      </c>
      <c r="BG4319">
        <f t="shared" si="472"/>
        <v>0</v>
      </c>
      <c r="BO4319">
        <f t="shared" si="473"/>
        <v>0</v>
      </c>
      <c r="CC4319">
        <f t="shared" si="474"/>
        <v>0</v>
      </c>
      <c r="CD4319">
        <f t="shared" si="475"/>
        <v>0</v>
      </c>
      <c r="CG4319">
        <f ca="1">IFERROR(INDIRECT("IVA!X"&amp;MATCH(MID(COMPRAS!C4219,1,2)&amp;MID(COMPRAS!F4219,1,2)&amp;MID(COMPRAS!D4219,1,2),IVA!W:W,0)),"SIN COD.")</f>
        <v>0</v>
      </c>
      <c r="CH4319">
        <f ca="1">IFERROR(INDIRECT("IVA!Y"&amp;MATCH(MID(COMPRAS!C4219,1,2)&amp;MID(COMPRAS!F4219,1,2)&amp;MID(COMPRAS!D4219,1,2),IVA!W:W,0)),"SIN COD.")</f>
        <v>0</v>
      </c>
    </row>
    <row r="4320" spans="1:86" x14ac:dyDescent="0.25">
      <c r="A4320"/>
      <c r="B4320"/>
      <c r="D4320"/>
      <c r="AL4320">
        <f t="shared" si="469"/>
        <v>0</v>
      </c>
      <c r="AQ4320">
        <f t="shared" si="470"/>
        <v>0</v>
      </c>
      <c r="AR4320" t="str">
        <f>IFERROR(IF(OR(AP4320=338,AP4320=340,AP4320=341,AP4320=342,AP4320="342A",AP4320="342B"),PorcenRet(AP4320,AT4320,AU4320),INDEX(PORCENTAJEBUSCAR,MATCH(AP4320,CódigoRET,0),4)*1),"")</f>
        <v/>
      </c>
      <c r="AS4320">
        <f t="shared" si="471"/>
        <v>0</v>
      </c>
      <c r="BF4320" t="str">
        <f>IFERROR(IF(OR(BD4320=338,BD4320=340,BD4320=341,BD4320=342,BD4320="342A",BD4320="342B"),PorcenRet(BD4320,BH4320,BI4320),INDEX(PORCENTAJEBUSCAR,MATCH(BD4320,CódigoRET,0),4)*1),"")</f>
        <v/>
      </c>
      <c r="BG4320">
        <f t="shared" si="472"/>
        <v>0</v>
      </c>
      <c r="BO4320">
        <f t="shared" si="473"/>
        <v>0</v>
      </c>
      <c r="CC4320">
        <f t="shared" si="474"/>
        <v>0</v>
      </c>
      <c r="CD4320">
        <f t="shared" si="475"/>
        <v>0</v>
      </c>
      <c r="CG4320">
        <f ca="1">IFERROR(INDIRECT("IVA!X"&amp;MATCH(MID(COMPRAS!C4220,1,2)&amp;MID(COMPRAS!F4220,1,2)&amp;MID(COMPRAS!D4220,1,2),IVA!W:W,0)),"SIN COD.")</f>
        <v>0</v>
      </c>
      <c r="CH4320">
        <f ca="1">IFERROR(INDIRECT("IVA!Y"&amp;MATCH(MID(COMPRAS!C4220,1,2)&amp;MID(COMPRAS!F4220,1,2)&amp;MID(COMPRAS!D4220,1,2),IVA!W:W,0)),"SIN COD.")</f>
        <v>0</v>
      </c>
    </row>
    <row r="4321" spans="1:86" x14ac:dyDescent="0.25">
      <c r="A4321"/>
      <c r="B4321"/>
      <c r="D4321"/>
      <c r="AL4321">
        <f t="shared" si="469"/>
        <v>0</v>
      </c>
      <c r="AQ4321">
        <f t="shared" si="470"/>
        <v>0</v>
      </c>
      <c r="AR4321" t="str">
        <f>IFERROR(IF(OR(AP4321=338,AP4321=340,AP4321=341,AP4321=342,AP4321="342A",AP4321="342B"),PorcenRet(AP4321,AT4321,AU4321),INDEX(PORCENTAJEBUSCAR,MATCH(AP4321,CódigoRET,0),4)*1),"")</f>
        <v/>
      </c>
      <c r="AS4321">
        <f t="shared" si="471"/>
        <v>0</v>
      </c>
      <c r="BF4321" t="str">
        <f>IFERROR(IF(OR(BD4321=338,BD4321=340,BD4321=341,BD4321=342,BD4321="342A",BD4321="342B"),PorcenRet(BD4321,BH4321,BI4321),INDEX(PORCENTAJEBUSCAR,MATCH(BD4321,CódigoRET,0),4)*1),"")</f>
        <v/>
      </c>
      <c r="BG4321">
        <f t="shared" si="472"/>
        <v>0</v>
      </c>
      <c r="BO4321">
        <f t="shared" si="473"/>
        <v>0</v>
      </c>
      <c r="CC4321">
        <f t="shared" si="474"/>
        <v>0</v>
      </c>
      <c r="CD4321">
        <f t="shared" si="475"/>
        <v>0</v>
      </c>
      <c r="CG4321">
        <f ca="1">IFERROR(INDIRECT("IVA!X"&amp;MATCH(MID(COMPRAS!C4221,1,2)&amp;MID(COMPRAS!F4221,1,2)&amp;MID(COMPRAS!D4221,1,2),IVA!W:W,0)),"SIN COD.")</f>
        <v>0</v>
      </c>
      <c r="CH4321">
        <f ca="1">IFERROR(INDIRECT("IVA!Y"&amp;MATCH(MID(COMPRAS!C4221,1,2)&amp;MID(COMPRAS!F4221,1,2)&amp;MID(COMPRAS!D4221,1,2),IVA!W:W,0)),"SIN COD.")</f>
        <v>0</v>
      </c>
    </row>
    <row r="4322" spans="1:86" x14ac:dyDescent="0.25">
      <c r="A4322"/>
      <c r="B4322"/>
      <c r="D4322"/>
      <c r="AL4322">
        <f t="shared" si="469"/>
        <v>0</v>
      </c>
      <c r="AQ4322">
        <f t="shared" si="470"/>
        <v>0</v>
      </c>
      <c r="AR4322" t="str">
        <f>IFERROR(IF(OR(AP4322=338,AP4322=340,AP4322=341,AP4322=342,AP4322="342A",AP4322="342B"),PorcenRet(AP4322,AT4322,AU4322),INDEX(PORCENTAJEBUSCAR,MATCH(AP4322,CódigoRET,0),4)*1),"")</f>
        <v/>
      </c>
      <c r="AS4322">
        <f t="shared" si="471"/>
        <v>0</v>
      </c>
      <c r="BF4322" t="str">
        <f>IFERROR(IF(OR(BD4322=338,BD4322=340,BD4322=341,BD4322=342,BD4322="342A",BD4322="342B"),PorcenRet(BD4322,BH4322,BI4322),INDEX(PORCENTAJEBUSCAR,MATCH(BD4322,CódigoRET,0),4)*1),"")</f>
        <v/>
      </c>
      <c r="BG4322">
        <f t="shared" si="472"/>
        <v>0</v>
      </c>
      <c r="BO4322">
        <f t="shared" si="473"/>
        <v>0</v>
      </c>
      <c r="CC4322">
        <f t="shared" si="474"/>
        <v>0</v>
      </c>
      <c r="CD4322">
        <f t="shared" si="475"/>
        <v>0</v>
      </c>
      <c r="CG4322">
        <f ca="1">IFERROR(INDIRECT("IVA!X"&amp;MATCH(MID(COMPRAS!C4222,1,2)&amp;MID(COMPRAS!F4222,1,2)&amp;MID(COMPRAS!D4222,1,2),IVA!W:W,0)),"SIN COD.")</f>
        <v>0</v>
      </c>
      <c r="CH4322">
        <f ca="1">IFERROR(INDIRECT("IVA!Y"&amp;MATCH(MID(COMPRAS!C4222,1,2)&amp;MID(COMPRAS!F4222,1,2)&amp;MID(COMPRAS!D4222,1,2),IVA!W:W,0)),"SIN COD.")</f>
        <v>0</v>
      </c>
    </row>
    <row r="4323" spans="1:86" x14ac:dyDescent="0.25">
      <c r="A4323"/>
      <c r="B4323"/>
      <c r="D4323"/>
      <c r="AL4323">
        <f t="shared" si="469"/>
        <v>0</v>
      </c>
      <c r="AQ4323">
        <f t="shared" si="470"/>
        <v>0</v>
      </c>
      <c r="AR4323" t="str">
        <f>IFERROR(IF(OR(AP4323=338,AP4323=340,AP4323=341,AP4323=342,AP4323="342A",AP4323="342B"),PorcenRet(AP4323,AT4323,AU4323),INDEX(PORCENTAJEBUSCAR,MATCH(AP4323,CódigoRET,0),4)*1),"")</f>
        <v/>
      </c>
      <c r="AS4323">
        <f t="shared" si="471"/>
        <v>0</v>
      </c>
      <c r="BF4323" t="str">
        <f>IFERROR(IF(OR(BD4323=338,BD4323=340,BD4323=341,BD4323=342,BD4323="342A",BD4323="342B"),PorcenRet(BD4323,BH4323,BI4323),INDEX(PORCENTAJEBUSCAR,MATCH(BD4323,CódigoRET,0),4)*1),"")</f>
        <v/>
      </c>
      <c r="BG4323">
        <f t="shared" si="472"/>
        <v>0</v>
      </c>
      <c r="BO4323">
        <f t="shared" si="473"/>
        <v>0</v>
      </c>
      <c r="CC4323">
        <f t="shared" si="474"/>
        <v>0</v>
      </c>
      <c r="CD4323">
        <f t="shared" si="475"/>
        <v>0</v>
      </c>
      <c r="CG4323">
        <f ca="1">IFERROR(INDIRECT("IVA!X"&amp;MATCH(MID(COMPRAS!C4223,1,2)&amp;MID(COMPRAS!F4223,1,2)&amp;MID(COMPRAS!D4223,1,2),IVA!W:W,0)),"SIN COD.")</f>
        <v>0</v>
      </c>
      <c r="CH4323">
        <f ca="1">IFERROR(INDIRECT("IVA!Y"&amp;MATCH(MID(COMPRAS!C4223,1,2)&amp;MID(COMPRAS!F4223,1,2)&amp;MID(COMPRAS!D4223,1,2),IVA!W:W,0)),"SIN COD.")</f>
        <v>0</v>
      </c>
    </row>
    <row r="4324" spans="1:86" x14ac:dyDescent="0.25">
      <c r="A4324"/>
      <c r="B4324"/>
      <c r="D4324"/>
      <c r="AL4324">
        <f t="shared" si="469"/>
        <v>0</v>
      </c>
      <c r="AQ4324">
        <f t="shared" si="470"/>
        <v>0</v>
      </c>
      <c r="AR4324" t="str">
        <f>IFERROR(IF(OR(AP4324=338,AP4324=340,AP4324=341,AP4324=342,AP4324="342A",AP4324="342B"),PorcenRet(AP4324,AT4324,AU4324),INDEX(PORCENTAJEBUSCAR,MATCH(AP4324,CódigoRET,0),4)*1),"")</f>
        <v/>
      </c>
      <c r="AS4324">
        <f t="shared" si="471"/>
        <v>0</v>
      </c>
      <c r="BF4324" t="str">
        <f>IFERROR(IF(OR(BD4324=338,BD4324=340,BD4324=341,BD4324=342,BD4324="342A",BD4324="342B"),PorcenRet(BD4324,BH4324,BI4324),INDEX(PORCENTAJEBUSCAR,MATCH(BD4324,CódigoRET,0),4)*1),"")</f>
        <v/>
      </c>
      <c r="BG4324">
        <f t="shared" si="472"/>
        <v>0</v>
      </c>
      <c r="BO4324">
        <f t="shared" si="473"/>
        <v>0</v>
      </c>
      <c r="CC4324">
        <f t="shared" si="474"/>
        <v>0</v>
      </c>
      <c r="CD4324">
        <f t="shared" si="475"/>
        <v>0</v>
      </c>
      <c r="CG4324">
        <f ca="1">IFERROR(INDIRECT("IVA!X"&amp;MATCH(MID(COMPRAS!C4224,1,2)&amp;MID(COMPRAS!F4224,1,2)&amp;MID(COMPRAS!D4224,1,2),IVA!W:W,0)),"SIN COD.")</f>
        <v>0</v>
      </c>
      <c r="CH4324">
        <f ca="1">IFERROR(INDIRECT("IVA!Y"&amp;MATCH(MID(COMPRAS!C4224,1,2)&amp;MID(COMPRAS!F4224,1,2)&amp;MID(COMPRAS!D4224,1,2),IVA!W:W,0)),"SIN COD.")</f>
        <v>0</v>
      </c>
    </row>
    <row r="4325" spans="1:86" x14ac:dyDescent="0.25">
      <c r="A4325"/>
      <c r="B4325"/>
      <c r="D4325"/>
      <c r="AL4325">
        <f t="shared" si="469"/>
        <v>0</v>
      </c>
      <c r="AQ4325">
        <f t="shared" si="470"/>
        <v>0</v>
      </c>
      <c r="AR4325" t="str">
        <f>IFERROR(IF(OR(AP4325=338,AP4325=340,AP4325=341,AP4325=342,AP4325="342A",AP4325="342B"),PorcenRet(AP4325,AT4325,AU4325),INDEX(PORCENTAJEBUSCAR,MATCH(AP4325,CódigoRET,0),4)*1),"")</f>
        <v/>
      </c>
      <c r="AS4325">
        <f t="shared" si="471"/>
        <v>0</v>
      </c>
      <c r="BF4325" t="str">
        <f>IFERROR(IF(OR(BD4325=338,BD4325=340,BD4325=341,BD4325=342,BD4325="342A",BD4325="342B"),PorcenRet(BD4325,BH4325,BI4325),INDEX(PORCENTAJEBUSCAR,MATCH(BD4325,CódigoRET,0),4)*1),"")</f>
        <v/>
      </c>
      <c r="BG4325">
        <f t="shared" si="472"/>
        <v>0</v>
      </c>
      <c r="BO4325">
        <f t="shared" si="473"/>
        <v>0</v>
      </c>
      <c r="CC4325">
        <f t="shared" si="474"/>
        <v>0</v>
      </c>
      <c r="CD4325">
        <f t="shared" si="475"/>
        <v>0</v>
      </c>
      <c r="CG4325">
        <f ca="1">IFERROR(INDIRECT("IVA!X"&amp;MATCH(MID(COMPRAS!C4225,1,2)&amp;MID(COMPRAS!F4225,1,2)&amp;MID(COMPRAS!D4225,1,2),IVA!W:W,0)),"SIN COD.")</f>
        <v>0</v>
      </c>
      <c r="CH4325">
        <f ca="1">IFERROR(INDIRECT("IVA!Y"&amp;MATCH(MID(COMPRAS!C4225,1,2)&amp;MID(COMPRAS!F4225,1,2)&amp;MID(COMPRAS!D4225,1,2),IVA!W:W,0)),"SIN COD.")</f>
        <v>0</v>
      </c>
    </row>
    <row r="4326" spans="1:86" x14ac:dyDescent="0.25">
      <c r="A4326"/>
      <c r="B4326"/>
      <c r="D4326"/>
      <c r="AL4326">
        <f t="shared" si="469"/>
        <v>0</v>
      </c>
      <c r="AQ4326">
        <f t="shared" si="470"/>
        <v>0</v>
      </c>
      <c r="AR4326" t="str">
        <f>IFERROR(IF(OR(AP4326=338,AP4326=340,AP4326=341,AP4326=342,AP4326="342A",AP4326="342B"),PorcenRet(AP4326,AT4326,AU4326),INDEX(PORCENTAJEBUSCAR,MATCH(AP4326,CódigoRET,0),4)*1),"")</f>
        <v/>
      </c>
      <c r="AS4326">
        <f t="shared" si="471"/>
        <v>0</v>
      </c>
      <c r="BF4326" t="str">
        <f>IFERROR(IF(OR(BD4326=338,BD4326=340,BD4326=341,BD4326=342,BD4326="342A",BD4326="342B"),PorcenRet(BD4326,BH4326,BI4326),INDEX(PORCENTAJEBUSCAR,MATCH(BD4326,CódigoRET,0),4)*1),"")</f>
        <v/>
      </c>
      <c r="BG4326">
        <f t="shared" si="472"/>
        <v>0</v>
      </c>
      <c r="BO4326">
        <f t="shared" si="473"/>
        <v>0</v>
      </c>
      <c r="CC4326">
        <f t="shared" si="474"/>
        <v>0</v>
      </c>
      <c r="CD4326">
        <f t="shared" si="475"/>
        <v>0</v>
      </c>
      <c r="CG4326">
        <f ca="1">IFERROR(INDIRECT("IVA!X"&amp;MATCH(MID(COMPRAS!C4226,1,2)&amp;MID(COMPRAS!F4226,1,2)&amp;MID(COMPRAS!D4226,1,2),IVA!W:W,0)),"SIN COD.")</f>
        <v>0</v>
      </c>
      <c r="CH4326">
        <f ca="1">IFERROR(INDIRECT("IVA!Y"&amp;MATCH(MID(COMPRAS!C4226,1,2)&amp;MID(COMPRAS!F4226,1,2)&amp;MID(COMPRAS!D4226,1,2),IVA!W:W,0)),"SIN COD.")</f>
        <v>0</v>
      </c>
    </row>
    <row r="4327" spans="1:86" x14ac:dyDescent="0.25">
      <c r="A4327"/>
      <c r="B4327"/>
      <c r="D4327"/>
      <c r="AL4327">
        <f t="shared" si="469"/>
        <v>0</v>
      </c>
      <c r="AQ4327">
        <f t="shared" si="470"/>
        <v>0</v>
      </c>
      <c r="AR4327" t="str">
        <f>IFERROR(IF(OR(AP4327=338,AP4327=340,AP4327=341,AP4327=342,AP4327="342A",AP4327="342B"),PorcenRet(AP4327,AT4327,AU4327),INDEX(PORCENTAJEBUSCAR,MATCH(AP4327,CódigoRET,0),4)*1),"")</f>
        <v/>
      </c>
      <c r="AS4327">
        <f t="shared" si="471"/>
        <v>0</v>
      </c>
      <c r="BF4327" t="str">
        <f>IFERROR(IF(OR(BD4327=338,BD4327=340,BD4327=341,BD4327=342,BD4327="342A",BD4327="342B"),PorcenRet(BD4327,BH4327,BI4327),INDEX(PORCENTAJEBUSCAR,MATCH(BD4327,CódigoRET,0),4)*1),"")</f>
        <v/>
      </c>
      <c r="BG4327">
        <f t="shared" si="472"/>
        <v>0</v>
      </c>
      <c r="BO4327">
        <f t="shared" si="473"/>
        <v>0</v>
      </c>
      <c r="CC4327">
        <f t="shared" si="474"/>
        <v>0</v>
      </c>
      <c r="CD4327">
        <f t="shared" si="475"/>
        <v>0</v>
      </c>
      <c r="CG4327">
        <f ca="1">IFERROR(INDIRECT("IVA!X"&amp;MATCH(MID(COMPRAS!C4227,1,2)&amp;MID(COMPRAS!F4227,1,2)&amp;MID(COMPRAS!D4227,1,2),IVA!W:W,0)),"SIN COD.")</f>
        <v>0</v>
      </c>
      <c r="CH4327">
        <f ca="1">IFERROR(INDIRECT("IVA!Y"&amp;MATCH(MID(COMPRAS!C4227,1,2)&amp;MID(COMPRAS!F4227,1,2)&amp;MID(COMPRAS!D4227,1,2),IVA!W:W,0)),"SIN COD.")</f>
        <v>0</v>
      </c>
    </row>
    <row r="4328" spans="1:86" x14ac:dyDescent="0.25">
      <c r="A4328"/>
      <c r="B4328"/>
      <c r="D4328"/>
      <c r="AL4328">
        <f t="shared" si="469"/>
        <v>0</v>
      </c>
      <c r="AQ4328">
        <f t="shared" si="470"/>
        <v>0</v>
      </c>
      <c r="AR4328" t="str">
        <f>IFERROR(IF(OR(AP4328=338,AP4328=340,AP4328=341,AP4328=342,AP4328="342A",AP4328="342B"),PorcenRet(AP4328,AT4328,AU4328),INDEX(PORCENTAJEBUSCAR,MATCH(AP4328,CódigoRET,0),4)*1),"")</f>
        <v/>
      </c>
      <c r="AS4328">
        <f t="shared" si="471"/>
        <v>0</v>
      </c>
      <c r="BF4328" t="str">
        <f>IFERROR(IF(OR(BD4328=338,BD4328=340,BD4328=341,BD4328=342,BD4328="342A",BD4328="342B"),PorcenRet(BD4328,BH4328,BI4328),INDEX(PORCENTAJEBUSCAR,MATCH(BD4328,CódigoRET,0),4)*1),"")</f>
        <v/>
      </c>
      <c r="BG4328">
        <f t="shared" si="472"/>
        <v>0</v>
      </c>
      <c r="BO4328">
        <f t="shared" si="473"/>
        <v>0</v>
      </c>
      <c r="CC4328">
        <f t="shared" si="474"/>
        <v>0</v>
      </c>
      <c r="CD4328">
        <f t="shared" si="475"/>
        <v>0</v>
      </c>
      <c r="CG4328">
        <f ca="1">IFERROR(INDIRECT("IVA!X"&amp;MATCH(MID(COMPRAS!C4228,1,2)&amp;MID(COMPRAS!F4228,1,2)&amp;MID(COMPRAS!D4228,1,2),IVA!W:W,0)),"SIN COD.")</f>
        <v>0</v>
      </c>
      <c r="CH4328">
        <f ca="1">IFERROR(INDIRECT("IVA!Y"&amp;MATCH(MID(COMPRAS!C4228,1,2)&amp;MID(COMPRAS!F4228,1,2)&amp;MID(COMPRAS!D4228,1,2),IVA!W:W,0)),"SIN COD.")</f>
        <v>0</v>
      </c>
    </row>
    <row r="4329" spans="1:86" x14ac:dyDescent="0.25">
      <c r="A4329"/>
      <c r="B4329"/>
      <c r="D4329"/>
      <c r="AL4329">
        <f t="shared" si="469"/>
        <v>0</v>
      </c>
      <c r="AQ4329">
        <f t="shared" si="470"/>
        <v>0</v>
      </c>
      <c r="AR4329" t="str">
        <f>IFERROR(IF(OR(AP4329=338,AP4329=340,AP4329=341,AP4329=342,AP4329="342A",AP4329="342B"),PorcenRet(AP4329,AT4329,AU4329),INDEX(PORCENTAJEBUSCAR,MATCH(AP4329,CódigoRET,0),4)*1),"")</f>
        <v/>
      </c>
      <c r="AS4329">
        <f t="shared" si="471"/>
        <v>0</v>
      </c>
      <c r="BF4329" t="str">
        <f>IFERROR(IF(OR(BD4329=338,BD4329=340,BD4329=341,BD4329=342,BD4329="342A",BD4329="342B"),PorcenRet(BD4329,BH4329,BI4329),INDEX(PORCENTAJEBUSCAR,MATCH(BD4329,CódigoRET,0),4)*1),"")</f>
        <v/>
      </c>
      <c r="BG4329">
        <f t="shared" si="472"/>
        <v>0</v>
      </c>
      <c r="BO4329">
        <f t="shared" si="473"/>
        <v>0</v>
      </c>
      <c r="CC4329">
        <f t="shared" si="474"/>
        <v>0</v>
      </c>
      <c r="CD4329">
        <f t="shared" si="475"/>
        <v>0</v>
      </c>
      <c r="CG4329">
        <f ca="1">IFERROR(INDIRECT("IVA!X"&amp;MATCH(MID(COMPRAS!C4229,1,2)&amp;MID(COMPRAS!F4229,1,2)&amp;MID(COMPRAS!D4229,1,2),IVA!W:W,0)),"SIN COD.")</f>
        <v>0</v>
      </c>
      <c r="CH4329">
        <f ca="1">IFERROR(INDIRECT("IVA!Y"&amp;MATCH(MID(COMPRAS!C4229,1,2)&amp;MID(COMPRAS!F4229,1,2)&amp;MID(COMPRAS!D4229,1,2),IVA!W:W,0)),"SIN COD.")</f>
        <v>0</v>
      </c>
    </row>
    <row r="4330" spans="1:86" x14ac:dyDescent="0.25">
      <c r="A4330"/>
      <c r="B4330"/>
      <c r="D4330"/>
      <c r="AL4330">
        <f t="shared" si="469"/>
        <v>0</v>
      </c>
      <c r="AQ4330">
        <f t="shared" si="470"/>
        <v>0</v>
      </c>
      <c r="AR4330" t="str">
        <f>IFERROR(IF(OR(AP4330=338,AP4330=340,AP4330=341,AP4330=342,AP4330="342A",AP4330="342B"),PorcenRet(AP4330,AT4330,AU4330),INDEX(PORCENTAJEBUSCAR,MATCH(AP4330,CódigoRET,0),4)*1),"")</f>
        <v/>
      </c>
      <c r="AS4330">
        <f t="shared" si="471"/>
        <v>0</v>
      </c>
      <c r="BF4330" t="str">
        <f>IFERROR(IF(OR(BD4330=338,BD4330=340,BD4330=341,BD4330=342,BD4330="342A",BD4330="342B"),PorcenRet(BD4330,BH4330,BI4330),INDEX(PORCENTAJEBUSCAR,MATCH(BD4330,CódigoRET,0),4)*1),"")</f>
        <v/>
      </c>
      <c r="BG4330">
        <f t="shared" si="472"/>
        <v>0</v>
      </c>
      <c r="BO4330">
        <f t="shared" si="473"/>
        <v>0</v>
      </c>
      <c r="CC4330">
        <f t="shared" si="474"/>
        <v>0</v>
      </c>
      <c r="CD4330">
        <f t="shared" si="475"/>
        <v>0</v>
      </c>
      <c r="CG4330">
        <f ca="1">IFERROR(INDIRECT("IVA!X"&amp;MATCH(MID(COMPRAS!C4230,1,2)&amp;MID(COMPRAS!F4230,1,2)&amp;MID(COMPRAS!D4230,1,2),IVA!W:W,0)),"SIN COD.")</f>
        <v>0</v>
      </c>
      <c r="CH4330">
        <f ca="1">IFERROR(INDIRECT("IVA!Y"&amp;MATCH(MID(COMPRAS!C4230,1,2)&amp;MID(COMPRAS!F4230,1,2)&amp;MID(COMPRAS!D4230,1,2),IVA!W:W,0)),"SIN COD.")</f>
        <v>0</v>
      </c>
    </row>
    <row r="4331" spans="1:86" x14ac:dyDescent="0.25">
      <c r="A4331"/>
      <c r="B4331"/>
      <c r="D4331"/>
      <c r="AL4331">
        <f t="shared" si="469"/>
        <v>0</v>
      </c>
      <c r="AQ4331">
        <f t="shared" si="470"/>
        <v>0</v>
      </c>
      <c r="AR4331" t="str">
        <f>IFERROR(IF(OR(AP4331=338,AP4331=340,AP4331=341,AP4331=342,AP4331="342A",AP4331="342B"),PorcenRet(AP4331,AT4331,AU4331),INDEX(PORCENTAJEBUSCAR,MATCH(AP4331,CódigoRET,0),4)*1),"")</f>
        <v/>
      </c>
      <c r="AS4331">
        <f t="shared" si="471"/>
        <v>0</v>
      </c>
      <c r="BF4331" t="str">
        <f>IFERROR(IF(OR(BD4331=338,BD4331=340,BD4331=341,BD4331=342,BD4331="342A",BD4331="342B"),PorcenRet(BD4331,BH4331,BI4331),INDEX(PORCENTAJEBUSCAR,MATCH(BD4331,CódigoRET,0),4)*1),"")</f>
        <v/>
      </c>
      <c r="BG4331">
        <f t="shared" si="472"/>
        <v>0</v>
      </c>
      <c r="BO4331">
        <f t="shared" si="473"/>
        <v>0</v>
      </c>
      <c r="CC4331">
        <f t="shared" si="474"/>
        <v>0</v>
      </c>
      <c r="CD4331">
        <f t="shared" si="475"/>
        <v>0</v>
      </c>
      <c r="CG4331">
        <f ca="1">IFERROR(INDIRECT("IVA!X"&amp;MATCH(MID(COMPRAS!C4231,1,2)&amp;MID(COMPRAS!F4231,1,2)&amp;MID(COMPRAS!D4231,1,2),IVA!W:W,0)),"SIN COD.")</f>
        <v>0</v>
      </c>
      <c r="CH4331">
        <f ca="1">IFERROR(INDIRECT("IVA!Y"&amp;MATCH(MID(COMPRAS!C4231,1,2)&amp;MID(COMPRAS!F4231,1,2)&amp;MID(COMPRAS!D4231,1,2),IVA!W:W,0)),"SIN COD.")</f>
        <v>0</v>
      </c>
    </row>
    <row r="4332" spans="1:86" x14ac:dyDescent="0.25">
      <c r="A4332"/>
      <c r="B4332"/>
      <c r="D4332"/>
      <c r="AL4332">
        <f t="shared" si="469"/>
        <v>0</v>
      </c>
      <c r="AQ4332">
        <f t="shared" si="470"/>
        <v>0</v>
      </c>
      <c r="AR4332" t="str">
        <f>IFERROR(IF(OR(AP4332=338,AP4332=340,AP4332=341,AP4332=342,AP4332="342A",AP4332="342B"),PorcenRet(AP4332,AT4332,AU4332),INDEX(PORCENTAJEBUSCAR,MATCH(AP4332,CódigoRET,0),4)*1),"")</f>
        <v/>
      </c>
      <c r="AS4332">
        <f t="shared" si="471"/>
        <v>0</v>
      </c>
      <c r="BF4332" t="str">
        <f>IFERROR(IF(OR(BD4332=338,BD4332=340,BD4332=341,BD4332=342,BD4332="342A",BD4332="342B"),PorcenRet(BD4332,BH4332,BI4332),INDEX(PORCENTAJEBUSCAR,MATCH(BD4332,CódigoRET,0),4)*1),"")</f>
        <v/>
      </c>
      <c r="BG4332">
        <f t="shared" si="472"/>
        <v>0</v>
      </c>
      <c r="BO4332">
        <f t="shared" si="473"/>
        <v>0</v>
      </c>
      <c r="CC4332">
        <f t="shared" si="474"/>
        <v>0</v>
      </c>
      <c r="CD4332">
        <f t="shared" si="475"/>
        <v>0</v>
      </c>
      <c r="CG4332">
        <f ca="1">IFERROR(INDIRECT("IVA!X"&amp;MATCH(MID(COMPRAS!C4232,1,2)&amp;MID(COMPRAS!F4232,1,2)&amp;MID(COMPRAS!D4232,1,2),IVA!W:W,0)),"SIN COD.")</f>
        <v>0</v>
      </c>
      <c r="CH4332">
        <f ca="1">IFERROR(INDIRECT("IVA!Y"&amp;MATCH(MID(COMPRAS!C4232,1,2)&amp;MID(COMPRAS!F4232,1,2)&amp;MID(COMPRAS!D4232,1,2),IVA!W:W,0)),"SIN COD.")</f>
        <v>0</v>
      </c>
    </row>
    <row r="4333" spans="1:86" x14ac:dyDescent="0.25">
      <c r="A4333"/>
      <c r="B4333"/>
      <c r="D4333"/>
      <c r="AL4333">
        <f t="shared" si="469"/>
        <v>0</v>
      </c>
      <c r="AQ4333">
        <f t="shared" si="470"/>
        <v>0</v>
      </c>
      <c r="AR4333" t="str">
        <f>IFERROR(IF(OR(AP4333=338,AP4333=340,AP4333=341,AP4333=342,AP4333="342A",AP4333="342B"),PorcenRet(AP4333,AT4333,AU4333),INDEX(PORCENTAJEBUSCAR,MATCH(AP4333,CódigoRET,0),4)*1),"")</f>
        <v/>
      </c>
      <c r="AS4333">
        <f t="shared" si="471"/>
        <v>0</v>
      </c>
      <c r="BF4333" t="str">
        <f>IFERROR(IF(OR(BD4333=338,BD4333=340,BD4333=341,BD4333=342,BD4333="342A",BD4333="342B"),PorcenRet(BD4333,BH4333,BI4333),INDEX(PORCENTAJEBUSCAR,MATCH(BD4333,CódigoRET,0),4)*1),"")</f>
        <v/>
      </c>
      <c r="BG4333">
        <f t="shared" si="472"/>
        <v>0</v>
      </c>
      <c r="BO4333">
        <f t="shared" si="473"/>
        <v>0</v>
      </c>
      <c r="CC4333">
        <f t="shared" si="474"/>
        <v>0</v>
      </c>
      <c r="CD4333">
        <f t="shared" si="475"/>
        <v>0</v>
      </c>
      <c r="CG4333">
        <f ca="1">IFERROR(INDIRECT("IVA!X"&amp;MATCH(MID(COMPRAS!C4233,1,2)&amp;MID(COMPRAS!F4233,1,2)&amp;MID(COMPRAS!D4233,1,2),IVA!W:W,0)),"SIN COD.")</f>
        <v>0</v>
      </c>
      <c r="CH4333">
        <f ca="1">IFERROR(INDIRECT("IVA!Y"&amp;MATCH(MID(COMPRAS!C4233,1,2)&amp;MID(COMPRAS!F4233,1,2)&amp;MID(COMPRAS!D4233,1,2),IVA!W:W,0)),"SIN COD.")</f>
        <v>0</v>
      </c>
    </row>
    <row r="4334" spans="1:86" x14ac:dyDescent="0.25">
      <c r="A4334"/>
      <c r="B4334"/>
      <c r="D4334"/>
      <c r="AL4334">
        <f t="shared" si="469"/>
        <v>0</v>
      </c>
      <c r="AQ4334">
        <f t="shared" si="470"/>
        <v>0</v>
      </c>
      <c r="AR4334" t="str">
        <f>IFERROR(IF(OR(AP4334=338,AP4334=340,AP4334=341,AP4334=342,AP4334="342A",AP4334="342B"),PorcenRet(AP4334,AT4334,AU4334),INDEX(PORCENTAJEBUSCAR,MATCH(AP4334,CódigoRET,0),4)*1),"")</f>
        <v/>
      </c>
      <c r="AS4334">
        <f t="shared" si="471"/>
        <v>0</v>
      </c>
      <c r="BF4334" t="str">
        <f>IFERROR(IF(OR(BD4334=338,BD4334=340,BD4334=341,BD4334=342,BD4334="342A",BD4334="342B"),PorcenRet(BD4334,BH4334,BI4334),INDEX(PORCENTAJEBUSCAR,MATCH(BD4334,CódigoRET,0),4)*1),"")</f>
        <v/>
      </c>
      <c r="BG4334">
        <f t="shared" si="472"/>
        <v>0</v>
      </c>
      <c r="BO4334">
        <f t="shared" si="473"/>
        <v>0</v>
      </c>
      <c r="CC4334">
        <f t="shared" si="474"/>
        <v>0</v>
      </c>
      <c r="CD4334">
        <f t="shared" si="475"/>
        <v>0</v>
      </c>
      <c r="CG4334">
        <f ca="1">IFERROR(INDIRECT("IVA!X"&amp;MATCH(MID(COMPRAS!C4234,1,2)&amp;MID(COMPRAS!F4234,1,2)&amp;MID(COMPRAS!D4234,1,2),IVA!W:W,0)),"SIN COD.")</f>
        <v>0</v>
      </c>
      <c r="CH4334">
        <f ca="1">IFERROR(INDIRECT("IVA!Y"&amp;MATCH(MID(COMPRAS!C4234,1,2)&amp;MID(COMPRAS!F4234,1,2)&amp;MID(COMPRAS!D4234,1,2),IVA!W:W,0)),"SIN COD.")</f>
        <v>0</v>
      </c>
    </row>
    <row r="4335" spans="1:86" x14ac:dyDescent="0.25">
      <c r="A4335"/>
      <c r="B4335"/>
      <c r="D4335"/>
      <c r="AL4335">
        <f t="shared" si="469"/>
        <v>0</v>
      </c>
      <c r="AQ4335">
        <f t="shared" si="470"/>
        <v>0</v>
      </c>
      <c r="AR4335" t="str">
        <f>IFERROR(IF(OR(AP4335=338,AP4335=340,AP4335=341,AP4335=342,AP4335="342A",AP4335="342B"),PorcenRet(AP4335,AT4335,AU4335),INDEX(PORCENTAJEBUSCAR,MATCH(AP4335,CódigoRET,0),4)*1),"")</f>
        <v/>
      </c>
      <c r="AS4335">
        <f t="shared" si="471"/>
        <v>0</v>
      </c>
      <c r="BF4335" t="str">
        <f>IFERROR(IF(OR(BD4335=338,BD4335=340,BD4335=341,BD4335=342,BD4335="342A",BD4335="342B"),PorcenRet(BD4335,BH4335,BI4335),INDEX(PORCENTAJEBUSCAR,MATCH(BD4335,CódigoRET,0),4)*1),"")</f>
        <v/>
      </c>
      <c r="BG4335">
        <f t="shared" si="472"/>
        <v>0</v>
      </c>
      <c r="BO4335">
        <f t="shared" si="473"/>
        <v>0</v>
      </c>
      <c r="CC4335">
        <f t="shared" si="474"/>
        <v>0</v>
      </c>
      <c r="CD4335">
        <f t="shared" si="475"/>
        <v>0</v>
      </c>
      <c r="CG4335">
        <f ca="1">IFERROR(INDIRECT("IVA!X"&amp;MATCH(MID(COMPRAS!C4235,1,2)&amp;MID(COMPRAS!F4235,1,2)&amp;MID(COMPRAS!D4235,1,2),IVA!W:W,0)),"SIN COD.")</f>
        <v>0</v>
      </c>
      <c r="CH4335">
        <f ca="1">IFERROR(INDIRECT("IVA!Y"&amp;MATCH(MID(COMPRAS!C4235,1,2)&amp;MID(COMPRAS!F4235,1,2)&amp;MID(COMPRAS!D4235,1,2),IVA!W:W,0)),"SIN COD.")</f>
        <v>0</v>
      </c>
    </row>
    <row r="4336" spans="1:86" x14ac:dyDescent="0.25">
      <c r="A4336"/>
      <c r="B4336"/>
      <c r="D4336"/>
      <c r="AL4336">
        <f t="shared" si="469"/>
        <v>0</v>
      </c>
      <c r="AQ4336">
        <f t="shared" si="470"/>
        <v>0</v>
      </c>
      <c r="AR4336" t="str">
        <f>IFERROR(IF(OR(AP4336=338,AP4336=340,AP4336=341,AP4336=342,AP4336="342A",AP4336="342B"),PorcenRet(AP4336,AT4336,AU4336),INDEX(PORCENTAJEBUSCAR,MATCH(AP4336,CódigoRET,0),4)*1),"")</f>
        <v/>
      </c>
      <c r="AS4336">
        <f t="shared" si="471"/>
        <v>0</v>
      </c>
      <c r="BF4336" t="str">
        <f>IFERROR(IF(OR(BD4336=338,BD4336=340,BD4336=341,BD4336=342,BD4336="342A",BD4336="342B"),PorcenRet(BD4336,BH4336,BI4336),INDEX(PORCENTAJEBUSCAR,MATCH(BD4336,CódigoRET,0),4)*1),"")</f>
        <v/>
      </c>
      <c r="BG4336">
        <f t="shared" si="472"/>
        <v>0</v>
      </c>
      <c r="BO4336">
        <f t="shared" si="473"/>
        <v>0</v>
      </c>
      <c r="CC4336">
        <f t="shared" si="474"/>
        <v>0</v>
      </c>
      <c r="CD4336">
        <f t="shared" si="475"/>
        <v>0</v>
      </c>
      <c r="CG4336">
        <f ca="1">IFERROR(INDIRECT("IVA!X"&amp;MATCH(MID(COMPRAS!C4236,1,2)&amp;MID(COMPRAS!F4236,1,2)&amp;MID(COMPRAS!D4236,1,2),IVA!W:W,0)),"SIN COD.")</f>
        <v>0</v>
      </c>
      <c r="CH4336">
        <f ca="1">IFERROR(INDIRECT("IVA!Y"&amp;MATCH(MID(COMPRAS!C4236,1,2)&amp;MID(COMPRAS!F4236,1,2)&amp;MID(COMPRAS!D4236,1,2),IVA!W:W,0)),"SIN COD.")</f>
        <v>0</v>
      </c>
    </row>
    <row r="4337" spans="1:86" x14ac:dyDescent="0.25">
      <c r="A4337"/>
      <c r="B4337"/>
      <c r="D4337"/>
      <c r="AL4337">
        <f t="shared" si="469"/>
        <v>0</v>
      </c>
      <c r="AQ4337">
        <f t="shared" si="470"/>
        <v>0</v>
      </c>
      <c r="AR4337" t="str">
        <f>IFERROR(IF(OR(AP4337=338,AP4337=340,AP4337=341,AP4337=342,AP4337="342A",AP4337="342B"),PorcenRet(AP4337,AT4337,AU4337),INDEX(PORCENTAJEBUSCAR,MATCH(AP4337,CódigoRET,0),4)*1),"")</f>
        <v/>
      </c>
      <c r="AS4337">
        <f t="shared" si="471"/>
        <v>0</v>
      </c>
      <c r="BF4337" t="str">
        <f>IFERROR(IF(OR(BD4337=338,BD4337=340,BD4337=341,BD4337=342,BD4337="342A",BD4337="342B"),PorcenRet(BD4337,BH4337,BI4337),INDEX(PORCENTAJEBUSCAR,MATCH(BD4337,CódigoRET,0),4)*1),"")</f>
        <v/>
      </c>
      <c r="BG4337">
        <f t="shared" si="472"/>
        <v>0</v>
      </c>
      <c r="BO4337">
        <f t="shared" si="473"/>
        <v>0</v>
      </c>
      <c r="CC4337">
        <f t="shared" si="474"/>
        <v>0</v>
      </c>
      <c r="CD4337">
        <f t="shared" si="475"/>
        <v>0</v>
      </c>
      <c r="CG4337">
        <f ca="1">IFERROR(INDIRECT("IVA!X"&amp;MATCH(MID(COMPRAS!C4237,1,2)&amp;MID(COMPRAS!F4237,1,2)&amp;MID(COMPRAS!D4237,1,2),IVA!W:W,0)),"SIN COD.")</f>
        <v>0</v>
      </c>
      <c r="CH4337">
        <f ca="1">IFERROR(INDIRECT("IVA!Y"&amp;MATCH(MID(COMPRAS!C4237,1,2)&amp;MID(COMPRAS!F4237,1,2)&amp;MID(COMPRAS!D4237,1,2),IVA!W:W,0)),"SIN COD.")</f>
        <v>0</v>
      </c>
    </row>
    <row r="4338" spans="1:86" x14ac:dyDescent="0.25">
      <c r="A4338"/>
      <c r="B4338"/>
      <c r="D4338"/>
      <c r="AL4338">
        <f t="shared" si="469"/>
        <v>0</v>
      </c>
      <c r="AQ4338">
        <f t="shared" si="470"/>
        <v>0</v>
      </c>
      <c r="AR4338" t="str">
        <f>IFERROR(IF(OR(AP4338=338,AP4338=340,AP4338=341,AP4338=342,AP4338="342A",AP4338="342B"),PorcenRet(AP4338,AT4338,AU4338),INDEX(PORCENTAJEBUSCAR,MATCH(AP4338,CódigoRET,0),4)*1),"")</f>
        <v/>
      </c>
      <c r="AS4338">
        <f t="shared" si="471"/>
        <v>0</v>
      </c>
      <c r="BF4338" t="str">
        <f>IFERROR(IF(OR(BD4338=338,BD4338=340,BD4338=341,BD4338=342,BD4338="342A",BD4338="342B"),PorcenRet(BD4338,BH4338,BI4338),INDEX(PORCENTAJEBUSCAR,MATCH(BD4338,CódigoRET,0),4)*1),"")</f>
        <v/>
      </c>
      <c r="BG4338">
        <f t="shared" si="472"/>
        <v>0</v>
      </c>
      <c r="BO4338">
        <f t="shared" si="473"/>
        <v>0</v>
      </c>
      <c r="CC4338">
        <f t="shared" si="474"/>
        <v>0</v>
      </c>
      <c r="CD4338">
        <f t="shared" si="475"/>
        <v>0</v>
      </c>
      <c r="CG4338">
        <f ca="1">IFERROR(INDIRECT("IVA!X"&amp;MATCH(MID(COMPRAS!C4238,1,2)&amp;MID(COMPRAS!F4238,1,2)&amp;MID(COMPRAS!D4238,1,2),IVA!W:W,0)),"SIN COD.")</f>
        <v>0</v>
      </c>
      <c r="CH4338">
        <f ca="1">IFERROR(INDIRECT("IVA!Y"&amp;MATCH(MID(COMPRAS!C4238,1,2)&amp;MID(COMPRAS!F4238,1,2)&amp;MID(COMPRAS!D4238,1,2),IVA!W:W,0)),"SIN COD.")</f>
        <v>0</v>
      </c>
    </row>
    <row r="4339" spans="1:86" x14ac:dyDescent="0.25">
      <c r="A4339"/>
      <c r="B4339"/>
      <c r="D4339"/>
      <c r="AL4339">
        <f t="shared" si="469"/>
        <v>0</v>
      </c>
      <c r="AQ4339">
        <f t="shared" si="470"/>
        <v>0</v>
      </c>
      <c r="AR4339" t="str">
        <f>IFERROR(IF(OR(AP4339=338,AP4339=340,AP4339=341,AP4339=342,AP4339="342A",AP4339="342B"),PorcenRet(AP4339,AT4339,AU4339),INDEX(PORCENTAJEBUSCAR,MATCH(AP4339,CódigoRET,0),4)*1),"")</f>
        <v/>
      </c>
      <c r="AS4339">
        <f t="shared" si="471"/>
        <v>0</v>
      </c>
      <c r="BF4339" t="str">
        <f>IFERROR(IF(OR(BD4339=338,BD4339=340,BD4339=341,BD4339=342,BD4339="342A",BD4339="342B"),PorcenRet(BD4339,BH4339,BI4339),INDEX(PORCENTAJEBUSCAR,MATCH(BD4339,CódigoRET,0),4)*1),"")</f>
        <v/>
      </c>
      <c r="BG4339">
        <f t="shared" si="472"/>
        <v>0</v>
      </c>
      <c r="BO4339">
        <f t="shared" si="473"/>
        <v>0</v>
      </c>
      <c r="CC4339">
        <f t="shared" si="474"/>
        <v>0</v>
      </c>
      <c r="CD4339">
        <f t="shared" si="475"/>
        <v>0</v>
      </c>
      <c r="CG4339">
        <f ca="1">IFERROR(INDIRECT("IVA!X"&amp;MATCH(MID(COMPRAS!C4239,1,2)&amp;MID(COMPRAS!F4239,1,2)&amp;MID(COMPRAS!D4239,1,2),IVA!W:W,0)),"SIN COD.")</f>
        <v>0</v>
      </c>
      <c r="CH4339">
        <f ca="1">IFERROR(INDIRECT("IVA!Y"&amp;MATCH(MID(COMPRAS!C4239,1,2)&amp;MID(COMPRAS!F4239,1,2)&amp;MID(COMPRAS!D4239,1,2),IVA!W:W,0)),"SIN COD.")</f>
        <v>0</v>
      </c>
    </row>
    <row r="4340" spans="1:86" x14ac:dyDescent="0.25">
      <c r="A4340"/>
      <c r="B4340"/>
      <c r="D4340"/>
      <c r="AL4340">
        <f t="shared" si="469"/>
        <v>0</v>
      </c>
      <c r="AQ4340">
        <f t="shared" si="470"/>
        <v>0</v>
      </c>
      <c r="AR4340" t="str">
        <f>IFERROR(IF(OR(AP4340=338,AP4340=340,AP4340=341,AP4340=342,AP4340="342A",AP4340="342B"),PorcenRet(AP4340,AT4340,AU4340),INDEX(PORCENTAJEBUSCAR,MATCH(AP4340,CódigoRET,0),4)*1),"")</f>
        <v/>
      </c>
      <c r="AS4340">
        <f t="shared" si="471"/>
        <v>0</v>
      </c>
      <c r="BF4340" t="str">
        <f>IFERROR(IF(OR(BD4340=338,BD4340=340,BD4340=341,BD4340=342,BD4340="342A",BD4340="342B"),PorcenRet(BD4340,BH4340,BI4340),INDEX(PORCENTAJEBUSCAR,MATCH(BD4340,CódigoRET,0),4)*1),"")</f>
        <v/>
      </c>
      <c r="BG4340">
        <f t="shared" si="472"/>
        <v>0</v>
      </c>
      <c r="BO4340">
        <f t="shared" si="473"/>
        <v>0</v>
      </c>
      <c r="CC4340">
        <f t="shared" si="474"/>
        <v>0</v>
      </c>
      <c r="CD4340">
        <f t="shared" si="475"/>
        <v>0</v>
      </c>
      <c r="CG4340">
        <f ca="1">IFERROR(INDIRECT("IVA!X"&amp;MATCH(MID(COMPRAS!C4240,1,2)&amp;MID(COMPRAS!F4240,1,2)&amp;MID(COMPRAS!D4240,1,2),IVA!W:W,0)),"SIN COD.")</f>
        <v>0</v>
      </c>
      <c r="CH4340">
        <f ca="1">IFERROR(INDIRECT("IVA!Y"&amp;MATCH(MID(COMPRAS!C4240,1,2)&amp;MID(COMPRAS!F4240,1,2)&amp;MID(COMPRAS!D4240,1,2),IVA!W:W,0)),"SIN COD.")</f>
        <v>0</v>
      </c>
    </row>
    <row r="4341" spans="1:86" x14ac:dyDescent="0.25">
      <c r="A4341"/>
      <c r="B4341"/>
      <c r="D4341"/>
      <c r="AL4341">
        <f t="shared" si="469"/>
        <v>0</v>
      </c>
      <c r="AQ4341">
        <f t="shared" si="470"/>
        <v>0</v>
      </c>
      <c r="AR4341" t="str">
        <f>IFERROR(IF(OR(AP4341=338,AP4341=340,AP4341=341,AP4341=342,AP4341="342A",AP4341="342B"),PorcenRet(AP4341,AT4341,AU4341),INDEX(PORCENTAJEBUSCAR,MATCH(AP4341,CódigoRET,0),4)*1),"")</f>
        <v/>
      </c>
      <c r="AS4341">
        <f t="shared" si="471"/>
        <v>0</v>
      </c>
      <c r="BF4341" t="str">
        <f>IFERROR(IF(OR(BD4341=338,BD4341=340,BD4341=341,BD4341=342,BD4341="342A",BD4341="342B"),PorcenRet(BD4341,BH4341,BI4341),INDEX(PORCENTAJEBUSCAR,MATCH(BD4341,CódigoRET,0),4)*1),"")</f>
        <v/>
      </c>
      <c r="BG4341">
        <f t="shared" si="472"/>
        <v>0</v>
      </c>
      <c r="BO4341">
        <f t="shared" si="473"/>
        <v>0</v>
      </c>
      <c r="CC4341">
        <f t="shared" si="474"/>
        <v>0</v>
      </c>
      <c r="CD4341">
        <f t="shared" si="475"/>
        <v>0</v>
      </c>
      <c r="CG4341">
        <f ca="1">IFERROR(INDIRECT("IVA!X"&amp;MATCH(MID(COMPRAS!C4241,1,2)&amp;MID(COMPRAS!F4241,1,2)&amp;MID(COMPRAS!D4241,1,2),IVA!W:W,0)),"SIN COD.")</f>
        <v>0</v>
      </c>
      <c r="CH4341">
        <f ca="1">IFERROR(INDIRECT("IVA!Y"&amp;MATCH(MID(COMPRAS!C4241,1,2)&amp;MID(COMPRAS!F4241,1,2)&amp;MID(COMPRAS!D4241,1,2),IVA!W:W,0)),"SIN COD.")</f>
        <v>0</v>
      </c>
    </row>
    <row r="4342" spans="1:86" x14ac:dyDescent="0.25">
      <c r="A4342"/>
      <c r="B4342"/>
      <c r="D4342"/>
      <c r="AL4342">
        <f t="shared" si="469"/>
        <v>0</v>
      </c>
      <c r="AQ4342">
        <f t="shared" si="470"/>
        <v>0</v>
      </c>
      <c r="AR4342" t="str">
        <f>IFERROR(IF(OR(AP4342=338,AP4342=340,AP4342=341,AP4342=342,AP4342="342A",AP4342="342B"),PorcenRet(AP4342,AT4342,AU4342),INDEX(PORCENTAJEBUSCAR,MATCH(AP4342,CódigoRET,0),4)*1),"")</f>
        <v/>
      </c>
      <c r="AS4342">
        <f t="shared" si="471"/>
        <v>0</v>
      </c>
      <c r="BF4342" t="str">
        <f>IFERROR(IF(OR(BD4342=338,BD4342=340,BD4342=341,BD4342=342,BD4342="342A",BD4342="342B"),PorcenRet(BD4342,BH4342,BI4342),INDEX(PORCENTAJEBUSCAR,MATCH(BD4342,CódigoRET,0),4)*1),"")</f>
        <v/>
      </c>
      <c r="BG4342">
        <f t="shared" si="472"/>
        <v>0</v>
      </c>
      <c r="BO4342">
        <f t="shared" si="473"/>
        <v>0</v>
      </c>
      <c r="CC4342">
        <f t="shared" si="474"/>
        <v>0</v>
      </c>
      <c r="CD4342">
        <f t="shared" si="475"/>
        <v>0</v>
      </c>
      <c r="CG4342">
        <f ca="1">IFERROR(INDIRECT("IVA!X"&amp;MATCH(MID(COMPRAS!C4242,1,2)&amp;MID(COMPRAS!F4242,1,2)&amp;MID(COMPRAS!D4242,1,2),IVA!W:W,0)),"SIN COD.")</f>
        <v>0</v>
      </c>
      <c r="CH4342">
        <f ca="1">IFERROR(INDIRECT("IVA!Y"&amp;MATCH(MID(COMPRAS!C4242,1,2)&amp;MID(COMPRAS!F4242,1,2)&amp;MID(COMPRAS!D4242,1,2),IVA!W:W,0)),"SIN COD.")</f>
        <v>0</v>
      </c>
    </row>
    <row r="4343" spans="1:86" x14ac:dyDescent="0.25">
      <c r="A4343"/>
      <c r="B4343"/>
      <c r="D4343"/>
      <c r="AL4343">
        <f t="shared" si="469"/>
        <v>0</v>
      </c>
      <c r="AQ4343">
        <f t="shared" si="470"/>
        <v>0</v>
      </c>
      <c r="AR4343" t="str">
        <f>IFERROR(IF(OR(AP4343=338,AP4343=340,AP4343=341,AP4343=342,AP4343="342A",AP4343="342B"),PorcenRet(AP4343,AT4343,AU4343),INDEX(PORCENTAJEBUSCAR,MATCH(AP4343,CódigoRET,0),4)*1),"")</f>
        <v/>
      </c>
      <c r="AS4343">
        <f t="shared" si="471"/>
        <v>0</v>
      </c>
      <c r="BF4343" t="str">
        <f>IFERROR(IF(OR(BD4343=338,BD4343=340,BD4343=341,BD4343=342,BD4343="342A",BD4343="342B"),PorcenRet(BD4343,BH4343,BI4343),INDEX(PORCENTAJEBUSCAR,MATCH(BD4343,CódigoRET,0),4)*1),"")</f>
        <v/>
      </c>
      <c r="BG4343">
        <f t="shared" si="472"/>
        <v>0</v>
      </c>
      <c r="BO4343">
        <f t="shared" si="473"/>
        <v>0</v>
      </c>
      <c r="CC4343">
        <f t="shared" si="474"/>
        <v>0</v>
      </c>
      <c r="CD4343">
        <f t="shared" si="475"/>
        <v>0</v>
      </c>
      <c r="CG4343">
        <f ca="1">IFERROR(INDIRECT("IVA!X"&amp;MATCH(MID(COMPRAS!C4243,1,2)&amp;MID(COMPRAS!F4243,1,2)&amp;MID(COMPRAS!D4243,1,2),IVA!W:W,0)),"SIN COD.")</f>
        <v>0</v>
      </c>
      <c r="CH4343">
        <f ca="1">IFERROR(INDIRECT("IVA!Y"&amp;MATCH(MID(COMPRAS!C4243,1,2)&amp;MID(COMPRAS!F4243,1,2)&amp;MID(COMPRAS!D4243,1,2),IVA!W:W,0)),"SIN COD.")</f>
        <v>0</v>
      </c>
    </row>
    <row r="4344" spans="1:86" x14ac:dyDescent="0.25">
      <c r="A4344"/>
      <c r="B4344"/>
      <c r="D4344"/>
      <c r="AL4344">
        <f t="shared" si="469"/>
        <v>0</v>
      </c>
      <c r="AQ4344">
        <f t="shared" si="470"/>
        <v>0</v>
      </c>
      <c r="AR4344" t="str">
        <f>IFERROR(IF(OR(AP4344=338,AP4344=340,AP4344=341,AP4344=342,AP4344="342A",AP4344="342B"),PorcenRet(AP4344,AT4344,AU4344),INDEX(PORCENTAJEBUSCAR,MATCH(AP4344,CódigoRET,0),4)*1),"")</f>
        <v/>
      </c>
      <c r="AS4344">
        <f t="shared" si="471"/>
        <v>0</v>
      </c>
      <c r="BF4344" t="str">
        <f>IFERROR(IF(OR(BD4344=338,BD4344=340,BD4344=341,BD4344=342,BD4344="342A",BD4344="342B"),PorcenRet(BD4344,BH4344,BI4344),INDEX(PORCENTAJEBUSCAR,MATCH(BD4344,CódigoRET,0),4)*1),"")</f>
        <v/>
      </c>
      <c r="BG4344">
        <f t="shared" si="472"/>
        <v>0</v>
      </c>
      <c r="BO4344">
        <f t="shared" si="473"/>
        <v>0</v>
      </c>
      <c r="CC4344">
        <f t="shared" si="474"/>
        <v>0</v>
      </c>
      <c r="CD4344">
        <f t="shared" si="475"/>
        <v>0</v>
      </c>
      <c r="CG4344">
        <f ca="1">IFERROR(INDIRECT("IVA!X"&amp;MATCH(MID(COMPRAS!C4244,1,2)&amp;MID(COMPRAS!F4244,1,2)&amp;MID(COMPRAS!D4244,1,2),IVA!W:W,0)),"SIN COD.")</f>
        <v>0</v>
      </c>
      <c r="CH4344">
        <f ca="1">IFERROR(INDIRECT("IVA!Y"&amp;MATCH(MID(COMPRAS!C4244,1,2)&amp;MID(COMPRAS!F4244,1,2)&amp;MID(COMPRAS!D4244,1,2),IVA!W:W,0)),"SIN COD.")</f>
        <v>0</v>
      </c>
    </row>
    <row r="4345" spans="1:86" x14ac:dyDescent="0.25">
      <c r="A4345"/>
      <c r="B4345"/>
      <c r="D4345"/>
      <c r="AL4345">
        <f t="shared" si="469"/>
        <v>0</v>
      </c>
      <c r="AQ4345">
        <f t="shared" si="470"/>
        <v>0</v>
      </c>
      <c r="AR4345" t="str">
        <f>IFERROR(IF(OR(AP4345=338,AP4345=340,AP4345=341,AP4345=342,AP4345="342A",AP4345="342B"),PorcenRet(AP4345,AT4345,AU4345),INDEX(PORCENTAJEBUSCAR,MATCH(AP4345,CódigoRET,0),4)*1),"")</f>
        <v/>
      </c>
      <c r="AS4345">
        <f t="shared" si="471"/>
        <v>0</v>
      </c>
      <c r="BF4345" t="str">
        <f>IFERROR(IF(OR(BD4345=338,BD4345=340,BD4345=341,BD4345=342,BD4345="342A",BD4345="342B"),PorcenRet(BD4345,BH4345,BI4345),INDEX(PORCENTAJEBUSCAR,MATCH(BD4345,CódigoRET,0),4)*1),"")</f>
        <v/>
      </c>
      <c r="BG4345">
        <f t="shared" si="472"/>
        <v>0</v>
      </c>
      <c r="BO4345">
        <f t="shared" si="473"/>
        <v>0</v>
      </c>
      <c r="CC4345">
        <f t="shared" si="474"/>
        <v>0</v>
      </c>
      <c r="CD4345">
        <f t="shared" si="475"/>
        <v>0</v>
      </c>
      <c r="CG4345">
        <f ca="1">IFERROR(INDIRECT("IVA!X"&amp;MATCH(MID(COMPRAS!C4245,1,2)&amp;MID(COMPRAS!F4245,1,2)&amp;MID(COMPRAS!D4245,1,2),IVA!W:W,0)),"SIN COD.")</f>
        <v>0</v>
      </c>
      <c r="CH4345">
        <f ca="1">IFERROR(INDIRECT("IVA!Y"&amp;MATCH(MID(COMPRAS!C4245,1,2)&amp;MID(COMPRAS!F4245,1,2)&amp;MID(COMPRAS!D4245,1,2),IVA!W:W,0)),"SIN COD.")</f>
        <v>0</v>
      </c>
    </row>
    <row r="4346" spans="1:86" x14ac:dyDescent="0.25">
      <c r="A4346"/>
      <c r="B4346"/>
      <c r="D4346"/>
      <c r="AL4346">
        <f t="shared" si="469"/>
        <v>0</v>
      </c>
      <c r="AQ4346">
        <f t="shared" si="470"/>
        <v>0</v>
      </c>
      <c r="AR4346" t="str">
        <f>IFERROR(IF(OR(AP4346=338,AP4346=340,AP4346=341,AP4346=342,AP4346="342A",AP4346="342B"),PorcenRet(AP4346,AT4346,AU4346),INDEX(PORCENTAJEBUSCAR,MATCH(AP4346,CódigoRET,0),4)*1),"")</f>
        <v/>
      </c>
      <c r="AS4346">
        <f t="shared" si="471"/>
        <v>0</v>
      </c>
      <c r="BF4346" t="str">
        <f>IFERROR(IF(OR(BD4346=338,BD4346=340,BD4346=341,BD4346=342,BD4346="342A",BD4346="342B"),PorcenRet(BD4346,BH4346,BI4346),INDEX(PORCENTAJEBUSCAR,MATCH(BD4346,CódigoRET,0),4)*1),"")</f>
        <v/>
      </c>
      <c r="BG4346">
        <f t="shared" si="472"/>
        <v>0</v>
      </c>
      <c r="BO4346">
        <f t="shared" si="473"/>
        <v>0</v>
      </c>
      <c r="CC4346">
        <f t="shared" si="474"/>
        <v>0</v>
      </c>
      <c r="CD4346">
        <f t="shared" si="475"/>
        <v>0</v>
      </c>
      <c r="CG4346">
        <f ca="1">IFERROR(INDIRECT("IVA!X"&amp;MATCH(MID(COMPRAS!C4246,1,2)&amp;MID(COMPRAS!F4246,1,2)&amp;MID(COMPRAS!D4246,1,2),IVA!W:W,0)),"SIN COD.")</f>
        <v>0</v>
      </c>
      <c r="CH4346">
        <f ca="1">IFERROR(INDIRECT("IVA!Y"&amp;MATCH(MID(COMPRAS!C4246,1,2)&amp;MID(COMPRAS!F4246,1,2)&amp;MID(COMPRAS!D4246,1,2),IVA!W:W,0)),"SIN COD.")</f>
        <v>0</v>
      </c>
    </row>
    <row r="4347" spans="1:86" x14ac:dyDescent="0.25">
      <c r="A4347"/>
      <c r="B4347"/>
      <c r="D4347"/>
      <c r="AL4347">
        <f t="shared" si="469"/>
        <v>0</v>
      </c>
      <c r="AQ4347">
        <f t="shared" si="470"/>
        <v>0</v>
      </c>
      <c r="AR4347" t="str">
        <f>IFERROR(IF(OR(AP4347=338,AP4347=340,AP4347=341,AP4347=342,AP4347="342A",AP4347="342B"),PorcenRet(AP4347,AT4347,AU4347),INDEX(PORCENTAJEBUSCAR,MATCH(AP4347,CódigoRET,0),4)*1),"")</f>
        <v/>
      </c>
      <c r="AS4347">
        <f t="shared" si="471"/>
        <v>0</v>
      </c>
      <c r="BF4347" t="str">
        <f>IFERROR(IF(OR(BD4347=338,BD4347=340,BD4347=341,BD4347=342,BD4347="342A",BD4347="342B"),PorcenRet(BD4347,BH4347,BI4347),INDEX(PORCENTAJEBUSCAR,MATCH(BD4347,CódigoRET,0),4)*1),"")</f>
        <v/>
      </c>
      <c r="BG4347">
        <f t="shared" si="472"/>
        <v>0</v>
      </c>
      <c r="BO4347">
        <f t="shared" si="473"/>
        <v>0</v>
      </c>
      <c r="CC4347">
        <f t="shared" si="474"/>
        <v>0</v>
      </c>
      <c r="CD4347">
        <f t="shared" si="475"/>
        <v>0</v>
      </c>
      <c r="CG4347">
        <f ca="1">IFERROR(INDIRECT("IVA!X"&amp;MATCH(MID(COMPRAS!C4247,1,2)&amp;MID(COMPRAS!F4247,1,2)&amp;MID(COMPRAS!D4247,1,2),IVA!W:W,0)),"SIN COD.")</f>
        <v>0</v>
      </c>
      <c r="CH4347">
        <f ca="1">IFERROR(INDIRECT("IVA!Y"&amp;MATCH(MID(COMPRAS!C4247,1,2)&amp;MID(COMPRAS!F4247,1,2)&amp;MID(COMPRAS!D4247,1,2),IVA!W:W,0)),"SIN COD.")</f>
        <v>0</v>
      </c>
    </row>
    <row r="4348" spans="1:86" x14ac:dyDescent="0.25">
      <c r="A4348"/>
      <c r="B4348"/>
      <c r="D4348"/>
      <c r="AL4348">
        <f t="shared" si="469"/>
        <v>0</v>
      </c>
      <c r="AQ4348">
        <f t="shared" si="470"/>
        <v>0</v>
      </c>
      <c r="AR4348" t="str">
        <f>IFERROR(IF(OR(AP4348=338,AP4348=340,AP4348=341,AP4348=342,AP4348="342A",AP4348="342B"),PorcenRet(AP4348,AT4348,AU4348),INDEX(PORCENTAJEBUSCAR,MATCH(AP4348,CódigoRET,0),4)*1),"")</f>
        <v/>
      </c>
      <c r="AS4348">
        <f t="shared" si="471"/>
        <v>0</v>
      </c>
      <c r="BF4348" t="str">
        <f>IFERROR(IF(OR(BD4348=338,BD4348=340,BD4348=341,BD4348=342,BD4348="342A",BD4348="342B"),PorcenRet(BD4348,BH4348,BI4348),INDEX(PORCENTAJEBUSCAR,MATCH(BD4348,CódigoRET,0),4)*1),"")</f>
        <v/>
      </c>
      <c r="BG4348">
        <f t="shared" si="472"/>
        <v>0</v>
      </c>
      <c r="BO4348">
        <f t="shared" si="473"/>
        <v>0</v>
      </c>
      <c r="CC4348">
        <f t="shared" si="474"/>
        <v>0</v>
      </c>
      <c r="CD4348">
        <f t="shared" si="475"/>
        <v>0</v>
      </c>
      <c r="CG4348">
        <f ca="1">IFERROR(INDIRECT("IVA!X"&amp;MATCH(MID(COMPRAS!C4248,1,2)&amp;MID(COMPRAS!F4248,1,2)&amp;MID(COMPRAS!D4248,1,2),IVA!W:W,0)),"SIN COD.")</f>
        <v>0</v>
      </c>
      <c r="CH4348">
        <f ca="1">IFERROR(INDIRECT("IVA!Y"&amp;MATCH(MID(COMPRAS!C4248,1,2)&amp;MID(COMPRAS!F4248,1,2)&amp;MID(COMPRAS!D4248,1,2),IVA!W:W,0)),"SIN COD.")</f>
        <v>0</v>
      </c>
    </row>
    <row r="4349" spans="1:86" x14ac:dyDescent="0.25">
      <c r="A4349"/>
      <c r="B4349"/>
      <c r="D4349"/>
      <c r="AL4349">
        <f t="shared" si="469"/>
        <v>0</v>
      </c>
      <c r="AQ4349">
        <f t="shared" si="470"/>
        <v>0</v>
      </c>
      <c r="AR4349" t="str">
        <f>IFERROR(IF(OR(AP4349=338,AP4349=340,AP4349=341,AP4349=342,AP4349="342A",AP4349="342B"),PorcenRet(AP4349,AT4349,AU4349),INDEX(PORCENTAJEBUSCAR,MATCH(AP4349,CódigoRET,0),4)*1),"")</f>
        <v/>
      </c>
      <c r="AS4349">
        <f t="shared" si="471"/>
        <v>0</v>
      </c>
      <c r="BF4349" t="str">
        <f>IFERROR(IF(OR(BD4349=338,BD4349=340,BD4349=341,BD4349=342,BD4349="342A",BD4349="342B"),PorcenRet(BD4349,BH4349,BI4349),INDEX(PORCENTAJEBUSCAR,MATCH(BD4349,CódigoRET,0),4)*1),"")</f>
        <v/>
      </c>
      <c r="BG4349">
        <f t="shared" si="472"/>
        <v>0</v>
      </c>
      <c r="BO4349">
        <f t="shared" si="473"/>
        <v>0</v>
      </c>
      <c r="CC4349">
        <f t="shared" si="474"/>
        <v>0</v>
      </c>
      <c r="CD4349">
        <f t="shared" si="475"/>
        <v>0</v>
      </c>
      <c r="CG4349">
        <f ca="1">IFERROR(INDIRECT("IVA!X"&amp;MATCH(MID(COMPRAS!C4249,1,2)&amp;MID(COMPRAS!F4249,1,2)&amp;MID(COMPRAS!D4249,1,2),IVA!W:W,0)),"SIN COD.")</f>
        <v>0</v>
      </c>
      <c r="CH4349">
        <f ca="1">IFERROR(INDIRECT("IVA!Y"&amp;MATCH(MID(COMPRAS!C4249,1,2)&amp;MID(COMPRAS!F4249,1,2)&amp;MID(COMPRAS!D4249,1,2),IVA!W:W,0)),"SIN COD.")</f>
        <v>0</v>
      </c>
    </row>
    <row r="4350" spans="1:86" x14ac:dyDescent="0.25">
      <c r="A4350"/>
      <c r="B4350"/>
      <c r="D4350"/>
      <c r="AL4350">
        <f t="shared" si="469"/>
        <v>0</v>
      </c>
      <c r="AQ4350">
        <f t="shared" si="470"/>
        <v>0</v>
      </c>
      <c r="AR4350" t="str">
        <f>IFERROR(IF(OR(AP4350=338,AP4350=340,AP4350=341,AP4350=342,AP4350="342A",AP4350="342B"),PorcenRet(AP4350,AT4350,AU4350),INDEX(PORCENTAJEBUSCAR,MATCH(AP4350,CódigoRET,0),4)*1),"")</f>
        <v/>
      </c>
      <c r="AS4350">
        <f t="shared" si="471"/>
        <v>0</v>
      </c>
      <c r="BF4350" t="str">
        <f>IFERROR(IF(OR(BD4350=338,BD4350=340,BD4350=341,BD4350=342,BD4350="342A",BD4350="342B"),PorcenRet(BD4350,BH4350,BI4350),INDEX(PORCENTAJEBUSCAR,MATCH(BD4350,CódigoRET,0),4)*1),"")</f>
        <v/>
      </c>
      <c r="BG4350">
        <f t="shared" si="472"/>
        <v>0</v>
      </c>
      <c r="BO4350">
        <f t="shared" si="473"/>
        <v>0</v>
      </c>
      <c r="CC4350">
        <f t="shared" si="474"/>
        <v>0</v>
      </c>
      <c r="CD4350">
        <f t="shared" si="475"/>
        <v>0</v>
      </c>
      <c r="CG4350">
        <f ca="1">IFERROR(INDIRECT("IVA!X"&amp;MATCH(MID(COMPRAS!C4250,1,2)&amp;MID(COMPRAS!F4250,1,2)&amp;MID(COMPRAS!D4250,1,2),IVA!W:W,0)),"SIN COD.")</f>
        <v>0</v>
      </c>
      <c r="CH4350">
        <f ca="1">IFERROR(INDIRECT("IVA!Y"&amp;MATCH(MID(COMPRAS!C4250,1,2)&amp;MID(COMPRAS!F4250,1,2)&amp;MID(COMPRAS!D4250,1,2),IVA!W:W,0)),"SIN COD.")</f>
        <v>0</v>
      </c>
    </row>
    <row r="4351" spans="1:86" x14ac:dyDescent="0.25">
      <c r="A4351"/>
      <c r="B4351"/>
      <c r="D4351"/>
      <c r="AL4351">
        <f t="shared" si="469"/>
        <v>0</v>
      </c>
      <c r="AQ4351">
        <f t="shared" si="470"/>
        <v>0</v>
      </c>
      <c r="AR4351" t="str">
        <f>IFERROR(IF(OR(AP4351=338,AP4351=340,AP4351=341,AP4351=342,AP4351="342A",AP4351="342B"),PorcenRet(AP4351,AT4351,AU4351),INDEX(PORCENTAJEBUSCAR,MATCH(AP4351,CódigoRET,0),4)*1),"")</f>
        <v/>
      </c>
      <c r="AS4351">
        <f t="shared" si="471"/>
        <v>0</v>
      </c>
      <c r="BF4351" t="str">
        <f>IFERROR(IF(OR(BD4351=338,BD4351=340,BD4351=341,BD4351=342,BD4351="342A",BD4351="342B"),PorcenRet(BD4351,BH4351,BI4351),INDEX(PORCENTAJEBUSCAR,MATCH(BD4351,CódigoRET,0),4)*1),"")</f>
        <v/>
      </c>
      <c r="BG4351">
        <f t="shared" si="472"/>
        <v>0</v>
      </c>
      <c r="BO4351">
        <f t="shared" si="473"/>
        <v>0</v>
      </c>
      <c r="CC4351">
        <f t="shared" si="474"/>
        <v>0</v>
      </c>
      <c r="CD4351">
        <f t="shared" si="475"/>
        <v>0</v>
      </c>
      <c r="CG4351">
        <f ca="1">IFERROR(INDIRECT("IVA!X"&amp;MATCH(MID(COMPRAS!C4251,1,2)&amp;MID(COMPRAS!F4251,1,2)&amp;MID(COMPRAS!D4251,1,2),IVA!W:W,0)),"SIN COD.")</f>
        <v>0</v>
      </c>
      <c r="CH4351">
        <f ca="1">IFERROR(INDIRECT("IVA!Y"&amp;MATCH(MID(COMPRAS!C4251,1,2)&amp;MID(COMPRAS!F4251,1,2)&amp;MID(COMPRAS!D4251,1,2),IVA!W:W,0)),"SIN COD.")</f>
        <v>0</v>
      </c>
    </row>
    <row r="4352" spans="1:86" x14ac:dyDescent="0.25">
      <c r="A4352"/>
      <c r="B4352"/>
      <c r="D4352"/>
      <c r="AL4352">
        <f t="shared" si="469"/>
        <v>0</v>
      </c>
      <c r="AQ4352">
        <f t="shared" si="470"/>
        <v>0</v>
      </c>
      <c r="AR4352" t="str">
        <f>IFERROR(IF(OR(AP4352=338,AP4352=340,AP4352=341,AP4352=342,AP4352="342A",AP4352="342B"),PorcenRet(AP4352,AT4352,AU4352),INDEX(PORCENTAJEBUSCAR,MATCH(AP4352,CódigoRET,0),4)*1),"")</f>
        <v/>
      </c>
      <c r="AS4352">
        <f t="shared" si="471"/>
        <v>0</v>
      </c>
      <c r="BF4352" t="str">
        <f>IFERROR(IF(OR(BD4352=338,BD4352=340,BD4352=341,BD4352=342,BD4352="342A",BD4352="342B"),PorcenRet(BD4352,BH4352,BI4352),INDEX(PORCENTAJEBUSCAR,MATCH(BD4352,CódigoRET,0),4)*1),"")</f>
        <v/>
      </c>
      <c r="BG4352">
        <f t="shared" si="472"/>
        <v>0</v>
      </c>
      <c r="BO4352">
        <f t="shared" si="473"/>
        <v>0</v>
      </c>
      <c r="CC4352">
        <f t="shared" si="474"/>
        <v>0</v>
      </c>
      <c r="CD4352">
        <f t="shared" si="475"/>
        <v>0</v>
      </c>
      <c r="CG4352">
        <f ca="1">IFERROR(INDIRECT("IVA!X"&amp;MATCH(MID(COMPRAS!C4252,1,2)&amp;MID(COMPRAS!F4252,1,2)&amp;MID(COMPRAS!D4252,1,2),IVA!W:W,0)),"SIN COD.")</f>
        <v>0</v>
      </c>
      <c r="CH4352">
        <f ca="1">IFERROR(INDIRECT("IVA!Y"&amp;MATCH(MID(COMPRAS!C4252,1,2)&amp;MID(COMPRAS!F4252,1,2)&amp;MID(COMPRAS!D4252,1,2),IVA!W:W,0)),"SIN COD.")</f>
        <v>0</v>
      </c>
    </row>
    <row r="4353" spans="1:86" x14ac:dyDescent="0.25">
      <c r="A4353"/>
      <c r="B4353"/>
      <c r="D4353"/>
      <c r="AL4353">
        <f t="shared" si="469"/>
        <v>0</v>
      </c>
      <c r="AQ4353">
        <f t="shared" si="470"/>
        <v>0</v>
      </c>
      <c r="AR4353" t="str">
        <f>IFERROR(IF(OR(AP4353=338,AP4353=340,AP4353=341,AP4353=342,AP4353="342A",AP4353="342B"),PorcenRet(AP4353,AT4353,AU4353),INDEX(PORCENTAJEBUSCAR,MATCH(AP4353,CódigoRET,0),4)*1),"")</f>
        <v/>
      </c>
      <c r="AS4353">
        <f t="shared" si="471"/>
        <v>0</v>
      </c>
      <c r="BF4353" t="str">
        <f>IFERROR(IF(OR(BD4353=338,BD4353=340,BD4353=341,BD4353=342,BD4353="342A",BD4353="342B"),PorcenRet(BD4353,BH4353,BI4353),INDEX(PORCENTAJEBUSCAR,MATCH(BD4353,CódigoRET,0),4)*1),"")</f>
        <v/>
      </c>
      <c r="BG4353">
        <f t="shared" si="472"/>
        <v>0</v>
      </c>
      <c r="BO4353">
        <f t="shared" si="473"/>
        <v>0</v>
      </c>
      <c r="CC4353">
        <f t="shared" si="474"/>
        <v>0</v>
      </c>
      <c r="CD4353">
        <f t="shared" si="475"/>
        <v>0</v>
      </c>
      <c r="CG4353">
        <f ca="1">IFERROR(INDIRECT("IVA!X"&amp;MATCH(MID(COMPRAS!C4253,1,2)&amp;MID(COMPRAS!F4253,1,2)&amp;MID(COMPRAS!D4253,1,2),IVA!W:W,0)),"SIN COD.")</f>
        <v>0</v>
      </c>
      <c r="CH4353">
        <f ca="1">IFERROR(INDIRECT("IVA!Y"&amp;MATCH(MID(COMPRAS!C4253,1,2)&amp;MID(COMPRAS!F4253,1,2)&amp;MID(COMPRAS!D4253,1,2),IVA!W:W,0)),"SIN COD.")</f>
        <v>0</v>
      </c>
    </row>
    <row r="4354" spans="1:86" x14ac:dyDescent="0.25">
      <c r="A4354"/>
      <c r="B4354"/>
      <c r="D4354"/>
      <c r="AL4354">
        <f t="shared" ref="AL4354:AL4417" si="476">O4354+P4354+Q4354+R4354+S4354+T4354+U4354+V4354</f>
        <v>0</v>
      </c>
      <c r="AQ4354">
        <f t="shared" ref="AQ4354:AQ4417" si="477">+P4354+Q4354+R4354+S4354-BE4354-BQ4354-BW4354+O4354</f>
        <v>0</v>
      </c>
      <c r="AR4354" t="str">
        <f>IFERROR(IF(OR(AP4354=338,AP4354=340,AP4354=341,AP4354=342,AP4354="342A",AP4354="342B"),PorcenRet(AP4354,AT4354,AU4354),INDEX(PORCENTAJEBUSCAR,MATCH(AP4354,CódigoRET,0),4)*1),"")</f>
        <v/>
      </c>
      <c r="AS4354">
        <f t="shared" ref="AS4354:AS4417" si="478">ROUND(IF(AP4354="",0,AQ4354*(AR4354/100)),2)</f>
        <v>0</v>
      </c>
      <c r="BF4354" t="str">
        <f>IFERROR(IF(OR(BD4354=338,BD4354=340,BD4354=341,BD4354=342,BD4354="342A",BD4354="342B"),PorcenRet(BD4354,BH4354,BI4354),INDEX(PORCENTAJEBUSCAR,MATCH(BD4354,CódigoRET,0),4)*1),"")</f>
        <v/>
      </c>
      <c r="BG4354">
        <f t="shared" ref="BG4354:BG4417" si="479">ROUND(IF(BD4354="",0,BE4354*(BF4354/100)),2)</f>
        <v>0</v>
      </c>
      <c r="BO4354">
        <f t="shared" ref="BO4354:BO4417" si="480">IF(MID(F4354,1,2)="41",SUM(O4354:S4354),0)</f>
        <v>0</v>
      </c>
      <c r="CC4354">
        <f t="shared" ref="CC4354:CC4417" si="481">O4354+P4354+Q4354+R4354+S4354</f>
        <v>0</v>
      </c>
      <c r="CD4354">
        <f t="shared" ref="CD4354:CD4417" si="482">T4354+U4354</f>
        <v>0</v>
      </c>
      <c r="CG4354">
        <f ca="1">IFERROR(INDIRECT("IVA!X"&amp;MATCH(MID(COMPRAS!C4254,1,2)&amp;MID(COMPRAS!F4254,1,2)&amp;MID(COMPRAS!D4254,1,2),IVA!W:W,0)),"SIN COD.")</f>
        <v>0</v>
      </c>
      <c r="CH4354">
        <f ca="1">IFERROR(INDIRECT("IVA!Y"&amp;MATCH(MID(COMPRAS!C4254,1,2)&amp;MID(COMPRAS!F4254,1,2)&amp;MID(COMPRAS!D4254,1,2),IVA!W:W,0)),"SIN COD.")</f>
        <v>0</v>
      </c>
    </row>
    <row r="4355" spans="1:86" x14ac:dyDescent="0.25">
      <c r="A4355"/>
      <c r="B4355"/>
      <c r="D4355"/>
      <c r="AL4355">
        <f t="shared" si="476"/>
        <v>0</v>
      </c>
      <c r="AQ4355">
        <f t="shared" si="477"/>
        <v>0</v>
      </c>
      <c r="AR4355" t="str">
        <f>IFERROR(IF(OR(AP4355=338,AP4355=340,AP4355=341,AP4355=342,AP4355="342A",AP4355="342B"),PorcenRet(AP4355,AT4355,AU4355),INDEX(PORCENTAJEBUSCAR,MATCH(AP4355,CódigoRET,0),4)*1),"")</f>
        <v/>
      </c>
      <c r="AS4355">
        <f t="shared" si="478"/>
        <v>0</v>
      </c>
      <c r="BF4355" t="str">
        <f>IFERROR(IF(OR(BD4355=338,BD4355=340,BD4355=341,BD4355=342,BD4355="342A",BD4355="342B"),PorcenRet(BD4355,BH4355,BI4355),INDEX(PORCENTAJEBUSCAR,MATCH(BD4355,CódigoRET,0),4)*1),"")</f>
        <v/>
      </c>
      <c r="BG4355">
        <f t="shared" si="479"/>
        <v>0</v>
      </c>
      <c r="BO4355">
        <f t="shared" si="480"/>
        <v>0</v>
      </c>
      <c r="CC4355">
        <f t="shared" si="481"/>
        <v>0</v>
      </c>
      <c r="CD4355">
        <f t="shared" si="482"/>
        <v>0</v>
      </c>
      <c r="CG4355">
        <f ca="1">IFERROR(INDIRECT("IVA!X"&amp;MATCH(MID(COMPRAS!C4255,1,2)&amp;MID(COMPRAS!F4255,1,2)&amp;MID(COMPRAS!D4255,1,2),IVA!W:W,0)),"SIN COD.")</f>
        <v>0</v>
      </c>
      <c r="CH4355">
        <f ca="1">IFERROR(INDIRECT("IVA!Y"&amp;MATCH(MID(COMPRAS!C4255,1,2)&amp;MID(COMPRAS!F4255,1,2)&amp;MID(COMPRAS!D4255,1,2),IVA!W:W,0)),"SIN COD.")</f>
        <v>0</v>
      </c>
    </row>
    <row r="4356" spans="1:86" x14ac:dyDescent="0.25">
      <c r="A4356"/>
      <c r="B4356"/>
      <c r="D4356"/>
      <c r="AL4356">
        <f t="shared" si="476"/>
        <v>0</v>
      </c>
      <c r="AQ4356">
        <f t="shared" si="477"/>
        <v>0</v>
      </c>
      <c r="AR4356" t="str">
        <f>IFERROR(IF(OR(AP4356=338,AP4356=340,AP4356=341,AP4356=342,AP4356="342A",AP4356="342B"),PorcenRet(AP4356,AT4356,AU4356),INDEX(PORCENTAJEBUSCAR,MATCH(AP4356,CódigoRET,0),4)*1),"")</f>
        <v/>
      </c>
      <c r="AS4356">
        <f t="shared" si="478"/>
        <v>0</v>
      </c>
      <c r="BF4356" t="str">
        <f>IFERROR(IF(OR(BD4356=338,BD4356=340,BD4356=341,BD4356=342,BD4356="342A",BD4356="342B"),PorcenRet(BD4356,BH4356,BI4356),INDEX(PORCENTAJEBUSCAR,MATCH(BD4356,CódigoRET,0),4)*1),"")</f>
        <v/>
      </c>
      <c r="BG4356">
        <f t="shared" si="479"/>
        <v>0</v>
      </c>
      <c r="BO4356">
        <f t="shared" si="480"/>
        <v>0</v>
      </c>
      <c r="CC4356">
        <f t="shared" si="481"/>
        <v>0</v>
      </c>
      <c r="CD4356">
        <f t="shared" si="482"/>
        <v>0</v>
      </c>
      <c r="CG4356">
        <f ca="1">IFERROR(INDIRECT("IVA!X"&amp;MATCH(MID(COMPRAS!C4256,1,2)&amp;MID(COMPRAS!F4256,1,2)&amp;MID(COMPRAS!D4256,1,2),IVA!W:W,0)),"SIN COD.")</f>
        <v>0</v>
      </c>
      <c r="CH4356">
        <f ca="1">IFERROR(INDIRECT("IVA!Y"&amp;MATCH(MID(COMPRAS!C4256,1,2)&amp;MID(COMPRAS!F4256,1,2)&amp;MID(COMPRAS!D4256,1,2),IVA!W:W,0)),"SIN COD.")</f>
        <v>0</v>
      </c>
    </row>
    <row r="4357" spans="1:86" x14ac:dyDescent="0.25">
      <c r="A4357"/>
      <c r="B4357"/>
      <c r="D4357"/>
      <c r="AL4357">
        <f t="shared" si="476"/>
        <v>0</v>
      </c>
      <c r="AQ4357">
        <f t="shared" si="477"/>
        <v>0</v>
      </c>
      <c r="AR4357" t="str">
        <f>IFERROR(IF(OR(AP4357=338,AP4357=340,AP4357=341,AP4357=342,AP4357="342A",AP4357="342B"),PorcenRet(AP4357,AT4357,AU4357),INDEX(PORCENTAJEBUSCAR,MATCH(AP4357,CódigoRET,0),4)*1),"")</f>
        <v/>
      </c>
      <c r="AS4357">
        <f t="shared" si="478"/>
        <v>0</v>
      </c>
      <c r="BF4357" t="str">
        <f>IFERROR(IF(OR(BD4357=338,BD4357=340,BD4357=341,BD4357=342,BD4357="342A",BD4357="342B"),PorcenRet(BD4357,BH4357,BI4357),INDEX(PORCENTAJEBUSCAR,MATCH(BD4357,CódigoRET,0),4)*1),"")</f>
        <v/>
      </c>
      <c r="BG4357">
        <f t="shared" si="479"/>
        <v>0</v>
      </c>
      <c r="BO4357">
        <f t="shared" si="480"/>
        <v>0</v>
      </c>
      <c r="CC4357">
        <f t="shared" si="481"/>
        <v>0</v>
      </c>
      <c r="CD4357">
        <f t="shared" si="482"/>
        <v>0</v>
      </c>
      <c r="CG4357">
        <f ca="1">IFERROR(INDIRECT("IVA!X"&amp;MATCH(MID(COMPRAS!C4257,1,2)&amp;MID(COMPRAS!F4257,1,2)&amp;MID(COMPRAS!D4257,1,2),IVA!W:W,0)),"SIN COD.")</f>
        <v>0</v>
      </c>
      <c r="CH4357">
        <f ca="1">IFERROR(INDIRECT("IVA!Y"&amp;MATCH(MID(COMPRAS!C4257,1,2)&amp;MID(COMPRAS!F4257,1,2)&amp;MID(COMPRAS!D4257,1,2),IVA!W:W,0)),"SIN COD.")</f>
        <v>0</v>
      </c>
    </row>
    <row r="4358" spans="1:86" x14ac:dyDescent="0.25">
      <c r="A4358"/>
      <c r="B4358"/>
      <c r="D4358"/>
      <c r="AL4358">
        <f t="shared" si="476"/>
        <v>0</v>
      </c>
      <c r="AQ4358">
        <f t="shared" si="477"/>
        <v>0</v>
      </c>
      <c r="AR4358" t="str">
        <f>IFERROR(IF(OR(AP4358=338,AP4358=340,AP4358=341,AP4358=342,AP4358="342A",AP4358="342B"),PorcenRet(AP4358,AT4358,AU4358),INDEX(PORCENTAJEBUSCAR,MATCH(AP4358,CódigoRET,0),4)*1),"")</f>
        <v/>
      </c>
      <c r="AS4358">
        <f t="shared" si="478"/>
        <v>0</v>
      </c>
      <c r="BF4358" t="str">
        <f>IFERROR(IF(OR(BD4358=338,BD4358=340,BD4358=341,BD4358=342,BD4358="342A",BD4358="342B"),PorcenRet(BD4358,BH4358,BI4358),INDEX(PORCENTAJEBUSCAR,MATCH(BD4358,CódigoRET,0),4)*1),"")</f>
        <v/>
      </c>
      <c r="BG4358">
        <f t="shared" si="479"/>
        <v>0</v>
      </c>
      <c r="BO4358">
        <f t="shared" si="480"/>
        <v>0</v>
      </c>
      <c r="CC4358">
        <f t="shared" si="481"/>
        <v>0</v>
      </c>
      <c r="CD4358">
        <f t="shared" si="482"/>
        <v>0</v>
      </c>
      <c r="CG4358">
        <f ca="1">IFERROR(INDIRECT("IVA!X"&amp;MATCH(MID(COMPRAS!C4258,1,2)&amp;MID(COMPRAS!F4258,1,2)&amp;MID(COMPRAS!D4258,1,2),IVA!W:W,0)),"SIN COD.")</f>
        <v>0</v>
      </c>
      <c r="CH4358">
        <f ca="1">IFERROR(INDIRECT("IVA!Y"&amp;MATCH(MID(COMPRAS!C4258,1,2)&amp;MID(COMPRAS!F4258,1,2)&amp;MID(COMPRAS!D4258,1,2),IVA!W:W,0)),"SIN COD.")</f>
        <v>0</v>
      </c>
    </row>
    <row r="4359" spans="1:86" x14ac:dyDescent="0.25">
      <c r="A4359"/>
      <c r="B4359"/>
      <c r="D4359"/>
      <c r="AL4359">
        <f t="shared" si="476"/>
        <v>0</v>
      </c>
      <c r="AQ4359">
        <f t="shared" si="477"/>
        <v>0</v>
      </c>
      <c r="AR4359" t="str">
        <f>IFERROR(IF(OR(AP4359=338,AP4359=340,AP4359=341,AP4359=342,AP4359="342A",AP4359="342B"),PorcenRet(AP4359,AT4359,AU4359),INDEX(PORCENTAJEBUSCAR,MATCH(AP4359,CódigoRET,0),4)*1),"")</f>
        <v/>
      </c>
      <c r="AS4359">
        <f t="shared" si="478"/>
        <v>0</v>
      </c>
      <c r="BF4359" t="str">
        <f>IFERROR(IF(OR(BD4359=338,BD4359=340,BD4359=341,BD4359=342,BD4359="342A",BD4359="342B"),PorcenRet(BD4359,BH4359,BI4359),INDEX(PORCENTAJEBUSCAR,MATCH(BD4359,CódigoRET,0),4)*1),"")</f>
        <v/>
      </c>
      <c r="BG4359">
        <f t="shared" si="479"/>
        <v>0</v>
      </c>
      <c r="BO4359">
        <f t="shared" si="480"/>
        <v>0</v>
      </c>
      <c r="CC4359">
        <f t="shared" si="481"/>
        <v>0</v>
      </c>
      <c r="CD4359">
        <f t="shared" si="482"/>
        <v>0</v>
      </c>
      <c r="CG4359">
        <f ca="1">IFERROR(INDIRECT("IVA!X"&amp;MATCH(MID(COMPRAS!C4259,1,2)&amp;MID(COMPRAS!F4259,1,2)&amp;MID(COMPRAS!D4259,1,2),IVA!W:W,0)),"SIN COD.")</f>
        <v>0</v>
      </c>
      <c r="CH4359">
        <f ca="1">IFERROR(INDIRECT("IVA!Y"&amp;MATCH(MID(COMPRAS!C4259,1,2)&amp;MID(COMPRAS!F4259,1,2)&amp;MID(COMPRAS!D4259,1,2),IVA!W:W,0)),"SIN COD.")</f>
        <v>0</v>
      </c>
    </row>
    <row r="4360" spans="1:86" x14ac:dyDescent="0.25">
      <c r="A4360"/>
      <c r="B4360"/>
      <c r="D4360"/>
      <c r="AL4360">
        <f t="shared" si="476"/>
        <v>0</v>
      </c>
      <c r="AQ4360">
        <f t="shared" si="477"/>
        <v>0</v>
      </c>
      <c r="AR4360" t="str">
        <f>IFERROR(IF(OR(AP4360=338,AP4360=340,AP4360=341,AP4360=342,AP4360="342A",AP4360="342B"),PorcenRet(AP4360,AT4360,AU4360),INDEX(PORCENTAJEBUSCAR,MATCH(AP4360,CódigoRET,0),4)*1),"")</f>
        <v/>
      </c>
      <c r="AS4360">
        <f t="shared" si="478"/>
        <v>0</v>
      </c>
      <c r="BF4360" t="str">
        <f>IFERROR(IF(OR(BD4360=338,BD4360=340,BD4360=341,BD4360=342,BD4360="342A",BD4360="342B"),PorcenRet(BD4360,BH4360,BI4360),INDEX(PORCENTAJEBUSCAR,MATCH(BD4360,CódigoRET,0),4)*1),"")</f>
        <v/>
      </c>
      <c r="BG4360">
        <f t="shared" si="479"/>
        <v>0</v>
      </c>
      <c r="BO4360">
        <f t="shared" si="480"/>
        <v>0</v>
      </c>
      <c r="CC4360">
        <f t="shared" si="481"/>
        <v>0</v>
      </c>
      <c r="CD4360">
        <f t="shared" si="482"/>
        <v>0</v>
      </c>
      <c r="CG4360">
        <f ca="1">IFERROR(INDIRECT("IVA!X"&amp;MATCH(MID(COMPRAS!C4260,1,2)&amp;MID(COMPRAS!F4260,1,2)&amp;MID(COMPRAS!D4260,1,2),IVA!W:W,0)),"SIN COD.")</f>
        <v>0</v>
      </c>
      <c r="CH4360">
        <f ca="1">IFERROR(INDIRECT("IVA!Y"&amp;MATCH(MID(COMPRAS!C4260,1,2)&amp;MID(COMPRAS!F4260,1,2)&amp;MID(COMPRAS!D4260,1,2),IVA!W:W,0)),"SIN COD.")</f>
        <v>0</v>
      </c>
    </row>
    <row r="4361" spans="1:86" x14ac:dyDescent="0.25">
      <c r="A4361"/>
      <c r="B4361"/>
      <c r="D4361"/>
      <c r="AL4361">
        <f t="shared" si="476"/>
        <v>0</v>
      </c>
      <c r="AQ4361">
        <f t="shared" si="477"/>
        <v>0</v>
      </c>
      <c r="AR4361" t="str">
        <f>IFERROR(IF(OR(AP4361=338,AP4361=340,AP4361=341,AP4361=342,AP4361="342A",AP4361="342B"),PorcenRet(AP4361,AT4361,AU4361),INDEX(PORCENTAJEBUSCAR,MATCH(AP4361,CódigoRET,0),4)*1),"")</f>
        <v/>
      </c>
      <c r="AS4361">
        <f t="shared" si="478"/>
        <v>0</v>
      </c>
      <c r="BF4361" t="str">
        <f>IFERROR(IF(OR(BD4361=338,BD4361=340,BD4361=341,BD4361=342,BD4361="342A",BD4361="342B"),PorcenRet(BD4361,BH4361,BI4361),INDEX(PORCENTAJEBUSCAR,MATCH(BD4361,CódigoRET,0),4)*1),"")</f>
        <v/>
      </c>
      <c r="BG4361">
        <f t="shared" si="479"/>
        <v>0</v>
      </c>
      <c r="BO4361">
        <f t="shared" si="480"/>
        <v>0</v>
      </c>
      <c r="CC4361">
        <f t="shared" si="481"/>
        <v>0</v>
      </c>
      <c r="CD4361">
        <f t="shared" si="482"/>
        <v>0</v>
      </c>
      <c r="CG4361">
        <f ca="1">IFERROR(INDIRECT("IVA!X"&amp;MATCH(MID(COMPRAS!C4261,1,2)&amp;MID(COMPRAS!F4261,1,2)&amp;MID(COMPRAS!D4261,1,2),IVA!W:W,0)),"SIN COD.")</f>
        <v>0</v>
      </c>
      <c r="CH4361">
        <f ca="1">IFERROR(INDIRECT("IVA!Y"&amp;MATCH(MID(COMPRAS!C4261,1,2)&amp;MID(COMPRAS!F4261,1,2)&amp;MID(COMPRAS!D4261,1,2),IVA!W:W,0)),"SIN COD.")</f>
        <v>0</v>
      </c>
    </row>
    <row r="4362" spans="1:86" x14ac:dyDescent="0.25">
      <c r="A4362"/>
      <c r="B4362"/>
      <c r="D4362"/>
      <c r="AL4362">
        <f t="shared" si="476"/>
        <v>0</v>
      </c>
      <c r="AQ4362">
        <f t="shared" si="477"/>
        <v>0</v>
      </c>
      <c r="AR4362" t="str">
        <f>IFERROR(IF(OR(AP4362=338,AP4362=340,AP4362=341,AP4362=342,AP4362="342A",AP4362="342B"),PorcenRet(AP4362,AT4362,AU4362),INDEX(PORCENTAJEBUSCAR,MATCH(AP4362,CódigoRET,0),4)*1),"")</f>
        <v/>
      </c>
      <c r="AS4362">
        <f t="shared" si="478"/>
        <v>0</v>
      </c>
      <c r="BF4362" t="str">
        <f>IFERROR(IF(OR(BD4362=338,BD4362=340,BD4362=341,BD4362=342,BD4362="342A",BD4362="342B"),PorcenRet(BD4362,BH4362,BI4362),INDEX(PORCENTAJEBUSCAR,MATCH(BD4362,CódigoRET,0),4)*1),"")</f>
        <v/>
      </c>
      <c r="BG4362">
        <f t="shared" si="479"/>
        <v>0</v>
      </c>
      <c r="BO4362">
        <f t="shared" si="480"/>
        <v>0</v>
      </c>
      <c r="CC4362">
        <f t="shared" si="481"/>
        <v>0</v>
      </c>
      <c r="CD4362">
        <f t="shared" si="482"/>
        <v>0</v>
      </c>
      <c r="CG4362">
        <f ca="1">IFERROR(INDIRECT("IVA!X"&amp;MATCH(MID(COMPRAS!C4262,1,2)&amp;MID(COMPRAS!F4262,1,2)&amp;MID(COMPRAS!D4262,1,2),IVA!W:W,0)),"SIN COD.")</f>
        <v>0</v>
      </c>
      <c r="CH4362">
        <f ca="1">IFERROR(INDIRECT("IVA!Y"&amp;MATCH(MID(COMPRAS!C4262,1,2)&amp;MID(COMPRAS!F4262,1,2)&amp;MID(COMPRAS!D4262,1,2),IVA!W:W,0)),"SIN COD.")</f>
        <v>0</v>
      </c>
    </row>
    <row r="4363" spans="1:86" x14ac:dyDescent="0.25">
      <c r="A4363"/>
      <c r="B4363"/>
      <c r="D4363"/>
      <c r="AL4363">
        <f t="shared" si="476"/>
        <v>0</v>
      </c>
      <c r="AQ4363">
        <f t="shared" si="477"/>
        <v>0</v>
      </c>
      <c r="AR4363" t="str">
        <f>IFERROR(IF(OR(AP4363=338,AP4363=340,AP4363=341,AP4363=342,AP4363="342A",AP4363="342B"),PorcenRet(AP4363,AT4363,AU4363),INDEX(PORCENTAJEBUSCAR,MATCH(AP4363,CódigoRET,0),4)*1),"")</f>
        <v/>
      </c>
      <c r="AS4363">
        <f t="shared" si="478"/>
        <v>0</v>
      </c>
      <c r="BF4363" t="str">
        <f>IFERROR(IF(OR(BD4363=338,BD4363=340,BD4363=341,BD4363=342,BD4363="342A",BD4363="342B"),PorcenRet(BD4363,BH4363,BI4363),INDEX(PORCENTAJEBUSCAR,MATCH(BD4363,CódigoRET,0),4)*1),"")</f>
        <v/>
      </c>
      <c r="BG4363">
        <f t="shared" si="479"/>
        <v>0</v>
      </c>
      <c r="BO4363">
        <f t="shared" si="480"/>
        <v>0</v>
      </c>
      <c r="CC4363">
        <f t="shared" si="481"/>
        <v>0</v>
      </c>
      <c r="CD4363">
        <f t="shared" si="482"/>
        <v>0</v>
      </c>
      <c r="CG4363">
        <f ca="1">IFERROR(INDIRECT("IVA!X"&amp;MATCH(MID(COMPRAS!C4263,1,2)&amp;MID(COMPRAS!F4263,1,2)&amp;MID(COMPRAS!D4263,1,2),IVA!W:W,0)),"SIN COD.")</f>
        <v>0</v>
      </c>
      <c r="CH4363">
        <f ca="1">IFERROR(INDIRECT("IVA!Y"&amp;MATCH(MID(COMPRAS!C4263,1,2)&amp;MID(COMPRAS!F4263,1,2)&amp;MID(COMPRAS!D4263,1,2),IVA!W:W,0)),"SIN COD.")</f>
        <v>0</v>
      </c>
    </row>
    <row r="4364" spans="1:86" x14ac:dyDescent="0.25">
      <c r="A4364"/>
      <c r="B4364"/>
      <c r="D4364"/>
      <c r="AL4364">
        <f t="shared" si="476"/>
        <v>0</v>
      </c>
      <c r="AQ4364">
        <f t="shared" si="477"/>
        <v>0</v>
      </c>
      <c r="AR4364" t="str">
        <f>IFERROR(IF(OR(AP4364=338,AP4364=340,AP4364=341,AP4364=342,AP4364="342A",AP4364="342B"),PorcenRet(AP4364,AT4364,AU4364),INDEX(PORCENTAJEBUSCAR,MATCH(AP4364,CódigoRET,0),4)*1),"")</f>
        <v/>
      </c>
      <c r="AS4364">
        <f t="shared" si="478"/>
        <v>0</v>
      </c>
      <c r="BF4364" t="str">
        <f>IFERROR(IF(OR(BD4364=338,BD4364=340,BD4364=341,BD4364=342,BD4364="342A",BD4364="342B"),PorcenRet(BD4364,BH4364,BI4364),INDEX(PORCENTAJEBUSCAR,MATCH(BD4364,CódigoRET,0),4)*1),"")</f>
        <v/>
      </c>
      <c r="BG4364">
        <f t="shared" si="479"/>
        <v>0</v>
      </c>
      <c r="BO4364">
        <f t="shared" si="480"/>
        <v>0</v>
      </c>
      <c r="CC4364">
        <f t="shared" si="481"/>
        <v>0</v>
      </c>
      <c r="CD4364">
        <f t="shared" si="482"/>
        <v>0</v>
      </c>
      <c r="CG4364">
        <f ca="1">IFERROR(INDIRECT("IVA!X"&amp;MATCH(MID(COMPRAS!C4264,1,2)&amp;MID(COMPRAS!F4264,1,2)&amp;MID(COMPRAS!D4264,1,2),IVA!W:W,0)),"SIN COD.")</f>
        <v>0</v>
      </c>
      <c r="CH4364">
        <f ca="1">IFERROR(INDIRECT("IVA!Y"&amp;MATCH(MID(COMPRAS!C4264,1,2)&amp;MID(COMPRAS!F4264,1,2)&amp;MID(COMPRAS!D4264,1,2),IVA!W:W,0)),"SIN COD.")</f>
        <v>0</v>
      </c>
    </row>
    <row r="4365" spans="1:86" x14ac:dyDescent="0.25">
      <c r="A4365"/>
      <c r="B4365"/>
      <c r="D4365"/>
      <c r="AL4365">
        <f t="shared" si="476"/>
        <v>0</v>
      </c>
      <c r="AQ4365">
        <f t="shared" si="477"/>
        <v>0</v>
      </c>
      <c r="AR4365" t="str">
        <f>IFERROR(IF(OR(AP4365=338,AP4365=340,AP4365=341,AP4365=342,AP4365="342A",AP4365="342B"),PorcenRet(AP4365,AT4365,AU4365),INDEX(PORCENTAJEBUSCAR,MATCH(AP4365,CódigoRET,0),4)*1),"")</f>
        <v/>
      </c>
      <c r="AS4365">
        <f t="shared" si="478"/>
        <v>0</v>
      </c>
      <c r="BF4365" t="str">
        <f>IFERROR(IF(OR(BD4365=338,BD4365=340,BD4365=341,BD4365=342,BD4365="342A",BD4365="342B"),PorcenRet(BD4365,BH4365,BI4365),INDEX(PORCENTAJEBUSCAR,MATCH(BD4365,CódigoRET,0),4)*1),"")</f>
        <v/>
      </c>
      <c r="BG4365">
        <f t="shared" si="479"/>
        <v>0</v>
      </c>
      <c r="BO4365">
        <f t="shared" si="480"/>
        <v>0</v>
      </c>
      <c r="CC4365">
        <f t="shared" si="481"/>
        <v>0</v>
      </c>
      <c r="CD4365">
        <f t="shared" si="482"/>
        <v>0</v>
      </c>
      <c r="CG4365">
        <f ca="1">IFERROR(INDIRECT("IVA!X"&amp;MATCH(MID(COMPRAS!C4265,1,2)&amp;MID(COMPRAS!F4265,1,2)&amp;MID(COMPRAS!D4265,1,2),IVA!W:W,0)),"SIN COD.")</f>
        <v>0</v>
      </c>
      <c r="CH4365">
        <f ca="1">IFERROR(INDIRECT("IVA!Y"&amp;MATCH(MID(COMPRAS!C4265,1,2)&amp;MID(COMPRAS!F4265,1,2)&amp;MID(COMPRAS!D4265,1,2),IVA!W:W,0)),"SIN COD.")</f>
        <v>0</v>
      </c>
    </row>
    <row r="4366" spans="1:86" x14ac:dyDescent="0.25">
      <c r="A4366"/>
      <c r="B4366"/>
      <c r="D4366"/>
      <c r="AL4366">
        <f t="shared" si="476"/>
        <v>0</v>
      </c>
      <c r="AQ4366">
        <f t="shared" si="477"/>
        <v>0</v>
      </c>
      <c r="AR4366" t="str">
        <f>IFERROR(IF(OR(AP4366=338,AP4366=340,AP4366=341,AP4366=342,AP4366="342A",AP4366="342B"),PorcenRet(AP4366,AT4366,AU4366),INDEX(PORCENTAJEBUSCAR,MATCH(AP4366,CódigoRET,0),4)*1),"")</f>
        <v/>
      </c>
      <c r="AS4366">
        <f t="shared" si="478"/>
        <v>0</v>
      </c>
      <c r="BF4366" t="str">
        <f>IFERROR(IF(OR(BD4366=338,BD4366=340,BD4366=341,BD4366=342,BD4366="342A",BD4366="342B"),PorcenRet(BD4366,BH4366,BI4366),INDEX(PORCENTAJEBUSCAR,MATCH(BD4366,CódigoRET,0),4)*1),"")</f>
        <v/>
      </c>
      <c r="BG4366">
        <f t="shared" si="479"/>
        <v>0</v>
      </c>
      <c r="BO4366">
        <f t="shared" si="480"/>
        <v>0</v>
      </c>
      <c r="CC4366">
        <f t="shared" si="481"/>
        <v>0</v>
      </c>
      <c r="CD4366">
        <f t="shared" si="482"/>
        <v>0</v>
      </c>
      <c r="CG4366">
        <f ca="1">IFERROR(INDIRECT("IVA!X"&amp;MATCH(MID(COMPRAS!C4266,1,2)&amp;MID(COMPRAS!F4266,1,2)&amp;MID(COMPRAS!D4266,1,2),IVA!W:W,0)),"SIN COD.")</f>
        <v>0</v>
      </c>
      <c r="CH4366">
        <f ca="1">IFERROR(INDIRECT("IVA!Y"&amp;MATCH(MID(COMPRAS!C4266,1,2)&amp;MID(COMPRAS!F4266,1,2)&amp;MID(COMPRAS!D4266,1,2),IVA!W:W,0)),"SIN COD.")</f>
        <v>0</v>
      </c>
    </row>
    <row r="4367" spans="1:86" x14ac:dyDescent="0.25">
      <c r="A4367"/>
      <c r="B4367"/>
      <c r="D4367"/>
      <c r="AL4367">
        <f t="shared" si="476"/>
        <v>0</v>
      </c>
      <c r="AQ4367">
        <f t="shared" si="477"/>
        <v>0</v>
      </c>
      <c r="AR4367" t="str">
        <f>IFERROR(IF(OR(AP4367=338,AP4367=340,AP4367=341,AP4367=342,AP4367="342A",AP4367="342B"),PorcenRet(AP4367,AT4367,AU4367),INDEX(PORCENTAJEBUSCAR,MATCH(AP4367,CódigoRET,0),4)*1),"")</f>
        <v/>
      </c>
      <c r="AS4367">
        <f t="shared" si="478"/>
        <v>0</v>
      </c>
      <c r="BF4367" t="str">
        <f>IFERROR(IF(OR(BD4367=338,BD4367=340,BD4367=341,BD4367=342,BD4367="342A",BD4367="342B"),PorcenRet(BD4367,BH4367,BI4367),INDEX(PORCENTAJEBUSCAR,MATCH(BD4367,CódigoRET,0),4)*1),"")</f>
        <v/>
      </c>
      <c r="BG4367">
        <f t="shared" si="479"/>
        <v>0</v>
      </c>
      <c r="BO4367">
        <f t="shared" si="480"/>
        <v>0</v>
      </c>
      <c r="CC4367">
        <f t="shared" si="481"/>
        <v>0</v>
      </c>
      <c r="CD4367">
        <f t="shared" si="482"/>
        <v>0</v>
      </c>
      <c r="CG4367">
        <f ca="1">IFERROR(INDIRECT("IVA!X"&amp;MATCH(MID(COMPRAS!C4267,1,2)&amp;MID(COMPRAS!F4267,1,2)&amp;MID(COMPRAS!D4267,1,2),IVA!W:W,0)),"SIN COD.")</f>
        <v>0</v>
      </c>
      <c r="CH4367">
        <f ca="1">IFERROR(INDIRECT("IVA!Y"&amp;MATCH(MID(COMPRAS!C4267,1,2)&amp;MID(COMPRAS!F4267,1,2)&amp;MID(COMPRAS!D4267,1,2),IVA!W:W,0)),"SIN COD.")</f>
        <v>0</v>
      </c>
    </row>
    <row r="4368" spans="1:86" x14ac:dyDescent="0.25">
      <c r="A4368"/>
      <c r="B4368"/>
      <c r="D4368"/>
      <c r="AL4368">
        <f t="shared" si="476"/>
        <v>0</v>
      </c>
      <c r="AQ4368">
        <f t="shared" si="477"/>
        <v>0</v>
      </c>
      <c r="AR4368" t="str">
        <f>IFERROR(IF(OR(AP4368=338,AP4368=340,AP4368=341,AP4368=342,AP4368="342A",AP4368="342B"),PorcenRet(AP4368,AT4368,AU4368),INDEX(PORCENTAJEBUSCAR,MATCH(AP4368,CódigoRET,0),4)*1),"")</f>
        <v/>
      </c>
      <c r="AS4368">
        <f t="shared" si="478"/>
        <v>0</v>
      </c>
      <c r="BF4368" t="str">
        <f>IFERROR(IF(OR(BD4368=338,BD4368=340,BD4368=341,BD4368=342,BD4368="342A",BD4368="342B"),PorcenRet(BD4368,BH4368,BI4368),INDEX(PORCENTAJEBUSCAR,MATCH(BD4368,CódigoRET,0),4)*1),"")</f>
        <v/>
      </c>
      <c r="BG4368">
        <f t="shared" si="479"/>
        <v>0</v>
      </c>
      <c r="BO4368">
        <f t="shared" si="480"/>
        <v>0</v>
      </c>
      <c r="CC4368">
        <f t="shared" si="481"/>
        <v>0</v>
      </c>
      <c r="CD4368">
        <f t="shared" si="482"/>
        <v>0</v>
      </c>
      <c r="CG4368">
        <f ca="1">IFERROR(INDIRECT("IVA!X"&amp;MATCH(MID(COMPRAS!C4268,1,2)&amp;MID(COMPRAS!F4268,1,2)&amp;MID(COMPRAS!D4268,1,2),IVA!W:W,0)),"SIN COD.")</f>
        <v>0</v>
      </c>
      <c r="CH4368">
        <f ca="1">IFERROR(INDIRECT("IVA!Y"&amp;MATCH(MID(COMPRAS!C4268,1,2)&amp;MID(COMPRAS!F4268,1,2)&amp;MID(COMPRAS!D4268,1,2),IVA!W:W,0)),"SIN COD.")</f>
        <v>0</v>
      </c>
    </row>
    <row r="4369" spans="1:86" x14ac:dyDescent="0.25">
      <c r="A4369"/>
      <c r="B4369"/>
      <c r="D4369"/>
      <c r="AL4369">
        <f t="shared" si="476"/>
        <v>0</v>
      </c>
      <c r="AQ4369">
        <f t="shared" si="477"/>
        <v>0</v>
      </c>
      <c r="AR4369" t="str">
        <f>IFERROR(IF(OR(AP4369=338,AP4369=340,AP4369=341,AP4369=342,AP4369="342A",AP4369="342B"),PorcenRet(AP4369,AT4369,AU4369),INDEX(PORCENTAJEBUSCAR,MATCH(AP4369,CódigoRET,0),4)*1),"")</f>
        <v/>
      </c>
      <c r="AS4369">
        <f t="shared" si="478"/>
        <v>0</v>
      </c>
      <c r="BF4369" t="str">
        <f>IFERROR(IF(OR(BD4369=338,BD4369=340,BD4369=341,BD4369=342,BD4369="342A",BD4369="342B"),PorcenRet(BD4369,BH4369,BI4369),INDEX(PORCENTAJEBUSCAR,MATCH(BD4369,CódigoRET,0),4)*1),"")</f>
        <v/>
      </c>
      <c r="BG4369">
        <f t="shared" si="479"/>
        <v>0</v>
      </c>
      <c r="BO4369">
        <f t="shared" si="480"/>
        <v>0</v>
      </c>
      <c r="CC4369">
        <f t="shared" si="481"/>
        <v>0</v>
      </c>
      <c r="CD4369">
        <f t="shared" si="482"/>
        <v>0</v>
      </c>
      <c r="CG4369">
        <f ca="1">IFERROR(INDIRECT("IVA!X"&amp;MATCH(MID(COMPRAS!C4269,1,2)&amp;MID(COMPRAS!F4269,1,2)&amp;MID(COMPRAS!D4269,1,2),IVA!W:W,0)),"SIN COD.")</f>
        <v>0</v>
      </c>
      <c r="CH4369">
        <f ca="1">IFERROR(INDIRECT("IVA!Y"&amp;MATCH(MID(COMPRAS!C4269,1,2)&amp;MID(COMPRAS!F4269,1,2)&amp;MID(COMPRAS!D4269,1,2),IVA!W:W,0)),"SIN COD.")</f>
        <v>0</v>
      </c>
    </row>
    <row r="4370" spans="1:86" x14ac:dyDescent="0.25">
      <c r="A4370"/>
      <c r="B4370"/>
      <c r="D4370"/>
      <c r="AL4370">
        <f t="shared" si="476"/>
        <v>0</v>
      </c>
      <c r="AQ4370">
        <f t="shared" si="477"/>
        <v>0</v>
      </c>
      <c r="AR4370" t="str">
        <f>IFERROR(IF(OR(AP4370=338,AP4370=340,AP4370=341,AP4370=342,AP4370="342A",AP4370="342B"),PorcenRet(AP4370,AT4370,AU4370),INDEX(PORCENTAJEBUSCAR,MATCH(AP4370,CódigoRET,0),4)*1),"")</f>
        <v/>
      </c>
      <c r="AS4370">
        <f t="shared" si="478"/>
        <v>0</v>
      </c>
      <c r="BF4370" t="str">
        <f>IFERROR(IF(OR(BD4370=338,BD4370=340,BD4370=341,BD4370=342,BD4370="342A",BD4370="342B"),PorcenRet(BD4370,BH4370,BI4370),INDEX(PORCENTAJEBUSCAR,MATCH(BD4370,CódigoRET,0),4)*1),"")</f>
        <v/>
      </c>
      <c r="BG4370">
        <f t="shared" si="479"/>
        <v>0</v>
      </c>
      <c r="BO4370">
        <f t="shared" si="480"/>
        <v>0</v>
      </c>
      <c r="CC4370">
        <f t="shared" si="481"/>
        <v>0</v>
      </c>
      <c r="CD4370">
        <f t="shared" si="482"/>
        <v>0</v>
      </c>
      <c r="CG4370">
        <f ca="1">IFERROR(INDIRECT("IVA!X"&amp;MATCH(MID(COMPRAS!C4270,1,2)&amp;MID(COMPRAS!F4270,1,2)&amp;MID(COMPRAS!D4270,1,2),IVA!W:W,0)),"SIN COD.")</f>
        <v>0</v>
      </c>
      <c r="CH4370">
        <f ca="1">IFERROR(INDIRECT("IVA!Y"&amp;MATCH(MID(COMPRAS!C4270,1,2)&amp;MID(COMPRAS!F4270,1,2)&amp;MID(COMPRAS!D4270,1,2),IVA!W:W,0)),"SIN COD.")</f>
        <v>0</v>
      </c>
    </row>
    <row r="4371" spans="1:86" x14ac:dyDescent="0.25">
      <c r="A4371"/>
      <c r="B4371"/>
      <c r="D4371"/>
      <c r="AL4371">
        <f t="shared" si="476"/>
        <v>0</v>
      </c>
      <c r="AQ4371">
        <f t="shared" si="477"/>
        <v>0</v>
      </c>
      <c r="AR4371" t="str">
        <f>IFERROR(IF(OR(AP4371=338,AP4371=340,AP4371=341,AP4371=342,AP4371="342A",AP4371="342B"),PorcenRet(AP4371,AT4371,AU4371),INDEX(PORCENTAJEBUSCAR,MATCH(AP4371,CódigoRET,0),4)*1),"")</f>
        <v/>
      </c>
      <c r="AS4371">
        <f t="shared" si="478"/>
        <v>0</v>
      </c>
      <c r="BF4371" t="str">
        <f>IFERROR(IF(OR(BD4371=338,BD4371=340,BD4371=341,BD4371=342,BD4371="342A",BD4371="342B"),PorcenRet(BD4371,BH4371,BI4371),INDEX(PORCENTAJEBUSCAR,MATCH(BD4371,CódigoRET,0),4)*1),"")</f>
        <v/>
      </c>
      <c r="BG4371">
        <f t="shared" si="479"/>
        <v>0</v>
      </c>
      <c r="BO4371">
        <f t="shared" si="480"/>
        <v>0</v>
      </c>
      <c r="CC4371">
        <f t="shared" si="481"/>
        <v>0</v>
      </c>
      <c r="CD4371">
        <f t="shared" si="482"/>
        <v>0</v>
      </c>
      <c r="CG4371">
        <f ca="1">IFERROR(INDIRECT("IVA!X"&amp;MATCH(MID(COMPRAS!C4271,1,2)&amp;MID(COMPRAS!F4271,1,2)&amp;MID(COMPRAS!D4271,1,2),IVA!W:W,0)),"SIN COD.")</f>
        <v>0</v>
      </c>
      <c r="CH4371">
        <f ca="1">IFERROR(INDIRECT("IVA!Y"&amp;MATCH(MID(COMPRAS!C4271,1,2)&amp;MID(COMPRAS!F4271,1,2)&amp;MID(COMPRAS!D4271,1,2),IVA!W:W,0)),"SIN COD.")</f>
        <v>0</v>
      </c>
    </row>
    <row r="4372" spans="1:86" x14ac:dyDescent="0.25">
      <c r="A4372"/>
      <c r="B4372"/>
      <c r="D4372"/>
      <c r="AL4372">
        <f t="shared" si="476"/>
        <v>0</v>
      </c>
      <c r="AQ4372">
        <f t="shared" si="477"/>
        <v>0</v>
      </c>
      <c r="AR4372" t="str">
        <f>IFERROR(IF(OR(AP4372=338,AP4372=340,AP4372=341,AP4372=342,AP4372="342A",AP4372="342B"),PorcenRet(AP4372,AT4372,AU4372),INDEX(PORCENTAJEBUSCAR,MATCH(AP4372,CódigoRET,0),4)*1),"")</f>
        <v/>
      </c>
      <c r="AS4372">
        <f t="shared" si="478"/>
        <v>0</v>
      </c>
      <c r="BF4372" t="str">
        <f>IFERROR(IF(OR(BD4372=338,BD4372=340,BD4372=341,BD4372=342,BD4372="342A",BD4372="342B"),PorcenRet(BD4372,BH4372,BI4372),INDEX(PORCENTAJEBUSCAR,MATCH(BD4372,CódigoRET,0),4)*1),"")</f>
        <v/>
      </c>
      <c r="BG4372">
        <f t="shared" si="479"/>
        <v>0</v>
      </c>
      <c r="BO4372">
        <f t="shared" si="480"/>
        <v>0</v>
      </c>
      <c r="CC4372">
        <f t="shared" si="481"/>
        <v>0</v>
      </c>
      <c r="CD4372">
        <f t="shared" si="482"/>
        <v>0</v>
      </c>
      <c r="CG4372">
        <f ca="1">IFERROR(INDIRECT("IVA!X"&amp;MATCH(MID(COMPRAS!C4272,1,2)&amp;MID(COMPRAS!F4272,1,2)&amp;MID(COMPRAS!D4272,1,2),IVA!W:W,0)),"SIN COD.")</f>
        <v>0</v>
      </c>
      <c r="CH4372">
        <f ca="1">IFERROR(INDIRECT("IVA!Y"&amp;MATCH(MID(COMPRAS!C4272,1,2)&amp;MID(COMPRAS!F4272,1,2)&amp;MID(COMPRAS!D4272,1,2),IVA!W:W,0)),"SIN COD.")</f>
        <v>0</v>
      </c>
    </row>
    <row r="4373" spans="1:86" x14ac:dyDescent="0.25">
      <c r="A4373"/>
      <c r="B4373"/>
      <c r="D4373"/>
      <c r="AL4373">
        <f t="shared" si="476"/>
        <v>0</v>
      </c>
      <c r="AQ4373">
        <f t="shared" si="477"/>
        <v>0</v>
      </c>
      <c r="AR4373" t="str">
        <f>IFERROR(IF(OR(AP4373=338,AP4373=340,AP4373=341,AP4373=342,AP4373="342A",AP4373="342B"),PorcenRet(AP4373,AT4373,AU4373),INDEX(PORCENTAJEBUSCAR,MATCH(AP4373,CódigoRET,0),4)*1),"")</f>
        <v/>
      </c>
      <c r="AS4373">
        <f t="shared" si="478"/>
        <v>0</v>
      </c>
      <c r="BF4373" t="str">
        <f>IFERROR(IF(OR(BD4373=338,BD4373=340,BD4373=341,BD4373=342,BD4373="342A",BD4373="342B"),PorcenRet(BD4373,BH4373,BI4373),INDEX(PORCENTAJEBUSCAR,MATCH(BD4373,CódigoRET,0),4)*1),"")</f>
        <v/>
      </c>
      <c r="BG4373">
        <f t="shared" si="479"/>
        <v>0</v>
      </c>
      <c r="BO4373">
        <f t="shared" si="480"/>
        <v>0</v>
      </c>
      <c r="CC4373">
        <f t="shared" si="481"/>
        <v>0</v>
      </c>
      <c r="CD4373">
        <f t="shared" si="482"/>
        <v>0</v>
      </c>
      <c r="CG4373">
        <f ca="1">IFERROR(INDIRECT("IVA!X"&amp;MATCH(MID(COMPRAS!C4273,1,2)&amp;MID(COMPRAS!F4273,1,2)&amp;MID(COMPRAS!D4273,1,2),IVA!W:W,0)),"SIN COD.")</f>
        <v>0</v>
      </c>
      <c r="CH4373">
        <f ca="1">IFERROR(INDIRECT("IVA!Y"&amp;MATCH(MID(COMPRAS!C4273,1,2)&amp;MID(COMPRAS!F4273,1,2)&amp;MID(COMPRAS!D4273,1,2),IVA!W:W,0)),"SIN COD.")</f>
        <v>0</v>
      </c>
    </row>
    <row r="4374" spans="1:86" x14ac:dyDescent="0.25">
      <c r="A4374"/>
      <c r="B4374"/>
      <c r="D4374"/>
      <c r="AL4374">
        <f t="shared" si="476"/>
        <v>0</v>
      </c>
      <c r="AQ4374">
        <f t="shared" si="477"/>
        <v>0</v>
      </c>
      <c r="AR4374" t="str">
        <f>IFERROR(IF(OR(AP4374=338,AP4374=340,AP4374=341,AP4374=342,AP4374="342A",AP4374="342B"),PorcenRet(AP4374,AT4374,AU4374),INDEX(PORCENTAJEBUSCAR,MATCH(AP4374,CódigoRET,0),4)*1),"")</f>
        <v/>
      </c>
      <c r="AS4374">
        <f t="shared" si="478"/>
        <v>0</v>
      </c>
      <c r="BF4374" t="str">
        <f>IFERROR(IF(OR(BD4374=338,BD4374=340,BD4374=341,BD4374=342,BD4374="342A",BD4374="342B"),PorcenRet(BD4374,BH4374,BI4374),INDEX(PORCENTAJEBUSCAR,MATCH(BD4374,CódigoRET,0),4)*1),"")</f>
        <v/>
      </c>
      <c r="BG4374">
        <f t="shared" si="479"/>
        <v>0</v>
      </c>
      <c r="BO4374">
        <f t="shared" si="480"/>
        <v>0</v>
      </c>
      <c r="CC4374">
        <f t="shared" si="481"/>
        <v>0</v>
      </c>
      <c r="CD4374">
        <f t="shared" si="482"/>
        <v>0</v>
      </c>
      <c r="CG4374">
        <f ca="1">IFERROR(INDIRECT("IVA!X"&amp;MATCH(MID(COMPRAS!C4274,1,2)&amp;MID(COMPRAS!F4274,1,2)&amp;MID(COMPRAS!D4274,1,2),IVA!W:W,0)),"SIN COD.")</f>
        <v>0</v>
      </c>
      <c r="CH4374">
        <f ca="1">IFERROR(INDIRECT("IVA!Y"&amp;MATCH(MID(COMPRAS!C4274,1,2)&amp;MID(COMPRAS!F4274,1,2)&amp;MID(COMPRAS!D4274,1,2),IVA!W:W,0)),"SIN COD.")</f>
        <v>0</v>
      </c>
    </row>
    <row r="4375" spans="1:86" x14ac:dyDescent="0.25">
      <c r="A4375"/>
      <c r="B4375"/>
      <c r="D4375"/>
      <c r="AL4375">
        <f t="shared" si="476"/>
        <v>0</v>
      </c>
      <c r="AQ4375">
        <f t="shared" si="477"/>
        <v>0</v>
      </c>
      <c r="AR4375" t="str">
        <f>IFERROR(IF(OR(AP4375=338,AP4375=340,AP4375=341,AP4375=342,AP4375="342A",AP4375="342B"),PorcenRet(AP4375,AT4375,AU4375),INDEX(PORCENTAJEBUSCAR,MATCH(AP4375,CódigoRET,0),4)*1),"")</f>
        <v/>
      </c>
      <c r="AS4375">
        <f t="shared" si="478"/>
        <v>0</v>
      </c>
      <c r="BF4375" t="str">
        <f>IFERROR(IF(OR(BD4375=338,BD4375=340,BD4375=341,BD4375=342,BD4375="342A",BD4375="342B"),PorcenRet(BD4375,BH4375,BI4375),INDEX(PORCENTAJEBUSCAR,MATCH(BD4375,CódigoRET,0),4)*1),"")</f>
        <v/>
      </c>
      <c r="BG4375">
        <f t="shared" si="479"/>
        <v>0</v>
      </c>
      <c r="BO4375">
        <f t="shared" si="480"/>
        <v>0</v>
      </c>
      <c r="CC4375">
        <f t="shared" si="481"/>
        <v>0</v>
      </c>
      <c r="CD4375">
        <f t="shared" si="482"/>
        <v>0</v>
      </c>
      <c r="CG4375">
        <f ca="1">IFERROR(INDIRECT("IVA!X"&amp;MATCH(MID(COMPRAS!C4275,1,2)&amp;MID(COMPRAS!F4275,1,2)&amp;MID(COMPRAS!D4275,1,2),IVA!W:W,0)),"SIN COD.")</f>
        <v>0</v>
      </c>
      <c r="CH4375">
        <f ca="1">IFERROR(INDIRECT("IVA!Y"&amp;MATCH(MID(COMPRAS!C4275,1,2)&amp;MID(COMPRAS!F4275,1,2)&amp;MID(COMPRAS!D4275,1,2),IVA!W:W,0)),"SIN COD.")</f>
        <v>0</v>
      </c>
    </row>
    <row r="4376" spans="1:86" x14ac:dyDescent="0.25">
      <c r="A4376"/>
      <c r="B4376"/>
      <c r="D4376"/>
      <c r="AL4376">
        <f t="shared" si="476"/>
        <v>0</v>
      </c>
      <c r="AQ4376">
        <f t="shared" si="477"/>
        <v>0</v>
      </c>
      <c r="AR4376" t="str">
        <f>IFERROR(IF(OR(AP4376=338,AP4376=340,AP4376=341,AP4376=342,AP4376="342A",AP4376="342B"),PorcenRet(AP4376,AT4376,AU4376),INDEX(PORCENTAJEBUSCAR,MATCH(AP4376,CódigoRET,0),4)*1),"")</f>
        <v/>
      </c>
      <c r="AS4376">
        <f t="shared" si="478"/>
        <v>0</v>
      </c>
      <c r="BF4376" t="str">
        <f>IFERROR(IF(OR(BD4376=338,BD4376=340,BD4376=341,BD4376=342,BD4376="342A",BD4376="342B"),PorcenRet(BD4376,BH4376,BI4376),INDEX(PORCENTAJEBUSCAR,MATCH(BD4376,CódigoRET,0),4)*1),"")</f>
        <v/>
      </c>
      <c r="BG4376">
        <f t="shared" si="479"/>
        <v>0</v>
      </c>
      <c r="BO4376">
        <f t="shared" si="480"/>
        <v>0</v>
      </c>
      <c r="CC4376">
        <f t="shared" si="481"/>
        <v>0</v>
      </c>
      <c r="CD4376">
        <f t="shared" si="482"/>
        <v>0</v>
      </c>
      <c r="CG4376">
        <f ca="1">IFERROR(INDIRECT("IVA!X"&amp;MATCH(MID(COMPRAS!C4276,1,2)&amp;MID(COMPRAS!F4276,1,2)&amp;MID(COMPRAS!D4276,1,2),IVA!W:W,0)),"SIN COD.")</f>
        <v>0</v>
      </c>
      <c r="CH4376">
        <f ca="1">IFERROR(INDIRECT("IVA!Y"&amp;MATCH(MID(COMPRAS!C4276,1,2)&amp;MID(COMPRAS!F4276,1,2)&amp;MID(COMPRAS!D4276,1,2),IVA!W:W,0)),"SIN COD.")</f>
        <v>0</v>
      </c>
    </row>
    <row r="4377" spans="1:86" x14ac:dyDescent="0.25">
      <c r="A4377"/>
      <c r="B4377"/>
      <c r="D4377"/>
      <c r="AL4377">
        <f t="shared" si="476"/>
        <v>0</v>
      </c>
      <c r="AQ4377">
        <f t="shared" si="477"/>
        <v>0</v>
      </c>
      <c r="AR4377" t="str">
        <f>IFERROR(IF(OR(AP4377=338,AP4377=340,AP4377=341,AP4377=342,AP4377="342A",AP4377="342B"),PorcenRet(AP4377,AT4377,AU4377),INDEX(PORCENTAJEBUSCAR,MATCH(AP4377,CódigoRET,0),4)*1),"")</f>
        <v/>
      </c>
      <c r="AS4377">
        <f t="shared" si="478"/>
        <v>0</v>
      </c>
      <c r="BF4377" t="str">
        <f>IFERROR(IF(OR(BD4377=338,BD4377=340,BD4377=341,BD4377=342,BD4377="342A",BD4377="342B"),PorcenRet(BD4377,BH4377,BI4377),INDEX(PORCENTAJEBUSCAR,MATCH(BD4377,CódigoRET,0),4)*1),"")</f>
        <v/>
      </c>
      <c r="BG4377">
        <f t="shared" si="479"/>
        <v>0</v>
      </c>
      <c r="BO4377">
        <f t="shared" si="480"/>
        <v>0</v>
      </c>
      <c r="CC4377">
        <f t="shared" si="481"/>
        <v>0</v>
      </c>
      <c r="CD4377">
        <f t="shared" si="482"/>
        <v>0</v>
      </c>
      <c r="CG4377">
        <f ca="1">IFERROR(INDIRECT("IVA!X"&amp;MATCH(MID(COMPRAS!C4277,1,2)&amp;MID(COMPRAS!F4277,1,2)&amp;MID(COMPRAS!D4277,1,2),IVA!W:W,0)),"SIN COD.")</f>
        <v>0</v>
      </c>
      <c r="CH4377">
        <f ca="1">IFERROR(INDIRECT("IVA!Y"&amp;MATCH(MID(COMPRAS!C4277,1,2)&amp;MID(COMPRAS!F4277,1,2)&amp;MID(COMPRAS!D4277,1,2),IVA!W:W,0)),"SIN COD.")</f>
        <v>0</v>
      </c>
    </row>
    <row r="4378" spans="1:86" x14ac:dyDescent="0.25">
      <c r="A4378"/>
      <c r="B4378"/>
      <c r="D4378"/>
      <c r="AL4378">
        <f t="shared" si="476"/>
        <v>0</v>
      </c>
      <c r="AQ4378">
        <f t="shared" si="477"/>
        <v>0</v>
      </c>
      <c r="AR4378" t="str">
        <f>IFERROR(IF(OR(AP4378=338,AP4378=340,AP4378=341,AP4378=342,AP4378="342A",AP4378="342B"),PorcenRet(AP4378,AT4378,AU4378),INDEX(PORCENTAJEBUSCAR,MATCH(AP4378,CódigoRET,0),4)*1),"")</f>
        <v/>
      </c>
      <c r="AS4378">
        <f t="shared" si="478"/>
        <v>0</v>
      </c>
      <c r="BF4378" t="str">
        <f>IFERROR(IF(OR(BD4378=338,BD4378=340,BD4378=341,BD4378=342,BD4378="342A",BD4378="342B"),PorcenRet(BD4378,BH4378,BI4378),INDEX(PORCENTAJEBUSCAR,MATCH(BD4378,CódigoRET,0),4)*1),"")</f>
        <v/>
      </c>
      <c r="BG4378">
        <f t="shared" si="479"/>
        <v>0</v>
      </c>
      <c r="BO4378">
        <f t="shared" si="480"/>
        <v>0</v>
      </c>
      <c r="CC4378">
        <f t="shared" si="481"/>
        <v>0</v>
      </c>
      <c r="CD4378">
        <f t="shared" si="482"/>
        <v>0</v>
      </c>
      <c r="CG4378">
        <f ca="1">IFERROR(INDIRECT("IVA!X"&amp;MATCH(MID(COMPRAS!C4278,1,2)&amp;MID(COMPRAS!F4278,1,2)&amp;MID(COMPRAS!D4278,1,2),IVA!W:W,0)),"SIN COD.")</f>
        <v>0</v>
      </c>
      <c r="CH4378">
        <f ca="1">IFERROR(INDIRECT("IVA!Y"&amp;MATCH(MID(COMPRAS!C4278,1,2)&amp;MID(COMPRAS!F4278,1,2)&amp;MID(COMPRAS!D4278,1,2),IVA!W:W,0)),"SIN COD.")</f>
        <v>0</v>
      </c>
    </row>
    <row r="4379" spans="1:86" x14ac:dyDescent="0.25">
      <c r="A4379"/>
      <c r="B4379"/>
      <c r="D4379"/>
      <c r="AL4379">
        <f t="shared" si="476"/>
        <v>0</v>
      </c>
      <c r="AQ4379">
        <f t="shared" si="477"/>
        <v>0</v>
      </c>
      <c r="AR4379" t="str">
        <f>IFERROR(IF(OR(AP4379=338,AP4379=340,AP4379=341,AP4379=342,AP4379="342A",AP4379="342B"),PorcenRet(AP4379,AT4379,AU4379),INDEX(PORCENTAJEBUSCAR,MATCH(AP4379,CódigoRET,0),4)*1),"")</f>
        <v/>
      </c>
      <c r="AS4379">
        <f t="shared" si="478"/>
        <v>0</v>
      </c>
      <c r="BF4379" t="str">
        <f>IFERROR(IF(OR(BD4379=338,BD4379=340,BD4379=341,BD4379=342,BD4379="342A",BD4379="342B"),PorcenRet(BD4379,BH4379,BI4379),INDEX(PORCENTAJEBUSCAR,MATCH(BD4379,CódigoRET,0),4)*1),"")</f>
        <v/>
      </c>
      <c r="BG4379">
        <f t="shared" si="479"/>
        <v>0</v>
      </c>
      <c r="BO4379">
        <f t="shared" si="480"/>
        <v>0</v>
      </c>
      <c r="CC4379">
        <f t="shared" si="481"/>
        <v>0</v>
      </c>
      <c r="CD4379">
        <f t="shared" si="482"/>
        <v>0</v>
      </c>
      <c r="CG4379">
        <f ca="1">IFERROR(INDIRECT("IVA!X"&amp;MATCH(MID(COMPRAS!C4279,1,2)&amp;MID(COMPRAS!F4279,1,2)&amp;MID(COMPRAS!D4279,1,2),IVA!W:W,0)),"SIN COD.")</f>
        <v>0</v>
      </c>
      <c r="CH4379">
        <f ca="1">IFERROR(INDIRECT("IVA!Y"&amp;MATCH(MID(COMPRAS!C4279,1,2)&amp;MID(COMPRAS!F4279,1,2)&amp;MID(COMPRAS!D4279,1,2),IVA!W:W,0)),"SIN COD.")</f>
        <v>0</v>
      </c>
    </row>
    <row r="4380" spans="1:86" x14ac:dyDescent="0.25">
      <c r="A4380"/>
      <c r="B4380"/>
      <c r="D4380"/>
      <c r="AL4380">
        <f t="shared" si="476"/>
        <v>0</v>
      </c>
      <c r="AQ4380">
        <f t="shared" si="477"/>
        <v>0</v>
      </c>
      <c r="AR4380" t="str">
        <f>IFERROR(IF(OR(AP4380=338,AP4380=340,AP4380=341,AP4380=342,AP4380="342A",AP4380="342B"),PorcenRet(AP4380,AT4380,AU4380),INDEX(PORCENTAJEBUSCAR,MATCH(AP4380,CódigoRET,0),4)*1),"")</f>
        <v/>
      </c>
      <c r="AS4380">
        <f t="shared" si="478"/>
        <v>0</v>
      </c>
      <c r="BF4380" t="str">
        <f>IFERROR(IF(OR(BD4380=338,BD4380=340,BD4380=341,BD4380=342,BD4380="342A",BD4380="342B"),PorcenRet(BD4380,BH4380,BI4380),INDEX(PORCENTAJEBUSCAR,MATCH(BD4380,CódigoRET,0),4)*1),"")</f>
        <v/>
      </c>
      <c r="BG4380">
        <f t="shared" si="479"/>
        <v>0</v>
      </c>
      <c r="BO4380">
        <f t="shared" si="480"/>
        <v>0</v>
      </c>
      <c r="CC4380">
        <f t="shared" si="481"/>
        <v>0</v>
      </c>
      <c r="CD4380">
        <f t="shared" si="482"/>
        <v>0</v>
      </c>
      <c r="CG4380">
        <f ca="1">IFERROR(INDIRECT("IVA!X"&amp;MATCH(MID(COMPRAS!C4280,1,2)&amp;MID(COMPRAS!F4280,1,2)&amp;MID(COMPRAS!D4280,1,2),IVA!W:W,0)),"SIN COD.")</f>
        <v>0</v>
      </c>
      <c r="CH4380">
        <f ca="1">IFERROR(INDIRECT("IVA!Y"&amp;MATCH(MID(COMPRAS!C4280,1,2)&amp;MID(COMPRAS!F4280,1,2)&amp;MID(COMPRAS!D4280,1,2),IVA!W:W,0)),"SIN COD.")</f>
        <v>0</v>
      </c>
    </row>
    <row r="4381" spans="1:86" x14ac:dyDescent="0.25">
      <c r="A4381"/>
      <c r="B4381"/>
      <c r="D4381"/>
      <c r="AL4381">
        <f t="shared" si="476"/>
        <v>0</v>
      </c>
      <c r="AQ4381">
        <f t="shared" si="477"/>
        <v>0</v>
      </c>
      <c r="AR4381" t="str">
        <f>IFERROR(IF(OR(AP4381=338,AP4381=340,AP4381=341,AP4381=342,AP4381="342A",AP4381="342B"),PorcenRet(AP4381,AT4381,AU4381),INDEX(PORCENTAJEBUSCAR,MATCH(AP4381,CódigoRET,0),4)*1),"")</f>
        <v/>
      </c>
      <c r="AS4381">
        <f t="shared" si="478"/>
        <v>0</v>
      </c>
      <c r="BF4381" t="str">
        <f>IFERROR(IF(OR(BD4381=338,BD4381=340,BD4381=341,BD4381=342,BD4381="342A",BD4381="342B"),PorcenRet(BD4381,BH4381,BI4381),INDEX(PORCENTAJEBUSCAR,MATCH(BD4381,CódigoRET,0),4)*1),"")</f>
        <v/>
      </c>
      <c r="BG4381">
        <f t="shared" si="479"/>
        <v>0</v>
      </c>
      <c r="BO4381">
        <f t="shared" si="480"/>
        <v>0</v>
      </c>
      <c r="CC4381">
        <f t="shared" si="481"/>
        <v>0</v>
      </c>
      <c r="CD4381">
        <f t="shared" si="482"/>
        <v>0</v>
      </c>
      <c r="CG4381">
        <f ca="1">IFERROR(INDIRECT("IVA!X"&amp;MATCH(MID(COMPRAS!C4281,1,2)&amp;MID(COMPRAS!F4281,1,2)&amp;MID(COMPRAS!D4281,1,2),IVA!W:W,0)),"SIN COD.")</f>
        <v>0</v>
      </c>
      <c r="CH4381">
        <f ca="1">IFERROR(INDIRECT("IVA!Y"&amp;MATCH(MID(COMPRAS!C4281,1,2)&amp;MID(COMPRAS!F4281,1,2)&amp;MID(COMPRAS!D4281,1,2),IVA!W:W,0)),"SIN COD.")</f>
        <v>0</v>
      </c>
    </row>
    <row r="4382" spans="1:86" x14ac:dyDescent="0.25">
      <c r="A4382"/>
      <c r="B4382"/>
      <c r="D4382"/>
      <c r="AL4382">
        <f t="shared" si="476"/>
        <v>0</v>
      </c>
      <c r="AQ4382">
        <f t="shared" si="477"/>
        <v>0</v>
      </c>
      <c r="AR4382" t="str">
        <f>IFERROR(IF(OR(AP4382=338,AP4382=340,AP4382=341,AP4382=342,AP4382="342A",AP4382="342B"),PorcenRet(AP4382,AT4382,AU4382),INDEX(PORCENTAJEBUSCAR,MATCH(AP4382,CódigoRET,0),4)*1),"")</f>
        <v/>
      </c>
      <c r="AS4382">
        <f t="shared" si="478"/>
        <v>0</v>
      </c>
      <c r="BF4382" t="str">
        <f>IFERROR(IF(OR(BD4382=338,BD4382=340,BD4382=341,BD4382=342,BD4382="342A",BD4382="342B"),PorcenRet(BD4382,BH4382,BI4382),INDEX(PORCENTAJEBUSCAR,MATCH(BD4382,CódigoRET,0),4)*1),"")</f>
        <v/>
      </c>
      <c r="BG4382">
        <f t="shared" si="479"/>
        <v>0</v>
      </c>
      <c r="BO4382">
        <f t="shared" si="480"/>
        <v>0</v>
      </c>
      <c r="CC4382">
        <f t="shared" si="481"/>
        <v>0</v>
      </c>
      <c r="CD4382">
        <f t="shared" si="482"/>
        <v>0</v>
      </c>
      <c r="CG4382">
        <f ca="1">IFERROR(INDIRECT("IVA!X"&amp;MATCH(MID(COMPRAS!C4282,1,2)&amp;MID(COMPRAS!F4282,1,2)&amp;MID(COMPRAS!D4282,1,2),IVA!W:W,0)),"SIN COD.")</f>
        <v>0</v>
      </c>
      <c r="CH4382">
        <f ca="1">IFERROR(INDIRECT("IVA!Y"&amp;MATCH(MID(COMPRAS!C4282,1,2)&amp;MID(COMPRAS!F4282,1,2)&amp;MID(COMPRAS!D4282,1,2),IVA!W:W,0)),"SIN COD.")</f>
        <v>0</v>
      </c>
    </row>
    <row r="4383" spans="1:86" x14ac:dyDescent="0.25">
      <c r="A4383"/>
      <c r="B4383"/>
      <c r="D4383"/>
      <c r="AL4383">
        <f t="shared" si="476"/>
        <v>0</v>
      </c>
      <c r="AQ4383">
        <f t="shared" si="477"/>
        <v>0</v>
      </c>
      <c r="AR4383" t="str">
        <f>IFERROR(IF(OR(AP4383=338,AP4383=340,AP4383=341,AP4383=342,AP4383="342A",AP4383="342B"),PorcenRet(AP4383,AT4383,AU4383),INDEX(PORCENTAJEBUSCAR,MATCH(AP4383,CódigoRET,0),4)*1),"")</f>
        <v/>
      </c>
      <c r="AS4383">
        <f t="shared" si="478"/>
        <v>0</v>
      </c>
      <c r="BF4383" t="str">
        <f>IFERROR(IF(OR(BD4383=338,BD4383=340,BD4383=341,BD4383=342,BD4383="342A",BD4383="342B"),PorcenRet(BD4383,BH4383,BI4383),INDEX(PORCENTAJEBUSCAR,MATCH(BD4383,CódigoRET,0),4)*1),"")</f>
        <v/>
      </c>
      <c r="BG4383">
        <f t="shared" si="479"/>
        <v>0</v>
      </c>
      <c r="BO4383">
        <f t="shared" si="480"/>
        <v>0</v>
      </c>
      <c r="CC4383">
        <f t="shared" si="481"/>
        <v>0</v>
      </c>
      <c r="CD4383">
        <f t="shared" si="482"/>
        <v>0</v>
      </c>
      <c r="CG4383">
        <f ca="1">IFERROR(INDIRECT("IVA!X"&amp;MATCH(MID(COMPRAS!C4283,1,2)&amp;MID(COMPRAS!F4283,1,2)&amp;MID(COMPRAS!D4283,1,2),IVA!W:W,0)),"SIN COD.")</f>
        <v>0</v>
      </c>
      <c r="CH4383">
        <f ca="1">IFERROR(INDIRECT("IVA!Y"&amp;MATCH(MID(COMPRAS!C4283,1,2)&amp;MID(COMPRAS!F4283,1,2)&amp;MID(COMPRAS!D4283,1,2),IVA!W:W,0)),"SIN COD.")</f>
        <v>0</v>
      </c>
    </row>
    <row r="4384" spans="1:86" x14ac:dyDescent="0.25">
      <c r="A4384"/>
      <c r="B4384"/>
      <c r="D4384"/>
      <c r="AL4384">
        <f t="shared" si="476"/>
        <v>0</v>
      </c>
      <c r="AQ4384">
        <f t="shared" si="477"/>
        <v>0</v>
      </c>
      <c r="AR4384" t="str">
        <f>IFERROR(IF(OR(AP4384=338,AP4384=340,AP4384=341,AP4384=342,AP4384="342A",AP4384="342B"),PorcenRet(AP4384,AT4384,AU4384),INDEX(PORCENTAJEBUSCAR,MATCH(AP4384,CódigoRET,0),4)*1),"")</f>
        <v/>
      </c>
      <c r="AS4384">
        <f t="shared" si="478"/>
        <v>0</v>
      </c>
      <c r="BF4384" t="str">
        <f>IFERROR(IF(OR(BD4384=338,BD4384=340,BD4384=341,BD4384=342,BD4384="342A",BD4384="342B"),PorcenRet(BD4384,BH4384,BI4384),INDEX(PORCENTAJEBUSCAR,MATCH(BD4384,CódigoRET,0),4)*1),"")</f>
        <v/>
      </c>
      <c r="BG4384">
        <f t="shared" si="479"/>
        <v>0</v>
      </c>
      <c r="BO4384">
        <f t="shared" si="480"/>
        <v>0</v>
      </c>
      <c r="CC4384">
        <f t="shared" si="481"/>
        <v>0</v>
      </c>
      <c r="CD4384">
        <f t="shared" si="482"/>
        <v>0</v>
      </c>
      <c r="CG4384">
        <f ca="1">IFERROR(INDIRECT("IVA!X"&amp;MATCH(MID(COMPRAS!C4284,1,2)&amp;MID(COMPRAS!F4284,1,2)&amp;MID(COMPRAS!D4284,1,2),IVA!W:W,0)),"SIN COD.")</f>
        <v>0</v>
      </c>
      <c r="CH4384">
        <f ca="1">IFERROR(INDIRECT("IVA!Y"&amp;MATCH(MID(COMPRAS!C4284,1,2)&amp;MID(COMPRAS!F4284,1,2)&amp;MID(COMPRAS!D4284,1,2),IVA!W:W,0)),"SIN COD.")</f>
        <v>0</v>
      </c>
    </row>
    <row r="4385" spans="1:86" x14ac:dyDescent="0.25">
      <c r="A4385"/>
      <c r="B4385"/>
      <c r="D4385"/>
      <c r="AL4385">
        <f t="shared" si="476"/>
        <v>0</v>
      </c>
      <c r="AQ4385">
        <f t="shared" si="477"/>
        <v>0</v>
      </c>
      <c r="AR4385" t="str">
        <f>IFERROR(IF(OR(AP4385=338,AP4385=340,AP4385=341,AP4385=342,AP4385="342A",AP4385="342B"),PorcenRet(AP4385,AT4385,AU4385),INDEX(PORCENTAJEBUSCAR,MATCH(AP4385,CódigoRET,0),4)*1),"")</f>
        <v/>
      </c>
      <c r="AS4385">
        <f t="shared" si="478"/>
        <v>0</v>
      </c>
      <c r="BF4385" t="str">
        <f>IFERROR(IF(OR(BD4385=338,BD4385=340,BD4385=341,BD4385=342,BD4385="342A",BD4385="342B"),PorcenRet(BD4385,BH4385,BI4385),INDEX(PORCENTAJEBUSCAR,MATCH(BD4385,CódigoRET,0),4)*1),"")</f>
        <v/>
      </c>
      <c r="BG4385">
        <f t="shared" si="479"/>
        <v>0</v>
      </c>
      <c r="BO4385">
        <f t="shared" si="480"/>
        <v>0</v>
      </c>
      <c r="CC4385">
        <f t="shared" si="481"/>
        <v>0</v>
      </c>
      <c r="CD4385">
        <f t="shared" si="482"/>
        <v>0</v>
      </c>
      <c r="CG4385">
        <f ca="1">IFERROR(INDIRECT("IVA!X"&amp;MATCH(MID(COMPRAS!C4285,1,2)&amp;MID(COMPRAS!F4285,1,2)&amp;MID(COMPRAS!D4285,1,2),IVA!W:W,0)),"SIN COD.")</f>
        <v>0</v>
      </c>
      <c r="CH4385">
        <f ca="1">IFERROR(INDIRECT("IVA!Y"&amp;MATCH(MID(COMPRAS!C4285,1,2)&amp;MID(COMPRAS!F4285,1,2)&amp;MID(COMPRAS!D4285,1,2),IVA!W:W,0)),"SIN COD.")</f>
        <v>0</v>
      </c>
    </row>
    <row r="4386" spans="1:86" x14ac:dyDescent="0.25">
      <c r="A4386"/>
      <c r="B4386"/>
      <c r="D4386"/>
      <c r="AL4386">
        <f t="shared" si="476"/>
        <v>0</v>
      </c>
      <c r="AQ4386">
        <f t="shared" si="477"/>
        <v>0</v>
      </c>
      <c r="AR4386" t="str">
        <f>IFERROR(IF(OR(AP4386=338,AP4386=340,AP4386=341,AP4386=342,AP4386="342A",AP4386="342B"),PorcenRet(AP4386,AT4386,AU4386),INDEX(PORCENTAJEBUSCAR,MATCH(AP4386,CódigoRET,0),4)*1),"")</f>
        <v/>
      </c>
      <c r="AS4386">
        <f t="shared" si="478"/>
        <v>0</v>
      </c>
      <c r="BF4386" t="str">
        <f>IFERROR(IF(OR(BD4386=338,BD4386=340,BD4386=341,BD4386=342,BD4386="342A",BD4386="342B"),PorcenRet(BD4386,BH4386,BI4386),INDEX(PORCENTAJEBUSCAR,MATCH(BD4386,CódigoRET,0),4)*1),"")</f>
        <v/>
      </c>
      <c r="BG4386">
        <f t="shared" si="479"/>
        <v>0</v>
      </c>
      <c r="BO4386">
        <f t="shared" si="480"/>
        <v>0</v>
      </c>
      <c r="CC4386">
        <f t="shared" si="481"/>
        <v>0</v>
      </c>
      <c r="CD4386">
        <f t="shared" si="482"/>
        <v>0</v>
      </c>
      <c r="CG4386">
        <f ca="1">IFERROR(INDIRECT("IVA!X"&amp;MATCH(MID(COMPRAS!C4286,1,2)&amp;MID(COMPRAS!F4286,1,2)&amp;MID(COMPRAS!D4286,1,2),IVA!W:W,0)),"SIN COD.")</f>
        <v>0</v>
      </c>
      <c r="CH4386">
        <f ca="1">IFERROR(INDIRECT("IVA!Y"&amp;MATCH(MID(COMPRAS!C4286,1,2)&amp;MID(COMPRAS!F4286,1,2)&amp;MID(COMPRAS!D4286,1,2),IVA!W:W,0)),"SIN COD.")</f>
        <v>0</v>
      </c>
    </row>
    <row r="4387" spans="1:86" x14ac:dyDescent="0.25">
      <c r="A4387"/>
      <c r="B4387"/>
      <c r="D4387"/>
      <c r="AL4387">
        <f t="shared" si="476"/>
        <v>0</v>
      </c>
      <c r="AQ4387">
        <f t="shared" si="477"/>
        <v>0</v>
      </c>
      <c r="AR4387" t="str">
        <f>IFERROR(IF(OR(AP4387=338,AP4387=340,AP4387=341,AP4387=342,AP4387="342A",AP4387="342B"),PorcenRet(AP4387,AT4387,AU4387),INDEX(PORCENTAJEBUSCAR,MATCH(AP4387,CódigoRET,0),4)*1),"")</f>
        <v/>
      </c>
      <c r="AS4387">
        <f t="shared" si="478"/>
        <v>0</v>
      </c>
      <c r="BF4387" t="str">
        <f>IFERROR(IF(OR(BD4387=338,BD4387=340,BD4387=341,BD4387=342,BD4387="342A",BD4387="342B"),PorcenRet(BD4387,BH4387,BI4387),INDEX(PORCENTAJEBUSCAR,MATCH(BD4387,CódigoRET,0),4)*1),"")</f>
        <v/>
      </c>
      <c r="BG4387">
        <f t="shared" si="479"/>
        <v>0</v>
      </c>
      <c r="BO4387">
        <f t="shared" si="480"/>
        <v>0</v>
      </c>
      <c r="CC4387">
        <f t="shared" si="481"/>
        <v>0</v>
      </c>
      <c r="CD4387">
        <f t="shared" si="482"/>
        <v>0</v>
      </c>
      <c r="CG4387">
        <f ca="1">IFERROR(INDIRECT("IVA!X"&amp;MATCH(MID(COMPRAS!C4287,1,2)&amp;MID(COMPRAS!F4287,1,2)&amp;MID(COMPRAS!D4287,1,2),IVA!W:W,0)),"SIN COD.")</f>
        <v>0</v>
      </c>
      <c r="CH4387">
        <f ca="1">IFERROR(INDIRECT("IVA!Y"&amp;MATCH(MID(COMPRAS!C4287,1,2)&amp;MID(COMPRAS!F4287,1,2)&amp;MID(COMPRAS!D4287,1,2),IVA!W:W,0)),"SIN COD.")</f>
        <v>0</v>
      </c>
    </row>
    <row r="4388" spans="1:86" x14ac:dyDescent="0.25">
      <c r="A4388"/>
      <c r="B4388"/>
      <c r="D4388"/>
      <c r="AL4388">
        <f t="shared" si="476"/>
        <v>0</v>
      </c>
      <c r="AQ4388">
        <f t="shared" si="477"/>
        <v>0</v>
      </c>
      <c r="AR4388" t="str">
        <f>IFERROR(IF(OR(AP4388=338,AP4388=340,AP4388=341,AP4388=342,AP4388="342A",AP4388="342B"),PorcenRet(AP4388,AT4388,AU4388),INDEX(PORCENTAJEBUSCAR,MATCH(AP4388,CódigoRET,0),4)*1),"")</f>
        <v/>
      </c>
      <c r="AS4388">
        <f t="shared" si="478"/>
        <v>0</v>
      </c>
      <c r="BF4388" t="str">
        <f>IFERROR(IF(OR(BD4388=338,BD4388=340,BD4388=341,BD4388=342,BD4388="342A",BD4388="342B"),PorcenRet(BD4388,BH4388,BI4388),INDEX(PORCENTAJEBUSCAR,MATCH(BD4388,CódigoRET,0),4)*1),"")</f>
        <v/>
      </c>
      <c r="BG4388">
        <f t="shared" si="479"/>
        <v>0</v>
      </c>
      <c r="BO4388">
        <f t="shared" si="480"/>
        <v>0</v>
      </c>
      <c r="CC4388">
        <f t="shared" si="481"/>
        <v>0</v>
      </c>
      <c r="CD4388">
        <f t="shared" si="482"/>
        <v>0</v>
      </c>
      <c r="CG4388">
        <f ca="1">IFERROR(INDIRECT("IVA!X"&amp;MATCH(MID(COMPRAS!C4288,1,2)&amp;MID(COMPRAS!F4288,1,2)&amp;MID(COMPRAS!D4288,1,2),IVA!W:W,0)),"SIN COD.")</f>
        <v>0</v>
      </c>
      <c r="CH4388">
        <f ca="1">IFERROR(INDIRECT("IVA!Y"&amp;MATCH(MID(COMPRAS!C4288,1,2)&amp;MID(COMPRAS!F4288,1,2)&amp;MID(COMPRAS!D4288,1,2),IVA!W:W,0)),"SIN COD.")</f>
        <v>0</v>
      </c>
    </row>
    <row r="4389" spans="1:86" x14ac:dyDescent="0.25">
      <c r="A4389"/>
      <c r="B4389"/>
      <c r="D4389"/>
      <c r="AL4389">
        <f t="shared" si="476"/>
        <v>0</v>
      </c>
      <c r="AQ4389">
        <f t="shared" si="477"/>
        <v>0</v>
      </c>
      <c r="AR4389" t="str">
        <f>IFERROR(IF(OR(AP4389=338,AP4389=340,AP4389=341,AP4389=342,AP4389="342A",AP4389="342B"),PorcenRet(AP4389,AT4389,AU4389),INDEX(PORCENTAJEBUSCAR,MATCH(AP4389,CódigoRET,0),4)*1),"")</f>
        <v/>
      </c>
      <c r="AS4389">
        <f t="shared" si="478"/>
        <v>0</v>
      </c>
      <c r="BF4389" t="str">
        <f>IFERROR(IF(OR(BD4389=338,BD4389=340,BD4389=341,BD4389=342,BD4389="342A",BD4389="342B"),PorcenRet(BD4389,BH4389,BI4389),INDEX(PORCENTAJEBUSCAR,MATCH(BD4389,CódigoRET,0),4)*1),"")</f>
        <v/>
      </c>
      <c r="BG4389">
        <f t="shared" si="479"/>
        <v>0</v>
      </c>
      <c r="BO4389">
        <f t="shared" si="480"/>
        <v>0</v>
      </c>
      <c r="CC4389">
        <f t="shared" si="481"/>
        <v>0</v>
      </c>
      <c r="CD4389">
        <f t="shared" si="482"/>
        <v>0</v>
      </c>
      <c r="CG4389">
        <f ca="1">IFERROR(INDIRECT("IVA!X"&amp;MATCH(MID(COMPRAS!C4289,1,2)&amp;MID(COMPRAS!F4289,1,2)&amp;MID(COMPRAS!D4289,1,2),IVA!W:W,0)),"SIN COD.")</f>
        <v>0</v>
      </c>
      <c r="CH4389">
        <f ca="1">IFERROR(INDIRECT("IVA!Y"&amp;MATCH(MID(COMPRAS!C4289,1,2)&amp;MID(COMPRAS!F4289,1,2)&amp;MID(COMPRAS!D4289,1,2),IVA!W:W,0)),"SIN COD.")</f>
        <v>0</v>
      </c>
    </row>
    <row r="4390" spans="1:86" x14ac:dyDescent="0.25">
      <c r="A4390"/>
      <c r="B4390"/>
      <c r="D4390"/>
      <c r="AL4390">
        <f t="shared" si="476"/>
        <v>0</v>
      </c>
      <c r="AQ4390">
        <f t="shared" si="477"/>
        <v>0</v>
      </c>
      <c r="AR4390" t="str">
        <f>IFERROR(IF(OR(AP4390=338,AP4390=340,AP4390=341,AP4390=342,AP4390="342A",AP4390="342B"),PorcenRet(AP4390,AT4390,AU4390),INDEX(PORCENTAJEBUSCAR,MATCH(AP4390,CódigoRET,0),4)*1),"")</f>
        <v/>
      </c>
      <c r="AS4390">
        <f t="shared" si="478"/>
        <v>0</v>
      </c>
      <c r="BF4390" t="str">
        <f>IFERROR(IF(OR(BD4390=338,BD4390=340,BD4390=341,BD4390=342,BD4390="342A",BD4390="342B"),PorcenRet(BD4390,BH4390,BI4390),INDEX(PORCENTAJEBUSCAR,MATCH(BD4390,CódigoRET,0),4)*1),"")</f>
        <v/>
      </c>
      <c r="BG4390">
        <f t="shared" si="479"/>
        <v>0</v>
      </c>
      <c r="BO4390">
        <f t="shared" si="480"/>
        <v>0</v>
      </c>
      <c r="CC4390">
        <f t="shared" si="481"/>
        <v>0</v>
      </c>
      <c r="CD4390">
        <f t="shared" si="482"/>
        <v>0</v>
      </c>
      <c r="CG4390">
        <f ca="1">IFERROR(INDIRECT("IVA!X"&amp;MATCH(MID(COMPRAS!C4290,1,2)&amp;MID(COMPRAS!F4290,1,2)&amp;MID(COMPRAS!D4290,1,2),IVA!W:W,0)),"SIN COD.")</f>
        <v>0</v>
      </c>
      <c r="CH4390">
        <f ca="1">IFERROR(INDIRECT("IVA!Y"&amp;MATCH(MID(COMPRAS!C4290,1,2)&amp;MID(COMPRAS!F4290,1,2)&amp;MID(COMPRAS!D4290,1,2),IVA!W:W,0)),"SIN COD.")</f>
        <v>0</v>
      </c>
    </row>
    <row r="4391" spans="1:86" x14ac:dyDescent="0.25">
      <c r="A4391"/>
      <c r="B4391"/>
      <c r="D4391"/>
      <c r="AL4391">
        <f t="shared" si="476"/>
        <v>0</v>
      </c>
      <c r="AQ4391">
        <f t="shared" si="477"/>
        <v>0</v>
      </c>
      <c r="AR4391" t="str">
        <f>IFERROR(IF(OR(AP4391=338,AP4391=340,AP4391=341,AP4391=342,AP4391="342A",AP4391="342B"),PorcenRet(AP4391,AT4391,AU4391),INDEX(PORCENTAJEBUSCAR,MATCH(AP4391,CódigoRET,0),4)*1),"")</f>
        <v/>
      </c>
      <c r="AS4391">
        <f t="shared" si="478"/>
        <v>0</v>
      </c>
      <c r="BF4391" t="str">
        <f>IFERROR(IF(OR(BD4391=338,BD4391=340,BD4391=341,BD4391=342,BD4391="342A",BD4391="342B"),PorcenRet(BD4391,BH4391,BI4391),INDEX(PORCENTAJEBUSCAR,MATCH(BD4391,CódigoRET,0),4)*1),"")</f>
        <v/>
      </c>
      <c r="BG4391">
        <f t="shared" si="479"/>
        <v>0</v>
      </c>
      <c r="BO4391">
        <f t="shared" si="480"/>
        <v>0</v>
      </c>
      <c r="CC4391">
        <f t="shared" si="481"/>
        <v>0</v>
      </c>
      <c r="CD4391">
        <f t="shared" si="482"/>
        <v>0</v>
      </c>
      <c r="CG4391">
        <f ca="1">IFERROR(INDIRECT("IVA!X"&amp;MATCH(MID(COMPRAS!C4291,1,2)&amp;MID(COMPRAS!F4291,1,2)&amp;MID(COMPRAS!D4291,1,2),IVA!W:W,0)),"SIN COD.")</f>
        <v>0</v>
      </c>
      <c r="CH4391">
        <f ca="1">IFERROR(INDIRECT("IVA!Y"&amp;MATCH(MID(COMPRAS!C4291,1,2)&amp;MID(COMPRAS!F4291,1,2)&amp;MID(COMPRAS!D4291,1,2),IVA!W:W,0)),"SIN COD.")</f>
        <v>0</v>
      </c>
    </row>
    <row r="4392" spans="1:86" x14ac:dyDescent="0.25">
      <c r="A4392"/>
      <c r="B4392"/>
      <c r="D4392"/>
      <c r="AL4392">
        <f t="shared" si="476"/>
        <v>0</v>
      </c>
      <c r="AQ4392">
        <f t="shared" si="477"/>
        <v>0</v>
      </c>
      <c r="AR4392" t="str">
        <f>IFERROR(IF(OR(AP4392=338,AP4392=340,AP4392=341,AP4392=342,AP4392="342A",AP4392="342B"),PorcenRet(AP4392,AT4392,AU4392),INDEX(PORCENTAJEBUSCAR,MATCH(AP4392,CódigoRET,0),4)*1),"")</f>
        <v/>
      </c>
      <c r="AS4392">
        <f t="shared" si="478"/>
        <v>0</v>
      </c>
      <c r="BF4392" t="str">
        <f>IFERROR(IF(OR(BD4392=338,BD4392=340,BD4392=341,BD4392=342,BD4392="342A",BD4392="342B"),PorcenRet(BD4392,BH4392,BI4392),INDEX(PORCENTAJEBUSCAR,MATCH(BD4392,CódigoRET,0),4)*1),"")</f>
        <v/>
      </c>
      <c r="BG4392">
        <f t="shared" si="479"/>
        <v>0</v>
      </c>
      <c r="BO4392">
        <f t="shared" si="480"/>
        <v>0</v>
      </c>
      <c r="CC4392">
        <f t="shared" si="481"/>
        <v>0</v>
      </c>
      <c r="CD4392">
        <f t="shared" si="482"/>
        <v>0</v>
      </c>
      <c r="CG4392">
        <f ca="1">IFERROR(INDIRECT("IVA!X"&amp;MATCH(MID(COMPRAS!C4292,1,2)&amp;MID(COMPRAS!F4292,1,2)&amp;MID(COMPRAS!D4292,1,2),IVA!W:W,0)),"SIN COD.")</f>
        <v>0</v>
      </c>
      <c r="CH4392">
        <f ca="1">IFERROR(INDIRECT("IVA!Y"&amp;MATCH(MID(COMPRAS!C4292,1,2)&amp;MID(COMPRAS!F4292,1,2)&amp;MID(COMPRAS!D4292,1,2),IVA!W:W,0)),"SIN COD.")</f>
        <v>0</v>
      </c>
    </row>
    <row r="4393" spans="1:86" x14ac:dyDescent="0.25">
      <c r="A4393"/>
      <c r="B4393"/>
      <c r="D4393"/>
      <c r="AL4393">
        <f t="shared" si="476"/>
        <v>0</v>
      </c>
      <c r="AQ4393">
        <f t="shared" si="477"/>
        <v>0</v>
      </c>
      <c r="AR4393" t="str">
        <f>IFERROR(IF(OR(AP4393=338,AP4393=340,AP4393=341,AP4393=342,AP4393="342A",AP4393="342B"),PorcenRet(AP4393,AT4393,AU4393),INDEX(PORCENTAJEBUSCAR,MATCH(AP4393,CódigoRET,0),4)*1),"")</f>
        <v/>
      </c>
      <c r="AS4393">
        <f t="shared" si="478"/>
        <v>0</v>
      </c>
      <c r="BF4393" t="str">
        <f>IFERROR(IF(OR(BD4393=338,BD4393=340,BD4393=341,BD4393=342,BD4393="342A",BD4393="342B"),PorcenRet(BD4393,BH4393,BI4393),INDEX(PORCENTAJEBUSCAR,MATCH(BD4393,CódigoRET,0),4)*1),"")</f>
        <v/>
      </c>
      <c r="BG4393">
        <f t="shared" si="479"/>
        <v>0</v>
      </c>
      <c r="BO4393">
        <f t="shared" si="480"/>
        <v>0</v>
      </c>
      <c r="CC4393">
        <f t="shared" si="481"/>
        <v>0</v>
      </c>
      <c r="CD4393">
        <f t="shared" si="482"/>
        <v>0</v>
      </c>
      <c r="CG4393">
        <f ca="1">IFERROR(INDIRECT("IVA!X"&amp;MATCH(MID(COMPRAS!C4293,1,2)&amp;MID(COMPRAS!F4293,1,2)&amp;MID(COMPRAS!D4293,1,2),IVA!W:W,0)),"SIN COD.")</f>
        <v>0</v>
      </c>
      <c r="CH4393">
        <f ca="1">IFERROR(INDIRECT("IVA!Y"&amp;MATCH(MID(COMPRAS!C4293,1,2)&amp;MID(COMPRAS!F4293,1,2)&amp;MID(COMPRAS!D4293,1,2),IVA!W:W,0)),"SIN COD.")</f>
        <v>0</v>
      </c>
    </row>
    <row r="4394" spans="1:86" x14ac:dyDescent="0.25">
      <c r="A4394"/>
      <c r="B4394"/>
      <c r="D4394"/>
      <c r="AL4394">
        <f t="shared" si="476"/>
        <v>0</v>
      </c>
      <c r="AQ4394">
        <f t="shared" si="477"/>
        <v>0</v>
      </c>
      <c r="AR4394" t="str">
        <f>IFERROR(IF(OR(AP4394=338,AP4394=340,AP4394=341,AP4394=342,AP4394="342A",AP4394="342B"),PorcenRet(AP4394,AT4394,AU4394),INDEX(PORCENTAJEBUSCAR,MATCH(AP4394,CódigoRET,0),4)*1),"")</f>
        <v/>
      </c>
      <c r="AS4394">
        <f t="shared" si="478"/>
        <v>0</v>
      </c>
      <c r="BF4394" t="str">
        <f>IFERROR(IF(OR(BD4394=338,BD4394=340,BD4394=341,BD4394=342,BD4394="342A",BD4394="342B"),PorcenRet(BD4394,BH4394,BI4394),INDEX(PORCENTAJEBUSCAR,MATCH(BD4394,CódigoRET,0),4)*1),"")</f>
        <v/>
      </c>
      <c r="BG4394">
        <f t="shared" si="479"/>
        <v>0</v>
      </c>
      <c r="BO4394">
        <f t="shared" si="480"/>
        <v>0</v>
      </c>
      <c r="CC4394">
        <f t="shared" si="481"/>
        <v>0</v>
      </c>
      <c r="CD4394">
        <f t="shared" si="482"/>
        <v>0</v>
      </c>
      <c r="CG4394">
        <f ca="1">IFERROR(INDIRECT("IVA!X"&amp;MATCH(MID(COMPRAS!C4294,1,2)&amp;MID(COMPRAS!F4294,1,2)&amp;MID(COMPRAS!D4294,1,2),IVA!W:W,0)),"SIN COD.")</f>
        <v>0</v>
      </c>
      <c r="CH4394">
        <f ca="1">IFERROR(INDIRECT("IVA!Y"&amp;MATCH(MID(COMPRAS!C4294,1,2)&amp;MID(COMPRAS!F4294,1,2)&amp;MID(COMPRAS!D4294,1,2),IVA!W:W,0)),"SIN COD.")</f>
        <v>0</v>
      </c>
    </row>
    <row r="4395" spans="1:86" x14ac:dyDescent="0.25">
      <c r="A4395"/>
      <c r="B4395"/>
      <c r="D4395"/>
      <c r="AL4395">
        <f t="shared" si="476"/>
        <v>0</v>
      </c>
      <c r="AQ4395">
        <f t="shared" si="477"/>
        <v>0</v>
      </c>
      <c r="AR4395" t="str">
        <f>IFERROR(IF(OR(AP4395=338,AP4395=340,AP4395=341,AP4395=342,AP4395="342A",AP4395="342B"),PorcenRet(AP4395,AT4395,AU4395),INDEX(PORCENTAJEBUSCAR,MATCH(AP4395,CódigoRET,0),4)*1),"")</f>
        <v/>
      </c>
      <c r="AS4395">
        <f t="shared" si="478"/>
        <v>0</v>
      </c>
      <c r="BF4395" t="str">
        <f>IFERROR(IF(OR(BD4395=338,BD4395=340,BD4395=341,BD4395=342,BD4395="342A",BD4395="342B"),PorcenRet(BD4395,BH4395,BI4395),INDEX(PORCENTAJEBUSCAR,MATCH(BD4395,CódigoRET,0),4)*1),"")</f>
        <v/>
      </c>
      <c r="BG4395">
        <f t="shared" si="479"/>
        <v>0</v>
      </c>
      <c r="BO4395">
        <f t="shared" si="480"/>
        <v>0</v>
      </c>
      <c r="CC4395">
        <f t="shared" si="481"/>
        <v>0</v>
      </c>
      <c r="CD4395">
        <f t="shared" si="482"/>
        <v>0</v>
      </c>
      <c r="CG4395">
        <f ca="1">IFERROR(INDIRECT("IVA!X"&amp;MATCH(MID(COMPRAS!C4295,1,2)&amp;MID(COMPRAS!F4295,1,2)&amp;MID(COMPRAS!D4295,1,2),IVA!W:W,0)),"SIN COD.")</f>
        <v>0</v>
      </c>
      <c r="CH4395">
        <f ca="1">IFERROR(INDIRECT("IVA!Y"&amp;MATCH(MID(COMPRAS!C4295,1,2)&amp;MID(COMPRAS!F4295,1,2)&amp;MID(COMPRAS!D4295,1,2),IVA!W:W,0)),"SIN COD.")</f>
        <v>0</v>
      </c>
    </row>
    <row r="4396" spans="1:86" x14ac:dyDescent="0.25">
      <c r="A4396"/>
      <c r="B4396"/>
      <c r="D4396"/>
      <c r="AL4396">
        <f t="shared" si="476"/>
        <v>0</v>
      </c>
      <c r="AQ4396">
        <f t="shared" si="477"/>
        <v>0</v>
      </c>
      <c r="AR4396" t="str">
        <f>IFERROR(IF(OR(AP4396=338,AP4396=340,AP4396=341,AP4396=342,AP4396="342A",AP4396="342B"),PorcenRet(AP4396,AT4396,AU4396),INDEX(PORCENTAJEBUSCAR,MATCH(AP4396,CódigoRET,0),4)*1),"")</f>
        <v/>
      </c>
      <c r="AS4396">
        <f t="shared" si="478"/>
        <v>0</v>
      </c>
      <c r="BF4396" t="str">
        <f>IFERROR(IF(OR(BD4396=338,BD4396=340,BD4396=341,BD4396=342,BD4396="342A",BD4396="342B"),PorcenRet(BD4396,BH4396,BI4396),INDEX(PORCENTAJEBUSCAR,MATCH(BD4396,CódigoRET,0),4)*1),"")</f>
        <v/>
      </c>
      <c r="BG4396">
        <f t="shared" si="479"/>
        <v>0</v>
      </c>
      <c r="BO4396">
        <f t="shared" si="480"/>
        <v>0</v>
      </c>
      <c r="CC4396">
        <f t="shared" si="481"/>
        <v>0</v>
      </c>
      <c r="CD4396">
        <f t="shared" si="482"/>
        <v>0</v>
      </c>
      <c r="CG4396">
        <f ca="1">IFERROR(INDIRECT("IVA!X"&amp;MATCH(MID(COMPRAS!C4296,1,2)&amp;MID(COMPRAS!F4296,1,2)&amp;MID(COMPRAS!D4296,1,2),IVA!W:W,0)),"SIN COD.")</f>
        <v>0</v>
      </c>
      <c r="CH4396">
        <f ca="1">IFERROR(INDIRECT("IVA!Y"&amp;MATCH(MID(COMPRAS!C4296,1,2)&amp;MID(COMPRAS!F4296,1,2)&amp;MID(COMPRAS!D4296,1,2),IVA!W:W,0)),"SIN COD.")</f>
        <v>0</v>
      </c>
    </row>
    <row r="4397" spans="1:86" x14ac:dyDescent="0.25">
      <c r="A4397"/>
      <c r="B4397"/>
      <c r="D4397"/>
      <c r="AL4397">
        <f t="shared" si="476"/>
        <v>0</v>
      </c>
      <c r="AQ4397">
        <f t="shared" si="477"/>
        <v>0</v>
      </c>
      <c r="AR4397" t="str">
        <f>IFERROR(IF(OR(AP4397=338,AP4397=340,AP4397=341,AP4397=342,AP4397="342A",AP4397="342B"),PorcenRet(AP4397,AT4397,AU4397),INDEX(PORCENTAJEBUSCAR,MATCH(AP4397,CódigoRET,0),4)*1),"")</f>
        <v/>
      </c>
      <c r="AS4397">
        <f t="shared" si="478"/>
        <v>0</v>
      </c>
      <c r="BF4397" t="str">
        <f>IFERROR(IF(OR(BD4397=338,BD4397=340,BD4397=341,BD4397=342,BD4397="342A",BD4397="342B"),PorcenRet(BD4397,BH4397,BI4397),INDEX(PORCENTAJEBUSCAR,MATCH(BD4397,CódigoRET,0),4)*1),"")</f>
        <v/>
      </c>
      <c r="BG4397">
        <f t="shared" si="479"/>
        <v>0</v>
      </c>
      <c r="BO4397">
        <f t="shared" si="480"/>
        <v>0</v>
      </c>
      <c r="CC4397">
        <f t="shared" si="481"/>
        <v>0</v>
      </c>
      <c r="CD4397">
        <f t="shared" si="482"/>
        <v>0</v>
      </c>
      <c r="CG4397">
        <f ca="1">IFERROR(INDIRECT("IVA!X"&amp;MATCH(MID(COMPRAS!C4297,1,2)&amp;MID(COMPRAS!F4297,1,2)&amp;MID(COMPRAS!D4297,1,2),IVA!W:W,0)),"SIN COD.")</f>
        <v>0</v>
      </c>
      <c r="CH4397">
        <f ca="1">IFERROR(INDIRECT("IVA!Y"&amp;MATCH(MID(COMPRAS!C4297,1,2)&amp;MID(COMPRAS!F4297,1,2)&amp;MID(COMPRAS!D4297,1,2),IVA!W:W,0)),"SIN COD.")</f>
        <v>0</v>
      </c>
    </row>
    <row r="4398" spans="1:86" x14ac:dyDescent="0.25">
      <c r="A4398"/>
      <c r="B4398"/>
      <c r="D4398"/>
      <c r="AL4398">
        <f t="shared" si="476"/>
        <v>0</v>
      </c>
      <c r="AQ4398">
        <f t="shared" si="477"/>
        <v>0</v>
      </c>
      <c r="AR4398" t="str">
        <f>IFERROR(IF(OR(AP4398=338,AP4398=340,AP4398=341,AP4398=342,AP4398="342A",AP4398="342B"),PorcenRet(AP4398,AT4398,AU4398),INDEX(PORCENTAJEBUSCAR,MATCH(AP4398,CódigoRET,0),4)*1),"")</f>
        <v/>
      </c>
      <c r="AS4398">
        <f t="shared" si="478"/>
        <v>0</v>
      </c>
      <c r="BF4398" t="str">
        <f>IFERROR(IF(OR(BD4398=338,BD4398=340,BD4398=341,BD4398=342,BD4398="342A",BD4398="342B"),PorcenRet(BD4398,BH4398,BI4398),INDEX(PORCENTAJEBUSCAR,MATCH(BD4398,CódigoRET,0),4)*1),"")</f>
        <v/>
      </c>
      <c r="BG4398">
        <f t="shared" si="479"/>
        <v>0</v>
      </c>
      <c r="BO4398">
        <f t="shared" si="480"/>
        <v>0</v>
      </c>
      <c r="CC4398">
        <f t="shared" si="481"/>
        <v>0</v>
      </c>
      <c r="CD4398">
        <f t="shared" si="482"/>
        <v>0</v>
      </c>
      <c r="CG4398">
        <f ca="1">IFERROR(INDIRECT("IVA!X"&amp;MATCH(MID(COMPRAS!C4298,1,2)&amp;MID(COMPRAS!F4298,1,2)&amp;MID(COMPRAS!D4298,1,2),IVA!W:W,0)),"SIN COD.")</f>
        <v>0</v>
      </c>
      <c r="CH4398">
        <f ca="1">IFERROR(INDIRECT("IVA!Y"&amp;MATCH(MID(COMPRAS!C4298,1,2)&amp;MID(COMPRAS!F4298,1,2)&amp;MID(COMPRAS!D4298,1,2),IVA!W:W,0)),"SIN COD.")</f>
        <v>0</v>
      </c>
    </row>
    <row r="4399" spans="1:86" x14ac:dyDescent="0.25">
      <c r="A4399"/>
      <c r="B4399"/>
      <c r="D4399"/>
      <c r="AL4399">
        <f t="shared" si="476"/>
        <v>0</v>
      </c>
      <c r="AQ4399">
        <f t="shared" si="477"/>
        <v>0</v>
      </c>
      <c r="AR4399" t="str">
        <f>IFERROR(IF(OR(AP4399=338,AP4399=340,AP4399=341,AP4399=342,AP4399="342A",AP4399="342B"),PorcenRet(AP4399,AT4399,AU4399),INDEX(PORCENTAJEBUSCAR,MATCH(AP4399,CódigoRET,0),4)*1),"")</f>
        <v/>
      </c>
      <c r="AS4399">
        <f t="shared" si="478"/>
        <v>0</v>
      </c>
      <c r="BF4399" t="str">
        <f>IFERROR(IF(OR(BD4399=338,BD4399=340,BD4399=341,BD4399=342,BD4399="342A",BD4399="342B"),PorcenRet(BD4399,BH4399,BI4399),INDEX(PORCENTAJEBUSCAR,MATCH(BD4399,CódigoRET,0),4)*1),"")</f>
        <v/>
      </c>
      <c r="BG4399">
        <f t="shared" si="479"/>
        <v>0</v>
      </c>
      <c r="BO4399">
        <f t="shared" si="480"/>
        <v>0</v>
      </c>
      <c r="CC4399">
        <f t="shared" si="481"/>
        <v>0</v>
      </c>
      <c r="CD4399">
        <f t="shared" si="482"/>
        <v>0</v>
      </c>
      <c r="CG4399">
        <f ca="1">IFERROR(INDIRECT("IVA!X"&amp;MATCH(MID(COMPRAS!C4299,1,2)&amp;MID(COMPRAS!F4299,1,2)&amp;MID(COMPRAS!D4299,1,2),IVA!W:W,0)),"SIN COD.")</f>
        <v>0</v>
      </c>
      <c r="CH4399">
        <f ca="1">IFERROR(INDIRECT("IVA!Y"&amp;MATCH(MID(COMPRAS!C4299,1,2)&amp;MID(COMPRAS!F4299,1,2)&amp;MID(COMPRAS!D4299,1,2),IVA!W:W,0)),"SIN COD.")</f>
        <v>0</v>
      </c>
    </row>
    <row r="4400" spans="1:86" x14ac:dyDescent="0.25">
      <c r="A4400"/>
      <c r="B4400"/>
      <c r="D4400"/>
      <c r="AL4400">
        <f t="shared" si="476"/>
        <v>0</v>
      </c>
      <c r="AQ4400">
        <f t="shared" si="477"/>
        <v>0</v>
      </c>
      <c r="AR4400" t="str">
        <f>IFERROR(IF(OR(AP4400=338,AP4400=340,AP4400=341,AP4400=342,AP4400="342A",AP4400="342B"),PorcenRet(AP4400,AT4400,AU4400),INDEX(PORCENTAJEBUSCAR,MATCH(AP4400,CódigoRET,0),4)*1),"")</f>
        <v/>
      </c>
      <c r="AS4400">
        <f t="shared" si="478"/>
        <v>0</v>
      </c>
      <c r="BF4400" t="str">
        <f>IFERROR(IF(OR(BD4400=338,BD4400=340,BD4400=341,BD4400=342,BD4400="342A",BD4400="342B"),PorcenRet(BD4400,BH4400,BI4400),INDEX(PORCENTAJEBUSCAR,MATCH(BD4400,CódigoRET,0),4)*1),"")</f>
        <v/>
      </c>
      <c r="BG4400">
        <f t="shared" si="479"/>
        <v>0</v>
      </c>
      <c r="BO4400">
        <f t="shared" si="480"/>
        <v>0</v>
      </c>
      <c r="CC4400">
        <f t="shared" si="481"/>
        <v>0</v>
      </c>
      <c r="CD4400">
        <f t="shared" si="482"/>
        <v>0</v>
      </c>
      <c r="CG4400">
        <f ca="1">IFERROR(INDIRECT("IVA!X"&amp;MATCH(MID(COMPRAS!C4300,1,2)&amp;MID(COMPRAS!F4300,1,2)&amp;MID(COMPRAS!D4300,1,2),IVA!W:W,0)),"SIN COD.")</f>
        <v>0</v>
      </c>
      <c r="CH4400">
        <f ca="1">IFERROR(INDIRECT("IVA!Y"&amp;MATCH(MID(COMPRAS!C4300,1,2)&amp;MID(COMPRAS!F4300,1,2)&amp;MID(COMPRAS!D4300,1,2),IVA!W:W,0)),"SIN COD.")</f>
        <v>0</v>
      </c>
    </row>
    <row r="4401" spans="1:86" x14ac:dyDescent="0.25">
      <c r="A4401"/>
      <c r="B4401"/>
      <c r="D4401"/>
      <c r="AL4401">
        <f t="shared" si="476"/>
        <v>0</v>
      </c>
      <c r="AQ4401">
        <f t="shared" si="477"/>
        <v>0</v>
      </c>
      <c r="AR4401" t="str">
        <f>IFERROR(IF(OR(AP4401=338,AP4401=340,AP4401=341,AP4401=342,AP4401="342A",AP4401="342B"),PorcenRet(AP4401,AT4401,AU4401),INDEX(PORCENTAJEBUSCAR,MATCH(AP4401,CódigoRET,0),4)*1),"")</f>
        <v/>
      </c>
      <c r="AS4401">
        <f t="shared" si="478"/>
        <v>0</v>
      </c>
      <c r="BF4401" t="str">
        <f>IFERROR(IF(OR(BD4401=338,BD4401=340,BD4401=341,BD4401=342,BD4401="342A",BD4401="342B"),PorcenRet(BD4401,BH4401,BI4401),INDEX(PORCENTAJEBUSCAR,MATCH(BD4401,CódigoRET,0),4)*1),"")</f>
        <v/>
      </c>
      <c r="BG4401">
        <f t="shared" si="479"/>
        <v>0</v>
      </c>
      <c r="BO4401">
        <f t="shared" si="480"/>
        <v>0</v>
      </c>
      <c r="CC4401">
        <f t="shared" si="481"/>
        <v>0</v>
      </c>
      <c r="CD4401">
        <f t="shared" si="482"/>
        <v>0</v>
      </c>
      <c r="CG4401">
        <f ca="1">IFERROR(INDIRECT("IVA!X"&amp;MATCH(MID(COMPRAS!C4301,1,2)&amp;MID(COMPRAS!F4301,1,2)&amp;MID(COMPRAS!D4301,1,2),IVA!W:W,0)),"SIN COD.")</f>
        <v>0</v>
      </c>
      <c r="CH4401">
        <f ca="1">IFERROR(INDIRECT("IVA!Y"&amp;MATCH(MID(COMPRAS!C4301,1,2)&amp;MID(COMPRAS!F4301,1,2)&amp;MID(COMPRAS!D4301,1,2),IVA!W:W,0)),"SIN COD.")</f>
        <v>0</v>
      </c>
    </row>
    <row r="4402" spans="1:86" x14ac:dyDescent="0.25">
      <c r="A4402"/>
      <c r="B4402"/>
      <c r="D4402"/>
      <c r="AL4402">
        <f t="shared" si="476"/>
        <v>0</v>
      </c>
      <c r="AQ4402">
        <f t="shared" si="477"/>
        <v>0</v>
      </c>
      <c r="AR4402" t="str">
        <f>IFERROR(IF(OR(AP4402=338,AP4402=340,AP4402=341,AP4402=342,AP4402="342A",AP4402="342B"),PorcenRet(AP4402,AT4402,AU4402),INDEX(PORCENTAJEBUSCAR,MATCH(AP4402,CódigoRET,0),4)*1),"")</f>
        <v/>
      </c>
      <c r="AS4402">
        <f t="shared" si="478"/>
        <v>0</v>
      </c>
      <c r="BF4402" t="str">
        <f>IFERROR(IF(OR(BD4402=338,BD4402=340,BD4402=341,BD4402=342,BD4402="342A",BD4402="342B"),PorcenRet(BD4402,BH4402,BI4402),INDEX(PORCENTAJEBUSCAR,MATCH(BD4402,CódigoRET,0),4)*1),"")</f>
        <v/>
      </c>
      <c r="BG4402">
        <f t="shared" si="479"/>
        <v>0</v>
      </c>
      <c r="BO4402">
        <f t="shared" si="480"/>
        <v>0</v>
      </c>
      <c r="CC4402">
        <f t="shared" si="481"/>
        <v>0</v>
      </c>
      <c r="CD4402">
        <f t="shared" si="482"/>
        <v>0</v>
      </c>
      <c r="CG4402">
        <f ca="1">IFERROR(INDIRECT("IVA!X"&amp;MATCH(MID(COMPRAS!C4302,1,2)&amp;MID(COMPRAS!F4302,1,2)&amp;MID(COMPRAS!D4302,1,2),IVA!W:W,0)),"SIN COD.")</f>
        <v>0</v>
      </c>
      <c r="CH4402">
        <f ca="1">IFERROR(INDIRECT("IVA!Y"&amp;MATCH(MID(COMPRAS!C4302,1,2)&amp;MID(COMPRAS!F4302,1,2)&amp;MID(COMPRAS!D4302,1,2),IVA!W:W,0)),"SIN COD.")</f>
        <v>0</v>
      </c>
    </row>
    <row r="4403" spans="1:86" x14ac:dyDescent="0.25">
      <c r="A4403"/>
      <c r="B4403"/>
      <c r="D4403"/>
      <c r="AL4403">
        <f t="shared" si="476"/>
        <v>0</v>
      </c>
      <c r="AQ4403">
        <f t="shared" si="477"/>
        <v>0</v>
      </c>
      <c r="AR4403" t="str">
        <f>IFERROR(IF(OR(AP4403=338,AP4403=340,AP4403=341,AP4403=342,AP4403="342A",AP4403="342B"),PorcenRet(AP4403,AT4403,AU4403),INDEX(PORCENTAJEBUSCAR,MATCH(AP4403,CódigoRET,0),4)*1),"")</f>
        <v/>
      </c>
      <c r="AS4403">
        <f t="shared" si="478"/>
        <v>0</v>
      </c>
      <c r="BF4403" t="str">
        <f>IFERROR(IF(OR(BD4403=338,BD4403=340,BD4403=341,BD4403=342,BD4403="342A",BD4403="342B"),PorcenRet(BD4403,BH4403,BI4403),INDEX(PORCENTAJEBUSCAR,MATCH(BD4403,CódigoRET,0),4)*1),"")</f>
        <v/>
      </c>
      <c r="BG4403">
        <f t="shared" si="479"/>
        <v>0</v>
      </c>
      <c r="BO4403">
        <f t="shared" si="480"/>
        <v>0</v>
      </c>
      <c r="CC4403">
        <f t="shared" si="481"/>
        <v>0</v>
      </c>
      <c r="CD4403">
        <f t="shared" si="482"/>
        <v>0</v>
      </c>
      <c r="CG4403">
        <f ca="1">IFERROR(INDIRECT("IVA!X"&amp;MATCH(MID(COMPRAS!C4303,1,2)&amp;MID(COMPRAS!F4303,1,2)&amp;MID(COMPRAS!D4303,1,2),IVA!W:W,0)),"SIN COD.")</f>
        <v>0</v>
      </c>
      <c r="CH4403">
        <f ca="1">IFERROR(INDIRECT("IVA!Y"&amp;MATCH(MID(COMPRAS!C4303,1,2)&amp;MID(COMPRAS!F4303,1,2)&amp;MID(COMPRAS!D4303,1,2),IVA!W:W,0)),"SIN COD.")</f>
        <v>0</v>
      </c>
    </row>
    <row r="4404" spans="1:86" x14ac:dyDescent="0.25">
      <c r="A4404"/>
      <c r="B4404"/>
      <c r="D4404"/>
      <c r="AL4404">
        <f t="shared" si="476"/>
        <v>0</v>
      </c>
      <c r="AQ4404">
        <f t="shared" si="477"/>
        <v>0</v>
      </c>
      <c r="AR4404" t="str">
        <f>IFERROR(IF(OR(AP4404=338,AP4404=340,AP4404=341,AP4404=342,AP4404="342A",AP4404="342B"),PorcenRet(AP4404,AT4404,AU4404),INDEX(PORCENTAJEBUSCAR,MATCH(AP4404,CódigoRET,0),4)*1),"")</f>
        <v/>
      </c>
      <c r="AS4404">
        <f t="shared" si="478"/>
        <v>0</v>
      </c>
      <c r="BF4404" t="str">
        <f>IFERROR(IF(OR(BD4404=338,BD4404=340,BD4404=341,BD4404=342,BD4404="342A",BD4404="342B"),PorcenRet(BD4404,BH4404,BI4404),INDEX(PORCENTAJEBUSCAR,MATCH(BD4404,CódigoRET,0),4)*1),"")</f>
        <v/>
      </c>
      <c r="BG4404">
        <f t="shared" si="479"/>
        <v>0</v>
      </c>
      <c r="BO4404">
        <f t="shared" si="480"/>
        <v>0</v>
      </c>
      <c r="CC4404">
        <f t="shared" si="481"/>
        <v>0</v>
      </c>
      <c r="CD4404">
        <f t="shared" si="482"/>
        <v>0</v>
      </c>
      <c r="CG4404">
        <f ca="1">IFERROR(INDIRECT("IVA!X"&amp;MATCH(MID(COMPRAS!C4304,1,2)&amp;MID(COMPRAS!F4304,1,2)&amp;MID(COMPRAS!D4304,1,2),IVA!W:W,0)),"SIN COD.")</f>
        <v>0</v>
      </c>
      <c r="CH4404">
        <f ca="1">IFERROR(INDIRECT("IVA!Y"&amp;MATCH(MID(COMPRAS!C4304,1,2)&amp;MID(COMPRAS!F4304,1,2)&amp;MID(COMPRAS!D4304,1,2),IVA!W:W,0)),"SIN COD.")</f>
        <v>0</v>
      </c>
    </row>
    <row r="4405" spans="1:86" x14ac:dyDescent="0.25">
      <c r="A4405"/>
      <c r="B4405"/>
      <c r="D4405"/>
      <c r="AL4405">
        <f t="shared" si="476"/>
        <v>0</v>
      </c>
      <c r="AQ4405">
        <f t="shared" si="477"/>
        <v>0</v>
      </c>
      <c r="AR4405" t="str">
        <f>IFERROR(IF(OR(AP4405=338,AP4405=340,AP4405=341,AP4405=342,AP4405="342A",AP4405="342B"),PorcenRet(AP4405,AT4405,AU4405),INDEX(PORCENTAJEBUSCAR,MATCH(AP4405,CódigoRET,0),4)*1),"")</f>
        <v/>
      </c>
      <c r="AS4405">
        <f t="shared" si="478"/>
        <v>0</v>
      </c>
      <c r="BF4405" t="str">
        <f>IFERROR(IF(OR(BD4405=338,BD4405=340,BD4405=341,BD4405=342,BD4405="342A",BD4405="342B"),PorcenRet(BD4405,BH4405,BI4405),INDEX(PORCENTAJEBUSCAR,MATCH(BD4405,CódigoRET,0),4)*1),"")</f>
        <v/>
      </c>
      <c r="BG4405">
        <f t="shared" si="479"/>
        <v>0</v>
      </c>
      <c r="BO4405">
        <f t="shared" si="480"/>
        <v>0</v>
      </c>
      <c r="CC4405">
        <f t="shared" si="481"/>
        <v>0</v>
      </c>
      <c r="CD4405">
        <f t="shared" si="482"/>
        <v>0</v>
      </c>
      <c r="CG4405">
        <f ca="1">IFERROR(INDIRECT("IVA!X"&amp;MATCH(MID(COMPRAS!C4305,1,2)&amp;MID(COMPRAS!F4305,1,2)&amp;MID(COMPRAS!D4305,1,2),IVA!W:W,0)),"SIN COD.")</f>
        <v>0</v>
      </c>
      <c r="CH4405">
        <f ca="1">IFERROR(INDIRECT("IVA!Y"&amp;MATCH(MID(COMPRAS!C4305,1,2)&amp;MID(COMPRAS!F4305,1,2)&amp;MID(COMPRAS!D4305,1,2),IVA!W:W,0)),"SIN COD.")</f>
        <v>0</v>
      </c>
    </row>
    <row r="4406" spans="1:86" x14ac:dyDescent="0.25">
      <c r="A4406"/>
      <c r="B4406"/>
      <c r="D4406"/>
      <c r="AL4406">
        <f t="shared" si="476"/>
        <v>0</v>
      </c>
      <c r="AQ4406">
        <f t="shared" si="477"/>
        <v>0</v>
      </c>
      <c r="AR4406" t="str">
        <f>IFERROR(IF(OR(AP4406=338,AP4406=340,AP4406=341,AP4406=342,AP4406="342A",AP4406="342B"),PorcenRet(AP4406,AT4406,AU4406),INDEX(PORCENTAJEBUSCAR,MATCH(AP4406,CódigoRET,0),4)*1),"")</f>
        <v/>
      </c>
      <c r="AS4406">
        <f t="shared" si="478"/>
        <v>0</v>
      </c>
      <c r="BF4406" t="str">
        <f>IFERROR(IF(OR(BD4406=338,BD4406=340,BD4406=341,BD4406=342,BD4406="342A",BD4406="342B"),PorcenRet(BD4406,BH4406,BI4406),INDEX(PORCENTAJEBUSCAR,MATCH(BD4406,CódigoRET,0),4)*1),"")</f>
        <v/>
      </c>
      <c r="BG4406">
        <f t="shared" si="479"/>
        <v>0</v>
      </c>
      <c r="BO4406">
        <f t="shared" si="480"/>
        <v>0</v>
      </c>
      <c r="CC4406">
        <f t="shared" si="481"/>
        <v>0</v>
      </c>
      <c r="CD4406">
        <f t="shared" si="482"/>
        <v>0</v>
      </c>
      <c r="CG4406">
        <f ca="1">IFERROR(INDIRECT("IVA!X"&amp;MATCH(MID(COMPRAS!C4306,1,2)&amp;MID(COMPRAS!F4306,1,2)&amp;MID(COMPRAS!D4306,1,2),IVA!W:W,0)),"SIN COD.")</f>
        <v>0</v>
      </c>
      <c r="CH4406">
        <f ca="1">IFERROR(INDIRECT("IVA!Y"&amp;MATCH(MID(COMPRAS!C4306,1,2)&amp;MID(COMPRAS!F4306,1,2)&amp;MID(COMPRAS!D4306,1,2),IVA!W:W,0)),"SIN COD.")</f>
        <v>0</v>
      </c>
    </row>
    <row r="4407" spans="1:86" x14ac:dyDescent="0.25">
      <c r="A4407"/>
      <c r="B4407"/>
      <c r="D4407"/>
      <c r="AL4407">
        <f t="shared" si="476"/>
        <v>0</v>
      </c>
      <c r="AQ4407">
        <f t="shared" si="477"/>
        <v>0</v>
      </c>
      <c r="AR4407" t="str">
        <f>IFERROR(IF(OR(AP4407=338,AP4407=340,AP4407=341,AP4407=342,AP4407="342A",AP4407="342B"),PorcenRet(AP4407,AT4407,AU4407),INDEX(PORCENTAJEBUSCAR,MATCH(AP4407,CódigoRET,0),4)*1),"")</f>
        <v/>
      </c>
      <c r="AS4407">
        <f t="shared" si="478"/>
        <v>0</v>
      </c>
      <c r="BF4407" t="str">
        <f>IFERROR(IF(OR(BD4407=338,BD4407=340,BD4407=341,BD4407=342,BD4407="342A",BD4407="342B"),PorcenRet(BD4407,BH4407,BI4407),INDEX(PORCENTAJEBUSCAR,MATCH(BD4407,CódigoRET,0),4)*1),"")</f>
        <v/>
      </c>
      <c r="BG4407">
        <f t="shared" si="479"/>
        <v>0</v>
      </c>
      <c r="BO4407">
        <f t="shared" si="480"/>
        <v>0</v>
      </c>
      <c r="CC4407">
        <f t="shared" si="481"/>
        <v>0</v>
      </c>
      <c r="CD4407">
        <f t="shared" si="482"/>
        <v>0</v>
      </c>
      <c r="CG4407">
        <f ca="1">IFERROR(INDIRECT("IVA!X"&amp;MATCH(MID(COMPRAS!C4307,1,2)&amp;MID(COMPRAS!F4307,1,2)&amp;MID(COMPRAS!D4307,1,2),IVA!W:W,0)),"SIN COD.")</f>
        <v>0</v>
      </c>
      <c r="CH4407">
        <f ca="1">IFERROR(INDIRECT("IVA!Y"&amp;MATCH(MID(COMPRAS!C4307,1,2)&amp;MID(COMPRAS!F4307,1,2)&amp;MID(COMPRAS!D4307,1,2),IVA!W:W,0)),"SIN COD.")</f>
        <v>0</v>
      </c>
    </row>
    <row r="4408" spans="1:86" x14ac:dyDescent="0.25">
      <c r="A4408"/>
      <c r="B4408"/>
      <c r="D4408"/>
      <c r="AL4408">
        <f t="shared" si="476"/>
        <v>0</v>
      </c>
      <c r="AQ4408">
        <f t="shared" si="477"/>
        <v>0</v>
      </c>
      <c r="AR4408" t="str">
        <f>IFERROR(IF(OR(AP4408=338,AP4408=340,AP4408=341,AP4408=342,AP4408="342A",AP4408="342B"),PorcenRet(AP4408,AT4408,AU4408),INDEX(PORCENTAJEBUSCAR,MATCH(AP4408,CódigoRET,0),4)*1),"")</f>
        <v/>
      </c>
      <c r="AS4408">
        <f t="shared" si="478"/>
        <v>0</v>
      </c>
      <c r="BF4408" t="str">
        <f>IFERROR(IF(OR(BD4408=338,BD4408=340,BD4408=341,BD4408=342,BD4408="342A",BD4408="342B"),PorcenRet(BD4408,BH4408,BI4408),INDEX(PORCENTAJEBUSCAR,MATCH(BD4408,CódigoRET,0),4)*1),"")</f>
        <v/>
      </c>
      <c r="BG4408">
        <f t="shared" si="479"/>
        <v>0</v>
      </c>
      <c r="BO4408">
        <f t="shared" si="480"/>
        <v>0</v>
      </c>
      <c r="CC4408">
        <f t="shared" si="481"/>
        <v>0</v>
      </c>
      <c r="CD4408">
        <f t="shared" si="482"/>
        <v>0</v>
      </c>
      <c r="CG4408">
        <f ca="1">IFERROR(INDIRECT("IVA!X"&amp;MATCH(MID(COMPRAS!C4308,1,2)&amp;MID(COMPRAS!F4308,1,2)&amp;MID(COMPRAS!D4308,1,2),IVA!W:W,0)),"SIN COD.")</f>
        <v>0</v>
      </c>
      <c r="CH4408">
        <f ca="1">IFERROR(INDIRECT("IVA!Y"&amp;MATCH(MID(COMPRAS!C4308,1,2)&amp;MID(COMPRAS!F4308,1,2)&amp;MID(COMPRAS!D4308,1,2),IVA!W:W,0)),"SIN COD.")</f>
        <v>0</v>
      </c>
    </row>
    <row r="4409" spans="1:86" x14ac:dyDescent="0.25">
      <c r="A4409"/>
      <c r="B4409"/>
      <c r="D4409"/>
      <c r="AL4409">
        <f t="shared" si="476"/>
        <v>0</v>
      </c>
      <c r="AQ4409">
        <f t="shared" si="477"/>
        <v>0</v>
      </c>
      <c r="AR4409" t="str">
        <f>IFERROR(IF(OR(AP4409=338,AP4409=340,AP4409=341,AP4409=342,AP4409="342A",AP4409="342B"),PorcenRet(AP4409,AT4409,AU4409),INDEX(PORCENTAJEBUSCAR,MATCH(AP4409,CódigoRET,0),4)*1),"")</f>
        <v/>
      </c>
      <c r="AS4409">
        <f t="shared" si="478"/>
        <v>0</v>
      </c>
      <c r="BF4409" t="str">
        <f>IFERROR(IF(OR(BD4409=338,BD4409=340,BD4409=341,BD4409=342,BD4409="342A",BD4409="342B"),PorcenRet(BD4409,BH4409,BI4409),INDEX(PORCENTAJEBUSCAR,MATCH(BD4409,CódigoRET,0),4)*1),"")</f>
        <v/>
      </c>
      <c r="BG4409">
        <f t="shared" si="479"/>
        <v>0</v>
      </c>
      <c r="BO4409">
        <f t="shared" si="480"/>
        <v>0</v>
      </c>
      <c r="CC4409">
        <f t="shared" si="481"/>
        <v>0</v>
      </c>
      <c r="CD4409">
        <f t="shared" si="482"/>
        <v>0</v>
      </c>
      <c r="CG4409">
        <f ca="1">IFERROR(INDIRECT("IVA!X"&amp;MATCH(MID(COMPRAS!C4309,1,2)&amp;MID(COMPRAS!F4309,1,2)&amp;MID(COMPRAS!D4309,1,2),IVA!W:W,0)),"SIN COD.")</f>
        <v>0</v>
      </c>
      <c r="CH4409">
        <f ca="1">IFERROR(INDIRECT("IVA!Y"&amp;MATCH(MID(COMPRAS!C4309,1,2)&amp;MID(COMPRAS!F4309,1,2)&amp;MID(COMPRAS!D4309,1,2),IVA!W:W,0)),"SIN COD.")</f>
        <v>0</v>
      </c>
    </row>
    <row r="4410" spans="1:86" x14ac:dyDescent="0.25">
      <c r="A4410"/>
      <c r="B4410"/>
      <c r="D4410"/>
      <c r="AL4410">
        <f t="shared" si="476"/>
        <v>0</v>
      </c>
      <c r="AQ4410">
        <f t="shared" si="477"/>
        <v>0</v>
      </c>
      <c r="AR4410" t="str">
        <f>IFERROR(IF(OR(AP4410=338,AP4410=340,AP4410=341,AP4410=342,AP4410="342A",AP4410="342B"),PorcenRet(AP4410,AT4410,AU4410),INDEX(PORCENTAJEBUSCAR,MATCH(AP4410,CódigoRET,0),4)*1),"")</f>
        <v/>
      </c>
      <c r="AS4410">
        <f t="shared" si="478"/>
        <v>0</v>
      </c>
      <c r="BF4410" t="str">
        <f>IFERROR(IF(OR(BD4410=338,BD4410=340,BD4410=341,BD4410=342,BD4410="342A",BD4410="342B"),PorcenRet(BD4410,BH4410,BI4410),INDEX(PORCENTAJEBUSCAR,MATCH(BD4410,CódigoRET,0),4)*1),"")</f>
        <v/>
      </c>
      <c r="BG4410">
        <f t="shared" si="479"/>
        <v>0</v>
      </c>
      <c r="BO4410">
        <f t="shared" si="480"/>
        <v>0</v>
      </c>
      <c r="CC4410">
        <f t="shared" si="481"/>
        <v>0</v>
      </c>
      <c r="CD4410">
        <f t="shared" si="482"/>
        <v>0</v>
      </c>
      <c r="CG4410">
        <f ca="1">IFERROR(INDIRECT("IVA!X"&amp;MATCH(MID(COMPRAS!C4310,1,2)&amp;MID(COMPRAS!F4310,1,2)&amp;MID(COMPRAS!D4310,1,2),IVA!W:W,0)),"SIN COD.")</f>
        <v>0</v>
      </c>
      <c r="CH4410">
        <f ca="1">IFERROR(INDIRECT("IVA!Y"&amp;MATCH(MID(COMPRAS!C4310,1,2)&amp;MID(COMPRAS!F4310,1,2)&amp;MID(COMPRAS!D4310,1,2),IVA!W:W,0)),"SIN COD.")</f>
        <v>0</v>
      </c>
    </row>
    <row r="4411" spans="1:86" x14ac:dyDescent="0.25">
      <c r="A4411"/>
      <c r="B4411"/>
      <c r="D4411"/>
      <c r="AL4411">
        <f t="shared" si="476"/>
        <v>0</v>
      </c>
      <c r="AQ4411">
        <f t="shared" si="477"/>
        <v>0</v>
      </c>
      <c r="AR4411" t="str">
        <f>IFERROR(IF(OR(AP4411=338,AP4411=340,AP4411=341,AP4411=342,AP4411="342A",AP4411="342B"),PorcenRet(AP4411,AT4411,AU4411),INDEX(PORCENTAJEBUSCAR,MATCH(AP4411,CódigoRET,0),4)*1),"")</f>
        <v/>
      </c>
      <c r="AS4411">
        <f t="shared" si="478"/>
        <v>0</v>
      </c>
      <c r="BF4411" t="str">
        <f>IFERROR(IF(OR(BD4411=338,BD4411=340,BD4411=341,BD4411=342,BD4411="342A",BD4411="342B"),PorcenRet(BD4411,BH4411,BI4411),INDEX(PORCENTAJEBUSCAR,MATCH(BD4411,CódigoRET,0),4)*1),"")</f>
        <v/>
      </c>
      <c r="BG4411">
        <f t="shared" si="479"/>
        <v>0</v>
      </c>
      <c r="BO4411">
        <f t="shared" si="480"/>
        <v>0</v>
      </c>
      <c r="CC4411">
        <f t="shared" si="481"/>
        <v>0</v>
      </c>
      <c r="CD4411">
        <f t="shared" si="482"/>
        <v>0</v>
      </c>
      <c r="CG4411">
        <f ca="1">IFERROR(INDIRECT("IVA!X"&amp;MATCH(MID(COMPRAS!C4311,1,2)&amp;MID(COMPRAS!F4311,1,2)&amp;MID(COMPRAS!D4311,1,2),IVA!W:W,0)),"SIN COD.")</f>
        <v>0</v>
      </c>
      <c r="CH4411">
        <f ca="1">IFERROR(INDIRECT("IVA!Y"&amp;MATCH(MID(COMPRAS!C4311,1,2)&amp;MID(COMPRAS!F4311,1,2)&amp;MID(COMPRAS!D4311,1,2),IVA!W:W,0)),"SIN COD.")</f>
        <v>0</v>
      </c>
    </row>
    <row r="4412" spans="1:86" x14ac:dyDescent="0.25">
      <c r="A4412"/>
      <c r="B4412"/>
      <c r="D4412"/>
      <c r="AL4412">
        <f t="shared" si="476"/>
        <v>0</v>
      </c>
      <c r="AQ4412">
        <f t="shared" si="477"/>
        <v>0</v>
      </c>
      <c r="AR4412" t="str">
        <f>IFERROR(IF(OR(AP4412=338,AP4412=340,AP4412=341,AP4412=342,AP4412="342A",AP4412="342B"),PorcenRet(AP4412,AT4412,AU4412),INDEX(PORCENTAJEBUSCAR,MATCH(AP4412,CódigoRET,0),4)*1),"")</f>
        <v/>
      </c>
      <c r="AS4412">
        <f t="shared" si="478"/>
        <v>0</v>
      </c>
      <c r="BF4412" t="str">
        <f>IFERROR(IF(OR(BD4412=338,BD4412=340,BD4412=341,BD4412=342,BD4412="342A",BD4412="342B"),PorcenRet(BD4412,BH4412,BI4412),INDEX(PORCENTAJEBUSCAR,MATCH(BD4412,CódigoRET,0),4)*1),"")</f>
        <v/>
      </c>
      <c r="BG4412">
        <f t="shared" si="479"/>
        <v>0</v>
      </c>
      <c r="BO4412">
        <f t="shared" si="480"/>
        <v>0</v>
      </c>
      <c r="CC4412">
        <f t="shared" si="481"/>
        <v>0</v>
      </c>
      <c r="CD4412">
        <f t="shared" si="482"/>
        <v>0</v>
      </c>
      <c r="CG4412">
        <f ca="1">IFERROR(INDIRECT("IVA!X"&amp;MATCH(MID(COMPRAS!C4312,1,2)&amp;MID(COMPRAS!F4312,1,2)&amp;MID(COMPRAS!D4312,1,2),IVA!W:W,0)),"SIN COD.")</f>
        <v>0</v>
      </c>
      <c r="CH4412">
        <f ca="1">IFERROR(INDIRECT("IVA!Y"&amp;MATCH(MID(COMPRAS!C4312,1,2)&amp;MID(COMPRAS!F4312,1,2)&amp;MID(COMPRAS!D4312,1,2),IVA!W:W,0)),"SIN COD.")</f>
        <v>0</v>
      </c>
    </row>
    <row r="4413" spans="1:86" x14ac:dyDescent="0.25">
      <c r="A4413"/>
      <c r="B4413"/>
      <c r="D4413"/>
      <c r="AL4413">
        <f t="shared" si="476"/>
        <v>0</v>
      </c>
      <c r="AQ4413">
        <f t="shared" si="477"/>
        <v>0</v>
      </c>
      <c r="AR4413" t="str">
        <f>IFERROR(IF(OR(AP4413=338,AP4413=340,AP4413=341,AP4413=342,AP4413="342A",AP4413="342B"),PorcenRet(AP4413,AT4413,AU4413),INDEX(PORCENTAJEBUSCAR,MATCH(AP4413,CódigoRET,0),4)*1),"")</f>
        <v/>
      </c>
      <c r="AS4413">
        <f t="shared" si="478"/>
        <v>0</v>
      </c>
      <c r="BF4413" t="str">
        <f>IFERROR(IF(OR(BD4413=338,BD4413=340,BD4413=341,BD4413=342,BD4413="342A",BD4413="342B"),PorcenRet(BD4413,BH4413,BI4413),INDEX(PORCENTAJEBUSCAR,MATCH(BD4413,CódigoRET,0),4)*1),"")</f>
        <v/>
      </c>
      <c r="BG4413">
        <f t="shared" si="479"/>
        <v>0</v>
      </c>
      <c r="BO4413">
        <f t="shared" si="480"/>
        <v>0</v>
      </c>
      <c r="CC4413">
        <f t="shared" si="481"/>
        <v>0</v>
      </c>
      <c r="CD4413">
        <f t="shared" si="482"/>
        <v>0</v>
      </c>
      <c r="CG4413">
        <f ca="1">IFERROR(INDIRECT("IVA!X"&amp;MATCH(MID(COMPRAS!C4313,1,2)&amp;MID(COMPRAS!F4313,1,2)&amp;MID(COMPRAS!D4313,1,2),IVA!W:W,0)),"SIN COD.")</f>
        <v>0</v>
      </c>
      <c r="CH4413">
        <f ca="1">IFERROR(INDIRECT("IVA!Y"&amp;MATCH(MID(COMPRAS!C4313,1,2)&amp;MID(COMPRAS!F4313,1,2)&amp;MID(COMPRAS!D4313,1,2),IVA!W:W,0)),"SIN COD.")</f>
        <v>0</v>
      </c>
    </row>
    <row r="4414" spans="1:86" x14ac:dyDescent="0.25">
      <c r="A4414"/>
      <c r="B4414"/>
      <c r="D4414"/>
      <c r="AL4414">
        <f t="shared" si="476"/>
        <v>0</v>
      </c>
      <c r="AQ4414">
        <f t="shared" si="477"/>
        <v>0</v>
      </c>
      <c r="AR4414" t="str">
        <f>IFERROR(IF(OR(AP4414=338,AP4414=340,AP4414=341,AP4414=342,AP4414="342A",AP4414="342B"),PorcenRet(AP4414,AT4414,AU4414),INDEX(PORCENTAJEBUSCAR,MATCH(AP4414,CódigoRET,0),4)*1),"")</f>
        <v/>
      </c>
      <c r="AS4414">
        <f t="shared" si="478"/>
        <v>0</v>
      </c>
      <c r="BF4414" t="str">
        <f>IFERROR(IF(OR(BD4414=338,BD4414=340,BD4414=341,BD4414=342,BD4414="342A",BD4414="342B"),PorcenRet(BD4414,BH4414,BI4414),INDEX(PORCENTAJEBUSCAR,MATCH(BD4414,CódigoRET,0),4)*1),"")</f>
        <v/>
      </c>
      <c r="BG4414">
        <f t="shared" si="479"/>
        <v>0</v>
      </c>
      <c r="BO4414">
        <f t="shared" si="480"/>
        <v>0</v>
      </c>
      <c r="CC4414">
        <f t="shared" si="481"/>
        <v>0</v>
      </c>
      <c r="CD4414">
        <f t="shared" si="482"/>
        <v>0</v>
      </c>
      <c r="CG4414">
        <f ca="1">IFERROR(INDIRECT("IVA!X"&amp;MATCH(MID(COMPRAS!C4314,1,2)&amp;MID(COMPRAS!F4314,1,2)&amp;MID(COMPRAS!D4314,1,2),IVA!W:W,0)),"SIN COD.")</f>
        <v>0</v>
      </c>
      <c r="CH4414">
        <f ca="1">IFERROR(INDIRECT("IVA!Y"&amp;MATCH(MID(COMPRAS!C4314,1,2)&amp;MID(COMPRAS!F4314,1,2)&amp;MID(COMPRAS!D4314,1,2),IVA!W:W,0)),"SIN COD.")</f>
        <v>0</v>
      </c>
    </row>
    <row r="4415" spans="1:86" x14ac:dyDescent="0.25">
      <c r="A4415"/>
      <c r="B4415"/>
      <c r="D4415"/>
      <c r="AL4415">
        <f t="shared" si="476"/>
        <v>0</v>
      </c>
      <c r="AQ4415">
        <f t="shared" si="477"/>
        <v>0</v>
      </c>
      <c r="AR4415" t="str">
        <f>IFERROR(IF(OR(AP4415=338,AP4415=340,AP4415=341,AP4415=342,AP4415="342A",AP4415="342B"),PorcenRet(AP4415,AT4415,AU4415),INDEX(PORCENTAJEBUSCAR,MATCH(AP4415,CódigoRET,0),4)*1),"")</f>
        <v/>
      </c>
      <c r="AS4415">
        <f t="shared" si="478"/>
        <v>0</v>
      </c>
      <c r="BF4415" t="str">
        <f>IFERROR(IF(OR(BD4415=338,BD4415=340,BD4415=341,BD4415=342,BD4415="342A",BD4415="342B"),PorcenRet(BD4415,BH4415,BI4415),INDEX(PORCENTAJEBUSCAR,MATCH(BD4415,CódigoRET,0),4)*1),"")</f>
        <v/>
      </c>
      <c r="BG4415">
        <f t="shared" si="479"/>
        <v>0</v>
      </c>
      <c r="BO4415">
        <f t="shared" si="480"/>
        <v>0</v>
      </c>
      <c r="CC4415">
        <f t="shared" si="481"/>
        <v>0</v>
      </c>
      <c r="CD4415">
        <f t="shared" si="482"/>
        <v>0</v>
      </c>
      <c r="CG4415">
        <f ca="1">IFERROR(INDIRECT("IVA!X"&amp;MATCH(MID(COMPRAS!C4315,1,2)&amp;MID(COMPRAS!F4315,1,2)&amp;MID(COMPRAS!D4315,1,2),IVA!W:W,0)),"SIN COD.")</f>
        <v>0</v>
      </c>
      <c r="CH4415">
        <f ca="1">IFERROR(INDIRECT("IVA!Y"&amp;MATCH(MID(COMPRAS!C4315,1,2)&amp;MID(COMPRAS!F4315,1,2)&amp;MID(COMPRAS!D4315,1,2),IVA!W:W,0)),"SIN COD.")</f>
        <v>0</v>
      </c>
    </row>
    <row r="4416" spans="1:86" x14ac:dyDescent="0.25">
      <c r="A4416"/>
      <c r="B4416"/>
      <c r="D4416"/>
      <c r="AL4416">
        <f t="shared" si="476"/>
        <v>0</v>
      </c>
      <c r="AQ4416">
        <f t="shared" si="477"/>
        <v>0</v>
      </c>
      <c r="AR4416" t="str">
        <f>IFERROR(IF(OR(AP4416=338,AP4416=340,AP4416=341,AP4416=342,AP4416="342A",AP4416="342B"),PorcenRet(AP4416,AT4416,AU4416),INDEX(PORCENTAJEBUSCAR,MATCH(AP4416,CódigoRET,0),4)*1),"")</f>
        <v/>
      </c>
      <c r="AS4416">
        <f t="shared" si="478"/>
        <v>0</v>
      </c>
      <c r="BF4416" t="str">
        <f>IFERROR(IF(OR(BD4416=338,BD4416=340,BD4416=341,BD4416=342,BD4416="342A",BD4416="342B"),PorcenRet(BD4416,BH4416,BI4416),INDEX(PORCENTAJEBUSCAR,MATCH(BD4416,CódigoRET,0),4)*1),"")</f>
        <v/>
      </c>
      <c r="BG4416">
        <f t="shared" si="479"/>
        <v>0</v>
      </c>
      <c r="BO4416">
        <f t="shared" si="480"/>
        <v>0</v>
      </c>
      <c r="CC4416">
        <f t="shared" si="481"/>
        <v>0</v>
      </c>
      <c r="CD4416">
        <f t="shared" si="482"/>
        <v>0</v>
      </c>
      <c r="CG4416">
        <f ca="1">IFERROR(INDIRECT("IVA!X"&amp;MATCH(MID(COMPRAS!C4316,1,2)&amp;MID(COMPRAS!F4316,1,2)&amp;MID(COMPRAS!D4316,1,2),IVA!W:W,0)),"SIN COD.")</f>
        <v>0</v>
      </c>
      <c r="CH4416">
        <f ca="1">IFERROR(INDIRECT("IVA!Y"&amp;MATCH(MID(COMPRAS!C4316,1,2)&amp;MID(COMPRAS!F4316,1,2)&amp;MID(COMPRAS!D4316,1,2),IVA!W:W,0)),"SIN COD.")</f>
        <v>0</v>
      </c>
    </row>
    <row r="4417" spans="1:86" x14ac:dyDescent="0.25">
      <c r="A4417"/>
      <c r="B4417"/>
      <c r="D4417"/>
      <c r="AL4417">
        <f t="shared" si="476"/>
        <v>0</v>
      </c>
      <c r="AQ4417">
        <f t="shared" si="477"/>
        <v>0</v>
      </c>
      <c r="AR4417" t="str">
        <f>IFERROR(IF(OR(AP4417=338,AP4417=340,AP4417=341,AP4417=342,AP4417="342A",AP4417="342B"),PorcenRet(AP4417,AT4417,AU4417),INDEX(PORCENTAJEBUSCAR,MATCH(AP4417,CódigoRET,0),4)*1),"")</f>
        <v/>
      </c>
      <c r="AS4417">
        <f t="shared" si="478"/>
        <v>0</v>
      </c>
      <c r="BF4417" t="str">
        <f>IFERROR(IF(OR(BD4417=338,BD4417=340,BD4417=341,BD4417=342,BD4417="342A",BD4417="342B"),PorcenRet(BD4417,BH4417,BI4417),INDEX(PORCENTAJEBUSCAR,MATCH(BD4417,CódigoRET,0),4)*1),"")</f>
        <v/>
      </c>
      <c r="BG4417">
        <f t="shared" si="479"/>
        <v>0</v>
      </c>
      <c r="BO4417">
        <f t="shared" si="480"/>
        <v>0</v>
      </c>
      <c r="CC4417">
        <f t="shared" si="481"/>
        <v>0</v>
      </c>
      <c r="CD4417">
        <f t="shared" si="482"/>
        <v>0</v>
      </c>
      <c r="CG4417">
        <f ca="1">IFERROR(INDIRECT("IVA!X"&amp;MATCH(MID(COMPRAS!C4317,1,2)&amp;MID(COMPRAS!F4317,1,2)&amp;MID(COMPRAS!D4317,1,2),IVA!W:W,0)),"SIN COD.")</f>
        <v>0</v>
      </c>
      <c r="CH4417">
        <f ca="1">IFERROR(INDIRECT("IVA!Y"&amp;MATCH(MID(COMPRAS!C4317,1,2)&amp;MID(COMPRAS!F4317,1,2)&amp;MID(COMPRAS!D4317,1,2),IVA!W:W,0)),"SIN COD.")</f>
        <v>0</v>
      </c>
    </row>
    <row r="4418" spans="1:86" x14ac:dyDescent="0.25">
      <c r="A4418"/>
      <c r="B4418"/>
      <c r="D4418"/>
      <c r="AL4418">
        <f t="shared" ref="AL4418:AL4481" si="483">O4418+P4418+Q4418+R4418+S4418+T4418+U4418+V4418</f>
        <v>0</v>
      </c>
      <c r="AQ4418">
        <f t="shared" ref="AQ4418:AQ4481" si="484">+P4418+Q4418+R4418+S4418-BE4418-BQ4418-BW4418+O4418</f>
        <v>0</v>
      </c>
      <c r="AR4418" t="str">
        <f>IFERROR(IF(OR(AP4418=338,AP4418=340,AP4418=341,AP4418=342,AP4418="342A",AP4418="342B"),PorcenRet(AP4418,AT4418,AU4418),INDEX(PORCENTAJEBUSCAR,MATCH(AP4418,CódigoRET,0),4)*1),"")</f>
        <v/>
      </c>
      <c r="AS4418">
        <f t="shared" ref="AS4418:AS4481" si="485">ROUND(IF(AP4418="",0,AQ4418*(AR4418/100)),2)</f>
        <v>0</v>
      </c>
      <c r="BF4418" t="str">
        <f>IFERROR(IF(OR(BD4418=338,BD4418=340,BD4418=341,BD4418=342,BD4418="342A",BD4418="342B"),PorcenRet(BD4418,BH4418,BI4418),INDEX(PORCENTAJEBUSCAR,MATCH(BD4418,CódigoRET,0),4)*1),"")</f>
        <v/>
      </c>
      <c r="BG4418">
        <f t="shared" ref="BG4418:BG4481" si="486">ROUND(IF(BD4418="",0,BE4418*(BF4418/100)),2)</f>
        <v>0</v>
      </c>
      <c r="BO4418">
        <f t="shared" ref="BO4418:BO4481" si="487">IF(MID(F4418,1,2)="41",SUM(O4418:S4418),0)</f>
        <v>0</v>
      </c>
      <c r="CC4418">
        <f t="shared" ref="CC4418:CC4481" si="488">O4418+P4418+Q4418+R4418+S4418</f>
        <v>0</v>
      </c>
      <c r="CD4418">
        <f t="shared" ref="CD4418:CD4481" si="489">T4418+U4418</f>
        <v>0</v>
      </c>
      <c r="CG4418">
        <f ca="1">IFERROR(INDIRECT("IVA!X"&amp;MATCH(MID(COMPRAS!C4318,1,2)&amp;MID(COMPRAS!F4318,1,2)&amp;MID(COMPRAS!D4318,1,2),IVA!W:W,0)),"SIN COD.")</f>
        <v>0</v>
      </c>
      <c r="CH4418">
        <f ca="1">IFERROR(INDIRECT("IVA!Y"&amp;MATCH(MID(COMPRAS!C4318,1,2)&amp;MID(COMPRAS!F4318,1,2)&amp;MID(COMPRAS!D4318,1,2),IVA!W:W,0)),"SIN COD.")</f>
        <v>0</v>
      </c>
    </row>
    <row r="4419" spans="1:86" x14ac:dyDescent="0.25">
      <c r="A4419"/>
      <c r="B4419"/>
      <c r="D4419"/>
      <c r="AL4419">
        <f t="shared" si="483"/>
        <v>0</v>
      </c>
      <c r="AQ4419">
        <f t="shared" si="484"/>
        <v>0</v>
      </c>
      <c r="AR4419" t="str">
        <f>IFERROR(IF(OR(AP4419=338,AP4419=340,AP4419=341,AP4419=342,AP4419="342A",AP4419="342B"),PorcenRet(AP4419,AT4419,AU4419),INDEX(PORCENTAJEBUSCAR,MATCH(AP4419,CódigoRET,0),4)*1),"")</f>
        <v/>
      </c>
      <c r="AS4419">
        <f t="shared" si="485"/>
        <v>0</v>
      </c>
      <c r="BF4419" t="str">
        <f>IFERROR(IF(OR(BD4419=338,BD4419=340,BD4419=341,BD4419=342,BD4419="342A",BD4419="342B"),PorcenRet(BD4419,BH4419,BI4419),INDEX(PORCENTAJEBUSCAR,MATCH(BD4419,CódigoRET,0),4)*1),"")</f>
        <v/>
      </c>
      <c r="BG4419">
        <f t="shared" si="486"/>
        <v>0</v>
      </c>
      <c r="BO4419">
        <f t="shared" si="487"/>
        <v>0</v>
      </c>
      <c r="CC4419">
        <f t="shared" si="488"/>
        <v>0</v>
      </c>
      <c r="CD4419">
        <f t="shared" si="489"/>
        <v>0</v>
      </c>
      <c r="CG4419">
        <f ca="1">IFERROR(INDIRECT("IVA!X"&amp;MATCH(MID(COMPRAS!C4319,1,2)&amp;MID(COMPRAS!F4319,1,2)&amp;MID(COMPRAS!D4319,1,2),IVA!W:W,0)),"SIN COD.")</f>
        <v>0</v>
      </c>
      <c r="CH4419">
        <f ca="1">IFERROR(INDIRECT("IVA!Y"&amp;MATCH(MID(COMPRAS!C4319,1,2)&amp;MID(COMPRAS!F4319,1,2)&amp;MID(COMPRAS!D4319,1,2),IVA!W:W,0)),"SIN COD.")</f>
        <v>0</v>
      </c>
    </row>
    <row r="4420" spans="1:86" x14ac:dyDescent="0.25">
      <c r="A4420"/>
      <c r="B4420"/>
      <c r="D4420"/>
      <c r="AL4420">
        <f t="shared" si="483"/>
        <v>0</v>
      </c>
      <c r="AQ4420">
        <f t="shared" si="484"/>
        <v>0</v>
      </c>
      <c r="AR4420" t="str">
        <f>IFERROR(IF(OR(AP4420=338,AP4420=340,AP4420=341,AP4420=342,AP4420="342A",AP4420="342B"),PorcenRet(AP4420,AT4420,AU4420),INDEX(PORCENTAJEBUSCAR,MATCH(AP4420,CódigoRET,0),4)*1),"")</f>
        <v/>
      </c>
      <c r="AS4420">
        <f t="shared" si="485"/>
        <v>0</v>
      </c>
      <c r="BF4420" t="str">
        <f>IFERROR(IF(OR(BD4420=338,BD4420=340,BD4420=341,BD4420=342,BD4420="342A",BD4420="342B"),PorcenRet(BD4420,BH4420,BI4420),INDEX(PORCENTAJEBUSCAR,MATCH(BD4420,CódigoRET,0),4)*1),"")</f>
        <v/>
      </c>
      <c r="BG4420">
        <f t="shared" si="486"/>
        <v>0</v>
      </c>
      <c r="BO4420">
        <f t="shared" si="487"/>
        <v>0</v>
      </c>
      <c r="CC4420">
        <f t="shared" si="488"/>
        <v>0</v>
      </c>
      <c r="CD4420">
        <f t="shared" si="489"/>
        <v>0</v>
      </c>
      <c r="CG4420">
        <f ca="1">IFERROR(INDIRECT("IVA!X"&amp;MATCH(MID(COMPRAS!C4320,1,2)&amp;MID(COMPRAS!F4320,1,2)&amp;MID(COMPRAS!D4320,1,2),IVA!W:W,0)),"SIN COD.")</f>
        <v>0</v>
      </c>
      <c r="CH4420">
        <f ca="1">IFERROR(INDIRECT("IVA!Y"&amp;MATCH(MID(COMPRAS!C4320,1,2)&amp;MID(COMPRAS!F4320,1,2)&amp;MID(COMPRAS!D4320,1,2),IVA!W:W,0)),"SIN COD.")</f>
        <v>0</v>
      </c>
    </row>
    <row r="4421" spans="1:86" x14ac:dyDescent="0.25">
      <c r="A4421"/>
      <c r="B4421"/>
      <c r="D4421"/>
      <c r="AL4421">
        <f t="shared" si="483"/>
        <v>0</v>
      </c>
      <c r="AQ4421">
        <f t="shared" si="484"/>
        <v>0</v>
      </c>
      <c r="AR4421" t="str">
        <f>IFERROR(IF(OR(AP4421=338,AP4421=340,AP4421=341,AP4421=342,AP4421="342A",AP4421="342B"),PorcenRet(AP4421,AT4421,AU4421),INDEX(PORCENTAJEBUSCAR,MATCH(AP4421,CódigoRET,0),4)*1),"")</f>
        <v/>
      </c>
      <c r="AS4421">
        <f t="shared" si="485"/>
        <v>0</v>
      </c>
      <c r="BF4421" t="str">
        <f>IFERROR(IF(OR(BD4421=338,BD4421=340,BD4421=341,BD4421=342,BD4421="342A",BD4421="342B"),PorcenRet(BD4421,BH4421,BI4421),INDEX(PORCENTAJEBUSCAR,MATCH(BD4421,CódigoRET,0),4)*1),"")</f>
        <v/>
      </c>
      <c r="BG4421">
        <f t="shared" si="486"/>
        <v>0</v>
      </c>
      <c r="BO4421">
        <f t="shared" si="487"/>
        <v>0</v>
      </c>
      <c r="CC4421">
        <f t="shared" si="488"/>
        <v>0</v>
      </c>
      <c r="CD4421">
        <f t="shared" si="489"/>
        <v>0</v>
      </c>
      <c r="CG4421">
        <f ca="1">IFERROR(INDIRECT("IVA!X"&amp;MATCH(MID(COMPRAS!C4321,1,2)&amp;MID(COMPRAS!F4321,1,2)&amp;MID(COMPRAS!D4321,1,2),IVA!W:W,0)),"SIN COD.")</f>
        <v>0</v>
      </c>
      <c r="CH4421">
        <f ca="1">IFERROR(INDIRECT("IVA!Y"&amp;MATCH(MID(COMPRAS!C4321,1,2)&amp;MID(COMPRAS!F4321,1,2)&amp;MID(COMPRAS!D4321,1,2),IVA!W:W,0)),"SIN COD.")</f>
        <v>0</v>
      </c>
    </row>
    <row r="4422" spans="1:86" x14ac:dyDescent="0.25">
      <c r="A4422"/>
      <c r="B4422"/>
      <c r="D4422"/>
      <c r="AL4422">
        <f t="shared" si="483"/>
        <v>0</v>
      </c>
      <c r="AQ4422">
        <f t="shared" si="484"/>
        <v>0</v>
      </c>
      <c r="AR4422" t="str">
        <f>IFERROR(IF(OR(AP4422=338,AP4422=340,AP4422=341,AP4422=342,AP4422="342A",AP4422="342B"),PorcenRet(AP4422,AT4422,AU4422),INDEX(PORCENTAJEBUSCAR,MATCH(AP4422,CódigoRET,0),4)*1),"")</f>
        <v/>
      </c>
      <c r="AS4422">
        <f t="shared" si="485"/>
        <v>0</v>
      </c>
      <c r="BF4422" t="str">
        <f>IFERROR(IF(OR(BD4422=338,BD4422=340,BD4422=341,BD4422=342,BD4422="342A",BD4422="342B"),PorcenRet(BD4422,BH4422,BI4422),INDEX(PORCENTAJEBUSCAR,MATCH(BD4422,CódigoRET,0),4)*1),"")</f>
        <v/>
      </c>
      <c r="BG4422">
        <f t="shared" si="486"/>
        <v>0</v>
      </c>
      <c r="BO4422">
        <f t="shared" si="487"/>
        <v>0</v>
      </c>
      <c r="CC4422">
        <f t="shared" si="488"/>
        <v>0</v>
      </c>
      <c r="CD4422">
        <f t="shared" si="489"/>
        <v>0</v>
      </c>
      <c r="CG4422">
        <f ca="1">IFERROR(INDIRECT("IVA!X"&amp;MATCH(MID(COMPRAS!C4322,1,2)&amp;MID(COMPRAS!F4322,1,2)&amp;MID(COMPRAS!D4322,1,2),IVA!W:W,0)),"SIN COD.")</f>
        <v>0</v>
      </c>
      <c r="CH4422">
        <f ca="1">IFERROR(INDIRECT("IVA!Y"&amp;MATCH(MID(COMPRAS!C4322,1,2)&amp;MID(COMPRAS!F4322,1,2)&amp;MID(COMPRAS!D4322,1,2),IVA!W:W,0)),"SIN COD.")</f>
        <v>0</v>
      </c>
    </row>
    <row r="4423" spans="1:86" x14ac:dyDescent="0.25">
      <c r="A4423"/>
      <c r="B4423"/>
      <c r="D4423"/>
      <c r="AL4423">
        <f t="shared" si="483"/>
        <v>0</v>
      </c>
      <c r="AQ4423">
        <f t="shared" si="484"/>
        <v>0</v>
      </c>
      <c r="AR4423" t="str">
        <f>IFERROR(IF(OR(AP4423=338,AP4423=340,AP4423=341,AP4423=342,AP4423="342A",AP4423="342B"),PorcenRet(AP4423,AT4423,AU4423),INDEX(PORCENTAJEBUSCAR,MATCH(AP4423,CódigoRET,0),4)*1),"")</f>
        <v/>
      </c>
      <c r="AS4423">
        <f t="shared" si="485"/>
        <v>0</v>
      </c>
      <c r="BF4423" t="str">
        <f>IFERROR(IF(OR(BD4423=338,BD4423=340,BD4423=341,BD4423=342,BD4423="342A",BD4423="342B"),PorcenRet(BD4423,BH4423,BI4423),INDEX(PORCENTAJEBUSCAR,MATCH(BD4423,CódigoRET,0),4)*1),"")</f>
        <v/>
      </c>
      <c r="BG4423">
        <f t="shared" si="486"/>
        <v>0</v>
      </c>
      <c r="BO4423">
        <f t="shared" si="487"/>
        <v>0</v>
      </c>
      <c r="CC4423">
        <f t="shared" si="488"/>
        <v>0</v>
      </c>
      <c r="CD4423">
        <f t="shared" si="489"/>
        <v>0</v>
      </c>
      <c r="CG4423">
        <f ca="1">IFERROR(INDIRECT("IVA!X"&amp;MATCH(MID(COMPRAS!C4323,1,2)&amp;MID(COMPRAS!F4323,1,2)&amp;MID(COMPRAS!D4323,1,2),IVA!W:W,0)),"SIN COD.")</f>
        <v>0</v>
      </c>
      <c r="CH4423">
        <f ca="1">IFERROR(INDIRECT("IVA!Y"&amp;MATCH(MID(COMPRAS!C4323,1,2)&amp;MID(COMPRAS!F4323,1,2)&amp;MID(COMPRAS!D4323,1,2),IVA!W:W,0)),"SIN COD.")</f>
        <v>0</v>
      </c>
    </row>
    <row r="4424" spans="1:86" x14ac:dyDescent="0.25">
      <c r="A4424"/>
      <c r="B4424"/>
      <c r="D4424"/>
      <c r="AL4424">
        <f t="shared" si="483"/>
        <v>0</v>
      </c>
      <c r="AQ4424">
        <f t="shared" si="484"/>
        <v>0</v>
      </c>
      <c r="AR4424" t="str">
        <f>IFERROR(IF(OR(AP4424=338,AP4424=340,AP4424=341,AP4424=342,AP4424="342A",AP4424="342B"),PorcenRet(AP4424,AT4424,AU4424),INDEX(PORCENTAJEBUSCAR,MATCH(AP4424,CódigoRET,0),4)*1),"")</f>
        <v/>
      </c>
      <c r="AS4424">
        <f t="shared" si="485"/>
        <v>0</v>
      </c>
      <c r="BF4424" t="str">
        <f>IFERROR(IF(OR(BD4424=338,BD4424=340,BD4424=341,BD4424=342,BD4424="342A",BD4424="342B"),PorcenRet(BD4424,BH4424,BI4424),INDEX(PORCENTAJEBUSCAR,MATCH(BD4424,CódigoRET,0),4)*1),"")</f>
        <v/>
      </c>
      <c r="BG4424">
        <f t="shared" si="486"/>
        <v>0</v>
      </c>
      <c r="BO4424">
        <f t="shared" si="487"/>
        <v>0</v>
      </c>
      <c r="CC4424">
        <f t="shared" si="488"/>
        <v>0</v>
      </c>
      <c r="CD4424">
        <f t="shared" si="489"/>
        <v>0</v>
      </c>
      <c r="CG4424">
        <f ca="1">IFERROR(INDIRECT("IVA!X"&amp;MATCH(MID(COMPRAS!C4324,1,2)&amp;MID(COMPRAS!F4324,1,2)&amp;MID(COMPRAS!D4324,1,2),IVA!W:W,0)),"SIN COD.")</f>
        <v>0</v>
      </c>
      <c r="CH4424">
        <f ca="1">IFERROR(INDIRECT("IVA!Y"&amp;MATCH(MID(COMPRAS!C4324,1,2)&amp;MID(COMPRAS!F4324,1,2)&amp;MID(COMPRAS!D4324,1,2),IVA!W:W,0)),"SIN COD.")</f>
        <v>0</v>
      </c>
    </row>
    <row r="4425" spans="1:86" x14ac:dyDescent="0.25">
      <c r="A4425"/>
      <c r="B4425"/>
      <c r="D4425"/>
      <c r="AL4425">
        <f t="shared" si="483"/>
        <v>0</v>
      </c>
      <c r="AQ4425">
        <f t="shared" si="484"/>
        <v>0</v>
      </c>
      <c r="AR4425" t="str">
        <f>IFERROR(IF(OR(AP4425=338,AP4425=340,AP4425=341,AP4425=342,AP4425="342A",AP4425="342B"),PorcenRet(AP4425,AT4425,AU4425),INDEX(PORCENTAJEBUSCAR,MATCH(AP4425,CódigoRET,0),4)*1),"")</f>
        <v/>
      </c>
      <c r="AS4425">
        <f t="shared" si="485"/>
        <v>0</v>
      </c>
      <c r="BF4425" t="str">
        <f>IFERROR(IF(OR(BD4425=338,BD4425=340,BD4425=341,BD4425=342,BD4425="342A",BD4425="342B"),PorcenRet(BD4425,BH4425,BI4425),INDEX(PORCENTAJEBUSCAR,MATCH(BD4425,CódigoRET,0),4)*1),"")</f>
        <v/>
      </c>
      <c r="BG4425">
        <f t="shared" si="486"/>
        <v>0</v>
      </c>
      <c r="BO4425">
        <f t="shared" si="487"/>
        <v>0</v>
      </c>
      <c r="CC4425">
        <f t="shared" si="488"/>
        <v>0</v>
      </c>
      <c r="CD4425">
        <f t="shared" si="489"/>
        <v>0</v>
      </c>
      <c r="CG4425">
        <f ca="1">IFERROR(INDIRECT("IVA!X"&amp;MATCH(MID(COMPRAS!C4325,1,2)&amp;MID(COMPRAS!F4325,1,2)&amp;MID(COMPRAS!D4325,1,2),IVA!W:W,0)),"SIN COD.")</f>
        <v>0</v>
      </c>
      <c r="CH4425">
        <f ca="1">IFERROR(INDIRECT("IVA!Y"&amp;MATCH(MID(COMPRAS!C4325,1,2)&amp;MID(COMPRAS!F4325,1,2)&amp;MID(COMPRAS!D4325,1,2),IVA!W:W,0)),"SIN COD.")</f>
        <v>0</v>
      </c>
    </row>
    <row r="4426" spans="1:86" x14ac:dyDescent="0.25">
      <c r="A4426"/>
      <c r="B4426"/>
      <c r="D4426"/>
      <c r="AL4426">
        <f t="shared" si="483"/>
        <v>0</v>
      </c>
      <c r="AQ4426">
        <f t="shared" si="484"/>
        <v>0</v>
      </c>
      <c r="AR4426" t="str">
        <f>IFERROR(IF(OR(AP4426=338,AP4426=340,AP4426=341,AP4426=342,AP4426="342A",AP4426="342B"),PorcenRet(AP4426,AT4426,AU4426),INDEX(PORCENTAJEBUSCAR,MATCH(AP4426,CódigoRET,0),4)*1),"")</f>
        <v/>
      </c>
      <c r="AS4426">
        <f t="shared" si="485"/>
        <v>0</v>
      </c>
      <c r="BF4426" t="str">
        <f>IFERROR(IF(OR(BD4426=338,BD4426=340,BD4426=341,BD4426=342,BD4426="342A",BD4426="342B"),PorcenRet(BD4426,BH4426,BI4426),INDEX(PORCENTAJEBUSCAR,MATCH(BD4426,CódigoRET,0),4)*1),"")</f>
        <v/>
      </c>
      <c r="BG4426">
        <f t="shared" si="486"/>
        <v>0</v>
      </c>
      <c r="BO4426">
        <f t="shared" si="487"/>
        <v>0</v>
      </c>
      <c r="CC4426">
        <f t="shared" si="488"/>
        <v>0</v>
      </c>
      <c r="CD4426">
        <f t="shared" si="489"/>
        <v>0</v>
      </c>
      <c r="CG4426">
        <f ca="1">IFERROR(INDIRECT("IVA!X"&amp;MATCH(MID(COMPRAS!C4326,1,2)&amp;MID(COMPRAS!F4326,1,2)&amp;MID(COMPRAS!D4326,1,2),IVA!W:W,0)),"SIN COD.")</f>
        <v>0</v>
      </c>
      <c r="CH4426">
        <f ca="1">IFERROR(INDIRECT("IVA!Y"&amp;MATCH(MID(COMPRAS!C4326,1,2)&amp;MID(COMPRAS!F4326,1,2)&amp;MID(COMPRAS!D4326,1,2),IVA!W:W,0)),"SIN COD.")</f>
        <v>0</v>
      </c>
    </row>
    <row r="4427" spans="1:86" x14ac:dyDescent="0.25">
      <c r="A4427"/>
      <c r="B4427"/>
      <c r="D4427"/>
      <c r="AL4427">
        <f t="shared" si="483"/>
        <v>0</v>
      </c>
      <c r="AQ4427">
        <f t="shared" si="484"/>
        <v>0</v>
      </c>
      <c r="AR4427" t="str">
        <f>IFERROR(IF(OR(AP4427=338,AP4427=340,AP4427=341,AP4427=342,AP4427="342A",AP4427="342B"),PorcenRet(AP4427,AT4427,AU4427),INDEX(PORCENTAJEBUSCAR,MATCH(AP4427,CódigoRET,0),4)*1),"")</f>
        <v/>
      </c>
      <c r="AS4427">
        <f t="shared" si="485"/>
        <v>0</v>
      </c>
      <c r="BF4427" t="str">
        <f>IFERROR(IF(OR(BD4427=338,BD4427=340,BD4427=341,BD4427=342,BD4427="342A",BD4427="342B"),PorcenRet(BD4427,BH4427,BI4427),INDEX(PORCENTAJEBUSCAR,MATCH(BD4427,CódigoRET,0),4)*1),"")</f>
        <v/>
      </c>
      <c r="BG4427">
        <f t="shared" si="486"/>
        <v>0</v>
      </c>
      <c r="BO4427">
        <f t="shared" si="487"/>
        <v>0</v>
      </c>
      <c r="CC4427">
        <f t="shared" si="488"/>
        <v>0</v>
      </c>
      <c r="CD4427">
        <f t="shared" si="489"/>
        <v>0</v>
      </c>
      <c r="CG4427">
        <f ca="1">IFERROR(INDIRECT("IVA!X"&amp;MATCH(MID(COMPRAS!C4327,1,2)&amp;MID(COMPRAS!F4327,1,2)&amp;MID(COMPRAS!D4327,1,2),IVA!W:W,0)),"SIN COD.")</f>
        <v>0</v>
      </c>
      <c r="CH4427">
        <f ca="1">IFERROR(INDIRECT("IVA!Y"&amp;MATCH(MID(COMPRAS!C4327,1,2)&amp;MID(COMPRAS!F4327,1,2)&amp;MID(COMPRAS!D4327,1,2),IVA!W:W,0)),"SIN COD.")</f>
        <v>0</v>
      </c>
    </row>
    <row r="4428" spans="1:86" x14ac:dyDescent="0.25">
      <c r="A4428"/>
      <c r="B4428"/>
      <c r="D4428"/>
      <c r="AL4428">
        <f t="shared" si="483"/>
        <v>0</v>
      </c>
      <c r="AQ4428">
        <f t="shared" si="484"/>
        <v>0</v>
      </c>
      <c r="AR4428" t="str">
        <f>IFERROR(IF(OR(AP4428=338,AP4428=340,AP4428=341,AP4428=342,AP4428="342A",AP4428="342B"),PorcenRet(AP4428,AT4428,AU4428),INDEX(PORCENTAJEBUSCAR,MATCH(AP4428,CódigoRET,0),4)*1),"")</f>
        <v/>
      </c>
      <c r="AS4428">
        <f t="shared" si="485"/>
        <v>0</v>
      </c>
      <c r="BF4428" t="str">
        <f>IFERROR(IF(OR(BD4428=338,BD4428=340,BD4428=341,BD4428=342,BD4428="342A",BD4428="342B"),PorcenRet(BD4428,BH4428,BI4428),INDEX(PORCENTAJEBUSCAR,MATCH(BD4428,CódigoRET,0),4)*1),"")</f>
        <v/>
      </c>
      <c r="BG4428">
        <f t="shared" si="486"/>
        <v>0</v>
      </c>
      <c r="BO4428">
        <f t="shared" si="487"/>
        <v>0</v>
      </c>
      <c r="CC4428">
        <f t="shared" si="488"/>
        <v>0</v>
      </c>
      <c r="CD4428">
        <f t="shared" si="489"/>
        <v>0</v>
      </c>
      <c r="CG4428">
        <f ca="1">IFERROR(INDIRECT("IVA!X"&amp;MATCH(MID(COMPRAS!C4328,1,2)&amp;MID(COMPRAS!F4328,1,2)&amp;MID(COMPRAS!D4328,1,2),IVA!W:W,0)),"SIN COD.")</f>
        <v>0</v>
      </c>
      <c r="CH4428">
        <f ca="1">IFERROR(INDIRECT("IVA!Y"&amp;MATCH(MID(COMPRAS!C4328,1,2)&amp;MID(COMPRAS!F4328,1,2)&amp;MID(COMPRAS!D4328,1,2),IVA!W:W,0)),"SIN COD.")</f>
        <v>0</v>
      </c>
    </row>
    <row r="4429" spans="1:86" x14ac:dyDescent="0.25">
      <c r="A4429"/>
      <c r="B4429"/>
      <c r="D4429"/>
      <c r="AL4429">
        <f t="shared" si="483"/>
        <v>0</v>
      </c>
      <c r="AQ4429">
        <f t="shared" si="484"/>
        <v>0</v>
      </c>
      <c r="AR4429" t="str">
        <f>IFERROR(IF(OR(AP4429=338,AP4429=340,AP4429=341,AP4429=342,AP4429="342A",AP4429="342B"),PorcenRet(AP4429,AT4429,AU4429),INDEX(PORCENTAJEBUSCAR,MATCH(AP4429,CódigoRET,0),4)*1),"")</f>
        <v/>
      </c>
      <c r="AS4429">
        <f t="shared" si="485"/>
        <v>0</v>
      </c>
      <c r="BF4429" t="str">
        <f>IFERROR(IF(OR(BD4429=338,BD4429=340,BD4429=341,BD4429=342,BD4429="342A",BD4429="342B"),PorcenRet(BD4429,BH4429,BI4429),INDEX(PORCENTAJEBUSCAR,MATCH(BD4429,CódigoRET,0),4)*1),"")</f>
        <v/>
      </c>
      <c r="BG4429">
        <f t="shared" si="486"/>
        <v>0</v>
      </c>
      <c r="BO4429">
        <f t="shared" si="487"/>
        <v>0</v>
      </c>
      <c r="CC4429">
        <f t="shared" si="488"/>
        <v>0</v>
      </c>
      <c r="CD4429">
        <f t="shared" si="489"/>
        <v>0</v>
      </c>
      <c r="CG4429">
        <f ca="1">IFERROR(INDIRECT("IVA!X"&amp;MATCH(MID(COMPRAS!C4329,1,2)&amp;MID(COMPRAS!F4329,1,2)&amp;MID(COMPRAS!D4329,1,2),IVA!W:W,0)),"SIN COD.")</f>
        <v>0</v>
      </c>
      <c r="CH4429">
        <f ca="1">IFERROR(INDIRECT("IVA!Y"&amp;MATCH(MID(COMPRAS!C4329,1,2)&amp;MID(COMPRAS!F4329,1,2)&amp;MID(COMPRAS!D4329,1,2),IVA!W:W,0)),"SIN COD.")</f>
        <v>0</v>
      </c>
    </row>
    <row r="4430" spans="1:86" x14ac:dyDescent="0.25">
      <c r="A4430"/>
      <c r="B4430"/>
      <c r="D4430"/>
      <c r="AL4430">
        <f t="shared" si="483"/>
        <v>0</v>
      </c>
      <c r="AQ4430">
        <f t="shared" si="484"/>
        <v>0</v>
      </c>
      <c r="AR4430" t="str">
        <f>IFERROR(IF(OR(AP4430=338,AP4430=340,AP4430=341,AP4430=342,AP4430="342A",AP4430="342B"),PorcenRet(AP4430,AT4430,AU4430),INDEX(PORCENTAJEBUSCAR,MATCH(AP4430,CódigoRET,0),4)*1),"")</f>
        <v/>
      </c>
      <c r="AS4430">
        <f t="shared" si="485"/>
        <v>0</v>
      </c>
      <c r="BF4430" t="str">
        <f>IFERROR(IF(OR(BD4430=338,BD4430=340,BD4430=341,BD4430=342,BD4430="342A",BD4430="342B"),PorcenRet(BD4430,BH4430,BI4430),INDEX(PORCENTAJEBUSCAR,MATCH(BD4430,CódigoRET,0),4)*1),"")</f>
        <v/>
      </c>
      <c r="BG4430">
        <f t="shared" si="486"/>
        <v>0</v>
      </c>
      <c r="BO4430">
        <f t="shared" si="487"/>
        <v>0</v>
      </c>
      <c r="CC4430">
        <f t="shared" si="488"/>
        <v>0</v>
      </c>
      <c r="CD4430">
        <f t="shared" si="489"/>
        <v>0</v>
      </c>
      <c r="CG4430">
        <f ca="1">IFERROR(INDIRECT("IVA!X"&amp;MATCH(MID(COMPRAS!C4330,1,2)&amp;MID(COMPRAS!F4330,1,2)&amp;MID(COMPRAS!D4330,1,2),IVA!W:W,0)),"SIN COD.")</f>
        <v>0</v>
      </c>
      <c r="CH4430">
        <f ca="1">IFERROR(INDIRECT("IVA!Y"&amp;MATCH(MID(COMPRAS!C4330,1,2)&amp;MID(COMPRAS!F4330,1,2)&amp;MID(COMPRAS!D4330,1,2),IVA!W:W,0)),"SIN COD.")</f>
        <v>0</v>
      </c>
    </row>
    <row r="4431" spans="1:86" x14ac:dyDescent="0.25">
      <c r="A4431"/>
      <c r="B4431"/>
      <c r="D4431"/>
      <c r="AL4431">
        <f t="shared" si="483"/>
        <v>0</v>
      </c>
      <c r="AQ4431">
        <f t="shared" si="484"/>
        <v>0</v>
      </c>
      <c r="AR4431" t="str">
        <f>IFERROR(IF(OR(AP4431=338,AP4431=340,AP4431=341,AP4431=342,AP4431="342A",AP4431="342B"),PorcenRet(AP4431,AT4431,AU4431),INDEX(PORCENTAJEBUSCAR,MATCH(AP4431,CódigoRET,0),4)*1),"")</f>
        <v/>
      </c>
      <c r="AS4431">
        <f t="shared" si="485"/>
        <v>0</v>
      </c>
      <c r="BF4431" t="str">
        <f>IFERROR(IF(OR(BD4431=338,BD4431=340,BD4431=341,BD4431=342,BD4431="342A",BD4431="342B"),PorcenRet(BD4431,BH4431,BI4431),INDEX(PORCENTAJEBUSCAR,MATCH(BD4431,CódigoRET,0),4)*1),"")</f>
        <v/>
      </c>
      <c r="BG4431">
        <f t="shared" si="486"/>
        <v>0</v>
      </c>
      <c r="BO4431">
        <f t="shared" si="487"/>
        <v>0</v>
      </c>
      <c r="CC4431">
        <f t="shared" si="488"/>
        <v>0</v>
      </c>
      <c r="CD4431">
        <f t="shared" si="489"/>
        <v>0</v>
      </c>
      <c r="CG4431">
        <f ca="1">IFERROR(INDIRECT("IVA!X"&amp;MATCH(MID(COMPRAS!C4331,1,2)&amp;MID(COMPRAS!F4331,1,2)&amp;MID(COMPRAS!D4331,1,2),IVA!W:W,0)),"SIN COD.")</f>
        <v>0</v>
      </c>
      <c r="CH4431">
        <f ca="1">IFERROR(INDIRECT("IVA!Y"&amp;MATCH(MID(COMPRAS!C4331,1,2)&amp;MID(COMPRAS!F4331,1,2)&amp;MID(COMPRAS!D4331,1,2),IVA!W:W,0)),"SIN COD.")</f>
        <v>0</v>
      </c>
    </row>
    <row r="4432" spans="1:86" x14ac:dyDescent="0.25">
      <c r="A4432"/>
      <c r="B4432"/>
      <c r="D4432"/>
      <c r="AL4432">
        <f t="shared" si="483"/>
        <v>0</v>
      </c>
      <c r="AQ4432">
        <f t="shared" si="484"/>
        <v>0</v>
      </c>
      <c r="AR4432" t="str">
        <f>IFERROR(IF(OR(AP4432=338,AP4432=340,AP4432=341,AP4432=342,AP4432="342A",AP4432="342B"),PorcenRet(AP4432,AT4432,AU4432),INDEX(PORCENTAJEBUSCAR,MATCH(AP4432,CódigoRET,0),4)*1),"")</f>
        <v/>
      </c>
      <c r="AS4432">
        <f t="shared" si="485"/>
        <v>0</v>
      </c>
      <c r="BF4432" t="str">
        <f>IFERROR(IF(OR(BD4432=338,BD4432=340,BD4432=341,BD4432=342,BD4432="342A",BD4432="342B"),PorcenRet(BD4432,BH4432,BI4432),INDEX(PORCENTAJEBUSCAR,MATCH(BD4432,CódigoRET,0),4)*1),"")</f>
        <v/>
      </c>
      <c r="BG4432">
        <f t="shared" si="486"/>
        <v>0</v>
      </c>
      <c r="BO4432">
        <f t="shared" si="487"/>
        <v>0</v>
      </c>
      <c r="CC4432">
        <f t="shared" si="488"/>
        <v>0</v>
      </c>
      <c r="CD4432">
        <f t="shared" si="489"/>
        <v>0</v>
      </c>
      <c r="CG4432">
        <f ca="1">IFERROR(INDIRECT("IVA!X"&amp;MATCH(MID(COMPRAS!C4332,1,2)&amp;MID(COMPRAS!F4332,1,2)&amp;MID(COMPRAS!D4332,1,2),IVA!W:W,0)),"SIN COD.")</f>
        <v>0</v>
      </c>
      <c r="CH4432">
        <f ca="1">IFERROR(INDIRECT("IVA!Y"&amp;MATCH(MID(COMPRAS!C4332,1,2)&amp;MID(COMPRAS!F4332,1,2)&amp;MID(COMPRAS!D4332,1,2),IVA!W:W,0)),"SIN COD.")</f>
        <v>0</v>
      </c>
    </row>
    <row r="4433" spans="1:86" x14ac:dyDescent="0.25">
      <c r="A4433"/>
      <c r="B4433"/>
      <c r="D4433"/>
      <c r="AL4433">
        <f t="shared" si="483"/>
        <v>0</v>
      </c>
      <c r="AQ4433">
        <f t="shared" si="484"/>
        <v>0</v>
      </c>
      <c r="AR4433" t="str">
        <f>IFERROR(IF(OR(AP4433=338,AP4433=340,AP4433=341,AP4433=342,AP4433="342A",AP4433="342B"),PorcenRet(AP4433,AT4433,AU4433),INDEX(PORCENTAJEBUSCAR,MATCH(AP4433,CódigoRET,0),4)*1),"")</f>
        <v/>
      </c>
      <c r="AS4433">
        <f t="shared" si="485"/>
        <v>0</v>
      </c>
      <c r="BF4433" t="str">
        <f>IFERROR(IF(OR(BD4433=338,BD4433=340,BD4433=341,BD4433=342,BD4433="342A",BD4433="342B"),PorcenRet(BD4433,BH4433,BI4433),INDEX(PORCENTAJEBUSCAR,MATCH(BD4433,CódigoRET,0),4)*1),"")</f>
        <v/>
      </c>
      <c r="BG4433">
        <f t="shared" si="486"/>
        <v>0</v>
      </c>
      <c r="BO4433">
        <f t="shared" si="487"/>
        <v>0</v>
      </c>
      <c r="CC4433">
        <f t="shared" si="488"/>
        <v>0</v>
      </c>
      <c r="CD4433">
        <f t="shared" si="489"/>
        <v>0</v>
      </c>
      <c r="CG4433">
        <f ca="1">IFERROR(INDIRECT("IVA!X"&amp;MATCH(MID(COMPRAS!C4333,1,2)&amp;MID(COMPRAS!F4333,1,2)&amp;MID(COMPRAS!D4333,1,2),IVA!W:W,0)),"SIN COD.")</f>
        <v>0</v>
      </c>
      <c r="CH4433">
        <f ca="1">IFERROR(INDIRECT("IVA!Y"&amp;MATCH(MID(COMPRAS!C4333,1,2)&amp;MID(COMPRAS!F4333,1,2)&amp;MID(COMPRAS!D4333,1,2),IVA!W:W,0)),"SIN COD.")</f>
        <v>0</v>
      </c>
    </row>
    <row r="4434" spans="1:86" x14ac:dyDescent="0.25">
      <c r="A4434"/>
      <c r="B4434"/>
      <c r="D4434"/>
      <c r="AL4434">
        <f t="shared" si="483"/>
        <v>0</v>
      </c>
      <c r="AQ4434">
        <f t="shared" si="484"/>
        <v>0</v>
      </c>
      <c r="AR4434" t="str">
        <f>IFERROR(IF(OR(AP4434=338,AP4434=340,AP4434=341,AP4434=342,AP4434="342A",AP4434="342B"),PorcenRet(AP4434,AT4434,AU4434),INDEX(PORCENTAJEBUSCAR,MATCH(AP4434,CódigoRET,0),4)*1),"")</f>
        <v/>
      </c>
      <c r="AS4434">
        <f t="shared" si="485"/>
        <v>0</v>
      </c>
      <c r="BF4434" t="str">
        <f>IFERROR(IF(OR(BD4434=338,BD4434=340,BD4434=341,BD4434=342,BD4434="342A",BD4434="342B"),PorcenRet(BD4434,BH4434,BI4434),INDEX(PORCENTAJEBUSCAR,MATCH(BD4434,CódigoRET,0),4)*1),"")</f>
        <v/>
      </c>
      <c r="BG4434">
        <f t="shared" si="486"/>
        <v>0</v>
      </c>
      <c r="BO4434">
        <f t="shared" si="487"/>
        <v>0</v>
      </c>
      <c r="CC4434">
        <f t="shared" si="488"/>
        <v>0</v>
      </c>
      <c r="CD4434">
        <f t="shared" si="489"/>
        <v>0</v>
      </c>
      <c r="CG4434">
        <f ca="1">IFERROR(INDIRECT("IVA!X"&amp;MATCH(MID(COMPRAS!C4334,1,2)&amp;MID(COMPRAS!F4334,1,2)&amp;MID(COMPRAS!D4334,1,2),IVA!W:W,0)),"SIN COD.")</f>
        <v>0</v>
      </c>
      <c r="CH4434">
        <f ca="1">IFERROR(INDIRECT("IVA!Y"&amp;MATCH(MID(COMPRAS!C4334,1,2)&amp;MID(COMPRAS!F4334,1,2)&amp;MID(COMPRAS!D4334,1,2),IVA!W:W,0)),"SIN COD.")</f>
        <v>0</v>
      </c>
    </row>
    <row r="4435" spans="1:86" x14ac:dyDescent="0.25">
      <c r="A4435"/>
      <c r="B4435"/>
      <c r="D4435"/>
      <c r="AL4435">
        <f t="shared" si="483"/>
        <v>0</v>
      </c>
      <c r="AQ4435">
        <f t="shared" si="484"/>
        <v>0</v>
      </c>
      <c r="AR4435" t="str">
        <f>IFERROR(IF(OR(AP4435=338,AP4435=340,AP4435=341,AP4435=342,AP4435="342A",AP4435="342B"),PorcenRet(AP4435,AT4435,AU4435),INDEX(PORCENTAJEBUSCAR,MATCH(AP4435,CódigoRET,0),4)*1),"")</f>
        <v/>
      </c>
      <c r="AS4435">
        <f t="shared" si="485"/>
        <v>0</v>
      </c>
      <c r="BF4435" t="str">
        <f>IFERROR(IF(OR(BD4435=338,BD4435=340,BD4435=341,BD4435=342,BD4435="342A",BD4435="342B"),PorcenRet(BD4435,BH4435,BI4435),INDEX(PORCENTAJEBUSCAR,MATCH(BD4435,CódigoRET,0),4)*1),"")</f>
        <v/>
      </c>
      <c r="BG4435">
        <f t="shared" si="486"/>
        <v>0</v>
      </c>
      <c r="BO4435">
        <f t="shared" si="487"/>
        <v>0</v>
      </c>
      <c r="CC4435">
        <f t="shared" si="488"/>
        <v>0</v>
      </c>
      <c r="CD4435">
        <f t="shared" si="489"/>
        <v>0</v>
      </c>
      <c r="CG4435">
        <f ca="1">IFERROR(INDIRECT("IVA!X"&amp;MATCH(MID(COMPRAS!C4335,1,2)&amp;MID(COMPRAS!F4335,1,2)&amp;MID(COMPRAS!D4335,1,2),IVA!W:W,0)),"SIN COD.")</f>
        <v>0</v>
      </c>
      <c r="CH4435">
        <f ca="1">IFERROR(INDIRECT("IVA!Y"&amp;MATCH(MID(COMPRAS!C4335,1,2)&amp;MID(COMPRAS!F4335,1,2)&amp;MID(COMPRAS!D4335,1,2),IVA!W:W,0)),"SIN COD.")</f>
        <v>0</v>
      </c>
    </row>
    <row r="4436" spans="1:86" x14ac:dyDescent="0.25">
      <c r="A4436"/>
      <c r="B4436"/>
      <c r="D4436"/>
      <c r="AL4436">
        <f t="shared" si="483"/>
        <v>0</v>
      </c>
      <c r="AQ4436">
        <f t="shared" si="484"/>
        <v>0</v>
      </c>
      <c r="AR4436" t="str">
        <f>IFERROR(IF(OR(AP4436=338,AP4436=340,AP4436=341,AP4436=342,AP4436="342A",AP4436="342B"),PorcenRet(AP4436,AT4436,AU4436),INDEX(PORCENTAJEBUSCAR,MATCH(AP4436,CódigoRET,0),4)*1),"")</f>
        <v/>
      </c>
      <c r="AS4436">
        <f t="shared" si="485"/>
        <v>0</v>
      </c>
      <c r="BF4436" t="str">
        <f>IFERROR(IF(OR(BD4436=338,BD4436=340,BD4436=341,BD4436=342,BD4436="342A",BD4436="342B"),PorcenRet(BD4436,BH4436,BI4436),INDEX(PORCENTAJEBUSCAR,MATCH(BD4436,CódigoRET,0),4)*1),"")</f>
        <v/>
      </c>
      <c r="BG4436">
        <f t="shared" si="486"/>
        <v>0</v>
      </c>
      <c r="BO4436">
        <f t="shared" si="487"/>
        <v>0</v>
      </c>
      <c r="CC4436">
        <f t="shared" si="488"/>
        <v>0</v>
      </c>
      <c r="CD4436">
        <f t="shared" si="489"/>
        <v>0</v>
      </c>
      <c r="CG4436">
        <f ca="1">IFERROR(INDIRECT("IVA!X"&amp;MATCH(MID(COMPRAS!C4336,1,2)&amp;MID(COMPRAS!F4336,1,2)&amp;MID(COMPRAS!D4336,1,2),IVA!W:W,0)),"SIN COD.")</f>
        <v>0</v>
      </c>
      <c r="CH4436">
        <f ca="1">IFERROR(INDIRECT("IVA!Y"&amp;MATCH(MID(COMPRAS!C4336,1,2)&amp;MID(COMPRAS!F4336,1,2)&amp;MID(COMPRAS!D4336,1,2),IVA!W:W,0)),"SIN COD.")</f>
        <v>0</v>
      </c>
    </row>
    <row r="4437" spans="1:86" x14ac:dyDescent="0.25">
      <c r="A4437"/>
      <c r="B4437"/>
      <c r="D4437"/>
      <c r="AL4437">
        <f t="shared" si="483"/>
        <v>0</v>
      </c>
      <c r="AQ4437">
        <f t="shared" si="484"/>
        <v>0</v>
      </c>
      <c r="AR4437" t="str">
        <f>IFERROR(IF(OR(AP4437=338,AP4437=340,AP4437=341,AP4437=342,AP4437="342A",AP4437="342B"),PorcenRet(AP4437,AT4437,AU4437),INDEX(PORCENTAJEBUSCAR,MATCH(AP4437,CódigoRET,0),4)*1),"")</f>
        <v/>
      </c>
      <c r="AS4437">
        <f t="shared" si="485"/>
        <v>0</v>
      </c>
      <c r="BF4437" t="str">
        <f>IFERROR(IF(OR(BD4437=338,BD4437=340,BD4437=341,BD4437=342,BD4437="342A",BD4437="342B"),PorcenRet(BD4437,BH4437,BI4437),INDEX(PORCENTAJEBUSCAR,MATCH(BD4437,CódigoRET,0),4)*1),"")</f>
        <v/>
      </c>
      <c r="BG4437">
        <f t="shared" si="486"/>
        <v>0</v>
      </c>
      <c r="BO4437">
        <f t="shared" si="487"/>
        <v>0</v>
      </c>
      <c r="CC4437">
        <f t="shared" si="488"/>
        <v>0</v>
      </c>
      <c r="CD4437">
        <f t="shared" si="489"/>
        <v>0</v>
      </c>
      <c r="CG4437">
        <f ca="1">IFERROR(INDIRECT("IVA!X"&amp;MATCH(MID(COMPRAS!C4337,1,2)&amp;MID(COMPRAS!F4337,1,2)&amp;MID(COMPRAS!D4337,1,2),IVA!W:W,0)),"SIN COD.")</f>
        <v>0</v>
      </c>
      <c r="CH4437">
        <f ca="1">IFERROR(INDIRECT("IVA!Y"&amp;MATCH(MID(COMPRAS!C4337,1,2)&amp;MID(COMPRAS!F4337,1,2)&amp;MID(COMPRAS!D4337,1,2),IVA!W:W,0)),"SIN COD.")</f>
        <v>0</v>
      </c>
    </row>
    <row r="4438" spans="1:86" x14ac:dyDescent="0.25">
      <c r="A4438"/>
      <c r="B4438"/>
      <c r="D4438"/>
      <c r="AL4438">
        <f t="shared" si="483"/>
        <v>0</v>
      </c>
      <c r="AQ4438">
        <f t="shared" si="484"/>
        <v>0</v>
      </c>
      <c r="AR4438" t="str">
        <f>IFERROR(IF(OR(AP4438=338,AP4438=340,AP4438=341,AP4438=342,AP4438="342A",AP4438="342B"),PorcenRet(AP4438,AT4438,AU4438),INDEX(PORCENTAJEBUSCAR,MATCH(AP4438,CódigoRET,0),4)*1),"")</f>
        <v/>
      </c>
      <c r="AS4438">
        <f t="shared" si="485"/>
        <v>0</v>
      </c>
      <c r="BF4438" t="str">
        <f>IFERROR(IF(OR(BD4438=338,BD4438=340,BD4438=341,BD4438=342,BD4438="342A",BD4438="342B"),PorcenRet(BD4438,BH4438,BI4438),INDEX(PORCENTAJEBUSCAR,MATCH(BD4438,CódigoRET,0),4)*1),"")</f>
        <v/>
      </c>
      <c r="BG4438">
        <f t="shared" si="486"/>
        <v>0</v>
      </c>
      <c r="BO4438">
        <f t="shared" si="487"/>
        <v>0</v>
      </c>
      <c r="CC4438">
        <f t="shared" si="488"/>
        <v>0</v>
      </c>
      <c r="CD4438">
        <f t="shared" si="489"/>
        <v>0</v>
      </c>
      <c r="CG4438">
        <f ca="1">IFERROR(INDIRECT("IVA!X"&amp;MATCH(MID(COMPRAS!C4338,1,2)&amp;MID(COMPRAS!F4338,1,2)&amp;MID(COMPRAS!D4338,1,2),IVA!W:W,0)),"SIN COD.")</f>
        <v>0</v>
      </c>
      <c r="CH4438">
        <f ca="1">IFERROR(INDIRECT("IVA!Y"&amp;MATCH(MID(COMPRAS!C4338,1,2)&amp;MID(COMPRAS!F4338,1,2)&amp;MID(COMPRAS!D4338,1,2),IVA!W:W,0)),"SIN COD.")</f>
        <v>0</v>
      </c>
    </row>
    <row r="4439" spans="1:86" x14ac:dyDescent="0.25">
      <c r="A4439"/>
      <c r="B4439"/>
      <c r="D4439"/>
      <c r="AL4439">
        <f t="shared" si="483"/>
        <v>0</v>
      </c>
      <c r="AQ4439">
        <f t="shared" si="484"/>
        <v>0</v>
      </c>
      <c r="AR4439" t="str">
        <f>IFERROR(IF(OR(AP4439=338,AP4439=340,AP4439=341,AP4439=342,AP4439="342A",AP4439="342B"),PorcenRet(AP4439,AT4439,AU4439),INDEX(PORCENTAJEBUSCAR,MATCH(AP4439,CódigoRET,0),4)*1),"")</f>
        <v/>
      </c>
      <c r="AS4439">
        <f t="shared" si="485"/>
        <v>0</v>
      </c>
      <c r="BF4439" t="str">
        <f>IFERROR(IF(OR(BD4439=338,BD4439=340,BD4439=341,BD4439=342,BD4439="342A",BD4439="342B"),PorcenRet(BD4439,BH4439,BI4439),INDEX(PORCENTAJEBUSCAR,MATCH(BD4439,CódigoRET,0),4)*1),"")</f>
        <v/>
      </c>
      <c r="BG4439">
        <f t="shared" si="486"/>
        <v>0</v>
      </c>
      <c r="BO4439">
        <f t="shared" si="487"/>
        <v>0</v>
      </c>
      <c r="CC4439">
        <f t="shared" si="488"/>
        <v>0</v>
      </c>
      <c r="CD4439">
        <f t="shared" si="489"/>
        <v>0</v>
      </c>
      <c r="CG4439">
        <f ca="1">IFERROR(INDIRECT("IVA!X"&amp;MATCH(MID(COMPRAS!C4339,1,2)&amp;MID(COMPRAS!F4339,1,2)&amp;MID(COMPRAS!D4339,1,2),IVA!W:W,0)),"SIN COD.")</f>
        <v>0</v>
      </c>
      <c r="CH4439">
        <f ca="1">IFERROR(INDIRECT("IVA!Y"&amp;MATCH(MID(COMPRAS!C4339,1,2)&amp;MID(COMPRAS!F4339,1,2)&amp;MID(COMPRAS!D4339,1,2),IVA!W:W,0)),"SIN COD.")</f>
        <v>0</v>
      </c>
    </row>
    <row r="4440" spans="1:86" x14ac:dyDescent="0.25">
      <c r="A4440"/>
      <c r="B4440"/>
      <c r="D4440"/>
      <c r="AL4440">
        <f t="shared" si="483"/>
        <v>0</v>
      </c>
      <c r="AQ4440">
        <f t="shared" si="484"/>
        <v>0</v>
      </c>
      <c r="AR4440" t="str">
        <f>IFERROR(IF(OR(AP4440=338,AP4440=340,AP4440=341,AP4440=342,AP4440="342A",AP4440="342B"),PorcenRet(AP4440,AT4440,AU4440),INDEX(PORCENTAJEBUSCAR,MATCH(AP4440,CódigoRET,0),4)*1),"")</f>
        <v/>
      </c>
      <c r="AS4440">
        <f t="shared" si="485"/>
        <v>0</v>
      </c>
      <c r="BF4440" t="str">
        <f>IFERROR(IF(OR(BD4440=338,BD4440=340,BD4440=341,BD4440=342,BD4440="342A",BD4440="342B"),PorcenRet(BD4440,BH4440,BI4440),INDEX(PORCENTAJEBUSCAR,MATCH(BD4440,CódigoRET,0),4)*1),"")</f>
        <v/>
      </c>
      <c r="BG4440">
        <f t="shared" si="486"/>
        <v>0</v>
      </c>
      <c r="BO4440">
        <f t="shared" si="487"/>
        <v>0</v>
      </c>
      <c r="CC4440">
        <f t="shared" si="488"/>
        <v>0</v>
      </c>
      <c r="CD4440">
        <f t="shared" si="489"/>
        <v>0</v>
      </c>
      <c r="CG4440">
        <f ca="1">IFERROR(INDIRECT("IVA!X"&amp;MATCH(MID(COMPRAS!C4340,1,2)&amp;MID(COMPRAS!F4340,1,2)&amp;MID(COMPRAS!D4340,1,2),IVA!W:W,0)),"SIN COD.")</f>
        <v>0</v>
      </c>
      <c r="CH4440">
        <f ca="1">IFERROR(INDIRECT("IVA!Y"&amp;MATCH(MID(COMPRAS!C4340,1,2)&amp;MID(COMPRAS!F4340,1,2)&amp;MID(COMPRAS!D4340,1,2),IVA!W:W,0)),"SIN COD.")</f>
        <v>0</v>
      </c>
    </row>
    <row r="4441" spans="1:86" x14ac:dyDescent="0.25">
      <c r="A4441"/>
      <c r="B4441"/>
      <c r="D4441"/>
      <c r="AL4441">
        <f t="shared" si="483"/>
        <v>0</v>
      </c>
      <c r="AQ4441">
        <f t="shared" si="484"/>
        <v>0</v>
      </c>
      <c r="AR4441" t="str">
        <f>IFERROR(IF(OR(AP4441=338,AP4441=340,AP4441=341,AP4441=342,AP4441="342A",AP4441="342B"),PorcenRet(AP4441,AT4441,AU4441),INDEX(PORCENTAJEBUSCAR,MATCH(AP4441,CódigoRET,0),4)*1),"")</f>
        <v/>
      </c>
      <c r="AS4441">
        <f t="shared" si="485"/>
        <v>0</v>
      </c>
      <c r="BF4441" t="str">
        <f>IFERROR(IF(OR(BD4441=338,BD4441=340,BD4441=341,BD4441=342,BD4441="342A",BD4441="342B"),PorcenRet(BD4441,BH4441,BI4441),INDEX(PORCENTAJEBUSCAR,MATCH(BD4441,CódigoRET,0),4)*1),"")</f>
        <v/>
      </c>
      <c r="BG4441">
        <f t="shared" si="486"/>
        <v>0</v>
      </c>
      <c r="BO4441">
        <f t="shared" si="487"/>
        <v>0</v>
      </c>
      <c r="CC4441">
        <f t="shared" si="488"/>
        <v>0</v>
      </c>
      <c r="CD4441">
        <f t="shared" si="489"/>
        <v>0</v>
      </c>
      <c r="CG4441">
        <f ca="1">IFERROR(INDIRECT("IVA!X"&amp;MATCH(MID(COMPRAS!C4341,1,2)&amp;MID(COMPRAS!F4341,1,2)&amp;MID(COMPRAS!D4341,1,2),IVA!W:W,0)),"SIN COD.")</f>
        <v>0</v>
      </c>
      <c r="CH4441">
        <f ca="1">IFERROR(INDIRECT("IVA!Y"&amp;MATCH(MID(COMPRAS!C4341,1,2)&amp;MID(COMPRAS!F4341,1,2)&amp;MID(COMPRAS!D4341,1,2),IVA!W:W,0)),"SIN COD.")</f>
        <v>0</v>
      </c>
    </row>
    <row r="4442" spans="1:86" x14ac:dyDescent="0.25">
      <c r="A4442"/>
      <c r="B4442"/>
      <c r="D4442"/>
      <c r="AL4442">
        <f t="shared" si="483"/>
        <v>0</v>
      </c>
      <c r="AQ4442">
        <f t="shared" si="484"/>
        <v>0</v>
      </c>
      <c r="AR4442" t="str">
        <f>IFERROR(IF(OR(AP4442=338,AP4442=340,AP4442=341,AP4442=342,AP4442="342A",AP4442="342B"),PorcenRet(AP4442,AT4442,AU4442),INDEX(PORCENTAJEBUSCAR,MATCH(AP4442,CódigoRET,0),4)*1),"")</f>
        <v/>
      </c>
      <c r="AS4442">
        <f t="shared" si="485"/>
        <v>0</v>
      </c>
      <c r="BF4442" t="str">
        <f>IFERROR(IF(OR(BD4442=338,BD4442=340,BD4442=341,BD4442=342,BD4442="342A",BD4442="342B"),PorcenRet(BD4442,BH4442,BI4442),INDEX(PORCENTAJEBUSCAR,MATCH(BD4442,CódigoRET,0),4)*1),"")</f>
        <v/>
      </c>
      <c r="BG4442">
        <f t="shared" si="486"/>
        <v>0</v>
      </c>
      <c r="BO4442">
        <f t="shared" si="487"/>
        <v>0</v>
      </c>
      <c r="CC4442">
        <f t="shared" si="488"/>
        <v>0</v>
      </c>
      <c r="CD4442">
        <f t="shared" si="489"/>
        <v>0</v>
      </c>
      <c r="CG4442">
        <f ca="1">IFERROR(INDIRECT("IVA!X"&amp;MATCH(MID(COMPRAS!C4342,1,2)&amp;MID(COMPRAS!F4342,1,2)&amp;MID(COMPRAS!D4342,1,2),IVA!W:W,0)),"SIN COD.")</f>
        <v>0</v>
      </c>
      <c r="CH4442">
        <f ca="1">IFERROR(INDIRECT("IVA!Y"&amp;MATCH(MID(COMPRAS!C4342,1,2)&amp;MID(COMPRAS!F4342,1,2)&amp;MID(COMPRAS!D4342,1,2),IVA!W:W,0)),"SIN COD.")</f>
        <v>0</v>
      </c>
    </row>
    <row r="4443" spans="1:86" x14ac:dyDescent="0.25">
      <c r="A4443"/>
      <c r="B4443"/>
      <c r="D4443"/>
      <c r="AL4443">
        <f t="shared" si="483"/>
        <v>0</v>
      </c>
      <c r="AQ4443">
        <f t="shared" si="484"/>
        <v>0</v>
      </c>
      <c r="AR4443" t="str">
        <f>IFERROR(IF(OR(AP4443=338,AP4443=340,AP4443=341,AP4443=342,AP4443="342A",AP4443="342B"),PorcenRet(AP4443,AT4443,AU4443),INDEX(PORCENTAJEBUSCAR,MATCH(AP4443,CódigoRET,0),4)*1),"")</f>
        <v/>
      </c>
      <c r="AS4443">
        <f t="shared" si="485"/>
        <v>0</v>
      </c>
      <c r="BF4443" t="str">
        <f>IFERROR(IF(OR(BD4443=338,BD4443=340,BD4443=341,BD4443=342,BD4443="342A",BD4443="342B"),PorcenRet(BD4443,BH4443,BI4443),INDEX(PORCENTAJEBUSCAR,MATCH(BD4443,CódigoRET,0),4)*1),"")</f>
        <v/>
      </c>
      <c r="BG4443">
        <f t="shared" si="486"/>
        <v>0</v>
      </c>
      <c r="BO4443">
        <f t="shared" si="487"/>
        <v>0</v>
      </c>
      <c r="CC4443">
        <f t="shared" si="488"/>
        <v>0</v>
      </c>
      <c r="CD4443">
        <f t="shared" si="489"/>
        <v>0</v>
      </c>
      <c r="CG4443">
        <f ca="1">IFERROR(INDIRECT("IVA!X"&amp;MATCH(MID(COMPRAS!C4343,1,2)&amp;MID(COMPRAS!F4343,1,2)&amp;MID(COMPRAS!D4343,1,2),IVA!W:W,0)),"SIN COD.")</f>
        <v>0</v>
      </c>
      <c r="CH4443">
        <f ca="1">IFERROR(INDIRECT("IVA!Y"&amp;MATCH(MID(COMPRAS!C4343,1,2)&amp;MID(COMPRAS!F4343,1,2)&amp;MID(COMPRAS!D4343,1,2),IVA!W:W,0)),"SIN COD.")</f>
        <v>0</v>
      </c>
    </row>
    <row r="4444" spans="1:86" x14ac:dyDescent="0.25">
      <c r="A4444"/>
      <c r="B4444"/>
      <c r="D4444"/>
      <c r="AL4444">
        <f t="shared" si="483"/>
        <v>0</v>
      </c>
      <c r="AQ4444">
        <f t="shared" si="484"/>
        <v>0</v>
      </c>
      <c r="AR4444" t="str">
        <f>IFERROR(IF(OR(AP4444=338,AP4444=340,AP4444=341,AP4444=342,AP4444="342A",AP4444="342B"),PorcenRet(AP4444,AT4444,AU4444),INDEX(PORCENTAJEBUSCAR,MATCH(AP4444,CódigoRET,0),4)*1),"")</f>
        <v/>
      </c>
      <c r="AS4444">
        <f t="shared" si="485"/>
        <v>0</v>
      </c>
      <c r="BF4444" t="str">
        <f>IFERROR(IF(OR(BD4444=338,BD4444=340,BD4444=341,BD4444=342,BD4444="342A",BD4444="342B"),PorcenRet(BD4444,BH4444,BI4444),INDEX(PORCENTAJEBUSCAR,MATCH(BD4444,CódigoRET,0),4)*1),"")</f>
        <v/>
      </c>
      <c r="BG4444">
        <f t="shared" si="486"/>
        <v>0</v>
      </c>
      <c r="BO4444">
        <f t="shared" si="487"/>
        <v>0</v>
      </c>
      <c r="CC4444">
        <f t="shared" si="488"/>
        <v>0</v>
      </c>
      <c r="CD4444">
        <f t="shared" si="489"/>
        <v>0</v>
      </c>
      <c r="CG4444">
        <f ca="1">IFERROR(INDIRECT("IVA!X"&amp;MATCH(MID(COMPRAS!C4344,1,2)&amp;MID(COMPRAS!F4344,1,2)&amp;MID(COMPRAS!D4344,1,2),IVA!W:W,0)),"SIN COD.")</f>
        <v>0</v>
      </c>
      <c r="CH4444">
        <f ca="1">IFERROR(INDIRECT("IVA!Y"&amp;MATCH(MID(COMPRAS!C4344,1,2)&amp;MID(COMPRAS!F4344,1,2)&amp;MID(COMPRAS!D4344,1,2),IVA!W:W,0)),"SIN COD.")</f>
        <v>0</v>
      </c>
    </row>
    <row r="4445" spans="1:86" x14ac:dyDescent="0.25">
      <c r="A4445"/>
      <c r="B4445"/>
      <c r="D4445"/>
      <c r="AL4445">
        <f t="shared" si="483"/>
        <v>0</v>
      </c>
      <c r="AQ4445">
        <f t="shared" si="484"/>
        <v>0</v>
      </c>
      <c r="AR4445" t="str">
        <f>IFERROR(IF(OR(AP4445=338,AP4445=340,AP4445=341,AP4445=342,AP4445="342A",AP4445="342B"),PorcenRet(AP4445,AT4445,AU4445),INDEX(PORCENTAJEBUSCAR,MATCH(AP4445,CódigoRET,0),4)*1),"")</f>
        <v/>
      </c>
      <c r="AS4445">
        <f t="shared" si="485"/>
        <v>0</v>
      </c>
      <c r="BF4445" t="str">
        <f>IFERROR(IF(OR(BD4445=338,BD4445=340,BD4445=341,BD4445=342,BD4445="342A",BD4445="342B"),PorcenRet(BD4445,BH4445,BI4445),INDEX(PORCENTAJEBUSCAR,MATCH(BD4445,CódigoRET,0),4)*1),"")</f>
        <v/>
      </c>
      <c r="BG4445">
        <f t="shared" si="486"/>
        <v>0</v>
      </c>
      <c r="BO4445">
        <f t="shared" si="487"/>
        <v>0</v>
      </c>
      <c r="CC4445">
        <f t="shared" si="488"/>
        <v>0</v>
      </c>
      <c r="CD4445">
        <f t="shared" si="489"/>
        <v>0</v>
      </c>
      <c r="CG4445">
        <f ca="1">IFERROR(INDIRECT("IVA!X"&amp;MATCH(MID(COMPRAS!C4345,1,2)&amp;MID(COMPRAS!F4345,1,2)&amp;MID(COMPRAS!D4345,1,2),IVA!W:W,0)),"SIN COD.")</f>
        <v>0</v>
      </c>
      <c r="CH4445">
        <f ca="1">IFERROR(INDIRECT("IVA!Y"&amp;MATCH(MID(COMPRAS!C4345,1,2)&amp;MID(COMPRAS!F4345,1,2)&amp;MID(COMPRAS!D4345,1,2),IVA!W:W,0)),"SIN COD.")</f>
        <v>0</v>
      </c>
    </row>
    <row r="4446" spans="1:86" x14ac:dyDescent="0.25">
      <c r="A4446"/>
      <c r="B4446"/>
      <c r="D4446"/>
      <c r="AL4446">
        <f t="shared" si="483"/>
        <v>0</v>
      </c>
      <c r="AQ4446">
        <f t="shared" si="484"/>
        <v>0</v>
      </c>
      <c r="AR4446" t="str">
        <f>IFERROR(IF(OR(AP4446=338,AP4446=340,AP4446=341,AP4446=342,AP4446="342A",AP4446="342B"),PorcenRet(AP4446,AT4446,AU4446),INDEX(PORCENTAJEBUSCAR,MATCH(AP4446,CódigoRET,0),4)*1),"")</f>
        <v/>
      </c>
      <c r="AS4446">
        <f t="shared" si="485"/>
        <v>0</v>
      </c>
      <c r="BF4446" t="str">
        <f>IFERROR(IF(OR(BD4446=338,BD4446=340,BD4446=341,BD4446=342,BD4446="342A",BD4446="342B"),PorcenRet(BD4446,BH4446,BI4446),INDEX(PORCENTAJEBUSCAR,MATCH(BD4446,CódigoRET,0),4)*1),"")</f>
        <v/>
      </c>
      <c r="BG4446">
        <f t="shared" si="486"/>
        <v>0</v>
      </c>
      <c r="BO4446">
        <f t="shared" si="487"/>
        <v>0</v>
      </c>
      <c r="CC4446">
        <f t="shared" si="488"/>
        <v>0</v>
      </c>
      <c r="CD4446">
        <f t="shared" si="489"/>
        <v>0</v>
      </c>
      <c r="CG4446">
        <f ca="1">IFERROR(INDIRECT("IVA!X"&amp;MATCH(MID(COMPRAS!C4346,1,2)&amp;MID(COMPRAS!F4346,1,2)&amp;MID(COMPRAS!D4346,1,2),IVA!W:W,0)),"SIN COD.")</f>
        <v>0</v>
      </c>
      <c r="CH4446">
        <f ca="1">IFERROR(INDIRECT("IVA!Y"&amp;MATCH(MID(COMPRAS!C4346,1,2)&amp;MID(COMPRAS!F4346,1,2)&amp;MID(COMPRAS!D4346,1,2),IVA!W:W,0)),"SIN COD.")</f>
        <v>0</v>
      </c>
    </row>
    <row r="4447" spans="1:86" x14ac:dyDescent="0.25">
      <c r="A4447"/>
      <c r="B4447"/>
      <c r="D4447"/>
      <c r="AL4447">
        <f t="shared" si="483"/>
        <v>0</v>
      </c>
      <c r="AQ4447">
        <f t="shared" si="484"/>
        <v>0</v>
      </c>
      <c r="AR4447" t="str">
        <f>IFERROR(IF(OR(AP4447=338,AP4447=340,AP4447=341,AP4447=342,AP4447="342A",AP4447="342B"),PorcenRet(AP4447,AT4447,AU4447),INDEX(PORCENTAJEBUSCAR,MATCH(AP4447,CódigoRET,0),4)*1),"")</f>
        <v/>
      </c>
      <c r="AS4447">
        <f t="shared" si="485"/>
        <v>0</v>
      </c>
      <c r="BF4447" t="str">
        <f>IFERROR(IF(OR(BD4447=338,BD4447=340,BD4447=341,BD4447=342,BD4447="342A",BD4447="342B"),PorcenRet(BD4447,BH4447,BI4447),INDEX(PORCENTAJEBUSCAR,MATCH(BD4447,CódigoRET,0),4)*1),"")</f>
        <v/>
      </c>
      <c r="BG4447">
        <f t="shared" si="486"/>
        <v>0</v>
      </c>
      <c r="BO4447">
        <f t="shared" si="487"/>
        <v>0</v>
      </c>
      <c r="CC4447">
        <f t="shared" si="488"/>
        <v>0</v>
      </c>
      <c r="CD4447">
        <f t="shared" si="489"/>
        <v>0</v>
      </c>
      <c r="CG4447">
        <f ca="1">IFERROR(INDIRECT("IVA!X"&amp;MATCH(MID(COMPRAS!C4347,1,2)&amp;MID(COMPRAS!F4347,1,2)&amp;MID(COMPRAS!D4347,1,2),IVA!W:W,0)),"SIN COD.")</f>
        <v>0</v>
      </c>
      <c r="CH4447">
        <f ca="1">IFERROR(INDIRECT("IVA!Y"&amp;MATCH(MID(COMPRAS!C4347,1,2)&amp;MID(COMPRAS!F4347,1,2)&amp;MID(COMPRAS!D4347,1,2),IVA!W:W,0)),"SIN COD.")</f>
        <v>0</v>
      </c>
    </row>
    <row r="4448" spans="1:86" x14ac:dyDescent="0.25">
      <c r="A4448"/>
      <c r="B4448"/>
      <c r="D4448"/>
      <c r="AL4448">
        <f t="shared" si="483"/>
        <v>0</v>
      </c>
      <c r="AQ4448">
        <f t="shared" si="484"/>
        <v>0</v>
      </c>
      <c r="AR4448" t="str">
        <f>IFERROR(IF(OR(AP4448=338,AP4448=340,AP4448=341,AP4448=342,AP4448="342A",AP4448="342B"),PorcenRet(AP4448,AT4448,AU4448),INDEX(PORCENTAJEBUSCAR,MATCH(AP4448,CódigoRET,0),4)*1),"")</f>
        <v/>
      </c>
      <c r="AS4448">
        <f t="shared" si="485"/>
        <v>0</v>
      </c>
      <c r="BF4448" t="str">
        <f>IFERROR(IF(OR(BD4448=338,BD4448=340,BD4448=341,BD4448=342,BD4448="342A",BD4448="342B"),PorcenRet(BD4448,BH4448,BI4448),INDEX(PORCENTAJEBUSCAR,MATCH(BD4448,CódigoRET,0),4)*1),"")</f>
        <v/>
      </c>
      <c r="BG4448">
        <f t="shared" si="486"/>
        <v>0</v>
      </c>
      <c r="BO4448">
        <f t="shared" si="487"/>
        <v>0</v>
      </c>
      <c r="CC4448">
        <f t="shared" si="488"/>
        <v>0</v>
      </c>
      <c r="CD4448">
        <f t="shared" si="489"/>
        <v>0</v>
      </c>
      <c r="CG4448">
        <f ca="1">IFERROR(INDIRECT("IVA!X"&amp;MATCH(MID(COMPRAS!C4348,1,2)&amp;MID(COMPRAS!F4348,1,2)&amp;MID(COMPRAS!D4348,1,2),IVA!W:W,0)),"SIN COD.")</f>
        <v>0</v>
      </c>
      <c r="CH4448">
        <f ca="1">IFERROR(INDIRECT("IVA!Y"&amp;MATCH(MID(COMPRAS!C4348,1,2)&amp;MID(COMPRAS!F4348,1,2)&amp;MID(COMPRAS!D4348,1,2),IVA!W:W,0)),"SIN COD.")</f>
        <v>0</v>
      </c>
    </row>
    <row r="4449" spans="1:86" x14ac:dyDescent="0.25">
      <c r="A4449"/>
      <c r="B4449"/>
      <c r="D4449"/>
      <c r="AL4449">
        <f t="shared" si="483"/>
        <v>0</v>
      </c>
      <c r="AQ4449">
        <f t="shared" si="484"/>
        <v>0</v>
      </c>
      <c r="AR4449" t="str">
        <f>IFERROR(IF(OR(AP4449=338,AP4449=340,AP4449=341,AP4449=342,AP4449="342A",AP4449="342B"),PorcenRet(AP4449,AT4449,AU4449),INDEX(PORCENTAJEBUSCAR,MATCH(AP4449,CódigoRET,0),4)*1),"")</f>
        <v/>
      </c>
      <c r="AS4449">
        <f t="shared" si="485"/>
        <v>0</v>
      </c>
      <c r="BF4449" t="str">
        <f>IFERROR(IF(OR(BD4449=338,BD4449=340,BD4449=341,BD4449=342,BD4449="342A",BD4449="342B"),PorcenRet(BD4449,BH4449,BI4449),INDEX(PORCENTAJEBUSCAR,MATCH(BD4449,CódigoRET,0),4)*1),"")</f>
        <v/>
      </c>
      <c r="BG4449">
        <f t="shared" si="486"/>
        <v>0</v>
      </c>
      <c r="BO4449">
        <f t="shared" si="487"/>
        <v>0</v>
      </c>
      <c r="CC4449">
        <f t="shared" si="488"/>
        <v>0</v>
      </c>
      <c r="CD4449">
        <f t="shared" si="489"/>
        <v>0</v>
      </c>
      <c r="CG4449">
        <f ca="1">IFERROR(INDIRECT("IVA!X"&amp;MATCH(MID(COMPRAS!C4349,1,2)&amp;MID(COMPRAS!F4349,1,2)&amp;MID(COMPRAS!D4349,1,2),IVA!W:W,0)),"SIN COD.")</f>
        <v>0</v>
      </c>
      <c r="CH4449">
        <f ca="1">IFERROR(INDIRECT("IVA!Y"&amp;MATCH(MID(COMPRAS!C4349,1,2)&amp;MID(COMPRAS!F4349,1,2)&amp;MID(COMPRAS!D4349,1,2),IVA!W:W,0)),"SIN COD.")</f>
        <v>0</v>
      </c>
    </row>
    <row r="4450" spans="1:86" x14ac:dyDescent="0.25">
      <c r="A4450"/>
      <c r="B4450"/>
      <c r="D4450"/>
      <c r="AL4450">
        <f t="shared" si="483"/>
        <v>0</v>
      </c>
      <c r="AQ4450">
        <f t="shared" si="484"/>
        <v>0</v>
      </c>
      <c r="AR4450" t="str">
        <f>IFERROR(IF(OR(AP4450=338,AP4450=340,AP4450=341,AP4450=342,AP4450="342A",AP4450="342B"),PorcenRet(AP4450,AT4450,AU4450),INDEX(PORCENTAJEBUSCAR,MATCH(AP4450,CódigoRET,0),4)*1),"")</f>
        <v/>
      </c>
      <c r="AS4450">
        <f t="shared" si="485"/>
        <v>0</v>
      </c>
      <c r="BF4450" t="str">
        <f>IFERROR(IF(OR(BD4450=338,BD4450=340,BD4450=341,BD4450=342,BD4450="342A",BD4450="342B"),PorcenRet(BD4450,BH4450,BI4450),INDEX(PORCENTAJEBUSCAR,MATCH(BD4450,CódigoRET,0),4)*1),"")</f>
        <v/>
      </c>
      <c r="BG4450">
        <f t="shared" si="486"/>
        <v>0</v>
      </c>
      <c r="BO4450">
        <f t="shared" si="487"/>
        <v>0</v>
      </c>
      <c r="CC4450">
        <f t="shared" si="488"/>
        <v>0</v>
      </c>
      <c r="CD4450">
        <f t="shared" si="489"/>
        <v>0</v>
      </c>
      <c r="CG4450">
        <f ca="1">IFERROR(INDIRECT("IVA!X"&amp;MATCH(MID(COMPRAS!C4350,1,2)&amp;MID(COMPRAS!F4350,1,2)&amp;MID(COMPRAS!D4350,1,2),IVA!W:W,0)),"SIN COD.")</f>
        <v>0</v>
      </c>
      <c r="CH4450">
        <f ca="1">IFERROR(INDIRECT("IVA!Y"&amp;MATCH(MID(COMPRAS!C4350,1,2)&amp;MID(COMPRAS!F4350,1,2)&amp;MID(COMPRAS!D4350,1,2),IVA!W:W,0)),"SIN COD.")</f>
        <v>0</v>
      </c>
    </row>
    <row r="4451" spans="1:86" x14ac:dyDescent="0.25">
      <c r="A4451"/>
      <c r="B4451"/>
      <c r="D4451"/>
      <c r="AL4451">
        <f t="shared" si="483"/>
        <v>0</v>
      </c>
      <c r="AQ4451">
        <f t="shared" si="484"/>
        <v>0</v>
      </c>
      <c r="AR4451" t="str">
        <f>IFERROR(IF(OR(AP4451=338,AP4451=340,AP4451=341,AP4451=342,AP4451="342A",AP4451="342B"),PorcenRet(AP4451,AT4451,AU4451),INDEX(PORCENTAJEBUSCAR,MATCH(AP4451,CódigoRET,0),4)*1),"")</f>
        <v/>
      </c>
      <c r="AS4451">
        <f t="shared" si="485"/>
        <v>0</v>
      </c>
      <c r="BF4451" t="str">
        <f>IFERROR(IF(OR(BD4451=338,BD4451=340,BD4451=341,BD4451=342,BD4451="342A",BD4451="342B"),PorcenRet(BD4451,BH4451,BI4451),INDEX(PORCENTAJEBUSCAR,MATCH(BD4451,CódigoRET,0),4)*1),"")</f>
        <v/>
      </c>
      <c r="BG4451">
        <f t="shared" si="486"/>
        <v>0</v>
      </c>
      <c r="BO4451">
        <f t="shared" si="487"/>
        <v>0</v>
      </c>
      <c r="CC4451">
        <f t="shared" si="488"/>
        <v>0</v>
      </c>
      <c r="CD4451">
        <f t="shared" si="489"/>
        <v>0</v>
      </c>
      <c r="CG4451">
        <f ca="1">IFERROR(INDIRECT("IVA!X"&amp;MATCH(MID(COMPRAS!C4351,1,2)&amp;MID(COMPRAS!F4351,1,2)&amp;MID(COMPRAS!D4351,1,2),IVA!W:W,0)),"SIN COD.")</f>
        <v>0</v>
      </c>
      <c r="CH4451">
        <f ca="1">IFERROR(INDIRECT("IVA!Y"&amp;MATCH(MID(COMPRAS!C4351,1,2)&amp;MID(COMPRAS!F4351,1,2)&amp;MID(COMPRAS!D4351,1,2),IVA!W:W,0)),"SIN COD.")</f>
        <v>0</v>
      </c>
    </row>
    <row r="4452" spans="1:86" x14ac:dyDescent="0.25">
      <c r="A4452"/>
      <c r="B4452"/>
      <c r="D4452"/>
      <c r="AL4452">
        <f t="shared" si="483"/>
        <v>0</v>
      </c>
      <c r="AQ4452">
        <f t="shared" si="484"/>
        <v>0</v>
      </c>
      <c r="AR4452" t="str">
        <f>IFERROR(IF(OR(AP4452=338,AP4452=340,AP4452=341,AP4452=342,AP4452="342A",AP4452="342B"),PorcenRet(AP4452,AT4452,AU4452),INDEX(PORCENTAJEBUSCAR,MATCH(AP4452,CódigoRET,0),4)*1),"")</f>
        <v/>
      </c>
      <c r="AS4452">
        <f t="shared" si="485"/>
        <v>0</v>
      </c>
      <c r="BF4452" t="str">
        <f>IFERROR(IF(OR(BD4452=338,BD4452=340,BD4452=341,BD4452=342,BD4452="342A",BD4452="342B"),PorcenRet(BD4452,BH4452,BI4452),INDEX(PORCENTAJEBUSCAR,MATCH(BD4452,CódigoRET,0),4)*1),"")</f>
        <v/>
      </c>
      <c r="BG4452">
        <f t="shared" si="486"/>
        <v>0</v>
      </c>
      <c r="BO4452">
        <f t="shared" si="487"/>
        <v>0</v>
      </c>
      <c r="CC4452">
        <f t="shared" si="488"/>
        <v>0</v>
      </c>
      <c r="CD4452">
        <f t="shared" si="489"/>
        <v>0</v>
      </c>
      <c r="CG4452">
        <f ca="1">IFERROR(INDIRECT("IVA!X"&amp;MATCH(MID(COMPRAS!C4352,1,2)&amp;MID(COMPRAS!F4352,1,2)&amp;MID(COMPRAS!D4352,1,2),IVA!W:W,0)),"SIN COD.")</f>
        <v>0</v>
      </c>
      <c r="CH4452">
        <f ca="1">IFERROR(INDIRECT("IVA!Y"&amp;MATCH(MID(COMPRAS!C4352,1,2)&amp;MID(COMPRAS!F4352,1,2)&amp;MID(COMPRAS!D4352,1,2),IVA!W:W,0)),"SIN COD.")</f>
        <v>0</v>
      </c>
    </row>
    <row r="4453" spans="1:86" x14ac:dyDescent="0.25">
      <c r="A4453"/>
      <c r="B4453"/>
      <c r="D4453"/>
      <c r="AL4453">
        <f t="shared" si="483"/>
        <v>0</v>
      </c>
      <c r="AQ4453">
        <f t="shared" si="484"/>
        <v>0</v>
      </c>
      <c r="AR4453" t="str">
        <f>IFERROR(IF(OR(AP4453=338,AP4453=340,AP4453=341,AP4453=342,AP4453="342A",AP4453="342B"),PorcenRet(AP4453,AT4453,AU4453),INDEX(PORCENTAJEBUSCAR,MATCH(AP4453,CódigoRET,0),4)*1),"")</f>
        <v/>
      </c>
      <c r="AS4453">
        <f t="shared" si="485"/>
        <v>0</v>
      </c>
      <c r="BF4453" t="str">
        <f>IFERROR(IF(OR(BD4453=338,BD4453=340,BD4453=341,BD4453=342,BD4453="342A",BD4453="342B"),PorcenRet(BD4453,BH4453,BI4453),INDEX(PORCENTAJEBUSCAR,MATCH(BD4453,CódigoRET,0),4)*1),"")</f>
        <v/>
      </c>
      <c r="BG4453">
        <f t="shared" si="486"/>
        <v>0</v>
      </c>
      <c r="BO4453">
        <f t="shared" si="487"/>
        <v>0</v>
      </c>
      <c r="CC4453">
        <f t="shared" si="488"/>
        <v>0</v>
      </c>
      <c r="CD4453">
        <f t="shared" si="489"/>
        <v>0</v>
      </c>
      <c r="CG4453">
        <f ca="1">IFERROR(INDIRECT("IVA!X"&amp;MATCH(MID(COMPRAS!C4353,1,2)&amp;MID(COMPRAS!F4353,1,2)&amp;MID(COMPRAS!D4353,1,2),IVA!W:W,0)),"SIN COD.")</f>
        <v>0</v>
      </c>
      <c r="CH4453">
        <f ca="1">IFERROR(INDIRECT("IVA!Y"&amp;MATCH(MID(COMPRAS!C4353,1,2)&amp;MID(COMPRAS!F4353,1,2)&amp;MID(COMPRAS!D4353,1,2),IVA!W:W,0)),"SIN COD.")</f>
        <v>0</v>
      </c>
    </row>
    <row r="4454" spans="1:86" x14ac:dyDescent="0.25">
      <c r="A4454"/>
      <c r="B4454"/>
      <c r="D4454"/>
      <c r="AL4454">
        <f t="shared" si="483"/>
        <v>0</v>
      </c>
      <c r="AQ4454">
        <f t="shared" si="484"/>
        <v>0</v>
      </c>
      <c r="AR4454" t="str">
        <f>IFERROR(IF(OR(AP4454=338,AP4454=340,AP4454=341,AP4454=342,AP4454="342A",AP4454="342B"),PorcenRet(AP4454,AT4454,AU4454),INDEX(PORCENTAJEBUSCAR,MATCH(AP4454,CódigoRET,0),4)*1),"")</f>
        <v/>
      </c>
      <c r="AS4454">
        <f t="shared" si="485"/>
        <v>0</v>
      </c>
      <c r="BF4454" t="str">
        <f>IFERROR(IF(OR(BD4454=338,BD4454=340,BD4454=341,BD4454=342,BD4454="342A",BD4454="342B"),PorcenRet(BD4454,BH4454,BI4454),INDEX(PORCENTAJEBUSCAR,MATCH(BD4454,CódigoRET,0),4)*1),"")</f>
        <v/>
      </c>
      <c r="BG4454">
        <f t="shared" si="486"/>
        <v>0</v>
      </c>
      <c r="BO4454">
        <f t="shared" si="487"/>
        <v>0</v>
      </c>
      <c r="CC4454">
        <f t="shared" si="488"/>
        <v>0</v>
      </c>
      <c r="CD4454">
        <f t="shared" si="489"/>
        <v>0</v>
      </c>
      <c r="CG4454">
        <f ca="1">IFERROR(INDIRECT("IVA!X"&amp;MATCH(MID(COMPRAS!C4354,1,2)&amp;MID(COMPRAS!F4354,1,2)&amp;MID(COMPRAS!D4354,1,2),IVA!W:W,0)),"SIN COD.")</f>
        <v>0</v>
      </c>
      <c r="CH4454">
        <f ca="1">IFERROR(INDIRECT("IVA!Y"&amp;MATCH(MID(COMPRAS!C4354,1,2)&amp;MID(COMPRAS!F4354,1,2)&amp;MID(COMPRAS!D4354,1,2),IVA!W:W,0)),"SIN COD.")</f>
        <v>0</v>
      </c>
    </row>
    <row r="4455" spans="1:86" x14ac:dyDescent="0.25">
      <c r="A4455"/>
      <c r="B4455"/>
      <c r="D4455"/>
      <c r="AL4455">
        <f t="shared" si="483"/>
        <v>0</v>
      </c>
      <c r="AQ4455">
        <f t="shared" si="484"/>
        <v>0</v>
      </c>
      <c r="AR4455" t="str">
        <f>IFERROR(IF(OR(AP4455=338,AP4455=340,AP4455=341,AP4455=342,AP4455="342A",AP4455="342B"),PorcenRet(AP4455,AT4455,AU4455),INDEX(PORCENTAJEBUSCAR,MATCH(AP4455,CódigoRET,0),4)*1),"")</f>
        <v/>
      </c>
      <c r="AS4455">
        <f t="shared" si="485"/>
        <v>0</v>
      </c>
      <c r="BF4455" t="str">
        <f>IFERROR(IF(OR(BD4455=338,BD4455=340,BD4455=341,BD4455=342,BD4455="342A",BD4455="342B"),PorcenRet(BD4455,BH4455,BI4455),INDEX(PORCENTAJEBUSCAR,MATCH(BD4455,CódigoRET,0),4)*1),"")</f>
        <v/>
      </c>
      <c r="BG4455">
        <f t="shared" si="486"/>
        <v>0</v>
      </c>
      <c r="BO4455">
        <f t="shared" si="487"/>
        <v>0</v>
      </c>
      <c r="CC4455">
        <f t="shared" si="488"/>
        <v>0</v>
      </c>
      <c r="CD4455">
        <f t="shared" si="489"/>
        <v>0</v>
      </c>
      <c r="CG4455">
        <f ca="1">IFERROR(INDIRECT("IVA!X"&amp;MATCH(MID(COMPRAS!C4355,1,2)&amp;MID(COMPRAS!F4355,1,2)&amp;MID(COMPRAS!D4355,1,2),IVA!W:W,0)),"SIN COD.")</f>
        <v>0</v>
      </c>
      <c r="CH4455">
        <f ca="1">IFERROR(INDIRECT("IVA!Y"&amp;MATCH(MID(COMPRAS!C4355,1,2)&amp;MID(COMPRAS!F4355,1,2)&amp;MID(COMPRAS!D4355,1,2),IVA!W:W,0)),"SIN COD.")</f>
        <v>0</v>
      </c>
    </row>
    <row r="4456" spans="1:86" x14ac:dyDescent="0.25">
      <c r="A4456"/>
      <c r="B4456"/>
      <c r="D4456"/>
      <c r="AL4456">
        <f t="shared" si="483"/>
        <v>0</v>
      </c>
      <c r="AQ4456">
        <f t="shared" si="484"/>
        <v>0</v>
      </c>
      <c r="AR4456" t="str">
        <f>IFERROR(IF(OR(AP4456=338,AP4456=340,AP4456=341,AP4456=342,AP4456="342A",AP4456="342B"),PorcenRet(AP4456,AT4456,AU4456),INDEX(PORCENTAJEBUSCAR,MATCH(AP4456,CódigoRET,0),4)*1),"")</f>
        <v/>
      </c>
      <c r="AS4456">
        <f t="shared" si="485"/>
        <v>0</v>
      </c>
      <c r="BF4456" t="str">
        <f>IFERROR(IF(OR(BD4456=338,BD4456=340,BD4456=341,BD4456=342,BD4456="342A",BD4456="342B"),PorcenRet(BD4456,BH4456,BI4456),INDEX(PORCENTAJEBUSCAR,MATCH(BD4456,CódigoRET,0),4)*1),"")</f>
        <v/>
      </c>
      <c r="BG4456">
        <f t="shared" si="486"/>
        <v>0</v>
      </c>
      <c r="BO4456">
        <f t="shared" si="487"/>
        <v>0</v>
      </c>
      <c r="CC4456">
        <f t="shared" si="488"/>
        <v>0</v>
      </c>
      <c r="CD4456">
        <f t="shared" si="489"/>
        <v>0</v>
      </c>
      <c r="CG4456">
        <f ca="1">IFERROR(INDIRECT("IVA!X"&amp;MATCH(MID(COMPRAS!C4356,1,2)&amp;MID(COMPRAS!F4356,1,2)&amp;MID(COMPRAS!D4356,1,2),IVA!W:W,0)),"SIN COD.")</f>
        <v>0</v>
      </c>
      <c r="CH4456">
        <f ca="1">IFERROR(INDIRECT("IVA!Y"&amp;MATCH(MID(COMPRAS!C4356,1,2)&amp;MID(COMPRAS!F4356,1,2)&amp;MID(COMPRAS!D4356,1,2),IVA!W:W,0)),"SIN COD.")</f>
        <v>0</v>
      </c>
    </row>
    <row r="4457" spans="1:86" x14ac:dyDescent="0.25">
      <c r="A4457"/>
      <c r="B4457"/>
      <c r="D4457"/>
      <c r="AL4457">
        <f t="shared" si="483"/>
        <v>0</v>
      </c>
      <c r="AQ4457">
        <f t="shared" si="484"/>
        <v>0</v>
      </c>
      <c r="AR4457" t="str">
        <f>IFERROR(IF(OR(AP4457=338,AP4457=340,AP4457=341,AP4457=342,AP4457="342A",AP4457="342B"),PorcenRet(AP4457,AT4457,AU4457),INDEX(PORCENTAJEBUSCAR,MATCH(AP4457,CódigoRET,0),4)*1),"")</f>
        <v/>
      </c>
      <c r="AS4457">
        <f t="shared" si="485"/>
        <v>0</v>
      </c>
      <c r="BF4457" t="str">
        <f>IFERROR(IF(OR(BD4457=338,BD4457=340,BD4457=341,BD4457=342,BD4457="342A",BD4457="342B"),PorcenRet(BD4457,BH4457,BI4457),INDEX(PORCENTAJEBUSCAR,MATCH(BD4457,CódigoRET,0),4)*1),"")</f>
        <v/>
      </c>
      <c r="BG4457">
        <f t="shared" si="486"/>
        <v>0</v>
      </c>
      <c r="BO4457">
        <f t="shared" si="487"/>
        <v>0</v>
      </c>
      <c r="CC4457">
        <f t="shared" si="488"/>
        <v>0</v>
      </c>
      <c r="CD4457">
        <f t="shared" si="489"/>
        <v>0</v>
      </c>
      <c r="CG4457">
        <f ca="1">IFERROR(INDIRECT("IVA!X"&amp;MATCH(MID(COMPRAS!C4357,1,2)&amp;MID(COMPRAS!F4357,1,2)&amp;MID(COMPRAS!D4357,1,2),IVA!W:W,0)),"SIN COD.")</f>
        <v>0</v>
      </c>
      <c r="CH4457">
        <f ca="1">IFERROR(INDIRECT("IVA!Y"&amp;MATCH(MID(COMPRAS!C4357,1,2)&amp;MID(COMPRAS!F4357,1,2)&amp;MID(COMPRAS!D4357,1,2),IVA!W:W,0)),"SIN COD.")</f>
        <v>0</v>
      </c>
    </row>
    <row r="4458" spans="1:86" x14ac:dyDescent="0.25">
      <c r="A4458"/>
      <c r="B4458"/>
      <c r="D4458"/>
      <c r="AL4458">
        <f t="shared" si="483"/>
        <v>0</v>
      </c>
      <c r="AQ4458">
        <f t="shared" si="484"/>
        <v>0</v>
      </c>
      <c r="AR4458" t="str">
        <f>IFERROR(IF(OR(AP4458=338,AP4458=340,AP4458=341,AP4458=342,AP4458="342A",AP4458="342B"),PorcenRet(AP4458,AT4458,AU4458),INDEX(PORCENTAJEBUSCAR,MATCH(AP4458,CódigoRET,0),4)*1),"")</f>
        <v/>
      </c>
      <c r="AS4458">
        <f t="shared" si="485"/>
        <v>0</v>
      </c>
      <c r="BF4458" t="str">
        <f>IFERROR(IF(OR(BD4458=338,BD4458=340,BD4458=341,BD4458=342,BD4458="342A",BD4458="342B"),PorcenRet(BD4458,BH4458,BI4458),INDEX(PORCENTAJEBUSCAR,MATCH(BD4458,CódigoRET,0),4)*1),"")</f>
        <v/>
      </c>
      <c r="BG4458">
        <f t="shared" si="486"/>
        <v>0</v>
      </c>
      <c r="BO4458">
        <f t="shared" si="487"/>
        <v>0</v>
      </c>
      <c r="CC4458">
        <f t="shared" si="488"/>
        <v>0</v>
      </c>
      <c r="CD4458">
        <f t="shared" si="489"/>
        <v>0</v>
      </c>
      <c r="CG4458">
        <f ca="1">IFERROR(INDIRECT("IVA!X"&amp;MATCH(MID(COMPRAS!C4358,1,2)&amp;MID(COMPRAS!F4358,1,2)&amp;MID(COMPRAS!D4358,1,2),IVA!W:W,0)),"SIN COD.")</f>
        <v>0</v>
      </c>
      <c r="CH4458">
        <f ca="1">IFERROR(INDIRECT("IVA!Y"&amp;MATCH(MID(COMPRAS!C4358,1,2)&amp;MID(COMPRAS!F4358,1,2)&amp;MID(COMPRAS!D4358,1,2),IVA!W:W,0)),"SIN COD.")</f>
        <v>0</v>
      </c>
    </row>
    <row r="4459" spans="1:86" x14ac:dyDescent="0.25">
      <c r="A4459"/>
      <c r="B4459"/>
      <c r="D4459"/>
      <c r="AL4459">
        <f t="shared" si="483"/>
        <v>0</v>
      </c>
      <c r="AQ4459">
        <f t="shared" si="484"/>
        <v>0</v>
      </c>
      <c r="AR4459" t="str">
        <f>IFERROR(IF(OR(AP4459=338,AP4459=340,AP4459=341,AP4459=342,AP4459="342A",AP4459="342B"),PorcenRet(AP4459,AT4459,AU4459),INDEX(PORCENTAJEBUSCAR,MATCH(AP4459,CódigoRET,0),4)*1),"")</f>
        <v/>
      </c>
      <c r="AS4459">
        <f t="shared" si="485"/>
        <v>0</v>
      </c>
      <c r="BF4459" t="str">
        <f>IFERROR(IF(OR(BD4459=338,BD4459=340,BD4459=341,BD4459=342,BD4459="342A",BD4459="342B"),PorcenRet(BD4459,BH4459,BI4459),INDEX(PORCENTAJEBUSCAR,MATCH(BD4459,CódigoRET,0),4)*1),"")</f>
        <v/>
      </c>
      <c r="BG4459">
        <f t="shared" si="486"/>
        <v>0</v>
      </c>
      <c r="BO4459">
        <f t="shared" si="487"/>
        <v>0</v>
      </c>
      <c r="CC4459">
        <f t="shared" si="488"/>
        <v>0</v>
      </c>
      <c r="CD4459">
        <f t="shared" si="489"/>
        <v>0</v>
      </c>
      <c r="CG4459">
        <f ca="1">IFERROR(INDIRECT("IVA!X"&amp;MATCH(MID(COMPRAS!C4359,1,2)&amp;MID(COMPRAS!F4359,1,2)&amp;MID(COMPRAS!D4359,1,2),IVA!W:W,0)),"SIN COD.")</f>
        <v>0</v>
      </c>
      <c r="CH4459">
        <f ca="1">IFERROR(INDIRECT("IVA!Y"&amp;MATCH(MID(COMPRAS!C4359,1,2)&amp;MID(COMPRAS!F4359,1,2)&amp;MID(COMPRAS!D4359,1,2),IVA!W:W,0)),"SIN COD.")</f>
        <v>0</v>
      </c>
    </row>
    <row r="4460" spans="1:86" x14ac:dyDescent="0.25">
      <c r="A4460"/>
      <c r="B4460"/>
      <c r="D4460"/>
      <c r="AL4460">
        <f t="shared" si="483"/>
        <v>0</v>
      </c>
      <c r="AQ4460">
        <f t="shared" si="484"/>
        <v>0</v>
      </c>
      <c r="AR4460" t="str">
        <f>IFERROR(IF(OR(AP4460=338,AP4460=340,AP4460=341,AP4460=342,AP4460="342A",AP4460="342B"),PorcenRet(AP4460,AT4460,AU4460),INDEX(PORCENTAJEBUSCAR,MATCH(AP4460,CódigoRET,0),4)*1),"")</f>
        <v/>
      </c>
      <c r="AS4460">
        <f t="shared" si="485"/>
        <v>0</v>
      </c>
      <c r="BF4460" t="str">
        <f>IFERROR(IF(OR(BD4460=338,BD4460=340,BD4460=341,BD4460=342,BD4460="342A",BD4460="342B"),PorcenRet(BD4460,BH4460,BI4460),INDEX(PORCENTAJEBUSCAR,MATCH(BD4460,CódigoRET,0),4)*1),"")</f>
        <v/>
      </c>
      <c r="BG4460">
        <f t="shared" si="486"/>
        <v>0</v>
      </c>
      <c r="BO4460">
        <f t="shared" si="487"/>
        <v>0</v>
      </c>
      <c r="CC4460">
        <f t="shared" si="488"/>
        <v>0</v>
      </c>
      <c r="CD4460">
        <f t="shared" si="489"/>
        <v>0</v>
      </c>
      <c r="CG4460">
        <f ca="1">IFERROR(INDIRECT("IVA!X"&amp;MATCH(MID(COMPRAS!C4360,1,2)&amp;MID(COMPRAS!F4360,1,2)&amp;MID(COMPRAS!D4360,1,2),IVA!W:W,0)),"SIN COD.")</f>
        <v>0</v>
      </c>
      <c r="CH4460">
        <f ca="1">IFERROR(INDIRECT("IVA!Y"&amp;MATCH(MID(COMPRAS!C4360,1,2)&amp;MID(COMPRAS!F4360,1,2)&amp;MID(COMPRAS!D4360,1,2),IVA!W:W,0)),"SIN COD.")</f>
        <v>0</v>
      </c>
    </row>
    <row r="4461" spans="1:86" x14ac:dyDescent="0.25">
      <c r="A4461"/>
      <c r="B4461"/>
      <c r="D4461"/>
      <c r="AL4461">
        <f t="shared" si="483"/>
        <v>0</v>
      </c>
      <c r="AQ4461">
        <f t="shared" si="484"/>
        <v>0</v>
      </c>
      <c r="AR4461" t="str">
        <f>IFERROR(IF(OR(AP4461=338,AP4461=340,AP4461=341,AP4461=342,AP4461="342A",AP4461="342B"),PorcenRet(AP4461,AT4461,AU4461),INDEX(PORCENTAJEBUSCAR,MATCH(AP4461,CódigoRET,0),4)*1),"")</f>
        <v/>
      </c>
      <c r="AS4461">
        <f t="shared" si="485"/>
        <v>0</v>
      </c>
      <c r="BF4461" t="str">
        <f>IFERROR(IF(OR(BD4461=338,BD4461=340,BD4461=341,BD4461=342,BD4461="342A",BD4461="342B"),PorcenRet(BD4461,BH4461,BI4461),INDEX(PORCENTAJEBUSCAR,MATCH(BD4461,CódigoRET,0),4)*1),"")</f>
        <v/>
      </c>
      <c r="BG4461">
        <f t="shared" si="486"/>
        <v>0</v>
      </c>
      <c r="BO4461">
        <f t="shared" si="487"/>
        <v>0</v>
      </c>
      <c r="CC4461">
        <f t="shared" si="488"/>
        <v>0</v>
      </c>
      <c r="CD4461">
        <f t="shared" si="489"/>
        <v>0</v>
      </c>
      <c r="CG4461">
        <f ca="1">IFERROR(INDIRECT("IVA!X"&amp;MATCH(MID(COMPRAS!C4361,1,2)&amp;MID(COMPRAS!F4361,1,2)&amp;MID(COMPRAS!D4361,1,2),IVA!W:W,0)),"SIN COD.")</f>
        <v>0</v>
      </c>
      <c r="CH4461">
        <f ca="1">IFERROR(INDIRECT("IVA!Y"&amp;MATCH(MID(COMPRAS!C4361,1,2)&amp;MID(COMPRAS!F4361,1,2)&amp;MID(COMPRAS!D4361,1,2),IVA!W:W,0)),"SIN COD.")</f>
        <v>0</v>
      </c>
    </row>
    <row r="4462" spans="1:86" x14ac:dyDescent="0.25">
      <c r="A4462"/>
      <c r="B4462"/>
      <c r="D4462"/>
      <c r="AL4462">
        <f t="shared" si="483"/>
        <v>0</v>
      </c>
      <c r="AQ4462">
        <f t="shared" si="484"/>
        <v>0</v>
      </c>
      <c r="AR4462" t="str">
        <f>IFERROR(IF(OR(AP4462=338,AP4462=340,AP4462=341,AP4462=342,AP4462="342A",AP4462="342B"),PorcenRet(AP4462,AT4462,AU4462),INDEX(PORCENTAJEBUSCAR,MATCH(AP4462,CódigoRET,0),4)*1),"")</f>
        <v/>
      </c>
      <c r="AS4462">
        <f t="shared" si="485"/>
        <v>0</v>
      </c>
      <c r="BF4462" t="str">
        <f>IFERROR(IF(OR(BD4462=338,BD4462=340,BD4462=341,BD4462=342,BD4462="342A",BD4462="342B"),PorcenRet(BD4462,BH4462,BI4462),INDEX(PORCENTAJEBUSCAR,MATCH(BD4462,CódigoRET,0),4)*1),"")</f>
        <v/>
      </c>
      <c r="BG4462">
        <f t="shared" si="486"/>
        <v>0</v>
      </c>
      <c r="BO4462">
        <f t="shared" si="487"/>
        <v>0</v>
      </c>
      <c r="CC4462">
        <f t="shared" si="488"/>
        <v>0</v>
      </c>
      <c r="CD4462">
        <f t="shared" si="489"/>
        <v>0</v>
      </c>
      <c r="CG4462">
        <f ca="1">IFERROR(INDIRECT("IVA!X"&amp;MATCH(MID(COMPRAS!C4362,1,2)&amp;MID(COMPRAS!F4362,1,2)&amp;MID(COMPRAS!D4362,1,2),IVA!W:W,0)),"SIN COD.")</f>
        <v>0</v>
      </c>
      <c r="CH4462">
        <f ca="1">IFERROR(INDIRECT("IVA!Y"&amp;MATCH(MID(COMPRAS!C4362,1,2)&amp;MID(COMPRAS!F4362,1,2)&amp;MID(COMPRAS!D4362,1,2),IVA!W:W,0)),"SIN COD.")</f>
        <v>0</v>
      </c>
    </row>
    <row r="4463" spans="1:86" x14ac:dyDescent="0.25">
      <c r="A4463"/>
      <c r="B4463"/>
      <c r="D4463"/>
      <c r="AL4463">
        <f t="shared" si="483"/>
        <v>0</v>
      </c>
      <c r="AQ4463">
        <f t="shared" si="484"/>
        <v>0</v>
      </c>
      <c r="AR4463" t="str">
        <f>IFERROR(IF(OR(AP4463=338,AP4463=340,AP4463=341,AP4463=342,AP4463="342A",AP4463="342B"),PorcenRet(AP4463,AT4463,AU4463),INDEX(PORCENTAJEBUSCAR,MATCH(AP4463,CódigoRET,0),4)*1),"")</f>
        <v/>
      </c>
      <c r="AS4463">
        <f t="shared" si="485"/>
        <v>0</v>
      </c>
      <c r="BF4463" t="str">
        <f>IFERROR(IF(OR(BD4463=338,BD4463=340,BD4463=341,BD4463=342,BD4463="342A",BD4463="342B"),PorcenRet(BD4463,BH4463,BI4463),INDEX(PORCENTAJEBUSCAR,MATCH(BD4463,CódigoRET,0),4)*1),"")</f>
        <v/>
      </c>
      <c r="BG4463">
        <f t="shared" si="486"/>
        <v>0</v>
      </c>
      <c r="BO4463">
        <f t="shared" si="487"/>
        <v>0</v>
      </c>
      <c r="CC4463">
        <f t="shared" si="488"/>
        <v>0</v>
      </c>
      <c r="CD4463">
        <f t="shared" si="489"/>
        <v>0</v>
      </c>
      <c r="CG4463">
        <f ca="1">IFERROR(INDIRECT("IVA!X"&amp;MATCH(MID(COMPRAS!C4363,1,2)&amp;MID(COMPRAS!F4363,1,2)&amp;MID(COMPRAS!D4363,1,2),IVA!W:W,0)),"SIN COD.")</f>
        <v>0</v>
      </c>
      <c r="CH4463">
        <f ca="1">IFERROR(INDIRECT("IVA!Y"&amp;MATCH(MID(COMPRAS!C4363,1,2)&amp;MID(COMPRAS!F4363,1,2)&amp;MID(COMPRAS!D4363,1,2),IVA!W:W,0)),"SIN COD.")</f>
        <v>0</v>
      </c>
    </row>
    <row r="4464" spans="1:86" x14ac:dyDescent="0.25">
      <c r="A4464"/>
      <c r="B4464"/>
      <c r="D4464"/>
      <c r="AL4464">
        <f t="shared" si="483"/>
        <v>0</v>
      </c>
      <c r="AQ4464">
        <f t="shared" si="484"/>
        <v>0</v>
      </c>
      <c r="AR4464" t="str">
        <f>IFERROR(IF(OR(AP4464=338,AP4464=340,AP4464=341,AP4464=342,AP4464="342A",AP4464="342B"),PorcenRet(AP4464,AT4464,AU4464),INDEX(PORCENTAJEBUSCAR,MATCH(AP4464,CódigoRET,0),4)*1),"")</f>
        <v/>
      </c>
      <c r="AS4464">
        <f t="shared" si="485"/>
        <v>0</v>
      </c>
      <c r="BF4464" t="str">
        <f>IFERROR(IF(OR(BD4464=338,BD4464=340,BD4464=341,BD4464=342,BD4464="342A",BD4464="342B"),PorcenRet(BD4464,BH4464,BI4464),INDEX(PORCENTAJEBUSCAR,MATCH(BD4464,CódigoRET,0),4)*1),"")</f>
        <v/>
      </c>
      <c r="BG4464">
        <f t="shared" si="486"/>
        <v>0</v>
      </c>
      <c r="BO4464">
        <f t="shared" si="487"/>
        <v>0</v>
      </c>
      <c r="CC4464">
        <f t="shared" si="488"/>
        <v>0</v>
      </c>
      <c r="CD4464">
        <f t="shared" si="489"/>
        <v>0</v>
      </c>
      <c r="CG4464">
        <f ca="1">IFERROR(INDIRECT("IVA!X"&amp;MATCH(MID(COMPRAS!C4364,1,2)&amp;MID(COMPRAS!F4364,1,2)&amp;MID(COMPRAS!D4364,1,2),IVA!W:W,0)),"SIN COD.")</f>
        <v>0</v>
      </c>
      <c r="CH4464">
        <f ca="1">IFERROR(INDIRECT("IVA!Y"&amp;MATCH(MID(COMPRAS!C4364,1,2)&amp;MID(COMPRAS!F4364,1,2)&amp;MID(COMPRAS!D4364,1,2),IVA!W:W,0)),"SIN COD.")</f>
        <v>0</v>
      </c>
    </row>
    <row r="4465" spans="1:86" x14ac:dyDescent="0.25">
      <c r="A4465"/>
      <c r="B4465"/>
      <c r="D4465"/>
      <c r="AL4465">
        <f t="shared" si="483"/>
        <v>0</v>
      </c>
      <c r="AQ4465">
        <f t="shared" si="484"/>
        <v>0</v>
      </c>
      <c r="AR4465" t="str">
        <f>IFERROR(IF(OR(AP4465=338,AP4465=340,AP4465=341,AP4465=342,AP4465="342A",AP4465="342B"),PorcenRet(AP4465,AT4465,AU4465),INDEX(PORCENTAJEBUSCAR,MATCH(AP4465,CódigoRET,0),4)*1),"")</f>
        <v/>
      </c>
      <c r="AS4465">
        <f t="shared" si="485"/>
        <v>0</v>
      </c>
      <c r="BF4465" t="str">
        <f>IFERROR(IF(OR(BD4465=338,BD4465=340,BD4465=341,BD4465=342,BD4465="342A",BD4465="342B"),PorcenRet(BD4465,BH4465,BI4465),INDEX(PORCENTAJEBUSCAR,MATCH(BD4465,CódigoRET,0),4)*1),"")</f>
        <v/>
      </c>
      <c r="BG4465">
        <f t="shared" si="486"/>
        <v>0</v>
      </c>
      <c r="BO4465">
        <f t="shared" si="487"/>
        <v>0</v>
      </c>
      <c r="CC4465">
        <f t="shared" si="488"/>
        <v>0</v>
      </c>
      <c r="CD4465">
        <f t="shared" si="489"/>
        <v>0</v>
      </c>
      <c r="CG4465">
        <f ca="1">IFERROR(INDIRECT("IVA!X"&amp;MATCH(MID(COMPRAS!C4365,1,2)&amp;MID(COMPRAS!F4365,1,2)&amp;MID(COMPRAS!D4365,1,2),IVA!W:W,0)),"SIN COD.")</f>
        <v>0</v>
      </c>
      <c r="CH4465">
        <f ca="1">IFERROR(INDIRECT("IVA!Y"&amp;MATCH(MID(COMPRAS!C4365,1,2)&amp;MID(COMPRAS!F4365,1,2)&amp;MID(COMPRAS!D4365,1,2),IVA!W:W,0)),"SIN COD.")</f>
        <v>0</v>
      </c>
    </row>
    <row r="4466" spans="1:86" x14ac:dyDescent="0.25">
      <c r="A4466"/>
      <c r="B4466"/>
      <c r="D4466"/>
      <c r="AL4466">
        <f t="shared" si="483"/>
        <v>0</v>
      </c>
      <c r="AQ4466">
        <f t="shared" si="484"/>
        <v>0</v>
      </c>
      <c r="AR4466" t="str">
        <f>IFERROR(IF(OR(AP4466=338,AP4466=340,AP4466=341,AP4466=342,AP4466="342A",AP4466="342B"),PorcenRet(AP4466,AT4466,AU4466),INDEX(PORCENTAJEBUSCAR,MATCH(AP4466,CódigoRET,0),4)*1),"")</f>
        <v/>
      </c>
      <c r="AS4466">
        <f t="shared" si="485"/>
        <v>0</v>
      </c>
      <c r="BF4466" t="str">
        <f>IFERROR(IF(OR(BD4466=338,BD4466=340,BD4466=341,BD4466=342,BD4466="342A",BD4466="342B"),PorcenRet(BD4466,BH4466,BI4466),INDEX(PORCENTAJEBUSCAR,MATCH(BD4466,CódigoRET,0),4)*1),"")</f>
        <v/>
      </c>
      <c r="BG4466">
        <f t="shared" si="486"/>
        <v>0</v>
      </c>
      <c r="BO4466">
        <f t="shared" si="487"/>
        <v>0</v>
      </c>
      <c r="CC4466">
        <f t="shared" si="488"/>
        <v>0</v>
      </c>
      <c r="CD4466">
        <f t="shared" si="489"/>
        <v>0</v>
      </c>
      <c r="CG4466">
        <f ca="1">IFERROR(INDIRECT("IVA!X"&amp;MATCH(MID(COMPRAS!C4366,1,2)&amp;MID(COMPRAS!F4366,1,2)&amp;MID(COMPRAS!D4366,1,2),IVA!W:W,0)),"SIN COD.")</f>
        <v>0</v>
      </c>
      <c r="CH4466">
        <f ca="1">IFERROR(INDIRECT("IVA!Y"&amp;MATCH(MID(COMPRAS!C4366,1,2)&amp;MID(COMPRAS!F4366,1,2)&amp;MID(COMPRAS!D4366,1,2),IVA!W:W,0)),"SIN COD.")</f>
        <v>0</v>
      </c>
    </row>
    <row r="4467" spans="1:86" x14ac:dyDescent="0.25">
      <c r="A4467"/>
      <c r="B4467"/>
      <c r="D4467"/>
      <c r="AL4467">
        <f t="shared" si="483"/>
        <v>0</v>
      </c>
      <c r="AQ4467">
        <f t="shared" si="484"/>
        <v>0</v>
      </c>
      <c r="AR4467" t="str">
        <f>IFERROR(IF(OR(AP4467=338,AP4467=340,AP4467=341,AP4467=342,AP4467="342A",AP4467="342B"),PorcenRet(AP4467,AT4467,AU4467),INDEX(PORCENTAJEBUSCAR,MATCH(AP4467,CódigoRET,0),4)*1),"")</f>
        <v/>
      </c>
      <c r="AS4467">
        <f t="shared" si="485"/>
        <v>0</v>
      </c>
      <c r="BF4467" t="str">
        <f>IFERROR(IF(OR(BD4467=338,BD4467=340,BD4467=341,BD4467=342,BD4467="342A",BD4467="342B"),PorcenRet(BD4467,BH4467,BI4467),INDEX(PORCENTAJEBUSCAR,MATCH(BD4467,CódigoRET,0),4)*1),"")</f>
        <v/>
      </c>
      <c r="BG4467">
        <f t="shared" si="486"/>
        <v>0</v>
      </c>
      <c r="BO4467">
        <f t="shared" si="487"/>
        <v>0</v>
      </c>
      <c r="CC4467">
        <f t="shared" si="488"/>
        <v>0</v>
      </c>
      <c r="CD4467">
        <f t="shared" si="489"/>
        <v>0</v>
      </c>
      <c r="CG4467">
        <f ca="1">IFERROR(INDIRECT("IVA!X"&amp;MATCH(MID(COMPRAS!C4367,1,2)&amp;MID(COMPRAS!F4367,1,2)&amp;MID(COMPRAS!D4367,1,2),IVA!W:W,0)),"SIN COD.")</f>
        <v>0</v>
      </c>
      <c r="CH4467">
        <f ca="1">IFERROR(INDIRECT("IVA!Y"&amp;MATCH(MID(COMPRAS!C4367,1,2)&amp;MID(COMPRAS!F4367,1,2)&amp;MID(COMPRAS!D4367,1,2),IVA!W:W,0)),"SIN COD.")</f>
        <v>0</v>
      </c>
    </row>
    <row r="4468" spans="1:86" x14ac:dyDescent="0.25">
      <c r="A4468"/>
      <c r="B4468"/>
      <c r="D4468"/>
      <c r="AL4468">
        <f t="shared" si="483"/>
        <v>0</v>
      </c>
      <c r="AQ4468">
        <f t="shared" si="484"/>
        <v>0</v>
      </c>
      <c r="AR4468" t="str">
        <f>IFERROR(IF(OR(AP4468=338,AP4468=340,AP4468=341,AP4468=342,AP4468="342A",AP4468="342B"),PorcenRet(AP4468,AT4468,AU4468),INDEX(PORCENTAJEBUSCAR,MATCH(AP4468,CódigoRET,0),4)*1),"")</f>
        <v/>
      </c>
      <c r="AS4468">
        <f t="shared" si="485"/>
        <v>0</v>
      </c>
      <c r="BF4468" t="str">
        <f>IFERROR(IF(OR(BD4468=338,BD4468=340,BD4468=341,BD4468=342,BD4468="342A",BD4468="342B"),PorcenRet(BD4468,BH4468,BI4468),INDEX(PORCENTAJEBUSCAR,MATCH(BD4468,CódigoRET,0),4)*1),"")</f>
        <v/>
      </c>
      <c r="BG4468">
        <f t="shared" si="486"/>
        <v>0</v>
      </c>
      <c r="BO4468">
        <f t="shared" si="487"/>
        <v>0</v>
      </c>
      <c r="CC4468">
        <f t="shared" si="488"/>
        <v>0</v>
      </c>
      <c r="CD4468">
        <f t="shared" si="489"/>
        <v>0</v>
      </c>
      <c r="CG4468">
        <f ca="1">IFERROR(INDIRECT("IVA!X"&amp;MATCH(MID(COMPRAS!C4368,1,2)&amp;MID(COMPRAS!F4368,1,2)&amp;MID(COMPRAS!D4368,1,2),IVA!W:W,0)),"SIN COD.")</f>
        <v>0</v>
      </c>
      <c r="CH4468">
        <f ca="1">IFERROR(INDIRECT("IVA!Y"&amp;MATCH(MID(COMPRAS!C4368,1,2)&amp;MID(COMPRAS!F4368,1,2)&amp;MID(COMPRAS!D4368,1,2),IVA!W:W,0)),"SIN COD.")</f>
        <v>0</v>
      </c>
    </row>
    <row r="4469" spans="1:86" x14ac:dyDescent="0.25">
      <c r="A4469"/>
      <c r="B4469"/>
      <c r="D4469"/>
      <c r="AL4469">
        <f t="shared" si="483"/>
        <v>0</v>
      </c>
      <c r="AQ4469">
        <f t="shared" si="484"/>
        <v>0</v>
      </c>
      <c r="AR4469" t="str">
        <f>IFERROR(IF(OR(AP4469=338,AP4469=340,AP4469=341,AP4469=342,AP4469="342A",AP4469="342B"),PorcenRet(AP4469,AT4469,AU4469),INDEX(PORCENTAJEBUSCAR,MATCH(AP4469,CódigoRET,0),4)*1),"")</f>
        <v/>
      </c>
      <c r="AS4469">
        <f t="shared" si="485"/>
        <v>0</v>
      </c>
      <c r="BF4469" t="str">
        <f>IFERROR(IF(OR(BD4469=338,BD4469=340,BD4469=341,BD4469=342,BD4469="342A",BD4469="342B"),PorcenRet(BD4469,BH4469,BI4469),INDEX(PORCENTAJEBUSCAR,MATCH(BD4469,CódigoRET,0),4)*1),"")</f>
        <v/>
      </c>
      <c r="BG4469">
        <f t="shared" si="486"/>
        <v>0</v>
      </c>
      <c r="BO4469">
        <f t="shared" si="487"/>
        <v>0</v>
      </c>
      <c r="CC4469">
        <f t="shared" si="488"/>
        <v>0</v>
      </c>
      <c r="CD4469">
        <f t="shared" si="489"/>
        <v>0</v>
      </c>
      <c r="CG4469">
        <f ca="1">IFERROR(INDIRECT("IVA!X"&amp;MATCH(MID(COMPRAS!C4369,1,2)&amp;MID(COMPRAS!F4369,1,2)&amp;MID(COMPRAS!D4369,1,2),IVA!W:W,0)),"SIN COD.")</f>
        <v>0</v>
      </c>
      <c r="CH4469">
        <f ca="1">IFERROR(INDIRECT("IVA!Y"&amp;MATCH(MID(COMPRAS!C4369,1,2)&amp;MID(COMPRAS!F4369,1,2)&amp;MID(COMPRAS!D4369,1,2),IVA!W:W,0)),"SIN COD.")</f>
        <v>0</v>
      </c>
    </row>
    <row r="4470" spans="1:86" x14ac:dyDescent="0.25">
      <c r="A4470"/>
      <c r="B4470"/>
      <c r="D4470"/>
      <c r="AL4470">
        <f t="shared" si="483"/>
        <v>0</v>
      </c>
      <c r="AQ4470">
        <f t="shared" si="484"/>
        <v>0</v>
      </c>
      <c r="AR4470" t="str">
        <f>IFERROR(IF(OR(AP4470=338,AP4470=340,AP4470=341,AP4470=342,AP4470="342A",AP4470="342B"),PorcenRet(AP4470,AT4470,AU4470),INDEX(PORCENTAJEBUSCAR,MATCH(AP4470,CódigoRET,0),4)*1),"")</f>
        <v/>
      </c>
      <c r="AS4470">
        <f t="shared" si="485"/>
        <v>0</v>
      </c>
      <c r="BF4470" t="str">
        <f>IFERROR(IF(OR(BD4470=338,BD4470=340,BD4470=341,BD4470=342,BD4470="342A",BD4470="342B"),PorcenRet(BD4470,BH4470,BI4470),INDEX(PORCENTAJEBUSCAR,MATCH(BD4470,CódigoRET,0),4)*1),"")</f>
        <v/>
      </c>
      <c r="BG4470">
        <f t="shared" si="486"/>
        <v>0</v>
      </c>
      <c r="BO4470">
        <f t="shared" si="487"/>
        <v>0</v>
      </c>
      <c r="CC4470">
        <f t="shared" si="488"/>
        <v>0</v>
      </c>
      <c r="CD4470">
        <f t="shared" si="489"/>
        <v>0</v>
      </c>
      <c r="CG4470">
        <f ca="1">IFERROR(INDIRECT("IVA!X"&amp;MATCH(MID(COMPRAS!C4370,1,2)&amp;MID(COMPRAS!F4370,1,2)&amp;MID(COMPRAS!D4370,1,2),IVA!W:W,0)),"SIN COD.")</f>
        <v>0</v>
      </c>
      <c r="CH4470">
        <f ca="1">IFERROR(INDIRECT("IVA!Y"&amp;MATCH(MID(COMPRAS!C4370,1,2)&amp;MID(COMPRAS!F4370,1,2)&amp;MID(COMPRAS!D4370,1,2),IVA!W:W,0)),"SIN COD.")</f>
        <v>0</v>
      </c>
    </row>
    <row r="4471" spans="1:86" x14ac:dyDescent="0.25">
      <c r="A4471"/>
      <c r="B4471"/>
      <c r="D4471"/>
      <c r="AL4471">
        <f t="shared" si="483"/>
        <v>0</v>
      </c>
      <c r="AQ4471">
        <f t="shared" si="484"/>
        <v>0</v>
      </c>
      <c r="AR4471" t="str">
        <f>IFERROR(IF(OR(AP4471=338,AP4471=340,AP4471=341,AP4471=342,AP4471="342A",AP4471="342B"),PorcenRet(AP4471,AT4471,AU4471),INDEX(PORCENTAJEBUSCAR,MATCH(AP4471,CódigoRET,0),4)*1),"")</f>
        <v/>
      </c>
      <c r="AS4471">
        <f t="shared" si="485"/>
        <v>0</v>
      </c>
      <c r="BF4471" t="str">
        <f>IFERROR(IF(OR(BD4471=338,BD4471=340,BD4471=341,BD4471=342,BD4471="342A",BD4471="342B"),PorcenRet(BD4471,BH4471,BI4471),INDEX(PORCENTAJEBUSCAR,MATCH(BD4471,CódigoRET,0),4)*1),"")</f>
        <v/>
      </c>
      <c r="BG4471">
        <f t="shared" si="486"/>
        <v>0</v>
      </c>
      <c r="BO4471">
        <f t="shared" si="487"/>
        <v>0</v>
      </c>
      <c r="CC4471">
        <f t="shared" si="488"/>
        <v>0</v>
      </c>
      <c r="CD4471">
        <f t="shared" si="489"/>
        <v>0</v>
      </c>
      <c r="CG4471">
        <f ca="1">IFERROR(INDIRECT("IVA!X"&amp;MATCH(MID(COMPRAS!C4371,1,2)&amp;MID(COMPRAS!F4371,1,2)&amp;MID(COMPRAS!D4371,1,2),IVA!W:W,0)),"SIN COD.")</f>
        <v>0</v>
      </c>
      <c r="CH4471">
        <f ca="1">IFERROR(INDIRECT("IVA!Y"&amp;MATCH(MID(COMPRAS!C4371,1,2)&amp;MID(COMPRAS!F4371,1,2)&amp;MID(COMPRAS!D4371,1,2),IVA!W:W,0)),"SIN COD.")</f>
        <v>0</v>
      </c>
    </row>
    <row r="4472" spans="1:86" x14ac:dyDescent="0.25">
      <c r="A4472"/>
      <c r="B4472"/>
      <c r="D4472"/>
      <c r="AL4472">
        <f t="shared" si="483"/>
        <v>0</v>
      </c>
      <c r="AQ4472">
        <f t="shared" si="484"/>
        <v>0</v>
      </c>
      <c r="AR4472" t="str">
        <f>IFERROR(IF(OR(AP4472=338,AP4472=340,AP4472=341,AP4472=342,AP4472="342A",AP4472="342B"),PorcenRet(AP4472,AT4472,AU4472),INDEX(PORCENTAJEBUSCAR,MATCH(AP4472,CódigoRET,0),4)*1),"")</f>
        <v/>
      </c>
      <c r="AS4472">
        <f t="shared" si="485"/>
        <v>0</v>
      </c>
      <c r="BF4472" t="str">
        <f>IFERROR(IF(OR(BD4472=338,BD4472=340,BD4472=341,BD4472=342,BD4472="342A",BD4472="342B"),PorcenRet(BD4472,BH4472,BI4472),INDEX(PORCENTAJEBUSCAR,MATCH(BD4472,CódigoRET,0),4)*1),"")</f>
        <v/>
      </c>
      <c r="BG4472">
        <f t="shared" si="486"/>
        <v>0</v>
      </c>
      <c r="BO4472">
        <f t="shared" si="487"/>
        <v>0</v>
      </c>
      <c r="CC4472">
        <f t="shared" si="488"/>
        <v>0</v>
      </c>
      <c r="CD4472">
        <f t="shared" si="489"/>
        <v>0</v>
      </c>
      <c r="CG4472">
        <f ca="1">IFERROR(INDIRECT("IVA!X"&amp;MATCH(MID(COMPRAS!C4372,1,2)&amp;MID(COMPRAS!F4372,1,2)&amp;MID(COMPRAS!D4372,1,2),IVA!W:W,0)),"SIN COD.")</f>
        <v>0</v>
      </c>
      <c r="CH4472">
        <f ca="1">IFERROR(INDIRECT("IVA!Y"&amp;MATCH(MID(COMPRAS!C4372,1,2)&amp;MID(COMPRAS!F4372,1,2)&amp;MID(COMPRAS!D4372,1,2),IVA!W:W,0)),"SIN COD.")</f>
        <v>0</v>
      </c>
    </row>
    <row r="4473" spans="1:86" x14ac:dyDescent="0.25">
      <c r="A4473"/>
      <c r="B4473"/>
      <c r="D4473"/>
      <c r="AL4473">
        <f t="shared" si="483"/>
        <v>0</v>
      </c>
      <c r="AQ4473">
        <f t="shared" si="484"/>
        <v>0</v>
      </c>
      <c r="AR4473" t="str">
        <f>IFERROR(IF(OR(AP4473=338,AP4473=340,AP4473=341,AP4473=342,AP4473="342A",AP4473="342B"),PorcenRet(AP4473,AT4473,AU4473),INDEX(PORCENTAJEBUSCAR,MATCH(AP4473,CódigoRET,0),4)*1),"")</f>
        <v/>
      </c>
      <c r="AS4473">
        <f t="shared" si="485"/>
        <v>0</v>
      </c>
      <c r="BF4473" t="str">
        <f>IFERROR(IF(OR(BD4473=338,BD4473=340,BD4473=341,BD4473=342,BD4473="342A",BD4473="342B"),PorcenRet(BD4473,BH4473,BI4473),INDEX(PORCENTAJEBUSCAR,MATCH(BD4473,CódigoRET,0),4)*1),"")</f>
        <v/>
      </c>
      <c r="BG4473">
        <f t="shared" si="486"/>
        <v>0</v>
      </c>
      <c r="BO4473">
        <f t="shared" si="487"/>
        <v>0</v>
      </c>
      <c r="CC4473">
        <f t="shared" si="488"/>
        <v>0</v>
      </c>
      <c r="CD4473">
        <f t="shared" si="489"/>
        <v>0</v>
      </c>
      <c r="CG4473">
        <f ca="1">IFERROR(INDIRECT("IVA!X"&amp;MATCH(MID(COMPRAS!C4373,1,2)&amp;MID(COMPRAS!F4373,1,2)&amp;MID(COMPRAS!D4373,1,2),IVA!W:W,0)),"SIN COD.")</f>
        <v>0</v>
      </c>
      <c r="CH4473">
        <f ca="1">IFERROR(INDIRECT("IVA!Y"&amp;MATCH(MID(COMPRAS!C4373,1,2)&amp;MID(COMPRAS!F4373,1,2)&amp;MID(COMPRAS!D4373,1,2),IVA!W:W,0)),"SIN COD.")</f>
        <v>0</v>
      </c>
    </row>
    <row r="4474" spans="1:86" x14ac:dyDescent="0.25">
      <c r="A4474"/>
      <c r="B4474"/>
      <c r="D4474"/>
      <c r="AL4474">
        <f t="shared" si="483"/>
        <v>0</v>
      </c>
      <c r="AQ4474">
        <f t="shared" si="484"/>
        <v>0</v>
      </c>
      <c r="AR4474" t="str">
        <f>IFERROR(IF(OR(AP4474=338,AP4474=340,AP4474=341,AP4474=342,AP4474="342A",AP4474="342B"),PorcenRet(AP4474,AT4474,AU4474),INDEX(PORCENTAJEBUSCAR,MATCH(AP4474,CódigoRET,0),4)*1),"")</f>
        <v/>
      </c>
      <c r="AS4474">
        <f t="shared" si="485"/>
        <v>0</v>
      </c>
      <c r="BF4474" t="str">
        <f>IFERROR(IF(OR(BD4474=338,BD4474=340,BD4474=341,BD4474=342,BD4474="342A",BD4474="342B"),PorcenRet(BD4474,BH4474,BI4474),INDEX(PORCENTAJEBUSCAR,MATCH(BD4474,CódigoRET,0),4)*1),"")</f>
        <v/>
      </c>
      <c r="BG4474">
        <f t="shared" si="486"/>
        <v>0</v>
      </c>
      <c r="BO4474">
        <f t="shared" si="487"/>
        <v>0</v>
      </c>
      <c r="CC4474">
        <f t="shared" si="488"/>
        <v>0</v>
      </c>
      <c r="CD4474">
        <f t="shared" si="489"/>
        <v>0</v>
      </c>
      <c r="CG4474">
        <f ca="1">IFERROR(INDIRECT("IVA!X"&amp;MATCH(MID(COMPRAS!C4374,1,2)&amp;MID(COMPRAS!F4374,1,2)&amp;MID(COMPRAS!D4374,1,2),IVA!W:W,0)),"SIN COD.")</f>
        <v>0</v>
      </c>
      <c r="CH4474">
        <f ca="1">IFERROR(INDIRECT("IVA!Y"&amp;MATCH(MID(COMPRAS!C4374,1,2)&amp;MID(COMPRAS!F4374,1,2)&amp;MID(COMPRAS!D4374,1,2),IVA!W:W,0)),"SIN COD.")</f>
        <v>0</v>
      </c>
    </row>
    <row r="4475" spans="1:86" x14ac:dyDescent="0.25">
      <c r="A4475"/>
      <c r="B4475"/>
      <c r="D4475"/>
      <c r="AL4475">
        <f t="shared" si="483"/>
        <v>0</v>
      </c>
      <c r="AQ4475">
        <f t="shared" si="484"/>
        <v>0</v>
      </c>
      <c r="AR4475" t="str">
        <f>IFERROR(IF(OR(AP4475=338,AP4475=340,AP4475=341,AP4475=342,AP4475="342A",AP4475="342B"),PorcenRet(AP4475,AT4475,AU4475),INDEX(PORCENTAJEBUSCAR,MATCH(AP4475,CódigoRET,0),4)*1),"")</f>
        <v/>
      </c>
      <c r="AS4475">
        <f t="shared" si="485"/>
        <v>0</v>
      </c>
      <c r="BF4475" t="str">
        <f>IFERROR(IF(OR(BD4475=338,BD4475=340,BD4475=341,BD4475=342,BD4475="342A",BD4475="342B"),PorcenRet(BD4475,BH4475,BI4475),INDEX(PORCENTAJEBUSCAR,MATCH(BD4475,CódigoRET,0),4)*1),"")</f>
        <v/>
      </c>
      <c r="BG4475">
        <f t="shared" si="486"/>
        <v>0</v>
      </c>
      <c r="BO4475">
        <f t="shared" si="487"/>
        <v>0</v>
      </c>
      <c r="CC4475">
        <f t="shared" si="488"/>
        <v>0</v>
      </c>
      <c r="CD4475">
        <f t="shared" si="489"/>
        <v>0</v>
      </c>
      <c r="CG4475">
        <f ca="1">IFERROR(INDIRECT("IVA!X"&amp;MATCH(MID(COMPRAS!C4375,1,2)&amp;MID(COMPRAS!F4375,1,2)&amp;MID(COMPRAS!D4375,1,2),IVA!W:W,0)),"SIN COD.")</f>
        <v>0</v>
      </c>
      <c r="CH4475">
        <f ca="1">IFERROR(INDIRECT("IVA!Y"&amp;MATCH(MID(COMPRAS!C4375,1,2)&amp;MID(COMPRAS!F4375,1,2)&amp;MID(COMPRAS!D4375,1,2),IVA!W:W,0)),"SIN COD.")</f>
        <v>0</v>
      </c>
    </row>
    <row r="4476" spans="1:86" x14ac:dyDescent="0.25">
      <c r="A4476"/>
      <c r="B4476"/>
      <c r="D4476"/>
      <c r="AL4476">
        <f t="shared" si="483"/>
        <v>0</v>
      </c>
      <c r="AQ4476">
        <f t="shared" si="484"/>
        <v>0</v>
      </c>
      <c r="AR4476" t="str">
        <f>IFERROR(IF(OR(AP4476=338,AP4476=340,AP4476=341,AP4476=342,AP4476="342A",AP4476="342B"),PorcenRet(AP4476,AT4476,AU4476),INDEX(PORCENTAJEBUSCAR,MATCH(AP4476,CódigoRET,0),4)*1),"")</f>
        <v/>
      </c>
      <c r="AS4476">
        <f t="shared" si="485"/>
        <v>0</v>
      </c>
      <c r="BF4476" t="str">
        <f>IFERROR(IF(OR(BD4476=338,BD4476=340,BD4476=341,BD4476=342,BD4476="342A",BD4476="342B"),PorcenRet(BD4476,BH4476,BI4476),INDEX(PORCENTAJEBUSCAR,MATCH(BD4476,CódigoRET,0),4)*1),"")</f>
        <v/>
      </c>
      <c r="BG4476">
        <f t="shared" si="486"/>
        <v>0</v>
      </c>
      <c r="BO4476">
        <f t="shared" si="487"/>
        <v>0</v>
      </c>
      <c r="CC4476">
        <f t="shared" si="488"/>
        <v>0</v>
      </c>
      <c r="CD4476">
        <f t="shared" si="489"/>
        <v>0</v>
      </c>
      <c r="CG4476">
        <f ca="1">IFERROR(INDIRECT("IVA!X"&amp;MATCH(MID(COMPRAS!C4376,1,2)&amp;MID(COMPRAS!F4376,1,2)&amp;MID(COMPRAS!D4376,1,2),IVA!W:W,0)),"SIN COD.")</f>
        <v>0</v>
      </c>
      <c r="CH4476">
        <f ca="1">IFERROR(INDIRECT("IVA!Y"&amp;MATCH(MID(COMPRAS!C4376,1,2)&amp;MID(COMPRAS!F4376,1,2)&amp;MID(COMPRAS!D4376,1,2),IVA!W:W,0)),"SIN COD.")</f>
        <v>0</v>
      </c>
    </row>
    <row r="4477" spans="1:86" x14ac:dyDescent="0.25">
      <c r="A4477"/>
      <c r="B4477"/>
      <c r="D4477"/>
      <c r="AL4477">
        <f t="shared" si="483"/>
        <v>0</v>
      </c>
      <c r="AQ4477">
        <f t="shared" si="484"/>
        <v>0</v>
      </c>
      <c r="AR4477" t="str">
        <f>IFERROR(IF(OR(AP4477=338,AP4477=340,AP4477=341,AP4477=342,AP4477="342A",AP4477="342B"),PorcenRet(AP4477,AT4477,AU4477),INDEX(PORCENTAJEBUSCAR,MATCH(AP4477,CódigoRET,0),4)*1),"")</f>
        <v/>
      </c>
      <c r="AS4477">
        <f t="shared" si="485"/>
        <v>0</v>
      </c>
      <c r="BF4477" t="str">
        <f>IFERROR(IF(OR(BD4477=338,BD4477=340,BD4477=341,BD4477=342,BD4477="342A",BD4477="342B"),PorcenRet(BD4477,BH4477,BI4477),INDEX(PORCENTAJEBUSCAR,MATCH(BD4477,CódigoRET,0),4)*1),"")</f>
        <v/>
      </c>
      <c r="BG4477">
        <f t="shared" si="486"/>
        <v>0</v>
      </c>
      <c r="BO4477">
        <f t="shared" si="487"/>
        <v>0</v>
      </c>
      <c r="CC4477">
        <f t="shared" si="488"/>
        <v>0</v>
      </c>
      <c r="CD4477">
        <f t="shared" si="489"/>
        <v>0</v>
      </c>
      <c r="CG4477">
        <f ca="1">IFERROR(INDIRECT("IVA!X"&amp;MATCH(MID(COMPRAS!C4377,1,2)&amp;MID(COMPRAS!F4377,1,2)&amp;MID(COMPRAS!D4377,1,2),IVA!W:W,0)),"SIN COD.")</f>
        <v>0</v>
      </c>
      <c r="CH4477">
        <f ca="1">IFERROR(INDIRECT("IVA!Y"&amp;MATCH(MID(COMPRAS!C4377,1,2)&amp;MID(COMPRAS!F4377,1,2)&amp;MID(COMPRAS!D4377,1,2),IVA!W:W,0)),"SIN COD.")</f>
        <v>0</v>
      </c>
    </row>
    <row r="4478" spans="1:86" x14ac:dyDescent="0.25">
      <c r="A4478"/>
      <c r="B4478"/>
      <c r="D4478"/>
      <c r="AL4478">
        <f t="shared" si="483"/>
        <v>0</v>
      </c>
      <c r="AQ4478">
        <f t="shared" si="484"/>
        <v>0</v>
      </c>
      <c r="AR4478" t="str">
        <f>IFERROR(IF(OR(AP4478=338,AP4478=340,AP4478=341,AP4478=342,AP4478="342A",AP4478="342B"),PorcenRet(AP4478,AT4478,AU4478),INDEX(PORCENTAJEBUSCAR,MATCH(AP4478,CódigoRET,0),4)*1),"")</f>
        <v/>
      </c>
      <c r="AS4478">
        <f t="shared" si="485"/>
        <v>0</v>
      </c>
      <c r="BF4478" t="str">
        <f>IFERROR(IF(OR(BD4478=338,BD4478=340,BD4478=341,BD4478=342,BD4478="342A",BD4478="342B"),PorcenRet(BD4478,BH4478,BI4478),INDEX(PORCENTAJEBUSCAR,MATCH(BD4478,CódigoRET,0),4)*1),"")</f>
        <v/>
      </c>
      <c r="BG4478">
        <f t="shared" si="486"/>
        <v>0</v>
      </c>
      <c r="BO4478">
        <f t="shared" si="487"/>
        <v>0</v>
      </c>
      <c r="CC4478">
        <f t="shared" si="488"/>
        <v>0</v>
      </c>
      <c r="CD4478">
        <f t="shared" si="489"/>
        <v>0</v>
      </c>
      <c r="CG4478">
        <f ca="1">IFERROR(INDIRECT("IVA!X"&amp;MATCH(MID(COMPRAS!C4378,1,2)&amp;MID(COMPRAS!F4378,1,2)&amp;MID(COMPRAS!D4378,1,2),IVA!W:W,0)),"SIN COD.")</f>
        <v>0</v>
      </c>
      <c r="CH4478">
        <f ca="1">IFERROR(INDIRECT("IVA!Y"&amp;MATCH(MID(COMPRAS!C4378,1,2)&amp;MID(COMPRAS!F4378,1,2)&amp;MID(COMPRAS!D4378,1,2),IVA!W:W,0)),"SIN COD.")</f>
        <v>0</v>
      </c>
    </row>
    <row r="4479" spans="1:86" x14ac:dyDescent="0.25">
      <c r="A4479"/>
      <c r="B4479"/>
      <c r="D4479"/>
      <c r="AL4479">
        <f t="shared" si="483"/>
        <v>0</v>
      </c>
      <c r="AQ4479">
        <f t="shared" si="484"/>
        <v>0</v>
      </c>
      <c r="AR4479" t="str">
        <f>IFERROR(IF(OR(AP4479=338,AP4479=340,AP4479=341,AP4479=342,AP4479="342A",AP4479="342B"),PorcenRet(AP4479,AT4479,AU4479),INDEX(PORCENTAJEBUSCAR,MATCH(AP4479,CódigoRET,0),4)*1),"")</f>
        <v/>
      </c>
      <c r="AS4479">
        <f t="shared" si="485"/>
        <v>0</v>
      </c>
      <c r="BF4479" t="str">
        <f>IFERROR(IF(OR(BD4479=338,BD4479=340,BD4479=341,BD4479=342,BD4479="342A",BD4479="342B"),PorcenRet(BD4479,BH4479,BI4479),INDEX(PORCENTAJEBUSCAR,MATCH(BD4479,CódigoRET,0),4)*1),"")</f>
        <v/>
      </c>
      <c r="BG4479">
        <f t="shared" si="486"/>
        <v>0</v>
      </c>
      <c r="BO4479">
        <f t="shared" si="487"/>
        <v>0</v>
      </c>
      <c r="CC4479">
        <f t="shared" si="488"/>
        <v>0</v>
      </c>
      <c r="CD4479">
        <f t="shared" si="489"/>
        <v>0</v>
      </c>
      <c r="CG4479">
        <f ca="1">IFERROR(INDIRECT("IVA!X"&amp;MATCH(MID(COMPRAS!C4379,1,2)&amp;MID(COMPRAS!F4379,1,2)&amp;MID(COMPRAS!D4379,1,2),IVA!W:W,0)),"SIN COD.")</f>
        <v>0</v>
      </c>
      <c r="CH4479">
        <f ca="1">IFERROR(INDIRECT("IVA!Y"&amp;MATCH(MID(COMPRAS!C4379,1,2)&amp;MID(COMPRAS!F4379,1,2)&amp;MID(COMPRAS!D4379,1,2),IVA!W:W,0)),"SIN COD.")</f>
        <v>0</v>
      </c>
    </row>
    <row r="4480" spans="1:86" x14ac:dyDescent="0.25">
      <c r="A4480"/>
      <c r="B4480"/>
      <c r="D4480"/>
      <c r="AL4480">
        <f t="shared" si="483"/>
        <v>0</v>
      </c>
      <c r="AQ4480">
        <f t="shared" si="484"/>
        <v>0</v>
      </c>
      <c r="AR4480" t="str">
        <f>IFERROR(IF(OR(AP4480=338,AP4480=340,AP4480=341,AP4480=342,AP4480="342A",AP4480="342B"),PorcenRet(AP4480,AT4480,AU4480),INDEX(PORCENTAJEBUSCAR,MATCH(AP4480,CódigoRET,0),4)*1),"")</f>
        <v/>
      </c>
      <c r="AS4480">
        <f t="shared" si="485"/>
        <v>0</v>
      </c>
      <c r="BF4480" t="str">
        <f>IFERROR(IF(OR(BD4480=338,BD4480=340,BD4480=341,BD4480=342,BD4480="342A",BD4480="342B"),PorcenRet(BD4480,BH4480,BI4480),INDEX(PORCENTAJEBUSCAR,MATCH(BD4480,CódigoRET,0),4)*1),"")</f>
        <v/>
      </c>
      <c r="BG4480">
        <f t="shared" si="486"/>
        <v>0</v>
      </c>
      <c r="BO4480">
        <f t="shared" si="487"/>
        <v>0</v>
      </c>
      <c r="CC4480">
        <f t="shared" si="488"/>
        <v>0</v>
      </c>
      <c r="CD4480">
        <f t="shared" si="489"/>
        <v>0</v>
      </c>
      <c r="CG4480">
        <f ca="1">IFERROR(INDIRECT("IVA!X"&amp;MATCH(MID(COMPRAS!C4380,1,2)&amp;MID(COMPRAS!F4380,1,2)&amp;MID(COMPRAS!D4380,1,2),IVA!W:W,0)),"SIN COD.")</f>
        <v>0</v>
      </c>
      <c r="CH4480">
        <f ca="1">IFERROR(INDIRECT("IVA!Y"&amp;MATCH(MID(COMPRAS!C4380,1,2)&amp;MID(COMPRAS!F4380,1,2)&amp;MID(COMPRAS!D4380,1,2),IVA!W:W,0)),"SIN COD.")</f>
        <v>0</v>
      </c>
    </row>
    <row r="4481" spans="1:86" x14ac:dyDescent="0.25">
      <c r="A4481"/>
      <c r="B4481"/>
      <c r="D4481"/>
      <c r="AL4481">
        <f t="shared" si="483"/>
        <v>0</v>
      </c>
      <c r="AQ4481">
        <f t="shared" si="484"/>
        <v>0</v>
      </c>
      <c r="AR4481" t="str">
        <f>IFERROR(IF(OR(AP4481=338,AP4481=340,AP4481=341,AP4481=342,AP4481="342A",AP4481="342B"),PorcenRet(AP4481,AT4481,AU4481),INDEX(PORCENTAJEBUSCAR,MATCH(AP4481,CódigoRET,0),4)*1),"")</f>
        <v/>
      </c>
      <c r="AS4481">
        <f t="shared" si="485"/>
        <v>0</v>
      </c>
      <c r="BF4481" t="str">
        <f>IFERROR(IF(OR(BD4481=338,BD4481=340,BD4481=341,BD4481=342,BD4481="342A",BD4481="342B"),PorcenRet(BD4481,BH4481,BI4481),INDEX(PORCENTAJEBUSCAR,MATCH(BD4481,CódigoRET,0),4)*1),"")</f>
        <v/>
      </c>
      <c r="BG4481">
        <f t="shared" si="486"/>
        <v>0</v>
      </c>
      <c r="BO4481">
        <f t="shared" si="487"/>
        <v>0</v>
      </c>
      <c r="CC4481">
        <f t="shared" si="488"/>
        <v>0</v>
      </c>
      <c r="CD4481">
        <f t="shared" si="489"/>
        <v>0</v>
      </c>
      <c r="CG4481">
        <f ca="1">IFERROR(INDIRECT("IVA!X"&amp;MATCH(MID(COMPRAS!C4381,1,2)&amp;MID(COMPRAS!F4381,1,2)&amp;MID(COMPRAS!D4381,1,2),IVA!W:W,0)),"SIN COD.")</f>
        <v>0</v>
      </c>
      <c r="CH4481">
        <f ca="1">IFERROR(INDIRECT("IVA!Y"&amp;MATCH(MID(COMPRAS!C4381,1,2)&amp;MID(COMPRAS!F4381,1,2)&amp;MID(COMPRAS!D4381,1,2),IVA!W:W,0)),"SIN COD.")</f>
        <v>0</v>
      </c>
    </row>
    <row r="4482" spans="1:86" x14ac:dyDescent="0.25">
      <c r="A4482"/>
      <c r="B4482"/>
      <c r="D4482"/>
      <c r="AL4482">
        <f t="shared" ref="AL4482:AL4545" si="490">O4482+P4482+Q4482+R4482+S4482+T4482+U4482+V4482</f>
        <v>0</v>
      </c>
      <c r="AQ4482">
        <f t="shared" ref="AQ4482:AQ4545" si="491">+P4482+Q4482+R4482+S4482-BE4482-BQ4482-BW4482+O4482</f>
        <v>0</v>
      </c>
      <c r="AR4482" t="str">
        <f>IFERROR(IF(OR(AP4482=338,AP4482=340,AP4482=341,AP4482=342,AP4482="342A",AP4482="342B"),PorcenRet(AP4482,AT4482,AU4482),INDEX(PORCENTAJEBUSCAR,MATCH(AP4482,CódigoRET,0),4)*1),"")</f>
        <v/>
      </c>
      <c r="AS4482">
        <f t="shared" ref="AS4482:AS4545" si="492">ROUND(IF(AP4482="",0,AQ4482*(AR4482/100)),2)</f>
        <v>0</v>
      </c>
      <c r="BF4482" t="str">
        <f>IFERROR(IF(OR(BD4482=338,BD4482=340,BD4482=341,BD4482=342,BD4482="342A",BD4482="342B"),PorcenRet(BD4482,BH4482,BI4482),INDEX(PORCENTAJEBUSCAR,MATCH(BD4482,CódigoRET,0),4)*1),"")</f>
        <v/>
      </c>
      <c r="BG4482">
        <f t="shared" ref="BG4482:BG4545" si="493">ROUND(IF(BD4482="",0,BE4482*(BF4482/100)),2)</f>
        <v>0</v>
      </c>
      <c r="BO4482">
        <f t="shared" ref="BO4482:BO4545" si="494">IF(MID(F4482,1,2)="41",SUM(O4482:S4482),0)</f>
        <v>0</v>
      </c>
      <c r="CC4482">
        <f t="shared" ref="CC4482:CC4545" si="495">O4482+P4482+Q4482+R4482+S4482</f>
        <v>0</v>
      </c>
      <c r="CD4482">
        <f t="shared" ref="CD4482:CD4545" si="496">T4482+U4482</f>
        <v>0</v>
      </c>
      <c r="CG4482">
        <f ca="1">IFERROR(INDIRECT("IVA!X"&amp;MATCH(MID(COMPRAS!C4382,1,2)&amp;MID(COMPRAS!F4382,1,2)&amp;MID(COMPRAS!D4382,1,2),IVA!W:W,0)),"SIN COD.")</f>
        <v>0</v>
      </c>
      <c r="CH4482">
        <f ca="1">IFERROR(INDIRECT("IVA!Y"&amp;MATCH(MID(COMPRAS!C4382,1,2)&amp;MID(COMPRAS!F4382,1,2)&amp;MID(COMPRAS!D4382,1,2),IVA!W:W,0)),"SIN COD.")</f>
        <v>0</v>
      </c>
    </row>
    <row r="4483" spans="1:86" x14ac:dyDescent="0.25">
      <c r="A4483"/>
      <c r="B4483"/>
      <c r="D4483"/>
      <c r="AL4483">
        <f t="shared" si="490"/>
        <v>0</v>
      </c>
      <c r="AQ4483">
        <f t="shared" si="491"/>
        <v>0</v>
      </c>
      <c r="AR4483" t="str">
        <f>IFERROR(IF(OR(AP4483=338,AP4483=340,AP4483=341,AP4483=342,AP4483="342A",AP4483="342B"),PorcenRet(AP4483,AT4483,AU4483),INDEX(PORCENTAJEBUSCAR,MATCH(AP4483,CódigoRET,0),4)*1),"")</f>
        <v/>
      </c>
      <c r="AS4483">
        <f t="shared" si="492"/>
        <v>0</v>
      </c>
      <c r="BF4483" t="str">
        <f>IFERROR(IF(OR(BD4483=338,BD4483=340,BD4483=341,BD4483=342,BD4483="342A",BD4483="342B"),PorcenRet(BD4483,BH4483,BI4483),INDEX(PORCENTAJEBUSCAR,MATCH(BD4483,CódigoRET,0),4)*1),"")</f>
        <v/>
      </c>
      <c r="BG4483">
        <f t="shared" si="493"/>
        <v>0</v>
      </c>
      <c r="BO4483">
        <f t="shared" si="494"/>
        <v>0</v>
      </c>
      <c r="CC4483">
        <f t="shared" si="495"/>
        <v>0</v>
      </c>
      <c r="CD4483">
        <f t="shared" si="496"/>
        <v>0</v>
      </c>
      <c r="CG4483">
        <f ca="1">IFERROR(INDIRECT("IVA!X"&amp;MATCH(MID(COMPRAS!C4383,1,2)&amp;MID(COMPRAS!F4383,1,2)&amp;MID(COMPRAS!D4383,1,2),IVA!W:W,0)),"SIN COD.")</f>
        <v>0</v>
      </c>
      <c r="CH4483">
        <f ca="1">IFERROR(INDIRECT("IVA!Y"&amp;MATCH(MID(COMPRAS!C4383,1,2)&amp;MID(COMPRAS!F4383,1,2)&amp;MID(COMPRAS!D4383,1,2),IVA!W:W,0)),"SIN COD.")</f>
        <v>0</v>
      </c>
    </row>
    <row r="4484" spans="1:86" x14ac:dyDescent="0.25">
      <c r="A4484"/>
      <c r="B4484"/>
      <c r="D4484"/>
      <c r="AL4484">
        <f t="shared" si="490"/>
        <v>0</v>
      </c>
      <c r="AQ4484">
        <f t="shared" si="491"/>
        <v>0</v>
      </c>
      <c r="AR4484" t="str">
        <f>IFERROR(IF(OR(AP4484=338,AP4484=340,AP4484=341,AP4484=342,AP4484="342A",AP4484="342B"),PorcenRet(AP4484,AT4484,AU4484),INDEX(PORCENTAJEBUSCAR,MATCH(AP4484,CódigoRET,0),4)*1),"")</f>
        <v/>
      </c>
      <c r="AS4484">
        <f t="shared" si="492"/>
        <v>0</v>
      </c>
      <c r="BF4484" t="str">
        <f>IFERROR(IF(OR(BD4484=338,BD4484=340,BD4484=341,BD4484=342,BD4484="342A",BD4484="342B"),PorcenRet(BD4484,BH4484,BI4484),INDEX(PORCENTAJEBUSCAR,MATCH(BD4484,CódigoRET,0),4)*1),"")</f>
        <v/>
      </c>
      <c r="BG4484">
        <f t="shared" si="493"/>
        <v>0</v>
      </c>
      <c r="BO4484">
        <f t="shared" si="494"/>
        <v>0</v>
      </c>
      <c r="CC4484">
        <f t="shared" si="495"/>
        <v>0</v>
      </c>
      <c r="CD4484">
        <f t="shared" si="496"/>
        <v>0</v>
      </c>
      <c r="CG4484">
        <f ca="1">IFERROR(INDIRECT("IVA!X"&amp;MATCH(MID(COMPRAS!C4384,1,2)&amp;MID(COMPRAS!F4384,1,2)&amp;MID(COMPRAS!D4384,1,2),IVA!W:W,0)),"SIN COD.")</f>
        <v>0</v>
      </c>
      <c r="CH4484">
        <f ca="1">IFERROR(INDIRECT("IVA!Y"&amp;MATCH(MID(COMPRAS!C4384,1,2)&amp;MID(COMPRAS!F4384,1,2)&amp;MID(COMPRAS!D4384,1,2),IVA!W:W,0)),"SIN COD.")</f>
        <v>0</v>
      </c>
    </row>
    <row r="4485" spans="1:86" x14ac:dyDescent="0.25">
      <c r="A4485"/>
      <c r="B4485"/>
      <c r="D4485"/>
      <c r="AL4485">
        <f t="shared" si="490"/>
        <v>0</v>
      </c>
      <c r="AQ4485">
        <f t="shared" si="491"/>
        <v>0</v>
      </c>
      <c r="AR4485" t="str">
        <f>IFERROR(IF(OR(AP4485=338,AP4485=340,AP4485=341,AP4485=342,AP4485="342A",AP4485="342B"),PorcenRet(AP4485,AT4485,AU4485),INDEX(PORCENTAJEBUSCAR,MATCH(AP4485,CódigoRET,0),4)*1),"")</f>
        <v/>
      </c>
      <c r="AS4485">
        <f t="shared" si="492"/>
        <v>0</v>
      </c>
      <c r="BF4485" t="str">
        <f>IFERROR(IF(OR(BD4485=338,BD4485=340,BD4485=341,BD4485=342,BD4485="342A",BD4485="342B"),PorcenRet(BD4485,BH4485,BI4485),INDEX(PORCENTAJEBUSCAR,MATCH(BD4485,CódigoRET,0),4)*1),"")</f>
        <v/>
      </c>
      <c r="BG4485">
        <f t="shared" si="493"/>
        <v>0</v>
      </c>
      <c r="BO4485">
        <f t="shared" si="494"/>
        <v>0</v>
      </c>
      <c r="CC4485">
        <f t="shared" si="495"/>
        <v>0</v>
      </c>
      <c r="CD4485">
        <f t="shared" si="496"/>
        <v>0</v>
      </c>
      <c r="CG4485">
        <f ca="1">IFERROR(INDIRECT("IVA!X"&amp;MATCH(MID(COMPRAS!C4385,1,2)&amp;MID(COMPRAS!F4385,1,2)&amp;MID(COMPRAS!D4385,1,2),IVA!W:W,0)),"SIN COD.")</f>
        <v>0</v>
      </c>
      <c r="CH4485">
        <f ca="1">IFERROR(INDIRECT("IVA!Y"&amp;MATCH(MID(COMPRAS!C4385,1,2)&amp;MID(COMPRAS!F4385,1,2)&amp;MID(COMPRAS!D4385,1,2),IVA!W:W,0)),"SIN COD.")</f>
        <v>0</v>
      </c>
    </row>
    <row r="4486" spans="1:86" x14ac:dyDescent="0.25">
      <c r="A4486"/>
      <c r="B4486"/>
      <c r="D4486"/>
      <c r="AL4486">
        <f t="shared" si="490"/>
        <v>0</v>
      </c>
      <c r="AQ4486">
        <f t="shared" si="491"/>
        <v>0</v>
      </c>
      <c r="AR4486" t="str">
        <f>IFERROR(IF(OR(AP4486=338,AP4486=340,AP4486=341,AP4486=342,AP4486="342A",AP4486="342B"),PorcenRet(AP4486,AT4486,AU4486),INDEX(PORCENTAJEBUSCAR,MATCH(AP4486,CódigoRET,0),4)*1),"")</f>
        <v/>
      </c>
      <c r="AS4486">
        <f t="shared" si="492"/>
        <v>0</v>
      </c>
      <c r="BF4486" t="str">
        <f>IFERROR(IF(OR(BD4486=338,BD4486=340,BD4486=341,BD4486=342,BD4486="342A",BD4486="342B"),PorcenRet(BD4486,BH4486,BI4486),INDEX(PORCENTAJEBUSCAR,MATCH(BD4486,CódigoRET,0),4)*1),"")</f>
        <v/>
      </c>
      <c r="BG4486">
        <f t="shared" si="493"/>
        <v>0</v>
      </c>
      <c r="BO4486">
        <f t="shared" si="494"/>
        <v>0</v>
      </c>
      <c r="CC4486">
        <f t="shared" si="495"/>
        <v>0</v>
      </c>
      <c r="CD4486">
        <f t="shared" si="496"/>
        <v>0</v>
      </c>
      <c r="CG4486">
        <f ca="1">IFERROR(INDIRECT("IVA!X"&amp;MATCH(MID(COMPRAS!C4386,1,2)&amp;MID(COMPRAS!F4386,1,2)&amp;MID(COMPRAS!D4386,1,2),IVA!W:W,0)),"SIN COD.")</f>
        <v>0</v>
      </c>
      <c r="CH4486">
        <f ca="1">IFERROR(INDIRECT("IVA!Y"&amp;MATCH(MID(COMPRAS!C4386,1,2)&amp;MID(COMPRAS!F4386,1,2)&amp;MID(COMPRAS!D4386,1,2),IVA!W:W,0)),"SIN COD.")</f>
        <v>0</v>
      </c>
    </row>
    <row r="4487" spans="1:86" x14ac:dyDescent="0.25">
      <c r="A4487"/>
      <c r="B4487"/>
      <c r="D4487"/>
      <c r="AL4487">
        <f t="shared" si="490"/>
        <v>0</v>
      </c>
      <c r="AQ4487">
        <f t="shared" si="491"/>
        <v>0</v>
      </c>
      <c r="AR4487" t="str">
        <f>IFERROR(IF(OR(AP4487=338,AP4487=340,AP4487=341,AP4487=342,AP4487="342A",AP4487="342B"),PorcenRet(AP4487,AT4487,AU4487),INDEX(PORCENTAJEBUSCAR,MATCH(AP4487,CódigoRET,0),4)*1),"")</f>
        <v/>
      </c>
      <c r="AS4487">
        <f t="shared" si="492"/>
        <v>0</v>
      </c>
      <c r="BF4487" t="str">
        <f>IFERROR(IF(OR(BD4487=338,BD4487=340,BD4487=341,BD4487=342,BD4487="342A",BD4487="342B"),PorcenRet(BD4487,BH4487,BI4487),INDEX(PORCENTAJEBUSCAR,MATCH(BD4487,CódigoRET,0),4)*1),"")</f>
        <v/>
      </c>
      <c r="BG4487">
        <f t="shared" si="493"/>
        <v>0</v>
      </c>
      <c r="BO4487">
        <f t="shared" si="494"/>
        <v>0</v>
      </c>
      <c r="CC4487">
        <f t="shared" si="495"/>
        <v>0</v>
      </c>
      <c r="CD4487">
        <f t="shared" si="496"/>
        <v>0</v>
      </c>
      <c r="CG4487">
        <f ca="1">IFERROR(INDIRECT("IVA!X"&amp;MATCH(MID(COMPRAS!C4387,1,2)&amp;MID(COMPRAS!F4387,1,2)&amp;MID(COMPRAS!D4387,1,2),IVA!W:W,0)),"SIN COD.")</f>
        <v>0</v>
      </c>
      <c r="CH4487">
        <f ca="1">IFERROR(INDIRECT("IVA!Y"&amp;MATCH(MID(COMPRAS!C4387,1,2)&amp;MID(COMPRAS!F4387,1,2)&amp;MID(COMPRAS!D4387,1,2),IVA!W:W,0)),"SIN COD.")</f>
        <v>0</v>
      </c>
    </row>
    <row r="4488" spans="1:86" x14ac:dyDescent="0.25">
      <c r="A4488"/>
      <c r="B4488"/>
      <c r="D4488"/>
      <c r="AL4488">
        <f t="shared" si="490"/>
        <v>0</v>
      </c>
      <c r="AQ4488">
        <f t="shared" si="491"/>
        <v>0</v>
      </c>
      <c r="AR4488" t="str">
        <f>IFERROR(IF(OR(AP4488=338,AP4488=340,AP4488=341,AP4488=342,AP4488="342A",AP4488="342B"),PorcenRet(AP4488,AT4488,AU4488),INDEX(PORCENTAJEBUSCAR,MATCH(AP4488,CódigoRET,0),4)*1),"")</f>
        <v/>
      </c>
      <c r="AS4488">
        <f t="shared" si="492"/>
        <v>0</v>
      </c>
      <c r="BF4488" t="str">
        <f>IFERROR(IF(OR(BD4488=338,BD4488=340,BD4488=341,BD4488=342,BD4488="342A",BD4488="342B"),PorcenRet(BD4488,BH4488,BI4488),INDEX(PORCENTAJEBUSCAR,MATCH(BD4488,CódigoRET,0),4)*1),"")</f>
        <v/>
      </c>
      <c r="BG4488">
        <f t="shared" si="493"/>
        <v>0</v>
      </c>
      <c r="BO4488">
        <f t="shared" si="494"/>
        <v>0</v>
      </c>
      <c r="CC4488">
        <f t="shared" si="495"/>
        <v>0</v>
      </c>
      <c r="CD4488">
        <f t="shared" si="496"/>
        <v>0</v>
      </c>
      <c r="CG4488">
        <f ca="1">IFERROR(INDIRECT("IVA!X"&amp;MATCH(MID(COMPRAS!C4388,1,2)&amp;MID(COMPRAS!F4388,1,2)&amp;MID(COMPRAS!D4388,1,2),IVA!W:W,0)),"SIN COD.")</f>
        <v>0</v>
      </c>
      <c r="CH4488">
        <f ca="1">IFERROR(INDIRECT("IVA!Y"&amp;MATCH(MID(COMPRAS!C4388,1,2)&amp;MID(COMPRAS!F4388,1,2)&amp;MID(COMPRAS!D4388,1,2),IVA!W:W,0)),"SIN COD.")</f>
        <v>0</v>
      </c>
    </row>
    <row r="4489" spans="1:86" x14ac:dyDescent="0.25">
      <c r="A4489"/>
      <c r="B4489"/>
      <c r="D4489"/>
      <c r="AL4489">
        <f t="shared" si="490"/>
        <v>0</v>
      </c>
      <c r="AQ4489">
        <f t="shared" si="491"/>
        <v>0</v>
      </c>
      <c r="AR4489" t="str">
        <f>IFERROR(IF(OR(AP4489=338,AP4489=340,AP4489=341,AP4489=342,AP4489="342A",AP4489="342B"),PorcenRet(AP4489,AT4489,AU4489),INDEX(PORCENTAJEBUSCAR,MATCH(AP4489,CódigoRET,0),4)*1),"")</f>
        <v/>
      </c>
      <c r="AS4489">
        <f t="shared" si="492"/>
        <v>0</v>
      </c>
      <c r="BF4489" t="str">
        <f>IFERROR(IF(OR(BD4489=338,BD4489=340,BD4489=341,BD4489=342,BD4489="342A",BD4489="342B"),PorcenRet(BD4489,BH4489,BI4489),INDEX(PORCENTAJEBUSCAR,MATCH(BD4489,CódigoRET,0),4)*1),"")</f>
        <v/>
      </c>
      <c r="BG4489">
        <f t="shared" si="493"/>
        <v>0</v>
      </c>
      <c r="BO4489">
        <f t="shared" si="494"/>
        <v>0</v>
      </c>
      <c r="CC4489">
        <f t="shared" si="495"/>
        <v>0</v>
      </c>
      <c r="CD4489">
        <f t="shared" si="496"/>
        <v>0</v>
      </c>
      <c r="CG4489">
        <f ca="1">IFERROR(INDIRECT("IVA!X"&amp;MATCH(MID(COMPRAS!C4389,1,2)&amp;MID(COMPRAS!F4389,1,2)&amp;MID(COMPRAS!D4389,1,2),IVA!W:W,0)),"SIN COD.")</f>
        <v>0</v>
      </c>
      <c r="CH4489">
        <f ca="1">IFERROR(INDIRECT("IVA!Y"&amp;MATCH(MID(COMPRAS!C4389,1,2)&amp;MID(COMPRAS!F4389,1,2)&amp;MID(COMPRAS!D4389,1,2),IVA!W:W,0)),"SIN COD.")</f>
        <v>0</v>
      </c>
    </row>
    <row r="4490" spans="1:86" x14ac:dyDescent="0.25">
      <c r="A4490"/>
      <c r="B4490"/>
      <c r="D4490"/>
      <c r="AL4490">
        <f t="shared" si="490"/>
        <v>0</v>
      </c>
      <c r="AQ4490">
        <f t="shared" si="491"/>
        <v>0</v>
      </c>
      <c r="AR4490" t="str">
        <f>IFERROR(IF(OR(AP4490=338,AP4490=340,AP4490=341,AP4490=342,AP4490="342A",AP4490="342B"),PorcenRet(AP4490,AT4490,AU4490),INDEX(PORCENTAJEBUSCAR,MATCH(AP4490,CódigoRET,0),4)*1),"")</f>
        <v/>
      </c>
      <c r="AS4490">
        <f t="shared" si="492"/>
        <v>0</v>
      </c>
      <c r="BF4490" t="str">
        <f>IFERROR(IF(OR(BD4490=338,BD4490=340,BD4490=341,BD4490=342,BD4490="342A",BD4490="342B"),PorcenRet(BD4490,BH4490,BI4490),INDEX(PORCENTAJEBUSCAR,MATCH(BD4490,CódigoRET,0),4)*1),"")</f>
        <v/>
      </c>
      <c r="BG4490">
        <f t="shared" si="493"/>
        <v>0</v>
      </c>
      <c r="BO4490">
        <f t="shared" si="494"/>
        <v>0</v>
      </c>
      <c r="CC4490">
        <f t="shared" si="495"/>
        <v>0</v>
      </c>
      <c r="CD4490">
        <f t="shared" si="496"/>
        <v>0</v>
      </c>
      <c r="CG4490">
        <f ca="1">IFERROR(INDIRECT("IVA!X"&amp;MATCH(MID(COMPRAS!C4390,1,2)&amp;MID(COMPRAS!F4390,1,2)&amp;MID(COMPRAS!D4390,1,2),IVA!W:W,0)),"SIN COD.")</f>
        <v>0</v>
      </c>
      <c r="CH4490">
        <f ca="1">IFERROR(INDIRECT("IVA!Y"&amp;MATCH(MID(COMPRAS!C4390,1,2)&amp;MID(COMPRAS!F4390,1,2)&amp;MID(COMPRAS!D4390,1,2),IVA!W:W,0)),"SIN COD.")</f>
        <v>0</v>
      </c>
    </row>
    <row r="4491" spans="1:86" x14ac:dyDescent="0.25">
      <c r="A4491"/>
      <c r="B4491"/>
      <c r="D4491"/>
      <c r="AL4491">
        <f t="shared" si="490"/>
        <v>0</v>
      </c>
      <c r="AQ4491">
        <f t="shared" si="491"/>
        <v>0</v>
      </c>
      <c r="AR4491" t="str">
        <f>IFERROR(IF(OR(AP4491=338,AP4491=340,AP4491=341,AP4491=342,AP4491="342A",AP4491="342B"),PorcenRet(AP4491,AT4491,AU4491),INDEX(PORCENTAJEBUSCAR,MATCH(AP4491,CódigoRET,0),4)*1),"")</f>
        <v/>
      </c>
      <c r="AS4491">
        <f t="shared" si="492"/>
        <v>0</v>
      </c>
      <c r="BF4491" t="str">
        <f>IFERROR(IF(OR(BD4491=338,BD4491=340,BD4491=341,BD4491=342,BD4491="342A",BD4491="342B"),PorcenRet(BD4491,BH4491,BI4491),INDEX(PORCENTAJEBUSCAR,MATCH(BD4491,CódigoRET,0),4)*1),"")</f>
        <v/>
      </c>
      <c r="BG4491">
        <f t="shared" si="493"/>
        <v>0</v>
      </c>
      <c r="BO4491">
        <f t="shared" si="494"/>
        <v>0</v>
      </c>
      <c r="CC4491">
        <f t="shared" si="495"/>
        <v>0</v>
      </c>
      <c r="CD4491">
        <f t="shared" si="496"/>
        <v>0</v>
      </c>
      <c r="CG4491">
        <f ca="1">IFERROR(INDIRECT("IVA!X"&amp;MATCH(MID(COMPRAS!C4391,1,2)&amp;MID(COMPRAS!F4391,1,2)&amp;MID(COMPRAS!D4391,1,2),IVA!W:W,0)),"SIN COD.")</f>
        <v>0</v>
      </c>
      <c r="CH4491">
        <f ca="1">IFERROR(INDIRECT("IVA!Y"&amp;MATCH(MID(COMPRAS!C4391,1,2)&amp;MID(COMPRAS!F4391,1,2)&amp;MID(COMPRAS!D4391,1,2),IVA!W:W,0)),"SIN COD.")</f>
        <v>0</v>
      </c>
    </row>
    <row r="4492" spans="1:86" x14ac:dyDescent="0.25">
      <c r="A4492"/>
      <c r="B4492"/>
      <c r="D4492"/>
      <c r="AL4492">
        <f t="shared" si="490"/>
        <v>0</v>
      </c>
      <c r="AQ4492">
        <f t="shared" si="491"/>
        <v>0</v>
      </c>
      <c r="AR4492" t="str">
        <f>IFERROR(IF(OR(AP4492=338,AP4492=340,AP4492=341,AP4492=342,AP4492="342A",AP4492="342B"),PorcenRet(AP4492,AT4492,AU4492),INDEX(PORCENTAJEBUSCAR,MATCH(AP4492,CódigoRET,0),4)*1),"")</f>
        <v/>
      </c>
      <c r="AS4492">
        <f t="shared" si="492"/>
        <v>0</v>
      </c>
      <c r="BF4492" t="str">
        <f>IFERROR(IF(OR(BD4492=338,BD4492=340,BD4492=341,BD4492=342,BD4492="342A",BD4492="342B"),PorcenRet(BD4492,BH4492,BI4492),INDEX(PORCENTAJEBUSCAR,MATCH(BD4492,CódigoRET,0),4)*1),"")</f>
        <v/>
      </c>
      <c r="BG4492">
        <f t="shared" si="493"/>
        <v>0</v>
      </c>
      <c r="BO4492">
        <f t="shared" si="494"/>
        <v>0</v>
      </c>
      <c r="CC4492">
        <f t="shared" si="495"/>
        <v>0</v>
      </c>
      <c r="CD4492">
        <f t="shared" si="496"/>
        <v>0</v>
      </c>
      <c r="CG4492">
        <f ca="1">IFERROR(INDIRECT("IVA!X"&amp;MATCH(MID(COMPRAS!C4392,1,2)&amp;MID(COMPRAS!F4392,1,2)&amp;MID(COMPRAS!D4392,1,2),IVA!W:W,0)),"SIN COD.")</f>
        <v>0</v>
      </c>
      <c r="CH4492">
        <f ca="1">IFERROR(INDIRECT("IVA!Y"&amp;MATCH(MID(COMPRAS!C4392,1,2)&amp;MID(COMPRAS!F4392,1,2)&amp;MID(COMPRAS!D4392,1,2),IVA!W:W,0)),"SIN COD.")</f>
        <v>0</v>
      </c>
    </row>
    <row r="4493" spans="1:86" x14ac:dyDescent="0.25">
      <c r="A4493"/>
      <c r="B4493"/>
      <c r="D4493"/>
      <c r="AL4493">
        <f t="shared" si="490"/>
        <v>0</v>
      </c>
      <c r="AQ4493">
        <f t="shared" si="491"/>
        <v>0</v>
      </c>
      <c r="AR4493" t="str">
        <f>IFERROR(IF(OR(AP4493=338,AP4493=340,AP4493=341,AP4493=342,AP4493="342A",AP4493="342B"),PorcenRet(AP4493,AT4493,AU4493),INDEX(PORCENTAJEBUSCAR,MATCH(AP4493,CódigoRET,0),4)*1),"")</f>
        <v/>
      </c>
      <c r="AS4493">
        <f t="shared" si="492"/>
        <v>0</v>
      </c>
      <c r="BF4493" t="str">
        <f>IFERROR(IF(OR(BD4493=338,BD4493=340,BD4493=341,BD4493=342,BD4493="342A",BD4493="342B"),PorcenRet(BD4493,BH4493,BI4493),INDEX(PORCENTAJEBUSCAR,MATCH(BD4493,CódigoRET,0),4)*1),"")</f>
        <v/>
      </c>
      <c r="BG4493">
        <f t="shared" si="493"/>
        <v>0</v>
      </c>
      <c r="BO4493">
        <f t="shared" si="494"/>
        <v>0</v>
      </c>
      <c r="CC4493">
        <f t="shared" si="495"/>
        <v>0</v>
      </c>
      <c r="CD4493">
        <f t="shared" si="496"/>
        <v>0</v>
      </c>
      <c r="CG4493">
        <f ca="1">IFERROR(INDIRECT("IVA!X"&amp;MATCH(MID(COMPRAS!C4393,1,2)&amp;MID(COMPRAS!F4393,1,2)&amp;MID(COMPRAS!D4393,1,2),IVA!W:W,0)),"SIN COD.")</f>
        <v>0</v>
      </c>
      <c r="CH4493">
        <f ca="1">IFERROR(INDIRECT("IVA!Y"&amp;MATCH(MID(COMPRAS!C4393,1,2)&amp;MID(COMPRAS!F4393,1,2)&amp;MID(COMPRAS!D4393,1,2),IVA!W:W,0)),"SIN COD.")</f>
        <v>0</v>
      </c>
    </row>
    <row r="4494" spans="1:86" x14ac:dyDescent="0.25">
      <c r="A4494"/>
      <c r="B4494"/>
      <c r="D4494"/>
      <c r="AL4494">
        <f t="shared" si="490"/>
        <v>0</v>
      </c>
      <c r="AQ4494">
        <f t="shared" si="491"/>
        <v>0</v>
      </c>
      <c r="AR4494" t="str">
        <f>IFERROR(IF(OR(AP4494=338,AP4494=340,AP4494=341,AP4494=342,AP4494="342A",AP4494="342B"),PorcenRet(AP4494,AT4494,AU4494),INDEX(PORCENTAJEBUSCAR,MATCH(AP4494,CódigoRET,0),4)*1),"")</f>
        <v/>
      </c>
      <c r="AS4494">
        <f t="shared" si="492"/>
        <v>0</v>
      </c>
      <c r="BF4494" t="str">
        <f>IFERROR(IF(OR(BD4494=338,BD4494=340,BD4494=341,BD4494=342,BD4494="342A",BD4494="342B"),PorcenRet(BD4494,BH4494,BI4494),INDEX(PORCENTAJEBUSCAR,MATCH(BD4494,CódigoRET,0),4)*1),"")</f>
        <v/>
      </c>
      <c r="BG4494">
        <f t="shared" si="493"/>
        <v>0</v>
      </c>
      <c r="BO4494">
        <f t="shared" si="494"/>
        <v>0</v>
      </c>
      <c r="CC4494">
        <f t="shared" si="495"/>
        <v>0</v>
      </c>
      <c r="CD4494">
        <f t="shared" si="496"/>
        <v>0</v>
      </c>
      <c r="CG4494">
        <f ca="1">IFERROR(INDIRECT("IVA!X"&amp;MATCH(MID(COMPRAS!C4394,1,2)&amp;MID(COMPRAS!F4394,1,2)&amp;MID(COMPRAS!D4394,1,2),IVA!W:W,0)),"SIN COD.")</f>
        <v>0</v>
      </c>
      <c r="CH4494">
        <f ca="1">IFERROR(INDIRECT("IVA!Y"&amp;MATCH(MID(COMPRAS!C4394,1,2)&amp;MID(COMPRAS!F4394,1,2)&amp;MID(COMPRAS!D4394,1,2),IVA!W:W,0)),"SIN COD.")</f>
        <v>0</v>
      </c>
    </row>
    <row r="4495" spans="1:86" x14ac:dyDescent="0.25">
      <c r="A4495"/>
      <c r="B4495"/>
      <c r="D4495"/>
      <c r="AL4495">
        <f t="shared" si="490"/>
        <v>0</v>
      </c>
      <c r="AQ4495">
        <f t="shared" si="491"/>
        <v>0</v>
      </c>
      <c r="AR4495" t="str">
        <f>IFERROR(IF(OR(AP4495=338,AP4495=340,AP4495=341,AP4495=342,AP4495="342A",AP4495="342B"),PorcenRet(AP4495,AT4495,AU4495),INDEX(PORCENTAJEBUSCAR,MATCH(AP4495,CódigoRET,0),4)*1),"")</f>
        <v/>
      </c>
      <c r="AS4495">
        <f t="shared" si="492"/>
        <v>0</v>
      </c>
      <c r="BF4495" t="str">
        <f>IFERROR(IF(OR(BD4495=338,BD4495=340,BD4495=341,BD4495=342,BD4495="342A",BD4495="342B"),PorcenRet(BD4495,BH4495,BI4495),INDEX(PORCENTAJEBUSCAR,MATCH(BD4495,CódigoRET,0),4)*1),"")</f>
        <v/>
      </c>
      <c r="BG4495">
        <f t="shared" si="493"/>
        <v>0</v>
      </c>
      <c r="BO4495">
        <f t="shared" si="494"/>
        <v>0</v>
      </c>
      <c r="CC4495">
        <f t="shared" si="495"/>
        <v>0</v>
      </c>
      <c r="CD4495">
        <f t="shared" si="496"/>
        <v>0</v>
      </c>
      <c r="CG4495">
        <f ca="1">IFERROR(INDIRECT("IVA!X"&amp;MATCH(MID(COMPRAS!C4395,1,2)&amp;MID(COMPRAS!F4395,1,2)&amp;MID(COMPRAS!D4395,1,2),IVA!W:W,0)),"SIN COD.")</f>
        <v>0</v>
      </c>
      <c r="CH4495">
        <f ca="1">IFERROR(INDIRECT("IVA!Y"&amp;MATCH(MID(COMPRAS!C4395,1,2)&amp;MID(COMPRAS!F4395,1,2)&amp;MID(COMPRAS!D4395,1,2),IVA!W:W,0)),"SIN COD.")</f>
        <v>0</v>
      </c>
    </row>
    <row r="4496" spans="1:86" x14ac:dyDescent="0.25">
      <c r="A4496"/>
      <c r="B4496"/>
      <c r="D4496"/>
      <c r="AL4496">
        <f t="shared" si="490"/>
        <v>0</v>
      </c>
      <c r="AQ4496">
        <f t="shared" si="491"/>
        <v>0</v>
      </c>
      <c r="AR4496" t="str">
        <f>IFERROR(IF(OR(AP4496=338,AP4496=340,AP4496=341,AP4496=342,AP4496="342A",AP4496="342B"),PorcenRet(AP4496,AT4496,AU4496),INDEX(PORCENTAJEBUSCAR,MATCH(AP4496,CódigoRET,0),4)*1),"")</f>
        <v/>
      </c>
      <c r="AS4496">
        <f t="shared" si="492"/>
        <v>0</v>
      </c>
      <c r="BF4496" t="str">
        <f>IFERROR(IF(OR(BD4496=338,BD4496=340,BD4496=341,BD4496=342,BD4496="342A",BD4496="342B"),PorcenRet(BD4496,BH4496,BI4496),INDEX(PORCENTAJEBUSCAR,MATCH(BD4496,CódigoRET,0),4)*1),"")</f>
        <v/>
      </c>
      <c r="BG4496">
        <f t="shared" si="493"/>
        <v>0</v>
      </c>
      <c r="BO4496">
        <f t="shared" si="494"/>
        <v>0</v>
      </c>
      <c r="CC4496">
        <f t="shared" si="495"/>
        <v>0</v>
      </c>
      <c r="CD4496">
        <f t="shared" si="496"/>
        <v>0</v>
      </c>
      <c r="CG4496">
        <f ca="1">IFERROR(INDIRECT("IVA!X"&amp;MATCH(MID(COMPRAS!C4396,1,2)&amp;MID(COMPRAS!F4396,1,2)&amp;MID(COMPRAS!D4396,1,2),IVA!W:W,0)),"SIN COD.")</f>
        <v>0</v>
      </c>
      <c r="CH4496">
        <f ca="1">IFERROR(INDIRECT("IVA!Y"&amp;MATCH(MID(COMPRAS!C4396,1,2)&amp;MID(COMPRAS!F4396,1,2)&amp;MID(COMPRAS!D4396,1,2),IVA!W:W,0)),"SIN COD.")</f>
        <v>0</v>
      </c>
    </row>
    <row r="4497" spans="1:86" x14ac:dyDescent="0.25">
      <c r="A4497"/>
      <c r="B4497"/>
      <c r="D4497"/>
      <c r="AL4497">
        <f t="shared" si="490"/>
        <v>0</v>
      </c>
      <c r="AQ4497">
        <f t="shared" si="491"/>
        <v>0</v>
      </c>
      <c r="AR4497" t="str">
        <f>IFERROR(IF(OR(AP4497=338,AP4497=340,AP4497=341,AP4497=342,AP4497="342A",AP4497="342B"),PorcenRet(AP4497,AT4497,AU4497),INDEX(PORCENTAJEBUSCAR,MATCH(AP4497,CódigoRET,0),4)*1),"")</f>
        <v/>
      </c>
      <c r="AS4497">
        <f t="shared" si="492"/>
        <v>0</v>
      </c>
      <c r="BF4497" t="str">
        <f>IFERROR(IF(OR(BD4497=338,BD4497=340,BD4497=341,BD4497=342,BD4497="342A",BD4497="342B"),PorcenRet(BD4497,BH4497,BI4497),INDEX(PORCENTAJEBUSCAR,MATCH(BD4497,CódigoRET,0),4)*1),"")</f>
        <v/>
      </c>
      <c r="BG4497">
        <f t="shared" si="493"/>
        <v>0</v>
      </c>
      <c r="BO4497">
        <f t="shared" si="494"/>
        <v>0</v>
      </c>
      <c r="CC4497">
        <f t="shared" si="495"/>
        <v>0</v>
      </c>
      <c r="CD4497">
        <f t="shared" si="496"/>
        <v>0</v>
      </c>
      <c r="CG4497">
        <f ca="1">IFERROR(INDIRECT("IVA!X"&amp;MATCH(MID(COMPRAS!C4397,1,2)&amp;MID(COMPRAS!F4397,1,2)&amp;MID(COMPRAS!D4397,1,2),IVA!W:W,0)),"SIN COD.")</f>
        <v>0</v>
      </c>
      <c r="CH4497">
        <f ca="1">IFERROR(INDIRECT("IVA!Y"&amp;MATCH(MID(COMPRAS!C4397,1,2)&amp;MID(COMPRAS!F4397,1,2)&amp;MID(COMPRAS!D4397,1,2),IVA!W:W,0)),"SIN COD.")</f>
        <v>0</v>
      </c>
    </row>
    <row r="4498" spans="1:86" x14ac:dyDescent="0.25">
      <c r="A4498"/>
      <c r="B4498"/>
      <c r="D4498"/>
      <c r="AL4498">
        <f t="shared" si="490"/>
        <v>0</v>
      </c>
      <c r="AQ4498">
        <f t="shared" si="491"/>
        <v>0</v>
      </c>
      <c r="AR4498" t="str">
        <f>IFERROR(IF(OR(AP4498=338,AP4498=340,AP4498=341,AP4498=342,AP4498="342A",AP4498="342B"),PorcenRet(AP4498,AT4498,AU4498),INDEX(PORCENTAJEBUSCAR,MATCH(AP4498,CódigoRET,0),4)*1),"")</f>
        <v/>
      </c>
      <c r="AS4498">
        <f t="shared" si="492"/>
        <v>0</v>
      </c>
      <c r="BF4498" t="str">
        <f>IFERROR(IF(OR(BD4498=338,BD4498=340,BD4498=341,BD4498=342,BD4498="342A",BD4498="342B"),PorcenRet(BD4498,BH4498,BI4498),INDEX(PORCENTAJEBUSCAR,MATCH(BD4498,CódigoRET,0),4)*1),"")</f>
        <v/>
      </c>
      <c r="BG4498">
        <f t="shared" si="493"/>
        <v>0</v>
      </c>
      <c r="BO4498">
        <f t="shared" si="494"/>
        <v>0</v>
      </c>
      <c r="CC4498">
        <f t="shared" si="495"/>
        <v>0</v>
      </c>
      <c r="CD4498">
        <f t="shared" si="496"/>
        <v>0</v>
      </c>
      <c r="CG4498">
        <f ca="1">IFERROR(INDIRECT("IVA!X"&amp;MATCH(MID(COMPRAS!C4398,1,2)&amp;MID(COMPRAS!F4398,1,2)&amp;MID(COMPRAS!D4398,1,2),IVA!W:W,0)),"SIN COD.")</f>
        <v>0</v>
      </c>
      <c r="CH4498">
        <f ca="1">IFERROR(INDIRECT("IVA!Y"&amp;MATCH(MID(COMPRAS!C4398,1,2)&amp;MID(COMPRAS!F4398,1,2)&amp;MID(COMPRAS!D4398,1,2),IVA!W:W,0)),"SIN COD.")</f>
        <v>0</v>
      </c>
    </row>
    <row r="4499" spans="1:86" x14ac:dyDescent="0.25">
      <c r="A4499"/>
      <c r="B4499"/>
      <c r="D4499"/>
      <c r="AL4499">
        <f t="shared" si="490"/>
        <v>0</v>
      </c>
      <c r="AQ4499">
        <f t="shared" si="491"/>
        <v>0</v>
      </c>
      <c r="AR4499" t="str">
        <f>IFERROR(IF(OR(AP4499=338,AP4499=340,AP4499=341,AP4499=342,AP4499="342A",AP4499="342B"),PorcenRet(AP4499,AT4499,AU4499),INDEX(PORCENTAJEBUSCAR,MATCH(AP4499,CódigoRET,0),4)*1),"")</f>
        <v/>
      </c>
      <c r="AS4499">
        <f t="shared" si="492"/>
        <v>0</v>
      </c>
      <c r="BF4499" t="str">
        <f>IFERROR(IF(OR(BD4499=338,BD4499=340,BD4499=341,BD4499=342,BD4499="342A",BD4499="342B"),PorcenRet(BD4499,BH4499,BI4499),INDEX(PORCENTAJEBUSCAR,MATCH(BD4499,CódigoRET,0),4)*1),"")</f>
        <v/>
      </c>
      <c r="BG4499">
        <f t="shared" si="493"/>
        <v>0</v>
      </c>
      <c r="BO4499">
        <f t="shared" si="494"/>
        <v>0</v>
      </c>
      <c r="CC4499">
        <f t="shared" si="495"/>
        <v>0</v>
      </c>
      <c r="CD4499">
        <f t="shared" si="496"/>
        <v>0</v>
      </c>
      <c r="CG4499">
        <f ca="1">IFERROR(INDIRECT("IVA!X"&amp;MATCH(MID(COMPRAS!C4399,1,2)&amp;MID(COMPRAS!F4399,1,2)&amp;MID(COMPRAS!D4399,1,2),IVA!W:W,0)),"SIN COD.")</f>
        <v>0</v>
      </c>
      <c r="CH4499">
        <f ca="1">IFERROR(INDIRECT("IVA!Y"&amp;MATCH(MID(COMPRAS!C4399,1,2)&amp;MID(COMPRAS!F4399,1,2)&amp;MID(COMPRAS!D4399,1,2),IVA!W:W,0)),"SIN COD.")</f>
        <v>0</v>
      </c>
    </row>
    <row r="4500" spans="1:86" x14ac:dyDescent="0.25">
      <c r="A4500"/>
      <c r="B4500"/>
      <c r="D4500"/>
      <c r="AL4500">
        <f t="shared" si="490"/>
        <v>0</v>
      </c>
      <c r="AQ4500">
        <f t="shared" si="491"/>
        <v>0</v>
      </c>
      <c r="AR4500" t="str">
        <f>IFERROR(IF(OR(AP4500=338,AP4500=340,AP4500=341,AP4500=342,AP4500="342A",AP4500="342B"),PorcenRet(AP4500,AT4500,AU4500),INDEX(PORCENTAJEBUSCAR,MATCH(AP4500,CódigoRET,0),4)*1),"")</f>
        <v/>
      </c>
      <c r="AS4500">
        <f t="shared" si="492"/>
        <v>0</v>
      </c>
      <c r="BF4500" t="str">
        <f>IFERROR(IF(OR(BD4500=338,BD4500=340,BD4500=341,BD4500=342,BD4500="342A",BD4500="342B"),PorcenRet(BD4500,BH4500,BI4500),INDEX(PORCENTAJEBUSCAR,MATCH(BD4500,CódigoRET,0),4)*1),"")</f>
        <v/>
      </c>
      <c r="BG4500">
        <f t="shared" si="493"/>
        <v>0</v>
      </c>
      <c r="BO4500">
        <f t="shared" si="494"/>
        <v>0</v>
      </c>
      <c r="CC4500">
        <f t="shared" si="495"/>
        <v>0</v>
      </c>
      <c r="CD4500">
        <f t="shared" si="496"/>
        <v>0</v>
      </c>
      <c r="CG4500">
        <f ca="1">IFERROR(INDIRECT("IVA!X"&amp;MATCH(MID(COMPRAS!C4400,1,2)&amp;MID(COMPRAS!F4400,1,2)&amp;MID(COMPRAS!D4400,1,2),IVA!W:W,0)),"SIN COD.")</f>
        <v>0</v>
      </c>
      <c r="CH4500">
        <f ca="1">IFERROR(INDIRECT("IVA!Y"&amp;MATCH(MID(COMPRAS!C4400,1,2)&amp;MID(COMPRAS!F4400,1,2)&amp;MID(COMPRAS!D4400,1,2),IVA!W:W,0)),"SIN COD.")</f>
        <v>0</v>
      </c>
    </row>
    <row r="4501" spans="1:86" x14ac:dyDescent="0.25">
      <c r="A4501"/>
      <c r="B4501"/>
      <c r="D4501"/>
      <c r="AL4501">
        <f t="shared" si="490"/>
        <v>0</v>
      </c>
      <c r="AQ4501">
        <f t="shared" si="491"/>
        <v>0</v>
      </c>
      <c r="AR4501" t="str">
        <f>IFERROR(IF(OR(AP4501=338,AP4501=340,AP4501=341,AP4501=342,AP4501="342A",AP4501="342B"),PorcenRet(AP4501,AT4501,AU4501),INDEX(PORCENTAJEBUSCAR,MATCH(AP4501,CódigoRET,0),4)*1),"")</f>
        <v/>
      </c>
      <c r="AS4501">
        <f t="shared" si="492"/>
        <v>0</v>
      </c>
      <c r="BF4501" t="str">
        <f>IFERROR(IF(OR(BD4501=338,BD4501=340,BD4501=341,BD4501=342,BD4501="342A",BD4501="342B"),PorcenRet(BD4501,BH4501,BI4501),INDEX(PORCENTAJEBUSCAR,MATCH(BD4501,CódigoRET,0),4)*1),"")</f>
        <v/>
      </c>
      <c r="BG4501">
        <f t="shared" si="493"/>
        <v>0</v>
      </c>
      <c r="BO4501">
        <f t="shared" si="494"/>
        <v>0</v>
      </c>
      <c r="CC4501">
        <f t="shared" si="495"/>
        <v>0</v>
      </c>
      <c r="CD4501">
        <f t="shared" si="496"/>
        <v>0</v>
      </c>
      <c r="CG4501">
        <f ca="1">IFERROR(INDIRECT("IVA!X"&amp;MATCH(MID(COMPRAS!C4401,1,2)&amp;MID(COMPRAS!F4401,1,2)&amp;MID(COMPRAS!D4401,1,2),IVA!W:W,0)),"SIN COD.")</f>
        <v>0</v>
      </c>
      <c r="CH4501">
        <f ca="1">IFERROR(INDIRECT("IVA!Y"&amp;MATCH(MID(COMPRAS!C4401,1,2)&amp;MID(COMPRAS!F4401,1,2)&amp;MID(COMPRAS!D4401,1,2),IVA!W:W,0)),"SIN COD.")</f>
        <v>0</v>
      </c>
    </row>
    <row r="4502" spans="1:86" x14ac:dyDescent="0.25">
      <c r="A4502"/>
      <c r="B4502"/>
      <c r="D4502"/>
      <c r="AL4502">
        <f t="shared" si="490"/>
        <v>0</v>
      </c>
      <c r="AQ4502">
        <f t="shared" si="491"/>
        <v>0</v>
      </c>
      <c r="AR4502" t="str">
        <f>IFERROR(IF(OR(AP4502=338,AP4502=340,AP4502=341,AP4502=342,AP4502="342A",AP4502="342B"),PorcenRet(AP4502,AT4502,AU4502),INDEX(PORCENTAJEBUSCAR,MATCH(AP4502,CódigoRET,0),4)*1),"")</f>
        <v/>
      </c>
      <c r="AS4502">
        <f t="shared" si="492"/>
        <v>0</v>
      </c>
      <c r="BF4502" t="str">
        <f>IFERROR(IF(OR(BD4502=338,BD4502=340,BD4502=341,BD4502=342,BD4502="342A",BD4502="342B"),PorcenRet(BD4502,BH4502,BI4502),INDEX(PORCENTAJEBUSCAR,MATCH(BD4502,CódigoRET,0),4)*1),"")</f>
        <v/>
      </c>
      <c r="BG4502">
        <f t="shared" si="493"/>
        <v>0</v>
      </c>
      <c r="BO4502">
        <f t="shared" si="494"/>
        <v>0</v>
      </c>
      <c r="CC4502">
        <f t="shared" si="495"/>
        <v>0</v>
      </c>
      <c r="CD4502">
        <f t="shared" si="496"/>
        <v>0</v>
      </c>
      <c r="CG4502">
        <f ca="1">IFERROR(INDIRECT("IVA!X"&amp;MATCH(MID(COMPRAS!C4402,1,2)&amp;MID(COMPRAS!F4402,1,2)&amp;MID(COMPRAS!D4402,1,2),IVA!W:W,0)),"SIN COD.")</f>
        <v>0</v>
      </c>
      <c r="CH4502">
        <f ca="1">IFERROR(INDIRECT("IVA!Y"&amp;MATCH(MID(COMPRAS!C4402,1,2)&amp;MID(COMPRAS!F4402,1,2)&amp;MID(COMPRAS!D4402,1,2),IVA!W:W,0)),"SIN COD.")</f>
        <v>0</v>
      </c>
    </row>
    <row r="4503" spans="1:86" x14ac:dyDescent="0.25">
      <c r="A4503"/>
      <c r="B4503"/>
      <c r="D4503"/>
      <c r="AL4503">
        <f t="shared" si="490"/>
        <v>0</v>
      </c>
      <c r="AQ4503">
        <f t="shared" si="491"/>
        <v>0</v>
      </c>
      <c r="AR4503" t="str">
        <f>IFERROR(IF(OR(AP4503=338,AP4503=340,AP4503=341,AP4503=342,AP4503="342A",AP4503="342B"),PorcenRet(AP4503,AT4503,AU4503),INDEX(PORCENTAJEBUSCAR,MATCH(AP4503,CódigoRET,0),4)*1),"")</f>
        <v/>
      </c>
      <c r="AS4503">
        <f t="shared" si="492"/>
        <v>0</v>
      </c>
      <c r="BF4503" t="str">
        <f>IFERROR(IF(OR(BD4503=338,BD4503=340,BD4503=341,BD4503=342,BD4503="342A",BD4503="342B"),PorcenRet(BD4503,BH4503,BI4503),INDEX(PORCENTAJEBUSCAR,MATCH(BD4503,CódigoRET,0),4)*1),"")</f>
        <v/>
      </c>
      <c r="BG4503">
        <f t="shared" si="493"/>
        <v>0</v>
      </c>
      <c r="BO4503">
        <f t="shared" si="494"/>
        <v>0</v>
      </c>
      <c r="CC4503">
        <f t="shared" si="495"/>
        <v>0</v>
      </c>
      <c r="CD4503">
        <f t="shared" si="496"/>
        <v>0</v>
      </c>
      <c r="CG4503">
        <f ca="1">IFERROR(INDIRECT("IVA!X"&amp;MATCH(MID(COMPRAS!C4403,1,2)&amp;MID(COMPRAS!F4403,1,2)&amp;MID(COMPRAS!D4403,1,2),IVA!W:W,0)),"SIN COD.")</f>
        <v>0</v>
      </c>
      <c r="CH4503">
        <f ca="1">IFERROR(INDIRECT("IVA!Y"&amp;MATCH(MID(COMPRAS!C4403,1,2)&amp;MID(COMPRAS!F4403,1,2)&amp;MID(COMPRAS!D4403,1,2),IVA!W:W,0)),"SIN COD.")</f>
        <v>0</v>
      </c>
    </row>
    <row r="4504" spans="1:86" x14ac:dyDescent="0.25">
      <c r="A4504"/>
      <c r="B4504"/>
      <c r="D4504"/>
      <c r="AL4504">
        <f t="shared" si="490"/>
        <v>0</v>
      </c>
      <c r="AQ4504">
        <f t="shared" si="491"/>
        <v>0</v>
      </c>
      <c r="AR4504" t="str">
        <f>IFERROR(IF(OR(AP4504=338,AP4504=340,AP4504=341,AP4504=342,AP4504="342A",AP4504="342B"),PorcenRet(AP4504,AT4504,AU4504),INDEX(PORCENTAJEBUSCAR,MATCH(AP4504,CódigoRET,0),4)*1),"")</f>
        <v/>
      </c>
      <c r="AS4504">
        <f t="shared" si="492"/>
        <v>0</v>
      </c>
      <c r="BF4504" t="str">
        <f>IFERROR(IF(OR(BD4504=338,BD4504=340,BD4504=341,BD4504=342,BD4504="342A",BD4504="342B"),PorcenRet(BD4504,BH4504,BI4504),INDEX(PORCENTAJEBUSCAR,MATCH(BD4504,CódigoRET,0),4)*1),"")</f>
        <v/>
      </c>
      <c r="BG4504">
        <f t="shared" si="493"/>
        <v>0</v>
      </c>
      <c r="BO4504">
        <f t="shared" si="494"/>
        <v>0</v>
      </c>
      <c r="CC4504">
        <f t="shared" si="495"/>
        <v>0</v>
      </c>
      <c r="CD4504">
        <f t="shared" si="496"/>
        <v>0</v>
      </c>
      <c r="CG4504">
        <f ca="1">IFERROR(INDIRECT("IVA!X"&amp;MATCH(MID(COMPRAS!C4404,1,2)&amp;MID(COMPRAS!F4404,1,2)&amp;MID(COMPRAS!D4404,1,2),IVA!W:W,0)),"SIN COD.")</f>
        <v>0</v>
      </c>
      <c r="CH4504">
        <f ca="1">IFERROR(INDIRECT("IVA!Y"&amp;MATCH(MID(COMPRAS!C4404,1,2)&amp;MID(COMPRAS!F4404,1,2)&amp;MID(COMPRAS!D4404,1,2),IVA!W:W,0)),"SIN COD.")</f>
        <v>0</v>
      </c>
    </row>
    <row r="4505" spans="1:86" x14ac:dyDescent="0.25">
      <c r="A4505"/>
      <c r="B4505"/>
      <c r="D4505"/>
      <c r="AL4505">
        <f t="shared" si="490"/>
        <v>0</v>
      </c>
      <c r="AQ4505">
        <f t="shared" si="491"/>
        <v>0</v>
      </c>
      <c r="AR4505" t="str">
        <f>IFERROR(IF(OR(AP4505=338,AP4505=340,AP4505=341,AP4505=342,AP4505="342A",AP4505="342B"),PorcenRet(AP4505,AT4505,AU4505),INDEX(PORCENTAJEBUSCAR,MATCH(AP4505,CódigoRET,0),4)*1),"")</f>
        <v/>
      </c>
      <c r="AS4505">
        <f t="shared" si="492"/>
        <v>0</v>
      </c>
      <c r="BF4505" t="str">
        <f>IFERROR(IF(OR(BD4505=338,BD4505=340,BD4505=341,BD4505=342,BD4505="342A",BD4505="342B"),PorcenRet(BD4505,BH4505,BI4505),INDEX(PORCENTAJEBUSCAR,MATCH(BD4505,CódigoRET,0),4)*1),"")</f>
        <v/>
      </c>
      <c r="BG4505">
        <f t="shared" si="493"/>
        <v>0</v>
      </c>
      <c r="BO4505">
        <f t="shared" si="494"/>
        <v>0</v>
      </c>
      <c r="CC4505">
        <f t="shared" si="495"/>
        <v>0</v>
      </c>
      <c r="CD4505">
        <f t="shared" si="496"/>
        <v>0</v>
      </c>
      <c r="CG4505">
        <f ca="1">IFERROR(INDIRECT("IVA!X"&amp;MATCH(MID(COMPRAS!C4405,1,2)&amp;MID(COMPRAS!F4405,1,2)&amp;MID(COMPRAS!D4405,1,2),IVA!W:W,0)),"SIN COD.")</f>
        <v>0</v>
      </c>
      <c r="CH4505">
        <f ca="1">IFERROR(INDIRECT("IVA!Y"&amp;MATCH(MID(COMPRAS!C4405,1,2)&amp;MID(COMPRAS!F4405,1,2)&amp;MID(COMPRAS!D4405,1,2),IVA!W:W,0)),"SIN COD.")</f>
        <v>0</v>
      </c>
    </row>
    <row r="4506" spans="1:86" x14ac:dyDescent="0.25">
      <c r="A4506"/>
      <c r="B4506"/>
      <c r="D4506"/>
      <c r="AL4506">
        <f t="shared" si="490"/>
        <v>0</v>
      </c>
      <c r="AQ4506">
        <f t="shared" si="491"/>
        <v>0</v>
      </c>
      <c r="AR4506" t="str">
        <f>IFERROR(IF(OR(AP4506=338,AP4506=340,AP4506=341,AP4506=342,AP4506="342A",AP4506="342B"),PorcenRet(AP4506,AT4506,AU4506),INDEX(PORCENTAJEBUSCAR,MATCH(AP4506,CódigoRET,0),4)*1),"")</f>
        <v/>
      </c>
      <c r="AS4506">
        <f t="shared" si="492"/>
        <v>0</v>
      </c>
      <c r="BF4506" t="str">
        <f>IFERROR(IF(OR(BD4506=338,BD4506=340,BD4506=341,BD4506=342,BD4506="342A",BD4506="342B"),PorcenRet(BD4506,BH4506,BI4506),INDEX(PORCENTAJEBUSCAR,MATCH(BD4506,CódigoRET,0),4)*1),"")</f>
        <v/>
      </c>
      <c r="BG4506">
        <f t="shared" si="493"/>
        <v>0</v>
      </c>
      <c r="BO4506">
        <f t="shared" si="494"/>
        <v>0</v>
      </c>
      <c r="CC4506">
        <f t="shared" si="495"/>
        <v>0</v>
      </c>
      <c r="CD4506">
        <f t="shared" si="496"/>
        <v>0</v>
      </c>
      <c r="CG4506">
        <f ca="1">IFERROR(INDIRECT("IVA!X"&amp;MATCH(MID(COMPRAS!C4406,1,2)&amp;MID(COMPRAS!F4406,1,2)&amp;MID(COMPRAS!D4406,1,2),IVA!W:W,0)),"SIN COD.")</f>
        <v>0</v>
      </c>
      <c r="CH4506">
        <f ca="1">IFERROR(INDIRECT("IVA!Y"&amp;MATCH(MID(COMPRAS!C4406,1,2)&amp;MID(COMPRAS!F4406,1,2)&amp;MID(COMPRAS!D4406,1,2),IVA!W:W,0)),"SIN COD.")</f>
        <v>0</v>
      </c>
    </row>
    <row r="4507" spans="1:86" x14ac:dyDescent="0.25">
      <c r="A4507"/>
      <c r="B4507"/>
      <c r="D4507"/>
      <c r="AL4507">
        <f t="shared" si="490"/>
        <v>0</v>
      </c>
      <c r="AQ4507">
        <f t="shared" si="491"/>
        <v>0</v>
      </c>
      <c r="AR4507" t="str">
        <f>IFERROR(IF(OR(AP4507=338,AP4507=340,AP4507=341,AP4507=342,AP4507="342A",AP4507="342B"),PorcenRet(AP4507,AT4507,AU4507),INDEX(PORCENTAJEBUSCAR,MATCH(AP4507,CódigoRET,0),4)*1),"")</f>
        <v/>
      </c>
      <c r="AS4507">
        <f t="shared" si="492"/>
        <v>0</v>
      </c>
      <c r="BF4507" t="str">
        <f>IFERROR(IF(OR(BD4507=338,BD4507=340,BD4507=341,BD4507=342,BD4507="342A",BD4507="342B"),PorcenRet(BD4507,BH4507,BI4507),INDEX(PORCENTAJEBUSCAR,MATCH(BD4507,CódigoRET,0),4)*1),"")</f>
        <v/>
      </c>
      <c r="BG4507">
        <f t="shared" si="493"/>
        <v>0</v>
      </c>
      <c r="BO4507">
        <f t="shared" si="494"/>
        <v>0</v>
      </c>
      <c r="CC4507">
        <f t="shared" si="495"/>
        <v>0</v>
      </c>
      <c r="CD4507">
        <f t="shared" si="496"/>
        <v>0</v>
      </c>
      <c r="CG4507">
        <f ca="1">IFERROR(INDIRECT("IVA!X"&amp;MATCH(MID(COMPRAS!C4407,1,2)&amp;MID(COMPRAS!F4407,1,2)&amp;MID(COMPRAS!D4407,1,2),IVA!W:W,0)),"SIN COD.")</f>
        <v>0</v>
      </c>
      <c r="CH4507">
        <f ca="1">IFERROR(INDIRECT("IVA!Y"&amp;MATCH(MID(COMPRAS!C4407,1,2)&amp;MID(COMPRAS!F4407,1,2)&amp;MID(COMPRAS!D4407,1,2),IVA!W:W,0)),"SIN COD.")</f>
        <v>0</v>
      </c>
    </row>
    <row r="4508" spans="1:86" x14ac:dyDescent="0.25">
      <c r="A4508"/>
      <c r="B4508"/>
      <c r="D4508"/>
      <c r="AL4508">
        <f t="shared" si="490"/>
        <v>0</v>
      </c>
      <c r="AQ4508">
        <f t="shared" si="491"/>
        <v>0</v>
      </c>
      <c r="AR4508" t="str">
        <f>IFERROR(IF(OR(AP4508=338,AP4508=340,AP4508=341,AP4508=342,AP4508="342A",AP4508="342B"),PorcenRet(AP4508,AT4508,AU4508),INDEX(PORCENTAJEBUSCAR,MATCH(AP4508,CódigoRET,0),4)*1),"")</f>
        <v/>
      </c>
      <c r="AS4508">
        <f t="shared" si="492"/>
        <v>0</v>
      </c>
      <c r="BF4508" t="str">
        <f>IFERROR(IF(OR(BD4508=338,BD4508=340,BD4508=341,BD4508=342,BD4508="342A",BD4508="342B"),PorcenRet(BD4508,BH4508,BI4508),INDEX(PORCENTAJEBUSCAR,MATCH(BD4508,CódigoRET,0),4)*1),"")</f>
        <v/>
      </c>
      <c r="BG4508">
        <f t="shared" si="493"/>
        <v>0</v>
      </c>
      <c r="BO4508">
        <f t="shared" si="494"/>
        <v>0</v>
      </c>
      <c r="CC4508">
        <f t="shared" si="495"/>
        <v>0</v>
      </c>
      <c r="CD4508">
        <f t="shared" si="496"/>
        <v>0</v>
      </c>
      <c r="CG4508">
        <f ca="1">IFERROR(INDIRECT("IVA!X"&amp;MATCH(MID(COMPRAS!C4408,1,2)&amp;MID(COMPRAS!F4408,1,2)&amp;MID(COMPRAS!D4408,1,2),IVA!W:W,0)),"SIN COD.")</f>
        <v>0</v>
      </c>
      <c r="CH4508">
        <f ca="1">IFERROR(INDIRECT("IVA!Y"&amp;MATCH(MID(COMPRAS!C4408,1,2)&amp;MID(COMPRAS!F4408,1,2)&amp;MID(COMPRAS!D4408,1,2),IVA!W:W,0)),"SIN COD.")</f>
        <v>0</v>
      </c>
    </row>
    <row r="4509" spans="1:86" x14ac:dyDescent="0.25">
      <c r="A4509"/>
      <c r="B4509"/>
      <c r="D4509"/>
      <c r="AL4509">
        <f t="shared" si="490"/>
        <v>0</v>
      </c>
      <c r="AQ4509">
        <f t="shared" si="491"/>
        <v>0</v>
      </c>
      <c r="AR4509" t="str">
        <f>IFERROR(IF(OR(AP4509=338,AP4509=340,AP4509=341,AP4509=342,AP4509="342A",AP4509="342B"),PorcenRet(AP4509,AT4509,AU4509),INDEX(PORCENTAJEBUSCAR,MATCH(AP4509,CódigoRET,0),4)*1),"")</f>
        <v/>
      </c>
      <c r="AS4509">
        <f t="shared" si="492"/>
        <v>0</v>
      </c>
      <c r="BF4509" t="str">
        <f>IFERROR(IF(OR(BD4509=338,BD4509=340,BD4509=341,BD4509=342,BD4509="342A",BD4509="342B"),PorcenRet(BD4509,BH4509,BI4509),INDEX(PORCENTAJEBUSCAR,MATCH(BD4509,CódigoRET,0),4)*1),"")</f>
        <v/>
      </c>
      <c r="BG4509">
        <f t="shared" si="493"/>
        <v>0</v>
      </c>
      <c r="BO4509">
        <f t="shared" si="494"/>
        <v>0</v>
      </c>
      <c r="CC4509">
        <f t="shared" si="495"/>
        <v>0</v>
      </c>
      <c r="CD4509">
        <f t="shared" si="496"/>
        <v>0</v>
      </c>
      <c r="CG4509">
        <f ca="1">IFERROR(INDIRECT("IVA!X"&amp;MATCH(MID(COMPRAS!C4409,1,2)&amp;MID(COMPRAS!F4409,1,2)&amp;MID(COMPRAS!D4409,1,2),IVA!W:W,0)),"SIN COD.")</f>
        <v>0</v>
      </c>
      <c r="CH4509">
        <f ca="1">IFERROR(INDIRECT("IVA!Y"&amp;MATCH(MID(COMPRAS!C4409,1,2)&amp;MID(COMPRAS!F4409,1,2)&amp;MID(COMPRAS!D4409,1,2),IVA!W:W,0)),"SIN COD.")</f>
        <v>0</v>
      </c>
    </row>
    <row r="4510" spans="1:86" x14ac:dyDescent="0.25">
      <c r="A4510"/>
      <c r="B4510"/>
      <c r="D4510"/>
      <c r="AL4510">
        <f t="shared" si="490"/>
        <v>0</v>
      </c>
      <c r="AQ4510">
        <f t="shared" si="491"/>
        <v>0</v>
      </c>
      <c r="AR4510" t="str">
        <f>IFERROR(IF(OR(AP4510=338,AP4510=340,AP4510=341,AP4510=342,AP4510="342A",AP4510="342B"),PorcenRet(AP4510,AT4510,AU4510),INDEX(PORCENTAJEBUSCAR,MATCH(AP4510,CódigoRET,0),4)*1),"")</f>
        <v/>
      </c>
      <c r="AS4510">
        <f t="shared" si="492"/>
        <v>0</v>
      </c>
      <c r="BF4510" t="str">
        <f>IFERROR(IF(OR(BD4510=338,BD4510=340,BD4510=341,BD4510=342,BD4510="342A",BD4510="342B"),PorcenRet(BD4510,BH4510,BI4510),INDEX(PORCENTAJEBUSCAR,MATCH(BD4510,CódigoRET,0),4)*1),"")</f>
        <v/>
      </c>
      <c r="BG4510">
        <f t="shared" si="493"/>
        <v>0</v>
      </c>
      <c r="BO4510">
        <f t="shared" si="494"/>
        <v>0</v>
      </c>
      <c r="CC4510">
        <f t="shared" si="495"/>
        <v>0</v>
      </c>
      <c r="CD4510">
        <f t="shared" si="496"/>
        <v>0</v>
      </c>
      <c r="CG4510">
        <f ca="1">IFERROR(INDIRECT("IVA!X"&amp;MATCH(MID(COMPRAS!C4410,1,2)&amp;MID(COMPRAS!F4410,1,2)&amp;MID(COMPRAS!D4410,1,2),IVA!W:W,0)),"SIN COD.")</f>
        <v>0</v>
      </c>
      <c r="CH4510">
        <f ca="1">IFERROR(INDIRECT("IVA!Y"&amp;MATCH(MID(COMPRAS!C4410,1,2)&amp;MID(COMPRAS!F4410,1,2)&amp;MID(COMPRAS!D4410,1,2),IVA!W:W,0)),"SIN COD.")</f>
        <v>0</v>
      </c>
    </row>
    <row r="4511" spans="1:86" x14ac:dyDescent="0.25">
      <c r="A4511"/>
      <c r="B4511"/>
      <c r="D4511"/>
      <c r="AL4511">
        <f t="shared" si="490"/>
        <v>0</v>
      </c>
      <c r="AQ4511">
        <f t="shared" si="491"/>
        <v>0</v>
      </c>
      <c r="AR4511" t="str">
        <f>IFERROR(IF(OR(AP4511=338,AP4511=340,AP4511=341,AP4511=342,AP4511="342A",AP4511="342B"),PorcenRet(AP4511,AT4511,AU4511),INDEX(PORCENTAJEBUSCAR,MATCH(AP4511,CódigoRET,0),4)*1),"")</f>
        <v/>
      </c>
      <c r="AS4511">
        <f t="shared" si="492"/>
        <v>0</v>
      </c>
      <c r="BF4511" t="str">
        <f>IFERROR(IF(OR(BD4511=338,BD4511=340,BD4511=341,BD4511=342,BD4511="342A",BD4511="342B"),PorcenRet(BD4511,BH4511,BI4511),INDEX(PORCENTAJEBUSCAR,MATCH(BD4511,CódigoRET,0),4)*1),"")</f>
        <v/>
      </c>
      <c r="BG4511">
        <f t="shared" si="493"/>
        <v>0</v>
      </c>
      <c r="BO4511">
        <f t="shared" si="494"/>
        <v>0</v>
      </c>
      <c r="CC4511">
        <f t="shared" si="495"/>
        <v>0</v>
      </c>
      <c r="CD4511">
        <f t="shared" si="496"/>
        <v>0</v>
      </c>
      <c r="CG4511">
        <f ca="1">IFERROR(INDIRECT("IVA!X"&amp;MATCH(MID(COMPRAS!C4411,1,2)&amp;MID(COMPRAS!F4411,1,2)&amp;MID(COMPRAS!D4411,1,2),IVA!W:W,0)),"SIN COD.")</f>
        <v>0</v>
      </c>
      <c r="CH4511">
        <f ca="1">IFERROR(INDIRECT("IVA!Y"&amp;MATCH(MID(COMPRAS!C4411,1,2)&amp;MID(COMPRAS!F4411,1,2)&amp;MID(COMPRAS!D4411,1,2),IVA!W:W,0)),"SIN COD.")</f>
        <v>0</v>
      </c>
    </row>
    <row r="4512" spans="1:86" x14ac:dyDescent="0.25">
      <c r="A4512"/>
      <c r="B4512"/>
      <c r="D4512"/>
      <c r="AL4512">
        <f t="shared" si="490"/>
        <v>0</v>
      </c>
      <c r="AQ4512">
        <f t="shared" si="491"/>
        <v>0</v>
      </c>
      <c r="AR4512" t="str">
        <f>IFERROR(IF(OR(AP4512=338,AP4512=340,AP4512=341,AP4512=342,AP4512="342A",AP4512="342B"),PorcenRet(AP4512,AT4512,AU4512),INDEX(PORCENTAJEBUSCAR,MATCH(AP4512,CódigoRET,0),4)*1),"")</f>
        <v/>
      </c>
      <c r="AS4512">
        <f t="shared" si="492"/>
        <v>0</v>
      </c>
      <c r="BF4512" t="str">
        <f>IFERROR(IF(OR(BD4512=338,BD4512=340,BD4512=341,BD4512=342,BD4512="342A",BD4512="342B"),PorcenRet(BD4512,BH4512,BI4512),INDEX(PORCENTAJEBUSCAR,MATCH(BD4512,CódigoRET,0),4)*1),"")</f>
        <v/>
      </c>
      <c r="BG4512">
        <f t="shared" si="493"/>
        <v>0</v>
      </c>
      <c r="BO4512">
        <f t="shared" si="494"/>
        <v>0</v>
      </c>
      <c r="CC4512">
        <f t="shared" si="495"/>
        <v>0</v>
      </c>
      <c r="CD4512">
        <f t="shared" si="496"/>
        <v>0</v>
      </c>
      <c r="CG4512">
        <f ca="1">IFERROR(INDIRECT("IVA!X"&amp;MATCH(MID(COMPRAS!C4412,1,2)&amp;MID(COMPRAS!F4412,1,2)&amp;MID(COMPRAS!D4412,1,2),IVA!W:W,0)),"SIN COD.")</f>
        <v>0</v>
      </c>
      <c r="CH4512">
        <f ca="1">IFERROR(INDIRECT("IVA!Y"&amp;MATCH(MID(COMPRAS!C4412,1,2)&amp;MID(COMPRAS!F4412,1,2)&amp;MID(COMPRAS!D4412,1,2),IVA!W:W,0)),"SIN COD.")</f>
        <v>0</v>
      </c>
    </row>
    <row r="4513" spans="1:86" x14ac:dyDescent="0.25">
      <c r="A4513"/>
      <c r="B4513"/>
      <c r="D4513"/>
      <c r="AL4513">
        <f t="shared" si="490"/>
        <v>0</v>
      </c>
      <c r="AQ4513">
        <f t="shared" si="491"/>
        <v>0</v>
      </c>
      <c r="AR4513" t="str">
        <f>IFERROR(IF(OR(AP4513=338,AP4513=340,AP4513=341,AP4513=342,AP4513="342A",AP4513="342B"),PorcenRet(AP4513,AT4513,AU4513),INDEX(PORCENTAJEBUSCAR,MATCH(AP4513,CódigoRET,0),4)*1),"")</f>
        <v/>
      </c>
      <c r="AS4513">
        <f t="shared" si="492"/>
        <v>0</v>
      </c>
      <c r="BF4513" t="str">
        <f>IFERROR(IF(OR(BD4513=338,BD4513=340,BD4513=341,BD4513=342,BD4513="342A",BD4513="342B"),PorcenRet(BD4513,BH4513,BI4513),INDEX(PORCENTAJEBUSCAR,MATCH(BD4513,CódigoRET,0),4)*1),"")</f>
        <v/>
      </c>
      <c r="BG4513">
        <f t="shared" si="493"/>
        <v>0</v>
      </c>
      <c r="BO4513">
        <f t="shared" si="494"/>
        <v>0</v>
      </c>
      <c r="CC4513">
        <f t="shared" si="495"/>
        <v>0</v>
      </c>
      <c r="CD4513">
        <f t="shared" si="496"/>
        <v>0</v>
      </c>
      <c r="CG4513">
        <f ca="1">IFERROR(INDIRECT("IVA!X"&amp;MATCH(MID(COMPRAS!C4413,1,2)&amp;MID(COMPRAS!F4413,1,2)&amp;MID(COMPRAS!D4413,1,2),IVA!W:W,0)),"SIN COD.")</f>
        <v>0</v>
      </c>
      <c r="CH4513">
        <f ca="1">IFERROR(INDIRECT("IVA!Y"&amp;MATCH(MID(COMPRAS!C4413,1,2)&amp;MID(COMPRAS!F4413,1,2)&amp;MID(COMPRAS!D4413,1,2),IVA!W:W,0)),"SIN COD.")</f>
        <v>0</v>
      </c>
    </row>
    <row r="4514" spans="1:86" x14ac:dyDescent="0.25">
      <c r="A4514"/>
      <c r="B4514"/>
      <c r="D4514"/>
      <c r="AL4514">
        <f t="shared" si="490"/>
        <v>0</v>
      </c>
      <c r="AQ4514">
        <f t="shared" si="491"/>
        <v>0</v>
      </c>
      <c r="AR4514" t="str">
        <f>IFERROR(IF(OR(AP4514=338,AP4514=340,AP4514=341,AP4514=342,AP4514="342A",AP4514="342B"),PorcenRet(AP4514,AT4514,AU4514),INDEX(PORCENTAJEBUSCAR,MATCH(AP4514,CódigoRET,0),4)*1),"")</f>
        <v/>
      </c>
      <c r="AS4514">
        <f t="shared" si="492"/>
        <v>0</v>
      </c>
      <c r="BF4514" t="str">
        <f>IFERROR(IF(OR(BD4514=338,BD4514=340,BD4514=341,BD4514=342,BD4514="342A",BD4514="342B"),PorcenRet(BD4514,BH4514,BI4514),INDEX(PORCENTAJEBUSCAR,MATCH(BD4514,CódigoRET,0),4)*1),"")</f>
        <v/>
      </c>
      <c r="BG4514">
        <f t="shared" si="493"/>
        <v>0</v>
      </c>
      <c r="BO4514">
        <f t="shared" si="494"/>
        <v>0</v>
      </c>
      <c r="CC4514">
        <f t="shared" si="495"/>
        <v>0</v>
      </c>
      <c r="CD4514">
        <f t="shared" si="496"/>
        <v>0</v>
      </c>
      <c r="CG4514">
        <f ca="1">IFERROR(INDIRECT("IVA!X"&amp;MATCH(MID(COMPRAS!C4414,1,2)&amp;MID(COMPRAS!F4414,1,2)&amp;MID(COMPRAS!D4414,1,2),IVA!W:W,0)),"SIN COD.")</f>
        <v>0</v>
      </c>
      <c r="CH4514">
        <f ca="1">IFERROR(INDIRECT("IVA!Y"&amp;MATCH(MID(COMPRAS!C4414,1,2)&amp;MID(COMPRAS!F4414,1,2)&amp;MID(COMPRAS!D4414,1,2),IVA!W:W,0)),"SIN COD.")</f>
        <v>0</v>
      </c>
    </row>
    <row r="4515" spans="1:86" x14ac:dyDescent="0.25">
      <c r="A4515"/>
      <c r="B4515"/>
      <c r="D4515"/>
      <c r="AL4515">
        <f t="shared" si="490"/>
        <v>0</v>
      </c>
      <c r="AQ4515">
        <f t="shared" si="491"/>
        <v>0</v>
      </c>
      <c r="AR4515" t="str">
        <f>IFERROR(IF(OR(AP4515=338,AP4515=340,AP4515=341,AP4515=342,AP4515="342A",AP4515="342B"),PorcenRet(AP4515,AT4515,AU4515),INDEX(PORCENTAJEBUSCAR,MATCH(AP4515,CódigoRET,0),4)*1),"")</f>
        <v/>
      </c>
      <c r="AS4515">
        <f t="shared" si="492"/>
        <v>0</v>
      </c>
      <c r="BF4515" t="str">
        <f>IFERROR(IF(OR(BD4515=338,BD4515=340,BD4515=341,BD4515=342,BD4515="342A",BD4515="342B"),PorcenRet(BD4515,BH4515,BI4515),INDEX(PORCENTAJEBUSCAR,MATCH(BD4515,CódigoRET,0),4)*1),"")</f>
        <v/>
      </c>
      <c r="BG4515">
        <f t="shared" si="493"/>
        <v>0</v>
      </c>
      <c r="BO4515">
        <f t="shared" si="494"/>
        <v>0</v>
      </c>
      <c r="CC4515">
        <f t="shared" si="495"/>
        <v>0</v>
      </c>
      <c r="CD4515">
        <f t="shared" si="496"/>
        <v>0</v>
      </c>
      <c r="CG4515">
        <f ca="1">IFERROR(INDIRECT("IVA!X"&amp;MATCH(MID(COMPRAS!C4415,1,2)&amp;MID(COMPRAS!F4415,1,2)&amp;MID(COMPRAS!D4415,1,2),IVA!W:W,0)),"SIN COD.")</f>
        <v>0</v>
      </c>
      <c r="CH4515">
        <f ca="1">IFERROR(INDIRECT("IVA!Y"&amp;MATCH(MID(COMPRAS!C4415,1,2)&amp;MID(COMPRAS!F4415,1,2)&amp;MID(COMPRAS!D4415,1,2),IVA!W:W,0)),"SIN COD.")</f>
        <v>0</v>
      </c>
    </row>
    <row r="4516" spans="1:86" x14ac:dyDescent="0.25">
      <c r="A4516"/>
      <c r="B4516"/>
      <c r="D4516"/>
      <c r="AL4516">
        <f t="shared" si="490"/>
        <v>0</v>
      </c>
      <c r="AQ4516">
        <f t="shared" si="491"/>
        <v>0</v>
      </c>
      <c r="AR4516" t="str">
        <f>IFERROR(IF(OR(AP4516=338,AP4516=340,AP4516=341,AP4516=342,AP4516="342A",AP4516="342B"),PorcenRet(AP4516,AT4516,AU4516),INDEX(PORCENTAJEBUSCAR,MATCH(AP4516,CódigoRET,0),4)*1),"")</f>
        <v/>
      </c>
      <c r="AS4516">
        <f t="shared" si="492"/>
        <v>0</v>
      </c>
      <c r="BF4516" t="str">
        <f>IFERROR(IF(OR(BD4516=338,BD4516=340,BD4516=341,BD4516=342,BD4516="342A",BD4516="342B"),PorcenRet(BD4516,BH4516,BI4516),INDEX(PORCENTAJEBUSCAR,MATCH(BD4516,CódigoRET,0),4)*1),"")</f>
        <v/>
      </c>
      <c r="BG4516">
        <f t="shared" si="493"/>
        <v>0</v>
      </c>
      <c r="BO4516">
        <f t="shared" si="494"/>
        <v>0</v>
      </c>
      <c r="CC4516">
        <f t="shared" si="495"/>
        <v>0</v>
      </c>
      <c r="CD4516">
        <f t="shared" si="496"/>
        <v>0</v>
      </c>
      <c r="CG4516">
        <f ca="1">IFERROR(INDIRECT("IVA!X"&amp;MATCH(MID(COMPRAS!C4416,1,2)&amp;MID(COMPRAS!F4416,1,2)&amp;MID(COMPRAS!D4416,1,2),IVA!W:W,0)),"SIN COD.")</f>
        <v>0</v>
      </c>
      <c r="CH4516">
        <f ca="1">IFERROR(INDIRECT("IVA!Y"&amp;MATCH(MID(COMPRAS!C4416,1,2)&amp;MID(COMPRAS!F4416,1,2)&amp;MID(COMPRAS!D4416,1,2),IVA!W:W,0)),"SIN COD.")</f>
        <v>0</v>
      </c>
    </row>
    <row r="4517" spans="1:86" x14ac:dyDescent="0.25">
      <c r="A4517"/>
      <c r="B4517"/>
      <c r="D4517"/>
      <c r="AL4517">
        <f t="shared" si="490"/>
        <v>0</v>
      </c>
      <c r="AQ4517">
        <f t="shared" si="491"/>
        <v>0</v>
      </c>
      <c r="AR4517" t="str">
        <f>IFERROR(IF(OR(AP4517=338,AP4517=340,AP4517=341,AP4517=342,AP4517="342A",AP4517="342B"),PorcenRet(AP4517,AT4517,AU4517),INDEX(PORCENTAJEBUSCAR,MATCH(AP4517,CódigoRET,0),4)*1),"")</f>
        <v/>
      </c>
      <c r="AS4517">
        <f t="shared" si="492"/>
        <v>0</v>
      </c>
      <c r="BF4517" t="str">
        <f>IFERROR(IF(OR(BD4517=338,BD4517=340,BD4517=341,BD4517=342,BD4517="342A",BD4517="342B"),PorcenRet(BD4517,BH4517,BI4517),INDEX(PORCENTAJEBUSCAR,MATCH(BD4517,CódigoRET,0),4)*1),"")</f>
        <v/>
      </c>
      <c r="BG4517">
        <f t="shared" si="493"/>
        <v>0</v>
      </c>
      <c r="BO4517">
        <f t="shared" si="494"/>
        <v>0</v>
      </c>
      <c r="CC4517">
        <f t="shared" si="495"/>
        <v>0</v>
      </c>
      <c r="CD4517">
        <f t="shared" si="496"/>
        <v>0</v>
      </c>
      <c r="CG4517">
        <f ca="1">IFERROR(INDIRECT("IVA!X"&amp;MATCH(MID(COMPRAS!C4417,1,2)&amp;MID(COMPRAS!F4417,1,2)&amp;MID(COMPRAS!D4417,1,2),IVA!W:W,0)),"SIN COD.")</f>
        <v>0</v>
      </c>
      <c r="CH4517">
        <f ca="1">IFERROR(INDIRECT("IVA!Y"&amp;MATCH(MID(COMPRAS!C4417,1,2)&amp;MID(COMPRAS!F4417,1,2)&amp;MID(COMPRAS!D4417,1,2),IVA!W:W,0)),"SIN COD.")</f>
        <v>0</v>
      </c>
    </row>
    <row r="4518" spans="1:86" x14ac:dyDescent="0.25">
      <c r="A4518"/>
      <c r="B4518"/>
      <c r="D4518"/>
      <c r="AL4518">
        <f t="shared" si="490"/>
        <v>0</v>
      </c>
      <c r="AQ4518">
        <f t="shared" si="491"/>
        <v>0</v>
      </c>
      <c r="AR4518" t="str">
        <f>IFERROR(IF(OR(AP4518=338,AP4518=340,AP4518=341,AP4518=342,AP4518="342A",AP4518="342B"),PorcenRet(AP4518,AT4518,AU4518),INDEX(PORCENTAJEBUSCAR,MATCH(AP4518,CódigoRET,0),4)*1),"")</f>
        <v/>
      </c>
      <c r="AS4518">
        <f t="shared" si="492"/>
        <v>0</v>
      </c>
      <c r="BF4518" t="str">
        <f>IFERROR(IF(OR(BD4518=338,BD4518=340,BD4518=341,BD4518=342,BD4518="342A",BD4518="342B"),PorcenRet(BD4518,BH4518,BI4518),INDEX(PORCENTAJEBUSCAR,MATCH(BD4518,CódigoRET,0),4)*1),"")</f>
        <v/>
      </c>
      <c r="BG4518">
        <f t="shared" si="493"/>
        <v>0</v>
      </c>
      <c r="BO4518">
        <f t="shared" si="494"/>
        <v>0</v>
      </c>
      <c r="CC4518">
        <f t="shared" si="495"/>
        <v>0</v>
      </c>
      <c r="CD4518">
        <f t="shared" si="496"/>
        <v>0</v>
      </c>
      <c r="CG4518">
        <f ca="1">IFERROR(INDIRECT("IVA!X"&amp;MATCH(MID(COMPRAS!C4418,1,2)&amp;MID(COMPRAS!F4418,1,2)&amp;MID(COMPRAS!D4418,1,2),IVA!W:W,0)),"SIN COD.")</f>
        <v>0</v>
      </c>
      <c r="CH4518">
        <f ca="1">IFERROR(INDIRECT("IVA!Y"&amp;MATCH(MID(COMPRAS!C4418,1,2)&amp;MID(COMPRAS!F4418,1,2)&amp;MID(COMPRAS!D4418,1,2),IVA!W:W,0)),"SIN COD.")</f>
        <v>0</v>
      </c>
    </row>
    <row r="4519" spans="1:86" x14ac:dyDescent="0.25">
      <c r="A4519"/>
      <c r="B4519"/>
      <c r="D4519"/>
      <c r="AL4519">
        <f t="shared" si="490"/>
        <v>0</v>
      </c>
      <c r="AQ4519">
        <f t="shared" si="491"/>
        <v>0</v>
      </c>
      <c r="AR4519" t="str">
        <f>IFERROR(IF(OR(AP4519=338,AP4519=340,AP4519=341,AP4519=342,AP4519="342A",AP4519="342B"),PorcenRet(AP4519,AT4519,AU4519),INDEX(PORCENTAJEBUSCAR,MATCH(AP4519,CódigoRET,0),4)*1),"")</f>
        <v/>
      </c>
      <c r="AS4519">
        <f t="shared" si="492"/>
        <v>0</v>
      </c>
      <c r="BF4519" t="str">
        <f>IFERROR(IF(OR(BD4519=338,BD4519=340,BD4519=341,BD4519=342,BD4519="342A",BD4519="342B"),PorcenRet(BD4519,BH4519,BI4519),INDEX(PORCENTAJEBUSCAR,MATCH(BD4519,CódigoRET,0),4)*1),"")</f>
        <v/>
      </c>
      <c r="BG4519">
        <f t="shared" si="493"/>
        <v>0</v>
      </c>
      <c r="BO4519">
        <f t="shared" si="494"/>
        <v>0</v>
      </c>
      <c r="CC4519">
        <f t="shared" si="495"/>
        <v>0</v>
      </c>
      <c r="CD4519">
        <f t="shared" si="496"/>
        <v>0</v>
      </c>
      <c r="CG4519">
        <f ca="1">IFERROR(INDIRECT("IVA!X"&amp;MATCH(MID(COMPRAS!C4419,1,2)&amp;MID(COMPRAS!F4419,1,2)&amp;MID(COMPRAS!D4419,1,2),IVA!W:W,0)),"SIN COD.")</f>
        <v>0</v>
      </c>
      <c r="CH4519">
        <f ca="1">IFERROR(INDIRECT("IVA!Y"&amp;MATCH(MID(COMPRAS!C4419,1,2)&amp;MID(COMPRAS!F4419,1,2)&amp;MID(COMPRAS!D4419,1,2),IVA!W:W,0)),"SIN COD.")</f>
        <v>0</v>
      </c>
    </row>
    <row r="4520" spans="1:86" x14ac:dyDescent="0.25">
      <c r="A4520"/>
      <c r="B4520"/>
      <c r="D4520"/>
      <c r="AL4520">
        <f t="shared" si="490"/>
        <v>0</v>
      </c>
      <c r="AQ4520">
        <f t="shared" si="491"/>
        <v>0</v>
      </c>
      <c r="AR4520" t="str">
        <f>IFERROR(IF(OR(AP4520=338,AP4520=340,AP4520=341,AP4520=342,AP4520="342A",AP4520="342B"),PorcenRet(AP4520,AT4520,AU4520),INDEX(PORCENTAJEBUSCAR,MATCH(AP4520,CódigoRET,0),4)*1),"")</f>
        <v/>
      </c>
      <c r="AS4520">
        <f t="shared" si="492"/>
        <v>0</v>
      </c>
      <c r="BF4520" t="str">
        <f>IFERROR(IF(OR(BD4520=338,BD4520=340,BD4520=341,BD4520=342,BD4520="342A",BD4520="342B"),PorcenRet(BD4520,BH4520,BI4520),INDEX(PORCENTAJEBUSCAR,MATCH(BD4520,CódigoRET,0),4)*1),"")</f>
        <v/>
      </c>
      <c r="BG4520">
        <f t="shared" si="493"/>
        <v>0</v>
      </c>
      <c r="BO4520">
        <f t="shared" si="494"/>
        <v>0</v>
      </c>
      <c r="CC4520">
        <f t="shared" si="495"/>
        <v>0</v>
      </c>
      <c r="CD4520">
        <f t="shared" si="496"/>
        <v>0</v>
      </c>
      <c r="CG4520">
        <f ca="1">IFERROR(INDIRECT("IVA!X"&amp;MATCH(MID(COMPRAS!C4420,1,2)&amp;MID(COMPRAS!F4420,1,2)&amp;MID(COMPRAS!D4420,1,2),IVA!W:W,0)),"SIN COD.")</f>
        <v>0</v>
      </c>
      <c r="CH4520">
        <f ca="1">IFERROR(INDIRECT("IVA!Y"&amp;MATCH(MID(COMPRAS!C4420,1,2)&amp;MID(COMPRAS!F4420,1,2)&amp;MID(COMPRAS!D4420,1,2),IVA!W:W,0)),"SIN COD.")</f>
        <v>0</v>
      </c>
    </row>
    <row r="4521" spans="1:86" x14ac:dyDescent="0.25">
      <c r="A4521"/>
      <c r="B4521"/>
      <c r="D4521"/>
      <c r="AL4521">
        <f t="shared" si="490"/>
        <v>0</v>
      </c>
      <c r="AQ4521">
        <f t="shared" si="491"/>
        <v>0</v>
      </c>
      <c r="AR4521" t="str">
        <f>IFERROR(IF(OR(AP4521=338,AP4521=340,AP4521=341,AP4521=342,AP4521="342A",AP4521="342B"),PorcenRet(AP4521,AT4521,AU4521),INDEX(PORCENTAJEBUSCAR,MATCH(AP4521,CódigoRET,0),4)*1),"")</f>
        <v/>
      </c>
      <c r="AS4521">
        <f t="shared" si="492"/>
        <v>0</v>
      </c>
      <c r="BF4521" t="str">
        <f>IFERROR(IF(OR(BD4521=338,BD4521=340,BD4521=341,BD4521=342,BD4521="342A",BD4521="342B"),PorcenRet(BD4521,BH4521,BI4521),INDEX(PORCENTAJEBUSCAR,MATCH(BD4521,CódigoRET,0),4)*1),"")</f>
        <v/>
      </c>
      <c r="BG4521">
        <f t="shared" si="493"/>
        <v>0</v>
      </c>
      <c r="BO4521">
        <f t="shared" si="494"/>
        <v>0</v>
      </c>
      <c r="CC4521">
        <f t="shared" si="495"/>
        <v>0</v>
      </c>
      <c r="CD4521">
        <f t="shared" si="496"/>
        <v>0</v>
      </c>
      <c r="CG4521">
        <f ca="1">IFERROR(INDIRECT("IVA!X"&amp;MATCH(MID(COMPRAS!C4421,1,2)&amp;MID(COMPRAS!F4421,1,2)&amp;MID(COMPRAS!D4421,1,2),IVA!W:W,0)),"SIN COD.")</f>
        <v>0</v>
      </c>
      <c r="CH4521">
        <f ca="1">IFERROR(INDIRECT("IVA!Y"&amp;MATCH(MID(COMPRAS!C4421,1,2)&amp;MID(COMPRAS!F4421,1,2)&amp;MID(COMPRAS!D4421,1,2),IVA!W:W,0)),"SIN COD.")</f>
        <v>0</v>
      </c>
    </row>
    <row r="4522" spans="1:86" x14ac:dyDescent="0.25">
      <c r="A4522"/>
      <c r="B4522"/>
      <c r="D4522"/>
      <c r="AL4522">
        <f t="shared" si="490"/>
        <v>0</v>
      </c>
      <c r="AQ4522">
        <f t="shared" si="491"/>
        <v>0</v>
      </c>
      <c r="AR4522" t="str">
        <f>IFERROR(IF(OR(AP4522=338,AP4522=340,AP4522=341,AP4522=342,AP4522="342A",AP4522="342B"),PorcenRet(AP4522,AT4522,AU4522),INDEX(PORCENTAJEBUSCAR,MATCH(AP4522,CódigoRET,0),4)*1),"")</f>
        <v/>
      </c>
      <c r="AS4522">
        <f t="shared" si="492"/>
        <v>0</v>
      </c>
      <c r="BF4522" t="str">
        <f>IFERROR(IF(OR(BD4522=338,BD4522=340,BD4522=341,BD4522=342,BD4522="342A",BD4522="342B"),PorcenRet(BD4522,BH4522,BI4522),INDEX(PORCENTAJEBUSCAR,MATCH(BD4522,CódigoRET,0),4)*1),"")</f>
        <v/>
      </c>
      <c r="BG4522">
        <f t="shared" si="493"/>
        <v>0</v>
      </c>
      <c r="BO4522">
        <f t="shared" si="494"/>
        <v>0</v>
      </c>
      <c r="CC4522">
        <f t="shared" si="495"/>
        <v>0</v>
      </c>
      <c r="CD4522">
        <f t="shared" si="496"/>
        <v>0</v>
      </c>
      <c r="CG4522">
        <f ca="1">IFERROR(INDIRECT("IVA!X"&amp;MATCH(MID(COMPRAS!C4422,1,2)&amp;MID(COMPRAS!F4422,1,2)&amp;MID(COMPRAS!D4422,1,2),IVA!W:W,0)),"SIN COD.")</f>
        <v>0</v>
      </c>
      <c r="CH4522">
        <f ca="1">IFERROR(INDIRECT("IVA!Y"&amp;MATCH(MID(COMPRAS!C4422,1,2)&amp;MID(COMPRAS!F4422,1,2)&amp;MID(COMPRAS!D4422,1,2),IVA!W:W,0)),"SIN COD.")</f>
        <v>0</v>
      </c>
    </row>
    <row r="4523" spans="1:86" x14ac:dyDescent="0.25">
      <c r="A4523"/>
      <c r="B4523"/>
      <c r="D4523"/>
      <c r="AL4523">
        <f t="shared" si="490"/>
        <v>0</v>
      </c>
      <c r="AQ4523">
        <f t="shared" si="491"/>
        <v>0</v>
      </c>
      <c r="AR4523" t="str">
        <f>IFERROR(IF(OR(AP4523=338,AP4523=340,AP4523=341,AP4523=342,AP4523="342A",AP4523="342B"),PorcenRet(AP4523,AT4523,AU4523),INDEX(PORCENTAJEBUSCAR,MATCH(AP4523,CódigoRET,0),4)*1),"")</f>
        <v/>
      </c>
      <c r="AS4523">
        <f t="shared" si="492"/>
        <v>0</v>
      </c>
      <c r="BF4523" t="str">
        <f>IFERROR(IF(OR(BD4523=338,BD4523=340,BD4523=341,BD4523=342,BD4523="342A",BD4523="342B"),PorcenRet(BD4523,BH4523,BI4523),INDEX(PORCENTAJEBUSCAR,MATCH(BD4523,CódigoRET,0),4)*1),"")</f>
        <v/>
      </c>
      <c r="BG4523">
        <f t="shared" si="493"/>
        <v>0</v>
      </c>
      <c r="BO4523">
        <f t="shared" si="494"/>
        <v>0</v>
      </c>
      <c r="CC4523">
        <f t="shared" si="495"/>
        <v>0</v>
      </c>
      <c r="CD4523">
        <f t="shared" si="496"/>
        <v>0</v>
      </c>
      <c r="CG4523">
        <f ca="1">IFERROR(INDIRECT("IVA!X"&amp;MATCH(MID(COMPRAS!C4423,1,2)&amp;MID(COMPRAS!F4423,1,2)&amp;MID(COMPRAS!D4423,1,2),IVA!W:W,0)),"SIN COD.")</f>
        <v>0</v>
      </c>
      <c r="CH4523">
        <f ca="1">IFERROR(INDIRECT("IVA!Y"&amp;MATCH(MID(COMPRAS!C4423,1,2)&amp;MID(COMPRAS!F4423,1,2)&amp;MID(COMPRAS!D4423,1,2),IVA!W:W,0)),"SIN COD.")</f>
        <v>0</v>
      </c>
    </row>
    <row r="4524" spans="1:86" x14ac:dyDescent="0.25">
      <c r="A4524"/>
      <c r="B4524"/>
      <c r="D4524"/>
      <c r="AL4524">
        <f t="shared" si="490"/>
        <v>0</v>
      </c>
      <c r="AQ4524">
        <f t="shared" si="491"/>
        <v>0</v>
      </c>
      <c r="AR4524" t="str">
        <f>IFERROR(IF(OR(AP4524=338,AP4524=340,AP4524=341,AP4524=342,AP4524="342A",AP4524="342B"),PorcenRet(AP4524,AT4524,AU4524),INDEX(PORCENTAJEBUSCAR,MATCH(AP4524,CódigoRET,0),4)*1),"")</f>
        <v/>
      </c>
      <c r="AS4524">
        <f t="shared" si="492"/>
        <v>0</v>
      </c>
      <c r="BF4524" t="str">
        <f>IFERROR(IF(OR(BD4524=338,BD4524=340,BD4524=341,BD4524=342,BD4524="342A",BD4524="342B"),PorcenRet(BD4524,BH4524,BI4524),INDEX(PORCENTAJEBUSCAR,MATCH(BD4524,CódigoRET,0),4)*1),"")</f>
        <v/>
      </c>
      <c r="BG4524">
        <f t="shared" si="493"/>
        <v>0</v>
      </c>
      <c r="BO4524">
        <f t="shared" si="494"/>
        <v>0</v>
      </c>
      <c r="CC4524">
        <f t="shared" si="495"/>
        <v>0</v>
      </c>
      <c r="CD4524">
        <f t="shared" si="496"/>
        <v>0</v>
      </c>
      <c r="CG4524">
        <f ca="1">IFERROR(INDIRECT("IVA!X"&amp;MATCH(MID(COMPRAS!C4424,1,2)&amp;MID(COMPRAS!F4424,1,2)&amp;MID(COMPRAS!D4424,1,2),IVA!W:W,0)),"SIN COD.")</f>
        <v>0</v>
      </c>
      <c r="CH4524">
        <f ca="1">IFERROR(INDIRECT("IVA!Y"&amp;MATCH(MID(COMPRAS!C4424,1,2)&amp;MID(COMPRAS!F4424,1,2)&amp;MID(COMPRAS!D4424,1,2),IVA!W:W,0)),"SIN COD.")</f>
        <v>0</v>
      </c>
    </row>
    <row r="4525" spans="1:86" x14ac:dyDescent="0.25">
      <c r="A4525"/>
      <c r="B4525"/>
      <c r="D4525"/>
      <c r="AL4525">
        <f t="shared" si="490"/>
        <v>0</v>
      </c>
      <c r="AQ4525">
        <f t="shared" si="491"/>
        <v>0</v>
      </c>
      <c r="AR4525" t="str">
        <f>IFERROR(IF(OR(AP4525=338,AP4525=340,AP4525=341,AP4525=342,AP4525="342A",AP4525="342B"),PorcenRet(AP4525,AT4525,AU4525),INDEX(PORCENTAJEBUSCAR,MATCH(AP4525,CódigoRET,0),4)*1),"")</f>
        <v/>
      </c>
      <c r="AS4525">
        <f t="shared" si="492"/>
        <v>0</v>
      </c>
      <c r="BF4525" t="str">
        <f>IFERROR(IF(OR(BD4525=338,BD4525=340,BD4525=341,BD4525=342,BD4525="342A",BD4525="342B"),PorcenRet(BD4525,BH4525,BI4525),INDEX(PORCENTAJEBUSCAR,MATCH(BD4525,CódigoRET,0),4)*1),"")</f>
        <v/>
      </c>
      <c r="BG4525">
        <f t="shared" si="493"/>
        <v>0</v>
      </c>
      <c r="BO4525">
        <f t="shared" si="494"/>
        <v>0</v>
      </c>
      <c r="CC4525">
        <f t="shared" si="495"/>
        <v>0</v>
      </c>
      <c r="CD4525">
        <f t="shared" si="496"/>
        <v>0</v>
      </c>
      <c r="CG4525">
        <f ca="1">IFERROR(INDIRECT("IVA!X"&amp;MATCH(MID(COMPRAS!C4425,1,2)&amp;MID(COMPRAS!F4425,1,2)&amp;MID(COMPRAS!D4425,1,2),IVA!W:W,0)),"SIN COD.")</f>
        <v>0</v>
      </c>
      <c r="CH4525">
        <f ca="1">IFERROR(INDIRECT("IVA!Y"&amp;MATCH(MID(COMPRAS!C4425,1,2)&amp;MID(COMPRAS!F4425,1,2)&amp;MID(COMPRAS!D4425,1,2),IVA!W:W,0)),"SIN COD.")</f>
        <v>0</v>
      </c>
    </row>
    <row r="4526" spans="1:86" x14ac:dyDescent="0.25">
      <c r="A4526"/>
      <c r="B4526"/>
      <c r="D4526"/>
      <c r="AL4526">
        <f t="shared" si="490"/>
        <v>0</v>
      </c>
      <c r="AQ4526">
        <f t="shared" si="491"/>
        <v>0</v>
      </c>
      <c r="AR4526" t="str">
        <f>IFERROR(IF(OR(AP4526=338,AP4526=340,AP4526=341,AP4526=342,AP4526="342A",AP4526="342B"),PorcenRet(AP4526,AT4526,AU4526),INDEX(PORCENTAJEBUSCAR,MATCH(AP4526,CódigoRET,0),4)*1),"")</f>
        <v/>
      </c>
      <c r="AS4526">
        <f t="shared" si="492"/>
        <v>0</v>
      </c>
      <c r="BF4526" t="str">
        <f>IFERROR(IF(OR(BD4526=338,BD4526=340,BD4526=341,BD4526=342,BD4526="342A",BD4526="342B"),PorcenRet(BD4526,BH4526,BI4526),INDEX(PORCENTAJEBUSCAR,MATCH(BD4526,CódigoRET,0),4)*1),"")</f>
        <v/>
      </c>
      <c r="BG4526">
        <f t="shared" si="493"/>
        <v>0</v>
      </c>
      <c r="BO4526">
        <f t="shared" si="494"/>
        <v>0</v>
      </c>
      <c r="CC4526">
        <f t="shared" si="495"/>
        <v>0</v>
      </c>
      <c r="CD4526">
        <f t="shared" si="496"/>
        <v>0</v>
      </c>
      <c r="CG4526">
        <f ca="1">IFERROR(INDIRECT("IVA!X"&amp;MATCH(MID(COMPRAS!C4426,1,2)&amp;MID(COMPRAS!F4426,1,2)&amp;MID(COMPRAS!D4426,1,2),IVA!W:W,0)),"SIN COD.")</f>
        <v>0</v>
      </c>
      <c r="CH4526">
        <f ca="1">IFERROR(INDIRECT("IVA!Y"&amp;MATCH(MID(COMPRAS!C4426,1,2)&amp;MID(COMPRAS!F4426,1,2)&amp;MID(COMPRAS!D4426,1,2),IVA!W:W,0)),"SIN COD.")</f>
        <v>0</v>
      </c>
    </row>
    <row r="4527" spans="1:86" x14ac:dyDescent="0.25">
      <c r="A4527"/>
      <c r="B4527"/>
      <c r="D4527"/>
      <c r="AL4527">
        <f t="shared" si="490"/>
        <v>0</v>
      </c>
      <c r="AQ4527">
        <f t="shared" si="491"/>
        <v>0</v>
      </c>
      <c r="AR4527" t="str">
        <f>IFERROR(IF(OR(AP4527=338,AP4527=340,AP4527=341,AP4527=342,AP4527="342A",AP4527="342B"),PorcenRet(AP4527,AT4527,AU4527),INDEX(PORCENTAJEBUSCAR,MATCH(AP4527,CódigoRET,0),4)*1),"")</f>
        <v/>
      </c>
      <c r="AS4527">
        <f t="shared" si="492"/>
        <v>0</v>
      </c>
      <c r="BF4527" t="str">
        <f>IFERROR(IF(OR(BD4527=338,BD4527=340,BD4527=341,BD4527=342,BD4527="342A",BD4527="342B"),PorcenRet(BD4527,BH4527,BI4527),INDEX(PORCENTAJEBUSCAR,MATCH(BD4527,CódigoRET,0),4)*1),"")</f>
        <v/>
      </c>
      <c r="BG4527">
        <f t="shared" si="493"/>
        <v>0</v>
      </c>
      <c r="BO4527">
        <f t="shared" si="494"/>
        <v>0</v>
      </c>
      <c r="CC4527">
        <f t="shared" si="495"/>
        <v>0</v>
      </c>
      <c r="CD4527">
        <f t="shared" si="496"/>
        <v>0</v>
      </c>
      <c r="CG4527">
        <f ca="1">IFERROR(INDIRECT("IVA!X"&amp;MATCH(MID(COMPRAS!C4427,1,2)&amp;MID(COMPRAS!F4427,1,2)&amp;MID(COMPRAS!D4427,1,2),IVA!W:W,0)),"SIN COD.")</f>
        <v>0</v>
      </c>
      <c r="CH4527">
        <f ca="1">IFERROR(INDIRECT("IVA!Y"&amp;MATCH(MID(COMPRAS!C4427,1,2)&amp;MID(COMPRAS!F4427,1,2)&amp;MID(COMPRAS!D4427,1,2),IVA!W:W,0)),"SIN COD.")</f>
        <v>0</v>
      </c>
    </row>
    <row r="4528" spans="1:86" x14ac:dyDescent="0.25">
      <c r="A4528"/>
      <c r="B4528"/>
      <c r="D4528"/>
      <c r="AL4528">
        <f t="shared" si="490"/>
        <v>0</v>
      </c>
      <c r="AQ4528">
        <f t="shared" si="491"/>
        <v>0</v>
      </c>
      <c r="AR4528" t="str">
        <f>IFERROR(IF(OR(AP4528=338,AP4528=340,AP4528=341,AP4528=342,AP4528="342A",AP4528="342B"),PorcenRet(AP4528,AT4528,AU4528),INDEX(PORCENTAJEBUSCAR,MATCH(AP4528,CódigoRET,0),4)*1),"")</f>
        <v/>
      </c>
      <c r="AS4528">
        <f t="shared" si="492"/>
        <v>0</v>
      </c>
      <c r="BF4528" t="str">
        <f>IFERROR(IF(OR(BD4528=338,BD4528=340,BD4528=341,BD4528=342,BD4528="342A",BD4528="342B"),PorcenRet(BD4528,BH4528,BI4528),INDEX(PORCENTAJEBUSCAR,MATCH(BD4528,CódigoRET,0),4)*1),"")</f>
        <v/>
      </c>
      <c r="BG4528">
        <f t="shared" si="493"/>
        <v>0</v>
      </c>
      <c r="BO4528">
        <f t="shared" si="494"/>
        <v>0</v>
      </c>
      <c r="CC4528">
        <f t="shared" si="495"/>
        <v>0</v>
      </c>
      <c r="CD4528">
        <f t="shared" si="496"/>
        <v>0</v>
      </c>
      <c r="CG4528">
        <f ca="1">IFERROR(INDIRECT("IVA!X"&amp;MATCH(MID(COMPRAS!C4428,1,2)&amp;MID(COMPRAS!F4428,1,2)&amp;MID(COMPRAS!D4428,1,2),IVA!W:W,0)),"SIN COD.")</f>
        <v>0</v>
      </c>
      <c r="CH4528">
        <f ca="1">IFERROR(INDIRECT("IVA!Y"&amp;MATCH(MID(COMPRAS!C4428,1,2)&amp;MID(COMPRAS!F4428,1,2)&amp;MID(COMPRAS!D4428,1,2),IVA!W:W,0)),"SIN COD.")</f>
        <v>0</v>
      </c>
    </row>
    <row r="4529" spans="1:86" x14ac:dyDescent="0.25">
      <c r="A4529"/>
      <c r="B4529"/>
      <c r="D4529"/>
      <c r="AL4529">
        <f t="shared" si="490"/>
        <v>0</v>
      </c>
      <c r="AQ4529">
        <f t="shared" si="491"/>
        <v>0</v>
      </c>
      <c r="AR4529" t="str">
        <f>IFERROR(IF(OR(AP4529=338,AP4529=340,AP4529=341,AP4529=342,AP4529="342A",AP4529="342B"),PorcenRet(AP4529,AT4529,AU4529),INDEX(PORCENTAJEBUSCAR,MATCH(AP4529,CódigoRET,0),4)*1),"")</f>
        <v/>
      </c>
      <c r="AS4529">
        <f t="shared" si="492"/>
        <v>0</v>
      </c>
      <c r="BF4529" t="str">
        <f>IFERROR(IF(OR(BD4529=338,BD4529=340,BD4529=341,BD4529=342,BD4529="342A",BD4529="342B"),PorcenRet(BD4529,BH4529,BI4529),INDEX(PORCENTAJEBUSCAR,MATCH(BD4529,CódigoRET,0),4)*1),"")</f>
        <v/>
      </c>
      <c r="BG4529">
        <f t="shared" si="493"/>
        <v>0</v>
      </c>
      <c r="BO4529">
        <f t="shared" si="494"/>
        <v>0</v>
      </c>
      <c r="CC4529">
        <f t="shared" si="495"/>
        <v>0</v>
      </c>
      <c r="CD4529">
        <f t="shared" si="496"/>
        <v>0</v>
      </c>
      <c r="CG4529">
        <f ca="1">IFERROR(INDIRECT("IVA!X"&amp;MATCH(MID(COMPRAS!C4429,1,2)&amp;MID(COMPRAS!F4429,1,2)&amp;MID(COMPRAS!D4429,1,2),IVA!W:W,0)),"SIN COD.")</f>
        <v>0</v>
      </c>
      <c r="CH4529">
        <f ca="1">IFERROR(INDIRECT("IVA!Y"&amp;MATCH(MID(COMPRAS!C4429,1,2)&amp;MID(COMPRAS!F4429,1,2)&amp;MID(COMPRAS!D4429,1,2),IVA!W:W,0)),"SIN COD.")</f>
        <v>0</v>
      </c>
    </row>
    <row r="4530" spans="1:86" x14ac:dyDescent="0.25">
      <c r="A4530"/>
      <c r="B4530"/>
      <c r="D4530"/>
      <c r="AL4530">
        <f t="shared" si="490"/>
        <v>0</v>
      </c>
      <c r="AQ4530">
        <f t="shared" si="491"/>
        <v>0</v>
      </c>
      <c r="AR4530" t="str">
        <f>IFERROR(IF(OR(AP4530=338,AP4530=340,AP4530=341,AP4530=342,AP4530="342A",AP4530="342B"),PorcenRet(AP4530,AT4530,AU4530),INDEX(PORCENTAJEBUSCAR,MATCH(AP4530,CódigoRET,0),4)*1),"")</f>
        <v/>
      </c>
      <c r="AS4530">
        <f t="shared" si="492"/>
        <v>0</v>
      </c>
      <c r="BF4530" t="str">
        <f>IFERROR(IF(OR(BD4530=338,BD4530=340,BD4530=341,BD4530=342,BD4530="342A",BD4530="342B"),PorcenRet(BD4530,BH4530,BI4530),INDEX(PORCENTAJEBUSCAR,MATCH(BD4530,CódigoRET,0),4)*1),"")</f>
        <v/>
      </c>
      <c r="BG4530">
        <f t="shared" si="493"/>
        <v>0</v>
      </c>
      <c r="BO4530">
        <f t="shared" si="494"/>
        <v>0</v>
      </c>
      <c r="CC4530">
        <f t="shared" si="495"/>
        <v>0</v>
      </c>
      <c r="CD4530">
        <f t="shared" si="496"/>
        <v>0</v>
      </c>
      <c r="CG4530">
        <f ca="1">IFERROR(INDIRECT("IVA!X"&amp;MATCH(MID(COMPRAS!C4430,1,2)&amp;MID(COMPRAS!F4430,1,2)&amp;MID(COMPRAS!D4430,1,2),IVA!W:W,0)),"SIN COD.")</f>
        <v>0</v>
      </c>
      <c r="CH4530">
        <f ca="1">IFERROR(INDIRECT("IVA!Y"&amp;MATCH(MID(COMPRAS!C4430,1,2)&amp;MID(COMPRAS!F4430,1,2)&amp;MID(COMPRAS!D4430,1,2),IVA!W:W,0)),"SIN COD.")</f>
        <v>0</v>
      </c>
    </row>
    <row r="4531" spans="1:86" x14ac:dyDescent="0.25">
      <c r="A4531"/>
      <c r="B4531"/>
      <c r="D4531"/>
      <c r="AL4531">
        <f t="shared" si="490"/>
        <v>0</v>
      </c>
      <c r="AQ4531">
        <f t="shared" si="491"/>
        <v>0</v>
      </c>
      <c r="AR4531" t="str">
        <f>IFERROR(IF(OR(AP4531=338,AP4531=340,AP4531=341,AP4531=342,AP4531="342A",AP4531="342B"),PorcenRet(AP4531,AT4531,AU4531),INDEX(PORCENTAJEBUSCAR,MATCH(AP4531,CódigoRET,0),4)*1),"")</f>
        <v/>
      </c>
      <c r="AS4531">
        <f t="shared" si="492"/>
        <v>0</v>
      </c>
      <c r="BF4531" t="str">
        <f>IFERROR(IF(OR(BD4531=338,BD4531=340,BD4531=341,BD4531=342,BD4531="342A",BD4531="342B"),PorcenRet(BD4531,BH4531,BI4531),INDEX(PORCENTAJEBUSCAR,MATCH(BD4531,CódigoRET,0),4)*1),"")</f>
        <v/>
      </c>
      <c r="BG4531">
        <f t="shared" si="493"/>
        <v>0</v>
      </c>
      <c r="BO4531">
        <f t="shared" si="494"/>
        <v>0</v>
      </c>
      <c r="CC4531">
        <f t="shared" si="495"/>
        <v>0</v>
      </c>
      <c r="CD4531">
        <f t="shared" si="496"/>
        <v>0</v>
      </c>
      <c r="CG4531">
        <f ca="1">IFERROR(INDIRECT("IVA!X"&amp;MATCH(MID(COMPRAS!C4431,1,2)&amp;MID(COMPRAS!F4431,1,2)&amp;MID(COMPRAS!D4431,1,2),IVA!W:W,0)),"SIN COD.")</f>
        <v>0</v>
      </c>
      <c r="CH4531">
        <f ca="1">IFERROR(INDIRECT("IVA!Y"&amp;MATCH(MID(COMPRAS!C4431,1,2)&amp;MID(COMPRAS!F4431,1,2)&amp;MID(COMPRAS!D4431,1,2),IVA!W:W,0)),"SIN COD.")</f>
        <v>0</v>
      </c>
    </row>
    <row r="4532" spans="1:86" x14ac:dyDescent="0.25">
      <c r="A4532"/>
      <c r="B4532"/>
      <c r="D4532"/>
      <c r="AL4532">
        <f t="shared" si="490"/>
        <v>0</v>
      </c>
      <c r="AQ4532">
        <f t="shared" si="491"/>
        <v>0</v>
      </c>
      <c r="AR4532" t="str">
        <f>IFERROR(IF(OR(AP4532=338,AP4532=340,AP4532=341,AP4532=342,AP4532="342A",AP4532="342B"),PorcenRet(AP4532,AT4532,AU4532),INDEX(PORCENTAJEBUSCAR,MATCH(AP4532,CódigoRET,0),4)*1),"")</f>
        <v/>
      </c>
      <c r="AS4532">
        <f t="shared" si="492"/>
        <v>0</v>
      </c>
      <c r="BF4532" t="str">
        <f>IFERROR(IF(OR(BD4532=338,BD4532=340,BD4532=341,BD4532=342,BD4532="342A",BD4532="342B"),PorcenRet(BD4532,BH4532,BI4532),INDEX(PORCENTAJEBUSCAR,MATCH(BD4532,CódigoRET,0),4)*1),"")</f>
        <v/>
      </c>
      <c r="BG4532">
        <f t="shared" si="493"/>
        <v>0</v>
      </c>
      <c r="BO4532">
        <f t="shared" si="494"/>
        <v>0</v>
      </c>
      <c r="CC4532">
        <f t="shared" si="495"/>
        <v>0</v>
      </c>
      <c r="CD4532">
        <f t="shared" si="496"/>
        <v>0</v>
      </c>
      <c r="CG4532">
        <f ca="1">IFERROR(INDIRECT("IVA!X"&amp;MATCH(MID(COMPRAS!C4432,1,2)&amp;MID(COMPRAS!F4432,1,2)&amp;MID(COMPRAS!D4432,1,2),IVA!W:W,0)),"SIN COD.")</f>
        <v>0</v>
      </c>
      <c r="CH4532">
        <f ca="1">IFERROR(INDIRECT("IVA!Y"&amp;MATCH(MID(COMPRAS!C4432,1,2)&amp;MID(COMPRAS!F4432,1,2)&amp;MID(COMPRAS!D4432,1,2),IVA!W:W,0)),"SIN COD.")</f>
        <v>0</v>
      </c>
    </row>
    <row r="4533" spans="1:86" x14ac:dyDescent="0.25">
      <c r="A4533"/>
      <c r="B4533"/>
      <c r="D4533"/>
      <c r="AL4533">
        <f t="shared" si="490"/>
        <v>0</v>
      </c>
      <c r="AQ4533">
        <f t="shared" si="491"/>
        <v>0</v>
      </c>
      <c r="AR4533" t="str">
        <f>IFERROR(IF(OR(AP4533=338,AP4533=340,AP4533=341,AP4533=342,AP4533="342A",AP4533="342B"),PorcenRet(AP4533,AT4533,AU4533),INDEX(PORCENTAJEBUSCAR,MATCH(AP4533,CódigoRET,0),4)*1),"")</f>
        <v/>
      </c>
      <c r="AS4533">
        <f t="shared" si="492"/>
        <v>0</v>
      </c>
      <c r="BF4533" t="str">
        <f>IFERROR(IF(OR(BD4533=338,BD4533=340,BD4533=341,BD4533=342,BD4533="342A",BD4533="342B"),PorcenRet(BD4533,BH4533,BI4533),INDEX(PORCENTAJEBUSCAR,MATCH(BD4533,CódigoRET,0),4)*1),"")</f>
        <v/>
      </c>
      <c r="BG4533">
        <f t="shared" si="493"/>
        <v>0</v>
      </c>
      <c r="BO4533">
        <f t="shared" si="494"/>
        <v>0</v>
      </c>
      <c r="CC4533">
        <f t="shared" si="495"/>
        <v>0</v>
      </c>
      <c r="CD4533">
        <f t="shared" si="496"/>
        <v>0</v>
      </c>
      <c r="CG4533">
        <f ca="1">IFERROR(INDIRECT("IVA!X"&amp;MATCH(MID(COMPRAS!C4433,1,2)&amp;MID(COMPRAS!F4433,1,2)&amp;MID(COMPRAS!D4433,1,2),IVA!W:W,0)),"SIN COD.")</f>
        <v>0</v>
      </c>
      <c r="CH4533">
        <f ca="1">IFERROR(INDIRECT("IVA!Y"&amp;MATCH(MID(COMPRAS!C4433,1,2)&amp;MID(COMPRAS!F4433,1,2)&amp;MID(COMPRAS!D4433,1,2),IVA!W:W,0)),"SIN COD.")</f>
        <v>0</v>
      </c>
    </row>
    <row r="4534" spans="1:86" x14ac:dyDescent="0.25">
      <c r="A4534"/>
      <c r="B4534"/>
      <c r="D4534"/>
      <c r="AL4534">
        <f t="shared" si="490"/>
        <v>0</v>
      </c>
      <c r="AQ4534">
        <f t="shared" si="491"/>
        <v>0</v>
      </c>
      <c r="AR4534" t="str">
        <f>IFERROR(IF(OR(AP4534=338,AP4534=340,AP4534=341,AP4534=342,AP4534="342A",AP4534="342B"),PorcenRet(AP4534,AT4534,AU4534),INDEX(PORCENTAJEBUSCAR,MATCH(AP4534,CódigoRET,0),4)*1),"")</f>
        <v/>
      </c>
      <c r="AS4534">
        <f t="shared" si="492"/>
        <v>0</v>
      </c>
      <c r="BF4534" t="str">
        <f>IFERROR(IF(OR(BD4534=338,BD4534=340,BD4534=341,BD4534=342,BD4534="342A",BD4534="342B"),PorcenRet(BD4534,BH4534,BI4534),INDEX(PORCENTAJEBUSCAR,MATCH(BD4534,CódigoRET,0),4)*1),"")</f>
        <v/>
      </c>
      <c r="BG4534">
        <f t="shared" si="493"/>
        <v>0</v>
      </c>
      <c r="BO4534">
        <f t="shared" si="494"/>
        <v>0</v>
      </c>
      <c r="CC4534">
        <f t="shared" si="495"/>
        <v>0</v>
      </c>
      <c r="CD4534">
        <f t="shared" si="496"/>
        <v>0</v>
      </c>
      <c r="CG4534">
        <f ca="1">IFERROR(INDIRECT("IVA!X"&amp;MATCH(MID(COMPRAS!C4434,1,2)&amp;MID(COMPRAS!F4434,1,2)&amp;MID(COMPRAS!D4434,1,2),IVA!W:W,0)),"SIN COD.")</f>
        <v>0</v>
      </c>
      <c r="CH4534">
        <f ca="1">IFERROR(INDIRECT("IVA!Y"&amp;MATCH(MID(COMPRAS!C4434,1,2)&amp;MID(COMPRAS!F4434,1,2)&amp;MID(COMPRAS!D4434,1,2),IVA!W:W,0)),"SIN COD.")</f>
        <v>0</v>
      </c>
    </row>
    <row r="4535" spans="1:86" x14ac:dyDescent="0.25">
      <c r="A4535"/>
      <c r="B4535"/>
      <c r="D4535"/>
      <c r="AL4535">
        <f t="shared" si="490"/>
        <v>0</v>
      </c>
      <c r="AQ4535">
        <f t="shared" si="491"/>
        <v>0</v>
      </c>
      <c r="AR4535" t="str">
        <f>IFERROR(IF(OR(AP4535=338,AP4535=340,AP4535=341,AP4535=342,AP4535="342A",AP4535="342B"),PorcenRet(AP4535,AT4535,AU4535),INDEX(PORCENTAJEBUSCAR,MATCH(AP4535,CódigoRET,0),4)*1),"")</f>
        <v/>
      </c>
      <c r="AS4535">
        <f t="shared" si="492"/>
        <v>0</v>
      </c>
      <c r="BF4535" t="str">
        <f>IFERROR(IF(OR(BD4535=338,BD4535=340,BD4535=341,BD4535=342,BD4535="342A",BD4535="342B"),PorcenRet(BD4535,BH4535,BI4535),INDEX(PORCENTAJEBUSCAR,MATCH(BD4535,CódigoRET,0),4)*1),"")</f>
        <v/>
      </c>
      <c r="BG4535">
        <f t="shared" si="493"/>
        <v>0</v>
      </c>
      <c r="BO4535">
        <f t="shared" si="494"/>
        <v>0</v>
      </c>
      <c r="CC4535">
        <f t="shared" si="495"/>
        <v>0</v>
      </c>
      <c r="CD4535">
        <f t="shared" si="496"/>
        <v>0</v>
      </c>
      <c r="CG4535">
        <f ca="1">IFERROR(INDIRECT("IVA!X"&amp;MATCH(MID(COMPRAS!C4435,1,2)&amp;MID(COMPRAS!F4435,1,2)&amp;MID(COMPRAS!D4435,1,2),IVA!W:W,0)),"SIN COD.")</f>
        <v>0</v>
      </c>
      <c r="CH4535">
        <f ca="1">IFERROR(INDIRECT("IVA!Y"&amp;MATCH(MID(COMPRAS!C4435,1,2)&amp;MID(COMPRAS!F4435,1,2)&amp;MID(COMPRAS!D4435,1,2),IVA!W:W,0)),"SIN COD.")</f>
        <v>0</v>
      </c>
    </row>
    <row r="4536" spans="1:86" x14ac:dyDescent="0.25">
      <c r="A4536"/>
      <c r="B4536"/>
      <c r="D4536"/>
      <c r="AL4536">
        <f t="shared" si="490"/>
        <v>0</v>
      </c>
      <c r="AQ4536">
        <f t="shared" si="491"/>
        <v>0</v>
      </c>
      <c r="AR4536" t="str">
        <f>IFERROR(IF(OR(AP4536=338,AP4536=340,AP4536=341,AP4536=342,AP4536="342A",AP4536="342B"),PorcenRet(AP4536,AT4536,AU4536),INDEX(PORCENTAJEBUSCAR,MATCH(AP4536,CódigoRET,0),4)*1),"")</f>
        <v/>
      </c>
      <c r="AS4536">
        <f t="shared" si="492"/>
        <v>0</v>
      </c>
      <c r="BF4536" t="str">
        <f>IFERROR(IF(OR(BD4536=338,BD4536=340,BD4536=341,BD4536=342,BD4536="342A",BD4536="342B"),PorcenRet(BD4536,BH4536,BI4536),INDEX(PORCENTAJEBUSCAR,MATCH(BD4536,CódigoRET,0),4)*1),"")</f>
        <v/>
      </c>
      <c r="BG4536">
        <f t="shared" si="493"/>
        <v>0</v>
      </c>
      <c r="BO4536">
        <f t="shared" si="494"/>
        <v>0</v>
      </c>
      <c r="CC4536">
        <f t="shared" si="495"/>
        <v>0</v>
      </c>
      <c r="CD4536">
        <f t="shared" si="496"/>
        <v>0</v>
      </c>
      <c r="CG4536">
        <f ca="1">IFERROR(INDIRECT("IVA!X"&amp;MATCH(MID(COMPRAS!C4436,1,2)&amp;MID(COMPRAS!F4436,1,2)&amp;MID(COMPRAS!D4436,1,2),IVA!W:W,0)),"SIN COD.")</f>
        <v>0</v>
      </c>
      <c r="CH4536">
        <f ca="1">IFERROR(INDIRECT("IVA!Y"&amp;MATCH(MID(COMPRAS!C4436,1,2)&amp;MID(COMPRAS!F4436,1,2)&amp;MID(COMPRAS!D4436,1,2),IVA!W:W,0)),"SIN COD.")</f>
        <v>0</v>
      </c>
    </row>
    <row r="4537" spans="1:86" x14ac:dyDescent="0.25">
      <c r="A4537"/>
      <c r="B4537"/>
      <c r="D4537"/>
      <c r="AL4537">
        <f t="shared" si="490"/>
        <v>0</v>
      </c>
      <c r="AQ4537">
        <f t="shared" si="491"/>
        <v>0</v>
      </c>
      <c r="AR4537" t="str">
        <f>IFERROR(IF(OR(AP4537=338,AP4537=340,AP4537=341,AP4537=342,AP4537="342A",AP4537="342B"),PorcenRet(AP4537,AT4537,AU4537),INDEX(PORCENTAJEBUSCAR,MATCH(AP4537,CódigoRET,0),4)*1),"")</f>
        <v/>
      </c>
      <c r="AS4537">
        <f t="shared" si="492"/>
        <v>0</v>
      </c>
      <c r="BF4537" t="str">
        <f>IFERROR(IF(OR(BD4537=338,BD4537=340,BD4537=341,BD4537=342,BD4537="342A",BD4537="342B"),PorcenRet(BD4537,BH4537,BI4537),INDEX(PORCENTAJEBUSCAR,MATCH(BD4537,CódigoRET,0),4)*1),"")</f>
        <v/>
      </c>
      <c r="BG4537">
        <f t="shared" si="493"/>
        <v>0</v>
      </c>
      <c r="BO4537">
        <f t="shared" si="494"/>
        <v>0</v>
      </c>
      <c r="CC4537">
        <f t="shared" si="495"/>
        <v>0</v>
      </c>
      <c r="CD4537">
        <f t="shared" si="496"/>
        <v>0</v>
      </c>
      <c r="CG4537">
        <f ca="1">IFERROR(INDIRECT("IVA!X"&amp;MATCH(MID(COMPRAS!C4437,1,2)&amp;MID(COMPRAS!F4437,1,2)&amp;MID(COMPRAS!D4437,1,2),IVA!W:W,0)),"SIN COD.")</f>
        <v>0</v>
      </c>
      <c r="CH4537">
        <f ca="1">IFERROR(INDIRECT("IVA!Y"&amp;MATCH(MID(COMPRAS!C4437,1,2)&amp;MID(COMPRAS!F4437,1,2)&amp;MID(COMPRAS!D4437,1,2),IVA!W:W,0)),"SIN COD.")</f>
        <v>0</v>
      </c>
    </row>
    <row r="4538" spans="1:86" x14ac:dyDescent="0.25">
      <c r="A4538"/>
      <c r="B4538"/>
      <c r="D4538"/>
      <c r="AL4538">
        <f t="shared" si="490"/>
        <v>0</v>
      </c>
      <c r="AQ4538">
        <f t="shared" si="491"/>
        <v>0</v>
      </c>
      <c r="AR4538" t="str">
        <f>IFERROR(IF(OR(AP4538=338,AP4538=340,AP4538=341,AP4538=342,AP4538="342A",AP4538="342B"),PorcenRet(AP4538,AT4538,AU4538),INDEX(PORCENTAJEBUSCAR,MATCH(AP4538,CódigoRET,0),4)*1),"")</f>
        <v/>
      </c>
      <c r="AS4538">
        <f t="shared" si="492"/>
        <v>0</v>
      </c>
      <c r="BF4538" t="str">
        <f>IFERROR(IF(OR(BD4538=338,BD4538=340,BD4538=341,BD4538=342,BD4538="342A",BD4538="342B"),PorcenRet(BD4538,BH4538,BI4538),INDEX(PORCENTAJEBUSCAR,MATCH(BD4538,CódigoRET,0),4)*1),"")</f>
        <v/>
      </c>
      <c r="BG4538">
        <f t="shared" si="493"/>
        <v>0</v>
      </c>
      <c r="BO4538">
        <f t="shared" si="494"/>
        <v>0</v>
      </c>
      <c r="CC4538">
        <f t="shared" si="495"/>
        <v>0</v>
      </c>
      <c r="CD4538">
        <f t="shared" si="496"/>
        <v>0</v>
      </c>
      <c r="CG4538">
        <f ca="1">IFERROR(INDIRECT("IVA!X"&amp;MATCH(MID(COMPRAS!C4438,1,2)&amp;MID(COMPRAS!F4438,1,2)&amp;MID(COMPRAS!D4438,1,2),IVA!W:W,0)),"SIN COD.")</f>
        <v>0</v>
      </c>
      <c r="CH4538">
        <f ca="1">IFERROR(INDIRECT("IVA!Y"&amp;MATCH(MID(COMPRAS!C4438,1,2)&amp;MID(COMPRAS!F4438,1,2)&amp;MID(COMPRAS!D4438,1,2),IVA!W:W,0)),"SIN COD.")</f>
        <v>0</v>
      </c>
    </row>
    <row r="4539" spans="1:86" x14ac:dyDescent="0.25">
      <c r="A4539"/>
      <c r="B4539"/>
      <c r="D4539"/>
      <c r="AL4539">
        <f t="shared" si="490"/>
        <v>0</v>
      </c>
      <c r="AQ4539">
        <f t="shared" si="491"/>
        <v>0</v>
      </c>
      <c r="AR4539" t="str">
        <f>IFERROR(IF(OR(AP4539=338,AP4539=340,AP4539=341,AP4539=342,AP4539="342A",AP4539="342B"),PorcenRet(AP4539,AT4539,AU4539),INDEX(PORCENTAJEBUSCAR,MATCH(AP4539,CódigoRET,0),4)*1),"")</f>
        <v/>
      </c>
      <c r="AS4539">
        <f t="shared" si="492"/>
        <v>0</v>
      </c>
      <c r="BF4539" t="str">
        <f>IFERROR(IF(OR(BD4539=338,BD4539=340,BD4539=341,BD4539=342,BD4539="342A",BD4539="342B"),PorcenRet(BD4539,BH4539,BI4539),INDEX(PORCENTAJEBUSCAR,MATCH(BD4539,CódigoRET,0),4)*1),"")</f>
        <v/>
      </c>
      <c r="BG4539">
        <f t="shared" si="493"/>
        <v>0</v>
      </c>
      <c r="BO4539">
        <f t="shared" si="494"/>
        <v>0</v>
      </c>
      <c r="CC4539">
        <f t="shared" si="495"/>
        <v>0</v>
      </c>
      <c r="CD4539">
        <f t="shared" si="496"/>
        <v>0</v>
      </c>
      <c r="CG4539">
        <f ca="1">IFERROR(INDIRECT("IVA!X"&amp;MATCH(MID(COMPRAS!C4439,1,2)&amp;MID(COMPRAS!F4439,1,2)&amp;MID(COMPRAS!D4439,1,2),IVA!W:W,0)),"SIN COD.")</f>
        <v>0</v>
      </c>
      <c r="CH4539">
        <f ca="1">IFERROR(INDIRECT("IVA!Y"&amp;MATCH(MID(COMPRAS!C4439,1,2)&amp;MID(COMPRAS!F4439,1,2)&amp;MID(COMPRAS!D4439,1,2),IVA!W:W,0)),"SIN COD.")</f>
        <v>0</v>
      </c>
    </row>
    <row r="4540" spans="1:86" x14ac:dyDescent="0.25">
      <c r="A4540"/>
      <c r="B4540"/>
      <c r="D4540"/>
      <c r="AL4540">
        <f t="shared" si="490"/>
        <v>0</v>
      </c>
      <c r="AQ4540">
        <f t="shared" si="491"/>
        <v>0</v>
      </c>
      <c r="AR4540" t="str">
        <f>IFERROR(IF(OR(AP4540=338,AP4540=340,AP4540=341,AP4540=342,AP4540="342A",AP4540="342B"),PorcenRet(AP4540,AT4540,AU4540),INDEX(PORCENTAJEBUSCAR,MATCH(AP4540,CódigoRET,0),4)*1),"")</f>
        <v/>
      </c>
      <c r="AS4540">
        <f t="shared" si="492"/>
        <v>0</v>
      </c>
      <c r="BF4540" t="str">
        <f>IFERROR(IF(OR(BD4540=338,BD4540=340,BD4540=341,BD4540=342,BD4540="342A",BD4540="342B"),PorcenRet(BD4540,BH4540,BI4540),INDEX(PORCENTAJEBUSCAR,MATCH(BD4540,CódigoRET,0),4)*1),"")</f>
        <v/>
      </c>
      <c r="BG4540">
        <f t="shared" si="493"/>
        <v>0</v>
      </c>
      <c r="BO4540">
        <f t="shared" si="494"/>
        <v>0</v>
      </c>
      <c r="CC4540">
        <f t="shared" si="495"/>
        <v>0</v>
      </c>
      <c r="CD4540">
        <f t="shared" si="496"/>
        <v>0</v>
      </c>
      <c r="CG4540">
        <f ca="1">IFERROR(INDIRECT("IVA!X"&amp;MATCH(MID(COMPRAS!C4440,1,2)&amp;MID(COMPRAS!F4440,1,2)&amp;MID(COMPRAS!D4440,1,2),IVA!W:W,0)),"SIN COD.")</f>
        <v>0</v>
      </c>
      <c r="CH4540">
        <f ca="1">IFERROR(INDIRECT("IVA!Y"&amp;MATCH(MID(COMPRAS!C4440,1,2)&amp;MID(COMPRAS!F4440,1,2)&amp;MID(COMPRAS!D4440,1,2),IVA!W:W,0)),"SIN COD.")</f>
        <v>0</v>
      </c>
    </row>
    <row r="4541" spans="1:86" x14ac:dyDescent="0.25">
      <c r="A4541"/>
      <c r="B4541"/>
      <c r="D4541"/>
      <c r="AL4541">
        <f t="shared" si="490"/>
        <v>0</v>
      </c>
      <c r="AQ4541">
        <f t="shared" si="491"/>
        <v>0</v>
      </c>
      <c r="AR4541" t="str">
        <f>IFERROR(IF(OR(AP4541=338,AP4541=340,AP4541=341,AP4541=342,AP4541="342A",AP4541="342B"),PorcenRet(AP4541,AT4541,AU4541),INDEX(PORCENTAJEBUSCAR,MATCH(AP4541,CódigoRET,0),4)*1),"")</f>
        <v/>
      </c>
      <c r="AS4541">
        <f t="shared" si="492"/>
        <v>0</v>
      </c>
      <c r="BF4541" t="str">
        <f>IFERROR(IF(OR(BD4541=338,BD4541=340,BD4541=341,BD4541=342,BD4541="342A",BD4541="342B"),PorcenRet(BD4541,BH4541,BI4541),INDEX(PORCENTAJEBUSCAR,MATCH(BD4541,CódigoRET,0),4)*1),"")</f>
        <v/>
      </c>
      <c r="BG4541">
        <f t="shared" si="493"/>
        <v>0</v>
      </c>
      <c r="BO4541">
        <f t="shared" si="494"/>
        <v>0</v>
      </c>
      <c r="CC4541">
        <f t="shared" si="495"/>
        <v>0</v>
      </c>
      <c r="CD4541">
        <f t="shared" si="496"/>
        <v>0</v>
      </c>
      <c r="CG4541">
        <f ca="1">IFERROR(INDIRECT("IVA!X"&amp;MATCH(MID(COMPRAS!C4441,1,2)&amp;MID(COMPRAS!F4441,1,2)&amp;MID(COMPRAS!D4441,1,2),IVA!W:W,0)),"SIN COD.")</f>
        <v>0</v>
      </c>
      <c r="CH4541">
        <f ca="1">IFERROR(INDIRECT("IVA!Y"&amp;MATCH(MID(COMPRAS!C4441,1,2)&amp;MID(COMPRAS!F4441,1,2)&amp;MID(COMPRAS!D4441,1,2),IVA!W:W,0)),"SIN COD.")</f>
        <v>0</v>
      </c>
    </row>
    <row r="4542" spans="1:86" x14ac:dyDescent="0.25">
      <c r="A4542"/>
      <c r="B4542"/>
      <c r="D4542"/>
      <c r="AL4542">
        <f t="shared" si="490"/>
        <v>0</v>
      </c>
      <c r="AQ4542">
        <f t="shared" si="491"/>
        <v>0</v>
      </c>
      <c r="AR4542" t="str">
        <f>IFERROR(IF(OR(AP4542=338,AP4542=340,AP4542=341,AP4542=342,AP4542="342A",AP4542="342B"),PorcenRet(AP4542,AT4542,AU4542),INDEX(PORCENTAJEBUSCAR,MATCH(AP4542,CódigoRET,0),4)*1),"")</f>
        <v/>
      </c>
      <c r="AS4542">
        <f t="shared" si="492"/>
        <v>0</v>
      </c>
      <c r="BF4542" t="str">
        <f>IFERROR(IF(OR(BD4542=338,BD4542=340,BD4542=341,BD4542=342,BD4542="342A",BD4542="342B"),PorcenRet(BD4542,BH4542,BI4542),INDEX(PORCENTAJEBUSCAR,MATCH(BD4542,CódigoRET,0),4)*1),"")</f>
        <v/>
      </c>
      <c r="BG4542">
        <f t="shared" si="493"/>
        <v>0</v>
      </c>
      <c r="BO4542">
        <f t="shared" si="494"/>
        <v>0</v>
      </c>
      <c r="CC4542">
        <f t="shared" si="495"/>
        <v>0</v>
      </c>
      <c r="CD4542">
        <f t="shared" si="496"/>
        <v>0</v>
      </c>
      <c r="CG4542">
        <f ca="1">IFERROR(INDIRECT("IVA!X"&amp;MATCH(MID(COMPRAS!C4442,1,2)&amp;MID(COMPRAS!F4442,1,2)&amp;MID(COMPRAS!D4442,1,2),IVA!W:W,0)),"SIN COD.")</f>
        <v>0</v>
      </c>
      <c r="CH4542">
        <f ca="1">IFERROR(INDIRECT("IVA!Y"&amp;MATCH(MID(COMPRAS!C4442,1,2)&amp;MID(COMPRAS!F4442,1,2)&amp;MID(COMPRAS!D4442,1,2),IVA!W:W,0)),"SIN COD.")</f>
        <v>0</v>
      </c>
    </row>
    <row r="4543" spans="1:86" x14ac:dyDescent="0.25">
      <c r="A4543"/>
      <c r="B4543"/>
      <c r="D4543"/>
      <c r="AL4543">
        <f t="shared" si="490"/>
        <v>0</v>
      </c>
      <c r="AQ4543">
        <f t="shared" si="491"/>
        <v>0</v>
      </c>
      <c r="AR4543" t="str">
        <f>IFERROR(IF(OR(AP4543=338,AP4543=340,AP4543=341,AP4543=342,AP4543="342A",AP4543="342B"),PorcenRet(AP4543,AT4543,AU4543),INDEX(PORCENTAJEBUSCAR,MATCH(AP4543,CódigoRET,0),4)*1),"")</f>
        <v/>
      </c>
      <c r="AS4543">
        <f t="shared" si="492"/>
        <v>0</v>
      </c>
      <c r="BF4543" t="str">
        <f>IFERROR(IF(OR(BD4543=338,BD4543=340,BD4543=341,BD4543=342,BD4543="342A",BD4543="342B"),PorcenRet(BD4543,BH4543,BI4543),INDEX(PORCENTAJEBUSCAR,MATCH(BD4543,CódigoRET,0),4)*1),"")</f>
        <v/>
      </c>
      <c r="BG4543">
        <f t="shared" si="493"/>
        <v>0</v>
      </c>
      <c r="BO4543">
        <f t="shared" si="494"/>
        <v>0</v>
      </c>
      <c r="CC4543">
        <f t="shared" si="495"/>
        <v>0</v>
      </c>
      <c r="CD4543">
        <f t="shared" si="496"/>
        <v>0</v>
      </c>
      <c r="CG4543">
        <f ca="1">IFERROR(INDIRECT("IVA!X"&amp;MATCH(MID(COMPRAS!C4443,1,2)&amp;MID(COMPRAS!F4443,1,2)&amp;MID(COMPRAS!D4443,1,2),IVA!W:W,0)),"SIN COD.")</f>
        <v>0</v>
      </c>
      <c r="CH4543">
        <f ca="1">IFERROR(INDIRECT("IVA!Y"&amp;MATCH(MID(COMPRAS!C4443,1,2)&amp;MID(COMPRAS!F4443,1,2)&amp;MID(COMPRAS!D4443,1,2),IVA!W:W,0)),"SIN COD.")</f>
        <v>0</v>
      </c>
    </row>
    <row r="4544" spans="1:86" x14ac:dyDescent="0.25">
      <c r="A4544"/>
      <c r="B4544"/>
      <c r="D4544"/>
      <c r="AL4544">
        <f t="shared" si="490"/>
        <v>0</v>
      </c>
      <c r="AQ4544">
        <f t="shared" si="491"/>
        <v>0</v>
      </c>
      <c r="AR4544" t="str">
        <f>IFERROR(IF(OR(AP4544=338,AP4544=340,AP4544=341,AP4544=342,AP4544="342A",AP4544="342B"),PorcenRet(AP4544,AT4544,AU4544),INDEX(PORCENTAJEBUSCAR,MATCH(AP4544,CódigoRET,0),4)*1),"")</f>
        <v/>
      </c>
      <c r="AS4544">
        <f t="shared" si="492"/>
        <v>0</v>
      </c>
      <c r="BF4544" t="str">
        <f>IFERROR(IF(OR(BD4544=338,BD4544=340,BD4544=341,BD4544=342,BD4544="342A",BD4544="342B"),PorcenRet(BD4544,BH4544,BI4544),INDEX(PORCENTAJEBUSCAR,MATCH(BD4544,CódigoRET,0),4)*1),"")</f>
        <v/>
      </c>
      <c r="BG4544">
        <f t="shared" si="493"/>
        <v>0</v>
      </c>
      <c r="BO4544">
        <f t="shared" si="494"/>
        <v>0</v>
      </c>
      <c r="CC4544">
        <f t="shared" si="495"/>
        <v>0</v>
      </c>
      <c r="CD4544">
        <f t="shared" si="496"/>
        <v>0</v>
      </c>
      <c r="CG4544">
        <f ca="1">IFERROR(INDIRECT("IVA!X"&amp;MATCH(MID(COMPRAS!C4444,1,2)&amp;MID(COMPRAS!F4444,1,2)&amp;MID(COMPRAS!D4444,1,2),IVA!W:W,0)),"SIN COD.")</f>
        <v>0</v>
      </c>
      <c r="CH4544">
        <f ca="1">IFERROR(INDIRECT("IVA!Y"&amp;MATCH(MID(COMPRAS!C4444,1,2)&amp;MID(COMPRAS!F4444,1,2)&amp;MID(COMPRAS!D4444,1,2),IVA!W:W,0)),"SIN COD.")</f>
        <v>0</v>
      </c>
    </row>
    <row r="4545" spans="1:86" x14ac:dyDescent="0.25">
      <c r="A4545"/>
      <c r="B4545"/>
      <c r="D4545"/>
      <c r="AL4545">
        <f t="shared" si="490"/>
        <v>0</v>
      </c>
      <c r="AQ4545">
        <f t="shared" si="491"/>
        <v>0</v>
      </c>
      <c r="AR4545" t="str">
        <f>IFERROR(IF(OR(AP4545=338,AP4545=340,AP4545=341,AP4545=342,AP4545="342A",AP4545="342B"),PorcenRet(AP4545,AT4545,AU4545),INDEX(PORCENTAJEBUSCAR,MATCH(AP4545,CódigoRET,0),4)*1),"")</f>
        <v/>
      </c>
      <c r="AS4545">
        <f t="shared" si="492"/>
        <v>0</v>
      </c>
      <c r="BF4545" t="str">
        <f>IFERROR(IF(OR(BD4545=338,BD4545=340,BD4545=341,BD4545=342,BD4545="342A",BD4545="342B"),PorcenRet(BD4545,BH4545,BI4545),INDEX(PORCENTAJEBUSCAR,MATCH(BD4545,CódigoRET,0),4)*1),"")</f>
        <v/>
      </c>
      <c r="BG4545">
        <f t="shared" si="493"/>
        <v>0</v>
      </c>
      <c r="BO4545">
        <f t="shared" si="494"/>
        <v>0</v>
      </c>
      <c r="CC4545">
        <f t="shared" si="495"/>
        <v>0</v>
      </c>
      <c r="CD4545">
        <f t="shared" si="496"/>
        <v>0</v>
      </c>
      <c r="CG4545">
        <f ca="1">IFERROR(INDIRECT("IVA!X"&amp;MATCH(MID(COMPRAS!C4445,1,2)&amp;MID(COMPRAS!F4445,1,2)&amp;MID(COMPRAS!D4445,1,2),IVA!W:W,0)),"SIN COD.")</f>
        <v>0</v>
      </c>
      <c r="CH4545">
        <f ca="1">IFERROR(INDIRECT("IVA!Y"&amp;MATCH(MID(COMPRAS!C4445,1,2)&amp;MID(COMPRAS!F4445,1,2)&amp;MID(COMPRAS!D4445,1,2),IVA!W:W,0)),"SIN COD.")</f>
        <v>0</v>
      </c>
    </row>
    <row r="4546" spans="1:86" x14ac:dyDescent="0.25">
      <c r="A4546"/>
      <c r="B4546"/>
      <c r="D4546"/>
      <c r="AL4546">
        <f t="shared" ref="AL4546:AL4609" si="497">O4546+P4546+Q4546+R4546+S4546+T4546+U4546+V4546</f>
        <v>0</v>
      </c>
      <c r="AQ4546">
        <f t="shared" ref="AQ4546:AQ4609" si="498">+P4546+Q4546+R4546+S4546-BE4546-BQ4546-BW4546+O4546</f>
        <v>0</v>
      </c>
      <c r="AR4546" t="str">
        <f>IFERROR(IF(OR(AP4546=338,AP4546=340,AP4546=341,AP4546=342,AP4546="342A",AP4546="342B"),PorcenRet(AP4546,AT4546,AU4546),INDEX(PORCENTAJEBUSCAR,MATCH(AP4546,CódigoRET,0),4)*1),"")</f>
        <v/>
      </c>
      <c r="AS4546">
        <f t="shared" ref="AS4546:AS4609" si="499">ROUND(IF(AP4546="",0,AQ4546*(AR4546/100)),2)</f>
        <v>0</v>
      </c>
      <c r="BF4546" t="str">
        <f>IFERROR(IF(OR(BD4546=338,BD4546=340,BD4546=341,BD4546=342,BD4546="342A",BD4546="342B"),PorcenRet(BD4546,BH4546,BI4546),INDEX(PORCENTAJEBUSCAR,MATCH(BD4546,CódigoRET,0),4)*1),"")</f>
        <v/>
      </c>
      <c r="BG4546">
        <f t="shared" ref="BG4546:BG4609" si="500">ROUND(IF(BD4546="",0,BE4546*(BF4546/100)),2)</f>
        <v>0</v>
      </c>
      <c r="BO4546">
        <f t="shared" ref="BO4546:BO4609" si="501">IF(MID(F4546,1,2)="41",SUM(O4546:S4546),0)</f>
        <v>0</v>
      </c>
      <c r="CC4546">
        <f t="shared" ref="CC4546:CC4609" si="502">O4546+P4546+Q4546+R4546+S4546</f>
        <v>0</v>
      </c>
      <c r="CD4546">
        <f t="shared" ref="CD4546:CD4609" si="503">T4546+U4546</f>
        <v>0</v>
      </c>
      <c r="CG4546">
        <f ca="1">IFERROR(INDIRECT("IVA!X"&amp;MATCH(MID(COMPRAS!C4446,1,2)&amp;MID(COMPRAS!F4446,1,2)&amp;MID(COMPRAS!D4446,1,2),IVA!W:W,0)),"SIN COD.")</f>
        <v>0</v>
      </c>
      <c r="CH4546">
        <f ca="1">IFERROR(INDIRECT("IVA!Y"&amp;MATCH(MID(COMPRAS!C4446,1,2)&amp;MID(COMPRAS!F4446,1,2)&amp;MID(COMPRAS!D4446,1,2),IVA!W:W,0)),"SIN COD.")</f>
        <v>0</v>
      </c>
    </row>
    <row r="4547" spans="1:86" x14ac:dyDescent="0.25">
      <c r="A4547"/>
      <c r="B4547"/>
      <c r="D4547"/>
      <c r="AL4547">
        <f t="shared" si="497"/>
        <v>0</v>
      </c>
      <c r="AQ4547">
        <f t="shared" si="498"/>
        <v>0</v>
      </c>
      <c r="AR4547" t="str">
        <f>IFERROR(IF(OR(AP4547=338,AP4547=340,AP4547=341,AP4547=342,AP4547="342A",AP4547="342B"),PorcenRet(AP4547,AT4547,AU4547),INDEX(PORCENTAJEBUSCAR,MATCH(AP4547,CódigoRET,0),4)*1),"")</f>
        <v/>
      </c>
      <c r="AS4547">
        <f t="shared" si="499"/>
        <v>0</v>
      </c>
      <c r="BF4547" t="str">
        <f>IFERROR(IF(OR(BD4547=338,BD4547=340,BD4547=341,BD4547=342,BD4547="342A",BD4547="342B"),PorcenRet(BD4547,BH4547,BI4547),INDEX(PORCENTAJEBUSCAR,MATCH(BD4547,CódigoRET,0),4)*1),"")</f>
        <v/>
      </c>
      <c r="BG4547">
        <f t="shared" si="500"/>
        <v>0</v>
      </c>
      <c r="BO4547">
        <f t="shared" si="501"/>
        <v>0</v>
      </c>
      <c r="CC4547">
        <f t="shared" si="502"/>
        <v>0</v>
      </c>
      <c r="CD4547">
        <f t="shared" si="503"/>
        <v>0</v>
      </c>
      <c r="CG4547">
        <f ca="1">IFERROR(INDIRECT("IVA!X"&amp;MATCH(MID(COMPRAS!C4447,1,2)&amp;MID(COMPRAS!F4447,1,2)&amp;MID(COMPRAS!D4447,1,2),IVA!W:W,0)),"SIN COD.")</f>
        <v>0</v>
      </c>
      <c r="CH4547">
        <f ca="1">IFERROR(INDIRECT("IVA!Y"&amp;MATCH(MID(COMPRAS!C4447,1,2)&amp;MID(COMPRAS!F4447,1,2)&amp;MID(COMPRAS!D4447,1,2),IVA!W:W,0)),"SIN COD.")</f>
        <v>0</v>
      </c>
    </row>
    <row r="4548" spans="1:86" x14ac:dyDescent="0.25">
      <c r="A4548"/>
      <c r="B4548"/>
      <c r="D4548"/>
      <c r="AL4548">
        <f t="shared" si="497"/>
        <v>0</v>
      </c>
      <c r="AQ4548">
        <f t="shared" si="498"/>
        <v>0</v>
      </c>
      <c r="AR4548" t="str">
        <f>IFERROR(IF(OR(AP4548=338,AP4548=340,AP4548=341,AP4548=342,AP4548="342A",AP4548="342B"),PorcenRet(AP4548,AT4548,AU4548),INDEX(PORCENTAJEBUSCAR,MATCH(AP4548,CódigoRET,0),4)*1),"")</f>
        <v/>
      </c>
      <c r="AS4548">
        <f t="shared" si="499"/>
        <v>0</v>
      </c>
      <c r="BF4548" t="str">
        <f>IFERROR(IF(OR(BD4548=338,BD4548=340,BD4548=341,BD4548=342,BD4548="342A",BD4548="342B"),PorcenRet(BD4548,BH4548,BI4548),INDEX(PORCENTAJEBUSCAR,MATCH(BD4548,CódigoRET,0),4)*1),"")</f>
        <v/>
      </c>
      <c r="BG4548">
        <f t="shared" si="500"/>
        <v>0</v>
      </c>
      <c r="BO4548">
        <f t="shared" si="501"/>
        <v>0</v>
      </c>
      <c r="CC4548">
        <f t="shared" si="502"/>
        <v>0</v>
      </c>
      <c r="CD4548">
        <f t="shared" si="503"/>
        <v>0</v>
      </c>
      <c r="CG4548">
        <f ca="1">IFERROR(INDIRECT("IVA!X"&amp;MATCH(MID(COMPRAS!C4448,1,2)&amp;MID(COMPRAS!F4448,1,2)&amp;MID(COMPRAS!D4448,1,2),IVA!W:W,0)),"SIN COD.")</f>
        <v>0</v>
      </c>
      <c r="CH4548">
        <f ca="1">IFERROR(INDIRECT("IVA!Y"&amp;MATCH(MID(COMPRAS!C4448,1,2)&amp;MID(COMPRAS!F4448,1,2)&amp;MID(COMPRAS!D4448,1,2),IVA!W:W,0)),"SIN COD.")</f>
        <v>0</v>
      </c>
    </row>
    <row r="4549" spans="1:86" x14ac:dyDescent="0.25">
      <c r="A4549"/>
      <c r="B4549"/>
      <c r="D4549"/>
      <c r="AL4549">
        <f t="shared" si="497"/>
        <v>0</v>
      </c>
      <c r="AQ4549">
        <f t="shared" si="498"/>
        <v>0</v>
      </c>
      <c r="AR4549" t="str">
        <f>IFERROR(IF(OR(AP4549=338,AP4549=340,AP4549=341,AP4549=342,AP4549="342A",AP4549="342B"),PorcenRet(AP4549,AT4549,AU4549),INDEX(PORCENTAJEBUSCAR,MATCH(AP4549,CódigoRET,0),4)*1),"")</f>
        <v/>
      </c>
      <c r="AS4549">
        <f t="shared" si="499"/>
        <v>0</v>
      </c>
      <c r="BF4549" t="str">
        <f>IFERROR(IF(OR(BD4549=338,BD4549=340,BD4549=341,BD4549=342,BD4549="342A",BD4549="342B"),PorcenRet(BD4549,BH4549,BI4549),INDEX(PORCENTAJEBUSCAR,MATCH(BD4549,CódigoRET,0),4)*1),"")</f>
        <v/>
      </c>
      <c r="BG4549">
        <f t="shared" si="500"/>
        <v>0</v>
      </c>
      <c r="BO4549">
        <f t="shared" si="501"/>
        <v>0</v>
      </c>
      <c r="CC4549">
        <f t="shared" si="502"/>
        <v>0</v>
      </c>
      <c r="CD4549">
        <f t="shared" si="503"/>
        <v>0</v>
      </c>
      <c r="CG4549">
        <f ca="1">IFERROR(INDIRECT("IVA!X"&amp;MATCH(MID(COMPRAS!C4449,1,2)&amp;MID(COMPRAS!F4449,1,2)&amp;MID(COMPRAS!D4449,1,2),IVA!W:W,0)),"SIN COD.")</f>
        <v>0</v>
      </c>
      <c r="CH4549">
        <f ca="1">IFERROR(INDIRECT("IVA!Y"&amp;MATCH(MID(COMPRAS!C4449,1,2)&amp;MID(COMPRAS!F4449,1,2)&amp;MID(COMPRAS!D4449,1,2),IVA!W:W,0)),"SIN COD.")</f>
        <v>0</v>
      </c>
    </row>
    <row r="4550" spans="1:86" x14ac:dyDescent="0.25">
      <c r="A4550"/>
      <c r="B4550"/>
      <c r="D4550"/>
      <c r="AL4550">
        <f t="shared" si="497"/>
        <v>0</v>
      </c>
      <c r="AQ4550">
        <f t="shared" si="498"/>
        <v>0</v>
      </c>
      <c r="AR4550" t="str">
        <f>IFERROR(IF(OR(AP4550=338,AP4550=340,AP4550=341,AP4550=342,AP4550="342A",AP4550="342B"),PorcenRet(AP4550,AT4550,AU4550),INDEX(PORCENTAJEBUSCAR,MATCH(AP4550,CódigoRET,0),4)*1),"")</f>
        <v/>
      </c>
      <c r="AS4550">
        <f t="shared" si="499"/>
        <v>0</v>
      </c>
      <c r="BF4550" t="str">
        <f>IFERROR(IF(OR(BD4550=338,BD4550=340,BD4550=341,BD4550=342,BD4550="342A",BD4550="342B"),PorcenRet(BD4550,BH4550,BI4550),INDEX(PORCENTAJEBUSCAR,MATCH(BD4550,CódigoRET,0),4)*1),"")</f>
        <v/>
      </c>
      <c r="BG4550">
        <f t="shared" si="500"/>
        <v>0</v>
      </c>
      <c r="BO4550">
        <f t="shared" si="501"/>
        <v>0</v>
      </c>
      <c r="CC4550">
        <f t="shared" si="502"/>
        <v>0</v>
      </c>
      <c r="CD4550">
        <f t="shared" si="503"/>
        <v>0</v>
      </c>
      <c r="CG4550">
        <f ca="1">IFERROR(INDIRECT("IVA!X"&amp;MATCH(MID(COMPRAS!C4450,1,2)&amp;MID(COMPRAS!F4450,1,2)&amp;MID(COMPRAS!D4450,1,2),IVA!W:W,0)),"SIN COD.")</f>
        <v>0</v>
      </c>
      <c r="CH4550">
        <f ca="1">IFERROR(INDIRECT("IVA!Y"&amp;MATCH(MID(COMPRAS!C4450,1,2)&amp;MID(COMPRAS!F4450,1,2)&amp;MID(COMPRAS!D4450,1,2),IVA!W:W,0)),"SIN COD.")</f>
        <v>0</v>
      </c>
    </row>
    <row r="4551" spans="1:86" x14ac:dyDescent="0.25">
      <c r="A4551"/>
      <c r="B4551"/>
      <c r="D4551"/>
      <c r="AL4551">
        <f t="shared" si="497"/>
        <v>0</v>
      </c>
      <c r="AQ4551">
        <f t="shared" si="498"/>
        <v>0</v>
      </c>
      <c r="AR4551" t="str">
        <f>IFERROR(IF(OR(AP4551=338,AP4551=340,AP4551=341,AP4551=342,AP4551="342A",AP4551="342B"),PorcenRet(AP4551,AT4551,AU4551),INDEX(PORCENTAJEBUSCAR,MATCH(AP4551,CódigoRET,0),4)*1),"")</f>
        <v/>
      </c>
      <c r="AS4551">
        <f t="shared" si="499"/>
        <v>0</v>
      </c>
      <c r="BF4551" t="str">
        <f>IFERROR(IF(OR(BD4551=338,BD4551=340,BD4551=341,BD4551=342,BD4551="342A",BD4551="342B"),PorcenRet(BD4551,BH4551,BI4551),INDEX(PORCENTAJEBUSCAR,MATCH(BD4551,CódigoRET,0),4)*1),"")</f>
        <v/>
      </c>
      <c r="BG4551">
        <f t="shared" si="500"/>
        <v>0</v>
      </c>
      <c r="BO4551">
        <f t="shared" si="501"/>
        <v>0</v>
      </c>
      <c r="CC4551">
        <f t="shared" si="502"/>
        <v>0</v>
      </c>
      <c r="CD4551">
        <f t="shared" si="503"/>
        <v>0</v>
      </c>
      <c r="CG4551">
        <f ca="1">IFERROR(INDIRECT("IVA!X"&amp;MATCH(MID(COMPRAS!C4451,1,2)&amp;MID(COMPRAS!F4451,1,2)&amp;MID(COMPRAS!D4451,1,2),IVA!W:W,0)),"SIN COD.")</f>
        <v>0</v>
      </c>
      <c r="CH4551">
        <f ca="1">IFERROR(INDIRECT("IVA!Y"&amp;MATCH(MID(COMPRAS!C4451,1,2)&amp;MID(COMPRAS!F4451,1,2)&amp;MID(COMPRAS!D4451,1,2),IVA!W:W,0)),"SIN COD.")</f>
        <v>0</v>
      </c>
    </row>
    <row r="4552" spans="1:86" x14ac:dyDescent="0.25">
      <c r="A4552"/>
      <c r="B4552"/>
      <c r="D4552"/>
      <c r="AL4552">
        <f t="shared" si="497"/>
        <v>0</v>
      </c>
      <c r="AQ4552">
        <f t="shared" si="498"/>
        <v>0</v>
      </c>
      <c r="AR4552" t="str">
        <f>IFERROR(IF(OR(AP4552=338,AP4552=340,AP4552=341,AP4552=342,AP4552="342A",AP4552="342B"),PorcenRet(AP4552,AT4552,AU4552),INDEX(PORCENTAJEBUSCAR,MATCH(AP4552,CódigoRET,0),4)*1),"")</f>
        <v/>
      </c>
      <c r="AS4552">
        <f t="shared" si="499"/>
        <v>0</v>
      </c>
      <c r="BF4552" t="str">
        <f>IFERROR(IF(OR(BD4552=338,BD4552=340,BD4552=341,BD4552=342,BD4552="342A",BD4552="342B"),PorcenRet(BD4552,BH4552,BI4552),INDEX(PORCENTAJEBUSCAR,MATCH(BD4552,CódigoRET,0),4)*1),"")</f>
        <v/>
      </c>
      <c r="BG4552">
        <f t="shared" si="500"/>
        <v>0</v>
      </c>
      <c r="BO4552">
        <f t="shared" si="501"/>
        <v>0</v>
      </c>
      <c r="CC4552">
        <f t="shared" si="502"/>
        <v>0</v>
      </c>
      <c r="CD4552">
        <f t="shared" si="503"/>
        <v>0</v>
      </c>
      <c r="CG4552">
        <f ca="1">IFERROR(INDIRECT("IVA!X"&amp;MATCH(MID(COMPRAS!C4452,1,2)&amp;MID(COMPRAS!F4452,1,2)&amp;MID(COMPRAS!D4452,1,2),IVA!W:W,0)),"SIN COD.")</f>
        <v>0</v>
      </c>
      <c r="CH4552">
        <f ca="1">IFERROR(INDIRECT("IVA!Y"&amp;MATCH(MID(COMPRAS!C4452,1,2)&amp;MID(COMPRAS!F4452,1,2)&amp;MID(COMPRAS!D4452,1,2),IVA!W:W,0)),"SIN COD.")</f>
        <v>0</v>
      </c>
    </row>
    <row r="4553" spans="1:86" x14ac:dyDescent="0.25">
      <c r="A4553"/>
      <c r="B4553"/>
      <c r="D4553"/>
      <c r="AL4553">
        <f t="shared" si="497"/>
        <v>0</v>
      </c>
      <c r="AQ4553">
        <f t="shared" si="498"/>
        <v>0</v>
      </c>
      <c r="AR4553" t="str">
        <f>IFERROR(IF(OR(AP4553=338,AP4553=340,AP4553=341,AP4553=342,AP4553="342A",AP4553="342B"),PorcenRet(AP4553,AT4553,AU4553),INDEX(PORCENTAJEBUSCAR,MATCH(AP4553,CódigoRET,0),4)*1),"")</f>
        <v/>
      </c>
      <c r="AS4553">
        <f t="shared" si="499"/>
        <v>0</v>
      </c>
      <c r="BF4553" t="str">
        <f>IFERROR(IF(OR(BD4553=338,BD4553=340,BD4553=341,BD4553=342,BD4553="342A",BD4553="342B"),PorcenRet(BD4553,BH4553,BI4553),INDEX(PORCENTAJEBUSCAR,MATCH(BD4553,CódigoRET,0),4)*1),"")</f>
        <v/>
      </c>
      <c r="BG4553">
        <f t="shared" si="500"/>
        <v>0</v>
      </c>
      <c r="BO4553">
        <f t="shared" si="501"/>
        <v>0</v>
      </c>
      <c r="CC4553">
        <f t="shared" si="502"/>
        <v>0</v>
      </c>
      <c r="CD4553">
        <f t="shared" si="503"/>
        <v>0</v>
      </c>
      <c r="CG4553">
        <f ca="1">IFERROR(INDIRECT("IVA!X"&amp;MATCH(MID(COMPRAS!C4453,1,2)&amp;MID(COMPRAS!F4453,1,2)&amp;MID(COMPRAS!D4453,1,2),IVA!W:W,0)),"SIN COD.")</f>
        <v>0</v>
      </c>
      <c r="CH4553">
        <f ca="1">IFERROR(INDIRECT("IVA!Y"&amp;MATCH(MID(COMPRAS!C4453,1,2)&amp;MID(COMPRAS!F4453,1,2)&amp;MID(COMPRAS!D4453,1,2),IVA!W:W,0)),"SIN COD.")</f>
        <v>0</v>
      </c>
    </row>
    <row r="4554" spans="1:86" x14ac:dyDescent="0.25">
      <c r="A4554"/>
      <c r="B4554"/>
      <c r="D4554"/>
      <c r="AL4554">
        <f t="shared" si="497"/>
        <v>0</v>
      </c>
      <c r="AQ4554">
        <f t="shared" si="498"/>
        <v>0</v>
      </c>
      <c r="AR4554" t="str">
        <f>IFERROR(IF(OR(AP4554=338,AP4554=340,AP4554=341,AP4554=342,AP4554="342A",AP4554="342B"),PorcenRet(AP4554,AT4554,AU4554),INDEX(PORCENTAJEBUSCAR,MATCH(AP4554,CódigoRET,0),4)*1),"")</f>
        <v/>
      </c>
      <c r="AS4554">
        <f t="shared" si="499"/>
        <v>0</v>
      </c>
      <c r="BF4554" t="str">
        <f>IFERROR(IF(OR(BD4554=338,BD4554=340,BD4554=341,BD4554=342,BD4554="342A",BD4554="342B"),PorcenRet(BD4554,BH4554,BI4554),INDEX(PORCENTAJEBUSCAR,MATCH(BD4554,CódigoRET,0),4)*1),"")</f>
        <v/>
      </c>
      <c r="BG4554">
        <f t="shared" si="500"/>
        <v>0</v>
      </c>
      <c r="BO4554">
        <f t="shared" si="501"/>
        <v>0</v>
      </c>
      <c r="CC4554">
        <f t="shared" si="502"/>
        <v>0</v>
      </c>
      <c r="CD4554">
        <f t="shared" si="503"/>
        <v>0</v>
      </c>
      <c r="CG4554">
        <f ca="1">IFERROR(INDIRECT("IVA!X"&amp;MATCH(MID(COMPRAS!C4454,1,2)&amp;MID(COMPRAS!F4454,1,2)&amp;MID(COMPRAS!D4454,1,2),IVA!W:W,0)),"SIN COD.")</f>
        <v>0</v>
      </c>
      <c r="CH4554">
        <f ca="1">IFERROR(INDIRECT("IVA!Y"&amp;MATCH(MID(COMPRAS!C4454,1,2)&amp;MID(COMPRAS!F4454,1,2)&amp;MID(COMPRAS!D4454,1,2),IVA!W:W,0)),"SIN COD.")</f>
        <v>0</v>
      </c>
    </row>
    <row r="4555" spans="1:86" x14ac:dyDescent="0.25">
      <c r="A4555"/>
      <c r="B4555"/>
      <c r="D4555"/>
      <c r="AL4555">
        <f t="shared" si="497"/>
        <v>0</v>
      </c>
      <c r="AQ4555">
        <f t="shared" si="498"/>
        <v>0</v>
      </c>
      <c r="AR4555" t="str">
        <f>IFERROR(IF(OR(AP4555=338,AP4555=340,AP4555=341,AP4555=342,AP4555="342A",AP4555="342B"),PorcenRet(AP4555,AT4555,AU4555),INDEX(PORCENTAJEBUSCAR,MATCH(AP4555,CódigoRET,0),4)*1),"")</f>
        <v/>
      </c>
      <c r="AS4555">
        <f t="shared" si="499"/>
        <v>0</v>
      </c>
      <c r="BF4555" t="str">
        <f>IFERROR(IF(OR(BD4555=338,BD4555=340,BD4555=341,BD4555=342,BD4555="342A",BD4555="342B"),PorcenRet(BD4555,BH4555,BI4555),INDEX(PORCENTAJEBUSCAR,MATCH(BD4555,CódigoRET,0),4)*1),"")</f>
        <v/>
      </c>
      <c r="BG4555">
        <f t="shared" si="500"/>
        <v>0</v>
      </c>
      <c r="BO4555">
        <f t="shared" si="501"/>
        <v>0</v>
      </c>
      <c r="CC4555">
        <f t="shared" si="502"/>
        <v>0</v>
      </c>
      <c r="CD4555">
        <f t="shared" si="503"/>
        <v>0</v>
      </c>
      <c r="CG4555">
        <f ca="1">IFERROR(INDIRECT("IVA!X"&amp;MATCH(MID(COMPRAS!C4455,1,2)&amp;MID(COMPRAS!F4455,1,2)&amp;MID(COMPRAS!D4455,1,2),IVA!W:W,0)),"SIN COD.")</f>
        <v>0</v>
      </c>
      <c r="CH4555">
        <f ca="1">IFERROR(INDIRECT("IVA!Y"&amp;MATCH(MID(COMPRAS!C4455,1,2)&amp;MID(COMPRAS!F4455,1,2)&amp;MID(COMPRAS!D4455,1,2),IVA!W:W,0)),"SIN COD.")</f>
        <v>0</v>
      </c>
    </row>
    <row r="4556" spans="1:86" x14ac:dyDescent="0.25">
      <c r="A4556"/>
      <c r="B4556"/>
      <c r="D4556"/>
      <c r="AL4556">
        <f t="shared" si="497"/>
        <v>0</v>
      </c>
      <c r="AQ4556">
        <f t="shared" si="498"/>
        <v>0</v>
      </c>
      <c r="AR4556" t="str">
        <f>IFERROR(IF(OR(AP4556=338,AP4556=340,AP4556=341,AP4556=342,AP4556="342A",AP4556="342B"),PorcenRet(AP4556,AT4556,AU4556),INDEX(PORCENTAJEBUSCAR,MATCH(AP4556,CódigoRET,0),4)*1),"")</f>
        <v/>
      </c>
      <c r="AS4556">
        <f t="shared" si="499"/>
        <v>0</v>
      </c>
      <c r="BF4556" t="str">
        <f>IFERROR(IF(OR(BD4556=338,BD4556=340,BD4556=341,BD4556=342,BD4556="342A",BD4556="342B"),PorcenRet(BD4556,BH4556,BI4556),INDEX(PORCENTAJEBUSCAR,MATCH(BD4556,CódigoRET,0),4)*1),"")</f>
        <v/>
      </c>
      <c r="BG4556">
        <f t="shared" si="500"/>
        <v>0</v>
      </c>
      <c r="BO4556">
        <f t="shared" si="501"/>
        <v>0</v>
      </c>
      <c r="CC4556">
        <f t="shared" si="502"/>
        <v>0</v>
      </c>
      <c r="CD4556">
        <f t="shared" si="503"/>
        <v>0</v>
      </c>
      <c r="CG4556">
        <f ca="1">IFERROR(INDIRECT("IVA!X"&amp;MATCH(MID(COMPRAS!C4456,1,2)&amp;MID(COMPRAS!F4456,1,2)&amp;MID(COMPRAS!D4456,1,2),IVA!W:W,0)),"SIN COD.")</f>
        <v>0</v>
      </c>
      <c r="CH4556">
        <f ca="1">IFERROR(INDIRECT("IVA!Y"&amp;MATCH(MID(COMPRAS!C4456,1,2)&amp;MID(COMPRAS!F4456,1,2)&amp;MID(COMPRAS!D4456,1,2),IVA!W:W,0)),"SIN COD.")</f>
        <v>0</v>
      </c>
    </row>
    <row r="4557" spans="1:86" x14ac:dyDescent="0.25">
      <c r="A4557"/>
      <c r="B4557"/>
      <c r="D4557"/>
      <c r="AL4557">
        <f t="shared" si="497"/>
        <v>0</v>
      </c>
      <c r="AQ4557">
        <f t="shared" si="498"/>
        <v>0</v>
      </c>
      <c r="AR4557" t="str">
        <f>IFERROR(IF(OR(AP4557=338,AP4557=340,AP4557=341,AP4557=342,AP4557="342A",AP4557="342B"),PorcenRet(AP4557,AT4557,AU4557),INDEX(PORCENTAJEBUSCAR,MATCH(AP4557,CódigoRET,0),4)*1),"")</f>
        <v/>
      </c>
      <c r="AS4557">
        <f t="shared" si="499"/>
        <v>0</v>
      </c>
      <c r="BF4557" t="str">
        <f>IFERROR(IF(OR(BD4557=338,BD4557=340,BD4557=341,BD4557=342,BD4557="342A",BD4557="342B"),PorcenRet(BD4557,BH4557,BI4557),INDEX(PORCENTAJEBUSCAR,MATCH(BD4557,CódigoRET,0),4)*1),"")</f>
        <v/>
      </c>
      <c r="BG4557">
        <f t="shared" si="500"/>
        <v>0</v>
      </c>
      <c r="BO4557">
        <f t="shared" si="501"/>
        <v>0</v>
      </c>
      <c r="CC4557">
        <f t="shared" si="502"/>
        <v>0</v>
      </c>
      <c r="CD4557">
        <f t="shared" si="503"/>
        <v>0</v>
      </c>
      <c r="CG4557">
        <f ca="1">IFERROR(INDIRECT("IVA!X"&amp;MATCH(MID(COMPRAS!C4457,1,2)&amp;MID(COMPRAS!F4457,1,2)&amp;MID(COMPRAS!D4457,1,2),IVA!W:W,0)),"SIN COD.")</f>
        <v>0</v>
      </c>
      <c r="CH4557">
        <f ca="1">IFERROR(INDIRECT("IVA!Y"&amp;MATCH(MID(COMPRAS!C4457,1,2)&amp;MID(COMPRAS!F4457,1,2)&amp;MID(COMPRAS!D4457,1,2),IVA!W:W,0)),"SIN COD.")</f>
        <v>0</v>
      </c>
    </row>
    <row r="4558" spans="1:86" x14ac:dyDescent="0.25">
      <c r="A4558"/>
      <c r="B4558"/>
      <c r="D4558"/>
      <c r="AL4558">
        <f t="shared" si="497"/>
        <v>0</v>
      </c>
      <c r="AQ4558">
        <f t="shared" si="498"/>
        <v>0</v>
      </c>
      <c r="AR4558" t="str">
        <f>IFERROR(IF(OR(AP4558=338,AP4558=340,AP4558=341,AP4558=342,AP4558="342A",AP4558="342B"),PorcenRet(AP4558,AT4558,AU4558),INDEX(PORCENTAJEBUSCAR,MATCH(AP4558,CódigoRET,0),4)*1),"")</f>
        <v/>
      </c>
      <c r="AS4558">
        <f t="shared" si="499"/>
        <v>0</v>
      </c>
      <c r="BF4558" t="str">
        <f>IFERROR(IF(OR(BD4558=338,BD4558=340,BD4558=341,BD4558=342,BD4558="342A",BD4558="342B"),PorcenRet(BD4558,BH4558,BI4558),INDEX(PORCENTAJEBUSCAR,MATCH(BD4558,CódigoRET,0),4)*1),"")</f>
        <v/>
      </c>
      <c r="BG4558">
        <f t="shared" si="500"/>
        <v>0</v>
      </c>
      <c r="BO4558">
        <f t="shared" si="501"/>
        <v>0</v>
      </c>
      <c r="CC4558">
        <f t="shared" si="502"/>
        <v>0</v>
      </c>
      <c r="CD4558">
        <f t="shared" si="503"/>
        <v>0</v>
      </c>
      <c r="CG4558">
        <f ca="1">IFERROR(INDIRECT("IVA!X"&amp;MATCH(MID(COMPRAS!C4458,1,2)&amp;MID(COMPRAS!F4458,1,2)&amp;MID(COMPRAS!D4458,1,2),IVA!W:W,0)),"SIN COD.")</f>
        <v>0</v>
      </c>
      <c r="CH4558">
        <f ca="1">IFERROR(INDIRECT("IVA!Y"&amp;MATCH(MID(COMPRAS!C4458,1,2)&amp;MID(COMPRAS!F4458,1,2)&amp;MID(COMPRAS!D4458,1,2),IVA!W:W,0)),"SIN COD.")</f>
        <v>0</v>
      </c>
    </row>
    <row r="4559" spans="1:86" x14ac:dyDescent="0.25">
      <c r="A4559"/>
      <c r="B4559"/>
      <c r="D4559"/>
      <c r="AL4559">
        <f t="shared" si="497"/>
        <v>0</v>
      </c>
      <c r="AQ4559">
        <f t="shared" si="498"/>
        <v>0</v>
      </c>
      <c r="AR4559" t="str">
        <f>IFERROR(IF(OR(AP4559=338,AP4559=340,AP4559=341,AP4559=342,AP4559="342A",AP4559="342B"),PorcenRet(AP4559,AT4559,AU4559),INDEX(PORCENTAJEBUSCAR,MATCH(AP4559,CódigoRET,0),4)*1),"")</f>
        <v/>
      </c>
      <c r="AS4559">
        <f t="shared" si="499"/>
        <v>0</v>
      </c>
      <c r="BF4559" t="str">
        <f>IFERROR(IF(OR(BD4559=338,BD4559=340,BD4559=341,BD4559=342,BD4559="342A",BD4559="342B"),PorcenRet(BD4559,BH4559,BI4559),INDEX(PORCENTAJEBUSCAR,MATCH(BD4559,CódigoRET,0),4)*1),"")</f>
        <v/>
      </c>
      <c r="BG4559">
        <f t="shared" si="500"/>
        <v>0</v>
      </c>
      <c r="BO4559">
        <f t="shared" si="501"/>
        <v>0</v>
      </c>
      <c r="CC4559">
        <f t="shared" si="502"/>
        <v>0</v>
      </c>
      <c r="CD4559">
        <f t="shared" si="503"/>
        <v>0</v>
      </c>
      <c r="CG4559">
        <f ca="1">IFERROR(INDIRECT("IVA!X"&amp;MATCH(MID(COMPRAS!C4459,1,2)&amp;MID(COMPRAS!F4459,1,2)&amp;MID(COMPRAS!D4459,1,2),IVA!W:W,0)),"SIN COD.")</f>
        <v>0</v>
      </c>
      <c r="CH4559">
        <f ca="1">IFERROR(INDIRECT("IVA!Y"&amp;MATCH(MID(COMPRAS!C4459,1,2)&amp;MID(COMPRAS!F4459,1,2)&amp;MID(COMPRAS!D4459,1,2),IVA!W:W,0)),"SIN COD.")</f>
        <v>0</v>
      </c>
    </row>
    <row r="4560" spans="1:86" x14ac:dyDescent="0.25">
      <c r="A4560"/>
      <c r="B4560"/>
      <c r="D4560"/>
      <c r="AL4560">
        <f t="shared" si="497"/>
        <v>0</v>
      </c>
      <c r="AQ4560">
        <f t="shared" si="498"/>
        <v>0</v>
      </c>
      <c r="AR4560" t="str">
        <f>IFERROR(IF(OR(AP4560=338,AP4560=340,AP4560=341,AP4560=342,AP4560="342A",AP4560="342B"),PorcenRet(AP4560,AT4560,AU4560),INDEX(PORCENTAJEBUSCAR,MATCH(AP4560,CódigoRET,0),4)*1),"")</f>
        <v/>
      </c>
      <c r="AS4560">
        <f t="shared" si="499"/>
        <v>0</v>
      </c>
      <c r="BF4560" t="str">
        <f>IFERROR(IF(OR(BD4560=338,BD4560=340,BD4560=341,BD4560=342,BD4560="342A",BD4560="342B"),PorcenRet(BD4560,BH4560,BI4560),INDEX(PORCENTAJEBUSCAR,MATCH(BD4560,CódigoRET,0),4)*1),"")</f>
        <v/>
      </c>
      <c r="BG4560">
        <f t="shared" si="500"/>
        <v>0</v>
      </c>
      <c r="BO4560">
        <f t="shared" si="501"/>
        <v>0</v>
      </c>
      <c r="CC4560">
        <f t="shared" si="502"/>
        <v>0</v>
      </c>
      <c r="CD4560">
        <f t="shared" si="503"/>
        <v>0</v>
      </c>
      <c r="CG4560">
        <f ca="1">IFERROR(INDIRECT("IVA!X"&amp;MATCH(MID(COMPRAS!C4460,1,2)&amp;MID(COMPRAS!F4460,1,2)&amp;MID(COMPRAS!D4460,1,2),IVA!W:W,0)),"SIN COD.")</f>
        <v>0</v>
      </c>
      <c r="CH4560">
        <f ca="1">IFERROR(INDIRECT("IVA!Y"&amp;MATCH(MID(COMPRAS!C4460,1,2)&amp;MID(COMPRAS!F4460,1,2)&amp;MID(COMPRAS!D4460,1,2),IVA!W:W,0)),"SIN COD.")</f>
        <v>0</v>
      </c>
    </row>
    <row r="4561" spans="1:86" x14ac:dyDescent="0.25">
      <c r="A4561"/>
      <c r="B4561"/>
      <c r="D4561"/>
      <c r="AL4561">
        <f t="shared" si="497"/>
        <v>0</v>
      </c>
      <c r="AQ4561">
        <f t="shared" si="498"/>
        <v>0</v>
      </c>
      <c r="AR4561" t="str">
        <f>IFERROR(IF(OR(AP4561=338,AP4561=340,AP4561=341,AP4561=342,AP4561="342A",AP4561="342B"),PorcenRet(AP4561,AT4561,AU4561),INDEX(PORCENTAJEBUSCAR,MATCH(AP4561,CódigoRET,0),4)*1),"")</f>
        <v/>
      </c>
      <c r="AS4561">
        <f t="shared" si="499"/>
        <v>0</v>
      </c>
      <c r="BF4561" t="str">
        <f>IFERROR(IF(OR(BD4561=338,BD4561=340,BD4561=341,BD4561=342,BD4561="342A",BD4561="342B"),PorcenRet(BD4561,BH4561,BI4561),INDEX(PORCENTAJEBUSCAR,MATCH(BD4561,CódigoRET,0),4)*1),"")</f>
        <v/>
      </c>
      <c r="BG4561">
        <f t="shared" si="500"/>
        <v>0</v>
      </c>
      <c r="BO4561">
        <f t="shared" si="501"/>
        <v>0</v>
      </c>
      <c r="CC4561">
        <f t="shared" si="502"/>
        <v>0</v>
      </c>
      <c r="CD4561">
        <f t="shared" si="503"/>
        <v>0</v>
      </c>
      <c r="CG4561">
        <f ca="1">IFERROR(INDIRECT("IVA!X"&amp;MATCH(MID(COMPRAS!C4461,1,2)&amp;MID(COMPRAS!F4461,1,2)&amp;MID(COMPRAS!D4461,1,2),IVA!W:W,0)),"SIN COD.")</f>
        <v>0</v>
      </c>
      <c r="CH4561">
        <f ca="1">IFERROR(INDIRECT("IVA!Y"&amp;MATCH(MID(COMPRAS!C4461,1,2)&amp;MID(COMPRAS!F4461,1,2)&amp;MID(COMPRAS!D4461,1,2),IVA!W:W,0)),"SIN COD.")</f>
        <v>0</v>
      </c>
    </row>
    <row r="4562" spans="1:86" x14ac:dyDescent="0.25">
      <c r="A4562"/>
      <c r="B4562"/>
      <c r="D4562"/>
      <c r="AL4562">
        <f t="shared" si="497"/>
        <v>0</v>
      </c>
      <c r="AQ4562">
        <f t="shared" si="498"/>
        <v>0</v>
      </c>
      <c r="AR4562" t="str">
        <f>IFERROR(IF(OR(AP4562=338,AP4562=340,AP4562=341,AP4562=342,AP4562="342A",AP4562="342B"),PorcenRet(AP4562,AT4562,AU4562),INDEX(PORCENTAJEBUSCAR,MATCH(AP4562,CódigoRET,0),4)*1),"")</f>
        <v/>
      </c>
      <c r="AS4562">
        <f t="shared" si="499"/>
        <v>0</v>
      </c>
      <c r="BF4562" t="str">
        <f>IFERROR(IF(OR(BD4562=338,BD4562=340,BD4562=341,BD4562=342,BD4562="342A",BD4562="342B"),PorcenRet(BD4562,BH4562,BI4562),INDEX(PORCENTAJEBUSCAR,MATCH(BD4562,CódigoRET,0),4)*1),"")</f>
        <v/>
      </c>
      <c r="BG4562">
        <f t="shared" si="500"/>
        <v>0</v>
      </c>
      <c r="BO4562">
        <f t="shared" si="501"/>
        <v>0</v>
      </c>
      <c r="CC4562">
        <f t="shared" si="502"/>
        <v>0</v>
      </c>
      <c r="CD4562">
        <f t="shared" si="503"/>
        <v>0</v>
      </c>
      <c r="CG4562">
        <f ca="1">IFERROR(INDIRECT("IVA!X"&amp;MATCH(MID(COMPRAS!C4462,1,2)&amp;MID(COMPRAS!F4462,1,2)&amp;MID(COMPRAS!D4462,1,2),IVA!W:W,0)),"SIN COD.")</f>
        <v>0</v>
      </c>
      <c r="CH4562">
        <f ca="1">IFERROR(INDIRECT("IVA!Y"&amp;MATCH(MID(COMPRAS!C4462,1,2)&amp;MID(COMPRAS!F4462,1,2)&amp;MID(COMPRAS!D4462,1,2),IVA!W:W,0)),"SIN COD.")</f>
        <v>0</v>
      </c>
    </row>
    <row r="4563" spans="1:86" x14ac:dyDescent="0.25">
      <c r="A4563"/>
      <c r="B4563"/>
      <c r="D4563"/>
      <c r="AL4563">
        <f t="shared" si="497"/>
        <v>0</v>
      </c>
      <c r="AQ4563">
        <f t="shared" si="498"/>
        <v>0</v>
      </c>
      <c r="AR4563" t="str">
        <f>IFERROR(IF(OR(AP4563=338,AP4563=340,AP4563=341,AP4563=342,AP4563="342A",AP4563="342B"),PorcenRet(AP4563,AT4563,AU4563),INDEX(PORCENTAJEBUSCAR,MATCH(AP4563,CódigoRET,0),4)*1),"")</f>
        <v/>
      </c>
      <c r="AS4563">
        <f t="shared" si="499"/>
        <v>0</v>
      </c>
      <c r="BF4563" t="str">
        <f>IFERROR(IF(OR(BD4563=338,BD4563=340,BD4563=341,BD4563=342,BD4563="342A",BD4563="342B"),PorcenRet(BD4563,BH4563,BI4563),INDEX(PORCENTAJEBUSCAR,MATCH(BD4563,CódigoRET,0),4)*1),"")</f>
        <v/>
      </c>
      <c r="BG4563">
        <f t="shared" si="500"/>
        <v>0</v>
      </c>
      <c r="BO4563">
        <f t="shared" si="501"/>
        <v>0</v>
      </c>
      <c r="CC4563">
        <f t="shared" si="502"/>
        <v>0</v>
      </c>
      <c r="CD4563">
        <f t="shared" si="503"/>
        <v>0</v>
      </c>
      <c r="CG4563">
        <f ca="1">IFERROR(INDIRECT("IVA!X"&amp;MATCH(MID(COMPRAS!C4463,1,2)&amp;MID(COMPRAS!F4463,1,2)&amp;MID(COMPRAS!D4463,1,2),IVA!W:W,0)),"SIN COD.")</f>
        <v>0</v>
      </c>
      <c r="CH4563">
        <f ca="1">IFERROR(INDIRECT("IVA!Y"&amp;MATCH(MID(COMPRAS!C4463,1,2)&amp;MID(COMPRAS!F4463,1,2)&amp;MID(COMPRAS!D4463,1,2),IVA!W:W,0)),"SIN COD.")</f>
        <v>0</v>
      </c>
    </row>
    <row r="4564" spans="1:86" x14ac:dyDescent="0.25">
      <c r="A4564"/>
      <c r="B4564"/>
      <c r="D4564"/>
      <c r="AL4564">
        <f t="shared" si="497"/>
        <v>0</v>
      </c>
      <c r="AQ4564">
        <f t="shared" si="498"/>
        <v>0</v>
      </c>
      <c r="AR4564" t="str">
        <f>IFERROR(IF(OR(AP4564=338,AP4564=340,AP4564=341,AP4564=342,AP4564="342A",AP4564="342B"),PorcenRet(AP4564,AT4564,AU4564),INDEX(PORCENTAJEBUSCAR,MATCH(AP4564,CódigoRET,0),4)*1),"")</f>
        <v/>
      </c>
      <c r="AS4564">
        <f t="shared" si="499"/>
        <v>0</v>
      </c>
      <c r="BF4564" t="str">
        <f>IFERROR(IF(OR(BD4564=338,BD4564=340,BD4564=341,BD4564=342,BD4564="342A",BD4564="342B"),PorcenRet(BD4564,BH4564,BI4564),INDEX(PORCENTAJEBUSCAR,MATCH(BD4564,CódigoRET,0),4)*1),"")</f>
        <v/>
      </c>
      <c r="BG4564">
        <f t="shared" si="500"/>
        <v>0</v>
      </c>
      <c r="BO4564">
        <f t="shared" si="501"/>
        <v>0</v>
      </c>
      <c r="CC4564">
        <f t="shared" si="502"/>
        <v>0</v>
      </c>
      <c r="CD4564">
        <f t="shared" si="503"/>
        <v>0</v>
      </c>
      <c r="CG4564">
        <f ca="1">IFERROR(INDIRECT("IVA!X"&amp;MATCH(MID(COMPRAS!C4464,1,2)&amp;MID(COMPRAS!F4464,1,2)&amp;MID(COMPRAS!D4464,1,2),IVA!W:W,0)),"SIN COD.")</f>
        <v>0</v>
      </c>
      <c r="CH4564">
        <f ca="1">IFERROR(INDIRECT("IVA!Y"&amp;MATCH(MID(COMPRAS!C4464,1,2)&amp;MID(COMPRAS!F4464,1,2)&amp;MID(COMPRAS!D4464,1,2),IVA!W:W,0)),"SIN COD.")</f>
        <v>0</v>
      </c>
    </row>
    <row r="4565" spans="1:86" x14ac:dyDescent="0.25">
      <c r="A4565"/>
      <c r="B4565"/>
      <c r="D4565"/>
      <c r="AL4565">
        <f t="shared" si="497"/>
        <v>0</v>
      </c>
      <c r="AQ4565">
        <f t="shared" si="498"/>
        <v>0</v>
      </c>
      <c r="AR4565" t="str">
        <f>IFERROR(IF(OR(AP4565=338,AP4565=340,AP4565=341,AP4565=342,AP4565="342A",AP4565="342B"),PorcenRet(AP4565,AT4565,AU4565),INDEX(PORCENTAJEBUSCAR,MATCH(AP4565,CódigoRET,0),4)*1),"")</f>
        <v/>
      </c>
      <c r="AS4565">
        <f t="shared" si="499"/>
        <v>0</v>
      </c>
      <c r="BF4565" t="str">
        <f>IFERROR(IF(OR(BD4565=338,BD4565=340,BD4565=341,BD4565=342,BD4565="342A",BD4565="342B"),PorcenRet(BD4565,BH4565,BI4565),INDEX(PORCENTAJEBUSCAR,MATCH(BD4565,CódigoRET,0),4)*1),"")</f>
        <v/>
      </c>
      <c r="BG4565">
        <f t="shared" si="500"/>
        <v>0</v>
      </c>
      <c r="BO4565">
        <f t="shared" si="501"/>
        <v>0</v>
      </c>
      <c r="CC4565">
        <f t="shared" si="502"/>
        <v>0</v>
      </c>
      <c r="CD4565">
        <f t="shared" si="503"/>
        <v>0</v>
      </c>
      <c r="CG4565">
        <f ca="1">IFERROR(INDIRECT("IVA!X"&amp;MATCH(MID(COMPRAS!C4465,1,2)&amp;MID(COMPRAS!F4465,1,2)&amp;MID(COMPRAS!D4465,1,2),IVA!W:W,0)),"SIN COD.")</f>
        <v>0</v>
      </c>
      <c r="CH4565">
        <f ca="1">IFERROR(INDIRECT("IVA!Y"&amp;MATCH(MID(COMPRAS!C4465,1,2)&amp;MID(COMPRAS!F4465,1,2)&amp;MID(COMPRAS!D4465,1,2),IVA!W:W,0)),"SIN COD.")</f>
        <v>0</v>
      </c>
    </row>
    <row r="4566" spans="1:86" x14ac:dyDescent="0.25">
      <c r="A4566"/>
      <c r="B4566"/>
      <c r="D4566"/>
      <c r="AL4566">
        <f t="shared" si="497"/>
        <v>0</v>
      </c>
      <c r="AQ4566">
        <f t="shared" si="498"/>
        <v>0</v>
      </c>
      <c r="AR4566" t="str">
        <f>IFERROR(IF(OR(AP4566=338,AP4566=340,AP4566=341,AP4566=342,AP4566="342A",AP4566="342B"),PorcenRet(AP4566,AT4566,AU4566),INDEX(PORCENTAJEBUSCAR,MATCH(AP4566,CódigoRET,0),4)*1),"")</f>
        <v/>
      </c>
      <c r="AS4566">
        <f t="shared" si="499"/>
        <v>0</v>
      </c>
      <c r="BF4566" t="str">
        <f>IFERROR(IF(OR(BD4566=338,BD4566=340,BD4566=341,BD4566=342,BD4566="342A",BD4566="342B"),PorcenRet(BD4566,BH4566,BI4566),INDEX(PORCENTAJEBUSCAR,MATCH(BD4566,CódigoRET,0),4)*1),"")</f>
        <v/>
      </c>
      <c r="BG4566">
        <f t="shared" si="500"/>
        <v>0</v>
      </c>
      <c r="BO4566">
        <f t="shared" si="501"/>
        <v>0</v>
      </c>
      <c r="CC4566">
        <f t="shared" si="502"/>
        <v>0</v>
      </c>
      <c r="CD4566">
        <f t="shared" si="503"/>
        <v>0</v>
      </c>
      <c r="CG4566">
        <f ca="1">IFERROR(INDIRECT("IVA!X"&amp;MATCH(MID(COMPRAS!C4466,1,2)&amp;MID(COMPRAS!F4466,1,2)&amp;MID(COMPRAS!D4466,1,2),IVA!W:W,0)),"SIN COD.")</f>
        <v>0</v>
      </c>
      <c r="CH4566">
        <f ca="1">IFERROR(INDIRECT("IVA!Y"&amp;MATCH(MID(COMPRAS!C4466,1,2)&amp;MID(COMPRAS!F4466,1,2)&amp;MID(COMPRAS!D4466,1,2),IVA!W:W,0)),"SIN COD.")</f>
        <v>0</v>
      </c>
    </row>
    <row r="4567" spans="1:86" x14ac:dyDescent="0.25">
      <c r="A4567"/>
      <c r="B4567"/>
      <c r="D4567"/>
      <c r="AL4567">
        <f t="shared" si="497"/>
        <v>0</v>
      </c>
      <c r="AQ4567">
        <f t="shared" si="498"/>
        <v>0</v>
      </c>
      <c r="AR4567" t="str">
        <f>IFERROR(IF(OR(AP4567=338,AP4567=340,AP4567=341,AP4567=342,AP4567="342A",AP4567="342B"),PorcenRet(AP4567,AT4567,AU4567),INDEX(PORCENTAJEBUSCAR,MATCH(AP4567,CódigoRET,0),4)*1),"")</f>
        <v/>
      </c>
      <c r="AS4567">
        <f t="shared" si="499"/>
        <v>0</v>
      </c>
      <c r="BF4567" t="str">
        <f>IFERROR(IF(OR(BD4567=338,BD4567=340,BD4567=341,BD4567=342,BD4567="342A",BD4567="342B"),PorcenRet(BD4567,BH4567,BI4567),INDEX(PORCENTAJEBUSCAR,MATCH(BD4567,CódigoRET,0),4)*1),"")</f>
        <v/>
      </c>
      <c r="BG4567">
        <f t="shared" si="500"/>
        <v>0</v>
      </c>
      <c r="BO4567">
        <f t="shared" si="501"/>
        <v>0</v>
      </c>
      <c r="CC4567">
        <f t="shared" si="502"/>
        <v>0</v>
      </c>
      <c r="CD4567">
        <f t="shared" si="503"/>
        <v>0</v>
      </c>
      <c r="CG4567">
        <f ca="1">IFERROR(INDIRECT("IVA!X"&amp;MATCH(MID(COMPRAS!C4467,1,2)&amp;MID(COMPRAS!F4467,1,2)&amp;MID(COMPRAS!D4467,1,2),IVA!W:W,0)),"SIN COD.")</f>
        <v>0</v>
      </c>
      <c r="CH4567">
        <f ca="1">IFERROR(INDIRECT("IVA!Y"&amp;MATCH(MID(COMPRAS!C4467,1,2)&amp;MID(COMPRAS!F4467,1,2)&amp;MID(COMPRAS!D4467,1,2),IVA!W:W,0)),"SIN COD.")</f>
        <v>0</v>
      </c>
    </row>
    <row r="4568" spans="1:86" x14ac:dyDescent="0.25">
      <c r="A4568"/>
      <c r="B4568"/>
      <c r="D4568"/>
      <c r="AL4568">
        <f t="shared" si="497"/>
        <v>0</v>
      </c>
      <c r="AQ4568">
        <f t="shared" si="498"/>
        <v>0</v>
      </c>
      <c r="AR4568" t="str">
        <f>IFERROR(IF(OR(AP4568=338,AP4568=340,AP4568=341,AP4568=342,AP4568="342A",AP4568="342B"),PorcenRet(AP4568,AT4568,AU4568),INDEX(PORCENTAJEBUSCAR,MATCH(AP4568,CódigoRET,0),4)*1),"")</f>
        <v/>
      </c>
      <c r="AS4568">
        <f t="shared" si="499"/>
        <v>0</v>
      </c>
      <c r="BF4568" t="str">
        <f>IFERROR(IF(OR(BD4568=338,BD4568=340,BD4568=341,BD4568=342,BD4568="342A",BD4568="342B"),PorcenRet(BD4568,BH4568,BI4568),INDEX(PORCENTAJEBUSCAR,MATCH(BD4568,CódigoRET,0),4)*1),"")</f>
        <v/>
      </c>
      <c r="BG4568">
        <f t="shared" si="500"/>
        <v>0</v>
      </c>
      <c r="BO4568">
        <f t="shared" si="501"/>
        <v>0</v>
      </c>
      <c r="CC4568">
        <f t="shared" si="502"/>
        <v>0</v>
      </c>
      <c r="CD4568">
        <f t="shared" si="503"/>
        <v>0</v>
      </c>
      <c r="CG4568">
        <f ca="1">IFERROR(INDIRECT("IVA!X"&amp;MATCH(MID(COMPRAS!C4468,1,2)&amp;MID(COMPRAS!F4468,1,2)&amp;MID(COMPRAS!D4468,1,2),IVA!W:W,0)),"SIN COD.")</f>
        <v>0</v>
      </c>
      <c r="CH4568">
        <f ca="1">IFERROR(INDIRECT("IVA!Y"&amp;MATCH(MID(COMPRAS!C4468,1,2)&amp;MID(COMPRAS!F4468,1,2)&amp;MID(COMPRAS!D4468,1,2),IVA!W:W,0)),"SIN COD.")</f>
        <v>0</v>
      </c>
    </row>
    <row r="4569" spans="1:86" x14ac:dyDescent="0.25">
      <c r="A4569"/>
      <c r="B4569"/>
      <c r="D4569"/>
      <c r="AL4569">
        <f t="shared" si="497"/>
        <v>0</v>
      </c>
      <c r="AQ4569">
        <f t="shared" si="498"/>
        <v>0</v>
      </c>
      <c r="AR4569" t="str">
        <f>IFERROR(IF(OR(AP4569=338,AP4569=340,AP4569=341,AP4569=342,AP4569="342A",AP4569="342B"),PorcenRet(AP4569,AT4569,AU4569),INDEX(PORCENTAJEBUSCAR,MATCH(AP4569,CódigoRET,0),4)*1),"")</f>
        <v/>
      </c>
      <c r="AS4569">
        <f t="shared" si="499"/>
        <v>0</v>
      </c>
      <c r="BF4569" t="str">
        <f>IFERROR(IF(OR(BD4569=338,BD4569=340,BD4569=341,BD4569=342,BD4569="342A",BD4569="342B"),PorcenRet(BD4569,BH4569,BI4569),INDEX(PORCENTAJEBUSCAR,MATCH(BD4569,CódigoRET,0),4)*1),"")</f>
        <v/>
      </c>
      <c r="BG4569">
        <f t="shared" si="500"/>
        <v>0</v>
      </c>
      <c r="BO4569">
        <f t="shared" si="501"/>
        <v>0</v>
      </c>
      <c r="CC4569">
        <f t="shared" si="502"/>
        <v>0</v>
      </c>
      <c r="CD4569">
        <f t="shared" si="503"/>
        <v>0</v>
      </c>
      <c r="CG4569">
        <f ca="1">IFERROR(INDIRECT("IVA!X"&amp;MATCH(MID(COMPRAS!C4469,1,2)&amp;MID(COMPRAS!F4469,1,2)&amp;MID(COMPRAS!D4469,1,2),IVA!W:W,0)),"SIN COD.")</f>
        <v>0</v>
      </c>
      <c r="CH4569">
        <f ca="1">IFERROR(INDIRECT("IVA!Y"&amp;MATCH(MID(COMPRAS!C4469,1,2)&amp;MID(COMPRAS!F4469,1,2)&amp;MID(COMPRAS!D4469,1,2),IVA!W:W,0)),"SIN COD.")</f>
        <v>0</v>
      </c>
    </row>
    <row r="4570" spans="1:86" x14ac:dyDescent="0.25">
      <c r="A4570"/>
      <c r="B4570"/>
      <c r="D4570"/>
      <c r="AL4570">
        <f t="shared" si="497"/>
        <v>0</v>
      </c>
      <c r="AQ4570">
        <f t="shared" si="498"/>
        <v>0</v>
      </c>
      <c r="AR4570" t="str">
        <f>IFERROR(IF(OR(AP4570=338,AP4570=340,AP4570=341,AP4570=342,AP4570="342A",AP4570="342B"),PorcenRet(AP4570,AT4570,AU4570),INDEX(PORCENTAJEBUSCAR,MATCH(AP4570,CódigoRET,0),4)*1),"")</f>
        <v/>
      </c>
      <c r="AS4570">
        <f t="shared" si="499"/>
        <v>0</v>
      </c>
      <c r="BF4570" t="str">
        <f>IFERROR(IF(OR(BD4570=338,BD4570=340,BD4570=341,BD4570=342,BD4570="342A",BD4570="342B"),PorcenRet(BD4570,BH4570,BI4570),INDEX(PORCENTAJEBUSCAR,MATCH(BD4570,CódigoRET,0),4)*1),"")</f>
        <v/>
      </c>
      <c r="BG4570">
        <f t="shared" si="500"/>
        <v>0</v>
      </c>
      <c r="BO4570">
        <f t="shared" si="501"/>
        <v>0</v>
      </c>
      <c r="CC4570">
        <f t="shared" si="502"/>
        <v>0</v>
      </c>
      <c r="CD4570">
        <f t="shared" si="503"/>
        <v>0</v>
      </c>
      <c r="CG4570">
        <f ca="1">IFERROR(INDIRECT("IVA!X"&amp;MATCH(MID(COMPRAS!C4470,1,2)&amp;MID(COMPRAS!F4470,1,2)&amp;MID(COMPRAS!D4470,1,2),IVA!W:W,0)),"SIN COD.")</f>
        <v>0</v>
      </c>
      <c r="CH4570">
        <f ca="1">IFERROR(INDIRECT("IVA!Y"&amp;MATCH(MID(COMPRAS!C4470,1,2)&amp;MID(COMPRAS!F4470,1,2)&amp;MID(COMPRAS!D4470,1,2),IVA!W:W,0)),"SIN COD.")</f>
        <v>0</v>
      </c>
    </row>
    <row r="4571" spans="1:86" x14ac:dyDescent="0.25">
      <c r="A4571"/>
      <c r="B4571"/>
      <c r="D4571"/>
      <c r="AL4571">
        <f t="shared" si="497"/>
        <v>0</v>
      </c>
      <c r="AQ4571">
        <f t="shared" si="498"/>
        <v>0</v>
      </c>
      <c r="AR4571" t="str">
        <f>IFERROR(IF(OR(AP4571=338,AP4571=340,AP4571=341,AP4571=342,AP4571="342A",AP4571="342B"),PorcenRet(AP4571,AT4571,AU4571),INDEX(PORCENTAJEBUSCAR,MATCH(AP4571,CódigoRET,0),4)*1),"")</f>
        <v/>
      </c>
      <c r="AS4571">
        <f t="shared" si="499"/>
        <v>0</v>
      </c>
      <c r="BF4571" t="str">
        <f>IFERROR(IF(OR(BD4571=338,BD4571=340,BD4571=341,BD4571=342,BD4571="342A",BD4571="342B"),PorcenRet(BD4571,BH4571,BI4571),INDEX(PORCENTAJEBUSCAR,MATCH(BD4571,CódigoRET,0),4)*1),"")</f>
        <v/>
      </c>
      <c r="BG4571">
        <f t="shared" si="500"/>
        <v>0</v>
      </c>
      <c r="BO4571">
        <f t="shared" si="501"/>
        <v>0</v>
      </c>
      <c r="CC4571">
        <f t="shared" si="502"/>
        <v>0</v>
      </c>
      <c r="CD4571">
        <f t="shared" si="503"/>
        <v>0</v>
      </c>
      <c r="CG4571">
        <f ca="1">IFERROR(INDIRECT("IVA!X"&amp;MATCH(MID(COMPRAS!C4471,1,2)&amp;MID(COMPRAS!F4471,1,2)&amp;MID(COMPRAS!D4471,1,2),IVA!W:W,0)),"SIN COD.")</f>
        <v>0</v>
      </c>
      <c r="CH4571">
        <f ca="1">IFERROR(INDIRECT("IVA!Y"&amp;MATCH(MID(COMPRAS!C4471,1,2)&amp;MID(COMPRAS!F4471,1,2)&amp;MID(COMPRAS!D4471,1,2),IVA!W:W,0)),"SIN COD.")</f>
        <v>0</v>
      </c>
    </row>
    <row r="4572" spans="1:86" x14ac:dyDescent="0.25">
      <c r="A4572"/>
      <c r="B4572"/>
      <c r="D4572"/>
      <c r="AL4572">
        <f t="shared" si="497"/>
        <v>0</v>
      </c>
      <c r="AQ4572">
        <f t="shared" si="498"/>
        <v>0</v>
      </c>
      <c r="AR4572" t="str">
        <f>IFERROR(IF(OR(AP4572=338,AP4572=340,AP4572=341,AP4572=342,AP4572="342A",AP4572="342B"),PorcenRet(AP4572,AT4572,AU4572),INDEX(PORCENTAJEBUSCAR,MATCH(AP4572,CódigoRET,0),4)*1),"")</f>
        <v/>
      </c>
      <c r="AS4572">
        <f t="shared" si="499"/>
        <v>0</v>
      </c>
      <c r="BF4572" t="str">
        <f>IFERROR(IF(OR(BD4572=338,BD4572=340,BD4572=341,BD4572=342,BD4572="342A",BD4572="342B"),PorcenRet(BD4572,BH4572,BI4572),INDEX(PORCENTAJEBUSCAR,MATCH(BD4572,CódigoRET,0),4)*1),"")</f>
        <v/>
      </c>
      <c r="BG4572">
        <f t="shared" si="500"/>
        <v>0</v>
      </c>
      <c r="BO4572">
        <f t="shared" si="501"/>
        <v>0</v>
      </c>
      <c r="CC4572">
        <f t="shared" si="502"/>
        <v>0</v>
      </c>
      <c r="CD4572">
        <f t="shared" si="503"/>
        <v>0</v>
      </c>
      <c r="CG4572">
        <f ca="1">IFERROR(INDIRECT("IVA!X"&amp;MATCH(MID(COMPRAS!C4472,1,2)&amp;MID(COMPRAS!F4472,1,2)&amp;MID(COMPRAS!D4472,1,2),IVA!W:W,0)),"SIN COD.")</f>
        <v>0</v>
      </c>
      <c r="CH4572">
        <f ca="1">IFERROR(INDIRECT("IVA!Y"&amp;MATCH(MID(COMPRAS!C4472,1,2)&amp;MID(COMPRAS!F4472,1,2)&amp;MID(COMPRAS!D4472,1,2),IVA!W:W,0)),"SIN COD.")</f>
        <v>0</v>
      </c>
    </row>
    <row r="4573" spans="1:86" x14ac:dyDescent="0.25">
      <c r="A4573"/>
      <c r="B4573"/>
      <c r="D4573"/>
      <c r="AL4573">
        <f t="shared" si="497"/>
        <v>0</v>
      </c>
      <c r="AQ4573">
        <f t="shared" si="498"/>
        <v>0</v>
      </c>
      <c r="AR4573" t="str">
        <f>IFERROR(IF(OR(AP4573=338,AP4573=340,AP4573=341,AP4573=342,AP4573="342A",AP4573="342B"),PorcenRet(AP4573,AT4573,AU4573),INDEX(PORCENTAJEBUSCAR,MATCH(AP4573,CódigoRET,0),4)*1),"")</f>
        <v/>
      </c>
      <c r="AS4573">
        <f t="shared" si="499"/>
        <v>0</v>
      </c>
      <c r="BF4573" t="str">
        <f>IFERROR(IF(OR(BD4573=338,BD4573=340,BD4573=341,BD4573=342,BD4573="342A",BD4573="342B"),PorcenRet(BD4573,BH4573,BI4573),INDEX(PORCENTAJEBUSCAR,MATCH(BD4573,CódigoRET,0),4)*1),"")</f>
        <v/>
      </c>
      <c r="BG4573">
        <f t="shared" si="500"/>
        <v>0</v>
      </c>
      <c r="BO4573">
        <f t="shared" si="501"/>
        <v>0</v>
      </c>
      <c r="CC4573">
        <f t="shared" si="502"/>
        <v>0</v>
      </c>
      <c r="CD4573">
        <f t="shared" si="503"/>
        <v>0</v>
      </c>
      <c r="CG4573">
        <f ca="1">IFERROR(INDIRECT("IVA!X"&amp;MATCH(MID(COMPRAS!C4473,1,2)&amp;MID(COMPRAS!F4473,1,2)&amp;MID(COMPRAS!D4473,1,2),IVA!W:W,0)),"SIN COD.")</f>
        <v>0</v>
      </c>
      <c r="CH4573">
        <f ca="1">IFERROR(INDIRECT("IVA!Y"&amp;MATCH(MID(COMPRAS!C4473,1,2)&amp;MID(COMPRAS!F4473,1,2)&amp;MID(COMPRAS!D4473,1,2),IVA!W:W,0)),"SIN COD.")</f>
        <v>0</v>
      </c>
    </row>
    <row r="4574" spans="1:86" x14ac:dyDescent="0.25">
      <c r="A4574"/>
      <c r="B4574"/>
      <c r="D4574"/>
      <c r="AL4574">
        <f t="shared" si="497"/>
        <v>0</v>
      </c>
      <c r="AQ4574">
        <f t="shared" si="498"/>
        <v>0</v>
      </c>
      <c r="AR4574" t="str">
        <f>IFERROR(IF(OR(AP4574=338,AP4574=340,AP4574=341,AP4574=342,AP4574="342A",AP4574="342B"),PorcenRet(AP4574,AT4574,AU4574),INDEX(PORCENTAJEBUSCAR,MATCH(AP4574,CódigoRET,0),4)*1),"")</f>
        <v/>
      </c>
      <c r="AS4574">
        <f t="shared" si="499"/>
        <v>0</v>
      </c>
      <c r="BF4574" t="str">
        <f>IFERROR(IF(OR(BD4574=338,BD4574=340,BD4574=341,BD4574=342,BD4574="342A",BD4574="342B"),PorcenRet(BD4574,BH4574,BI4574),INDEX(PORCENTAJEBUSCAR,MATCH(BD4574,CódigoRET,0),4)*1),"")</f>
        <v/>
      </c>
      <c r="BG4574">
        <f t="shared" si="500"/>
        <v>0</v>
      </c>
      <c r="BO4574">
        <f t="shared" si="501"/>
        <v>0</v>
      </c>
      <c r="CC4574">
        <f t="shared" si="502"/>
        <v>0</v>
      </c>
      <c r="CD4574">
        <f t="shared" si="503"/>
        <v>0</v>
      </c>
      <c r="CG4574">
        <f ca="1">IFERROR(INDIRECT("IVA!X"&amp;MATCH(MID(COMPRAS!C4474,1,2)&amp;MID(COMPRAS!F4474,1,2)&amp;MID(COMPRAS!D4474,1,2),IVA!W:W,0)),"SIN COD.")</f>
        <v>0</v>
      </c>
      <c r="CH4574">
        <f ca="1">IFERROR(INDIRECT("IVA!Y"&amp;MATCH(MID(COMPRAS!C4474,1,2)&amp;MID(COMPRAS!F4474,1,2)&amp;MID(COMPRAS!D4474,1,2),IVA!W:W,0)),"SIN COD.")</f>
        <v>0</v>
      </c>
    </row>
    <row r="4575" spans="1:86" x14ac:dyDescent="0.25">
      <c r="A4575"/>
      <c r="B4575"/>
      <c r="D4575"/>
      <c r="AL4575">
        <f t="shared" si="497"/>
        <v>0</v>
      </c>
      <c r="AQ4575">
        <f t="shared" si="498"/>
        <v>0</v>
      </c>
      <c r="AR4575" t="str">
        <f>IFERROR(IF(OR(AP4575=338,AP4575=340,AP4575=341,AP4575=342,AP4575="342A",AP4575="342B"),PorcenRet(AP4575,AT4575,AU4575),INDEX(PORCENTAJEBUSCAR,MATCH(AP4575,CódigoRET,0),4)*1),"")</f>
        <v/>
      </c>
      <c r="AS4575">
        <f t="shared" si="499"/>
        <v>0</v>
      </c>
      <c r="BF4575" t="str">
        <f>IFERROR(IF(OR(BD4575=338,BD4575=340,BD4575=341,BD4575=342,BD4575="342A",BD4575="342B"),PorcenRet(BD4575,BH4575,BI4575),INDEX(PORCENTAJEBUSCAR,MATCH(BD4575,CódigoRET,0),4)*1),"")</f>
        <v/>
      </c>
      <c r="BG4575">
        <f t="shared" si="500"/>
        <v>0</v>
      </c>
      <c r="BO4575">
        <f t="shared" si="501"/>
        <v>0</v>
      </c>
      <c r="CC4575">
        <f t="shared" si="502"/>
        <v>0</v>
      </c>
      <c r="CD4575">
        <f t="shared" si="503"/>
        <v>0</v>
      </c>
      <c r="CG4575">
        <f ca="1">IFERROR(INDIRECT("IVA!X"&amp;MATCH(MID(COMPRAS!C4475,1,2)&amp;MID(COMPRAS!F4475,1,2)&amp;MID(COMPRAS!D4475,1,2),IVA!W:W,0)),"SIN COD.")</f>
        <v>0</v>
      </c>
      <c r="CH4575">
        <f ca="1">IFERROR(INDIRECT("IVA!Y"&amp;MATCH(MID(COMPRAS!C4475,1,2)&amp;MID(COMPRAS!F4475,1,2)&amp;MID(COMPRAS!D4475,1,2),IVA!W:W,0)),"SIN COD.")</f>
        <v>0</v>
      </c>
    </row>
    <row r="4576" spans="1:86" x14ac:dyDescent="0.25">
      <c r="A4576"/>
      <c r="B4576"/>
      <c r="D4576"/>
      <c r="AL4576">
        <f t="shared" si="497"/>
        <v>0</v>
      </c>
      <c r="AQ4576">
        <f t="shared" si="498"/>
        <v>0</v>
      </c>
      <c r="AR4576" t="str">
        <f>IFERROR(IF(OR(AP4576=338,AP4576=340,AP4576=341,AP4576=342,AP4576="342A",AP4576="342B"),PorcenRet(AP4576,AT4576,AU4576),INDEX(PORCENTAJEBUSCAR,MATCH(AP4576,CódigoRET,0),4)*1),"")</f>
        <v/>
      </c>
      <c r="AS4576">
        <f t="shared" si="499"/>
        <v>0</v>
      </c>
      <c r="BF4576" t="str">
        <f>IFERROR(IF(OR(BD4576=338,BD4576=340,BD4576=341,BD4576=342,BD4576="342A",BD4576="342B"),PorcenRet(BD4576,BH4576,BI4576),INDEX(PORCENTAJEBUSCAR,MATCH(BD4576,CódigoRET,0),4)*1),"")</f>
        <v/>
      </c>
      <c r="BG4576">
        <f t="shared" si="500"/>
        <v>0</v>
      </c>
      <c r="BO4576">
        <f t="shared" si="501"/>
        <v>0</v>
      </c>
      <c r="CC4576">
        <f t="shared" si="502"/>
        <v>0</v>
      </c>
      <c r="CD4576">
        <f t="shared" si="503"/>
        <v>0</v>
      </c>
      <c r="CG4576">
        <f ca="1">IFERROR(INDIRECT("IVA!X"&amp;MATCH(MID(COMPRAS!C4476,1,2)&amp;MID(COMPRAS!F4476,1,2)&amp;MID(COMPRAS!D4476,1,2),IVA!W:W,0)),"SIN COD.")</f>
        <v>0</v>
      </c>
      <c r="CH4576">
        <f ca="1">IFERROR(INDIRECT("IVA!Y"&amp;MATCH(MID(COMPRAS!C4476,1,2)&amp;MID(COMPRAS!F4476,1,2)&amp;MID(COMPRAS!D4476,1,2),IVA!W:W,0)),"SIN COD.")</f>
        <v>0</v>
      </c>
    </row>
    <row r="4577" spans="1:86" x14ac:dyDescent="0.25">
      <c r="A4577"/>
      <c r="B4577"/>
      <c r="D4577"/>
      <c r="AL4577">
        <f t="shared" si="497"/>
        <v>0</v>
      </c>
      <c r="AQ4577">
        <f t="shared" si="498"/>
        <v>0</v>
      </c>
      <c r="AR4577" t="str">
        <f>IFERROR(IF(OR(AP4577=338,AP4577=340,AP4577=341,AP4577=342,AP4577="342A",AP4577="342B"),PorcenRet(AP4577,AT4577,AU4577),INDEX(PORCENTAJEBUSCAR,MATCH(AP4577,CódigoRET,0),4)*1),"")</f>
        <v/>
      </c>
      <c r="AS4577">
        <f t="shared" si="499"/>
        <v>0</v>
      </c>
      <c r="BF4577" t="str">
        <f>IFERROR(IF(OR(BD4577=338,BD4577=340,BD4577=341,BD4577=342,BD4577="342A",BD4577="342B"),PorcenRet(BD4577,BH4577,BI4577),INDEX(PORCENTAJEBUSCAR,MATCH(BD4577,CódigoRET,0),4)*1),"")</f>
        <v/>
      </c>
      <c r="BG4577">
        <f t="shared" si="500"/>
        <v>0</v>
      </c>
      <c r="BO4577">
        <f t="shared" si="501"/>
        <v>0</v>
      </c>
      <c r="CC4577">
        <f t="shared" si="502"/>
        <v>0</v>
      </c>
      <c r="CD4577">
        <f t="shared" si="503"/>
        <v>0</v>
      </c>
      <c r="CG4577">
        <f ca="1">IFERROR(INDIRECT("IVA!X"&amp;MATCH(MID(COMPRAS!C4477,1,2)&amp;MID(COMPRAS!F4477,1,2)&amp;MID(COMPRAS!D4477,1,2),IVA!W:W,0)),"SIN COD.")</f>
        <v>0</v>
      </c>
      <c r="CH4577">
        <f ca="1">IFERROR(INDIRECT("IVA!Y"&amp;MATCH(MID(COMPRAS!C4477,1,2)&amp;MID(COMPRAS!F4477,1,2)&amp;MID(COMPRAS!D4477,1,2),IVA!W:W,0)),"SIN COD.")</f>
        <v>0</v>
      </c>
    </row>
    <row r="4578" spans="1:86" x14ac:dyDescent="0.25">
      <c r="A4578"/>
      <c r="B4578"/>
      <c r="D4578"/>
      <c r="AL4578">
        <f t="shared" si="497"/>
        <v>0</v>
      </c>
      <c r="AQ4578">
        <f t="shared" si="498"/>
        <v>0</v>
      </c>
      <c r="AR4578" t="str">
        <f>IFERROR(IF(OR(AP4578=338,AP4578=340,AP4578=341,AP4578=342,AP4578="342A",AP4578="342B"),PorcenRet(AP4578,AT4578,AU4578),INDEX(PORCENTAJEBUSCAR,MATCH(AP4578,CódigoRET,0),4)*1),"")</f>
        <v/>
      </c>
      <c r="AS4578">
        <f t="shared" si="499"/>
        <v>0</v>
      </c>
      <c r="BF4578" t="str">
        <f>IFERROR(IF(OR(BD4578=338,BD4578=340,BD4578=341,BD4578=342,BD4578="342A",BD4578="342B"),PorcenRet(BD4578,BH4578,BI4578),INDEX(PORCENTAJEBUSCAR,MATCH(BD4578,CódigoRET,0),4)*1),"")</f>
        <v/>
      </c>
      <c r="BG4578">
        <f t="shared" si="500"/>
        <v>0</v>
      </c>
      <c r="BO4578">
        <f t="shared" si="501"/>
        <v>0</v>
      </c>
      <c r="CC4578">
        <f t="shared" si="502"/>
        <v>0</v>
      </c>
      <c r="CD4578">
        <f t="shared" si="503"/>
        <v>0</v>
      </c>
      <c r="CG4578">
        <f ca="1">IFERROR(INDIRECT("IVA!X"&amp;MATCH(MID(COMPRAS!C4478,1,2)&amp;MID(COMPRAS!F4478,1,2)&amp;MID(COMPRAS!D4478,1,2),IVA!W:W,0)),"SIN COD.")</f>
        <v>0</v>
      </c>
      <c r="CH4578">
        <f ca="1">IFERROR(INDIRECT("IVA!Y"&amp;MATCH(MID(COMPRAS!C4478,1,2)&amp;MID(COMPRAS!F4478,1,2)&amp;MID(COMPRAS!D4478,1,2),IVA!W:W,0)),"SIN COD.")</f>
        <v>0</v>
      </c>
    </row>
    <row r="4579" spans="1:86" x14ac:dyDescent="0.25">
      <c r="A4579"/>
      <c r="B4579"/>
      <c r="D4579"/>
      <c r="AL4579">
        <f t="shared" si="497"/>
        <v>0</v>
      </c>
      <c r="AQ4579">
        <f t="shared" si="498"/>
        <v>0</v>
      </c>
      <c r="AR4579" t="str">
        <f>IFERROR(IF(OR(AP4579=338,AP4579=340,AP4579=341,AP4579=342,AP4579="342A",AP4579="342B"),PorcenRet(AP4579,AT4579,AU4579),INDEX(PORCENTAJEBUSCAR,MATCH(AP4579,CódigoRET,0),4)*1),"")</f>
        <v/>
      </c>
      <c r="AS4579">
        <f t="shared" si="499"/>
        <v>0</v>
      </c>
      <c r="BF4579" t="str">
        <f>IFERROR(IF(OR(BD4579=338,BD4579=340,BD4579=341,BD4579=342,BD4579="342A",BD4579="342B"),PorcenRet(BD4579,BH4579,BI4579),INDEX(PORCENTAJEBUSCAR,MATCH(BD4579,CódigoRET,0),4)*1),"")</f>
        <v/>
      </c>
      <c r="BG4579">
        <f t="shared" si="500"/>
        <v>0</v>
      </c>
      <c r="BO4579">
        <f t="shared" si="501"/>
        <v>0</v>
      </c>
      <c r="CC4579">
        <f t="shared" si="502"/>
        <v>0</v>
      </c>
      <c r="CD4579">
        <f t="shared" si="503"/>
        <v>0</v>
      </c>
      <c r="CG4579">
        <f ca="1">IFERROR(INDIRECT("IVA!X"&amp;MATCH(MID(COMPRAS!C4479,1,2)&amp;MID(COMPRAS!F4479,1,2)&amp;MID(COMPRAS!D4479,1,2),IVA!W:W,0)),"SIN COD.")</f>
        <v>0</v>
      </c>
      <c r="CH4579">
        <f ca="1">IFERROR(INDIRECT("IVA!Y"&amp;MATCH(MID(COMPRAS!C4479,1,2)&amp;MID(COMPRAS!F4479,1,2)&amp;MID(COMPRAS!D4479,1,2),IVA!W:W,0)),"SIN COD.")</f>
        <v>0</v>
      </c>
    </row>
    <row r="4580" spans="1:86" x14ac:dyDescent="0.25">
      <c r="A4580"/>
      <c r="B4580"/>
      <c r="D4580"/>
      <c r="AL4580">
        <f t="shared" si="497"/>
        <v>0</v>
      </c>
      <c r="AQ4580">
        <f t="shared" si="498"/>
        <v>0</v>
      </c>
      <c r="AR4580" t="str">
        <f>IFERROR(IF(OR(AP4580=338,AP4580=340,AP4580=341,AP4580=342,AP4580="342A",AP4580="342B"),PorcenRet(AP4580,AT4580,AU4580),INDEX(PORCENTAJEBUSCAR,MATCH(AP4580,CódigoRET,0),4)*1),"")</f>
        <v/>
      </c>
      <c r="AS4580">
        <f t="shared" si="499"/>
        <v>0</v>
      </c>
      <c r="BF4580" t="str">
        <f>IFERROR(IF(OR(BD4580=338,BD4580=340,BD4580=341,BD4580=342,BD4580="342A",BD4580="342B"),PorcenRet(BD4580,BH4580,BI4580),INDEX(PORCENTAJEBUSCAR,MATCH(BD4580,CódigoRET,0),4)*1),"")</f>
        <v/>
      </c>
      <c r="BG4580">
        <f t="shared" si="500"/>
        <v>0</v>
      </c>
      <c r="BO4580">
        <f t="shared" si="501"/>
        <v>0</v>
      </c>
      <c r="CC4580">
        <f t="shared" si="502"/>
        <v>0</v>
      </c>
      <c r="CD4580">
        <f t="shared" si="503"/>
        <v>0</v>
      </c>
      <c r="CG4580">
        <f ca="1">IFERROR(INDIRECT("IVA!X"&amp;MATCH(MID(COMPRAS!C4480,1,2)&amp;MID(COMPRAS!F4480,1,2)&amp;MID(COMPRAS!D4480,1,2),IVA!W:W,0)),"SIN COD.")</f>
        <v>0</v>
      </c>
      <c r="CH4580">
        <f ca="1">IFERROR(INDIRECT("IVA!Y"&amp;MATCH(MID(COMPRAS!C4480,1,2)&amp;MID(COMPRAS!F4480,1,2)&amp;MID(COMPRAS!D4480,1,2),IVA!W:W,0)),"SIN COD.")</f>
        <v>0</v>
      </c>
    </row>
    <row r="4581" spans="1:86" x14ac:dyDescent="0.25">
      <c r="A4581"/>
      <c r="B4581"/>
      <c r="D4581"/>
      <c r="AL4581">
        <f t="shared" si="497"/>
        <v>0</v>
      </c>
      <c r="AQ4581">
        <f t="shared" si="498"/>
        <v>0</v>
      </c>
      <c r="AR4581" t="str">
        <f>IFERROR(IF(OR(AP4581=338,AP4581=340,AP4581=341,AP4581=342,AP4581="342A",AP4581="342B"),PorcenRet(AP4581,AT4581,AU4581),INDEX(PORCENTAJEBUSCAR,MATCH(AP4581,CódigoRET,0),4)*1),"")</f>
        <v/>
      </c>
      <c r="AS4581">
        <f t="shared" si="499"/>
        <v>0</v>
      </c>
      <c r="BF4581" t="str">
        <f>IFERROR(IF(OR(BD4581=338,BD4581=340,BD4581=341,BD4581=342,BD4581="342A",BD4581="342B"),PorcenRet(BD4581,BH4581,BI4581),INDEX(PORCENTAJEBUSCAR,MATCH(BD4581,CódigoRET,0),4)*1),"")</f>
        <v/>
      </c>
      <c r="BG4581">
        <f t="shared" si="500"/>
        <v>0</v>
      </c>
      <c r="BO4581">
        <f t="shared" si="501"/>
        <v>0</v>
      </c>
      <c r="CC4581">
        <f t="shared" si="502"/>
        <v>0</v>
      </c>
      <c r="CD4581">
        <f t="shared" si="503"/>
        <v>0</v>
      </c>
      <c r="CG4581">
        <f ca="1">IFERROR(INDIRECT("IVA!X"&amp;MATCH(MID(COMPRAS!C4481,1,2)&amp;MID(COMPRAS!F4481,1,2)&amp;MID(COMPRAS!D4481,1,2),IVA!W:W,0)),"SIN COD.")</f>
        <v>0</v>
      </c>
      <c r="CH4581">
        <f ca="1">IFERROR(INDIRECT("IVA!Y"&amp;MATCH(MID(COMPRAS!C4481,1,2)&amp;MID(COMPRAS!F4481,1,2)&amp;MID(COMPRAS!D4481,1,2),IVA!W:W,0)),"SIN COD.")</f>
        <v>0</v>
      </c>
    </row>
    <row r="4582" spans="1:86" x14ac:dyDescent="0.25">
      <c r="A4582"/>
      <c r="B4582"/>
      <c r="D4582"/>
      <c r="AL4582">
        <f t="shared" si="497"/>
        <v>0</v>
      </c>
      <c r="AQ4582">
        <f t="shared" si="498"/>
        <v>0</v>
      </c>
      <c r="AR4582" t="str">
        <f>IFERROR(IF(OR(AP4582=338,AP4582=340,AP4582=341,AP4582=342,AP4582="342A",AP4582="342B"),PorcenRet(AP4582,AT4582,AU4582),INDEX(PORCENTAJEBUSCAR,MATCH(AP4582,CódigoRET,0),4)*1),"")</f>
        <v/>
      </c>
      <c r="AS4582">
        <f t="shared" si="499"/>
        <v>0</v>
      </c>
      <c r="BF4582" t="str">
        <f>IFERROR(IF(OR(BD4582=338,BD4582=340,BD4582=341,BD4582=342,BD4582="342A",BD4582="342B"),PorcenRet(BD4582,BH4582,BI4582),INDEX(PORCENTAJEBUSCAR,MATCH(BD4582,CódigoRET,0),4)*1),"")</f>
        <v/>
      </c>
      <c r="BG4582">
        <f t="shared" si="500"/>
        <v>0</v>
      </c>
      <c r="BO4582">
        <f t="shared" si="501"/>
        <v>0</v>
      </c>
      <c r="CC4582">
        <f t="shared" si="502"/>
        <v>0</v>
      </c>
      <c r="CD4582">
        <f t="shared" si="503"/>
        <v>0</v>
      </c>
      <c r="CG4582">
        <f ca="1">IFERROR(INDIRECT("IVA!X"&amp;MATCH(MID(COMPRAS!C4482,1,2)&amp;MID(COMPRAS!F4482,1,2)&amp;MID(COMPRAS!D4482,1,2),IVA!W:W,0)),"SIN COD.")</f>
        <v>0</v>
      </c>
      <c r="CH4582">
        <f ca="1">IFERROR(INDIRECT("IVA!Y"&amp;MATCH(MID(COMPRAS!C4482,1,2)&amp;MID(COMPRAS!F4482,1,2)&amp;MID(COMPRAS!D4482,1,2),IVA!W:W,0)),"SIN COD.")</f>
        <v>0</v>
      </c>
    </row>
    <row r="4583" spans="1:86" x14ac:dyDescent="0.25">
      <c r="A4583"/>
      <c r="B4583"/>
      <c r="D4583"/>
      <c r="AL4583">
        <f t="shared" si="497"/>
        <v>0</v>
      </c>
      <c r="AQ4583">
        <f t="shared" si="498"/>
        <v>0</v>
      </c>
      <c r="AR4583" t="str">
        <f>IFERROR(IF(OR(AP4583=338,AP4583=340,AP4583=341,AP4583=342,AP4583="342A",AP4583="342B"),PorcenRet(AP4583,AT4583,AU4583),INDEX(PORCENTAJEBUSCAR,MATCH(AP4583,CódigoRET,0),4)*1),"")</f>
        <v/>
      </c>
      <c r="AS4583">
        <f t="shared" si="499"/>
        <v>0</v>
      </c>
      <c r="BF4583" t="str">
        <f>IFERROR(IF(OR(BD4583=338,BD4583=340,BD4583=341,BD4583=342,BD4583="342A",BD4583="342B"),PorcenRet(BD4583,BH4583,BI4583),INDEX(PORCENTAJEBUSCAR,MATCH(BD4583,CódigoRET,0),4)*1),"")</f>
        <v/>
      </c>
      <c r="BG4583">
        <f t="shared" si="500"/>
        <v>0</v>
      </c>
      <c r="BO4583">
        <f t="shared" si="501"/>
        <v>0</v>
      </c>
      <c r="CC4583">
        <f t="shared" si="502"/>
        <v>0</v>
      </c>
      <c r="CD4583">
        <f t="shared" si="503"/>
        <v>0</v>
      </c>
      <c r="CG4583">
        <f ca="1">IFERROR(INDIRECT("IVA!X"&amp;MATCH(MID(COMPRAS!C4483,1,2)&amp;MID(COMPRAS!F4483,1,2)&amp;MID(COMPRAS!D4483,1,2),IVA!W:W,0)),"SIN COD.")</f>
        <v>0</v>
      </c>
      <c r="CH4583">
        <f ca="1">IFERROR(INDIRECT("IVA!Y"&amp;MATCH(MID(COMPRAS!C4483,1,2)&amp;MID(COMPRAS!F4483,1,2)&amp;MID(COMPRAS!D4483,1,2),IVA!W:W,0)),"SIN COD.")</f>
        <v>0</v>
      </c>
    </row>
    <row r="4584" spans="1:86" x14ac:dyDescent="0.25">
      <c r="A4584"/>
      <c r="B4584"/>
      <c r="D4584"/>
      <c r="AL4584">
        <f t="shared" si="497"/>
        <v>0</v>
      </c>
      <c r="AQ4584">
        <f t="shared" si="498"/>
        <v>0</v>
      </c>
      <c r="AR4584" t="str">
        <f>IFERROR(IF(OR(AP4584=338,AP4584=340,AP4584=341,AP4584=342,AP4584="342A",AP4584="342B"),PorcenRet(AP4584,AT4584,AU4584),INDEX(PORCENTAJEBUSCAR,MATCH(AP4584,CódigoRET,0),4)*1),"")</f>
        <v/>
      </c>
      <c r="AS4584">
        <f t="shared" si="499"/>
        <v>0</v>
      </c>
      <c r="BF4584" t="str">
        <f>IFERROR(IF(OR(BD4584=338,BD4584=340,BD4584=341,BD4584=342,BD4584="342A",BD4584="342B"),PorcenRet(BD4584,BH4584,BI4584),INDEX(PORCENTAJEBUSCAR,MATCH(BD4584,CódigoRET,0),4)*1),"")</f>
        <v/>
      </c>
      <c r="BG4584">
        <f t="shared" si="500"/>
        <v>0</v>
      </c>
      <c r="BO4584">
        <f t="shared" si="501"/>
        <v>0</v>
      </c>
      <c r="CC4584">
        <f t="shared" si="502"/>
        <v>0</v>
      </c>
      <c r="CD4584">
        <f t="shared" si="503"/>
        <v>0</v>
      </c>
      <c r="CG4584">
        <f ca="1">IFERROR(INDIRECT("IVA!X"&amp;MATCH(MID(COMPRAS!C4484,1,2)&amp;MID(COMPRAS!F4484,1,2)&amp;MID(COMPRAS!D4484,1,2),IVA!W:W,0)),"SIN COD.")</f>
        <v>0</v>
      </c>
      <c r="CH4584">
        <f ca="1">IFERROR(INDIRECT("IVA!Y"&amp;MATCH(MID(COMPRAS!C4484,1,2)&amp;MID(COMPRAS!F4484,1,2)&amp;MID(COMPRAS!D4484,1,2),IVA!W:W,0)),"SIN COD.")</f>
        <v>0</v>
      </c>
    </row>
    <row r="4585" spans="1:86" x14ac:dyDescent="0.25">
      <c r="A4585"/>
      <c r="B4585"/>
      <c r="D4585"/>
      <c r="AL4585">
        <f t="shared" si="497"/>
        <v>0</v>
      </c>
      <c r="AQ4585">
        <f t="shared" si="498"/>
        <v>0</v>
      </c>
      <c r="AR4585" t="str">
        <f>IFERROR(IF(OR(AP4585=338,AP4585=340,AP4585=341,AP4585=342,AP4585="342A",AP4585="342B"),PorcenRet(AP4585,AT4585,AU4585),INDEX(PORCENTAJEBUSCAR,MATCH(AP4585,CódigoRET,0),4)*1),"")</f>
        <v/>
      </c>
      <c r="AS4585">
        <f t="shared" si="499"/>
        <v>0</v>
      </c>
      <c r="BF4585" t="str">
        <f>IFERROR(IF(OR(BD4585=338,BD4585=340,BD4585=341,BD4585=342,BD4585="342A",BD4585="342B"),PorcenRet(BD4585,BH4585,BI4585),INDEX(PORCENTAJEBUSCAR,MATCH(BD4585,CódigoRET,0),4)*1),"")</f>
        <v/>
      </c>
      <c r="BG4585">
        <f t="shared" si="500"/>
        <v>0</v>
      </c>
      <c r="BO4585">
        <f t="shared" si="501"/>
        <v>0</v>
      </c>
      <c r="CC4585">
        <f t="shared" si="502"/>
        <v>0</v>
      </c>
      <c r="CD4585">
        <f t="shared" si="503"/>
        <v>0</v>
      </c>
      <c r="CG4585">
        <f ca="1">IFERROR(INDIRECT("IVA!X"&amp;MATCH(MID(COMPRAS!C4485,1,2)&amp;MID(COMPRAS!F4485,1,2)&amp;MID(COMPRAS!D4485,1,2),IVA!W:W,0)),"SIN COD.")</f>
        <v>0</v>
      </c>
      <c r="CH4585">
        <f ca="1">IFERROR(INDIRECT("IVA!Y"&amp;MATCH(MID(COMPRAS!C4485,1,2)&amp;MID(COMPRAS!F4485,1,2)&amp;MID(COMPRAS!D4485,1,2),IVA!W:W,0)),"SIN COD.")</f>
        <v>0</v>
      </c>
    </row>
    <row r="4586" spans="1:86" x14ac:dyDescent="0.25">
      <c r="A4586"/>
      <c r="B4586"/>
      <c r="D4586"/>
      <c r="AL4586">
        <f t="shared" si="497"/>
        <v>0</v>
      </c>
      <c r="AQ4586">
        <f t="shared" si="498"/>
        <v>0</v>
      </c>
      <c r="AR4586" t="str">
        <f>IFERROR(IF(OR(AP4586=338,AP4586=340,AP4586=341,AP4586=342,AP4586="342A",AP4586="342B"),PorcenRet(AP4586,AT4586,AU4586),INDEX(PORCENTAJEBUSCAR,MATCH(AP4586,CódigoRET,0),4)*1),"")</f>
        <v/>
      </c>
      <c r="AS4586">
        <f t="shared" si="499"/>
        <v>0</v>
      </c>
      <c r="BF4586" t="str">
        <f>IFERROR(IF(OR(BD4586=338,BD4586=340,BD4586=341,BD4586=342,BD4586="342A",BD4586="342B"),PorcenRet(BD4586,BH4586,BI4586),INDEX(PORCENTAJEBUSCAR,MATCH(BD4586,CódigoRET,0),4)*1),"")</f>
        <v/>
      </c>
      <c r="BG4586">
        <f t="shared" si="500"/>
        <v>0</v>
      </c>
      <c r="BO4586">
        <f t="shared" si="501"/>
        <v>0</v>
      </c>
      <c r="CC4586">
        <f t="shared" si="502"/>
        <v>0</v>
      </c>
      <c r="CD4586">
        <f t="shared" si="503"/>
        <v>0</v>
      </c>
      <c r="CG4586">
        <f ca="1">IFERROR(INDIRECT("IVA!X"&amp;MATCH(MID(COMPRAS!C4486,1,2)&amp;MID(COMPRAS!F4486,1,2)&amp;MID(COMPRAS!D4486,1,2),IVA!W:W,0)),"SIN COD.")</f>
        <v>0</v>
      </c>
      <c r="CH4586">
        <f ca="1">IFERROR(INDIRECT("IVA!Y"&amp;MATCH(MID(COMPRAS!C4486,1,2)&amp;MID(COMPRAS!F4486,1,2)&amp;MID(COMPRAS!D4486,1,2),IVA!W:W,0)),"SIN COD.")</f>
        <v>0</v>
      </c>
    </row>
    <row r="4587" spans="1:86" x14ac:dyDescent="0.25">
      <c r="A4587"/>
      <c r="B4587"/>
      <c r="D4587"/>
      <c r="AL4587">
        <f t="shared" si="497"/>
        <v>0</v>
      </c>
      <c r="AQ4587">
        <f t="shared" si="498"/>
        <v>0</v>
      </c>
      <c r="AR4587" t="str">
        <f>IFERROR(IF(OR(AP4587=338,AP4587=340,AP4587=341,AP4587=342,AP4587="342A",AP4587="342B"),PorcenRet(AP4587,AT4587,AU4587),INDEX(PORCENTAJEBUSCAR,MATCH(AP4587,CódigoRET,0),4)*1),"")</f>
        <v/>
      </c>
      <c r="AS4587">
        <f t="shared" si="499"/>
        <v>0</v>
      </c>
      <c r="BF4587" t="str">
        <f>IFERROR(IF(OR(BD4587=338,BD4587=340,BD4587=341,BD4587=342,BD4587="342A",BD4587="342B"),PorcenRet(BD4587,BH4587,BI4587),INDEX(PORCENTAJEBUSCAR,MATCH(BD4587,CódigoRET,0),4)*1),"")</f>
        <v/>
      </c>
      <c r="BG4587">
        <f t="shared" si="500"/>
        <v>0</v>
      </c>
      <c r="BO4587">
        <f t="shared" si="501"/>
        <v>0</v>
      </c>
      <c r="CC4587">
        <f t="shared" si="502"/>
        <v>0</v>
      </c>
      <c r="CD4587">
        <f t="shared" si="503"/>
        <v>0</v>
      </c>
      <c r="CG4587">
        <f ca="1">IFERROR(INDIRECT("IVA!X"&amp;MATCH(MID(COMPRAS!C4487,1,2)&amp;MID(COMPRAS!F4487,1,2)&amp;MID(COMPRAS!D4487,1,2),IVA!W:W,0)),"SIN COD.")</f>
        <v>0</v>
      </c>
      <c r="CH4587">
        <f ca="1">IFERROR(INDIRECT("IVA!Y"&amp;MATCH(MID(COMPRAS!C4487,1,2)&amp;MID(COMPRAS!F4487,1,2)&amp;MID(COMPRAS!D4487,1,2),IVA!W:W,0)),"SIN COD.")</f>
        <v>0</v>
      </c>
    </row>
    <row r="4588" spans="1:86" x14ac:dyDescent="0.25">
      <c r="A4588"/>
      <c r="B4588"/>
      <c r="D4588"/>
      <c r="AL4588">
        <f t="shared" si="497"/>
        <v>0</v>
      </c>
      <c r="AQ4588">
        <f t="shared" si="498"/>
        <v>0</v>
      </c>
      <c r="AR4588" t="str">
        <f>IFERROR(IF(OR(AP4588=338,AP4588=340,AP4588=341,AP4588=342,AP4588="342A",AP4588="342B"),PorcenRet(AP4588,AT4588,AU4588),INDEX(PORCENTAJEBUSCAR,MATCH(AP4588,CódigoRET,0),4)*1),"")</f>
        <v/>
      </c>
      <c r="AS4588">
        <f t="shared" si="499"/>
        <v>0</v>
      </c>
      <c r="BF4588" t="str">
        <f>IFERROR(IF(OR(BD4588=338,BD4588=340,BD4588=341,BD4588=342,BD4588="342A",BD4588="342B"),PorcenRet(BD4588,BH4588,BI4588),INDEX(PORCENTAJEBUSCAR,MATCH(BD4588,CódigoRET,0),4)*1),"")</f>
        <v/>
      </c>
      <c r="BG4588">
        <f t="shared" si="500"/>
        <v>0</v>
      </c>
      <c r="BO4588">
        <f t="shared" si="501"/>
        <v>0</v>
      </c>
      <c r="CC4588">
        <f t="shared" si="502"/>
        <v>0</v>
      </c>
      <c r="CD4588">
        <f t="shared" si="503"/>
        <v>0</v>
      </c>
      <c r="CG4588">
        <f ca="1">IFERROR(INDIRECT("IVA!X"&amp;MATCH(MID(COMPRAS!C4488,1,2)&amp;MID(COMPRAS!F4488,1,2)&amp;MID(COMPRAS!D4488,1,2),IVA!W:W,0)),"SIN COD.")</f>
        <v>0</v>
      </c>
      <c r="CH4588">
        <f ca="1">IFERROR(INDIRECT("IVA!Y"&amp;MATCH(MID(COMPRAS!C4488,1,2)&amp;MID(COMPRAS!F4488,1,2)&amp;MID(COMPRAS!D4488,1,2),IVA!W:W,0)),"SIN COD.")</f>
        <v>0</v>
      </c>
    </row>
    <row r="4589" spans="1:86" x14ac:dyDescent="0.25">
      <c r="A4589"/>
      <c r="B4589"/>
      <c r="D4589"/>
      <c r="AL4589">
        <f t="shared" si="497"/>
        <v>0</v>
      </c>
      <c r="AQ4589">
        <f t="shared" si="498"/>
        <v>0</v>
      </c>
      <c r="AR4589" t="str">
        <f>IFERROR(IF(OR(AP4589=338,AP4589=340,AP4589=341,AP4589=342,AP4589="342A",AP4589="342B"),PorcenRet(AP4589,AT4589,AU4589),INDEX(PORCENTAJEBUSCAR,MATCH(AP4589,CódigoRET,0),4)*1),"")</f>
        <v/>
      </c>
      <c r="AS4589">
        <f t="shared" si="499"/>
        <v>0</v>
      </c>
      <c r="BF4589" t="str">
        <f>IFERROR(IF(OR(BD4589=338,BD4589=340,BD4589=341,BD4589=342,BD4589="342A",BD4589="342B"),PorcenRet(BD4589,BH4589,BI4589),INDEX(PORCENTAJEBUSCAR,MATCH(BD4589,CódigoRET,0),4)*1),"")</f>
        <v/>
      </c>
      <c r="BG4589">
        <f t="shared" si="500"/>
        <v>0</v>
      </c>
      <c r="BO4589">
        <f t="shared" si="501"/>
        <v>0</v>
      </c>
      <c r="CC4589">
        <f t="shared" si="502"/>
        <v>0</v>
      </c>
      <c r="CD4589">
        <f t="shared" si="503"/>
        <v>0</v>
      </c>
      <c r="CG4589">
        <f ca="1">IFERROR(INDIRECT("IVA!X"&amp;MATCH(MID(COMPRAS!C4489,1,2)&amp;MID(COMPRAS!F4489,1,2)&amp;MID(COMPRAS!D4489,1,2),IVA!W:W,0)),"SIN COD.")</f>
        <v>0</v>
      </c>
      <c r="CH4589">
        <f ca="1">IFERROR(INDIRECT("IVA!Y"&amp;MATCH(MID(COMPRAS!C4489,1,2)&amp;MID(COMPRAS!F4489,1,2)&amp;MID(COMPRAS!D4489,1,2),IVA!W:W,0)),"SIN COD.")</f>
        <v>0</v>
      </c>
    </row>
    <row r="4590" spans="1:86" x14ac:dyDescent="0.25">
      <c r="A4590"/>
      <c r="B4590"/>
      <c r="D4590"/>
      <c r="AL4590">
        <f t="shared" si="497"/>
        <v>0</v>
      </c>
      <c r="AQ4590">
        <f t="shared" si="498"/>
        <v>0</v>
      </c>
      <c r="AR4590" t="str">
        <f>IFERROR(IF(OR(AP4590=338,AP4590=340,AP4590=341,AP4590=342,AP4590="342A",AP4590="342B"),PorcenRet(AP4590,AT4590,AU4590),INDEX(PORCENTAJEBUSCAR,MATCH(AP4590,CódigoRET,0),4)*1),"")</f>
        <v/>
      </c>
      <c r="AS4590">
        <f t="shared" si="499"/>
        <v>0</v>
      </c>
      <c r="BF4590" t="str">
        <f>IFERROR(IF(OR(BD4590=338,BD4590=340,BD4590=341,BD4590=342,BD4590="342A",BD4590="342B"),PorcenRet(BD4590,BH4590,BI4590),INDEX(PORCENTAJEBUSCAR,MATCH(BD4590,CódigoRET,0),4)*1),"")</f>
        <v/>
      </c>
      <c r="BG4590">
        <f t="shared" si="500"/>
        <v>0</v>
      </c>
      <c r="BO4590">
        <f t="shared" si="501"/>
        <v>0</v>
      </c>
      <c r="CC4590">
        <f t="shared" si="502"/>
        <v>0</v>
      </c>
      <c r="CD4590">
        <f t="shared" si="503"/>
        <v>0</v>
      </c>
      <c r="CG4590">
        <f ca="1">IFERROR(INDIRECT("IVA!X"&amp;MATCH(MID(COMPRAS!C4490,1,2)&amp;MID(COMPRAS!F4490,1,2)&amp;MID(COMPRAS!D4490,1,2),IVA!W:W,0)),"SIN COD.")</f>
        <v>0</v>
      </c>
      <c r="CH4590">
        <f ca="1">IFERROR(INDIRECT("IVA!Y"&amp;MATCH(MID(COMPRAS!C4490,1,2)&amp;MID(COMPRAS!F4490,1,2)&amp;MID(COMPRAS!D4490,1,2),IVA!W:W,0)),"SIN COD.")</f>
        <v>0</v>
      </c>
    </row>
    <row r="4591" spans="1:86" x14ac:dyDescent="0.25">
      <c r="A4591"/>
      <c r="B4591"/>
      <c r="D4591"/>
      <c r="AL4591">
        <f t="shared" si="497"/>
        <v>0</v>
      </c>
      <c r="AQ4591">
        <f t="shared" si="498"/>
        <v>0</v>
      </c>
      <c r="AR4591" t="str">
        <f>IFERROR(IF(OR(AP4591=338,AP4591=340,AP4591=341,AP4591=342,AP4591="342A",AP4591="342B"),PorcenRet(AP4591,AT4591,AU4591),INDEX(PORCENTAJEBUSCAR,MATCH(AP4591,CódigoRET,0),4)*1),"")</f>
        <v/>
      </c>
      <c r="AS4591">
        <f t="shared" si="499"/>
        <v>0</v>
      </c>
      <c r="BF4591" t="str">
        <f>IFERROR(IF(OR(BD4591=338,BD4591=340,BD4591=341,BD4591=342,BD4591="342A",BD4591="342B"),PorcenRet(BD4591,BH4591,BI4591),INDEX(PORCENTAJEBUSCAR,MATCH(BD4591,CódigoRET,0),4)*1),"")</f>
        <v/>
      </c>
      <c r="BG4591">
        <f t="shared" si="500"/>
        <v>0</v>
      </c>
      <c r="BO4591">
        <f t="shared" si="501"/>
        <v>0</v>
      </c>
      <c r="CC4591">
        <f t="shared" si="502"/>
        <v>0</v>
      </c>
      <c r="CD4591">
        <f t="shared" si="503"/>
        <v>0</v>
      </c>
      <c r="CG4591">
        <f ca="1">IFERROR(INDIRECT("IVA!X"&amp;MATCH(MID(COMPRAS!C4491,1,2)&amp;MID(COMPRAS!F4491,1,2)&amp;MID(COMPRAS!D4491,1,2),IVA!W:W,0)),"SIN COD.")</f>
        <v>0</v>
      </c>
      <c r="CH4591">
        <f ca="1">IFERROR(INDIRECT("IVA!Y"&amp;MATCH(MID(COMPRAS!C4491,1,2)&amp;MID(COMPRAS!F4491,1,2)&amp;MID(COMPRAS!D4491,1,2),IVA!W:W,0)),"SIN COD.")</f>
        <v>0</v>
      </c>
    </row>
    <row r="4592" spans="1:86" x14ac:dyDescent="0.25">
      <c r="A4592"/>
      <c r="B4592"/>
      <c r="D4592"/>
      <c r="AL4592">
        <f t="shared" si="497"/>
        <v>0</v>
      </c>
      <c r="AQ4592">
        <f t="shared" si="498"/>
        <v>0</v>
      </c>
      <c r="AR4592" t="str">
        <f>IFERROR(IF(OR(AP4592=338,AP4592=340,AP4592=341,AP4592=342,AP4592="342A",AP4592="342B"),PorcenRet(AP4592,AT4592,AU4592),INDEX(PORCENTAJEBUSCAR,MATCH(AP4592,CódigoRET,0),4)*1),"")</f>
        <v/>
      </c>
      <c r="AS4592">
        <f t="shared" si="499"/>
        <v>0</v>
      </c>
      <c r="BF4592" t="str">
        <f>IFERROR(IF(OR(BD4592=338,BD4592=340,BD4592=341,BD4592=342,BD4592="342A",BD4592="342B"),PorcenRet(BD4592,BH4592,BI4592),INDEX(PORCENTAJEBUSCAR,MATCH(BD4592,CódigoRET,0),4)*1),"")</f>
        <v/>
      </c>
      <c r="BG4592">
        <f t="shared" si="500"/>
        <v>0</v>
      </c>
      <c r="BO4592">
        <f t="shared" si="501"/>
        <v>0</v>
      </c>
      <c r="CC4592">
        <f t="shared" si="502"/>
        <v>0</v>
      </c>
      <c r="CD4592">
        <f t="shared" si="503"/>
        <v>0</v>
      </c>
      <c r="CG4592">
        <f ca="1">IFERROR(INDIRECT("IVA!X"&amp;MATCH(MID(COMPRAS!C4492,1,2)&amp;MID(COMPRAS!F4492,1,2)&amp;MID(COMPRAS!D4492,1,2),IVA!W:W,0)),"SIN COD.")</f>
        <v>0</v>
      </c>
      <c r="CH4592">
        <f ca="1">IFERROR(INDIRECT("IVA!Y"&amp;MATCH(MID(COMPRAS!C4492,1,2)&amp;MID(COMPRAS!F4492,1,2)&amp;MID(COMPRAS!D4492,1,2),IVA!W:W,0)),"SIN COD.")</f>
        <v>0</v>
      </c>
    </row>
    <row r="4593" spans="1:86" x14ac:dyDescent="0.25">
      <c r="A4593"/>
      <c r="B4593"/>
      <c r="D4593"/>
      <c r="AL4593">
        <f t="shared" si="497"/>
        <v>0</v>
      </c>
      <c r="AQ4593">
        <f t="shared" si="498"/>
        <v>0</v>
      </c>
      <c r="AR4593" t="str">
        <f>IFERROR(IF(OR(AP4593=338,AP4593=340,AP4593=341,AP4593=342,AP4593="342A",AP4593="342B"),PorcenRet(AP4593,AT4593,AU4593),INDEX(PORCENTAJEBUSCAR,MATCH(AP4593,CódigoRET,0),4)*1),"")</f>
        <v/>
      </c>
      <c r="AS4593">
        <f t="shared" si="499"/>
        <v>0</v>
      </c>
      <c r="BF4593" t="str">
        <f>IFERROR(IF(OR(BD4593=338,BD4593=340,BD4593=341,BD4593=342,BD4593="342A",BD4593="342B"),PorcenRet(BD4593,BH4593,BI4593),INDEX(PORCENTAJEBUSCAR,MATCH(BD4593,CódigoRET,0),4)*1),"")</f>
        <v/>
      </c>
      <c r="BG4593">
        <f t="shared" si="500"/>
        <v>0</v>
      </c>
      <c r="BO4593">
        <f t="shared" si="501"/>
        <v>0</v>
      </c>
      <c r="CC4593">
        <f t="shared" si="502"/>
        <v>0</v>
      </c>
      <c r="CD4593">
        <f t="shared" si="503"/>
        <v>0</v>
      </c>
      <c r="CG4593">
        <f ca="1">IFERROR(INDIRECT("IVA!X"&amp;MATCH(MID(COMPRAS!C4493,1,2)&amp;MID(COMPRAS!F4493,1,2)&amp;MID(COMPRAS!D4493,1,2),IVA!W:W,0)),"SIN COD.")</f>
        <v>0</v>
      </c>
      <c r="CH4593">
        <f ca="1">IFERROR(INDIRECT("IVA!Y"&amp;MATCH(MID(COMPRAS!C4493,1,2)&amp;MID(COMPRAS!F4493,1,2)&amp;MID(COMPRAS!D4493,1,2),IVA!W:W,0)),"SIN COD.")</f>
        <v>0</v>
      </c>
    </row>
    <row r="4594" spans="1:86" x14ac:dyDescent="0.25">
      <c r="A4594"/>
      <c r="B4594"/>
      <c r="D4594"/>
      <c r="AL4594">
        <f t="shared" si="497"/>
        <v>0</v>
      </c>
      <c r="AQ4594">
        <f t="shared" si="498"/>
        <v>0</v>
      </c>
      <c r="AR4594" t="str">
        <f>IFERROR(IF(OR(AP4594=338,AP4594=340,AP4594=341,AP4594=342,AP4594="342A",AP4594="342B"),PorcenRet(AP4594,AT4594,AU4594),INDEX(PORCENTAJEBUSCAR,MATCH(AP4594,CódigoRET,0),4)*1),"")</f>
        <v/>
      </c>
      <c r="AS4594">
        <f t="shared" si="499"/>
        <v>0</v>
      </c>
      <c r="BF4594" t="str">
        <f>IFERROR(IF(OR(BD4594=338,BD4594=340,BD4594=341,BD4594=342,BD4594="342A",BD4594="342B"),PorcenRet(BD4594,BH4594,BI4594),INDEX(PORCENTAJEBUSCAR,MATCH(BD4594,CódigoRET,0),4)*1),"")</f>
        <v/>
      </c>
      <c r="BG4594">
        <f t="shared" si="500"/>
        <v>0</v>
      </c>
      <c r="BO4594">
        <f t="shared" si="501"/>
        <v>0</v>
      </c>
      <c r="CC4594">
        <f t="shared" si="502"/>
        <v>0</v>
      </c>
      <c r="CD4594">
        <f t="shared" si="503"/>
        <v>0</v>
      </c>
      <c r="CG4594">
        <f ca="1">IFERROR(INDIRECT("IVA!X"&amp;MATCH(MID(COMPRAS!C4494,1,2)&amp;MID(COMPRAS!F4494,1,2)&amp;MID(COMPRAS!D4494,1,2),IVA!W:W,0)),"SIN COD.")</f>
        <v>0</v>
      </c>
      <c r="CH4594">
        <f ca="1">IFERROR(INDIRECT("IVA!Y"&amp;MATCH(MID(COMPRAS!C4494,1,2)&amp;MID(COMPRAS!F4494,1,2)&amp;MID(COMPRAS!D4494,1,2),IVA!W:W,0)),"SIN COD.")</f>
        <v>0</v>
      </c>
    </row>
    <row r="4595" spans="1:86" x14ac:dyDescent="0.25">
      <c r="A4595"/>
      <c r="B4595"/>
      <c r="D4595"/>
      <c r="AL4595">
        <f t="shared" si="497"/>
        <v>0</v>
      </c>
      <c r="AQ4595">
        <f t="shared" si="498"/>
        <v>0</v>
      </c>
      <c r="AR4595" t="str">
        <f>IFERROR(IF(OR(AP4595=338,AP4595=340,AP4595=341,AP4595=342,AP4595="342A",AP4595="342B"),PorcenRet(AP4595,AT4595,AU4595),INDEX(PORCENTAJEBUSCAR,MATCH(AP4595,CódigoRET,0),4)*1),"")</f>
        <v/>
      </c>
      <c r="AS4595">
        <f t="shared" si="499"/>
        <v>0</v>
      </c>
      <c r="BF4595" t="str">
        <f>IFERROR(IF(OR(BD4595=338,BD4595=340,BD4595=341,BD4595=342,BD4595="342A",BD4595="342B"),PorcenRet(BD4595,BH4595,BI4595),INDEX(PORCENTAJEBUSCAR,MATCH(BD4595,CódigoRET,0),4)*1),"")</f>
        <v/>
      </c>
      <c r="BG4595">
        <f t="shared" si="500"/>
        <v>0</v>
      </c>
      <c r="BO4595">
        <f t="shared" si="501"/>
        <v>0</v>
      </c>
      <c r="CC4595">
        <f t="shared" si="502"/>
        <v>0</v>
      </c>
      <c r="CD4595">
        <f t="shared" si="503"/>
        <v>0</v>
      </c>
      <c r="CG4595">
        <f ca="1">IFERROR(INDIRECT("IVA!X"&amp;MATCH(MID(COMPRAS!C4495,1,2)&amp;MID(COMPRAS!F4495,1,2)&amp;MID(COMPRAS!D4495,1,2),IVA!W:W,0)),"SIN COD.")</f>
        <v>0</v>
      </c>
      <c r="CH4595">
        <f ca="1">IFERROR(INDIRECT("IVA!Y"&amp;MATCH(MID(COMPRAS!C4495,1,2)&amp;MID(COMPRAS!F4495,1,2)&amp;MID(COMPRAS!D4495,1,2),IVA!W:W,0)),"SIN COD.")</f>
        <v>0</v>
      </c>
    </row>
    <row r="4596" spans="1:86" x14ac:dyDescent="0.25">
      <c r="A4596"/>
      <c r="B4596"/>
      <c r="D4596"/>
      <c r="AL4596">
        <f t="shared" si="497"/>
        <v>0</v>
      </c>
      <c r="AQ4596">
        <f t="shared" si="498"/>
        <v>0</v>
      </c>
      <c r="AR4596" t="str">
        <f>IFERROR(IF(OR(AP4596=338,AP4596=340,AP4596=341,AP4596=342,AP4596="342A",AP4596="342B"),PorcenRet(AP4596,AT4596,AU4596),INDEX(PORCENTAJEBUSCAR,MATCH(AP4596,CódigoRET,0),4)*1),"")</f>
        <v/>
      </c>
      <c r="AS4596">
        <f t="shared" si="499"/>
        <v>0</v>
      </c>
      <c r="BF4596" t="str">
        <f>IFERROR(IF(OR(BD4596=338,BD4596=340,BD4596=341,BD4596=342,BD4596="342A",BD4596="342B"),PorcenRet(BD4596,BH4596,BI4596),INDEX(PORCENTAJEBUSCAR,MATCH(BD4596,CódigoRET,0),4)*1),"")</f>
        <v/>
      </c>
      <c r="BG4596">
        <f t="shared" si="500"/>
        <v>0</v>
      </c>
      <c r="BO4596">
        <f t="shared" si="501"/>
        <v>0</v>
      </c>
      <c r="CC4596">
        <f t="shared" si="502"/>
        <v>0</v>
      </c>
      <c r="CD4596">
        <f t="shared" si="503"/>
        <v>0</v>
      </c>
      <c r="CG4596">
        <f ca="1">IFERROR(INDIRECT("IVA!X"&amp;MATCH(MID(COMPRAS!C4496,1,2)&amp;MID(COMPRAS!F4496,1,2)&amp;MID(COMPRAS!D4496,1,2),IVA!W:W,0)),"SIN COD.")</f>
        <v>0</v>
      </c>
      <c r="CH4596">
        <f ca="1">IFERROR(INDIRECT("IVA!Y"&amp;MATCH(MID(COMPRAS!C4496,1,2)&amp;MID(COMPRAS!F4496,1,2)&amp;MID(COMPRAS!D4496,1,2),IVA!W:W,0)),"SIN COD.")</f>
        <v>0</v>
      </c>
    </row>
    <row r="4597" spans="1:86" x14ac:dyDescent="0.25">
      <c r="A4597"/>
      <c r="B4597"/>
      <c r="D4597"/>
      <c r="AL4597">
        <f t="shared" si="497"/>
        <v>0</v>
      </c>
      <c r="AQ4597">
        <f t="shared" si="498"/>
        <v>0</v>
      </c>
      <c r="AR4597" t="str">
        <f>IFERROR(IF(OR(AP4597=338,AP4597=340,AP4597=341,AP4597=342,AP4597="342A",AP4597="342B"),PorcenRet(AP4597,AT4597,AU4597),INDEX(PORCENTAJEBUSCAR,MATCH(AP4597,CódigoRET,0),4)*1),"")</f>
        <v/>
      </c>
      <c r="AS4597">
        <f t="shared" si="499"/>
        <v>0</v>
      </c>
      <c r="BF4597" t="str">
        <f>IFERROR(IF(OR(BD4597=338,BD4597=340,BD4597=341,BD4597=342,BD4597="342A",BD4597="342B"),PorcenRet(BD4597,BH4597,BI4597),INDEX(PORCENTAJEBUSCAR,MATCH(BD4597,CódigoRET,0),4)*1),"")</f>
        <v/>
      </c>
      <c r="BG4597">
        <f t="shared" si="500"/>
        <v>0</v>
      </c>
      <c r="BO4597">
        <f t="shared" si="501"/>
        <v>0</v>
      </c>
      <c r="CC4597">
        <f t="shared" si="502"/>
        <v>0</v>
      </c>
      <c r="CD4597">
        <f t="shared" si="503"/>
        <v>0</v>
      </c>
      <c r="CG4597">
        <f ca="1">IFERROR(INDIRECT("IVA!X"&amp;MATCH(MID(COMPRAS!C4497,1,2)&amp;MID(COMPRAS!F4497,1,2)&amp;MID(COMPRAS!D4497,1,2),IVA!W:W,0)),"SIN COD.")</f>
        <v>0</v>
      </c>
      <c r="CH4597">
        <f ca="1">IFERROR(INDIRECT("IVA!Y"&amp;MATCH(MID(COMPRAS!C4497,1,2)&amp;MID(COMPRAS!F4497,1,2)&amp;MID(COMPRAS!D4497,1,2),IVA!W:W,0)),"SIN COD.")</f>
        <v>0</v>
      </c>
    </row>
    <row r="4598" spans="1:86" x14ac:dyDescent="0.25">
      <c r="A4598"/>
      <c r="B4598"/>
      <c r="D4598"/>
      <c r="AL4598">
        <f t="shared" si="497"/>
        <v>0</v>
      </c>
      <c r="AQ4598">
        <f t="shared" si="498"/>
        <v>0</v>
      </c>
      <c r="AR4598" t="str">
        <f>IFERROR(IF(OR(AP4598=338,AP4598=340,AP4598=341,AP4598=342,AP4598="342A",AP4598="342B"),PorcenRet(AP4598,AT4598,AU4598),INDEX(PORCENTAJEBUSCAR,MATCH(AP4598,CódigoRET,0),4)*1),"")</f>
        <v/>
      </c>
      <c r="AS4598">
        <f t="shared" si="499"/>
        <v>0</v>
      </c>
      <c r="BF4598" t="str">
        <f>IFERROR(IF(OR(BD4598=338,BD4598=340,BD4598=341,BD4598=342,BD4598="342A",BD4598="342B"),PorcenRet(BD4598,BH4598,BI4598),INDEX(PORCENTAJEBUSCAR,MATCH(BD4598,CódigoRET,0),4)*1),"")</f>
        <v/>
      </c>
      <c r="BG4598">
        <f t="shared" si="500"/>
        <v>0</v>
      </c>
      <c r="BO4598">
        <f t="shared" si="501"/>
        <v>0</v>
      </c>
      <c r="CC4598">
        <f t="shared" si="502"/>
        <v>0</v>
      </c>
      <c r="CD4598">
        <f t="shared" si="503"/>
        <v>0</v>
      </c>
      <c r="CG4598">
        <f ca="1">IFERROR(INDIRECT("IVA!X"&amp;MATCH(MID(COMPRAS!C4498,1,2)&amp;MID(COMPRAS!F4498,1,2)&amp;MID(COMPRAS!D4498,1,2),IVA!W:W,0)),"SIN COD.")</f>
        <v>0</v>
      </c>
      <c r="CH4598">
        <f ca="1">IFERROR(INDIRECT("IVA!Y"&amp;MATCH(MID(COMPRAS!C4498,1,2)&amp;MID(COMPRAS!F4498,1,2)&amp;MID(COMPRAS!D4498,1,2),IVA!W:W,0)),"SIN COD.")</f>
        <v>0</v>
      </c>
    </row>
    <row r="4599" spans="1:86" x14ac:dyDescent="0.25">
      <c r="A4599"/>
      <c r="B4599"/>
      <c r="D4599"/>
      <c r="AL4599">
        <f t="shared" si="497"/>
        <v>0</v>
      </c>
      <c r="AQ4599">
        <f t="shared" si="498"/>
        <v>0</v>
      </c>
      <c r="AR4599" t="str">
        <f>IFERROR(IF(OR(AP4599=338,AP4599=340,AP4599=341,AP4599=342,AP4599="342A",AP4599="342B"),PorcenRet(AP4599,AT4599,AU4599),INDEX(PORCENTAJEBUSCAR,MATCH(AP4599,CódigoRET,0),4)*1),"")</f>
        <v/>
      </c>
      <c r="AS4599">
        <f t="shared" si="499"/>
        <v>0</v>
      </c>
      <c r="BF4599" t="str">
        <f>IFERROR(IF(OR(BD4599=338,BD4599=340,BD4599=341,BD4599=342,BD4599="342A",BD4599="342B"),PorcenRet(BD4599,BH4599,BI4599),INDEX(PORCENTAJEBUSCAR,MATCH(BD4599,CódigoRET,0),4)*1),"")</f>
        <v/>
      </c>
      <c r="BG4599">
        <f t="shared" si="500"/>
        <v>0</v>
      </c>
      <c r="BO4599">
        <f t="shared" si="501"/>
        <v>0</v>
      </c>
      <c r="CC4599">
        <f t="shared" si="502"/>
        <v>0</v>
      </c>
      <c r="CD4599">
        <f t="shared" si="503"/>
        <v>0</v>
      </c>
      <c r="CG4599">
        <f ca="1">IFERROR(INDIRECT("IVA!X"&amp;MATCH(MID(COMPRAS!C4499,1,2)&amp;MID(COMPRAS!F4499,1,2)&amp;MID(COMPRAS!D4499,1,2),IVA!W:W,0)),"SIN COD.")</f>
        <v>0</v>
      </c>
      <c r="CH4599">
        <f ca="1">IFERROR(INDIRECT("IVA!Y"&amp;MATCH(MID(COMPRAS!C4499,1,2)&amp;MID(COMPRAS!F4499,1,2)&amp;MID(COMPRAS!D4499,1,2),IVA!W:W,0)),"SIN COD.")</f>
        <v>0</v>
      </c>
    </row>
    <row r="4600" spans="1:86" x14ac:dyDescent="0.25">
      <c r="A4600"/>
      <c r="B4600"/>
      <c r="D4600"/>
      <c r="AL4600">
        <f t="shared" si="497"/>
        <v>0</v>
      </c>
      <c r="AQ4600">
        <f t="shared" si="498"/>
        <v>0</v>
      </c>
      <c r="AR4600" t="str">
        <f>IFERROR(IF(OR(AP4600=338,AP4600=340,AP4600=341,AP4600=342,AP4600="342A",AP4600="342B"),PorcenRet(AP4600,AT4600,AU4600),INDEX(PORCENTAJEBUSCAR,MATCH(AP4600,CódigoRET,0),4)*1),"")</f>
        <v/>
      </c>
      <c r="AS4600">
        <f t="shared" si="499"/>
        <v>0</v>
      </c>
      <c r="BF4600" t="str">
        <f>IFERROR(IF(OR(BD4600=338,BD4600=340,BD4600=341,BD4600=342,BD4600="342A",BD4600="342B"),PorcenRet(BD4600,BH4600,BI4600),INDEX(PORCENTAJEBUSCAR,MATCH(BD4600,CódigoRET,0),4)*1),"")</f>
        <v/>
      </c>
      <c r="BG4600">
        <f t="shared" si="500"/>
        <v>0</v>
      </c>
      <c r="BO4600">
        <f t="shared" si="501"/>
        <v>0</v>
      </c>
      <c r="CC4600">
        <f t="shared" si="502"/>
        <v>0</v>
      </c>
      <c r="CD4600">
        <f t="shared" si="503"/>
        <v>0</v>
      </c>
      <c r="CG4600">
        <f ca="1">IFERROR(INDIRECT("IVA!X"&amp;MATCH(MID(COMPRAS!C4500,1,2)&amp;MID(COMPRAS!F4500,1,2)&amp;MID(COMPRAS!D4500,1,2),IVA!W:W,0)),"SIN COD.")</f>
        <v>0</v>
      </c>
      <c r="CH4600">
        <f ca="1">IFERROR(INDIRECT("IVA!Y"&amp;MATCH(MID(COMPRAS!C4500,1,2)&amp;MID(COMPRAS!F4500,1,2)&amp;MID(COMPRAS!D4500,1,2),IVA!W:W,0)),"SIN COD.")</f>
        <v>0</v>
      </c>
    </row>
    <row r="4601" spans="1:86" x14ac:dyDescent="0.25">
      <c r="A4601"/>
      <c r="B4601"/>
      <c r="D4601"/>
      <c r="AL4601">
        <f t="shared" si="497"/>
        <v>0</v>
      </c>
      <c r="AQ4601">
        <f t="shared" si="498"/>
        <v>0</v>
      </c>
      <c r="AR4601" t="str">
        <f>IFERROR(IF(OR(AP4601=338,AP4601=340,AP4601=341,AP4601=342,AP4601="342A",AP4601="342B"),PorcenRet(AP4601,AT4601,AU4601),INDEX(PORCENTAJEBUSCAR,MATCH(AP4601,CódigoRET,0),4)*1),"")</f>
        <v/>
      </c>
      <c r="AS4601">
        <f t="shared" si="499"/>
        <v>0</v>
      </c>
      <c r="BF4601" t="str">
        <f>IFERROR(IF(OR(BD4601=338,BD4601=340,BD4601=341,BD4601=342,BD4601="342A",BD4601="342B"),PorcenRet(BD4601,BH4601,BI4601),INDEX(PORCENTAJEBUSCAR,MATCH(BD4601,CódigoRET,0),4)*1),"")</f>
        <v/>
      </c>
      <c r="BG4601">
        <f t="shared" si="500"/>
        <v>0</v>
      </c>
      <c r="BO4601">
        <f t="shared" si="501"/>
        <v>0</v>
      </c>
      <c r="CC4601">
        <f t="shared" si="502"/>
        <v>0</v>
      </c>
      <c r="CD4601">
        <f t="shared" si="503"/>
        <v>0</v>
      </c>
      <c r="CG4601">
        <f ca="1">IFERROR(INDIRECT("IVA!X"&amp;MATCH(MID(COMPRAS!C4501,1,2)&amp;MID(COMPRAS!F4501,1,2)&amp;MID(COMPRAS!D4501,1,2),IVA!W:W,0)),"SIN COD.")</f>
        <v>0</v>
      </c>
      <c r="CH4601">
        <f ca="1">IFERROR(INDIRECT("IVA!Y"&amp;MATCH(MID(COMPRAS!C4501,1,2)&amp;MID(COMPRAS!F4501,1,2)&amp;MID(COMPRAS!D4501,1,2),IVA!W:W,0)),"SIN COD.")</f>
        <v>0</v>
      </c>
    </row>
    <row r="4602" spans="1:86" x14ac:dyDescent="0.25">
      <c r="A4602"/>
      <c r="B4602"/>
      <c r="D4602"/>
      <c r="AL4602">
        <f t="shared" si="497"/>
        <v>0</v>
      </c>
      <c r="AQ4602">
        <f t="shared" si="498"/>
        <v>0</v>
      </c>
      <c r="AR4602" t="str">
        <f>IFERROR(IF(OR(AP4602=338,AP4602=340,AP4602=341,AP4602=342,AP4602="342A",AP4602="342B"),PorcenRet(AP4602,AT4602,AU4602),INDEX(PORCENTAJEBUSCAR,MATCH(AP4602,CódigoRET,0),4)*1),"")</f>
        <v/>
      </c>
      <c r="AS4602">
        <f t="shared" si="499"/>
        <v>0</v>
      </c>
      <c r="BF4602" t="str">
        <f>IFERROR(IF(OR(BD4602=338,BD4602=340,BD4602=341,BD4602=342,BD4602="342A",BD4602="342B"),PorcenRet(BD4602,BH4602,BI4602),INDEX(PORCENTAJEBUSCAR,MATCH(BD4602,CódigoRET,0),4)*1),"")</f>
        <v/>
      </c>
      <c r="BG4602">
        <f t="shared" si="500"/>
        <v>0</v>
      </c>
      <c r="BO4602">
        <f t="shared" si="501"/>
        <v>0</v>
      </c>
      <c r="CC4602">
        <f t="shared" si="502"/>
        <v>0</v>
      </c>
      <c r="CD4602">
        <f t="shared" si="503"/>
        <v>0</v>
      </c>
      <c r="CG4602">
        <f ca="1">IFERROR(INDIRECT("IVA!X"&amp;MATCH(MID(COMPRAS!C4502,1,2)&amp;MID(COMPRAS!F4502,1,2)&amp;MID(COMPRAS!D4502,1,2),IVA!W:W,0)),"SIN COD.")</f>
        <v>0</v>
      </c>
      <c r="CH4602">
        <f ca="1">IFERROR(INDIRECT("IVA!Y"&amp;MATCH(MID(COMPRAS!C4502,1,2)&amp;MID(COMPRAS!F4502,1,2)&amp;MID(COMPRAS!D4502,1,2),IVA!W:W,0)),"SIN COD.")</f>
        <v>0</v>
      </c>
    </row>
    <row r="4603" spans="1:86" x14ac:dyDescent="0.25">
      <c r="A4603"/>
      <c r="B4603"/>
      <c r="D4603"/>
      <c r="AL4603">
        <f t="shared" si="497"/>
        <v>0</v>
      </c>
      <c r="AQ4603">
        <f t="shared" si="498"/>
        <v>0</v>
      </c>
      <c r="AR4603" t="str">
        <f>IFERROR(IF(OR(AP4603=338,AP4603=340,AP4603=341,AP4603=342,AP4603="342A",AP4603="342B"),PorcenRet(AP4603,AT4603,AU4603),INDEX(PORCENTAJEBUSCAR,MATCH(AP4603,CódigoRET,0),4)*1),"")</f>
        <v/>
      </c>
      <c r="AS4603">
        <f t="shared" si="499"/>
        <v>0</v>
      </c>
      <c r="BF4603" t="str">
        <f>IFERROR(IF(OR(BD4603=338,BD4603=340,BD4603=341,BD4603=342,BD4603="342A",BD4603="342B"),PorcenRet(BD4603,BH4603,BI4603),INDEX(PORCENTAJEBUSCAR,MATCH(BD4603,CódigoRET,0),4)*1),"")</f>
        <v/>
      </c>
      <c r="BG4603">
        <f t="shared" si="500"/>
        <v>0</v>
      </c>
      <c r="BO4603">
        <f t="shared" si="501"/>
        <v>0</v>
      </c>
      <c r="CC4603">
        <f t="shared" si="502"/>
        <v>0</v>
      </c>
      <c r="CD4603">
        <f t="shared" si="503"/>
        <v>0</v>
      </c>
      <c r="CG4603">
        <f ca="1">IFERROR(INDIRECT("IVA!X"&amp;MATCH(MID(COMPRAS!C4503,1,2)&amp;MID(COMPRAS!F4503,1,2)&amp;MID(COMPRAS!D4503,1,2),IVA!W:W,0)),"SIN COD.")</f>
        <v>0</v>
      </c>
      <c r="CH4603">
        <f ca="1">IFERROR(INDIRECT("IVA!Y"&amp;MATCH(MID(COMPRAS!C4503,1,2)&amp;MID(COMPRAS!F4503,1,2)&amp;MID(COMPRAS!D4503,1,2),IVA!W:W,0)),"SIN COD.")</f>
        <v>0</v>
      </c>
    </row>
    <row r="4604" spans="1:86" x14ac:dyDescent="0.25">
      <c r="A4604"/>
      <c r="B4604"/>
      <c r="D4604"/>
      <c r="AL4604">
        <f t="shared" si="497"/>
        <v>0</v>
      </c>
      <c r="AQ4604">
        <f t="shared" si="498"/>
        <v>0</v>
      </c>
      <c r="AR4604" t="str">
        <f>IFERROR(IF(OR(AP4604=338,AP4604=340,AP4604=341,AP4604=342,AP4604="342A",AP4604="342B"),PorcenRet(AP4604,AT4604,AU4604),INDEX(PORCENTAJEBUSCAR,MATCH(AP4604,CódigoRET,0),4)*1),"")</f>
        <v/>
      </c>
      <c r="AS4604">
        <f t="shared" si="499"/>
        <v>0</v>
      </c>
      <c r="BF4604" t="str">
        <f>IFERROR(IF(OR(BD4604=338,BD4604=340,BD4604=341,BD4604=342,BD4604="342A",BD4604="342B"),PorcenRet(BD4604,BH4604,BI4604),INDEX(PORCENTAJEBUSCAR,MATCH(BD4604,CódigoRET,0),4)*1),"")</f>
        <v/>
      </c>
      <c r="BG4604">
        <f t="shared" si="500"/>
        <v>0</v>
      </c>
      <c r="BO4604">
        <f t="shared" si="501"/>
        <v>0</v>
      </c>
      <c r="CC4604">
        <f t="shared" si="502"/>
        <v>0</v>
      </c>
      <c r="CD4604">
        <f t="shared" si="503"/>
        <v>0</v>
      </c>
      <c r="CG4604">
        <f ca="1">IFERROR(INDIRECT("IVA!X"&amp;MATCH(MID(COMPRAS!C4504,1,2)&amp;MID(COMPRAS!F4504,1,2)&amp;MID(COMPRAS!D4504,1,2),IVA!W:W,0)),"SIN COD.")</f>
        <v>0</v>
      </c>
      <c r="CH4604">
        <f ca="1">IFERROR(INDIRECT("IVA!Y"&amp;MATCH(MID(COMPRAS!C4504,1,2)&amp;MID(COMPRAS!F4504,1,2)&amp;MID(COMPRAS!D4504,1,2),IVA!W:W,0)),"SIN COD.")</f>
        <v>0</v>
      </c>
    </row>
    <row r="4605" spans="1:86" x14ac:dyDescent="0.25">
      <c r="A4605"/>
      <c r="B4605"/>
      <c r="D4605"/>
      <c r="AL4605">
        <f t="shared" si="497"/>
        <v>0</v>
      </c>
      <c r="AQ4605">
        <f t="shared" si="498"/>
        <v>0</v>
      </c>
      <c r="AR4605" t="str">
        <f>IFERROR(IF(OR(AP4605=338,AP4605=340,AP4605=341,AP4605=342,AP4605="342A",AP4605="342B"),PorcenRet(AP4605,AT4605,AU4605),INDEX(PORCENTAJEBUSCAR,MATCH(AP4605,CódigoRET,0),4)*1),"")</f>
        <v/>
      </c>
      <c r="AS4605">
        <f t="shared" si="499"/>
        <v>0</v>
      </c>
      <c r="BF4605" t="str">
        <f>IFERROR(IF(OR(BD4605=338,BD4605=340,BD4605=341,BD4605=342,BD4605="342A",BD4605="342B"),PorcenRet(BD4605,BH4605,BI4605),INDEX(PORCENTAJEBUSCAR,MATCH(BD4605,CódigoRET,0),4)*1),"")</f>
        <v/>
      </c>
      <c r="BG4605">
        <f t="shared" si="500"/>
        <v>0</v>
      </c>
      <c r="BO4605">
        <f t="shared" si="501"/>
        <v>0</v>
      </c>
      <c r="CC4605">
        <f t="shared" si="502"/>
        <v>0</v>
      </c>
      <c r="CD4605">
        <f t="shared" si="503"/>
        <v>0</v>
      </c>
      <c r="CG4605">
        <f ca="1">IFERROR(INDIRECT("IVA!X"&amp;MATCH(MID(COMPRAS!C4505,1,2)&amp;MID(COMPRAS!F4505,1,2)&amp;MID(COMPRAS!D4505,1,2),IVA!W:W,0)),"SIN COD.")</f>
        <v>0</v>
      </c>
      <c r="CH4605">
        <f ca="1">IFERROR(INDIRECT("IVA!Y"&amp;MATCH(MID(COMPRAS!C4505,1,2)&amp;MID(COMPRAS!F4505,1,2)&amp;MID(COMPRAS!D4505,1,2),IVA!W:W,0)),"SIN COD.")</f>
        <v>0</v>
      </c>
    </row>
    <row r="4606" spans="1:86" x14ac:dyDescent="0.25">
      <c r="A4606"/>
      <c r="B4606"/>
      <c r="D4606"/>
      <c r="AL4606">
        <f t="shared" si="497"/>
        <v>0</v>
      </c>
      <c r="AQ4606">
        <f t="shared" si="498"/>
        <v>0</v>
      </c>
      <c r="AR4606" t="str">
        <f>IFERROR(IF(OR(AP4606=338,AP4606=340,AP4606=341,AP4606=342,AP4606="342A",AP4606="342B"),PorcenRet(AP4606,AT4606,AU4606),INDEX(PORCENTAJEBUSCAR,MATCH(AP4606,CódigoRET,0),4)*1),"")</f>
        <v/>
      </c>
      <c r="AS4606">
        <f t="shared" si="499"/>
        <v>0</v>
      </c>
      <c r="BF4606" t="str">
        <f>IFERROR(IF(OR(BD4606=338,BD4606=340,BD4606=341,BD4606=342,BD4606="342A",BD4606="342B"),PorcenRet(BD4606,BH4606,BI4606),INDEX(PORCENTAJEBUSCAR,MATCH(BD4606,CódigoRET,0),4)*1),"")</f>
        <v/>
      </c>
      <c r="BG4606">
        <f t="shared" si="500"/>
        <v>0</v>
      </c>
      <c r="BO4606">
        <f t="shared" si="501"/>
        <v>0</v>
      </c>
      <c r="CC4606">
        <f t="shared" si="502"/>
        <v>0</v>
      </c>
      <c r="CD4606">
        <f t="shared" si="503"/>
        <v>0</v>
      </c>
      <c r="CG4606">
        <f ca="1">IFERROR(INDIRECT("IVA!X"&amp;MATCH(MID(COMPRAS!C4506,1,2)&amp;MID(COMPRAS!F4506,1,2)&amp;MID(COMPRAS!D4506,1,2),IVA!W:W,0)),"SIN COD.")</f>
        <v>0</v>
      </c>
      <c r="CH4606">
        <f ca="1">IFERROR(INDIRECT("IVA!Y"&amp;MATCH(MID(COMPRAS!C4506,1,2)&amp;MID(COMPRAS!F4506,1,2)&amp;MID(COMPRAS!D4506,1,2),IVA!W:W,0)),"SIN COD.")</f>
        <v>0</v>
      </c>
    </row>
    <row r="4607" spans="1:86" x14ac:dyDescent="0.25">
      <c r="A4607"/>
      <c r="B4607"/>
      <c r="D4607"/>
      <c r="AL4607">
        <f t="shared" si="497"/>
        <v>0</v>
      </c>
      <c r="AQ4607">
        <f t="shared" si="498"/>
        <v>0</v>
      </c>
      <c r="AR4607" t="str">
        <f>IFERROR(IF(OR(AP4607=338,AP4607=340,AP4607=341,AP4607=342,AP4607="342A",AP4607="342B"),PorcenRet(AP4607,AT4607,AU4607),INDEX(PORCENTAJEBUSCAR,MATCH(AP4607,CódigoRET,0),4)*1),"")</f>
        <v/>
      </c>
      <c r="AS4607">
        <f t="shared" si="499"/>
        <v>0</v>
      </c>
      <c r="BF4607" t="str">
        <f>IFERROR(IF(OR(BD4607=338,BD4607=340,BD4607=341,BD4607=342,BD4607="342A",BD4607="342B"),PorcenRet(BD4607,BH4607,BI4607),INDEX(PORCENTAJEBUSCAR,MATCH(BD4607,CódigoRET,0),4)*1),"")</f>
        <v/>
      </c>
      <c r="BG4607">
        <f t="shared" si="500"/>
        <v>0</v>
      </c>
      <c r="BO4607">
        <f t="shared" si="501"/>
        <v>0</v>
      </c>
      <c r="CC4607">
        <f t="shared" si="502"/>
        <v>0</v>
      </c>
      <c r="CD4607">
        <f t="shared" si="503"/>
        <v>0</v>
      </c>
      <c r="CG4607">
        <f ca="1">IFERROR(INDIRECT("IVA!X"&amp;MATCH(MID(COMPRAS!C4507,1,2)&amp;MID(COMPRAS!F4507,1,2)&amp;MID(COMPRAS!D4507,1,2),IVA!W:W,0)),"SIN COD.")</f>
        <v>0</v>
      </c>
      <c r="CH4607">
        <f ca="1">IFERROR(INDIRECT("IVA!Y"&amp;MATCH(MID(COMPRAS!C4507,1,2)&amp;MID(COMPRAS!F4507,1,2)&amp;MID(COMPRAS!D4507,1,2),IVA!W:W,0)),"SIN COD.")</f>
        <v>0</v>
      </c>
    </row>
    <row r="4608" spans="1:86" x14ac:dyDescent="0.25">
      <c r="A4608"/>
      <c r="B4608"/>
      <c r="D4608"/>
      <c r="AL4608">
        <f t="shared" si="497"/>
        <v>0</v>
      </c>
      <c r="AQ4608">
        <f t="shared" si="498"/>
        <v>0</v>
      </c>
      <c r="AR4608" t="str">
        <f>IFERROR(IF(OR(AP4608=338,AP4608=340,AP4608=341,AP4608=342,AP4608="342A",AP4608="342B"),PorcenRet(AP4608,AT4608,AU4608),INDEX(PORCENTAJEBUSCAR,MATCH(AP4608,CódigoRET,0),4)*1),"")</f>
        <v/>
      </c>
      <c r="AS4608">
        <f t="shared" si="499"/>
        <v>0</v>
      </c>
      <c r="BF4608" t="str">
        <f>IFERROR(IF(OR(BD4608=338,BD4608=340,BD4608=341,BD4608=342,BD4608="342A",BD4608="342B"),PorcenRet(BD4608,BH4608,BI4608),INDEX(PORCENTAJEBUSCAR,MATCH(BD4608,CódigoRET,0),4)*1),"")</f>
        <v/>
      </c>
      <c r="BG4608">
        <f t="shared" si="500"/>
        <v>0</v>
      </c>
      <c r="BO4608">
        <f t="shared" si="501"/>
        <v>0</v>
      </c>
      <c r="CC4608">
        <f t="shared" si="502"/>
        <v>0</v>
      </c>
      <c r="CD4608">
        <f t="shared" si="503"/>
        <v>0</v>
      </c>
      <c r="CG4608">
        <f ca="1">IFERROR(INDIRECT("IVA!X"&amp;MATCH(MID(COMPRAS!C4508,1,2)&amp;MID(COMPRAS!F4508,1,2)&amp;MID(COMPRAS!D4508,1,2),IVA!W:W,0)),"SIN COD.")</f>
        <v>0</v>
      </c>
      <c r="CH4608">
        <f ca="1">IFERROR(INDIRECT("IVA!Y"&amp;MATCH(MID(COMPRAS!C4508,1,2)&amp;MID(COMPRAS!F4508,1,2)&amp;MID(COMPRAS!D4508,1,2),IVA!W:W,0)),"SIN COD.")</f>
        <v>0</v>
      </c>
    </row>
    <row r="4609" spans="1:86" x14ac:dyDescent="0.25">
      <c r="A4609"/>
      <c r="B4609"/>
      <c r="D4609"/>
      <c r="AL4609">
        <f t="shared" si="497"/>
        <v>0</v>
      </c>
      <c r="AQ4609">
        <f t="shared" si="498"/>
        <v>0</v>
      </c>
      <c r="AR4609" t="str">
        <f>IFERROR(IF(OR(AP4609=338,AP4609=340,AP4609=341,AP4609=342,AP4609="342A",AP4609="342B"),PorcenRet(AP4609,AT4609,AU4609),INDEX(PORCENTAJEBUSCAR,MATCH(AP4609,CódigoRET,0),4)*1),"")</f>
        <v/>
      </c>
      <c r="AS4609">
        <f t="shared" si="499"/>
        <v>0</v>
      </c>
      <c r="BF4609" t="str">
        <f>IFERROR(IF(OR(BD4609=338,BD4609=340,BD4609=341,BD4609=342,BD4609="342A",BD4609="342B"),PorcenRet(BD4609,BH4609,BI4609),INDEX(PORCENTAJEBUSCAR,MATCH(BD4609,CódigoRET,0),4)*1),"")</f>
        <v/>
      </c>
      <c r="BG4609">
        <f t="shared" si="500"/>
        <v>0</v>
      </c>
      <c r="BO4609">
        <f t="shared" si="501"/>
        <v>0</v>
      </c>
      <c r="CC4609">
        <f t="shared" si="502"/>
        <v>0</v>
      </c>
      <c r="CD4609">
        <f t="shared" si="503"/>
        <v>0</v>
      </c>
      <c r="CG4609">
        <f ca="1">IFERROR(INDIRECT("IVA!X"&amp;MATCH(MID(COMPRAS!C4509,1,2)&amp;MID(COMPRAS!F4509,1,2)&amp;MID(COMPRAS!D4509,1,2),IVA!W:W,0)),"SIN COD.")</f>
        <v>0</v>
      </c>
      <c r="CH4609">
        <f ca="1">IFERROR(INDIRECT("IVA!Y"&amp;MATCH(MID(COMPRAS!C4509,1,2)&amp;MID(COMPRAS!F4509,1,2)&amp;MID(COMPRAS!D4509,1,2),IVA!W:W,0)),"SIN COD.")</f>
        <v>0</v>
      </c>
    </row>
    <row r="4610" spans="1:86" x14ac:dyDescent="0.25">
      <c r="A4610"/>
      <c r="B4610"/>
      <c r="D4610"/>
      <c r="AL4610">
        <f t="shared" ref="AL4610:AL4673" si="504">O4610+P4610+Q4610+R4610+S4610+T4610+U4610+V4610</f>
        <v>0</v>
      </c>
      <c r="AQ4610">
        <f t="shared" ref="AQ4610:AQ4673" si="505">+P4610+Q4610+R4610+S4610-BE4610-BQ4610-BW4610+O4610</f>
        <v>0</v>
      </c>
      <c r="AR4610" t="str">
        <f>IFERROR(IF(OR(AP4610=338,AP4610=340,AP4610=341,AP4610=342,AP4610="342A",AP4610="342B"),PorcenRet(AP4610,AT4610,AU4610),INDEX(PORCENTAJEBUSCAR,MATCH(AP4610,CódigoRET,0),4)*1),"")</f>
        <v/>
      </c>
      <c r="AS4610">
        <f t="shared" ref="AS4610:AS4673" si="506">ROUND(IF(AP4610="",0,AQ4610*(AR4610/100)),2)</f>
        <v>0</v>
      </c>
      <c r="BF4610" t="str">
        <f>IFERROR(IF(OR(BD4610=338,BD4610=340,BD4610=341,BD4610=342,BD4610="342A",BD4610="342B"),PorcenRet(BD4610,BH4610,BI4610),INDEX(PORCENTAJEBUSCAR,MATCH(BD4610,CódigoRET,0),4)*1),"")</f>
        <v/>
      </c>
      <c r="BG4610">
        <f t="shared" ref="BG4610:BG4673" si="507">ROUND(IF(BD4610="",0,BE4610*(BF4610/100)),2)</f>
        <v>0</v>
      </c>
      <c r="BO4610">
        <f t="shared" ref="BO4610:BO4673" si="508">IF(MID(F4610,1,2)="41",SUM(O4610:S4610),0)</f>
        <v>0</v>
      </c>
      <c r="CC4610">
        <f t="shared" ref="CC4610:CC4673" si="509">O4610+P4610+Q4610+R4610+S4610</f>
        <v>0</v>
      </c>
      <c r="CD4610">
        <f t="shared" ref="CD4610:CD4673" si="510">T4610+U4610</f>
        <v>0</v>
      </c>
      <c r="CG4610">
        <f ca="1">IFERROR(INDIRECT("IVA!X"&amp;MATCH(MID(COMPRAS!C4510,1,2)&amp;MID(COMPRAS!F4510,1,2)&amp;MID(COMPRAS!D4510,1,2),IVA!W:W,0)),"SIN COD.")</f>
        <v>0</v>
      </c>
      <c r="CH4610">
        <f ca="1">IFERROR(INDIRECT("IVA!Y"&amp;MATCH(MID(COMPRAS!C4510,1,2)&amp;MID(COMPRAS!F4510,1,2)&amp;MID(COMPRAS!D4510,1,2),IVA!W:W,0)),"SIN COD.")</f>
        <v>0</v>
      </c>
    </row>
    <row r="4611" spans="1:86" x14ac:dyDescent="0.25">
      <c r="A4611"/>
      <c r="B4611"/>
      <c r="D4611"/>
      <c r="AL4611">
        <f t="shared" si="504"/>
        <v>0</v>
      </c>
      <c r="AQ4611">
        <f t="shared" si="505"/>
        <v>0</v>
      </c>
      <c r="AR4611" t="str">
        <f>IFERROR(IF(OR(AP4611=338,AP4611=340,AP4611=341,AP4611=342,AP4611="342A",AP4611="342B"),PorcenRet(AP4611,AT4611,AU4611),INDEX(PORCENTAJEBUSCAR,MATCH(AP4611,CódigoRET,0),4)*1),"")</f>
        <v/>
      </c>
      <c r="AS4611">
        <f t="shared" si="506"/>
        <v>0</v>
      </c>
      <c r="BF4611" t="str">
        <f>IFERROR(IF(OR(BD4611=338,BD4611=340,BD4611=341,BD4611=342,BD4611="342A",BD4611="342B"),PorcenRet(BD4611,BH4611,BI4611),INDEX(PORCENTAJEBUSCAR,MATCH(BD4611,CódigoRET,0),4)*1),"")</f>
        <v/>
      </c>
      <c r="BG4611">
        <f t="shared" si="507"/>
        <v>0</v>
      </c>
      <c r="BO4611">
        <f t="shared" si="508"/>
        <v>0</v>
      </c>
      <c r="CC4611">
        <f t="shared" si="509"/>
        <v>0</v>
      </c>
      <c r="CD4611">
        <f t="shared" si="510"/>
        <v>0</v>
      </c>
      <c r="CG4611">
        <f ca="1">IFERROR(INDIRECT("IVA!X"&amp;MATCH(MID(COMPRAS!C4511,1,2)&amp;MID(COMPRAS!F4511,1,2)&amp;MID(COMPRAS!D4511,1,2),IVA!W:W,0)),"SIN COD.")</f>
        <v>0</v>
      </c>
      <c r="CH4611">
        <f ca="1">IFERROR(INDIRECT("IVA!Y"&amp;MATCH(MID(COMPRAS!C4511,1,2)&amp;MID(COMPRAS!F4511,1,2)&amp;MID(COMPRAS!D4511,1,2),IVA!W:W,0)),"SIN COD.")</f>
        <v>0</v>
      </c>
    </row>
    <row r="4612" spans="1:86" x14ac:dyDescent="0.25">
      <c r="A4612"/>
      <c r="B4612"/>
      <c r="D4612"/>
      <c r="AL4612">
        <f t="shared" si="504"/>
        <v>0</v>
      </c>
      <c r="AQ4612">
        <f t="shared" si="505"/>
        <v>0</v>
      </c>
      <c r="AR4612" t="str">
        <f>IFERROR(IF(OR(AP4612=338,AP4612=340,AP4612=341,AP4612=342,AP4612="342A",AP4612="342B"),PorcenRet(AP4612,AT4612,AU4612),INDEX(PORCENTAJEBUSCAR,MATCH(AP4612,CódigoRET,0),4)*1),"")</f>
        <v/>
      </c>
      <c r="AS4612">
        <f t="shared" si="506"/>
        <v>0</v>
      </c>
      <c r="BF4612" t="str">
        <f>IFERROR(IF(OR(BD4612=338,BD4612=340,BD4612=341,BD4612=342,BD4612="342A",BD4612="342B"),PorcenRet(BD4612,BH4612,BI4612),INDEX(PORCENTAJEBUSCAR,MATCH(BD4612,CódigoRET,0),4)*1),"")</f>
        <v/>
      </c>
      <c r="BG4612">
        <f t="shared" si="507"/>
        <v>0</v>
      </c>
      <c r="BO4612">
        <f t="shared" si="508"/>
        <v>0</v>
      </c>
      <c r="CC4612">
        <f t="shared" si="509"/>
        <v>0</v>
      </c>
      <c r="CD4612">
        <f t="shared" si="510"/>
        <v>0</v>
      </c>
      <c r="CG4612">
        <f ca="1">IFERROR(INDIRECT("IVA!X"&amp;MATCH(MID(COMPRAS!C4512,1,2)&amp;MID(COMPRAS!F4512,1,2)&amp;MID(COMPRAS!D4512,1,2),IVA!W:W,0)),"SIN COD.")</f>
        <v>0</v>
      </c>
      <c r="CH4612">
        <f ca="1">IFERROR(INDIRECT("IVA!Y"&amp;MATCH(MID(COMPRAS!C4512,1,2)&amp;MID(COMPRAS!F4512,1,2)&amp;MID(COMPRAS!D4512,1,2),IVA!W:W,0)),"SIN COD.")</f>
        <v>0</v>
      </c>
    </row>
    <row r="4613" spans="1:86" x14ac:dyDescent="0.25">
      <c r="A4613"/>
      <c r="B4613"/>
      <c r="D4613"/>
      <c r="AL4613">
        <f t="shared" si="504"/>
        <v>0</v>
      </c>
      <c r="AQ4613">
        <f t="shared" si="505"/>
        <v>0</v>
      </c>
      <c r="AR4613" t="str">
        <f>IFERROR(IF(OR(AP4613=338,AP4613=340,AP4613=341,AP4613=342,AP4613="342A",AP4613="342B"),PorcenRet(AP4613,AT4613,AU4613),INDEX(PORCENTAJEBUSCAR,MATCH(AP4613,CódigoRET,0),4)*1),"")</f>
        <v/>
      </c>
      <c r="AS4613">
        <f t="shared" si="506"/>
        <v>0</v>
      </c>
      <c r="BF4613" t="str">
        <f>IFERROR(IF(OR(BD4613=338,BD4613=340,BD4613=341,BD4613=342,BD4613="342A",BD4613="342B"),PorcenRet(BD4613,BH4613,BI4613),INDEX(PORCENTAJEBUSCAR,MATCH(BD4613,CódigoRET,0),4)*1),"")</f>
        <v/>
      </c>
      <c r="BG4613">
        <f t="shared" si="507"/>
        <v>0</v>
      </c>
      <c r="BO4613">
        <f t="shared" si="508"/>
        <v>0</v>
      </c>
      <c r="CC4613">
        <f t="shared" si="509"/>
        <v>0</v>
      </c>
      <c r="CD4613">
        <f t="shared" si="510"/>
        <v>0</v>
      </c>
      <c r="CG4613">
        <f ca="1">IFERROR(INDIRECT("IVA!X"&amp;MATCH(MID(COMPRAS!C4513,1,2)&amp;MID(COMPRAS!F4513,1,2)&amp;MID(COMPRAS!D4513,1,2),IVA!W:W,0)),"SIN COD.")</f>
        <v>0</v>
      </c>
      <c r="CH4613">
        <f ca="1">IFERROR(INDIRECT("IVA!Y"&amp;MATCH(MID(COMPRAS!C4513,1,2)&amp;MID(COMPRAS!F4513,1,2)&amp;MID(COMPRAS!D4513,1,2),IVA!W:W,0)),"SIN COD.")</f>
        <v>0</v>
      </c>
    </row>
    <row r="4614" spans="1:86" x14ac:dyDescent="0.25">
      <c r="A4614"/>
      <c r="B4614"/>
      <c r="D4614"/>
      <c r="AL4614">
        <f t="shared" si="504"/>
        <v>0</v>
      </c>
      <c r="AQ4614">
        <f t="shared" si="505"/>
        <v>0</v>
      </c>
      <c r="AR4614" t="str">
        <f>IFERROR(IF(OR(AP4614=338,AP4614=340,AP4614=341,AP4614=342,AP4614="342A",AP4614="342B"),PorcenRet(AP4614,AT4614,AU4614),INDEX(PORCENTAJEBUSCAR,MATCH(AP4614,CódigoRET,0),4)*1),"")</f>
        <v/>
      </c>
      <c r="AS4614">
        <f t="shared" si="506"/>
        <v>0</v>
      </c>
      <c r="BF4614" t="str">
        <f>IFERROR(IF(OR(BD4614=338,BD4614=340,BD4614=341,BD4614=342,BD4614="342A",BD4614="342B"),PorcenRet(BD4614,BH4614,BI4614),INDEX(PORCENTAJEBUSCAR,MATCH(BD4614,CódigoRET,0),4)*1),"")</f>
        <v/>
      </c>
      <c r="BG4614">
        <f t="shared" si="507"/>
        <v>0</v>
      </c>
      <c r="BO4614">
        <f t="shared" si="508"/>
        <v>0</v>
      </c>
      <c r="CC4614">
        <f t="shared" si="509"/>
        <v>0</v>
      </c>
      <c r="CD4614">
        <f t="shared" si="510"/>
        <v>0</v>
      </c>
      <c r="CG4614">
        <f ca="1">IFERROR(INDIRECT("IVA!X"&amp;MATCH(MID(COMPRAS!C4514,1,2)&amp;MID(COMPRAS!F4514,1,2)&amp;MID(COMPRAS!D4514,1,2),IVA!W:W,0)),"SIN COD.")</f>
        <v>0</v>
      </c>
      <c r="CH4614">
        <f ca="1">IFERROR(INDIRECT("IVA!Y"&amp;MATCH(MID(COMPRAS!C4514,1,2)&amp;MID(COMPRAS!F4514,1,2)&amp;MID(COMPRAS!D4514,1,2),IVA!W:W,0)),"SIN COD.")</f>
        <v>0</v>
      </c>
    </row>
    <row r="4615" spans="1:86" x14ac:dyDescent="0.25">
      <c r="A4615"/>
      <c r="B4615"/>
      <c r="D4615"/>
      <c r="AL4615">
        <f t="shared" si="504"/>
        <v>0</v>
      </c>
      <c r="AQ4615">
        <f t="shared" si="505"/>
        <v>0</v>
      </c>
      <c r="AR4615" t="str">
        <f>IFERROR(IF(OR(AP4615=338,AP4615=340,AP4615=341,AP4615=342,AP4615="342A",AP4615="342B"),PorcenRet(AP4615,AT4615,AU4615),INDEX(PORCENTAJEBUSCAR,MATCH(AP4615,CódigoRET,0),4)*1),"")</f>
        <v/>
      </c>
      <c r="AS4615">
        <f t="shared" si="506"/>
        <v>0</v>
      </c>
      <c r="BF4615" t="str">
        <f>IFERROR(IF(OR(BD4615=338,BD4615=340,BD4615=341,BD4615=342,BD4615="342A",BD4615="342B"),PorcenRet(BD4615,BH4615,BI4615),INDEX(PORCENTAJEBUSCAR,MATCH(BD4615,CódigoRET,0),4)*1),"")</f>
        <v/>
      </c>
      <c r="BG4615">
        <f t="shared" si="507"/>
        <v>0</v>
      </c>
      <c r="BO4615">
        <f t="shared" si="508"/>
        <v>0</v>
      </c>
      <c r="CC4615">
        <f t="shared" si="509"/>
        <v>0</v>
      </c>
      <c r="CD4615">
        <f t="shared" si="510"/>
        <v>0</v>
      </c>
      <c r="CG4615">
        <f ca="1">IFERROR(INDIRECT("IVA!X"&amp;MATCH(MID(COMPRAS!C4515,1,2)&amp;MID(COMPRAS!F4515,1,2)&amp;MID(COMPRAS!D4515,1,2),IVA!W:W,0)),"SIN COD.")</f>
        <v>0</v>
      </c>
      <c r="CH4615">
        <f ca="1">IFERROR(INDIRECT("IVA!Y"&amp;MATCH(MID(COMPRAS!C4515,1,2)&amp;MID(COMPRAS!F4515,1,2)&amp;MID(COMPRAS!D4515,1,2),IVA!W:W,0)),"SIN COD.")</f>
        <v>0</v>
      </c>
    </row>
    <row r="4616" spans="1:86" x14ac:dyDescent="0.25">
      <c r="A4616"/>
      <c r="B4616"/>
      <c r="D4616"/>
      <c r="AL4616">
        <f t="shared" si="504"/>
        <v>0</v>
      </c>
      <c r="AQ4616">
        <f t="shared" si="505"/>
        <v>0</v>
      </c>
      <c r="AR4616" t="str">
        <f>IFERROR(IF(OR(AP4616=338,AP4616=340,AP4616=341,AP4616=342,AP4616="342A",AP4616="342B"),PorcenRet(AP4616,AT4616,AU4616),INDEX(PORCENTAJEBUSCAR,MATCH(AP4616,CódigoRET,0),4)*1),"")</f>
        <v/>
      </c>
      <c r="AS4616">
        <f t="shared" si="506"/>
        <v>0</v>
      </c>
      <c r="BF4616" t="str">
        <f>IFERROR(IF(OR(BD4616=338,BD4616=340,BD4616=341,BD4616=342,BD4616="342A",BD4616="342B"),PorcenRet(BD4616,BH4616,BI4616),INDEX(PORCENTAJEBUSCAR,MATCH(BD4616,CódigoRET,0),4)*1),"")</f>
        <v/>
      </c>
      <c r="BG4616">
        <f t="shared" si="507"/>
        <v>0</v>
      </c>
      <c r="BO4616">
        <f t="shared" si="508"/>
        <v>0</v>
      </c>
      <c r="CC4616">
        <f t="shared" si="509"/>
        <v>0</v>
      </c>
      <c r="CD4616">
        <f t="shared" si="510"/>
        <v>0</v>
      </c>
      <c r="CG4616">
        <f ca="1">IFERROR(INDIRECT("IVA!X"&amp;MATCH(MID(COMPRAS!C4516,1,2)&amp;MID(COMPRAS!F4516,1,2)&amp;MID(COMPRAS!D4516,1,2),IVA!W:W,0)),"SIN COD.")</f>
        <v>0</v>
      </c>
      <c r="CH4616">
        <f ca="1">IFERROR(INDIRECT("IVA!Y"&amp;MATCH(MID(COMPRAS!C4516,1,2)&amp;MID(COMPRAS!F4516,1,2)&amp;MID(COMPRAS!D4516,1,2),IVA!W:W,0)),"SIN COD.")</f>
        <v>0</v>
      </c>
    </row>
    <row r="4617" spans="1:86" x14ac:dyDescent="0.25">
      <c r="A4617"/>
      <c r="B4617"/>
      <c r="D4617"/>
      <c r="AL4617">
        <f t="shared" si="504"/>
        <v>0</v>
      </c>
      <c r="AQ4617">
        <f t="shared" si="505"/>
        <v>0</v>
      </c>
      <c r="AR4617" t="str">
        <f>IFERROR(IF(OR(AP4617=338,AP4617=340,AP4617=341,AP4617=342,AP4617="342A",AP4617="342B"),PorcenRet(AP4617,AT4617,AU4617),INDEX(PORCENTAJEBUSCAR,MATCH(AP4617,CódigoRET,0),4)*1),"")</f>
        <v/>
      </c>
      <c r="AS4617">
        <f t="shared" si="506"/>
        <v>0</v>
      </c>
      <c r="BF4617" t="str">
        <f>IFERROR(IF(OR(BD4617=338,BD4617=340,BD4617=341,BD4617=342,BD4617="342A",BD4617="342B"),PorcenRet(BD4617,BH4617,BI4617),INDEX(PORCENTAJEBUSCAR,MATCH(BD4617,CódigoRET,0),4)*1),"")</f>
        <v/>
      </c>
      <c r="BG4617">
        <f t="shared" si="507"/>
        <v>0</v>
      </c>
      <c r="BO4617">
        <f t="shared" si="508"/>
        <v>0</v>
      </c>
      <c r="CC4617">
        <f t="shared" si="509"/>
        <v>0</v>
      </c>
      <c r="CD4617">
        <f t="shared" si="510"/>
        <v>0</v>
      </c>
      <c r="CG4617">
        <f ca="1">IFERROR(INDIRECT("IVA!X"&amp;MATCH(MID(COMPRAS!C4517,1,2)&amp;MID(COMPRAS!F4517,1,2)&amp;MID(COMPRAS!D4517,1,2),IVA!W:W,0)),"SIN COD.")</f>
        <v>0</v>
      </c>
      <c r="CH4617">
        <f ca="1">IFERROR(INDIRECT("IVA!Y"&amp;MATCH(MID(COMPRAS!C4517,1,2)&amp;MID(COMPRAS!F4517,1,2)&amp;MID(COMPRAS!D4517,1,2),IVA!W:W,0)),"SIN COD.")</f>
        <v>0</v>
      </c>
    </row>
    <row r="4618" spans="1:86" x14ac:dyDescent="0.25">
      <c r="A4618"/>
      <c r="B4618"/>
      <c r="D4618"/>
      <c r="AL4618">
        <f t="shared" si="504"/>
        <v>0</v>
      </c>
      <c r="AQ4618">
        <f t="shared" si="505"/>
        <v>0</v>
      </c>
      <c r="AR4618" t="str">
        <f>IFERROR(IF(OR(AP4618=338,AP4618=340,AP4618=341,AP4618=342,AP4618="342A",AP4618="342B"),PorcenRet(AP4618,AT4618,AU4618),INDEX(PORCENTAJEBUSCAR,MATCH(AP4618,CódigoRET,0),4)*1),"")</f>
        <v/>
      </c>
      <c r="AS4618">
        <f t="shared" si="506"/>
        <v>0</v>
      </c>
      <c r="BF4618" t="str">
        <f>IFERROR(IF(OR(BD4618=338,BD4618=340,BD4618=341,BD4618=342,BD4618="342A",BD4618="342B"),PorcenRet(BD4618,BH4618,BI4618),INDEX(PORCENTAJEBUSCAR,MATCH(BD4618,CódigoRET,0),4)*1),"")</f>
        <v/>
      </c>
      <c r="BG4618">
        <f t="shared" si="507"/>
        <v>0</v>
      </c>
      <c r="BO4618">
        <f t="shared" si="508"/>
        <v>0</v>
      </c>
      <c r="CC4618">
        <f t="shared" si="509"/>
        <v>0</v>
      </c>
      <c r="CD4618">
        <f t="shared" si="510"/>
        <v>0</v>
      </c>
      <c r="CG4618">
        <f ca="1">IFERROR(INDIRECT("IVA!X"&amp;MATCH(MID(COMPRAS!C4518,1,2)&amp;MID(COMPRAS!F4518,1,2)&amp;MID(COMPRAS!D4518,1,2),IVA!W:W,0)),"SIN COD.")</f>
        <v>0</v>
      </c>
      <c r="CH4618">
        <f ca="1">IFERROR(INDIRECT("IVA!Y"&amp;MATCH(MID(COMPRAS!C4518,1,2)&amp;MID(COMPRAS!F4518,1,2)&amp;MID(COMPRAS!D4518,1,2),IVA!W:W,0)),"SIN COD.")</f>
        <v>0</v>
      </c>
    </row>
    <row r="4619" spans="1:86" x14ac:dyDescent="0.25">
      <c r="A4619"/>
      <c r="B4619"/>
      <c r="D4619"/>
      <c r="AL4619">
        <f t="shared" si="504"/>
        <v>0</v>
      </c>
      <c r="AQ4619">
        <f t="shared" si="505"/>
        <v>0</v>
      </c>
      <c r="AR4619" t="str">
        <f>IFERROR(IF(OR(AP4619=338,AP4619=340,AP4619=341,AP4619=342,AP4619="342A",AP4619="342B"),PorcenRet(AP4619,AT4619,AU4619),INDEX(PORCENTAJEBUSCAR,MATCH(AP4619,CódigoRET,0),4)*1),"")</f>
        <v/>
      </c>
      <c r="AS4619">
        <f t="shared" si="506"/>
        <v>0</v>
      </c>
      <c r="BF4619" t="str">
        <f>IFERROR(IF(OR(BD4619=338,BD4619=340,BD4619=341,BD4619=342,BD4619="342A",BD4619="342B"),PorcenRet(BD4619,BH4619,BI4619),INDEX(PORCENTAJEBUSCAR,MATCH(BD4619,CódigoRET,0),4)*1),"")</f>
        <v/>
      </c>
      <c r="BG4619">
        <f t="shared" si="507"/>
        <v>0</v>
      </c>
      <c r="BO4619">
        <f t="shared" si="508"/>
        <v>0</v>
      </c>
      <c r="CC4619">
        <f t="shared" si="509"/>
        <v>0</v>
      </c>
      <c r="CD4619">
        <f t="shared" si="510"/>
        <v>0</v>
      </c>
      <c r="CG4619">
        <f ca="1">IFERROR(INDIRECT("IVA!X"&amp;MATCH(MID(COMPRAS!C4519,1,2)&amp;MID(COMPRAS!F4519,1,2)&amp;MID(COMPRAS!D4519,1,2),IVA!W:W,0)),"SIN COD.")</f>
        <v>0</v>
      </c>
      <c r="CH4619">
        <f ca="1">IFERROR(INDIRECT("IVA!Y"&amp;MATCH(MID(COMPRAS!C4519,1,2)&amp;MID(COMPRAS!F4519,1,2)&amp;MID(COMPRAS!D4519,1,2),IVA!W:W,0)),"SIN COD.")</f>
        <v>0</v>
      </c>
    </row>
    <row r="4620" spans="1:86" x14ac:dyDescent="0.25">
      <c r="A4620"/>
      <c r="B4620"/>
      <c r="D4620"/>
      <c r="AL4620">
        <f t="shared" si="504"/>
        <v>0</v>
      </c>
      <c r="AQ4620">
        <f t="shared" si="505"/>
        <v>0</v>
      </c>
      <c r="AR4620" t="str">
        <f>IFERROR(IF(OR(AP4620=338,AP4620=340,AP4620=341,AP4620=342,AP4620="342A",AP4620="342B"),PorcenRet(AP4620,AT4620,AU4620),INDEX(PORCENTAJEBUSCAR,MATCH(AP4620,CódigoRET,0),4)*1),"")</f>
        <v/>
      </c>
      <c r="AS4620">
        <f t="shared" si="506"/>
        <v>0</v>
      </c>
      <c r="BF4620" t="str">
        <f>IFERROR(IF(OR(BD4620=338,BD4620=340,BD4620=341,BD4620=342,BD4620="342A",BD4620="342B"),PorcenRet(BD4620,BH4620,BI4620),INDEX(PORCENTAJEBUSCAR,MATCH(BD4620,CódigoRET,0),4)*1),"")</f>
        <v/>
      </c>
      <c r="BG4620">
        <f t="shared" si="507"/>
        <v>0</v>
      </c>
      <c r="BO4620">
        <f t="shared" si="508"/>
        <v>0</v>
      </c>
      <c r="CC4620">
        <f t="shared" si="509"/>
        <v>0</v>
      </c>
      <c r="CD4620">
        <f t="shared" si="510"/>
        <v>0</v>
      </c>
      <c r="CG4620">
        <f ca="1">IFERROR(INDIRECT("IVA!X"&amp;MATCH(MID(COMPRAS!C4520,1,2)&amp;MID(COMPRAS!F4520,1,2)&amp;MID(COMPRAS!D4520,1,2),IVA!W:W,0)),"SIN COD.")</f>
        <v>0</v>
      </c>
      <c r="CH4620">
        <f ca="1">IFERROR(INDIRECT("IVA!Y"&amp;MATCH(MID(COMPRAS!C4520,1,2)&amp;MID(COMPRAS!F4520,1,2)&amp;MID(COMPRAS!D4520,1,2),IVA!W:W,0)),"SIN COD.")</f>
        <v>0</v>
      </c>
    </row>
    <row r="4621" spans="1:86" x14ac:dyDescent="0.25">
      <c r="A4621"/>
      <c r="B4621"/>
      <c r="D4621"/>
      <c r="AL4621">
        <f t="shared" si="504"/>
        <v>0</v>
      </c>
      <c r="AQ4621">
        <f t="shared" si="505"/>
        <v>0</v>
      </c>
      <c r="AR4621" t="str">
        <f>IFERROR(IF(OR(AP4621=338,AP4621=340,AP4621=341,AP4621=342,AP4621="342A",AP4621="342B"),PorcenRet(AP4621,AT4621,AU4621),INDEX(PORCENTAJEBUSCAR,MATCH(AP4621,CódigoRET,0),4)*1),"")</f>
        <v/>
      </c>
      <c r="AS4621">
        <f t="shared" si="506"/>
        <v>0</v>
      </c>
      <c r="BF4621" t="str">
        <f>IFERROR(IF(OR(BD4621=338,BD4621=340,BD4621=341,BD4621=342,BD4621="342A",BD4621="342B"),PorcenRet(BD4621,BH4621,BI4621),INDEX(PORCENTAJEBUSCAR,MATCH(BD4621,CódigoRET,0),4)*1),"")</f>
        <v/>
      </c>
      <c r="BG4621">
        <f t="shared" si="507"/>
        <v>0</v>
      </c>
      <c r="BO4621">
        <f t="shared" si="508"/>
        <v>0</v>
      </c>
      <c r="CC4621">
        <f t="shared" si="509"/>
        <v>0</v>
      </c>
      <c r="CD4621">
        <f t="shared" si="510"/>
        <v>0</v>
      </c>
      <c r="CG4621">
        <f ca="1">IFERROR(INDIRECT("IVA!X"&amp;MATCH(MID(COMPRAS!C4521,1,2)&amp;MID(COMPRAS!F4521,1,2)&amp;MID(COMPRAS!D4521,1,2),IVA!W:W,0)),"SIN COD.")</f>
        <v>0</v>
      </c>
      <c r="CH4621">
        <f ca="1">IFERROR(INDIRECT("IVA!Y"&amp;MATCH(MID(COMPRAS!C4521,1,2)&amp;MID(COMPRAS!F4521,1,2)&amp;MID(COMPRAS!D4521,1,2),IVA!W:W,0)),"SIN COD.")</f>
        <v>0</v>
      </c>
    </row>
    <row r="4622" spans="1:86" x14ac:dyDescent="0.25">
      <c r="A4622"/>
      <c r="B4622"/>
      <c r="D4622"/>
      <c r="AL4622">
        <f t="shared" si="504"/>
        <v>0</v>
      </c>
      <c r="AQ4622">
        <f t="shared" si="505"/>
        <v>0</v>
      </c>
      <c r="AR4622" t="str">
        <f>IFERROR(IF(OR(AP4622=338,AP4622=340,AP4622=341,AP4622=342,AP4622="342A",AP4622="342B"),PorcenRet(AP4622,AT4622,AU4622),INDEX(PORCENTAJEBUSCAR,MATCH(AP4622,CódigoRET,0),4)*1),"")</f>
        <v/>
      </c>
      <c r="AS4622">
        <f t="shared" si="506"/>
        <v>0</v>
      </c>
      <c r="BF4622" t="str">
        <f>IFERROR(IF(OR(BD4622=338,BD4622=340,BD4622=341,BD4622=342,BD4622="342A",BD4622="342B"),PorcenRet(BD4622,BH4622,BI4622),INDEX(PORCENTAJEBUSCAR,MATCH(BD4622,CódigoRET,0),4)*1),"")</f>
        <v/>
      </c>
      <c r="BG4622">
        <f t="shared" si="507"/>
        <v>0</v>
      </c>
      <c r="BO4622">
        <f t="shared" si="508"/>
        <v>0</v>
      </c>
      <c r="CC4622">
        <f t="shared" si="509"/>
        <v>0</v>
      </c>
      <c r="CD4622">
        <f t="shared" si="510"/>
        <v>0</v>
      </c>
      <c r="CG4622">
        <f ca="1">IFERROR(INDIRECT("IVA!X"&amp;MATCH(MID(COMPRAS!C4522,1,2)&amp;MID(COMPRAS!F4522,1,2)&amp;MID(COMPRAS!D4522,1,2),IVA!W:W,0)),"SIN COD.")</f>
        <v>0</v>
      </c>
      <c r="CH4622">
        <f ca="1">IFERROR(INDIRECT("IVA!Y"&amp;MATCH(MID(COMPRAS!C4522,1,2)&amp;MID(COMPRAS!F4522,1,2)&amp;MID(COMPRAS!D4522,1,2),IVA!W:W,0)),"SIN COD.")</f>
        <v>0</v>
      </c>
    </row>
    <row r="4623" spans="1:86" x14ac:dyDescent="0.25">
      <c r="A4623"/>
      <c r="B4623"/>
      <c r="D4623"/>
      <c r="AL4623">
        <f t="shared" si="504"/>
        <v>0</v>
      </c>
      <c r="AQ4623">
        <f t="shared" si="505"/>
        <v>0</v>
      </c>
      <c r="AR4623" t="str">
        <f>IFERROR(IF(OR(AP4623=338,AP4623=340,AP4623=341,AP4623=342,AP4623="342A",AP4623="342B"),PorcenRet(AP4623,AT4623,AU4623),INDEX(PORCENTAJEBUSCAR,MATCH(AP4623,CódigoRET,0),4)*1),"")</f>
        <v/>
      </c>
      <c r="AS4623">
        <f t="shared" si="506"/>
        <v>0</v>
      </c>
      <c r="BF4623" t="str">
        <f>IFERROR(IF(OR(BD4623=338,BD4623=340,BD4623=341,BD4623=342,BD4623="342A",BD4623="342B"),PorcenRet(BD4623,BH4623,BI4623),INDEX(PORCENTAJEBUSCAR,MATCH(BD4623,CódigoRET,0),4)*1),"")</f>
        <v/>
      </c>
      <c r="BG4623">
        <f t="shared" si="507"/>
        <v>0</v>
      </c>
      <c r="BO4623">
        <f t="shared" si="508"/>
        <v>0</v>
      </c>
      <c r="CC4623">
        <f t="shared" si="509"/>
        <v>0</v>
      </c>
      <c r="CD4623">
        <f t="shared" si="510"/>
        <v>0</v>
      </c>
      <c r="CG4623">
        <f ca="1">IFERROR(INDIRECT("IVA!X"&amp;MATCH(MID(COMPRAS!C4523,1,2)&amp;MID(COMPRAS!F4523,1,2)&amp;MID(COMPRAS!D4523,1,2),IVA!W:W,0)),"SIN COD.")</f>
        <v>0</v>
      </c>
      <c r="CH4623">
        <f ca="1">IFERROR(INDIRECT("IVA!Y"&amp;MATCH(MID(COMPRAS!C4523,1,2)&amp;MID(COMPRAS!F4523,1,2)&amp;MID(COMPRAS!D4523,1,2),IVA!W:W,0)),"SIN COD.")</f>
        <v>0</v>
      </c>
    </row>
    <row r="4624" spans="1:86" x14ac:dyDescent="0.25">
      <c r="A4624"/>
      <c r="B4624"/>
      <c r="D4624"/>
      <c r="AL4624">
        <f t="shared" si="504"/>
        <v>0</v>
      </c>
      <c r="AQ4624">
        <f t="shared" si="505"/>
        <v>0</v>
      </c>
      <c r="AR4624" t="str">
        <f>IFERROR(IF(OR(AP4624=338,AP4624=340,AP4624=341,AP4624=342,AP4624="342A",AP4624="342B"),PorcenRet(AP4624,AT4624,AU4624),INDEX(PORCENTAJEBUSCAR,MATCH(AP4624,CódigoRET,0),4)*1),"")</f>
        <v/>
      </c>
      <c r="AS4624">
        <f t="shared" si="506"/>
        <v>0</v>
      </c>
      <c r="BF4624" t="str">
        <f>IFERROR(IF(OR(BD4624=338,BD4624=340,BD4624=341,BD4624=342,BD4624="342A",BD4624="342B"),PorcenRet(BD4624,BH4624,BI4624),INDEX(PORCENTAJEBUSCAR,MATCH(BD4624,CódigoRET,0),4)*1),"")</f>
        <v/>
      </c>
      <c r="BG4624">
        <f t="shared" si="507"/>
        <v>0</v>
      </c>
      <c r="BO4624">
        <f t="shared" si="508"/>
        <v>0</v>
      </c>
      <c r="CC4624">
        <f t="shared" si="509"/>
        <v>0</v>
      </c>
      <c r="CD4624">
        <f t="shared" si="510"/>
        <v>0</v>
      </c>
      <c r="CG4624">
        <f ca="1">IFERROR(INDIRECT("IVA!X"&amp;MATCH(MID(COMPRAS!C4524,1,2)&amp;MID(COMPRAS!F4524,1,2)&amp;MID(COMPRAS!D4524,1,2),IVA!W:W,0)),"SIN COD.")</f>
        <v>0</v>
      </c>
      <c r="CH4624">
        <f ca="1">IFERROR(INDIRECT("IVA!Y"&amp;MATCH(MID(COMPRAS!C4524,1,2)&amp;MID(COMPRAS!F4524,1,2)&amp;MID(COMPRAS!D4524,1,2),IVA!W:W,0)),"SIN COD.")</f>
        <v>0</v>
      </c>
    </row>
    <row r="4625" spans="1:86" x14ac:dyDescent="0.25">
      <c r="A4625"/>
      <c r="B4625"/>
      <c r="D4625"/>
      <c r="AL4625">
        <f t="shared" si="504"/>
        <v>0</v>
      </c>
      <c r="AQ4625">
        <f t="shared" si="505"/>
        <v>0</v>
      </c>
      <c r="AR4625" t="str">
        <f>IFERROR(IF(OR(AP4625=338,AP4625=340,AP4625=341,AP4625=342,AP4625="342A",AP4625="342B"),PorcenRet(AP4625,AT4625,AU4625),INDEX(PORCENTAJEBUSCAR,MATCH(AP4625,CódigoRET,0),4)*1),"")</f>
        <v/>
      </c>
      <c r="AS4625">
        <f t="shared" si="506"/>
        <v>0</v>
      </c>
      <c r="BF4625" t="str">
        <f>IFERROR(IF(OR(BD4625=338,BD4625=340,BD4625=341,BD4625=342,BD4625="342A",BD4625="342B"),PorcenRet(BD4625,BH4625,BI4625),INDEX(PORCENTAJEBUSCAR,MATCH(BD4625,CódigoRET,0),4)*1),"")</f>
        <v/>
      </c>
      <c r="BG4625">
        <f t="shared" si="507"/>
        <v>0</v>
      </c>
      <c r="BO4625">
        <f t="shared" si="508"/>
        <v>0</v>
      </c>
      <c r="CC4625">
        <f t="shared" si="509"/>
        <v>0</v>
      </c>
      <c r="CD4625">
        <f t="shared" si="510"/>
        <v>0</v>
      </c>
      <c r="CG4625">
        <f ca="1">IFERROR(INDIRECT("IVA!X"&amp;MATCH(MID(COMPRAS!C4525,1,2)&amp;MID(COMPRAS!F4525,1,2)&amp;MID(COMPRAS!D4525,1,2),IVA!W:W,0)),"SIN COD.")</f>
        <v>0</v>
      </c>
      <c r="CH4625">
        <f ca="1">IFERROR(INDIRECT("IVA!Y"&amp;MATCH(MID(COMPRAS!C4525,1,2)&amp;MID(COMPRAS!F4525,1,2)&amp;MID(COMPRAS!D4525,1,2),IVA!W:W,0)),"SIN COD.")</f>
        <v>0</v>
      </c>
    </row>
    <row r="4626" spans="1:86" x14ac:dyDescent="0.25">
      <c r="A4626"/>
      <c r="B4626"/>
      <c r="D4626"/>
      <c r="AL4626">
        <f t="shared" si="504"/>
        <v>0</v>
      </c>
      <c r="AQ4626">
        <f t="shared" si="505"/>
        <v>0</v>
      </c>
      <c r="AR4626" t="str">
        <f>IFERROR(IF(OR(AP4626=338,AP4626=340,AP4626=341,AP4626=342,AP4626="342A",AP4626="342B"),PorcenRet(AP4626,AT4626,AU4626),INDEX(PORCENTAJEBUSCAR,MATCH(AP4626,CódigoRET,0),4)*1),"")</f>
        <v/>
      </c>
      <c r="AS4626">
        <f t="shared" si="506"/>
        <v>0</v>
      </c>
      <c r="BF4626" t="str">
        <f>IFERROR(IF(OR(BD4626=338,BD4626=340,BD4626=341,BD4626=342,BD4626="342A",BD4626="342B"),PorcenRet(BD4626,BH4626,BI4626),INDEX(PORCENTAJEBUSCAR,MATCH(BD4626,CódigoRET,0),4)*1),"")</f>
        <v/>
      </c>
      <c r="BG4626">
        <f t="shared" si="507"/>
        <v>0</v>
      </c>
      <c r="BO4626">
        <f t="shared" si="508"/>
        <v>0</v>
      </c>
      <c r="CC4626">
        <f t="shared" si="509"/>
        <v>0</v>
      </c>
      <c r="CD4626">
        <f t="shared" si="510"/>
        <v>0</v>
      </c>
      <c r="CG4626">
        <f ca="1">IFERROR(INDIRECT("IVA!X"&amp;MATCH(MID(COMPRAS!C4526,1,2)&amp;MID(COMPRAS!F4526,1,2)&amp;MID(COMPRAS!D4526,1,2),IVA!W:W,0)),"SIN COD.")</f>
        <v>0</v>
      </c>
      <c r="CH4626">
        <f ca="1">IFERROR(INDIRECT("IVA!Y"&amp;MATCH(MID(COMPRAS!C4526,1,2)&amp;MID(COMPRAS!F4526,1,2)&amp;MID(COMPRAS!D4526,1,2),IVA!W:W,0)),"SIN COD.")</f>
        <v>0</v>
      </c>
    </row>
    <row r="4627" spans="1:86" x14ac:dyDescent="0.25">
      <c r="A4627"/>
      <c r="B4627"/>
      <c r="D4627"/>
      <c r="AL4627">
        <f t="shared" si="504"/>
        <v>0</v>
      </c>
      <c r="AQ4627">
        <f t="shared" si="505"/>
        <v>0</v>
      </c>
      <c r="AR4627" t="str">
        <f>IFERROR(IF(OR(AP4627=338,AP4627=340,AP4627=341,AP4627=342,AP4627="342A",AP4627="342B"),PorcenRet(AP4627,AT4627,AU4627),INDEX(PORCENTAJEBUSCAR,MATCH(AP4627,CódigoRET,0),4)*1),"")</f>
        <v/>
      </c>
      <c r="AS4627">
        <f t="shared" si="506"/>
        <v>0</v>
      </c>
      <c r="BF4627" t="str">
        <f>IFERROR(IF(OR(BD4627=338,BD4627=340,BD4627=341,BD4627=342,BD4627="342A",BD4627="342B"),PorcenRet(BD4627,BH4627,BI4627),INDEX(PORCENTAJEBUSCAR,MATCH(BD4627,CódigoRET,0),4)*1),"")</f>
        <v/>
      </c>
      <c r="BG4627">
        <f t="shared" si="507"/>
        <v>0</v>
      </c>
      <c r="BO4627">
        <f t="shared" si="508"/>
        <v>0</v>
      </c>
      <c r="CC4627">
        <f t="shared" si="509"/>
        <v>0</v>
      </c>
      <c r="CD4627">
        <f t="shared" si="510"/>
        <v>0</v>
      </c>
      <c r="CG4627">
        <f ca="1">IFERROR(INDIRECT("IVA!X"&amp;MATCH(MID(COMPRAS!C4527,1,2)&amp;MID(COMPRAS!F4527,1,2)&amp;MID(COMPRAS!D4527,1,2),IVA!W:W,0)),"SIN COD.")</f>
        <v>0</v>
      </c>
      <c r="CH4627">
        <f ca="1">IFERROR(INDIRECT("IVA!Y"&amp;MATCH(MID(COMPRAS!C4527,1,2)&amp;MID(COMPRAS!F4527,1,2)&amp;MID(COMPRAS!D4527,1,2),IVA!W:W,0)),"SIN COD.")</f>
        <v>0</v>
      </c>
    </row>
    <row r="4628" spans="1:86" x14ac:dyDescent="0.25">
      <c r="A4628"/>
      <c r="B4628"/>
      <c r="D4628"/>
      <c r="AL4628">
        <f t="shared" si="504"/>
        <v>0</v>
      </c>
      <c r="AQ4628">
        <f t="shared" si="505"/>
        <v>0</v>
      </c>
      <c r="AR4628" t="str">
        <f>IFERROR(IF(OR(AP4628=338,AP4628=340,AP4628=341,AP4628=342,AP4628="342A",AP4628="342B"),PorcenRet(AP4628,AT4628,AU4628),INDEX(PORCENTAJEBUSCAR,MATCH(AP4628,CódigoRET,0),4)*1),"")</f>
        <v/>
      </c>
      <c r="AS4628">
        <f t="shared" si="506"/>
        <v>0</v>
      </c>
      <c r="BF4628" t="str">
        <f>IFERROR(IF(OR(BD4628=338,BD4628=340,BD4628=341,BD4628=342,BD4628="342A",BD4628="342B"),PorcenRet(BD4628,BH4628,BI4628),INDEX(PORCENTAJEBUSCAR,MATCH(BD4628,CódigoRET,0),4)*1),"")</f>
        <v/>
      </c>
      <c r="BG4628">
        <f t="shared" si="507"/>
        <v>0</v>
      </c>
      <c r="BO4628">
        <f t="shared" si="508"/>
        <v>0</v>
      </c>
      <c r="CC4628">
        <f t="shared" si="509"/>
        <v>0</v>
      </c>
      <c r="CD4628">
        <f t="shared" si="510"/>
        <v>0</v>
      </c>
      <c r="CG4628">
        <f ca="1">IFERROR(INDIRECT("IVA!X"&amp;MATCH(MID(COMPRAS!C4528,1,2)&amp;MID(COMPRAS!F4528,1,2)&amp;MID(COMPRAS!D4528,1,2),IVA!W:W,0)),"SIN COD.")</f>
        <v>0</v>
      </c>
      <c r="CH4628">
        <f ca="1">IFERROR(INDIRECT("IVA!Y"&amp;MATCH(MID(COMPRAS!C4528,1,2)&amp;MID(COMPRAS!F4528,1,2)&amp;MID(COMPRAS!D4528,1,2),IVA!W:W,0)),"SIN COD.")</f>
        <v>0</v>
      </c>
    </row>
    <row r="4629" spans="1:86" x14ac:dyDescent="0.25">
      <c r="A4629"/>
      <c r="B4629"/>
      <c r="D4629"/>
      <c r="AL4629">
        <f t="shared" si="504"/>
        <v>0</v>
      </c>
      <c r="AQ4629">
        <f t="shared" si="505"/>
        <v>0</v>
      </c>
      <c r="AR4629" t="str">
        <f>IFERROR(IF(OR(AP4629=338,AP4629=340,AP4629=341,AP4629=342,AP4629="342A",AP4629="342B"),PorcenRet(AP4629,AT4629,AU4629),INDEX(PORCENTAJEBUSCAR,MATCH(AP4629,CódigoRET,0),4)*1),"")</f>
        <v/>
      </c>
      <c r="AS4629">
        <f t="shared" si="506"/>
        <v>0</v>
      </c>
      <c r="BF4629" t="str">
        <f>IFERROR(IF(OR(BD4629=338,BD4629=340,BD4629=341,BD4629=342,BD4629="342A",BD4629="342B"),PorcenRet(BD4629,BH4629,BI4629),INDEX(PORCENTAJEBUSCAR,MATCH(BD4629,CódigoRET,0),4)*1),"")</f>
        <v/>
      </c>
      <c r="BG4629">
        <f t="shared" si="507"/>
        <v>0</v>
      </c>
      <c r="BO4629">
        <f t="shared" si="508"/>
        <v>0</v>
      </c>
      <c r="CC4629">
        <f t="shared" si="509"/>
        <v>0</v>
      </c>
      <c r="CD4629">
        <f t="shared" si="510"/>
        <v>0</v>
      </c>
      <c r="CG4629">
        <f ca="1">IFERROR(INDIRECT("IVA!X"&amp;MATCH(MID(COMPRAS!C4529,1,2)&amp;MID(COMPRAS!F4529,1,2)&amp;MID(COMPRAS!D4529,1,2),IVA!W:W,0)),"SIN COD.")</f>
        <v>0</v>
      </c>
      <c r="CH4629">
        <f ca="1">IFERROR(INDIRECT("IVA!Y"&amp;MATCH(MID(COMPRAS!C4529,1,2)&amp;MID(COMPRAS!F4529,1,2)&amp;MID(COMPRAS!D4529,1,2),IVA!W:W,0)),"SIN COD.")</f>
        <v>0</v>
      </c>
    </row>
    <row r="4630" spans="1:86" x14ac:dyDescent="0.25">
      <c r="A4630"/>
      <c r="B4630"/>
      <c r="D4630"/>
      <c r="AL4630">
        <f t="shared" si="504"/>
        <v>0</v>
      </c>
      <c r="AQ4630">
        <f t="shared" si="505"/>
        <v>0</v>
      </c>
      <c r="AR4630" t="str">
        <f>IFERROR(IF(OR(AP4630=338,AP4630=340,AP4630=341,AP4630=342,AP4630="342A",AP4630="342B"),PorcenRet(AP4630,AT4630,AU4630),INDEX(PORCENTAJEBUSCAR,MATCH(AP4630,CódigoRET,0),4)*1),"")</f>
        <v/>
      </c>
      <c r="AS4630">
        <f t="shared" si="506"/>
        <v>0</v>
      </c>
      <c r="BF4630" t="str">
        <f>IFERROR(IF(OR(BD4630=338,BD4630=340,BD4630=341,BD4630=342,BD4630="342A",BD4630="342B"),PorcenRet(BD4630,BH4630,BI4630),INDEX(PORCENTAJEBUSCAR,MATCH(BD4630,CódigoRET,0),4)*1),"")</f>
        <v/>
      </c>
      <c r="BG4630">
        <f t="shared" si="507"/>
        <v>0</v>
      </c>
      <c r="BO4630">
        <f t="shared" si="508"/>
        <v>0</v>
      </c>
      <c r="CC4630">
        <f t="shared" si="509"/>
        <v>0</v>
      </c>
      <c r="CD4630">
        <f t="shared" si="510"/>
        <v>0</v>
      </c>
      <c r="CG4630">
        <f ca="1">IFERROR(INDIRECT("IVA!X"&amp;MATCH(MID(COMPRAS!C4530,1,2)&amp;MID(COMPRAS!F4530,1,2)&amp;MID(COMPRAS!D4530,1,2),IVA!W:W,0)),"SIN COD.")</f>
        <v>0</v>
      </c>
      <c r="CH4630">
        <f ca="1">IFERROR(INDIRECT("IVA!Y"&amp;MATCH(MID(COMPRAS!C4530,1,2)&amp;MID(COMPRAS!F4530,1,2)&amp;MID(COMPRAS!D4530,1,2),IVA!W:W,0)),"SIN COD.")</f>
        <v>0</v>
      </c>
    </row>
    <row r="4631" spans="1:86" x14ac:dyDescent="0.25">
      <c r="A4631"/>
      <c r="B4631"/>
      <c r="D4631"/>
      <c r="AL4631">
        <f t="shared" si="504"/>
        <v>0</v>
      </c>
      <c r="AQ4631">
        <f t="shared" si="505"/>
        <v>0</v>
      </c>
      <c r="AR4631" t="str">
        <f>IFERROR(IF(OR(AP4631=338,AP4631=340,AP4631=341,AP4631=342,AP4631="342A",AP4631="342B"),PorcenRet(AP4631,AT4631,AU4631),INDEX(PORCENTAJEBUSCAR,MATCH(AP4631,CódigoRET,0),4)*1),"")</f>
        <v/>
      </c>
      <c r="AS4631">
        <f t="shared" si="506"/>
        <v>0</v>
      </c>
      <c r="BF4631" t="str">
        <f>IFERROR(IF(OR(BD4631=338,BD4631=340,BD4631=341,BD4631=342,BD4631="342A",BD4631="342B"),PorcenRet(BD4631,BH4631,BI4631),INDEX(PORCENTAJEBUSCAR,MATCH(BD4631,CódigoRET,0),4)*1),"")</f>
        <v/>
      </c>
      <c r="BG4631">
        <f t="shared" si="507"/>
        <v>0</v>
      </c>
      <c r="BO4631">
        <f t="shared" si="508"/>
        <v>0</v>
      </c>
      <c r="CC4631">
        <f t="shared" si="509"/>
        <v>0</v>
      </c>
      <c r="CD4631">
        <f t="shared" si="510"/>
        <v>0</v>
      </c>
      <c r="CG4631">
        <f ca="1">IFERROR(INDIRECT("IVA!X"&amp;MATCH(MID(COMPRAS!C4531,1,2)&amp;MID(COMPRAS!F4531,1,2)&amp;MID(COMPRAS!D4531,1,2),IVA!W:W,0)),"SIN COD.")</f>
        <v>0</v>
      </c>
      <c r="CH4631">
        <f ca="1">IFERROR(INDIRECT("IVA!Y"&amp;MATCH(MID(COMPRAS!C4531,1,2)&amp;MID(COMPRAS!F4531,1,2)&amp;MID(COMPRAS!D4531,1,2),IVA!W:W,0)),"SIN COD.")</f>
        <v>0</v>
      </c>
    </row>
    <row r="4632" spans="1:86" x14ac:dyDescent="0.25">
      <c r="A4632"/>
      <c r="B4632"/>
      <c r="D4632"/>
      <c r="AL4632">
        <f t="shared" si="504"/>
        <v>0</v>
      </c>
      <c r="AQ4632">
        <f t="shared" si="505"/>
        <v>0</v>
      </c>
      <c r="AR4632" t="str">
        <f>IFERROR(IF(OR(AP4632=338,AP4632=340,AP4632=341,AP4632=342,AP4632="342A",AP4632="342B"),PorcenRet(AP4632,AT4632,AU4632),INDEX(PORCENTAJEBUSCAR,MATCH(AP4632,CódigoRET,0),4)*1),"")</f>
        <v/>
      </c>
      <c r="AS4632">
        <f t="shared" si="506"/>
        <v>0</v>
      </c>
      <c r="BF4632" t="str">
        <f>IFERROR(IF(OR(BD4632=338,BD4632=340,BD4632=341,BD4632=342,BD4632="342A",BD4632="342B"),PorcenRet(BD4632,BH4632,BI4632),INDEX(PORCENTAJEBUSCAR,MATCH(BD4632,CódigoRET,0),4)*1),"")</f>
        <v/>
      </c>
      <c r="BG4632">
        <f t="shared" si="507"/>
        <v>0</v>
      </c>
      <c r="BO4632">
        <f t="shared" si="508"/>
        <v>0</v>
      </c>
      <c r="CC4632">
        <f t="shared" si="509"/>
        <v>0</v>
      </c>
      <c r="CD4632">
        <f t="shared" si="510"/>
        <v>0</v>
      </c>
      <c r="CG4632">
        <f ca="1">IFERROR(INDIRECT("IVA!X"&amp;MATCH(MID(COMPRAS!C4532,1,2)&amp;MID(COMPRAS!F4532,1,2)&amp;MID(COMPRAS!D4532,1,2),IVA!W:W,0)),"SIN COD.")</f>
        <v>0</v>
      </c>
      <c r="CH4632">
        <f ca="1">IFERROR(INDIRECT("IVA!Y"&amp;MATCH(MID(COMPRAS!C4532,1,2)&amp;MID(COMPRAS!F4532,1,2)&amp;MID(COMPRAS!D4532,1,2),IVA!W:W,0)),"SIN COD.")</f>
        <v>0</v>
      </c>
    </row>
    <row r="4633" spans="1:86" x14ac:dyDescent="0.25">
      <c r="A4633"/>
      <c r="B4633"/>
      <c r="D4633"/>
      <c r="AL4633">
        <f t="shared" si="504"/>
        <v>0</v>
      </c>
      <c r="AQ4633">
        <f t="shared" si="505"/>
        <v>0</v>
      </c>
      <c r="AR4633" t="str">
        <f>IFERROR(IF(OR(AP4633=338,AP4633=340,AP4633=341,AP4633=342,AP4633="342A",AP4633="342B"),PorcenRet(AP4633,AT4633,AU4633),INDEX(PORCENTAJEBUSCAR,MATCH(AP4633,CódigoRET,0),4)*1),"")</f>
        <v/>
      </c>
      <c r="AS4633">
        <f t="shared" si="506"/>
        <v>0</v>
      </c>
      <c r="BF4633" t="str">
        <f>IFERROR(IF(OR(BD4633=338,BD4633=340,BD4633=341,BD4633=342,BD4633="342A",BD4633="342B"),PorcenRet(BD4633,BH4633,BI4633),INDEX(PORCENTAJEBUSCAR,MATCH(BD4633,CódigoRET,0),4)*1),"")</f>
        <v/>
      </c>
      <c r="BG4633">
        <f t="shared" si="507"/>
        <v>0</v>
      </c>
      <c r="BO4633">
        <f t="shared" si="508"/>
        <v>0</v>
      </c>
      <c r="CC4633">
        <f t="shared" si="509"/>
        <v>0</v>
      </c>
      <c r="CD4633">
        <f t="shared" si="510"/>
        <v>0</v>
      </c>
      <c r="CG4633">
        <f ca="1">IFERROR(INDIRECT("IVA!X"&amp;MATCH(MID(COMPRAS!C4533,1,2)&amp;MID(COMPRAS!F4533,1,2)&amp;MID(COMPRAS!D4533,1,2),IVA!W:W,0)),"SIN COD.")</f>
        <v>0</v>
      </c>
      <c r="CH4633">
        <f ca="1">IFERROR(INDIRECT("IVA!Y"&amp;MATCH(MID(COMPRAS!C4533,1,2)&amp;MID(COMPRAS!F4533,1,2)&amp;MID(COMPRAS!D4533,1,2),IVA!W:W,0)),"SIN COD.")</f>
        <v>0</v>
      </c>
    </row>
    <row r="4634" spans="1:86" x14ac:dyDescent="0.25">
      <c r="A4634"/>
      <c r="B4634"/>
      <c r="D4634"/>
      <c r="AL4634">
        <f t="shared" si="504"/>
        <v>0</v>
      </c>
      <c r="AQ4634">
        <f t="shared" si="505"/>
        <v>0</v>
      </c>
      <c r="AR4634" t="str">
        <f>IFERROR(IF(OR(AP4634=338,AP4634=340,AP4634=341,AP4634=342,AP4634="342A",AP4634="342B"),PorcenRet(AP4634,AT4634,AU4634),INDEX(PORCENTAJEBUSCAR,MATCH(AP4634,CódigoRET,0),4)*1),"")</f>
        <v/>
      </c>
      <c r="AS4634">
        <f t="shared" si="506"/>
        <v>0</v>
      </c>
      <c r="BF4634" t="str">
        <f>IFERROR(IF(OR(BD4634=338,BD4634=340,BD4634=341,BD4634=342,BD4634="342A",BD4634="342B"),PorcenRet(BD4634,BH4634,BI4634),INDEX(PORCENTAJEBUSCAR,MATCH(BD4634,CódigoRET,0),4)*1),"")</f>
        <v/>
      </c>
      <c r="BG4634">
        <f t="shared" si="507"/>
        <v>0</v>
      </c>
      <c r="BO4634">
        <f t="shared" si="508"/>
        <v>0</v>
      </c>
      <c r="CC4634">
        <f t="shared" si="509"/>
        <v>0</v>
      </c>
      <c r="CD4634">
        <f t="shared" si="510"/>
        <v>0</v>
      </c>
      <c r="CG4634">
        <f ca="1">IFERROR(INDIRECT("IVA!X"&amp;MATCH(MID(COMPRAS!C4534,1,2)&amp;MID(COMPRAS!F4534,1,2)&amp;MID(COMPRAS!D4534,1,2),IVA!W:W,0)),"SIN COD.")</f>
        <v>0</v>
      </c>
      <c r="CH4634">
        <f ca="1">IFERROR(INDIRECT("IVA!Y"&amp;MATCH(MID(COMPRAS!C4534,1,2)&amp;MID(COMPRAS!F4534,1,2)&amp;MID(COMPRAS!D4534,1,2),IVA!W:W,0)),"SIN COD.")</f>
        <v>0</v>
      </c>
    </row>
    <row r="4635" spans="1:86" x14ac:dyDescent="0.25">
      <c r="A4635"/>
      <c r="B4635"/>
      <c r="D4635"/>
      <c r="AL4635">
        <f t="shared" si="504"/>
        <v>0</v>
      </c>
      <c r="AQ4635">
        <f t="shared" si="505"/>
        <v>0</v>
      </c>
      <c r="AR4635" t="str">
        <f>IFERROR(IF(OR(AP4635=338,AP4635=340,AP4635=341,AP4635=342,AP4635="342A",AP4635="342B"),PorcenRet(AP4635,AT4635,AU4635),INDEX(PORCENTAJEBUSCAR,MATCH(AP4635,CódigoRET,0),4)*1),"")</f>
        <v/>
      </c>
      <c r="AS4635">
        <f t="shared" si="506"/>
        <v>0</v>
      </c>
      <c r="BF4635" t="str">
        <f>IFERROR(IF(OR(BD4635=338,BD4635=340,BD4635=341,BD4635=342,BD4635="342A",BD4635="342B"),PorcenRet(BD4635,BH4635,BI4635),INDEX(PORCENTAJEBUSCAR,MATCH(BD4635,CódigoRET,0),4)*1),"")</f>
        <v/>
      </c>
      <c r="BG4635">
        <f t="shared" si="507"/>
        <v>0</v>
      </c>
      <c r="BO4635">
        <f t="shared" si="508"/>
        <v>0</v>
      </c>
      <c r="CC4635">
        <f t="shared" si="509"/>
        <v>0</v>
      </c>
      <c r="CD4635">
        <f t="shared" si="510"/>
        <v>0</v>
      </c>
      <c r="CG4635">
        <f ca="1">IFERROR(INDIRECT("IVA!X"&amp;MATCH(MID(COMPRAS!C4535,1,2)&amp;MID(COMPRAS!F4535,1,2)&amp;MID(COMPRAS!D4535,1,2),IVA!W:W,0)),"SIN COD.")</f>
        <v>0</v>
      </c>
      <c r="CH4635">
        <f ca="1">IFERROR(INDIRECT("IVA!Y"&amp;MATCH(MID(COMPRAS!C4535,1,2)&amp;MID(COMPRAS!F4535,1,2)&amp;MID(COMPRAS!D4535,1,2),IVA!W:W,0)),"SIN COD.")</f>
        <v>0</v>
      </c>
    </row>
    <row r="4636" spans="1:86" x14ac:dyDescent="0.25">
      <c r="A4636"/>
      <c r="B4636"/>
      <c r="D4636"/>
      <c r="AL4636">
        <f t="shared" si="504"/>
        <v>0</v>
      </c>
      <c r="AQ4636">
        <f t="shared" si="505"/>
        <v>0</v>
      </c>
      <c r="AR4636" t="str">
        <f>IFERROR(IF(OR(AP4636=338,AP4636=340,AP4636=341,AP4636=342,AP4636="342A",AP4636="342B"),PorcenRet(AP4636,AT4636,AU4636),INDEX(PORCENTAJEBUSCAR,MATCH(AP4636,CódigoRET,0),4)*1),"")</f>
        <v/>
      </c>
      <c r="AS4636">
        <f t="shared" si="506"/>
        <v>0</v>
      </c>
      <c r="BF4636" t="str">
        <f>IFERROR(IF(OR(BD4636=338,BD4636=340,BD4636=341,BD4636=342,BD4636="342A",BD4636="342B"),PorcenRet(BD4636,BH4636,BI4636),INDEX(PORCENTAJEBUSCAR,MATCH(BD4636,CódigoRET,0),4)*1),"")</f>
        <v/>
      </c>
      <c r="BG4636">
        <f t="shared" si="507"/>
        <v>0</v>
      </c>
      <c r="BO4636">
        <f t="shared" si="508"/>
        <v>0</v>
      </c>
      <c r="CC4636">
        <f t="shared" si="509"/>
        <v>0</v>
      </c>
      <c r="CD4636">
        <f t="shared" si="510"/>
        <v>0</v>
      </c>
      <c r="CG4636">
        <f ca="1">IFERROR(INDIRECT("IVA!X"&amp;MATCH(MID(COMPRAS!C4536,1,2)&amp;MID(COMPRAS!F4536,1,2)&amp;MID(COMPRAS!D4536,1,2),IVA!W:W,0)),"SIN COD.")</f>
        <v>0</v>
      </c>
      <c r="CH4636">
        <f ca="1">IFERROR(INDIRECT("IVA!Y"&amp;MATCH(MID(COMPRAS!C4536,1,2)&amp;MID(COMPRAS!F4536,1,2)&amp;MID(COMPRAS!D4536,1,2),IVA!W:W,0)),"SIN COD.")</f>
        <v>0</v>
      </c>
    </row>
    <row r="4637" spans="1:86" x14ac:dyDescent="0.25">
      <c r="A4637"/>
      <c r="B4637"/>
      <c r="D4637"/>
      <c r="AL4637">
        <f t="shared" si="504"/>
        <v>0</v>
      </c>
      <c r="AQ4637">
        <f t="shared" si="505"/>
        <v>0</v>
      </c>
      <c r="AR4637" t="str">
        <f>IFERROR(IF(OR(AP4637=338,AP4637=340,AP4637=341,AP4637=342,AP4637="342A",AP4637="342B"),PorcenRet(AP4637,AT4637,AU4637),INDEX(PORCENTAJEBUSCAR,MATCH(AP4637,CódigoRET,0),4)*1),"")</f>
        <v/>
      </c>
      <c r="AS4637">
        <f t="shared" si="506"/>
        <v>0</v>
      </c>
      <c r="BF4637" t="str">
        <f>IFERROR(IF(OR(BD4637=338,BD4637=340,BD4637=341,BD4637=342,BD4637="342A",BD4637="342B"),PorcenRet(BD4637,BH4637,BI4637),INDEX(PORCENTAJEBUSCAR,MATCH(BD4637,CódigoRET,0),4)*1),"")</f>
        <v/>
      </c>
      <c r="BG4637">
        <f t="shared" si="507"/>
        <v>0</v>
      </c>
      <c r="BO4637">
        <f t="shared" si="508"/>
        <v>0</v>
      </c>
      <c r="CC4637">
        <f t="shared" si="509"/>
        <v>0</v>
      </c>
      <c r="CD4637">
        <f t="shared" si="510"/>
        <v>0</v>
      </c>
      <c r="CG4637">
        <f ca="1">IFERROR(INDIRECT("IVA!X"&amp;MATCH(MID(COMPRAS!C4537,1,2)&amp;MID(COMPRAS!F4537,1,2)&amp;MID(COMPRAS!D4537,1,2),IVA!W:W,0)),"SIN COD.")</f>
        <v>0</v>
      </c>
      <c r="CH4637">
        <f ca="1">IFERROR(INDIRECT("IVA!Y"&amp;MATCH(MID(COMPRAS!C4537,1,2)&amp;MID(COMPRAS!F4537,1,2)&amp;MID(COMPRAS!D4537,1,2),IVA!W:W,0)),"SIN COD.")</f>
        <v>0</v>
      </c>
    </row>
    <row r="4638" spans="1:86" x14ac:dyDescent="0.25">
      <c r="A4638"/>
      <c r="B4638"/>
      <c r="D4638"/>
      <c r="AL4638">
        <f t="shared" si="504"/>
        <v>0</v>
      </c>
      <c r="AQ4638">
        <f t="shared" si="505"/>
        <v>0</v>
      </c>
      <c r="AR4638" t="str">
        <f>IFERROR(IF(OR(AP4638=338,AP4638=340,AP4638=341,AP4638=342,AP4638="342A",AP4638="342B"),PorcenRet(AP4638,AT4638,AU4638),INDEX(PORCENTAJEBUSCAR,MATCH(AP4638,CódigoRET,0),4)*1),"")</f>
        <v/>
      </c>
      <c r="AS4638">
        <f t="shared" si="506"/>
        <v>0</v>
      </c>
      <c r="BF4638" t="str">
        <f>IFERROR(IF(OR(BD4638=338,BD4638=340,BD4638=341,BD4638=342,BD4638="342A",BD4638="342B"),PorcenRet(BD4638,BH4638,BI4638),INDEX(PORCENTAJEBUSCAR,MATCH(BD4638,CódigoRET,0),4)*1),"")</f>
        <v/>
      </c>
      <c r="BG4638">
        <f t="shared" si="507"/>
        <v>0</v>
      </c>
      <c r="BO4638">
        <f t="shared" si="508"/>
        <v>0</v>
      </c>
      <c r="CC4638">
        <f t="shared" si="509"/>
        <v>0</v>
      </c>
      <c r="CD4638">
        <f t="shared" si="510"/>
        <v>0</v>
      </c>
      <c r="CG4638">
        <f ca="1">IFERROR(INDIRECT("IVA!X"&amp;MATCH(MID(COMPRAS!C4538,1,2)&amp;MID(COMPRAS!F4538,1,2)&amp;MID(COMPRAS!D4538,1,2),IVA!W:W,0)),"SIN COD.")</f>
        <v>0</v>
      </c>
      <c r="CH4638">
        <f ca="1">IFERROR(INDIRECT("IVA!Y"&amp;MATCH(MID(COMPRAS!C4538,1,2)&amp;MID(COMPRAS!F4538,1,2)&amp;MID(COMPRAS!D4538,1,2),IVA!W:W,0)),"SIN COD.")</f>
        <v>0</v>
      </c>
    </row>
    <row r="4639" spans="1:86" x14ac:dyDescent="0.25">
      <c r="A4639"/>
      <c r="B4639"/>
      <c r="D4639"/>
      <c r="AL4639">
        <f t="shared" si="504"/>
        <v>0</v>
      </c>
      <c r="AQ4639">
        <f t="shared" si="505"/>
        <v>0</v>
      </c>
      <c r="AR4639" t="str">
        <f>IFERROR(IF(OR(AP4639=338,AP4639=340,AP4639=341,AP4639=342,AP4639="342A",AP4639="342B"),PorcenRet(AP4639,AT4639,AU4639),INDEX(PORCENTAJEBUSCAR,MATCH(AP4639,CódigoRET,0),4)*1),"")</f>
        <v/>
      </c>
      <c r="AS4639">
        <f t="shared" si="506"/>
        <v>0</v>
      </c>
      <c r="BF4639" t="str">
        <f>IFERROR(IF(OR(BD4639=338,BD4639=340,BD4639=341,BD4639=342,BD4639="342A",BD4639="342B"),PorcenRet(BD4639,BH4639,BI4639),INDEX(PORCENTAJEBUSCAR,MATCH(BD4639,CódigoRET,0),4)*1),"")</f>
        <v/>
      </c>
      <c r="BG4639">
        <f t="shared" si="507"/>
        <v>0</v>
      </c>
      <c r="BO4639">
        <f t="shared" si="508"/>
        <v>0</v>
      </c>
      <c r="CC4639">
        <f t="shared" si="509"/>
        <v>0</v>
      </c>
      <c r="CD4639">
        <f t="shared" si="510"/>
        <v>0</v>
      </c>
      <c r="CG4639">
        <f ca="1">IFERROR(INDIRECT("IVA!X"&amp;MATCH(MID(COMPRAS!C4539,1,2)&amp;MID(COMPRAS!F4539,1,2)&amp;MID(COMPRAS!D4539,1,2),IVA!W:W,0)),"SIN COD.")</f>
        <v>0</v>
      </c>
      <c r="CH4639">
        <f ca="1">IFERROR(INDIRECT("IVA!Y"&amp;MATCH(MID(COMPRAS!C4539,1,2)&amp;MID(COMPRAS!F4539,1,2)&amp;MID(COMPRAS!D4539,1,2),IVA!W:W,0)),"SIN COD.")</f>
        <v>0</v>
      </c>
    </row>
    <row r="4640" spans="1:86" x14ac:dyDescent="0.25">
      <c r="A4640"/>
      <c r="B4640"/>
      <c r="D4640"/>
      <c r="AL4640">
        <f t="shared" si="504"/>
        <v>0</v>
      </c>
      <c r="AQ4640">
        <f t="shared" si="505"/>
        <v>0</v>
      </c>
      <c r="AR4640" t="str">
        <f>IFERROR(IF(OR(AP4640=338,AP4640=340,AP4640=341,AP4640=342,AP4640="342A",AP4640="342B"),PorcenRet(AP4640,AT4640,AU4640),INDEX(PORCENTAJEBUSCAR,MATCH(AP4640,CódigoRET,0),4)*1),"")</f>
        <v/>
      </c>
      <c r="AS4640">
        <f t="shared" si="506"/>
        <v>0</v>
      </c>
      <c r="BF4640" t="str">
        <f>IFERROR(IF(OR(BD4640=338,BD4640=340,BD4640=341,BD4640=342,BD4640="342A",BD4640="342B"),PorcenRet(BD4640,BH4640,BI4640),INDEX(PORCENTAJEBUSCAR,MATCH(BD4640,CódigoRET,0),4)*1),"")</f>
        <v/>
      </c>
      <c r="BG4640">
        <f t="shared" si="507"/>
        <v>0</v>
      </c>
      <c r="BO4640">
        <f t="shared" si="508"/>
        <v>0</v>
      </c>
      <c r="CC4640">
        <f t="shared" si="509"/>
        <v>0</v>
      </c>
      <c r="CD4640">
        <f t="shared" si="510"/>
        <v>0</v>
      </c>
      <c r="CG4640">
        <f ca="1">IFERROR(INDIRECT("IVA!X"&amp;MATCH(MID(COMPRAS!C4540,1,2)&amp;MID(COMPRAS!F4540,1,2)&amp;MID(COMPRAS!D4540,1,2),IVA!W:W,0)),"SIN COD.")</f>
        <v>0</v>
      </c>
      <c r="CH4640">
        <f ca="1">IFERROR(INDIRECT("IVA!Y"&amp;MATCH(MID(COMPRAS!C4540,1,2)&amp;MID(COMPRAS!F4540,1,2)&amp;MID(COMPRAS!D4540,1,2),IVA!W:W,0)),"SIN COD.")</f>
        <v>0</v>
      </c>
    </row>
    <row r="4641" spans="1:86" x14ac:dyDescent="0.25">
      <c r="A4641"/>
      <c r="B4641"/>
      <c r="D4641"/>
      <c r="AL4641">
        <f t="shared" si="504"/>
        <v>0</v>
      </c>
      <c r="AQ4641">
        <f t="shared" si="505"/>
        <v>0</v>
      </c>
      <c r="AR4641" t="str">
        <f>IFERROR(IF(OR(AP4641=338,AP4641=340,AP4641=341,AP4641=342,AP4641="342A",AP4641="342B"),PorcenRet(AP4641,AT4641,AU4641),INDEX(PORCENTAJEBUSCAR,MATCH(AP4641,CódigoRET,0),4)*1),"")</f>
        <v/>
      </c>
      <c r="AS4641">
        <f t="shared" si="506"/>
        <v>0</v>
      </c>
      <c r="BF4641" t="str">
        <f>IFERROR(IF(OR(BD4641=338,BD4641=340,BD4641=341,BD4641=342,BD4641="342A",BD4641="342B"),PorcenRet(BD4641,BH4641,BI4641),INDEX(PORCENTAJEBUSCAR,MATCH(BD4641,CódigoRET,0),4)*1),"")</f>
        <v/>
      </c>
      <c r="BG4641">
        <f t="shared" si="507"/>
        <v>0</v>
      </c>
      <c r="BO4641">
        <f t="shared" si="508"/>
        <v>0</v>
      </c>
      <c r="CC4641">
        <f t="shared" si="509"/>
        <v>0</v>
      </c>
      <c r="CD4641">
        <f t="shared" si="510"/>
        <v>0</v>
      </c>
      <c r="CG4641">
        <f ca="1">IFERROR(INDIRECT("IVA!X"&amp;MATCH(MID(COMPRAS!C4541,1,2)&amp;MID(COMPRAS!F4541,1,2)&amp;MID(COMPRAS!D4541,1,2),IVA!W:W,0)),"SIN COD.")</f>
        <v>0</v>
      </c>
      <c r="CH4641">
        <f ca="1">IFERROR(INDIRECT("IVA!Y"&amp;MATCH(MID(COMPRAS!C4541,1,2)&amp;MID(COMPRAS!F4541,1,2)&amp;MID(COMPRAS!D4541,1,2),IVA!W:W,0)),"SIN COD.")</f>
        <v>0</v>
      </c>
    </row>
    <row r="4642" spans="1:86" x14ac:dyDescent="0.25">
      <c r="A4642"/>
      <c r="B4642"/>
      <c r="D4642"/>
      <c r="AL4642">
        <f t="shared" si="504"/>
        <v>0</v>
      </c>
      <c r="AQ4642">
        <f t="shared" si="505"/>
        <v>0</v>
      </c>
      <c r="AR4642" t="str">
        <f>IFERROR(IF(OR(AP4642=338,AP4642=340,AP4642=341,AP4642=342,AP4642="342A",AP4642="342B"),PorcenRet(AP4642,AT4642,AU4642),INDEX(PORCENTAJEBUSCAR,MATCH(AP4642,CódigoRET,0),4)*1),"")</f>
        <v/>
      </c>
      <c r="AS4642">
        <f t="shared" si="506"/>
        <v>0</v>
      </c>
      <c r="BF4642" t="str">
        <f>IFERROR(IF(OR(BD4642=338,BD4642=340,BD4642=341,BD4642=342,BD4642="342A",BD4642="342B"),PorcenRet(BD4642,BH4642,BI4642),INDEX(PORCENTAJEBUSCAR,MATCH(BD4642,CódigoRET,0),4)*1),"")</f>
        <v/>
      </c>
      <c r="BG4642">
        <f t="shared" si="507"/>
        <v>0</v>
      </c>
      <c r="BO4642">
        <f t="shared" si="508"/>
        <v>0</v>
      </c>
      <c r="CC4642">
        <f t="shared" si="509"/>
        <v>0</v>
      </c>
      <c r="CD4642">
        <f t="shared" si="510"/>
        <v>0</v>
      </c>
      <c r="CG4642">
        <f ca="1">IFERROR(INDIRECT("IVA!X"&amp;MATCH(MID(COMPRAS!C4542,1,2)&amp;MID(COMPRAS!F4542,1,2)&amp;MID(COMPRAS!D4542,1,2),IVA!W:W,0)),"SIN COD.")</f>
        <v>0</v>
      </c>
      <c r="CH4642">
        <f ca="1">IFERROR(INDIRECT("IVA!Y"&amp;MATCH(MID(COMPRAS!C4542,1,2)&amp;MID(COMPRAS!F4542,1,2)&amp;MID(COMPRAS!D4542,1,2),IVA!W:W,0)),"SIN COD.")</f>
        <v>0</v>
      </c>
    </row>
    <row r="4643" spans="1:86" x14ac:dyDescent="0.25">
      <c r="A4643"/>
      <c r="B4643"/>
      <c r="D4643"/>
      <c r="AL4643">
        <f t="shared" si="504"/>
        <v>0</v>
      </c>
      <c r="AQ4643">
        <f t="shared" si="505"/>
        <v>0</v>
      </c>
      <c r="AR4643" t="str">
        <f>IFERROR(IF(OR(AP4643=338,AP4643=340,AP4643=341,AP4643=342,AP4643="342A",AP4643="342B"),PorcenRet(AP4643,AT4643,AU4643),INDEX(PORCENTAJEBUSCAR,MATCH(AP4643,CódigoRET,0),4)*1),"")</f>
        <v/>
      </c>
      <c r="AS4643">
        <f t="shared" si="506"/>
        <v>0</v>
      </c>
      <c r="BF4643" t="str">
        <f>IFERROR(IF(OR(BD4643=338,BD4643=340,BD4643=341,BD4643=342,BD4643="342A",BD4643="342B"),PorcenRet(BD4643,BH4643,BI4643),INDEX(PORCENTAJEBUSCAR,MATCH(BD4643,CódigoRET,0),4)*1),"")</f>
        <v/>
      </c>
      <c r="BG4643">
        <f t="shared" si="507"/>
        <v>0</v>
      </c>
      <c r="BO4643">
        <f t="shared" si="508"/>
        <v>0</v>
      </c>
      <c r="CC4643">
        <f t="shared" si="509"/>
        <v>0</v>
      </c>
      <c r="CD4643">
        <f t="shared" si="510"/>
        <v>0</v>
      </c>
      <c r="CG4643">
        <f ca="1">IFERROR(INDIRECT("IVA!X"&amp;MATCH(MID(COMPRAS!C4543,1,2)&amp;MID(COMPRAS!F4543,1,2)&amp;MID(COMPRAS!D4543,1,2),IVA!W:W,0)),"SIN COD.")</f>
        <v>0</v>
      </c>
      <c r="CH4643">
        <f ca="1">IFERROR(INDIRECT("IVA!Y"&amp;MATCH(MID(COMPRAS!C4543,1,2)&amp;MID(COMPRAS!F4543,1,2)&amp;MID(COMPRAS!D4543,1,2),IVA!W:W,0)),"SIN COD.")</f>
        <v>0</v>
      </c>
    </row>
    <row r="4644" spans="1:86" x14ac:dyDescent="0.25">
      <c r="A4644"/>
      <c r="B4644"/>
      <c r="D4644"/>
      <c r="AL4644">
        <f t="shared" si="504"/>
        <v>0</v>
      </c>
      <c r="AQ4644">
        <f t="shared" si="505"/>
        <v>0</v>
      </c>
      <c r="AR4644" t="str">
        <f>IFERROR(IF(OR(AP4644=338,AP4644=340,AP4644=341,AP4644=342,AP4644="342A",AP4644="342B"),PorcenRet(AP4644,AT4644,AU4644),INDEX(PORCENTAJEBUSCAR,MATCH(AP4644,CódigoRET,0),4)*1),"")</f>
        <v/>
      </c>
      <c r="AS4644">
        <f t="shared" si="506"/>
        <v>0</v>
      </c>
      <c r="BF4644" t="str">
        <f>IFERROR(IF(OR(BD4644=338,BD4644=340,BD4644=341,BD4644=342,BD4644="342A",BD4644="342B"),PorcenRet(BD4644,BH4644,BI4644),INDEX(PORCENTAJEBUSCAR,MATCH(BD4644,CódigoRET,0),4)*1),"")</f>
        <v/>
      </c>
      <c r="BG4644">
        <f t="shared" si="507"/>
        <v>0</v>
      </c>
      <c r="BO4644">
        <f t="shared" si="508"/>
        <v>0</v>
      </c>
      <c r="CC4644">
        <f t="shared" si="509"/>
        <v>0</v>
      </c>
      <c r="CD4644">
        <f t="shared" si="510"/>
        <v>0</v>
      </c>
      <c r="CG4644">
        <f ca="1">IFERROR(INDIRECT("IVA!X"&amp;MATCH(MID(COMPRAS!C4544,1,2)&amp;MID(COMPRAS!F4544,1,2)&amp;MID(COMPRAS!D4544,1,2),IVA!W:W,0)),"SIN COD.")</f>
        <v>0</v>
      </c>
      <c r="CH4644">
        <f ca="1">IFERROR(INDIRECT("IVA!Y"&amp;MATCH(MID(COMPRAS!C4544,1,2)&amp;MID(COMPRAS!F4544,1,2)&amp;MID(COMPRAS!D4544,1,2),IVA!W:W,0)),"SIN COD.")</f>
        <v>0</v>
      </c>
    </row>
    <row r="4645" spans="1:86" x14ac:dyDescent="0.25">
      <c r="A4645"/>
      <c r="B4645"/>
      <c r="D4645"/>
      <c r="AL4645">
        <f t="shared" si="504"/>
        <v>0</v>
      </c>
      <c r="AQ4645">
        <f t="shared" si="505"/>
        <v>0</v>
      </c>
      <c r="AR4645" t="str">
        <f>IFERROR(IF(OR(AP4645=338,AP4645=340,AP4645=341,AP4645=342,AP4645="342A",AP4645="342B"),PorcenRet(AP4645,AT4645,AU4645),INDEX(PORCENTAJEBUSCAR,MATCH(AP4645,CódigoRET,0),4)*1),"")</f>
        <v/>
      </c>
      <c r="AS4645">
        <f t="shared" si="506"/>
        <v>0</v>
      </c>
      <c r="BF4645" t="str">
        <f>IFERROR(IF(OR(BD4645=338,BD4645=340,BD4645=341,BD4645=342,BD4645="342A",BD4645="342B"),PorcenRet(BD4645,BH4645,BI4645),INDEX(PORCENTAJEBUSCAR,MATCH(BD4645,CódigoRET,0),4)*1),"")</f>
        <v/>
      </c>
      <c r="BG4645">
        <f t="shared" si="507"/>
        <v>0</v>
      </c>
      <c r="BO4645">
        <f t="shared" si="508"/>
        <v>0</v>
      </c>
      <c r="CC4645">
        <f t="shared" si="509"/>
        <v>0</v>
      </c>
      <c r="CD4645">
        <f t="shared" si="510"/>
        <v>0</v>
      </c>
      <c r="CG4645">
        <f ca="1">IFERROR(INDIRECT("IVA!X"&amp;MATCH(MID(COMPRAS!C4545,1,2)&amp;MID(COMPRAS!F4545,1,2)&amp;MID(COMPRAS!D4545,1,2),IVA!W:W,0)),"SIN COD.")</f>
        <v>0</v>
      </c>
      <c r="CH4645">
        <f ca="1">IFERROR(INDIRECT("IVA!Y"&amp;MATCH(MID(COMPRAS!C4545,1,2)&amp;MID(COMPRAS!F4545,1,2)&amp;MID(COMPRAS!D4545,1,2),IVA!W:W,0)),"SIN COD.")</f>
        <v>0</v>
      </c>
    </row>
    <row r="4646" spans="1:86" x14ac:dyDescent="0.25">
      <c r="A4646"/>
      <c r="B4646"/>
      <c r="D4646"/>
      <c r="AL4646">
        <f t="shared" si="504"/>
        <v>0</v>
      </c>
      <c r="AQ4646">
        <f t="shared" si="505"/>
        <v>0</v>
      </c>
      <c r="AR4646" t="str">
        <f>IFERROR(IF(OR(AP4646=338,AP4646=340,AP4646=341,AP4646=342,AP4646="342A",AP4646="342B"),PorcenRet(AP4646,AT4646,AU4646),INDEX(PORCENTAJEBUSCAR,MATCH(AP4646,CódigoRET,0),4)*1),"")</f>
        <v/>
      </c>
      <c r="AS4646">
        <f t="shared" si="506"/>
        <v>0</v>
      </c>
      <c r="BF4646" t="str">
        <f>IFERROR(IF(OR(BD4646=338,BD4646=340,BD4646=341,BD4646=342,BD4646="342A",BD4646="342B"),PorcenRet(BD4646,BH4646,BI4646),INDEX(PORCENTAJEBUSCAR,MATCH(BD4646,CódigoRET,0),4)*1),"")</f>
        <v/>
      </c>
      <c r="BG4646">
        <f t="shared" si="507"/>
        <v>0</v>
      </c>
      <c r="BO4646">
        <f t="shared" si="508"/>
        <v>0</v>
      </c>
      <c r="CC4646">
        <f t="shared" si="509"/>
        <v>0</v>
      </c>
      <c r="CD4646">
        <f t="shared" si="510"/>
        <v>0</v>
      </c>
      <c r="CG4646">
        <f ca="1">IFERROR(INDIRECT("IVA!X"&amp;MATCH(MID(COMPRAS!C4546,1,2)&amp;MID(COMPRAS!F4546,1,2)&amp;MID(COMPRAS!D4546,1,2),IVA!W:W,0)),"SIN COD.")</f>
        <v>0</v>
      </c>
      <c r="CH4646">
        <f ca="1">IFERROR(INDIRECT("IVA!Y"&amp;MATCH(MID(COMPRAS!C4546,1,2)&amp;MID(COMPRAS!F4546,1,2)&amp;MID(COMPRAS!D4546,1,2),IVA!W:W,0)),"SIN COD.")</f>
        <v>0</v>
      </c>
    </row>
    <row r="4647" spans="1:86" x14ac:dyDescent="0.25">
      <c r="A4647"/>
      <c r="B4647"/>
      <c r="D4647"/>
      <c r="AL4647">
        <f t="shared" si="504"/>
        <v>0</v>
      </c>
      <c r="AQ4647">
        <f t="shared" si="505"/>
        <v>0</v>
      </c>
      <c r="AR4647" t="str">
        <f>IFERROR(IF(OR(AP4647=338,AP4647=340,AP4647=341,AP4647=342,AP4647="342A",AP4647="342B"),PorcenRet(AP4647,AT4647,AU4647),INDEX(PORCENTAJEBUSCAR,MATCH(AP4647,CódigoRET,0),4)*1),"")</f>
        <v/>
      </c>
      <c r="AS4647">
        <f t="shared" si="506"/>
        <v>0</v>
      </c>
      <c r="BF4647" t="str">
        <f>IFERROR(IF(OR(BD4647=338,BD4647=340,BD4647=341,BD4647=342,BD4647="342A",BD4647="342B"),PorcenRet(BD4647,BH4647,BI4647),INDEX(PORCENTAJEBUSCAR,MATCH(BD4647,CódigoRET,0),4)*1),"")</f>
        <v/>
      </c>
      <c r="BG4647">
        <f t="shared" si="507"/>
        <v>0</v>
      </c>
      <c r="BO4647">
        <f t="shared" si="508"/>
        <v>0</v>
      </c>
      <c r="CC4647">
        <f t="shared" si="509"/>
        <v>0</v>
      </c>
      <c r="CD4647">
        <f t="shared" si="510"/>
        <v>0</v>
      </c>
      <c r="CG4647">
        <f ca="1">IFERROR(INDIRECT("IVA!X"&amp;MATCH(MID(COMPRAS!C4547,1,2)&amp;MID(COMPRAS!F4547,1,2)&amp;MID(COMPRAS!D4547,1,2),IVA!W:W,0)),"SIN COD.")</f>
        <v>0</v>
      </c>
      <c r="CH4647">
        <f ca="1">IFERROR(INDIRECT("IVA!Y"&amp;MATCH(MID(COMPRAS!C4547,1,2)&amp;MID(COMPRAS!F4547,1,2)&amp;MID(COMPRAS!D4547,1,2),IVA!W:W,0)),"SIN COD.")</f>
        <v>0</v>
      </c>
    </row>
    <row r="4648" spans="1:86" x14ac:dyDescent="0.25">
      <c r="A4648"/>
      <c r="B4648"/>
      <c r="D4648"/>
      <c r="AL4648">
        <f t="shared" si="504"/>
        <v>0</v>
      </c>
      <c r="AQ4648">
        <f t="shared" si="505"/>
        <v>0</v>
      </c>
      <c r="AR4648" t="str">
        <f>IFERROR(IF(OR(AP4648=338,AP4648=340,AP4648=341,AP4648=342,AP4648="342A",AP4648="342B"),PorcenRet(AP4648,AT4648,AU4648),INDEX(PORCENTAJEBUSCAR,MATCH(AP4648,CódigoRET,0),4)*1),"")</f>
        <v/>
      </c>
      <c r="AS4648">
        <f t="shared" si="506"/>
        <v>0</v>
      </c>
      <c r="BF4648" t="str">
        <f>IFERROR(IF(OR(BD4648=338,BD4648=340,BD4648=341,BD4648=342,BD4648="342A",BD4648="342B"),PorcenRet(BD4648,BH4648,BI4648),INDEX(PORCENTAJEBUSCAR,MATCH(BD4648,CódigoRET,0),4)*1),"")</f>
        <v/>
      </c>
      <c r="BG4648">
        <f t="shared" si="507"/>
        <v>0</v>
      </c>
      <c r="BO4648">
        <f t="shared" si="508"/>
        <v>0</v>
      </c>
      <c r="CC4648">
        <f t="shared" si="509"/>
        <v>0</v>
      </c>
      <c r="CD4648">
        <f t="shared" si="510"/>
        <v>0</v>
      </c>
      <c r="CG4648">
        <f ca="1">IFERROR(INDIRECT("IVA!X"&amp;MATCH(MID(COMPRAS!C4548,1,2)&amp;MID(COMPRAS!F4548,1,2)&amp;MID(COMPRAS!D4548,1,2),IVA!W:W,0)),"SIN COD.")</f>
        <v>0</v>
      </c>
      <c r="CH4648">
        <f ca="1">IFERROR(INDIRECT("IVA!Y"&amp;MATCH(MID(COMPRAS!C4548,1,2)&amp;MID(COMPRAS!F4548,1,2)&amp;MID(COMPRAS!D4548,1,2),IVA!W:W,0)),"SIN COD.")</f>
        <v>0</v>
      </c>
    </row>
    <row r="4649" spans="1:86" x14ac:dyDescent="0.25">
      <c r="A4649"/>
      <c r="B4649"/>
      <c r="D4649"/>
      <c r="AL4649">
        <f t="shared" si="504"/>
        <v>0</v>
      </c>
      <c r="AQ4649">
        <f t="shared" si="505"/>
        <v>0</v>
      </c>
      <c r="AR4649" t="str">
        <f>IFERROR(IF(OR(AP4649=338,AP4649=340,AP4649=341,AP4649=342,AP4649="342A",AP4649="342B"),PorcenRet(AP4649,AT4649,AU4649),INDEX(PORCENTAJEBUSCAR,MATCH(AP4649,CódigoRET,0),4)*1),"")</f>
        <v/>
      </c>
      <c r="AS4649">
        <f t="shared" si="506"/>
        <v>0</v>
      </c>
      <c r="BF4649" t="str">
        <f>IFERROR(IF(OR(BD4649=338,BD4649=340,BD4649=341,BD4649=342,BD4649="342A",BD4649="342B"),PorcenRet(BD4649,BH4649,BI4649),INDEX(PORCENTAJEBUSCAR,MATCH(BD4649,CódigoRET,0),4)*1),"")</f>
        <v/>
      </c>
      <c r="BG4649">
        <f t="shared" si="507"/>
        <v>0</v>
      </c>
      <c r="BO4649">
        <f t="shared" si="508"/>
        <v>0</v>
      </c>
      <c r="CC4649">
        <f t="shared" si="509"/>
        <v>0</v>
      </c>
      <c r="CD4649">
        <f t="shared" si="510"/>
        <v>0</v>
      </c>
      <c r="CG4649">
        <f ca="1">IFERROR(INDIRECT("IVA!X"&amp;MATCH(MID(COMPRAS!C4549,1,2)&amp;MID(COMPRAS!F4549,1,2)&amp;MID(COMPRAS!D4549,1,2),IVA!W:W,0)),"SIN COD.")</f>
        <v>0</v>
      </c>
      <c r="CH4649">
        <f ca="1">IFERROR(INDIRECT("IVA!Y"&amp;MATCH(MID(COMPRAS!C4549,1,2)&amp;MID(COMPRAS!F4549,1,2)&amp;MID(COMPRAS!D4549,1,2),IVA!W:W,0)),"SIN COD.")</f>
        <v>0</v>
      </c>
    </row>
    <row r="4650" spans="1:86" x14ac:dyDescent="0.25">
      <c r="A4650"/>
      <c r="B4650"/>
      <c r="D4650"/>
      <c r="AL4650">
        <f t="shared" si="504"/>
        <v>0</v>
      </c>
      <c r="AQ4650">
        <f t="shared" si="505"/>
        <v>0</v>
      </c>
      <c r="AR4650" t="str">
        <f>IFERROR(IF(OR(AP4650=338,AP4650=340,AP4650=341,AP4650=342,AP4650="342A",AP4650="342B"),PorcenRet(AP4650,AT4650,AU4650),INDEX(PORCENTAJEBUSCAR,MATCH(AP4650,CódigoRET,0),4)*1),"")</f>
        <v/>
      </c>
      <c r="AS4650">
        <f t="shared" si="506"/>
        <v>0</v>
      </c>
      <c r="BF4650" t="str">
        <f>IFERROR(IF(OR(BD4650=338,BD4650=340,BD4650=341,BD4650=342,BD4650="342A",BD4650="342B"),PorcenRet(BD4650,BH4650,BI4650),INDEX(PORCENTAJEBUSCAR,MATCH(BD4650,CódigoRET,0),4)*1),"")</f>
        <v/>
      </c>
      <c r="BG4650">
        <f t="shared" si="507"/>
        <v>0</v>
      </c>
      <c r="BO4650">
        <f t="shared" si="508"/>
        <v>0</v>
      </c>
      <c r="CC4650">
        <f t="shared" si="509"/>
        <v>0</v>
      </c>
      <c r="CD4650">
        <f t="shared" si="510"/>
        <v>0</v>
      </c>
      <c r="CG4650">
        <f ca="1">IFERROR(INDIRECT("IVA!X"&amp;MATCH(MID(COMPRAS!C4550,1,2)&amp;MID(COMPRAS!F4550,1,2)&amp;MID(COMPRAS!D4550,1,2),IVA!W:W,0)),"SIN COD.")</f>
        <v>0</v>
      </c>
      <c r="CH4650">
        <f ca="1">IFERROR(INDIRECT("IVA!Y"&amp;MATCH(MID(COMPRAS!C4550,1,2)&amp;MID(COMPRAS!F4550,1,2)&amp;MID(COMPRAS!D4550,1,2),IVA!W:W,0)),"SIN COD.")</f>
        <v>0</v>
      </c>
    </row>
    <row r="4651" spans="1:86" x14ac:dyDescent="0.25">
      <c r="A4651"/>
      <c r="B4651"/>
      <c r="D4651"/>
      <c r="AL4651">
        <f t="shared" si="504"/>
        <v>0</v>
      </c>
      <c r="AQ4651">
        <f t="shared" si="505"/>
        <v>0</v>
      </c>
      <c r="AR4651" t="str">
        <f>IFERROR(IF(OR(AP4651=338,AP4651=340,AP4651=341,AP4651=342,AP4651="342A",AP4651="342B"),PorcenRet(AP4651,AT4651,AU4651),INDEX(PORCENTAJEBUSCAR,MATCH(AP4651,CódigoRET,0),4)*1),"")</f>
        <v/>
      </c>
      <c r="AS4651">
        <f t="shared" si="506"/>
        <v>0</v>
      </c>
      <c r="BF4651" t="str">
        <f>IFERROR(IF(OR(BD4651=338,BD4651=340,BD4651=341,BD4651=342,BD4651="342A",BD4651="342B"),PorcenRet(BD4651,BH4651,BI4651),INDEX(PORCENTAJEBUSCAR,MATCH(BD4651,CódigoRET,0),4)*1),"")</f>
        <v/>
      </c>
      <c r="BG4651">
        <f t="shared" si="507"/>
        <v>0</v>
      </c>
      <c r="BO4651">
        <f t="shared" si="508"/>
        <v>0</v>
      </c>
      <c r="CC4651">
        <f t="shared" si="509"/>
        <v>0</v>
      </c>
      <c r="CD4651">
        <f t="shared" si="510"/>
        <v>0</v>
      </c>
      <c r="CG4651">
        <f ca="1">IFERROR(INDIRECT("IVA!X"&amp;MATCH(MID(COMPRAS!C4551,1,2)&amp;MID(COMPRAS!F4551,1,2)&amp;MID(COMPRAS!D4551,1,2),IVA!W:W,0)),"SIN COD.")</f>
        <v>0</v>
      </c>
      <c r="CH4651">
        <f ca="1">IFERROR(INDIRECT("IVA!Y"&amp;MATCH(MID(COMPRAS!C4551,1,2)&amp;MID(COMPRAS!F4551,1,2)&amp;MID(COMPRAS!D4551,1,2),IVA!W:W,0)),"SIN COD.")</f>
        <v>0</v>
      </c>
    </row>
    <row r="4652" spans="1:86" x14ac:dyDescent="0.25">
      <c r="A4652"/>
      <c r="B4652"/>
      <c r="D4652"/>
      <c r="AL4652">
        <f t="shared" si="504"/>
        <v>0</v>
      </c>
      <c r="AQ4652">
        <f t="shared" si="505"/>
        <v>0</v>
      </c>
      <c r="AR4652" t="str">
        <f>IFERROR(IF(OR(AP4652=338,AP4652=340,AP4652=341,AP4652=342,AP4652="342A",AP4652="342B"),PorcenRet(AP4652,AT4652,AU4652),INDEX(PORCENTAJEBUSCAR,MATCH(AP4652,CódigoRET,0),4)*1),"")</f>
        <v/>
      </c>
      <c r="AS4652">
        <f t="shared" si="506"/>
        <v>0</v>
      </c>
      <c r="BF4652" t="str">
        <f>IFERROR(IF(OR(BD4652=338,BD4652=340,BD4652=341,BD4652=342,BD4652="342A",BD4652="342B"),PorcenRet(BD4652,BH4652,BI4652),INDEX(PORCENTAJEBUSCAR,MATCH(BD4652,CódigoRET,0),4)*1),"")</f>
        <v/>
      </c>
      <c r="BG4652">
        <f t="shared" si="507"/>
        <v>0</v>
      </c>
      <c r="BO4652">
        <f t="shared" si="508"/>
        <v>0</v>
      </c>
      <c r="CC4652">
        <f t="shared" si="509"/>
        <v>0</v>
      </c>
      <c r="CD4652">
        <f t="shared" si="510"/>
        <v>0</v>
      </c>
      <c r="CG4652">
        <f ca="1">IFERROR(INDIRECT("IVA!X"&amp;MATCH(MID(COMPRAS!C4552,1,2)&amp;MID(COMPRAS!F4552,1,2)&amp;MID(COMPRAS!D4552,1,2),IVA!W:W,0)),"SIN COD.")</f>
        <v>0</v>
      </c>
      <c r="CH4652">
        <f ca="1">IFERROR(INDIRECT("IVA!Y"&amp;MATCH(MID(COMPRAS!C4552,1,2)&amp;MID(COMPRAS!F4552,1,2)&amp;MID(COMPRAS!D4552,1,2),IVA!W:W,0)),"SIN COD.")</f>
        <v>0</v>
      </c>
    </row>
    <row r="4653" spans="1:86" x14ac:dyDescent="0.25">
      <c r="A4653"/>
      <c r="B4653"/>
      <c r="D4653"/>
      <c r="AL4653">
        <f t="shared" si="504"/>
        <v>0</v>
      </c>
      <c r="AQ4653">
        <f t="shared" si="505"/>
        <v>0</v>
      </c>
      <c r="AR4653" t="str">
        <f>IFERROR(IF(OR(AP4653=338,AP4653=340,AP4653=341,AP4653=342,AP4653="342A",AP4653="342B"),PorcenRet(AP4653,AT4653,AU4653),INDEX(PORCENTAJEBUSCAR,MATCH(AP4653,CódigoRET,0),4)*1),"")</f>
        <v/>
      </c>
      <c r="AS4653">
        <f t="shared" si="506"/>
        <v>0</v>
      </c>
      <c r="BF4653" t="str">
        <f>IFERROR(IF(OR(BD4653=338,BD4653=340,BD4653=341,BD4653=342,BD4653="342A",BD4653="342B"),PorcenRet(BD4653,BH4653,BI4653),INDEX(PORCENTAJEBUSCAR,MATCH(BD4653,CódigoRET,0),4)*1),"")</f>
        <v/>
      </c>
      <c r="BG4653">
        <f t="shared" si="507"/>
        <v>0</v>
      </c>
      <c r="BO4653">
        <f t="shared" si="508"/>
        <v>0</v>
      </c>
      <c r="CC4653">
        <f t="shared" si="509"/>
        <v>0</v>
      </c>
      <c r="CD4653">
        <f t="shared" si="510"/>
        <v>0</v>
      </c>
      <c r="CG4653">
        <f ca="1">IFERROR(INDIRECT("IVA!X"&amp;MATCH(MID(COMPRAS!C4553,1,2)&amp;MID(COMPRAS!F4553,1,2)&amp;MID(COMPRAS!D4553,1,2),IVA!W:W,0)),"SIN COD.")</f>
        <v>0</v>
      </c>
      <c r="CH4653">
        <f ca="1">IFERROR(INDIRECT("IVA!Y"&amp;MATCH(MID(COMPRAS!C4553,1,2)&amp;MID(COMPRAS!F4553,1,2)&amp;MID(COMPRAS!D4553,1,2),IVA!W:W,0)),"SIN COD.")</f>
        <v>0</v>
      </c>
    </row>
    <row r="4654" spans="1:86" x14ac:dyDescent="0.25">
      <c r="A4654"/>
      <c r="B4654"/>
      <c r="D4654"/>
      <c r="AL4654">
        <f t="shared" si="504"/>
        <v>0</v>
      </c>
      <c r="AQ4654">
        <f t="shared" si="505"/>
        <v>0</v>
      </c>
      <c r="AR4654" t="str">
        <f>IFERROR(IF(OR(AP4654=338,AP4654=340,AP4654=341,AP4654=342,AP4654="342A",AP4654="342B"),PorcenRet(AP4654,AT4654,AU4654),INDEX(PORCENTAJEBUSCAR,MATCH(AP4654,CódigoRET,0),4)*1),"")</f>
        <v/>
      </c>
      <c r="AS4654">
        <f t="shared" si="506"/>
        <v>0</v>
      </c>
      <c r="BF4654" t="str">
        <f>IFERROR(IF(OR(BD4654=338,BD4654=340,BD4654=341,BD4654=342,BD4654="342A",BD4654="342B"),PorcenRet(BD4654,BH4654,BI4654),INDEX(PORCENTAJEBUSCAR,MATCH(BD4654,CódigoRET,0),4)*1),"")</f>
        <v/>
      </c>
      <c r="BG4654">
        <f t="shared" si="507"/>
        <v>0</v>
      </c>
      <c r="BO4654">
        <f t="shared" si="508"/>
        <v>0</v>
      </c>
      <c r="CC4654">
        <f t="shared" si="509"/>
        <v>0</v>
      </c>
      <c r="CD4654">
        <f t="shared" si="510"/>
        <v>0</v>
      </c>
      <c r="CG4654">
        <f ca="1">IFERROR(INDIRECT("IVA!X"&amp;MATCH(MID(COMPRAS!C4554,1,2)&amp;MID(COMPRAS!F4554,1,2)&amp;MID(COMPRAS!D4554,1,2),IVA!W:W,0)),"SIN COD.")</f>
        <v>0</v>
      </c>
      <c r="CH4654">
        <f ca="1">IFERROR(INDIRECT("IVA!Y"&amp;MATCH(MID(COMPRAS!C4554,1,2)&amp;MID(COMPRAS!F4554,1,2)&amp;MID(COMPRAS!D4554,1,2),IVA!W:W,0)),"SIN COD.")</f>
        <v>0</v>
      </c>
    </row>
    <row r="4655" spans="1:86" x14ac:dyDescent="0.25">
      <c r="A4655"/>
      <c r="B4655"/>
      <c r="D4655"/>
      <c r="AL4655">
        <f t="shared" si="504"/>
        <v>0</v>
      </c>
      <c r="AQ4655">
        <f t="shared" si="505"/>
        <v>0</v>
      </c>
      <c r="AR4655" t="str">
        <f>IFERROR(IF(OR(AP4655=338,AP4655=340,AP4655=341,AP4655=342,AP4655="342A",AP4655="342B"),PorcenRet(AP4655,AT4655,AU4655),INDEX(PORCENTAJEBUSCAR,MATCH(AP4655,CódigoRET,0),4)*1),"")</f>
        <v/>
      </c>
      <c r="AS4655">
        <f t="shared" si="506"/>
        <v>0</v>
      </c>
      <c r="BF4655" t="str">
        <f>IFERROR(IF(OR(BD4655=338,BD4655=340,BD4655=341,BD4655=342,BD4655="342A",BD4655="342B"),PorcenRet(BD4655,BH4655,BI4655),INDEX(PORCENTAJEBUSCAR,MATCH(BD4655,CódigoRET,0),4)*1),"")</f>
        <v/>
      </c>
      <c r="BG4655">
        <f t="shared" si="507"/>
        <v>0</v>
      </c>
      <c r="BO4655">
        <f t="shared" si="508"/>
        <v>0</v>
      </c>
      <c r="CC4655">
        <f t="shared" si="509"/>
        <v>0</v>
      </c>
      <c r="CD4655">
        <f t="shared" si="510"/>
        <v>0</v>
      </c>
      <c r="CG4655">
        <f ca="1">IFERROR(INDIRECT("IVA!X"&amp;MATCH(MID(COMPRAS!C4555,1,2)&amp;MID(COMPRAS!F4555,1,2)&amp;MID(COMPRAS!D4555,1,2),IVA!W:W,0)),"SIN COD.")</f>
        <v>0</v>
      </c>
      <c r="CH4655">
        <f ca="1">IFERROR(INDIRECT("IVA!Y"&amp;MATCH(MID(COMPRAS!C4555,1,2)&amp;MID(COMPRAS!F4555,1,2)&amp;MID(COMPRAS!D4555,1,2),IVA!W:W,0)),"SIN COD.")</f>
        <v>0</v>
      </c>
    </row>
    <row r="4656" spans="1:86" x14ac:dyDescent="0.25">
      <c r="A4656"/>
      <c r="B4656"/>
      <c r="D4656"/>
      <c r="AL4656">
        <f t="shared" si="504"/>
        <v>0</v>
      </c>
      <c r="AQ4656">
        <f t="shared" si="505"/>
        <v>0</v>
      </c>
      <c r="AR4656" t="str">
        <f>IFERROR(IF(OR(AP4656=338,AP4656=340,AP4656=341,AP4656=342,AP4656="342A",AP4656="342B"),PorcenRet(AP4656,AT4656,AU4656),INDEX(PORCENTAJEBUSCAR,MATCH(AP4656,CódigoRET,0),4)*1),"")</f>
        <v/>
      </c>
      <c r="AS4656">
        <f t="shared" si="506"/>
        <v>0</v>
      </c>
      <c r="BF4656" t="str">
        <f>IFERROR(IF(OR(BD4656=338,BD4656=340,BD4656=341,BD4656=342,BD4656="342A",BD4656="342B"),PorcenRet(BD4656,BH4656,BI4656),INDEX(PORCENTAJEBUSCAR,MATCH(BD4656,CódigoRET,0),4)*1),"")</f>
        <v/>
      </c>
      <c r="BG4656">
        <f t="shared" si="507"/>
        <v>0</v>
      </c>
      <c r="BO4656">
        <f t="shared" si="508"/>
        <v>0</v>
      </c>
      <c r="CC4656">
        <f t="shared" si="509"/>
        <v>0</v>
      </c>
      <c r="CD4656">
        <f t="shared" si="510"/>
        <v>0</v>
      </c>
      <c r="CG4656">
        <f ca="1">IFERROR(INDIRECT("IVA!X"&amp;MATCH(MID(COMPRAS!C4556,1,2)&amp;MID(COMPRAS!F4556,1,2)&amp;MID(COMPRAS!D4556,1,2),IVA!W:W,0)),"SIN COD.")</f>
        <v>0</v>
      </c>
      <c r="CH4656">
        <f ca="1">IFERROR(INDIRECT("IVA!Y"&amp;MATCH(MID(COMPRAS!C4556,1,2)&amp;MID(COMPRAS!F4556,1,2)&amp;MID(COMPRAS!D4556,1,2),IVA!W:W,0)),"SIN COD.")</f>
        <v>0</v>
      </c>
    </row>
    <row r="4657" spans="1:86" x14ac:dyDescent="0.25">
      <c r="A4657"/>
      <c r="B4657"/>
      <c r="D4657"/>
      <c r="AL4657">
        <f t="shared" si="504"/>
        <v>0</v>
      </c>
      <c r="AQ4657">
        <f t="shared" si="505"/>
        <v>0</v>
      </c>
      <c r="AR4657" t="str">
        <f>IFERROR(IF(OR(AP4657=338,AP4657=340,AP4657=341,AP4657=342,AP4657="342A",AP4657="342B"),PorcenRet(AP4657,AT4657,AU4657),INDEX(PORCENTAJEBUSCAR,MATCH(AP4657,CódigoRET,0),4)*1),"")</f>
        <v/>
      </c>
      <c r="AS4657">
        <f t="shared" si="506"/>
        <v>0</v>
      </c>
      <c r="BF4657" t="str">
        <f>IFERROR(IF(OR(BD4657=338,BD4657=340,BD4657=341,BD4657=342,BD4657="342A",BD4657="342B"),PorcenRet(BD4657,BH4657,BI4657),INDEX(PORCENTAJEBUSCAR,MATCH(BD4657,CódigoRET,0),4)*1),"")</f>
        <v/>
      </c>
      <c r="BG4657">
        <f t="shared" si="507"/>
        <v>0</v>
      </c>
      <c r="BO4657">
        <f t="shared" si="508"/>
        <v>0</v>
      </c>
      <c r="CC4657">
        <f t="shared" si="509"/>
        <v>0</v>
      </c>
      <c r="CD4657">
        <f t="shared" si="510"/>
        <v>0</v>
      </c>
      <c r="CG4657">
        <f ca="1">IFERROR(INDIRECT("IVA!X"&amp;MATCH(MID(COMPRAS!C4557,1,2)&amp;MID(COMPRAS!F4557,1,2)&amp;MID(COMPRAS!D4557,1,2),IVA!W:W,0)),"SIN COD.")</f>
        <v>0</v>
      </c>
      <c r="CH4657">
        <f ca="1">IFERROR(INDIRECT("IVA!Y"&amp;MATCH(MID(COMPRAS!C4557,1,2)&amp;MID(COMPRAS!F4557,1,2)&amp;MID(COMPRAS!D4557,1,2),IVA!W:W,0)),"SIN COD.")</f>
        <v>0</v>
      </c>
    </row>
    <row r="4658" spans="1:86" x14ac:dyDescent="0.25">
      <c r="A4658"/>
      <c r="B4658"/>
      <c r="D4658"/>
      <c r="AL4658">
        <f t="shared" si="504"/>
        <v>0</v>
      </c>
      <c r="AQ4658">
        <f t="shared" si="505"/>
        <v>0</v>
      </c>
      <c r="AR4658" t="str">
        <f>IFERROR(IF(OR(AP4658=338,AP4658=340,AP4658=341,AP4658=342,AP4658="342A",AP4658="342B"),PorcenRet(AP4658,AT4658,AU4658),INDEX(PORCENTAJEBUSCAR,MATCH(AP4658,CódigoRET,0),4)*1),"")</f>
        <v/>
      </c>
      <c r="AS4658">
        <f t="shared" si="506"/>
        <v>0</v>
      </c>
      <c r="BF4658" t="str">
        <f>IFERROR(IF(OR(BD4658=338,BD4658=340,BD4658=341,BD4658=342,BD4658="342A",BD4658="342B"),PorcenRet(BD4658,BH4658,BI4658),INDEX(PORCENTAJEBUSCAR,MATCH(BD4658,CódigoRET,0),4)*1),"")</f>
        <v/>
      </c>
      <c r="BG4658">
        <f t="shared" si="507"/>
        <v>0</v>
      </c>
      <c r="BO4658">
        <f t="shared" si="508"/>
        <v>0</v>
      </c>
      <c r="CC4658">
        <f t="shared" si="509"/>
        <v>0</v>
      </c>
      <c r="CD4658">
        <f t="shared" si="510"/>
        <v>0</v>
      </c>
      <c r="CG4658">
        <f ca="1">IFERROR(INDIRECT("IVA!X"&amp;MATCH(MID(COMPRAS!C4558,1,2)&amp;MID(COMPRAS!F4558,1,2)&amp;MID(COMPRAS!D4558,1,2),IVA!W:W,0)),"SIN COD.")</f>
        <v>0</v>
      </c>
      <c r="CH4658">
        <f ca="1">IFERROR(INDIRECT("IVA!Y"&amp;MATCH(MID(COMPRAS!C4558,1,2)&amp;MID(COMPRAS!F4558,1,2)&amp;MID(COMPRAS!D4558,1,2),IVA!W:W,0)),"SIN COD.")</f>
        <v>0</v>
      </c>
    </row>
    <row r="4659" spans="1:86" x14ac:dyDescent="0.25">
      <c r="A4659"/>
      <c r="B4659"/>
      <c r="D4659"/>
      <c r="AL4659">
        <f t="shared" si="504"/>
        <v>0</v>
      </c>
      <c r="AQ4659">
        <f t="shared" si="505"/>
        <v>0</v>
      </c>
      <c r="AR4659" t="str">
        <f>IFERROR(IF(OR(AP4659=338,AP4659=340,AP4659=341,AP4659=342,AP4659="342A",AP4659="342B"),PorcenRet(AP4659,AT4659,AU4659),INDEX(PORCENTAJEBUSCAR,MATCH(AP4659,CódigoRET,0),4)*1),"")</f>
        <v/>
      </c>
      <c r="AS4659">
        <f t="shared" si="506"/>
        <v>0</v>
      </c>
      <c r="BF4659" t="str">
        <f>IFERROR(IF(OR(BD4659=338,BD4659=340,BD4659=341,BD4659=342,BD4659="342A",BD4659="342B"),PorcenRet(BD4659,BH4659,BI4659),INDEX(PORCENTAJEBUSCAR,MATCH(BD4659,CódigoRET,0),4)*1),"")</f>
        <v/>
      </c>
      <c r="BG4659">
        <f t="shared" si="507"/>
        <v>0</v>
      </c>
      <c r="BO4659">
        <f t="shared" si="508"/>
        <v>0</v>
      </c>
      <c r="CC4659">
        <f t="shared" si="509"/>
        <v>0</v>
      </c>
      <c r="CD4659">
        <f t="shared" si="510"/>
        <v>0</v>
      </c>
      <c r="CG4659">
        <f ca="1">IFERROR(INDIRECT("IVA!X"&amp;MATCH(MID(COMPRAS!C4559,1,2)&amp;MID(COMPRAS!F4559,1,2)&amp;MID(COMPRAS!D4559,1,2),IVA!W:W,0)),"SIN COD.")</f>
        <v>0</v>
      </c>
      <c r="CH4659">
        <f ca="1">IFERROR(INDIRECT("IVA!Y"&amp;MATCH(MID(COMPRAS!C4559,1,2)&amp;MID(COMPRAS!F4559,1,2)&amp;MID(COMPRAS!D4559,1,2),IVA!W:W,0)),"SIN COD.")</f>
        <v>0</v>
      </c>
    </row>
    <row r="4660" spans="1:86" x14ac:dyDescent="0.25">
      <c r="A4660"/>
      <c r="B4660"/>
      <c r="D4660"/>
      <c r="AL4660">
        <f t="shared" si="504"/>
        <v>0</v>
      </c>
      <c r="AQ4660">
        <f t="shared" si="505"/>
        <v>0</v>
      </c>
      <c r="AR4660" t="str">
        <f>IFERROR(IF(OR(AP4660=338,AP4660=340,AP4660=341,AP4660=342,AP4660="342A",AP4660="342B"),PorcenRet(AP4660,AT4660,AU4660),INDEX(PORCENTAJEBUSCAR,MATCH(AP4660,CódigoRET,0),4)*1),"")</f>
        <v/>
      </c>
      <c r="AS4660">
        <f t="shared" si="506"/>
        <v>0</v>
      </c>
      <c r="BF4660" t="str">
        <f>IFERROR(IF(OR(BD4660=338,BD4660=340,BD4660=341,BD4660=342,BD4660="342A",BD4660="342B"),PorcenRet(BD4660,BH4660,BI4660),INDEX(PORCENTAJEBUSCAR,MATCH(BD4660,CódigoRET,0),4)*1),"")</f>
        <v/>
      </c>
      <c r="BG4660">
        <f t="shared" si="507"/>
        <v>0</v>
      </c>
      <c r="BO4660">
        <f t="shared" si="508"/>
        <v>0</v>
      </c>
      <c r="CC4660">
        <f t="shared" si="509"/>
        <v>0</v>
      </c>
      <c r="CD4660">
        <f t="shared" si="510"/>
        <v>0</v>
      </c>
      <c r="CG4660">
        <f ca="1">IFERROR(INDIRECT("IVA!X"&amp;MATCH(MID(COMPRAS!C4560,1,2)&amp;MID(COMPRAS!F4560,1,2)&amp;MID(COMPRAS!D4560,1,2),IVA!W:W,0)),"SIN COD.")</f>
        <v>0</v>
      </c>
      <c r="CH4660">
        <f ca="1">IFERROR(INDIRECT("IVA!Y"&amp;MATCH(MID(COMPRAS!C4560,1,2)&amp;MID(COMPRAS!F4560,1,2)&amp;MID(COMPRAS!D4560,1,2),IVA!W:W,0)),"SIN COD.")</f>
        <v>0</v>
      </c>
    </row>
    <row r="4661" spans="1:86" x14ac:dyDescent="0.25">
      <c r="A4661"/>
      <c r="B4661"/>
      <c r="D4661"/>
      <c r="AL4661">
        <f t="shared" si="504"/>
        <v>0</v>
      </c>
      <c r="AQ4661">
        <f t="shared" si="505"/>
        <v>0</v>
      </c>
      <c r="AR4661" t="str">
        <f>IFERROR(IF(OR(AP4661=338,AP4661=340,AP4661=341,AP4661=342,AP4661="342A",AP4661="342B"),PorcenRet(AP4661,AT4661,AU4661),INDEX(PORCENTAJEBUSCAR,MATCH(AP4661,CódigoRET,0),4)*1),"")</f>
        <v/>
      </c>
      <c r="AS4661">
        <f t="shared" si="506"/>
        <v>0</v>
      </c>
      <c r="BF4661" t="str">
        <f>IFERROR(IF(OR(BD4661=338,BD4661=340,BD4661=341,BD4661=342,BD4661="342A",BD4661="342B"),PorcenRet(BD4661,BH4661,BI4661),INDEX(PORCENTAJEBUSCAR,MATCH(BD4661,CódigoRET,0),4)*1),"")</f>
        <v/>
      </c>
      <c r="BG4661">
        <f t="shared" si="507"/>
        <v>0</v>
      </c>
      <c r="BO4661">
        <f t="shared" si="508"/>
        <v>0</v>
      </c>
      <c r="CC4661">
        <f t="shared" si="509"/>
        <v>0</v>
      </c>
      <c r="CD4661">
        <f t="shared" si="510"/>
        <v>0</v>
      </c>
      <c r="CG4661">
        <f ca="1">IFERROR(INDIRECT("IVA!X"&amp;MATCH(MID(COMPRAS!C4561,1,2)&amp;MID(COMPRAS!F4561,1,2)&amp;MID(COMPRAS!D4561,1,2),IVA!W:W,0)),"SIN COD.")</f>
        <v>0</v>
      </c>
      <c r="CH4661">
        <f ca="1">IFERROR(INDIRECT("IVA!Y"&amp;MATCH(MID(COMPRAS!C4561,1,2)&amp;MID(COMPRAS!F4561,1,2)&amp;MID(COMPRAS!D4561,1,2),IVA!W:W,0)),"SIN COD.")</f>
        <v>0</v>
      </c>
    </row>
    <row r="4662" spans="1:86" x14ac:dyDescent="0.25">
      <c r="A4662"/>
      <c r="B4662"/>
      <c r="D4662"/>
      <c r="AL4662">
        <f t="shared" si="504"/>
        <v>0</v>
      </c>
      <c r="AQ4662">
        <f t="shared" si="505"/>
        <v>0</v>
      </c>
      <c r="AR4662" t="str">
        <f>IFERROR(IF(OR(AP4662=338,AP4662=340,AP4662=341,AP4662=342,AP4662="342A",AP4662="342B"),PorcenRet(AP4662,AT4662,AU4662),INDEX(PORCENTAJEBUSCAR,MATCH(AP4662,CódigoRET,0),4)*1),"")</f>
        <v/>
      </c>
      <c r="AS4662">
        <f t="shared" si="506"/>
        <v>0</v>
      </c>
      <c r="BF4662" t="str">
        <f>IFERROR(IF(OR(BD4662=338,BD4662=340,BD4662=341,BD4662=342,BD4662="342A",BD4662="342B"),PorcenRet(BD4662,BH4662,BI4662),INDEX(PORCENTAJEBUSCAR,MATCH(BD4662,CódigoRET,0),4)*1),"")</f>
        <v/>
      </c>
      <c r="BG4662">
        <f t="shared" si="507"/>
        <v>0</v>
      </c>
      <c r="BO4662">
        <f t="shared" si="508"/>
        <v>0</v>
      </c>
      <c r="CC4662">
        <f t="shared" si="509"/>
        <v>0</v>
      </c>
      <c r="CD4662">
        <f t="shared" si="510"/>
        <v>0</v>
      </c>
      <c r="CG4662">
        <f ca="1">IFERROR(INDIRECT("IVA!X"&amp;MATCH(MID(COMPRAS!C4562,1,2)&amp;MID(COMPRAS!F4562,1,2)&amp;MID(COMPRAS!D4562,1,2),IVA!W:W,0)),"SIN COD.")</f>
        <v>0</v>
      </c>
      <c r="CH4662">
        <f ca="1">IFERROR(INDIRECT("IVA!Y"&amp;MATCH(MID(COMPRAS!C4562,1,2)&amp;MID(COMPRAS!F4562,1,2)&amp;MID(COMPRAS!D4562,1,2),IVA!W:W,0)),"SIN COD.")</f>
        <v>0</v>
      </c>
    </row>
    <row r="4663" spans="1:86" x14ac:dyDescent="0.25">
      <c r="A4663"/>
      <c r="B4663"/>
      <c r="D4663"/>
      <c r="AL4663">
        <f t="shared" si="504"/>
        <v>0</v>
      </c>
      <c r="AQ4663">
        <f t="shared" si="505"/>
        <v>0</v>
      </c>
      <c r="AR4663" t="str">
        <f>IFERROR(IF(OR(AP4663=338,AP4663=340,AP4663=341,AP4663=342,AP4663="342A",AP4663="342B"),PorcenRet(AP4663,AT4663,AU4663),INDEX(PORCENTAJEBUSCAR,MATCH(AP4663,CódigoRET,0),4)*1),"")</f>
        <v/>
      </c>
      <c r="AS4663">
        <f t="shared" si="506"/>
        <v>0</v>
      </c>
      <c r="BF4663" t="str">
        <f>IFERROR(IF(OR(BD4663=338,BD4663=340,BD4663=341,BD4663=342,BD4663="342A",BD4663="342B"),PorcenRet(BD4663,BH4663,BI4663),INDEX(PORCENTAJEBUSCAR,MATCH(BD4663,CódigoRET,0),4)*1),"")</f>
        <v/>
      </c>
      <c r="BG4663">
        <f t="shared" si="507"/>
        <v>0</v>
      </c>
      <c r="BO4663">
        <f t="shared" si="508"/>
        <v>0</v>
      </c>
      <c r="CC4663">
        <f t="shared" si="509"/>
        <v>0</v>
      </c>
      <c r="CD4663">
        <f t="shared" si="510"/>
        <v>0</v>
      </c>
      <c r="CG4663">
        <f ca="1">IFERROR(INDIRECT("IVA!X"&amp;MATCH(MID(COMPRAS!C4563,1,2)&amp;MID(COMPRAS!F4563,1,2)&amp;MID(COMPRAS!D4563,1,2),IVA!W:W,0)),"SIN COD.")</f>
        <v>0</v>
      </c>
      <c r="CH4663">
        <f ca="1">IFERROR(INDIRECT("IVA!Y"&amp;MATCH(MID(COMPRAS!C4563,1,2)&amp;MID(COMPRAS!F4563,1,2)&amp;MID(COMPRAS!D4563,1,2),IVA!W:W,0)),"SIN COD.")</f>
        <v>0</v>
      </c>
    </row>
    <row r="4664" spans="1:86" x14ac:dyDescent="0.25">
      <c r="A4664"/>
      <c r="B4664"/>
      <c r="D4664"/>
      <c r="AL4664">
        <f t="shared" si="504"/>
        <v>0</v>
      </c>
      <c r="AQ4664">
        <f t="shared" si="505"/>
        <v>0</v>
      </c>
      <c r="AR4664" t="str">
        <f>IFERROR(IF(OR(AP4664=338,AP4664=340,AP4664=341,AP4664=342,AP4664="342A",AP4664="342B"),PorcenRet(AP4664,AT4664,AU4664),INDEX(PORCENTAJEBUSCAR,MATCH(AP4664,CódigoRET,0),4)*1),"")</f>
        <v/>
      </c>
      <c r="AS4664">
        <f t="shared" si="506"/>
        <v>0</v>
      </c>
      <c r="BF4664" t="str">
        <f>IFERROR(IF(OR(BD4664=338,BD4664=340,BD4664=341,BD4664=342,BD4664="342A",BD4664="342B"),PorcenRet(BD4664,BH4664,BI4664),INDEX(PORCENTAJEBUSCAR,MATCH(BD4664,CódigoRET,0),4)*1),"")</f>
        <v/>
      </c>
      <c r="BG4664">
        <f t="shared" si="507"/>
        <v>0</v>
      </c>
      <c r="BO4664">
        <f t="shared" si="508"/>
        <v>0</v>
      </c>
      <c r="CC4664">
        <f t="shared" si="509"/>
        <v>0</v>
      </c>
      <c r="CD4664">
        <f t="shared" si="510"/>
        <v>0</v>
      </c>
      <c r="CG4664">
        <f ca="1">IFERROR(INDIRECT("IVA!X"&amp;MATCH(MID(COMPRAS!C4564,1,2)&amp;MID(COMPRAS!F4564,1,2)&amp;MID(COMPRAS!D4564,1,2),IVA!W:W,0)),"SIN COD.")</f>
        <v>0</v>
      </c>
      <c r="CH4664">
        <f ca="1">IFERROR(INDIRECT("IVA!Y"&amp;MATCH(MID(COMPRAS!C4564,1,2)&amp;MID(COMPRAS!F4564,1,2)&amp;MID(COMPRAS!D4564,1,2),IVA!W:W,0)),"SIN COD.")</f>
        <v>0</v>
      </c>
    </row>
    <row r="4665" spans="1:86" x14ac:dyDescent="0.25">
      <c r="A4665"/>
      <c r="B4665"/>
      <c r="D4665"/>
      <c r="AL4665">
        <f t="shared" si="504"/>
        <v>0</v>
      </c>
      <c r="AQ4665">
        <f t="shared" si="505"/>
        <v>0</v>
      </c>
      <c r="AR4665" t="str">
        <f>IFERROR(IF(OR(AP4665=338,AP4665=340,AP4665=341,AP4665=342,AP4665="342A",AP4665="342B"),PorcenRet(AP4665,AT4665,AU4665),INDEX(PORCENTAJEBUSCAR,MATCH(AP4665,CódigoRET,0),4)*1),"")</f>
        <v/>
      </c>
      <c r="AS4665">
        <f t="shared" si="506"/>
        <v>0</v>
      </c>
      <c r="BF4665" t="str">
        <f>IFERROR(IF(OR(BD4665=338,BD4665=340,BD4665=341,BD4665=342,BD4665="342A",BD4665="342B"),PorcenRet(BD4665,BH4665,BI4665),INDEX(PORCENTAJEBUSCAR,MATCH(BD4665,CódigoRET,0),4)*1),"")</f>
        <v/>
      </c>
      <c r="BG4665">
        <f t="shared" si="507"/>
        <v>0</v>
      </c>
      <c r="BO4665">
        <f t="shared" si="508"/>
        <v>0</v>
      </c>
      <c r="CC4665">
        <f t="shared" si="509"/>
        <v>0</v>
      </c>
      <c r="CD4665">
        <f t="shared" si="510"/>
        <v>0</v>
      </c>
      <c r="CG4665">
        <f ca="1">IFERROR(INDIRECT("IVA!X"&amp;MATCH(MID(COMPRAS!C4565,1,2)&amp;MID(COMPRAS!F4565,1,2)&amp;MID(COMPRAS!D4565,1,2),IVA!W:W,0)),"SIN COD.")</f>
        <v>0</v>
      </c>
      <c r="CH4665">
        <f ca="1">IFERROR(INDIRECT("IVA!Y"&amp;MATCH(MID(COMPRAS!C4565,1,2)&amp;MID(COMPRAS!F4565,1,2)&amp;MID(COMPRAS!D4565,1,2),IVA!W:W,0)),"SIN COD.")</f>
        <v>0</v>
      </c>
    </row>
    <row r="4666" spans="1:86" x14ac:dyDescent="0.25">
      <c r="A4666"/>
      <c r="B4666"/>
      <c r="D4666"/>
      <c r="AL4666">
        <f t="shared" si="504"/>
        <v>0</v>
      </c>
      <c r="AQ4666">
        <f t="shared" si="505"/>
        <v>0</v>
      </c>
      <c r="AR4666" t="str">
        <f>IFERROR(IF(OR(AP4666=338,AP4666=340,AP4666=341,AP4666=342,AP4666="342A",AP4666="342B"),PorcenRet(AP4666,AT4666,AU4666),INDEX(PORCENTAJEBUSCAR,MATCH(AP4666,CódigoRET,0),4)*1),"")</f>
        <v/>
      </c>
      <c r="AS4666">
        <f t="shared" si="506"/>
        <v>0</v>
      </c>
      <c r="BF4666" t="str">
        <f>IFERROR(IF(OR(BD4666=338,BD4666=340,BD4666=341,BD4666=342,BD4666="342A",BD4666="342B"),PorcenRet(BD4666,BH4666,BI4666),INDEX(PORCENTAJEBUSCAR,MATCH(BD4666,CódigoRET,0),4)*1),"")</f>
        <v/>
      </c>
      <c r="BG4666">
        <f t="shared" si="507"/>
        <v>0</v>
      </c>
      <c r="BO4666">
        <f t="shared" si="508"/>
        <v>0</v>
      </c>
      <c r="CC4666">
        <f t="shared" si="509"/>
        <v>0</v>
      </c>
      <c r="CD4666">
        <f t="shared" si="510"/>
        <v>0</v>
      </c>
      <c r="CG4666">
        <f ca="1">IFERROR(INDIRECT("IVA!X"&amp;MATCH(MID(COMPRAS!C4566,1,2)&amp;MID(COMPRAS!F4566,1,2)&amp;MID(COMPRAS!D4566,1,2),IVA!W:W,0)),"SIN COD.")</f>
        <v>0</v>
      </c>
      <c r="CH4666">
        <f ca="1">IFERROR(INDIRECT("IVA!Y"&amp;MATCH(MID(COMPRAS!C4566,1,2)&amp;MID(COMPRAS!F4566,1,2)&amp;MID(COMPRAS!D4566,1,2),IVA!W:W,0)),"SIN COD.")</f>
        <v>0</v>
      </c>
    </row>
    <row r="4667" spans="1:86" x14ac:dyDescent="0.25">
      <c r="A4667"/>
      <c r="B4667"/>
      <c r="D4667"/>
      <c r="AL4667">
        <f t="shared" si="504"/>
        <v>0</v>
      </c>
      <c r="AQ4667">
        <f t="shared" si="505"/>
        <v>0</v>
      </c>
      <c r="AR4667" t="str">
        <f>IFERROR(IF(OR(AP4667=338,AP4667=340,AP4667=341,AP4667=342,AP4667="342A",AP4667="342B"),PorcenRet(AP4667,AT4667,AU4667),INDEX(PORCENTAJEBUSCAR,MATCH(AP4667,CódigoRET,0),4)*1),"")</f>
        <v/>
      </c>
      <c r="AS4667">
        <f t="shared" si="506"/>
        <v>0</v>
      </c>
      <c r="BF4667" t="str">
        <f>IFERROR(IF(OR(BD4667=338,BD4667=340,BD4667=341,BD4667=342,BD4667="342A",BD4667="342B"),PorcenRet(BD4667,BH4667,BI4667),INDEX(PORCENTAJEBUSCAR,MATCH(BD4667,CódigoRET,0),4)*1),"")</f>
        <v/>
      </c>
      <c r="BG4667">
        <f t="shared" si="507"/>
        <v>0</v>
      </c>
      <c r="BO4667">
        <f t="shared" si="508"/>
        <v>0</v>
      </c>
      <c r="CC4667">
        <f t="shared" si="509"/>
        <v>0</v>
      </c>
      <c r="CD4667">
        <f t="shared" si="510"/>
        <v>0</v>
      </c>
      <c r="CG4667">
        <f ca="1">IFERROR(INDIRECT("IVA!X"&amp;MATCH(MID(COMPRAS!C4567,1,2)&amp;MID(COMPRAS!F4567,1,2)&amp;MID(COMPRAS!D4567,1,2),IVA!W:W,0)),"SIN COD.")</f>
        <v>0</v>
      </c>
      <c r="CH4667">
        <f ca="1">IFERROR(INDIRECT("IVA!Y"&amp;MATCH(MID(COMPRAS!C4567,1,2)&amp;MID(COMPRAS!F4567,1,2)&amp;MID(COMPRAS!D4567,1,2),IVA!W:W,0)),"SIN COD.")</f>
        <v>0</v>
      </c>
    </row>
    <row r="4668" spans="1:86" x14ac:dyDescent="0.25">
      <c r="A4668"/>
      <c r="B4668"/>
      <c r="D4668"/>
      <c r="AL4668">
        <f t="shared" si="504"/>
        <v>0</v>
      </c>
      <c r="AQ4668">
        <f t="shared" si="505"/>
        <v>0</v>
      </c>
      <c r="AR4668" t="str">
        <f>IFERROR(IF(OR(AP4668=338,AP4668=340,AP4668=341,AP4668=342,AP4668="342A",AP4668="342B"),PorcenRet(AP4668,AT4668,AU4668),INDEX(PORCENTAJEBUSCAR,MATCH(AP4668,CódigoRET,0),4)*1),"")</f>
        <v/>
      </c>
      <c r="AS4668">
        <f t="shared" si="506"/>
        <v>0</v>
      </c>
      <c r="BF4668" t="str">
        <f>IFERROR(IF(OR(BD4668=338,BD4668=340,BD4668=341,BD4668=342,BD4668="342A",BD4668="342B"),PorcenRet(BD4668,BH4668,BI4668),INDEX(PORCENTAJEBUSCAR,MATCH(BD4668,CódigoRET,0),4)*1),"")</f>
        <v/>
      </c>
      <c r="BG4668">
        <f t="shared" si="507"/>
        <v>0</v>
      </c>
      <c r="BO4668">
        <f t="shared" si="508"/>
        <v>0</v>
      </c>
      <c r="CC4668">
        <f t="shared" si="509"/>
        <v>0</v>
      </c>
      <c r="CD4668">
        <f t="shared" si="510"/>
        <v>0</v>
      </c>
      <c r="CG4668">
        <f ca="1">IFERROR(INDIRECT("IVA!X"&amp;MATCH(MID(COMPRAS!C4568,1,2)&amp;MID(COMPRAS!F4568,1,2)&amp;MID(COMPRAS!D4568,1,2),IVA!W:W,0)),"SIN COD.")</f>
        <v>0</v>
      </c>
      <c r="CH4668">
        <f ca="1">IFERROR(INDIRECT("IVA!Y"&amp;MATCH(MID(COMPRAS!C4568,1,2)&amp;MID(COMPRAS!F4568,1,2)&amp;MID(COMPRAS!D4568,1,2),IVA!W:W,0)),"SIN COD.")</f>
        <v>0</v>
      </c>
    </row>
    <row r="4669" spans="1:86" x14ac:dyDescent="0.25">
      <c r="A4669"/>
      <c r="B4669"/>
      <c r="D4669"/>
      <c r="AL4669">
        <f t="shared" si="504"/>
        <v>0</v>
      </c>
      <c r="AQ4669">
        <f t="shared" si="505"/>
        <v>0</v>
      </c>
      <c r="AR4669" t="str">
        <f>IFERROR(IF(OR(AP4669=338,AP4669=340,AP4669=341,AP4669=342,AP4669="342A",AP4669="342B"),PorcenRet(AP4669,AT4669,AU4669),INDEX(PORCENTAJEBUSCAR,MATCH(AP4669,CódigoRET,0),4)*1),"")</f>
        <v/>
      </c>
      <c r="AS4669">
        <f t="shared" si="506"/>
        <v>0</v>
      </c>
      <c r="BF4669" t="str">
        <f>IFERROR(IF(OR(BD4669=338,BD4669=340,BD4669=341,BD4669=342,BD4669="342A",BD4669="342B"),PorcenRet(BD4669,BH4669,BI4669),INDEX(PORCENTAJEBUSCAR,MATCH(BD4669,CódigoRET,0),4)*1),"")</f>
        <v/>
      </c>
      <c r="BG4669">
        <f t="shared" si="507"/>
        <v>0</v>
      </c>
      <c r="BO4669">
        <f t="shared" si="508"/>
        <v>0</v>
      </c>
      <c r="CC4669">
        <f t="shared" si="509"/>
        <v>0</v>
      </c>
      <c r="CD4669">
        <f t="shared" si="510"/>
        <v>0</v>
      </c>
      <c r="CG4669">
        <f ca="1">IFERROR(INDIRECT("IVA!X"&amp;MATCH(MID(COMPRAS!C4569,1,2)&amp;MID(COMPRAS!F4569,1,2)&amp;MID(COMPRAS!D4569,1,2),IVA!W:W,0)),"SIN COD.")</f>
        <v>0</v>
      </c>
      <c r="CH4669">
        <f ca="1">IFERROR(INDIRECT("IVA!Y"&amp;MATCH(MID(COMPRAS!C4569,1,2)&amp;MID(COMPRAS!F4569,1,2)&amp;MID(COMPRAS!D4569,1,2),IVA!W:W,0)),"SIN COD.")</f>
        <v>0</v>
      </c>
    </row>
    <row r="4670" spans="1:86" x14ac:dyDescent="0.25">
      <c r="A4670"/>
      <c r="B4670"/>
      <c r="D4670"/>
      <c r="AL4670">
        <f t="shared" si="504"/>
        <v>0</v>
      </c>
      <c r="AQ4670">
        <f t="shared" si="505"/>
        <v>0</v>
      </c>
      <c r="AR4670" t="str">
        <f>IFERROR(IF(OR(AP4670=338,AP4670=340,AP4670=341,AP4670=342,AP4670="342A",AP4670="342B"),PorcenRet(AP4670,AT4670,AU4670),INDEX(PORCENTAJEBUSCAR,MATCH(AP4670,CódigoRET,0),4)*1),"")</f>
        <v/>
      </c>
      <c r="AS4670">
        <f t="shared" si="506"/>
        <v>0</v>
      </c>
      <c r="BF4670" t="str">
        <f>IFERROR(IF(OR(BD4670=338,BD4670=340,BD4670=341,BD4670=342,BD4670="342A",BD4670="342B"),PorcenRet(BD4670,BH4670,BI4670),INDEX(PORCENTAJEBUSCAR,MATCH(BD4670,CódigoRET,0),4)*1),"")</f>
        <v/>
      </c>
      <c r="BG4670">
        <f t="shared" si="507"/>
        <v>0</v>
      </c>
      <c r="BO4670">
        <f t="shared" si="508"/>
        <v>0</v>
      </c>
      <c r="CC4670">
        <f t="shared" si="509"/>
        <v>0</v>
      </c>
      <c r="CD4670">
        <f t="shared" si="510"/>
        <v>0</v>
      </c>
      <c r="CG4670">
        <f ca="1">IFERROR(INDIRECT("IVA!X"&amp;MATCH(MID(COMPRAS!C4570,1,2)&amp;MID(COMPRAS!F4570,1,2)&amp;MID(COMPRAS!D4570,1,2),IVA!W:W,0)),"SIN COD.")</f>
        <v>0</v>
      </c>
      <c r="CH4670">
        <f ca="1">IFERROR(INDIRECT("IVA!Y"&amp;MATCH(MID(COMPRAS!C4570,1,2)&amp;MID(COMPRAS!F4570,1,2)&amp;MID(COMPRAS!D4570,1,2),IVA!W:W,0)),"SIN COD.")</f>
        <v>0</v>
      </c>
    </row>
    <row r="4671" spans="1:86" x14ac:dyDescent="0.25">
      <c r="A4671"/>
      <c r="B4671"/>
      <c r="D4671"/>
      <c r="AL4671">
        <f t="shared" si="504"/>
        <v>0</v>
      </c>
      <c r="AQ4671">
        <f t="shared" si="505"/>
        <v>0</v>
      </c>
      <c r="AR4671" t="str">
        <f>IFERROR(IF(OR(AP4671=338,AP4671=340,AP4671=341,AP4671=342,AP4671="342A",AP4671="342B"),PorcenRet(AP4671,AT4671,AU4671),INDEX(PORCENTAJEBUSCAR,MATCH(AP4671,CódigoRET,0),4)*1),"")</f>
        <v/>
      </c>
      <c r="AS4671">
        <f t="shared" si="506"/>
        <v>0</v>
      </c>
      <c r="BF4671" t="str">
        <f>IFERROR(IF(OR(BD4671=338,BD4671=340,BD4671=341,BD4671=342,BD4671="342A",BD4671="342B"),PorcenRet(BD4671,BH4671,BI4671),INDEX(PORCENTAJEBUSCAR,MATCH(BD4671,CódigoRET,0),4)*1),"")</f>
        <v/>
      </c>
      <c r="BG4671">
        <f t="shared" si="507"/>
        <v>0</v>
      </c>
      <c r="BO4671">
        <f t="shared" si="508"/>
        <v>0</v>
      </c>
      <c r="CC4671">
        <f t="shared" si="509"/>
        <v>0</v>
      </c>
      <c r="CD4671">
        <f t="shared" si="510"/>
        <v>0</v>
      </c>
      <c r="CG4671">
        <f ca="1">IFERROR(INDIRECT("IVA!X"&amp;MATCH(MID(COMPRAS!C4571,1,2)&amp;MID(COMPRAS!F4571,1,2)&amp;MID(COMPRAS!D4571,1,2),IVA!W:W,0)),"SIN COD.")</f>
        <v>0</v>
      </c>
      <c r="CH4671">
        <f ca="1">IFERROR(INDIRECT("IVA!Y"&amp;MATCH(MID(COMPRAS!C4571,1,2)&amp;MID(COMPRAS!F4571,1,2)&amp;MID(COMPRAS!D4571,1,2),IVA!W:W,0)),"SIN COD.")</f>
        <v>0</v>
      </c>
    </row>
    <row r="4672" spans="1:86" x14ac:dyDescent="0.25">
      <c r="A4672"/>
      <c r="B4672"/>
      <c r="D4672"/>
      <c r="AL4672">
        <f t="shared" si="504"/>
        <v>0</v>
      </c>
      <c r="AQ4672">
        <f t="shared" si="505"/>
        <v>0</v>
      </c>
      <c r="AR4672" t="str">
        <f>IFERROR(IF(OR(AP4672=338,AP4672=340,AP4672=341,AP4672=342,AP4672="342A",AP4672="342B"),PorcenRet(AP4672,AT4672,AU4672),INDEX(PORCENTAJEBUSCAR,MATCH(AP4672,CódigoRET,0),4)*1),"")</f>
        <v/>
      </c>
      <c r="AS4672">
        <f t="shared" si="506"/>
        <v>0</v>
      </c>
      <c r="BF4672" t="str">
        <f>IFERROR(IF(OR(BD4672=338,BD4672=340,BD4672=341,BD4672=342,BD4672="342A",BD4672="342B"),PorcenRet(BD4672,BH4672,BI4672),INDEX(PORCENTAJEBUSCAR,MATCH(BD4672,CódigoRET,0),4)*1),"")</f>
        <v/>
      </c>
      <c r="BG4672">
        <f t="shared" si="507"/>
        <v>0</v>
      </c>
      <c r="BO4672">
        <f t="shared" si="508"/>
        <v>0</v>
      </c>
      <c r="CC4672">
        <f t="shared" si="509"/>
        <v>0</v>
      </c>
      <c r="CD4672">
        <f t="shared" si="510"/>
        <v>0</v>
      </c>
      <c r="CG4672">
        <f ca="1">IFERROR(INDIRECT("IVA!X"&amp;MATCH(MID(COMPRAS!C4572,1,2)&amp;MID(COMPRAS!F4572,1,2)&amp;MID(COMPRAS!D4572,1,2),IVA!W:W,0)),"SIN COD.")</f>
        <v>0</v>
      </c>
      <c r="CH4672">
        <f ca="1">IFERROR(INDIRECT("IVA!Y"&amp;MATCH(MID(COMPRAS!C4572,1,2)&amp;MID(COMPRAS!F4572,1,2)&amp;MID(COMPRAS!D4572,1,2),IVA!W:W,0)),"SIN COD.")</f>
        <v>0</v>
      </c>
    </row>
    <row r="4673" spans="1:86" x14ac:dyDescent="0.25">
      <c r="A4673"/>
      <c r="B4673"/>
      <c r="D4673"/>
      <c r="AL4673">
        <f t="shared" si="504"/>
        <v>0</v>
      </c>
      <c r="AQ4673">
        <f t="shared" si="505"/>
        <v>0</v>
      </c>
      <c r="AR4673" t="str">
        <f>IFERROR(IF(OR(AP4673=338,AP4673=340,AP4673=341,AP4673=342,AP4673="342A",AP4673="342B"),PorcenRet(AP4673,AT4673,AU4673),INDEX(PORCENTAJEBUSCAR,MATCH(AP4673,CódigoRET,0),4)*1),"")</f>
        <v/>
      </c>
      <c r="AS4673">
        <f t="shared" si="506"/>
        <v>0</v>
      </c>
      <c r="BF4673" t="str">
        <f>IFERROR(IF(OR(BD4673=338,BD4673=340,BD4673=341,BD4673=342,BD4673="342A",BD4673="342B"),PorcenRet(BD4673,BH4673,BI4673),INDEX(PORCENTAJEBUSCAR,MATCH(BD4673,CódigoRET,0),4)*1),"")</f>
        <v/>
      </c>
      <c r="BG4673">
        <f t="shared" si="507"/>
        <v>0</v>
      </c>
      <c r="BO4673">
        <f t="shared" si="508"/>
        <v>0</v>
      </c>
      <c r="CC4673">
        <f t="shared" si="509"/>
        <v>0</v>
      </c>
      <c r="CD4673">
        <f t="shared" si="510"/>
        <v>0</v>
      </c>
      <c r="CG4673">
        <f ca="1">IFERROR(INDIRECT("IVA!X"&amp;MATCH(MID(COMPRAS!C4573,1,2)&amp;MID(COMPRAS!F4573,1,2)&amp;MID(COMPRAS!D4573,1,2),IVA!W:W,0)),"SIN COD.")</f>
        <v>0</v>
      </c>
      <c r="CH4673">
        <f ca="1">IFERROR(INDIRECT("IVA!Y"&amp;MATCH(MID(COMPRAS!C4573,1,2)&amp;MID(COMPRAS!F4573,1,2)&amp;MID(COMPRAS!D4573,1,2),IVA!W:W,0)),"SIN COD.")</f>
        <v>0</v>
      </c>
    </row>
    <row r="4674" spans="1:86" x14ac:dyDescent="0.25">
      <c r="A4674"/>
      <c r="B4674"/>
      <c r="D4674"/>
      <c r="AL4674">
        <f t="shared" ref="AL4674:AL4737" si="511">O4674+P4674+Q4674+R4674+S4674+T4674+U4674+V4674</f>
        <v>0</v>
      </c>
      <c r="AQ4674">
        <f t="shared" ref="AQ4674:AQ4737" si="512">+P4674+Q4674+R4674+S4674-BE4674-BQ4674-BW4674+O4674</f>
        <v>0</v>
      </c>
      <c r="AR4674" t="str">
        <f>IFERROR(IF(OR(AP4674=338,AP4674=340,AP4674=341,AP4674=342,AP4674="342A",AP4674="342B"),PorcenRet(AP4674,AT4674,AU4674),INDEX(PORCENTAJEBUSCAR,MATCH(AP4674,CódigoRET,0),4)*1),"")</f>
        <v/>
      </c>
      <c r="AS4674">
        <f t="shared" ref="AS4674:AS4737" si="513">ROUND(IF(AP4674="",0,AQ4674*(AR4674/100)),2)</f>
        <v>0</v>
      </c>
      <c r="BF4674" t="str">
        <f>IFERROR(IF(OR(BD4674=338,BD4674=340,BD4674=341,BD4674=342,BD4674="342A",BD4674="342B"),PorcenRet(BD4674,BH4674,BI4674),INDEX(PORCENTAJEBUSCAR,MATCH(BD4674,CódigoRET,0),4)*1),"")</f>
        <v/>
      </c>
      <c r="BG4674">
        <f t="shared" ref="BG4674:BG4737" si="514">ROUND(IF(BD4674="",0,BE4674*(BF4674/100)),2)</f>
        <v>0</v>
      </c>
      <c r="BO4674">
        <f t="shared" ref="BO4674:BO4737" si="515">IF(MID(F4674,1,2)="41",SUM(O4674:S4674),0)</f>
        <v>0</v>
      </c>
      <c r="CC4674">
        <f t="shared" ref="CC4674:CC4737" si="516">O4674+P4674+Q4674+R4674+S4674</f>
        <v>0</v>
      </c>
      <c r="CD4674">
        <f t="shared" ref="CD4674:CD4737" si="517">T4674+U4674</f>
        <v>0</v>
      </c>
      <c r="CG4674">
        <f ca="1">IFERROR(INDIRECT("IVA!X"&amp;MATCH(MID(COMPRAS!C4574,1,2)&amp;MID(COMPRAS!F4574,1,2)&amp;MID(COMPRAS!D4574,1,2),IVA!W:W,0)),"SIN COD.")</f>
        <v>0</v>
      </c>
      <c r="CH4674">
        <f ca="1">IFERROR(INDIRECT("IVA!Y"&amp;MATCH(MID(COMPRAS!C4574,1,2)&amp;MID(COMPRAS!F4574,1,2)&amp;MID(COMPRAS!D4574,1,2),IVA!W:W,0)),"SIN COD.")</f>
        <v>0</v>
      </c>
    </row>
    <row r="4675" spans="1:86" x14ac:dyDescent="0.25">
      <c r="A4675"/>
      <c r="B4675"/>
      <c r="D4675"/>
      <c r="AL4675">
        <f t="shared" si="511"/>
        <v>0</v>
      </c>
      <c r="AQ4675">
        <f t="shared" si="512"/>
        <v>0</v>
      </c>
      <c r="AR4675" t="str">
        <f>IFERROR(IF(OR(AP4675=338,AP4675=340,AP4675=341,AP4675=342,AP4675="342A",AP4675="342B"),PorcenRet(AP4675,AT4675,AU4675),INDEX(PORCENTAJEBUSCAR,MATCH(AP4675,CódigoRET,0),4)*1),"")</f>
        <v/>
      </c>
      <c r="AS4675">
        <f t="shared" si="513"/>
        <v>0</v>
      </c>
      <c r="BF4675" t="str">
        <f>IFERROR(IF(OR(BD4675=338,BD4675=340,BD4675=341,BD4675=342,BD4675="342A",BD4675="342B"),PorcenRet(BD4675,BH4675,BI4675),INDEX(PORCENTAJEBUSCAR,MATCH(BD4675,CódigoRET,0),4)*1),"")</f>
        <v/>
      </c>
      <c r="BG4675">
        <f t="shared" si="514"/>
        <v>0</v>
      </c>
      <c r="BO4675">
        <f t="shared" si="515"/>
        <v>0</v>
      </c>
      <c r="CC4675">
        <f t="shared" si="516"/>
        <v>0</v>
      </c>
      <c r="CD4675">
        <f t="shared" si="517"/>
        <v>0</v>
      </c>
      <c r="CG4675">
        <f ca="1">IFERROR(INDIRECT("IVA!X"&amp;MATCH(MID(COMPRAS!C4575,1,2)&amp;MID(COMPRAS!F4575,1,2)&amp;MID(COMPRAS!D4575,1,2),IVA!W:W,0)),"SIN COD.")</f>
        <v>0</v>
      </c>
      <c r="CH4675">
        <f ca="1">IFERROR(INDIRECT("IVA!Y"&amp;MATCH(MID(COMPRAS!C4575,1,2)&amp;MID(COMPRAS!F4575,1,2)&amp;MID(COMPRAS!D4575,1,2),IVA!W:W,0)),"SIN COD.")</f>
        <v>0</v>
      </c>
    </row>
    <row r="4676" spans="1:86" x14ac:dyDescent="0.25">
      <c r="A4676"/>
      <c r="B4676"/>
      <c r="D4676"/>
      <c r="AL4676">
        <f t="shared" si="511"/>
        <v>0</v>
      </c>
      <c r="AQ4676">
        <f t="shared" si="512"/>
        <v>0</v>
      </c>
      <c r="AR4676" t="str">
        <f>IFERROR(IF(OR(AP4676=338,AP4676=340,AP4676=341,AP4676=342,AP4676="342A",AP4676="342B"),PorcenRet(AP4676,AT4676,AU4676),INDEX(PORCENTAJEBUSCAR,MATCH(AP4676,CódigoRET,0),4)*1),"")</f>
        <v/>
      </c>
      <c r="AS4676">
        <f t="shared" si="513"/>
        <v>0</v>
      </c>
      <c r="BF4676" t="str">
        <f>IFERROR(IF(OR(BD4676=338,BD4676=340,BD4676=341,BD4676=342,BD4676="342A",BD4676="342B"),PorcenRet(BD4676,BH4676,BI4676),INDEX(PORCENTAJEBUSCAR,MATCH(BD4676,CódigoRET,0),4)*1),"")</f>
        <v/>
      </c>
      <c r="BG4676">
        <f t="shared" si="514"/>
        <v>0</v>
      </c>
      <c r="BO4676">
        <f t="shared" si="515"/>
        <v>0</v>
      </c>
      <c r="CC4676">
        <f t="shared" si="516"/>
        <v>0</v>
      </c>
      <c r="CD4676">
        <f t="shared" si="517"/>
        <v>0</v>
      </c>
      <c r="CG4676">
        <f ca="1">IFERROR(INDIRECT("IVA!X"&amp;MATCH(MID(COMPRAS!C4576,1,2)&amp;MID(COMPRAS!F4576,1,2)&amp;MID(COMPRAS!D4576,1,2),IVA!W:W,0)),"SIN COD.")</f>
        <v>0</v>
      </c>
      <c r="CH4676">
        <f ca="1">IFERROR(INDIRECT("IVA!Y"&amp;MATCH(MID(COMPRAS!C4576,1,2)&amp;MID(COMPRAS!F4576,1,2)&amp;MID(COMPRAS!D4576,1,2),IVA!W:W,0)),"SIN COD.")</f>
        <v>0</v>
      </c>
    </row>
    <row r="4677" spans="1:86" x14ac:dyDescent="0.25">
      <c r="A4677"/>
      <c r="B4677"/>
      <c r="D4677"/>
      <c r="AL4677">
        <f t="shared" si="511"/>
        <v>0</v>
      </c>
      <c r="AQ4677">
        <f t="shared" si="512"/>
        <v>0</v>
      </c>
      <c r="AR4677" t="str">
        <f>IFERROR(IF(OR(AP4677=338,AP4677=340,AP4677=341,AP4677=342,AP4677="342A",AP4677="342B"),PorcenRet(AP4677,AT4677,AU4677),INDEX(PORCENTAJEBUSCAR,MATCH(AP4677,CódigoRET,0),4)*1),"")</f>
        <v/>
      </c>
      <c r="AS4677">
        <f t="shared" si="513"/>
        <v>0</v>
      </c>
      <c r="BF4677" t="str">
        <f>IFERROR(IF(OR(BD4677=338,BD4677=340,BD4677=341,BD4677=342,BD4677="342A",BD4677="342B"),PorcenRet(BD4677,BH4677,BI4677),INDEX(PORCENTAJEBUSCAR,MATCH(BD4677,CódigoRET,0),4)*1),"")</f>
        <v/>
      </c>
      <c r="BG4677">
        <f t="shared" si="514"/>
        <v>0</v>
      </c>
      <c r="BO4677">
        <f t="shared" si="515"/>
        <v>0</v>
      </c>
      <c r="CC4677">
        <f t="shared" si="516"/>
        <v>0</v>
      </c>
      <c r="CD4677">
        <f t="shared" si="517"/>
        <v>0</v>
      </c>
      <c r="CG4677">
        <f ca="1">IFERROR(INDIRECT("IVA!X"&amp;MATCH(MID(COMPRAS!C4577,1,2)&amp;MID(COMPRAS!F4577,1,2)&amp;MID(COMPRAS!D4577,1,2),IVA!W:W,0)),"SIN COD.")</f>
        <v>0</v>
      </c>
      <c r="CH4677">
        <f ca="1">IFERROR(INDIRECT("IVA!Y"&amp;MATCH(MID(COMPRAS!C4577,1,2)&amp;MID(COMPRAS!F4577,1,2)&amp;MID(COMPRAS!D4577,1,2),IVA!W:W,0)),"SIN COD.")</f>
        <v>0</v>
      </c>
    </row>
    <row r="4678" spans="1:86" x14ac:dyDescent="0.25">
      <c r="A4678"/>
      <c r="B4678"/>
      <c r="D4678"/>
      <c r="AL4678">
        <f t="shared" si="511"/>
        <v>0</v>
      </c>
      <c r="AQ4678">
        <f t="shared" si="512"/>
        <v>0</v>
      </c>
      <c r="AR4678" t="str">
        <f>IFERROR(IF(OR(AP4678=338,AP4678=340,AP4678=341,AP4678=342,AP4678="342A",AP4678="342B"),PorcenRet(AP4678,AT4678,AU4678),INDEX(PORCENTAJEBUSCAR,MATCH(AP4678,CódigoRET,0),4)*1),"")</f>
        <v/>
      </c>
      <c r="AS4678">
        <f t="shared" si="513"/>
        <v>0</v>
      </c>
      <c r="BF4678" t="str">
        <f>IFERROR(IF(OR(BD4678=338,BD4678=340,BD4678=341,BD4678=342,BD4678="342A",BD4678="342B"),PorcenRet(BD4678,BH4678,BI4678),INDEX(PORCENTAJEBUSCAR,MATCH(BD4678,CódigoRET,0),4)*1),"")</f>
        <v/>
      </c>
      <c r="BG4678">
        <f t="shared" si="514"/>
        <v>0</v>
      </c>
      <c r="BO4678">
        <f t="shared" si="515"/>
        <v>0</v>
      </c>
      <c r="CC4678">
        <f t="shared" si="516"/>
        <v>0</v>
      </c>
      <c r="CD4678">
        <f t="shared" si="517"/>
        <v>0</v>
      </c>
      <c r="CG4678">
        <f ca="1">IFERROR(INDIRECT("IVA!X"&amp;MATCH(MID(COMPRAS!C4578,1,2)&amp;MID(COMPRAS!F4578,1,2)&amp;MID(COMPRAS!D4578,1,2),IVA!W:W,0)),"SIN COD.")</f>
        <v>0</v>
      </c>
      <c r="CH4678">
        <f ca="1">IFERROR(INDIRECT("IVA!Y"&amp;MATCH(MID(COMPRAS!C4578,1,2)&amp;MID(COMPRAS!F4578,1,2)&amp;MID(COMPRAS!D4578,1,2),IVA!W:W,0)),"SIN COD.")</f>
        <v>0</v>
      </c>
    </row>
    <row r="4679" spans="1:86" x14ac:dyDescent="0.25">
      <c r="A4679"/>
      <c r="B4679"/>
      <c r="D4679"/>
      <c r="AL4679">
        <f t="shared" si="511"/>
        <v>0</v>
      </c>
      <c r="AQ4679">
        <f t="shared" si="512"/>
        <v>0</v>
      </c>
      <c r="AR4679" t="str">
        <f>IFERROR(IF(OR(AP4679=338,AP4679=340,AP4679=341,AP4679=342,AP4679="342A",AP4679="342B"),PorcenRet(AP4679,AT4679,AU4679),INDEX(PORCENTAJEBUSCAR,MATCH(AP4679,CódigoRET,0),4)*1),"")</f>
        <v/>
      </c>
      <c r="AS4679">
        <f t="shared" si="513"/>
        <v>0</v>
      </c>
      <c r="BF4679" t="str">
        <f>IFERROR(IF(OR(BD4679=338,BD4679=340,BD4679=341,BD4679=342,BD4679="342A",BD4679="342B"),PorcenRet(BD4679,BH4679,BI4679),INDEX(PORCENTAJEBUSCAR,MATCH(BD4679,CódigoRET,0),4)*1),"")</f>
        <v/>
      </c>
      <c r="BG4679">
        <f t="shared" si="514"/>
        <v>0</v>
      </c>
      <c r="BO4679">
        <f t="shared" si="515"/>
        <v>0</v>
      </c>
      <c r="CC4679">
        <f t="shared" si="516"/>
        <v>0</v>
      </c>
      <c r="CD4679">
        <f t="shared" si="517"/>
        <v>0</v>
      </c>
      <c r="CG4679">
        <f ca="1">IFERROR(INDIRECT("IVA!X"&amp;MATCH(MID(COMPRAS!C4579,1,2)&amp;MID(COMPRAS!F4579,1,2)&amp;MID(COMPRAS!D4579,1,2),IVA!W:W,0)),"SIN COD.")</f>
        <v>0</v>
      </c>
      <c r="CH4679">
        <f ca="1">IFERROR(INDIRECT("IVA!Y"&amp;MATCH(MID(COMPRAS!C4579,1,2)&amp;MID(COMPRAS!F4579,1,2)&amp;MID(COMPRAS!D4579,1,2),IVA!W:W,0)),"SIN COD.")</f>
        <v>0</v>
      </c>
    </row>
    <row r="4680" spans="1:86" x14ac:dyDescent="0.25">
      <c r="A4680"/>
      <c r="B4680"/>
      <c r="D4680"/>
      <c r="AL4680">
        <f t="shared" si="511"/>
        <v>0</v>
      </c>
      <c r="AQ4680">
        <f t="shared" si="512"/>
        <v>0</v>
      </c>
      <c r="AR4680" t="str">
        <f>IFERROR(IF(OR(AP4680=338,AP4680=340,AP4680=341,AP4680=342,AP4680="342A",AP4680="342B"),PorcenRet(AP4680,AT4680,AU4680),INDEX(PORCENTAJEBUSCAR,MATCH(AP4680,CódigoRET,0),4)*1),"")</f>
        <v/>
      </c>
      <c r="AS4680">
        <f t="shared" si="513"/>
        <v>0</v>
      </c>
      <c r="BF4680" t="str">
        <f>IFERROR(IF(OR(BD4680=338,BD4680=340,BD4680=341,BD4680=342,BD4680="342A",BD4680="342B"),PorcenRet(BD4680,BH4680,BI4680),INDEX(PORCENTAJEBUSCAR,MATCH(BD4680,CódigoRET,0),4)*1),"")</f>
        <v/>
      </c>
      <c r="BG4680">
        <f t="shared" si="514"/>
        <v>0</v>
      </c>
      <c r="BO4680">
        <f t="shared" si="515"/>
        <v>0</v>
      </c>
      <c r="CC4680">
        <f t="shared" si="516"/>
        <v>0</v>
      </c>
      <c r="CD4680">
        <f t="shared" si="517"/>
        <v>0</v>
      </c>
      <c r="CG4680">
        <f ca="1">IFERROR(INDIRECT("IVA!X"&amp;MATCH(MID(COMPRAS!C4580,1,2)&amp;MID(COMPRAS!F4580,1,2)&amp;MID(COMPRAS!D4580,1,2),IVA!W:W,0)),"SIN COD.")</f>
        <v>0</v>
      </c>
      <c r="CH4680">
        <f ca="1">IFERROR(INDIRECT("IVA!Y"&amp;MATCH(MID(COMPRAS!C4580,1,2)&amp;MID(COMPRAS!F4580,1,2)&amp;MID(COMPRAS!D4580,1,2),IVA!W:W,0)),"SIN COD.")</f>
        <v>0</v>
      </c>
    </row>
    <row r="4681" spans="1:86" x14ac:dyDescent="0.25">
      <c r="A4681"/>
      <c r="B4681"/>
      <c r="D4681"/>
      <c r="AL4681">
        <f t="shared" si="511"/>
        <v>0</v>
      </c>
      <c r="AQ4681">
        <f t="shared" si="512"/>
        <v>0</v>
      </c>
      <c r="AR4681" t="str">
        <f>IFERROR(IF(OR(AP4681=338,AP4681=340,AP4681=341,AP4681=342,AP4681="342A",AP4681="342B"),PorcenRet(AP4681,AT4681,AU4681),INDEX(PORCENTAJEBUSCAR,MATCH(AP4681,CódigoRET,0),4)*1),"")</f>
        <v/>
      </c>
      <c r="AS4681">
        <f t="shared" si="513"/>
        <v>0</v>
      </c>
      <c r="BF4681" t="str">
        <f>IFERROR(IF(OR(BD4681=338,BD4681=340,BD4681=341,BD4681=342,BD4681="342A",BD4681="342B"),PorcenRet(BD4681,BH4681,BI4681),INDEX(PORCENTAJEBUSCAR,MATCH(BD4681,CódigoRET,0),4)*1),"")</f>
        <v/>
      </c>
      <c r="BG4681">
        <f t="shared" si="514"/>
        <v>0</v>
      </c>
      <c r="BO4681">
        <f t="shared" si="515"/>
        <v>0</v>
      </c>
      <c r="CC4681">
        <f t="shared" si="516"/>
        <v>0</v>
      </c>
      <c r="CD4681">
        <f t="shared" si="517"/>
        <v>0</v>
      </c>
      <c r="CG4681">
        <f ca="1">IFERROR(INDIRECT("IVA!X"&amp;MATCH(MID(COMPRAS!C4581,1,2)&amp;MID(COMPRAS!F4581,1,2)&amp;MID(COMPRAS!D4581,1,2),IVA!W:W,0)),"SIN COD.")</f>
        <v>0</v>
      </c>
      <c r="CH4681">
        <f ca="1">IFERROR(INDIRECT("IVA!Y"&amp;MATCH(MID(COMPRAS!C4581,1,2)&amp;MID(COMPRAS!F4581,1,2)&amp;MID(COMPRAS!D4581,1,2),IVA!W:W,0)),"SIN COD.")</f>
        <v>0</v>
      </c>
    </row>
    <row r="4682" spans="1:86" x14ac:dyDescent="0.25">
      <c r="A4682"/>
      <c r="B4682"/>
      <c r="D4682"/>
      <c r="AL4682">
        <f t="shared" si="511"/>
        <v>0</v>
      </c>
      <c r="AQ4682">
        <f t="shared" si="512"/>
        <v>0</v>
      </c>
      <c r="AR4682" t="str">
        <f>IFERROR(IF(OR(AP4682=338,AP4682=340,AP4682=341,AP4682=342,AP4682="342A",AP4682="342B"),PorcenRet(AP4682,AT4682,AU4682),INDEX(PORCENTAJEBUSCAR,MATCH(AP4682,CódigoRET,0),4)*1),"")</f>
        <v/>
      </c>
      <c r="AS4682">
        <f t="shared" si="513"/>
        <v>0</v>
      </c>
      <c r="BF4682" t="str">
        <f>IFERROR(IF(OR(BD4682=338,BD4682=340,BD4682=341,BD4682=342,BD4682="342A",BD4682="342B"),PorcenRet(BD4682,BH4682,BI4682),INDEX(PORCENTAJEBUSCAR,MATCH(BD4682,CódigoRET,0),4)*1),"")</f>
        <v/>
      </c>
      <c r="BG4682">
        <f t="shared" si="514"/>
        <v>0</v>
      </c>
      <c r="BO4682">
        <f t="shared" si="515"/>
        <v>0</v>
      </c>
      <c r="CC4682">
        <f t="shared" si="516"/>
        <v>0</v>
      </c>
      <c r="CD4682">
        <f t="shared" si="517"/>
        <v>0</v>
      </c>
      <c r="CG4682">
        <f ca="1">IFERROR(INDIRECT("IVA!X"&amp;MATCH(MID(COMPRAS!C4582,1,2)&amp;MID(COMPRAS!F4582,1,2)&amp;MID(COMPRAS!D4582,1,2),IVA!W:W,0)),"SIN COD.")</f>
        <v>0</v>
      </c>
      <c r="CH4682">
        <f ca="1">IFERROR(INDIRECT("IVA!Y"&amp;MATCH(MID(COMPRAS!C4582,1,2)&amp;MID(COMPRAS!F4582,1,2)&amp;MID(COMPRAS!D4582,1,2),IVA!W:W,0)),"SIN COD.")</f>
        <v>0</v>
      </c>
    </row>
    <row r="4683" spans="1:86" x14ac:dyDescent="0.25">
      <c r="A4683"/>
      <c r="B4683"/>
      <c r="D4683"/>
      <c r="AL4683">
        <f t="shared" si="511"/>
        <v>0</v>
      </c>
      <c r="AQ4683">
        <f t="shared" si="512"/>
        <v>0</v>
      </c>
      <c r="AR4683" t="str">
        <f>IFERROR(IF(OR(AP4683=338,AP4683=340,AP4683=341,AP4683=342,AP4683="342A",AP4683="342B"),PorcenRet(AP4683,AT4683,AU4683),INDEX(PORCENTAJEBUSCAR,MATCH(AP4683,CódigoRET,0),4)*1),"")</f>
        <v/>
      </c>
      <c r="AS4683">
        <f t="shared" si="513"/>
        <v>0</v>
      </c>
      <c r="BF4683" t="str">
        <f>IFERROR(IF(OR(BD4683=338,BD4683=340,BD4683=341,BD4683=342,BD4683="342A",BD4683="342B"),PorcenRet(BD4683,BH4683,BI4683),INDEX(PORCENTAJEBUSCAR,MATCH(BD4683,CódigoRET,0),4)*1),"")</f>
        <v/>
      </c>
      <c r="BG4683">
        <f t="shared" si="514"/>
        <v>0</v>
      </c>
      <c r="BO4683">
        <f t="shared" si="515"/>
        <v>0</v>
      </c>
      <c r="CC4683">
        <f t="shared" si="516"/>
        <v>0</v>
      </c>
      <c r="CD4683">
        <f t="shared" si="517"/>
        <v>0</v>
      </c>
      <c r="CG4683">
        <f ca="1">IFERROR(INDIRECT("IVA!X"&amp;MATCH(MID(COMPRAS!C4583,1,2)&amp;MID(COMPRAS!F4583,1,2)&amp;MID(COMPRAS!D4583,1,2),IVA!W:W,0)),"SIN COD.")</f>
        <v>0</v>
      </c>
      <c r="CH4683">
        <f ca="1">IFERROR(INDIRECT("IVA!Y"&amp;MATCH(MID(COMPRAS!C4583,1,2)&amp;MID(COMPRAS!F4583,1,2)&amp;MID(COMPRAS!D4583,1,2),IVA!W:W,0)),"SIN COD.")</f>
        <v>0</v>
      </c>
    </row>
    <row r="4684" spans="1:86" x14ac:dyDescent="0.25">
      <c r="A4684"/>
      <c r="B4684"/>
      <c r="D4684"/>
      <c r="AL4684">
        <f t="shared" si="511"/>
        <v>0</v>
      </c>
      <c r="AQ4684">
        <f t="shared" si="512"/>
        <v>0</v>
      </c>
      <c r="AR4684" t="str">
        <f>IFERROR(IF(OR(AP4684=338,AP4684=340,AP4684=341,AP4684=342,AP4684="342A",AP4684="342B"),PorcenRet(AP4684,AT4684,AU4684),INDEX(PORCENTAJEBUSCAR,MATCH(AP4684,CódigoRET,0),4)*1),"")</f>
        <v/>
      </c>
      <c r="AS4684">
        <f t="shared" si="513"/>
        <v>0</v>
      </c>
      <c r="BF4684" t="str">
        <f>IFERROR(IF(OR(BD4684=338,BD4684=340,BD4684=341,BD4684=342,BD4684="342A",BD4684="342B"),PorcenRet(BD4684,BH4684,BI4684),INDEX(PORCENTAJEBUSCAR,MATCH(BD4684,CódigoRET,0),4)*1),"")</f>
        <v/>
      </c>
      <c r="BG4684">
        <f t="shared" si="514"/>
        <v>0</v>
      </c>
      <c r="BO4684">
        <f t="shared" si="515"/>
        <v>0</v>
      </c>
      <c r="CC4684">
        <f t="shared" si="516"/>
        <v>0</v>
      </c>
      <c r="CD4684">
        <f t="shared" si="517"/>
        <v>0</v>
      </c>
      <c r="CG4684">
        <f ca="1">IFERROR(INDIRECT("IVA!X"&amp;MATCH(MID(COMPRAS!C4584,1,2)&amp;MID(COMPRAS!F4584,1,2)&amp;MID(COMPRAS!D4584,1,2),IVA!W:W,0)),"SIN COD.")</f>
        <v>0</v>
      </c>
      <c r="CH4684">
        <f ca="1">IFERROR(INDIRECT("IVA!Y"&amp;MATCH(MID(COMPRAS!C4584,1,2)&amp;MID(COMPRAS!F4584,1,2)&amp;MID(COMPRAS!D4584,1,2),IVA!W:W,0)),"SIN COD.")</f>
        <v>0</v>
      </c>
    </row>
    <row r="4685" spans="1:86" x14ac:dyDescent="0.25">
      <c r="A4685"/>
      <c r="B4685"/>
      <c r="D4685"/>
      <c r="AL4685">
        <f t="shared" si="511"/>
        <v>0</v>
      </c>
      <c r="AQ4685">
        <f t="shared" si="512"/>
        <v>0</v>
      </c>
      <c r="AR4685" t="str">
        <f>IFERROR(IF(OR(AP4685=338,AP4685=340,AP4685=341,AP4685=342,AP4685="342A",AP4685="342B"),PorcenRet(AP4685,AT4685,AU4685),INDEX(PORCENTAJEBUSCAR,MATCH(AP4685,CódigoRET,0),4)*1),"")</f>
        <v/>
      </c>
      <c r="AS4685">
        <f t="shared" si="513"/>
        <v>0</v>
      </c>
      <c r="BF4685" t="str">
        <f>IFERROR(IF(OR(BD4685=338,BD4685=340,BD4685=341,BD4685=342,BD4685="342A",BD4685="342B"),PorcenRet(BD4685,BH4685,BI4685),INDEX(PORCENTAJEBUSCAR,MATCH(BD4685,CódigoRET,0),4)*1),"")</f>
        <v/>
      </c>
      <c r="BG4685">
        <f t="shared" si="514"/>
        <v>0</v>
      </c>
      <c r="BO4685">
        <f t="shared" si="515"/>
        <v>0</v>
      </c>
      <c r="CC4685">
        <f t="shared" si="516"/>
        <v>0</v>
      </c>
      <c r="CD4685">
        <f t="shared" si="517"/>
        <v>0</v>
      </c>
      <c r="CG4685">
        <f ca="1">IFERROR(INDIRECT("IVA!X"&amp;MATCH(MID(COMPRAS!C4585,1,2)&amp;MID(COMPRAS!F4585,1,2)&amp;MID(COMPRAS!D4585,1,2),IVA!W:W,0)),"SIN COD.")</f>
        <v>0</v>
      </c>
      <c r="CH4685">
        <f ca="1">IFERROR(INDIRECT("IVA!Y"&amp;MATCH(MID(COMPRAS!C4585,1,2)&amp;MID(COMPRAS!F4585,1,2)&amp;MID(COMPRAS!D4585,1,2),IVA!W:W,0)),"SIN COD.")</f>
        <v>0</v>
      </c>
    </row>
    <row r="4686" spans="1:86" x14ac:dyDescent="0.25">
      <c r="A4686"/>
      <c r="B4686"/>
      <c r="D4686"/>
      <c r="AL4686">
        <f t="shared" si="511"/>
        <v>0</v>
      </c>
      <c r="AQ4686">
        <f t="shared" si="512"/>
        <v>0</v>
      </c>
      <c r="AR4686" t="str">
        <f>IFERROR(IF(OR(AP4686=338,AP4686=340,AP4686=341,AP4686=342,AP4686="342A",AP4686="342B"),PorcenRet(AP4686,AT4686,AU4686),INDEX(PORCENTAJEBUSCAR,MATCH(AP4686,CódigoRET,0),4)*1),"")</f>
        <v/>
      </c>
      <c r="AS4686">
        <f t="shared" si="513"/>
        <v>0</v>
      </c>
      <c r="BF4686" t="str">
        <f>IFERROR(IF(OR(BD4686=338,BD4686=340,BD4686=341,BD4686=342,BD4686="342A",BD4686="342B"),PorcenRet(BD4686,BH4686,BI4686),INDEX(PORCENTAJEBUSCAR,MATCH(BD4686,CódigoRET,0),4)*1),"")</f>
        <v/>
      </c>
      <c r="BG4686">
        <f t="shared" si="514"/>
        <v>0</v>
      </c>
      <c r="BO4686">
        <f t="shared" si="515"/>
        <v>0</v>
      </c>
      <c r="CC4686">
        <f t="shared" si="516"/>
        <v>0</v>
      </c>
      <c r="CD4686">
        <f t="shared" si="517"/>
        <v>0</v>
      </c>
      <c r="CG4686">
        <f ca="1">IFERROR(INDIRECT("IVA!X"&amp;MATCH(MID(COMPRAS!C4586,1,2)&amp;MID(COMPRAS!F4586,1,2)&amp;MID(COMPRAS!D4586,1,2),IVA!W:W,0)),"SIN COD.")</f>
        <v>0</v>
      </c>
      <c r="CH4686">
        <f ca="1">IFERROR(INDIRECT("IVA!Y"&amp;MATCH(MID(COMPRAS!C4586,1,2)&amp;MID(COMPRAS!F4586,1,2)&amp;MID(COMPRAS!D4586,1,2),IVA!W:W,0)),"SIN COD.")</f>
        <v>0</v>
      </c>
    </row>
    <row r="4687" spans="1:86" x14ac:dyDescent="0.25">
      <c r="A4687"/>
      <c r="B4687"/>
      <c r="D4687"/>
      <c r="AL4687">
        <f t="shared" si="511"/>
        <v>0</v>
      </c>
      <c r="AQ4687">
        <f t="shared" si="512"/>
        <v>0</v>
      </c>
      <c r="AR4687" t="str">
        <f>IFERROR(IF(OR(AP4687=338,AP4687=340,AP4687=341,AP4687=342,AP4687="342A",AP4687="342B"),PorcenRet(AP4687,AT4687,AU4687),INDEX(PORCENTAJEBUSCAR,MATCH(AP4687,CódigoRET,0),4)*1),"")</f>
        <v/>
      </c>
      <c r="AS4687">
        <f t="shared" si="513"/>
        <v>0</v>
      </c>
      <c r="BF4687" t="str">
        <f>IFERROR(IF(OR(BD4687=338,BD4687=340,BD4687=341,BD4687=342,BD4687="342A",BD4687="342B"),PorcenRet(BD4687,BH4687,BI4687),INDEX(PORCENTAJEBUSCAR,MATCH(BD4687,CódigoRET,0),4)*1),"")</f>
        <v/>
      </c>
      <c r="BG4687">
        <f t="shared" si="514"/>
        <v>0</v>
      </c>
      <c r="BO4687">
        <f t="shared" si="515"/>
        <v>0</v>
      </c>
      <c r="CC4687">
        <f t="shared" si="516"/>
        <v>0</v>
      </c>
      <c r="CD4687">
        <f t="shared" si="517"/>
        <v>0</v>
      </c>
      <c r="CG4687">
        <f ca="1">IFERROR(INDIRECT("IVA!X"&amp;MATCH(MID(COMPRAS!C4587,1,2)&amp;MID(COMPRAS!F4587,1,2)&amp;MID(COMPRAS!D4587,1,2),IVA!W:W,0)),"SIN COD.")</f>
        <v>0</v>
      </c>
      <c r="CH4687">
        <f ca="1">IFERROR(INDIRECT("IVA!Y"&amp;MATCH(MID(COMPRAS!C4587,1,2)&amp;MID(COMPRAS!F4587,1,2)&amp;MID(COMPRAS!D4587,1,2),IVA!W:W,0)),"SIN COD.")</f>
        <v>0</v>
      </c>
    </row>
    <row r="4688" spans="1:86" x14ac:dyDescent="0.25">
      <c r="A4688"/>
      <c r="B4688"/>
      <c r="D4688"/>
      <c r="AL4688">
        <f t="shared" si="511"/>
        <v>0</v>
      </c>
      <c r="AQ4688">
        <f t="shared" si="512"/>
        <v>0</v>
      </c>
      <c r="AR4688" t="str">
        <f>IFERROR(IF(OR(AP4688=338,AP4688=340,AP4688=341,AP4688=342,AP4688="342A",AP4688="342B"),PorcenRet(AP4688,AT4688,AU4688),INDEX(PORCENTAJEBUSCAR,MATCH(AP4688,CódigoRET,0),4)*1),"")</f>
        <v/>
      </c>
      <c r="AS4688">
        <f t="shared" si="513"/>
        <v>0</v>
      </c>
      <c r="BF4688" t="str">
        <f>IFERROR(IF(OR(BD4688=338,BD4688=340,BD4688=341,BD4688=342,BD4688="342A",BD4688="342B"),PorcenRet(BD4688,BH4688,BI4688),INDEX(PORCENTAJEBUSCAR,MATCH(BD4688,CódigoRET,0),4)*1),"")</f>
        <v/>
      </c>
      <c r="BG4688">
        <f t="shared" si="514"/>
        <v>0</v>
      </c>
      <c r="BO4688">
        <f t="shared" si="515"/>
        <v>0</v>
      </c>
      <c r="CC4688">
        <f t="shared" si="516"/>
        <v>0</v>
      </c>
      <c r="CD4688">
        <f t="shared" si="517"/>
        <v>0</v>
      </c>
      <c r="CG4688">
        <f ca="1">IFERROR(INDIRECT("IVA!X"&amp;MATCH(MID(COMPRAS!C4588,1,2)&amp;MID(COMPRAS!F4588,1,2)&amp;MID(COMPRAS!D4588,1,2),IVA!W:W,0)),"SIN COD.")</f>
        <v>0</v>
      </c>
      <c r="CH4688">
        <f ca="1">IFERROR(INDIRECT("IVA!Y"&amp;MATCH(MID(COMPRAS!C4588,1,2)&amp;MID(COMPRAS!F4588,1,2)&amp;MID(COMPRAS!D4588,1,2),IVA!W:W,0)),"SIN COD.")</f>
        <v>0</v>
      </c>
    </row>
    <row r="4689" spans="1:86" x14ac:dyDescent="0.25">
      <c r="A4689"/>
      <c r="B4689"/>
      <c r="D4689"/>
      <c r="AL4689">
        <f t="shared" si="511"/>
        <v>0</v>
      </c>
      <c r="AQ4689">
        <f t="shared" si="512"/>
        <v>0</v>
      </c>
      <c r="AR4689" t="str">
        <f>IFERROR(IF(OR(AP4689=338,AP4689=340,AP4689=341,AP4689=342,AP4689="342A",AP4689="342B"),PorcenRet(AP4689,AT4689,AU4689),INDEX(PORCENTAJEBUSCAR,MATCH(AP4689,CódigoRET,0),4)*1),"")</f>
        <v/>
      </c>
      <c r="AS4689">
        <f t="shared" si="513"/>
        <v>0</v>
      </c>
      <c r="BF4689" t="str">
        <f>IFERROR(IF(OR(BD4689=338,BD4689=340,BD4689=341,BD4689=342,BD4689="342A",BD4689="342B"),PorcenRet(BD4689,BH4689,BI4689),INDEX(PORCENTAJEBUSCAR,MATCH(BD4689,CódigoRET,0),4)*1),"")</f>
        <v/>
      </c>
      <c r="BG4689">
        <f t="shared" si="514"/>
        <v>0</v>
      </c>
      <c r="BO4689">
        <f t="shared" si="515"/>
        <v>0</v>
      </c>
      <c r="CC4689">
        <f t="shared" si="516"/>
        <v>0</v>
      </c>
      <c r="CD4689">
        <f t="shared" si="517"/>
        <v>0</v>
      </c>
      <c r="CG4689">
        <f ca="1">IFERROR(INDIRECT("IVA!X"&amp;MATCH(MID(COMPRAS!C4589,1,2)&amp;MID(COMPRAS!F4589,1,2)&amp;MID(COMPRAS!D4589,1,2),IVA!W:W,0)),"SIN COD.")</f>
        <v>0</v>
      </c>
      <c r="CH4689">
        <f ca="1">IFERROR(INDIRECT("IVA!Y"&amp;MATCH(MID(COMPRAS!C4589,1,2)&amp;MID(COMPRAS!F4589,1,2)&amp;MID(COMPRAS!D4589,1,2),IVA!W:W,0)),"SIN COD.")</f>
        <v>0</v>
      </c>
    </row>
    <row r="4690" spans="1:86" x14ac:dyDescent="0.25">
      <c r="A4690"/>
      <c r="B4690"/>
      <c r="D4690"/>
      <c r="AL4690">
        <f t="shared" si="511"/>
        <v>0</v>
      </c>
      <c r="AQ4690">
        <f t="shared" si="512"/>
        <v>0</v>
      </c>
      <c r="AR4690" t="str">
        <f>IFERROR(IF(OR(AP4690=338,AP4690=340,AP4690=341,AP4690=342,AP4690="342A",AP4690="342B"),PorcenRet(AP4690,AT4690,AU4690),INDEX(PORCENTAJEBUSCAR,MATCH(AP4690,CódigoRET,0),4)*1),"")</f>
        <v/>
      </c>
      <c r="AS4690">
        <f t="shared" si="513"/>
        <v>0</v>
      </c>
      <c r="BF4690" t="str">
        <f>IFERROR(IF(OR(BD4690=338,BD4690=340,BD4690=341,BD4690=342,BD4690="342A",BD4690="342B"),PorcenRet(BD4690,BH4690,BI4690),INDEX(PORCENTAJEBUSCAR,MATCH(BD4690,CódigoRET,0),4)*1),"")</f>
        <v/>
      </c>
      <c r="BG4690">
        <f t="shared" si="514"/>
        <v>0</v>
      </c>
      <c r="BO4690">
        <f t="shared" si="515"/>
        <v>0</v>
      </c>
      <c r="CC4690">
        <f t="shared" si="516"/>
        <v>0</v>
      </c>
      <c r="CD4690">
        <f t="shared" si="517"/>
        <v>0</v>
      </c>
      <c r="CG4690">
        <f ca="1">IFERROR(INDIRECT("IVA!X"&amp;MATCH(MID(COMPRAS!C4590,1,2)&amp;MID(COMPRAS!F4590,1,2)&amp;MID(COMPRAS!D4590,1,2),IVA!W:W,0)),"SIN COD.")</f>
        <v>0</v>
      </c>
      <c r="CH4690">
        <f ca="1">IFERROR(INDIRECT("IVA!Y"&amp;MATCH(MID(COMPRAS!C4590,1,2)&amp;MID(COMPRAS!F4590,1,2)&amp;MID(COMPRAS!D4590,1,2),IVA!W:W,0)),"SIN COD.")</f>
        <v>0</v>
      </c>
    </row>
    <row r="4691" spans="1:86" x14ac:dyDescent="0.25">
      <c r="A4691"/>
      <c r="B4691"/>
      <c r="D4691"/>
      <c r="AL4691">
        <f t="shared" si="511"/>
        <v>0</v>
      </c>
      <c r="AQ4691">
        <f t="shared" si="512"/>
        <v>0</v>
      </c>
      <c r="AR4691" t="str">
        <f>IFERROR(IF(OR(AP4691=338,AP4691=340,AP4691=341,AP4691=342,AP4691="342A",AP4691="342B"),PorcenRet(AP4691,AT4691,AU4691),INDEX(PORCENTAJEBUSCAR,MATCH(AP4691,CódigoRET,0),4)*1),"")</f>
        <v/>
      </c>
      <c r="AS4691">
        <f t="shared" si="513"/>
        <v>0</v>
      </c>
      <c r="BF4691" t="str">
        <f>IFERROR(IF(OR(BD4691=338,BD4691=340,BD4691=341,BD4691=342,BD4691="342A",BD4691="342B"),PorcenRet(BD4691,BH4691,BI4691),INDEX(PORCENTAJEBUSCAR,MATCH(BD4691,CódigoRET,0),4)*1),"")</f>
        <v/>
      </c>
      <c r="BG4691">
        <f t="shared" si="514"/>
        <v>0</v>
      </c>
      <c r="BO4691">
        <f t="shared" si="515"/>
        <v>0</v>
      </c>
      <c r="CC4691">
        <f t="shared" si="516"/>
        <v>0</v>
      </c>
      <c r="CD4691">
        <f t="shared" si="517"/>
        <v>0</v>
      </c>
      <c r="CG4691">
        <f ca="1">IFERROR(INDIRECT("IVA!X"&amp;MATCH(MID(COMPRAS!C4591,1,2)&amp;MID(COMPRAS!F4591,1,2)&amp;MID(COMPRAS!D4591,1,2),IVA!W:W,0)),"SIN COD.")</f>
        <v>0</v>
      </c>
      <c r="CH4691">
        <f ca="1">IFERROR(INDIRECT("IVA!Y"&amp;MATCH(MID(COMPRAS!C4591,1,2)&amp;MID(COMPRAS!F4591,1,2)&amp;MID(COMPRAS!D4591,1,2),IVA!W:W,0)),"SIN COD.")</f>
        <v>0</v>
      </c>
    </row>
    <row r="4692" spans="1:86" x14ac:dyDescent="0.25">
      <c r="A4692"/>
      <c r="B4692"/>
      <c r="D4692"/>
      <c r="AL4692">
        <f t="shared" si="511"/>
        <v>0</v>
      </c>
      <c r="AQ4692">
        <f t="shared" si="512"/>
        <v>0</v>
      </c>
      <c r="AR4692" t="str">
        <f>IFERROR(IF(OR(AP4692=338,AP4692=340,AP4692=341,AP4692=342,AP4692="342A",AP4692="342B"),PorcenRet(AP4692,AT4692,AU4692),INDEX(PORCENTAJEBUSCAR,MATCH(AP4692,CódigoRET,0),4)*1),"")</f>
        <v/>
      </c>
      <c r="AS4692">
        <f t="shared" si="513"/>
        <v>0</v>
      </c>
      <c r="BF4692" t="str">
        <f>IFERROR(IF(OR(BD4692=338,BD4692=340,BD4692=341,BD4692=342,BD4692="342A",BD4692="342B"),PorcenRet(BD4692,BH4692,BI4692),INDEX(PORCENTAJEBUSCAR,MATCH(BD4692,CódigoRET,0),4)*1),"")</f>
        <v/>
      </c>
      <c r="BG4692">
        <f t="shared" si="514"/>
        <v>0</v>
      </c>
      <c r="BO4692">
        <f t="shared" si="515"/>
        <v>0</v>
      </c>
      <c r="CC4692">
        <f t="shared" si="516"/>
        <v>0</v>
      </c>
      <c r="CD4692">
        <f t="shared" si="517"/>
        <v>0</v>
      </c>
      <c r="CG4692">
        <f ca="1">IFERROR(INDIRECT("IVA!X"&amp;MATCH(MID(COMPRAS!C4592,1,2)&amp;MID(COMPRAS!F4592,1,2)&amp;MID(COMPRAS!D4592,1,2),IVA!W:W,0)),"SIN COD.")</f>
        <v>0</v>
      </c>
      <c r="CH4692">
        <f ca="1">IFERROR(INDIRECT("IVA!Y"&amp;MATCH(MID(COMPRAS!C4592,1,2)&amp;MID(COMPRAS!F4592,1,2)&amp;MID(COMPRAS!D4592,1,2),IVA!W:W,0)),"SIN COD.")</f>
        <v>0</v>
      </c>
    </row>
    <row r="4693" spans="1:86" x14ac:dyDescent="0.25">
      <c r="A4693"/>
      <c r="B4693"/>
      <c r="D4693"/>
      <c r="AL4693">
        <f t="shared" si="511"/>
        <v>0</v>
      </c>
      <c r="AQ4693">
        <f t="shared" si="512"/>
        <v>0</v>
      </c>
      <c r="AR4693" t="str">
        <f>IFERROR(IF(OR(AP4693=338,AP4693=340,AP4693=341,AP4693=342,AP4693="342A",AP4693="342B"),PorcenRet(AP4693,AT4693,AU4693),INDEX(PORCENTAJEBUSCAR,MATCH(AP4693,CódigoRET,0),4)*1),"")</f>
        <v/>
      </c>
      <c r="AS4693">
        <f t="shared" si="513"/>
        <v>0</v>
      </c>
      <c r="BF4693" t="str">
        <f>IFERROR(IF(OR(BD4693=338,BD4693=340,BD4693=341,BD4693=342,BD4693="342A",BD4693="342B"),PorcenRet(BD4693,BH4693,BI4693),INDEX(PORCENTAJEBUSCAR,MATCH(BD4693,CódigoRET,0),4)*1),"")</f>
        <v/>
      </c>
      <c r="BG4693">
        <f t="shared" si="514"/>
        <v>0</v>
      </c>
      <c r="BO4693">
        <f t="shared" si="515"/>
        <v>0</v>
      </c>
      <c r="CC4693">
        <f t="shared" si="516"/>
        <v>0</v>
      </c>
      <c r="CD4693">
        <f t="shared" si="517"/>
        <v>0</v>
      </c>
      <c r="CG4693">
        <f ca="1">IFERROR(INDIRECT("IVA!X"&amp;MATCH(MID(COMPRAS!C4593,1,2)&amp;MID(COMPRAS!F4593,1,2)&amp;MID(COMPRAS!D4593,1,2),IVA!W:W,0)),"SIN COD.")</f>
        <v>0</v>
      </c>
      <c r="CH4693">
        <f ca="1">IFERROR(INDIRECT("IVA!Y"&amp;MATCH(MID(COMPRAS!C4593,1,2)&amp;MID(COMPRAS!F4593,1,2)&amp;MID(COMPRAS!D4593,1,2),IVA!W:W,0)),"SIN COD.")</f>
        <v>0</v>
      </c>
    </row>
    <row r="4694" spans="1:86" x14ac:dyDescent="0.25">
      <c r="A4694"/>
      <c r="B4694"/>
      <c r="D4694"/>
      <c r="AL4694">
        <f t="shared" si="511"/>
        <v>0</v>
      </c>
      <c r="AQ4694">
        <f t="shared" si="512"/>
        <v>0</v>
      </c>
      <c r="AR4694" t="str">
        <f>IFERROR(IF(OR(AP4694=338,AP4694=340,AP4694=341,AP4694=342,AP4694="342A",AP4694="342B"),PorcenRet(AP4694,AT4694,AU4694),INDEX(PORCENTAJEBUSCAR,MATCH(AP4694,CódigoRET,0),4)*1),"")</f>
        <v/>
      </c>
      <c r="AS4694">
        <f t="shared" si="513"/>
        <v>0</v>
      </c>
      <c r="BF4694" t="str">
        <f>IFERROR(IF(OR(BD4694=338,BD4694=340,BD4694=341,BD4694=342,BD4694="342A",BD4694="342B"),PorcenRet(BD4694,BH4694,BI4694),INDEX(PORCENTAJEBUSCAR,MATCH(BD4694,CódigoRET,0),4)*1),"")</f>
        <v/>
      </c>
      <c r="BG4694">
        <f t="shared" si="514"/>
        <v>0</v>
      </c>
      <c r="BO4694">
        <f t="shared" si="515"/>
        <v>0</v>
      </c>
      <c r="CC4694">
        <f t="shared" si="516"/>
        <v>0</v>
      </c>
      <c r="CD4694">
        <f t="shared" si="517"/>
        <v>0</v>
      </c>
      <c r="CG4694">
        <f ca="1">IFERROR(INDIRECT("IVA!X"&amp;MATCH(MID(COMPRAS!C4594,1,2)&amp;MID(COMPRAS!F4594,1,2)&amp;MID(COMPRAS!D4594,1,2),IVA!W:W,0)),"SIN COD.")</f>
        <v>0</v>
      </c>
      <c r="CH4694">
        <f ca="1">IFERROR(INDIRECT("IVA!Y"&amp;MATCH(MID(COMPRAS!C4594,1,2)&amp;MID(COMPRAS!F4594,1,2)&amp;MID(COMPRAS!D4594,1,2),IVA!W:W,0)),"SIN COD.")</f>
        <v>0</v>
      </c>
    </row>
    <row r="4695" spans="1:86" x14ac:dyDescent="0.25">
      <c r="A4695"/>
      <c r="B4695"/>
      <c r="D4695"/>
      <c r="AL4695">
        <f t="shared" si="511"/>
        <v>0</v>
      </c>
      <c r="AQ4695">
        <f t="shared" si="512"/>
        <v>0</v>
      </c>
      <c r="AR4695" t="str">
        <f>IFERROR(IF(OR(AP4695=338,AP4695=340,AP4695=341,AP4695=342,AP4695="342A",AP4695="342B"),PorcenRet(AP4695,AT4695,AU4695),INDEX(PORCENTAJEBUSCAR,MATCH(AP4695,CódigoRET,0),4)*1),"")</f>
        <v/>
      </c>
      <c r="AS4695">
        <f t="shared" si="513"/>
        <v>0</v>
      </c>
      <c r="BF4695" t="str">
        <f>IFERROR(IF(OR(BD4695=338,BD4695=340,BD4695=341,BD4695=342,BD4695="342A",BD4695="342B"),PorcenRet(BD4695,BH4695,BI4695),INDEX(PORCENTAJEBUSCAR,MATCH(BD4695,CódigoRET,0),4)*1),"")</f>
        <v/>
      </c>
      <c r="BG4695">
        <f t="shared" si="514"/>
        <v>0</v>
      </c>
      <c r="BO4695">
        <f t="shared" si="515"/>
        <v>0</v>
      </c>
      <c r="CC4695">
        <f t="shared" si="516"/>
        <v>0</v>
      </c>
      <c r="CD4695">
        <f t="shared" si="517"/>
        <v>0</v>
      </c>
      <c r="CG4695">
        <f ca="1">IFERROR(INDIRECT("IVA!X"&amp;MATCH(MID(COMPRAS!C4595,1,2)&amp;MID(COMPRAS!F4595,1,2)&amp;MID(COMPRAS!D4595,1,2),IVA!W:W,0)),"SIN COD.")</f>
        <v>0</v>
      </c>
      <c r="CH4695">
        <f ca="1">IFERROR(INDIRECT("IVA!Y"&amp;MATCH(MID(COMPRAS!C4595,1,2)&amp;MID(COMPRAS!F4595,1,2)&amp;MID(COMPRAS!D4595,1,2),IVA!W:W,0)),"SIN COD.")</f>
        <v>0</v>
      </c>
    </row>
    <row r="4696" spans="1:86" x14ac:dyDescent="0.25">
      <c r="A4696"/>
      <c r="B4696"/>
      <c r="D4696"/>
      <c r="AL4696">
        <f t="shared" si="511"/>
        <v>0</v>
      </c>
      <c r="AQ4696">
        <f t="shared" si="512"/>
        <v>0</v>
      </c>
      <c r="AR4696" t="str">
        <f>IFERROR(IF(OR(AP4696=338,AP4696=340,AP4696=341,AP4696=342,AP4696="342A",AP4696="342B"),PorcenRet(AP4696,AT4696,AU4696),INDEX(PORCENTAJEBUSCAR,MATCH(AP4696,CódigoRET,0),4)*1),"")</f>
        <v/>
      </c>
      <c r="AS4696">
        <f t="shared" si="513"/>
        <v>0</v>
      </c>
      <c r="BF4696" t="str">
        <f>IFERROR(IF(OR(BD4696=338,BD4696=340,BD4696=341,BD4696=342,BD4696="342A",BD4696="342B"),PorcenRet(BD4696,BH4696,BI4696),INDEX(PORCENTAJEBUSCAR,MATCH(BD4696,CódigoRET,0),4)*1),"")</f>
        <v/>
      </c>
      <c r="BG4696">
        <f t="shared" si="514"/>
        <v>0</v>
      </c>
      <c r="BO4696">
        <f t="shared" si="515"/>
        <v>0</v>
      </c>
      <c r="CC4696">
        <f t="shared" si="516"/>
        <v>0</v>
      </c>
      <c r="CD4696">
        <f t="shared" si="517"/>
        <v>0</v>
      </c>
      <c r="CG4696">
        <f ca="1">IFERROR(INDIRECT("IVA!X"&amp;MATCH(MID(COMPRAS!C4596,1,2)&amp;MID(COMPRAS!F4596,1,2)&amp;MID(COMPRAS!D4596,1,2),IVA!W:W,0)),"SIN COD.")</f>
        <v>0</v>
      </c>
      <c r="CH4696">
        <f ca="1">IFERROR(INDIRECT("IVA!Y"&amp;MATCH(MID(COMPRAS!C4596,1,2)&amp;MID(COMPRAS!F4596,1,2)&amp;MID(COMPRAS!D4596,1,2),IVA!W:W,0)),"SIN COD.")</f>
        <v>0</v>
      </c>
    </row>
    <row r="4697" spans="1:86" x14ac:dyDescent="0.25">
      <c r="A4697"/>
      <c r="B4697"/>
      <c r="D4697"/>
      <c r="AL4697">
        <f t="shared" si="511"/>
        <v>0</v>
      </c>
      <c r="AQ4697">
        <f t="shared" si="512"/>
        <v>0</v>
      </c>
      <c r="AR4697" t="str">
        <f>IFERROR(IF(OR(AP4697=338,AP4697=340,AP4697=341,AP4697=342,AP4697="342A",AP4697="342B"),PorcenRet(AP4697,AT4697,AU4697),INDEX(PORCENTAJEBUSCAR,MATCH(AP4697,CódigoRET,0),4)*1),"")</f>
        <v/>
      </c>
      <c r="AS4697">
        <f t="shared" si="513"/>
        <v>0</v>
      </c>
      <c r="BF4697" t="str">
        <f>IFERROR(IF(OR(BD4697=338,BD4697=340,BD4697=341,BD4697=342,BD4697="342A",BD4697="342B"),PorcenRet(BD4697,BH4697,BI4697),INDEX(PORCENTAJEBUSCAR,MATCH(BD4697,CódigoRET,0),4)*1),"")</f>
        <v/>
      </c>
      <c r="BG4697">
        <f t="shared" si="514"/>
        <v>0</v>
      </c>
      <c r="BO4697">
        <f t="shared" si="515"/>
        <v>0</v>
      </c>
      <c r="CC4697">
        <f t="shared" si="516"/>
        <v>0</v>
      </c>
      <c r="CD4697">
        <f t="shared" si="517"/>
        <v>0</v>
      </c>
      <c r="CG4697">
        <f ca="1">IFERROR(INDIRECT("IVA!X"&amp;MATCH(MID(COMPRAS!C4597,1,2)&amp;MID(COMPRAS!F4597,1,2)&amp;MID(COMPRAS!D4597,1,2),IVA!W:W,0)),"SIN COD.")</f>
        <v>0</v>
      </c>
      <c r="CH4697">
        <f ca="1">IFERROR(INDIRECT("IVA!Y"&amp;MATCH(MID(COMPRAS!C4597,1,2)&amp;MID(COMPRAS!F4597,1,2)&amp;MID(COMPRAS!D4597,1,2),IVA!W:W,0)),"SIN COD.")</f>
        <v>0</v>
      </c>
    </row>
    <row r="4698" spans="1:86" x14ac:dyDescent="0.25">
      <c r="A4698"/>
      <c r="B4698"/>
      <c r="D4698"/>
      <c r="AL4698">
        <f t="shared" si="511"/>
        <v>0</v>
      </c>
      <c r="AQ4698">
        <f t="shared" si="512"/>
        <v>0</v>
      </c>
      <c r="AR4698" t="str">
        <f>IFERROR(IF(OR(AP4698=338,AP4698=340,AP4698=341,AP4698=342,AP4698="342A",AP4698="342B"),PorcenRet(AP4698,AT4698,AU4698),INDEX(PORCENTAJEBUSCAR,MATCH(AP4698,CódigoRET,0),4)*1),"")</f>
        <v/>
      </c>
      <c r="AS4698">
        <f t="shared" si="513"/>
        <v>0</v>
      </c>
      <c r="BF4698" t="str">
        <f>IFERROR(IF(OR(BD4698=338,BD4698=340,BD4698=341,BD4698=342,BD4698="342A",BD4698="342B"),PorcenRet(BD4698,BH4698,BI4698),INDEX(PORCENTAJEBUSCAR,MATCH(BD4698,CódigoRET,0),4)*1),"")</f>
        <v/>
      </c>
      <c r="BG4698">
        <f t="shared" si="514"/>
        <v>0</v>
      </c>
      <c r="BO4698">
        <f t="shared" si="515"/>
        <v>0</v>
      </c>
      <c r="CC4698">
        <f t="shared" si="516"/>
        <v>0</v>
      </c>
      <c r="CD4698">
        <f t="shared" si="517"/>
        <v>0</v>
      </c>
      <c r="CG4698">
        <f ca="1">IFERROR(INDIRECT("IVA!X"&amp;MATCH(MID(COMPRAS!C4598,1,2)&amp;MID(COMPRAS!F4598,1,2)&amp;MID(COMPRAS!D4598,1,2),IVA!W:W,0)),"SIN COD.")</f>
        <v>0</v>
      </c>
      <c r="CH4698">
        <f ca="1">IFERROR(INDIRECT("IVA!Y"&amp;MATCH(MID(COMPRAS!C4598,1,2)&amp;MID(COMPRAS!F4598,1,2)&amp;MID(COMPRAS!D4598,1,2),IVA!W:W,0)),"SIN COD.")</f>
        <v>0</v>
      </c>
    </row>
    <row r="4699" spans="1:86" x14ac:dyDescent="0.25">
      <c r="A4699"/>
      <c r="B4699"/>
      <c r="D4699"/>
      <c r="AL4699">
        <f t="shared" si="511"/>
        <v>0</v>
      </c>
      <c r="AQ4699">
        <f t="shared" si="512"/>
        <v>0</v>
      </c>
      <c r="AR4699" t="str">
        <f>IFERROR(IF(OR(AP4699=338,AP4699=340,AP4699=341,AP4699=342,AP4699="342A",AP4699="342B"),PorcenRet(AP4699,AT4699,AU4699),INDEX(PORCENTAJEBUSCAR,MATCH(AP4699,CódigoRET,0),4)*1),"")</f>
        <v/>
      </c>
      <c r="AS4699">
        <f t="shared" si="513"/>
        <v>0</v>
      </c>
      <c r="BF4699" t="str">
        <f>IFERROR(IF(OR(BD4699=338,BD4699=340,BD4699=341,BD4699=342,BD4699="342A",BD4699="342B"),PorcenRet(BD4699,BH4699,BI4699),INDEX(PORCENTAJEBUSCAR,MATCH(BD4699,CódigoRET,0),4)*1),"")</f>
        <v/>
      </c>
      <c r="BG4699">
        <f t="shared" si="514"/>
        <v>0</v>
      </c>
      <c r="BO4699">
        <f t="shared" si="515"/>
        <v>0</v>
      </c>
      <c r="CC4699">
        <f t="shared" si="516"/>
        <v>0</v>
      </c>
      <c r="CD4699">
        <f t="shared" si="517"/>
        <v>0</v>
      </c>
      <c r="CG4699">
        <f ca="1">IFERROR(INDIRECT("IVA!X"&amp;MATCH(MID(COMPRAS!C4599,1,2)&amp;MID(COMPRAS!F4599,1,2)&amp;MID(COMPRAS!D4599,1,2),IVA!W:W,0)),"SIN COD.")</f>
        <v>0</v>
      </c>
      <c r="CH4699">
        <f ca="1">IFERROR(INDIRECT("IVA!Y"&amp;MATCH(MID(COMPRAS!C4599,1,2)&amp;MID(COMPRAS!F4599,1,2)&amp;MID(COMPRAS!D4599,1,2),IVA!W:W,0)),"SIN COD.")</f>
        <v>0</v>
      </c>
    </row>
    <row r="4700" spans="1:86" x14ac:dyDescent="0.25">
      <c r="A4700"/>
      <c r="B4700"/>
      <c r="D4700"/>
      <c r="AL4700">
        <f t="shared" si="511"/>
        <v>0</v>
      </c>
      <c r="AQ4700">
        <f t="shared" si="512"/>
        <v>0</v>
      </c>
      <c r="AR4700" t="str">
        <f>IFERROR(IF(OR(AP4700=338,AP4700=340,AP4700=341,AP4700=342,AP4700="342A",AP4700="342B"),PorcenRet(AP4700,AT4700,AU4700),INDEX(PORCENTAJEBUSCAR,MATCH(AP4700,CódigoRET,0),4)*1),"")</f>
        <v/>
      </c>
      <c r="AS4700">
        <f t="shared" si="513"/>
        <v>0</v>
      </c>
      <c r="BF4700" t="str">
        <f>IFERROR(IF(OR(BD4700=338,BD4700=340,BD4700=341,BD4700=342,BD4700="342A",BD4700="342B"),PorcenRet(BD4700,BH4700,BI4700),INDEX(PORCENTAJEBUSCAR,MATCH(BD4700,CódigoRET,0),4)*1),"")</f>
        <v/>
      </c>
      <c r="BG4700">
        <f t="shared" si="514"/>
        <v>0</v>
      </c>
      <c r="BO4700">
        <f t="shared" si="515"/>
        <v>0</v>
      </c>
      <c r="CC4700">
        <f t="shared" si="516"/>
        <v>0</v>
      </c>
      <c r="CD4700">
        <f t="shared" si="517"/>
        <v>0</v>
      </c>
      <c r="CG4700">
        <f ca="1">IFERROR(INDIRECT("IVA!X"&amp;MATCH(MID(COMPRAS!C4600,1,2)&amp;MID(COMPRAS!F4600,1,2)&amp;MID(COMPRAS!D4600,1,2),IVA!W:W,0)),"SIN COD.")</f>
        <v>0</v>
      </c>
      <c r="CH4700">
        <f ca="1">IFERROR(INDIRECT("IVA!Y"&amp;MATCH(MID(COMPRAS!C4600,1,2)&amp;MID(COMPRAS!F4600,1,2)&amp;MID(COMPRAS!D4600,1,2),IVA!W:W,0)),"SIN COD.")</f>
        <v>0</v>
      </c>
    </row>
    <row r="4701" spans="1:86" x14ac:dyDescent="0.25">
      <c r="A4701"/>
      <c r="B4701"/>
      <c r="D4701"/>
      <c r="AL4701">
        <f t="shared" si="511"/>
        <v>0</v>
      </c>
      <c r="AQ4701">
        <f t="shared" si="512"/>
        <v>0</v>
      </c>
      <c r="AR4701" t="str">
        <f>IFERROR(IF(OR(AP4701=338,AP4701=340,AP4701=341,AP4701=342,AP4701="342A",AP4701="342B"),PorcenRet(AP4701,AT4701,AU4701),INDEX(PORCENTAJEBUSCAR,MATCH(AP4701,CódigoRET,0),4)*1),"")</f>
        <v/>
      </c>
      <c r="AS4701">
        <f t="shared" si="513"/>
        <v>0</v>
      </c>
      <c r="BF4701" t="str">
        <f>IFERROR(IF(OR(BD4701=338,BD4701=340,BD4701=341,BD4701=342,BD4701="342A",BD4701="342B"),PorcenRet(BD4701,BH4701,BI4701),INDEX(PORCENTAJEBUSCAR,MATCH(BD4701,CódigoRET,0),4)*1),"")</f>
        <v/>
      </c>
      <c r="BG4701">
        <f t="shared" si="514"/>
        <v>0</v>
      </c>
      <c r="BO4701">
        <f t="shared" si="515"/>
        <v>0</v>
      </c>
      <c r="CC4701">
        <f t="shared" si="516"/>
        <v>0</v>
      </c>
      <c r="CD4701">
        <f t="shared" si="517"/>
        <v>0</v>
      </c>
      <c r="CG4701">
        <f ca="1">IFERROR(INDIRECT("IVA!X"&amp;MATCH(MID(COMPRAS!C4601,1,2)&amp;MID(COMPRAS!F4601,1,2)&amp;MID(COMPRAS!D4601,1,2),IVA!W:W,0)),"SIN COD.")</f>
        <v>0</v>
      </c>
      <c r="CH4701">
        <f ca="1">IFERROR(INDIRECT("IVA!Y"&amp;MATCH(MID(COMPRAS!C4601,1,2)&amp;MID(COMPRAS!F4601,1,2)&amp;MID(COMPRAS!D4601,1,2),IVA!W:W,0)),"SIN COD.")</f>
        <v>0</v>
      </c>
    </row>
    <row r="4702" spans="1:86" x14ac:dyDescent="0.25">
      <c r="A4702"/>
      <c r="B4702"/>
      <c r="D4702"/>
      <c r="AL4702">
        <f t="shared" si="511"/>
        <v>0</v>
      </c>
      <c r="AQ4702">
        <f t="shared" si="512"/>
        <v>0</v>
      </c>
      <c r="AR4702" t="str">
        <f>IFERROR(IF(OR(AP4702=338,AP4702=340,AP4702=341,AP4702=342,AP4702="342A",AP4702="342B"),PorcenRet(AP4702,AT4702,AU4702),INDEX(PORCENTAJEBUSCAR,MATCH(AP4702,CódigoRET,0),4)*1),"")</f>
        <v/>
      </c>
      <c r="AS4702">
        <f t="shared" si="513"/>
        <v>0</v>
      </c>
      <c r="BF4702" t="str">
        <f>IFERROR(IF(OR(BD4702=338,BD4702=340,BD4702=341,BD4702=342,BD4702="342A",BD4702="342B"),PorcenRet(BD4702,BH4702,BI4702),INDEX(PORCENTAJEBUSCAR,MATCH(BD4702,CódigoRET,0),4)*1),"")</f>
        <v/>
      </c>
      <c r="BG4702">
        <f t="shared" si="514"/>
        <v>0</v>
      </c>
      <c r="BO4702">
        <f t="shared" si="515"/>
        <v>0</v>
      </c>
      <c r="CC4702">
        <f t="shared" si="516"/>
        <v>0</v>
      </c>
      <c r="CD4702">
        <f t="shared" si="517"/>
        <v>0</v>
      </c>
      <c r="CG4702">
        <f ca="1">IFERROR(INDIRECT("IVA!X"&amp;MATCH(MID(COMPRAS!C4602,1,2)&amp;MID(COMPRAS!F4602,1,2)&amp;MID(COMPRAS!D4602,1,2),IVA!W:W,0)),"SIN COD.")</f>
        <v>0</v>
      </c>
      <c r="CH4702">
        <f ca="1">IFERROR(INDIRECT("IVA!Y"&amp;MATCH(MID(COMPRAS!C4602,1,2)&amp;MID(COMPRAS!F4602,1,2)&amp;MID(COMPRAS!D4602,1,2),IVA!W:W,0)),"SIN COD.")</f>
        <v>0</v>
      </c>
    </row>
    <row r="4703" spans="1:86" x14ac:dyDescent="0.25">
      <c r="A4703"/>
      <c r="B4703"/>
      <c r="D4703"/>
      <c r="AL4703">
        <f t="shared" si="511"/>
        <v>0</v>
      </c>
      <c r="AQ4703">
        <f t="shared" si="512"/>
        <v>0</v>
      </c>
      <c r="AR4703" t="str">
        <f>IFERROR(IF(OR(AP4703=338,AP4703=340,AP4703=341,AP4703=342,AP4703="342A",AP4703="342B"),PorcenRet(AP4703,AT4703,AU4703),INDEX(PORCENTAJEBUSCAR,MATCH(AP4703,CódigoRET,0),4)*1),"")</f>
        <v/>
      </c>
      <c r="AS4703">
        <f t="shared" si="513"/>
        <v>0</v>
      </c>
      <c r="BF4703" t="str">
        <f>IFERROR(IF(OR(BD4703=338,BD4703=340,BD4703=341,BD4703=342,BD4703="342A",BD4703="342B"),PorcenRet(BD4703,BH4703,BI4703),INDEX(PORCENTAJEBUSCAR,MATCH(BD4703,CódigoRET,0),4)*1),"")</f>
        <v/>
      </c>
      <c r="BG4703">
        <f t="shared" si="514"/>
        <v>0</v>
      </c>
      <c r="BO4703">
        <f t="shared" si="515"/>
        <v>0</v>
      </c>
      <c r="CC4703">
        <f t="shared" si="516"/>
        <v>0</v>
      </c>
      <c r="CD4703">
        <f t="shared" si="517"/>
        <v>0</v>
      </c>
      <c r="CG4703">
        <f ca="1">IFERROR(INDIRECT("IVA!X"&amp;MATCH(MID(COMPRAS!C4603,1,2)&amp;MID(COMPRAS!F4603,1,2)&amp;MID(COMPRAS!D4603,1,2),IVA!W:W,0)),"SIN COD.")</f>
        <v>0</v>
      </c>
      <c r="CH4703">
        <f ca="1">IFERROR(INDIRECT("IVA!Y"&amp;MATCH(MID(COMPRAS!C4603,1,2)&amp;MID(COMPRAS!F4603,1,2)&amp;MID(COMPRAS!D4603,1,2),IVA!W:W,0)),"SIN COD.")</f>
        <v>0</v>
      </c>
    </row>
    <row r="4704" spans="1:86" x14ac:dyDescent="0.25">
      <c r="A4704"/>
      <c r="B4704"/>
      <c r="D4704"/>
      <c r="AL4704">
        <f t="shared" si="511"/>
        <v>0</v>
      </c>
      <c r="AQ4704">
        <f t="shared" si="512"/>
        <v>0</v>
      </c>
      <c r="AR4704" t="str">
        <f>IFERROR(IF(OR(AP4704=338,AP4704=340,AP4704=341,AP4704=342,AP4704="342A",AP4704="342B"),PorcenRet(AP4704,AT4704,AU4704),INDEX(PORCENTAJEBUSCAR,MATCH(AP4704,CódigoRET,0),4)*1),"")</f>
        <v/>
      </c>
      <c r="AS4704">
        <f t="shared" si="513"/>
        <v>0</v>
      </c>
      <c r="BF4704" t="str">
        <f>IFERROR(IF(OR(BD4704=338,BD4704=340,BD4704=341,BD4704=342,BD4704="342A",BD4704="342B"),PorcenRet(BD4704,BH4704,BI4704),INDEX(PORCENTAJEBUSCAR,MATCH(BD4704,CódigoRET,0),4)*1),"")</f>
        <v/>
      </c>
      <c r="BG4704">
        <f t="shared" si="514"/>
        <v>0</v>
      </c>
      <c r="BO4704">
        <f t="shared" si="515"/>
        <v>0</v>
      </c>
      <c r="CC4704">
        <f t="shared" si="516"/>
        <v>0</v>
      </c>
      <c r="CD4704">
        <f t="shared" si="517"/>
        <v>0</v>
      </c>
      <c r="CG4704">
        <f ca="1">IFERROR(INDIRECT("IVA!X"&amp;MATCH(MID(COMPRAS!C4604,1,2)&amp;MID(COMPRAS!F4604,1,2)&amp;MID(COMPRAS!D4604,1,2),IVA!W:W,0)),"SIN COD.")</f>
        <v>0</v>
      </c>
      <c r="CH4704">
        <f ca="1">IFERROR(INDIRECT("IVA!Y"&amp;MATCH(MID(COMPRAS!C4604,1,2)&amp;MID(COMPRAS!F4604,1,2)&amp;MID(COMPRAS!D4604,1,2),IVA!W:W,0)),"SIN COD.")</f>
        <v>0</v>
      </c>
    </row>
    <row r="4705" spans="1:86" x14ac:dyDescent="0.25">
      <c r="A4705"/>
      <c r="B4705"/>
      <c r="D4705"/>
      <c r="AL4705">
        <f t="shared" si="511"/>
        <v>0</v>
      </c>
      <c r="AQ4705">
        <f t="shared" si="512"/>
        <v>0</v>
      </c>
      <c r="AR4705" t="str">
        <f>IFERROR(IF(OR(AP4705=338,AP4705=340,AP4705=341,AP4705=342,AP4705="342A",AP4705="342B"),PorcenRet(AP4705,AT4705,AU4705),INDEX(PORCENTAJEBUSCAR,MATCH(AP4705,CódigoRET,0),4)*1),"")</f>
        <v/>
      </c>
      <c r="AS4705">
        <f t="shared" si="513"/>
        <v>0</v>
      </c>
      <c r="BF4705" t="str">
        <f>IFERROR(IF(OR(BD4705=338,BD4705=340,BD4705=341,BD4705=342,BD4705="342A",BD4705="342B"),PorcenRet(BD4705,BH4705,BI4705),INDEX(PORCENTAJEBUSCAR,MATCH(BD4705,CódigoRET,0),4)*1),"")</f>
        <v/>
      </c>
      <c r="BG4705">
        <f t="shared" si="514"/>
        <v>0</v>
      </c>
      <c r="BO4705">
        <f t="shared" si="515"/>
        <v>0</v>
      </c>
      <c r="CC4705">
        <f t="shared" si="516"/>
        <v>0</v>
      </c>
      <c r="CD4705">
        <f t="shared" si="517"/>
        <v>0</v>
      </c>
      <c r="CG4705">
        <f ca="1">IFERROR(INDIRECT("IVA!X"&amp;MATCH(MID(COMPRAS!C4605,1,2)&amp;MID(COMPRAS!F4605,1,2)&amp;MID(COMPRAS!D4605,1,2),IVA!W:W,0)),"SIN COD.")</f>
        <v>0</v>
      </c>
      <c r="CH4705">
        <f ca="1">IFERROR(INDIRECT("IVA!Y"&amp;MATCH(MID(COMPRAS!C4605,1,2)&amp;MID(COMPRAS!F4605,1,2)&amp;MID(COMPRAS!D4605,1,2),IVA!W:W,0)),"SIN COD.")</f>
        <v>0</v>
      </c>
    </row>
    <row r="4706" spans="1:86" x14ac:dyDescent="0.25">
      <c r="A4706"/>
      <c r="B4706"/>
      <c r="D4706"/>
      <c r="AL4706">
        <f t="shared" si="511"/>
        <v>0</v>
      </c>
      <c r="AQ4706">
        <f t="shared" si="512"/>
        <v>0</v>
      </c>
      <c r="AR4706" t="str">
        <f>IFERROR(IF(OR(AP4706=338,AP4706=340,AP4706=341,AP4706=342,AP4706="342A",AP4706="342B"),PorcenRet(AP4706,AT4706,AU4706),INDEX(PORCENTAJEBUSCAR,MATCH(AP4706,CódigoRET,0),4)*1),"")</f>
        <v/>
      </c>
      <c r="AS4706">
        <f t="shared" si="513"/>
        <v>0</v>
      </c>
      <c r="BF4706" t="str">
        <f>IFERROR(IF(OR(BD4706=338,BD4706=340,BD4706=341,BD4706=342,BD4706="342A",BD4706="342B"),PorcenRet(BD4706,BH4706,BI4706),INDEX(PORCENTAJEBUSCAR,MATCH(BD4706,CódigoRET,0),4)*1),"")</f>
        <v/>
      </c>
      <c r="BG4706">
        <f t="shared" si="514"/>
        <v>0</v>
      </c>
      <c r="BO4706">
        <f t="shared" si="515"/>
        <v>0</v>
      </c>
      <c r="CC4706">
        <f t="shared" si="516"/>
        <v>0</v>
      </c>
      <c r="CD4706">
        <f t="shared" si="517"/>
        <v>0</v>
      </c>
      <c r="CG4706">
        <f ca="1">IFERROR(INDIRECT("IVA!X"&amp;MATCH(MID(COMPRAS!C4606,1,2)&amp;MID(COMPRAS!F4606,1,2)&amp;MID(COMPRAS!D4606,1,2),IVA!W:W,0)),"SIN COD.")</f>
        <v>0</v>
      </c>
      <c r="CH4706">
        <f ca="1">IFERROR(INDIRECT("IVA!Y"&amp;MATCH(MID(COMPRAS!C4606,1,2)&amp;MID(COMPRAS!F4606,1,2)&amp;MID(COMPRAS!D4606,1,2),IVA!W:W,0)),"SIN COD.")</f>
        <v>0</v>
      </c>
    </row>
    <row r="4707" spans="1:86" x14ac:dyDescent="0.25">
      <c r="A4707"/>
      <c r="B4707"/>
      <c r="D4707"/>
      <c r="AL4707">
        <f t="shared" si="511"/>
        <v>0</v>
      </c>
      <c r="AQ4707">
        <f t="shared" si="512"/>
        <v>0</v>
      </c>
      <c r="AR4707" t="str">
        <f>IFERROR(IF(OR(AP4707=338,AP4707=340,AP4707=341,AP4707=342,AP4707="342A",AP4707="342B"),PorcenRet(AP4707,AT4707,AU4707),INDEX(PORCENTAJEBUSCAR,MATCH(AP4707,CódigoRET,0),4)*1),"")</f>
        <v/>
      </c>
      <c r="AS4707">
        <f t="shared" si="513"/>
        <v>0</v>
      </c>
      <c r="BF4707" t="str">
        <f>IFERROR(IF(OR(BD4707=338,BD4707=340,BD4707=341,BD4707=342,BD4707="342A",BD4707="342B"),PorcenRet(BD4707,BH4707,BI4707),INDEX(PORCENTAJEBUSCAR,MATCH(BD4707,CódigoRET,0),4)*1),"")</f>
        <v/>
      </c>
      <c r="BG4707">
        <f t="shared" si="514"/>
        <v>0</v>
      </c>
      <c r="BO4707">
        <f t="shared" si="515"/>
        <v>0</v>
      </c>
      <c r="CC4707">
        <f t="shared" si="516"/>
        <v>0</v>
      </c>
      <c r="CD4707">
        <f t="shared" si="517"/>
        <v>0</v>
      </c>
      <c r="CG4707">
        <f ca="1">IFERROR(INDIRECT("IVA!X"&amp;MATCH(MID(COMPRAS!C4607,1,2)&amp;MID(COMPRAS!F4607,1,2)&amp;MID(COMPRAS!D4607,1,2),IVA!W:W,0)),"SIN COD.")</f>
        <v>0</v>
      </c>
      <c r="CH4707">
        <f ca="1">IFERROR(INDIRECT("IVA!Y"&amp;MATCH(MID(COMPRAS!C4607,1,2)&amp;MID(COMPRAS!F4607,1,2)&amp;MID(COMPRAS!D4607,1,2),IVA!W:W,0)),"SIN COD.")</f>
        <v>0</v>
      </c>
    </row>
    <row r="4708" spans="1:86" x14ac:dyDescent="0.25">
      <c r="A4708"/>
      <c r="B4708"/>
      <c r="D4708"/>
      <c r="AL4708">
        <f t="shared" si="511"/>
        <v>0</v>
      </c>
      <c r="AQ4708">
        <f t="shared" si="512"/>
        <v>0</v>
      </c>
      <c r="AR4708" t="str">
        <f>IFERROR(IF(OR(AP4708=338,AP4708=340,AP4708=341,AP4708=342,AP4708="342A",AP4708="342B"),PorcenRet(AP4708,AT4708,AU4708),INDEX(PORCENTAJEBUSCAR,MATCH(AP4708,CódigoRET,0),4)*1),"")</f>
        <v/>
      </c>
      <c r="AS4708">
        <f t="shared" si="513"/>
        <v>0</v>
      </c>
      <c r="BF4708" t="str">
        <f>IFERROR(IF(OR(BD4708=338,BD4708=340,BD4708=341,BD4708=342,BD4708="342A",BD4708="342B"),PorcenRet(BD4708,BH4708,BI4708),INDEX(PORCENTAJEBUSCAR,MATCH(BD4708,CódigoRET,0),4)*1),"")</f>
        <v/>
      </c>
      <c r="BG4708">
        <f t="shared" si="514"/>
        <v>0</v>
      </c>
      <c r="BO4708">
        <f t="shared" si="515"/>
        <v>0</v>
      </c>
      <c r="CC4708">
        <f t="shared" si="516"/>
        <v>0</v>
      </c>
      <c r="CD4708">
        <f t="shared" si="517"/>
        <v>0</v>
      </c>
      <c r="CG4708">
        <f ca="1">IFERROR(INDIRECT("IVA!X"&amp;MATCH(MID(COMPRAS!C4608,1,2)&amp;MID(COMPRAS!F4608,1,2)&amp;MID(COMPRAS!D4608,1,2),IVA!W:W,0)),"SIN COD.")</f>
        <v>0</v>
      </c>
      <c r="CH4708">
        <f ca="1">IFERROR(INDIRECT("IVA!Y"&amp;MATCH(MID(COMPRAS!C4608,1,2)&amp;MID(COMPRAS!F4608,1,2)&amp;MID(COMPRAS!D4608,1,2),IVA!W:W,0)),"SIN COD.")</f>
        <v>0</v>
      </c>
    </row>
    <row r="4709" spans="1:86" x14ac:dyDescent="0.25">
      <c r="A4709"/>
      <c r="B4709"/>
      <c r="D4709"/>
      <c r="AL4709">
        <f t="shared" si="511"/>
        <v>0</v>
      </c>
      <c r="AQ4709">
        <f t="shared" si="512"/>
        <v>0</v>
      </c>
      <c r="AR4709" t="str">
        <f>IFERROR(IF(OR(AP4709=338,AP4709=340,AP4709=341,AP4709=342,AP4709="342A",AP4709="342B"),PorcenRet(AP4709,AT4709,AU4709),INDEX(PORCENTAJEBUSCAR,MATCH(AP4709,CódigoRET,0),4)*1),"")</f>
        <v/>
      </c>
      <c r="AS4709">
        <f t="shared" si="513"/>
        <v>0</v>
      </c>
      <c r="BF4709" t="str">
        <f>IFERROR(IF(OR(BD4709=338,BD4709=340,BD4709=341,BD4709=342,BD4709="342A",BD4709="342B"),PorcenRet(BD4709,BH4709,BI4709),INDEX(PORCENTAJEBUSCAR,MATCH(BD4709,CódigoRET,0),4)*1),"")</f>
        <v/>
      </c>
      <c r="BG4709">
        <f t="shared" si="514"/>
        <v>0</v>
      </c>
      <c r="BO4709">
        <f t="shared" si="515"/>
        <v>0</v>
      </c>
      <c r="CC4709">
        <f t="shared" si="516"/>
        <v>0</v>
      </c>
      <c r="CD4709">
        <f t="shared" si="517"/>
        <v>0</v>
      </c>
      <c r="CG4709">
        <f ca="1">IFERROR(INDIRECT("IVA!X"&amp;MATCH(MID(COMPRAS!C4609,1,2)&amp;MID(COMPRAS!F4609,1,2)&amp;MID(COMPRAS!D4609,1,2),IVA!W:W,0)),"SIN COD.")</f>
        <v>0</v>
      </c>
      <c r="CH4709">
        <f ca="1">IFERROR(INDIRECT("IVA!Y"&amp;MATCH(MID(COMPRAS!C4609,1,2)&amp;MID(COMPRAS!F4609,1,2)&amp;MID(COMPRAS!D4609,1,2),IVA!W:W,0)),"SIN COD.")</f>
        <v>0</v>
      </c>
    </row>
    <row r="4710" spans="1:86" x14ac:dyDescent="0.25">
      <c r="A4710"/>
      <c r="B4710"/>
      <c r="D4710"/>
      <c r="AL4710">
        <f t="shared" si="511"/>
        <v>0</v>
      </c>
      <c r="AQ4710">
        <f t="shared" si="512"/>
        <v>0</v>
      </c>
      <c r="AR4710" t="str">
        <f>IFERROR(IF(OR(AP4710=338,AP4710=340,AP4710=341,AP4710=342,AP4710="342A",AP4710="342B"),PorcenRet(AP4710,AT4710,AU4710),INDEX(PORCENTAJEBUSCAR,MATCH(AP4710,CódigoRET,0),4)*1),"")</f>
        <v/>
      </c>
      <c r="AS4710">
        <f t="shared" si="513"/>
        <v>0</v>
      </c>
      <c r="BF4710" t="str">
        <f>IFERROR(IF(OR(BD4710=338,BD4710=340,BD4710=341,BD4710=342,BD4710="342A",BD4710="342B"),PorcenRet(BD4710,BH4710,BI4710),INDEX(PORCENTAJEBUSCAR,MATCH(BD4710,CódigoRET,0),4)*1),"")</f>
        <v/>
      </c>
      <c r="BG4710">
        <f t="shared" si="514"/>
        <v>0</v>
      </c>
      <c r="BO4710">
        <f t="shared" si="515"/>
        <v>0</v>
      </c>
      <c r="CC4710">
        <f t="shared" si="516"/>
        <v>0</v>
      </c>
      <c r="CD4710">
        <f t="shared" si="517"/>
        <v>0</v>
      </c>
      <c r="CG4710">
        <f ca="1">IFERROR(INDIRECT("IVA!X"&amp;MATCH(MID(COMPRAS!C4610,1,2)&amp;MID(COMPRAS!F4610,1,2)&amp;MID(COMPRAS!D4610,1,2),IVA!W:W,0)),"SIN COD.")</f>
        <v>0</v>
      </c>
      <c r="CH4710">
        <f ca="1">IFERROR(INDIRECT("IVA!Y"&amp;MATCH(MID(COMPRAS!C4610,1,2)&amp;MID(COMPRAS!F4610,1,2)&amp;MID(COMPRAS!D4610,1,2),IVA!W:W,0)),"SIN COD.")</f>
        <v>0</v>
      </c>
    </row>
    <row r="4711" spans="1:86" x14ac:dyDescent="0.25">
      <c r="A4711"/>
      <c r="B4711"/>
      <c r="D4711"/>
      <c r="AL4711">
        <f t="shared" si="511"/>
        <v>0</v>
      </c>
      <c r="AQ4711">
        <f t="shared" si="512"/>
        <v>0</v>
      </c>
      <c r="AR4711" t="str">
        <f>IFERROR(IF(OR(AP4711=338,AP4711=340,AP4711=341,AP4711=342,AP4711="342A",AP4711="342B"),PorcenRet(AP4711,AT4711,AU4711),INDEX(PORCENTAJEBUSCAR,MATCH(AP4711,CódigoRET,0),4)*1),"")</f>
        <v/>
      </c>
      <c r="AS4711">
        <f t="shared" si="513"/>
        <v>0</v>
      </c>
      <c r="BF4711" t="str">
        <f>IFERROR(IF(OR(BD4711=338,BD4711=340,BD4711=341,BD4711=342,BD4711="342A",BD4711="342B"),PorcenRet(BD4711,BH4711,BI4711),INDEX(PORCENTAJEBUSCAR,MATCH(BD4711,CódigoRET,0),4)*1),"")</f>
        <v/>
      </c>
      <c r="BG4711">
        <f t="shared" si="514"/>
        <v>0</v>
      </c>
      <c r="BO4711">
        <f t="shared" si="515"/>
        <v>0</v>
      </c>
      <c r="CC4711">
        <f t="shared" si="516"/>
        <v>0</v>
      </c>
      <c r="CD4711">
        <f t="shared" si="517"/>
        <v>0</v>
      </c>
      <c r="CG4711">
        <f ca="1">IFERROR(INDIRECT("IVA!X"&amp;MATCH(MID(COMPRAS!C4611,1,2)&amp;MID(COMPRAS!F4611,1,2)&amp;MID(COMPRAS!D4611,1,2),IVA!W:W,0)),"SIN COD.")</f>
        <v>0</v>
      </c>
      <c r="CH4711">
        <f ca="1">IFERROR(INDIRECT("IVA!Y"&amp;MATCH(MID(COMPRAS!C4611,1,2)&amp;MID(COMPRAS!F4611,1,2)&amp;MID(COMPRAS!D4611,1,2),IVA!W:W,0)),"SIN COD.")</f>
        <v>0</v>
      </c>
    </row>
    <row r="4712" spans="1:86" x14ac:dyDescent="0.25">
      <c r="A4712"/>
      <c r="B4712"/>
      <c r="D4712"/>
      <c r="AL4712">
        <f t="shared" si="511"/>
        <v>0</v>
      </c>
      <c r="AQ4712">
        <f t="shared" si="512"/>
        <v>0</v>
      </c>
      <c r="AR4712" t="str">
        <f>IFERROR(IF(OR(AP4712=338,AP4712=340,AP4712=341,AP4712=342,AP4712="342A",AP4712="342B"),PorcenRet(AP4712,AT4712,AU4712),INDEX(PORCENTAJEBUSCAR,MATCH(AP4712,CódigoRET,0),4)*1),"")</f>
        <v/>
      </c>
      <c r="AS4712">
        <f t="shared" si="513"/>
        <v>0</v>
      </c>
      <c r="BF4712" t="str">
        <f>IFERROR(IF(OR(BD4712=338,BD4712=340,BD4712=341,BD4712=342,BD4712="342A",BD4712="342B"),PorcenRet(BD4712,BH4712,BI4712),INDEX(PORCENTAJEBUSCAR,MATCH(BD4712,CódigoRET,0),4)*1),"")</f>
        <v/>
      </c>
      <c r="BG4712">
        <f t="shared" si="514"/>
        <v>0</v>
      </c>
      <c r="BO4712">
        <f t="shared" si="515"/>
        <v>0</v>
      </c>
      <c r="CC4712">
        <f t="shared" si="516"/>
        <v>0</v>
      </c>
      <c r="CD4712">
        <f t="shared" si="517"/>
        <v>0</v>
      </c>
      <c r="CG4712">
        <f ca="1">IFERROR(INDIRECT("IVA!X"&amp;MATCH(MID(COMPRAS!C4612,1,2)&amp;MID(COMPRAS!F4612,1,2)&amp;MID(COMPRAS!D4612,1,2),IVA!W:W,0)),"SIN COD.")</f>
        <v>0</v>
      </c>
      <c r="CH4712">
        <f ca="1">IFERROR(INDIRECT("IVA!Y"&amp;MATCH(MID(COMPRAS!C4612,1,2)&amp;MID(COMPRAS!F4612,1,2)&amp;MID(COMPRAS!D4612,1,2),IVA!W:W,0)),"SIN COD.")</f>
        <v>0</v>
      </c>
    </row>
    <row r="4713" spans="1:86" x14ac:dyDescent="0.25">
      <c r="A4713"/>
      <c r="B4713"/>
      <c r="D4713"/>
      <c r="AL4713">
        <f t="shared" si="511"/>
        <v>0</v>
      </c>
      <c r="AQ4713">
        <f t="shared" si="512"/>
        <v>0</v>
      </c>
      <c r="AR4713" t="str">
        <f>IFERROR(IF(OR(AP4713=338,AP4713=340,AP4713=341,AP4713=342,AP4713="342A",AP4713="342B"),PorcenRet(AP4713,AT4713,AU4713),INDEX(PORCENTAJEBUSCAR,MATCH(AP4713,CódigoRET,0),4)*1),"")</f>
        <v/>
      </c>
      <c r="AS4713">
        <f t="shared" si="513"/>
        <v>0</v>
      </c>
      <c r="BF4713" t="str">
        <f>IFERROR(IF(OR(BD4713=338,BD4713=340,BD4713=341,BD4713=342,BD4713="342A",BD4713="342B"),PorcenRet(BD4713,BH4713,BI4713),INDEX(PORCENTAJEBUSCAR,MATCH(BD4713,CódigoRET,0),4)*1),"")</f>
        <v/>
      </c>
      <c r="BG4713">
        <f t="shared" si="514"/>
        <v>0</v>
      </c>
      <c r="BO4713">
        <f t="shared" si="515"/>
        <v>0</v>
      </c>
      <c r="CC4713">
        <f t="shared" si="516"/>
        <v>0</v>
      </c>
      <c r="CD4713">
        <f t="shared" si="517"/>
        <v>0</v>
      </c>
      <c r="CG4713">
        <f ca="1">IFERROR(INDIRECT("IVA!X"&amp;MATCH(MID(COMPRAS!C4613,1,2)&amp;MID(COMPRAS!F4613,1,2)&amp;MID(COMPRAS!D4613,1,2),IVA!W:W,0)),"SIN COD.")</f>
        <v>0</v>
      </c>
      <c r="CH4713">
        <f ca="1">IFERROR(INDIRECT("IVA!Y"&amp;MATCH(MID(COMPRAS!C4613,1,2)&amp;MID(COMPRAS!F4613,1,2)&amp;MID(COMPRAS!D4613,1,2),IVA!W:W,0)),"SIN COD.")</f>
        <v>0</v>
      </c>
    </row>
    <row r="4714" spans="1:86" x14ac:dyDescent="0.25">
      <c r="A4714"/>
      <c r="B4714"/>
      <c r="D4714"/>
      <c r="AL4714">
        <f t="shared" si="511"/>
        <v>0</v>
      </c>
      <c r="AQ4714">
        <f t="shared" si="512"/>
        <v>0</v>
      </c>
      <c r="AR4714" t="str">
        <f>IFERROR(IF(OR(AP4714=338,AP4714=340,AP4714=341,AP4714=342,AP4714="342A",AP4714="342B"),PorcenRet(AP4714,AT4714,AU4714),INDEX(PORCENTAJEBUSCAR,MATCH(AP4714,CódigoRET,0),4)*1),"")</f>
        <v/>
      </c>
      <c r="AS4714">
        <f t="shared" si="513"/>
        <v>0</v>
      </c>
      <c r="BF4714" t="str">
        <f>IFERROR(IF(OR(BD4714=338,BD4714=340,BD4714=341,BD4714=342,BD4714="342A",BD4714="342B"),PorcenRet(BD4714,BH4714,BI4714),INDEX(PORCENTAJEBUSCAR,MATCH(BD4714,CódigoRET,0),4)*1),"")</f>
        <v/>
      </c>
      <c r="BG4714">
        <f t="shared" si="514"/>
        <v>0</v>
      </c>
      <c r="BO4714">
        <f t="shared" si="515"/>
        <v>0</v>
      </c>
      <c r="CC4714">
        <f t="shared" si="516"/>
        <v>0</v>
      </c>
      <c r="CD4714">
        <f t="shared" si="517"/>
        <v>0</v>
      </c>
      <c r="CG4714">
        <f ca="1">IFERROR(INDIRECT("IVA!X"&amp;MATCH(MID(COMPRAS!C4614,1,2)&amp;MID(COMPRAS!F4614,1,2)&amp;MID(COMPRAS!D4614,1,2),IVA!W:W,0)),"SIN COD.")</f>
        <v>0</v>
      </c>
      <c r="CH4714">
        <f ca="1">IFERROR(INDIRECT("IVA!Y"&amp;MATCH(MID(COMPRAS!C4614,1,2)&amp;MID(COMPRAS!F4614,1,2)&amp;MID(COMPRAS!D4614,1,2),IVA!W:W,0)),"SIN COD.")</f>
        <v>0</v>
      </c>
    </row>
    <row r="4715" spans="1:86" x14ac:dyDescent="0.25">
      <c r="A4715"/>
      <c r="B4715"/>
      <c r="D4715"/>
      <c r="AL4715">
        <f t="shared" si="511"/>
        <v>0</v>
      </c>
      <c r="AQ4715">
        <f t="shared" si="512"/>
        <v>0</v>
      </c>
      <c r="AR4715" t="str">
        <f>IFERROR(IF(OR(AP4715=338,AP4715=340,AP4715=341,AP4715=342,AP4715="342A",AP4715="342B"),PorcenRet(AP4715,AT4715,AU4715),INDEX(PORCENTAJEBUSCAR,MATCH(AP4715,CódigoRET,0),4)*1),"")</f>
        <v/>
      </c>
      <c r="AS4715">
        <f t="shared" si="513"/>
        <v>0</v>
      </c>
      <c r="BF4715" t="str">
        <f>IFERROR(IF(OR(BD4715=338,BD4715=340,BD4715=341,BD4715=342,BD4715="342A",BD4715="342B"),PorcenRet(BD4715,BH4715,BI4715),INDEX(PORCENTAJEBUSCAR,MATCH(BD4715,CódigoRET,0),4)*1),"")</f>
        <v/>
      </c>
      <c r="BG4715">
        <f t="shared" si="514"/>
        <v>0</v>
      </c>
      <c r="BO4715">
        <f t="shared" si="515"/>
        <v>0</v>
      </c>
      <c r="CC4715">
        <f t="shared" si="516"/>
        <v>0</v>
      </c>
      <c r="CD4715">
        <f t="shared" si="517"/>
        <v>0</v>
      </c>
      <c r="CG4715">
        <f ca="1">IFERROR(INDIRECT("IVA!X"&amp;MATCH(MID(COMPRAS!C4615,1,2)&amp;MID(COMPRAS!F4615,1,2)&amp;MID(COMPRAS!D4615,1,2),IVA!W:W,0)),"SIN COD.")</f>
        <v>0</v>
      </c>
      <c r="CH4715">
        <f ca="1">IFERROR(INDIRECT("IVA!Y"&amp;MATCH(MID(COMPRAS!C4615,1,2)&amp;MID(COMPRAS!F4615,1,2)&amp;MID(COMPRAS!D4615,1,2),IVA!W:W,0)),"SIN COD.")</f>
        <v>0</v>
      </c>
    </row>
    <row r="4716" spans="1:86" x14ac:dyDescent="0.25">
      <c r="A4716"/>
      <c r="B4716"/>
      <c r="D4716"/>
      <c r="AL4716">
        <f t="shared" si="511"/>
        <v>0</v>
      </c>
      <c r="AQ4716">
        <f t="shared" si="512"/>
        <v>0</v>
      </c>
      <c r="AR4716" t="str">
        <f>IFERROR(IF(OR(AP4716=338,AP4716=340,AP4716=341,AP4716=342,AP4716="342A",AP4716="342B"),PorcenRet(AP4716,AT4716,AU4716),INDEX(PORCENTAJEBUSCAR,MATCH(AP4716,CódigoRET,0),4)*1),"")</f>
        <v/>
      </c>
      <c r="AS4716">
        <f t="shared" si="513"/>
        <v>0</v>
      </c>
      <c r="BF4716" t="str">
        <f>IFERROR(IF(OR(BD4716=338,BD4716=340,BD4716=341,BD4716=342,BD4716="342A",BD4716="342B"),PorcenRet(BD4716,BH4716,BI4716),INDEX(PORCENTAJEBUSCAR,MATCH(BD4716,CódigoRET,0),4)*1),"")</f>
        <v/>
      </c>
      <c r="BG4716">
        <f t="shared" si="514"/>
        <v>0</v>
      </c>
      <c r="BO4716">
        <f t="shared" si="515"/>
        <v>0</v>
      </c>
      <c r="CC4716">
        <f t="shared" si="516"/>
        <v>0</v>
      </c>
      <c r="CD4716">
        <f t="shared" si="517"/>
        <v>0</v>
      </c>
      <c r="CG4716">
        <f ca="1">IFERROR(INDIRECT("IVA!X"&amp;MATCH(MID(COMPRAS!C4616,1,2)&amp;MID(COMPRAS!F4616,1,2)&amp;MID(COMPRAS!D4616,1,2),IVA!W:W,0)),"SIN COD.")</f>
        <v>0</v>
      </c>
      <c r="CH4716">
        <f ca="1">IFERROR(INDIRECT("IVA!Y"&amp;MATCH(MID(COMPRAS!C4616,1,2)&amp;MID(COMPRAS!F4616,1,2)&amp;MID(COMPRAS!D4616,1,2),IVA!W:W,0)),"SIN COD.")</f>
        <v>0</v>
      </c>
    </row>
    <row r="4717" spans="1:86" x14ac:dyDescent="0.25">
      <c r="A4717"/>
      <c r="B4717"/>
      <c r="D4717"/>
      <c r="AL4717">
        <f t="shared" si="511"/>
        <v>0</v>
      </c>
      <c r="AQ4717">
        <f t="shared" si="512"/>
        <v>0</v>
      </c>
      <c r="AR4717" t="str">
        <f>IFERROR(IF(OR(AP4717=338,AP4717=340,AP4717=341,AP4717=342,AP4717="342A",AP4717="342B"),PorcenRet(AP4717,AT4717,AU4717),INDEX(PORCENTAJEBUSCAR,MATCH(AP4717,CódigoRET,0),4)*1),"")</f>
        <v/>
      </c>
      <c r="AS4717">
        <f t="shared" si="513"/>
        <v>0</v>
      </c>
      <c r="BF4717" t="str">
        <f>IFERROR(IF(OR(BD4717=338,BD4717=340,BD4717=341,BD4717=342,BD4717="342A",BD4717="342B"),PorcenRet(BD4717,BH4717,BI4717),INDEX(PORCENTAJEBUSCAR,MATCH(BD4717,CódigoRET,0),4)*1),"")</f>
        <v/>
      </c>
      <c r="BG4717">
        <f t="shared" si="514"/>
        <v>0</v>
      </c>
      <c r="BO4717">
        <f t="shared" si="515"/>
        <v>0</v>
      </c>
      <c r="CC4717">
        <f t="shared" si="516"/>
        <v>0</v>
      </c>
      <c r="CD4717">
        <f t="shared" si="517"/>
        <v>0</v>
      </c>
      <c r="CG4717">
        <f ca="1">IFERROR(INDIRECT("IVA!X"&amp;MATCH(MID(COMPRAS!C4617,1,2)&amp;MID(COMPRAS!F4617,1,2)&amp;MID(COMPRAS!D4617,1,2),IVA!W:W,0)),"SIN COD.")</f>
        <v>0</v>
      </c>
      <c r="CH4717">
        <f ca="1">IFERROR(INDIRECT("IVA!Y"&amp;MATCH(MID(COMPRAS!C4617,1,2)&amp;MID(COMPRAS!F4617,1,2)&amp;MID(COMPRAS!D4617,1,2),IVA!W:W,0)),"SIN COD.")</f>
        <v>0</v>
      </c>
    </row>
    <row r="4718" spans="1:86" x14ac:dyDescent="0.25">
      <c r="A4718"/>
      <c r="B4718"/>
      <c r="D4718"/>
      <c r="AL4718">
        <f t="shared" si="511"/>
        <v>0</v>
      </c>
      <c r="AQ4718">
        <f t="shared" si="512"/>
        <v>0</v>
      </c>
      <c r="AR4718" t="str">
        <f>IFERROR(IF(OR(AP4718=338,AP4718=340,AP4718=341,AP4718=342,AP4718="342A",AP4718="342B"),PorcenRet(AP4718,AT4718,AU4718),INDEX(PORCENTAJEBUSCAR,MATCH(AP4718,CódigoRET,0),4)*1),"")</f>
        <v/>
      </c>
      <c r="AS4718">
        <f t="shared" si="513"/>
        <v>0</v>
      </c>
      <c r="BF4718" t="str">
        <f>IFERROR(IF(OR(BD4718=338,BD4718=340,BD4718=341,BD4718=342,BD4718="342A",BD4718="342B"),PorcenRet(BD4718,BH4718,BI4718),INDEX(PORCENTAJEBUSCAR,MATCH(BD4718,CódigoRET,0),4)*1),"")</f>
        <v/>
      </c>
      <c r="BG4718">
        <f t="shared" si="514"/>
        <v>0</v>
      </c>
      <c r="BO4718">
        <f t="shared" si="515"/>
        <v>0</v>
      </c>
      <c r="CC4718">
        <f t="shared" si="516"/>
        <v>0</v>
      </c>
      <c r="CD4718">
        <f t="shared" si="517"/>
        <v>0</v>
      </c>
      <c r="CG4718">
        <f ca="1">IFERROR(INDIRECT("IVA!X"&amp;MATCH(MID(COMPRAS!C4618,1,2)&amp;MID(COMPRAS!F4618,1,2)&amp;MID(COMPRAS!D4618,1,2),IVA!W:W,0)),"SIN COD.")</f>
        <v>0</v>
      </c>
      <c r="CH4718">
        <f ca="1">IFERROR(INDIRECT("IVA!Y"&amp;MATCH(MID(COMPRAS!C4618,1,2)&amp;MID(COMPRAS!F4618,1,2)&amp;MID(COMPRAS!D4618,1,2),IVA!W:W,0)),"SIN COD.")</f>
        <v>0</v>
      </c>
    </row>
    <row r="4719" spans="1:86" x14ac:dyDescent="0.25">
      <c r="A4719"/>
      <c r="B4719"/>
      <c r="D4719"/>
      <c r="AL4719">
        <f t="shared" si="511"/>
        <v>0</v>
      </c>
      <c r="AQ4719">
        <f t="shared" si="512"/>
        <v>0</v>
      </c>
      <c r="AR4719" t="str">
        <f>IFERROR(IF(OR(AP4719=338,AP4719=340,AP4719=341,AP4719=342,AP4719="342A",AP4719="342B"),PorcenRet(AP4719,AT4719,AU4719),INDEX(PORCENTAJEBUSCAR,MATCH(AP4719,CódigoRET,0),4)*1),"")</f>
        <v/>
      </c>
      <c r="AS4719">
        <f t="shared" si="513"/>
        <v>0</v>
      </c>
      <c r="BF4719" t="str">
        <f>IFERROR(IF(OR(BD4719=338,BD4719=340,BD4719=341,BD4719=342,BD4719="342A",BD4719="342B"),PorcenRet(BD4719,BH4719,BI4719),INDEX(PORCENTAJEBUSCAR,MATCH(BD4719,CódigoRET,0),4)*1),"")</f>
        <v/>
      </c>
      <c r="BG4719">
        <f t="shared" si="514"/>
        <v>0</v>
      </c>
      <c r="BO4719">
        <f t="shared" si="515"/>
        <v>0</v>
      </c>
      <c r="CC4719">
        <f t="shared" si="516"/>
        <v>0</v>
      </c>
      <c r="CD4719">
        <f t="shared" si="517"/>
        <v>0</v>
      </c>
      <c r="CG4719">
        <f ca="1">IFERROR(INDIRECT("IVA!X"&amp;MATCH(MID(COMPRAS!C4619,1,2)&amp;MID(COMPRAS!F4619,1,2)&amp;MID(COMPRAS!D4619,1,2),IVA!W:W,0)),"SIN COD.")</f>
        <v>0</v>
      </c>
      <c r="CH4719">
        <f ca="1">IFERROR(INDIRECT("IVA!Y"&amp;MATCH(MID(COMPRAS!C4619,1,2)&amp;MID(COMPRAS!F4619,1,2)&amp;MID(COMPRAS!D4619,1,2),IVA!W:W,0)),"SIN COD.")</f>
        <v>0</v>
      </c>
    </row>
    <row r="4720" spans="1:86" x14ac:dyDescent="0.25">
      <c r="A4720"/>
      <c r="B4720"/>
      <c r="D4720"/>
      <c r="AL4720">
        <f t="shared" si="511"/>
        <v>0</v>
      </c>
      <c r="AQ4720">
        <f t="shared" si="512"/>
        <v>0</v>
      </c>
      <c r="AR4720" t="str">
        <f>IFERROR(IF(OR(AP4720=338,AP4720=340,AP4720=341,AP4720=342,AP4720="342A",AP4720="342B"),PorcenRet(AP4720,AT4720,AU4720),INDEX(PORCENTAJEBUSCAR,MATCH(AP4720,CódigoRET,0),4)*1),"")</f>
        <v/>
      </c>
      <c r="AS4720">
        <f t="shared" si="513"/>
        <v>0</v>
      </c>
      <c r="BF4720" t="str">
        <f>IFERROR(IF(OR(BD4720=338,BD4720=340,BD4720=341,BD4720=342,BD4720="342A",BD4720="342B"),PorcenRet(BD4720,BH4720,BI4720),INDEX(PORCENTAJEBUSCAR,MATCH(BD4720,CódigoRET,0),4)*1),"")</f>
        <v/>
      </c>
      <c r="BG4720">
        <f t="shared" si="514"/>
        <v>0</v>
      </c>
      <c r="BO4720">
        <f t="shared" si="515"/>
        <v>0</v>
      </c>
      <c r="CC4720">
        <f t="shared" si="516"/>
        <v>0</v>
      </c>
      <c r="CD4720">
        <f t="shared" si="517"/>
        <v>0</v>
      </c>
      <c r="CG4720">
        <f ca="1">IFERROR(INDIRECT("IVA!X"&amp;MATCH(MID(COMPRAS!C4620,1,2)&amp;MID(COMPRAS!F4620,1,2)&amp;MID(COMPRAS!D4620,1,2),IVA!W:W,0)),"SIN COD.")</f>
        <v>0</v>
      </c>
      <c r="CH4720">
        <f ca="1">IFERROR(INDIRECT("IVA!Y"&amp;MATCH(MID(COMPRAS!C4620,1,2)&amp;MID(COMPRAS!F4620,1,2)&amp;MID(COMPRAS!D4620,1,2),IVA!W:W,0)),"SIN COD.")</f>
        <v>0</v>
      </c>
    </row>
    <row r="4721" spans="1:86" x14ac:dyDescent="0.25">
      <c r="A4721"/>
      <c r="B4721"/>
      <c r="D4721"/>
      <c r="AL4721">
        <f t="shared" si="511"/>
        <v>0</v>
      </c>
      <c r="AQ4721">
        <f t="shared" si="512"/>
        <v>0</v>
      </c>
      <c r="AR4721" t="str">
        <f>IFERROR(IF(OR(AP4721=338,AP4721=340,AP4721=341,AP4721=342,AP4721="342A",AP4721="342B"),PorcenRet(AP4721,AT4721,AU4721),INDEX(PORCENTAJEBUSCAR,MATCH(AP4721,CódigoRET,0),4)*1),"")</f>
        <v/>
      </c>
      <c r="AS4721">
        <f t="shared" si="513"/>
        <v>0</v>
      </c>
      <c r="BF4721" t="str">
        <f>IFERROR(IF(OR(BD4721=338,BD4721=340,BD4721=341,BD4721=342,BD4721="342A",BD4721="342B"),PorcenRet(BD4721,BH4721,BI4721),INDEX(PORCENTAJEBUSCAR,MATCH(BD4721,CódigoRET,0),4)*1),"")</f>
        <v/>
      </c>
      <c r="BG4721">
        <f t="shared" si="514"/>
        <v>0</v>
      </c>
      <c r="BO4721">
        <f t="shared" si="515"/>
        <v>0</v>
      </c>
      <c r="CC4721">
        <f t="shared" si="516"/>
        <v>0</v>
      </c>
      <c r="CD4721">
        <f t="shared" si="517"/>
        <v>0</v>
      </c>
      <c r="CG4721">
        <f ca="1">IFERROR(INDIRECT("IVA!X"&amp;MATCH(MID(COMPRAS!C4621,1,2)&amp;MID(COMPRAS!F4621,1,2)&amp;MID(COMPRAS!D4621,1,2),IVA!W:W,0)),"SIN COD.")</f>
        <v>0</v>
      </c>
      <c r="CH4721">
        <f ca="1">IFERROR(INDIRECT("IVA!Y"&amp;MATCH(MID(COMPRAS!C4621,1,2)&amp;MID(COMPRAS!F4621,1,2)&amp;MID(COMPRAS!D4621,1,2),IVA!W:W,0)),"SIN COD.")</f>
        <v>0</v>
      </c>
    </row>
    <row r="4722" spans="1:86" x14ac:dyDescent="0.25">
      <c r="A4722"/>
      <c r="B4722"/>
      <c r="D4722"/>
      <c r="AL4722">
        <f t="shared" si="511"/>
        <v>0</v>
      </c>
      <c r="AQ4722">
        <f t="shared" si="512"/>
        <v>0</v>
      </c>
      <c r="AR4722" t="str">
        <f>IFERROR(IF(OR(AP4722=338,AP4722=340,AP4722=341,AP4722=342,AP4722="342A",AP4722="342B"),PorcenRet(AP4722,AT4722,AU4722),INDEX(PORCENTAJEBUSCAR,MATCH(AP4722,CódigoRET,0),4)*1),"")</f>
        <v/>
      </c>
      <c r="AS4722">
        <f t="shared" si="513"/>
        <v>0</v>
      </c>
      <c r="BF4722" t="str">
        <f>IFERROR(IF(OR(BD4722=338,BD4722=340,BD4722=341,BD4722=342,BD4722="342A",BD4722="342B"),PorcenRet(BD4722,BH4722,BI4722),INDEX(PORCENTAJEBUSCAR,MATCH(BD4722,CódigoRET,0),4)*1),"")</f>
        <v/>
      </c>
      <c r="BG4722">
        <f t="shared" si="514"/>
        <v>0</v>
      </c>
      <c r="BO4722">
        <f t="shared" si="515"/>
        <v>0</v>
      </c>
      <c r="CC4722">
        <f t="shared" si="516"/>
        <v>0</v>
      </c>
      <c r="CD4722">
        <f t="shared" si="517"/>
        <v>0</v>
      </c>
      <c r="CG4722">
        <f ca="1">IFERROR(INDIRECT("IVA!X"&amp;MATCH(MID(COMPRAS!C4622,1,2)&amp;MID(COMPRAS!F4622,1,2)&amp;MID(COMPRAS!D4622,1,2),IVA!W:W,0)),"SIN COD.")</f>
        <v>0</v>
      </c>
      <c r="CH4722">
        <f ca="1">IFERROR(INDIRECT("IVA!Y"&amp;MATCH(MID(COMPRAS!C4622,1,2)&amp;MID(COMPRAS!F4622,1,2)&amp;MID(COMPRAS!D4622,1,2),IVA!W:W,0)),"SIN COD.")</f>
        <v>0</v>
      </c>
    </row>
    <row r="4723" spans="1:86" x14ac:dyDescent="0.25">
      <c r="A4723"/>
      <c r="B4723"/>
      <c r="D4723"/>
      <c r="AL4723">
        <f t="shared" si="511"/>
        <v>0</v>
      </c>
      <c r="AQ4723">
        <f t="shared" si="512"/>
        <v>0</v>
      </c>
      <c r="AR4723" t="str">
        <f>IFERROR(IF(OR(AP4723=338,AP4723=340,AP4723=341,AP4723=342,AP4723="342A",AP4723="342B"),PorcenRet(AP4723,AT4723,AU4723),INDEX(PORCENTAJEBUSCAR,MATCH(AP4723,CódigoRET,0),4)*1),"")</f>
        <v/>
      </c>
      <c r="AS4723">
        <f t="shared" si="513"/>
        <v>0</v>
      </c>
      <c r="BF4723" t="str">
        <f>IFERROR(IF(OR(BD4723=338,BD4723=340,BD4723=341,BD4723=342,BD4723="342A",BD4723="342B"),PorcenRet(BD4723,BH4723,BI4723),INDEX(PORCENTAJEBUSCAR,MATCH(BD4723,CódigoRET,0),4)*1),"")</f>
        <v/>
      </c>
      <c r="BG4723">
        <f t="shared" si="514"/>
        <v>0</v>
      </c>
      <c r="BO4723">
        <f t="shared" si="515"/>
        <v>0</v>
      </c>
      <c r="CC4723">
        <f t="shared" si="516"/>
        <v>0</v>
      </c>
      <c r="CD4723">
        <f t="shared" si="517"/>
        <v>0</v>
      </c>
      <c r="CG4723">
        <f ca="1">IFERROR(INDIRECT("IVA!X"&amp;MATCH(MID(COMPRAS!C4623,1,2)&amp;MID(COMPRAS!F4623,1,2)&amp;MID(COMPRAS!D4623,1,2),IVA!W:W,0)),"SIN COD.")</f>
        <v>0</v>
      </c>
      <c r="CH4723">
        <f ca="1">IFERROR(INDIRECT("IVA!Y"&amp;MATCH(MID(COMPRAS!C4623,1,2)&amp;MID(COMPRAS!F4623,1,2)&amp;MID(COMPRAS!D4623,1,2),IVA!W:W,0)),"SIN COD.")</f>
        <v>0</v>
      </c>
    </row>
    <row r="4724" spans="1:86" x14ac:dyDescent="0.25">
      <c r="A4724"/>
      <c r="B4724"/>
      <c r="D4724"/>
      <c r="AL4724">
        <f t="shared" si="511"/>
        <v>0</v>
      </c>
      <c r="AQ4724">
        <f t="shared" si="512"/>
        <v>0</v>
      </c>
      <c r="AR4724" t="str">
        <f>IFERROR(IF(OR(AP4724=338,AP4724=340,AP4724=341,AP4724=342,AP4724="342A",AP4724="342B"),PorcenRet(AP4724,AT4724,AU4724),INDEX(PORCENTAJEBUSCAR,MATCH(AP4724,CódigoRET,0),4)*1),"")</f>
        <v/>
      </c>
      <c r="AS4724">
        <f t="shared" si="513"/>
        <v>0</v>
      </c>
      <c r="BF4724" t="str">
        <f>IFERROR(IF(OR(BD4724=338,BD4724=340,BD4724=341,BD4724=342,BD4724="342A",BD4724="342B"),PorcenRet(BD4724,BH4724,BI4724),INDEX(PORCENTAJEBUSCAR,MATCH(BD4724,CódigoRET,0),4)*1),"")</f>
        <v/>
      </c>
      <c r="BG4724">
        <f t="shared" si="514"/>
        <v>0</v>
      </c>
      <c r="BO4724">
        <f t="shared" si="515"/>
        <v>0</v>
      </c>
      <c r="CC4724">
        <f t="shared" si="516"/>
        <v>0</v>
      </c>
      <c r="CD4724">
        <f t="shared" si="517"/>
        <v>0</v>
      </c>
      <c r="CG4724">
        <f ca="1">IFERROR(INDIRECT("IVA!X"&amp;MATCH(MID(COMPRAS!C4624,1,2)&amp;MID(COMPRAS!F4624,1,2)&amp;MID(COMPRAS!D4624,1,2),IVA!W:W,0)),"SIN COD.")</f>
        <v>0</v>
      </c>
      <c r="CH4724">
        <f ca="1">IFERROR(INDIRECT("IVA!Y"&amp;MATCH(MID(COMPRAS!C4624,1,2)&amp;MID(COMPRAS!F4624,1,2)&amp;MID(COMPRAS!D4624,1,2),IVA!W:W,0)),"SIN COD.")</f>
        <v>0</v>
      </c>
    </row>
    <row r="4725" spans="1:86" x14ac:dyDescent="0.25">
      <c r="A4725"/>
      <c r="B4725"/>
      <c r="D4725"/>
      <c r="AL4725">
        <f t="shared" si="511"/>
        <v>0</v>
      </c>
      <c r="AQ4725">
        <f t="shared" si="512"/>
        <v>0</v>
      </c>
      <c r="AR4725" t="str">
        <f>IFERROR(IF(OR(AP4725=338,AP4725=340,AP4725=341,AP4725=342,AP4725="342A",AP4725="342B"),PorcenRet(AP4725,AT4725,AU4725),INDEX(PORCENTAJEBUSCAR,MATCH(AP4725,CódigoRET,0),4)*1),"")</f>
        <v/>
      </c>
      <c r="AS4725">
        <f t="shared" si="513"/>
        <v>0</v>
      </c>
      <c r="BF4725" t="str">
        <f>IFERROR(IF(OR(BD4725=338,BD4725=340,BD4725=341,BD4725=342,BD4725="342A",BD4725="342B"),PorcenRet(BD4725,BH4725,BI4725),INDEX(PORCENTAJEBUSCAR,MATCH(BD4725,CódigoRET,0),4)*1),"")</f>
        <v/>
      </c>
      <c r="BG4725">
        <f t="shared" si="514"/>
        <v>0</v>
      </c>
      <c r="BO4725">
        <f t="shared" si="515"/>
        <v>0</v>
      </c>
      <c r="CC4725">
        <f t="shared" si="516"/>
        <v>0</v>
      </c>
      <c r="CD4725">
        <f t="shared" si="517"/>
        <v>0</v>
      </c>
      <c r="CG4725">
        <f ca="1">IFERROR(INDIRECT("IVA!X"&amp;MATCH(MID(COMPRAS!C4625,1,2)&amp;MID(COMPRAS!F4625,1,2)&amp;MID(COMPRAS!D4625,1,2),IVA!W:W,0)),"SIN COD.")</f>
        <v>0</v>
      </c>
      <c r="CH4725">
        <f ca="1">IFERROR(INDIRECT("IVA!Y"&amp;MATCH(MID(COMPRAS!C4625,1,2)&amp;MID(COMPRAS!F4625,1,2)&amp;MID(COMPRAS!D4625,1,2),IVA!W:W,0)),"SIN COD.")</f>
        <v>0</v>
      </c>
    </row>
    <row r="4726" spans="1:86" x14ac:dyDescent="0.25">
      <c r="A4726"/>
      <c r="B4726"/>
      <c r="D4726"/>
      <c r="AL4726">
        <f t="shared" si="511"/>
        <v>0</v>
      </c>
      <c r="AQ4726">
        <f t="shared" si="512"/>
        <v>0</v>
      </c>
      <c r="AR4726" t="str">
        <f>IFERROR(IF(OR(AP4726=338,AP4726=340,AP4726=341,AP4726=342,AP4726="342A",AP4726="342B"),PorcenRet(AP4726,AT4726,AU4726),INDEX(PORCENTAJEBUSCAR,MATCH(AP4726,CódigoRET,0),4)*1),"")</f>
        <v/>
      </c>
      <c r="AS4726">
        <f t="shared" si="513"/>
        <v>0</v>
      </c>
      <c r="BF4726" t="str">
        <f>IFERROR(IF(OR(BD4726=338,BD4726=340,BD4726=341,BD4726=342,BD4726="342A",BD4726="342B"),PorcenRet(BD4726,BH4726,BI4726),INDEX(PORCENTAJEBUSCAR,MATCH(BD4726,CódigoRET,0),4)*1),"")</f>
        <v/>
      </c>
      <c r="BG4726">
        <f t="shared" si="514"/>
        <v>0</v>
      </c>
      <c r="BO4726">
        <f t="shared" si="515"/>
        <v>0</v>
      </c>
      <c r="CC4726">
        <f t="shared" si="516"/>
        <v>0</v>
      </c>
      <c r="CD4726">
        <f t="shared" si="517"/>
        <v>0</v>
      </c>
      <c r="CG4726">
        <f ca="1">IFERROR(INDIRECT("IVA!X"&amp;MATCH(MID(COMPRAS!C4626,1,2)&amp;MID(COMPRAS!F4626,1,2)&amp;MID(COMPRAS!D4626,1,2),IVA!W:W,0)),"SIN COD.")</f>
        <v>0</v>
      </c>
      <c r="CH4726">
        <f ca="1">IFERROR(INDIRECT("IVA!Y"&amp;MATCH(MID(COMPRAS!C4626,1,2)&amp;MID(COMPRAS!F4626,1,2)&amp;MID(COMPRAS!D4626,1,2),IVA!W:W,0)),"SIN COD.")</f>
        <v>0</v>
      </c>
    </row>
    <row r="4727" spans="1:86" x14ac:dyDescent="0.25">
      <c r="A4727"/>
      <c r="B4727"/>
      <c r="D4727"/>
      <c r="AL4727">
        <f t="shared" si="511"/>
        <v>0</v>
      </c>
      <c r="AQ4727">
        <f t="shared" si="512"/>
        <v>0</v>
      </c>
      <c r="AR4727" t="str">
        <f>IFERROR(IF(OR(AP4727=338,AP4727=340,AP4727=341,AP4727=342,AP4727="342A",AP4727="342B"),PorcenRet(AP4727,AT4727,AU4727),INDEX(PORCENTAJEBUSCAR,MATCH(AP4727,CódigoRET,0),4)*1),"")</f>
        <v/>
      </c>
      <c r="AS4727">
        <f t="shared" si="513"/>
        <v>0</v>
      </c>
      <c r="BF4727" t="str">
        <f>IFERROR(IF(OR(BD4727=338,BD4727=340,BD4727=341,BD4727=342,BD4727="342A",BD4727="342B"),PorcenRet(BD4727,BH4727,BI4727),INDEX(PORCENTAJEBUSCAR,MATCH(BD4727,CódigoRET,0),4)*1),"")</f>
        <v/>
      </c>
      <c r="BG4727">
        <f t="shared" si="514"/>
        <v>0</v>
      </c>
      <c r="BO4727">
        <f t="shared" si="515"/>
        <v>0</v>
      </c>
      <c r="CC4727">
        <f t="shared" si="516"/>
        <v>0</v>
      </c>
      <c r="CD4727">
        <f t="shared" si="517"/>
        <v>0</v>
      </c>
      <c r="CG4727">
        <f ca="1">IFERROR(INDIRECT("IVA!X"&amp;MATCH(MID(COMPRAS!C4627,1,2)&amp;MID(COMPRAS!F4627,1,2)&amp;MID(COMPRAS!D4627,1,2),IVA!W:W,0)),"SIN COD.")</f>
        <v>0</v>
      </c>
      <c r="CH4727">
        <f ca="1">IFERROR(INDIRECT("IVA!Y"&amp;MATCH(MID(COMPRAS!C4627,1,2)&amp;MID(COMPRAS!F4627,1,2)&amp;MID(COMPRAS!D4627,1,2),IVA!W:W,0)),"SIN COD.")</f>
        <v>0</v>
      </c>
    </row>
    <row r="4728" spans="1:86" x14ac:dyDescent="0.25">
      <c r="A4728"/>
      <c r="B4728"/>
      <c r="D4728"/>
      <c r="AL4728">
        <f t="shared" si="511"/>
        <v>0</v>
      </c>
      <c r="AQ4728">
        <f t="shared" si="512"/>
        <v>0</v>
      </c>
      <c r="AR4728" t="str">
        <f>IFERROR(IF(OR(AP4728=338,AP4728=340,AP4728=341,AP4728=342,AP4728="342A",AP4728="342B"),PorcenRet(AP4728,AT4728,AU4728),INDEX(PORCENTAJEBUSCAR,MATCH(AP4728,CódigoRET,0),4)*1),"")</f>
        <v/>
      </c>
      <c r="AS4728">
        <f t="shared" si="513"/>
        <v>0</v>
      </c>
      <c r="BF4728" t="str">
        <f>IFERROR(IF(OR(BD4728=338,BD4728=340,BD4728=341,BD4728=342,BD4728="342A",BD4728="342B"),PorcenRet(BD4728,BH4728,BI4728),INDEX(PORCENTAJEBUSCAR,MATCH(BD4728,CódigoRET,0),4)*1),"")</f>
        <v/>
      </c>
      <c r="BG4728">
        <f t="shared" si="514"/>
        <v>0</v>
      </c>
      <c r="BO4728">
        <f t="shared" si="515"/>
        <v>0</v>
      </c>
      <c r="CC4728">
        <f t="shared" si="516"/>
        <v>0</v>
      </c>
      <c r="CD4728">
        <f t="shared" si="517"/>
        <v>0</v>
      </c>
      <c r="CG4728">
        <f ca="1">IFERROR(INDIRECT("IVA!X"&amp;MATCH(MID(COMPRAS!C4628,1,2)&amp;MID(COMPRAS!F4628,1,2)&amp;MID(COMPRAS!D4628,1,2),IVA!W:W,0)),"SIN COD.")</f>
        <v>0</v>
      </c>
      <c r="CH4728">
        <f ca="1">IFERROR(INDIRECT("IVA!Y"&amp;MATCH(MID(COMPRAS!C4628,1,2)&amp;MID(COMPRAS!F4628,1,2)&amp;MID(COMPRAS!D4628,1,2),IVA!W:W,0)),"SIN COD.")</f>
        <v>0</v>
      </c>
    </row>
    <row r="4729" spans="1:86" x14ac:dyDescent="0.25">
      <c r="A4729"/>
      <c r="B4729"/>
      <c r="D4729"/>
      <c r="AL4729">
        <f t="shared" si="511"/>
        <v>0</v>
      </c>
      <c r="AQ4729">
        <f t="shared" si="512"/>
        <v>0</v>
      </c>
      <c r="AR4729" t="str">
        <f>IFERROR(IF(OR(AP4729=338,AP4729=340,AP4729=341,AP4729=342,AP4729="342A",AP4729="342B"),PorcenRet(AP4729,AT4729,AU4729),INDEX(PORCENTAJEBUSCAR,MATCH(AP4729,CódigoRET,0),4)*1),"")</f>
        <v/>
      </c>
      <c r="AS4729">
        <f t="shared" si="513"/>
        <v>0</v>
      </c>
      <c r="BF4729" t="str">
        <f>IFERROR(IF(OR(BD4729=338,BD4729=340,BD4729=341,BD4729=342,BD4729="342A",BD4729="342B"),PorcenRet(BD4729,BH4729,BI4729),INDEX(PORCENTAJEBUSCAR,MATCH(BD4729,CódigoRET,0),4)*1),"")</f>
        <v/>
      </c>
      <c r="BG4729">
        <f t="shared" si="514"/>
        <v>0</v>
      </c>
      <c r="BO4729">
        <f t="shared" si="515"/>
        <v>0</v>
      </c>
      <c r="CC4729">
        <f t="shared" si="516"/>
        <v>0</v>
      </c>
      <c r="CD4729">
        <f t="shared" si="517"/>
        <v>0</v>
      </c>
      <c r="CG4729">
        <f ca="1">IFERROR(INDIRECT("IVA!X"&amp;MATCH(MID(COMPRAS!C4629,1,2)&amp;MID(COMPRAS!F4629,1,2)&amp;MID(COMPRAS!D4629,1,2),IVA!W:W,0)),"SIN COD.")</f>
        <v>0</v>
      </c>
      <c r="CH4729">
        <f ca="1">IFERROR(INDIRECT("IVA!Y"&amp;MATCH(MID(COMPRAS!C4629,1,2)&amp;MID(COMPRAS!F4629,1,2)&amp;MID(COMPRAS!D4629,1,2),IVA!W:W,0)),"SIN COD.")</f>
        <v>0</v>
      </c>
    </row>
    <row r="4730" spans="1:86" x14ac:dyDescent="0.25">
      <c r="A4730"/>
      <c r="B4730"/>
      <c r="D4730"/>
      <c r="AL4730">
        <f t="shared" si="511"/>
        <v>0</v>
      </c>
      <c r="AQ4730">
        <f t="shared" si="512"/>
        <v>0</v>
      </c>
      <c r="AR4730" t="str">
        <f>IFERROR(IF(OR(AP4730=338,AP4730=340,AP4730=341,AP4730=342,AP4730="342A",AP4730="342B"),PorcenRet(AP4730,AT4730,AU4730),INDEX(PORCENTAJEBUSCAR,MATCH(AP4730,CódigoRET,0),4)*1),"")</f>
        <v/>
      </c>
      <c r="AS4730">
        <f t="shared" si="513"/>
        <v>0</v>
      </c>
      <c r="BF4730" t="str">
        <f>IFERROR(IF(OR(BD4730=338,BD4730=340,BD4730=341,BD4730=342,BD4730="342A",BD4730="342B"),PorcenRet(BD4730,BH4730,BI4730),INDEX(PORCENTAJEBUSCAR,MATCH(BD4730,CódigoRET,0),4)*1),"")</f>
        <v/>
      </c>
      <c r="BG4730">
        <f t="shared" si="514"/>
        <v>0</v>
      </c>
      <c r="BO4730">
        <f t="shared" si="515"/>
        <v>0</v>
      </c>
      <c r="CC4730">
        <f t="shared" si="516"/>
        <v>0</v>
      </c>
      <c r="CD4730">
        <f t="shared" si="517"/>
        <v>0</v>
      </c>
      <c r="CG4730">
        <f ca="1">IFERROR(INDIRECT("IVA!X"&amp;MATCH(MID(COMPRAS!C4630,1,2)&amp;MID(COMPRAS!F4630,1,2)&amp;MID(COMPRAS!D4630,1,2),IVA!W:W,0)),"SIN COD.")</f>
        <v>0</v>
      </c>
      <c r="CH4730">
        <f ca="1">IFERROR(INDIRECT("IVA!Y"&amp;MATCH(MID(COMPRAS!C4630,1,2)&amp;MID(COMPRAS!F4630,1,2)&amp;MID(COMPRAS!D4630,1,2),IVA!W:W,0)),"SIN COD.")</f>
        <v>0</v>
      </c>
    </row>
    <row r="4731" spans="1:86" x14ac:dyDescent="0.25">
      <c r="A4731"/>
      <c r="B4731"/>
      <c r="D4731"/>
      <c r="AL4731">
        <f t="shared" si="511"/>
        <v>0</v>
      </c>
      <c r="AQ4731">
        <f t="shared" si="512"/>
        <v>0</v>
      </c>
      <c r="AR4731" t="str">
        <f>IFERROR(IF(OR(AP4731=338,AP4731=340,AP4731=341,AP4731=342,AP4731="342A",AP4731="342B"),PorcenRet(AP4731,AT4731,AU4731),INDEX(PORCENTAJEBUSCAR,MATCH(AP4731,CódigoRET,0),4)*1),"")</f>
        <v/>
      </c>
      <c r="AS4731">
        <f t="shared" si="513"/>
        <v>0</v>
      </c>
      <c r="BF4731" t="str">
        <f>IFERROR(IF(OR(BD4731=338,BD4731=340,BD4731=341,BD4731=342,BD4731="342A",BD4731="342B"),PorcenRet(BD4731,BH4731,BI4731),INDEX(PORCENTAJEBUSCAR,MATCH(BD4731,CódigoRET,0),4)*1),"")</f>
        <v/>
      </c>
      <c r="BG4731">
        <f t="shared" si="514"/>
        <v>0</v>
      </c>
      <c r="BO4731">
        <f t="shared" si="515"/>
        <v>0</v>
      </c>
      <c r="CC4731">
        <f t="shared" si="516"/>
        <v>0</v>
      </c>
      <c r="CD4731">
        <f t="shared" si="517"/>
        <v>0</v>
      </c>
      <c r="CG4731">
        <f ca="1">IFERROR(INDIRECT("IVA!X"&amp;MATCH(MID(COMPRAS!C4631,1,2)&amp;MID(COMPRAS!F4631,1,2)&amp;MID(COMPRAS!D4631,1,2),IVA!W:W,0)),"SIN COD.")</f>
        <v>0</v>
      </c>
      <c r="CH4731">
        <f ca="1">IFERROR(INDIRECT("IVA!Y"&amp;MATCH(MID(COMPRAS!C4631,1,2)&amp;MID(COMPRAS!F4631,1,2)&amp;MID(COMPRAS!D4631,1,2),IVA!W:W,0)),"SIN COD.")</f>
        <v>0</v>
      </c>
    </row>
    <row r="4732" spans="1:86" x14ac:dyDescent="0.25">
      <c r="A4732"/>
      <c r="B4732"/>
      <c r="D4732"/>
      <c r="AL4732">
        <f t="shared" si="511"/>
        <v>0</v>
      </c>
      <c r="AQ4732">
        <f t="shared" si="512"/>
        <v>0</v>
      </c>
      <c r="AR4732" t="str">
        <f>IFERROR(IF(OR(AP4732=338,AP4732=340,AP4732=341,AP4732=342,AP4732="342A",AP4732="342B"),PorcenRet(AP4732,AT4732,AU4732),INDEX(PORCENTAJEBUSCAR,MATCH(AP4732,CódigoRET,0),4)*1),"")</f>
        <v/>
      </c>
      <c r="AS4732">
        <f t="shared" si="513"/>
        <v>0</v>
      </c>
      <c r="BF4732" t="str">
        <f>IFERROR(IF(OR(BD4732=338,BD4732=340,BD4732=341,BD4732=342,BD4732="342A",BD4732="342B"),PorcenRet(BD4732,BH4732,BI4732),INDEX(PORCENTAJEBUSCAR,MATCH(BD4732,CódigoRET,0),4)*1),"")</f>
        <v/>
      </c>
      <c r="BG4732">
        <f t="shared" si="514"/>
        <v>0</v>
      </c>
      <c r="BO4732">
        <f t="shared" si="515"/>
        <v>0</v>
      </c>
      <c r="CC4732">
        <f t="shared" si="516"/>
        <v>0</v>
      </c>
      <c r="CD4732">
        <f t="shared" si="517"/>
        <v>0</v>
      </c>
      <c r="CG4732">
        <f ca="1">IFERROR(INDIRECT("IVA!X"&amp;MATCH(MID(COMPRAS!C4632,1,2)&amp;MID(COMPRAS!F4632,1,2)&amp;MID(COMPRAS!D4632,1,2),IVA!W:W,0)),"SIN COD.")</f>
        <v>0</v>
      </c>
      <c r="CH4732">
        <f ca="1">IFERROR(INDIRECT("IVA!Y"&amp;MATCH(MID(COMPRAS!C4632,1,2)&amp;MID(COMPRAS!F4632,1,2)&amp;MID(COMPRAS!D4632,1,2),IVA!W:W,0)),"SIN COD.")</f>
        <v>0</v>
      </c>
    </row>
    <row r="4733" spans="1:86" x14ac:dyDescent="0.25">
      <c r="A4733"/>
      <c r="B4733"/>
      <c r="D4733"/>
      <c r="AL4733">
        <f t="shared" si="511"/>
        <v>0</v>
      </c>
      <c r="AQ4733">
        <f t="shared" si="512"/>
        <v>0</v>
      </c>
      <c r="AR4733" t="str">
        <f>IFERROR(IF(OR(AP4733=338,AP4733=340,AP4733=341,AP4733=342,AP4733="342A",AP4733="342B"),PorcenRet(AP4733,AT4733,AU4733),INDEX(PORCENTAJEBUSCAR,MATCH(AP4733,CódigoRET,0),4)*1),"")</f>
        <v/>
      </c>
      <c r="AS4733">
        <f t="shared" si="513"/>
        <v>0</v>
      </c>
      <c r="BF4733" t="str">
        <f>IFERROR(IF(OR(BD4733=338,BD4733=340,BD4733=341,BD4733=342,BD4733="342A",BD4733="342B"),PorcenRet(BD4733,BH4733,BI4733),INDEX(PORCENTAJEBUSCAR,MATCH(BD4733,CódigoRET,0),4)*1),"")</f>
        <v/>
      </c>
      <c r="BG4733">
        <f t="shared" si="514"/>
        <v>0</v>
      </c>
      <c r="BO4733">
        <f t="shared" si="515"/>
        <v>0</v>
      </c>
      <c r="CC4733">
        <f t="shared" si="516"/>
        <v>0</v>
      </c>
      <c r="CD4733">
        <f t="shared" si="517"/>
        <v>0</v>
      </c>
      <c r="CG4733">
        <f ca="1">IFERROR(INDIRECT("IVA!X"&amp;MATCH(MID(COMPRAS!C4633,1,2)&amp;MID(COMPRAS!F4633,1,2)&amp;MID(COMPRAS!D4633,1,2),IVA!W:W,0)),"SIN COD.")</f>
        <v>0</v>
      </c>
      <c r="CH4733">
        <f ca="1">IFERROR(INDIRECT("IVA!Y"&amp;MATCH(MID(COMPRAS!C4633,1,2)&amp;MID(COMPRAS!F4633,1,2)&amp;MID(COMPRAS!D4633,1,2),IVA!W:W,0)),"SIN COD.")</f>
        <v>0</v>
      </c>
    </row>
    <row r="4734" spans="1:86" x14ac:dyDescent="0.25">
      <c r="A4734"/>
      <c r="B4734"/>
      <c r="D4734"/>
      <c r="AL4734">
        <f t="shared" si="511"/>
        <v>0</v>
      </c>
      <c r="AQ4734">
        <f t="shared" si="512"/>
        <v>0</v>
      </c>
      <c r="AR4734" t="str">
        <f>IFERROR(IF(OR(AP4734=338,AP4734=340,AP4734=341,AP4734=342,AP4734="342A",AP4734="342B"),PorcenRet(AP4734,AT4734,AU4734),INDEX(PORCENTAJEBUSCAR,MATCH(AP4734,CódigoRET,0),4)*1),"")</f>
        <v/>
      </c>
      <c r="AS4734">
        <f t="shared" si="513"/>
        <v>0</v>
      </c>
      <c r="BF4734" t="str">
        <f>IFERROR(IF(OR(BD4734=338,BD4734=340,BD4734=341,BD4734=342,BD4734="342A",BD4734="342B"),PorcenRet(BD4734,BH4734,BI4734),INDEX(PORCENTAJEBUSCAR,MATCH(BD4734,CódigoRET,0),4)*1),"")</f>
        <v/>
      </c>
      <c r="BG4734">
        <f t="shared" si="514"/>
        <v>0</v>
      </c>
      <c r="BO4734">
        <f t="shared" si="515"/>
        <v>0</v>
      </c>
      <c r="CC4734">
        <f t="shared" si="516"/>
        <v>0</v>
      </c>
      <c r="CD4734">
        <f t="shared" si="517"/>
        <v>0</v>
      </c>
      <c r="CG4734">
        <f ca="1">IFERROR(INDIRECT("IVA!X"&amp;MATCH(MID(COMPRAS!C4634,1,2)&amp;MID(COMPRAS!F4634,1,2)&amp;MID(COMPRAS!D4634,1,2),IVA!W:W,0)),"SIN COD.")</f>
        <v>0</v>
      </c>
      <c r="CH4734">
        <f ca="1">IFERROR(INDIRECT("IVA!Y"&amp;MATCH(MID(COMPRAS!C4634,1,2)&amp;MID(COMPRAS!F4634,1,2)&amp;MID(COMPRAS!D4634,1,2),IVA!W:W,0)),"SIN COD.")</f>
        <v>0</v>
      </c>
    </row>
    <row r="4735" spans="1:86" x14ac:dyDescent="0.25">
      <c r="A4735"/>
      <c r="B4735"/>
      <c r="D4735"/>
      <c r="AL4735">
        <f t="shared" si="511"/>
        <v>0</v>
      </c>
      <c r="AQ4735">
        <f t="shared" si="512"/>
        <v>0</v>
      </c>
      <c r="AR4735" t="str">
        <f>IFERROR(IF(OR(AP4735=338,AP4735=340,AP4735=341,AP4735=342,AP4735="342A",AP4735="342B"),PorcenRet(AP4735,AT4735,AU4735),INDEX(PORCENTAJEBUSCAR,MATCH(AP4735,CódigoRET,0),4)*1),"")</f>
        <v/>
      </c>
      <c r="AS4735">
        <f t="shared" si="513"/>
        <v>0</v>
      </c>
      <c r="BF4735" t="str">
        <f>IFERROR(IF(OR(BD4735=338,BD4735=340,BD4735=341,BD4735=342,BD4735="342A",BD4735="342B"),PorcenRet(BD4735,BH4735,BI4735),INDEX(PORCENTAJEBUSCAR,MATCH(BD4735,CódigoRET,0),4)*1),"")</f>
        <v/>
      </c>
      <c r="BG4735">
        <f t="shared" si="514"/>
        <v>0</v>
      </c>
      <c r="BO4735">
        <f t="shared" si="515"/>
        <v>0</v>
      </c>
      <c r="CC4735">
        <f t="shared" si="516"/>
        <v>0</v>
      </c>
      <c r="CD4735">
        <f t="shared" si="517"/>
        <v>0</v>
      </c>
      <c r="CG4735">
        <f ca="1">IFERROR(INDIRECT("IVA!X"&amp;MATCH(MID(COMPRAS!C4635,1,2)&amp;MID(COMPRAS!F4635,1,2)&amp;MID(COMPRAS!D4635,1,2),IVA!W:W,0)),"SIN COD.")</f>
        <v>0</v>
      </c>
      <c r="CH4735">
        <f ca="1">IFERROR(INDIRECT("IVA!Y"&amp;MATCH(MID(COMPRAS!C4635,1,2)&amp;MID(COMPRAS!F4635,1,2)&amp;MID(COMPRAS!D4635,1,2),IVA!W:W,0)),"SIN COD.")</f>
        <v>0</v>
      </c>
    </row>
    <row r="4736" spans="1:86" x14ac:dyDescent="0.25">
      <c r="A4736"/>
      <c r="B4736"/>
      <c r="D4736"/>
      <c r="AL4736">
        <f t="shared" si="511"/>
        <v>0</v>
      </c>
      <c r="AQ4736">
        <f t="shared" si="512"/>
        <v>0</v>
      </c>
      <c r="AR4736" t="str">
        <f>IFERROR(IF(OR(AP4736=338,AP4736=340,AP4736=341,AP4736=342,AP4736="342A",AP4736="342B"),PorcenRet(AP4736,AT4736,AU4736),INDEX(PORCENTAJEBUSCAR,MATCH(AP4736,CódigoRET,0),4)*1),"")</f>
        <v/>
      </c>
      <c r="AS4736">
        <f t="shared" si="513"/>
        <v>0</v>
      </c>
      <c r="BF4736" t="str">
        <f>IFERROR(IF(OR(BD4736=338,BD4736=340,BD4736=341,BD4736=342,BD4736="342A",BD4736="342B"),PorcenRet(BD4736,BH4736,BI4736),INDEX(PORCENTAJEBUSCAR,MATCH(BD4736,CódigoRET,0),4)*1),"")</f>
        <v/>
      </c>
      <c r="BG4736">
        <f t="shared" si="514"/>
        <v>0</v>
      </c>
      <c r="BO4736">
        <f t="shared" si="515"/>
        <v>0</v>
      </c>
      <c r="CC4736">
        <f t="shared" si="516"/>
        <v>0</v>
      </c>
      <c r="CD4736">
        <f t="shared" si="517"/>
        <v>0</v>
      </c>
      <c r="CG4736">
        <f ca="1">IFERROR(INDIRECT("IVA!X"&amp;MATCH(MID(COMPRAS!C4636,1,2)&amp;MID(COMPRAS!F4636,1,2)&amp;MID(COMPRAS!D4636,1,2),IVA!W:W,0)),"SIN COD.")</f>
        <v>0</v>
      </c>
      <c r="CH4736">
        <f ca="1">IFERROR(INDIRECT("IVA!Y"&amp;MATCH(MID(COMPRAS!C4636,1,2)&amp;MID(COMPRAS!F4636,1,2)&amp;MID(COMPRAS!D4636,1,2),IVA!W:W,0)),"SIN COD.")</f>
        <v>0</v>
      </c>
    </row>
    <row r="4737" spans="1:86" x14ac:dyDescent="0.25">
      <c r="A4737"/>
      <c r="B4737"/>
      <c r="D4737"/>
      <c r="AL4737">
        <f t="shared" si="511"/>
        <v>0</v>
      </c>
      <c r="AQ4737">
        <f t="shared" si="512"/>
        <v>0</v>
      </c>
      <c r="AR4737" t="str">
        <f>IFERROR(IF(OR(AP4737=338,AP4737=340,AP4737=341,AP4737=342,AP4737="342A",AP4737="342B"),PorcenRet(AP4737,AT4737,AU4737),INDEX(PORCENTAJEBUSCAR,MATCH(AP4737,CódigoRET,0),4)*1),"")</f>
        <v/>
      </c>
      <c r="AS4737">
        <f t="shared" si="513"/>
        <v>0</v>
      </c>
      <c r="BF4737" t="str">
        <f>IFERROR(IF(OR(BD4737=338,BD4737=340,BD4737=341,BD4737=342,BD4737="342A",BD4737="342B"),PorcenRet(BD4737,BH4737,BI4737),INDEX(PORCENTAJEBUSCAR,MATCH(BD4737,CódigoRET,0),4)*1),"")</f>
        <v/>
      </c>
      <c r="BG4737">
        <f t="shared" si="514"/>
        <v>0</v>
      </c>
      <c r="BO4737">
        <f t="shared" si="515"/>
        <v>0</v>
      </c>
      <c r="CC4737">
        <f t="shared" si="516"/>
        <v>0</v>
      </c>
      <c r="CD4737">
        <f t="shared" si="517"/>
        <v>0</v>
      </c>
      <c r="CG4737">
        <f ca="1">IFERROR(INDIRECT("IVA!X"&amp;MATCH(MID(COMPRAS!C4637,1,2)&amp;MID(COMPRAS!F4637,1,2)&amp;MID(COMPRAS!D4637,1,2),IVA!W:W,0)),"SIN COD.")</f>
        <v>0</v>
      </c>
      <c r="CH4737">
        <f ca="1">IFERROR(INDIRECT("IVA!Y"&amp;MATCH(MID(COMPRAS!C4637,1,2)&amp;MID(COMPRAS!F4637,1,2)&amp;MID(COMPRAS!D4637,1,2),IVA!W:W,0)),"SIN COD.")</f>
        <v>0</v>
      </c>
    </row>
    <row r="4738" spans="1:86" x14ac:dyDescent="0.25">
      <c r="A4738"/>
      <c r="B4738"/>
      <c r="D4738"/>
      <c r="AL4738">
        <f t="shared" ref="AL4738:AL4801" si="518">O4738+P4738+Q4738+R4738+S4738+T4738+U4738+V4738</f>
        <v>0</v>
      </c>
      <c r="AQ4738">
        <f t="shared" ref="AQ4738:AQ4801" si="519">+P4738+Q4738+R4738+S4738-BE4738-BQ4738-BW4738+O4738</f>
        <v>0</v>
      </c>
      <c r="AR4738" t="str">
        <f>IFERROR(IF(OR(AP4738=338,AP4738=340,AP4738=341,AP4738=342,AP4738="342A",AP4738="342B"),PorcenRet(AP4738,AT4738,AU4738),INDEX(PORCENTAJEBUSCAR,MATCH(AP4738,CódigoRET,0),4)*1),"")</f>
        <v/>
      </c>
      <c r="AS4738">
        <f t="shared" ref="AS4738:AS4801" si="520">ROUND(IF(AP4738="",0,AQ4738*(AR4738/100)),2)</f>
        <v>0</v>
      </c>
      <c r="BF4738" t="str">
        <f>IFERROR(IF(OR(BD4738=338,BD4738=340,BD4738=341,BD4738=342,BD4738="342A",BD4738="342B"),PorcenRet(BD4738,BH4738,BI4738),INDEX(PORCENTAJEBUSCAR,MATCH(BD4738,CódigoRET,0),4)*1),"")</f>
        <v/>
      </c>
      <c r="BG4738">
        <f t="shared" ref="BG4738:BG4801" si="521">ROUND(IF(BD4738="",0,BE4738*(BF4738/100)),2)</f>
        <v>0</v>
      </c>
      <c r="BO4738">
        <f t="shared" ref="BO4738:BO4801" si="522">IF(MID(F4738,1,2)="41",SUM(O4738:S4738),0)</f>
        <v>0</v>
      </c>
      <c r="CC4738">
        <f t="shared" ref="CC4738:CC4801" si="523">O4738+P4738+Q4738+R4738+S4738</f>
        <v>0</v>
      </c>
      <c r="CD4738">
        <f t="shared" ref="CD4738:CD4801" si="524">T4738+U4738</f>
        <v>0</v>
      </c>
      <c r="CG4738">
        <f ca="1">IFERROR(INDIRECT("IVA!X"&amp;MATCH(MID(COMPRAS!C4638,1,2)&amp;MID(COMPRAS!F4638,1,2)&amp;MID(COMPRAS!D4638,1,2),IVA!W:W,0)),"SIN COD.")</f>
        <v>0</v>
      </c>
      <c r="CH4738">
        <f ca="1">IFERROR(INDIRECT("IVA!Y"&amp;MATCH(MID(COMPRAS!C4638,1,2)&amp;MID(COMPRAS!F4638,1,2)&amp;MID(COMPRAS!D4638,1,2),IVA!W:W,0)),"SIN COD.")</f>
        <v>0</v>
      </c>
    </row>
    <row r="4739" spans="1:86" x14ac:dyDescent="0.25">
      <c r="A4739"/>
      <c r="B4739"/>
      <c r="D4739"/>
      <c r="AL4739">
        <f t="shared" si="518"/>
        <v>0</v>
      </c>
      <c r="AQ4739">
        <f t="shared" si="519"/>
        <v>0</v>
      </c>
      <c r="AR4739" t="str">
        <f>IFERROR(IF(OR(AP4739=338,AP4739=340,AP4739=341,AP4739=342,AP4739="342A",AP4739="342B"),PorcenRet(AP4739,AT4739,AU4739),INDEX(PORCENTAJEBUSCAR,MATCH(AP4739,CódigoRET,0),4)*1),"")</f>
        <v/>
      </c>
      <c r="AS4739">
        <f t="shared" si="520"/>
        <v>0</v>
      </c>
      <c r="BF4739" t="str">
        <f>IFERROR(IF(OR(BD4739=338,BD4739=340,BD4739=341,BD4739=342,BD4739="342A",BD4739="342B"),PorcenRet(BD4739,BH4739,BI4739),INDEX(PORCENTAJEBUSCAR,MATCH(BD4739,CódigoRET,0),4)*1),"")</f>
        <v/>
      </c>
      <c r="BG4739">
        <f t="shared" si="521"/>
        <v>0</v>
      </c>
      <c r="BO4739">
        <f t="shared" si="522"/>
        <v>0</v>
      </c>
      <c r="CC4739">
        <f t="shared" si="523"/>
        <v>0</v>
      </c>
      <c r="CD4739">
        <f t="shared" si="524"/>
        <v>0</v>
      </c>
      <c r="CG4739">
        <f ca="1">IFERROR(INDIRECT("IVA!X"&amp;MATCH(MID(COMPRAS!C4639,1,2)&amp;MID(COMPRAS!F4639,1,2)&amp;MID(COMPRAS!D4639,1,2),IVA!W:W,0)),"SIN COD.")</f>
        <v>0</v>
      </c>
      <c r="CH4739">
        <f ca="1">IFERROR(INDIRECT("IVA!Y"&amp;MATCH(MID(COMPRAS!C4639,1,2)&amp;MID(COMPRAS!F4639,1,2)&amp;MID(COMPRAS!D4639,1,2),IVA!W:W,0)),"SIN COD.")</f>
        <v>0</v>
      </c>
    </row>
    <row r="4740" spans="1:86" x14ac:dyDescent="0.25">
      <c r="A4740"/>
      <c r="B4740"/>
      <c r="D4740"/>
      <c r="AL4740">
        <f t="shared" si="518"/>
        <v>0</v>
      </c>
      <c r="AQ4740">
        <f t="shared" si="519"/>
        <v>0</v>
      </c>
      <c r="AR4740" t="str">
        <f>IFERROR(IF(OR(AP4740=338,AP4740=340,AP4740=341,AP4740=342,AP4740="342A",AP4740="342B"),PorcenRet(AP4740,AT4740,AU4740),INDEX(PORCENTAJEBUSCAR,MATCH(AP4740,CódigoRET,0),4)*1),"")</f>
        <v/>
      </c>
      <c r="AS4740">
        <f t="shared" si="520"/>
        <v>0</v>
      </c>
      <c r="BF4740" t="str">
        <f>IFERROR(IF(OR(BD4740=338,BD4740=340,BD4740=341,BD4740=342,BD4740="342A",BD4740="342B"),PorcenRet(BD4740,BH4740,BI4740),INDEX(PORCENTAJEBUSCAR,MATCH(BD4740,CódigoRET,0),4)*1),"")</f>
        <v/>
      </c>
      <c r="BG4740">
        <f t="shared" si="521"/>
        <v>0</v>
      </c>
      <c r="BO4740">
        <f t="shared" si="522"/>
        <v>0</v>
      </c>
      <c r="CC4740">
        <f t="shared" si="523"/>
        <v>0</v>
      </c>
      <c r="CD4740">
        <f t="shared" si="524"/>
        <v>0</v>
      </c>
      <c r="CG4740">
        <f ca="1">IFERROR(INDIRECT("IVA!X"&amp;MATCH(MID(COMPRAS!C4640,1,2)&amp;MID(COMPRAS!F4640,1,2)&amp;MID(COMPRAS!D4640,1,2),IVA!W:W,0)),"SIN COD.")</f>
        <v>0</v>
      </c>
      <c r="CH4740">
        <f ca="1">IFERROR(INDIRECT("IVA!Y"&amp;MATCH(MID(COMPRAS!C4640,1,2)&amp;MID(COMPRAS!F4640,1,2)&amp;MID(COMPRAS!D4640,1,2),IVA!W:W,0)),"SIN COD.")</f>
        <v>0</v>
      </c>
    </row>
    <row r="4741" spans="1:86" x14ac:dyDescent="0.25">
      <c r="A4741"/>
      <c r="B4741"/>
      <c r="D4741"/>
      <c r="AL4741">
        <f t="shared" si="518"/>
        <v>0</v>
      </c>
      <c r="AQ4741">
        <f t="shared" si="519"/>
        <v>0</v>
      </c>
      <c r="AR4741" t="str">
        <f>IFERROR(IF(OR(AP4741=338,AP4741=340,AP4741=341,AP4741=342,AP4741="342A",AP4741="342B"),PorcenRet(AP4741,AT4741,AU4741),INDEX(PORCENTAJEBUSCAR,MATCH(AP4741,CódigoRET,0),4)*1),"")</f>
        <v/>
      </c>
      <c r="AS4741">
        <f t="shared" si="520"/>
        <v>0</v>
      </c>
      <c r="BF4741" t="str">
        <f>IFERROR(IF(OR(BD4741=338,BD4741=340,BD4741=341,BD4741=342,BD4741="342A",BD4741="342B"),PorcenRet(BD4741,BH4741,BI4741),INDEX(PORCENTAJEBUSCAR,MATCH(BD4741,CódigoRET,0),4)*1),"")</f>
        <v/>
      </c>
      <c r="BG4741">
        <f t="shared" si="521"/>
        <v>0</v>
      </c>
      <c r="BO4741">
        <f t="shared" si="522"/>
        <v>0</v>
      </c>
      <c r="CC4741">
        <f t="shared" si="523"/>
        <v>0</v>
      </c>
      <c r="CD4741">
        <f t="shared" si="524"/>
        <v>0</v>
      </c>
      <c r="CG4741">
        <f ca="1">IFERROR(INDIRECT("IVA!X"&amp;MATCH(MID(COMPRAS!C4641,1,2)&amp;MID(COMPRAS!F4641,1,2)&amp;MID(COMPRAS!D4641,1,2),IVA!W:W,0)),"SIN COD.")</f>
        <v>0</v>
      </c>
      <c r="CH4741">
        <f ca="1">IFERROR(INDIRECT("IVA!Y"&amp;MATCH(MID(COMPRAS!C4641,1,2)&amp;MID(COMPRAS!F4641,1,2)&amp;MID(COMPRAS!D4641,1,2),IVA!W:W,0)),"SIN COD.")</f>
        <v>0</v>
      </c>
    </row>
    <row r="4742" spans="1:86" x14ac:dyDescent="0.25">
      <c r="A4742"/>
      <c r="B4742"/>
      <c r="D4742"/>
      <c r="AL4742">
        <f t="shared" si="518"/>
        <v>0</v>
      </c>
      <c r="AQ4742">
        <f t="shared" si="519"/>
        <v>0</v>
      </c>
      <c r="AR4742" t="str">
        <f>IFERROR(IF(OR(AP4742=338,AP4742=340,AP4742=341,AP4742=342,AP4742="342A",AP4742="342B"),PorcenRet(AP4742,AT4742,AU4742),INDEX(PORCENTAJEBUSCAR,MATCH(AP4742,CódigoRET,0),4)*1),"")</f>
        <v/>
      </c>
      <c r="AS4742">
        <f t="shared" si="520"/>
        <v>0</v>
      </c>
      <c r="BF4742" t="str">
        <f>IFERROR(IF(OR(BD4742=338,BD4742=340,BD4742=341,BD4742=342,BD4742="342A",BD4742="342B"),PorcenRet(BD4742,BH4742,BI4742),INDEX(PORCENTAJEBUSCAR,MATCH(BD4742,CódigoRET,0),4)*1),"")</f>
        <v/>
      </c>
      <c r="BG4742">
        <f t="shared" si="521"/>
        <v>0</v>
      </c>
      <c r="BO4742">
        <f t="shared" si="522"/>
        <v>0</v>
      </c>
      <c r="CC4742">
        <f t="shared" si="523"/>
        <v>0</v>
      </c>
      <c r="CD4742">
        <f t="shared" si="524"/>
        <v>0</v>
      </c>
      <c r="CG4742">
        <f ca="1">IFERROR(INDIRECT("IVA!X"&amp;MATCH(MID(COMPRAS!C4642,1,2)&amp;MID(COMPRAS!F4642,1,2)&amp;MID(COMPRAS!D4642,1,2),IVA!W:W,0)),"SIN COD.")</f>
        <v>0</v>
      </c>
      <c r="CH4742">
        <f ca="1">IFERROR(INDIRECT("IVA!Y"&amp;MATCH(MID(COMPRAS!C4642,1,2)&amp;MID(COMPRAS!F4642,1,2)&amp;MID(COMPRAS!D4642,1,2),IVA!W:W,0)),"SIN COD.")</f>
        <v>0</v>
      </c>
    </row>
    <row r="4743" spans="1:86" x14ac:dyDescent="0.25">
      <c r="A4743"/>
      <c r="B4743"/>
      <c r="D4743"/>
      <c r="AL4743">
        <f t="shared" si="518"/>
        <v>0</v>
      </c>
      <c r="AQ4743">
        <f t="shared" si="519"/>
        <v>0</v>
      </c>
      <c r="AR4743" t="str">
        <f>IFERROR(IF(OR(AP4743=338,AP4743=340,AP4743=341,AP4743=342,AP4743="342A",AP4743="342B"),PorcenRet(AP4743,AT4743,AU4743),INDEX(PORCENTAJEBUSCAR,MATCH(AP4743,CódigoRET,0),4)*1),"")</f>
        <v/>
      </c>
      <c r="AS4743">
        <f t="shared" si="520"/>
        <v>0</v>
      </c>
      <c r="BF4743" t="str">
        <f>IFERROR(IF(OR(BD4743=338,BD4743=340,BD4743=341,BD4743=342,BD4743="342A",BD4743="342B"),PorcenRet(BD4743,BH4743,BI4743),INDEX(PORCENTAJEBUSCAR,MATCH(BD4743,CódigoRET,0),4)*1),"")</f>
        <v/>
      </c>
      <c r="BG4743">
        <f t="shared" si="521"/>
        <v>0</v>
      </c>
      <c r="BO4743">
        <f t="shared" si="522"/>
        <v>0</v>
      </c>
      <c r="CC4743">
        <f t="shared" si="523"/>
        <v>0</v>
      </c>
      <c r="CD4743">
        <f t="shared" si="524"/>
        <v>0</v>
      </c>
      <c r="CG4743">
        <f ca="1">IFERROR(INDIRECT("IVA!X"&amp;MATCH(MID(COMPRAS!C4643,1,2)&amp;MID(COMPRAS!F4643,1,2)&amp;MID(COMPRAS!D4643,1,2),IVA!W:W,0)),"SIN COD.")</f>
        <v>0</v>
      </c>
      <c r="CH4743">
        <f ca="1">IFERROR(INDIRECT("IVA!Y"&amp;MATCH(MID(COMPRAS!C4643,1,2)&amp;MID(COMPRAS!F4643,1,2)&amp;MID(COMPRAS!D4643,1,2),IVA!W:W,0)),"SIN COD.")</f>
        <v>0</v>
      </c>
    </row>
    <row r="4744" spans="1:86" x14ac:dyDescent="0.25">
      <c r="A4744"/>
      <c r="B4744"/>
      <c r="D4744"/>
      <c r="AL4744">
        <f t="shared" si="518"/>
        <v>0</v>
      </c>
      <c r="AQ4744">
        <f t="shared" si="519"/>
        <v>0</v>
      </c>
      <c r="AR4744" t="str">
        <f>IFERROR(IF(OR(AP4744=338,AP4744=340,AP4744=341,AP4744=342,AP4744="342A",AP4744="342B"),PorcenRet(AP4744,AT4744,AU4744),INDEX(PORCENTAJEBUSCAR,MATCH(AP4744,CódigoRET,0),4)*1),"")</f>
        <v/>
      </c>
      <c r="AS4744">
        <f t="shared" si="520"/>
        <v>0</v>
      </c>
      <c r="BF4744" t="str">
        <f>IFERROR(IF(OR(BD4744=338,BD4744=340,BD4744=341,BD4744=342,BD4744="342A",BD4744="342B"),PorcenRet(BD4744,BH4744,BI4744),INDEX(PORCENTAJEBUSCAR,MATCH(BD4744,CódigoRET,0),4)*1),"")</f>
        <v/>
      </c>
      <c r="BG4744">
        <f t="shared" si="521"/>
        <v>0</v>
      </c>
      <c r="BO4744">
        <f t="shared" si="522"/>
        <v>0</v>
      </c>
      <c r="CC4744">
        <f t="shared" si="523"/>
        <v>0</v>
      </c>
      <c r="CD4744">
        <f t="shared" si="524"/>
        <v>0</v>
      </c>
      <c r="CG4744">
        <f ca="1">IFERROR(INDIRECT("IVA!X"&amp;MATCH(MID(COMPRAS!C4644,1,2)&amp;MID(COMPRAS!F4644,1,2)&amp;MID(COMPRAS!D4644,1,2),IVA!W:W,0)),"SIN COD.")</f>
        <v>0</v>
      </c>
      <c r="CH4744">
        <f ca="1">IFERROR(INDIRECT("IVA!Y"&amp;MATCH(MID(COMPRAS!C4644,1,2)&amp;MID(COMPRAS!F4644,1,2)&amp;MID(COMPRAS!D4644,1,2),IVA!W:W,0)),"SIN COD.")</f>
        <v>0</v>
      </c>
    </row>
    <row r="4745" spans="1:86" x14ac:dyDescent="0.25">
      <c r="A4745"/>
      <c r="B4745"/>
      <c r="D4745"/>
      <c r="AL4745">
        <f t="shared" si="518"/>
        <v>0</v>
      </c>
      <c r="AQ4745">
        <f t="shared" si="519"/>
        <v>0</v>
      </c>
      <c r="AR4745" t="str">
        <f>IFERROR(IF(OR(AP4745=338,AP4745=340,AP4745=341,AP4745=342,AP4745="342A",AP4745="342B"),PorcenRet(AP4745,AT4745,AU4745),INDEX(PORCENTAJEBUSCAR,MATCH(AP4745,CódigoRET,0),4)*1),"")</f>
        <v/>
      </c>
      <c r="AS4745">
        <f t="shared" si="520"/>
        <v>0</v>
      </c>
      <c r="BF4745" t="str">
        <f>IFERROR(IF(OR(BD4745=338,BD4745=340,BD4745=341,BD4745=342,BD4745="342A",BD4745="342B"),PorcenRet(BD4745,BH4745,BI4745),INDEX(PORCENTAJEBUSCAR,MATCH(BD4745,CódigoRET,0),4)*1),"")</f>
        <v/>
      </c>
      <c r="BG4745">
        <f t="shared" si="521"/>
        <v>0</v>
      </c>
      <c r="BO4745">
        <f t="shared" si="522"/>
        <v>0</v>
      </c>
      <c r="CC4745">
        <f t="shared" si="523"/>
        <v>0</v>
      </c>
      <c r="CD4745">
        <f t="shared" si="524"/>
        <v>0</v>
      </c>
      <c r="CG4745">
        <f ca="1">IFERROR(INDIRECT("IVA!X"&amp;MATCH(MID(COMPRAS!C4645,1,2)&amp;MID(COMPRAS!F4645,1,2)&amp;MID(COMPRAS!D4645,1,2),IVA!W:W,0)),"SIN COD.")</f>
        <v>0</v>
      </c>
      <c r="CH4745">
        <f ca="1">IFERROR(INDIRECT("IVA!Y"&amp;MATCH(MID(COMPRAS!C4645,1,2)&amp;MID(COMPRAS!F4645,1,2)&amp;MID(COMPRAS!D4645,1,2),IVA!W:W,0)),"SIN COD.")</f>
        <v>0</v>
      </c>
    </row>
    <row r="4746" spans="1:86" x14ac:dyDescent="0.25">
      <c r="A4746"/>
      <c r="B4746"/>
      <c r="D4746"/>
      <c r="AL4746">
        <f t="shared" si="518"/>
        <v>0</v>
      </c>
      <c r="AQ4746">
        <f t="shared" si="519"/>
        <v>0</v>
      </c>
      <c r="AR4746" t="str">
        <f>IFERROR(IF(OR(AP4746=338,AP4746=340,AP4746=341,AP4746=342,AP4746="342A",AP4746="342B"),PorcenRet(AP4746,AT4746,AU4746),INDEX(PORCENTAJEBUSCAR,MATCH(AP4746,CódigoRET,0),4)*1),"")</f>
        <v/>
      </c>
      <c r="AS4746">
        <f t="shared" si="520"/>
        <v>0</v>
      </c>
      <c r="BF4746" t="str">
        <f>IFERROR(IF(OR(BD4746=338,BD4746=340,BD4746=341,BD4746=342,BD4746="342A",BD4746="342B"),PorcenRet(BD4746,BH4746,BI4746),INDEX(PORCENTAJEBUSCAR,MATCH(BD4746,CódigoRET,0),4)*1),"")</f>
        <v/>
      </c>
      <c r="BG4746">
        <f t="shared" si="521"/>
        <v>0</v>
      </c>
      <c r="BO4746">
        <f t="shared" si="522"/>
        <v>0</v>
      </c>
      <c r="CC4746">
        <f t="shared" si="523"/>
        <v>0</v>
      </c>
      <c r="CD4746">
        <f t="shared" si="524"/>
        <v>0</v>
      </c>
      <c r="CG4746">
        <f ca="1">IFERROR(INDIRECT("IVA!X"&amp;MATCH(MID(COMPRAS!C4646,1,2)&amp;MID(COMPRAS!F4646,1,2)&amp;MID(COMPRAS!D4646,1,2),IVA!W:W,0)),"SIN COD.")</f>
        <v>0</v>
      </c>
      <c r="CH4746">
        <f ca="1">IFERROR(INDIRECT("IVA!Y"&amp;MATCH(MID(COMPRAS!C4646,1,2)&amp;MID(COMPRAS!F4646,1,2)&amp;MID(COMPRAS!D4646,1,2),IVA!W:W,0)),"SIN COD.")</f>
        <v>0</v>
      </c>
    </row>
    <row r="4747" spans="1:86" x14ac:dyDescent="0.25">
      <c r="A4747"/>
      <c r="B4747"/>
      <c r="D4747"/>
      <c r="AL4747">
        <f t="shared" si="518"/>
        <v>0</v>
      </c>
      <c r="AQ4747">
        <f t="shared" si="519"/>
        <v>0</v>
      </c>
      <c r="AR4747" t="str">
        <f>IFERROR(IF(OR(AP4747=338,AP4747=340,AP4747=341,AP4747=342,AP4747="342A",AP4747="342B"),PorcenRet(AP4747,AT4747,AU4747),INDEX(PORCENTAJEBUSCAR,MATCH(AP4747,CódigoRET,0),4)*1),"")</f>
        <v/>
      </c>
      <c r="AS4747">
        <f t="shared" si="520"/>
        <v>0</v>
      </c>
      <c r="BF4747" t="str">
        <f>IFERROR(IF(OR(BD4747=338,BD4747=340,BD4747=341,BD4747=342,BD4747="342A",BD4747="342B"),PorcenRet(BD4747,BH4747,BI4747),INDEX(PORCENTAJEBUSCAR,MATCH(BD4747,CódigoRET,0),4)*1),"")</f>
        <v/>
      </c>
      <c r="BG4747">
        <f t="shared" si="521"/>
        <v>0</v>
      </c>
      <c r="BO4747">
        <f t="shared" si="522"/>
        <v>0</v>
      </c>
      <c r="CC4747">
        <f t="shared" si="523"/>
        <v>0</v>
      </c>
      <c r="CD4747">
        <f t="shared" si="524"/>
        <v>0</v>
      </c>
      <c r="CG4747">
        <f ca="1">IFERROR(INDIRECT("IVA!X"&amp;MATCH(MID(COMPRAS!C4647,1,2)&amp;MID(COMPRAS!F4647,1,2)&amp;MID(COMPRAS!D4647,1,2),IVA!W:W,0)),"SIN COD.")</f>
        <v>0</v>
      </c>
      <c r="CH4747">
        <f ca="1">IFERROR(INDIRECT("IVA!Y"&amp;MATCH(MID(COMPRAS!C4647,1,2)&amp;MID(COMPRAS!F4647,1,2)&amp;MID(COMPRAS!D4647,1,2),IVA!W:W,0)),"SIN COD.")</f>
        <v>0</v>
      </c>
    </row>
    <row r="4748" spans="1:86" x14ac:dyDescent="0.25">
      <c r="A4748"/>
      <c r="B4748"/>
      <c r="D4748"/>
      <c r="AL4748">
        <f t="shared" si="518"/>
        <v>0</v>
      </c>
      <c r="AQ4748">
        <f t="shared" si="519"/>
        <v>0</v>
      </c>
      <c r="AR4748" t="str">
        <f>IFERROR(IF(OR(AP4748=338,AP4748=340,AP4748=341,AP4748=342,AP4748="342A",AP4748="342B"),PorcenRet(AP4748,AT4748,AU4748),INDEX(PORCENTAJEBUSCAR,MATCH(AP4748,CódigoRET,0),4)*1),"")</f>
        <v/>
      </c>
      <c r="AS4748">
        <f t="shared" si="520"/>
        <v>0</v>
      </c>
      <c r="BF4748" t="str">
        <f>IFERROR(IF(OR(BD4748=338,BD4748=340,BD4748=341,BD4748=342,BD4748="342A",BD4748="342B"),PorcenRet(BD4748,BH4748,BI4748),INDEX(PORCENTAJEBUSCAR,MATCH(BD4748,CódigoRET,0),4)*1),"")</f>
        <v/>
      </c>
      <c r="BG4748">
        <f t="shared" si="521"/>
        <v>0</v>
      </c>
      <c r="BO4748">
        <f t="shared" si="522"/>
        <v>0</v>
      </c>
      <c r="CC4748">
        <f t="shared" si="523"/>
        <v>0</v>
      </c>
      <c r="CD4748">
        <f t="shared" si="524"/>
        <v>0</v>
      </c>
      <c r="CG4748">
        <f ca="1">IFERROR(INDIRECT("IVA!X"&amp;MATCH(MID(COMPRAS!C4648,1,2)&amp;MID(COMPRAS!F4648,1,2)&amp;MID(COMPRAS!D4648,1,2),IVA!W:W,0)),"SIN COD.")</f>
        <v>0</v>
      </c>
      <c r="CH4748">
        <f ca="1">IFERROR(INDIRECT("IVA!Y"&amp;MATCH(MID(COMPRAS!C4648,1,2)&amp;MID(COMPRAS!F4648,1,2)&amp;MID(COMPRAS!D4648,1,2),IVA!W:W,0)),"SIN COD.")</f>
        <v>0</v>
      </c>
    </row>
    <row r="4749" spans="1:86" x14ac:dyDescent="0.25">
      <c r="A4749"/>
      <c r="B4749"/>
      <c r="D4749"/>
      <c r="AL4749">
        <f t="shared" si="518"/>
        <v>0</v>
      </c>
      <c r="AQ4749">
        <f t="shared" si="519"/>
        <v>0</v>
      </c>
      <c r="AR4749" t="str">
        <f>IFERROR(IF(OR(AP4749=338,AP4749=340,AP4749=341,AP4749=342,AP4749="342A",AP4749="342B"),PorcenRet(AP4749,AT4749,AU4749),INDEX(PORCENTAJEBUSCAR,MATCH(AP4749,CódigoRET,0),4)*1),"")</f>
        <v/>
      </c>
      <c r="AS4749">
        <f t="shared" si="520"/>
        <v>0</v>
      </c>
      <c r="BF4749" t="str">
        <f>IFERROR(IF(OR(BD4749=338,BD4749=340,BD4749=341,BD4749=342,BD4749="342A",BD4749="342B"),PorcenRet(BD4749,BH4749,BI4749),INDEX(PORCENTAJEBUSCAR,MATCH(BD4749,CódigoRET,0),4)*1),"")</f>
        <v/>
      </c>
      <c r="BG4749">
        <f t="shared" si="521"/>
        <v>0</v>
      </c>
      <c r="BO4749">
        <f t="shared" si="522"/>
        <v>0</v>
      </c>
      <c r="CC4749">
        <f t="shared" si="523"/>
        <v>0</v>
      </c>
      <c r="CD4749">
        <f t="shared" si="524"/>
        <v>0</v>
      </c>
      <c r="CG4749">
        <f ca="1">IFERROR(INDIRECT("IVA!X"&amp;MATCH(MID(COMPRAS!C4649,1,2)&amp;MID(COMPRAS!F4649,1,2)&amp;MID(COMPRAS!D4649,1,2),IVA!W:W,0)),"SIN COD.")</f>
        <v>0</v>
      </c>
      <c r="CH4749">
        <f ca="1">IFERROR(INDIRECT("IVA!Y"&amp;MATCH(MID(COMPRAS!C4649,1,2)&amp;MID(COMPRAS!F4649,1,2)&amp;MID(COMPRAS!D4649,1,2),IVA!W:W,0)),"SIN COD.")</f>
        <v>0</v>
      </c>
    </row>
    <row r="4750" spans="1:86" x14ac:dyDescent="0.25">
      <c r="A4750"/>
      <c r="B4750"/>
      <c r="D4750"/>
      <c r="AL4750">
        <f t="shared" si="518"/>
        <v>0</v>
      </c>
      <c r="AQ4750">
        <f t="shared" si="519"/>
        <v>0</v>
      </c>
      <c r="AR4750" t="str">
        <f>IFERROR(IF(OR(AP4750=338,AP4750=340,AP4750=341,AP4750=342,AP4750="342A",AP4750="342B"),PorcenRet(AP4750,AT4750,AU4750),INDEX(PORCENTAJEBUSCAR,MATCH(AP4750,CódigoRET,0),4)*1),"")</f>
        <v/>
      </c>
      <c r="AS4750">
        <f t="shared" si="520"/>
        <v>0</v>
      </c>
      <c r="BF4750" t="str">
        <f>IFERROR(IF(OR(BD4750=338,BD4750=340,BD4750=341,BD4750=342,BD4750="342A",BD4750="342B"),PorcenRet(BD4750,BH4750,BI4750),INDEX(PORCENTAJEBUSCAR,MATCH(BD4750,CódigoRET,0),4)*1),"")</f>
        <v/>
      </c>
      <c r="BG4750">
        <f t="shared" si="521"/>
        <v>0</v>
      </c>
      <c r="BO4750">
        <f t="shared" si="522"/>
        <v>0</v>
      </c>
      <c r="CC4750">
        <f t="shared" si="523"/>
        <v>0</v>
      </c>
      <c r="CD4750">
        <f t="shared" si="524"/>
        <v>0</v>
      </c>
      <c r="CG4750">
        <f ca="1">IFERROR(INDIRECT("IVA!X"&amp;MATCH(MID(COMPRAS!C4650,1,2)&amp;MID(COMPRAS!F4650,1,2)&amp;MID(COMPRAS!D4650,1,2),IVA!W:W,0)),"SIN COD.")</f>
        <v>0</v>
      </c>
      <c r="CH4750">
        <f ca="1">IFERROR(INDIRECT("IVA!Y"&amp;MATCH(MID(COMPRAS!C4650,1,2)&amp;MID(COMPRAS!F4650,1,2)&amp;MID(COMPRAS!D4650,1,2),IVA!W:W,0)),"SIN COD.")</f>
        <v>0</v>
      </c>
    </row>
    <row r="4751" spans="1:86" x14ac:dyDescent="0.25">
      <c r="A4751"/>
      <c r="B4751"/>
      <c r="D4751"/>
      <c r="AL4751">
        <f t="shared" si="518"/>
        <v>0</v>
      </c>
      <c r="AQ4751">
        <f t="shared" si="519"/>
        <v>0</v>
      </c>
      <c r="AR4751" t="str">
        <f>IFERROR(IF(OR(AP4751=338,AP4751=340,AP4751=341,AP4751=342,AP4751="342A",AP4751="342B"),PorcenRet(AP4751,AT4751,AU4751),INDEX(PORCENTAJEBUSCAR,MATCH(AP4751,CódigoRET,0),4)*1),"")</f>
        <v/>
      </c>
      <c r="AS4751">
        <f t="shared" si="520"/>
        <v>0</v>
      </c>
      <c r="BF4751" t="str">
        <f>IFERROR(IF(OR(BD4751=338,BD4751=340,BD4751=341,BD4751=342,BD4751="342A",BD4751="342B"),PorcenRet(BD4751,BH4751,BI4751),INDEX(PORCENTAJEBUSCAR,MATCH(BD4751,CódigoRET,0),4)*1),"")</f>
        <v/>
      </c>
      <c r="BG4751">
        <f t="shared" si="521"/>
        <v>0</v>
      </c>
      <c r="BO4751">
        <f t="shared" si="522"/>
        <v>0</v>
      </c>
      <c r="CC4751">
        <f t="shared" si="523"/>
        <v>0</v>
      </c>
      <c r="CD4751">
        <f t="shared" si="524"/>
        <v>0</v>
      </c>
      <c r="CG4751">
        <f ca="1">IFERROR(INDIRECT("IVA!X"&amp;MATCH(MID(COMPRAS!C4651,1,2)&amp;MID(COMPRAS!F4651,1,2)&amp;MID(COMPRAS!D4651,1,2),IVA!W:W,0)),"SIN COD.")</f>
        <v>0</v>
      </c>
      <c r="CH4751">
        <f ca="1">IFERROR(INDIRECT("IVA!Y"&amp;MATCH(MID(COMPRAS!C4651,1,2)&amp;MID(COMPRAS!F4651,1,2)&amp;MID(COMPRAS!D4651,1,2),IVA!W:W,0)),"SIN COD.")</f>
        <v>0</v>
      </c>
    </row>
    <row r="4752" spans="1:86" x14ac:dyDescent="0.25">
      <c r="A4752"/>
      <c r="B4752"/>
      <c r="D4752"/>
      <c r="AL4752">
        <f t="shared" si="518"/>
        <v>0</v>
      </c>
      <c r="AQ4752">
        <f t="shared" si="519"/>
        <v>0</v>
      </c>
      <c r="AR4752" t="str">
        <f>IFERROR(IF(OR(AP4752=338,AP4752=340,AP4752=341,AP4752=342,AP4752="342A",AP4752="342B"),PorcenRet(AP4752,AT4752,AU4752),INDEX(PORCENTAJEBUSCAR,MATCH(AP4752,CódigoRET,0),4)*1),"")</f>
        <v/>
      </c>
      <c r="AS4752">
        <f t="shared" si="520"/>
        <v>0</v>
      </c>
      <c r="BF4752" t="str">
        <f>IFERROR(IF(OR(BD4752=338,BD4752=340,BD4752=341,BD4752=342,BD4752="342A",BD4752="342B"),PorcenRet(BD4752,BH4752,BI4752),INDEX(PORCENTAJEBUSCAR,MATCH(BD4752,CódigoRET,0),4)*1),"")</f>
        <v/>
      </c>
      <c r="BG4752">
        <f t="shared" si="521"/>
        <v>0</v>
      </c>
      <c r="BO4752">
        <f t="shared" si="522"/>
        <v>0</v>
      </c>
      <c r="CC4752">
        <f t="shared" si="523"/>
        <v>0</v>
      </c>
      <c r="CD4752">
        <f t="shared" si="524"/>
        <v>0</v>
      </c>
      <c r="CG4752">
        <f ca="1">IFERROR(INDIRECT("IVA!X"&amp;MATCH(MID(COMPRAS!C4652,1,2)&amp;MID(COMPRAS!F4652,1,2)&amp;MID(COMPRAS!D4652,1,2),IVA!W:W,0)),"SIN COD.")</f>
        <v>0</v>
      </c>
      <c r="CH4752">
        <f ca="1">IFERROR(INDIRECT("IVA!Y"&amp;MATCH(MID(COMPRAS!C4652,1,2)&amp;MID(COMPRAS!F4652,1,2)&amp;MID(COMPRAS!D4652,1,2),IVA!W:W,0)),"SIN COD.")</f>
        <v>0</v>
      </c>
    </row>
    <row r="4753" spans="1:86" x14ac:dyDescent="0.25">
      <c r="A4753"/>
      <c r="B4753"/>
      <c r="D4753"/>
      <c r="AL4753">
        <f t="shared" si="518"/>
        <v>0</v>
      </c>
      <c r="AQ4753">
        <f t="shared" si="519"/>
        <v>0</v>
      </c>
      <c r="AR4753" t="str">
        <f>IFERROR(IF(OR(AP4753=338,AP4753=340,AP4753=341,AP4753=342,AP4753="342A",AP4753="342B"),PorcenRet(AP4753,AT4753,AU4753),INDEX(PORCENTAJEBUSCAR,MATCH(AP4753,CódigoRET,0),4)*1),"")</f>
        <v/>
      </c>
      <c r="AS4753">
        <f t="shared" si="520"/>
        <v>0</v>
      </c>
      <c r="BF4753" t="str">
        <f>IFERROR(IF(OR(BD4753=338,BD4753=340,BD4753=341,BD4753=342,BD4753="342A",BD4753="342B"),PorcenRet(BD4753,BH4753,BI4753),INDEX(PORCENTAJEBUSCAR,MATCH(BD4753,CódigoRET,0),4)*1),"")</f>
        <v/>
      </c>
      <c r="BG4753">
        <f t="shared" si="521"/>
        <v>0</v>
      </c>
      <c r="BO4753">
        <f t="shared" si="522"/>
        <v>0</v>
      </c>
      <c r="CC4753">
        <f t="shared" si="523"/>
        <v>0</v>
      </c>
      <c r="CD4753">
        <f t="shared" si="524"/>
        <v>0</v>
      </c>
      <c r="CG4753">
        <f ca="1">IFERROR(INDIRECT("IVA!X"&amp;MATCH(MID(COMPRAS!C4653,1,2)&amp;MID(COMPRAS!F4653,1,2)&amp;MID(COMPRAS!D4653,1,2),IVA!W:W,0)),"SIN COD.")</f>
        <v>0</v>
      </c>
      <c r="CH4753">
        <f ca="1">IFERROR(INDIRECT("IVA!Y"&amp;MATCH(MID(COMPRAS!C4653,1,2)&amp;MID(COMPRAS!F4653,1,2)&amp;MID(COMPRAS!D4653,1,2),IVA!W:W,0)),"SIN COD.")</f>
        <v>0</v>
      </c>
    </row>
    <row r="4754" spans="1:86" x14ac:dyDescent="0.25">
      <c r="A4754"/>
      <c r="B4754"/>
      <c r="D4754"/>
      <c r="AL4754">
        <f t="shared" si="518"/>
        <v>0</v>
      </c>
      <c r="AQ4754">
        <f t="shared" si="519"/>
        <v>0</v>
      </c>
      <c r="AR4754" t="str">
        <f>IFERROR(IF(OR(AP4754=338,AP4754=340,AP4754=341,AP4754=342,AP4754="342A",AP4754="342B"),PorcenRet(AP4754,AT4754,AU4754),INDEX(PORCENTAJEBUSCAR,MATCH(AP4754,CódigoRET,0),4)*1),"")</f>
        <v/>
      </c>
      <c r="AS4754">
        <f t="shared" si="520"/>
        <v>0</v>
      </c>
      <c r="BF4754" t="str">
        <f>IFERROR(IF(OR(BD4754=338,BD4754=340,BD4754=341,BD4754=342,BD4754="342A",BD4754="342B"),PorcenRet(BD4754,BH4754,BI4754),INDEX(PORCENTAJEBUSCAR,MATCH(BD4754,CódigoRET,0),4)*1),"")</f>
        <v/>
      </c>
      <c r="BG4754">
        <f t="shared" si="521"/>
        <v>0</v>
      </c>
      <c r="BO4754">
        <f t="shared" si="522"/>
        <v>0</v>
      </c>
      <c r="CC4754">
        <f t="shared" si="523"/>
        <v>0</v>
      </c>
      <c r="CD4754">
        <f t="shared" si="524"/>
        <v>0</v>
      </c>
      <c r="CG4754">
        <f ca="1">IFERROR(INDIRECT("IVA!X"&amp;MATCH(MID(COMPRAS!C4654,1,2)&amp;MID(COMPRAS!F4654,1,2)&amp;MID(COMPRAS!D4654,1,2),IVA!W:W,0)),"SIN COD.")</f>
        <v>0</v>
      </c>
      <c r="CH4754">
        <f ca="1">IFERROR(INDIRECT("IVA!Y"&amp;MATCH(MID(COMPRAS!C4654,1,2)&amp;MID(COMPRAS!F4654,1,2)&amp;MID(COMPRAS!D4654,1,2),IVA!W:W,0)),"SIN COD.")</f>
        <v>0</v>
      </c>
    </row>
    <row r="4755" spans="1:86" x14ac:dyDescent="0.25">
      <c r="A4755"/>
      <c r="B4755"/>
      <c r="D4755"/>
      <c r="AL4755">
        <f t="shared" si="518"/>
        <v>0</v>
      </c>
      <c r="AQ4755">
        <f t="shared" si="519"/>
        <v>0</v>
      </c>
      <c r="AR4755" t="str">
        <f>IFERROR(IF(OR(AP4755=338,AP4755=340,AP4755=341,AP4755=342,AP4755="342A",AP4755="342B"),PorcenRet(AP4755,AT4755,AU4755),INDEX(PORCENTAJEBUSCAR,MATCH(AP4755,CódigoRET,0),4)*1),"")</f>
        <v/>
      </c>
      <c r="AS4755">
        <f t="shared" si="520"/>
        <v>0</v>
      </c>
      <c r="BF4755" t="str">
        <f>IFERROR(IF(OR(BD4755=338,BD4755=340,BD4755=341,BD4755=342,BD4755="342A",BD4755="342B"),PorcenRet(BD4755,BH4755,BI4755),INDEX(PORCENTAJEBUSCAR,MATCH(BD4755,CódigoRET,0),4)*1),"")</f>
        <v/>
      </c>
      <c r="BG4755">
        <f t="shared" si="521"/>
        <v>0</v>
      </c>
      <c r="BO4755">
        <f t="shared" si="522"/>
        <v>0</v>
      </c>
      <c r="CC4755">
        <f t="shared" si="523"/>
        <v>0</v>
      </c>
      <c r="CD4755">
        <f t="shared" si="524"/>
        <v>0</v>
      </c>
      <c r="CG4755">
        <f ca="1">IFERROR(INDIRECT("IVA!X"&amp;MATCH(MID(COMPRAS!C4655,1,2)&amp;MID(COMPRAS!F4655,1,2)&amp;MID(COMPRAS!D4655,1,2),IVA!W:W,0)),"SIN COD.")</f>
        <v>0</v>
      </c>
      <c r="CH4755">
        <f ca="1">IFERROR(INDIRECT("IVA!Y"&amp;MATCH(MID(COMPRAS!C4655,1,2)&amp;MID(COMPRAS!F4655,1,2)&amp;MID(COMPRAS!D4655,1,2),IVA!W:W,0)),"SIN COD.")</f>
        <v>0</v>
      </c>
    </row>
    <row r="4756" spans="1:86" x14ac:dyDescent="0.25">
      <c r="A4756"/>
      <c r="B4756"/>
      <c r="D4756"/>
      <c r="AL4756">
        <f t="shared" si="518"/>
        <v>0</v>
      </c>
      <c r="AQ4756">
        <f t="shared" si="519"/>
        <v>0</v>
      </c>
      <c r="AR4756" t="str">
        <f>IFERROR(IF(OR(AP4756=338,AP4756=340,AP4756=341,AP4756=342,AP4756="342A",AP4756="342B"),PorcenRet(AP4756,AT4756,AU4756),INDEX(PORCENTAJEBUSCAR,MATCH(AP4756,CódigoRET,0),4)*1),"")</f>
        <v/>
      </c>
      <c r="AS4756">
        <f t="shared" si="520"/>
        <v>0</v>
      </c>
      <c r="BF4756" t="str">
        <f>IFERROR(IF(OR(BD4756=338,BD4756=340,BD4756=341,BD4756=342,BD4756="342A",BD4756="342B"),PorcenRet(BD4756,BH4756,BI4756),INDEX(PORCENTAJEBUSCAR,MATCH(BD4756,CódigoRET,0),4)*1),"")</f>
        <v/>
      </c>
      <c r="BG4756">
        <f t="shared" si="521"/>
        <v>0</v>
      </c>
      <c r="BO4756">
        <f t="shared" si="522"/>
        <v>0</v>
      </c>
      <c r="CC4756">
        <f t="shared" si="523"/>
        <v>0</v>
      </c>
      <c r="CD4756">
        <f t="shared" si="524"/>
        <v>0</v>
      </c>
      <c r="CG4756">
        <f ca="1">IFERROR(INDIRECT("IVA!X"&amp;MATCH(MID(COMPRAS!C4656,1,2)&amp;MID(COMPRAS!F4656,1,2)&amp;MID(COMPRAS!D4656,1,2),IVA!W:W,0)),"SIN COD.")</f>
        <v>0</v>
      </c>
      <c r="CH4756">
        <f ca="1">IFERROR(INDIRECT("IVA!Y"&amp;MATCH(MID(COMPRAS!C4656,1,2)&amp;MID(COMPRAS!F4656,1,2)&amp;MID(COMPRAS!D4656,1,2),IVA!W:W,0)),"SIN COD.")</f>
        <v>0</v>
      </c>
    </row>
    <row r="4757" spans="1:86" x14ac:dyDescent="0.25">
      <c r="A4757"/>
      <c r="B4757"/>
      <c r="D4757"/>
      <c r="AL4757">
        <f t="shared" si="518"/>
        <v>0</v>
      </c>
      <c r="AQ4757">
        <f t="shared" si="519"/>
        <v>0</v>
      </c>
      <c r="AR4757" t="str">
        <f>IFERROR(IF(OR(AP4757=338,AP4757=340,AP4757=341,AP4757=342,AP4757="342A",AP4757="342B"),PorcenRet(AP4757,AT4757,AU4757),INDEX(PORCENTAJEBUSCAR,MATCH(AP4757,CódigoRET,0),4)*1),"")</f>
        <v/>
      </c>
      <c r="AS4757">
        <f t="shared" si="520"/>
        <v>0</v>
      </c>
      <c r="BF4757" t="str">
        <f>IFERROR(IF(OR(BD4757=338,BD4757=340,BD4757=341,BD4757=342,BD4757="342A",BD4757="342B"),PorcenRet(BD4757,BH4757,BI4757),INDEX(PORCENTAJEBUSCAR,MATCH(BD4757,CódigoRET,0),4)*1),"")</f>
        <v/>
      </c>
      <c r="BG4757">
        <f t="shared" si="521"/>
        <v>0</v>
      </c>
      <c r="BO4757">
        <f t="shared" si="522"/>
        <v>0</v>
      </c>
      <c r="CC4757">
        <f t="shared" si="523"/>
        <v>0</v>
      </c>
      <c r="CD4757">
        <f t="shared" si="524"/>
        <v>0</v>
      </c>
      <c r="CG4757">
        <f ca="1">IFERROR(INDIRECT("IVA!X"&amp;MATCH(MID(COMPRAS!C4657,1,2)&amp;MID(COMPRAS!F4657,1,2)&amp;MID(COMPRAS!D4657,1,2),IVA!W:W,0)),"SIN COD.")</f>
        <v>0</v>
      </c>
      <c r="CH4757">
        <f ca="1">IFERROR(INDIRECT("IVA!Y"&amp;MATCH(MID(COMPRAS!C4657,1,2)&amp;MID(COMPRAS!F4657,1,2)&amp;MID(COMPRAS!D4657,1,2),IVA!W:W,0)),"SIN COD.")</f>
        <v>0</v>
      </c>
    </row>
    <row r="4758" spans="1:86" x14ac:dyDescent="0.25">
      <c r="A4758"/>
      <c r="B4758"/>
      <c r="D4758"/>
      <c r="AL4758">
        <f t="shared" si="518"/>
        <v>0</v>
      </c>
      <c r="AQ4758">
        <f t="shared" si="519"/>
        <v>0</v>
      </c>
      <c r="AR4758" t="str">
        <f>IFERROR(IF(OR(AP4758=338,AP4758=340,AP4758=341,AP4758=342,AP4758="342A",AP4758="342B"),PorcenRet(AP4758,AT4758,AU4758),INDEX(PORCENTAJEBUSCAR,MATCH(AP4758,CódigoRET,0),4)*1),"")</f>
        <v/>
      </c>
      <c r="AS4758">
        <f t="shared" si="520"/>
        <v>0</v>
      </c>
      <c r="BF4758" t="str">
        <f>IFERROR(IF(OR(BD4758=338,BD4758=340,BD4758=341,BD4758=342,BD4758="342A",BD4758="342B"),PorcenRet(BD4758,BH4758,BI4758),INDEX(PORCENTAJEBUSCAR,MATCH(BD4758,CódigoRET,0),4)*1),"")</f>
        <v/>
      </c>
      <c r="BG4758">
        <f t="shared" si="521"/>
        <v>0</v>
      </c>
      <c r="BO4758">
        <f t="shared" si="522"/>
        <v>0</v>
      </c>
      <c r="CC4758">
        <f t="shared" si="523"/>
        <v>0</v>
      </c>
      <c r="CD4758">
        <f t="shared" si="524"/>
        <v>0</v>
      </c>
      <c r="CG4758">
        <f ca="1">IFERROR(INDIRECT("IVA!X"&amp;MATCH(MID(COMPRAS!C4658,1,2)&amp;MID(COMPRAS!F4658,1,2)&amp;MID(COMPRAS!D4658,1,2),IVA!W:W,0)),"SIN COD.")</f>
        <v>0</v>
      </c>
      <c r="CH4758">
        <f ca="1">IFERROR(INDIRECT("IVA!Y"&amp;MATCH(MID(COMPRAS!C4658,1,2)&amp;MID(COMPRAS!F4658,1,2)&amp;MID(COMPRAS!D4658,1,2),IVA!W:W,0)),"SIN COD.")</f>
        <v>0</v>
      </c>
    </row>
    <row r="4759" spans="1:86" x14ac:dyDescent="0.25">
      <c r="A4759"/>
      <c r="B4759"/>
      <c r="D4759"/>
      <c r="AL4759">
        <f t="shared" si="518"/>
        <v>0</v>
      </c>
      <c r="AQ4759">
        <f t="shared" si="519"/>
        <v>0</v>
      </c>
      <c r="AR4759" t="str">
        <f>IFERROR(IF(OR(AP4759=338,AP4759=340,AP4759=341,AP4759=342,AP4759="342A",AP4759="342B"),PorcenRet(AP4759,AT4759,AU4759),INDEX(PORCENTAJEBUSCAR,MATCH(AP4759,CódigoRET,0),4)*1),"")</f>
        <v/>
      </c>
      <c r="AS4759">
        <f t="shared" si="520"/>
        <v>0</v>
      </c>
      <c r="BF4759" t="str">
        <f>IFERROR(IF(OR(BD4759=338,BD4759=340,BD4759=341,BD4759=342,BD4759="342A",BD4759="342B"),PorcenRet(BD4759,BH4759,BI4759),INDEX(PORCENTAJEBUSCAR,MATCH(BD4759,CódigoRET,0),4)*1),"")</f>
        <v/>
      </c>
      <c r="BG4759">
        <f t="shared" si="521"/>
        <v>0</v>
      </c>
      <c r="BO4759">
        <f t="shared" si="522"/>
        <v>0</v>
      </c>
      <c r="CC4759">
        <f t="shared" si="523"/>
        <v>0</v>
      </c>
      <c r="CD4759">
        <f t="shared" si="524"/>
        <v>0</v>
      </c>
      <c r="CG4759">
        <f ca="1">IFERROR(INDIRECT("IVA!X"&amp;MATCH(MID(COMPRAS!C4659,1,2)&amp;MID(COMPRAS!F4659,1,2)&amp;MID(COMPRAS!D4659,1,2),IVA!W:W,0)),"SIN COD.")</f>
        <v>0</v>
      </c>
      <c r="CH4759">
        <f ca="1">IFERROR(INDIRECT("IVA!Y"&amp;MATCH(MID(COMPRAS!C4659,1,2)&amp;MID(COMPRAS!F4659,1,2)&amp;MID(COMPRAS!D4659,1,2),IVA!W:W,0)),"SIN COD.")</f>
        <v>0</v>
      </c>
    </row>
    <row r="4760" spans="1:86" x14ac:dyDescent="0.25">
      <c r="A4760"/>
      <c r="B4760"/>
      <c r="D4760"/>
      <c r="AL4760">
        <f t="shared" si="518"/>
        <v>0</v>
      </c>
      <c r="AQ4760">
        <f t="shared" si="519"/>
        <v>0</v>
      </c>
      <c r="AR4760" t="str">
        <f>IFERROR(IF(OR(AP4760=338,AP4760=340,AP4760=341,AP4760=342,AP4760="342A",AP4760="342B"),PorcenRet(AP4760,AT4760,AU4760),INDEX(PORCENTAJEBUSCAR,MATCH(AP4760,CódigoRET,0),4)*1),"")</f>
        <v/>
      </c>
      <c r="AS4760">
        <f t="shared" si="520"/>
        <v>0</v>
      </c>
      <c r="BF4760" t="str">
        <f>IFERROR(IF(OR(BD4760=338,BD4760=340,BD4760=341,BD4760=342,BD4760="342A",BD4760="342B"),PorcenRet(BD4760,BH4760,BI4760),INDEX(PORCENTAJEBUSCAR,MATCH(BD4760,CódigoRET,0),4)*1),"")</f>
        <v/>
      </c>
      <c r="BG4760">
        <f t="shared" si="521"/>
        <v>0</v>
      </c>
      <c r="BO4760">
        <f t="shared" si="522"/>
        <v>0</v>
      </c>
      <c r="CC4760">
        <f t="shared" si="523"/>
        <v>0</v>
      </c>
      <c r="CD4760">
        <f t="shared" si="524"/>
        <v>0</v>
      </c>
      <c r="CG4760">
        <f ca="1">IFERROR(INDIRECT("IVA!X"&amp;MATCH(MID(COMPRAS!C4660,1,2)&amp;MID(COMPRAS!F4660,1,2)&amp;MID(COMPRAS!D4660,1,2),IVA!W:W,0)),"SIN COD.")</f>
        <v>0</v>
      </c>
      <c r="CH4760">
        <f ca="1">IFERROR(INDIRECT("IVA!Y"&amp;MATCH(MID(COMPRAS!C4660,1,2)&amp;MID(COMPRAS!F4660,1,2)&amp;MID(COMPRAS!D4660,1,2),IVA!W:W,0)),"SIN COD.")</f>
        <v>0</v>
      </c>
    </row>
    <row r="4761" spans="1:86" x14ac:dyDescent="0.25">
      <c r="A4761"/>
      <c r="B4761"/>
      <c r="D4761"/>
      <c r="AL4761">
        <f t="shared" si="518"/>
        <v>0</v>
      </c>
      <c r="AQ4761">
        <f t="shared" si="519"/>
        <v>0</v>
      </c>
      <c r="AR4761" t="str">
        <f>IFERROR(IF(OR(AP4761=338,AP4761=340,AP4761=341,AP4761=342,AP4761="342A",AP4761="342B"),PorcenRet(AP4761,AT4761,AU4761),INDEX(PORCENTAJEBUSCAR,MATCH(AP4761,CódigoRET,0),4)*1),"")</f>
        <v/>
      </c>
      <c r="AS4761">
        <f t="shared" si="520"/>
        <v>0</v>
      </c>
      <c r="BF4761" t="str">
        <f>IFERROR(IF(OR(BD4761=338,BD4761=340,BD4761=341,BD4761=342,BD4761="342A",BD4761="342B"),PorcenRet(BD4761,BH4761,BI4761),INDEX(PORCENTAJEBUSCAR,MATCH(BD4761,CódigoRET,0),4)*1),"")</f>
        <v/>
      </c>
      <c r="BG4761">
        <f t="shared" si="521"/>
        <v>0</v>
      </c>
      <c r="BO4761">
        <f t="shared" si="522"/>
        <v>0</v>
      </c>
      <c r="CC4761">
        <f t="shared" si="523"/>
        <v>0</v>
      </c>
      <c r="CD4761">
        <f t="shared" si="524"/>
        <v>0</v>
      </c>
      <c r="CG4761">
        <f ca="1">IFERROR(INDIRECT("IVA!X"&amp;MATCH(MID(COMPRAS!C4661,1,2)&amp;MID(COMPRAS!F4661,1,2)&amp;MID(COMPRAS!D4661,1,2),IVA!W:W,0)),"SIN COD.")</f>
        <v>0</v>
      </c>
      <c r="CH4761">
        <f ca="1">IFERROR(INDIRECT("IVA!Y"&amp;MATCH(MID(COMPRAS!C4661,1,2)&amp;MID(COMPRAS!F4661,1,2)&amp;MID(COMPRAS!D4661,1,2),IVA!W:W,0)),"SIN COD.")</f>
        <v>0</v>
      </c>
    </row>
    <row r="4762" spans="1:86" x14ac:dyDescent="0.25">
      <c r="A4762"/>
      <c r="B4762"/>
      <c r="D4762"/>
      <c r="AL4762">
        <f t="shared" si="518"/>
        <v>0</v>
      </c>
      <c r="AQ4762">
        <f t="shared" si="519"/>
        <v>0</v>
      </c>
      <c r="AR4762" t="str">
        <f>IFERROR(IF(OR(AP4762=338,AP4762=340,AP4762=341,AP4762=342,AP4762="342A",AP4762="342B"),PorcenRet(AP4762,AT4762,AU4762),INDEX(PORCENTAJEBUSCAR,MATCH(AP4762,CódigoRET,0),4)*1),"")</f>
        <v/>
      </c>
      <c r="AS4762">
        <f t="shared" si="520"/>
        <v>0</v>
      </c>
      <c r="BF4762" t="str">
        <f>IFERROR(IF(OR(BD4762=338,BD4762=340,BD4762=341,BD4762=342,BD4762="342A",BD4762="342B"),PorcenRet(BD4762,BH4762,BI4762),INDEX(PORCENTAJEBUSCAR,MATCH(BD4762,CódigoRET,0),4)*1),"")</f>
        <v/>
      </c>
      <c r="BG4762">
        <f t="shared" si="521"/>
        <v>0</v>
      </c>
      <c r="BO4762">
        <f t="shared" si="522"/>
        <v>0</v>
      </c>
      <c r="CC4762">
        <f t="shared" si="523"/>
        <v>0</v>
      </c>
      <c r="CD4762">
        <f t="shared" si="524"/>
        <v>0</v>
      </c>
      <c r="CG4762">
        <f ca="1">IFERROR(INDIRECT("IVA!X"&amp;MATCH(MID(COMPRAS!C4662,1,2)&amp;MID(COMPRAS!F4662,1,2)&amp;MID(COMPRAS!D4662,1,2),IVA!W:W,0)),"SIN COD.")</f>
        <v>0</v>
      </c>
      <c r="CH4762">
        <f ca="1">IFERROR(INDIRECT("IVA!Y"&amp;MATCH(MID(COMPRAS!C4662,1,2)&amp;MID(COMPRAS!F4662,1,2)&amp;MID(COMPRAS!D4662,1,2),IVA!W:W,0)),"SIN COD.")</f>
        <v>0</v>
      </c>
    </row>
    <row r="4763" spans="1:86" x14ac:dyDescent="0.25">
      <c r="A4763"/>
      <c r="B4763"/>
      <c r="D4763"/>
      <c r="AL4763">
        <f t="shared" si="518"/>
        <v>0</v>
      </c>
      <c r="AQ4763">
        <f t="shared" si="519"/>
        <v>0</v>
      </c>
      <c r="AR4763" t="str">
        <f>IFERROR(IF(OR(AP4763=338,AP4763=340,AP4763=341,AP4763=342,AP4763="342A",AP4763="342B"),PorcenRet(AP4763,AT4763,AU4763),INDEX(PORCENTAJEBUSCAR,MATCH(AP4763,CódigoRET,0),4)*1),"")</f>
        <v/>
      </c>
      <c r="AS4763">
        <f t="shared" si="520"/>
        <v>0</v>
      </c>
      <c r="BF4763" t="str">
        <f>IFERROR(IF(OR(BD4763=338,BD4763=340,BD4763=341,BD4763=342,BD4763="342A",BD4763="342B"),PorcenRet(BD4763,BH4763,BI4763),INDEX(PORCENTAJEBUSCAR,MATCH(BD4763,CódigoRET,0),4)*1),"")</f>
        <v/>
      </c>
      <c r="BG4763">
        <f t="shared" si="521"/>
        <v>0</v>
      </c>
      <c r="BO4763">
        <f t="shared" si="522"/>
        <v>0</v>
      </c>
      <c r="CC4763">
        <f t="shared" si="523"/>
        <v>0</v>
      </c>
      <c r="CD4763">
        <f t="shared" si="524"/>
        <v>0</v>
      </c>
      <c r="CG4763">
        <f ca="1">IFERROR(INDIRECT("IVA!X"&amp;MATCH(MID(COMPRAS!C4663,1,2)&amp;MID(COMPRAS!F4663,1,2)&amp;MID(COMPRAS!D4663,1,2),IVA!W:W,0)),"SIN COD.")</f>
        <v>0</v>
      </c>
      <c r="CH4763">
        <f ca="1">IFERROR(INDIRECT("IVA!Y"&amp;MATCH(MID(COMPRAS!C4663,1,2)&amp;MID(COMPRAS!F4663,1,2)&amp;MID(COMPRAS!D4663,1,2),IVA!W:W,0)),"SIN COD.")</f>
        <v>0</v>
      </c>
    </row>
    <row r="4764" spans="1:86" x14ac:dyDescent="0.25">
      <c r="A4764"/>
      <c r="B4764"/>
      <c r="D4764"/>
      <c r="AL4764">
        <f t="shared" si="518"/>
        <v>0</v>
      </c>
      <c r="AQ4764">
        <f t="shared" si="519"/>
        <v>0</v>
      </c>
      <c r="AR4764" t="str">
        <f>IFERROR(IF(OR(AP4764=338,AP4764=340,AP4764=341,AP4764=342,AP4764="342A",AP4764="342B"),PorcenRet(AP4764,AT4764,AU4764),INDEX(PORCENTAJEBUSCAR,MATCH(AP4764,CódigoRET,0),4)*1),"")</f>
        <v/>
      </c>
      <c r="AS4764">
        <f t="shared" si="520"/>
        <v>0</v>
      </c>
      <c r="BF4764" t="str">
        <f>IFERROR(IF(OR(BD4764=338,BD4764=340,BD4764=341,BD4764=342,BD4764="342A",BD4764="342B"),PorcenRet(BD4764,BH4764,BI4764),INDEX(PORCENTAJEBUSCAR,MATCH(BD4764,CódigoRET,0),4)*1),"")</f>
        <v/>
      </c>
      <c r="BG4764">
        <f t="shared" si="521"/>
        <v>0</v>
      </c>
      <c r="BO4764">
        <f t="shared" si="522"/>
        <v>0</v>
      </c>
      <c r="CC4764">
        <f t="shared" si="523"/>
        <v>0</v>
      </c>
      <c r="CD4764">
        <f t="shared" si="524"/>
        <v>0</v>
      </c>
      <c r="CG4764">
        <f ca="1">IFERROR(INDIRECT("IVA!X"&amp;MATCH(MID(COMPRAS!C4664,1,2)&amp;MID(COMPRAS!F4664,1,2)&amp;MID(COMPRAS!D4664,1,2),IVA!W:W,0)),"SIN COD.")</f>
        <v>0</v>
      </c>
      <c r="CH4764">
        <f ca="1">IFERROR(INDIRECT("IVA!Y"&amp;MATCH(MID(COMPRAS!C4664,1,2)&amp;MID(COMPRAS!F4664,1,2)&amp;MID(COMPRAS!D4664,1,2),IVA!W:W,0)),"SIN COD.")</f>
        <v>0</v>
      </c>
    </row>
    <row r="4765" spans="1:86" x14ac:dyDescent="0.25">
      <c r="A4765"/>
      <c r="B4765"/>
      <c r="D4765"/>
      <c r="AL4765">
        <f t="shared" si="518"/>
        <v>0</v>
      </c>
      <c r="AQ4765">
        <f t="shared" si="519"/>
        <v>0</v>
      </c>
      <c r="AR4765" t="str">
        <f>IFERROR(IF(OR(AP4765=338,AP4765=340,AP4765=341,AP4765=342,AP4765="342A",AP4765="342B"),PorcenRet(AP4765,AT4765,AU4765),INDEX(PORCENTAJEBUSCAR,MATCH(AP4765,CódigoRET,0),4)*1),"")</f>
        <v/>
      </c>
      <c r="AS4765">
        <f t="shared" si="520"/>
        <v>0</v>
      </c>
      <c r="BF4765" t="str">
        <f>IFERROR(IF(OR(BD4765=338,BD4765=340,BD4765=341,BD4765=342,BD4765="342A",BD4765="342B"),PorcenRet(BD4765,BH4765,BI4765),INDEX(PORCENTAJEBUSCAR,MATCH(BD4765,CódigoRET,0),4)*1),"")</f>
        <v/>
      </c>
      <c r="BG4765">
        <f t="shared" si="521"/>
        <v>0</v>
      </c>
      <c r="BO4765">
        <f t="shared" si="522"/>
        <v>0</v>
      </c>
      <c r="CC4765">
        <f t="shared" si="523"/>
        <v>0</v>
      </c>
      <c r="CD4765">
        <f t="shared" si="524"/>
        <v>0</v>
      </c>
      <c r="CG4765">
        <f ca="1">IFERROR(INDIRECT("IVA!X"&amp;MATCH(MID(COMPRAS!C4665,1,2)&amp;MID(COMPRAS!F4665,1,2)&amp;MID(COMPRAS!D4665,1,2),IVA!W:W,0)),"SIN COD.")</f>
        <v>0</v>
      </c>
      <c r="CH4765">
        <f ca="1">IFERROR(INDIRECT("IVA!Y"&amp;MATCH(MID(COMPRAS!C4665,1,2)&amp;MID(COMPRAS!F4665,1,2)&amp;MID(COMPRAS!D4665,1,2),IVA!W:W,0)),"SIN COD.")</f>
        <v>0</v>
      </c>
    </row>
    <row r="4766" spans="1:86" x14ac:dyDescent="0.25">
      <c r="A4766"/>
      <c r="B4766"/>
      <c r="D4766"/>
      <c r="AL4766">
        <f t="shared" si="518"/>
        <v>0</v>
      </c>
      <c r="AQ4766">
        <f t="shared" si="519"/>
        <v>0</v>
      </c>
      <c r="AR4766" t="str">
        <f>IFERROR(IF(OR(AP4766=338,AP4766=340,AP4766=341,AP4766=342,AP4766="342A",AP4766="342B"),PorcenRet(AP4766,AT4766,AU4766),INDEX(PORCENTAJEBUSCAR,MATCH(AP4766,CódigoRET,0),4)*1),"")</f>
        <v/>
      </c>
      <c r="AS4766">
        <f t="shared" si="520"/>
        <v>0</v>
      </c>
      <c r="BF4766" t="str">
        <f>IFERROR(IF(OR(BD4766=338,BD4766=340,BD4766=341,BD4766=342,BD4766="342A",BD4766="342B"),PorcenRet(BD4766,BH4766,BI4766),INDEX(PORCENTAJEBUSCAR,MATCH(BD4766,CódigoRET,0),4)*1),"")</f>
        <v/>
      </c>
      <c r="BG4766">
        <f t="shared" si="521"/>
        <v>0</v>
      </c>
      <c r="BO4766">
        <f t="shared" si="522"/>
        <v>0</v>
      </c>
      <c r="CC4766">
        <f t="shared" si="523"/>
        <v>0</v>
      </c>
      <c r="CD4766">
        <f t="shared" si="524"/>
        <v>0</v>
      </c>
      <c r="CG4766">
        <f ca="1">IFERROR(INDIRECT("IVA!X"&amp;MATCH(MID(COMPRAS!C4666,1,2)&amp;MID(COMPRAS!F4666,1,2)&amp;MID(COMPRAS!D4666,1,2),IVA!W:W,0)),"SIN COD.")</f>
        <v>0</v>
      </c>
      <c r="CH4766">
        <f ca="1">IFERROR(INDIRECT("IVA!Y"&amp;MATCH(MID(COMPRAS!C4666,1,2)&amp;MID(COMPRAS!F4666,1,2)&amp;MID(COMPRAS!D4666,1,2),IVA!W:W,0)),"SIN COD.")</f>
        <v>0</v>
      </c>
    </row>
    <row r="4767" spans="1:86" x14ac:dyDescent="0.25">
      <c r="A4767"/>
      <c r="B4767"/>
      <c r="D4767"/>
      <c r="AL4767">
        <f t="shared" si="518"/>
        <v>0</v>
      </c>
      <c r="AQ4767">
        <f t="shared" si="519"/>
        <v>0</v>
      </c>
      <c r="AR4767" t="str">
        <f>IFERROR(IF(OR(AP4767=338,AP4767=340,AP4767=341,AP4767=342,AP4767="342A",AP4767="342B"),PorcenRet(AP4767,AT4767,AU4767),INDEX(PORCENTAJEBUSCAR,MATCH(AP4767,CódigoRET,0),4)*1),"")</f>
        <v/>
      </c>
      <c r="AS4767">
        <f t="shared" si="520"/>
        <v>0</v>
      </c>
      <c r="BF4767" t="str">
        <f>IFERROR(IF(OR(BD4767=338,BD4767=340,BD4767=341,BD4767=342,BD4767="342A",BD4767="342B"),PorcenRet(BD4767,BH4767,BI4767),INDEX(PORCENTAJEBUSCAR,MATCH(BD4767,CódigoRET,0),4)*1),"")</f>
        <v/>
      </c>
      <c r="BG4767">
        <f t="shared" si="521"/>
        <v>0</v>
      </c>
      <c r="BO4767">
        <f t="shared" si="522"/>
        <v>0</v>
      </c>
      <c r="CC4767">
        <f t="shared" si="523"/>
        <v>0</v>
      </c>
      <c r="CD4767">
        <f t="shared" si="524"/>
        <v>0</v>
      </c>
      <c r="CG4767">
        <f ca="1">IFERROR(INDIRECT("IVA!X"&amp;MATCH(MID(COMPRAS!C4667,1,2)&amp;MID(COMPRAS!F4667,1,2)&amp;MID(COMPRAS!D4667,1,2),IVA!W:W,0)),"SIN COD.")</f>
        <v>0</v>
      </c>
      <c r="CH4767">
        <f ca="1">IFERROR(INDIRECT("IVA!Y"&amp;MATCH(MID(COMPRAS!C4667,1,2)&amp;MID(COMPRAS!F4667,1,2)&amp;MID(COMPRAS!D4667,1,2),IVA!W:W,0)),"SIN COD.")</f>
        <v>0</v>
      </c>
    </row>
    <row r="4768" spans="1:86" x14ac:dyDescent="0.25">
      <c r="A4768"/>
      <c r="B4768"/>
      <c r="D4768"/>
      <c r="AL4768">
        <f t="shared" si="518"/>
        <v>0</v>
      </c>
      <c r="AQ4768">
        <f t="shared" si="519"/>
        <v>0</v>
      </c>
      <c r="AR4768" t="str">
        <f>IFERROR(IF(OR(AP4768=338,AP4768=340,AP4768=341,AP4768=342,AP4768="342A",AP4768="342B"),PorcenRet(AP4768,AT4768,AU4768),INDEX(PORCENTAJEBUSCAR,MATCH(AP4768,CódigoRET,0),4)*1),"")</f>
        <v/>
      </c>
      <c r="AS4768">
        <f t="shared" si="520"/>
        <v>0</v>
      </c>
      <c r="BF4768" t="str">
        <f>IFERROR(IF(OR(BD4768=338,BD4768=340,BD4768=341,BD4768=342,BD4768="342A",BD4768="342B"),PorcenRet(BD4768,BH4768,BI4768),INDEX(PORCENTAJEBUSCAR,MATCH(BD4768,CódigoRET,0),4)*1),"")</f>
        <v/>
      </c>
      <c r="BG4768">
        <f t="shared" si="521"/>
        <v>0</v>
      </c>
      <c r="BO4768">
        <f t="shared" si="522"/>
        <v>0</v>
      </c>
      <c r="CC4768">
        <f t="shared" si="523"/>
        <v>0</v>
      </c>
      <c r="CD4768">
        <f t="shared" si="524"/>
        <v>0</v>
      </c>
      <c r="CG4768">
        <f ca="1">IFERROR(INDIRECT("IVA!X"&amp;MATCH(MID(COMPRAS!C4668,1,2)&amp;MID(COMPRAS!F4668,1,2)&amp;MID(COMPRAS!D4668,1,2),IVA!W:W,0)),"SIN COD.")</f>
        <v>0</v>
      </c>
      <c r="CH4768">
        <f ca="1">IFERROR(INDIRECT("IVA!Y"&amp;MATCH(MID(COMPRAS!C4668,1,2)&amp;MID(COMPRAS!F4668,1,2)&amp;MID(COMPRAS!D4668,1,2),IVA!W:W,0)),"SIN COD.")</f>
        <v>0</v>
      </c>
    </row>
    <row r="4769" spans="1:86" x14ac:dyDescent="0.25">
      <c r="A4769"/>
      <c r="B4769"/>
      <c r="D4769"/>
      <c r="AL4769">
        <f t="shared" si="518"/>
        <v>0</v>
      </c>
      <c r="AQ4769">
        <f t="shared" si="519"/>
        <v>0</v>
      </c>
      <c r="AR4769" t="str">
        <f>IFERROR(IF(OR(AP4769=338,AP4769=340,AP4769=341,AP4769=342,AP4769="342A",AP4769="342B"),PorcenRet(AP4769,AT4769,AU4769),INDEX(PORCENTAJEBUSCAR,MATCH(AP4769,CódigoRET,0),4)*1),"")</f>
        <v/>
      </c>
      <c r="AS4769">
        <f t="shared" si="520"/>
        <v>0</v>
      </c>
      <c r="BF4769" t="str">
        <f>IFERROR(IF(OR(BD4769=338,BD4769=340,BD4769=341,BD4769=342,BD4769="342A",BD4769="342B"),PorcenRet(BD4769,BH4769,BI4769),INDEX(PORCENTAJEBUSCAR,MATCH(BD4769,CódigoRET,0),4)*1),"")</f>
        <v/>
      </c>
      <c r="BG4769">
        <f t="shared" si="521"/>
        <v>0</v>
      </c>
      <c r="BO4769">
        <f t="shared" si="522"/>
        <v>0</v>
      </c>
      <c r="CC4769">
        <f t="shared" si="523"/>
        <v>0</v>
      </c>
      <c r="CD4769">
        <f t="shared" si="524"/>
        <v>0</v>
      </c>
      <c r="CG4769">
        <f ca="1">IFERROR(INDIRECT("IVA!X"&amp;MATCH(MID(COMPRAS!C4669,1,2)&amp;MID(COMPRAS!F4669,1,2)&amp;MID(COMPRAS!D4669,1,2),IVA!W:W,0)),"SIN COD.")</f>
        <v>0</v>
      </c>
      <c r="CH4769">
        <f ca="1">IFERROR(INDIRECT("IVA!Y"&amp;MATCH(MID(COMPRAS!C4669,1,2)&amp;MID(COMPRAS!F4669,1,2)&amp;MID(COMPRAS!D4669,1,2),IVA!W:W,0)),"SIN COD.")</f>
        <v>0</v>
      </c>
    </row>
    <row r="4770" spans="1:86" x14ac:dyDescent="0.25">
      <c r="A4770"/>
      <c r="B4770"/>
      <c r="D4770"/>
      <c r="AL4770">
        <f t="shared" si="518"/>
        <v>0</v>
      </c>
      <c r="AQ4770">
        <f t="shared" si="519"/>
        <v>0</v>
      </c>
      <c r="AR4770" t="str">
        <f>IFERROR(IF(OR(AP4770=338,AP4770=340,AP4770=341,AP4770=342,AP4770="342A",AP4770="342B"),PorcenRet(AP4770,AT4770,AU4770),INDEX(PORCENTAJEBUSCAR,MATCH(AP4770,CódigoRET,0),4)*1),"")</f>
        <v/>
      </c>
      <c r="AS4770">
        <f t="shared" si="520"/>
        <v>0</v>
      </c>
      <c r="BF4770" t="str">
        <f>IFERROR(IF(OR(BD4770=338,BD4770=340,BD4770=341,BD4770=342,BD4770="342A",BD4770="342B"),PorcenRet(BD4770,BH4770,BI4770),INDEX(PORCENTAJEBUSCAR,MATCH(BD4770,CódigoRET,0),4)*1),"")</f>
        <v/>
      </c>
      <c r="BG4770">
        <f t="shared" si="521"/>
        <v>0</v>
      </c>
      <c r="BO4770">
        <f t="shared" si="522"/>
        <v>0</v>
      </c>
      <c r="CC4770">
        <f t="shared" si="523"/>
        <v>0</v>
      </c>
      <c r="CD4770">
        <f t="shared" si="524"/>
        <v>0</v>
      </c>
      <c r="CG4770">
        <f ca="1">IFERROR(INDIRECT("IVA!X"&amp;MATCH(MID(COMPRAS!C4670,1,2)&amp;MID(COMPRAS!F4670,1,2)&amp;MID(COMPRAS!D4670,1,2),IVA!W:W,0)),"SIN COD.")</f>
        <v>0</v>
      </c>
      <c r="CH4770">
        <f ca="1">IFERROR(INDIRECT("IVA!Y"&amp;MATCH(MID(COMPRAS!C4670,1,2)&amp;MID(COMPRAS!F4670,1,2)&amp;MID(COMPRAS!D4670,1,2),IVA!W:W,0)),"SIN COD.")</f>
        <v>0</v>
      </c>
    </row>
    <row r="4771" spans="1:86" x14ac:dyDescent="0.25">
      <c r="A4771"/>
      <c r="B4771"/>
      <c r="D4771"/>
      <c r="AL4771">
        <f t="shared" si="518"/>
        <v>0</v>
      </c>
      <c r="AQ4771">
        <f t="shared" si="519"/>
        <v>0</v>
      </c>
      <c r="AR4771" t="str">
        <f>IFERROR(IF(OR(AP4771=338,AP4771=340,AP4771=341,AP4771=342,AP4771="342A",AP4771="342B"),PorcenRet(AP4771,AT4771,AU4771),INDEX(PORCENTAJEBUSCAR,MATCH(AP4771,CódigoRET,0),4)*1),"")</f>
        <v/>
      </c>
      <c r="AS4771">
        <f t="shared" si="520"/>
        <v>0</v>
      </c>
      <c r="BF4771" t="str">
        <f>IFERROR(IF(OR(BD4771=338,BD4771=340,BD4771=341,BD4771=342,BD4771="342A",BD4771="342B"),PorcenRet(BD4771,BH4771,BI4771),INDEX(PORCENTAJEBUSCAR,MATCH(BD4771,CódigoRET,0),4)*1),"")</f>
        <v/>
      </c>
      <c r="BG4771">
        <f t="shared" si="521"/>
        <v>0</v>
      </c>
      <c r="BO4771">
        <f t="shared" si="522"/>
        <v>0</v>
      </c>
      <c r="CC4771">
        <f t="shared" si="523"/>
        <v>0</v>
      </c>
      <c r="CD4771">
        <f t="shared" si="524"/>
        <v>0</v>
      </c>
      <c r="CG4771">
        <f ca="1">IFERROR(INDIRECT("IVA!X"&amp;MATCH(MID(COMPRAS!C4671,1,2)&amp;MID(COMPRAS!F4671,1,2)&amp;MID(COMPRAS!D4671,1,2),IVA!W:W,0)),"SIN COD.")</f>
        <v>0</v>
      </c>
      <c r="CH4771">
        <f ca="1">IFERROR(INDIRECT("IVA!Y"&amp;MATCH(MID(COMPRAS!C4671,1,2)&amp;MID(COMPRAS!F4671,1,2)&amp;MID(COMPRAS!D4671,1,2),IVA!W:W,0)),"SIN COD.")</f>
        <v>0</v>
      </c>
    </row>
    <row r="4772" spans="1:86" x14ac:dyDescent="0.25">
      <c r="A4772"/>
      <c r="B4772"/>
      <c r="D4772"/>
      <c r="AL4772">
        <f t="shared" si="518"/>
        <v>0</v>
      </c>
      <c r="AQ4772">
        <f t="shared" si="519"/>
        <v>0</v>
      </c>
      <c r="AR4772" t="str">
        <f>IFERROR(IF(OR(AP4772=338,AP4772=340,AP4772=341,AP4772=342,AP4772="342A",AP4772="342B"),PorcenRet(AP4772,AT4772,AU4772),INDEX(PORCENTAJEBUSCAR,MATCH(AP4772,CódigoRET,0),4)*1),"")</f>
        <v/>
      </c>
      <c r="AS4772">
        <f t="shared" si="520"/>
        <v>0</v>
      </c>
      <c r="BF4772" t="str">
        <f>IFERROR(IF(OR(BD4772=338,BD4772=340,BD4772=341,BD4772=342,BD4772="342A",BD4772="342B"),PorcenRet(BD4772,BH4772,BI4772),INDEX(PORCENTAJEBUSCAR,MATCH(BD4772,CódigoRET,0),4)*1),"")</f>
        <v/>
      </c>
      <c r="BG4772">
        <f t="shared" si="521"/>
        <v>0</v>
      </c>
      <c r="BO4772">
        <f t="shared" si="522"/>
        <v>0</v>
      </c>
      <c r="CC4772">
        <f t="shared" si="523"/>
        <v>0</v>
      </c>
      <c r="CD4772">
        <f t="shared" si="524"/>
        <v>0</v>
      </c>
      <c r="CG4772">
        <f ca="1">IFERROR(INDIRECT("IVA!X"&amp;MATCH(MID(COMPRAS!C4672,1,2)&amp;MID(COMPRAS!F4672,1,2)&amp;MID(COMPRAS!D4672,1,2),IVA!W:W,0)),"SIN COD.")</f>
        <v>0</v>
      </c>
      <c r="CH4772">
        <f ca="1">IFERROR(INDIRECT("IVA!Y"&amp;MATCH(MID(COMPRAS!C4672,1,2)&amp;MID(COMPRAS!F4672,1,2)&amp;MID(COMPRAS!D4672,1,2),IVA!W:W,0)),"SIN COD.")</f>
        <v>0</v>
      </c>
    </row>
    <row r="4773" spans="1:86" x14ac:dyDescent="0.25">
      <c r="A4773"/>
      <c r="B4773"/>
      <c r="D4773"/>
      <c r="AL4773">
        <f t="shared" si="518"/>
        <v>0</v>
      </c>
      <c r="AQ4773">
        <f t="shared" si="519"/>
        <v>0</v>
      </c>
      <c r="AR4773" t="str">
        <f>IFERROR(IF(OR(AP4773=338,AP4773=340,AP4773=341,AP4773=342,AP4773="342A",AP4773="342B"),PorcenRet(AP4773,AT4773,AU4773),INDEX(PORCENTAJEBUSCAR,MATCH(AP4773,CódigoRET,0),4)*1),"")</f>
        <v/>
      </c>
      <c r="AS4773">
        <f t="shared" si="520"/>
        <v>0</v>
      </c>
      <c r="BF4773" t="str">
        <f>IFERROR(IF(OR(BD4773=338,BD4773=340,BD4773=341,BD4773=342,BD4773="342A",BD4773="342B"),PorcenRet(BD4773,BH4773,BI4773),INDEX(PORCENTAJEBUSCAR,MATCH(BD4773,CódigoRET,0),4)*1),"")</f>
        <v/>
      </c>
      <c r="BG4773">
        <f t="shared" si="521"/>
        <v>0</v>
      </c>
      <c r="BO4773">
        <f t="shared" si="522"/>
        <v>0</v>
      </c>
      <c r="CC4773">
        <f t="shared" si="523"/>
        <v>0</v>
      </c>
      <c r="CD4773">
        <f t="shared" si="524"/>
        <v>0</v>
      </c>
      <c r="CG4773">
        <f ca="1">IFERROR(INDIRECT("IVA!X"&amp;MATCH(MID(COMPRAS!C4673,1,2)&amp;MID(COMPRAS!F4673,1,2)&amp;MID(COMPRAS!D4673,1,2),IVA!W:W,0)),"SIN COD.")</f>
        <v>0</v>
      </c>
      <c r="CH4773">
        <f ca="1">IFERROR(INDIRECT("IVA!Y"&amp;MATCH(MID(COMPRAS!C4673,1,2)&amp;MID(COMPRAS!F4673,1,2)&amp;MID(COMPRAS!D4673,1,2),IVA!W:W,0)),"SIN COD.")</f>
        <v>0</v>
      </c>
    </row>
    <row r="4774" spans="1:86" x14ac:dyDescent="0.25">
      <c r="A4774"/>
      <c r="B4774"/>
      <c r="D4774"/>
      <c r="AL4774">
        <f t="shared" si="518"/>
        <v>0</v>
      </c>
      <c r="AQ4774">
        <f t="shared" si="519"/>
        <v>0</v>
      </c>
      <c r="AR4774" t="str">
        <f>IFERROR(IF(OR(AP4774=338,AP4774=340,AP4774=341,AP4774=342,AP4774="342A",AP4774="342B"),PorcenRet(AP4774,AT4774,AU4774),INDEX(PORCENTAJEBUSCAR,MATCH(AP4774,CódigoRET,0),4)*1),"")</f>
        <v/>
      </c>
      <c r="AS4774">
        <f t="shared" si="520"/>
        <v>0</v>
      </c>
      <c r="BF4774" t="str">
        <f>IFERROR(IF(OR(BD4774=338,BD4774=340,BD4774=341,BD4774=342,BD4774="342A",BD4774="342B"),PorcenRet(BD4774,BH4774,BI4774),INDEX(PORCENTAJEBUSCAR,MATCH(BD4774,CódigoRET,0),4)*1),"")</f>
        <v/>
      </c>
      <c r="BG4774">
        <f t="shared" si="521"/>
        <v>0</v>
      </c>
      <c r="BO4774">
        <f t="shared" si="522"/>
        <v>0</v>
      </c>
      <c r="CC4774">
        <f t="shared" si="523"/>
        <v>0</v>
      </c>
      <c r="CD4774">
        <f t="shared" si="524"/>
        <v>0</v>
      </c>
      <c r="CG4774">
        <f ca="1">IFERROR(INDIRECT("IVA!X"&amp;MATCH(MID(COMPRAS!C4674,1,2)&amp;MID(COMPRAS!F4674,1,2)&amp;MID(COMPRAS!D4674,1,2),IVA!W:W,0)),"SIN COD.")</f>
        <v>0</v>
      </c>
      <c r="CH4774">
        <f ca="1">IFERROR(INDIRECT("IVA!Y"&amp;MATCH(MID(COMPRAS!C4674,1,2)&amp;MID(COMPRAS!F4674,1,2)&amp;MID(COMPRAS!D4674,1,2),IVA!W:W,0)),"SIN COD.")</f>
        <v>0</v>
      </c>
    </row>
    <row r="4775" spans="1:86" x14ac:dyDescent="0.25">
      <c r="A4775"/>
      <c r="B4775"/>
      <c r="D4775"/>
      <c r="AL4775">
        <f t="shared" si="518"/>
        <v>0</v>
      </c>
      <c r="AQ4775">
        <f t="shared" si="519"/>
        <v>0</v>
      </c>
      <c r="AR4775" t="str">
        <f>IFERROR(IF(OR(AP4775=338,AP4775=340,AP4775=341,AP4775=342,AP4775="342A",AP4775="342B"),PorcenRet(AP4775,AT4775,AU4775),INDEX(PORCENTAJEBUSCAR,MATCH(AP4775,CódigoRET,0),4)*1),"")</f>
        <v/>
      </c>
      <c r="AS4775">
        <f t="shared" si="520"/>
        <v>0</v>
      </c>
      <c r="BF4775" t="str">
        <f>IFERROR(IF(OR(BD4775=338,BD4775=340,BD4775=341,BD4775=342,BD4775="342A",BD4775="342B"),PorcenRet(BD4775,BH4775,BI4775),INDEX(PORCENTAJEBUSCAR,MATCH(BD4775,CódigoRET,0),4)*1),"")</f>
        <v/>
      </c>
      <c r="BG4775">
        <f t="shared" si="521"/>
        <v>0</v>
      </c>
      <c r="BO4775">
        <f t="shared" si="522"/>
        <v>0</v>
      </c>
      <c r="CC4775">
        <f t="shared" si="523"/>
        <v>0</v>
      </c>
      <c r="CD4775">
        <f t="shared" si="524"/>
        <v>0</v>
      </c>
      <c r="CG4775">
        <f ca="1">IFERROR(INDIRECT("IVA!X"&amp;MATCH(MID(COMPRAS!C4675,1,2)&amp;MID(COMPRAS!F4675,1,2)&amp;MID(COMPRAS!D4675,1,2),IVA!W:W,0)),"SIN COD.")</f>
        <v>0</v>
      </c>
      <c r="CH4775">
        <f ca="1">IFERROR(INDIRECT("IVA!Y"&amp;MATCH(MID(COMPRAS!C4675,1,2)&amp;MID(COMPRAS!F4675,1,2)&amp;MID(COMPRAS!D4675,1,2),IVA!W:W,0)),"SIN COD.")</f>
        <v>0</v>
      </c>
    </row>
    <row r="4776" spans="1:86" x14ac:dyDescent="0.25">
      <c r="A4776"/>
      <c r="B4776"/>
      <c r="D4776"/>
      <c r="AL4776">
        <f t="shared" si="518"/>
        <v>0</v>
      </c>
      <c r="AQ4776">
        <f t="shared" si="519"/>
        <v>0</v>
      </c>
      <c r="AR4776" t="str">
        <f>IFERROR(IF(OR(AP4776=338,AP4776=340,AP4776=341,AP4776=342,AP4776="342A",AP4776="342B"),PorcenRet(AP4776,AT4776,AU4776),INDEX(PORCENTAJEBUSCAR,MATCH(AP4776,CódigoRET,0),4)*1),"")</f>
        <v/>
      </c>
      <c r="AS4776">
        <f t="shared" si="520"/>
        <v>0</v>
      </c>
      <c r="BF4776" t="str">
        <f>IFERROR(IF(OR(BD4776=338,BD4776=340,BD4776=341,BD4776=342,BD4776="342A",BD4776="342B"),PorcenRet(BD4776,BH4776,BI4776),INDEX(PORCENTAJEBUSCAR,MATCH(BD4776,CódigoRET,0),4)*1),"")</f>
        <v/>
      </c>
      <c r="BG4776">
        <f t="shared" si="521"/>
        <v>0</v>
      </c>
      <c r="BO4776">
        <f t="shared" si="522"/>
        <v>0</v>
      </c>
      <c r="CC4776">
        <f t="shared" si="523"/>
        <v>0</v>
      </c>
      <c r="CD4776">
        <f t="shared" si="524"/>
        <v>0</v>
      </c>
      <c r="CG4776">
        <f ca="1">IFERROR(INDIRECT("IVA!X"&amp;MATCH(MID(COMPRAS!C4676,1,2)&amp;MID(COMPRAS!F4676,1,2)&amp;MID(COMPRAS!D4676,1,2),IVA!W:W,0)),"SIN COD.")</f>
        <v>0</v>
      </c>
      <c r="CH4776">
        <f ca="1">IFERROR(INDIRECT("IVA!Y"&amp;MATCH(MID(COMPRAS!C4676,1,2)&amp;MID(COMPRAS!F4676,1,2)&amp;MID(COMPRAS!D4676,1,2),IVA!W:W,0)),"SIN COD.")</f>
        <v>0</v>
      </c>
    </row>
    <row r="4777" spans="1:86" x14ac:dyDescent="0.25">
      <c r="A4777"/>
      <c r="B4777"/>
      <c r="D4777"/>
      <c r="AL4777">
        <f t="shared" si="518"/>
        <v>0</v>
      </c>
      <c r="AQ4777">
        <f t="shared" si="519"/>
        <v>0</v>
      </c>
      <c r="AR4777" t="str">
        <f>IFERROR(IF(OR(AP4777=338,AP4777=340,AP4777=341,AP4777=342,AP4777="342A",AP4777="342B"),PorcenRet(AP4777,AT4777,AU4777),INDEX(PORCENTAJEBUSCAR,MATCH(AP4777,CódigoRET,0),4)*1),"")</f>
        <v/>
      </c>
      <c r="AS4777">
        <f t="shared" si="520"/>
        <v>0</v>
      </c>
      <c r="BF4777" t="str">
        <f>IFERROR(IF(OR(BD4777=338,BD4777=340,BD4777=341,BD4777=342,BD4777="342A",BD4777="342B"),PorcenRet(BD4777,BH4777,BI4777),INDEX(PORCENTAJEBUSCAR,MATCH(BD4777,CódigoRET,0),4)*1),"")</f>
        <v/>
      </c>
      <c r="BG4777">
        <f t="shared" si="521"/>
        <v>0</v>
      </c>
      <c r="BO4777">
        <f t="shared" si="522"/>
        <v>0</v>
      </c>
      <c r="CC4777">
        <f t="shared" si="523"/>
        <v>0</v>
      </c>
      <c r="CD4777">
        <f t="shared" si="524"/>
        <v>0</v>
      </c>
      <c r="CG4777">
        <f ca="1">IFERROR(INDIRECT("IVA!X"&amp;MATCH(MID(COMPRAS!C4677,1,2)&amp;MID(COMPRAS!F4677,1,2)&amp;MID(COMPRAS!D4677,1,2),IVA!W:W,0)),"SIN COD.")</f>
        <v>0</v>
      </c>
      <c r="CH4777">
        <f ca="1">IFERROR(INDIRECT("IVA!Y"&amp;MATCH(MID(COMPRAS!C4677,1,2)&amp;MID(COMPRAS!F4677,1,2)&amp;MID(COMPRAS!D4677,1,2),IVA!W:W,0)),"SIN COD.")</f>
        <v>0</v>
      </c>
    </row>
    <row r="4778" spans="1:86" x14ac:dyDescent="0.25">
      <c r="A4778"/>
      <c r="B4778"/>
      <c r="D4778"/>
      <c r="AL4778">
        <f t="shared" si="518"/>
        <v>0</v>
      </c>
      <c r="AQ4778">
        <f t="shared" si="519"/>
        <v>0</v>
      </c>
      <c r="AR4778" t="str">
        <f>IFERROR(IF(OR(AP4778=338,AP4778=340,AP4778=341,AP4778=342,AP4778="342A",AP4778="342B"),PorcenRet(AP4778,AT4778,AU4778),INDEX(PORCENTAJEBUSCAR,MATCH(AP4778,CódigoRET,0),4)*1),"")</f>
        <v/>
      </c>
      <c r="AS4778">
        <f t="shared" si="520"/>
        <v>0</v>
      </c>
      <c r="BF4778" t="str">
        <f>IFERROR(IF(OR(BD4778=338,BD4778=340,BD4778=341,BD4778=342,BD4778="342A",BD4778="342B"),PorcenRet(BD4778,BH4778,BI4778),INDEX(PORCENTAJEBUSCAR,MATCH(BD4778,CódigoRET,0),4)*1),"")</f>
        <v/>
      </c>
      <c r="BG4778">
        <f t="shared" si="521"/>
        <v>0</v>
      </c>
      <c r="BO4778">
        <f t="shared" si="522"/>
        <v>0</v>
      </c>
      <c r="CC4778">
        <f t="shared" si="523"/>
        <v>0</v>
      </c>
      <c r="CD4778">
        <f t="shared" si="524"/>
        <v>0</v>
      </c>
      <c r="CG4778">
        <f ca="1">IFERROR(INDIRECT("IVA!X"&amp;MATCH(MID(COMPRAS!C4678,1,2)&amp;MID(COMPRAS!F4678,1,2)&amp;MID(COMPRAS!D4678,1,2),IVA!W:W,0)),"SIN COD.")</f>
        <v>0</v>
      </c>
      <c r="CH4778">
        <f ca="1">IFERROR(INDIRECT("IVA!Y"&amp;MATCH(MID(COMPRAS!C4678,1,2)&amp;MID(COMPRAS!F4678,1,2)&amp;MID(COMPRAS!D4678,1,2),IVA!W:W,0)),"SIN COD.")</f>
        <v>0</v>
      </c>
    </row>
    <row r="4779" spans="1:86" x14ac:dyDescent="0.25">
      <c r="A4779"/>
      <c r="B4779"/>
      <c r="D4779"/>
      <c r="AL4779">
        <f t="shared" si="518"/>
        <v>0</v>
      </c>
      <c r="AQ4779">
        <f t="shared" si="519"/>
        <v>0</v>
      </c>
      <c r="AR4779" t="str">
        <f>IFERROR(IF(OR(AP4779=338,AP4779=340,AP4779=341,AP4779=342,AP4779="342A",AP4779="342B"),PorcenRet(AP4779,AT4779,AU4779),INDEX(PORCENTAJEBUSCAR,MATCH(AP4779,CódigoRET,0),4)*1),"")</f>
        <v/>
      </c>
      <c r="AS4779">
        <f t="shared" si="520"/>
        <v>0</v>
      </c>
      <c r="BF4779" t="str">
        <f>IFERROR(IF(OR(BD4779=338,BD4779=340,BD4779=341,BD4779=342,BD4779="342A",BD4779="342B"),PorcenRet(BD4779,BH4779,BI4779),INDEX(PORCENTAJEBUSCAR,MATCH(BD4779,CódigoRET,0),4)*1),"")</f>
        <v/>
      </c>
      <c r="BG4779">
        <f t="shared" si="521"/>
        <v>0</v>
      </c>
      <c r="BO4779">
        <f t="shared" si="522"/>
        <v>0</v>
      </c>
      <c r="CC4779">
        <f t="shared" si="523"/>
        <v>0</v>
      </c>
      <c r="CD4779">
        <f t="shared" si="524"/>
        <v>0</v>
      </c>
      <c r="CG4779">
        <f ca="1">IFERROR(INDIRECT("IVA!X"&amp;MATCH(MID(COMPRAS!C4679,1,2)&amp;MID(COMPRAS!F4679,1,2)&amp;MID(COMPRAS!D4679,1,2),IVA!W:W,0)),"SIN COD.")</f>
        <v>0</v>
      </c>
      <c r="CH4779">
        <f ca="1">IFERROR(INDIRECT("IVA!Y"&amp;MATCH(MID(COMPRAS!C4679,1,2)&amp;MID(COMPRAS!F4679,1,2)&amp;MID(COMPRAS!D4679,1,2),IVA!W:W,0)),"SIN COD.")</f>
        <v>0</v>
      </c>
    </row>
    <row r="4780" spans="1:86" x14ac:dyDescent="0.25">
      <c r="A4780"/>
      <c r="B4780"/>
      <c r="D4780"/>
      <c r="AL4780">
        <f t="shared" si="518"/>
        <v>0</v>
      </c>
      <c r="AQ4780">
        <f t="shared" si="519"/>
        <v>0</v>
      </c>
      <c r="AR4780" t="str">
        <f>IFERROR(IF(OR(AP4780=338,AP4780=340,AP4780=341,AP4780=342,AP4780="342A",AP4780="342B"),PorcenRet(AP4780,AT4780,AU4780),INDEX(PORCENTAJEBUSCAR,MATCH(AP4780,CódigoRET,0),4)*1),"")</f>
        <v/>
      </c>
      <c r="AS4780">
        <f t="shared" si="520"/>
        <v>0</v>
      </c>
      <c r="BF4780" t="str">
        <f>IFERROR(IF(OR(BD4780=338,BD4780=340,BD4780=341,BD4780=342,BD4780="342A",BD4780="342B"),PorcenRet(BD4780,BH4780,BI4780),INDEX(PORCENTAJEBUSCAR,MATCH(BD4780,CódigoRET,0),4)*1),"")</f>
        <v/>
      </c>
      <c r="BG4780">
        <f t="shared" si="521"/>
        <v>0</v>
      </c>
      <c r="BO4780">
        <f t="shared" si="522"/>
        <v>0</v>
      </c>
      <c r="CC4780">
        <f t="shared" si="523"/>
        <v>0</v>
      </c>
      <c r="CD4780">
        <f t="shared" si="524"/>
        <v>0</v>
      </c>
      <c r="CG4780">
        <f ca="1">IFERROR(INDIRECT("IVA!X"&amp;MATCH(MID(COMPRAS!C4680,1,2)&amp;MID(COMPRAS!F4680,1,2)&amp;MID(COMPRAS!D4680,1,2),IVA!W:W,0)),"SIN COD.")</f>
        <v>0</v>
      </c>
      <c r="CH4780">
        <f ca="1">IFERROR(INDIRECT("IVA!Y"&amp;MATCH(MID(COMPRAS!C4680,1,2)&amp;MID(COMPRAS!F4680,1,2)&amp;MID(COMPRAS!D4680,1,2),IVA!W:W,0)),"SIN COD.")</f>
        <v>0</v>
      </c>
    </row>
    <row r="4781" spans="1:86" x14ac:dyDescent="0.25">
      <c r="A4781"/>
      <c r="B4781"/>
      <c r="D4781"/>
      <c r="AL4781">
        <f t="shared" si="518"/>
        <v>0</v>
      </c>
      <c r="AQ4781">
        <f t="shared" si="519"/>
        <v>0</v>
      </c>
      <c r="AR4781" t="str">
        <f>IFERROR(IF(OR(AP4781=338,AP4781=340,AP4781=341,AP4781=342,AP4781="342A",AP4781="342B"),PorcenRet(AP4781,AT4781,AU4781),INDEX(PORCENTAJEBUSCAR,MATCH(AP4781,CódigoRET,0),4)*1),"")</f>
        <v/>
      </c>
      <c r="AS4781">
        <f t="shared" si="520"/>
        <v>0</v>
      </c>
      <c r="BF4781" t="str">
        <f>IFERROR(IF(OR(BD4781=338,BD4781=340,BD4781=341,BD4781=342,BD4781="342A",BD4781="342B"),PorcenRet(BD4781,BH4781,BI4781),INDEX(PORCENTAJEBUSCAR,MATCH(BD4781,CódigoRET,0),4)*1),"")</f>
        <v/>
      </c>
      <c r="BG4781">
        <f t="shared" si="521"/>
        <v>0</v>
      </c>
      <c r="BO4781">
        <f t="shared" si="522"/>
        <v>0</v>
      </c>
      <c r="CC4781">
        <f t="shared" si="523"/>
        <v>0</v>
      </c>
      <c r="CD4781">
        <f t="shared" si="524"/>
        <v>0</v>
      </c>
      <c r="CG4781">
        <f ca="1">IFERROR(INDIRECT("IVA!X"&amp;MATCH(MID(COMPRAS!C4681,1,2)&amp;MID(COMPRAS!F4681,1,2)&amp;MID(COMPRAS!D4681,1,2),IVA!W:W,0)),"SIN COD.")</f>
        <v>0</v>
      </c>
      <c r="CH4781">
        <f ca="1">IFERROR(INDIRECT("IVA!Y"&amp;MATCH(MID(COMPRAS!C4681,1,2)&amp;MID(COMPRAS!F4681,1,2)&amp;MID(COMPRAS!D4681,1,2),IVA!W:W,0)),"SIN COD.")</f>
        <v>0</v>
      </c>
    </row>
    <row r="4782" spans="1:86" x14ac:dyDescent="0.25">
      <c r="A4782"/>
      <c r="B4782"/>
      <c r="D4782"/>
      <c r="AL4782">
        <f t="shared" si="518"/>
        <v>0</v>
      </c>
      <c r="AQ4782">
        <f t="shared" si="519"/>
        <v>0</v>
      </c>
      <c r="AR4782" t="str">
        <f>IFERROR(IF(OR(AP4782=338,AP4782=340,AP4782=341,AP4782=342,AP4782="342A",AP4782="342B"),PorcenRet(AP4782,AT4782,AU4782),INDEX(PORCENTAJEBUSCAR,MATCH(AP4782,CódigoRET,0),4)*1),"")</f>
        <v/>
      </c>
      <c r="AS4782">
        <f t="shared" si="520"/>
        <v>0</v>
      </c>
      <c r="BF4782" t="str">
        <f>IFERROR(IF(OR(BD4782=338,BD4782=340,BD4782=341,BD4782=342,BD4782="342A",BD4782="342B"),PorcenRet(BD4782,BH4782,BI4782),INDEX(PORCENTAJEBUSCAR,MATCH(BD4782,CódigoRET,0),4)*1),"")</f>
        <v/>
      </c>
      <c r="BG4782">
        <f t="shared" si="521"/>
        <v>0</v>
      </c>
      <c r="BO4782">
        <f t="shared" si="522"/>
        <v>0</v>
      </c>
      <c r="CC4782">
        <f t="shared" si="523"/>
        <v>0</v>
      </c>
      <c r="CD4782">
        <f t="shared" si="524"/>
        <v>0</v>
      </c>
      <c r="CG4782">
        <f ca="1">IFERROR(INDIRECT("IVA!X"&amp;MATCH(MID(COMPRAS!C4682,1,2)&amp;MID(COMPRAS!F4682,1,2)&amp;MID(COMPRAS!D4682,1,2),IVA!W:W,0)),"SIN COD.")</f>
        <v>0</v>
      </c>
      <c r="CH4782">
        <f ca="1">IFERROR(INDIRECT("IVA!Y"&amp;MATCH(MID(COMPRAS!C4682,1,2)&amp;MID(COMPRAS!F4682,1,2)&amp;MID(COMPRAS!D4682,1,2),IVA!W:W,0)),"SIN COD.")</f>
        <v>0</v>
      </c>
    </row>
    <row r="4783" spans="1:86" x14ac:dyDescent="0.25">
      <c r="A4783"/>
      <c r="B4783"/>
      <c r="D4783"/>
      <c r="AL4783">
        <f t="shared" si="518"/>
        <v>0</v>
      </c>
      <c r="AQ4783">
        <f t="shared" si="519"/>
        <v>0</v>
      </c>
      <c r="AR4783" t="str">
        <f>IFERROR(IF(OR(AP4783=338,AP4783=340,AP4783=341,AP4783=342,AP4783="342A",AP4783="342B"),PorcenRet(AP4783,AT4783,AU4783),INDEX(PORCENTAJEBUSCAR,MATCH(AP4783,CódigoRET,0),4)*1),"")</f>
        <v/>
      </c>
      <c r="AS4783">
        <f t="shared" si="520"/>
        <v>0</v>
      </c>
      <c r="BF4783" t="str">
        <f>IFERROR(IF(OR(BD4783=338,BD4783=340,BD4783=341,BD4783=342,BD4783="342A",BD4783="342B"),PorcenRet(BD4783,BH4783,BI4783),INDEX(PORCENTAJEBUSCAR,MATCH(BD4783,CódigoRET,0),4)*1),"")</f>
        <v/>
      </c>
      <c r="BG4783">
        <f t="shared" si="521"/>
        <v>0</v>
      </c>
      <c r="BO4783">
        <f t="shared" si="522"/>
        <v>0</v>
      </c>
      <c r="CC4783">
        <f t="shared" si="523"/>
        <v>0</v>
      </c>
      <c r="CD4783">
        <f t="shared" si="524"/>
        <v>0</v>
      </c>
      <c r="CG4783">
        <f ca="1">IFERROR(INDIRECT("IVA!X"&amp;MATCH(MID(COMPRAS!C4683,1,2)&amp;MID(COMPRAS!F4683,1,2)&amp;MID(COMPRAS!D4683,1,2),IVA!W:W,0)),"SIN COD.")</f>
        <v>0</v>
      </c>
      <c r="CH4783">
        <f ca="1">IFERROR(INDIRECT("IVA!Y"&amp;MATCH(MID(COMPRAS!C4683,1,2)&amp;MID(COMPRAS!F4683,1,2)&amp;MID(COMPRAS!D4683,1,2),IVA!W:W,0)),"SIN COD.")</f>
        <v>0</v>
      </c>
    </row>
    <row r="4784" spans="1:86" x14ac:dyDescent="0.25">
      <c r="A4784"/>
      <c r="B4784"/>
      <c r="D4784"/>
      <c r="AL4784">
        <f t="shared" si="518"/>
        <v>0</v>
      </c>
      <c r="AQ4784">
        <f t="shared" si="519"/>
        <v>0</v>
      </c>
      <c r="AR4784" t="str">
        <f>IFERROR(IF(OR(AP4784=338,AP4784=340,AP4784=341,AP4784=342,AP4784="342A",AP4784="342B"),PorcenRet(AP4784,AT4784,AU4784),INDEX(PORCENTAJEBUSCAR,MATCH(AP4784,CódigoRET,0),4)*1),"")</f>
        <v/>
      </c>
      <c r="AS4784">
        <f t="shared" si="520"/>
        <v>0</v>
      </c>
      <c r="BF4784" t="str">
        <f>IFERROR(IF(OR(BD4784=338,BD4784=340,BD4784=341,BD4784=342,BD4784="342A",BD4784="342B"),PorcenRet(BD4784,BH4784,BI4784),INDEX(PORCENTAJEBUSCAR,MATCH(BD4784,CódigoRET,0),4)*1),"")</f>
        <v/>
      </c>
      <c r="BG4784">
        <f t="shared" si="521"/>
        <v>0</v>
      </c>
      <c r="BO4784">
        <f t="shared" si="522"/>
        <v>0</v>
      </c>
      <c r="CC4784">
        <f t="shared" si="523"/>
        <v>0</v>
      </c>
      <c r="CD4784">
        <f t="shared" si="524"/>
        <v>0</v>
      </c>
      <c r="CG4784">
        <f ca="1">IFERROR(INDIRECT("IVA!X"&amp;MATCH(MID(COMPRAS!C4684,1,2)&amp;MID(COMPRAS!F4684,1,2)&amp;MID(COMPRAS!D4684,1,2),IVA!W:W,0)),"SIN COD.")</f>
        <v>0</v>
      </c>
      <c r="CH4784">
        <f ca="1">IFERROR(INDIRECT("IVA!Y"&amp;MATCH(MID(COMPRAS!C4684,1,2)&amp;MID(COMPRAS!F4684,1,2)&amp;MID(COMPRAS!D4684,1,2),IVA!W:W,0)),"SIN COD.")</f>
        <v>0</v>
      </c>
    </row>
    <row r="4785" spans="1:86" x14ac:dyDescent="0.25">
      <c r="A4785"/>
      <c r="B4785"/>
      <c r="D4785"/>
      <c r="AL4785">
        <f t="shared" si="518"/>
        <v>0</v>
      </c>
      <c r="AQ4785">
        <f t="shared" si="519"/>
        <v>0</v>
      </c>
      <c r="AR4785" t="str">
        <f>IFERROR(IF(OR(AP4785=338,AP4785=340,AP4785=341,AP4785=342,AP4785="342A",AP4785="342B"),PorcenRet(AP4785,AT4785,AU4785),INDEX(PORCENTAJEBUSCAR,MATCH(AP4785,CódigoRET,0),4)*1),"")</f>
        <v/>
      </c>
      <c r="AS4785">
        <f t="shared" si="520"/>
        <v>0</v>
      </c>
      <c r="BF4785" t="str">
        <f>IFERROR(IF(OR(BD4785=338,BD4785=340,BD4785=341,BD4785=342,BD4785="342A",BD4785="342B"),PorcenRet(BD4785,BH4785,BI4785),INDEX(PORCENTAJEBUSCAR,MATCH(BD4785,CódigoRET,0),4)*1),"")</f>
        <v/>
      </c>
      <c r="BG4785">
        <f t="shared" si="521"/>
        <v>0</v>
      </c>
      <c r="BO4785">
        <f t="shared" si="522"/>
        <v>0</v>
      </c>
      <c r="CC4785">
        <f t="shared" si="523"/>
        <v>0</v>
      </c>
      <c r="CD4785">
        <f t="shared" si="524"/>
        <v>0</v>
      </c>
      <c r="CG4785">
        <f ca="1">IFERROR(INDIRECT("IVA!X"&amp;MATCH(MID(COMPRAS!C4685,1,2)&amp;MID(COMPRAS!F4685,1,2)&amp;MID(COMPRAS!D4685,1,2),IVA!W:W,0)),"SIN COD.")</f>
        <v>0</v>
      </c>
      <c r="CH4785">
        <f ca="1">IFERROR(INDIRECT("IVA!Y"&amp;MATCH(MID(COMPRAS!C4685,1,2)&amp;MID(COMPRAS!F4685,1,2)&amp;MID(COMPRAS!D4685,1,2),IVA!W:W,0)),"SIN COD.")</f>
        <v>0</v>
      </c>
    </row>
    <row r="4786" spans="1:86" x14ac:dyDescent="0.25">
      <c r="A4786"/>
      <c r="B4786"/>
      <c r="D4786"/>
      <c r="AL4786">
        <f t="shared" si="518"/>
        <v>0</v>
      </c>
      <c r="AQ4786">
        <f t="shared" si="519"/>
        <v>0</v>
      </c>
      <c r="AR4786" t="str">
        <f>IFERROR(IF(OR(AP4786=338,AP4786=340,AP4786=341,AP4786=342,AP4786="342A",AP4786="342B"),PorcenRet(AP4786,AT4786,AU4786),INDEX(PORCENTAJEBUSCAR,MATCH(AP4786,CódigoRET,0),4)*1),"")</f>
        <v/>
      </c>
      <c r="AS4786">
        <f t="shared" si="520"/>
        <v>0</v>
      </c>
      <c r="BF4786" t="str">
        <f>IFERROR(IF(OR(BD4786=338,BD4786=340,BD4786=341,BD4786=342,BD4786="342A",BD4786="342B"),PorcenRet(BD4786,BH4786,BI4786),INDEX(PORCENTAJEBUSCAR,MATCH(BD4786,CódigoRET,0),4)*1),"")</f>
        <v/>
      </c>
      <c r="BG4786">
        <f t="shared" si="521"/>
        <v>0</v>
      </c>
      <c r="BO4786">
        <f t="shared" si="522"/>
        <v>0</v>
      </c>
      <c r="CC4786">
        <f t="shared" si="523"/>
        <v>0</v>
      </c>
      <c r="CD4786">
        <f t="shared" si="524"/>
        <v>0</v>
      </c>
      <c r="CG4786">
        <f ca="1">IFERROR(INDIRECT("IVA!X"&amp;MATCH(MID(COMPRAS!C4686,1,2)&amp;MID(COMPRAS!F4686,1,2)&amp;MID(COMPRAS!D4686,1,2),IVA!W:W,0)),"SIN COD.")</f>
        <v>0</v>
      </c>
      <c r="CH4786">
        <f ca="1">IFERROR(INDIRECT("IVA!Y"&amp;MATCH(MID(COMPRAS!C4686,1,2)&amp;MID(COMPRAS!F4686,1,2)&amp;MID(COMPRAS!D4686,1,2),IVA!W:W,0)),"SIN COD.")</f>
        <v>0</v>
      </c>
    </row>
    <row r="4787" spans="1:86" x14ac:dyDescent="0.25">
      <c r="A4787"/>
      <c r="B4787"/>
      <c r="D4787"/>
      <c r="AL4787">
        <f t="shared" si="518"/>
        <v>0</v>
      </c>
      <c r="AQ4787">
        <f t="shared" si="519"/>
        <v>0</v>
      </c>
      <c r="AR4787" t="str">
        <f>IFERROR(IF(OR(AP4787=338,AP4787=340,AP4787=341,AP4787=342,AP4787="342A",AP4787="342B"),PorcenRet(AP4787,AT4787,AU4787),INDEX(PORCENTAJEBUSCAR,MATCH(AP4787,CódigoRET,0),4)*1),"")</f>
        <v/>
      </c>
      <c r="AS4787">
        <f t="shared" si="520"/>
        <v>0</v>
      </c>
      <c r="BF4787" t="str">
        <f>IFERROR(IF(OR(BD4787=338,BD4787=340,BD4787=341,BD4787=342,BD4787="342A",BD4787="342B"),PorcenRet(BD4787,BH4787,BI4787),INDEX(PORCENTAJEBUSCAR,MATCH(BD4787,CódigoRET,0),4)*1),"")</f>
        <v/>
      </c>
      <c r="BG4787">
        <f t="shared" si="521"/>
        <v>0</v>
      </c>
      <c r="BO4787">
        <f t="shared" si="522"/>
        <v>0</v>
      </c>
      <c r="CC4787">
        <f t="shared" si="523"/>
        <v>0</v>
      </c>
      <c r="CD4787">
        <f t="shared" si="524"/>
        <v>0</v>
      </c>
      <c r="CG4787">
        <f ca="1">IFERROR(INDIRECT("IVA!X"&amp;MATCH(MID(COMPRAS!C4687,1,2)&amp;MID(COMPRAS!F4687,1,2)&amp;MID(COMPRAS!D4687,1,2),IVA!W:W,0)),"SIN COD.")</f>
        <v>0</v>
      </c>
      <c r="CH4787">
        <f ca="1">IFERROR(INDIRECT("IVA!Y"&amp;MATCH(MID(COMPRAS!C4687,1,2)&amp;MID(COMPRAS!F4687,1,2)&amp;MID(COMPRAS!D4687,1,2),IVA!W:W,0)),"SIN COD.")</f>
        <v>0</v>
      </c>
    </row>
    <row r="4788" spans="1:86" x14ac:dyDescent="0.25">
      <c r="A4788"/>
      <c r="B4788"/>
      <c r="D4788"/>
      <c r="AL4788">
        <f t="shared" si="518"/>
        <v>0</v>
      </c>
      <c r="AQ4788">
        <f t="shared" si="519"/>
        <v>0</v>
      </c>
      <c r="AR4788" t="str">
        <f>IFERROR(IF(OR(AP4788=338,AP4788=340,AP4788=341,AP4788=342,AP4788="342A",AP4788="342B"),PorcenRet(AP4788,AT4788,AU4788),INDEX(PORCENTAJEBUSCAR,MATCH(AP4788,CódigoRET,0),4)*1),"")</f>
        <v/>
      </c>
      <c r="AS4788">
        <f t="shared" si="520"/>
        <v>0</v>
      </c>
      <c r="BF4788" t="str">
        <f>IFERROR(IF(OR(BD4788=338,BD4788=340,BD4788=341,BD4788=342,BD4788="342A",BD4788="342B"),PorcenRet(BD4788,BH4788,BI4788),INDEX(PORCENTAJEBUSCAR,MATCH(BD4788,CódigoRET,0),4)*1),"")</f>
        <v/>
      </c>
      <c r="BG4788">
        <f t="shared" si="521"/>
        <v>0</v>
      </c>
      <c r="BO4788">
        <f t="shared" si="522"/>
        <v>0</v>
      </c>
      <c r="CC4788">
        <f t="shared" si="523"/>
        <v>0</v>
      </c>
      <c r="CD4788">
        <f t="shared" si="524"/>
        <v>0</v>
      </c>
      <c r="CG4788">
        <f ca="1">IFERROR(INDIRECT("IVA!X"&amp;MATCH(MID(COMPRAS!C4688,1,2)&amp;MID(COMPRAS!F4688,1,2)&amp;MID(COMPRAS!D4688,1,2),IVA!W:W,0)),"SIN COD.")</f>
        <v>0</v>
      </c>
      <c r="CH4788">
        <f ca="1">IFERROR(INDIRECT("IVA!Y"&amp;MATCH(MID(COMPRAS!C4688,1,2)&amp;MID(COMPRAS!F4688,1,2)&amp;MID(COMPRAS!D4688,1,2),IVA!W:W,0)),"SIN COD.")</f>
        <v>0</v>
      </c>
    </row>
    <row r="4789" spans="1:86" x14ac:dyDescent="0.25">
      <c r="A4789"/>
      <c r="B4789"/>
      <c r="D4789"/>
      <c r="AL4789">
        <f t="shared" si="518"/>
        <v>0</v>
      </c>
      <c r="AQ4789">
        <f t="shared" si="519"/>
        <v>0</v>
      </c>
      <c r="AR4789" t="str">
        <f>IFERROR(IF(OR(AP4789=338,AP4789=340,AP4789=341,AP4789=342,AP4789="342A",AP4789="342B"),PorcenRet(AP4789,AT4789,AU4789),INDEX(PORCENTAJEBUSCAR,MATCH(AP4789,CódigoRET,0),4)*1),"")</f>
        <v/>
      </c>
      <c r="AS4789">
        <f t="shared" si="520"/>
        <v>0</v>
      </c>
      <c r="BF4789" t="str">
        <f>IFERROR(IF(OR(BD4789=338,BD4789=340,BD4789=341,BD4789=342,BD4789="342A",BD4789="342B"),PorcenRet(BD4789,BH4789,BI4789),INDEX(PORCENTAJEBUSCAR,MATCH(BD4789,CódigoRET,0),4)*1),"")</f>
        <v/>
      </c>
      <c r="BG4789">
        <f t="shared" si="521"/>
        <v>0</v>
      </c>
      <c r="BO4789">
        <f t="shared" si="522"/>
        <v>0</v>
      </c>
      <c r="CC4789">
        <f t="shared" si="523"/>
        <v>0</v>
      </c>
      <c r="CD4789">
        <f t="shared" si="524"/>
        <v>0</v>
      </c>
      <c r="CG4789">
        <f ca="1">IFERROR(INDIRECT("IVA!X"&amp;MATCH(MID(COMPRAS!C4689,1,2)&amp;MID(COMPRAS!F4689,1,2)&amp;MID(COMPRAS!D4689,1,2),IVA!W:W,0)),"SIN COD.")</f>
        <v>0</v>
      </c>
      <c r="CH4789">
        <f ca="1">IFERROR(INDIRECT("IVA!Y"&amp;MATCH(MID(COMPRAS!C4689,1,2)&amp;MID(COMPRAS!F4689,1,2)&amp;MID(COMPRAS!D4689,1,2),IVA!W:W,0)),"SIN COD.")</f>
        <v>0</v>
      </c>
    </row>
    <row r="4790" spans="1:86" x14ac:dyDescent="0.25">
      <c r="A4790"/>
      <c r="B4790"/>
      <c r="D4790"/>
      <c r="AL4790">
        <f t="shared" si="518"/>
        <v>0</v>
      </c>
      <c r="AQ4790">
        <f t="shared" si="519"/>
        <v>0</v>
      </c>
      <c r="AR4790" t="str">
        <f>IFERROR(IF(OR(AP4790=338,AP4790=340,AP4790=341,AP4790=342,AP4790="342A",AP4790="342B"),PorcenRet(AP4790,AT4790,AU4790),INDEX(PORCENTAJEBUSCAR,MATCH(AP4790,CódigoRET,0),4)*1),"")</f>
        <v/>
      </c>
      <c r="AS4790">
        <f t="shared" si="520"/>
        <v>0</v>
      </c>
      <c r="BF4790" t="str">
        <f>IFERROR(IF(OR(BD4790=338,BD4790=340,BD4790=341,BD4790=342,BD4790="342A",BD4790="342B"),PorcenRet(BD4790,BH4790,BI4790),INDEX(PORCENTAJEBUSCAR,MATCH(BD4790,CódigoRET,0),4)*1),"")</f>
        <v/>
      </c>
      <c r="BG4790">
        <f t="shared" si="521"/>
        <v>0</v>
      </c>
      <c r="BO4790">
        <f t="shared" si="522"/>
        <v>0</v>
      </c>
      <c r="CC4790">
        <f t="shared" si="523"/>
        <v>0</v>
      </c>
      <c r="CD4790">
        <f t="shared" si="524"/>
        <v>0</v>
      </c>
      <c r="CG4790">
        <f ca="1">IFERROR(INDIRECT("IVA!X"&amp;MATCH(MID(COMPRAS!C4690,1,2)&amp;MID(COMPRAS!F4690,1,2)&amp;MID(COMPRAS!D4690,1,2),IVA!W:W,0)),"SIN COD.")</f>
        <v>0</v>
      </c>
      <c r="CH4790">
        <f ca="1">IFERROR(INDIRECT("IVA!Y"&amp;MATCH(MID(COMPRAS!C4690,1,2)&amp;MID(COMPRAS!F4690,1,2)&amp;MID(COMPRAS!D4690,1,2),IVA!W:W,0)),"SIN COD.")</f>
        <v>0</v>
      </c>
    </row>
    <row r="4791" spans="1:86" x14ac:dyDescent="0.25">
      <c r="A4791"/>
      <c r="B4791"/>
      <c r="D4791"/>
      <c r="AL4791">
        <f t="shared" si="518"/>
        <v>0</v>
      </c>
      <c r="AQ4791">
        <f t="shared" si="519"/>
        <v>0</v>
      </c>
      <c r="AR4791" t="str">
        <f>IFERROR(IF(OR(AP4791=338,AP4791=340,AP4791=341,AP4791=342,AP4791="342A",AP4791="342B"),PorcenRet(AP4791,AT4791,AU4791),INDEX(PORCENTAJEBUSCAR,MATCH(AP4791,CódigoRET,0),4)*1),"")</f>
        <v/>
      </c>
      <c r="AS4791">
        <f t="shared" si="520"/>
        <v>0</v>
      </c>
      <c r="BF4791" t="str">
        <f>IFERROR(IF(OR(BD4791=338,BD4791=340,BD4791=341,BD4791=342,BD4791="342A",BD4791="342B"),PorcenRet(BD4791,BH4791,BI4791),INDEX(PORCENTAJEBUSCAR,MATCH(BD4791,CódigoRET,0),4)*1),"")</f>
        <v/>
      </c>
      <c r="BG4791">
        <f t="shared" si="521"/>
        <v>0</v>
      </c>
      <c r="BO4791">
        <f t="shared" si="522"/>
        <v>0</v>
      </c>
      <c r="CC4791">
        <f t="shared" si="523"/>
        <v>0</v>
      </c>
      <c r="CD4791">
        <f t="shared" si="524"/>
        <v>0</v>
      </c>
      <c r="CG4791">
        <f ca="1">IFERROR(INDIRECT("IVA!X"&amp;MATCH(MID(COMPRAS!C4691,1,2)&amp;MID(COMPRAS!F4691,1,2)&amp;MID(COMPRAS!D4691,1,2),IVA!W:W,0)),"SIN COD.")</f>
        <v>0</v>
      </c>
      <c r="CH4791">
        <f ca="1">IFERROR(INDIRECT("IVA!Y"&amp;MATCH(MID(COMPRAS!C4691,1,2)&amp;MID(COMPRAS!F4691,1,2)&amp;MID(COMPRAS!D4691,1,2),IVA!W:W,0)),"SIN COD.")</f>
        <v>0</v>
      </c>
    </row>
    <row r="4792" spans="1:86" x14ac:dyDescent="0.25">
      <c r="A4792"/>
      <c r="B4792"/>
      <c r="D4792"/>
      <c r="AL4792">
        <f t="shared" si="518"/>
        <v>0</v>
      </c>
      <c r="AQ4792">
        <f t="shared" si="519"/>
        <v>0</v>
      </c>
      <c r="AR4792" t="str">
        <f>IFERROR(IF(OR(AP4792=338,AP4792=340,AP4792=341,AP4792=342,AP4792="342A",AP4792="342B"),PorcenRet(AP4792,AT4792,AU4792),INDEX(PORCENTAJEBUSCAR,MATCH(AP4792,CódigoRET,0),4)*1),"")</f>
        <v/>
      </c>
      <c r="AS4792">
        <f t="shared" si="520"/>
        <v>0</v>
      </c>
      <c r="BF4792" t="str">
        <f>IFERROR(IF(OR(BD4792=338,BD4792=340,BD4792=341,BD4792=342,BD4792="342A",BD4792="342B"),PorcenRet(BD4792,BH4792,BI4792),INDEX(PORCENTAJEBUSCAR,MATCH(BD4792,CódigoRET,0),4)*1),"")</f>
        <v/>
      </c>
      <c r="BG4792">
        <f t="shared" si="521"/>
        <v>0</v>
      </c>
      <c r="BO4792">
        <f t="shared" si="522"/>
        <v>0</v>
      </c>
      <c r="CC4792">
        <f t="shared" si="523"/>
        <v>0</v>
      </c>
      <c r="CD4792">
        <f t="shared" si="524"/>
        <v>0</v>
      </c>
      <c r="CG4792">
        <f ca="1">IFERROR(INDIRECT("IVA!X"&amp;MATCH(MID(COMPRAS!C4692,1,2)&amp;MID(COMPRAS!F4692,1,2)&amp;MID(COMPRAS!D4692,1,2),IVA!W:W,0)),"SIN COD.")</f>
        <v>0</v>
      </c>
      <c r="CH4792">
        <f ca="1">IFERROR(INDIRECT("IVA!Y"&amp;MATCH(MID(COMPRAS!C4692,1,2)&amp;MID(COMPRAS!F4692,1,2)&amp;MID(COMPRAS!D4692,1,2),IVA!W:W,0)),"SIN COD.")</f>
        <v>0</v>
      </c>
    </row>
    <row r="4793" spans="1:86" x14ac:dyDescent="0.25">
      <c r="A4793"/>
      <c r="B4793"/>
      <c r="D4793"/>
      <c r="AL4793">
        <f t="shared" si="518"/>
        <v>0</v>
      </c>
      <c r="AQ4793">
        <f t="shared" si="519"/>
        <v>0</v>
      </c>
      <c r="AR4793" t="str">
        <f>IFERROR(IF(OR(AP4793=338,AP4793=340,AP4793=341,AP4793=342,AP4793="342A",AP4793="342B"),PorcenRet(AP4793,AT4793,AU4793),INDEX(PORCENTAJEBUSCAR,MATCH(AP4793,CódigoRET,0),4)*1),"")</f>
        <v/>
      </c>
      <c r="AS4793">
        <f t="shared" si="520"/>
        <v>0</v>
      </c>
      <c r="BF4793" t="str">
        <f>IFERROR(IF(OR(BD4793=338,BD4793=340,BD4793=341,BD4793=342,BD4793="342A",BD4793="342B"),PorcenRet(BD4793,BH4793,BI4793),INDEX(PORCENTAJEBUSCAR,MATCH(BD4793,CódigoRET,0),4)*1),"")</f>
        <v/>
      </c>
      <c r="BG4793">
        <f t="shared" si="521"/>
        <v>0</v>
      </c>
      <c r="BO4793">
        <f t="shared" si="522"/>
        <v>0</v>
      </c>
      <c r="CC4793">
        <f t="shared" si="523"/>
        <v>0</v>
      </c>
      <c r="CD4793">
        <f t="shared" si="524"/>
        <v>0</v>
      </c>
      <c r="CG4793">
        <f ca="1">IFERROR(INDIRECT("IVA!X"&amp;MATCH(MID(COMPRAS!C4693,1,2)&amp;MID(COMPRAS!F4693,1,2)&amp;MID(COMPRAS!D4693,1,2),IVA!W:W,0)),"SIN COD.")</f>
        <v>0</v>
      </c>
      <c r="CH4793">
        <f ca="1">IFERROR(INDIRECT("IVA!Y"&amp;MATCH(MID(COMPRAS!C4693,1,2)&amp;MID(COMPRAS!F4693,1,2)&amp;MID(COMPRAS!D4693,1,2),IVA!W:W,0)),"SIN COD.")</f>
        <v>0</v>
      </c>
    </row>
    <row r="4794" spans="1:86" x14ac:dyDescent="0.25">
      <c r="A4794"/>
      <c r="B4794"/>
      <c r="D4794"/>
      <c r="AL4794">
        <f t="shared" si="518"/>
        <v>0</v>
      </c>
      <c r="AQ4794">
        <f t="shared" si="519"/>
        <v>0</v>
      </c>
      <c r="AR4794" t="str">
        <f>IFERROR(IF(OR(AP4794=338,AP4794=340,AP4794=341,AP4794=342,AP4794="342A",AP4794="342B"),PorcenRet(AP4794,AT4794,AU4794),INDEX(PORCENTAJEBUSCAR,MATCH(AP4794,CódigoRET,0),4)*1),"")</f>
        <v/>
      </c>
      <c r="AS4794">
        <f t="shared" si="520"/>
        <v>0</v>
      </c>
      <c r="BF4794" t="str">
        <f>IFERROR(IF(OR(BD4794=338,BD4794=340,BD4794=341,BD4794=342,BD4794="342A",BD4794="342B"),PorcenRet(BD4794,BH4794,BI4794),INDEX(PORCENTAJEBUSCAR,MATCH(BD4794,CódigoRET,0),4)*1),"")</f>
        <v/>
      </c>
      <c r="BG4794">
        <f t="shared" si="521"/>
        <v>0</v>
      </c>
      <c r="BO4794">
        <f t="shared" si="522"/>
        <v>0</v>
      </c>
      <c r="CC4794">
        <f t="shared" si="523"/>
        <v>0</v>
      </c>
      <c r="CD4794">
        <f t="shared" si="524"/>
        <v>0</v>
      </c>
      <c r="CG4794">
        <f ca="1">IFERROR(INDIRECT("IVA!X"&amp;MATCH(MID(COMPRAS!C4694,1,2)&amp;MID(COMPRAS!F4694,1,2)&amp;MID(COMPRAS!D4694,1,2),IVA!W:W,0)),"SIN COD.")</f>
        <v>0</v>
      </c>
      <c r="CH4794">
        <f ca="1">IFERROR(INDIRECT("IVA!Y"&amp;MATCH(MID(COMPRAS!C4694,1,2)&amp;MID(COMPRAS!F4694,1,2)&amp;MID(COMPRAS!D4694,1,2),IVA!W:W,0)),"SIN COD.")</f>
        <v>0</v>
      </c>
    </row>
    <row r="4795" spans="1:86" x14ac:dyDescent="0.25">
      <c r="A4795"/>
      <c r="B4795"/>
      <c r="D4795"/>
      <c r="AL4795">
        <f t="shared" si="518"/>
        <v>0</v>
      </c>
      <c r="AQ4795">
        <f t="shared" si="519"/>
        <v>0</v>
      </c>
      <c r="AR4795" t="str">
        <f>IFERROR(IF(OR(AP4795=338,AP4795=340,AP4795=341,AP4795=342,AP4795="342A",AP4795="342B"),PorcenRet(AP4795,AT4795,AU4795),INDEX(PORCENTAJEBUSCAR,MATCH(AP4795,CódigoRET,0),4)*1),"")</f>
        <v/>
      </c>
      <c r="AS4795">
        <f t="shared" si="520"/>
        <v>0</v>
      </c>
      <c r="BF4795" t="str">
        <f>IFERROR(IF(OR(BD4795=338,BD4795=340,BD4795=341,BD4795=342,BD4795="342A",BD4795="342B"),PorcenRet(BD4795,BH4795,BI4795),INDEX(PORCENTAJEBUSCAR,MATCH(BD4795,CódigoRET,0),4)*1),"")</f>
        <v/>
      </c>
      <c r="BG4795">
        <f t="shared" si="521"/>
        <v>0</v>
      </c>
      <c r="BO4795">
        <f t="shared" si="522"/>
        <v>0</v>
      </c>
      <c r="CC4795">
        <f t="shared" si="523"/>
        <v>0</v>
      </c>
      <c r="CD4795">
        <f t="shared" si="524"/>
        <v>0</v>
      </c>
      <c r="CG4795">
        <f ca="1">IFERROR(INDIRECT("IVA!X"&amp;MATCH(MID(COMPRAS!C4695,1,2)&amp;MID(COMPRAS!F4695,1,2)&amp;MID(COMPRAS!D4695,1,2),IVA!W:W,0)),"SIN COD.")</f>
        <v>0</v>
      </c>
      <c r="CH4795">
        <f ca="1">IFERROR(INDIRECT("IVA!Y"&amp;MATCH(MID(COMPRAS!C4695,1,2)&amp;MID(COMPRAS!F4695,1,2)&amp;MID(COMPRAS!D4695,1,2),IVA!W:W,0)),"SIN COD.")</f>
        <v>0</v>
      </c>
    </row>
    <row r="4796" spans="1:86" x14ac:dyDescent="0.25">
      <c r="A4796"/>
      <c r="B4796"/>
      <c r="D4796"/>
      <c r="AL4796">
        <f t="shared" si="518"/>
        <v>0</v>
      </c>
      <c r="AQ4796">
        <f t="shared" si="519"/>
        <v>0</v>
      </c>
      <c r="AR4796" t="str">
        <f>IFERROR(IF(OR(AP4796=338,AP4796=340,AP4796=341,AP4796=342,AP4796="342A",AP4796="342B"),PorcenRet(AP4796,AT4796,AU4796),INDEX(PORCENTAJEBUSCAR,MATCH(AP4796,CódigoRET,0),4)*1),"")</f>
        <v/>
      </c>
      <c r="AS4796">
        <f t="shared" si="520"/>
        <v>0</v>
      </c>
      <c r="BF4796" t="str">
        <f>IFERROR(IF(OR(BD4796=338,BD4796=340,BD4796=341,BD4796=342,BD4796="342A",BD4796="342B"),PorcenRet(BD4796,BH4796,BI4796),INDEX(PORCENTAJEBUSCAR,MATCH(BD4796,CódigoRET,0),4)*1),"")</f>
        <v/>
      </c>
      <c r="BG4796">
        <f t="shared" si="521"/>
        <v>0</v>
      </c>
      <c r="BO4796">
        <f t="shared" si="522"/>
        <v>0</v>
      </c>
      <c r="CC4796">
        <f t="shared" si="523"/>
        <v>0</v>
      </c>
      <c r="CD4796">
        <f t="shared" si="524"/>
        <v>0</v>
      </c>
      <c r="CG4796">
        <f ca="1">IFERROR(INDIRECT("IVA!X"&amp;MATCH(MID(COMPRAS!C4696,1,2)&amp;MID(COMPRAS!F4696,1,2)&amp;MID(COMPRAS!D4696,1,2),IVA!W:W,0)),"SIN COD.")</f>
        <v>0</v>
      </c>
      <c r="CH4796">
        <f ca="1">IFERROR(INDIRECT("IVA!Y"&amp;MATCH(MID(COMPRAS!C4696,1,2)&amp;MID(COMPRAS!F4696,1,2)&amp;MID(COMPRAS!D4696,1,2),IVA!W:W,0)),"SIN COD.")</f>
        <v>0</v>
      </c>
    </row>
    <row r="4797" spans="1:86" x14ac:dyDescent="0.25">
      <c r="A4797"/>
      <c r="B4797"/>
      <c r="D4797"/>
      <c r="AL4797">
        <f t="shared" si="518"/>
        <v>0</v>
      </c>
      <c r="AQ4797">
        <f t="shared" si="519"/>
        <v>0</v>
      </c>
      <c r="AR4797" t="str">
        <f>IFERROR(IF(OR(AP4797=338,AP4797=340,AP4797=341,AP4797=342,AP4797="342A",AP4797="342B"),PorcenRet(AP4797,AT4797,AU4797),INDEX(PORCENTAJEBUSCAR,MATCH(AP4797,CódigoRET,0),4)*1),"")</f>
        <v/>
      </c>
      <c r="AS4797">
        <f t="shared" si="520"/>
        <v>0</v>
      </c>
      <c r="BF4797" t="str">
        <f>IFERROR(IF(OR(BD4797=338,BD4797=340,BD4797=341,BD4797=342,BD4797="342A",BD4797="342B"),PorcenRet(BD4797,BH4797,BI4797),INDEX(PORCENTAJEBUSCAR,MATCH(BD4797,CódigoRET,0),4)*1),"")</f>
        <v/>
      </c>
      <c r="BG4797">
        <f t="shared" si="521"/>
        <v>0</v>
      </c>
      <c r="BO4797">
        <f t="shared" si="522"/>
        <v>0</v>
      </c>
      <c r="CC4797">
        <f t="shared" si="523"/>
        <v>0</v>
      </c>
      <c r="CD4797">
        <f t="shared" si="524"/>
        <v>0</v>
      </c>
      <c r="CG4797">
        <f ca="1">IFERROR(INDIRECT("IVA!X"&amp;MATCH(MID(COMPRAS!C4697,1,2)&amp;MID(COMPRAS!F4697,1,2)&amp;MID(COMPRAS!D4697,1,2),IVA!W:W,0)),"SIN COD.")</f>
        <v>0</v>
      </c>
      <c r="CH4797">
        <f ca="1">IFERROR(INDIRECT("IVA!Y"&amp;MATCH(MID(COMPRAS!C4697,1,2)&amp;MID(COMPRAS!F4697,1,2)&amp;MID(COMPRAS!D4697,1,2),IVA!W:W,0)),"SIN COD.")</f>
        <v>0</v>
      </c>
    </row>
    <row r="4798" spans="1:86" x14ac:dyDescent="0.25">
      <c r="A4798"/>
      <c r="B4798"/>
      <c r="D4798"/>
      <c r="AL4798">
        <f t="shared" si="518"/>
        <v>0</v>
      </c>
      <c r="AQ4798">
        <f t="shared" si="519"/>
        <v>0</v>
      </c>
      <c r="AR4798" t="str">
        <f>IFERROR(IF(OR(AP4798=338,AP4798=340,AP4798=341,AP4798=342,AP4798="342A",AP4798="342B"),PorcenRet(AP4798,AT4798,AU4798),INDEX(PORCENTAJEBUSCAR,MATCH(AP4798,CódigoRET,0),4)*1),"")</f>
        <v/>
      </c>
      <c r="AS4798">
        <f t="shared" si="520"/>
        <v>0</v>
      </c>
      <c r="BF4798" t="str">
        <f>IFERROR(IF(OR(BD4798=338,BD4798=340,BD4798=341,BD4798=342,BD4798="342A",BD4798="342B"),PorcenRet(BD4798,BH4798,BI4798),INDEX(PORCENTAJEBUSCAR,MATCH(BD4798,CódigoRET,0),4)*1),"")</f>
        <v/>
      </c>
      <c r="BG4798">
        <f t="shared" si="521"/>
        <v>0</v>
      </c>
      <c r="BO4798">
        <f t="shared" si="522"/>
        <v>0</v>
      </c>
      <c r="CC4798">
        <f t="shared" si="523"/>
        <v>0</v>
      </c>
      <c r="CD4798">
        <f t="shared" si="524"/>
        <v>0</v>
      </c>
      <c r="CG4798">
        <f ca="1">IFERROR(INDIRECT("IVA!X"&amp;MATCH(MID(COMPRAS!C4698,1,2)&amp;MID(COMPRAS!F4698,1,2)&amp;MID(COMPRAS!D4698,1,2),IVA!W:W,0)),"SIN COD.")</f>
        <v>0</v>
      </c>
      <c r="CH4798">
        <f ca="1">IFERROR(INDIRECT("IVA!Y"&amp;MATCH(MID(COMPRAS!C4698,1,2)&amp;MID(COMPRAS!F4698,1,2)&amp;MID(COMPRAS!D4698,1,2),IVA!W:W,0)),"SIN COD.")</f>
        <v>0</v>
      </c>
    </row>
    <row r="4799" spans="1:86" x14ac:dyDescent="0.25">
      <c r="A4799"/>
      <c r="B4799"/>
      <c r="D4799"/>
      <c r="AL4799">
        <f t="shared" si="518"/>
        <v>0</v>
      </c>
      <c r="AQ4799">
        <f t="shared" si="519"/>
        <v>0</v>
      </c>
      <c r="AR4799" t="str">
        <f>IFERROR(IF(OR(AP4799=338,AP4799=340,AP4799=341,AP4799=342,AP4799="342A",AP4799="342B"),PorcenRet(AP4799,AT4799,AU4799),INDEX(PORCENTAJEBUSCAR,MATCH(AP4799,CódigoRET,0),4)*1),"")</f>
        <v/>
      </c>
      <c r="AS4799">
        <f t="shared" si="520"/>
        <v>0</v>
      </c>
      <c r="BF4799" t="str">
        <f>IFERROR(IF(OR(BD4799=338,BD4799=340,BD4799=341,BD4799=342,BD4799="342A",BD4799="342B"),PorcenRet(BD4799,BH4799,BI4799),INDEX(PORCENTAJEBUSCAR,MATCH(BD4799,CódigoRET,0),4)*1),"")</f>
        <v/>
      </c>
      <c r="BG4799">
        <f t="shared" si="521"/>
        <v>0</v>
      </c>
      <c r="BO4799">
        <f t="shared" si="522"/>
        <v>0</v>
      </c>
      <c r="CC4799">
        <f t="shared" si="523"/>
        <v>0</v>
      </c>
      <c r="CD4799">
        <f t="shared" si="524"/>
        <v>0</v>
      </c>
      <c r="CG4799">
        <f ca="1">IFERROR(INDIRECT("IVA!X"&amp;MATCH(MID(COMPRAS!C4699,1,2)&amp;MID(COMPRAS!F4699,1,2)&amp;MID(COMPRAS!D4699,1,2),IVA!W:W,0)),"SIN COD.")</f>
        <v>0</v>
      </c>
      <c r="CH4799">
        <f ca="1">IFERROR(INDIRECT("IVA!Y"&amp;MATCH(MID(COMPRAS!C4699,1,2)&amp;MID(COMPRAS!F4699,1,2)&amp;MID(COMPRAS!D4699,1,2),IVA!W:W,0)),"SIN COD.")</f>
        <v>0</v>
      </c>
    </row>
    <row r="4800" spans="1:86" x14ac:dyDescent="0.25">
      <c r="A4800"/>
      <c r="B4800"/>
      <c r="D4800"/>
      <c r="AL4800">
        <f t="shared" si="518"/>
        <v>0</v>
      </c>
      <c r="AQ4800">
        <f t="shared" si="519"/>
        <v>0</v>
      </c>
      <c r="AR4800" t="str">
        <f>IFERROR(IF(OR(AP4800=338,AP4800=340,AP4800=341,AP4800=342,AP4800="342A",AP4800="342B"),PorcenRet(AP4800,AT4800,AU4800),INDEX(PORCENTAJEBUSCAR,MATCH(AP4800,CódigoRET,0),4)*1),"")</f>
        <v/>
      </c>
      <c r="AS4800">
        <f t="shared" si="520"/>
        <v>0</v>
      </c>
      <c r="BF4800" t="str">
        <f>IFERROR(IF(OR(BD4800=338,BD4800=340,BD4800=341,BD4800=342,BD4800="342A",BD4800="342B"),PorcenRet(BD4800,BH4800,BI4800),INDEX(PORCENTAJEBUSCAR,MATCH(BD4800,CódigoRET,0),4)*1),"")</f>
        <v/>
      </c>
      <c r="BG4800">
        <f t="shared" si="521"/>
        <v>0</v>
      </c>
      <c r="BO4800">
        <f t="shared" si="522"/>
        <v>0</v>
      </c>
      <c r="CC4800">
        <f t="shared" si="523"/>
        <v>0</v>
      </c>
      <c r="CD4800">
        <f t="shared" si="524"/>
        <v>0</v>
      </c>
      <c r="CG4800">
        <f ca="1">IFERROR(INDIRECT("IVA!X"&amp;MATCH(MID(COMPRAS!C4700,1,2)&amp;MID(COMPRAS!F4700,1,2)&amp;MID(COMPRAS!D4700,1,2),IVA!W:W,0)),"SIN COD.")</f>
        <v>0</v>
      </c>
      <c r="CH4800">
        <f ca="1">IFERROR(INDIRECT("IVA!Y"&amp;MATCH(MID(COMPRAS!C4700,1,2)&amp;MID(COMPRAS!F4700,1,2)&amp;MID(COMPRAS!D4700,1,2),IVA!W:W,0)),"SIN COD.")</f>
        <v>0</v>
      </c>
    </row>
    <row r="4801" spans="1:86" x14ac:dyDescent="0.25">
      <c r="A4801"/>
      <c r="B4801"/>
      <c r="D4801"/>
      <c r="AL4801">
        <f t="shared" si="518"/>
        <v>0</v>
      </c>
      <c r="AQ4801">
        <f t="shared" si="519"/>
        <v>0</v>
      </c>
      <c r="AR4801" t="str">
        <f>IFERROR(IF(OR(AP4801=338,AP4801=340,AP4801=341,AP4801=342,AP4801="342A",AP4801="342B"),PorcenRet(AP4801,AT4801,AU4801),INDEX(PORCENTAJEBUSCAR,MATCH(AP4801,CódigoRET,0),4)*1),"")</f>
        <v/>
      </c>
      <c r="AS4801">
        <f t="shared" si="520"/>
        <v>0</v>
      </c>
      <c r="BF4801" t="str">
        <f>IFERROR(IF(OR(BD4801=338,BD4801=340,BD4801=341,BD4801=342,BD4801="342A",BD4801="342B"),PorcenRet(BD4801,BH4801,BI4801),INDEX(PORCENTAJEBUSCAR,MATCH(BD4801,CódigoRET,0),4)*1),"")</f>
        <v/>
      </c>
      <c r="BG4801">
        <f t="shared" si="521"/>
        <v>0</v>
      </c>
      <c r="BO4801">
        <f t="shared" si="522"/>
        <v>0</v>
      </c>
      <c r="CC4801">
        <f t="shared" si="523"/>
        <v>0</v>
      </c>
      <c r="CD4801">
        <f t="shared" si="524"/>
        <v>0</v>
      </c>
      <c r="CG4801">
        <f ca="1">IFERROR(INDIRECT("IVA!X"&amp;MATCH(MID(COMPRAS!C4701,1,2)&amp;MID(COMPRAS!F4701,1,2)&amp;MID(COMPRAS!D4701,1,2),IVA!W:W,0)),"SIN COD.")</f>
        <v>0</v>
      </c>
      <c r="CH4801">
        <f ca="1">IFERROR(INDIRECT("IVA!Y"&amp;MATCH(MID(COMPRAS!C4701,1,2)&amp;MID(COMPRAS!F4701,1,2)&amp;MID(COMPRAS!D4701,1,2),IVA!W:W,0)),"SIN COD.")</f>
        <v>0</v>
      </c>
    </row>
    <row r="4802" spans="1:86" x14ac:dyDescent="0.25">
      <c r="A4802"/>
      <c r="B4802"/>
      <c r="D4802"/>
      <c r="AL4802">
        <f t="shared" ref="AL4802:AL4865" si="525">O4802+P4802+Q4802+R4802+S4802+T4802+U4802+V4802</f>
        <v>0</v>
      </c>
      <c r="AQ4802">
        <f t="shared" ref="AQ4802:AQ4865" si="526">+P4802+Q4802+R4802+S4802-BE4802-BQ4802-BW4802+O4802</f>
        <v>0</v>
      </c>
      <c r="AR4802" t="str">
        <f>IFERROR(IF(OR(AP4802=338,AP4802=340,AP4802=341,AP4802=342,AP4802="342A",AP4802="342B"),PorcenRet(AP4802,AT4802,AU4802),INDEX(PORCENTAJEBUSCAR,MATCH(AP4802,CódigoRET,0),4)*1),"")</f>
        <v/>
      </c>
      <c r="AS4802">
        <f t="shared" ref="AS4802:AS4865" si="527">ROUND(IF(AP4802="",0,AQ4802*(AR4802/100)),2)</f>
        <v>0</v>
      </c>
      <c r="BF4802" t="str">
        <f>IFERROR(IF(OR(BD4802=338,BD4802=340,BD4802=341,BD4802=342,BD4802="342A",BD4802="342B"),PorcenRet(BD4802,BH4802,BI4802),INDEX(PORCENTAJEBUSCAR,MATCH(BD4802,CódigoRET,0),4)*1),"")</f>
        <v/>
      </c>
      <c r="BG4802">
        <f t="shared" ref="BG4802:BG4865" si="528">ROUND(IF(BD4802="",0,BE4802*(BF4802/100)),2)</f>
        <v>0</v>
      </c>
      <c r="BO4802">
        <f t="shared" ref="BO4802:BO4865" si="529">IF(MID(F4802,1,2)="41",SUM(O4802:S4802),0)</f>
        <v>0</v>
      </c>
      <c r="CC4802">
        <f t="shared" ref="CC4802:CC4865" si="530">O4802+P4802+Q4802+R4802+S4802</f>
        <v>0</v>
      </c>
      <c r="CD4802">
        <f t="shared" ref="CD4802:CD4865" si="531">T4802+U4802</f>
        <v>0</v>
      </c>
      <c r="CG4802">
        <f ca="1">IFERROR(INDIRECT("IVA!X"&amp;MATCH(MID(COMPRAS!C4702,1,2)&amp;MID(COMPRAS!F4702,1,2)&amp;MID(COMPRAS!D4702,1,2),IVA!W:W,0)),"SIN COD.")</f>
        <v>0</v>
      </c>
      <c r="CH4802">
        <f ca="1">IFERROR(INDIRECT("IVA!Y"&amp;MATCH(MID(COMPRAS!C4702,1,2)&amp;MID(COMPRAS!F4702,1,2)&amp;MID(COMPRAS!D4702,1,2),IVA!W:W,0)),"SIN COD.")</f>
        <v>0</v>
      </c>
    </row>
    <row r="4803" spans="1:86" x14ac:dyDescent="0.25">
      <c r="A4803"/>
      <c r="B4803"/>
      <c r="D4803"/>
      <c r="AL4803">
        <f t="shared" si="525"/>
        <v>0</v>
      </c>
      <c r="AQ4803">
        <f t="shared" si="526"/>
        <v>0</v>
      </c>
      <c r="AR4803" t="str">
        <f>IFERROR(IF(OR(AP4803=338,AP4803=340,AP4803=341,AP4803=342,AP4803="342A",AP4803="342B"),PorcenRet(AP4803,AT4803,AU4803),INDEX(PORCENTAJEBUSCAR,MATCH(AP4803,CódigoRET,0),4)*1),"")</f>
        <v/>
      </c>
      <c r="AS4803">
        <f t="shared" si="527"/>
        <v>0</v>
      </c>
      <c r="BF4803" t="str">
        <f>IFERROR(IF(OR(BD4803=338,BD4803=340,BD4803=341,BD4803=342,BD4803="342A",BD4803="342B"),PorcenRet(BD4803,BH4803,BI4803),INDEX(PORCENTAJEBUSCAR,MATCH(BD4803,CódigoRET,0),4)*1),"")</f>
        <v/>
      </c>
      <c r="BG4803">
        <f t="shared" si="528"/>
        <v>0</v>
      </c>
      <c r="BO4803">
        <f t="shared" si="529"/>
        <v>0</v>
      </c>
      <c r="CC4803">
        <f t="shared" si="530"/>
        <v>0</v>
      </c>
      <c r="CD4803">
        <f t="shared" si="531"/>
        <v>0</v>
      </c>
      <c r="CG4803">
        <f ca="1">IFERROR(INDIRECT("IVA!X"&amp;MATCH(MID(COMPRAS!C4703,1,2)&amp;MID(COMPRAS!F4703,1,2)&amp;MID(COMPRAS!D4703,1,2),IVA!W:W,0)),"SIN COD.")</f>
        <v>0</v>
      </c>
      <c r="CH4803">
        <f ca="1">IFERROR(INDIRECT("IVA!Y"&amp;MATCH(MID(COMPRAS!C4703,1,2)&amp;MID(COMPRAS!F4703,1,2)&amp;MID(COMPRAS!D4703,1,2),IVA!W:W,0)),"SIN COD.")</f>
        <v>0</v>
      </c>
    </row>
    <row r="4804" spans="1:86" x14ac:dyDescent="0.25">
      <c r="A4804"/>
      <c r="B4804"/>
      <c r="D4804"/>
      <c r="AL4804">
        <f t="shared" si="525"/>
        <v>0</v>
      </c>
      <c r="AQ4804">
        <f t="shared" si="526"/>
        <v>0</v>
      </c>
      <c r="AR4804" t="str">
        <f>IFERROR(IF(OR(AP4804=338,AP4804=340,AP4804=341,AP4804=342,AP4804="342A",AP4804="342B"),PorcenRet(AP4804,AT4804,AU4804),INDEX(PORCENTAJEBUSCAR,MATCH(AP4804,CódigoRET,0),4)*1),"")</f>
        <v/>
      </c>
      <c r="AS4804">
        <f t="shared" si="527"/>
        <v>0</v>
      </c>
      <c r="BF4804" t="str">
        <f>IFERROR(IF(OR(BD4804=338,BD4804=340,BD4804=341,BD4804=342,BD4804="342A",BD4804="342B"),PorcenRet(BD4804,BH4804,BI4804),INDEX(PORCENTAJEBUSCAR,MATCH(BD4804,CódigoRET,0),4)*1),"")</f>
        <v/>
      </c>
      <c r="BG4804">
        <f t="shared" si="528"/>
        <v>0</v>
      </c>
      <c r="BO4804">
        <f t="shared" si="529"/>
        <v>0</v>
      </c>
      <c r="CC4804">
        <f t="shared" si="530"/>
        <v>0</v>
      </c>
      <c r="CD4804">
        <f t="shared" si="531"/>
        <v>0</v>
      </c>
      <c r="CG4804">
        <f ca="1">IFERROR(INDIRECT("IVA!X"&amp;MATCH(MID(COMPRAS!C4704,1,2)&amp;MID(COMPRAS!F4704,1,2)&amp;MID(COMPRAS!D4704,1,2),IVA!W:W,0)),"SIN COD.")</f>
        <v>0</v>
      </c>
      <c r="CH4804">
        <f ca="1">IFERROR(INDIRECT("IVA!Y"&amp;MATCH(MID(COMPRAS!C4704,1,2)&amp;MID(COMPRAS!F4704,1,2)&amp;MID(COMPRAS!D4704,1,2),IVA!W:W,0)),"SIN COD.")</f>
        <v>0</v>
      </c>
    </row>
    <row r="4805" spans="1:86" x14ac:dyDescent="0.25">
      <c r="A4805"/>
      <c r="B4805"/>
      <c r="D4805"/>
      <c r="AL4805">
        <f t="shared" si="525"/>
        <v>0</v>
      </c>
      <c r="AQ4805">
        <f t="shared" si="526"/>
        <v>0</v>
      </c>
      <c r="AR4805" t="str">
        <f>IFERROR(IF(OR(AP4805=338,AP4805=340,AP4805=341,AP4805=342,AP4805="342A",AP4805="342B"),PorcenRet(AP4805,AT4805,AU4805),INDEX(PORCENTAJEBUSCAR,MATCH(AP4805,CódigoRET,0),4)*1),"")</f>
        <v/>
      </c>
      <c r="AS4805">
        <f t="shared" si="527"/>
        <v>0</v>
      </c>
      <c r="BF4805" t="str">
        <f>IFERROR(IF(OR(BD4805=338,BD4805=340,BD4805=341,BD4805=342,BD4805="342A",BD4805="342B"),PorcenRet(BD4805,BH4805,BI4805),INDEX(PORCENTAJEBUSCAR,MATCH(BD4805,CódigoRET,0),4)*1),"")</f>
        <v/>
      </c>
      <c r="BG4805">
        <f t="shared" si="528"/>
        <v>0</v>
      </c>
      <c r="BO4805">
        <f t="shared" si="529"/>
        <v>0</v>
      </c>
      <c r="CC4805">
        <f t="shared" si="530"/>
        <v>0</v>
      </c>
      <c r="CD4805">
        <f t="shared" si="531"/>
        <v>0</v>
      </c>
      <c r="CG4805">
        <f ca="1">IFERROR(INDIRECT("IVA!X"&amp;MATCH(MID(COMPRAS!C4705,1,2)&amp;MID(COMPRAS!F4705,1,2)&amp;MID(COMPRAS!D4705,1,2),IVA!W:W,0)),"SIN COD.")</f>
        <v>0</v>
      </c>
      <c r="CH4805">
        <f ca="1">IFERROR(INDIRECT("IVA!Y"&amp;MATCH(MID(COMPRAS!C4705,1,2)&amp;MID(COMPRAS!F4705,1,2)&amp;MID(COMPRAS!D4705,1,2),IVA!W:W,0)),"SIN COD.")</f>
        <v>0</v>
      </c>
    </row>
    <row r="4806" spans="1:86" x14ac:dyDescent="0.25">
      <c r="A4806"/>
      <c r="B4806"/>
      <c r="D4806"/>
      <c r="AL4806">
        <f t="shared" si="525"/>
        <v>0</v>
      </c>
      <c r="AQ4806">
        <f t="shared" si="526"/>
        <v>0</v>
      </c>
      <c r="AR4806" t="str">
        <f>IFERROR(IF(OR(AP4806=338,AP4806=340,AP4806=341,AP4806=342,AP4806="342A",AP4806="342B"),PorcenRet(AP4806,AT4806,AU4806),INDEX(PORCENTAJEBUSCAR,MATCH(AP4806,CódigoRET,0),4)*1),"")</f>
        <v/>
      </c>
      <c r="AS4806">
        <f t="shared" si="527"/>
        <v>0</v>
      </c>
      <c r="BF4806" t="str">
        <f>IFERROR(IF(OR(BD4806=338,BD4806=340,BD4806=341,BD4806=342,BD4806="342A",BD4806="342B"),PorcenRet(BD4806,BH4806,BI4806),INDEX(PORCENTAJEBUSCAR,MATCH(BD4806,CódigoRET,0),4)*1),"")</f>
        <v/>
      </c>
      <c r="BG4806">
        <f t="shared" si="528"/>
        <v>0</v>
      </c>
      <c r="BO4806">
        <f t="shared" si="529"/>
        <v>0</v>
      </c>
      <c r="CC4806">
        <f t="shared" si="530"/>
        <v>0</v>
      </c>
      <c r="CD4806">
        <f t="shared" si="531"/>
        <v>0</v>
      </c>
      <c r="CG4806">
        <f ca="1">IFERROR(INDIRECT("IVA!X"&amp;MATCH(MID(COMPRAS!C4706,1,2)&amp;MID(COMPRAS!F4706,1,2)&amp;MID(COMPRAS!D4706,1,2),IVA!W:W,0)),"SIN COD.")</f>
        <v>0</v>
      </c>
      <c r="CH4806">
        <f ca="1">IFERROR(INDIRECT("IVA!Y"&amp;MATCH(MID(COMPRAS!C4706,1,2)&amp;MID(COMPRAS!F4706,1,2)&amp;MID(COMPRAS!D4706,1,2),IVA!W:W,0)),"SIN COD.")</f>
        <v>0</v>
      </c>
    </row>
    <row r="4807" spans="1:86" x14ac:dyDescent="0.25">
      <c r="A4807"/>
      <c r="B4807"/>
      <c r="D4807"/>
      <c r="AL4807">
        <f t="shared" si="525"/>
        <v>0</v>
      </c>
      <c r="AQ4807">
        <f t="shared" si="526"/>
        <v>0</v>
      </c>
      <c r="AR4807" t="str">
        <f>IFERROR(IF(OR(AP4807=338,AP4807=340,AP4807=341,AP4807=342,AP4807="342A",AP4807="342B"),PorcenRet(AP4807,AT4807,AU4807),INDEX(PORCENTAJEBUSCAR,MATCH(AP4807,CódigoRET,0),4)*1),"")</f>
        <v/>
      </c>
      <c r="AS4807">
        <f t="shared" si="527"/>
        <v>0</v>
      </c>
      <c r="BF4807" t="str">
        <f>IFERROR(IF(OR(BD4807=338,BD4807=340,BD4807=341,BD4807=342,BD4807="342A",BD4807="342B"),PorcenRet(BD4807,BH4807,BI4807),INDEX(PORCENTAJEBUSCAR,MATCH(BD4807,CódigoRET,0),4)*1),"")</f>
        <v/>
      </c>
      <c r="BG4807">
        <f t="shared" si="528"/>
        <v>0</v>
      </c>
      <c r="BO4807">
        <f t="shared" si="529"/>
        <v>0</v>
      </c>
      <c r="CC4807">
        <f t="shared" si="530"/>
        <v>0</v>
      </c>
      <c r="CD4807">
        <f t="shared" si="531"/>
        <v>0</v>
      </c>
      <c r="CG4807">
        <f ca="1">IFERROR(INDIRECT("IVA!X"&amp;MATCH(MID(COMPRAS!C4707,1,2)&amp;MID(COMPRAS!F4707,1,2)&amp;MID(COMPRAS!D4707,1,2),IVA!W:W,0)),"SIN COD.")</f>
        <v>0</v>
      </c>
      <c r="CH4807">
        <f ca="1">IFERROR(INDIRECT("IVA!Y"&amp;MATCH(MID(COMPRAS!C4707,1,2)&amp;MID(COMPRAS!F4707,1,2)&amp;MID(COMPRAS!D4707,1,2),IVA!W:W,0)),"SIN COD.")</f>
        <v>0</v>
      </c>
    </row>
    <row r="4808" spans="1:86" x14ac:dyDescent="0.25">
      <c r="A4808"/>
      <c r="B4808"/>
      <c r="D4808"/>
      <c r="AL4808">
        <f t="shared" si="525"/>
        <v>0</v>
      </c>
      <c r="AQ4808">
        <f t="shared" si="526"/>
        <v>0</v>
      </c>
      <c r="AR4808" t="str">
        <f>IFERROR(IF(OR(AP4808=338,AP4808=340,AP4808=341,AP4808=342,AP4808="342A",AP4808="342B"),PorcenRet(AP4808,AT4808,AU4808),INDEX(PORCENTAJEBUSCAR,MATCH(AP4808,CódigoRET,0),4)*1),"")</f>
        <v/>
      </c>
      <c r="AS4808">
        <f t="shared" si="527"/>
        <v>0</v>
      </c>
      <c r="BF4808" t="str">
        <f>IFERROR(IF(OR(BD4808=338,BD4808=340,BD4808=341,BD4808=342,BD4808="342A",BD4808="342B"),PorcenRet(BD4808,BH4808,BI4808),INDEX(PORCENTAJEBUSCAR,MATCH(BD4808,CódigoRET,0),4)*1),"")</f>
        <v/>
      </c>
      <c r="BG4808">
        <f t="shared" si="528"/>
        <v>0</v>
      </c>
      <c r="BO4808">
        <f t="shared" si="529"/>
        <v>0</v>
      </c>
      <c r="CC4808">
        <f t="shared" si="530"/>
        <v>0</v>
      </c>
      <c r="CD4808">
        <f t="shared" si="531"/>
        <v>0</v>
      </c>
      <c r="CG4808">
        <f ca="1">IFERROR(INDIRECT("IVA!X"&amp;MATCH(MID(COMPRAS!C4708,1,2)&amp;MID(COMPRAS!F4708,1,2)&amp;MID(COMPRAS!D4708,1,2),IVA!W:W,0)),"SIN COD.")</f>
        <v>0</v>
      </c>
      <c r="CH4808">
        <f ca="1">IFERROR(INDIRECT("IVA!Y"&amp;MATCH(MID(COMPRAS!C4708,1,2)&amp;MID(COMPRAS!F4708,1,2)&amp;MID(COMPRAS!D4708,1,2),IVA!W:W,0)),"SIN COD.")</f>
        <v>0</v>
      </c>
    </row>
    <row r="4809" spans="1:86" x14ac:dyDescent="0.25">
      <c r="A4809"/>
      <c r="B4809"/>
      <c r="D4809"/>
      <c r="AL4809">
        <f t="shared" si="525"/>
        <v>0</v>
      </c>
      <c r="AQ4809">
        <f t="shared" si="526"/>
        <v>0</v>
      </c>
      <c r="AR4809" t="str">
        <f>IFERROR(IF(OR(AP4809=338,AP4809=340,AP4809=341,AP4809=342,AP4809="342A",AP4809="342B"),PorcenRet(AP4809,AT4809,AU4809),INDEX(PORCENTAJEBUSCAR,MATCH(AP4809,CódigoRET,0),4)*1),"")</f>
        <v/>
      </c>
      <c r="AS4809">
        <f t="shared" si="527"/>
        <v>0</v>
      </c>
      <c r="BF4809" t="str">
        <f>IFERROR(IF(OR(BD4809=338,BD4809=340,BD4809=341,BD4809=342,BD4809="342A",BD4809="342B"),PorcenRet(BD4809,BH4809,BI4809),INDEX(PORCENTAJEBUSCAR,MATCH(BD4809,CódigoRET,0),4)*1),"")</f>
        <v/>
      </c>
      <c r="BG4809">
        <f t="shared" si="528"/>
        <v>0</v>
      </c>
      <c r="BO4809">
        <f t="shared" si="529"/>
        <v>0</v>
      </c>
      <c r="CC4809">
        <f t="shared" si="530"/>
        <v>0</v>
      </c>
      <c r="CD4809">
        <f t="shared" si="531"/>
        <v>0</v>
      </c>
      <c r="CG4809">
        <f ca="1">IFERROR(INDIRECT("IVA!X"&amp;MATCH(MID(COMPRAS!C4709,1,2)&amp;MID(COMPRAS!F4709,1,2)&amp;MID(COMPRAS!D4709,1,2),IVA!W:W,0)),"SIN COD.")</f>
        <v>0</v>
      </c>
      <c r="CH4809">
        <f ca="1">IFERROR(INDIRECT("IVA!Y"&amp;MATCH(MID(COMPRAS!C4709,1,2)&amp;MID(COMPRAS!F4709,1,2)&amp;MID(COMPRAS!D4709,1,2),IVA!W:W,0)),"SIN COD.")</f>
        <v>0</v>
      </c>
    </row>
    <row r="4810" spans="1:86" x14ac:dyDescent="0.25">
      <c r="A4810"/>
      <c r="B4810"/>
      <c r="D4810"/>
      <c r="AL4810">
        <f t="shared" si="525"/>
        <v>0</v>
      </c>
      <c r="AQ4810">
        <f t="shared" si="526"/>
        <v>0</v>
      </c>
      <c r="AR4810" t="str">
        <f>IFERROR(IF(OR(AP4810=338,AP4810=340,AP4810=341,AP4810=342,AP4810="342A",AP4810="342B"),PorcenRet(AP4810,AT4810,AU4810),INDEX(PORCENTAJEBUSCAR,MATCH(AP4810,CódigoRET,0),4)*1),"")</f>
        <v/>
      </c>
      <c r="AS4810">
        <f t="shared" si="527"/>
        <v>0</v>
      </c>
      <c r="BF4810" t="str">
        <f>IFERROR(IF(OR(BD4810=338,BD4810=340,BD4810=341,BD4810=342,BD4810="342A",BD4810="342B"),PorcenRet(BD4810,BH4810,BI4810),INDEX(PORCENTAJEBUSCAR,MATCH(BD4810,CódigoRET,0),4)*1),"")</f>
        <v/>
      </c>
      <c r="BG4810">
        <f t="shared" si="528"/>
        <v>0</v>
      </c>
      <c r="BO4810">
        <f t="shared" si="529"/>
        <v>0</v>
      </c>
      <c r="CC4810">
        <f t="shared" si="530"/>
        <v>0</v>
      </c>
      <c r="CD4810">
        <f t="shared" si="531"/>
        <v>0</v>
      </c>
      <c r="CG4810">
        <f ca="1">IFERROR(INDIRECT("IVA!X"&amp;MATCH(MID(COMPRAS!C4710,1,2)&amp;MID(COMPRAS!F4710,1,2)&amp;MID(COMPRAS!D4710,1,2),IVA!W:W,0)),"SIN COD.")</f>
        <v>0</v>
      </c>
      <c r="CH4810">
        <f ca="1">IFERROR(INDIRECT("IVA!Y"&amp;MATCH(MID(COMPRAS!C4710,1,2)&amp;MID(COMPRAS!F4710,1,2)&amp;MID(COMPRAS!D4710,1,2),IVA!W:W,0)),"SIN COD.")</f>
        <v>0</v>
      </c>
    </row>
    <row r="4811" spans="1:86" x14ac:dyDescent="0.25">
      <c r="A4811"/>
      <c r="B4811"/>
      <c r="D4811"/>
      <c r="AL4811">
        <f t="shared" si="525"/>
        <v>0</v>
      </c>
      <c r="AQ4811">
        <f t="shared" si="526"/>
        <v>0</v>
      </c>
      <c r="AR4811" t="str">
        <f>IFERROR(IF(OR(AP4811=338,AP4811=340,AP4811=341,AP4811=342,AP4811="342A",AP4811="342B"),PorcenRet(AP4811,AT4811,AU4811),INDEX(PORCENTAJEBUSCAR,MATCH(AP4811,CódigoRET,0),4)*1),"")</f>
        <v/>
      </c>
      <c r="AS4811">
        <f t="shared" si="527"/>
        <v>0</v>
      </c>
      <c r="BF4811" t="str">
        <f>IFERROR(IF(OR(BD4811=338,BD4811=340,BD4811=341,BD4811=342,BD4811="342A",BD4811="342B"),PorcenRet(BD4811,BH4811,BI4811),INDEX(PORCENTAJEBUSCAR,MATCH(BD4811,CódigoRET,0),4)*1),"")</f>
        <v/>
      </c>
      <c r="BG4811">
        <f t="shared" si="528"/>
        <v>0</v>
      </c>
      <c r="BO4811">
        <f t="shared" si="529"/>
        <v>0</v>
      </c>
      <c r="CC4811">
        <f t="shared" si="530"/>
        <v>0</v>
      </c>
      <c r="CD4811">
        <f t="shared" si="531"/>
        <v>0</v>
      </c>
      <c r="CG4811">
        <f ca="1">IFERROR(INDIRECT("IVA!X"&amp;MATCH(MID(COMPRAS!C4711,1,2)&amp;MID(COMPRAS!F4711,1,2)&amp;MID(COMPRAS!D4711,1,2),IVA!W:W,0)),"SIN COD.")</f>
        <v>0</v>
      </c>
      <c r="CH4811">
        <f ca="1">IFERROR(INDIRECT("IVA!Y"&amp;MATCH(MID(COMPRAS!C4711,1,2)&amp;MID(COMPRAS!F4711,1,2)&amp;MID(COMPRAS!D4711,1,2),IVA!W:W,0)),"SIN COD.")</f>
        <v>0</v>
      </c>
    </row>
    <row r="4812" spans="1:86" x14ac:dyDescent="0.25">
      <c r="A4812"/>
      <c r="B4812"/>
      <c r="D4812"/>
      <c r="AL4812">
        <f t="shared" si="525"/>
        <v>0</v>
      </c>
      <c r="AQ4812">
        <f t="shared" si="526"/>
        <v>0</v>
      </c>
      <c r="AR4812" t="str">
        <f>IFERROR(IF(OR(AP4812=338,AP4812=340,AP4812=341,AP4812=342,AP4812="342A",AP4812="342B"),PorcenRet(AP4812,AT4812,AU4812),INDEX(PORCENTAJEBUSCAR,MATCH(AP4812,CódigoRET,0),4)*1),"")</f>
        <v/>
      </c>
      <c r="AS4812">
        <f t="shared" si="527"/>
        <v>0</v>
      </c>
      <c r="BF4812" t="str">
        <f>IFERROR(IF(OR(BD4812=338,BD4812=340,BD4812=341,BD4812=342,BD4812="342A",BD4812="342B"),PorcenRet(BD4812,BH4812,BI4812),INDEX(PORCENTAJEBUSCAR,MATCH(BD4812,CódigoRET,0),4)*1),"")</f>
        <v/>
      </c>
      <c r="BG4812">
        <f t="shared" si="528"/>
        <v>0</v>
      </c>
      <c r="BO4812">
        <f t="shared" si="529"/>
        <v>0</v>
      </c>
      <c r="CC4812">
        <f t="shared" si="530"/>
        <v>0</v>
      </c>
      <c r="CD4812">
        <f t="shared" si="531"/>
        <v>0</v>
      </c>
      <c r="CG4812">
        <f ca="1">IFERROR(INDIRECT("IVA!X"&amp;MATCH(MID(COMPRAS!C4712,1,2)&amp;MID(COMPRAS!F4712,1,2)&amp;MID(COMPRAS!D4712,1,2),IVA!W:W,0)),"SIN COD.")</f>
        <v>0</v>
      </c>
      <c r="CH4812">
        <f ca="1">IFERROR(INDIRECT("IVA!Y"&amp;MATCH(MID(COMPRAS!C4712,1,2)&amp;MID(COMPRAS!F4712,1,2)&amp;MID(COMPRAS!D4712,1,2),IVA!W:W,0)),"SIN COD.")</f>
        <v>0</v>
      </c>
    </row>
    <row r="4813" spans="1:86" x14ac:dyDescent="0.25">
      <c r="A4813"/>
      <c r="B4813"/>
      <c r="D4813"/>
      <c r="AL4813">
        <f t="shared" si="525"/>
        <v>0</v>
      </c>
      <c r="AQ4813">
        <f t="shared" si="526"/>
        <v>0</v>
      </c>
      <c r="AR4813" t="str">
        <f>IFERROR(IF(OR(AP4813=338,AP4813=340,AP4813=341,AP4813=342,AP4813="342A",AP4813="342B"),PorcenRet(AP4813,AT4813,AU4813),INDEX(PORCENTAJEBUSCAR,MATCH(AP4813,CódigoRET,0),4)*1),"")</f>
        <v/>
      </c>
      <c r="AS4813">
        <f t="shared" si="527"/>
        <v>0</v>
      </c>
      <c r="BF4813" t="str">
        <f>IFERROR(IF(OR(BD4813=338,BD4813=340,BD4813=341,BD4813=342,BD4813="342A",BD4813="342B"),PorcenRet(BD4813,BH4813,BI4813),INDEX(PORCENTAJEBUSCAR,MATCH(BD4813,CódigoRET,0),4)*1),"")</f>
        <v/>
      </c>
      <c r="BG4813">
        <f t="shared" si="528"/>
        <v>0</v>
      </c>
      <c r="BO4813">
        <f t="shared" si="529"/>
        <v>0</v>
      </c>
      <c r="CC4813">
        <f t="shared" si="530"/>
        <v>0</v>
      </c>
      <c r="CD4813">
        <f t="shared" si="531"/>
        <v>0</v>
      </c>
      <c r="CG4813">
        <f ca="1">IFERROR(INDIRECT("IVA!X"&amp;MATCH(MID(COMPRAS!C4713,1,2)&amp;MID(COMPRAS!F4713,1,2)&amp;MID(COMPRAS!D4713,1,2),IVA!W:W,0)),"SIN COD.")</f>
        <v>0</v>
      </c>
      <c r="CH4813">
        <f ca="1">IFERROR(INDIRECT("IVA!Y"&amp;MATCH(MID(COMPRAS!C4713,1,2)&amp;MID(COMPRAS!F4713,1,2)&amp;MID(COMPRAS!D4713,1,2),IVA!W:W,0)),"SIN COD.")</f>
        <v>0</v>
      </c>
    </row>
    <row r="4814" spans="1:86" x14ac:dyDescent="0.25">
      <c r="A4814"/>
      <c r="B4814"/>
      <c r="D4814"/>
      <c r="AL4814">
        <f t="shared" si="525"/>
        <v>0</v>
      </c>
      <c r="AQ4814">
        <f t="shared" si="526"/>
        <v>0</v>
      </c>
      <c r="AR4814" t="str">
        <f>IFERROR(IF(OR(AP4814=338,AP4814=340,AP4814=341,AP4814=342,AP4814="342A",AP4814="342B"),PorcenRet(AP4814,AT4814,AU4814),INDEX(PORCENTAJEBUSCAR,MATCH(AP4814,CódigoRET,0),4)*1),"")</f>
        <v/>
      </c>
      <c r="AS4814">
        <f t="shared" si="527"/>
        <v>0</v>
      </c>
      <c r="BF4814" t="str">
        <f>IFERROR(IF(OR(BD4814=338,BD4814=340,BD4814=341,BD4814=342,BD4814="342A",BD4814="342B"),PorcenRet(BD4814,BH4814,BI4814),INDEX(PORCENTAJEBUSCAR,MATCH(BD4814,CódigoRET,0),4)*1),"")</f>
        <v/>
      </c>
      <c r="BG4814">
        <f t="shared" si="528"/>
        <v>0</v>
      </c>
      <c r="BO4814">
        <f t="shared" si="529"/>
        <v>0</v>
      </c>
      <c r="CC4814">
        <f t="shared" si="530"/>
        <v>0</v>
      </c>
      <c r="CD4814">
        <f t="shared" si="531"/>
        <v>0</v>
      </c>
      <c r="CG4814">
        <f ca="1">IFERROR(INDIRECT("IVA!X"&amp;MATCH(MID(COMPRAS!C4714,1,2)&amp;MID(COMPRAS!F4714,1,2)&amp;MID(COMPRAS!D4714,1,2),IVA!W:W,0)),"SIN COD.")</f>
        <v>0</v>
      </c>
      <c r="CH4814">
        <f ca="1">IFERROR(INDIRECT("IVA!Y"&amp;MATCH(MID(COMPRAS!C4714,1,2)&amp;MID(COMPRAS!F4714,1,2)&amp;MID(COMPRAS!D4714,1,2),IVA!W:W,0)),"SIN COD.")</f>
        <v>0</v>
      </c>
    </row>
    <row r="4815" spans="1:86" x14ac:dyDescent="0.25">
      <c r="A4815"/>
      <c r="B4815"/>
      <c r="D4815"/>
      <c r="AL4815">
        <f t="shared" si="525"/>
        <v>0</v>
      </c>
      <c r="AQ4815">
        <f t="shared" si="526"/>
        <v>0</v>
      </c>
      <c r="AR4815" t="str">
        <f>IFERROR(IF(OR(AP4815=338,AP4815=340,AP4815=341,AP4815=342,AP4815="342A",AP4815="342B"),PorcenRet(AP4815,AT4815,AU4815),INDEX(PORCENTAJEBUSCAR,MATCH(AP4815,CódigoRET,0),4)*1),"")</f>
        <v/>
      </c>
      <c r="AS4815">
        <f t="shared" si="527"/>
        <v>0</v>
      </c>
      <c r="BF4815" t="str">
        <f>IFERROR(IF(OR(BD4815=338,BD4815=340,BD4815=341,BD4815=342,BD4815="342A",BD4815="342B"),PorcenRet(BD4815,BH4815,BI4815),INDEX(PORCENTAJEBUSCAR,MATCH(BD4815,CódigoRET,0),4)*1),"")</f>
        <v/>
      </c>
      <c r="BG4815">
        <f t="shared" si="528"/>
        <v>0</v>
      </c>
      <c r="BO4815">
        <f t="shared" si="529"/>
        <v>0</v>
      </c>
      <c r="CC4815">
        <f t="shared" si="530"/>
        <v>0</v>
      </c>
      <c r="CD4815">
        <f t="shared" si="531"/>
        <v>0</v>
      </c>
      <c r="CG4815">
        <f ca="1">IFERROR(INDIRECT("IVA!X"&amp;MATCH(MID(COMPRAS!C4715,1,2)&amp;MID(COMPRAS!F4715,1,2)&amp;MID(COMPRAS!D4715,1,2),IVA!W:W,0)),"SIN COD.")</f>
        <v>0</v>
      </c>
      <c r="CH4815">
        <f ca="1">IFERROR(INDIRECT("IVA!Y"&amp;MATCH(MID(COMPRAS!C4715,1,2)&amp;MID(COMPRAS!F4715,1,2)&amp;MID(COMPRAS!D4715,1,2),IVA!W:W,0)),"SIN COD.")</f>
        <v>0</v>
      </c>
    </row>
    <row r="4816" spans="1:86" x14ac:dyDescent="0.25">
      <c r="A4816"/>
      <c r="B4816"/>
      <c r="D4816"/>
      <c r="AL4816">
        <f t="shared" si="525"/>
        <v>0</v>
      </c>
      <c r="AQ4816">
        <f t="shared" si="526"/>
        <v>0</v>
      </c>
      <c r="AR4816" t="str">
        <f>IFERROR(IF(OR(AP4816=338,AP4816=340,AP4816=341,AP4816=342,AP4816="342A",AP4816="342B"),PorcenRet(AP4816,AT4816,AU4816),INDEX(PORCENTAJEBUSCAR,MATCH(AP4816,CódigoRET,0),4)*1),"")</f>
        <v/>
      </c>
      <c r="AS4816">
        <f t="shared" si="527"/>
        <v>0</v>
      </c>
      <c r="BF4816" t="str">
        <f>IFERROR(IF(OR(BD4816=338,BD4816=340,BD4816=341,BD4816=342,BD4816="342A",BD4816="342B"),PorcenRet(BD4816,BH4816,BI4816),INDEX(PORCENTAJEBUSCAR,MATCH(BD4816,CódigoRET,0),4)*1),"")</f>
        <v/>
      </c>
      <c r="BG4816">
        <f t="shared" si="528"/>
        <v>0</v>
      </c>
      <c r="BO4816">
        <f t="shared" si="529"/>
        <v>0</v>
      </c>
      <c r="CC4816">
        <f t="shared" si="530"/>
        <v>0</v>
      </c>
      <c r="CD4816">
        <f t="shared" si="531"/>
        <v>0</v>
      </c>
      <c r="CG4816">
        <f ca="1">IFERROR(INDIRECT("IVA!X"&amp;MATCH(MID(COMPRAS!C4716,1,2)&amp;MID(COMPRAS!F4716,1,2)&amp;MID(COMPRAS!D4716,1,2),IVA!W:W,0)),"SIN COD.")</f>
        <v>0</v>
      </c>
      <c r="CH4816">
        <f ca="1">IFERROR(INDIRECT("IVA!Y"&amp;MATCH(MID(COMPRAS!C4716,1,2)&amp;MID(COMPRAS!F4716,1,2)&amp;MID(COMPRAS!D4716,1,2),IVA!W:W,0)),"SIN COD.")</f>
        <v>0</v>
      </c>
    </row>
    <row r="4817" spans="1:86" x14ac:dyDescent="0.25">
      <c r="A4817"/>
      <c r="B4817"/>
      <c r="D4817"/>
      <c r="AL4817">
        <f t="shared" si="525"/>
        <v>0</v>
      </c>
      <c r="AQ4817">
        <f t="shared" si="526"/>
        <v>0</v>
      </c>
      <c r="AR4817" t="str">
        <f>IFERROR(IF(OR(AP4817=338,AP4817=340,AP4817=341,AP4817=342,AP4817="342A",AP4817="342B"),PorcenRet(AP4817,AT4817,AU4817),INDEX(PORCENTAJEBUSCAR,MATCH(AP4817,CódigoRET,0),4)*1),"")</f>
        <v/>
      </c>
      <c r="AS4817">
        <f t="shared" si="527"/>
        <v>0</v>
      </c>
      <c r="BF4817" t="str">
        <f>IFERROR(IF(OR(BD4817=338,BD4817=340,BD4817=341,BD4817=342,BD4817="342A",BD4817="342B"),PorcenRet(BD4817,BH4817,BI4817),INDEX(PORCENTAJEBUSCAR,MATCH(BD4817,CódigoRET,0),4)*1),"")</f>
        <v/>
      </c>
      <c r="BG4817">
        <f t="shared" si="528"/>
        <v>0</v>
      </c>
      <c r="BO4817">
        <f t="shared" si="529"/>
        <v>0</v>
      </c>
      <c r="CC4817">
        <f t="shared" si="530"/>
        <v>0</v>
      </c>
      <c r="CD4817">
        <f t="shared" si="531"/>
        <v>0</v>
      </c>
      <c r="CG4817">
        <f ca="1">IFERROR(INDIRECT("IVA!X"&amp;MATCH(MID(COMPRAS!C4717,1,2)&amp;MID(COMPRAS!F4717,1,2)&amp;MID(COMPRAS!D4717,1,2),IVA!W:W,0)),"SIN COD.")</f>
        <v>0</v>
      </c>
      <c r="CH4817">
        <f ca="1">IFERROR(INDIRECT("IVA!Y"&amp;MATCH(MID(COMPRAS!C4717,1,2)&amp;MID(COMPRAS!F4717,1,2)&amp;MID(COMPRAS!D4717,1,2),IVA!W:W,0)),"SIN COD.")</f>
        <v>0</v>
      </c>
    </row>
    <row r="4818" spans="1:86" x14ac:dyDescent="0.25">
      <c r="A4818"/>
      <c r="B4818"/>
      <c r="D4818"/>
      <c r="AL4818">
        <f t="shared" si="525"/>
        <v>0</v>
      </c>
      <c r="AQ4818">
        <f t="shared" si="526"/>
        <v>0</v>
      </c>
      <c r="AR4818" t="str">
        <f>IFERROR(IF(OR(AP4818=338,AP4818=340,AP4818=341,AP4818=342,AP4818="342A",AP4818="342B"),PorcenRet(AP4818,AT4818,AU4818),INDEX(PORCENTAJEBUSCAR,MATCH(AP4818,CódigoRET,0),4)*1),"")</f>
        <v/>
      </c>
      <c r="AS4818">
        <f t="shared" si="527"/>
        <v>0</v>
      </c>
      <c r="BF4818" t="str">
        <f>IFERROR(IF(OR(BD4818=338,BD4818=340,BD4818=341,BD4818=342,BD4818="342A",BD4818="342B"),PorcenRet(BD4818,BH4818,BI4818),INDEX(PORCENTAJEBUSCAR,MATCH(BD4818,CódigoRET,0),4)*1),"")</f>
        <v/>
      </c>
      <c r="BG4818">
        <f t="shared" si="528"/>
        <v>0</v>
      </c>
      <c r="BO4818">
        <f t="shared" si="529"/>
        <v>0</v>
      </c>
      <c r="CC4818">
        <f t="shared" si="530"/>
        <v>0</v>
      </c>
      <c r="CD4818">
        <f t="shared" si="531"/>
        <v>0</v>
      </c>
      <c r="CG4818">
        <f ca="1">IFERROR(INDIRECT("IVA!X"&amp;MATCH(MID(COMPRAS!C4718,1,2)&amp;MID(COMPRAS!F4718,1,2)&amp;MID(COMPRAS!D4718,1,2),IVA!W:W,0)),"SIN COD.")</f>
        <v>0</v>
      </c>
      <c r="CH4818">
        <f ca="1">IFERROR(INDIRECT("IVA!Y"&amp;MATCH(MID(COMPRAS!C4718,1,2)&amp;MID(COMPRAS!F4718,1,2)&amp;MID(COMPRAS!D4718,1,2),IVA!W:W,0)),"SIN COD.")</f>
        <v>0</v>
      </c>
    </row>
    <row r="4819" spans="1:86" x14ac:dyDescent="0.25">
      <c r="A4819"/>
      <c r="B4819"/>
      <c r="D4819"/>
      <c r="AL4819">
        <f t="shared" si="525"/>
        <v>0</v>
      </c>
      <c r="AQ4819">
        <f t="shared" si="526"/>
        <v>0</v>
      </c>
      <c r="AR4819" t="str">
        <f>IFERROR(IF(OR(AP4819=338,AP4819=340,AP4819=341,AP4819=342,AP4819="342A",AP4819="342B"),PorcenRet(AP4819,AT4819,AU4819),INDEX(PORCENTAJEBUSCAR,MATCH(AP4819,CódigoRET,0),4)*1),"")</f>
        <v/>
      </c>
      <c r="AS4819">
        <f t="shared" si="527"/>
        <v>0</v>
      </c>
      <c r="BF4819" t="str">
        <f>IFERROR(IF(OR(BD4819=338,BD4819=340,BD4819=341,BD4819=342,BD4819="342A",BD4819="342B"),PorcenRet(BD4819,BH4819,BI4819),INDEX(PORCENTAJEBUSCAR,MATCH(BD4819,CódigoRET,0),4)*1),"")</f>
        <v/>
      </c>
      <c r="BG4819">
        <f t="shared" si="528"/>
        <v>0</v>
      </c>
      <c r="BO4819">
        <f t="shared" si="529"/>
        <v>0</v>
      </c>
      <c r="CC4819">
        <f t="shared" si="530"/>
        <v>0</v>
      </c>
      <c r="CD4819">
        <f t="shared" si="531"/>
        <v>0</v>
      </c>
      <c r="CG4819">
        <f ca="1">IFERROR(INDIRECT("IVA!X"&amp;MATCH(MID(COMPRAS!C4719,1,2)&amp;MID(COMPRAS!F4719,1,2)&amp;MID(COMPRAS!D4719,1,2),IVA!W:W,0)),"SIN COD.")</f>
        <v>0</v>
      </c>
      <c r="CH4819">
        <f ca="1">IFERROR(INDIRECT("IVA!Y"&amp;MATCH(MID(COMPRAS!C4719,1,2)&amp;MID(COMPRAS!F4719,1,2)&amp;MID(COMPRAS!D4719,1,2),IVA!W:W,0)),"SIN COD.")</f>
        <v>0</v>
      </c>
    </row>
    <row r="4820" spans="1:86" x14ac:dyDescent="0.25">
      <c r="A4820"/>
      <c r="B4820"/>
      <c r="D4820"/>
      <c r="AL4820">
        <f t="shared" si="525"/>
        <v>0</v>
      </c>
      <c r="AQ4820">
        <f t="shared" si="526"/>
        <v>0</v>
      </c>
      <c r="AR4820" t="str">
        <f>IFERROR(IF(OR(AP4820=338,AP4820=340,AP4820=341,AP4820=342,AP4820="342A",AP4820="342B"),PorcenRet(AP4820,AT4820,AU4820),INDEX(PORCENTAJEBUSCAR,MATCH(AP4820,CódigoRET,0),4)*1),"")</f>
        <v/>
      </c>
      <c r="AS4820">
        <f t="shared" si="527"/>
        <v>0</v>
      </c>
      <c r="BF4820" t="str">
        <f>IFERROR(IF(OR(BD4820=338,BD4820=340,BD4820=341,BD4820=342,BD4820="342A",BD4820="342B"),PorcenRet(BD4820,BH4820,BI4820),INDEX(PORCENTAJEBUSCAR,MATCH(BD4820,CódigoRET,0),4)*1),"")</f>
        <v/>
      </c>
      <c r="BG4820">
        <f t="shared" si="528"/>
        <v>0</v>
      </c>
      <c r="BO4820">
        <f t="shared" si="529"/>
        <v>0</v>
      </c>
      <c r="CC4820">
        <f t="shared" si="530"/>
        <v>0</v>
      </c>
      <c r="CD4820">
        <f t="shared" si="531"/>
        <v>0</v>
      </c>
      <c r="CG4820">
        <f ca="1">IFERROR(INDIRECT("IVA!X"&amp;MATCH(MID(COMPRAS!C4720,1,2)&amp;MID(COMPRAS!F4720,1,2)&amp;MID(COMPRAS!D4720,1,2),IVA!W:W,0)),"SIN COD.")</f>
        <v>0</v>
      </c>
      <c r="CH4820">
        <f ca="1">IFERROR(INDIRECT("IVA!Y"&amp;MATCH(MID(COMPRAS!C4720,1,2)&amp;MID(COMPRAS!F4720,1,2)&amp;MID(COMPRAS!D4720,1,2),IVA!W:W,0)),"SIN COD.")</f>
        <v>0</v>
      </c>
    </row>
    <row r="4821" spans="1:86" x14ac:dyDescent="0.25">
      <c r="A4821"/>
      <c r="B4821"/>
      <c r="D4821"/>
      <c r="AL4821">
        <f t="shared" si="525"/>
        <v>0</v>
      </c>
      <c r="AQ4821">
        <f t="shared" si="526"/>
        <v>0</v>
      </c>
      <c r="AR4821" t="str">
        <f>IFERROR(IF(OR(AP4821=338,AP4821=340,AP4821=341,AP4821=342,AP4821="342A",AP4821="342B"),PorcenRet(AP4821,AT4821,AU4821),INDEX(PORCENTAJEBUSCAR,MATCH(AP4821,CódigoRET,0),4)*1),"")</f>
        <v/>
      </c>
      <c r="AS4821">
        <f t="shared" si="527"/>
        <v>0</v>
      </c>
      <c r="BF4821" t="str">
        <f>IFERROR(IF(OR(BD4821=338,BD4821=340,BD4821=341,BD4821=342,BD4821="342A",BD4821="342B"),PorcenRet(BD4821,BH4821,BI4821),INDEX(PORCENTAJEBUSCAR,MATCH(BD4821,CódigoRET,0),4)*1),"")</f>
        <v/>
      </c>
      <c r="BG4821">
        <f t="shared" si="528"/>
        <v>0</v>
      </c>
      <c r="BO4821">
        <f t="shared" si="529"/>
        <v>0</v>
      </c>
      <c r="CC4821">
        <f t="shared" si="530"/>
        <v>0</v>
      </c>
      <c r="CD4821">
        <f t="shared" si="531"/>
        <v>0</v>
      </c>
      <c r="CG4821">
        <f ca="1">IFERROR(INDIRECT("IVA!X"&amp;MATCH(MID(COMPRAS!C4721,1,2)&amp;MID(COMPRAS!F4721,1,2)&amp;MID(COMPRAS!D4721,1,2),IVA!W:W,0)),"SIN COD.")</f>
        <v>0</v>
      </c>
      <c r="CH4821">
        <f ca="1">IFERROR(INDIRECT("IVA!Y"&amp;MATCH(MID(COMPRAS!C4721,1,2)&amp;MID(COMPRAS!F4721,1,2)&amp;MID(COMPRAS!D4721,1,2),IVA!W:W,0)),"SIN COD.")</f>
        <v>0</v>
      </c>
    </row>
    <row r="4822" spans="1:86" x14ac:dyDescent="0.25">
      <c r="A4822"/>
      <c r="B4822"/>
      <c r="D4822"/>
      <c r="AL4822">
        <f t="shared" si="525"/>
        <v>0</v>
      </c>
      <c r="AQ4822">
        <f t="shared" si="526"/>
        <v>0</v>
      </c>
      <c r="AR4822" t="str">
        <f>IFERROR(IF(OR(AP4822=338,AP4822=340,AP4822=341,AP4822=342,AP4822="342A",AP4822="342B"),PorcenRet(AP4822,AT4822,AU4822),INDEX(PORCENTAJEBUSCAR,MATCH(AP4822,CódigoRET,0),4)*1),"")</f>
        <v/>
      </c>
      <c r="AS4822">
        <f t="shared" si="527"/>
        <v>0</v>
      </c>
      <c r="BF4822" t="str">
        <f>IFERROR(IF(OR(BD4822=338,BD4822=340,BD4822=341,BD4822=342,BD4822="342A",BD4822="342B"),PorcenRet(BD4822,BH4822,BI4822),INDEX(PORCENTAJEBUSCAR,MATCH(BD4822,CódigoRET,0),4)*1),"")</f>
        <v/>
      </c>
      <c r="BG4822">
        <f t="shared" si="528"/>
        <v>0</v>
      </c>
      <c r="BO4822">
        <f t="shared" si="529"/>
        <v>0</v>
      </c>
      <c r="CC4822">
        <f t="shared" si="530"/>
        <v>0</v>
      </c>
      <c r="CD4822">
        <f t="shared" si="531"/>
        <v>0</v>
      </c>
      <c r="CG4822">
        <f ca="1">IFERROR(INDIRECT("IVA!X"&amp;MATCH(MID(COMPRAS!C4722,1,2)&amp;MID(COMPRAS!F4722,1,2)&amp;MID(COMPRAS!D4722,1,2),IVA!W:W,0)),"SIN COD.")</f>
        <v>0</v>
      </c>
      <c r="CH4822">
        <f ca="1">IFERROR(INDIRECT("IVA!Y"&amp;MATCH(MID(COMPRAS!C4722,1,2)&amp;MID(COMPRAS!F4722,1,2)&amp;MID(COMPRAS!D4722,1,2),IVA!W:W,0)),"SIN COD.")</f>
        <v>0</v>
      </c>
    </row>
    <row r="4823" spans="1:86" x14ac:dyDescent="0.25">
      <c r="A4823"/>
      <c r="B4823"/>
      <c r="D4823"/>
      <c r="AL4823">
        <f t="shared" si="525"/>
        <v>0</v>
      </c>
      <c r="AQ4823">
        <f t="shared" si="526"/>
        <v>0</v>
      </c>
      <c r="AR4823" t="str">
        <f>IFERROR(IF(OR(AP4823=338,AP4823=340,AP4823=341,AP4823=342,AP4823="342A",AP4823="342B"),PorcenRet(AP4823,AT4823,AU4823),INDEX(PORCENTAJEBUSCAR,MATCH(AP4823,CódigoRET,0),4)*1),"")</f>
        <v/>
      </c>
      <c r="AS4823">
        <f t="shared" si="527"/>
        <v>0</v>
      </c>
      <c r="BF4823" t="str">
        <f>IFERROR(IF(OR(BD4823=338,BD4823=340,BD4823=341,BD4823=342,BD4823="342A",BD4823="342B"),PorcenRet(BD4823,BH4823,BI4823),INDEX(PORCENTAJEBUSCAR,MATCH(BD4823,CódigoRET,0),4)*1),"")</f>
        <v/>
      </c>
      <c r="BG4823">
        <f t="shared" si="528"/>
        <v>0</v>
      </c>
      <c r="BO4823">
        <f t="shared" si="529"/>
        <v>0</v>
      </c>
      <c r="CC4823">
        <f t="shared" si="530"/>
        <v>0</v>
      </c>
      <c r="CD4823">
        <f t="shared" si="531"/>
        <v>0</v>
      </c>
      <c r="CG4823">
        <f ca="1">IFERROR(INDIRECT("IVA!X"&amp;MATCH(MID(COMPRAS!C4723,1,2)&amp;MID(COMPRAS!F4723,1,2)&amp;MID(COMPRAS!D4723,1,2),IVA!W:W,0)),"SIN COD.")</f>
        <v>0</v>
      </c>
      <c r="CH4823">
        <f ca="1">IFERROR(INDIRECT("IVA!Y"&amp;MATCH(MID(COMPRAS!C4723,1,2)&amp;MID(COMPRAS!F4723,1,2)&amp;MID(COMPRAS!D4723,1,2),IVA!W:W,0)),"SIN COD.")</f>
        <v>0</v>
      </c>
    </row>
    <row r="4824" spans="1:86" x14ac:dyDescent="0.25">
      <c r="A4824"/>
      <c r="B4824"/>
      <c r="D4824"/>
      <c r="AL4824">
        <f t="shared" si="525"/>
        <v>0</v>
      </c>
      <c r="AQ4824">
        <f t="shared" si="526"/>
        <v>0</v>
      </c>
      <c r="AR4824" t="str">
        <f>IFERROR(IF(OR(AP4824=338,AP4824=340,AP4824=341,AP4824=342,AP4824="342A",AP4824="342B"),PorcenRet(AP4824,AT4824,AU4824),INDEX(PORCENTAJEBUSCAR,MATCH(AP4824,CódigoRET,0),4)*1),"")</f>
        <v/>
      </c>
      <c r="AS4824">
        <f t="shared" si="527"/>
        <v>0</v>
      </c>
      <c r="BF4824" t="str">
        <f>IFERROR(IF(OR(BD4824=338,BD4824=340,BD4824=341,BD4824=342,BD4824="342A",BD4824="342B"),PorcenRet(BD4824,BH4824,BI4824),INDEX(PORCENTAJEBUSCAR,MATCH(BD4824,CódigoRET,0),4)*1),"")</f>
        <v/>
      </c>
      <c r="BG4824">
        <f t="shared" si="528"/>
        <v>0</v>
      </c>
      <c r="BO4824">
        <f t="shared" si="529"/>
        <v>0</v>
      </c>
      <c r="CC4824">
        <f t="shared" si="530"/>
        <v>0</v>
      </c>
      <c r="CD4824">
        <f t="shared" si="531"/>
        <v>0</v>
      </c>
      <c r="CG4824">
        <f ca="1">IFERROR(INDIRECT("IVA!X"&amp;MATCH(MID(COMPRAS!C4724,1,2)&amp;MID(COMPRAS!F4724,1,2)&amp;MID(COMPRAS!D4724,1,2),IVA!W:W,0)),"SIN COD.")</f>
        <v>0</v>
      </c>
      <c r="CH4824">
        <f ca="1">IFERROR(INDIRECT("IVA!Y"&amp;MATCH(MID(COMPRAS!C4724,1,2)&amp;MID(COMPRAS!F4724,1,2)&amp;MID(COMPRAS!D4724,1,2),IVA!W:W,0)),"SIN COD.")</f>
        <v>0</v>
      </c>
    </row>
    <row r="4825" spans="1:86" x14ac:dyDescent="0.25">
      <c r="A4825"/>
      <c r="B4825"/>
      <c r="D4825"/>
      <c r="AL4825">
        <f t="shared" si="525"/>
        <v>0</v>
      </c>
      <c r="AQ4825">
        <f t="shared" si="526"/>
        <v>0</v>
      </c>
      <c r="AR4825" t="str">
        <f>IFERROR(IF(OR(AP4825=338,AP4825=340,AP4825=341,AP4825=342,AP4825="342A",AP4825="342B"),PorcenRet(AP4825,AT4825,AU4825),INDEX(PORCENTAJEBUSCAR,MATCH(AP4825,CódigoRET,0),4)*1),"")</f>
        <v/>
      </c>
      <c r="AS4825">
        <f t="shared" si="527"/>
        <v>0</v>
      </c>
      <c r="BF4825" t="str">
        <f>IFERROR(IF(OR(BD4825=338,BD4825=340,BD4825=341,BD4825=342,BD4825="342A",BD4825="342B"),PorcenRet(BD4825,BH4825,BI4825),INDEX(PORCENTAJEBUSCAR,MATCH(BD4825,CódigoRET,0),4)*1),"")</f>
        <v/>
      </c>
      <c r="BG4825">
        <f t="shared" si="528"/>
        <v>0</v>
      </c>
      <c r="BO4825">
        <f t="shared" si="529"/>
        <v>0</v>
      </c>
      <c r="CC4825">
        <f t="shared" si="530"/>
        <v>0</v>
      </c>
      <c r="CD4825">
        <f t="shared" si="531"/>
        <v>0</v>
      </c>
      <c r="CG4825">
        <f ca="1">IFERROR(INDIRECT("IVA!X"&amp;MATCH(MID(COMPRAS!C4725,1,2)&amp;MID(COMPRAS!F4725,1,2)&amp;MID(COMPRAS!D4725,1,2),IVA!W:W,0)),"SIN COD.")</f>
        <v>0</v>
      </c>
      <c r="CH4825">
        <f ca="1">IFERROR(INDIRECT("IVA!Y"&amp;MATCH(MID(COMPRAS!C4725,1,2)&amp;MID(COMPRAS!F4725,1,2)&amp;MID(COMPRAS!D4725,1,2),IVA!W:W,0)),"SIN COD.")</f>
        <v>0</v>
      </c>
    </row>
    <row r="4826" spans="1:86" x14ac:dyDescent="0.25">
      <c r="A4826"/>
      <c r="B4826"/>
      <c r="D4826"/>
      <c r="AL4826">
        <f t="shared" si="525"/>
        <v>0</v>
      </c>
      <c r="AQ4826">
        <f t="shared" si="526"/>
        <v>0</v>
      </c>
      <c r="AR4826" t="str">
        <f>IFERROR(IF(OR(AP4826=338,AP4826=340,AP4826=341,AP4826=342,AP4826="342A",AP4826="342B"),PorcenRet(AP4826,AT4826,AU4826),INDEX(PORCENTAJEBUSCAR,MATCH(AP4826,CódigoRET,0),4)*1),"")</f>
        <v/>
      </c>
      <c r="AS4826">
        <f t="shared" si="527"/>
        <v>0</v>
      </c>
      <c r="BF4826" t="str">
        <f>IFERROR(IF(OR(BD4826=338,BD4826=340,BD4826=341,BD4826=342,BD4826="342A",BD4826="342B"),PorcenRet(BD4826,BH4826,BI4826),INDEX(PORCENTAJEBUSCAR,MATCH(BD4826,CódigoRET,0),4)*1),"")</f>
        <v/>
      </c>
      <c r="BG4826">
        <f t="shared" si="528"/>
        <v>0</v>
      </c>
      <c r="BO4826">
        <f t="shared" si="529"/>
        <v>0</v>
      </c>
      <c r="CC4826">
        <f t="shared" si="530"/>
        <v>0</v>
      </c>
      <c r="CD4826">
        <f t="shared" si="531"/>
        <v>0</v>
      </c>
      <c r="CG4826">
        <f ca="1">IFERROR(INDIRECT("IVA!X"&amp;MATCH(MID(COMPRAS!C4726,1,2)&amp;MID(COMPRAS!F4726,1,2)&amp;MID(COMPRAS!D4726,1,2),IVA!W:W,0)),"SIN COD.")</f>
        <v>0</v>
      </c>
      <c r="CH4826">
        <f ca="1">IFERROR(INDIRECT("IVA!Y"&amp;MATCH(MID(COMPRAS!C4726,1,2)&amp;MID(COMPRAS!F4726,1,2)&amp;MID(COMPRAS!D4726,1,2),IVA!W:W,0)),"SIN COD.")</f>
        <v>0</v>
      </c>
    </row>
    <row r="4827" spans="1:86" x14ac:dyDescent="0.25">
      <c r="A4827"/>
      <c r="B4827"/>
      <c r="D4827"/>
      <c r="AL4827">
        <f t="shared" si="525"/>
        <v>0</v>
      </c>
      <c r="AQ4827">
        <f t="shared" si="526"/>
        <v>0</v>
      </c>
      <c r="AR4827" t="str">
        <f>IFERROR(IF(OR(AP4827=338,AP4827=340,AP4827=341,AP4827=342,AP4827="342A",AP4827="342B"),PorcenRet(AP4827,AT4827,AU4827),INDEX(PORCENTAJEBUSCAR,MATCH(AP4827,CódigoRET,0),4)*1),"")</f>
        <v/>
      </c>
      <c r="AS4827">
        <f t="shared" si="527"/>
        <v>0</v>
      </c>
      <c r="BF4827" t="str">
        <f>IFERROR(IF(OR(BD4827=338,BD4827=340,BD4827=341,BD4827=342,BD4827="342A",BD4827="342B"),PorcenRet(BD4827,BH4827,BI4827),INDEX(PORCENTAJEBUSCAR,MATCH(BD4827,CódigoRET,0),4)*1),"")</f>
        <v/>
      </c>
      <c r="BG4827">
        <f t="shared" si="528"/>
        <v>0</v>
      </c>
      <c r="BO4827">
        <f t="shared" si="529"/>
        <v>0</v>
      </c>
      <c r="CC4827">
        <f t="shared" si="530"/>
        <v>0</v>
      </c>
      <c r="CD4827">
        <f t="shared" si="531"/>
        <v>0</v>
      </c>
      <c r="CG4827">
        <f ca="1">IFERROR(INDIRECT("IVA!X"&amp;MATCH(MID(COMPRAS!C4727,1,2)&amp;MID(COMPRAS!F4727,1,2)&amp;MID(COMPRAS!D4727,1,2),IVA!W:W,0)),"SIN COD.")</f>
        <v>0</v>
      </c>
      <c r="CH4827">
        <f ca="1">IFERROR(INDIRECT("IVA!Y"&amp;MATCH(MID(COMPRAS!C4727,1,2)&amp;MID(COMPRAS!F4727,1,2)&amp;MID(COMPRAS!D4727,1,2),IVA!W:W,0)),"SIN COD.")</f>
        <v>0</v>
      </c>
    </row>
    <row r="4828" spans="1:86" x14ac:dyDescent="0.25">
      <c r="A4828"/>
      <c r="B4828"/>
      <c r="D4828"/>
      <c r="AL4828">
        <f t="shared" si="525"/>
        <v>0</v>
      </c>
      <c r="AQ4828">
        <f t="shared" si="526"/>
        <v>0</v>
      </c>
      <c r="AR4828" t="str">
        <f>IFERROR(IF(OR(AP4828=338,AP4828=340,AP4828=341,AP4828=342,AP4828="342A",AP4828="342B"),PorcenRet(AP4828,AT4828,AU4828),INDEX(PORCENTAJEBUSCAR,MATCH(AP4828,CódigoRET,0),4)*1),"")</f>
        <v/>
      </c>
      <c r="AS4828">
        <f t="shared" si="527"/>
        <v>0</v>
      </c>
      <c r="BF4828" t="str">
        <f>IFERROR(IF(OR(BD4828=338,BD4828=340,BD4828=341,BD4828=342,BD4828="342A",BD4828="342B"),PorcenRet(BD4828,BH4828,BI4828),INDEX(PORCENTAJEBUSCAR,MATCH(BD4828,CódigoRET,0),4)*1),"")</f>
        <v/>
      </c>
      <c r="BG4828">
        <f t="shared" si="528"/>
        <v>0</v>
      </c>
      <c r="BO4828">
        <f t="shared" si="529"/>
        <v>0</v>
      </c>
      <c r="CC4828">
        <f t="shared" si="530"/>
        <v>0</v>
      </c>
      <c r="CD4828">
        <f t="shared" si="531"/>
        <v>0</v>
      </c>
      <c r="CG4828">
        <f ca="1">IFERROR(INDIRECT("IVA!X"&amp;MATCH(MID(COMPRAS!C4728,1,2)&amp;MID(COMPRAS!F4728,1,2)&amp;MID(COMPRAS!D4728,1,2),IVA!W:W,0)),"SIN COD.")</f>
        <v>0</v>
      </c>
      <c r="CH4828">
        <f ca="1">IFERROR(INDIRECT("IVA!Y"&amp;MATCH(MID(COMPRAS!C4728,1,2)&amp;MID(COMPRAS!F4728,1,2)&amp;MID(COMPRAS!D4728,1,2),IVA!W:W,0)),"SIN COD.")</f>
        <v>0</v>
      </c>
    </row>
    <row r="4829" spans="1:86" x14ac:dyDescent="0.25">
      <c r="A4829"/>
      <c r="B4829"/>
      <c r="D4829"/>
      <c r="AL4829">
        <f t="shared" si="525"/>
        <v>0</v>
      </c>
      <c r="AQ4829">
        <f t="shared" si="526"/>
        <v>0</v>
      </c>
      <c r="AR4829" t="str">
        <f>IFERROR(IF(OR(AP4829=338,AP4829=340,AP4829=341,AP4829=342,AP4829="342A",AP4829="342B"),PorcenRet(AP4829,AT4829,AU4829),INDEX(PORCENTAJEBUSCAR,MATCH(AP4829,CódigoRET,0),4)*1),"")</f>
        <v/>
      </c>
      <c r="AS4829">
        <f t="shared" si="527"/>
        <v>0</v>
      </c>
      <c r="BF4829" t="str">
        <f>IFERROR(IF(OR(BD4829=338,BD4829=340,BD4829=341,BD4829=342,BD4829="342A",BD4829="342B"),PorcenRet(BD4829,BH4829,BI4829),INDEX(PORCENTAJEBUSCAR,MATCH(BD4829,CódigoRET,0),4)*1),"")</f>
        <v/>
      </c>
      <c r="BG4829">
        <f t="shared" si="528"/>
        <v>0</v>
      </c>
      <c r="BO4829">
        <f t="shared" si="529"/>
        <v>0</v>
      </c>
      <c r="CC4829">
        <f t="shared" si="530"/>
        <v>0</v>
      </c>
      <c r="CD4829">
        <f t="shared" si="531"/>
        <v>0</v>
      </c>
      <c r="CG4829">
        <f ca="1">IFERROR(INDIRECT("IVA!X"&amp;MATCH(MID(COMPRAS!C4729,1,2)&amp;MID(COMPRAS!F4729,1,2)&amp;MID(COMPRAS!D4729,1,2),IVA!W:W,0)),"SIN COD.")</f>
        <v>0</v>
      </c>
      <c r="CH4829">
        <f ca="1">IFERROR(INDIRECT("IVA!Y"&amp;MATCH(MID(COMPRAS!C4729,1,2)&amp;MID(COMPRAS!F4729,1,2)&amp;MID(COMPRAS!D4729,1,2),IVA!W:W,0)),"SIN COD.")</f>
        <v>0</v>
      </c>
    </row>
    <row r="4830" spans="1:86" x14ac:dyDescent="0.25">
      <c r="A4830"/>
      <c r="B4830"/>
      <c r="D4830"/>
      <c r="AL4830">
        <f t="shared" si="525"/>
        <v>0</v>
      </c>
      <c r="AQ4830">
        <f t="shared" si="526"/>
        <v>0</v>
      </c>
      <c r="AR4830" t="str">
        <f>IFERROR(IF(OR(AP4830=338,AP4830=340,AP4830=341,AP4830=342,AP4830="342A",AP4830="342B"),PorcenRet(AP4830,AT4830,AU4830),INDEX(PORCENTAJEBUSCAR,MATCH(AP4830,CódigoRET,0),4)*1),"")</f>
        <v/>
      </c>
      <c r="AS4830">
        <f t="shared" si="527"/>
        <v>0</v>
      </c>
      <c r="BF4830" t="str">
        <f>IFERROR(IF(OR(BD4830=338,BD4830=340,BD4830=341,BD4830=342,BD4830="342A",BD4830="342B"),PorcenRet(BD4830,BH4830,BI4830),INDEX(PORCENTAJEBUSCAR,MATCH(BD4830,CódigoRET,0),4)*1),"")</f>
        <v/>
      </c>
      <c r="BG4830">
        <f t="shared" si="528"/>
        <v>0</v>
      </c>
      <c r="BO4830">
        <f t="shared" si="529"/>
        <v>0</v>
      </c>
      <c r="CC4830">
        <f t="shared" si="530"/>
        <v>0</v>
      </c>
      <c r="CD4830">
        <f t="shared" si="531"/>
        <v>0</v>
      </c>
      <c r="CG4830">
        <f ca="1">IFERROR(INDIRECT("IVA!X"&amp;MATCH(MID(COMPRAS!C4730,1,2)&amp;MID(COMPRAS!F4730,1,2)&amp;MID(COMPRAS!D4730,1,2),IVA!W:W,0)),"SIN COD.")</f>
        <v>0</v>
      </c>
      <c r="CH4830">
        <f ca="1">IFERROR(INDIRECT("IVA!Y"&amp;MATCH(MID(COMPRAS!C4730,1,2)&amp;MID(COMPRAS!F4730,1,2)&amp;MID(COMPRAS!D4730,1,2),IVA!W:W,0)),"SIN COD.")</f>
        <v>0</v>
      </c>
    </row>
    <row r="4831" spans="1:86" x14ac:dyDescent="0.25">
      <c r="A4831"/>
      <c r="B4831"/>
      <c r="D4831"/>
      <c r="AL4831">
        <f t="shared" si="525"/>
        <v>0</v>
      </c>
      <c r="AQ4831">
        <f t="shared" si="526"/>
        <v>0</v>
      </c>
      <c r="AR4831" t="str">
        <f>IFERROR(IF(OR(AP4831=338,AP4831=340,AP4831=341,AP4831=342,AP4831="342A",AP4831="342B"),PorcenRet(AP4831,AT4831,AU4831),INDEX(PORCENTAJEBUSCAR,MATCH(AP4831,CódigoRET,0),4)*1),"")</f>
        <v/>
      </c>
      <c r="AS4831">
        <f t="shared" si="527"/>
        <v>0</v>
      </c>
      <c r="BF4831" t="str">
        <f>IFERROR(IF(OR(BD4831=338,BD4831=340,BD4831=341,BD4831=342,BD4831="342A",BD4831="342B"),PorcenRet(BD4831,BH4831,BI4831),INDEX(PORCENTAJEBUSCAR,MATCH(BD4831,CódigoRET,0),4)*1),"")</f>
        <v/>
      </c>
      <c r="BG4831">
        <f t="shared" si="528"/>
        <v>0</v>
      </c>
      <c r="BO4831">
        <f t="shared" si="529"/>
        <v>0</v>
      </c>
      <c r="CC4831">
        <f t="shared" si="530"/>
        <v>0</v>
      </c>
      <c r="CD4831">
        <f t="shared" si="531"/>
        <v>0</v>
      </c>
      <c r="CG4831">
        <f ca="1">IFERROR(INDIRECT("IVA!X"&amp;MATCH(MID(COMPRAS!C4731,1,2)&amp;MID(COMPRAS!F4731,1,2)&amp;MID(COMPRAS!D4731,1,2),IVA!W:W,0)),"SIN COD.")</f>
        <v>0</v>
      </c>
      <c r="CH4831">
        <f ca="1">IFERROR(INDIRECT("IVA!Y"&amp;MATCH(MID(COMPRAS!C4731,1,2)&amp;MID(COMPRAS!F4731,1,2)&amp;MID(COMPRAS!D4731,1,2),IVA!W:W,0)),"SIN COD.")</f>
        <v>0</v>
      </c>
    </row>
    <row r="4832" spans="1:86" x14ac:dyDescent="0.25">
      <c r="A4832"/>
      <c r="B4832"/>
      <c r="D4832"/>
      <c r="AL4832">
        <f t="shared" si="525"/>
        <v>0</v>
      </c>
      <c r="AQ4832">
        <f t="shared" si="526"/>
        <v>0</v>
      </c>
      <c r="AR4832" t="str">
        <f>IFERROR(IF(OR(AP4832=338,AP4832=340,AP4832=341,AP4832=342,AP4832="342A",AP4832="342B"),PorcenRet(AP4832,AT4832,AU4832),INDEX(PORCENTAJEBUSCAR,MATCH(AP4832,CódigoRET,0),4)*1),"")</f>
        <v/>
      </c>
      <c r="AS4832">
        <f t="shared" si="527"/>
        <v>0</v>
      </c>
      <c r="BF4832" t="str">
        <f>IFERROR(IF(OR(BD4832=338,BD4832=340,BD4832=341,BD4832=342,BD4832="342A",BD4832="342B"),PorcenRet(BD4832,BH4832,BI4832),INDEX(PORCENTAJEBUSCAR,MATCH(BD4832,CódigoRET,0),4)*1),"")</f>
        <v/>
      </c>
      <c r="BG4832">
        <f t="shared" si="528"/>
        <v>0</v>
      </c>
      <c r="BO4832">
        <f t="shared" si="529"/>
        <v>0</v>
      </c>
      <c r="CC4832">
        <f t="shared" si="530"/>
        <v>0</v>
      </c>
      <c r="CD4832">
        <f t="shared" si="531"/>
        <v>0</v>
      </c>
      <c r="CG4832">
        <f ca="1">IFERROR(INDIRECT("IVA!X"&amp;MATCH(MID(COMPRAS!C4732,1,2)&amp;MID(COMPRAS!F4732,1,2)&amp;MID(COMPRAS!D4732,1,2),IVA!W:W,0)),"SIN COD.")</f>
        <v>0</v>
      </c>
      <c r="CH4832">
        <f ca="1">IFERROR(INDIRECT("IVA!Y"&amp;MATCH(MID(COMPRAS!C4732,1,2)&amp;MID(COMPRAS!F4732,1,2)&amp;MID(COMPRAS!D4732,1,2),IVA!W:W,0)),"SIN COD.")</f>
        <v>0</v>
      </c>
    </row>
    <row r="4833" spans="1:86" x14ac:dyDescent="0.25">
      <c r="A4833"/>
      <c r="B4833"/>
      <c r="D4833"/>
      <c r="AL4833">
        <f t="shared" si="525"/>
        <v>0</v>
      </c>
      <c r="AQ4833">
        <f t="shared" si="526"/>
        <v>0</v>
      </c>
      <c r="AR4833" t="str">
        <f>IFERROR(IF(OR(AP4833=338,AP4833=340,AP4833=341,AP4833=342,AP4833="342A",AP4833="342B"),PorcenRet(AP4833,AT4833,AU4833),INDEX(PORCENTAJEBUSCAR,MATCH(AP4833,CódigoRET,0),4)*1),"")</f>
        <v/>
      </c>
      <c r="AS4833">
        <f t="shared" si="527"/>
        <v>0</v>
      </c>
      <c r="BF4833" t="str">
        <f>IFERROR(IF(OR(BD4833=338,BD4833=340,BD4833=341,BD4833=342,BD4833="342A",BD4833="342B"),PorcenRet(BD4833,BH4833,BI4833),INDEX(PORCENTAJEBUSCAR,MATCH(BD4833,CódigoRET,0),4)*1),"")</f>
        <v/>
      </c>
      <c r="BG4833">
        <f t="shared" si="528"/>
        <v>0</v>
      </c>
      <c r="BO4833">
        <f t="shared" si="529"/>
        <v>0</v>
      </c>
      <c r="CC4833">
        <f t="shared" si="530"/>
        <v>0</v>
      </c>
      <c r="CD4833">
        <f t="shared" si="531"/>
        <v>0</v>
      </c>
      <c r="CG4833">
        <f ca="1">IFERROR(INDIRECT("IVA!X"&amp;MATCH(MID(COMPRAS!C4733,1,2)&amp;MID(COMPRAS!F4733,1,2)&amp;MID(COMPRAS!D4733,1,2),IVA!W:W,0)),"SIN COD.")</f>
        <v>0</v>
      </c>
      <c r="CH4833">
        <f ca="1">IFERROR(INDIRECT("IVA!Y"&amp;MATCH(MID(COMPRAS!C4733,1,2)&amp;MID(COMPRAS!F4733,1,2)&amp;MID(COMPRAS!D4733,1,2),IVA!W:W,0)),"SIN COD.")</f>
        <v>0</v>
      </c>
    </row>
    <row r="4834" spans="1:86" x14ac:dyDescent="0.25">
      <c r="A4834"/>
      <c r="B4834"/>
      <c r="D4834"/>
      <c r="AL4834">
        <f t="shared" si="525"/>
        <v>0</v>
      </c>
      <c r="AQ4834">
        <f t="shared" si="526"/>
        <v>0</v>
      </c>
      <c r="AR4834" t="str">
        <f>IFERROR(IF(OR(AP4834=338,AP4834=340,AP4834=341,AP4834=342,AP4834="342A",AP4834="342B"),PorcenRet(AP4834,AT4834,AU4834),INDEX(PORCENTAJEBUSCAR,MATCH(AP4834,CódigoRET,0),4)*1),"")</f>
        <v/>
      </c>
      <c r="AS4834">
        <f t="shared" si="527"/>
        <v>0</v>
      </c>
      <c r="BF4834" t="str">
        <f>IFERROR(IF(OR(BD4834=338,BD4834=340,BD4834=341,BD4834=342,BD4834="342A",BD4834="342B"),PorcenRet(BD4834,BH4834,BI4834),INDEX(PORCENTAJEBUSCAR,MATCH(BD4834,CódigoRET,0),4)*1),"")</f>
        <v/>
      </c>
      <c r="BG4834">
        <f t="shared" si="528"/>
        <v>0</v>
      </c>
      <c r="BO4834">
        <f t="shared" si="529"/>
        <v>0</v>
      </c>
      <c r="CC4834">
        <f t="shared" si="530"/>
        <v>0</v>
      </c>
      <c r="CD4834">
        <f t="shared" si="531"/>
        <v>0</v>
      </c>
      <c r="CG4834">
        <f ca="1">IFERROR(INDIRECT("IVA!X"&amp;MATCH(MID(COMPRAS!C4734,1,2)&amp;MID(COMPRAS!F4734,1,2)&amp;MID(COMPRAS!D4734,1,2),IVA!W:W,0)),"SIN COD.")</f>
        <v>0</v>
      </c>
      <c r="CH4834">
        <f ca="1">IFERROR(INDIRECT("IVA!Y"&amp;MATCH(MID(COMPRAS!C4734,1,2)&amp;MID(COMPRAS!F4734,1,2)&amp;MID(COMPRAS!D4734,1,2),IVA!W:W,0)),"SIN COD.")</f>
        <v>0</v>
      </c>
    </row>
    <row r="4835" spans="1:86" x14ac:dyDescent="0.25">
      <c r="A4835"/>
      <c r="B4835"/>
      <c r="D4835"/>
      <c r="AL4835">
        <f t="shared" si="525"/>
        <v>0</v>
      </c>
      <c r="AQ4835">
        <f t="shared" si="526"/>
        <v>0</v>
      </c>
      <c r="AR4835" t="str">
        <f>IFERROR(IF(OR(AP4835=338,AP4835=340,AP4835=341,AP4835=342,AP4835="342A",AP4835="342B"),PorcenRet(AP4835,AT4835,AU4835),INDEX(PORCENTAJEBUSCAR,MATCH(AP4835,CódigoRET,0),4)*1),"")</f>
        <v/>
      </c>
      <c r="AS4835">
        <f t="shared" si="527"/>
        <v>0</v>
      </c>
      <c r="BF4835" t="str">
        <f>IFERROR(IF(OR(BD4835=338,BD4835=340,BD4835=341,BD4835=342,BD4835="342A",BD4835="342B"),PorcenRet(BD4835,BH4835,BI4835),INDEX(PORCENTAJEBUSCAR,MATCH(BD4835,CódigoRET,0),4)*1),"")</f>
        <v/>
      </c>
      <c r="BG4835">
        <f t="shared" si="528"/>
        <v>0</v>
      </c>
      <c r="BO4835">
        <f t="shared" si="529"/>
        <v>0</v>
      </c>
      <c r="CC4835">
        <f t="shared" si="530"/>
        <v>0</v>
      </c>
      <c r="CD4835">
        <f t="shared" si="531"/>
        <v>0</v>
      </c>
      <c r="CG4835">
        <f ca="1">IFERROR(INDIRECT("IVA!X"&amp;MATCH(MID(COMPRAS!C4735,1,2)&amp;MID(COMPRAS!F4735,1,2)&amp;MID(COMPRAS!D4735,1,2),IVA!W:W,0)),"SIN COD.")</f>
        <v>0</v>
      </c>
      <c r="CH4835">
        <f ca="1">IFERROR(INDIRECT("IVA!Y"&amp;MATCH(MID(COMPRAS!C4735,1,2)&amp;MID(COMPRAS!F4735,1,2)&amp;MID(COMPRAS!D4735,1,2),IVA!W:W,0)),"SIN COD.")</f>
        <v>0</v>
      </c>
    </row>
    <row r="4836" spans="1:86" x14ac:dyDescent="0.25">
      <c r="A4836"/>
      <c r="B4836"/>
      <c r="D4836"/>
      <c r="AL4836">
        <f t="shared" si="525"/>
        <v>0</v>
      </c>
      <c r="AQ4836">
        <f t="shared" si="526"/>
        <v>0</v>
      </c>
      <c r="AR4836" t="str">
        <f>IFERROR(IF(OR(AP4836=338,AP4836=340,AP4836=341,AP4836=342,AP4836="342A",AP4836="342B"),PorcenRet(AP4836,AT4836,AU4836),INDEX(PORCENTAJEBUSCAR,MATCH(AP4836,CódigoRET,0),4)*1),"")</f>
        <v/>
      </c>
      <c r="AS4836">
        <f t="shared" si="527"/>
        <v>0</v>
      </c>
      <c r="BF4836" t="str">
        <f>IFERROR(IF(OR(BD4836=338,BD4836=340,BD4836=341,BD4836=342,BD4836="342A",BD4836="342B"),PorcenRet(BD4836,BH4836,BI4836),INDEX(PORCENTAJEBUSCAR,MATCH(BD4836,CódigoRET,0),4)*1),"")</f>
        <v/>
      </c>
      <c r="BG4836">
        <f t="shared" si="528"/>
        <v>0</v>
      </c>
      <c r="BO4836">
        <f t="shared" si="529"/>
        <v>0</v>
      </c>
      <c r="CC4836">
        <f t="shared" si="530"/>
        <v>0</v>
      </c>
      <c r="CD4836">
        <f t="shared" si="531"/>
        <v>0</v>
      </c>
      <c r="CG4836">
        <f ca="1">IFERROR(INDIRECT("IVA!X"&amp;MATCH(MID(COMPRAS!C4736,1,2)&amp;MID(COMPRAS!F4736,1,2)&amp;MID(COMPRAS!D4736,1,2),IVA!W:W,0)),"SIN COD.")</f>
        <v>0</v>
      </c>
      <c r="CH4836">
        <f ca="1">IFERROR(INDIRECT("IVA!Y"&amp;MATCH(MID(COMPRAS!C4736,1,2)&amp;MID(COMPRAS!F4736,1,2)&amp;MID(COMPRAS!D4736,1,2),IVA!W:W,0)),"SIN COD.")</f>
        <v>0</v>
      </c>
    </row>
    <row r="4837" spans="1:86" x14ac:dyDescent="0.25">
      <c r="A4837"/>
      <c r="B4837"/>
      <c r="D4837"/>
      <c r="AL4837">
        <f t="shared" si="525"/>
        <v>0</v>
      </c>
      <c r="AQ4837">
        <f t="shared" si="526"/>
        <v>0</v>
      </c>
      <c r="AR4837" t="str">
        <f>IFERROR(IF(OR(AP4837=338,AP4837=340,AP4837=341,AP4837=342,AP4837="342A",AP4837="342B"),PorcenRet(AP4837,AT4837,AU4837),INDEX(PORCENTAJEBUSCAR,MATCH(AP4837,CódigoRET,0),4)*1),"")</f>
        <v/>
      </c>
      <c r="AS4837">
        <f t="shared" si="527"/>
        <v>0</v>
      </c>
      <c r="BF4837" t="str">
        <f>IFERROR(IF(OR(BD4837=338,BD4837=340,BD4837=341,BD4837=342,BD4837="342A",BD4837="342B"),PorcenRet(BD4837,BH4837,BI4837),INDEX(PORCENTAJEBUSCAR,MATCH(BD4837,CódigoRET,0),4)*1),"")</f>
        <v/>
      </c>
      <c r="BG4837">
        <f t="shared" si="528"/>
        <v>0</v>
      </c>
      <c r="BO4837">
        <f t="shared" si="529"/>
        <v>0</v>
      </c>
      <c r="CC4837">
        <f t="shared" si="530"/>
        <v>0</v>
      </c>
      <c r="CD4837">
        <f t="shared" si="531"/>
        <v>0</v>
      </c>
      <c r="CG4837">
        <f ca="1">IFERROR(INDIRECT("IVA!X"&amp;MATCH(MID(COMPRAS!C4737,1,2)&amp;MID(COMPRAS!F4737,1,2)&amp;MID(COMPRAS!D4737,1,2),IVA!W:W,0)),"SIN COD.")</f>
        <v>0</v>
      </c>
      <c r="CH4837">
        <f ca="1">IFERROR(INDIRECT("IVA!Y"&amp;MATCH(MID(COMPRAS!C4737,1,2)&amp;MID(COMPRAS!F4737,1,2)&amp;MID(COMPRAS!D4737,1,2),IVA!W:W,0)),"SIN COD.")</f>
        <v>0</v>
      </c>
    </row>
    <row r="4838" spans="1:86" x14ac:dyDescent="0.25">
      <c r="A4838"/>
      <c r="B4838"/>
      <c r="D4838"/>
      <c r="AL4838">
        <f t="shared" si="525"/>
        <v>0</v>
      </c>
      <c r="AQ4838">
        <f t="shared" si="526"/>
        <v>0</v>
      </c>
      <c r="AR4838" t="str">
        <f>IFERROR(IF(OR(AP4838=338,AP4838=340,AP4838=341,AP4838=342,AP4838="342A",AP4838="342B"),PorcenRet(AP4838,AT4838,AU4838),INDEX(PORCENTAJEBUSCAR,MATCH(AP4838,CódigoRET,0),4)*1),"")</f>
        <v/>
      </c>
      <c r="AS4838">
        <f t="shared" si="527"/>
        <v>0</v>
      </c>
      <c r="BF4838" t="str">
        <f>IFERROR(IF(OR(BD4838=338,BD4838=340,BD4838=341,BD4838=342,BD4838="342A",BD4838="342B"),PorcenRet(BD4838,BH4838,BI4838),INDEX(PORCENTAJEBUSCAR,MATCH(BD4838,CódigoRET,0),4)*1),"")</f>
        <v/>
      </c>
      <c r="BG4838">
        <f t="shared" si="528"/>
        <v>0</v>
      </c>
      <c r="BO4838">
        <f t="shared" si="529"/>
        <v>0</v>
      </c>
      <c r="CC4838">
        <f t="shared" si="530"/>
        <v>0</v>
      </c>
      <c r="CD4838">
        <f t="shared" si="531"/>
        <v>0</v>
      </c>
      <c r="CG4838">
        <f ca="1">IFERROR(INDIRECT("IVA!X"&amp;MATCH(MID(COMPRAS!C4738,1,2)&amp;MID(COMPRAS!F4738,1,2)&amp;MID(COMPRAS!D4738,1,2),IVA!W:W,0)),"SIN COD.")</f>
        <v>0</v>
      </c>
      <c r="CH4838">
        <f ca="1">IFERROR(INDIRECT("IVA!Y"&amp;MATCH(MID(COMPRAS!C4738,1,2)&amp;MID(COMPRAS!F4738,1,2)&amp;MID(COMPRAS!D4738,1,2),IVA!W:W,0)),"SIN COD.")</f>
        <v>0</v>
      </c>
    </row>
    <row r="4839" spans="1:86" x14ac:dyDescent="0.25">
      <c r="A4839"/>
      <c r="B4839"/>
      <c r="D4839"/>
      <c r="AL4839">
        <f t="shared" si="525"/>
        <v>0</v>
      </c>
      <c r="AQ4839">
        <f t="shared" si="526"/>
        <v>0</v>
      </c>
      <c r="AR4839" t="str">
        <f>IFERROR(IF(OR(AP4839=338,AP4839=340,AP4839=341,AP4839=342,AP4839="342A",AP4839="342B"),PorcenRet(AP4839,AT4839,AU4839),INDEX(PORCENTAJEBUSCAR,MATCH(AP4839,CódigoRET,0),4)*1),"")</f>
        <v/>
      </c>
      <c r="AS4839">
        <f t="shared" si="527"/>
        <v>0</v>
      </c>
      <c r="BF4839" t="str">
        <f>IFERROR(IF(OR(BD4839=338,BD4839=340,BD4839=341,BD4839=342,BD4839="342A",BD4839="342B"),PorcenRet(BD4839,BH4839,BI4839),INDEX(PORCENTAJEBUSCAR,MATCH(BD4839,CódigoRET,0),4)*1),"")</f>
        <v/>
      </c>
      <c r="BG4839">
        <f t="shared" si="528"/>
        <v>0</v>
      </c>
      <c r="BO4839">
        <f t="shared" si="529"/>
        <v>0</v>
      </c>
      <c r="CC4839">
        <f t="shared" si="530"/>
        <v>0</v>
      </c>
      <c r="CD4839">
        <f t="shared" si="531"/>
        <v>0</v>
      </c>
      <c r="CG4839">
        <f ca="1">IFERROR(INDIRECT("IVA!X"&amp;MATCH(MID(COMPRAS!C4739,1,2)&amp;MID(COMPRAS!F4739,1,2)&amp;MID(COMPRAS!D4739,1,2),IVA!W:W,0)),"SIN COD.")</f>
        <v>0</v>
      </c>
      <c r="CH4839">
        <f ca="1">IFERROR(INDIRECT("IVA!Y"&amp;MATCH(MID(COMPRAS!C4739,1,2)&amp;MID(COMPRAS!F4739,1,2)&amp;MID(COMPRAS!D4739,1,2),IVA!W:W,0)),"SIN COD.")</f>
        <v>0</v>
      </c>
    </row>
    <row r="4840" spans="1:86" x14ac:dyDescent="0.25">
      <c r="A4840"/>
      <c r="B4840"/>
      <c r="D4840"/>
      <c r="AL4840">
        <f t="shared" si="525"/>
        <v>0</v>
      </c>
      <c r="AQ4840">
        <f t="shared" si="526"/>
        <v>0</v>
      </c>
      <c r="AR4840" t="str">
        <f>IFERROR(IF(OR(AP4840=338,AP4840=340,AP4840=341,AP4840=342,AP4840="342A",AP4840="342B"),PorcenRet(AP4840,AT4840,AU4840),INDEX(PORCENTAJEBUSCAR,MATCH(AP4840,CódigoRET,0),4)*1),"")</f>
        <v/>
      </c>
      <c r="AS4840">
        <f t="shared" si="527"/>
        <v>0</v>
      </c>
      <c r="BF4840" t="str">
        <f>IFERROR(IF(OR(BD4840=338,BD4840=340,BD4840=341,BD4840=342,BD4840="342A",BD4840="342B"),PorcenRet(BD4840,BH4840,BI4840),INDEX(PORCENTAJEBUSCAR,MATCH(BD4840,CódigoRET,0),4)*1),"")</f>
        <v/>
      </c>
      <c r="BG4840">
        <f t="shared" si="528"/>
        <v>0</v>
      </c>
      <c r="BO4840">
        <f t="shared" si="529"/>
        <v>0</v>
      </c>
      <c r="CC4840">
        <f t="shared" si="530"/>
        <v>0</v>
      </c>
      <c r="CD4840">
        <f t="shared" si="531"/>
        <v>0</v>
      </c>
      <c r="CG4840">
        <f ca="1">IFERROR(INDIRECT("IVA!X"&amp;MATCH(MID(COMPRAS!C4740,1,2)&amp;MID(COMPRAS!F4740,1,2)&amp;MID(COMPRAS!D4740,1,2),IVA!W:W,0)),"SIN COD.")</f>
        <v>0</v>
      </c>
      <c r="CH4840">
        <f ca="1">IFERROR(INDIRECT("IVA!Y"&amp;MATCH(MID(COMPRAS!C4740,1,2)&amp;MID(COMPRAS!F4740,1,2)&amp;MID(COMPRAS!D4740,1,2),IVA!W:W,0)),"SIN COD.")</f>
        <v>0</v>
      </c>
    </row>
    <row r="4841" spans="1:86" x14ac:dyDescent="0.25">
      <c r="A4841"/>
      <c r="B4841"/>
      <c r="D4841"/>
      <c r="AL4841">
        <f t="shared" si="525"/>
        <v>0</v>
      </c>
      <c r="AQ4841">
        <f t="shared" si="526"/>
        <v>0</v>
      </c>
      <c r="AR4841" t="str">
        <f>IFERROR(IF(OR(AP4841=338,AP4841=340,AP4841=341,AP4841=342,AP4841="342A",AP4841="342B"),PorcenRet(AP4841,AT4841,AU4841),INDEX(PORCENTAJEBUSCAR,MATCH(AP4841,CódigoRET,0),4)*1),"")</f>
        <v/>
      </c>
      <c r="AS4841">
        <f t="shared" si="527"/>
        <v>0</v>
      </c>
      <c r="BF4841" t="str">
        <f>IFERROR(IF(OR(BD4841=338,BD4841=340,BD4841=341,BD4841=342,BD4841="342A",BD4841="342B"),PorcenRet(BD4841,BH4841,BI4841),INDEX(PORCENTAJEBUSCAR,MATCH(BD4841,CódigoRET,0),4)*1),"")</f>
        <v/>
      </c>
      <c r="BG4841">
        <f t="shared" si="528"/>
        <v>0</v>
      </c>
      <c r="BO4841">
        <f t="shared" si="529"/>
        <v>0</v>
      </c>
      <c r="CC4841">
        <f t="shared" si="530"/>
        <v>0</v>
      </c>
      <c r="CD4841">
        <f t="shared" si="531"/>
        <v>0</v>
      </c>
      <c r="CG4841">
        <f ca="1">IFERROR(INDIRECT("IVA!X"&amp;MATCH(MID(COMPRAS!C4741,1,2)&amp;MID(COMPRAS!F4741,1,2)&amp;MID(COMPRAS!D4741,1,2),IVA!W:W,0)),"SIN COD.")</f>
        <v>0</v>
      </c>
      <c r="CH4841">
        <f ca="1">IFERROR(INDIRECT("IVA!Y"&amp;MATCH(MID(COMPRAS!C4741,1,2)&amp;MID(COMPRAS!F4741,1,2)&amp;MID(COMPRAS!D4741,1,2),IVA!W:W,0)),"SIN COD.")</f>
        <v>0</v>
      </c>
    </row>
    <row r="4842" spans="1:86" x14ac:dyDescent="0.25">
      <c r="A4842"/>
      <c r="B4842"/>
      <c r="D4842"/>
      <c r="AL4842">
        <f t="shared" si="525"/>
        <v>0</v>
      </c>
      <c r="AQ4842">
        <f t="shared" si="526"/>
        <v>0</v>
      </c>
      <c r="AR4842" t="str">
        <f>IFERROR(IF(OR(AP4842=338,AP4842=340,AP4842=341,AP4842=342,AP4842="342A",AP4842="342B"),PorcenRet(AP4842,AT4842,AU4842),INDEX(PORCENTAJEBUSCAR,MATCH(AP4842,CódigoRET,0),4)*1),"")</f>
        <v/>
      </c>
      <c r="AS4842">
        <f t="shared" si="527"/>
        <v>0</v>
      </c>
      <c r="BF4842" t="str">
        <f>IFERROR(IF(OR(BD4842=338,BD4842=340,BD4842=341,BD4842=342,BD4842="342A",BD4842="342B"),PorcenRet(BD4842,BH4842,BI4842),INDEX(PORCENTAJEBUSCAR,MATCH(BD4842,CódigoRET,0),4)*1),"")</f>
        <v/>
      </c>
      <c r="BG4842">
        <f t="shared" si="528"/>
        <v>0</v>
      </c>
      <c r="BO4842">
        <f t="shared" si="529"/>
        <v>0</v>
      </c>
      <c r="CC4842">
        <f t="shared" si="530"/>
        <v>0</v>
      </c>
      <c r="CD4842">
        <f t="shared" si="531"/>
        <v>0</v>
      </c>
      <c r="CG4842">
        <f ca="1">IFERROR(INDIRECT("IVA!X"&amp;MATCH(MID(COMPRAS!C4742,1,2)&amp;MID(COMPRAS!F4742,1,2)&amp;MID(COMPRAS!D4742,1,2),IVA!W:W,0)),"SIN COD.")</f>
        <v>0</v>
      </c>
      <c r="CH4842">
        <f ca="1">IFERROR(INDIRECT("IVA!Y"&amp;MATCH(MID(COMPRAS!C4742,1,2)&amp;MID(COMPRAS!F4742,1,2)&amp;MID(COMPRAS!D4742,1,2),IVA!W:W,0)),"SIN COD.")</f>
        <v>0</v>
      </c>
    </row>
    <row r="4843" spans="1:86" x14ac:dyDescent="0.25">
      <c r="A4843"/>
      <c r="B4843"/>
      <c r="D4843"/>
      <c r="AL4843">
        <f t="shared" si="525"/>
        <v>0</v>
      </c>
      <c r="AQ4843">
        <f t="shared" si="526"/>
        <v>0</v>
      </c>
      <c r="AR4843" t="str">
        <f>IFERROR(IF(OR(AP4843=338,AP4843=340,AP4843=341,AP4843=342,AP4843="342A",AP4843="342B"),PorcenRet(AP4843,AT4843,AU4843),INDEX(PORCENTAJEBUSCAR,MATCH(AP4843,CódigoRET,0),4)*1),"")</f>
        <v/>
      </c>
      <c r="AS4843">
        <f t="shared" si="527"/>
        <v>0</v>
      </c>
      <c r="BF4843" t="str">
        <f>IFERROR(IF(OR(BD4843=338,BD4843=340,BD4843=341,BD4843=342,BD4843="342A",BD4843="342B"),PorcenRet(BD4843,BH4843,BI4843),INDEX(PORCENTAJEBUSCAR,MATCH(BD4843,CódigoRET,0),4)*1),"")</f>
        <v/>
      </c>
      <c r="BG4843">
        <f t="shared" si="528"/>
        <v>0</v>
      </c>
      <c r="BO4843">
        <f t="shared" si="529"/>
        <v>0</v>
      </c>
      <c r="CC4843">
        <f t="shared" si="530"/>
        <v>0</v>
      </c>
      <c r="CD4843">
        <f t="shared" si="531"/>
        <v>0</v>
      </c>
      <c r="CG4843">
        <f ca="1">IFERROR(INDIRECT("IVA!X"&amp;MATCH(MID(COMPRAS!C4743,1,2)&amp;MID(COMPRAS!F4743,1,2)&amp;MID(COMPRAS!D4743,1,2),IVA!W:W,0)),"SIN COD.")</f>
        <v>0</v>
      </c>
      <c r="CH4843">
        <f ca="1">IFERROR(INDIRECT("IVA!Y"&amp;MATCH(MID(COMPRAS!C4743,1,2)&amp;MID(COMPRAS!F4743,1,2)&amp;MID(COMPRAS!D4743,1,2),IVA!W:W,0)),"SIN COD.")</f>
        <v>0</v>
      </c>
    </row>
    <row r="4844" spans="1:86" x14ac:dyDescent="0.25">
      <c r="A4844"/>
      <c r="B4844"/>
      <c r="D4844"/>
      <c r="AL4844">
        <f t="shared" si="525"/>
        <v>0</v>
      </c>
      <c r="AQ4844">
        <f t="shared" si="526"/>
        <v>0</v>
      </c>
      <c r="AR4844" t="str">
        <f>IFERROR(IF(OR(AP4844=338,AP4844=340,AP4844=341,AP4844=342,AP4844="342A",AP4844="342B"),PorcenRet(AP4844,AT4844,AU4844),INDEX(PORCENTAJEBUSCAR,MATCH(AP4844,CódigoRET,0),4)*1),"")</f>
        <v/>
      </c>
      <c r="AS4844">
        <f t="shared" si="527"/>
        <v>0</v>
      </c>
      <c r="BF4844" t="str">
        <f>IFERROR(IF(OR(BD4844=338,BD4844=340,BD4844=341,BD4844=342,BD4844="342A",BD4844="342B"),PorcenRet(BD4844,BH4844,BI4844),INDEX(PORCENTAJEBUSCAR,MATCH(BD4844,CódigoRET,0),4)*1),"")</f>
        <v/>
      </c>
      <c r="BG4844">
        <f t="shared" si="528"/>
        <v>0</v>
      </c>
      <c r="BO4844">
        <f t="shared" si="529"/>
        <v>0</v>
      </c>
      <c r="CC4844">
        <f t="shared" si="530"/>
        <v>0</v>
      </c>
      <c r="CD4844">
        <f t="shared" si="531"/>
        <v>0</v>
      </c>
      <c r="CG4844">
        <f ca="1">IFERROR(INDIRECT("IVA!X"&amp;MATCH(MID(COMPRAS!C4744,1,2)&amp;MID(COMPRAS!F4744,1,2)&amp;MID(COMPRAS!D4744,1,2),IVA!W:W,0)),"SIN COD.")</f>
        <v>0</v>
      </c>
      <c r="CH4844">
        <f ca="1">IFERROR(INDIRECT("IVA!Y"&amp;MATCH(MID(COMPRAS!C4744,1,2)&amp;MID(COMPRAS!F4744,1,2)&amp;MID(COMPRAS!D4744,1,2),IVA!W:W,0)),"SIN COD.")</f>
        <v>0</v>
      </c>
    </row>
    <row r="4845" spans="1:86" x14ac:dyDescent="0.25">
      <c r="A4845"/>
      <c r="B4845"/>
      <c r="D4845"/>
      <c r="AL4845">
        <f t="shared" si="525"/>
        <v>0</v>
      </c>
      <c r="AQ4845">
        <f t="shared" si="526"/>
        <v>0</v>
      </c>
      <c r="AR4845" t="str">
        <f>IFERROR(IF(OR(AP4845=338,AP4845=340,AP4845=341,AP4845=342,AP4845="342A",AP4845="342B"),PorcenRet(AP4845,AT4845,AU4845),INDEX(PORCENTAJEBUSCAR,MATCH(AP4845,CódigoRET,0),4)*1),"")</f>
        <v/>
      </c>
      <c r="AS4845">
        <f t="shared" si="527"/>
        <v>0</v>
      </c>
      <c r="BF4845" t="str">
        <f>IFERROR(IF(OR(BD4845=338,BD4845=340,BD4845=341,BD4845=342,BD4845="342A",BD4845="342B"),PorcenRet(BD4845,BH4845,BI4845),INDEX(PORCENTAJEBUSCAR,MATCH(BD4845,CódigoRET,0),4)*1),"")</f>
        <v/>
      </c>
      <c r="BG4845">
        <f t="shared" si="528"/>
        <v>0</v>
      </c>
      <c r="BO4845">
        <f t="shared" si="529"/>
        <v>0</v>
      </c>
      <c r="CC4845">
        <f t="shared" si="530"/>
        <v>0</v>
      </c>
      <c r="CD4845">
        <f t="shared" si="531"/>
        <v>0</v>
      </c>
      <c r="CG4845">
        <f ca="1">IFERROR(INDIRECT("IVA!X"&amp;MATCH(MID(COMPRAS!C4745,1,2)&amp;MID(COMPRAS!F4745,1,2)&amp;MID(COMPRAS!D4745,1,2),IVA!W:W,0)),"SIN COD.")</f>
        <v>0</v>
      </c>
      <c r="CH4845">
        <f ca="1">IFERROR(INDIRECT("IVA!Y"&amp;MATCH(MID(COMPRAS!C4745,1,2)&amp;MID(COMPRAS!F4745,1,2)&amp;MID(COMPRAS!D4745,1,2),IVA!W:W,0)),"SIN COD.")</f>
        <v>0</v>
      </c>
    </row>
    <row r="4846" spans="1:86" x14ac:dyDescent="0.25">
      <c r="A4846"/>
      <c r="B4846"/>
      <c r="D4846"/>
      <c r="AL4846">
        <f t="shared" si="525"/>
        <v>0</v>
      </c>
      <c r="AQ4846">
        <f t="shared" si="526"/>
        <v>0</v>
      </c>
      <c r="AR4846" t="str">
        <f>IFERROR(IF(OR(AP4846=338,AP4846=340,AP4846=341,AP4846=342,AP4846="342A",AP4846="342B"),PorcenRet(AP4846,AT4846,AU4846),INDEX(PORCENTAJEBUSCAR,MATCH(AP4846,CódigoRET,0),4)*1),"")</f>
        <v/>
      </c>
      <c r="AS4846">
        <f t="shared" si="527"/>
        <v>0</v>
      </c>
      <c r="BF4846" t="str">
        <f>IFERROR(IF(OR(BD4846=338,BD4846=340,BD4846=341,BD4846=342,BD4846="342A",BD4846="342B"),PorcenRet(BD4846,BH4846,BI4846),INDEX(PORCENTAJEBUSCAR,MATCH(BD4846,CódigoRET,0),4)*1),"")</f>
        <v/>
      </c>
      <c r="BG4846">
        <f t="shared" si="528"/>
        <v>0</v>
      </c>
      <c r="BO4846">
        <f t="shared" si="529"/>
        <v>0</v>
      </c>
      <c r="CC4846">
        <f t="shared" si="530"/>
        <v>0</v>
      </c>
      <c r="CD4846">
        <f t="shared" si="531"/>
        <v>0</v>
      </c>
      <c r="CG4846">
        <f ca="1">IFERROR(INDIRECT("IVA!X"&amp;MATCH(MID(COMPRAS!C4746,1,2)&amp;MID(COMPRAS!F4746,1,2)&amp;MID(COMPRAS!D4746,1,2),IVA!W:W,0)),"SIN COD.")</f>
        <v>0</v>
      </c>
      <c r="CH4846">
        <f ca="1">IFERROR(INDIRECT("IVA!Y"&amp;MATCH(MID(COMPRAS!C4746,1,2)&amp;MID(COMPRAS!F4746,1,2)&amp;MID(COMPRAS!D4746,1,2),IVA!W:W,0)),"SIN COD.")</f>
        <v>0</v>
      </c>
    </row>
    <row r="4847" spans="1:86" x14ac:dyDescent="0.25">
      <c r="A4847"/>
      <c r="B4847"/>
      <c r="D4847"/>
      <c r="AL4847">
        <f t="shared" si="525"/>
        <v>0</v>
      </c>
      <c r="AQ4847">
        <f t="shared" si="526"/>
        <v>0</v>
      </c>
      <c r="AR4847" t="str">
        <f>IFERROR(IF(OR(AP4847=338,AP4847=340,AP4847=341,AP4847=342,AP4847="342A",AP4847="342B"),PorcenRet(AP4847,AT4847,AU4847),INDEX(PORCENTAJEBUSCAR,MATCH(AP4847,CódigoRET,0),4)*1),"")</f>
        <v/>
      </c>
      <c r="AS4847">
        <f t="shared" si="527"/>
        <v>0</v>
      </c>
      <c r="BF4847" t="str">
        <f>IFERROR(IF(OR(BD4847=338,BD4847=340,BD4847=341,BD4847=342,BD4847="342A",BD4847="342B"),PorcenRet(BD4847,BH4847,BI4847),INDEX(PORCENTAJEBUSCAR,MATCH(BD4847,CódigoRET,0),4)*1),"")</f>
        <v/>
      </c>
      <c r="BG4847">
        <f t="shared" si="528"/>
        <v>0</v>
      </c>
      <c r="BO4847">
        <f t="shared" si="529"/>
        <v>0</v>
      </c>
      <c r="CC4847">
        <f t="shared" si="530"/>
        <v>0</v>
      </c>
      <c r="CD4847">
        <f t="shared" si="531"/>
        <v>0</v>
      </c>
      <c r="CG4847">
        <f ca="1">IFERROR(INDIRECT("IVA!X"&amp;MATCH(MID(COMPRAS!C4747,1,2)&amp;MID(COMPRAS!F4747,1,2)&amp;MID(COMPRAS!D4747,1,2),IVA!W:W,0)),"SIN COD.")</f>
        <v>0</v>
      </c>
      <c r="CH4847">
        <f ca="1">IFERROR(INDIRECT("IVA!Y"&amp;MATCH(MID(COMPRAS!C4747,1,2)&amp;MID(COMPRAS!F4747,1,2)&amp;MID(COMPRAS!D4747,1,2),IVA!W:W,0)),"SIN COD.")</f>
        <v>0</v>
      </c>
    </row>
    <row r="4848" spans="1:86" x14ac:dyDescent="0.25">
      <c r="A4848"/>
      <c r="B4848"/>
      <c r="D4848"/>
      <c r="AL4848">
        <f t="shared" si="525"/>
        <v>0</v>
      </c>
      <c r="AQ4848">
        <f t="shared" si="526"/>
        <v>0</v>
      </c>
      <c r="AR4848" t="str">
        <f>IFERROR(IF(OR(AP4848=338,AP4848=340,AP4848=341,AP4848=342,AP4848="342A",AP4848="342B"),PorcenRet(AP4848,AT4848,AU4848),INDEX(PORCENTAJEBUSCAR,MATCH(AP4848,CódigoRET,0),4)*1),"")</f>
        <v/>
      </c>
      <c r="AS4848">
        <f t="shared" si="527"/>
        <v>0</v>
      </c>
      <c r="BF4848" t="str">
        <f>IFERROR(IF(OR(BD4848=338,BD4848=340,BD4848=341,BD4848=342,BD4848="342A",BD4848="342B"),PorcenRet(BD4848,BH4848,BI4848),INDEX(PORCENTAJEBUSCAR,MATCH(BD4848,CódigoRET,0),4)*1),"")</f>
        <v/>
      </c>
      <c r="BG4848">
        <f t="shared" si="528"/>
        <v>0</v>
      </c>
      <c r="BO4848">
        <f t="shared" si="529"/>
        <v>0</v>
      </c>
      <c r="CC4848">
        <f t="shared" si="530"/>
        <v>0</v>
      </c>
      <c r="CD4848">
        <f t="shared" si="531"/>
        <v>0</v>
      </c>
      <c r="CG4848">
        <f ca="1">IFERROR(INDIRECT("IVA!X"&amp;MATCH(MID(COMPRAS!C4748,1,2)&amp;MID(COMPRAS!F4748,1,2)&amp;MID(COMPRAS!D4748,1,2),IVA!W:W,0)),"SIN COD.")</f>
        <v>0</v>
      </c>
      <c r="CH4848">
        <f ca="1">IFERROR(INDIRECT("IVA!Y"&amp;MATCH(MID(COMPRAS!C4748,1,2)&amp;MID(COMPRAS!F4748,1,2)&amp;MID(COMPRAS!D4748,1,2),IVA!W:W,0)),"SIN COD.")</f>
        <v>0</v>
      </c>
    </row>
    <row r="4849" spans="1:86" x14ac:dyDescent="0.25">
      <c r="A4849"/>
      <c r="B4849"/>
      <c r="D4849"/>
      <c r="AL4849">
        <f t="shared" si="525"/>
        <v>0</v>
      </c>
      <c r="AQ4849">
        <f t="shared" si="526"/>
        <v>0</v>
      </c>
      <c r="AR4849" t="str">
        <f>IFERROR(IF(OR(AP4849=338,AP4849=340,AP4849=341,AP4849=342,AP4849="342A",AP4849="342B"),PorcenRet(AP4849,AT4849,AU4849),INDEX(PORCENTAJEBUSCAR,MATCH(AP4849,CódigoRET,0),4)*1),"")</f>
        <v/>
      </c>
      <c r="AS4849">
        <f t="shared" si="527"/>
        <v>0</v>
      </c>
      <c r="BF4849" t="str">
        <f>IFERROR(IF(OR(BD4849=338,BD4849=340,BD4849=341,BD4849=342,BD4849="342A",BD4849="342B"),PorcenRet(BD4849,BH4849,BI4849),INDEX(PORCENTAJEBUSCAR,MATCH(BD4849,CódigoRET,0),4)*1),"")</f>
        <v/>
      </c>
      <c r="BG4849">
        <f t="shared" si="528"/>
        <v>0</v>
      </c>
      <c r="BO4849">
        <f t="shared" si="529"/>
        <v>0</v>
      </c>
      <c r="CC4849">
        <f t="shared" si="530"/>
        <v>0</v>
      </c>
      <c r="CD4849">
        <f t="shared" si="531"/>
        <v>0</v>
      </c>
      <c r="CG4849">
        <f ca="1">IFERROR(INDIRECT("IVA!X"&amp;MATCH(MID(COMPRAS!C4749,1,2)&amp;MID(COMPRAS!F4749,1,2)&amp;MID(COMPRAS!D4749,1,2),IVA!W:W,0)),"SIN COD.")</f>
        <v>0</v>
      </c>
      <c r="CH4849">
        <f ca="1">IFERROR(INDIRECT("IVA!Y"&amp;MATCH(MID(COMPRAS!C4749,1,2)&amp;MID(COMPRAS!F4749,1,2)&amp;MID(COMPRAS!D4749,1,2),IVA!W:W,0)),"SIN COD.")</f>
        <v>0</v>
      </c>
    </row>
    <row r="4850" spans="1:86" x14ac:dyDescent="0.25">
      <c r="A4850"/>
      <c r="B4850"/>
      <c r="D4850"/>
      <c r="AL4850">
        <f t="shared" si="525"/>
        <v>0</v>
      </c>
      <c r="AQ4850">
        <f t="shared" si="526"/>
        <v>0</v>
      </c>
      <c r="AR4850" t="str">
        <f>IFERROR(IF(OR(AP4850=338,AP4850=340,AP4850=341,AP4850=342,AP4850="342A",AP4850="342B"),PorcenRet(AP4850,AT4850,AU4850),INDEX(PORCENTAJEBUSCAR,MATCH(AP4850,CódigoRET,0),4)*1),"")</f>
        <v/>
      </c>
      <c r="AS4850">
        <f t="shared" si="527"/>
        <v>0</v>
      </c>
      <c r="BF4850" t="str">
        <f>IFERROR(IF(OR(BD4850=338,BD4850=340,BD4850=341,BD4850=342,BD4850="342A",BD4850="342B"),PorcenRet(BD4850,BH4850,BI4850),INDEX(PORCENTAJEBUSCAR,MATCH(BD4850,CódigoRET,0),4)*1),"")</f>
        <v/>
      </c>
      <c r="BG4850">
        <f t="shared" si="528"/>
        <v>0</v>
      </c>
      <c r="BO4850">
        <f t="shared" si="529"/>
        <v>0</v>
      </c>
      <c r="CC4850">
        <f t="shared" si="530"/>
        <v>0</v>
      </c>
      <c r="CD4850">
        <f t="shared" si="531"/>
        <v>0</v>
      </c>
      <c r="CG4850">
        <f ca="1">IFERROR(INDIRECT("IVA!X"&amp;MATCH(MID(COMPRAS!C4750,1,2)&amp;MID(COMPRAS!F4750,1,2)&amp;MID(COMPRAS!D4750,1,2),IVA!W:W,0)),"SIN COD.")</f>
        <v>0</v>
      </c>
      <c r="CH4850">
        <f ca="1">IFERROR(INDIRECT("IVA!Y"&amp;MATCH(MID(COMPRAS!C4750,1,2)&amp;MID(COMPRAS!F4750,1,2)&amp;MID(COMPRAS!D4750,1,2),IVA!W:W,0)),"SIN COD.")</f>
        <v>0</v>
      </c>
    </row>
    <row r="4851" spans="1:86" x14ac:dyDescent="0.25">
      <c r="A4851"/>
      <c r="B4851"/>
      <c r="D4851"/>
      <c r="AL4851">
        <f t="shared" si="525"/>
        <v>0</v>
      </c>
      <c r="AQ4851">
        <f t="shared" si="526"/>
        <v>0</v>
      </c>
      <c r="AR4851" t="str">
        <f>IFERROR(IF(OR(AP4851=338,AP4851=340,AP4851=341,AP4851=342,AP4851="342A",AP4851="342B"),PorcenRet(AP4851,AT4851,AU4851),INDEX(PORCENTAJEBUSCAR,MATCH(AP4851,CódigoRET,0),4)*1),"")</f>
        <v/>
      </c>
      <c r="AS4851">
        <f t="shared" si="527"/>
        <v>0</v>
      </c>
      <c r="BF4851" t="str">
        <f>IFERROR(IF(OR(BD4851=338,BD4851=340,BD4851=341,BD4851=342,BD4851="342A",BD4851="342B"),PorcenRet(BD4851,BH4851,BI4851),INDEX(PORCENTAJEBUSCAR,MATCH(BD4851,CódigoRET,0),4)*1),"")</f>
        <v/>
      </c>
      <c r="BG4851">
        <f t="shared" si="528"/>
        <v>0</v>
      </c>
      <c r="BO4851">
        <f t="shared" si="529"/>
        <v>0</v>
      </c>
      <c r="CC4851">
        <f t="shared" si="530"/>
        <v>0</v>
      </c>
      <c r="CD4851">
        <f t="shared" si="531"/>
        <v>0</v>
      </c>
      <c r="CG4851">
        <f ca="1">IFERROR(INDIRECT("IVA!X"&amp;MATCH(MID(COMPRAS!C4751,1,2)&amp;MID(COMPRAS!F4751,1,2)&amp;MID(COMPRAS!D4751,1,2),IVA!W:W,0)),"SIN COD.")</f>
        <v>0</v>
      </c>
      <c r="CH4851">
        <f ca="1">IFERROR(INDIRECT("IVA!Y"&amp;MATCH(MID(COMPRAS!C4751,1,2)&amp;MID(COMPRAS!F4751,1,2)&amp;MID(COMPRAS!D4751,1,2),IVA!W:W,0)),"SIN COD.")</f>
        <v>0</v>
      </c>
    </row>
    <row r="4852" spans="1:86" x14ac:dyDescent="0.25">
      <c r="A4852"/>
      <c r="B4852"/>
      <c r="D4852"/>
      <c r="AL4852">
        <f t="shared" si="525"/>
        <v>0</v>
      </c>
      <c r="AQ4852">
        <f t="shared" si="526"/>
        <v>0</v>
      </c>
      <c r="AR4852" t="str">
        <f>IFERROR(IF(OR(AP4852=338,AP4852=340,AP4852=341,AP4852=342,AP4852="342A",AP4852="342B"),PorcenRet(AP4852,AT4852,AU4852),INDEX(PORCENTAJEBUSCAR,MATCH(AP4852,CódigoRET,0),4)*1),"")</f>
        <v/>
      </c>
      <c r="AS4852">
        <f t="shared" si="527"/>
        <v>0</v>
      </c>
      <c r="BF4852" t="str">
        <f>IFERROR(IF(OR(BD4852=338,BD4852=340,BD4852=341,BD4852=342,BD4852="342A",BD4852="342B"),PorcenRet(BD4852,BH4852,BI4852),INDEX(PORCENTAJEBUSCAR,MATCH(BD4852,CódigoRET,0),4)*1),"")</f>
        <v/>
      </c>
      <c r="BG4852">
        <f t="shared" si="528"/>
        <v>0</v>
      </c>
      <c r="BO4852">
        <f t="shared" si="529"/>
        <v>0</v>
      </c>
      <c r="CC4852">
        <f t="shared" si="530"/>
        <v>0</v>
      </c>
      <c r="CD4852">
        <f t="shared" si="531"/>
        <v>0</v>
      </c>
      <c r="CG4852">
        <f ca="1">IFERROR(INDIRECT("IVA!X"&amp;MATCH(MID(COMPRAS!C4752,1,2)&amp;MID(COMPRAS!F4752,1,2)&amp;MID(COMPRAS!D4752,1,2),IVA!W:W,0)),"SIN COD.")</f>
        <v>0</v>
      </c>
      <c r="CH4852">
        <f ca="1">IFERROR(INDIRECT("IVA!Y"&amp;MATCH(MID(COMPRAS!C4752,1,2)&amp;MID(COMPRAS!F4752,1,2)&amp;MID(COMPRAS!D4752,1,2),IVA!W:W,0)),"SIN COD.")</f>
        <v>0</v>
      </c>
    </row>
    <row r="4853" spans="1:86" x14ac:dyDescent="0.25">
      <c r="A4853"/>
      <c r="B4853"/>
      <c r="D4853"/>
      <c r="AL4853">
        <f t="shared" si="525"/>
        <v>0</v>
      </c>
      <c r="AQ4853">
        <f t="shared" si="526"/>
        <v>0</v>
      </c>
      <c r="AR4853" t="str">
        <f>IFERROR(IF(OR(AP4853=338,AP4853=340,AP4853=341,AP4853=342,AP4853="342A",AP4853="342B"),PorcenRet(AP4853,AT4853,AU4853),INDEX(PORCENTAJEBUSCAR,MATCH(AP4853,CódigoRET,0),4)*1),"")</f>
        <v/>
      </c>
      <c r="AS4853">
        <f t="shared" si="527"/>
        <v>0</v>
      </c>
      <c r="BF4853" t="str">
        <f>IFERROR(IF(OR(BD4853=338,BD4853=340,BD4853=341,BD4853=342,BD4853="342A",BD4853="342B"),PorcenRet(BD4853,BH4853,BI4853),INDEX(PORCENTAJEBUSCAR,MATCH(BD4853,CódigoRET,0),4)*1),"")</f>
        <v/>
      </c>
      <c r="BG4853">
        <f t="shared" si="528"/>
        <v>0</v>
      </c>
      <c r="BO4853">
        <f t="shared" si="529"/>
        <v>0</v>
      </c>
      <c r="CC4853">
        <f t="shared" si="530"/>
        <v>0</v>
      </c>
      <c r="CD4853">
        <f t="shared" si="531"/>
        <v>0</v>
      </c>
      <c r="CG4853">
        <f ca="1">IFERROR(INDIRECT("IVA!X"&amp;MATCH(MID(COMPRAS!C4753,1,2)&amp;MID(COMPRAS!F4753,1,2)&amp;MID(COMPRAS!D4753,1,2),IVA!W:W,0)),"SIN COD.")</f>
        <v>0</v>
      </c>
      <c r="CH4853">
        <f ca="1">IFERROR(INDIRECT("IVA!Y"&amp;MATCH(MID(COMPRAS!C4753,1,2)&amp;MID(COMPRAS!F4753,1,2)&amp;MID(COMPRAS!D4753,1,2),IVA!W:W,0)),"SIN COD.")</f>
        <v>0</v>
      </c>
    </row>
    <row r="4854" spans="1:86" x14ac:dyDescent="0.25">
      <c r="A4854"/>
      <c r="B4854"/>
      <c r="D4854"/>
      <c r="AL4854">
        <f t="shared" si="525"/>
        <v>0</v>
      </c>
      <c r="AQ4854">
        <f t="shared" si="526"/>
        <v>0</v>
      </c>
      <c r="AR4854" t="str">
        <f>IFERROR(IF(OR(AP4854=338,AP4854=340,AP4854=341,AP4854=342,AP4854="342A",AP4854="342B"),PorcenRet(AP4854,AT4854,AU4854),INDEX(PORCENTAJEBUSCAR,MATCH(AP4854,CódigoRET,0),4)*1),"")</f>
        <v/>
      </c>
      <c r="AS4854">
        <f t="shared" si="527"/>
        <v>0</v>
      </c>
      <c r="BF4854" t="str">
        <f>IFERROR(IF(OR(BD4854=338,BD4854=340,BD4854=341,BD4854=342,BD4854="342A",BD4854="342B"),PorcenRet(BD4854,BH4854,BI4854),INDEX(PORCENTAJEBUSCAR,MATCH(BD4854,CódigoRET,0),4)*1),"")</f>
        <v/>
      </c>
      <c r="BG4854">
        <f t="shared" si="528"/>
        <v>0</v>
      </c>
      <c r="BO4854">
        <f t="shared" si="529"/>
        <v>0</v>
      </c>
      <c r="CC4854">
        <f t="shared" si="530"/>
        <v>0</v>
      </c>
      <c r="CD4854">
        <f t="shared" si="531"/>
        <v>0</v>
      </c>
      <c r="CG4854">
        <f ca="1">IFERROR(INDIRECT("IVA!X"&amp;MATCH(MID(COMPRAS!C4754,1,2)&amp;MID(COMPRAS!F4754,1,2)&amp;MID(COMPRAS!D4754,1,2),IVA!W:W,0)),"SIN COD.")</f>
        <v>0</v>
      </c>
      <c r="CH4854">
        <f ca="1">IFERROR(INDIRECT("IVA!Y"&amp;MATCH(MID(COMPRAS!C4754,1,2)&amp;MID(COMPRAS!F4754,1,2)&amp;MID(COMPRAS!D4754,1,2),IVA!W:W,0)),"SIN COD.")</f>
        <v>0</v>
      </c>
    </row>
    <row r="4855" spans="1:86" x14ac:dyDescent="0.25">
      <c r="A4855"/>
      <c r="B4855"/>
      <c r="D4855"/>
      <c r="AL4855">
        <f t="shared" si="525"/>
        <v>0</v>
      </c>
      <c r="AQ4855">
        <f t="shared" si="526"/>
        <v>0</v>
      </c>
      <c r="AR4855" t="str">
        <f>IFERROR(IF(OR(AP4855=338,AP4855=340,AP4855=341,AP4855=342,AP4855="342A",AP4855="342B"),PorcenRet(AP4855,AT4855,AU4855),INDEX(PORCENTAJEBUSCAR,MATCH(AP4855,CódigoRET,0),4)*1),"")</f>
        <v/>
      </c>
      <c r="AS4855">
        <f t="shared" si="527"/>
        <v>0</v>
      </c>
      <c r="BF4855" t="str">
        <f>IFERROR(IF(OR(BD4855=338,BD4855=340,BD4855=341,BD4855=342,BD4855="342A",BD4855="342B"),PorcenRet(BD4855,BH4855,BI4855),INDEX(PORCENTAJEBUSCAR,MATCH(BD4855,CódigoRET,0),4)*1),"")</f>
        <v/>
      </c>
      <c r="BG4855">
        <f t="shared" si="528"/>
        <v>0</v>
      </c>
      <c r="BO4855">
        <f t="shared" si="529"/>
        <v>0</v>
      </c>
      <c r="CC4855">
        <f t="shared" si="530"/>
        <v>0</v>
      </c>
      <c r="CD4855">
        <f t="shared" si="531"/>
        <v>0</v>
      </c>
      <c r="CG4855">
        <f ca="1">IFERROR(INDIRECT("IVA!X"&amp;MATCH(MID(COMPRAS!C4755,1,2)&amp;MID(COMPRAS!F4755,1,2)&amp;MID(COMPRAS!D4755,1,2),IVA!W:W,0)),"SIN COD.")</f>
        <v>0</v>
      </c>
      <c r="CH4855">
        <f ca="1">IFERROR(INDIRECT("IVA!Y"&amp;MATCH(MID(COMPRAS!C4755,1,2)&amp;MID(COMPRAS!F4755,1,2)&amp;MID(COMPRAS!D4755,1,2),IVA!W:W,0)),"SIN COD.")</f>
        <v>0</v>
      </c>
    </row>
    <row r="4856" spans="1:86" x14ac:dyDescent="0.25">
      <c r="A4856"/>
      <c r="B4856"/>
      <c r="D4856"/>
      <c r="AL4856">
        <f t="shared" si="525"/>
        <v>0</v>
      </c>
      <c r="AQ4856">
        <f t="shared" si="526"/>
        <v>0</v>
      </c>
      <c r="AR4856" t="str">
        <f>IFERROR(IF(OR(AP4856=338,AP4856=340,AP4856=341,AP4856=342,AP4856="342A",AP4856="342B"),PorcenRet(AP4856,AT4856,AU4856),INDEX(PORCENTAJEBUSCAR,MATCH(AP4856,CódigoRET,0),4)*1),"")</f>
        <v/>
      </c>
      <c r="AS4856">
        <f t="shared" si="527"/>
        <v>0</v>
      </c>
      <c r="BF4856" t="str">
        <f>IFERROR(IF(OR(BD4856=338,BD4856=340,BD4856=341,BD4856=342,BD4856="342A",BD4856="342B"),PorcenRet(BD4856,BH4856,BI4856),INDEX(PORCENTAJEBUSCAR,MATCH(BD4856,CódigoRET,0),4)*1),"")</f>
        <v/>
      </c>
      <c r="BG4856">
        <f t="shared" si="528"/>
        <v>0</v>
      </c>
      <c r="BO4856">
        <f t="shared" si="529"/>
        <v>0</v>
      </c>
      <c r="CC4856">
        <f t="shared" si="530"/>
        <v>0</v>
      </c>
      <c r="CD4856">
        <f t="shared" si="531"/>
        <v>0</v>
      </c>
      <c r="CG4856">
        <f ca="1">IFERROR(INDIRECT("IVA!X"&amp;MATCH(MID(COMPRAS!C4756,1,2)&amp;MID(COMPRAS!F4756,1,2)&amp;MID(COMPRAS!D4756,1,2),IVA!W:W,0)),"SIN COD.")</f>
        <v>0</v>
      </c>
      <c r="CH4856">
        <f ca="1">IFERROR(INDIRECT("IVA!Y"&amp;MATCH(MID(COMPRAS!C4756,1,2)&amp;MID(COMPRAS!F4756,1,2)&amp;MID(COMPRAS!D4756,1,2),IVA!W:W,0)),"SIN COD.")</f>
        <v>0</v>
      </c>
    </row>
    <row r="4857" spans="1:86" x14ac:dyDescent="0.25">
      <c r="A4857"/>
      <c r="B4857"/>
      <c r="D4857"/>
      <c r="AL4857">
        <f t="shared" si="525"/>
        <v>0</v>
      </c>
      <c r="AQ4857">
        <f t="shared" si="526"/>
        <v>0</v>
      </c>
      <c r="AR4857" t="str">
        <f>IFERROR(IF(OR(AP4857=338,AP4857=340,AP4857=341,AP4857=342,AP4857="342A",AP4857="342B"),PorcenRet(AP4857,AT4857,AU4857),INDEX(PORCENTAJEBUSCAR,MATCH(AP4857,CódigoRET,0),4)*1),"")</f>
        <v/>
      </c>
      <c r="AS4857">
        <f t="shared" si="527"/>
        <v>0</v>
      </c>
      <c r="BF4857" t="str">
        <f>IFERROR(IF(OR(BD4857=338,BD4857=340,BD4857=341,BD4857=342,BD4857="342A",BD4857="342B"),PorcenRet(BD4857,BH4857,BI4857),INDEX(PORCENTAJEBUSCAR,MATCH(BD4857,CódigoRET,0),4)*1),"")</f>
        <v/>
      </c>
      <c r="BG4857">
        <f t="shared" si="528"/>
        <v>0</v>
      </c>
      <c r="BO4857">
        <f t="shared" si="529"/>
        <v>0</v>
      </c>
      <c r="CC4857">
        <f t="shared" si="530"/>
        <v>0</v>
      </c>
      <c r="CD4857">
        <f t="shared" si="531"/>
        <v>0</v>
      </c>
      <c r="CG4857">
        <f ca="1">IFERROR(INDIRECT("IVA!X"&amp;MATCH(MID(COMPRAS!C4757,1,2)&amp;MID(COMPRAS!F4757,1,2)&amp;MID(COMPRAS!D4757,1,2),IVA!W:W,0)),"SIN COD.")</f>
        <v>0</v>
      </c>
      <c r="CH4857">
        <f ca="1">IFERROR(INDIRECT("IVA!Y"&amp;MATCH(MID(COMPRAS!C4757,1,2)&amp;MID(COMPRAS!F4757,1,2)&amp;MID(COMPRAS!D4757,1,2),IVA!W:W,0)),"SIN COD.")</f>
        <v>0</v>
      </c>
    </row>
    <row r="4858" spans="1:86" x14ac:dyDescent="0.25">
      <c r="A4858"/>
      <c r="B4858"/>
      <c r="D4858"/>
      <c r="AL4858">
        <f t="shared" si="525"/>
        <v>0</v>
      </c>
      <c r="AQ4858">
        <f t="shared" si="526"/>
        <v>0</v>
      </c>
      <c r="AR4858" t="str">
        <f>IFERROR(IF(OR(AP4858=338,AP4858=340,AP4858=341,AP4858=342,AP4858="342A",AP4858="342B"),PorcenRet(AP4858,AT4858,AU4858),INDEX(PORCENTAJEBUSCAR,MATCH(AP4858,CódigoRET,0),4)*1),"")</f>
        <v/>
      </c>
      <c r="AS4858">
        <f t="shared" si="527"/>
        <v>0</v>
      </c>
      <c r="BF4858" t="str">
        <f>IFERROR(IF(OR(BD4858=338,BD4858=340,BD4858=341,BD4858=342,BD4858="342A",BD4858="342B"),PorcenRet(BD4858,BH4858,BI4858),INDEX(PORCENTAJEBUSCAR,MATCH(BD4858,CódigoRET,0),4)*1),"")</f>
        <v/>
      </c>
      <c r="BG4858">
        <f t="shared" si="528"/>
        <v>0</v>
      </c>
      <c r="BO4858">
        <f t="shared" si="529"/>
        <v>0</v>
      </c>
      <c r="CC4858">
        <f t="shared" si="530"/>
        <v>0</v>
      </c>
      <c r="CD4858">
        <f t="shared" si="531"/>
        <v>0</v>
      </c>
      <c r="CG4858">
        <f ca="1">IFERROR(INDIRECT("IVA!X"&amp;MATCH(MID(COMPRAS!C4758,1,2)&amp;MID(COMPRAS!F4758,1,2)&amp;MID(COMPRAS!D4758,1,2),IVA!W:W,0)),"SIN COD.")</f>
        <v>0</v>
      </c>
      <c r="CH4858">
        <f ca="1">IFERROR(INDIRECT("IVA!Y"&amp;MATCH(MID(COMPRAS!C4758,1,2)&amp;MID(COMPRAS!F4758,1,2)&amp;MID(COMPRAS!D4758,1,2),IVA!W:W,0)),"SIN COD.")</f>
        <v>0</v>
      </c>
    </row>
    <row r="4859" spans="1:86" x14ac:dyDescent="0.25">
      <c r="A4859"/>
      <c r="B4859"/>
      <c r="D4859"/>
      <c r="AL4859">
        <f t="shared" si="525"/>
        <v>0</v>
      </c>
      <c r="AQ4859">
        <f t="shared" si="526"/>
        <v>0</v>
      </c>
      <c r="AR4859" t="str">
        <f>IFERROR(IF(OR(AP4859=338,AP4859=340,AP4859=341,AP4859=342,AP4859="342A",AP4859="342B"),PorcenRet(AP4859,AT4859,AU4859),INDEX(PORCENTAJEBUSCAR,MATCH(AP4859,CódigoRET,0),4)*1),"")</f>
        <v/>
      </c>
      <c r="AS4859">
        <f t="shared" si="527"/>
        <v>0</v>
      </c>
      <c r="BF4859" t="str">
        <f>IFERROR(IF(OR(BD4859=338,BD4859=340,BD4859=341,BD4859=342,BD4859="342A",BD4859="342B"),PorcenRet(BD4859,BH4859,BI4859),INDEX(PORCENTAJEBUSCAR,MATCH(BD4859,CódigoRET,0),4)*1),"")</f>
        <v/>
      </c>
      <c r="BG4859">
        <f t="shared" si="528"/>
        <v>0</v>
      </c>
      <c r="BO4859">
        <f t="shared" si="529"/>
        <v>0</v>
      </c>
      <c r="CC4859">
        <f t="shared" si="530"/>
        <v>0</v>
      </c>
      <c r="CD4859">
        <f t="shared" si="531"/>
        <v>0</v>
      </c>
      <c r="CG4859">
        <f ca="1">IFERROR(INDIRECT("IVA!X"&amp;MATCH(MID(COMPRAS!C4759,1,2)&amp;MID(COMPRAS!F4759,1,2)&amp;MID(COMPRAS!D4759,1,2),IVA!W:W,0)),"SIN COD.")</f>
        <v>0</v>
      </c>
      <c r="CH4859">
        <f ca="1">IFERROR(INDIRECT("IVA!Y"&amp;MATCH(MID(COMPRAS!C4759,1,2)&amp;MID(COMPRAS!F4759,1,2)&amp;MID(COMPRAS!D4759,1,2),IVA!W:W,0)),"SIN COD.")</f>
        <v>0</v>
      </c>
    </row>
    <row r="4860" spans="1:86" x14ac:dyDescent="0.25">
      <c r="A4860"/>
      <c r="B4860"/>
      <c r="D4860"/>
      <c r="AL4860">
        <f t="shared" si="525"/>
        <v>0</v>
      </c>
      <c r="AQ4860">
        <f t="shared" si="526"/>
        <v>0</v>
      </c>
      <c r="AR4860" t="str">
        <f>IFERROR(IF(OR(AP4860=338,AP4860=340,AP4860=341,AP4860=342,AP4860="342A",AP4860="342B"),PorcenRet(AP4860,AT4860,AU4860),INDEX(PORCENTAJEBUSCAR,MATCH(AP4860,CódigoRET,0),4)*1),"")</f>
        <v/>
      </c>
      <c r="AS4860">
        <f t="shared" si="527"/>
        <v>0</v>
      </c>
      <c r="BF4860" t="str">
        <f>IFERROR(IF(OR(BD4860=338,BD4860=340,BD4860=341,BD4860=342,BD4860="342A",BD4860="342B"),PorcenRet(BD4860,BH4860,BI4860),INDEX(PORCENTAJEBUSCAR,MATCH(BD4860,CódigoRET,0),4)*1),"")</f>
        <v/>
      </c>
      <c r="BG4860">
        <f t="shared" si="528"/>
        <v>0</v>
      </c>
      <c r="BO4860">
        <f t="shared" si="529"/>
        <v>0</v>
      </c>
      <c r="CC4860">
        <f t="shared" si="530"/>
        <v>0</v>
      </c>
      <c r="CD4860">
        <f t="shared" si="531"/>
        <v>0</v>
      </c>
      <c r="CG4860">
        <f ca="1">IFERROR(INDIRECT("IVA!X"&amp;MATCH(MID(COMPRAS!C4760,1,2)&amp;MID(COMPRAS!F4760,1,2)&amp;MID(COMPRAS!D4760,1,2),IVA!W:W,0)),"SIN COD.")</f>
        <v>0</v>
      </c>
      <c r="CH4860">
        <f ca="1">IFERROR(INDIRECT("IVA!Y"&amp;MATCH(MID(COMPRAS!C4760,1,2)&amp;MID(COMPRAS!F4760,1,2)&amp;MID(COMPRAS!D4760,1,2),IVA!W:W,0)),"SIN COD.")</f>
        <v>0</v>
      </c>
    </row>
    <row r="4861" spans="1:86" x14ac:dyDescent="0.25">
      <c r="A4861"/>
      <c r="B4861"/>
      <c r="D4861"/>
      <c r="AL4861">
        <f t="shared" si="525"/>
        <v>0</v>
      </c>
      <c r="AQ4861">
        <f t="shared" si="526"/>
        <v>0</v>
      </c>
      <c r="AR4861" t="str">
        <f>IFERROR(IF(OR(AP4861=338,AP4861=340,AP4861=341,AP4861=342,AP4861="342A",AP4861="342B"),PorcenRet(AP4861,AT4861,AU4861),INDEX(PORCENTAJEBUSCAR,MATCH(AP4861,CódigoRET,0),4)*1),"")</f>
        <v/>
      </c>
      <c r="AS4861">
        <f t="shared" si="527"/>
        <v>0</v>
      </c>
      <c r="BF4861" t="str">
        <f>IFERROR(IF(OR(BD4861=338,BD4861=340,BD4861=341,BD4861=342,BD4861="342A",BD4861="342B"),PorcenRet(BD4861,BH4861,BI4861),INDEX(PORCENTAJEBUSCAR,MATCH(BD4861,CódigoRET,0),4)*1),"")</f>
        <v/>
      </c>
      <c r="BG4861">
        <f t="shared" si="528"/>
        <v>0</v>
      </c>
      <c r="BO4861">
        <f t="shared" si="529"/>
        <v>0</v>
      </c>
      <c r="CC4861">
        <f t="shared" si="530"/>
        <v>0</v>
      </c>
      <c r="CD4861">
        <f t="shared" si="531"/>
        <v>0</v>
      </c>
      <c r="CG4861">
        <f ca="1">IFERROR(INDIRECT("IVA!X"&amp;MATCH(MID(COMPRAS!C4761,1,2)&amp;MID(COMPRAS!F4761,1,2)&amp;MID(COMPRAS!D4761,1,2),IVA!W:W,0)),"SIN COD.")</f>
        <v>0</v>
      </c>
      <c r="CH4861">
        <f ca="1">IFERROR(INDIRECT("IVA!Y"&amp;MATCH(MID(COMPRAS!C4761,1,2)&amp;MID(COMPRAS!F4761,1,2)&amp;MID(COMPRAS!D4761,1,2),IVA!W:W,0)),"SIN COD.")</f>
        <v>0</v>
      </c>
    </row>
    <row r="4862" spans="1:86" x14ac:dyDescent="0.25">
      <c r="A4862"/>
      <c r="B4862"/>
      <c r="D4862"/>
      <c r="AL4862">
        <f t="shared" si="525"/>
        <v>0</v>
      </c>
      <c r="AQ4862">
        <f t="shared" si="526"/>
        <v>0</v>
      </c>
      <c r="AR4862" t="str">
        <f>IFERROR(IF(OR(AP4862=338,AP4862=340,AP4862=341,AP4862=342,AP4862="342A",AP4862="342B"),PorcenRet(AP4862,AT4862,AU4862),INDEX(PORCENTAJEBUSCAR,MATCH(AP4862,CódigoRET,0),4)*1),"")</f>
        <v/>
      </c>
      <c r="AS4862">
        <f t="shared" si="527"/>
        <v>0</v>
      </c>
      <c r="BF4862" t="str">
        <f>IFERROR(IF(OR(BD4862=338,BD4862=340,BD4862=341,BD4862=342,BD4862="342A",BD4862="342B"),PorcenRet(BD4862,BH4862,BI4862),INDEX(PORCENTAJEBUSCAR,MATCH(BD4862,CódigoRET,0),4)*1),"")</f>
        <v/>
      </c>
      <c r="BG4862">
        <f t="shared" si="528"/>
        <v>0</v>
      </c>
      <c r="BO4862">
        <f t="shared" si="529"/>
        <v>0</v>
      </c>
      <c r="CC4862">
        <f t="shared" si="530"/>
        <v>0</v>
      </c>
      <c r="CD4862">
        <f t="shared" si="531"/>
        <v>0</v>
      </c>
      <c r="CG4862">
        <f ca="1">IFERROR(INDIRECT("IVA!X"&amp;MATCH(MID(COMPRAS!C4762,1,2)&amp;MID(COMPRAS!F4762,1,2)&amp;MID(COMPRAS!D4762,1,2),IVA!W:W,0)),"SIN COD.")</f>
        <v>0</v>
      </c>
      <c r="CH4862">
        <f ca="1">IFERROR(INDIRECT("IVA!Y"&amp;MATCH(MID(COMPRAS!C4762,1,2)&amp;MID(COMPRAS!F4762,1,2)&amp;MID(COMPRAS!D4762,1,2),IVA!W:W,0)),"SIN COD.")</f>
        <v>0</v>
      </c>
    </row>
    <row r="4863" spans="1:86" x14ac:dyDescent="0.25">
      <c r="A4863"/>
      <c r="B4863"/>
      <c r="D4863"/>
      <c r="AL4863">
        <f t="shared" si="525"/>
        <v>0</v>
      </c>
      <c r="AQ4863">
        <f t="shared" si="526"/>
        <v>0</v>
      </c>
      <c r="AR4863" t="str">
        <f>IFERROR(IF(OR(AP4863=338,AP4863=340,AP4863=341,AP4863=342,AP4863="342A",AP4863="342B"),PorcenRet(AP4863,AT4863,AU4863),INDEX(PORCENTAJEBUSCAR,MATCH(AP4863,CódigoRET,0),4)*1),"")</f>
        <v/>
      </c>
      <c r="AS4863">
        <f t="shared" si="527"/>
        <v>0</v>
      </c>
      <c r="BF4863" t="str">
        <f>IFERROR(IF(OR(BD4863=338,BD4863=340,BD4863=341,BD4863=342,BD4863="342A",BD4863="342B"),PorcenRet(BD4863,BH4863,BI4863),INDEX(PORCENTAJEBUSCAR,MATCH(BD4863,CódigoRET,0),4)*1),"")</f>
        <v/>
      </c>
      <c r="BG4863">
        <f t="shared" si="528"/>
        <v>0</v>
      </c>
      <c r="BO4863">
        <f t="shared" si="529"/>
        <v>0</v>
      </c>
      <c r="CC4863">
        <f t="shared" si="530"/>
        <v>0</v>
      </c>
      <c r="CD4863">
        <f t="shared" si="531"/>
        <v>0</v>
      </c>
      <c r="CG4863">
        <f ca="1">IFERROR(INDIRECT("IVA!X"&amp;MATCH(MID(COMPRAS!C4763,1,2)&amp;MID(COMPRAS!F4763,1,2)&amp;MID(COMPRAS!D4763,1,2),IVA!W:W,0)),"SIN COD.")</f>
        <v>0</v>
      </c>
      <c r="CH4863">
        <f ca="1">IFERROR(INDIRECT("IVA!Y"&amp;MATCH(MID(COMPRAS!C4763,1,2)&amp;MID(COMPRAS!F4763,1,2)&amp;MID(COMPRAS!D4763,1,2),IVA!W:W,0)),"SIN COD.")</f>
        <v>0</v>
      </c>
    </row>
    <row r="4864" spans="1:86" x14ac:dyDescent="0.25">
      <c r="A4864"/>
      <c r="B4864"/>
      <c r="D4864"/>
      <c r="AL4864">
        <f t="shared" si="525"/>
        <v>0</v>
      </c>
      <c r="AQ4864">
        <f t="shared" si="526"/>
        <v>0</v>
      </c>
      <c r="AR4864" t="str">
        <f>IFERROR(IF(OR(AP4864=338,AP4864=340,AP4864=341,AP4864=342,AP4864="342A",AP4864="342B"),PorcenRet(AP4864,AT4864,AU4864),INDEX(PORCENTAJEBUSCAR,MATCH(AP4864,CódigoRET,0),4)*1),"")</f>
        <v/>
      </c>
      <c r="AS4864">
        <f t="shared" si="527"/>
        <v>0</v>
      </c>
      <c r="BF4864" t="str">
        <f>IFERROR(IF(OR(BD4864=338,BD4864=340,BD4864=341,BD4864=342,BD4864="342A",BD4864="342B"),PorcenRet(BD4864,BH4864,BI4864),INDEX(PORCENTAJEBUSCAR,MATCH(BD4864,CódigoRET,0),4)*1),"")</f>
        <v/>
      </c>
      <c r="BG4864">
        <f t="shared" si="528"/>
        <v>0</v>
      </c>
      <c r="BO4864">
        <f t="shared" si="529"/>
        <v>0</v>
      </c>
      <c r="CC4864">
        <f t="shared" si="530"/>
        <v>0</v>
      </c>
      <c r="CD4864">
        <f t="shared" si="531"/>
        <v>0</v>
      </c>
      <c r="CG4864">
        <f ca="1">IFERROR(INDIRECT("IVA!X"&amp;MATCH(MID(COMPRAS!C4764,1,2)&amp;MID(COMPRAS!F4764,1,2)&amp;MID(COMPRAS!D4764,1,2),IVA!W:W,0)),"SIN COD.")</f>
        <v>0</v>
      </c>
      <c r="CH4864">
        <f ca="1">IFERROR(INDIRECT("IVA!Y"&amp;MATCH(MID(COMPRAS!C4764,1,2)&amp;MID(COMPRAS!F4764,1,2)&amp;MID(COMPRAS!D4764,1,2),IVA!W:W,0)),"SIN COD.")</f>
        <v>0</v>
      </c>
    </row>
    <row r="4865" spans="1:86" x14ac:dyDescent="0.25">
      <c r="A4865"/>
      <c r="B4865"/>
      <c r="D4865"/>
      <c r="AL4865">
        <f t="shared" si="525"/>
        <v>0</v>
      </c>
      <c r="AQ4865">
        <f t="shared" si="526"/>
        <v>0</v>
      </c>
      <c r="AR4865" t="str">
        <f>IFERROR(IF(OR(AP4865=338,AP4865=340,AP4865=341,AP4865=342,AP4865="342A",AP4865="342B"),PorcenRet(AP4865,AT4865,AU4865),INDEX(PORCENTAJEBUSCAR,MATCH(AP4865,CódigoRET,0),4)*1),"")</f>
        <v/>
      </c>
      <c r="AS4865">
        <f t="shared" si="527"/>
        <v>0</v>
      </c>
      <c r="BF4865" t="str">
        <f>IFERROR(IF(OR(BD4865=338,BD4865=340,BD4865=341,BD4865=342,BD4865="342A",BD4865="342B"),PorcenRet(BD4865,BH4865,BI4865),INDEX(PORCENTAJEBUSCAR,MATCH(BD4865,CódigoRET,0),4)*1),"")</f>
        <v/>
      </c>
      <c r="BG4865">
        <f t="shared" si="528"/>
        <v>0</v>
      </c>
      <c r="BO4865">
        <f t="shared" si="529"/>
        <v>0</v>
      </c>
      <c r="CC4865">
        <f t="shared" si="530"/>
        <v>0</v>
      </c>
      <c r="CD4865">
        <f t="shared" si="531"/>
        <v>0</v>
      </c>
      <c r="CG4865">
        <f ca="1">IFERROR(INDIRECT("IVA!X"&amp;MATCH(MID(COMPRAS!C4765,1,2)&amp;MID(COMPRAS!F4765,1,2)&amp;MID(COMPRAS!D4765,1,2),IVA!W:W,0)),"SIN COD.")</f>
        <v>0</v>
      </c>
      <c r="CH4865">
        <f ca="1">IFERROR(INDIRECT("IVA!Y"&amp;MATCH(MID(COMPRAS!C4765,1,2)&amp;MID(COMPRAS!F4765,1,2)&amp;MID(COMPRAS!D4765,1,2),IVA!W:W,0)),"SIN COD.")</f>
        <v>0</v>
      </c>
    </row>
    <row r="4866" spans="1:86" x14ac:dyDescent="0.25">
      <c r="A4866"/>
      <c r="B4866"/>
      <c r="D4866"/>
      <c r="AL4866">
        <f t="shared" ref="AL4866:AL4929" si="532">O4866+P4866+Q4866+R4866+S4866+T4866+U4866+V4866</f>
        <v>0</v>
      </c>
      <c r="AQ4866">
        <f t="shared" ref="AQ4866:AQ4929" si="533">+P4866+Q4866+R4866+S4866-BE4866-BQ4866-BW4866+O4866</f>
        <v>0</v>
      </c>
      <c r="AR4866" t="str">
        <f>IFERROR(IF(OR(AP4866=338,AP4866=340,AP4866=341,AP4866=342,AP4866="342A",AP4866="342B"),PorcenRet(AP4866,AT4866,AU4866),INDEX(PORCENTAJEBUSCAR,MATCH(AP4866,CódigoRET,0),4)*1),"")</f>
        <v/>
      </c>
      <c r="AS4866">
        <f t="shared" ref="AS4866:AS4929" si="534">ROUND(IF(AP4866="",0,AQ4866*(AR4866/100)),2)</f>
        <v>0</v>
      </c>
      <c r="BF4866" t="str">
        <f>IFERROR(IF(OR(BD4866=338,BD4866=340,BD4866=341,BD4866=342,BD4866="342A",BD4866="342B"),PorcenRet(BD4866,BH4866,BI4866),INDEX(PORCENTAJEBUSCAR,MATCH(BD4866,CódigoRET,0),4)*1),"")</f>
        <v/>
      </c>
      <c r="BG4866">
        <f t="shared" ref="BG4866:BG4929" si="535">ROUND(IF(BD4866="",0,BE4866*(BF4866/100)),2)</f>
        <v>0</v>
      </c>
      <c r="BO4866">
        <f t="shared" ref="BO4866:BO4929" si="536">IF(MID(F4866,1,2)="41",SUM(O4866:S4866),0)</f>
        <v>0</v>
      </c>
      <c r="CC4866">
        <f t="shared" ref="CC4866:CC4929" si="537">O4866+P4866+Q4866+R4866+S4866</f>
        <v>0</v>
      </c>
      <c r="CD4866">
        <f t="shared" ref="CD4866:CD4929" si="538">T4866+U4866</f>
        <v>0</v>
      </c>
      <c r="CG4866">
        <f ca="1">IFERROR(INDIRECT("IVA!X"&amp;MATCH(MID(COMPRAS!C4766,1,2)&amp;MID(COMPRAS!F4766,1,2)&amp;MID(COMPRAS!D4766,1,2),IVA!W:W,0)),"SIN COD.")</f>
        <v>0</v>
      </c>
      <c r="CH4866">
        <f ca="1">IFERROR(INDIRECT("IVA!Y"&amp;MATCH(MID(COMPRAS!C4766,1,2)&amp;MID(COMPRAS!F4766,1,2)&amp;MID(COMPRAS!D4766,1,2),IVA!W:W,0)),"SIN COD.")</f>
        <v>0</v>
      </c>
    </row>
    <row r="4867" spans="1:86" x14ac:dyDescent="0.25">
      <c r="A4867"/>
      <c r="B4867"/>
      <c r="D4867"/>
      <c r="AL4867">
        <f t="shared" si="532"/>
        <v>0</v>
      </c>
      <c r="AQ4867">
        <f t="shared" si="533"/>
        <v>0</v>
      </c>
      <c r="AR4867" t="str">
        <f>IFERROR(IF(OR(AP4867=338,AP4867=340,AP4867=341,AP4867=342,AP4867="342A",AP4867="342B"),PorcenRet(AP4867,AT4867,AU4867),INDEX(PORCENTAJEBUSCAR,MATCH(AP4867,CódigoRET,0),4)*1),"")</f>
        <v/>
      </c>
      <c r="AS4867">
        <f t="shared" si="534"/>
        <v>0</v>
      </c>
      <c r="BF4867" t="str">
        <f>IFERROR(IF(OR(BD4867=338,BD4867=340,BD4867=341,BD4867=342,BD4867="342A",BD4867="342B"),PorcenRet(BD4867,BH4867,BI4867),INDEX(PORCENTAJEBUSCAR,MATCH(BD4867,CódigoRET,0),4)*1),"")</f>
        <v/>
      </c>
      <c r="BG4867">
        <f t="shared" si="535"/>
        <v>0</v>
      </c>
      <c r="BO4867">
        <f t="shared" si="536"/>
        <v>0</v>
      </c>
      <c r="CC4867">
        <f t="shared" si="537"/>
        <v>0</v>
      </c>
      <c r="CD4867">
        <f t="shared" si="538"/>
        <v>0</v>
      </c>
      <c r="CG4867">
        <f ca="1">IFERROR(INDIRECT("IVA!X"&amp;MATCH(MID(COMPRAS!C4767,1,2)&amp;MID(COMPRAS!F4767,1,2)&amp;MID(COMPRAS!D4767,1,2),IVA!W:W,0)),"SIN COD.")</f>
        <v>0</v>
      </c>
      <c r="CH4867">
        <f ca="1">IFERROR(INDIRECT("IVA!Y"&amp;MATCH(MID(COMPRAS!C4767,1,2)&amp;MID(COMPRAS!F4767,1,2)&amp;MID(COMPRAS!D4767,1,2),IVA!W:W,0)),"SIN COD.")</f>
        <v>0</v>
      </c>
    </row>
    <row r="4868" spans="1:86" x14ac:dyDescent="0.25">
      <c r="A4868"/>
      <c r="B4868"/>
      <c r="D4868"/>
      <c r="AL4868">
        <f t="shared" si="532"/>
        <v>0</v>
      </c>
      <c r="AQ4868">
        <f t="shared" si="533"/>
        <v>0</v>
      </c>
      <c r="AR4868" t="str">
        <f>IFERROR(IF(OR(AP4868=338,AP4868=340,AP4868=341,AP4868=342,AP4868="342A",AP4868="342B"),PorcenRet(AP4868,AT4868,AU4868),INDEX(PORCENTAJEBUSCAR,MATCH(AP4868,CódigoRET,0),4)*1),"")</f>
        <v/>
      </c>
      <c r="AS4868">
        <f t="shared" si="534"/>
        <v>0</v>
      </c>
      <c r="BF4868" t="str">
        <f>IFERROR(IF(OR(BD4868=338,BD4868=340,BD4868=341,BD4868=342,BD4868="342A",BD4868="342B"),PorcenRet(BD4868,BH4868,BI4868),INDEX(PORCENTAJEBUSCAR,MATCH(BD4868,CódigoRET,0),4)*1),"")</f>
        <v/>
      </c>
      <c r="BG4868">
        <f t="shared" si="535"/>
        <v>0</v>
      </c>
      <c r="BO4868">
        <f t="shared" si="536"/>
        <v>0</v>
      </c>
      <c r="CC4868">
        <f t="shared" si="537"/>
        <v>0</v>
      </c>
      <c r="CD4868">
        <f t="shared" si="538"/>
        <v>0</v>
      </c>
      <c r="CG4868">
        <f ca="1">IFERROR(INDIRECT("IVA!X"&amp;MATCH(MID(COMPRAS!C4768,1,2)&amp;MID(COMPRAS!F4768,1,2)&amp;MID(COMPRAS!D4768,1,2),IVA!W:W,0)),"SIN COD.")</f>
        <v>0</v>
      </c>
      <c r="CH4868">
        <f ca="1">IFERROR(INDIRECT("IVA!Y"&amp;MATCH(MID(COMPRAS!C4768,1,2)&amp;MID(COMPRAS!F4768,1,2)&amp;MID(COMPRAS!D4768,1,2),IVA!W:W,0)),"SIN COD.")</f>
        <v>0</v>
      </c>
    </row>
    <row r="4869" spans="1:86" x14ac:dyDescent="0.25">
      <c r="A4869"/>
      <c r="B4869"/>
      <c r="D4869"/>
      <c r="AL4869">
        <f t="shared" si="532"/>
        <v>0</v>
      </c>
      <c r="AQ4869">
        <f t="shared" si="533"/>
        <v>0</v>
      </c>
      <c r="AR4869" t="str">
        <f>IFERROR(IF(OR(AP4869=338,AP4869=340,AP4869=341,AP4869=342,AP4869="342A",AP4869="342B"),PorcenRet(AP4869,AT4869,AU4869),INDEX(PORCENTAJEBUSCAR,MATCH(AP4869,CódigoRET,0),4)*1),"")</f>
        <v/>
      </c>
      <c r="AS4869">
        <f t="shared" si="534"/>
        <v>0</v>
      </c>
      <c r="BF4869" t="str">
        <f>IFERROR(IF(OR(BD4869=338,BD4869=340,BD4869=341,BD4869=342,BD4869="342A",BD4869="342B"),PorcenRet(BD4869,BH4869,BI4869),INDEX(PORCENTAJEBUSCAR,MATCH(BD4869,CódigoRET,0),4)*1),"")</f>
        <v/>
      </c>
      <c r="BG4869">
        <f t="shared" si="535"/>
        <v>0</v>
      </c>
      <c r="BO4869">
        <f t="shared" si="536"/>
        <v>0</v>
      </c>
      <c r="CC4869">
        <f t="shared" si="537"/>
        <v>0</v>
      </c>
      <c r="CD4869">
        <f t="shared" si="538"/>
        <v>0</v>
      </c>
      <c r="CG4869">
        <f ca="1">IFERROR(INDIRECT("IVA!X"&amp;MATCH(MID(COMPRAS!C4769,1,2)&amp;MID(COMPRAS!F4769,1,2)&amp;MID(COMPRAS!D4769,1,2),IVA!W:W,0)),"SIN COD.")</f>
        <v>0</v>
      </c>
      <c r="CH4869">
        <f ca="1">IFERROR(INDIRECT("IVA!Y"&amp;MATCH(MID(COMPRAS!C4769,1,2)&amp;MID(COMPRAS!F4769,1,2)&amp;MID(COMPRAS!D4769,1,2),IVA!W:W,0)),"SIN COD.")</f>
        <v>0</v>
      </c>
    </row>
    <row r="4870" spans="1:86" x14ac:dyDescent="0.25">
      <c r="A4870"/>
      <c r="B4870"/>
      <c r="D4870"/>
      <c r="AL4870">
        <f t="shared" si="532"/>
        <v>0</v>
      </c>
      <c r="AQ4870">
        <f t="shared" si="533"/>
        <v>0</v>
      </c>
      <c r="AR4870" t="str">
        <f>IFERROR(IF(OR(AP4870=338,AP4870=340,AP4870=341,AP4870=342,AP4870="342A",AP4870="342B"),PorcenRet(AP4870,AT4870,AU4870),INDEX(PORCENTAJEBUSCAR,MATCH(AP4870,CódigoRET,0),4)*1),"")</f>
        <v/>
      </c>
      <c r="AS4870">
        <f t="shared" si="534"/>
        <v>0</v>
      </c>
      <c r="BF4870" t="str">
        <f>IFERROR(IF(OR(BD4870=338,BD4870=340,BD4870=341,BD4870=342,BD4870="342A",BD4870="342B"),PorcenRet(BD4870,BH4870,BI4870),INDEX(PORCENTAJEBUSCAR,MATCH(BD4870,CódigoRET,0),4)*1),"")</f>
        <v/>
      </c>
      <c r="BG4870">
        <f t="shared" si="535"/>
        <v>0</v>
      </c>
      <c r="BO4870">
        <f t="shared" si="536"/>
        <v>0</v>
      </c>
      <c r="CC4870">
        <f t="shared" si="537"/>
        <v>0</v>
      </c>
      <c r="CD4870">
        <f t="shared" si="538"/>
        <v>0</v>
      </c>
      <c r="CG4870">
        <f ca="1">IFERROR(INDIRECT("IVA!X"&amp;MATCH(MID(COMPRAS!C4770,1,2)&amp;MID(COMPRAS!F4770,1,2)&amp;MID(COMPRAS!D4770,1,2),IVA!W:W,0)),"SIN COD.")</f>
        <v>0</v>
      </c>
      <c r="CH4870">
        <f ca="1">IFERROR(INDIRECT("IVA!Y"&amp;MATCH(MID(COMPRAS!C4770,1,2)&amp;MID(COMPRAS!F4770,1,2)&amp;MID(COMPRAS!D4770,1,2),IVA!W:W,0)),"SIN COD.")</f>
        <v>0</v>
      </c>
    </row>
    <row r="4871" spans="1:86" x14ac:dyDescent="0.25">
      <c r="A4871"/>
      <c r="B4871"/>
      <c r="D4871"/>
      <c r="AL4871">
        <f t="shared" si="532"/>
        <v>0</v>
      </c>
      <c r="AQ4871">
        <f t="shared" si="533"/>
        <v>0</v>
      </c>
      <c r="AR4871" t="str">
        <f>IFERROR(IF(OR(AP4871=338,AP4871=340,AP4871=341,AP4871=342,AP4871="342A",AP4871="342B"),PorcenRet(AP4871,AT4871,AU4871),INDEX(PORCENTAJEBUSCAR,MATCH(AP4871,CódigoRET,0),4)*1),"")</f>
        <v/>
      </c>
      <c r="AS4871">
        <f t="shared" si="534"/>
        <v>0</v>
      </c>
      <c r="BF4871" t="str">
        <f>IFERROR(IF(OR(BD4871=338,BD4871=340,BD4871=341,BD4871=342,BD4871="342A",BD4871="342B"),PorcenRet(BD4871,BH4871,BI4871),INDEX(PORCENTAJEBUSCAR,MATCH(BD4871,CódigoRET,0),4)*1),"")</f>
        <v/>
      </c>
      <c r="BG4871">
        <f t="shared" si="535"/>
        <v>0</v>
      </c>
      <c r="BO4871">
        <f t="shared" si="536"/>
        <v>0</v>
      </c>
      <c r="CC4871">
        <f t="shared" si="537"/>
        <v>0</v>
      </c>
      <c r="CD4871">
        <f t="shared" si="538"/>
        <v>0</v>
      </c>
      <c r="CG4871">
        <f ca="1">IFERROR(INDIRECT("IVA!X"&amp;MATCH(MID(COMPRAS!C4771,1,2)&amp;MID(COMPRAS!F4771,1,2)&amp;MID(COMPRAS!D4771,1,2),IVA!W:W,0)),"SIN COD.")</f>
        <v>0</v>
      </c>
      <c r="CH4871">
        <f ca="1">IFERROR(INDIRECT("IVA!Y"&amp;MATCH(MID(COMPRAS!C4771,1,2)&amp;MID(COMPRAS!F4771,1,2)&amp;MID(COMPRAS!D4771,1,2),IVA!W:W,0)),"SIN COD.")</f>
        <v>0</v>
      </c>
    </row>
    <row r="4872" spans="1:86" x14ac:dyDescent="0.25">
      <c r="A4872"/>
      <c r="B4872"/>
      <c r="D4872"/>
      <c r="AL4872">
        <f t="shared" si="532"/>
        <v>0</v>
      </c>
      <c r="AQ4872">
        <f t="shared" si="533"/>
        <v>0</v>
      </c>
      <c r="AR4872" t="str">
        <f>IFERROR(IF(OR(AP4872=338,AP4872=340,AP4872=341,AP4872=342,AP4872="342A",AP4872="342B"),PorcenRet(AP4872,AT4872,AU4872),INDEX(PORCENTAJEBUSCAR,MATCH(AP4872,CódigoRET,0),4)*1),"")</f>
        <v/>
      </c>
      <c r="AS4872">
        <f t="shared" si="534"/>
        <v>0</v>
      </c>
      <c r="BF4872" t="str">
        <f>IFERROR(IF(OR(BD4872=338,BD4872=340,BD4872=341,BD4872=342,BD4872="342A",BD4872="342B"),PorcenRet(BD4872,BH4872,BI4872),INDEX(PORCENTAJEBUSCAR,MATCH(BD4872,CódigoRET,0),4)*1),"")</f>
        <v/>
      </c>
      <c r="BG4872">
        <f t="shared" si="535"/>
        <v>0</v>
      </c>
      <c r="BO4872">
        <f t="shared" si="536"/>
        <v>0</v>
      </c>
      <c r="CC4872">
        <f t="shared" si="537"/>
        <v>0</v>
      </c>
      <c r="CD4872">
        <f t="shared" si="538"/>
        <v>0</v>
      </c>
      <c r="CG4872">
        <f ca="1">IFERROR(INDIRECT("IVA!X"&amp;MATCH(MID(COMPRAS!C4772,1,2)&amp;MID(COMPRAS!F4772,1,2)&amp;MID(COMPRAS!D4772,1,2),IVA!W:W,0)),"SIN COD.")</f>
        <v>0</v>
      </c>
      <c r="CH4872">
        <f ca="1">IFERROR(INDIRECT("IVA!Y"&amp;MATCH(MID(COMPRAS!C4772,1,2)&amp;MID(COMPRAS!F4772,1,2)&amp;MID(COMPRAS!D4772,1,2),IVA!W:W,0)),"SIN COD.")</f>
        <v>0</v>
      </c>
    </row>
    <row r="4873" spans="1:86" x14ac:dyDescent="0.25">
      <c r="A4873"/>
      <c r="B4873"/>
      <c r="D4873"/>
      <c r="AL4873">
        <f t="shared" si="532"/>
        <v>0</v>
      </c>
      <c r="AQ4873">
        <f t="shared" si="533"/>
        <v>0</v>
      </c>
      <c r="AR4873" t="str">
        <f>IFERROR(IF(OR(AP4873=338,AP4873=340,AP4873=341,AP4873=342,AP4873="342A",AP4873="342B"),PorcenRet(AP4873,AT4873,AU4873),INDEX(PORCENTAJEBUSCAR,MATCH(AP4873,CódigoRET,0),4)*1),"")</f>
        <v/>
      </c>
      <c r="AS4873">
        <f t="shared" si="534"/>
        <v>0</v>
      </c>
      <c r="BF4873" t="str">
        <f>IFERROR(IF(OR(BD4873=338,BD4873=340,BD4873=341,BD4873=342,BD4873="342A",BD4873="342B"),PorcenRet(BD4873,BH4873,BI4873),INDEX(PORCENTAJEBUSCAR,MATCH(BD4873,CódigoRET,0),4)*1),"")</f>
        <v/>
      </c>
      <c r="BG4873">
        <f t="shared" si="535"/>
        <v>0</v>
      </c>
      <c r="BO4873">
        <f t="shared" si="536"/>
        <v>0</v>
      </c>
      <c r="CC4873">
        <f t="shared" si="537"/>
        <v>0</v>
      </c>
      <c r="CD4873">
        <f t="shared" si="538"/>
        <v>0</v>
      </c>
      <c r="CG4873">
        <f ca="1">IFERROR(INDIRECT("IVA!X"&amp;MATCH(MID(COMPRAS!C4773,1,2)&amp;MID(COMPRAS!F4773,1,2)&amp;MID(COMPRAS!D4773,1,2),IVA!W:W,0)),"SIN COD.")</f>
        <v>0</v>
      </c>
      <c r="CH4873">
        <f ca="1">IFERROR(INDIRECT("IVA!Y"&amp;MATCH(MID(COMPRAS!C4773,1,2)&amp;MID(COMPRAS!F4773,1,2)&amp;MID(COMPRAS!D4773,1,2),IVA!W:W,0)),"SIN COD.")</f>
        <v>0</v>
      </c>
    </row>
    <row r="4874" spans="1:86" x14ac:dyDescent="0.25">
      <c r="A4874"/>
      <c r="B4874"/>
      <c r="D4874"/>
      <c r="AL4874">
        <f t="shared" si="532"/>
        <v>0</v>
      </c>
      <c r="AQ4874">
        <f t="shared" si="533"/>
        <v>0</v>
      </c>
      <c r="AR4874" t="str">
        <f>IFERROR(IF(OR(AP4874=338,AP4874=340,AP4874=341,AP4874=342,AP4874="342A",AP4874="342B"),PorcenRet(AP4874,AT4874,AU4874),INDEX(PORCENTAJEBUSCAR,MATCH(AP4874,CódigoRET,0),4)*1),"")</f>
        <v/>
      </c>
      <c r="AS4874">
        <f t="shared" si="534"/>
        <v>0</v>
      </c>
      <c r="BF4874" t="str">
        <f>IFERROR(IF(OR(BD4874=338,BD4874=340,BD4874=341,BD4874=342,BD4874="342A",BD4874="342B"),PorcenRet(BD4874,BH4874,BI4874),INDEX(PORCENTAJEBUSCAR,MATCH(BD4874,CódigoRET,0),4)*1),"")</f>
        <v/>
      </c>
      <c r="BG4874">
        <f t="shared" si="535"/>
        <v>0</v>
      </c>
      <c r="BO4874">
        <f t="shared" si="536"/>
        <v>0</v>
      </c>
      <c r="CC4874">
        <f t="shared" si="537"/>
        <v>0</v>
      </c>
      <c r="CD4874">
        <f t="shared" si="538"/>
        <v>0</v>
      </c>
      <c r="CG4874">
        <f ca="1">IFERROR(INDIRECT("IVA!X"&amp;MATCH(MID(COMPRAS!C4774,1,2)&amp;MID(COMPRAS!F4774,1,2)&amp;MID(COMPRAS!D4774,1,2),IVA!W:W,0)),"SIN COD.")</f>
        <v>0</v>
      </c>
      <c r="CH4874">
        <f ca="1">IFERROR(INDIRECT("IVA!Y"&amp;MATCH(MID(COMPRAS!C4774,1,2)&amp;MID(COMPRAS!F4774,1,2)&amp;MID(COMPRAS!D4774,1,2),IVA!W:W,0)),"SIN COD.")</f>
        <v>0</v>
      </c>
    </row>
    <row r="4875" spans="1:86" x14ac:dyDescent="0.25">
      <c r="A4875"/>
      <c r="B4875"/>
      <c r="D4875"/>
      <c r="AL4875">
        <f t="shared" si="532"/>
        <v>0</v>
      </c>
      <c r="AQ4875">
        <f t="shared" si="533"/>
        <v>0</v>
      </c>
      <c r="AR4875" t="str">
        <f>IFERROR(IF(OR(AP4875=338,AP4875=340,AP4875=341,AP4875=342,AP4875="342A",AP4875="342B"),PorcenRet(AP4875,AT4875,AU4875),INDEX(PORCENTAJEBUSCAR,MATCH(AP4875,CódigoRET,0),4)*1),"")</f>
        <v/>
      </c>
      <c r="AS4875">
        <f t="shared" si="534"/>
        <v>0</v>
      </c>
      <c r="BF4875" t="str">
        <f>IFERROR(IF(OR(BD4875=338,BD4875=340,BD4875=341,BD4875=342,BD4875="342A",BD4875="342B"),PorcenRet(BD4875,BH4875,BI4875),INDEX(PORCENTAJEBUSCAR,MATCH(BD4875,CódigoRET,0),4)*1),"")</f>
        <v/>
      </c>
      <c r="BG4875">
        <f t="shared" si="535"/>
        <v>0</v>
      </c>
      <c r="BO4875">
        <f t="shared" si="536"/>
        <v>0</v>
      </c>
      <c r="CC4875">
        <f t="shared" si="537"/>
        <v>0</v>
      </c>
      <c r="CD4875">
        <f t="shared" si="538"/>
        <v>0</v>
      </c>
      <c r="CG4875">
        <f ca="1">IFERROR(INDIRECT("IVA!X"&amp;MATCH(MID(COMPRAS!C4775,1,2)&amp;MID(COMPRAS!F4775,1,2)&amp;MID(COMPRAS!D4775,1,2),IVA!W:W,0)),"SIN COD.")</f>
        <v>0</v>
      </c>
      <c r="CH4875">
        <f ca="1">IFERROR(INDIRECT("IVA!Y"&amp;MATCH(MID(COMPRAS!C4775,1,2)&amp;MID(COMPRAS!F4775,1,2)&amp;MID(COMPRAS!D4775,1,2),IVA!W:W,0)),"SIN COD.")</f>
        <v>0</v>
      </c>
    </row>
    <row r="4876" spans="1:86" x14ac:dyDescent="0.25">
      <c r="A4876"/>
      <c r="B4876"/>
      <c r="D4876"/>
      <c r="AL4876">
        <f t="shared" si="532"/>
        <v>0</v>
      </c>
      <c r="AQ4876">
        <f t="shared" si="533"/>
        <v>0</v>
      </c>
      <c r="AR4876" t="str">
        <f>IFERROR(IF(OR(AP4876=338,AP4876=340,AP4876=341,AP4876=342,AP4876="342A",AP4876="342B"),PorcenRet(AP4876,AT4876,AU4876),INDEX(PORCENTAJEBUSCAR,MATCH(AP4876,CódigoRET,0),4)*1),"")</f>
        <v/>
      </c>
      <c r="AS4876">
        <f t="shared" si="534"/>
        <v>0</v>
      </c>
      <c r="BF4876" t="str">
        <f>IFERROR(IF(OR(BD4876=338,BD4876=340,BD4876=341,BD4876=342,BD4876="342A",BD4876="342B"),PorcenRet(BD4876,BH4876,BI4876),INDEX(PORCENTAJEBUSCAR,MATCH(BD4876,CódigoRET,0),4)*1),"")</f>
        <v/>
      </c>
      <c r="BG4876">
        <f t="shared" si="535"/>
        <v>0</v>
      </c>
      <c r="BO4876">
        <f t="shared" si="536"/>
        <v>0</v>
      </c>
      <c r="CC4876">
        <f t="shared" si="537"/>
        <v>0</v>
      </c>
      <c r="CD4876">
        <f t="shared" si="538"/>
        <v>0</v>
      </c>
      <c r="CG4876">
        <f ca="1">IFERROR(INDIRECT("IVA!X"&amp;MATCH(MID(COMPRAS!C4776,1,2)&amp;MID(COMPRAS!F4776,1,2)&amp;MID(COMPRAS!D4776,1,2),IVA!W:W,0)),"SIN COD.")</f>
        <v>0</v>
      </c>
      <c r="CH4876">
        <f ca="1">IFERROR(INDIRECT("IVA!Y"&amp;MATCH(MID(COMPRAS!C4776,1,2)&amp;MID(COMPRAS!F4776,1,2)&amp;MID(COMPRAS!D4776,1,2),IVA!W:W,0)),"SIN COD.")</f>
        <v>0</v>
      </c>
    </row>
    <row r="4877" spans="1:86" x14ac:dyDescent="0.25">
      <c r="A4877"/>
      <c r="B4877"/>
      <c r="D4877"/>
      <c r="AL4877">
        <f t="shared" si="532"/>
        <v>0</v>
      </c>
      <c r="AQ4877">
        <f t="shared" si="533"/>
        <v>0</v>
      </c>
      <c r="AR4877" t="str">
        <f>IFERROR(IF(OR(AP4877=338,AP4877=340,AP4877=341,AP4877=342,AP4877="342A",AP4877="342B"),PorcenRet(AP4877,AT4877,AU4877),INDEX(PORCENTAJEBUSCAR,MATCH(AP4877,CódigoRET,0),4)*1),"")</f>
        <v/>
      </c>
      <c r="AS4877">
        <f t="shared" si="534"/>
        <v>0</v>
      </c>
      <c r="BF4877" t="str">
        <f>IFERROR(IF(OR(BD4877=338,BD4877=340,BD4877=341,BD4877=342,BD4877="342A",BD4877="342B"),PorcenRet(BD4877,BH4877,BI4877),INDEX(PORCENTAJEBUSCAR,MATCH(BD4877,CódigoRET,0),4)*1),"")</f>
        <v/>
      </c>
      <c r="BG4877">
        <f t="shared" si="535"/>
        <v>0</v>
      </c>
      <c r="BO4877">
        <f t="shared" si="536"/>
        <v>0</v>
      </c>
      <c r="CC4877">
        <f t="shared" si="537"/>
        <v>0</v>
      </c>
      <c r="CD4877">
        <f t="shared" si="538"/>
        <v>0</v>
      </c>
      <c r="CG4877">
        <f ca="1">IFERROR(INDIRECT("IVA!X"&amp;MATCH(MID(COMPRAS!C4777,1,2)&amp;MID(COMPRAS!F4777,1,2)&amp;MID(COMPRAS!D4777,1,2),IVA!W:W,0)),"SIN COD.")</f>
        <v>0</v>
      </c>
      <c r="CH4877">
        <f ca="1">IFERROR(INDIRECT("IVA!Y"&amp;MATCH(MID(COMPRAS!C4777,1,2)&amp;MID(COMPRAS!F4777,1,2)&amp;MID(COMPRAS!D4777,1,2),IVA!W:W,0)),"SIN COD.")</f>
        <v>0</v>
      </c>
    </row>
    <row r="4878" spans="1:86" x14ac:dyDescent="0.25">
      <c r="A4878"/>
      <c r="B4878"/>
      <c r="D4878"/>
      <c r="AL4878">
        <f t="shared" si="532"/>
        <v>0</v>
      </c>
      <c r="AQ4878">
        <f t="shared" si="533"/>
        <v>0</v>
      </c>
      <c r="AR4878" t="str">
        <f>IFERROR(IF(OR(AP4878=338,AP4878=340,AP4878=341,AP4878=342,AP4878="342A",AP4878="342B"),PorcenRet(AP4878,AT4878,AU4878),INDEX(PORCENTAJEBUSCAR,MATCH(AP4878,CódigoRET,0),4)*1),"")</f>
        <v/>
      </c>
      <c r="AS4878">
        <f t="shared" si="534"/>
        <v>0</v>
      </c>
      <c r="BF4878" t="str">
        <f>IFERROR(IF(OR(BD4878=338,BD4878=340,BD4878=341,BD4878=342,BD4878="342A",BD4878="342B"),PorcenRet(BD4878,BH4878,BI4878),INDEX(PORCENTAJEBUSCAR,MATCH(BD4878,CódigoRET,0),4)*1),"")</f>
        <v/>
      </c>
      <c r="BG4878">
        <f t="shared" si="535"/>
        <v>0</v>
      </c>
      <c r="BO4878">
        <f t="shared" si="536"/>
        <v>0</v>
      </c>
      <c r="CC4878">
        <f t="shared" si="537"/>
        <v>0</v>
      </c>
      <c r="CD4878">
        <f t="shared" si="538"/>
        <v>0</v>
      </c>
      <c r="CG4878">
        <f ca="1">IFERROR(INDIRECT("IVA!X"&amp;MATCH(MID(COMPRAS!C4778,1,2)&amp;MID(COMPRAS!F4778,1,2)&amp;MID(COMPRAS!D4778,1,2),IVA!W:W,0)),"SIN COD.")</f>
        <v>0</v>
      </c>
      <c r="CH4878">
        <f ca="1">IFERROR(INDIRECT("IVA!Y"&amp;MATCH(MID(COMPRAS!C4778,1,2)&amp;MID(COMPRAS!F4778,1,2)&amp;MID(COMPRAS!D4778,1,2),IVA!W:W,0)),"SIN COD.")</f>
        <v>0</v>
      </c>
    </row>
    <row r="4879" spans="1:86" x14ac:dyDescent="0.25">
      <c r="A4879"/>
      <c r="B4879"/>
      <c r="D4879"/>
      <c r="AL4879">
        <f t="shared" si="532"/>
        <v>0</v>
      </c>
      <c r="AQ4879">
        <f t="shared" si="533"/>
        <v>0</v>
      </c>
      <c r="AR4879" t="str">
        <f>IFERROR(IF(OR(AP4879=338,AP4879=340,AP4879=341,AP4879=342,AP4879="342A",AP4879="342B"),PorcenRet(AP4879,AT4879,AU4879),INDEX(PORCENTAJEBUSCAR,MATCH(AP4879,CódigoRET,0),4)*1),"")</f>
        <v/>
      </c>
      <c r="AS4879">
        <f t="shared" si="534"/>
        <v>0</v>
      </c>
      <c r="BF4879" t="str">
        <f>IFERROR(IF(OR(BD4879=338,BD4879=340,BD4879=341,BD4879=342,BD4879="342A",BD4879="342B"),PorcenRet(BD4879,BH4879,BI4879),INDEX(PORCENTAJEBUSCAR,MATCH(BD4879,CódigoRET,0),4)*1),"")</f>
        <v/>
      </c>
      <c r="BG4879">
        <f t="shared" si="535"/>
        <v>0</v>
      </c>
      <c r="BO4879">
        <f t="shared" si="536"/>
        <v>0</v>
      </c>
      <c r="CC4879">
        <f t="shared" si="537"/>
        <v>0</v>
      </c>
      <c r="CD4879">
        <f t="shared" si="538"/>
        <v>0</v>
      </c>
      <c r="CG4879">
        <f ca="1">IFERROR(INDIRECT("IVA!X"&amp;MATCH(MID(COMPRAS!C4779,1,2)&amp;MID(COMPRAS!F4779,1,2)&amp;MID(COMPRAS!D4779,1,2),IVA!W:W,0)),"SIN COD.")</f>
        <v>0</v>
      </c>
      <c r="CH4879">
        <f ca="1">IFERROR(INDIRECT("IVA!Y"&amp;MATCH(MID(COMPRAS!C4779,1,2)&amp;MID(COMPRAS!F4779,1,2)&amp;MID(COMPRAS!D4779,1,2),IVA!W:W,0)),"SIN COD.")</f>
        <v>0</v>
      </c>
    </row>
    <row r="4880" spans="1:86" x14ac:dyDescent="0.25">
      <c r="A4880"/>
      <c r="B4880"/>
      <c r="D4880"/>
      <c r="AL4880">
        <f t="shared" si="532"/>
        <v>0</v>
      </c>
      <c r="AQ4880">
        <f t="shared" si="533"/>
        <v>0</v>
      </c>
      <c r="AR4880" t="str">
        <f>IFERROR(IF(OR(AP4880=338,AP4880=340,AP4880=341,AP4880=342,AP4880="342A",AP4880="342B"),PorcenRet(AP4880,AT4880,AU4880),INDEX(PORCENTAJEBUSCAR,MATCH(AP4880,CódigoRET,0),4)*1),"")</f>
        <v/>
      </c>
      <c r="AS4880">
        <f t="shared" si="534"/>
        <v>0</v>
      </c>
      <c r="BF4880" t="str">
        <f>IFERROR(IF(OR(BD4880=338,BD4880=340,BD4880=341,BD4880=342,BD4880="342A",BD4880="342B"),PorcenRet(BD4880,BH4880,BI4880),INDEX(PORCENTAJEBUSCAR,MATCH(BD4880,CódigoRET,0),4)*1),"")</f>
        <v/>
      </c>
      <c r="BG4880">
        <f t="shared" si="535"/>
        <v>0</v>
      </c>
      <c r="BO4880">
        <f t="shared" si="536"/>
        <v>0</v>
      </c>
      <c r="CC4880">
        <f t="shared" si="537"/>
        <v>0</v>
      </c>
      <c r="CD4880">
        <f t="shared" si="538"/>
        <v>0</v>
      </c>
      <c r="CG4880">
        <f ca="1">IFERROR(INDIRECT("IVA!X"&amp;MATCH(MID(COMPRAS!C4780,1,2)&amp;MID(COMPRAS!F4780,1,2)&amp;MID(COMPRAS!D4780,1,2),IVA!W:W,0)),"SIN COD.")</f>
        <v>0</v>
      </c>
      <c r="CH4880">
        <f ca="1">IFERROR(INDIRECT("IVA!Y"&amp;MATCH(MID(COMPRAS!C4780,1,2)&amp;MID(COMPRAS!F4780,1,2)&amp;MID(COMPRAS!D4780,1,2),IVA!W:W,0)),"SIN COD.")</f>
        <v>0</v>
      </c>
    </row>
    <row r="4881" spans="1:86" x14ac:dyDescent="0.25">
      <c r="A4881"/>
      <c r="B4881"/>
      <c r="D4881"/>
      <c r="AL4881">
        <f t="shared" si="532"/>
        <v>0</v>
      </c>
      <c r="AQ4881">
        <f t="shared" si="533"/>
        <v>0</v>
      </c>
      <c r="AR4881" t="str">
        <f>IFERROR(IF(OR(AP4881=338,AP4881=340,AP4881=341,AP4881=342,AP4881="342A",AP4881="342B"),PorcenRet(AP4881,AT4881,AU4881),INDEX(PORCENTAJEBUSCAR,MATCH(AP4881,CódigoRET,0),4)*1),"")</f>
        <v/>
      </c>
      <c r="AS4881">
        <f t="shared" si="534"/>
        <v>0</v>
      </c>
      <c r="BF4881" t="str">
        <f>IFERROR(IF(OR(BD4881=338,BD4881=340,BD4881=341,BD4881=342,BD4881="342A",BD4881="342B"),PorcenRet(BD4881,BH4881,BI4881),INDEX(PORCENTAJEBUSCAR,MATCH(BD4881,CódigoRET,0),4)*1),"")</f>
        <v/>
      </c>
      <c r="BG4881">
        <f t="shared" si="535"/>
        <v>0</v>
      </c>
      <c r="BO4881">
        <f t="shared" si="536"/>
        <v>0</v>
      </c>
      <c r="CC4881">
        <f t="shared" si="537"/>
        <v>0</v>
      </c>
      <c r="CD4881">
        <f t="shared" si="538"/>
        <v>0</v>
      </c>
      <c r="CG4881">
        <f ca="1">IFERROR(INDIRECT("IVA!X"&amp;MATCH(MID(COMPRAS!C4781,1,2)&amp;MID(COMPRAS!F4781,1,2)&amp;MID(COMPRAS!D4781,1,2),IVA!W:W,0)),"SIN COD.")</f>
        <v>0</v>
      </c>
      <c r="CH4881">
        <f ca="1">IFERROR(INDIRECT("IVA!Y"&amp;MATCH(MID(COMPRAS!C4781,1,2)&amp;MID(COMPRAS!F4781,1,2)&amp;MID(COMPRAS!D4781,1,2),IVA!W:W,0)),"SIN COD.")</f>
        <v>0</v>
      </c>
    </row>
    <row r="4882" spans="1:86" x14ac:dyDescent="0.25">
      <c r="A4882"/>
      <c r="B4882"/>
      <c r="D4882"/>
      <c r="AL4882">
        <f t="shared" si="532"/>
        <v>0</v>
      </c>
      <c r="AQ4882">
        <f t="shared" si="533"/>
        <v>0</v>
      </c>
      <c r="AR4882" t="str">
        <f>IFERROR(IF(OR(AP4882=338,AP4882=340,AP4882=341,AP4882=342,AP4882="342A",AP4882="342B"),PorcenRet(AP4882,AT4882,AU4882),INDEX(PORCENTAJEBUSCAR,MATCH(AP4882,CódigoRET,0),4)*1),"")</f>
        <v/>
      </c>
      <c r="AS4882">
        <f t="shared" si="534"/>
        <v>0</v>
      </c>
      <c r="BF4882" t="str">
        <f>IFERROR(IF(OR(BD4882=338,BD4882=340,BD4882=341,BD4882=342,BD4882="342A",BD4882="342B"),PorcenRet(BD4882,BH4882,BI4882),INDEX(PORCENTAJEBUSCAR,MATCH(BD4882,CódigoRET,0),4)*1),"")</f>
        <v/>
      </c>
      <c r="BG4882">
        <f t="shared" si="535"/>
        <v>0</v>
      </c>
      <c r="BO4882">
        <f t="shared" si="536"/>
        <v>0</v>
      </c>
      <c r="CC4882">
        <f t="shared" si="537"/>
        <v>0</v>
      </c>
      <c r="CD4882">
        <f t="shared" si="538"/>
        <v>0</v>
      </c>
      <c r="CG4882">
        <f ca="1">IFERROR(INDIRECT("IVA!X"&amp;MATCH(MID(COMPRAS!C4782,1,2)&amp;MID(COMPRAS!F4782,1,2)&amp;MID(COMPRAS!D4782,1,2),IVA!W:W,0)),"SIN COD.")</f>
        <v>0</v>
      </c>
      <c r="CH4882">
        <f ca="1">IFERROR(INDIRECT("IVA!Y"&amp;MATCH(MID(COMPRAS!C4782,1,2)&amp;MID(COMPRAS!F4782,1,2)&amp;MID(COMPRAS!D4782,1,2),IVA!W:W,0)),"SIN COD.")</f>
        <v>0</v>
      </c>
    </row>
    <row r="4883" spans="1:86" x14ac:dyDescent="0.25">
      <c r="A4883"/>
      <c r="B4883"/>
      <c r="D4883"/>
      <c r="AL4883">
        <f t="shared" si="532"/>
        <v>0</v>
      </c>
      <c r="AQ4883">
        <f t="shared" si="533"/>
        <v>0</v>
      </c>
      <c r="AR4883" t="str">
        <f>IFERROR(IF(OR(AP4883=338,AP4883=340,AP4883=341,AP4883=342,AP4883="342A",AP4883="342B"),PorcenRet(AP4883,AT4883,AU4883),INDEX(PORCENTAJEBUSCAR,MATCH(AP4883,CódigoRET,0),4)*1),"")</f>
        <v/>
      </c>
      <c r="AS4883">
        <f t="shared" si="534"/>
        <v>0</v>
      </c>
      <c r="BF4883" t="str">
        <f>IFERROR(IF(OR(BD4883=338,BD4883=340,BD4883=341,BD4883=342,BD4883="342A",BD4883="342B"),PorcenRet(BD4883,BH4883,BI4883),INDEX(PORCENTAJEBUSCAR,MATCH(BD4883,CódigoRET,0),4)*1),"")</f>
        <v/>
      </c>
      <c r="BG4883">
        <f t="shared" si="535"/>
        <v>0</v>
      </c>
      <c r="BO4883">
        <f t="shared" si="536"/>
        <v>0</v>
      </c>
      <c r="CC4883">
        <f t="shared" si="537"/>
        <v>0</v>
      </c>
      <c r="CD4883">
        <f t="shared" si="538"/>
        <v>0</v>
      </c>
      <c r="CG4883">
        <f ca="1">IFERROR(INDIRECT("IVA!X"&amp;MATCH(MID(COMPRAS!C4783,1,2)&amp;MID(COMPRAS!F4783,1,2)&amp;MID(COMPRAS!D4783,1,2),IVA!W:W,0)),"SIN COD.")</f>
        <v>0</v>
      </c>
      <c r="CH4883">
        <f ca="1">IFERROR(INDIRECT("IVA!Y"&amp;MATCH(MID(COMPRAS!C4783,1,2)&amp;MID(COMPRAS!F4783,1,2)&amp;MID(COMPRAS!D4783,1,2),IVA!W:W,0)),"SIN COD.")</f>
        <v>0</v>
      </c>
    </row>
    <row r="4884" spans="1:86" x14ac:dyDescent="0.25">
      <c r="A4884"/>
      <c r="B4884"/>
      <c r="D4884"/>
      <c r="AL4884">
        <f t="shared" si="532"/>
        <v>0</v>
      </c>
      <c r="AQ4884">
        <f t="shared" si="533"/>
        <v>0</v>
      </c>
      <c r="AR4884" t="str">
        <f>IFERROR(IF(OR(AP4884=338,AP4884=340,AP4884=341,AP4884=342,AP4884="342A",AP4884="342B"),PorcenRet(AP4884,AT4884,AU4884),INDEX(PORCENTAJEBUSCAR,MATCH(AP4884,CódigoRET,0),4)*1),"")</f>
        <v/>
      </c>
      <c r="AS4884">
        <f t="shared" si="534"/>
        <v>0</v>
      </c>
      <c r="BF4884" t="str">
        <f>IFERROR(IF(OR(BD4884=338,BD4884=340,BD4884=341,BD4884=342,BD4884="342A",BD4884="342B"),PorcenRet(BD4884,BH4884,BI4884),INDEX(PORCENTAJEBUSCAR,MATCH(BD4884,CódigoRET,0),4)*1),"")</f>
        <v/>
      </c>
      <c r="BG4884">
        <f t="shared" si="535"/>
        <v>0</v>
      </c>
      <c r="BO4884">
        <f t="shared" si="536"/>
        <v>0</v>
      </c>
      <c r="CC4884">
        <f t="shared" si="537"/>
        <v>0</v>
      </c>
      <c r="CD4884">
        <f t="shared" si="538"/>
        <v>0</v>
      </c>
      <c r="CG4884">
        <f ca="1">IFERROR(INDIRECT("IVA!X"&amp;MATCH(MID(COMPRAS!C4784,1,2)&amp;MID(COMPRAS!F4784,1,2)&amp;MID(COMPRAS!D4784,1,2),IVA!W:W,0)),"SIN COD.")</f>
        <v>0</v>
      </c>
      <c r="CH4884">
        <f ca="1">IFERROR(INDIRECT("IVA!Y"&amp;MATCH(MID(COMPRAS!C4784,1,2)&amp;MID(COMPRAS!F4784,1,2)&amp;MID(COMPRAS!D4784,1,2),IVA!W:W,0)),"SIN COD.")</f>
        <v>0</v>
      </c>
    </row>
    <row r="4885" spans="1:86" x14ac:dyDescent="0.25">
      <c r="A4885"/>
      <c r="B4885"/>
      <c r="D4885"/>
      <c r="AL4885">
        <f t="shared" si="532"/>
        <v>0</v>
      </c>
      <c r="AQ4885">
        <f t="shared" si="533"/>
        <v>0</v>
      </c>
      <c r="AR4885" t="str">
        <f>IFERROR(IF(OR(AP4885=338,AP4885=340,AP4885=341,AP4885=342,AP4885="342A",AP4885="342B"),PorcenRet(AP4885,AT4885,AU4885),INDEX(PORCENTAJEBUSCAR,MATCH(AP4885,CódigoRET,0),4)*1),"")</f>
        <v/>
      </c>
      <c r="AS4885">
        <f t="shared" si="534"/>
        <v>0</v>
      </c>
      <c r="BF4885" t="str">
        <f>IFERROR(IF(OR(BD4885=338,BD4885=340,BD4885=341,BD4885=342,BD4885="342A",BD4885="342B"),PorcenRet(BD4885,BH4885,BI4885),INDEX(PORCENTAJEBUSCAR,MATCH(BD4885,CódigoRET,0),4)*1),"")</f>
        <v/>
      </c>
      <c r="BG4885">
        <f t="shared" si="535"/>
        <v>0</v>
      </c>
      <c r="BO4885">
        <f t="shared" si="536"/>
        <v>0</v>
      </c>
      <c r="CC4885">
        <f t="shared" si="537"/>
        <v>0</v>
      </c>
      <c r="CD4885">
        <f t="shared" si="538"/>
        <v>0</v>
      </c>
      <c r="CG4885">
        <f ca="1">IFERROR(INDIRECT("IVA!X"&amp;MATCH(MID(COMPRAS!C4785,1,2)&amp;MID(COMPRAS!F4785,1,2)&amp;MID(COMPRAS!D4785,1,2),IVA!W:W,0)),"SIN COD.")</f>
        <v>0</v>
      </c>
      <c r="CH4885">
        <f ca="1">IFERROR(INDIRECT("IVA!Y"&amp;MATCH(MID(COMPRAS!C4785,1,2)&amp;MID(COMPRAS!F4785,1,2)&amp;MID(COMPRAS!D4785,1,2),IVA!W:W,0)),"SIN COD.")</f>
        <v>0</v>
      </c>
    </row>
    <row r="4886" spans="1:86" x14ac:dyDescent="0.25">
      <c r="A4886"/>
      <c r="B4886"/>
      <c r="D4886"/>
      <c r="AL4886">
        <f t="shared" si="532"/>
        <v>0</v>
      </c>
      <c r="AQ4886">
        <f t="shared" si="533"/>
        <v>0</v>
      </c>
      <c r="AR4886" t="str">
        <f>IFERROR(IF(OR(AP4886=338,AP4886=340,AP4886=341,AP4886=342,AP4886="342A",AP4886="342B"),PorcenRet(AP4886,AT4886,AU4886),INDEX(PORCENTAJEBUSCAR,MATCH(AP4886,CódigoRET,0),4)*1),"")</f>
        <v/>
      </c>
      <c r="AS4886">
        <f t="shared" si="534"/>
        <v>0</v>
      </c>
      <c r="BF4886" t="str">
        <f>IFERROR(IF(OR(BD4886=338,BD4886=340,BD4886=341,BD4886=342,BD4886="342A",BD4886="342B"),PorcenRet(BD4886,BH4886,BI4886),INDEX(PORCENTAJEBUSCAR,MATCH(BD4886,CódigoRET,0),4)*1),"")</f>
        <v/>
      </c>
      <c r="BG4886">
        <f t="shared" si="535"/>
        <v>0</v>
      </c>
      <c r="BO4886">
        <f t="shared" si="536"/>
        <v>0</v>
      </c>
      <c r="CC4886">
        <f t="shared" si="537"/>
        <v>0</v>
      </c>
      <c r="CD4886">
        <f t="shared" si="538"/>
        <v>0</v>
      </c>
      <c r="CG4886">
        <f ca="1">IFERROR(INDIRECT("IVA!X"&amp;MATCH(MID(COMPRAS!C4786,1,2)&amp;MID(COMPRAS!F4786,1,2)&amp;MID(COMPRAS!D4786,1,2),IVA!W:W,0)),"SIN COD.")</f>
        <v>0</v>
      </c>
      <c r="CH4886">
        <f ca="1">IFERROR(INDIRECT("IVA!Y"&amp;MATCH(MID(COMPRAS!C4786,1,2)&amp;MID(COMPRAS!F4786,1,2)&amp;MID(COMPRAS!D4786,1,2),IVA!W:W,0)),"SIN COD.")</f>
        <v>0</v>
      </c>
    </row>
    <row r="4887" spans="1:86" x14ac:dyDescent="0.25">
      <c r="A4887"/>
      <c r="B4887"/>
      <c r="D4887"/>
      <c r="AL4887">
        <f t="shared" si="532"/>
        <v>0</v>
      </c>
      <c r="AQ4887">
        <f t="shared" si="533"/>
        <v>0</v>
      </c>
      <c r="AR4887" t="str">
        <f>IFERROR(IF(OR(AP4887=338,AP4887=340,AP4887=341,AP4887=342,AP4887="342A",AP4887="342B"),PorcenRet(AP4887,AT4887,AU4887),INDEX(PORCENTAJEBUSCAR,MATCH(AP4887,CódigoRET,0),4)*1),"")</f>
        <v/>
      </c>
      <c r="AS4887">
        <f t="shared" si="534"/>
        <v>0</v>
      </c>
      <c r="BF4887" t="str">
        <f>IFERROR(IF(OR(BD4887=338,BD4887=340,BD4887=341,BD4887=342,BD4887="342A",BD4887="342B"),PorcenRet(BD4887,BH4887,BI4887),INDEX(PORCENTAJEBUSCAR,MATCH(BD4887,CódigoRET,0),4)*1),"")</f>
        <v/>
      </c>
      <c r="BG4887">
        <f t="shared" si="535"/>
        <v>0</v>
      </c>
      <c r="BO4887">
        <f t="shared" si="536"/>
        <v>0</v>
      </c>
      <c r="CC4887">
        <f t="shared" si="537"/>
        <v>0</v>
      </c>
      <c r="CD4887">
        <f t="shared" si="538"/>
        <v>0</v>
      </c>
      <c r="CG4887">
        <f ca="1">IFERROR(INDIRECT("IVA!X"&amp;MATCH(MID(COMPRAS!C4787,1,2)&amp;MID(COMPRAS!F4787,1,2)&amp;MID(COMPRAS!D4787,1,2),IVA!W:W,0)),"SIN COD.")</f>
        <v>0</v>
      </c>
      <c r="CH4887">
        <f ca="1">IFERROR(INDIRECT("IVA!Y"&amp;MATCH(MID(COMPRAS!C4787,1,2)&amp;MID(COMPRAS!F4787,1,2)&amp;MID(COMPRAS!D4787,1,2),IVA!W:W,0)),"SIN COD.")</f>
        <v>0</v>
      </c>
    </row>
    <row r="4888" spans="1:86" x14ac:dyDescent="0.25">
      <c r="A4888"/>
      <c r="B4888"/>
      <c r="D4888"/>
      <c r="AL4888">
        <f t="shared" si="532"/>
        <v>0</v>
      </c>
      <c r="AQ4888">
        <f t="shared" si="533"/>
        <v>0</v>
      </c>
      <c r="AR4888" t="str">
        <f>IFERROR(IF(OR(AP4888=338,AP4888=340,AP4888=341,AP4888=342,AP4888="342A",AP4888="342B"),PorcenRet(AP4888,AT4888,AU4888),INDEX(PORCENTAJEBUSCAR,MATCH(AP4888,CódigoRET,0),4)*1),"")</f>
        <v/>
      </c>
      <c r="AS4888">
        <f t="shared" si="534"/>
        <v>0</v>
      </c>
      <c r="BF4888" t="str">
        <f>IFERROR(IF(OR(BD4888=338,BD4888=340,BD4888=341,BD4888=342,BD4888="342A",BD4888="342B"),PorcenRet(BD4888,BH4888,BI4888),INDEX(PORCENTAJEBUSCAR,MATCH(BD4888,CódigoRET,0),4)*1),"")</f>
        <v/>
      </c>
      <c r="BG4888">
        <f t="shared" si="535"/>
        <v>0</v>
      </c>
      <c r="BO4888">
        <f t="shared" si="536"/>
        <v>0</v>
      </c>
      <c r="CC4888">
        <f t="shared" si="537"/>
        <v>0</v>
      </c>
      <c r="CD4888">
        <f t="shared" si="538"/>
        <v>0</v>
      </c>
      <c r="CG4888">
        <f ca="1">IFERROR(INDIRECT("IVA!X"&amp;MATCH(MID(COMPRAS!C4788,1,2)&amp;MID(COMPRAS!F4788,1,2)&amp;MID(COMPRAS!D4788,1,2),IVA!W:W,0)),"SIN COD.")</f>
        <v>0</v>
      </c>
      <c r="CH4888">
        <f ca="1">IFERROR(INDIRECT("IVA!Y"&amp;MATCH(MID(COMPRAS!C4788,1,2)&amp;MID(COMPRAS!F4788,1,2)&amp;MID(COMPRAS!D4788,1,2),IVA!W:W,0)),"SIN COD.")</f>
        <v>0</v>
      </c>
    </row>
    <row r="4889" spans="1:86" x14ac:dyDescent="0.25">
      <c r="A4889"/>
      <c r="B4889"/>
      <c r="D4889"/>
      <c r="AL4889">
        <f t="shared" si="532"/>
        <v>0</v>
      </c>
      <c r="AQ4889">
        <f t="shared" si="533"/>
        <v>0</v>
      </c>
      <c r="AR4889" t="str">
        <f>IFERROR(IF(OR(AP4889=338,AP4889=340,AP4889=341,AP4889=342,AP4889="342A",AP4889="342B"),PorcenRet(AP4889,AT4889,AU4889),INDEX(PORCENTAJEBUSCAR,MATCH(AP4889,CódigoRET,0),4)*1),"")</f>
        <v/>
      </c>
      <c r="AS4889">
        <f t="shared" si="534"/>
        <v>0</v>
      </c>
      <c r="BF4889" t="str">
        <f>IFERROR(IF(OR(BD4889=338,BD4889=340,BD4889=341,BD4889=342,BD4889="342A",BD4889="342B"),PorcenRet(BD4889,BH4889,BI4889),INDEX(PORCENTAJEBUSCAR,MATCH(BD4889,CódigoRET,0),4)*1),"")</f>
        <v/>
      </c>
      <c r="BG4889">
        <f t="shared" si="535"/>
        <v>0</v>
      </c>
      <c r="BO4889">
        <f t="shared" si="536"/>
        <v>0</v>
      </c>
      <c r="CC4889">
        <f t="shared" si="537"/>
        <v>0</v>
      </c>
      <c r="CD4889">
        <f t="shared" si="538"/>
        <v>0</v>
      </c>
      <c r="CG4889">
        <f ca="1">IFERROR(INDIRECT("IVA!X"&amp;MATCH(MID(COMPRAS!C4789,1,2)&amp;MID(COMPRAS!F4789,1,2)&amp;MID(COMPRAS!D4789,1,2),IVA!W:W,0)),"SIN COD.")</f>
        <v>0</v>
      </c>
      <c r="CH4889">
        <f ca="1">IFERROR(INDIRECT("IVA!Y"&amp;MATCH(MID(COMPRAS!C4789,1,2)&amp;MID(COMPRAS!F4789,1,2)&amp;MID(COMPRAS!D4789,1,2),IVA!W:W,0)),"SIN COD.")</f>
        <v>0</v>
      </c>
    </row>
    <row r="4890" spans="1:86" x14ac:dyDescent="0.25">
      <c r="A4890"/>
      <c r="B4890"/>
      <c r="D4890"/>
      <c r="AL4890">
        <f t="shared" si="532"/>
        <v>0</v>
      </c>
      <c r="AQ4890">
        <f t="shared" si="533"/>
        <v>0</v>
      </c>
      <c r="AR4890" t="str">
        <f>IFERROR(IF(OR(AP4890=338,AP4890=340,AP4890=341,AP4890=342,AP4890="342A",AP4890="342B"),PorcenRet(AP4890,AT4890,AU4890),INDEX(PORCENTAJEBUSCAR,MATCH(AP4890,CódigoRET,0),4)*1),"")</f>
        <v/>
      </c>
      <c r="AS4890">
        <f t="shared" si="534"/>
        <v>0</v>
      </c>
      <c r="BF4890" t="str">
        <f>IFERROR(IF(OR(BD4890=338,BD4890=340,BD4890=341,BD4890=342,BD4890="342A",BD4890="342B"),PorcenRet(BD4890,BH4890,BI4890),INDEX(PORCENTAJEBUSCAR,MATCH(BD4890,CódigoRET,0),4)*1),"")</f>
        <v/>
      </c>
      <c r="BG4890">
        <f t="shared" si="535"/>
        <v>0</v>
      </c>
      <c r="BO4890">
        <f t="shared" si="536"/>
        <v>0</v>
      </c>
      <c r="CC4890">
        <f t="shared" si="537"/>
        <v>0</v>
      </c>
      <c r="CD4890">
        <f t="shared" si="538"/>
        <v>0</v>
      </c>
      <c r="CG4890">
        <f ca="1">IFERROR(INDIRECT("IVA!X"&amp;MATCH(MID(COMPRAS!C4790,1,2)&amp;MID(COMPRAS!F4790,1,2)&amp;MID(COMPRAS!D4790,1,2),IVA!W:W,0)),"SIN COD.")</f>
        <v>0</v>
      </c>
      <c r="CH4890">
        <f ca="1">IFERROR(INDIRECT("IVA!Y"&amp;MATCH(MID(COMPRAS!C4790,1,2)&amp;MID(COMPRAS!F4790,1,2)&amp;MID(COMPRAS!D4790,1,2),IVA!W:W,0)),"SIN COD.")</f>
        <v>0</v>
      </c>
    </row>
    <row r="4891" spans="1:86" x14ac:dyDescent="0.25">
      <c r="A4891"/>
      <c r="B4891"/>
      <c r="D4891"/>
      <c r="AL4891">
        <f t="shared" si="532"/>
        <v>0</v>
      </c>
      <c r="AQ4891">
        <f t="shared" si="533"/>
        <v>0</v>
      </c>
      <c r="AR4891" t="str">
        <f>IFERROR(IF(OR(AP4891=338,AP4891=340,AP4891=341,AP4891=342,AP4891="342A",AP4891="342B"),PorcenRet(AP4891,AT4891,AU4891),INDEX(PORCENTAJEBUSCAR,MATCH(AP4891,CódigoRET,0),4)*1),"")</f>
        <v/>
      </c>
      <c r="AS4891">
        <f t="shared" si="534"/>
        <v>0</v>
      </c>
      <c r="BF4891" t="str">
        <f>IFERROR(IF(OR(BD4891=338,BD4891=340,BD4891=341,BD4891=342,BD4891="342A",BD4891="342B"),PorcenRet(BD4891,BH4891,BI4891),INDEX(PORCENTAJEBUSCAR,MATCH(BD4891,CódigoRET,0),4)*1),"")</f>
        <v/>
      </c>
      <c r="BG4891">
        <f t="shared" si="535"/>
        <v>0</v>
      </c>
      <c r="BO4891">
        <f t="shared" si="536"/>
        <v>0</v>
      </c>
      <c r="CC4891">
        <f t="shared" si="537"/>
        <v>0</v>
      </c>
      <c r="CD4891">
        <f t="shared" si="538"/>
        <v>0</v>
      </c>
      <c r="CG4891">
        <f ca="1">IFERROR(INDIRECT("IVA!X"&amp;MATCH(MID(COMPRAS!C4791,1,2)&amp;MID(COMPRAS!F4791,1,2)&amp;MID(COMPRAS!D4791,1,2),IVA!W:W,0)),"SIN COD.")</f>
        <v>0</v>
      </c>
      <c r="CH4891">
        <f ca="1">IFERROR(INDIRECT("IVA!Y"&amp;MATCH(MID(COMPRAS!C4791,1,2)&amp;MID(COMPRAS!F4791,1,2)&amp;MID(COMPRAS!D4791,1,2),IVA!W:W,0)),"SIN COD.")</f>
        <v>0</v>
      </c>
    </row>
    <row r="4892" spans="1:86" x14ac:dyDescent="0.25">
      <c r="A4892"/>
      <c r="B4892"/>
      <c r="D4892"/>
      <c r="AL4892">
        <f t="shared" si="532"/>
        <v>0</v>
      </c>
      <c r="AQ4892">
        <f t="shared" si="533"/>
        <v>0</v>
      </c>
      <c r="AR4892" t="str">
        <f>IFERROR(IF(OR(AP4892=338,AP4892=340,AP4892=341,AP4892=342,AP4892="342A",AP4892="342B"),PorcenRet(AP4892,AT4892,AU4892),INDEX(PORCENTAJEBUSCAR,MATCH(AP4892,CódigoRET,0),4)*1),"")</f>
        <v/>
      </c>
      <c r="AS4892">
        <f t="shared" si="534"/>
        <v>0</v>
      </c>
      <c r="BF4892" t="str">
        <f>IFERROR(IF(OR(BD4892=338,BD4892=340,BD4892=341,BD4892=342,BD4892="342A",BD4892="342B"),PorcenRet(BD4892,BH4892,BI4892),INDEX(PORCENTAJEBUSCAR,MATCH(BD4892,CódigoRET,0),4)*1),"")</f>
        <v/>
      </c>
      <c r="BG4892">
        <f t="shared" si="535"/>
        <v>0</v>
      </c>
      <c r="BO4892">
        <f t="shared" si="536"/>
        <v>0</v>
      </c>
      <c r="CC4892">
        <f t="shared" si="537"/>
        <v>0</v>
      </c>
      <c r="CD4892">
        <f t="shared" si="538"/>
        <v>0</v>
      </c>
      <c r="CG4892">
        <f ca="1">IFERROR(INDIRECT("IVA!X"&amp;MATCH(MID(COMPRAS!C4792,1,2)&amp;MID(COMPRAS!F4792,1,2)&amp;MID(COMPRAS!D4792,1,2),IVA!W:W,0)),"SIN COD.")</f>
        <v>0</v>
      </c>
      <c r="CH4892">
        <f ca="1">IFERROR(INDIRECT("IVA!Y"&amp;MATCH(MID(COMPRAS!C4792,1,2)&amp;MID(COMPRAS!F4792,1,2)&amp;MID(COMPRAS!D4792,1,2),IVA!W:W,0)),"SIN COD.")</f>
        <v>0</v>
      </c>
    </row>
    <row r="4893" spans="1:86" x14ac:dyDescent="0.25">
      <c r="A4893"/>
      <c r="B4893"/>
      <c r="D4893"/>
      <c r="AL4893">
        <f t="shared" si="532"/>
        <v>0</v>
      </c>
      <c r="AQ4893">
        <f t="shared" si="533"/>
        <v>0</v>
      </c>
      <c r="AR4893" t="str">
        <f>IFERROR(IF(OR(AP4893=338,AP4893=340,AP4893=341,AP4893=342,AP4893="342A",AP4893="342B"),PorcenRet(AP4893,AT4893,AU4893),INDEX(PORCENTAJEBUSCAR,MATCH(AP4893,CódigoRET,0),4)*1),"")</f>
        <v/>
      </c>
      <c r="AS4893">
        <f t="shared" si="534"/>
        <v>0</v>
      </c>
      <c r="BF4893" t="str">
        <f>IFERROR(IF(OR(BD4893=338,BD4893=340,BD4893=341,BD4893=342,BD4893="342A",BD4893="342B"),PorcenRet(BD4893,BH4893,BI4893),INDEX(PORCENTAJEBUSCAR,MATCH(BD4893,CódigoRET,0),4)*1),"")</f>
        <v/>
      </c>
      <c r="BG4893">
        <f t="shared" si="535"/>
        <v>0</v>
      </c>
      <c r="BO4893">
        <f t="shared" si="536"/>
        <v>0</v>
      </c>
      <c r="CC4893">
        <f t="shared" si="537"/>
        <v>0</v>
      </c>
      <c r="CD4893">
        <f t="shared" si="538"/>
        <v>0</v>
      </c>
      <c r="CG4893">
        <f ca="1">IFERROR(INDIRECT("IVA!X"&amp;MATCH(MID(COMPRAS!C4793,1,2)&amp;MID(COMPRAS!F4793,1,2)&amp;MID(COMPRAS!D4793,1,2),IVA!W:W,0)),"SIN COD.")</f>
        <v>0</v>
      </c>
      <c r="CH4893">
        <f ca="1">IFERROR(INDIRECT("IVA!Y"&amp;MATCH(MID(COMPRAS!C4793,1,2)&amp;MID(COMPRAS!F4793,1,2)&amp;MID(COMPRAS!D4793,1,2),IVA!W:W,0)),"SIN COD.")</f>
        <v>0</v>
      </c>
    </row>
    <row r="4894" spans="1:86" x14ac:dyDescent="0.25">
      <c r="A4894"/>
      <c r="B4894"/>
      <c r="D4894"/>
      <c r="AL4894">
        <f t="shared" si="532"/>
        <v>0</v>
      </c>
      <c r="AQ4894">
        <f t="shared" si="533"/>
        <v>0</v>
      </c>
      <c r="AR4894" t="str">
        <f>IFERROR(IF(OR(AP4894=338,AP4894=340,AP4894=341,AP4894=342,AP4894="342A",AP4894="342B"),PorcenRet(AP4894,AT4894,AU4894),INDEX(PORCENTAJEBUSCAR,MATCH(AP4894,CódigoRET,0),4)*1),"")</f>
        <v/>
      </c>
      <c r="AS4894">
        <f t="shared" si="534"/>
        <v>0</v>
      </c>
      <c r="BF4894" t="str">
        <f>IFERROR(IF(OR(BD4894=338,BD4894=340,BD4894=341,BD4894=342,BD4894="342A",BD4894="342B"),PorcenRet(BD4894,BH4894,BI4894),INDEX(PORCENTAJEBUSCAR,MATCH(BD4894,CódigoRET,0),4)*1),"")</f>
        <v/>
      </c>
      <c r="BG4894">
        <f t="shared" si="535"/>
        <v>0</v>
      </c>
      <c r="BO4894">
        <f t="shared" si="536"/>
        <v>0</v>
      </c>
      <c r="CC4894">
        <f t="shared" si="537"/>
        <v>0</v>
      </c>
      <c r="CD4894">
        <f t="shared" si="538"/>
        <v>0</v>
      </c>
      <c r="CG4894">
        <f ca="1">IFERROR(INDIRECT("IVA!X"&amp;MATCH(MID(COMPRAS!C4794,1,2)&amp;MID(COMPRAS!F4794,1,2)&amp;MID(COMPRAS!D4794,1,2),IVA!W:W,0)),"SIN COD.")</f>
        <v>0</v>
      </c>
      <c r="CH4894">
        <f ca="1">IFERROR(INDIRECT("IVA!Y"&amp;MATCH(MID(COMPRAS!C4794,1,2)&amp;MID(COMPRAS!F4794,1,2)&amp;MID(COMPRAS!D4794,1,2),IVA!W:W,0)),"SIN COD.")</f>
        <v>0</v>
      </c>
    </row>
    <row r="4895" spans="1:86" x14ac:dyDescent="0.25">
      <c r="A4895"/>
      <c r="B4895"/>
      <c r="D4895"/>
      <c r="AL4895">
        <f t="shared" si="532"/>
        <v>0</v>
      </c>
      <c r="AQ4895">
        <f t="shared" si="533"/>
        <v>0</v>
      </c>
      <c r="AR4895" t="str">
        <f>IFERROR(IF(OR(AP4895=338,AP4895=340,AP4895=341,AP4895=342,AP4895="342A",AP4895="342B"),PorcenRet(AP4895,AT4895,AU4895),INDEX(PORCENTAJEBUSCAR,MATCH(AP4895,CódigoRET,0),4)*1),"")</f>
        <v/>
      </c>
      <c r="AS4895">
        <f t="shared" si="534"/>
        <v>0</v>
      </c>
      <c r="BF4895" t="str">
        <f>IFERROR(IF(OR(BD4895=338,BD4895=340,BD4895=341,BD4895=342,BD4895="342A",BD4895="342B"),PorcenRet(BD4895,BH4895,BI4895),INDEX(PORCENTAJEBUSCAR,MATCH(BD4895,CódigoRET,0),4)*1),"")</f>
        <v/>
      </c>
      <c r="BG4895">
        <f t="shared" si="535"/>
        <v>0</v>
      </c>
      <c r="BO4895">
        <f t="shared" si="536"/>
        <v>0</v>
      </c>
      <c r="CC4895">
        <f t="shared" si="537"/>
        <v>0</v>
      </c>
      <c r="CD4895">
        <f t="shared" si="538"/>
        <v>0</v>
      </c>
      <c r="CG4895">
        <f ca="1">IFERROR(INDIRECT("IVA!X"&amp;MATCH(MID(COMPRAS!C4795,1,2)&amp;MID(COMPRAS!F4795,1,2)&amp;MID(COMPRAS!D4795,1,2),IVA!W:W,0)),"SIN COD.")</f>
        <v>0</v>
      </c>
      <c r="CH4895">
        <f ca="1">IFERROR(INDIRECT("IVA!Y"&amp;MATCH(MID(COMPRAS!C4795,1,2)&amp;MID(COMPRAS!F4795,1,2)&amp;MID(COMPRAS!D4795,1,2),IVA!W:W,0)),"SIN COD.")</f>
        <v>0</v>
      </c>
    </row>
    <row r="4896" spans="1:86" x14ac:dyDescent="0.25">
      <c r="A4896"/>
      <c r="B4896"/>
      <c r="D4896"/>
      <c r="AL4896">
        <f t="shared" si="532"/>
        <v>0</v>
      </c>
      <c r="AQ4896">
        <f t="shared" si="533"/>
        <v>0</v>
      </c>
      <c r="AR4896" t="str">
        <f>IFERROR(IF(OR(AP4896=338,AP4896=340,AP4896=341,AP4896=342,AP4896="342A",AP4896="342B"),PorcenRet(AP4896,AT4896,AU4896),INDEX(PORCENTAJEBUSCAR,MATCH(AP4896,CódigoRET,0),4)*1),"")</f>
        <v/>
      </c>
      <c r="AS4896">
        <f t="shared" si="534"/>
        <v>0</v>
      </c>
      <c r="BF4896" t="str">
        <f>IFERROR(IF(OR(BD4896=338,BD4896=340,BD4896=341,BD4896=342,BD4896="342A",BD4896="342B"),PorcenRet(BD4896,BH4896,BI4896),INDEX(PORCENTAJEBUSCAR,MATCH(BD4896,CódigoRET,0),4)*1),"")</f>
        <v/>
      </c>
      <c r="BG4896">
        <f t="shared" si="535"/>
        <v>0</v>
      </c>
      <c r="BO4896">
        <f t="shared" si="536"/>
        <v>0</v>
      </c>
      <c r="CC4896">
        <f t="shared" si="537"/>
        <v>0</v>
      </c>
      <c r="CD4896">
        <f t="shared" si="538"/>
        <v>0</v>
      </c>
      <c r="CG4896">
        <f ca="1">IFERROR(INDIRECT("IVA!X"&amp;MATCH(MID(COMPRAS!C4796,1,2)&amp;MID(COMPRAS!F4796,1,2)&amp;MID(COMPRAS!D4796,1,2),IVA!W:W,0)),"SIN COD.")</f>
        <v>0</v>
      </c>
      <c r="CH4896">
        <f ca="1">IFERROR(INDIRECT("IVA!Y"&amp;MATCH(MID(COMPRAS!C4796,1,2)&amp;MID(COMPRAS!F4796,1,2)&amp;MID(COMPRAS!D4796,1,2),IVA!W:W,0)),"SIN COD.")</f>
        <v>0</v>
      </c>
    </row>
    <row r="4897" spans="1:86" x14ac:dyDescent="0.25">
      <c r="A4897"/>
      <c r="B4897"/>
      <c r="D4897"/>
      <c r="AL4897">
        <f t="shared" si="532"/>
        <v>0</v>
      </c>
      <c r="AQ4897">
        <f t="shared" si="533"/>
        <v>0</v>
      </c>
      <c r="AR4897" t="str">
        <f>IFERROR(IF(OR(AP4897=338,AP4897=340,AP4897=341,AP4897=342,AP4897="342A",AP4897="342B"),PorcenRet(AP4897,AT4897,AU4897),INDEX(PORCENTAJEBUSCAR,MATCH(AP4897,CódigoRET,0),4)*1),"")</f>
        <v/>
      </c>
      <c r="AS4897">
        <f t="shared" si="534"/>
        <v>0</v>
      </c>
      <c r="BF4897" t="str">
        <f>IFERROR(IF(OR(BD4897=338,BD4897=340,BD4897=341,BD4897=342,BD4897="342A",BD4897="342B"),PorcenRet(BD4897,BH4897,BI4897),INDEX(PORCENTAJEBUSCAR,MATCH(BD4897,CódigoRET,0),4)*1),"")</f>
        <v/>
      </c>
      <c r="BG4897">
        <f t="shared" si="535"/>
        <v>0</v>
      </c>
      <c r="BO4897">
        <f t="shared" si="536"/>
        <v>0</v>
      </c>
      <c r="CC4897">
        <f t="shared" si="537"/>
        <v>0</v>
      </c>
      <c r="CD4897">
        <f t="shared" si="538"/>
        <v>0</v>
      </c>
      <c r="CG4897">
        <f ca="1">IFERROR(INDIRECT("IVA!X"&amp;MATCH(MID(COMPRAS!C4797,1,2)&amp;MID(COMPRAS!F4797,1,2)&amp;MID(COMPRAS!D4797,1,2),IVA!W:W,0)),"SIN COD.")</f>
        <v>0</v>
      </c>
      <c r="CH4897">
        <f ca="1">IFERROR(INDIRECT("IVA!Y"&amp;MATCH(MID(COMPRAS!C4797,1,2)&amp;MID(COMPRAS!F4797,1,2)&amp;MID(COMPRAS!D4797,1,2),IVA!W:W,0)),"SIN COD.")</f>
        <v>0</v>
      </c>
    </row>
    <row r="4898" spans="1:86" x14ac:dyDescent="0.25">
      <c r="A4898"/>
      <c r="B4898"/>
      <c r="D4898"/>
      <c r="AL4898">
        <f t="shared" si="532"/>
        <v>0</v>
      </c>
      <c r="AQ4898">
        <f t="shared" si="533"/>
        <v>0</v>
      </c>
      <c r="AR4898" t="str">
        <f>IFERROR(IF(OR(AP4898=338,AP4898=340,AP4898=341,AP4898=342,AP4898="342A",AP4898="342B"),PorcenRet(AP4898,AT4898,AU4898),INDEX(PORCENTAJEBUSCAR,MATCH(AP4898,CódigoRET,0),4)*1),"")</f>
        <v/>
      </c>
      <c r="AS4898">
        <f t="shared" si="534"/>
        <v>0</v>
      </c>
      <c r="BF4898" t="str">
        <f>IFERROR(IF(OR(BD4898=338,BD4898=340,BD4898=341,BD4898=342,BD4898="342A",BD4898="342B"),PorcenRet(BD4898,BH4898,BI4898),INDEX(PORCENTAJEBUSCAR,MATCH(BD4898,CódigoRET,0),4)*1),"")</f>
        <v/>
      </c>
      <c r="BG4898">
        <f t="shared" si="535"/>
        <v>0</v>
      </c>
      <c r="BO4898">
        <f t="shared" si="536"/>
        <v>0</v>
      </c>
      <c r="CC4898">
        <f t="shared" si="537"/>
        <v>0</v>
      </c>
      <c r="CD4898">
        <f t="shared" si="538"/>
        <v>0</v>
      </c>
      <c r="CG4898">
        <f ca="1">IFERROR(INDIRECT("IVA!X"&amp;MATCH(MID(COMPRAS!C4798,1,2)&amp;MID(COMPRAS!F4798,1,2)&amp;MID(COMPRAS!D4798,1,2),IVA!W:W,0)),"SIN COD.")</f>
        <v>0</v>
      </c>
      <c r="CH4898">
        <f ca="1">IFERROR(INDIRECT("IVA!Y"&amp;MATCH(MID(COMPRAS!C4798,1,2)&amp;MID(COMPRAS!F4798,1,2)&amp;MID(COMPRAS!D4798,1,2),IVA!W:W,0)),"SIN COD.")</f>
        <v>0</v>
      </c>
    </row>
    <row r="4899" spans="1:86" x14ac:dyDescent="0.25">
      <c r="A4899"/>
      <c r="B4899"/>
      <c r="D4899"/>
      <c r="AL4899">
        <f t="shared" si="532"/>
        <v>0</v>
      </c>
      <c r="AQ4899">
        <f t="shared" si="533"/>
        <v>0</v>
      </c>
      <c r="AR4899" t="str">
        <f>IFERROR(IF(OR(AP4899=338,AP4899=340,AP4899=341,AP4899=342,AP4899="342A",AP4899="342B"),PorcenRet(AP4899,AT4899,AU4899),INDEX(PORCENTAJEBUSCAR,MATCH(AP4899,CódigoRET,0),4)*1),"")</f>
        <v/>
      </c>
      <c r="AS4899">
        <f t="shared" si="534"/>
        <v>0</v>
      </c>
      <c r="BF4899" t="str">
        <f>IFERROR(IF(OR(BD4899=338,BD4899=340,BD4899=341,BD4899=342,BD4899="342A",BD4899="342B"),PorcenRet(BD4899,BH4899,BI4899),INDEX(PORCENTAJEBUSCAR,MATCH(BD4899,CódigoRET,0),4)*1),"")</f>
        <v/>
      </c>
      <c r="BG4899">
        <f t="shared" si="535"/>
        <v>0</v>
      </c>
      <c r="BO4899">
        <f t="shared" si="536"/>
        <v>0</v>
      </c>
      <c r="CC4899">
        <f t="shared" si="537"/>
        <v>0</v>
      </c>
      <c r="CD4899">
        <f t="shared" si="538"/>
        <v>0</v>
      </c>
      <c r="CG4899">
        <f ca="1">IFERROR(INDIRECT("IVA!X"&amp;MATCH(MID(COMPRAS!C4799,1,2)&amp;MID(COMPRAS!F4799,1,2)&amp;MID(COMPRAS!D4799,1,2),IVA!W:W,0)),"SIN COD.")</f>
        <v>0</v>
      </c>
      <c r="CH4899">
        <f ca="1">IFERROR(INDIRECT("IVA!Y"&amp;MATCH(MID(COMPRAS!C4799,1,2)&amp;MID(COMPRAS!F4799,1,2)&amp;MID(COMPRAS!D4799,1,2),IVA!W:W,0)),"SIN COD.")</f>
        <v>0</v>
      </c>
    </row>
    <row r="4900" spans="1:86" x14ac:dyDescent="0.25">
      <c r="A4900"/>
      <c r="B4900"/>
      <c r="D4900"/>
      <c r="AL4900">
        <f t="shared" si="532"/>
        <v>0</v>
      </c>
      <c r="AQ4900">
        <f t="shared" si="533"/>
        <v>0</v>
      </c>
      <c r="AR4900" t="str">
        <f>IFERROR(IF(OR(AP4900=338,AP4900=340,AP4900=341,AP4900=342,AP4900="342A",AP4900="342B"),PorcenRet(AP4900,AT4900,AU4900),INDEX(PORCENTAJEBUSCAR,MATCH(AP4900,CódigoRET,0),4)*1),"")</f>
        <v/>
      </c>
      <c r="AS4900">
        <f t="shared" si="534"/>
        <v>0</v>
      </c>
      <c r="BF4900" t="str">
        <f>IFERROR(IF(OR(BD4900=338,BD4900=340,BD4900=341,BD4900=342,BD4900="342A",BD4900="342B"),PorcenRet(BD4900,BH4900,BI4900),INDEX(PORCENTAJEBUSCAR,MATCH(BD4900,CódigoRET,0),4)*1),"")</f>
        <v/>
      </c>
      <c r="BG4900">
        <f t="shared" si="535"/>
        <v>0</v>
      </c>
      <c r="BO4900">
        <f t="shared" si="536"/>
        <v>0</v>
      </c>
      <c r="CC4900">
        <f t="shared" si="537"/>
        <v>0</v>
      </c>
      <c r="CD4900">
        <f t="shared" si="538"/>
        <v>0</v>
      </c>
      <c r="CG4900">
        <f ca="1">IFERROR(INDIRECT("IVA!X"&amp;MATCH(MID(COMPRAS!C4800,1,2)&amp;MID(COMPRAS!F4800,1,2)&amp;MID(COMPRAS!D4800,1,2),IVA!W:W,0)),"SIN COD.")</f>
        <v>0</v>
      </c>
      <c r="CH4900">
        <f ca="1">IFERROR(INDIRECT("IVA!Y"&amp;MATCH(MID(COMPRAS!C4800,1,2)&amp;MID(COMPRAS!F4800,1,2)&amp;MID(COMPRAS!D4800,1,2),IVA!W:W,0)),"SIN COD.")</f>
        <v>0</v>
      </c>
    </row>
    <row r="4901" spans="1:86" x14ac:dyDescent="0.25">
      <c r="A4901"/>
      <c r="B4901"/>
      <c r="D4901"/>
      <c r="AL4901">
        <f t="shared" si="532"/>
        <v>0</v>
      </c>
      <c r="AQ4901">
        <f t="shared" si="533"/>
        <v>0</v>
      </c>
      <c r="AR4901" t="str">
        <f>IFERROR(IF(OR(AP4901=338,AP4901=340,AP4901=341,AP4901=342,AP4901="342A",AP4901="342B"),PorcenRet(AP4901,AT4901,AU4901),INDEX(PORCENTAJEBUSCAR,MATCH(AP4901,CódigoRET,0),4)*1),"")</f>
        <v/>
      </c>
      <c r="AS4901">
        <f t="shared" si="534"/>
        <v>0</v>
      </c>
      <c r="BF4901" t="str">
        <f>IFERROR(IF(OR(BD4901=338,BD4901=340,BD4901=341,BD4901=342,BD4901="342A",BD4901="342B"),PorcenRet(BD4901,BH4901,BI4901),INDEX(PORCENTAJEBUSCAR,MATCH(BD4901,CódigoRET,0),4)*1),"")</f>
        <v/>
      </c>
      <c r="BG4901">
        <f t="shared" si="535"/>
        <v>0</v>
      </c>
      <c r="BO4901">
        <f t="shared" si="536"/>
        <v>0</v>
      </c>
      <c r="CC4901">
        <f t="shared" si="537"/>
        <v>0</v>
      </c>
      <c r="CD4901">
        <f t="shared" si="538"/>
        <v>0</v>
      </c>
      <c r="CG4901">
        <f ca="1">IFERROR(INDIRECT("IVA!X"&amp;MATCH(MID(COMPRAS!C4801,1,2)&amp;MID(COMPRAS!F4801,1,2)&amp;MID(COMPRAS!D4801,1,2),IVA!W:W,0)),"SIN COD.")</f>
        <v>0</v>
      </c>
      <c r="CH4901">
        <f ca="1">IFERROR(INDIRECT("IVA!Y"&amp;MATCH(MID(COMPRAS!C4801,1,2)&amp;MID(COMPRAS!F4801,1,2)&amp;MID(COMPRAS!D4801,1,2),IVA!W:W,0)),"SIN COD.")</f>
        <v>0</v>
      </c>
    </row>
    <row r="4902" spans="1:86" x14ac:dyDescent="0.25">
      <c r="A4902"/>
      <c r="B4902"/>
      <c r="D4902"/>
      <c r="AL4902">
        <f t="shared" si="532"/>
        <v>0</v>
      </c>
      <c r="AQ4902">
        <f t="shared" si="533"/>
        <v>0</v>
      </c>
      <c r="AR4902" t="str">
        <f>IFERROR(IF(OR(AP4902=338,AP4902=340,AP4902=341,AP4902=342,AP4902="342A",AP4902="342B"),PorcenRet(AP4902,AT4902,AU4902),INDEX(PORCENTAJEBUSCAR,MATCH(AP4902,CódigoRET,0),4)*1),"")</f>
        <v/>
      </c>
      <c r="AS4902">
        <f t="shared" si="534"/>
        <v>0</v>
      </c>
      <c r="BF4902" t="str">
        <f>IFERROR(IF(OR(BD4902=338,BD4902=340,BD4902=341,BD4902=342,BD4902="342A",BD4902="342B"),PorcenRet(BD4902,BH4902,BI4902),INDEX(PORCENTAJEBUSCAR,MATCH(BD4902,CódigoRET,0),4)*1),"")</f>
        <v/>
      </c>
      <c r="BG4902">
        <f t="shared" si="535"/>
        <v>0</v>
      </c>
      <c r="BO4902">
        <f t="shared" si="536"/>
        <v>0</v>
      </c>
      <c r="CC4902">
        <f t="shared" si="537"/>
        <v>0</v>
      </c>
      <c r="CD4902">
        <f t="shared" si="538"/>
        <v>0</v>
      </c>
      <c r="CG4902">
        <f ca="1">IFERROR(INDIRECT("IVA!X"&amp;MATCH(MID(COMPRAS!C4802,1,2)&amp;MID(COMPRAS!F4802,1,2)&amp;MID(COMPRAS!D4802,1,2),IVA!W:W,0)),"SIN COD.")</f>
        <v>0</v>
      </c>
      <c r="CH4902">
        <f ca="1">IFERROR(INDIRECT("IVA!Y"&amp;MATCH(MID(COMPRAS!C4802,1,2)&amp;MID(COMPRAS!F4802,1,2)&amp;MID(COMPRAS!D4802,1,2),IVA!W:W,0)),"SIN COD.")</f>
        <v>0</v>
      </c>
    </row>
    <row r="4903" spans="1:86" x14ac:dyDescent="0.25">
      <c r="A4903"/>
      <c r="B4903"/>
      <c r="D4903"/>
      <c r="AL4903">
        <f t="shared" si="532"/>
        <v>0</v>
      </c>
      <c r="AQ4903">
        <f t="shared" si="533"/>
        <v>0</v>
      </c>
      <c r="AR4903" t="str">
        <f>IFERROR(IF(OR(AP4903=338,AP4903=340,AP4903=341,AP4903=342,AP4903="342A",AP4903="342B"),PorcenRet(AP4903,AT4903,AU4903),INDEX(PORCENTAJEBUSCAR,MATCH(AP4903,CódigoRET,0),4)*1),"")</f>
        <v/>
      </c>
      <c r="AS4903">
        <f t="shared" si="534"/>
        <v>0</v>
      </c>
      <c r="BF4903" t="str">
        <f>IFERROR(IF(OR(BD4903=338,BD4903=340,BD4903=341,BD4903=342,BD4903="342A",BD4903="342B"),PorcenRet(BD4903,BH4903,BI4903),INDEX(PORCENTAJEBUSCAR,MATCH(BD4903,CódigoRET,0),4)*1),"")</f>
        <v/>
      </c>
      <c r="BG4903">
        <f t="shared" si="535"/>
        <v>0</v>
      </c>
      <c r="BO4903">
        <f t="shared" si="536"/>
        <v>0</v>
      </c>
      <c r="CC4903">
        <f t="shared" si="537"/>
        <v>0</v>
      </c>
      <c r="CD4903">
        <f t="shared" si="538"/>
        <v>0</v>
      </c>
      <c r="CG4903">
        <f ca="1">IFERROR(INDIRECT("IVA!X"&amp;MATCH(MID(COMPRAS!C4803,1,2)&amp;MID(COMPRAS!F4803,1,2)&amp;MID(COMPRAS!D4803,1,2),IVA!W:W,0)),"SIN COD.")</f>
        <v>0</v>
      </c>
      <c r="CH4903">
        <f ca="1">IFERROR(INDIRECT("IVA!Y"&amp;MATCH(MID(COMPRAS!C4803,1,2)&amp;MID(COMPRAS!F4803,1,2)&amp;MID(COMPRAS!D4803,1,2),IVA!W:W,0)),"SIN COD.")</f>
        <v>0</v>
      </c>
    </row>
    <row r="4904" spans="1:86" x14ac:dyDescent="0.25">
      <c r="A4904"/>
      <c r="B4904"/>
      <c r="D4904"/>
      <c r="AL4904">
        <f t="shared" si="532"/>
        <v>0</v>
      </c>
      <c r="AQ4904">
        <f t="shared" si="533"/>
        <v>0</v>
      </c>
      <c r="AR4904" t="str">
        <f>IFERROR(IF(OR(AP4904=338,AP4904=340,AP4904=341,AP4904=342,AP4904="342A",AP4904="342B"),PorcenRet(AP4904,AT4904,AU4904),INDEX(PORCENTAJEBUSCAR,MATCH(AP4904,CódigoRET,0),4)*1),"")</f>
        <v/>
      </c>
      <c r="AS4904">
        <f t="shared" si="534"/>
        <v>0</v>
      </c>
      <c r="BF4904" t="str">
        <f>IFERROR(IF(OR(BD4904=338,BD4904=340,BD4904=341,BD4904=342,BD4904="342A",BD4904="342B"),PorcenRet(BD4904,BH4904,BI4904),INDEX(PORCENTAJEBUSCAR,MATCH(BD4904,CódigoRET,0),4)*1),"")</f>
        <v/>
      </c>
      <c r="BG4904">
        <f t="shared" si="535"/>
        <v>0</v>
      </c>
      <c r="BO4904">
        <f t="shared" si="536"/>
        <v>0</v>
      </c>
      <c r="CC4904">
        <f t="shared" si="537"/>
        <v>0</v>
      </c>
      <c r="CD4904">
        <f t="shared" si="538"/>
        <v>0</v>
      </c>
      <c r="CG4904">
        <f ca="1">IFERROR(INDIRECT("IVA!X"&amp;MATCH(MID(COMPRAS!C4804,1,2)&amp;MID(COMPRAS!F4804,1,2)&amp;MID(COMPRAS!D4804,1,2),IVA!W:W,0)),"SIN COD.")</f>
        <v>0</v>
      </c>
      <c r="CH4904">
        <f ca="1">IFERROR(INDIRECT("IVA!Y"&amp;MATCH(MID(COMPRAS!C4804,1,2)&amp;MID(COMPRAS!F4804,1,2)&amp;MID(COMPRAS!D4804,1,2),IVA!W:W,0)),"SIN COD.")</f>
        <v>0</v>
      </c>
    </row>
    <row r="4905" spans="1:86" x14ac:dyDescent="0.25">
      <c r="A4905"/>
      <c r="B4905"/>
      <c r="D4905"/>
      <c r="AL4905">
        <f t="shared" si="532"/>
        <v>0</v>
      </c>
      <c r="AQ4905">
        <f t="shared" si="533"/>
        <v>0</v>
      </c>
      <c r="AR4905" t="str">
        <f>IFERROR(IF(OR(AP4905=338,AP4905=340,AP4905=341,AP4905=342,AP4905="342A",AP4905="342B"),PorcenRet(AP4905,AT4905,AU4905),INDEX(PORCENTAJEBUSCAR,MATCH(AP4905,CódigoRET,0),4)*1),"")</f>
        <v/>
      </c>
      <c r="AS4905">
        <f t="shared" si="534"/>
        <v>0</v>
      </c>
      <c r="BF4905" t="str">
        <f>IFERROR(IF(OR(BD4905=338,BD4905=340,BD4905=341,BD4905=342,BD4905="342A",BD4905="342B"),PorcenRet(BD4905,BH4905,BI4905),INDEX(PORCENTAJEBUSCAR,MATCH(BD4905,CódigoRET,0),4)*1),"")</f>
        <v/>
      </c>
      <c r="BG4905">
        <f t="shared" si="535"/>
        <v>0</v>
      </c>
      <c r="BO4905">
        <f t="shared" si="536"/>
        <v>0</v>
      </c>
      <c r="CC4905">
        <f t="shared" si="537"/>
        <v>0</v>
      </c>
      <c r="CD4905">
        <f t="shared" si="538"/>
        <v>0</v>
      </c>
      <c r="CG4905">
        <f ca="1">IFERROR(INDIRECT("IVA!X"&amp;MATCH(MID(COMPRAS!C4805,1,2)&amp;MID(COMPRAS!F4805,1,2)&amp;MID(COMPRAS!D4805,1,2),IVA!W:W,0)),"SIN COD.")</f>
        <v>0</v>
      </c>
      <c r="CH4905">
        <f ca="1">IFERROR(INDIRECT("IVA!Y"&amp;MATCH(MID(COMPRAS!C4805,1,2)&amp;MID(COMPRAS!F4805,1,2)&amp;MID(COMPRAS!D4805,1,2),IVA!W:W,0)),"SIN COD.")</f>
        <v>0</v>
      </c>
    </row>
    <row r="4906" spans="1:86" x14ac:dyDescent="0.25">
      <c r="A4906"/>
      <c r="B4906"/>
      <c r="D4906"/>
      <c r="AL4906">
        <f t="shared" si="532"/>
        <v>0</v>
      </c>
      <c r="AQ4906">
        <f t="shared" si="533"/>
        <v>0</v>
      </c>
      <c r="AR4906" t="str">
        <f>IFERROR(IF(OR(AP4906=338,AP4906=340,AP4906=341,AP4906=342,AP4906="342A",AP4906="342B"),PorcenRet(AP4906,AT4906,AU4906),INDEX(PORCENTAJEBUSCAR,MATCH(AP4906,CódigoRET,0),4)*1),"")</f>
        <v/>
      </c>
      <c r="AS4906">
        <f t="shared" si="534"/>
        <v>0</v>
      </c>
      <c r="BF4906" t="str">
        <f>IFERROR(IF(OR(BD4906=338,BD4906=340,BD4906=341,BD4906=342,BD4906="342A",BD4906="342B"),PorcenRet(BD4906,BH4906,BI4906),INDEX(PORCENTAJEBUSCAR,MATCH(BD4906,CódigoRET,0),4)*1),"")</f>
        <v/>
      </c>
      <c r="BG4906">
        <f t="shared" si="535"/>
        <v>0</v>
      </c>
      <c r="BO4906">
        <f t="shared" si="536"/>
        <v>0</v>
      </c>
      <c r="CC4906">
        <f t="shared" si="537"/>
        <v>0</v>
      </c>
      <c r="CD4906">
        <f t="shared" si="538"/>
        <v>0</v>
      </c>
      <c r="CG4906">
        <f ca="1">IFERROR(INDIRECT("IVA!X"&amp;MATCH(MID(COMPRAS!C4806,1,2)&amp;MID(COMPRAS!F4806,1,2)&amp;MID(COMPRAS!D4806,1,2),IVA!W:W,0)),"SIN COD.")</f>
        <v>0</v>
      </c>
      <c r="CH4906">
        <f ca="1">IFERROR(INDIRECT("IVA!Y"&amp;MATCH(MID(COMPRAS!C4806,1,2)&amp;MID(COMPRAS!F4806,1,2)&amp;MID(COMPRAS!D4806,1,2),IVA!W:W,0)),"SIN COD.")</f>
        <v>0</v>
      </c>
    </row>
    <row r="4907" spans="1:86" x14ac:dyDescent="0.25">
      <c r="A4907"/>
      <c r="B4907"/>
      <c r="D4907"/>
      <c r="AL4907">
        <f t="shared" si="532"/>
        <v>0</v>
      </c>
      <c r="AQ4907">
        <f t="shared" si="533"/>
        <v>0</v>
      </c>
      <c r="AR4907" t="str">
        <f>IFERROR(IF(OR(AP4907=338,AP4907=340,AP4907=341,AP4907=342,AP4907="342A",AP4907="342B"),PorcenRet(AP4907,AT4907,AU4907),INDEX(PORCENTAJEBUSCAR,MATCH(AP4907,CódigoRET,0),4)*1),"")</f>
        <v/>
      </c>
      <c r="AS4907">
        <f t="shared" si="534"/>
        <v>0</v>
      </c>
      <c r="BF4907" t="str">
        <f>IFERROR(IF(OR(BD4907=338,BD4907=340,BD4907=341,BD4907=342,BD4907="342A",BD4907="342B"),PorcenRet(BD4907,BH4907,BI4907),INDEX(PORCENTAJEBUSCAR,MATCH(BD4907,CódigoRET,0),4)*1),"")</f>
        <v/>
      </c>
      <c r="BG4907">
        <f t="shared" si="535"/>
        <v>0</v>
      </c>
      <c r="BO4907">
        <f t="shared" si="536"/>
        <v>0</v>
      </c>
      <c r="CC4907">
        <f t="shared" si="537"/>
        <v>0</v>
      </c>
      <c r="CD4907">
        <f t="shared" si="538"/>
        <v>0</v>
      </c>
      <c r="CG4907">
        <f ca="1">IFERROR(INDIRECT("IVA!X"&amp;MATCH(MID(COMPRAS!C4807,1,2)&amp;MID(COMPRAS!F4807,1,2)&amp;MID(COMPRAS!D4807,1,2),IVA!W:W,0)),"SIN COD.")</f>
        <v>0</v>
      </c>
      <c r="CH4907">
        <f ca="1">IFERROR(INDIRECT("IVA!Y"&amp;MATCH(MID(COMPRAS!C4807,1,2)&amp;MID(COMPRAS!F4807,1,2)&amp;MID(COMPRAS!D4807,1,2),IVA!W:W,0)),"SIN COD.")</f>
        <v>0</v>
      </c>
    </row>
    <row r="4908" spans="1:86" x14ac:dyDescent="0.25">
      <c r="A4908"/>
      <c r="B4908"/>
      <c r="D4908"/>
      <c r="AL4908">
        <f t="shared" si="532"/>
        <v>0</v>
      </c>
      <c r="AQ4908">
        <f t="shared" si="533"/>
        <v>0</v>
      </c>
      <c r="AR4908" t="str">
        <f>IFERROR(IF(OR(AP4908=338,AP4908=340,AP4908=341,AP4908=342,AP4908="342A",AP4908="342B"),PorcenRet(AP4908,AT4908,AU4908),INDEX(PORCENTAJEBUSCAR,MATCH(AP4908,CódigoRET,0),4)*1),"")</f>
        <v/>
      </c>
      <c r="AS4908">
        <f t="shared" si="534"/>
        <v>0</v>
      </c>
      <c r="BF4908" t="str">
        <f>IFERROR(IF(OR(BD4908=338,BD4908=340,BD4908=341,BD4908=342,BD4908="342A",BD4908="342B"),PorcenRet(BD4908,BH4908,BI4908),INDEX(PORCENTAJEBUSCAR,MATCH(BD4908,CódigoRET,0),4)*1),"")</f>
        <v/>
      </c>
      <c r="BG4908">
        <f t="shared" si="535"/>
        <v>0</v>
      </c>
      <c r="BO4908">
        <f t="shared" si="536"/>
        <v>0</v>
      </c>
      <c r="CC4908">
        <f t="shared" si="537"/>
        <v>0</v>
      </c>
      <c r="CD4908">
        <f t="shared" si="538"/>
        <v>0</v>
      </c>
      <c r="CG4908">
        <f ca="1">IFERROR(INDIRECT("IVA!X"&amp;MATCH(MID(COMPRAS!C4808,1,2)&amp;MID(COMPRAS!F4808,1,2)&amp;MID(COMPRAS!D4808,1,2),IVA!W:W,0)),"SIN COD.")</f>
        <v>0</v>
      </c>
      <c r="CH4908">
        <f ca="1">IFERROR(INDIRECT("IVA!Y"&amp;MATCH(MID(COMPRAS!C4808,1,2)&amp;MID(COMPRAS!F4808,1,2)&amp;MID(COMPRAS!D4808,1,2),IVA!W:W,0)),"SIN COD.")</f>
        <v>0</v>
      </c>
    </row>
    <row r="4909" spans="1:86" x14ac:dyDescent="0.25">
      <c r="A4909"/>
      <c r="B4909"/>
      <c r="D4909"/>
      <c r="AL4909">
        <f t="shared" si="532"/>
        <v>0</v>
      </c>
      <c r="AQ4909">
        <f t="shared" si="533"/>
        <v>0</v>
      </c>
      <c r="AR4909" t="str">
        <f>IFERROR(IF(OR(AP4909=338,AP4909=340,AP4909=341,AP4909=342,AP4909="342A",AP4909="342B"),PorcenRet(AP4909,AT4909,AU4909),INDEX(PORCENTAJEBUSCAR,MATCH(AP4909,CódigoRET,0),4)*1),"")</f>
        <v/>
      </c>
      <c r="AS4909">
        <f t="shared" si="534"/>
        <v>0</v>
      </c>
      <c r="BF4909" t="str">
        <f>IFERROR(IF(OR(BD4909=338,BD4909=340,BD4909=341,BD4909=342,BD4909="342A",BD4909="342B"),PorcenRet(BD4909,BH4909,BI4909),INDEX(PORCENTAJEBUSCAR,MATCH(BD4909,CódigoRET,0),4)*1),"")</f>
        <v/>
      </c>
      <c r="BG4909">
        <f t="shared" si="535"/>
        <v>0</v>
      </c>
      <c r="BO4909">
        <f t="shared" si="536"/>
        <v>0</v>
      </c>
      <c r="CC4909">
        <f t="shared" si="537"/>
        <v>0</v>
      </c>
      <c r="CD4909">
        <f t="shared" si="538"/>
        <v>0</v>
      </c>
      <c r="CG4909">
        <f ca="1">IFERROR(INDIRECT("IVA!X"&amp;MATCH(MID(COMPRAS!C4809,1,2)&amp;MID(COMPRAS!F4809,1,2)&amp;MID(COMPRAS!D4809,1,2),IVA!W:W,0)),"SIN COD.")</f>
        <v>0</v>
      </c>
      <c r="CH4909">
        <f ca="1">IFERROR(INDIRECT("IVA!Y"&amp;MATCH(MID(COMPRAS!C4809,1,2)&amp;MID(COMPRAS!F4809,1,2)&amp;MID(COMPRAS!D4809,1,2),IVA!W:W,0)),"SIN COD.")</f>
        <v>0</v>
      </c>
    </row>
    <row r="4910" spans="1:86" x14ac:dyDescent="0.25">
      <c r="A4910"/>
      <c r="B4910"/>
      <c r="D4910"/>
      <c r="AL4910">
        <f t="shared" si="532"/>
        <v>0</v>
      </c>
      <c r="AQ4910">
        <f t="shared" si="533"/>
        <v>0</v>
      </c>
      <c r="AR4910" t="str">
        <f>IFERROR(IF(OR(AP4910=338,AP4910=340,AP4910=341,AP4910=342,AP4910="342A",AP4910="342B"),PorcenRet(AP4910,AT4910,AU4910),INDEX(PORCENTAJEBUSCAR,MATCH(AP4910,CódigoRET,0),4)*1),"")</f>
        <v/>
      </c>
      <c r="AS4910">
        <f t="shared" si="534"/>
        <v>0</v>
      </c>
      <c r="BF4910" t="str">
        <f>IFERROR(IF(OR(BD4910=338,BD4910=340,BD4910=341,BD4910=342,BD4910="342A",BD4910="342B"),PorcenRet(BD4910,BH4910,BI4910),INDEX(PORCENTAJEBUSCAR,MATCH(BD4910,CódigoRET,0),4)*1),"")</f>
        <v/>
      </c>
      <c r="BG4910">
        <f t="shared" si="535"/>
        <v>0</v>
      </c>
      <c r="BO4910">
        <f t="shared" si="536"/>
        <v>0</v>
      </c>
      <c r="CC4910">
        <f t="shared" si="537"/>
        <v>0</v>
      </c>
      <c r="CD4910">
        <f t="shared" si="538"/>
        <v>0</v>
      </c>
      <c r="CG4910">
        <f ca="1">IFERROR(INDIRECT("IVA!X"&amp;MATCH(MID(COMPRAS!C4810,1,2)&amp;MID(COMPRAS!F4810,1,2)&amp;MID(COMPRAS!D4810,1,2),IVA!W:W,0)),"SIN COD.")</f>
        <v>0</v>
      </c>
      <c r="CH4910">
        <f ca="1">IFERROR(INDIRECT("IVA!Y"&amp;MATCH(MID(COMPRAS!C4810,1,2)&amp;MID(COMPRAS!F4810,1,2)&amp;MID(COMPRAS!D4810,1,2),IVA!W:W,0)),"SIN COD.")</f>
        <v>0</v>
      </c>
    </row>
    <row r="4911" spans="1:86" x14ac:dyDescent="0.25">
      <c r="A4911"/>
      <c r="B4911"/>
      <c r="D4911"/>
      <c r="AL4911">
        <f t="shared" si="532"/>
        <v>0</v>
      </c>
      <c r="AQ4911">
        <f t="shared" si="533"/>
        <v>0</v>
      </c>
      <c r="AR4911" t="str">
        <f>IFERROR(IF(OR(AP4911=338,AP4911=340,AP4911=341,AP4911=342,AP4911="342A",AP4911="342B"),PorcenRet(AP4911,AT4911,AU4911),INDEX(PORCENTAJEBUSCAR,MATCH(AP4911,CódigoRET,0),4)*1),"")</f>
        <v/>
      </c>
      <c r="AS4911">
        <f t="shared" si="534"/>
        <v>0</v>
      </c>
      <c r="BF4911" t="str">
        <f>IFERROR(IF(OR(BD4911=338,BD4911=340,BD4911=341,BD4911=342,BD4911="342A",BD4911="342B"),PorcenRet(BD4911,BH4911,BI4911),INDEX(PORCENTAJEBUSCAR,MATCH(BD4911,CódigoRET,0),4)*1),"")</f>
        <v/>
      </c>
      <c r="BG4911">
        <f t="shared" si="535"/>
        <v>0</v>
      </c>
      <c r="BO4911">
        <f t="shared" si="536"/>
        <v>0</v>
      </c>
      <c r="CC4911">
        <f t="shared" si="537"/>
        <v>0</v>
      </c>
      <c r="CD4911">
        <f t="shared" si="538"/>
        <v>0</v>
      </c>
      <c r="CG4911">
        <f ca="1">IFERROR(INDIRECT("IVA!X"&amp;MATCH(MID(COMPRAS!C4811,1,2)&amp;MID(COMPRAS!F4811,1,2)&amp;MID(COMPRAS!D4811,1,2),IVA!W:W,0)),"SIN COD.")</f>
        <v>0</v>
      </c>
      <c r="CH4911">
        <f ca="1">IFERROR(INDIRECT("IVA!Y"&amp;MATCH(MID(COMPRAS!C4811,1,2)&amp;MID(COMPRAS!F4811,1,2)&amp;MID(COMPRAS!D4811,1,2),IVA!W:W,0)),"SIN COD.")</f>
        <v>0</v>
      </c>
    </row>
    <row r="4912" spans="1:86" x14ac:dyDescent="0.25">
      <c r="A4912"/>
      <c r="B4912"/>
      <c r="D4912"/>
      <c r="AL4912">
        <f t="shared" si="532"/>
        <v>0</v>
      </c>
      <c r="AQ4912">
        <f t="shared" si="533"/>
        <v>0</v>
      </c>
      <c r="AR4912" t="str">
        <f>IFERROR(IF(OR(AP4912=338,AP4912=340,AP4912=341,AP4912=342,AP4912="342A",AP4912="342B"),PorcenRet(AP4912,AT4912,AU4912),INDEX(PORCENTAJEBUSCAR,MATCH(AP4912,CódigoRET,0),4)*1),"")</f>
        <v/>
      </c>
      <c r="AS4912">
        <f t="shared" si="534"/>
        <v>0</v>
      </c>
      <c r="BF4912" t="str">
        <f>IFERROR(IF(OR(BD4912=338,BD4912=340,BD4912=341,BD4912=342,BD4912="342A",BD4912="342B"),PorcenRet(BD4912,BH4912,BI4912),INDEX(PORCENTAJEBUSCAR,MATCH(BD4912,CódigoRET,0),4)*1),"")</f>
        <v/>
      </c>
      <c r="BG4912">
        <f t="shared" si="535"/>
        <v>0</v>
      </c>
      <c r="BO4912">
        <f t="shared" si="536"/>
        <v>0</v>
      </c>
      <c r="CC4912">
        <f t="shared" si="537"/>
        <v>0</v>
      </c>
      <c r="CD4912">
        <f t="shared" si="538"/>
        <v>0</v>
      </c>
      <c r="CG4912">
        <f ca="1">IFERROR(INDIRECT("IVA!X"&amp;MATCH(MID(COMPRAS!C4812,1,2)&amp;MID(COMPRAS!F4812,1,2)&amp;MID(COMPRAS!D4812,1,2),IVA!W:W,0)),"SIN COD.")</f>
        <v>0</v>
      </c>
      <c r="CH4912">
        <f ca="1">IFERROR(INDIRECT("IVA!Y"&amp;MATCH(MID(COMPRAS!C4812,1,2)&amp;MID(COMPRAS!F4812,1,2)&amp;MID(COMPRAS!D4812,1,2),IVA!W:W,0)),"SIN COD.")</f>
        <v>0</v>
      </c>
    </row>
    <row r="4913" spans="1:86" x14ac:dyDescent="0.25">
      <c r="A4913"/>
      <c r="B4913"/>
      <c r="D4913"/>
      <c r="AL4913">
        <f t="shared" si="532"/>
        <v>0</v>
      </c>
      <c r="AQ4913">
        <f t="shared" si="533"/>
        <v>0</v>
      </c>
      <c r="AR4913" t="str">
        <f>IFERROR(IF(OR(AP4913=338,AP4913=340,AP4913=341,AP4913=342,AP4913="342A",AP4913="342B"),PorcenRet(AP4913,AT4913,AU4913),INDEX(PORCENTAJEBUSCAR,MATCH(AP4913,CódigoRET,0),4)*1),"")</f>
        <v/>
      </c>
      <c r="AS4913">
        <f t="shared" si="534"/>
        <v>0</v>
      </c>
      <c r="BF4913" t="str">
        <f>IFERROR(IF(OR(BD4913=338,BD4913=340,BD4913=341,BD4913=342,BD4913="342A",BD4913="342B"),PorcenRet(BD4913,BH4913,BI4913),INDEX(PORCENTAJEBUSCAR,MATCH(BD4913,CódigoRET,0),4)*1),"")</f>
        <v/>
      </c>
      <c r="BG4913">
        <f t="shared" si="535"/>
        <v>0</v>
      </c>
      <c r="BO4913">
        <f t="shared" si="536"/>
        <v>0</v>
      </c>
      <c r="CC4913">
        <f t="shared" si="537"/>
        <v>0</v>
      </c>
      <c r="CD4913">
        <f t="shared" si="538"/>
        <v>0</v>
      </c>
      <c r="CG4913">
        <f ca="1">IFERROR(INDIRECT("IVA!X"&amp;MATCH(MID(COMPRAS!C4813,1,2)&amp;MID(COMPRAS!F4813,1,2)&amp;MID(COMPRAS!D4813,1,2),IVA!W:W,0)),"SIN COD.")</f>
        <v>0</v>
      </c>
      <c r="CH4913">
        <f ca="1">IFERROR(INDIRECT("IVA!Y"&amp;MATCH(MID(COMPRAS!C4813,1,2)&amp;MID(COMPRAS!F4813,1,2)&amp;MID(COMPRAS!D4813,1,2),IVA!W:W,0)),"SIN COD.")</f>
        <v>0</v>
      </c>
    </row>
    <row r="4914" spans="1:86" x14ac:dyDescent="0.25">
      <c r="A4914"/>
      <c r="B4914"/>
      <c r="D4914"/>
      <c r="AL4914">
        <f t="shared" si="532"/>
        <v>0</v>
      </c>
      <c r="AQ4914">
        <f t="shared" si="533"/>
        <v>0</v>
      </c>
      <c r="AR4914" t="str">
        <f>IFERROR(IF(OR(AP4914=338,AP4914=340,AP4914=341,AP4914=342,AP4914="342A",AP4914="342B"),PorcenRet(AP4914,AT4914,AU4914),INDEX(PORCENTAJEBUSCAR,MATCH(AP4914,CódigoRET,0),4)*1),"")</f>
        <v/>
      </c>
      <c r="AS4914">
        <f t="shared" si="534"/>
        <v>0</v>
      </c>
      <c r="BF4914" t="str">
        <f>IFERROR(IF(OR(BD4914=338,BD4914=340,BD4914=341,BD4914=342,BD4914="342A",BD4914="342B"),PorcenRet(BD4914,BH4914,BI4914),INDEX(PORCENTAJEBUSCAR,MATCH(BD4914,CódigoRET,0),4)*1),"")</f>
        <v/>
      </c>
      <c r="BG4914">
        <f t="shared" si="535"/>
        <v>0</v>
      </c>
      <c r="BO4914">
        <f t="shared" si="536"/>
        <v>0</v>
      </c>
      <c r="CC4914">
        <f t="shared" si="537"/>
        <v>0</v>
      </c>
      <c r="CD4914">
        <f t="shared" si="538"/>
        <v>0</v>
      </c>
      <c r="CG4914">
        <f ca="1">IFERROR(INDIRECT("IVA!X"&amp;MATCH(MID(COMPRAS!C4814,1,2)&amp;MID(COMPRAS!F4814,1,2)&amp;MID(COMPRAS!D4814,1,2),IVA!W:W,0)),"SIN COD.")</f>
        <v>0</v>
      </c>
      <c r="CH4914">
        <f ca="1">IFERROR(INDIRECT("IVA!Y"&amp;MATCH(MID(COMPRAS!C4814,1,2)&amp;MID(COMPRAS!F4814,1,2)&amp;MID(COMPRAS!D4814,1,2),IVA!W:W,0)),"SIN COD.")</f>
        <v>0</v>
      </c>
    </row>
    <row r="4915" spans="1:86" x14ac:dyDescent="0.25">
      <c r="A4915"/>
      <c r="B4915"/>
      <c r="D4915"/>
      <c r="AL4915">
        <f t="shared" si="532"/>
        <v>0</v>
      </c>
      <c r="AQ4915">
        <f t="shared" si="533"/>
        <v>0</v>
      </c>
      <c r="AR4915" t="str">
        <f>IFERROR(IF(OR(AP4915=338,AP4915=340,AP4915=341,AP4915=342,AP4915="342A",AP4915="342B"),PorcenRet(AP4915,AT4915,AU4915),INDEX(PORCENTAJEBUSCAR,MATCH(AP4915,CódigoRET,0),4)*1),"")</f>
        <v/>
      </c>
      <c r="AS4915">
        <f t="shared" si="534"/>
        <v>0</v>
      </c>
      <c r="BF4915" t="str">
        <f>IFERROR(IF(OR(BD4915=338,BD4915=340,BD4915=341,BD4915=342,BD4915="342A",BD4915="342B"),PorcenRet(BD4915,BH4915,BI4915),INDEX(PORCENTAJEBUSCAR,MATCH(BD4915,CódigoRET,0),4)*1),"")</f>
        <v/>
      </c>
      <c r="BG4915">
        <f t="shared" si="535"/>
        <v>0</v>
      </c>
      <c r="BO4915">
        <f t="shared" si="536"/>
        <v>0</v>
      </c>
      <c r="CC4915">
        <f t="shared" si="537"/>
        <v>0</v>
      </c>
      <c r="CD4915">
        <f t="shared" si="538"/>
        <v>0</v>
      </c>
      <c r="CG4915">
        <f ca="1">IFERROR(INDIRECT("IVA!X"&amp;MATCH(MID(COMPRAS!C4815,1,2)&amp;MID(COMPRAS!F4815,1,2)&amp;MID(COMPRAS!D4815,1,2),IVA!W:W,0)),"SIN COD.")</f>
        <v>0</v>
      </c>
      <c r="CH4915">
        <f ca="1">IFERROR(INDIRECT("IVA!Y"&amp;MATCH(MID(COMPRAS!C4815,1,2)&amp;MID(COMPRAS!F4815,1,2)&amp;MID(COMPRAS!D4815,1,2),IVA!W:W,0)),"SIN COD.")</f>
        <v>0</v>
      </c>
    </row>
    <row r="4916" spans="1:86" x14ac:dyDescent="0.25">
      <c r="A4916"/>
      <c r="B4916"/>
      <c r="D4916"/>
      <c r="AL4916">
        <f t="shared" si="532"/>
        <v>0</v>
      </c>
      <c r="AQ4916">
        <f t="shared" si="533"/>
        <v>0</v>
      </c>
      <c r="AR4916" t="str">
        <f>IFERROR(IF(OR(AP4916=338,AP4916=340,AP4916=341,AP4916=342,AP4916="342A",AP4916="342B"),PorcenRet(AP4916,AT4916,AU4916),INDEX(PORCENTAJEBUSCAR,MATCH(AP4916,CódigoRET,0),4)*1),"")</f>
        <v/>
      </c>
      <c r="AS4916">
        <f t="shared" si="534"/>
        <v>0</v>
      </c>
      <c r="BF4916" t="str">
        <f>IFERROR(IF(OR(BD4916=338,BD4916=340,BD4916=341,BD4916=342,BD4916="342A",BD4916="342B"),PorcenRet(BD4916,BH4916,BI4916),INDEX(PORCENTAJEBUSCAR,MATCH(BD4916,CódigoRET,0),4)*1),"")</f>
        <v/>
      </c>
      <c r="BG4916">
        <f t="shared" si="535"/>
        <v>0</v>
      </c>
      <c r="BO4916">
        <f t="shared" si="536"/>
        <v>0</v>
      </c>
      <c r="CC4916">
        <f t="shared" si="537"/>
        <v>0</v>
      </c>
      <c r="CD4916">
        <f t="shared" si="538"/>
        <v>0</v>
      </c>
      <c r="CG4916">
        <f ca="1">IFERROR(INDIRECT("IVA!X"&amp;MATCH(MID(COMPRAS!C4816,1,2)&amp;MID(COMPRAS!F4816,1,2)&amp;MID(COMPRAS!D4816,1,2),IVA!W:W,0)),"SIN COD.")</f>
        <v>0</v>
      </c>
      <c r="CH4916">
        <f ca="1">IFERROR(INDIRECT("IVA!Y"&amp;MATCH(MID(COMPRAS!C4816,1,2)&amp;MID(COMPRAS!F4816,1,2)&amp;MID(COMPRAS!D4816,1,2),IVA!W:W,0)),"SIN COD.")</f>
        <v>0</v>
      </c>
    </row>
    <row r="4917" spans="1:86" x14ac:dyDescent="0.25">
      <c r="A4917"/>
      <c r="B4917"/>
      <c r="D4917"/>
      <c r="AL4917">
        <f t="shared" si="532"/>
        <v>0</v>
      </c>
      <c r="AQ4917">
        <f t="shared" si="533"/>
        <v>0</v>
      </c>
      <c r="AR4917" t="str">
        <f>IFERROR(IF(OR(AP4917=338,AP4917=340,AP4917=341,AP4917=342,AP4917="342A",AP4917="342B"),PorcenRet(AP4917,AT4917,AU4917),INDEX(PORCENTAJEBUSCAR,MATCH(AP4917,CódigoRET,0),4)*1),"")</f>
        <v/>
      </c>
      <c r="AS4917">
        <f t="shared" si="534"/>
        <v>0</v>
      </c>
      <c r="BF4917" t="str">
        <f>IFERROR(IF(OR(BD4917=338,BD4917=340,BD4917=341,BD4917=342,BD4917="342A",BD4917="342B"),PorcenRet(BD4917,BH4917,BI4917),INDEX(PORCENTAJEBUSCAR,MATCH(BD4917,CódigoRET,0),4)*1),"")</f>
        <v/>
      </c>
      <c r="BG4917">
        <f t="shared" si="535"/>
        <v>0</v>
      </c>
      <c r="BO4917">
        <f t="shared" si="536"/>
        <v>0</v>
      </c>
      <c r="CC4917">
        <f t="shared" si="537"/>
        <v>0</v>
      </c>
      <c r="CD4917">
        <f t="shared" si="538"/>
        <v>0</v>
      </c>
      <c r="CG4917">
        <f ca="1">IFERROR(INDIRECT("IVA!X"&amp;MATCH(MID(COMPRAS!C4817,1,2)&amp;MID(COMPRAS!F4817,1,2)&amp;MID(COMPRAS!D4817,1,2),IVA!W:W,0)),"SIN COD.")</f>
        <v>0</v>
      </c>
      <c r="CH4917">
        <f ca="1">IFERROR(INDIRECT("IVA!Y"&amp;MATCH(MID(COMPRAS!C4817,1,2)&amp;MID(COMPRAS!F4817,1,2)&amp;MID(COMPRAS!D4817,1,2),IVA!W:W,0)),"SIN COD.")</f>
        <v>0</v>
      </c>
    </row>
    <row r="4918" spans="1:86" x14ac:dyDescent="0.25">
      <c r="A4918"/>
      <c r="B4918"/>
      <c r="D4918"/>
      <c r="AL4918">
        <f t="shared" si="532"/>
        <v>0</v>
      </c>
      <c r="AQ4918">
        <f t="shared" si="533"/>
        <v>0</v>
      </c>
      <c r="AR4918" t="str">
        <f>IFERROR(IF(OR(AP4918=338,AP4918=340,AP4918=341,AP4918=342,AP4918="342A",AP4918="342B"),PorcenRet(AP4918,AT4918,AU4918),INDEX(PORCENTAJEBUSCAR,MATCH(AP4918,CódigoRET,0),4)*1),"")</f>
        <v/>
      </c>
      <c r="AS4918">
        <f t="shared" si="534"/>
        <v>0</v>
      </c>
      <c r="BF4918" t="str">
        <f>IFERROR(IF(OR(BD4918=338,BD4918=340,BD4918=341,BD4918=342,BD4918="342A",BD4918="342B"),PorcenRet(BD4918,BH4918,BI4918),INDEX(PORCENTAJEBUSCAR,MATCH(BD4918,CódigoRET,0),4)*1),"")</f>
        <v/>
      </c>
      <c r="BG4918">
        <f t="shared" si="535"/>
        <v>0</v>
      </c>
      <c r="BO4918">
        <f t="shared" si="536"/>
        <v>0</v>
      </c>
      <c r="CC4918">
        <f t="shared" si="537"/>
        <v>0</v>
      </c>
      <c r="CD4918">
        <f t="shared" si="538"/>
        <v>0</v>
      </c>
      <c r="CG4918">
        <f ca="1">IFERROR(INDIRECT("IVA!X"&amp;MATCH(MID(COMPRAS!C4818,1,2)&amp;MID(COMPRAS!F4818,1,2)&amp;MID(COMPRAS!D4818,1,2),IVA!W:W,0)),"SIN COD.")</f>
        <v>0</v>
      </c>
      <c r="CH4918">
        <f ca="1">IFERROR(INDIRECT("IVA!Y"&amp;MATCH(MID(COMPRAS!C4818,1,2)&amp;MID(COMPRAS!F4818,1,2)&amp;MID(COMPRAS!D4818,1,2),IVA!W:W,0)),"SIN COD.")</f>
        <v>0</v>
      </c>
    </row>
    <row r="4919" spans="1:86" x14ac:dyDescent="0.25">
      <c r="A4919"/>
      <c r="B4919"/>
      <c r="D4919"/>
      <c r="AL4919">
        <f t="shared" si="532"/>
        <v>0</v>
      </c>
      <c r="AQ4919">
        <f t="shared" si="533"/>
        <v>0</v>
      </c>
      <c r="AR4919" t="str">
        <f>IFERROR(IF(OR(AP4919=338,AP4919=340,AP4919=341,AP4919=342,AP4919="342A",AP4919="342B"),PorcenRet(AP4919,AT4919,AU4919),INDEX(PORCENTAJEBUSCAR,MATCH(AP4919,CódigoRET,0),4)*1),"")</f>
        <v/>
      </c>
      <c r="AS4919">
        <f t="shared" si="534"/>
        <v>0</v>
      </c>
      <c r="BF4919" t="str">
        <f>IFERROR(IF(OR(BD4919=338,BD4919=340,BD4919=341,BD4919=342,BD4919="342A",BD4919="342B"),PorcenRet(BD4919,BH4919,BI4919),INDEX(PORCENTAJEBUSCAR,MATCH(BD4919,CódigoRET,0),4)*1),"")</f>
        <v/>
      </c>
      <c r="BG4919">
        <f t="shared" si="535"/>
        <v>0</v>
      </c>
      <c r="BO4919">
        <f t="shared" si="536"/>
        <v>0</v>
      </c>
      <c r="CC4919">
        <f t="shared" si="537"/>
        <v>0</v>
      </c>
      <c r="CD4919">
        <f t="shared" si="538"/>
        <v>0</v>
      </c>
      <c r="CG4919">
        <f ca="1">IFERROR(INDIRECT("IVA!X"&amp;MATCH(MID(COMPRAS!C4819,1,2)&amp;MID(COMPRAS!F4819,1,2)&amp;MID(COMPRAS!D4819,1,2),IVA!W:W,0)),"SIN COD.")</f>
        <v>0</v>
      </c>
      <c r="CH4919">
        <f ca="1">IFERROR(INDIRECT("IVA!Y"&amp;MATCH(MID(COMPRAS!C4819,1,2)&amp;MID(COMPRAS!F4819,1,2)&amp;MID(COMPRAS!D4819,1,2),IVA!W:W,0)),"SIN COD.")</f>
        <v>0</v>
      </c>
    </row>
    <row r="4920" spans="1:86" x14ac:dyDescent="0.25">
      <c r="A4920"/>
      <c r="B4920"/>
      <c r="D4920"/>
      <c r="AL4920">
        <f t="shared" si="532"/>
        <v>0</v>
      </c>
      <c r="AQ4920">
        <f t="shared" si="533"/>
        <v>0</v>
      </c>
      <c r="AR4920" t="str">
        <f>IFERROR(IF(OR(AP4920=338,AP4920=340,AP4920=341,AP4920=342,AP4920="342A",AP4920="342B"),PorcenRet(AP4920,AT4920,AU4920),INDEX(PORCENTAJEBUSCAR,MATCH(AP4920,CódigoRET,0),4)*1),"")</f>
        <v/>
      </c>
      <c r="AS4920">
        <f t="shared" si="534"/>
        <v>0</v>
      </c>
      <c r="BF4920" t="str">
        <f>IFERROR(IF(OR(BD4920=338,BD4920=340,BD4920=341,BD4920=342,BD4920="342A",BD4920="342B"),PorcenRet(BD4920,BH4920,BI4920),INDEX(PORCENTAJEBUSCAR,MATCH(BD4920,CódigoRET,0),4)*1),"")</f>
        <v/>
      </c>
      <c r="BG4920">
        <f t="shared" si="535"/>
        <v>0</v>
      </c>
      <c r="BO4920">
        <f t="shared" si="536"/>
        <v>0</v>
      </c>
      <c r="CC4920">
        <f t="shared" si="537"/>
        <v>0</v>
      </c>
      <c r="CD4920">
        <f t="shared" si="538"/>
        <v>0</v>
      </c>
      <c r="CG4920">
        <f ca="1">IFERROR(INDIRECT("IVA!X"&amp;MATCH(MID(COMPRAS!C4820,1,2)&amp;MID(COMPRAS!F4820,1,2)&amp;MID(COMPRAS!D4820,1,2),IVA!W:W,0)),"SIN COD.")</f>
        <v>0</v>
      </c>
      <c r="CH4920">
        <f ca="1">IFERROR(INDIRECT("IVA!Y"&amp;MATCH(MID(COMPRAS!C4820,1,2)&amp;MID(COMPRAS!F4820,1,2)&amp;MID(COMPRAS!D4820,1,2),IVA!W:W,0)),"SIN COD.")</f>
        <v>0</v>
      </c>
    </row>
    <row r="4921" spans="1:86" x14ac:dyDescent="0.25">
      <c r="A4921"/>
      <c r="B4921"/>
      <c r="D4921"/>
      <c r="AL4921">
        <f t="shared" si="532"/>
        <v>0</v>
      </c>
      <c r="AQ4921">
        <f t="shared" si="533"/>
        <v>0</v>
      </c>
      <c r="AR4921" t="str">
        <f>IFERROR(IF(OR(AP4921=338,AP4921=340,AP4921=341,AP4921=342,AP4921="342A",AP4921="342B"),PorcenRet(AP4921,AT4921,AU4921),INDEX(PORCENTAJEBUSCAR,MATCH(AP4921,CódigoRET,0),4)*1),"")</f>
        <v/>
      </c>
      <c r="AS4921">
        <f t="shared" si="534"/>
        <v>0</v>
      </c>
      <c r="BF4921" t="str">
        <f>IFERROR(IF(OR(BD4921=338,BD4921=340,BD4921=341,BD4921=342,BD4921="342A",BD4921="342B"),PorcenRet(BD4921,BH4921,BI4921),INDEX(PORCENTAJEBUSCAR,MATCH(BD4921,CódigoRET,0),4)*1),"")</f>
        <v/>
      </c>
      <c r="BG4921">
        <f t="shared" si="535"/>
        <v>0</v>
      </c>
      <c r="BO4921">
        <f t="shared" si="536"/>
        <v>0</v>
      </c>
      <c r="CC4921">
        <f t="shared" si="537"/>
        <v>0</v>
      </c>
      <c r="CD4921">
        <f t="shared" si="538"/>
        <v>0</v>
      </c>
      <c r="CG4921">
        <f ca="1">IFERROR(INDIRECT("IVA!X"&amp;MATCH(MID(COMPRAS!C4821,1,2)&amp;MID(COMPRAS!F4821,1,2)&amp;MID(COMPRAS!D4821,1,2),IVA!W:W,0)),"SIN COD.")</f>
        <v>0</v>
      </c>
      <c r="CH4921">
        <f ca="1">IFERROR(INDIRECT("IVA!Y"&amp;MATCH(MID(COMPRAS!C4821,1,2)&amp;MID(COMPRAS!F4821,1,2)&amp;MID(COMPRAS!D4821,1,2),IVA!W:W,0)),"SIN COD.")</f>
        <v>0</v>
      </c>
    </row>
    <row r="4922" spans="1:86" x14ac:dyDescent="0.25">
      <c r="A4922"/>
      <c r="B4922"/>
      <c r="D4922"/>
      <c r="AL4922">
        <f t="shared" si="532"/>
        <v>0</v>
      </c>
      <c r="AQ4922">
        <f t="shared" si="533"/>
        <v>0</v>
      </c>
      <c r="AR4922" t="str">
        <f>IFERROR(IF(OR(AP4922=338,AP4922=340,AP4922=341,AP4922=342,AP4922="342A",AP4922="342B"),PorcenRet(AP4922,AT4922,AU4922),INDEX(PORCENTAJEBUSCAR,MATCH(AP4922,CódigoRET,0),4)*1),"")</f>
        <v/>
      </c>
      <c r="AS4922">
        <f t="shared" si="534"/>
        <v>0</v>
      </c>
      <c r="BF4922" t="str">
        <f>IFERROR(IF(OR(BD4922=338,BD4922=340,BD4922=341,BD4922=342,BD4922="342A",BD4922="342B"),PorcenRet(BD4922,BH4922,BI4922),INDEX(PORCENTAJEBUSCAR,MATCH(BD4922,CódigoRET,0),4)*1),"")</f>
        <v/>
      </c>
      <c r="BG4922">
        <f t="shared" si="535"/>
        <v>0</v>
      </c>
      <c r="BO4922">
        <f t="shared" si="536"/>
        <v>0</v>
      </c>
      <c r="CC4922">
        <f t="shared" si="537"/>
        <v>0</v>
      </c>
      <c r="CD4922">
        <f t="shared" si="538"/>
        <v>0</v>
      </c>
      <c r="CG4922">
        <f ca="1">IFERROR(INDIRECT("IVA!X"&amp;MATCH(MID(COMPRAS!C4822,1,2)&amp;MID(COMPRAS!F4822,1,2)&amp;MID(COMPRAS!D4822,1,2),IVA!W:W,0)),"SIN COD.")</f>
        <v>0</v>
      </c>
      <c r="CH4922">
        <f ca="1">IFERROR(INDIRECT("IVA!Y"&amp;MATCH(MID(COMPRAS!C4822,1,2)&amp;MID(COMPRAS!F4822,1,2)&amp;MID(COMPRAS!D4822,1,2),IVA!W:W,0)),"SIN COD.")</f>
        <v>0</v>
      </c>
    </row>
    <row r="4923" spans="1:86" x14ac:dyDescent="0.25">
      <c r="A4923"/>
      <c r="B4923"/>
      <c r="D4923"/>
      <c r="AL4923">
        <f t="shared" si="532"/>
        <v>0</v>
      </c>
      <c r="AQ4923">
        <f t="shared" si="533"/>
        <v>0</v>
      </c>
      <c r="AR4923" t="str">
        <f>IFERROR(IF(OR(AP4923=338,AP4923=340,AP4923=341,AP4923=342,AP4923="342A",AP4923="342B"),PorcenRet(AP4923,AT4923,AU4923),INDEX(PORCENTAJEBUSCAR,MATCH(AP4923,CódigoRET,0),4)*1),"")</f>
        <v/>
      </c>
      <c r="AS4923">
        <f t="shared" si="534"/>
        <v>0</v>
      </c>
      <c r="BF4923" t="str">
        <f>IFERROR(IF(OR(BD4923=338,BD4923=340,BD4923=341,BD4923=342,BD4923="342A",BD4923="342B"),PorcenRet(BD4923,BH4923,BI4923),INDEX(PORCENTAJEBUSCAR,MATCH(BD4923,CódigoRET,0),4)*1),"")</f>
        <v/>
      </c>
      <c r="BG4923">
        <f t="shared" si="535"/>
        <v>0</v>
      </c>
      <c r="BO4923">
        <f t="shared" si="536"/>
        <v>0</v>
      </c>
      <c r="CC4923">
        <f t="shared" si="537"/>
        <v>0</v>
      </c>
      <c r="CD4923">
        <f t="shared" si="538"/>
        <v>0</v>
      </c>
      <c r="CG4923">
        <f ca="1">IFERROR(INDIRECT("IVA!X"&amp;MATCH(MID(COMPRAS!C4823,1,2)&amp;MID(COMPRAS!F4823,1,2)&amp;MID(COMPRAS!D4823,1,2),IVA!W:W,0)),"SIN COD.")</f>
        <v>0</v>
      </c>
      <c r="CH4923">
        <f ca="1">IFERROR(INDIRECT("IVA!Y"&amp;MATCH(MID(COMPRAS!C4823,1,2)&amp;MID(COMPRAS!F4823,1,2)&amp;MID(COMPRAS!D4823,1,2),IVA!W:W,0)),"SIN COD.")</f>
        <v>0</v>
      </c>
    </row>
    <row r="4924" spans="1:86" x14ac:dyDescent="0.25">
      <c r="A4924"/>
      <c r="B4924"/>
      <c r="D4924"/>
      <c r="AL4924">
        <f t="shared" si="532"/>
        <v>0</v>
      </c>
      <c r="AQ4924">
        <f t="shared" si="533"/>
        <v>0</v>
      </c>
      <c r="AR4924" t="str">
        <f>IFERROR(IF(OR(AP4924=338,AP4924=340,AP4924=341,AP4924=342,AP4924="342A",AP4924="342B"),PorcenRet(AP4924,AT4924,AU4924),INDEX(PORCENTAJEBUSCAR,MATCH(AP4924,CódigoRET,0),4)*1),"")</f>
        <v/>
      </c>
      <c r="AS4924">
        <f t="shared" si="534"/>
        <v>0</v>
      </c>
      <c r="BF4924" t="str">
        <f>IFERROR(IF(OR(BD4924=338,BD4924=340,BD4924=341,BD4924=342,BD4924="342A",BD4924="342B"),PorcenRet(BD4924,BH4924,BI4924),INDEX(PORCENTAJEBUSCAR,MATCH(BD4924,CódigoRET,0),4)*1),"")</f>
        <v/>
      </c>
      <c r="BG4924">
        <f t="shared" si="535"/>
        <v>0</v>
      </c>
      <c r="BO4924">
        <f t="shared" si="536"/>
        <v>0</v>
      </c>
      <c r="CC4924">
        <f t="shared" si="537"/>
        <v>0</v>
      </c>
      <c r="CD4924">
        <f t="shared" si="538"/>
        <v>0</v>
      </c>
      <c r="CG4924">
        <f ca="1">IFERROR(INDIRECT("IVA!X"&amp;MATCH(MID(COMPRAS!C4824,1,2)&amp;MID(COMPRAS!F4824,1,2)&amp;MID(COMPRAS!D4824,1,2),IVA!W:W,0)),"SIN COD.")</f>
        <v>0</v>
      </c>
      <c r="CH4924">
        <f ca="1">IFERROR(INDIRECT("IVA!Y"&amp;MATCH(MID(COMPRAS!C4824,1,2)&amp;MID(COMPRAS!F4824,1,2)&amp;MID(COMPRAS!D4824,1,2),IVA!W:W,0)),"SIN COD.")</f>
        <v>0</v>
      </c>
    </row>
    <row r="4925" spans="1:86" x14ac:dyDescent="0.25">
      <c r="A4925"/>
      <c r="B4925"/>
      <c r="D4925"/>
      <c r="AL4925">
        <f t="shared" si="532"/>
        <v>0</v>
      </c>
      <c r="AQ4925">
        <f t="shared" si="533"/>
        <v>0</v>
      </c>
      <c r="AR4925" t="str">
        <f>IFERROR(IF(OR(AP4925=338,AP4925=340,AP4925=341,AP4925=342,AP4925="342A",AP4925="342B"),PorcenRet(AP4925,AT4925,AU4925),INDEX(PORCENTAJEBUSCAR,MATCH(AP4925,CódigoRET,0),4)*1),"")</f>
        <v/>
      </c>
      <c r="AS4925">
        <f t="shared" si="534"/>
        <v>0</v>
      </c>
      <c r="BF4925" t="str">
        <f>IFERROR(IF(OR(BD4925=338,BD4925=340,BD4925=341,BD4925=342,BD4925="342A",BD4925="342B"),PorcenRet(BD4925,BH4925,BI4925),INDEX(PORCENTAJEBUSCAR,MATCH(BD4925,CódigoRET,0),4)*1),"")</f>
        <v/>
      </c>
      <c r="BG4925">
        <f t="shared" si="535"/>
        <v>0</v>
      </c>
      <c r="BO4925">
        <f t="shared" si="536"/>
        <v>0</v>
      </c>
      <c r="CC4925">
        <f t="shared" si="537"/>
        <v>0</v>
      </c>
      <c r="CD4925">
        <f t="shared" si="538"/>
        <v>0</v>
      </c>
      <c r="CG4925">
        <f ca="1">IFERROR(INDIRECT("IVA!X"&amp;MATCH(MID(COMPRAS!C4825,1,2)&amp;MID(COMPRAS!F4825,1,2)&amp;MID(COMPRAS!D4825,1,2),IVA!W:W,0)),"SIN COD.")</f>
        <v>0</v>
      </c>
      <c r="CH4925">
        <f ca="1">IFERROR(INDIRECT("IVA!Y"&amp;MATCH(MID(COMPRAS!C4825,1,2)&amp;MID(COMPRAS!F4825,1,2)&amp;MID(COMPRAS!D4825,1,2),IVA!W:W,0)),"SIN COD.")</f>
        <v>0</v>
      </c>
    </row>
    <row r="4926" spans="1:86" x14ac:dyDescent="0.25">
      <c r="A4926"/>
      <c r="B4926"/>
      <c r="D4926"/>
      <c r="AL4926">
        <f t="shared" si="532"/>
        <v>0</v>
      </c>
      <c r="AQ4926">
        <f t="shared" si="533"/>
        <v>0</v>
      </c>
      <c r="AR4926" t="str">
        <f>IFERROR(IF(OR(AP4926=338,AP4926=340,AP4926=341,AP4926=342,AP4926="342A",AP4926="342B"),PorcenRet(AP4926,AT4926,AU4926),INDEX(PORCENTAJEBUSCAR,MATCH(AP4926,CódigoRET,0),4)*1),"")</f>
        <v/>
      </c>
      <c r="AS4926">
        <f t="shared" si="534"/>
        <v>0</v>
      </c>
      <c r="BF4926" t="str">
        <f>IFERROR(IF(OR(BD4926=338,BD4926=340,BD4926=341,BD4926=342,BD4926="342A",BD4926="342B"),PorcenRet(BD4926,BH4926,BI4926),INDEX(PORCENTAJEBUSCAR,MATCH(BD4926,CódigoRET,0),4)*1),"")</f>
        <v/>
      </c>
      <c r="BG4926">
        <f t="shared" si="535"/>
        <v>0</v>
      </c>
      <c r="BO4926">
        <f t="shared" si="536"/>
        <v>0</v>
      </c>
      <c r="CC4926">
        <f t="shared" si="537"/>
        <v>0</v>
      </c>
      <c r="CD4926">
        <f t="shared" si="538"/>
        <v>0</v>
      </c>
      <c r="CG4926">
        <f ca="1">IFERROR(INDIRECT("IVA!X"&amp;MATCH(MID(COMPRAS!C4826,1,2)&amp;MID(COMPRAS!F4826,1,2)&amp;MID(COMPRAS!D4826,1,2),IVA!W:W,0)),"SIN COD.")</f>
        <v>0</v>
      </c>
      <c r="CH4926">
        <f ca="1">IFERROR(INDIRECT("IVA!Y"&amp;MATCH(MID(COMPRAS!C4826,1,2)&amp;MID(COMPRAS!F4826,1,2)&amp;MID(COMPRAS!D4826,1,2),IVA!W:W,0)),"SIN COD.")</f>
        <v>0</v>
      </c>
    </row>
    <row r="4927" spans="1:86" x14ac:dyDescent="0.25">
      <c r="A4927"/>
      <c r="B4927"/>
      <c r="D4927"/>
      <c r="AL4927">
        <f t="shared" si="532"/>
        <v>0</v>
      </c>
      <c r="AQ4927">
        <f t="shared" si="533"/>
        <v>0</v>
      </c>
      <c r="AR4927" t="str">
        <f>IFERROR(IF(OR(AP4927=338,AP4927=340,AP4927=341,AP4927=342,AP4927="342A",AP4927="342B"),PorcenRet(AP4927,AT4927,AU4927),INDEX(PORCENTAJEBUSCAR,MATCH(AP4927,CódigoRET,0),4)*1),"")</f>
        <v/>
      </c>
      <c r="AS4927">
        <f t="shared" si="534"/>
        <v>0</v>
      </c>
      <c r="BF4927" t="str">
        <f>IFERROR(IF(OR(BD4927=338,BD4927=340,BD4927=341,BD4927=342,BD4927="342A",BD4927="342B"),PorcenRet(BD4927,BH4927,BI4927),INDEX(PORCENTAJEBUSCAR,MATCH(BD4927,CódigoRET,0),4)*1),"")</f>
        <v/>
      </c>
      <c r="BG4927">
        <f t="shared" si="535"/>
        <v>0</v>
      </c>
      <c r="BO4927">
        <f t="shared" si="536"/>
        <v>0</v>
      </c>
      <c r="CC4927">
        <f t="shared" si="537"/>
        <v>0</v>
      </c>
      <c r="CD4927">
        <f t="shared" si="538"/>
        <v>0</v>
      </c>
      <c r="CG4927">
        <f ca="1">IFERROR(INDIRECT("IVA!X"&amp;MATCH(MID(COMPRAS!C4827,1,2)&amp;MID(COMPRAS!F4827,1,2)&amp;MID(COMPRAS!D4827,1,2),IVA!W:W,0)),"SIN COD.")</f>
        <v>0</v>
      </c>
      <c r="CH4927">
        <f ca="1">IFERROR(INDIRECT("IVA!Y"&amp;MATCH(MID(COMPRAS!C4827,1,2)&amp;MID(COMPRAS!F4827,1,2)&amp;MID(COMPRAS!D4827,1,2),IVA!W:W,0)),"SIN COD.")</f>
        <v>0</v>
      </c>
    </row>
    <row r="4928" spans="1:86" x14ac:dyDescent="0.25">
      <c r="A4928"/>
      <c r="B4928"/>
      <c r="D4928"/>
      <c r="AL4928">
        <f t="shared" si="532"/>
        <v>0</v>
      </c>
      <c r="AQ4928">
        <f t="shared" si="533"/>
        <v>0</v>
      </c>
      <c r="AR4928" t="str">
        <f>IFERROR(IF(OR(AP4928=338,AP4928=340,AP4928=341,AP4928=342,AP4928="342A",AP4928="342B"),PorcenRet(AP4928,AT4928,AU4928),INDEX(PORCENTAJEBUSCAR,MATCH(AP4928,CódigoRET,0),4)*1),"")</f>
        <v/>
      </c>
      <c r="AS4928">
        <f t="shared" si="534"/>
        <v>0</v>
      </c>
      <c r="BF4928" t="str">
        <f>IFERROR(IF(OR(BD4928=338,BD4928=340,BD4928=341,BD4928=342,BD4928="342A",BD4928="342B"),PorcenRet(BD4928,BH4928,BI4928),INDEX(PORCENTAJEBUSCAR,MATCH(BD4928,CódigoRET,0),4)*1),"")</f>
        <v/>
      </c>
      <c r="BG4928">
        <f t="shared" si="535"/>
        <v>0</v>
      </c>
      <c r="BO4928">
        <f t="shared" si="536"/>
        <v>0</v>
      </c>
      <c r="CC4928">
        <f t="shared" si="537"/>
        <v>0</v>
      </c>
      <c r="CD4928">
        <f t="shared" si="538"/>
        <v>0</v>
      </c>
      <c r="CG4928">
        <f ca="1">IFERROR(INDIRECT("IVA!X"&amp;MATCH(MID(COMPRAS!C4828,1,2)&amp;MID(COMPRAS!F4828,1,2)&amp;MID(COMPRAS!D4828,1,2),IVA!W:W,0)),"SIN COD.")</f>
        <v>0</v>
      </c>
      <c r="CH4928">
        <f ca="1">IFERROR(INDIRECT("IVA!Y"&amp;MATCH(MID(COMPRAS!C4828,1,2)&amp;MID(COMPRAS!F4828,1,2)&amp;MID(COMPRAS!D4828,1,2),IVA!W:W,0)),"SIN COD.")</f>
        <v>0</v>
      </c>
    </row>
    <row r="4929" spans="1:86" x14ac:dyDescent="0.25">
      <c r="A4929"/>
      <c r="B4929"/>
      <c r="D4929"/>
      <c r="AL4929">
        <f t="shared" si="532"/>
        <v>0</v>
      </c>
      <c r="AQ4929">
        <f t="shared" si="533"/>
        <v>0</v>
      </c>
      <c r="AR4929" t="str">
        <f>IFERROR(IF(OR(AP4929=338,AP4929=340,AP4929=341,AP4929=342,AP4929="342A",AP4929="342B"),PorcenRet(AP4929,AT4929,AU4929),INDEX(PORCENTAJEBUSCAR,MATCH(AP4929,CódigoRET,0),4)*1),"")</f>
        <v/>
      </c>
      <c r="AS4929">
        <f t="shared" si="534"/>
        <v>0</v>
      </c>
      <c r="BF4929" t="str">
        <f>IFERROR(IF(OR(BD4929=338,BD4929=340,BD4929=341,BD4929=342,BD4929="342A",BD4929="342B"),PorcenRet(BD4929,BH4929,BI4929),INDEX(PORCENTAJEBUSCAR,MATCH(BD4929,CódigoRET,0),4)*1),"")</f>
        <v/>
      </c>
      <c r="BG4929">
        <f t="shared" si="535"/>
        <v>0</v>
      </c>
      <c r="BO4929">
        <f t="shared" si="536"/>
        <v>0</v>
      </c>
      <c r="CC4929">
        <f t="shared" si="537"/>
        <v>0</v>
      </c>
      <c r="CD4929">
        <f t="shared" si="538"/>
        <v>0</v>
      </c>
      <c r="CG4929">
        <f ca="1">IFERROR(INDIRECT("IVA!X"&amp;MATCH(MID(COMPRAS!C4829,1,2)&amp;MID(COMPRAS!F4829,1,2)&amp;MID(COMPRAS!D4829,1,2),IVA!W:W,0)),"SIN COD.")</f>
        <v>0</v>
      </c>
      <c r="CH4929">
        <f ca="1">IFERROR(INDIRECT("IVA!Y"&amp;MATCH(MID(COMPRAS!C4829,1,2)&amp;MID(COMPRAS!F4829,1,2)&amp;MID(COMPRAS!D4829,1,2),IVA!W:W,0)),"SIN COD.")</f>
        <v>0</v>
      </c>
    </row>
    <row r="4930" spans="1:86" x14ac:dyDescent="0.25">
      <c r="A4930"/>
      <c r="B4930"/>
      <c r="D4930"/>
      <c r="AL4930">
        <f t="shared" ref="AL4930:AL4993" si="539">O4930+P4930+Q4930+R4930+S4930+T4930+U4930+V4930</f>
        <v>0</v>
      </c>
      <c r="AQ4930">
        <f t="shared" ref="AQ4930:AQ4993" si="540">+P4930+Q4930+R4930+S4930-BE4930-BQ4930-BW4930+O4930</f>
        <v>0</v>
      </c>
      <c r="AR4930" t="str">
        <f>IFERROR(IF(OR(AP4930=338,AP4930=340,AP4930=341,AP4930=342,AP4930="342A",AP4930="342B"),PorcenRet(AP4930,AT4930,AU4930),INDEX(PORCENTAJEBUSCAR,MATCH(AP4930,CódigoRET,0),4)*1),"")</f>
        <v/>
      </c>
      <c r="AS4930">
        <f t="shared" ref="AS4930:AS4993" si="541">ROUND(IF(AP4930="",0,AQ4930*(AR4930/100)),2)</f>
        <v>0</v>
      </c>
      <c r="BF4930" t="str">
        <f>IFERROR(IF(OR(BD4930=338,BD4930=340,BD4930=341,BD4930=342,BD4930="342A",BD4930="342B"),PorcenRet(BD4930,BH4930,BI4930),INDEX(PORCENTAJEBUSCAR,MATCH(BD4930,CódigoRET,0),4)*1),"")</f>
        <v/>
      </c>
      <c r="BG4930">
        <f t="shared" ref="BG4930:BG4993" si="542">ROUND(IF(BD4930="",0,BE4930*(BF4930/100)),2)</f>
        <v>0</v>
      </c>
      <c r="BO4930">
        <f t="shared" ref="BO4930:BO4993" si="543">IF(MID(F4930,1,2)="41",SUM(O4930:S4930),0)</f>
        <v>0</v>
      </c>
      <c r="CC4930">
        <f t="shared" ref="CC4930:CC4993" si="544">O4930+P4930+Q4930+R4930+S4930</f>
        <v>0</v>
      </c>
      <c r="CD4930">
        <f t="shared" ref="CD4930:CD4993" si="545">T4930+U4930</f>
        <v>0</v>
      </c>
      <c r="CG4930">
        <f ca="1">IFERROR(INDIRECT("IVA!X"&amp;MATCH(MID(COMPRAS!C4830,1,2)&amp;MID(COMPRAS!F4830,1,2)&amp;MID(COMPRAS!D4830,1,2),IVA!W:W,0)),"SIN COD.")</f>
        <v>0</v>
      </c>
      <c r="CH4930">
        <f ca="1">IFERROR(INDIRECT("IVA!Y"&amp;MATCH(MID(COMPRAS!C4830,1,2)&amp;MID(COMPRAS!F4830,1,2)&amp;MID(COMPRAS!D4830,1,2),IVA!W:W,0)),"SIN COD.")</f>
        <v>0</v>
      </c>
    </row>
    <row r="4931" spans="1:86" x14ac:dyDescent="0.25">
      <c r="A4931"/>
      <c r="B4931"/>
      <c r="D4931"/>
      <c r="AL4931">
        <f t="shared" si="539"/>
        <v>0</v>
      </c>
      <c r="AQ4931">
        <f t="shared" si="540"/>
        <v>0</v>
      </c>
      <c r="AR4931" t="str">
        <f>IFERROR(IF(OR(AP4931=338,AP4931=340,AP4931=341,AP4931=342,AP4931="342A",AP4931="342B"),PorcenRet(AP4931,AT4931,AU4931),INDEX(PORCENTAJEBUSCAR,MATCH(AP4931,CódigoRET,0),4)*1),"")</f>
        <v/>
      </c>
      <c r="AS4931">
        <f t="shared" si="541"/>
        <v>0</v>
      </c>
      <c r="BF4931" t="str">
        <f>IFERROR(IF(OR(BD4931=338,BD4931=340,BD4931=341,BD4931=342,BD4931="342A",BD4931="342B"),PorcenRet(BD4931,BH4931,BI4931),INDEX(PORCENTAJEBUSCAR,MATCH(BD4931,CódigoRET,0),4)*1),"")</f>
        <v/>
      </c>
      <c r="BG4931">
        <f t="shared" si="542"/>
        <v>0</v>
      </c>
      <c r="BO4931">
        <f t="shared" si="543"/>
        <v>0</v>
      </c>
      <c r="CC4931">
        <f t="shared" si="544"/>
        <v>0</v>
      </c>
      <c r="CD4931">
        <f t="shared" si="545"/>
        <v>0</v>
      </c>
      <c r="CG4931">
        <f ca="1">IFERROR(INDIRECT("IVA!X"&amp;MATCH(MID(COMPRAS!C4831,1,2)&amp;MID(COMPRAS!F4831,1,2)&amp;MID(COMPRAS!D4831,1,2),IVA!W:W,0)),"SIN COD.")</f>
        <v>0</v>
      </c>
      <c r="CH4931">
        <f ca="1">IFERROR(INDIRECT("IVA!Y"&amp;MATCH(MID(COMPRAS!C4831,1,2)&amp;MID(COMPRAS!F4831,1,2)&amp;MID(COMPRAS!D4831,1,2),IVA!W:W,0)),"SIN COD.")</f>
        <v>0</v>
      </c>
    </row>
    <row r="4932" spans="1:86" x14ac:dyDescent="0.25">
      <c r="A4932"/>
      <c r="B4932"/>
      <c r="D4932"/>
      <c r="AL4932">
        <f t="shared" si="539"/>
        <v>0</v>
      </c>
      <c r="AQ4932">
        <f t="shared" si="540"/>
        <v>0</v>
      </c>
      <c r="AR4932" t="str">
        <f>IFERROR(IF(OR(AP4932=338,AP4932=340,AP4932=341,AP4932=342,AP4932="342A",AP4932="342B"),PorcenRet(AP4932,AT4932,AU4932),INDEX(PORCENTAJEBUSCAR,MATCH(AP4932,CódigoRET,0),4)*1),"")</f>
        <v/>
      </c>
      <c r="AS4932">
        <f t="shared" si="541"/>
        <v>0</v>
      </c>
      <c r="BF4932" t="str">
        <f>IFERROR(IF(OR(BD4932=338,BD4932=340,BD4932=341,BD4932=342,BD4932="342A",BD4932="342B"),PorcenRet(BD4932,BH4932,BI4932),INDEX(PORCENTAJEBUSCAR,MATCH(BD4932,CódigoRET,0),4)*1),"")</f>
        <v/>
      </c>
      <c r="BG4932">
        <f t="shared" si="542"/>
        <v>0</v>
      </c>
      <c r="BO4932">
        <f t="shared" si="543"/>
        <v>0</v>
      </c>
      <c r="CC4932">
        <f t="shared" si="544"/>
        <v>0</v>
      </c>
      <c r="CD4932">
        <f t="shared" si="545"/>
        <v>0</v>
      </c>
      <c r="CG4932">
        <f ca="1">IFERROR(INDIRECT("IVA!X"&amp;MATCH(MID(COMPRAS!C4832,1,2)&amp;MID(COMPRAS!F4832,1,2)&amp;MID(COMPRAS!D4832,1,2),IVA!W:W,0)),"SIN COD.")</f>
        <v>0</v>
      </c>
      <c r="CH4932">
        <f ca="1">IFERROR(INDIRECT("IVA!Y"&amp;MATCH(MID(COMPRAS!C4832,1,2)&amp;MID(COMPRAS!F4832,1,2)&amp;MID(COMPRAS!D4832,1,2),IVA!W:W,0)),"SIN COD.")</f>
        <v>0</v>
      </c>
    </row>
    <row r="4933" spans="1:86" x14ac:dyDescent="0.25">
      <c r="A4933"/>
      <c r="B4933"/>
      <c r="D4933"/>
      <c r="AL4933">
        <f t="shared" si="539"/>
        <v>0</v>
      </c>
      <c r="AQ4933">
        <f t="shared" si="540"/>
        <v>0</v>
      </c>
      <c r="AR4933" t="str">
        <f>IFERROR(IF(OR(AP4933=338,AP4933=340,AP4933=341,AP4933=342,AP4933="342A",AP4933="342B"),PorcenRet(AP4933,AT4933,AU4933),INDEX(PORCENTAJEBUSCAR,MATCH(AP4933,CódigoRET,0),4)*1),"")</f>
        <v/>
      </c>
      <c r="AS4933">
        <f t="shared" si="541"/>
        <v>0</v>
      </c>
      <c r="BF4933" t="str">
        <f>IFERROR(IF(OR(BD4933=338,BD4933=340,BD4933=341,BD4933=342,BD4933="342A",BD4933="342B"),PorcenRet(BD4933,BH4933,BI4933),INDEX(PORCENTAJEBUSCAR,MATCH(BD4933,CódigoRET,0),4)*1),"")</f>
        <v/>
      </c>
      <c r="BG4933">
        <f t="shared" si="542"/>
        <v>0</v>
      </c>
      <c r="BO4933">
        <f t="shared" si="543"/>
        <v>0</v>
      </c>
      <c r="CC4933">
        <f t="shared" si="544"/>
        <v>0</v>
      </c>
      <c r="CD4933">
        <f t="shared" si="545"/>
        <v>0</v>
      </c>
      <c r="CG4933">
        <f ca="1">IFERROR(INDIRECT("IVA!X"&amp;MATCH(MID(COMPRAS!C4833,1,2)&amp;MID(COMPRAS!F4833,1,2)&amp;MID(COMPRAS!D4833,1,2),IVA!W:W,0)),"SIN COD.")</f>
        <v>0</v>
      </c>
      <c r="CH4933">
        <f ca="1">IFERROR(INDIRECT("IVA!Y"&amp;MATCH(MID(COMPRAS!C4833,1,2)&amp;MID(COMPRAS!F4833,1,2)&amp;MID(COMPRAS!D4833,1,2),IVA!W:W,0)),"SIN COD.")</f>
        <v>0</v>
      </c>
    </row>
    <row r="4934" spans="1:86" x14ac:dyDescent="0.25">
      <c r="A4934"/>
      <c r="B4934"/>
      <c r="D4934"/>
      <c r="AL4934">
        <f t="shared" si="539"/>
        <v>0</v>
      </c>
      <c r="AQ4934">
        <f t="shared" si="540"/>
        <v>0</v>
      </c>
      <c r="AR4934" t="str">
        <f>IFERROR(IF(OR(AP4934=338,AP4934=340,AP4934=341,AP4934=342,AP4934="342A",AP4934="342B"),PorcenRet(AP4934,AT4934,AU4934),INDEX(PORCENTAJEBUSCAR,MATCH(AP4934,CódigoRET,0),4)*1),"")</f>
        <v/>
      </c>
      <c r="AS4934">
        <f t="shared" si="541"/>
        <v>0</v>
      </c>
      <c r="BF4934" t="str">
        <f>IFERROR(IF(OR(BD4934=338,BD4934=340,BD4934=341,BD4934=342,BD4934="342A",BD4934="342B"),PorcenRet(BD4934,BH4934,BI4934),INDEX(PORCENTAJEBUSCAR,MATCH(BD4934,CódigoRET,0),4)*1),"")</f>
        <v/>
      </c>
      <c r="BG4934">
        <f t="shared" si="542"/>
        <v>0</v>
      </c>
      <c r="BO4934">
        <f t="shared" si="543"/>
        <v>0</v>
      </c>
      <c r="CC4934">
        <f t="shared" si="544"/>
        <v>0</v>
      </c>
      <c r="CD4934">
        <f t="shared" si="545"/>
        <v>0</v>
      </c>
      <c r="CG4934">
        <f ca="1">IFERROR(INDIRECT("IVA!X"&amp;MATCH(MID(COMPRAS!C4834,1,2)&amp;MID(COMPRAS!F4834,1,2)&amp;MID(COMPRAS!D4834,1,2),IVA!W:W,0)),"SIN COD.")</f>
        <v>0</v>
      </c>
      <c r="CH4934">
        <f ca="1">IFERROR(INDIRECT("IVA!Y"&amp;MATCH(MID(COMPRAS!C4834,1,2)&amp;MID(COMPRAS!F4834,1,2)&amp;MID(COMPRAS!D4834,1,2),IVA!W:W,0)),"SIN COD.")</f>
        <v>0</v>
      </c>
    </row>
    <row r="4935" spans="1:86" x14ac:dyDescent="0.25">
      <c r="A4935"/>
      <c r="B4935"/>
      <c r="D4935"/>
      <c r="AL4935">
        <f t="shared" si="539"/>
        <v>0</v>
      </c>
      <c r="AQ4935">
        <f t="shared" si="540"/>
        <v>0</v>
      </c>
      <c r="AR4935" t="str">
        <f>IFERROR(IF(OR(AP4935=338,AP4935=340,AP4935=341,AP4935=342,AP4935="342A",AP4935="342B"),PorcenRet(AP4935,AT4935,AU4935),INDEX(PORCENTAJEBUSCAR,MATCH(AP4935,CódigoRET,0),4)*1),"")</f>
        <v/>
      </c>
      <c r="AS4935">
        <f t="shared" si="541"/>
        <v>0</v>
      </c>
      <c r="BF4935" t="str">
        <f>IFERROR(IF(OR(BD4935=338,BD4935=340,BD4935=341,BD4935=342,BD4935="342A",BD4935="342B"),PorcenRet(BD4935,BH4935,BI4935),INDEX(PORCENTAJEBUSCAR,MATCH(BD4935,CódigoRET,0),4)*1),"")</f>
        <v/>
      </c>
      <c r="BG4935">
        <f t="shared" si="542"/>
        <v>0</v>
      </c>
      <c r="BO4935">
        <f t="shared" si="543"/>
        <v>0</v>
      </c>
      <c r="CC4935">
        <f t="shared" si="544"/>
        <v>0</v>
      </c>
      <c r="CD4935">
        <f t="shared" si="545"/>
        <v>0</v>
      </c>
      <c r="CG4935">
        <f ca="1">IFERROR(INDIRECT("IVA!X"&amp;MATCH(MID(COMPRAS!C4835,1,2)&amp;MID(COMPRAS!F4835,1,2)&amp;MID(COMPRAS!D4835,1,2),IVA!W:W,0)),"SIN COD.")</f>
        <v>0</v>
      </c>
      <c r="CH4935">
        <f ca="1">IFERROR(INDIRECT("IVA!Y"&amp;MATCH(MID(COMPRAS!C4835,1,2)&amp;MID(COMPRAS!F4835,1,2)&amp;MID(COMPRAS!D4835,1,2),IVA!W:W,0)),"SIN COD.")</f>
        <v>0</v>
      </c>
    </row>
    <row r="4936" spans="1:86" x14ac:dyDescent="0.25">
      <c r="A4936"/>
      <c r="B4936"/>
      <c r="D4936"/>
      <c r="AL4936">
        <f t="shared" si="539"/>
        <v>0</v>
      </c>
      <c r="AQ4936">
        <f t="shared" si="540"/>
        <v>0</v>
      </c>
      <c r="AR4936" t="str">
        <f>IFERROR(IF(OR(AP4936=338,AP4936=340,AP4936=341,AP4936=342,AP4936="342A",AP4936="342B"),PorcenRet(AP4936,AT4936,AU4936),INDEX(PORCENTAJEBUSCAR,MATCH(AP4936,CódigoRET,0),4)*1),"")</f>
        <v/>
      </c>
      <c r="AS4936">
        <f t="shared" si="541"/>
        <v>0</v>
      </c>
      <c r="BF4936" t="str">
        <f>IFERROR(IF(OR(BD4936=338,BD4936=340,BD4936=341,BD4936=342,BD4936="342A",BD4936="342B"),PorcenRet(BD4936,BH4936,BI4936),INDEX(PORCENTAJEBUSCAR,MATCH(BD4936,CódigoRET,0),4)*1),"")</f>
        <v/>
      </c>
      <c r="BG4936">
        <f t="shared" si="542"/>
        <v>0</v>
      </c>
      <c r="BO4936">
        <f t="shared" si="543"/>
        <v>0</v>
      </c>
      <c r="CC4936">
        <f t="shared" si="544"/>
        <v>0</v>
      </c>
      <c r="CD4936">
        <f t="shared" si="545"/>
        <v>0</v>
      </c>
      <c r="CG4936">
        <f ca="1">IFERROR(INDIRECT("IVA!X"&amp;MATCH(MID(COMPRAS!C4836,1,2)&amp;MID(COMPRAS!F4836,1,2)&amp;MID(COMPRAS!D4836,1,2),IVA!W:W,0)),"SIN COD.")</f>
        <v>0</v>
      </c>
      <c r="CH4936">
        <f ca="1">IFERROR(INDIRECT("IVA!Y"&amp;MATCH(MID(COMPRAS!C4836,1,2)&amp;MID(COMPRAS!F4836,1,2)&amp;MID(COMPRAS!D4836,1,2),IVA!W:W,0)),"SIN COD.")</f>
        <v>0</v>
      </c>
    </row>
    <row r="4937" spans="1:86" x14ac:dyDescent="0.25">
      <c r="A4937"/>
      <c r="B4937"/>
      <c r="D4937"/>
      <c r="AL4937">
        <f t="shared" si="539"/>
        <v>0</v>
      </c>
      <c r="AQ4937">
        <f t="shared" si="540"/>
        <v>0</v>
      </c>
      <c r="AR4937" t="str">
        <f>IFERROR(IF(OR(AP4937=338,AP4937=340,AP4937=341,AP4937=342,AP4937="342A",AP4937="342B"),PorcenRet(AP4937,AT4937,AU4937),INDEX(PORCENTAJEBUSCAR,MATCH(AP4937,CódigoRET,0),4)*1),"")</f>
        <v/>
      </c>
      <c r="AS4937">
        <f t="shared" si="541"/>
        <v>0</v>
      </c>
      <c r="BF4937" t="str">
        <f>IFERROR(IF(OR(BD4937=338,BD4937=340,BD4937=341,BD4937=342,BD4937="342A",BD4937="342B"),PorcenRet(BD4937,BH4937,BI4937),INDEX(PORCENTAJEBUSCAR,MATCH(BD4937,CódigoRET,0),4)*1),"")</f>
        <v/>
      </c>
      <c r="BG4937">
        <f t="shared" si="542"/>
        <v>0</v>
      </c>
      <c r="BO4937">
        <f t="shared" si="543"/>
        <v>0</v>
      </c>
      <c r="CC4937">
        <f t="shared" si="544"/>
        <v>0</v>
      </c>
      <c r="CD4937">
        <f t="shared" si="545"/>
        <v>0</v>
      </c>
      <c r="CG4937">
        <f ca="1">IFERROR(INDIRECT("IVA!X"&amp;MATCH(MID(COMPRAS!C4837,1,2)&amp;MID(COMPRAS!F4837,1,2)&amp;MID(COMPRAS!D4837,1,2),IVA!W:W,0)),"SIN COD.")</f>
        <v>0</v>
      </c>
      <c r="CH4937">
        <f ca="1">IFERROR(INDIRECT("IVA!Y"&amp;MATCH(MID(COMPRAS!C4837,1,2)&amp;MID(COMPRAS!F4837,1,2)&amp;MID(COMPRAS!D4837,1,2),IVA!W:W,0)),"SIN COD.")</f>
        <v>0</v>
      </c>
    </row>
    <row r="4938" spans="1:86" x14ac:dyDescent="0.25">
      <c r="A4938"/>
      <c r="B4938"/>
      <c r="D4938"/>
      <c r="AL4938">
        <f t="shared" si="539"/>
        <v>0</v>
      </c>
      <c r="AQ4938">
        <f t="shared" si="540"/>
        <v>0</v>
      </c>
      <c r="AR4938" t="str">
        <f>IFERROR(IF(OR(AP4938=338,AP4938=340,AP4938=341,AP4938=342,AP4938="342A",AP4938="342B"),PorcenRet(AP4938,AT4938,AU4938),INDEX(PORCENTAJEBUSCAR,MATCH(AP4938,CódigoRET,0),4)*1),"")</f>
        <v/>
      </c>
      <c r="AS4938">
        <f t="shared" si="541"/>
        <v>0</v>
      </c>
      <c r="BF4938" t="str">
        <f>IFERROR(IF(OR(BD4938=338,BD4938=340,BD4938=341,BD4938=342,BD4938="342A",BD4938="342B"),PorcenRet(BD4938,BH4938,BI4938),INDEX(PORCENTAJEBUSCAR,MATCH(BD4938,CódigoRET,0),4)*1),"")</f>
        <v/>
      </c>
      <c r="BG4938">
        <f t="shared" si="542"/>
        <v>0</v>
      </c>
      <c r="BO4938">
        <f t="shared" si="543"/>
        <v>0</v>
      </c>
      <c r="CC4938">
        <f t="shared" si="544"/>
        <v>0</v>
      </c>
      <c r="CD4938">
        <f t="shared" si="545"/>
        <v>0</v>
      </c>
      <c r="CG4938">
        <f ca="1">IFERROR(INDIRECT("IVA!X"&amp;MATCH(MID(COMPRAS!C4838,1,2)&amp;MID(COMPRAS!F4838,1,2)&amp;MID(COMPRAS!D4838,1,2),IVA!W:W,0)),"SIN COD.")</f>
        <v>0</v>
      </c>
      <c r="CH4938">
        <f ca="1">IFERROR(INDIRECT("IVA!Y"&amp;MATCH(MID(COMPRAS!C4838,1,2)&amp;MID(COMPRAS!F4838,1,2)&amp;MID(COMPRAS!D4838,1,2),IVA!W:W,0)),"SIN COD.")</f>
        <v>0</v>
      </c>
    </row>
    <row r="4939" spans="1:86" x14ac:dyDescent="0.25">
      <c r="A4939"/>
      <c r="B4939"/>
      <c r="D4939"/>
      <c r="AL4939">
        <f t="shared" si="539"/>
        <v>0</v>
      </c>
      <c r="AQ4939">
        <f t="shared" si="540"/>
        <v>0</v>
      </c>
      <c r="AR4939" t="str">
        <f>IFERROR(IF(OR(AP4939=338,AP4939=340,AP4939=341,AP4939=342,AP4939="342A",AP4939="342B"),PorcenRet(AP4939,AT4939,AU4939),INDEX(PORCENTAJEBUSCAR,MATCH(AP4939,CódigoRET,0),4)*1),"")</f>
        <v/>
      </c>
      <c r="AS4939">
        <f t="shared" si="541"/>
        <v>0</v>
      </c>
      <c r="BF4939" t="str">
        <f>IFERROR(IF(OR(BD4939=338,BD4939=340,BD4939=341,BD4939=342,BD4939="342A",BD4939="342B"),PorcenRet(BD4939,BH4939,BI4939),INDEX(PORCENTAJEBUSCAR,MATCH(BD4939,CódigoRET,0),4)*1),"")</f>
        <v/>
      </c>
      <c r="BG4939">
        <f t="shared" si="542"/>
        <v>0</v>
      </c>
      <c r="BO4939">
        <f t="shared" si="543"/>
        <v>0</v>
      </c>
      <c r="CC4939">
        <f t="shared" si="544"/>
        <v>0</v>
      </c>
      <c r="CD4939">
        <f t="shared" si="545"/>
        <v>0</v>
      </c>
      <c r="CG4939">
        <f ca="1">IFERROR(INDIRECT("IVA!X"&amp;MATCH(MID(COMPRAS!C4839,1,2)&amp;MID(COMPRAS!F4839,1,2)&amp;MID(COMPRAS!D4839,1,2),IVA!W:W,0)),"SIN COD.")</f>
        <v>0</v>
      </c>
      <c r="CH4939">
        <f ca="1">IFERROR(INDIRECT("IVA!Y"&amp;MATCH(MID(COMPRAS!C4839,1,2)&amp;MID(COMPRAS!F4839,1,2)&amp;MID(COMPRAS!D4839,1,2),IVA!W:W,0)),"SIN COD.")</f>
        <v>0</v>
      </c>
    </row>
    <row r="4940" spans="1:86" x14ac:dyDescent="0.25">
      <c r="A4940"/>
      <c r="B4940"/>
      <c r="D4940"/>
      <c r="AL4940">
        <f t="shared" si="539"/>
        <v>0</v>
      </c>
      <c r="AQ4940">
        <f t="shared" si="540"/>
        <v>0</v>
      </c>
      <c r="AR4940" t="str">
        <f>IFERROR(IF(OR(AP4940=338,AP4940=340,AP4940=341,AP4940=342,AP4940="342A",AP4940="342B"),PorcenRet(AP4940,AT4940,AU4940),INDEX(PORCENTAJEBUSCAR,MATCH(AP4940,CódigoRET,0),4)*1),"")</f>
        <v/>
      </c>
      <c r="AS4940">
        <f t="shared" si="541"/>
        <v>0</v>
      </c>
      <c r="BF4940" t="str">
        <f>IFERROR(IF(OR(BD4940=338,BD4940=340,BD4940=341,BD4940=342,BD4940="342A",BD4940="342B"),PorcenRet(BD4940,BH4940,BI4940),INDEX(PORCENTAJEBUSCAR,MATCH(BD4940,CódigoRET,0),4)*1),"")</f>
        <v/>
      </c>
      <c r="BG4940">
        <f t="shared" si="542"/>
        <v>0</v>
      </c>
      <c r="BO4940">
        <f t="shared" si="543"/>
        <v>0</v>
      </c>
      <c r="CC4940">
        <f t="shared" si="544"/>
        <v>0</v>
      </c>
      <c r="CD4940">
        <f t="shared" si="545"/>
        <v>0</v>
      </c>
      <c r="CG4940">
        <f ca="1">IFERROR(INDIRECT("IVA!X"&amp;MATCH(MID(COMPRAS!C4840,1,2)&amp;MID(COMPRAS!F4840,1,2)&amp;MID(COMPRAS!D4840,1,2),IVA!W:W,0)),"SIN COD.")</f>
        <v>0</v>
      </c>
      <c r="CH4940">
        <f ca="1">IFERROR(INDIRECT("IVA!Y"&amp;MATCH(MID(COMPRAS!C4840,1,2)&amp;MID(COMPRAS!F4840,1,2)&amp;MID(COMPRAS!D4840,1,2),IVA!W:W,0)),"SIN COD.")</f>
        <v>0</v>
      </c>
    </row>
    <row r="4941" spans="1:86" x14ac:dyDescent="0.25">
      <c r="A4941"/>
      <c r="B4941"/>
      <c r="D4941"/>
      <c r="AL4941">
        <f t="shared" si="539"/>
        <v>0</v>
      </c>
      <c r="AQ4941">
        <f t="shared" si="540"/>
        <v>0</v>
      </c>
      <c r="AR4941" t="str">
        <f>IFERROR(IF(OR(AP4941=338,AP4941=340,AP4941=341,AP4941=342,AP4941="342A",AP4941="342B"),PorcenRet(AP4941,AT4941,AU4941),INDEX(PORCENTAJEBUSCAR,MATCH(AP4941,CódigoRET,0),4)*1),"")</f>
        <v/>
      </c>
      <c r="AS4941">
        <f t="shared" si="541"/>
        <v>0</v>
      </c>
      <c r="BF4941" t="str">
        <f>IFERROR(IF(OR(BD4941=338,BD4941=340,BD4941=341,BD4941=342,BD4941="342A",BD4941="342B"),PorcenRet(BD4941,BH4941,BI4941),INDEX(PORCENTAJEBUSCAR,MATCH(BD4941,CódigoRET,0),4)*1),"")</f>
        <v/>
      </c>
      <c r="BG4941">
        <f t="shared" si="542"/>
        <v>0</v>
      </c>
      <c r="BO4941">
        <f t="shared" si="543"/>
        <v>0</v>
      </c>
      <c r="CC4941">
        <f t="shared" si="544"/>
        <v>0</v>
      </c>
      <c r="CD4941">
        <f t="shared" si="545"/>
        <v>0</v>
      </c>
      <c r="CG4941">
        <f ca="1">IFERROR(INDIRECT("IVA!X"&amp;MATCH(MID(COMPRAS!C4841,1,2)&amp;MID(COMPRAS!F4841,1,2)&amp;MID(COMPRAS!D4841,1,2),IVA!W:W,0)),"SIN COD.")</f>
        <v>0</v>
      </c>
      <c r="CH4941">
        <f ca="1">IFERROR(INDIRECT("IVA!Y"&amp;MATCH(MID(COMPRAS!C4841,1,2)&amp;MID(COMPRAS!F4841,1,2)&amp;MID(COMPRAS!D4841,1,2),IVA!W:W,0)),"SIN COD.")</f>
        <v>0</v>
      </c>
    </row>
    <row r="4942" spans="1:86" x14ac:dyDescent="0.25">
      <c r="A4942"/>
      <c r="B4942"/>
      <c r="D4942"/>
      <c r="AL4942">
        <f t="shared" si="539"/>
        <v>0</v>
      </c>
      <c r="AQ4942">
        <f t="shared" si="540"/>
        <v>0</v>
      </c>
      <c r="AR4942" t="str">
        <f>IFERROR(IF(OR(AP4942=338,AP4942=340,AP4942=341,AP4942=342,AP4942="342A",AP4942="342B"),PorcenRet(AP4942,AT4942,AU4942),INDEX(PORCENTAJEBUSCAR,MATCH(AP4942,CódigoRET,0),4)*1),"")</f>
        <v/>
      </c>
      <c r="AS4942">
        <f t="shared" si="541"/>
        <v>0</v>
      </c>
      <c r="BF4942" t="str">
        <f>IFERROR(IF(OR(BD4942=338,BD4942=340,BD4942=341,BD4942=342,BD4942="342A",BD4942="342B"),PorcenRet(BD4942,BH4942,BI4942),INDEX(PORCENTAJEBUSCAR,MATCH(BD4942,CódigoRET,0),4)*1),"")</f>
        <v/>
      </c>
      <c r="BG4942">
        <f t="shared" si="542"/>
        <v>0</v>
      </c>
      <c r="BO4942">
        <f t="shared" si="543"/>
        <v>0</v>
      </c>
      <c r="CC4942">
        <f t="shared" si="544"/>
        <v>0</v>
      </c>
      <c r="CD4942">
        <f t="shared" si="545"/>
        <v>0</v>
      </c>
      <c r="CG4942">
        <f ca="1">IFERROR(INDIRECT("IVA!X"&amp;MATCH(MID(COMPRAS!C4842,1,2)&amp;MID(COMPRAS!F4842,1,2)&amp;MID(COMPRAS!D4842,1,2),IVA!W:W,0)),"SIN COD.")</f>
        <v>0</v>
      </c>
      <c r="CH4942">
        <f ca="1">IFERROR(INDIRECT("IVA!Y"&amp;MATCH(MID(COMPRAS!C4842,1,2)&amp;MID(COMPRAS!F4842,1,2)&amp;MID(COMPRAS!D4842,1,2),IVA!W:W,0)),"SIN COD.")</f>
        <v>0</v>
      </c>
    </row>
    <row r="4943" spans="1:86" x14ac:dyDescent="0.25">
      <c r="A4943"/>
      <c r="B4943"/>
      <c r="D4943"/>
      <c r="AL4943">
        <f t="shared" si="539"/>
        <v>0</v>
      </c>
      <c r="AQ4943">
        <f t="shared" si="540"/>
        <v>0</v>
      </c>
      <c r="AR4943" t="str">
        <f>IFERROR(IF(OR(AP4943=338,AP4943=340,AP4943=341,AP4943=342,AP4943="342A",AP4943="342B"),PorcenRet(AP4943,AT4943,AU4943),INDEX(PORCENTAJEBUSCAR,MATCH(AP4943,CódigoRET,0),4)*1),"")</f>
        <v/>
      </c>
      <c r="AS4943">
        <f t="shared" si="541"/>
        <v>0</v>
      </c>
      <c r="BF4943" t="str">
        <f>IFERROR(IF(OR(BD4943=338,BD4943=340,BD4943=341,BD4943=342,BD4943="342A",BD4943="342B"),PorcenRet(BD4943,BH4943,BI4943),INDEX(PORCENTAJEBUSCAR,MATCH(BD4943,CódigoRET,0),4)*1),"")</f>
        <v/>
      </c>
      <c r="BG4943">
        <f t="shared" si="542"/>
        <v>0</v>
      </c>
      <c r="BO4943">
        <f t="shared" si="543"/>
        <v>0</v>
      </c>
      <c r="CC4943">
        <f t="shared" si="544"/>
        <v>0</v>
      </c>
      <c r="CD4943">
        <f t="shared" si="545"/>
        <v>0</v>
      </c>
      <c r="CG4943">
        <f ca="1">IFERROR(INDIRECT("IVA!X"&amp;MATCH(MID(COMPRAS!C4843,1,2)&amp;MID(COMPRAS!F4843,1,2)&amp;MID(COMPRAS!D4843,1,2),IVA!W:W,0)),"SIN COD.")</f>
        <v>0</v>
      </c>
      <c r="CH4943">
        <f ca="1">IFERROR(INDIRECT("IVA!Y"&amp;MATCH(MID(COMPRAS!C4843,1,2)&amp;MID(COMPRAS!F4843,1,2)&amp;MID(COMPRAS!D4843,1,2),IVA!W:W,0)),"SIN COD.")</f>
        <v>0</v>
      </c>
    </row>
    <row r="4944" spans="1:86" x14ac:dyDescent="0.25">
      <c r="A4944"/>
      <c r="B4944"/>
      <c r="D4944"/>
      <c r="AL4944">
        <f t="shared" si="539"/>
        <v>0</v>
      </c>
      <c r="AQ4944">
        <f t="shared" si="540"/>
        <v>0</v>
      </c>
      <c r="AR4944" t="str">
        <f>IFERROR(IF(OR(AP4944=338,AP4944=340,AP4944=341,AP4944=342,AP4944="342A",AP4944="342B"),PorcenRet(AP4944,AT4944,AU4944),INDEX(PORCENTAJEBUSCAR,MATCH(AP4944,CódigoRET,0),4)*1),"")</f>
        <v/>
      </c>
      <c r="AS4944">
        <f t="shared" si="541"/>
        <v>0</v>
      </c>
      <c r="BF4944" t="str">
        <f>IFERROR(IF(OR(BD4944=338,BD4944=340,BD4944=341,BD4944=342,BD4944="342A",BD4944="342B"),PorcenRet(BD4944,BH4944,BI4944),INDEX(PORCENTAJEBUSCAR,MATCH(BD4944,CódigoRET,0),4)*1),"")</f>
        <v/>
      </c>
      <c r="BG4944">
        <f t="shared" si="542"/>
        <v>0</v>
      </c>
      <c r="BO4944">
        <f t="shared" si="543"/>
        <v>0</v>
      </c>
      <c r="CC4944">
        <f t="shared" si="544"/>
        <v>0</v>
      </c>
      <c r="CD4944">
        <f t="shared" si="545"/>
        <v>0</v>
      </c>
      <c r="CG4944">
        <f ca="1">IFERROR(INDIRECT("IVA!X"&amp;MATCH(MID(COMPRAS!C4844,1,2)&amp;MID(COMPRAS!F4844,1,2)&amp;MID(COMPRAS!D4844,1,2),IVA!W:W,0)),"SIN COD.")</f>
        <v>0</v>
      </c>
      <c r="CH4944">
        <f ca="1">IFERROR(INDIRECT("IVA!Y"&amp;MATCH(MID(COMPRAS!C4844,1,2)&amp;MID(COMPRAS!F4844,1,2)&amp;MID(COMPRAS!D4844,1,2),IVA!W:W,0)),"SIN COD.")</f>
        <v>0</v>
      </c>
    </row>
    <row r="4945" spans="1:86" x14ac:dyDescent="0.25">
      <c r="A4945"/>
      <c r="B4945"/>
      <c r="D4945"/>
      <c r="AL4945">
        <f t="shared" si="539"/>
        <v>0</v>
      </c>
      <c r="AQ4945">
        <f t="shared" si="540"/>
        <v>0</v>
      </c>
      <c r="AR4945" t="str">
        <f>IFERROR(IF(OR(AP4945=338,AP4945=340,AP4945=341,AP4945=342,AP4945="342A",AP4945="342B"),PorcenRet(AP4945,AT4945,AU4945),INDEX(PORCENTAJEBUSCAR,MATCH(AP4945,CódigoRET,0),4)*1),"")</f>
        <v/>
      </c>
      <c r="AS4945">
        <f t="shared" si="541"/>
        <v>0</v>
      </c>
      <c r="BF4945" t="str">
        <f>IFERROR(IF(OR(BD4945=338,BD4945=340,BD4945=341,BD4945=342,BD4945="342A",BD4945="342B"),PorcenRet(BD4945,BH4945,BI4945),INDEX(PORCENTAJEBUSCAR,MATCH(BD4945,CódigoRET,0),4)*1),"")</f>
        <v/>
      </c>
      <c r="BG4945">
        <f t="shared" si="542"/>
        <v>0</v>
      </c>
      <c r="BO4945">
        <f t="shared" si="543"/>
        <v>0</v>
      </c>
      <c r="CC4945">
        <f t="shared" si="544"/>
        <v>0</v>
      </c>
      <c r="CD4945">
        <f t="shared" si="545"/>
        <v>0</v>
      </c>
      <c r="CG4945">
        <f ca="1">IFERROR(INDIRECT("IVA!X"&amp;MATCH(MID(COMPRAS!C4845,1,2)&amp;MID(COMPRAS!F4845,1,2)&amp;MID(COMPRAS!D4845,1,2),IVA!W:W,0)),"SIN COD.")</f>
        <v>0</v>
      </c>
      <c r="CH4945">
        <f ca="1">IFERROR(INDIRECT("IVA!Y"&amp;MATCH(MID(COMPRAS!C4845,1,2)&amp;MID(COMPRAS!F4845,1,2)&amp;MID(COMPRAS!D4845,1,2),IVA!W:W,0)),"SIN COD.")</f>
        <v>0</v>
      </c>
    </row>
    <row r="4946" spans="1:86" x14ac:dyDescent="0.25">
      <c r="A4946"/>
      <c r="B4946"/>
      <c r="D4946"/>
      <c r="AL4946">
        <f t="shared" si="539"/>
        <v>0</v>
      </c>
      <c r="AQ4946">
        <f t="shared" si="540"/>
        <v>0</v>
      </c>
      <c r="AR4946" t="str">
        <f>IFERROR(IF(OR(AP4946=338,AP4946=340,AP4946=341,AP4946=342,AP4946="342A",AP4946="342B"),PorcenRet(AP4946,AT4946,AU4946),INDEX(PORCENTAJEBUSCAR,MATCH(AP4946,CódigoRET,0),4)*1),"")</f>
        <v/>
      </c>
      <c r="AS4946">
        <f t="shared" si="541"/>
        <v>0</v>
      </c>
      <c r="BF4946" t="str">
        <f>IFERROR(IF(OR(BD4946=338,BD4946=340,BD4946=341,BD4946=342,BD4946="342A",BD4946="342B"),PorcenRet(BD4946,BH4946,BI4946),INDEX(PORCENTAJEBUSCAR,MATCH(BD4946,CódigoRET,0),4)*1),"")</f>
        <v/>
      </c>
      <c r="BG4946">
        <f t="shared" si="542"/>
        <v>0</v>
      </c>
      <c r="BO4946">
        <f t="shared" si="543"/>
        <v>0</v>
      </c>
      <c r="CC4946">
        <f t="shared" si="544"/>
        <v>0</v>
      </c>
      <c r="CD4946">
        <f t="shared" si="545"/>
        <v>0</v>
      </c>
      <c r="CG4946">
        <f ca="1">IFERROR(INDIRECT("IVA!X"&amp;MATCH(MID(COMPRAS!C4846,1,2)&amp;MID(COMPRAS!F4846,1,2)&amp;MID(COMPRAS!D4846,1,2),IVA!W:W,0)),"SIN COD.")</f>
        <v>0</v>
      </c>
      <c r="CH4946">
        <f ca="1">IFERROR(INDIRECT("IVA!Y"&amp;MATCH(MID(COMPRAS!C4846,1,2)&amp;MID(COMPRAS!F4846,1,2)&amp;MID(COMPRAS!D4846,1,2),IVA!W:W,0)),"SIN COD.")</f>
        <v>0</v>
      </c>
    </row>
    <row r="4947" spans="1:86" x14ac:dyDescent="0.25">
      <c r="A4947"/>
      <c r="B4947"/>
      <c r="D4947"/>
      <c r="AL4947">
        <f t="shared" si="539"/>
        <v>0</v>
      </c>
      <c r="AQ4947">
        <f t="shared" si="540"/>
        <v>0</v>
      </c>
      <c r="AR4947" t="str">
        <f>IFERROR(IF(OR(AP4947=338,AP4947=340,AP4947=341,AP4947=342,AP4947="342A",AP4947="342B"),PorcenRet(AP4947,AT4947,AU4947),INDEX(PORCENTAJEBUSCAR,MATCH(AP4947,CódigoRET,0),4)*1),"")</f>
        <v/>
      </c>
      <c r="AS4947">
        <f t="shared" si="541"/>
        <v>0</v>
      </c>
      <c r="BF4947" t="str">
        <f>IFERROR(IF(OR(BD4947=338,BD4947=340,BD4947=341,BD4947=342,BD4947="342A",BD4947="342B"),PorcenRet(BD4947,BH4947,BI4947),INDEX(PORCENTAJEBUSCAR,MATCH(BD4947,CódigoRET,0),4)*1),"")</f>
        <v/>
      </c>
      <c r="BG4947">
        <f t="shared" si="542"/>
        <v>0</v>
      </c>
      <c r="BO4947">
        <f t="shared" si="543"/>
        <v>0</v>
      </c>
      <c r="CC4947">
        <f t="shared" si="544"/>
        <v>0</v>
      </c>
      <c r="CD4947">
        <f t="shared" si="545"/>
        <v>0</v>
      </c>
      <c r="CG4947">
        <f ca="1">IFERROR(INDIRECT("IVA!X"&amp;MATCH(MID(COMPRAS!C4847,1,2)&amp;MID(COMPRAS!F4847,1,2)&amp;MID(COMPRAS!D4847,1,2),IVA!W:W,0)),"SIN COD.")</f>
        <v>0</v>
      </c>
      <c r="CH4947">
        <f ca="1">IFERROR(INDIRECT("IVA!Y"&amp;MATCH(MID(COMPRAS!C4847,1,2)&amp;MID(COMPRAS!F4847,1,2)&amp;MID(COMPRAS!D4847,1,2),IVA!W:W,0)),"SIN COD.")</f>
        <v>0</v>
      </c>
    </row>
    <row r="4948" spans="1:86" x14ac:dyDescent="0.25">
      <c r="A4948"/>
      <c r="B4948"/>
      <c r="D4948"/>
      <c r="AL4948">
        <f t="shared" si="539"/>
        <v>0</v>
      </c>
      <c r="AQ4948">
        <f t="shared" si="540"/>
        <v>0</v>
      </c>
      <c r="AR4948" t="str">
        <f>IFERROR(IF(OR(AP4948=338,AP4948=340,AP4948=341,AP4948=342,AP4948="342A",AP4948="342B"),PorcenRet(AP4948,AT4948,AU4948),INDEX(PORCENTAJEBUSCAR,MATCH(AP4948,CódigoRET,0),4)*1),"")</f>
        <v/>
      </c>
      <c r="AS4948">
        <f t="shared" si="541"/>
        <v>0</v>
      </c>
      <c r="BF4948" t="str">
        <f>IFERROR(IF(OR(BD4948=338,BD4948=340,BD4948=341,BD4948=342,BD4948="342A",BD4948="342B"),PorcenRet(BD4948,BH4948,BI4948),INDEX(PORCENTAJEBUSCAR,MATCH(BD4948,CódigoRET,0),4)*1),"")</f>
        <v/>
      </c>
      <c r="BG4948">
        <f t="shared" si="542"/>
        <v>0</v>
      </c>
      <c r="BO4948">
        <f t="shared" si="543"/>
        <v>0</v>
      </c>
      <c r="CC4948">
        <f t="shared" si="544"/>
        <v>0</v>
      </c>
      <c r="CD4948">
        <f t="shared" si="545"/>
        <v>0</v>
      </c>
      <c r="CG4948">
        <f ca="1">IFERROR(INDIRECT("IVA!X"&amp;MATCH(MID(COMPRAS!C4848,1,2)&amp;MID(COMPRAS!F4848,1,2)&amp;MID(COMPRAS!D4848,1,2),IVA!W:W,0)),"SIN COD.")</f>
        <v>0</v>
      </c>
      <c r="CH4948">
        <f ca="1">IFERROR(INDIRECT("IVA!Y"&amp;MATCH(MID(COMPRAS!C4848,1,2)&amp;MID(COMPRAS!F4848,1,2)&amp;MID(COMPRAS!D4848,1,2),IVA!W:W,0)),"SIN COD.")</f>
        <v>0</v>
      </c>
    </row>
    <row r="4949" spans="1:86" x14ac:dyDescent="0.25">
      <c r="A4949"/>
      <c r="B4949"/>
      <c r="D4949"/>
      <c r="AL4949">
        <f t="shared" si="539"/>
        <v>0</v>
      </c>
      <c r="AQ4949">
        <f t="shared" si="540"/>
        <v>0</v>
      </c>
      <c r="AR4949" t="str">
        <f>IFERROR(IF(OR(AP4949=338,AP4949=340,AP4949=341,AP4949=342,AP4949="342A",AP4949="342B"),PorcenRet(AP4949,AT4949,AU4949),INDEX(PORCENTAJEBUSCAR,MATCH(AP4949,CódigoRET,0),4)*1),"")</f>
        <v/>
      </c>
      <c r="AS4949">
        <f t="shared" si="541"/>
        <v>0</v>
      </c>
      <c r="BF4949" t="str">
        <f>IFERROR(IF(OR(BD4949=338,BD4949=340,BD4949=341,BD4949=342,BD4949="342A",BD4949="342B"),PorcenRet(BD4949,BH4949,BI4949),INDEX(PORCENTAJEBUSCAR,MATCH(BD4949,CódigoRET,0),4)*1),"")</f>
        <v/>
      </c>
      <c r="BG4949">
        <f t="shared" si="542"/>
        <v>0</v>
      </c>
      <c r="BO4949">
        <f t="shared" si="543"/>
        <v>0</v>
      </c>
      <c r="CC4949">
        <f t="shared" si="544"/>
        <v>0</v>
      </c>
      <c r="CD4949">
        <f t="shared" si="545"/>
        <v>0</v>
      </c>
      <c r="CG4949">
        <f ca="1">IFERROR(INDIRECT("IVA!X"&amp;MATCH(MID(COMPRAS!C4849,1,2)&amp;MID(COMPRAS!F4849,1,2)&amp;MID(COMPRAS!D4849,1,2),IVA!W:W,0)),"SIN COD.")</f>
        <v>0</v>
      </c>
      <c r="CH4949">
        <f ca="1">IFERROR(INDIRECT("IVA!Y"&amp;MATCH(MID(COMPRAS!C4849,1,2)&amp;MID(COMPRAS!F4849,1,2)&amp;MID(COMPRAS!D4849,1,2),IVA!W:W,0)),"SIN COD.")</f>
        <v>0</v>
      </c>
    </row>
    <row r="4950" spans="1:86" x14ac:dyDescent="0.25">
      <c r="A4950"/>
      <c r="B4950"/>
      <c r="D4950"/>
      <c r="AL4950">
        <f t="shared" si="539"/>
        <v>0</v>
      </c>
      <c r="AQ4950">
        <f t="shared" si="540"/>
        <v>0</v>
      </c>
      <c r="AR4950" t="str">
        <f>IFERROR(IF(OR(AP4950=338,AP4950=340,AP4950=341,AP4950=342,AP4950="342A",AP4950="342B"),PorcenRet(AP4950,AT4950,AU4950),INDEX(PORCENTAJEBUSCAR,MATCH(AP4950,CódigoRET,0),4)*1),"")</f>
        <v/>
      </c>
      <c r="AS4950">
        <f t="shared" si="541"/>
        <v>0</v>
      </c>
      <c r="BF4950" t="str">
        <f>IFERROR(IF(OR(BD4950=338,BD4950=340,BD4950=341,BD4950=342,BD4950="342A",BD4950="342B"),PorcenRet(BD4950,BH4950,BI4950),INDEX(PORCENTAJEBUSCAR,MATCH(BD4950,CódigoRET,0),4)*1),"")</f>
        <v/>
      </c>
      <c r="BG4950">
        <f t="shared" si="542"/>
        <v>0</v>
      </c>
      <c r="BO4950">
        <f t="shared" si="543"/>
        <v>0</v>
      </c>
      <c r="CC4950">
        <f t="shared" si="544"/>
        <v>0</v>
      </c>
      <c r="CD4950">
        <f t="shared" si="545"/>
        <v>0</v>
      </c>
      <c r="CG4950">
        <f ca="1">IFERROR(INDIRECT("IVA!X"&amp;MATCH(MID(COMPRAS!C4850,1,2)&amp;MID(COMPRAS!F4850,1,2)&amp;MID(COMPRAS!D4850,1,2),IVA!W:W,0)),"SIN COD.")</f>
        <v>0</v>
      </c>
      <c r="CH4950">
        <f ca="1">IFERROR(INDIRECT("IVA!Y"&amp;MATCH(MID(COMPRAS!C4850,1,2)&amp;MID(COMPRAS!F4850,1,2)&amp;MID(COMPRAS!D4850,1,2),IVA!W:W,0)),"SIN COD.")</f>
        <v>0</v>
      </c>
    </row>
    <row r="4951" spans="1:86" x14ac:dyDescent="0.25">
      <c r="A4951"/>
      <c r="B4951"/>
      <c r="D4951"/>
      <c r="AL4951">
        <f t="shared" si="539"/>
        <v>0</v>
      </c>
      <c r="AQ4951">
        <f t="shared" si="540"/>
        <v>0</v>
      </c>
      <c r="AR4951" t="str">
        <f>IFERROR(IF(OR(AP4951=338,AP4951=340,AP4951=341,AP4951=342,AP4951="342A",AP4951="342B"),PorcenRet(AP4951,AT4951,AU4951),INDEX(PORCENTAJEBUSCAR,MATCH(AP4951,CódigoRET,0),4)*1),"")</f>
        <v/>
      </c>
      <c r="AS4951">
        <f t="shared" si="541"/>
        <v>0</v>
      </c>
      <c r="BF4951" t="str">
        <f>IFERROR(IF(OR(BD4951=338,BD4951=340,BD4951=341,BD4951=342,BD4951="342A",BD4951="342B"),PorcenRet(BD4951,BH4951,BI4951),INDEX(PORCENTAJEBUSCAR,MATCH(BD4951,CódigoRET,0),4)*1),"")</f>
        <v/>
      </c>
      <c r="BG4951">
        <f t="shared" si="542"/>
        <v>0</v>
      </c>
      <c r="BO4951">
        <f t="shared" si="543"/>
        <v>0</v>
      </c>
      <c r="CC4951">
        <f t="shared" si="544"/>
        <v>0</v>
      </c>
      <c r="CD4951">
        <f t="shared" si="545"/>
        <v>0</v>
      </c>
      <c r="CG4951">
        <f ca="1">IFERROR(INDIRECT("IVA!X"&amp;MATCH(MID(COMPRAS!C4851,1,2)&amp;MID(COMPRAS!F4851,1,2)&amp;MID(COMPRAS!D4851,1,2),IVA!W:W,0)),"SIN COD.")</f>
        <v>0</v>
      </c>
      <c r="CH4951">
        <f ca="1">IFERROR(INDIRECT("IVA!Y"&amp;MATCH(MID(COMPRAS!C4851,1,2)&amp;MID(COMPRAS!F4851,1,2)&amp;MID(COMPRAS!D4851,1,2),IVA!W:W,0)),"SIN COD.")</f>
        <v>0</v>
      </c>
    </row>
    <row r="4952" spans="1:86" x14ac:dyDescent="0.25">
      <c r="A4952"/>
      <c r="B4952"/>
      <c r="D4952"/>
      <c r="AL4952">
        <f t="shared" si="539"/>
        <v>0</v>
      </c>
      <c r="AQ4952">
        <f t="shared" si="540"/>
        <v>0</v>
      </c>
      <c r="AR4952" t="str">
        <f>IFERROR(IF(OR(AP4952=338,AP4952=340,AP4952=341,AP4952=342,AP4952="342A",AP4952="342B"),PorcenRet(AP4952,AT4952,AU4952),INDEX(PORCENTAJEBUSCAR,MATCH(AP4952,CódigoRET,0),4)*1),"")</f>
        <v/>
      </c>
      <c r="AS4952">
        <f t="shared" si="541"/>
        <v>0</v>
      </c>
      <c r="BF4952" t="str">
        <f>IFERROR(IF(OR(BD4952=338,BD4952=340,BD4952=341,BD4952=342,BD4952="342A",BD4952="342B"),PorcenRet(BD4952,BH4952,BI4952),INDEX(PORCENTAJEBUSCAR,MATCH(BD4952,CódigoRET,0),4)*1),"")</f>
        <v/>
      </c>
      <c r="BG4952">
        <f t="shared" si="542"/>
        <v>0</v>
      </c>
      <c r="BO4952">
        <f t="shared" si="543"/>
        <v>0</v>
      </c>
      <c r="CC4952">
        <f t="shared" si="544"/>
        <v>0</v>
      </c>
      <c r="CD4952">
        <f t="shared" si="545"/>
        <v>0</v>
      </c>
      <c r="CG4952">
        <f ca="1">IFERROR(INDIRECT("IVA!X"&amp;MATCH(MID(COMPRAS!C4852,1,2)&amp;MID(COMPRAS!F4852,1,2)&amp;MID(COMPRAS!D4852,1,2),IVA!W:W,0)),"SIN COD.")</f>
        <v>0</v>
      </c>
      <c r="CH4952">
        <f ca="1">IFERROR(INDIRECT("IVA!Y"&amp;MATCH(MID(COMPRAS!C4852,1,2)&amp;MID(COMPRAS!F4852,1,2)&amp;MID(COMPRAS!D4852,1,2),IVA!W:W,0)),"SIN COD.")</f>
        <v>0</v>
      </c>
    </row>
    <row r="4953" spans="1:86" x14ac:dyDescent="0.25">
      <c r="A4953"/>
      <c r="B4953"/>
      <c r="D4953"/>
      <c r="AL4953">
        <f t="shared" si="539"/>
        <v>0</v>
      </c>
      <c r="AQ4953">
        <f t="shared" si="540"/>
        <v>0</v>
      </c>
      <c r="AR4953" t="str">
        <f>IFERROR(IF(OR(AP4953=338,AP4953=340,AP4953=341,AP4953=342,AP4953="342A",AP4953="342B"),PorcenRet(AP4953,AT4953,AU4953),INDEX(PORCENTAJEBUSCAR,MATCH(AP4953,CódigoRET,0),4)*1),"")</f>
        <v/>
      </c>
      <c r="AS4953">
        <f t="shared" si="541"/>
        <v>0</v>
      </c>
      <c r="BF4953" t="str">
        <f>IFERROR(IF(OR(BD4953=338,BD4953=340,BD4953=341,BD4953=342,BD4953="342A",BD4953="342B"),PorcenRet(BD4953,BH4953,BI4953),INDEX(PORCENTAJEBUSCAR,MATCH(BD4953,CódigoRET,0),4)*1),"")</f>
        <v/>
      </c>
      <c r="BG4953">
        <f t="shared" si="542"/>
        <v>0</v>
      </c>
      <c r="BO4953">
        <f t="shared" si="543"/>
        <v>0</v>
      </c>
      <c r="CC4953">
        <f t="shared" si="544"/>
        <v>0</v>
      </c>
      <c r="CD4953">
        <f t="shared" si="545"/>
        <v>0</v>
      </c>
      <c r="CG4953">
        <f ca="1">IFERROR(INDIRECT("IVA!X"&amp;MATCH(MID(COMPRAS!C4853,1,2)&amp;MID(COMPRAS!F4853,1,2)&amp;MID(COMPRAS!D4853,1,2),IVA!W:W,0)),"SIN COD.")</f>
        <v>0</v>
      </c>
      <c r="CH4953">
        <f ca="1">IFERROR(INDIRECT("IVA!Y"&amp;MATCH(MID(COMPRAS!C4853,1,2)&amp;MID(COMPRAS!F4853,1,2)&amp;MID(COMPRAS!D4853,1,2),IVA!W:W,0)),"SIN COD.")</f>
        <v>0</v>
      </c>
    </row>
    <row r="4954" spans="1:86" x14ac:dyDescent="0.25">
      <c r="A4954"/>
      <c r="B4954"/>
      <c r="D4954"/>
      <c r="AL4954">
        <f t="shared" si="539"/>
        <v>0</v>
      </c>
      <c r="AQ4954">
        <f t="shared" si="540"/>
        <v>0</v>
      </c>
      <c r="AR4954" t="str">
        <f>IFERROR(IF(OR(AP4954=338,AP4954=340,AP4954=341,AP4954=342,AP4954="342A",AP4954="342B"),PorcenRet(AP4954,AT4954,AU4954),INDEX(PORCENTAJEBUSCAR,MATCH(AP4954,CódigoRET,0),4)*1),"")</f>
        <v/>
      </c>
      <c r="AS4954">
        <f t="shared" si="541"/>
        <v>0</v>
      </c>
      <c r="BF4954" t="str">
        <f>IFERROR(IF(OR(BD4954=338,BD4954=340,BD4954=341,BD4954=342,BD4954="342A",BD4954="342B"),PorcenRet(BD4954,BH4954,BI4954),INDEX(PORCENTAJEBUSCAR,MATCH(BD4954,CódigoRET,0),4)*1),"")</f>
        <v/>
      </c>
      <c r="BG4954">
        <f t="shared" si="542"/>
        <v>0</v>
      </c>
      <c r="BO4954">
        <f t="shared" si="543"/>
        <v>0</v>
      </c>
      <c r="CC4954">
        <f t="shared" si="544"/>
        <v>0</v>
      </c>
      <c r="CD4954">
        <f t="shared" si="545"/>
        <v>0</v>
      </c>
      <c r="CG4954">
        <f ca="1">IFERROR(INDIRECT("IVA!X"&amp;MATCH(MID(COMPRAS!C4854,1,2)&amp;MID(COMPRAS!F4854,1,2)&amp;MID(COMPRAS!D4854,1,2),IVA!W:W,0)),"SIN COD.")</f>
        <v>0</v>
      </c>
      <c r="CH4954">
        <f ca="1">IFERROR(INDIRECT("IVA!Y"&amp;MATCH(MID(COMPRAS!C4854,1,2)&amp;MID(COMPRAS!F4854,1,2)&amp;MID(COMPRAS!D4854,1,2),IVA!W:W,0)),"SIN COD.")</f>
        <v>0</v>
      </c>
    </row>
    <row r="4955" spans="1:86" x14ac:dyDescent="0.25">
      <c r="A4955"/>
      <c r="B4955"/>
      <c r="D4955"/>
      <c r="AL4955">
        <f t="shared" si="539"/>
        <v>0</v>
      </c>
      <c r="AQ4955">
        <f t="shared" si="540"/>
        <v>0</v>
      </c>
      <c r="AR4955" t="str">
        <f>IFERROR(IF(OR(AP4955=338,AP4955=340,AP4955=341,AP4955=342,AP4955="342A",AP4955="342B"),PorcenRet(AP4955,AT4955,AU4955),INDEX(PORCENTAJEBUSCAR,MATCH(AP4955,CódigoRET,0),4)*1),"")</f>
        <v/>
      </c>
      <c r="AS4955">
        <f t="shared" si="541"/>
        <v>0</v>
      </c>
      <c r="BF4955" t="str">
        <f>IFERROR(IF(OR(BD4955=338,BD4955=340,BD4955=341,BD4955=342,BD4955="342A",BD4955="342B"),PorcenRet(BD4955,BH4955,BI4955),INDEX(PORCENTAJEBUSCAR,MATCH(BD4955,CódigoRET,0),4)*1),"")</f>
        <v/>
      </c>
      <c r="BG4955">
        <f t="shared" si="542"/>
        <v>0</v>
      </c>
      <c r="BO4955">
        <f t="shared" si="543"/>
        <v>0</v>
      </c>
      <c r="CC4955">
        <f t="shared" si="544"/>
        <v>0</v>
      </c>
      <c r="CD4955">
        <f t="shared" si="545"/>
        <v>0</v>
      </c>
      <c r="CG4955">
        <f ca="1">IFERROR(INDIRECT("IVA!X"&amp;MATCH(MID(COMPRAS!C4855,1,2)&amp;MID(COMPRAS!F4855,1,2)&amp;MID(COMPRAS!D4855,1,2),IVA!W:W,0)),"SIN COD.")</f>
        <v>0</v>
      </c>
      <c r="CH4955">
        <f ca="1">IFERROR(INDIRECT("IVA!Y"&amp;MATCH(MID(COMPRAS!C4855,1,2)&amp;MID(COMPRAS!F4855,1,2)&amp;MID(COMPRAS!D4855,1,2),IVA!W:W,0)),"SIN COD.")</f>
        <v>0</v>
      </c>
    </row>
    <row r="4956" spans="1:86" x14ac:dyDescent="0.25">
      <c r="A4956"/>
      <c r="B4956"/>
      <c r="D4956"/>
      <c r="AL4956">
        <f t="shared" si="539"/>
        <v>0</v>
      </c>
      <c r="AQ4956">
        <f t="shared" si="540"/>
        <v>0</v>
      </c>
      <c r="AR4956" t="str">
        <f>IFERROR(IF(OR(AP4956=338,AP4956=340,AP4956=341,AP4956=342,AP4956="342A",AP4956="342B"),PorcenRet(AP4956,AT4956,AU4956),INDEX(PORCENTAJEBUSCAR,MATCH(AP4956,CódigoRET,0),4)*1),"")</f>
        <v/>
      </c>
      <c r="AS4956">
        <f t="shared" si="541"/>
        <v>0</v>
      </c>
      <c r="BF4956" t="str">
        <f>IFERROR(IF(OR(BD4956=338,BD4956=340,BD4956=341,BD4956=342,BD4956="342A",BD4956="342B"),PorcenRet(BD4956,BH4956,BI4956),INDEX(PORCENTAJEBUSCAR,MATCH(BD4956,CódigoRET,0),4)*1),"")</f>
        <v/>
      </c>
      <c r="BG4956">
        <f t="shared" si="542"/>
        <v>0</v>
      </c>
      <c r="BO4956">
        <f t="shared" si="543"/>
        <v>0</v>
      </c>
      <c r="CC4956">
        <f t="shared" si="544"/>
        <v>0</v>
      </c>
      <c r="CD4956">
        <f t="shared" si="545"/>
        <v>0</v>
      </c>
      <c r="CG4956">
        <f ca="1">IFERROR(INDIRECT("IVA!X"&amp;MATCH(MID(COMPRAS!C4856,1,2)&amp;MID(COMPRAS!F4856,1,2)&amp;MID(COMPRAS!D4856,1,2),IVA!W:W,0)),"SIN COD.")</f>
        <v>0</v>
      </c>
      <c r="CH4956">
        <f ca="1">IFERROR(INDIRECT("IVA!Y"&amp;MATCH(MID(COMPRAS!C4856,1,2)&amp;MID(COMPRAS!F4856,1,2)&amp;MID(COMPRAS!D4856,1,2),IVA!W:W,0)),"SIN COD.")</f>
        <v>0</v>
      </c>
    </row>
    <row r="4957" spans="1:86" x14ac:dyDescent="0.25">
      <c r="A4957"/>
      <c r="B4957"/>
      <c r="D4957"/>
      <c r="AL4957">
        <f t="shared" si="539"/>
        <v>0</v>
      </c>
      <c r="AQ4957">
        <f t="shared" si="540"/>
        <v>0</v>
      </c>
      <c r="AR4957" t="str">
        <f>IFERROR(IF(OR(AP4957=338,AP4957=340,AP4957=341,AP4957=342,AP4957="342A",AP4957="342B"),PorcenRet(AP4957,AT4957,AU4957),INDEX(PORCENTAJEBUSCAR,MATCH(AP4957,CódigoRET,0),4)*1),"")</f>
        <v/>
      </c>
      <c r="AS4957">
        <f t="shared" si="541"/>
        <v>0</v>
      </c>
      <c r="BF4957" t="str">
        <f>IFERROR(IF(OR(BD4957=338,BD4957=340,BD4957=341,BD4957=342,BD4957="342A",BD4957="342B"),PorcenRet(BD4957,BH4957,BI4957),INDEX(PORCENTAJEBUSCAR,MATCH(BD4957,CódigoRET,0),4)*1),"")</f>
        <v/>
      </c>
      <c r="BG4957">
        <f t="shared" si="542"/>
        <v>0</v>
      </c>
      <c r="BO4957">
        <f t="shared" si="543"/>
        <v>0</v>
      </c>
      <c r="CC4957">
        <f t="shared" si="544"/>
        <v>0</v>
      </c>
      <c r="CD4957">
        <f t="shared" si="545"/>
        <v>0</v>
      </c>
      <c r="CG4957">
        <f ca="1">IFERROR(INDIRECT("IVA!X"&amp;MATCH(MID(COMPRAS!C4857,1,2)&amp;MID(COMPRAS!F4857,1,2)&amp;MID(COMPRAS!D4857,1,2),IVA!W:W,0)),"SIN COD.")</f>
        <v>0</v>
      </c>
      <c r="CH4957">
        <f ca="1">IFERROR(INDIRECT("IVA!Y"&amp;MATCH(MID(COMPRAS!C4857,1,2)&amp;MID(COMPRAS!F4857,1,2)&amp;MID(COMPRAS!D4857,1,2),IVA!W:W,0)),"SIN COD.")</f>
        <v>0</v>
      </c>
    </row>
    <row r="4958" spans="1:86" x14ac:dyDescent="0.25">
      <c r="A4958"/>
      <c r="B4958"/>
      <c r="D4958"/>
      <c r="AL4958">
        <f t="shared" si="539"/>
        <v>0</v>
      </c>
      <c r="AQ4958">
        <f t="shared" si="540"/>
        <v>0</v>
      </c>
      <c r="AR4958" t="str">
        <f>IFERROR(IF(OR(AP4958=338,AP4958=340,AP4958=341,AP4958=342,AP4958="342A",AP4958="342B"),PorcenRet(AP4958,AT4958,AU4958),INDEX(PORCENTAJEBUSCAR,MATCH(AP4958,CódigoRET,0),4)*1),"")</f>
        <v/>
      </c>
      <c r="AS4958">
        <f t="shared" si="541"/>
        <v>0</v>
      </c>
      <c r="BF4958" t="str">
        <f>IFERROR(IF(OR(BD4958=338,BD4958=340,BD4958=341,BD4958=342,BD4958="342A",BD4958="342B"),PorcenRet(BD4958,BH4958,BI4958),INDEX(PORCENTAJEBUSCAR,MATCH(BD4958,CódigoRET,0),4)*1),"")</f>
        <v/>
      </c>
      <c r="BG4958">
        <f t="shared" si="542"/>
        <v>0</v>
      </c>
      <c r="BO4958">
        <f t="shared" si="543"/>
        <v>0</v>
      </c>
      <c r="CC4958">
        <f t="shared" si="544"/>
        <v>0</v>
      </c>
      <c r="CD4958">
        <f t="shared" si="545"/>
        <v>0</v>
      </c>
      <c r="CG4958">
        <f ca="1">IFERROR(INDIRECT("IVA!X"&amp;MATCH(MID(COMPRAS!C4858,1,2)&amp;MID(COMPRAS!F4858,1,2)&amp;MID(COMPRAS!D4858,1,2),IVA!W:W,0)),"SIN COD.")</f>
        <v>0</v>
      </c>
      <c r="CH4958">
        <f ca="1">IFERROR(INDIRECT("IVA!Y"&amp;MATCH(MID(COMPRAS!C4858,1,2)&amp;MID(COMPRAS!F4858,1,2)&amp;MID(COMPRAS!D4858,1,2),IVA!W:W,0)),"SIN COD.")</f>
        <v>0</v>
      </c>
    </row>
    <row r="4959" spans="1:86" x14ac:dyDescent="0.25">
      <c r="A4959"/>
      <c r="B4959"/>
      <c r="D4959"/>
      <c r="AL4959">
        <f t="shared" si="539"/>
        <v>0</v>
      </c>
      <c r="AQ4959">
        <f t="shared" si="540"/>
        <v>0</v>
      </c>
      <c r="AR4959" t="str">
        <f>IFERROR(IF(OR(AP4959=338,AP4959=340,AP4959=341,AP4959=342,AP4959="342A",AP4959="342B"),PorcenRet(AP4959,AT4959,AU4959),INDEX(PORCENTAJEBUSCAR,MATCH(AP4959,CódigoRET,0),4)*1),"")</f>
        <v/>
      </c>
      <c r="AS4959">
        <f t="shared" si="541"/>
        <v>0</v>
      </c>
      <c r="BF4959" t="str">
        <f>IFERROR(IF(OR(BD4959=338,BD4959=340,BD4959=341,BD4959=342,BD4959="342A",BD4959="342B"),PorcenRet(BD4959,BH4959,BI4959),INDEX(PORCENTAJEBUSCAR,MATCH(BD4959,CódigoRET,0),4)*1),"")</f>
        <v/>
      </c>
      <c r="BG4959">
        <f t="shared" si="542"/>
        <v>0</v>
      </c>
      <c r="BO4959">
        <f t="shared" si="543"/>
        <v>0</v>
      </c>
      <c r="CC4959">
        <f t="shared" si="544"/>
        <v>0</v>
      </c>
      <c r="CD4959">
        <f t="shared" si="545"/>
        <v>0</v>
      </c>
      <c r="CG4959">
        <f ca="1">IFERROR(INDIRECT("IVA!X"&amp;MATCH(MID(COMPRAS!C4859,1,2)&amp;MID(COMPRAS!F4859,1,2)&amp;MID(COMPRAS!D4859,1,2),IVA!W:W,0)),"SIN COD.")</f>
        <v>0</v>
      </c>
      <c r="CH4959">
        <f ca="1">IFERROR(INDIRECT("IVA!Y"&amp;MATCH(MID(COMPRAS!C4859,1,2)&amp;MID(COMPRAS!F4859,1,2)&amp;MID(COMPRAS!D4859,1,2),IVA!W:W,0)),"SIN COD.")</f>
        <v>0</v>
      </c>
    </row>
    <row r="4960" spans="1:86" x14ac:dyDescent="0.25">
      <c r="A4960"/>
      <c r="B4960"/>
      <c r="D4960"/>
      <c r="AL4960">
        <f t="shared" si="539"/>
        <v>0</v>
      </c>
      <c r="AQ4960">
        <f t="shared" si="540"/>
        <v>0</v>
      </c>
      <c r="AR4960" t="str">
        <f>IFERROR(IF(OR(AP4960=338,AP4960=340,AP4960=341,AP4960=342,AP4960="342A",AP4960="342B"),PorcenRet(AP4960,AT4960,AU4960),INDEX(PORCENTAJEBUSCAR,MATCH(AP4960,CódigoRET,0),4)*1),"")</f>
        <v/>
      </c>
      <c r="AS4960">
        <f t="shared" si="541"/>
        <v>0</v>
      </c>
      <c r="BF4960" t="str">
        <f>IFERROR(IF(OR(BD4960=338,BD4960=340,BD4960=341,BD4960=342,BD4960="342A",BD4960="342B"),PorcenRet(BD4960,BH4960,BI4960),INDEX(PORCENTAJEBUSCAR,MATCH(BD4960,CódigoRET,0),4)*1),"")</f>
        <v/>
      </c>
      <c r="BG4960">
        <f t="shared" si="542"/>
        <v>0</v>
      </c>
      <c r="BO4960">
        <f t="shared" si="543"/>
        <v>0</v>
      </c>
      <c r="CC4960">
        <f t="shared" si="544"/>
        <v>0</v>
      </c>
      <c r="CD4960">
        <f t="shared" si="545"/>
        <v>0</v>
      </c>
      <c r="CG4960">
        <f ca="1">IFERROR(INDIRECT("IVA!X"&amp;MATCH(MID(COMPRAS!C4860,1,2)&amp;MID(COMPRAS!F4860,1,2)&amp;MID(COMPRAS!D4860,1,2),IVA!W:W,0)),"SIN COD.")</f>
        <v>0</v>
      </c>
      <c r="CH4960">
        <f ca="1">IFERROR(INDIRECT("IVA!Y"&amp;MATCH(MID(COMPRAS!C4860,1,2)&amp;MID(COMPRAS!F4860,1,2)&amp;MID(COMPRAS!D4860,1,2),IVA!W:W,0)),"SIN COD.")</f>
        <v>0</v>
      </c>
    </row>
    <row r="4961" spans="1:86" x14ac:dyDescent="0.25">
      <c r="A4961"/>
      <c r="B4961"/>
      <c r="D4961"/>
      <c r="AL4961">
        <f t="shared" si="539"/>
        <v>0</v>
      </c>
      <c r="AQ4961">
        <f t="shared" si="540"/>
        <v>0</v>
      </c>
      <c r="AR4961" t="str">
        <f>IFERROR(IF(OR(AP4961=338,AP4961=340,AP4961=341,AP4961=342,AP4961="342A",AP4961="342B"),PorcenRet(AP4961,AT4961,AU4961),INDEX(PORCENTAJEBUSCAR,MATCH(AP4961,CódigoRET,0),4)*1),"")</f>
        <v/>
      </c>
      <c r="AS4961">
        <f t="shared" si="541"/>
        <v>0</v>
      </c>
      <c r="BF4961" t="str">
        <f>IFERROR(IF(OR(BD4961=338,BD4961=340,BD4961=341,BD4961=342,BD4961="342A",BD4961="342B"),PorcenRet(BD4961,BH4961,BI4961),INDEX(PORCENTAJEBUSCAR,MATCH(BD4961,CódigoRET,0),4)*1),"")</f>
        <v/>
      </c>
      <c r="BG4961">
        <f t="shared" si="542"/>
        <v>0</v>
      </c>
      <c r="BO4961">
        <f t="shared" si="543"/>
        <v>0</v>
      </c>
      <c r="CC4961">
        <f t="shared" si="544"/>
        <v>0</v>
      </c>
      <c r="CD4961">
        <f t="shared" si="545"/>
        <v>0</v>
      </c>
      <c r="CG4961">
        <f ca="1">IFERROR(INDIRECT("IVA!X"&amp;MATCH(MID(COMPRAS!C4861,1,2)&amp;MID(COMPRAS!F4861,1,2)&amp;MID(COMPRAS!D4861,1,2),IVA!W:W,0)),"SIN COD.")</f>
        <v>0</v>
      </c>
      <c r="CH4961">
        <f ca="1">IFERROR(INDIRECT("IVA!Y"&amp;MATCH(MID(COMPRAS!C4861,1,2)&amp;MID(COMPRAS!F4861,1,2)&amp;MID(COMPRAS!D4861,1,2),IVA!W:W,0)),"SIN COD.")</f>
        <v>0</v>
      </c>
    </row>
    <row r="4962" spans="1:86" x14ac:dyDescent="0.25">
      <c r="A4962"/>
      <c r="B4962"/>
      <c r="D4962"/>
      <c r="AL4962">
        <f t="shared" si="539"/>
        <v>0</v>
      </c>
      <c r="AQ4962">
        <f t="shared" si="540"/>
        <v>0</v>
      </c>
      <c r="AR4962" t="str">
        <f>IFERROR(IF(OR(AP4962=338,AP4962=340,AP4962=341,AP4962=342,AP4962="342A",AP4962="342B"),PorcenRet(AP4962,AT4962,AU4962),INDEX(PORCENTAJEBUSCAR,MATCH(AP4962,CódigoRET,0),4)*1),"")</f>
        <v/>
      </c>
      <c r="AS4962">
        <f t="shared" si="541"/>
        <v>0</v>
      </c>
      <c r="BF4962" t="str">
        <f>IFERROR(IF(OR(BD4962=338,BD4962=340,BD4962=341,BD4962=342,BD4962="342A",BD4962="342B"),PorcenRet(BD4962,BH4962,BI4962),INDEX(PORCENTAJEBUSCAR,MATCH(BD4962,CódigoRET,0),4)*1),"")</f>
        <v/>
      </c>
      <c r="BG4962">
        <f t="shared" si="542"/>
        <v>0</v>
      </c>
      <c r="BO4962">
        <f t="shared" si="543"/>
        <v>0</v>
      </c>
      <c r="CC4962">
        <f t="shared" si="544"/>
        <v>0</v>
      </c>
      <c r="CD4962">
        <f t="shared" si="545"/>
        <v>0</v>
      </c>
      <c r="CG4962">
        <f ca="1">IFERROR(INDIRECT("IVA!X"&amp;MATCH(MID(COMPRAS!C4862,1,2)&amp;MID(COMPRAS!F4862,1,2)&amp;MID(COMPRAS!D4862,1,2),IVA!W:W,0)),"SIN COD.")</f>
        <v>0</v>
      </c>
      <c r="CH4962">
        <f ca="1">IFERROR(INDIRECT("IVA!Y"&amp;MATCH(MID(COMPRAS!C4862,1,2)&amp;MID(COMPRAS!F4862,1,2)&amp;MID(COMPRAS!D4862,1,2),IVA!W:W,0)),"SIN COD.")</f>
        <v>0</v>
      </c>
    </row>
    <row r="4963" spans="1:86" x14ac:dyDescent="0.25">
      <c r="A4963"/>
      <c r="B4963"/>
      <c r="D4963"/>
      <c r="AL4963">
        <f t="shared" si="539"/>
        <v>0</v>
      </c>
      <c r="AQ4963">
        <f t="shared" si="540"/>
        <v>0</v>
      </c>
      <c r="AR4963" t="str">
        <f>IFERROR(IF(OR(AP4963=338,AP4963=340,AP4963=341,AP4963=342,AP4963="342A",AP4963="342B"),PorcenRet(AP4963,AT4963,AU4963),INDEX(PORCENTAJEBUSCAR,MATCH(AP4963,CódigoRET,0),4)*1),"")</f>
        <v/>
      </c>
      <c r="AS4963">
        <f t="shared" si="541"/>
        <v>0</v>
      </c>
      <c r="BF4963" t="str">
        <f>IFERROR(IF(OR(BD4963=338,BD4963=340,BD4963=341,BD4963=342,BD4963="342A",BD4963="342B"),PorcenRet(BD4963,BH4963,BI4963),INDEX(PORCENTAJEBUSCAR,MATCH(BD4963,CódigoRET,0),4)*1),"")</f>
        <v/>
      </c>
      <c r="BG4963">
        <f t="shared" si="542"/>
        <v>0</v>
      </c>
      <c r="BO4963">
        <f t="shared" si="543"/>
        <v>0</v>
      </c>
      <c r="CC4963">
        <f t="shared" si="544"/>
        <v>0</v>
      </c>
      <c r="CD4963">
        <f t="shared" si="545"/>
        <v>0</v>
      </c>
      <c r="CG4963">
        <f ca="1">IFERROR(INDIRECT("IVA!X"&amp;MATCH(MID(COMPRAS!C4863,1,2)&amp;MID(COMPRAS!F4863,1,2)&amp;MID(COMPRAS!D4863,1,2),IVA!W:W,0)),"SIN COD.")</f>
        <v>0</v>
      </c>
      <c r="CH4963">
        <f ca="1">IFERROR(INDIRECT("IVA!Y"&amp;MATCH(MID(COMPRAS!C4863,1,2)&amp;MID(COMPRAS!F4863,1,2)&amp;MID(COMPRAS!D4863,1,2),IVA!W:W,0)),"SIN COD.")</f>
        <v>0</v>
      </c>
    </row>
    <row r="4964" spans="1:86" x14ac:dyDescent="0.25">
      <c r="A4964"/>
      <c r="B4964"/>
      <c r="D4964"/>
      <c r="AL4964">
        <f t="shared" si="539"/>
        <v>0</v>
      </c>
      <c r="AQ4964">
        <f t="shared" si="540"/>
        <v>0</v>
      </c>
      <c r="AR4964" t="str">
        <f>IFERROR(IF(OR(AP4964=338,AP4964=340,AP4964=341,AP4964=342,AP4964="342A",AP4964="342B"),PorcenRet(AP4964,AT4964,AU4964),INDEX(PORCENTAJEBUSCAR,MATCH(AP4964,CódigoRET,0),4)*1),"")</f>
        <v/>
      </c>
      <c r="AS4964">
        <f t="shared" si="541"/>
        <v>0</v>
      </c>
      <c r="BF4964" t="str">
        <f>IFERROR(IF(OR(BD4964=338,BD4964=340,BD4964=341,BD4964=342,BD4964="342A",BD4964="342B"),PorcenRet(BD4964,BH4964,BI4964),INDEX(PORCENTAJEBUSCAR,MATCH(BD4964,CódigoRET,0),4)*1),"")</f>
        <v/>
      </c>
      <c r="BG4964">
        <f t="shared" si="542"/>
        <v>0</v>
      </c>
      <c r="BO4964">
        <f t="shared" si="543"/>
        <v>0</v>
      </c>
      <c r="CC4964">
        <f t="shared" si="544"/>
        <v>0</v>
      </c>
      <c r="CD4964">
        <f t="shared" si="545"/>
        <v>0</v>
      </c>
      <c r="CG4964">
        <f ca="1">IFERROR(INDIRECT("IVA!X"&amp;MATCH(MID(COMPRAS!C4864,1,2)&amp;MID(COMPRAS!F4864,1,2)&amp;MID(COMPRAS!D4864,1,2),IVA!W:W,0)),"SIN COD.")</f>
        <v>0</v>
      </c>
      <c r="CH4964">
        <f ca="1">IFERROR(INDIRECT("IVA!Y"&amp;MATCH(MID(COMPRAS!C4864,1,2)&amp;MID(COMPRAS!F4864,1,2)&amp;MID(COMPRAS!D4864,1,2),IVA!W:W,0)),"SIN COD.")</f>
        <v>0</v>
      </c>
    </row>
    <row r="4965" spans="1:86" x14ac:dyDescent="0.25">
      <c r="A4965"/>
      <c r="B4965"/>
      <c r="D4965"/>
      <c r="AL4965">
        <f t="shared" si="539"/>
        <v>0</v>
      </c>
      <c r="AQ4965">
        <f t="shared" si="540"/>
        <v>0</v>
      </c>
      <c r="AR4965" t="str">
        <f>IFERROR(IF(OR(AP4965=338,AP4965=340,AP4965=341,AP4965=342,AP4965="342A",AP4965="342B"),PorcenRet(AP4965,AT4965,AU4965),INDEX(PORCENTAJEBUSCAR,MATCH(AP4965,CódigoRET,0),4)*1),"")</f>
        <v/>
      </c>
      <c r="AS4965">
        <f t="shared" si="541"/>
        <v>0</v>
      </c>
      <c r="BF4965" t="str">
        <f>IFERROR(IF(OR(BD4965=338,BD4965=340,BD4965=341,BD4965=342,BD4965="342A",BD4965="342B"),PorcenRet(BD4965,BH4965,BI4965),INDEX(PORCENTAJEBUSCAR,MATCH(BD4965,CódigoRET,0),4)*1),"")</f>
        <v/>
      </c>
      <c r="BG4965">
        <f t="shared" si="542"/>
        <v>0</v>
      </c>
      <c r="BO4965">
        <f t="shared" si="543"/>
        <v>0</v>
      </c>
      <c r="CC4965">
        <f t="shared" si="544"/>
        <v>0</v>
      </c>
      <c r="CD4965">
        <f t="shared" si="545"/>
        <v>0</v>
      </c>
      <c r="CG4965">
        <f ca="1">IFERROR(INDIRECT("IVA!X"&amp;MATCH(MID(COMPRAS!C4865,1,2)&amp;MID(COMPRAS!F4865,1,2)&amp;MID(COMPRAS!D4865,1,2),IVA!W:W,0)),"SIN COD.")</f>
        <v>0</v>
      </c>
      <c r="CH4965">
        <f ca="1">IFERROR(INDIRECT("IVA!Y"&amp;MATCH(MID(COMPRAS!C4865,1,2)&amp;MID(COMPRAS!F4865,1,2)&amp;MID(COMPRAS!D4865,1,2),IVA!W:W,0)),"SIN COD.")</f>
        <v>0</v>
      </c>
    </row>
    <row r="4966" spans="1:86" x14ac:dyDescent="0.25">
      <c r="A4966"/>
      <c r="B4966"/>
      <c r="D4966"/>
      <c r="AL4966">
        <f t="shared" si="539"/>
        <v>0</v>
      </c>
      <c r="AQ4966">
        <f t="shared" si="540"/>
        <v>0</v>
      </c>
      <c r="AR4966" t="str">
        <f>IFERROR(IF(OR(AP4966=338,AP4966=340,AP4966=341,AP4966=342,AP4966="342A",AP4966="342B"),PorcenRet(AP4966,AT4966,AU4966),INDEX(PORCENTAJEBUSCAR,MATCH(AP4966,CódigoRET,0),4)*1),"")</f>
        <v/>
      </c>
      <c r="AS4966">
        <f t="shared" si="541"/>
        <v>0</v>
      </c>
      <c r="BF4966" t="str">
        <f>IFERROR(IF(OR(BD4966=338,BD4966=340,BD4966=341,BD4966=342,BD4966="342A",BD4966="342B"),PorcenRet(BD4966,BH4966,BI4966),INDEX(PORCENTAJEBUSCAR,MATCH(BD4966,CódigoRET,0),4)*1),"")</f>
        <v/>
      </c>
      <c r="BG4966">
        <f t="shared" si="542"/>
        <v>0</v>
      </c>
      <c r="BO4966">
        <f t="shared" si="543"/>
        <v>0</v>
      </c>
      <c r="CC4966">
        <f t="shared" si="544"/>
        <v>0</v>
      </c>
      <c r="CD4966">
        <f t="shared" si="545"/>
        <v>0</v>
      </c>
      <c r="CG4966">
        <f ca="1">IFERROR(INDIRECT("IVA!X"&amp;MATCH(MID(COMPRAS!C4866,1,2)&amp;MID(COMPRAS!F4866,1,2)&amp;MID(COMPRAS!D4866,1,2),IVA!W:W,0)),"SIN COD.")</f>
        <v>0</v>
      </c>
      <c r="CH4966">
        <f ca="1">IFERROR(INDIRECT("IVA!Y"&amp;MATCH(MID(COMPRAS!C4866,1,2)&amp;MID(COMPRAS!F4866,1,2)&amp;MID(COMPRAS!D4866,1,2),IVA!W:W,0)),"SIN COD.")</f>
        <v>0</v>
      </c>
    </row>
    <row r="4967" spans="1:86" x14ac:dyDescent="0.25">
      <c r="A4967"/>
      <c r="B4967"/>
      <c r="D4967"/>
      <c r="AL4967">
        <f t="shared" si="539"/>
        <v>0</v>
      </c>
      <c r="AQ4967">
        <f t="shared" si="540"/>
        <v>0</v>
      </c>
      <c r="AR4967" t="str">
        <f>IFERROR(IF(OR(AP4967=338,AP4967=340,AP4967=341,AP4967=342,AP4967="342A",AP4967="342B"),PorcenRet(AP4967,AT4967,AU4967),INDEX(PORCENTAJEBUSCAR,MATCH(AP4967,CódigoRET,0),4)*1),"")</f>
        <v/>
      </c>
      <c r="AS4967">
        <f t="shared" si="541"/>
        <v>0</v>
      </c>
      <c r="BF4967" t="str">
        <f>IFERROR(IF(OR(BD4967=338,BD4967=340,BD4967=341,BD4967=342,BD4967="342A",BD4967="342B"),PorcenRet(BD4967,BH4967,BI4967),INDEX(PORCENTAJEBUSCAR,MATCH(BD4967,CódigoRET,0),4)*1),"")</f>
        <v/>
      </c>
      <c r="BG4967">
        <f t="shared" si="542"/>
        <v>0</v>
      </c>
      <c r="BO4967">
        <f t="shared" si="543"/>
        <v>0</v>
      </c>
      <c r="CC4967">
        <f t="shared" si="544"/>
        <v>0</v>
      </c>
      <c r="CD4967">
        <f t="shared" si="545"/>
        <v>0</v>
      </c>
      <c r="CG4967">
        <f ca="1">IFERROR(INDIRECT("IVA!X"&amp;MATCH(MID(COMPRAS!C4867,1,2)&amp;MID(COMPRAS!F4867,1,2)&amp;MID(COMPRAS!D4867,1,2),IVA!W:W,0)),"SIN COD.")</f>
        <v>0</v>
      </c>
      <c r="CH4967">
        <f ca="1">IFERROR(INDIRECT("IVA!Y"&amp;MATCH(MID(COMPRAS!C4867,1,2)&amp;MID(COMPRAS!F4867,1,2)&amp;MID(COMPRAS!D4867,1,2),IVA!W:W,0)),"SIN COD.")</f>
        <v>0</v>
      </c>
    </row>
    <row r="4968" spans="1:86" x14ac:dyDescent="0.25">
      <c r="A4968"/>
      <c r="B4968"/>
      <c r="D4968"/>
      <c r="AL4968">
        <f t="shared" si="539"/>
        <v>0</v>
      </c>
      <c r="AQ4968">
        <f t="shared" si="540"/>
        <v>0</v>
      </c>
      <c r="AR4968" t="str">
        <f>IFERROR(IF(OR(AP4968=338,AP4968=340,AP4968=341,AP4968=342,AP4968="342A",AP4968="342B"),PorcenRet(AP4968,AT4968,AU4968),INDEX(PORCENTAJEBUSCAR,MATCH(AP4968,CódigoRET,0),4)*1),"")</f>
        <v/>
      </c>
      <c r="AS4968">
        <f t="shared" si="541"/>
        <v>0</v>
      </c>
      <c r="BF4968" t="str">
        <f>IFERROR(IF(OR(BD4968=338,BD4968=340,BD4968=341,BD4968=342,BD4968="342A",BD4968="342B"),PorcenRet(BD4968,BH4968,BI4968),INDEX(PORCENTAJEBUSCAR,MATCH(BD4968,CódigoRET,0),4)*1),"")</f>
        <v/>
      </c>
      <c r="BG4968">
        <f t="shared" si="542"/>
        <v>0</v>
      </c>
      <c r="BO4968">
        <f t="shared" si="543"/>
        <v>0</v>
      </c>
      <c r="CC4968">
        <f t="shared" si="544"/>
        <v>0</v>
      </c>
      <c r="CD4968">
        <f t="shared" si="545"/>
        <v>0</v>
      </c>
      <c r="CG4968">
        <f ca="1">IFERROR(INDIRECT("IVA!X"&amp;MATCH(MID(COMPRAS!C4868,1,2)&amp;MID(COMPRAS!F4868,1,2)&amp;MID(COMPRAS!D4868,1,2),IVA!W:W,0)),"SIN COD.")</f>
        <v>0</v>
      </c>
      <c r="CH4968">
        <f ca="1">IFERROR(INDIRECT("IVA!Y"&amp;MATCH(MID(COMPRAS!C4868,1,2)&amp;MID(COMPRAS!F4868,1,2)&amp;MID(COMPRAS!D4868,1,2),IVA!W:W,0)),"SIN COD.")</f>
        <v>0</v>
      </c>
    </row>
    <row r="4969" spans="1:86" x14ac:dyDescent="0.25">
      <c r="A4969"/>
      <c r="B4969"/>
      <c r="D4969"/>
      <c r="AL4969">
        <f t="shared" si="539"/>
        <v>0</v>
      </c>
      <c r="AQ4969">
        <f t="shared" si="540"/>
        <v>0</v>
      </c>
      <c r="AR4969" t="str">
        <f>IFERROR(IF(OR(AP4969=338,AP4969=340,AP4969=341,AP4969=342,AP4969="342A",AP4969="342B"),PorcenRet(AP4969,AT4969,AU4969),INDEX(PORCENTAJEBUSCAR,MATCH(AP4969,CódigoRET,0),4)*1),"")</f>
        <v/>
      </c>
      <c r="AS4969">
        <f t="shared" si="541"/>
        <v>0</v>
      </c>
      <c r="BF4969" t="str">
        <f>IFERROR(IF(OR(BD4969=338,BD4969=340,BD4969=341,BD4969=342,BD4969="342A",BD4969="342B"),PorcenRet(BD4969,BH4969,BI4969),INDEX(PORCENTAJEBUSCAR,MATCH(BD4969,CódigoRET,0),4)*1),"")</f>
        <v/>
      </c>
      <c r="BG4969">
        <f t="shared" si="542"/>
        <v>0</v>
      </c>
      <c r="BO4969">
        <f t="shared" si="543"/>
        <v>0</v>
      </c>
      <c r="CC4969">
        <f t="shared" si="544"/>
        <v>0</v>
      </c>
      <c r="CD4969">
        <f t="shared" si="545"/>
        <v>0</v>
      </c>
      <c r="CG4969">
        <f ca="1">IFERROR(INDIRECT("IVA!X"&amp;MATCH(MID(COMPRAS!C4869,1,2)&amp;MID(COMPRAS!F4869,1,2)&amp;MID(COMPRAS!D4869,1,2),IVA!W:W,0)),"SIN COD.")</f>
        <v>0</v>
      </c>
      <c r="CH4969">
        <f ca="1">IFERROR(INDIRECT("IVA!Y"&amp;MATCH(MID(COMPRAS!C4869,1,2)&amp;MID(COMPRAS!F4869,1,2)&amp;MID(COMPRAS!D4869,1,2),IVA!W:W,0)),"SIN COD.")</f>
        <v>0</v>
      </c>
    </row>
    <row r="4970" spans="1:86" x14ac:dyDescent="0.25">
      <c r="A4970"/>
      <c r="B4970"/>
      <c r="D4970"/>
      <c r="AL4970">
        <f t="shared" si="539"/>
        <v>0</v>
      </c>
      <c r="AQ4970">
        <f t="shared" si="540"/>
        <v>0</v>
      </c>
      <c r="AR4970" t="str">
        <f>IFERROR(IF(OR(AP4970=338,AP4970=340,AP4970=341,AP4970=342,AP4970="342A",AP4970="342B"),PorcenRet(AP4970,AT4970,AU4970),INDEX(PORCENTAJEBUSCAR,MATCH(AP4970,CódigoRET,0),4)*1),"")</f>
        <v/>
      </c>
      <c r="AS4970">
        <f t="shared" si="541"/>
        <v>0</v>
      </c>
      <c r="BF4970" t="str">
        <f>IFERROR(IF(OR(BD4970=338,BD4970=340,BD4970=341,BD4970=342,BD4970="342A",BD4970="342B"),PorcenRet(BD4970,BH4970,BI4970),INDEX(PORCENTAJEBUSCAR,MATCH(BD4970,CódigoRET,0),4)*1),"")</f>
        <v/>
      </c>
      <c r="BG4970">
        <f t="shared" si="542"/>
        <v>0</v>
      </c>
      <c r="BO4970">
        <f t="shared" si="543"/>
        <v>0</v>
      </c>
      <c r="CC4970">
        <f t="shared" si="544"/>
        <v>0</v>
      </c>
      <c r="CD4970">
        <f t="shared" si="545"/>
        <v>0</v>
      </c>
      <c r="CG4970">
        <f ca="1">IFERROR(INDIRECT("IVA!X"&amp;MATCH(MID(COMPRAS!C4870,1,2)&amp;MID(COMPRAS!F4870,1,2)&amp;MID(COMPRAS!D4870,1,2),IVA!W:W,0)),"SIN COD.")</f>
        <v>0</v>
      </c>
      <c r="CH4970">
        <f ca="1">IFERROR(INDIRECT("IVA!Y"&amp;MATCH(MID(COMPRAS!C4870,1,2)&amp;MID(COMPRAS!F4870,1,2)&amp;MID(COMPRAS!D4870,1,2),IVA!W:W,0)),"SIN COD.")</f>
        <v>0</v>
      </c>
    </row>
    <row r="4971" spans="1:86" x14ac:dyDescent="0.25">
      <c r="A4971"/>
      <c r="B4971"/>
      <c r="D4971"/>
      <c r="AL4971">
        <f t="shared" si="539"/>
        <v>0</v>
      </c>
      <c r="AQ4971">
        <f t="shared" si="540"/>
        <v>0</v>
      </c>
      <c r="AR4971" t="str">
        <f>IFERROR(IF(OR(AP4971=338,AP4971=340,AP4971=341,AP4971=342,AP4971="342A",AP4971="342B"),PorcenRet(AP4971,AT4971,AU4971),INDEX(PORCENTAJEBUSCAR,MATCH(AP4971,CódigoRET,0),4)*1),"")</f>
        <v/>
      </c>
      <c r="AS4971">
        <f t="shared" si="541"/>
        <v>0</v>
      </c>
      <c r="BF4971" t="str">
        <f>IFERROR(IF(OR(BD4971=338,BD4971=340,BD4971=341,BD4971=342,BD4971="342A",BD4971="342B"),PorcenRet(BD4971,BH4971,BI4971),INDEX(PORCENTAJEBUSCAR,MATCH(BD4971,CódigoRET,0),4)*1),"")</f>
        <v/>
      </c>
      <c r="BG4971">
        <f t="shared" si="542"/>
        <v>0</v>
      </c>
      <c r="BO4971">
        <f t="shared" si="543"/>
        <v>0</v>
      </c>
      <c r="CC4971">
        <f t="shared" si="544"/>
        <v>0</v>
      </c>
      <c r="CD4971">
        <f t="shared" si="545"/>
        <v>0</v>
      </c>
      <c r="CG4971">
        <f ca="1">IFERROR(INDIRECT("IVA!X"&amp;MATCH(MID(COMPRAS!C4871,1,2)&amp;MID(COMPRAS!F4871,1,2)&amp;MID(COMPRAS!D4871,1,2),IVA!W:W,0)),"SIN COD.")</f>
        <v>0</v>
      </c>
      <c r="CH4971">
        <f ca="1">IFERROR(INDIRECT("IVA!Y"&amp;MATCH(MID(COMPRAS!C4871,1,2)&amp;MID(COMPRAS!F4871,1,2)&amp;MID(COMPRAS!D4871,1,2),IVA!W:W,0)),"SIN COD.")</f>
        <v>0</v>
      </c>
    </row>
    <row r="4972" spans="1:86" x14ac:dyDescent="0.25">
      <c r="A4972"/>
      <c r="B4972"/>
      <c r="D4972"/>
      <c r="AL4972">
        <f t="shared" si="539"/>
        <v>0</v>
      </c>
      <c r="AQ4972">
        <f t="shared" si="540"/>
        <v>0</v>
      </c>
      <c r="AR4972" t="str">
        <f>IFERROR(IF(OR(AP4972=338,AP4972=340,AP4972=341,AP4972=342,AP4972="342A",AP4972="342B"),PorcenRet(AP4972,AT4972,AU4972),INDEX(PORCENTAJEBUSCAR,MATCH(AP4972,CódigoRET,0),4)*1),"")</f>
        <v/>
      </c>
      <c r="AS4972">
        <f t="shared" si="541"/>
        <v>0</v>
      </c>
      <c r="BF4972" t="str">
        <f>IFERROR(IF(OR(BD4972=338,BD4972=340,BD4972=341,BD4972=342,BD4972="342A",BD4972="342B"),PorcenRet(BD4972,BH4972,BI4972),INDEX(PORCENTAJEBUSCAR,MATCH(BD4972,CódigoRET,0),4)*1),"")</f>
        <v/>
      </c>
      <c r="BG4972">
        <f t="shared" si="542"/>
        <v>0</v>
      </c>
      <c r="BO4972">
        <f t="shared" si="543"/>
        <v>0</v>
      </c>
      <c r="CC4972">
        <f t="shared" si="544"/>
        <v>0</v>
      </c>
      <c r="CD4972">
        <f t="shared" si="545"/>
        <v>0</v>
      </c>
      <c r="CG4972">
        <f ca="1">IFERROR(INDIRECT("IVA!X"&amp;MATCH(MID(COMPRAS!C4872,1,2)&amp;MID(COMPRAS!F4872,1,2)&amp;MID(COMPRAS!D4872,1,2),IVA!W:W,0)),"SIN COD.")</f>
        <v>0</v>
      </c>
      <c r="CH4972">
        <f ca="1">IFERROR(INDIRECT("IVA!Y"&amp;MATCH(MID(COMPRAS!C4872,1,2)&amp;MID(COMPRAS!F4872,1,2)&amp;MID(COMPRAS!D4872,1,2),IVA!W:W,0)),"SIN COD.")</f>
        <v>0</v>
      </c>
    </row>
    <row r="4973" spans="1:86" x14ac:dyDescent="0.25">
      <c r="A4973"/>
      <c r="B4973"/>
      <c r="D4973"/>
      <c r="AL4973">
        <f t="shared" si="539"/>
        <v>0</v>
      </c>
      <c r="AQ4973">
        <f t="shared" si="540"/>
        <v>0</v>
      </c>
      <c r="AR4973" t="str">
        <f>IFERROR(IF(OR(AP4973=338,AP4973=340,AP4973=341,AP4973=342,AP4973="342A",AP4973="342B"),PorcenRet(AP4973,AT4973,AU4973),INDEX(PORCENTAJEBUSCAR,MATCH(AP4973,CódigoRET,0),4)*1),"")</f>
        <v/>
      </c>
      <c r="AS4973">
        <f t="shared" si="541"/>
        <v>0</v>
      </c>
      <c r="BF4973" t="str">
        <f>IFERROR(IF(OR(BD4973=338,BD4973=340,BD4973=341,BD4973=342,BD4973="342A",BD4973="342B"),PorcenRet(BD4973,BH4973,BI4973),INDEX(PORCENTAJEBUSCAR,MATCH(BD4973,CódigoRET,0),4)*1),"")</f>
        <v/>
      </c>
      <c r="BG4973">
        <f t="shared" si="542"/>
        <v>0</v>
      </c>
      <c r="BO4973">
        <f t="shared" si="543"/>
        <v>0</v>
      </c>
      <c r="CC4973">
        <f t="shared" si="544"/>
        <v>0</v>
      </c>
      <c r="CD4973">
        <f t="shared" si="545"/>
        <v>0</v>
      </c>
      <c r="CG4973">
        <f ca="1">IFERROR(INDIRECT("IVA!X"&amp;MATCH(MID(COMPRAS!C4873,1,2)&amp;MID(COMPRAS!F4873,1,2)&amp;MID(COMPRAS!D4873,1,2),IVA!W:W,0)),"SIN COD.")</f>
        <v>0</v>
      </c>
      <c r="CH4973">
        <f ca="1">IFERROR(INDIRECT("IVA!Y"&amp;MATCH(MID(COMPRAS!C4873,1,2)&amp;MID(COMPRAS!F4873,1,2)&amp;MID(COMPRAS!D4873,1,2),IVA!W:W,0)),"SIN COD.")</f>
        <v>0</v>
      </c>
    </row>
    <row r="4974" spans="1:86" x14ac:dyDescent="0.25">
      <c r="A4974"/>
      <c r="B4974"/>
      <c r="D4974"/>
      <c r="AL4974">
        <f t="shared" si="539"/>
        <v>0</v>
      </c>
      <c r="AQ4974">
        <f t="shared" si="540"/>
        <v>0</v>
      </c>
      <c r="AR4974" t="str">
        <f>IFERROR(IF(OR(AP4974=338,AP4974=340,AP4974=341,AP4974=342,AP4974="342A",AP4974="342B"),PorcenRet(AP4974,AT4974,AU4974),INDEX(PORCENTAJEBUSCAR,MATCH(AP4974,CódigoRET,0),4)*1),"")</f>
        <v/>
      </c>
      <c r="AS4974">
        <f t="shared" si="541"/>
        <v>0</v>
      </c>
      <c r="BF4974" t="str">
        <f>IFERROR(IF(OR(BD4974=338,BD4974=340,BD4974=341,BD4974=342,BD4974="342A",BD4974="342B"),PorcenRet(BD4974,BH4974,BI4974),INDEX(PORCENTAJEBUSCAR,MATCH(BD4974,CódigoRET,0),4)*1),"")</f>
        <v/>
      </c>
      <c r="BG4974">
        <f t="shared" si="542"/>
        <v>0</v>
      </c>
      <c r="BO4974">
        <f t="shared" si="543"/>
        <v>0</v>
      </c>
      <c r="CC4974">
        <f t="shared" si="544"/>
        <v>0</v>
      </c>
      <c r="CD4974">
        <f t="shared" si="545"/>
        <v>0</v>
      </c>
      <c r="CG4974">
        <f ca="1">IFERROR(INDIRECT("IVA!X"&amp;MATCH(MID(COMPRAS!C4874,1,2)&amp;MID(COMPRAS!F4874,1,2)&amp;MID(COMPRAS!D4874,1,2),IVA!W:W,0)),"SIN COD.")</f>
        <v>0</v>
      </c>
      <c r="CH4974">
        <f ca="1">IFERROR(INDIRECT("IVA!Y"&amp;MATCH(MID(COMPRAS!C4874,1,2)&amp;MID(COMPRAS!F4874,1,2)&amp;MID(COMPRAS!D4874,1,2),IVA!W:W,0)),"SIN COD.")</f>
        <v>0</v>
      </c>
    </row>
    <row r="4975" spans="1:86" x14ac:dyDescent="0.25">
      <c r="A4975"/>
      <c r="B4975"/>
      <c r="D4975"/>
      <c r="AL4975">
        <f t="shared" si="539"/>
        <v>0</v>
      </c>
      <c r="AQ4975">
        <f t="shared" si="540"/>
        <v>0</v>
      </c>
      <c r="AR4975" t="str">
        <f>IFERROR(IF(OR(AP4975=338,AP4975=340,AP4975=341,AP4975=342,AP4975="342A",AP4975="342B"),PorcenRet(AP4975,AT4975,AU4975),INDEX(PORCENTAJEBUSCAR,MATCH(AP4975,CódigoRET,0),4)*1),"")</f>
        <v/>
      </c>
      <c r="AS4975">
        <f t="shared" si="541"/>
        <v>0</v>
      </c>
      <c r="BF4975" t="str">
        <f>IFERROR(IF(OR(BD4975=338,BD4975=340,BD4975=341,BD4975=342,BD4975="342A",BD4975="342B"),PorcenRet(BD4975,BH4975,BI4975),INDEX(PORCENTAJEBUSCAR,MATCH(BD4975,CódigoRET,0),4)*1),"")</f>
        <v/>
      </c>
      <c r="BG4975">
        <f t="shared" si="542"/>
        <v>0</v>
      </c>
      <c r="BO4975">
        <f t="shared" si="543"/>
        <v>0</v>
      </c>
      <c r="CC4975">
        <f t="shared" si="544"/>
        <v>0</v>
      </c>
      <c r="CD4975">
        <f t="shared" si="545"/>
        <v>0</v>
      </c>
      <c r="CG4975">
        <f ca="1">IFERROR(INDIRECT("IVA!X"&amp;MATCH(MID(COMPRAS!C4875,1,2)&amp;MID(COMPRAS!F4875,1,2)&amp;MID(COMPRAS!D4875,1,2),IVA!W:W,0)),"SIN COD.")</f>
        <v>0</v>
      </c>
      <c r="CH4975">
        <f ca="1">IFERROR(INDIRECT("IVA!Y"&amp;MATCH(MID(COMPRAS!C4875,1,2)&amp;MID(COMPRAS!F4875,1,2)&amp;MID(COMPRAS!D4875,1,2),IVA!W:W,0)),"SIN COD.")</f>
        <v>0</v>
      </c>
    </row>
    <row r="4976" spans="1:86" x14ac:dyDescent="0.25">
      <c r="A4976"/>
      <c r="B4976"/>
      <c r="D4976"/>
      <c r="AL4976">
        <f t="shared" si="539"/>
        <v>0</v>
      </c>
      <c r="AQ4976">
        <f t="shared" si="540"/>
        <v>0</v>
      </c>
      <c r="AR4976" t="str">
        <f>IFERROR(IF(OR(AP4976=338,AP4976=340,AP4976=341,AP4976=342,AP4976="342A",AP4976="342B"),PorcenRet(AP4976,AT4976,AU4976),INDEX(PORCENTAJEBUSCAR,MATCH(AP4976,CódigoRET,0),4)*1),"")</f>
        <v/>
      </c>
      <c r="AS4976">
        <f t="shared" si="541"/>
        <v>0</v>
      </c>
      <c r="BF4976" t="str">
        <f>IFERROR(IF(OR(BD4976=338,BD4976=340,BD4976=341,BD4976=342,BD4976="342A",BD4976="342B"),PorcenRet(BD4976,BH4976,BI4976),INDEX(PORCENTAJEBUSCAR,MATCH(BD4976,CódigoRET,0),4)*1),"")</f>
        <v/>
      </c>
      <c r="BG4976">
        <f t="shared" si="542"/>
        <v>0</v>
      </c>
      <c r="BO4976">
        <f t="shared" si="543"/>
        <v>0</v>
      </c>
      <c r="CC4976">
        <f t="shared" si="544"/>
        <v>0</v>
      </c>
      <c r="CD4976">
        <f t="shared" si="545"/>
        <v>0</v>
      </c>
      <c r="CG4976">
        <f ca="1">IFERROR(INDIRECT("IVA!X"&amp;MATCH(MID(COMPRAS!C4876,1,2)&amp;MID(COMPRAS!F4876,1,2)&amp;MID(COMPRAS!D4876,1,2),IVA!W:W,0)),"SIN COD.")</f>
        <v>0</v>
      </c>
      <c r="CH4976">
        <f ca="1">IFERROR(INDIRECT("IVA!Y"&amp;MATCH(MID(COMPRAS!C4876,1,2)&amp;MID(COMPRAS!F4876,1,2)&amp;MID(COMPRAS!D4876,1,2),IVA!W:W,0)),"SIN COD.")</f>
        <v>0</v>
      </c>
    </row>
    <row r="4977" spans="1:86" x14ac:dyDescent="0.25">
      <c r="A4977"/>
      <c r="B4977"/>
      <c r="D4977"/>
      <c r="AL4977">
        <f t="shared" si="539"/>
        <v>0</v>
      </c>
      <c r="AQ4977">
        <f t="shared" si="540"/>
        <v>0</v>
      </c>
      <c r="AR4977" t="str">
        <f>IFERROR(IF(OR(AP4977=338,AP4977=340,AP4977=341,AP4977=342,AP4977="342A",AP4977="342B"),PorcenRet(AP4977,AT4977,AU4977),INDEX(PORCENTAJEBUSCAR,MATCH(AP4977,CódigoRET,0),4)*1),"")</f>
        <v/>
      </c>
      <c r="AS4977">
        <f t="shared" si="541"/>
        <v>0</v>
      </c>
      <c r="BF4977" t="str">
        <f>IFERROR(IF(OR(BD4977=338,BD4977=340,BD4977=341,BD4977=342,BD4977="342A",BD4977="342B"),PorcenRet(BD4977,BH4977,BI4977),INDEX(PORCENTAJEBUSCAR,MATCH(BD4977,CódigoRET,0),4)*1),"")</f>
        <v/>
      </c>
      <c r="BG4977">
        <f t="shared" si="542"/>
        <v>0</v>
      </c>
      <c r="BO4977">
        <f t="shared" si="543"/>
        <v>0</v>
      </c>
      <c r="CC4977">
        <f t="shared" si="544"/>
        <v>0</v>
      </c>
      <c r="CD4977">
        <f t="shared" si="545"/>
        <v>0</v>
      </c>
      <c r="CG4977">
        <f ca="1">IFERROR(INDIRECT("IVA!X"&amp;MATCH(MID(COMPRAS!C4877,1,2)&amp;MID(COMPRAS!F4877,1,2)&amp;MID(COMPRAS!D4877,1,2),IVA!W:W,0)),"SIN COD.")</f>
        <v>0</v>
      </c>
      <c r="CH4977">
        <f ca="1">IFERROR(INDIRECT("IVA!Y"&amp;MATCH(MID(COMPRAS!C4877,1,2)&amp;MID(COMPRAS!F4877,1,2)&amp;MID(COMPRAS!D4877,1,2),IVA!W:W,0)),"SIN COD.")</f>
        <v>0</v>
      </c>
    </row>
    <row r="4978" spans="1:86" x14ac:dyDescent="0.25">
      <c r="A4978"/>
      <c r="B4978"/>
      <c r="D4978"/>
      <c r="AL4978">
        <f t="shared" si="539"/>
        <v>0</v>
      </c>
      <c r="AQ4978">
        <f t="shared" si="540"/>
        <v>0</v>
      </c>
      <c r="AR4978" t="str">
        <f>IFERROR(IF(OR(AP4978=338,AP4978=340,AP4978=341,AP4978=342,AP4978="342A",AP4978="342B"),PorcenRet(AP4978,AT4978,AU4978),INDEX(PORCENTAJEBUSCAR,MATCH(AP4978,CódigoRET,0),4)*1),"")</f>
        <v/>
      </c>
      <c r="AS4978">
        <f t="shared" si="541"/>
        <v>0</v>
      </c>
      <c r="BF4978" t="str">
        <f>IFERROR(IF(OR(BD4978=338,BD4978=340,BD4978=341,BD4978=342,BD4978="342A",BD4978="342B"),PorcenRet(BD4978,BH4978,BI4978),INDEX(PORCENTAJEBUSCAR,MATCH(BD4978,CódigoRET,0),4)*1),"")</f>
        <v/>
      </c>
      <c r="BG4978">
        <f t="shared" si="542"/>
        <v>0</v>
      </c>
      <c r="BO4978">
        <f t="shared" si="543"/>
        <v>0</v>
      </c>
      <c r="CC4978">
        <f t="shared" si="544"/>
        <v>0</v>
      </c>
      <c r="CD4978">
        <f t="shared" si="545"/>
        <v>0</v>
      </c>
      <c r="CG4978">
        <f ca="1">IFERROR(INDIRECT("IVA!X"&amp;MATCH(MID(COMPRAS!C4878,1,2)&amp;MID(COMPRAS!F4878,1,2)&amp;MID(COMPRAS!D4878,1,2),IVA!W:W,0)),"SIN COD.")</f>
        <v>0</v>
      </c>
      <c r="CH4978">
        <f ca="1">IFERROR(INDIRECT("IVA!Y"&amp;MATCH(MID(COMPRAS!C4878,1,2)&amp;MID(COMPRAS!F4878,1,2)&amp;MID(COMPRAS!D4878,1,2),IVA!W:W,0)),"SIN COD.")</f>
        <v>0</v>
      </c>
    </row>
    <row r="4979" spans="1:86" x14ac:dyDescent="0.25">
      <c r="A4979"/>
      <c r="B4979"/>
      <c r="D4979"/>
      <c r="AL4979">
        <f t="shared" si="539"/>
        <v>0</v>
      </c>
      <c r="AQ4979">
        <f t="shared" si="540"/>
        <v>0</v>
      </c>
      <c r="AR4979" t="str">
        <f>IFERROR(IF(OR(AP4979=338,AP4979=340,AP4979=341,AP4979=342,AP4979="342A",AP4979="342B"),PorcenRet(AP4979,AT4979,AU4979),INDEX(PORCENTAJEBUSCAR,MATCH(AP4979,CódigoRET,0),4)*1),"")</f>
        <v/>
      </c>
      <c r="AS4979">
        <f t="shared" si="541"/>
        <v>0</v>
      </c>
      <c r="BF4979" t="str">
        <f>IFERROR(IF(OR(BD4979=338,BD4979=340,BD4979=341,BD4979=342,BD4979="342A",BD4979="342B"),PorcenRet(BD4979,BH4979,BI4979),INDEX(PORCENTAJEBUSCAR,MATCH(BD4979,CódigoRET,0),4)*1),"")</f>
        <v/>
      </c>
      <c r="BG4979">
        <f t="shared" si="542"/>
        <v>0</v>
      </c>
      <c r="BO4979">
        <f t="shared" si="543"/>
        <v>0</v>
      </c>
      <c r="CC4979">
        <f t="shared" si="544"/>
        <v>0</v>
      </c>
      <c r="CD4979">
        <f t="shared" si="545"/>
        <v>0</v>
      </c>
      <c r="CG4979">
        <f ca="1">IFERROR(INDIRECT("IVA!X"&amp;MATCH(MID(COMPRAS!C4879,1,2)&amp;MID(COMPRAS!F4879,1,2)&amp;MID(COMPRAS!D4879,1,2),IVA!W:W,0)),"SIN COD.")</f>
        <v>0</v>
      </c>
      <c r="CH4979">
        <f ca="1">IFERROR(INDIRECT("IVA!Y"&amp;MATCH(MID(COMPRAS!C4879,1,2)&amp;MID(COMPRAS!F4879,1,2)&amp;MID(COMPRAS!D4879,1,2),IVA!W:W,0)),"SIN COD.")</f>
        <v>0</v>
      </c>
    </row>
    <row r="4980" spans="1:86" x14ac:dyDescent="0.25">
      <c r="A4980"/>
      <c r="B4980"/>
      <c r="D4980"/>
      <c r="AL4980">
        <f t="shared" si="539"/>
        <v>0</v>
      </c>
      <c r="AQ4980">
        <f t="shared" si="540"/>
        <v>0</v>
      </c>
      <c r="AR4980" t="str">
        <f>IFERROR(IF(OR(AP4980=338,AP4980=340,AP4980=341,AP4980=342,AP4980="342A",AP4980="342B"),PorcenRet(AP4980,AT4980,AU4980),INDEX(PORCENTAJEBUSCAR,MATCH(AP4980,CódigoRET,0),4)*1),"")</f>
        <v/>
      </c>
      <c r="AS4980">
        <f t="shared" si="541"/>
        <v>0</v>
      </c>
      <c r="BF4980" t="str">
        <f>IFERROR(IF(OR(BD4980=338,BD4980=340,BD4980=341,BD4980=342,BD4980="342A",BD4980="342B"),PorcenRet(BD4980,BH4980,BI4980),INDEX(PORCENTAJEBUSCAR,MATCH(BD4980,CódigoRET,0),4)*1),"")</f>
        <v/>
      </c>
      <c r="BG4980">
        <f t="shared" si="542"/>
        <v>0</v>
      </c>
      <c r="BO4980">
        <f t="shared" si="543"/>
        <v>0</v>
      </c>
      <c r="CC4980">
        <f t="shared" si="544"/>
        <v>0</v>
      </c>
      <c r="CD4980">
        <f t="shared" si="545"/>
        <v>0</v>
      </c>
      <c r="CG4980">
        <f ca="1">IFERROR(INDIRECT("IVA!X"&amp;MATCH(MID(COMPRAS!C4880,1,2)&amp;MID(COMPRAS!F4880,1,2)&amp;MID(COMPRAS!D4880,1,2),IVA!W:W,0)),"SIN COD.")</f>
        <v>0</v>
      </c>
      <c r="CH4980">
        <f ca="1">IFERROR(INDIRECT("IVA!Y"&amp;MATCH(MID(COMPRAS!C4880,1,2)&amp;MID(COMPRAS!F4880,1,2)&amp;MID(COMPRAS!D4880,1,2),IVA!W:W,0)),"SIN COD.")</f>
        <v>0</v>
      </c>
    </row>
    <row r="4981" spans="1:86" x14ac:dyDescent="0.25">
      <c r="A4981"/>
      <c r="B4981"/>
      <c r="D4981"/>
      <c r="AL4981">
        <f t="shared" si="539"/>
        <v>0</v>
      </c>
      <c r="AQ4981">
        <f t="shared" si="540"/>
        <v>0</v>
      </c>
      <c r="AR4981" t="str">
        <f>IFERROR(IF(OR(AP4981=338,AP4981=340,AP4981=341,AP4981=342,AP4981="342A",AP4981="342B"),PorcenRet(AP4981,AT4981,AU4981),INDEX(PORCENTAJEBUSCAR,MATCH(AP4981,CódigoRET,0),4)*1),"")</f>
        <v/>
      </c>
      <c r="AS4981">
        <f t="shared" si="541"/>
        <v>0</v>
      </c>
      <c r="BF4981" t="str">
        <f>IFERROR(IF(OR(BD4981=338,BD4981=340,BD4981=341,BD4981=342,BD4981="342A",BD4981="342B"),PorcenRet(BD4981,BH4981,BI4981),INDEX(PORCENTAJEBUSCAR,MATCH(BD4981,CódigoRET,0),4)*1),"")</f>
        <v/>
      </c>
      <c r="BG4981">
        <f t="shared" si="542"/>
        <v>0</v>
      </c>
      <c r="BO4981">
        <f t="shared" si="543"/>
        <v>0</v>
      </c>
      <c r="CC4981">
        <f t="shared" si="544"/>
        <v>0</v>
      </c>
      <c r="CD4981">
        <f t="shared" si="545"/>
        <v>0</v>
      </c>
      <c r="CG4981">
        <f ca="1">IFERROR(INDIRECT("IVA!X"&amp;MATCH(MID(COMPRAS!C4881,1,2)&amp;MID(COMPRAS!F4881,1,2)&amp;MID(COMPRAS!D4881,1,2),IVA!W:W,0)),"SIN COD.")</f>
        <v>0</v>
      </c>
      <c r="CH4981">
        <f ca="1">IFERROR(INDIRECT("IVA!Y"&amp;MATCH(MID(COMPRAS!C4881,1,2)&amp;MID(COMPRAS!F4881,1,2)&amp;MID(COMPRAS!D4881,1,2),IVA!W:W,0)),"SIN COD.")</f>
        <v>0</v>
      </c>
    </row>
    <row r="4982" spans="1:86" x14ac:dyDescent="0.25">
      <c r="A4982"/>
      <c r="B4982"/>
      <c r="D4982"/>
      <c r="AL4982">
        <f t="shared" si="539"/>
        <v>0</v>
      </c>
      <c r="AQ4982">
        <f t="shared" si="540"/>
        <v>0</v>
      </c>
      <c r="AR4982" t="str">
        <f>IFERROR(IF(OR(AP4982=338,AP4982=340,AP4982=341,AP4982=342,AP4982="342A",AP4982="342B"),PorcenRet(AP4982,AT4982,AU4982),INDEX(PORCENTAJEBUSCAR,MATCH(AP4982,CódigoRET,0),4)*1),"")</f>
        <v/>
      </c>
      <c r="AS4982">
        <f t="shared" si="541"/>
        <v>0</v>
      </c>
      <c r="BF4982" t="str">
        <f>IFERROR(IF(OR(BD4982=338,BD4982=340,BD4982=341,BD4982=342,BD4982="342A",BD4982="342B"),PorcenRet(BD4982,BH4982,BI4982),INDEX(PORCENTAJEBUSCAR,MATCH(BD4982,CódigoRET,0),4)*1),"")</f>
        <v/>
      </c>
      <c r="BG4982">
        <f t="shared" si="542"/>
        <v>0</v>
      </c>
      <c r="BO4982">
        <f t="shared" si="543"/>
        <v>0</v>
      </c>
      <c r="CC4982">
        <f t="shared" si="544"/>
        <v>0</v>
      </c>
      <c r="CD4982">
        <f t="shared" si="545"/>
        <v>0</v>
      </c>
      <c r="CG4982">
        <f ca="1">IFERROR(INDIRECT("IVA!X"&amp;MATCH(MID(COMPRAS!C4882,1,2)&amp;MID(COMPRAS!F4882,1,2)&amp;MID(COMPRAS!D4882,1,2),IVA!W:W,0)),"SIN COD.")</f>
        <v>0</v>
      </c>
      <c r="CH4982">
        <f ca="1">IFERROR(INDIRECT("IVA!Y"&amp;MATCH(MID(COMPRAS!C4882,1,2)&amp;MID(COMPRAS!F4882,1,2)&amp;MID(COMPRAS!D4882,1,2),IVA!W:W,0)),"SIN COD.")</f>
        <v>0</v>
      </c>
    </row>
    <row r="4983" spans="1:86" x14ac:dyDescent="0.25">
      <c r="A4983"/>
      <c r="B4983"/>
      <c r="D4983"/>
      <c r="AL4983">
        <f t="shared" si="539"/>
        <v>0</v>
      </c>
      <c r="AQ4983">
        <f t="shared" si="540"/>
        <v>0</v>
      </c>
      <c r="AR4983" t="str">
        <f>IFERROR(IF(OR(AP4983=338,AP4983=340,AP4983=341,AP4983=342,AP4983="342A",AP4983="342B"),PorcenRet(AP4983,AT4983,AU4983),INDEX(PORCENTAJEBUSCAR,MATCH(AP4983,CódigoRET,0),4)*1),"")</f>
        <v/>
      </c>
      <c r="AS4983">
        <f t="shared" si="541"/>
        <v>0</v>
      </c>
      <c r="BF4983" t="str">
        <f>IFERROR(IF(OR(BD4983=338,BD4983=340,BD4983=341,BD4983=342,BD4983="342A",BD4983="342B"),PorcenRet(BD4983,BH4983,BI4983),INDEX(PORCENTAJEBUSCAR,MATCH(BD4983,CódigoRET,0),4)*1),"")</f>
        <v/>
      </c>
      <c r="BG4983">
        <f t="shared" si="542"/>
        <v>0</v>
      </c>
      <c r="BO4983">
        <f t="shared" si="543"/>
        <v>0</v>
      </c>
      <c r="CC4983">
        <f t="shared" si="544"/>
        <v>0</v>
      </c>
      <c r="CD4983">
        <f t="shared" si="545"/>
        <v>0</v>
      </c>
      <c r="CG4983">
        <f ca="1">IFERROR(INDIRECT("IVA!X"&amp;MATCH(MID(COMPRAS!C4883,1,2)&amp;MID(COMPRAS!F4883,1,2)&amp;MID(COMPRAS!D4883,1,2),IVA!W:W,0)),"SIN COD.")</f>
        <v>0</v>
      </c>
      <c r="CH4983">
        <f ca="1">IFERROR(INDIRECT("IVA!Y"&amp;MATCH(MID(COMPRAS!C4883,1,2)&amp;MID(COMPRAS!F4883,1,2)&amp;MID(COMPRAS!D4883,1,2),IVA!W:W,0)),"SIN COD.")</f>
        <v>0</v>
      </c>
    </row>
    <row r="4984" spans="1:86" x14ac:dyDescent="0.25">
      <c r="A4984"/>
      <c r="B4984"/>
      <c r="D4984"/>
      <c r="AL4984">
        <f t="shared" si="539"/>
        <v>0</v>
      </c>
      <c r="AQ4984">
        <f t="shared" si="540"/>
        <v>0</v>
      </c>
      <c r="AR4984" t="str">
        <f>IFERROR(IF(OR(AP4984=338,AP4984=340,AP4984=341,AP4984=342,AP4984="342A",AP4984="342B"),PorcenRet(AP4984,AT4984,AU4984),INDEX(PORCENTAJEBUSCAR,MATCH(AP4984,CódigoRET,0),4)*1),"")</f>
        <v/>
      </c>
      <c r="AS4984">
        <f t="shared" si="541"/>
        <v>0</v>
      </c>
      <c r="BF4984" t="str">
        <f>IFERROR(IF(OR(BD4984=338,BD4984=340,BD4984=341,BD4984=342,BD4984="342A",BD4984="342B"),PorcenRet(BD4984,BH4984,BI4984),INDEX(PORCENTAJEBUSCAR,MATCH(BD4984,CódigoRET,0),4)*1),"")</f>
        <v/>
      </c>
      <c r="BG4984">
        <f t="shared" si="542"/>
        <v>0</v>
      </c>
      <c r="BO4984">
        <f t="shared" si="543"/>
        <v>0</v>
      </c>
      <c r="CC4984">
        <f t="shared" si="544"/>
        <v>0</v>
      </c>
      <c r="CD4984">
        <f t="shared" si="545"/>
        <v>0</v>
      </c>
      <c r="CG4984">
        <f ca="1">IFERROR(INDIRECT("IVA!X"&amp;MATCH(MID(COMPRAS!C4884,1,2)&amp;MID(COMPRAS!F4884,1,2)&amp;MID(COMPRAS!D4884,1,2),IVA!W:W,0)),"SIN COD.")</f>
        <v>0</v>
      </c>
      <c r="CH4984">
        <f ca="1">IFERROR(INDIRECT("IVA!Y"&amp;MATCH(MID(COMPRAS!C4884,1,2)&amp;MID(COMPRAS!F4884,1,2)&amp;MID(COMPRAS!D4884,1,2),IVA!W:W,0)),"SIN COD.")</f>
        <v>0</v>
      </c>
    </row>
    <row r="4985" spans="1:86" x14ac:dyDescent="0.25">
      <c r="A4985"/>
      <c r="B4985"/>
      <c r="D4985"/>
      <c r="AL4985">
        <f t="shared" si="539"/>
        <v>0</v>
      </c>
      <c r="AQ4985">
        <f t="shared" si="540"/>
        <v>0</v>
      </c>
      <c r="AR4985" t="str">
        <f>IFERROR(IF(OR(AP4985=338,AP4985=340,AP4985=341,AP4985=342,AP4985="342A",AP4985="342B"),PorcenRet(AP4985,AT4985,AU4985),INDEX(PORCENTAJEBUSCAR,MATCH(AP4985,CódigoRET,0),4)*1),"")</f>
        <v/>
      </c>
      <c r="AS4985">
        <f t="shared" si="541"/>
        <v>0</v>
      </c>
      <c r="BF4985" t="str">
        <f>IFERROR(IF(OR(BD4985=338,BD4985=340,BD4985=341,BD4985=342,BD4985="342A",BD4985="342B"),PorcenRet(BD4985,BH4985,BI4985),INDEX(PORCENTAJEBUSCAR,MATCH(BD4985,CódigoRET,0),4)*1),"")</f>
        <v/>
      </c>
      <c r="BG4985">
        <f t="shared" si="542"/>
        <v>0</v>
      </c>
      <c r="BO4985">
        <f t="shared" si="543"/>
        <v>0</v>
      </c>
      <c r="CC4985">
        <f t="shared" si="544"/>
        <v>0</v>
      </c>
      <c r="CD4985">
        <f t="shared" si="545"/>
        <v>0</v>
      </c>
      <c r="CG4985">
        <f ca="1">IFERROR(INDIRECT("IVA!X"&amp;MATCH(MID(COMPRAS!C4885,1,2)&amp;MID(COMPRAS!F4885,1,2)&amp;MID(COMPRAS!D4885,1,2),IVA!W:W,0)),"SIN COD.")</f>
        <v>0</v>
      </c>
      <c r="CH4985">
        <f ca="1">IFERROR(INDIRECT("IVA!Y"&amp;MATCH(MID(COMPRAS!C4885,1,2)&amp;MID(COMPRAS!F4885,1,2)&amp;MID(COMPRAS!D4885,1,2),IVA!W:W,0)),"SIN COD.")</f>
        <v>0</v>
      </c>
    </row>
    <row r="4986" spans="1:86" x14ac:dyDescent="0.25">
      <c r="A4986"/>
      <c r="B4986"/>
      <c r="D4986"/>
      <c r="AL4986">
        <f t="shared" si="539"/>
        <v>0</v>
      </c>
      <c r="AQ4986">
        <f t="shared" si="540"/>
        <v>0</v>
      </c>
      <c r="AR4986" t="str">
        <f>IFERROR(IF(OR(AP4986=338,AP4986=340,AP4986=341,AP4986=342,AP4986="342A",AP4986="342B"),PorcenRet(AP4986,AT4986,AU4986),INDEX(PORCENTAJEBUSCAR,MATCH(AP4986,CódigoRET,0),4)*1),"")</f>
        <v/>
      </c>
      <c r="AS4986">
        <f t="shared" si="541"/>
        <v>0</v>
      </c>
      <c r="BF4986" t="str">
        <f>IFERROR(IF(OR(BD4986=338,BD4986=340,BD4986=341,BD4986=342,BD4986="342A",BD4986="342B"),PorcenRet(BD4986,BH4986,BI4986),INDEX(PORCENTAJEBUSCAR,MATCH(BD4986,CódigoRET,0),4)*1),"")</f>
        <v/>
      </c>
      <c r="BG4986">
        <f t="shared" si="542"/>
        <v>0</v>
      </c>
      <c r="BO4986">
        <f t="shared" si="543"/>
        <v>0</v>
      </c>
      <c r="CC4986">
        <f t="shared" si="544"/>
        <v>0</v>
      </c>
      <c r="CD4986">
        <f t="shared" si="545"/>
        <v>0</v>
      </c>
      <c r="CG4986">
        <f ca="1">IFERROR(INDIRECT("IVA!X"&amp;MATCH(MID(COMPRAS!C4886,1,2)&amp;MID(COMPRAS!F4886,1,2)&amp;MID(COMPRAS!D4886,1,2),IVA!W:W,0)),"SIN COD.")</f>
        <v>0</v>
      </c>
      <c r="CH4986">
        <f ca="1">IFERROR(INDIRECT("IVA!Y"&amp;MATCH(MID(COMPRAS!C4886,1,2)&amp;MID(COMPRAS!F4886,1,2)&amp;MID(COMPRAS!D4886,1,2),IVA!W:W,0)),"SIN COD.")</f>
        <v>0</v>
      </c>
    </row>
    <row r="4987" spans="1:86" x14ac:dyDescent="0.25">
      <c r="A4987"/>
      <c r="B4987"/>
      <c r="D4987"/>
      <c r="AL4987">
        <f t="shared" si="539"/>
        <v>0</v>
      </c>
      <c r="AQ4987">
        <f t="shared" si="540"/>
        <v>0</v>
      </c>
      <c r="AR4987" t="str">
        <f>IFERROR(IF(OR(AP4987=338,AP4987=340,AP4987=341,AP4987=342,AP4987="342A",AP4987="342B"),PorcenRet(AP4987,AT4987,AU4987),INDEX(PORCENTAJEBUSCAR,MATCH(AP4987,CódigoRET,0),4)*1),"")</f>
        <v/>
      </c>
      <c r="AS4987">
        <f t="shared" si="541"/>
        <v>0</v>
      </c>
      <c r="BF4987" t="str">
        <f>IFERROR(IF(OR(BD4987=338,BD4987=340,BD4987=341,BD4987=342,BD4987="342A",BD4987="342B"),PorcenRet(BD4987,BH4987,BI4987),INDEX(PORCENTAJEBUSCAR,MATCH(BD4987,CódigoRET,0),4)*1),"")</f>
        <v/>
      </c>
      <c r="BG4987">
        <f t="shared" si="542"/>
        <v>0</v>
      </c>
      <c r="BO4987">
        <f t="shared" si="543"/>
        <v>0</v>
      </c>
      <c r="CC4987">
        <f t="shared" si="544"/>
        <v>0</v>
      </c>
      <c r="CD4987">
        <f t="shared" si="545"/>
        <v>0</v>
      </c>
      <c r="CG4987">
        <f ca="1">IFERROR(INDIRECT("IVA!X"&amp;MATCH(MID(COMPRAS!C4887,1,2)&amp;MID(COMPRAS!F4887,1,2)&amp;MID(COMPRAS!D4887,1,2),IVA!W:W,0)),"SIN COD.")</f>
        <v>0</v>
      </c>
      <c r="CH4987">
        <f ca="1">IFERROR(INDIRECT("IVA!Y"&amp;MATCH(MID(COMPRAS!C4887,1,2)&amp;MID(COMPRAS!F4887,1,2)&amp;MID(COMPRAS!D4887,1,2),IVA!W:W,0)),"SIN COD.")</f>
        <v>0</v>
      </c>
    </row>
    <row r="4988" spans="1:86" x14ac:dyDescent="0.25">
      <c r="A4988"/>
      <c r="B4988"/>
      <c r="D4988"/>
      <c r="AL4988">
        <f t="shared" si="539"/>
        <v>0</v>
      </c>
      <c r="AQ4988">
        <f t="shared" si="540"/>
        <v>0</v>
      </c>
      <c r="AR4988" t="str">
        <f>IFERROR(IF(OR(AP4988=338,AP4988=340,AP4988=341,AP4988=342,AP4988="342A",AP4988="342B"),PorcenRet(AP4988,AT4988,AU4988),INDEX(PORCENTAJEBUSCAR,MATCH(AP4988,CódigoRET,0),4)*1),"")</f>
        <v/>
      </c>
      <c r="AS4988">
        <f t="shared" si="541"/>
        <v>0</v>
      </c>
      <c r="BF4988" t="str">
        <f>IFERROR(IF(OR(BD4988=338,BD4988=340,BD4988=341,BD4988=342,BD4988="342A",BD4988="342B"),PorcenRet(BD4988,BH4988,BI4988),INDEX(PORCENTAJEBUSCAR,MATCH(BD4988,CódigoRET,0),4)*1),"")</f>
        <v/>
      </c>
      <c r="BG4988">
        <f t="shared" si="542"/>
        <v>0</v>
      </c>
      <c r="BO4988">
        <f t="shared" si="543"/>
        <v>0</v>
      </c>
      <c r="CC4988">
        <f t="shared" si="544"/>
        <v>0</v>
      </c>
      <c r="CD4988">
        <f t="shared" si="545"/>
        <v>0</v>
      </c>
      <c r="CG4988">
        <f ca="1">IFERROR(INDIRECT("IVA!X"&amp;MATCH(MID(COMPRAS!C4888,1,2)&amp;MID(COMPRAS!F4888,1,2)&amp;MID(COMPRAS!D4888,1,2),IVA!W:W,0)),"SIN COD.")</f>
        <v>0</v>
      </c>
      <c r="CH4988">
        <f ca="1">IFERROR(INDIRECT("IVA!Y"&amp;MATCH(MID(COMPRAS!C4888,1,2)&amp;MID(COMPRAS!F4888,1,2)&amp;MID(COMPRAS!D4888,1,2),IVA!W:W,0)),"SIN COD.")</f>
        <v>0</v>
      </c>
    </row>
    <row r="4989" spans="1:86" x14ac:dyDescent="0.25">
      <c r="A4989"/>
      <c r="B4989"/>
      <c r="D4989"/>
      <c r="AL4989">
        <f t="shared" si="539"/>
        <v>0</v>
      </c>
      <c r="AQ4989">
        <f t="shared" si="540"/>
        <v>0</v>
      </c>
      <c r="AR4989" t="str">
        <f>IFERROR(IF(OR(AP4989=338,AP4989=340,AP4989=341,AP4989=342,AP4989="342A",AP4989="342B"),PorcenRet(AP4989,AT4989,AU4989),INDEX(PORCENTAJEBUSCAR,MATCH(AP4989,CódigoRET,0),4)*1),"")</f>
        <v/>
      </c>
      <c r="AS4989">
        <f t="shared" si="541"/>
        <v>0</v>
      </c>
      <c r="BF4989" t="str">
        <f>IFERROR(IF(OR(BD4989=338,BD4989=340,BD4989=341,BD4989=342,BD4989="342A",BD4989="342B"),PorcenRet(BD4989,BH4989,BI4989),INDEX(PORCENTAJEBUSCAR,MATCH(BD4989,CódigoRET,0),4)*1),"")</f>
        <v/>
      </c>
      <c r="BG4989">
        <f t="shared" si="542"/>
        <v>0</v>
      </c>
      <c r="BO4989">
        <f t="shared" si="543"/>
        <v>0</v>
      </c>
      <c r="CC4989">
        <f t="shared" si="544"/>
        <v>0</v>
      </c>
      <c r="CD4989">
        <f t="shared" si="545"/>
        <v>0</v>
      </c>
      <c r="CG4989">
        <f ca="1">IFERROR(INDIRECT("IVA!X"&amp;MATCH(MID(COMPRAS!C4889,1,2)&amp;MID(COMPRAS!F4889,1,2)&amp;MID(COMPRAS!D4889,1,2),IVA!W:W,0)),"SIN COD.")</f>
        <v>0</v>
      </c>
      <c r="CH4989">
        <f ca="1">IFERROR(INDIRECT("IVA!Y"&amp;MATCH(MID(COMPRAS!C4889,1,2)&amp;MID(COMPRAS!F4889,1,2)&amp;MID(COMPRAS!D4889,1,2),IVA!W:W,0)),"SIN COD.")</f>
        <v>0</v>
      </c>
    </row>
    <row r="4990" spans="1:86" x14ac:dyDescent="0.25">
      <c r="A4990"/>
      <c r="B4990"/>
      <c r="D4990"/>
      <c r="AL4990">
        <f t="shared" si="539"/>
        <v>0</v>
      </c>
      <c r="AQ4990">
        <f t="shared" si="540"/>
        <v>0</v>
      </c>
      <c r="AR4990" t="str">
        <f>IFERROR(IF(OR(AP4990=338,AP4990=340,AP4990=341,AP4990=342,AP4990="342A",AP4990="342B"),PorcenRet(AP4990,AT4990,AU4990),INDEX(PORCENTAJEBUSCAR,MATCH(AP4990,CódigoRET,0),4)*1),"")</f>
        <v/>
      </c>
      <c r="AS4990">
        <f t="shared" si="541"/>
        <v>0</v>
      </c>
      <c r="BF4990" t="str">
        <f>IFERROR(IF(OR(BD4990=338,BD4990=340,BD4990=341,BD4990=342,BD4990="342A",BD4990="342B"),PorcenRet(BD4990,BH4990,BI4990),INDEX(PORCENTAJEBUSCAR,MATCH(BD4990,CódigoRET,0),4)*1),"")</f>
        <v/>
      </c>
      <c r="BG4990">
        <f t="shared" si="542"/>
        <v>0</v>
      </c>
      <c r="BO4990">
        <f t="shared" si="543"/>
        <v>0</v>
      </c>
      <c r="CC4990">
        <f t="shared" si="544"/>
        <v>0</v>
      </c>
      <c r="CD4990">
        <f t="shared" si="545"/>
        <v>0</v>
      </c>
      <c r="CG4990">
        <f ca="1">IFERROR(INDIRECT("IVA!X"&amp;MATCH(MID(COMPRAS!C4890,1,2)&amp;MID(COMPRAS!F4890,1,2)&amp;MID(COMPRAS!D4890,1,2),IVA!W:W,0)),"SIN COD.")</f>
        <v>0</v>
      </c>
      <c r="CH4990">
        <f ca="1">IFERROR(INDIRECT("IVA!Y"&amp;MATCH(MID(COMPRAS!C4890,1,2)&amp;MID(COMPRAS!F4890,1,2)&amp;MID(COMPRAS!D4890,1,2),IVA!W:W,0)),"SIN COD.")</f>
        <v>0</v>
      </c>
    </row>
    <row r="4991" spans="1:86" x14ac:dyDescent="0.25">
      <c r="A4991"/>
      <c r="B4991"/>
      <c r="D4991"/>
      <c r="AL4991">
        <f t="shared" si="539"/>
        <v>0</v>
      </c>
      <c r="AQ4991">
        <f t="shared" si="540"/>
        <v>0</v>
      </c>
      <c r="AR4991" t="str">
        <f>IFERROR(IF(OR(AP4991=338,AP4991=340,AP4991=341,AP4991=342,AP4991="342A",AP4991="342B"),PorcenRet(AP4991,AT4991,AU4991),INDEX(PORCENTAJEBUSCAR,MATCH(AP4991,CódigoRET,0),4)*1),"")</f>
        <v/>
      </c>
      <c r="AS4991">
        <f t="shared" si="541"/>
        <v>0</v>
      </c>
      <c r="BF4991" t="str">
        <f>IFERROR(IF(OR(BD4991=338,BD4991=340,BD4991=341,BD4991=342,BD4991="342A",BD4991="342B"),PorcenRet(BD4991,BH4991,BI4991),INDEX(PORCENTAJEBUSCAR,MATCH(BD4991,CódigoRET,0),4)*1),"")</f>
        <v/>
      </c>
      <c r="BG4991">
        <f t="shared" si="542"/>
        <v>0</v>
      </c>
      <c r="BO4991">
        <f t="shared" si="543"/>
        <v>0</v>
      </c>
      <c r="CC4991">
        <f t="shared" si="544"/>
        <v>0</v>
      </c>
      <c r="CD4991">
        <f t="shared" si="545"/>
        <v>0</v>
      </c>
      <c r="CG4991">
        <f ca="1">IFERROR(INDIRECT("IVA!X"&amp;MATCH(MID(COMPRAS!C4891,1,2)&amp;MID(COMPRAS!F4891,1,2)&amp;MID(COMPRAS!D4891,1,2),IVA!W:W,0)),"SIN COD.")</f>
        <v>0</v>
      </c>
      <c r="CH4991">
        <f ca="1">IFERROR(INDIRECT("IVA!Y"&amp;MATCH(MID(COMPRAS!C4891,1,2)&amp;MID(COMPRAS!F4891,1,2)&amp;MID(COMPRAS!D4891,1,2),IVA!W:W,0)),"SIN COD.")</f>
        <v>0</v>
      </c>
    </row>
    <row r="4992" spans="1:86" x14ac:dyDescent="0.25">
      <c r="A4992"/>
      <c r="B4992"/>
      <c r="D4992"/>
      <c r="AL4992">
        <f t="shared" si="539"/>
        <v>0</v>
      </c>
      <c r="AQ4992">
        <f t="shared" si="540"/>
        <v>0</v>
      </c>
      <c r="AR4992" t="str">
        <f>IFERROR(IF(OR(AP4992=338,AP4992=340,AP4992=341,AP4992=342,AP4992="342A",AP4992="342B"),PorcenRet(AP4992,AT4992,AU4992),INDEX(PORCENTAJEBUSCAR,MATCH(AP4992,CódigoRET,0),4)*1),"")</f>
        <v/>
      </c>
      <c r="AS4992">
        <f t="shared" si="541"/>
        <v>0</v>
      </c>
      <c r="BF4992" t="str">
        <f>IFERROR(IF(OR(BD4992=338,BD4992=340,BD4992=341,BD4992=342,BD4992="342A",BD4992="342B"),PorcenRet(BD4992,BH4992,BI4992),INDEX(PORCENTAJEBUSCAR,MATCH(BD4992,CódigoRET,0),4)*1),"")</f>
        <v/>
      </c>
      <c r="BG4992">
        <f t="shared" si="542"/>
        <v>0</v>
      </c>
      <c r="BO4992">
        <f t="shared" si="543"/>
        <v>0</v>
      </c>
      <c r="CC4992">
        <f t="shared" si="544"/>
        <v>0</v>
      </c>
      <c r="CD4992">
        <f t="shared" si="545"/>
        <v>0</v>
      </c>
      <c r="CG4992">
        <f ca="1">IFERROR(INDIRECT("IVA!X"&amp;MATCH(MID(COMPRAS!C4892,1,2)&amp;MID(COMPRAS!F4892,1,2)&amp;MID(COMPRAS!D4892,1,2),IVA!W:W,0)),"SIN COD.")</f>
        <v>0</v>
      </c>
      <c r="CH4992">
        <f ca="1">IFERROR(INDIRECT("IVA!Y"&amp;MATCH(MID(COMPRAS!C4892,1,2)&amp;MID(COMPRAS!F4892,1,2)&amp;MID(COMPRAS!D4892,1,2),IVA!W:W,0)),"SIN COD.")</f>
        <v>0</v>
      </c>
    </row>
    <row r="4993" spans="1:86" x14ac:dyDescent="0.25">
      <c r="A4993"/>
      <c r="B4993"/>
      <c r="D4993"/>
      <c r="AL4993">
        <f t="shared" si="539"/>
        <v>0</v>
      </c>
      <c r="AQ4993">
        <f t="shared" si="540"/>
        <v>0</v>
      </c>
      <c r="AR4993" t="str">
        <f>IFERROR(IF(OR(AP4993=338,AP4993=340,AP4993=341,AP4993=342,AP4993="342A",AP4993="342B"),PorcenRet(AP4993,AT4993,AU4993),INDEX(PORCENTAJEBUSCAR,MATCH(AP4993,CódigoRET,0),4)*1),"")</f>
        <v/>
      </c>
      <c r="AS4993">
        <f t="shared" si="541"/>
        <v>0</v>
      </c>
      <c r="BF4993" t="str">
        <f>IFERROR(IF(OR(BD4993=338,BD4993=340,BD4993=341,BD4993=342,BD4993="342A",BD4993="342B"),PorcenRet(BD4993,BH4993,BI4993),INDEX(PORCENTAJEBUSCAR,MATCH(BD4993,CódigoRET,0),4)*1),"")</f>
        <v/>
      </c>
      <c r="BG4993">
        <f t="shared" si="542"/>
        <v>0</v>
      </c>
      <c r="BO4993">
        <f t="shared" si="543"/>
        <v>0</v>
      </c>
      <c r="CC4993">
        <f t="shared" si="544"/>
        <v>0</v>
      </c>
      <c r="CD4993">
        <f t="shared" si="545"/>
        <v>0</v>
      </c>
      <c r="CG4993">
        <f ca="1">IFERROR(INDIRECT("IVA!X"&amp;MATCH(MID(COMPRAS!C4893,1,2)&amp;MID(COMPRAS!F4893,1,2)&amp;MID(COMPRAS!D4893,1,2),IVA!W:W,0)),"SIN COD.")</f>
        <v>0</v>
      </c>
      <c r="CH4993">
        <f ca="1">IFERROR(INDIRECT("IVA!Y"&amp;MATCH(MID(COMPRAS!C4893,1,2)&amp;MID(COMPRAS!F4893,1,2)&amp;MID(COMPRAS!D4893,1,2),IVA!W:W,0)),"SIN COD.")</f>
        <v>0</v>
      </c>
    </row>
    <row r="4994" spans="1:86" x14ac:dyDescent="0.25">
      <c r="A4994"/>
      <c r="B4994"/>
      <c r="D4994"/>
      <c r="AL4994">
        <f t="shared" ref="AL4994:AL5057" si="546">O4994+P4994+Q4994+R4994+S4994+T4994+U4994+V4994</f>
        <v>0</v>
      </c>
      <c r="AQ4994">
        <f t="shared" ref="AQ4994:AQ5057" si="547">+P4994+Q4994+R4994+S4994-BE4994-BQ4994-BW4994+O4994</f>
        <v>0</v>
      </c>
      <c r="AR4994" t="str">
        <f>IFERROR(IF(OR(AP4994=338,AP4994=340,AP4994=341,AP4994=342,AP4994="342A",AP4994="342B"),PorcenRet(AP4994,AT4994,AU4994),INDEX(PORCENTAJEBUSCAR,MATCH(AP4994,CódigoRET,0),4)*1),"")</f>
        <v/>
      </c>
      <c r="AS4994">
        <f t="shared" ref="AS4994:AS5057" si="548">ROUND(IF(AP4994="",0,AQ4994*(AR4994/100)),2)</f>
        <v>0</v>
      </c>
      <c r="BF4994" t="str">
        <f>IFERROR(IF(OR(BD4994=338,BD4994=340,BD4994=341,BD4994=342,BD4994="342A",BD4994="342B"),PorcenRet(BD4994,BH4994,BI4994),INDEX(PORCENTAJEBUSCAR,MATCH(BD4994,CódigoRET,0),4)*1),"")</f>
        <v/>
      </c>
      <c r="BG4994">
        <f t="shared" ref="BG4994:BG5057" si="549">ROUND(IF(BD4994="",0,BE4994*(BF4994/100)),2)</f>
        <v>0</v>
      </c>
      <c r="BO4994">
        <f t="shared" ref="BO4994:BO5057" si="550">IF(MID(F4994,1,2)="41",SUM(O4994:S4994),0)</f>
        <v>0</v>
      </c>
      <c r="CC4994">
        <f t="shared" ref="CC4994:CC5057" si="551">O4994+P4994+Q4994+R4994+S4994</f>
        <v>0</v>
      </c>
      <c r="CD4994">
        <f t="shared" ref="CD4994:CD5057" si="552">T4994+U4994</f>
        <v>0</v>
      </c>
      <c r="CG4994">
        <f ca="1">IFERROR(INDIRECT("IVA!X"&amp;MATCH(MID(COMPRAS!C4894,1,2)&amp;MID(COMPRAS!F4894,1,2)&amp;MID(COMPRAS!D4894,1,2),IVA!W:W,0)),"SIN COD.")</f>
        <v>0</v>
      </c>
      <c r="CH4994">
        <f ca="1">IFERROR(INDIRECT("IVA!Y"&amp;MATCH(MID(COMPRAS!C4894,1,2)&amp;MID(COMPRAS!F4894,1,2)&amp;MID(COMPRAS!D4894,1,2),IVA!W:W,0)),"SIN COD.")</f>
        <v>0</v>
      </c>
    </row>
    <row r="4995" spans="1:86" x14ac:dyDescent="0.25">
      <c r="A4995"/>
      <c r="B4995"/>
      <c r="D4995"/>
      <c r="AL4995">
        <f t="shared" si="546"/>
        <v>0</v>
      </c>
      <c r="AQ4995">
        <f t="shared" si="547"/>
        <v>0</v>
      </c>
      <c r="AR4995" t="str">
        <f>IFERROR(IF(OR(AP4995=338,AP4995=340,AP4995=341,AP4995=342,AP4995="342A",AP4995="342B"),PorcenRet(AP4995,AT4995,AU4995),INDEX(PORCENTAJEBUSCAR,MATCH(AP4995,CódigoRET,0),4)*1),"")</f>
        <v/>
      </c>
      <c r="AS4995">
        <f t="shared" si="548"/>
        <v>0</v>
      </c>
      <c r="BF4995" t="str">
        <f>IFERROR(IF(OR(BD4995=338,BD4995=340,BD4995=341,BD4995=342,BD4995="342A",BD4995="342B"),PorcenRet(BD4995,BH4995,BI4995),INDEX(PORCENTAJEBUSCAR,MATCH(BD4995,CódigoRET,0),4)*1),"")</f>
        <v/>
      </c>
      <c r="BG4995">
        <f t="shared" si="549"/>
        <v>0</v>
      </c>
      <c r="BO4995">
        <f t="shared" si="550"/>
        <v>0</v>
      </c>
      <c r="CC4995">
        <f t="shared" si="551"/>
        <v>0</v>
      </c>
      <c r="CD4995">
        <f t="shared" si="552"/>
        <v>0</v>
      </c>
      <c r="CG4995">
        <f ca="1">IFERROR(INDIRECT("IVA!X"&amp;MATCH(MID(COMPRAS!C4895,1,2)&amp;MID(COMPRAS!F4895,1,2)&amp;MID(COMPRAS!D4895,1,2),IVA!W:W,0)),"SIN COD.")</f>
        <v>0</v>
      </c>
      <c r="CH4995">
        <f ca="1">IFERROR(INDIRECT("IVA!Y"&amp;MATCH(MID(COMPRAS!C4895,1,2)&amp;MID(COMPRAS!F4895,1,2)&amp;MID(COMPRAS!D4895,1,2),IVA!W:W,0)),"SIN COD.")</f>
        <v>0</v>
      </c>
    </row>
    <row r="4996" spans="1:86" x14ac:dyDescent="0.25">
      <c r="A4996"/>
      <c r="B4996"/>
      <c r="D4996"/>
      <c r="AL4996">
        <f t="shared" si="546"/>
        <v>0</v>
      </c>
      <c r="AQ4996">
        <f t="shared" si="547"/>
        <v>0</v>
      </c>
      <c r="AR4996" t="str">
        <f>IFERROR(IF(OR(AP4996=338,AP4996=340,AP4996=341,AP4996=342,AP4996="342A",AP4996="342B"),PorcenRet(AP4996,AT4996,AU4996),INDEX(PORCENTAJEBUSCAR,MATCH(AP4996,CódigoRET,0),4)*1),"")</f>
        <v/>
      </c>
      <c r="AS4996">
        <f t="shared" si="548"/>
        <v>0</v>
      </c>
      <c r="BF4996" t="str">
        <f>IFERROR(IF(OR(BD4996=338,BD4996=340,BD4996=341,BD4996=342,BD4996="342A",BD4996="342B"),PorcenRet(BD4996,BH4996,BI4996),INDEX(PORCENTAJEBUSCAR,MATCH(BD4996,CódigoRET,0),4)*1),"")</f>
        <v/>
      </c>
      <c r="BG4996">
        <f t="shared" si="549"/>
        <v>0</v>
      </c>
      <c r="BO4996">
        <f t="shared" si="550"/>
        <v>0</v>
      </c>
      <c r="CC4996">
        <f t="shared" si="551"/>
        <v>0</v>
      </c>
      <c r="CD4996">
        <f t="shared" si="552"/>
        <v>0</v>
      </c>
      <c r="CG4996">
        <f ca="1">IFERROR(INDIRECT("IVA!X"&amp;MATCH(MID(COMPRAS!C4896,1,2)&amp;MID(COMPRAS!F4896,1,2)&amp;MID(COMPRAS!D4896,1,2),IVA!W:W,0)),"SIN COD.")</f>
        <v>0</v>
      </c>
      <c r="CH4996">
        <f ca="1">IFERROR(INDIRECT("IVA!Y"&amp;MATCH(MID(COMPRAS!C4896,1,2)&amp;MID(COMPRAS!F4896,1,2)&amp;MID(COMPRAS!D4896,1,2),IVA!W:W,0)),"SIN COD.")</f>
        <v>0</v>
      </c>
    </row>
    <row r="4997" spans="1:86" x14ac:dyDescent="0.25">
      <c r="A4997"/>
      <c r="B4997"/>
      <c r="D4997"/>
      <c r="AL4997">
        <f t="shared" si="546"/>
        <v>0</v>
      </c>
      <c r="AQ4997">
        <f t="shared" si="547"/>
        <v>0</v>
      </c>
      <c r="AR4997" t="str">
        <f>IFERROR(IF(OR(AP4997=338,AP4997=340,AP4997=341,AP4997=342,AP4997="342A",AP4997="342B"),PorcenRet(AP4997,AT4997,AU4997),INDEX(PORCENTAJEBUSCAR,MATCH(AP4997,CódigoRET,0),4)*1),"")</f>
        <v/>
      </c>
      <c r="AS4997">
        <f t="shared" si="548"/>
        <v>0</v>
      </c>
      <c r="BF4997" t="str">
        <f>IFERROR(IF(OR(BD4997=338,BD4997=340,BD4997=341,BD4997=342,BD4997="342A",BD4997="342B"),PorcenRet(BD4997,BH4997,BI4997),INDEX(PORCENTAJEBUSCAR,MATCH(BD4997,CódigoRET,0),4)*1),"")</f>
        <v/>
      </c>
      <c r="BG4997">
        <f t="shared" si="549"/>
        <v>0</v>
      </c>
      <c r="BO4997">
        <f t="shared" si="550"/>
        <v>0</v>
      </c>
      <c r="CC4997">
        <f t="shared" si="551"/>
        <v>0</v>
      </c>
      <c r="CD4997">
        <f t="shared" si="552"/>
        <v>0</v>
      </c>
      <c r="CG4997">
        <f ca="1">IFERROR(INDIRECT("IVA!X"&amp;MATCH(MID(COMPRAS!C4897,1,2)&amp;MID(COMPRAS!F4897,1,2)&amp;MID(COMPRAS!D4897,1,2),IVA!W:W,0)),"SIN COD.")</f>
        <v>0</v>
      </c>
      <c r="CH4997">
        <f ca="1">IFERROR(INDIRECT("IVA!Y"&amp;MATCH(MID(COMPRAS!C4897,1,2)&amp;MID(COMPRAS!F4897,1,2)&amp;MID(COMPRAS!D4897,1,2),IVA!W:W,0)),"SIN COD.")</f>
        <v>0</v>
      </c>
    </row>
    <row r="4998" spans="1:86" x14ac:dyDescent="0.25">
      <c r="A4998"/>
      <c r="B4998"/>
      <c r="D4998"/>
      <c r="AL4998">
        <f t="shared" si="546"/>
        <v>0</v>
      </c>
      <c r="AQ4998">
        <f t="shared" si="547"/>
        <v>0</v>
      </c>
      <c r="AR4998" t="str">
        <f>IFERROR(IF(OR(AP4998=338,AP4998=340,AP4998=341,AP4998=342,AP4998="342A",AP4998="342B"),PorcenRet(AP4998,AT4998,AU4998),INDEX(PORCENTAJEBUSCAR,MATCH(AP4998,CódigoRET,0),4)*1),"")</f>
        <v/>
      </c>
      <c r="AS4998">
        <f t="shared" si="548"/>
        <v>0</v>
      </c>
      <c r="BF4998" t="str">
        <f>IFERROR(IF(OR(BD4998=338,BD4998=340,BD4998=341,BD4998=342,BD4998="342A",BD4998="342B"),PorcenRet(BD4998,BH4998,BI4998),INDEX(PORCENTAJEBUSCAR,MATCH(BD4998,CódigoRET,0),4)*1),"")</f>
        <v/>
      </c>
      <c r="BG4998">
        <f t="shared" si="549"/>
        <v>0</v>
      </c>
      <c r="BO4998">
        <f t="shared" si="550"/>
        <v>0</v>
      </c>
      <c r="CC4998">
        <f t="shared" si="551"/>
        <v>0</v>
      </c>
      <c r="CD4998">
        <f t="shared" si="552"/>
        <v>0</v>
      </c>
      <c r="CG4998">
        <f ca="1">IFERROR(INDIRECT("IVA!X"&amp;MATCH(MID(COMPRAS!C4898,1,2)&amp;MID(COMPRAS!F4898,1,2)&amp;MID(COMPRAS!D4898,1,2),IVA!W:W,0)),"SIN COD.")</f>
        <v>0</v>
      </c>
      <c r="CH4998">
        <f ca="1">IFERROR(INDIRECT("IVA!Y"&amp;MATCH(MID(COMPRAS!C4898,1,2)&amp;MID(COMPRAS!F4898,1,2)&amp;MID(COMPRAS!D4898,1,2),IVA!W:W,0)),"SIN COD.")</f>
        <v>0</v>
      </c>
    </row>
    <row r="4999" spans="1:86" x14ac:dyDescent="0.25">
      <c r="A4999"/>
      <c r="B4999"/>
      <c r="D4999"/>
      <c r="AL4999">
        <f t="shared" si="546"/>
        <v>0</v>
      </c>
      <c r="AQ4999">
        <f t="shared" si="547"/>
        <v>0</v>
      </c>
      <c r="AR4999" t="str">
        <f>IFERROR(IF(OR(AP4999=338,AP4999=340,AP4999=341,AP4999=342,AP4999="342A",AP4999="342B"),PorcenRet(AP4999,AT4999,AU4999),INDEX(PORCENTAJEBUSCAR,MATCH(AP4999,CódigoRET,0),4)*1),"")</f>
        <v/>
      </c>
      <c r="AS4999">
        <f t="shared" si="548"/>
        <v>0</v>
      </c>
      <c r="BF4999" t="str">
        <f>IFERROR(IF(OR(BD4999=338,BD4999=340,BD4999=341,BD4999=342,BD4999="342A",BD4999="342B"),PorcenRet(BD4999,BH4999,BI4999),INDEX(PORCENTAJEBUSCAR,MATCH(BD4999,CódigoRET,0),4)*1),"")</f>
        <v/>
      </c>
      <c r="BG4999">
        <f t="shared" si="549"/>
        <v>0</v>
      </c>
      <c r="BO4999">
        <f t="shared" si="550"/>
        <v>0</v>
      </c>
      <c r="CC4999">
        <f t="shared" si="551"/>
        <v>0</v>
      </c>
      <c r="CD4999">
        <f t="shared" si="552"/>
        <v>0</v>
      </c>
      <c r="CG4999">
        <f ca="1">IFERROR(INDIRECT("IVA!X"&amp;MATCH(MID(COMPRAS!C4899,1,2)&amp;MID(COMPRAS!F4899,1,2)&amp;MID(COMPRAS!D4899,1,2),IVA!W:W,0)),"SIN COD.")</f>
        <v>0</v>
      </c>
      <c r="CH4999">
        <f ca="1">IFERROR(INDIRECT("IVA!Y"&amp;MATCH(MID(COMPRAS!C4899,1,2)&amp;MID(COMPRAS!F4899,1,2)&amp;MID(COMPRAS!D4899,1,2),IVA!W:W,0)),"SIN COD.")</f>
        <v>0</v>
      </c>
    </row>
    <row r="5000" spans="1:86" x14ac:dyDescent="0.25">
      <c r="A5000"/>
      <c r="B5000"/>
      <c r="D5000"/>
      <c r="AL5000">
        <f t="shared" si="546"/>
        <v>0</v>
      </c>
      <c r="AQ5000">
        <f t="shared" si="547"/>
        <v>0</v>
      </c>
      <c r="AR5000" t="str">
        <f>IFERROR(IF(OR(AP5000=338,AP5000=340,AP5000=341,AP5000=342,AP5000="342A",AP5000="342B"),PorcenRet(AP5000,AT5000,AU5000),INDEX(PORCENTAJEBUSCAR,MATCH(AP5000,CódigoRET,0),4)*1),"")</f>
        <v/>
      </c>
      <c r="AS5000">
        <f t="shared" si="548"/>
        <v>0</v>
      </c>
      <c r="BF5000" t="str">
        <f>IFERROR(IF(OR(BD5000=338,BD5000=340,BD5000=341,BD5000=342,BD5000="342A",BD5000="342B"),PorcenRet(BD5000,BH5000,BI5000),INDEX(PORCENTAJEBUSCAR,MATCH(BD5000,CódigoRET,0),4)*1),"")</f>
        <v/>
      </c>
      <c r="BG5000">
        <f t="shared" si="549"/>
        <v>0</v>
      </c>
      <c r="BO5000">
        <f t="shared" si="550"/>
        <v>0</v>
      </c>
      <c r="CC5000">
        <f t="shared" si="551"/>
        <v>0</v>
      </c>
      <c r="CD5000">
        <f t="shared" si="552"/>
        <v>0</v>
      </c>
      <c r="CG5000">
        <f ca="1">IFERROR(INDIRECT("IVA!X"&amp;MATCH(MID(COMPRAS!C4900,1,2)&amp;MID(COMPRAS!F4900,1,2)&amp;MID(COMPRAS!D4900,1,2),IVA!W:W,0)),"SIN COD.")</f>
        <v>0</v>
      </c>
      <c r="CH5000">
        <f ca="1">IFERROR(INDIRECT("IVA!Y"&amp;MATCH(MID(COMPRAS!C4900,1,2)&amp;MID(COMPRAS!F4900,1,2)&amp;MID(COMPRAS!D4900,1,2),IVA!W:W,0)),"SIN COD.")</f>
        <v>0</v>
      </c>
    </row>
    <row r="5001" spans="1:86" x14ac:dyDescent="0.25">
      <c r="A5001"/>
      <c r="B5001"/>
      <c r="D5001"/>
      <c r="AL5001">
        <f t="shared" si="546"/>
        <v>0</v>
      </c>
      <c r="AQ5001">
        <f t="shared" si="547"/>
        <v>0</v>
      </c>
      <c r="AR5001" t="str">
        <f>IFERROR(IF(OR(AP5001=338,AP5001=340,AP5001=341,AP5001=342,AP5001="342A",AP5001="342B"),PorcenRet(AP5001,AT5001,AU5001),INDEX(PORCENTAJEBUSCAR,MATCH(AP5001,CódigoRET,0),4)*1),"")</f>
        <v/>
      </c>
      <c r="AS5001">
        <f t="shared" si="548"/>
        <v>0</v>
      </c>
      <c r="BF5001" t="str">
        <f>IFERROR(IF(OR(BD5001=338,BD5001=340,BD5001=341,BD5001=342,BD5001="342A",BD5001="342B"),PorcenRet(BD5001,BH5001,BI5001),INDEX(PORCENTAJEBUSCAR,MATCH(BD5001,CódigoRET,0),4)*1),"")</f>
        <v/>
      </c>
      <c r="BG5001">
        <f t="shared" si="549"/>
        <v>0</v>
      </c>
      <c r="BO5001">
        <f t="shared" si="550"/>
        <v>0</v>
      </c>
      <c r="CC5001">
        <f t="shared" si="551"/>
        <v>0</v>
      </c>
      <c r="CD5001">
        <f t="shared" si="552"/>
        <v>0</v>
      </c>
      <c r="CG5001">
        <f ca="1">IFERROR(INDIRECT("IVA!X"&amp;MATCH(MID(COMPRAS!C4901,1,2)&amp;MID(COMPRAS!F4901,1,2)&amp;MID(COMPRAS!D4901,1,2),IVA!W:W,0)),"SIN COD.")</f>
        <v>0</v>
      </c>
      <c r="CH5001">
        <f ca="1">IFERROR(INDIRECT("IVA!Y"&amp;MATCH(MID(COMPRAS!C4901,1,2)&amp;MID(COMPRAS!F4901,1,2)&amp;MID(COMPRAS!D4901,1,2),IVA!W:W,0)),"SIN COD.")</f>
        <v>0</v>
      </c>
    </row>
    <row r="5002" spans="1:86" x14ac:dyDescent="0.25">
      <c r="A5002"/>
      <c r="B5002"/>
      <c r="D5002"/>
      <c r="AL5002">
        <f t="shared" si="546"/>
        <v>0</v>
      </c>
      <c r="AQ5002">
        <f t="shared" si="547"/>
        <v>0</v>
      </c>
      <c r="AR5002" t="str">
        <f>IFERROR(IF(OR(AP5002=338,AP5002=340,AP5002=341,AP5002=342,AP5002="342A",AP5002="342B"),PorcenRet(AP5002,AT5002,AU5002),INDEX(PORCENTAJEBUSCAR,MATCH(AP5002,CódigoRET,0),4)*1),"")</f>
        <v/>
      </c>
      <c r="AS5002">
        <f t="shared" si="548"/>
        <v>0</v>
      </c>
      <c r="BF5002" t="str">
        <f>IFERROR(IF(OR(BD5002=338,BD5002=340,BD5002=341,BD5002=342,BD5002="342A",BD5002="342B"),PorcenRet(BD5002,BH5002,BI5002),INDEX(PORCENTAJEBUSCAR,MATCH(BD5002,CódigoRET,0),4)*1),"")</f>
        <v/>
      </c>
      <c r="BG5002">
        <f t="shared" si="549"/>
        <v>0</v>
      </c>
      <c r="BO5002">
        <f t="shared" si="550"/>
        <v>0</v>
      </c>
      <c r="CC5002">
        <f t="shared" si="551"/>
        <v>0</v>
      </c>
      <c r="CD5002">
        <f t="shared" si="552"/>
        <v>0</v>
      </c>
      <c r="CG5002">
        <f ca="1">IFERROR(INDIRECT("IVA!X"&amp;MATCH(MID(COMPRAS!C4902,1,2)&amp;MID(COMPRAS!F4902,1,2)&amp;MID(COMPRAS!D4902,1,2),IVA!W:W,0)),"SIN COD.")</f>
        <v>0</v>
      </c>
      <c r="CH5002">
        <f ca="1">IFERROR(INDIRECT("IVA!Y"&amp;MATCH(MID(COMPRAS!C4902,1,2)&amp;MID(COMPRAS!F4902,1,2)&amp;MID(COMPRAS!D4902,1,2),IVA!W:W,0)),"SIN COD.")</f>
        <v>0</v>
      </c>
    </row>
    <row r="5003" spans="1:86" x14ac:dyDescent="0.25">
      <c r="A5003"/>
      <c r="B5003"/>
      <c r="D5003"/>
      <c r="AL5003">
        <f t="shared" si="546"/>
        <v>0</v>
      </c>
      <c r="AQ5003">
        <f t="shared" si="547"/>
        <v>0</v>
      </c>
      <c r="AR5003" t="str">
        <f>IFERROR(IF(OR(AP5003=338,AP5003=340,AP5003=341,AP5003=342,AP5003="342A",AP5003="342B"),PorcenRet(AP5003,AT5003,AU5003),INDEX(PORCENTAJEBUSCAR,MATCH(AP5003,CódigoRET,0),4)*1),"")</f>
        <v/>
      </c>
      <c r="AS5003">
        <f t="shared" si="548"/>
        <v>0</v>
      </c>
      <c r="BF5003" t="str">
        <f>IFERROR(IF(OR(BD5003=338,BD5003=340,BD5003=341,BD5003=342,BD5003="342A",BD5003="342B"),PorcenRet(BD5003,BH5003,BI5003),INDEX(PORCENTAJEBUSCAR,MATCH(BD5003,CódigoRET,0),4)*1),"")</f>
        <v/>
      </c>
      <c r="BG5003">
        <f t="shared" si="549"/>
        <v>0</v>
      </c>
      <c r="BO5003">
        <f t="shared" si="550"/>
        <v>0</v>
      </c>
      <c r="CC5003">
        <f t="shared" si="551"/>
        <v>0</v>
      </c>
      <c r="CD5003">
        <f t="shared" si="552"/>
        <v>0</v>
      </c>
      <c r="CG5003">
        <f ca="1">IFERROR(INDIRECT("IVA!X"&amp;MATCH(MID(COMPRAS!C4903,1,2)&amp;MID(COMPRAS!F4903,1,2)&amp;MID(COMPRAS!D4903,1,2),IVA!W:W,0)),"SIN COD.")</f>
        <v>0</v>
      </c>
      <c r="CH5003">
        <f ca="1">IFERROR(INDIRECT("IVA!Y"&amp;MATCH(MID(COMPRAS!C4903,1,2)&amp;MID(COMPRAS!F4903,1,2)&amp;MID(COMPRAS!D4903,1,2),IVA!W:W,0)),"SIN COD.")</f>
        <v>0</v>
      </c>
    </row>
    <row r="5004" spans="1:86" x14ac:dyDescent="0.25">
      <c r="A5004"/>
      <c r="B5004"/>
      <c r="D5004"/>
      <c r="AL5004">
        <f t="shared" si="546"/>
        <v>0</v>
      </c>
      <c r="AQ5004">
        <f t="shared" si="547"/>
        <v>0</v>
      </c>
      <c r="AR5004" t="str">
        <f>IFERROR(IF(OR(AP5004=338,AP5004=340,AP5004=341,AP5004=342,AP5004="342A",AP5004="342B"),PorcenRet(AP5004,AT5004,AU5004),INDEX(PORCENTAJEBUSCAR,MATCH(AP5004,CódigoRET,0),4)*1),"")</f>
        <v/>
      </c>
      <c r="AS5004">
        <f t="shared" si="548"/>
        <v>0</v>
      </c>
      <c r="BF5004" t="str">
        <f>IFERROR(IF(OR(BD5004=338,BD5004=340,BD5004=341,BD5004=342,BD5004="342A",BD5004="342B"),PorcenRet(BD5004,BH5004,BI5004),INDEX(PORCENTAJEBUSCAR,MATCH(BD5004,CódigoRET,0),4)*1),"")</f>
        <v/>
      </c>
      <c r="BG5004">
        <f t="shared" si="549"/>
        <v>0</v>
      </c>
      <c r="BO5004">
        <f t="shared" si="550"/>
        <v>0</v>
      </c>
      <c r="CC5004">
        <f t="shared" si="551"/>
        <v>0</v>
      </c>
      <c r="CD5004">
        <f t="shared" si="552"/>
        <v>0</v>
      </c>
      <c r="CG5004">
        <f ca="1">IFERROR(INDIRECT("IVA!X"&amp;MATCH(MID(COMPRAS!C4904,1,2)&amp;MID(COMPRAS!F4904,1,2)&amp;MID(COMPRAS!D4904,1,2),IVA!W:W,0)),"SIN COD.")</f>
        <v>0</v>
      </c>
      <c r="CH5004">
        <f ca="1">IFERROR(INDIRECT("IVA!Y"&amp;MATCH(MID(COMPRAS!C4904,1,2)&amp;MID(COMPRAS!F4904,1,2)&amp;MID(COMPRAS!D4904,1,2),IVA!W:W,0)),"SIN COD.")</f>
        <v>0</v>
      </c>
    </row>
    <row r="5005" spans="1:86" x14ac:dyDescent="0.25">
      <c r="A5005"/>
      <c r="B5005"/>
      <c r="D5005"/>
      <c r="AL5005">
        <f t="shared" si="546"/>
        <v>0</v>
      </c>
      <c r="AQ5005">
        <f t="shared" si="547"/>
        <v>0</v>
      </c>
      <c r="AR5005" t="str">
        <f>IFERROR(IF(OR(AP5005=338,AP5005=340,AP5005=341,AP5005=342,AP5005="342A",AP5005="342B"),PorcenRet(AP5005,AT5005,AU5005),INDEX(PORCENTAJEBUSCAR,MATCH(AP5005,CódigoRET,0),4)*1),"")</f>
        <v/>
      </c>
      <c r="AS5005">
        <f t="shared" si="548"/>
        <v>0</v>
      </c>
      <c r="BF5005" t="str">
        <f>IFERROR(IF(OR(BD5005=338,BD5005=340,BD5005=341,BD5005=342,BD5005="342A",BD5005="342B"),PorcenRet(BD5005,BH5005,BI5005),INDEX(PORCENTAJEBUSCAR,MATCH(BD5005,CódigoRET,0),4)*1),"")</f>
        <v/>
      </c>
      <c r="BG5005">
        <f t="shared" si="549"/>
        <v>0</v>
      </c>
      <c r="BO5005">
        <f t="shared" si="550"/>
        <v>0</v>
      </c>
      <c r="CC5005">
        <f t="shared" si="551"/>
        <v>0</v>
      </c>
      <c r="CD5005">
        <f t="shared" si="552"/>
        <v>0</v>
      </c>
      <c r="CG5005">
        <f ca="1">IFERROR(INDIRECT("IVA!X"&amp;MATCH(MID(COMPRAS!C4905,1,2)&amp;MID(COMPRAS!F4905,1,2)&amp;MID(COMPRAS!D4905,1,2),IVA!W:W,0)),"SIN COD.")</f>
        <v>0</v>
      </c>
      <c r="CH5005">
        <f ca="1">IFERROR(INDIRECT("IVA!Y"&amp;MATCH(MID(COMPRAS!C4905,1,2)&amp;MID(COMPRAS!F4905,1,2)&amp;MID(COMPRAS!D4905,1,2),IVA!W:W,0)),"SIN COD.")</f>
        <v>0</v>
      </c>
    </row>
    <row r="5006" spans="1:86" x14ac:dyDescent="0.25">
      <c r="A5006"/>
      <c r="B5006"/>
      <c r="D5006"/>
      <c r="AL5006">
        <f t="shared" si="546"/>
        <v>0</v>
      </c>
      <c r="AQ5006">
        <f t="shared" si="547"/>
        <v>0</v>
      </c>
      <c r="AR5006" t="str">
        <f>IFERROR(IF(OR(AP5006=338,AP5006=340,AP5006=341,AP5006=342,AP5006="342A",AP5006="342B"),PorcenRet(AP5006,AT5006,AU5006),INDEX(PORCENTAJEBUSCAR,MATCH(AP5006,CódigoRET,0),4)*1),"")</f>
        <v/>
      </c>
      <c r="AS5006">
        <f t="shared" si="548"/>
        <v>0</v>
      </c>
      <c r="BF5006" t="str">
        <f>IFERROR(IF(OR(BD5006=338,BD5006=340,BD5006=341,BD5006=342,BD5006="342A",BD5006="342B"),PorcenRet(BD5006,BH5006,BI5006),INDEX(PORCENTAJEBUSCAR,MATCH(BD5006,CódigoRET,0),4)*1),"")</f>
        <v/>
      </c>
      <c r="BG5006">
        <f t="shared" si="549"/>
        <v>0</v>
      </c>
      <c r="BO5006">
        <f t="shared" si="550"/>
        <v>0</v>
      </c>
      <c r="CC5006">
        <f t="shared" si="551"/>
        <v>0</v>
      </c>
      <c r="CD5006">
        <f t="shared" si="552"/>
        <v>0</v>
      </c>
      <c r="CG5006">
        <f ca="1">IFERROR(INDIRECT("IVA!X"&amp;MATCH(MID(COMPRAS!C4906,1,2)&amp;MID(COMPRAS!F4906,1,2)&amp;MID(COMPRAS!D4906,1,2),IVA!W:W,0)),"SIN COD.")</f>
        <v>0</v>
      </c>
      <c r="CH5006">
        <f ca="1">IFERROR(INDIRECT("IVA!Y"&amp;MATCH(MID(COMPRAS!C4906,1,2)&amp;MID(COMPRAS!F4906,1,2)&amp;MID(COMPRAS!D4906,1,2),IVA!W:W,0)),"SIN COD.")</f>
        <v>0</v>
      </c>
    </row>
    <row r="5007" spans="1:86" x14ac:dyDescent="0.25">
      <c r="A5007"/>
      <c r="B5007"/>
      <c r="D5007"/>
      <c r="AL5007">
        <f t="shared" si="546"/>
        <v>0</v>
      </c>
      <c r="AQ5007">
        <f t="shared" si="547"/>
        <v>0</v>
      </c>
      <c r="AR5007" t="str">
        <f>IFERROR(IF(OR(AP5007=338,AP5007=340,AP5007=341,AP5007=342,AP5007="342A",AP5007="342B"),PorcenRet(AP5007,AT5007,AU5007),INDEX(PORCENTAJEBUSCAR,MATCH(AP5007,CódigoRET,0),4)*1),"")</f>
        <v/>
      </c>
      <c r="AS5007">
        <f t="shared" si="548"/>
        <v>0</v>
      </c>
      <c r="BF5007" t="str">
        <f>IFERROR(IF(OR(BD5007=338,BD5007=340,BD5007=341,BD5007=342,BD5007="342A",BD5007="342B"),PorcenRet(BD5007,BH5007,BI5007),INDEX(PORCENTAJEBUSCAR,MATCH(BD5007,CódigoRET,0),4)*1),"")</f>
        <v/>
      </c>
      <c r="BG5007">
        <f t="shared" si="549"/>
        <v>0</v>
      </c>
      <c r="BO5007">
        <f t="shared" si="550"/>
        <v>0</v>
      </c>
      <c r="CC5007">
        <f t="shared" si="551"/>
        <v>0</v>
      </c>
      <c r="CD5007">
        <f t="shared" si="552"/>
        <v>0</v>
      </c>
      <c r="CG5007">
        <f ca="1">IFERROR(INDIRECT("IVA!X"&amp;MATCH(MID(COMPRAS!C4907,1,2)&amp;MID(COMPRAS!F4907,1,2)&amp;MID(COMPRAS!D4907,1,2),IVA!W:W,0)),"SIN COD.")</f>
        <v>0</v>
      </c>
      <c r="CH5007">
        <f ca="1">IFERROR(INDIRECT("IVA!Y"&amp;MATCH(MID(COMPRAS!C4907,1,2)&amp;MID(COMPRAS!F4907,1,2)&amp;MID(COMPRAS!D4907,1,2),IVA!W:W,0)),"SIN COD.")</f>
        <v>0</v>
      </c>
    </row>
    <row r="5008" spans="1:86" x14ac:dyDescent="0.25">
      <c r="A5008"/>
      <c r="B5008"/>
      <c r="D5008"/>
      <c r="AL5008">
        <f t="shared" si="546"/>
        <v>0</v>
      </c>
      <c r="AQ5008">
        <f t="shared" si="547"/>
        <v>0</v>
      </c>
      <c r="AR5008" t="str">
        <f>IFERROR(IF(OR(AP5008=338,AP5008=340,AP5008=341,AP5008=342,AP5008="342A",AP5008="342B"),PorcenRet(AP5008,AT5008,AU5008),INDEX(PORCENTAJEBUSCAR,MATCH(AP5008,CódigoRET,0),4)*1),"")</f>
        <v/>
      </c>
      <c r="AS5008">
        <f t="shared" si="548"/>
        <v>0</v>
      </c>
      <c r="BF5008" t="str">
        <f>IFERROR(IF(OR(BD5008=338,BD5008=340,BD5008=341,BD5008=342,BD5008="342A",BD5008="342B"),PorcenRet(BD5008,BH5008,BI5008),INDEX(PORCENTAJEBUSCAR,MATCH(BD5008,CódigoRET,0),4)*1),"")</f>
        <v/>
      </c>
      <c r="BG5008">
        <f t="shared" si="549"/>
        <v>0</v>
      </c>
      <c r="BO5008">
        <f t="shared" si="550"/>
        <v>0</v>
      </c>
      <c r="CC5008">
        <f t="shared" si="551"/>
        <v>0</v>
      </c>
      <c r="CD5008">
        <f t="shared" si="552"/>
        <v>0</v>
      </c>
      <c r="CG5008">
        <f ca="1">IFERROR(INDIRECT("IVA!X"&amp;MATCH(MID(COMPRAS!C4908,1,2)&amp;MID(COMPRAS!F4908,1,2)&amp;MID(COMPRAS!D4908,1,2),IVA!W:W,0)),"SIN COD.")</f>
        <v>0</v>
      </c>
      <c r="CH5008">
        <f ca="1">IFERROR(INDIRECT("IVA!Y"&amp;MATCH(MID(COMPRAS!C4908,1,2)&amp;MID(COMPRAS!F4908,1,2)&amp;MID(COMPRAS!D4908,1,2),IVA!W:W,0)),"SIN COD.")</f>
        <v>0</v>
      </c>
    </row>
    <row r="5009" spans="1:86" x14ac:dyDescent="0.25">
      <c r="A5009"/>
      <c r="B5009"/>
      <c r="D5009"/>
      <c r="AL5009">
        <f t="shared" si="546"/>
        <v>0</v>
      </c>
      <c r="AQ5009">
        <f t="shared" si="547"/>
        <v>0</v>
      </c>
      <c r="AR5009" t="str">
        <f>IFERROR(IF(OR(AP5009=338,AP5009=340,AP5009=341,AP5009=342,AP5009="342A",AP5009="342B"),PorcenRet(AP5009,AT5009,AU5009),INDEX(PORCENTAJEBUSCAR,MATCH(AP5009,CódigoRET,0),4)*1),"")</f>
        <v/>
      </c>
      <c r="AS5009">
        <f t="shared" si="548"/>
        <v>0</v>
      </c>
      <c r="BF5009" t="str">
        <f>IFERROR(IF(OR(BD5009=338,BD5009=340,BD5009=341,BD5009=342,BD5009="342A",BD5009="342B"),PorcenRet(BD5009,BH5009,BI5009),INDEX(PORCENTAJEBUSCAR,MATCH(BD5009,CódigoRET,0),4)*1),"")</f>
        <v/>
      </c>
      <c r="BG5009">
        <f t="shared" si="549"/>
        <v>0</v>
      </c>
      <c r="BO5009">
        <f t="shared" si="550"/>
        <v>0</v>
      </c>
      <c r="CC5009">
        <f t="shared" si="551"/>
        <v>0</v>
      </c>
      <c r="CD5009">
        <f t="shared" si="552"/>
        <v>0</v>
      </c>
      <c r="CG5009">
        <f ca="1">IFERROR(INDIRECT("IVA!X"&amp;MATCH(MID(COMPRAS!C4909,1,2)&amp;MID(COMPRAS!F4909,1,2)&amp;MID(COMPRAS!D4909,1,2),IVA!W:W,0)),"SIN COD.")</f>
        <v>0</v>
      </c>
      <c r="CH5009">
        <f ca="1">IFERROR(INDIRECT("IVA!Y"&amp;MATCH(MID(COMPRAS!C4909,1,2)&amp;MID(COMPRAS!F4909,1,2)&amp;MID(COMPRAS!D4909,1,2),IVA!W:W,0)),"SIN COD.")</f>
        <v>0</v>
      </c>
    </row>
    <row r="5010" spans="1:86" x14ac:dyDescent="0.25">
      <c r="A5010"/>
      <c r="B5010"/>
      <c r="D5010"/>
      <c r="AL5010">
        <f t="shared" si="546"/>
        <v>0</v>
      </c>
      <c r="AQ5010">
        <f t="shared" si="547"/>
        <v>0</v>
      </c>
      <c r="AR5010" t="str">
        <f>IFERROR(IF(OR(AP5010=338,AP5010=340,AP5010=341,AP5010=342,AP5010="342A",AP5010="342B"),PorcenRet(AP5010,AT5010,AU5010),INDEX(PORCENTAJEBUSCAR,MATCH(AP5010,CódigoRET,0),4)*1),"")</f>
        <v/>
      </c>
      <c r="AS5010">
        <f t="shared" si="548"/>
        <v>0</v>
      </c>
      <c r="BF5010" t="str">
        <f>IFERROR(IF(OR(BD5010=338,BD5010=340,BD5010=341,BD5010=342,BD5010="342A",BD5010="342B"),PorcenRet(BD5010,BH5010,BI5010),INDEX(PORCENTAJEBUSCAR,MATCH(BD5010,CódigoRET,0),4)*1),"")</f>
        <v/>
      </c>
      <c r="BG5010">
        <f t="shared" si="549"/>
        <v>0</v>
      </c>
      <c r="BO5010">
        <f t="shared" si="550"/>
        <v>0</v>
      </c>
      <c r="CC5010">
        <f t="shared" si="551"/>
        <v>0</v>
      </c>
      <c r="CD5010">
        <f t="shared" si="552"/>
        <v>0</v>
      </c>
      <c r="CG5010">
        <f ca="1">IFERROR(INDIRECT("IVA!X"&amp;MATCH(MID(COMPRAS!C4910,1,2)&amp;MID(COMPRAS!F4910,1,2)&amp;MID(COMPRAS!D4910,1,2),IVA!W:W,0)),"SIN COD.")</f>
        <v>0</v>
      </c>
      <c r="CH5010">
        <f ca="1">IFERROR(INDIRECT("IVA!Y"&amp;MATCH(MID(COMPRAS!C4910,1,2)&amp;MID(COMPRAS!F4910,1,2)&amp;MID(COMPRAS!D4910,1,2),IVA!W:W,0)),"SIN COD.")</f>
        <v>0</v>
      </c>
    </row>
    <row r="5011" spans="1:86" x14ac:dyDescent="0.25">
      <c r="A5011"/>
      <c r="B5011"/>
      <c r="D5011"/>
      <c r="AL5011">
        <f t="shared" si="546"/>
        <v>0</v>
      </c>
      <c r="AQ5011">
        <f t="shared" si="547"/>
        <v>0</v>
      </c>
      <c r="AR5011" t="str">
        <f>IFERROR(IF(OR(AP5011=338,AP5011=340,AP5011=341,AP5011=342,AP5011="342A",AP5011="342B"),PorcenRet(AP5011,AT5011,AU5011),INDEX(PORCENTAJEBUSCAR,MATCH(AP5011,CódigoRET,0),4)*1),"")</f>
        <v/>
      </c>
      <c r="AS5011">
        <f t="shared" si="548"/>
        <v>0</v>
      </c>
      <c r="BF5011" t="str">
        <f>IFERROR(IF(OR(BD5011=338,BD5011=340,BD5011=341,BD5011=342,BD5011="342A",BD5011="342B"),PorcenRet(BD5011,BH5011,BI5011),INDEX(PORCENTAJEBUSCAR,MATCH(BD5011,CódigoRET,0),4)*1),"")</f>
        <v/>
      </c>
      <c r="BG5011">
        <f t="shared" si="549"/>
        <v>0</v>
      </c>
      <c r="BO5011">
        <f t="shared" si="550"/>
        <v>0</v>
      </c>
      <c r="CC5011">
        <f t="shared" si="551"/>
        <v>0</v>
      </c>
      <c r="CD5011">
        <f t="shared" si="552"/>
        <v>0</v>
      </c>
      <c r="CG5011">
        <f ca="1">IFERROR(INDIRECT("IVA!X"&amp;MATCH(MID(COMPRAS!C4911,1,2)&amp;MID(COMPRAS!F4911,1,2)&amp;MID(COMPRAS!D4911,1,2),IVA!W:W,0)),"SIN COD.")</f>
        <v>0</v>
      </c>
      <c r="CH5011">
        <f ca="1">IFERROR(INDIRECT("IVA!Y"&amp;MATCH(MID(COMPRAS!C4911,1,2)&amp;MID(COMPRAS!F4911,1,2)&amp;MID(COMPRAS!D4911,1,2),IVA!W:W,0)),"SIN COD.")</f>
        <v>0</v>
      </c>
    </row>
    <row r="5012" spans="1:86" x14ac:dyDescent="0.25">
      <c r="A5012"/>
      <c r="B5012"/>
      <c r="D5012"/>
      <c r="AL5012">
        <f t="shared" si="546"/>
        <v>0</v>
      </c>
      <c r="AQ5012">
        <f t="shared" si="547"/>
        <v>0</v>
      </c>
      <c r="AR5012" t="str">
        <f>IFERROR(IF(OR(AP5012=338,AP5012=340,AP5012=341,AP5012=342,AP5012="342A",AP5012="342B"),PorcenRet(AP5012,AT5012,AU5012),INDEX(PORCENTAJEBUSCAR,MATCH(AP5012,CódigoRET,0),4)*1),"")</f>
        <v/>
      </c>
      <c r="AS5012">
        <f t="shared" si="548"/>
        <v>0</v>
      </c>
      <c r="BF5012" t="str">
        <f>IFERROR(IF(OR(BD5012=338,BD5012=340,BD5012=341,BD5012=342,BD5012="342A",BD5012="342B"),PorcenRet(BD5012,BH5012,BI5012),INDEX(PORCENTAJEBUSCAR,MATCH(BD5012,CódigoRET,0),4)*1),"")</f>
        <v/>
      </c>
      <c r="BG5012">
        <f t="shared" si="549"/>
        <v>0</v>
      </c>
      <c r="BO5012">
        <f t="shared" si="550"/>
        <v>0</v>
      </c>
      <c r="CC5012">
        <f t="shared" si="551"/>
        <v>0</v>
      </c>
      <c r="CD5012">
        <f t="shared" si="552"/>
        <v>0</v>
      </c>
      <c r="CG5012">
        <f ca="1">IFERROR(INDIRECT("IVA!X"&amp;MATCH(MID(COMPRAS!C4912,1,2)&amp;MID(COMPRAS!F4912,1,2)&amp;MID(COMPRAS!D4912,1,2),IVA!W:W,0)),"SIN COD.")</f>
        <v>0</v>
      </c>
      <c r="CH5012">
        <f ca="1">IFERROR(INDIRECT("IVA!Y"&amp;MATCH(MID(COMPRAS!C4912,1,2)&amp;MID(COMPRAS!F4912,1,2)&amp;MID(COMPRAS!D4912,1,2),IVA!W:W,0)),"SIN COD.")</f>
        <v>0</v>
      </c>
    </row>
    <row r="5013" spans="1:86" x14ac:dyDescent="0.25">
      <c r="A5013"/>
      <c r="B5013"/>
      <c r="D5013"/>
      <c r="AL5013">
        <f t="shared" si="546"/>
        <v>0</v>
      </c>
      <c r="AQ5013">
        <f t="shared" si="547"/>
        <v>0</v>
      </c>
      <c r="AR5013" t="str">
        <f>IFERROR(IF(OR(AP5013=338,AP5013=340,AP5013=341,AP5013=342,AP5013="342A",AP5013="342B"),PorcenRet(AP5013,AT5013,AU5013),INDEX(PORCENTAJEBUSCAR,MATCH(AP5013,CódigoRET,0),4)*1),"")</f>
        <v/>
      </c>
      <c r="AS5013">
        <f t="shared" si="548"/>
        <v>0</v>
      </c>
      <c r="BF5013" t="str">
        <f>IFERROR(IF(OR(BD5013=338,BD5013=340,BD5013=341,BD5013=342,BD5013="342A",BD5013="342B"),PorcenRet(BD5013,BH5013,BI5013),INDEX(PORCENTAJEBUSCAR,MATCH(BD5013,CódigoRET,0),4)*1),"")</f>
        <v/>
      </c>
      <c r="BG5013">
        <f t="shared" si="549"/>
        <v>0</v>
      </c>
      <c r="BO5013">
        <f t="shared" si="550"/>
        <v>0</v>
      </c>
      <c r="CC5013">
        <f t="shared" si="551"/>
        <v>0</v>
      </c>
      <c r="CD5013">
        <f t="shared" si="552"/>
        <v>0</v>
      </c>
      <c r="CG5013">
        <f ca="1">IFERROR(INDIRECT("IVA!X"&amp;MATCH(MID(COMPRAS!C4913,1,2)&amp;MID(COMPRAS!F4913,1,2)&amp;MID(COMPRAS!D4913,1,2),IVA!W:W,0)),"SIN COD.")</f>
        <v>0</v>
      </c>
      <c r="CH5013">
        <f ca="1">IFERROR(INDIRECT("IVA!Y"&amp;MATCH(MID(COMPRAS!C4913,1,2)&amp;MID(COMPRAS!F4913,1,2)&amp;MID(COMPRAS!D4913,1,2),IVA!W:W,0)),"SIN COD.")</f>
        <v>0</v>
      </c>
    </row>
    <row r="5014" spans="1:86" x14ac:dyDescent="0.25">
      <c r="A5014"/>
      <c r="B5014"/>
      <c r="D5014"/>
      <c r="AL5014">
        <f t="shared" si="546"/>
        <v>0</v>
      </c>
      <c r="AQ5014">
        <f t="shared" si="547"/>
        <v>0</v>
      </c>
      <c r="AR5014" t="str">
        <f>IFERROR(IF(OR(AP5014=338,AP5014=340,AP5014=341,AP5014=342,AP5014="342A",AP5014="342B"),PorcenRet(AP5014,AT5014,AU5014),INDEX(PORCENTAJEBUSCAR,MATCH(AP5014,CódigoRET,0),4)*1),"")</f>
        <v/>
      </c>
      <c r="AS5014">
        <f t="shared" si="548"/>
        <v>0</v>
      </c>
      <c r="BF5014" t="str">
        <f>IFERROR(IF(OR(BD5014=338,BD5014=340,BD5014=341,BD5014=342,BD5014="342A",BD5014="342B"),PorcenRet(BD5014,BH5014,BI5014),INDEX(PORCENTAJEBUSCAR,MATCH(BD5014,CódigoRET,0),4)*1),"")</f>
        <v/>
      </c>
      <c r="BG5014">
        <f t="shared" si="549"/>
        <v>0</v>
      </c>
      <c r="BO5014">
        <f t="shared" si="550"/>
        <v>0</v>
      </c>
      <c r="CC5014">
        <f t="shared" si="551"/>
        <v>0</v>
      </c>
      <c r="CD5014">
        <f t="shared" si="552"/>
        <v>0</v>
      </c>
      <c r="CG5014">
        <f ca="1">IFERROR(INDIRECT("IVA!X"&amp;MATCH(MID(COMPRAS!C4914,1,2)&amp;MID(COMPRAS!F4914,1,2)&amp;MID(COMPRAS!D4914,1,2),IVA!W:W,0)),"SIN COD.")</f>
        <v>0</v>
      </c>
      <c r="CH5014">
        <f ca="1">IFERROR(INDIRECT("IVA!Y"&amp;MATCH(MID(COMPRAS!C4914,1,2)&amp;MID(COMPRAS!F4914,1,2)&amp;MID(COMPRAS!D4914,1,2),IVA!W:W,0)),"SIN COD.")</f>
        <v>0</v>
      </c>
    </row>
    <row r="5015" spans="1:86" x14ac:dyDescent="0.25">
      <c r="A5015"/>
      <c r="B5015"/>
      <c r="D5015"/>
      <c r="AL5015">
        <f t="shared" si="546"/>
        <v>0</v>
      </c>
      <c r="AQ5015">
        <f t="shared" si="547"/>
        <v>0</v>
      </c>
      <c r="AR5015" t="str">
        <f>IFERROR(IF(OR(AP5015=338,AP5015=340,AP5015=341,AP5015=342,AP5015="342A",AP5015="342B"),PorcenRet(AP5015,AT5015,AU5015),INDEX(PORCENTAJEBUSCAR,MATCH(AP5015,CódigoRET,0),4)*1),"")</f>
        <v/>
      </c>
      <c r="AS5015">
        <f t="shared" si="548"/>
        <v>0</v>
      </c>
      <c r="BF5015" t="str">
        <f>IFERROR(IF(OR(BD5015=338,BD5015=340,BD5015=341,BD5015=342,BD5015="342A",BD5015="342B"),PorcenRet(BD5015,BH5015,BI5015),INDEX(PORCENTAJEBUSCAR,MATCH(BD5015,CódigoRET,0),4)*1),"")</f>
        <v/>
      </c>
      <c r="BG5015">
        <f t="shared" si="549"/>
        <v>0</v>
      </c>
      <c r="BO5015">
        <f t="shared" si="550"/>
        <v>0</v>
      </c>
      <c r="CC5015">
        <f t="shared" si="551"/>
        <v>0</v>
      </c>
      <c r="CD5015">
        <f t="shared" si="552"/>
        <v>0</v>
      </c>
      <c r="CG5015">
        <f ca="1">IFERROR(INDIRECT("IVA!X"&amp;MATCH(MID(COMPRAS!C4915,1,2)&amp;MID(COMPRAS!F4915,1,2)&amp;MID(COMPRAS!D4915,1,2),IVA!W:W,0)),"SIN COD.")</f>
        <v>0</v>
      </c>
      <c r="CH5015">
        <f ca="1">IFERROR(INDIRECT("IVA!Y"&amp;MATCH(MID(COMPRAS!C4915,1,2)&amp;MID(COMPRAS!F4915,1,2)&amp;MID(COMPRAS!D4915,1,2),IVA!W:W,0)),"SIN COD.")</f>
        <v>0</v>
      </c>
    </row>
    <row r="5016" spans="1:86" x14ac:dyDescent="0.25">
      <c r="A5016"/>
      <c r="B5016"/>
      <c r="D5016"/>
      <c r="AL5016">
        <f t="shared" si="546"/>
        <v>0</v>
      </c>
      <c r="AQ5016">
        <f t="shared" si="547"/>
        <v>0</v>
      </c>
      <c r="AR5016" t="str">
        <f>IFERROR(IF(OR(AP5016=338,AP5016=340,AP5016=341,AP5016=342,AP5016="342A",AP5016="342B"),PorcenRet(AP5016,AT5016,AU5016),INDEX(PORCENTAJEBUSCAR,MATCH(AP5016,CódigoRET,0),4)*1),"")</f>
        <v/>
      </c>
      <c r="AS5016">
        <f t="shared" si="548"/>
        <v>0</v>
      </c>
      <c r="BF5016" t="str">
        <f>IFERROR(IF(OR(BD5016=338,BD5016=340,BD5016=341,BD5016=342,BD5016="342A",BD5016="342B"),PorcenRet(BD5016,BH5016,BI5016),INDEX(PORCENTAJEBUSCAR,MATCH(BD5016,CódigoRET,0),4)*1),"")</f>
        <v/>
      </c>
      <c r="BG5016">
        <f t="shared" si="549"/>
        <v>0</v>
      </c>
      <c r="BO5016">
        <f t="shared" si="550"/>
        <v>0</v>
      </c>
      <c r="CC5016">
        <f t="shared" si="551"/>
        <v>0</v>
      </c>
      <c r="CD5016">
        <f t="shared" si="552"/>
        <v>0</v>
      </c>
      <c r="CG5016">
        <f ca="1">IFERROR(INDIRECT("IVA!X"&amp;MATCH(MID(COMPRAS!C4916,1,2)&amp;MID(COMPRAS!F4916,1,2)&amp;MID(COMPRAS!D4916,1,2),IVA!W:W,0)),"SIN COD.")</f>
        <v>0</v>
      </c>
      <c r="CH5016">
        <f ca="1">IFERROR(INDIRECT("IVA!Y"&amp;MATCH(MID(COMPRAS!C4916,1,2)&amp;MID(COMPRAS!F4916,1,2)&amp;MID(COMPRAS!D4916,1,2),IVA!W:W,0)),"SIN COD.")</f>
        <v>0</v>
      </c>
    </row>
    <row r="5017" spans="1:86" x14ac:dyDescent="0.25">
      <c r="A5017"/>
      <c r="B5017"/>
      <c r="D5017"/>
      <c r="AL5017">
        <f t="shared" si="546"/>
        <v>0</v>
      </c>
      <c r="AQ5017">
        <f t="shared" si="547"/>
        <v>0</v>
      </c>
      <c r="AR5017" t="str">
        <f>IFERROR(IF(OR(AP5017=338,AP5017=340,AP5017=341,AP5017=342,AP5017="342A",AP5017="342B"),PorcenRet(AP5017,AT5017,AU5017),INDEX(PORCENTAJEBUSCAR,MATCH(AP5017,CódigoRET,0),4)*1),"")</f>
        <v/>
      </c>
      <c r="AS5017">
        <f t="shared" si="548"/>
        <v>0</v>
      </c>
      <c r="BF5017" t="str">
        <f>IFERROR(IF(OR(BD5017=338,BD5017=340,BD5017=341,BD5017=342,BD5017="342A",BD5017="342B"),PorcenRet(BD5017,BH5017,BI5017),INDEX(PORCENTAJEBUSCAR,MATCH(BD5017,CódigoRET,0),4)*1),"")</f>
        <v/>
      </c>
      <c r="BG5017">
        <f t="shared" si="549"/>
        <v>0</v>
      </c>
      <c r="BO5017">
        <f t="shared" si="550"/>
        <v>0</v>
      </c>
      <c r="CC5017">
        <f t="shared" si="551"/>
        <v>0</v>
      </c>
      <c r="CD5017">
        <f t="shared" si="552"/>
        <v>0</v>
      </c>
      <c r="CG5017">
        <f ca="1">IFERROR(INDIRECT("IVA!X"&amp;MATCH(MID(COMPRAS!C4917,1,2)&amp;MID(COMPRAS!F4917,1,2)&amp;MID(COMPRAS!D4917,1,2),IVA!W:W,0)),"SIN COD.")</f>
        <v>0</v>
      </c>
      <c r="CH5017">
        <f ca="1">IFERROR(INDIRECT("IVA!Y"&amp;MATCH(MID(COMPRAS!C4917,1,2)&amp;MID(COMPRAS!F4917,1,2)&amp;MID(COMPRAS!D4917,1,2),IVA!W:W,0)),"SIN COD.")</f>
        <v>0</v>
      </c>
    </row>
    <row r="5018" spans="1:86" x14ac:dyDescent="0.25">
      <c r="A5018"/>
      <c r="B5018"/>
      <c r="D5018"/>
      <c r="AL5018">
        <f t="shared" si="546"/>
        <v>0</v>
      </c>
      <c r="AQ5018">
        <f t="shared" si="547"/>
        <v>0</v>
      </c>
      <c r="AR5018" t="str">
        <f>IFERROR(IF(OR(AP5018=338,AP5018=340,AP5018=341,AP5018=342,AP5018="342A",AP5018="342B"),PorcenRet(AP5018,AT5018,AU5018),INDEX(PORCENTAJEBUSCAR,MATCH(AP5018,CódigoRET,0),4)*1),"")</f>
        <v/>
      </c>
      <c r="AS5018">
        <f t="shared" si="548"/>
        <v>0</v>
      </c>
      <c r="BF5018" t="str">
        <f>IFERROR(IF(OR(BD5018=338,BD5018=340,BD5018=341,BD5018=342,BD5018="342A",BD5018="342B"),PorcenRet(BD5018,BH5018,BI5018),INDEX(PORCENTAJEBUSCAR,MATCH(BD5018,CódigoRET,0),4)*1),"")</f>
        <v/>
      </c>
      <c r="BG5018">
        <f t="shared" si="549"/>
        <v>0</v>
      </c>
      <c r="BO5018">
        <f t="shared" si="550"/>
        <v>0</v>
      </c>
      <c r="CC5018">
        <f t="shared" si="551"/>
        <v>0</v>
      </c>
      <c r="CD5018">
        <f t="shared" si="552"/>
        <v>0</v>
      </c>
      <c r="CG5018">
        <f ca="1">IFERROR(INDIRECT("IVA!X"&amp;MATCH(MID(COMPRAS!C4918,1,2)&amp;MID(COMPRAS!F4918,1,2)&amp;MID(COMPRAS!D4918,1,2),IVA!W:W,0)),"SIN COD.")</f>
        <v>0</v>
      </c>
      <c r="CH5018">
        <f ca="1">IFERROR(INDIRECT("IVA!Y"&amp;MATCH(MID(COMPRAS!C4918,1,2)&amp;MID(COMPRAS!F4918,1,2)&amp;MID(COMPRAS!D4918,1,2),IVA!W:W,0)),"SIN COD.")</f>
        <v>0</v>
      </c>
    </row>
    <row r="5019" spans="1:86" x14ac:dyDescent="0.25">
      <c r="A5019"/>
      <c r="B5019"/>
      <c r="D5019"/>
      <c r="AL5019">
        <f t="shared" si="546"/>
        <v>0</v>
      </c>
      <c r="AQ5019">
        <f t="shared" si="547"/>
        <v>0</v>
      </c>
      <c r="AR5019" t="str">
        <f>IFERROR(IF(OR(AP5019=338,AP5019=340,AP5019=341,AP5019=342,AP5019="342A",AP5019="342B"),PorcenRet(AP5019,AT5019,AU5019),INDEX(PORCENTAJEBUSCAR,MATCH(AP5019,CódigoRET,0),4)*1),"")</f>
        <v/>
      </c>
      <c r="AS5019">
        <f t="shared" si="548"/>
        <v>0</v>
      </c>
      <c r="BF5019" t="str">
        <f>IFERROR(IF(OR(BD5019=338,BD5019=340,BD5019=341,BD5019=342,BD5019="342A",BD5019="342B"),PorcenRet(BD5019,BH5019,BI5019),INDEX(PORCENTAJEBUSCAR,MATCH(BD5019,CódigoRET,0),4)*1),"")</f>
        <v/>
      </c>
      <c r="BG5019">
        <f t="shared" si="549"/>
        <v>0</v>
      </c>
      <c r="BO5019">
        <f t="shared" si="550"/>
        <v>0</v>
      </c>
      <c r="CC5019">
        <f t="shared" si="551"/>
        <v>0</v>
      </c>
      <c r="CD5019">
        <f t="shared" si="552"/>
        <v>0</v>
      </c>
      <c r="CG5019">
        <f ca="1">IFERROR(INDIRECT("IVA!X"&amp;MATCH(MID(COMPRAS!C4919,1,2)&amp;MID(COMPRAS!F4919,1,2)&amp;MID(COMPRAS!D4919,1,2),IVA!W:W,0)),"SIN COD.")</f>
        <v>0</v>
      </c>
      <c r="CH5019">
        <f ca="1">IFERROR(INDIRECT("IVA!Y"&amp;MATCH(MID(COMPRAS!C4919,1,2)&amp;MID(COMPRAS!F4919,1,2)&amp;MID(COMPRAS!D4919,1,2),IVA!W:W,0)),"SIN COD.")</f>
        <v>0</v>
      </c>
    </row>
    <row r="5020" spans="1:86" x14ac:dyDescent="0.25">
      <c r="A5020"/>
      <c r="B5020"/>
      <c r="D5020"/>
      <c r="AL5020">
        <f t="shared" si="546"/>
        <v>0</v>
      </c>
      <c r="AQ5020">
        <f t="shared" si="547"/>
        <v>0</v>
      </c>
      <c r="AR5020" t="str">
        <f>IFERROR(IF(OR(AP5020=338,AP5020=340,AP5020=341,AP5020=342,AP5020="342A",AP5020="342B"),PorcenRet(AP5020,AT5020,AU5020),INDEX(PORCENTAJEBUSCAR,MATCH(AP5020,CódigoRET,0),4)*1),"")</f>
        <v/>
      </c>
      <c r="AS5020">
        <f t="shared" si="548"/>
        <v>0</v>
      </c>
      <c r="BF5020" t="str">
        <f>IFERROR(IF(OR(BD5020=338,BD5020=340,BD5020=341,BD5020=342,BD5020="342A",BD5020="342B"),PorcenRet(BD5020,BH5020,BI5020),INDEX(PORCENTAJEBUSCAR,MATCH(BD5020,CódigoRET,0),4)*1),"")</f>
        <v/>
      </c>
      <c r="BG5020">
        <f t="shared" si="549"/>
        <v>0</v>
      </c>
      <c r="BO5020">
        <f t="shared" si="550"/>
        <v>0</v>
      </c>
      <c r="CC5020">
        <f t="shared" si="551"/>
        <v>0</v>
      </c>
      <c r="CD5020">
        <f t="shared" si="552"/>
        <v>0</v>
      </c>
      <c r="CG5020">
        <f ca="1">IFERROR(INDIRECT("IVA!X"&amp;MATCH(MID(COMPRAS!C4920,1,2)&amp;MID(COMPRAS!F4920,1,2)&amp;MID(COMPRAS!D4920,1,2),IVA!W:W,0)),"SIN COD.")</f>
        <v>0</v>
      </c>
      <c r="CH5020">
        <f ca="1">IFERROR(INDIRECT("IVA!Y"&amp;MATCH(MID(COMPRAS!C4920,1,2)&amp;MID(COMPRAS!F4920,1,2)&amp;MID(COMPRAS!D4920,1,2),IVA!W:W,0)),"SIN COD.")</f>
        <v>0</v>
      </c>
    </row>
    <row r="5021" spans="1:86" x14ac:dyDescent="0.25">
      <c r="A5021"/>
      <c r="B5021"/>
      <c r="D5021"/>
      <c r="AL5021">
        <f t="shared" si="546"/>
        <v>0</v>
      </c>
      <c r="AQ5021">
        <f t="shared" si="547"/>
        <v>0</v>
      </c>
      <c r="AR5021" t="str">
        <f>IFERROR(IF(OR(AP5021=338,AP5021=340,AP5021=341,AP5021=342,AP5021="342A",AP5021="342B"),PorcenRet(AP5021,AT5021,AU5021),INDEX(PORCENTAJEBUSCAR,MATCH(AP5021,CódigoRET,0),4)*1),"")</f>
        <v/>
      </c>
      <c r="AS5021">
        <f t="shared" si="548"/>
        <v>0</v>
      </c>
      <c r="BF5021" t="str">
        <f>IFERROR(IF(OR(BD5021=338,BD5021=340,BD5021=341,BD5021=342,BD5021="342A",BD5021="342B"),PorcenRet(BD5021,BH5021,BI5021),INDEX(PORCENTAJEBUSCAR,MATCH(BD5021,CódigoRET,0),4)*1),"")</f>
        <v/>
      </c>
      <c r="BG5021">
        <f t="shared" si="549"/>
        <v>0</v>
      </c>
      <c r="BO5021">
        <f t="shared" si="550"/>
        <v>0</v>
      </c>
      <c r="CC5021">
        <f t="shared" si="551"/>
        <v>0</v>
      </c>
      <c r="CD5021">
        <f t="shared" si="552"/>
        <v>0</v>
      </c>
      <c r="CG5021">
        <f ca="1">IFERROR(INDIRECT("IVA!X"&amp;MATCH(MID(COMPRAS!C4921,1,2)&amp;MID(COMPRAS!F4921,1,2)&amp;MID(COMPRAS!D4921,1,2),IVA!W:W,0)),"SIN COD.")</f>
        <v>0</v>
      </c>
      <c r="CH5021">
        <f ca="1">IFERROR(INDIRECT("IVA!Y"&amp;MATCH(MID(COMPRAS!C4921,1,2)&amp;MID(COMPRAS!F4921,1,2)&amp;MID(COMPRAS!D4921,1,2),IVA!W:W,0)),"SIN COD.")</f>
        <v>0</v>
      </c>
    </row>
    <row r="5022" spans="1:86" x14ac:dyDescent="0.25">
      <c r="A5022"/>
      <c r="B5022"/>
      <c r="D5022"/>
      <c r="AL5022">
        <f t="shared" si="546"/>
        <v>0</v>
      </c>
      <c r="AQ5022">
        <f t="shared" si="547"/>
        <v>0</v>
      </c>
      <c r="AR5022" t="str">
        <f>IFERROR(IF(OR(AP5022=338,AP5022=340,AP5022=341,AP5022=342,AP5022="342A",AP5022="342B"),PorcenRet(AP5022,AT5022,AU5022),INDEX(PORCENTAJEBUSCAR,MATCH(AP5022,CódigoRET,0),4)*1),"")</f>
        <v/>
      </c>
      <c r="AS5022">
        <f t="shared" si="548"/>
        <v>0</v>
      </c>
      <c r="BF5022" t="str">
        <f>IFERROR(IF(OR(BD5022=338,BD5022=340,BD5022=341,BD5022=342,BD5022="342A",BD5022="342B"),PorcenRet(BD5022,BH5022,BI5022),INDEX(PORCENTAJEBUSCAR,MATCH(BD5022,CódigoRET,0),4)*1),"")</f>
        <v/>
      </c>
      <c r="BG5022">
        <f t="shared" si="549"/>
        <v>0</v>
      </c>
      <c r="BO5022">
        <f t="shared" si="550"/>
        <v>0</v>
      </c>
      <c r="CC5022">
        <f t="shared" si="551"/>
        <v>0</v>
      </c>
      <c r="CD5022">
        <f t="shared" si="552"/>
        <v>0</v>
      </c>
      <c r="CG5022">
        <f ca="1">IFERROR(INDIRECT("IVA!X"&amp;MATCH(MID(COMPRAS!C4922,1,2)&amp;MID(COMPRAS!F4922,1,2)&amp;MID(COMPRAS!D4922,1,2),IVA!W:W,0)),"SIN COD.")</f>
        <v>0</v>
      </c>
      <c r="CH5022">
        <f ca="1">IFERROR(INDIRECT("IVA!Y"&amp;MATCH(MID(COMPRAS!C4922,1,2)&amp;MID(COMPRAS!F4922,1,2)&amp;MID(COMPRAS!D4922,1,2),IVA!W:W,0)),"SIN COD.")</f>
        <v>0</v>
      </c>
    </row>
    <row r="5023" spans="1:86" x14ac:dyDescent="0.25">
      <c r="A5023"/>
      <c r="B5023"/>
      <c r="D5023"/>
      <c r="AL5023">
        <f t="shared" si="546"/>
        <v>0</v>
      </c>
      <c r="AQ5023">
        <f t="shared" si="547"/>
        <v>0</v>
      </c>
      <c r="AR5023" t="str">
        <f>IFERROR(IF(OR(AP5023=338,AP5023=340,AP5023=341,AP5023=342,AP5023="342A",AP5023="342B"),PorcenRet(AP5023,AT5023,AU5023),INDEX(PORCENTAJEBUSCAR,MATCH(AP5023,CódigoRET,0),4)*1),"")</f>
        <v/>
      </c>
      <c r="AS5023">
        <f t="shared" si="548"/>
        <v>0</v>
      </c>
      <c r="BF5023" t="str">
        <f>IFERROR(IF(OR(BD5023=338,BD5023=340,BD5023=341,BD5023=342,BD5023="342A",BD5023="342B"),PorcenRet(BD5023,BH5023,BI5023),INDEX(PORCENTAJEBUSCAR,MATCH(BD5023,CódigoRET,0),4)*1),"")</f>
        <v/>
      </c>
      <c r="BG5023">
        <f t="shared" si="549"/>
        <v>0</v>
      </c>
      <c r="BO5023">
        <f t="shared" si="550"/>
        <v>0</v>
      </c>
      <c r="CC5023">
        <f t="shared" si="551"/>
        <v>0</v>
      </c>
      <c r="CD5023">
        <f t="shared" si="552"/>
        <v>0</v>
      </c>
      <c r="CG5023">
        <f ca="1">IFERROR(INDIRECT("IVA!X"&amp;MATCH(MID(COMPRAS!C4923,1,2)&amp;MID(COMPRAS!F4923,1,2)&amp;MID(COMPRAS!D4923,1,2),IVA!W:W,0)),"SIN COD.")</f>
        <v>0</v>
      </c>
      <c r="CH5023">
        <f ca="1">IFERROR(INDIRECT("IVA!Y"&amp;MATCH(MID(COMPRAS!C4923,1,2)&amp;MID(COMPRAS!F4923,1,2)&amp;MID(COMPRAS!D4923,1,2),IVA!W:W,0)),"SIN COD.")</f>
        <v>0</v>
      </c>
    </row>
    <row r="5024" spans="1:86" x14ac:dyDescent="0.25">
      <c r="A5024"/>
      <c r="B5024"/>
      <c r="D5024"/>
      <c r="AL5024">
        <f t="shared" si="546"/>
        <v>0</v>
      </c>
      <c r="AQ5024">
        <f t="shared" si="547"/>
        <v>0</v>
      </c>
      <c r="AR5024" t="str">
        <f>IFERROR(IF(OR(AP5024=338,AP5024=340,AP5024=341,AP5024=342,AP5024="342A",AP5024="342B"),PorcenRet(AP5024,AT5024,AU5024),INDEX(PORCENTAJEBUSCAR,MATCH(AP5024,CódigoRET,0),4)*1),"")</f>
        <v/>
      </c>
      <c r="AS5024">
        <f t="shared" si="548"/>
        <v>0</v>
      </c>
      <c r="BF5024" t="str">
        <f>IFERROR(IF(OR(BD5024=338,BD5024=340,BD5024=341,BD5024=342,BD5024="342A",BD5024="342B"),PorcenRet(BD5024,BH5024,BI5024),INDEX(PORCENTAJEBUSCAR,MATCH(BD5024,CódigoRET,0),4)*1),"")</f>
        <v/>
      </c>
      <c r="BG5024">
        <f t="shared" si="549"/>
        <v>0</v>
      </c>
      <c r="BO5024">
        <f t="shared" si="550"/>
        <v>0</v>
      </c>
      <c r="CC5024">
        <f t="shared" si="551"/>
        <v>0</v>
      </c>
      <c r="CD5024">
        <f t="shared" si="552"/>
        <v>0</v>
      </c>
      <c r="CG5024">
        <f ca="1">IFERROR(INDIRECT("IVA!X"&amp;MATCH(MID(COMPRAS!C4924,1,2)&amp;MID(COMPRAS!F4924,1,2)&amp;MID(COMPRAS!D4924,1,2),IVA!W:W,0)),"SIN COD.")</f>
        <v>0</v>
      </c>
      <c r="CH5024">
        <f ca="1">IFERROR(INDIRECT("IVA!Y"&amp;MATCH(MID(COMPRAS!C4924,1,2)&amp;MID(COMPRAS!F4924,1,2)&amp;MID(COMPRAS!D4924,1,2),IVA!W:W,0)),"SIN COD.")</f>
        <v>0</v>
      </c>
    </row>
    <row r="5025" spans="1:86" x14ac:dyDescent="0.25">
      <c r="A5025"/>
      <c r="B5025"/>
      <c r="D5025"/>
      <c r="AL5025">
        <f t="shared" si="546"/>
        <v>0</v>
      </c>
      <c r="AQ5025">
        <f t="shared" si="547"/>
        <v>0</v>
      </c>
      <c r="AR5025" t="str">
        <f>IFERROR(IF(OR(AP5025=338,AP5025=340,AP5025=341,AP5025=342,AP5025="342A",AP5025="342B"),PorcenRet(AP5025,AT5025,AU5025),INDEX(PORCENTAJEBUSCAR,MATCH(AP5025,CódigoRET,0),4)*1),"")</f>
        <v/>
      </c>
      <c r="AS5025">
        <f t="shared" si="548"/>
        <v>0</v>
      </c>
      <c r="BF5025" t="str">
        <f>IFERROR(IF(OR(BD5025=338,BD5025=340,BD5025=341,BD5025=342,BD5025="342A",BD5025="342B"),PorcenRet(BD5025,BH5025,BI5025),INDEX(PORCENTAJEBUSCAR,MATCH(BD5025,CódigoRET,0),4)*1),"")</f>
        <v/>
      </c>
      <c r="BG5025">
        <f t="shared" si="549"/>
        <v>0</v>
      </c>
      <c r="BO5025">
        <f t="shared" si="550"/>
        <v>0</v>
      </c>
      <c r="CC5025">
        <f t="shared" si="551"/>
        <v>0</v>
      </c>
      <c r="CD5025">
        <f t="shared" si="552"/>
        <v>0</v>
      </c>
      <c r="CG5025">
        <f ca="1">IFERROR(INDIRECT("IVA!X"&amp;MATCH(MID(COMPRAS!C4925,1,2)&amp;MID(COMPRAS!F4925,1,2)&amp;MID(COMPRAS!D4925,1,2),IVA!W:W,0)),"SIN COD.")</f>
        <v>0</v>
      </c>
      <c r="CH5025">
        <f ca="1">IFERROR(INDIRECT("IVA!Y"&amp;MATCH(MID(COMPRAS!C4925,1,2)&amp;MID(COMPRAS!F4925,1,2)&amp;MID(COMPRAS!D4925,1,2),IVA!W:W,0)),"SIN COD.")</f>
        <v>0</v>
      </c>
    </row>
    <row r="5026" spans="1:86" x14ac:dyDescent="0.25">
      <c r="A5026"/>
      <c r="B5026"/>
      <c r="D5026"/>
      <c r="AL5026">
        <f t="shared" si="546"/>
        <v>0</v>
      </c>
      <c r="AQ5026">
        <f t="shared" si="547"/>
        <v>0</v>
      </c>
      <c r="AR5026" t="str">
        <f>IFERROR(IF(OR(AP5026=338,AP5026=340,AP5026=341,AP5026=342,AP5026="342A",AP5026="342B"),PorcenRet(AP5026,AT5026,AU5026),INDEX(PORCENTAJEBUSCAR,MATCH(AP5026,CódigoRET,0),4)*1),"")</f>
        <v/>
      </c>
      <c r="AS5026">
        <f t="shared" si="548"/>
        <v>0</v>
      </c>
      <c r="BF5026" t="str">
        <f>IFERROR(IF(OR(BD5026=338,BD5026=340,BD5026=341,BD5026=342,BD5026="342A",BD5026="342B"),PorcenRet(BD5026,BH5026,BI5026),INDEX(PORCENTAJEBUSCAR,MATCH(BD5026,CódigoRET,0),4)*1),"")</f>
        <v/>
      </c>
      <c r="BG5026">
        <f t="shared" si="549"/>
        <v>0</v>
      </c>
      <c r="BO5026">
        <f t="shared" si="550"/>
        <v>0</v>
      </c>
      <c r="CC5026">
        <f t="shared" si="551"/>
        <v>0</v>
      </c>
      <c r="CD5026">
        <f t="shared" si="552"/>
        <v>0</v>
      </c>
      <c r="CG5026">
        <f ca="1">IFERROR(INDIRECT("IVA!X"&amp;MATCH(MID(COMPRAS!C4926,1,2)&amp;MID(COMPRAS!F4926,1,2)&amp;MID(COMPRAS!D4926,1,2),IVA!W:W,0)),"SIN COD.")</f>
        <v>0</v>
      </c>
      <c r="CH5026">
        <f ca="1">IFERROR(INDIRECT("IVA!Y"&amp;MATCH(MID(COMPRAS!C4926,1,2)&amp;MID(COMPRAS!F4926,1,2)&amp;MID(COMPRAS!D4926,1,2),IVA!W:W,0)),"SIN COD.")</f>
        <v>0</v>
      </c>
    </row>
    <row r="5027" spans="1:86" x14ac:dyDescent="0.25">
      <c r="A5027"/>
      <c r="B5027"/>
      <c r="D5027"/>
      <c r="AL5027">
        <f t="shared" si="546"/>
        <v>0</v>
      </c>
      <c r="AQ5027">
        <f t="shared" si="547"/>
        <v>0</v>
      </c>
      <c r="AR5027" t="str">
        <f>IFERROR(IF(OR(AP5027=338,AP5027=340,AP5027=341,AP5027=342,AP5027="342A",AP5027="342B"),PorcenRet(AP5027,AT5027,AU5027),INDEX(PORCENTAJEBUSCAR,MATCH(AP5027,CódigoRET,0),4)*1),"")</f>
        <v/>
      </c>
      <c r="AS5027">
        <f t="shared" si="548"/>
        <v>0</v>
      </c>
      <c r="BF5027" t="str">
        <f>IFERROR(IF(OR(BD5027=338,BD5027=340,BD5027=341,BD5027=342,BD5027="342A",BD5027="342B"),PorcenRet(BD5027,BH5027,BI5027),INDEX(PORCENTAJEBUSCAR,MATCH(BD5027,CódigoRET,0),4)*1),"")</f>
        <v/>
      </c>
      <c r="BG5027">
        <f t="shared" si="549"/>
        <v>0</v>
      </c>
      <c r="BO5027">
        <f t="shared" si="550"/>
        <v>0</v>
      </c>
      <c r="CC5027">
        <f t="shared" si="551"/>
        <v>0</v>
      </c>
      <c r="CD5027">
        <f t="shared" si="552"/>
        <v>0</v>
      </c>
      <c r="CG5027">
        <f ca="1">IFERROR(INDIRECT("IVA!X"&amp;MATCH(MID(COMPRAS!C4927,1,2)&amp;MID(COMPRAS!F4927,1,2)&amp;MID(COMPRAS!D4927,1,2),IVA!W:W,0)),"SIN COD.")</f>
        <v>0</v>
      </c>
      <c r="CH5027">
        <f ca="1">IFERROR(INDIRECT("IVA!Y"&amp;MATCH(MID(COMPRAS!C4927,1,2)&amp;MID(COMPRAS!F4927,1,2)&amp;MID(COMPRAS!D4927,1,2),IVA!W:W,0)),"SIN COD.")</f>
        <v>0</v>
      </c>
    </row>
    <row r="5028" spans="1:86" x14ac:dyDescent="0.25">
      <c r="A5028"/>
      <c r="B5028"/>
      <c r="D5028"/>
      <c r="AL5028">
        <f t="shared" si="546"/>
        <v>0</v>
      </c>
      <c r="AQ5028">
        <f t="shared" si="547"/>
        <v>0</v>
      </c>
      <c r="AR5028" t="str">
        <f>IFERROR(IF(OR(AP5028=338,AP5028=340,AP5028=341,AP5028=342,AP5028="342A",AP5028="342B"),PorcenRet(AP5028,AT5028,AU5028),INDEX(PORCENTAJEBUSCAR,MATCH(AP5028,CódigoRET,0),4)*1),"")</f>
        <v/>
      </c>
      <c r="AS5028">
        <f t="shared" si="548"/>
        <v>0</v>
      </c>
      <c r="BF5028" t="str">
        <f>IFERROR(IF(OR(BD5028=338,BD5028=340,BD5028=341,BD5028=342,BD5028="342A",BD5028="342B"),PorcenRet(BD5028,BH5028,BI5028),INDEX(PORCENTAJEBUSCAR,MATCH(BD5028,CódigoRET,0),4)*1),"")</f>
        <v/>
      </c>
      <c r="BG5028">
        <f t="shared" si="549"/>
        <v>0</v>
      </c>
      <c r="BO5028">
        <f t="shared" si="550"/>
        <v>0</v>
      </c>
      <c r="CC5028">
        <f t="shared" si="551"/>
        <v>0</v>
      </c>
      <c r="CD5028">
        <f t="shared" si="552"/>
        <v>0</v>
      </c>
      <c r="CG5028">
        <f ca="1">IFERROR(INDIRECT("IVA!X"&amp;MATCH(MID(COMPRAS!C4928,1,2)&amp;MID(COMPRAS!F4928,1,2)&amp;MID(COMPRAS!D4928,1,2),IVA!W:W,0)),"SIN COD.")</f>
        <v>0</v>
      </c>
      <c r="CH5028">
        <f ca="1">IFERROR(INDIRECT("IVA!Y"&amp;MATCH(MID(COMPRAS!C4928,1,2)&amp;MID(COMPRAS!F4928,1,2)&amp;MID(COMPRAS!D4928,1,2),IVA!W:W,0)),"SIN COD.")</f>
        <v>0</v>
      </c>
    </row>
    <row r="5029" spans="1:86" x14ac:dyDescent="0.25">
      <c r="A5029"/>
      <c r="B5029"/>
      <c r="D5029"/>
      <c r="AL5029">
        <f t="shared" si="546"/>
        <v>0</v>
      </c>
      <c r="AQ5029">
        <f t="shared" si="547"/>
        <v>0</v>
      </c>
      <c r="AR5029" t="str">
        <f>IFERROR(IF(OR(AP5029=338,AP5029=340,AP5029=341,AP5029=342,AP5029="342A",AP5029="342B"),PorcenRet(AP5029,AT5029,AU5029),INDEX(PORCENTAJEBUSCAR,MATCH(AP5029,CódigoRET,0),4)*1),"")</f>
        <v/>
      </c>
      <c r="AS5029">
        <f t="shared" si="548"/>
        <v>0</v>
      </c>
      <c r="BF5029" t="str">
        <f>IFERROR(IF(OR(BD5029=338,BD5029=340,BD5029=341,BD5029=342,BD5029="342A",BD5029="342B"),PorcenRet(BD5029,BH5029,BI5029),INDEX(PORCENTAJEBUSCAR,MATCH(BD5029,CódigoRET,0),4)*1),"")</f>
        <v/>
      </c>
      <c r="BG5029">
        <f t="shared" si="549"/>
        <v>0</v>
      </c>
      <c r="BO5029">
        <f t="shared" si="550"/>
        <v>0</v>
      </c>
      <c r="CC5029">
        <f t="shared" si="551"/>
        <v>0</v>
      </c>
      <c r="CD5029">
        <f t="shared" si="552"/>
        <v>0</v>
      </c>
      <c r="CG5029">
        <f ca="1">IFERROR(INDIRECT("IVA!X"&amp;MATCH(MID(COMPRAS!C4929,1,2)&amp;MID(COMPRAS!F4929,1,2)&amp;MID(COMPRAS!D4929,1,2),IVA!W:W,0)),"SIN COD.")</f>
        <v>0</v>
      </c>
      <c r="CH5029">
        <f ca="1">IFERROR(INDIRECT("IVA!Y"&amp;MATCH(MID(COMPRAS!C4929,1,2)&amp;MID(COMPRAS!F4929,1,2)&amp;MID(COMPRAS!D4929,1,2),IVA!W:W,0)),"SIN COD.")</f>
        <v>0</v>
      </c>
    </row>
    <row r="5030" spans="1:86" x14ac:dyDescent="0.25">
      <c r="A5030"/>
      <c r="B5030"/>
      <c r="D5030"/>
      <c r="AL5030">
        <f t="shared" si="546"/>
        <v>0</v>
      </c>
      <c r="AQ5030">
        <f t="shared" si="547"/>
        <v>0</v>
      </c>
      <c r="AR5030" t="str">
        <f>IFERROR(IF(OR(AP5030=338,AP5030=340,AP5030=341,AP5030=342,AP5030="342A",AP5030="342B"),PorcenRet(AP5030,AT5030,AU5030),INDEX(PORCENTAJEBUSCAR,MATCH(AP5030,CódigoRET,0),4)*1),"")</f>
        <v/>
      </c>
      <c r="AS5030">
        <f t="shared" si="548"/>
        <v>0</v>
      </c>
      <c r="BF5030" t="str">
        <f>IFERROR(IF(OR(BD5030=338,BD5030=340,BD5030=341,BD5030=342,BD5030="342A",BD5030="342B"),PorcenRet(BD5030,BH5030,BI5030),INDEX(PORCENTAJEBUSCAR,MATCH(BD5030,CódigoRET,0),4)*1),"")</f>
        <v/>
      </c>
      <c r="BG5030">
        <f t="shared" si="549"/>
        <v>0</v>
      </c>
      <c r="BO5030">
        <f t="shared" si="550"/>
        <v>0</v>
      </c>
      <c r="CC5030">
        <f t="shared" si="551"/>
        <v>0</v>
      </c>
      <c r="CD5030">
        <f t="shared" si="552"/>
        <v>0</v>
      </c>
      <c r="CG5030">
        <f ca="1">IFERROR(INDIRECT("IVA!X"&amp;MATCH(MID(COMPRAS!C4930,1,2)&amp;MID(COMPRAS!F4930,1,2)&amp;MID(COMPRAS!D4930,1,2),IVA!W:W,0)),"SIN COD.")</f>
        <v>0</v>
      </c>
      <c r="CH5030">
        <f ca="1">IFERROR(INDIRECT("IVA!Y"&amp;MATCH(MID(COMPRAS!C4930,1,2)&amp;MID(COMPRAS!F4930,1,2)&amp;MID(COMPRAS!D4930,1,2),IVA!W:W,0)),"SIN COD.")</f>
        <v>0</v>
      </c>
    </row>
    <row r="5031" spans="1:86" x14ac:dyDescent="0.25">
      <c r="A5031"/>
      <c r="B5031"/>
      <c r="D5031"/>
      <c r="AL5031">
        <f t="shared" si="546"/>
        <v>0</v>
      </c>
      <c r="AQ5031">
        <f t="shared" si="547"/>
        <v>0</v>
      </c>
      <c r="AR5031" t="str">
        <f>IFERROR(IF(OR(AP5031=338,AP5031=340,AP5031=341,AP5031=342,AP5031="342A",AP5031="342B"),PorcenRet(AP5031,AT5031,AU5031),INDEX(PORCENTAJEBUSCAR,MATCH(AP5031,CódigoRET,0),4)*1),"")</f>
        <v/>
      </c>
      <c r="AS5031">
        <f t="shared" si="548"/>
        <v>0</v>
      </c>
      <c r="BF5031" t="str">
        <f>IFERROR(IF(OR(BD5031=338,BD5031=340,BD5031=341,BD5031=342,BD5031="342A",BD5031="342B"),PorcenRet(BD5031,BH5031,BI5031),INDEX(PORCENTAJEBUSCAR,MATCH(BD5031,CódigoRET,0),4)*1),"")</f>
        <v/>
      </c>
      <c r="BG5031">
        <f t="shared" si="549"/>
        <v>0</v>
      </c>
      <c r="BO5031">
        <f t="shared" si="550"/>
        <v>0</v>
      </c>
      <c r="CC5031">
        <f t="shared" si="551"/>
        <v>0</v>
      </c>
      <c r="CD5031">
        <f t="shared" si="552"/>
        <v>0</v>
      </c>
      <c r="CG5031">
        <f ca="1">IFERROR(INDIRECT("IVA!X"&amp;MATCH(MID(COMPRAS!C4931,1,2)&amp;MID(COMPRAS!F4931,1,2)&amp;MID(COMPRAS!D4931,1,2),IVA!W:W,0)),"SIN COD.")</f>
        <v>0</v>
      </c>
      <c r="CH5031">
        <f ca="1">IFERROR(INDIRECT("IVA!Y"&amp;MATCH(MID(COMPRAS!C4931,1,2)&amp;MID(COMPRAS!F4931,1,2)&amp;MID(COMPRAS!D4931,1,2),IVA!W:W,0)),"SIN COD.")</f>
        <v>0</v>
      </c>
    </row>
    <row r="5032" spans="1:86" x14ac:dyDescent="0.25">
      <c r="A5032"/>
      <c r="B5032"/>
      <c r="D5032"/>
      <c r="AL5032">
        <f t="shared" si="546"/>
        <v>0</v>
      </c>
      <c r="AQ5032">
        <f t="shared" si="547"/>
        <v>0</v>
      </c>
      <c r="AR5032" t="str">
        <f>IFERROR(IF(OR(AP5032=338,AP5032=340,AP5032=341,AP5032=342,AP5032="342A",AP5032="342B"),PorcenRet(AP5032,AT5032,AU5032),INDEX(PORCENTAJEBUSCAR,MATCH(AP5032,CódigoRET,0),4)*1),"")</f>
        <v/>
      </c>
      <c r="AS5032">
        <f t="shared" si="548"/>
        <v>0</v>
      </c>
      <c r="BF5032" t="str">
        <f>IFERROR(IF(OR(BD5032=338,BD5032=340,BD5032=341,BD5032=342,BD5032="342A",BD5032="342B"),PorcenRet(BD5032,BH5032,BI5032),INDEX(PORCENTAJEBUSCAR,MATCH(BD5032,CódigoRET,0),4)*1),"")</f>
        <v/>
      </c>
      <c r="BG5032">
        <f t="shared" si="549"/>
        <v>0</v>
      </c>
      <c r="BO5032">
        <f t="shared" si="550"/>
        <v>0</v>
      </c>
      <c r="CC5032">
        <f t="shared" si="551"/>
        <v>0</v>
      </c>
      <c r="CD5032">
        <f t="shared" si="552"/>
        <v>0</v>
      </c>
      <c r="CG5032">
        <f ca="1">IFERROR(INDIRECT("IVA!X"&amp;MATCH(MID(COMPRAS!C4932,1,2)&amp;MID(COMPRAS!F4932,1,2)&amp;MID(COMPRAS!D4932,1,2),IVA!W:W,0)),"SIN COD.")</f>
        <v>0</v>
      </c>
      <c r="CH5032">
        <f ca="1">IFERROR(INDIRECT("IVA!Y"&amp;MATCH(MID(COMPRAS!C4932,1,2)&amp;MID(COMPRAS!F4932,1,2)&amp;MID(COMPRAS!D4932,1,2),IVA!W:W,0)),"SIN COD.")</f>
        <v>0</v>
      </c>
    </row>
    <row r="5033" spans="1:86" x14ac:dyDescent="0.25">
      <c r="A5033"/>
      <c r="B5033"/>
      <c r="D5033"/>
      <c r="AL5033">
        <f t="shared" si="546"/>
        <v>0</v>
      </c>
      <c r="AQ5033">
        <f t="shared" si="547"/>
        <v>0</v>
      </c>
      <c r="AR5033" t="str">
        <f>IFERROR(IF(OR(AP5033=338,AP5033=340,AP5033=341,AP5033=342,AP5033="342A",AP5033="342B"),PorcenRet(AP5033,AT5033,AU5033),INDEX(PORCENTAJEBUSCAR,MATCH(AP5033,CódigoRET,0),4)*1),"")</f>
        <v/>
      </c>
      <c r="AS5033">
        <f t="shared" si="548"/>
        <v>0</v>
      </c>
      <c r="BF5033" t="str">
        <f>IFERROR(IF(OR(BD5033=338,BD5033=340,BD5033=341,BD5033=342,BD5033="342A",BD5033="342B"),PorcenRet(BD5033,BH5033,BI5033),INDEX(PORCENTAJEBUSCAR,MATCH(BD5033,CódigoRET,0),4)*1),"")</f>
        <v/>
      </c>
      <c r="BG5033">
        <f t="shared" si="549"/>
        <v>0</v>
      </c>
      <c r="BO5033">
        <f t="shared" si="550"/>
        <v>0</v>
      </c>
      <c r="CC5033">
        <f t="shared" si="551"/>
        <v>0</v>
      </c>
      <c r="CD5033">
        <f t="shared" si="552"/>
        <v>0</v>
      </c>
      <c r="CG5033">
        <f ca="1">IFERROR(INDIRECT("IVA!X"&amp;MATCH(MID(COMPRAS!C4933,1,2)&amp;MID(COMPRAS!F4933,1,2)&amp;MID(COMPRAS!D4933,1,2),IVA!W:W,0)),"SIN COD.")</f>
        <v>0</v>
      </c>
      <c r="CH5033">
        <f ca="1">IFERROR(INDIRECT("IVA!Y"&amp;MATCH(MID(COMPRAS!C4933,1,2)&amp;MID(COMPRAS!F4933,1,2)&amp;MID(COMPRAS!D4933,1,2),IVA!W:W,0)),"SIN COD.")</f>
        <v>0</v>
      </c>
    </row>
    <row r="5034" spans="1:86" x14ac:dyDescent="0.25">
      <c r="A5034"/>
      <c r="B5034"/>
      <c r="D5034"/>
      <c r="AL5034">
        <f t="shared" si="546"/>
        <v>0</v>
      </c>
      <c r="AQ5034">
        <f t="shared" si="547"/>
        <v>0</v>
      </c>
      <c r="AR5034" t="str">
        <f>IFERROR(IF(OR(AP5034=338,AP5034=340,AP5034=341,AP5034=342,AP5034="342A",AP5034="342B"),PorcenRet(AP5034,AT5034,AU5034),INDEX(PORCENTAJEBUSCAR,MATCH(AP5034,CódigoRET,0),4)*1),"")</f>
        <v/>
      </c>
      <c r="AS5034">
        <f t="shared" si="548"/>
        <v>0</v>
      </c>
      <c r="BF5034" t="str">
        <f>IFERROR(IF(OR(BD5034=338,BD5034=340,BD5034=341,BD5034=342,BD5034="342A",BD5034="342B"),PorcenRet(BD5034,BH5034,BI5034),INDEX(PORCENTAJEBUSCAR,MATCH(BD5034,CódigoRET,0),4)*1),"")</f>
        <v/>
      </c>
      <c r="BG5034">
        <f t="shared" si="549"/>
        <v>0</v>
      </c>
      <c r="BO5034">
        <f t="shared" si="550"/>
        <v>0</v>
      </c>
      <c r="CC5034">
        <f t="shared" si="551"/>
        <v>0</v>
      </c>
      <c r="CD5034">
        <f t="shared" si="552"/>
        <v>0</v>
      </c>
      <c r="CG5034">
        <f ca="1">IFERROR(INDIRECT("IVA!X"&amp;MATCH(MID(COMPRAS!C4934,1,2)&amp;MID(COMPRAS!F4934,1,2)&amp;MID(COMPRAS!D4934,1,2),IVA!W:W,0)),"SIN COD.")</f>
        <v>0</v>
      </c>
      <c r="CH5034">
        <f ca="1">IFERROR(INDIRECT("IVA!Y"&amp;MATCH(MID(COMPRAS!C4934,1,2)&amp;MID(COMPRAS!F4934,1,2)&amp;MID(COMPRAS!D4934,1,2),IVA!W:W,0)),"SIN COD.")</f>
        <v>0</v>
      </c>
    </row>
    <row r="5035" spans="1:86" x14ac:dyDescent="0.25">
      <c r="A5035"/>
      <c r="B5035"/>
      <c r="D5035"/>
      <c r="AL5035">
        <f t="shared" si="546"/>
        <v>0</v>
      </c>
      <c r="AQ5035">
        <f t="shared" si="547"/>
        <v>0</v>
      </c>
      <c r="AR5035" t="str">
        <f>IFERROR(IF(OR(AP5035=338,AP5035=340,AP5035=341,AP5035=342,AP5035="342A",AP5035="342B"),PorcenRet(AP5035,AT5035,AU5035),INDEX(PORCENTAJEBUSCAR,MATCH(AP5035,CódigoRET,0),4)*1),"")</f>
        <v/>
      </c>
      <c r="AS5035">
        <f t="shared" si="548"/>
        <v>0</v>
      </c>
      <c r="BF5035" t="str">
        <f>IFERROR(IF(OR(BD5035=338,BD5035=340,BD5035=341,BD5035=342,BD5035="342A",BD5035="342B"),PorcenRet(BD5035,BH5035,BI5035),INDEX(PORCENTAJEBUSCAR,MATCH(BD5035,CódigoRET,0),4)*1),"")</f>
        <v/>
      </c>
      <c r="BG5035">
        <f t="shared" si="549"/>
        <v>0</v>
      </c>
      <c r="BO5035">
        <f t="shared" si="550"/>
        <v>0</v>
      </c>
      <c r="CC5035">
        <f t="shared" si="551"/>
        <v>0</v>
      </c>
      <c r="CD5035">
        <f t="shared" si="552"/>
        <v>0</v>
      </c>
      <c r="CG5035">
        <f ca="1">IFERROR(INDIRECT("IVA!X"&amp;MATCH(MID(COMPRAS!C4935,1,2)&amp;MID(COMPRAS!F4935,1,2)&amp;MID(COMPRAS!D4935,1,2),IVA!W:W,0)),"SIN COD.")</f>
        <v>0</v>
      </c>
      <c r="CH5035">
        <f ca="1">IFERROR(INDIRECT("IVA!Y"&amp;MATCH(MID(COMPRAS!C4935,1,2)&amp;MID(COMPRAS!F4935,1,2)&amp;MID(COMPRAS!D4935,1,2),IVA!W:W,0)),"SIN COD.")</f>
        <v>0</v>
      </c>
    </row>
    <row r="5036" spans="1:86" x14ac:dyDescent="0.25">
      <c r="A5036"/>
      <c r="B5036"/>
      <c r="D5036"/>
      <c r="AL5036">
        <f t="shared" si="546"/>
        <v>0</v>
      </c>
      <c r="AQ5036">
        <f t="shared" si="547"/>
        <v>0</v>
      </c>
      <c r="AR5036" t="str">
        <f>IFERROR(IF(OR(AP5036=338,AP5036=340,AP5036=341,AP5036=342,AP5036="342A",AP5036="342B"),PorcenRet(AP5036,AT5036,AU5036),INDEX(PORCENTAJEBUSCAR,MATCH(AP5036,CódigoRET,0),4)*1),"")</f>
        <v/>
      </c>
      <c r="AS5036">
        <f t="shared" si="548"/>
        <v>0</v>
      </c>
      <c r="BF5036" t="str">
        <f>IFERROR(IF(OR(BD5036=338,BD5036=340,BD5036=341,BD5036=342,BD5036="342A",BD5036="342B"),PorcenRet(BD5036,BH5036,BI5036),INDEX(PORCENTAJEBUSCAR,MATCH(BD5036,CódigoRET,0),4)*1),"")</f>
        <v/>
      </c>
      <c r="BG5036">
        <f t="shared" si="549"/>
        <v>0</v>
      </c>
      <c r="BO5036">
        <f t="shared" si="550"/>
        <v>0</v>
      </c>
      <c r="CC5036">
        <f t="shared" si="551"/>
        <v>0</v>
      </c>
      <c r="CD5036">
        <f t="shared" si="552"/>
        <v>0</v>
      </c>
      <c r="CG5036">
        <f ca="1">IFERROR(INDIRECT("IVA!X"&amp;MATCH(MID(COMPRAS!C4936,1,2)&amp;MID(COMPRAS!F4936,1,2)&amp;MID(COMPRAS!D4936,1,2),IVA!W:W,0)),"SIN COD.")</f>
        <v>0</v>
      </c>
      <c r="CH5036">
        <f ca="1">IFERROR(INDIRECT("IVA!Y"&amp;MATCH(MID(COMPRAS!C4936,1,2)&amp;MID(COMPRAS!F4936,1,2)&amp;MID(COMPRAS!D4936,1,2),IVA!W:W,0)),"SIN COD.")</f>
        <v>0</v>
      </c>
    </row>
    <row r="5037" spans="1:86" x14ac:dyDescent="0.25">
      <c r="A5037"/>
      <c r="B5037"/>
      <c r="D5037"/>
      <c r="AL5037">
        <f t="shared" si="546"/>
        <v>0</v>
      </c>
      <c r="AQ5037">
        <f t="shared" si="547"/>
        <v>0</v>
      </c>
      <c r="AR5037" t="str">
        <f>IFERROR(IF(OR(AP5037=338,AP5037=340,AP5037=341,AP5037=342,AP5037="342A",AP5037="342B"),PorcenRet(AP5037,AT5037,AU5037),INDEX(PORCENTAJEBUSCAR,MATCH(AP5037,CódigoRET,0),4)*1),"")</f>
        <v/>
      </c>
      <c r="AS5037">
        <f t="shared" si="548"/>
        <v>0</v>
      </c>
      <c r="BF5037" t="str">
        <f>IFERROR(IF(OR(BD5037=338,BD5037=340,BD5037=341,BD5037=342,BD5037="342A",BD5037="342B"),PorcenRet(BD5037,BH5037,BI5037),INDEX(PORCENTAJEBUSCAR,MATCH(BD5037,CódigoRET,0),4)*1),"")</f>
        <v/>
      </c>
      <c r="BG5037">
        <f t="shared" si="549"/>
        <v>0</v>
      </c>
      <c r="BO5037">
        <f t="shared" si="550"/>
        <v>0</v>
      </c>
      <c r="CC5037">
        <f t="shared" si="551"/>
        <v>0</v>
      </c>
      <c r="CD5037">
        <f t="shared" si="552"/>
        <v>0</v>
      </c>
      <c r="CG5037">
        <f ca="1">IFERROR(INDIRECT("IVA!X"&amp;MATCH(MID(COMPRAS!C4937,1,2)&amp;MID(COMPRAS!F4937,1,2)&amp;MID(COMPRAS!D4937,1,2),IVA!W:W,0)),"SIN COD.")</f>
        <v>0</v>
      </c>
      <c r="CH5037">
        <f ca="1">IFERROR(INDIRECT("IVA!Y"&amp;MATCH(MID(COMPRAS!C4937,1,2)&amp;MID(COMPRAS!F4937,1,2)&amp;MID(COMPRAS!D4937,1,2),IVA!W:W,0)),"SIN COD.")</f>
        <v>0</v>
      </c>
    </row>
    <row r="5038" spans="1:86" x14ac:dyDescent="0.25">
      <c r="A5038"/>
      <c r="B5038"/>
      <c r="D5038"/>
      <c r="AL5038">
        <f t="shared" si="546"/>
        <v>0</v>
      </c>
      <c r="AQ5038">
        <f t="shared" si="547"/>
        <v>0</v>
      </c>
      <c r="AR5038" t="str">
        <f>IFERROR(IF(OR(AP5038=338,AP5038=340,AP5038=341,AP5038=342,AP5038="342A",AP5038="342B"),PorcenRet(AP5038,AT5038,AU5038),INDEX(PORCENTAJEBUSCAR,MATCH(AP5038,CódigoRET,0),4)*1),"")</f>
        <v/>
      </c>
      <c r="AS5038">
        <f t="shared" si="548"/>
        <v>0</v>
      </c>
      <c r="BF5038" t="str">
        <f>IFERROR(IF(OR(BD5038=338,BD5038=340,BD5038=341,BD5038=342,BD5038="342A",BD5038="342B"),PorcenRet(BD5038,BH5038,BI5038),INDEX(PORCENTAJEBUSCAR,MATCH(BD5038,CódigoRET,0),4)*1),"")</f>
        <v/>
      </c>
      <c r="BG5038">
        <f t="shared" si="549"/>
        <v>0</v>
      </c>
      <c r="BO5038">
        <f t="shared" si="550"/>
        <v>0</v>
      </c>
      <c r="CC5038">
        <f t="shared" si="551"/>
        <v>0</v>
      </c>
      <c r="CD5038">
        <f t="shared" si="552"/>
        <v>0</v>
      </c>
      <c r="CG5038">
        <f ca="1">IFERROR(INDIRECT("IVA!X"&amp;MATCH(MID(COMPRAS!C4938,1,2)&amp;MID(COMPRAS!F4938,1,2)&amp;MID(COMPRAS!D4938,1,2),IVA!W:W,0)),"SIN COD.")</f>
        <v>0</v>
      </c>
      <c r="CH5038">
        <f ca="1">IFERROR(INDIRECT("IVA!Y"&amp;MATCH(MID(COMPRAS!C4938,1,2)&amp;MID(COMPRAS!F4938,1,2)&amp;MID(COMPRAS!D4938,1,2),IVA!W:W,0)),"SIN COD.")</f>
        <v>0</v>
      </c>
    </row>
    <row r="5039" spans="1:86" x14ac:dyDescent="0.25">
      <c r="A5039"/>
      <c r="B5039"/>
      <c r="D5039"/>
      <c r="AL5039">
        <f t="shared" si="546"/>
        <v>0</v>
      </c>
      <c r="AQ5039">
        <f t="shared" si="547"/>
        <v>0</v>
      </c>
      <c r="AR5039" t="str">
        <f>IFERROR(IF(OR(AP5039=338,AP5039=340,AP5039=341,AP5039=342,AP5039="342A",AP5039="342B"),PorcenRet(AP5039,AT5039,AU5039),INDEX(PORCENTAJEBUSCAR,MATCH(AP5039,CódigoRET,0),4)*1),"")</f>
        <v/>
      </c>
      <c r="AS5039">
        <f t="shared" si="548"/>
        <v>0</v>
      </c>
      <c r="BF5039" t="str">
        <f>IFERROR(IF(OR(BD5039=338,BD5039=340,BD5039=341,BD5039=342,BD5039="342A",BD5039="342B"),PorcenRet(BD5039,BH5039,BI5039),INDEX(PORCENTAJEBUSCAR,MATCH(BD5039,CódigoRET,0),4)*1),"")</f>
        <v/>
      </c>
      <c r="BG5039">
        <f t="shared" si="549"/>
        <v>0</v>
      </c>
      <c r="BO5039">
        <f t="shared" si="550"/>
        <v>0</v>
      </c>
      <c r="CC5039">
        <f t="shared" si="551"/>
        <v>0</v>
      </c>
      <c r="CD5039">
        <f t="shared" si="552"/>
        <v>0</v>
      </c>
      <c r="CG5039">
        <f ca="1">IFERROR(INDIRECT("IVA!X"&amp;MATCH(MID(COMPRAS!C4939,1,2)&amp;MID(COMPRAS!F4939,1,2)&amp;MID(COMPRAS!D4939,1,2),IVA!W:W,0)),"SIN COD.")</f>
        <v>0</v>
      </c>
      <c r="CH5039">
        <f ca="1">IFERROR(INDIRECT("IVA!Y"&amp;MATCH(MID(COMPRAS!C4939,1,2)&amp;MID(COMPRAS!F4939,1,2)&amp;MID(COMPRAS!D4939,1,2),IVA!W:W,0)),"SIN COD.")</f>
        <v>0</v>
      </c>
    </row>
    <row r="5040" spans="1:86" x14ac:dyDescent="0.25">
      <c r="A5040"/>
      <c r="B5040"/>
      <c r="D5040"/>
      <c r="AL5040">
        <f t="shared" si="546"/>
        <v>0</v>
      </c>
      <c r="AQ5040">
        <f t="shared" si="547"/>
        <v>0</v>
      </c>
      <c r="AR5040" t="str">
        <f>IFERROR(IF(OR(AP5040=338,AP5040=340,AP5040=341,AP5040=342,AP5040="342A",AP5040="342B"),PorcenRet(AP5040,AT5040,AU5040),INDEX(PORCENTAJEBUSCAR,MATCH(AP5040,CódigoRET,0),4)*1),"")</f>
        <v/>
      </c>
      <c r="AS5040">
        <f t="shared" si="548"/>
        <v>0</v>
      </c>
      <c r="BF5040" t="str">
        <f>IFERROR(IF(OR(BD5040=338,BD5040=340,BD5040=341,BD5040=342,BD5040="342A",BD5040="342B"),PorcenRet(BD5040,BH5040,BI5040),INDEX(PORCENTAJEBUSCAR,MATCH(BD5040,CódigoRET,0),4)*1),"")</f>
        <v/>
      </c>
      <c r="BG5040">
        <f t="shared" si="549"/>
        <v>0</v>
      </c>
      <c r="BO5040">
        <f t="shared" si="550"/>
        <v>0</v>
      </c>
      <c r="CC5040">
        <f t="shared" si="551"/>
        <v>0</v>
      </c>
      <c r="CD5040">
        <f t="shared" si="552"/>
        <v>0</v>
      </c>
      <c r="CG5040">
        <f ca="1">IFERROR(INDIRECT("IVA!X"&amp;MATCH(MID(COMPRAS!C4940,1,2)&amp;MID(COMPRAS!F4940,1,2)&amp;MID(COMPRAS!D4940,1,2),IVA!W:W,0)),"SIN COD.")</f>
        <v>0</v>
      </c>
      <c r="CH5040">
        <f ca="1">IFERROR(INDIRECT("IVA!Y"&amp;MATCH(MID(COMPRAS!C4940,1,2)&amp;MID(COMPRAS!F4940,1,2)&amp;MID(COMPRAS!D4940,1,2),IVA!W:W,0)),"SIN COD.")</f>
        <v>0</v>
      </c>
    </row>
    <row r="5041" spans="1:86" x14ac:dyDescent="0.25">
      <c r="A5041"/>
      <c r="B5041"/>
      <c r="D5041"/>
      <c r="AL5041">
        <f t="shared" si="546"/>
        <v>0</v>
      </c>
      <c r="AQ5041">
        <f t="shared" si="547"/>
        <v>0</v>
      </c>
      <c r="AR5041" t="str">
        <f>IFERROR(IF(OR(AP5041=338,AP5041=340,AP5041=341,AP5041=342,AP5041="342A",AP5041="342B"),PorcenRet(AP5041,AT5041,AU5041),INDEX(PORCENTAJEBUSCAR,MATCH(AP5041,CódigoRET,0),4)*1),"")</f>
        <v/>
      </c>
      <c r="AS5041">
        <f t="shared" si="548"/>
        <v>0</v>
      </c>
      <c r="BF5041" t="str">
        <f>IFERROR(IF(OR(BD5041=338,BD5041=340,BD5041=341,BD5041=342,BD5041="342A",BD5041="342B"),PorcenRet(BD5041,BH5041,BI5041),INDEX(PORCENTAJEBUSCAR,MATCH(BD5041,CódigoRET,0),4)*1),"")</f>
        <v/>
      </c>
      <c r="BG5041">
        <f t="shared" si="549"/>
        <v>0</v>
      </c>
      <c r="BO5041">
        <f t="shared" si="550"/>
        <v>0</v>
      </c>
      <c r="CC5041">
        <f t="shared" si="551"/>
        <v>0</v>
      </c>
      <c r="CD5041">
        <f t="shared" si="552"/>
        <v>0</v>
      </c>
      <c r="CG5041">
        <f ca="1">IFERROR(INDIRECT("IVA!X"&amp;MATCH(MID(COMPRAS!C4941,1,2)&amp;MID(COMPRAS!F4941,1,2)&amp;MID(COMPRAS!D4941,1,2),IVA!W:W,0)),"SIN COD.")</f>
        <v>0</v>
      </c>
      <c r="CH5041">
        <f ca="1">IFERROR(INDIRECT("IVA!Y"&amp;MATCH(MID(COMPRAS!C4941,1,2)&amp;MID(COMPRAS!F4941,1,2)&amp;MID(COMPRAS!D4941,1,2),IVA!W:W,0)),"SIN COD.")</f>
        <v>0</v>
      </c>
    </row>
    <row r="5042" spans="1:86" x14ac:dyDescent="0.25">
      <c r="A5042"/>
      <c r="B5042"/>
      <c r="D5042"/>
      <c r="AL5042">
        <f t="shared" si="546"/>
        <v>0</v>
      </c>
      <c r="AQ5042">
        <f t="shared" si="547"/>
        <v>0</v>
      </c>
      <c r="AR5042" t="str">
        <f>IFERROR(IF(OR(AP5042=338,AP5042=340,AP5042=341,AP5042=342,AP5042="342A",AP5042="342B"),PorcenRet(AP5042,AT5042,AU5042),INDEX(PORCENTAJEBUSCAR,MATCH(AP5042,CódigoRET,0),4)*1),"")</f>
        <v/>
      </c>
      <c r="AS5042">
        <f t="shared" si="548"/>
        <v>0</v>
      </c>
      <c r="BF5042" t="str">
        <f>IFERROR(IF(OR(BD5042=338,BD5042=340,BD5042=341,BD5042=342,BD5042="342A",BD5042="342B"),PorcenRet(BD5042,BH5042,BI5042),INDEX(PORCENTAJEBUSCAR,MATCH(BD5042,CódigoRET,0),4)*1),"")</f>
        <v/>
      </c>
      <c r="BG5042">
        <f t="shared" si="549"/>
        <v>0</v>
      </c>
      <c r="BO5042">
        <f t="shared" si="550"/>
        <v>0</v>
      </c>
      <c r="CC5042">
        <f t="shared" si="551"/>
        <v>0</v>
      </c>
      <c r="CD5042">
        <f t="shared" si="552"/>
        <v>0</v>
      </c>
      <c r="CG5042">
        <f ca="1">IFERROR(INDIRECT("IVA!X"&amp;MATCH(MID(COMPRAS!C4942,1,2)&amp;MID(COMPRAS!F4942,1,2)&amp;MID(COMPRAS!D4942,1,2),IVA!W:W,0)),"SIN COD.")</f>
        <v>0</v>
      </c>
      <c r="CH5042">
        <f ca="1">IFERROR(INDIRECT("IVA!Y"&amp;MATCH(MID(COMPRAS!C4942,1,2)&amp;MID(COMPRAS!F4942,1,2)&amp;MID(COMPRAS!D4942,1,2),IVA!W:W,0)),"SIN COD.")</f>
        <v>0</v>
      </c>
    </row>
    <row r="5043" spans="1:86" x14ac:dyDescent="0.25">
      <c r="A5043"/>
      <c r="B5043"/>
      <c r="D5043"/>
      <c r="AL5043">
        <f t="shared" si="546"/>
        <v>0</v>
      </c>
      <c r="AQ5043">
        <f t="shared" si="547"/>
        <v>0</v>
      </c>
      <c r="AR5043" t="str">
        <f>IFERROR(IF(OR(AP5043=338,AP5043=340,AP5043=341,AP5043=342,AP5043="342A",AP5043="342B"),PorcenRet(AP5043,AT5043,AU5043),INDEX(PORCENTAJEBUSCAR,MATCH(AP5043,CódigoRET,0),4)*1),"")</f>
        <v/>
      </c>
      <c r="AS5043">
        <f t="shared" si="548"/>
        <v>0</v>
      </c>
      <c r="BF5043" t="str">
        <f>IFERROR(IF(OR(BD5043=338,BD5043=340,BD5043=341,BD5043=342,BD5043="342A",BD5043="342B"),PorcenRet(BD5043,BH5043,BI5043),INDEX(PORCENTAJEBUSCAR,MATCH(BD5043,CódigoRET,0),4)*1),"")</f>
        <v/>
      </c>
      <c r="BG5043">
        <f t="shared" si="549"/>
        <v>0</v>
      </c>
      <c r="BO5043">
        <f t="shared" si="550"/>
        <v>0</v>
      </c>
      <c r="CC5043">
        <f t="shared" si="551"/>
        <v>0</v>
      </c>
      <c r="CD5043">
        <f t="shared" si="552"/>
        <v>0</v>
      </c>
      <c r="CG5043">
        <f ca="1">IFERROR(INDIRECT("IVA!X"&amp;MATCH(MID(COMPRAS!C4943,1,2)&amp;MID(COMPRAS!F4943,1,2)&amp;MID(COMPRAS!D4943,1,2),IVA!W:W,0)),"SIN COD.")</f>
        <v>0</v>
      </c>
      <c r="CH5043">
        <f ca="1">IFERROR(INDIRECT("IVA!Y"&amp;MATCH(MID(COMPRAS!C4943,1,2)&amp;MID(COMPRAS!F4943,1,2)&amp;MID(COMPRAS!D4943,1,2),IVA!W:W,0)),"SIN COD.")</f>
        <v>0</v>
      </c>
    </row>
    <row r="5044" spans="1:86" x14ac:dyDescent="0.25">
      <c r="A5044"/>
      <c r="B5044"/>
      <c r="D5044"/>
      <c r="AL5044">
        <f t="shared" si="546"/>
        <v>0</v>
      </c>
      <c r="AQ5044">
        <f t="shared" si="547"/>
        <v>0</v>
      </c>
      <c r="AR5044" t="str">
        <f>IFERROR(IF(OR(AP5044=338,AP5044=340,AP5044=341,AP5044=342,AP5044="342A",AP5044="342B"),PorcenRet(AP5044,AT5044,AU5044),INDEX(PORCENTAJEBUSCAR,MATCH(AP5044,CódigoRET,0),4)*1),"")</f>
        <v/>
      </c>
      <c r="AS5044">
        <f t="shared" si="548"/>
        <v>0</v>
      </c>
      <c r="BF5044" t="str">
        <f>IFERROR(IF(OR(BD5044=338,BD5044=340,BD5044=341,BD5044=342,BD5044="342A",BD5044="342B"),PorcenRet(BD5044,BH5044,BI5044),INDEX(PORCENTAJEBUSCAR,MATCH(BD5044,CódigoRET,0),4)*1),"")</f>
        <v/>
      </c>
      <c r="BG5044">
        <f t="shared" si="549"/>
        <v>0</v>
      </c>
      <c r="BO5044">
        <f t="shared" si="550"/>
        <v>0</v>
      </c>
      <c r="CC5044">
        <f t="shared" si="551"/>
        <v>0</v>
      </c>
      <c r="CD5044">
        <f t="shared" si="552"/>
        <v>0</v>
      </c>
      <c r="CG5044">
        <f ca="1">IFERROR(INDIRECT("IVA!X"&amp;MATCH(MID(COMPRAS!C4944,1,2)&amp;MID(COMPRAS!F4944,1,2)&amp;MID(COMPRAS!D4944,1,2),IVA!W:W,0)),"SIN COD.")</f>
        <v>0</v>
      </c>
      <c r="CH5044">
        <f ca="1">IFERROR(INDIRECT("IVA!Y"&amp;MATCH(MID(COMPRAS!C4944,1,2)&amp;MID(COMPRAS!F4944,1,2)&amp;MID(COMPRAS!D4944,1,2),IVA!W:W,0)),"SIN COD.")</f>
        <v>0</v>
      </c>
    </row>
    <row r="5045" spans="1:86" x14ac:dyDescent="0.25">
      <c r="A5045"/>
      <c r="B5045"/>
      <c r="D5045"/>
      <c r="AL5045">
        <f t="shared" si="546"/>
        <v>0</v>
      </c>
      <c r="AQ5045">
        <f t="shared" si="547"/>
        <v>0</v>
      </c>
      <c r="AR5045" t="str">
        <f>IFERROR(IF(OR(AP5045=338,AP5045=340,AP5045=341,AP5045=342,AP5045="342A",AP5045="342B"),PorcenRet(AP5045,AT5045,AU5045),INDEX(PORCENTAJEBUSCAR,MATCH(AP5045,CódigoRET,0),4)*1),"")</f>
        <v/>
      </c>
      <c r="AS5045">
        <f t="shared" si="548"/>
        <v>0</v>
      </c>
      <c r="BF5045" t="str">
        <f>IFERROR(IF(OR(BD5045=338,BD5045=340,BD5045=341,BD5045=342,BD5045="342A",BD5045="342B"),PorcenRet(BD5045,BH5045,BI5045),INDEX(PORCENTAJEBUSCAR,MATCH(BD5045,CódigoRET,0),4)*1),"")</f>
        <v/>
      </c>
      <c r="BG5045">
        <f t="shared" si="549"/>
        <v>0</v>
      </c>
      <c r="BO5045">
        <f t="shared" si="550"/>
        <v>0</v>
      </c>
      <c r="CC5045">
        <f t="shared" si="551"/>
        <v>0</v>
      </c>
      <c r="CD5045">
        <f t="shared" si="552"/>
        <v>0</v>
      </c>
      <c r="CG5045">
        <f ca="1">IFERROR(INDIRECT("IVA!X"&amp;MATCH(MID(COMPRAS!C4945,1,2)&amp;MID(COMPRAS!F4945,1,2)&amp;MID(COMPRAS!D4945,1,2),IVA!W:W,0)),"SIN COD.")</f>
        <v>0</v>
      </c>
      <c r="CH5045">
        <f ca="1">IFERROR(INDIRECT("IVA!Y"&amp;MATCH(MID(COMPRAS!C4945,1,2)&amp;MID(COMPRAS!F4945,1,2)&amp;MID(COMPRAS!D4945,1,2),IVA!W:W,0)),"SIN COD.")</f>
        <v>0</v>
      </c>
    </row>
    <row r="5046" spans="1:86" x14ac:dyDescent="0.25">
      <c r="A5046"/>
      <c r="B5046"/>
      <c r="D5046"/>
      <c r="AL5046">
        <f t="shared" si="546"/>
        <v>0</v>
      </c>
      <c r="AQ5046">
        <f t="shared" si="547"/>
        <v>0</v>
      </c>
      <c r="AR5046" t="str">
        <f>IFERROR(IF(OR(AP5046=338,AP5046=340,AP5046=341,AP5046=342,AP5046="342A",AP5046="342B"),PorcenRet(AP5046,AT5046,AU5046),INDEX(PORCENTAJEBUSCAR,MATCH(AP5046,CódigoRET,0),4)*1),"")</f>
        <v/>
      </c>
      <c r="AS5046">
        <f t="shared" si="548"/>
        <v>0</v>
      </c>
      <c r="BF5046" t="str">
        <f>IFERROR(IF(OR(BD5046=338,BD5046=340,BD5046=341,BD5046=342,BD5046="342A",BD5046="342B"),PorcenRet(BD5046,BH5046,BI5046),INDEX(PORCENTAJEBUSCAR,MATCH(BD5046,CódigoRET,0),4)*1),"")</f>
        <v/>
      </c>
      <c r="BG5046">
        <f t="shared" si="549"/>
        <v>0</v>
      </c>
      <c r="BO5046">
        <f t="shared" si="550"/>
        <v>0</v>
      </c>
      <c r="CC5046">
        <f t="shared" si="551"/>
        <v>0</v>
      </c>
      <c r="CD5046">
        <f t="shared" si="552"/>
        <v>0</v>
      </c>
      <c r="CG5046">
        <f ca="1">IFERROR(INDIRECT("IVA!X"&amp;MATCH(MID(COMPRAS!C4946,1,2)&amp;MID(COMPRAS!F4946,1,2)&amp;MID(COMPRAS!D4946,1,2),IVA!W:W,0)),"SIN COD.")</f>
        <v>0</v>
      </c>
      <c r="CH5046">
        <f ca="1">IFERROR(INDIRECT("IVA!Y"&amp;MATCH(MID(COMPRAS!C4946,1,2)&amp;MID(COMPRAS!F4946,1,2)&amp;MID(COMPRAS!D4946,1,2),IVA!W:W,0)),"SIN COD.")</f>
        <v>0</v>
      </c>
    </row>
    <row r="5047" spans="1:86" x14ac:dyDescent="0.25">
      <c r="A5047"/>
      <c r="B5047"/>
      <c r="D5047"/>
      <c r="AL5047">
        <f t="shared" si="546"/>
        <v>0</v>
      </c>
      <c r="AQ5047">
        <f t="shared" si="547"/>
        <v>0</v>
      </c>
      <c r="AR5047" t="str">
        <f>IFERROR(IF(OR(AP5047=338,AP5047=340,AP5047=341,AP5047=342,AP5047="342A",AP5047="342B"),PorcenRet(AP5047,AT5047,AU5047),INDEX(PORCENTAJEBUSCAR,MATCH(AP5047,CódigoRET,0),4)*1),"")</f>
        <v/>
      </c>
      <c r="AS5047">
        <f t="shared" si="548"/>
        <v>0</v>
      </c>
      <c r="BF5047" t="str">
        <f>IFERROR(IF(OR(BD5047=338,BD5047=340,BD5047=341,BD5047=342,BD5047="342A",BD5047="342B"),PorcenRet(BD5047,BH5047,BI5047),INDEX(PORCENTAJEBUSCAR,MATCH(BD5047,CódigoRET,0),4)*1),"")</f>
        <v/>
      </c>
      <c r="BG5047">
        <f t="shared" si="549"/>
        <v>0</v>
      </c>
      <c r="BO5047">
        <f t="shared" si="550"/>
        <v>0</v>
      </c>
      <c r="CC5047">
        <f t="shared" si="551"/>
        <v>0</v>
      </c>
      <c r="CD5047">
        <f t="shared" si="552"/>
        <v>0</v>
      </c>
      <c r="CG5047">
        <f ca="1">IFERROR(INDIRECT("IVA!X"&amp;MATCH(MID(COMPRAS!C4947,1,2)&amp;MID(COMPRAS!F4947,1,2)&amp;MID(COMPRAS!D4947,1,2),IVA!W:W,0)),"SIN COD.")</f>
        <v>0</v>
      </c>
      <c r="CH5047">
        <f ca="1">IFERROR(INDIRECT("IVA!Y"&amp;MATCH(MID(COMPRAS!C4947,1,2)&amp;MID(COMPRAS!F4947,1,2)&amp;MID(COMPRAS!D4947,1,2),IVA!W:W,0)),"SIN COD.")</f>
        <v>0</v>
      </c>
    </row>
    <row r="5048" spans="1:86" x14ac:dyDescent="0.25">
      <c r="A5048"/>
      <c r="B5048"/>
      <c r="D5048"/>
      <c r="AL5048">
        <f t="shared" si="546"/>
        <v>0</v>
      </c>
      <c r="AQ5048">
        <f t="shared" si="547"/>
        <v>0</v>
      </c>
      <c r="AR5048" t="str">
        <f>IFERROR(IF(OR(AP5048=338,AP5048=340,AP5048=341,AP5048=342,AP5048="342A",AP5048="342B"),PorcenRet(AP5048,AT5048,AU5048),INDEX(PORCENTAJEBUSCAR,MATCH(AP5048,CódigoRET,0),4)*1),"")</f>
        <v/>
      </c>
      <c r="AS5048">
        <f t="shared" si="548"/>
        <v>0</v>
      </c>
      <c r="BF5048" t="str">
        <f>IFERROR(IF(OR(BD5048=338,BD5048=340,BD5048=341,BD5048=342,BD5048="342A",BD5048="342B"),PorcenRet(BD5048,BH5048,BI5048),INDEX(PORCENTAJEBUSCAR,MATCH(BD5048,CódigoRET,0),4)*1),"")</f>
        <v/>
      </c>
      <c r="BG5048">
        <f t="shared" si="549"/>
        <v>0</v>
      </c>
      <c r="BO5048">
        <f t="shared" si="550"/>
        <v>0</v>
      </c>
      <c r="CC5048">
        <f t="shared" si="551"/>
        <v>0</v>
      </c>
      <c r="CD5048">
        <f t="shared" si="552"/>
        <v>0</v>
      </c>
      <c r="CG5048">
        <f ca="1">IFERROR(INDIRECT("IVA!X"&amp;MATCH(MID(COMPRAS!C4948,1,2)&amp;MID(COMPRAS!F4948,1,2)&amp;MID(COMPRAS!D4948,1,2),IVA!W:W,0)),"SIN COD.")</f>
        <v>0</v>
      </c>
      <c r="CH5048">
        <f ca="1">IFERROR(INDIRECT("IVA!Y"&amp;MATCH(MID(COMPRAS!C4948,1,2)&amp;MID(COMPRAS!F4948,1,2)&amp;MID(COMPRAS!D4948,1,2),IVA!W:W,0)),"SIN COD.")</f>
        <v>0</v>
      </c>
    </row>
    <row r="5049" spans="1:86" x14ac:dyDescent="0.25">
      <c r="A5049"/>
      <c r="B5049"/>
      <c r="D5049"/>
      <c r="AL5049">
        <f t="shared" si="546"/>
        <v>0</v>
      </c>
      <c r="AQ5049">
        <f t="shared" si="547"/>
        <v>0</v>
      </c>
      <c r="AR5049" t="str">
        <f>IFERROR(IF(OR(AP5049=338,AP5049=340,AP5049=341,AP5049=342,AP5049="342A",AP5049="342B"),PorcenRet(AP5049,AT5049,AU5049),INDEX(PORCENTAJEBUSCAR,MATCH(AP5049,CódigoRET,0),4)*1),"")</f>
        <v/>
      </c>
      <c r="AS5049">
        <f t="shared" si="548"/>
        <v>0</v>
      </c>
      <c r="BF5049" t="str">
        <f>IFERROR(IF(OR(BD5049=338,BD5049=340,BD5049=341,BD5049=342,BD5049="342A",BD5049="342B"),PorcenRet(BD5049,BH5049,BI5049),INDEX(PORCENTAJEBUSCAR,MATCH(BD5049,CódigoRET,0),4)*1),"")</f>
        <v/>
      </c>
      <c r="BG5049">
        <f t="shared" si="549"/>
        <v>0</v>
      </c>
      <c r="BO5049">
        <f t="shared" si="550"/>
        <v>0</v>
      </c>
      <c r="CC5049">
        <f t="shared" si="551"/>
        <v>0</v>
      </c>
      <c r="CD5049">
        <f t="shared" si="552"/>
        <v>0</v>
      </c>
      <c r="CG5049">
        <f ca="1">IFERROR(INDIRECT("IVA!X"&amp;MATCH(MID(COMPRAS!C4949,1,2)&amp;MID(COMPRAS!F4949,1,2)&amp;MID(COMPRAS!D4949,1,2),IVA!W:W,0)),"SIN COD.")</f>
        <v>0</v>
      </c>
      <c r="CH5049">
        <f ca="1">IFERROR(INDIRECT("IVA!Y"&amp;MATCH(MID(COMPRAS!C4949,1,2)&amp;MID(COMPRAS!F4949,1,2)&amp;MID(COMPRAS!D4949,1,2),IVA!W:W,0)),"SIN COD.")</f>
        <v>0</v>
      </c>
    </row>
    <row r="5050" spans="1:86" x14ac:dyDescent="0.25">
      <c r="A5050"/>
      <c r="B5050"/>
      <c r="D5050"/>
      <c r="AL5050">
        <f t="shared" si="546"/>
        <v>0</v>
      </c>
      <c r="AQ5050">
        <f t="shared" si="547"/>
        <v>0</v>
      </c>
      <c r="AR5050" t="str">
        <f>IFERROR(IF(OR(AP5050=338,AP5050=340,AP5050=341,AP5050=342,AP5050="342A",AP5050="342B"),PorcenRet(AP5050,AT5050,AU5050),INDEX(PORCENTAJEBUSCAR,MATCH(AP5050,CódigoRET,0),4)*1),"")</f>
        <v/>
      </c>
      <c r="AS5050">
        <f t="shared" si="548"/>
        <v>0</v>
      </c>
      <c r="BF5050" t="str">
        <f>IFERROR(IF(OR(BD5050=338,BD5050=340,BD5050=341,BD5050=342,BD5050="342A",BD5050="342B"),PorcenRet(BD5050,BH5050,BI5050),INDEX(PORCENTAJEBUSCAR,MATCH(BD5050,CódigoRET,0),4)*1),"")</f>
        <v/>
      </c>
      <c r="BG5050">
        <f t="shared" si="549"/>
        <v>0</v>
      </c>
      <c r="BO5050">
        <f t="shared" si="550"/>
        <v>0</v>
      </c>
      <c r="CC5050">
        <f t="shared" si="551"/>
        <v>0</v>
      </c>
      <c r="CD5050">
        <f t="shared" si="552"/>
        <v>0</v>
      </c>
      <c r="CG5050">
        <f ca="1">IFERROR(INDIRECT("IVA!X"&amp;MATCH(MID(COMPRAS!C4950,1,2)&amp;MID(COMPRAS!F4950,1,2)&amp;MID(COMPRAS!D4950,1,2),IVA!W:W,0)),"SIN COD.")</f>
        <v>0</v>
      </c>
      <c r="CH5050">
        <f ca="1">IFERROR(INDIRECT("IVA!Y"&amp;MATCH(MID(COMPRAS!C4950,1,2)&amp;MID(COMPRAS!F4950,1,2)&amp;MID(COMPRAS!D4950,1,2),IVA!W:W,0)),"SIN COD.")</f>
        <v>0</v>
      </c>
    </row>
    <row r="5051" spans="1:86" x14ac:dyDescent="0.25">
      <c r="A5051"/>
      <c r="B5051"/>
      <c r="D5051"/>
      <c r="AL5051">
        <f t="shared" si="546"/>
        <v>0</v>
      </c>
      <c r="AQ5051">
        <f t="shared" si="547"/>
        <v>0</v>
      </c>
      <c r="AR5051" t="str">
        <f>IFERROR(IF(OR(AP5051=338,AP5051=340,AP5051=341,AP5051=342,AP5051="342A",AP5051="342B"),PorcenRet(AP5051,AT5051,AU5051),INDEX(PORCENTAJEBUSCAR,MATCH(AP5051,CódigoRET,0),4)*1),"")</f>
        <v/>
      </c>
      <c r="AS5051">
        <f t="shared" si="548"/>
        <v>0</v>
      </c>
      <c r="BF5051" t="str">
        <f>IFERROR(IF(OR(BD5051=338,BD5051=340,BD5051=341,BD5051=342,BD5051="342A",BD5051="342B"),PorcenRet(BD5051,BH5051,BI5051),INDEX(PORCENTAJEBUSCAR,MATCH(BD5051,CódigoRET,0),4)*1),"")</f>
        <v/>
      </c>
      <c r="BG5051">
        <f t="shared" si="549"/>
        <v>0</v>
      </c>
      <c r="BO5051">
        <f t="shared" si="550"/>
        <v>0</v>
      </c>
      <c r="CC5051">
        <f t="shared" si="551"/>
        <v>0</v>
      </c>
      <c r="CD5051">
        <f t="shared" si="552"/>
        <v>0</v>
      </c>
      <c r="CG5051">
        <f ca="1">IFERROR(INDIRECT("IVA!X"&amp;MATCH(MID(COMPRAS!C4951,1,2)&amp;MID(COMPRAS!F4951,1,2)&amp;MID(COMPRAS!D4951,1,2),IVA!W:W,0)),"SIN COD.")</f>
        <v>0</v>
      </c>
      <c r="CH5051">
        <f ca="1">IFERROR(INDIRECT("IVA!Y"&amp;MATCH(MID(COMPRAS!C4951,1,2)&amp;MID(COMPRAS!F4951,1,2)&amp;MID(COMPRAS!D4951,1,2),IVA!W:W,0)),"SIN COD.")</f>
        <v>0</v>
      </c>
    </row>
    <row r="5052" spans="1:86" x14ac:dyDescent="0.25">
      <c r="A5052"/>
      <c r="B5052"/>
      <c r="D5052"/>
      <c r="AL5052">
        <f t="shared" si="546"/>
        <v>0</v>
      </c>
      <c r="AQ5052">
        <f t="shared" si="547"/>
        <v>0</v>
      </c>
      <c r="AR5052" t="str">
        <f>IFERROR(IF(OR(AP5052=338,AP5052=340,AP5052=341,AP5052=342,AP5052="342A",AP5052="342B"),PorcenRet(AP5052,AT5052,AU5052),INDEX(PORCENTAJEBUSCAR,MATCH(AP5052,CódigoRET,0),4)*1),"")</f>
        <v/>
      </c>
      <c r="AS5052">
        <f t="shared" si="548"/>
        <v>0</v>
      </c>
      <c r="BF5052" t="str">
        <f>IFERROR(IF(OR(BD5052=338,BD5052=340,BD5052=341,BD5052=342,BD5052="342A",BD5052="342B"),PorcenRet(BD5052,BH5052,BI5052),INDEX(PORCENTAJEBUSCAR,MATCH(BD5052,CódigoRET,0),4)*1),"")</f>
        <v/>
      </c>
      <c r="BG5052">
        <f t="shared" si="549"/>
        <v>0</v>
      </c>
      <c r="BO5052">
        <f t="shared" si="550"/>
        <v>0</v>
      </c>
      <c r="CC5052">
        <f t="shared" si="551"/>
        <v>0</v>
      </c>
      <c r="CD5052">
        <f t="shared" si="552"/>
        <v>0</v>
      </c>
      <c r="CG5052">
        <f ca="1">IFERROR(INDIRECT("IVA!X"&amp;MATCH(MID(COMPRAS!C4952,1,2)&amp;MID(COMPRAS!F4952,1,2)&amp;MID(COMPRAS!D4952,1,2),IVA!W:W,0)),"SIN COD.")</f>
        <v>0</v>
      </c>
      <c r="CH5052">
        <f ca="1">IFERROR(INDIRECT("IVA!Y"&amp;MATCH(MID(COMPRAS!C4952,1,2)&amp;MID(COMPRAS!F4952,1,2)&amp;MID(COMPRAS!D4952,1,2),IVA!W:W,0)),"SIN COD.")</f>
        <v>0</v>
      </c>
    </row>
    <row r="5053" spans="1:86" x14ac:dyDescent="0.25">
      <c r="A5053"/>
      <c r="B5053"/>
      <c r="D5053"/>
      <c r="AL5053">
        <f t="shared" si="546"/>
        <v>0</v>
      </c>
      <c r="AQ5053">
        <f t="shared" si="547"/>
        <v>0</v>
      </c>
      <c r="AR5053" t="str">
        <f>IFERROR(IF(OR(AP5053=338,AP5053=340,AP5053=341,AP5053=342,AP5053="342A",AP5053="342B"),PorcenRet(AP5053,AT5053,AU5053),INDEX(PORCENTAJEBUSCAR,MATCH(AP5053,CódigoRET,0),4)*1),"")</f>
        <v/>
      </c>
      <c r="AS5053">
        <f t="shared" si="548"/>
        <v>0</v>
      </c>
      <c r="BF5053" t="str">
        <f>IFERROR(IF(OR(BD5053=338,BD5053=340,BD5053=341,BD5053=342,BD5053="342A",BD5053="342B"),PorcenRet(BD5053,BH5053,BI5053),INDEX(PORCENTAJEBUSCAR,MATCH(BD5053,CódigoRET,0),4)*1),"")</f>
        <v/>
      </c>
      <c r="BG5053">
        <f t="shared" si="549"/>
        <v>0</v>
      </c>
      <c r="BO5053">
        <f t="shared" si="550"/>
        <v>0</v>
      </c>
      <c r="CC5053">
        <f t="shared" si="551"/>
        <v>0</v>
      </c>
      <c r="CD5053">
        <f t="shared" si="552"/>
        <v>0</v>
      </c>
      <c r="CG5053">
        <f ca="1">IFERROR(INDIRECT("IVA!X"&amp;MATCH(MID(COMPRAS!C4953,1,2)&amp;MID(COMPRAS!F4953,1,2)&amp;MID(COMPRAS!D4953,1,2),IVA!W:W,0)),"SIN COD.")</f>
        <v>0</v>
      </c>
      <c r="CH5053">
        <f ca="1">IFERROR(INDIRECT("IVA!Y"&amp;MATCH(MID(COMPRAS!C4953,1,2)&amp;MID(COMPRAS!F4953,1,2)&amp;MID(COMPRAS!D4953,1,2),IVA!W:W,0)),"SIN COD.")</f>
        <v>0</v>
      </c>
    </row>
    <row r="5054" spans="1:86" x14ac:dyDescent="0.25">
      <c r="A5054"/>
      <c r="B5054"/>
      <c r="D5054"/>
      <c r="AL5054">
        <f t="shared" si="546"/>
        <v>0</v>
      </c>
      <c r="AQ5054">
        <f t="shared" si="547"/>
        <v>0</v>
      </c>
      <c r="AR5054" t="str">
        <f>IFERROR(IF(OR(AP5054=338,AP5054=340,AP5054=341,AP5054=342,AP5054="342A",AP5054="342B"),PorcenRet(AP5054,AT5054,AU5054),INDEX(PORCENTAJEBUSCAR,MATCH(AP5054,CódigoRET,0),4)*1),"")</f>
        <v/>
      </c>
      <c r="AS5054">
        <f t="shared" si="548"/>
        <v>0</v>
      </c>
      <c r="BF5054" t="str">
        <f>IFERROR(IF(OR(BD5054=338,BD5054=340,BD5054=341,BD5054=342,BD5054="342A",BD5054="342B"),PorcenRet(BD5054,BH5054,BI5054),INDEX(PORCENTAJEBUSCAR,MATCH(BD5054,CódigoRET,0),4)*1),"")</f>
        <v/>
      </c>
      <c r="BG5054">
        <f t="shared" si="549"/>
        <v>0</v>
      </c>
      <c r="BO5054">
        <f t="shared" si="550"/>
        <v>0</v>
      </c>
      <c r="CC5054">
        <f t="shared" si="551"/>
        <v>0</v>
      </c>
      <c r="CD5054">
        <f t="shared" si="552"/>
        <v>0</v>
      </c>
      <c r="CG5054">
        <f ca="1">IFERROR(INDIRECT("IVA!X"&amp;MATCH(MID(COMPRAS!C4954,1,2)&amp;MID(COMPRAS!F4954,1,2)&amp;MID(COMPRAS!D4954,1,2),IVA!W:W,0)),"SIN COD.")</f>
        <v>0</v>
      </c>
      <c r="CH5054">
        <f ca="1">IFERROR(INDIRECT("IVA!Y"&amp;MATCH(MID(COMPRAS!C4954,1,2)&amp;MID(COMPRAS!F4954,1,2)&amp;MID(COMPRAS!D4954,1,2),IVA!W:W,0)),"SIN COD.")</f>
        <v>0</v>
      </c>
    </row>
    <row r="5055" spans="1:86" x14ac:dyDescent="0.25">
      <c r="A5055"/>
      <c r="B5055"/>
      <c r="D5055"/>
      <c r="AL5055">
        <f t="shared" si="546"/>
        <v>0</v>
      </c>
      <c r="AQ5055">
        <f t="shared" si="547"/>
        <v>0</v>
      </c>
      <c r="AR5055" t="str">
        <f>IFERROR(IF(OR(AP5055=338,AP5055=340,AP5055=341,AP5055=342,AP5055="342A",AP5055="342B"),PorcenRet(AP5055,AT5055,AU5055),INDEX(PORCENTAJEBUSCAR,MATCH(AP5055,CódigoRET,0),4)*1),"")</f>
        <v/>
      </c>
      <c r="AS5055">
        <f t="shared" si="548"/>
        <v>0</v>
      </c>
      <c r="BF5055" t="str">
        <f>IFERROR(IF(OR(BD5055=338,BD5055=340,BD5055=341,BD5055=342,BD5055="342A",BD5055="342B"),PorcenRet(BD5055,BH5055,BI5055),INDEX(PORCENTAJEBUSCAR,MATCH(BD5055,CódigoRET,0),4)*1),"")</f>
        <v/>
      </c>
      <c r="BG5055">
        <f t="shared" si="549"/>
        <v>0</v>
      </c>
      <c r="BO5055">
        <f t="shared" si="550"/>
        <v>0</v>
      </c>
      <c r="CC5055">
        <f t="shared" si="551"/>
        <v>0</v>
      </c>
      <c r="CD5055">
        <f t="shared" si="552"/>
        <v>0</v>
      </c>
      <c r="CG5055">
        <f ca="1">IFERROR(INDIRECT("IVA!X"&amp;MATCH(MID(COMPRAS!C4955,1,2)&amp;MID(COMPRAS!F4955,1,2)&amp;MID(COMPRAS!D4955,1,2),IVA!W:W,0)),"SIN COD.")</f>
        <v>0</v>
      </c>
      <c r="CH5055">
        <f ca="1">IFERROR(INDIRECT("IVA!Y"&amp;MATCH(MID(COMPRAS!C4955,1,2)&amp;MID(COMPRAS!F4955,1,2)&amp;MID(COMPRAS!D4955,1,2),IVA!W:W,0)),"SIN COD.")</f>
        <v>0</v>
      </c>
    </row>
    <row r="5056" spans="1:86" x14ac:dyDescent="0.25">
      <c r="A5056"/>
      <c r="B5056"/>
      <c r="D5056"/>
      <c r="AL5056">
        <f t="shared" si="546"/>
        <v>0</v>
      </c>
      <c r="AQ5056">
        <f t="shared" si="547"/>
        <v>0</v>
      </c>
      <c r="AR5056" t="str">
        <f>IFERROR(IF(OR(AP5056=338,AP5056=340,AP5056=341,AP5056=342,AP5056="342A",AP5056="342B"),PorcenRet(AP5056,AT5056,AU5056),INDEX(PORCENTAJEBUSCAR,MATCH(AP5056,CódigoRET,0),4)*1),"")</f>
        <v/>
      </c>
      <c r="AS5056">
        <f t="shared" si="548"/>
        <v>0</v>
      </c>
      <c r="BF5056" t="str">
        <f>IFERROR(IF(OR(BD5056=338,BD5056=340,BD5056=341,BD5056=342,BD5056="342A",BD5056="342B"),PorcenRet(BD5056,BH5056,BI5056),INDEX(PORCENTAJEBUSCAR,MATCH(BD5056,CódigoRET,0),4)*1),"")</f>
        <v/>
      </c>
      <c r="BG5056">
        <f t="shared" si="549"/>
        <v>0</v>
      </c>
      <c r="BO5056">
        <f t="shared" si="550"/>
        <v>0</v>
      </c>
      <c r="CC5056">
        <f t="shared" si="551"/>
        <v>0</v>
      </c>
      <c r="CD5056">
        <f t="shared" si="552"/>
        <v>0</v>
      </c>
      <c r="CG5056">
        <f ca="1">IFERROR(INDIRECT("IVA!X"&amp;MATCH(MID(COMPRAS!C4956,1,2)&amp;MID(COMPRAS!F4956,1,2)&amp;MID(COMPRAS!D4956,1,2),IVA!W:W,0)),"SIN COD.")</f>
        <v>0</v>
      </c>
      <c r="CH5056">
        <f ca="1">IFERROR(INDIRECT("IVA!Y"&amp;MATCH(MID(COMPRAS!C4956,1,2)&amp;MID(COMPRAS!F4956,1,2)&amp;MID(COMPRAS!D4956,1,2),IVA!W:W,0)),"SIN COD.")</f>
        <v>0</v>
      </c>
    </row>
    <row r="5057" spans="1:86" x14ac:dyDescent="0.25">
      <c r="A5057"/>
      <c r="B5057"/>
      <c r="D5057"/>
      <c r="AL5057">
        <f t="shared" si="546"/>
        <v>0</v>
      </c>
      <c r="AQ5057">
        <f t="shared" si="547"/>
        <v>0</v>
      </c>
      <c r="AR5057" t="str">
        <f>IFERROR(IF(OR(AP5057=338,AP5057=340,AP5057=341,AP5057=342,AP5057="342A",AP5057="342B"),PorcenRet(AP5057,AT5057,AU5057),INDEX(PORCENTAJEBUSCAR,MATCH(AP5057,CódigoRET,0),4)*1),"")</f>
        <v/>
      </c>
      <c r="AS5057">
        <f t="shared" si="548"/>
        <v>0</v>
      </c>
      <c r="BF5057" t="str">
        <f>IFERROR(IF(OR(BD5057=338,BD5057=340,BD5057=341,BD5057=342,BD5057="342A",BD5057="342B"),PorcenRet(BD5057,BH5057,BI5057),INDEX(PORCENTAJEBUSCAR,MATCH(BD5057,CódigoRET,0),4)*1),"")</f>
        <v/>
      </c>
      <c r="BG5057">
        <f t="shared" si="549"/>
        <v>0</v>
      </c>
      <c r="BO5057">
        <f t="shared" si="550"/>
        <v>0</v>
      </c>
      <c r="CC5057">
        <f t="shared" si="551"/>
        <v>0</v>
      </c>
      <c r="CD5057">
        <f t="shared" si="552"/>
        <v>0</v>
      </c>
      <c r="CG5057">
        <f ca="1">IFERROR(INDIRECT("IVA!X"&amp;MATCH(MID(COMPRAS!C4957,1,2)&amp;MID(COMPRAS!F4957,1,2)&amp;MID(COMPRAS!D4957,1,2),IVA!W:W,0)),"SIN COD.")</f>
        <v>0</v>
      </c>
      <c r="CH5057">
        <f ca="1">IFERROR(INDIRECT("IVA!Y"&amp;MATCH(MID(COMPRAS!C4957,1,2)&amp;MID(COMPRAS!F4957,1,2)&amp;MID(COMPRAS!D4957,1,2),IVA!W:W,0)),"SIN COD.")</f>
        <v>0</v>
      </c>
    </row>
    <row r="5058" spans="1:86" x14ac:dyDescent="0.25">
      <c r="A5058"/>
      <c r="B5058"/>
      <c r="D5058"/>
      <c r="AL5058">
        <f t="shared" ref="AL5058:AL5121" si="553">O5058+P5058+Q5058+R5058+S5058+T5058+U5058+V5058</f>
        <v>0</v>
      </c>
      <c r="AQ5058">
        <f t="shared" ref="AQ5058:AQ5121" si="554">+P5058+Q5058+R5058+S5058-BE5058-BQ5058-BW5058+O5058</f>
        <v>0</v>
      </c>
      <c r="AR5058" t="str">
        <f>IFERROR(IF(OR(AP5058=338,AP5058=340,AP5058=341,AP5058=342,AP5058="342A",AP5058="342B"),PorcenRet(AP5058,AT5058,AU5058),INDEX(PORCENTAJEBUSCAR,MATCH(AP5058,CódigoRET,0),4)*1),"")</f>
        <v/>
      </c>
      <c r="AS5058">
        <f t="shared" ref="AS5058:AS5121" si="555">ROUND(IF(AP5058="",0,AQ5058*(AR5058/100)),2)</f>
        <v>0</v>
      </c>
      <c r="BF5058" t="str">
        <f>IFERROR(IF(OR(BD5058=338,BD5058=340,BD5058=341,BD5058=342,BD5058="342A",BD5058="342B"),PorcenRet(BD5058,BH5058,BI5058),INDEX(PORCENTAJEBUSCAR,MATCH(BD5058,CódigoRET,0),4)*1),"")</f>
        <v/>
      </c>
      <c r="BG5058">
        <f t="shared" ref="BG5058:BG5121" si="556">ROUND(IF(BD5058="",0,BE5058*(BF5058/100)),2)</f>
        <v>0</v>
      </c>
      <c r="BO5058">
        <f t="shared" ref="BO5058:BO5121" si="557">IF(MID(F5058,1,2)="41",SUM(O5058:S5058),0)</f>
        <v>0</v>
      </c>
      <c r="CC5058">
        <f t="shared" ref="CC5058:CC5121" si="558">O5058+P5058+Q5058+R5058+S5058</f>
        <v>0</v>
      </c>
      <c r="CD5058">
        <f t="shared" ref="CD5058:CD5121" si="559">T5058+U5058</f>
        <v>0</v>
      </c>
      <c r="CG5058">
        <f ca="1">IFERROR(INDIRECT("IVA!X"&amp;MATCH(MID(COMPRAS!C4958,1,2)&amp;MID(COMPRAS!F4958,1,2)&amp;MID(COMPRAS!D4958,1,2),IVA!W:W,0)),"SIN COD.")</f>
        <v>0</v>
      </c>
      <c r="CH5058">
        <f ca="1">IFERROR(INDIRECT("IVA!Y"&amp;MATCH(MID(COMPRAS!C4958,1,2)&amp;MID(COMPRAS!F4958,1,2)&amp;MID(COMPRAS!D4958,1,2),IVA!W:W,0)),"SIN COD.")</f>
        <v>0</v>
      </c>
    </row>
    <row r="5059" spans="1:86" x14ac:dyDescent="0.25">
      <c r="A5059"/>
      <c r="B5059"/>
      <c r="D5059"/>
      <c r="AL5059">
        <f t="shared" si="553"/>
        <v>0</v>
      </c>
      <c r="AQ5059">
        <f t="shared" si="554"/>
        <v>0</v>
      </c>
      <c r="AR5059" t="str">
        <f>IFERROR(IF(OR(AP5059=338,AP5059=340,AP5059=341,AP5059=342,AP5059="342A",AP5059="342B"),PorcenRet(AP5059,AT5059,AU5059),INDEX(PORCENTAJEBUSCAR,MATCH(AP5059,CódigoRET,0),4)*1),"")</f>
        <v/>
      </c>
      <c r="AS5059">
        <f t="shared" si="555"/>
        <v>0</v>
      </c>
      <c r="BF5059" t="str">
        <f>IFERROR(IF(OR(BD5059=338,BD5059=340,BD5059=341,BD5059=342,BD5059="342A",BD5059="342B"),PorcenRet(BD5059,BH5059,BI5059),INDEX(PORCENTAJEBUSCAR,MATCH(BD5059,CódigoRET,0),4)*1),"")</f>
        <v/>
      </c>
      <c r="BG5059">
        <f t="shared" si="556"/>
        <v>0</v>
      </c>
      <c r="BO5059">
        <f t="shared" si="557"/>
        <v>0</v>
      </c>
      <c r="CC5059">
        <f t="shared" si="558"/>
        <v>0</v>
      </c>
      <c r="CD5059">
        <f t="shared" si="559"/>
        <v>0</v>
      </c>
      <c r="CG5059">
        <f ca="1">IFERROR(INDIRECT("IVA!X"&amp;MATCH(MID(COMPRAS!C4959,1,2)&amp;MID(COMPRAS!F4959,1,2)&amp;MID(COMPRAS!D4959,1,2),IVA!W:W,0)),"SIN COD.")</f>
        <v>0</v>
      </c>
      <c r="CH5059">
        <f ca="1">IFERROR(INDIRECT("IVA!Y"&amp;MATCH(MID(COMPRAS!C4959,1,2)&amp;MID(COMPRAS!F4959,1,2)&amp;MID(COMPRAS!D4959,1,2),IVA!W:W,0)),"SIN COD.")</f>
        <v>0</v>
      </c>
    </row>
    <row r="5060" spans="1:86" x14ac:dyDescent="0.25">
      <c r="A5060"/>
      <c r="B5060"/>
      <c r="D5060"/>
      <c r="AL5060">
        <f t="shared" si="553"/>
        <v>0</v>
      </c>
      <c r="AQ5060">
        <f t="shared" si="554"/>
        <v>0</v>
      </c>
      <c r="AR5060" t="str">
        <f>IFERROR(IF(OR(AP5060=338,AP5060=340,AP5060=341,AP5060=342,AP5060="342A",AP5060="342B"),PorcenRet(AP5060,AT5060,AU5060),INDEX(PORCENTAJEBUSCAR,MATCH(AP5060,CódigoRET,0),4)*1),"")</f>
        <v/>
      </c>
      <c r="AS5060">
        <f t="shared" si="555"/>
        <v>0</v>
      </c>
      <c r="BF5060" t="str">
        <f>IFERROR(IF(OR(BD5060=338,BD5060=340,BD5060=341,BD5060=342,BD5060="342A",BD5060="342B"),PorcenRet(BD5060,BH5060,BI5060),INDEX(PORCENTAJEBUSCAR,MATCH(BD5060,CódigoRET,0),4)*1),"")</f>
        <v/>
      </c>
      <c r="BG5060">
        <f t="shared" si="556"/>
        <v>0</v>
      </c>
      <c r="BO5060">
        <f t="shared" si="557"/>
        <v>0</v>
      </c>
      <c r="CC5060">
        <f t="shared" si="558"/>
        <v>0</v>
      </c>
      <c r="CD5060">
        <f t="shared" si="559"/>
        <v>0</v>
      </c>
      <c r="CG5060">
        <f ca="1">IFERROR(INDIRECT("IVA!X"&amp;MATCH(MID(COMPRAS!C4960,1,2)&amp;MID(COMPRAS!F4960,1,2)&amp;MID(COMPRAS!D4960,1,2),IVA!W:W,0)),"SIN COD.")</f>
        <v>0</v>
      </c>
      <c r="CH5060">
        <f ca="1">IFERROR(INDIRECT("IVA!Y"&amp;MATCH(MID(COMPRAS!C4960,1,2)&amp;MID(COMPRAS!F4960,1,2)&amp;MID(COMPRAS!D4960,1,2),IVA!W:W,0)),"SIN COD.")</f>
        <v>0</v>
      </c>
    </row>
    <row r="5061" spans="1:86" x14ac:dyDescent="0.25">
      <c r="A5061"/>
      <c r="B5061"/>
      <c r="D5061"/>
      <c r="AL5061">
        <f t="shared" si="553"/>
        <v>0</v>
      </c>
      <c r="AQ5061">
        <f t="shared" si="554"/>
        <v>0</v>
      </c>
      <c r="AR5061" t="str">
        <f>IFERROR(IF(OR(AP5061=338,AP5061=340,AP5061=341,AP5061=342,AP5061="342A",AP5061="342B"),PorcenRet(AP5061,AT5061,AU5061),INDEX(PORCENTAJEBUSCAR,MATCH(AP5061,CódigoRET,0),4)*1),"")</f>
        <v/>
      </c>
      <c r="AS5061">
        <f t="shared" si="555"/>
        <v>0</v>
      </c>
      <c r="BF5061" t="str">
        <f>IFERROR(IF(OR(BD5061=338,BD5061=340,BD5061=341,BD5061=342,BD5061="342A",BD5061="342B"),PorcenRet(BD5061,BH5061,BI5061),INDEX(PORCENTAJEBUSCAR,MATCH(BD5061,CódigoRET,0),4)*1),"")</f>
        <v/>
      </c>
      <c r="BG5061">
        <f t="shared" si="556"/>
        <v>0</v>
      </c>
      <c r="BO5061">
        <f t="shared" si="557"/>
        <v>0</v>
      </c>
      <c r="CC5061">
        <f t="shared" si="558"/>
        <v>0</v>
      </c>
      <c r="CD5061">
        <f t="shared" si="559"/>
        <v>0</v>
      </c>
      <c r="CG5061">
        <f ca="1">IFERROR(INDIRECT("IVA!X"&amp;MATCH(MID(COMPRAS!C4961,1,2)&amp;MID(COMPRAS!F4961,1,2)&amp;MID(COMPRAS!D4961,1,2),IVA!W:W,0)),"SIN COD.")</f>
        <v>0</v>
      </c>
      <c r="CH5061">
        <f ca="1">IFERROR(INDIRECT("IVA!Y"&amp;MATCH(MID(COMPRAS!C4961,1,2)&amp;MID(COMPRAS!F4961,1,2)&amp;MID(COMPRAS!D4961,1,2),IVA!W:W,0)),"SIN COD.")</f>
        <v>0</v>
      </c>
    </row>
    <row r="5062" spans="1:86" x14ac:dyDescent="0.25">
      <c r="A5062"/>
      <c r="B5062"/>
      <c r="D5062"/>
      <c r="AL5062">
        <f t="shared" si="553"/>
        <v>0</v>
      </c>
      <c r="AQ5062">
        <f t="shared" si="554"/>
        <v>0</v>
      </c>
      <c r="AR5062" t="str">
        <f>IFERROR(IF(OR(AP5062=338,AP5062=340,AP5062=341,AP5062=342,AP5062="342A",AP5062="342B"),PorcenRet(AP5062,AT5062,AU5062),INDEX(PORCENTAJEBUSCAR,MATCH(AP5062,CódigoRET,0),4)*1),"")</f>
        <v/>
      </c>
      <c r="AS5062">
        <f t="shared" si="555"/>
        <v>0</v>
      </c>
      <c r="BF5062" t="str">
        <f>IFERROR(IF(OR(BD5062=338,BD5062=340,BD5062=341,BD5062=342,BD5062="342A",BD5062="342B"),PorcenRet(BD5062,BH5062,BI5062),INDEX(PORCENTAJEBUSCAR,MATCH(BD5062,CódigoRET,0),4)*1),"")</f>
        <v/>
      </c>
      <c r="BG5062">
        <f t="shared" si="556"/>
        <v>0</v>
      </c>
      <c r="BO5062">
        <f t="shared" si="557"/>
        <v>0</v>
      </c>
      <c r="CC5062">
        <f t="shared" si="558"/>
        <v>0</v>
      </c>
      <c r="CD5062">
        <f t="shared" si="559"/>
        <v>0</v>
      </c>
      <c r="CG5062">
        <f ca="1">IFERROR(INDIRECT("IVA!X"&amp;MATCH(MID(COMPRAS!C4962,1,2)&amp;MID(COMPRAS!F4962,1,2)&amp;MID(COMPRAS!D4962,1,2),IVA!W:W,0)),"SIN COD.")</f>
        <v>0</v>
      </c>
      <c r="CH5062">
        <f ca="1">IFERROR(INDIRECT("IVA!Y"&amp;MATCH(MID(COMPRAS!C4962,1,2)&amp;MID(COMPRAS!F4962,1,2)&amp;MID(COMPRAS!D4962,1,2),IVA!W:W,0)),"SIN COD.")</f>
        <v>0</v>
      </c>
    </row>
    <row r="5063" spans="1:86" x14ac:dyDescent="0.25">
      <c r="A5063"/>
      <c r="B5063"/>
      <c r="D5063"/>
      <c r="AL5063">
        <f t="shared" si="553"/>
        <v>0</v>
      </c>
      <c r="AQ5063">
        <f t="shared" si="554"/>
        <v>0</v>
      </c>
      <c r="AR5063" t="str">
        <f>IFERROR(IF(OR(AP5063=338,AP5063=340,AP5063=341,AP5063=342,AP5063="342A",AP5063="342B"),PorcenRet(AP5063,AT5063,AU5063),INDEX(PORCENTAJEBUSCAR,MATCH(AP5063,CódigoRET,0),4)*1),"")</f>
        <v/>
      </c>
      <c r="AS5063">
        <f t="shared" si="555"/>
        <v>0</v>
      </c>
      <c r="BF5063" t="str">
        <f>IFERROR(IF(OR(BD5063=338,BD5063=340,BD5063=341,BD5063=342,BD5063="342A",BD5063="342B"),PorcenRet(BD5063,BH5063,BI5063),INDEX(PORCENTAJEBUSCAR,MATCH(BD5063,CódigoRET,0),4)*1),"")</f>
        <v/>
      </c>
      <c r="BG5063">
        <f t="shared" si="556"/>
        <v>0</v>
      </c>
      <c r="BO5063">
        <f t="shared" si="557"/>
        <v>0</v>
      </c>
      <c r="CC5063">
        <f t="shared" si="558"/>
        <v>0</v>
      </c>
      <c r="CD5063">
        <f t="shared" si="559"/>
        <v>0</v>
      </c>
      <c r="CG5063">
        <f ca="1">IFERROR(INDIRECT("IVA!X"&amp;MATCH(MID(COMPRAS!C4963,1,2)&amp;MID(COMPRAS!F4963,1,2)&amp;MID(COMPRAS!D4963,1,2),IVA!W:W,0)),"SIN COD.")</f>
        <v>0</v>
      </c>
      <c r="CH5063">
        <f ca="1">IFERROR(INDIRECT("IVA!Y"&amp;MATCH(MID(COMPRAS!C4963,1,2)&amp;MID(COMPRAS!F4963,1,2)&amp;MID(COMPRAS!D4963,1,2),IVA!W:W,0)),"SIN COD.")</f>
        <v>0</v>
      </c>
    </row>
    <row r="5064" spans="1:86" x14ac:dyDescent="0.25">
      <c r="A5064"/>
      <c r="B5064"/>
      <c r="D5064"/>
      <c r="AL5064">
        <f t="shared" si="553"/>
        <v>0</v>
      </c>
      <c r="AQ5064">
        <f t="shared" si="554"/>
        <v>0</v>
      </c>
      <c r="AR5064" t="str">
        <f>IFERROR(IF(OR(AP5064=338,AP5064=340,AP5064=341,AP5064=342,AP5064="342A",AP5064="342B"),PorcenRet(AP5064,AT5064,AU5064),INDEX(PORCENTAJEBUSCAR,MATCH(AP5064,CódigoRET,0),4)*1),"")</f>
        <v/>
      </c>
      <c r="AS5064">
        <f t="shared" si="555"/>
        <v>0</v>
      </c>
      <c r="BF5064" t="str">
        <f>IFERROR(IF(OR(BD5064=338,BD5064=340,BD5064=341,BD5064=342,BD5064="342A",BD5064="342B"),PorcenRet(BD5064,BH5064,BI5064),INDEX(PORCENTAJEBUSCAR,MATCH(BD5064,CódigoRET,0),4)*1),"")</f>
        <v/>
      </c>
      <c r="BG5064">
        <f t="shared" si="556"/>
        <v>0</v>
      </c>
      <c r="BO5064">
        <f t="shared" si="557"/>
        <v>0</v>
      </c>
      <c r="CC5064">
        <f t="shared" si="558"/>
        <v>0</v>
      </c>
      <c r="CD5064">
        <f t="shared" si="559"/>
        <v>0</v>
      </c>
      <c r="CG5064">
        <f ca="1">IFERROR(INDIRECT("IVA!X"&amp;MATCH(MID(COMPRAS!C4964,1,2)&amp;MID(COMPRAS!F4964,1,2)&amp;MID(COMPRAS!D4964,1,2),IVA!W:W,0)),"SIN COD.")</f>
        <v>0</v>
      </c>
      <c r="CH5064">
        <f ca="1">IFERROR(INDIRECT("IVA!Y"&amp;MATCH(MID(COMPRAS!C4964,1,2)&amp;MID(COMPRAS!F4964,1,2)&amp;MID(COMPRAS!D4964,1,2),IVA!W:W,0)),"SIN COD.")</f>
        <v>0</v>
      </c>
    </row>
    <row r="5065" spans="1:86" x14ac:dyDescent="0.25">
      <c r="A5065"/>
      <c r="B5065"/>
      <c r="D5065"/>
      <c r="AL5065">
        <f t="shared" si="553"/>
        <v>0</v>
      </c>
      <c r="AQ5065">
        <f t="shared" si="554"/>
        <v>0</v>
      </c>
      <c r="AR5065" t="str">
        <f>IFERROR(IF(OR(AP5065=338,AP5065=340,AP5065=341,AP5065=342,AP5065="342A",AP5065="342B"),PorcenRet(AP5065,AT5065,AU5065),INDEX(PORCENTAJEBUSCAR,MATCH(AP5065,CódigoRET,0),4)*1),"")</f>
        <v/>
      </c>
      <c r="AS5065">
        <f t="shared" si="555"/>
        <v>0</v>
      </c>
      <c r="BF5065" t="str">
        <f>IFERROR(IF(OR(BD5065=338,BD5065=340,BD5065=341,BD5065=342,BD5065="342A",BD5065="342B"),PorcenRet(BD5065,BH5065,BI5065),INDEX(PORCENTAJEBUSCAR,MATCH(BD5065,CódigoRET,0),4)*1),"")</f>
        <v/>
      </c>
      <c r="BG5065">
        <f t="shared" si="556"/>
        <v>0</v>
      </c>
      <c r="BO5065">
        <f t="shared" si="557"/>
        <v>0</v>
      </c>
      <c r="CC5065">
        <f t="shared" si="558"/>
        <v>0</v>
      </c>
      <c r="CD5065">
        <f t="shared" si="559"/>
        <v>0</v>
      </c>
      <c r="CG5065">
        <f ca="1">IFERROR(INDIRECT("IVA!X"&amp;MATCH(MID(COMPRAS!C4965,1,2)&amp;MID(COMPRAS!F4965,1,2)&amp;MID(COMPRAS!D4965,1,2),IVA!W:W,0)),"SIN COD.")</f>
        <v>0</v>
      </c>
      <c r="CH5065">
        <f ca="1">IFERROR(INDIRECT("IVA!Y"&amp;MATCH(MID(COMPRAS!C4965,1,2)&amp;MID(COMPRAS!F4965,1,2)&amp;MID(COMPRAS!D4965,1,2),IVA!W:W,0)),"SIN COD.")</f>
        <v>0</v>
      </c>
    </row>
    <row r="5066" spans="1:86" x14ac:dyDescent="0.25">
      <c r="A5066"/>
      <c r="B5066"/>
      <c r="D5066"/>
      <c r="AL5066">
        <f t="shared" si="553"/>
        <v>0</v>
      </c>
      <c r="AQ5066">
        <f t="shared" si="554"/>
        <v>0</v>
      </c>
      <c r="AR5066" t="str">
        <f>IFERROR(IF(OR(AP5066=338,AP5066=340,AP5066=341,AP5066=342,AP5066="342A",AP5066="342B"),PorcenRet(AP5066,AT5066,AU5066),INDEX(PORCENTAJEBUSCAR,MATCH(AP5066,CódigoRET,0),4)*1),"")</f>
        <v/>
      </c>
      <c r="AS5066">
        <f t="shared" si="555"/>
        <v>0</v>
      </c>
      <c r="BF5066" t="str">
        <f>IFERROR(IF(OR(BD5066=338,BD5066=340,BD5066=341,BD5066=342,BD5066="342A",BD5066="342B"),PorcenRet(BD5066,BH5066,BI5066),INDEX(PORCENTAJEBUSCAR,MATCH(BD5066,CódigoRET,0),4)*1),"")</f>
        <v/>
      </c>
      <c r="BG5066">
        <f t="shared" si="556"/>
        <v>0</v>
      </c>
      <c r="BO5066">
        <f t="shared" si="557"/>
        <v>0</v>
      </c>
      <c r="CC5066">
        <f t="shared" si="558"/>
        <v>0</v>
      </c>
      <c r="CD5066">
        <f t="shared" si="559"/>
        <v>0</v>
      </c>
      <c r="CG5066">
        <f ca="1">IFERROR(INDIRECT("IVA!X"&amp;MATCH(MID(COMPRAS!C4966,1,2)&amp;MID(COMPRAS!F4966,1,2)&amp;MID(COMPRAS!D4966,1,2),IVA!W:W,0)),"SIN COD.")</f>
        <v>0</v>
      </c>
      <c r="CH5066">
        <f ca="1">IFERROR(INDIRECT("IVA!Y"&amp;MATCH(MID(COMPRAS!C4966,1,2)&amp;MID(COMPRAS!F4966,1,2)&amp;MID(COMPRAS!D4966,1,2),IVA!W:W,0)),"SIN COD.")</f>
        <v>0</v>
      </c>
    </row>
    <row r="5067" spans="1:86" x14ac:dyDescent="0.25">
      <c r="A5067"/>
      <c r="B5067"/>
      <c r="D5067"/>
      <c r="AL5067">
        <f t="shared" si="553"/>
        <v>0</v>
      </c>
      <c r="AQ5067">
        <f t="shared" si="554"/>
        <v>0</v>
      </c>
      <c r="AR5067" t="str">
        <f>IFERROR(IF(OR(AP5067=338,AP5067=340,AP5067=341,AP5067=342,AP5067="342A",AP5067="342B"),PorcenRet(AP5067,AT5067,AU5067),INDEX(PORCENTAJEBUSCAR,MATCH(AP5067,CódigoRET,0),4)*1),"")</f>
        <v/>
      </c>
      <c r="AS5067">
        <f t="shared" si="555"/>
        <v>0</v>
      </c>
      <c r="BF5067" t="str">
        <f>IFERROR(IF(OR(BD5067=338,BD5067=340,BD5067=341,BD5067=342,BD5067="342A",BD5067="342B"),PorcenRet(BD5067,BH5067,BI5067),INDEX(PORCENTAJEBUSCAR,MATCH(BD5067,CódigoRET,0),4)*1),"")</f>
        <v/>
      </c>
      <c r="BG5067">
        <f t="shared" si="556"/>
        <v>0</v>
      </c>
      <c r="BO5067">
        <f t="shared" si="557"/>
        <v>0</v>
      </c>
      <c r="CC5067">
        <f t="shared" si="558"/>
        <v>0</v>
      </c>
      <c r="CD5067">
        <f t="shared" si="559"/>
        <v>0</v>
      </c>
      <c r="CG5067">
        <f ca="1">IFERROR(INDIRECT("IVA!X"&amp;MATCH(MID(COMPRAS!C4967,1,2)&amp;MID(COMPRAS!F4967,1,2)&amp;MID(COMPRAS!D4967,1,2),IVA!W:W,0)),"SIN COD.")</f>
        <v>0</v>
      </c>
      <c r="CH5067">
        <f ca="1">IFERROR(INDIRECT("IVA!Y"&amp;MATCH(MID(COMPRAS!C4967,1,2)&amp;MID(COMPRAS!F4967,1,2)&amp;MID(COMPRAS!D4967,1,2),IVA!W:W,0)),"SIN COD.")</f>
        <v>0</v>
      </c>
    </row>
    <row r="5068" spans="1:86" x14ac:dyDescent="0.25">
      <c r="A5068"/>
      <c r="B5068"/>
      <c r="D5068"/>
      <c r="AL5068">
        <f t="shared" si="553"/>
        <v>0</v>
      </c>
      <c r="AQ5068">
        <f t="shared" si="554"/>
        <v>0</v>
      </c>
      <c r="AR5068" t="str">
        <f>IFERROR(IF(OR(AP5068=338,AP5068=340,AP5068=341,AP5068=342,AP5068="342A",AP5068="342B"),PorcenRet(AP5068,AT5068,AU5068),INDEX(PORCENTAJEBUSCAR,MATCH(AP5068,CódigoRET,0),4)*1),"")</f>
        <v/>
      </c>
      <c r="AS5068">
        <f t="shared" si="555"/>
        <v>0</v>
      </c>
      <c r="BF5068" t="str">
        <f>IFERROR(IF(OR(BD5068=338,BD5068=340,BD5068=341,BD5068=342,BD5068="342A",BD5068="342B"),PorcenRet(BD5068,BH5068,BI5068),INDEX(PORCENTAJEBUSCAR,MATCH(BD5068,CódigoRET,0),4)*1),"")</f>
        <v/>
      </c>
      <c r="BG5068">
        <f t="shared" si="556"/>
        <v>0</v>
      </c>
      <c r="BO5068">
        <f t="shared" si="557"/>
        <v>0</v>
      </c>
      <c r="CC5068">
        <f t="shared" si="558"/>
        <v>0</v>
      </c>
      <c r="CD5068">
        <f t="shared" si="559"/>
        <v>0</v>
      </c>
      <c r="CG5068">
        <f ca="1">IFERROR(INDIRECT("IVA!X"&amp;MATCH(MID(COMPRAS!C4968,1,2)&amp;MID(COMPRAS!F4968,1,2)&amp;MID(COMPRAS!D4968,1,2),IVA!W:W,0)),"SIN COD.")</f>
        <v>0</v>
      </c>
      <c r="CH5068">
        <f ca="1">IFERROR(INDIRECT("IVA!Y"&amp;MATCH(MID(COMPRAS!C4968,1,2)&amp;MID(COMPRAS!F4968,1,2)&amp;MID(COMPRAS!D4968,1,2),IVA!W:W,0)),"SIN COD.")</f>
        <v>0</v>
      </c>
    </row>
    <row r="5069" spans="1:86" x14ac:dyDescent="0.25">
      <c r="A5069"/>
      <c r="B5069"/>
      <c r="D5069"/>
      <c r="AL5069">
        <f t="shared" si="553"/>
        <v>0</v>
      </c>
      <c r="AQ5069">
        <f t="shared" si="554"/>
        <v>0</v>
      </c>
      <c r="AR5069" t="str">
        <f>IFERROR(IF(OR(AP5069=338,AP5069=340,AP5069=341,AP5069=342,AP5069="342A",AP5069="342B"),PorcenRet(AP5069,AT5069,AU5069),INDEX(PORCENTAJEBUSCAR,MATCH(AP5069,CódigoRET,0),4)*1),"")</f>
        <v/>
      </c>
      <c r="AS5069">
        <f t="shared" si="555"/>
        <v>0</v>
      </c>
      <c r="BF5069" t="str">
        <f>IFERROR(IF(OR(BD5069=338,BD5069=340,BD5069=341,BD5069=342,BD5069="342A",BD5069="342B"),PorcenRet(BD5069,BH5069,BI5069),INDEX(PORCENTAJEBUSCAR,MATCH(BD5069,CódigoRET,0),4)*1),"")</f>
        <v/>
      </c>
      <c r="BG5069">
        <f t="shared" si="556"/>
        <v>0</v>
      </c>
      <c r="BO5069">
        <f t="shared" si="557"/>
        <v>0</v>
      </c>
      <c r="CC5069">
        <f t="shared" si="558"/>
        <v>0</v>
      </c>
      <c r="CD5069">
        <f t="shared" si="559"/>
        <v>0</v>
      </c>
      <c r="CG5069">
        <f ca="1">IFERROR(INDIRECT("IVA!X"&amp;MATCH(MID(COMPRAS!C4969,1,2)&amp;MID(COMPRAS!F4969,1,2)&amp;MID(COMPRAS!D4969,1,2),IVA!W:W,0)),"SIN COD.")</f>
        <v>0</v>
      </c>
      <c r="CH5069">
        <f ca="1">IFERROR(INDIRECT("IVA!Y"&amp;MATCH(MID(COMPRAS!C4969,1,2)&amp;MID(COMPRAS!F4969,1,2)&amp;MID(COMPRAS!D4969,1,2),IVA!W:W,0)),"SIN COD.")</f>
        <v>0</v>
      </c>
    </row>
    <row r="5070" spans="1:86" x14ac:dyDescent="0.25">
      <c r="A5070"/>
      <c r="B5070"/>
      <c r="D5070"/>
      <c r="AL5070">
        <f t="shared" si="553"/>
        <v>0</v>
      </c>
      <c r="AQ5070">
        <f t="shared" si="554"/>
        <v>0</v>
      </c>
      <c r="AR5070" t="str">
        <f>IFERROR(IF(OR(AP5070=338,AP5070=340,AP5070=341,AP5070=342,AP5070="342A",AP5070="342B"),PorcenRet(AP5070,AT5070,AU5070),INDEX(PORCENTAJEBUSCAR,MATCH(AP5070,CódigoRET,0),4)*1),"")</f>
        <v/>
      </c>
      <c r="AS5070">
        <f t="shared" si="555"/>
        <v>0</v>
      </c>
      <c r="BF5070" t="str">
        <f>IFERROR(IF(OR(BD5070=338,BD5070=340,BD5070=341,BD5070=342,BD5070="342A",BD5070="342B"),PorcenRet(BD5070,BH5070,BI5070),INDEX(PORCENTAJEBUSCAR,MATCH(BD5070,CódigoRET,0),4)*1),"")</f>
        <v/>
      </c>
      <c r="BG5070">
        <f t="shared" si="556"/>
        <v>0</v>
      </c>
      <c r="BO5070">
        <f t="shared" si="557"/>
        <v>0</v>
      </c>
      <c r="CC5070">
        <f t="shared" si="558"/>
        <v>0</v>
      </c>
      <c r="CD5070">
        <f t="shared" si="559"/>
        <v>0</v>
      </c>
      <c r="CG5070">
        <f ca="1">IFERROR(INDIRECT("IVA!X"&amp;MATCH(MID(COMPRAS!C4970,1,2)&amp;MID(COMPRAS!F4970,1,2)&amp;MID(COMPRAS!D4970,1,2),IVA!W:W,0)),"SIN COD.")</f>
        <v>0</v>
      </c>
      <c r="CH5070">
        <f ca="1">IFERROR(INDIRECT("IVA!Y"&amp;MATCH(MID(COMPRAS!C4970,1,2)&amp;MID(COMPRAS!F4970,1,2)&amp;MID(COMPRAS!D4970,1,2),IVA!W:W,0)),"SIN COD.")</f>
        <v>0</v>
      </c>
    </row>
    <row r="5071" spans="1:86" x14ac:dyDescent="0.25">
      <c r="A5071"/>
      <c r="B5071"/>
      <c r="D5071"/>
      <c r="AL5071">
        <f t="shared" si="553"/>
        <v>0</v>
      </c>
      <c r="AQ5071">
        <f t="shared" si="554"/>
        <v>0</v>
      </c>
      <c r="AR5071" t="str">
        <f>IFERROR(IF(OR(AP5071=338,AP5071=340,AP5071=341,AP5071=342,AP5071="342A",AP5071="342B"),PorcenRet(AP5071,AT5071,AU5071),INDEX(PORCENTAJEBUSCAR,MATCH(AP5071,CódigoRET,0),4)*1),"")</f>
        <v/>
      </c>
      <c r="AS5071">
        <f t="shared" si="555"/>
        <v>0</v>
      </c>
      <c r="BF5071" t="str">
        <f>IFERROR(IF(OR(BD5071=338,BD5071=340,BD5071=341,BD5071=342,BD5071="342A",BD5071="342B"),PorcenRet(BD5071,BH5071,BI5071),INDEX(PORCENTAJEBUSCAR,MATCH(BD5071,CódigoRET,0),4)*1),"")</f>
        <v/>
      </c>
      <c r="BG5071">
        <f t="shared" si="556"/>
        <v>0</v>
      </c>
      <c r="BO5071">
        <f t="shared" si="557"/>
        <v>0</v>
      </c>
      <c r="CC5071">
        <f t="shared" si="558"/>
        <v>0</v>
      </c>
      <c r="CD5071">
        <f t="shared" si="559"/>
        <v>0</v>
      </c>
      <c r="CG5071">
        <f ca="1">IFERROR(INDIRECT("IVA!X"&amp;MATCH(MID(COMPRAS!C4971,1,2)&amp;MID(COMPRAS!F4971,1,2)&amp;MID(COMPRAS!D4971,1,2),IVA!W:W,0)),"SIN COD.")</f>
        <v>0</v>
      </c>
      <c r="CH5071">
        <f ca="1">IFERROR(INDIRECT("IVA!Y"&amp;MATCH(MID(COMPRAS!C4971,1,2)&amp;MID(COMPRAS!F4971,1,2)&amp;MID(COMPRAS!D4971,1,2),IVA!W:W,0)),"SIN COD.")</f>
        <v>0</v>
      </c>
    </row>
    <row r="5072" spans="1:86" x14ac:dyDescent="0.25">
      <c r="A5072"/>
      <c r="B5072"/>
      <c r="D5072"/>
      <c r="AL5072">
        <f t="shared" si="553"/>
        <v>0</v>
      </c>
      <c r="AQ5072">
        <f t="shared" si="554"/>
        <v>0</v>
      </c>
      <c r="AR5072" t="str">
        <f>IFERROR(IF(OR(AP5072=338,AP5072=340,AP5072=341,AP5072=342,AP5072="342A",AP5072="342B"),PorcenRet(AP5072,AT5072,AU5072),INDEX(PORCENTAJEBUSCAR,MATCH(AP5072,CódigoRET,0),4)*1),"")</f>
        <v/>
      </c>
      <c r="AS5072">
        <f t="shared" si="555"/>
        <v>0</v>
      </c>
      <c r="BF5072" t="str">
        <f>IFERROR(IF(OR(BD5072=338,BD5072=340,BD5072=341,BD5072=342,BD5072="342A",BD5072="342B"),PorcenRet(BD5072,BH5072,BI5072),INDEX(PORCENTAJEBUSCAR,MATCH(BD5072,CódigoRET,0),4)*1),"")</f>
        <v/>
      </c>
      <c r="BG5072">
        <f t="shared" si="556"/>
        <v>0</v>
      </c>
      <c r="BO5072">
        <f t="shared" si="557"/>
        <v>0</v>
      </c>
      <c r="CC5072">
        <f t="shared" si="558"/>
        <v>0</v>
      </c>
      <c r="CD5072">
        <f t="shared" si="559"/>
        <v>0</v>
      </c>
      <c r="CG5072">
        <f ca="1">IFERROR(INDIRECT("IVA!X"&amp;MATCH(MID(COMPRAS!C4972,1,2)&amp;MID(COMPRAS!F4972,1,2)&amp;MID(COMPRAS!D4972,1,2),IVA!W:W,0)),"SIN COD.")</f>
        <v>0</v>
      </c>
      <c r="CH5072">
        <f ca="1">IFERROR(INDIRECT("IVA!Y"&amp;MATCH(MID(COMPRAS!C4972,1,2)&amp;MID(COMPRAS!F4972,1,2)&amp;MID(COMPRAS!D4972,1,2),IVA!W:W,0)),"SIN COD.")</f>
        <v>0</v>
      </c>
    </row>
    <row r="5073" spans="1:86" x14ac:dyDescent="0.25">
      <c r="A5073"/>
      <c r="B5073"/>
      <c r="D5073"/>
      <c r="AL5073">
        <f t="shared" si="553"/>
        <v>0</v>
      </c>
      <c r="AQ5073">
        <f t="shared" si="554"/>
        <v>0</v>
      </c>
      <c r="AR5073" t="str">
        <f>IFERROR(IF(OR(AP5073=338,AP5073=340,AP5073=341,AP5073=342,AP5073="342A",AP5073="342B"),PorcenRet(AP5073,AT5073,AU5073),INDEX(PORCENTAJEBUSCAR,MATCH(AP5073,CódigoRET,0),4)*1),"")</f>
        <v/>
      </c>
      <c r="AS5073">
        <f t="shared" si="555"/>
        <v>0</v>
      </c>
      <c r="BF5073" t="str">
        <f>IFERROR(IF(OR(BD5073=338,BD5073=340,BD5073=341,BD5073=342,BD5073="342A",BD5073="342B"),PorcenRet(BD5073,BH5073,BI5073),INDEX(PORCENTAJEBUSCAR,MATCH(BD5073,CódigoRET,0),4)*1),"")</f>
        <v/>
      </c>
      <c r="BG5073">
        <f t="shared" si="556"/>
        <v>0</v>
      </c>
      <c r="BO5073">
        <f t="shared" si="557"/>
        <v>0</v>
      </c>
      <c r="CC5073">
        <f t="shared" si="558"/>
        <v>0</v>
      </c>
      <c r="CD5073">
        <f t="shared" si="559"/>
        <v>0</v>
      </c>
      <c r="CG5073">
        <f ca="1">IFERROR(INDIRECT("IVA!X"&amp;MATCH(MID(COMPRAS!C4973,1,2)&amp;MID(COMPRAS!F4973,1,2)&amp;MID(COMPRAS!D4973,1,2),IVA!W:W,0)),"SIN COD.")</f>
        <v>0</v>
      </c>
      <c r="CH5073">
        <f ca="1">IFERROR(INDIRECT("IVA!Y"&amp;MATCH(MID(COMPRAS!C4973,1,2)&amp;MID(COMPRAS!F4973,1,2)&amp;MID(COMPRAS!D4973,1,2),IVA!W:W,0)),"SIN COD.")</f>
        <v>0</v>
      </c>
    </row>
    <row r="5074" spans="1:86" x14ac:dyDescent="0.25">
      <c r="A5074"/>
      <c r="B5074"/>
      <c r="D5074"/>
      <c r="AL5074">
        <f t="shared" si="553"/>
        <v>0</v>
      </c>
      <c r="AQ5074">
        <f t="shared" si="554"/>
        <v>0</v>
      </c>
      <c r="AR5074" t="str">
        <f>IFERROR(IF(OR(AP5074=338,AP5074=340,AP5074=341,AP5074=342,AP5074="342A",AP5074="342B"),PorcenRet(AP5074,AT5074,AU5074),INDEX(PORCENTAJEBUSCAR,MATCH(AP5074,CódigoRET,0),4)*1),"")</f>
        <v/>
      </c>
      <c r="AS5074">
        <f t="shared" si="555"/>
        <v>0</v>
      </c>
      <c r="BF5074" t="str">
        <f>IFERROR(IF(OR(BD5074=338,BD5074=340,BD5074=341,BD5074=342,BD5074="342A",BD5074="342B"),PorcenRet(BD5074,BH5074,BI5074),INDEX(PORCENTAJEBUSCAR,MATCH(BD5074,CódigoRET,0),4)*1),"")</f>
        <v/>
      </c>
      <c r="BG5074">
        <f t="shared" si="556"/>
        <v>0</v>
      </c>
      <c r="BO5074">
        <f t="shared" si="557"/>
        <v>0</v>
      </c>
      <c r="CC5074">
        <f t="shared" si="558"/>
        <v>0</v>
      </c>
      <c r="CD5074">
        <f t="shared" si="559"/>
        <v>0</v>
      </c>
      <c r="CG5074">
        <f ca="1">IFERROR(INDIRECT("IVA!X"&amp;MATCH(MID(COMPRAS!C4974,1,2)&amp;MID(COMPRAS!F4974,1,2)&amp;MID(COMPRAS!D4974,1,2),IVA!W:W,0)),"SIN COD.")</f>
        <v>0</v>
      </c>
      <c r="CH5074">
        <f ca="1">IFERROR(INDIRECT("IVA!Y"&amp;MATCH(MID(COMPRAS!C4974,1,2)&amp;MID(COMPRAS!F4974,1,2)&amp;MID(COMPRAS!D4974,1,2),IVA!W:W,0)),"SIN COD.")</f>
        <v>0</v>
      </c>
    </row>
    <row r="5075" spans="1:86" x14ac:dyDescent="0.25">
      <c r="A5075"/>
      <c r="B5075"/>
      <c r="D5075"/>
      <c r="AL5075">
        <f t="shared" si="553"/>
        <v>0</v>
      </c>
      <c r="AQ5075">
        <f t="shared" si="554"/>
        <v>0</v>
      </c>
      <c r="AR5075" t="str">
        <f>IFERROR(IF(OR(AP5075=338,AP5075=340,AP5075=341,AP5075=342,AP5075="342A",AP5075="342B"),PorcenRet(AP5075,AT5075,AU5075),INDEX(PORCENTAJEBUSCAR,MATCH(AP5075,CódigoRET,0),4)*1),"")</f>
        <v/>
      </c>
      <c r="AS5075">
        <f t="shared" si="555"/>
        <v>0</v>
      </c>
      <c r="BF5075" t="str">
        <f>IFERROR(IF(OR(BD5075=338,BD5075=340,BD5075=341,BD5075=342,BD5075="342A",BD5075="342B"),PorcenRet(BD5075,BH5075,BI5075),INDEX(PORCENTAJEBUSCAR,MATCH(BD5075,CódigoRET,0),4)*1),"")</f>
        <v/>
      </c>
      <c r="BG5075">
        <f t="shared" si="556"/>
        <v>0</v>
      </c>
      <c r="BO5075">
        <f t="shared" si="557"/>
        <v>0</v>
      </c>
      <c r="CC5075">
        <f t="shared" si="558"/>
        <v>0</v>
      </c>
      <c r="CD5075">
        <f t="shared" si="559"/>
        <v>0</v>
      </c>
      <c r="CG5075">
        <f ca="1">IFERROR(INDIRECT("IVA!X"&amp;MATCH(MID(COMPRAS!C4975,1,2)&amp;MID(COMPRAS!F4975,1,2)&amp;MID(COMPRAS!D4975,1,2),IVA!W:W,0)),"SIN COD.")</f>
        <v>0</v>
      </c>
      <c r="CH5075">
        <f ca="1">IFERROR(INDIRECT("IVA!Y"&amp;MATCH(MID(COMPRAS!C4975,1,2)&amp;MID(COMPRAS!F4975,1,2)&amp;MID(COMPRAS!D4975,1,2),IVA!W:W,0)),"SIN COD.")</f>
        <v>0</v>
      </c>
    </row>
    <row r="5076" spans="1:86" x14ac:dyDescent="0.25">
      <c r="A5076"/>
      <c r="B5076"/>
      <c r="D5076"/>
      <c r="AL5076">
        <f t="shared" si="553"/>
        <v>0</v>
      </c>
      <c r="AQ5076">
        <f t="shared" si="554"/>
        <v>0</v>
      </c>
      <c r="AR5076" t="str">
        <f>IFERROR(IF(OR(AP5076=338,AP5076=340,AP5076=341,AP5076=342,AP5076="342A",AP5076="342B"),PorcenRet(AP5076,AT5076,AU5076),INDEX(PORCENTAJEBUSCAR,MATCH(AP5076,CódigoRET,0),4)*1),"")</f>
        <v/>
      </c>
      <c r="AS5076">
        <f t="shared" si="555"/>
        <v>0</v>
      </c>
      <c r="BF5076" t="str">
        <f>IFERROR(IF(OR(BD5076=338,BD5076=340,BD5076=341,BD5076=342,BD5076="342A",BD5076="342B"),PorcenRet(BD5076,BH5076,BI5076),INDEX(PORCENTAJEBUSCAR,MATCH(BD5076,CódigoRET,0),4)*1),"")</f>
        <v/>
      </c>
      <c r="BG5076">
        <f t="shared" si="556"/>
        <v>0</v>
      </c>
      <c r="BO5076">
        <f t="shared" si="557"/>
        <v>0</v>
      </c>
      <c r="CC5076">
        <f t="shared" si="558"/>
        <v>0</v>
      </c>
      <c r="CD5076">
        <f t="shared" si="559"/>
        <v>0</v>
      </c>
      <c r="CG5076">
        <f ca="1">IFERROR(INDIRECT("IVA!X"&amp;MATCH(MID(COMPRAS!C4976,1,2)&amp;MID(COMPRAS!F4976,1,2)&amp;MID(COMPRAS!D4976,1,2),IVA!W:W,0)),"SIN COD.")</f>
        <v>0</v>
      </c>
      <c r="CH5076">
        <f ca="1">IFERROR(INDIRECT("IVA!Y"&amp;MATCH(MID(COMPRAS!C4976,1,2)&amp;MID(COMPRAS!F4976,1,2)&amp;MID(COMPRAS!D4976,1,2),IVA!W:W,0)),"SIN COD.")</f>
        <v>0</v>
      </c>
    </row>
    <row r="5077" spans="1:86" x14ac:dyDescent="0.25">
      <c r="A5077"/>
      <c r="B5077"/>
      <c r="D5077"/>
      <c r="AL5077">
        <f t="shared" si="553"/>
        <v>0</v>
      </c>
      <c r="AQ5077">
        <f t="shared" si="554"/>
        <v>0</v>
      </c>
      <c r="AR5077" t="str">
        <f>IFERROR(IF(OR(AP5077=338,AP5077=340,AP5077=341,AP5077=342,AP5077="342A",AP5077="342B"),PorcenRet(AP5077,AT5077,AU5077),INDEX(PORCENTAJEBUSCAR,MATCH(AP5077,CódigoRET,0),4)*1),"")</f>
        <v/>
      </c>
      <c r="AS5077">
        <f t="shared" si="555"/>
        <v>0</v>
      </c>
      <c r="BF5077" t="str">
        <f>IFERROR(IF(OR(BD5077=338,BD5077=340,BD5077=341,BD5077=342,BD5077="342A",BD5077="342B"),PorcenRet(BD5077,BH5077,BI5077),INDEX(PORCENTAJEBUSCAR,MATCH(BD5077,CódigoRET,0),4)*1),"")</f>
        <v/>
      </c>
      <c r="BG5077">
        <f t="shared" si="556"/>
        <v>0</v>
      </c>
      <c r="BO5077">
        <f t="shared" si="557"/>
        <v>0</v>
      </c>
      <c r="CC5077">
        <f t="shared" si="558"/>
        <v>0</v>
      </c>
      <c r="CD5077">
        <f t="shared" si="559"/>
        <v>0</v>
      </c>
      <c r="CG5077">
        <f ca="1">IFERROR(INDIRECT("IVA!X"&amp;MATCH(MID(COMPRAS!C4977,1,2)&amp;MID(COMPRAS!F4977,1,2)&amp;MID(COMPRAS!D4977,1,2),IVA!W:W,0)),"SIN COD.")</f>
        <v>0</v>
      </c>
      <c r="CH5077">
        <f ca="1">IFERROR(INDIRECT("IVA!Y"&amp;MATCH(MID(COMPRAS!C4977,1,2)&amp;MID(COMPRAS!F4977,1,2)&amp;MID(COMPRAS!D4977,1,2),IVA!W:W,0)),"SIN COD.")</f>
        <v>0</v>
      </c>
    </row>
    <row r="5078" spans="1:86" x14ac:dyDescent="0.25">
      <c r="A5078"/>
      <c r="B5078"/>
      <c r="D5078"/>
      <c r="AL5078">
        <f t="shared" si="553"/>
        <v>0</v>
      </c>
      <c r="AQ5078">
        <f t="shared" si="554"/>
        <v>0</v>
      </c>
      <c r="AR5078" t="str">
        <f>IFERROR(IF(OR(AP5078=338,AP5078=340,AP5078=341,AP5078=342,AP5078="342A",AP5078="342B"),PorcenRet(AP5078,AT5078,AU5078),INDEX(PORCENTAJEBUSCAR,MATCH(AP5078,CódigoRET,0),4)*1),"")</f>
        <v/>
      </c>
      <c r="AS5078">
        <f t="shared" si="555"/>
        <v>0</v>
      </c>
      <c r="BF5078" t="str">
        <f>IFERROR(IF(OR(BD5078=338,BD5078=340,BD5078=341,BD5078=342,BD5078="342A",BD5078="342B"),PorcenRet(BD5078,BH5078,BI5078),INDEX(PORCENTAJEBUSCAR,MATCH(BD5078,CódigoRET,0),4)*1),"")</f>
        <v/>
      </c>
      <c r="BG5078">
        <f t="shared" si="556"/>
        <v>0</v>
      </c>
      <c r="BO5078">
        <f t="shared" si="557"/>
        <v>0</v>
      </c>
      <c r="CC5078">
        <f t="shared" si="558"/>
        <v>0</v>
      </c>
      <c r="CD5078">
        <f t="shared" si="559"/>
        <v>0</v>
      </c>
      <c r="CG5078">
        <f ca="1">IFERROR(INDIRECT("IVA!X"&amp;MATCH(MID(COMPRAS!C4978,1,2)&amp;MID(COMPRAS!F4978,1,2)&amp;MID(COMPRAS!D4978,1,2),IVA!W:W,0)),"SIN COD.")</f>
        <v>0</v>
      </c>
      <c r="CH5078">
        <f ca="1">IFERROR(INDIRECT("IVA!Y"&amp;MATCH(MID(COMPRAS!C4978,1,2)&amp;MID(COMPRAS!F4978,1,2)&amp;MID(COMPRAS!D4978,1,2),IVA!W:W,0)),"SIN COD.")</f>
        <v>0</v>
      </c>
    </row>
    <row r="5079" spans="1:86" x14ac:dyDescent="0.25">
      <c r="A5079"/>
      <c r="B5079"/>
      <c r="D5079"/>
      <c r="AL5079">
        <f t="shared" si="553"/>
        <v>0</v>
      </c>
      <c r="AQ5079">
        <f t="shared" si="554"/>
        <v>0</v>
      </c>
      <c r="AR5079" t="str">
        <f>IFERROR(IF(OR(AP5079=338,AP5079=340,AP5079=341,AP5079=342,AP5079="342A",AP5079="342B"),PorcenRet(AP5079,AT5079,AU5079),INDEX(PORCENTAJEBUSCAR,MATCH(AP5079,CódigoRET,0),4)*1),"")</f>
        <v/>
      </c>
      <c r="AS5079">
        <f t="shared" si="555"/>
        <v>0</v>
      </c>
      <c r="BF5079" t="str">
        <f>IFERROR(IF(OR(BD5079=338,BD5079=340,BD5079=341,BD5079=342,BD5079="342A",BD5079="342B"),PorcenRet(BD5079,BH5079,BI5079),INDEX(PORCENTAJEBUSCAR,MATCH(BD5079,CódigoRET,0),4)*1),"")</f>
        <v/>
      </c>
      <c r="BG5079">
        <f t="shared" si="556"/>
        <v>0</v>
      </c>
      <c r="BO5079">
        <f t="shared" si="557"/>
        <v>0</v>
      </c>
      <c r="CC5079">
        <f t="shared" si="558"/>
        <v>0</v>
      </c>
      <c r="CD5079">
        <f t="shared" si="559"/>
        <v>0</v>
      </c>
      <c r="CG5079">
        <f ca="1">IFERROR(INDIRECT("IVA!X"&amp;MATCH(MID(COMPRAS!C4979,1,2)&amp;MID(COMPRAS!F4979,1,2)&amp;MID(COMPRAS!D4979,1,2),IVA!W:W,0)),"SIN COD.")</f>
        <v>0</v>
      </c>
      <c r="CH5079">
        <f ca="1">IFERROR(INDIRECT("IVA!Y"&amp;MATCH(MID(COMPRAS!C4979,1,2)&amp;MID(COMPRAS!F4979,1,2)&amp;MID(COMPRAS!D4979,1,2),IVA!W:W,0)),"SIN COD.")</f>
        <v>0</v>
      </c>
    </row>
    <row r="5080" spans="1:86" x14ac:dyDescent="0.25">
      <c r="A5080"/>
      <c r="B5080"/>
      <c r="D5080"/>
      <c r="AL5080">
        <f t="shared" si="553"/>
        <v>0</v>
      </c>
      <c r="AQ5080">
        <f t="shared" si="554"/>
        <v>0</v>
      </c>
      <c r="AR5080" t="str">
        <f>IFERROR(IF(OR(AP5080=338,AP5080=340,AP5080=341,AP5080=342,AP5080="342A",AP5080="342B"),PorcenRet(AP5080,AT5080,AU5080),INDEX(PORCENTAJEBUSCAR,MATCH(AP5080,CódigoRET,0),4)*1),"")</f>
        <v/>
      </c>
      <c r="AS5080">
        <f t="shared" si="555"/>
        <v>0</v>
      </c>
      <c r="BF5080" t="str">
        <f>IFERROR(IF(OR(BD5080=338,BD5080=340,BD5080=341,BD5080=342,BD5080="342A",BD5080="342B"),PorcenRet(BD5080,BH5080,BI5080),INDEX(PORCENTAJEBUSCAR,MATCH(BD5080,CódigoRET,0),4)*1),"")</f>
        <v/>
      </c>
      <c r="BG5080">
        <f t="shared" si="556"/>
        <v>0</v>
      </c>
      <c r="BO5080">
        <f t="shared" si="557"/>
        <v>0</v>
      </c>
      <c r="CC5080">
        <f t="shared" si="558"/>
        <v>0</v>
      </c>
      <c r="CD5080">
        <f t="shared" si="559"/>
        <v>0</v>
      </c>
      <c r="CG5080">
        <f ca="1">IFERROR(INDIRECT("IVA!X"&amp;MATCH(MID(COMPRAS!C4980,1,2)&amp;MID(COMPRAS!F4980,1,2)&amp;MID(COMPRAS!D4980,1,2),IVA!W:W,0)),"SIN COD.")</f>
        <v>0</v>
      </c>
      <c r="CH5080">
        <f ca="1">IFERROR(INDIRECT("IVA!Y"&amp;MATCH(MID(COMPRAS!C4980,1,2)&amp;MID(COMPRAS!F4980,1,2)&amp;MID(COMPRAS!D4980,1,2),IVA!W:W,0)),"SIN COD.")</f>
        <v>0</v>
      </c>
    </row>
    <row r="5081" spans="1:86" x14ac:dyDescent="0.25">
      <c r="A5081"/>
      <c r="B5081"/>
      <c r="D5081"/>
      <c r="AL5081">
        <f t="shared" si="553"/>
        <v>0</v>
      </c>
      <c r="AQ5081">
        <f t="shared" si="554"/>
        <v>0</v>
      </c>
      <c r="AR5081" t="str">
        <f>IFERROR(IF(OR(AP5081=338,AP5081=340,AP5081=341,AP5081=342,AP5081="342A",AP5081="342B"),PorcenRet(AP5081,AT5081,AU5081),INDEX(PORCENTAJEBUSCAR,MATCH(AP5081,CódigoRET,0),4)*1),"")</f>
        <v/>
      </c>
      <c r="AS5081">
        <f t="shared" si="555"/>
        <v>0</v>
      </c>
      <c r="BF5081" t="str">
        <f>IFERROR(IF(OR(BD5081=338,BD5081=340,BD5081=341,BD5081=342,BD5081="342A",BD5081="342B"),PorcenRet(BD5081,BH5081,BI5081),INDEX(PORCENTAJEBUSCAR,MATCH(BD5081,CódigoRET,0),4)*1),"")</f>
        <v/>
      </c>
      <c r="BG5081">
        <f t="shared" si="556"/>
        <v>0</v>
      </c>
      <c r="BO5081">
        <f t="shared" si="557"/>
        <v>0</v>
      </c>
      <c r="CC5081">
        <f t="shared" si="558"/>
        <v>0</v>
      </c>
      <c r="CD5081">
        <f t="shared" si="559"/>
        <v>0</v>
      </c>
      <c r="CG5081">
        <f ca="1">IFERROR(INDIRECT("IVA!X"&amp;MATCH(MID(COMPRAS!C4981,1,2)&amp;MID(COMPRAS!F4981,1,2)&amp;MID(COMPRAS!D4981,1,2),IVA!W:W,0)),"SIN COD.")</f>
        <v>0</v>
      </c>
      <c r="CH5081">
        <f ca="1">IFERROR(INDIRECT("IVA!Y"&amp;MATCH(MID(COMPRAS!C4981,1,2)&amp;MID(COMPRAS!F4981,1,2)&amp;MID(COMPRAS!D4981,1,2),IVA!W:W,0)),"SIN COD.")</f>
        <v>0</v>
      </c>
    </row>
    <row r="5082" spans="1:86" x14ac:dyDescent="0.25">
      <c r="A5082"/>
      <c r="B5082"/>
      <c r="D5082"/>
      <c r="AL5082">
        <f t="shared" si="553"/>
        <v>0</v>
      </c>
      <c r="AQ5082">
        <f t="shared" si="554"/>
        <v>0</v>
      </c>
      <c r="AR5082" t="str">
        <f>IFERROR(IF(OR(AP5082=338,AP5082=340,AP5082=341,AP5082=342,AP5082="342A",AP5082="342B"),PorcenRet(AP5082,AT5082,AU5082),INDEX(PORCENTAJEBUSCAR,MATCH(AP5082,CódigoRET,0),4)*1),"")</f>
        <v/>
      </c>
      <c r="AS5082">
        <f t="shared" si="555"/>
        <v>0</v>
      </c>
      <c r="BF5082" t="str">
        <f>IFERROR(IF(OR(BD5082=338,BD5082=340,BD5082=341,BD5082=342,BD5082="342A",BD5082="342B"),PorcenRet(BD5082,BH5082,BI5082),INDEX(PORCENTAJEBUSCAR,MATCH(BD5082,CódigoRET,0),4)*1),"")</f>
        <v/>
      </c>
      <c r="BG5082">
        <f t="shared" si="556"/>
        <v>0</v>
      </c>
      <c r="BO5082">
        <f t="shared" si="557"/>
        <v>0</v>
      </c>
      <c r="CC5082">
        <f t="shared" si="558"/>
        <v>0</v>
      </c>
      <c r="CD5082">
        <f t="shared" si="559"/>
        <v>0</v>
      </c>
      <c r="CG5082">
        <f ca="1">IFERROR(INDIRECT("IVA!X"&amp;MATCH(MID(COMPRAS!C4982,1,2)&amp;MID(COMPRAS!F4982,1,2)&amp;MID(COMPRAS!D4982,1,2),IVA!W:W,0)),"SIN COD.")</f>
        <v>0</v>
      </c>
      <c r="CH5082">
        <f ca="1">IFERROR(INDIRECT("IVA!Y"&amp;MATCH(MID(COMPRAS!C4982,1,2)&amp;MID(COMPRAS!F4982,1,2)&amp;MID(COMPRAS!D4982,1,2),IVA!W:W,0)),"SIN COD.")</f>
        <v>0</v>
      </c>
    </row>
    <row r="5083" spans="1:86" x14ac:dyDescent="0.25">
      <c r="A5083"/>
      <c r="B5083"/>
      <c r="D5083"/>
      <c r="AL5083">
        <f t="shared" si="553"/>
        <v>0</v>
      </c>
      <c r="AQ5083">
        <f t="shared" si="554"/>
        <v>0</v>
      </c>
      <c r="AR5083" t="str">
        <f>IFERROR(IF(OR(AP5083=338,AP5083=340,AP5083=341,AP5083=342,AP5083="342A",AP5083="342B"),PorcenRet(AP5083,AT5083,AU5083),INDEX(PORCENTAJEBUSCAR,MATCH(AP5083,CódigoRET,0),4)*1),"")</f>
        <v/>
      </c>
      <c r="AS5083">
        <f t="shared" si="555"/>
        <v>0</v>
      </c>
      <c r="BF5083" t="str">
        <f>IFERROR(IF(OR(BD5083=338,BD5083=340,BD5083=341,BD5083=342,BD5083="342A",BD5083="342B"),PorcenRet(BD5083,BH5083,BI5083),INDEX(PORCENTAJEBUSCAR,MATCH(BD5083,CódigoRET,0),4)*1),"")</f>
        <v/>
      </c>
      <c r="BG5083">
        <f t="shared" si="556"/>
        <v>0</v>
      </c>
      <c r="BO5083">
        <f t="shared" si="557"/>
        <v>0</v>
      </c>
      <c r="CC5083">
        <f t="shared" si="558"/>
        <v>0</v>
      </c>
      <c r="CD5083">
        <f t="shared" si="559"/>
        <v>0</v>
      </c>
      <c r="CG5083">
        <f ca="1">IFERROR(INDIRECT("IVA!X"&amp;MATCH(MID(COMPRAS!C4983,1,2)&amp;MID(COMPRAS!F4983,1,2)&amp;MID(COMPRAS!D4983,1,2),IVA!W:W,0)),"SIN COD.")</f>
        <v>0</v>
      </c>
      <c r="CH5083">
        <f ca="1">IFERROR(INDIRECT("IVA!Y"&amp;MATCH(MID(COMPRAS!C4983,1,2)&amp;MID(COMPRAS!F4983,1,2)&amp;MID(COMPRAS!D4983,1,2),IVA!W:W,0)),"SIN COD.")</f>
        <v>0</v>
      </c>
    </row>
    <row r="5084" spans="1:86" x14ac:dyDescent="0.25">
      <c r="A5084"/>
      <c r="B5084"/>
      <c r="D5084"/>
      <c r="AL5084">
        <f t="shared" si="553"/>
        <v>0</v>
      </c>
      <c r="AQ5084">
        <f t="shared" si="554"/>
        <v>0</v>
      </c>
      <c r="AR5084" t="str">
        <f>IFERROR(IF(OR(AP5084=338,AP5084=340,AP5084=341,AP5084=342,AP5084="342A",AP5084="342B"),PorcenRet(AP5084,AT5084,AU5084),INDEX(PORCENTAJEBUSCAR,MATCH(AP5084,CódigoRET,0),4)*1),"")</f>
        <v/>
      </c>
      <c r="AS5084">
        <f t="shared" si="555"/>
        <v>0</v>
      </c>
      <c r="BF5084" t="str">
        <f>IFERROR(IF(OR(BD5084=338,BD5084=340,BD5084=341,BD5084=342,BD5084="342A",BD5084="342B"),PorcenRet(BD5084,BH5084,BI5084),INDEX(PORCENTAJEBUSCAR,MATCH(BD5084,CódigoRET,0),4)*1),"")</f>
        <v/>
      </c>
      <c r="BG5084">
        <f t="shared" si="556"/>
        <v>0</v>
      </c>
      <c r="BO5084">
        <f t="shared" si="557"/>
        <v>0</v>
      </c>
      <c r="CC5084">
        <f t="shared" si="558"/>
        <v>0</v>
      </c>
      <c r="CD5084">
        <f t="shared" si="559"/>
        <v>0</v>
      </c>
      <c r="CG5084">
        <f ca="1">IFERROR(INDIRECT("IVA!X"&amp;MATCH(MID(COMPRAS!C4984,1,2)&amp;MID(COMPRAS!F4984,1,2)&amp;MID(COMPRAS!D4984,1,2),IVA!W:W,0)),"SIN COD.")</f>
        <v>0</v>
      </c>
      <c r="CH5084">
        <f ca="1">IFERROR(INDIRECT("IVA!Y"&amp;MATCH(MID(COMPRAS!C4984,1,2)&amp;MID(COMPRAS!F4984,1,2)&amp;MID(COMPRAS!D4984,1,2),IVA!W:W,0)),"SIN COD.")</f>
        <v>0</v>
      </c>
    </row>
    <row r="5085" spans="1:86" x14ac:dyDescent="0.25">
      <c r="A5085"/>
      <c r="B5085"/>
      <c r="D5085"/>
      <c r="AL5085">
        <f t="shared" si="553"/>
        <v>0</v>
      </c>
      <c r="AQ5085">
        <f t="shared" si="554"/>
        <v>0</v>
      </c>
      <c r="AR5085" t="str">
        <f>IFERROR(IF(OR(AP5085=338,AP5085=340,AP5085=341,AP5085=342,AP5085="342A",AP5085="342B"),PorcenRet(AP5085,AT5085,AU5085),INDEX(PORCENTAJEBUSCAR,MATCH(AP5085,CódigoRET,0),4)*1),"")</f>
        <v/>
      </c>
      <c r="AS5085">
        <f t="shared" si="555"/>
        <v>0</v>
      </c>
      <c r="BF5085" t="str">
        <f>IFERROR(IF(OR(BD5085=338,BD5085=340,BD5085=341,BD5085=342,BD5085="342A",BD5085="342B"),PorcenRet(BD5085,BH5085,BI5085),INDEX(PORCENTAJEBUSCAR,MATCH(BD5085,CódigoRET,0),4)*1),"")</f>
        <v/>
      </c>
      <c r="BG5085">
        <f t="shared" si="556"/>
        <v>0</v>
      </c>
      <c r="BO5085">
        <f t="shared" si="557"/>
        <v>0</v>
      </c>
      <c r="CC5085">
        <f t="shared" si="558"/>
        <v>0</v>
      </c>
      <c r="CD5085">
        <f t="shared" si="559"/>
        <v>0</v>
      </c>
      <c r="CG5085">
        <f ca="1">IFERROR(INDIRECT("IVA!X"&amp;MATCH(MID(COMPRAS!C4985,1,2)&amp;MID(COMPRAS!F4985,1,2)&amp;MID(COMPRAS!D4985,1,2),IVA!W:W,0)),"SIN COD.")</f>
        <v>0</v>
      </c>
      <c r="CH5085">
        <f ca="1">IFERROR(INDIRECT("IVA!Y"&amp;MATCH(MID(COMPRAS!C4985,1,2)&amp;MID(COMPRAS!F4985,1,2)&amp;MID(COMPRAS!D4985,1,2),IVA!W:W,0)),"SIN COD.")</f>
        <v>0</v>
      </c>
    </row>
    <row r="5086" spans="1:86" x14ac:dyDescent="0.25">
      <c r="A5086"/>
      <c r="B5086"/>
      <c r="D5086"/>
      <c r="AL5086">
        <f t="shared" si="553"/>
        <v>0</v>
      </c>
      <c r="AQ5086">
        <f t="shared" si="554"/>
        <v>0</v>
      </c>
      <c r="AR5086" t="str">
        <f>IFERROR(IF(OR(AP5086=338,AP5086=340,AP5086=341,AP5086=342,AP5086="342A",AP5086="342B"),PorcenRet(AP5086,AT5086,AU5086),INDEX(PORCENTAJEBUSCAR,MATCH(AP5086,CódigoRET,0),4)*1),"")</f>
        <v/>
      </c>
      <c r="AS5086">
        <f t="shared" si="555"/>
        <v>0</v>
      </c>
      <c r="BF5086" t="str">
        <f>IFERROR(IF(OR(BD5086=338,BD5086=340,BD5086=341,BD5086=342,BD5086="342A",BD5086="342B"),PorcenRet(BD5086,BH5086,BI5086),INDEX(PORCENTAJEBUSCAR,MATCH(BD5086,CódigoRET,0),4)*1),"")</f>
        <v/>
      </c>
      <c r="BG5086">
        <f t="shared" si="556"/>
        <v>0</v>
      </c>
      <c r="BO5086">
        <f t="shared" si="557"/>
        <v>0</v>
      </c>
      <c r="CC5086">
        <f t="shared" si="558"/>
        <v>0</v>
      </c>
      <c r="CD5086">
        <f t="shared" si="559"/>
        <v>0</v>
      </c>
      <c r="CG5086">
        <f ca="1">IFERROR(INDIRECT("IVA!X"&amp;MATCH(MID(COMPRAS!C4986,1,2)&amp;MID(COMPRAS!F4986,1,2)&amp;MID(COMPRAS!D4986,1,2),IVA!W:W,0)),"SIN COD.")</f>
        <v>0</v>
      </c>
      <c r="CH5086">
        <f ca="1">IFERROR(INDIRECT("IVA!Y"&amp;MATCH(MID(COMPRAS!C4986,1,2)&amp;MID(COMPRAS!F4986,1,2)&amp;MID(COMPRAS!D4986,1,2),IVA!W:W,0)),"SIN COD.")</f>
        <v>0</v>
      </c>
    </row>
    <row r="5087" spans="1:86" x14ac:dyDescent="0.25">
      <c r="A5087"/>
      <c r="B5087"/>
      <c r="D5087"/>
      <c r="AL5087">
        <f t="shared" si="553"/>
        <v>0</v>
      </c>
      <c r="AQ5087">
        <f t="shared" si="554"/>
        <v>0</v>
      </c>
      <c r="AR5087" t="str">
        <f>IFERROR(IF(OR(AP5087=338,AP5087=340,AP5087=341,AP5087=342,AP5087="342A",AP5087="342B"),PorcenRet(AP5087,AT5087,AU5087),INDEX(PORCENTAJEBUSCAR,MATCH(AP5087,CódigoRET,0),4)*1),"")</f>
        <v/>
      </c>
      <c r="AS5087">
        <f t="shared" si="555"/>
        <v>0</v>
      </c>
      <c r="BF5087" t="str">
        <f>IFERROR(IF(OR(BD5087=338,BD5087=340,BD5087=341,BD5087=342,BD5087="342A",BD5087="342B"),PorcenRet(BD5087,BH5087,BI5087),INDEX(PORCENTAJEBUSCAR,MATCH(BD5087,CódigoRET,0),4)*1),"")</f>
        <v/>
      </c>
      <c r="BG5087">
        <f t="shared" si="556"/>
        <v>0</v>
      </c>
      <c r="BO5087">
        <f t="shared" si="557"/>
        <v>0</v>
      </c>
      <c r="CC5087">
        <f t="shared" si="558"/>
        <v>0</v>
      </c>
      <c r="CD5087">
        <f t="shared" si="559"/>
        <v>0</v>
      </c>
      <c r="CG5087">
        <f ca="1">IFERROR(INDIRECT("IVA!X"&amp;MATCH(MID(COMPRAS!C4987,1,2)&amp;MID(COMPRAS!F4987,1,2)&amp;MID(COMPRAS!D4987,1,2),IVA!W:W,0)),"SIN COD.")</f>
        <v>0</v>
      </c>
      <c r="CH5087">
        <f ca="1">IFERROR(INDIRECT("IVA!Y"&amp;MATCH(MID(COMPRAS!C4987,1,2)&amp;MID(COMPRAS!F4987,1,2)&amp;MID(COMPRAS!D4987,1,2),IVA!W:W,0)),"SIN COD.")</f>
        <v>0</v>
      </c>
    </row>
    <row r="5088" spans="1:86" x14ac:dyDescent="0.25">
      <c r="A5088"/>
      <c r="B5088"/>
      <c r="D5088"/>
      <c r="AL5088">
        <f t="shared" si="553"/>
        <v>0</v>
      </c>
      <c r="AQ5088">
        <f t="shared" si="554"/>
        <v>0</v>
      </c>
      <c r="AR5088" t="str">
        <f>IFERROR(IF(OR(AP5088=338,AP5088=340,AP5088=341,AP5088=342,AP5088="342A",AP5088="342B"),PorcenRet(AP5088,AT5088,AU5088),INDEX(PORCENTAJEBUSCAR,MATCH(AP5088,CódigoRET,0),4)*1),"")</f>
        <v/>
      </c>
      <c r="AS5088">
        <f t="shared" si="555"/>
        <v>0</v>
      </c>
      <c r="BF5088" t="str">
        <f>IFERROR(IF(OR(BD5088=338,BD5088=340,BD5088=341,BD5088=342,BD5088="342A",BD5088="342B"),PorcenRet(BD5088,BH5088,BI5088),INDEX(PORCENTAJEBUSCAR,MATCH(BD5088,CódigoRET,0),4)*1),"")</f>
        <v/>
      </c>
      <c r="BG5088">
        <f t="shared" si="556"/>
        <v>0</v>
      </c>
      <c r="BO5088">
        <f t="shared" si="557"/>
        <v>0</v>
      </c>
      <c r="CC5088">
        <f t="shared" si="558"/>
        <v>0</v>
      </c>
      <c r="CD5088">
        <f t="shared" si="559"/>
        <v>0</v>
      </c>
      <c r="CG5088">
        <f ca="1">IFERROR(INDIRECT("IVA!X"&amp;MATCH(MID(COMPRAS!C4988,1,2)&amp;MID(COMPRAS!F4988,1,2)&amp;MID(COMPRAS!D4988,1,2),IVA!W:W,0)),"SIN COD.")</f>
        <v>0</v>
      </c>
      <c r="CH5088">
        <f ca="1">IFERROR(INDIRECT("IVA!Y"&amp;MATCH(MID(COMPRAS!C4988,1,2)&amp;MID(COMPRAS!F4988,1,2)&amp;MID(COMPRAS!D4988,1,2),IVA!W:W,0)),"SIN COD.")</f>
        <v>0</v>
      </c>
    </row>
    <row r="5089" spans="1:86" x14ac:dyDescent="0.25">
      <c r="A5089"/>
      <c r="B5089"/>
      <c r="D5089"/>
      <c r="AL5089">
        <f t="shared" si="553"/>
        <v>0</v>
      </c>
      <c r="AQ5089">
        <f t="shared" si="554"/>
        <v>0</v>
      </c>
      <c r="AR5089" t="str">
        <f>IFERROR(IF(OR(AP5089=338,AP5089=340,AP5089=341,AP5089=342,AP5089="342A",AP5089="342B"),PorcenRet(AP5089,AT5089,AU5089),INDEX(PORCENTAJEBUSCAR,MATCH(AP5089,CódigoRET,0),4)*1),"")</f>
        <v/>
      </c>
      <c r="AS5089">
        <f t="shared" si="555"/>
        <v>0</v>
      </c>
      <c r="BF5089" t="str">
        <f>IFERROR(IF(OR(BD5089=338,BD5089=340,BD5089=341,BD5089=342,BD5089="342A",BD5089="342B"),PorcenRet(BD5089,BH5089,BI5089),INDEX(PORCENTAJEBUSCAR,MATCH(BD5089,CódigoRET,0),4)*1),"")</f>
        <v/>
      </c>
      <c r="BG5089">
        <f t="shared" si="556"/>
        <v>0</v>
      </c>
      <c r="BO5089">
        <f t="shared" si="557"/>
        <v>0</v>
      </c>
      <c r="CC5089">
        <f t="shared" si="558"/>
        <v>0</v>
      </c>
      <c r="CD5089">
        <f t="shared" si="559"/>
        <v>0</v>
      </c>
      <c r="CG5089">
        <f ca="1">IFERROR(INDIRECT("IVA!X"&amp;MATCH(MID(COMPRAS!C4989,1,2)&amp;MID(COMPRAS!F4989,1,2)&amp;MID(COMPRAS!D4989,1,2),IVA!W:W,0)),"SIN COD.")</f>
        <v>0</v>
      </c>
      <c r="CH5089">
        <f ca="1">IFERROR(INDIRECT("IVA!Y"&amp;MATCH(MID(COMPRAS!C4989,1,2)&amp;MID(COMPRAS!F4989,1,2)&amp;MID(COMPRAS!D4989,1,2),IVA!W:W,0)),"SIN COD.")</f>
        <v>0</v>
      </c>
    </row>
    <row r="5090" spans="1:86" x14ac:dyDescent="0.25">
      <c r="A5090"/>
      <c r="B5090"/>
      <c r="D5090"/>
      <c r="AL5090">
        <f t="shared" si="553"/>
        <v>0</v>
      </c>
      <c r="AQ5090">
        <f t="shared" si="554"/>
        <v>0</v>
      </c>
      <c r="AR5090" t="str">
        <f>IFERROR(IF(OR(AP5090=338,AP5090=340,AP5090=341,AP5090=342,AP5090="342A",AP5090="342B"),PorcenRet(AP5090,AT5090,AU5090),INDEX(PORCENTAJEBUSCAR,MATCH(AP5090,CódigoRET,0),4)*1),"")</f>
        <v/>
      </c>
      <c r="AS5090">
        <f t="shared" si="555"/>
        <v>0</v>
      </c>
      <c r="BF5090" t="str">
        <f>IFERROR(IF(OR(BD5090=338,BD5090=340,BD5090=341,BD5090=342,BD5090="342A",BD5090="342B"),PorcenRet(BD5090,BH5090,BI5090),INDEX(PORCENTAJEBUSCAR,MATCH(BD5090,CódigoRET,0),4)*1),"")</f>
        <v/>
      </c>
      <c r="BG5090">
        <f t="shared" si="556"/>
        <v>0</v>
      </c>
      <c r="BO5090">
        <f t="shared" si="557"/>
        <v>0</v>
      </c>
      <c r="CC5090">
        <f t="shared" si="558"/>
        <v>0</v>
      </c>
      <c r="CD5090">
        <f t="shared" si="559"/>
        <v>0</v>
      </c>
      <c r="CG5090">
        <f ca="1">IFERROR(INDIRECT("IVA!X"&amp;MATCH(MID(COMPRAS!C4990,1,2)&amp;MID(COMPRAS!F4990,1,2)&amp;MID(COMPRAS!D4990,1,2),IVA!W:W,0)),"SIN COD.")</f>
        <v>0</v>
      </c>
      <c r="CH5090">
        <f ca="1">IFERROR(INDIRECT("IVA!Y"&amp;MATCH(MID(COMPRAS!C4990,1,2)&amp;MID(COMPRAS!F4990,1,2)&amp;MID(COMPRAS!D4990,1,2),IVA!W:W,0)),"SIN COD.")</f>
        <v>0</v>
      </c>
    </row>
    <row r="5091" spans="1:86" x14ac:dyDescent="0.25">
      <c r="A5091"/>
      <c r="B5091"/>
      <c r="D5091"/>
      <c r="AL5091">
        <f t="shared" si="553"/>
        <v>0</v>
      </c>
      <c r="AQ5091">
        <f t="shared" si="554"/>
        <v>0</v>
      </c>
      <c r="AR5091" t="str">
        <f>IFERROR(IF(OR(AP5091=338,AP5091=340,AP5091=341,AP5091=342,AP5091="342A",AP5091="342B"),PorcenRet(AP5091,AT5091,AU5091),INDEX(PORCENTAJEBUSCAR,MATCH(AP5091,CódigoRET,0),4)*1),"")</f>
        <v/>
      </c>
      <c r="AS5091">
        <f t="shared" si="555"/>
        <v>0</v>
      </c>
      <c r="BF5091" t="str">
        <f>IFERROR(IF(OR(BD5091=338,BD5091=340,BD5091=341,BD5091=342,BD5091="342A",BD5091="342B"),PorcenRet(BD5091,BH5091,BI5091),INDEX(PORCENTAJEBUSCAR,MATCH(BD5091,CódigoRET,0),4)*1),"")</f>
        <v/>
      </c>
      <c r="BG5091">
        <f t="shared" si="556"/>
        <v>0</v>
      </c>
      <c r="BO5091">
        <f t="shared" si="557"/>
        <v>0</v>
      </c>
      <c r="CC5091">
        <f t="shared" si="558"/>
        <v>0</v>
      </c>
      <c r="CD5091">
        <f t="shared" si="559"/>
        <v>0</v>
      </c>
      <c r="CG5091">
        <f ca="1">IFERROR(INDIRECT("IVA!X"&amp;MATCH(MID(COMPRAS!C4991,1,2)&amp;MID(COMPRAS!F4991,1,2)&amp;MID(COMPRAS!D4991,1,2),IVA!W:W,0)),"SIN COD.")</f>
        <v>0</v>
      </c>
      <c r="CH5091">
        <f ca="1">IFERROR(INDIRECT("IVA!Y"&amp;MATCH(MID(COMPRAS!C4991,1,2)&amp;MID(COMPRAS!F4991,1,2)&amp;MID(COMPRAS!D4991,1,2),IVA!W:W,0)),"SIN COD.")</f>
        <v>0</v>
      </c>
    </row>
    <row r="5092" spans="1:86" x14ac:dyDescent="0.25">
      <c r="A5092"/>
      <c r="B5092"/>
      <c r="D5092"/>
      <c r="AL5092">
        <f t="shared" si="553"/>
        <v>0</v>
      </c>
      <c r="AQ5092">
        <f t="shared" si="554"/>
        <v>0</v>
      </c>
      <c r="AR5092" t="str">
        <f>IFERROR(IF(OR(AP5092=338,AP5092=340,AP5092=341,AP5092=342,AP5092="342A",AP5092="342B"),PorcenRet(AP5092,AT5092,AU5092),INDEX(PORCENTAJEBUSCAR,MATCH(AP5092,CódigoRET,0),4)*1),"")</f>
        <v/>
      </c>
      <c r="AS5092">
        <f t="shared" si="555"/>
        <v>0</v>
      </c>
      <c r="BF5092" t="str">
        <f>IFERROR(IF(OR(BD5092=338,BD5092=340,BD5092=341,BD5092=342,BD5092="342A",BD5092="342B"),PorcenRet(BD5092,BH5092,BI5092),INDEX(PORCENTAJEBUSCAR,MATCH(BD5092,CódigoRET,0),4)*1),"")</f>
        <v/>
      </c>
      <c r="BG5092">
        <f t="shared" si="556"/>
        <v>0</v>
      </c>
      <c r="BO5092">
        <f t="shared" si="557"/>
        <v>0</v>
      </c>
      <c r="CC5092">
        <f t="shared" si="558"/>
        <v>0</v>
      </c>
      <c r="CD5092">
        <f t="shared" si="559"/>
        <v>0</v>
      </c>
      <c r="CG5092">
        <f ca="1">IFERROR(INDIRECT("IVA!X"&amp;MATCH(MID(COMPRAS!C4992,1,2)&amp;MID(COMPRAS!F4992,1,2)&amp;MID(COMPRAS!D4992,1,2),IVA!W:W,0)),"SIN COD.")</f>
        <v>0</v>
      </c>
      <c r="CH5092">
        <f ca="1">IFERROR(INDIRECT("IVA!Y"&amp;MATCH(MID(COMPRAS!C4992,1,2)&amp;MID(COMPRAS!F4992,1,2)&amp;MID(COMPRAS!D4992,1,2),IVA!W:W,0)),"SIN COD.")</f>
        <v>0</v>
      </c>
    </row>
    <row r="5093" spans="1:86" x14ac:dyDescent="0.25">
      <c r="A5093"/>
      <c r="B5093"/>
      <c r="D5093"/>
      <c r="AL5093">
        <f t="shared" si="553"/>
        <v>0</v>
      </c>
      <c r="AQ5093">
        <f t="shared" si="554"/>
        <v>0</v>
      </c>
      <c r="AR5093" t="str">
        <f>IFERROR(IF(OR(AP5093=338,AP5093=340,AP5093=341,AP5093=342,AP5093="342A",AP5093="342B"),PorcenRet(AP5093,AT5093,AU5093),INDEX(PORCENTAJEBUSCAR,MATCH(AP5093,CódigoRET,0),4)*1),"")</f>
        <v/>
      </c>
      <c r="AS5093">
        <f t="shared" si="555"/>
        <v>0</v>
      </c>
      <c r="BF5093" t="str">
        <f>IFERROR(IF(OR(BD5093=338,BD5093=340,BD5093=341,BD5093=342,BD5093="342A",BD5093="342B"),PorcenRet(BD5093,BH5093,BI5093),INDEX(PORCENTAJEBUSCAR,MATCH(BD5093,CódigoRET,0),4)*1),"")</f>
        <v/>
      </c>
      <c r="BG5093">
        <f t="shared" si="556"/>
        <v>0</v>
      </c>
      <c r="BO5093">
        <f t="shared" si="557"/>
        <v>0</v>
      </c>
      <c r="CC5093">
        <f t="shared" si="558"/>
        <v>0</v>
      </c>
      <c r="CD5093">
        <f t="shared" si="559"/>
        <v>0</v>
      </c>
      <c r="CG5093">
        <f ca="1">IFERROR(INDIRECT("IVA!X"&amp;MATCH(MID(COMPRAS!C4993,1,2)&amp;MID(COMPRAS!F4993,1,2)&amp;MID(COMPRAS!D4993,1,2),IVA!W:W,0)),"SIN COD.")</f>
        <v>0</v>
      </c>
      <c r="CH5093">
        <f ca="1">IFERROR(INDIRECT("IVA!Y"&amp;MATCH(MID(COMPRAS!C4993,1,2)&amp;MID(COMPRAS!F4993,1,2)&amp;MID(COMPRAS!D4993,1,2),IVA!W:W,0)),"SIN COD.")</f>
        <v>0</v>
      </c>
    </row>
    <row r="5094" spans="1:86" x14ac:dyDescent="0.25">
      <c r="A5094"/>
      <c r="B5094"/>
      <c r="D5094"/>
      <c r="AL5094">
        <f t="shared" si="553"/>
        <v>0</v>
      </c>
      <c r="AQ5094">
        <f t="shared" si="554"/>
        <v>0</v>
      </c>
      <c r="AR5094" t="str">
        <f>IFERROR(IF(OR(AP5094=338,AP5094=340,AP5094=341,AP5094=342,AP5094="342A",AP5094="342B"),PorcenRet(AP5094,AT5094,AU5094),INDEX(PORCENTAJEBUSCAR,MATCH(AP5094,CódigoRET,0),4)*1),"")</f>
        <v/>
      </c>
      <c r="AS5094">
        <f t="shared" si="555"/>
        <v>0</v>
      </c>
      <c r="BF5094" t="str">
        <f>IFERROR(IF(OR(BD5094=338,BD5094=340,BD5094=341,BD5094=342,BD5094="342A",BD5094="342B"),PorcenRet(BD5094,BH5094,BI5094),INDEX(PORCENTAJEBUSCAR,MATCH(BD5094,CódigoRET,0),4)*1),"")</f>
        <v/>
      </c>
      <c r="BG5094">
        <f t="shared" si="556"/>
        <v>0</v>
      </c>
      <c r="BO5094">
        <f t="shared" si="557"/>
        <v>0</v>
      </c>
      <c r="CC5094">
        <f t="shared" si="558"/>
        <v>0</v>
      </c>
      <c r="CD5094">
        <f t="shared" si="559"/>
        <v>0</v>
      </c>
      <c r="CG5094">
        <f ca="1">IFERROR(INDIRECT("IVA!X"&amp;MATCH(MID(COMPRAS!C4994,1,2)&amp;MID(COMPRAS!F4994,1,2)&amp;MID(COMPRAS!D4994,1,2),IVA!W:W,0)),"SIN COD.")</f>
        <v>0</v>
      </c>
      <c r="CH5094">
        <f ca="1">IFERROR(INDIRECT("IVA!Y"&amp;MATCH(MID(COMPRAS!C4994,1,2)&amp;MID(COMPRAS!F4994,1,2)&amp;MID(COMPRAS!D4994,1,2),IVA!W:W,0)),"SIN COD.")</f>
        <v>0</v>
      </c>
    </row>
    <row r="5095" spans="1:86" x14ac:dyDescent="0.25">
      <c r="A5095"/>
      <c r="B5095"/>
      <c r="D5095"/>
      <c r="AL5095">
        <f t="shared" si="553"/>
        <v>0</v>
      </c>
      <c r="AQ5095">
        <f t="shared" si="554"/>
        <v>0</v>
      </c>
      <c r="AR5095" t="str">
        <f>IFERROR(IF(OR(AP5095=338,AP5095=340,AP5095=341,AP5095=342,AP5095="342A",AP5095="342B"),PorcenRet(AP5095,AT5095,AU5095),INDEX(PORCENTAJEBUSCAR,MATCH(AP5095,CódigoRET,0),4)*1),"")</f>
        <v/>
      </c>
      <c r="AS5095">
        <f t="shared" si="555"/>
        <v>0</v>
      </c>
      <c r="BF5095" t="str">
        <f>IFERROR(IF(OR(BD5095=338,BD5095=340,BD5095=341,BD5095=342,BD5095="342A",BD5095="342B"),PorcenRet(BD5095,BH5095,BI5095),INDEX(PORCENTAJEBUSCAR,MATCH(BD5095,CódigoRET,0),4)*1),"")</f>
        <v/>
      </c>
      <c r="BG5095">
        <f t="shared" si="556"/>
        <v>0</v>
      </c>
      <c r="BO5095">
        <f t="shared" si="557"/>
        <v>0</v>
      </c>
      <c r="CC5095">
        <f t="shared" si="558"/>
        <v>0</v>
      </c>
      <c r="CD5095">
        <f t="shared" si="559"/>
        <v>0</v>
      </c>
      <c r="CG5095">
        <f ca="1">IFERROR(INDIRECT("IVA!X"&amp;MATCH(MID(COMPRAS!C4995,1,2)&amp;MID(COMPRAS!F4995,1,2)&amp;MID(COMPRAS!D4995,1,2),IVA!W:W,0)),"SIN COD.")</f>
        <v>0</v>
      </c>
      <c r="CH5095">
        <f ca="1">IFERROR(INDIRECT("IVA!Y"&amp;MATCH(MID(COMPRAS!C4995,1,2)&amp;MID(COMPRAS!F4995,1,2)&amp;MID(COMPRAS!D4995,1,2),IVA!W:W,0)),"SIN COD.")</f>
        <v>0</v>
      </c>
    </row>
    <row r="5096" spans="1:86" x14ac:dyDescent="0.25">
      <c r="A5096"/>
      <c r="B5096"/>
      <c r="D5096"/>
      <c r="AL5096">
        <f t="shared" si="553"/>
        <v>0</v>
      </c>
      <c r="AQ5096">
        <f t="shared" si="554"/>
        <v>0</v>
      </c>
      <c r="AR5096" t="str">
        <f>IFERROR(IF(OR(AP5096=338,AP5096=340,AP5096=341,AP5096=342,AP5096="342A",AP5096="342B"),PorcenRet(AP5096,AT5096,AU5096),INDEX(PORCENTAJEBUSCAR,MATCH(AP5096,CódigoRET,0),4)*1),"")</f>
        <v/>
      </c>
      <c r="AS5096">
        <f t="shared" si="555"/>
        <v>0</v>
      </c>
      <c r="BF5096" t="str">
        <f>IFERROR(IF(OR(BD5096=338,BD5096=340,BD5096=341,BD5096=342,BD5096="342A",BD5096="342B"),PorcenRet(BD5096,BH5096,BI5096),INDEX(PORCENTAJEBUSCAR,MATCH(BD5096,CódigoRET,0),4)*1),"")</f>
        <v/>
      </c>
      <c r="BG5096">
        <f t="shared" si="556"/>
        <v>0</v>
      </c>
      <c r="BO5096">
        <f t="shared" si="557"/>
        <v>0</v>
      </c>
      <c r="CC5096">
        <f t="shared" si="558"/>
        <v>0</v>
      </c>
      <c r="CD5096">
        <f t="shared" si="559"/>
        <v>0</v>
      </c>
      <c r="CG5096">
        <f ca="1">IFERROR(INDIRECT("IVA!X"&amp;MATCH(MID(COMPRAS!C4996,1,2)&amp;MID(COMPRAS!F4996,1,2)&amp;MID(COMPRAS!D4996,1,2),IVA!W:W,0)),"SIN COD.")</f>
        <v>0</v>
      </c>
      <c r="CH5096">
        <f ca="1">IFERROR(INDIRECT("IVA!Y"&amp;MATCH(MID(COMPRAS!C4996,1,2)&amp;MID(COMPRAS!F4996,1,2)&amp;MID(COMPRAS!D4996,1,2),IVA!W:W,0)),"SIN COD.")</f>
        <v>0</v>
      </c>
    </row>
    <row r="5097" spans="1:86" x14ac:dyDescent="0.25">
      <c r="A5097"/>
      <c r="B5097"/>
      <c r="D5097"/>
      <c r="AL5097">
        <f t="shared" si="553"/>
        <v>0</v>
      </c>
      <c r="AQ5097">
        <f t="shared" si="554"/>
        <v>0</v>
      </c>
      <c r="AR5097" t="str">
        <f>IFERROR(IF(OR(AP5097=338,AP5097=340,AP5097=341,AP5097=342,AP5097="342A",AP5097="342B"),PorcenRet(AP5097,AT5097,AU5097),INDEX(PORCENTAJEBUSCAR,MATCH(AP5097,CódigoRET,0),4)*1),"")</f>
        <v/>
      </c>
      <c r="AS5097">
        <f t="shared" si="555"/>
        <v>0</v>
      </c>
      <c r="BF5097" t="str">
        <f>IFERROR(IF(OR(BD5097=338,BD5097=340,BD5097=341,BD5097=342,BD5097="342A",BD5097="342B"),PorcenRet(BD5097,BH5097,BI5097),INDEX(PORCENTAJEBUSCAR,MATCH(BD5097,CódigoRET,0),4)*1),"")</f>
        <v/>
      </c>
      <c r="BG5097">
        <f t="shared" si="556"/>
        <v>0</v>
      </c>
      <c r="BO5097">
        <f t="shared" si="557"/>
        <v>0</v>
      </c>
      <c r="CC5097">
        <f t="shared" si="558"/>
        <v>0</v>
      </c>
      <c r="CD5097">
        <f t="shared" si="559"/>
        <v>0</v>
      </c>
      <c r="CG5097">
        <f ca="1">IFERROR(INDIRECT("IVA!X"&amp;MATCH(MID(COMPRAS!C4997,1,2)&amp;MID(COMPRAS!F4997,1,2)&amp;MID(COMPRAS!D4997,1,2),IVA!W:W,0)),"SIN COD.")</f>
        <v>0</v>
      </c>
      <c r="CH5097">
        <f ca="1">IFERROR(INDIRECT("IVA!Y"&amp;MATCH(MID(COMPRAS!C4997,1,2)&amp;MID(COMPRAS!F4997,1,2)&amp;MID(COMPRAS!D4997,1,2),IVA!W:W,0)),"SIN COD.")</f>
        <v>0</v>
      </c>
    </row>
    <row r="5098" spans="1:86" x14ac:dyDescent="0.25">
      <c r="A5098"/>
      <c r="B5098"/>
      <c r="D5098"/>
      <c r="AL5098">
        <f t="shared" si="553"/>
        <v>0</v>
      </c>
      <c r="AQ5098">
        <f t="shared" si="554"/>
        <v>0</v>
      </c>
      <c r="AR5098" t="str">
        <f>IFERROR(IF(OR(AP5098=338,AP5098=340,AP5098=341,AP5098=342,AP5098="342A",AP5098="342B"),PorcenRet(AP5098,AT5098,AU5098),INDEX(PORCENTAJEBUSCAR,MATCH(AP5098,CódigoRET,0),4)*1),"")</f>
        <v/>
      </c>
      <c r="AS5098">
        <f t="shared" si="555"/>
        <v>0</v>
      </c>
      <c r="BF5098" t="str">
        <f>IFERROR(IF(OR(BD5098=338,BD5098=340,BD5098=341,BD5098=342,BD5098="342A",BD5098="342B"),PorcenRet(BD5098,BH5098,BI5098),INDEX(PORCENTAJEBUSCAR,MATCH(BD5098,CódigoRET,0),4)*1),"")</f>
        <v/>
      </c>
      <c r="BG5098">
        <f t="shared" si="556"/>
        <v>0</v>
      </c>
      <c r="BO5098">
        <f t="shared" si="557"/>
        <v>0</v>
      </c>
      <c r="CC5098">
        <f t="shared" si="558"/>
        <v>0</v>
      </c>
      <c r="CD5098">
        <f t="shared" si="559"/>
        <v>0</v>
      </c>
      <c r="CG5098">
        <f ca="1">IFERROR(INDIRECT("IVA!X"&amp;MATCH(MID(COMPRAS!C4998,1,2)&amp;MID(COMPRAS!F4998,1,2)&amp;MID(COMPRAS!D4998,1,2),IVA!W:W,0)),"SIN COD.")</f>
        <v>0</v>
      </c>
      <c r="CH5098">
        <f ca="1">IFERROR(INDIRECT("IVA!Y"&amp;MATCH(MID(COMPRAS!C4998,1,2)&amp;MID(COMPRAS!F4998,1,2)&amp;MID(COMPRAS!D4998,1,2),IVA!W:W,0)),"SIN COD.")</f>
        <v>0</v>
      </c>
    </row>
    <row r="5099" spans="1:86" x14ac:dyDescent="0.25">
      <c r="A5099"/>
      <c r="B5099"/>
      <c r="D5099"/>
      <c r="AL5099">
        <f t="shared" si="553"/>
        <v>0</v>
      </c>
      <c r="AQ5099">
        <f t="shared" si="554"/>
        <v>0</v>
      </c>
      <c r="AR5099" t="str">
        <f>IFERROR(IF(OR(AP5099=338,AP5099=340,AP5099=341,AP5099=342,AP5099="342A",AP5099="342B"),PorcenRet(AP5099,AT5099,AU5099),INDEX(PORCENTAJEBUSCAR,MATCH(AP5099,CódigoRET,0),4)*1),"")</f>
        <v/>
      </c>
      <c r="AS5099">
        <f t="shared" si="555"/>
        <v>0</v>
      </c>
      <c r="BF5099" t="str">
        <f>IFERROR(IF(OR(BD5099=338,BD5099=340,BD5099=341,BD5099=342,BD5099="342A",BD5099="342B"),PorcenRet(BD5099,BH5099,BI5099),INDEX(PORCENTAJEBUSCAR,MATCH(BD5099,CódigoRET,0),4)*1),"")</f>
        <v/>
      </c>
      <c r="BG5099">
        <f t="shared" si="556"/>
        <v>0</v>
      </c>
      <c r="BO5099">
        <f t="shared" si="557"/>
        <v>0</v>
      </c>
      <c r="CC5099">
        <f t="shared" si="558"/>
        <v>0</v>
      </c>
      <c r="CD5099">
        <f t="shared" si="559"/>
        <v>0</v>
      </c>
      <c r="CG5099">
        <f ca="1">IFERROR(INDIRECT("IVA!X"&amp;MATCH(MID(COMPRAS!C4999,1,2)&amp;MID(COMPRAS!F4999,1,2)&amp;MID(COMPRAS!D4999,1,2),IVA!W:W,0)),"SIN COD.")</f>
        <v>0</v>
      </c>
      <c r="CH5099">
        <f ca="1">IFERROR(INDIRECT("IVA!Y"&amp;MATCH(MID(COMPRAS!C4999,1,2)&amp;MID(COMPRAS!F4999,1,2)&amp;MID(COMPRAS!D4999,1,2),IVA!W:W,0)),"SIN COD.")</f>
        <v>0</v>
      </c>
    </row>
    <row r="5100" spans="1:86" x14ac:dyDescent="0.25">
      <c r="A5100"/>
      <c r="B5100"/>
      <c r="D5100"/>
      <c r="AL5100">
        <f t="shared" si="553"/>
        <v>0</v>
      </c>
      <c r="AQ5100">
        <f t="shared" si="554"/>
        <v>0</v>
      </c>
      <c r="AR5100" t="str">
        <f>IFERROR(IF(OR(AP5100=338,AP5100=340,AP5100=341,AP5100=342,AP5100="342A",AP5100="342B"),PorcenRet(AP5100,AT5100,AU5100),INDEX(PORCENTAJEBUSCAR,MATCH(AP5100,CódigoRET,0),4)*1),"")</f>
        <v/>
      </c>
      <c r="AS5100">
        <f t="shared" si="555"/>
        <v>0</v>
      </c>
      <c r="BF5100" t="str">
        <f>IFERROR(IF(OR(BD5100=338,BD5100=340,BD5100=341,BD5100=342,BD5100="342A",BD5100="342B"),PorcenRet(BD5100,BH5100,BI5100),INDEX(PORCENTAJEBUSCAR,MATCH(BD5100,CódigoRET,0),4)*1),"")</f>
        <v/>
      </c>
      <c r="BG5100">
        <f t="shared" si="556"/>
        <v>0</v>
      </c>
      <c r="BO5100">
        <f t="shared" si="557"/>
        <v>0</v>
      </c>
      <c r="CC5100">
        <f t="shared" si="558"/>
        <v>0</v>
      </c>
      <c r="CD5100">
        <f t="shared" si="559"/>
        <v>0</v>
      </c>
      <c r="CG5100">
        <f ca="1">IFERROR(INDIRECT("IVA!X"&amp;MATCH(MID(COMPRAS!C5000,1,2)&amp;MID(COMPRAS!F5000,1,2)&amp;MID(COMPRAS!D5000,1,2),IVA!W:W,0)),"SIN COD.")</f>
        <v>0</v>
      </c>
      <c r="CH5100">
        <f ca="1">IFERROR(INDIRECT("IVA!Y"&amp;MATCH(MID(COMPRAS!C5000,1,2)&amp;MID(COMPRAS!F5000,1,2)&amp;MID(COMPRAS!D5000,1,2),IVA!W:W,0)),"SIN COD.")</f>
        <v>0</v>
      </c>
    </row>
    <row r="5101" spans="1:86" x14ac:dyDescent="0.25">
      <c r="A5101"/>
      <c r="B5101"/>
      <c r="D5101"/>
      <c r="AL5101">
        <f t="shared" si="553"/>
        <v>0</v>
      </c>
      <c r="AQ5101">
        <f t="shared" si="554"/>
        <v>0</v>
      </c>
      <c r="AR5101" t="str">
        <f>IFERROR(IF(OR(AP5101=338,AP5101=340,AP5101=341,AP5101=342,AP5101="342A",AP5101="342B"),PorcenRet(AP5101,AT5101,AU5101),INDEX(PORCENTAJEBUSCAR,MATCH(AP5101,CódigoRET,0),4)*1),"")</f>
        <v/>
      </c>
      <c r="AS5101">
        <f t="shared" si="555"/>
        <v>0</v>
      </c>
      <c r="BF5101" t="str">
        <f>IFERROR(IF(OR(BD5101=338,BD5101=340,BD5101=341,BD5101=342,BD5101="342A",BD5101="342B"),PorcenRet(BD5101,BH5101,BI5101),INDEX(PORCENTAJEBUSCAR,MATCH(BD5101,CódigoRET,0),4)*1),"")</f>
        <v/>
      </c>
      <c r="BG5101">
        <f t="shared" si="556"/>
        <v>0</v>
      </c>
      <c r="BO5101">
        <f t="shared" si="557"/>
        <v>0</v>
      </c>
      <c r="CC5101">
        <f t="shared" si="558"/>
        <v>0</v>
      </c>
      <c r="CD5101">
        <f t="shared" si="559"/>
        <v>0</v>
      </c>
      <c r="CG5101">
        <f ca="1">IFERROR(INDIRECT("IVA!X"&amp;MATCH(MID(COMPRAS!C5001,1,2)&amp;MID(COMPRAS!F5001,1,2)&amp;MID(COMPRAS!D5001,1,2),IVA!W:W,0)),"SIN COD.")</f>
        <v>0</v>
      </c>
      <c r="CH5101">
        <f ca="1">IFERROR(INDIRECT("IVA!Y"&amp;MATCH(MID(COMPRAS!C5001,1,2)&amp;MID(COMPRAS!F5001,1,2)&amp;MID(COMPRAS!D5001,1,2),IVA!W:W,0)),"SIN COD.")</f>
        <v>0</v>
      </c>
    </row>
    <row r="5102" spans="1:86" x14ac:dyDescent="0.25">
      <c r="A5102"/>
      <c r="B5102"/>
      <c r="D5102"/>
      <c r="AL5102">
        <f t="shared" si="553"/>
        <v>0</v>
      </c>
      <c r="AQ5102">
        <f t="shared" si="554"/>
        <v>0</v>
      </c>
      <c r="AR5102" t="str">
        <f>IFERROR(IF(OR(AP5102=338,AP5102=340,AP5102=341,AP5102=342,AP5102="342A",AP5102="342B"),PorcenRet(AP5102,AT5102,AU5102),INDEX(PORCENTAJEBUSCAR,MATCH(AP5102,CódigoRET,0),4)*1),"")</f>
        <v/>
      </c>
      <c r="AS5102">
        <f t="shared" si="555"/>
        <v>0</v>
      </c>
      <c r="BF5102" t="str">
        <f>IFERROR(IF(OR(BD5102=338,BD5102=340,BD5102=341,BD5102=342,BD5102="342A",BD5102="342B"),PorcenRet(BD5102,BH5102,BI5102),INDEX(PORCENTAJEBUSCAR,MATCH(BD5102,CódigoRET,0),4)*1),"")</f>
        <v/>
      </c>
      <c r="BG5102">
        <f t="shared" si="556"/>
        <v>0</v>
      </c>
      <c r="BO5102">
        <f t="shared" si="557"/>
        <v>0</v>
      </c>
      <c r="CC5102">
        <f t="shared" si="558"/>
        <v>0</v>
      </c>
      <c r="CD5102">
        <f t="shared" si="559"/>
        <v>0</v>
      </c>
      <c r="CG5102">
        <f ca="1">IFERROR(INDIRECT("IVA!X"&amp;MATCH(MID(COMPRAS!C5002,1,2)&amp;MID(COMPRAS!F5002,1,2)&amp;MID(COMPRAS!D5002,1,2),IVA!W:W,0)),"SIN COD.")</f>
        <v>0</v>
      </c>
      <c r="CH5102">
        <f ca="1">IFERROR(INDIRECT("IVA!Y"&amp;MATCH(MID(COMPRAS!C5002,1,2)&amp;MID(COMPRAS!F5002,1,2)&amp;MID(COMPRAS!D5002,1,2),IVA!W:W,0)),"SIN COD.")</f>
        <v>0</v>
      </c>
    </row>
    <row r="5103" spans="1:86" x14ac:dyDescent="0.25">
      <c r="A5103"/>
      <c r="B5103"/>
      <c r="D5103"/>
      <c r="AL5103">
        <f t="shared" si="553"/>
        <v>0</v>
      </c>
      <c r="AQ5103">
        <f t="shared" si="554"/>
        <v>0</v>
      </c>
      <c r="AR5103" t="str">
        <f>IFERROR(IF(OR(AP5103=338,AP5103=340,AP5103=341,AP5103=342,AP5103="342A",AP5103="342B"),PorcenRet(AP5103,AT5103,AU5103),INDEX(PORCENTAJEBUSCAR,MATCH(AP5103,CódigoRET,0),4)*1),"")</f>
        <v/>
      </c>
      <c r="AS5103">
        <f t="shared" si="555"/>
        <v>0</v>
      </c>
      <c r="BF5103" t="str">
        <f>IFERROR(IF(OR(BD5103=338,BD5103=340,BD5103=341,BD5103=342,BD5103="342A",BD5103="342B"),PorcenRet(BD5103,BH5103,BI5103),INDEX(PORCENTAJEBUSCAR,MATCH(BD5103,CódigoRET,0),4)*1),"")</f>
        <v/>
      </c>
      <c r="BG5103">
        <f t="shared" si="556"/>
        <v>0</v>
      </c>
      <c r="BO5103">
        <f t="shared" si="557"/>
        <v>0</v>
      </c>
      <c r="CC5103">
        <f t="shared" si="558"/>
        <v>0</v>
      </c>
      <c r="CD5103">
        <f t="shared" si="559"/>
        <v>0</v>
      </c>
      <c r="CG5103">
        <f ca="1">IFERROR(INDIRECT("IVA!X"&amp;MATCH(MID(COMPRAS!C5003,1,2)&amp;MID(COMPRAS!F5003,1,2)&amp;MID(COMPRAS!D5003,1,2),IVA!W:W,0)),"SIN COD.")</f>
        <v>0</v>
      </c>
      <c r="CH5103">
        <f ca="1">IFERROR(INDIRECT("IVA!Y"&amp;MATCH(MID(COMPRAS!C5003,1,2)&amp;MID(COMPRAS!F5003,1,2)&amp;MID(COMPRAS!D5003,1,2),IVA!W:W,0)),"SIN COD.")</f>
        <v>0</v>
      </c>
    </row>
    <row r="5104" spans="1:86" x14ac:dyDescent="0.25">
      <c r="A5104"/>
      <c r="B5104"/>
      <c r="D5104"/>
      <c r="AL5104">
        <f t="shared" si="553"/>
        <v>0</v>
      </c>
      <c r="AQ5104">
        <f t="shared" si="554"/>
        <v>0</v>
      </c>
      <c r="AR5104" t="str">
        <f>IFERROR(IF(OR(AP5104=338,AP5104=340,AP5104=341,AP5104=342,AP5104="342A",AP5104="342B"),PorcenRet(AP5104,AT5104,AU5104),INDEX(PORCENTAJEBUSCAR,MATCH(AP5104,CódigoRET,0),4)*1),"")</f>
        <v/>
      </c>
      <c r="AS5104">
        <f t="shared" si="555"/>
        <v>0</v>
      </c>
      <c r="BF5104" t="str">
        <f>IFERROR(IF(OR(BD5104=338,BD5104=340,BD5104=341,BD5104=342,BD5104="342A",BD5104="342B"),PorcenRet(BD5104,BH5104,BI5104),INDEX(PORCENTAJEBUSCAR,MATCH(BD5104,CódigoRET,0),4)*1),"")</f>
        <v/>
      </c>
      <c r="BG5104">
        <f t="shared" si="556"/>
        <v>0</v>
      </c>
      <c r="BO5104">
        <f t="shared" si="557"/>
        <v>0</v>
      </c>
      <c r="CC5104">
        <f t="shared" si="558"/>
        <v>0</v>
      </c>
      <c r="CD5104">
        <f t="shared" si="559"/>
        <v>0</v>
      </c>
      <c r="CG5104">
        <f ca="1">IFERROR(INDIRECT("IVA!X"&amp;MATCH(MID(COMPRAS!C5004,1,2)&amp;MID(COMPRAS!F5004,1,2)&amp;MID(COMPRAS!D5004,1,2),IVA!W:W,0)),"SIN COD.")</f>
        <v>0</v>
      </c>
      <c r="CH5104">
        <f ca="1">IFERROR(INDIRECT("IVA!Y"&amp;MATCH(MID(COMPRAS!C5004,1,2)&amp;MID(COMPRAS!F5004,1,2)&amp;MID(COMPRAS!D5004,1,2),IVA!W:W,0)),"SIN COD.")</f>
        <v>0</v>
      </c>
    </row>
    <row r="5105" spans="1:86" x14ac:dyDescent="0.25">
      <c r="A5105"/>
      <c r="B5105"/>
      <c r="D5105"/>
      <c r="AL5105">
        <f t="shared" si="553"/>
        <v>0</v>
      </c>
      <c r="AQ5105">
        <f t="shared" si="554"/>
        <v>0</v>
      </c>
      <c r="AR5105" t="str">
        <f>IFERROR(IF(OR(AP5105=338,AP5105=340,AP5105=341,AP5105=342,AP5105="342A",AP5105="342B"),PorcenRet(AP5105,AT5105,AU5105),INDEX(PORCENTAJEBUSCAR,MATCH(AP5105,CódigoRET,0),4)*1),"")</f>
        <v/>
      </c>
      <c r="AS5105">
        <f t="shared" si="555"/>
        <v>0</v>
      </c>
      <c r="BF5105" t="str">
        <f>IFERROR(IF(OR(BD5105=338,BD5105=340,BD5105=341,BD5105=342,BD5105="342A",BD5105="342B"),PorcenRet(BD5105,BH5105,BI5105),INDEX(PORCENTAJEBUSCAR,MATCH(BD5105,CódigoRET,0),4)*1),"")</f>
        <v/>
      </c>
      <c r="BG5105">
        <f t="shared" si="556"/>
        <v>0</v>
      </c>
      <c r="BO5105">
        <f t="shared" si="557"/>
        <v>0</v>
      </c>
      <c r="CC5105">
        <f t="shared" si="558"/>
        <v>0</v>
      </c>
      <c r="CD5105">
        <f t="shared" si="559"/>
        <v>0</v>
      </c>
      <c r="CG5105">
        <f ca="1">IFERROR(INDIRECT("IVA!X"&amp;MATCH(MID(COMPRAS!C5005,1,2)&amp;MID(COMPRAS!F5005,1,2)&amp;MID(COMPRAS!D5005,1,2),IVA!W:W,0)),"SIN COD.")</f>
        <v>0</v>
      </c>
      <c r="CH5105">
        <f ca="1">IFERROR(INDIRECT("IVA!Y"&amp;MATCH(MID(COMPRAS!C5005,1,2)&amp;MID(COMPRAS!F5005,1,2)&amp;MID(COMPRAS!D5005,1,2),IVA!W:W,0)),"SIN COD.")</f>
        <v>0</v>
      </c>
    </row>
    <row r="5106" spans="1:86" x14ac:dyDescent="0.25">
      <c r="A5106"/>
      <c r="B5106"/>
      <c r="D5106"/>
      <c r="AL5106">
        <f t="shared" si="553"/>
        <v>0</v>
      </c>
      <c r="AQ5106">
        <f t="shared" si="554"/>
        <v>0</v>
      </c>
      <c r="AR5106" t="str">
        <f>IFERROR(IF(OR(AP5106=338,AP5106=340,AP5106=341,AP5106=342,AP5106="342A",AP5106="342B"),PorcenRet(AP5106,AT5106,AU5106),INDEX(PORCENTAJEBUSCAR,MATCH(AP5106,CódigoRET,0),4)*1),"")</f>
        <v/>
      </c>
      <c r="AS5106">
        <f t="shared" si="555"/>
        <v>0</v>
      </c>
      <c r="BF5106" t="str">
        <f>IFERROR(IF(OR(BD5106=338,BD5106=340,BD5106=341,BD5106=342,BD5106="342A",BD5106="342B"),PorcenRet(BD5106,BH5106,BI5106),INDEX(PORCENTAJEBUSCAR,MATCH(BD5106,CódigoRET,0),4)*1),"")</f>
        <v/>
      </c>
      <c r="BG5106">
        <f t="shared" si="556"/>
        <v>0</v>
      </c>
      <c r="BO5106">
        <f t="shared" si="557"/>
        <v>0</v>
      </c>
      <c r="CC5106">
        <f t="shared" si="558"/>
        <v>0</v>
      </c>
      <c r="CD5106">
        <f t="shared" si="559"/>
        <v>0</v>
      </c>
      <c r="CG5106">
        <f ca="1">IFERROR(INDIRECT("IVA!X"&amp;MATCH(MID(COMPRAS!C5006,1,2)&amp;MID(COMPRAS!F5006,1,2)&amp;MID(COMPRAS!D5006,1,2),IVA!W:W,0)),"SIN COD.")</f>
        <v>0</v>
      </c>
      <c r="CH5106">
        <f ca="1">IFERROR(INDIRECT("IVA!Y"&amp;MATCH(MID(COMPRAS!C5006,1,2)&amp;MID(COMPRAS!F5006,1,2)&amp;MID(COMPRAS!D5006,1,2),IVA!W:W,0)),"SIN COD.")</f>
        <v>0</v>
      </c>
    </row>
    <row r="5107" spans="1:86" x14ac:dyDescent="0.25">
      <c r="A5107"/>
      <c r="B5107"/>
      <c r="D5107"/>
      <c r="AL5107">
        <f t="shared" si="553"/>
        <v>0</v>
      </c>
      <c r="AQ5107">
        <f t="shared" si="554"/>
        <v>0</v>
      </c>
      <c r="AR5107" t="str">
        <f>IFERROR(IF(OR(AP5107=338,AP5107=340,AP5107=341,AP5107=342,AP5107="342A",AP5107="342B"),PorcenRet(AP5107,AT5107,AU5107),INDEX(PORCENTAJEBUSCAR,MATCH(AP5107,CódigoRET,0),4)*1),"")</f>
        <v/>
      </c>
      <c r="AS5107">
        <f t="shared" si="555"/>
        <v>0</v>
      </c>
      <c r="BF5107" t="str">
        <f>IFERROR(IF(OR(BD5107=338,BD5107=340,BD5107=341,BD5107=342,BD5107="342A",BD5107="342B"),PorcenRet(BD5107,BH5107,BI5107),INDEX(PORCENTAJEBUSCAR,MATCH(BD5107,CódigoRET,0),4)*1),"")</f>
        <v/>
      </c>
      <c r="BG5107">
        <f t="shared" si="556"/>
        <v>0</v>
      </c>
      <c r="BO5107">
        <f t="shared" si="557"/>
        <v>0</v>
      </c>
      <c r="CC5107">
        <f t="shared" si="558"/>
        <v>0</v>
      </c>
      <c r="CD5107">
        <f t="shared" si="559"/>
        <v>0</v>
      </c>
      <c r="CG5107">
        <f ca="1">IFERROR(INDIRECT("IVA!X"&amp;MATCH(MID(COMPRAS!C5007,1,2)&amp;MID(COMPRAS!F5007,1,2)&amp;MID(COMPRAS!D5007,1,2),IVA!W:W,0)),"SIN COD.")</f>
        <v>0</v>
      </c>
      <c r="CH5107">
        <f ca="1">IFERROR(INDIRECT("IVA!Y"&amp;MATCH(MID(COMPRAS!C5007,1,2)&amp;MID(COMPRAS!F5007,1,2)&amp;MID(COMPRAS!D5007,1,2),IVA!W:W,0)),"SIN COD.")</f>
        <v>0</v>
      </c>
    </row>
    <row r="5108" spans="1:86" x14ac:dyDescent="0.25">
      <c r="A5108"/>
      <c r="B5108"/>
      <c r="D5108"/>
      <c r="AL5108">
        <f t="shared" si="553"/>
        <v>0</v>
      </c>
      <c r="AQ5108">
        <f t="shared" si="554"/>
        <v>0</v>
      </c>
      <c r="AR5108" t="str">
        <f>IFERROR(IF(OR(AP5108=338,AP5108=340,AP5108=341,AP5108=342,AP5108="342A",AP5108="342B"),PorcenRet(AP5108,AT5108,AU5108),INDEX(PORCENTAJEBUSCAR,MATCH(AP5108,CódigoRET,0),4)*1),"")</f>
        <v/>
      </c>
      <c r="AS5108">
        <f t="shared" si="555"/>
        <v>0</v>
      </c>
      <c r="BF5108" t="str">
        <f>IFERROR(IF(OR(BD5108=338,BD5108=340,BD5108=341,BD5108=342,BD5108="342A",BD5108="342B"),PorcenRet(BD5108,BH5108,BI5108),INDEX(PORCENTAJEBUSCAR,MATCH(BD5108,CódigoRET,0),4)*1),"")</f>
        <v/>
      </c>
      <c r="BG5108">
        <f t="shared" si="556"/>
        <v>0</v>
      </c>
      <c r="BO5108">
        <f t="shared" si="557"/>
        <v>0</v>
      </c>
      <c r="CC5108">
        <f t="shared" si="558"/>
        <v>0</v>
      </c>
      <c r="CD5108">
        <f t="shared" si="559"/>
        <v>0</v>
      </c>
      <c r="CG5108">
        <f ca="1">IFERROR(INDIRECT("IVA!X"&amp;MATCH(MID(COMPRAS!C5008,1,2)&amp;MID(COMPRAS!F5008,1,2)&amp;MID(COMPRAS!D5008,1,2),IVA!W:W,0)),"SIN COD.")</f>
        <v>0</v>
      </c>
      <c r="CH5108">
        <f ca="1">IFERROR(INDIRECT("IVA!Y"&amp;MATCH(MID(COMPRAS!C5008,1,2)&amp;MID(COMPRAS!F5008,1,2)&amp;MID(COMPRAS!D5008,1,2),IVA!W:W,0)),"SIN COD.")</f>
        <v>0</v>
      </c>
    </row>
    <row r="5109" spans="1:86" x14ac:dyDescent="0.25">
      <c r="A5109"/>
      <c r="B5109"/>
      <c r="D5109"/>
      <c r="AL5109">
        <f t="shared" si="553"/>
        <v>0</v>
      </c>
      <c r="AQ5109">
        <f t="shared" si="554"/>
        <v>0</v>
      </c>
      <c r="AR5109" t="str">
        <f>IFERROR(IF(OR(AP5109=338,AP5109=340,AP5109=341,AP5109=342,AP5109="342A",AP5109="342B"),PorcenRet(AP5109,AT5109,AU5109),INDEX(PORCENTAJEBUSCAR,MATCH(AP5109,CódigoRET,0),4)*1),"")</f>
        <v/>
      </c>
      <c r="AS5109">
        <f t="shared" si="555"/>
        <v>0</v>
      </c>
      <c r="BF5109" t="str">
        <f>IFERROR(IF(OR(BD5109=338,BD5109=340,BD5109=341,BD5109=342,BD5109="342A",BD5109="342B"),PorcenRet(BD5109,BH5109,BI5109),INDEX(PORCENTAJEBUSCAR,MATCH(BD5109,CódigoRET,0),4)*1),"")</f>
        <v/>
      </c>
      <c r="BG5109">
        <f t="shared" si="556"/>
        <v>0</v>
      </c>
      <c r="BO5109">
        <f t="shared" si="557"/>
        <v>0</v>
      </c>
      <c r="CC5109">
        <f t="shared" si="558"/>
        <v>0</v>
      </c>
      <c r="CD5109">
        <f t="shared" si="559"/>
        <v>0</v>
      </c>
      <c r="CG5109">
        <f ca="1">IFERROR(INDIRECT("IVA!X"&amp;MATCH(MID(COMPRAS!C5009,1,2)&amp;MID(COMPRAS!F5009,1,2)&amp;MID(COMPRAS!D5009,1,2),IVA!W:W,0)),"SIN COD.")</f>
        <v>0</v>
      </c>
      <c r="CH5109">
        <f ca="1">IFERROR(INDIRECT("IVA!Y"&amp;MATCH(MID(COMPRAS!C5009,1,2)&amp;MID(COMPRAS!F5009,1,2)&amp;MID(COMPRAS!D5009,1,2),IVA!W:W,0)),"SIN COD.")</f>
        <v>0</v>
      </c>
    </row>
    <row r="5110" spans="1:86" x14ac:dyDescent="0.25">
      <c r="A5110"/>
      <c r="B5110"/>
      <c r="D5110"/>
      <c r="AL5110">
        <f t="shared" si="553"/>
        <v>0</v>
      </c>
      <c r="AQ5110">
        <f t="shared" si="554"/>
        <v>0</v>
      </c>
      <c r="AR5110" t="str">
        <f>IFERROR(IF(OR(AP5110=338,AP5110=340,AP5110=341,AP5110=342,AP5110="342A",AP5110="342B"),PorcenRet(AP5110,AT5110,AU5110),INDEX(PORCENTAJEBUSCAR,MATCH(AP5110,CódigoRET,0),4)*1),"")</f>
        <v/>
      </c>
      <c r="AS5110">
        <f t="shared" si="555"/>
        <v>0</v>
      </c>
      <c r="BF5110" t="str">
        <f>IFERROR(IF(OR(BD5110=338,BD5110=340,BD5110=341,BD5110=342,BD5110="342A",BD5110="342B"),PorcenRet(BD5110,BH5110,BI5110),INDEX(PORCENTAJEBUSCAR,MATCH(BD5110,CódigoRET,0),4)*1),"")</f>
        <v/>
      </c>
      <c r="BG5110">
        <f t="shared" si="556"/>
        <v>0</v>
      </c>
      <c r="BO5110">
        <f t="shared" si="557"/>
        <v>0</v>
      </c>
      <c r="CC5110">
        <f t="shared" si="558"/>
        <v>0</v>
      </c>
      <c r="CD5110">
        <f t="shared" si="559"/>
        <v>0</v>
      </c>
      <c r="CG5110">
        <f ca="1">IFERROR(INDIRECT("IVA!X"&amp;MATCH(MID(COMPRAS!C5010,1,2)&amp;MID(COMPRAS!F5010,1,2)&amp;MID(COMPRAS!D5010,1,2),IVA!W:W,0)),"SIN COD.")</f>
        <v>0</v>
      </c>
      <c r="CH5110">
        <f ca="1">IFERROR(INDIRECT("IVA!Y"&amp;MATCH(MID(COMPRAS!C5010,1,2)&amp;MID(COMPRAS!F5010,1,2)&amp;MID(COMPRAS!D5010,1,2),IVA!W:W,0)),"SIN COD.")</f>
        <v>0</v>
      </c>
    </row>
    <row r="5111" spans="1:86" x14ac:dyDescent="0.25">
      <c r="A5111"/>
      <c r="B5111"/>
      <c r="D5111"/>
      <c r="AL5111">
        <f t="shared" si="553"/>
        <v>0</v>
      </c>
      <c r="AQ5111">
        <f t="shared" si="554"/>
        <v>0</v>
      </c>
      <c r="AR5111" t="str">
        <f>IFERROR(IF(OR(AP5111=338,AP5111=340,AP5111=341,AP5111=342,AP5111="342A",AP5111="342B"),PorcenRet(AP5111,AT5111,AU5111),INDEX(PORCENTAJEBUSCAR,MATCH(AP5111,CódigoRET,0),4)*1),"")</f>
        <v/>
      </c>
      <c r="AS5111">
        <f t="shared" si="555"/>
        <v>0</v>
      </c>
      <c r="BF5111" t="str">
        <f>IFERROR(IF(OR(BD5111=338,BD5111=340,BD5111=341,BD5111=342,BD5111="342A",BD5111="342B"),PorcenRet(BD5111,BH5111,BI5111),INDEX(PORCENTAJEBUSCAR,MATCH(BD5111,CódigoRET,0),4)*1),"")</f>
        <v/>
      </c>
      <c r="BG5111">
        <f t="shared" si="556"/>
        <v>0</v>
      </c>
      <c r="BO5111">
        <f t="shared" si="557"/>
        <v>0</v>
      </c>
      <c r="CC5111">
        <f t="shared" si="558"/>
        <v>0</v>
      </c>
      <c r="CD5111">
        <f t="shared" si="559"/>
        <v>0</v>
      </c>
      <c r="CG5111">
        <f ca="1">IFERROR(INDIRECT("IVA!X"&amp;MATCH(MID(COMPRAS!C5011,1,2)&amp;MID(COMPRAS!F5011,1,2)&amp;MID(COMPRAS!D5011,1,2),IVA!W:W,0)),"SIN COD.")</f>
        <v>0</v>
      </c>
      <c r="CH5111">
        <f ca="1">IFERROR(INDIRECT("IVA!Y"&amp;MATCH(MID(COMPRAS!C5011,1,2)&amp;MID(COMPRAS!F5011,1,2)&amp;MID(COMPRAS!D5011,1,2),IVA!W:W,0)),"SIN COD.")</f>
        <v>0</v>
      </c>
    </row>
    <row r="5112" spans="1:86" x14ac:dyDescent="0.25">
      <c r="A5112"/>
      <c r="B5112"/>
      <c r="D5112"/>
      <c r="AL5112">
        <f t="shared" si="553"/>
        <v>0</v>
      </c>
      <c r="AQ5112">
        <f t="shared" si="554"/>
        <v>0</v>
      </c>
      <c r="AR5112" t="str">
        <f>IFERROR(IF(OR(AP5112=338,AP5112=340,AP5112=341,AP5112=342,AP5112="342A",AP5112="342B"),PorcenRet(AP5112,AT5112,AU5112),INDEX(PORCENTAJEBUSCAR,MATCH(AP5112,CódigoRET,0),4)*1),"")</f>
        <v/>
      </c>
      <c r="AS5112">
        <f t="shared" si="555"/>
        <v>0</v>
      </c>
      <c r="BF5112" t="str">
        <f>IFERROR(IF(OR(BD5112=338,BD5112=340,BD5112=341,BD5112=342,BD5112="342A",BD5112="342B"),PorcenRet(BD5112,BH5112,BI5112),INDEX(PORCENTAJEBUSCAR,MATCH(BD5112,CódigoRET,0),4)*1),"")</f>
        <v/>
      </c>
      <c r="BG5112">
        <f t="shared" si="556"/>
        <v>0</v>
      </c>
      <c r="BO5112">
        <f t="shared" si="557"/>
        <v>0</v>
      </c>
      <c r="CC5112">
        <f t="shared" si="558"/>
        <v>0</v>
      </c>
      <c r="CD5112">
        <f t="shared" si="559"/>
        <v>0</v>
      </c>
      <c r="CG5112">
        <f ca="1">IFERROR(INDIRECT("IVA!X"&amp;MATCH(MID(COMPRAS!C5012,1,2)&amp;MID(COMPRAS!F5012,1,2)&amp;MID(COMPRAS!D5012,1,2),IVA!W:W,0)),"SIN COD.")</f>
        <v>0</v>
      </c>
      <c r="CH5112">
        <f ca="1">IFERROR(INDIRECT("IVA!Y"&amp;MATCH(MID(COMPRAS!C5012,1,2)&amp;MID(COMPRAS!F5012,1,2)&amp;MID(COMPRAS!D5012,1,2),IVA!W:W,0)),"SIN COD.")</f>
        <v>0</v>
      </c>
    </row>
    <row r="5113" spans="1:86" x14ac:dyDescent="0.25">
      <c r="A5113"/>
      <c r="B5113"/>
      <c r="D5113"/>
      <c r="AL5113">
        <f t="shared" si="553"/>
        <v>0</v>
      </c>
      <c r="AQ5113">
        <f t="shared" si="554"/>
        <v>0</v>
      </c>
      <c r="AR5113" t="str">
        <f>IFERROR(IF(OR(AP5113=338,AP5113=340,AP5113=341,AP5113=342,AP5113="342A",AP5113="342B"),PorcenRet(AP5113,AT5113,AU5113),INDEX(PORCENTAJEBUSCAR,MATCH(AP5113,CódigoRET,0),4)*1),"")</f>
        <v/>
      </c>
      <c r="AS5113">
        <f t="shared" si="555"/>
        <v>0</v>
      </c>
      <c r="BF5113" t="str">
        <f>IFERROR(IF(OR(BD5113=338,BD5113=340,BD5113=341,BD5113=342,BD5113="342A",BD5113="342B"),PorcenRet(BD5113,BH5113,BI5113),INDEX(PORCENTAJEBUSCAR,MATCH(BD5113,CódigoRET,0),4)*1),"")</f>
        <v/>
      </c>
      <c r="BG5113">
        <f t="shared" si="556"/>
        <v>0</v>
      </c>
      <c r="BO5113">
        <f t="shared" si="557"/>
        <v>0</v>
      </c>
      <c r="CC5113">
        <f t="shared" si="558"/>
        <v>0</v>
      </c>
      <c r="CD5113">
        <f t="shared" si="559"/>
        <v>0</v>
      </c>
      <c r="CG5113">
        <f ca="1">IFERROR(INDIRECT("IVA!X"&amp;MATCH(MID(COMPRAS!C5013,1,2)&amp;MID(COMPRAS!F5013,1,2)&amp;MID(COMPRAS!D5013,1,2),IVA!W:W,0)),"SIN COD.")</f>
        <v>0</v>
      </c>
      <c r="CH5113">
        <f ca="1">IFERROR(INDIRECT("IVA!Y"&amp;MATCH(MID(COMPRAS!C5013,1,2)&amp;MID(COMPRAS!F5013,1,2)&amp;MID(COMPRAS!D5013,1,2),IVA!W:W,0)),"SIN COD.")</f>
        <v>0</v>
      </c>
    </row>
    <row r="5114" spans="1:86" x14ac:dyDescent="0.25">
      <c r="A5114"/>
      <c r="B5114"/>
      <c r="D5114"/>
      <c r="AL5114">
        <f t="shared" si="553"/>
        <v>0</v>
      </c>
      <c r="AQ5114">
        <f t="shared" si="554"/>
        <v>0</v>
      </c>
      <c r="AR5114" t="str">
        <f>IFERROR(IF(OR(AP5114=338,AP5114=340,AP5114=341,AP5114=342,AP5114="342A",AP5114="342B"),PorcenRet(AP5114,AT5114,AU5114),INDEX(PORCENTAJEBUSCAR,MATCH(AP5114,CódigoRET,0),4)*1),"")</f>
        <v/>
      </c>
      <c r="AS5114">
        <f t="shared" si="555"/>
        <v>0</v>
      </c>
      <c r="BF5114" t="str">
        <f>IFERROR(IF(OR(BD5114=338,BD5114=340,BD5114=341,BD5114=342,BD5114="342A",BD5114="342B"),PorcenRet(BD5114,BH5114,BI5114),INDEX(PORCENTAJEBUSCAR,MATCH(BD5114,CódigoRET,0),4)*1),"")</f>
        <v/>
      </c>
      <c r="BG5114">
        <f t="shared" si="556"/>
        <v>0</v>
      </c>
      <c r="BO5114">
        <f t="shared" si="557"/>
        <v>0</v>
      </c>
      <c r="CC5114">
        <f t="shared" si="558"/>
        <v>0</v>
      </c>
      <c r="CD5114">
        <f t="shared" si="559"/>
        <v>0</v>
      </c>
      <c r="CG5114">
        <f ca="1">IFERROR(INDIRECT("IVA!X"&amp;MATCH(MID(COMPRAS!C5014,1,2)&amp;MID(COMPRAS!F5014,1,2)&amp;MID(COMPRAS!D5014,1,2),IVA!W:W,0)),"SIN COD.")</f>
        <v>0</v>
      </c>
      <c r="CH5114">
        <f ca="1">IFERROR(INDIRECT("IVA!Y"&amp;MATCH(MID(COMPRAS!C5014,1,2)&amp;MID(COMPRAS!F5014,1,2)&amp;MID(COMPRAS!D5014,1,2),IVA!W:W,0)),"SIN COD.")</f>
        <v>0</v>
      </c>
    </row>
    <row r="5115" spans="1:86" x14ac:dyDescent="0.25">
      <c r="A5115"/>
      <c r="B5115"/>
      <c r="D5115"/>
      <c r="AL5115">
        <f t="shared" si="553"/>
        <v>0</v>
      </c>
      <c r="AQ5115">
        <f t="shared" si="554"/>
        <v>0</v>
      </c>
      <c r="AR5115" t="str">
        <f>IFERROR(IF(OR(AP5115=338,AP5115=340,AP5115=341,AP5115=342,AP5115="342A",AP5115="342B"),PorcenRet(AP5115,AT5115,AU5115),INDEX(PORCENTAJEBUSCAR,MATCH(AP5115,CódigoRET,0),4)*1),"")</f>
        <v/>
      </c>
      <c r="AS5115">
        <f t="shared" si="555"/>
        <v>0</v>
      </c>
      <c r="BF5115" t="str">
        <f>IFERROR(IF(OR(BD5115=338,BD5115=340,BD5115=341,BD5115=342,BD5115="342A",BD5115="342B"),PorcenRet(BD5115,BH5115,BI5115),INDEX(PORCENTAJEBUSCAR,MATCH(BD5115,CódigoRET,0),4)*1),"")</f>
        <v/>
      </c>
      <c r="BG5115">
        <f t="shared" si="556"/>
        <v>0</v>
      </c>
      <c r="BO5115">
        <f t="shared" si="557"/>
        <v>0</v>
      </c>
      <c r="CC5115">
        <f t="shared" si="558"/>
        <v>0</v>
      </c>
      <c r="CD5115">
        <f t="shared" si="559"/>
        <v>0</v>
      </c>
      <c r="CG5115">
        <f ca="1">IFERROR(INDIRECT("IVA!X"&amp;MATCH(MID(COMPRAS!C5015,1,2)&amp;MID(COMPRAS!F5015,1,2)&amp;MID(COMPRAS!D5015,1,2),IVA!W:W,0)),"SIN COD.")</f>
        <v>0</v>
      </c>
      <c r="CH5115">
        <f ca="1">IFERROR(INDIRECT("IVA!Y"&amp;MATCH(MID(COMPRAS!C5015,1,2)&amp;MID(COMPRAS!F5015,1,2)&amp;MID(COMPRAS!D5015,1,2),IVA!W:W,0)),"SIN COD.")</f>
        <v>0</v>
      </c>
    </row>
    <row r="5116" spans="1:86" x14ac:dyDescent="0.25">
      <c r="A5116"/>
      <c r="B5116"/>
      <c r="D5116"/>
      <c r="AL5116">
        <f t="shared" si="553"/>
        <v>0</v>
      </c>
      <c r="AQ5116">
        <f t="shared" si="554"/>
        <v>0</v>
      </c>
      <c r="AR5116" t="str">
        <f>IFERROR(IF(OR(AP5116=338,AP5116=340,AP5116=341,AP5116=342,AP5116="342A",AP5116="342B"),PorcenRet(AP5116,AT5116,AU5116),INDEX(PORCENTAJEBUSCAR,MATCH(AP5116,CódigoRET,0),4)*1),"")</f>
        <v/>
      </c>
      <c r="AS5116">
        <f t="shared" si="555"/>
        <v>0</v>
      </c>
      <c r="BF5116" t="str">
        <f>IFERROR(IF(OR(BD5116=338,BD5116=340,BD5116=341,BD5116=342,BD5116="342A",BD5116="342B"),PorcenRet(BD5116,BH5116,BI5116),INDEX(PORCENTAJEBUSCAR,MATCH(BD5116,CódigoRET,0),4)*1),"")</f>
        <v/>
      </c>
      <c r="BG5116">
        <f t="shared" si="556"/>
        <v>0</v>
      </c>
      <c r="BO5116">
        <f t="shared" si="557"/>
        <v>0</v>
      </c>
      <c r="CC5116">
        <f t="shared" si="558"/>
        <v>0</v>
      </c>
      <c r="CD5116">
        <f t="shared" si="559"/>
        <v>0</v>
      </c>
      <c r="CG5116">
        <f ca="1">IFERROR(INDIRECT("IVA!X"&amp;MATCH(MID(COMPRAS!C5016,1,2)&amp;MID(COMPRAS!F5016,1,2)&amp;MID(COMPRAS!D5016,1,2),IVA!W:W,0)),"SIN COD.")</f>
        <v>0</v>
      </c>
      <c r="CH5116">
        <f ca="1">IFERROR(INDIRECT("IVA!Y"&amp;MATCH(MID(COMPRAS!C5016,1,2)&amp;MID(COMPRAS!F5016,1,2)&amp;MID(COMPRAS!D5016,1,2),IVA!W:W,0)),"SIN COD.")</f>
        <v>0</v>
      </c>
    </row>
    <row r="5117" spans="1:86" x14ac:dyDescent="0.25">
      <c r="A5117"/>
      <c r="B5117"/>
      <c r="D5117"/>
      <c r="AL5117">
        <f t="shared" si="553"/>
        <v>0</v>
      </c>
      <c r="AQ5117">
        <f t="shared" si="554"/>
        <v>0</v>
      </c>
      <c r="AR5117" t="str">
        <f>IFERROR(IF(OR(AP5117=338,AP5117=340,AP5117=341,AP5117=342,AP5117="342A",AP5117="342B"),PorcenRet(AP5117,AT5117,AU5117),INDEX(PORCENTAJEBUSCAR,MATCH(AP5117,CódigoRET,0),4)*1),"")</f>
        <v/>
      </c>
      <c r="AS5117">
        <f t="shared" si="555"/>
        <v>0</v>
      </c>
      <c r="BF5117" t="str">
        <f>IFERROR(IF(OR(BD5117=338,BD5117=340,BD5117=341,BD5117=342,BD5117="342A",BD5117="342B"),PorcenRet(BD5117,BH5117,BI5117),INDEX(PORCENTAJEBUSCAR,MATCH(BD5117,CódigoRET,0),4)*1),"")</f>
        <v/>
      </c>
      <c r="BG5117">
        <f t="shared" si="556"/>
        <v>0</v>
      </c>
      <c r="BO5117">
        <f t="shared" si="557"/>
        <v>0</v>
      </c>
      <c r="CC5117">
        <f t="shared" si="558"/>
        <v>0</v>
      </c>
      <c r="CD5117">
        <f t="shared" si="559"/>
        <v>0</v>
      </c>
      <c r="CG5117">
        <f ca="1">IFERROR(INDIRECT("IVA!X"&amp;MATCH(MID(COMPRAS!C5017,1,2)&amp;MID(COMPRAS!F5017,1,2)&amp;MID(COMPRAS!D5017,1,2),IVA!W:W,0)),"SIN COD.")</f>
        <v>0</v>
      </c>
      <c r="CH5117">
        <f ca="1">IFERROR(INDIRECT("IVA!Y"&amp;MATCH(MID(COMPRAS!C5017,1,2)&amp;MID(COMPRAS!F5017,1,2)&amp;MID(COMPRAS!D5017,1,2),IVA!W:W,0)),"SIN COD.")</f>
        <v>0</v>
      </c>
    </row>
    <row r="5118" spans="1:86" x14ac:dyDescent="0.25">
      <c r="A5118"/>
      <c r="B5118"/>
      <c r="D5118"/>
      <c r="AL5118">
        <f t="shared" si="553"/>
        <v>0</v>
      </c>
      <c r="AQ5118">
        <f t="shared" si="554"/>
        <v>0</v>
      </c>
      <c r="AR5118" t="str">
        <f>IFERROR(IF(OR(AP5118=338,AP5118=340,AP5118=341,AP5118=342,AP5118="342A",AP5118="342B"),PorcenRet(AP5118,AT5118,AU5118),INDEX(PORCENTAJEBUSCAR,MATCH(AP5118,CódigoRET,0),4)*1),"")</f>
        <v/>
      </c>
      <c r="AS5118">
        <f t="shared" si="555"/>
        <v>0</v>
      </c>
      <c r="BF5118" t="str">
        <f>IFERROR(IF(OR(BD5118=338,BD5118=340,BD5118=341,BD5118=342,BD5118="342A",BD5118="342B"),PorcenRet(BD5118,BH5118,BI5118),INDEX(PORCENTAJEBUSCAR,MATCH(BD5118,CódigoRET,0),4)*1),"")</f>
        <v/>
      </c>
      <c r="BG5118">
        <f t="shared" si="556"/>
        <v>0</v>
      </c>
      <c r="BO5118">
        <f t="shared" si="557"/>
        <v>0</v>
      </c>
      <c r="CC5118">
        <f t="shared" si="558"/>
        <v>0</v>
      </c>
      <c r="CD5118">
        <f t="shared" si="559"/>
        <v>0</v>
      </c>
      <c r="CG5118">
        <f ca="1">IFERROR(INDIRECT("IVA!X"&amp;MATCH(MID(COMPRAS!C5018,1,2)&amp;MID(COMPRAS!F5018,1,2)&amp;MID(COMPRAS!D5018,1,2),IVA!W:W,0)),"SIN COD.")</f>
        <v>0</v>
      </c>
      <c r="CH5118">
        <f ca="1">IFERROR(INDIRECT("IVA!Y"&amp;MATCH(MID(COMPRAS!C5018,1,2)&amp;MID(COMPRAS!F5018,1,2)&amp;MID(COMPRAS!D5018,1,2),IVA!W:W,0)),"SIN COD.")</f>
        <v>0</v>
      </c>
    </row>
    <row r="5119" spans="1:86" x14ac:dyDescent="0.25">
      <c r="A5119"/>
      <c r="B5119"/>
      <c r="D5119"/>
      <c r="AL5119">
        <f t="shared" si="553"/>
        <v>0</v>
      </c>
      <c r="AQ5119">
        <f t="shared" si="554"/>
        <v>0</v>
      </c>
      <c r="AR5119" t="str">
        <f>IFERROR(IF(OR(AP5119=338,AP5119=340,AP5119=341,AP5119=342,AP5119="342A",AP5119="342B"),PorcenRet(AP5119,AT5119,AU5119),INDEX(PORCENTAJEBUSCAR,MATCH(AP5119,CódigoRET,0),4)*1),"")</f>
        <v/>
      </c>
      <c r="AS5119">
        <f t="shared" si="555"/>
        <v>0</v>
      </c>
      <c r="BF5119" t="str">
        <f>IFERROR(IF(OR(BD5119=338,BD5119=340,BD5119=341,BD5119=342,BD5119="342A",BD5119="342B"),PorcenRet(BD5119,BH5119,BI5119),INDEX(PORCENTAJEBUSCAR,MATCH(BD5119,CódigoRET,0),4)*1),"")</f>
        <v/>
      </c>
      <c r="BG5119">
        <f t="shared" si="556"/>
        <v>0</v>
      </c>
      <c r="BO5119">
        <f t="shared" si="557"/>
        <v>0</v>
      </c>
      <c r="CC5119">
        <f t="shared" si="558"/>
        <v>0</v>
      </c>
      <c r="CD5119">
        <f t="shared" si="559"/>
        <v>0</v>
      </c>
      <c r="CG5119">
        <f ca="1">IFERROR(INDIRECT("IVA!X"&amp;MATCH(MID(COMPRAS!C5019,1,2)&amp;MID(COMPRAS!F5019,1,2)&amp;MID(COMPRAS!D5019,1,2),IVA!W:W,0)),"SIN COD.")</f>
        <v>0</v>
      </c>
      <c r="CH5119">
        <f ca="1">IFERROR(INDIRECT("IVA!Y"&amp;MATCH(MID(COMPRAS!C5019,1,2)&amp;MID(COMPRAS!F5019,1,2)&amp;MID(COMPRAS!D5019,1,2),IVA!W:W,0)),"SIN COD.")</f>
        <v>0</v>
      </c>
    </row>
    <row r="5120" spans="1:86" x14ac:dyDescent="0.25">
      <c r="A5120"/>
      <c r="B5120"/>
      <c r="D5120"/>
      <c r="AL5120">
        <f t="shared" si="553"/>
        <v>0</v>
      </c>
      <c r="AQ5120">
        <f t="shared" si="554"/>
        <v>0</v>
      </c>
      <c r="AR5120" t="str">
        <f>IFERROR(IF(OR(AP5120=338,AP5120=340,AP5120=341,AP5120=342,AP5120="342A",AP5120="342B"),PorcenRet(AP5120,AT5120,AU5120),INDEX(PORCENTAJEBUSCAR,MATCH(AP5120,CódigoRET,0),4)*1),"")</f>
        <v/>
      </c>
      <c r="AS5120">
        <f t="shared" si="555"/>
        <v>0</v>
      </c>
      <c r="BF5120" t="str">
        <f>IFERROR(IF(OR(BD5120=338,BD5120=340,BD5120=341,BD5120=342,BD5120="342A",BD5120="342B"),PorcenRet(BD5120,BH5120,BI5120),INDEX(PORCENTAJEBUSCAR,MATCH(BD5120,CódigoRET,0),4)*1),"")</f>
        <v/>
      </c>
      <c r="BG5120">
        <f t="shared" si="556"/>
        <v>0</v>
      </c>
      <c r="BO5120">
        <f t="shared" si="557"/>
        <v>0</v>
      </c>
      <c r="CC5120">
        <f t="shared" si="558"/>
        <v>0</v>
      </c>
      <c r="CD5120">
        <f t="shared" si="559"/>
        <v>0</v>
      </c>
      <c r="CG5120">
        <f ca="1">IFERROR(INDIRECT("IVA!X"&amp;MATCH(MID(COMPRAS!C5020,1,2)&amp;MID(COMPRAS!F5020,1,2)&amp;MID(COMPRAS!D5020,1,2),IVA!W:W,0)),"SIN COD.")</f>
        <v>0</v>
      </c>
      <c r="CH5120">
        <f ca="1">IFERROR(INDIRECT("IVA!Y"&amp;MATCH(MID(COMPRAS!C5020,1,2)&amp;MID(COMPRAS!F5020,1,2)&amp;MID(COMPRAS!D5020,1,2),IVA!W:W,0)),"SIN COD.")</f>
        <v>0</v>
      </c>
    </row>
    <row r="5121" spans="1:86" x14ac:dyDescent="0.25">
      <c r="A5121"/>
      <c r="B5121"/>
      <c r="D5121"/>
      <c r="AL5121">
        <f t="shared" si="553"/>
        <v>0</v>
      </c>
      <c r="AQ5121">
        <f t="shared" si="554"/>
        <v>0</v>
      </c>
      <c r="AR5121" t="str">
        <f>IFERROR(IF(OR(AP5121=338,AP5121=340,AP5121=341,AP5121=342,AP5121="342A",AP5121="342B"),PorcenRet(AP5121,AT5121,AU5121),INDEX(PORCENTAJEBUSCAR,MATCH(AP5121,CódigoRET,0),4)*1),"")</f>
        <v/>
      </c>
      <c r="AS5121">
        <f t="shared" si="555"/>
        <v>0</v>
      </c>
      <c r="BF5121" t="str">
        <f>IFERROR(IF(OR(BD5121=338,BD5121=340,BD5121=341,BD5121=342,BD5121="342A",BD5121="342B"),PorcenRet(BD5121,BH5121,BI5121),INDEX(PORCENTAJEBUSCAR,MATCH(BD5121,CódigoRET,0),4)*1),"")</f>
        <v/>
      </c>
      <c r="BG5121">
        <f t="shared" si="556"/>
        <v>0</v>
      </c>
      <c r="BO5121">
        <f t="shared" si="557"/>
        <v>0</v>
      </c>
      <c r="CC5121">
        <f t="shared" si="558"/>
        <v>0</v>
      </c>
      <c r="CD5121">
        <f t="shared" si="559"/>
        <v>0</v>
      </c>
      <c r="CG5121">
        <f ca="1">IFERROR(INDIRECT("IVA!X"&amp;MATCH(MID(COMPRAS!C5021,1,2)&amp;MID(COMPRAS!F5021,1,2)&amp;MID(COMPRAS!D5021,1,2),IVA!W:W,0)),"SIN COD.")</f>
        <v>0</v>
      </c>
      <c r="CH5121">
        <f ca="1">IFERROR(INDIRECT("IVA!Y"&amp;MATCH(MID(COMPRAS!C5021,1,2)&amp;MID(COMPRAS!F5021,1,2)&amp;MID(COMPRAS!D5021,1,2),IVA!W:W,0)),"SIN COD.")</f>
        <v>0</v>
      </c>
    </row>
    <row r="5122" spans="1:86" x14ac:dyDescent="0.25">
      <c r="A5122"/>
      <c r="B5122"/>
      <c r="D5122"/>
      <c r="AL5122">
        <f t="shared" ref="AL5122:AL5185" si="560">O5122+P5122+Q5122+R5122+S5122+T5122+U5122+V5122</f>
        <v>0</v>
      </c>
      <c r="AQ5122">
        <f t="shared" ref="AQ5122:AQ5185" si="561">+P5122+Q5122+R5122+S5122-BE5122-BQ5122-BW5122+O5122</f>
        <v>0</v>
      </c>
      <c r="AR5122" t="str">
        <f>IFERROR(IF(OR(AP5122=338,AP5122=340,AP5122=341,AP5122=342,AP5122="342A",AP5122="342B"),PorcenRet(AP5122,AT5122,AU5122),INDEX(PORCENTAJEBUSCAR,MATCH(AP5122,CódigoRET,0),4)*1),"")</f>
        <v/>
      </c>
      <c r="AS5122">
        <f t="shared" ref="AS5122:AS5185" si="562">ROUND(IF(AP5122="",0,AQ5122*(AR5122/100)),2)</f>
        <v>0</v>
      </c>
      <c r="BF5122" t="str">
        <f>IFERROR(IF(OR(BD5122=338,BD5122=340,BD5122=341,BD5122=342,BD5122="342A",BD5122="342B"),PorcenRet(BD5122,BH5122,BI5122),INDEX(PORCENTAJEBUSCAR,MATCH(BD5122,CódigoRET,0),4)*1),"")</f>
        <v/>
      </c>
      <c r="BG5122">
        <f t="shared" ref="BG5122:BG5185" si="563">ROUND(IF(BD5122="",0,BE5122*(BF5122/100)),2)</f>
        <v>0</v>
      </c>
      <c r="BO5122">
        <f t="shared" ref="BO5122:BO5185" si="564">IF(MID(F5122,1,2)="41",SUM(O5122:S5122),0)</f>
        <v>0</v>
      </c>
      <c r="CC5122">
        <f t="shared" ref="CC5122:CC5185" si="565">O5122+P5122+Q5122+R5122+S5122</f>
        <v>0</v>
      </c>
      <c r="CD5122">
        <f t="shared" ref="CD5122:CD5185" si="566">T5122+U5122</f>
        <v>0</v>
      </c>
      <c r="CG5122">
        <f ca="1">IFERROR(INDIRECT("IVA!X"&amp;MATCH(MID(COMPRAS!C5022,1,2)&amp;MID(COMPRAS!F5022,1,2)&amp;MID(COMPRAS!D5022,1,2),IVA!W:W,0)),"SIN COD.")</f>
        <v>0</v>
      </c>
      <c r="CH5122">
        <f ca="1">IFERROR(INDIRECT("IVA!Y"&amp;MATCH(MID(COMPRAS!C5022,1,2)&amp;MID(COMPRAS!F5022,1,2)&amp;MID(COMPRAS!D5022,1,2),IVA!W:W,0)),"SIN COD.")</f>
        <v>0</v>
      </c>
    </row>
    <row r="5123" spans="1:86" x14ac:dyDescent="0.25">
      <c r="A5123"/>
      <c r="B5123"/>
      <c r="D5123"/>
      <c r="AL5123">
        <f t="shared" si="560"/>
        <v>0</v>
      </c>
      <c r="AQ5123">
        <f t="shared" si="561"/>
        <v>0</v>
      </c>
      <c r="AR5123" t="str">
        <f>IFERROR(IF(OR(AP5123=338,AP5123=340,AP5123=341,AP5123=342,AP5123="342A",AP5123="342B"),PorcenRet(AP5123,AT5123,AU5123),INDEX(PORCENTAJEBUSCAR,MATCH(AP5123,CódigoRET,0),4)*1),"")</f>
        <v/>
      </c>
      <c r="AS5123">
        <f t="shared" si="562"/>
        <v>0</v>
      </c>
      <c r="BF5123" t="str">
        <f>IFERROR(IF(OR(BD5123=338,BD5123=340,BD5123=341,BD5123=342,BD5123="342A",BD5123="342B"),PorcenRet(BD5123,BH5123,BI5123),INDEX(PORCENTAJEBUSCAR,MATCH(BD5123,CódigoRET,0),4)*1),"")</f>
        <v/>
      </c>
      <c r="BG5123">
        <f t="shared" si="563"/>
        <v>0</v>
      </c>
      <c r="BO5123">
        <f t="shared" si="564"/>
        <v>0</v>
      </c>
      <c r="CC5123">
        <f t="shared" si="565"/>
        <v>0</v>
      </c>
      <c r="CD5123">
        <f t="shared" si="566"/>
        <v>0</v>
      </c>
      <c r="CG5123">
        <f ca="1">IFERROR(INDIRECT("IVA!X"&amp;MATCH(MID(COMPRAS!C5023,1,2)&amp;MID(COMPRAS!F5023,1,2)&amp;MID(COMPRAS!D5023,1,2),IVA!W:W,0)),"SIN COD.")</f>
        <v>0</v>
      </c>
      <c r="CH5123">
        <f ca="1">IFERROR(INDIRECT("IVA!Y"&amp;MATCH(MID(COMPRAS!C5023,1,2)&amp;MID(COMPRAS!F5023,1,2)&amp;MID(COMPRAS!D5023,1,2),IVA!W:W,0)),"SIN COD.")</f>
        <v>0</v>
      </c>
    </row>
    <row r="5124" spans="1:86" x14ac:dyDescent="0.25">
      <c r="A5124"/>
      <c r="B5124"/>
      <c r="D5124"/>
      <c r="AL5124">
        <f t="shared" si="560"/>
        <v>0</v>
      </c>
      <c r="AQ5124">
        <f t="shared" si="561"/>
        <v>0</v>
      </c>
      <c r="AR5124" t="str">
        <f>IFERROR(IF(OR(AP5124=338,AP5124=340,AP5124=341,AP5124=342,AP5124="342A",AP5124="342B"),PorcenRet(AP5124,AT5124,AU5124),INDEX(PORCENTAJEBUSCAR,MATCH(AP5124,CódigoRET,0),4)*1),"")</f>
        <v/>
      </c>
      <c r="AS5124">
        <f t="shared" si="562"/>
        <v>0</v>
      </c>
      <c r="BF5124" t="str">
        <f>IFERROR(IF(OR(BD5124=338,BD5124=340,BD5124=341,BD5124=342,BD5124="342A",BD5124="342B"),PorcenRet(BD5124,BH5124,BI5124),INDEX(PORCENTAJEBUSCAR,MATCH(BD5124,CódigoRET,0),4)*1),"")</f>
        <v/>
      </c>
      <c r="BG5124">
        <f t="shared" si="563"/>
        <v>0</v>
      </c>
      <c r="BO5124">
        <f t="shared" si="564"/>
        <v>0</v>
      </c>
      <c r="CC5124">
        <f t="shared" si="565"/>
        <v>0</v>
      </c>
      <c r="CD5124">
        <f t="shared" si="566"/>
        <v>0</v>
      </c>
      <c r="CG5124">
        <f ca="1">IFERROR(INDIRECT("IVA!X"&amp;MATCH(MID(COMPRAS!C5024,1,2)&amp;MID(COMPRAS!F5024,1,2)&amp;MID(COMPRAS!D5024,1,2),IVA!W:W,0)),"SIN COD.")</f>
        <v>0</v>
      </c>
      <c r="CH5124">
        <f ca="1">IFERROR(INDIRECT("IVA!Y"&amp;MATCH(MID(COMPRAS!C5024,1,2)&amp;MID(COMPRAS!F5024,1,2)&amp;MID(COMPRAS!D5024,1,2),IVA!W:W,0)),"SIN COD.")</f>
        <v>0</v>
      </c>
    </row>
    <row r="5125" spans="1:86" x14ac:dyDescent="0.25">
      <c r="A5125"/>
      <c r="B5125"/>
      <c r="D5125"/>
      <c r="AL5125">
        <f t="shared" si="560"/>
        <v>0</v>
      </c>
      <c r="AQ5125">
        <f t="shared" si="561"/>
        <v>0</v>
      </c>
      <c r="AR5125" t="str">
        <f>IFERROR(IF(OR(AP5125=338,AP5125=340,AP5125=341,AP5125=342,AP5125="342A",AP5125="342B"),PorcenRet(AP5125,AT5125,AU5125),INDEX(PORCENTAJEBUSCAR,MATCH(AP5125,CódigoRET,0),4)*1),"")</f>
        <v/>
      </c>
      <c r="AS5125">
        <f t="shared" si="562"/>
        <v>0</v>
      </c>
      <c r="BF5125" t="str">
        <f>IFERROR(IF(OR(BD5125=338,BD5125=340,BD5125=341,BD5125=342,BD5125="342A",BD5125="342B"),PorcenRet(BD5125,BH5125,BI5125),INDEX(PORCENTAJEBUSCAR,MATCH(BD5125,CódigoRET,0),4)*1),"")</f>
        <v/>
      </c>
      <c r="BG5125">
        <f t="shared" si="563"/>
        <v>0</v>
      </c>
      <c r="BO5125">
        <f t="shared" si="564"/>
        <v>0</v>
      </c>
      <c r="CC5125">
        <f t="shared" si="565"/>
        <v>0</v>
      </c>
      <c r="CD5125">
        <f t="shared" si="566"/>
        <v>0</v>
      </c>
      <c r="CG5125">
        <f ca="1">IFERROR(INDIRECT("IVA!X"&amp;MATCH(MID(COMPRAS!C5025,1,2)&amp;MID(COMPRAS!F5025,1,2)&amp;MID(COMPRAS!D5025,1,2),IVA!W:W,0)),"SIN COD.")</f>
        <v>0</v>
      </c>
      <c r="CH5125">
        <f ca="1">IFERROR(INDIRECT("IVA!Y"&amp;MATCH(MID(COMPRAS!C5025,1,2)&amp;MID(COMPRAS!F5025,1,2)&amp;MID(COMPRAS!D5025,1,2),IVA!W:W,0)),"SIN COD.")</f>
        <v>0</v>
      </c>
    </row>
    <row r="5126" spans="1:86" x14ac:dyDescent="0.25">
      <c r="A5126"/>
      <c r="B5126"/>
      <c r="D5126"/>
      <c r="AL5126">
        <f t="shared" si="560"/>
        <v>0</v>
      </c>
      <c r="AQ5126">
        <f t="shared" si="561"/>
        <v>0</v>
      </c>
      <c r="AR5126" t="str">
        <f>IFERROR(IF(OR(AP5126=338,AP5126=340,AP5126=341,AP5126=342,AP5126="342A",AP5126="342B"),PorcenRet(AP5126,AT5126,AU5126),INDEX(PORCENTAJEBUSCAR,MATCH(AP5126,CódigoRET,0),4)*1),"")</f>
        <v/>
      </c>
      <c r="AS5126">
        <f t="shared" si="562"/>
        <v>0</v>
      </c>
      <c r="BF5126" t="str">
        <f>IFERROR(IF(OR(BD5126=338,BD5126=340,BD5126=341,BD5126=342,BD5126="342A",BD5126="342B"),PorcenRet(BD5126,BH5126,BI5126),INDEX(PORCENTAJEBUSCAR,MATCH(BD5126,CódigoRET,0),4)*1),"")</f>
        <v/>
      </c>
      <c r="BG5126">
        <f t="shared" si="563"/>
        <v>0</v>
      </c>
      <c r="BO5126">
        <f t="shared" si="564"/>
        <v>0</v>
      </c>
      <c r="CC5126">
        <f t="shared" si="565"/>
        <v>0</v>
      </c>
      <c r="CD5126">
        <f t="shared" si="566"/>
        <v>0</v>
      </c>
      <c r="CG5126">
        <f ca="1">IFERROR(INDIRECT("IVA!X"&amp;MATCH(MID(COMPRAS!C5026,1,2)&amp;MID(COMPRAS!F5026,1,2)&amp;MID(COMPRAS!D5026,1,2),IVA!W:W,0)),"SIN COD.")</f>
        <v>0</v>
      </c>
      <c r="CH5126">
        <f ca="1">IFERROR(INDIRECT("IVA!Y"&amp;MATCH(MID(COMPRAS!C5026,1,2)&amp;MID(COMPRAS!F5026,1,2)&amp;MID(COMPRAS!D5026,1,2),IVA!W:W,0)),"SIN COD.")</f>
        <v>0</v>
      </c>
    </row>
    <row r="5127" spans="1:86" x14ac:dyDescent="0.25">
      <c r="A5127"/>
      <c r="B5127"/>
      <c r="D5127"/>
      <c r="AL5127">
        <f t="shared" si="560"/>
        <v>0</v>
      </c>
      <c r="AQ5127">
        <f t="shared" si="561"/>
        <v>0</v>
      </c>
      <c r="AR5127" t="str">
        <f>IFERROR(IF(OR(AP5127=338,AP5127=340,AP5127=341,AP5127=342,AP5127="342A",AP5127="342B"),PorcenRet(AP5127,AT5127,AU5127),INDEX(PORCENTAJEBUSCAR,MATCH(AP5127,CódigoRET,0),4)*1),"")</f>
        <v/>
      </c>
      <c r="AS5127">
        <f t="shared" si="562"/>
        <v>0</v>
      </c>
      <c r="BF5127" t="str">
        <f>IFERROR(IF(OR(BD5127=338,BD5127=340,BD5127=341,BD5127=342,BD5127="342A",BD5127="342B"),PorcenRet(BD5127,BH5127,BI5127),INDEX(PORCENTAJEBUSCAR,MATCH(BD5127,CódigoRET,0),4)*1),"")</f>
        <v/>
      </c>
      <c r="BG5127">
        <f t="shared" si="563"/>
        <v>0</v>
      </c>
      <c r="BO5127">
        <f t="shared" si="564"/>
        <v>0</v>
      </c>
      <c r="CC5127">
        <f t="shared" si="565"/>
        <v>0</v>
      </c>
      <c r="CD5127">
        <f t="shared" si="566"/>
        <v>0</v>
      </c>
      <c r="CG5127">
        <f ca="1">IFERROR(INDIRECT("IVA!X"&amp;MATCH(MID(COMPRAS!C5027,1,2)&amp;MID(COMPRAS!F5027,1,2)&amp;MID(COMPRAS!D5027,1,2),IVA!W:W,0)),"SIN COD.")</f>
        <v>0</v>
      </c>
      <c r="CH5127">
        <f ca="1">IFERROR(INDIRECT("IVA!Y"&amp;MATCH(MID(COMPRAS!C5027,1,2)&amp;MID(COMPRAS!F5027,1,2)&amp;MID(COMPRAS!D5027,1,2),IVA!W:W,0)),"SIN COD.")</f>
        <v>0</v>
      </c>
    </row>
    <row r="5128" spans="1:86" x14ac:dyDescent="0.25">
      <c r="A5128"/>
      <c r="B5128"/>
      <c r="D5128"/>
      <c r="AL5128">
        <f t="shared" si="560"/>
        <v>0</v>
      </c>
      <c r="AQ5128">
        <f t="shared" si="561"/>
        <v>0</v>
      </c>
      <c r="AR5128" t="str">
        <f>IFERROR(IF(OR(AP5128=338,AP5128=340,AP5128=341,AP5128=342,AP5128="342A",AP5128="342B"),PorcenRet(AP5128,AT5128,AU5128),INDEX(PORCENTAJEBUSCAR,MATCH(AP5128,CódigoRET,0),4)*1),"")</f>
        <v/>
      </c>
      <c r="AS5128">
        <f t="shared" si="562"/>
        <v>0</v>
      </c>
      <c r="BF5128" t="str">
        <f>IFERROR(IF(OR(BD5128=338,BD5128=340,BD5128=341,BD5128=342,BD5128="342A",BD5128="342B"),PorcenRet(BD5128,BH5128,BI5128),INDEX(PORCENTAJEBUSCAR,MATCH(BD5128,CódigoRET,0),4)*1),"")</f>
        <v/>
      </c>
      <c r="BG5128">
        <f t="shared" si="563"/>
        <v>0</v>
      </c>
      <c r="BO5128">
        <f t="shared" si="564"/>
        <v>0</v>
      </c>
      <c r="CC5128">
        <f t="shared" si="565"/>
        <v>0</v>
      </c>
      <c r="CD5128">
        <f t="shared" si="566"/>
        <v>0</v>
      </c>
      <c r="CG5128">
        <f ca="1">IFERROR(INDIRECT("IVA!X"&amp;MATCH(MID(COMPRAS!C5028,1,2)&amp;MID(COMPRAS!F5028,1,2)&amp;MID(COMPRAS!D5028,1,2),IVA!W:W,0)),"SIN COD.")</f>
        <v>0</v>
      </c>
      <c r="CH5128">
        <f ca="1">IFERROR(INDIRECT("IVA!Y"&amp;MATCH(MID(COMPRAS!C5028,1,2)&amp;MID(COMPRAS!F5028,1,2)&amp;MID(COMPRAS!D5028,1,2),IVA!W:W,0)),"SIN COD.")</f>
        <v>0</v>
      </c>
    </row>
    <row r="5129" spans="1:86" x14ac:dyDescent="0.25">
      <c r="A5129"/>
      <c r="B5129"/>
      <c r="D5129"/>
      <c r="AL5129">
        <f t="shared" si="560"/>
        <v>0</v>
      </c>
      <c r="AQ5129">
        <f t="shared" si="561"/>
        <v>0</v>
      </c>
      <c r="AR5129" t="str">
        <f>IFERROR(IF(OR(AP5129=338,AP5129=340,AP5129=341,AP5129=342,AP5129="342A",AP5129="342B"),PorcenRet(AP5129,AT5129,AU5129),INDEX(PORCENTAJEBUSCAR,MATCH(AP5129,CódigoRET,0),4)*1),"")</f>
        <v/>
      </c>
      <c r="AS5129">
        <f t="shared" si="562"/>
        <v>0</v>
      </c>
      <c r="BF5129" t="str">
        <f>IFERROR(IF(OR(BD5129=338,BD5129=340,BD5129=341,BD5129=342,BD5129="342A",BD5129="342B"),PorcenRet(BD5129,BH5129,BI5129),INDEX(PORCENTAJEBUSCAR,MATCH(BD5129,CódigoRET,0),4)*1),"")</f>
        <v/>
      </c>
      <c r="BG5129">
        <f t="shared" si="563"/>
        <v>0</v>
      </c>
      <c r="BO5129">
        <f t="shared" si="564"/>
        <v>0</v>
      </c>
      <c r="CC5129">
        <f t="shared" si="565"/>
        <v>0</v>
      </c>
      <c r="CD5129">
        <f t="shared" si="566"/>
        <v>0</v>
      </c>
      <c r="CG5129">
        <f ca="1">IFERROR(INDIRECT("IVA!X"&amp;MATCH(MID(COMPRAS!C5029,1,2)&amp;MID(COMPRAS!F5029,1,2)&amp;MID(COMPRAS!D5029,1,2),IVA!W:W,0)),"SIN COD.")</f>
        <v>0</v>
      </c>
      <c r="CH5129">
        <f ca="1">IFERROR(INDIRECT("IVA!Y"&amp;MATCH(MID(COMPRAS!C5029,1,2)&amp;MID(COMPRAS!F5029,1,2)&amp;MID(COMPRAS!D5029,1,2),IVA!W:W,0)),"SIN COD.")</f>
        <v>0</v>
      </c>
    </row>
    <row r="5130" spans="1:86" x14ac:dyDescent="0.25">
      <c r="A5130"/>
      <c r="B5130"/>
      <c r="D5130"/>
      <c r="AL5130">
        <f t="shared" si="560"/>
        <v>0</v>
      </c>
      <c r="AQ5130">
        <f t="shared" si="561"/>
        <v>0</v>
      </c>
      <c r="AR5130" t="str">
        <f>IFERROR(IF(OR(AP5130=338,AP5130=340,AP5130=341,AP5130=342,AP5130="342A",AP5130="342B"),PorcenRet(AP5130,AT5130,AU5130),INDEX(PORCENTAJEBUSCAR,MATCH(AP5130,CódigoRET,0),4)*1),"")</f>
        <v/>
      </c>
      <c r="AS5130">
        <f t="shared" si="562"/>
        <v>0</v>
      </c>
      <c r="BF5130" t="str">
        <f>IFERROR(IF(OR(BD5130=338,BD5130=340,BD5130=341,BD5130=342,BD5130="342A",BD5130="342B"),PorcenRet(BD5130,BH5130,BI5130),INDEX(PORCENTAJEBUSCAR,MATCH(BD5130,CódigoRET,0),4)*1),"")</f>
        <v/>
      </c>
      <c r="BG5130">
        <f t="shared" si="563"/>
        <v>0</v>
      </c>
      <c r="BO5130">
        <f t="shared" si="564"/>
        <v>0</v>
      </c>
      <c r="CC5130">
        <f t="shared" si="565"/>
        <v>0</v>
      </c>
      <c r="CD5130">
        <f t="shared" si="566"/>
        <v>0</v>
      </c>
      <c r="CG5130">
        <f ca="1">IFERROR(INDIRECT("IVA!X"&amp;MATCH(MID(COMPRAS!C5030,1,2)&amp;MID(COMPRAS!F5030,1,2)&amp;MID(COMPRAS!D5030,1,2),IVA!W:W,0)),"SIN COD.")</f>
        <v>0</v>
      </c>
      <c r="CH5130">
        <f ca="1">IFERROR(INDIRECT("IVA!Y"&amp;MATCH(MID(COMPRAS!C5030,1,2)&amp;MID(COMPRAS!F5030,1,2)&amp;MID(COMPRAS!D5030,1,2),IVA!W:W,0)),"SIN COD.")</f>
        <v>0</v>
      </c>
    </row>
    <row r="5131" spans="1:86" x14ac:dyDescent="0.25">
      <c r="A5131"/>
      <c r="B5131"/>
      <c r="D5131"/>
      <c r="AL5131">
        <f t="shared" si="560"/>
        <v>0</v>
      </c>
      <c r="AQ5131">
        <f t="shared" si="561"/>
        <v>0</v>
      </c>
      <c r="AR5131" t="str">
        <f>IFERROR(IF(OR(AP5131=338,AP5131=340,AP5131=341,AP5131=342,AP5131="342A",AP5131="342B"),PorcenRet(AP5131,AT5131,AU5131),INDEX(PORCENTAJEBUSCAR,MATCH(AP5131,CódigoRET,0),4)*1),"")</f>
        <v/>
      </c>
      <c r="AS5131">
        <f t="shared" si="562"/>
        <v>0</v>
      </c>
      <c r="BF5131" t="str">
        <f>IFERROR(IF(OR(BD5131=338,BD5131=340,BD5131=341,BD5131=342,BD5131="342A",BD5131="342B"),PorcenRet(BD5131,BH5131,BI5131),INDEX(PORCENTAJEBUSCAR,MATCH(BD5131,CódigoRET,0),4)*1),"")</f>
        <v/>
      </c>
      <c r="BG5131">
        <f t="shared" si="563"/>
        <v>0</v>
      </c>
      <c r="BO5131">
        <f t="shared" si="564"/>
        <v>0</v>
      </c>
      <c r="CC5131">
        <f t="shared" si="565"/>
        <v>0</v>
      </c>
      <c r="CD5131">
        <f t="shared" si="566"/>
        <v>0</v>
      </c>
      <c r="CG5131">
        <f ca="1">IFERROR(INDIRECT("IVA!X"&amp;MATCH(MID(COMPRAS!C5031,1,2)&amp;MID(COMPRAS!F5031,1,2)&amp;MID(COMPRAS!D5031,1,2),IVA!W:W,0)),"SIN COD.")</f>
        <v>0</v>
      </c>
      <c r="CH5131">
        <f ca="1">IFERROR(INDIRECT("IVA!Y"&amp;MATCH(MID(COMPRAS!C5031,1,2)&amp;MID(COMPRAS!F5031,1,2)&amp;MID(COMPRAS!D5031,1,2),IVA!W:W,0)),"SIN COD.")</f>
        <v>0</v>
      </c>
    </row>
    <row r="5132" spans="1:86" x14ac:dyDescent="0.25">
      <c r="A5132"/>
      <c r="B5132"/>
      <c r="D5132"/>
      <c r="AL5132">
        <f t="shared" si="560"/>
        <v>0</v>
      </c>
      <c r="AQ5132">
        <f t="shared" si="561"/>
        <v>0</v>
      </c>
      <c r="AR5132" t="str">
        <f>IFERROR(IF(OR(AP5132=338,AP5132=340,AP5132=341,AP5132=342,AP5132="342A",AP5132="342B"),PorcenRet(AP5132,AT5132,AU5132),INDEX(PORCENTAJEBUSCAR,MATCH(AP5132,CódigoRET,0),4)*1),"")</f>
        <v/>
      </c>
      <c r="AS5132">
        <f t="shared" si="562"/>
        <v>0</v>
      </c>
      <c r="BF5132" t="str">
        <f>IFERROR(IF(OR(BD5132=338,BD5132=340,BD5132=341,BD5132=342,BD5132="342A",BD5132="342B"),PorcenRet(BD5132,BH5132,BI5132),INDEX(PORCENTAJEBUSCAR,MATCH(BD5132,CódigoRET,0),4)*1),"")</f>
        <v/>
      </c>
      <c r="BG5132">
        <f t="shared" si="563"/>
        <v>0</v>
      </c>
      <c r="BO5132">
        <f t="shared" si="564"/>
        <v>0</v>
      </c>
      <c r="CC5132">
        <f t="shared" si="565"/>
        <v>0</v>
      </c>
      <c r="CD5132">
        <f t="shared" si="566"/>
        <v>0</v>
      </c>
      <c r="CG5132">
        <f ca="1">IFERROR(INDIRECT("IVA!X"&amp;MATCH(MID(COMPRAS!C5032,1,2)&amp;MID(COMPRAS!F5032,1,2)&amp;MID(COMPRAS!D5032,1,2),IVA!W:W,0)),"SIN COD.")</f>
        <v>0</v>
      </c>
      <c r="CH5132">
        <f ca="1">IFERROR(INDIRECT("IVA!Y"&amp;MATCH(MID(COMPRAS!C5032,1,2)&amp;MID(COMPRAS!F5032,1,2)&amp;MID(COMPRAS!D5032,1,2),IVA!W:W,0)),"SIN COD.")</f>
        <v>0</v>
      </c>
    </row>
    <row r="5133" spans="1:86" x14ac:dyDescent="0.25">
      <c r="A5133"/>
      <c r="B5133"/>
      <c r="D5133"/>
      <c r="AL5133">
        <f t="shared" si="560"/>
        <v>0</v>
      </c>
      <c r="AQ5133">
        <f t="shared" si="561"/>
        <v>0</v>
      </c>
      <c r="AR5133" t="str">
        <f>IFERROR(IF(OR(AP5133=338,AP5133=340,AP5133=341,AP5133=342,AP5133="342A",AP5133="342B"),PorcenRet(AP5133,AT5133,AU5133),INDEX(PORCENTAJEBUSCAR,MATCH(AP5133,CódigoRET,0),4)*1),"")</f>
        <v/>
      </c>
      <c r="AS5133">
        <f t="shared" si="562"/>
        <v>0</v>
      </c>
      <c r="BF5133" t="str">
        <f>IFERROR(IF(OR(BD5133=338,BD5133=340,BD5133=341,BD5133=342,BD5133="342A",BD5133="342B"),PorcenRet(BD5133,BH5133,BI5133),INDEX(PORCENTAJEBUSCAR,MATCH(BD5133,CódigoRET,0),4)*1),"")</f>
        <v/>
      </c>
      <c r="BG5133">
        <f t="shared" si="563"/>
        <v>0</v>
      </c>
      <c r="BO5133">
        <f t="shared" si="564"/>
        <v>0</v>
      </c>
      <c r="CC5133">
        <f t="shared" si="565"/>
        <v>0</v>
      </c>
      <c r="CD5133">
        <f t="shared" si="566"/>
        <v>0</v>
      </c>
      <c r="CG5133">
        <f ca="1">IFERROR(INDIRECT("IVA!X"&amp;MATCH(MID(COMPRAS!C5033,1,2)&amp;MID(COMPRAS!F5033,1,2)&amp;MID(COMPRAS!D5033,1,2),IVA!W:W,0)),"SIN COD.")</f>
        <v>0</v>
      </c>
      <c r="CH5133">
        <f ca="1">IFERROR(INDIRECT("IVA!Y"&amp;MATCH(MID(COMPRAS!C5033,1,2)&amp;MID(COMPRAS!F5033,1,2)&amp;MID(COMPRAS!D5033,1,2),IVA!W:W,0)),"SIN COD.")</f>
        <v>0</v>
      </c>
    </row>
    <row r="5134" spans="1:86" x14ac:dyDescent="0.25">
      <c r="A5134"/>
      <c r="B5134"/>
      <c r="D5134"/>
      <c r="AL5134">
        <f t="shared" si="560"/>
        <v>0</v>
      </c>
      <c r="AQ5134">
        <f t="shared" si="561"/>
        <v>0</v>
      </c>
      <c r="AR5134" t="str">
        <f>IFERROR(IF(OR(AP5134=338,AP5134=340,AP5134=341,AP5134=342,AP5134="342A",AP5134="342B"),PorcenRet(AP5134,AT5134,AU5134),INDEX(PORCENTAJEBUSCAR,MATCH(AP5134,CódigoRET,0),4)*1),"")</f>
        <v/>
      </c>
      <c r="AS5134">
        <f t="shared" si="562"/>
        <v>0</v>
      </c>
      <c r="BF5134" t="str">
        <f>IFERROR(IF(OR(BD5134=338,BD5134=340,BD5134=341,BD5134=342,BD5134="342A",BD5134="342B"),PorcenRet(BD5134,BH5134,BI5134),INDEX(PORCENTAJEBUSCAR,MATCH(BD5134,CódigoRET,0),4)*1),"")</f>
        <v/>
      </c>
      <c r="BG5134">
        <f t="shared" si="563"/>
        <v>0</v>
      </c>
      <c r="BO5134">
        <f t="shared" si="564"/>
        <v>0</v>
      </c>
      <c r="CC5134">
        <f t="shared" si="565"/>
        <v>0</v>
      </c>
      <c r="CD5134">
        <f t="shared" si="566"/>
        <v>0</v>
      </c>
      <c r="CG5134">
        <f ca="1">IFERROR(INDIRECT("IVA!X"&amp;MATCH(MID(COMPRAS!C5034,1,2)&amp;MID(COMPRAS!F5034,1,2)&amp;MID(COMPRAS!D5034,1,2),IVA!W:W,0)),"SIN COD.")</f>
        <v>0</v>
      </c>
      <c r="CH5134">
        <f ca="1">IFERROR(INDIRECT("IVA!Y"&amp;MATCH(MID(COMPRAS!C5034,1,2)&amp;MID(COMPRAS!F5034,1,2)&amp;MID(COMPRAS!D5034,1,2),IVA!W:W,0)),"SIN COD.")</f>
        <v>0</v>
      </c>
    </row>
    <row r="5135" spans="1:86" x14ac:dyDescent="0.25">
      <c r="A5135"/>
      <c r="B5135"/>
      <c r="D5135"/>
      <c r="AL5135">
        <f t="shared" si="560"/>
        <v>0</v>
      </c>
      <c r="AQ5135">
        <f t="shared" si="561"/>
        <v>0</v>
      </c>
      <c r="AR5135" t="str">
        <f>IFERROR(IF(OR(AP5135=338,AP5135=340,AP5135=341,AP5135=342,AP5135="342A",AP5135="342B"),PorcenRet(AP5135,AT5135,AU5135),INDEX(PORCENTAJEBUSCAR,MATCH(AP5135,CódigoRET,0),4)*1),"")</f>
        <v/>
      </c>
      <c r="AS5135">
        <f t="shared" si="562"/>
        <v>0</v>
      </c>
      <c r="BF5135" t="str">
        <f>IFERROR(IF(OR(BD5135=338,BD5135=340,BD5135=341,BD5135=342,BD5135="342A",BD5135="342B"),PorcenRet(BD5135,BH5135,BI5135),INDEX(PORCENTAJEBUSCAR,MATCH(BD5135,CódigoRET,0),4)*1),"")</f>
        <v/>
      </c>
      <c r="BG5135">
        <f t="shared" si="563"/>
        <v>0</v>
      </c>
      <c r="BO5135">
        <f t="shared" si="564"/>
        <v>0</v>
      </c>
      <c r="CC5135">
        <f t="shared" si="565"/>
        <v>0</v>
      </c>
      <c r="CD5135">
        <f t="shared" si="566"/>
        <v>0</v>
      </c>
      <c r="CG5135">
        <f ca="1">IFERROR(INDIRECT("IVA!X"&amp;MATCH(MID(COMPRAS!C5035,1,2)&amp;MID(COMPRAS!F5035,1,2)&amp;MID(COMPRAS!D5035,1,2),IVA!W:W,0)),"SIN COD.")</f>
        <v>0</v>
      </c>
      <c r="CH5135">
        <f ca="1">IFERROR(INDIRECT("IVA!Y"&amp;MATCH(MID(COMPRAS!C5035,1,2)&amp;MID(COMPRAS!F5035,1,2)&amp;MID(COMPRAS!D5035,1,2),IVA!W:W,0)),"SIN COD.")</f>
        <v>0</v>
      </c>
    </row>
    <row r="5136" spans="1:86" x14ac:dyDescent="0.25">
      <c r="A5136"/>
      <c r="B5136"/>
      <c r="D5136"/>
      <c r="AL5136">
        <f t="shared" si="560"/>
        <v>0</v>
      </c>
      <c r="AQ5136">
        <f t="shared" si="561"/>
        <v>0</v>
      </c>
      <c r="AR5136" t="str">
        <f>IFERROR(IF(OR(AP5136=338,AP5136=340,AP5136=341,AP5136=342,AP5136="342A",AP5136="342B"),PorcenRet(AP5136,AT5136,AU5136),INDEX(PORCENTAJEBUSCAR,MATCH(AP5136,CódigoRET,0),4)*1),"")</f>
        <v/>
      </c>
      <c r="AS5136">
        <f t="shared" si="562"/>
        <v>0</v>
      </c>
      <c r="BF5136" t="str">
        <f>IFERROR(IF(OR(BD5136=338,BD5136=340,BD5136=341,BD5136=342,BD5136="342A",BD5136="342B"),PorcenRet(BD5136,BH5136,BI5136),INDEX(PORCENTAJEBUSCAR,MATCH(BD5136,CódigoRET,0),4)*1),"")</f>
        <v/>
      </c>
      <c r="BG5136">
        <f t="shared" si="563"/>
        <v>0</v>
      </c>
      <c r="BO5136">
        <f t="shared" si="564"/>
        <v>0</v>
      </c>
      <c r="CC5136">
        <f t="shared" si="565"/>
        <v>0</v>
      </c>
      <c r="CD5136">
        <f t="shared" si="566"/>
        <v>0</v>
      </c>
      <c r="CG5136">
        <f ca="1">IFERROR(INDIRECT("IVA!X"&amp;MATCH(MID(COMPRAS!C5036,1,2)&amp;MID(COMPRAS!F5036,1,2)&amp;MID(COMPRAS!D5036,1,2),IVA!W:W,0)),"SIN COD.")</f>
        <v>0</v>
      </c>
      <c r="CH5136">
        <f ca="1">IFERROR(INDIRECT("IVA!Y"&amp;MATCH(MID(COMPRAS!C5036,1,2)&amp;MID(COMPRAS!F5036,1,2)&amp;MID(COMPRAS!D5036,1,2),IVA!W:W,0)),"SIN COD.")</f>
        <v>0</v>
      </c>
    </row>
    <row r="5137" spans="1:86" x14ac:dyDescent="0.25">
      <c r="A5137"/>
      <c r="B5137"/>
      <c r="D5137"/>
      <c r="AL5137">
        <f t="shared" si="560"/>
        <v>0</v>
      </c>
      <c r="AQ5137">
        <f t="shared" si="561"/>
        <v>0</v>
      </c>
      <c r="AR5137" t="str">
        <f>IFERROR(IF(OR(AP5137=338,AP5137=340,AP5137=341,AP5137=342,AP5137="342A",AP5137="342B"),PorcenRet(AP5137,AT5137,AU5137),INDEX(PORCENTAJEBUSCAR,MATCH(AP5137,CódigoRET,0),4)*1),"")</f>
        <v/>
      </c>
      <c r="AS5137">
        <f t="shared" si="562"/>
        <v>0</v>
      </c>
      <c r="BF5137" t="str">
        <f>IFERROR(IF(OR(BD5137=338,BD5137=340,BD5137=341,BD5137=342,BD5137="342A",BD5137="342B"),PorcenRet(BD5137,BH5137,BI5137),INDEX(PORCENTAJEBUSCAR,MATCH(BD5137,CódigoRET,0),4)*1),"")</f>
        <v/>
      </c>
      <c r="BG5137">
        <f t="shared" si="563"/>
        <v>0</v>
      </c>
      <c r="BO5137">
        <f t="shared" si="564"/>
        <v>0</v>
      </c>
      <c r="CC5137">
        <f t="shared" si="565"/>
        <v>0</v>
      </c>
      <c r="CD5137">
        <f t="shared" si="566"/>
        <v>0</v>
      </c>
      <c r="CG5137">
        <f ca="1">IFERROR(INDIRECT("IVA!X"&amp;MATCH(MID(COMPRAS!C5037,1,2)&amp;MID(COMPRAS!F5037,1,2)&amp;MID(COMPRAS!D5037,1,2),IVA!W:W,0)),"SIN COD.")</f>
        <v>0</v>
      </c>
      <c r="CH5137">
        <f ca="1">IFERROR(INDIRECT("IVA!Y"&amp;MATCH(MID(COMPRAS!C5037,1,2)&amp;MID(COMPRAS!F5037,1,2)&amp;MID(COMPRAS!D5037,1,2),IVA!W:W,0)),"SIN COD.")</f>
        <v>0</v>
      </c>
    </row>
    <row r="5138" spans="1:86" x14ac:dyDescent="0.25">
      <c r="A5138"/>
      <c r="B5138"/>
      <c r="D5138"/>
      <c r="AL5138">
        <f t="shared" si="560"/>
        <v>0</v>
      </c>
      <c r="AQ5138">
        <f t="shared" si="561"/>
        <v>0</v>
      </c>
      <c r="AR5138" t="str">
        <f>IFERROR(IF(OR(AP5138=338,AP5138=340,AP5138=341,AP5138=342,AP5138="342A",AP5138="342B"),PorcenRet(AP5138,AT5138,AU5138),INDEX(PORCENTAJEBUSCAR,MATCH(AP5138,CódigoRET,0),4)*1),"")</f>
        <v/>
      </c>
      <c r="AS5138">
        <f t="shared" si="562"/>
        <v>0</v>
      </c>
      <c r="BF5138" t="str">
        <f>IFERROR(IF(OR(BD5138=338,BD5138=340,BD5138=341,BD5138=342,BD5138="342A",BD5138="342B"),PorcenRet(BD5138,BH5138,BI5138),INDEX(PORCENTAJEBUSCAR,MATCH(BD5138,CódigoRET,0),4)*1),"")</f>
        <v/>
      </c>
      <c r="BG5138">
        <f t="shared" si="563"/>
        <v>0</v>
      </c>
      <c r="BO5138">
        <f t="shared" si="564"/>
        <v>0</v>
      </c>
      <c r="CC5138">
        <f t="shared" si="565"/>
        <v>0</v>
      </c>
      <c r="CD5138">
        <f t="shared" si="566"/>
        <v>0</v>
      </c>
      <c r="CG5138">
        <f ca="1">IFERROR(INDIRECT("IVA!X"&amp;MATCH(MID(COMPRAS!C5038,1,2)&amp;MID(COMPRAS!F5038,1,2)&amp;MID(COMPRAS!D5038,1,2),IVA!W:W,0)),"SIN COD.")</f>
        <v>0</v>
      </c>
      <c r="CH5138">
        <f ca="1">IFERROR(INDIRECT("IVA!Y"&amp;MATCH(MID(COMPRAS!C5038,1,2)&amp;MID(COMPRAS!F5038,1,2)&amp;MID(COMPRAS!D5038,1,2),IVA!W:W,0)),"SIN COD.")</f>
        <v>0</v>
      </c>
    </row>
    <row r="5139" spans="1:86" x14ac:dyDescent="0.25">
      <c r="A5139"/>
      <c r="B5139"/>
      <c r="D5139"/>
      <c r="AL5139">
        <f t="shared" si="560"/>
        <v>0</v>
      </c>
      <c r="AQ5139">
        <f t="shared" si="561"/>
        <v>0</v>
      </c>
      <c r="AR5139" t="str">
        <f>IFERROR(IF(OR(AP5139=338,AP5139=340,AP5139=341,AP5139=342,AP5139="342A",AP5139="342B"),PorcenRet(AP5139,AT5139,AU5139),INDEX(PORCENTAJEBUSCAR,MATCH(AP5139,CódigoRET,0),4)*1),"")</f>
        <v/>
      </c>
      <c r="AS5139">
        <f t="shared" si="562"/>
        <v>0</v>
      </c>
      <c r="BF5139" t="str">
        <f>IFERROR(IF(OR(BD5139=338,BD5139=340,BD5139=341,BD5139=342,BD5139="342A",BD5139="342B"),PorcenRet(BD5139,BH5139,BI5139),INDEX(PORCENTAJEBUSCAR,MATCH(BD5139,CódigoRET,0),4)*1),"")</f>
        <v/>
      </c>
      <c r="BG5139">
        <f t="shared" si="563"/>
        <v>0</v>
      </c>
      <c r="BO5139">
        <f t="shared" si="564"/>
        <v>0</v>
      </c>
      <c r="CC5139">
        <f t="shared" si="565"/>
        <v>0</v>
      </c>
      <c r="CD5139">
        <f t="shared" si="566"/>
        <v>0</v>
      </c>
      <c r="CG5139">
        <f ca="1">IFERROR(INDIRECT("IVA!X"&amp;MATCH(MID(COMPRAS!C5039,1,2)&amp;MID(COMPRAS!F5039,1,2)&amp;MID(COMPRAS!D5039,1,2),IVA!W:W,0)),"SIN COD.")</f>
        <v>0</v>
      </c>
      <c r="CH5139">
        <f ca="1">IFERROR(INDIRECT("IVA!Y"&amp;MATCH(MID(COMPRAS!C5039,1,2)&amp;MID(COMPRAS!F5039,1,2)&amp;MID(COMPRAS!D5039,1,2),IVA!W:W,0)),"SIN COD.")</f>
        <v>0</v>
      </c>
    </row>
    <row r="5140" spans="1:86" x14ac:dyDescent="0.25">
      <c r="A5140"/>
      <c r="B5140"/>
      <c r="D5140"/>
      <c r="AL5140">
        <f t="shared" si="560"/>
        <v>0</v>
      </c>
      <c r="AQ5140">
        <f t="shared" si="561"/>
        <v>0</v>
      </c>
      <c r="AR5140" t="str">
        <f>IFERROR(IF(OR(AP5140=338,AP5140=340,AP5140=341,AP5140=342,AP5140="342A",AP5140="342B"),PorcenRet(AP5140,AT5140,AU5140),INDEX(PORCENTAJEBUSCAR,MATCH(AP5140,CódigoRET,0),4)*1),"")</f>
        <v/>
      </c>
      <c r="AS5140">
        <f t="shared" si="562"/>
        <v>0</v>
      </c>
      <c r="BF5140" t="str">
        <f>IFERROR(IF(OR(BD5140=338,BD5140=340,BD5140=341,BD5140=342,BD5140="342A",BD5140="342B"),PorcenRet(BD5140,BH5140,BI5140),INDEX(PORCENTAJEBUSCAR,MATCH(BD5140,CódigoRET,0),4)*1),"")</f>
        <v/>
      </c>
      <c r="BG5140">
        <f t="shared" si="563"/>
        <v>0</v>
      </c>
      <c r="BO5140">
        <f t="shared" si="564"/>
        <v>0</v>
      </c>
      <c r="CC5140">
        <f t="shared" si="565"/>
        <v>0</v>
      </c>
      <c r="CD5140">
        <f t="shared" si="566"/>
        <v>0</v>
      </c>
      <c r="CG5140">
        <f ca="1">IFERROR(INDIRECT("IVA!X"&amp;MATCH(MID(COMPRAS!C5040,1,2)&amp;MID(COMPRAS!F5040,1,2)&amp;MID(COMPRAS!D5040,1,2),IVA!W:W,0)),"SIN COD.")</f>
        <v>0</v>
      </c>
      <c r="CH5140">
        <f ca="1">IFERROR(INDIRECT("IVA!Y"&amp;MATCH(MID(COMPRAS!C5040,1,2)&amp;MID(COMPRAS!F5040,1,2)&amp;MID(COMPRAS!D5040,1,2),IVA!W:W,0)),"SIN COD.")</f>
        <v>0</v>
      </c>
    </row>
    <row r="5141" spans="1:86" x14ac:dyDescent="0.25">
      <c r="A5141"/>
      <c r="B5141"/>
      <c r="D5141"/>
      <c r="AL5141">
        <f t="shared" si="560"/>
        <v>0</v>
      </c>
      <c r="AQ5141">
        <f t="shared" si="561"/>
        <v>0</v>
      </c>
      <c r="AR5141" t="str">
        <f>IFERROR(IF(OR(AP5141=338,AP5141=340,AP5141=341,AP5141=342,AP5141="342A",AP5141="342B"),PorcenRet(AP5141,AT5141,AU5141),INDEX(PORCENTAJEBUSCAR,MATCH(AP5141,CódigoRET,0),4)*1),"")</f>
        <v/>
      </c>
      <c r="AS5141">
        <f t="shared" si="562"/>
        <v>0</v>
      </c>
      <c r="BF5141" t="str">
        <f>IFERROR(IF(OR(BD5141=338,BD5141=340,BD5141=341,BD5141=342,BD5141="342A",BD5141="342B"),PorcenRet(BD5141,BH5141,BI5141),INDEX(PORCENTAJEBUSCAR,MATCH(BD5141,CódigoRET,0),4)*1),"")</f>
        <v/>
      </c>
      <c r="BG5141">
        <f t="shared" si="563"/>
        <v>0</v>
      </c>
      <c r="BO5141">
        <f t="shared" si="564"/>
        <v>0</v>
      </c>
      <c r="CC5141">
        <f t="shared" si="565"/>
        <v>0</v>
      </c>
      <c r="CD5141">
        <f t="shared" si="566"/>
        <v>0</v>
      </c>
      <c r="CG5141">
        <f ca="1">IFERROR(INDIRECT("IVA!X"&amp;MATCH(MID(COMPRAS!C5041,1,2)&amp;MID(COMPRAS!F5041,1,2)&amp;MID(COMPRAS!D5041,1,2),IVA!W:W,0)),"SIN COD.")</f>
        <v>0</v>
      </c>
      <c r="CH5141">
        <f ca="1">IFERROR(INDIRECT("IVA!Y"&amp;MATCH(MID(COMPRAS!C5041,1,2)&amp;MID(COMPRAS!F5041,1,2)&amp;MID(COMPRAS!D5041,1,2),IVA!W:W,0)),"SIN COD.")</f>
        <v>0</v>
      </c>
    </row>
    <row r="5142" spans="1:86" x14ac:dyDescent="0.25">
      <c r="A5142"/>
      <c r="B5142"/>
      <c r="D5142"/>
      <c r="AL5142">
        <f t="shared" si="560"/>
        <v>0</v>
      </c>
      <c r="AQ5142">
        <f t="shared" si="561"/>
        <v>0</v>
      </c>
      <c r="AR5142" t="str">
        <f>IFERROR(IF(OR(AP5142=338,AP5142=340,AP5142=341,AP5142=342,AP5142="342A",AP5142="342B"),PorcenRet(AP5142,AT5142,AU5142),INDEX(PORCENTAJEBUSCAR,MATCH(AP5142,CódigoRET,0),4)*1),"")</f>
        <v/>
      </c>
      <c r="AS5142">
        <f t="shared" si="562"/>
        <v>0</v>
      </c>
      <c r="BF5142" t="str">
        <f>IFERROR(IF(OR(BD5142=338,BD5142=340,BD5142=341,BD5142=342,BD5142="342A",BD5142="342B"),PorcenRet(BD5142,BH5142,BI5142),INDEX(PORCENTAJEBUSCAR,MATCH(BD5142,CódigoRET,0),4)*1),"")</f>
        <v/>
      </c>
      <c r="BG5142">
        <f t="shared" si="563"/>
        <v>0</v>
      </c>
      <c r="BO5142">
        <f t="shared" si="564"/>
        <v>0</v>
      </c>
      <c r="CC5142">
        <f t="shared" si="565"/>
        <v>0</v>
      </c>
      <c r="CD5142">
        <f t="shared" si="566"/>
        <v>0</v>
      </c>
      <c r="CG5142">
        <f ca="1">IFERROR(INDIRECT("IVA!X"&amp;MATCH(MID(COMPRAS!C5042,1,2)&amp;MID(COMPRAS!F5042,1,2)&amp;MID(COMPRAS!D5042,1,2),IVA!W:W,0)),"SIN COD.")</f>
        <v>0</v>
      </c>
      <c r="CH5142">
        <f ca="1">IFERROR(INDIRECT("IVA!Y"&amp;MATCH(MID(COMPRAS!C5042,1,2)&amp;MID(COMPRAS!F5042,1,2)&amp;MID(COMPRAS!D5042,1,2),IVA!W:W,0)),"SIN COD.")</f>
        <v>0</v>
      </c>
    </row>
    <row r="5143" spans="1:86" x14ac:dyDescent="0.25">
      <c r="A5143"/>
      <c r="B5143"/>
      <c r="D5143"/>
      <c r="AL5143">
        <f t="shared" si="560"/>
        <v>0</v>
      </c>
      <c r="AQ5143">
        <f t="shared" si="561"/>
        <v>0</v>
      </c>
      <c r="AR5143" t="str">
        <f>IFERROR(IF(OR(AP5143=338,AP5143=340,AP5143=341,AP5143=342,AP5143="342A",AP5143="342B"),PorcenRet(AP5143,AT5143,AU5143),INDEX(PORCENTAJEBUSCAR,MATCH(AP5143,CódigoRET,0),4)*1),"")</f>
        <v/>
      </c>
      <c r="AS5143">
        <f t="shared" si="562"/>
        <v>0</v>
      </c>
      <c r="BF5143" t="str">
        <f>IFERROR(IF(OR(BD5143=338,BD5143=340,BD5143=341,BD5143=342,BD5143="342A",BD5143="342B"),PorcenRet(BD5143,BH5143,BI5143),INDEX(PORCENTAJEBUSCAR,MATCH(BD5143,CódigoRET,0),4)*1),"")</f>
        <v/>
      </c>
      <c r="BG5143">
        <f t="shared" si="563"/>
        <v>0</v>
      </c>
      <c r="BO5143">
        <f t="shared" si="564"/>
        <v>0</v>
      </c>
      <c r="CC5143">
        <f t="shared" si="565"/>
        <v>0</v>
      </c>
      <c r="CD5143">
        <f t="shared" si="566"/>
        <v>0</v>
      </c>
      <c r="CG5143">
        <f ca="1">IFERROR(INDIRECT("IVA!X"&amp;MATCH(MID(COMPRAS!C5043,1,2)&amp;MID(COMPRAS!F5043,1,2)&amp;MID(COMPRAS!D5043,1,2),IVA!W:W,0)),"SIN COD.")</f>
        <v>0</v>
      </c>
      <c r="CH5143">
        <f ca="1">IFERROR(INDIRECT("IVA!Y"&amp;MATCH(MID(COMPRAS!C5043,1,2)&amp;MID(COMPRAS!F5043,1,2)&amp;MID(COMPRAS!D5043,1,2),IVA!W:W,0)),"SIN COD.")</f>
        <v>0</v>
      </c>
    </row>
    <row r="5144" spans="1:86" x14ac:dyDescent="0.25">
      <c r="A5144"/>
      <c r="B5144"/>
      <c r="D5144"/>
      <c r="AL5144">
        <f t="shared" si="560"/>
        <v>0</v>
      </c>
      <c r="AQ5144">
        <f t="shared" si="561"/>
        <v>0</v>
      </c>
      <c r="AR5144" t="str">
        <f>IFERROR(IF(OR(AP5144=338,AP5144=340,AP5144=341,AP5144=342,AP5144="342A",AP5144="342B"),PorcenRet(AP5144,AT5144,AU5144),INDEX(PORCENTAJEBUSCAR,MATCH(AP5144,CódigoRET,0),4)*1),"")</f>
        <v/>
      </c>
      <c r="AS5144">
        <f t="shared" si="562"/>
        <v>0</v>
      </c>
      <c r="BF5144" t="str">
        <f>IFERROR(IF(OR(BD5144=338,BD5144=340,BD5144=341,BD5144=342,BD5144="342A",BD5144="342B"),PorcenRet(BD5144,BH5144,BI5144),INDEX(PORCENTAJEBUSCAR,MATCH(BD5144,CódigoRET,0),4)*1),"")</f>
        <v/>
      </c>
      <c r="BG5144">
        <f t="shared" si="563"/>
        <v>0</v>
      </c>
      <c r="BO5144">
        <f t="shared" si="564"/>
        <v>0</v>
      </c>
      <c r="CC5144">
        <f t="shared" si="565"/>
        <v>0</v>
      </c>
      <c r="CD5144">
        <f t="shared" si="566"/>
        <v>0</v>
      </c>
      <c r="CG5144">
        <f ca="1">IFERROR(INDIRECT("IVA!X"&amp;MATCH(MID(COMPRAS!C5044,1,2)&amp;MID(COMPRAS!F5044,1,2)&amp;MID(COMPRAS!D5044,1,2),IVA!W:W,0)),"SIN COD.")</f>
        <v>0</v>
      </c>
      <c r="CH5144">
        <f ca="1">IFERROR(INDIRECT("IVA!Y"&amp;MATCH(MID(COMPRAS!C5044,1,2)&amp;MID(COMPRAS!F5044,1,2)&amp;MID(COMPRAS!D5044,1,2),IVA!W:W,0)),"SIN COD.")</f>
        <v>0</v>
      </c>
    </row>
    <row r="5145" spans="1:86" x14ac:dyDescent="0.25">
      <c r="A5145"/>
      <c r="B5145"/>
      <c r="D5145"/>
      <c r="AL5145">
        <f t="shared" si="560"/>
        <v>0</v>
      </c>
      <c r="AQ5145">
        <f t="shared" si="561"/>
        <v>0</v>
      </c>
      <c r="AR5145" t="str">
        <f>IFERROR(IF(OR(AP5145=338,AP5145=340,AP5145=341,AP5145=342,AP5145="342A",AP5145="342B"),PorcenRet(AP5145,AT5145,AU5145),INDEX(PORCENTAJEBUSCAR,MATCH(AP5145,CódigoRET,0),4)*1),"")</f>
        <v/>
      </c>
      <c r="AS5145">
        <f t="shared" si="562"/>
        <v>0</v>
      </c>
      <c r="BF5145" t="str">
        <f>IFERROR(IF(OR(BD5145=338,BD5145=340,BD5145=341,BD5145=342,BD5145="342A",BD5145="342B"),PorcenRet(BD5145,BH5145,BI5145),INDEX(PORCENTAJEBUSCAR,MATCH(BD5145,CódigoRET,0),4)*1),"")</f>
        <v/>
      </c>
      <c r="BG5145">
        <f t="shared" si="563"/>
        <v>0</v>
      </c>
      <c r="BO5145">
        <f t="shared" si="564"/>
        <v>0</v>
      </c>
      <c r="CC5145">
        <f t="shared" si="565"/>
        <v>0</v>
      </c>
      <c r="CD5145">
        <f t="shared" si="566"/>
        <v>0</v>
      </c>
      <c r="CG5145">
        <f ca="1">IFERROR(INDIRECT("IVA!X"&amp;MATCH(MID(COMPRAS!C5045,1,2)&amp;MID(COMPRAS!F5045,1,2)&amp;MID(COMPRAS!D5045,1,2),IVA!W:W,0)),"SIN COD.")</f>
        <v>0</v>
      </c>
      <c r="CH5145">
        <f ca="1">IFERROR(INDIRECT("IVA!Y"&amp;MATCH(MID(COMPRAS!C5045,1,2)&amp;MID(COMPRAS!F5045,1,2)&amp;MID(COMPRAS!D5045,1,2),IVA!W:W,0)),"SIN COD.")</f>
        <v>0</v>
      </c>
    </row>
    <row r="5146" spans="1:86" x14ac:dyDescent="0.25">
      <c r="A5146"/>
      <c r="B5146"/>
      <c r="D5146"/>
      <c r="AL5146">
        <f t="shared" si="560"/>
        <v>0</v>
      </c>
      <c r="AQ5146">
        <f t="shared" si="561"/>
        <v>0</v>
      </c>
      <c r="AR5146" t="str">
        <f>IFERROR(IF(OR(AP5146=338,AP5146=340,AP5146=341,AP5146=342,AP5146="342A",AP5146="342B"),PorcenRet(AP5146,AT5146,AU5146),INDEX(PORCENTAJEBUSCAR,MATCH(AP5146,CódigoRET,0),4)*1),"")</f>
        <v/>
      </c>
      <c r="AS5146">
        <f t="shared" si="562"/>
        <v>0</v>
      </c>
      <c r="BF5146" t="str">
        <f>IFERROR(IF(OR(BD5146=338,BD5146=340,BD5146=341,BD5146=342,BD5146="342A",BD5146="342B"),PorcenRet(BD5146,BH5146,BI5146),INDEX(PORCENTAJEBUSCAR,MATCH(BD5146,CódigoRET,0),4)*1),"")</f>
        <v/>
      </c>
      <c r="BG5146">
        <f t="shared" si="563"/>
        <v>0</v>
      </c>
      <c r="BO5146">
        <f t="shared" si="564"/>
        <v>0</v>
      </c>
      <c r="CC5146">
        <f t="shared" si="565"/>
        <v>0</v>
      </c>
      <c r="CD5146">
        <f t="shared" si="566"/>
        <v>0</v>
      </c>
      <c r="CG5146">
        <f ca="1">IFERROR(INDIRECT("IVA!X"&amp;MATCH(MID(COMPRAS!C5046,1,2)&amp;MID(COMPRAS!F5046,1,2)&amp;MID(COMPRAS!D5046,1,2),IVA!W:W,0)),"SIN COD.")</f>
        <v>0</v>
      </c>
      <c r="CH5146">
        <f ca="1">IFERROR(INDIRECT("IVA!Y"&amp;MATCH(MID(COMPRAS!C5046,1,2)&amp;MID(COMPRAS!F5046,1,2)&amp;MID(COMPRAS!D5046,1,2),IVA!W:W,0)),"SIN COD.")</f>
        <v>0</v>
      </c>
    </row>
    <row r="5147" spans="1:86" x14ac:dyDescent="0.25">
      <c r="A5147"/>
      <c r="B5147"/>
      <c r="D5147"/>
      <c r="AL5147">
        <f t="shared" si="560"/>
        <v>0</v>
      </c>
      <c r="AQ5147">
        <f t="shared" si="561"/>
        <v>0</v>
      </c>
      <c r="AR5147" t="str">
        <f>IFERROR(IF(OR(AP5147=338,AP5147=340,AP5147=341,AP5147=342,AP5147="342A",AP5147="342B"),PorcenRet(AP5147,AT5147,AU5147),INDEX(PORCENTAJEBUSCAR,MATCH(AP5147,CódigoRET,0),4)*1),"")</f>
        <v/>
      </c>
      <c r="AS5147">
        <f t="shared" si="562"/>
        <v>0</v>
      </c>
      <c r="BF5147" t="str">
        <f>IFERROR(IF(OR(BD5147=338,BD5147=340,BD5147=341,BD5147=342,BD5147="342A",BD5147="342B"),PorcenRet(BD5147,BH5147,BI5147),INDEX(PORCENTAJEBUSCAR,MATCH(BD5147,CódigoRET,0),4)*1),"")</f>
        <v/>
      </c>
      <c r="BG5147">
        <f t="shared" si="563"/>
        <v>0</v>
      </c>
      <c r="BO5147">
        <f t="shared" si="564"/>
        <v>0</v>
      </c>
      <c r="CC5147">
        <f t="shared" si="565"/>
        <v>0</v>
      </c>
      <c r="CD5147">
        <f t="shared" si="566"/>
        <v>0</v>
      </c>
      <c r="CG5147">
        <f ca="1">IFERROR(INDIRECT("IVA!X"&amp;MATCH(MID(COMPRAS!C5047,1,2)&amp;MID(COMPRAS!F5047,1,2)&amp;MID(COMPRAS!D5047,1,2),IVA!W:W,0)),"SIN COD.")</f>
        <v>0</v>
      </c>
      <c r="CH5147">
        <f ca="1">IFERROR(INDIRECT("IVA!Y"&amp;MATCH(MID(COMPRAS!C5047,1,2)&amp;MID(COMPRAS!F5047,1,2)&amp;MID(COMPRAS!D5047,1,2),IVA!W:W,0)),"SIN COD.")</f>
        <v>0</v>
      </c>
    </row>
    <row r="5148" spans="1:86" x14ac:dyDescent="0.25">
      <c r="A5148"/>
      <c r="B5148"/>
      <c r="D5148"/>
      <c r="AL5148">
        <f t="shared" si="560"/>
        <v>0</v>
      </c>
      <c r="AQ5148">
        <f t="shared" si="561"/>
        <v>0</v>
      </c>
      <c r="AR5148" t="str">
        <f>IFERROR(IF(OR(AP5148=338,AP5148=340,AP5148=341,AP5148=342,AP5148="342A",AP5148="342B"),PorcenRet(AP5148,AT5148,AU5148),INDEX(PORCENTAJEBUSCAR,MATCH(AP5148,CódigoRET,0),4)*1),"")</f>
        <v/>
      </c>
      <c r="AS5148">
        <f t="shared" si="562"/>
        <v>0</v>
      </c>
      <c r="BF5148" t="str">
        <f>IFERROR(IF(OR(BD5148=338,BD5148=340,BD5148=341,BD5148=342,BD5148="342A",BD5148="342B"),PorcenRet(BD5148,BH5148,BI5148),INDEX(PORCENTAJEBUSCAR,MATCH(BD5148,CódigoRET,0),4)*1),"")</f>
        <v/>
      </c>
      <c r="BG5148">
        <f t="shared" si="563"/>
        <v>0</v>
      </c>
      <c r="BO5148">
        <f t="shared" si="564"/>
        <v>0</v>
      </c>
      <c r="CC5148">
        <f t="shared" si="565"/>
        <v>0</v>
      </c>
      <c r="CD5148">
        <f t="shared" si="566"/>
        <v>0</v>
      </c>
      <c r="CG5148">
        <f ca="1">IFERROR(INDIRECT("IVA!X"&amp;MATCH(MID(COMPRAS!C5048,1,2)&amp;MID(COMPRAS!F5048,1,2)&amp;MID(COMPRAS!D5048,1,2),IVA!W:W,0)),"SIN COD.")</f>
        <v>0</v>
      </c>
      <c r="CH5148">
        <f ca="1">IFERROR(INDIRECT("IVA!Y"&amp;MATCH(MID(COMPRAS!C5048,1,2)&amp;MID(COMPRAS!F5048,1,2)&amp;MID(COMPRAS!D5048,1,2),IVA!W:W,0)),"SIN COD.")</f>
        <v>0</v>
      </c>
    </row>
    <row r="5149" spans="1:86" x14ac:dyDescent="0.25">
      <c r="A5149"/>
      <c r="B5149"/>
      <c r="D5149"/>
      <c r="AL5149">
        <f t="shared" si="560"/>
        <v>0</v>
      </c>
      <c r="AQ5149">
        <f t="shared" si="561"/>
        <v>0</v>
      </c>
      <c r="AR5149" t="str">
        <f>IFERROR(IF(OR(AP5149=338,AP5149=340,AP5149=341,AP5149=342,AP5149="342A",AP5149="342B"),PorcenRet(AP5149,AT5149,AU5149),INDEX(PORCENTAJEBUSCAR,MATCH(AP5149,CódigoRET,0),4)*1),"")</f>
        <v/>
      </c>
      <c r="AS5149">
        <f t="shared" si="562"/>
        <v>0</v>
      </c>
      <c r="BF5149" t="str">
        <f>IFERROR(IF(OR(BD5149=338,BD5149=340,BD5149=341,BD5149=342,BD5149="342A",BD5149="342B"),PorcenRet(BD5149,BH5149,BI5149),INDEX(PORCENTAJEBUSCAR,MATCH(BD5149,CódigoRET,0),4)*1),"")</f>
        <v/>
      </c>
      <c r="BG5149">
        <f t="shared" si="563"/>
        <v>0</v>
      </c>
      <c r="BO5149">
        <f t="shared" si="564"/>
        <v>0</v>
      </c>
      <c r="CC5149">
        <f t="shared" si="565"/>
        <v>0</v>
      </c>
      <c r="CD5149">
        <f t="shared" si="566"/>
        <v>0</v>
      </c>
      <c r="CG5149">
        <f ca="1">IFERROR(INDIRECT("IVA!X"&amp;MATCH(MID(COMPRAS!C5049,1,2)&amp;MID(COMPRAS!F5049,1,2)&amp;MID(COMPRAS!D5049,1,2),IVA!W:W,0)),"SIN COD.")</f>
        <v>0</v>
      </c>
      <c r="CH5149">
        <f ca="1">IFERROR(INDIRECT("IVA!Y"&amp;MATCH(MID(COMPRAS!C5049,1,2)&amp;MID(COMPRAS!F5049,1,2)&amp;MID(COMPRAS!D5049,1,2),IVA!W:W,0)),"SIN COD.")</f>
        <v>0</v>
      </c>
    </row>
    <row r="5150" spans="1:86" x14ac:dyDescent="0.25">
      <c r="A5150"/>
      <c r="B5150"/>
      <c r="D5150"/>
      <c r="AL5150">
        <f t="shared" si="560"/>
        <v>0</v>
      </c>
      <c r="AQ5150">
        <f t="shared" si="561"/>
        <v>0</v>
      </c>
      <c r="AR5150" t="str">
        <f>IFERROR(IF(OR(AP5150=338,AP5150=340,AP5150=341,AP5150=342,AP5150="342A",AP5150="342B"),PorcenRet(AP5150,AT5150,AU5150),INDEX(PORCENTAJEBUSCAR,MATCH(AP5150,CódigoRET,0),4)*1),"")</f>
        <v/>
      </c>
      <c r="AS5150">
        <f t="shared" si="562"/>
        <v>0</v>
      </c>
      <c r="BF5150" t="str">
        <f>IFERROR(IF(OR(BD5150=338,BD5150=340,BD5150=341,BD5150=342,BD5150="342A",BD5150="342B"),PorcenRet(BD5150,BH5150,BI5150),INDEX(PORCENTAJEBUSCAR,MATCH(BD5150,CódigoRET,0),4)*1),"")</f>
        <v/>
      </c>
      <c r="BG5150">
        <f t="shared" si="563"/>
        <v>0</v>
      </c>
      <c r="BO5150">
        <f t="shared" si="564"/>
        <v>0</v>
      </c>
      <c r="CC5150">
        <f t="shared" si="565"/>
        <v>0</v>
      </c>
      <c r="CD5150">
        <f t="shared" si="566"/>
        <v>0</v>
      </c>
      <c r="CG5150">
        <f ca="1">IFERROR(INDIRECT("IVA!X"&amp;MATCH(MID(COMPRAS!C5050,1,2)&amp;MID(COMPRAS!F5050,1,2)&amp;MID(COMPRAS!D5050,1,2),IVA!W:W,0)),"SIN COD.")</f>
        <v>0</v>
      </c>
      <c r="CH5150">
        <f ca="1">IFERROR(INDIRECT("IVA!Y"&amp;MATCH(MID(COMPRAS!C5050,1,2)&amp;MID(COMPRAS!F5050,1,2)&amp;MID(COMPRAS!D5050,1,2),IVA!W:W,0)),"SIN COD.")</f>
        <v>0</v>
      </c>
    </row>
    <row r="5151" spans="1:86" x14ac:dyDescent="0.25">
      <c r="A5151"/>
      <c r="B5151"/>
      <c r="D5151"/>
      <c r="AL5151">
        <f t="shared" si="560"/>
        <v>0</v>
      </c>
      <c r="AQ5151">
        <f t="shared" si="561"/>
        <v>0</v>
      </c>
      <c r="AR5151" t="str">
        <f>IFERROR(IF(OR(AP5151=338,AP5151=340,AP5151=341,AP5151=342,AP5151="342A",AP5151="342B"),PorcenRet(AP5151,AT5151,AU5151),INDEX(PORCENTAJEBUSCAR,MATCH(AP5151,CódigoRET,0),4)*1),"")</f>
        <v/>
      </c>
      <c r="AS5151">
        <f t="shared" si="562"/>
        <v>0</v>
      </c>
      <c r="BF5151" t="str">
        <f>IFERROR(IF(OR(BD5151=338,BD5151=340,BD5151=341,BD5151=342,BD5151="342A",BD5151="342B"),PorcenRet(BD5151,BH5151,BI5151),INDEX(PORCENTAJEBUSCAR,MATCH(BD5151,CódigoRET,0),4)*1),"")</f>
        <v/>
      </c>
      <c r="BG5151">
        <f t="shared" si="563"/>
        <v>0</v>
      </c>
      <c r="BO5151">
        <f t="shared" si="564"/>
        <v>0</v>
      </c>
      <c r="CC5151">
        <f t="shared" si="565"/>
        <v>0</v>
      </c>
      <c r="CD5151">
        <f t="shared" si="566"/>
        <v>0</v>
      </c>
      <c r="CG5151">
        <f ca="1">IFERROR(INDIRECT("IVA!X"&amp;MATCH(MID(COMPRAS!C5051,1,2)&amp;MID(COMPRAS!F5051,1,2)&amp;MID(COMPRAS!D5051,1,2),IVA!W:W,0)),"SIN COD.")</f>
        <v>0</v>
      </c>
      <c r="CH5151">
        <f ca="1">IFERROR(INDIRECT("IVA!Y"&amp;MATCH(MID(COMPRAS!C5051,1,2)&amp;MID(COMPRAS!F5051,1,2)&amp;MID(COMPRAS!D5051,1,2),IVA!W:W,0)),"SIN COD.")</f>
        <v>0</v>
      </c>
    </row>
    <row r="5152" spans="1:86" x14ac:dyDescent="0.25">
      <c r="A5152"/>
      <c r="B5152"/>
      <c r="D5152"/>
      <c r="AL5152">
        <f t="shared" si="560"/>
        <v>0</v>
      </c>
      <c r="AQ5152">
        <f t="shared" si="561"/>
        <v>0</v>
      </c>
      <c r="AR5152" t="str">
        <f>IFERROR(IF(OR(AP5152=338,AP5152=340,AP5152=341,AP5152=342,AP5152="342A",AP5152="342B"),PorcenRet(AP5152,AT5152,AU5152),INDEX(PORCENTAJEBUSCAR,MATCH(AP5152,CódigoRET,0),4)*1),"")</f>
        <v/>
      </c>
      <c r="AS5152">
        <f t="shared" si="562"/>
        <v>0</v>
      </c>
      <c r="BF5152" t="str">
        <f>IFERROR(IF(OR(BD5152=338,BD5152=340,BD5152=341,BD5152=342,BD5152="342A",BD5152="342B"),PorcenRet(BD5152,BH5152,BI5152),INDEX(PORCENTAJEBUSCAR,MATCH(BD5152,CódigoRET,0),4)*1),"")</f>
        <v/>
      </c>
      <c r="BG5152">
        <f t="shared" si="563"/>
        <v>0</v>
      </c>
      <c r="BO5152">
        <f t="shared" si="564"/>
        <v>0</v>
      </c>
      <c r="CC5152">
        <f t="shared" si="565"/>
        <v>0</v>
      </c>
      <c r="CD5152">
        <f t="shared" si="566"/>
        <v>0</v>
      </c>
      <c r="CG5152">
        <f ca="1">IFERROR(INDIRECT("IVA!X"&amp;MATCH(MID(COMPRAS!C5052,1,2)&amp;MID(COMPRAS!F5052,1,2)&amp;MID(COMPRAS!D5052,1,2),IVA!W:W,0)),"SIN COD.")</f>
        <v>0</v>
      </c>
      <c r="CH5152">
        <f ca="1">IFERROR(INDIRECT("IVA!Y"&amp;MATCH(MID(COMPRAS!C5052,1,2)&amp;MID(COMPRAS!F5052,1,2)&amp;MID(COMPRAS!D5052,1,2),IVA!W:W,0)),"SIN COD.")</f>
        <v>0</v>
      </c>
    </row>
    <row r="5153" spans="1:86" x14ac:dyDescent="0.25">
      <c r="A5153"/>
      <c r="B5153"/>
      <c r="D5153"/>
      <c r="AL5153">
        <f t="shared" si="560"/>
        <v>0</v>
      </c>
      <c r="AQ5153">
        <f t="shared" si="561"/>
        <v>0</v>
      </c>
      <c r="AR5153" t="str">
        <f>IFERROR(IF(OR(AP5153=338,AP5153=340,AP5153=341,AP5153=342,AP5153="342A",AP5153="342B"),PorcenRet(AP5153,AT5153,AU5153),INDEX(PORCENTAJEBUSCAR,MATCH(AP5153,CódigoRET,0),4)*1),"")</f>
        <v/>
      </c>
      <c r="AS5153">
        <f t="shared" si="562"/>
        <v>0</v>
      </c>
      <c r="BF5153" t="str">
        <f>IFERROR(IF(OR(BD5153=338,BD5153=340,BD5153=341,BD5153=342,BD5153="342A",BD5153="342B"),PorcenRet(BD5153,BH5153,BI5153),INDEX(PORCENTAJEBUSCAR,MATCH(BD5153,CódigoRET,0),4)*1),"")</f>
        <v/>
      </c>
      <c r="BG5153">
        <f t="shared" si="563"/>
        <v>0</v>
      </c>
      <c r="BO5153">
        <f t="shared" si="564"/>
        <v>0</v>
      </c>
      <c r="CC5153">
        <f t="shared" si="565"/>
        <v>0</v>
      </c>
      <c r="CD5153">
        <f t="shared" si="566"/>
        <v>0</v>
      </c>
      <c r="CG5153">
        <f ca="1">IFERROR(INDIRECT("IVA!X"&amp;MATCH(MID(COMPRAS!C5053,1,2)&amp;MID(COMPRAS!F5053,1,2)&amp;MID(COMPRAS!D5053,1,2),IVA!W:W,0)),"SIN COD.")</f>
        <v>0</v>
      </c>
      <c r="CH5153">
        <f ca="1">IFERROR(INDIRECT("IVA!Y"&amp;MATCH(MID(COMPRAS!C5053,1,2)&amp;MID(COMPRAS!F5053,1,2)&amp;MID(COMPRAS!D5053,1,2),IVA!W:W,0)),"SIN COD.")</f>
        <v>0</v>
      </c>
    </row>
    <row r="5154" spans="1:86" x14ac:dyDescent="0.25">
      <c r="A5154"/>
      <c r="B5154"/>
      <c r="D5154"/>
      <c r="AL5154">
        <f t="shared" si="560"/>
        <v>0</v>
      </c>
      <c r="AQ5154">
        <f t="shared" si="561"/>
        <v>0</v>
      </c>
      <c r="AR5154" t="str">
        <f>IFERROR(IF(OR(AP5154=338,AP5154=340,AP5154=341,AP5154=342,AP5154="342A",AP5154="342B"),PorcenRet(AP5154,AT5154,AU5154),INDEX(PORCENTAJEBUSCAR,MATCH(AP5154,CódigoRET,0),4)*1),"")</f>
        <v/>
      </c>
      <c r="AS5154">
        <f t="shared" si="562"/>
        <v>0</v>
      </c>
      <c r="BF5154" t="str">
        <f>IFERROR(IF(OR(BD5154=338,BD5154=340,BD5154=341,BD5154=342,BD5154="342A",BD5154="342B"),PorcenRet(BD5154,BH5154,BI5154),INDEX(PORCENTAJEBUSCAR,MATCH(BD5154,CódigoRET,0),4)*1),"")</f>
        <v/>
      </c>
      <c r="BG5154">
        <f t="shared" si="563"/>
        <v>0</v>
      </c>
      <c r="BO5154">
        <f t="shared" si="564"/>
        <v>0</v>
      </c>
      <c r="CC5154">
        <f t="shared" si="565"/>
        <v>0</v>
      </c>
      <c r="CD5154">
        <f t="shared" si="566"/>
        <v>0</v>
      </c>
      <c r="CG5154">
        <f ca="1">IFERROR(INDIRECT("IVA!X"&amp;MATCH(MID(COMPRAS!C5054,1,2)&amp;MID(COMPRAS!F5054,1,2)&amp;MID(COMPRAS!D5054,1,2),IVA!W:W,0)),"SIN COD.")</f>
        <v>0</v>
      </c>
      <c r="CH5154">
        <f ca="1">IFERROR(INDIRECT("IVA!Y"&amp;MATCH(MID(COMPRAS!C5054,1,2)&amp;MID(COMPRAS!F5054,1,2)&amp;MID(COMPRAS!D5054,1,2),IVA!W:W,0)),"SIN COD.")</f>
        <v>0</v>
      </c>
    </row>
    <row r="5155" spans="1:86" x14ac:dyDescent="0.25">
      <c r="A5155"/>
      <c r="B5155"/>
      <c r="D5155"/>
      <c r="AL5155">
        <f t="shared" si="560"/>
        <v>0</v>
      </c>
      <c r="AQ5155">
        <f t="shared" si="561"/>
        <v>0</v>
      </c>
      <c r="AR5155" t="str">
        <f>IFERROR(IF(OR(AP5155=338,AP5155=340,AP5155=341,AP5155=342,AP5155="342A",AP5155="342B"),PorcenRet(AP5155,AT5155,AU5155),INDEX(PORCENTAJEBUSCAR,MATCH(AP5155,CódigoRET,0),4)*1),"")</f>
        <v/>
      </c>
      <c r="AS5155">
        <f t="shared" si="562"/>
        <v>0</v>
      </c>
      <c r="BF5155" t="str">
        <f>IFERROR(IF(OR(BD5155=338,BD5155=340,BD5155=341,BD5155=342,BD5155="342A",BD5155="342B"),PorcenRet(BD5155,BH5155,BI5155),INDEX(PORCENTAJEBUSCAR,MATCH(BD5155,CódigoRET,0),4)*1),"")</f>
        <v/>
      </c>
      <c r="BG5155">
        <f t="shared" si="563"/>
        <v>0</v>
      </c>
      <c r="BO5155">
        <f t="shared" si="564"/>
        <v>0</v>
      </c>
      <c r="CC5155">
        <f t="shared" si="565"/>
        <v>0</v>
      </c>
      <c r="CD5155">
        <f t="shared" si="566"/>
        <v>0</v>
      </c>
      <c r="CG5155">
        <f ca="1">IFERROR(INDIRECT("IVA!X"&amp;MATCH(MID(COMPRAS!C5055,1,2)&amp;MID(COMPRAS!F5055,1,2)&amp;MID(COMPRAS!D5055,1,2),IVA!W:W,0)),"SIN COD.")</f>
        <v>0</v>
      </c>
      <c r="CH5155">
        <f ca="1">IFERROR(INDIRECT("IVA!Y"&amp;MATCH(MID(COMPRAS!C5055,1,2)&amp;MID(COMPRAS!F5055,1,2)&amp;MID(COMPRAS!D5055,1,2),IVA!W:W,0)),"SIN COD.")</f>
        <v>0</v>
      </c>
    </row>
    <row r="5156" spans="1:86" x14ac:dyDescent="0.25">
      <c r="A5156"/>
      <c r="B5156"/>
      <c r="D5156"/>
      <c r="AL5156">
        <f t="shared" si="560"/>
        <v>0</v>
      </c>
      <c r="AQ5156">
        <f t="shared" si="561"/>
        <v>0</v>
      </c>
      <c r="AR5156" t="str">
        <f>IFERROR(IF(OR(AP5156=338,AP5156=340,AP5156=341,AP5156=342,AP5156="342A",AP5156="342B"),PorcenRet(AP5156,AT5156,AU5156),INDEX(PORCENTAJEBUSCAR,MATCH(AP5156,CódigoRET,0),4)*1),"")</f>
        <v/>
      </c>
      <c r="AS5156">
        <f t="shared" si="562"/>
        <v>0</v>
      </c>
      <c r="BF5156" t="str">
        <f>IFERROR(IF(OR(BD5156=338,BD5156=340,BD5156=341,BD5156=342,BD5156="342A",BD5156="342B"),PorcenRet(BD5156,BH5156,BI5156),INDEX(PORCENTAJEBUSCAR,MATCH(BD5156,CódigoRET,0),4)*1),"")</f>
        <v/>
      </c>
      <c r="BG5156">
        <f t="shared" si="563"/>
        <v>0</v>
      </c>
      <c r="BO5156">
        <f t="shared" si="564"/>
        <v>0</v>
      </c>
      <c r="CC5156">
        <f t="shared" si="565"/>
        <v>0</v>
      </c>
      <c r="CD5156">
        <f t="shared" si="566"/>
        <v>0</v>
      </c>
      <c r="CG5156">
        <f ca="1">IFERROR(INDIRECT("IVA!X"&amp;MATCH(MID(COMPRAS!C5056,1,2)&amp;MID(COMPRAS!F5056,1,2)&amp;MID(COMPRAS!D5056,1,2),IVA!W:W,0)),"SIN COD.")</f>
        <v>0</v>
      </c>
      <c r="CH5156">
        <f ca="1">IFERROR(INDIRECT("IVA!Y"&amp;MATCH(MID(COMPRAS!C5056,1,2)&amp;MID(COMPRAS!F5056,1,2)&amp;MID(COMPRAS!D5056,1,2),IVA!W:W,0)),"SIN COD.")</f>
        <v>0</v>
      </c>
    </row>
    <row r="5157" spans="1:86" x14ac:dyDescent="0.25">
      <c r="A5157"/>
      <c r="B5157"/>
      <c r="D5157"/>
      <c r="AL5157">
        <f t="shared" si="560"/>
        <v>0</v>
      </c>
      <c r="AQ5157">
        <f t="shared" si="561"/>
        <v>0</v>
      </c>
      <c r="AR5157" t="str">
        <f>IFERROR(IF(OR(AP5157=338,AP5157=340,AP5157=341,AP5157=342,AP5157="342A",AP5157="342B"),PorcenRet(AP5157,AT5157,AU5157),INDEX(PORCENTAJEBUSCAR,MATCH(AP5157,CódigoRET,0),4)*1),"")</f>
        <v/>
      </c>
      <c r="AS5157">
        <f t="shared" si="562"/>
        <v>0</v>
      </c>
      <c r="BF5157" t="str">
        <f>IFERROR(IF(OR(BD5157=338,BD5157=340,BD5157=341,BD5157=342,BD5157="342A",BD5157="342B"),PorcenRet(BD5157,BH5157,BI5157),INDEX(PORCENTAJEBUSCAR,MATCH(BD5157,CódigoRET,0),4)*1),"")</f>
        <v/>
      </c>
      <c r="BG5157">
        <f t="shared" si="563"/>
        <v>0</v>
      </c>
      <c r="BO5157">
        <f t="shared" si="564"/>
        <v>0</v>
      </c>
      <c r="CC5157">
        <f t="shared" si="565"/>
        <v>0</v>
      </c>
      <c r="CD5157">
        <f t="shared" si="566"/>
        <v>0</v>
      </c>
      <c r="CG5157">
        <f ca="1">IFERROR(INDIRECT("IVA!X"&amp;MATCH(MID(COMPRAS!C5057,1,2)&amp;MID(COMPRAS!F5057,1,2)&amp;MID(COMPRAS!D5057,1,2),IVA!W:W,0)),"SIN COD.")</f>
        <v>0</v>
      </c>
      <c r="CH5157">
        <f ca="1">IFERROR(INDIRECT("IVA!Y"&amp;MATCH(MID(COMPRAS!C5057,1,2)&amp;MID(COMPRAS!F5057,1,2)&amp;MID(COMPRAS!D5057,1,2),IVA!W:W,0)),"SIN COD.")</f>
        <v>0</v>
      </c>
    </row>
    <row r="5158" spans="1:86" x14ac:dyDescent="0.25">
      <c r="A5158"/>
      <c r="B5158"/>
      <c r="D5158"/>
      <c r="AL5158">
        <f t="shared" si="560"/>
        <v>0</v>
      </c>
      <c r="AQ5158">
        <f t="shared" si="561"/>
        <v>0</v>
      </c>
      <c r="AR5158" t="str">
        <f>IFERROR(IF(OR(AP5158=338,AP5158=340,AP5158=341,AP5158=342,AP5158="342A",AP5158="342B"),PorcenRet(AP5158,AT5158,AU5158),INDEX(PORCENTAJEBUSCAR,MATCH(AP5158,CódigoRET,0),4)*1),"")</f>
        <v/>
      </c>
      <c r="AS5158">
        <f t="shared" si="562"/>
        <v>0</v>
      </c>
      <c r="BF5158" t="str">
        <f>IFERROR(IF(OR(BD5158=338,BD5158=340,BD5158=341,BD5158=342,BD5158="342A",BD5158="342B"),PorcenRet(BD5158,BH5158,BI5158),INDEX(PORCENTAJEBUSCAR,MATCH(BD5158,CódigoRET,0),4)*1),"")</f>
        <v/>
      </c>
      <c r="BG5158">
        <f t="shared" si="563"/>
        <v>0</v>
      </c>
      <c r="BO5158">
        <f t="shared" si="564"/>
        <v>0</v>
      </c>
      <c r="CC5158">
        <f t="shared" si="565"/>
        <v>0</v>
      </c>
      <c r="CD5158">
        <f t="shared" si="566"/>
        <v>0</v>
      </c>
      <c r="CG5158">
        <f ca="1">IFERROR(INDIRECT("IVA!X"&amp;MATCH(MID(COMPRAS!C5058,1,2)&amp;MID(COMPRAS!F5058,1,2)&amp;MID(COMPRAS!D5058,1,2),IVA!W:W,0)),"SIN COD.")</f>
        <v>0</v>
      </c>
      <c r="CH5158">
        <f ca="1">IFERROR(INDIRECT("IVA!Y"&amp;MATCH(MID(COMPRAS!C5058,1,2)&amp;MID(COMPRAS!F5058,1,2)&amp;MID(COMPRAS!D5058,1,2),IVA!W:W,0)),"SIN COD.")</f>
        <v>0</v>
      </c>
    </row>
    <row r="5159" spans="1:86" x14ac:dyDescent="0.25">
      <c r="A5159"/>
      <c r="B5159"/>
      <c r="D5159"/>
      <c r="AL5159">
        <f t="shared" si="560"/>
        <v>0</v>
      </c>
      <c r="AQ5159">
        <f t="shared" si="561"/>
        <v>0</v>
      </c>
      <c r="AR5159" t="str">
        <f>IFERROR(IF(OR(AP5159=338,AP5159=340,AP5159=341,AP5159=342,AP5159="342A",AP5159="342B"),PorcenRet(AP5159,AT5159,AU5159),INDEX(PORCENTAJEBUSCAR,MATCH(AP5159,CódigoRET,0),4)*1),"")</f>
        <v/>
      </c>
      <c r="AS5159">
        <f t="shared" si="562"/>
        <v>0</v>
      </c>
      <c r="BF5159" t="str">
        <f>IFERROR(IF(OR(BD5159=338,BD5159=340,BD5159=341,BD5159=342,BD5159="342A",BD5159="342B"),PorcenRet(BD5159,BH5159,BI5159),INDEX(PORCENTAJEBUSCAR,MATCH(BD5159,CódigoRET,0),4)*1),"")</f>
        <v/>
      </c>
      <c r="BG5159">
        <f t="shared" si="563"/>
        <v>0</v>
      </c>
      <c r="BO5159">
        <f t="shared" si="564"/>
        <v>0</v>
      </c>
      <c r="CC5159">
        <f t="shared" si="565"/>
        <v>0</v>
      </c>
      <c r="CD5159">
        <f t="shared" si="566"/>
        <v>0</v>
      </c>
      <c r="CG5159">
        <f ca="1">IFERROR(INDIRECT("IVA!X"&amp;MATCH(MID(COMPRAS!C5059,1,2)&amp;MID(COMPRAS!F5059,1,2)&amp;MID(COMPRAS!D5059,1,2),IVA!W:W,0)),"SIN COD.")</f>
        <v>0</v>
      </c>
      <c r="CH5159">
        <f ca="1">IFERROR(INDIRECT("IVA!Y"&amp;MATCH(MID(COMPRAS!C5059,1,2)&amp;MID(COMPRAS!F5059,1,2)&amp;MID(COMPRAS!D5059,1,2),IVA!W:W,0)),"SIN COD.")</f>
        <v>0</v>
      </c>
    </row>
    <row r="5160" spans="1:86" x14ac:dyDescent="0.25">
      <c r="A5160"/>
      <c r="B5160"/>
      <c r="D5160"/>
      <c r="AL5160">
        <f t="shared" si="560"/>
        <v>0</v>
      </c>
      <c r="AQ5160">
        <f t="shared" si="561"/>
        <v>0</v>
      </c>
      <c r="AR5160" t="str">
        <f>IFERROR(IF(OR(AP5160=338,AP5160=340,AP5160=341,AP5160=342,AP5160="342A",AP5160="342B"),PorcenRet(AP5160,AT5160,AU5160),INDEX(PORCENTAJEBUSCAR,MATCH(AP5160,CódigoRET,0),4)*1),"")</f>
        <v/>
      </c>
      <c r="AS5160">
        <f t="shared" si="562"/>
        <v>0</v>
      </c>
      <c r="BF5160" t="str">
        <f>IFERROR(IF(OR(BD5160=338,BD5160=340,BD5160=341,BD5160=342,BD5160="342A",BD5160="342B"),PorcenRet(BD5160,BH5160,BI5160),INDEX(PORCENTAJEBUSCAR,MATCH(BD5160,CódigoRET,0),4)*1),"")</f>
        <v/>
      </c>
      <c r="BG5160">
        <f t="shared" si="563"/>
        <v>0</v>
      </c>
      <c r="BO5160">
        <f t="shared" si="564"/>
        <v>0</v>
      </c>
      <c r="CC5160">
        <f t="shared" si="565"/>
        <v>0</v>
      </c>
      <c r="CD5160">
        <f t="shared" si="566"/>
        <v>0</v>
      </c>
      <c r="CG5160">
        <f ca="1">IFERROR(INDIRECT("IVA!X"&amp;MATCH(MID(COMPRAS!C5060,1,2)&amp;MID(COMPRAS!F5060,1,2)&amp;MID(COMPRAS!D5060,1,2),IVA!W:W,0)),"SIN COD.")</f>
        <v>0</v>
      </c>
      <c r="CH5160">
        <f ca="1">IFERROR(INDIRECT("IVA!Y"&amp;MATCH(MID(COMPRAS!C5060,1,2)&amp;MID(COMPRAS!F5060,1,2)&amp;MID(COMPRAS!D5060,1,2),IVA!W:W,0)),"SIN COD.")</f>
        <v>0</v>
      </c>
    </row>
    <row r="5161" spans="1:86" x14ac:dyDescent="0.25">
      <c r="A5161"/>
      <c r="B5161"/>
      <c r="D5161"/>
      <c r="AL5161">
        <f t="shared" si="560"/>
        <v>0</v>
      </c>
      <c r="AQ5161">
        <f t="shared" si="561"/>
        <v>0</v>
      </c>
      <c r="AR5161" t="str">
        <f>IFERROR(IF(OR(AP5161=338,AP5161=340,AP5161=341,AP5161=342,AP5161="342A",AP5161="342B"),PorcenRet(AP5161,AT5161,AU5161),INDEX(PORCENTAJEBUSCAR,MATCH(AP5161,CódigoRET,0),4)*1),"")</f>
        <v/>
      </c>
      <c r="AS5161">
        <f t="shared" si="562"/>
        <v>0</v>
      </c>
      <c r="BF5161" t="str">
        <f>IFERROR(IF(OR(BD5161=338,BD5161=340,BD5161=341,BD5161=342,BD5161="342A",BD5161="342B"),PorcenRet(BD5161,BH5161,BI5161),INDEX(PORCENTAJEBUSCAR,MATCH(BD5161,CódigoRET,0),4)*1),"")</f>
        <v/>
      </c>
      <c r="BG5161">
        <f t="shared" si="563"/>
        <v>0</v>
      </c>
      <c r="BO5161">
        <f t="shared" si="564"/>
        <v>0</v>
      </c>
      <c r="CC5161">
        <f t="shared" si="565"/>
        <v>0</v>
      </c>
      <c r="CD5161">
        <f t="shared" si="566"/>
        <v>0</v>
      </c>
      <c r="CG5161">
        <f ca="1">IFERROR(INDIRECT("IVA!X"&amp;MATCH(MID(COMPRAS!C5061,1,2)&amp;MID(COMPRAS!F5061,1,2)&amp;MID(COMPRAS!D5061,1,2),IVA!W:W,0)),"SIN COD.")</f>
        <v>0</v>
      </c>
      <c r="CH5161">
        <f ca="1">IFERROR(INDIRECT("IVA!Y"&amp;MATCH(MID(COMPRAS!C5061,1,2)&amp;MID(COMPRAS!F5061,1,2)&amp;MID(COMPRAS!D5061,1,2),IVA!W:W,0)),"SIN COD.")</f>
        <v>0</v>
      </c>
    </row>
    <row r="5162" spans="1:86" x14ac:dyDescent="0.25">
      <c r="A5162"/>
      <c r="B5162"/>
      <c r="D5162"/>
      <c r="AL5162">
        <f t="shared" si="560"/>
        <v>0</v>
      </c>
      <c r="AQ5162">
        <f t="shared" si="561"/>
        <v>0</v>
      </c>
      <c r="AR5162" t="str">
        <f>IFERROR(IF(OR(AP5162=338,AP5162=340,AP5162=341,AP5162=342,AP5162="342A",AP5162="342B"),PorcenRet(AP5162,AT5162,AU5162),INDEX(PORCENTAJEBUSCAR,MATCH(AP5162,CódigoRET,0),4)*1),"")</f>
        <v/>
      </c>
      <c r="AS5162">
        <f t="shared" si="562"/>
        <v>0</v>
      </c>
      <c r="BF5162" t="str">
        <f>IFERROR(IF(OR(BD5162=338,BD5162=340,BD5162=341,BD5162=342,BD5162="342A",BD5162="342B"),PorcenRet(BD5162,BH5162,BI5162),INDEX(PORCENTAJEBUSCAR,MATCH(BD5162,CódigoRET,0),4)*1),"")</f>
        <v/>
      </c>
      <c r="BG5162">
        <f t="shared" si="563"/>
        <v>0</v>
      </c>
      <c r="BO5162">
        <f t="shared" si="564"/>
        <v>0</v>
      </c>
      <c r="CC5162">
        <f t="shared" si="565"/>
        <v>0</v>
      </c>
      <c r="CD5162">
        <f t="shared" si="566"/>
        <v>0</v>
      </c>
      <c r="CG5162">
        <f ca="1">IFERROR(INDIRECT("IVA!X"&amp;MATCH(MID(COMPRAS!C5062,1,2)&amp;MID(COMPRAS!F5062,1,2)&amp;MID(COMPRAS!D5062,1,2),IVA!W:W,0)),"SIN COD.")</f>
        <v>0</v>
      </c>
      <c r="CH5162">
        <f ca="1">IFERROR(INDIRECT("IVA!Y"&amp;MATCH(MID(COMPRAS!C5062,1,2)&amp;MID(COMPRAS!F5062,1,2)&amp;MID(COMPRAS!D5062,1,2),IVA!W:W,0)),"SIN COD.")</f>
        <v>0</v>
      </c>
    </row>
    <row r="5163" spans="1:86" x14ac:dyDescent="0.25">
      <c r="A5163"/>
      <c r="B5163"/>
      <c r="D5163"/>
      <c r="AL5163">
        <f t="shared" si="560"/>
        <v>0</v>
      </c>
      <c r="AQ5163">
        <f t="shared" si="561"/>
        <v>0</v>
      </c>
      <c r="AR5163" t="str">
        <f>IFERROR(IF(OR(AP5163=338,AP5163=340,AP5163=341,AP5163=342,AP5163="342A",AP5163="342B"),PorcenRet(AP5163,AT5163,AU5163),INDEX(PORCENTAJEBUSCAR,MATCH(AP5163,CódigoRET,0),4)*1),"")</f>
        <v/>
      </c>
      <c r="AS5163">
        <f t="shared" si="562"/>
        <v>0</v>
      </c>
      <c r="BF5163" t="str">
        <f>IFERROR(IF(OR(BD5163=338,BD5163=340,BD5163=341,BD5163=342,BD5163="342A",BD5163="342B"),PorcenRet(BD5163,BH5163,BI5163),INDEX(PORCENTAJEBUSCAR,MATCH(BD5163,CódigoRET,0),4)*1),"")</f>
        <v/>
      </c>
      <c r="BG5163">
        <f t="shared" si="563"/>
        <v>0</v>
      </c>
      <c r="BO5163">
        <f t="shared" si="564"/>
        <v>0</v>
      </c>
      <c r="CC5163">
        <f t="shared" si="565"/>
        <v>0</v>
      </c>
      <c r="CD5163">
        <f t="shared" si="566"/>
        <v>0</v>
      </c>
      <c r="CG5163">
        <f ca="1">IFERROR(INDIRECT("IVA!X"&amp;MATCH(MID(COMPRAS!C5063,1,2)&amp;MID(COMPRAS!F5063,1,2)&amp;MID(COMPRAS!D5063,1,2),IVA!W:W,0)),"SIN COD.")</f>
        <v>0</v>
      </c>
      <c r="CH5163">
        <f ca="1">IFERROR(INDIRECT("IVA!Y"&amp;MATCH(MID(COMPRAS!C5063,1,2)&amp;MID(COMPRAS!F5063,1,2)&amp;MID(COMPRAS!D5063,1,2),IVA!W:W,0)),"SIN COD.")</f>
        <v>0</v>
      </c>
    </row>
    <row r="5164" spans="1:86" x14ac:dyDescent="0.25">
      <c r="A5164"/>
      <c r="B5164"/>
      <c r="D5164"/>
      <c r="AL5164">
        <f t="shared" si="560"/>
        <v>0</v>
      </c>
      <c r="AQ5164">
        <f t="shared" si="561"/>
        <v>0</v>
      </c>
      <c r="AR5164" t="str">
        <f>IFERROR(IF(OR(AP5164=338,AP5164=340,AP5164=341,AP5164=342,AP5164="342A",AP5164="342B"),PorcenRet(AP5164,AT5164,AU5164),INDEX(PORCENTAJEBUSCAR,MATCH(AP5164,CódigoRET,0),4)*1),"")</f>
        <v/>
      </c>
      <c r="AS5164">
        <f t="shared" si="562"/>
        <v>0</v>
      </c>
      <c r="BF5164" t="str">
        <f>IFERROR(IF(OR(BD5164=338,BD5164=340,BD5164=341,BD5164=342,BD5164="342A",BD5164="342B"),PorcenRet(BD5164,BH5164,BI5164),INDEX(PORCENTAJEBUSCAR,MATCH(BD5164,CódigoRET,0),4)*1),"")</f>
        <v/>
      </c>
      <c r="BG5164">
        <f t="shared" si="563"/>
        <v>0</v>
      </c>
      <c r="BO5164">
        <f t="shared" si="564"/>
        <v>0</v>
      </c>
      <c r="CC5164">
        <f t="shared" si="565"/>
        <v>0</v>
      </c>
      <c r="CD5164">
        <f t="shared" si="566"/>
        <v>0</v>
      </c>
      <c r="CG5164">
        <f ca="1">IFERROR(INDIRECT("IVA!X"&amp;MATCH(MID(COMPRAS!C5064,1,2)&amp;MID(COMPRAS!F5064,1,2)&amp;MID(COMPRAS!D5064,1,2),IVA!W:W,0)),"SIN COD.")</f>
        <v>0</v>
      </c>
      <c r="CH5164">
        <f ca="1">IFERROR(INDIRECT("IVA!Y"&amp;MATCH(MID(COMPRAS!C5064,1,2)&amp;MID(COMPRAS!F5064,1,2)&amp;MID(COMPRAS!D5064,1,2),IVA!W:W,0)),"SIN COD.")</f>
        <v>0</v>
      </c>
    </row>
    <row r="5165" spans="1:86" x14ac:dyDescent="0.25">
      <c r="A5165"/>
      <c r="B5165"/>
      <c r="D5165"/>
      <c r="AL5165">
        <f t="shared" si="560"/>
        <v>0</v>
      </c>
      <c r="AQ5165">
        <f t="shared" si="561"/>
        <v>0</v>
      </c>
      <c r="AR5165" t="str">
        <f>IFERROR(IF(OR(AP5165=338,AP5165=340,AP5165=341,AP5165=342,AP5165="342A",AP5165="342B"),PorcenRet(AP5165,AT5165,AU5165),INDEX(PORCENTAJEBUSCAR,MATCH(AP5165,CódigoRET,0),4)*1),"")</f>
        <v/>
      </c>
      <c r="AS5165">
        <f t="shared" si="562"/>
        <v>0</v>
      </c>
      <c r="BF5165" t="str">
        <f>IFERROR(IF(OR(BD5165=338,BD5165=340,BD5165=341,BD5165=342,BD5165="342A",BD5165="342B"),PorcenRet(BD5165,BH5165,BI5165),INDEX(PORCENTAJEBUSCAR,MATCH(BD5165,CódigoRET,0),4)*1),"")</f>
        <v/>
      </c>
      <c r="BG5165">
        <f t="shared" si="563"/>
        <v>0</v>
      </c>
      <c r="BO5165">
        <f t="shared" si="564"/>
        <v>0</v>
      </c>
      <c r="CC5165">
        <f t="shared" si="565"/>
        <v>0</v>
      </c>
      <c r="CD5165">
        <f t="shared" si="566"/>
        <v>0</v>
      </c>
      <c r="CG5165">
        <f ca="1">IFERROR(INDIRECT("IVA!X"&amp;MATCH(MID(COMPRAS!C5065,1,2)&amp;MID(COMPRAS!F5065,1,2)&amp;MID(COMPRAS!D5065,1,2),IVA!W:W,0)),"SIN COD.")</f>
        <v>0</v>
      </c>
      <c r="CH5165">
        <f ca="1">IFERROR(INDIRECT("IVA!Y"&amp;MATCH(MID(COMPRAS!C5065,1,2)&amp;MID(COMPRAS!F5065,1,2)&amp;MID(COMPRAS!D5065,1,2),IVA!W:W,0)),"SIN COD.")</f>
        <v>0</v>
      </c>
    </row>
    <row r="5166" spans="1:86" x14ac:dyDescent="0.25">
      <c r="A5166"/>
      <c r="B5166"/>
      <c r="D5166"/>
      <c r="AL5166">
        <f t="shared" si="560"/>
        <v>0</v>
      </c>
      <c r="AQ5166">
        <f t="shared" si="561"/>
        <v>0</v>
      </c>
      <c r="AR5166" t="str">
        <f>IFERROR(IF(OR(AP5166=338,AP5166=340,AP5166=341,AP5166=342,AP5166="342A",AP5166="342B"),PorcenRet(AP5166,AT5166,AU5166),INDEX(PORCENTAJEBUSCAR,MATCH(AP5166,CódigoRET,0),4)*1),"")</f>
        <v/>
      </c>
      <c r="AS5166">
        <f t="shared" si="562"/>
        <v>0</v>
      </c>
      <c r="BF5166" t="str">
        <f>IFERROR(IF(OR(BD5166=338,BD5166=340,BD5166=341,BD5166=342,BD5166="342A",BD5166="342B"),PorcenRet(BD5166,BH5166,BI5166),INDEX(PORCENTAJEBUSCAR,MATCH(BD5166,CódigoRET,0),4)*1),"")</f>
        <v/>
      </c>
      <c r="BG5166">
        <f t="shared" si="563"/>
        <v>0</v>
      </c>
      <c r="BO5166">
        <f t="shared" si="564"/>
        <v>0</v>
      </c>
      <c r="CC5166">
        <f t="shared" si="565"/>
        <v>0</v>
      </c>
      <c r="CD5166">
        <f t="shared" si="566"/>
        <v>0</v>
      </c>
      <c r="CG5166">
        <f ca="1">IFERROR(INDIRECT("IVA!X"&amp;MATCH(MID(COMPRAS!C5066,1,2)&amp;MID(COMPRAS!F5066,1,2)&amp;MID(COMPRAS!D5066,1,2),IVA!W:W,0)),"SIN COD.")</f>
        <v>0</v>
      </c>
      <c r="CH5166">
        <f ca="1">IFERROR(INDIRECT("IVA!Y"&amp;MATCH(MID(COMPRAS!C5066,1,2)&amp;MID(COMPRAS!F5066,1,2)&amp;MID(COMPRAS!D5066,1,2),IVA!W:W,0)),"SIN COD.")</f>
        <v>0</v>
      </c>
    </row>
    <row r="5167" spans="1:86" x14ac:dyDescent="0.25">
      <c r="A5167"/>
      <c r="B5167"/>
      <c r="D5167"/>
      <c r="AL5167">
        <f t="shared" si="560"/>
        <v>0</v>
      </c>
      <c r="AQ5167">
        <f t="shared" si="561"/>
        <v>0</v>
      </c>
      <c r="AR5167" t="str">
        <f>IFERROR(IF(OR(AP5167=338,AP5167=340,AP5167=341,AP5167=342,AP5167="342A",AP5167="342B"),PorcenRet(AP5167,AT5167,AU5167),INDEX(PORCENTAJEBUSCAR,MATCH(AP5167,CódigoRET,0),4)*1),"")</f>
        <v/>
      </c>
      <c r="AS5167">
        <f t="shared" si="562"/>
        <v>0</v>
      </c>
      <c r="BF5167" t="str">
        <f>IFERROR(IF(OR(BD5167=338,BD5167=340,BD5167=341,BD5167=342,BD5167="342A",BD5167="342B"),PorcenRet(BD5167,BH5167,BI5167),INDEX(PORCENTAJEBUSCAR,MATCH(BD5167,CódigoRET,0),4)*1),"")</f>
        <v/>
      </c>
      <c r="BG5167">
        <f t="shared" si="563"/>
        <v>0</v>
      </c>
      <c r="BO5167">
        <f t="shared" si="564"/>
        <v>0</v>
      </c>
      <c r="CC5167">
        <f t="shared" si="565"/>
        <v>0</v>
      </c>
      <c r="CD5167">
        <f t="shared" si="566"/>
        <v>0</v>
      </c>
      <c r="CG5167">
        <f ca="1">IFERROR(INDIRECT("IVA!X"&amp;MATCH(MID(COMPRAS!C5067,1,2)&amp;MID(COMPRAS!F5067,1,2)&amp;MID(COMPRAS!D5067,1,2),IVA!W:W,0)),"SIN COD.")</f>
        <v>0</v>
      </c>
      <c r="CH5167">
        <f ca="1">IFERROR(INDIRECT("IVA!Y"&amp;MATCH(MID(COMPRAS!C5067,1,2)&amp;MID(COMPRAS!F5067,1,2)&amp;MID(COMPRAS!D5067,1,2),IVA!W:W,0)),"SIN COD.")</f>
        <v>0</v>
      </c>
    </row>
    <row r="5168" spans="1:86" x14ac:dyDescent="0.25">
      <c r="A5168"/>
      <c r="B5168"/>
      <c r="D5168"/>
      <c r="AL5168">
        <f t="shared" si="560"/>
        <v>0</v>
      </c>
      <c r="AQ5168">
        <f t="shared" si="561"/>
        <v>0</v>
      </c>
      <c r="AR5168" t="str">
        <f>IFERROR(IF(OR(AP5168=338,AP5168=340,AP5168=341,AP5168=342,AP5168="342A",AP5168="342B"),PorcenRet(AP5168,AT5168,AU5168),INDEX(PORCENTAJEBUSCAR,MATCH(AP5168,CódigoRET,0),4)*1),"")</f>
        <v/>
      </c>
      <c r="AS5168">
        <f t="shared" si="562"/>
        <v>0</v>
      </c>
      <c r="BF5168" t="str">
        <f>IFERROR(IF(OR(BD5168=338,BD5168=340,BD5168=341,BD5168=342,BD5168="342A",BD5168="342B"),PorcenRet(BD5168,BH5168,BI5168),INDEX(PORCENTAJEBUSCAR,MATCH(BD5168,CódigoRET,0),4)*1),"")</f>
        <v/>
      </c>
      <c r="BG5168">
        <f t="shared" si="563"/>
        <v>0</v>
      </c>
      <c r="BO5168">
        <f t="shared" si="564"/>
        <v>0</v>
      </c>
      <c r="CC5168">
        <f t="shared" si="565"/>
        <v>0</v>
      </c>
      <c r="CD5168">
        <f t="shared" si="566"/>
        <v>0</v>
      </c>
      <c r="CG5168">
        <f ca="1">IFERROR(INDIRECT("IVA!X"&amp;MATCH(MID(COMPRAS!C5068,1,2)&amp;MID(COMPRAS!F5068,1,2)&amp;MID(COMPRAS!D5068,1,2),IVA!W:W,0)),"SIN COD.")</f>
        <v>0</v>
      </c>
      <c r="CH5168">
        <f ca="1">IFERROR(INDIRECT("IVA!Y"&amp;MATCH(MID(COMPRAS!C5068,1,2)&amp;MID(COMPRAS!F5068,1,2)&amp;MID(COMPRAS!D5068,1,2),IVA!W:W,0)),"SIN COD.")</f>
        <v>0</v>
      </c>
    </row>
    <row r="5169" spans="1:86" x14ac:dyDescent="0.25">
      <c r="A5169"/>
      <c r="B5169"/>
      <c r="D5169"/>
      <c r="AL5169">
        <f t="shared" si="560"/>
        <v>0</v>
      </c>
      <c r="AQ5169">
        <f t="shared" si="561"/>
        <v>0</v>
      </c>
      <c r="AR5169" t="str">
        <f>IFERROR(IF(OR(AP5169=338,AP5169=340,AP5169=341,AP5169=342,AP5169="342A",AP5169="342B"),PorcenRet(AP5169,AT5169,AU5169),INDEX(PORCENTAJEBUSCAR,MATCH(AP5169,CódigoRET,0),4)*1),"")</f>
        <v/>
      </c>
      <c r="AS5169">
        <f t="shared" si="562"/>
        <v>0</v>
      </c>
      <c r="BF5169" t="str">
        <f>IFERROR(IF(OR(BD5169=338,BD5169=340,BD5169=341,BD5169=342,BD5169="342A",BD5169="342B"),PorcenRet(BD5169,BH5169,BI5169),INDEX(PORCENTAJEBUSCAR,MATCH(BD5169,CódigoRET,0),4)*1),"")</f>
        <v/>
      </c>
      <c r="BG5169">
        <f t="shared" si="563"/>
        <v>0</v>
      </c>
      <c r="BO5169">
        <f t="shared" si="564"/>
        <v>0</v>
      </c>
      <c r="CC5169">
        <f t="shared" si="565"/>
        <v>0</v>
      </c>
      <c r="CD5169">
        <f t="shared" si="566"/>
        <v>0</v>
      </c>
      <c r="CG5169">
        <f ca="1">IFERROR(INDIRECT("IVA!X"&amp;MATCH(MID(COMPRAS!C5069,1,2)&amp;MID(COMPRAS!F5069,1,2)&amp;MID(COMPRAS!D5069,1,2),IVA!W:W,0)),"SIN COD.")</f>
        <v>0</v>
      </c>
      <c r="CH5169">
        <f ca="1">IFERROR(INDIRECT("IVA!Y"&amp;MATCH(MID(COMPRAS!C5069,1,2)&amp;MID(COMPRAS!F5069,1,2)&amp;MID(COMPRAS!D5069,1,2),IVA!W:W,0)),"SIN COD.")</f>
        <v>0</v>
      </c>
    </row>
    <row r="5170" spans="1:86" x14ac:dyDescent="0.25">
      <c r="A5170"/>
      <c r="B5170"/>
      <c r="D5170"/>
      <c r="AL5170">
        <f t="shared" si="560"/>
        <v>0</v>
      </c>
      <c r="AQ5170">
        <f t="shared" si="561"/>
        <v>0</v>
      </c>
      <c r="AR5170" t="str">
        <f>IFERROR(IF(OR(AP5170=338,AP5170=340,AP5170=341,AP5170=342,AP5170="342A",AP5170="342B"),PorcenRet(AP5170,AT5170,AU5170),INDEX(PORCENTAJEBUSCAR,MATCH(AP5170,CódigoRET,0),4)*1),"")</f>
        <v/>
      </c>
      <c r="AS5170">
        <f t="shared" si="562"/>
        <v>0</v>
      </c>
      <c r="BF5170" t="str">
        <f>IFERROR(IF(OR(BD5170=338,BD5170=340,BD5170=341,BD5170=342,BD5170="342A",BD5170="342B"),PorcenRet(BD5170,BH5170,BI5170),INDEX(PORCENTAJEBUSCAR,MATCH(BD5170,CódigoRET,0),4)*1),"")</f>
        <v/>
      </c>
      <c r="BG5170">
        <f t="shared" si="563"/>
        <v>0</v>
      </c>
      <c r="BO5170">
        <f t="shared" si="564"/>
        <v>0</v>
      </c>
      <c r="CC5170">
        <f t="shared" si="565"/>
        <v>0</v>
      </c>
      <c r="CD5170">
        <f t="shared" si="566"/>
        <v>0</v>
      </c>
      <c r="CG5170">
        <f ca="1">IFERROR(INDIRECT("IVA!X"&amp;MATCH(MID(COMPRAS!C5070,1,2)&amp;MID(COMPRAS!F5070,1,2)&amp;MID(COMPRAS!D5070,1,2),IVA!W:W,0)),"SIN COD.")</f>
        <v>0</v>
      </c>
      <c r="CH5170">
        <f ca="1">IFERROR(INDIRECT("IVA!Y"&amp;MATCH(MID(COMPRAS!C5070,1,2)&amp;MID(COMPRAS!F5070,1,2)&amp;MID(COMPRAS!D5070,1,2),IVA!W:W,0)),"SIN COD.")</f>
        <v>0</v>
      </c>
    </row>
    <row r="5171" spans="1:86" x14ac:dyDescent="0.25">
      <c r="A5171"/>
      <c r="B5171"/>
      <c r="D5171"/>
      <c r="AL5171">
        <f t="shared" si="560"/>
        <v>0</v>
      </c>
      <c r="AQ5171">
        <f t="shared" si="561"/>
        <v>0</v>
      </c>
      <c r="AR5171" t="str">
        <f>IFERROR(IF(OR(AP5171=338,AP5171=340,AP5171=341,AP5171=342,AP5171="342A",AP5171="342B"),PorcenRet(AP5171,AT5171,AU5171),INDEX(PORCENTAJEBUSCAR,MATCH(AP5171,CódigoRET,0),4)*1),"")</f>
        <v/>
      </c>
      <c r="AS5171">
        <f t="shared" si="562"/>
        <v>0</v>
      </c>
      <c r="BF5171" t="str">
        <f>IFERROR(IF(OR(BD5171=338,BD5171=340,BD5171=341,BD5171=342,BD5171="342A",BD5171="342B"),PorcenRet(BD5171,BH5171,BI5171),INDEX(PORCENTAJEBUSCAR,MATCH(BD5171,CódigoRET,0),4)*1),"")</f>
        <v/>
      </c>
      <c r="BG5171">
        <f t="shared" si="563"/>
        <v>0</v>
      </c>
      <c r="BO5171">
        <f t="shared" si="564"/>
        <v>0</v>
      </c>
      <c r="CC5171">
        <f t="shared" si="565"/>
        <v>0</v>
      </c>
      <c r="CD5171">
        <f t="shared" si="566"/>
        <v>0</v>
      </c>
      <c r="CG5171">
        <f ca="1">IFERROR(INDIRECT("IVA!X"&amp;MATCH(MID(COMPRAS!C5071,1,2)&amp;MID(COMPRAS!F5071,1,2)&amp;MID(COMPRAS!D5071,1,2),IVA!W:W,0)),"SIN COD.")</f>
        <v>0</v>
      </c>
      <c r="CH5171">
        <f ca="1">IFERROR(INDIRECT("IVA!Y"&amp;MATCH(MID(COMPRAS!C5071,1,2)&amp;MID(COMPRAS!F5071,1,2)&amp;MID(COMPRAS!D5071,1,2),IVA!W:W,0)),"SIN COD.")</f>
        <v>0</v>
      </c>
    </row>
    <row r="5172" spans="1:86" x14ac:dyDescent="0.25">
      <c r="A5172"/>
      <c r="B5172"/>
      <c r="D5172"/>
      <c r="AL5172">
        <f t="shared" si="560"/>
        <v>0</v>
      </c>
      <c r="AQ5172">
        <f t="shared" si="561"/>
        <v>0</v>
      </c>
      <c r="AR5172" t="str">
        <f>IFERROR(IF(OR(AP5172=338,AP5172=340,AP5172=341,AP5172=342,AP5172="342A",AP5172="342B"),PorcenRet(AP5172,AT5172,AU5172),INDEX(PORCENTAJEBUSCAR,MATCH(AP5172,CódigoRET,0),4)*1),"")</f>
        <v/>
      </c>
      <c r="AS5172">
        <f t="shared" si="562"/>
        <v>0</v>
      </c>
      <c r="BF5172" t="str">
        <f>IFERROR(IF(OR(BD5172=338,BD5172=340,BD5172=341,BD5172=342,BD5172="342A",BD5172="342B"),PorcenRet(BD5172,BH5172,BI5172),INDEX(PORCENTAJEBUSCAR,MATCH(BD5172,CódigoRET,0),4)*1),"")</f>
        <v/>
      </c>
      <c r="BG5172">
        <f t="shared" si="563"/>
        <v>0</v>
      </c>
      <c r="BO5172">
        <f t="shared" si="564"/>
        <v>0</v>
      </c>
      <c r="CC5172">
        <f t="shared" si="565"/>
        <v>0</v>
      </c>
      <c r="CD5172">
        <f t="shared" si="566"/>
        <v>0</v>
      </c>
      <c r="CG5172">
        <f ca="1">IFERROR(INDIRECT("IVA!X"&amp;MATCH(MID(COMPRAS!C5072,1,2)&amp;MID(COMPRAS!F5072,1,2)&amp;MID(COMPRAS!D5072,1,2),IVA!W:W,0)),"SIN COD.")</f>
        <v>0</v>
      </c>
      <c r="CH5172">
        <f ca="1">IFERROR(INDIRECT("IVA!Y"&amp;MATCH(MID(COMPRAS!C5072,1,2)&amp;MID(COMPRAS!F5072,1,2)&amp;MID(COMPRAS!D5072,1,2),IVA!W:W,0)),"SIN COD.")</f>
        <v>0</v>
      </c>
    </row>
    <row r="5173" spans="1:86" x14ac:dyDescent="0.25">
      <c r="A5173"/>
      <c r="B5173"/>
      <c r="D5173"/>
      <c r="AL5173">
        <f t="shared" si="560"/>
        <v>0</v>
      </c>
      <c r="AQ5173">
        <f t="shared" si="561"/>
        <v>0</v>
      </c>
      <c r="AR5173" t="str">
        <f>IFERROR(IF(OR(AP5173=338,AP5173=340,AP5173=341,AP5173=342,AP5173="342A",AP5173="342B"),PorcenRet(AP5173,AT5173,AU5173),INDEX(PORCENTAJEBUSCAR,MATCH(AP5173,CódigoRET,0),4)*1),"")</f>
        <v/>
      </c>
      <c r="AS5173">
        <f t="shared" si="562"/>
        <v>0</v>
      </c>
      <c r="BF5173" t="str">
        <f>IFERROR(IF(OR(BD5173=338,BD5173=340,BD5173=341,BD5173=342,BD5173="342A",BD5173="342B"),PorcenRet(BD5173,BH5173,BI5173),INDEX(PORCENTAJEBUSCAR,MATCH(BD5173,CódigoRET,0),4)*1),"")</f>
        <v/>
      </c>
      <c r="BG5173">
        <f t="shared" si="563"/>
        <v>0</v>
      </c>
      <c r="BO5173">
        <f t="shared" si="564"/>
        <v>0</v>
      </c>
      <c r="CC5173">
        <f t="shared" si="565"/>
        <v>0</v>
      </c>
      <c r="CD5173">
        <f t="shared" si="566"/>
        <v>0</v>
      </c>
      <c r="CG5173">
        <f ca="1">IFERROR(INDIRECT("IVA!X"&amp;MATCH(MID(COMPRAS!C5073,1,2)&amp;MID(COMPRAS!F5073,1,2)&amp;MID(COMPRAS!D5073,1,2),IVA!W:W,0)),"SIN COD.")</f>
        <v>0</v>
      </c>
      <c r="CH5173">
        <f ca="1">IFERROR(INDIRECT("IVA!Y"&amp;MATCH(MID(COMPRAS!C5073,1,2)&amp;MID(COMPRAS!F5073,1,2)&amp;MID(COMPRAS!D5073,1,2),IVA!W:W,0)),"SIN COD.")</f>
        <v>0</v>
      </c>
    </row>
    <row r="5174" spans="1:86" x14ac:dyDescent="0.25">
      <c r="A5174"/>
      <c r="B5174"/>
      <c r="D5174"/>
      <c r="AL5174">
        <f t="shared" si="560"/>
        <v>0</v>
      </c>
      <c r="AQ5174">
        <f t="shared" si="561"/>
        <v>0</v>
      </c>
      <c r="AR5174" t="str">
        <f>IFERROR(IF(OR(AP5174=338,AP5174=340,AP5174=341,AP5174=342,AP5174="342A",AP5174="342B"),PorcenRet(AP5174,AT5174,AU5174),INDEX(PORCENTAJEBUSCAR,MATCH(AP5174,CódigoRET,0),4)*1),"")</f>
        <v/>
      </c>
      <c r="AS5174">
        <f t="shared" si="562"/>
        <v>0</v>
      </c>
      <c r="BF5174" t="str">
        <f>IFERROR(IF(OR(BD5174=338,BD5174=340,BD5174=341,BD5174=342,BD5174="342A",BD5174="342B"),PorcenRet(BD5174,BH5174,BI5174),INDEX(PORCENTAJEBUSCAR,MATCH(BD5174,CódigoRET,0),4)*1),"")</f>
        <v/>
      </c>
      <c r="BG5174">
        <f t="shared" si="563"/>
        <v>0</v>
      </c>
      <c r="BO5174">
        <f t="shared" si="564"/>
        <v>0</v>
      </c>
      <c r="CC5174">
        <f t="shared" si="565"/>
        <v>0</v>
      </c>
      <c r="CD5174">
        <f t="shared" si="566"/>
        <v>0</v>
      </c>
      <c r="CG5174">
        <f ca="1">IFERROR(INDIRECT("IVA!X"&amp;MATCH(MID(COMPRAS!C5074,1,2)&amp;MID(COMPRAS!F5074,1,2)&amp;MID(COMPRAS!D5074,1,2),IVA!W:W,0)),"SIN COD.")</f>
        <v>0</v>
      </c>
      <c r="CH5174">
        <f ca="1">IFERROR(INDIRECT("IVA!Y"&amp;MATCH(MID(COMPRAS!C5074,1,2)&amp;MID(COMPRAS!F5074,1,2)&amp;MID(COMPRAS!D5074,1,2),IVA!W:W,0)),"SIN COD.")</f>
        <v>0</v>
      </c>
    </row>
    <row r="5175" spans="1:86" x14ac:dyDescent="0.25">
      <c r="A5175"/>
      <c r="B5175"/>
      <c r="D5175"/>
      <c r="AL5175">
        <f t="shared" si="560"/>
        <v>0</v>
      </c>
      <c r="AQ5175">
        <f t="shared" si="561"/>
        <v>0</v>
      </c>
      <c r="AR5175" t="str">
        <f>IFERROR(IF(OR(AP5175=338,AP5175=340,AP5175=341,AP5175=342,AP5175="342A",AP5175="342B"),PorcenRet(AP5175,AT5175,AU5175),INDEX(PORCENTAJEBUSCAR,MATCH(AP5175,CódigoRET,0),4)*1),"")</f>
        <v/>
      </c>
      <c r="AS5175">
        <f t="shared" si="562"/>
        <v>0</v>
      </c>
      <c r="BF5175" t="str">
        <f>IFERROR(IF(OR(BD5175=338,BD5175=340,BD5175=341,BD5175=342,BD5175="342A",BD5175="342B"),PorcenRet(BD5175,BH5175,BI5175),INDEX(PORCENTAJEBUSCAR,MATCH(BD5175,CódigoRET,0),4)*1),"")</f>
        <v/>
      </c>
      <c r="BG5175">
        <f t="shared" si="563"/>
        <v>0</v>
      </c>
      <c r="BO5175">
        <f t="shared" si="564"/>
        <v>0</v>
      </c>
      <c r="CC5175">
        <f t="shared" si="565"/>
        <v>0</v>
      </c>
      <c r="CD5175">
        <f t="shared" si="566"/>
        <v>0</v>
      </c>
      <c r="CG5175">
        <f ca="1">IFERROR(INDIRECT("IVA!X"&amp;MATCH(MID(COMPRAS!C5075,1,2)&amp;MID(COMPRAS!F5075,1,2)&amp;MID(COMPRAS!D5075,1,2),IVA!W:W,0)),"SIN COD.")</f>
        <v>0</v>
      </c>
      <c r="CH5175">
        <f ca="1">IFERROR(INDIRECT("IVA!Y"&amp;MATCH(MID(COMPRAS!C5075,1,2)&amp;MID(COMPRAS!F5075,1,2)&amp;MID(COMPRAS!D5075,1,2),IVA!W:W,0)),"SIN COD.")</f>
        <v>0</v>
      </c>
    </row>
    <row r="5176" spans="1:86" x14ac:dyDescent="0.25">
      <c r="A5176"/>
      <c r="B5176"/>
      <c r="D5176"/>
      <c r="AL5176">
        <f t="shared" si="560"/>
        <v>0</v>
      </c>
      <c r="AQ5176">
        <f t="shared" si="561"/>
        <v>0</v>
      </c>
      <c r="AR5176" t="str">
        <f>IFERROR(IF(OR(AP5176=338,AP5176=340,AP5176=341,AP5176=342,AP5176="342A",AP5176="342B"),PorcenRet(AP5176,AT5176,AU5176),INDEX(PORCENTAJEBUSCAR,MATCH(AP5176,CódigoRET,0),4)*1),"")</f>
        <v/>
      </c>
      <c r="AS5176">
        <f t="shared" si="562"/>
        <v>0</v>
      </c>
      <c r="BF5176" t="str">
        <f>IFERROR(IF(OR(BD5176=338,BD5176=340,BD5176=341,BD5176=342,BD5176="342A",BD5176="342B"),PorcenRet(BD5176,BH5176,BI5176),INDEX(PORCENTAJEBUSCAR,MATCH(BD5176,CódigoRET,0),4)*1),"")</f>
        <v/>
      </c>
      <c r="BG5176">
        <f t="shared" si="563"/>
        <v>0</v>
      </c>
      <c r="BO5176">
        <f t="shared" si="564"/>
        <v>0</v>
      </c>
      <c r="CC5176">
        <f t="shared" si="565"/>
        <v>0</v>
      </c>
      <c r="CD5176">
        <f t="shared" si="566"/>
        <v>0</v>
      </c>
      <c r="CG5176">
        <f ca="1">IFERROR(INDIRECT("IVA!X"&amp;MATCH(MID(COMPRAS!C5076,1,2)&amp;MID(COMPRAS!F5076,1,2)&amp;MID(COMPRAS!D5076,1,2),IVA!W:W,0)),"SIN COD.")</f>
        <v>0</v>
      </c>
      <c r="CH5176">
        <f ca="1">IFERROR(INDIRECT("IVA!Y"&amp;MATCH(MID(COMPRAS!C5076,1,2)&amp;MID(COMPRAS!F5076,1,2)&amp;MID(COMPRAS!D5076,1,2),IVA!W:W,0)),"SIN COD.")</f>
        <v>0</v>
      </c>
    </row>
    <row r="5177" spans="1:86" x14ac:dyDescent="0.25">
      <c r="A5177"/>
      <c r="B5177"/>
      <c r="D5177"/>
      <c r="AL5177">
        <f t="shared" si="560"/>
        <v>0</v>
      </c>
      <c r="AQ5177">
        <f t="shared" si="561"/>
        <v>0</v>
      </c>
      <c r="AR5177" t="str">
        <f>IFERROR(IF(OR(AP5177=338,AP5177=340,AP5177=341,AP5177=342,AP5177="342A",AP5177="342B"),PorcenRet(AP5177,AT5177,AU5177),INDEX(PORCENTAJEBUSCAR,MATCH(AP5177,CódigoRET,0),4)*1),"")</f>
        <v/>
      </c>
      <c r="AS5177">
        <f t="shared" si="562"/>
        <v>0</v>
      </c>
      <c r="BF5177" t="str">
        <f>IFERROR(IF(OR(BD5177=338,BD5177=340,BD5177=341,BD5177=342,BD5177="342A",BD5177="342B"),PorcenRet(BD5177,BH5177,BI5177),INDEX(PORCENTAJEBUSCAR,MATCH(BD5177,CódigoRET,0),4)*1),"")</f>
        <v/>
      </c>
      <c r="BG5177">
        <f t="shared" si="563"/>
        <v>0</v>
      </c>
      <c r="BO5177">
        <f t="shared" si="564"/>
        <v>0</v>
      </c>
      <c r="CC5177">
        <f t="shared" si="565"/>
        <v>0</v>
      </c>
      <c r="CD5177">
        <f t="shared" si="566"/>
        <v>0</v>
      </c>
      <c r="CG5177">
        <f ca="1">IFERROR(INDIRECT("IVA!X"&amp;MATCH(MID(COMPRAS!C5077,1,2)&amp;MID(COMPRAS!F5077,1,2)&amp;MID(COMPRAS!D5077,1,2),IVA!W:W,0)),"SIN COD.")</f>
        <v>0</v>
      </c>
      <c r="CH5177">
        <f ca="1">IFERROR(INDIRECT("IVA!Y"&amp;MATCH(MID(COMPRAS!C5077,1,2)&amp;MID(COMPRAS!F5077,1,2)&amp;MID(COMPRAS!D5077,1,2),IVA!W:W,0)),"SIN COD.")</f>
        <v>0</v>
      </c>
    </row>
    <row r="5178" spans="1:86" x14ac:dyDescent="0.25">
      <c r="A5178"/>
      <c r="B5178"/>
      <c r="D5178"/>
      <c r="AL5178">
        <f t="shared" si="560"/>
        <v>0</v>
      </c>
      <c r="AQ5178">
        <f t="shared" si="561"/>
        <v>0</v>
      </c>
      <c r="AR5178" t="str">
        <f>IFERROR(IF(OR(AP5178=338,AP5178=340,AP5178=341,AP5178=342,AP5178="342A",AP5178="342B"),PorcenRet(AP5178,AT5178,AU5178),INDEX(PORCENTAJEBUSCAR,MATCH(AP5178,CódigoRET,0),4)*1),"")</f>
        <v/>
      </c>
      <c r="AS5178">
        <f t="shared" si="562"/>
        <v>0</v>
      </c>
      <c r="BF5178" t="str">
        <f>IFERROR(IF(OR(BD5178=338,BD5178=340,BD5178=341,BD5178=342,BD5178="342A",BD5178="342B"),PorcenRet(BD5178,BH5178,BI5178),INDEX(PORCENTAJEBUSCAR,MATCH(BD5178,CódigoRET,0),4)*1),"")</f>
        <v/>
      </c>
      <c r="BG5178">
        <f t="shared" si="563"/>
        <v>0</v>
      </c>
      <c r="BO5178">
        <f t="shared" si="564"/>
        <v>0</v>
      </c>
      <c r="CC5178">
        <f t="shared" si="565"/>
        <v>0</v>
      </c>
      <c r="CD5178">
        <f t="shared" si="566"/>
        <v>0</v>
      </c>
      <c r="CG5178">
        <f ca="1">IFERROR(INDIRECT("IVA!X"&amp;MATCH(MID(COMPRAS!C5078,1,2)&amp;MID(COMPRAS!F5078,1,2)&amp;MID(COMPRAS!D5078,1,2),IVA!W:W,0)),"SIN COD.")</f>
        <v>0</v>
      </c>
      <c r="CH5178">
        <f ca="1">IFERROR(INDIRECT("IVA!Y"&amp;MATCH(MID(COMPRAS!C5078,1,2)&amp;MID(COMPRAS!F5078,1,2)&amp;MID(COMPRAS!D5078,1,2),IVA!W:W,0)),"SIN COD.")</f>
        <v>0</v>
      </c>
    </row>
    <row r="5179" spans="1:86" x14ac:dyDescent="0.25">
      <c r="A5179"/>
      <c r="B5179"/>
      <c r="D5179"/>
      <c r="AL5179">
        <f t="shared" si="560"/>
        <v>0</v>
      </c>
      <c r="AQ5179">
        <f t="shared" si="561"/>
        <v>0</v>
      </c>
      <c r="AR5179" t="str">
        <f>IFERROR(IF(OR(AP5179=338,AP5179=340,AP5179=341,AP5179=342,AP5179="342A",AP5179="342B"),PorcenRet(AP5179,AT5179,AU5179),INDEX(PORCENTAJEBUSCAR,MATCH(AP5179,CódigoRET,0),4)*1),"")</f>
        <v/>
      </c>
      <c r="AS5179">
        <f t="shared" si="562"/>
        <v>0</v>
      </c>
      <c r="BF5179" t="str">
        <f>IFERROR(IF(OR(BD5179=338,BD5179=340,BD5179=341,BD5179=342,BD5179="342A",BD5179="342B"),PorcenRet(BD5179,BH5179,BI5179),INDEX(PORCENTAJEBUSCAR,MATCH(BD5179,CódigoRET,0),4)*1),"")</f>
        <v/>
      </c>
      <c r="BG5179">
        <f t="shared" si="563"/>
        <v>0</v>
      </c>
      <c r="BO5179">
        <f t="shared" si="564"/>
        <v>0</v>
      </c>
      <c r="CC5179">
        <f t="shared" si="565"/>
        <v>0</v>
      </c>
      <c r="CD5179">
        <f t="shared" si="566"/>
        <v>0</v>
      </c>
      <c r="CG5179">
        <f ca="1">IFERROR(INDIRECT("IVA!X"&amp;MATCH(MID(COMPRAS!C5079,1,2)&amp;MID(COMPRAS!F5079,1,2)&amp;MID(COMPRAS!D5079,1,2),IVA!W:W,0)),"SIN COD.")</f>
        <v>0</v>
      </c>
      <c r="CH5179">
        <f ca="1">IFERROR(INDIRECT("IVA!Y"&amp;MATCH(MID(COMPRAS!C5079,1,2)&amp;MID(COMPRAS!F5079,1,2)&amp;MID(COMPRAS!D5079,1,2),IVA!W:W,0)),"SIN COD.")</f>
        <v>0</v>
      </c>
    </row>
    <row r="5180" spans="1:86" x14ac:dyDescent="0.25">
      <c r="A5180"/>
      <c r="B5180"/>
      <c r="D5180"/>
      <c r="AL5180">
        <f t="shared" si="560"/>
        <v>0</v>
      </c>
      <c r="AQ5180">
        <f t="shared" si="561"/>
        <v>0</v>
      </c>
      <c r="AR5180" t="str">
        <f>IFERROR(IF(OR(AP5180=338,AP5180=340,AP5180=341,AP5180=342,AP5180="342A",AP5180="342B"),PorcenRet(AP5180,AT5180,AU5180),INDEX(PORCENTAJEBUSCAR,MATCH(AP5180,CódigoRET,0),4)*1),"")</f>
        <v/>
      </c>
      <c r="AS5180">
        <f t="shared" si="562"/>
        <v>0</v>
      </c>
      <c r="BF5180" t="str">
        <f>IFERROR(IF(OR(BD5180=338,BD5180=340,BD5180=341,BD5180=342,BD5180="342A",BD5180="342B"),PorcenRet(BD5180,BH5180,BI5180),INDEX(PORCENTAJEBUSCAR,MATCH(BD5180,CódigoRET,0),4)*1),"")</f>
        <v/>
      </c>
      <c r="BG5180">
        <f t="shared" si="563"/>
        <v>0</v>
      </c>
      <c r="BO5180">
        <f t="shared" si="564"/>
        <v>0</v>
      </c>
      <c r="CC5180">
        <f t="shared" si="565"/>
        <v>0</v>
      </c>
      <c r="CD5180">
        <f t="shared" si="566"/>
        <v>0</v>
      </c>
      <c r="CG5180">
        <f ca="1">IFERROR(INDIRECT("IVA!X"&amp;MATCH(MID(COMPRAS!C5080,1,2)&amp;MID(COMPRAS!F5080,1,2)&amp;MID(COMPRAS!D5080,1,2),IVA!W:W,0)),"SIN COD.")</f>
        <v>0</v>
      </c>
      <c r="CH5180">
        <f ca="1">IFERROR(INDIRECT("IVA!Y"&amp;MATCH(MID(COMPRAS!C5080,1,2)&amp;MID(COMPRAS!F5080,1,2)&amp;MID(COMPRAS!D5080,1,2),IVA!W:W,0)),"SIN COD.")</f>
        <v>0</v>
      </c>
    </row>
    <row r="5181" spans="1:86" x14ac:dyDescent="0.25">
      <c r="A5181"/>
      <c r="B5181"/>
      <c r="D5181"/>
      <c r="AL5181">
        <f t="shared" si="560"/>
        <v>0</v>
      </c>
      <c r="AQ5181">
        <f t="shared" si="561"/>
        <v>0</v>
      </c>
      <c r="AR5181" t="str">
        <f>IFERROR(IF(OR(AP5181=338,AP5181=340,AP5181=341,AP5181=342,AP5181="342A",AP5181="342B"),PorcenRet(AP5181,AT5181,AU5181),INDEX(PORCENTAJEBUSCAR,MATCH(AP5181,CódigoRET,0),4)*1),"")</f>
        <v/>
      </c>
      <c r="AS5181">
        <f t="shared" si="562"/>
        <v>0</v>
      </c>
      <c r="BF5181" t="str">
        <f>IFERROR(IF(OR(BD5181=338,BD5181=340,BD5181=341,BD5181=342,BD5181="342A",BD5181="342B"),PorcenRet(BD5181,BH5181,BI5181),INDEX(PORCENTAJEBUSCAR,MATCH(BD5181,CódigoRET,0),4)*1),"")</f>
        <v/>
      </c>
      <c r="BG5181">
        <f t="shared" si="563"/>
        <v>0</v>
      </c>
      <c r="BO5181">
        <f t="shared" si="564"/>
        <v>0</v>
      </c>
      <c r="CC5181">
        <f t="shared" si="565"/>
        <v>0</v>
      </c>
      <c r="CD5181">
        <f t="shared" si="566"/>
        <v>0</v>
      </c>
      <c r="CG5181">
        <f ca="1">IFERROR(INDIRECT("IVA!X"&amp;MATCH(MID(COMPRAS!C5081,1,2)&amp;MID(COMPRAS!F5081,1,2)&amp;MID(COMPRAS!D5081,1,2),IVA!W:W,0)),"SIN COD.")</f>
        <v>0</v>
      </c>
      <c r="CH5181">
        <f ca="1">IFERROR(INDIRECT("IVA!Y"&amp;MATCH(MID(COMPRAS!C5081,1,2)&amp;MID(COMPRAS!F5081,1,2)&amp;MID(COMPRAS!D5081,1,2),IVA!W:W,0)),"SIN COD.")</f>
        <v>0</v>
      </c>
    </row>
    <row r="5182" spans="1:86" x14ac:dyDescent="0.25">
      <c r="A5182"/>
      <c r="B5182"/>
      <c r="D5182"/>
      <c r="AL5182">
        <f t="shared" si="560"/>
        <v>0</v>
      </c>
      <c r="AQ5182">
        <f t="shared" si="561"/>
        <v>0</v>
      </c>
      <c r="AR5182" t="str">
        <f>IFERROR(IF(OR(AP5182=338,AP5182=340,AP5182=341,AP5182=342,AP5182="342A",AP5182="342B"),PorcenRet(AP5182,AT5182,AU5182),INDEX(PORCENTAJEBUSCAR,MATCH(AP5182,CódigoRET,0),4)*1),"")</f>
        <v/>
      </c>
      <c r="AS5182">
        <f t="shared" si="562"/>
        <v>0</v>
      </c>
      <c r="BF5182" t="str">
        <f>IFERROR(IF(OR(BD5182=338,BD5182=340,BD5182=341,BD5182=342,BD5182="342A",BD5182="342B"),PorcenRet(BD5182,BH5182,BI5182),INDEX(PORCENTAJEBUSCAR,MATCH(BD5182,CódigoRET,0),4)*1),"")</f>
        <v/>
      </c>
      <c r="BG5182">
        <f t="shared" si="563"/>
        <v>0</v>
      </c>
      <c r="BO5182">
        <f t="shared" si="564"/>
        <v>0</v>
      </c>
      <c r="CC5182">
        <f t="shared" si="565"/>
        <v>0</v>
      </c>
      <c r="CD5182">
        <f t="shared" si="566"/>
        <v>0</v>
      </c>
      <c r="CG5182">
        <f ca="1">IFERROR(INDIRECT("IVA!X"&amp;MATCH(MID(COMPRAS!C5082,1,2)&amp;MID(COMPRAS!F5082,1,2)&amp;MID(COMPRAS!D5082,1,2),IVA!W:W,0)),"SIN COD.")</f>
        <v>0</v>
      </c>
      <c r="CH5182">
        <f ca="1">IFERROR(INDIRECT("IVA!Y"&amp;MATCH(MID(COMPRAS!C5082,1,2)&amp;MID(COMPRAS!F5082,1,2)&amp;MID(COMPRAS!D5082,1,2),IVA!W:W,0)),"SIN COD.")</f>
        <v>0</v>
      </c>
    </row>
    <row r="5183" spans="1:86" x14ac:dyDescent="0.25">
      <c r="A5183"/>
      <c r="B5183"/>
      <c r="D5183"/>
      <c r="AL5183">
        <f t="shared" si="560"/>
        <v>0</v>
      </c>
      <c r="AQ5183">
        <f t="shared" si="561"/>
        <v>0</v>
      </c>
      <c r="AR5183" t="str">
        <f>IFERROR(IF(OR(AP5183=338,AP5183=340,AP5183=341,AP5183=342,AP5183="342A",AP5183="342B"),PorcenRet(AP5183,AT5183,AU5183),INDEX(PORCENTAJEBUSCAR,MATCH(AP5183,CódigoRET,0),4)*1),"")</f>
        <v/>
      </c>
      <c r="AS5183">
        <f t="shared" si="562"/>
        <v>0</v>
      </c>
      <c r="BF5183" t="str">
        <f>IFERROR(IF(OR(BD5183=338,BD5183=340,BD5183=341,BD5183=342,BD5183="342A",BD5183="342B"),PorcenRet(BD5183,BH5183,BI5183),INDEX(PORCENTAJEBUSCAR,MATCH(BD5183,CódigoRET,0),4)*1),"")</f>
        <v/>
      </c>
      <c r="BG5183">
        <f t="shared" si="563"/>
        <v>0</v>
      </c>
      <c r="BO5183">
        <f t="shared" si="564"/>
        <v>0</v>
      </c>
      <c r="CC5183">
        <f t="shared" si="565"/>
        <v>0</v>
      </c>
      <c r="CD5183">
        <f t="shared" si="566"/>
        <v>0</v>
      </c>
      <c r="CG5183">
        <f ca="1">IFERROR(INDIRECT("IVA!X"&amp;MATCH(MID(COMPRAS!C5083,1,2)&amp;MID(COMPRAS!F5083,1,2)&amp;MID(COMPRAS!D5083,1,2),IVA!W:W,0)),"SIN COD.")</f>
        <v>0</v>
      </c>
      <c r="CH5183">
        <f ca="1">IFERROR(INDIRECT("IVA!Y"&amp;MATCH(MID(COMPRAS!C5083,1,2)&amp;MID(COMPRAS!F5083,1,2)&amp;MID(COMPRAS!D5083,1,2),IVA!W:W,0)),"SIN COD.")</f>
        <v>0</v>
      </c>
    </row>
    <row r="5184" spans="1:86" x14ac:dyDescent="0.25">
      <c r="A5184"/>
      <c r="B5184"/>
      <c r="D5184"/>
      <c r="AL5184">
        <f t="shared" si="560"/>
        <v>0</v>
      </c>
      <c r="AQ5184">
        <f t="shared" si="561"/>
        <v>0</v>
      </c>
      <c r="AR5184" t="str">
        <f>IFERROR(IF(OR(AP5184=338,AP5184=340,AP5184=341,AP5184=342,AP5184="342A",AP5184="342B"),PorcenRet(AP5184,AT5184,AU5184),INDEX(PORCENTAJEBUSCAR,MATCH(AP5184,CódigoRET,0),4)*1),"")</f>
        <v/>
      </c>
      <c r="AS5184">
        <f t="shared" si="562"/>
        <v>0</v>
      </c>
      <c r="BF5184" t="str">
        <f>IFERROR(IF(OR(BD5184=338,BD5184=340,BD5184=341,BD5184=342,BD5184="342A",BD5184="342B"),PorcenRet(BD5184,BH5184,BI5184),INDEX(PORCENTAJEBUSCAR,MATCH(BD5184,CódigoRET,0),4)*1),"")</f>
        <v/>
      </c>
      <c r="BG5184">
        <f t="shared" si="563"/>
        <v>0</v>
      </c>
      <c r="BO5184">
        <f t="shared" si="564"/>
        <v>0</v>
      </c>
      <c r="CC5184">
        <f t="shared" si="565"/>
        <v>0</v>
      </c>
      <c r="CD5184">
        <f t="shared" si="566"/>
        <v>0</v>
      </c>
      <c r="CG5184">
        <f ca="1">IFERROR(INDIRECT("IVA!X"&amp;MATCH(MID(COMPRAS!C5084,1,2)&amp;MID(COMPRAS!F5084,1,2)&amp;MID(COMPRAS!D5084,1,2),IVA!W:W,0)),"SIN COD.")</f>
        <v>0</v>
      </c>
      <c r="CH5184">
        <f ca="1">IFERROR(INDIRECT("IVA!Y"&amp;MATCH(MID(COMPRAS!C5084,1,2)&amp;MID(COMPRAS!F5084,1,2)&amp;MID(COMPRAS!D5084,1,2),IVA!W:W,0)),"SIN COD.")</f>
        <v>0</v>
      </c>
    </row>
    <row r="5185" spans="1:86" x14ac:dyDescent="0.25">
      <c r="A5185"/>
      <c r="B5185"/>
      <c r="D5185"/>
      <c r="AL5185">
        <f t="shared" si="560"/>
        <v>0</v>
      </c>
      <c r="AQ5185">
        <f t="shared" si="561"/>
        <v>0</v>
      </c>
      <c r="AR5185" t="str">
        <f>IFERROR(IF(OR(AP5185=338,AP5185=340,AP5185=341,AP5185=342,AP5185="342A",AP5185="342B"),PorcenRet(AP5185,AT5185,AU5185),INDEX(PORCENTAJEBUSCAR,MATCH(AP5185,CódigoRET,0),4)*1),"")</f>
        <v/>
      </c>
      <c r="AS5185">
        <f t="shared" si="562"/>
        <v>0</v>
      </c>
      <c r="BF5185" t="str">
        <f>IFERROR(IF(OR(BD5185=338,BD5185=340,BD5185=341,BD5185=342,BD5185="342A",BD5185="342B"),PorcenRet(BD5185,BH5185,BI5185),INDEX(PORCENTAJEBUSCAR,MATCH(BD5185,CódigoRET,0),4)*1),"")</f>
        <v/>
      </c>
      <c r="BG5185">
        <f t="shared" si="563"/>
        <v>0</v>
      </c>
      <c r="BO5185">
        <f t="shared" si="564"/>
        <v>0</v>
      </c>
      <c r="CC5185">
        <f t="shared" si="565"/>
        <v>0</v>
      </c>
      <c r="CD5185">
        <f t="shared" si="566"/>
        <v>0</v>
      </c>
      <c r="CG5185">
        <f ca="1">IFERROR(INDIRECT("IVA!X"&amp;MATCH(MID(COMPRAS!C5085,1,2)&amp;MID(COMPRAS!F5085,1,2)&amp;MID(COMPRAS!D5085,1,2),IVA!W:W,0)),"SIN COD.")</f>
        <v>0</v>
      </c>
      <c r="CH5185">
        <f ca="1">IFERROR(INDIRECT("IVA!Y"&amp;MATCH(MID(COMPRAS!C5085,1,2)&amp;MID(COMPRAS!F5085,1,2)&amp;MID(COMPRAS!D5085,1,2),IVA!W:W,0)),"SIN COD.")</f>
        <v>0</v>
      </c>
    </row>
    <row r="5186" spans="1:86" x14ac:dyDescent="0.25">
      <c r="A5186"/>
      <c r="B5186"/>
      <c r="D5186"/>
      <c r="AL5186">
        <f t="shared" ref="AL5186:AL5249" si="567">O5186+P5186+Q5186+R5186+S5186+T5186+U5186+V5186</f>
        <v>0</v>
      </c>
      <c r="AQ5186">
        <f t="shared" ref="AQ5186:AQ5249" si="568">+P5186+Q5186+R5186+S5186-BE5186-BQ5186-BW5186+O5186</f>
        <v>0</v>
      </c>
      <c r="AR5186" t="str">
        <f>IFERROR(IF(OR(AP5186=338,AP5186=340,AP5186=341,AP5186=342,AP5186="342A",AP5186="342B"),PorcenRet(AP5186,AT5186,AU5186),INDEX(PORCENTAJEBUSCAR,MATCH(AP5186,CódigoRET,0),4)*1),"")</f>
        <v/>
      </c>
      <c r="AS5186">
        <f t="shared" ref="AS5186:AS5249" si="569">ROUND(IF(AP5186="",0,AQ5186*(AR5186/100)),2)</f>
        <v>0</v>
      </c>
      <c r="BF5186" t="str">
        <f>IFERROR(IF(OR(BD5186=338,BD5186=340,BD5186=341,BD5186=342,BD5186="342A",BD5186="342B"),PorcenRet(BD5186,BH5186,BI5186),INDEX(PORCENTAJEBUSCAR,MATCH(BD5186,CódigoRET,0),4)*1),"")</f>
        <v/>
      </c>
      <c r="BG5186">
        <f t="shared" ref="BG5186:BG5249" si="570">ROUND(IF(BD5186="",0,BE5186*(BF5186/100)),2)</f>
        <v>0</v>
      </c>
      <c r="BO5186">
        <f t="shared" ref="BO5186:BO5249" si="571">IF(MID(F5186,1,2)="41",SUM(O5186:S5186),0)</f>
        <v>0</v>
      </c>
      <c r="CC5186">
        <f t="shared" ref="CC5186:CC5249" si="572">O5186+P5186+Q5186+R5186+S5186</f>
        <v>0</v>
      </c>
      <c r="CD5186">
        <f t="shared" ref="CD5186:CD5249" si="573">T5186+U5186</f>
        <v>0</v>
      </c>
      <c r="CG5186">
        <f ca="1">IFERROR(INDIRECT("IVA!X"&amp;MATCH(MID(COMPRAS!C5086,1,2)&amp;MID(COMPRAS!F5086,1,2)&amp;MID(COMPRAS!D5086,1,2),IVA!W:W,0)),"SIN COD.")</f>
        <v>0</v>
      </c>
      <c r="CH5186">
        <f ca="1">IFERROR(INDIRECT("IVA!Y"&amp;MATCH(MID(COMPRAS!C5086,1,2)&amp;MID(COMPRAS!F5086,1,2)&amp;MID(COMPRAS!D5086,1,2),IVA!W:W,0)),"SIN COD.")</f>
        <v>0</v>
      </c>
    </row>
    <row r="5187" spans="1:86" x14ac:dyDescent="0.25">
      <c r="A5187"/>
      <c r="B5187"/>
      <c r="D5187"/>
      <c r="AL5187">
        <f t="shared" si="567"/>
        <v>0</v>
      </c>
      <c r="AQ5187">
        <f t="shared" si="568"/>
        <v>0</v>
      </c>
      <c r="AR5187" t="str">
        <f>IFERROR(IF(OR(AP5187=338,AP5187=340,AP5187=341,AP5187=342,AP5187="342A",AP5187="342B"),PorcenRet(AP5187,AT5187,AU5187),INDEX(PORCENTAJEBUSCAR,MATCH(AP5187,CódigoRET,0),4)*1),"")</f>
        <v/>
      </c>
      <c r="AS5187">
        <f t="shared" si="569"/>
        <v>0</v>
      </c>
      <c r="BF5187" t="str">
        <f>IFERROR(IF(OR(BD5187=338,BD5187=340,BD5187=341,BD5187=342,BD5187="342A",BD5187="342B"),PorcenRet(BD5187,BH5187,BI5187),INDEX(PORCENTAJEBUSCAR,MATCH(BD5187,CódigoRET,0),4)*1),"")</f>
        <v/>
      </c>
      <c r="BG5187">
        <f t="shared" si="570"/>
        <v>0</v>
      </c>
      <c r="BO5187">
        <f t="shared" si="571"/>
        <v>0</v>
      </c>
      <c r="CC5187">
        <f t="shared" si="572"/>
        <v>0</v>
      </c>
      <c r="CD5187">
        <f t="shared" si="573"/>
        <v>0</v>
      </c>
      <c r="CG5187">
        <f ca="1">IFERROR(INDIRECT("IVA!X"&amp;MATCH(MID(COMPRAS!C5087,1,2)&amp;MID(COMPRAS!F5087,1,2)&amp;MID(COMPRAS!D5087,1,2),IVA!W:W,0)),"SIN COD.")</f>
        <v>0</v>
      </c>
      <c r="CH5187">
        <f ca="1">IFERROR(INDIRECT("IVA!Y"&amp;MATCH(MID(COMPRAS!C5087,1,2)&amp;MID(COMPRAS!F5087,1,2)&amp;MID(COMPRAS!D5087,1,2),IVA!W:W,0)),"SIN COD.")</f>
        <v>0</v>
      </c>
    </row>
    <row r="5188" spans="1:86" x14ac:dyDescent="0.25">
      <c r="A5188"/>
      <c r="B5188"/>
      <c r="D5188"/>
      <c r="AL5188">
        <f t="shared" si="567"/>
        <v>0</v>
      </c>
      <c r="AQ5188">
        <f t="shared" si="568"/>
        <v>0</v>
      </c>
      <c r="AR5188" t="str">
        <f>IFERROR(IF(OR(AP5188=338,AP5188=340,AP5188=341,AP5188=342,AP5188="342A",AP5188="342B"),PorcenRet(AP5188,AT5188,AU5188),INDEX(PORCENTAJEBUSCAR,MATCH(AP5188,CódigoRET,0),4)*1),"")</f>
        <v/>
      </c>
      <c r="AS5188">
        <f t="shared" si="569"/>
        <v>0</v>
      </c>
      <c r="BF5188" t="str">
        <f>IFERROR(IF(OR(BD5188=338,BD5188=340,BD5188=341,BD5188=342,BD5188="342A",BD5188="342B"),PorcenRet(BD5188,BH5188,BI5188),INDEX(PORCENTAJEBUSCAR,MATCH(BD5188,CódigoRET,0),4)*1),"")</f>
        <v/>
      </c>
      <c r="BG5188">
        <f t="shared" si="570"/>
        <v>0</v>
      </c>
      <c r="BO5188">
        <f t="shared" si="571"/>
        <v>0</v>
      </c>
      <c r="CC5188">
        <f t="shared" si="572"/>
        <v>0</v>
      </c>
      <c r="CD5188">
        <f t="shared" si="573"/>
        <v>0</v>
      </c>
      <c r="CG5188">
        <f ca="1">IFERROR(INDIRECT("IVA!X"&amp;MATCH(MID(COMPRAS!C5088,1,2)&amp;MID(COMPRAS!F5088,1,2)&amp;MID(COMPRAS!D5088,1,2),IVA!W:W,0)),"SIN COD.")</f>
        <v>0</v>
      </c>
      <c r="CH5188">
        <f ca="1">IFERROR(INDIRECT("IVA!Y"&amp;MATCH(MID(COMPRAS!C5088,1,2)&amp;MID(COMPRAS!F5088,1,2)&amp;MID(COMPRAS!D5088,1,2),IVA!W:W,0)),"SIN COD.")</f>
        <v>0</v>
      </c>
    </row>
    <row r="5189" spans="1:86" x14ac:dyDescent="0.25">
      <c r="A5189"/>
      <c r="B5189"/>
      <c r="D5189"/>
      <c r="AL5189">
        <f t="shared" si="567"/>
        <v>0</v>
      </c>
      <c r="AQ5189">
        <f t="shared" si="568"/>
        <v>0</v>
      </c>
      <c r="AR5189" t="str">
        <f>IFERROR(IF(OR(AP5189=338,AP5189=340,AP5189=341,AP5189=342,AP5189="342A",AP5189="342B"),PorcenRet(AP5189,AT5189,AU5189),INDEX(PORCENTAJEBUSCAR,MATCH(AP5189,CódigoRET,0),4)*1),"")</f>
        <v/>
      </c>
      <c r="AS5189">
        <f t="shared" si="569"/>
        <v>0</v>
      </c>
      <c r="BF5189" t="str">
        <f>IFERROR(IF(OR(BD5189=338,BD5189=340,BD5189=341,BD5189=342,BD5189="342A",BD5189="342B"),PorcenRet(BD5189,BH5189,BI5189),INDEX(PORCENTAJEBUSCAR,MATCH(BD5189,CódigoRET,0),4)*1),"")</f>
        <v/>
      </c>
      <c r="BG5189">
        <f t="shared" si="570"/>
        <v>0</v>
      </c>
      <c r="BO5189">
        <f t="shared" si="571"/>
        <v>0</v>
      </c>
      <c r="CC5189">
        <f t="shared" si="572"/>
        <v>0</v>
      </c>
      <c r="CD5189">
        <f t="shared" si="573"/>
        <v>0</v>
      </c>
      <c r="CG5189">
        <f ca="1">IFERROR(INDIRECT("IVA!X"&amp;MATCH(MID(COMPRAS!C5089,1,2)&amp;MID(COMPRAS!F5089,1,2)&amp;MID(COMPRAS!D5089,1,2),IVA!W:W,0)),"SIN COD.")</f>
        <v>0</v>
      </c>
      <c r="CH5189">
        <f ca="1">IFERROR(INDIRECT("IVA!Y"&amp;MATCH(MID(COMPRAS!C5089,1,2)&amp;MID(COMPRAS!F5089,1,2)&amp;MID(COMPRAS!D5089,1,2),IVA!W:W,0)),"SIN COD.")</f>
        <v>0</v>
      </c>
    </row>
    <row r="5190" spans="1:86" x14ac:dyDescent="0.25">
      <c r="A5190"/>
      <c r="B5190"/>
      <c r="D5190"/>
      <c r="AL5190">
        <f t="shared" si="567"/>
        <v>0</v>
      </c>
      <c r="AQ5190">
        <f t="shared" si="568"/>
        <v>0</v>
      </c>
      <c r="AR5190" t="str">
        <f>IFERROR(IF(OR(AP5190=338,AP5190=340,AP5190=341,AP5190=342,AP5190="342A",AP5190="342B"),PorcenRet(AP5190,AT5190,AU5190),INDEX(PORCENTAJEBUSCAR,MATCH(AP5190,CódigoRET,0),4)*1),"")</f>
        <v/>
      </c>
      <c r="AS5190">
        <f t="shared" si="569"/>
        <v>0</v>
      </c>
      <c r="BF5190" t="str">
        <f>IFERROR(IF(OR(BD5190=338,BD5190=340,BD5190=341,BD5190=342,BD5190="342A",BD5190="342B"),PorcenRet(BD5190,BH5190,BI5190),INDEX(PORCENTAJEBUSCAR,MATCH(BD5190,CódigoRET,0),4)*1),"")</f>
        <v/>
      </c>
      <c r="BG5190">
        <f t="shared" si="570"/>
        <v>0</v>
      </c>
      <c r="BO5190">
        <f t="shared" si="571"/>
        <v>0</v>
      </c>
      <c r="CC5190">
        <f t="shared" si="572"/>
        <v>0</v>
      </c>
      <c r="CD5190">
        <f t="shared" si="573"/>
        <v>0</v>
      </c>
      <c r="CG5190">
        <f ca="1">IFERROR(INDIRECT("IVA!X"&amp;MATCH(MID(COMPRAS!C5090,1,2)&amp;MID(COMPRAS!F5090,1,2)&amp;MID(COMPRAS!D5090,1,2),IVA!W:W,0)),"SIN COD.")</f>
        <v>0</v>
      </c>
      <c r="CH5190">
        <f ca="1">IFERROR(INDIRECT("IVA!Y"&amp;MATCH(MID(COMPRAS!C5090,1,2)&amp;MID(COMPRAS!F5090,1,2)&amp;MID(COMPRAS!D5090,1,2),IVA!W:W,0)),"SIN COD.")</f>
        <v>0</v>
      </c>
    </row>
    <row r="5191" spans="1:86" x14ac:dyDescent="0.25">
      <c r="A5191"/>
      <c r="B5191"/>
      <c r="D5191"/>
      <c r="AL5191">
        <f t="shared" si="567"/>
        <v>0</v>
      </c>
      <c r="AQ5191">
        <f t="shared" si="568"/>
        <v>0</v>
      </c>
      <c r="AR5191" t="str">
        <f>IFERROR(IF(OR(AP5191=338,AP5191=340,AP5191=341,AP5191=342,AP5191="342A",AP5191="342B"),PorcenRet(AP5191,AT5191,AU5191),INDEX(PORCENTAJEBUSCAR,MATCH(AP5191,CódigoRET,0),4)*1),"")</f>
        <v/>
      </c>
      <c r="AS5191">
        <f t="shared" si="569"/>
        <v>0</v>
      </c>
      <c r="BF5191" t="str">
        <f>IFERROR(IF(OR(BD5191=338,BD5191=340,BD5191=341,BD5191=342,BD5191="342A",BD5191="342B"),PorcenRet(BD5191,BH5191,BI5191),INDEX(PORCENTAJEBUSCAR,MATCH(BD5191,CódigoRET,0),4)*1),"")</f>
        <v/>
      </c>
      <c r="BG5191">
        <f t="shared" si="570"/>
        <v>0</v>
      </c>
      <c r="BO5191">
        <f t="shared" si="571"/>
        <v>0</v>
      </c>
      <c r="CC5191">
        <f t="shared" si="572"/>
        <v>0</v>
      </c>
      <c r="CD5191">
        <f t="shared" si="573"/>
        <v>0</v>
      </c>
      <c r="CG5191">
        <f ca="1">IFERROR(INDIRECT("IVA!X"&amp;MATCH(MID(COMPRAS!C5091,1,2)&amp;MID(COMPRAS!F5091,1,2)&amp;MID(COMPRAS!D5091,1,2),IVA!W:W,0)),"SIN COD.")</f>
        <v>0</v>
      </c>
      <c r="CH5191">
        <f ca="1">IFERROR(INDIRECT("IVA!Y"&amp;MATCH(MID(COMPRAS!C5091,1,2)&amp;MID(COMPRAS!F5091,1,2)&amp;MID(COMPRAS!D5091,1,2),IVA!W:W,0)),"SIN COD.")</f>
        <v>0</v>
      </c>
    </row>
    <row r="5192" spans="1:86" x14ac:dyDescent="0.25">
      <c r="A5192"/>
      <c r="B5192"/>
      <c r="D5192"/>
      <c r="AL5192">
        <f t="shared" si="567"/>
        <v>0</v>
      </c>
      <c r="AQ5192">
        <f t="shared" si="568"/>
        <v>0</v>
      </c>
      <c r="AR5192" t="str">
        <f>IFERROR(IF(OR(AP5192=338,AP5192=340,AP5192=341,AP5192=342,AP5192="342A",AP5192="342B"),PorcenRet(AP5192,AT5192,AU5192),INDEX(PORCENTAJEBUSCAR,MATCH(AP5192,CódigoRET,0),4)*1),"")</f>
        <v/>
      </c>
      <c r="AS5192">
        <f t="shared" si="569"/>
        <v>0</v>
      </c>
      <c r="BF5192" t="str">
        <f>IFERROR(IF(OR(BD5192=338,BD5192=340,BD5192=341,BD5192=342,BD5192="342A",BD5192="342B"),PorcenRet(BD5192,BH5192,BI5192),INDEX(PORCENTAJEBUSCAR,MATCH(BD5192,CódigoRET,0),4)*1),"")</f>
        <v/>
      </c>
      <c r="BG5192">
        <f t="shared" si="570"/>
        <v>0</v>
      </c>
      <c r="BO5192">
        <f t="shared" si="571"/>
        <v>0</v>
      </c>
      <c r="CC5192">
        <f t="shared" si="572"/>
        <v>0</v>
      </c>
      <c r="CD5192">
        <f t="shared" si="573"/>
        <v>0</v>
      </c>
      <c r="CG5192">
        <f ca="1">IFERROR(INDIRECT("IVA!X"&amp;MATCH(MID(COMPRAS!C5092,1,2)&amp;MID(COMPRAS!F5092,1,2)&amp;MID(COMPRAS!D5092,1,2),IVA!W:W,0)),"SIN COD.")</f>
        <v>0</v>
      </c>
      <c r="CH5192">
        <f ca="1">IFERROR(INDIRECT("IVA!Y"&amp;MATCH(MID(COMPRAS!C5092,1,2)&amp;MID(COMPRAS!F5092,1,2)&amp;MID(COMPRAS!D5092,1,2),IVA!W:W,0)),"SIN COD.")</f>
        <v>0</v>
      </c>
    </row>
    <row r="5193" spans="1:86" x14ac:dyDescent="0.25">
      <c r="A5193"/>
      <c r="B5193"/>
      <c r="D5193"/>
      <c r="AL5193">
        <f t="shared" si="567"/>
        <v>0</v>
      </c>
      <c r="AQ5193">
        <f t="shared" si="568"/>
        <v>0</v>
      </c>
      <c r="AR5193" t="str">
        <f>IFERROR(IF(OR(AP5193=338,AP5193=340,AP5193=341,AP5193=342,AP5193="342A",AP5193="342B"),PorcenRet(AP5193,AT5193,AU5193),INDEX(PORCENTAJEBUSCAR,MATCH(AP5193,CódigoRET,0),4)*1),"")</f>
        <v/>
      </c>
      <c r="AS5193">
        <f t="shared" si="569"/>
        <v>0</v>
      </c>
      <c r="BF5193" t="str">
        <f>IFERROR(IF(OR(BD5193=338,BD5193=340,BD5193=341,BD5193=342,BD5193="342A",BD5193="342B"),PorcenRet(BD5193,BH5193,BI5193),INDEX(PORCENTAJEBUSCAR,MATCH(BD5193,CódigoRET,0),4)*1),"")</f>
        <v/>
      </c>
      <c r="BG5193">
        <f t="shared" si="570"/>
        <v>0</v>
      </c>
      <c r="BO5193">
        <f t="shared" si="571"/>
        <v>0</v>
      </c>
      <c r="CC5193">
        <f t="shared" si="572"/>
        <v>0</v>
      </c>
      <c r="CD5193">
        <f t="shared" si="573"/>
        <v>0</v>
      </c>
      <c r="CG5193">
        <f ca="1">IFERROR(INDIRECT("IVA!X"&amp;MATCH(MID(COMPRAS!C5093,1,2)&amp;MID(COMPRAS!F5093,1,2)&amp;MID(COMPRAS!D5093,1,2),IVA!W:W,0)),"SIN COD.")</f>
        <v>0</v>
      </c>
      <c r="CH5193">
        <f ca="1">IFERROR(INDIRECT("IVA!Y"&amp;MATCH(MID(COMPRAS!C5093,1,2)&amp;MID(COMPRAS!F5093,1,2)&amp;MID(COMPRAS!D5093,1,2),IVA!W:W,0)),"SIN COD.")</f>
        <v>0</v>
      </c>
    </row>
    <row r="5194" spans="1:86" x14ac:dyDescent="0.25">
      <c r="A5194"/>
      <c r="B5194"/>
      <c r="D5194"/>
      <c r="AL5194">
        <f t="shared" si="567"/>
        <v>0</v>
      </c>
      <c r="AQ5194">
        <f t="shared" si="568"/>
        <v>0</v>
      </c>
      <c r="AR5194" t="str">
        <f>IFERROR(IF(OR(AP5194=338,AP5194=340,AP5194=341,AP5194=342,AP5194="342A",AP5194="342B"),PorcenRet(AP5194,AT5194,AU5194),INDEX(PORCENTAJEBUSCAR,MATCH(AP5194,CódigoRET,0),4)*1),"")</f>
        <v/>
      </c>
      <c r="AS5194">
        <f t="shared" si="569"/>
        <v>0</v>
      </c>
      <c r="BF5194" t="str">
        <f>IFERROR(IF(OR(BD5194=338,BD5194=340,BD5194=341,BD5194=342,BD5194="342A",BD5194="342B"),PorcenRet(BD5194,BH5194,BI5194),INDEX(PORCENTAJEBUSCAR,MATCH(BD5194,CódigoRET,0),4)*1),"")</f>
        <v/>
      </c>
      <c r="BG5194">
        <f t="shared" si="570"/>
        <v>0</v>
      </c>
      <c r="BO5194">
        <f t="shared" si="571"/>
        <v>0</v>
      </c>
      <c r="CC5194">
        <f t="shared" si="572"/>
        <v>0</v>
      </c>
      <c r="CD5194">
        <f t="shared" si="573"/>
        <v>0</v>
      </c>
      <c r="CG5194">
        <f ca="1">IFERROR(INDIRECT("IVA!X"&amp;MATCH(MID(COMPRAS!C5094,1,2)&amp;MID(COMPRAS!F5094,1,2)&amp;MID(COMPRAS!D5094,1,2),IVA!W:W,0)),"SIN COD.")</f>
        <v>0</v>
      </c>
      <c r="CH5194">
        <f ca="1">IFERROR(INDIRECT("IVA!Y"&amp;MATCH(MID(COMPRAS!C5094,1,2)&amp;MID(COMPRAS!F5094,1,2)&amp;MID(COMPRAS!D5094,1,2),IVA!W:W,0)),"SIN COD.")</f>
        <v>0</v>
      </c>
    </row>
    <row r="5195" spans="1:86" x14ac:dyDescent="0.25">
      <c r="A5195"/>
      <c r="B5195"/>
      <c r="D5195"/>
      <c r="AL5195">
        <f t="shared" si="567"/>
        <v>0</v>
      </c>
      <c r="AQ5195">
        <f t="shared" si="568"/>
        <v>0</v>
      </c>
      <c r="AR5195" t="str">
        <f>IFERROR(IF(OR(AP5195=338,AP5195=340,AP5195=341,AP5195=342,AP5195="342A",AP5195="342B"),PorcenRet(AP5195,AT5195,AU5195),INDEX(PORCENTAJEBUSCAR,MATCH(AP5195,CódigoRET,0),4)*1),"")</f>
        <v/>
      </c>
      <c r="AS5195">
        <f t="shared" si="569"/>
        <v>0</v>
      </c>
      <c r="BF5195" t="str">
        <f>IFERROR(IF(OR(BD5195=338,BD5195=340,BD5195=341,BD5195=342,BD5195="342A",BD5195="342B"),PorcenRet(BD5195,BH5195,BI5195),INDEX(PORCENTAJEBUSCAR,MATCH(BD5195,CódigoRET,0),4)*1),"")</f>
        <v/>
      </c>
      <c r="BG5195">
        <f t="shared" si="570"/>
        <v>0</v>
      </c>
      <c r="BO5195">
        <f t="shared" si="571"/>
        <v>0</v>
      </c>
      <c r="CC5195">
        <f t="shared" si="572"/>
        <v>0</v>
      </c>
      <c r="CD5195">
        <f t="shared" si="573"/>
        <v>0</v>
      </c>
      <c r="CG5195">
        <f ca="1">IFERROR(INDIRECT("IVA!X"&amp;MATCH(MID(COMPRAS!C5095,1,2)&amp;MID(COMPRAS!F5095,1,2)&amp;MID(COMPRAS!D5095,1,2),IVA!W:W,0)),"SIN COD.")</f>
        <v>0</v>
      </c>
      <c r="CH5195">
        <f ca="1">IFERROR(INDIRECT("IVA!Y"&amp;MATCH(MID(COMPRAS!C5095,1,2)&amp;MID(COMPRAS!F5095,1,2)&amp;MID(COMPRAS!D5095,1,2),IVA!W:W,0)),"SIN COD.")</f>
        <v>0</v>
      </c>
    </row>
    <row r="5196" spans="1:86" x14ac:dyDescent="0.25">
      <c r="A5196"/>
      <c r="B5196"/>
      <c r="D5196"/>
      <c r="AL5196">
        <f t="shared" si="567"/>
        <v>0</v>
      </c>
      <c r="AQ5196">
        <f t="shared" si="568"/>
        <v>0</v>
      </c>
      <c r="AR5196" t="str">
        <f>IFERROR(IF(OR(AP5196=338,AP5196=340,AP5196=341,AP5196=342,AP5196="342A",AP5196="342B"),PorcenRet(AP5196,AT5196,AU5196),INDEX(PORCENTAJEBUSCAR,MATCH(AP5196,CódigoRET,0),4)*1),"")</f>
        <v/>
      </c>
      <c r="AS5196">
        <f t="shared" si="569"/>
        <v>0</v>
      </c>
      <c r="BF5196" t="str">
        <f>IFERROR(IF(OR(BD5196=338,BD5196=340,BD5196=341,BD5196=342,BD5196="342A",BD5196="342B"),PorcenRet(BD5196,BH5196,BI5196),INDEX(PORCENTAJEBUSCAR,MATCH(BD5196,CódigoRET,0),4)*1),"")</f>
        <v/>
      </c>
      <c r="BG5196">
        <f t="shared" si="570"/>
        <v>0</v>
      </c>
      <c r="BO5196">
        <f t="shared" si="571"/>
        <v>0</v>
      </c>
      <c r="CC5196">
        <f t="shared" si="572"/>
        <v>0</v>
      </c>
      <c r="CD5196">
        <f t="shared" si="573"/>
        <v>0</v>
      </c>
      <c r="CG5196">
        <f ca="1">IFERROR(INDIRECT("IVA!X"&amp;MATCH(MID(COMPRAS!C5096,1,2)&amp;MID(COMPRAS!F5096,1,2)&amp;MID(COMPRAS!D5096,1,2),IVA!W:W,0)),"SIN COD.")</f>
        <v>0</v>
      </c>
      <c r="CH5196">
        <f ca="1">IFERROR(INDIRECT("IVA!Y"&amp;MATCH(MID(COMPRAS!C5096,1,2)&amp;MID(COMPRAS!F5096,1,2)&amp;MID(COMPRAS!D5096,1,2),IVA!W:W,0)),"SIN COD.")</f>
        <v>0</v>
      </c>
    </row>
    <row r="5197" spans="1:86" x14ac:dyDescent="0.25">
      <c r="A5197"/>
      <c r="B5197"/>
      <c r="D5197"/>
      <c r="AL5197">
        <f t="shared" si="567"/>
        <v>0</v>
      </c>
      <c r="AQ5197">
        <f t="shared" si="568"/>
        <v>0</v>
      </c>
      <c r="AR5197" t="str">
        <f>IFERROR(IF(OR(AP5197=338,AP5197=340,AP5197=341,AP5197=342,AP5197="342A",AP5197="342B"),PorcenRet(AP5197,AT5197,AU5197),INDEX(PORCENTAJEBUSCAR,MATCH(AP5197,CódigoRET,0),4)*1),"")</f>
        <v/>
      </c>
      <c r="AS5197">
        <f t="shared" si="569"/>
        <v>0</v>
      </c>
      <c r="BF5197" t="str">
        <f>IFERROR(IF(OR(BD5197=338,BD5197=340,BD5197=341,BD5197=342,BD5197="342A",BD5197="342B"),PorcenRet(BD5197,BH5197,BI5197),INDEX(PORCENTAJEBUSCAR,MATCH(BD5197,CódigoRET,0),4)*1),"")</f>
        <v/>
      </c>
      <c r="BG5197">
        <f t="shared" si="570"/>
        <v>0</v>
      </c>
      <c r="BO5197">
        <f t="shared" si="571"/>
        <v>0</v>
      </c>
      <c r="CC5197">
        <f t="shared" si="572"/>
        <v>0</v>
      </c>
      <c r="CD5197">
        <f t="shared" si="573"/>
        <v>0</v>
      </c>
      <c r="CG5197">
        <f ca="1">IFERROR(INDIRECT("IVA!X"&amp;MATCH(MID(COMPRAS!C5097,1,2)&amp;MID(COMPRAS!F5097,1,2)&amp;MID(COMPRAS!D5097,1,2),IVA!W:W,0)),"SIN COD.")</f>
        <v>0</v>
      </c>
      <c r="CH5197">
        <f ca="1">IFERROR(INDIRECT("IVA!Y"&amp;MATCH(MID(COMPRAS!C5097,1,2)&amp;MID(COMPRAS!F5097,1,2)&amp;MID(COMPRAS!D5097,1,2),IVA!W:W,0)),"SIN COD.")</f>
        <v>0</v>
      </c>
    </row>
    <row r="5198" spans="1:86" x14ac:dyDescent="0.25">
      <c r="A5198"/>
      <c r="B5198"/>
      <c r="D5198"/>
      <c r="AL5198">
        <f t="shared" si="567"/>
        <v>0</v>
      </c>
      <c r="AQ5198">
        <f t="shared" si="568"/>
        <v>0</v>
      </c>
      <c r="AR5198" t="str">
        <f>IFERROR(IF(OR(AP5198=338,AP5198=340,AP5198=341,AP5198=342,AP5198="342A",AP5198="342B"),PorcenRet(AP5198,AT5198,AU5198),INDEX(PORCENTAJEBUSCAR,MATCH(AP5198,CódigoRET,0),4)*1),"")</f>
        <v/>
      </c>
      <c r="AS5198">
        <f t="shared" si="569"/>
        <v>0</v>
      </c>
      <c r="BF5198" t="str">
        <f>IFERROR(IF(OR(BD5198=338,BD5198=340,BD5198=341,BD5198=342,BD5198="342A",BD5198="342B"),PorcenRet(BD5198,BH5198,BI5198),INDEX(PORCENTAJEBUSCAR,MATCH(BD5198,CódigoRET,0),4)*1),"")</f>
        <v/>
      </c>
      <c r="BG5198">
        <f t="shared" si="570"/>
        <v>0</v>
      </c>
      <c r="BO5198">
        <f t="shared" si="571"/>
        <v>0</v>
      </c>
      <c r="CC5198">
        <f t="shared" si="572"/>
        <v>0</v>
      </c>
      <c r="CD5198">
        <f t="shared" si="573"/>
        <v>0</v>
      </c>
      <c r="CG5198">
        <f ca="1">IFERROR(INDIRECT("IVA!X"&amp;MATCH(MID(COMPRAS!C5098,1,2)&amp;MID(COMPRAS!F5098,1,2)&amp;MID(COMPRAS!D5098,1,2),IVA!W:W,0)),"SIN COD.")</f>
        <v>0</v>
      </c>
      <c r="CH5198">
        <f ca="1">IFERROR(INDIRECT("IVA!Y"&amp;MATCH(MID(COMPRAS!C5098,1,2)&amp;MID(COMPRAS!F5098,1,2)&amp;MID(COMPRAS!D5098,1,2),IVA!W:W,0)),"SIN COD.")</f>
        <v>0</v>
      </c>
    </row>
    <row r="5199" spans="1:86" x14ac:dyDescent="0.25">
      <c r="A5199"/>
      <c r="B5199"/>
      <c r="D5199"/>
      <c r="AL5199">
        <f t="shared" si="567"/>
        <v>0</v>
      </c>
      <c r="AQ5199">
        <f t="shared" si="568"/>
        <v>0</v>
      </c>
      <c r="AR5199" t="str">
        <f>IFERROR(IF(OR(AP5199=338,AP5199=340,AP5199=341,AP5199=342,AP5199="342A",AP5199="342B"),PorcenRet(AP5199,AT5199,AU5199),INDEX(PORCENTAJEBUSCAR,MATCH(AP5199,CódigoRET,0),4)*1),"")</f>
        <v/>
      </c>
      <c r="AS5199">
        <f t="shared" si="569"/>
        <v>0</v>
      </c>
      <c r="BF5199" t="str">
        <f>IFERROR(IF(OR(BD5199=338,BD5199=340,BD5199=341,BD5199=342,BD5199="342A",BD5199="342B"),PorcenRet(BD5199,BH5199,BI5199),INDEX(PORCENTAJEBUSCAR,MATCH(BD5199,CódigoRET,0),4)*1),"")</f>
        <v/>
      </c>
      <c r="BG5199">
        <f t="shared" si="570"/>
        <v>0</v>
      </c>
      <c r="BO5199">
        <f t="shared" si="571"/>
        <v>0</v>
      </c>
      <c r="CC5199">
        <f t="shared" si="572"/>
        <v>0</v>
      </c>
      <c r="CD5199">
        <f t="shared" si="573"/>
        <v>0</v>
      </c>
      <c r="CG5199">
        <f ca="1">IFERROR(INDIRECT("IVA!X"&amp;MATCH(MID(COMPRAS!C5099,1,2)&amp;MID(COMPRAS!F5099,1,2)&amp;MID(COMPRAS!D5099,1,2),IVA!W:W,0)),"SIN COD.")</f>
        <v>0</v>
      </c>
      <c r="CH5199">
        <f ca="1">IFERROR(INDIRECT("IVA!Y"&amp;MATCH(MID(COMPRAS!C5099,1,2)&amp;MID(COMPRAS!F5099,1,2)&amp;MID(COMPRAS!D5099,1,2),IVA!W:W,0)),"SIN COD.")</f>
        <v>0</v>
      </c>
    </row>
    <row r="5200" spans="1:86" x14ac:dyDescent="0.25">
      <c r="A5200"/>
      <c r="B5200"/>
      <c r="D5200"/>
      <c r="AL5200">
        <f t="shared" si="567"/>
        <v>0</v>
      </c>
      <c r="AQ5200">
        <f t="shared" si="568"/>
        <v>0</v>
      </c>
      <c r="AR5200" t="str">
        <f>IFERROR(IF(OR(AP5200=338,AP5200=340,AP5200=341,AP5200=342,AP5200="342A",AP5200="342B"),PorcenRet(AP5200,AT5200,AU5200),INDEX(PORCENTAJEBUSCAR,MATCH(AP5200,CódigoRET,0),4)*1),"")</f>
        <v/>
      </c>
      <c r="AS5200">
        <f t="shared" si="569"/>
        <v>0</v>
      </c>
      <c r="BF5200" t="str">
        <f>IFERROR(IF(OR(BD5200=338,BD5200=340,BD5200=341,BD5200=342,BD5200="342A",BD5200="342B"),PorcenRet(BD5200,BH5200,BI5200),INDEX(PORCENTAJEBUSCAR,MATCH(BD5200,CódigoRET,0),4)*1),"")</f>
        <v/>
      </c>
      <c r="BG5200">
        <f t="shared" si="570"/>
        <v>0</v>
      </c>
      <c r="BO5200">
        <f t="shared" si="571"/>
        <v>0</v>
      </c>
      <c r="CC5200">
        <f t="shared" si="572"/>
        <v>0</v>
      </c>
      <c r="CD5200">
        <f t="shared" si="573"/>
        <v>0</v>
      </c>
      <c r="CG5200">
        <f ca="1">IFERROR(INDIRECT("IVA!X"&amp;MATCH(MID(COMPRAS!C5100,1,2)&amp;MID(COMPRAS!F5100,1,2)&amp;MID(COMPRAS!D5100,1,2),IVA!W:W,0)),"SIN COD.")</f>
        <v>0</v>
      </c>
      <c r="CH5200">
        <f ca="1">IFERROR(INDIRECT("IVA!Y"&amp;MATCH(MID(COMPRAS!C5100,1,2)&amp;MID(COMPRAS!F5100,1,2)&amp;MID(COMPRAS!D5100,1,2),IVA!W:W,0)),"SIN COD.")</f>
        <v>0</v>
      </c>
    </row>
    <row r="5201" spans="1:86" x14ac:dyDescent="0.25">
      <c r="A5201"/>
      <c r="B5201"/>
      <c r="D5201"/>
      <c r="AL5201">
        <f t="shared" si="567"/>
        <v>0</v>
      </c>
      <c r="AQ5201">
        <f t="shared" si="568"/>
        <v>0</v>
      </c>
      <c r="AR5201" t="str">
        <f>IFERROR(IF(OR(AP5201=338,AP5201=340,AP5201=341,AP5201=342,AP5201="342A",AP5201="342B"),PorcenRet(AP5201,AT5201,AU5201),INDEX(PORCENTAJEBUSCAR,MATCH(AP5201,CódigoRET,0),4)*1),"")</f>
        <v/>
      </c>
      <c r="AS5201">
        <f t="shared" si="569"/>
        <v>0</v>
      </c>
      <c r="BF5201" t="str">
        <f>IFERROR(IF(OR(BD5201=338,BD5201=340,BD5201=341,BD5201=342,BD5201="342A",BD5201="342B"),PorcenRet(BD5201,BH5201,BI5201),INDEX(PORCENTAJEBUSCAR,MATCH(BD5201,CódigoRET,0),4)*1),"")</f>
        <v/>
      </c>
      <c r="BG5201">
        <f t="shared" si="570"/>
        <v>0</v>
      </c>
      <c r="BO5201">
        <f t="shared" si="571"/>
        <v>0</v>
      </c>
      <c r="CC5201">
        <f t="shared" si="572"/>
        <v>0</v>
      </c>
      <c r="CD5201">
        <f t="shared" si="573"/>
        <v>0</v>
      </c>
      <c r="CG5201">
        <f ca="1">IFERROR(INDIRECT("IVA!X"&amp;MATCH(MID(COMPRAS!C5101,1,2)&amp;MID(COMPRAS!F5101,1,2)&amp;MID(COMPRAS!D5101,1,2),IVA!W:W,0)),"SIN COD.")</f>
        <v>0</v>
      </c>
      <c r="CH5201">
        <f ca="1">IFERROR(INDIRECT("IVA!Y"&amp;MATCH(MID(COMPRAS!C5101,1,2)&amp;MID(COMPRAS!F5101,1,2)&amp;MID(COMPRAS!D5101,1,2),IVA!W:W,0)),"SIN COD.")</f>
        <v>0</v>
      </c>
    </row>
    <row r="5202" spans="1:86" x14ac:dyDescent="0.25">
      <c r="A5202"/>
      <c r="B5202"/>
      <c r="D5202"/>
      <c r="AL5202">
        <f t="shared" si="567"/>
        <v>0</v>
      </c>
      <c r="AQ5202">
        <f t="shared" si="568"/>
        <v>0</v>
      </c>
      <c r="AR5202" t="str">
        <f>IFERROR(IF(OR(AP5202=338,AP5202=340,AP5202=341,AP5202=342,AP5202="342A",AP5202="342B"),PorcenRet(AP5202,AT5202,AU5202),INDEX(PORCENTAJEBUSCAR,MATCH(AP5202,CódigoRET,0),4)*1),"")</f>
        <v/>
      </c>
      <c r="AS5202">
        <f t="shared" si="569"/>
        <v>0</v>
      </c>
      <c r="BF5202" t="str">
        <f>IFERROR(IF(OR(BD5202=338,BD5202=340,BD5202=341,BD5202=342,BD5202="342A",BD5202="342B"),PorcenRet(BD5202,BH5202,BI5202),INDEX(PORCENTAJEBUSCAR,MATCH(BD5202,CódigoRET,0),4)*1),"")</f>
        <v/>
      </c>
      <c r="BG5202">
        <f t="shared" si="570"/>
        <v>0</v>
      </c>
      <c r="BO5202">
        <f t="shared" si="571"/>
        <v>0</v>
      </c>
      <c r="CC5202">
        <f t="shared" si="572"/>
        <v>0</v>
      </c>
      <c r="CD5202">
        <f t="shared" si="573"/>
        <v>0</v>
      </c>
      <c r="CG5202">
        <f ca="1">IFERROR(INDIRECT("IVA!X"&amp;MATCH(MID(COMPRAS!C5102,1,2)&amp;MID(COMPRAS!F5102,1,2)&amp;MID(COMPRAS!D5102,1,2),IVA!W:W,0)),"SIN COD.")</f>
        <v>0</v>
      </c>
      <c r="CH5202">
        <f ca="1">IFERROR(INDIRECT("IVA!Y"&amp;MATCH(MID(COMPRAS!C5102,1,2)&amp;MID(COMPRAS!F5102,1,2)&amp;MID(COMPRAS!D5102,1,2),IVA!W:W,0)),"SIN COD.")</f>
        <v>0</v>
      </c>
    </row>
    <row r="5203" spans="1:86" x14ac:dyDescent="0.25">
      <c r="A5203"/>
      <c r="B5203"/>
      <c r="D5203"/>
      <c r="AL5203">
        <f t="shared" si="567"/>
        <v>0</v>
      </c>
      <c r="AQ5203">
        <f t="shared" si="568"/>
        <v>0</v>
      </c>
      <c r="AR5203" t="str">
        <f>IFERROR(IF(OR(AP5203=338,AP5203=340,AP5203=341,AP5203=342,AP5203="342A",AP5203="342B"),PorcenRet(AP5203,AT5203,AU5203),INDEX(PORCENTAJEBUSCAR,MATCH(AP5203,CódigoRET,0),4)*1),"")</f>
        <v/>
      </c>
      <c r="AS5203">
        <f t="shared" si="569"/>
        <v>0</v>
      </c>
      <c r="BF5203" t="str">
        <f>IFERROR(IF(OR(BD5203=338,BD5203=340,BD5203=341,BD5203=342,BD5203="342A",BD5203="342B"),PorcenRet(BD5203,BH5203,BI5203),INDEX(PORCENTAJEBUSCAR,MATCH(BD5203,CódigoRET,0),4)*1),"")</f>
        <v/>
      </c>
      <c r="BG5203">
        <f t="shared" si="570"/>
        <v>0</v>
      </c>
      <c r="BO5203">
        <f t="shared" si="571"/>
        <v>0</v>
      </c>
      <c r="CC5203">
        <f t="shared" si="572"/>
        <v>0</v>
      </c>
      <c r="CD5203">
        <f t="shared" si="573"/>
        <v>0</v>
      </c>
      <c r="CG5203">
        <f ca="1">IFERROR(INDIRECT("IVA!X"&amp;MATCH(MID(COMPRAS!C5103,1,2)&amp;MID(COMPRAS!F5103,1,2)&amp;MID(COMPRAS!D5103,1,2),IVA!W:W,0)),"SIN COD.")</f>
        <v>0</v>
      </c>
      <c r="CH5203">
        <f ca="1">IFERROR(INDIRECT("IVA!Y"&amp;MATCH(MID(COMPRAS!C5103,1,2)&amp;MID(COMPRAS!F5103,1,2)&amp;MID(COMPRAS!D5103,1,2),IVA!W:W,0)),"SIN COD.")</f>
        <v>0</v>
      </c>
    </row>
    <row r="5204" spans="1:86" x14ac:dyDescent="0.25">
      <c r="A5204"/>
      <c r="B5204"/>
      <c r="D5204"/>
      <c r="AL5204">
        <f t="shared" si="567"/>
        <v>0</v>
      </c>
      <c r="AQ5204">
        <f t="shared" si="568"/>
        <v>0</v>
      </c>
      <c r="AR5204" t="str">
        <f>IFERROR(IF(OR(AP5204=338,AP5204=340,AP5204=341,AP5204=342,AP5204="342A",AP5204="342B"),PorcenRet(AP5204,AT5204,AU5204),INDEX(PORCENTAJEBUSCAR,MATCH(AP5204,CódigoRET,0),4)*1),"")</f>
        <v/>
      </c>
      <c r="AS5204">
        <f t="shared" si="569"/>
        <v>0</v>
      </c>
      <c r="BF5204" t="str">
        <f>IFERROR(IF(OR(BD5204=338,BD5204=340,BD5204=341,BD5204=342,BD5204="342A",BD5204="342B"),PorcenRet(BD5204,BH5204,BI5204),INDEX(PORCENTAJEBUSCAR,MATCH(BD5204,CódigoRET,0),4)*1),"")</f>
        <v/>
      </c>
      <c r="BG5204">
        <f t="shared" si="570"/>
        <v>0</v>
      </c>
      <c r="BO5204">
        <f t="shared" si="571"/>
        <v>0</v>
      </c>
      <c r="CC5204">
        <f t="shared" si="572"/>
        <v>0</v>
      </c>
      <c r="CD5204">
        <f t="shared" si="573"/>
        <v>0</v>
      </c>
      <c r="CG5204">
        <f ca="1">IFERROR(INDIRECT("IVA!X"&amp;MATCH(MID(COMPRAS!C5104,1,2)&amp;MID(COMPRAS!F5104,1,2)&amp;MID(COMPRAS!D5104,1,2),IVA!W:W,0)),"SIN COD.")</f>
        <v>0</v>
      </c>
      <c r="CH5204">
        <f ca="1">IFERROR(INDIRECT("IVA!Y"&amp;MATCH(MID(COMPRAS!C5104,1,2)&amp;MID(COMPRAS!F5104,1,2)&amp;MID(COMPRAS!D5104,1,2),IVA!W:W,0)),"SIN COD.")</f>
        <v>0</v>
      </c>
    </row>
    <row r="5205" spans="1:86" x14ac:dyDescent="0.25">
      <c r="A5205"/>
      <c r="B5205"/>
      <c r="D5205"/>
      <c r="AL5205">
        <f t="shared" si="567"/>
        <v>0</v>
      </c>
      <c r="AQ5205">
        <f t="shared" si="568"/>
        <v>0</v>
      </c>
      <c r="AR5205" t="str">
        <f>IFERROR(IF(OR(AP5205=338,AP5205=340,AP5205=341,AP5205=342,AP5205="342A",AP5205="342B"),PorcenRet(AP5205,AT5205,AU5205),INDEX(PORCENTAJEBUSCAR,MATCH(AP5205,CódigoRET,0),4)*1),"")</f>
        <v/>
      </c>
      <c r="AS5205">
        <f t="shared" si="569"/>
        <v>0</v>
      </c>
      <c r="BF5205" t="str">
        <f>IFERROR(IF(OR(BD5205=338,BD5205=340,BD5205=341,BD5205=342,BD5205="342A",BD5205="342B"),PorcenRet(BD5205,BH5205,BI5205),INDEX(PORCENTAJEBUSCAR,MATCH(BD5205,CódigoRET,0),4)*1),"")</f>
        <v/>
      </c>
      <c r="BG5205">
        <f t="shared" si="570"/>
        <v>0</v>
      </c>
      <c r="BO5205">
        <f t="shared" si="571"/>
        <v>0</v>
      </c>
      <c r="CC5205">
        <f t="shared" si="572"/>
        <v>0</v>
      </c>
      <c r="CD5205">
        <f t="shared" si="573"/>
        <v>0</v>
      </c>
      <c r="CG5205">
        <f ca="1">IFERROR(INDIRECT("IVA!X"&amp;MATCH(MID(COMPRAS!C5105,1,2)&amp;MID(COMPRAS!F5105,1,2)&amp;MID(COMPRAS!D5105,1,2),IVA!W:W,0)),"SIN COD.")</f>
        <v>0</v>
      </c>
      <c r="CH5205">
        <f ca="1">IFERROR(INDIRECT("IVA!Y"&amp;MATCH(MID(COMPRAS!C5105,1,2)&amp;MID(COMPRAS!F5105,1,2)&amp;MID(COMPRAS!D5105,1,2),IVA!W:W,0)),"SIN COD.")</f>
        <v>0</v>
      </c>
    </row>
    <row r="5206" spans="1:86" x14ac:dyDescent="0.25">
      <c r="A5206"/>
      <c r="B5206"/>
      <c r="D5206"/>
      <c r="AL5206">
        <f t="shared" si="567"/>
        <v>0</v>
      </c>
      <c r="AQ5206">
        <f t="shared" si="568"/>
        <v>0</v>
      </c>
      <c r="AR5206" t="str">
        <f>IFERROR(IF(OR(AP5206=338,AP5206=340,AP5206=341,AP5206=342,AP5206="342A",AP5206="342B"),PorcenRet(AP5206,AT5206,AU5206),INDEX(PORCENTAJEBUSCAR,MATCH(AP5206,CódigoRET,0),4)*1),"")</f>
        <v/>
      </c>
      <c r="AS5206">
        <f t="shared" si="569"/>
        <v>0</v>
      </c>
      <c r="BF5206" t="str">
        <f>IFERROR(IF(OR(BD5206=338,BD5206=340,BD5206=341,BD5206=342,BD5206="342A",BD5206="342B"),PorcenRet(BD5206,BH5206,BI5206),INDEX(PORCENTAJEBUSCAR,MATCH(BD5206,CódigoRET,0),4)*1),"")</f>
        <v/>
      </c>
      <c r="BG5206">
        <f t="shared" si="570"/>
        <v>0</v>
      </c>
      <c r="BO5206">
        <f t="shared" si="571"/>
        <v>0</v>
      </c>
      <c r="CC5206">
        <f t="shared" si="572"/>
        <v>0</v>
      </c>
      <c r="CD5206">
        <f t="shared" si="573"/>
        <v>0</v>
      </c>
      <c r="CG5206">
        <f ca="1">IFERROR(INDIRECT("IVA!X"&amp;MATCH(MID(COMPRAS!C5106,1,2)&amp;MID(COMPRAS!F5106,1,2)&amp;MID(COMPRAS!D5106,1,2),IVA!W:W,0)),"SIN COD.")</f>
        <v>0</v>
      </c>
      <c r="CH5206">
        <f ca="1">IFERROR(INDIRECT("IVA!Y"&amp;MATCH(MID(COMPRAS!C5106,1,2)&amp;MID(COMPRAS!F5106,1,2)&amp;MID(COMPRAS!D5106,1,2),IVA!W:W,0)),"SIN COD.")</f>
        <v>0</v>
      </c>
    </row>
    <row r="5207" spans="1:86" x14ac:dyDescent="0.25">
      <c r="A5207"/>
      <c r="B5207"/>
      <c r="D5207"/>
      <c r="AL5207">
        <f t="shared" si="567"/>
        <v>0</v>
      </c>
      <c r="AQ5207">
        <f t="shared" si="568"/>
        <v>0</v>
      </c>
      <c r="AR5207" t="str">
        <f>IFERROR(IF(OR(AP5207=338,AP5207=340,AP5207=341,AP5207=342,AP5207="342A",AP5207="342B"),PorcenRet(AP5207,AT5207,AU5207),INDEX(PORCENTAJEBUSCAR,MATCH(AP5207,CódigoRET,0),4)*1),"")</f>
        <v/>
      </c>
      <c r="AS5207">
        <f t="shared" si="569"/>
        <v>0</v>
      </c>
      <c r="BF5207" t="str">
        <f>IFERROR(IF(OR(BD5207=338,BD5207=340,BD5207=341,BD5207=342,BD5207="342A",BD5207="342B"),PorcenRet(BD5207,BH5207,BI5207),INDEX(PORCENTAJEBUSCAR,MATCH(BD5207,CódigoRET,0),4)*1),"")</f>
        <v/>
      </c>
      <c r="BG5207">
        <f t="shared" si="570"/>
        <v>0</v>
      </c>
      <c r="BO5207">
        <f t="shared" si="571"/>
        <v>0</v>
      </c>
      <c r="CC5207">
        <f t="shared" si="572"/>
        <v>0</v>
      </c>
      <c r="CD5207">
        <f t="shared" si="573"/>
        <v>0</v>
      </c>
      <c r="CG5207">
        <f ca="1">IFERROR(INDIRECT("IVA!X"&amp;MATCH(MID(COMPRAS!C5107,1,2)&amp;MID(COMPRAS!F5107,1,2)&amp;MID(COMPRAS!D5107,1,2),IVA!W:W,0)),"SIN COD.")</f>
        <v>0</v>
      </c>
      <c r="CH5207">
        <f ca="1">IFERROR(INDIRECT("IVA!Y"&amp;MATCH(MID(COMPRAS!C5107,1,2)&amp;MID(COMPRAS!F5107,1,2)&amp;MID(COMPRAS!D5107,1,2),IVA!W:W,0)),"SIN COD.")</f>
        <v>0</v>
      </c>
    </row>
    <row r="5208" spans="1:86" x14ac:dyDescent="0.25">
      <c r="A5208"/>
      <c r="B5208"/>
      <c r="D5208"/>
      <c r="AL5208">
        <f t="shared" si="567"/>
        <v>0</v>
      </c>
      <c r="AQ5208">
        <f t="shared" si="568"/>
        <v>0</v>
      </c>
      <c r="AR5208" t="str">
        <f>IFERROR(IF(OR(AP5208=338,AP5208=340,AP5208=341,AP5208=342,AP5208="342A",AP5208="342B"),PorcenRet(AP5208,AT5208,AU5208),INDEX(PORCENTAJEBUSCAR,MATCH(AP5208,CódigoRET,0),4)*1),"")</f>
        <v/>
      </c>
      <c r="AS5208">
        <f t="shared" si="569"/>
        <v>0</v>
      </c>
      <c r="BF5208" t="str">
        <f>IFERROR(IF(OR(BD5208=338,BD5208=340,BD5208=341,BD5208=342,BD5208="342A",BD5208="342B"),PorcenRet(BD5208,BH5208,BI5208),INDEX(PORCENTAJEBUSCAR,MATCH(BD5208,CódigoRET,0),4)*1),"")</f>
        <v/>
      </c>
      <c r="BG5208">
        <f t="shared" si="570"/>
        <v>0</v>
      </c>
      <c r="BO5208">
        <f t="shared" si="571"/>
        <v>0</v>
      </c>
      <c r="CC5208">
        <f t="shared" si="572"/>
        <v>0</v>
      </c>
      <c r="CD5208">
        <f t="shared" si="573"/>
        <v>0</v>
      </c>
      <c r="CG5208">
        <f ca="1">IFERROR(INDIRECT("IVA!X"&amp;MATCH(MID(COMPRAS!C5108,1,2)&amp;MID(COMPRAS!F5108,1,2)&amp;MID(COMPRAS!D5108,1,2),IVA!W:W,0)),"SIN COD.")</f>
        <v>0</v>
      </c>
      <c r="CH5208">
        <f ca="1">IFERROR(INDIRECT("IVA!Y"&amp;MATCH(MID(COMPRAS!C5108,1,2)&amp;MID(COMPRAS!F5108,1,2)&amp;MID(COMPRAS!D5108,1,2),IVA!W:W,0)),"SIN COD.")</f>
        <v>0</v>
      </c>
    </row>
    <row r="5209" spans="1:86" x14ac:dyDescent="0.25">
      <c r="A5209"/>
      <c r="B5209"/>
      <c r="D5209"/>
      <c r="AL5209">
        <f t="shared" si="567"/>
        <v>0</v>
      </c>
      <c r="AQ5209">
        <f t="shared" si="568"/>
        <v>0</v>
      </c>
      <c r="AR5209" t="str">
        <f>IFERROR(IF(OR(AP5209=338,AP5209=340,AP5209=341,AP5209=342,AP5209="342A",AP5209="342B"),PorcenRet(AP5209,AT5209,AU5209),INDEX(PORCENTAJEBUSCAR,MATCH(AP5209,CódigoRET,0),4)*1),"")</f>
        <v/>
      </c>
      <c r="AS5209">
        <f t="shared" si="569"/>
        <v>0</v>
      </c>
      <c r="BF5209" t="str">
        <f>IFERROR(IF(OR(BD5209=338,BD5209=340,BD5209=341,BD5209=342,BD5209="342A",BD5209="342B"),PorcenRet(BD5209,BH5209,BI5209),INDEX(PORCENTAJEBUSCAR,MATCH(BD5209,CódigoRET,0),4)*1),"")</f>
        <v/>
      </c>
      <c r="BG5209">
        <f t="shared" si="570"/>
        <v>0</v>
      </c>
      <c r="BO5209">
        <f t="shared" si="571"/>
        <v>0</v>
      </c>
      <c r="CC5209">
        <f t="shared" si="572"/>
        <v>0</v>
      </c>
      <c r="CD5209">
        <f t="shared" si="573"/>
        <v>0</v>
      </c>
      <c r="CG5209">
        <f ca="1">IFERROR(INDIRECT("IVA!X"&amp;MATCH(MID(COMPRAS!C5109,1,2)&amp;MID(COMPRAS!F5109,1,2)&amp;MID(COMPRAS!D5109,1,2),IVA!W:W,0)),"SIN COD.")</f>
        <v>0</v>
      </c>
      <c r="CH5209">
        <f ca="1">IFERROR(INDIRECT("IVA!Y"&amp;MATCH(MID(COMPRAS!C5109,1,2)&amp;MID(COMPRAS!F5109,1,2)&amp;MID(COMPRAS!D5109,1,2),IVA!W:W,0)),"SIN COD.")</f>
        <v>0</v>
      </c>
    </row>
    <row r="5210" spans="1:86" x14ac:dyDescent="0.25">
      <c r="A5210"/>
      <c r="B5210"/>
      <c r="D5210"/>
      <c r="AL5210">
        <f t="shared" si="567"/>
        <v>0</v>
      </c>
      <c r="AQ5210">
        <f t="shared" si="568"/>
        <v>0</v>
      </c>
      <c r="AR5210" t="str">
        <f>IFERROR(IF(OR(AP5210=338,AP5210=340,AP5210=341,AP5210=342,AP5210="342A",AP5210="342B"),PorcenRet(AP5210,AT5210,AU5210),INDEX(PORCENTAJEBUSCAR,MATCH(AP5210,CódigoRET,0),4)*1),"")</f>
        <v/>
      </c>
      <c r="AS5210">
        <f t="shared" si="569"/>
        <v>0</v>
      </c>
      <c r="BF5210" t="str">
        <f>IFERROR(IF(OR(BD5210=338,BD5210=340,BD5210=341,BD5210=342,BD5210="342A",BD5210="342B"),PorcenRet(BD5210,BH5210,BI5210),INDEX(PORCENTAJEBUSCAR,MATCH(BD5210,CódigoRET,0),4)*1),"")</f>
        <v/>
      </c>
      <c r="BG5210">
        <f t="shared" si="570"/>
        <v>0</v>
      </c>
      <c r="BO5210">
        <f t="shared" si="571"/>
        <v>0</v>
      </c>
      <c r="CC5210">
        <f t="shared" si="572"/>
        <v>0</v>
      </c>
      <c r="CD5210">
        <f t="shared" si="573"/>
        <v>0</v>
      </c>
      <c r="CG5210">
        <f ca="1">IFERROR(INDIRECT("IVA!X"&amp;MATCH(MID(COMPRAS!C5110,1,2)&amp;MID(COMPRAS!F5110,1,2)&amp;MID(COMPRAS!D5110,1,2),IVA!W:W,0)),"SIN COD.")</f>
        <v>0</v>
      </c>
      <c r="CH5210">
        <f ca="1">IFERROR(INDIRECT("IVA!Y"&amp;MATCH(MID(COMPRAS!C5110,1,2)&amp;MID(COMPRAS!F5110,1,2)&amp;MID(COMPRAS!D5110,1,2),IVA!W:W,0)),"SIN COD.")</f>
        <v>0</v>
      </c>
    </row>
    <row r="5211" spans="1:86" x14ac:dyDescent="0.25">
      <c r="A5211"/>
      <c r="B5211"/>
      <c r="D5211"/>
      <c r="AL5211">
        <f t="shared" si="567"/>
        <v>0</v>
      </c>
      <c r="AQ5211">
        <f t="shared" si="568"/>
        <v>0</v>
      </c>
      <c r="AR5211" t="str">
        <f>IFERROR(IF(OR(AP5211=338,AP5211=340,AP5211=341,AP5211=342,AP5211="342A",AP5211="342B"),PorcenRet(AP5211,AT5211,AU5211),INDEX(PORCENTAJEBUSCAR,MATCH(AP5211,CódigoRET,0),4)*1),"")</f>
        <v/>
      </c>
      <c r="AS5211">
        <f t="shared" si="569"/>
        <v>0</v>
      </c>
      <c r="BF5211" t="str">
        <f>IFERROR(IF(OR(BD5211=338,BD5211=340,BD5211=341,BD5211=342,BD5211="342A",BD5211="342B"),PorcenRet(BD5211,BH5211,BI5211),INDEX(PORCENTAJEBUSCAR,MATCH(BD5211,CódigoRET,0),4)*1),"")</f>
        <v/>
      </c>
      <c r="BG5211">
        <f t="shared" si="570"/>
        <v>0</v>
      </c>
      <c r="BO5211">
        <f t="shared" si="571"/>
        <v>0</v>
      </c>
      <c r="CC5211">
        <f t="shared" si="572"/>
        <v>0</v>
      </c>
      <c r="CD5211">
        <f t="shared" si="573"/>
        <v>0</v>
      </c>
      <c r="CG5211">
        <f ca="1">IFERROR(INDIRECT("IVA!X"&amp;MATCH(MID(COMPRAS!C5111,1,2)&amp;MID(COMPRAS!F5111,1,2)&amp;MID(COMPRAS!D5111,1,2),IVA!W:W,0)),"SIN COD.")</f>
        <v>0</v>
      </c>
      <c r="CH5211">
        <f ca="1">IFERROR(INDIRECT("IVA!Y"&amp;MATCH(MID(COMPRAS!C5111,1,2)&amp;MID(COMPRAS!F5111,1,2)&amp;MID(COMPRAS!D5111,1,2),IVA!W:W,0)),"SIN COD.")</f>
        <v>0</v>
      </c>
    </row>
    <row r="5212" spans="1:86" x14ac:dyDescent="0.25">
      <c r="A5212"/>
      <c r="B5212"/>
      <c r="D5212"/>
      <c r="AL5212">
        <f t="shared" si="567"/>
        <v>0</v>
      </c>
      <c r="AQ5212">
        <f t="shared" si="568"/>
        <v>0</v>
      </c>
      <c r="AR5212" t="str">
        <f>IFERROR(IF(OR(AP5212=338,AP5212=340,AP5212=341,AP5212=342,AP5212="342A",AP5212="342B"),PorcenRet(AP5212,AT5212,AU5212),INDEX(PORCENTAJEBUSCAR,MATCH(AP5212,CódigoRET,0),4)*1),"")</f>
        <v/>
      </c>
      <c r="AS5212">
        <f t="shared" si="569"/>
        <v>0</v>
      </c>
      <c r="BF5212" t="str">
        <f>IFERROR(IF(OR(BD5212=338,BD5212=340,BD5212=341,BD5212=342,BD5212="342A",BD5212="342B"),PorcenRet(BD5212,BH5212,BI5212),INDEX(PORCENTAJEBUSCAR,MATCH(BD5212,CódigoRET,0),4)*1),"")</f>
        <v/>
      </c>
      <c r="BG5212">
        <f t="shared" si="570"/>
        <v>0</v>
      </c>
      <c r="BO5212">
        <f t="shared" si="571"/>
        <v>0</v>
      </c>
      <c r="CC5212">
        <f t="shared" si="572"/>
        <v>0</v>
      </c>
      <c r="CD5212">
        <f t="shared" si="573"/>
        <v>0</v>
      </c>
      <c r="CG5212">
        <f ca="1">IFERROR(INDIRECT("IVA!X"&amp;MATCH(MID(COMPRAS!C5112,1,2)&amp;MID(COMPRAS!F5112,1,2)&amp;MID(COMPRAS!D5112,1,2),IVA!W:W,0)),"SIN COD.")</f>
        <v>0</v>
      </c>
      <c r="CH5212">
        <f ca="1">IFERROR(INDIRECT("IVA!Y"&amp;MATCH(MID(COMPRAS!C5112,1,2)&amp;MID(COMPRAS!F5112,1,2)&amp;MID(COMPRAS!D5112,1,2),IVA!W:W,0)),"SIN COD.")</f>
        <v>0</v>
      </c>
    </row>
    <row r="5213" spans="1:86" x14ac:dyDescent="0.25">
      <c r="A5213"/>
      <c r="B5213"/>
      <c r="D5213"/>
      <c r="AL5213">
        <f t="shared" si="567"/>
        <v>0</v>
      </c>
      <c r="AQ5213">
        <f t="shared" si="568"/>
        <v>0</v>
      </c>
      <c r="AR5213" t="str">
        <f>IFERROR(IF(OR(AP5213=338,AP5213=340,AP5213=341,AP5213=342,AP5213="342A",AP5213="342B"),PorcenRet(AP5213,AT5213,AU5213),INDEX(PORCENTAJEBUSCAR,MATCH(AP5213,CódigoRET,0),4)*1),"")</f>
        <v/>
      </c>
      <c r="AS5213">
        <f t="shared" si="569"/>
        <v>0</v>
      </c>
      <c r="BF5213" t="str">
        <f>IFERROR(IF(OR(BD5213=338,BD5213=340,BD5213=341,BD5213=342,BD5213="342A",BD5213="342B"),PorcenRet(BD5213,BH5213,BI5213),INDEX(PORCENTAJEBUSCAR,MATCH(BD5213,CódigoRET,0),4)*1),"")</f>
        <v/>
      </c>
      <c r="BG5213">
        <f t="shared" si="570"/>
        <v>0</v>
      </c>
      <c r="BO5213">
        <f t="shared" si="571"/>
        <v>0</v>
      </c>
      <c r="CC5213">
        <f t="shared" si="572"/>
        <v>0</v>
      </c>
      <c r="CD5213">
        <f t="shared" si="573"/>
        <v>0</v>
      </c>
      <c r="CG5213">
        <f ca="1">IFERROR(INDIRECT("IVA!X"&amp;MATCH(MID(COMPRAS!C5113,1,2)&amp;MID(COMPRAS!F5113,1,2)&amp;MID(COMPRAS!D5113,1,2),IVA!W:W,0)),"SIN COD.")</f>
        <v>0</v>
      </c>
      <c r="CH5213">
        <f ca="1">IFERROR(INDIRECT("IVA!Y"&amp;MATCH(MID(COMPRAS!C5113,1,2)&amp;MID(COMPRAS!F5113,1,2)&amp;MID(COMPRAS!D5113,1,2),IVA!W:W,0)),"SIN COD.")</f>
        <v>0</v>
      </c>
    </row>
    <row r="5214" spans="1:86" x14ac:dyDescent="0.25">
      <c r="A5214"/>
      <c r="B5214"/>
      <c r="D5214"/>
      <c r="AL5214">
        <f t="shared" si="567"/>
        <v>0</v>
      </c>
      <c r="AQ5214">
        <f t="shared" si="568"/>
        <v>0</v>
      </c>
      <c r="AR5214" t="str">
        <f>IFERROR(IF(OR(AP5214=338,AP5214=340,AP5214=341,AP5214=342,AP5214="342A",AP5214="342B"),PorcenRet(AP5214,AT5214,AU5214),INDEX(PORCENTAJEBUSCAR,MATCH(AP5214,CódigoRET,0),4)*1),"")</f>
        <v/>
      </c>
      <c r="AS5214">
        <f t="shared" si="569"/>
        <v>0</v>
      </c>
      <c r="BF5214" t="str">
        <f>IFERROR(IF(OR(BD5214=338,BD5214=340,BD5214=341,BD5214=342,BD5214="342A",BD5214="342B"),PorcenRet(BD5214,BH5214,BI5214),INDEX(PORCENTAJEBUSCAR,MATCH(BD5214,CódigoRET,0),4)*1),"")</f>
        <v/>
      </c>
      <c r="BG5214">
        <f t="shared" si="570"/>
        <v>0</v>
      </c>
      <c r="BO5214">
        <f t="shared" si="571"/>
        <v>0</v>
      </c>
      <c r="CC5214">
        <f t="shared" si="572"/>
        <v>0</v>
      </c>
      <c r="CD5214">
        <f t="shared" si="573"/>
        <v>0</v>
      </c>
      <c r="CG5214">
        <f ca="1">IFERROR(INDIRECT("IVA!X"&amp;MATCH(MID(COMPRAS!C5114,1,2)&amp;MID(COMPRAS!F5114,1,2)&amp;MID(COMPRAS!D5114,1,2),IVA!W:W,0)),"SIN COD.")</f>
        <v>0</v>
      </c>
      <c r="CH5214">
        <f ca="1">IFERROR(INDIRECT("IVA!Y"&amp;MATCH(MID(COMPRAS!C5114,1,2)&amp;MID(COMPRAS!F5114,1,2)&amp;MID(COMPRAS!D5114,1,2),IVA!W:W,0)),"SIN COD.")</f>
        <v>0</v>
      </c>
    </row>
    <row r="5215" spans="1:86" x14ac:dyDescent="0.25">
      <c r="A5215"/>
      <c r="B5215"/>
      <c r="D5215"/>
      <c r="AL5215">
        <f t="shared" si="567"/>
        <v>0</v>
      </c>
      <c r="AQ5215">
        <f t="shared" si="568"/>
        <v>0</v>
      </c>
      <c r="AR5215" t="str">
        <f>IFERROR(IF(OR(AP5215=338,AP5215=340,AP5215=341,AP5215=342,AP5215="342A",AP5215="342B"),PorcenRet(AP5215,AT5215,AU5215),INDEX(PORCENTAJEBUSCAR,MATCH(AP5215,CódigoRET,0),4)*1),"")</f>
        <v/>
      </c>
      <c r="AS5215">
        <f t="shared" si="569"/>
        <v>0</v>
      </c>
      <c r="BF5215" t="str">
        <f>IFERROR(IF(OR(BD5215=338,BD5215=340,BD5215=341,BD5215=342,BD5215="342A",BD5215="342B"),PorcenRet(BD5215,BH5215,BI5215),INDEX(PORCENTAJEBUSCAR,MATCH(BD5215,CódigoRET,0),4)*1),"")</f>
        <v/>
      </c>
      <c r="BG5215">
        <f t="shared" si="570"/>
        <v>0</v>
      </c>
      <c r="BO5215">
        <f t="shared" si="571"/>
        <v>0</v>
      </c>
      <c r="CC5215">
        <f t="shared" si="572"/>
        <v>0</v>
      </c>
      <c r="CD5215">
        <f t="shared" si="573"/>
        <v>0</v>
      </c>
      <c r="CG5215">
        <f ca="1">IFERROR(INDIRECT("IVA!X"&amp;MATCH(MID(COMPRAS!C5115,1,2)&amp;MID(COMPRAS!F5115,1,2)&amp;MID(COMPRAS!D5115,1,2),IVA!W:W,0)),"SIN COD.")</f>
        <v>0</v>
      </c>
      <c r="CH5215">
        <f ca="1">IFERROR(INDIRECT("IVA!Y"&amp;MATCH(MID(COMPRAS!C5115,1,2)&amp;MID(COMPRAS!F5115,1,2)&amp;MID(COMPRAS!D5115,1,2),IVA!W:W,0)),"SIN COD.")</f>
        <v>0</v>
      </c>
    </row>
    <row r="5216" spans="1:86" x14ac:dyDescent="0.25">
      <c r="A5216"/>
      <c r="B5216"/>
      <c r="D5216"/>
      <c r="AL5216">
        <f t="shared" si="567"/>
        <v>0</v>
      </c>
      <c r="AQ5216">
        <f t="shared" si="568"/>
        <v>0</v>
      </c>
      <c r="AR5216" t="str">
        <f>IFERROR(IF(OR(AP5216=338,AP5216=340,AP5216=341,AP5216=342,AP5216="342A",AP5216="342B"),PorcenRet(AP5216,AT5216,AU5216),INDEX(PORCENTAJEBUSCAR,MATCH(AP5216,CódigoRET,0),4)*1),"")</f>
        <v/>
      </c>
      <c r="AS5216">
        <f t="shared" si="569"/>
        <v>0</v>
      </c>
      <c r="BF5216" t="str">
        <f>IFERROR(IF(OR(BD5216=338,BD5216=340,BD5216=341,BD5216=342,BD5216="342A",BD5216="342B"),PorcenRet(BD5216,BH5216,BI5216),INDEX(PORCENTAJEBUSCAR,MATCH(BD5216,CódigoRET,0),4)*1),"")</f>
        <v/>
      </c>
      <c r="BG5216">
        <f t="shared" si="570"/>
        <v>0</v>
      </c>
      <c r="BO5216">
        <f t="shared" si="571"/>
        <v>0</v>
      </c>
      <c r="CC5216">
        <f t="shared" si="572"/>
        <v>0</v>
      </c>
      <c r="CD5216">
        <f t="shared" si="573"/>
        <v>0</v>
      </c>
      <c r="CG5216">
        <f ca="1">IFERROR(INDIRECT("IVA!X"&amp;MATCH(MID(COMPRAS!C5116,1,2)&amp;MID(COMPRAS!F5116,1,2)&amp;MID(COMPRAS!D5116,1,2),IVA!W:W,0)),"SIN COD.")</f>
        <v>0</v>
      </c>
      <c r="CH5216">
        <f ca="1">IFERROR(INDIRECT("IVA!Y"&amp;MATCH(MID(COMPRAS!C5116,1,2)&amp;MID(COMPRAS!F5116,1,2)&amp;MID(COMPRAS!D5116,1,2),IVA!W:W,0)),"SIN COD.")</f>
        <v>0</v>
      </c>
    </row>
    <row r="5217" spans="1:86" x14ac:dyDescent="0.25">
      <c r="A5217"/>
      <c r="B5217"/>
      <c r="D5217"/>
      <c r="AL5217">
        <f t="shared" si="567"/>
        <v>0</v>
      </c>
      <c r="AQ5217">
        <f t="shared" si="568"/>
        <v>0</v>
      </c>
      <c r="AR5217" t="str">
        <f>IFERROR(IF(OR(AP5217=338,AP5217=340,AP5217=341,AP5217=342,AP5217="342A",AP5217="342B"),PorcenRet(AP5217,AT5217,AU5217),INDEX(PORCENTAJEBUSCAR,MATCH(AP5217,CódigoRET,0),4)*1),"")</f>
        <v/>
      </c>
      <c r="AS5217">
        <f t="shared" si="569"/>
        <v>0</v>
      </c>
      <c r="BF5217" t="str">
        <f>IFERROR(IF(OR(BD5217=338,BD5217=340,BD5217=341,BD5217=342,BD5217="342A",BD5217="342B"),PorcenRet(BD5217,BH5217,BI5217),INDEX(PORCENTAJEBUSCAR,MATCH(BD5217,CódigoRET,0),4)*1),"")</f>
        <v/>
      </c>
      <c r="BG5217">
        <f t="shared" si="570"/>
        <v>0</v>
      </c>
      <c r="BO5217">
        <f t="shared" si="571"/>
        <v>0</v>
      </c>
      <c r="CC5217">
        <f t="shared" si="572"/>
        <v>0</v>
      </c>
      <c r="CD5217">
        <f t="shared" si="573"/>
        <v>0</v>
      </c>
      <c r="CG5217">
        <f ca="1">IFERROR(INDIRECT("IVA!X"&amp;MATCH(MID(COMPRAS!C5117,1,2)&amp;MID(COMPRAS!F5117,1,2)&amp;MID(COMPRAS!D5117,1,2),IVA!W:W,0)),"SIN COD.")</f>
        <v>0</v>
      </c>
      <c r="CH5217">
        <f ca="1">IFERROR(INDIRECT("IVA!Y"&amp;MATCH(MID(COMPRAS!C5117,1,2)&amp;MID(COMPRAS!F5117,1,2)&amp;MID(COMPRAS!D5117,1,2),IVA!W:W,0)),"SIN COD.")</f>
        <v>0</v>
      </c>
    </row>
    <row r="5218" spans="1:86" x14ac:dyDescent="0.25">
      <c r="A5218"/>
      <c r="B5218"/>
      <c r="D5218"/>
      <c r="AL5218">
        <f t="shared" si="567"/>
        <v>0</v>
      </c>
      <c r="AQ5218">
        <f t="shared" si="568"/>
        <v>0</v>
      </c>
      <c r="AR5218" t="str">
        <f>IFERROR(IF(OR(AP5218=338,AP5218=340,AP5218=341,AP5218=342,AP5218="342A",AP5218="342B"),PorcenRet(AP5218,AT5218,AU5218),INDEX(PORCENTAJEBUSCAR,MATCH(AP5218,CódigoRET,0),4)*1),"")</f>
        <v/>
      </c>
      <c r="AS5218">
        <f t="shared" si="569"/>
        <v>0</v>
      </c>
      <c r="BF5218" t="str">
        <f>IFERROR(IF(OR(BD5218=338,BD5218=340,BD5218=341,BD5218=342,BD5218="342A",BD5218="342B"),PorcenRet(BD5218,BH5218,BI5218),INDEX(PORCENTAJEBUSCAR,MATCH(BD5218,CódigoRET,0),4)*1),"")</f>
        <v/>
      </c>
      <c r="BG5218">
        <f t="shared" si="570"/>
        <v>0</v>
      </c>
      <c r="BO5218">
        <f t="shared" si="571"/>
        <v>0</v>
      </c>
      <c r="CC5218">
        <f t="shared" si="572"/>
        <v>0</v>
      </c>
      <c r="CD5218">
        <f t="shared" si="573"/>
        <v>0</v>
      </c>
      <c r="CG5218">
        <f ca="1">IFERROR(INDIRECT("IVA!X"&amp;MATCH(MID(COMPRAS!C5118,1,2)&amp;MID(COMPRAS!F5118,1,2)&amp;MID(COMPRAS!D5118,1,2),IVA!W:W,0)),"SIN COD.")</f>
        <v>0</v>
      </c>
      <c r="CH5218">
        <f ca="1">IFERROR(INDIRECT("IVA!Y"&amp;MATCH(MID(COMPRAS!C5118,1,2)&amp;MID(COMPRAS!F5118,1,2)&amp;MID(COMPRAS!D5118,1,2),IVA!W:W,0)),"SIN COD.")</f>
        <v>0</v>
      </c>
    </row>
    <row r="5219" spans="1:86" x14ac:dyDescent="0.25">
      <c r="A5219"/>
      <c r="B5219"/>
      <c r="D5219"/>
      <c r="AL5219">
        <f t="shared" si="567"/>
        <v>0</v>
      </c>
      <c r="AQ5219">
        <f t="shared" si="568"/>
        <v>0</v>
      </c>
      <c r="AR5219" t="str">
        <f>IFERROR(IF(OR(AP5219=338,AP5219=340,AP5219=341,AP5219=342,AP5219="342A",AP5219="342B"),PorcenRet(AP5219,AT5219,AU5219),INDEX(PORCENTAJEBUSCAR,MATCH(AP5219,CódigoRET,0),4)*1),"")</f>
        <v/>
      </c>
      <c r="AS5219">
        <f t="shared" si="569"/>
        <v>0</v>
      </c>
      <c r="BF5219" t="str">
        <f>IFERROR(IF(OR(BD5219=338,BD5219=340,BD5219=341,BD5219=342,BD5219="342A",BD5219="342B"),PorcenRet(BD5219,BH5219,BI5219),INDEX(PORCENTAJEBUSCAR,MATCH(BD5219,CódigoRET,0),4)*1),"")</f>
        <v/>
      </c>
      <c r="BG5219">
        <f t="shared" si="570"/>
        <v>0</v>
      </c>
      <c r="BO5219">
        <f t="shared" si="571"/>
        <v>0</v>
      </c>
      <c r="CC5219">
        <f t="shared" si="572"/>
        <v>0</v>
      </c>
      <c r="CD5219">
        <f t="shared" si="573"/>
        <v>0</v>
      </c>
      <c r="CG5219">
        <f ca="1">IFERROR(INDIRECT("IVA!X"&amp;MATCH(MID(COMPRAS!C5119,1,2)&amp;MID(COMPRAS!F5119,1,2)&amp;MID(COMPRAS!D5119,1,2),IVA!W:W,0)),"SIN COD.")</f>
        <v>0</v>
      </c>
      <c r="CH5219">
        <f ca="1">IFERROR(INDIRECT("IVA!Y"&amp;MATCH(MID(COMPRAS!C5119,1,2)&amp;MID(COMPRAS!F5119,1,2)&amp;MID(COMPRAS!D5119,1,2),IVA!W:W,0)),"SIN COD.")</f>
        <v>0</v>
      </c>
    </row>
    <row r="5220" spans="1:86" x14ac:dyDescent="0.25">
      <c r="A5220"/>
      <c r="B5220"/>
      <c r="D5220"/>
      <c r="AL5220">
        <f t="shared" si="567"/>
        <v>0</v>
      </c>
      <c r="AQ5220">
        <f t="shared" si="568"/>
        <v>0</v>
      </c>
      <c r="AR5220" t="str">
        <f>IFERROR(IF(OR(AP5220=338,AP5220=340,AP5220=341,AP5220=342,AP5220="342A",AP5220="342B"),PorcenRet(AP5220,AT5220,AU5220),INDEX(PORCENTAJEBUSCAR,MATCH(AP5220,CódigoRET,0),4)*1),"")</f>
        <v/>
      </c>
      <c r="AS5220">
        <f t="shared" si="569"/>
        <v>0</v>
      </c>
      <c r="BF5220" t="str">
        <f>IFERROR(IF(OR(BD5220=338,BD5220=340,BD5220=341,BD5220=342,BD5220="342A",BD5220="342B"),PorcenRet(BD5220,BH5220,BI5220),INDEX(PORCENTAJEBUSCAR,MATCH(BD5220,CódigoRET,0),4)*1),"")</f>
        <v/>
      </c>
      <c r="BG5220">
        <f t="shared" si="570"/>
        <v>0</v>
      </c>
      <c r="BO5220">
        <f t="shared" si="571"/>
        <v>0</v>
      </c>
      <c r="CC5220">
        <f t="shared" si="572"/>
        <v>0</v>
      </c>
      <c r="CD5220">
        <f t="shared" si="573"/>
        <v>0</v>
      </c>
      <c r="CG5220">
        <f ca="1">IFERROR(INDIRECT("IVA!X"&amp;MATCH(MID(COMPRAS!C5120,1,2)&amp;MID(COMPRAS!F5120,1,2)&amp;MID(COMPRAS!D5120,1,2),IVA!W:W,0)),"SIN COD.")</f>
        <v>0</v>
      </c>
      <c r="CH5220">
        <f ca="1">IFERROR(INDIRECT("IVA!Y"&amp;MATCH(MID(COMPRAS!C5120,1,2)&amp;MID(COMPRAS!F5120,1,2)&amp;MID(COMPRAS!D5120,1,2),IVA!W:W,0)),"SIN COD.")</f>
        <v>0</v>
      </c>
    </row>
    <row r="5221" spans="1:86" x14ac:dyDescent="0.25">
      <c r="A5221"/>
      <c r="B5221"/>
      <c r="D5221"/>
      <c r="AL5221">
        <f t="shared" si="567"/>
        <v>0</v>
      </c>
      <c r="AQ5221">
        <f t="shared" si="568"/>
        <v>0</v>
      </c>
      <c r="AR5221" t="str">
        <f>IFERROR(IF(OR(AP5221=338,AP5221=340,AP5221=341,AP5221=342,AP5221="342A",AP5221="342B"),PorcenRet(AP5221,AT5221,AU5221),INDEX(PORCENTAJEBUSCAR,MATCH(AP5221,CódigoRET,0),4)*1),"")</f>
        <v/>
      </c>
      <c r="AS5221">
        <f t="shared" si="569"/>
        <v>0</v>
      </c>
      <c r="BF5221" t="str">
        <f>IFERROR(IF(OR(BD5221=338,BD5221=340,BD5221=341,BD5221=342,BD5221="342A",BD5221="342B"),PorcenRet(BD5221,BH5221,BI5221),INDEX(PORCENTAJEBUSCAR,MATCH(BD5221,CódigoRET,0),4)*1),"")</f>
        <v/>
      </c>
      <c r="BG5221">
        <f t="shared" si="570"/>
        <v>0</v>
      </c>
      <c r="BO5221">
        <f t="shared" si="571"/>
        <v>0</v>
      </c>
      <c r="CC5221">
        <f t="shared" si="572"/>
        <v>0</v>
      </c>
      <c r="CD5221">
        <f t="shared" si="573"/>
        <v>0</v>
      </c>
      <c r="CG5221">
        <f ca="1">IFERROR(INDIRECT("IVA!X"&amp;MATCH(MID(COMPRAS!C5121,1,2)&amp;MID(COMPRAS!F5121,1,2)&amp;MID(COMPRAS!D5121,1,2),IVA!W:W,0)),"SIN COD.")</f>
        <v>0</v>
      </c>
      <c r="CH5221">
        <f ca="1">IFERROR(INDIRECT("IVA!Y"&amp;MATCH(MID(COMPRAS!C5121,1,2)&amp;MID(COMPRAS!F5121,1,2)&amp;MID(COMPRAS!D5121,1,2),IVA!W:W,0)),"SIN COD.")</f>
        <v>0</v>
      </c>
    </row>
    <row r="5222" spans="1:86" x14ac:dyDescent="0.25">
      <c r="A5222"/>
      <c r="B5222"/>
      <c r="D5222"/>
      <c r="AL5222">
        <f t="shared" si="567"/>
        <v>0</v>
      </c>
      <c r="AQ5222">
        <f t="shared" si="568"/>
        <v>0</v>
      </c>
      <c r="AR5222" t="str">
        <f>IFERROR(IF(OR(AP5222=338,AP5222=340,AP5222=341,AP5222=342,AP5222="342A",AP5222="342B"),PorcenRet(AP5222,AT5222,AU5222),INDEX(PORCENTAJEBUSCAR,MATCH(AP5222,CódigoRET,0),4)*1),"")</f>
        <v/>
      </c>
      <c r="AS5222">
        <f t="shared" si="569"/>
        <v>0</v>
      </c>
      <c r="BF5222" t="str">
        <f>IFERROR(IF(OR(BD5222=338,BD5222=340,BD5222=341,BD5222=342,BD5222="342A",BD5222="342B"),PorcenRet(BD5222,BH5222,BI5222),INDEX(PORCENTAJEBUSCAR,MATCH(BD5222,CódigoRET,0),4)*1),"")</f>
        <v/>
      </c>
      <c r="BG5222">
        <f t="shared" si="570"/>
        <v>0</v>
      </c>
      <c r="BO5222">
        <f t="shared" si="571"/>
        <v>0</v>
      </c>
      <c r="CC5222">
        <f t="shared" si="572"/>
        <v>0</v>
      </c>
      <c r="CD5222">
        <f t="shared" si="573"/>
        <v>0</v>
      </c>
      <c r="CG5222">
        <f ca="1">IFERROR(INDIRECT("IVA!X"&amp;MATCH(MID(COMPRAS!C5122,1,2)&amp;MID(COMPRAS!F5122,1,2)&amp;MID(COMPRAS!D5122,1,2),IVA!W:W,0)),"SIN COD.")</f>
        <v>0</v>
      </c>
      <c r="CH5222">
        <f ca="1">IFERROR(INDIRECT("IVA!Y"&amp;MATCH(MID(COMPRAS!C5122,1,2)&amp;MID(COMPRAS!F5122,1,2)&amp;MID(COMPRAS!D5122,1,2),IVA!W:W,0)),"SIN COD.")</f>
        <v>0</v>
      </c>
    </row>
    <row r="5223" spans="1:86" x14ac:dyDescent="0.25">
      <c r="A5223"/>
      <c r="B5223"/>
      <c r="D5223"/>
      <c r="AL5223">
        <f t="shared" si="567"/>
        <v>0</v>
      </c>
      <c r="AQ5223">
        <f t="shared" si="568"/>
        <v>0</v>
      </c>
      <c r="AR5223" t="str">
        <f>IFERROR(IF(OR(AP5223=338,AP5223=340,AP5223=341,AP5223=342,AP5223="342A",AP5223="342B"),PorcenRet(AP5223,AT5223,AU5223),INDEX(PORCENTAJEBUSCAR,MATCH(AP5223,CódigoRET,0),4)*1),"")</f>
        <v/>
      </c>
      <c r="AS5223">
        <f t="shared" si="569"/>
        <v>0</v>
      </c>
      <c r="BF5223" t="str">
        <f>IFERROR(IF(OR(BD5223=338,BD5223=340,BD5223=341,BD5223=342,BD5223="342A",BD5223="342B"),PorcenRet(BD5223,BH5223,BI5223),INDEX(PORCENTAJEBUSCAR,MATCH(BD5223,CódigoRET,0),4)*1),"")</f>
        <v/>
      </c>
      <c r="BG5223">
        <f t="shared" si="570"/>
        <v>0</v>
      </c>
      <c r="BO5223">
        <f t="shared" si="571"/>
        <v>0</v>
      </c>
      <c r="CC5223">
        <f t="shared" si="572"/>
        <v>0</v>
      </c>
      <c r="CD5223">
        <f t="shared" si="573"/>
        <v>0</v>
      </c>
      <c r="CG5223">
        <f ca="1">IFERROR(INDIRECT("IVA!X"&amp;MATCH(MID(COMPRAS!C5123,1,2)&amp;MID(COMPRAS!F5123,1,2)&amp;MID(COMPRAS!D5123,1,2),IVA!W:W,0)),"SIN COD.")</f>
        <v>0</v>
      </c>
      <c r="CH5223">
        <f ca="1">IFERROR(INDIRECT("IVA!Y"&amp;MATCH(MID(COMPRAS!C5123,1,2)&amp;MID(COMPRAS!F5123,1,2)&amp;MID(COMPRAS!D5123,1,2),IVA!W:W,0)),"SIN COD.")</f>
        <v>0</v>
      </c>
    </row>
    <row r="5224" spans="1:86" x14ac:dyDescent="0.25">
      <c r="A5224"/>
      <c r="B5224"/>
      <c r="D5224"/>
      <c r="AL5224">
        <f t="shared" si="567"/>
        <v>0</v>
      </c>
      <c r="AQ5224">
        <f t="shared" si="568"/>
        <v>0</v>
      </c>
      <c r="AR5224" t="str">
        <f>IFERROR(IF(OR(AP5224=338,AP5224=340,AP5224=341,AP5224=342,AP5224="342A",AP5224="342B"),PorcenRet(AP5224,AT5224,AU5224),INDEX(PORCENTAJEBUSCAR,MATCH(AP5224,CódigoRET,0),4)*1),"")</f>
        <v/>
      </c>
      <c r="AS5224">
        <f t="shared" si="569"/>
        <v>0</v>
      </c>
      <c r="BF5224" t="str">
        <f>IFERROR(IF(OR(BD5224=338,BD5224=340,BD5224=341,BD5224=342,BD5224="342A",BD5224="342B"),PorcenRet(BD5224,BH5224,BI5224),INDEX(PORCENTAJEBUSCAR,MATCH(BD5224,CódigoRET,0),4)*1),"")</f>
        <v/>
      </c>
      <c r="BG5224">
        <f t="shared" si="570"/>
        <v>0</v>
      </c>
      <c r="BO5224">
        <f t="shared" si="571"/>
        <v>0</v>
      </c>
      <c r="CC5224">
        <f t="shared" si="572"/>
        <v>0</v>
      </c>
      <c r="CD5224">
        <f t="shared" si="573"/>
        <v>0</v>
      </c>
      <c r="CG5224">
        <f ca="1">IFERROR(INDIRECT("IVA!X"&amp;MATCH(MID(COMPRAS!C5124,1,2)&amp;MID(COMPRAS!F5124,1,2)&amp;MID(COMPRAS!D5124,1,2),IVA!W:W,0)),"SIN COD.")</f>
        <v>0</v>
      </c>
      <c r="CH5224">
        <f ca="1">IFERROR(INDIRECT("IVA!Y"&amp;MATCH(MID(COMPRAS!C5124,1,2)&amp;MID(COMPRAS!F5124,1,2)&amp;MID(COMPRAS!D5124,1,2),IVA!W:W,0)),"SIN COD.")</f>
        <v>0</v>
      </c>
    </row>
    <row r="5225" spans="1:86" x14ac:dyDescent="0.25">
      <c r="A5225"/>
      <c r="B5225"/>
      <c r="D5225"/>
      <c r="AL5225">
        <f t="shared" si="567"/>
        <v>0</v>
      </c>
      <c r="AQ5225">
        <f t="shared" si="568"/>
        <v>0</v>
      </c>
      <c r="AR5225" t="str">
        <f>IFERROR(IF(OR(AP5225=338,AP5225=340,AP5225=341,AP5225=342,AP5225="342A",AP5225="342B"),PorcenRet(AP5225,AT5225,AU5225),INDEX(PORCENTAJEBUSCAR,MATCH(AP5225,CódigoRET,0),4)*1),"")</f>
        <v/>
      </c>
      <c r="AS5225">
        <f t="shared" si="569"/>
        <v>0</v>
      </c>
      <c r="BF5225" t="str">
        <f>IFERROR(IF(OR(BD5225=338,BD5225=340,BD5225=341,BD5225=342,BD5225="342A",BD5225="342B"),PorcenRet(BD5225,BH5225,BI5225),INDEX(PORCENTAJEBUSCAR,MATCH(BD5225,CódigoRET,0),4)*1),"")</f>
        <v/>
      </c>
      <c r="BG5225">
        <f t="shared" si="570"/>
        <v>0</v>
      </c>
      <c r="BO5225">
        <f t="shared" si="571"/>
        <v>0</v>
      </c>
      <c r="CC5225">
        <f t="shared" si="572"/>
        <v>0</v>
      </c>
      <c r="CD5225">
        <f t="shared" si="573"/>
        <v>0</v>
      </c>
      <c r="CG5225">
        <f ca="1">IFERROR(INDIRECT("IVA!X"&amp;MATCH(MID(COMPRAS!C5125,1,2)&amp;MID(COMPRAS!F5125,1,2)&amp;MID(COMPRAS!D5125,1,2),IVA!W:W,0)),"SIN COD.")</f>
        <v>0</v>
      </c>
      <c r="CH5225">
        <f ca="1">IFERROR(INDIRECT("IVA!Y"&amp;MATCH(MID(COMPRAS!C5125,1,2)&amp;MID(COMPRAS!F5125,1,2)&amp;MID(COMPRAS!D5125,1,2),IVA!W:W,0)),"SIN COD.")</f>
        <v>0</v>
      </c>
    </row>
    <row r="5226" spans="1:86" x14ac:dyDescent="0.25">
      <c r="A5226"/>
      <c r="B5226"/>
      <c r="D5226"/>
      <c r="AL5226">
        <f t="shared" si="567"/>
        <v>0</v>
      </c>
      <c r="AQ5226">
        <f t="shared" si="568"/>
        <v>0</v>
      </c>
      <c r="AR5226" t="str">
        <f>IFERROR(IF(OR(AP5226=338,AP5226=340,AP5226=341,AP5226=342,AP5226="342A",AP5226="342B"),PorcenRet(AP5226,AT5226,AU5226),INDEX(PORCENTAJEBUSCAR,MATCH(AP5226,CódigoRET,0),4)*1),"")</f>
        <v/>
      </c>
      <c r="AS5226">
        <f t="shared" si="569"/>
        <v>0</v>
      </c>
      <c r="BF5226" t="str">
        <f>IFERROR(IF(OR(BD5226=338,BD5226=340,BD5226=341,BD5226=342,BD5226="342A",BD5226="342B"),PorcenRet(BD5226,BH5226,BI5226),INDEX(PORCENTAJEBUSCAR,MATCH(BD5226,CódigoRET,0),4)*1),"")</f>
        <v/>
      </c>
      <c r="BG5226">
        <f t="shared" si="570"/>
        <v>0</v>
      </c>
      <c r="BO5226">
        <f t="shared" si="571"/>
        <v>0</v>
      </c>
      <c r="CC5226">
        <f t="shared" si="572"/>
        <v>0</v>
      </c>
      <c r="CD5226">
        <f t="shared" si="573"/>
        <v>0</v>
      </c>
      <c r="CG5226">
        <f ca="1">IFERROR(INDIRECT("IVA!X"&amp;MATCH(MID(COMPRAS!C5126,1,2)&amp;MID(COMPRAS!F5126,1,2)&amp;MID(COMPRAS!D5126,1,2),IVA!W:W,0)),"SIN COD.")</f>
        <v>0</v>
      </c>
      <c r="CH5226">
        <f ca="1">IFERROR(INDIRECT("IVA!Y"&amp;MATCH(MID(COMPRAS!C5126,1,2)&amp;MID(COMPRAS!F5126,1,2)&amp;MID(COMPRAS!D5126,1,2),IVA!W:W,0)),"SIN COD.")</f>
        <v>0</v>
      </c>
    </row>
    <row r="5227" spans="1:86" x14ac:dyDescent="0.25">
      <c r="A5227"/>
      <c r="B5227"/>
      <c r="D5227"/>
      <c r="AL5227">
        <f t="shared" si="567"/>
        <v>0</v>
      </c>
      <c r="AQ5227">
        <f t="shared" si="568"/>
        <v>0</v>
      </c>
      <c r="AR5227" t="str">
        <f>IFERROR(IF(OR(AP5227=338,AP5227=340,AP5227=341,AP5227=342,AP5227="342A",AP5227="342B"),PorcenRet(AP5227,AT5227,AU5227),INDEX(PORCENTAJEBUSCAR,MATCH(AP5227,CódigoRET,0),4)*1),"")</f>
        <v/>
      </c>
      <c r="AS5227">
        <f t="shared" si="569"/>
        <v>0</v>
      </c>
      <c r="BF5227" t="str">
        <f>IFERROR(IF(OR(BD5227=338,BD5227=340,BD5227=341,BD5227=342,BD5227="342A",BD5227="342B"),PorcenRet(BD5227,BH5227,BI5227),INDEX(PORCENTAJEBUSCAR,MATCH(BD5227,CódigoRET,0),4)*1),"")</f>
        <v/>
      </c>
      <c r="BG5227">
        <f t="shared" si="570"/>
        <v>0</v>
      </c>
      <c r="BO5227">
        <f t="shared" si="571"/>
        <v>0</v>
      </c>
      <c r="CC5227">
        <f t="shared" si="572"/>
        <v>0</v>
      </c>
      <c r="CD5227">
        <f t="shared" si="573"/>
        <v>0</v>
      </c>
      <c r="CG5227">
        <f ca="1">IFERROR(INDIRECT("IVA!X"&amp;MATCH(MID(COMPRAS!C5127,1,2)&amp;MID(COMPRAS!F5127,1,2)&amp;MID(COMPRAS!D5127,1,2),IVA!W:W,0)),"SIN COD.")</f>
        <v>0</v>
      </c>
      <c r="CH5227">
        <f ca="1">IFERROR(INDIRECT("IVA!Y"&amp;MATCH(MID(COMPRAS!C5127,1,2)&amp;MID(COMPRAS!F5127,1,2)&amp;MID(COMPRAS!D5127,1,2),IVA!W:W,0)),"SIN COD.")</f>
        <v>0</v>
      </c>
    </row>
    <row r="5228" spans="1:86" x14ac:dyDescent="0.25">
      <c r="A5228"/>
      <c r="B5228"/>
      <c r="D5228"/>
      <c r="AL5228">
        <f t="shared" si="567"/>
        <v>0</v>
      </c>
      <c r="AQ5228">
        <f t="shared" si="568"/>
        <v>0</v>
      </c>
      <c r="AR5228" t="str">
        <f>IFERROR(IF(OR(AP5228=338,AP5228=340,AP5228=341,AP5228=342,AP5228="342A",AP5228="342B"),PorcenRet(AP5228,AT5228,AU5228),INDEX(PORCENTAJEBUSCAR,MATCH(AP5228,CódigoRET,0),4)*1),"")</f>
        <v/>
      </c>
      <c r="AS5228">
        <f t="shared" si="569"/>
        <v>0</v>
      </c>
      <c r="BF5228" t="str">
        <f>IFERROR(IF(OR(BD5228=338,BD5228=340,BD5228=341,BD5228=342,BD5228="342A",BD5228="342B"),PorcenRet(BD5228,BH5228,BI5228),INDEX(PORCENTAJEBUSCAR,MATCH(BD5228,CódigoRET,0),4)*1),"")</f>
        <v/>
      </c>
      <c r="BG5228">
        <f t="shared" si="570"/>
        <v>0</v>
      </c>
      <c r="BO5228">
        <f t="shared" si="571"/>
        <v>0</v>
      </c>
      <c r="CC5228">
        <f t="shared" si="572"/>
        <v>0</v>
      </c>
      <c r="CD5228">
        <f t="shared" si="573"/>
        <v>0</v>
      </c>
      <c r="CG5228">
        <f ca="1">IFERROR(INDIRECT("IVA!X"&amp;MATCH(MID(COMPRAS!C5128,1,2)&amp;MID(COMPRAS!F5128,1,2)&amp;MID(COMPRAS!D5128,1,2),IVA!W:W,0)),"SIN COD.")</f>
        <v>0</v>
      </c>
      <c r="CH5228">
        <f ca="1">IFERROR(INDIRECT("IVA!Y"&amp;MATCH(MID(COMPRAS!C5128,1,2)&amp;MID(COMPRAS!F5128,1,2)&amp;MID(COMPRAS!D5128,1,2),IVA!W:W,0)),"SIN COD.")</f>
        <v>0</v>
      </c>
    </row>
    <row r="5229" spans="1:86" x14ac:dyDescent="0.25">
      <c r="A5229"/>
      <c r="B5229"/>
      <c r="D5229"/>
      <c r="AL5229">
        <f t="shared" si="567"/>
        <v>0</v>
      </c>
      <c r="AQ5229">
        <f t="shared" si="568"/>
        <v>0</v>
      </c>
      <c r="AR5229" t="str">
        <f>IFERROR(IF(OR(AP5229=338,AP5229=340,AP5229=341,AP5229=342,AP5229="342A",AP5229="342B"),PorcenRet(AP5229,AT5229,AU5229),INDEX(PORCENTAJEBUSCAR,MATCH(AP5229,CódigoRET,0),4)*1),"")</f>
        <v/>
      </c>
      <c r="AS5229">
        <f t="shared" si="569"/>
        <v>0</v>
      </c>
      <c r="BF5229" t="str">
        <f>IFERROR(IF(OR(BD5229=338,BD5229=340,BD5229=341,BD5229=342,BD5229="342A",BD5229="342B"),PorcenRet(BD5229,BH5229,BI5229),INDEX(PORCENTAJEBUSCAR,MATCH(BD5229,CódigoRET,0),4)*1),"")</f>
        <v/>
      </c>
      <c r="BG5229">
        <f t="shared" si="570"/>
        <v>0</v>
      </c>
      <c r="BO5229">
        <f t="shared" si="571"/>
        <v>0</v>
      </c>
      <c r="CC5229">
        <f t="shared" si="572"/>
        <v>0</v>
      </c>
      <c r="CD5229">
        <f t="shared" si="573"/>
        <v>0</v>
      </c>
      <c r="CG5229">
        <f ca="1">IFERROR(INDIRECT("IVA!X"&amp;MATCH(MID(COMPRAS!C5129,1,2)&amp;MID(COMPRAS!F5129,1,2)&amp;MID(COMPRAS!D5129,1,2),IVA!W:W,0)),"SIN COD.")</f>
        <v>0</v>
      </c>
      <c r="CH5229">
        <f ca="1">IFERROR(INDIRECT("IVA!Y"&amp;MATCH(MID(COMPRAS!C5129,1,2)&amp;MID(COMPRAS!F5129,1,2)&amp;MID(COMPRAS!D5129,1,2),IVA!W:W,0)),"SIN COD.")</f>
        <v>0</v>
      </c>
    </row>
    <row r="5230" spans="1:86" x14ac:dyDescent="0.25">
      <c r="A5230"/>
      <c r="B5230"/>
      <c r="D5230"/>
      <c r="AL5230">
        <f t="shared" si="567"/>
        <v>0</v>
      </c>
      <c r="AQ5230">
        <f t="shared" si="568"/>
        <v>0</v>
      </c>
      <c r="AR5230" t="str">
        <f>IFERROR(IF(OR(AP5230=338,AP5230=340,AP5230=341,AP5230=342,AP5230="342A",AP5230="342B"),PorcenRet(AP5230,AT5230,AU5230),INDEX(PORCENTAJEBUSCAR,MATCH(AP5230,CódigoRET,0),4)*1),"")</f>
        <v/>
      </c>
      <c r="AS5230">
        <f t="shared" si="569"/>
        <v>0</v>
      </c>
      <c r="BF5230" t="str">
        <f>IFERROR(IF(OR(BD5230=338,BD5230=340,BD5230=341,BD5230=342,BD5230="342A",BD5230="342B"),PorcenRet(BD5230,BH5230,BI5230),INDEX(PORCENTAJEBUSCAR,MATCH(BD5230,CódigoRET,0),4)*1),"")</f>
        <v/>
      </c>
      <c r="BG5230">
        <f t="shared" si="570"/>
        <v>0</v>
      </c>
      <c r="BO5230">
        <f t="shared" si="571"/>
        <v>0</v>
      </c>
      <c r="CC5230">
        <f t="shared" si="572"/>
        <v>0</v>
      </c>
      <c r="CD5230">
        <f t="shared" si="573"/>
        <v>0</v>
      </c>
      <c r="CG5230">
        <f ca="1">IFERROR(INDIRECT("IVA!X"&amp;MATCH(MID(COMPRAS!C5130,1,2)&amp;MID(COMPRAS!F5130,1,2)&amp;MID(COMPRAS!D5130,1,2),IVA!W:W,0)),"SIN COD.")</f>
        <v>0</v>
      </c>
      <c r="CH5230">
        <f ca="1">IFERROR(INDIRECT("IVA!Y"&amp;MATCH(MID(COMPRAS!C5130,1,2)&amp;MID(COMPRAS!F5130,1,2)&amp;MID(COMPRAS!D5130,1,2),IVA!W:W,0)),"SIN COD.")</f>
        <v>0</v>
      </c>
    </row>
    <row r="5231" spans="1:86" x14ac:dyDescent="0.25">
      <c r="A5231"/>
      <c r="B5231"/>
      <c r="D5231"/>
      <c r="AL5231">
        <f t="shared" si="567"/>
        <v>0</v>
      </c>
      <c r="AQ5231">
        <f t="shared" si="568"/>
        <v>0</v>
      </c>
      <c r="AR5231" t="str">
        <f>IFERROR(IF(OR(AP5231=338,AP5231=340,AP5231=341,AP5231=342,AP5231="342A",AP5231="342B"),PorcenRet(AP5231,AT5231,AU5231),INDEX(PORCENTAJEBUSCAR,MATCH(AP5231,CódigoRET,0),4)*1),"")</f>
        <v/>
      </c>
      <c r="AS5231">
        <f t="shared" si="569"/>
        <v>0</v>
      </c>
      <c r="BF5231" t="str">
        <f>IFERROR(IF(OR(BD5231=338,BD5231=340,BD5231=341,BD5231=342,BD5231="342A",BD5231="342B"),PorcenRet(BD5231,BH5231,BI5231),INDEX(PORCENTAJEBUSCAR,MATCH(BD5231,CódigoRET,0),4)*1),"")</f>
        <v/>
      </c>
      <c r="BG5231">
        <f t="shared" si="570"/>
        <v>0</v>
      </c>
      <c r="BO5231">
        <f t="shared" si="571"/>
        <v>0</v>
      </c>
      <c r="CC5231">
        <f t="shared" si="572"/>
        <v>0</v>
      </c>
      <c r="CD5231">
        <f t="shared" si="573"/>
        <v>0</v>
      </c>
      <c r="CG5231">
        <f ca="1">IFERROR(INDIRECT("IVA!X"&amp;MATCH(MID(COMPRAS!C5131,1,2)&amp;MID(COMPRAS!F5131,1,2)&amp;MID(COMPRAS!D5131,1,2),IVA!W:W,0)),"SIN COD.")</f>
        <v>0</v>
      </c>
      <c r="CH5231">
        <f ca="1">IFERROR(INDIRECT("IVA!Y"&amp;MATCH(MID(COMPRAS!C5131,1,2)&amp;MID(COMPRAS!F5131,1,2)&amp;MID(COMPRAS!D5131,1,2),IVA!W:W,0)),"SIN COD.")</f>
        <v>0</v>
      </c>
    </row>
    <row r="5232" spans="1:86" x14ac:dyDescent="0.25">
      <c r="A5232"/>
      <c r="B5232"/>
      <c r="D5232"/>
      <c r="AL5232">
        <f t="shared" si="567"/>
        <v>0</v>
      </c>
      <c r="AQ5232">
        <f t="shared" si="568"/>
        <v>0</v>
      </c>
      <c r="AR5232" t="str">
        <f>IFERROR(IF(OR(AP5232=338,AP5232=340,AP5232=341,AP5232=342,AP5232="342A",AP5232="342B"),PorcenRet(AP5232,AT5232,AU5232),INDEX(PORCENTAJEBUSCAR,MATCH(AP5232,CódigoRET,0),4)*1),"")</f>
        <v/>
      </c>
      <c r="AS5232">
        <f t="shared" si="569"/>
        <v>0</v>
      </c>
      <c r="BF5232" t="str">
        <f>IFERROR(IF(OR(BD5232=338,BD5232=340,BD5232=341,BD5232=342,BD5232="342A",BD5232="342B"),PorcenRet(BD5232,BH5232,BI5232),INDEX(PORCENTAJEBUSCAR,MATCH(BD5232,CódigoRET,0),4)*1),"")</f>
        <v/>
      </c>
      <c r="BG5232">
        <f t="shared" si="570"/>
        <v>0</v>
      </c>
      <c r="BO5232">
        <f t="shared" si="571"/>
        <v>0</v>
      </c>
      <c r="CC5232">
        <f t="shared" si="572"/>
        <v>0</v>
      </c>
      <c r="CD5232">
        <f t="shared" si="573"/>
        <v>0</v>
      </c>
      <c r="CG5232">
        <f ca="1">IFERROR(INDIRECT("IVA!X"&amp;MATCH(MID(COMPRAS!C5132,1,2)&amp;MID(COMPRAS!F5132,1,2)&amp;MID(COMPRAS!D5132,1,2),IVA!W:W,0)),"SIN COD.")</f>
        <v>0</v>
      </c>
      <c r="CH5232">
        <f ca="1">IFERROR(INDIRECT("IVA!Y"&amp;MATCH(MID(COMPRAS!C5132,1,2)&amp;MID(COMPRAS!F5132,1,2)&amp;MID(COMPRAS!D5132,1,2),IVA!W:W,0)),"SIN COD.")</f>
        <v>0</v>
      </c>
    </row>
    <row r="5233" spans="1:86" x14ac:dyDescent="0.25">
      <c r="A5233"/>
      <c r="B5233"/>
      <c r="D5233"/>
      <c r="AL5233">
        <f t="shared" si="567"/>
        <v>0</v>
      </c>
      <c r="AQ5233">
        <f t="shared" si="568"/>
        <v>0</v>
      </c>
      <c r="AR5233" t="str">
        <f>IFERROR(IF(OR(AP5233=338,AP5233=340,AP5233=341,AP5233=342,AP5233="342A",AP5233="342B"),PorcenRet(AP5233,AT5233,AU5233),INDEX(PORCENTAJEBUSCAR,MATCH(AP5233,CódigoRET,0),4)*1),"")</f>
        <v/>
      </c>
      <c r="AS5233">
        <f t="shared" si="569"/>
        <v>0</v>
      </c>
      <c r="BF5233" t="str">
        <f>IFERROR(IF(OR(BD5233=338,BD5233=340,BD5233=341,BD5233=342,BD5233="342A",BD5233="342B"),PorcenRet(BD5233,BH5233,BI5233),INDEX(PORCENTAJEBUSCAR,MATCH(BD5233,CódigoRET,0),4)*1),"")</f>
        <v/>
      </c>
      <c r="BG5233">
        <f t="shared" si="570"/>
        <v>0</v>
      </c>
      <c r="BO5233">
        <f t="shared" si="571"/>
        <v>0</v>
      </c>
      <c r="CC5233">
        <f t="shared" si="572"/>
        <v>0</v>
      </c>
      <c r="CD5233">
        <f t="shared" si="573"/>
        <v>0</v>
      </c>
      <c r="CG5233">
        <f ca="1">IFERROR(INDIRECT("IVA!X"&amp;MATCH(MID(COMPRAS!C5133,1,2)&amp;MID(COMPRAS!F5133,1,2)&amp;MID(COMPRAS!D5133,1,2),IVA!W:W,0)),"SIN COD.")</f>
        <v>0</v>
      </c>
      <c r="CH5233">
        <f ca="1">IFERROR(INDIRECT("IVA!Y"&amp;MATCH(MID(COMPRAS!C5133,1,2)&amp;MID(COMPRAS!F5133,1,2)&amp;MID(COMPRAS!D5133,1,2),IVA!W:W,0)),"SIN COD.")</f>
        <v>0</v>
      </c>
    </row>
    <row r="5234" spans="1:86" x14ac:dyDescent="0.25">
      <c r="A5234"/>
      <c r="B5234"/>
      <c r="D5234"/>
      <c r="AL5234">
        <f t="shared" si="567"/>
        <v>0</v>
      </c>
      <c r="AQ5234">
        <f t="shared" si="568"/>
        <v>0</v>
      </c>
      <c r="AR5234" t="str">
        <f>IFERROR(IF(OR(AP5234=338,AP5234=340,AP5234=341,AP5234=342,AP5234="342A",AP5234="342B"),PorcenRet(AP5234,AT5234,AU5234),INDEX(PORCENTAJEBUSCAR,MATCH(AP5234,CódigoRET,0),4)*1),"")</f>
        <v/>
      </c>
      <c r="AS5234">
        <f t="shared" si="569"/>
        <v>0</v>
      </c>
      <c r="BF5234" t="str">
        <f>IFERROR(IF(OR(BD5234=338,BD5234=340,BD5234=341,BD5234=342,BD5234="342A",BD5234="342B"),PorcenRet(BD5234,BH5234,BI5234),INDEX(PORCENTAJEBUSCAR,MATCH(BD5234,CódigoRET,0),4)*1),"")</f>
        <v/>
      </c>
      <c r="BG5234">
        <f t="shared" si="570"/>
        <v>0</v>
      </c>
      <c r="BO5234">
        <f t="shared" si="571"/>
        <v>0</v>
      </c>
      <c r="CC5234">
        <f t="shared" si="572"/>
        <v>0</v>
      </c>
      <c r="CD5234">
        <f t="shared" si="573"/>
        <v>0</v>
      </c>
      <c r="CG5234">
        <f ca="1">IFERROR(INDIRECT("IVA!X"&amp;MATCH(MID(COMPRAS!C5134,1,2)&amp;MID(COMPRAS!F5134,1,2)&amp;MID(COMPRAS!D5134,1,2),IVA!W:W,0)),"SIN COD.")</f>
        <v>0</v>
      </c>
      <c r="CH5234">
        <f ca="1">IFERROR(INDIRECT("IVA!Y"&amp;MATCH(MID(COMPRAS!C5134,1,2)&amp;MID(COMPRAS!F5134,1,2)&amp;MID(COMPRAS!D5134,1,2),IVA!W:W,0)),"SIN COD.")</f>
        <v>0</v>
      </c>
    </row>
    <row r="5235" spans="1:86" x14ac:dyDescent="0.25">
      <c r="A5235"/>
      <c r="B5235"/>
      <c r="D5235"/>
      <c r="AL5235">
        <f t="shared" si="567"/>
        <v>0</v>
      </c>
      <c r="AQ5235">
        <f t="shared" si="568"/>
        <v>0</v>
      </c>
      <c r="AR5235" t="str">
        <f>IFERROR(IF(OR(AP5235=338,AP5235=340,AP5235=341,AP5235=342,AP5235="342A",AP5235="342B"),PorcenRet(AP5235,AT5235,AU5235),INDEX(PORCENTAJEBUSCAR,MATCH(AP5235,CódigoRET,0),4)*1),"")</f>
        <v/>
      </c>
      <c r="AS5235">
        <f t="shared" si="569"/>
        <v>0</v>
      </c>
      <c r="BF5235" t="str">
        <f>IFERROR(IF(OR(BD5235=338,BD5235=340,BD5235=341,BD5235=342,BD5235="342A",BD5235="342B"),PorcenRet(BD5235,BH5235,BI5235),INDEX(PORCENTAJEBUSCAR,MATCH(BD5235,CódigoRET,0),4)*1),"")</f>
        <v/>
      </c>
      <c r="BG5235">
        <f t="shared" si="570"/>
        <v>0</v>
      </c>
      <c r="BO5235">
        <f t="shared" si="571"/>
        <v>0</v>
      </c>
      <c r="CC5235">
        <f t="shared" si="572"/>
        <v>0</v>
      </c>
      <c r="CD5235">
        <f t="shared" si="573"/>
        <v>0</v>
      </c>
      <c r="CG5235">
        <f ca="1">IFERROR(INDIRECT("IVA!X"&amp;MATCH(MID(COMPRAS!C5135,1,2)&amp;MID(COMPRAS!F5135,1,2)&amp;MID(COMPRAS!D5135,1,2),IVA!W:W,0)),"SIN COD.")</f>
        <v>0</v>
      </c>
      <c r="CH5235">
        <f ca="1">IFERROR(INDIRECT("IVA!Y"&amp;MATCH(MID(COMPRAS!C5135,1,2)&amp;MID(COMPRAS!F5135,1,2)&amp;MID(COMPRAS!D5135,1,2),IVA!W:W,0)),"SIN COD.")</f>
        <v>0</v>
      </c>
    </row>
    <row r="5236" spans="1:86" x14ac:dyDescent="0.25">
      <c r="A5236"/>
      <c r="B5236"/>
      <c r="D5236"/>
      <c r="AL5236">
        <f t="shared" si="567"/>
        <v>0</v>
      </c>
      <c r="AQ5236">
        <f t="shared" si="568"/>
        <v>0</v>
      </c>
      <c r="AR5236" t="str">
        <f>IFERROR(IF(OR(AP5236=338,AP5236=340,AP5236=341,AP5236=342,AP5236="342A",AP5236="342B"),PorcenRet(AP5236,AT5236,AU5236),INDEX(PORCENTAJEBUSCAR,MATCH(AP5236,CódigoRET,0),4)*1),"")</f>
        <v/>
      </c>
      <c r="AS5236">
        <f t="shared" si="569"/>
        <v>0</v>
      </c>
      <c r="BF5236" t="str">
        <f>IFERROR(IF(OR(BD5236=338,BD5236=340,BD5236=341,BD5236=342,BD5236="342A",BD5236="342B"),PorcenRet(BD5236,BH5236,BI5236),INDEX(PORCENTAJEBUSCAR,MATCH(BD5236,CódigoRET,0),4)*1),"")</f>
        <v/>
      </c>
      <c r="BG5236">
        <f t="shared" si="570"/>
        <v>0</v>
      </c>
      <c r="BO5236">
        <f t="shared" si="571"/>
        <v>0</v>
      </c>
      <c r="CC5236">
        <f t="shared" si="572"/>
        <v>0</v>
      </c>
      <c r="CD5236">
        <f t="shared" si="573"/>
        <v>0</v>
      </c>
      <c r="CG5236">
        <f ca="1">IFERROR(INDIRECT("IVA!X"&amp;MATCH(MID(COMPRAS!C5136,1,2)&amp;MID(COMPRAS!F5136,1,2)&amp;MID(COMPRAS!D5136,1,2),IVA!W:W,0)),"SIN COD.")</f>
        <v>0</v>
      </c>
      <c r="CH5236">
        <f ca="1">IFERROR(INDIRECT("IVA!Y"&amp;MATCH(MID(COMPRAS!C5136,1,2)&amp;MID(COMPRAS!F5136,1,2)&amp;MID(COMPRAS!D5136,1,2),IVA!W:W,0)),"SIN COD.")</f>
        <v>0</v>
      </c>
    </row>
    <row r="5237" spans="1:86" x14ac:dyDescent="0.25">
      <c r="A5237"/>
      <c r="B5237"/>
      <c r="D5237"/>
      <c r="AL5237">
        <f t="shared" si="567"/>
        <v>0</v>
      </c>
      <c r="AQ5237">
        <f t="shared" si="568"/>
        <v>0</v>
      </c>
      <c r="AR5237" t="str">
        <f>IFERROR(IF(OR(AP5237=338,AP5237=340,AP5237=341,AP5237=342,AP5237="342A",AP5237="342B"),PorcenRet(AP5237,AT5237,AU5237),INDEX(PORCENTAJEBUSCAR,MATCH(AP5237,CódigoRET,0),4)*1),"")</f>
        <v/>
      </c>
      <c r="AS5237">
        <f t="shared" si="569"/>
        <v>0</v>
      </c>
      <c r="BF5237" t="str">
        <f>IFERROR(IF(OR(BD5237=338,BD5237=340,BD5237=341,BD5237=342,BD5237="342A",BD5237="342B"),PorcenRet(BD5237,BH5237,BI5237),INDEX(PORCENTAJEBUSCAR,MATCH(BD5237,CódigoRET,0),4)*1),"")</f>
        <v/>
      </c>
      <c r="BG5237">
        <f t="shared" si="570"/>
        <v>0</v>
      </c>
      <c r="BO5237">
        <f t="shared" si="571"/>
        <v>0</v>
      </c>
      <c r="CC5237">
        <f t="shared" si="572"/>
        <v>0</v>
      </c>
      <c r="CD5237">
        <f t="shared" si="573"/>
        <v>0</v>
      </c>
      <c r="CG5237">
        <f ca="1">IFERROR(INDIRECT("IVA!X"&amp;MATCH(MID(COMPRAS!C5137,1,2)&amp;MID(COMPRAS!F5137,1,2)&amp;MID(COMPRAS!D5137,1,2),IVA!W:W,0)),"SIN COD.")</f>
        <v>0</v>
      </c>
      <c r="CH5237">
        <f ca="1">IFERROR(INDIRECT("IVA!Y"&amp;MATCH(MID(COMPRAS!C5137,1,2)&amp;MID(COMPRAS!F5137,1,2)&amp;MID(COMPRAS!D5137,1,2),IVA!W:W,0)),"SIN COD.")</f>
        <v>0</v>
      </c>
    </row>
    <row r="5238" spans="1:86" x14ac:dyDescent="0.25">
      <c r="A5238"/>
      <c r="B5238"/>
      <c r="D5238"/>
      <c r="AL5238">
        <f t="shared" si="567"/>
        <v>0</v>
      </c>
      <c r="AQ5238">
        <f t="shared" si="568"/>
        <v>0</v>
      </c>
      <c r="AR5238" t="str">
        <f>IFERROR(IF(OR(AP5238=338,AP5238=340,AP5238=341,AP5238=342,AP5238="342A",AP5238="342B"),PorcenRet(AP5238,AT5238,AU5238),INDEX(PORCENTAJEBUSCAR,MATCH(AP5238,CódigoRET,0),4)*1),"")</f>
        <v/>
      </c>
      <c r="AS5238">
        <f t="shared" si="569"/>
        <v>0</v>
      </c>
      <c r="BF5238" t="str">
        <f>IFERROR(IF(OR(BD5238=338,BD5238=340,BD5238=341,BD5238=342,BD5238="342A",BD5238="342B"),PorcenRet(BD5238,BH5238,BI5238),INDEX(PORCENTAJEBUSCAR,MATCH(BD5238,CódigoRET,0),4)*1),"")</f>
        <v/>
      </c>
      <c r="BG5238">
        <f t="shared" si="570"/>
        <v>0</v>
      </c>
      <c r="BO5238">
        <f t="shared" si="571"/>
        <v>0</v>
      </c>
      <c r="CC5238">
        <f t="shared" si="572"/>
        <v>0</v>
      </c>
      <c r="CD5238">
        <f t="shared" si="573"/>
        <v>0</v>
      </c>
      <c r="CG5238">
        <f ca="1">IFERROR(INDIRECT("IVA!X"&amp;MATCH(MID(COMPRAS!C5138,1,2)&amp;MID(COMPRAS!F5138,1,2)&amp;MID(COMPRAS!D5138,1,2),IVA!W:W,0)),"SIN COD.")</f>
        <v>0</v>
      </c>
      <c r="CH5238">
        <f ca="1">IFERROR(INDIRECT("IVA!Y"&amp;MATCH(MID(COMPRAS!C5138,1,2)&amp;MID(COMPRAS!F5138,1,2)&amp;MID(COMPRAS!D5138,1,2),IVA!W:W,0)),"SIN COD.")</f>
        <v>0</v>
      </c>
    </row>
    <row r="5239" spans="1:86" x14ac:dyDescent="0.25">
      <c r="A5239"/>
      <c r="B5239"/>
      <c r="D5239"/>
      <c r="AL5239">
        <f t="shared" si="567"/>
        <v>0</v>
      </c>
      <c r="AQ5239">
        <f t="shared" si="568"/>
        <v>0</v>
      </c>
      <c r="AR5239" t="str">
        <f>IFERROR(IF(OR(AP5239=338,AP5239=340,AP5239=341,AP5239=342,AP5239="342A",AP5239="342B"),PorcenRet(AP5239,AT5239,AU5239),INDEX(PORCENTAJEBUSCAR,MATCH(AP5239,CódigoRET,0),4)*1),"")</f>
        <v/>
      </c>
      <c r="AS5239">
        <f t="shared" si="569"/>
        <v>0</v>
      </c>
      <c r="BF5239" t="str">
        <f>IFERROR(IF(OR(BD5239=338,BD5239=340,BD5239=341,BD5239=342,BD5239="342A",BD5239="342B"),PorcenRet(BD5239,BH5239,BI5239),INDEX(PORCENTAJEBUSCAR,MATCH(BD5239,CódigoRET,0),4)*1),"")</f>
        <v/>
      </c>
      <c r="BG5239">
        <f t="shared" si="570"/>
        <v>0</v>
      </c>
      <c r="BO5239">
        <f t="shared" si="571"/>
        <v>0</v>
      </c>
      <c r="CC5239">
        <f t="shared" si="572"/>
        <v>0</v>
      </c>
      <c r="CD5239">
        <f t="shared" si="573"/>
        <v>0</v>
      </c>
      <c r="CG5239">
        <f ca="1">IFERROR(INDIRECT("IVA!X"&amp;MATCH(MID(COMPRAS!C5139,1,2)&amp;MID(COMPRAS!F5139,1,2)&amp;MID(COMPRAS!D5139,1,2),IVA!W:W,0)),"SIN COD.")</f>
        <v>0</v>
      </c>
      <c r="CH5239">
        <f ca="1">IFERROR(INDIRECT("IVA!Y"&amp;MATCH(MID(COMPRAS!C5139,1,2)&amp;MID(COMPRAS!F5139,1,2)&amp;MID(COMPRAS!D5139,1,2),IVA!W:W,0)),"SIN COD.")</f>
        <v>0</v>
      </c>
    </row>
    <row r="5240" spans="1:86" x14ac:dyDescent="0.25">
      <c r="A5240"/>
      <c r="B5240"/>
      <c r="D5240"/>
      <c r="AL5240">
        <f t="shared" si="567"/>
        <v>0</v>
      </c>
      <c r="AQ5240">
        <f t="shared" si="568"/>
        <v>0</v>
      </c>
      <c r="AR5240" t="str">
        <f>IFERROR(IF(OR(AP5240=338,AP5240=340,AP5240=341,AP5240=342,AP5240="342A",AP5240="342B"),PorcenRet(AP5240,AT5240,AU5240),INDEX(PORCENTAJEBUSCAR,MATCH(AP5240,CódigoRET,0),4)*1),"")</f>
        <v/>
      </c>
      <c r="AS5240">
        <f t="shared" si="569"/>
        <v>0</v>
      </c>
      <c r="BF5240" t="str">
        <f>IFERROR(IF(OR(BD5240=338,BD5240=340,BD5240=341,BD5240=342,BD5240="342A",BD5240="342B"),PorcenRet(BD5240,BH5240,BI5240),INDEX(PORCENTAJEBUSCAR,MATCH(BD5240,CódigoRET,0),4)*1),"")</f>
        <v/>
      </c>
      <c r="BG5240">
        <f t="shared" si="570"/>
        <v>0</v>
      </c>
      <c r="BO5240">
        <f t="shared" si="571"/>
        <v>0</v>
      </c>
      <c r="CC5240">
        <f t="shared" si="572"/>
        <v>0</v>
      </c>
      <c r="CD5240">
        <f t="shared" si="573"/>
        <v>0</v>
      </c>
      <c r="CG5240">
        <f ca="1">IFERROR(INDIRECT("IVA!X"&amp;MATCH(MID(COMPRAS!C5140,1,2)&amp;MID(COMPRAS!F5140,1,2)&amp;MID(COMPRAS!D5140,1,2),IVA!W:W,0)),"SIN COD.")</f>
        <v>0</v>
      </c>
      <c r="CH5240">
        <f ca="1">IFERROR(INDIRECT("IVA!Y"&amp;MATCH(MID(COMPRAS!C5140,1,2)&amp;MID(COMPRAS!F5140,1,2)&amp;MID(COMPRAS!D5140,1,2),IVA!W:W,0)),"SIN COD.")</f>
        <v>0</v>
      </c>
    </row>
    <row r="5241" spans="1:86" x14ac:dyDescent="0.25">
      <c r="A5241"/>
      <c r="B5241"/>
      <c r="D5241"/>
      <c r="AL5241">
        <f t="shared" si="567"/>
        <v>0</v>
      </c>
      <c r="AQ5241">
        <f t="shared" si="568"/>
        <v>0</v>
      </c>
      <c r="AR5241" t="str">
        <f>IFERROR(IF(OR(AP5241=338,AP5241=340,AP5241=341,AP5241=342,AP5241="342A",AP5241="342B"),PorcenRet(AP5241,AT5241,AU5241),INDEX(PORCENTAJEBUSCAR,MATCH(AP5241,CódigoRET,0),4)*1),"")</f>
        <v/>
      </c>
      <c r="AS5241">
        <f t="shared" si="569"/>
        <v>0</v>
      </c>
      <c r="BF5241" t="str">
        <f>IFERROR(IF(OR(BD5241=338,BD5241=340,BD5241=341,BD5241=342,BD5241="342A",BD5241="342B"),PorcenRet(BD5241,BH5241,BI5241),INDEX(PORCENTAJEBUSCAR,MATCH(BD5241,CódigoRET,0),4)*1),"")</f>
        <v/>
      </c>
      <c r="BG5241">
        <f t="shared" si="570"/>
        <v>0</v>
      </c>
      <c r="BO5241">
        <f t="shared" si="571"/>
        <v>0</v>
      </c>
      <c r="CC5241">
        <f t="shared" si="572"/>
        <v>0</v>
      </c>
      <c r="CD5241">
        <f t="shared" si="573"/>
        <v>0</v>
      </c>
      <c r="CG5241">
        <f ca="1">IFERROR(INDIRECT("IVA!X"&amp;MATCH(MID(COMPRAS!C5141,1,2)&amp;MID(COMPRAS!F5141,1,2)&amp;MID(COMPRAS!D5141,1,2),IVA!W:W,0)),"SIN COD.")</f>
        <v>0</v>
      </c>
      <c r="CH5241">
        <f ca="1">IFERROR(INDIRECT("IVA!Y"&amp;MATCH(MID(COMPRAS!C5141,1,2)&amp;MID(COMPRAS!F5141,1,2)&amp;MID(COMPRAS!D5141,1,2),IVA!W:W,0)),"SIN COD.")</f>
        <v>0</v>
      </c>
    </row>
    <row r="5242" spans="1:86" x14ac:dyDescent="0.25">
      <c r="A5242"/>
      <c r="B5242"/>
      <c r="D5242"/>
      <c r="AL5242">
        <f t="shared" si="567"/>
        <v>0</v>
      </c>
      <c r="AQ5242">
        <f t="shared" si="568"/>
        <v>0</v>
      </c>
      <c r="AR5242" t="str">
        <f>IFERROR(IF(OR(AP5242=338,AP5242=340,AP5242=341,AP5242=342,AP5242="342A",AP5242="342B"),PorcenRet(AP5242,AT5242,AU5242),INDEX(PORCENTAJEBUSCAR,MATCH(AP5242,CódigoRET,0),4)*1),"")</f>
        <v/>
      </c>
      <c r="AS5242">
        <f t="shared" si="569"/>
        <v>0</v>
      </c>
      <c r="BF5242" t="str">
        <f>IFERROR(IF(OR(BD5242=338,BD5242=340,BD5242=341,BD5242=342,BD5242="342A",BD5242="342B"),PorcenRet(BD5242,BH5242,BI5242),INDEX(PORCENTAJEBUSCAR,MATCH(BD5242,CódigoRET,0),4)*1),"")</f>
        <v/>
      </c>
      <c r="BG5242">
        <f t="shared" si="570"/>
        <v>0</v>
      </c>
      <c r="BO5242">
        <f t="shared" si="571"/>
        <v>0</v>
      </c>
      <c r="CC5242">
        <f t="shared" si="572"/>
        <v>0</v>
      </c>
      <c r="CD5242">
        <f t="shared" si="573"/>
        <v>0</v>
      </c>
      <c r="CG5242">
        <f ca="1">IFERROR(INDIRECT("IVA!X"&amp;MATCH(MID(COMPRAS!C5142,1,2)&amp;MID(COMPRAS!F5142,1,2)&amp;MID(COMPRAS!D5142,1,2),IVA!W:W,0)),"SIN COD.")</f>
        <v>0</v>
      </c>
      <c r="CH5242">
        <f ca="1">IFERROR(INDIRECT("IVA!Y"&amp;MATCH(MID(COMPRAS!C5142,1,2)&amp;MID(COMPRAS!F5142,1,2)&amp;MID(COMPRAS!D5142,1,2),IVA!W:W,0)),"SIN COD.")</f>
        <v>0</v>
      </c>
    </row>
    <row r="5243" spans="1:86" x14ac:dyDescent="0.25">
      <c r="A5243"/>
      <c r="B5243"/>
      <c r="D5243"/>
      <c r="AL5243">
        <f t="shared" si="567"/>
        <v>0</v>
      </c>
      <c r="AQ5243">
        <f t="shared" si="568"/>
        <v>0</v>
      </c>
      <c r="AR5243" t="str">
        <f>IFERROR(IF(OR(AP5243=338,AP5243=340,AP5243=341,AP5243=342,AP5243="342A",AP5243="342B"),PorcenRet(AP5243,AT5243,AU5243),INDEX(PORCENTAJEBUSCAR,MATCH(AP5243,CódigoRET,0),4)*1),"")</f>
        <v/>
      </c>
      <c r="AS5243">
        <f t="shared" si="569"/>
        <v>0</v>
      </c>
      <c r="BF5243" t="str">
        <f>IFERROR(IF(OR(BD5243=338,BD5243=340,BD5243=341,BD5243=342,BD5243="342A",BD5243="342B"),PorcenRet(BD5243,BH5243,BI5243),INDEX(PORCENTAJEBUSCAR,MATCH(BD5243,CódigoRET,0),4)*1),"")</f>
        <v/>
      </c>
      <c r="BG5243">
        <f t="shared" si="570"/>
        <v>0</v>
      </c>
      <c r="BO5243">
        <f t="shared" si="571"/>
        <v>0</v>
      </c>
      <c r="CC5243">
        <f t="shared" si="572"/>
        <v>0</v>
      </c>
      <c r="CD5243">
        <f t="shared" si="573"/>
        <v>0</v>
      </c>
      <c r="CG5243">
        <f ca="1">IFERROR(INDIRECT("IVA!X"&amp;MATCH(MID(COMPRAS!C5143,1,2)&amp;MID(COMPRAS!F5143,1,2)&amp;MID(COMPRAS!D5143,1,2),IVA!W:W,0)),"SIN COD.")</f>
        <v>0</v>
      </c>
      <c r="CH5243">
        <f ca="1">IFERROR(INDIRECT("IVA!Y"&amp;MATCH(MID(COMPRAS!C5143,1,2)&amp;MID(COMPRAS!F5143,1,2)&amp;MID(COMPRAS!D5143,1,2),IVA!W:W,0)),"SIN COD.")</f>
        <v>0</v>
      </c>
    </row>
    <row r="5244" spans="1:86" x14ac:dyDescent="0.25">
      <c r="A5244"/>
      <c r="B5244"/>
      <c r="D5244"/>
      <c r="AL5244">
        <f t="shared" si="567"/>
        <v>0</v>
      </c>
      <c r="AQ5244">
        <f t="shared" si="568"/>
        <v>0</v>
      </c>
      <c r="AR5244" t="str">
        <f>IFERROR(IF(OR(AP5244=338,AP5244=340,AP5244=341,AP5244=342,AP5244="342A",AP5244="342B"),PorcenRet(AP5244,AT5244,AU5244),INDEX(PORCENTAJEBUSCAR,MATCH(AP5244,CódigoRET,0),4)*1),"")</f>
        <v/>
      </c>
      <c r="AS5244">
        <f t="shared" si="569"/>
        <v>0</v>
      </c>
      <c r="BF5244" t="str">
        <f>IFERROR(IF(OR(BD5244=338,BD5244=340,BD5244=341,BD5244=342,BD5244="342A",BD5244="342B"),PorcenRet(BD5244,BH5244,BI5244),INDEX(PORCENTAJEBUSCAR,MATCH(BD5244,CódigoRET,0),4)*1),"")</f>
        <v/>
      </c>
      <c r="BG5244">
        <f t="shared" si="570"/>
        <v>0</v>
      </c>
      <c r="BO5244">
        <f t="shared" si="571"/>
        <v>0</v>
      </c>
      <c r="CC5244">
        <f t="shared" si="572"/>
        <v>0</v>
      </c>
      <c r="CD5244">
        <f t="shared" si="573"/>
        <v>0</v>
      </c>
      <c r="CG5244">
        <f ca="1">IFERROR(INDIRECT("IVA!X"&amp;MATCH(MID(COMPRAS!C5144,1,2)&amp;MID(COMPRAS!F5144,1,2)&amp;MID(COMPRAS!D5144,1,2),IVA!W:W,0)),"SIN COD.")</f>
        <v>0</v>
      </c>
      <c r="CH5244">
        <f ca="1">IFERROR(INDIRECT("IVA!Y"&amp;MATCH(MID(COMPRAS!C5144,1,2)&amp;MID(COMPRAS!F5144,1,2)&amp;MID(COMPRAS!D5144,1,2),IVA!W:W,0)),"SIN COD.")</f>
        <v>0</v>
      </c>
    </row>
    <row r="5245" spans="1:86" x14ac:dyDescent="0.25">
      <c r="A5245"/>
      <c r="B5245"/>
      <c r="D5245"/>
      <c r="AL5245">
        <f t="shared" si="567"/>
        <v>0</v>
      </c>
      <c r="AQ5245">
        <f t="shared" si="568"/>
        <v>0</v>
      </c>
      <c r="AR5245" t="str">
        <f>IFERROR(IF(OR(AP5245=338,AP5245=340,AP5245=341,AP5245=342,AP5245="342A",AP5245="342B"),PorcenRet(AP5245,AT5245,AU5245),INDEX(PORCENTAJEBUSCAR,MATCH(AP5245,CódigoRET,0),4)*1),"")</f>
        <v/>
      </c>
      <c r="AS5245">
        <f t="shared" si="569"/>
        <v>0</v>
      </c>
      <c r="BF5245" t="str">
        <f>IFERROR(IF(OR(BD5245=338,BD5245=340,BD5245=341,BD5245=342,BD5245="342A",BD5245="342B"),PorcenRet(BD5245,BH5245,BI5245),INDEX(PORCENTAJEBUSCAR,MATCH(BD5245,CódigoRET,0),4)*1),"")</f>
        <v/>
      </c>
      <c r="BG5245">
        <f t="shared" si="570"/>
        <v>0</v>
      </c>
      <c r="BO5245">
        <f t="shared" si="571"/>
        <v>0</v>
      </c>
      <c r="CC5245">
        <f t="shared" si="572"/>
        <v>0</v>
      </c>
      <c r="CD5245">
        <f t="shared" si="573"/>
        <v>0</v>
      </c>
      <c r="CG5245">
        <f ca="1">IFERROR(INDIRECT("IVA!X"&amp;MATCH(MID(COMPRAS!C5145,1,2)&amp;MID(COMPRAS!F5145,1,2)&amp;MID(COMPRAS!D5145,1,2),IVA!W:W,0)),"SIN COD.")</f>
        <v>0</v>
      </c>
      <c r="CH5245">
        <f ca="1">IFERROR(INDIRECT("IVA!Y"&amp;MATCH(MID(COMPRAS!C5145,1,2)&amp;MID(COMPRAS!F5145,1,2)&amp;MID(COMPRAS!D5145,1,2),IVA!W:W,0)),"SIN COD.")</f>
        <v>0</v>
      </c>
    </row>
    <row r="5246" spans="1:86" x14ac:dyDescent="0.25">
      <c r="A5246"/>
      <c r="B5246"/>
      <c r="D5246"/>
      <c r="AL5246">
        <f t="shared" si="567"/>
        <v>0</v>
      </c>
      <c r="AQ5246">
        <f t="shared" si="568"/>
        <v>0</v>
      </c>
      <c r="AR5246" t="str">
        <f>IFERROR(IF(OR(AP5246=338,AP5246=340,AP5246=341,AP5246=342,AP5246="342A",AP5246="342B"),PorcenRet(AP5246,AT5246,AU5246),INDEX(PORCENTAJEBUSCAR,MATCH(AP5246,CódigoRET,0),4)*1),"")</f>
        <v/>
      </c>
      <c r="AS5246">
        <f t="shared" si="569"/>
        <v>0</v>
      </c>
      <c r="BF5246" t="str">
        <f>IFERROR(IF(OR(BD5246=338,BD5246=340,BD5246=341,BD5246=342,BD5246="342A",BD5246="342B"),PorcenRet(BD5246,BH5246,BI5246),INDEX(PORCENTAJEBUSCAR,MATCH(BD5246,CódigoRET,0),4)*1),"")</f>
        <v/>
      </c>
      <c r="BG5246">
        <f t="shared" si="570"/>
        <v>0</v>
      </c>
      <c r="BO5246">
        <f t="shared" si="571"/>
        <v>0</v>
      </c>
      <c r="CC5246">
        <f t="shared" si="572"/>
        <v>0</v>
      </c>
      <c r="CD5246">
        <f t="shared" si="573"/>
        <v>0</v>
      </c>
      <c r="CG5246">
        <f ca="1">IFERROR(INDIRECT("IVA!X"&amp;MATCH(MID(COMPRAS!C5146,1,2)&amp;MID(COMPRAS!F5146,1,2)&amp;MID(COMPRAS!D5146,1,2),IVA!W:W,0)),"SIN COD.")</f>
        <v>0</v>
      </c>
      <c r="CH5246">
        <f ca="1">IFERROR(INDIRECT("IVA!Y"&amp;MATCH(MID(COMPRAS!C5146,1,2)&amp;MID(COMPRAS!F5146,1,2)&amp;MID(COMPRAS!D5146,1,2),IVA!W:W,0)),"SIN COD.")</f>
        <v>0</v>
      </c>
    </row>
    <row r="5247" spans="1:86" x14ac:dyDescent="0.25">
      <c r="A5247"/>
      <c r="B5247"/>
      <c r="D5247"/>
      <c r="AL5247">
        <f t="shared" si="567"/>
        <v>0</v>
      </c>
      <c r="AQ5247">
        <f t="shared" si="568"/>
        <v>0</v>
      </c>
      <c r="AR5247" t="str">
        <f>IFERROR(IF(OR(AP5247=338,AP5247=340,AP5247=341,AP5247=342,AP5247="342A",AP5247="342B"),PorcenRet(AP5247,AT5247,AU5247),INDEX(PORCENTAJEBUSCAR,MATCH(AP5247,CódigoRET,0),4)*1),"")</f>
        <v/>
      </c>
      <c r="AS5247">
        <f t="shared" si="569"/>
        <v>0</v>
      </c>
      <c r="BF5247" t="str">
        <f>IFERROR(IF(OR(BD5247=338,BD5247=340,BD5247=341,BD5247=342,BD5247="342A",BD5247="342B"),PorcenRet(BD5247,BH5247,BI5247),INDEX(PORCENTAJEBUSCAR,MATCH(BD5247,CódigoRET,0),4)*1),"")</f>
        <v/>
      </c>
      <c r="BG5247">
        <f t="shared" si="570"/>
        <v>0</v>
      </c>
      <c r="BO5247">
        <f t="shared" si="571"/>
        <v>0</v>
      </c>
      <c r="CC5247">
        <f t="shared" si="572"/>
        <v>0</v>
      </c>
      <c r="CD5247">
        <f t="shared" si="573"/>
        <v>0</v>
      </c>
      <c r="CG5247">
        <f ca="1">IFERROR(INDIRECT("IVA!X"&amp;MATCH(MID(COMPRAS!C5147,1,2)&amp;MID(COMPRAS!F5147,1,2)&amp;MID(COMPRAS!D5147,1,2),IVA!W:W,0)),"SIN COD.")</f>
        <v>0</v>
      </c>
      <c r="CH5247">
        <f ca="1">IFERROR(INDIRECT("IVA!Y"&amp;MATCH(MID(COMPRAS!C5147,1,2)&amp;MID(COMPRAS!F5147,1,2)&amp;MID(COMPRAS!D5147,1,2),IVA!W:W,0)),"SIN COD.")</f>
        <v>0</v>
      </c>
    </row>
    <row r="5248" spans="1:86" x14ac:dyDescent="0.25">
      <c r="A5248"/>
      <c r="B5248"/>
      <c r="D5248"/>
      <c r="AL5248">
        <f t="shared" si="567"/>
        <v>0</v>
      </c>
      <c r="AQ5248">
        <f t="shared" si="568"/>
        <v>0</v>
      </c>
      <c r="AR5248" t="str">
        <f>IFERROR(IF(OR(AP5248=338,AP5248=340,AP5248=341,AP5248=342,AP5248="342A",AP5248="342B"),PorcenRet(AP5248,AT5248,AU5248),INDEX(PORCENTAJEBUSCAR,MATCH(AP5248,CódigoRET,0),4)*1),"")</f>
        <v/>
      </c>
      <c r="AS5248">
        <f t="shared" si="569"/>
        <v>0</v>
      </c>
      <c r="BF5248" t="str">
        <f>IFERROR(IF(OR(BD5248=338,BD5248=340,BD5248=341,BD5248=342,BD5248="342A",BD5248="342B"),PorcenRet(BD5248,BH5248,BI5248),INDEX(PORCENTAJEBUSCAR,MATCH(BD5248,CódigoRET,0),4)*1),"")</f>
        <v/>
      </c>
      <c r="BG5248">
        <f t="shared" si="570"/>
        <v>0</v>
      </c>
      <c r="BO5248">
        <f t="shared" si="571"/>
        <v>0</v>
      </c>
      <c r="CC5248">
        <f t="shared" si="572"/>
        <v>0</v>
      </c>
      <c r="CD5248">
        <f t="shared" si="573"/>
        <v>0</v>
      </c>
      <c r="CG5248">
        <f ca="1">IFERROR(INDIRECT("IVA!X"&amp;MATCH(MID(COMPRAS!C5148,1,2)&amp;MID(COMPRAS!F5148,1,2)&amp;MID(COMPRAS!D5148,1,2),IVA!W:W,0)),"SIN COD.")</f>
        <v>0</v>
      </c>
      <c r="CH5248">
        <f ca="1">IFERROR(INDIRECT("IVA!Y"&amp;MATCH(MID(COMPRAS!C5148,1,2)&amp;MID(COMPRAS!F5148,1,2)&amp;MID(COMPRAS!D5148,1,2),IVA!W:W,0)),"SIN COD.")</f>
        <v>0</v>
      </c>
    </row>
    <row r="5249" spans="1:86" x14ac:dyDescent="0.25">
      <c r="A5249"/>
      <c r="B5249"/>
      <c r="D5249"/>
      <c r="AL5249">
        <f t="shared" si="567"/>
        <v>0</v>
      </c>
      <c r="AQ5249">
        <f t="shared" si="568"/>
        <v>0</v>
      </c>
      <c r="AR5249" t="str">
        <f>IFERROR(IF(OR(AP5249=338,AP5249=340,AP5249=341,AP5249=342,AP5249="342A",AP5249="342B"),PorcenRet(AP5249,AT5249,AU5249),INDEX(PORCENTAJEBUSCAR,MATCH(AP5249,CódigoRET,0),4)*1),"")</f>
        <v/>
      </c>
      <c r="AS5249">
        <f t="shared" si="569"/>
        <v>0</v>
      </c>
      <c r="BF5249" t="str">
        <f>IFERROR(IF(OR(BD5249=338,BD5249=340,BD5249=341,BD5249=342,BD5249="342A",BD5249="342B"),PorcenRet(BD5249,BH5249,BI5249),INDEX(PORCENTAJEBUSCAR,MATCH(BD5249,CódigoRET,0),4)*1),"")</f>
        <v/>
      </c>
      <c r="BG5249">
        <f t="shared" si="570"/>
        <v>0</v>
      </c>
      <c r="BO5249">
        <f t="shared" si="571"/>
        <v>0</v>
      </c>
      <c r="CC5249">
        <f t="shared" si="572"/>
        <v>0</v>
      </c>
      <c r="CD5249">
        <f t="shared" si="573"/>
        <v>0</v>
      </c>
      <c r="CG5249">
        <f ca="1">IFERROR(INDIRECT("IVA!X"&amp;MATCH(MID(COMPRAS!C5149,1,2)&amp;MID(COMPRAS!F5149,1,2)&amp;MID(COMPRAS!D5149,1,2),IVA!W:W,0)),"SIN COD.")</f>
        <v>0</v>
      </c>
      <c r="CH5249">
        <f ca="1">IFERROR(INDIRECT("IVA!Y"&amp;MATCH(MID(COMPRAS!C5149,1,2)&amp;MID(COMPRAS!F5149,1,2)&amp;MID(COMPRAS!D5149,1,2),IVA!W:W,0)),"SIN COD.")</f>
        <v>0</v>
      </c>
    </row>
    <row r="5250" spans="1:86" x14ac:dyDescent="0.25">
      <c r="A5250"/>
      <c r="B5250"/>
      <c r="D5250"/>
      <c r="AL5250">
        <f t="shared" ref="AL5250:AL5313" si="574">O5250+P5250+Q5250+R5250+S5250+T5250+U5250+V5250</f>
        <v>0</v>
      </c>
      <c r="AQ5250">
        <f t="shared" ref="AQ5250:AQ5313" si="575">+P5250+Q5250+R5250+S5250-BE5250-BQ5250-BW5250+O5250</f>
        <v>0</v>
      </c>
      <c r="AR5250" t="str">
        <f>IFERROR(IF(OR(AP5250=338,AP5250=340,AP5250=341,AP5250=342,AP5250="342A",AP5250="342B"),PorcenRet(AP5250,AT5250,AU5250),INDEX(PORCENTAJEBUSCAR,MATCH(AP5250,CódigoRET,0),4)*1),"")</f>
        <v/>
      </c>
      <c r="AS5250">
        <f t="shared" ref="AS5250:AS5313" si="576">ROUND(IF(AP5250="",0,AQ5250*(AR5250/100)),2)</f>
        <v>0</v>
      </c>
      <c r="BF5250" t="str">
        <f>IFERROR(IF(OR(BD5250=338,BD5250=340,BD5250=341,BD5250=342,BD5250="342A",BD5250="342B"),PorcenRet(BD5250,BH5250,BI5250),INDEX(PORCENTAJEBUSCAR,MATCH(BD5250,CódigoRET,0),4)*1),"")</f>
        <v/>
      </c>
      <c r="BG5250">
        <f t="shared" ref="BG5250:BG5313" si="577">ROUND(IF(BD5250="",0,BE5250*(BF5250/100)),2)</f>
        <v>0</v>
      </c>
      <c r="BO5250">
        <f t="shared" ref="BO5250:BO5313" si="578">IF(MID(F5250,1,2)="41",SUM(O5250:S5250),0)</f>
        <v>0</v>
      </c>
      <c r="CC5250">
        <f t="shared" ref="CC5250:CC5313" si="579">O5250+P5250+Q5250+R5250+S5250</f>
        <v>0</v>
      </c>
      <c r="CD5250">
        <f t="shared" ref="CD5250:CD5313" si="580">T5250+U5250</f>
        <v>0</v>
      </c>
      <c r="CG5250">
        <f ca="1">IFERROR(INDIRECT("IVA!X"&amp;MATCH(MID(COMPRAS!C5150,1,2)&amp;MID(COMPRAS!F5150,1,2)&amp;MID(COMPRAS!D5150,1,2),IVA!W:W,0)),"SIN COD.")</f>
        <v>0</v>
      </c>
      <c r="CH5250">
        <f ca="1">IFERROR(INDIRECT("IVA!Y"&amp;MATCH(MID(COMPRAS!C5150,1,2)&amp;MID(COMPRAS!F5150,1,2)&amp;MID(COMPRAS!D5150,1,2),IVA!W:W,0)),"SIN COD.")</f>
        <v>0</v>
      </c>
    </row>
    <row r="5251" spans="1:86" x14ac:dyDescent="0.25">
      <c r="A5251"/>
      <c r="B5251"/>
      <c r="D5251"/>
      <c r="AL5251">
        <f t="shared" si="574"/>
        <v>0</v>
      </c>
      <c r="AQ5251">
        <f t="shared" si="575"/>
        <v>0</v>
      </c>
      <c r="AR5251" t="str">
        <f>IFERROR(IF(OR(AP5251=338,AP5251=340,AP5251=341,AP5251=342,AP5251="342A",AP5251="342B"),PorcenRet(AP5251,AT5251,AU5251),INDEX(PORCENTAJEBUSCAR,MATCH(AP5251,CódigoRET,0),4)*1),"")</f>
        <v/>
      </c>
      <c r="AS5251">
        <f t="shared" si="576"/>
        <v>0</v>
      </c>
      <c r="BF5251" t="str">
        <f>IFERROR(IF(OR(BD5251=338,BD5251=340,BD5251=341,BD5251=342,BD5251="342A",BD5251="342B"),PorcenRet(BD5251,BH5251,BI5251),INDEX(PORCENTAJEBUSCAR,MATCH(BD5251,CódigoRET,0),4)*1),"")</f>
        <v/>
      </c>
      <c r="BG5251">
        <f t="shared" si="577"/>
        <v>0</v>
      </c>
      <c r="BO5251">
        <f t="shared" si="578"/>
        <v>0</v>
      </c>
      <c r="CC5251">
        <f t="shared" si="579"/>
        <v>0</v>
      </c>
      <c r="CD5251">
        <f t="shared" si="580"/>
        <v>0</v>
      </c>
      <c r="CG5251">
        <f ca="1">IFERROR(INDIRECT("IVA!X"&amp;MATCH(MID(COMPRAS!C5151,1,2)&amp;MID(COMPRAS!F5151,1,2)&amp;MID(COMPRAS!D5151,1,2),IVA!W:W,0)),"SIN COD.")</f>
        <v>0</v>
      </c>
      <c r="CH5251">
        <f ca="1">IFERROR(INDIRECT("IVA!Y"&amp;MATCH(MID(COMPRAS!C5151,1,2)&amp;MID(COMPRAS!F5151,1,2)&amp;MID(COMPRAS!D5151,1,2),IVA!W:W,0)),"SIN COD.")</f>
        <v>0</v>
      </c>
    </row>
    <row r="5252" spans="1:86" x14ac:dyDescent="0.25">
      <c r="A5252"/>
      <c r="B5252"/>
      <c r="D5252"/>
      <c r="AL5252">
        <f t="shared" si="574"/>
        <v>0</v>
      </c>
      <c r="AQ5252">
        <f t="shared" si="575"/>
        <v>0</v>
      </c>
      <c r="AR5252" t="str">
        <f>IFERROR(IF(OR(AP5252=338,AP5252=340,AP5252=341,AP5252=342,AP5252="342A",AP5252="342B"),PorcenRet(AP5252,AT5252,AU5252),INDEX(PORCENTAJEBUSCAR,MATCH(AP5252,CódigoRET,0),4)*1),"")</f>
        <v/>
      </c>
      <c r="AS5252">
        <f t="shared" si="576"/>
        <v>0</v>
      </c>
      <c r="BF5252" t="str">
        <f>IFERROR(IF(OR(BD5252=338,BD5252=340,BD5252=341,BD5252=342,BD5252="342A",BD5252="342B"),PorcenRet(BD5252,BH5252,BI5252),INDEX(PORCENTAJEBUSCAR,MATCH(BD5252,CódigoRET,0),4)*1),"")</f>
        <v/>
      </c>
      <c r="BG5252">
        <f t="shared" si="577"/>
        <v>0</v>
      </c>
      <c r="BO5252">
        <f t="shared" si="578"/>
        <v>0</v>
      </c>
      <c r="CC5252">
        <f t="shared" si="579"/>
        <v>0</v>
      </c>
      <c r="CD5252">
        <f t="shared" si="580"/>
        <v>0</v>
      </c>
      <c r="CG5252">
        <f ca="1">IFERROR(INDIRECT("IVA!X"&amp;MATCH(MID(COMPRAS!C5152,1,2)&amp;MID(COMPRAS!F5152,1,2)&amp;MID(COMPRAS!D5152,1,2),IVA!W:W,0)),"SIN COD.")</f>
        <v>0</v>
      </c>
      <c r="CH5252">
        <f ca="1">IFERROR(INDIRECT("IVA!Y"&amp;MATCH(MID(COMPRAS!C5152,1,2)&amp;MID(COMPRAS!F5152,1,2)&amp;MID(COMPRAS!D5152,1,2),IVA!W:W,0)),"SIN COD.")</f>
        <v>0</v>
      </c>
    </row>
    <row r="5253" spans="1:86" x14ac:dyDescent="0.25">
      <c r="A5253"/>
      <c r="B5253"/>
      <c r="D5253"/>
      <c r="AL5253">
        <f t="shared" si="574"/>
        <v>0</v>
      </c>
      <c r="AQ5253">
        <f t="shared" si="575"/>
        <v>0</v>
      </c>
      <c r="AR5253" t="str">
        <f>IFERROR(IF(OR(AP5253=338,AP5253=340,AP5253=341,AP5253=342,AP5253="342A",AP5253="342B"),PorcenRet(AP5253,AT5253,AU5253),INDEX(PORCENTAJEBUSCAR,MATCH(AP5253,CódigoRET,0),4)*1),"")</f>
        <v/>
      </c>
      <c r="AS5253">
        <f t="shared" si="576"/>
        <v>0</v>
      </c>
      <c r="BF5253" t="str">
        <f>IFERROR(IF(OR(BD5253=338,BD5253=340,BD5253=341,BD5253=342,BD5253="342A",BD5253="342B"),PorcenRet(BD5253,BH5253,BI5253),INDEX(PORCENTAJEBUSCAR,MATCH(BD5253,CódigoRET,0),4)*1),"")</f>
        <v/>
      </c>
      <c r="BG5253">
        <f t="shared" si="577"/>
        <v>0</v>
      </c>
      <c r="BO5253">
        <f t="shared" si="578"/>
        <v>0</v>
      </c>
      <c r="CC5253">
        <f t="shared" si="579"/>
        <v>0</v>
      </c>
      <c r="CD5253">
        <f t="shared" si="580"/>
        <v>0</v>
      </c>
      <c r="CG5253">
        <f ca="1">IFERROR(INDIRECT("IVA!X"&amp;MATCH(MID(COMPRAS!C5153,1,2)&amp;MID(COMPRAS!F5153,1,2)&amp;MID(COMPRAS!D5153,1,2),IVA!W:W,0)),"SIN COD.")</f>
        <v>0</v>
      </c>
      <c r="CH5253">
        <f ca="1">IFERROR(INDIRECT("IVA!Y"&amp;MATCH(MID(COMPRAS!C5153,1,2)&amp;MID(COMPRAS!F5153,1,2)&amp;MID(COMPRAS!D5153,1,2),IVA!W:W,0)),"SIN COD.")</f>
        <v>0</v>
      </c>
    </row>
    <row r="5254" spans="1:86" x14ac:dyDescent="0.25">
      <c r="A5254"/>
      <c r="B5254"/>
      <c r="D5254"/>
      <c r="AL5254">
        <f t="shared" si="574"/>
        <v>0</v>
      </c>
      <c r="AQ5254">
        <f t="shared" si="575"/>
        <v>0</v>
      </c>
      <c r="AR5254" t="str">
        <f>IFERROR(IF(OR(AP5254=338,AP5254=340,AP5254=341,AP5254=342,AP5254="342A",AP5254="342B"),PorcenRet(AP5254,AT5254,AU5254),INDEX(PORCENTAJEBUSCAR,MATCH(AP5254,CódigoRET,0),4)*1),"")</f>
        <v/>
      </c>
      <c r="AS5254">
        <f t="shared" si="576"/>
        <v>0</v>
      </c>
      <c r="BF5254" t="str">
        <f>IFERROR(IF(OR(BD5254=338,BD5254=340,BD5254=341,BD5254=342,BD5254="342A",BD5254="342B"),PorcenRet(BD5254,BH5254,BI5254),INDEX(PORCENTAJEBUSCAR,MATCH(BD5254,CódigoRET,0),4)*1),"")</f>
        <v/>
      </c>
      <c r="BG5254">
        <f t="shared" si="577"/>
        <v>0</v>
      </c>
      <c r="BO5254">
        <f t="shared" si="578"/>
        <v>0</v>
      </c>
      <c r="CC5254">
        <f t="shared" si="579"/>
        <v>0</v>
      </c>
      <c r="CD5254">
        <f t="shared" si="580"/>
        <v>0</v>
      </c>
      <c r="CG5254">
        <f ca="1">IFERROR(INDIRECT("IVA!X"&amp;MATCH(MID(COMPRAS!C5154,1,2)&amp;MID(COMPRAS!F5154,1,2)&amp;MID(COMPRAS!D5154,1,2),IVA!W:W,0)),"SIN COD.")</f>
        <v>0</v>
      </c>
      <c r="CH5254">
        <f ca="1">IFERROR(INDIRECT("IVA!Y"&amp;MATCH(MID(COMPRAS!C5154,1,2)&amp;MID(COMPRAS!F5154,1,2)&amp;MID(COMPRAS!D5154,1,2),IVA!W:W,0)),"SIN COD.")</f>
        <v>0</v>
      </c>
    </row>
    <row r="5255" spans="1:86" x14ac:dyDescent="0.25">
      <c r="A5255"/>
      <c r="B5255"/>
      <c r="D5255"/>
      <c r="AL5255">
        <f t="shared" si="574"/>
        <v>0</v>
      </c>
      <c r="AQ5255">
        <f t="shared" si="575"/>
        <v>0</v>
      </c>
      <c r="AR5255" t="str">
        <f>IFERROR(IF(OR(AP5255=338,AP5255=340,AP5255=341,AP5255=342,AP5255="342A",AP5255="342B"),PorcenRet(AP5255,AT5255,AU5255),INDEX(PORCENTAJEBUSCAR,MATCH(AP5255,CódigoRET,0),4)*1),"")</f>
        <v/>
      </c>
      <c r="AS5255">
        <f t="shared" si="576"/>
        <v>0</v>
      </c>
      <c r="BF5255" t="str">
        <f>IFERROR(IF(OR(BD5255=338,BD5255=340,BD5255=341,BD5255=342,BD5255="342A",BD5255="342B"),PorcenRet(BD5255,BH5255,BI5255),INDEX(PORCENTAJEBUSCAR,MATCH(BD5255,CódigoRET,0),4)*1),"")</f>
        <v/>
      </c>
      <c r="BG5255">
        <f t="shared" si="577"/>
        <v>0</v>
      </c>
      <c r="BO5255">
        <f t="shared" si="578"/>
        <v>0</v>
      </c>
      <c r="CC5255">
        <f t="shared" si="579"/>
        <v>0</v>
      </c>
      <c r="CD5255">
        <f t="shared" si="580"/>
        <v>0</v>
      </c>
      <c r="CG5255">
        <f ca="1">IFERROR(INDIRECT("IVA!X"&amp;MATCH(MID(COMPRAS!C5155,1,2)&amp;MID(COMPRAS!F5155,1,2)&amp;MID(COMPRAS!D5155,1,2),IVA!W:W,0)),"SIN COD.")</f>
        <v>0</v>
      </c>
      <c r="CH5255">
        <f ca="1">IFERROR(INDIRECT("IVA!Y"&amp;MATCH(MID(COMPRAS!C5155,1,2)&amp;MID(COMPRAS!F5155,1,2)&amp;MID(COMPRAS!D5155,1,2),IVA!W:W,0)),"SIN COD.")</f>
        <v>0</v>
      </c>
    </row>
    <row r="5256" spans="1:86" x14ac:dyDescent="0.25">
      <c r="A5256"/>
      <c r="B5256"/>
      <c r="D5256"/>
      <c r="AL5256">
        <f t="shared" si="574"/>
        <v>0</v>
      </c>
      <c r="AQ5256">
        <f t="shared" si="575"/>
        <v>0</v>
      </c>
      <c r="AR5256" t="str">
        <f>IFERROR(IF(OR(AP5256=338,AP5256=340,AP5256=341,AP5256=342,AP5256="342A",AP5256="342B"),PorcenRet(AP5256,AT5256,AU5256),INDEX(PORCENTAJEBUSCAR,MATCH(AP5256,CódigoRET,0),4)*1),"")</f>
        <v/>
      </c>
      <c r="AS5256">
        <f t="shared" si="576"/>
        <v>0</v>
      </c>
      <c r="BF5256" t="str">
        <f>IFERROR(IF(OR(BD5256=338,BD5256=340,BD5256=341,BD5256=342,BD5256="342A",BD5256="342B"),PorcenRet(BD5256,BH5256,BI5256),INDEX(PORCENTAJEBUSCAR,MATCH(BD5256,CódigoRET,0),4)*1),"")</f>
        <v/>
      </c>
      <c r="BG5256">
        <f t="shared" si="577"/>
        <v>0</v>
      </c>
      <c r="BO5256">
        <f t="shared" si="578"/>
        <v>0</v>
      </c>
      <c r="CC5256">
        <f t="shared" si="579"/>
        <v>0</v>
      </c>
      <c r="CD5256">
        <f t="shared" si="580"/>
        <v>0</v>
      </c>
      <c r="CG5256">
        <f ca="1">IFERROR(INDIRECT("IVA!X"&amp;MATCH(MID(COMPRAS!C5156,1,2)&amp;MID(COMPRAS!F5156,1,2)&amp;MID(COMPRAS!D5156,1,2),IVA!W:W,0)),"SIN COD.")</f>
        <v>0</v>
      </c>
      <c r="CH5256">
        <f ca="1">IFERROR(INDIRECT("IVA!Y"&amp;MATCH(MID(COMPRAS!C5156,1,2)&amp;MID(COMPRAS!F5156,1,2)&amp;MID(COMPRAS!D5156,1,2),IVA!W:W,0)),"SIN COD.")</f>
        <v>0</v>
      </c>
    </row>
    <row r="5257" spans="1:86" x14ac:dyDescent="0.25">
      <c r="A5257"/>
      <c r="B5257"/>
      <c r="D5257"/>
      <c r="AL5257">
        <f t="shared" si="574"/>
        <v>0</v>
      </c>
      <c r="AQ5257">
        <f t="shared" si="575"/>
        <v>0</v>
      </c>
      <c r="AR5257" t="str">
        <f>IFERROR(IF(OR(AP5257=338,AP5257=340,AP5257=341,AP5257=342,AP5257="342A",AP5257="342B"),PorcenRet(AP5257,AT5257,AU5257),INDEX(PORCENTAJEBUSCAR,MATCH(AP5257,CódigoRET,0),4)*1),"")</f>
        <v/>
      </c>
      <c r="AS5257">
        <f t="shared" si="576"/>
        <v>0</v>
      </c>
      <c r="BF5257" t="str">
        <f>IFERROR(IF(OR(BD5257=338,BD5257=340,BD5257=341,BD5257=342,BD5257="342A",BD5257="342B"),PorcenRet(BD5257,BH5257,BI5257),INDEX(PORCENTAJEBUSCAR,MATCH(BD5257,CódigoRET,0),4)*1),"")</f>
        <v/>
      </c>
      <c r="BG5257">
        <f t="shared" si="577"/>
        <v>0</v>
      </c>
      <c r="BO5257">
        <f t="shared" si="578"/>
        <v>0</v>
      </c>
      <c r="CC5257">
        <f t="shared" si="579"/>
        <v>0</v>
      </c>
      <c r="CD5257">
        <f t="shared" si="580"/>
        <v>0</v>
      </c>
      <c r="CG5257">
        <f ca="1">IFERROR(INDIRECT("IVA!X"&amp;MATCH(MID(COMPRAS!C5157,1,2)&amp;MID(COMPRAS!F5157,1,2)&amp;MID(COMPRAS!D5157,1,2),IVA!W:W,0)),"SIN COD.")</f>
        <v>0</v>
      </c>
      <c r="CH5257">
        <f ca="1">IFERROR(INDIRECT("IVA!Y"&amp;MATCH(MID(COMPRAS!C5157,1,2)&amp;MID(COMPRAS!F5157,1,2)&amp;MID(COMPRAS!D5157,1,2),IVA!W:W,0)),"SIN COD.")</f>
        <v>0</v>
      </c>
    </row>
    <row r="5258" spans="1:86" x14ac:dyDescent="0.25">
      <c r="A5258"/>
      <c r="B5258"/>
      <c r="D5258"/>
      <c r="AL5258">
        <f t="shared" si="574"/>
        <v>0</v>
      </c>
      <c r="AQ5258">
        <f t="shared" si="575"/>
        <v>0</v>
      </c>
      <c r="AR5258" t="str">
        <f>IFERROR(IF(OR(AP5258=338,AP5258=340,AP5258=341,AP5258=342,AP5258="342A",AP5258="342B"),PorcenRet(AP5258,AT5258,AU5258),INDEX(PORCENTAJEBUSCAR,MATCH(AP5258,CódigoRET,0),4)*1),"")</f>
        <v/>
      </c>
      <c r="AS5258">
        <f t="shared" si="576"/>
        <v>0</v>
      </c>
      <c r="BF5258" t="str">
        <f>IFERROR(IF(OR(BD5258=338,BD5258=340,BD5258=341,BD5258=342,BD5258="342A",BD5258="342B"),PorcenRet(BD5258,BH5258,BI5258),INDEX(PORCENTAJEBUSCAR,MATCH(BD5258,CódigoRET,0),4)*1),"")</f>
        <v/>
      </c>
      <c r="BG5258">
        <f t="shared" si="577"/>
        <v>0</v>
      </c>
      <c r="BO5258">
        <f t="shared" si="578"/>
        <v>0</v>
      </c>
      <c r="CC5258">
        <f t="shared" si="579"/>
        <v>0</v>
      </c>
      <c r="CD5258">
        <f t="shared" si="580"/>
        <v>0</v>
      </c>
      <c r="CG5258">
        <f ca="1">IFERROR(INDIRECT("IVA!X"&amp;MATCH(MID(COMPRAS!C5158,1,2)&amp;MID(COMPRAS!F5158,1,2)&amp;MID(COMPRAS!D5158,1,2),IVA!W:W,0)),"SIN COD.")</f>
        <v>0</v>
      </c>
      <c r="CH5258">
        <f ca="1">IFERROR(INDIRECT("IVA!Y"&amp;MATCH(MID(COMPRAS!C5158,1,2)&amp;MID(COMPRAS!F5158,1,2)&amp;MID(COMPRAS!D5158,1,2),IVA!W:W,0)),"SIN COD.")</f>
        <v>0</v>
      </c>
    </row>
    <row r="5259" spans="1:86" x14ac:dyDescent="0.25">
      <c r="A5259"/>
      <c r="B5259"/>
      <c r="D5259"/>
      <c r="AL5259">
        <f t="shared" si="574"/>
        <v>0</v>
      </c>
      <c r="AQ5259">
        <f t="shared" si="575"/>
        <v>0</v>
      </c>
      <c r="AR5259" t="str">
        <f>IFERROR(IF(OR(AP5259=338,AP5259=340,AP5259=341,AP5259=342,AP5259="342A",AP5259="342B"),PorcenRet(AP5259,AT5259,AU5259),INDEX(PORCENTAJEBUSCAR,MATCH(AP5259,CódigoRET,0),4)*1),"")</f>
        <v/>
      </c>
      <c r="AS5259">
        <f t="shared" si="576"/>
        <v>0</v>
      </c>
      <c r="BF5259" t="str">
        <f>IFERROR(IF(OR(BD5259=338,BD5259=340,BD5259=341,BD5259=342,BD5259="342A",BD5259="342B"),PorcenRet(BD5259,BH5259,BI5259),INDEX(PORCENTAJEBUSCAR,MATCH(BD5259,CódigoRET,0),4)*1),"")</f>
        <v/>
      </c>
      <c r="BG5259">
        <f t="shared" si="577"/>
        <v>0</v>
      </c>
      <c r="BO5259">
        <f t="shared" si="578"/>
        <v>0</v>
      </c>
      <c r="CC5259">
        <f t="shared" si="579"/>
        <v>0</v>
      </c>
      <c r="CD5259">
        <f t="shared" si="580"/>
        <v>0</v>
      </c>
      <c r="CG5259">
        <f ca="1">IFERROR(INDIRECT("IVA!X"&amp;MATCH(MID(COMPRAS!C5159,1,2)&amp;MID(COMPRAS!F5159,1,2)&amp;MID(COMPRAS!D5159,1,2),IVA!W:W,0)),"SIN COD.")</f>
        <v>0</v>
      </c>
      <c r="CH5259">
        <f ca="1">IFERROR(INDIRECT("IVA!Y"&amp;MATCH(MID(COMPRAS!C5159,1,2)&amp;MID(COMPRAS!F5159,1,2)&amp;MID(COMPRAS!D5159,1,2),IVA!W:W,0)),"SIN COD.")</f>
        <v>0</v>
      </c>
    </row>
    <row r="5260" spans="1:86" x14ac:dyDescent="0.25">
      <c r="A5260"/>
      <c r="B5260"/>
      <c r="D5260"/>
      <c r="AL5260">
        <f t="shared" si="574"/>
        <v>0</v>
      </c>
      <c r="AQ5260">
        <f t="shared" si="575"/>
        <v>0</v>
      </c>
      <c r="AR5260" t="str">
        <f>IFERROR(IF(OR(AP5260=338,AP5260=340,AP5260=341,AP5260=342,AP5260="342A",AP5260="342B"),PorcenRet(AP5260,AT5260,AU5260),INDEX(PORCENTAJEBUSCAR,MATCH(AP5260,CódigoRET,0),4)*1),"")</f>
        <v/>
      </c>
      <c r="AS5260">
        <f t="shared" si="576"/>
        <v>0</v>
      </c>
      <c r="BF5260" t="str">
        <f>IFERROR(IF(OR(BD5260=338,BD5260=340,BD5260=341,BD5260=342,BD5260="342A",BD5260="342B"),PorcenRet(BD5260,BH5260,BI5260),INDEX(PORCENTAJEBUSCAR,MATCH(BD5260,CódigoRET,0),4)*1),"")</f>
        <v/>
      </c>
      <c r="BG5260">
        <f t="shared" si="577"/>
        <v>0</v>
      </c>
      <c r="BO5260">
        <f t="shared" si="578"/>
        <v>0</v>
      </c>
      <c r="CC5260">
        <f t="shared" si="579"/>
        <v>0</v>
      </c>
      <c r="CD5260">
        <f t="shared" si="580"/>
        <v>0</v>
      </c>
      <c r="CG5260">
        <f ca="1">IFERROR(INDIRECT("IVA!X"&amp;MATCH(MID(COMPRAS!C5160,1,2)&amp;MID(COMPRAS!F5160,1,2)&amp;MID(COMPRAS!D5160,1,2),IVA!W:W,0)),"SIN COD.")</f>
        <v>0</v>
      </c>
      <c r="CH5260">
        <f ca="1">IFERROR(INDIRECT("IVA!Y"&amp;MATCH(MID(COMPRAS!C5160,1,2)&amp;MID(COMPRAS!F5160,1,2)&amp;MID(COMPRAS!D5160,1,2),IVA!W:W,0)),"SIN COD.")</f>
        <v>0</v>
      </c>
    </row>
    <row r="5261" spans="1:86" x14ac:dyDescent="0.25">
      <c r="A5261"/>
      <c r="B5261"/>
      <c r="D5261"/>
      <c r="AL5261">
        <f t="shared" si="574"/>
        <v>0</v>
      </c>
      <c r="AQ5261">
        <f t="shared" si="575"/>
        <v>0</v>
      </c>
      <c r="AR5261" t="str">
        <f>IFERROR(IF(OR(AP5261=338,AP5261=340,AP5261=341,AP5261=342,AP5261="342A",AP5261="342B"),PorcenRet(AP5261,AT5261,AU5261),INDEX(PORCENTAJEBUSCAR,MATCH(AP5261,CódigoRET,0),4)*1),"")</f>
        <v/>
      </c>
      <c r="AS5261">
        <f t="shared" si="576"/>
        <v>0</v>
      </c>
      <c r="BF5261" t="str">
        <f>IFERROR(IF(OR(BD5261=338,BD5261=340,BD5261=341,BD5261=342,BD5261="342A",BD5261="342B"),PorcenRet(BD5261,BH5261,BI5261),INDEX(PORCENTAJEBUSCAR,MATCH(BD5261,CódigoRET,0),4)*1),"")</f>
        <v/>
      </c>
      <c r="BG5261">
        <f t="shared" si="577"/>
        <v>0</v>
      </c>
      <c r="BO5261">
        <f t="shared" si="578"/>
        <v>0</v>
      </c>
      <c r="CC5261">
        <f t="shared" si="579"/>
        <v>0</v>
      </c>
      <c r="CD5261">
        <f t="shared" si="580"/>
        <v>0</v>
      </c>
      <c r="CG5261">
        <f ca="1">IFERROR(INDIRECT("IVA!X"&amp;MATCH(MID(COMPRAS!C5161,1,2)&amp;MID(COMPRAS!F5161,1,2)&amp;MID(COMPRAS!D5161,1,2),IVA!W:W,0)),"SIN COD.")</f>
        <v>0</v>
      </c>
      <c r="CH5261">
        <f ca="1">IFERROR(INDIRECT("IVA!Y"&amp;MATCH(MID(COMPRAS!C5161,1,2)&amp;MID(COMPRAS!F5161,1,2)&amp;MID(COMPRAS!D5161,1,2),IVA!W:W,0)),"SIN COD.")</f>
        <v>0</v>
      </c>
    </row>
    <row r="5262" spans="1:86" x14ac:dyDescent="0.25">
      <c r="A5262"/>
      <c r="B5262"/>
      <c r="D5262"/>
      <c r="AL5262">
        <f t="shared" si="574"/>
        <v>0</v>
      </c>
      <c r="AQ5262">
        <f t="shared" si="575"/>
        <v>0</v>
      </c>
      <c r="AR5262" t="str">
        <f>IFERROR(IF(OR(AP5262=338,AP5262=340,AP5262=341,AP5262=342,AP5262="342A",AP5262="342B"),PorcenRet(AP5262,AT5262,AU5262),INDEX(PORCENTAJEBUSCAR,MATCH(AP5262,CódigoRET,0),4)*1),"")</f>
        <v/>
      </c>
      <c r="AS5262">
        <f t="shared" si="576"/>
        <v>0</v>
      </c>
      <c r="BF5262" t="str">
        <f>IFERROR(IF(OR(BD5262=338,BD5262=340,BD5262=341,BD5262=342,BD5262="342A",BD5262="342B"),PorcenRet(BD5262,BH5262,BI5262),INDEX(PORCENTAJEBUSCAR,MATCH(BD5262,CódigoRET,0),4)*1),"")</f>
        <v/>
      </c>
      <c r="BG5262">
        <f t="shared" si="577"/>
        <v>0</v>
      </c>
      <c r="BO5262">
        <f t="shared" si="578"/>
        <v>0</v>
      </c>
      <c r="CC5262">
        <f t="shared" si="579"/>
        <v>0</v>
      </c>
      <c r="CD5262">
        <f t="shared" si="580"/>
        <v>0</v>
      </c>
      <c r="CG5262">
        <f ca="1">IFERROR(INDIRECT("IVA!X"&amp;MATCH(MID(COMPRAS!C5162,1,2)&amp;MID(COMPRAS!F5162,1,2)&amp;MID(COMPRAS!D5162,1,2),IVA!W:W,0)),"SIN COD.")</f>
        <v>0</v>
      </c>
      <c r="CH5262">
        <f ca="1">IFERROR(INDIRECT("IVA!Y"&amp;MATCH(MID(COMPRAS!C5162,1,2)&amp;MID(COMPRAS!F5162,1,2)&amp;MID(COMPRAS!D5162,1,2),IVA!W:W,0)),"SIN COD.")</f>
        <v>0</v>
      </c>
    </row>
    <row r="5263" spans="1:86" x14ac:dyDescent="0.25">
      <c r="A5263"/>
      <c r="B5263"/>
      <c r="D5263"/>
      <c r="AL5263">
        <f t="shared" si="574"/>
        <v>0</v>
      </c>
      <c r="AQ5263">
        <f t="shared" si="575"/>
        <v>0</v>
      </c>
      <c r="AR5263" t="str">
        <f>IFERROR(IF(OR(AP5263=338,AP5263=340,AP5263=341,AP5263=342,AP5263="342A",AP5263="342B"),PorcenRet(AP5263,AT5263,AU5263),INDEX(PORCENTAJEBUSCAR,MATCH(AP5263,CódigoRET,0),4)*1),"")</f>
        <v/>
      </c>
      <c r="AS5263">
        <f t="shared" si="576"/>
        <v>0</v>
      </c>
      <c r="BF5263" t="str">
        <f>IFERROR(IF(OR(BD5263=338,BD5263=340,BD5263=341,BD5263=342,BD5263="342A",BD5263="342B"),PorcenRet(BD5263,BH5263,BI5263),INDEX(PORCENTAJEBUSCAR,MATCH(BD5263,CódigoRET,0),4)*1),"")</f>
        <v/>
      </c>
      <c r="BG5263">
        <f t="shared" si="577"/>
        <v>0</v>
      </c>
      <c r="BO5263">
        <f t="shared" si="578"/>
        <v>0</v>
      </c>
      <c r="CC5263">
        <f t="shared" si="579"/>
        <v>0</v>
      </c>
      <c r="CD5263">
        <f t="shared" si="580"/>
        <v>0</v>
      </c>
      <c r="CG5263">
        <f ca="1">IFERROR(INDIRECT("IVA!X"&amp;MATCH(MID(COMPRAS!C5163,1,2)&amp;MID(COMPRAS!F5163,1,2)&amp;MID(COMPRAS!D5163,1,2),IVA!W:W,0)),"SIN COD.")</f>
        <v>0</v>
      </c>
      <c r="CH5263">
        <f ca="1">IFERROR(INDIRECT("IVA!Y"&amp;MATCH(MID(COMPRAS!C5163,1,2)&amp;MID(COMPRAS!F5163,1,2)&amp;MID(COMPRAS!D5163,1,2),IVA!W:W,0)),"SIN COD.")</f>
        <v>0</v>
      </c>
    </row>
    <row r="5264" spans="1:86" x14ac:dyDescent="0.25">
      <c r="A5264"/>
      <c r="B5264"/>
      <c r="D5264"/>
      <c r="AL5264">
        <f t="shared" si="574"/>
        <v>0</v>
      </c>
      <c r="AQ5264">
        <f t="shared" si="575"/>
        <v>0</v>
      </c>
      <c r="AR5264" t="str">
        <f>IFERROR(IF(OR(AP5264=338,AP5264=340,AP5264=341,AP5264=342,AP5264="342A",AP5264="342B"),PorcenRet(AP5264,AT5264,AU5264),INDEX(PORCENTAJEBUSCAR,MATCH(AP5264,CódigoRET,0),4)*1),"")</f>
        <v/>
      </c>
      <c r="AS5264">
        <f t="shared" si="576"/>
        <v>0</v>
      </c>
      <c r="BF5264" t="str">
        <f>IFERROR(IF(OR(BD5264=338,BD5264=340,BD5264=341,BD5264=342,BD5264="342A",BD5264="342B"),PorcenRet(BD5264,BH5264,BI5264),INDEX(PORCENTAJEBUSCAR,MATCH(BD5264,CódigoRET,0),4)*1),"")</f>
        <v/>
      </c>
      <c r="BG5264">
        <f t="shared" si="577"/>
        <v>0</v>
      </c>
      <c r="BO5264">
        <f t="shared" si="578"/>
        <v>0</v>
      </c>
      <c r="CC5264">
        <f t="shared" si="579"/>
        <v>0</v>
      </c>
      <c r="CD5264">
        <f t="shared" si="580"/>
        <v>0</v>
      </c>
      <c r="CG5264">
        <f ca="1">IFERROR(INDIRECT("IVA!X"&amp;MATCH(MID(COMPRAS!C5164,1,2)&amp;MID(COMPRAS!F5164,1,2)&amp;MID(COMPRAS!D5164,1,2),IVA!W:W,0)),"SIN COD.")</f>
        <v>0</v>
      </c>
      <c r="CH5264">
        <f ca="1">IFERROR(INDIRECT("IVA!Y"&amp;MATCH(MID(COMPRAS!C5164,1,2)&amp;MID(COMPRAS!F5164,1,2)&amp;MID(COMPRAS!D5164,1,2),IVA!W:W,0)),"SIN COD.")</f>
        <v>0</v>
      </c>
    </row>
    <row r="5265" spans="1:86" x14ac:dyDescent="0.25">
      <c r="A5265"/>
      <c r="B5265"/>
      <c r="D5265"/>
      <c r="AL5265">
        <f t="shared" si="574"/>
        <v>0</v>
      </c>
      <c r="AQ5265">
        <f t="shared" si="575"/>
        <v>0</v>
      </c>
      <c r="AR5265" t="str">
        <f>IFERROR(IF(OR(AP5265=338,AP5265=340,AP5265=341,AP5265=342,AP5265="342A",AP5265="342B"),PorcenRet(AP5265,AT5265,AU5265),INDEX(PORCENTAJEBUSCAR,MATCH(AP5265,CódigoRET,0),4)*1),"")</f>
        <v/>
      </c>
      <c r="AS5265">
        <f t="shared" si="576"/>
        <v>0</v>
      </c>
      <c r="BF5265" t="str">
        <f>IFERROR(IF(OR(BD5265=338,BD5265=340,BD5265=341,BD5265=342,BD5265="342A",BD5265="342B"),PorcenRet(BD5265,BH5265,BI5265),INDEX(PORCENTAJEBUSCAR,MATCH(BD5265,CódigoRET,0),4)*1),"")</f>
        <v/>
      </c>
      <c r="BG5265">
        <f t="shared" si="577"/>
        <v>0</v>
      </c>
      <c r="BO5265">
        <f t="shared" si="578"/>
        <v>0</v>
      </c>
      <c r="CC5265">
        <f t="shared" si="579"/>
        <v>0</v>
      </c>
      <c r="CD5265">
        <f t="shared" si="580"/>
        <v>0</v>
      </c>
      <c r="CG5265">
        <f ca="1">IFERROR(INDIRECT("IVA!X"&amp;MATCH(MID(COMPRAS!C5165,1,2)&amp;MID(COMPRAS!F5165,1,2)&amp;MID(COMPRAS!D5165,1,2),IVA!W:W,0)),"SIN COD.")</f>
        <v>0</v>
      </c>
      <c r="CH5265">
        <f ca="1">IFERROR(INDIRECT("IVA!Y"&amp;MATCH(MID(COMPRAS!C5165,1,2)&amp;MID(COMPRAS!F5165,1,2)&amp;MID(COMPRAS!D5165,1,2),IVA!W:W,0)),"SIN COD.")</f>
        <v>0</v>
      </c>
    </row>
    <row r="5266" spans="1:86" x14ac:dyDescent="0.25">
      <c r="A5266"/>
      <c r="B5266"/>
      <c r="D5266"/>
      <c r="AL5266">
        <f t="shared" si="574"/>
        <v>0</v>
      </c>
      <c r="AQ5266">
        <f t="shared" si="575"/>
        <v>0</v>
      </c>
      <c r="AR5266" t="str">
        <f>IFERROR(IF(OR(AP5266=338,AP5266=340,AP5266=341,AP5266=342,AP5266="342A",AP5266="342B"),PorcenRet(AP5266,AT5266,AU5266),INDEX(PORCENTAJEBUSCAR,MATCH(AP5266,CódigoRET,0),4)*1),"")</f>
        <v/>
      </c>
      <c r="AS5266">
        <f t="shared" si="576"/>
        <v>0</v>
      </c>
      <c r="BF5266" t="str">
        <f>IFERROR(IF(OR(BD5266=338,BD5266=340,BD5266=341,BD5266=342,BD5266="342A",BD5266="342B"),PorcenRet(BD5266,BH5266,BI5266),INDEX(PORCENTAJEBUSCAR,MATCH(BD5266,CódigoRET,0),4)*1),"")</f>
        <v/>
      </c>
      <c r="BG5266">
        <f t="shared" si="577"/>
        <v>0</v>
      </c>
      <c r="BO5266">
        <f t="shared" si="578"/>
        <v>0</v>
      </c>
      <c r="CC5266">
        <f t="shared" si="579"/>
        <v>0</v>
      </c>
      <c r="CD5266">
        <f t="shared" si="580"/>
        <v>0</v>
      </c>
      <c r="CG5266">
        <f ca="1">IFERROR(INDIRECT("IVA!X"&amp;MATCH(MID(COMPRAS!C5166,1,2)&amp;MID(COMPRAS!F5166,1,2)&amp;MID(COMPRAS!D5166,1,2),IVA!W:W,0)),"SIN COD.")</f>
        <v>0</v>
      </c>
      <c r="CH5266">
        <f ca="1">IFERROR(INDIRECT("IVA!Y"&amp;MATCH(MID(COMPRAS!C5166,1,2)&amp;MID(COMPRAS!F5166,1,2)&amp;MID(COMPRAS!D5166,1,2),IVA!W:W,0)),"SIN COD.")</f>
        <v>0</v>
      </c>
    </row>
    <row r="5267" spans="1:86" x14ac:dyDescent="0.25">
      <c r="A5267"/>
      <c r="B5267"/>
      <c r="D5267"/>
      <c r="AL5267">
        <f t="shared" si="574"/>
        <v>0</v>
      </c>
      <c r="AQ5267">
        <f t="shared" si="575"/>
        <v>0</v>
      </c>
      <c r="AR5267" t="str">
        <f>IFERROR(IF(OR(AP5267=338,AP5267=340,AP5267=341,AP5267=342,AP5267="342A",AP5267="342B"),PorcenRet(AP5267,AT5267,AU5267),INDEX(PORCENTAJEBUSCAR,MATCH(AP5267,CódigoRET,0),4)*1),"")</f>
        <v/>
      </c>
      <c r="AS5267">
        <f t="shared" si="576"/>
        <v>0</v>
      </c>
      <c r="BF5267" t="str">
        <f>IFERROR(IF(OR(BD5267=338,BD5267=340,BD5267=341,BD5267=342,BD5267="342A",BD5267="342B"),PorcenRet(BD5267,BH5267,BI5267),INDEX(PORCENTAJEBUSCAR,MATCH(BD5267,CódigoRET,0),4)*1),"")</f>
        <v/>
      </c>
      <c r="BG5267">
        <f t="shared" si="577"/>
        <v>0</v>
      </c>
      <c r="BO5267">
        <f t="shared" si="578"/>
        <v>0</v>
      </c>
      <c r="CC5267">
        <f t="shared" si="579"/>
        <v>0</v>
      </c>
      <c r="CD5267">
        <f t="shared" si="580"/>
        <v>0</v>
      </c>
      <c r="CG5267">
        <f ca="1">IFERROR(INDIRECT("IVA!X"&amp;MATCH(MID(COMPRAS!C5167,1,2)&amp;MID(COMPRAS!F5167,1,2)&amp;MID(COMPRAS!D5167,1,2),IVA!W:W,0)),"SIN COD.")</f>
        <v>0</v>
      </c>
      <c r="CH5267">
        <f ca="1">IFERROR(INDIRECT("IVA!Y"&amp;MATCH(MID(COMPRAS!C5167,1,2)&amp;MID(COMPRAS!F5167,1,2)&amp;MID(COMPRAS!D5167,1,2),IVA!W:W,0)),"SIN COD.")</f>
        <v>0</v>
      </c>
    </row>
    <row r="5268" spans="1:86" x14ac:dyDescent="0.25">
      <c r="A5268"/>
      <c r="B5268"/>
      <c r="D5268"/>
      <c r="AL5268">
        <f t="shared" si="574"/>
        <v>0</v>
      </c>
      <c r="AQ5268">
        <f t="shared" si="575"/>
        <v>0</v>
      </c>
      <c r="AR5268" t="str">
        <f>IFERROR(IF(OR(AP5268=338,AP5268=340,AP5268=341,AP5268=342,AP5268="342A",AP5268="342B"),PorcenRet(AP5268,AT5268,AU5268),INDEX(PORCENTAJEBUSCAR,MATCH(AP5268,CódigoRET,0),4)*1),"")</f>
        <v/>
      </c>
      <c r="AS5268">
        <f t="shared" si="576"/>
        <v>0</v>
      </c>
      <c r="BF5268" t="str">
        <f>IFERROR(IF(OR(BD5268=338,BD5268=340,BD5268=341,BD5268=342,BD5268="342A",BD5268="342B"),PorcenRet(BD5268,BH5268,BI5268),INDEX(PORCENTAJEBUSCAR,MATCH(BD5268,CódigoRET,0),4)*1),"")</f>
        <v/>
      </c>
      <c r="BG5268">
        <f t="shared" si="577"/>
        <v>0</v>
      </c>
      <c r="BO5268">
        <f t="shared" si="578"/>
        <v>0</v>
      </c>
      <c r="CC5268">
        <f t="shared" si="579"/>
        <v>0</v>
      </c>
      <c r="CD5268">
        <f t="shared" si="580"/>
        <v>0</v>
      </c>
      <c r="CG5268">
        <f ca="1">IFERROR(INDIRECT("IVA!X"&amp;MATCH(MID(COMPRAS!C5168,1,2)&amp;MID(COMPRAS!F5168,1,2)&amp;MID(COMPRAS!D5168,1,2),IVA!W:W,0)),"SIN COD.")</f>
        <v>0</v>
      </c>
      <c r="CH5268">
        <f ca="1">IFERROR(INDIRECT("IVA!Y"&amp;MATCH(MID(COMPRAS!C5168,1,2)&amp;MID(COMPRAS!F5168,1,2)&amp;MID(COMPRAS!D5168,1,2),IVA!W:W,0)),"SIN COD.")</f>
        <v>0</v>
      </c>
    </row>
    <row r="5269" spans="1:86" x14ac:dyDescent="0.25">
      <c r="A5269"/>
      <c r="B5269"/>
      <c r="D5269"/>
      <c r="AL5269">
        <f t="shared" si="574"/>
        <v>0</v>
      </c>
      <c r="AQ5269">
        <f t="shared" si="575"/>
        <v>0</v>
      </c>
      <c r="AR5269" t="str">
        <f>IFERROR(IF(OR(AP5269=338,AP5269=340,AP5269=341,AP5269=342,AP5269="342A",AP5269="342B"),PorcenRet(AP5269,AT5269,AU5269),INDEX(PORCENTAJEBUSCAR,MATCH(AP5269,CódigoRET,0),4)*1),"")</f>
        <v/>
      </c>
      <c r="AS5269">
        <f t="shared" si="576"/>
        <v>0</v>
      </c>
      <c r="BF5269" t="str">
        <f>IFERROR(IF(OR(BD5269=338,BD5269=340,BD5269=341,BD5269=342,BD5269="342A",BD5269="342B"),PorcenRet(BD5269,BH5269,BI5269),INDEX(PORCENTAJEBUSCAR,MATCH(BD5269,CódigoRET,0),4)*1),"")</f>
        <v/>
      </c>
      <c r="BG5269">
        <f t="shared" si="577"/>
        <v>0</v>
      </c>
      <c r="BO5269">
        <f t="shared" si="578"/>
        <v>0</v>
      </c>
      <c r="CC5269">
        <f t="shared" si="579"/>
        <v>0</v>
      </c>
      <c r="CD5269">
        <f t="shared" si="580"/>
        <v>0</v>
      </c>
      <c r="CG5269">
        <f ca="1">IFERROR(INDIRECT("IVA!X"&amp;MATCH(MID(COMPRAS!C5169,1,2)&amp;MID(COMPRAS!F5169,1,2)&amp;MID(COMPRAS!D5169,1,2),IVA!W:W,0)),"SIN COD.")</f>
        <v>0</v>
      </c>
      <c r="CH5269">
        <f ca="1">IFERROR(INDIRECT("IVA!Y"&amp;MATCH(MID(COMPRAS!C5169,1,2)&amp;MID(COMPRAS!F5169,1,2)&amp;MID(COMPRAS!D5169,1,2),IVA!W:W,0)),"SIN COD.")</f>
        <v>0</v>
      </c>
    </row>
    <row r="5270" spans="1:86" x14ac:dyDescent="0.25">
      <c r="A5270"/>
      <c r="B5270"/>
      <c r="D5270"/>
      <c r="AL5270">
        <f t="shared" si="574"/>
        <v>0</v>
      </c>
      <c r="AQ5270">
        <f t="shared" si="575"/>
        <v>0</v>
      </c>
      <c r="AR5270" t="str">
        <f>IFERROR(IF(OR(AP5270=338,AP5270=340,AP5270=341,AP5270=342,AP5270="342A",AP5270="342B"),PorcenRet(AP5270,AT5270,AU5270),INDEX(PORCENTAJEBUSCAR,MATCH(AP5270,CódigoRET,0),4)*1),"")</f>
        <v/>
      </c>
      <c r="AS5270">
        <f t="shared" si="576"/>
        <v>0</v>
      </c>
      <c r="BF5270" t="str">
        <f>IFERROR(IF(OR(BD5270=338,BD5270=340,BD5270=341,BD5270=342,BD5270="342A",BD5270="342B"),PorcenRet(BD5270,BH5270,BI5270),INDEX(PORCENTAJEBUSCAR,MATCH(BD5270,CódigoRET,0),4)*1),"")</f>
        <v/>
      </c>
      <c r="BG5270">
        <f t="shared" si="577"/>
        <v>0</v>
      </c>
      <c r="BO5270">
        <f t="shared" si="578"/>
        <v>0</v>
      </c>
      <c r="CC5270">
        <f t="shared" si="579"/>
        <v>0</v>
      </c>
      <c r="CD5270">
        <f t="shared" si="580"/>
        <v>0</v>
      </c>
      <c r="CG5270">
        <f ca="1">IFERROR(INDIRECT("IVA!X"&amp;MATCH(MID(COMPRAS!C5170,1,2)&amp;MID(COMPRAS!F5170,1,2)&amp;MID(COMPRAS!D5170,1,2),IVA!W:W,0)),"SIN COD.")</f>
        <v>0</v>
      </c>
      <c r="CH5270">
        <f ca="1">IFERROR(INDIRECT("IVA!Y"&amp;MATCH(MID(COMPRAS!C5170,1,2)&amp;MID(COMPRAS!F5170,1,2)&amp;MID(COMPRAS!D5170,1,2),IVA!W:W,0)),"SIN COD.")</f>
        <v>0</v>
      </c>
    </row>
    <row r="5271" spans="1:86" x14ac:dyDescent="0.25">
      <c r="A5271"/>
      <c r="B5271"/>
      <c r="D5271"/>
      <c r="AL5271">
        <f t="shared" si="574"/>
        <v>0</v>
      </c>
      <c r="AQ5271">
        <f t="shared" si="575"/>
        <v>0</v>
      </c>
      <c r="AR5271" t="str">
        <f>IFERROR(IF(OR(AP5271=338,AP5271=340,AP5271=341,AP5271=342,AP5271="342A",AP5271="342B"),PorcenRet(AP5271,AT5271,AU5271),INDEX(PORCENTAJEBUSCAR,MATCH(AP5271,CódigoRET,0),4)*1),"")</f>
        <v/>
      </c>
      <c r="AS5271">
        <f t="shared" si="576"/>
        <v>0</v>
      </c>
      <c r="BF5271" t="str">
        <f>IFERROR(IF(OR(BD5271=338,BD5271=340,BD5271=341,BD5271=342,BD5271="342A",BD5271="342B"),PorcenRet(BD5271,BH5271,BI5271),INDEX(PORCENTAJEBUSCAR,MATCH(BD5271,CódigoRET,0),4)*1),"")</f>
        <v/>
      </c>
      <c r="BG5271">
        <f t="shared" si="577"/>
        <v>0</v>
      </c>
      <c r="BO5271">
        <f t="shared" si="578"/>
        <v>0</v>
      </c>
      <c r="CC5271">
        <f t="shared" si="579"/>
        <v>0</v>
      </c>
      <c r="CD5271">
        <f t="shared" si="580"/>
        <v>0</v>
      </c>
      <c r="CG5271">
        <f ca="1">IFERROR(INDIRECT("IVA!X"&amp;MATCH(MID(COMPRAS!C5171,1,2)&amp;MID(COMPRAS!F5171,1,2)&amp;MID(COMPRAS!D5171,1,2),IVA!W:W,0)),"SIN COD.")</f>
        <v>0</v>
      </c>
      <c r="CH5271">
        <f ca="1">IFERROR(INDIRECT("IVA!Y"&amp;MATCH(MID(COMPRAS!C5171,1,2)&amp;MID(COMPRAS!F5171,1,2)&amp;MID(COMPRAS!D5171,1,2),IVA!W:W,0)),"SIN COD.")</f>
        <v>0</v>
      </c>
    </row>
    <row r="5272" spans="1:86" x14ac:dyDescent="0.25">
      <c r="A5272"/>
      <c r="B5272"/>
      <c r="D5272"/>
      <c r="AL5272">
        <f t="shared" si="574"/>
        <v>0</v>
      </c>
      <c r="AQ5272">
        <f t="shared" si="575"/>
        <v>0</v>
      </c>
      <c r="AR5272" t="str">
        <f>IFERROR(IF(OR(AP5272=338,AP5272=340,AP5272=341,AP5272=342,AP5272="342A",AP5272="342B"),PorcenRet(AP5272,AT5272,AU5272),INDEX(PORCENTAJEBUSCAR,MATCH(AP5272,CódigoRET,0),4)*1),"")</f>
        <v/>
      </c>
      <c r="AS5272">
        <f t="shared" si="576"/>
        <v>0</v>
      </c>
      <c r="BF5272" t="str">
        <f>IFERROR(IF(OR(BD5272=338,BD5272=340,BD5272=341,BD5272=342,BD5272="342A",BD5272="342B"),PorcenRet(BD5272,BH5272,BI5272),INDEX(PORCENTAJEBUSCAR,MATCH(BD5272,CódigoRET,0),4)*1),"")</f>
        <v/>
      </c>
      <c r="BG5272">
        <f t="shared" si="577"/>
        <v>0</v>
      </c>
      <c r="BO5272">
        <f t="shared" si="578"/>
        <v>0</v>
      </c>
      <c r="CC5272">
        <f t="shared" si="579"/>
        <v>0</v>
      </c>
      <c r="CD5272">
        <f t="shared" si="580"/>
        <v>0</v>
      </c>
      <c r="CG5272">
        <f ca="1">IFERROR(INDIRECT("IVA!X"&amp;MATCH(MID(COMPRAS!C5172,1,2)&amp;MID(COMPRAS!F5172,1,2)&amp;MID(COMPRAS!D5172,1,2),IVA!W:W,0)),"SIN COD.")</f>
        <v>0</v>
      </c>
      <c r="CH5272">
        <f ca="1">IFERROR(INDIRECT("IVA!Y"&amp;MATCH(MID(COMPRAS!C5172,1,2)&amp;MID(COMPRAS!F5172,1,2)&amp;MID(COMPRAS!D5172,1,2),IVA!W:W,0)),"SIN COD.")</f>
        <v>0</v>
      </c>
    </row>
    <row r="5273" spans="1:86" x14ac:dyDescent="0.25">
      <c r="A5273"/>
      <c r="B5273"/>
      <c r="D5273"/>
      <c r="AL5273">
        <f t="shared" si="574"/>
        <v>0</v>
      </c>
      <c r="AQ5273">
        <f t="shared" si="575"/>
        <v>0</v>
      </c>
      <c r="AR5273" t="str">
        <f>IFERROR(IF(OR(AP5273=338,AP5273=340,AP5273=341,AP5273=342,AP5273="342A",AP5273="342B"),PorcenRet(AP5273,AT5273,AU5273),INDEX(PORCENTAJEBUSCAR,MATCH(AP5273,CódigoRET,0),4)*1),"")</f>
        <v/>
      </c>
      <c r="AS5273">
        <f t="shared" si="576"/>
        <v>0</v>
      </c>
      <c r="BF5273" t="str">
        <f>IFERROR(IF(OR(BD5273=338,BD5273=340,BD5273=341,BD5273=342,BD5273="342A",BD5273="342B"),PorcenRet(BD5273,BH5273,BI5273),INDEX(PORCENTAJEBUSCAR,MATCH(BD5273,CódigoRET,0),4)*1),"")</f>
        <v/>
      </c>
      <c r="BG5273">
        <f t="shared" si="577"/>
        <v>0</v>
      </c>
      <c r="BO5273">
        <f t="shared" si="578"/>
        <v>0</v>
      </c>
      <c r="CC5273">
        <f t="shared" si="579"/>
        <v>0</v>
      </c>
      <c r="CD5273">
        <f t="shared" si="580"/>
        <v>0</v>
      </c>
      <c r="CG5273">
        <f ca="1">IFERROR(INDIRECT("IVA!X"&amp;MATCH(MID(COMPRAS!C5173,1,2)&amp;MID(COMPRAS!F5173,1,2)&amp;MID(COMPRAS!D5173,1,2),IVA!W:W,0)),"SIN COD.")</f>
        <v>0</v>
      </c>
      <c r="CH5273">
        <f ca="1">IFERROR(INDIRECT("IVA!Y"&amp;MATCH(MID(COMPRAS!C5173,1,2)&amp;MID(COMPRAS!F5173,1,2)&amp;MID(COMPRAS!D5173,1,2),IVA!W:W,0)),"SIN COD.")</f>
        <v>0</v>
      </c>
    </row>
    <row r="5274" spans="1:86" x14ac:dyDescent="0.25">
      <c r="A5274"/>
      <c r="B5274"/>
      <c r="D5274"/>
      <c r="AL5274">
        <f t="shared" si="574"/>
        <v>0</v>
      </c>
      <c r="AQ5274">
        <f t="shared" si="575"/>
        <v>0</v>
      </c>
      <c r="AR5274" t="str">
        <f>IFERROR(IF(OR(AP5274=338,AP5274=340,AP5274=341,AP5274=342,AP5274="342A",AP5274="342B"),PorcenRet(AP5274,AT5274,AU5274),INDEX(PORCENTAJEBUSCAR,MATCH(AP5274,CódigoRET,0),4)*1),"")</f>
        <v/>
      </c>
      <c r="AS5274">
        <f t="shared" si="576"/>
        <v>0</v>
      </c>
      <c r="BF5274" t="str">
        <f>IFERROR(IF(OR(BD5274=338,BD5274=340,BD5274=341,BD5274=342,BD5274="342A",BD5274="342B"),PorcenRet(BD5274,BH5274,BI5274),INDEX(PORCENTAJEBUSCAR,MATCH(BD5274,CódigoRET,0),4)*1),"")</f>
        <v/>
      </c>
      <c r="BG5274">
        <f t="shared" si="577"/>
        <v>0</v>
      </c>
      <c r="BO5274">
        <f t="shared" si="578"/>
        <v>0</v>
      </c>
      <c r="CC5274">
        <f t="shared" si="579"/>
        <v>0</v>
      </c>
      <c r="CD5274">
        <f t="shared" si="580"/>
        <v>0</v>
      </c>
      <c r="CG5274">
        <f ca="1">IFERROR(INDIRECT("IVA!X"&amp;MATCH(MID(COMPRAS!C5174,1,2)&amp;MID(COMPRAS!F5174,1,2)&amp;MID(COMPRAS!D5174,1,2),IVA!W:W,0)),"SIN COD.")</f>
        <v>0</v>
      </c>
      <c r="CH5274">
        <f ca="1">IFERROR(INDIRECT("IVA!Y"&amp;MATCH(MID(COMPRAS!C5174,1,2)&amp;MID(COMPRAS!F5174,1,2)&amp;MID(COMPRAS!D5174,1,2),IVA!W:W,0)),"SIN COD.")</f>
        <v>0</v>
      </c>
    </row>
    <row r="5275" spans="1:86" x14ac:dyDescent="0.25">
      <c r="A5275"/>
      <c r="B5275"/>
      <c r="D5275"/>
      <c r="AL5275">
        <f t="shared" si="574"/>
        <v>0</v>
      </c>
      <c r="AQ5275">
        <f t="shared" si="575"/>
        <v>0</v>
      </c>
      <c r="AR5275" t="str">
        <f>IFERROR(IF(OR(AP5275=338,AP5275=340,AP5275=341,AP5275=342,AP5275="342A",AP5275="342B"),PorcenRet(AP5275,AT5275,AU5275),INDEX(PORCENTAJEBUSCAR,MATCH(AP5275,CódigoRET,0),4)*1),"")</f>
        <v/>
      </c>
      <c r="AS5275">
        <f t="shared" si="576"/>
        <v>0</v>
      </c>
      <c r="BF5275" t="str">
        <f>IFERROR(IF(OR(BD5275=338,BD5275=340,BD5275=341,BD5275=342,BD5275="342A",BD5275="342B"),PorcenRet(BD5275,BH5275,BI5275),INDEX(PORCENTAJEBUSCAR,MATCH(BD5275,CódigoRET,0),4)*1),"")</f>
        <v/>
      </c>
      <c r="BG5275">
        <f t="shared" si="577"/>
        <v>0</v>
      </c>
      <c r="BO5275">
        <f t="shared" si="578"/>
        <v>0</v>
      </c>
      <c r="CC5275">
        <f t="shared" si="579"/>
        <v>0</v>
      </c>
      <c r="CD5275">
        <f t="shared" si="580"/>
        <v>0</v>
      </c>
      <c r="CG5275">
        <f ca="1">IFERROR(INDIRECT("IVA!X"&amp;MATCH(MID(COMPRAS!C5175,1,2)&amp;MID(COMPRAS!F5175,1,2)&amp;MID(COMPRAS!D5175,1,2),IVA!W:W,0)),"SIN COD.")</f>
        <v>0</v>
      </c>
      <c r="CH5275">
        <f ca="1">IFERROR(INDIRECT("IVA!Y"&amp;MATCH(MID(COMPRAS!C5175,1,2)&amp;MID(COMPRAS!F5175,1,2)&amp;MID(COMPRAS!D5175,1,2),IVA!W:W,0)),"SIN COD.")</f>
        <v>0</v>
      </c>
    </row>
    <row r="5276" spans="1:86" x14ac:dyDescent="0.25">
      <c r="A5276"/>
      <c r="B5276"/>
      <c r="D5276"/>
      <c r="AL5276">
        <f t="shared" si="574"/>
        <v>0</v>
      </c>
      <c r="AQ5276">
        <f t="shared" si="575"/>
        <v>0</v>
      </c>
      <c r="AR5276" t="str">
        <f>IFERROR(IF(OR(AP5276=338,AP5276=340,AP5276=341,AP5276=342,AP5276="342A",AP5276="342B"),PorcenRet(AP5276,AT5276,AU5276),INDEX(PORCENTAJEBUSCAR,MATCH(AP5276,CódigoRET,0),4)*1),"")</f>
        <v/>
      </c>
      <c r="AS5276">
        <f t="shared" si="576"/>
        <v>0</v>
      </c>
      <c r="BF5276" t="str">
        <f>IFERROR(IF(OR(BD5276=338,BD5276=340,BD5276=341,BD5276=342,BD5276="342A",BD5276="342B"),PorcenRet(BD5276,BH5276,BI5276),INDEX(PORCENTAJEBUSCAR,MATCH(BD5276,CódigoRET,0),4)*1),"")</f>
        <v/>
      </c>
      <c r="BG5276">
        <f t="shared" si="577"/>
        <v>0</v>
      </c>
      <c r="BO5276">
        <f t="shared" si="578"/>
        <v>0</v>
      </c>
      <c r="CC5276">
        <f t="shared" si="579"/>
        <v>0</v>
      </c>
      <c r="CD5276">
        <f t="shared" si="580"/>
        <v>0</v>
      </c>
      <c r="CG5276">
        <f ca="1">IFERROR(INDIRECT("IVA!X"&amp;MATCH(MID(COMPRAS!C5176,1,2)&amp;MID(COMPRAS!F5176,1,2)&amp;MID(COMPRAS!D5176,1,2),IVA!W:W,0)),"SIN COD.")</f>
        <v>0</v>
      </c>
      <c r="CH5276">
        <f ca="1">IFERROR(INDIRECT("IVA!Y"&amp;MATCH(MID(COMPRAS!C5176,1,2)&amp;MID(COMPRAS!F5176,1,2)&amp;MID(COMPRAS!D5176,1,2),IVA!W:W,0)),"SIN COD.")</f>
        <v>0</v>
      </c>
    </row>
    <row r="5277" spans="1:86" x14ac:dyDescent="0.25">
      <c r="A5277"/>
      <c r="B5277"/>
      <c r="D5277"/>
      <c r="AL5277">
        <f t="shared" si="574"/>
        <v>0</v>
      </c>
      <c r="AQ5277">
        <f t="shared" si="575"/>
        <v>0</v>
      </c>
      <c r="AR5277" t="str">
        <f>IFERROR(IF(OR(AP5277=338,AP5277=340,AP5277=341,AP5277=342,AP5277="342A",AP5277="342B"),PorcenRet(AP5277,AT5277,AU5277),INDEX(PORCENTAJEBUSCAR,MATCH(AP5277,CódigoRET,0),4)*1),"")</f>
        <v/>
      </c>
      <c r="AS5277">
        <f t="shared" si="576"/>
        <v>0</v>
      </c>
      <c r="BF5277" t="str">
        <f>IFERROR(IF(OR(BD5277=338,BD5277=340,BD5277=341,BD5277=342,BD5277="342A",BD5277="342B"),PorcenRet(BD5277,BH5277,BI5277),INDEX(PORCENTAJEBUSCAR,MATCH(BD5277,CódigoRET,0),4)*1),"")</f>
        <v/>
      </c>
      <c r="BG5277">
        <f t="shared" si="577"/>
        <v>0</v>
      </c>
      <c r="BO5277">
        <f t="shared" si="578"/>
        <v>0</v>
      </c>
      <c r="CC5277">
        <f t="shared" si="579"/>
        <v>0</v>
      </c>
      <c r="CD5277">
        <f t="shared" si="580"/>
        <v>0</v>
      </c>
      <c r="CG5277">
        <f ca="1">IFERROR(INDIRECT("IVA!X"&amp;MATCH(MID(COMPRAS!C5177,1,2)&amp;MID(COMPRAS!F5177,1,2)&amp;MID(COMPRAS!D5177,1,2),IVA!W:W,0)),"SIN COD.")</f>
        <v>0</v>
      </c>
      <c r="CH5277">
        <f ca="1">IFERROR(INDIRECT("IVA!Y"&amp;MATCH(MID(COMPRAS!C5177,1,2)&amp;MID(COMPRAS!F5177,1,2)&amp;MID(COMPRAS!D5177,1,2),IVA!W:W,0)),"SIN COD.")</f>
        <v>0</v>
      </c>
    </row>
    <row r="5278" spans="1:86" x14ac:dyDescent="0.25">
      <c r="A5278"/>
      <c r="B5278"/>
      <c r="D5278"/>
      <c r="AL5278">
        <f t="shared" si="574"/>
        <v>0</v>
      </c>
      <c r="AQ5278">
        <f t="shared" si="575"/>
        <v>0</v>
      </c>
      <c r="AR5278" t="str">
        <f>IFERROR(IF(OR(AP5278=338,AP5278=340,AP5278=341,AP5278=342,AP5278="342A",AP5278="342B"),PorcenRet(AP5278,AT5278,AU5278),INDEX(PORCENTAJEBUSCAR,MATCH(AP5278,CódigoRET,0),4)*1),"")</f>
        <v/>
      </c>
      <c r="AS5278">
        <f t="shared" si="576"/>
        <v>0</v>
      </c>
      <c r="BF5278" t="str">
        <f>IFERROR(IF(OR(BD5278=338,BD5278=340,BD5278=341,BD5278=342,BD5278="342A",BD5278="342B"),PorcenRet(BD5278,BH5278,BI5278),INDEX(PORCENTAJEBUSCAR,MATCH(BD5278,CódigoRET,0),4)*1),"")</f>
        <v/>
      </c>
      <c r="BG5278">
        <f t="shared" si="577"/>
        <v>0</v>
      </c>
      <c r="BO5278">
        <f t="shared" si="578"/>
        <v>0</v>
      </c>
      <c r="CC5278">
        <f t="shared" si="579"/>
        <v>0</v>
      </c>
      <c r="CD5278">
        <f t="shared" si="580"/>
        <v>0</v>
      </c>
      <c r="CG5278">
        <f ca="1">IFERROR(INDIRECT("IVA!X"&amp;MATCH(MID(COMPRAS!C5178,1,2)&amp;MID(COMPRAS!F5178,1,2)&amp;MID(COMPRAS!D5178,1,2),IVA!W:W,0)),"SIN COD.")</f>
        <v>0</v>
      </c>
      <c r="CH5278">
        <f ca="1">IFERROR(INDIRECT("IVA!Y"&amp;MATCH(MID(COMPRAS!C5178,1,2)&amp;MID(COMPRAS!F5178,1,2)&amp;MID(COMPRAS!D5178,1,2),IVA!W:W,0)),"SIN COD.")</f>
        <v>0</v>
      </c>
    </row>
    <row r="5279" spans="1:86" x14ac:dyDescent="0.25">
      <c r="A5279"/>
      <c r="B5279"/>
      <c r="D5279"/>
      <c r="AL5279">
        <f t="shared" si="574"/>
        <v>0</v>
      </c>
      <c r="AQ5279">
        <f t="shared" si="575"/>
        <v>0</v>
      </c>
      <c r="AR5279" t="str">
        <f>IFERROR(IF(OR(AP5279=338,AP5279=340,AP5279=341,AP5279=342,AP5279="342A",AP5279="342B"),PorcenRet(AP5279,AT5279,AU5279),INDEX(PORCENTAJEBUSCAR,MATCH(AP5279,CódigoRET,0),4)*1),"")</f>
        <v/>
      </c>
      <c r="AS5279">
        <f t="shared" si="576"/>
        <v>0</v>
      </c>
      <c r="BF5279" t="str">
        <f>IFERROR(IF(OR(BD5279=338,BD5279=340,BD5279=341,BD5279=342,BD5279="342A",BD5279="342B"),PorcenRet(BD5279,BH5279,BI5279),INDEX(PORCENTAJEBUSCAR,MATCH(BD5279,CódigoRET,0),4)*1),"")</f>
        <v/>
      </c>
      <c r="BG5279">
        <f t="shared" si="577"/>
        <v>0</v>
      </c>
      <c r="BO5279">
        <f t="shared" si="578"/>
        <v>0</v>
      </c>
      <c r="CC5279">
        <f t="shared" si="579"/>
        <v>0</v>
      </c>
      <c r="CD5279">
        <f t="shared" si="580"/>
        <v>0</v>
      </c>
      <c r="CG5279">
        <f ca="1">IFERROR(INDIRECT("IVA!X"&amp;MATCH(MID(COMPRAS!C5179,1,2)&amp;MID(COMPRAS!F5179,1,2)&amp;MID(COMPRAS!D5179,1,2),IVA!W:W,0)),"SIN COD.")</f>
        <v>0</v>
      </c>
      <c r="CH5279">
        <f ca="1">IFERROR(INDIRECT("IVA!Y"&amp;MATCH(MID(COMPRAS!C5179,1,2)&amp;MID(COMPRAS!F5179,1,2)&amp;MID(COMPRAS!D5179,1,2),IVA!W:W,0)),"SIN COD.")</f>
        <v>0</v>
      </c>
    </row>
    <row r="5280" spans="1:86" x14ac:dyDescent="0.25">
      <c r="A5280"/>
      <c r="B5280"/>
      <c r="D5280"/>
      <c r="AL5280">
        <f t="shared" si="574"/>
        <v>0</v>
      </c>
      <c r="AQ5280">
        <f t="shared" si="575"/>
        <v>0</v>
      </c>
      <c r="AR5280" t="str">
        <f>IFERROR(IF(OR(AP5280=338,AP5280=340,AP5280=341,AP5280=342,AP5280="342A",AP5280="342B"),PorcenRet(AP5280,AT5280,AU5280),INDEX(PORCENTAJEBUSCAR,MATCH(AP5280,CódigoRET,0),4)*1),"")</f>
        <v/>
      </c>
      <c r="AS5280">
        <f t="shared" si="576"/>
        <v>0</v>
      </c>
      <c r="BF5280" t="str">
        <f>IFERROR(IF(OR(BD5280=338,BD5280=340,BD5280=341,BD5280=342,BD5280="342A",BD5280="342B"),PorcenRet(BD5280,BH5280,BI5280),INDEX(PORCENTAJEBUSCAR,MATCH(BD5280,CódigoRET,0),4)*1),"")</f>
        <v/>
      </c>
      <c r="BG5280">
        <f t="shared" si="577"/>
        <v>0</v>
      </c>
      <c r="BO5280">
        <f t="shared" si="578"/>
        <v>0</v>
      </c>
      <c r="CC5280">
        <f t="shared" si="579"/>
        <v>0</v>
      </c>
      <c r="CD5280">
        <f t="shared" si="580"/>
        <v>0</v>
      </c>
      <c r="CG5280">
        <f ca="1">IFERROR(INDIRECT("IVA!X"&amp;MATCH(MID(COMPRAS!C5180,1,2)&amp;MID(COMPRAS!F5180,1,2)&amp;MID(COMPRAS!D5180,1,2),IVA!W:W,0)),"SIN COD.")</f>
        <v>0</v>
      </c>
      <c r="CH5280">
        <f ca="1">IFERROR(INDIRECT("IVA!Y"&amp;MATCH(MID(COMPRAS!C5180,1,2)&amp;MID(COMPRAS!F5180,1,2)&amp;MID(COMPRAS!D5180,1,2),IVA!W:W,0)),"SIN COD.")</f>
        <v>0</v>
      </c>
    </row>
    <row r="5281" spans="1:86" x14ac:dyDescent="0.25">
      <c r="A5281"/>
      <c r="B5281"/>
      <c r="D5281"/>
      <c r="AL5281">
        <f t="shared" si="574"/>
        <v>0</v>
      </c>
      <c r="AQ5281">
        <f t="shared" si="575"/>
        <v>0</v>
      </c>
      <c r="AR5281" t="str">
        <f>IFERROR(IF(OR(AP5281=338,AP5281=340,AP5281=341,AP5281=342,AP5281="342A",AP5281="342B"),PorcenRet(AP5281,AT5281,AU5281),INDEX(PORCENTAJEBUSCAR,MATCH(AP5281,CódigoRET,0),4)*1),"")</f>
        <v/>
      </c>
      <c r="AS5281">
        <f t="shared" si="576"/>
        <v>0</v>
      </c>
      <c r="BF5281" t="str">
        <f>IFERROR(IF(OR(BD5281=338,BD5281=340,BD5281=341,BD5281=342,BD5281="342A",BD5281="342B"),PorcenRet(BD5281,BH5281,BI5281),INDEX(PORCENTAJEBUSCAR,MATCH(BD5281,CódigoRET,0),4)*1),"")</f>
        <v/>
      </c>
      <c r="BG5281">
        <f t="shared" si="577"/>
        <v>0</v>
      </c>
      <c r="BO5281">
        <f t="shared" si="578"/>
        <v>0</v>
      </c>
      <c r="CC5281">
        <f t="shared" si="579"/>
        <v>0</v>
      </c>
      <c r="CD5281">
        <f t="shared" si="580"/>
        <v>0</v>
      </c>
      <c r="CG5281">
        <f ca="1">IFERROR(INDIRECT("IVA!X"&amp;MATCH(MID(COMPRAS!C5181,1,2)&amp;MID(COMPRAS!F5181,1,2)&amp;MID(COMPRAS!D5181,1,2),IVA!W:W,0)),"SIN COD.")</f>
        <v>0</v>
      </c>
      <c r="CH5281">
        <f ca="1">IFERROR(INDIRECT("IVA!Y"&amp;MATCH(MID(COMPRAS!C5181,1,2)&amp;MID(COMPRAS!F5181,1,2)&amp;MID(COMPRAS!D5181,1,2),IVA!W:W,0)),"SIN COD.")</f>
        <v>0</v>
      </c>
    </row>
    <row r="5282" spans="1:86" x14ac:dyDescent="0.25">
      <c r="A5282"/>
      <c r="B5282"/>
      <c r="D5282"/>
      <c r="AL5282">
        <f t="shared" si="574"/>
        <v>0</v>
      </c>
      <c r="AQ5282">
        <f t="shared" si="575"/>
        <v>0</v>
      </c>
      <c r="AR5282" t="str">
        <f>IFERROR(IF(OR(AP5282=338,AP5282=340,AP5282=341,AP5282=342,AP5282="342A",AP5282="342B"),PorcenRet(AP5282,AT5282,AU5282),INDEX(PORCENTAJEBUSCAR,MATCH(AP5282,CódigoRET,0),4)*1),"")</f>
        <v/>
      </c>
      <c r="AS5282">
        <f t="shared" si="576"/>
        <v>0</v>
      </c>
      <c r="BF5282" t="str">
        <f>IFERROR(IF(OR(BD5282=338,BD5282=340,BD5282=341,BD5282=342,BD5282="342A",BD5282="342B"),PorcenRet(BD5282,BH5282,BI5282),INDEX(PORCENTAJEBUSCAR,MATCH(BD5282,CódigoRET,0),4)*1),"")</f>
        <v/>
      </c>
      <c r="BG5282">
        <f t="shared" si="577"/>
        <v>0</v>
      </c>
      <c r="BO5282">
        <f t="shared" si="578"/>
        <v>0</v>
      </c>
      <c r="CC5282">
        <f t="shared" si="579"/>
        <v>0</v>
      </c>
      <c r="CD5282">
        <f t="shared" si="580"/>
        <v>0</v>
      </c>
      <c r="CG5282">
        <f ca="1">IFERROR(INDIRECT("IVA!X"&amp;MATCH(MID(COMPRAS!C5182,1,2)&amp;MID(COMPRAS!F5182,1,2)&amp;MID(COMPRAS!D5182,1,2),IVA!W:W,0)),"SIN COD.")</f>
        <v>0</v>
      </c>
      <c r="CH5282">
        <f ca="1">IFERROR(INDIRECT("IVA!Y"&amp;MATCH(MID(COMPRAS!C5182,1,2)&amp;MID(COMPRAS!F5182,1,2)&amp;MID(COMPRAS!D5182,1,2),IVA!W:W,0)),"SIN COD.")</f>
        <v>0</v>
      </c>
    </row>
    <row r="5283" spans="1:86" x14ac:dyDescent="0.25">
      <c r="A5283"/>
      <c r="B5283"/>
      <c r="D5283"/>
      <c r="AL5283">
        <f t="shared" si="574"/>
        <v>0</v>
      </c>
      <c r="AQ5283">
        <f t="shared" si="575"/>
        <v>0</v>
      </c>
      <c r="AR5283" t="str">
        <f>IFERROR(IF(OR(AP5283=338,AP5283=340,AP5283=341,AP5283=342,AP5283="342A",AP5283="342B"),PorcenRet(AP5283,AT5283,AU5283),INDEX(PORCENTAJEBUSCAR,MATCH(AP5283,CódigoRET,0),4)*1),"")</f>
        <v/>
      </c>
      <c r="AS5283">
        <f t="shared" si="576"/>
        <v>0</v>
      </c>
      <c r="BF5283" t="str">
        <f>IFERROR(IF(OR(BD5283=338,BD5283=340,BD5283=341,BD5283=342,BD5283="342A",BD5283="342B"),PorcenRet(BD5283,BH5283,BI5283),INDEX(PORCENTAJEBUSCAR,MATCH(BD5283,CódigoRET,0),4)*1),"")</f>
        <v/>
      </c>
      <c r="BG5283">
        <f t="shared" si="577"/>
        <v>0</v>
      </c>
      <c r="BO5283">
        <f t="shared" si="578"/>
        <v>0</v>
      </c>
      <c r="CC5283">
        <f t="shared" si="579"/>
        <v>0</v>
      </c>
      <c r="CD5283">
        <f t="shared" si="580"/>
        <v>0</v>
      </c>
      <c r="CG5283">
        <f ca="1">IFERROR(INDIRECT("IVA!X"&amp;MATCH(MID(COMPRAS!C5183,1,2)&amp;MID(COMPRAS!F5183,1,2)&amp;MID(COMPRAS!D5183,1,2),IVA!W:W,0)),"SIN COD.")</f>
        <v>0</v>
      </c>
      <c r="CH5283">
        <f ca="1">IFERROR(INDIRECT("IVA!Y"&amp;MATCH(MID(COMPRAS!C5183,1,2)&amp;MID(COMPRAS!F5183,1,2)&amp;MID(COMPRAS!D5183,1,2),IVA!W:W,0)),"SIN COD.")</f>
        <v>0</v>
      </c>
    </row>
    <row r="5284" spans="1:86" x14ac:dyDescent="0.25">
      <c r="A5284"/>
      <c r="B5284"/>
      <c r="D5284"/>
      <c r="AL5284">
        <f t="shared" si="574"/>
        <v>0</v>
      </c>
      <c r="AQ5284">
        <f t="shared" si="575"/>
        <v>0</v>
      </c>
      <c r="AR5284" t="str">
        <f>IFERROR(IF(OR(AP5284=338,AP5284=340,AP5284=341,AP5284=342,AP5284="342A",AP5284="342B"),PorcenRet(AP5284,AT5284,AU5284),INDEX(PORCENTAJEBUSCAR,MATCH(AP5284,CódigoRET,0),4)*1),"")</f>
        <v/>
      </c>
      <c r="AS5284">
        <f t="shared" si="576"/>
        <v>0</v>
      </c>
      <c r="BF5284" t="str">
        <f>IFERROR(IF(OR(BD5284=338,BD5284=340,BD5284=341,BD5284=342,BD5284="342A",BD5284="342B"),PorcenRet(BD5284,BH5284,BI5284),INDEX(PORCENTAJEBUSCAR,MATCH(BD5284,CódigoRET,0),4)*1),"")</f>
        <v/>
      </c>
      <c r="BG5284">
        <f t="shared" si="577"/>
        <v>0</v>
      </c>
      <c r="BO5284">
        <f t="shared" si="578"/>
        <v>0</v>
      </c>
      <c r="CC5284">
        <f t="shared" si="579"/>
        <v>0</v>
      </c>
      <c r="CD5284">
        <f t="shared" si="580"/>
        <v>0</v>
      </c>
      <c r="CG5284">
        <f ca="1">IFERROR(INDIRECT("IVA!X"&amp;MATCH(MID(COMPRAS!C5184,1,2)&amp;MID(COMPRAS!F5184,1,2)&amp;MID(COMPRAS!D5184,1,2),IVA!W:W,0)),"SIN COD.")</f>
        <v>0</v>
      </c>
      <c r="CH5284">
        <f ca="1">IFERROR(INDIRECT("IVA!Y"&amp;MATCH(MID(COMPRAS!C5184,1,2)&amp;MID(COMPRAS!F5184,1,2)&amp;MID(COMPRAS!D5184,1,2),IVA!W:W,0)),"SIN COD.")</f>
        <v>0</v>
      </c>
    </row>
    <row r="5285" spans="1:86" x14ac:dyDescent="0.25">
      <c r="A5285"/>
      <c r="B5285"/>
      <c r="D5285"/>
      <c r="AL5285">
        <f t="shared" si="574"/>
        <v>0</v>
      </c>
      <c r="AQ5285">
        <f t="shared" si="575"/>
        <v>0</v>
      </c>
      <c r="AR5285" t="str">
        <f>IFERROR(IF(OR(AP5285=338,AP5285=340,AP5285=341,AP5285=342,AP5285="342A",AP5285="342B"),PorcenRet(AP5285,AT5285,AU5285),INDEX(PORCENTAJEBUSCAR,MATCH(AP5285,CódigoRET,0),4)*1),"")</f>
        <v/>
      </c>
      <c r="AS5285">
        <f t="shared" si="576"/>
        <v>0</v>
      </c>
      <c r="BF5285" t="str">
        <f>IFERROR(IF(OR(BD5285=338,BD5285=340,BD5285=341,BD5285=342,BD5285="342A",BD5285="342B"),PorcenRet(BD5285,BH5285,BI5285),INDEX(PORCENTAJEBUSCAR,MATCH(BD5285,CódigoRET,0),4)*1),"")</f>
        <v/>
      </c>
      <c r="BG5285">
        <f t="shared" si="577"/>
        <v>0</v>
      </c>
      <c r="BO5285">
        <f t="shared" si="578"/>
        <v>0</v>
      </c>
      <c r="CC5285">
        <f t="shared" si="579"/>
        <v>0</v>
      </c>
      <c r="CD5285">
        <f t="shared" si="580"/>
        <v>0</v>
      </c>
      <c r="CG5285">
        <f ca="1">IFERROR(INDIRECT("IVA!X"&amp;MATCH(MID(COMPRAS!C5185,1,2)&amp;MID(COMPRAS!F5185,1,2)&amp;MID(COMPRAS!D5185,1,2),IVA!W:W,0)),"SIN COD.")</f>
        <v>0</v>
      </c>
      <c r="CH5285">
        <f ca="1">IFERROR(INDIRECT("IVA!Y"&amp;MATCH(MID(COMPRAS!C5185,1,2)&amp;MID(COMPRAS!F5185,1,2)&amp;MID(COMPRAS!D5185,1,2),IVA!W:W,0)),"SIN COD.")</f>
        <v>0</v>
      </c>
    </row>
    <row r="5286" spans="1:86" x14ac:dyDescent="0.25">
      <c r="A5286"/>
      <c r="B5286"/>
      <c r="D5286"/>
      <c r="AL5286">
        <f t="shared" si="574"/>
        <v>0</v>
      </c>
      <c r="AQ5286">
        <f t="shared" si="575"/>
        <v>0</v>
      </c>
      <c r="AR5286" t="str">
        <f>IFERROR(IF(OR(AP5286=338,AP5286=340,AP5286=341,AP5286=342,AP5286="342A",AP5286="342B"),PorcenRet(AP5286,AT5286,AU5286),INDEX(PORCENTAJEBUSCAR,MATCH(AP5286,CódigoRET,0),4)*1),"")</f>
        <v/>
      </c>
      <c r="AS5286">
        <f t="shared" si="576"/>
        <v>0</v>
      </c>
      <c r="BF5286" t="str">
        <f>IFERROR(IF(OR(BD5286=338,BD5286=340,BD5286=341,BD5286=342,BD5286="342A",BD5286="342B"),PorcenRet(BD5286,BH5286,BI5286),INDEX(PORCENTAJEBUSCAR,MATCH(BD5286,CódigoRET,0),4)*1),"")</f>
        <v/>
      </c>
      <c r="BG5286">
        <f t="shared" si="577"/>
        <v>0</v>
      </c>
      <c r="BO5286">
        <f t="shared" si="578"/>
        <v>0</v>
      </c>
      <c r="CC5286">
        <f t="shared" si="579"/>
        <v>0</v>
      </c>
      <c r="CD5286">
        <f t="shared" si="580"/>
        <v>0</v>
      </c>
      <c r="CG5286">
        <f ca="1">IFERROR(INDIRECT("IVA!X"&amp;MATCH(MID(COMPRAS!C5186,1,2)&amp;MID(COMPRAS!F5186,1,2)&amp;MID(COMPRAS!D5186,1,2),IVA!W:W,0)),"SIN COD.")</f>
        <v>0</v>
      </c>
      <c r="CH5286">
        <f ca="1">IFERROR(INDIRECT("IVA!Y"&amp;MATCH(MID(COMPRAS!C5186,1,2)&amp;MID(COMPRAS!F5186,1,2)&amp;MID(COMPRAS!D5186,1,2),IVA!W:W,0)),"SIN COD.")</f>
        <v>0</v>
      </c>
    </row>
    <row r="5287" spans="1:86" x14ac:dyDescent="0.25">
      <c r="A5287"/>
      <c r="B5287"/>
      <c r="D5287"/>
      <c r="AL5287">
        <f t="shared" si="574"/>
        <v>0</v>
      </c>
      <c r="AQ5287">
        <f t="shared" si="575"/>
        <v>0</v>
      </c>
      <c r="AR5287" t="str">
        <f>IFERROR(IF(OR(AP5287=338,AP5287=340,AP5287=341,AP5287=342,AP5287="342A",AP5287="342B"),PorcenRet(AP5287,AT5287,AU5287),INDEX(PORCENTAJEBUSCAR,MATCH(AP5287,CódigoRET,0),4)*1),"")</f>
        <v/>
      </c>
      <c r="AS5287">
        <f t="shared" si="576"/>
        <v>0</v>
      </c>
      <c r="BF5287" t="str">
        <f>IFERROR(IF(OR(BD5287=338,BD5287=340,BD5287=341,BD5287=342,BD5287="342A",BD5287="342B"),PorcenRet(BD5287,BH5287,BI5287),INDEX(PORCENTAJEBUSCAR,MATCH(BD5287,CódigoRET,0),4)*1),"")</f>
        <v/>
      </c>
      <c r="BG5287">
        <f t="shared" si="577"/>
        <v>0</v>
      </c>
      <c r="BO5287">
        <f t="shared" si="578"/>
        <v>0</v>
      </c>
      <c r="CC5287">
        <f t="shared" si="579"/>
        <v>0</v>
      </c>
      <c r="CD5287">
        <f t="shared" si="580"/>
        <v>0</v>
      </c>
      <c r="CG5287">
        <f ca="1">IFERROR(INDIRECT("IVA!X"&amp;MATCH(MID(COMPRAS!C5187,1,2)&amp;MID(COMPRAS!F5187,1,2)&amp;MID(COMPRAS!D5187,1,2),IVA!W:W,0)),"SIN COD.")</f>
        <v>0</v>
      </c>
      <c r="CH5287">
        <f ca="1">IFERROR(INDIRECT("IVA!Y"&amp;MATCH(MID(COMPRAS!C5187,1,2)&amp;MID(COMPRAS!F5187,1,2)&amp;MID(COMPRAS!D5187,1,2),IVA!W:W,0)),"SIN COD.")</f>
        <v>0</v>
      </c>
    </row>
    <row r="5288" spans="1:86" x14ac:dyDescent="0.25">
      <c r="A5288"/>
      <c r="B5288"/>
      <c r="D5288"/>
      <c r="AL5288">
        <f t="shared" si="574"/>
        <v>0</v>
      </c>
      <c r="AQ5288">
        <f t="shared" si="575"/>
        <v>0</v>
      </c>
      <c r="AR5288" t="str">
        <f>IFERROR(IF(OR(AP5288=338,AP5288=340,AP5288=341,AP5288=342,AP5288="342A",AP5288="342B"),PorcenRet(AP5288,AT5288,AU5288),INDEX(PORCENTAJEBUSCAR,MATCH(AP5288,CódigoRET,0),4)*1),"")</f>
        <v/>
      </c>
      <c r="AS5288">
        <f t="shared" si="576"/>
        <v>0</v>
      </c>
      <c r="BF5288" t="str">
        <f>IFERROR(IF(OR(BD5288=338,BD5288=340,BD5288=341,BD5288=342,BD5288="342A",BD5288="342B"),PorcenRet(BD5288,BH5288,BI5288),INDEX(PORCENTAJEBUSCAR,MATCH(BD5288,CódigoRET,0),4)*1),"")</f>
        <v/>
      </c>
      <c r="BG5288">
        <f t="shared" si="577"/>
        <v>0</v>
      </c>
      <c r="BO5288">
        <f t="shared" si="578"/>
        <v>0</v>
      </c>
      <c r="CC5288">
        <f t="shared" si="579"/>
        <v>0</v>
      </c>
      <c r="CD5288">
        <f t="shared" si="580"/>
        <v>0</v>
      </c>
      <c r="CG5288">
        <f ca="1">IFERROR(INDIRECT("IVA!X"&amp;MATCH(MID(COMPRAS!C5188,1,2)&amp;MID(COMPRAS!F5188,1,2)&amp;MID(COMPRAS!D5188,1,2),IVA!W:W,0)),"SIN COD.")</f>
        <v>0</v>
      </c>
      <c r="CH5288">
        <f ca="1">IFERROR(INDIRECT("IVA!Y"&amp;MATCH(MID(COMPRAS!C5188,1,2)&amp;MID(COMPRAS!F5188,1,2)&amp;MID(COMPRAS!D5188,1,2),IVA!W:W,0)),"SIN COD.")</f>
        <v>0</v>
      </c>
    </row>
    <row r="5289" spans="1:86" x14ac:dyDescent="0.25">
      <c r="A5289"/>
      <c r="B5289"/>
      <c r="D5289"/>
      <c r="AL5289">
        <f t="shared" si="574"/>
        <v>0</v>
      </c>
      <c r="AQ5289">
        <f t="shared" si="575"/>
        <v>0</v>
      </c>
      <c r="AR5289" t="str">
        <f>IFERROR(IF(OR(AP5289=338,AP5289=340,AP5289=341,AP5289=342,AP5289="342A",AP5289="342B"),PorcenRet(AP5289,AT5289,AU5289),INDEX(PORCENTAJEBUSCAR,MATCH(AP5289,CódigoRET,0),4)*1),"")</f>
        <v/>
      </c>
      <c r="AS5289">
        <f t="shared" si="576"/>
        <v>0</v>
      </c>
      <c r="BF5289" t="str">
        <f>IFERROR(IF(OR(BD5289=338,BD5289=340,BD5289=341,BD5289=342,BD5289="342A",BD5289="342B"),PorcenRet(BD5289,BH5289,BI5289),INDEX(PORCENTAJEBUSCAR,MATCH(BD5289,CódigoRET,0),4)*1),"")</f>
        <v/>
      </c>
      <c r="BG5289">
        <f t="shared" si="577"/>
        <v>0</v>
      </c>
      <c r="BO5289">
        <f t="shared" si="578"/>
        <v>0</v>
      </c>
      <c r="CC5289">
        <f t="shared" si="579"/>
        <v>0</v>
      </c>
      <c r="CD5289">
        <f t="shared" si="580"/>
        <v>0</v>
      </c>
      <c r="CG5289">
        <f ca="1">IFERROR(INDIRECT("IVA!X"&amp;MATCH(MID(COMPRAS!C5189,1,2)&amp;MID(COMPRAS!F5189,1,2)&amp;MID(COMPRAS!D5189,1,2),IVA!W:W,0)),"SIN COD.")</f>
        <v>0</v>
      </c>
      <c r="CH5289">
        <f ca="1">IFERROR(INDIRECT("IVA!Y"&amp;MATCH(MID(COMPRAS!C5189,1,2)&amp;MID(COMPRAS!F5189,1,2)&amp;MID(COMPRAS!D5189,1,2),IVA!W:W,0)),"SIN COD.")</f>
        <v>0</v>
      </c>
    </row>
    <row r="5290" spans="1:86" x14ac:dyDescent="0.25">
      <c r="A5290"/>
      <c r="B5290"/>
      <c r="D5290"/>
      <c r="AL5290">
        <f t="shared" si="574"/>
        <v>0</v>
      </c>
      <c r="AQ5290">
        <f t="shared" si="575"/>
        <v>0</v>
      </c>
      <c r="AR5290" t="str">
        <f>IFERROR(IF(OR(AP5290=338,AP5290=340,AP5290=341,AP5290=342,AP5290="342A",AP5290="342B"),PorcenRet(AP5290,AT5290,AU5290),INDEX(PORCENTAJEBUSCAR,MATCH(AP5290,CódigoRET,0),4)*1),"")</f>
        <v/>
      </c>
      <c r="AS5290">
        <f t="shared" si="576"/>
        <v>0</v>
      </c>
      <c r="BF5290" t="str">
        <f>IFERROR(IF(OR(BD5290=338,BD5290=340,BD5290=341,BD5290=342,BD5290="342A",BD5290="342B"),PorcenRet(BD5290,BH5290,BI5290),INDEX(PORCENTAJEBUSCAR,MATCH(BD5290,CódigoRET,0),4)*1),"")</f>
        <v/>
      </c>
      <c r="BG5290">
        <f t="shared" si="577"/>
        <v>0</v>
      </c>
      <c r="BO5290">
        <f t="shared" si="578"/>
        <v>0</v>
      </c>
      <c r="CC5290">
        <f t="shared" si="579"/>
        <v>0</v>
      </c>
      <c r="CD5290">
        <f t="shared" si="580"/>
        <v>0</v>
      </c>
      <c r="CG5290">
        <f ca="1">IFERROR(INDIRECT("IVA!X"&amp;MATCH(MID(COMPRAS!C5190,1,2)&amp;MID(COMPRAS!F5190,1,2)&amp;MID(COMPRAS!D5190,1,2),IVA!W:W,0)),"SIN COD.")</f>
        <v>0</v>
      </c>
      <c r="CH5290">
        <f ca="1">IFERROR(INDIRECT("IVA!Y"&amp;MATCH(MID(COMPRAS!C5190,1,2)&amp;MID(COMPRAS!F5190,1,2)&amp;MID(COMPRAS!D5190,1,2),IVA!W:W,0)),"SIN COD.")</f>
        <v>0</v>
      </c>
    </row>
    <row r="5291" spans="1:86" x14ac:dyDescent="0.25">
      <c r="A5291"/>
      <c r="B5291"/>
      <c r="D5291"/>
      <c r="AL5291">
        <f t="shared" si="574"/>
        <v>0</v>
      </c>
      <c r="AQ5291">
        <f t="shared" si="575"/>
        <v>0</v>
      </c>
      <c r="AR5291" t="str">
        <f>IFERROR(IF(OR(AP5291=338,AP5291=340,AP5291=341,AP5291=342,AP5291="342A",AP5291="342B"),PorcenRet(AP5291,AT5291,AU5291),INDEX(PORCENTAJEBUSCAR,MATCH(AP5291,CódigoRET,0),4)*1),"")</f>
        <v/>
      </c>
      <c r="AS5291">
        <f t="shared" si="576"/>
        <v>0</v>
      </c>
      <c r="BF5291" t="str">
        <f>IFERROR(IF(OR(BD5291=338,BD5291=340,BD5291=341,BD5291=342,BD5291="342A",BD5291="342B"),PorcenRet(BD5291,BH5291,BI5291),INDEX(PORCENTAJEBUSCAR,MATCH(BD5291,CódigoRET,0),4)*1),"")</f>
        <v/>
      </c>
      <c r="BG5291">
        <f t="shared" si="577"/>
        <v>0</v>
      </c>
      <c r="BO5291">
        <f t="shared" si="578"/>
        <v>0</v>
      </c>
      <c r="CC5291">
        <f t="shared" si="579"/>
        <v>0</v>
      </c>
      <c r="CD5291">
        <f t="shared" si="580"/>
        <v>0</v>
      </c>
      <c r="CG5291">
        <f ca="1">IFERROR(INDIRECT("IVA!X"&amp;MATCH(MID(COMPRAS!C5191,1,2)&amp;MID(COMPRAS!F5191,1,2)&amp;MID(COMPRAS!D5191,1,2),IVA!W:W,0)),"SIN COD.")</f>
        <v>0</v>
      </c>
      <c r="CH5291">
        <f ca="1">IFERROR(INDIRECT("IVA!Y"&amp;MATCH(MID(COMPRAS!C5191,1,2)&amp;MID(COMPRAS!F5191,1,2)&amp;MID(COMPRAS!D5191,1,2),IVA!W:W,0)),"SIN COD.")</f>
        <v>0</v>
      </c>
    </row>
    <row r="5292" spans="1:86" x14ac:dyDescent="0.25">
      <c r="A5292"/>
      <c r="B5292"/>
      <c r="D5292"/>
      <c r="AL5292">
        <f t="shared" si="574"/>
        <v>0</v>
      </c>
      <c r="AQ5292">
        <f t="shared" si="575"/>
        <v>0</v>
      </c>
      <c r="AR5292" t="str">
        <f>IFERROR(IF(OR(AP5292=338,AP5292=340,AP5292=341,AP5292=342,AP5292="342A",AP5292="342B"),PorcenRet(AP5292,AT5292,AU5292),INDEX(PORCENTAJEBUSCAR,MATCH(AP5292,CódigoRET,0),4)*1),"")</f>
        <v/>
      </c>
      <c r="AS5292">
        <f t="shared" si="576"/>
        <v>0</v>
      </c>
      <c r="BF5292" t="str">
        <f>IFERROR(IF(OR(BD5292=338,BD5292=340,BD5292=341,BD5292=342,BD5292="342A",BD5292="342B"),PorcenRet(BD5292,BH5292,BI5292),INDEX(PORCENTAJEBUSCAR,MATCH(BD5292,CódigoRET,0),4)*1),"")</f>
        <v/>
      </c>
      <c r="BG5292">
        <f t="shared" si="577"/>
        <v>0</v>
      </c>
      <c r="BO5292">
        <f t="shared" si="578"/>
        <v>0</v>
      </c>
      <c r="CC5292">
        <f t="shared" si="579"/>
        <v>0</v>
      </c>
      <c r="CD5292">
        <f t="shared" si="580"/>
        <v>0</v>
      </c>
      <c r="CG5292">
        <f ca="1">IFERROR(INDIRECT("IVA!X"&amp;MATCH(MID(COMPRAS!C5192,1,2)&amp;MID(COMPRAS!F5192,1,2)&amp;MID(COMPRAS!D5192,1,2),IVA!W:W,0)),"SIN COD.")</f>
        <v>0</v>
      </c>
      <c r="CH5292">
        <f ca="1">IFERROR(INDIRECT("IVA!Y"&amp;MATCH(MID(COMPRAS!C5192,1,2)&amp;MID(COMPRAS!F5192,1,2)&amp;MID(COMPRAS!D5192,1,2),IVA!W:W,0)),"SIN COD.")</f>
        <v>0</v>
      </c>
    </row>
    <row r="5293" spans="1:86" x14ac:dyDescent="0.25">
      <c r="A5293"/>
      <c r="B5293"/>
      <c r="D5293"/>
      <c r="AL5293">
        <f t="shared" si="574"/>
        <v>0</v>
      </c>
      <c r="AQ5293">
        <f t="shared" si="575"/>
        <v>0</v>
      </c>
      <c r="AR5293" t="str">
        <f>IFERROR(IF(OR(AP5293=338,AP5293=340,AP5293=341,AP5293=342,AP5293="342A",AP5293="342B"),PorcenRet(AP5293,AT5293,AU5293),INDEX(PORCENTAJEBUSCAR,MATCH(AP5293,CódigoRET,0),4)*1),"")</f>
        <v/>
      </c>
      <c r="AS5293">
        <f t="shared" si="576"/>
        <v>0</v>
      </c>
      <c r="BF5293" t="str">
        <f>IFERROR(IF(OR(BD5293=338,BD5293=340,BD5293=341,BD5293=342,BD5293="342A",BD5293="342B"),PorcenRet(BD5293,BH5293,BI5293),INDEX(PORCENTAJEBUSCAR,MATCH(BD5293,CódigoRET,0),4)*1),"")</f>
        <v/>
      </c>
      <c r="BG5293">
        <f t="shared" si="577"/>
        <v>0</v>
      </c>
      <c r="BO5293">
        <f t="shared" si="578"/>
        <v>0</v>
      </c>
      <c r="CC5293">
        <f t="shared" si="579"/>
        <v>0</v>
      </c>
      <c r="CD5293">
        <f t="shared" si="580"/>
        <v>0</v>
      </c>
      <c r="CG5293">
        <f ca="1">IFERROR(INDIRECT("IVA!X"&amp;MATCH(MID(COMPRAS!C5193,1,2)&amp;MID(COMPRAS!F5193,1,2)&amp;MID(COMPRAS!D5193,1,2),IVA!W:W,0)),"SIN COD.")</f>
        <v>0</v>
      </c>
      <c r="CH5293">
        <f ca="1">IFERROR(INDIRECT("IVA!Y"&amp;MATCH(MID(COMPRAS!C5193,1,2)&amp;MID(COMPRAS!F5193,1,2)&amp;MID(COMPRAS!D5193,1,2),IVA!W:W,0)),"SIN COD.")</f>
        <v>0</v>
      </c>
    </row>
    <row r="5294" spans="1:86" x14ac:dyDescent="0.25">
      <c r="A5294"/>
      <c r="B5294"/>
      <c r="D5294"/>
      <c r="AL5294">
        <f t="shared" si="574"/>
        <v>0</v>
      </c>
      <c r="AQ5294">
        <f t="shared" si="575"/>
        <v>0</v>
      </c>
      <c r="AR5294" t="str">
        <f>IFERROR(IF(OR(AP5294=338,AP5294=340,AP5294=341,AP5294=342,AP5294="342A",AP5294="342B"),PorcenRet(AP5294,AT5294,AU5294),INDEX(PORCENTAJEBUSCAR,MATCH(AP5294,CódigoRET,0),4)*1),"")</f>
        <v/>
      </c>
      <c r="AS5294">
        <f t="shared" si="576"/>
        <v>0</v>
      </c>
      <c r="BF5294" t="str">
        <f>IFERROR(IF(OR(BD5294=338,BD5294=340,BD5294=341,BD5294=342,BD5294="342A",BD5294="342B"),PorcenRet(BD5294,BH5294,BI5294),INDEX(PORCENTAJEBUSCAR,MATCH(BD5294,CódigoRET,0),4)*1),"")</f>
        <v/>
      </c>
      <c r="BG5294">
        <f t="shared" si="577"/>
        <v>0</v>
      </c>
      <c r="BO5294">
        <f t="shared" si="578"/>
        <v>0</v>
      </c>
      <c r="CC5294">
        <f t="shared" si="579"/>
        <v>0</v>
      </c>
      <c r="CD5294">
        <f t="shared" si="580"/>
        <v>0</v>
      </c>
      <c r="CG5294">
        <f ca="1">IFERROR(INDIRECT("IVA!X"&amp;MATCH(MID(COMPRAS!C5194,1,2)&amp;MID(COMPRAS!F5194,1,2)&amp;MID(COMPRAS!D5194,1,2),IVA!W:W,0)),"SIN COD.")</f>
        <v>0</v>
      </c>
      <c r="CH5294">
        <f ca="1">IFERROR(INDIRECT("IVA!Y"&amp;MATCH(MID(COMPRAS!C5194,1,2)&amp;MID(COMPRAS!F5194,1,2)&amp;MID(COMPRAS!D5194,1,2),IVA!W:W,0)),"SIN COD.")</f>
        <v>0</v>
      </c>
    </row>
    <row r="5295" spans="1:86" x14ac:dyDescent="0.25">
      <c r="A5295"/>
      <c r="B5295"/>
      <c r="D5295"/>
      <c r="AL5295">
        <f t="shared" si="574"/>
        <v>0</v>
      </c>
      <c r="AQ5295">
        <f t="shared" si="575"/>
        <v>0</v>
      </c>
      <c r="AR5295" t="str">
        <f>IFERROR(IF(OR(AP5295=338,AP5295=340,AP5295=341,AP5295=342,AP5295="342A",AP5295="342B"),PorcenRet(AP5295,AT5295,AU5295),INDEX(PORCENTAJEBUSCAR,MATCH(AP5295,CódigoRET,0),4)*1),"")</f>
        <v/>
      </c>
      <c r="AS5295">
        <f t="shared" si="576"/>
        <v>0</v>
      </c>
      <c r="BF5295" t="str">
        <f>IFERROR(IF(OR(BD5295=338,BD5295=340,BD5295=341,BD5295=342,BD5295="342A",BD5295="342B"),PorcenRet(BD5295,BH5295,BI5295),INDEX(PORCENTAJEBUSCAR,MATCH(BD5295,CódigoRET,0),4)*1),"")</f>
        <v/>
      </c>
      <c r="BG5295">
        <f t="shared" si="577"/>
        <v>0</v>
      </c>
      <c r="BO5295">
        <f t="shared" si="578"/>
        <v>0</v>
      </c>
      <c r="CC5295">
        <f t="shared" si="579"/>
        <v>0</v>
      </c>
      <c r="CD5295">
        <f t="shared" si="580"/>
        <v>0</v>
      </c>
      <c r="CG5295">
        <f ca="1">IFERROR(INDIRECT("IVA!X"&amp;MATCH(MID(COMPRAS!C5195,1,2)&amp;MID(COMPRAS!F5195,1,2)&amp;MID(COMPRAS!D5195,1,2),IVA!W:W,0)),"SIN COD.")</f>
        <v>0</v>
      </c>
      <c r="CH5295">
        <f ca="1">IFERROR(INDIRECT("IVA!Y"&amp;MATCH(MID(COMPRAS!C5195,1,2)&amp;MID(COMPRAS!F5195,1,2)&amp;MID(COMPRAS!D5195,1,2),IVA!W:W,0)),"SIN COD.")</f>
        <v>0</v>
      </c>
    </row>
    <row r="5296" spans="1:86" x14ac:dyDescent="0.25">
      <c r="A5296"/>
      <c r="B5296"/>
      <c r="D5296"/>
      <c r="AL5296">
        <f t="shared" si="574"/>
        <v>0</v>
      </c>
      <c r="AQ5296">
        <f t="shared" si="575"/>
        <v>0</v>
      </c>
      <c r="AR5296" t="str">
        <f>IFERROR(IF(OR(AP5296=338,AP5296=340,AP5296=341,AP5296=342,AP5296="342A",AP5296="342B"),PorcenRet(AP5296,AT5296,AU5296),INDEX(PORCENTAJEBUSCAR,MATCH(AP5296,CódigoRET,0),4)*1),"")</f>
        <v/>
      </c>
      <c r="AS5296">
        <f t="shared" si="576"/>
        <v>0</v>
      </c>
      <c r="BF5296" t="str">
        <f>IFERROR(IF(OR(BD5296=338,BD5296=340,BD5296=341,BD5296=342,BD5296="342A",BD5296="342B"),PorcenRet(BD5296,BH5296,BI5296),INDEX(PORCENTAJEBUSCAR,MATCH(BD5296,CódigoRET,0),4)*1),"")</f>
        <v/>
      </c>
      <c r="BG5296">
        <f t="shared" si="577"/>
        <v>0</v>
      </c>
      <c r="BO5296">
        <f t="shared" si="578"/>
        <v>0</v>
      </c>
      <c r="CC5296">
        <f t="shared" si="579"/>
        <v>0</v>
      </c>
      <c r="CD5296">
        <f t="shared" si="580"/>
        <v>0</v>
      </c>
      <c r="CG5296">
        <f ca="1">IFERROR(INDIRECT("IVA!X"&amp;MATCH(MID(COMPRAS!C5196,1,2)&amp;MID(COMPRAS!F5196,1,2)&amp;MID(COMPRAS!D5196,1,2),IVA!W:W,0)),"SIN COD.")</f>
        <v>0</v>
      </c>
      <c r="CH5296">
        <f ca="1">IFERROR(INDIRECT("IVA!Y"&amp;MATCH(MID(COMPRAS!C5196,1,2)&amp;MID(COMPRAS!F5196,1,2)&amp;MID(COMPRAS!D5196,1,2),IVA!W:W,0)),"SIN COD.")</f>
        <v>0</v>
      </c>
    </row>
    <row r="5297" spans="1:86" x14ac:dyDescent="0.25">
      <c r="A5297"/>
      <c r="B5297"/>
      <c r="D5297"/>
      <c r="AL5297">
        <f t="shared" si="574"/>
        <v>0</v>
      </c>
      <c r="AQ5297">
        <f t="shared" si="575"/>
        <v>0</v>
      </c>
      <c r="AR5297" t="str">
        <f>IFERROR(IF(OR(AP5297=338,AP5297=340,AP5297=341,AP5297=342,AP5297="342A",AP5297="342B"),PorcenRet(AP5297,AT5297,AU5297),INDEX(PORCENTAJEBUSCAR,MATCH(AP5297,CódigoRET,0),4)*1),"")</f>
        <v/>
      </c>
      <c r="AS5297">
        <f t="shared" si="576"/>
        <v>0</v>
      </c>
      <c r="BF5297" t="str">
        <f>IFERROR(IF(OR(BD5297=338,BD5297=340,BD5297=341,BD5297=342,BD5297="342A",BD5297="342B"),PorcenRet(BD5297,BH5297,BI5297),INDEX(PORCENTAJEBUSCAR,MATCH(BD5297,CódigoRET,0),4)*1),"")</f>
        <v/>
      </c>
      <c r="BG5297">
        <f t="shared" si="577"/>
        <v>0</v>
      </c>
      <c r="BO5297">
        <f t="shared" si="578"/>
        <v>0</v>
      </c>
      <c r="CC5297">
        <f t="shared" si="579"/>
        <v>0</v>
      </c>
      <c r="CD5297">
        <f t="shared" si="580"/>
        <v>0</v>
      </c>
      <c r="CG5297">
        <f ca="1">IFERROR(INDIRECT("IVA!X"&amp;MATCH(MID(COMPRAS!C5197,1,2)&amp;MID(COMPRAS!F5197,1,2)&amp;MID(COMPRAS!D5197,1,2),IVA!W:W,0)),"SIN COD.")</f>
        <v>0</v>
      </c>
      <c r="CH5297">
        <f ca="1">IFERROR(INDIRECT("IVA!Y"&amp;MATCH(MID(COMPRAS!C5197,1,2)&amp;MID(COMPRAS!F5197,1,2)&amp;MID(COMPRAS!D5197,1,2),IVA!W:W,0)),"SIN COD.")</f>
        <v>0</v>
      </c>
    </row>
    <row r="5298" spans="1:86" x14ac:dyDescent="0.25">
      <c r="A5298"/>
      <c r="B5298"/>
      <c r="D5298"/>
      <c r="AL5298">
        <f t="shared" si="574"/>
        <v>0</v>
      </c>
      <c r="AQ5298">
        <f t="shared" si="575"/>
        <v>0</v>
      </c>
      <c r="AR5298" t="str">
        <f>IFERROR(IF(OR(AP5298=338,AP5298=340,AP5298=341,AP5298=342,AP5298="342A",AP5298="342B"),PorcenRet(AP5298,AT5298,AU5298),INDEX(PORCENTAJEBUSCAR,MATCH(AP5298,CódigoRET,0),4)*1),"")</f>
        <v/>
      </c>
      <c r="AS5298">
        <f t="shared" si="576"/>
        <v>0</v>
      </c>
      <c r="BF5298" t="str">
        <f>IFERROR(IF(OR(BD5298=338,BD5298=340,BD5298=341,BD5298=342,BD5298="342A",BD5298="342B"),PorcenRet(BD5298,BH5298,BI5298),INDEX(PORCENTAJEBUSCAR,MATCH(BD5298,CódigoRET,0),4)*1),"")</f>
        <v/>
      </c>
      <c r="BG5298">
        <f t="shared" si="577"/>
        <v>0</v>
      </c>
      <c r="BO5298">
        <f t="shared" si="578"/>
        <v>0</v>
      </c>
      <c r="CC5298">
        <f t="shared" si="579"/>
        <v>0</v>
      </c>
      <c r="CD5298">
        <f t="shared" si="580"/>
        <v>0</v>
      </c>
      <c r="CG5298">
        <f ca="1">IFERROR(INDIRECT("IVA!X"&amp;MATCH(MID(COMPRAS!C5198,1,2)&amp;MID(COMPRAS!F5198,1,2)&amp;MID(COMPRAS!D5198,1,2),IVA!W:W,0)),"SIN COD.")</f>
        <v>0</v>
      </c>
      <c r="CH5298">
        <f ca="1">IFERROR(INDIRECT("IVA!Y"&amp;MATCH(MID(COMPRAS!C5198,1,2)&amp;MID(COMPRAS!F5198,1,2)&amp;MID(COMPRAS!D5198,1,2),IVA!W:W,0)),"SIN COD.")</f>
        <v>0</v>
      </c>
    </row>
    <row r="5299" spans="1:86" x14ac:dyDescent="0.25">
      <c r="A5299"/>
      <c r="B5299"/>
      <c r="D5299"/>
      <c r="AL5299">
        <f t="shared" si="574"/>
        <v>0</v>
      </c>
      <c r="AQ5299">
        <f t="shared" si="575"/>
        <v>0</v>
      </c>
      <c r="AR5299" t="str">
        <f>IFERROR(IF(OR(AP5299=338,AP5299=340,AP5299=341,AP5299=342,AP5299="342A",AP5299="342B"),PorcenRet(AP5299,AT5299,AU5299),INDEX(PORCENTAJEBUSCAR,MATCH(AP5299,CódigoRET,0),4)*1),"")</f>
        <v/>
      </c>
      <c r="AS5299">
        <f t="shared" si="576"/>
        <v>0</v>
      </c>
      <c r="BF5299" t="str">
        <f>IFERROR(IF(OR(BD5299=338,BD5299=340,BD5299=341,BD5299=342,BD5299="342A",BD5299="342B"),PorcenRet(BD5299,BH5299,BI5299),INDEX(PORCENTAJEBUSCAR,MATCH(BD5299,CódigoRET,0),4)*1),"")</f>
        <v/>
      </c>
      <c r="BG5299">
        <f t="shared" si="577"/>
        <v>0</v>
      </c>
      <c r="BO5299">
        <f t="shared" si="578"/>
        <v>0</v>
      </c>
      <c r="CC5299">
        <f t="shared" si="579"/>
        <v>0</v>
      </c>
      <c r="CD5299">
        <f t="shared" si="580"/>
        <v>0</v>
      </c>
      <c r="CG5299">
        <f ca="1">IFERROR(INDIRECT("IVA!X"&amp;MATCH(MID(COMPRAS!C5199,1,2)&amp;MID(COMPRAS!F5199,1,2)&amp;MID(COMPRAS!D5199,1,2),IVA!W:W,0)),"SIN COD.")</f>
        <v>0</v>
      </c>
      <c r="CH5299">
        <f ca="1">IFERROR(INDIRECT("IVA!Y"&amp;MATCH(MID(COMPRAS!C5199,1,2)&amp;MID(COMPRAS!F5199,1,2)&amp;MID(COMPRAS!D5199,1,2),IVA!W:W,0)),"SIN COD.")</f>
        <v>0</v>
      </c>
    </row>
    <row r="5300" spans="1:86" x14ac:dyDescent="0.25">
      <c r="A5300"/>
      <c r="B5300"/>
      <c r="D5300"/>
      <c r="AL5300">
        <f t="shared" si="574"/>
        <v>0</v>
      </c>
      <c r="AQ5300">
        <f t="shared" si="575"/>
        <v>0</v>
      </c>
      <c r="AR5300" t="str">
        <f>IFERROR(IF(OR(AP5300=338,AP5300=340,AP5300=341,AP5300=342,AP5300="342A",AP5300="342B"),PorcenRet(AP5300,AT5300,AU5300),INDEX(PORCENTAJEBUSCAR,MATCH(AP5300,CódigoRET,0),4)*1),"")</f>
        <v/>
      </c>
      <c r="AS5300">
        <f t="shared" si="576"/>
        <v>0</v>
      </c>
      <c r="BF5300" t="str">
        <f>IFERROR(IF(OR(BD5300=338,BD5300=340,BD5300=341,BD5300=342,BD5300="342A",BD5300="342B"),PorcenRet(BD5300,BH5300,BI5300),INDEX(PORCENTAJEBUSCAR,MATCH(BD5300,CódigoRET,0),4)*1),"")</f>
        <v/>
      </c>
      <c r="BG5300">
        <f t="shared" si="577"/>
        <v>0</v>
      </c>
      <c r="BO5300">
        <f t="shared" si="578"/>
        <v>0</v>
      </c>
      <c r="CC5300">
        <f t="shared" si="579"/>
        <v>0</v>
      </c>
      <c r="CD5300">
        <f t="shared" si="580"/>
        <v>0</v>
      </c>
      <c r="CG5300">
        <f ca="1">IFERROR(INDIRECT("IVA!X"&amp;MATCH(MID(COMPRAS!C5200,1,2)&amp;MID(COMPRAS!F5200,1,2)&amp;MID(COMPRAS!D5200,1,2),IVA!W:W,0)),"SIN COD.")</f>
        <v>0</v>
      </c>
      <c r="CH5300">
        <f ca="1">IFERROR(INDIRECT("IVA!Y"&amp;MATCH(MID(COMPRAS!C5200,1,2)&amp;MID(COMPRAS!F5200,1,2)&amp;MID(COMPRAS!D5200,1,2),IVA!W:W,0)),"SIN COD.")</f>
        <v>0</v>
      </c>
    </row>
    <row r="5301" spans="1:86" x14ac:dyDescent="0.25">
      <c r="A5301"/>
      <c r="B5301"/>
      <c r="D5301"/>
      <c r="AL5301">
        <f t="shared" si="574"/>
        <v>0</v>
      </c>
      <c r="AQ5301">
        <f t="shared" si="575"/>
        <v>0</v>
      </c>
      <c r="AR5301" t="str">
        <f>IFERROR(IF(OR(AP5301=338,AP5301=340,AP5301=341,AP5301=342,AP5301="342A",AP5301="342B"),PorcenRet(AP5301,AT5301,AU5301),INDEX(PORCENTAJEBUSCAR,MATCH(AP5301,CódigoRET,0),4)*1),"")</f>
        <v/>
      </c>
      <c r="AS5301">
        <f t="shared" si="576"/>
        <v>0</v>
      </c>
      <c r="BF5301" t="str">
        <f>IFERROR(IF(OR(BD5301=338,BD5301=340,BD5301=341,BD5301=342,BD5301="342A",BD5301="342B"),PorcenRet(BD5301,BH5301,BI5301),INDEX(PORCENTAJEBUSCAR,MATCH(BD5301,CódigoRET,0),4)*1),"")</f>
        <v/>
      </c>
      <c r="BG5301">
        <f t="shared" si="577"/>
        <v>0</v>
      </c>
      <c r="BO5301">
        <f t="shared" si="578"/>
        <v>0</v>
      </c>
      <c r="CC5301">
        <f t="shared" si="579"/>
        <v>0</v>
      </c>
      <c r="CD5301">
        <f t="shared" si="580"/>
        <v>0</v>
      </c>
      <c r="CG5301">
        <f ca="1">IFERROR(INDIRECT("IVA!X"&amp;MATCH(MID(COMPRAS!C5201,1,2)&amp;MID(COMPRAS!F5201,1,2)&amp;MID(COMPRAS!D5201,1,2),IVA!W:W,0)),"SIN COD.")</f>
        <v>0</v>
      </c>
      <c r="CH5301">
        <f ca="1">IFERROR(INDIRECT("IVA!Y"&amp;MATCH(MID(COMPRAS!C5201,1,2)&amp;MID(COMPRAS!F5201,1,2)&amp;MID(COMPRAS!D5201,1,2),IVA!W:W,0)),"SIN COD.")</f>
        <v>0</v>
      </c>
    </row>
    <row r="5302" spans="1:86" x14ac:dyDescent="0.25">
      <c r="A5302"/>
      <c r="B5302"/>
      <c r="D5302"/>
      <c r="AL5302">
        <f t="shared" si="574"/>
        <v>0</v>
      </c>
      <c r="AQ5302">
        <f t="shared" si="575"/>
        <v>0</v>
      </c>
      <c r="AR5302" t="str">
        <f>IFERROR(IF(OR(AP5302=338,AP5302=340,AP5302=341,AP5302=342,AP5302="342A",AP5302="342B"),PorcenRet(AP5302,AT5302,AU5302),INDEX(PORCENTAJEBUSCAR,MATCH(AP5302,CódigoRET,0),4)*1),"")</f>
        <v/>
      </c>
      <c r="AS5302">
        <f t="shared" si="576"/>
        <v>0</v>
      </c>
      <c r="BF5302" t="str">
        <f>IFERROR(IF(OR(BD5302=338,BD5302=340,BD5302=341,BD5302=342,BD5302="342A",BD5302="342B"),PorcenRet(BD5302,BH5302,BI5302),INDEX(PORCENTAJEBUSCAR,MATCH(BD5302,CódigoRET,0),4)*1),"")</f>
        <v/>
      </c>
      <c r="BG5302">
        <f t="shared" si="577"/>
        <v>0</v>
      </c>
      <c r="BO5302">
        <f t="shared" si="578"/>
        <v>0</v>
      </c>
      <c r="CC5302">
        <f t="shared" si="579"/>
        <v>0</v>
      </c>
      <c r="CD5302">
        <f t="shared" si="580"/>
        <v>0</v>
      </c>
      <c r="CG5302">
        <f ca="1">IFERROR(INDIRECT("IVA!X"&amp;MATCH(MID(COMPRAS!C5202,1,2)&amp;MID(COMPRAS!F5202,1,2)&amp;MID(COMPRAS!D5202,1,2),IVA!W:W,0)),"SIN COD.")</f>
        <v>0</v>
      </c>
      <c r="CH5302">
        <f ca="1">IFERROR(INDIRECT("IVA!Y"&amp;MATCH(MID(COMPRAS!C5202,1,2)&amp;MID(COMPRAS!F5202,1,2)&amp;MID(COMPRAS!D5202,1,2),IVA!W:W,0)),"SIN COD.")</f>
        <v>0</v>
      </c>
    </row>
    <row r="5303" spans="1:86" x14ac:dyDescent="0.25">
      <c r="A5303"/>
      <c r="B5303"/>
      <c r="D5303"/>
      <c r="AL5303">
        <f t="shared" si="574"/>
        <v>0</v>
      </c>
      <c r="AQ5303">
        <f t="shared" si="575"/>
        <v>0</v>
      </c>
      <c r="AR5303" t="str">
        <f>IFERROR(IF(OR(AP5303=338,AP5303=340,AP5303=341,AP5303=342,AP5303="342A",AP5303="342B"),PorcenRet(AP5303,AT5303,AU5303),INDEX(PORCENTAJEBUSCAR,MATCH(AP5303,CódigoRET,0),4)*1),"")</f>
        <v/>
      </c>
      <c r="AS5303">
        <f t="shared" si="576"/>
        <v>0</v>
      </c>
      <c r="BF5303" t="str">
        <f>IFERROR(IF(OR(BD5303=338,BD5303=340,BD5303=341,BD5303=342,BD5303="342A",BD5303="342B"),PorcenRet(BD5303,BH5303,BI5303),INDEX(PORCENTAJEBUSCAR,MATCH(BD5303,CódigoRET,0),4)*1),"")</f>
        <v/>
      </c>
      <c r="BG5303">
        <f t="shared" si="577"/>
        <v>0</v>
      </c>
      <c r="BO5303">
        <f t="shared" si="578"/>
        <v>0</v>
      </c>
      <c r="CC5303">
        <f t="shared" si="579"/>
        <v>0</v>
      </c>
      <c r="CD5303">
        <f t="shared" si="580"/>
        <v>0</v>
      </c>
      <c r="CG5303">
        <f ca="1">IFERROR(INDIRECT("IVA!X"&amp;MATCH(MID(COMPRAS!C5203,1,2)&amp;MID(COMPRAS!F5203,1,2)&amp;MID(COMPRAS!D5203,1,2),IVA!W:W,0)),"SIN COD.")</f>
        <v>0</v>
      </c>
      <c r="CH5303">
        <f ca="1">IFERROR(INDIRECT("IVA!Y"&amp;MATCH(MID(COMPRAS!C5203,1,2)&amp;MID(COMPRAS!F5203,1,2)&amp;MID(COMPRAS!D5203,1,2),IVA!W:W,0)),"SIN COD.")</f>
        <v>0</v>
      </c>
    </row>
    <row r="5304" spans="1:86" x14ac:dyDescent="0.25">
      <c r="A5304"/>
      <c r="B5304"/>
      <c r="D5304"/>
      <c r="AL5304">
        <f t="shared" si="574"/>
        <v>0</v>
      </c>
      <c r="AQ5304">
        <f t="shared" si="575"/>
        <v>0</v>
      </c>
      <c r="AR5304" t="str">
        <f>IFERROR(IF(OR(AP5304=338,AP5304=340,AP5304=341,AP5304=342,AP5304="342A",AP5304="342B"),PorcenRet(AP5304,AT5304,AU5304),INDEX(PORCENTAJEBUSCAR,MATCH(AP5304,CódigoRET,0),4)*1),"")</f>
        <v/>
      </c>
      <c r="AS5304">
        <f t="shared" si="576"/>
        <v>0</v>
      </c>
      <c r="BF5304" t="str">
        <f>IFERROR(IF(OR(BD5304=338,BD5304=340,BD5304=341,BD5304=342,BD5304="342A",BD5304="342B"),PorcenRet(BD5304,BH5304,BI5304),INDEX(PORCENTAJEBUSCAR,MATCH(BD5304,CódigoRET,0),4)*1),"")</f>
        <v/>
      </c>
      <c r="BG5304">
        <f t="shared" si="577"/>
        <v>0</v>
      </c>
      <c r="BO5304">
        <f t="shared" si="578"/>
        <v>0</v>
      </c>
      <c r="CC5304">
        <f t="shared" si="579"/>
        <v>0</v>
      </c>
      <c r="CD5304">
        <f t="shared" si="580"/>
        <v>0</v>
      </c>
      <c r="CG5304">
        <f ca="1">IFERROR(INDIRECT("IVA!X"&amp;MATCH(MID(COMPRAS!C5204,1,2)&amp;MID(COMPRAS!F5204,1,2)&amp;MID(COMPRAS!D5204,1,2),IVA!W:W,0)),"SIN COD.")</f>
        <v>0</v>
      </c>
      <c r="CH5304">
        <f ca="1">IFERROR(INDIRECT("IVA!Y"&amp;MATCH(MID(COMPRAS!C5204,1,2)&amp;MID(COMPRAS!F5204,1,2)&amp;MID(COMPRAS!D5204,1,2),IVA!W:W,0)),"SIN COD.")</f>
        <v>0</v>
      </c>
    </row>
    <row r="5305" spans="1:86" x14ac:dyDescent="0.25">
      <c r="A5305"/>
      <c r="B5305"/>
      <c r="D5305"/>
      <c r="AL5305">
        <f t="shared" si="574"/>
        <v>0</v>
      </c>
      <c r="AQ5305">
        <f t="shared" si="575"/>
        <v>0</v>
      </c>
      <c r="AR5305" t="str">
        <f>IFERROR(IF(OR(AP5305=338,AP5305=340,AP5305=341,AP5305=342,AP5305="342A",AP5305="342B"),PorcenRet(AP5305,AT5305,AU5305),INDEX(PORCENTAJEBUSCAR,MATCH(AP5305,CódigoRET,0),4)*1),"")</f>
        <v/>
      </c>
      <c r="AS5305">
        <f t="shared" si="576"/>
        <v>0</v>
      </c>
      <c r="BF5305" t="str">
        <f>IFERROR(IF(OR(BD5305=338,BD5305=340,BD5305=341,BD5305=342,BD5305="342A",BD5305="342B"),PorcenRet(BD5305,BH5305,BI5305),INDEX(PORCENTAJEBUSCAR,MATCH(BD5305,CódigoRET,0),4)*1),"")</f>
        <v/>
      </c>
      <c r="BG5305">
        <f t="shared" si="577"/>
        <v>0</v>
      </c>
      <c r="BO5305">
        <f t="shared" si="578"/>
        <v>0</v>
      </c>
      <c r="CC5305">
        <f t="shared" si="579"/>
        <v>0</v>
      </c>
      <c r="CD5305">
        <f t="shared" si="580"/>
        <v>0</v>
      </c>
      <c r="CG5305">
        <f ca="1">IFERROR(INDIRECT("IVA!X"&amp;MATCH(MID(COMPRAS!C5205,1,2)&amp;MID(COMPRAS!F5205,1,2)&amp;MID(COMPRAS!D5205,1,2),IVA!W:W,0)),"SIN COD.")</f>
        <v>0</v>
      </c>
      <c r="CH5305">
        <f ca="1">IFERROR(INDIRECT("IVA!Y"&amp;MATCH(MID(COMPRAS!C5205,1,2)&amp;MID(COMPRAS!F5205,1,2)&amp;MID(COMPRAS!D5205,1,2),IVA!W:W,0)),"SIN COD.")</f>
        <v>0</v>
      </c>
    </row>
    <row r="5306" spans="1:86" x14ac:dyDescent="0.25">
      <c r="A5306"/>
      <c r="B5306"/>
      <c r="D5306"/>
      <c r="AL5306">
        <f t="shared" si="574"/>
        <v>0</v>
      </c>
      <c r="AQ5306">
        <f t="shared" si="575"/>
        <v>0</v>
      </c>
      <c r="AR5306" t="str">
        <f>IFERROR(IF(OR(AP5306=338,AP5306=340,AP5306=341,AP5306=342,AP5306="342A",AP5306="342B"),PorcenRet(AP5306,AT5306,AU5306),INDEX(PORCENTAJEBUSCAR,MATCH(AP5306,CódigoRET,0),4)*1),"")</f>
        <v/>
      </c>
      <c r="AS5306">
        <f t="shared" si="576"/>
        <v>0</v>
      </c>
      <c r="BF5306" t="str">
        <f>IFERROR(IF(OR(BD5306=338,BD5306=340,BD5306=341,BD5306=342,BD5306="342A",BD5306="342B"),PorcenRet(BD5306,BH5306,BI5306),INDEX(PORCENTAJEBUSCAR,MATCH(BD5306,CódigoRET,0),4)*1),"")</f>
        <v/>
      </c>
      <c r="BG5306">
        <f t="shared" si="577"/>
        <v>0</v>
      </c>
      <c r="BO5306">
        <f t="shared" si="578"/>
        <v>0</v>
      </c>
      <c r="CC5306">
        <f t="shared" si="579"/>
        <v>0</v>
      </c>
      <c r="CD5306">
        <f t="shared" si="580"/>
        <v>0</v>
      </c>
      <c r="CG5306">
        <f ca="1">IFERROR(INDIRECT("IVA!X"&amp;MATCH(MID(COMPRAS!C5206,1,2)&amp;MID(COMPRAS!F5206,1,2)&amp;MID(COMPRAS!D5206,1,2),IVA!W:W,0)),"SIN COD.")</f>
        <v>0</v>
      </c>
      <c r="CH5306">
        <f ca="1">IFERROR(INDIRECT("IVA!Y"&amp;MATCH(MID(COMPRAS!C5206,1,2)&amp;MID(COMPRAS!F5206,1,2)&amp;MID(COMPRAS!D5206,1,2),IVA!W:W,0)),"SIN COD.")</f>
        <v>0</v>
      </c>
    </row>
    <row r="5307" spans="1:86" x14ac:dyDescent="0.25">
      <c r="A5307"/>
      <c r="B5307"/>
      <c r="D5307"/>
      <c r="AL5307">
        <f t="shared" si="574"/>
        <v>0</v>
      </c>
      <c r="AQ5307">
        <f t="shared" si="575"/>
        <v>0</v>
      </c>
      <c r="AR5307" t="str">
        <f>IFERROR(IF(OR(AP5307=338,AP5307=340,AP5307=341,AP5307=342,AP5307="342A",AP5307="342B"),PorcenRet(AP5307,AT5307,AU5307),INDEX(PORCENTAJEBUSCAR,MATCH(AP5307,CódigoRET,0),4)*1),"")</f>
        <v/>
      </c>
      <c r="AS5307">
        <f t="shared" si="576"/>
        <v>0</v>
      </c>
      <c r="BF5307" t="str">
        <f>IFERROR(IF(OR(BD5307=338,BD5307=340,BD5307=341,BD5307=342,BD5307="342A",BD5307="342B"),PorcenRet(BD5307,BH5307,BI5307),INDEX(PORCENTAJEBUSCAR,MATCH(BD5307,CódigoRET,0),4)*1),"")</f>
        <v/>
      </c>
      <c r="BG5307">
        <f t="shared" si="577"/>
        <v>0</v>
      </c>
      <c r="BO5307">
        <f t="shared" si="578"/>
        <v>0</v>
      </c>
      <c r="CC5307">
        <f t="shared" si="579"/>
        <v>0</v>
      </c>
      <c r="CD5307">
        <f t="shared" si="580"/>
        <v>0</v>
      </c>
      <c r="CG5307">
        <f ca="1">IFERROR(INDIRECT("IVA!X"&amp;MATCH(MID(COMPRAS!C5207,1,2)&amp;MID(COMPRAS!F5207,1,2)&amp;MID(COMPRAS!D5207,1,2),IVA!W:W,0)),"SIN COD.")</f>
        <v>0</v>
      </c>
      <c r="CH5307">
        <f ca="1">IFERROR(INDIRECT("IVA!Y"&amp;MATCH(MID(COMPRAS!C5207,1,2)&amp;MID(COMPRAS!F5207,1,2)&amp;MID(COMPRAS!D5207,1,2),IVA!W:W,0)),"SIN COD.")</f>
        <v>0</v>
      </c>
    </row>
    <row r="5308" spans="1:86" x14ac:dyDescent="0.25">
      <c r="A5308"/>
      <c r="B5308"/>
      <c r="D5308"/>
      <c r="AL5308">
        <f t="shared" si="574"/>
        <v>0</v>
      </c>
      <c r="AQ5308">
        <f t="shared" si="575"/>
        <v>0</v>
      </c>
      <c r="AR5308" t="str">
        <f>IFERROR(IF(OR(AP5308=338,AP5308=340,AP5308=341,AP5308=342,AP5308="342A",AP5308="342B"),PorcenRet(AP5308,AT5308,AU5308),INDEX(PORCENTAJEBUSCAR,MATCH(AP5308,CódigoRET,0),4)*1),"")</f>
        <v/>
      </c>
      <c r="AS5308">
        <f t="shared" si="576"/>
        <v>0</v>
      </c>
      <c r="BF5308" t="str">
        <f>IFERROR(IF(OR(BD5308=338,BD5308=340,BD5308=341,BD5308=342,BD5308="342A",BD5308="342B"),PorcenRet(BD5308,BH5308,BI5308),INDEX(PORCENTAJEBUSCAR,MATCH(BD5308,CódigoRET,0),4)*1),"")</f>
        <v/>
      </c>
      <c r="BG5308">
        <f t="shared" si="577"/>
        <v>0</v>
      </c>
      <c r="BO5308">
        <f t="shared" si="578"/>
        <v>0</v>
      </c>
      <c r="CC5308">
        <f t="shared" si="579"/>
        <v>0</v>
      </c>
      <c r="CD5308">
        <f t="shared" si="580"/>
        <v>0</v>
      </c>
      <c r="CG5308">
        <f ca="1">IFERROR(INDIRECT("IVA!X"&amp;MATCH(MID(COMPRAS!C5208,1,2)&amp;MID(COMPRAS!F5208,1,2)&amp;MID(COMPRAS!D5208,1,2),IVA!W:W,0)),"SIN COD.")</f>
        <v>0</v>
      </c>
      <c r="CH5308">
        <f ca="1">IFERROR(INDIRECT("IVA!Y"&amp;MATCH(MID(COMPRAS!C5208,1,2)&amp;MID(COMPRAS!F5208,1,2)&amp;MID(COMPRAS!D5208,1,2),IVA!W:W,0)),"SIN COD.")</f>
        <v>0</v>
      </c>
    </row>
    <row r="5309" spans="1:86" x14ac:dyDescent="0.25">
      <c r="A5309"/>
      <c r="B5309"/>
      <c r="D5309"/>
      <c r="AL5309">
        <f t="shared" si="574"/>
        <v>0</v>
      </c>
      <c r="AQ5309">
        <f t="shared" si="575"/>
        <v>0</v>
      </c>
      <c r="AR5309" t="str">
        <f>IFERROR(IF(OR(AP5309=338,AP5309=340,AP5309=341,AP5309=342,AP5309="342A",AP5309="342B"),PorcenRet(AP5309,AT5309,AU5309),INDEX(PORCENTAJEBUSCAR,MATCH(AP5309,CódigoRET,0),4)*1),"")</f>
        <v/>
      </c>
      <c r="AS5309">
        <f t="shared" si="576"/>
        <v>0</v>
      </c>
      <c r="BF5309" t="str">
        <f>IFERROR(IF(OR(BD5309=338,BD5309=340,BD5309=341,BD5309=342,BD5309="342A",BD5309="342B"),PorcenRet(BD5309,BH5309,BI5309),INDEX(PORCENTAJEBUSCAR,MATCH(BD5309,CódigoRET,0),4)*1),"")</f>
        <v/>
      </c>
      <c r="BG5309">
        <f t="shared" si="577"/>
        <v>0</v>
      </c>
      <c r="BO5309">
        <f t="shared" si="578"/>
        <v>0</v>
      </c>
      <c r="CC5309">
        <f t="shared" si="579"/>
        <v>0</v>
      </c>
      <c r="CD5309">
        <f t="shared" si="580"/>
        <v>0</v>
      </c>
      <c r="CG5309">
        <f ca="1">IFERROR(INDIRECT("IVA!X"&amp;MATCH(MID(COMPRAS!C5209,1,2)&amp;MID(COMPRAS!F5209,1,2)&amp;MID(COMPRAS!D5209,1,2),IVA!W:W,0)),"SIN COD.")</f>
        <v>0</v>
      </c>
      <c r="CH5309">
        <f ca="1">IFERROR(INDIRECT("IVA!Y"&amp;MATCH(MID(COMPRAS!C5209,1,2)&amp;MID(COMPRAS!F5209,1,2)&amp;MID(COMPRAS!D5209,1,2),IVA!W:W,0)),"SIN COD.")</f>
        <v>0</v>
      </c>
    </row>
    <row r="5310" spans="1:86" x14ac:dyDescent="0.25">
      <c r="A5310"/>
      <c r="B5310"/>
      <c r="D5310"/>
      <c r="AL5310">
        <f t="shared" si="574"/>
        <v>0</v>
      </c>
      <c r="AQ5310">
        <f t="shared" si="575"/>
        <v>0</v>
      </c>
      <c r="AR5310" t="str">
        <f>IFERROR(IF(OR(AP5310=338,AP5310=340,AP5310=341,AP5310=342,AP5310="342A",AP5310="342B"),PorcenRet(AP5310,AT5310,AU5310),INDEX(PORCENTAJEBUSCAR,MATCH(AP5310,CódigoRET,0),4)*1),"")</f>
        <v/>
      </c>
      <c r="AS5310">
        <f t="shared" si="576"/>
        <v>0</v>
      </c>
      <c r="BF5310" t="str">
        <f>IFERROR(IF(OR(BD5310=338,BD5310=340,BD5310=341,BD5310=342,BD5310="342A",BD5310="342B"),PorcenRet(BD5310,BH5310,BI5310),INDEX(PORCENTAJEBUSCAR,MATCH(BD5310,CódigoRET,0),4)*1),"")</f>
        <v/>
      </c>
      <c r="BG5310">
        <f t="shared" si="577"/>
        <v>0</v>
      </c>
      <c r="BO5310">
        <f t="shared" si="578"/>
        <v>0</v>
      </c>
      <c r="CC5310">
        <f t="shared" si="579"/>
        <v>0</v>
      </c>
      <c r="CD5310">
        <f t="shared" si="580"/>
        <v>0</v>
      </c>
      <c r="CG5310">
        <f ca="1">IFERROR(INDIRECT("IVA!X"&amp;MATCH(MID(COMPRAS!C5210,1,2)&amp;MID(COMPRAS!F5210,1,2)&amp;MID(COMPRAS!D5210,1,2),IVA!W:W,0)),"SIN COD.")</f>
        <v>0</v>
      </c>
      <c r="CH5310">
        <f ca="1">IFERROR(INDIRECT("IVA!Y"&amp;MATCH(MID(COMPRAS!C5210,1,2)&amp;MID(COMPRAS!F5210,1,2)&amp;MID(COMPRAS!D5210,1,2),IVA!W:W,0)),"SIN COD.")</f>
        <v>0</v>
      </c>
    </row>
    <row r="5311" spans="1:86" x14ac:dyDescent="0.25">
      <c r="A5311"/>
      <c r="B5311"/>
      <c r="D5311"/>
      <c r="AL5311">
        <f t="shared" si="574"/>
        <v>0</v>
      </c>
      <c r="AQ5311">
        <f t="shared" si="575"/>
        <v>0</v>
      </c>
      <c r="AR5311" t="str">
        <f>IFERROR(IF(OR(AP5311=338,AP5311=340,AP5311=341,AP5311=342,AP5311="342A",AP5311="342B"),PorcenRet(AP5311,AT5311,AU5311),INDEX(PORCENTAJEBUSCAR,MATCH(AP5311,CódigoRET,0),4)*1),"")</f>
        <v/>
      </c>
      <c r="AS5311">
        <f t="shared" si="576"/>
        <v>0</v>
      </c>
      <c r="BF5311" t="str">
        <f>IFERROR(IF(OR(BD5311=338,BD5311=340,BD5311=341,BD5311=342,BD5311="342A",BD5311="342B"),PorcenRet(BD5311,BH5311,BI5311),INDEX(PORCENTAJEBUSCAR,MATCH(BD5311,CódigoRET,0),4)*1),"")</f>
        <v/>
      </c>
      <c r="BG5311">
        <f t="shared" si="577"/>
        <v>0</v>
      </c>
      <c r="BO5311">
        <f t="shared" si="578"/>
        <v>0</v>
      </c>
      <c r="CC5311">
        <f t="shared" si="579"/>
        <v>0</v>
      </c>
      <c r="CD5311">
        <f t="shared" si="580"/>
        <v>0</v>
      </c>
      <c r="CG5311">
        <f ca="1">IFERROR(INDIRECT("IVA!X"&amp;MATCH(MID(COMPRAS!C5211,1,2)&amp;MID(COMPRAS!F5211,1,2)&amp;MID(COMPRAS!D5211,1,2),IVA!W:W,0)),"SIN COD.")</f>
        <v>0</v>
      </c>
      <c r="CH5311">
        <f ca="1">IFERROR(INDIRECT("IVA!Y"&amp;MATCH(MID(COMPRAS!C5211,1,2)&amp;MID(COMPRAS!F5211,1,2)&amp;MID(COMPRAS!D5211,1,2),IVA!W:W,0)),"SIN COD.")</f>
        <v>0</v>
      </c>
    </row>
    <row r="5312" spans="1:86" x14ac:dyDescent="0.25">
      <c r="A5312"/>
      <c r="B5312"/>
      <c r="D5312"/>
      <c r="AL5312">
        <f t="shared" si="574"/>
        <v>0</v>
      </c>
      <c r="AQ5312">
        <f t="shared" si="575"/>
        <v>0</v>
      </c>
      <c r="AR5312" t="str">
        <f>IFERROR(IF(OR(AP5312=338,AP5312=340,AP5312=341,AP5312=342,AP5312="342A",AP5312="342B"),PorcenRet(AP5312,AT5312,AU5312),INDEX(PORCENTAJEBUSCAR,MATCH(AP5312,CódigoRET,0),4)*1),"")</f>
        <v/>
      </c>
      <c r="AS5312">
        <f t="shared" si="576"/>
        <v>0</v>
      </c>
      <c r="BF5312" t="str">
        <f>IFERROR(IF(OR(BD5312=338,BD5312=340,BD5312=341,BD5312=342,BD5312="342A",BD5312="342B"),PorcenRet(BD5312,BH5312,BI5312),INDEX(PORCENTAJEBUSCAR,MATCH(BD5312,CódigoRET,0),4)*1),"")</f>
        <v/>
      </c>
      <c r="BG5312">
        <f t="shared" si="577"/>
        <v>0</v>
      </c>
      <c r="BO5312">
        <f t="shared" si="578"/>
        <v>0</v>
      </c>
      <c r="CC5312">
        <f t="shared" si="579"/>
        <v>0</v>
      </c>
      <c r="CD5312">
        <f t="shared" si="580"/>
        <v>0</v>
      </c>
      <c r="CG5312">
        <f ca="1">IFERROR(INDIRECT("IVA!X"&amp;MATCH(MID(COMPRAS!C5212,1,2)&amp;MID(COMPRAS!F5212,1,2)&amp;MID(COMPRAS!D5212,1,2),IVA!W:W,0)),"SIN COD.")</f>
        <v>0</v>
      </c>
      <c r="CH5312">
        <f ca="1">IFERROR(INDIRECT("IVA!Y"&amp;MATCH(MID(COMPRAS!C5212,1,2)&amp;MID(COMPRAS!F5212,1,2)&amp;MID(COMPRAS!D5212,1,2),IVA!W:W,0)),"SIN COD.")</f>
        <v>0</v>
      </c>
    </row>
    <row r="5313" spans="1:86" x14ac:dyDescent="0.25">
      <c r="A5313"/>
      <c r="B5313"/>
      <c r="D5313"/>
      <c r="AL5313">
        <f t="shared" si="574"/>
        <v>0</v>
      </c>
      <c r="AQ5313">
        <f t="shared" si="575"/>
        <v>0</v>
      </c>
      <c r="AR5313" t="str">
        <f>IFERROR(IF(OR(AP5313=338,AP5313=340,AP5313=341,AP5313=342,AP5313="342A",AP5313="342B"),PorcenRet(AP5313,AT5313,AU5313),INDEX(PORCENTAJEBUSCAR,MATCH(AP5313,CódigoRET,0),4)*1),"")</f>
        <v/>
      </c>
      <c r="AS5313">
        <f t="shared" si="576"/>
        <v>0</v>
      </c>
      <c r="BF5313" t="str">
        <f>IFERROR(IF(OR(BD5313=338,BD5313=340,BD5313=341,BD5313=342,BD5313="342A",BD5313="342B"),PorcenRet(BD5313,BH5313,BI5313),INDEX(PORCENTAJEBUSCAR,MATCH(BD5313,CódigoRET,0),4)*1),"")</f>
        <v/>
      </c>
      <c r="BG5313">
        <f t="shared" si="577"/>
        <v>0</v>
      </c>
      <c r="BO5313">
        <f t="shared" si="578"/>
        <v>0</v>
      </c>
      <c r="CC5313">
        <f t="shared" si="579"/>
        <v>0</v>
      </c>
      <c r="CD5313">
        <f t="shared" si="580"/>
        <v>0</v>
      </c>
      <c r="CG5313">
        <f ca="1">IFERROR(INDIRECT("IVA!X"&amp;MATCH(MID(COMPRAS!C5213,1,2)&amp;MID(COMPRAS!F5213,1,2)&amp;MID(COMPRAS!D5213,1,2),IVA!W:W,0)),"SIN COD.")</f>
        <v>0</v>
      </c>
      <c r="CH5313">
        <f ca="1">IFERROR(INDIRECT("IVA!Y"&amp;MATCH(MID(COMPRAS!C5213,1,2)&amp;MID(COMPRAS!F5213,1,2)&amp;MID(COMPRAS!D5213,1,2),IVA!W:W,0)),"SIN COD.")</f>
        <v>0</v>
      </c>
    </row>
    <row r="5314" spans="1:86" x14ac:dyDescent="0.25">
      <c r="A5314"/>
      <c r="B5314"/>
      <c r="D5314"/>
      <c r="AL5314">
        <f t="shared" ref="AL5314:AL5377" si="581">O5314+P5314+Q5314+R5314+S5314+T5314+U5314+V5314</f>
        <v>0</v>
      </c>
      <c r="AQ5314">
        <f t="shared" ref="AQ5314:AQ5377" si="582">+P5314+Q5314+R5314+S5314-BE5314-BQ5314-BW5314+O5314</f>
        <v>0</v>
      </c>
      <c r="AR5314" t="str">
        <f>IFERROR(IF(OR(AP5314=338,AP5314=340,AP5314=341,AP5314=342,AP5314="342A",AP5314="342B"),PorcenRet(AP5314,AT5314,AU5314),INDEX(PORCENTAJEBUSCAR,MATCH(AP5314,CódigoRET,0),4)*1),"")</f>
        <v/>
      </c>
      <c r="AS5314">
        <f t="shared" ref="AS5314:AS5377" si="583">ROUND(IF(AP5314="",0,AQ5314*(AR5314/100)),2)</f>
        <v>0</v>
      </c>
      <c r="BF5314" t="str">
        <f>IFERROR(IF(OR(BD5314=338,BD5314=340,BD5314=341,BD5314=342,BD5314="342A",BD5314="342B"),PorcenRet(BD5314,BH5314,BI5314),INDEX(PORCENTAJEBUSCAR,MATCH(BD5314,CódigoRET,0),4)*1),"")</f>
        <v/>
      </c>
      <c r="BG5314">
        <f t="shared" ref="BG5314:BG5377" si="584">ROUND(IF(BD5314="",0,BE5314*(BF5314/100)),2)</f>
        <v>0</v>
      </c>
      <c r="BO5314">
        <f t="shared" ref="BO5314:BO5377" si="585">IF(MID(F5314,1,2)="41",SUM(O5314:S5314),0)</f>
        <v>0</v>
      </c>
      <c r="CC5314">
        <f t="shared" ref="CC5314:CC5377" si="586">O5314+P5314+Q5314+R5314+S5314</f>
        <v>0</v>
      </c>
      <c r="CD5314">
        <f t="shared" ref="CD5314:CD5377" si="587">T5314+U5314</f>
        <v>0</v>
      </c>
      <c r="CG5314">
        <f ca="1">IFERROR(INDIRECT("IVA!X"&amp;MATCH(MID(COMPRAS!C5214,1,2)&amp;MID(COMPRAS!F5214,1,2)&amp;MID(COMPRAS!D5214,1,2),IVA!W:W,0)),"SIN COD.")</f>
        <v>0</v>
      </c>
      <c r="CH5314">
        <f ca="1">IFERROR(INDIRECT("IVA!Y"&amp;MATCH(MID(COMPRAS!C5214,1,2)&amp;MID(COMPRAS!F5214,1,2)&amp;MID(COMPRAS!D5214,1,2),IVA!W:W,0)),"SIN COD.")</f>
        <v>0</v>
      </c>
    </row>
    <row r="5315" spans="1:86" x14ac:dyDescent="0.25">
      <c r="A5315"/>
      <c r="B5315"/>
      <c r="D5315"/>
      <c r="AL5315">
        <f t="shared" si="581"/>
        <v>0</v>
      </c>
      <c r="AQ5315">
        <f t="shared" si="582"/>
        <v>0</v>
      </c>
      <c r="AR5315" t="str">
        <f>IFERROR(IF(OR(AP5315=338,AP5315=340,AP5315=341,AP5315=342,AP5315="342A",AP5315="342B"),PorcenRet(AP5315,AT5315,AU5315),INDEX(PORCENTAJEBUSCAR,MATCH(AP5315,CódigoRET,0),4)*1),"")</f>
        <v/>
      </c>
      <c r="AS5315">
        <f t="shared" si="583"/>
        <v>0</v>
      </c>
      <c r="BF5315" t="str">
        <f>IFERROR(IF(OR(BD5315=338,BD5315=340,BD5315=341,BD5315=342,BD5315="342A",BD5315="342B"),PorcenRet(BD5315,BH5315,BI5315),INDEX(PORCENTAJEBUSCAR,MATCH(BD5315,CódigoRET,0),4)*1),"")</f>
        <v/>
      </c>
      <c r="BG5315">
        <f t="shared" si="584"/>
        <v>0</v>
      </c>
      <c r="BO5315">
        <f t="shared" si="585"/>
        <v>0</v>
      </c>
      <c r="CC5315">
        <f t="shared" si="586"/>
        <v>0</v>
      </c>
      <c r="CD5315">
        <f t="shared" si="587"/>
        <v>0</v>
      </c>
      <c r="CG5315">
        <f ca="1">IFERROR(INDIRECT("IVA!X"&amp;MATCH(MID(COMPRAS!C5215,1,2)&amp;MID(COMPRAS!F5215,1,2)&amp;MID(COMPRAS!D5215,1,2),IVA!W:W,0)),"SIN COD.")</f>
        <v>0</v>
      </c>
      <c r="CH5315">
        <f ca="1">IFERROR(INDIRECT("IVA!Y"&amp;MATCH(MID(COMPRAS!C5215,1,2)&amp;MID(COMPRAS!F5215,1,2)&amp;MID(COMPRAS!D5215,1,2),IVA!W:W,0)),"SIN COD.")</f>
        <v>0</v>
      </c>
    </row>
    <row r="5316" spans="1:86" x14ac:dyDescent="0.25">
      <c r="A5316"/>
      <c r="B5316"/>
      <c r="D5316"/>
      <c r="AL5316">
        <f t="shared" si="581"/>
        <v>0</v>
      </c>
      <c r="AQ5316">
        <f t="shared" si="582"/>
        <v>0</v>
      </c>
      <c r="AR5316" t="str">
        <f>IFERROR(IF(OR(AP5316=338,AP5316=340,AP5316=341,AP5316=342,AP5316="342A",AP5316="342B"),PorcenRet(AP5316,AT5316,AU5316),INDEX(PORCENTAJEBUSCAR,MATCH(AP5316,CódigoRET,0),4)*1),"")</f>
        <v/>
      </c>
      <c r="AS5316">
        <f t="shared" si="583"/>
        <v>0</v>
      </c>
      <c r="BF5316" t="str">
        <f>IFERROR(IF(OR(BD5316=338,BD5316=340,BD5316=341,BD5316=342,BD5316="342A",BD5316="342B"),PorcenRet(BD5316,BH5316,BI5316),INDEX(PORCENTAJEBUSCAR,MATCH(BD5316,CódigoRET,0),4)*1),"")</f>
        <v/>
      </c>
      <c r="BG5316">
        <f t="shared" si="584"/>
        <v>0</v>
      </c>
      <c r="BO5316">
        <f t="shared" si="585"/>
        <v>0</v>
      </c>
      <c r="CC5316">
        <f t="shared" si="586"/>
        <v>0</v>
      </c>
      <c r="CD5316">
        <f t="shared" si="587"/>
        <v>0</v>
      </c>
      <c r="CG5316">
        <f ca="1">IFERROR(INDIRECT("IVA!X"&amp;MATCH(MID(COMPRAS!C5216,1,2)&amp;MID(COMPRAS!F5216,1,2)&amp;MID(COMPRAS!D5216,1,2),IVA!W:W,0)),"SIN COD.")</f>
        <v>0</v>
      </c>
      <c r="CH5316">
        <f ca="1">IFERROR(INDIRECT("IVA!Y"&amp;MATCH(MID(COMPRAS!C5216,1,2)&amp;MID(COMPRAS!F5216,1,2)&amp;MID(COMPRAS!D5216,1,2),IVA!W:W,0)),"SIN COD.")</f>
        <v>0</v>
      </c>
    </row>
    <row r="5317" spans="1:86" x14ac:dyDescent="0.25">
      <c r="A5317"/>
      <c r="B5317"/>
      <c r="D5317"/>
      <c r="AL5317">
        <f t="shared" si="581"/>
        <v>0</v>
      </c>
      <c r="AQ5317">
        <f t="shared" si="582"/>
        <v>0</v>
      </c>
      <c r="AR5317" t="str">
        <f>IFERROR(IF(OR(AP5317=338,AP5317=340,AP5317=341,AP5317=342,AP5317="342A",AP5317="342B"),PorcenRet(AP5317,AT5317,AU5317),INDEX(PORCENTAJEBUSCAR,MATCH(AP5317,CódigoRET,0),4)*1),"")</f>
        <v/>
      </c>
      <c r="AS5317">
        <f t="shared" si="583"/>
        <v>0</v>
      </c>
      <c r="BF5317" t="str">
        <f>IFERROR(IF(OR(BD5317=338,BD5317=340,BD5317=341,BD5317=342,BD5317="342A",BD5317="342B"),PorcenRet(BD5317,BH5317,BI5317),INDEX(PORCENTAJEBUSCAR,MATCH(BD5317,CódigoRET,0),4)*1),"")</f>
        <v/>
      </c>
      <c r="BG5317">
        <f t="shared" si="584"/>
        <v>0</v>
      </c>
      <c r="BO5317">
        <f t="shared" si="585"/>
        <v>0</v>
      </c>
      <c r="CC5317">
        <f t="shared" si="586"/>
        <v>0</v>
      </c>
      <c r="CD5317">
        <f t="shared" si="587"/>
        <v>0</v>
      </c>
      <c r="CG5317">
        <f ca="1">IFERROR(INDIRECT("IVA!X"&amp;MATCH(MID(COMPRAS!C5217,1,2)&amp;MID(COMPRAS!F5217,1,2)&amp;MID(COMPRAS!D5217,1,2),IVA!W:W,0)),"SIN COD.")</f>
        <v>0</v>
      </c>
      <c r="CH5317">
        <f ca="1">IFERROR(INDIRECT("IVA!Y"&amp;MATCH(MID(COMPRAS!C5217,1,2)&amp;MID(COMPRAS!F5217,1,2)&amp;MID(COMPRAS!D5217,1,2),IVA!W:W,0)),"SIN COD.")</f>
        <v>0</v>
      </c>
    </row>
    <row r="5318" spans="1:86" x14ac:dyDescent="0.25">
      <c r="A5318"/>
      <c r="B5318"/>
      <c r="D5318"/>
      <c r="AL5318">
        <f t="shared" si="581"/>
        <v>0</v>
      </c>
      <c r="AQ5318">
        <f t="shared" si="582"/>
        <v>0</v>
      </c>
      <c r="AR5318" t="str">
        <f>IFERROR(IF(OR(AP5318=338,AP5318=340,AP5318=341,AP5318=342,AP5318="342A",AP5318="342B"),PorcenRet(AP5318,AT5318,AU5318),INDEX(PORCENTAJEBUSCAR,MATCH(AP5318,CódigoRET,0),4)*1),"")</f>
        <v/>
      </c>
      <c r="AS5318">
        <f t="shared" si="583"/>
        <v>0</v>
      </c>
      <c r="BF5318" t="str">
        <f>IFERROR(IF(OR(BD5318=338,BD5318=340,BD5318=341,BD5318=342,BD5318="342A",BD5318="342B"),PorcenRet(BD5318,BH5318,BI5318),INDEX(PORCENTAJEBUSCAR,MATCH(BD5318,CódigoRET,0),4)*1),"")</f>
        <v/>
      </c>
      <c r="BG5318">
        <f t="shared" si="584"/>
        <v>0</v>
      </c>
      <c r="BO5318">
        <f t="shared" si="585"/>
        <v>0</v>
      </c>
      <c r="CC5318">
        <f t="shared" si="586"/>
        <v>0</v>
      </c>
      <c r="CD5318">
        <f t="shared" si="587"/>
        <v>0</v>
      </c>
      <c r="CG5318">
        <f ca="1">IFERROR(INDIRECT("IVA!X"&amp;MATCH(MID(COMPRAS!C5218,1,2)&amp;MID(COMPRAS!F5218,1,2)&amp;MID(COMPRAS!D5218,1,2),IVA!W:W,0)),"SIN COD.")</f>
        <v>0</v>
      </c>
      <c r="CH5318">
        <f ca="1">IFERROR(INDIRECT("IVA!Y"&amp;MATCH(MID(COMPRAS!C5218,1,2)&amp;MID(COMPRAS!F5218,1,2)&amp;MID(COMPRAS!D5218,1,2),IVA!W:W,0)),"SIN COD.")</f>
        <v>0</v>
      </c>
    </row>
    <row r="5319" spans="1:86" x14ac:dyDescent="0.25">
      <c r="A5319"/>
      <c r="B5319"/>
      <c r="D5319"/>
      <c r="AL5319">
        <f t="shared" si="581"/>
        <v>0</v>
      </c>
      <c r="AQ5319">
        <f t="shared" si="582"/>
        <v>0</v>
      </c>
      <c r="AR5319" t="str">
        <f>IFERROR(IF(OR(AP5319=338,AP5319=340,AP5319=341,AP5319=342,AP5319="342A",AP5319="342B"),PorcenRet(AP5319,AT5319,AU5319),INDEX(PORCENTAJEBUSCAR,MATCH(AP5319,CódigoRET,0),4)*1),"")</f>
        <v/>
      </c>
      <c r="AS5319">
        <f t="shared" si="583"/>
        <v>0</v>
      </c>
      <c r="BF5319" t="str">
        <f>IFERROR(IF(OR(BD5319=338,BD5319=340,BD5319=341,BD5319=342,BD5319="342A",BD5319="342B"),PorcenRet(BD5319,BH5319,BI5319),INDEX(PORCENTAJEBUSCAR,MATCH(BD5319,CódigoRET,0),4)*1),"")</f>
        <v/>
      </c>
      <c r="BG5319">
        <f t="shared" si="584"/>
        <v>0</v>
      </c>
      <c r="BO5319">
        <f t="shared" si="585"/>
        <v>0</v>
      </c>
      <c r="CC5319">
        <f t="shared" si="586"/>
        <v>0</v>
      </c>
      <c r="CD5319">
        <f t="shared" si="587"/>
        <v>0</v>
      </c>
      <c r="CG5319">
        <f ca="1">IFERROR(INDIRECT("IVA!X"&amp;MATCH(MID(COMPRAS!C5219,1,2)&amp;MID(COMPRAS!F5219,1,2)&amp;MID(COMPRAS!D5219,1,2),IVA!W:W,0)),"SIN COD.")</f>
        <v>0</v>
      </c>
      <c r="CH5319">
        <f ca="1">IFERROR(INDIRECT("IVA!Y"&amp;MATCH(MID(COMPRAS!C5219,1,2)&amp;MID(COMPRAS!F5219,1,2)&amp;MID(COMPRAS!D5219,1,2),IVA!W:W,0)),"SIN COD.")</f>
        <v>0</v>
      </c>
    </row>
    <row r="5320" spans="1:86" x14ac:dyDescent="0.25">
      <c r="A5320"/>
      <c r="B5320"/>
      <c r="D5320"/>
      <c r="AL5320">
        <f t="shared" si="581"/>
        <v>0</v>
      </c>
      <c r="AQ5320">
        <f t="shared" si="582"/>
        <v>0</v>
      </c>
      <c r="AR5320" t="str">
        <f>IFERROR(IF(OR(AP5320=338,AP5320=340,AP5320=341,AP5320=342,AP5320="342A",AP5320="342B"),PorcenRet(AP5320,AT5320,AU5320),INDEX(PORCENTAJEBUSCAR,MATCH(AP5320,CódigoRET,0),4)*1),"")</f>
        <v/>
      </c>
      <c r="AS5320">
        <f t="shared" si="583"/>
        <v>0</v>
      </c>
      <c r="BF5320" t="str">
        <f>IFERROR(IF(OR(BD5320=338,BD5320=340,BD5320=341,BD5320=342,BD5320="342A",BD5320="342B"),PorcenRet(BD5320,BH5320,BI5320),INDEX(PORCENTAJEBUSCAR,MATCH(BD5320,CódigoRET,0),4)*1),"")</f>
        <v/>
      </c>
      <c r="BG5320">
        <f t="shared" si="584"/>
        <v>0</v>
      </c>
      <c r="BO5320">
        <f t="shared" si="585"/>
        <v>0</v>
      </c>
      <c r="CC5320">
        <f t="shared" si="586"/>
        <v>0</v>
      </c>
      <c r="CD5320">
        <f t="shared" si="587"/>
        <v>0</v>
      </c>
      <c r="CG5320">
        <f ca="1">IFERROR(INDIRECT("IVA!X"&amp;MATCH(MID(COMPRAS!C5220,1,2)&amp;MID(COMPRAS!F5220,1,2)&amp;MID(COMPRAS!D5220,1,2),IVA!W:W,0)),"SIN COD.")</f>
        <v>0</v>
      </c>
      <c r="CH5320">
        <f ca="1">IFERROR(INDIRECT("IVA!Y"&amp;MATCH(MID(COMPRAS!C5220,1,2)&amp;MID(COMPRAS!F5220,1,2)&amp;MID(COMPRAS!D5220,1,2),IVA!W:W,0)),"SIN COD.")</f>
        <v>0</v>
      </c>
    </row>
    <row r="5321" spans="1:86" x14ac:dyDescent="0.25">
      <c r="A5321"/>
      <c r="B5321"/>
      <c r="D5321"/>
      <c r="AL5321">
        <f t="shared" si="581"/>
        <v>0</v>
      </c>
      <c r="AQ5321">
        <f t="shared" si="582"/>
        <v>0</v>
      </c>
      <c r="AR5321" t="str">
        <f>IFERROR(IF(OR(AP5321=338,AP5321=340,AP5321=341,AP5321=342,AP5321="342A",AP5321="342B"),PorcenRet(AP5321,AT5321,AU5321),INDEX(PORCENTAJEBUSCAR,MATCH(AP5321,CódigoRET,0),4)*1),"")</f>
        <v/>
      </c>
      <c r="AS5321">
        <f t="shared" si="583"/>
        <v>0</v>
      </c>
      <c r="BF5321" t="str">
        <f>IFERROR(IF(OR(BD5321=338,BD5321=340,BD5321=341,BD5321=342,BD5321="342A",BD5321="342B"),PorcenRet(BD5321,BH5321,BI5321),INDEX(PORCENTAJEBUSCAR,MATCH(BD5321,CódigoRET,0),4)*1),"")</f>
        <v/>
      </c>
      <c r="BG5321">
        <f t="shared" si="584"/>
        <v>0</v>
      </c>
      <c r="BO5321">
        <f t="shared" si="585"/>
        <v>0</v>
      </c>
      <c r="CC5321">
        <f t="shared" si="586"/>
        <v>0</v>
      </c>
      <c r="CD5321">
        <f t="shared" si="587"/>
        <v>0</v>
      </c>
      <c r="CG5321">
        <f ca="1">IFERROR(INDIRECT("IVA!X"&amp;MATCH(MID(COMPRAS!C5221,1,2)&amp;MID(COMPRAS!F5221,1,2)&amp;MID(COMPRAS!D5221,1,2),IVA!W:W,0)),"SIN COD.")</f>
        <v>0</v>
      </c>
      <c r="CH5321">
        <f ca="1">IFERROR(INDIRECT("IVA!Y"&amp;MATCH(MID(COMPRAS!C5221,1,2)&amp;MID(COMPRAS!F5221,1,2)&amp;MID(COMPRAS!D5221,1,2),IVA!W:W,0)),"SIN COD.")</f>
        <v>0</v>
      </c>
    </row>
    <row r="5322" spans="1:86" x14ac:dyDescent="0.25">
      <c r="A5322"/>
      <c r="B5322"/>
      <c r="D5322"/>
      <c r="AL5322">
        <f t="shared" si="581"/>
        <v>0</v>
      </c>
      <c r="AQ5322">
        <f t="shared" si="582"/>
        <v>0</v>
      </c>
      <c r="AR5322" t="str">
        <f>IFERROR(IF(OR(AP5322=338,AP5322=340,AP5322=341,AP5322=342,AP5322="342A",AP5322="342B"),PorcenRet(AP5322,AT5322,AU5322),INDEX(PORCENTAJEBUSCAR,MATCH(AP5322,CódigoRET,0),4)*1),"")</f>
        <v/>
      </c>
      <c r="AS5322">
        <f t="shared" si="583"/>
        <v>0</v>
      </c>
      <c r="BF5322" t="str">
        <f>IFERROR(IF(OR(BD5322=338,BD5322=340,BD5322=341,BD5322=342,BD5322="342A",BD5322="342B"),PorcenRet(BD5322,BH5322,BI5322),INDEX(PORCENTAJEBUSCAR,MATCH(BD5322,CódigoRET,0),4)*1),"")</f>
        <v/>
      </c>
      <c r="BG5322">
        <f t="shared" si="584"/>
        <v>0</v>
      </c>
      <c r="BO5322">
        <f t="shared" si="585"/>
        <v>0</v>
      </c>
      <c r="CC5322">
        <f t="shared" si="586"/>
        <v>0</v>
      </c>
      <c r="CD5322">
        <f t="shared" si="587"/>
        <v>0</v>
      </c>
      <c r="CG5322">
        <f ca="1">IFERROR(INDIRECT("IVA!X"&amp;MATCH(MID(COMPRAS!C5222,1,2)&amp;MID(COMPRAS!F5222,1,2)&amp;MID(COMPRAS!D5222,1,2),IVA!W:W,0)),"SIN COD.")</f>
        <v>0</v>
      </c>
      <c r="CH5322">
        <f ca="1">IFERROR(INDIRECT("IVA!Y"&amp;MATCH(MID(COMPRAS!C5222,1,2)&amp;MID(COMPRAS!F5222,1,2)&amp;MID(COMPRAS!D5222,1,2),IVA!W:W,0)),"SIN COD.")</f>
        <v>0</v>
      </c>
    </row>
    <row r="5323" spans="1:86" x14ac:dyDescent="0.25">
      <c r="A5323"/>
      <c r="B5323"/>
      <c r="D5323"/>
      <c r="AL5323">
        <f t="shared" si="581"/>
        <v>0</v>
      </c>
      <c r="AQ5323">
        <f t="shared" si="582"/>
        <v>0</v>
      </c>
      <c r="AR5323" t="str">
        <f>IFERROR(IF(OR(AP5323=338,AP5323=340,AP5323=341,AP5323=342,AP5323="342A",AP5323="342B"),PorcenRet(AP5323,AT5323,AU5323),INDEX(PORCENTAJEBUSCAR,MATCH(AP5323,CódigoRET,0),4)*1),"")</f>
        <v/>
      </c>
      <c r="AS5323">
        <f t="shared" si="583"/>
        <v>0</v>
      </c>
      <c r="BF5323" t="str">
        <f>IFERROR(IF(OR(BD5323=338,BD5323=340,BD5323=341,BD5323=342,BD5323="342A",BD5323="342B"),PorcenRet(BD5323,BH5323,BI5323),INDEX(PORCENTAJEBUSCAR,MATCH(BD5323,CódigoRET,0),4)*1),"")</f>
        <v/>
      </c>
      <c r="BG5323">
        <f t="shared" si="584"/>
        <v>0</v>
      </c>
      <c r="BO5323">
        <f t="shared" si="585"/>
        <v>0</v>
      </c>
      <c r="CC5323">
        <f t="shared" si="586"/>
        <v>0</v>
      </c>
      <c r="CD5323">
        <f t="shared" si="587"/>
        <v>0</v>
      </c>
      <c r="CG5323">
        <f ca="1">IFERROR(INDIRECT("IVA!X"&amp;MATCH(MID(COMPRAS!C5223,1,2)&amp;MID(COMPRAS!F5223,1,2)&amp;MID(COMPRAS!D5223,1,2),IVA!W:W,0)),"SIN COD.")</f>
        <v>0</v>
      </c>
      <c r="CH5323">
        <f ca="1">IFERROR(INDIRECT("IVA!Y"&amp;MATCH(MID(COMPRAS!C5223,1,2)&amp;MID(COMPRAS!F5223,1,2)&amp;MID(COMPRAS!D5223,1,2),IVA!W:W,0)),"SIN COD.")</f>
        <v>0</v>
      </c>
    </row>
    <row r="5324" spans="1:86" x14ac:dyDescent="0.25">
      <c r="A5324"/>
      <c r="B5324"/>
      <c r="D5324"/>
      <c r="AL5324">
        <f t="shared" si="581"/>
        <v>0</v>
      </c>
      <c r="AQ5324">
        <f t="shared" si="582"/>
        <v>0</v>
      </c>
      <c r="AR5324" t="str">
        <f>IFERROR(IF(OR(AP5324=338,AP5324=340,AP5324=341,AP5324=342,AP5324="342A",AP5324="342B"),PorcenRet(AP5324,AT5324,AU5324),INDEX(PORCENTAJEBUSCAR,MATCH(AP5324,CódigoRET,0),4)*1),"")</f>
        <v/>
      </c>
      <c r="AS5324">
        <f t="shared" si="583"/>
        <v>0</v>
      </c>
      <c r="BF5324" t="str">
        <f>IFERROR(IF(OR(BD5324=338,BD5324=340,BD5324=341,BD5324=342,BD5324="342A",BD5324="342B"),PorcenRet(BD5324,BH5324,BI5324),INDEX(PORCENTAJEBUSCAR,MATCH(BD5324,CódigoRET,0),4)*1),"")</f>
        <v/>
      </c>
      <c r="BG5324">
        <f t="shared" si="584"/>
        <v>0</v>
      </c>
      <c r="BO5324">
        <f t="shared" si="585"/>
        <v>0</v>
      </c>
      <c r="CC5324">
        <f t="shared" si="586"/>
        <v>0</v>
      </c>
      <c r="CD5324">
        <f t="shared" si="587"/>
        <v>0</v>
      </c>
      <c r="CG5324">
        <f ca="1">IFERROR(INDIRECT("IVA!X"&amp;MATCH(MID(COMPRAS!C5224,1,2)&amp;MID(COMPRAS!F5224,1,2)&amp;MID(COMPRAS!D5224,1,2),IVA!W:W,0)),"SIN COD.")</f>
        <v>0</v>
      </c>
      <c r="CH5324">
        <f ca="1">IFERROR(INDIRECT("IVA!Y"&amp;MATCH(MID(COMPRAS!C5224,1,2)&amp;MID(COMPRAS!F5224,1,2)&amp;MID(COMPRAS!D5224,1,2),IVA!W:W,0)),"SIN COD.")</f>
        <v>0</v>
      </c>
    </row>
    <row r="5325" spans="1:86" x14ac:dyDescent="0.25">
      <c r="A5325"/>
      <c r="B5325"/>
      <c r="D5325"/>
      <c r="AL5325">
        <f t="shared" si="581"/>
        <v>0</v>
      </c>
      <c r="AQ5325">
        <f t="shared" si="582"/>
        <v>0</v>
      </c>
      <c r="AR5325" t="str">
        <f>IFERROR(IF(OR(AP5325=338,AP5325=340,AP5325=341,AP5325=342,AP5325="342A",AP5325="342B"),PorcenRet(AP5325,AT5325,AU5325),INDEX(PORCENTAJEBUSCAR,MATCH(AP5325,CódigoRET,0),4)*1),"")</f>
        <v/>
      </c>
      <c r="AS5325">
        <f t="shared" si="583"/>
        <v>0</v>
      </c>
      <c r="BF5325" t="str">
        <f>IFERROR(IF(OR(BD5325=338,BD5325=340,BD5325=341,BD5325=342,BD5325="342A",BD5325="342B"),PorcenRet(BD5325,BH5325,BI5325),INDEX(PORCENTAJEBUSCAR,MATCH(BD5325,CódigoRET,0),4)*1),"")</f>
        <v/>
      </c>
      <c r="BG5325">
        <f t="shared" si="584"/>
        <v>0</v>
      </c>
      <c r="BO5325">
        <f t="shared" si="585"/>
        <v>0</v>
      </c>
      <c r="CC5325">
        <f t="shared" si="586"/>
        <v>0</v>
      </c>
      <c r="CD5325">
        <f t="shared" si="587"/>
        <v>0</v>
      </c>
      <c r="CG5325">
        <f ca="1">IFERROR(INDIRECT("IVA!X"&amp;MATCH(MID(COMPRAS!C5225,1,2)&amp;MID(COMPRAS!F5225,1,2)&amp;MID(COMPRAS!D5225,1,2),IVA!W:W,0)),"SIN COD.")</f>
        <v>0</v>
      </c>
      <c r="CH5325">
        <f ca="1">IFERROR(INDIRECT("IVA!Y"&amp;MATCH(MID(COMPRAS!C5225,1,2)&amp;MID(COMPRAS!F5225,1,2)&amp;MID(COMPRAS!D5225,1,2),IVA!W:W,0)),"SIN COD.")</f>
        <v>0</v>
      </c>
    </row>
    <row r="5326" spans="1:86" x14ac:dyDescent="0.25">
      <c r="A5326"/>
      <c r="B5326"/>
      <c r="D5326"/>
      <c r="AL5326">
        <f t="shared" si="581"/>
        <v>0</v>
      </c>
      <c r="AQ5326">
        <f t="shared" si="582"/>
        <v>0</v>
      </c>
      <c r="AR5326" t="str">
        <f>IFERROR(IF(OR(AP5326=338,AP5326=340,AP5326=341,AP5326=342,AP5326="342A",AP5326="342B"),PorcenRet(AP5326,AT5326,AU5326),INDEX(PORCENTAJEBUSCAR,MATCH(AP5326,CódigoRET,0),4)*1),"")</f>
        <v/>
      </c>
      <c r="AS5326">
        <f t="shared" si="583"/>
        <v>0</v>
      </c>
      <c r="BF5326" t="str">
        <f>IFERROR(IF(OR(BD5326=338,BD5326=340,BD5326=341,BD5326=342,BD5326="342A",BD5326="342B"),PorcenRet(BD5326,BH5326,BI5326),INDEX(PORCENTAJEBUSCAR,MATCH(BD5326,CódigoRET,0),4)*1),"")</f>
        <v/>
      </c>
      <c r="BG5326">
        <f t="shared" si="584"/>
        <v>0</v>
      </c>
      <c r="BO5326">
        <f t="shared" si="585"/>
        <v>0</v>
      </c>
      <c r="CC5326">
        <f t="shared" si="586"/>
        <v>0</v>
      </c>
      <c r="CD5326">
        <f t="shared" si="587"/>
        <v>0</v>
      </c>
      <c r="CG5326">
        <f ca="1">IFERROR(INDIRECT("IVA!X"&amp;MATCH(MID(COMPRAS!C5226,1,2)&amp;MID(COMPRAS!F5226,1,2)&amp;MID(COMPRAS!D5226,1,2),IVA!W:W,0)),"SIN COD.")</f>
        <v>0</v>
      </c>
      <c r="CH5326">
        <f ca="1">IFERROR(INDIRECT("IVA!Y"&amp;MATCH(MID(COMPRAS!C5226,1,2)&amp;MID(COMPRAS!F5226,1,2)&amp;MID(COMPRAS!D5226,1,2),IVA!W:W,0)),"SIN COD.")</f>
        <v>0</v>
      </c>
    </row>
    <row r="5327" spans="1:86" x14ac:dyDescent="0.25">
      <c r="A5327"/>
      <c r="B5327"/>
      <c r="D5327"/>
      <c r="AL5327">
        <f t="shared" si="581"/>
        <v>0</v>
      </c>
      <c r="AQ5327">
        <f t="shared" si="582"/>
        <v>0</v>
      </c>
      <c r="AR5327" t="str">
        <f>IFERROR(IF(OR(AP5327=338,AP5327=340,AP5327=341,AP5327=342,AP5327="342A",AP5327="342B"),PorcenRet(AP5327,AT5327,AU5327),INDEX(PORCENTAJEBUSCAR,MATCH(AP5327,CódigoRET,0),4)*1),"")</f>
        <v/>
      </c>
      <c r="AS5327">
        <f t="shared" si="583"/>
        <v>0</v>
      </c>
      <c r="BF5327" t="str">
        <f>IFERROR(IF(OR(BD5327=338,BD5327=340,BD5327=341,BD5327=342,BD5327="342A",BD5327="342B"),PorcenRet(BD5327,BH5327,BI5327),INDEX(PORCENTAJEBUSCAR,MATCH(BD5327,CódigoRET,0),4)*1),"")</f>
        <v/>
      </c>
      <c r="BG5327">
        <f t="shared" si="584"/>
        <v>0</v>
      </c>
      <c r="BO5327">
        <f t="shared" si="585"/>
        <v>0</v>
      </c>
      <c r="CC5327">
        <f t="shared" si="586"/>
        <v>0</v>
      </c>
      <c r="CD5327">
        <f t="shared" si="587"/>
        <v>0</v>
      </c>
      <c r="CG5327">
        <f ca="1">IFERROR(INDIRECT("IVA!X"&amp;MATCH(MID(COMPRAS!C5227,1,2)&amp;MID(COMPRAS!F5227,1,2)&amp;MID(COMPRAS!D5227,1,2),IVA!W:W,0)),"SIN COD.")</f>
        <v>0</v>
      </c>
      <c r="CH5327">
        <f ca="1">IFERROR(INDIRECT("IVA!Y"&amp;MATCH(MID(COMPRAS!C5227,1,2)&amp;MID(COMPRAS!F5227,1,2)&amp;MID(COMPRAS!D5227,1,2),IVA!W:W,0)),"SIN COD.")</f>
        <v>0</v>
      </c>
    </row>
    <row r="5328" spans="1:86" x14ac:dyDescent="0.25">
      <c r="A5328"/>
      <c r="B5328"/>
      <c r="D5328"/>
      <c r="AL5328">
        <f t="shared" si="581"/>
        <v>0</v>
      </c>
      <c r="AQ5328">
        <f t="shared" si="582"/>
        <v>0</v>
      </c>
      <c r="AR5328" t="str">
        <f>IFERROR(IF(OR(AP5328=338,AP5328=340,AP5328=341,AP5328=342,AP5328="342A",AP5328="342B"),PorcenRet(AP5328,AT5328,AU5328),INDEX(PORCENTAJEBUSCAR,MATCH(AP5328,CódigoRET,0),4)*1),"")</f>
        <v/>
      </c>
      <c r="AS5328">
        <f t="shared" si="583"/>
        <v>0</v>
      </c>
      <c r="BF5328" t="str">
        <f>IFERROR(IF(OR(BD5328=338,BD5328=340,BD5328=341,BD5328=342,BD5328="342A",BD5328="342B"),PorcenRet(BD5328,BH5328,BI5328),INDEX(PORCENTAJEBUSCAR,MATCH(BD5328,CódigoRET,0),4)*1),"")</f>
        <v/>
      </c>
      <c r="BG5328">
        <f t="shared" si="584"/>
        <v>0</v>
      </c>
      <c r="BO5328">
        <f t="shared" si="585"/>
        <v>0</v>
      </c>
      <c r="CC5328">
        <f t="shared" si="586"/>
        <v>0</v>
      </c>
      <c r="CD5328">
        <f t="shared" si="587"/>
        <v>0</v>
      </c>
      <c r="CG5328">
        <f ca="1">IFERROR(INDIRECT("IVA!X"&amp;MATCH(MID(COMPRAS!C5228,1,2)&amp;MID(COMPRAS!F5228,1,2)&amp;MID(COMPRAS!D5228,1,2),IVA!W:W,0)),"SIN COD.")</f>
        <v>0</v>
      </c>
      <c r="CH5328">
        <f ca="1">IFERROR(INDIRECT("IVA!Y"&amp;MATCH(MID(COMPRAS!C5228,1,2)&amp;MID(COMPRAS!F5228,1,2)&amp;MID(COMPRAS!D5228,1,2),IVA!W:W,0)),"SIN COD.")</f>
        <v>0</v>
      </c>
    </row>
    <row r="5329" spans="1:86" x14ac:dyDescent="0.25">
      <c r="A5329"/>
      <c r="B5329"/>
      <c r="D5329"/>
      <c r="AL5329">
        <f t="shared" si="581"/>
        <v>0</v>
      </c>
      <c r="AQ5329">
        <f t="shared" si="582"/>
        <v>0</v>
      </c>
      <c r="AR5329" t="str">
        <f>IFERROR(IF(OR(AP5329=338,AP5329=340,AP5329=341,AP5329=342,AP5329="342A",AP5329="342B"),PorcenRet(AP5329,AT5329,AU5329),INDEX(PORCENTAJEBUSCAR,MATCH(AP5329,CódigoRET,0),4)*1),"")</f>
        <v/>
      </c>
      <c r="AS5329">
        <f t="shared" si="583"/>
        <v>0</v>
      </c>
      <c r="BF5329" t="str">
        <f>IFERROR(IF(OR(BD5329=338,BD5329=340,BD5329=341,BD5329=342,BD5329="342A",BD5329="342B"),PorcenRet(BD5329,BH5329,BI5329),INDEX(PORCENTAJEBUSCAR,MATCH(BD5329,CódigoRET,0),4)*1),"")</f>
        <v/>
      </c>
      <c r="BG5329">
        <f t="shared" si="584"/>
        <v>0</v>
      </c>
      <c r="BO5329">
        <f t="shared" si="585"/>
        <v>0</v>
      </c>
      <c r="CC5329">
        <f t="shared" si="586"/>
        <v>0</v>
      </c>
      <c r="CD5329">
        <f t="shared" si="587"/>
        <v>0</v>
      </c>
      <c r="CG5329">
        <f ca="1">IFERROR(INDIRECT("IVA!X"&amp;MATCH(MID(COMPRAS!C5229,1,2)&amp;MID(COMPRAS!F5229,1,2)&amp;MID(COMPRAS!D5229,1,2),IVA!W:W,0)),"SIN COD.")</f>
        <v>0</v>
      </c>
      <c r="CH5329">
        <f ca="1">IFERROR(INDIRECT("IVA!Y"&amp;MATCH(MID(COMPRAS!C5229,1,2)&amp;MID(COMPRAS!F5229,1,2)&amp;MID(COMPRAS!D5229,1,2),IVA!W:W,0)),"SIN COD.")</f>
        <v>0</v>
      </c>
    </row>
    <row r="5330" spans="1:86" x14ac:dyDescent="0.25">
      <c r="A5330"/>
      <c r="B5330"/>
      <c r="D5330"/>
      <c r="AL5330">
        <f t="shared" si="581"/>
        <v>0</v>
      </c>
      <c r="AQ5330">
        <f t="shared" si="582"/>
        <v>0</v>
      </c>
      <c r="AR5330" t="str">
        <f>IFERROR(IF(OR(AP5330=338,AP5330=340,AP5330=341,AP5330=342,AP5330="342A",AP5330="342B"),PorcenRet(AP5330,AT5330,AU5330),INDEX(PORCENTAJEBUSCAR,MATCH(AP5330,CódigoRET,0),4)*1),"")</f>
        <v/>
      </c>
      <c r="AS5330">
        <f t="shared" si="583"/>
        <v>0</v>
      </c>
      <c r="BF5330" t="str">
        <f>IFERROR(IF(OR(BD5330=338,BD5330=340,BD5330=341,BD5330=342,BD5330="342A",BD5330="342B"),PorcenRet(BD5330,BH5330,BI5330),INDEX(PORCENTAJEBUSCAR,MATCH(BD5330,CódigoRET,0),4)*1),"")</f>
        <v/>
      </c>
      <c r="BG5330">
        <f t="shared" si="584"/>
        <v>0</v>
      </c>
      <c r="BO5330">
        <f t="shared" si="585"/>
        <v>0</v>
      </c>
      <c r="CC5330">
        <f t="shared" si="586"/>
        <v>0</v>
      </c>
      <c r="CD5330">
        <f t="shared" si="587"/>
        <v>0</v>
      </c>
      <c r="CG5330">
        <f ca="1">IFERROR(INDIRECT("IVA!X"&amp;MATCH(MID(COMPRAS!C5230,1,2)&amp;MID(COMPRAS!F5230,1,2)&amp;MID(COMPRAS!D5230,1,2),IVA!W:W,0)),"SIN COD.")</f>
        <v>0</v>
      </c>
      <c r="CH5330">
        <f ca="1">IFERROR(INDIRECT("IVA!Y"&amp;MATCH(MID(COMPRAS!C5230,1,2)&amp;MID(COMPRAS!F5230,1,2)&amp;MID(COMPRAS!D5230,1,2),IVA!W:W,0)),"SIN COD.")</f>
        <v>0</v>
      </c>
    </row>
    <row r="5331" spans="1:86" x14ac:dyDescent="0.25">
      <c r="A5331"/>
      <c r="B5331"/>
      <c r="D5331"/>
      <c r="AL5331">
        <f t="shared" si="581"/>
        <v>0</v>
      </c>
      <c r="AQ5331">
        <f t="shared" si="582"/>
        <v>0</v>
      </c>
      <c r="AR5331" t="str">
        <f>IFERROR(IF(OR(AP5331=338,AP5331=340,AP5331=341,AP5331=342,AP5331="342A",AP5331="342B"),PorcenRet(AP5331,AT5331,AU5331),INDEX(PORCENTAJEBUSCAR,MATCH(AP5331,CódigoRET,0),4)*1),"")</f>
        <v/>
      </c>
      <c r="AS5331">
        <f t="shared" si="583"/>
        <v>0</v>
      </c>
      <c r="BF5331" t="str">
        <f>IFERROR(IF(OR(BD5331=338,BD5331=340,BD5331=341,BD5331=342,BD5331="342A",BD5331="342B"),PorcenRet(BD5331,BH5331,BI5331),INDEX(PORCENTAJEBUSCAR,MATCH(BD5331,CódigoRET,0),4)*1),"")</f>
        <v/>
      </c>
      <c r="BG5331">
        <f t="shared" si="584"/>
        <v>0</v>
      </c>
      <c r="BO5331">
        <f t="shared" si="585"/>
        <v>0</v>
      </c>
      <c r="CC5331">
        <f t="shared" si="586"/>
        <v>0</v>
      </c>
      <c r="CD5331">
        <f t="shared" si="587"/>
        <v>0</v>
      </c>
      <c r="CG5331">
        <f ca="1">IFERROR(INDIRECT("IVA!X"&amp;MATCH(MID(COMPRAS!C5231,1,2)&amp;MID(COMPRAS!F5231,1,2)&amp;MID(COMPRAS!D5231,1,2),IVA!W:W,0)),"SIN COD.")</f>
        <v>0</v>
      </c>
      <c r="CH5331">
        <f ca="1">IFERROR(INDIRECT("IVA!Y"&amp;MATCH(MID(COMPRAS!C5231,1,2)&amp;MID(COMPRAS!F5231,1,2)&amp;MID(COMPRAS!D5231,1,2),IVA!W:W,0)),"SIN COD.")</f>
        <v>0</v>
      </c>
    </row>
    <row r="5332" spans="1:86" x14ac:dyDescent="0.25">
      <c r="A5332"/>
      <c r="B5332"/>
      <c r="D5332"/>
      <c r="AL5332">
        <f t="shared" si="581"/>
        <v>0</v>
      </c>
      <c r="AQ5332">
        <f t="shared" si="582"/>
        <v>0</v>
      </c>
      <c r="AR5332" t="str">
        <f>IFERROR(IF(OR(AP5332=338,AP5332=340,AP5332=341,AP5332=342,AP5332="342A",AP5332="342B"),PorcenRet(AP5332,AT5332,AU5332),INDEX(PORCENTAJEBUSCAR,MATCH(AP5332,CódigoRET,0),4)*1),"")</f>
        <v/>
      </c>
      <c r="AS5332">
        <f t="shared" si="583"/>
        <v>0</v>
      </c>
      <c r="BF5332" t="str">
        <f>IFERROR(IF(OR(BD5332=338,BD5332=340,BD5332=341,BD5332=342,BD5332="342A",BD5332="342B"),PorcenRet(BD5332,BH5332,BI5332),INDEX(PORCENTAJEBUSCAR,MATCH(BD5332,CódigoRET,0),4)*1),"")</f>
        <v/>
      </c>
      <c r="BG5332">
        <f t="shared" si="584"/>
        <v>0</v>
      </c>
      <c r="BO5332">
        <f t="shared" si="585"/>
        <v>0</v>
      </c>
      <c r="CC5332">
        <f t="shared" si="586"/>
        <v>0</v>
      </c>
      <c r="CD5332">
        <f t="shared" si="587"/>
        <v>0</v>
      </c>
      <c r="CG5332">
        <f ca="1">IFERROR(INDIRECT("IVA!X"&amp;MATCH(MID(COMPRAS!C5232,1,2)&amp;MID(COMPRAS!F5232,1,2)&amp;MID(COMPRAS!D5232,1,2),IVA!W:W,0)),"SIN COD.")</f>
        <v>0</v>
      </c>
      <c r="CH5332">
        <f ca="1">IFERROR(INDIRECT("IVA!Y"&amp;MATCH(MID(COMPRAS!C5232,1,2)&amp;MID(COMPRAS!F5232,1,2)&amp;MID(COMPRAS!D5232,1,2),IVA!W:W,0)),"SIN COD.")</f>
        <v>0</v>
      </c>
    </row>
    <row r="5333" spans="1:86" x14ac:dyDescent="0.25">
      <c r="A5333"/>
      <c r="B5333"/>
      <c r="D5333"/>
      <c r="AL5333">
        <f t="shared" si="581"/>
        <v>0</v>
      </c>
      <c r="AQ5333">
        <f t="shared" si="582"/>
        <v>0</v>
      </c>
      <c r="AR5333" t="str">
        <f>IFERROR(IF(OR(AP5333=338,AP5333=340,AP5333=341,AP5333=342,AP5333="342A",AP5333="342B"),PorcenRet(AP5333,AT5333,AU5333),INDEX(PORCENTAJEBUSCAR,MATCH(AP5333,CódigoRET,0),4)*1),"")</f>
        <v/>
      </c>
      <c r="AS5333">
        <f t="shared" si="583"/>
        <v>0</v>
      </c>
      <c r="BF5333" t="str">
        <f>IFERROR(IF(OR(BD5333=338,BD5333=340,BD5333=341,BD5333=342,BD5333="342A",BD5333="342B"),PorcenRet(BD5333,BH5333,BI5333),INDEX(PORCENTAJEBUSCAR,MATCH(BD5333,CódigoRET,0),4)*1),"")</f>
        <v/>
      </c>
      <c r="BG5333">
        <f t="shared" si="584"/>
        <v>0</v>
      </c>
      <c r="BO5333">
        <f t="shared" si="585"/>
        <v>0</v>
      </c>
      <c r="CC5333">
        <f t="shared" si="586"/>
        <v>0</v>
      </c>
      <c r="CD5333">
        <f t="shared" si="587"/>
        <v>0</v>
      </c>
      <c r="CG5333">
        <f ca="1">IFERROR(INDIRECT("IVA!X"&amp;MATCH(MID(COMPRAS!C5233,1,2)&amp;MID(COMPRAS!F5233,1,2)&amp;MID(COMPRAS!D5233,1,2),IVA!W:W,0)),"SIN COD.")</f>
        <v>0</v>
      </c>
      <c r="CH5333">
        <f ca="1">IFERROR(INDIRECT("IVA!Y"&amp;MATCH(MID(COMPRAS!C5233,1,2)&amp;MID(COMPRAS!F5233,1,2)&amp;MID(COMPRAS!D5233,1,2),IVA!W:W,0)),"SIN COD.")</f>
        <v>0</v>
      </c>
    </row>
    <row r="5334" spans="1:86" x14ac:dyDescent="0.25">
      <c r="A5334"/>
      <c r="B5334"/>
      <c r="D5334"/>
      <c r="AL5334">
        <f t="shared" si="581"/>
        <v>0</v>
      </c>
      <c r="AQ5334">
        <f t="shared" si="582"/>
        <v>0</v>
      </c>
      <c r="AR5334" t="str">
        <f>IFERROR(IF(OR(AP5334=338,AP5334=340,AP5334=341,AP5334=342,AP5334="342A",AP5334="342B"),PorcenRet(AP5334,AT5334,AU5334),INDEX(PORCENTAJEBUSCAR,MATCH(AP5334,CódigoRET,0),4)*1),"")</f>
        <v/>
      </c>
      <c r="AS5334">
        <f t="shared" si="583"/>
        <v>0</v>
      </c>
      <c r="BF5334" t="str">
        <f>IFERROR(IF(OR(BD5334=338,BD5334=340,BD5334=341,BD5334=342,BD5334="342A",BD5334="342B"),PorcenRet(BD5334,BH5334,BI5334),INDEX(PORCENTAJEBUSCAR,MATCH(BD5334,CódigoRET,0),4)*1),"")</f>
        <v/>
      </c>
      <c r="BG5334">
        <f t="shared" si="584"/>
        <v>0</v>
      </c>
      <c r="BO5334">
        <f t="shared" si="585"/>
        <v>0</v>
      </c>
      <c r="CC5334">
        <f t="shared" si="586"/>
        <v>0</v>
      </c>
      <c r="CD5334">
        <f t="shared" si="587"/>
        <v>0</v>
      </c>
      <c r="CG5334">
        <f ca="1">IFERROR(INDIRECT("IVA!X"&amp;MATCH(MID(COMPRAS!C5234,1,2)&amp;MID(COMPRAS!F5234,1,2)&amp;MID(COMPRAS!D5234,1,2),IVA!W:W,0)),"SIN COD.")</f>
        <v>0</v>
      </c>
      <c r="CH5334">
        <f ca="1">IFERROR(INDIRECT("IVA!Y"&amp;MATCH(MID(COMPRAS!C5234,1,2)&amp;MID(COMPRAS!F5234,1,2)&amp;MID(COMPRAS!D5234,1,2),IVA!W:W,0)),"SIN COD.")</f>
        <v>0</v>
      </c>
    </row>
    <row r="5335" spans="1:86" x14ac:dyDescent="0.25">
      <c r="A5335"/>
      <c r="B5335"/>
      <c r="D5335"/>
      <c r="AL5335">
        <f t="shared" si="581"/>
        <v>0</v>
      </c>
      <c r="AQ5335">
        <f t="shared" si="582"/>
        <v>0</v>
      </c>
      <c r="AR5335" t="str">
        <f>IFERROR(IF(OR(AP5335=338,AP5335=340,AP5335=341,AP5335=342,AP5335="342A",AP5335="342B"),PorcenRet(AP5335,AT5335,AU5335),INDEX(PORCENTAJEBUSCAR,MATCH(AP5335,CódigoRET,0),4)*1),"")</f>
        <v/>
      </c>
      <c r="AS5335">
        <f t="shared" si="583"/>
        <v>0</v>
      </c>
      <c r="BF5335" t="str">
        <f>IFERROR(IF(OR(BD5335=338,BD5335=340,BD5335=341,BD5335=342,BD5335="342A",BD5335="342B"),PorcenRet(BD5335,BH5335,BI5335),INDEX(PORCENTAJEBUSCAR,MATCH(BD5335,CódigoRET,0),4)*1),"")</f>
        <v/>
      </c>
      <c r="BG5335">
        <f t="shared" si="584"/>
        <v>0</v>
      </c>
      <c r="BO5335">
        <f t="shared" si="585"/>
        <v>0</v>
      </c>
      <c r="CC5335">
        <f t="shared" si="586"/>
        <v>0</v>
      </c>
      <c r="CD5335">
        <f t="shared" si="587"/>
        <v>0</v>
      </c>
      <c r="CG5335">
        <f ca="1">IFERROR(INDIRECT("IVA!X"&amp;MATCH(MID(COMPRAS!C5235,1,2)&amp;MID(COMPRAS!F5235,1,2)&amp;MID(COMPRAS!D5235,1,2),IVA!W:W,0)),"SIN COD.")</f>
        <v>0</v>
      </c>
      <c r="CH5335">
        <f ca="1">IFERROR(INDIRECT("IVA!Y"&amp;MATCH(MID(COMPRAS!C5235,1,2)&amp;MID(COMPRAS!F5235,1,2)&amp;MID(COMPRAS!D5235,1,2),IVA!W:W,0)),"SIN COD.")</f>
        <v>0</v>
      </c>
    </row>
    <row r="5336" spans="1:86" x14ac:dyDescent="0.25">
      <c r="A5336"/>
      <c r="B5336"/>
      <c r="D5336"/>
      <c r="AL5336">
        <f t="shared" si="581"/>
        <v>0</v>
      </c>
      <c r="AQ5336">
        <f t="shared" si="582"/>
        <v>0</v>
      </c>
      <c r="AR5336" t="str">
        <f>IFERROR(IF(OR(AP5336=338,AP5336=340,AP5336=341,AP5336=342,AP5336="342A",AP5336="342B"),PorcenRet(AP5336,AT5336,AU5336),INDEX(PORCENTAJEBUSCAR,MATCH(AP5336,CódigoRET,0),4)*1),"")</f>
        <v/>
      </c>
      <c r="AS5336">
        <f t="shared" si="583"/>
        <v>0</v>
      </c>
      <c r="BF5336" t="str">
        <f>IFERROR(IF(OR(BD5336=338,BD5336=340,BD5336=341,BD5336=342,BD5336="342A",BD5336="342B"),PorcenRet(BD5336,BH5336,BI5336),INDEX(PORCENTAJEBUSCAR,MATCH(BD5336,CódigoRET,0),4)*1),"")</f>
        <v/>
      </c>
      <c r="BG5336">
        <f t="shared" si="584"/>
        <v>0</v>
      </c>
      <c r="BO5336">
        <f t="shared" si="585"/>
        <v>0</v>
      </c>
      <c r="CC5336">
        <f t="shared" si="586"/>
        <v>0</v>
      </c>
      <c r="CD5336">
        <f t="shared" si="587"/>
        <v>0</v>
      </c>
      <c r="CG5336">
        <f ca="1">IFERROR(INDIRECT("IVA!X"&amp;MATCH(MID(COMPRAS!C5236,1,2)&amp;MID(COMPRAS!F5236,1,2)&amp;MID(COMPRAS!D5236,1,2),IVA!W:W,0)),"SIN COD.")</f>
        <v>0</v>
      </c>
      <c r="CH5336">
        <f ca="1">IFERROR(INDIRECT("IVA!Y"&amp;MATCH(MID(COMPRAS!C5236,1,2)&amp;MID(COMPRAS!F5236,1,2)&amp;MID(COMPRAS!D5236,1,2),IVA!W:W,0)),"SIN COD.")</f>
        <v>0</v>
      </c>
    </row>
    <row r="5337" spans="1:86" x14ac:dyDescent="0.25">
      <c r="A5337"/>
      <c r="B5337"/>
      <c r="D5337"/>
      <c r="AL5337">
        <f t="shared" si="581"/>
        <v>0</v>
      </c>
      <c r="AQ5337">
        <f t="shared" si="582"/>
        <v>0</v>
      </c>
      <c r="AR5337" t="str">
        <f>IFERROR(IF(OR(AP5337=338,AP5337=340,AP5337=341,AP5337=342,AP5337="342A",AP5337="342B"),PorcenRet(AP5337,AT5337,AU5337),INDEX(PORCENTAJEBUSCAR,MATCH(AP5337,CódigoRET,0),4)*1),"")</f>
        <v/>
      </c>
      <c r="AS5337">
        <f t="shared" si="583"/>
        <v>0</v>
      </c>
      <c r="BF5337" t="str">
        <f>IFERROR(IF(OR(BD5337=338,BD5337=340,BD5337=341,BD5337=342,BD5337="342A",BD5337="342B"),PorcenRet(BD5337,BH5337,BI5337),INDEX(PORCENTAJEBUSCAR,MATCH(BD5337,CódigoRET,0),4)*1),"")</f>
        <v/>
      </c>
      <c r="BG5337">
        <f t="shared" si="584"/>
        <v>0</v>
      </c>
      <c r="BO5337">
        <f t="shared" si="585"/>
        <v>0</v>
      </c>
      <c r="CC5337">
        <f t="shared" si="586"/>
        <v>0</v>
      </c>
      <c r="CD5337">
        <f t="shared" si="587"/>
        <v>0</v>
      </c>
      <c r="CG5337">
        <f ca="1">IFERROR(INDIRECT("IVA!X"&amp;MATCH(MID(COMPRAS!C5237,1,2)&amp;MID(COMPRAS!F5237,1,2)&amp;MID(COMPRAS!D5237,1,2),IVA!W:W,0)),"SIN COD.")</f>
        <v>0</v>
      </c>
      <c r="CH5337">
        <f ca="1">IFERROR(INDIRECT("IVA!Y"&amp;MATCH(MID(COMPRAS!C5237,1,2)&amp;MID(COMPRAS!F5237,1,2)&amp;MID(COMPRAS!D5237,1,2),IVA!W:W,0)),"SIN COD.")</f>
        <v>0</v>
      </c>
    </row>
    <row r="5338" spans="1:86" x14ac:dyDescent="0.25">
      <c r="A5338"/>
      <c r="B5338"/>
      <c r="D5338"/>
      <c r="AL5338">
        <f t="shared" si="581"/>
        <v>0</v>
      </c>
      <c r="AQ5338">
        <f t="shared" si="582"/>
        <v>0</v>
      </c>
      <c r="AR5338" t="str">
        <f>IFERROR(IF(OR(AP5338=338,AP5338=340,AP5338=341,AP5338=342,AP5338="342A",AP5338="342B"),PorcenRet(AP5338,AT5338,AU5338),INDEX(PORCENTAJEBUSCAR,MATCH(AP5338,CódigoRET,0),4)*1),"")</f>
        <v/>
      </c>
      <c r="AS5338">
        <f t="shared" si="583"/>
        <v>0</v>
      </c>
      <c r="BF5338" t="str">
        <f>IFERROR(IF(OR(BD5338=338,BD5338=340,BD5338=341,BD5338=342,BD5338="342A",BD5338="342B"),PorcenRet(BD5338,BH5338,BI5338),INDEX(PORCENTAJEBUSCAR,MATCH(BD5338,CódigoRET,0),4)*1),"")</f>
        <v/>
      </c>
      <c r="BG5338">
        <f t="shared" si="584"/>
        <v>0</v>
      </c>
      <c r="BO5338">
        <f t="shared" si="585"/>
        <v>0</v>
      </c>
      <c r="CC5338">
        <f t="shared" si="586"/>
        <v>0</v>
      </c>
      <c r="CD5338">
        <f t="shared" si="587"/>
        <v>0</v>
      </c>
      <c r="CG5338">
        <f ca="1">IFERROR(INDIRECT("IVA!X"&amp;MATCH(MID(COMPRAS!C5238,1,2)&amp;MID(COMPRAS!F5238,1,2)&amp;MID(COMPRAS!D5238,1,2),IVA!W:W,0)),"SIN COD.")</f>
        <v>0</v>
      </c>
      <c r="CH5338">
        <f ca="1">IFERROR(INDIRECT("IVA!Y"&amp;MATCH(MID(COMPRAS!C5238,1,2)&amp;MID(COMPRAS!F5238,1,2)&amp;MID(COMPRAS!D5238,1,2),IVA!W:W,0)),"SIN COD.")</f>
        <v>0</v>
      </c>
    </row>
    <row r="5339" spans="1:86" x14ac:dyDescent="0.25">
      <c r="A5339"/>
      <c r="B5339"/>
      <c r="D5339"/>
      <c r="AL5339">
        <f t="shared" si="581"/>
        <v>0</v>
      </c>
      <c r="AQ5339">
        <f t="shared" si="582"/>
        <v>0</v>
      </c>
      <c r="AR5339" t="str">
        <f>IFERROR(IF(OR(AP5339=338,AP5339=340,AP5339=341,AP5339=342,AP5339="342A",AP5339="342B"),PorcenRet(AP5339,AT5339,AU5339),INDEX(PORCENTAJEBUSCAR,MATCH(AP5339,CódigoRET,0),4)*1),"")</f>
        <v/>
      </c>
      <c r="AS5339">
        <f t="shared" si="583"/>
        <v>0</v>
      </c>
      <c r="BF5339" t="str">
        <f>IFERROR(IF(OR(BD5339=338,BD5339=340,BD5339=341,BD5339=342,BD5339="342A",BD5339="342B"),PorcenRet(BD5339,BH5339,BI5339),INDEX(PORCENTAJEBUSCAR,MATCH(BD5339,CódigoRET,0),4)*1),"")</f>
        <v/>
      </c>
      <c r="BG5339">
        <f t="shared" si="584"/>
        <v>0</v>
      </c>
      <c r="BO5339">
        <f t="shared" si="585"/>
        <v>0</v>
      </c>
      <c r="CC5339">
        <f t="shared" si="586"/>
        <v>0</v>
      </c>
      <c r="CD5339">
        <f t="shared" si="587"/>
        <v>0</v>
      </c>
      <c r="CG5339">
        <f ca="1">IFERROR(INDIRECT("IVA!X"&amp;MATCH(MID(COMPRAS!C5239,1,2)&amp;MID(COMPRAS!F5239,1,2)&amp;MID(COMPRAS!D5239,1,2),IVA!W:W,0)),"SIN COD.")</f>
        <v>0</v>
      </c>
      <c r="CH5339">
        <f ca="1">IFERROR(INDIRECT("IVA!Y"&amp;MATCH(MID(COMPRAS!C5239,1,2)&amp;MID(COMPRAS!F5239,1,2)&amp;MID(COMPRAS!D5239,1,2),IVA!W:W,0)),"SIN COD.")</f>
        <v>0</v>
      </c>
    </row>
    <row r="5340" spans="1:86" x14ac:dyDescent="0.25">
      <c r="A5340"/>
      <c r="B5340"/>
      <c r="D5340"/>
      <c r="AL5340">
        <f t="shared" si="581"/>
        <v>0</v>
      </c>
      <c r="AQ5340">
        <f t="shared" si="582"/>
        <v>0</v>
      </c>
      <c r="AR5340" t="str">
        <f>IFERROR(IF(OR(AP5340=338,AP5340=340,AP5340=341,AP5340=342,AP5340="342A",AP5340="342B"),PorcenRet(AP5340,AT5340,AU5340),INDEX(PORCENTAJEBUSCAR,MATCH(AP5340,CódigoRET,0),4)*1),"")</f>
        <v/>
      </c>
      <c r="AS5340">
        <f t="shared" si="583"/>
        <v>0</v>
      </c>
      <c r="BF5340" t="str">
        <f>IFERROR(IF(OR(BD5340=338,BD5340=340,BD5340=341,BD5340=342,BD5340="342A",BD5340="342B"),PorcenRet(BD5340,BH5340,BI5340),INDEX(PORCENTAJEBUSCAR,MATCH(BD5340,CódigoRET,0),4)*1),"")</f>
        <v/>
      </c>
      <c r="BG5340">
        <f t="shared" si="584"/>
        <v>0</v>
      </c>
      <c r="BO5340">
        <f t="shared" si="585"/>
        <v>0</v>
      </c>
      <c r="CC5340">
        <f t="shared" si="586"/>
        <v>0</v>
      </c>
      <c r="CD5340">
        <f t="shared" si="587"/>
        <v>0</v>
      </c>
      <c r="CG5340">
        <f ca="1">IFERROR(INDIRECT("IVA!X"&amp;MATCH(MID(COMPRAS!C5240,1,2)&amp;MID(COMPRAS!F5240,1,2)&amp;MID(COMPRAS!D5240,1,2),IVA!W:W,0)),"SIN COD.")</f>
        <v>0</v>
      </c>
      <c r="CH5340">
        <f ca="1">IFERROR(INDIRECT("IVA!Y"&amp;MATCH(MID(COMPRAS!C5240,1,2)&amp;MID(COMPRAS!F5240,1,2)&amp;MID(COMPRAS!D5240,1,2),IVA!W:W,0)),"SIN COD.")</f>
        <v>0</v>
      </c>
    </row>
    <row r="5341" spans="1:86" x14ac:dyDescent="0.25">
      <c r="A5341"/>
      <c r="B5341"/>
      <c r="D5341"/>
      <c r="AL5341">
        <f t="shared" si="581"/>
        <v>0</v>
      </c>
      <c r="AQ5341">
        <f t="shared" si="582"/>
        <v>0</v>
      </c>
      <c r="AR5341" t="str">
        <f>IFERROR(IF(OR(AP5341=338,AP5341=340,AP5341=341,AP5341=342,AP5341="342A",AP5341="342B"),PorcenRet(AP5341,AT5341,AU5341),INDEX(PORCENTAJEBUSCAR,MATCH(AP5341,CódigoRET,0),4)*1),"")</f>
        <v/>
      </c>
      <c r="AS5341">
        <f t="shared" si="583"/>
        <v>0</v>
      </c>
      <c r="BF5341" t="str">
        <f>IFERROR(IF(OR(BD5341=338,BD5341=340,BD5341=341,BD5341=342,BD5341="342A",BD5341="342B"),PorcenRet(BD5341,BH5341,BI5341),INDEX(PORCENTAJEBUSCAR,MATCH(BD5341,CódigoRET,0),4)*1),"")</f>
        <v/>
      </c>
      <c r="BG5341">
        <f t="shared" si="584"/>
        <v>0</v>
      </c>
      <c r="BO5341">
        <f t="shared" si="585"/>
        <v>0</v>
      </c>
      <c r="CC5341">
        <f t="shared" si="586"/>
        <v>0</v>
      </c>
      <c r="CD5341">
        <f t="shared" si="587"/>
        <v>0</v>
      </c>
      <c r="CG5341">
        <f ca="1">IFERROR(INDIRECT("IVA!X"&amp;MATCH(MID(COMPRAS!C5241,1,2)&amp;MID(COMPRAS!F5241,1,2)&amp;MID(COMPRAS!D5241,1,2),IVA!W:W,0)),"SIN COD.")</f>
        <v>0</v>
      </c>
      <c r="CH5341">
        <f ca="1">IFERROR(INDIRECT("IVA!Y"&amp;MATCH(MID(COMPRAS!C5241,1,2)&amp;MID(COMPRAS!F5241,1,2)&amp;MID(COMPRAS!D5241,1,2),IVA!W:W,0)),"SIN COD.")</f>
        <v>0</v>
      </c>
    </row>
    <row r="5342" spans="1:86" x14ac:dyDescent="0.25">
      <c r="A5342"/>
      <c r="B5342"/>
      <c r="D5342"/>
      <c r="AL5342">
        <f t="shared" si="581"/>
        <v>0</v>
      </c>
      <c r="AQ5342">
        <f t="shared" si="582"/>
        <v>0</v>
      </c>
      <c r="AR5342" t="str">
        <f>IFERROR(IF(OR(AP5342=338,AP5342=340,AP5342=341,AP5342=342,AP5342="342A",AP5342="342B"),PorcenRet(AP5342,AT5342,AU5342),INDEX(PORCENTAJEBUSCAR,MATCH(AP5342,CódigoRET,0),4)*1),"")</f>
        <v/>
      </c>
      <c r="AS5342">
        <f t="shared" si="583"/>
        <v>0</v>
      </c>
      <c r="BF5342" t="str">
        <f>IFERROR(IF(OR(BD5342=338,BD5342=340,BD5342=341,BD5342=342,BD5342="342A",BD5342="342B"),PorcenRet(BD5342,BH5342,BI5342),INDEX(PORCENTAJEBUSCAR,MATCH(BD5342,CódigoRET,0),4)*1),"")</f>
        <v/>
      </c>
      <c r="BG5342">
        <f t="shared" si="584"/>
        <v>0</v>
      </c>
      <c r="BO5342">
        <f t="shared" si="585"/>
        <v>0</v>
      </c>
      <c r="CC5342">
        <f t="shared" si="586"/>
        <v>0</v>
      </c>
      <c r="CD5342">
        <f t="shared" si="587"/>
        <v>0</v>
      </c>
      <c r="CG5342">
        <f ca="1">IFERROR(INDIRECT("IVA!X"&amp;MATCH(MID(COMPRAS!C5242,1,2)&amp;MID(COMPRAS!F5242,1,2)&amp;MID(COMPRAS!D5242,1,2),IVA!W:W,0)),"SIN COD.")</f>
        <v>0</v>
      </c>
      <c r="CH5342">
        <f ca="1">IFERROR(INDIRECT("IVA!Y"&amp;MATCH(MID(COMPRAS!C5242,1,2)&amp;MID(COMPRAS!F5242,1,2)&amp;MID(COMPRAS!D5242,1,2),IVA!W:W,0)),"SIN COD.")</f>
        <v>0</v>
      </c>
    </row>
    <row r="5343" spans="1:86" x14ac:dyDescent="0.25">
      <c r="A5343"/>
      <c r="B5343"/>
      <c r="D5343"/>
      <c r="AL5343">
        <f t="shared" si="581"/>
        <v>0</v>
      </c>
      <c r="AQ5343">
        <f t="shared" si="582"/>
        <v>0</v>
      </c>
      <c r="AR5343" t="str">
        <f>IFERROR(IF(OR(AP5343=338,AP5343=340,AP5343=341,AP5343=342,AP5343="342A",AP5343="342B"),PorcenRet(AP5343,AT5343,AU5343),INDEX(PORCENTAJEBUSCAR,MATCH(AP5343,CódigoRET,0),4)*1),"")</f>
        <v/>
      </c>
      <c r="AS5343">
        <f t="shared" si="583"/>
        <v>0</v>
      </c>
      <c r="BF5343" t="str">
        <f>IFERROR(IF(OR(BD5343=338,BD5343=340,BD5343=341,BD5343=342,BD5343="342A",BD5343="342B"),PorcenRet(BD5343,BH5343,BI5343),INDEX(PORCENTAJEBUSCAR,MATCH(BD5343,CódigoRET,0),4)*1),"")</f>
        <v/>
      </c>
      <c r="BG5343">
        <f t="shared" si="584"/>
        <v>0</v>
      </c>
      <c r="BO5343">
        <f t="shared" si="585"/>
        <v>0</v>
      </c>
      <c r="CC5343">
        <f t="shared" si="586"/>
        <v>0</v>
      </c>
      <c r="CD5343">
        <f t="shared" si="587"/>
        <v>0</v>
      </c>
      <c r="CG5343">
        <f ca="1">IFERROR(INDIRECT("IVA!X"&amp;MATCH(MID(COMPRAS!C5243,1,2)&amp;MID(COMPRAS!F5243,1,2)&amp;MID(COMPRAS!D5243,1,2),IVA!W:W,0)),"SIN COD.")</f>
        <v>0</v>
      </c>
      <c r="CH5343">
        <f ca="1">IFERROR(INDIRECT("IVA!Y"&amp;MATCH(MID(COMPRAS!C5243,1,2)&amp;MID(COMPRAS!F5243,1,2)&amp;MID(COMPRAS!D5243,1,2),IVA!W:W,0)),"SIN COD.")</f>
        <v>0</v>
      </c>
    </row>
    <row r="5344" spans="1:86" x14ac:dyDescent="0.25">
      <c r="A5344"/>
      <c r="B5344"/>
      <c r="D5344"/>
      <c r="AL5344">
        <f t="shared" si="581"/>
        <v>0</v>
      </c>
      <c r="AQ5344">
        <f t="shared" si="582"/>
        <v>0</v>
      </c>
      <c r="AR5344" t="str">
        <f>IFERROR(IF(OR(AP5344=338,AP5344=340,AP5344=341,AP5344=342,AP5344="342A",AP5344="342B"),PorcenRet(AP5344,AT5344,AU5344),INDEX(PORCENTAJEBUSCAR,MATCH(AP5344,CódigoRET,0),4)*1),"")</f>
        <v/>
      </c>
      <c r="AS5344">
        <f t="shared" si="583"/>
        <v>0</v>
      </c>
      <c r="BF5344" t="str">
        <f>IFERROR(IF(OR(BD5344=338,BD5344=340,BD5344=341,BD5344=342,BD5344="342A",BD5344="342B"),PorcenRet(BD5344,BH5344,BI5344),INDEX(PORCENTAJEBUSCAR,MATCH(BD5344,CódigoRET,0),4)*1),"")</f>
        <v/>
      </c>
      <c r="BG5344">
        <f t="shared" si="584"/>
        <v>0</v>
      </c>
      <c r="BO5344">
        <f t="shared" si="585"/>
        <v>0</v>
      </c>
      <c r="CC5344">
        <f t="shared" si="586"/>
        <v>0</v>
      </c>
      <c r="CD5344">
        <f t="shared" si="587"/>
        <v>0</v>
      </c>
      <c r="CG5344">
        <f ca="1">IFERROR(INDIRECT("IVA!X"&amp;MATCH(MID(COMPRAS!C5244,1,2)&amp;MID(COMPRAS!F5244,1,2)&amp;MID(COMPRAS!D5244,1,2),IVA!W:W,0)),"SIN COD.")</f>
        <v>0</v>
      </c>
      <c r="CH5344">
        <f ca="1">IFERROR(INDIRECT("IVA!Y"&amp;MATCH(MID(COMPRAS!C5244,1,2)&amp;MID(COMPRAS!F5244,1,2)&amp;MID(COMPRAS!D5244,1,2),IVA!W:W,0)),"SIN COD.")</f>
        <v>0</v>
      </c>
    </row>
    <row r="5345" spans="1:86" x14ac:dyDescent="0.25">
      <c r="A5345"/>
      <c r="B5345"/>
      <c r="D5345"/>
      <c r="AL5345">
        <f t="shared" si="581"/>
        <v>0</v>
      </c>
      <c r="AQ5345">
        <f t="shared" si="582"/>
        <v>0</v>
      </c>
      <c r="AR5345" t="str">
        <f>IFERROR(IF(OR(AP5345=338,AP5345=340,AP5345=341,AP5345=342,AP5345="342A",AP5345="342B"),PorcenRet(AP5345,AT5345,AU5345),INDEX(PORCENTAJEBUSCAR,MATCH(AP5345,CódigoRET,0),4)*1),"")</f>
        <v/>
      </c>
      <c r="AS5345">
        <f t="shared" si="583"/>
        <v>0</v>
      </c>
      <c r="BF5345" t="str">
        <f>IFERROR(IF(OR(BD5345=338,BD5345=340,BD5345=341,BD5345=342,BD5345="342A",BD5345="342B"),PorcenRet(BD5345,BH5345,BI5345),INDEX(PORCENTAJEBUSCAR,MATCH(BD5345,CódigoRET,0),4)*1),"")</f>
        <v/>
      </c>
      <c r="BG5345">
        <f t="shared" si="584"/>
        <v>0</v>
      </c>
      <c r="BO5345">
        <f t="shared" si="585"/>
        <v>0</v>
      </c>
      <c r="CC5345">
        <f t="shared" si="586"/>
        <v>0</v>
      </c>
      <c r="CD5345">
        <f t="shared" si="587"/>
        <v>0</v>
      </c>
      <c r="CG5345">
        <f ca="1">IFERROR(INDIRECT("IVA!X"&amp;MATCH(MID(COMPRAS!C5245,1,2)&amp;MID(COMPRAS!F5245,1,2)&amp;MID(COMPRAS!D5245,1,2),IVA!W:W,0)),"SIN COD.")</f>
        <v>0</v>
      </c>
      <c r="CH5345">
        <f ca="1">IFERROR(INDIRECT("IVA!Y"&amp;MATCH(MID(COMPRAS!C5245,1,2)&amp;MID(COMPRAS!F5245,1,2)&amp;MID(COMPRAS!D5245,1,2),IVA!W:W,0)),"SIN COD.")</f>
        <v>0</v>
      </c>
    </row>
    <row r="5346" spans="1:86" x14ac:dyDescent="0.25">
      <c r="A5346"/>
      <c r="B5346"/>
      <c r="D5346"/>
      <c r="AL5346">
        <f t="shared" si="581"/>
        <v>0</v>
      </c>
      <c r="AQ5346">
        <f t="shared" si="582"/>
        <v>0</v>
      </c>
      <c r="AR5346" t="str">
        <f>IFERROR(IF(OR(AP5346=338,AP5346=340,AP5346=341,AP5346=342,AP5346="342A",AP5346="342B"),PorcenRet(AP5346,AT5346,AU5346),INDEX(PORCENTAJEBUSCAR,MATCH(AP5346,CódigoRET,0),4)*1),"")</f>
        <v/>
      </c>
      <c r="AS5346">
        <f t="shared" si="583"/>
        <v>0</v>
      </c>
      <c r="BF5346" t="str">
        <f>IFERROR(IF(OR(BD5346=338,BD5346=340,BD5346=341,BD5346=342,BD5346="342A",BD5346="342B"),PorcenRet(BD5346,BH5346,BI5346),INDEX(PORCENTAJEBUSCAR,MATCH(BD5346,CódigoRET,0),4)*1),"")</f>
        <v/>
      </c>
      <c r="BG5346">
        <f t="shared" si="584"/>
        <v>0</v>
      </c>
      <c r="BO5346">
        <f t="shared" si="585"/>
        <v>0</v>
      </c>
      <c r="CC5346">
        <f t="shared" si="586"/>
        <v>0</v>
      </c>
      <c r="CD5346">
        <f t="shared" si="587"/>
        <v>0</v>
      </c>
      <c r="CG5346">
        <f ca="1">IFERROR(INDIRECT("IVA!X"&amp;MATCH(MID(COMPRAS!C5246,1,2)&amp;MID(COMPRAS!F5246,1,2)&amp;MID(COMPRAS!D5246,1,2),IVA!W:W,0)),"SIN COD.")</f>
        <v>0</v>
      </c>
      <c r="CH5346">
        <f ca="1">IFERROR(INDIRECT("IVA!Y"&amp;MATCH(MID(COMPRAS!C5246,1,2)&amp;MID(COMPRAS!F5246,1,2)&amp;MID(COMPRAS!D5246,1,2),IVA!W:W,0)),"SIN COD.")</f>
        <v>0</v>
      </c>
    </row>
    <row r="5347" spans="1:86" x14ac:dyDescent="0.25">
      <c r="A5347"/>
      <c r="B5347"/>
      <c r="D5347"/>
      <c r="AL5347">
        <f t="shared" si="581"/>
        <v>0</v>
      </c>
      <c r="AQ5347">
        <f t="shared" si="582"/>
        <v>0</v>
      </c>
      <c r="AR5347" t="str">
        <f>IFERROR(IF(OR(AP5347=338,AP5347=340,AP5347=341,AP5347=342,AP5347="342A",AP5347="342B"),PorcenRet(AP5347,AT5347,AU5347),INDEX(PORCENTAJEBUSCAR,MATCH(AP5347,CódigoRET,0),4)*1),"")</f>
        <v/>
      </c>
      <c r="AS5347">
        <f t="shared" si="583"/>
        <v>0</v>
      </c>
      <c r="BF5347" t="str">
        <f>IFERROR(IF(OR(BD5347=338,BD5347=340,BD5347=341,BD5347=342,BD5347="342A",BD5347="342B"),PorcenRet(BD5347,BH5347,BI5347),INDEX(PORCENTAJEBUSCAR,MATCH(BD5347,CódigoRET,0),4)*1),"")</f>
        <v/>
      </c>
      <c r="BG5347">
        <f t="shared" si="584"/>
        <v>0</v>
      </c>
      <c r="BO5347">
        <f t="shared" si="585"/>
        <v>0</v>
      </c>
      <c r="CC5347">
        <f t="shared" si="586"/>
        <v>0</v>
      </c>
      <c r="CD5347">
        <f t="shared" si="587"/>
        <v>0</v>
      </c>
      <c r="CG5347">
        <f ca="1">IFERROR(INDIRECT("IVA!X"&amp;MATCH(MID(COMPRAS!C5247,1,2)&amp;MID(COMPRAS!F5247,1,2)&amp;MID(COMPRAS!D5247,1,2),IVA!W:W,0)),"SIN COD.")</f>
        <v>0</v>
      </c>
      <c r="CH5347">
        <f ca="1">IFERROR(INDIRECT("IVA!Y"&amp;MATCH(MID(COMPRAS!C5247,1,2)&amp;MID(COMPRAS!F5247,1,2)&amp;MID(COMPRAS!D5247,1,2),IVA!W:W,0)),"SIN COD.")</f>
        <v>0</v>
      </c>
    </row>
    <row r="5348" spans="1:86" x14ac:dyDescent="0.25">
      <c r="A5348"/>
      <c r="B5348"/>
      <c r="D5348"/>
      <c r="AL5348">
        <f t="shared" si="581"/>
        <v>0</v>
      </c>
      <c r="AQ5348">
        <f t="shared" si="582"/>
        <v>0</v>
      </c>
      <c r="AR5348" t="str">
        <f>IFERROR(IF(OR(AP5348=338,AP5348=340,AP5348=341,AP5348=342,AP5348="342A",AP5348="342B"),PorcenRet(AP5348,AT5348,AU5348),INDEX(PORCENTAJEBUSCAR,MATCH(AP5348,CódigoRET,0),4)*1),"")</f>
        <v/>
      </c>
      <c r="AS5348">
        <f t="shared" si="583"/>
        <v>0</v>
      </c>
      <c r="BF5348" t="str">
        <f>IFERROR(IF(OR(BD5348=338,BD5348=340,BD5348=341,BD5348=342,BD5348="342A",BD5348="342B"),PorcenRet(BD5348,BH5348,BI5348),INDEX(PORCENTAJEBUSCAR,MATCH(BD5348,CódigoRET,0),4)*1),"")</f>
        <v/>
      </c>
      <c r="BG5348">
        <f t="shared" si="584"/>
        <v>0</v>
      </c>
      <c r="BO5348">
        <f t="shared" si="585"/>
        <v>0</v>
      </c>
      <c r="CC5348">
        <f t="shared" si="586"/>
        <v>0</v>
      </c>
      <c r="CD5348">
        <f t="shared" si="587"/>
        <v>0</v>
      </c>
      <c r="CG5348">
        <f ca="1">IFERROR(INDIRECT("IVA!X"&amp;MATCH(MID(COMPRAS!C5248,1,2)&amp;MID(COMPRAS!F5248,1,2)&amp;MID(COMPRAS!D5248,1,2),IVA!W:W,0)),"SIN COD.")</f>
        <v>0</v>
      </c>
      <c r="CH5348">
        <f ca="1">IFERROR(INDIRECT("IVA!Y"&amp;MATCH(MID(COMPRAS!C5248,1,2)&amp;MID(COMPRAS!F5248,1,2)&amp;MID(COMPRAS!D5248,1,2),IVA!W:W,0)),"SIN COD.")</f>
        <v>0</v>
      </c>
    </row>
    <row r="5349" spans="1:86" x14ac:dyDescent="0.25">
      <c r="A5349"/>
      <c r="B5349"/>
      <c r="D5349"/>
      <c r="AL5349">
        <f t="shared" si="581"/>
        <v>0</v>
      </c>
      <c r="AQ5349">
        <f t="shared" si="582"/>
        <v>0</v>
      </c>
      <c r="AR5349" t="str">
        <f>IFERROR(IF(OR(AP5349=338,AP5349=340,AP5349=341,AP5349=342,AP5349="342A",AP5349="342B"),PorcenRet(AP5349,AT5349,AU5349),INDEX(PORCENTAJEBUSCAR,MATCH(AP5349,CódigoRET,0),4)*1),"")</f>
        <v/>
      </c>
      <c r="AS5349">
        <f t="shared" si="583"/>
        <v>0</v>
      </c>
      <c r="BF5349" t="str">
        <f>IFERROR(IF(OR(BD5349=338,BD5349=340,BD5349=341,BD5349=342,BD5349="342A",BD5349="342B"),PorcenRet(BD5349,BH5349,BI5349),INDEX(PORCENTAJEBUSCAR,MATCH(BD5349,CódigoRET,0),4)*1),"")</f>
        <v/>
      </c>
      <c r="BG5349">
        <f t="shared" si="584"/>
        <v>0</v>
      </c>
      <c r="BO5349">
        <f t="shared" si="585"/>
        <v>0</v>
      </c>
      <c r="CC5349">
        <f t="shared" si="586"/>
        <v>0</v>
      </c>
      <c r="CD5349">
        <f t="shared" si="587"/>
        <v>0</v>
      </c>
      <c r="CG5349">
        <f ca="1">IFERROR(INDIRECT("IVA!X"&amp;MATCH(MID(COMPRAS!C5249,1,2)&amp;MID(COMPRAS!F5249,1,2)&amp;MID(COMPRAS!D5249,1,2),IVA!W:W,0)),"SIN COD.")</f>
        <v>0</v>
      </c>
      <c r="CH5349">
        <f ca="1">IFERROR(INDIRECT("IVA!Y"&amp;MATCH(MID(COMPRAS!C5249,1,2)&amp;MID(COMPRAS!F5249,1,2)&amp;MID(COMPRAS!D5249,1,2),IVA!W:W,0)),"SIN COD.")</f>
        <v>0</v>
      </c>
    </row>
    <row r="5350" spans="1:86" x14ac:dyDescent="0.25">
      <c r="A5350"/>
      <c r="B5350"/>
      <c r="D5350"/>
      <c r="AL5350">
        <f t="shared" si="581"/>
        <v>0</v>
      </c>
      <c r="AQ5350">
        <f t="shared" si="582"/>
        <v>0</v>
      </c>
      <c r="AR5350" t="str">
        <f>IFERROR(IF(OR(AP5350=338,AP5350=340,AP5350=341,AP5350=342,AP5350="342A",AP5350="342B"),PorcenRet(AP5350,AT5350,AU5350),INDEX(PORCENTAJEBUSCAR,MATCH(AP5350,CódigoRET,0),4)*1),"")</f>
        <v/>
      </c>
      <c r="AS5350">
        <f t="shared" si="583"/>
        <v>0</v>
      </c>
      <c r="BF5350" t="str">
        <f>IFERROR(IF(OR(BD5350=338,BD5350=340,BD5350=341,BD5350=342,BD5350="342A",BD5350="342B"),PorcenRet(BD5350,BH5350,BI5350),INDEX(PORCENTAJEBUSCAR,MATCH(BD5350,CódigoRET,0),4)*1),"")</f>
        <v/>
      </c>
      <c r="BG5350">
        <f t="shared" si="584"/>
        <v>0</v>
      </c>
      <c r="BO5350">
        <f t="shared" si="585"/>
        <v>0</v>
      </c>
      <c r="CC5350">
        <f t="shared" si="586"/>
        <v>0</v>
      </c>
      <c r="CD5350">
        <f t="shared" si="587"/>
        <v>0</v>
      </c>
      <c r="CG5350">
        <f ca="1">IFERROR(INDIRECT("IVA!X"&amp;MATCH(MID(COMPRAS!C5250,1,2)&amp;MID(COMPRAS!F5250,1,2)&amp;MID(COMPRAS!D5250,1,2),IVA!W:W,0)),"SIN COD.")</f>
        <v>0</v>
      </c>
      <c r="CH5350">
        <f ca="1">IFERROR(INDIRECT("IVA!Y"&amp;MATCH(MID(COMPRAS!C5250,1,2)&amp;MID(COMPRAS!F5250,1,2)&amp;MID(COMPRAS!D5250,1,2),IVA!W:W,0)),"SIN COD.")</f>
        <v>0</v>
      </c>
    </row>
    <row r="5351" spans="1:86" x14ac:dyDescent="0.25">
      <c r="A5351"/>
      <c r="B5351"/>
      <c r="D5351"/>
      <c r="AL5351">
        <f t="shared" si="581"/>
        <v>0</v>
      </c>
      <c r="AQ5351">
        <f t="shared" si="582"/>
        <v>0</v>
      </c>
      <c r="AR5351" t="str">
        <f>IFERROR(IF(OR(AP5351=338,AP5351=340,AP5351=341,AP5351=342,AP5351="342A",AP5351="342B"),PorcenRet(AP5351,AT5351,AU5351),INDEX(PORCENTAJEBUSCAR,MATCH(AP5351,CódigoRET,0),4)*1),"")</f>
        <v/>
      </c>
      <c r="AS5351">
        <f t="shared" si="583"/>
        <v>0</v>
      </c>
      <c r="BF5351" t="str">
        <f>IFERROR(IF(OR(BD5351=338,BD5351=340,BD5351=341,BD5351=342,BD5351="342A",BD5351="342B"),PorcenRet(BD5351,BH5351,BI5351),INDEX(PORCENTAJEBUSCAR,MATCH(BD5351,CódigoRET,0),4)*1),"")</f>
        <v/>
      </c>
      <c r="BG5351">
        <f t="shared" si="584"/>
        <v>0</v>
      </c>
      <c r="BO5351">
        <f t="shared" si="585"/>
        <v>0</v>
      </c>
      <c r="CC5351">
        <f t="shared" si="586"/>
        <v>0</v>
      </c>
      <c r="CD5351">
        <f t="shared" si="587"/>
        <v>0</v>
      </c>
      <c r="CG5351">
        <f ca="1">IFERROR(INDIRECT("IVA!X"&amp;MATCH(MID(COMPRAS!C5251,1,2)&amp;MID(COMPRAS!F5251,1,2)&amp;MID(COMPRAS!D5251,1,2),IVA!W:W,0)),"SIN COD.")</f>
        <v>0</v>
      </c>
      <c r="CH5351">
        <f ca="1">IFERROR(INDIRECT("IVA!Y"&amp;MATCH(MID(COMPRAS!C5251,1,2)&amp;MID(COMPRAS!F5251,1,2)&amp;MID(COMPRAS!D5251,1,2),IVA!W:W,0)),"SIN COD.")</f>
        <v>0</v>
      </c>
    </row>
    <row r="5352" spans="1:86" x14ac:dyDescent="0.25">
      <c r="A5352"/>
      <c r="B5352"/>
      <c r="D5352"/>
      <c r="AL5352">
        <f t="shared" si="581"/>
        <v>0</v>
      </c>
      <c r="AQ5352">
        <f t="shared" si="582"/>
        <v>0</v>
      </c>
      <c r="AR5352" t="str">
        <f>IFERROR(IF(OR(AP5352=338,AP5352=340,AP5352=341,AP5352=342,AP5352="342A",AP5352="342B"),PorcenRet(AP5352,AT5352,AU5352),INDEX(PORCENTAJEBUSCAR,MATCH(AP5352,CódigoRET,0),4)*1),"")</f>
        <v/>
      </c>
      <c r="AS5352">
        <f t="shared" si="583"/>
        <v>0</v>
      </c>
      <c r="BF5352" t="str">
        <f>IFERROR(IF(OR(BD5352=338,BD5352=340,BD5352=341,BD5352=342,BD5352="342A",BD5352="342B"),PorcenRet(BD5352,BH5352,BI5352),INDEX(PORCENTAJEBUSCAR,MATCH(BD5352,CódigoRET,0),4)*1),"")</f>
        <v/>
      </c>
      <c r="BG5352">
        <f t="shared" si="584"/>
        <v>0</v>
      </c>
      <c r="BO5352">
        <f t="shared" si="585"/>
        <v>0</v>
      </c>
      <c r="CC5352">
        <f t="shared" si="586"/>
        <v>0</v>
      </c>
      <c r="CD5352">
        <f t="shared" si="587"/>
        <v>0</v>
      </c>
      <c r="CG5352">
        <f ca="1">IFERROR(INDIRECT("IVA!X"&amp;MATCH(MID(COMPRAS!C5252,1,2)&amp;MID(COMPRAS!F5252,1,2)&amp;MID(COMPRAS!D5252,1,2),IVA!W:W,0)),"SIN COD.")</f>
        <v>0</v>
      </c>
      <c r="CH5352">
        <f ca="1">IFERROR(INDIRECT("IVA!Y"&amp;MATCH(MID(COMPRAS!C5252,1,2)&amp;MID(COMPRAS!F5252,1,2)&amp;MID(COMPRAS!D5252,1,2),IVA!W:W,0)),"SIN COD.")</f>
        <v>0</v>
      </c>
    </row>
    <row r="5353" spans="1:86" x14ac:dyDescent="0.25">
      <c r="A5353"/>
      <c r="B5353"/>
      <c r="D5353"/>
      <c r="AL5353">
        <f t="shared" si="581"/>
        <v>0</v>
      </c>
      <c r="AQ5353">
        <f t="shared" si="582"/>
        <v>0</v>
      </c>
      <c r="AR5353" t="str">
        <f>IFERROR(IF(OR(AP5353=338,AP5353=340,AP5353=341,AP5353=342,AP5353="342A",AP5353="342B"),PorcenRet(AP5353,AT5353,AU5353),INDEX(PORCENTAJEBUSCAR,MATCH(AP5353,CódigoRET,0),4)*1),"")</f>
        <v/>
      </c>
      <c r="AS5353">
        <f t="shared" si="583"/>
        <v>0</v>
      </c>
      <c r="BF5353" t="str">
        <f>IFERROR(IF(OR(BD5353=338,BD5353=340,BD5353=341,BD5353=342,BD5353="342A",BD5353="342B"),PorcenRet(BD5353,BH5353,BI5353),INDEX(PORCENTAJEBUSCAR,MATCH(BD5353,CódigoRET,0),4)*1),"")</f>
        <v/>
      </c>
      <c r="BG5353">
        <f t="shared" si="584"/>
        <v>0</v>
      </c>
      <c r="BO5353">
        <f t="shared" si="585"/>
        <v>0</v>
      </c>
      <c r="CC5353">
        <f t="shared" si="586"/>
        <v>0</v>
      </c>
      <c r="CD5353">
        <f t="shared" si="587"/>
        <v>0</v>
      </c>
      <c r="CG5353">
        <f ca="1">IFERROR(INDIRECT("IVA!X"&amp;MATCH(MID(COMPRAS!C5253,1,2)&amp;MID(COMPRAS!F5253,1,2)&amp;MID(COMPRAS!D5253,1,2),IVA!W:W,0)),"SIN COD.")</f>
        <v>0</v>
      </c>
      <c r="CH5353">
        <f ca="1">IFERROR(INDIRECT("IVA!Y"&amp;MATCH(MID(COMPRAS!C5253,1,2)&amp;MID(COMPRAS!F5253,1,2)&amp;MID(COMPRAS!D5253,1,2),IVA!W:W,0)),"SIN COD.")</f>
        <v>0</v>
      </c>
    </row>
    <row r="5354" spans="1:86" x14ac:dyDescent="0.25">
      <c r="A5354"/>
      <c r="B5354"/>
      <c r="D5354"/>
      <c r="AL5354">
        <f t="shared" si="581"/>
        <v>0</v>
      </c>
      <c r="AQ5354">
        <f t="shared" si="582"/>
        <v>0</v>
      </c>
      <c r="AR5354" t="str">
        <f>IFERROR(IF(OR(AP5354=338,AP5354=340,AP5354=341,AP5354=342,AP5354="342A",AP5354="342B"),PorcenRet(AP5354,AT5354,AU5354),INDEX(PORCENTAJEBUSCAR,MATCH(AP5354,CódigoRET,0),4)*1),"")</f>
        <v/>
      </c>
      <c r="AS5354">
        <f t="shared" si="583"/>
        <v>0</v>
      </c>
      <c r="BF5354" t="str">
        <f>IFERROR(IF(OR(BD5354=338,BD5354=340,BD5354=341,BD5354=342,BD5354="342A",BD5354="342B"),PorcenRet(BD5354,BH5354,BI5354),INDEX(PORCENTAJEBUSCAR,MATCH(BD5354,CódigoRET,0),4)*1),"")</f>
        <v/>
      </c>
      <c r="BG5354">
        <f t="shared" si="584"/>
        <v>0</v>
      </c>
      <c r="BO5354">
        <f t="shared" si="585"/>
        <v>0</v>
      </c>
      <c r="CC5354">
        <f t="shared" si="586"/>
        <v>0</v>
      </c>
      <c r="CD5354">
        <f t="shared" si="587"/>
        <v>0</v>
      </c>
      <c r="CG5354">
        <f ca="1">IFERROR(INDIRECT("IVA!X"&amp;MATCH(MID(COMPRAS!C5254,1,2)&amp;MID(COMPRAS!F5254,1,2)&amp;MID(COMPRAS!D5254,1,2),IVA!W:W,0)),"SIN COD.")</f>
        <v>0</v>
      </c>
      <c r="CH5354">
        <f ca="1">IFERROR(INDIRECT("IVA!Y"&amp;MATCH(MID(COMPRAS!C5254,1,2)&amp;MID(COMPRAS!F5254,1,2)&amp;MID(COMPRAS!D5254,1,2),IVA!W:W,0)),"SIN COD.")</f>
        <v>0</v>
      </c>
    </row>
    <row r="5355" spans="1:86" x14ac:dyDescent="0.25">
      <c r="A5355"/>
      <c r="B5355"/>
      <c r="D5355"/>
      <c r="AL5355">
        <f t="shared" si="581"/>
        <v>0</v>
      </c>
      <c r="AQ5355">
        <f t="shared" si="582"/>
        <v>0</v>
      </c>
      <c r="AR5355" t="str">
        <f>IFERROR(IF(OR(AP5355=338,AP5355=340,AP5355=341,AP5355=342,AP5355="342A",AP5355="342B"),PorcenRet(AP5355,AT5355,AU5355),INDEX(PORCENTAJEBUSCAR,MATCH(AP5355,CódigoRET,0),4)*1),"")</f>
        <v/>
      </c>
      <c r="AS5355">
        <f t="shared" si="583"/>
        <v>0</v>
      </c>
      <c r="BF5355" t="str">
        <f>IFERROR(IF(OR(BD5355=338,BD5355=340,BD5355=341,BD5355=342,BD5355="342A",BD5355="342B"),PorcenRet(BD5355,BH5355,BI5355),INDEX(PORCENTAJEBUSCAR,MATCH(BD5355,CódigoRET,0),4)*1),"")</f>
        <v/>
      </c>
      <c r="BG5355">
        <f t="shared" si="584"/>
        <v>0</v>
      </c>
      <c r="BO5355">
        <f t="shared" si="585"/>
        <v>0</v>
      </c>
      <c r="CC5355">
        <f t="shared" si="586"/>
        <v>0</v>
      </c>
      <c r="CD5355">
        <f t="shared" si="587"/>
        <v>0</v>
      </c>
      <c r="CG5355">
        <f ca="1">IFERROR(INDIRECT("IVA!X"&amp;MATCH(MID(COMPRAS!C5255,1,2)&amp;MID(COMPRAS!F5255,1,2)&amp;MID(COMPRAS!D5255,1,2),IVA!W:W,0)),"SIN COD.")</f>
        <v>0</v>
      </c>
      <c r="CH5355">
        <f ca="1">IFERROR(INDIRECT("IVA!Y"&amp;MATCH(MID(COMPRAS!C5255,1,2)&amp;MID(COMPRAS!F5255,1,2)&amp;MID(COMPRAS!D5255,1,2),IVA!W:W,0)),"SIN COD.")</f>
        <v>0</v>
      </c>
    </row>
    <row r="5356" spans="1:86" x14ac:dyDescent="0.25">
      <c r="A5356"/>
      <c r="B5356"/>
      <c r="D5356"/>
      <c r="AL5356">
        <f t="shared" si="581"/>
        <v>0</v>
      </c>
      <c r="AQ5356">
        <f t="shared" si="582"/>
        <v>0</v>
      </c>
      <c r="AR5356" t="str">
        <f>IFERROR(IF(OR(AP5356=338,AP5356=340,AP5356=341,AP5356=342,AP5356="342A",AP5356="342B"),PorcenRet(AP5356,AT5356,AU5356),INDEX(PORCENTAJEBUSCAR,MATCH(AP5356,CódigoRET,0),4)*1),"")</f>
        <v/>
      </c>
      <c r="AS5356">
        <f t="shared" si="583"/>
        <v>0</v>
      </c>
      <c r="BF5356" t="str">
        <f>IFERROR(IF(OR(BD5356=338,BD5356=340,BD5356=341,BD5356=342,BD5356="342A",BD5356="342B"),PorcenRet(BD5356,BH5356,BI5356),INDEX(PORCENTAJEBUSCAR,MATCH(BD5356,CódigoRET,0),4)*1),"")</f>
        <v/>
      </c>
      <c r="BG5356">
        <f t="shared" si="584"/>
        <v>0</v>
      </c>
      <c r="BO5356">
        <f t="shared" si="585"/>
        <v>0</v>
      </c>
      <c r="CC5356">
        <f t="shared" si="586"/>
        <v>0</v>
      </c>
      <c r="CD5356">
        <f t="shared" si="587"/>
        <v>0</v>
      </c>
      <c r="CG5356">
        <f ca="1">IFERROR(INDIRECT("IVA!X"&amp;MATCH(MID(COMPRAS!C5256,1,2)&amp;MID(COMPRAS!F5256,1,2)&amp;MID(COMPRAS!D5256,1,2),IVA!W:W,0)),"SIN COD.")</f>
        <v>0</v>
      </c>
      <c r="CH5356">
        <f ca="1">IFERROR(INDIRECT("IVA!Y"&amp;MATCH(MID(COMPRAS!C5256,1,2)&amp;MID(COMPRAS!F5256,1,2)&amp;MID(COMPRAS!D5256,1,2),IVA!W:W,0)),"SIN COD.")</f>
        <v>0</v>
      </c>
    </row>
    <row r="5357" spans="1:86" x14ac:dyDescent="0.25">
      <c r="A5357"/>
      <c r="B5357"/>
      <c r="D5357"/>
      <c r="AL5357">
        <f t="shared" si="581"/>
        <v>0</v>
      </c>
      <c r="AQ5357">
        <f t="shared" si="582"/>
        <v>0</v>
      </c>
      <c r="AR5357" t="str">
        <f>IFERROR(IF(OR(AP5357=338,AP5357=340,AP5357=341,AP5357=342,AP5357="342A",AP5357="342B"),PorcenRet(AP5357,AT5357,AU5357),INDEX(PORCENTAJEBUSCAR,MATCH(AP5357,CódigoRET,0),4)*1),"")</f>
        <v/>
      </c>
      <c r="AS5357">
        <f t="shared" si="583"/>
        <v>0</v>
      </c>
      <c r="BF5357" t="str">
        <f>IFERROR(IF(OR(BD5357=338,BD5357=340,BD5357=341,BD5357=342,BD5357="342A",BD5357="342B"),PorcenRet(BD5357,BH5357,BI5357),INDEX(PORCENTAJEBUSCAR,MATCH(BD5357,CódigoRET,0),4)*1),"")</f>
        <v/>
      </c>
      <c r="BG5357">
        <f t="shared" si="584"/>
        <v>0</v>
      </c>
      <c r="BO5357">
        <f t="shared" si="585"/>
        <v>0</v>
      </c>
      <c r="CC5357">
        <f t="shared" si="586"/>
        <v>0</v>
      </c>
      <c r="CD5357">
        <f t="shared" si="587"/>
        <v>0</v>
      </c>
      <c r="CG5357">
        <f ca="1">IFERROR(INDIRECT("IVA!X"&amp;MATCH(MID(COMPRAS!C5257,1,2)&amp;MID(COMPRAS!F5257,1,2)&amp;MID(COMPRAS!D5257,1,2),IVA!W:W,0)),"SIN COD.")</f>
        <v>0</v>
      </c>
      <c r="CH5357">
        <f ca="1">IFERROR(INDIRECT("IVA!Y"&amp;MATCH(MID(COMPRAS!C5257,1,2)&amp;MID(COMPRAS!F5257,1,2)&amp;MID(COMPRAS!D5257,1,2),IVA!W:W,0)),"SIN COD.")</f>
        <v>0</v>
      </c>
    </row>
    <row r="5358" spans="1:86" x14ac:dyDescent="0.25">
      <c r="A5358"/>
      <c r="B5358"/>
      <c r="D5358"/>
      <c r="AL5358">
        <f t="shared" si="581"/>
        <v>0</v>
      </c>
      <c r="AQ5358">
        <f t="shared" si="582"/>
        <v>0</v>
      </c>
      <c r="AR5358" t="str">
        <f>IFERROR(IF(OR(AP5358=338,AP5358=340,AP5358=341,AP5358=342,AP5358="342A",AP5358="342B"),PorcenRet(AP5358,AT5358,AU5358),INDEX(PORCENTAJEBUSCAR,MATCH(AP5358,CódigoRET,0),4)*1),"")</f>
        <v/>
      </c>
      <c r="AS5358">
        <f t="shared" si="583"/>
        <v>0</v>
      </c>
      <c r="BF5358" t="str">
        <f>IFERROR(IF(OR(BD5358=338,BD5358=340,BD5358=341,BD5358=342,BD5358="342A",BD5358="342B"),PorcenRet(BD5358,BH5358,BI5358),INDEX(PORCENTAJEBUSCAR,MATCH(BD5358,CódigoRET,0),4)*1),"")</f>
        <v/>
      </c>
      <c r="BG5358">
        <f t="shared" si="584"/>
        <v>0</v>
      </c>
      <c r="BO5358">
        <f t="shared" si="585"/>
        <v>0</v>
      </c>
      <c r="CC5358">
        <f t="shared" si="586"/>
        <v>0</v>
      </c>
      <c r="CD5358">
        <f t="shared" si="587"/>
        <v>0</v>
      </c>
      <c r="CG5358">
        <f ca="1">IFERROR(INDIRECT("IVA!X"&amp;MATCH(MID(COMPRAS!C5258,1,2)&amp;MID(COMPRAS!F5258,1,2)&amp;MID(COMPRAS!D5258,1,2),IVA!W:W,0)),"SIN COD.")</f>
        <v>0</v>
      </c>
      <c r="CH5358">
        <f ca="1">IFERROR(INDIRECT("IVA!Y"&amp;MATCH(MID(COMPRAS!C5258,1,2)&amp;MID(COMPRAS!F5258,1,2)&amp;MID(COMPRAS!D5258,1,2),IVA!W:W,0)),"SIN COD.")</f>
        <v>0</v>
      </c>
    </row>
    <row r="5359" spans="1:86" x14ac:dyDescent="0.25">
      <c r="A5359"/>
      <c r="B5359"/>
      <c r="D5359"/>
      <c r="AL5359">
        <f t="shared" si="581"/>
        <v>0</v>
      </c>
      <c r="AQ5359">
        <f t="shared" si="582"/>
        <v>0</v>
      </c>
      <c r="AR5359" t="str">
        <f>IFERROR(IF(OR(AP5359=338,AP5359=340,AP5359=341,AP5359=342,AP5359="342A",AP5359="342B"),PorcenRet(AP5359,AT5359,AU5359),INDEX(PORCENTAJEBUSCAR,MATCH(AP5359,CódigoRET,0),4)*1),"")</f>
        <v/>
      </c>
      <c r="AS5359">
        <f t="shared" si="583"/>
        <v>0</v>
      </c>
      <c r="BF5359" t="str">
        <f>IFERROR(IF(OR(BD5359=338,BD5359=340,BD5359=341,BD5359=342,BD5359="342A",BD5359="342B"),PorcenRet(BD5359,BH5359,BI5359),INDEX(PORCENTAJEBUSCAR,MATCH(BD5359,CódigoRET,0),4)*1),"")</f>
        <v/>
      </c>
      <c r="BG5359">
        <f t="shared" si="584"/>
        <v>0</v>
      </c>
      <c r="BO5359">
        <f t="shared" si="585"/>
        <v>0</v>
      </c>
      <c r="CC5359">
        <f t="shared" si="586"/>
        <v>0</v>
      </c>
      <c r="CD5359">
        <f t="shared" si="587"/>
        <v>0</v>
      </c>
      <c r="CG5359">
        <f ca="1">IFERROR(INDIRECT("IVA!X"&amp;MATCH(MID(COMPRAS!C5259,1,2)&amp;MID(COMPRAS!F5259,1,2)&amp;MID(COMPRAS!D5259,1,2),IVA!W:W,0)),"SIN COD.")</f>
        <v>0</v>
      </c>
      <c r="CH5359">
        <f ca="1">IFERROR(INDIRECT("IVA!Y"&amp;MATCH(MID(COMPRAS!C5259,1,2)&amp;MID(COMPRAS!F5259,1,2)&amp;MID(COMPRAS!D5259,1,2),IVA!W:W,0)),"SIN COD.")</f>
        <v>0</v>
      </c>
    </row>
    <row r="5360" spans="1:86" x14ac:dyDescent="0.25">
      <c r="A5360"/>
      <c r="B5360"/>
      <c r="D5360"/>
      <c r="AL5360">
        <f t="shared" si="581"/>
        <v>0</v>
      </c>
      <c r="AQ5360">
        <f t="shared" si="582"/>
        <v>0</v>
      </c>
      <c r="AR5360" t="str">
        <f>IFERROR(IF(OR(AP5360=338,AP5360=340,AP5360=341,AP5360=342,AP5360="342A",AP5360="342B"),PorcenRet(AP5360,AT5360,AU5360),INDEX(PORCENTAJEBUSCAR,MATCH(AP5360,CódigoRET,0),4)*1),"")</f>
        <v/>
      </c>
      <c r="AS5360">
        <f t="shared" si="583"/>
        <v>0</v>
      </c>
      <c r="BF5360" t="str">
        <f>IFERROR(IF(OR(BD5360=338,BD5360=340,BD5360=341,BD5360=342,BD5360="342A",BD5360="342B"),PorcenRet(BD5360,BH5360,BI5360),INDEX(PORCENTAJEBUSCAR,MATCH(BD5360,CódigoRET,0),4)*1),"")</f>
        <v/>
      </c>
      <c r="BG5360">
        <f t="shared" si="584"/>
        <v>0</v>
      </c>
      <c r="BO5360">
        <f t="shared" si="585"/>
        <v>0</v>
      </c>
      <c r="CC5360">
        <f t="shared" si="586"/>
        <v>0</v>
      </c>
      <c r="CD5360">
        <f t="shared" si="587"/>
        <v>0</v>
      </c>
      <c r="CG5360">
        <f ca="1">IFERROR(INDIRECT("IVA!X"&amp;MATCH(MID(COMPRAS!C5260,1,2)&amp;MID(COMPRAS!F5260,1,2)&amp;MID(COMPRAS!D5260,1,2),IVA!W:W,0)),"SIN COD.")</f>
        <v>0</v>
      </c>
      <c r="CH5360">
        <f ca="1">IFERROR(INDIRECT("IVA!Y"&amp;MATCH(MID(COMPRAS!C5260,1,2)&amp;MID(COMPRAS!F5260,1,2)&amp;MID(COMPRAS!D5260,1,2),IVA!W:W,0)),"SIN COD.")</f>
        <v>0</v>
      </c>
    </row>
    <row r="5361" spans="1:86" x14ac:dyDescent="0.25">
      <c r="A5361"/>
      <c r="B5361"/>
      <c r="D5361"/>
      <c r="AL5361">
        <f t="shared" si="581"/>
        <v>0</v>
      </c>
      <c r="AQ5361">
        <f t="shared" si="582"/>
        <v>0</v>
      </c>
      <c r="AR5361" t="str">
        <f>IFERROR(IF(OR(AP5361=338,AP5361=340,AP5361=341,AP5361=342,AP5361="342A",AP5361="342B"),PorcenRet(AP5361,AT5361,AU5361),INDEX(PORCENTAJEBUSCAR,MATCH(AP5361,CódigoRET,0),4)*1),"")</f>
        <v/>
      </c>
      <c r="AS5361">
        <f t="shared" si="583"/>
        <v>0</v>
      </c>
      <c r="BF5361" t="str">
        <f>IFERROR(IF(OR(BD5361=338,BD5361=340,BD5361=341,BD5361=342,BD5361="342A",BD5361="342B"),PorcenRet(BD5361,BH5361,BI5361),INDEX(PORCENTAJEBUSCAR,MATCH(BD5361,CódigoRET,0),4)*1),"")</f>
        <v/>
      </c>
      <c r="BG5361">
        <f t="shared" si="584"/>
        <v>0</v>
      </c>
      <c r="BO5361">
        <f t="shared" si="585"/>
        <v>0</v>
      </c>
      <c r="CC5361">
        <f t="shared" si="586"/>
        <v>0</v>
      </c>
      <c r="CD5361">
        <f t="shared" si="587"/>
        <v>0</v>
      </c>
      <c r="CG5361">
        <f ca="1">IFERROR(INDIRECT("IVA!X"&amp;MATCH(MID(COMPRAS!C5261,1,2)&amp;MID(COMPRAS!F5261,1,2)&amp;MID(COMPRAS!D5261,1,2),IVA!W:W,0)),"SIN COD.")</f>
        <v>0</v>
      </c>
      <c r="CH5361">
        <f ca="1">IFERROR(INDIRECT("IVA!Y"&amp;MATCH(MID(COMPRAS!C5261,1,2)&amp;MID(COMPRAS!F5261,1,2)&amp;MID(COMPRAS!D5261,1,2),IVA!W:W,0)),"SIN COD.")</f>
        <v>0</v>
      </c>
    </row>
    <row r="5362" spans="1:86" x14ac:dyDescent="0.25">
      <c r="A5362"/>
      <c r="B5362"/>
      <c r="D5362"/>
      <c r="AL5362">
        <f t="shared" si="581"/>
        <v>0</v>
      </c>
      <c r="AQ5362">
        <f t="shared" si="582"/>
        <v>0</v>
      </c>
      <c r="AR5362" t="str">
        <f>IFERROR(IF(OR(AP5362=338,AP5362=340,AP5362=341,AP5362=342,AP5362="342A",AP5362="342B"),PorcenRet(AP5362,AT5362,AU5362),INDEX(PORCENTAJEBUSCAR,MATCH(AP5362,CódigoRET,0),4)*1),"")</f>
        <v/>
      </c>
      <c r="AS5362">
        <f t="shared" si="583"/>
        <v>0</v>
      </c>
      <c r="BF5362" t="str">
        <f>IFERROR(IF(OR(BD5362=338,BD5362=340,BD5362=341,BD5362=342,BD5362="342A",BD5362="342B"),PorcenRet(BD5362,BH5362,BI5362),INDEX(PORCENTAJEBUSCAR,MATCH(BD5362,CódigoRET,0),4)*1),"")</f>
        <v/>
      </c>
      <c r="BG5362">
        <f t="shared" si="584"/>
        <v>0</v>
      </c>
      <c r="BO5362">
        <f t="shared" si="585"/>
        <v>0</v>
      </c>
      <c r="CC5362">
        <f t="shared" si="586"/>
        <v>0</v>
      </c>
      <c r="CD5362">
        <f t="shared" si="587"/>
        <v>0</v>
      </c>
      <c r="CG5362">
        <f ca="1">IFERROR(INDIRECT("IVA!X"&amp;MATCH(MID(COMPRAS!C5262,1,2)&amp;MID(COMPRAS!F5262,1,2)&amp;MID(COMPRAS!D5262,1,2),IVA!W:W,0)),"SIN COD.")</f>
        <v>0</v>
      </c>
      <c r="CH5362">
        <f ca="1">IFERROR(INDIRECT("IVA!Y"&amp;MATCH(MID(COMPRAS!C5262,1,2)&amp;MID(COMPRAS!F5262,1,2)&amp;MID(COMPRAS!D5262,1,2),IVA!W:W,0)),"SIN COD.")</f>
        <v>0</v>
      </c>
    </row>
    <row r="5363" spans="1:86" x14ac:dyDescent="0.25">
      <c r="A5363"/>
      <c r="B5363"/>
      <c r="D5363"/>
      <c r="AL5363">
        <f t="shared" si="581"/>
        <v>0</v>
      </c>
      <c r="AQ5363">
        <f t="shared" si="582"/>
        <v>0</v>
      </c>
      <c r="AR5363" t="str">
        <f>IFERROR(IF(OR(AP5363=338,AP5363=340,AP5363=341,AP5363=342,AP5363="342A",AP5363="342B"),PorcenRet(AP5363,AT5363,AU5363),INDEX(PORCENTAJEBUSCAR,MATCH(AP5363,CódigoRET,0),4)*1),"")</f>
        <v/>
      </c>
      <c r="AS5363">
        <f t="shared" si="583"/>
        <v>0</v>
      </c>
      <c r="BF5363" t="str">
        <f>IFERROR(IF(OR(BD5363=338,BD5363=340,BD5363=341,BD5363=342,BD5363="342A",BD5363="342B"),PorcenRet(BD5363,BH5363,BI5363),INDEX(PORCENTAJEBUSCAR,MATCH(BD5363,CódigoRET,0),4)*1),"")</f>
        <v/>
      </c>
      <c r="BG5363">
        <f t="shared" si="584"/>
        <v>0</v>
      </c>
      <c r="BO5363">
        <f t="shared" si="585"/>
        <v>0</v>
      </c>
      <c r="CC5363">
        <f t="shared" si="586"/>
        <v>0</v>
      </c>
      <c r="CD5363">
        <f t="shared" si="587"/>
        <v>0</v>
      </c>
      <c r="CG5363">
        <f ca="1">IFERROR(INDIRECT("IVA!X"&amp;MATCH(MID(COMPRAS!C5263,1,2)&amp;MID(COMPRAS!F5263,1,2)&amp;MID(COMPRAS!D5263,1,2),IVA!W:W,0)),"SIN COD.")</f>
        <v>0</v>
      </c>
      <c r="CH5363">
        <f ca="1">IFERROR(INDIRECT("IVA!Y"&amp;MATCH(MID(COMPRAS!C5263,1,2)&amp;MID(COMPRAS!F5263,1,2)&amp;MID(COMPRAS!D5263,1,2),IVA!W:W,0)),"SIN COD.")</f>
        <v>0</v>
      </c>
    </row>
    <row r="5364" spans="1:86" x14ac:dyDescent="0.25">
      <c r="A5364"/>
      <c r="B5364"/>
      <c r="D5364"/>
      <c r="AL5364">
        <f t="shared" si="581"/>
        <v>0</v>
      </c>
      <c r="AQ5364">
        <f t="shared" si="582"/>
        <v>0</v>
      </c>
      <c r="AR5364" t="str">
        <f>IFERROR(IF(OR(AP5364=338,AP5364=340,AP5364=341,AP5364=342,AP5364="342A",AP5364="342B"),PorcenRet(AP5364,AT5364,AU5364),INDEX(PORCENTAJEBUSCAR,MATCH(AP5364,CódigoRET,0),4)*1),"")</f>
        <v/>
      </c>
      <c r="AS5364">
        <f t="shared" si="583"/>
        <v>0</v>
      </c>
      <c r="BF5364" t="str">
        <f>IFERROR(IF(OR(BD5364=338,BD5364=340,BD5364=341,BD5364=342,BD5364="342A",BD5364="342B"),PorcenRet(BD5364,BH5364,BI5364),INDEX(PORCENTAJEBUSCAR,MATCH(BD5364,CódigoRET,0),4)*1),"")</f>
        <v/>
      </c>
      <c r="BG5364">
        <f t="shared" si="584"/>
        <v>0</v>
      </c>
      <c r="BO5364">
        <f t="shared" si="585"/>
        <v>0</v>
      </c>
      <c r="CC5364">
        <f t="shared" si="586"/>
        <v>0</v>
      </c>
      <c r="CD5364">
        <f t="shared" si="587"/>
        <v>0</v>
      </c>
      <c r="CG5364">
        <f ca="1">IFERROR(INDIRECT("IVA!X"&amp;MATCH(MID(COMPRAS!C5264,1,2)&amp;MID(COMPRAS!F5264,1,2)&amp;MID(COMPRAS!D5264,1,2),IVA!W:W,0)),"SIN COD.")</f>
        <v>0</v>
      </c>
      <c r="CH5364">
        <f ca="1">IFERROR(INDIRECT("IVA!Y"&amp;MATCH(MID(COMPRAS!C5264,1,2)&amp;MID(COMPRAS!F5264,1,2)&amp;MID(COMPRAS!D5264,1,2),IVA!W:W,0)),"SIN COD.")</f>
        <v>0</v>
      </c>
    </row>
    <row r="5365" spans="1:86" x14ac:dyDescent="0.25">
      <c r="A5365"/>
      <c r="B5365"/>
      <c r="D5365"/>
      <c r="AL5365">
        <f t="shared" si="581"/>
        <v>0</v>
      </c>
      <c r="AQ5365">
        <f t="shared" si="582"/>
        <v>0</v>
      </c>
      <c r="AR5365" t="str">
        <f>IFERROR(IF(OR(AP5365=338,AP5365=340,AP5365=341,AP5365=342,AP5365="342A",AP5365="342B"),PorcenRet(AP5365,AT5365,AU5365),INDEX(PORCENTAJEBUSCAR,MATCH(AP5365,CódigoRET,0),4)*1),"")</f>
        <v/>
      </c>
      <c r="AS5365">
        <f t="shared" si="583"/>
        <v>0</v>
      </c>
      <c r="BF5365" t="str">
        <f>IFERROR(IF(OR(BD5365=338,BD5365=340,BD5365=341,BD5365=342,BD5365="342A",BD5365="342B"),PorcenRet(BD5365,BH5365,BI5365),INDEX(PORCENTAJEBUSCAR,MATCH(BD5365,CódigoRET,0),4)*1),"")</f>
        <v/>
      </c>
      <c r="BG5365">
        <f t="shared" si="584"/>
        <v>0</v>
      </c>
      <c r="BO5365">
        <f t="shared" si="585"/>
        <v>0</v>
      </c>
      <c r="CC5365">
        <f t="shared" si="586"/>
        <v>0</v>
      </c>
      <c r="CD5365">
        <f t="shared" si="587"/>
        <v>0</v>
      </c>
      <c r="CG5365">
        <f ca="1">IFERROR(INDIRECT("IVA!X"&amp;MATCH(MID(COMPRAS!C5265,1,2)&amp;MID(COMPRAS!F5265,1,2)&amp;MID(COMPRAS!D5265,1,2),IVA!W:W,0)),"SIN COD.")</f>
        <v>0</v>
      </c>
      <c r="CH5365">
        <f ca="1">IFERROR(INDIRECT("IVA!Y"&amp;MATCH(MID(COMPRAS!C5265,1,2)&amp;MID(COMPRAS!F5265,1,2)&amp;MID(COMPRAS!D5265,1,2),IVA!W:W,0)),"SIN COD.")</f>
        <v>0</v>
      </c>
    </row>
    <row r="5366" spans="1:86" x14ac:dyDescent="0.25">
      <c r="A5366"/>
      <c r="B5366"/>
      <c r="D5366"/>
      <c r="AL5366">
        <f t="shared" si="581"/>
        <v>0</v>
      </c>
      <c r="AQ5366">
        <f t="shared" si="582"/>
        <v>0</v>
      </c>
      <c r="AR5366" t="str">
        <f>IFERROR(IF(OR(AP5366=338,AP5366=340,AP5366=341,AP5366=342,AP5366="342A",AP5366="342B"),PorcenRet(AP5366,AT5366,AU5366),INDEX(PORCENTAJEBUSCAR,MATCH(AP5366,CódigoRET,0),4)*1),"")</f>
        <v/>
      </c>
      <c r="AS5366">
        <f t="shared" si="583"/>
        <v>0</v>
      </c>
      <c r="BF5366" t="str">
        <f>IFERROR(IF(OR(BD5366=338,BD5366=340,BD5366=341,BD5366=342,BD5366="342A",BD5366="342B"),PorcenRet(BD5366,BH5366,BI5366),INDEX(PORCENTAJEBUSCAR,MATCH(BD5366,CódigoRET,0),4)*1),"")</f>
        <v/>
      </c>
      <c r="BG5366">
        <f t="shared" si="584"/>
        <v>0</v>
      </c>
      <c r="BO5366">
        <f t="shared" si="585"/>
        <v>0</v>
      </c>
      <c r="CC5366">
        <f t="shared" si="586"/>
        <v>0</v>
      </c>
      <c r="CD5366">
        <f t="shared" si="587"/>
        <v>0</v>
      </c>
      <c r="CG5366">
        <f ca="1">IFERROR(INDIRECT("IVA!X"&amp;MATCH(MID(COMPRAS!C5266,1,2)&amp;MID(COMPRAS!F5266,1,2)&amp;MID(COMPRAS!D5266,1,2),IVA!W:W,0)),"SIN COD.")</f>
        <v>0</v>
      </c>
      <c r="CH5366">
        <f ca="1">IFERROR(INDIRECT("IVA!Y"&amp;MATCH(MID(COMPRAS!C5266,1,2)&amp;MID(COMPRAS!F5266,1,2)&amp;MID(COMPRAS!D5266,1,2),IVA!W:W,0)),"SIN COD.")</f>
        <v>0</v>
      </c>
    </row>
    <row r="5367" spans="1:86" x14ac:dyDescent="0.25">
      <c r="A5367"/>
      <c r="B5367"/>
      <c r="D5367"/>
      <c r="AL5367">
        <f t="shared" si="581"/>
        <v>0</v>
      </c>
      <c r="AQ5367">
        <f t="shared" si="582"/>
        <v>0</v>
      </c>
      <c r="AR5367" t="str">
        <f>IFERROR(IF(OR(AP5367=338,AP5367=340,AP5367=341,AP5367=342,AP5367="342A",AP5367="342B"),PorcenRet(AP5367,AT5367,AU5367),INDEX(PORCENTAJEBUSCAR,MATCH(AP5367,CódigoRET,0),4)*1),"")</f>
        <v/>
      </c>
      <c r="AS5367">
        <f t="shared" si="583"/>
        <v>0</v>
      </c>
      <c r="BF5367" t="str">
        <f>IFERROR(IF(OR(BD5367=338,BD5367=340,BD5367=341,BD5367=342,BD5367="342A",BD5367="342B"),PorcenRet(BD5367,BH5367,BI5367),INDEX(PORCENTAJEBUSCAR,MATCH(BD5367,CódigoRET,0),4)*1),"")</f>
        <v/>
      </c>
      <c r="BG5367">
        <f t="shared" si="584"/>
        <v>0</v>
      </c>
      <c r="BO5367">
        <f t="shared" si="585"/>
        <v>0</v>
      </c>
      <c r="CC5367">
        <f t="shared" si="586"/>
        <v>0</v>
      </c>
      <c r="CD5367">
        <f t="shared" si="587"/>
        <v>0</v>
      </c>
      <c r="CG5367">
        <f ca="1">IFERROR(INDIRECT("IVA!X"&amp;MATCH(MID(COMPRAS!C5267,1,2)&amp;MID(COMPRAS!F5267,1,2)&amp;MID(COMPRAS!D5267,1,2),IVA!W:W,0)),"SIN COD.")</f>
        <v>0</v>
      </c>
      <c r="CH5367">
        <f ca="1">IFERROR(INDIRECT("IVA!Y"&amp;MATCH(MID(COMPRAS!C5267,1,2)&amp;MID(COMPRAS!F5267,1,2)&amp;MID(COMPRAS!D5267,1,2),IVA!W:W,0)),"SIN COD.")</f>
        <v>0</v>
      </c>
    </row>
    <row r="5368" spans="1:86" x14ac:dyDescent="0.25">
      <c r="A5368"/>
      <c r="B5368"/>
      <c r="D5368"/>
      <c r="AL5368">
        <f t="shared" si="581"/>
        <v>0</v>
      </c>
      <c r="AQ5368">
        <f t="shared" si="582"/>
        <v>0</v>
      </c>
      <c r="AR5368" t="str">
        <f>IFERROR(IF(OR(AP5368=338,AP5368=340,AP5368=341,AP5368=342,AP5368="342A",AP5368="342B"),PorcenRet(AP5368,AT5368,AU5368),INDEX(PORCENTAJEBUSCAR,MATCH(AP5368,CódigoRET,0),4)*1),"")</f>
        <v/>
      </c>
      <c r="AS5368">
        <f t="shared" si="583"/>
        <v>0</v>
      </c>
      <c r="BF5368" t="str">
        <f>IFERROR(IF(OR(BD5368=338,BD5368=340,BD5368=341,BD5368=342,BD5368="342A",BD5368="342B"),PorcenRet(BD5368,BH5368,BI5368),INDEX(PORCENTAJEBUSCAR,MATCH(BD5368,CódigoRET,0),4)*1),"")</f>
        <v/>
      </c>
      <c r="BG5368">
        <f t="shared" si="584"/>
        <v>0</v>
      </c>
      <c r="BO5368">
        <f t="shared" si="585"/>
        <v>0</v>
      </c>
      <c r="CC5368">
        <f t="shared" si="586"/>
        <v>0</v>
      </c>
      <c r="CD5368">
        <f t="shared" si="587"/>
        <v>0</v>
      </c>
      <c r="CG5368">
        <f ca="1">IFERROR(INDIRECT("IVA!X"&amp;MATCH(MID(COMPRAS!C5268,1,2)&amp;MID(COMPRAS!F5268,1,2)&amp;MID(COMPRAS!D5268,1,2),IVA!W:W,0)),"SIN COD.")</f>
        <v>0</v>
      </c>
      <c r="CH5368">
        <f ca="1">IFERROR(INDIRECT("IVA!Y"&amp;MATCH(MID(COMPRAS!C5268,1,2)&amp;MID(COMPRAS!F5268,1,2)&amp;MID(COMPRAS!D5268,1,2),IVA!W:W,0)),"SIN COD.")</f>
        <v>0</v>
      </c>
    </row>
    <row r="5369" spans="1:86" x14ac:dyDescent="0.25">
      <c r="A5369"/>
      <c r="B5369"/>
      <c r="D5369"/>
      <c r="AL5369">
        <f t="shared" si="581"/>
        <v>0</v>
      </c>
      <c r="AQ5369">
        <f t="shared" si="582"/>
        <v>0</v>
      </c>
      <c r="AR5369" t="str">
        <f>IFERROR(IF(OR(AP5369=338,AP5369=340,AP5369=341,AP5369=342,AP5369="342A",AP5369="342B"),PorcenRet(AP5369,AT5369,AU5369),INDEX(PORCENTAJEBUSCAR,MATCH(AP5369,CódigoRET,0),4)*1),"")</f>
        <v/>
      </c>
      <c r="AS5369">
        <f t="shared" si="583"/>
        <v>0</v>
      </c>
      <c r="BF5369" t="str">
        <f>IFERROR(IF(OR(BD5369=338,BD5369=340,BD5369=341,BD5369=342,BD5369="342A",BD5369="342B"),PorcenRet(BD5369,BH5369,BI5369),INDEX(PORCENTAJEBUSCAR,MATCH(BD5369,CódigoRET,0),4)*1),"")</f>
        <v/>
      </c>
      <c r="BG5369">
        <f t="shared" si="584"/>
        <v>0</v>
      </c>
      <c r="BO5369">
        <f t="shared" si="585"/>
        <v>0</v>
      </c>
      <c r="CC5369">
        <f t="shared" si="586"/>
        <v>0</v>
      </c>
      <c r="CD5369">
        <f t="shared" si="587"/>
        <v>0</v>
      </c>
      <c r="CG5369">
        <f ca="1">IFERROR(INDIRECT("IVA!X"&amp;MATCH(MID(COMPRAS!C5269,1,2)&amp;MID(COMPRAS!F5269,1,2)&amp;MID(COMPRAS!D5269,1,2),IVA!W:W,0)),"SIN COD.")</f>
        <v>0</v>
      </c>
      <c r="CH5369">
        <f ca="1">IFERROR(INDIRECT("IVA!Y"&amp;MATCH(MID(COMPRAS!C5269,1,2)&amp;MID(COMPRAS!F5269,1,2)&amp;MID(COMPRAS!D5269,1,2),IVA!W:W,0)),"SIN COD.")</f>
        <v>0</v>
      </c>
    </row>
    <row r="5370" spans="1:86" x14ac:dyDescent="0.25">
      <c r="A5370"/>
      <c r="B5370"/>
      <c r="D5370"/>
      <c r="AL5370">
        <f t="shared" si="581"/>
        <v>0</v>
      </c>
      <c r="AQ5370">
        <f t="shared" si="582"/>
        <v>0</v>
      </c>
      <c r="AR5370" t="str">
        <f>IFERROR(IF(OR(AP5370=338,AP5370=340,AP5370=341,AP5370=342,AP5370="342A",AP5370="342B"),PorcenRet(AP5370,AT5370,AU5370),INDEX(PORCENTAJEBUSCAR,MATCH(AP5370,CódigoRET,0),4)*1),"")</f>
        <v/>
      </c>
      <c r="AS5370">
        <f t="shared" si="583"/>
        <v>0</v>
      </c>
      <c r="BF5370" t="str">
        <f>IFERROR(IF(OR(BD5370=338,BD5370=340,BD5370=341,BD5370=342,BD5370="342A",BD5370="342B"),PorcenRet(BD5370,BH5370,BI5370),INDEX(PORCENTAJEBUSCAR,MATCH(BD5370,CódigoRET,0),4)*1),"")</f>
        <v/>
      </c>
      <c r="BG5370">
        <f t="shared" si="584"/>
        <v>0</v>
      </c>
      <c r="BO5370">
        <f t="shared" si="585"/>
        <v>0</v>
      </c>
      <c r="CC5370">
        <f t="shared" si="586"/>
        <v>0</v>
      </c>
      <c r="CD5370">
        <f t="shared" si="587"/>
        <v>0</v>
      </c>
      <c r="CG5370">
        <f ca="1">IFERROR(INDIRECT("IVA!X"&amp;MATCH(MID(COMPRAS!C5270,1,2)&amp;MID(COMPRAS!F5270,1,2)&amp;MID(COMPRAS!D5270,1,2),IVA!W:W,0)),"SIN COD.")</f>
        <v>0</v>
      </c>
      <c r="CH5370">
        <f ca="1">IFERROR(INDIRECT("IVA!Y"&amp;MATCH(MID(COMPRAS!C5270,1,2)&amp;MID(COMPRAS!F5270,1,2)&amp;MID(COMPRAS!D5270,1,2),IVA!W:W,0)),"SIN COD.")</f>
        <v>0</v>
      </c>
    </row>
    <row r="5371" spans="1:86" x14ac:dyDescent="0.25">
      <c r="A5371"/>
      <c r="B5371"/>
      <c r="D5371"/>
      <c r="AL5371">
        <f t="shared" si="581"/>
        <v>0</v>
      </c>
      <c r="AQ5371">
        <f t="shared" si="582"/>
        <v>0</v>
      </c>
      <c r="AR5371" t="str">
        <f>IFERROR(IF(OR(AP5371=338,AP5371=340,AP5371=341,AP5371=342,AP5371="342A",AP5371="342B"),PorcenRet(AP5371,AT5371,AU5371),INDEX(PORCENTAJEBUSCAR,MATCH(AP5371,CódigoRET,0),4)*1),"")</f>
        <v/>
      </c>
      <c r="AS5371">
        <f t="shared" si="583"/>
        <v>0</v>
      </c>
      <c r="BF5371" t="str">
        <f>IFERROR(IF(OR(BD5371=338,BD5371=340,BD5371=341,BD5371=342,BD5371="342A",BD5371="342B"),PorcenRet(BD5371,BH5371,BI5371),INDEX(PORCENTAJEBUSCAR,MATCH(BD5371,CódigoRET,0),4)*1),"")</f>
        <v/>
      </c>
      <c r="BG5371">
        <f t="shared" si="584"/>
        <v>0</v>
      </c>
      <c r="BO5371">
        <f t="shared" si="585"/>
        <v>0</v>
      </c>
      <c r="CC5371">
        <f t="shared" si="586"/>
        <v>0</v>
      </c>
      <c r="CD5371">
        <f t="shared" si="587"/>
        <v>0</v>
      </c>
      <c r="CG5371">
        <f ca="1">IFERROR(INDIRECT("IVA!X"&amp;MATCH(MID(COMPRAS!C5271,1,2)&amp;MID(COMPRAS!F5271,1,2)&amp;MID(COMPRAS!D5271,1,2),IVA!W:W,0)),"SIN COD.")</f>
        <v>0</v>
      </c>
      <c r="CH5371">
        <f ca="1">IFERROR(INDIRECT("IVA!Y"&amp;MATCH(MID(COMPRAS!C5271,1,2)&amp;MID(COMPRAS!F5271,1,2)&amp;MID(COMPRAS!D5271,1,2),IVA!W:W,0)),"SIN COD.")</f>
        <v>0</v>
      </c>
    </row>
    <row r="5372" spans="1:86" x14ac:dyDescent="0.25">
      <c r="A5372"/>
      <c r="B5372"/>
      <c r="D5372"/>
      <c r="AL5372">
        <f t="shared" si="581"/>
        <v>0</v>
      </c>
      <c r="AQ5372">
        <f t="shared" si="582"/>
        <v>0</v>
      </c>
      <c r="AR5372" t="str">
        <f>IFERROR(IF(OR(AP5372=338,AP5372=340,AP5372=341,AP5372=342,AP5372="342A",AP5372="342B"),PorcenRet(AP5372,AT5372,AU5372),INDEX(PORCENTAJEBUSCAR,MATCH(AP5372,CódigoRET,0),4)*1),"")</f>
        <v/>
      </c>
      <c r="AS5372">
        <f t="shared" si="583"/>
        <v>0</v>
      </c>
      <c r="BF5372" t="str">
        <f>IFERROR(IF(OR(BD5372=338,BD5372=340,BD5372=341,BD5372=342,BD5372="342A",BD5372="342B"),PorcenRet(BD5372,BH5372,BI5372),INDEX(PORCENTAJEBUSCAR,MATCH(BD5372,CódigoRET,0),4)*1),"")</f>
        <v/>
      </c>
      <c r="BG5372">
        <f t="shared" si="584"/>
        <v>0</v>
      </c>
      <c r="BO5372">
        <f t="shared" si="585"/>
        <v>0</v>
      </c>
      <c r="CC5372">
        <f t="shared" si="586"/>
        <v>0</v>
      </c>
      <c r="CD5372">
        <f t="shared" si="587"/>
        <v>0</v>
      </c>
      <c r="CG5372">
        <f ca="1">IFERROR(INDIRECT("IVA!X"&amp;MATCH(MID(COMPRAS!C5272,1,2)&amp;MID(COMPRAS!F5272,1,2)&amp;MID(COMPRAS!D5272,1,2),IVA!W:W,0)),"SIN COD.")</f>
        <v>0</v>
      </c>
      <c r="CH5372">
        <f ca="1">IFERROR(INDIRECT("IVA!Y"&amp;MATCH(MID(COMPRAS!C5272,1,2)&amp;MID(COMPRAS!F5272,1,2)&amp;MID(COMPRAS!D5272,1,2),IVA!W:W,0)),"SIN COD.")</f>
        <v>0</v>
      </c>
    </row>
    <row r="5373" spans="1:86" x14ac:dyDescent="0.25">
      <c r="A5373"/>
      <c r="B5373"/>
      <c r="D5373"/>
      <c r="AL5373">
        <f t="shared" si="581"/>
        <v>0</v>
      </c>
      <c r="AQ5373">
        <f t="shared" si="582"/>
        <v>0</v>
      </c>
      <c r="AR5373" t="str">
        <f>IFERROR(IF(OR(AP5373=338,AP5373=340,AP5373=341,AP5373=342,AP5373="342A",AP5373="342B"),PorcenRet(AP5373,AT5373,AU5373),INDEX(PORCENTAJEBUSCAR,MATCH(AP5373,CódigoRET,0),4)*1),"")</f>
        <v/>
      </c>
      <c r="AS5373">
        <f t="shared" si="583"/>
        <v>0</v>
      </c>
      <c r="BF5373" t="str">
        <f>IFERROR(IF(OR(BD5373=338,BD5373=340,BD5373=341,BD5373=342,BD5373="342A",BD5373="342B"),PorcenRet(BD5373,BH5373,BI5373),INDEX(PORCENTAJEBUSCAR,MATCH(BD5373,CódigoRET,0),4)*1),"")</f>
        <v/>
      </c>
      <c r="BG5373">
        <f t="shared" si="584"/>
        <v>0</v>
      </c>
      <c r="BO5373">
        <f t="shared" si="585"/>
        <v>0</v>
      </c>
      <c r="CC5373">
        <f t="shared" si="586"/>
        <v>0</v>
      </c>
      <c r="CD5373">
        <f t="shared" si="587"/>
        <v>0</v>
      </c>
      <c r="CG5373">
        <f ca="1">IFERROR(INDIRECT("IVA!X"&amp;MATCH(MID(COMPRAS!C5273,1,2)&amp;MID(COMPRAS!F5273,1,2)&amp;MID(COMPRAS!D5273,1,2),IVA!W:W,0)),"SIN COD.")</f>
        <v>0</v>
      </c>
      <c r="CH5373">
        <f ca="1">IFERROR(INDIRECT("IVA!Y"&amp;MATCH(MID(COMPRAS!C5273,1,2)&amp;MID(COMPRAS!F5273,1,2)&amp;MID(COMPRAS!D5273,1,2),IVA!W:W,0)),"SIN COD.")</f>
        <v>0</v>
      </c>
    </row>
    <row r="5374" spans="1:86" x14ac:dyDescent="0.25">
      <c r="A5374"/>
      <c r="B5374"/>
      <c r="D5374"/>
      <c r="AL5374">
        <f t="shared" si="581"/>
        <v>0</v>
      </c>
      <c r="AQ5374">
        <f t="shared" si="582"/>
        <v>0</v>
      </c>
      <c r="AR5374" t="str">
        <f>IFERROR(IF(OR(AP5374=338,AP5374=340,AP5374=341,AP5374=342,AP5374="342A",AP5374="342B"),PorcenRet(AP5374,AT5374,AU5374),INDEX(PORCENTAJEBUSCAR,MATCH(AP5374,CódigoRET,0),4)*1),"")</f>
        <v/>
      </c>
      <c r="AS5374">
        <f t="shared" si="583"/>
        <v>0</v>
      </c>
      <c r="BF5374" t="str">
        <f>IFERROR(IF(OR(BD5374=338,BD5374=340,BD5374=341,BD5374=342,BD5374="342A",BD5374="342B"),PorcenRet(BD5374,BH5374,BI5374),INDEX(PORCENTAJEBUSCAR,MATCH(BD5374,CódigoRET,0),4)*1),"")</f>
        <v/>
      </c>
      <c r="BG5374">
        <f t="shared" si="584"/>
        <v>0</v>
      </c>
      <c r="BO5374">
        <f t="shared" si="585"/>
        <v>0</v>
      </c>
      <c r="CC5374">
        <f t="shared" si="586"/>
        <v>0</v>
      </c>
      <c r="CD5374">
        <f t="shared" si="587"/>
        <v>0</v>
      </c>
      <c r="CG5374">
        <f ca="1">IFERROR(INDIRECT("IVA!X"&amp;MATCH(MID(COMPRAS!C5274,1,2)&amp;MID(COMPRAS!F5274,1,2)&amp;MID(COMPRAS!D5274,1,2),IVA!W:W,0)),"SIN COD.")</f>
        <v>0</v>
      </c>
      <c r="CH5374">
        <f ca="1">IFERROR(INDIRECT("IVA!Y"&amp;MATCH(MID(COMPRAS!C5274,1,2)&amp;MID(COMPRAS!F5274,1,2)&amp;MID(COMPRAS!D5274,1,2),IVA!W:W,0)),"SIN COD.")</f>
        <v>0</v>
      </c>
    </row>
    <row r="5375" spans="1:86" x14ac:dyDescent="0.25">
      <c r="A5375"/>
      <c r="B5375"/>
      <c r="D5375"/>
      <c r="AL5375">
        <f t="shared" si="581"/>
        <v>0</v>
      </c>
      <c r="AQ5375">
        <f t="shared" si="582"/>
        <v>0</v>
      </c>
      <c r="AR5375" t="str">
        <f>IFERROR(IF(OR(AP5375=338,AP5375=340,AP5375=341,AP5375=342,AP5375="342A",AP5375="342B"),PorcenRet(AP5375,AT5375,AU5375),INDEX(PORCENTAJEBUSCAR,MATCH(AP5375,CódigoRET,0),4)*1),"")</f>
        <v/>
      </c>
      <c r="AS5375">
        <f t="shared" si="583"/>
        <v>0</v>
      </c>
      <c r="BF5375" t="str">
        <f>IFERROR(IF(OR(BD5375=338,BD5375=340,BD5375=341,BD5375=342,BD5375="342A",BD5375="342B"),PorcenRet(BD5375,BH5375,BI5375),INDEX(PORCENTAJEBUSCAR,MATCH(BD5375,CódigoRET,0),4)*1),"")</f>
        <v/>
      </c>
      <c r="BG5375">
        <f t="shared" si="584"/>
        <v>0</v>
      </c>
      <c r="BO5375">
        <f t="shared" si="585"/>
        <v>0</v>
      </c>
      <c r="CC5375">
        <f t="shared" si="586"/>
        <v>0</v>
      </c>
      <c r="CD5375">
        <f t="shared" si="587"/>
        <v>0</v>
      </c>
      <c r="CG5375">
        <f ca="1">IFERROR(INDIRECT("IVA!X"&amp;MATCH(MID(COMPRAS!C5275,1,2)&amp;MID(COMPRAS!F5275,1,2)&amp;MID(COMPRAS!D5275,1,2),IVA!W:W,0)),"SIN COD.")</f>
        <v>0</v>
      </c>
      <c r="CH5375">
        <f ca="1">IFERROR(INDIRECT("IVA!Y"&amp;MATCH(MID(COMPRAS!C5275,1,2)&amp;MID(COMPRAS!F5275,1,2)&amp;MID(COMPRAS!D5275,1,2),IVA!W:W,0)),"SIN COD.")</f>
        <v>0</v>
      </c>
    </row>
    <row r="5376" spans="1:86" x14ac:dyDescent="0.25">
      <c r="A5376"/>
      <c r="B5376"/>
      <c r="D5376"/>
      <c r="AL5376">
        <f t="shared" si="581"/>
        <v>0</v>
      </c>
      <c r="AQ5376">
        <f t="shared" si="582"/>
        <v>0</v>
      </c>
      <c r="AR5376" t="str">
        <f>IFERROR(IF(OR(AP5376=338,AP5376=340,AP5376=341,AP5376=342,AP5376="342A",AP5376="342B"),PorcenRet(AP5376,AT5376,AU5376),INDEX(PORCENTAJEBUSCAR,MATCH(AP5376,CódigoRET,0),4)*1),"")</f>
        <v/>
      </c>
      <c r="AS5376">
        <f t="shared" si="583"/>
        <v>0</v>
      </c>
      <c r="BF5376" t="str">
        <f>IFERROR(IF(OR(BD5376=338,BD5376=340,BD5376=341,BD5376=342,BD5376="342A",BD5376="342B"),PorcenRet(BD5376,BH5376,BI5376),INDEX(PORCENTAJEBUSCAR,MATCH(BD5376,CódigoRET,0),4)*1),"")</f>
        <v/>
      </c>
      <c r="BG5376">
        <f t="shared" si="584"/>
        <v>0</v>
      </c>
      <c r="BO5376">
        <f t="shared" si="585"/>
        <v>0</v>
      </c>
      <c r="CC5376">
        <f t="shared" si="586"/>
        <v>0</v>
      </c>
      <c r="CD5376">
        <f t="shared" si="587"/>
        <v>0</v>
      </c>
      <c r="CG5376">
        <f ca="1">IFERROR(INDIRECT("IVA!X"&amp;MATCH(MID(COMPRAS!C5276,1,2)&amp;MID(COMPRAS!F5276,1,2)&amp;MID(COMPRAS!D5276,1,2),IVA!W:W,0)),"SIN COD.")</f>
        <v>0</v>
      </c>
      <c r="CH5376">
        <f ca="1">IFERROR(INDIRECT("IVA!Y"&amp;MATCH(MID(COMPRAS!C5276,1,2)&amp;MID(COMPRAS!F5276,1,2)&amp;MID(COMPRAS!D5276,1,2),IVA!W:W,0)),"SIN COD.")</f>
        <v>0</v>
      </c>
    </row>
    <row r="5377" spans="1:86" x14ac:dyDescent="0.25">
      <c r="A5377"/>
      <c r="B5377"/>
      <c r="D5377"/>
      <c r="AL5377">
        <f t="shared" si="581"/>
        <v>0</v>
      </c>
      <c r="AQ5377">
        <f t="shared" si="582"/>
        <v>0</v>
      </c>
      <c r="AR5377" t="str">
        <f>IFERROR(IF(OR(AP5377=338,AP5377=340,AP5377=341,AP5377=342,AP5377="342A",AP5377="342B"),PorcenRet(AP5377,AT5377,AU5377),INDEX(PORCENTAJEBUSCAR,MATCH(AP5377,CódigoRET,0),4)*1),"")</f>
        <v/>
      </c>
      <c r="AS5377">
        <f t="shared" si="583"/>
        <v>0</v>
      </c>
      <c r="BF5377" t="str">
        <f>IFERROR(IF(OR(BD5377=338,BD5377=340,BD5377=341,BD5377=342,BD5377="342A",BD5377="342B"),PorcenRet(BD5377,BH5377,BI5377),INDEX(PORCENTAJEBUSCAR,MATCH(BD5377,CódigoRET,0),4)*1),"")</f>
        <v/>
      </c>
      <c r="BG5377">
        <f t="shared" si="584"/>
        <v>0</v>
      </c>
      <c r="BO5377">
        <f t="shared" si="585"/>
        <v>0</v>
      </c>
      <c r="CC5377">
        <f t="shared" si="586"/>
        <v>0</v>
      </c>
      <c r="CD5377">
        <f t="shared" si="587"/>
        <v>0</v>
      </c>
      <c r="CG5377">
        <f ca="1">IFERROR(INDIRECT("IVA!X"&amp;MATCH(MID(COMPRAS!C5277,1,2)&amp;MID(COMPRAS!F5277,1,2)&amp;MID(COMPRAS!D5277,1,2),IVA!W:W,0)),"SIN COD.")</f>
        <v>0</v>
      </c>
      <c r="CH5377">
        <f ca="1">IFERROR(INDIRECT("IVA!Y"&amp;MATCH(MID(COMPRAS!C5277,1,2)&amp;MID(COMPRAS!F5277,1,2)&amp;MID(COMPRAS!D5277,1,2),IVA!W:W,0)),"SIN COD.")</f>
        <v>0</v>
      </c>
    </row>
    <row r="5378" spans="1:86" x14ac:dyDescent="0.25">
      <c r="A5378"/>
      <c r="B5378"/>
      <c r="D5378"/>
      <c r="AL5378">
        <f t="shared" ref="AL5378:AL5441" si="588">O5378+P5378+Q5378+R5378+S5378+T5378+U5378+V5378</f>
        <v>0</v>
      </c>
      <c r="AQ5378">
        <f t="shared" ref="AQ5378:AQ5441" si="589">+P5378+Q5378+R5378+S5378-BE5378-BQ5378-BW5378+O5378</f>
        <v>0</v>
      </c>
      <c r="AR5378" t="str">
        <f>IFERROR(IF(OR(AP5378=338,AP5378=340,AP5378=341,AP5378=342,AP5378="342A",AP5378="342B"),PorcenRet(AP5378,AT5378,AU5378),INDEX(PORCENTAJEBUSCAR,MATCH(AP5378,CódigoRET,0),4)*1),"")</f>
        <v/>
      </c>
      <c r="AS5378">
        <f t="shared" ref="AS5378:AS5441" si="590">ROUND(IF(AP5378="",0,AQ5378*(AR5378/100)),2)</f>
        <v>0</v>
      </c>
      <c r="BF5378" t="str">
        <f>IFERROR(IF(OR(BD5378=338,BD5378=340,BD5378=341,BD5378=342,BD5378="342A",BD5378="342B"),PorcenRet(BD5378,BH5378,BI5378),INDEX(PORCENTAJEBUSCAR,MATCH(BD5378,CódigoRET,0),4)*1),"")</f>
        <v/>
      </c>
      <c r="BG5378">
        <f t="shared" ref="BG5378:BG5441" si="591">ROUND(IF(BD5378="",0,BE5378*(BF5378/100)),2)</f>
        <v>0</v>
      </c>
      <c r="BO5378">
        <f t="shared" ref="BO5378:BO5441" si="592">IF(MID(F5378,1,2)="41",SUM(O5378:S5378),0)</f>
        <v>0</v>
      </c>
      <c r="CC5378">
        <f t="shared" ref="CC5378:CC5441" si="593">O5378+P5378+Q5378+R5378+S5378</f>
        <v>0</v>
      </c>
      <c r="CD5378">
        <f t="shared" ref="CD5378:CD5441" si="594">T5378+U5378</f>
        <v>0</v>
      </c>
      <c r="CG5378">
        <f ca="1">IFERROR(INDIRECT("IVA!X"&amp;MATCH(MID(COMPRAS!C5278,1,2)&amp;MID(COMPRAS!F5278,1,2)&amp;MID(COMPRAS!D5278,1,2),IVA!W:W,0)),"SIN COD.")</f>
        <v>0</v>
      </c>
      <c r="CH5378">
        <f ca="1">IFERROR(INDIRECT("IVA!Y"&amp;MATCH(MID(COMPRAS!C5278,1,2)&amp;MID(COMPRAS!F5278,1,2)&amp;MID(COMPRAS!D5278,1,2),IVA!W:W,0)),"SIN COD.")</f>
        <v>0</v>
      </c>
    </row>
    <row r="5379" spans="1:86" x14ac:dyDescent="0.25">
      <c r="A5379"/>
      <c r="B5379"/>
      <c r="D5379"/>
      <c r="AL5379">
        <f t="shared" si="588"/>
        <v>0</v>
      </c>
      <c r="AQ5379">
        <f t="shared" si="589"/>
        <v>0</v>
      </c>
      <c r="AR5379" t="str">
        <f>IFERROR(IF(OR(AP5379=338,AP5379=340,AP5379=341,AP5379=342,AP5379="342A",AP5379="342B"),PorcenRet(AP5379,AT5379,AU5379),INDEX(PORCENTAJEBUSCAR,MATCH(AP5379,CódigoRET,0),4)*1),"")</f>
        <v/>
      </c>
      <c r="AS5379">
        <f t="shared" si="590"/>
        <v>0</v>
      </c>
      <c r="BF5379" t="str">
        <f>IFERROR(IF(OR(BD5379=338,BD5379=340,BD5379=341,BD5379=342,BD5379="342A",BD5379="342B"),PorcenRet(BD5379,BH5379,BI5379),INDEX(PORCENTAJEBUSCAR,MATCH(BD5379,CódigoRET,0),4)*1),"")</f>
        <v/>
      </c>
      <c r="BG5379">
        <f t="shared" si="591"/>
        <v>0</v>
      </c>
      <c r="BO5379">
        <f t="shared" si="592"/>
        <v>0</v>
      </c>
      <c r="CC5379">
        <f t="shared" si="593"/>
        <v>0</v>
      </c>
      <c r="CD5379">
        <f t="shared" si="594"/>
        <v>0</v>
      </c>
      <c r="CG5379">
        <f ca="1">IFERROR(INDIRECT("IVA!X"&amp;MATCH(MID(COMPRAS!C5279,1,2)&amp;MID(COMPRAS!F5279,1,2)&amp;MID(COMPRAS!D5279,1,2),IVA!W:W,0)),"SIN COD.")</f>
        <v>0</v>
      </c>
      <c r="CH5379">
        <f ca="1">IFERROR(INDIRECT("IVA!Y"&amp;MATCH(MID(COMPRAS!C5279,1,2)&amp;MID(COMPRAS!F5279,1,2)&amp;MID(COMPRAS!D5279,1,2),IVA!W:W,0)),"SIN COD.")</f>
        <v>0</v>
      </c>
    </row>
    <row r="5380" spans="1:86" x14ac:dyDescent="0.25">
      <c r="A5380"/>
      <c r="B5380"/>
      <c r="D5380"/>
      <c r="AL5380">
        <f t="shared" si="588"/>
        <v>0</v>
      </c>
      <c r="AQ5380">
        <f t="shared" si="589"/>
        <v>0</v>
      </c>
      <c r="AR5380" t="str">
        <f>IFERROR(IF(OR(AP5380=338,AP5380=340,AP5380=341,AP5380=342,AP5380="342A",AP5380="342B"),PorcenRet(AP5380,AT5380,AU5380),INDEX(PORCENTAJEBUSCAR,MATCH(AP5380,CódigoRET,0),4)*1),"")</f>
        <v/>
      </c>
      <c r="AS5380">
        <f t="shared" si="590"/>
        <v>0</v>
      </c>
      <c r="BF5380" t="str">
        <f>IFERROR(IF(OR(BD5380=338,BD5380=340,BD5380=341,BD5380=342,BD5380="342A",BD5380="342B"),PorcenRet(BD5380,BH5380,BI5380),INDEX(PORCENTAJEBUSCAR,MATCH(BD5380,CódigoRET,0),4)*1),"")</f>
        <v/>
      </c>
      <c r="BG5380">
        <f t="shared" si="591"/>
        <v>0</v>
      </c>
      <c r="BO5380">
        <f t="shared" si="592"/>
        <v>0</v>
      </c>
      <c r="CC5380">
        <f t="shared" si="593"/>
        <v>0</v>
      </c>
      <c r="CD5380">
        <f t="shared" si="594"/>
        <v>0</v>
      </c>
      <c r="CG5380">
        <f ca="1">IFERROR(INDIRECT("IVA!X"&amp;MATCH(MID(COMPRAS!C5280,1,2)&amp;MID(COMPRAS!F5280,1,2)&amp;MID(COMPRAS!D5280,1,2),IVA!W:W,0)),"SIN COD.")</f>
        <v>0</v>
      </c>
      <c r="CH5380">
        <f ca="1">IFERROR(INDIRECT("IVA!Y"&amp;MATCH(MID(COMPRAS!C5280,1,2)&amp;MID(COMPRAS!F5280,1,2)&amp;MID(COMPRAS!D5280,1,2),IVA!W:W,0)),"SIN COD.")</f>
        <v>0</v>
      </c>
    </row>
    <row r="5381" spans="1:86" x14ac:dyDescent="0.25">
      <c r="A5381"/>
      <c r="B5381"/>
      <c r="D5381"/>
      <c r="AL5381">
        <f t="shared" si="588"/>
        <v>0</v>
      </c>
      <c r="AQ5381">
        <f t="shared" si="589"/>
        <v>0</v>
      </c>
      <c r="AR5381" t="str">
        <f>IFERROR(IF(OR(AP5381=338,AP5381=340,AP5381=341,AP5381=342,AP5381="342A",AP5381="342B"),PorcenRet(AP5381,AT5381,AU5381),INDEX(PORCENTAJEBUSCAR,MATCH(AP5381,CódigoRET,0),4)*1),"")</f>
        <v/>
      </c>
      <c r="AS5381">
        <f t="shared" si="590"/>
        <v>0</v>
      </c>
      <c r="BF5381" t="str">
        <f>IFERROR(IF(OR(BD5381=338,BD5381=340,BD5381=341,BD5381=342,BD5381="342A",BD5381="342B"),PorcenRet(BD5381,BH5381,BI5381),INDEX(PORCENTAJEBUSCAR,MATCH(BD5381,CódigoRET,0),4)*1),"")</f>
        <v/>
      </c>
      <c r="BG5381">
        <f t="shared" si="591"/>
        <v>0</v>
      </c>
      <c r="BO5381">
        <f t="shared" si="592"/>
        <v>0</v>
      </c>
      <c r="CC5381">
        <f t="shared" si="593"/>
        <v>0</v>
      </c>
      <c r="CD5381">
        <f t="shared" si="594"/>
        <v>0</v>
      </c>
      <c r="CG5381">
        <f ca="1">IFERROR(INDIRECT("IVA!X"&amp;MATCH(MID(COMPRAS!C5281,1,2)&amp;MID(COMPRAS!F5281,1,2)&amp;MID(COMPRAS!D5281,1,2),IVA!W:W,0)),"SIN COD.")</f>
        <v>0</v>
      </c>
      <c r="CH5381">
        <f ca="1">IFERROR(INDIRECT("IVA!Y"&amp;MATCH(MID(COMPRAS!C5281,1,2)&amp;MID(COMPRAS!F5281,1,2)&amp;MID(COMPRAS!D5281,1,2),IVA!W:W,0)),"SIN COD.")</f>
        <v>0</v>
      </c>
    </row>
    <row r="5382" spans="1:86" x14ac:dyDescent="0.25">
      <c r="A5382"/>
      <c r="B5382"/>
      <c r="D5382"/>
      <c r="AL5382">
        <f t="shared" si="588"/>
        <v>0</v>
      </c>
      <c r="AQ5382">
        <f t="shared" si="589"/>
        <v>0</v>
      </c>
      <c r="AR5382" t="str">
        <f>IFERROR(IF(OR(AP5382=338,AP5382=340,AP5382=341,AP5382=342,AP5382="342A",AP5382="342B"),PorcenRet(AP5382,AT5382,AU5382),INDEX(PORCENTAJEBUSCAR,MATCH(AP5382,CódigoRET,0),4)*1),"")</f>
        <v/>
      </c>
      <c r="AS5382">
        <f t="shared" si="590"/>
        <v>0</v>
      </c>
      <c r="BF5382" t="str">
        <f>IFERROR(IF(OR(BD5382=338,BD5382=340,BD5382=341,BD5382=342,BD5382="342A",BD5382="342B"),PorcenRet(BD5382,BH5382,BI5382),INDEX(PORCENTAJEBUSCAR,MATCH(BD5382,CódigoRET,0),4)*1),"")</f>
        <v/>
      </c>
      <c r="BG5382">
        <f t="shared" si="591"/>
        <v>0</v>
      </c>
      <c r="BO5382">
        <f t="shared" si="592"/>
        <v>0</v>
      </c>
      <c r="CC5382">
        <f t="shared" si="593"/>
        <v>0</v>
      </c>
      <c r="CD5382">
        <f t="shared" si="594"/>
        <v>0</v>
      </c>
      <c r="CG5382">
        <f ca="1">IFERROR(INDIRECT("IVA!X"&amp;MATCH(MID(COMPRAS!C5282,1,2)&amp;MID(COMPRAS!F5282,1,2)&amp;MID(COMPRAS!D5282,1,2),IVA!W:W,0)),"SIN COD.")</f>
        <v>0</v>
      </c>
      <c r="CH5382">
        <f ca="1">IFERROR(INDIRECT("IVA!Y"&amp;MATCH(MID(COMPRAS!C5282,1,2)&amp;MID(COMPRAS!F5282,1,2)&amp;MID(COMPRAS!D5282,1,2),IVA!W:W,0)),"SIN COD.")</f>
        <v>0</v>
      </c>
    </row>
    <row r="5383" spans="1:86" x14ac:dyDescent="0.25">
      <c r="A5383"/>
      <c r="B5383"/>
      <c r="D5383"/>
      <c r="AL5383">
        <f t="shared" si="588"/>
        <v>0</v>
      </c>
      <c r="AQ5383">
        <f t="shared" si="589"/>
        <v>0</v>
      </c>
      <c r="AR5383" t="str">
        <f>IFERROR(IF(OR(AP5383=338,AP5383=340,AP5383=341,AP5383=342,AP5383="342A",AP5383="342B"),PorcenRet(AP5383,AT5383,AU5383),INDEX(PORCENTAJEBUSCAR,MATCH(AP5383,CódigoRET,0),4)*1),"")</f>
        <v/>
      </c>
      <c r="AS5383">
        <f t="shared" si="590"/>
        <v>0</v>
      </c>
      <c r="BF5383" t="str">
        <f>IFERROR(IF(OR(BD5383=338,BD5383=340,BD5383=341,BD5383=342,BD5383="342A",BD5383="342B"),PorcenRet(BD5383,BH5383,BI5383),INDEX(PORCENTAJEBUSCAR,MATCH(BD5383,CódigoRET,0),4)*1),"")</f>
        <v/>
      </c>
      <c r="BG5383">
        <f t="shared" si="591"/>
        <v>0</v>
      </c>
      <c r="BO5383">
        <f t="shared" si="592"/>
        <v>0</v>
      </c>
      <c r="CC5383">
        <f t="shared" si="593"/>
        <v>0</v>
      </c>
      <c r="CD5383">
        <f t="shared" si="594"/>
        <v>0</v>
      </c>
      <c r="CG5383">
        <f ca="1">IFERROR(INDIRECT("IVA!X"&amp;MATCH(MID(COMPRAS!C5283,1,2)&amp;MID(COMPRAS!F5283,1,2)&amp;MID(COMPRAS!D5283,1,2),IVA!W:W,0)),"SIN COD.")</f>
        <v>0</v>
      </c>
      <c r="CH5383">
        <f ca="1">IFERROR(INDIRECT("IVA!Y"&amp;MATCH(MID(COMPRAS!C5283,1,2)&amp;MID(COMPRAS!F5283,1,2)&amp;MID(COMPRAS!D5283,1,2),IVA!W:W,0)),"SIN COD.")</f>
        <v>0</v>
      </c>
    </row>
    <row r="5384" spans="1:86" x14ac:dyDescent="0.25">
      <c r="A5384"/>
      <c r="B5384"/>
      <c r="D5384"/>
      <c r="AL5384">
        <f t="shared" si="588"/>
        <v>0</v>
      </c>
      <c r="AQ5384">
        <f t="shared" si="589"/>
        <v>0</v>
      </c>
      <c r="AR5384" t="str">
        <f>IFERROR(IF(OR(AP5384=338,AP5384=340,AP5384=341,AP5384=342,AP5384="342A",AP5384="342B"),PorcenRet(AP5384,AT5384,AU5384),INDEX(PORCENTAJEBUSCAR,MATCH(AP5384,CódigoRET,0),4)*1),"")</f>
        <v/>
      </c>
      <c r="AS5384">
        <f t="shared" si="590"/>
        <v>0</v>
      </c>
      <c r="BF5384" t="str">
        <f>IFERROR(IF(OR(BD5384=338,BD5384=340,BD5384=341,BD5384=342,BD5384="342A",BD5384="342B"),PorcenRet(BD5384,BH5384,BI5384),INDEX(PORCENTAJEBUSCAR,MATCH(BD5384,CódigoRET,0),4)*1),"")</f>
        <v/>
      </c>
      <c r="BG5384">
        <f t="shared" si="591"/>
        <v>0</v>
      </c>
      <c r="BO5384">
        <f t="shared" si="592"/>
        <v>0</v>
      </c>
      <c r="CC5384">
        <f t="shared" si="593"/>
        <v>0</v>
      </c>
      <c r="CD5384">
        <f t="shared" si="594"/>
        <v>0</v>
      </c>
      <c r="CG5384">
        <f ca="1">IFERROR(INDIRECT("IVA!X"&amp;MATCH(MID(COMPRAS!C5284,1,2)&amp;MID(COMPRAS!F5284,1,2)&amp;MID(COMPRAS!D5284,1,2),IVA!W:W,0)),"SIN COD.")</f>
        <v>0</v>
      </c>
      <c r="CH5384">
        <f ca="1">IFERROR(INDIRECT("IVA!Y"&amp;MATCH(MID(COMPRAS!C5284,1,2)&amp;MID(COMPRAS!F5284,1,2)&amp;MID(COMPRAS!D5284,1,2),IVA!W:W,0)),"SIN COD.")</f>
        <v>0</v>
      </c>
    </row>
    <row r="5385" spans="1:86" x14ac:dyDescent="0.25">
      <c r="A5385"/>
      <c r="B5385"/>
      <c r="D5385"/>
      <c r="AL5385">
        <f t="shared" si="588"/>
        <v>0</v>
      </c>
      <c r="AQ5385">
        <f t="shared" si="589"/>
        <v>0</v>
      </c>
      <c r="AR5385" t="str">
        <f>IFERROR(IF(OR(AP5385=338,AP5385=340,AP5385=341,AP5385=342,AP5385="342A",AP5385="342B"),PorcenRet(AP5385,AT5385,AU5385),INDEX(PORCENTAJEBUSCAR,MATCH(AP5385,CódigoRET,0),4)*1),"")</f>
        <v/>
      </c>
      <c r="AS5385">
        <f t="shared" si="590"/>
        <v>0</v>
      </c>
      <c r="BF5385" t="str">
        <f>IFERROR(IF(OR(BD5385=338,BD5385=340,BD5385=341,BD5385=342,BD5385="342A",BD5385="342B"),PorcenRet(BD5385,BH5385,BI5385),INDEX(PORCENTAJEBUSCAR,MATCH(BD5385,CódigoRET,0),4)*1),"")</f>
        <v/>
      </c>
      <c r="BG5385">
        <f t="shared" si="591"/>
        <v>0</v>
      </c>
      <c r="BO5385">
        <f t="shared" si="592"/>
        <v>0</v>
      </c>
      <c r="CC5385">
        <f t="shared" si="593"/>
        <v>0</v>
      </c>
      <c r="CD5385">
        <f t="shared" si="594"/>
        <v>0</v>
      </c>
      <c r="CG5385">
        <f ca="1">IFERROR(INDIRECT("IVA!X"&amp;MATCH(MID(COMPRAS!C5285,1,2)&amp;MID(COMPRAS!F5285,1,2)&amp;MID(COMPRAS!D5285,1,2),IVA!W:W,0)),"SIN COD.")</f>
        <v>0</v>
      </c>
      <c r="CH5385">
        <f ca="1">IFERROR(INDIRECT("IVA!Y"&amp;MATCH(MID(COMPRAS!C5285,1,2)&amp;MID(COMPRAS!F5285,1,2)&amp;MID(COMPRAS!D5285,1,2),IVA!W:W,0)),"SIN COD.")</f>
        <v>0</v>
      </c>
    </row>
    <row r="5386" spans="1:86" x14ac:dyDescent="0.25">
      <c r="A5386"/>
      <c r="B5386"/>
      <c r="D5386"/>
      <c r="AL5386">
        <f t="shared" si="588"/>
        <v>0</v>
      </c>
      <c r="AQ5386">
        <f t="shared" si="589"/>
        <v>0</v>
      </c>
      <c r="AR5386" t="str">
        <f>IFERROR(IF(OR(AP5386=338,AP5386=340,AP5386=341,AP5386=342,AP5386="342A",AP5386="342B"),PorcenRet(AP5386,AT5386,AU5386),INDEX(PORCENTAJEBUSCAR,MATCH(AP5386,CódigoRET,0),4)*1),"")</f>
        <v/>
      </c>
      <c r="AS5386">
        <f t="shared" si="590"/>
        <v>0</v>
      </c>
      <c r="BF5386" t="str">
        <f>IFERROR(IF(OR(BD5386=338,BD5386=340,BD5386=341,BD5386=342,BD5386="342A",BD5386="342B"),PorcenRet(BD5386,BH5386,BI5386),INDEX(PORCENTAJEBUSCAR,MATCH(BD5386,CódigoRET,0),4)*1),"")</f>
        <v/>
      </c>
      <c r="BG5386">
        <f t="shared" si="591"/>
        <v>0</v>
      </c>
      <c r="BO5386">
        <f t="shared" si="592"/>
        <v>0</v>
      </c>
      <c r="CC5386">
        <f t="shared" si="593"/>
        <v>0</v>
      </c>
      <c r="CD5386">
        <f t="shared" si="594"/>
        <v>0</v>
      </c>
      <c r="CG5386">
        <f ca="1">IFERROR(INDIRECT("IVA!X"&amp;MATCH(MID(COMPRAS!C5286,1,2)&amp;MID(COMPRAS!F5286,1,2)&amp;MID(COMPRAS!D5286,1,2),IVA!W:W,0)),"SIN COD.")</f>
        <v>0</v>
      </c>
      <c r="CH5386">
        <f ca="1">IFERROR(INDIRECT("IVA!Y"&amp;MATCH(MID(COMPRAS!C5286,1,2)&amp;MID(COMPRAS!F5286,1,2)&amp;MID(COMPRAS!D5286,1,2),IVA!W:W,0)),"SIN COD.")</f>
        <v>0</v>
      </c>
    </row>
    <row r="5387" spans="1:86" x14ac:dyDescent="0.25">
      <c r="A5387"/>
      <c r="B5387"/>
      <c r="D5387"/>
      <c r="AL5387">
        <f t="shared" si="588"/>
        <v>0</v>
      </c>
      <c r="AQ5387">
        <f t="shared" si="589"/>
        <v>0</v>
      </c>
      <c r="AR5387" t="str">
        <f>IFERROR(IF(OR(AP5387=338,AP5387=340,AP5387=341,AP5387=342,AP5387="342A",AP5387="342B"),PorcenRet(AP5387,AT5387,AU5387),INDEX(PORCENTAJEBUSCAR,MATCH(AP5387,CódigoRET,0),4)*1),"")</f>
        <v/>
      </c>
      <c r="AS5387">
        <f t="shared" si="590"/>
        <v>0</v>
      </c>
      <c r="BF5387" t="str">
        <f>IFERROR(IF(OR(BD5387=338,BD5387=340,BD5387=341,BD5387=342,BD5387="342A",BD5387="342B"),PorcenRet(BD5387,BH5387,BI5387),INDEX(PORCENTAJEBUSCAR,MATCH(BD5387,CódigoRET,0),4)*1),"")</f>
        <v/>
      </c>
      <c r="BG5387">
        <f t="shared" si="591"/>
        <v>0</v>
      </c>
      <c r="BO5387">
        <f t="shared" si="592"/>
        <v>0</v>
      </c>
      <c r="CC5387">
        <f t="shared" si="593"/>
        <v>0</v>
      </c>
      <c r="CD5387">
        <f t="shared" si="594"/>
        <v>0</v>
      </c>
      <c r="CG5387">
        <f ca="1">IFERROR(INDIRECT("IVA!X"&amp;MATCH(MID(COMPRAS!C5287,1,2)&amp;MID(COMPRAS!F5287,1,2)&amp;MID(COMPRAS!D5287,1,2),IVA!W:W,0)),"SIN COD.")</f>
        <v>0</v>
      </c>
      <c r="CH5387">
        <f ca="1">IFERROR(INDIRECT("IVA!Y"&amp;MATCH(MID(COMPRAS!C5287,1,2)&amp;MID(COMPRAS!F5287,1,2)&amp;MID(COMPRAS!D5287,1,2),IVA!W:W,0)),"SIN COD.")</f>
        <v>0</v>
      </c>
    </row>
    <row r="5388" spans="1:86" x14ac:dyDescent="0.25">
      <c r="A5388"/>
      <c r="B5388"/>
      <c r="D5388"/>
      <c r="AL5388">
        <f t="shared" si="588"/>
        <v>0</v>
      </c>
      <c r="AQ5388">
        <f t="shared" si="589"/>
        <v>0</v>
      </c>
      <c r="AR5388" t="str">
        <f>IFERROR(IF(OR(AP5388=338,AP5388=340,AP5388=341,AP5388=342,AP5388="342A",AP5388="342B"),PorcenRet(AP5388,AT5388,AU5388),INDEX(PORCENTAJEBUSCAR,MATCH(AP5388,CódigoRET,0),4)*1),"")</f>
        <v/>
      </c>
      <c r="AS5388">
        <f t="shared" si="590"/>
        <v>0</v>
      </c>
      <c r="BF5388" t="str">
        <f>IFERROR(IF(OR(BD5388=338,BD5388=340,BD5388=341,BD5388=342,BD5388="342A",BD5388="342B"),PorcenRet(BD5388,BH5388,BI5388),INDEX(PORCENTAJEBUSCAR,MATCH(BD5388,CódigoRET,0),4)*1),"")</f>
        <v/>
      </c>
      <c r="BG5388">
        <f t="shared" si="591"/>
        <v>0</v>
      </c>
      <c r="BO5388">
        <f t="shared" si="592"/>
        <v>0</v>
      </c>
      <c r="CC5388">
        <f t="shared" si="593"/>
        <v>0</v>
      </c>
      <c r="CD5388">
        <f t="shared" si="594"/>
        <v>0</v>
      </c>
      <c r="CG5388">
        <f ca="1">IFERROR(INDIRECT("IVA!X"&amp;MATCH(MID(COMPRAS!C5288,1,2)&amp;MID(COMPRAS!F5288,1,2)&amp;MID(COMPRAS!D5288,1,2),IVA!W:W,0)),"SIN COD.")</f>
        <v>0</v>
      </c>
      <c r="CH5388">
        <f ca="1">IFERROR(INDIRECT("IVA!Y"&amp;MATCH(MID(COMPRAS!C5288,1,2)&amp;MID(COMPRAS!F5288,1,2)&amp;MID(COMPRAS!D5288,1,2),IVA!W:W,0)),"SIN COD.")</f>
        <v>0</v>
      </c>
    </row>
    <row r="5389" spans="1:86" x14ac:dyDescent="0.25">
      <c r="A5389"/>
      <c r="B5389"/>
      <c r="D5389"/>
      <c r="AL5389">
        <f t="shared" si="588"/>
        <v>0</v>
      </c>
      <c r="AQ5389">
        <f t="shared" si="589"/>
        <v>0</v>
      </c>
      <c r="AR5389" t="str">
        <f>IFERROR(IF(OR(AP5389=338,AP5389=340,AP5389=341,AP5389=342,AP5389="342A",AP5389="342B"),PorcenRet(AP5389,AT5389,AU5389),INDEX(PORCENTAJEBUSCAR,MATCH(AP5389,CódigoRET,0),4)*1),"")</f>
        <v/>
      </c>
      <c r="AS5389">
        <f t="shared" si="590"/>
        <v>0</v>
      </c>
      <c r="BF5389" t="str">
        <f>IFERROR(IF(OR(BD5389=338,BD5389=340,BD5389=341,BD5389=342,BD5389="342A",BD5389="342B"),PorcenRet(BD5389,BH5389,BI5389),INDEX(PORCENTAJEBUSCAR,MATCH(BD5389,CódigoRET,0),4)*1),"")</f>
        <v/>
      </c>
      <c r="BG5389">
        <f t="shared" si="591"/>
        <v>0</v>
      </c>
      <c r="BO5389">
        <f t="shared" si="592"/>
        <v>0</v>
      </c>
      <c r="CC5389">
        <f t="shared" si="593"/>
        <v>0</v>
      </c>
      <c r="CD5389">
        <f t="shared" si="594"/>
        <v>0</v>
      </c>
      <c r="CG5389">
        <f ca="1">IFERROR(INDIRECT("IVA!X"&amp;MATCH(MID(COMPRAS!C5289,1,2)&amp;MID(COMPRAS!F5289,1,2)&amp;MID(COMPRAS!D5289,1,2),IVA!W:W,0)),"SIN COD.")</f>
        <v>0</v>
      </c>
      <c r="CH5389">
        <f ca="1">IFERROR(INDIRECT("IVA!Y"&amp;MATCH(MID(COMPRAS!C5289,1,2)&amp;MID(COMPRAS!F5289,1,2)&amp;MID(COMPRAS!D5289,1,2),IVA!W:W,0)),"SIN COD.")</f>
        <v>0</v>
      </c>
    </row>
    <row r="5390" spans="1:86" x14ac:dyDescent="0.25">
      <c r="A5390"/>
      <c r="B5390"/>
      <c r="D5390"/>
      <c r="AL5390">
        <f t="shared" si="588"/>
        <v>0</v>
      </c>
      <c r="AQ5390">
        <f t="shared" si="589"/>
        <v>0</v>
      </c>
      <c r="AR5390" t="str">
        <f>IFERROR(IF(OR(AP5390=338,AP5390=340,AP5390=341,AP5390=342,AP5390="342A",AP5390="342B"),PorcenRet(AP5390,AT5390,AU5390),INDEX(PORCENTAJEBUSCAR,MATCH(AP5390,CódigoRET,0),4)*1),"")</f>
        <v/>
      </c>
      <c r="AS5390">
        <f t="shared" si="590"/>
        <v>0</v>
      </c>
      <c r="BF5390" t="str">
        <f>IFERROR(IF(OR(BD5390=338,BD5390=340,BD5390=341,BD5390=342,BD5390="342A",BD5390="342B"),PorcenRet(BD5390,BH5390,BI5390),INDEX(PORCENTAJEBUSCAR,MATCH(BD5390,CódigoRET,0),4)*1),"")</f>
        <v/>
      </c>
      <c r="BG5390">
        <f t="shared" si="591"/>
        <v>0</v>
      </c>
      <c r="BO5390">
        <f t="shared" si="592"/>
        <v>0</v>
      </c>
      <c r="CC5390">
        <f t="shared" si="593"/>
        <v>0</v>
      </c>
      <c r="CD5390">
        <f t="shared" si="594"/>
        <v>0</v>
      </c>
      <c r="CG5390">
        <f ca="1">IFERROR(INDIRECT("IVA!X"&amp;MATCH(MID(COMPRAS!C5290,1,2)&amp;MID(COMPRAS!F5290,1,2)&amp;MID(COMPRAS!D5290,1,2),IVA!W:W,0)),"SIN COD.")</f>
        <v>0</v>
      </c>
      <c r="CH5390">
        <f ca="1">IFERROR(INDIRECT("IVA!Y"&amp;MATCH(MID(COMPRAS!C5290,1,2)&amp;MID(COMPRAS!F5290,1,2)&amp;MID(COMPRAS!D5290,1,2),IVA!W:W,0)),"SIN COD.")</f>
        <v>0</v>
      </c>
    </row>
    <row r="5391" spans="1:86" x14ac:dyDescent="0.25">
      <c r="A5391"/>
      <c r="B5391"/>
      <c r="D5391"/>
      <c r="AL5391">
        <f t="shared" si="588"/>
        <v>0</v>
      </c>
      <c r="AQ5391">
        <f t="shared" si="589"/>
        <v>0</v>
      </c>
      <c r="AR5391" t="str">
        <f>IFERROR(IF(OR(AP5391=338,AP5391=340,AP5391=341,AP5391=342,AP5391="342A",AP5391="342B"),PorcenRet(AP5391,AT5391,AU5391),INDEX(PORCENTAJEBUSCAR,MATCH(AP5391,CódigoRET,0),4)*1),"")</f>
        <v/>
      </c>
      <c r="AS5391">
        <f t="shared" si="590"/>
        <v>0</v>
      </c>
      <c r="BF5391" t="str">
        <f>IFERROR(IF(OR(BD5391=338,BD5391=340,BD5391=341,BD5391=342,BD5391="342A",BD5391="342B"),PorcenRet(BD5391,BH5391,BI5391),INDEX(PORCENTAJEBUSCAR,MATCH(BD5391,CódigoRET,0),4)*1),"")</f>
        <v/>
      </c>
      <c r="BG5391">
        <f t="shared" si="591"/>
        <v>0</v>
      </c>
      <c r="BO5391">
        <f t="shared" si="592"/>
        <v>0</v>
      </c>
      <c r="CC5391">
        <f t="shared" si="593"/>
        <v>0</v>
      </c>
      <c r="CD5391">
        <f t="shared" si="594"/>
        <v>0</v>
      </c>
      <c r="CG5391">
        <f ca="1">IFERROR(INDIRECT("IVA!X"&amp;MATCH(MID(COMPRAS!C5291,1,2)&amp;MID(COMPRAS!F5291,1,2)&amp;MID(COMPRAS!D5291,1,2),IVA!W:W,0)),"SIN COD.")</f>
        <v>0</v>
      </c>
      <c r="CH5391">
        <f ca="1">IFERROR(INDIRECT("IVA!Y"&amp;MATCH(MID(COMPRAS!C5291,1,2)&amp;MID(COMPRAS!F5291,1,2)&amp;MID(COMPRAS!D5291,1,2),IVA!W:W,0)),"SIN COD.")</f>
        <v>0</v>
      </c>
    </row>
    <row r="5392" spans="1:86" x14ac:dyDescent="0.25">
      <c r="A5392"/>
      <c r="B5392"/>
      <c r="D5392"/>
      <c r="AL5392">
        <f t="shared" si="588"/>
        <v>0</v>
      </c>
      <c r="AQ5392">
        <f t="shared" si="589"/>
        <v>0</v>
      </c>
      <c r="AR5392" t="str">
        <f>IFERROR(IF(OR(AP5392=338,AP5392=340,AP5392=341,AP5392=342,AP5392="342A",AP5392="342B"),PorcenRet(AP5392,AT5392,AU5392),INDEX(PORCENTAJEBUSCAR,MATCH(AP5392,CódigoRET,0),4)*1),"")</f>
        <v/>
      </c>
      <c r="AS5392">
        <f t="shared" si="590"/>
        <v>0</v>
      </c>
      <c r="BF5392" t="str">
        <f>IFERROR(IF(OR(BD5392=338,BD5392=340,BD5392=341,BD5392=342,BD5392="342A",BD5392="342B"),PorcenRet(BD5392,BH5392,BI5392),INDEX(PORCENTAJEBUSCAR,MATCH(BD5392,CódigoRET,0),4)*1),"")</f>
        <v/>
      </c>
      <c r="BG5392">
        <f t="shared" si="591"/>
        <v>0</v>
      </c>
      <c r="BO5392">
        <f t="shared" si="592"/>
        <v>0</v>
      </c>
      <c r="CC5392">
        <f t="shared" si="593"/>
        <v>0</v>
      </c>
      <c r="CD5392">
        <f t="shared" si="594"/>
        <v>0</v>
      </c>
      <c r="CG5392">
        <f ca="1">IFERROR(INDIRECT("IVA!X"&amp;MATCH(MID(COMPRAS!C5292,1,2)&amp;MID(COMPRAS!F5292,1,2)&amp;MID(COMPRAS!D5292,1,2),IVA!W:W,0)),"SIN COD.")</f>
        <v>0</v>
      </c>
      <c r="CH5392">
        <f ca="1">IFERROR(INDIRECT("IVA!Y"&amp;MATCH(MID(COMPRAS!C5292,1,2)&amp;MID(COMPRAS!F5292,1,2)&amp;MID(COMPRAS!D5292,1,2),IVA!W:W,0)),"SIN COD.")</f>
        <v>0</v>
      </c>
    </row>
    <row r="5393" spans="1:86" x14ac:dyDescent="0.25">
      <c r="A5393"/>
      <c r="B5393"/>
      <c r="D5393"/>
      <c r="AL5393">
        <f t="shared" si="588"/>
        <v>0</v>
      </c>
      <c r="AQ5393">
        <f t="shared" si="589"/>
        <v>0</v>
      </c>
      <c r="AR5393" t="str">
        <f>IFERROR(IF(OR(AP5393=338,AP5393=340,AP5393=341,AP5393=342,AP5393="342A",AP5393="342B"),PorcenRet(AP5393,AT5393,AU5393),INDEX(PORCENTAJEBUSCAR,MATCH(AP5393,CódigoRET,0),4)*1),"")</f>
        <v/>
      </c>
      <c r="AS5393">
        <f t="shared" si="590"/>
        <v>0</v>
      </c>
      <c r="BF5393" t="str">
        <f>IFERROR(IF(OR(BD5393=338,BD5393=340,BD5393=341,BD5393=342,BD5393="342A",BD5393="342B"),PorcenRet(BD5393,BH5393,BI5393),INDEX(PORCENTAJEBUSCAR,MATCH(BD5393,CódigoRET,0),4)*1),"")</f>
        <v/>
      </c>
      <c r="BG5393">
        <f t="shared" si="591"/>
        <v>0</v>
      </c>
      <c r="BO5393">
        <f t="shared" si="592"/>
        <v>0</v>
      </c>
      <c r="CC5393">
        <f t="shared" si="593"/>
        <v>0</v>
      </c>
      <c r="CD5393">
        <f t="shared" si="594"/>
        <v>0</v>
      </c>
      <c r="CG5393">
        <f ca="1">IFERROR(INDIRECT("IVA!X"&amp;MATCH(MID(COMPRAS!C5293,1,2)&amp;MID(COMPRAS!F5293,1,2)&amp;MID(COMPRAS!D5293,1,2),IVA!W:W,0)),"SIN COD.")</f>
        <v>0</v>
      </c>
      <c r="CH5393">
        <f ca="1">IFERROR(INDIRECT("IVA!Y"&amp;MATCH(MID(COMPRAS!C5293,1,2)&amp;MID(COMPRAS!F5293,1,2)&amp;MID(COMPRAS!D5293,1,2),IVA!W:W,0)),"SIN COD.")</f>
        <v>0</v>
      </c>
    </row>
    <row r="5394" spans="1:86" x14ac:dyDescent="0.25">
      <c r="A5394"/>
      <c r="B5394"/>
      <c r="D5394"/>
      <c r="AL5394">
        <f t="shared" si="588"/>
        <v>0</v>
      </c>
      <c r="AQ5394">
        <f t="shared" si="589"/>
        <v>0</v>
      </c>
      <c r="AR5394" t="str">
        <f>IFERROR(IF(OR(AP5394=338,AP5394=340,AP5394=341,AP5394=342,AP5394="342A",AP5394="342B"),PorcenRet(AP5394,AT5394,AU5394),INDEX(PORCENTAJEBUSCAR,MATCH(AP5394,CódigoRET,0),4)*1),"")</f>
        <v/>
      </c>
      <c r="AS5394">
        <f t="shared" si="590"/>
        <v>0</v>
      </c>
      <c r="BF5394" t="str">
        <f>IFERROR(IF(OR(BD5394=338,BD5394=340,BD5394=341,BD5394=342,BD5394="342A",BD5394="342B"),PorcenRet(BD5394,BH5394,BI5394),INDEX(PORCENTAJEBUSCAR,MATCH(BD5394,CódigoRET,0),4)*1),"")</f>
        <v/>
      </c>
      <c r="BG5394">
        <f t="shared" si="591"/>
        <v>0</v>
      </c>
      <c r="BO5394">
        <f t="shared" si="592"/>
        <v>0</v>
      </c>
      <c r="CC5394">
        <f t="shared" si="593"/>
        <v>0</v>
      </c>
      <c r="CD5394">
        <f t="shared" si="594"/>
        <v>0</v>
      </c>
      <c r="CG5394">
        <f ca="1">IFERROR(INDIRECT("IVA!X"&amp;MATCH(MID(COMPRAS!C5294,1,2)&amp;MID(COMPRAS!F5294,1,2)&amp;MID(COMPRAS!D5294,1,2),IVA!W:W,0)),"SIN COD.")</f>
        <v>0</v>
      </c>
      <c r="CH5394">
        <f ca="1">IFERROR(INDIRECT("IVA!Y"&amp;MATCH(MID(COMPRAS!C5294,1,2)&amp;MID(COMPRAS!F5294,1,2)&amp;MID(COMPRAS!D5294,1,2),IVA!W:W,0)),"SIN COD.")</f>
        <v>0</v>
      </c>
    </row>
    <row r="5395" spans="1:86" x14ac:dyDescent="0.25">
      <c r="A5395"/>
      <c r="B5395"/>
      <c r="D5395"/>
      <c r="AL5395">
        <f t="shared" si="588"/>
        <v>0</v>
      </c>
      <c r="AQ5395">
        <f t="shared" si="589"/>
        <v>0</v>
      </c>
      <c r="AR5395" t="str">
        <f>IFERROR(IF(OR(AP5395=338,AP5395=340,AP5395=341,AP5395=342,AP5395="342A",AP5395="342B"),PorcenRet(AP5395,AT5395,AU5395),INDEX(PORCENTAJEBUSCAR,MATCH(AP5395,CódigoRET,0),4)*1),"")</f>
        <v/>
      </c>
      <c r="AS5395">
        <f t="shared" si="590"/>
        <v>0</v>
      </c>
      <c r="BF5395" t="str">
        <f>IFERROR(IF(OR(BD5395=338,BD5395=340,BD5395=341,BD5395=342,BD5395="342A",BD5395="342B"),PorcenRet(BD5395,BH5395,BI5395),INDEX(PORCENTAJEBUSCAR,MATCH(BD5395,CódigoRET,0),4)*1),"")</f>
        <v/>
      </c>
      <c r="BG5395">
        <f t="shared" si="591"/>
        <v>0</v>
      </c>
      <c r="BO5395">
        <f t="shared" si="592"/>
        <v>0</v>
      </c>
      <c r="CC5395">
        <f t="shared" si="593"/>
        <v>0</v>
      </c>
      <c r="CD5395">
        <f t="shared" si="594"/>
        <v>0</v>
      </c>
      <c r="CG5395">
        <f ca="1">IFERROR(INDIRECT("IVA!X"&amp;MATCH(MID(COMPRAS!C5295,1,2)&amp;MID(COMPRAS!F5295,1,2)&amp;MID(COMPRAS!D5295,1,2),IVA!W:W,0)),"SIN COD.")</f>
        <v>0</v>
      </c>
      <c r="CH5395">
        <f ca="1">IFERROR(INDIRECT("IVA!Y"&amp;MATCH(MID(COMPRAS!C5295,1,2)&amp;MID(COMPRAS!F5295,1,2)&amp;MID(COMPRAS!D5295,1,2),IVA!W:W,0)),"SIN COD.")</f>
        <v>0</v>
      </c>
    </row>
    <row r="5396" spans="1:86" x14ac:dyDescent="0.25">
      <c r="A5396"/>
      <c r="B5396"/>
      <c r="D5396"/>
      <c r="AL5396">
        <f t="shared" si="588"/>
        <v>0</v>
      </c>
      <c r="AQ5396">
        <f t="shared" si="589"/>
        <v>0</v>
      </c>
      <c r="AR5396" t="str">
        <f>IFERROR(IF(OR(AP5396=338,AP5396=340,AP5396=341,AP5396=342,AP5396="342A",AP5396="342B"),PorcenRet(AP5396,AT5396,AU5396),INDEX(PORCENTAJEBUSCAR,MATCH(AP5396,CódigoRET,0),4)*1),"")</f>
        <v/>
      </c>
      <c r="AS5396">
        <f t="shared" si="590"/>
        <v>0</v>
      </c>
      <c r="BF5396" t="str">
        <f>IFERROR(IF(OR(BD5396=338,BD5396=340,BD5396=341,BD5396=342,BD5396="342A",BD5396="342B"),PorcenRet(BD5396,BH5396,BI5396),INDEX(PORCENTAJEBUSCAR,MATCH(BD5396,CódigoRET,0),4)*1),"")</f>
        <v/>
      </c>
      <c r="BG5396">
        <f t="shared" si="591"/>
        <v>0</v>
      </c>
      <c r="BO5396">
        <f t="shared" si="592"/>
        <v>0</v>
      </c>
      <c r="CC5396">
        <f t="shared" si="593"/>
        <v>0</v>
      </c>
      <c r="CD5396">
        <f t="shared" si="594"/>
        <v>0</v>
      </c>
      <c r="CG5396">
        <f ca="1">IFERROR(INDIRECT("IVA!X"&amp;MATCH(MID(COMPRAS!C5296,1,2)&amp;MID(COMPRAS!F5296,1,2)&amp;MID(COMPRAS!D5296,1,2),IVA!W:W,0)),"SIN COD.")</f>
        <v>0</v>
      </c>
      <c r="CH5396">
        <f ca="1">IFERROR(INDIRECT("IVA!Y"&amp;MATCH(MID(COMPRAS!C5296,1,2)&amp;MID(COMPRAS!F5296,1,2)&amp;MID(COMPRAS!D5296,1,2),IVA!W:W,0)),"SIN COD.")</f>
        <v>0</v>
      </c>
    </row>
    <row r="5397" spans="1:86" x14ac:dyDescent="0.25">
      <c r="A5397"/>
      <c r="B5397"/>
      <c r="D5397"/>
      <c r="AL5397">
        <f t="shared" si="588"/>
        <v>0</v>
      </c>
      <c r="AQ5397">
        <f t="shared" si="589"/>
        <v>0</v>
      </c>
      <c r="AR5397" t="str">
        <f>IFERROR(IF(OR(AP5397=338,AP5397=340,AP5397=341,AP5397=342,AP5397="342A",AP5397="342B"),PorcenRet(AP5397,AT5397,AU5397),INDEX(PORCENTAJEBUSCAR,MATCH(AP5397,CódigoRET,0),4)*1),"")</f>
        <v/>
      </c>
      <c r="AS5397">
        <f t="shared" si="590"/>
        <v>0</v>
      </c>
      <c r="BF5397" t="str">
        <f>IFERROR(IF(OR(BD5397=338,BD5397=340,BD5397=341,BD5397=342,BD5397="342A",BD5397="342B"),PorcenRet(BD5397,BH5397,BI5397),INDEX(PORCENTAJEBUSCAR,MATCH(BD5397,CódigoRET,0),4)*1),"")</f>
        <v/>
      </c>
      <c r="BG5397">
        <f t="shared" si="591"/>
        <v>0</v>
      </c>
      <c r="BO5397">
        <f t="shared" si="592"/>
        <v>0</v>
      </c>
      <c r="CC5397">
        <f t="shared" si="593"/>
        <v>0</v>
      </c>
      <c r="CD5397">
        <f t="shared" si="594"/>
        <v>0</v>
      </c>
      <c r="CG5397">
        <f ca="1">IFERROR(INDIRECT("IVA!X"&amp;MATCH(MID(COMPRAS!C5297,1,2)&amp;MID(COMPRAS!F5297,1,2)&amp;MID(COMPRAS!D5297,1,2),IVA!W:W,0)),"SIN COD.")</f>
        <v>0</v>
      </c>
      <c r="CH5397">
        <f ca="1">IFERROR(INDIRECT("IVA!Y"&amp;MATCH(MID(COMPRAS!C5297,1,2)&amp;MID(COMPRAS!F5297,1,2)&amp;MID(COMPRAS!D5297,1,2),IVA!W:W,0)),"SIN COD.")</f>
        <v>0</v>
      </c>
    </row>
    <row r="5398" spans="1:86" x14ac:dyDescent="0.25">
      <c r="A5398"/>
      <c r="B5398"/>
      <c r="D5398"/>
      <c r="AL5398">
        <f t="shared" si="588"/>
        <v>0</v>
      </c>
      <c r="AQ5398">
        <f t="shared" si="589"/>
        <v>0</v>
      </c>
      <c r="AR5398" t="str">
        <f>IFERROR(IF(OR(AP5398=338,AP5398=340,AP5398=341,AP5398=342,AP5398="342A",AP5398="342B"),PorcenRet(AP5398,AT5398,AU5398),INDEX(PORCENTAJEBUSCAR,MATCH(AP5398,CódigoRET,0),4)*1),"")</f>
        <v/>
      </c>
      <c r="AS5398">
        <f t="shared" si="590"/>
        <v>0</v>
      </c>
      <c r="BF5398" t="str">
        <f>IFERROR(IF(OR(BD5398=338,BD5398=340,BD5398=341,BD5398=342,BD5398="342A",BD5398="342B"),PorcenRet(BD5398,BH5398,BI5398),INDEX(PORCENTAJEBUSCAR,MATCH(BD5398,CódigoRET,0),4)*1),"")</f>
        <v/>
      </c>
      <c r="BG5398">
        <f t="shared" si="591"/>
        <v>0</v>
      </c>
      <c r="BO5398">
        <f t="shared" si="592"/>
        <v>0</v>
      </c>
      <c r="CC5398">
        <f t="shared" si="593"/>
        <v>0</v>
      </c>
      <c r="CD5398">
        <f t="shared" si="594"/>
        <v>0</v>
      </c>
      <c r="CG5398">
        <f ca="1">IFERROR(INDIRECT("IVA!X"&amp;MATCH(MID(COMPRAS!C5298,1,2)&amp;MID(COMPRAS!F5298,1,2)&amp;MID(COMPRAS!D5298,1,2),IVA!W:W,0)),"SIN COD.")</f>
        <v>0</v>
      </c>
      <c r="CH5398">
        <f ca="1">IFERROR(INDIRECT("IVA!Y"&amp;MATCH(MID(COMPRAS!C5298,1,2)&amp;MID(COMPRAS!F5298,1,2)&amp;MID(COMPRAS!D5298,1,2),IVA!W:W,0)),"SIN COD.")</f>
        <v>0</v>
      </c>
    </row>
    <row r="5399" spans="1:86" x14ac:dyDescent="0.25">
      <c r="A5399"/>
      <c r="B5399"/>
      <c r="D5399"/>
      <c r="AL5399">
        <f t="shared" si="588"/>
        <v>0</v>
      </c>
      <c r="AQ5399">
        <f t="shared" si="589"/>
        <v>0</v>
      </c>
      <c r="AR5399" t="str">
        <f>IFERROR(IF(OR(AP5399=338,AP5399=340,AP5399=341,AP5399=342,AP5399="342A",AP5399="342B"),PorcenRet(AP5399,AT5399,AU5399),INDEX(PORCENTAJEBUSCAR,MATCH(AP5399,CódigoRET,0),4)*1),"")</f>
        <v/>
      </c>
      <c r="AS5399">
        <f t="shared" si="590"/>
        <v>0</v>
      </c>
      <c r="BF5399" t="str">
        <f>IFERROR(IF(OR(BD5399=338,BD5399=340,BD5399=341,BD5399=342,BD5399="342A",BD5399="342B"),PorcenRet(BD5399,BH5399,BI5399),INDEX(PORCENTAJEBUSCAR,MATCH(BD5399,CódigoRET,0),4)*1),"")</f>
        <v/>
      </c>
      <c r="BG5399">
        <f t="shared" si="591"/>
        <v>0</v>
      </c>
      <c r="BO5399">
        <f t="shared" si="592"/>
        <v>0</v>
      </c>
      <c r="CC5399">
        <f t="shared" si="593"/>
        <v>0</v>
      </c>
      <c r="CD5399">
        <f t="shared" si="594"/>
        <v>0</v>
      </c>
      <c r="CG5399">
        <f ca="1">IFERROR(INDIRECT("IVA!X"&amp;MATCH(MID(COMPRAS!C5299,1,2)&amp;MID(COMPRAS!F5299,1,2)&amp;MID(COMPRAS!D5299,1,2),IVA!W:W,0)),"SIN COD.")</f>
        <v>0</v>
      </c>
      <c r="CH5399">
        <f ca="1">IFERROR(INDIRECT("IVA!Y"&amp;MATCH(MID(COMPRAS!C5299,1,2)&amp;MID(COMPRAS!F5299,1,2)&amp;MID(COMPRAS!D5299,1,2),IVA!W:W,0)),"SIN COD.")</f>
        <v>0</v>
      </c>
    </row>
    <row r="5400" spans="1:86" x14ac:dyDescent="0.25">
      <c r="A5400"/>
      <c r="B5400"/>
      <c r="D5400"/>
      <c r="AL5400">
        <f t="shared" si="588"/>
        <v>0</v>
      </c>
      <c r="AQ5400">
        <f t="shared" si="589"/>
        <v>0</v>
      </c>
      <c r="AR5400" t="str">
        <f>IFERROR(IF(OR(AP5400=338,AP5400=340,AP5400=341,AP5400=342,AP5400="342A",AP5400="342B"),PorcenRet(AP5400,AT5400,AU5400),INDEX(PORCENTAJEBUSCAR,MATCH(AP5400,CódigoRET,0),4)*1),"")</f>
        <v/>
      </c>
      <c r="AS5400">
        <f t="shared" si="590"/>
        <v>0</v>
      </c>
      <c r="BF5400" t="str">
        <f>IFERROR(IF(OR(BD5400=338,BD5400=340,BD5400=341,BD5400=342,BD5400="342A",BD5400="342B"),PorcenRet(BD5400,BH5400,BI5400),INDEX(PORCENTAJEBUSCAR,MATCH(BD5400,CódigoRET,0),4)*1),"")</f>
        <v/>
      </c>
      <c r="BG5400">
        <f t="shared" si="591"/>
        <v>0</v>
      </c>
      <c r="BO5400">
        <f t="shared" si="592"/>
        <v>0</v>
      </c>
      <c r="CC5400">
        <f t="shared" si="593"/>
        <v>0</v>
      </c>
      <c r="CD5400">
        <f t="shared" si="594"/>
        <v>0</v>
      </c>
      <c r="CG5400">
        <f ca="1">IFERROR(INDIRECT("IVA!X"&amp;MATCH(MID(COMPRAS!C5300,1,2)&amp;MID(COMPRAS!F5300,1,2)&amp;MID(COMPRAS!D5300,1,2),IVA!W:W,0)),"SIN COD.")</f>
        <v>0</v>
      </c>
      <c r="CH5400">
        <f ca="1">IFERROR(INDIRECT("IVA!Y"&amp;MATCH(MID(COMPRAS!C5300,1,2)&amp;MID(COMPRAS!F5300,1,2)&amp;MID(COMPRAS!D5300,1,2),IVA!W:W,0)),"SIN COD.")</f>
        <v>0</v>
      </c>
    </row>
    <row r="5401" spans="1:86" x14ac:dyDescent="0.25">
      <c r="A5401"/>
      <c r="B5401"/>
      <c r="D5401"/>
      <c r="AL5401">
        <f t="shared" si="588"/>
        <v>0</v>
      </c>
      <c r="AQ5401">
        <f t="shared" si="589"/>
        <v>0</v>
      </c>
      <c r="AR5401" t="str">
        <f>IFERROR(IF(OR(AP5401=338,AP5401=340,AP5401=341,AP5401=342,AP5401="342A",AP5401="342B"),PorcenRet(AP5401,AT5401,AU5401),INDEX(PORCENTAJEBUSCAR,MATCH(AP5401,CódigoRET,0),4)*1),"")</f>
        <v/>
      </c>
      <c r="AS5401">
        <f t="shared" si="590"/>
        <v>0</v>
      </c>
      <c r="BF5401" t="str">
        <f>IFERROR(IF(OR(BD5401=338,BD5401=340,BD5401=341,BD5401=342,BD5401="342A",BD5401="342B"),PorcenRet(BD5401,BH5401,BI5401),INDEX(PORCENTAJEBUSCAR,MATCH(BD5401,CódigoRET,0),4)*1),"")</f>
        <v/>
      </c>
      <c r="BG5401">
        <f t="shared" si="591"/>
        <v>0</v>
      </c>
      <c r="BO5401">
        <f t="shared" si="592"/>
        <v>0</v>
      </c>
      <c r="CC5401">
        <f t="shared" si="593"/>
        <v>0</v>
      </c>
      <c r="CD5401">
        <f t="shared" si="594"/>
        <v>0</v>
      </c>
      <c r="CG5401">
        <f ca="1">IFERROR(INDIRECT("IVA!X"&amp;MATCH(MID(COMPRAS!C5301,1,2)&amp;MID(COMPRAS!F5301,1,2)&amp;MID(COMPRAS!D5301,1,2),IVA!W:W,0)),"SIN COD.")</f>
        <v>0</v>
      </c>
      <c r="CH5401">
        <f ca="1">IFERROR(INDIRECT("IVA!Y"&amp;MATCH(MID(COMPRAS!C5301,1,2)&amp;MID(COMPRAS!F5301,1,2)&amp;MID(COMPRAS!D5301,1,2),IVA!W:W,0)),"SIN COD.")</f>
        <v>0</v>
      </c>
    </row>
    <row r="5402" spans="1:86" x14ac:dyDescent="0.25">
      <c r="A5402"/>
      <c r="B5402"/>
      <c r="D5402"/>
      <c r="AL5402">
        <f t="shared" si="588"/>
        <v>0</v>
      </c>
      <c r="AQ5402">
        <f t="shared" si="589"/>
        <v>0</v>
      </c>
      <c r="AR5402" t="str">
        <f>IFERROR(IF(OR(AP5402=338,AP5402=340,AP5402=341,AP5402=342,AP5402="342A",AP5402="342B"),PorcenRet(AP5402,AT5402,AU5402),INDEX(PORCENTAJEBUSCAR,MATCH(AP5402,CódigoRET,0),4)*1),"")</f>
        <v/>
      </c>
      <c r="AS5402">
        <f t="shared" si="590"/>
        <v>0</v>
      </c>
      <c r="BF5402" t="str">
        <f>IFERROR(IF(OR(BD5402=338,BD5402=340,BD5402=341,BD5402=342,BD5402="342A",BD5402="342B"),PorcenRet(BD5402,BH5402,BI5402),INDEX(PORCENTAJEBUSCAR,MATCH(BD5402,CódigoRET,0),4)*1),"")</f>
        <v/>
      </c>
      <c r="BG5402">
        <f t="shared" si="591"/>
        <v>0</v>
      </c>
      <c r="BO5402">
        <f t="shared" si="592"/>
        <v>0</v>
      </c>
      <c r="CC5402">
        <f t="shared" si="593"/>
        <v>0</v>
      </c>
      <c r="CD5402">
        <f t="shared" si="594"/>
        <v>0</v>
      </c>
      <c r="CG5402">
        <f ca="1">IFERROR(INDIRECT("IVA!X"&amp;MATCH(MID(COMPRAS!C5302,1,2)&amp;MID(COMPRAS!F5302,1,2)&amp;MID(COMPRAS!D5302,1,2),IVA!W:W,0)),"SIN COD.")</f>
        <v>0</v>
      </c>
      <c r="CH5402">
        <f ca="1">IFERROR(INDIRECT("IVA!Y"&amp;MATCH(MID(COMPRAS!C5302,1,2)&amp;MID(COMPRAS!F5302,1,2)&amp;MID(COMPRAS!D5302,1,2),IVA!W:W,0)),"SIN COD.")</f>
        <v>0</v>
      </c>
    </row>
    <row r="5403" spans="1:86" x14ac:dyDescent="0.25">
      <c r="A5403"/>
      <c r="B5403"/>
      <c r="D5403"/>
      <c r="AL5403">
        <f t="shared" si="588"/>
        <v>0</v>
      </c>
      <c r="AQ5403">
        <f t="shared" si="589"/>
        <v>0</v>
      </c>
      <c r="AR5403" t="str">
        <f>IFERROR(IF(OR(AP5403=338,AP5403=340,AP5403=341,AP5403=342,AP5403="342A",AP5403="342B"),PorcenRet(AP5403,AT5403,AU5403),INDEX(PORCENTAJEBUSCAR,MATCH(AP5403,CódigoRET,0),4)*1),"")</f>
        <v/>
      </c>
      <c r="AS5403">
        <f t="shared" si="590"/>
        <v>0</v>
      </c>
      <c r="BF5403" t="str">
        <f>IFERROR(IF(OR(BD5403=338,BD5403=340,BD5403=341,BD5403=342,BD5403="342A",BD5403="342B"),PorcenRet(BD5403,BH5403,BI5403),INDEX(PORCENTAJEBUSCAR,MATCH(BD5403,CódigoRET,0),4)*1),"")</f>
        <v/>
      </c>
      <c r="BG5403">
        <f t="shared" si="591"/>
        <v>0</v>
      </c>
      <c r="BO5403">
        <f t="shared" si="592"/>
        <v>0</v>
      </c>
      <c r="CC5403">
        <f t="shared" si="593"/>
        <v>0</v>
      </c>
      <c r="CD5403">
        <f t="shared" si="594"/>
        <v>0</v>
      </c>
      <c r="CG5403">
        <f ca="1">IFERROR(INDIRECT("IVA!X"&amp;MATCH(MID(COMPRAS!C5303,1,2)&amp;MID(COMPRAS!F5303,1,2)&amp;MID(COMPRAS!D5303,1,2),IVA!W:W,0)),"SIN COD.")</f>
        <v>0</v>
      </c>
      <c r="CH5403">
        <f ca="1">IFERROR(INDIRECT("IVA!Y"&amp;MATCH(MID(COMPRAS!C5303,1,2)&amp;MID(COMPRAS!F5303,1,2)&amp;MID(COMPRAS!D5303,1,2),IVA!W:W,0)),"SIN COD.")</f>
        <v>0</v>
      </c>
    </row>
    <row r="5404" spans="1:86" x14ac:dyDescent="0.25">
      <c r="A5404"/>
      <c r="B5404"/>
      <c r="D5404"/>
      <c r="AL5404">
        <f t="shared" si="588"/>
        <v>0</v>
      </c>
      <c r="AQ5404">
        <f t="shared" si="589"/>
        <v>0</v>
      </c>
      <c r="AR5404" t="str">
        <f>IFERROR(IF(OR(AP5404=338,AP5404=340,AP5404=341,AP5404=342,AP5404="342A",AP5404="342B"),PorcenRet(AP5404,AT5404,AU5404),INDEX(PORCENTAJEBUSCAR,MATCH(AP5404,CódigoRET,0),4)*1),"")</f>
        <v/>
      </c>
      <c r="AS5404">
        <f t="shared" si="590"/>
        <v>0</v>
      </c>
      <c r="BF5404" t="str">
        <f>IFERROR(IF(OR(BD5404=338,BD5404=340,BD5404=341,BD5404=342,BD5404="342A",BD5404="342B"),PorcenRet(BD5404,BH5404,BI5404),INDEX(PORCENTAJEBUSCAR,MATCH(BD5404,CódigoRET,0),4)*1),"")</f>
        <v/>
      </c>
      <c r="BG5404">
        <f t="shared" si="591"/>
        <v>0</v>
      </c>
      <c r="BO5404">
        <f t="shared" si="592"/>
        <v>0</v>
      </c>
      <c r="CC5404">
        <f t="shared" si="593"/>
        <v>0</v>
      </c>
      <c r="CD5404">
        <f t="shared" si="594"/>
        <v>0</v>
      </c>
      <c r="CG5404">
        <f ca="1">IFERROR(INDIRECT("IVA!X"&amp;MATCH(MID(COMPRAS!C5304,1,2)&amp;MID(COMPRAS!F5304,1,2)&amp;MID(COMPRAS!D5304,1,2),IVA!W:W,0)),"SIN COD.")</f>
        <v>0</v>
      </c>
      <c r="CH5404">
        <f ca="1">IFERROR(INDIRECT("IVA!Y"&amp;MATCH(MID(COMPRAS!C5304,1,2)&amp;MID(COMPRAS!F5304,1,2)&amp;MID(COMPRAS!D5304,1,2),IVA!W:W,0)),"SIN COD.")</f>
        <v>0</v>
      </c>
    </row>
    <row r="5405" spans="1:86" x14ac:dyDescent="0.25">
      <c r="A5405"/>
      <c r="B5405"/>
      <c r="D5405"/>
      <c r="AL5405">
        <f t="shared" si="588"/>
        <v>0</v>
      </c>
      <c r="AQ5405">
        <f t="shared" si="589"/>
        <v>0</v>
      </c>
      <c r="AR5405" t="str">
        <f>IFERROR(IF(OR(AP5405=338,AP5405=340,AP5405=341,AP5405=342,AP5405="342A",AP5405="342B"),PorcenRet(AP5405,AT5405,AU5405),INDEX(PORCENTAJEBUSCAR,MATCH(AP5405,CódigoRET,0),4)*1),"")</f>
        <v/>
      </c>
      <c r="AS5405">
        <f t="shared" si="590"/>
        <v>0</v>
      </c>
      <c r="BF5405" t="str">
        <f>IFERROR(IF(OR(BD5405=338,BD5405=340,BD5405=341,BD5405=342,BD5405="342A",BD5405="342B"),PorcenRet(BD5405,BH5405,BI5405),INDEX(PORCENTAJEBUSCAR,MATCH(BD5405,CódigoRET,0),4)*1),"")</f>
        <v/>
      </c>
      <c r="BG5405">
        <f t="shared" si="591"/>
        <v>0</v>
      </c>
      <c r="BO5405">
        <f t="shared" si="592"/>
        <v>0</v>
      </c>
      <c r="CC5405">
        <f t="shared" si="593"/>
        <v>0</v>
      </c>
      <c r="CD5405">
        <f t="shared" si="594"/>
        <v>0</v>
      </c>
      <c r="CG5405">
        <f ca="1">IFERROR(INDIRECT("IVA!X"&amp;MATCH(MID(COMPRAS!C5305,1,2)&amp;MID(COMPRAS!F5305,1,2)&amp;MID(COMPRAS!D5305,1,2),IVA!W:W,0)),"SIN COD.")</f>
        <v>0</v>
      </c>
      <c r="CH5405">
        <f ca="1">IFERROR(INDIRECT("IVA!Y"&amp;MATCH(MID(COMPRAS!C5305,1,2)&amp;MID(COMPRAS!F5305,1,2)&amp;MID(COMPRAS!D5305,1,2),IVA!W:W,0)),"SIN COD.")</f>
        <v>0</v>
      </c>
    </row>
    <row r="5406" spans="1:86" x14ac:dyDescent="0.25">
      <c r="A5406"/>
      <c r="B5406"/>
      <c r="D5406"/>
      <c r="AL5406">
        <f t="shared" si="588"/>
        <v>0</v>
      </c>
      <c r="AQ5406">
        <f t="shared" si="589"/>
        <v>0</v>
      </c>
      <c r="AR5406" t="str">
        <f>IFERROR(IF(OR(AP5406=338,AP5406=340,AP5406=341,AP5406=342,AP5406="342A",AP5406="342B"),PorcenRet(AP5406,AT5406,AU5406),INDEX(PORCENTAJEBUSCAR,MATCH(AP5406,CódigoRET,0),4)*1),"")</f>
        <v/>
      </c>
      <c r="AS5406">
        <f t="shared" si="590"/>
        <v>0</v>
      </c>
      <c r="BF5406" t="str">
        <f>IFERROR(IF(OR(BD5406=338,BD5406=340,BD5406=341,BD5406=342,BD5406="342A",BD5406="342B"),PorcenRet(BD5406,BH5406,BI5406),INDEX(PORCENTAJEBUSCAR,MATCH(BD5406,CódigoRET,0),4)*1),"")</f>
        <v/>
      </c>
      <c r="BG5406">
        <f t="shared" si="591"/>
        <v>0</v>
      </c>
      <c r="BO5406">
        <f t="shared" si="592"/>
        <v>0</v>
      </c>
      <c r="CC5406">
        <f t="shared" si="593"/>
        <v>0</v>
      </c>
      <c r="CD5406">
        <f t="shared" si="594"/>
        <v>0</v>
      </c>
      <c r="CG5406">
        <f ca="1">IFERROR(INDIRECT("IVA!X"&amp;MATCH(MID(COMPRAS!C5306,1,2)&amp;MID(COMPRAS!F5306,1,2)&amp;MID(COMPRAS!D5306,1,2),IVA!W:W,0)),"SIN COD.")</f>
        <v>0</v>
      </c>
      <c r="CH5406">
        <f ca="1">IFERROR(INDIRECT("IVA!Y"&amp;MATCH(MID(COMPRAS!C5306,1,2)&amp;MID(COMPRAS!F5306,1,2)&amp;MID(COMPRAS!D5306,1,2),IVA!W:W,0)),"SIN COD.")</f>
        <v>0</v>
      </c>
    </row>
    <row r="5407" spans="1:86" x14ac:dyDescent="0.25">
      <c r="A5407"/>
      <c r="B5407"/>
      <c r="D5407"/>
      <c r="AL5407">
        <f t="shared" si="588"/>
        <v>0</v>
      </c>
      <c r="AQ5407">
        <f t="shared" si="589"/>
        <v>0</v>
      </c>
      <c r="AR5407" t="str">
        <f>IFERROR(IF(OR(AP5407=338,AP5407=340,AP5407=341,AP5407=342,AP5407="342A",AP5407="342B"),PorcenRet(AP5407,AT5407,AU5407),INDEX(PORCENTAJEBUSCAR,MATCH(AP5407,CódigoRET,0),4)*1),"")</f>
        <v/>
      </c>
      <c r="AS5407">
        <f t="shared" si="590"/>
        <v>0</v>
      </c>
      <c r="BF5407" t="str">
        <f>IFERROR(IF(OR(BD5407=338,BD5407=340,BD5407=341,BD5407=342,BD5407="342A",BD5407="342B"),PorcenRet(BD5407,BH5407,BI5407),INDEX(PORCENTAJEBUSCAR,MATCH(BD5407,CódigoRET,0),4)*1),"")</f>
        <v/>
      </c>
      <c r="BG5407">
        <f t="shared" si="591"/>
        <v>0</v>
      </c>
      <c r="BO5407">
        <f t="shared" si="592"/>
        <v>0</v>
      </c>
      <c r="CC5407">
        <f t="shared" si="593"/>
        <v>0</v>
      </c>
      <c r="CD5407">
        <f t="shared" si="594"/>
        <v>0</v>
      </c>
      <c r="CG5407">
        <f ca="1">IFERROR(INDIRECT("IVA!X"&amp;MATCH(MID(COMPRAS!C5307,1,2)&amp;MID(COMPRAS!F5307,1,2)&amp;MID(COMPRAS!D5307,1,2),IVA!W:W,0)),"SIN COD.")</f>
        <v>0</v>
      </c>
      <c r="CH5407">
        <f ca="1">IFERROR(INDIRECT("IVA!Y"&amp;MATCH(MID(COMPRAS!C5307,1,2)&amp;MID(COMPRAS!F5307,1,2)&amp;MID(COMPRAS!D5307,1,2),IVA!W:W,0)),"SIN COD.")</f>
        <v>0</v>
      </c>
    </row>
    <row r="5408" spans="1:86" x14ac:dyDescent="0.25">
      <c r="A5408"/>
      <c r="B5408"/>
      <c r="D5408"/>
      <c r="AL5408">
        <f t="shared" si="588"/>
        <v>0</v>
      </c>
      <c r="AQ5408">
        <f t="shared" si="589"/>
        <v>0</v>
      </c>
      <c r="AR5408" t="str">
        <f>IFERROR(IF(OR(AP5408=338,AP5408=340,AP5408=341,AP5408=342,AP5408="342A",AP5408="342B"),PorcenRet(AP5408,AT5408,AU5408),INDEX(PORCENTAJEBUSCAR,MATCH(AP5408,CódigoRET,0),4)*1),"")</f>
        <v/>
      </c>
      <c r="AS5408">
        <f t="shared" si="590"/>
        <v>0</v>
      </c>
      <c r="BF5408" t="str">
        <f>IFERROR(IF(OR(BD5408=338,BD5408=340,BD5408=341,BD5408=342,BD5408="342A",BD5408="342B"),PorcenRet(BD5408,BH5408,BI5408),INDEX(PORCENTAJEBUSCAR,MATCH(BD5408,CódigoRET,0),4)*1),"")</f>
        <v/>
      </c>
      <c r="BG5408">
        <f t="shared" si="591"/>
        <v>0</v>
      </c>
      <c r="BO5408">
        <f t="shared" si="592"/>
        <v>0</v>
      </c>
      <c r="CC5408">
        <f t="shared" si="593"/>
        <v>0</v>
      </c>
      <c r="CD5408">
        <f t="shared" si="594"/>
        <v>0</v>
      </c>
      <c r="CG5408">
        <f ca="1">IFERROR(INDIRECT("IVA!X"&amp;MATCH(MID(COMPRAS!C5308,1,2)&amp;MID(COMPRAS!F5308,1,2)&amp;MID(COMPRAS!D5308,1,2),IVA!W:W,0)),"SIN COD.")</f>
        <v>0</v>
      </c>
      <c r="CH5408">
        <f ca="1">IFERROR(INDIRECT("IVA!Y"&amp;MATCH(MID(COMPRAS!C5308,1,2)&amp;MID(COMPRAS!F5308,1,2)&amp;MID(COMPRAS!D5308,1,2),IVA!W:W,0)),"SIN COD.")</f>
        <v>0</v>
      </c>
    </row>
    <row r="5409" spans="1:86" x14ac:dyDescent="0.25">
      <c r="A5409"/>
      <c r="B5409"/>
      <c r="D5409"/>
      <c r="AL5409">
        <f t="shared" si="588"/>
        <v>0</v>
      </c>
      <c r="AQ5409">
        <f t="shared" si="589"/>
        <v>0</v>
      </c>
      <c r="AR5409" t="str">
        <f>IFERROR(IF(OR(AP5409=338,AP5409=340,AP5409=341,AP5409=342,AP5409="342A",AP5409="342B"),PorcenRet(AP5409,AT5409,AU5409),INDEX(PORCENTAJEBUSCAR,MATCH(AP5409,CódigoRET,0),4)*1),"")</f>
        <v/>
      </c>
      <c r="AS5409">
        <f t="shared" si="590"/>
        <v>0</v>
      </c>
      <c r="BF5409" t="str">
        <f>IFERROR(IF(OR(BD5409=338,BD5409=340,BD5409=341,BD5409=342,BD5409="342A",BD5409="342B"),PorcenRet(BD5409,BH5409,BI5409),INDEX(PORCENTAJEBUSCAR,MATCH(BD5409,CódigoRET,0),4)*1),"")</f>
        <v/>
      </c>
      <c r="BG5409">
        <f t="shared" si="591"/>
        <v>0</v>
      </c>
      <c r="BO5409">
        <f t="shared" si="592"/>
        <v>0</v>
      </c>
      <c r="CC5409">
        <f t="shared" si="593"/>
        <v>0</v>
      </c>
      <c r="CD5409">
        <f t="shared" si="594"/>
        <v>0</v>
      </c>
      <c r="CG5409">
        <f ca="1">IFERROR(INDIRECT("IVA!X"&amp;MATCH(MID(COMPRAS!C5309,1,2)&amp;MID(COMPRAS!F5309,1,2)&amp;MID(COMPRAS!D5309,1,2),IVA!W:W,0)),"SIN COD.")</f>
        <v>0</v>
      </c>
      <c r="CH5409">
        <f ca="1">IFERROR(INDIRECT("IVA!Y"&amp;MATCH(MID(COMPRAS!C5309,1,2)&amp;MID(COMPRAS!F5309,1,2)&amp;MID(COMPRAS!D5309,1,2),IVA!W:W,0)),"SIN COD.")</f>
        <v>0</v>
      </c>
    </row>
    <row r="5410" spans="1:86" x14ac:dyDescent="0.25">
      <c r="A5410"/>
      <c r="B5410"/>
      <c r="D5410"/>
      <c r="AL5410">
        <f t="shared" si="588"/>
        <v>0</v>
      </c>
      <c r="AQ5410">
        <f t="shared" si="589"/>
        <v>0</v>
      </c>
      <c r="AR5410" t="str">
        <f>IFERROR(IF(OR(AP5410=338,AP5410=340,AP5410=341,AP5410=342,AP5410="342A",AP5410="342B"),PorcenRet(AP5410,AT5410,AU5410),INDEX(PORCENTAJEBUSCAR,MATCH(AP5410,CódigoRET,0),4)*1),"")</f>
        <v/>
      </c>
      <c r="AS5410">
        <f t="shared" si="590"/>
        <v>0</v>
      </c>
      <c r="BF5410" t="str">
        <f>IFERROR(IF(OR(BD5410=338,BD5410=340,BD5410=341,BD5410=342,BD5410="342A",BD5410="342B"),PorcenRet(BD5410,BH5410,BI5410),INDEX(PORCENTAJEBUSCAR,MATCH(BD5410,CódigoRET,0),4)*1),"")</f>
        <v/>
      </c>
      <c r="BG5410">
        <f t="shared" si="591"/>
        <v>0</v>
      </c>
      <c r="BO5410">
        <f t="shared" si="592"/>
        <v>0</v>
      </c>
      <c r="CC5410">
        <f t="shared" si="593"/>
        <v>0</v>
      </c>
      <c r="CD5410">
        <f t="shared" si="594"/>
        <v>0</v>
      </c>
      <c r="CG5410">
        <f ca="1">IFERROR(INDIRECT("IVA!X"&amp;MATCH(MID(COMPRAS!C5310,1,2)&amp;MID(COMPRAS!F5310,1,2)&amp;MID(COMPRAS!D5310,1,2),IVA!W:W,0)),"SIN COD.")</f>
        <v>0</v>
      </c>
      <c r="CH5410">
        <f ca="1">IFERROR(INDIRECT("IVA!Y"&amp;MATCH(MID(COMPRAS!C5310,1,2)&amp;MID(COMPRAS!F5310,1,2)&amp;MID(COMPRAS!D5310,1,2),IVA!W:W,0)),"SIN COD.")</f>
        <v>0</v>
      </c>
    </row>
    <row r="5411" spans="1:86" x14ac:dyDescent="0.25">
      <c r="A5411"/>
      <c r="B5411"/>
      <c r="D5411"/>
      <c r="AL5411">
        <f t="shared" si="588"/>
        <v>0</v>
      </c>
      <c r="AQ5411">
        <f t="shared" si="589"/>
        <v>0</v>
      </c>
      <c r="AR5411" t="str">
        <f>IFERROR(IF(OR(AP5411=338,AP5411=340,AP5411=341,AP5411=342,AP5411="342A",AP5411="342B"),PorcenRet(AP5411,AT5411,AU5411),INDEX(PORCENTAJEBUSCAR,MATCH(AP5411,CódigoRET,0),4)*1),"")</f>
        <v/>
      </c>
      <c r="AS5411">
        <f t="shared" si="590"/>
        <v>0</v>
      </c>
      <c r="BF5411" t="str">
        <f>IFERROR(IF(OR(BD5411=338,BD5411=340,BD5411=341,BD5411=342,BD5411="342A",BD5411="342B"),PorcenRet(BD5411,BH5411,BI5411),INDEX(PORCENTAJEBUSCAR,MATCH(BD5411,CódigoRET,0),4)*1),"")</f>
        <v/>
      </c>
      <c r="BG5411">
        <f t="shared" si="591"/>
        <v>0</v>
      </c>
      <c r="BO5411">
        <f t="shared" si="592"/>
        <v>0</v>
      </c>
      <c r="CC5411">
        <f t="shared" si="593"/>
        <v>0</v>
      </c>
      <c r="CD5411">
        <f t="shared" si="594"/>
        <v>0</v>
      </c>
      <c r="CG5411">
        <f ca="1">IFERROR(INDIRECT("IVA!X"&amp;MATCH(MID(COMPRAS!C5311,1,2)&amp;MID(COMPRAS!F5311,1,2)&amp;MID(COMPRAS!D5311,1,2),IVA!W:W,0)),"SIN COD.")</f>
        <v>0</v>
      </c>
      <c r="CH5411">
        <f ca="1">IFERROR(INDIRECT("IVA!Y"&amp;MATCH(MID(COMPRAS!C5311,1,2)&amp;MID(COMPRAS!F5311,1,2)&amp;MID(COMPRAS!D5311,1,2),IVA!W:W,0)),"SIN COD.")</f>
        <v>0</v>
      </c>
    </row>
    <row r="5412" spans="1:86" x14ac:dyDescent="0.25">
      <c r="A5412"/>
      <c r="B5412"/>
      <c r="D5412"/>
      <c r="AL5412">
        <f t="shared" si="588"/>
        <v>0</v>
      </c>
      <c r="AQ5412">
        <f t="shared" si="589"/>
        <v>0</v>
      </c>
      <c r="AR5412" t="str">
        <f>IFERROR(IF(OR(AP5412=338,AP5412=340,AP5412=341,AP5412=342,AP5412="342A",AP5412="342B"),PorcenRet(AP5412,AT5412,AU5412),INDEX(PORCENTAJEBUSCAR,MATCH(AP5412,CódigoRET,0),4)*1),"")</f>
        <v/>
      </c>
      <c r="AS5412">
        <f t="shared" si="590"/>
        <v>0</v>
      </c>
      <c r="BF5412" t="str">
        <f>IFERROR(IF(OR(BD5412=338,BD5412=340,BD5412=341,BD5412=342,BD5412="342A",BD5412="342B"),PorcenRet(BD5412,BH5412,BI5412),INDEX(PORCENTAJEBUSCAR,MATCH(BD5412,CódigoRET,0),4)*1),"")</f>
        <v/>
      </c>
      <c r="BG5412">
        <f t="shared" si="591"/>
        <v>0</v>
      </c>
      <c r="BO5412">
        <f t="shared" si="592"/>
        <v>0</v>
      </c>
      <c r="CC5412">
        <f t="shared" si="593"/>
        <v>0</v>
      </c>
      <c r="CD5412">
        <f t="shared" si="594"/>
        <v>0</v>
      </c>
      <c r="CG5412">
        <f ca="1">IFERROR(INDIRECT("IVA!X"&amp;MATCH(MID(COMPRAS!C5312,1,2)&amp;MID(COMPRAS!F5312,1,2)&amp;MID(COMPRAS!D5312,1,2),IVA!W:W,0)),"SIN COD.")</f>
        <v>0</v>
      </c>
      <c r="CH5412">
        <f ca="1">IFERROR(INDIRECT("IVA!Y"&amp;MATCH(MID(COMPRAS!C5312,1,2)&amp;MID(COMPRAS!F5312,1,2)&amp;MID(COMPRAS!D5312,1,2),IVA!W:W,0)),"SIN COD.")</f>
        <v>0</v>
      </c>
    </row>
    <row r="5413" spans="1:86" x14ac:dyDescent="0.25">
      <c r="A5413"/>
      <c r="B5413"/>
      <c r="D5413"/>
      <c r="AL5413">
        <f t="shared" si="588"/>
        <v>0</v>
      </c>
      <c r="AQ5413">
        <f t="shared" si="589"/>
        <v>0</v>
      </c>
      <c r="AR5413" t="str">
        <f>IFERROR(IF(OR(AP5413=338,AP5413=340,AP5413=341,AP5413=342,AP5413="342A",AP5413="342B"),PorcenRet(AP5413,AT5413,AU5413),INDEX(PORCENTAJEBUSCAR,MATCH(AP5413,CódigoRET,0),4)*1),"")</f>
        <v/>
      </c>
      <c r="AS5413">
        <f t="shared" si="590"/>
        <v>0</v>
      </c>
      <c r="BF5413" t="str">
        <f>IFERROR(IF(OR(BD5413=338,BD5413=340,BD5413=341,BD5413=342,BD5413="342A",BD5413="342B"),PorcenRet(BD5413,BH5413,BI5413),INDEX(PORCENTAJEBUSCAR,MATCH(BD5413,CódigoRET,0),4)*1),"")</f>
        <v/>
      </c>
      <c r="BG5413">
        <f t="shared" si="591"/>
        <v>0</v>
      </c>
      <c r="BO5413">
        <f t="shared" si="592"/>
        <v>0</v>
      </c>
      <c r="CC5413">
        <f t="shared" si="593"/>
        <v>0</v>
      </c>
      <c r="CD5413">
        <f t="shared" si="594"/>
        <v>0</v>
      </c>
      <c r="CG5413">
        <f ca="1">IFERROR(INDIRECT("IVA!X"&amp;MATCH(MID(COMPRAS!C5313,1,2)&amp;MID(COMPRAS!F5313,1,2)&amp;MID(COMPRAS!D5313,1,2),IVA!W:W,0)),"SIN COD.")</f>
        <v>0</v>
      </c>
      <c r="CH5413">
        <f ca="1">IFERROR(INDIRECT("IVA!Y"&amp;MATCH(MID(COMPRAS!C5313,1,2)&amp;MID(COMPRAS!F5313,1,2)&amp;MID(COMPRAS!D5313,1,2),IVA!W:W,0)),"SIN COD.")</f>
        <v>0</v>
      </c>
    </row>
    <row r="5414" spans="1:86" x14ac:dyDescent="0.25">
      <c r="A5414"/>
      <c r="B5414"/>
      <c r="D5414"/>
      <c r="AL5414">
        <f t="shared" si="588"/>
        <v>0</v>
      </c>
      <c r="AQ5414">
        <f t="shared" si="589"/>
        <v>0</v>
      </c>
      <c r="AR5414" t="str">
        <f>IFERROR(IF(OR(AP5414=338,AP5414=340,AP5414=341,AP5414=342,AP5414="342A",AP5414="342B"),PorcenRet(AP5414,AT5414,AU5414),INDEX(PORCENTAJEBUSCAR,MATCH(AP5414,CódigoRET,0),4)*1),"")</f>
        <v/>
      </c>
      <c r="AS5414">
        <f t="shared" si="590"/>
        <v>0</v>
      </c>
      <c r="BF5414" t="str">
        <f>IFERROR(IF(OR(BD5414=338,BD5414=340,BD5414=341,BD5414=342,BD5414="342A",BD5414="342B"),PorcenRet(BD5414,BH5414,BI5414),INDEX(PORCENTAJEBUSCAR,MATCH(BD5414,CódigoRET,0),4)*1),"")</f>
        <v/>
      </c>
      <c r="BG5414">
        <f t="shared" si="591"/>
        <v>0</v>
      </c>
      <c r="BO5414">
        <f t="shared" si="592"/>
        <v>0</v>
      </c>
      <c r="CC5414">
        <f t="shared" si="593"/>
        <v>0</v>
      </c>
      <c r="CD5414">
        <f t="shared" si="594"/>
        <v>0</v>
      </c>
      <c r="CG5414">
        <f ca="1">IFERROR(INDIRECT("IVA!X"&amp;MATCH(MID(COMPRAS!C5314,1,2)&amp;MID(COMPRAS!F5314,1,2)&amp;MID(COMPRAS!D5314,1,2),IVA!W:W,0)),"SIN COD.")</f>
        <v>0</v>
      </c>
      <c r="CH5414">
        <f ca="1">IFERROR(INDIRECT("IVA!Y"&amp;MATCH(MID(COMPRAS!C5314,1,2)&amp;MID(COMPRAS!F5314,1,2)&amp;MID(COMPRAS!D5314,1,2),IVA!W:W,0)),"SIN COD.")</f>
        <v>0</v>
      </c>
    </row>
    <row r="5415" spans="1:86" x14ac:dyDescent="0.25">
      <c r="A5415"/>
      <c r="B5415"/>
      <c r="D5415"/>
      <c r="AL5415">
        <f t="shared" si="588"/>
        <v>0</v>
      </c>
      <c r="AQ5415">
        <f t="shared" si="589"/>
        <v>0</v>
      </c>
      <c r="AR5415" t="str">
        <f>IFERROR(IF(OR(AP5415=338,AP5415=340,AP5415=341,AP5415=342,AP5415="342A",AP5415="342B"),PorcenRet(AP5415,AT5415,AU5415),INDEX(PORCENTAJEBUSCAR,MATCH(AP5415,CódigoRET,0),4)*1),"")</f>
        <v/>
      </c>
      <c r="AS5415">
        <f t="shared" si="590"/>
        <v>0</v>
      </c>
      <c r="BF5415" t="str">
        <f>IFERROR(IF(OR(BD5415=338,BD5415=340,BD5415=341,BD5415=342,BD5415="342A",BD5415="342B"),PorcenRet(BD5415,BH5415,BI5415),INDEX(PORCENTAJEBUSCAR,MATCH(BD5415,CódigoRET,0),4)*1),"")</f>
        <v/>
      </c>
      <c r="BG5415">
        <f t="shared" si="591"/>
        <v>0</v>
      </c>
      <c r="BO5415">
        <f t="shared" si="592"/>
        <v>0</v>
      </c>
      <c r="CC5415">
        <f t="shared" si="593"/>
        <v>0</v>
      </c>
      <c r="CD5415">
        <f t="shared" si="594"/>
        <v>0</v>
      </c>
      <c r="CG5415">
        <f ca="1">IFERROR(INDIRECT("IVA!X"&amp;MATCH(MID(COMPRAS!C5315,1,2)&amp;MID(COMPRAS!F5315,1,2)&amp;MID(COMPRAS!D5315,1,2),IVA!W:W,0)),"SIN COD.")</f>
        <v>0</v>
      </c>
      <c r="CH5415">
        <f ca="1">IFERROR(INDIRECT("IVA!Y"&amp;MATCH(MID(COMPRAS!C5315,1,2)&amp;MID(COMPRAS!F5315,1,2)&amp;MID(COMPRAS!D5315,1,2),IVA!W:W,0)),"SIN COD.")</f>
        <v>0</v>
      </c>
    </row>
    <row r="5416" spans="1:86" x14ac:dyDescent="0.25">
      <c r="A5416"/>
      <c r="B5416"/>
      <c r="D5416"/>
      <c r="AL5416">
        <f t="shared" si="588"/>
        <v>0</v>
      </c>
      <c r="AQ5416">
        <f t="shared" si="589"/>
        <v>0</v>
      </c>
      <c r="AR5416" t="str">
        <f>IFERROR(IF(OR(AP5416=338,AP5416=340,AP5416=341,AP5416=342,AP5416="342A",AP5416="342B"),PorcenRet(AP5416,AT5416,AU5416),INDEX(PORCENTAJEBUSCAR,MATCH(AP5416,CódigoRET,0),4)*1),"")</f>
        <v/>
      </c>
      <c r="AS5416">
        <f t="shared" si="590"/>
        <v>0</v>
      </c>
      <c r="BF5416" t="str">
        <f>IFERROR(IF(OR(BD5416=338,BD5416=340,BD5416=341,BD5416=342,BD5416="342A",BD5416="342B"),PorcenRet(BD5416,BH5416,BI5416),INDEX(PORCENTAJEBUSCAR,MATCH(BD5416,CódigoRET,0),4)*1),"")</f>
        <v/>
      </c>
      <c r="BG5416">
        <f t="shared" si="591"/>
        <v>0</v>
      </c>
      <c r="BO5416">
        <f t="shared" si="592"/>
        <v>0</v>
      </c>
      <c r="CC5416">
        <f t="shared" si="593"/>
        <v>0</v>
      </c>
      <c r="CD5416">
        <f t="shared" si="594"/>
        <v>0</v>
      </c>
      <c r="CG5416">
        <f ca="1">IFERROR(INDIRECT("IVA!X"&amp;MATCH(MID(COMPRAS!C5316,1,2)&amp;MID(COMPRAS!F5316,1,2)&amp;MID(COMPRAS!D5316,1,2),IVA!W:W,0)),"SIN COD.")</f>
        <v>0</v>
      </c>
      <c r="CH5416">
        <f ca="1">IFERROR(INDIRECT("IVA!Y"&amp;MATCH(MID(COMPRAS!C5316,1,2)&amp;MID(COMPRAS!F5316,1,2)&amp;MID(COMPRAS!D5316,1,2),IVA!W:W,0)),"SIN COD.")</f>
        <v>0</v>
      </c>
    </row>
    <row r="5417" spans="1:86" x14ac:dyDescent="0.25">
      <c r="A5417"/>
      <c r="B5417"/>
      <c r="D5417"/>
      <c r="AL5417">
        <f t="shared" si="588"/>
        <v>0</v>
      </c>
      <c r="AQ5417">
        <f t="shared" si="589"/>
        <v>0</v>
      </c>
      <c r="AR5417" t="str">
        <f>IFERROR(IF(OR(AP5417=338,AP5417=340,AP5417=341,AP5417=342,AP5417="342A",AP5417="342B"),PorcenRet(AP5417,AT5417,AU5417),INDEX(PORCENTAJEBUSCAR,MATCH(AP5417,CódigoRET,0),4)*1),"")</f>
        <v/>
      </c>
      <c r="AS5417">
        <f t="shared" si="590"/>
        <v>0</v>
      </c>
      <c r="BF5417" t="str">
        <f>IFERROR(IF(OR(BD5417=338,BD5417=340,BD5417=341,BD5417=342,BD5417="342A",BD5417="342B"),PorcenRet(BD5417,BH5417,BI5417),INDEX(PORCENTAJEBUSCAR,MATCH(BD5417,CódigoRET,0),4)*1),"")</f>
        <v/>
      </c>
      <c r="BG5417">
        <f t="shared" si="591"/>
        <v>0</v>
      </c>
      <c r="BO5417">
        <f t="shared" si="592"/>
        <v>0</v>
      </c>
      <c r="CC5417">
        <f t="shared" si="593"/>
        <v>0</v>
      </c>
      <c r="CD5417">
        <f t="shared" si="594"/>
        <v>0</v>
      </c>
      <c r="CG5417">
        <f ca="1">IFERROR(INDIRECT("IVA!X"&amp;MATCH(MID(COMPRAS!C5317,1,2)&amp;MID(COMPRAS!F5317,1,2)&amp;MID(COMPRAS!D5317,1,2),IVA!W:W,0)),"SIN COD.")</f>
        <v>0</v>
      </c>
      <c r="CH5417">
        <f ca="1">IFERROR(INDIRECT("IVA!Y"&amp;MATCH(MID(COMPRAS!C5317,1,2)&amp;MID(COMPRAS!F5317,1,2)&amp;MID(COMPRAS!D5317,1,2),IVA!W:W,0)),"SIN COD.")</f>
        <v>0</v>
      </c>
    </row>
    <row r="5418" spans="1:86" x14ac:dyDescent="0.25">
      <c r="A5418"/>
      <c r="B5418"/>
      <c r="D5418"/>
      <c r="AL5418">
        <f t="shared" si="588"/>
        <v>0</v>
      </c>
      <c r="AQ5418">
        <f t="shared" si="589"/>
        <v>0</v>
      </c>
      <c r="AR5418" t="str">
        <f>IFERROR(IF(OR(AP5418=338,AP5418=340,AP5418=341,AP5418=342,AP5418="342A",AP5418="342B"),PorcenRet(AP5418,AT5418,AU5418),INDEX(PORCENTAJEBUSCAR,MATCH(AP5418,CódigoRET,0),4)*1),"")</f>
        <v/>
      </c>
      <c r="AS5418">
        <f t="shared" si="590"/>
        <v>0</v>
      </c>
      <c r="BF5418" t="str">
        <f>IFERROR(IF(OR(BD5418=338,BD5418=340,BD5418=341,BD5418=342,BD5418="342A",BD5418="342B"),PorcenRet(BD5418,BH5418,BI5418),INDEX(PORCENTAJEBUSCAR,MATCH(BD5418,CódigoRET,0),4)*1),"")</f>
        <v/>
      </c>
      <c r="BG5418">
        <f t="shared" si="591"/>
        <v>0</v>
      </c>
      <c r="BO5418">
        <f t="shared" si="592"/>
        <v>0</v>
      </c>
      <c r="CC5418">
        <f t="shared" si="593"/>
        <v>0</v>
      </c>
      <c r="CD5418">
        <f t="shared" si="594"/>
        <v>0</v>
      </c>
      <c r="CG5418">
        <f ca="1">IFERROR(INDIRECT("IVA!X"&amp;MATCH(MID(COMPRAS!C5318,1,2)&amp;MID(COMPRAS!F5318,1,2)&amp;MID(COMPRAS!D5318,1,2),IVA!W:W,0)),"SIN COD.")</f>
        <v>0</v>
      </c>
      <c r="CH5418">
        <f ca="1">IFERROR(INDIRECT("IVA!Y"&amp;MATCH(MID(COMPRAS!C5318,1,2)&amp;MID(COMPRAS!F5318,1,2)&amp;MID(COMPRAS!D5318,1,2),IVA!W:W,0)),"SIN COD.")</f>
        <v>0</v>
      </c>
    </row>
    <row r="5419" spans="1:86" x14ac:dyDescent="0.25">
      <c r="A5419"/>
      <c r="B5419"/>
      <c r="D5419"/>
      <c r="AL5419">
        <f t="shared" si="588"/>
        <v>0</v>
      </c>
      <c r="AQ5419">
        <f t="shared" si="589"/>
        <v>0</v>
      </c>
      <c r="AR5419" t="str">
        <f>IFERROR(IF(OR(AP5419=338,AP5419=340,AP5419=341,AP5419=342,AP5419="342A",AP5419="342B"),PorcenRet(AP5419,AT5419,AU5419),INDEX(PORCENTAJEBUSCAR,MATCH(AP5419,CódigoRET,0),4)*1),"")</f>
        <v/>
      </c>
      <c r="AS5419">
        <f t="shared" si="590"/>
        <v>0</v>
      </c>
      <c r="BF5419" t="str">
        <f>IFERROR(IF(OR(BD5419=338,BD5419=340,BD5419=341,BD5419=342,BD5419="342A",BD5419="342B"),PorcenRet(BD5419,BH5419,BI5419),INDEX(PORCENTAJEBUSCAR,MATCH(BD5419,CódigoRET,0),4)*1),"")</f>
        <v/>
      </c>
      <c r="BG5419">
        <f t="shared" si="591"/>
        <v>0</v>
      </c>
      <c r="BO5419">
        <f t="shared" si="592"/>
        <v>0</v>
      </c>
      <c r="CC5419">
        <f t="shared" si="593"/>
        <v>0</v>
      </c>
      <c r="CD5419">
        <f t="shared" si="594"/>
        <v>0</v>
      </c>
      <c r="CG5419">
        <f ca="1">IFERROR(INDIRECT("IVA!X"&amp;MATCH(MID(COMPRAS!C5319,1,2)&amp;MID(COMPRAS!F5319,1,2)&amp;MID(COMPRAS!D5319,1,2),IVA!W:W,0)),"SIN COD.")</f>
        <v>0</v>
      </c>
      <c r="CH5419">
        <f ca="1">IFERROR(INDIRECT("IVA!Y"&amp;MATCH(MID(COMPRAS!C5319,1,2)&amp;MID(COMPRAS!F5319,1,2)&amp;MID(COMPRAS!D5319,1,2),IVA!W:W,0)),"SIN COD.")</f>
        <v>0</v>
      </c>
    </row>
    <row r="5420" spans="1:86" x14ac:dyDescent="0.25">
      <c r="A5420"/>
      <c r="B5420"/>
      <c r="D5420"/>
      <c r="AL5420">
        <f t="shared" si="588"/>
        <v>0</v>
      </c>
      <c r="AQ5420">
        <f t="shared" si="589"/>
        <v>0</v>
      </c>
      <c r="AR5420" t="str">
        <f>IFERROR(IF(OR(AP5420=338,AP5420=340,AP5420=341,AP5420=342,AP5420="342A",AP5420="342B"),PorcenRet(AP5420,AT5420,AU5420),INDEX(PORCENTAJEBUSCAR,MATCH(AP5420,CódigoRET,0),4)*1),"")</f>
        <v/>
      </c>
      <c r="AS5420">
        <f t="shared" si="590"/>
        <v>0</v>
      </c>
      <c r="BF5420" t="str">
        <f>IFERROR(IF(OR(BD5420=338,BD5420=340,BD5420=341,BD5420=342,BD5420="342A",BD5420="342B"),PorcenRet(BD5420,BH5420,BI5420),INDEX(PORCENTAJEBUSCAR,MATCH(BD5420,CódigoRET,0),4)*1),"")</f>
        <v/>
      </c>
      <c r="BG5420">
        <f t="shared" si="591"/>
        <v>0</v>
      </c>
      <c r="BO5420">
        <f t="shared" si="592"/>
        <v>0</v>
      </c>
      <c r="CC5420">
        <f t="shared" si="593"/>
        <v>0</v>
      </c>
      <c r="CD5420">
        <f t="shared" si="594"/>
        <v>0</v>
      </c>
      <c r="CG5420">
        <f ca="1">IFERROR(INDIRECT("IVA!X"&amp;MATCH(MID(COMPRAS!C5320,1,2)&amp;MID(COMPRAS!F5320,1,2)&amp;MID(COMPRAS!D5320,1,2),IVA!W:W,0)),"SIN COD.")</f>
        <v>0</v>
      </c>
      <c r="CH5420">
        <f ca="1">IFERROR(INDIRECT("IVA!Y"&amp;MATCH(MID(COMPRAS!C5320,1,2)&amp;MID(COMPRAS!F5320,1,2)&amp;MID(COMPRAS!D5320,1,2),IVA!W:W,0)),"SIN COD.")</f>
        <v>0</v>
      </c>
    </row>
    <row r="5421" spans="1:86" x14ac:dyDescent="0.25">
      <c r="A5421"/>
      <c r="B5421"/>
      <c r="D5421"/>
      <c r="AL5421">
        <f t="shared" si="588"/>
        <v>0</v>
      </c>
      <c r="AQ5421">
        <f t="shared" si="589"/>
        <v>0</v>
      </c>
      <c r="AR5421" t="str">
        <f>IFERROR(IF(OR(AP5421=338,AP5421=340,AP5421=341,AP5421=342,AP5421="342A",AP5421="342B"),PorcenRet(AP5421,AT5421,AU5421),INDEX(PORCENTAJEBUSCAR,MATCH(AP5421,CódigoRET,0),4)*1),"")</f>
        <v/>
      </c>
      <c r="AS5421">
        <f t="shared" si="590"/>
        <v>0</v>
      </c>
      <c r="BF5421" t="str">
        <f>IFERROR(IF(OR(BD5421=338,BD5421=340,BD5421=341,BD5421=342,BD5421="342A",BD5421="342B"),PorcenRet(BD5421,BH5421,BI5421),INDEX(PORCENTAJEBUSCAR,MATCH(BD5421,CódigoRET,0),4)*1),"")</f>
        <v/>
      </c>
      <c r="BG5421">
        <f t="shared" si="591"/>
        <v>0</v>
      </c>
      <c r="BO5421">
        <f t="shared" si="592"/>
        <v>0</v>
      </c>
      <c r="CC5421">
        <f t="shared" si="593"/>
        <v>0</v>
      </c>
      <c r="CD5421">
        <f t="shared" si="594"/>
        <v>0</v>
      </c>
      <c r="CG5421">
        <f ca="1">IFERROR(INDIRECT("IVA!X"&amp;MATCH(MID(COMPRAS!C5321,1,2)&amp;MID(COMPRAS!F5321,1,2)&amp;MID(COMPRAS!D5321,1,2),IVA!W:W,0)),"SIN COD.")</f>
        <v>0</v>
      </c>
      <c r="CH5421">
        <f ca="1">IFERROR(INDIRECT("IVA!Y"&amp;MATCH(MID(COMPRAS!C5321,1,2)&amp;MID(COMPRAS!F5321,1,2)&amp;MID(COMPRAS!D5321,1,2),IVA!W:W,0)),"SIN COD.")</f>
        <v>0</v>
      </c>
    </row>
    <row r="5422" spans="1:86" x14ac:dyDescent="0.25">
      <c r="A5422"/>
      <c r="B5422"/>
      <c r="D5422"/>
      <c r="AL5422">
        <f t="shared" si="588"/>
        <v>0</v>
      </c>
      <c r="AQ5422">
        <f t="shared" si="589"/>
        <v>0</v>
      </c>
      <c r="AR5422" t="str">
        <f>IFERROR(IF(OR(AP5422=338,AP5422=340,AP5422=341,AP5422=342,AP5422="342A",AP5422="342B"),PorcenRet(AP5422,AT5422,AU5422),INDEX(PORCENTAJEBUSCAR,MATCH(AP5422,CódigoRET,0),4)*1),"")</f>
        <v/>
      </c>
      <c r="AS5422">
        <f t="shared" si="590"/>
        <v>0</v>
      </c>
      <c r="BF5422" t="str">
        <f>IFERROR(IF(OR(BD5422=338,BD5422=340,BD5422=341,BD5422=342,BD5422="342A",BD5422="342B"),PorcenRet(BD5422,BH5422,BI5422),INDEX(PORCENTAJEBUSCAR,MATCH(BD5422,CódigoRET,0),4)*1),"")</f>
        <v/>
      </c>
      <c r="BG5422">
        <f t="shared" si="591"/>
        <v>0</v>
      </c>
      <c r="BO5422">
        <f t="shared" si="592"/>
        <v>0</v>
      </c>
      <c r="CC5422">
        <f t="shared" si="593"/>
        <v>0</v>
      </c>
      <c r="CD5422">
        <f t="shared" si="594"/>
        <v>0</v>
      </c>
      <c r="CG5422">
        <f ca="1">IFERROR(INDIRECT("IVA!X"&amp;MATCH(MID(COMPRAS!C5322,1,2)&amp;MID(COMPRAS!F5322,1,2)&amp;MID(COMPRAS!D5322,1,2),IVA!W:W,0)),"SIN COD.")</f>
        <v>0</v>
      </c>
      <c r="CH5422">
        <f ca="1">IFERROR(INDIRECT("IVA!Y"&amp;MATCH(MID(COMPRAS!C5322,1,2)&amp;MID(COMPRAS!F5322,1,2)&amp;MID(COMPRAS!D5322,1,2),IVA!W:W,0)),"SIN COD.")</f>
        <v>0</v>
      </c>
    </row>
    <row r="5423" spans="1:86" x14ac:dyDescent="0.25">
      <c r="A5423"/>
      <c r="B5423"/>
      <c r="D5423"/>
      <c r="AL5423">
        <f t="shared" si="588"/>
        <v>0</v>
      </c>
      <c r="AQ5423">
        <f t="shared" si="589"/>
        <v>0</v>
      </c>
      <c r="AR5423" t="str">
        <f>IFERROR(IF(OR(AP5423=338,AP5423=340,AP5423=341,AP5423=342,AP5423="342A",AP5423="342B"),PorcenRet(AP5423,AT5423,AU5423),INDEX(PORCENTAJEBUSCAR,MATCH(AP5423,CódigoRET,0),4)*1),"")</f>
        <v/>
      </c>
      <c r="AS5423">
        <f t="shared" si="590"/>
        <v>0</v>
      </c>
      <c r="BF5423" t="str">
        <f>IFERROR(IF(OR(BD5423=338,BD5423=340,BD5423=341,BD5423=342,BD5423="342A",BD5423="342B"),PorcenRet(BD5423,BH5423,BI5423),INDEX(PORCENTAJEBUSCAR,MATCH(BD5423,CódigoRET,0),4)*1),"")</f>
        <v/>
      </c>
      <c r="BG5423">
        <f t="shared" si="591"/>
        <v>0</v>
      </c>
      <c r="BO5423">
        <f t="shared" si="592"/>
        <v>0</v>
      </c>
      <c r="CC5423">
        <f t="shared" si="593"/>
        <v>0</v>
      </c>
      <c r="CD5423">
        <f t="shared" si="594"/>
        <v>0</v>
      </c>
      <c r="CG5423">
        <f ca="1">IFERROR(INDIRECT("IVA!X"&amp;MATCH(MID(COMPRAS!C5323,1,2)&amp;MID(COMPRAS!F5323,1,2)&amp;MID(COMPRAS!D5323,1,2),IVA!W:W,0)),"SIN COD.")</f>
        <v>0</v>
      </c>
      <c r="CH5423">
        <f ca="1">IFERROR(INDIRECT("IVA!Y"&amp;MATCH(MID(COMPRAS!C5323,1,2)&amp;MID(COMPRAS!F5323,1,2)&amp;MID(COMPRAS!D5323,1,2),IVA!W:W,0)),"SIN COD.")</f>
        <v>0</v>
      </c>
    </row>
    <row r="5424" spans="1:86" x14ac:dyDescent="0.25">
      <c r="A5424"/>
      <c r="B5424"/>
      <c r="D5424"/>
      <c r="AL5424">
        <f t="shared" si="588"/>
        <v>0</v>
      </c>
      <c r="AQ5424">
        <f t="shared" si="589"/>
        <v>0</v>
      </c>
      <c r="AR5424" t="str">
        <f>IFERROR(IF(OR(AP5424=338,AP5424=340,AP5424=341,AP5424=342,AP5424="342A",AP5424="342B"),PorcenRet(AP5424,AT5424,AU5424),INDEX(PORCENTAJEBUSCAR,MATCH(AP5424,CódigoRET,0),4)*1),"")</f>
        <v/>
      </c>
      <c r="AS5424">
        <f t="shared" si="590"/>
        <v>0</v>
      </c>
      <c r="BF5424" t="str">
        <f>IFERROR(IF(OR(BD5424=338,BD5424=340,BD5424=341,BD5424=342,BD5424="342A",BD5424="342B"),PorcenRet(BD5424,BH5424,BI5424),INDEX(PORCENTAJEBUSCAR,MATCH(BD5424,CódigoRET,0),4)*1),"")</f>
        <v/>
      </c>
      <c r="BG5424">
        <f t="shared" si="591"/>
        <v>0</v>
      </c>
      <c r="BO5424">
        <f t="shared" si="592"/>
        <v>0</v>
      </c>
      <c r="CC5424">
        <f t="shared" si="593"/>
        <v>0</v>
      </c>
      <c r="CD5424">
        <f t="shared" si="594"/>
        <v>0</v>
      </c>
      <c r="CG5424">
        <f ca="1">IFERROR(INDIRECT("IVA!X"&amp;MATCH(MID(COMPRAS!C5324,1,2)&amp;MID(COMPRAS!F5324,1,2)&amp;MID(COMPRAS!D5324,1,2),IVA!W:W,0)),"SIN COD.")</f>
        <v>0</v>
      </c>
      <c r="CH5424">
        <f ca="1">IFERROR(INDIRECT("IVA!Y"&amp;MATCH(MID(COMPRAS!C5324,1,2)&amp;MID(COMPRAS!F5324,1,2)&amp;MID(COMPRAS!D5324,1,2),IVA!W:W,0)),"SIN COD.")</f>
        <v>0</v>
      </c>
    </row>
    <row r="5425" spans="1:86" x14ac:dyDescent="0.25">
      <c r="A5425"/>
      <c r="B5425"/>
      <c r="D5425"/>
      <c r="AL5425">
        <f t="shared" si="588"/>
        <v>0</v>
      </c>
      <c r="AQ5425">
        <f t="shared" si="589"/>
        <v>0</v>
      </c>
      <c r="AR5425" t="str">
        <f>IFERROR(IF(OR(AP5425=338,AP5425=340,AP5425=341,AP5425=342,AP5425="342A",AP5425="342B"),PorcenRet(AP5425,AT5425,AU5425),INDEX(PORCENTAJEBUSCAR,MATCH(AP5425,CódigoRET,0),4)*1),"")</f>
        <v/>
      </c>
      <c r="AS5425">
        <f t="shared" si="590"/>
        <v>0</v>
      </c>
      <c r="BF5425" t="str">
        <f>IFERROR(IF(OR(BD5425=338,BD5425=340,BD5425=341,BD5425=342,BD5425="342A",BD5425="342B"),PorcenRet(BD5425,BH5425,BI5425),INDEX(PORCENTAJEBUSCAR,MATCH(BD5425,CódigoRET,0),4)*1),"")</f>
        <v/>
      </c>
      <c r="BG5425">
        <f t="shared" si="591"/>
        <v>0</v>
      </c>
      <c r="BO5425">
        <f t="shared" si="592"/>
        <v>0</v>
      </c>
      <c r="CC5425">
        <f t="shared" si="593"/>
        <v>0</v>
      </c>
      <c r="CD5425">
        <f t="shared" si="594"/>
        <v>0</v>
      </c>
      <c r="CG5425">
        <f ca="1">IFERROR(INDIRECT("IVA!X"&amp;MATCH(MID(COMPRAS!C5325,1,2)&amp;MID(COMPRAS!F5325,1,2)&amp;MID(COMPRAS!D5325,1,2),IVA!W:W,0)),"SIN COD.")</f>
        <v>0</v>
      </c>
      <c r="CH5425">
        <f ca="1">IFERROR(INDIRECT("IVA!Y"&amp;MATCH(MID(COMPRAS!C5325,1,2)&amp;MID(COMPRAS!F5325,1,2)&amp;MID(COMPRAS!D5325,1,2),IVA!W:W,0)),"SIN COD.")</f>
        <v>0</v>
      </c>
    </row>
    <row r="5426" spans="1:86" x14ac:dyDescent="0.25">
      <c r="A5426"/>
      <c r="B5426"/>
      <c r="D5426"/>
      <c r="AL5426">
        <f t="shared" si="588"/>
        <v>0</v>
      </c>
      <c r="AQ5426">
        <f t="shared" si="589"/>
        <v>0</v>
      </c>
      <c r="AR5426" t="str">
        <f>IFERROR(IF(OR(AP5426=338,AP5426=340,AP5426=341,AP5426=342,AP5426="342A",AP5426="342B"),PorcenRet(AP5426,AT5426,AU5426),INDEX(PORCENTAJEBUSCAR,MATCH(AP5426,CódigoRET,0),4)*1),"")</f>
        <v/>
      </c>
      <c r="AS5426">
        <f t="shared" si="590"/>
        <v>0</v>
      </c>
      <c r="BF5426" t="str">
        <f>IFERROR(IF(OR(BD5426=338,BD5426=340,BD5426=341,BD5426=342,BD5426="342A",BD5426="342B"),PorcenRet(BD5426,BH5426,BI5426),INDEX(PORCENTAJEBUSCAR,MATCH(BD5426,CódigoRET,0),4)*1),"")</f>
        <v/>
      </c>
      <c r="BG5426">
        <f t="shared" si="591"/>
        <v>0</v>
      </c>
      <c r="BO5426">
        <f t="shared" si="592"/>
        <v>0</v>
      </c>
      <c r="CC5426">
        <f t="shared" si="593"/>
        <v>0</v>
      </c>
      <c r="CD5426">
        <f t="shared" si="594"/>
        <v>0</v>
      </c>
      <c r="CG5426">
        <f ca="1">IFERROR(INDIRECT("IVA!X"&amp;MATCH(MID(COMPRAS!C5326,1,2)&amp;MID(COMPRAS!F5326,1,2)&amp;MID(COMPRAS!D5326,1,2),IVA!W:W,0)),"SIN COD.")</f>
        <v>0</v>
      </c>
      <c r="CH5426">
        <f ca="1">IFERROR(INDIRECT("IVA!Y"&amp;MATCH(MID(COMPRAS!C5326,1,2)&amp;MID(COMPRAS!F5326,1,2)&amp;MID(COMPRAS!D5326,1,2),IVA!W:W,0)),"SIN COD.")</f>
        <v>0</v>
      </c>
    </row>
    <row r="5427" spans="1:86" x14ac:dyDescent="0.25">
      <c r="A5427"/>
      <c r="B5427"/>
      <c r="D5427"/>
      <c r="AL5427">
        <f t="shared" si="588"/>
        <v>0</v>
      </c>
      <c r="AQ5427">
        <f t="shared" si="589"/>
        <v>0</v>
      </c>
      <c r="AR5427" t="str">
        <f>IFERROR(IF(OR(AP5427=338,AP5427=340,AP5427=341,AP5427=342,AP5427="342A",AP5427="342B"),PorcenRet(AP5427,AT5427,AU5427),INDEX(PORCENTAJEBUSCAR,MATCH(AP5427,CódigoRET,0),4)*1),"")</f>
        <v/>
      </c>
      <c r="AS5427">
        <f t="shared" si="590"/>
        <v>0</v>
      </c>
      <c r="BF5427" t="str">
        <f>IFERROR(IF(OR(BD5427=338,BD5427=340,BD5427=341,BD5427=342,BD5427="342A",BD5427="342B"),PorcenRet(BD5427,BH5427,BI5427),INDEX(PORCENTAJEBUSCAR,MATCH(BD5427,CódigoRET,0),4)*1),"")</f>
        <v/>
      </c>
      <c r="BG5427">
        <f t="shared" si="591"/>
        <v>0</v>
      </c>
      <c r="BO5427">
        <f t="shared" si="592"/>
        <v>0</v>
      </c>
      <c r="CC5427">
        <f t="shared" si="593"/>
        <v>0</v>
      </c>
      <c r="CD5427">
        <f t="shared" si="594"/>
        <v>0</v>
      </c>
      <c r="CG5427">
        <f ca="1">IFERROR(INDIRECT("IVA!X"&amp;MATCH(MID(COMPRAS!C5327,1,2)&amp;MID(COMPRAS!F5327,1,2)&amp;MID(COMPRAS!D5327,1,2),IVA!W:W,0)),"SIN COD.")</f>
        <v>0</v>
      </c>
      <c r="CH5427">
        <f ca="1">IFERROR(INDIRECT("IVA!Y"&amp;MATCH(MID(COMPRAS!C5327,1,2)&amp;MID(COMPRAS!F5327,1,2)&amp;MID(COMPRAS!D5327,1,2),IVA!W:W,0)),"SIN COD.")</f>
        <v>0</v>
      </c>
    </row>
    <row r="5428" spans="1:86" x14ac:dyDescent="0.25">
      <c r="A5428"/>
      <c r="B5428"/>
      <c r="D5428"/>
      <c r="AL5428">
        <f t="shared" si="588"/>
        <v>0</v>
      </c>
      <c r="AQ5428">
        <f t="shared" si="589"/>
        <v>0</v>
      </c>
      <c r="AR5428" t="str">
        <f>IFERROR(IF(OR(AP5428=338,AP5428=340,AP5428=341,AP5428=342,AP5428="342A",AP5428="342B"),PorcenRet(AP5428,AT5428,AU5428),INDEX(PORCENTAJEBUSCAR,MATCH(AP5428,CódigoRET,0),4)*1),"")</f>
        <v/>
      </c>
      <c r="AS5428">
        <f t="shared" si="590"/>
        <v>0</v>
      </c>
      <c r="BF5428" t="str">
        <f>IFERROR(IF(OR(BD5428=338,BD5428=340,BD5428=341,BD5428=342,BD5428="342A",BD5428="342B"),PorcenRet(BD5428,BH5428,BI5428),INDEX(PORCENTAJEBUSCAR,MATCH(BD5428,CódigoRET,0),4)*1),"")</f>
        <v/>
      </c>
      <c r="BG5428">
        <f t="shared" si="591"/>
        <v>0</v>
      </c>
      <c r="BO5428">
        <f t="shared" si="592"/>
        <v>0</v>
      </c>
      <c r="CC5428">
        <f t="shared" si="593"/>
        <v>0</v>
      </c>
      <c r="CD5428">
        <f t="shared" si="594"/>
        <v>0</v>
      </c>
      <c r="CG5428">
        <f ca="1">IFERROR(INDIRECT("IVA!X"&amp;MATCH(MID(COMPRAS!C5328,1,2)&amp;MID(COMPRAS!F5328,1,2)&amp;MID(COMPRAS!D5328,1,2),IVA!W:W,0)),"SIN COD.")</f>
        <v>0</v>
      </c>
      <c r="CH5428">
        <f ca="1">IFERROR(INDIRECT("IVA!Y"&amp;MATCH(MID(COMPRAS!C5328,1,2)&amp;MID(COMPRAS!F5328,1,2)&amp;MID(COMPRAS!D5328,1,2),IVA!W:W,0)),"SIN COD.")</f>
        <v>0</v>
      </c>
    </row>
    <row r="5429" spans="1:86" x14ac:dyDescent="0.25">
      <c r="A5429"/>
      <c r="B5429"/>
      <c r="D5429"/>
      <c r="AL5429">
        <f t="shared" si="588"/>
        <v>0</v>
      </c>
      <c r="AQ5429">
        <f t="shared" si="589"/>
        <v>0</v>
      </c>
      <c r="AR5429" t="str">
        <f>IFERROR(IF(OR(AP5429=338,AP5429=340,AP5429=341,AP5429=342,AP5429="342A",AP5429="342B"),PorcenRet(AP5429,AT5429,AU5429),INDEX(PORCENTAJEBUSCAR,MATCH(AP5429,CódigoRET,0),4)*1),"")</f>
        <v/>
      </c>
      <c r="AS5429">
        <f t="shared" si="590"/>
        <v>0</v>
      </c>
      <c r="BF5429" t="str">
        <f>IFERROR(IF(OR(BD5429=338,BD5429=340,BD5429=341,BD5429=342,BD5429="342A",BD5429="342B"),PorcenRet(BD5429,BH5429,BI5429),INDEX(PORCENTAJEBUSCAR,MATCH(BD5429,CódigoRET,0),4)*1),"")</f>
        <v/>
      </c>
      <c r="BG5429">
        <f t="shared" si="591"/>
        <v>0</v>
      </c>
      <c r="BO5429">
        <f t="shared" si="592"/>
        <v>0</v>
      </c>
      <c r="CC5429">
        <f t="shared" si="593"/>
        <v>0</v>
      </c>
      <c r="CD5429">
        <f t="shared" si="594"/>
        <v>0</v>
      </c>
      <c r="CG5429">
        <f ca="1">IFERROR(INDIRECT("IVA!X"&amp;MATCH(MID(COMPRAS!C5329,1,2)&amp;MID(COMPRAS!F5329,1,2)&amp;MID(COMPRAS!D5329,1,2),IVA!W:W,0)),"SIN COD.")</f>
        <v>0</v>
      </c>
      <c r="CH5429">
        <f ca="1">IFERROR(INDIRECT("IVA!Y"&amp;MATCH(MID(COMPRAS!C5329,1,2)&amp;MID(COMPRAS!F5329,1,2)&amp;MID(COMPRAS!D5329,1,2),IVA!W:W,0)),"SIN COD.")</f>
        <v>0</v>
      </c>
    </row>
    <row r="5430" spans="1:86" x14ac:dyDescent="0.25">
      <c r="A5430"/>
      <c r="B5430"/>
      <c r="D5430"/>
      <c r="AL5430">
        <f t="shared" si="588"/>
        <v>0</v>
      </c>
      <c r="AQ5430">
        <f t="shared" si="589"/>
        <v>0</v>
      </c>
      <c r="AR5430" t="str">
        <f>IFERROR(IF(OR(AP5430=338,AP5430=340,AP5430=341,AP5430=342,AP5430="342A",AP5430="342B"),PorcenRet(AP5430,AT5430,AU5430),INDEX(PORCENTAJEBUSCAR,MATCH(AP5430,CódigoRET,0),4)*1),"")</f>
        <v/>
      </c>
      <c r="AS5430">
        <f t="shared" si="590"/>
        <v>0</v>
      </c>
      <c r="BF5430" t="str">
        <f>IFERROR(IF(OR(BD5430=338,BD5430=340,BD5430=341,BD5430=342,BD5430="342A",BD5430="342B"),PorcenRet(BD5430,BH5430,BI5430),INDEX(PORCENTAJEBUSCAR,MATCH(BD5430,CódigoRET,0),4)*1),"")</f>
        <v/>
      </c>
      <c r="BG5430">
        <f t="shared" si="591"/>
        <v>0</v>
      </c>
      <c r="BO5430">
        <f t="shared" si="592"/>
        <v>0</v>
      </c>
      <c r="CC5430">
        <f t="shared" si="593"/>
        <v>0</v>
      </c>
      <c r="CD5430">
        <f t="shared" si="594"/>
        <v>0</v>
      </c>
      <c r="CG5430">
        <f ca="1">IFERROR(INDIRECT("IVA!X"&amp;MATCH(MID(COMPRAS!C5330,1,2)&amp;MID(COMPRAS!F5330,1,2)&amp;MID(COMPRAS!D5330,1,2),IVA!W:W,0)),"SIN COD.")</f>
        <v>0</v>
      </c>
      <c r="CH5430">
        <f ca="1">IFERROR(INDIRECT("IVA!Y"&amp;MATCH(MID(COMPRAS!C5330,1,2)&amp;MID(COMPRAS!F5330,1,2)&amp;MID(COMPRAS!D5330,1,2),IVA!W:W,0)),"SIN COD.")</f>
        <v>0</v>
      </c>
    </row>
    <row r="5431" spans="1:86" x14ac:dyDescent="0.25">
      <c r="A5431"/>
      <c r="B5431"/>
      <c r="D5431"/>
      <c r="AL5431">
        <f t="shared" si="588"/>
        <v>0</v>
      </c>
      <c r="AQ5431">
        <f t="shared" si="589"/>
        <v>0</v>
      </c>
      <c r="AR5431" t="str">
        <f>IFERROR(IF(OR(AP5431=338,AP5431=340,AP5431=341,AP5431=342,AP5431="342A",AP5431="342B"),PorcenRet(AP5431,AT5431,AU5431),INDEX(PORCENTAJEBUSCAR,MATCH(AP5431,CódigoRET,0),4)*1),"")</f>
        <v/>
      </c>
      <c r="AS5431">
        <f t="shared" si="590"/>
        <v>0</v>
      </c>
      <c r="BF5431" t="str">
        <f>IFERROR(IF(OR(BD5431=338,BD5431=340,BD5431=341,BD5431=342,BD5431="342A",BD5431="342B"),PorcenRet(BD5431,BH5431,BI5431),INDEX(PORCENTAJEBUSCAR,MATCH(BD5431,CódigoRET,0),4)*1),"")</f>
        <v/>
      </c>
      <c r="BG5431">
        <f t="shared" si="591"/>
        <v>0</v>
      </c>
      <c r="BO5431">
        <f t="shared" si="592"/>
        <v>0</v>
      </c>
      <c r="CC5431">
        <f t="shared" si="593"/>
        <v>0</v>
      </c>
      <c r="CD5431">
        <f t="shared" si="594"/>
        <v>0</v>
      </c>
      <c r="CG5431">
        <f ca="1">IFERROR(INDIRECT("IVA!X"&amp;MATCH(MID(COMPRAS!C5331,1,2)&amp;MID(COMPRAS!F5331,1,2)&amp;MID(COMPRAS!D5331,1,2),IVA!W:W,0)),"SIN COD.")</f>
        <v>0</v>
      </c>
      <c r="CH5431">
        <f ca="1">IFERROR(INDIRECT("IVA!Y"&amp;MATCH(MID(COMPRAS!C5331,1,2)&amp;MID(COMPRAS!F5331,1,2)&amp;MID(COMPRAS!D5331,1,2),IVA!W:W,0)),"SIN COD.")</f>
        <v>0</v>
      </c>
    </row>
    <row r="5432" spans="1:86" x14ac:dyDescent="0.25">
      <c r="A5432"/>
      <c r="B5432"/>
      <c r="D5432"/>
      <c r="AL5432">
        <f t="shared" si="588"/>
        <v>0</v>
      </c>
      <c r="AQ5432">
        <f t="shared" si="589"/>
        <v>0</v>
      </c>
      <c r="AR5432" t="str">
        <f>IFERROR(IF(OR(AP5432=338,AP5432=340,AP5432=341,AP5432=342,AP5432="342A",AP5432="342B"),PorcenRet(AP5432,AT5432,AU5432),INDEX(PORCENTAJEBUSCAR,MATCH(AP5432,CódigoRET,0),4)*1),"")</f>
        <v/>
      </c>
      <c r="AS5432">
        <f t="shared" si="590"/>
        <v>0</v>
      </c>
      <c r="BF5432" t="str">
        <f>IFERROR(IF(OR(BD5432=338,BD5432=340,BD5432=341,BD5432=342,BD5432="342A",BD5432="342B"),PorcenRet(BD5432,BH5432,BI5432),INDEX(PORCENTAJEBUSCAR,MATCH(BD5432,CódigoRET,0),4)*1),"")</f>
        <v/>
      </c>
      <c r="BG5432">
        <f t="shared" si="591"/>
        <v>0</v>
      </c>
      <c r="BO5432">
        <f t="shared" si="592"/>
        <v>0</v>
      </c>
      <c r="CC5432">
        <f t="shared" si="593"/>
        <v>0</v>
      </c>
      <c r="CD5432">
        <f t="shared" si="594"/>
        <v>0</v>
      </c>
      <c r="CG5432">
        <f ca="1">IFERROR(INDIRECT("IVA!X"&amp;MATCH(MID(COMPRAS!C5332,1,2)&amp;MID(COMPRAS!F5332,1,2)&amp;MID(COMPRAS!D5332,1,2),IVA!W:W,0)),"SIN COD.")</f>
        <v>0</v>
      </c>
      <c r="CH5432">
        <f ca="1">IFERROR(INDIRECT("IVA!Y"&amp;MATCH(MID(COMPRAS!C5332,1,2)&amp;MID(COMPRAS!F5332,1,2)&amp;MID(COMPRAS!D5332,1,2),IVA!W:W,0)),"SIN COD.")</f>
        <v>0</v>
      </c>
    </row>
    <row r="5433" spans="1:86" x14ac:dyDescent="0.25">
      <c r="A5433"/>
      <c r="B5433"/>
      <c r="D5433"/>
      <c r="AL5433">
        <f t="shared" si="588"/>
        <v>0</v>
      </c>
      <c r="AQ5433">
        <f t="shared" si="589"/>
        <v>0</v>
      </c>
      <c r="AR5433" t="str">
        <f>IFERROR(IF(OR(AP5433=338,AP5433=340,AP5433=341,AP5433=342,AP5433="342A",AP5433="342B"),PorcenRet(AP5433,AT5433,AU5433),INDEX(PORCENTAJEBUSCAR,MATCH(AP5433,CódigoRET,0),4)*1),"")</f>
        <v/>
      </c>
      <c r="AS5433">
        <f t="shared" si="590"/>
        <v>0</v>
      </c>
      <c r="BF5433" t="str">
        <f>IFERROR(IF(OR(BD5433=338,BD5433=340,BD5433=341,BD5433=342,BD5433="342A",BD5433="342B"),PorcenRet(BD5433,BH5433,BI5433),INDEX(PORCENTAJEBUSCAR,MATCH(BD5433,CódigoRET,0),4)*1),"")</f>
        <v/>
      </c>
      <c r="BG5433">
        <f t="shared" si="591"/>
        <v>0</v>
      </c>
      <c r="BO5433">
        <f t="shared" si="592"/>
        <v>0</v>
      </c>
      <c r="CC5433">
        <f t="shared" si="593"/>
        <v>0</v>
      </c>
      <c r="CD5433">
        <f t="shared" si="594"/>
        <v>0</v>
      </c>
      <c r="CG5433">
        <f ca="1">IFERROR(INDIRECT("IVA!X"&amp;MATCH(MID(COMPRAS!C5333,1,2)&amp;MID(COMPRAS!F5333,1,2)&amp;MID(COMPRAS!D5333,1,2),IVA!W:W,0)),"SIN COD.")</f>
        <v>0</v>
      </c>
      <c r="CH5433">
        <f ca="1">IFERROR(INDIRECT("IVA!Y"&amp;MATCH(MID(COMPRAS!C5333,1,2)&amp;MID(COMPRAS!F5333,1,2)&amp;MID(COMPRAS!D5333,1,2),IVA!W:W,0)),"SIN COD.")</f>
        <v>0</v>
      </c>
    </row>
    <row r="5434" spans="1:86" x14ac:dyDescent="0.25">
      <c r="A5434"/>
      <c r="B5434"/>
      <c r="D5434"/>
      <c r="AL5434">
        <f t="shared" si="588"/>
        <v>0</v>
      </c>
      <c r="AQ5434">
        <f t="shared" si="589"/>
        <v>0</v>
      </c>
      <c r="AR5434" t="str">
        <f>IFERROR(IF(OR(AP5434=338,AP5434=340,AP5434=341,AP5434=342,AP5434="342A",AP5434="342B"),PorcenRet(AP5434,AT5434,AU5434),INDEX(PORCENTAJEBUSCAR,MATCH(AP5434,CódigoRET,0),4)*1),"")</f>
        <v/>
      </c>
      <c r="AS5434">
        <f t="shared" si="590"/>
        <v>0</v>
      </c>
      <c r="BF5434" t="str">
        <f>IFERROR(IF(OR(BD5434=338,BD5434=340,BD5434=341,BD5434=342,BD5434="342A",BD5434="342B"),PorcenRet(BD5434,BH5434,BI5434),INDEX(PORCENTAJEBUSCAR,MATCH(BD5434,CódigoRET,0),4)*1),"")</f>
        <v/>
      </c>
      <c r="BG5434">
        <f t="shared" si="591"/>
        <v>0</v>
      </c>
      <c r="BO5434">
        <f t="shared" si="592"/>
        <v>0</v>
      </c>
      <c r="CC5434">
        <f t="shared" si="593"/>
        <v>0</v>
      </c>
      <c r="CD5434">
        <f t="shared" si="594"/>
        <v>0</v>
      </c>
      <c r="CG5434">
        <f ca="1">IFERROR(INDIRECT("IVA!X"&amp;MATCH(MID(COMPRAS!C5334,1,2)&amp;MID(COMPRAS!F5334,1,2)&amp;MID(COMPRAS!D5334,1,2),IVA!W:W,0)),"SIN COD.")</f>
        <v>0</v>
      </c>
      <c r="CH5434">
        <f ca="1">IFERROR(INDIRECT("IVA!Y"&amp;MATCH(MID(COMPRAS!C5334,1,2)&amp;MID(COMPRAS!F5334,1,2)&amp;MID(COMPRAS!D5334,1,2),IVA!W:W,0)),"SIN COD.")</f>
        <v>0</v>
      </c>
    </row>
    <row r="5435" spans="1:86" x14ac:dyDescent="0.25">
      <c r="A5435"/>
      <c r="B5435"/>
      <c r="D5435"/>
      <c r="AL5435">
        <f t="shared" si="588"/>
        <v>0</v>
      </c>
      <c r="AQ5435">
        <f t="shared" si="589"/>
        <v>0</v>
      </c>
      <c r="AR5435" t="str">
        <f>IFERROR(IF(OR(AP5435=338,AP5435=340,AP5435=341,AP5435=342,AP5435="342A",AP5435="342B"),PorcenRet(AP5435,AT5435,AU5435),INDEX(PORCENTAJEBUSCAR,MATCH(AP5435,CódigoRET,0),4)*1),"")</f>
        <v/>
      </c>
      <c r="AS5435">
        <f t="shared" si="590"/>
        <v>0</v>
      </c>
      <c r="BF5435" t="str">
        <f>IFERROR(IF(OR(BD5435=338,BD5435=340,BD5435=341,BD5435=342,BD5435="342A",BD5435="342B"),PorcenRet(BD5435,BH5435,BI5435),INDEX(PORCENTAJEBUSCAR,MATCH(BD5435,CódigoRET,0),4)*1),"")</f>
        <v/>
      </c>
      <c r="BG5435">
        <f t="shared" si="591"/>
        <v>0</v>
      </c>
      <c r="BO5435">
        <f t="shared" si="592"/>
        <v>0</v>
      </c>
      <c r="CC5435">
        <f t="shared" si="593"/>
        <v>0</v>
      </c>
      <c r="CD5435">
        <f t="shared" si="594"/>
        <v>0</v>
      </c>
      <c r="CG5435">
        <f ca="1">IFERROR(INDIRECT("IVA!X"&amp;MATCH(MID(COMPRAS!C5335,1,2)&amp;MID(COMPRAS!F5335,1,2)&amp;MID(COMPRAS!D5335,1,2),IVA!W:W,0)),"SIN COD.")</f>
        <v>0</v>
      </c>
      <c r="CH5435">
        <f ca="1">IFERROR(INDIRECT("IVA!Y"&amp;MATCH(MID(COMPRAS!C5335,1,2)&amp;MID(COMPRAS!F5335,1,2)&amp;MID(COMPRAS!D5335,1,2),IVA!W:W,0)),"SIN COD.")</f>
        <v>0</v>
      </c>
    </row>
    <row r="5436" spans="1:86" x14ac:dyDescent="0.25">
      <c r="A5436"/>
      <c r="B5436"/>
      <c r="D5436"/>
      <c r="AL5436">
        <f t="shared" si="588"/>
        <v>0</v>
      </c>
      <c r="AQ5436">
        <f t="shared" si="589"/>
        <v>0</v>
      </c>
      <c r="AR5436" t="str">
        <f>IFERROR(IF(OR(AP5436=338,AP5436=340,AP5436=341,AP5436=342,AP5436="342A",AP5436="342B"),PorcenRet(AP5436,AT5436,AU5436),INDEX(PORCENTAJEBUSCAR,MATCH(AP5436,CódigoRET,0),4)*1),"")</f>
        <v/>
      </c>
      <c r="AS5436">
        <f t="shared" si="590"/>
        <v>0</v>
      </c>
      <c r="BF5436" t="str">
        <f>IFERROR(IF(OR(BD5436=338,BD5436=340,BD5436=341,BD5436=342,BD5436="342A",BD5436="342B"),PorcenRet(BD5436,BH5436,BI5436),INDEX(PORCENTAJEBUSCAR,MATCH(BD5436,CódigoRET,0),4)*1),"")</f>
        <v/>
      </c>
      <c r="BG5436">
        <f t="shared" si="591"/>
        <v>0</v>
      </c>
      <c r="BO5436">
        <f t="shared" si="592"/>
        <v>0</v>
      </c>
      <c r="CC5436">
        <f t="shared" si="593"/>
        <v>0</v>
      </c>
      <c r="CD5436">
        <f t="shared" si="594"/>
        <v>0</v>
      </c>
      <c r="CG5436">
        <f ca="1">IFERROR(INDIRECT("IVA!X"&amp;MATCH(MID(COMPRAS!C5336,1,2)&amp;MID(COMPRAS!F5336,1,2)&amp;MID(COMPRAS!D5336,1,2),IVA!W:W,0)),"SIN COD.")</f>
        <v>0</v>
      </c>
      <c r="CH5436">
        <f ca="1">IFERROR(INDIRECT("IVA!Y"&amp;MATCH(MID(COMPRAS!C5336,1,2)&amp;MID(COMPRAS!F5336,1,2)&amp;MID(COMPRAS!D5336,1,2),IVA!W:W,0)),"SIN COD.")</f>
        <v>0</v>
      </c>
    </row>
    <row r="5437" spans="1:86" x14ac:dyDescent="0.25">
      <c r="A5437"/>
      <c r="B5437"/>
      <c r="D5437"/>
      <c r="AL5437">
        <f t="shared" si="588"/>
        <v>0</v>
      </c>
      <c r="AQ5437">
        <f t="shared" si="589"/>
        <v>0</v>
      </c>
      <c r="AR5437" t="str">
        <f>IFERROR(IF(OR(AP5437=338,AP5437=340,AP5437=341,AP5437=342,AP5437="342A",AP5437="342B"),PorcenRet(AP5437,AT5437,AU5437),INDEX(PORCENTAJEBUSCAR,MATCH(AP5437,CódigoRET,0),4)*1),"")</f>
        <v/>
      </c>
      <c r="AS5437">
        <f t="shared" si="590"/>
        <v>0</v>
      </c>
      <c r="BF5437" t="str">
        <f>IFERROR(IF(OR(BD5437=338,BD5437=340,BD5437=341,BD5437=342,BD5437="342A",BD5437="342B"),PorcenRet(BD5437,BH5437,BI5437),INDEX(PORCENTAJEBUSCAR,MATCH(BD5437,CódigoRET,0),4)*1),"")</f>
        <v/>
      </c>
      <c r="BG5437">
        <f t="shared" si="591"/>
        <v>0</v>
      </c>
      <c r="BO5437">
        <f t="shared" si="592"/>
        <v>0</v>
      </c>
      <c r="CC5437">
        <f t="shared" si="593"/>
        <v>0</v>
      </c>
      <c r="CD5437">
        <f t="shared" si="594"/>
        <v>0</v>
      </c>
      <c r="CG5437">
        <f ca="1">IFERROR(INDIRECT("IVA!X"&amp;MATCH(MID(COMPRAS!C5337,1,2)&amp;MID(COMPRAS!F5337,1,2)&amp;MID(COMPRAS!D5337,1,2),IVA!W:W,0)),"SIN COD.")</f>
        <v>0</v>
      </c>
      <c r="CH5437">
        <f ca="1">IFERROR(INDIRECT("IVA!Y"&amp;MATCH(MID(COMPRAS!C5337,1,2)&amp;MID(COMPRAS!F5337,1,2)&amp;MID(COMPRAS!D5337,1,2),IVA!W:W,0)),"SIN COD.")</f>
        <v>0</v>
      </c>
    </row>
    <row r="5438" spans="1:86" x14ac:dyDescent="0.25">
      <c r="A5438"/>
      <c r="B5438"/>
      <c r="D5438"/>
      <c r="AL5438">
        <f t="shared" si="588"/>
        <v>0</v>
      </c>
      <c r="AQ5438">
        <f t="shared" si="589"/>
        <v>0</v>
      </c>
      <c r="AR5438" t="str">
        <f>IFERROR(IF(OR(AP5438=338,AP5438=340,AP5438=341,AP5438=342,AP5438="342A",AP5438="342B"),PorcenRet(AP5438,AT5438,AU5438),INDEX(PORCENTAJEBUSCAR,MATCH(AP5438,CódigoRET,0),4)*1),"")</f>
        <v/>
      </c>
      <c r="AS5438">
        <f t="shared" si="590"/>
        <v>0</v>
      </c>
      <c r="BF5438" t="str">
        <f>IFERROR(IF(OR(BD5438=338,BD5438=340,BD5438=341,BD5438=342,BD5438="342A",BD5438="342B"),PorcenRet(BD5438,BH5438,BI5438),INDEX(PORCENTAJEBUSCAR,MATCH(BD5438,CódigoRET,0),4)*1),"")</f>
        <v/>
      </c>
      <c r="BG5438">
        <f t="shared" si="591"/>
        <v>0</v>
      </c>
      <c r="BO5438">
        <f t="shared" si="592"/>
        <v>0</v>
      </c>
      <c r="CC5438">
        <f t="shared" si="593"/>
        <v>0</v>
      </c>
      <c r="CD5438">
        <f t="shared" si="594"/>
        <v>0</v>
      </c>
      <c r="CG5438">
        <f ca="1">IFERROR(INDIRECT("IVA!X"&amp;MATCH(MID(COMPRAS!C5338,1,2)&amp;MID(COMPRAS!F5338,1,2)&amp;MID(COMPRAS!D5338,1,2),IVA!W:W,0)),"SIN COD.")</f>
        <v>0</v>
      </c>
      <c r="CH5438">
        <f ca="1">IFERROR(INDIRECT("IVA!Y"&amp;MATCH(MID(COMPRAS!C5338,1,2)&amp;MID(COMPRAS!F5338,1,2)&amp;MID(COMPRAS!D5338,1,2),IVA!W:W,0)),"SIN COD.")</f>
        <v>0</v>
      </c>
    </row>
    <row r="5439" spans="1:86" x14ac:dyDescent="0.25">
      <c r="A5439"/>
      <c r="B5439"/>
      <c r="D5439"/>
      <c r="AL5439">
        <f t="shared" si="588"/>
        <v>0</v>
      </c>
      <c r="AQ5439">
        <f t="shared" si="589"/>
        <v>0</v>
      </c>
      <c r="AR5439" t="str">
        <f>IFERROR(IF(OR(AP5439=338,AP5439=340,AP5439=341,AP5439=342,AP5439="342A",AP5439="342B"),PorcenRet(AP5439,AT5439,AU5439),INDEX(PORCENTAJEBUSCAR,MATCH(AP5439,CódigoRET,0),4)*1),"")</f>
        <v/>
      </c>
      <c r="AS5439">
        <f t="shared" si="590"/>
        <v>0</v>
      </c>
      <c r="BF5439" t="str">
        <f>IFERROR(IF(OR(BD5439=338,BD5439=340,BD5439=341,BD5439=342,BD5439="342A",BD5439="342B"),PorcenRet(BD5439,BH5439,BI5439),INDEX(PORCENTAJEBUSCAR,MATCH(BD5439,CódigoRET,0),4)*1),"")</f>
        <v/>
      </c>
      <c r="BG5439">
        <f t="shared" si="591"/>
        <v>0</v>
      </c>
      <c r="BO5439">
        <f t="shared" si="592"/>
        <v>0</v>
      </c>
      <c r="CC5439">
        <f t="shared" si="593"/>
        <v>0</v>
      </c>
      <c r="CD5439">
        <f t="shared" si="594"/>
        <v>0</v>
      </c>
      <c r="CG5439">
        <f ca="1">IFERROR(INDIRECT("IVA!X"&amp;MATCH(MID(COMPRAS!C5339,1,2)&amp;MID(COMPRAS!F5339,1,2)&amp;MID(COMPRAS!D5339,1,2),IVA!W:W,0)),"SIN COD.")</f>
        <v>0</v>
      </c>
      <c r="CH5439">
        <f ca="1">IFERROR(INDIRECT("IVA!Y"&amp;MATCH(MID(COMPRAS!C5339,1,2)&amp;MID(COMPRAS!F5339,1,2)&amp;MID(COMPRAS!D5339,1,2),IVA!W:W,0)),"SIN COD.")</f>
        <v>0</v>
      </c>
    </row>
    <row r="5440" spans="1:86" x14ac:dyDescent="0.25">
      <c r="A5440"/>
      <c r="B5440"/>
      <c r="D5440"/>
      <c r="AL5440">
        <f t="shared" si="588"/>
        <v>0</v>
      </c>
      <c r="AQ5440">
        <f t="shared" si="589"/>
        <v>0</v>
      </c>
      <c r="AR5440" t="str">
        <f>IFERROR(IF(OR(AP5440=338,AP5440=340,AP5440=341,AP5440=342,AP5440="342A",AP5440="342B"),PorcenRet(AP5440,AT5440,AU5440),INDEX(PORCENTAJEBUSCAR,MATCH(AP5440,CódigoRET,0),4)*1),"")</f>
        <v/>
      </c>
      <c r="AS5440">
        <f t="shared" si="590"/>
        <v>0</v>
      </c>
      <c r="BF5440" t="str">
        <f>IFERROR(IF(OR(BD5440=338,BD5440=340,BD5440=341,BD5440=342,BD5440="342A",BD5440="342B"),PorcenRet(BD5440,BH5440,BI5440),INDEX(PORCENTAJEBUSCAR,MATCH(BD5440,CódigoRET,0),4)*1),"")</f>
        <v/>
      </c>
      <c r="BG5440">
        <f t="shared" si="591"/>
        <v>0</v>
      </c>
      <c r="BO5440">
        <f t="shared" si="592"/>
        <v>0</v>
      </c>
      <c r="CC5440">
        <f t="shared" si="593"/>
        <v>0</v>
      </c>
      <c r="CD5440">
        <f t="shared" si="594"/>
        <v>0</v>
      </c>
      <c r="CG5440">
        <f ca="1">IFERROR(INDIRECT("IVA!X"&amp;MATCH(MID(COMPRAS!C5340,1,2)&amp;MID(COMPRAS!F5340,1,2)&amp;MID(COMPRAS!D5340,1,2),IVA!W:W,0)),"SIN COD.")</f>
        <v>0</v>
      </c>
      <c r="CH5440">
        <f ca="1">IFERROR(INDIRECT("IVA!Y"&amp;MATCH(MID(COMPRAS!C5340,1,2)&amp;MID(COMPRAS!F5340,1,2)&amp;MID(COMPRAS!D5340,1,2),IVA!W:W,0)),"SIN COD.")</f>
        <v>0</v>
      </c>
    </row>
    <row r="5441" spans="1:86" x14ac:dyDescent="0.25">
      <c r="A5441"/>
      <c r="B5441"/>
      <c r="D5441"/>
      <c r="AL5441">
        <f t="shared" si="588"/>
        <v>0</v>
      </c>
      <c r="AQ5441">
        <f t="shared" si="589"/>
        <v>0</v>
      </c>
      <c r="AR5441" t="str">
        <f>IFERROR(IF(OR(AP5441=338,AP5441=340,AP5441=341,AP5441=342,AP5441="342A",AP5441="342B"),PorcenRet(AP5441,AT5441,AU5441),INDEX(PORCENTAJEBUSCAR,MATCH(AP5441,CódigoRET,0),4)*1),"")</f>
        <v/>
      </c>
      <c r="AS5441">
        <f t="shared" si="590"/>
        <v>0</v>
      </c>
      <c r="BF5441" t="str">
        <f>IFERROR(IF(OR(BD5441=338,BD5441=340,BD5441=341,BD5441=342,BD5441="342A",BD5441="342B"),PorcenRet(BD5441,BH5441,BI5441),INDEX(PORCENTAJEBUSCAR,MATCH(BD5441,CódigoRET,0),4)*1),"")</f>
        <v/>
      </c>
      <c r="BG5441">
        <f t="shared" si="591"/>
        <v>0</v>
      </c>
      <c r="BO5441">
        <f t="shared" si="592"/>
        <v>0</v>
      </c>
      <c r="CC5441">
        <f t="shared" si="593"/>
        <v>0</v>
      </c>
      <c r="CD5441">
        <f t="shared" si="594"/>
        <v>0</v>
      </c>
      <c r="CG5441">
        <f ca="1">IFERROR(INDIRECT("IVA!X"&amp;MATCH(MID(COMPRAS!C5341,1,2)&amp;MID(COMPRAS!F5341,1,2)&amp;MID(COMPRAS!D5341,1,2),IVA!W:W,0)),"SIN COD.")</f>
        <v>0</v>
      </c>
      <c r="CH5441">
        <f ca="1">IFERROR(INDIRECT("IVA!Y"&amp;MATCH(MID(COMPRAS!C5341,1,2)&amp;MID(COMPRAS!F5341,1,2)&amp;MID(COMPRAS!D5341,1,2),IVA!W:W,0)),"SIN COD.")</f>
        <v>0</v>
      </c>
    </row>
    <row r="5442" spans="1:86" x14ac:dyDescent="0.25">
      <c r="A5442"/>
      <c r="B5442"/>
      <c r="D5442"/>
      <c r="AL5442">
        <f t="shared" ref="AL5442:AL5505" si="595">O5442+P5442+Q5442+R5442+S5442+T5442+U5442+V5442</f>
        <v>0</v>
      </c>
      <c r="AQ5442">
        <f t="shared" ref="AQ5442:AQ5505" si="596">+P5442+Q5442+R5442+S5442-BE5442-BQ5442-BW5442+O5442</f>
        <v>0</v>
      </c>
      <c r="AR5442" t="str">
        <f>IFERROR(IF(OR(AP5442=338,AP5442=340,AP5442=341,AP5442=342,AP5442="342A",AP5442="342B"),PorcenRet(AP5442,AT5442,AU5442),INDEX(PORCENTAJEBUSCAR,MATCH(AP5442,CódigoRET,0),4)*1),"")</f>
        <v/>
      </c>
      <c r="AS5442">
        <f t="shared" ref="AS5442:AS5505" si="597">ROUND(IF(AP5442="",0,AQ5442*(AR5442/100)),2)</f>
        <v>0</v>
      </c>
      <c r="BF5442" t="str">
        <f>IFERROR(IF(OR(BD5442=338,BD5442=340,BD5442=341,BD5442=342,BD5442="342A",BD5442="342B"),PorcenRet(BD5442,BH5442,BI5442),INDEX(PORCENTAJEBUSCAR,MATCH(BD5442,CódigoRET,0),4)*1),"")</f>
        <v/>
      </c>
      <c r="BG5442">
        <f t="shared" ref="BG5442:BG5505" si="598">ROUND(IF(BD5442="",0,BE5442*(BF5442/100)),2)</f>
        <v>0</v>
      </c>
      <c r="BO5442">
        <f t="shared" ref="BO5442:BO5505" si="599">IF(MID(F5442,1,2)="41",SUM(O5442:S5442),0)</f>
        <v>0</v>
      </c>
      <c r="CC5442">
        <f t="shared" ref="CC5442:CC5505" si="600">O5442+P5442+Q5442+R5442+S5442</f>
        <v>0</v>
      </c>
      <c r="CD5442">
        <f t="shared" ref="CD5442:CD5505" si="601">T5442+U5442</f>
        <v>0</v>
      </c>
      <c r="CG5442">
        <f ca="1">IFERROR(INDIRECT("IVA!X"&amp;MATCH(MID(COMPRAS!C5342,1,2)&amp;MID(COMPRAS!F5342,1,2)&amp;MID(COMPRAS!D5342,1,2),IVA!W:W,0)),"SIN COD.")</f>
        <v>0</v>
      </c>
      <c r="CH5442">
        <f ca="1">IFERROR(INDIRECT("IVA!Y"&amp;MATCH(MID(COMPRAS!C5342,1,2)&amp;MID(COMPRAS!F5342,1,2)&amp;MID(COMPRAS!D5342,1,2),IVA!W:W,0)),"SIN COD.")</f>
        <v>0</v>
      </c>
    </row>
    <row r="5443" spans="1:86" x14ac:dyDescent="0.25">
      <c r="A5443"/>
      <c r="B5443"/>
      <c r="D5443"/>
      <c r="AL5443">
        <f t="shared" si="595"/>
        <v>0</v>
      </c>
      <c r="AQ5443">
        <f t="shared" si="596"/>
        <v>0</v>
      </c>
      <c r="AR5443" t="str">
        <f>IFERROR(IF(OR(AP5443=338,AP5443=340,AP5443=341,AP5443=342,AP5443="342A",AP5443="342B"),PorcenRet(AP5443,AT5443,AU5443),INDEX(PORCENTAJEBUSCAR,MATCH(AP5443,CódigoRET,0),4)*1),"")</f>
        <v/>
      </c>
      <c r="AS5443">
        <f t="shared" si="597"/>
        <v>0</v>
      </c>
      <c r="BF5443" t="str">
        <f>IFERROR(IF(OR(BD5443=338,BD5443=340,BD5443=341,BD5443=342,BD5443="342A",BD5443="342B"),PorcenRet(BD5443,BH5443,BI5443),INDEX(PORCENTAJEBUSCAR,MATCH(BD5443,CódigoRET,0),4)*1),"")</f>
        <v/>
      </c>
      <c r="BG5443">
        <f t="shared" si="598"/>
        <v>0</v>
      </c>
      <c r="BO5443">
        <f t="shared" si="599"/>
        <v>0</v>
      </c>
      <c r="CC5443">
        <f t="shared" si="600"/>
        <v>0</v>
      </c>
      <c r="CD5443">
        <f t="shared" si="601"/>
        <v>0</v>
      </c>
      <c r="CG5443">
        <f ca="1">IFERROR(INDIRECT("IVA!X"&amp;MATCH(MID(COMPRAS!C5343,1,2)&amp;MID(COMPRAS!F5343,1,2)&amp;MID(COMPRAS!D5343,1,2),IVA!W:W,0)),"SIN COD.")</f>
        <v>0</v>
      </c>
      <c r="CH5443">
        <f ca="1">IFERROR(INDIRECT("IVA!Y"&amp;MATCH(MID(COMPRAS!C5343,1,2)&amp;MID(COMPRAS!F5343,1,2)&amp;MID(COMPRAS!D5343,1,2),IVA!W:W,0)),"SIN COD.")</f>
        <v>0</v>
      </c>
    </row>
    <row r="5444" spans="1:86" x14ac:dyDescent="0.25">
      <c r="A5444"/>
      <c r="B5444"/>
      <c r="D5444"/>
      <c r="AL5444">
        <f t="shared" si="595"/>
        <v>0</v>
      </c>
      <c r="AQ5444">
        <f t="shared" si="596"/>
        <v>0</v>
      </c>
      <c r="AR5444" t="str">
        <f>IFERROR(IF(OR(AP5444=338,AP5444=340,AP5444=341,AP5444=342,AP5444="342A",AP5444="342B"),PorcenRet(AP5444,AT5444,AU5444),INDEX(PORCENTAJEBUSCAR,MATCH(AP5444,CódigoRET,0),4)*1),"")</f>
        <v/>
      </c>
      <c r="AS5444">
        <f t="shared" si="597"/>
        <v>0</v>
      </c>
      <c r="BF5444" t="str">
        <f>IFERROR(IF(OR(BD5444=338,BD5444=340,BD5444=341,BD5444=342,BD5444="342A",BD5444="342B"),PorcenRet(BD5444,BH5444,BI5444),INDEX(PORCENTAJEBUSCAR,MATCH(BD5444,CódigoRET,0),4)*1),"")</f>
        <v/>
      </c>
      <c r="BG5444">
        <f t="shared" si="598"/>
        <v>0</v>
      </c>
      <c r="BO5444">
        <f t="shared" si="599"/>
        <v>0</v>
      </c>
      <c r="CC5444">
        <f t="shared" si="600"/>
        <v>0</v>
      </c>
      <c r="CD5444">
        <f t="shared" si="601"/>
        <v>0</v>
      </c>
      <c r="CG5444">
        <f ca="1">IFERROR(INDIRECT("IVA!X"&amp;MATCH(MID(COMPRAS!C5344,1,2)&amp;MID(COMPRAS!F5344,1,2)&amp;MID(COMPRAS!D5344,1,2),IVA!W:W,0)),"SIN COD.")</f>
        <v>0</v>
      </c>
      <c r="CH5444">
        <f ca="1">IFERROR(INDIRECT("IVA!Y"&amp;MATCH(MID(COMPRAS!C5344,1,2)&amp;MID(COMPRAS!F5344,1,2)&amp;MID(COMPRAS!D5344,1,2),IVA!W:W,0)),"SIN COD.")</f>
        <v>0</v>
      </c>
    </row>
    <row r="5445" spans="1:86" x14ac:dyDescent="0.25">
      <c r="A5445"/>
      <c r="B5445"/>
      <c r="D5445"/>
      <c r="AL5445">
        <f t="shared" si="595"/>
        <v>0</v>
      </c>
      <c r="AQ5445">
        <f t="shared" si="596"/>
        <v>0</v>
      </c>
      <c r="AR5445" t="str">
        <f>IFERROR(IF(OR(AP5445=338,AP5445=340,AP5445=341,AP5445=342,AP5445="342A",AP5445="342B"),PorcenRet(AP5445,AT5445,AU5445),INDEX(PORCENTAJEBUSCAR,MATCH(AP5445,CódigoRET,0),4)*1),"")</f>
        <v/>
      </c>
      <c r="AS5445">
        <f t="shared" si="597"/>
        <v>0</v>
      </c>
      <c r="BF5445" t="str">
        <f>IFERROR(IF(OR(BD5445=338,BD5445=340,BD5445=341,BD5445=342,BD5445="342A",BD5445="342B"),PorcenRet(BD5445,BH5445,BI5445),INDEX(PORCENTAJEBUSCAR,MATCH(BD5445,CódigoRET,0),4)*1),"")</f>
        <v/>
      </c>
      <c r="BG5445">
        <f t="shared" si="598"/>
        <v>0</v>
      </c>
      <c r="BO5445">
        <f t="shared" si="599"/>
        <v>0</v>
      </c>
      <c r="CC5445">
        <f t="shared" si="600"/>
        <v>0</v>
      </c>
      <c r="CD5445">
        <f t="shared" si="601"/>
        <v>0</v>
      </c>
      <c r="CG5445">
        <f ca="1">IFERROR(INDIRECT("IVA!X"&amp;MATCH(MID(COMPRAS!C5345,1,2)&amp;MID(COMPRAS!F5345,1,2)&amp;MID(COMPRAS!D5345,1,2),IVA!W:W,0)),"SIN COD.")</f>
        <v>0</v>
      </c>
      <c r="CH5445">
        <f ca="1">IFERROR(INDIRECT("IVA!Y"&amp;MATCH(MID(COMPRAS!C5345,1,2)&amp;MID(COMPRAS!F5345,1,2)&amp;MID(COMPRAS!D5345,1,2),IVA!W:W,0)),"SIN COD.")</f>
        <v>0</v>
      </c>
    </row>
    <row r="5446" spans="1:86" x14ac:dyDescent="0.25">
      <c r="A5446"/>
      <c r="B5446"/>
      <c r="D5446"/>
      <c r="AL5446">
        <f t="shared" si="595"/>
        <v>0</v>
      </c>
      <c r="AQ5446">
        <f t="shared" si="596"/>
        <v>0</v>
      </c>
      <c r="AR5446" t="str">
        <f>IFERROR(IF(OR(AP5446=338,AP5446=340,AP5446=341,AP5446=342,AP5446="342A",AP5446="342B"),PorcenRet(AP5446,AT5446,AU5446),INDEX(PORCENTAJEBUSCAR,MATCH(AP5446,CódigoRET,0),4)*1),"")</f>
        <v/>
      </c>
      <c r="AS5446">
        <f t="shared" si="597"/>
        <v>0</v>
      </c>
      <c r="BF5446" t="str">
        <f>IFERROR(IF(OR(BD5446=338,BD5446=340,BD5446=341,BD5446=342,BD5446="342A",BD5446="342B"),PorcenRet(BD5446,BH5446,BI5446),INDEX(PORCENTAJEBUSCAR,MATCH(BD5446,CódigoRET,0),4)*1),"")</f>
        <v/>
      </c>
      <c r="BG5446">
        <f t="shared" si="598"/>
        <v>0</v>
      </c>
      <c r="BO5446">
        <f t="shared" si="599"/>
        <v>0</v>
      </c>
      <c r="CC5446">
        <f t="shared" si="600"/>
        <v>0</v>
      </c>
      <c r="CD5446">
        <f t="shared" si="601"/>
        <v>0</v>
      </c>
      <c r="CG5446">
        <f ca="1">IFERROR(INDIRECT("IVA!X"&amp;MATCH(MID(COMPRAS!C5346,1,2)&amp;MID(COMPRAS!F5346,1,2)&amp;MID(COMPRAS!D5346,1,2),IVA!W:W,0)),"SIN COD.")</f>
        <v>0</v>
      </c>
      <c r="CH5446">
        <f ca="1">IFERROR(INDIRECT("IVA!Y"&amp;MATCH(MID(COMPRAS!C5346,1,2)&amp;MID(COMPRAS!F5346,1,2)&amp;MID(COMPRAS!D5346,1,2),IVA!W:W,0)),"SIN COD.")</f>
        <v>0</v>
      </c>
    </row>
    <row r="5447" spans="1:86" x14ac:dyDescent="0.25">
      <c r="A5447"/>
      <c r="B5447"/>
      <c r="D5447"/>
      <c r="AL5447">
        <f t="shared" si="595"/>
        <v>0</v>
      </c>
      <c r="AQ5447">
        <f t="shared" si="596"/>
        <v>0</v>
      </c>
      <c r="AR5447" t="str">
        <f>IFERROR(IF(OR(AP5447=338,AP5447=340,AP5447=341,AP5447=342,AP5447="342A",AP5447="342B"),PorcenRet(AP5447,AT5447,AU5447),INDEX(PORCENTAJEBUSCAR,MATCH(AP5447,CódigoRET,0),4)*1),"")</f>
        <v/>
      </c>
      <c r="AS5447">
        <f t="shared" si="597"/>
        <v>0</v>
      </c>
      <c r="BF5447" t="str">
        <f>IFERROR(IF(OR(BD5447=338,BD5447=340,BD5447=341,BD5447=342,BD5447="342A",BD5447="342B"),PorcenRet(BD5447,BH5447,BI5447),INDEX(PORCENTAJEBUSCAR,MATCH(BD5447,CódigoRET,0),4)*1),"")</f>
        <v/>
      </c>
      <c r="BG5447">
        <f t="shared" si="598"/>
        <v>0</v>
      </c>
      <c r="BO5447">
        <f t="shared" si="599"/>
        <v>0</v>
      </c>
      <c r="CC5447">
        <f t="shared" si="600"/>
        <v>0</v>
      </c>
      <c r="CD5447">
        <f t="shared" si="601"/>
        <v>0</v>
      </c>
      <c r="CG5447">
        <f ca="1">IFERROR(INDIRECT("IVA!X"&amp;MATCH(MID(COMPRAS!C5347,1,2)&amp;MID(COMPRAS!F5347,1,2)&amp;MID(COMPRAS!D5347,1,2),IVA!W:W,0)),"SIN COD.")</f>
        <v>0</v>
      </c>
      <c r="CH5447">
        <f ca="1">IFERROR(INDIRECT("IVA!Y"&amp;MATCH(MID(COMPRAS!C5347,1,2)&amp;MID(COMPRAS!F5347,1,2)&amp;MID(COMPRAS!D5347,1,2),IVA!W:W,0)),"SIN COD.")</f>
        <v>0</v>
      </c>
    </row>
    <row r="5448" spans="1:86" x14ac:dyDescent="0.25">
      <c r="A5448"/>
      <c r="B5448"/>
      <c r="D5448"/>
      <c r="AL5448">
        <f t="shared" si="595"/>
        <v>0</v>
      </c>
      <c r="AQ5448">
        <f t="shared" si="596"/>
        <v>0</v>
      </c>
      <c r="AR5448" t="str">
        <f>IFERROR(IF(OR(AP5448=338,AP5448=340,AP5448=341,AP5448=342,AP5448="342A",AP5448="342B"),PorcenRet(AP5448,AT5448,AU5448),INDEX(PORCENTAJEBUSCAR,MATCH(AP5448,CódigoRET,0),4)*1),"")</f>
        <v/>
      </c>
      <c r="AS5448">
        <f t="shared" si="597"/>
        <v>0</v>
      </c>
      <c r="BF5448" t="str">
        <f>IFERROR(IF(OR(BD5448=338,BD5448=340,BD5448=341,BD5448=342,BD5448="342A",BD5448="342B"),PorcenRet(BD5448,BH5448,BI5448),INDEX(PORCENTAJEBUSCAR,MATCH(BD5448,CódigoRET,0),4)*1),"")</f>
        <v/>
      </c>
      <c r="BG5448">
        <f t="shared" si="598"/>
        <v>0</v>
      </c>
      <c r="BO5448">
        <f t="shared" si="599"/>
        <v>0</v>
      </c>
      <c r="CC5448">
        <f t="shared" si="600"/>
        <v>0</v>
      </c>
      <c r="CD5448">
        <f t="shared" si="601"/>
        <v>0</v>
      </c>
      <c r="CG5448">
        <f ca="1">IFERROR(INDIRECT("IVA!X"&amp;MATCH(MID(COMPRAS!C5348,1,2)&amp;MID(COMPRAS!F5348,1,2)&amp;MID(COMPRAS!D5348,1,2),IVA!W:W,0)),"SIN COD.")</f>
        <v>0</v>
      </c>
      <c r="CH5448">
        <f ca="1">IFERROR(INDIRECT("IVA!Y"&amp;MATCH(MID(COMPRAS!C5348,1,2)&amp;MID(COMPRAS!F5348,1,2)&amp;MID(COMPRAS!D5348,1,2),IVA!W:W,0)),"SIN COD.")</f>
        <v>0</v>
      </c>
    </row>
    <row r="5449" spans="1:86" x14ac:dyDescent="0.25">
      <c r="A5449"/>
      <c r="B5449"/>
      <c r="D5449"/>
      <c r="AL5449">
        <f t="shared" si="595"/>
        <v>0</v>
      </c>
      <c r="AQ5449">
        <f t="shared" si="596"/>
        <v>0</v>
      </c>
      <c r="AR5449" t="str">
        <f>IFERROR(IF(OR(AP5449=338,AP5449=340,AP5449=341,AP5449=342,AP5449="342A",AP5449="342B"),PorcenRet(AP5449,AT5449,AU5449),INDEX(PORCENTAJEBUSCAR,MATCH(AP5449,CódigoRET,0),4)*1),"")</f>
        <v/>
      </c>
      <c r="AS5449">
        <f t="shared" si="597"/>
        <v>0</v>
      </c>
      <c r="BF5449" t="str">
        <f>IFERROR(IF(OR(BD5449=338,BD5449=340,BD5449=341,BD5449=342,BD5449="342A",BD5449="342B"),PorcenRet(BD5449,BH5449,BI5449),INDEX(PORCENTAJEBUSCAR,MATCH(BD5449,CódigoRET,0),4)*1),"")</f>
        <v/>
      </c>
      <c r="BG5449">
        <f t="shared" si="598"/>
        <v>0</v>
      </c>
      <c r="BO5449">
        <f t="shared" si="599"/>
        <v>0</v>
      </c>
      <c r="CC5449">
        <f t="shared" si="600"/>
        <v>0</v>
      </c>
      <c r="CD5449">
        <f t="shared" si="601"/>
        <v>0</v>
      </c>
      <c r="CG5449">
        <f ca="1">IFERROR(INDIRECT("IVA!X"&amp;MATCH(MID(COMPRAS!C5349,1,2)&amp;MID(COMPRAS!F5349,1,2)&amp;MID(COMPRAS!D5349,1,2),IVA!W:W,0)),"SIN COD.")</f>
        <v>0</v>
      </c>
      <c r="CH5449">
        <f ca="1">IFERROR(INDIRECT("IVA!Y"&amp;MATCH(MID(COMPRAS!C5349,1,2)&amp;MID(COMPRAS!F5349,1,2)&amp;MID(COMPRAS!D5349,1,2),IVA!W:W,0)),"SIN COD.")</f>
        <v>0</v>
      </c>
    </row>
    <row r="5450" spans="1:86" x14ac:dyDescent="0.25">
      <c r="A5450"/>
      <c r="B5450"/>
      <c r="D5450"/>
      <c r="AL5450">
        <f t="shared" si="595"/>
        <v>0</v>
      </c>
      <c r="AQ5450">
        <f t="shared" si="596"/>
        <v>0</v>
      </c>
      <c r="AR5450" t="str">
        <f>IFERROR(IF(OR(AP5450=338,AP5450=340,AP5450=341,AP5450=342,AP5450="342A",AP5450="342B"),PorcenRet(AP5450,AT5450,AU5450),INDEX(PORCENTAJEBUSCAR,MATCH(AP5450,CódigoRET,0),4)*1),"")</f>
        <v/>
      </c>
      <c r="AS5450">
        <f t="shared" si="597"/>
        <v>0</v>
      </c>
      <c r="BF5450" t="str">
        <f>IFERROR(IF(OR(BD5450=338,BD5450=340,BD5450=341,BD5450=342,BD5450="342A",BD5450="342B"),PorcenRet(BD5450,BH5450,BI5450),INDEX(PORCENTAJEBUSCAR,MATCH(BD5450,CódigoRET,0),4)*1),"")</f>
        <v/>
      </c>
      <c r="BG5450">
        <f t="shared" si="598"/>
        <v>0</v>
      </c>
      <c r="BO5450">
        <f t="shared" si="599"/>
        <v>0</v>
      </c>
      <c r="CC5450">
        <f t="shared" si="600"/>
        <v>0</v>
      </c>
      <c r="CD5450">
        <f t="shared" si="601"/>
        <v>0</v>
      </c>
      <c r="CG5450">
        <f ca="1">IFERROR(INDIRECT("IVA!X"&amp;MATCH(MID(COMPRAS!C5350,1,2)&amp;MID(COMPRAS!F5350,1,2)&amp;MID(COMPRAS!D5350,1,2),IVA!W:W,0)),"SIN COD.")</f>
        <v>0</v>
      </c>
      <c r="CH5450">
        <f ca="1">IFERROR(INDIRECT("IVA!Y"&amp;MATCH(MID(COMPRAS!C5350,1,2)&amp;MID(COMPRAS!F5350,1,2)&amp;MID(COMPRAS!D5350,1,2),IVA!W:W,0)),"SIN COD.")</f>
        <v>0</v>
      </c>
    </row>
    <row r="5451" spans="1:86" x14ac:dyDescent="0.25">
      <c r="A5451"/>
      <c r="B5451"/>
      <c r="D5451"/>
      <c r="AL5451">
        <f t="shared" si="595"/>
        <v>0</v>
      </c>
      <c r="AQ5451">
        <f t="shared" si="596"/>
        <v>0</v>
      </c>
      <c r="AR5451" t="str">
        <f>IFERROR(IF(OR(AP5451=338,AP5451=340,AP5451=341,AP5451=342,AP5451="342A",AP5451="342B"),PorcenRet(AP5451,AT5451,AU5451),INDEX(PORCENTAJEBUSCAR,MATCH(AP5451,CódigoRET,0),4)*1),"")</f>
        <v/>
      </c>
      <c r="AS5451">
        <f t="shared" si="597"/>
        <v>0</v>
      </c>
      <c r="BF5451" t="str">
        <f>IFERROR(IF(OR(BD5451=338,BD5451=340,BD5451=341,BD5451=342,BD5451="342A",BD5451="342B"),PorcenRet(BD5451,BH5451,BI5451),INDEX(PORCENTAJEBUSCAR,MATCH(BD5451,CódigoRET,0),4)*1),"")</f>
        <v/>
      </c>
      <c r="BG5451">
        <f t="shared" si="598"/>
        <v>0</v>
      </c>
      <c r="BO5451">
        <f t="shared" si="599"/>
        <v>0</v>
      </c>
      <c r="CC5451">
        <f t="shared" si="600"/>
        <v>0</v>
      </c>
      <c r="CD5451">
        <f t="shared" si="601"/>
        <v>0</v>
      </c>
      <c r="CG5451">
        <f ca="1">IFERROR(INDIRECT("IVA!X"&amp;MATCH(MID(COMPRAS!C5351,1,2)&amp;MID(COMPRAS!F5351,1,2)&amp;MID(COMPRAS!D5351,1,2),IVA!W:W,0)),"SIN COD.")</f>
        <v>0</v>
      </c>
      <c r="CH5451">
        <f ca="1">IFERROR(INDIRECT("IVA!Y"&amp;MATCH(MID(COMPRAS!C5351,1,2)&amp;MID(COMPRAS!F5351,1,2)&amp;MID(COMPRAS!D5351,1,2),IVA!W:W,0)),"SIN COD.")</f>
        <v>0</v>
      </c>
    </row>
    <row r="5452" spans="1:86" x14ac:dyDescent="0.25">
      <c r="A5452"/>
      <c r="B5452"/>
      <c r="D5452"/>
      <c r="AL5452">
        <f t="shared" si="595"/>
        <v>0</v>
      </c>
      <c r="AQ5452">
        <f t="shared" si="596"/>
        <v>0</v>
      </c>
      <c r="AR5452" t="str">
        <f>IFERROR(IF(OR(AP5452=338,AP5452=340,AP5452=341,AP5452=342,AP5452="342A",AP5452="342B"),PorcenRet(AP5452,AT5452,AU5452),INDEX(PORCENTAJEBUSCAR,MATCH(AP5452,CódigoRET,0),4)*1),"")</f>
        <v/>
      </c>
      <c r="AS5452">
        <f t="shared" si="597"/>
        <v>0</v>
      </c>
      <c r="BF5452" t="str">
        <f>IFERROR(IF(OR(BD5452=338,BD5452=340,BD5452=341,BD5452=342,BD5452="342A",BD5452="342B"),PorcenRet(BD5452,BH5452,BI5452),INDEX(PORCENTAJEBUSCAR,MATCH(BD5452,CódigoRET,0),4)*1),"")</f>
        <v/>
      </c>
      <c r="BG5452">
        <f t="shared" si="598"/>
        <v>0</v>
      </c>
      <c r="BO5452">
        <f t="shared" si="599"/>
        <v>0</v>
      </c>
      <c r="CC5452">
        <f t="shared" si="600"/>
        <v>0</v>
      </c>
      <c r="CD5452">
        <f t="shared" si="601"/>
        <v>0</v>
      </c>
      <c r="CG5452">
        <f ca="1">IFERROR(INDIRECT("IVA!X"&amp;MATCH(MID(COMPRAS!C5352,1,2)&amp;MID(COMPRAS!F5352,1,2)&amp;MID(COMPRAS!D5352,1,2),IVA!W:W,0)),"SIN COD.")</f>
        <v>0</v>
      </c>
      <c r="CH5452">
        <f ca="1">IFERROR(INDIRECT("IVA!Y"&amp;MATCH(MID(COMPRAS!C5352,1,2)&amp;MID(COMPRAS!F5352,1,2)&amp;MID(COMPRAS!D5352,1,2),IVA!W:W,0)),"SIN COD.")</f>
        <v>0</v>
      </c>
    </row>
    <row r="5453" spans="1:86" x14ac:dyDescent="0.25">
      <c r="A5453"/>
      <c r="B5453"/>
      <c r="D5453"/>
      <c r="AL5453">
        <f t="shared" si="595"/>
        <v>0</v>
      </c>
      <c r="AQ5453">
        <f t="shared" si="596"/>
        <v>0</v>
      </c>
      <c r="AR5453" t="str">
        <f>IFERROR(IF(OR(AP5453=338,AP5453=340,AP5453=341,AP5453=342,AP5453="342A",AP5453="342B"),PorcenRet(AP5453,AT5453,AU5453),INDEX(PORCENTAJEBUSCAR,MATCH(AP5453,CódigoRET,0),4)*1),"")</f>
        <v/>
      </c>
      <c r="AS5453">
        <f t="shared" si="597"/>
        <v>0</v>
      </c>
      <c r="BF5453" t="str">
        <f>IFERROR(IF(OR(BD5453=338,BD5453=340,BD5453=341,BD5453=342,BD5453="342A",BD5453="342B"),PorcenRet(BD5453,BH5453,BI5453),INDEX(PORCENTAJEBUSCAR,MATCH(BD5453,CódigoRET,0),4)*1),"")</f>
        <v/>
      </c>
      <c r="BG5453">
        <f t="shared" si="598"/>
        <v>0</v>
      </c>
      <c r="BO5453">
        <f t="shared" si="599"/>
        <v>0</v>
      </c>
      <c r="CC5453">
        <f t="shared" si="600"/>
        <v>0</v>
      </c>
      <c r="CD5453">
        <f t="shared" si="601"/>
        <v>0</v>
      </c>
      <c r="CG5453">
        <f ca="1">IFERROR(INDIRECT("IVA!X"&amp;MATCH(MID(COMPRAS!C5353,1,2)&amp;MID(COMPRAS!F5353,1,2)&amp;MID(COMPRAS!D5353,1,2),IVA!W:W,0)),"SIN COD.")</f>
        <v>0</v>
      </c>
      <c r="CH5453">
        <f ca="1">IFERROR(INDIRECT("IVA!Y"&amp;MATCH(MID(COMPRAS!C5353,1,2)&amp;MID(COMPRAS!F5353,1,2)&amp;MID(COMPRAS!D5353,1,2),IVA!W:W,0)),"SIN COD.")</f>
        <v>0</v>
      </c>
    </row>
    <row r="5454" spans="1:86" x14ac:dyDescent="0.25">
      <c r="A5454"/>
      <c r="B5454"/>
      <c r="D5454"/>
      <c r="AL5454">
        <f t="shared" si="595"/>
        <v>0</v>
      </c>
      <c r="AQ5454">
        <f t="shared" si="596"/>
        <v>0</v>
      </c>
      <c r="AR5454" t="str">
        <f>IFERROR(IF(OR(AP5454=338,AP5454=340,AP5454=341,AP5454=342,AP5454="342A",AP5454="342B"),PorcenRet(AP5454,AT5454,AU5454),INDEX(PORCENTAJEBUSCAR,MATCH(AP5454,CódigoRET,0),4)*1),"")</f>
        <v/>
      </c>
      <c r="AS5454">
        <f t="shared" si="597"/>
        <v>0</v>
      </c>
      <c r="BF5454" t="str">
        <f>IFERROR(IF(OR(BD5454=338,BD5454=340,BD5454=341,BD5454=342,BD5454="342A",BD5454="342B"),PorcenRet(BD5454,BH5454,BI5454),INDEX(PORCENTAJEBUSCAR,MATCH(BD5454,CódigoRET,0),4)*1),"")</f>
        <v/>
      </c>
      <c r="BG5454">
        <f t="shared" si="598"/>
        <v>0</v>
      </c>
      <c r="BO5454">
        <f t="shared" si="599"/>
        <v>0</v>
      </c>
      <c r="CC5454">
        <f t="shared" si="600"/>
        <v>0</v>
      </c>
      <c r="CD5454">
        <f t="shared" si="601"/>
        <v>0</v>
      </c>
      <c r="CG5454">
        <f ca="1">IFERROR(INDIRECT("IVA!X"&amp;MATCH(MID(COMPRAS!C5354,1,2)&amp;MID(COMPRAS!F5354,1,2)&amp;MID(COMPRAS!D5354,1,2),IVA!W:W,0)),"SIN COD.")</f>
        <v>0</v>
      </c>
      <c r="CH5454">
        <f ca="1">IFERROR(INDIRECT("IVA!Y"&amp;MATCH(MID(COMPRAS!C5354,1,2)&amp;MID(COMPRAS!F5354,1,2)&amp;MID(COMPRAS!D5354,1,2),IVA!W:W,0)),"SIN COD.")</f>
        <v>0</v>
      </c>
    </row>
    <row r="5455" spans="1:86" x14ac:dyDescent="0.25">
      <c r="A5455"/>
      <c r="B5455"/>
      <c r="D5455"/>
      <c r="AL5455">
        <f t="shared" si="595"/>
        <v>0</v>
      </c>
      <c r="AQ5455">
        <f t="shared" si="596"/>
        <v>0</v>
      </c>
      <c r="AR5455" t="str">
        <f>IFERROR(IF(OR(AP5455=338,AP5455=340,AP5455=341,AP5455=342,AP5455="342A",AP5455="342B"),PorcenRet(AP5455,AT5455,AU5455),INDEX(PORCENTAJEBUSCAR,MATCH(AP5455,CódigoRET,0),4)*1),"")</f>
        <v/>
      </c>
      <c r="AS5455">
        <f t="shared" si="597"/>
        <v>0</v>
      </c>
      <c r="BF5455" t="str">
        <f>IFERROR(IF(OR(BD5455=338,BD5455=340,BD5455=341,BD5455=342,BD5455="342A",BD5455="342B"),PorcenRet(BD5455,BH5455,BI5455),INDEX(PORCENTAJEBUSCAR,MATCH(BD5455,CódigoRET,0),4)*1),"")</f>
        <v/>
      </c>
      <c r="BG5455">
        <f t="shared" si="598"/>
        <v>0</v>
      </c>
      <c r="BO5455">
        <f t="shared" si="599"/>
        <v>0</v>
      </c>
      <c r="CC5455">
        <f t="shared" si="600"/>
        <v>0</v>
      </c>
      <c r="CD5455">
        <f t="shared" si="601"/>
        <v>0</v>
      </c>
      <c r="CG5455">
        <f ca="1">IFERROR(INDIRECT("IVA!X"&amp;MATCH(MID(COMPRAS!C5355,1,2)&amp;MID(COMPRAS!F5355,1,2)&amp;MID(COMPRAS!D5355,1,2),IVA!W:W,0)),"SIN COD.")</f>
        <v>0</v>
      </c>
      <c r="CH5455">
        <f ca="1">IFERROR(INDIRECT("IVA!Y"&amp;MATCH(MID(COMPRAS!C5355,1,2)&amp;MID(COMPRAS!F5355,1,2)&amp;MID(COMPRAS!D5355,1,2),IVA!W:W,0)),"SIN COD.")</f>
        <v>0</v>
      </c>
    </row>
    <row r="5456" spans="1:86" x14ac:dyDescent="0.25">
      <c r="A5456"/>
      <c r="B5456"/>
      <c r="D5456"/>
      <c r="AL5456">
        <f t="shared" si="595"/>
        <v>0</v>
      </c>
      <c r="AQ5456">
        <f t="shared" si="596"/>
        <v>0</v>
      </c>
      <c r="AR5456" t="str">
        <f>IFERROR(IF(OR(AP5456=338,AP5456=340,AP5456=341,AP5456=342,AP5456="342A",AP5456="342B"),PorcenRet(AP5456,AT5456,AU5456),INDEX(PORCENTAJEBUSCAR,MATCH(AP5456,CódigoRET,0),4)*1),"")</f>
        <v/>
      </c>
      <c r="AS5456">
        <f t="shared" si="597"/>
        <v>0</v>
      </c>
      <c r="BF5456" t="str">
        <f>IFERROR(IF(OR(BD5456=338,BD5456=340,BD5456=341,BD5456=342,BD5456="342A",BD5456="342B"),PorcenRet(BD5456,BH5456,BI5456),INDEX(PORCENTAJEBUSCAR,MATCH(BD5456,CódigoRET,0),4)*1),"")</f>
        <v/>
      </c>
      <c r="BG5456">
        <f t="shared" si="598"/>
        <v>0</v>
      </c>
      <c r="BO5456">
        <f t="shared" si="599"/>
        <v>0</v>
      </c>
      <c r="CC5456">
        <f t="shared" si="600"/>
        <v>0</v>
      </c>
      <c r="CD5456">
        <f t="shared" si="601"/>
        <v>0</v>
      </c>
      <c r="CG5456">
        <f ca="1">IFERROR(INDIRECT("IVA!X"&amp;MATCH(MID(COMPRAS!C5356,1,2)&amp;MID(COMPRAS!F5356,1,2)&amp;MID(COMPRAS!D5356,1,2),IVA!W:W,0)),"SIN COD.")</f>
        <v>0</v>
      </c>
      <c r="CH5456">
        <f ca="1">IFERROR(INDIRECT("IVA!Y"&amp;MATCH(MID(COMPRAS!C5356,1,2)&amp;MID(COMPRAS!F5356,1,2)&amp;MID(COMPRAS!D5356,1,2),IVA!W:W,0)),"SIN COD.")</f>
        <v>0</v>
      </c>
    </row>
    <row r="5457" spans="1:86" x14ac:dyDescent="0.25">
      <c r="A5457"/>
      <c r="B5457"/>
      <c r="D5457"/>
      <c r="AL5457">
        <f t="shared" si="595"/>
        <v>0</v>
      </c>
      <c r="AQ5457">
        <f t="shared" si="596"/>
        <v>0</v>
      </c>
      <c r="AR5457" t="str">
        <f>IFERROR(IF(OR(AP5457=338,AP5457=340,AP5457=341,AP5457=342,AP5457="342A",AP5457="342B"),PorcenRet(AP5457,AT5457,AU5457),INDEX(PORCENTAJEBUSCAR,MATCH(AP5457,CódigoRET,0),4)*1),"")</f>
        <v/>
      </c>
      <c r="AS5457">
        <f t="shared" si="597"/>
        <v>0</v>
      </c>
      <c r="BF5457" t="str">
        <f>IFERROR(IF(OR(BD5457=338,BD5457=340,BD5457=341,BD5457=342,BD5457="342A",BD5457="342B"),PorcenRet(BD5457,BH5457,BI5457),INDEX(PORCENTAJEBUSCAR,MATCH(BD5457,CódigoRET,0),4)*1),"")</f>
        <v/>
      </c>
      <c r="BG5457">
        <f t="shared" si="598"/>
        <v>0</v>
      </c>
      <c r="BO5457">
        <f t="shared" si="599"/>
        <v>0</v>
      </c>
      <c r="CC5457">
        <f t="shared" si="600"/>
        <v>0</v>
      </c>
      <c r="CD5457">
        <f t="shared" si="601"/>
        <v>0</v>
      </c>
      <c r="CG5457">
        <f ca="1">IFERROR(INDIRECT("IVA!X"&amp;MATCH(MID(COMPRAS!C5357,1,2)&amp;MID(COMPRAS!F5357,1,2)&amp;MID(COMPRAS!D5357,1,2),IVA!W:W,0)),"SIN COD.")</f>
        <v>0</v>
      </c>
      <c r="CH5457">
        <f ca="1">IFERROR(INDIRECT("IVA!Y"&amp;MATCH(MID(COMPRAS!C5357,1,2)&amp;MID(COMPRAS!F5357,1,2)&amp;MID(COMPRAS!D5357,1,2),IVA!W:W,0)),"SIN COD.")</f>
        <v>0</v>
      </c>
    </row>
    <row r="5458" spans="1:86" x14ac:dyDescent="0.25">
      <c r="A5458"/>
      <c r="B5458"/>
      <c r="D5458"/>
      <c r="AL5458">
        <f t="shared" si="595"/>
        <v>0</v>
      </c>
      <c r="AQ5458">
        <f t="shared" si="596"/>
        <v>0</v>
      </c>
      <c r="AR5458" t="str">
        <f>IFERROR(IF(OR(AP5458=338,AP5458=340,AP5458=341,AP5458=342,AP5458="342A",AP5458="342B"),PorcenRet(AP5458,AT5458,AU5458),INDEX(PORCENTAJEBUSCAR,MATCH(AP5458,CódigoRET,0),4)*1),"")</f>
        <v/>
      </c>
      <c r="AS5458">
        <f t="shared" si="597"/>
        <v>0</v>
      </c>
      <c r="BF5458" t="str">
        <f>IFERROR(IF(OR(BD5458=338,BD5458=340,BD5458=341,BD5458=342,BD5458="342A",BD5458="342B"),PorcenRet(BD5458,BH5458,BI5458),INDEX(PORCENTAJEBUSCAR,MATCH(BD5458,CódigoRET,0),4)*1),"")</f>
        <v/>
      </c>
      <c r="BG5458">
        <f t="shared" si="598"/>
        <v>0</v>
      </c>
      <c r="BO5458">
        <f t="shared" si="599"/>
        <v>0</v>
      </c>
      <c r="CC5458">
        <f t="shared" si="600"/>
        <v>0</v>
      </c>
      <c r="CD5458">
        <f t="shared" si="601"/>
        <v>0</v>
      </c>
      <c r="CG5458">
        <f ca="1">IFERROR(INDIRECT("IVA!X"&amp;MATCH(MID(COMPRAS!C5358,1,2)&amp;MID(COMPRAS!F5358,1,2)&amp;MID(COMPRAS!D5358,1,2),IVA!W:W,0)),"SIN COD.")</f>
        <v>0</v>
      </c>
      <c r="CH5458">
        <f ca="1">IFERROR(INDIRECT("IVA!Y"&amp;MATCH(MID(COMPRAS!C5358,1,2)&amp;MID(COMPRAS!F5358,1,2)&amp;MID(COMPRAS!D5358,1,2),IVA!W:W,0)),"SIN COD.")</f>
        <v>0</v>
      </c>
    </row>
    <row r="5459" spans="1:86" x14ac:dyDescent="0.25">
      <c r="A5459"/>
      <c r="B5459"/>
      <c r="D5459"/>
      <c r="AL5459">
        <f t="shared" si="595"/>
        <v>0</v>
      </c>
      <c r="AQ5459">
        <f t="shared" si="596"/>
        <v>0</v>
      </c>
      <c r="AR5459" t="str">
        <f>IFERROR(IF(OR(AP5459=338,AP5459=340,AP5459=341,AP5459=342,AP5459="342A",AP5459="342B"),PorcenRet(AP5459,AT5459,AU5459),INDEX(PORCENTAJEBUSCAR,MATCH(AP5459,CódigoRET,0),4)*1),"")</f>
        <v/>
      </c>
      <c r="AS5459">
        <f t="shared" si="597"/>
        <v>0</v>
      </c>
      <c r="BF5459" t="str">
        <f>IFERROR(IF(OR(BD5459=338,BD5459=340,BD5459=341,BD5459=342,BD5459="342A",BD5459="342B"),PorcenRet(BD5459,BH5459,BI5459),INDEX(PORCENTAJEBUSCAR,MATCH(BD5459,CódigoRET,0),4)*1),"")</f>
        <v/>
      </c>
      <c r="BG5459">
        <f t="shared" si="598"/>
        <v>0</v>
      </c>
      <c r="BO5459">
        <f t="shared" si="599"/>
        <v>0</v>
      </c>
      <c r="CC5459">
        <f t="shared" si="600"/>
        <v>0</v>
      </c>
      <c r="CD5459">
        <f t="shared" si="601"/>
        <v>0</v>
      </c>
      <c r="CG5459">
        <f ca="1">IFERROR(INDIRECT("IVA!X"&amp;MATCH(MID(COMPRAS!C5359,1,2)&amp;MID(COMPRAS!F5359,1,2)&amp;MID(COMPRAS!D5359,1,2),IVA!W:W,0)),"SIN COD.")</f>
        <v>0</v>
      </c>
      <c r="CH5459">
        <f ca="1">IFERROR(INDIRECT("IVA!Y"&amp;MATCH(MID(COMPRAS!C5359,1,2)&amp;MID(COMPRAS!F5359,1,2)&amp;MID(COMPRAS!D5359,1,2),IVA!W:W,0)),"SIN COD.")</f>
        <v>0</v>
      </c>
    </row>
    <row r="5460" spans="1:86" x14ac:dyDescent="0.25">
      <c r="A5460"/>
      <c r="B5460"/>
      <c r="D5460"/>
      <c r="AL5460">
        <f t="shared" si="595"/>
        <v>0</v>
      </c>
      <c r="AQ5460">
        <f t="shared" si="596"/>
        <v>0</v>
      </c>
      <c r="AR5460" t="str">
        <f>IFERROR(IF(OR(AP5460=338,AP5460=340,AP5460=341,AP5460=342,AP5460="342A",AP5460="342B"),PorcenRet(AP5460,AT5460,AU5460),INDEX(PORCENTAJEBUSCAR,MATCH(AP5460,CódigoRET,0),4)*1),"")</f>
        <v/>
      </c>
      <c r="AS5460">
        <f t="shared" si="597"/>
        <v>0</v>
      </c>
      <c r="BF5460" t="str">
        <f>IFERROR(IF(OR(BD5460=338,BD5460=340,BD5460=341,BD5460=342,BD5460="342A",BD5460="342B"),PorcenRet(BD5460,BH5460,BI5460),INDEX(PORCENTAJEBUSCAR,MATCH(BD5460,CódigoRET,0),4)*1),"")</f>
        <v/>
      </c>
      <c r="BG5460">
        <f t="shared" si="598"/>
        <v>0</v>
      </c>
      <c r="BO5460">
        <f t="shared" si="599"/>
        <v>0</v>
      </c>
      <c r="CC5460">
        <f t="shared" si="600"/>
        <v>0</v>
      </c>
      <c r="CD5460">
        <f t="shared" si="601"/>
        <v>0</v>
      </c>
      <c r="CG5460">
        <f ca="1">IFERROR(INDIRECT("IVA!X"&amp;MATCH(MID(COMPRAS!C5360,1,2)&amp;MID(COMPRAS!F5360,1,2)&amp;MID(COMPRAS!D5360,1,2),IVA!W:W,0)),"SIN COD.")</f>
        <v>0</v>
      </c>
      <c r="CH5460">
        <f ca="1">IFERROR(INDIRECT("IVA!Y"&amp;MATCH(MID(COMPRAS!C5360,1,2)&amp;MID(COMPRAS!F5360,1,2)&amp;MID(COMPRAS!D5360,1,2),IVA!W:W,0)),"SIN COD.")</f>
        <v>0</v>
      </c>
    </row>
    <row r="5461" spans="1:86" x14ac:dyDescent="0.25">
      <c r="A5461"/>
      <c r="B5461"/>
      <c r="D5461"/>
      <c r="AL5461">
        <f t="shared" si="595"/>
        <v>0</v>
      </c>
      <c r="AQ5461">
        <f t="shared" si="596"/>
        <v>0</v>
      </c>
      <c r="AR5461" t="str">
        <f>IFERROR(IF(OR(AP5461=338,AP5461=340,AP5461=341,AP5461=342,AP5461="342A",AP5461="342B"),PorcenRet(AP5461,AT5461,AU5461),INDEX(PORCENTAJEBUSCAR,MATCH(AP5461,CódigoRET,0),4)*1),"")</f>
        <v/>
      </c>
      <c r="AS5461">
        <f t="shared" si="597"/>
        <v>0</v>
      </c>
      <c r="BF5461" t="str">
        <f>IFERROR(IF(OR(BD5461=338,BD5461=340,BD5461=341,BD5461=342,BD5461="342A",BD5461="342B"),PorcenRet(BD5461,BH5461,BI5461),INDEX(PORCENTAJEBUSCAR,MATCH(BD5461,CódigoRET,0),4)*1),"")</f>
        <v/>
      </c>
      <c r="BG5461">
        <f t="shared" si="598"/>
        <v>0</v>
      </c>
      <c r="BO5461">
        <f t="shared" si="599"/>
        <v>0</v>
      </c>
      <c r="CC5461">
        <f t="shared" si="600"/>
        <v>0</v>
      </c>
      <c r="CD5461">
        <f t="shared" si="601"/>
        <v>0</v>
      </c>
      <c r="CG5461">
        <f ca="1">IFERROR(INDIRECT("IVA!X"&amp;MATCH(MID(COMPRAS!C5361,1,2)&amp;MID(COMPRAS!F5361,1,2)&amp;MID(COMPRAS!D5361,1,2),IVA!W:W,0)),"SIN COD.")</f>
        <v>0</v>
      </c>
      <c r="CH5461">
        <f ca="1">IFERROR(INDIRECT("IVA!Y"&amp;MATCH(MID(COMPRAS!C5361,1,2)&amp;MID(COMPRAS!F5361,1,2)&amp;MID(COMPRAS!D5361,1,2),IVA!W:W,0)),"SIN COD.")</f>
        <v>0</v>
      </c>
    </row>
    <row r="5462" spans="1:86" x14ac:dyDescent="0.25">
      <c r="A5462"/>
      <c r="B5462"/>
      <c r="D5462"/>
      <c r="AL5462">
        <f t="shared" si="595"/>
        <v>0</v>
      </c>
      <c r="AQ5462">
        <f t="shared" si="596"/>
        <v>0</v>
      </c>
      <c r="AR5462" t="str">
        <f>IFERROR(IF(OR(AP5462=338,AP5462=340,AP5462=341,AP5462=342,AP5462="342A",AP5462="342B"),PorcenRet(AP5462,AT5462,AU5462),INDEX(PORCENTAJEBUSCAR,MATCH(AP5462,CódigoRET,0),4)*1),"")</f>
        <v/>
      </c>
      <c r="AS5462">
        <f t="shared" si="597"/>
        <v>0</v>
      </c>
      <c r="BF5462" t="str">
        <f>IFERROR(IF(OR(BD5462=338,BD5462=340,BD5462=341,BD5462=342,BD5462="342A",BD5462="342B"),PorcenRet(BD5462,BH5462,BI5462),INDEX(PORCENTAJEBUSCAR,MATCH(BD5462,CódigoRET,0),4)*1),"")</f>
        <v/>
      </c>
      <c r="BG5462">
        <f t="shared" si="598"/>
        <v>0</v>
      </c>
      <c r="BO5462">
        <f t="shared" si="599"/>
        <v>0</v>
      </c>
      <c r="CC5462">
        <f t="shared" si="600"/>
        <v>0</v>
      </c>
      <c r="CD5462">
        <f t="shared" si="601"/>
        <v>0</v>
      </c>
      <c r="CG5462">
        <f ca="1">IFERROR(INDIRECT("IVA!X"&amp;MATCH(MID(COMPRAS!C5362,1,2)&amp;MID(COMPRAS!F5362,1,2)&amp;MID(COMPRAS!D5362,1,2),IVA!W:W,0)),"SIN COD.")</f>
        <v>0</v>
      </c>
      <c r="CH5462">
        <f ca="1">IFERROR(INDIRECT("IVA!Y"&amp;MATCH(MID(COMPRAS!C5362,1,2)&amp;MID(COMPRAS!F5362,1,2)&amp;MID(COMPRAS!D5362,1,2),IVA!W:W,0)),"SIN COD.")</f>
        <v>0</v>
      </c>
    </row>
    <row r="5463" spans="1:86" x14ac:dyDescent="0.25">
      <c r="A5463"/>
      <c r="B5463"/>
      <c r="D5463"/>
      <c r="AL5463">
        <f t="shared" si="595"/>
        <v>0</v>
      </c>
      <c r="AQ5463">
        <f t="shared" si="596"/>
        <v>0</v>
      </c>
      <c r="AR5463" t="str">
        <f>IFERROR(IF(OR(AP5463=338,AP5463=340,AP5463=341,AP5463=342,AP5463="342A",AP5463="342B"),PorcenRet(AP5463,AT5463,AU5463),INDEX(PORCENTAJEBUSCAR,MATCH(AP5463,CódigoRET,0),4)*1),"")</f>
        <v/>
      </c>
      <c r="AS5463">
        <f t="shared" si="597"/>
        <v>0</v>
      </c>
      <c r="BF5463" t="str">
        <f>IFERROR(IF(OR(BD5463=338,BD5463=340,BD5463=341,BD5463=342,BD5463="342A",BD5463="342B"),PorcenRet(BD5463,BH5463,BI5463),INDEX(PORCENTAJEBUSCAR,MATCH(BD5463,CódigoRET,0),4)*1),"")</f>
        <v/>
      </c>
      <c r="BG5463">
        <f t="shared" si="598"/>
        <v>0</v>
      </c>
      <c r="BO5463">
        <f t="shared" si="599"/>
        <v>0</v>
      </c>
      <c r="CC5463">
        <f t="shared" si="600"/>
        <v>0</v>
      </c>
      <c r="CD5463">
        <f t="shared" si="601"/>
        <v>0</v>
      </c>
      <c r="CG5463">
        <f ca="1">IFERROR(INDIRECT("IVA!X"&amp;MATCH(MID(COMPRAS!C5363,1,2)&amp;MID(COMPRAS!F5363,1,2)&amp;MID(COMPRAS!D5363,1,2),IVA!W:W,0)),"SIN COD.")</f>
        <v>0</v>
      </c>
      <c r="CH5463">
        <f ca="1">IFERROR(INDIRECT("IVA!Y"&amp;MATCH(MID(COMPRAS!C5363,1,2)&amp;MID(COMPRAS!F5363,1,2)&amp;MID(COMPRAS!D5363,1,2),IVA!W:W,0)),"SIN COD.")</f>
        <v>0</v>
      </c>
    </row>
    <row r="5464" spans="1:86" x14ac:dyDescent="0.25">
      <c r="A5464"/>
      <c r="B5464"/>
      <c r="D5464"/>
      <c r="AL5464">
        <f t="shared" si="595"/>
        <v>0</v>
      </c>
      <c r="AQ5464">
        <f t="shared" si="596"/>
        <v>0</v>
      </c>
      <c r="AR5464" t="str">
        <f>IFERROR(IF(OR(AP5464=338,AP5464=340,AP5464=341,AP5464=342,AP5464="342A",AP5464="342B"),PorcenRet(AP5464,AT5464,AU5464),INDEX(PORCENTAJEBUSCAR,MATCH(AP5464,CódigoRET,0),4)*1),"")</f>
        <v/>
      </c>
      <c r="AS5464">
        <f t="shared" si="597"/>
        <v>0</v>
      </c>
      <c r="BF5464" t="str">
        <f>IFERROR(IF(OR(BD5464=338,BD5464=340,BD5464=341,BD5464=342,BD5464="342A",BD5464="342B"),PorcenRet(BD5464,BH5464,BI5464),INDEX(PORCENTAJEBUSCAR,MATCH(BD5464,CódigoRET,0),4)*1),"")</f>
        <v/>
      </c>
      <c r="BG5464">
        <f t="shared" si="598"/>
        <v>0</v>
      </c>
      <c r="BO5464">
        <f t="shared" si="599"/>
        <v>0</v>
      </c>
      <c r="CC5464">
        <f t="shared" si="600"/>
        <v>0</v>
      </c>
      <c r="CD5464">
        <f t="shared" si="601"/>
        <v>0</v>
      </c>
      <c r="CG5464">
        <f ca="1">IFERROR(INDIRECT("IVA!X"&amp;MATCH(MID(COMPRAS!C5364,1,2)&amp;MID(COMPRAS!F5364,1,2)&amp;MID(COMPRAS!D5364,1,2),IVA!W:W,0)),"SIN COD.")</f>
        <v>0</v>
      </c>
      <c r="CH5464">
        <f ca="1">IFERROR(INDIRECT("IVA!Y"&amp;MATCH(MID(COMPRAS!C5364,1,2)&amp;MID(COMPRAS!F5364,1,2)&amp;MID(COMPRAS!D5364,1,2),IVA!W:W,0)),"SIN COD.")</f>
        <v>0</v>
      </c>
    </row>
    <row r="5465" spans="1:86" x14ac:dyDescent="0.25">
      <c r="A5465"/>
      <c r="B5465"/>
      <c r="D5465"/>
      <c r="AL5465">
        <f t="shared" si="595"/>
        <v>0</v>
      </c>
      <c r="AQ5465">
        <f t="shared" si="596"/>
        <v>0</v>
      </c>
      <c r="AR5465" t="str">
        <f>IFERROR(IF(OR(AP5465=338,AP5465=340,AP5465=341,AP5465=342,AP5465="342A",AP5465="342B"),PorcenRet(AP5465,AT5465,AU5465),INDEX(PORCENTAJEBUSCAR,MATCH(AP5465,CódigoRET,0),4)*1),"")</f>
        <v/>
      </c>
      <c r="AS5465">
        <f t="shared" si="597"/>
        <v>0</v>
      </c>
      <c r="BF5465" t="str">
        <f>IFERROR(IF(OR(BD5465=338,BD5465=340,BD5465=341,BD5465=342,BD5465="342A",BD5465="342B"),PorcenRet(BD5465,BH5465,BI5465),INDEX(PORCENTAJEBUSCAR,MATCH(BD5465,CódigoRET,0),4)*1),"")</f>
        <v/>
      </c>
      <c r="BG5465">
        <f t="shared" si="598"/>
        <v>0</v>
      </c>
      <c r="BO5465">
        <f t="shared" si="599"/>
        <v>0</v>
      </c>
      <c r="CC5465">
        <f t="shared" si="600"/>
        <v>0</v>
      </c>
      <c r="CD5465">
        <f t="shared" si="601"/>
        <v>0</v>
      </c>
      <c r="CG5465">
        <f ca="1">IFERROR(INDIRECT("IVA!X"&amp;MATCH(MID(COMPRAS!C5365,1,2)&amp;MID(COMPRAS!F5365,1,2)&amp;MID(COMPRAS!D5365,1,2),IVA!W:W,0)),"SIN COD.")</f>
        <v>0</v>
      </c>
      <c r="CH5465">
        <f ca="1">IFERROR(INDIRECT("IVA!Y"&amp;MATCH(MID(COMPRAS!C5365,1,2)&amp;MID(COMPRAS!F5365,1,2)&amp;MID(COMPRAS!D5365,1,2),IVA!W:W,0)),"SIN COD.")</f>
        <v>0</v>
      </c>
    </row>
    <row r="5466" spans="1:86" x14ac:dyDescent="0.25">
      <c r="A5466"/>
      <c r="B5466"/>
      <c r="D5466"/>
      <c r="AL5466">
        <f t="shared" si="595"/>
        <v>0</v>
      </c>
      <c r="AQ5466">
        <f t="shared" si="596"/>
        <v>0</v>
      </c>
      <c r="AR5466" t="str">
        <f>IFERROR(IF(OR(AP5466=338,AP5466=340,AP5466=341,AP5466=342,AP5466="342A",AP5466="342B"),PorcenRet(AP5466,AT5466,AU5466),INDEX(PORCENTAJEBUSCAR,MATCH(AP5466,CódigoRET,0),4)*1),"")</f>
        <v/>
      </c>
      <c r="AS5466">
        <f t="shared" si="597"/>
        <v>0</v>
      </c>
      <c r="BF5466" t="str">
        <f>IFERROR(IF(OR(BD5466=338,BD5466=340,BD5466=341,BD5466=342,BD5466="342A",BD5466="342B"),PorcenRet(BD5466,BH5466,BI5466),INDEX(PORCENTAJEBUSCAR,MATCH(BD5466,CódigoRET,0),4)*1),"")</f>
        <v/>
      </c>
      <c r="BG5466">
        <f t="shared" si="598"/>
        <v>0</v>
      </c>
      <c r="BO5466">
        <f t="shared" si="599"/>
        <v>0</v>
      </c>
      <c r="CC5466">
        <f t="shared" si="600"/>
        <v>0</v>
      </c>
      <c r="CD5466">
        <f t="shared" si="601"/>
        <v>0</v>
      </c>
      <c r="CG5466">
        <f ca="1">IFERROR(INDIRECT("IVA!X"&amp;MATCH(MID(COMPRAS!C5366,1,2)&amp;MID(COMPRAS!F5366,1,2)&amp;MID(COMPRAS!D5366,1,2),IVA!W:W,0)),"SIN COD.")</f>
        <v>0</v>
      </c>
      <c r="CH5466">
        <f ca="1">IFERROR(INDIRECT("IVA!Y"&amp;MATCH(MID(COMPRAS!C5366,1,2)&amp;MID(COMPRAS!F5366,1,2)&amp;MID(COMPRAS!D5366,1,2),IVA!W:W,0)),"SIN COD.")</f>
        <v>0</v>
      </c>
    </row>
    <row r="5467" spans="1:86" x14ac:dyDescent="0.25">
      <c r="A5467"/>
      <c r="B5467"/>
      <c r="D5467"/>
      <c r="AL5467">
        <f t="shared" si="595"/>
        <v>0</v>
      </c>
      <c r="AQ5467">
        <f t="shared" si="596"/>
        <v>0</v>
      </c>
      <c r="AR5467" t="str">
        <f>IFERROR(IF(OR(AP5467=338,AP5467=340,AP5467=341,AP5467=342,AP5467="342A",AP5467="342B"),PorcenRet(AP5467,AT5467,AU5467),INDEX(PORCENTAJEBUSCAR,MATCH(AP5467,CódigoRET,0),4)*1),"")</f>
        <v/>
      </c>
      <c r="AS5467">
        <f t="shared" si="597"/>
        <v>0</v>
      </c>
      <c r="BF5467" t="str">
        <f>IFERROR(IF(OR(BD5467=338,BD5467=340,BD5467=341,BD5467=342,BD5467="342A",BD5467="342B"),PorcenRet(BD5467,BH5467,BI5467),INDEX(PORCENTAJEBUSCAR,MATCH(BD5467,CódigoRET,0),4)*1),"")</f>
        <v/>
      </c>
      <c r="BG5467">
        <f t="shared" si="598"/>
        <v>0</v>
      </c>
      <c r="BO5467">
        <f t="shared" si="599"/>
        <v>0</v>
      </c>
      <c r="CC5467">
        <f t="shared" si="600"/>
        <v>0</v>
      </c>
      <c r="CD5467">
        <f t="shared" si="601"/>
        <v>0</v>
      </c>
      <c r="CG5467">
        <f ca="1">IFERROR(INDIRECT("IVA!X"&amp;MATCH(MID(COMPRAS!C5367,1,2)&amp;MID(COMPRAS!F5367,1,2)&amp;MID(COMPRAS!D5367,1,2),IVA!W:W,0)),"SIN COD.")</f>
        <v>0</v>
      </c>
      <c r="CH5467">
        <f ca="1">IFERROR(INDIRECT("IVA!Y"&amp;MATCH(MID(COMPRAS!C5367,1,2)&amp;MID(COMPRAS!F5367,1,2)&amp;MID(COMPRAS!D5367,1,2),IVA!W:W,0)),"SIN COD.")</f>
        <v>0</v>
      </c>
    </row>
    <row r="5468" spans="1:86" x14ac:dyDescent="0.25">
      <c r="A5468"/>
      <c r="B5468"/>
      <c r="D5468"/>
      <c r="AL5468">
        <f t="shared" si="595"/>
        <v>0</v>
      </c>
      <c r="AQ5468">
        <f t="shared" si="596"/>
        <v>0</v>
      </c>
      <c r="AR5468" t="str">
        <f>IFERROR(IF(OR(AP5468=338,AP5468=340,AP5468=341,AP5468=342,AP5468="342A",AP5468="342B"),PorcenRet(AP5468,AT5468,AU5468),INDEX(PORCENTAJEBUSCAR,MATCH(AP5468,CódigoRET,0),4)*1),"")</f>
        <v/>
      </c>
      <c r="AS5468">
        <f t="shared" si="597"/>
        <v>0</v>
      </c>
      <c r="BF5468" t="str">
        <f>IFERROR(IF(OR(BD5468=338,BD5468=340,BD5468=341,BD5468=342,BD5468="342A",BD5468="342B"),PorcenRet(BD5468,BH5468,BI5468),INDEX(PORCENTAJEBUSCAR,MATCH(BD5468,CódigoRET,0),4)*1),"")</f>
        <v/>
      </c>
      <c r="BG5468">
        <f t="shared" si="598"/>
        <v>0</v>
      </c>
      <c r="BO5468">
        <f t="shared" si="599"/>
        <v>0</v>
      </c>
      <c r="CC5468">
        <f t="shared" si="600"/>
        <v>0</v>
      </c>
      <c r="CD5468">
        <f t="shared" si="601"/>
        <v>0</v>
      </c>
      <c r="CG5468">
        <f ca="1">IFERROR(INDIRECT("IVA!X"&amp;MATCH(MID(COMPRAS!C5368,1,2)&amp;MID(COMPRAS!F5368,1,2)&amp;MID(COMPRAS!D5368,1,2),IVA!W:W,0)),"SIN COD.")</f>
        <v>0</v>
      </c>
      <c r="CH5468">
        <f ca="1">IFERROR(INDIRECT("IVA!Y"&amp;MATCH(MID(COMPRAS!C5368,1,2)&amp;MID(COMPRAS!F5368,1,2)&amp;MID(COMPRAS!D5368,1,2),IVA!W:W,0)),"SIN COD.")</f>
        <v>0</v>
      </c>
    </row>
    <row r="5469" spans="1:86" x14ac:dyDescent="0.25">
      <c r="A5469"/>
      <c r="B5469"/>
      <c r="D5469"/>
      <c r="AL5469">
        <f t="shared" si="595"/>
        <v>0</v>
      </c>
      <c r="AQ5469">
        <f t="shared" si="596"/>
        <v>0</v>
      </c>
      <c r="AR5469" t="str">
        <f>IFERROR(IF(OR(AP5469=338,AP5469=340,AP5469=341,AP5469=342,AP5469="342A",AP5469="342B"),PorcenRet(AP5469,AT5469,AU5469),INDEX(PORCENTAJEBUSCAR,MATCH(AP5469,CódigoRET,0),4)*1),"")</f>
        <v/>
      </c>
      <c r="AS5469">
        <f t="shared" si="597"/>
        <v>0</v>
      </c>
      <c r="BF5469" t="str">
        <f>IFERROR(IF(OR(BD5469=338,BD5469=340,BD5469=341,BD5469=342,BD5469="342A",BD5469="342B"),PorcenRet(BD5469,BH5469,BI5469),INDEX(PORCENTAJEBUSCAR,MATCH(BD5469,CódigoRET,0),4)*1),"")</f>
        <v/>
      </c>
      <c r="BG5469">
        <f t="shared" si="598"/>
        <v>0</v>
      </c>
      <c r="BO5469">
        <f t="shared" si="599"/>
        <v>0</v>
      </c>
      <c r="CC5469">
        <f t="shared" si="600"/>
        <v>0</v>
      </c>
      <c r="CD5469">
        <f t="shared" si="601"/>
        <v>0</v>
      </c>
      <c r="CG5469">
        <f ca="1">IFERROR(INDIRECT("IVA!X"&amp;MATCH(MID(COMPRAS!C5369,1,2)&amp;MID(COMPRAS!F5369,1,2)&amp;MID(COMPRAS!D5369,1,2),IVA!W:W,0)),"SIN COD.")</f>
        <v>0</v>
      </c>
      <c r="CH5469">
        <f ca="1">IFERROR(INDIRECT("IVA!Y"&amp;MATCH(MID(COMPRAS!C5369,1,2)&amp;MID(COMPRAS!F5369,1,2)&amp;MID(COMPRAS!D5369,1,2),IVA!W:W,0)),"SIN COD.")</f>
        <v>0</v>
      </c>
    </row>
    <row r="5470" spans="1:86" x14ac:dyDescent="0.25">
      <c r="A5470"/>
      <c r="B5470"/>
      <c r="D5470"/>
      <c r="AL5470">
        <f t="shared" si="595"/>
        <v>0</v>
      </c>
      <c r="AQ5470">
        <f t="shared" si="596"/>
        <v>0</v>
      </c>
      <c r="AR5470" t="str">
        <f>IFERROR(IF(OR(AP5470=338,AP5470=340,AP5470=341,AP5470=342,AP5470="342A",AP5470="342B"),PorcenRet(AP5470,AT5470,AU5470),INDEX(PORCENTAJEBUSCAR,MATCH(AP5470,CódigoRET,0),4)*1),"")</f>
        <v/>
      </c>
      <c r="AS5470">
        <f t="shared" si="597"/>
        <v>0</v>
      </c>
      <c r="BF5470" t="str">
        <f>IFERROR(IF(OR(BD5470=338,BD5470=340,BD5470=341,BD5470=342,BD5470="342A",BD5470="342B"),PorcenRet(BD5470,BH5470,BI5470),INDEX(PORCENTAJEBUSCAR,MATCH(BD5470,CódigoRET,0),4)*1),"")</f>
        <v/>
      </c>
      <c r="BG5470">
        <f t="shared" si="598"/>
        <v>0</v>
      </c>
      <c r="BO5470">
        <f t="shared" si="599"/>
        <v>0</v>
      </c>
      <c r="CC5470">
        <f t="shared" si="600"/>
        <v>0</v>
      </c>
      <c r="CD5470">
        <f t="shared" si="601"/>
        <v>0</v>
      </c>
      <c r="CG5470">
        <f ca="1">IFERROR(INDIRECT("IVA!X"&amp;MATCH(MID(COMPRAS!C5370,1,2)&amp;MID(COMPRAS!F5370,1,2)&amp;MID(COMPRAS!D5370,1,2),IVA!W:W,0)),"SIN COD.")</f>
        <v>0</v>
      </c>
      <c r="CH5470">
        <f ca="1">IFERROR(INDIRECT("IVA!Y"&amp;MATCH(MID(COMPRAS!C5370,1,2)&amp;MID(COMPRAS!F5370,1,2)&amp;MID(COMPRAS!D5370,1,2),IVA!W:W,0)),"SIN COD.")</f>
        <v>0</v>
      </c>
    </row>
    <row r="5471" spans="1:86" x14ac:dyDescent="0.25">
      <c r="A5471"/>
      <c r="B5471"/>
      <c r="D5471"/>
      <c r="AL5471">
        <f t="shared" si="595"/>
        <v>0</v>
      </c>
      <c r="AQ5471">
        <f t="shared" si="596"/>
        <v>0</v>
      </c>
      <c r="AR5471" t="str">
        <f>IFERROR(IF(OR(AP5471=338,AP5471=340,AP5471=341,AP5471=342,AP5471="342A",AP5471="342B"),PorcenRet(AP5471,AT5471,AU5471),INDEX(PORCENTAJEBUSCAR,MATCH(AP5471,CódigoRET,0),4)*1),"")</f>
        <v/>
      </c>
      <c r="AS5471">
        <f t="shared" si="597"/>
        <v>0</v>
      </c>
      <c r="BF5471" t="str">
        <f>IFERROR(IF(OR(BD5471=338,BD5471=340,BD5471=341,BD5471=342,BD5471="342A",BD5471="342B"),PorcenRet(BD5471,BH5471,BI5471),INDEX(PORCENTAJEBUSCAR,MATCH(BD5471,CódigoRET,0),4)*1),"")</f>
        <v/>
      </c>
      <c r="BG5471">
        <f t="shared" si="598"/>
        <v>0</v>
      </c>
      <c r="BO5471">
        <f t="shared" si="599"/>
        <v>0</v>
      </c>
      <c r="CC5471">
        <f t="shared" si="600"/>
        <v>0</v>
      </c>
      <c r="CD5471">
        <f t="shared" si="601"/>
        <v>0</v>
      </c>
      <c r="CG5471">
        <f ca="1">IFERROR(INDIRECT("IVA!X"&amp;MATCH(MID(COMPRAS!C5371,1,2)&amp;MID(COMPRAS!F5371,1,2)&amp;MID(COMPRAS!D5371,1,2),IVA!W:W,0)),"SIN COD.")</f>
        <v>0</v>
      </c>
      <c r="CH5471">
        <f ca="1">IFERROR(INDIRECT("IVA!Y"&amp;MATCH(MID(COMPRAS!C5371,1,2)&amp;MID(COMPRAS!F5371,1,2)&amp;MID(COMPRAS!D5371,1,2),IVA!W:W,0)),"SIN COD.")</f>
        <v>0</v>
      </c>
    </row>
    <row r="5472" spans="1:86" x14ac:dyDescent="0.25">
      <c r="A5472"/>
      <c r="B5472"/>
      <c r="D5472"/>
      <c r="AL5472">
        <f t="shared" si="595"/>
        <v>0</v>
      </c>
      <c r="AQ5472">
        <f t="shared" si="596"/>
        <v>0</v>
      </c>
      <c r="AR5472" t="str">
        <f>IFERROR(IF(OR(AP5472=338,AP5472=340,AP5472=341,AP5472=342,AP5472="342A",AP5472="342B"),PorcenRet(AP5472,AT5472,AU5472),INDEX(PORCENTAJEBUSCAR,MATCH(AP5472,CódigoRET,0),4)*1),"")</f>
        <v/>
      </c>
      <c r="AS5472">
        <f t="shared" si="597"/>
        <v>0</v>
      </c>
      <c r="BF5472" t="str">
        <f>IFERROR(IF(OR(BD5472=338,BD5472=340,BD5472=341,BD5472=342,BD5472="342A",BD5472="342B"),PorcenRet(BD5472,BH5472,BI5472),INDEX(PORCENTAJEBUSCAR,MATCH(BD5472,CódigoRET,0),4)*1),"")</f>
        <v/>
      </c>
      <c r="BG5472">
        <f t="shared" si="598"/>
        <v>0</v>
      </c>
      <c r="BO5472">
        <f t="shared" si="599"/>
        <v>0</v>
      </c>
      <c r="CC5472">
        <f t="shared" si="600"/>
        <v>0</v>
      </c>
      <c r="CD5472">
        <f t="shared" si="601"/>
        <v>0</v>
      </c>
      <c r="CG5472">
        <f ca="1">IFERROR(INDIRECT("IVA!X"&amp;MATCH(MID(COMPRAS!C5372,1,2)&amp;MID(COMPRAS!F5372,1,2)&amp;MID(COMPRAS!D5372,1,2),IVA!W:W,0)),"SIN COD.")</f>
        <v>0</v>
      </c>
      <c r="CH5472">
        <f ca="1">IFERROR(INDIRECT("IVA!Y"&amp;MATCH(MID(COMPRAS!C5372,1,2)&amp;MID(COMPRAS!F5372,1,2)&amp;MID(COMPRAS!D5372,1,2),IVA!W:W,0)),"SIN COD.")</f>
        <v>0</v>
      </c>
    </row>
    <row r="5473" spans="1:86" x14ac:dyDescent="0.25">
      <c r="A5473"/>
      <c r="B5473"/>
      <c r="D5473"/>
      <c r="AL5473">
        <f t="shared" si="595"/>
        <v>0</v>
      </c>
      <c r="AQ5473">
        <f t="shared" si="596"/>
        <v>0</v>
      </c>
      <c r="AR5473" t="str">
        <f>IFERROR(IF(OR(AP5473=338,AP5473=340,AP5473=341,AP5473=342,AP5473="342A",AP5473="342B"),PorcenRet(AP5473,AT5473,AU5473),INDEX(PORCENTAJEBUSCAR,MATCH(AP5473,CódigoRET,0),4)*1),"")</f>
        <v/>
      </c>
      <c r="AS5473">
        <f t="shared" si="597"/>
        <v>0</v>
      </c>
      <c r="BF5473" t="str">
        <f>IFERROR(IF(OR(BD5473=338,BD5473=340,BD5473=341,BD5473=342,BD5473="342A",BD5473="342B"),PorcenRet(BD5473,BH5473,BI5473),INDEX(PORCENTAJEBUSCAR,MATCH(BD5473,CódigoRET,0),4)*1),"")</f>
        <v/>
      </c>
      <c r="BG5473">
        <f t="shared" si="598"/>
        <v>0</v>
      </c>
      <c r="BO5473">
        <f t="shared" si="599"/>
        <v>0</v>
      </c>
      <c r="CC5473">
        <f t="shared" si="600"/>
        <v>0</v>
      </c>
      <c r="CD5473">
        <f t="shared" si="601"/>
        <v>0</v>
      </c>
      <c r="CG5473">
        <f ca="1">IFERROR(INDIRECT("IVA!X"&amp;MATCH(MID(COMPRAS!C5373,1,2)&amp;MID(COMPRAS!F5373,1,2)&amp;MID(COMPRAS!D5373,1,2),IVA!W:W,0)),"SIN COD.")</f>
        <v>0</v>
      </c>
      <c r="CH5473">
        <f ca="1">IFERROR(INDIRECT("IVA!Y"&amp;MATCH(MID(COMPRAS!C5373,1,2)&amp;MID(COMPRAS!F5373,1,2)&amp;MID(COMPRAS!D5373,1,2),IVA!W:W,0)),"SIN COD.")</f>
        <v>0</v>
      </c>
    </row>
    <row r="5474" spans="1:86" x14ac:dyDescent="0.25">
      <c r="A5474"/>
      <c r="B5474"/>
      <c r="D5474"/>
      <c r="AL5474">
        <f t="shared" si="595"/>
        <v>0</v>
      </c>
      <c r="AQ5474">
        <f t="shared" si="596"/>
        <v>0</v>
      </c>
      <c r="AR5474" t="str">
        <f>IFERROR(IF(OR(AP5474=338,AP5474=340,AP5474=341,AP5474=342,AP5474="342A",AP5474="342B"),PorcenRet(AP5474,AT5474,AU5474),INDEX(PORCENTAJEBUSCAR,MATCH(AP5474,CódigoRET,0),4)*1),"")</f>
        <v/>
      </c>
      <c r="AS5474">
        <f t="shared" si="597"/>
        <v>0</v>
      </c>
      <c r="BF5474" t="str">
        <f>IFERROR(IF(OR(BD5474=338,BD5474=340,BD5474=341,BD5474=342,BD5474="342A",BD5474="342B"),PorcenRet(BD5474,BH5474,BI5474),INDEX(PORCENTAJEBUSCAR,MATCH(BD5474,CódigoRET,0),4)*1),"")</f>
        <v/>
      </c>
      <c r="BG5474">
        <f t="shared" si="598"/>
        <v>0</v>
      </c>
      <c r="BO5474">
        <f t="shared" si="599"/>
        <v>0</v>
      </c>
      <c r="CC5474">
        <f t="shared" si="600"/>
        <v>0</v>
      </c>
      <c r="CD5474">
        <f t="shared" si="601"/>
        <v>0</v>
      </c>
      <c r="CG5474">
        <f ca="1">IFERROR(INDIRECT("IVA!X"&amp;MATCH(MID(COMPRAS!C5374,1,2)&amp;MID(COMPRAS!F5374,1,2)&amp;MID(COMPRAS!D5374,1,2),IVA!W:W,0)),"SIN COD.")</f>
        <v>0</v>
      </c>
      <c r="CH5474">
        <f ca="1">IFERROR(INDIRECT("IVA!Y"&amp;MATCH(MID(COMPRAS!C5374,1,2)&amp;MID(COMPRAS!F5374,1,2)&amp;MID(COMPRAS!D5374,1,2),IVA!W:W,0)),"SIN COD.")</f>
        <v>0</v>
      </c>
    </row>
    <row r="5475" spans="1:86" x14ac:dyDescent="0.25">
      <c r="A5475"/>
      <c r="B5475"/>
      <c r="D5475"/>
      <c r="AL5475">
        <f t="shared" si="595"/>
        <v>0</v>
      </c>
      <c r="AQ5475">
        <f t="shared" si="596"/>
        <v>0</v>
      </c>
      <c r="AR5475" t="str">
        <f>IFERROR(IF(OR(AP5475=338,AP5475=340,AP5475=341,AP5475=342,AP5475="342A",AP5475="342B"),PorcenRet(AP5475,AT5475,AU5475),INDEX(PORCENTAJEBUSCAR,MATCH(AP5475,CódigoRET,0),4)*1),"")</f>
        <v/>
      </c>
      <c r="AS5475">
        <f t="shared" si="597"/>
        <v>0</v>
      </c>
      <c r="BF5475" t="str">
        <f>IFERROR(IF(OR(BD5475=338,BD5475=340,BD5475=341,BD5475=342,BD5475="342A",BD5475="342B"),PorcenRet(BD5475,BH5475,BI5475),INDEX(PORCENTAJEBUSCAR,MATCH(BD5475,CódigoRET,0),4)*1),"")</f>
        <v/>
      </c>
      <c r="BG5475">
        <f t="shared" si="598"/>
        <v>0</v>
      </c>
      <c r="BO5475">
        <f t="shared" si="599"/>
        <v>0</v>
      </c>
      <c r="CC5475">
        <f t="shared" si="600"/>
        <v>0</v>
      </c>
      <c r="CD5475">
        <f t="shared" si="601"/>
        <v>0</v>
      </c>
      <c r="CG5475">
        <f ca="1">IFERROR(INDIRECT("IVA!X"&amp;MATCH(MID(COMPRAS!C5375,1,2)&amp;MID(COMPRAS!F5375,1,2)&amp;MID(COMPRAS!D5375,1,2),IVA!W:W,0)),"SIN COD.")</f>
        <v>0</v>
      </c>
      <c r="CH5475">
        <f ca="1">IFERROR(INDIRECT("IVA!Y"&amp;MATCH(MID(COMPRAS!C5375,1,2)&amp;MID(COMPRAS!F5375,1,2)&amp;MID(COMPRAS!D5375,1,2),IVA!W:W,0)),"SIN COD.")</f>
        <v>0</v>
      </c>
    </row>
    <row r="5476" spans="1:86" x14ac:dyDescent="0.25">
      <c r="A5476"/>
      <c r="B5476"/>
      <c r="D5476"/>
      <c r="AL5476">
        <f t="shared" si="595"/>
        <v>0</v>
      </c>
      <c r="AQ5476">
        <f t="shared" si="596"/>
        <v>0</v>
      </c>
      <c r="AR5476" t="str">
        <f>IFERROR(IF(OR(AP5476=338,AP5476=340,AP5476=341,AP5476=342,AP5476="342A",AP5476="342B"),PorcenRet(AP5476,AT5476,AU5476),INDEX(PORCENTAJEBUSCAR,MATCH(AP5476,CódigoRET,0),4)*1),"")</f>
        <v/>
      </c>
      <c r="AS5476">
        <f t="shared" si="597"/>
        <v>0</v>
      </c>
      <c r="BF5476" t="str">
        <f>IFERROR(IF(OR(BD5476=338,BD5476=340,BD5476=341,BD5476=342,BD5476="342A",BD5476="342B"),PorcenRet(BD5476,BH5476,BI5476),INDEX(PORCENTAJEBUSCAR,MATCH(BD5476,CódigoRET,0),4)*1),"")</f>
        <v/>
      </c>
      <c r="BG5476">
        <f t="shared" si="598"/>
        <v>0</v>
      </c>
      <c r="BO5476">
        <f t="shared" si="599"/>
        <v>0</v>
      </c>
      <c r="CC5476">
        <f t="shared" si="600"/>
        <v>0</v>
      </c>
      <c r="CD5476">
        <f t="shared" si="601"/>
        <v>0</v>
      </c>
      <c r="CG5476">
        <f ca="1">IFERROR(INDIRECT("IVA!X"&amp;MATCH(MID(COMPRAS!C5376,1,2)&amp;MID(COMPRAS!F5376,1,2)&amp;MID(COMPRAS!D5376,1,2),IVA!W:W,0)),"SIN COD.")</f>
        <v>0</v>
      </c>
      <c r="CH5476">
        <f ca="1">IFERROR(INDIRECT("IVA!Y"&amp;MATCH(MID(COMPRAS!C5376,1,2)&amp;MID(COMPRAS!F5376,1,2)&amp;MID(COMPRAS!D5376,1,2),IVA!W:W,0)),"SIN COD.")</f>
        <v>0</v>
      </c>
    </row>
    <row r="5477" spans="1:86" x14ac:dyDescent="0.25">
      <c r="A5477"/>
      <c r="B5477"/>
      <c r="D5477"/>
      <c r="AL5477">
        <f t="shared" si="595"/>
        <v>0</v>
      </c>
      <c r="AQ5477">
        <f t="shared" si="596"/>
        <v>0</v>
      </c>
      <c r="AR5477" t="str">
        <f>IFERROR(IF(OR(AP5477=338,AP5477=340,AP5477=341,AP5477=342,AP5477="342A",AP5477="342B"),PorcenRet(AP5477,AT5477,AU5477),INDEX(PORCENTAJEBUSCAR,MATCH(AP5477,CódigoRET,0),4)*1),"")</f>
        <v/>
      </c>
      <c r="AS5477">
        <f t="shared" si="597"/>
        <v>0</v>
      </c>
      <c r="BF5477" t="str">
        <f>IFERROR(IF(OR(BD5477=338,BD5477=340,BD5477=341,BD5477=342,BD5477="342A",BD5477="342B"),PorcenRet(BD5477,BH5477,BI5477),INDEX(PORCENTAJEBUSCAR,MATCH(BD5477,CódigoRET,0),4)*1),"")</f>
        <v/>
      </c>
      <c r="BG5477">
        <f t="shared" si="598"/>
        <v>0</v>
      </c>
      <c r="BO5477">
        <f t="shared" si="599"/>
        <v>0</v>
      </c>
      <c r="CC5477">
        <f t="shared" si="600"/>
        <v>0</v>
      </c>
      <c r="CD5477">
        <f t="shared" si="601"/>
        <v>0</v>
      </c>
      <c r="CG5477">
        <f ca="1">IFERROR(INDIRECT("IVA!X"&amp;MATCH(MID(COMPRAS!C5377,1,2)&amp;MID(COMPRAS!F5377,1,2)&amp;MID(COMPRAS!D5377,1,2),IVA!W:W,0)),"SIN COD.")</f>
        <v>0</v>
      </c>
      <c r="CH5477">
        <f ca="1">IFERROR(INDIRECT("IVA!Y"&amp;MATCH(MID(COMPRAS!C5377,1,2)&amp;MID(COMPRAS!F5377,1,2)&amp;MID(COMPRAS!D5377,1,2),IVA!W:W,0)),"SIN COD.")</f>
        <v>0</v>
      </c>
    </row>
    <row r="5478" spans="1:86" x14ac:dyDescent="0.25">
      <c r="A5478"/>
      <c r="B5478"/>
      <c r="D5478"/>
      <c r="AL5478">
        <f t="shared" si="595"/>
        <v>0</v>
      </c>
      <c r="AQ5478">
        <f t="shared" si="596"/>
        <v>0</v>
      </c>
      <c r="AR5478" t="str">
        <f>IFERROR(IF(OR(AP5478=338,AP5478=340,AP5478=341,AP5478=342,AP5478="342A",AP5478="342B"),PorcenRet(AP5478,AT5478,AU5478),INDEX(PORCENTAJEBUSCAR,MATCH(AP5478,CódigoRET,0),4)*1),"")</f>
        <v/>
      </c>
      <c r="AS5478">
        <f t="shared" si="597"/>
        <v>0</v>
      </c>
      <c r="BF5478" t="str">
        <f>IFERROR(IF(OR(BD5478=338,BD5478=340,BD5478=341,BD5478=342,BD5478="342A",BD5478="342B"),PorcenRet(BD5478,BH5478,BI5478),INDEX(PORCENTAJEBUSCAR,MATCH(BD5478,CódigoRET,0),4)*1),"")</f>
        <v/>
      </c>
      <c r="BG5478">
        <f t="shared" si="598"/>
        <v>0</v>
      </c>
      <c r="BO5478">
        <f t="shared" si="599"/>
        <v>0</v>
      </c>
      <c r="CC5478">
        <f t="shared" si="600"/>
        <v>0</v>
      </c>
      <c r="CD5478">
        <f t="shared" si="601"/>
        <v>0</v>
      </c>
      <c r="CG5478">
        <f ca="1">IFERROR(INDIRECT("IVA!X"&amp;MATCH(MID(COMPRAS!C5378,1,2)&amp;MID(COMPRAS!F5378,1,2)&amp;MID(COMPRAS!D5378,1,2),IVA!W:W,0)),"SIN COD.")</f>
        <v>0</v>
      </c>
      <c r="CH5478">
        <f ca="1">IFERROR(INDIRECT("IVA!Y"&amp;MATCH(MID(COMPRAS!C5378,1,2)&amp;MID(COMPRAS!F5378,1,2)&amp;MID(COMPRAS!D5378,1,2),IVA!W:W,0)),"SIN COD.")</f>
        <v>0</v>
      </c>
    </row>
    <row r="5479" spans="1:86" x14ac:dyDescent="0.25">
      <c r="A5479"/>
      <c r="B5479"/>
      <c r="D5479"/>
      <c r="AL5479">
        <f t="shared" si="595"/>
        <v>0</v>
      </c>
      <c r="AQ5479">
        <f t="shared" si="596"/>
        <v>0</v>
      </c>
      <c r="AR5479" t="str">
        <f>IFERROR(IF(OR(AP5479=338,AP5479=340,AP5479=341,AP5479=342,AP5479="342A",AP5479="342B"),PorcenRet(AP5479,AT5479,AU5479),INDEX(PORCENTAJEBUSCAR,MATCH(AP5479,CódigoRET,0),4)*1),"")</f>
        <v/>
      </c>
      <c r="AS5479">
        <f t="shared" si="597"/>
        <v>0</v>
      </c>
      <c r="BF5479" t="str">
        <f>IFERROR(IF(OR(BD5479=338,BD5479=340,BD5479=341,BD5479=342,BD5479="342A",BD5479="342B"),PorcenRet(BD5479,BH5479,BI5479),INDEX(PORCENTAJEBUSCAR,MATCH(BD5479,CódigoRET,0),4)*1),"")</f>
        <v/>
      </c>
      <c r="BG5479">
        <f t="shared" si="598"/>
        <v>0</v>
      </c>
      <c r="BO5479">
        <f t="shared" si="599"/>
        <v>0</v>
      </c>
      <c r="CC5479">
        <f t="shared" si="600"/>
        <v>0</v>
      </c>
      <c r="CD5479">
        <f t="shared" si="601"/>
        <v>0</v>
      </c>
      <c r="CG5479">
        <f ca="1">IFERROR(INDIRECT("IVA!X"&amp;MATCH(MID(COMPRAS!C5379,1,2)&amp;MID(COMPRAS!F5379,1,2)&amp;MID(COMPRAS!D5379,1,2),IVA!W:W,0)),"SIN COD.")</f>
        <v>0</v>
      </c>
      <c r="CH5479">
        <f ca="1">IFERROR(INDIRECT("IVA!Y"&amp;MATCH(MID(COMPRAS!C5379,1,2)&amp;MID(COMPRAS!F5379,1,2)&amp;MID(COMPRAS!D5379,1,2),IVA!W:W,0)),"SIN COD.")</f>
        <v>0</v>
      </c>
    </row>
    <row r="5480" spans="1:86" x14ac:dyDescent="0.25">
      <c r="A5480"/>
      <c r="B5480"/>
      <c r="D5480"/>
      <c r="AL5480">
        <f t="shared" si="595"/>
        <v>0</v>
      </c>
      <c r="AQ5480">
        <f t="shared" si="596"/>
        <v>0</v>
      </c>
      <c r="AR5480" t="str">
        <f>IFERROR(IF(OR(AP5480=338,AP5480=340,AP5480=341,AP5480=342,AP5480="342A",AP5480="342B"),PorcenRet(AP5480,AT5480,AU5480),INDEX(PORCENTAJEBUSCAR,MATCH(AP5480,CódigoRET,0),4)*1),"")</f>
        <v/>
      </c>
      <c r="AS5480">
        <f t="shared" si="597"/>
        <v>0</v>
      </c>
      <c r="BF5480" t="str">
        <f>IFERROR(IF(OR(BD5480=338,BD5480=340,BD5480=341,BD5480=342,BD5480="342A",BD5480="342B"),PorcenRet(BD5480,BH5480,BI5480),INDEX(PORCENTAJEBUSCAR,MATCH(BD5480,CódigoRET,0),4)*1),"")</f>
        <v/>
      </c>
      <c r="BG5480">
        <f t="shared" si="598"/>
        <v>0</v>
      </c>
      <c r="BO5480">
        <f t="shared" si="599"/>
        <v>0</v>
      </c>
      <c r="CC5480">
        <f t="shared" si="600"/>
        <v>0</v>
      </c>
      <c r="CD5480">
        <f t="shared" si="601"/>
        <v>0</v>
      </c>
      <c r="CG5480">
        <f ca="1">IFERROR(INDIRECT("IVA!X"&amp;MATCH(MID(COMPRAS!C5380,1,2)&amp;MID(COMPRAS!F5380,1,2)&amp;MID(COMPRAS!D5380,1,2),IVA!W:W,0)),"SIN COD.")</f>
        <v>0</v>
      </c>
      <c r="CH5480">
        <f ca="1">IFERROR(INDIRECT("IVA!Y"&amp;MATCH(MID(COMPRAS!C5380,1,2)&amp;MID(COMPRAS!F5380,1,2)&amp;MID(COMPRAS!D5380,1,2),IVA!W:W,0)),"SIN COD.")</f>
        <v>0</v>
      </c>
    </row>
    <row r="5481" spans="1:86" x14ac:dyDescent="0.25">
      <c r="A5481"/>
      <c r="B5481"/>
      <c r="D5481"/>
      <c r="AL5481">
        <f t="shared" si="595"/>
        <v>0</v>
      </c>
      <c r="AQ5481">
        <f t="shared" si="596"/>
        <v>0</v>
      </c>
      <c r="AR5481" t="str">
        <f>IFERROR(IF(OR(AP5481=338,AP5481=340,AP5481=341,AP5481=342,AP5481="342A",AP5481="342B"),PorcenRet(AP5481,AT5481,AU5481),INDEX(PORCENTAJEBUSCAR,MATCH(AP5481,CódigoRET,0),4)*1),"")</f>
        <v/>
      </c>
      <c r="AS5481">
        <f t="shared" si="597"/>
        <v>0</v>
      </c>
      <c r="BF5481" t="str">
        <f>IFERROR(IF(OR(BD5481=338,BD5481=340,BD5481=341,BD5481=342,BD5481="342A",BD5481="342B"),PorcenRet(BD5481,BH5481,BI5481),INDEX(PORCENTAJEBUSCAR,MATCH(BD5481,CódigoRET,0),4)*1),"")</f>
        <v/>
      </c>
      <c r="BG5481">
        <f t="shared" si="598"/>
        <v>0</v>
      </c>
      <c r="BO5481">
        <f t="shared" si="599"/>
        <v>0</v>
      </c>
      <c r="CC5481">
        <f t="shared" si="600"/>
        <v>0</v>
      </c>
      <c r="CD5481">
        <f t="shared" si="601"/>
        <v>0</v>
      </c>
      <c r="CG5481">
        <f ca="1">IFERROR(INDIRECT("IVA!X"&amp;MATCH(MID(COMPRAS!C5381,1,2)&amp;MID(COMPRAS!F5381,1,2)&amp;MID(COMPRAS!D5381,1,2),IVA!W:W,0)),"SIN COD.")</f>
        <v>0</v>
      </c>
      <c r="CH5481">
        <f ca="1">IFERROR(INDIRECT("IVA!Y"&amp;MATCH(MID(COMPRAS!C5381,1,2)&amp;MID(COMPRAS!F5381,1,2)&amp;MID(COMPRAS!D5381,1,2),IVA!W:W,0)),"SIN COD.")</f>
        <v>0</v>
      </c>
    </row>
    <row r="5482" spans="1:86" x14ac:dyDescent="0.25">
      <c r="A5482"/>
      <c r="B5482"/>
      <c r="D5482"/>
      <c r="AL5482">
        <f t="shared" si="595"/>
        <v>0</v>
      </c>
      <c r="AQ5482">
        <f t="shared" si="596"/>
        <v>0</v>
      </c>
      <c r="AR5482" t="str">
        <f>IFERROR(IF(OR(AP5482=338,AP5482=340,AP5482=341,AP5482=342,AP5482="342A",AP5482="342B"),PorcenRet(AP5482,AT5482,AU5482),INDEX(PORCENTAJEBUSCAR,MATCH(AP5482,CódigoRET,0),4)*1),"")</f>
        <v/>
      </c>
      <c r="AS5482">
        <f t="shared" si="597"/>
        <v>0</v>
      </c>
      <c r="BF5482" t="str">
        <f>IFERROR(IF(OR(BD5482=338,BD5482=340,BD5482=341,BD5482=342,BD5482="342A",BD5482="342B"),PorcenRet(BD5482,BH5482,BI5482),INDEX(PORCENTAJEBUSCAR,MATCH(BD5482,CódigoRET,0),4)*1),"")</f>
        <v/>
      </c>
      <c r="BG5482">
        <f t="shared" si="598"/>
        <v>0</v>
      </c>
      <c r="BO5482">
        <f t="shared" si="599"/>
        <v>0</v>
      </c>
      <c r="CC5482">
        <f t="shared" si="600"/>
        <v>0</v>
      </c>
      <c r="CD5482">
        <f t="shared" si="601"/>
        <v>0</v>
      </c>
      <c r="CG5482">
        <f ca="1">IFERROR(INDIRECT("IVA!X"&amp;MATCH(MID(COMPRAS!C5382,1,2)&amp;MID(COMPRAS!F5382,1,2)&amp;MID(COMPRAS!D5382,1,2),IVA!W:W,0)),"SIN COD.")</f>
        <v>0</v>
      </c>
      <c r="CH5482">
        <f ca="1">IFERROR(INDIRECT("IVA!Y"&amp;MATCH(MID(COMPRAS!C5382,1,2)&amp;MID(COMPRAS!F5382,1,2)&amp;MID(COMPRAS!D5382,1,2),IVA!W:W,0)),"SIN COD.")</f>
        <v>0</v>
      </c>
    </row>
    <row r="5483" spans="1:86" x14ac:dyDescent="0.25">
      <c r="A5483"/>
      <c r="B5483"/>
      <c r="D5483"/>
      <c r="AL5483">
        <f t="shared" si="595"/>
        <v>0</v>
      </c>
      <c r="AQ5483">
        <f t="shared" si="596"/>
        <v>0</v>
      </c>
      <c r="AR5483" t="str">
        <f>IFERROR(IF(OR(AP5483=338,AP5483=340,AP5483=341,AP5483=342,AP5483="342A",AP5483="342B"),PorcenRet(AP5483,AT5483,AU5483),INDEX(PORCENTAJEBUSCAR,MATCH(AP5483,CódigoRET,0),4)*1),"")</f>
        <v/>
      </c>
      <c r="AS5483">
        <f t="shared" si="597"/>
        <v>0</v>
      </c>
      <c r="BF5483" t="str">
        <f>IFERROR(IF(OR(BD5483=338,BD5483=340,BD5483=341,BD5483=342,BD5483="342A",BD5483="342B"),PorcenRet(BD5483,BH5483,BI5483),INDEX(PORCENTAJEBUSCAR,MATCH(BD5483,CódigoRET,0),4)*1),"")</f>
        <v/>
      </c>
      <c r="BG5483">
        <f t="shared" si="598"/>
        <v>0</v>
      </c>
      <c r="BO5483">
        <f t="shared" si="599"/>
        <v>0</v>
      </c>
      <c r="CC5483">
        <f t="shared" si="600"/>
        <v>0</v>
      </c>
      <c r="CD5483">
        <f t="shared" si="601"/>
        <v>0</v>
      </c>
      <c r="CG5483">
        <f ca="1">IFERROR(INDIRECT("IVA!X"&amp;MATCH(MID(COMPRAS!C5383,1,2)&amp;MID(COMPRAS!F5383,1,2)&amp;MID(COMPRAS!D5383,1,2),IVA!W:W,0)),"SIN COD.")</f>
        <v>0</v>
      </c>
      <c r="CH5483">
        <f ca="1">IFERROR(INDIRECT("IVA!Y"&amp;MATCH(MID(COMPRAS!C5383,1,2)&amp;MID(COMPRAS!F5383,1,2)&amp;MID(COMPRAS!D5383,1,2),IVA!W:W,0)),"SIN COD.")</f>
        <v>0</v>
      </c>
    </row>
    <row r="5484" spans="1:86" x14ac:dyDescent="0.25">
      <c r="A5484"/>
      <c r="B5484"/>
      <c r="D5484"/>
      <c r="AL5484">
        <f t="shared" si="595"/>
        <v>0</v>
      </c>
      <c r="AQ5484">
        <f t="shared" si="596"/>
        <v>0</v>
      </c>
      <c r="AR5484" t="str">
        <f>IFERROR(IF(OR(AP5484=338,AP5484=340,AP5484=341,AP5484=342,AP5484="342A",AP5484="342B"),PorcenRet(AP5484,AT5484,AU5484),INDEX(PORCENTAJEBUSCAR,MATCH(AP5484,CódigoRET,0),4)*1),"")</f>
        <v/>
      </c>
      <c r="AS5484">
        <f t="shared" si="597"/>
        <v>0</v>
      </c>
      <c r="BF5484" t="str">
        <f>IFERROR(IF(OR(BD5484=338,BD5484=340,BD5484=341,BD5484=342,BD5484="342A",BD5484="342B"),PorcenRet(BD5484,BH5484,BI5484),INDEX(PORCENTAJEBUSCAR,MATCH(BD5484,CódigoRET,0),4)*1),"")</f>
        <v/>
      </c>
      <c r="BG5484">
        <f t="shared" si="598"/>
        <v>0</v>
      </c>
      <c r="BO5484">
        <f t="shared" si="599"/>
        <v>0</v>
      </c>
      <c r="CC5484">
        <f t="shared" si="600"/>
        <v>0</v>
      </c>
      <c r="CD5484">
        <f t="shared" si="601"/>
        <v>0</v>
      </c>
      <c r="CG5484">
        <f ca="1">IFERROR(INDIRECT("IVA!X"&amp;MATCH(MID(COMPRAS!C5384,1,2)&amp;MID(COMPRAS!F5384,1,2)&amp;MID(COMPRAS!D5384,1,2),IVA!W:W,0)),"SIN COD.")</f>
        <v>0</v>
      </c>
      <c r="CH5484">
        <f ca="1">IFERROR(INDIRECT("IVA!Y"&amp;MATCH(MID(COMPRAS!C5384,1,2)&amp;MID(COMPRAS!F5384,1,2)&amp;MID(COMPRAS!D5384,1,2),IVA!W:W,0)),"SIN COD.")</f>
        <v>0</v>
      </c>
    </row>
    <row r="5485" spans="1:86" x14ac:dyDescent="0.25">
      <c r="A5485"/>
      <c r="B5485"/>
      <c r="D5485"/>
      <c r="AL5485">
        <f t="shared" si="595"/>
        <v>0</v>
      </c>
      <c r="AQ5485">
        <f t="shared" si="596"/>
        <v>0</v>
      </c>
      <c r="AR5485" t="str">
        <f>IFERROR(IF(OR(AP5485=338,AP5485=340,AP5485=341,AP5485=342,AP5485="342A",AP5485="342B"),PorcenRet(AP5485,AT5485,AU5485),INDEX(PORCENTAJEBUSCAR,MATCH(AP5485,CódigoRET,0),4)*1),"")</f>
        <v/>
      </c>
      <c r="AS5485">
        <f t="shared" si="597"/>
        <v>0</v>
      </c>
      <c r="BF5485" t="str">
        <f>IFERROR(IF(OR(BD5485=338,BD5485=340,BD5485=341,BD5485=342,BD5485="342A",BD5485="342B"),PorcenRet(BD5485,BH5485,BI5485),INDEX(PORCENTAJEBUSCAR,MATCH(BD5485,CódigoRET,0),4)*1),"")</f>
        <v/>
      </c>
      <c r="BG5485">
        <f t="shared" si="598"/>
        <v>0</v>
      </c>
      <c r="BO5485">
        <f t="shared" si="599"/>
        <v>0</v>
      </c>
      <c r="CC5485">
        <f t="shared" si="600"/>
        <v>0</v>
      </c>
      <c r="CD5485">
        <f t="shared" si="601"/>
        <v>0</v>
      </c>
      <c r="CG5485">
        <f ca="1">IFERROR(INDIRECT("IVA!X"&amp;MATCH(MID(COMPRAS!C5385,1,2)&amp;MID(COMPRAS!F5385,1,2)&amp;MID(COMPRAS!D5385,1,2),IVA!W:W,0)),"SIN COD.")</f>
        <v>0</v>
      </c>
      <c r="CH5485">
        <f ca="1">IFERROR(INDIRECT("IVA!Y"&amp;MATCH(MID(COMPRAS!C5385,1,2)&amp;MID(COMPRAS!F5385,1,2)&amp;MID(COMPRAS!D5385,1,2),IVA!W:W,0)),"SIN COD.")</f>
        <v>0</v>
      </c>
    </row>
    <row r="5486" spans="1:86" x14ac:dyDescent="0.25">
      <c r="A5486"/>
      <c r="B5486"/>
      <c r="D5486"/>
      <c r="AL5486">
        <f t="shared" si="595"/>
        <v>0</v>
      </c>
      <c r="AQ5486">
        <f t="shared" si="596"/>
        <v>0</v>
      </c>
      <c r="AR5486" t="str">
        <f>IFERROR(IF(OR(AP5486=338,AP5486=340,AP5486=341,AP5486=342,AP5486="342A",AP5486="342B"),PorcenRet(AP5486,AT5486,AU5486),INDEX(PORCENTAJEBUSCAR,MATCH(AP5486,CódigoRET,0),4)*1),"")</f>
        <v/>
      </c>
      <c r="AS5486">
        <f t="shared" si="597"/>
        <v>0</v>
      </c>
      <c r="BF5486" t="str">
        <f>IFERROR(IF(OR(BD5486=338,BD5486=340,BD5486=341,BD5486=342,BD5486="342A",BD5486="342B"),PorcenRet(BD5486,BH5486,BI5486),INDEX(PORCENTAJEBUSCAR,MATCH(BD5486,CódigoRET,0),4)*1),"")</f>
        <v/>
      </c>
      <c r="BG5486">
        <f t="shared" si="598"/>
        <v>0</v>
      </c>
      <c r="BO5486">
        <f t="shared" si="599"/>
        <v>0</v>
      </c>
      <c r="CC5486">
        <f t="shared" si="600"/>
        <v>0</v>
      </c>
      <c r="CD5486">
        <f t="shared" si="601"/>
        <v>0</v>
      </c>
      <c r="CG5486">
        <f ca="1">IFERROR(INDIRECT("IVA!X"&amp;MATCH(MID(COMPRAS!C5386,1,2)&amp;MID(COMPRAS!F5386,1,2)&amp;MID(COMPRAS!D5386,1,2),IVA!W:W,0)),"SIN COD.")</f>
        <v>0</v>
      </c>
      <c r="CH5486">
        <f ca="1">IFERROR(INDIRECT("IVA!Y"&amp;MATCH(MID(COMPRAS!C5386,1,2)&amp;MID(COMPRAS!F5386,1,2)&amp;MID(COMPRAS!D5386,1,2),IVA!W:W,0)),"SIN COD.")</f>
        <v>0</v>
      </c>
    </row>
    <row r="5487" spans="1:86" x14ac:dyDescent="0.25">
      <c r="A5487"/>
      <c r="B5487"/>
      <c r="D5487"/>
      <c r="AL5487">
        <f t="shared" si="595"/>
        <v>0</v>
      </c>
      <c r="AQ5487">
        <f t="shared" si="596"/>
        <v>0</v>
      </c>
      <c r="AR5487" t="str">
        <f>IFERROR(IF(OR(AP5487=338,AP5487=340,AP5487=341,AP5487=342,AP5487="342A",AP5487="342B"),PorcenRet(AP5487,AT5487,AU5487),INDEX(PORCENTAJEBUSCAR,MATCH(AP5487,CódigoRET,0),4)*1),"")</f>
        <v/>
      </c>
      <c r="AS5487">
        <f t="shared" si="597"/>
        <v>0</v>
      </c>
      <c r="BF5487" t="str">
        <f>IFERROR(IF(OR(BD5487=338,BD5487=340,BD5487=341,BD5487=342,BD5487="342A",BD5487="342B"),PorcenRet(BD5487,BH5487,BI5487),INDEX(PORCENTAJEBUSCAR,MATCH(BD5487,CódigoRET,0),4)*1),"")</f>
        <v/>
      </c>
      <c r="BG5487">
        <f t="shared" si="598"/>
        <v>0</v>
      </c>
      <c r="BO5487">
        <f t="shared" si="599"/>
        <v>0</v>
      </c>
      <c r="CC5487">
        <f t="shared" si="600"/>
        <v>0</v>
      </c>
      <c r="CD5487">
        <f t="shared" si="601"/>
        <v>0</v>
      </c>
      <c r="CG5487">
        <f ca="1">IFERROR(INDIRECT("IVA!X"&amp;MATCH(MID(COMPRAS!C5387,1,2)&amp;MID(COMPRAS!F5387,1,2)&amp;MID(COMPRAS!D5387,1,2),IVA!W:W,0)),"SIN COD.")</f>
        <v>0</v>
      </c>
      <c r="CH5487">
        <f ca="1">IFERROR(INDIRECT("IVA!Y"&amp;MATCH(MID(COMPRAS!C5387,1,2)&amp;MID(COMPRAS!F5387,1,2)&amp;MID(COMPRAS!D5387,1,2),IVA!W:W,0)),"SIN COD.")</f>
        <v>0</v>
      </c>
    </row>
    <row r="5488" spans="1:86" x14ac:dyDescent="0.25">
      <c r="A5488"/>
      <c r="B5488"/>
      <c r="D5488"/>
      <c r="AL5488">
        <f t="shared" si="595"/>
        <v>0</v>
      </c>
      <c r="AQ5488">
        <f t="shared" si="596"/>
        <v>0</v>
      </c>
      <c r="AR5488" t="str">
        <f>IFERROR(IF(OR(AP5488=338,AP5488=340,AP5488=341,AP5488=342,AP5488="342A",AP5488="342B"),PorcenRet(AP5488,AT5488,AU5488),INDEX(PORCENTAJEBUSCAR,MATCH(AP5488,CódigoRET,0),4)*1),"")</f>
        <v/>
      </c>
      <c r="AS5488">
        <f t="shared" si="597"/>
        <v>0</v>
      </c>
      <c r="BF5488" t="str">
        <f>IFERROR(IF(OR(BD5488=338,BD5488=340,BD5488=341,BD5488=342,BD5488="342A",BD5488="342B"),PorcenRet(BD5488,BH5488,BI5488),INDEX(PORCENTAJEBUSCAR,MATCH(BD5488,CódigoRET,0),4)*1),"")</f>
        <v/>
      </c>
      <c r="BG5488">
        <f t="shared" si="598"/>
        <v>0</v>
      </c>
      <c r="BO5488">
        <f t="shared" si="599"/>
        <v>0</v>
      </c>
      <c r="CC5488">
        <f t="shared" si="600"/>
        <v>0</v>
      </c>
      <c r="CD5488">
        <f t="shared" si="601"/>
        <v>0</v>
      </c>
      <c r="CG5488">
        <f ca="1">IFERROR(INDIRECT("IVA!X"&amp;MATCH(MID(COMPRAS!C5388,1,2)&amp;MID(COMPRAS!F5388,1,2)&amp;MID(COMPRAS!D5388,1,2),IVA!W:W,0)),"SIN COD.")</f>
        <v>0</v>
      </c>
      <c r="CH5488">
        <f ca="1">IFERROR(INDIRECT("IVA!Y"&amp;MATCH(MID(COMPRAS!C5388,1,2)&amp;MID(COMPRAS!F5388,1,2)&amp;MID(COMPRAS!D5388,1,2),IVA!W:W,0)),"SIN COD.")</f>
        <v>0</v>
      </c>
    </row>
    <row r="5489" spans="1:86" x14ac:dyDescent="0.25">
      <c r="A5489"/>
      <c r="B5489"/>
      <c r="D5489"/>
      <c r="AL5489">
        <f t="shared" si="595"/>
        <v>0</v>
      </c>
      <c r="AQ5489">
        <f t="shared" si="596"/>
        <v>0</v>
      </c>
      <c r="AR5489" t="str">
        <f>IFERROR(IF(OR(AP5489=338,AP5489=340,AP5489=341,AP5489=342,AP5489="342A",AP5489="342B"),PorcenRet(AP5489,AT5489,AU5489),INDEX(PORCENTAJEBUSCAR,MATCH(AP5489,CódigoRET,0),4)*1),"")</f>
        <v/>
      </c>
      <c r="AS5489">
        <f t="shared" si="597"/>
        <v>0</v>
      </c>
      <c r="BF5489" t="str">
        <f>IFERROR(IF(OR(BD5489=338,BD5489=340,BD5489=341,BD5489=342,BD5489="342A",BD5489="342B"),PorcenRet(BD5489,BH5489,BI5489),INDEX(PORCENTAJEBUSCAR,MATCH(BD5489,CódigoRET,0),4)*1),"")</f>
        <v/>
      </c>
      <c r="BG5489">
        <f t="shared" si="598"/>
        <v>0</v>
      </c>
      <c r="BO5489">
        <f t="shared" si="599"/>
        <v>0</v>
      </c>
      <c r="CC5489">
        <f t="shared" si="600"/>
        <v>0</v>
      </c>
      <c r="CD5489">
        <f t="shared" si="601"/>
        <v>0</v>
      </c>
      <c r="CG5489">
        <f ca="1">IFERROR(INDIRECT("IVA!X"&amp;MATCH(MID(COMPRAS!C5389,1,2)&amp;MID(COMPRAS!F5389,1,2)&amp;MID(COMPRAS!D5389,1,2),IVA!W:W,0)),"SIN COD.")</f>
        <v>0</v>
      </c>
      <c r="CH5489">
        <f ca="1">IFERROR(INDIRECT("IVA!Y"&amp;MATCH(MID(COMPRAS!C5389,1,2)&amp;MID(COMPRAS!F5389,1,2)&amp;MID(COMPRAS!D5389,1,2),IVA!W:W,0)),"SIN COD.")</f>
        <v>0</v>
      </c>
    </row>
    <row r="5490" spans="1:86" x14ac:dyDescent="0.25">
      <c r="A5490"/>
      <c r="B5490"/>
      <c r="D5490"/>
      <c r="AL5490">
        <f t="shared" si="595"/>
        <v>0</v>
      </c>
      <c r="AQ5490">
        <f t="shared" si="596"/>
        <v>0</v>
      </c>
      <c r="AR5490" t="str">
        <f>IFERROR(IF(OR(AP5490=338,AP5490=340,AP5490=341,AP5490=342,AP5490="342A",AP5490="342B"),PorcenRet(AP5490,AT5490,AU5490),INDEX(PORCENTAJEBUSCAR,MATCH(AP5490,CódigoRET,0),4)*1),"")</f>
        <v/>
      </c>
      <c r="AS5490">
        <f t="shared" si="597"/>
        <v>0</v>
      </c>
      <c r="BF5490" t="str">
        <f>IFERROR(IF(OR(BD5490=338,BD5490=340,BD5490=341,BD5490=342,BD5490="342A",BD5490="342B"),PorcenRet(BD5490,BH5490,BI5490),INDEX(PORCENTAJEBUSCAR,MATCH(BD5490,CódigoRET,0),4)*1),"")</f>
        <v/>
      </c>
      <c r="BG5490">
        <f t="shared" si="598"/>
        <v>0</v>
      </c>
      <c r="BO5490">
        <f t="shared" si="599"/>
        <v>0</v>
      </c>
      <c r="CC5490">
        <f t="shared" si="600"/>
        <v>0</v>
      </c>
      <c r="CD5490">
        <f t="shared" si="601"/>
        <v>0</v>
      </c>
      <c r="CG5490">
        <f ca="1">IFERROR(INDIRECT("IVA!X"&amp;MATCH(MID(COMPRAS!C5390,1,2)&amp;MID(COMPRAS!F5390,1,2)&amp;MID(COMPRAS!D5390,1,2),IVA!W:W,0)),"SIN COD.")</f>
        <v>0</v>
      </c>
      <c r="CH5490">
        <f ca="1">IFERROR(INDIRECT("IVA!Y"&amp;MATCH(MID(COMPRAS!C5390,1,2)&amp;MID(COMPRAS!F5390,1,2)&amp;MID(COMPRAS!D5390,1,2),IVA!W:W,0)),"SIN COD.")</f>
        <v>0</v>
      </c>
    </row>
    <row r="5491" spans="1:86" x14ac:dyDescent="0.25">
      <c r="A5491"/>
      <c r="B5491"/>
      <c r="D5491"/>
      <c r="AL5491">
        <f t="shared" si="595"/>
        <v>0</v>
      </c>
      <c r="AQ5491">
        <f t="shared" si="596"/>
        <v>0</v>
      </c>
      <c r="AR5491" t="str">
        <f>IFERROR(IF(OR(AP5491=338,AP5491=340,AP5491=341,AP5491=342,AP5491="342A",AP5491="342B"),PorcenRet(AP5491,AT5491,AU5491),INDEX(PORCENTAJEBUSCAR,MATCH(AP5491,CódigoRET,0),4)*1),"")</f>
        <v/>
      </c>
      <c r="AS5491">
        <f t="shared" si="597"/>
        <v>0</v>
      </c>
      <c r="BF5491" t="str">
        <f>IFERROR(IF(OR(BD5491=338,BD5491=340,BD5491=341,BD5491=342,BD5491="342A",BD5491="342B"),PorcenRet(BD5491,BH5491,BI5491),INDEX(PORCENTAJEBUSCAR,MATCH(BD5491,CódigoRET,0),4)*1),"")</f>
        <v/>
      </c>
      <c r="BG5491">
        <f t="shared" si="598"/>
        <v>0</v>
      </c>
      <c r="BO5491">
        <f t="shared" si="599"/>
        <v>0</v>
      </c>
      <c r="CC5491">
        <f t="shared" si="600"/>
        <v>0</v>
      </c>
      <c r="CD5491">
        <f t="shared" si="601"/>
        <v>0</v>
      </c>
      <c r="CG5491">
        <f ca="1">IFERROR(INDIRECT("IVA!X"&amp;MATCH(MID(COMPRAS!C5391,1,2)&amp;MID(COMPRAS!F5391,1,2)&amp;MID(COMPRAS!D5391,1,2),IVA!W:W,0)),"SIN COD.")</f>
        <v>0</v>
      </c>
      <c r="CH5491">
        <f ca="1">IFERROR(INDIRECT("IVA!Y"&amp;MATCH(MID(COMPRAS!C5391,1,2)&amp;MID(COMPRAS!F5391,1,2)&amp;MID(COMPRAS!D5391,1,2),IVA!W:W,0)),"SIN COD.")</f>
        <v>0</v>
      </c>
    </row>
    <row r="5492" spans="1:86" x14ac:dyDescent="0.25">
      <c r="A5492"/>
      <c r="B5492"/>
      <c r="D5492"/>
      <c r="AL5492">
        <f t="shared" si="595"/>
        <v>0</v>
      </c>
      <c r="AQ5492">
        <f t="shared" si="596"/>
        <v>0</v>
      </c>
      <c r="AR5492" t="str">
        <f>IFERROR(IF(OR(AP5492=338,AP5492=340,AP5492=341,AP5492=342,AP5492="342A",AP5492="342B"),PorcenRet(AP5492,AT5492,AU5492),INDEX(PORCENTAJEBUSCAR,MATCH(AP5492,CódigoRET,0),4)*1),"")</f>
        <v/>
      </c>
      <c r="AS5492">
        <f t="shared" si="597"/>
        <v>0</v>
      </c>
      <c r="BF5492" t="str">
        <f>IFERROR(IF(OR(BD5492=338,BD5492=340,BD5492=341,BD5492=342,BD5492="342A",BD5492="342B"),PorcenRet(BD5492,BH5492,BI5492),INDEX(PORCENTAJEBUSCAR,MATCH(BD5492,CódigoRET,0),4)*1),"")</f>
        <v/>
      </c>
      <c r="BG5492">
        <f t="shared" si="598"/>
        <v>0</v>
      </c>
      <c r="BO5492">
        <f t="shared" si="599"/>
        <v>0</v>
      </c>
      <c r="CC5492">
        <f t="shared" si="600"/>
        <v>0</v>
      </c>
      <c r="CD5492">
        <f t="shared" si="601"/>
        <v>0</v>
      </c>
      <c r="CG5492">
        <f ca="1">IFERROR(INDIRECT("IVA!X"&amp;MATCH(MID(COMPRAS!C5392,1,2)&amp;MID(COMPRAS!F5392,1,2)&amp;MID(COMPRAS!D5392,1,2),IVA!W:W,0)),"SIN COD.")</f>
        <v>0</v>
      </c>
      <c r="CH5492">
        <f ca="1">IFERROR(INDIRECT("IVA!Y"&amp;MATCH(MID(COMPRAS!C5392,1,2)&amp;MID(COMPRAS!F5392,1,2)&amp;MID(COMPRAS!D5392,1,2),IVA!W:W,0)),"SIN COD.")</f>
        <v>0</v>
      </c>
    </row>
    <row r="5493" spans="1:86" x14ac:dyDescent="0.25">
      <c r="A5493"/>
      <c r="B5493"/>
      <c r="D5493"/>
      <c r="AL5493">
        <f t="shared" si="595"/>
        <v>0</v>
      </c>
      <c r="AQ5493">
        <f t="shared" si="596"/>
        <v>0</v>
      </c>
      <c r="AR5493" t="str">
        <f>IFERROR(IF(OR(AP5493=338,AP5493=340,AP5493=341,AP5493=342,AP5493="342A",AP5493="342B"),PorcenRet(AP5493,AT5493,AU5493),INDEX(PORCENTAJEBUSCAR,MATCH(AP5493,CódigoRET,0),4)*1),"")</f>
        <v/>
      </c>
      <c r="AS5493">
        <f t="shared" si="597"/>
        <v>0</v>
      </c>
      <c r="BF5493" t="str">
        <f>IFERROR(IF(OR(BD5493=338,BD5493=340,BD5493=341,BD5493=342,BD5493="342A",BD5493="342B"),PorcenRet(BD5493,BH5493,BI5493),INDEX(PORCENTAJEBUSCAR,MATCH(BD5493,CódigoRET,0),4)*1),"")</f>
        <v/>
      </c>
      <c r="BG5493">
        <f t="shared" si="598"/>
        <v>0</v>
      </c>
      <c r="BO5493">
        <f t="shared" si="599"/>
        <v>0</v>
      </c>
      <c r="CC5493">
        <f t="shared" si="600"/>
        <v>0</v>
      </c>
      <c r="CD5493">
        <f t="shared" si="601"/>
        <v>0</v>
      </c>
      <c r="CG5493">
        <f ca="1">IFERROR(INDIRECT("IVA!X"&amp;MATCH(MID(COMPRAS!C5393,1,2)&amp;MID(COMPRAS!F5393,1,2)&amp;MID(COMPRAS!D5393,1,2),IVA!W:W,0)),"SIN COD.")</f>
        <v>0</v>
      </c>
      <c r="CH5493">
        <f ca="1">IFERROR(INDIRECT("IVA!Y"&amp;MATCH(MID(COMPRAS!C5393,1,2)&amp;MID(COMPRAS!F5393,1,2)&amp;MID(COMPRAS!D5393,1,2),IVA!W:W,0)),"SIN COD.")</f>
        <v>0</v>
      </c>
    </row>
    <row r="5494" spans="1:86" x14ac:dyDescent="0.25">
      <c r="A5494"/>
      <c r="B5494"/>
      <c r="D5494"/>
      <c r="AL5494">
        <f t="shared" si="595"/>
        <v>0</v>
      </c>
      <c r="AQ5494">
        <f t="shared" si="596"/>
        <v>0</v>
      </c>
      <c r="AR5494" t="str">
        <f>IFERROR(IF(OR(AP5494=338,AP5494=340,AP5494=341,AP5494=342,AP5494="342A",AP5494="342B"),PorcenRet(AP5494,AT5494,AU5494),INDEX(PORCENTAJEBUSCAR,MATCH(AP5494,CódigoRET,0),4)*1),"")</f>
        <v/>
      </c>
      <c r="AS5494">
        <f t="shared" si="597"/>
        <v>0</v>
      </c>
      <c r="BF5494" t="str">
        <f>IFERROR(IF(OR(BD5494=338,BD5494=340,BD5494=341,BD5494=342,BD5494="342A",BD5494="342B"),PorcenRet(BD5494,BH5494,BI5494),INDEX(PORCENTAJEBUSCAR,MATCH(BD5494,CódigoRET,0),4)*1),"")</f>
        <v/>
      </c>
      <c r="BG5494">
        <f t="shared" si="598"/>
        <v>0</v>
      </c>
      <c r="BO5494">
        <f t="shared" si="599"/>
        <v>0</v>
      </c>
      <c r="CC5494">
        <f t="shared" si="600"/>
        <v>0</v>
      </c>
      <c r="CD5494">
        <f t="shared" si="601"/>
        <v>0</v>
      </c>
      <c r="CG5494">
        <f ca="1">IFERROR(INDIRECT("IVA!X"&amp;MATCH(MID(COMPRAS!C5394,1,2)&amp;MID(COMPRAS!F5394,1,2)&amp;MID(COMPRAS!D5394,1,2),IVA!W:W,0)),"SIN COD.")</f>
        <v>0</v>
      </c>
      <c r="CH5494">
        <f ca="1">IFERROR(INDIRECT("IVA!Y"&amp;MATCH(MID(COMPRAS!C5394,1,2)&amp;MID(COMPRAS!F5394,1,2)&amp;MID(COMPRAS!D5394,1,2),IVA!W:W,0)),"SIN COD.")</f>
        <v>0</v>
      </c>
    </row>
    <row r="5495" spans="1:86" x14ac:dyDescent="0.25">
      <c r="A5495"/>
      <c r="B5495"/>
      <c r="D5495"/>
      <c r="AL5495">
        <f t="shared" si="595"/>
        <v>0</v>
      </c>
      <c r="AQ5495">
        <f t="shared" si="596"/>
        <v>0</v>
      </c>
      <c r="AR5495" t="str">
        <f>IFERROR(IF(OR(AP5495=338,AP5495=340,AP5495=341,AP5495=342,AP5495="342A",AP5495="342B"),PorcenRet(AP5495,AT5495,AU5495),INDEX(PORCENTAJEBUSCAR,MATCH(AP5495,CódigoRET,0),4)*1),"")</f>
        <v/>
      </c>
      <c r="AS5495">
        <f t="shared" si="597"/>
        <v>0</v>
      </c>
      <c r="BF5495" t="str">
        <f>IFERROR(IF(OR(BD5495=338,BD5495=340,BD5495=341,BD5495=342,BD5495="342A",BD5495="342B"),PorcenRet(BD5495,BH5495,BI5495),INDEX(PORCENTAJEBUSCAR,MATCH(BD5495,CódigoRET,0),4)*1),"")</f>
        <v/>
      </c>
      <c r="BG5495">
        <f t="shared" si="598"/>
        <v>0</v>
      </c>
      <c r="BO5495">
        <f t="shared" si="599"/>
        <v>0</v>
      </c>
      <c r="CC5495">
        <f t="shared" si="600"/>
        <v>0</v>
      </c>
      <c r="CD5495">
        <f t="shared" si="601"/>
        <v>0</v>
      </c>
      <c r="CG5495">
        <f ca="1">IFERROR(INDIRECT("IVA!X"&amp;MATCH(MID(COMPRAS!C5395,1,2)&amp;MID(COMPRAS!F5395,1,2)&amp;MID(COMPRAS!D5395,1,2),IVA!W:W,0)),"SIN COD.")</f>
        <v>0</v>
      </c>
      <c r="CH5495">
        <f ca="1">IFERROR(INDIRECT("IVA!Y"&amp;MATCH(MID(COMPRAS!C5395,1,2)&amp;MID(COMPRAS!F5395,1,2)&amp;MID(COMPRAS!D5395,1,2),IVA!W:W,0)),"SIN COD.")</f>
        <v>0</v>
      </c>
    </row>
    <row r="5496" spans="1:86" x14ac:dyDescent="0.25">
      <c r="A5496"/>
      <c r="B5496"/>
      <c r="D5496"/>
      <c r="AL5496">
        <f t="shared" si="595"/>
        <v>0</v>
      </c>
      <c r="AQ5496">
        <f t="shared" si="596"/>
        <v>0</v>
      </c>
      <c r="AR5496" t="str">
        <f>IFERROR(IF(OR(AP5496=338,AP5496=340,AP5496=341,AP5496=342,AP5496="342A",AP5496="342B"),PorcenRet(AP5496,AT5496,AU5496),INDEX(PORCENTAJEBUSCAR,MATCH(AP5496,CódigoRET,0),4)*1),"")</f>
        <v/>
      </c>
      <c r="AS5496">
        <f t="shared" si="597"/>
        <v>0</v>
      </c>
      <c r="BF5496" t="str">
        <f>IFERROR(IF(OR(BD5496=338,BD5496=340,BD5496=341,BD5496=342,BD5496="342A",BD5496="342B"),PorcenRet(BD5496,BH5496,BI5496),INDEX(PORCENTAJEBUSCAR,MATCH(BD5496,CódigoRET,0),4)*1),"")</f>
        <v/>
      </c>
      <c r="BG5496">
        <f t="shared" si="598"/>
        <v>0</v>
      </c>
      <c r="BO5496">
        <f t="shared" si="599"/>
        <v>0</v>
      </c>
      <c r="CC5496">
        <f t="shared" si="600"/>
        <v>0</v>
      </c>
      <c r="CD5496">
        <f t="shared" si="601"/>
        <v>0</v>
      </c>
      <c r="CG5496">
        <f ca="1">IFERROR(INDIRECT("IVA!X"&amp;MATCH(MID(COMPRAS!C5396,1,2)&amp;MID(COMPRAS!F5396,1,2)&amp;MID(COMPRAS!D5396,1,2),IVA!W:W,0)),"SIN COD.")</f>
        <v>0</v>
      </c>
      <c r="CH5496">
        <f ca="1">IFERROR(INDIRECT("IVA!Y"&amp;MATCH(MID(COMPRAS!C5396,1,2)&amp;MID(COMPRAS!F5396,1,2)&amp;MID(COMPRAS!D5396,1,2),IVA!W:W,0)),"SIN COD.")</f>
        <v>0</v>
      </c>
    </row>
    <row r="5497" spans="1:86" x14ac:dyDescent="0.25">
      <c r="A5497"/>
      <c r="B5497"/>
      <c r="D5497"/>
      <c r="AL5497">
        <f t="shared" si="595"/>
        <v>0</v>
      </c>
      <c r="AQ5497">
        <f t="shared" si="596"/>
        <v>0</v>
      </c>
      <c r="AR5497" t="str">
        <f>IFERROR(IF(OR(AP5497=338,AP5497=340,AP5497=341,AP5497=342,AP5497="342A",AP5497="342B"),PorcenRet(AP5497,AT5497,AU5497),INDEX(PORCENTAJEBUSCAR,MATCH(AP5497,CódigoRET,0),4)*1),"")</f>
        <v/>
      </c>
      <c r="AS5497">
        <f t="shared" si="597"/>
        <v>0</v>
      </c>
      <c r="BF5497" t="str">
        <f>IFERROR(IF(OR(BD5497=338,BD5497=340,BD5497=341,BD5497=342,BD5497="342A",BD5497="342B"),PorcenRet(BD5497,BH5497,BI5497),INDEX(PORCENTAJEBUSCAR,MATCH(BD5497,CódigoRET,0),4)*1),"")</f>
        <v/>
      </c>
      <c r="BG5497">
        <f t="shared" si="598"/>
        <v>0</v>
      </c>
      <c r="BO5497">
        <f t="shared" si="599"/>
        <v>0</v>
      </c>
      <c r="CC5497">
        <f t="shared" si="600"/>
        <v>0</v>
      </c>
      <c r="CD5497">
        <f t="shared" si="601"/>
        <v>0</v>
      </c>
      <c r="CG5497">
        <f ca="1">IFERROR(INDIRECT("IVA!X"&amp;MATCH(MID(COMPRAS!C5397,1,2)&amp;MID(COMPRAS!F5397,1,2)&amp;MID(COMPRAS!D5397,1,2),IVA!W:W,0)),"SIN COD.")</f>
        <v>0</v>
      </c>
      <c r="CH5497">
        <f ca="1">IFERROR(INDIRECT("IVA!Y"&amp;MATCH(MID(COMPRAS!C5397,1,2)&amp;MID(COMPRAS!F5397,1,2)&amp;MID(COMPRAS!D5397,1,2),IVA!W:W,0)),"SIN COD.")</f>
        <v>0</v>
      </c>
    </row>
    <row r="5498" spans="1:86" x14ac:dyDescent="0.25">
      <c r="A5498"/>
      <c r="B5498"/>
      <c r="D5498"/>
      <c r="AL5498">
        <f t="shared" si="595"/>
        <v>0</v>
      </c>
      <c r="AQ5498">
        <f t="shared" si="596"/>
        <v>0</v>
      </c>
      <c r="AR5498" t="str">
        <f>IFERROR(IF(OR(AP5498=338,AP5498=340,AP5498=341,AP5498=342,AP5498="342A",AP5498="342B"),PorcenRet(AP5498,AT5498,AU5498),INDEX(PORCENTAJEBUSCAR,MATCH(AP5498,CódigoRET,0),4)*1),"")</f>
        <v/>
      </c>
      <c r="AS5498">
        <f t="shared" si="597"/>
        <v>0</v>
      </c>
      <c r="BF5498" t="str">
        <f>IFERROR(IF(OR(BD5498=338,BD5498=340,BD5498=341,BD5498=342,BD5498="342A",BD5498="342B"),PorcenRet(BD5498,BH5498,BI5498),INDEX(PORCENTAJEBUSCAR,MATCH(BD5498,CódigoRET,0),4)*1),"")</f>
        <v/>
      </c>
      <c r="BG5498">
        <f t="shared" si="598"/>
        <v>0</v>
      </c>
      <c r="BO5498">
        <f t="shared" si="599"/>
        <v>0</v>
      </c>
      <c r="CC5498">
        <f t="shared" si="600"/>
        <v>0</v>
      </c>
      <c r="CD5498">
        <f t="shared" si="601"/>
        <v>0</v>
      </c>
      <c r="CG5498">
        <f ca="1">IFERROR(INDIRECT("IVA!X"&amp;MATCH(MID(COMPRAS!C5398,1,2)&amp;MID(COMPRAS!F5398,1,2)&amp;MID(COMPRAS!D5398,1,2),IVA!W:W,0)),"SIN COD.")</f>
        <v>0</v>
      </c>
      <c r="CH5498">
        <f ca="1">IFERROR(INDIRECT("IVA!Y"&amp;MATCH(MID(COMPRAS!C5398,1,2)&amp;MID(COMPRAS!F5398,1,2)&amp;MID(COMPRAS!D5398,1,2),IVA!W:W,0)),"SIN COD.")</f>
        <v>0</v>
      </c>
    </row>
    <row r="5499" spans="1:86" x14ac:dyDescent="0.25">
      <c r="A5499"/>
      <c r="B5499"/>
      <c r="D5499"/>
      <c r="AL5499">
        <f t="shared" si="595"/>
        <v>0</v>
      </c>
      <c r="AQ5499">
        <f t="shared" si="596"/>
        <v>0</v>
      </c>
      <c r="AR5499" t="str">
        <f>IFERROR(IF(OR(AP5499=338,AP5499=340,AP5499=341,AP5499=342,AP5499="342A",AP5499="342B"),PorcenRet(AP5499,AT5499,AU5499),INDEX(PORCENTAJEBUSCAR,MATCH(AP5499,CódigoRET,0),4)*1),"")</f>
        <v/>
      </c>
      <c r="AS5499">
        <f t="shared" si="597"/>
        <v>0</v>
      </c>
      <c r="BF5499" t="str">
        <f>IFERROR(IF(OR(BD5499=338,BD5499=340,BD5499=341,BD5499=342,BD5499="342A",BD5499="342B"),PorcenRet(BD5499,BH5499,BI5499),INDEX(PORCENTAJEBUSCAR,MATCH(BD5499,CódigoRET,0),4)*1),"")</f>
        <v/>
      </c>
      <c r="BG5499">
        <f t="shared" si="598"/>
        <v>0</v>
      </c>
      <c r="BO5499">
        <f t="shared" si="599"/>
        <v>0</v>
      </c>
      <c r="CC5499">
        <f t="shared" si="600"/>
        <v>0</v>
      </c>
      <c r="CD5499">
        <f t="shared" si="601"/>
        <v>0</v>
      </c>
      <c r="CG5499">
        <f ca="1">IFERROR(INDIRECT("IVA!X"&amp;MATCH(MID(COMPRAS!C5399,1,2)&amp;MID(COMPRAS!F5399,1,2)&amp;MID(COMPRAS!D5399,1,2),IVA!W:W,0)),"SIN COD.")</f>
        <v>0</v>
      </c>
      <c r="CH5499">
        <f ca="1">IFERROR(INDIRECT("IVA!Y"&amp;MATCH(MID(COMPRAS!C5399,1,2)&amp;MID(COMPRAS!F5399,1,2)&amp;MID(COMPRAS!D5399,1,2),IVA!W:W,0)),"SIN COD.")</f>
        <v>0</v>
      </c>
    </row>
    <row r="5500" spans="1:86" x14ac:dyDescent="0.25">
      <c r="A5500"/>
      <c r="B5500"/>
      <c r="D5500"/>
      <c r="AL5500">
        <f t="shared" si="595"/>
        <v>0</v>
      </c>
      <c r="AQ5500">
        <f t="shared" si="596"/>
        <v>0</v>
      </c>
      <c r="AR5500" t="str">
        <f>IFERROR(IF(OR(AP5500=338,AP5500=340,AP5500=341,AP5500=342,AP5500="342A",AP5500="342B"),PorcenRet(AP5500,AT5500,AU5500),INDEX(PORCENTAJEBUSCAR,MATCH(AP5500,CódigoRET,0),4)*1),"")</f>
        <v/>
      </c>
      <c r="AS5500">
        <f t="shared" si="597"/>
        <v>0</v>
      </c>
      <c r="BF5500" t="str">
        <f>IFERROR(IF(OR(BD5500=338,BD5500=340,BD5500=341,BD5500=342,BD5500="342A",BD5500="342B"),PorcenRet(BD5500,BH5500,BI5500),INDEX(PORCENTAJEBUSCAR,MATCH(BD5500,CódigoRET,0),4)*1),"")</f>
        <v/>
      </c>
      <c r="BG5500">
        <f t="shared" si="598"/>
        <v>0</v>
      </c>
      <c r="BO5500">
        <f t="shared" si="599"/>
        <v>0</v>
      </c>
      <c r="CC5500">
        <f t="shared" si="600"/>
        <v>0</v>
      </c>
      <c r="CD5500">
        <f t="shared" si="601"/>
        <v>0</v>
      </c>
      <c r="CG5500">
        <f ca="1">IFERROR(INDIRECT("IVA!X"&amp;MATCH(MID(COMPRAS!C5400,1,2)&amp;MID(COMPRAS!F5400,1,2)&amp;MID(COMPRAS!D5400,1,2),IVA!W:W,0)),"SIN COD.")</f>
        <v>0</v>
      </c>
      <c r="CH5500">
        <f ca="1">IFERROR(INDIRECT("IVA!Y"&amp;MATCH(MID(COMPRAS!C5400,1,2)&amp;MID(COMPRAS!F5400,1,2)&amp;MID(COMPRAS!D5400,1,2),IVA!W:W,0)),"SIN COD.")</f>
        <v>0</v>
      </c>
    </row>
    <row r="5501" spans="1:86" x14ac:dyDescent="0.25">
      <c r="A5501"/>
      <c r="B5501"/>
      <c r="D5501"/>
      <c r="AL5501">
        <f t="shared" si="595"/>
        <v>0</v>
      </c>
      <c r="AQ5501">
        <f t="shared" si="596"/>
        <v>0</v>
      </c>
      <c r="AR5501" t="str">
        <f>IFERROR(IF(OR(AP5501=338,AP5501=340,AP5501=341,AP5501=342,AP5501="342A",AP5501="342B"),PorcenRet(AP5501,AT5501,AU5501),INDEX(PORCENTAJEBUSCAR,MATCH(AP5501,CódigoRET,0),4)*1),"")</f>
        <v/>
      </c>
      <c r="AS5501">
        <f t="shared" si="597"/>
        <v>0</v>
      </c>
      <c r="BF5501" t="str">
        <f>IFERROR(IF(OR(BD5501=338,BD5501=340,BD5501=341,BD5501=342,BD5501="342A",BD5501="342B"),PorcenRet(BD5501,BH5501,BI5501),INDEX(PORCENTAJEBUSCAR,MATCH(BD5501,CódigoRET,0),4)*1),"")</f>
        <v/>
      </c>
      <c r="BG5501">
        <f t="shared" si="598"/>
        <v>0</v>
      </c>
      <c r="BO5501">
        <f t="shared" si="599"/>
        <v>0</v>
      </c>
      <c r="CC5501">
        <f t="shared" si="600"/>
        <v>0</v>
      </c>
      <c r="CD5501">
        <f t="shared" si="601"/>
        <v>0</v>
      </c>
      <c r="CG5501">
        <f ca="1">IFERROR(INDIRECT("IVA!X"&amp;MATCH(MID(COMPRAS!C5401,1,2)&amp;MID(COMPRAS!F5401,1,2)&amp;MID(COMPRAS!D5401,1,2),IVA!W:W,0)),"SIN COD.")</f>
        <v>0</v>
      </c>
      <c r="CH5501">
        <f ca="1">IFERROR(INDIRECT("IVA!Y"&amp;MATCH(MID(COMPRAS!C5401,1,2)&amp;MID(COMPRAS!F5401,1,2)&amp;MID(COMPRAS!D5401,1,2),IVA!W:W,0)),"SIN COD.")</f>
        <v>0</v>
      </c>
    </row>
    <row r="5502" spans="1:86" x14ac:dyDescent="0.25">
      <c r="A5502"/>
      <c r="B5502"/>
      <c r="D5502"/>
      <c r="AL5502">
        <f t="shared" si="595"/>
        <v>0</v>
      </c>
      <c r="AQ5502">
        <f t="shared" si="596"/>
        <v>0</v>
      </c>
      <c r="AR5502" t="str">
        <f>IFERROR(IF(OR(AP5502=338,AP5502=340,AP5502=341,AP5502=342,AP5502="342A",AP5502="342B"),PorcenRet(AP5502,AT5502,AU5502),INDEX(PORCENTAJEBUSCAR,MATCH(AP5502,CódigoRET,0),4)*1),"")</f>
        <v/>
      </c>
      <c r="AS5502">
        <f t="shared" si="597"/>
        <v>0</v>
      </c>
      <c r="BF5502" t="str">
        <f>IFERROR(IF(OR(BD5502=338,BD5502=340,BD5502=341,BD5502=342,BD5502="342A",BD5502="342B"),PorcenRet(BD5502,BH5502,BI5502),INDEX(PORCENTAJEBUSCAR,MATCH(BD5502,CódigoRET,0),4)*1),"")</f>
        <v/>
      </c>
      <c r="BG5502">
        <f t="shared" si="598"/>
        <v>0</v>
      </c>
      <c r="BO5502">
        <f t="shared" si="599"/>
        <v>0</v>
      </c>
      <c r="CC5502">
        <f t="shared" si="600"/>
        <v>0</v>
      </c>
      <c r="CD5502">
        <f t="shared" si="601"/>
        <v>0</v>
      </c>
      <c r="CG5502">
        <f ca="1">IFERROR(INDIRECT("IVA!X"&amp;MATCH(MID(COMPRAS!C5402,1,2)&amp;MID(COMPRAS!F5402,1,2)&amp;MID(COMPRAS!D5402,1,2),IVA!W:W,0)),"SIN COD.")</f>
        <v>0</v>
      </c>
      <c r="CH5502">
        <f ca="1">IFERROR(INDIRECT("IVA!Y"&amp;MATCH(MID(COMPRAS!C5402,1,2)&amp;MID(COMPRAS!F5402,1,2)&amp;MID(COMPRAS!D5402,1,2),IVA!W:W,0)),"SIN COD.")</f>
        <v>0</v>
      </c>
    </row>
    <row r="5503" spans="1:86" x14ac:dyDescent="0.25">
      <c r="A5503"/>
      <c r="B5503"/>
      <c r="D5503"/>
      <c r="AL5503">
        <f t="shared" si="595"/>
        <v>0</v>
      </c>
      <c r="AQ5503">
        <f t="shared" si="596"/>
        <v>0</v>
      </c>
      <c r="AR5503" t="str">
        <f>IFERROR(IF(OR(AP5503=338,AP5503=340,AP5503=341,AP5503=342,AP5503="342A",AP5503="342B"),PorcenRet(AP5503,AT5503,AU5503),INDEX(PORCENTAJEBUSCAR,MATCH(AP5503,CódigoRET,0),4)*1),"")</f>
        <v/>
      </c>
      <c r="AS5503">
        <f t="shared" si="597"/>
        <v>0</v>
      </c>
      <c r="BF5503" t="str">
        <f>IFERROR(IF(OR(BD5503=338,BD5503=340,BD5503=341,BD5503=342,BD5503="342A",BD5503="342B"),PorcenRet(BD5503,BH5503,BI5503),INDEX(PORCENTAJEBUSCAR,MATCH(BD5503,CódigoRET,0),4)*1),"")</f>
        <v/>
      </c>
      <c r="BG5503">
        <f t="shared" si="598"/>
        <v>0</v>
      </c>
      <c r="BO5503">
        <f t="shared" si="599"/>
        <v>0</v>
      </c>
      <c r="CC5503">
        <f t="shared" si="600"/>
        <v>0</v>
      </c>
      <c r="CD5503">
        <f t="shared" si="601"/>
        <v>0</v>
      </c>
      <c r="CG5503">
        <f ca="1">IFERROR(INDIRECT("IVA!X"&amp;MATCH(MID(COMPRAS!C5403,1,2)&amp;MID(COMPRAS!F5403,1,2)&amp;MID(COMPRAS!D5403,1,2),IVA!W:W,0)),"SIN COD.")</f>
        <v>0</v>
      </c>
      <c r="CH5503">
        <f ca="1">IFERROR(INDIRECT("IVA!Y"&amp;MATCH(MID(COMPRAS!C5403,1,2)&amp;MID(COMPRAS!F5403,1,2)&amp;MID(COMPRAS!D5403,1,2),IVA!W:W,0)),"SIN COD.")</f>
        <v>0</v>
      </c>
    </row>
    <row r="5504" spans="1:86" x14ac:dyDescent="0.25">
      <c r="A5504"/>
      <c r="B5504"/>
      <c r="D5504"/>
      <c r="AL5504">
        <f t="shared" si="595"/>
        <v>0</v>
      </c>
      <c r="AQ5504">
        <f t="shared" si="596"/>
        <v>0</v>
      </c>
      <c r="AR5504" t="str">
        <f>IFERROR(IF(OR(AP5504=338,AP5504=340,AP5504=341,AP5504=342,AP5504="342A",AP5504="342B"),PorcenRet(AP5504,AT5504,AU5504),INDEX(PORCENTAJEBUSCAR,MATCH(AP5504,CódigoRET,0),4)*1),"")</f>
        <v/>
      </c>
      <c r="AS5504">
        <f t="shared" si="597"/>
        <v>0</v>
      </c>
      <c r="BF5504" t="str">
        <f>IFERROR(IF(OR(BD5504=338,BD5504=340,BD5504=341,BD5504=342,BD5504="342A",BD5504="342B"),PorcenRet(BD5504,BH5504,BI5504),INDEX(PORCENTAJEBUSCAR,MATCH(BD5504,CódigoRET,0),4)*1),"")</f>
        <v/>
      </c>
      <c r="BG5504">
        <f t="shared" si="598"/>
        <v>0</v>
      </c>
      <c r="BO5504">
        <f t="shared" si="599"/>
        <v>0</v>
      </c>
      <c r="CC5504">
        <f t="shared" si="600"/>
        <v>0</v>
      </c>
      <c r="CD5504">
        <f t="shared" si="601"/>
        <v>0</v>
      </c>
      <c r="CG5504">
        <f ca="1">IFERROR(INDIRECT("IVA!X"&amp;MATCH(MID(COMPRAS!C5404,1,2)&amp;MID(COMPRAS!F5404,1,2)&amp;MID(COMPRAS!D5404,1,2),IVA!W:W,0)),"SIN COD.")</f>
        <v>0</v>
      </c>
      <c r="CH5504">
        <f ca="1">IFERROR(INDIRECT("IVA!Y"&amp;MATCH(MID(COMPRAS!C5404,1,2)&amp;MID(COMPRAS!F5404,1,2)&amp;MID(COMPRAS!D5404,1,2),IVA!W:W,0)),"SIN COD.")</f>
        <v>0</v>
      </c>
    </row>
    <row r="5505" spans="1:86" x14ac:dyDescent="0.25">
      <c r="A5505"/>
      <c r="B5505"/>
      <c r="D5505"/>
      <c r="AL5505">
        <f t="shared" si="595"/>
        <v>0</v>
      </c>
      <c r="AQ5505">
        <f t="shared" si="596"/>
        <v>0</v>
      </c>
      <c r="AR5505" t="str">
        <f>IFERROR(IF(OR(AP5505=338,AP5505=340,AP5505=341,AP5505=342,AP5505="342A",AP5505="342B"),PorcenRet(AP5505,AT5505,AU5505),INDEX(PORCENTAJEBUSCAR,MATCH(AP5505,CódigoRET,0),4)*1),"")</f>
        <v/>
      </c>
      <c r="AS5505">
        <f t="shared" si="597"/>
        <v>0</v>
      </c>
      <c r="BF5505" t="str">
        <f>IFERROR(IF(OR(BD5505=338,BD5505=340,BD5505=341,BD5505=342,BD5505="342A",BD5505="342B"),PorcenRet(BD5505,BH5505,BI5505),INDEX(PORCENTAJEBUSCAR,MATCH(BD5505,CódigoRET,0),4)*1),"")</f>
        <v/>
      </c>
      <c r="BG5505">
        <f t="shared" si="598"/>
        <v>0</v>
      </c>
      <c r="BO5505">
        <f t="shared" si="599"/>
        <v>0</v>
      </c>
      <c r="CC5505">
        <f t="shared" si="600"/>
        <v>0</v>
      </c>
      <c r="CD5505">
        <f t="shared" si="601"/>
        <v>0</v>
      </c>
      <c r="CG5505">
        <f ca="1">IFERROR(INDIRECT("IVA!X"&amp;MATCH(MID(COMPRAS!C5405,1,2)&amp;MID(COMPRAS!F5405,1,2)&amp;MID(COMPRAS!D5405,1,2),IVA!W:W,0)),"SIN COD.")</f>
        <v>0</v>
      </c>
      <c r="CH5505">
        <f ca="1">IFERROR(INDIRECT("IVA!Y"&amp;MATCH(MID(COMPRAS!C5405,1,2)&amp;MID(COMPRAS!F5405,1,2)&amp;MID(COMPRAS!D5405,1,2),IVA!W:W,0)),"SIN COD.")</f>
        <v>0</v>
      </c>
    </row>
    <row r="5506" spans="1:86" x14ac:dyDescent="0.25">
      <c r="A5506"/>
      <c r="B5506"/>
      <c r="D5506"/>
      <c r="AL5506">
        <f t="shared" ref="AL5506:AL5569" si="602">O5506+P5506+Q5506+R5506+S5506+T5506+U5506+V5506</f>
        <v>0</v>
      </c>
      <c r="AQ5506">
        <f t="shared" ref="AQ5506:AQ5569" si="603">+P5506+Q5506+R5506+S5506-BE5506-BQ5506-BW5506+O5506</f>
        <v>0</v>
      </c>
      <c r="AR5506" t="str">
        <f>IFERROR(IF(OR(AP5506=338,AP5506=340,AP5506=341,AP5506=342,AP5506="342A",AP5506="342B"),PorcenRet(AP5506,AT5506,AU5506),INDEX(PORCENTAJEBUSCAR,MATCH(AP5506,CódigoRET,0),4)*1),"")</f>
        <v/>
      </c>
      <c r="AS5506">
        <f t="shared" ref="AS5506:AS5569" si="604">ROUND(IF(AP5506="",0,AQ5506*(AR5506/100)),2)</f>
        <v>0</v>
      </c>
      <c r="BF5506" t="str">
        <f>IFERROR(IF(OR(BD5506=338,BD5506=340,BD5506=341,BD5506=342,BD5506="342A",BD5506="342B"),PorcenRet(BD5506,BH5506,BI5506),INDEX(PORCENTAJEBUSCAR,MATCH(BD5506,CódigoRET,0),4)*1),"")</f>
        <v/>
      </c>
      <c r="BG5506">
        <f t="shared" ref="BG5506:BG5569" si="605">ROUND(IF(BD5506="",0,BE5506*(BF5506/100)),2)</f>
        <v>0</v>
      </c>
      <c r="BO5506">
        <f t="shared" ref="BO5506:BO5569" si="606">IF(MID(F5506,1,2)="41",SUM(O5506:S5506),0)</f>
        <v>0</v>
      </c>
      <c r="CC5506">
        <f t="shared" ref="CC5506:CC5569" si="607">O5506+P5506+Q5506+R5506+S5506</f>
        <v>0</v>
      </c>
      <c r="CD5506">
        <f t="shared" ref="CD5506:CD5569" si="608">T5506+U5506</f>
        <v>0</v>
      </c>
      <c r="CG5506">
        <f ca="1">IFERROR(INDIRECT("IVA!X"&amp;MATCH(MID(COMPRAS!C5406,1,2)&amp;MID(COMPRAS!F5406,1,2)&amp;MID(COMPRAS!D5406,1,2),IVA!W:W,0)),"SIN COD.")</f>
        <v>0</v>
      </c>
      <c r="CH5506">
        <f ca="1">IFERROR(INDIRECT("IVA!Y"&amp;MATCH(MID(COMPRAS!C5406,1,2)&amp;MID(COMPRAS!F5406,1,2)&amp;MID(COMPRAS!D5406,1,2),IVA!W:W,0)),"SIN COD.")</f>
        <v>0</v>
      </c>
    </row>
    <row r="5507" spans="1:86" x14ac:dyDescent="0.25">
      <c r="A5507"/>
      <c r="B5507"/>
      <c r="D5507"/>
      <c r="AL5507">
        <f t="shared" si="602"/>
        <v>0</v>
      </c>
      <c r="AQ5507">
        <f t="shared" si="603"/>
        <v>0</v>
      </c>
      <c r="AR5507" t="str">
        <f>IFERROR(IF(OR(AP5507=338,AP5507=340,AP5507=341,AP5507=342,AP5507="342A",AP5507="342B"),PorcenRet(AP5507,AT5507,AU5507),INDEX(PORCENTAJEBUSCAR,MATCH(AP5507,CódigoRET,0),4)*1),"")</f>
        <v/>
      </c>
      <c r="AS5507">
        <f t="shared" si="604"/>
        <v>0</v>
      </c>
      <c r="BF5507" t="str">
        <f>IFERROR(IF(OR(BD5507=338,BD5507=340,BD5507=341,BD5507=342,BD5507="342A",BD5507="342B"),PorcenRet(BD5507,BH5507,BI5507),INDEX(PORCENTAJEBUSCAR,MATCH(BD5507,CódigoRET,0),4)*1),"")</f>
        <v/>
      </c>
      <c r="BG5507">
        <f t="shared" si="605"/>
        <v>0</v>
      </c>
      <c r="BO5507">
        <f t="shared" si="606"/>
        <v>0</v>
      </c>
      <c r="CC5507">
        <f t="shared" si="607"/>
        <v>0</v>
      </c>
      <c r="CD5507">
        <f t="shared" si="608"/>
        <v>0</v>
      </c>
      <c r="CG5507">
        <f ca="1">IFERROR(INDIRECT("IVA!X"&amp;MATCH(MID(COMPRAS!C5407,1,2)&amp;MID(COMPRAS!F5407,1,2)&amp;MID(COMPRAS!D5407,1,2),IVA!W:W,0)),"SIN COD.")</f>
        <v>0</v>
      </c>
      <c r="CH5507">
        <f ca="1">IFERROR(INDIRECT("IVA!Y"&amp;MATCH(MID(COMPRAS!C5407,1,2)&amp;MID(COMPRAS!F5407,1,2)&amp;MID(COMPRAS!D5407,1,2),IVA!W:W,0)),"SIN COD.")</f>
        <v>0</v>
      </c>
    </row>
    <row r="5508" spans="1:86" x14ac:dyDescent="0.25">
      <c r="A5508"/>
      <c r="B5508"/>
      <c r="D5508"/>
      <c r="AL5508">
        <f t="shared" si="602"/>
        <v>0</v>
      </c>
      <c r="AQ5508">
        <f t="shared" si="603"/>
        <v>0</v>
      </c>
      <c r="AR5508" t="str">
        <f>IFERROR(IF(OR(AP5508=338,AP5508=340,AP5508=341,AP5508=342,AP5508="342A",AP5508="342B"),PorcenRet(AP5508,AT5508,AU5508),INDEX(PORCENTAJEBUSCAR,MATCH(AP5508,CódigoRET,0),4)*1),"")</f>
        <v/>
      </c>
      <c r="AS5508">
        <f t="shared" si="604"/>
        <v>0</v>
      </c>
      <c r="BF5508" t="str">
        <f>IFERROR(IF(OR(BD5508=338,BD5508=340,BD5508=341,BD5508=342,BD5508="342A",BD5508="342B"),PorcenRet(BD5508,BH5508,BI5508),INDEX(PORCENTAJEBUSCAR,MATCH(BD5508,CódigoRET,0),4)*1),"")</f>
        <v/>
      </c>
      <c r="BG5508">
        <f t="shared" si="605"/>
        <v>0</v>
      </c>
      <c r="BO5508">
        <f t="shared" si="606"/>
        <v>0</v>
      </c>
      <c r="CC5508">
        <f t="shared" si="607"/>
        <v>0</v>
      </c>
      <c r="CD5508">
        <f t="shared" si="608"/>
        <v>0</v>
      </c>
      <c r="CG5508">
        <f ca="1">IFERROR(INDIRECT("IVA!X"&amp;MATCH(MID(COMPRAS!C5408,1,2)&amp;MID(COMPRAS!F5408,1,2)&amp;MID(COMPRAS!D5408,1,2),IVA!W:W,0)),"SIN COD.")</f>
        <v>0</v>
      </c>
      <c r="CH5508">
        <f ca="1">IFERROR(INDIRECT("IVA!Y"&amp;MATCH(MID(COMPRAS!C5408,1,2)&amp;MID(COMPRAS!F5408,1,2)&amp;MID(COMPRAS!D5408,1,2),IVA!W:W,0)),"SIN COD.")</f>
        <v>0</v>
      </c>
    </row>
    <row r="5509" spans="1:86" x14ac:dyDescent="0.25">
      <c r="A5509"/>
      <c r="B5509"/>
      <c r="D5509"/>
      <c r="AL5509">
        <f t="shared" si="602"/>
        <v>0</v>
      </c>
      <c r="AQ5509">
        <f t="shared" si="603"/>
        <v>0</v>
      </c>
      <c r="AR5509" t="str">
        <f>IFERROR(IF(OR(AP5509=338,AP5509=340,AP5509=341,AP5509=342,AP5509="342A",AP5509="342B"),PorcenRet(AP5509,AT5509,AU5509),INDEX(PORCENTAJEBUSCAR,MATCH(AP5509,CódigoRET,0),4)*1),"")</f>
        <v/>
      </c>
      <c r="AS5509">
        <f t="shared" si="604"/>
        <v>0</v>
      </c>
      <c r="BF5509" t="str">
        <f>IFERROR(IF(OR(BD5509=338,BD5509=340,BD5509=341,BD5509=342,BD5509="342A",BD5509="342B"),PorcenRet(BD5509,BH5509,BI5509),INDEX(PORCENTAJEBUSCAR,MATCH(BD5509,CódigoRET,0),4)*1),"")</f>
        <v/>
      </c>
      <c r="BG5509">
        <f t="shared" si="605"/>
        <v>0</v>
      </c>
      <c r="BO5509">
        <f t="shared" si="606"/>
        <v>0</v>
      </c>
      <c r="CC5509">
        <f t="shared" si="607"/>
        <v>0</v>
      </c>
      <c r="CD5509">
        <f t="shared" si="608"/>
        <v>0</v>
      </c>
      <c r="CG5509">
        <f ca="1">IFERROR(INDIRECT("IVA!X"&amp;MATCH(MID(COMPRAS!C5409,1,2)&amp;MID(COMPRAS!F5409,1,2)&amp;MID(COMPRAS!D5409,1,2),IVA!W:W,0)),"SIN COD.")</f>
        <v>0</v>
      </c>
      <c r="CH5509">
        <f ca="1">IFERROR(INDIRECT("IVA!Y"&amp;MATCH(MID(COMPRAS!C5409,1,2)&amp;MID(COMPRAS!F5409,1,2)&amp;MID(COMPRAS!D5409,1,2),IVA!W:W,0)),"SIN COD.")</f>
        <v>0</v>
      </c>
    </row>
    <row r="5510" spans="1:86" x14ac:dyDescent="0.25">
      <c r="A5510"/>
      <c r="B5510"/>
      <c r="D5510"/>
      <c r="AL5510">
        <f t="shared" si="602"/>
        <v>0</v>
      </c>
      <c r="AQ5510">
        <f t="shared" si="603"/>
        <v>0</v>
      </c>
      <c r="AR5510" t="str">
        <f>IFERROR(IF(OR(AP5510=338,AP5510=340,AP5510=341,AP5510=342,AP5510="342A",AP5510="342B"),PorcenRet(AP5510,AT5510,AU5510),INDEX(PORCENTAJEBUSCAR,MATCH(AP5510,CódigoRET,0),4)*1),"")</f>
        <v/>
      </c>
      <c r="AS5510">
        <f t="shared" si="604"/>
        <v>0</v>
      </c>
      <c r="BF5510" t="str">
        <f>IFERROR(IF(OR(BD5510=338,BD5510=340,BD5510=341,BD5510=342,BD5510="342A",BD5510="342B"),PorcenRet(BD5510,BH5510,BI5510),INDEX(PORCENTAJEBUSCAR,MATCH(BD5510,CódigoRET,0),4)*1),"")</f>
        <v/>
      </c>
      <c r="BG5510">
        <f t="shared" si="605"/>
        <v>0</v>
      </c>
      <c r="BO5510">
        <f t="shared" si="606"/>
        <v>0</v>
      </c>
      <c r="CC5510">
        <f t="shared" si="607"/>
        <v>0</v>
      </c>
      <c r="CD5510">
        <f t="shared" si="608"/>
        <v>0</v>
      </c>
      <c r="CG5510">
        <f ca="1">IFERROR(INDIRECT("IVA!X"&amp;MATCH(MID(COMPRAS!C5410,1,2)&amp;MID(COMPRAS!F5410,1,2)&amp;MID(COMPRAS!D5410,1,2),IVA!W:W,0)),"SIN COD.")</f>
        <v>0</v>
      </c>
      <c r="CH5510">
        <f ca="1">IFERROR(INDIRECT("IVA!Y"&amp;MATCH(MID(COMPRAS!C5410,1,2)&amp;MID(COMPRAS!F5410,1,2)&amp;MID(COMPRAS!D5410,1,2),IVA!W:W,0)),"SIN COD.")</f>
        <v>0</v>
      </c>
    </row>
    <row r="5511" spans="1:86" x14ac:dyDescent="0.25">
      <c r="A5511"/>
      <c r="B5511"/>
      <c r="D5511"/>
      <c r="AL5511">
        <f t="shared" si="602"/>
        <v>0</v>
      </c>
      <c r="AQ5511">
        <f t="shared" si="603"/>
        <v>0</v>
      </c>
      <c r="AR5511" t="str">
        <f>IFERROR(IF(OR(AP5511=338,AP5511=340,AP5511=341,AP5511=342,AP5511="342A",AP5511="342B"),PorcenRet(AP5511,AT5511,AU5511),INDEX(PORCENTAJEBUSCAR,MATCH(AP5511,CódigoRET,0),4)*1),"")</f>
        <v/>
      </c>
      <c r="AS5511">
        <f t="shared" si="604"/>
        <v>0</v>
      </c>
      <c r="BF5511" t="str">
        <f>IFERROR(IF(OR(BD5511=338,BD5511=340,BD5511=341,BD5511=342,BD5511="342A",BD5511="342B"),PorcenRet(BD5511,BH5511,BI5511),INDEX(PORCENTAJEBUSCAR,MATCH(BD5511,CódigoRET,0),4)*1),"")</f>
        <v/>
      </c>
      <c r="BG5511">
        <f t="shared" si="605"/>
        <v>0</v>
      </c>
      <c r="BO5511">
        <f t="shared" si="606"/>
        <v>0</v>
      </c>
      <c r="CC5511">
        <f t="shared" si="607"/>
        <v>0</v>
      </c>
      <c r="CD5511">
        <f t="shared" si="608"/>
        <v>0</v>
      </c>
      <c r="CG5511">
        <f ca="1">IFERROR(INDIRECT("IVA!X"&amp;MATCH(MID(COMPRAS!C5411,1,2)&amp;MID(COMPRAS!F5411,1,2)&amp;MID(COMPRAS!D5411,1,2),IVA!W:W,0)),"SIN COD.")</f>
        <v>0</v>
      </c>
      <c r="CH5511">
        <f ca="1">IFERROR(INDIRECT("IVA!Y"&amp;MATCH(MID(COMPRAS!C5411,1,2)&amp;MID(COMPRAS!F5411,1,2)&amp;MID(COMPRAS!D5411,1,2),IVA!W:W,0)),"SIN COD.")</f>
        <v>0</v>
      </c>
    </row>
    <row r="5512" spans="1:86" x14ac:dyDescent="0.25">
      <c r="A5512"/>
      <c r="B5512"/>
      <c r="D5512"/>
      <c r="AL5512">
        <f t="shared" si="602"/>
        <v>0</v>
      </c>
      <c r="AQ5512">
        <f t="shared" si="603"/>
        <v>0</v>
      </c>
      <c r="AR5512" t="str">
        <f>IFERROR(IF(OR(AP5512=338,AP5512=340,AP5512=341,AP5512=342,AP5512="342A",AP5512="342B"),PorcenRet(AP5512,AT5512,AU5512),INDEX(PORCENTAJEBUSCAR,MATCH(AP5512,CódigoRET,0),4)*1),"")</f>
        <v/>
      </c>
      <c r="AS5512">
        <f t="shared" si="604"/>
        <v>0</v>
      </c>
      <c r="BF5512" t="str">
        <f>IFERROR(IF(OR(BD5512=338,BD5512=340,BD5512=341,BD5512=342,BD5512="342A",BD5512="342B"),PorcenRet(BD5512,BH5512,BI5512),INDEX(PORCENTAJEBUSCAR,MATCH(BD5512,CódigoRET,0),4)*1),"")</f>
        <v/>
      </c>
      <c r="BG5512">
        <f t="shared" si="605"/>
        <v>0</v>
      </c>
      <c r="BO5512">
        <f t="shared" si="606"/>
        <v>0</v>
      </c>
      <c r="CC5512">
        <f t="shared" si="607"/>
        <v>0</v>
      </c>
      <c r="CD5512">
        <f t="shared" si="608"/>
        <v>0</v>
      </c>
      <c r="CG5512">
        <f ca="1">IFERROR(INDIRECT("IVA!X"&amp;MATCH(MID(COMPRAS!C5412,1,2)&amp;MID(COMPRAS!F5412,1,2)&amp;MID(COMPRAS!D5412,1,2),IVA!W:W,0)),"SIN COD.")</f>
        <v>0</v>
      </c>
      <c r="CH5512">
        <f ca="1">IFERROR(INDIRECT("IVA!Y"&amp;MATCH(MID(COMPRAS!C5412,1,2)&amp;MID(COMPRAS!F5412,1,2)&amp;MID(COMPRAS!D5412,1,2),IVA!W:W,0)),"SIN COD.")</f>
        <v>0</v>
      </c>
    </row>
    <row r="5513" spans="1:86" x14ac:dyDescent="0.25">
      <c r="A5513"/>
      <c r="B5513"/>
      <c r="D5513"/>
      <c r="AL5513">
        <f t="shared" si="602"/>
        <v>0</v>
      </c>
      <c r="AQ5513">
        <f t="shared" si="603"/>
        <v>0</v>
      </c>
      <c r="AR5513" t="str">
        <f>IFERROR(IF(OR(AP5513=338,AP5513=340,AP5513=341,AP5513=342,AP5513="342A",AP5513="342B"),PorcenRet(AP5513,AT5513,AU5513),INDEX(PORCENTAJEBUSCAR,MATCH(AP5513,CódigoRET,0),4)*1),"")</f>
        <v/>
      </c>
      <c r="AS5513">
        <f t="shared" si="604"/>
        <v>0</v>
      </c>
      <c r="BF5513" t="str">
        <f>IFERROR(IF(OR(BD5513=338,BD5513=340,BD5513=341,BD5513=342,BD5513="342A",BD5513="342B"),PorcenRet(BD5513,BH5513,BI5513),INDEX(PORCENTAJEBUSCAR,MATCH(BD5513,CódigoRET,0),4)*1),"")</f>
        <v/>
      </c>
      <c r="BG5513">
        <f t="shared" si="605"/>
        <v>0</v>
      </c>
      <c r="BO5513">
        <f t="shared" si="606"/>
        <v>0</v>
      </c>
      <c r="CC5513">
        <f t="shared" si="607"/>
        <v>0</v>
      </c>
      <c r="CD5513">
        <f t="shared" si="608"/>
        <v>0</v>
      </c>
      <c r="CG5513">
        <f ca="1">IFERROR(INDIRECT("IVA!X"&amp;MATCH(MID(COMPRAS!C5413,1,2)&amp;MID(COMPRAS!F5413,1,2)&amp;MID(COMPRAS!D5413,1,2),IVA!W:W,0)),"SIN COD.")</f>
        <v>0</v>
      </c>
      <c r="CH5513">
        <f ca="1">IFERROR(INDIRECT("IVA!Y"&amp;MATCH(MID(COMPRAS!C5413,1,2)&amp;MID(COMPRAS!F5413,1,2)&amp;MID(COMPRAS!D5413,1,2),IVA!W:W,0)),"SIN COD.")</f>
        <v>0</v>
      </c>
    </row>
    <row r="5514" spans="1:86" x14ac:dyDescent="0.25">
      <c r="A5514"/>
      <c r="B5514"/>
      <c r="D5514"/>
      <c r="AL5514">
        <f t="shared" si="602"/>
        <v>0</v>
      </c>
      <c r="AQ5514">
        <f t="shared" si="603"/>
        <v>0</v>
      </c>
      <c r="AR5514" t="str">
        <f>IFERROR(IF(OR(AP5514=338,AP5514=340,AP5514=341,AP5514=342,AP5514="342A",AP5514="342B"),PorcenRet(AP5514,AT5514,AU5514),INDEX(PORCENTAJEBUSCAR,MATCH(AP5514,CódigoRET,0),4)*1),"")</f>
        <v/>
      </c>
      <c r="AS5514">
        <f t="shared" si="604"/>
        <v>0</v>
      </c>
      <c r="BF5514" t="str">
        <f>IFERROR(IF(OR(BD5514=338,BD5514=340,BD5514=341,BD5514=342,BD5514="342A",BD5514="342B"),PorcenRet(BD5514,BH5514,BI5514),INDEX(PORCENTAJEBUSCAR,MATCH(BD5514,CódigoRET,0),4)*1),"")</f>
        <v/>
      </c>
      <c r="BG5514">
        <f t="shared" si="605"/>
        <v>0</v>
      </c>
      <c r="BO5514">
        <f t="shared" si="606"/>
        <v>0</v>
      </c>
      <c r="CC5514">
        <f t="shared" si="607"/>
        <v>0</v>
      </c>
      <c r="CD5514">
        <f t="shared" si="608"/>
        <v>0</v>
      </c>
      <c r="CG5514">
        <f ca="1">IFERROR(INDIRECT("IVA!X"&amp;MATCH(MID(COMPRAS!C5414,1,2)&amp;MID(COMPRAS!F5414,1,2)&amp;MID(COMPRAS!D5414,1,2),IVA!W:W,0)),"SIN COD.")</f>
        <v>0</v>
      </c>
      <c r="CH5514">
        <f ca="1">IFERROR(INDIRECT("IVA!Y"&amp;MATCH(MID(COMPRAS!C5414,1,2)&amp;MID(COMPRAS!F5414,1,2)&amp;MID(COMPRAS!D5414,1,2),IVA!W:W,0)),"SIN COD.")</f>
        <v>0</v>
      </c>
    </row>
    <row r="5515" spans="1:86" x14ac:dyDescent="0.25">
      <c r="A5515"/>
      <c r="B5515"/>
      <c r="D5515"/>
      <c r="AL5515">
        <f t="shared" si="602"/>
        <v>0</v>
      </c>
      <c r="AQ5515">
        <f t="shared" si="603"/>
        <v>0</v>
      </c>
      <c r="AR5515" t="str">
        <f>IFERROR(IF(OR(AP5515=338,AP5515=340,AP5515=341,AP5515=342,AP5515="342A",AP5515="342B"),PorcenRet(AP5515,AT5515,AU5515),INDEX(PORCENTAJEBUSCAR,MATCH(AP5515,CódigoRET,0),4)*1),"")</f>
        <v/>
      </c>
      <c r="AS5515">
        <f t="shared" si="604"/>
        <v>0</v>
      </c>
      <c r="BF5515" t="str">
        <f>IFERROR(IF(OR(BD5515=338,BD5515=340,BD5515=341,BD5515=342,BD5515="342A",BD5515="342B"),PorcenRet(BD5515,BH5515,BI5515),INDEX(PORCENTAJEBUSCAR,MATCH(BD5515,CódigoRET,0),4)*1),"")</f>
        <v/>
      </c>
      <c r="BG5515">
        <f t="shared" si="605"/>
        <v>0</v>
      </c>
      <c r="BO5515">
        <f t="shared" si="606"/>
        <v>0</v>
      </c>
      <c r="CC5515">
        <f t="shared" si="607"/>
        <v>0</v>
      </c>
      <c r="CD5515">
        <f t="shared" si="608"/>
        <v>0</v>
      </c>
      <c r="CG5515">
        <f ca="1">IFERROR(INDIRECT("IVA!X"&amp;MATCH(MID(COMPRAS!C5415,1,2)&amp;MID(COMPRAS!F5415,1,2)&amp;MID(COMPRAS!D5415,1,2),IVA!W:W,0)),"SIN COD.")</f>
        <v>0</v>
      </c>
      <c r="CH5515">
        <f ca="1">IFERROR(INDIRECT("IVA!Y"&amp;MATCH(MID(COMPRAS!C5415,1,2)&amp;MID(COMPRAS!F5415,1,2)&amp;MID(COMPRAS!D5415,1,2),IVA!W:W,0)),"SIN COD.")</f>
        <v>0</v>
      </c>
    </row>
    <row r="5516" spans="1:86" x14ac:dyDescent="0.25">
      <c r="A5516"/>
      <c r="B5516"/>
      <c r="D5516"/>
      <c r="AL5516">
        <f t="shared" si="602"/>
        <v>0</v>
      </c>
      <c r="AQ5516">
        <f t="shared" si="603"/>
        <v>0</v>
      </c>
      <c r="AR5516" t="str">
        <f>IFERROR(IF(OR(AP5516=338,AP5516=340,AP5516=341,AP5516=342,AP5516="342A",AP5516="342B"),PorcenRet(AP5516,AT5516,AU5516),INDEX(PORCENTAJEBUSCAR,MATCH(AP5516,CódigoRET,0),4)*1),"")</f>
        <v/>
      </c>
      <c r="AS5516">
        <f t="shared" si="604"/>
        <v>0</v>
      </c>
      <c r="BF5516" t="str">
        <f>IFERROR(IF(OR(BD5516=338,BD5516=340,BD5516=341,BD5516=342,BD5516="342A",BD5516="342B"),PorcenRet(BD5516,BH5516,BI5516),INDEX(PORCENTAJEBUSCAR,MATCH(BD5516,CódigoRET,0),4)*1),"")</f>
        <v/>
      </c>
      <c r="BG5516">
        <f t="shared" si="605"/>
        <v>0</v>
      </c>
      <c r="BO5516">
        <f t="shared" si="606"/>
        <v>0</v>
      </c>
      <c r="CC5516">
        <f t="shared" si="607"/>
        <v>0</v>
      </c>
      <c r="CD5516">
        <f t="shared" si="608"/>
        <v>0</v>
      </c>
      <c r="CG5516">
        <f ca="1">IFERROR(INDIRECT("IVA!X"&amp;MATCH(MID(COMPRAS!C5416,1,2)&amp;MID(COMPRAS!F5416,1,2)&amp;MID(COMPRAS!D5416,1,2),IVA!W:W,0)),"SIN COD.")</f>
        <v>0</v>
      </c>
      <c r="CH5516">
        <f ca="1">IFERROR(INDIRECT("IVA!Y"&amp;MATCH(MID(COMPRAS!C5416,1,2)&amp;MID(COMPRAS!F5416,1,2)&amp;MID(COMPRAS!D5416,1,2),IVA!W:W,0)),"SIN COD.")</f>
        <v>0</v>
      </c>
    </row>
    <row r="5517" spans="1:86" x14ac:dyDescent="0.25">
      <c r="A5517"/>
      <c r="B5517"/>
      <c r="D5517"/>
      <c r="AL5517">
        <f t="shared" si="602"/>
        <v>0</v>
      </c>
      <c r="AQ5517">
        <f t="shared" si="603"/>
        <v>0</v>
      </c>
      <c r="AR5517" t="str">
        <f>IFERROR(IF(OR(AP5517=338,AP5517=340,AP5517=341,AP5517=342,AP5517="342A",AP5517="342B"),PorcenRet(AP5517,AT5517,AU5517),INDEX(PORCENTAJEBUSCAR,MATCH(AP5517,CódigoRET,0),4)*1),"")</f>
        <v/>
      </c>
      <c r="AS5517">
        <f t="shared" si="604"/>
        <v>0</v>
      </c>
      <c r="BF5517" t="str">
        <f>IFERROR(IF(OR(BD5517=338,BD5517=340,BD5517=341,BD5517=342,BD5517="342A",BD5517="342B"),PorcenRet(BD5517,BH5517,BI5517),INDEX(PORCENTAJEBUSCAR,MATCH(BD5517,CódigoRET,0),4)*1),"")</f>
        <v/>
      </c>
      <c r="BG5517">
        <f t="shared" si="605"/>
        <v>0</v>
      </c>
      <c r="BO5517">
        <f t="shared" si="606"/>
        <v>0</v>
      </c>
      <c r="CC5517">
        <f t="shared" si="607"/>
        <v>0</v>
      </c>
      <c r="CD5517">
        <f t="shared" si="608"/>
        <v>0</v>
      </c>
      <c r="CG5517">
        <f ca="1">IFERROR(INDIRECT("IVA!X"&amp;MATCH(MID(COMPRAS!C5417,1,2)&amp;MID(COMPRAS!F5417,1,2)&amp;MID(COMPRAS!D5417,1,2),IVA!W:W,0)),"SIN COD.")</f>
        <v>0</v>
      </c>
      <c r="CH5517">
        <f ca="1">IFERROR(INDIRECT("IVA!Y"&amp;MATCH(MID(COMPRAS!C5417,1,2)&amp;MID(COMPRAS!F5417,1,2)&amp;MID(COMPRAS!D5417,1,2),IVA!W:W,0)),"SIN COD.")</f>
        <v>0</v>
      </c>
    </row>
    <row r="5518" spans="1:86" x14ac:dyDescent="0.25">
      <c r="A5518"/>
      <c r="B5518"/>
      <c r="D5518"/>
      <c r="AL5518">
        <f t="shared" si="602"/>
        <v>0</v>
      </c>
      <c r="AQ5518">
        <f t="shared" si="603"/>
        <v>0</v>
      </c>
      <c r="AR5518" t="str">
        <f>IFERROR(IF(OR(AP5518=338,AP5518=340,AP5518=341,AP5518=342,AP5518="342A",AP5518="342B"),PorcenRet(AP5518,AT5518,AU5518),INDEX(PORCENTAJEBUSCAR,MATCH(AP5518,CódigoRET,0),4)*1),"")</f>
        <v/>
      </c>
      <c r="AS5518">
        <f t="shared" si="604"/>
        <v>0</v>
      </c>
      <c r="BF5518" t="str">
        <f>IFERROR(IF(OR(BD5518=338,BD5518=340,BD5518=341,BD5518=342,BD5518="342A",BD5518="342B"),PorcenRet(BD5518,BH5518,BI5518),INDEX(PORCENTAJEBUSCAR,MATCH(BD5518,CódigoRET,0),4)*1),"")</f>
        <v/>
      </c>
      <c r="BG5518">
        <f t="shared" si="605"/>
        <v>0</v>
      </c>
      <c r="BO5518">
        <f t="shared" si="606"/>
        <v>0</v>
      </c>
      <c r="CC5518">
        <f t="shared" si="607"/>
        <v>0</v>
      </c>
      <c r="CD5518">
        <f t="shared" si="608"/>
        <v>0</v>
      </c>
      <c r="CG5518">
        <f ca="1">IFERROR(INDIRECT("IVA!X"&amp;MATCH(MID(COMPRAS!C5418,1,2)&amp;MID(COMPRAS!F5418,1,2)&amp;MID(COMPRAS!D5418,1,2),IVA!W:W,0)),"SIN COD.")</f>
        <v>0</v>
      </c>
      <c r="CH5518">
        <f ca="1">IFERROR(INDIRECT("IVA!Y"&amp;MATCH(MID(COMPRAS!C5418,1,2)&amp;MID(COMPRAS!F5418,1,2)&amp;MID(COMPRAS!D5418,1,2),IVA!W:W,0)),"SIN COD.")</f>
        <v>0</v>
      </c>
    </row>
    <row r="5519" spans="1:86" x14ac:dyDescent="0.25">
      <c r="A5519"/>
      <c r="B5519"/>
      <c r="D5519"/>
      <c r="AL5519">
        <f t="shared" si="602"/>
        <v>0</v>
      </c>
      <c r="AQ5519">
        <f t="shared" si="603"/>
        <v>0</v>
      </c>
      <c r="AR5519" t="str">
        <f>IFERROR(IF(OR(AP5519=338,AP5519=340,AP5519=341,AP5519=342,AP5519="342A",AP5519="342B"),PorcenRet(AP5519,AT5519,AU5519),INDEX(PORCENTAJEBUSCAR,MATCH(AP5519,CódigoRET,0),4)*1),"")</f>
        <v/>
      </c>
      <c r="AS5519">
        <f t="shared" si="604"/>
        <v>0</v>
      </c>
      <c r="BF5519" t="str">
        <f>IFERROR(IF(OR(BD5519=338,BD5519=340,BD5519=341,BD5519=342,BD5519="342A",BD5519="342B"),PorcenRet(BD5519,BH5519,BI5519),INDEX(PORCENTAJEBUSCAR,MATCH(BD5519,CódigoRET,0),4)*1),"")</f>
        <v/>
      </c>
      <c r="BG5519">
        <f t="shared" si="605"/>
        <v>0</v>
      </c>
      <c r="BO5519">
        <f t="shared" si="606"/>
        <v>0</v>
      </c>
      <c r="CC5519">
        <f t="shared" si="607"/>
        <v>0</v>
      </c>
      <c r="CD5519">
        <f t="shared" si="608"/>
        <v>0</v>
      </c>
      <c r="CG5519">
        <f ca="1">IFERROR(INDIRECT("IVA!X"&amp;MATCH(MID(COMPRAS!C5419,1,2)&amp;MID(COMPRAS!F5419,1,2)&amp;MID(COMPRAS!D5419,1,2),IVA!W:W,0)),"SIN COD.")</f>
        <v>0</v>
      </c>
      <c r="CH5519">
        <f ca="1">IFERROR(INDIRECT("IVA!Y"&amp;MATCH(MID(COMPRAS!C5419,1,2)&amp;MID(COMPRAS!F5419,1,2)&amp;MID(COMPRAS!D5419,1,2),IVA!W:W,0)),"SIN COD.")</f>
        <v>0</v>
      </c>
    </row>
    <row r="5520" spans="1:86" x14ac:dyDescent="0.25">
      <c r="A5520"/>
      <c r="B5520"/>
      <c r="D5520"/>
      <c r="AL5520">
        <f t="shared" si="602"/>
        <v>0</v>
      </c>
      <c r="AQ5520">
        <f t="shared" si="603"/>
        <v>0</v>
      </c>
      <c r="AR5520" t="str">
        <f>IFERROR(IF(OR(AP5520=338,AP5520=340,AP5520=341,AP5520=342,AP5520="342A",AP5520="342B"),PorcenRet(AP5520,AT5520,AU5520),INDEX(PORCENTAJEBUSCAR,MATCH(AP5520,CódigoRET,0),4)*1),"")</f>
        <v/>
      </c>
      <c r="AS5520">
        <f t="shared" si="604"/>
        <v>0</v>
      </c>
      <c r="BF5520" t="str">
        <f>IFERROR(IF(OR(BD5520=338,BD5520=340,BD5520=341,BD5520=342,BD5520="342A",BD5520="342B"),PorcenRet(BD5520,BH5520,BI5520),INDEX(PORCENTAJEBUSCAR,MATCH(BD5520,CódigoRET,0),4)*1),"")</f>
        <v/>
      </c>
      <c r="BG5520">
        <f t="shared" si="605"/>
        <v>0</v>
      </c>
      <c r="BO5520">
        <f t="shared" si="606"/>
        <v>0</v>
      </c>
      <c r="CC5520">
        <f t="shared" si="607"/>
        <v>0</v>
      </c>
      <c r="CD5520">
        <f t="shared" si="608"/>
        <v>0</v>
      </c>
      <c r="CG5520">
        <f ca="1">IFERROR(INDIRECT("IVA!X"&amp;MATCH(MID(COMPRAS!C5420,1,2)&amp;MID(COMPRAS!F5420,1,2)&amp;MID(COMPRAS!D5420,1,2),IVA!W:W,0)),"SIN COD.")</f>
        <v>0</v>
      </c>
      <c r="CH5520">
        <f ca="1">IFERROR(INDIRECT("IVA!Y"&amp;MATCH(MID(COMPRAS!C5420,1,2)&amp;MID(COMPRAS!F5420,1,2)&amp;MID(COMPRAS!D5420,1,2),IVA!W:W,0)),"SIN COD.")</f>
        <v>0</v>
      </c>
    </row>
    <row r="5521" spans="1:86" x14ac:dyDescent="0.25">
      <c r="A5521"/>
      <c r="B5521"/>
      <c r="D5521"/>
      <c r="AL5521">
        <f t="shared" si="602"/>
        <v>0</v>
      </c>
      <c r="AQ5521">
        <f t="shared" si="603"/>
        <v>0</v>
      </c>
      <c r="AR5521" t="str">
        <f>IFERROR(IF(OR(AP5521=338,AP5521=340,AP5521=341,AP5521=342,AP5521="342A",AP5521="342B"),PorcenRet(AP5521,AT5521,AU5521),INDEX(PORCENTAJEBUSCAR,MATCH(AP5521,CódigoRET,0),4)*1),"")</f>
        <v/>
      </c>
      <c r="AS5521">
        <f t="shared" si="604"/>
        <v>0</v>
      </c>
      <c r="BF5521" t="str">
        <f>IFERROR(IF(OR(BD5521=338,BD5521=340,BD5521=341,BD5521=342,BD5521="342A",BD5521="342B"),PorcenRet(BD5521,BH5521,BI5521),INDEX(PORCENTAJEBUSCAR,MATCH(BD5521,CódigoRET,0),4)*1),"")</f>
        <v/>
      </c>
      <c r="BG5521">
        <f t="shared" si="605"/>
        <v>0</v>
      </c>
      <c r="BO5521">
        <f t="shared" si="606"/>
        <v>0</v>
      </c>
      <c r="CC5521">
        <f t="shared" si="607"/>
        <v>0</v>
      </c>
      <c r="CD5521">
        <f t="shared" si="608"/>
        <v>0</v>
      </c>
      <c r="CG5521">
        <f ca="1">IFERROR(INDIRECT("IVA!X"&amp;MATCH(MID(COMPRAS!C5421,1,2)&amp;MID(COMPRAS!F5421,1,2)&amp;MID(COMPRAS!D5421,1,2),IVA!W:W,0)),"SIN COD.")</f>
        <v>0</v>
      </c>
      <c r="CH5521">
        <f ca="1">IFERROR(INDIRECT("IVA!Y"&amp;MATCH(MID(COMPRAS!C5421,1,2)&amp;MID(COMPRAS!F5421,1,2)&amp;MID(COMPRAS!D5421,1,2),IVA!W:W,0)),"SIN COD.")</f>
        <v>0</v>
      </c>
    </row>
    <row r="5522" spans="1:86" x14ac:dyDescent="0.25">
      <c r="A5522"/>
      <c r="B5522"/>
      <c r="D5522"/>
      <c r="AL5522">
        <f t="shared" si="602"/>
        <v>0</v>
      </c>
      <c r="AQ5522">
        <f t="shared" si="603"/>
        <v>0</v>
      </c>
      <c r="AR5522" t="str">
        <f>IFERROR(IF(OR(AP5522=338,AP5522=340,AP5522=341,AP5522=342,AP5522="342A",AP5522="342B"),PorcenRet(AP5522,AT5522,AU5522),INDEX(PORCENTAJEBUSCAR,MATCH(AP5522,CódigoRET,0),4)*1),"")</f>
        <v/>
      </c>
      <c r="AS5522">
        <f t="shared" si="604"/>
        <v>0</v>
      </c>
      <c r="BF5522" t="str">
        <f>IFERROR(IF(OR(BD5522=338,BD5522=340,BD5522=341,BD5522=342,BD5522="342A",BD5522="342B"),PorcenRet(BD5522,BH5522,BI5522),INDEX(PORCENTAJEBUSCAR,MATCH(BD5522,CódigoRET,0),4)*1),"")</f>
        <v/>
      </c>
      <c r="BG5522">
        <f t="shared" si="605"/>
        <v>0</v>
      </c>
      <c r="BO5522">
        <f t="shared" si="606"/>
        <v>0</v>
      </c>
      <c r="CC5522">
        <f t="shared" si="607"/>
        <v>0</v>
      </c>
      <c r="CD5522">
        <f t="shared" si="608"/>
        <v>0</v>
      </c>
      <c r="CG5522">
        <f ca="1">IFERROR(INDIRECT("IVA!X"&amp;MATCH(MID(COMPRAS!C5422,1,2)&amp;MID(COMPRAS!F5422,1,2)&amp;MID(COMPRAS!D5422,1,2),IVA!W:W,0)),"SIN COD.")</f>
        <v>0</v>
      </c>
      <c r="CH5522">
        <f ca="1">IFERROR(INDIRECT("IVA!Y"&amp;MATCH(MID(COMPRAS!C5422,1,2)&amp;MID(COMPRAS!F5422,1,2)&amp;MID(COMPRAS!D5422,1,2),IVA!W:W,0)),"SIN COD.")</f>
        <v>0</v>
      </c>
    </row>
    <row r="5523" spans="1:86" x14ac:dyDescent="0.25">
      <c r="A5523"/>
      <c r="B5523"/>
      <c r="D5523"/>
      <c r="AL5523">
        <f t="shared" si="602"/>
        <v>0</v>
      </c>
      <c r="AQ5523">
        <f t="shared" si="603"/>
        <v>0</v>
      </c>
      <c r="AR5523" t="str">
        <f>IFERROR(IF(OR(AP5523=338,AP5523=340,AP5523=341,AP5523=342,AP5523="342A",AP5523="342B"),PorcenRet(AP5523,AT5523,AU5523),INDEX(PORCENTAJEBUSCAR,MATCH(AP5523,CódigoRET,0),4)*1),"")</f>
        <v/>
      </c>
      <c r="AS5523">
        <f t="shared" si="604"/>
        <v>0</v>
      </c>
      <c r="BF5523" t="str">
        <f>IFERROR(IF(OR(BD5523=338,BD5523=340,BD5523=341,BD5523=342,BD5523="342A",BD5523="342B"),PorcenRet(BD5523,BH5523,BI5523),INDEX(PORCENTAJEBUSCAR,MATCH(BD5523,CódigoRET,0),4)*1),"")</f>
        <v/>
      </c>
      <c r="BG5523">
        <f t="shared" si="605"/>
        <v>0</v>
      </c>
      <c r="BO5523">
        <f t="shared" si="606"/>
        <v>0</v>
      </c>
      <c r="CC5523">
        <f t="shared" si="607"/>
        <v>0</v>
      </c>
      <c r="CD5523">
        <f t="shared" si="608"/>
        <v>0</v>
      </c>
      <c r="CG5523">
        <f ca="1">IFERROR(INDIRECT("IVA!X"&amp;MATCH(MID(COMPRAS!C5423,1,2)&amp;MID(COMPRAS!F5423,1,2)&amp;MID(COMPRAS!D5423,1,2),IVA!W:W,0)),"SIN COD.")</f>
        <v>0</v>
      </c>
      <c r="CH5523">
        <f ca="1">IFERROR(INDIRECT("IVA!Y"&amp;MATCH(MID(COMPRAS!C5423,1,2)&amp;MID(COMPRAS!F5423,1,2)&amp;MID(COMPRAS!D5423,1,2),IVA!W:W,0)),"SIN COD.")</f>
        <v>0</v>
      </c>
    </row>
    <row r="5524" spans="1:86" x14ac:dyDescent="0.25">
      <c r="A5524"/>
      <c r="B5524"/>
      <c r="D5524"/>
      <c r="AL5524">
        <f t="shared" si="602"/>
        <v>0</v>
      </c>
      <c r="AQ5524">
        <f t="shared" si="603"/>
        <v>0</v>
      </c>
      <c r="AR5524" t="str">
        <f>IFERROR(IF(OR(AP5524=338,AP5524=340,AP5524=341,AP5524=342,AP5524="342A",AP5524="342B"),PorcenRet(AP5524,AT5524,AU5524),INDEX(PORCENTAJEBUSCAR,MATCH(AP5524,CódigoRET,0),4)*1),"")</f>
        <v/>
      </c>
      <c r="AS5524">
        <f t="shared" si="604"/>
        <v>0</v>
      </c>
      <c r="BF5524" t="str">
        <f>IFERROR(IF(OR(BD5524=338,BD5524=340,BD5524=341,BD5524=342,BD5524="342A",BD5524="342B"),PorcenRet(BD5524,BH5524,BI5524),INDEX(PORCENTAJEBUSCAR,MATCH(BD5524,CódigoRET,0),4)*1),"")</f>
        <v/>
      </c>
      <c r="BG5524">
        <f t="shared" si="605"/>
        <v>0</v>
      </c>
      <c r="BO5524">
        <f t="shared" si="606"/>
        <v>0</v>
      </c>
      <c r="CC5524">
        <f t="shared" si="607"/>
        <v>0</v>
      </c>
      <c r="CD5524">
        <f t="shared" si="608"/>
        <v>0</v>
      </c>
      <c r="CG5524">
        <f ca="1">IFERROR(INDIRECT("IVA!X"&amp;MATCH(MID(COMPRAS!C5424,1,2)&amp;MID(COMPRAS!F5424,1,2)&amp;MID(COMPRAS!D5424,1,2),IVA!W:W,0)),"SIN COD.")</f>
        <v>0</v>
      </c>
      <c r="CH5524">
        <f ca="1">IFERROR(INDIRECT("IVA!Y"&amp;MATCH(MID(COMPRAS!C5424,1,2)&amp;MID(COMPRAS!F5424,1,2)&amp;MID(COMPRAS!D5424,1,2),IVA!W:W,0)),"SIN COD.")</f>
        <v>0</v>
      </c>
    </row>
    <row r="5525" spans="1:86" x14ac:dyDescent="0.25">
      <c r="A5525"/>
      <c r="B5525"/>
      <c r="D5525"/>
      <c r="AL5525">
        <f t="shared" si="602"/>
        <v>0</v>
      </c>
      <c r="AQ5525">
        <f t="shared" si="603"/>
        <v>0</v>
      </c>
      <c r="AR5525" t="str">
        <f>IFERROR(IF(OR(AP5525=338,AP5525=340,AP5525=341,AP5525=342,AP5525="342A",AP5525="342B"),PorcenRet(AP5525,AT5525,AU5525),INDEX(PORCENTAJEBUSCAR,MATCH(AP5525,CódigoRET,0),4)*1),"")</f>
        <v/>
      </c>
      <c r="AS5525">
        <f t="shared" si="604"/>
        <v>0</v>
      </c>
      <c r="BF5525" t="str">
        <f>IFERROR(IF(OR(BD5525=338,BD5525=340,BD5525=341,BD5525=342,BD5525="342A",BD5525="342B"),PorcenRet(BD5525,BH5525,BI5525),INDEX(PORCENTAJEBUSCAR,MATCH(BD5525,CódigoRET,0),4)*1),"")</f>
        <v/>
      </c>
      <c r="BG5525">
        <f t="shared" si="605"/>
        <v>0</v>
      </c>
      <c r="BO5525">
        <f t="shared" si="606"/>
        <v>0</v>
      </c>
      <c r="CC5525">
        <f t="shared" si="607"/>
        <v>0</v>
      </c>
      <c r="CD5525">
        <f t="shared" si="608"/>
        <v>0</v>
      </c>
      <c r="CG5525">
        <f ca="1">IFERROR(INDIRECT("IVA!X"&amp;MATCH(MID(COMPRAS!C5425,1,2)&amp;MID(COMPRAS!F5425,1,2)&amp;MID(COMPRAS!D5425,1,2),IVA!W:W,0)),"SIN COD.")</f>
        <v>0</v>
      </c>
      <c r="CH5525">
        <f ca="1">IFERROR(INDIRECT("IVA!Y"&amp;MATCH(MID(COMPRAS!C5425,1,2)&amp;MID(COMPRAS!F5425,1,2)&amp;MID(COMPRAS!D5425,1,2),IVA!W:W,0)),"SIN COD.")</f>
        <v>0</v>
      </c>
    </row>
    <row r="5526" spans="1:86" x14ac:dyDescent="0.25">
      <c r="A5526"/>
      <c r="B5526"/>
      <c r="D5526"/>
      <c r="AL5526">
        <f t="shared" si="602"/>
        <v>0</v>
      </c>
      <c r="AQ5526">
        <f t="shared" si="603"/>
        <v>0</v>
      </c>
      <c r="AR5526" t="str">
        <f>IFERROR(IF(OR(AP5526=338,AP5526=340,AP5526=341,AP5526=342,AP5526="342A",AP5526="342B"),PorcenRet(AP5526,AT5526,AU5526),INDEX(PORCENTAJEBUSCAR,MATCH(AP5526,CódigoRET,0),4)*1),"")</f>
        <v/>
      </c>
      <c r="AS5526">
        <f t="shared" si="604"/>
        <v>0</v>
      </c>
      <c r="BF5526" t="str">
        <f>IFERROR(IF(OR(BD5526=338,BD5526=340,BD5526=341,BD5526=342,BD5526="342A",BD5526="342B"),PorcenRet(BD5526,BH5526,BI5526),INDEX(PORCENTAJEBUSCAR,MATCH(BD5526,CódigoRET,0),4)*1),"")</f>
        <v/>
      </c>
      <c r="BG5526">
        <f t="shared" si="605"/>
        <v>0</v>
      </c>
      <c r="BO5526">
        <f t="shared" si="606"/>
        <v>0</v>
      </c>
      <c r="CC5526">
        <f t="shared" si="607"/>
        <v>0</v>
      </c>
      <c r="CD5526">
        <f t="shared" si="608"/>
        <v>0</v>
      </c>
      <c r="CG5526">
        <f ca="1">IFERROR(INDIRECT("IVA!X"&amp;MATCH(MID(COMPRAS!C5426,1,2)&amp;MID(COMPRAS!F5426,1,2)&amp;MID(COMPRAS!D5426,1,2),IVA!W:W,0)),"SIN COD.")</f>
        <v>0</v>
      </c>
      <c r="CH5526">
        <f ca="1">IFERROR(INDIRECT("IVA!Y"&amp;MATCH(MID(COMPRAS!C5426,1,2)&amp;MID(COMPRAS!F5426,1,2)&amp;MID(COMPRAS!D5426,1,2),IVA!W:W,0)),"SIN COD.")</f>
        <v>0</v>
      </c>
    </row>
    <row r="5527" spans="1:86" x14ac:dyDescent="0.25">
      <c r="A5527"/>
      <c r="B5527"/>
      <c r="D5527"/>
      <c r="AL5527">
        <f t="shared" si="602"/>
        <v>0</v>
      </c>
      <c r="AQ5527">
        <f t="shared" si="603"/>
        <v>0</v>
      </c>
      <c r="AR5527" t="str">
        <f>IFERROR(IF(OR(AP5527=338,AP5527=340,AP5527=341,AP5527=342,AP5527="342A",AP5527="342B"),PorcenRet(AP5527,AT5527,AU5527),INDEX(PORCENTAJEBUSCAR,MATCH(AP5527,CódigoRET,0),4)*1),"")</f>
        <v/>
      </c>
      <c r="AS5527">
        <f t="shared" si="604"/>
        <v>0</v>
      </c>
      <c r="BF5527" t="str">
        <f>IFERROR(IF(OR(BD5527=338,BD5527=340,BD5527=341,BD5527=342,BD5527="342A",BD5527="342B"),PorcenRet(BD5527,BH5527,BI5527),INDEX(PORCENTAJEBUSCAR,MATCH(BD5527,CódigoRET,0),4)*1),"")</f>
        <v/>
      </c>
      <c r="BG5527">
        <f t="shared" si="605"/>
        <v>0</v>
      </c>
      <c r="BO5527">
        <f t="shared" si="606"/>
        <v>0</v>
      </c>
      <c r="CC5527">
        <f t="shared" si="607"/>
        <v>0</v>
      </c>
      <c r="CD5527">
        <f t="shared" si="608"/>
        <v>0</v>
      </c>
      <c r="CG5527">
        <f ca="1">IFERROR(INDIRECT("IVA!X"&amp;MATCH(MID(COMPRAS!C5427,1,2)&amp;MID(COMPRAS!F5427,1,2)&amp;MID(COMPRAS!D5427,1,2),IVA!W:W,0)),"SIN COD.")</f>
        <v>0</v>
      </c>
      <c r="CH5527">
        <f ca="1">IFERROR(INDIRECT("IVA!Y"&amp;MATCH(MID(COMPRAS!C5427,1,2)&amp;MID(COMPRAS!F5427,1,2)&amp;MID(COMPRAS!D5427,1,2),IVA!W:W,0)),"SIN COD.")</f>
        <v>0</v>
      </c>
    </row>
    <row r="5528" spans="1:86" x14ac:dyDescent="0.25">
      <c r="A5528"/>
      <c r="B5528"/>
      <c r="D5528"/>
      <c r="AL5528">
        <f t="shared" si="602"/>
        <v>0</v>
      </c>
      <c r="AQ5528">
        <f t="shared" si="603"/>
        <v>0</v>
      </c>
      <c r="AR5528" t="str">
        <f>IFERROR(IF(OR(AP5528=338,AP5528=340,AP5528=341,AP5528=342,AP5528="342A",AP5528="342B"),PorcenRet(AP5528,AT5528,AU5528),INDEX(PORCENTAJEBUSCAR,MATCH(AP5528,CódigoRET,0),4)*1),"")</f>
        <v/>
      </c>
      <c r="AS5528">
        <f t="shared" si="604"/>
        <v>0</v>
      </c>
      <c r="BF5528" t="str">
        <f>IFERROR(IF(OR(BD5528=338,BD5528=340,BD5528=341,BD5528=342,BD5528="342A",BD5528="342B"),PorcenRet(BD5528,BH5528,BI5528),INDEX(PORCENTAJEBUSCAR,MATCH(BD5528,CódigoRET,0),4)*1),"")</f>
        <v/>
      </c>
      <c r="BG5528">
        <f t="shared" si="605"/>
        <v>0</v>
      </c>
      <c r="BO5528">
        <f t="shared" si="606"/>
        <v>0</v>
      </c>
      <c r="CC5528">
        <f t="shared" si="607"/>
        <v>0</v>
      </c>
      <c r="CD5528">
        <f t="shared" si="608"/>
        <v>0</v>
      </c>
      <c r="CG5528">
        <f ca="1">IFERROR(INDIRECT("IVA!X"&amp;MATCH(MID(COMPRAS!C5428,1,2)&amp;MID(COMPRAS!F5428,1,2)&amp;MID(COMPRAS!D5428,1,2),IVA!W:W,0)),"SIN COD.")</f>
        <v>0</v>
      </c>
      <c r="CH5528">
        <f ca="1">IFERROR(INDIRECT("IVA!Y"&amp;MATCH(MID(COMPRAS!C5428,1,2)&amp;MID(COMPRAS!F5428,1,2)&amp;MID(COMPRAS!D5428,1,2),IVA!W:W,0)),"SIN COD.")</f>
        <v>0</v>
      </c>
    </row>
    <row r="5529" spans="1:86" x14ac:dyDescent="0.25">
      <c r="A5529"/>
      <c r="B5529"/>
      <c r="D5529"/>
      <c r="AL5529">
        <f t="shared" si="602"/>
        <v>0</v>
      </c>
      <c r="AQ5529">
        <f t="shared" si="603"/>
        <v>0</v>
      </c>
      <c r="AR5529" t="str">
        <f>IFERROR(IF(OR(AP5529=338,AP5529=340,AP5529=341,AP5529=342,AP5529="342A",AP5529="342B"),PorcenRet(AP5529,AT5529,AU5529),INDEX(PORCENTAJEBUSCAR,MATCH(AP5529,CódigoRET,0),4)*1),"")</f>
        <v/>
      </c>
      <c r="AS5529">
        <f t="shared" si="604"/>
        <v>0</v>
      </c>
      <c r="BF5529" t="str">
        <f>IFERROR(IF(OR(BD5529=338,BD5529=340,BD5529=341,BD5529=342,BD5529="342A",BD5529="342B"),PorcenRet(BD5529,BH5529,BI5529),INDEX(PORCENTAJEBUSCAR,MATCH(BD5529,CódigoRET,0),4)*1),"")</f>
        <v/>
      </c>
      <c r="BG5529">
        <f t="shared" si="605"/>
        <v>0</v>
      </c>
      <c r="BO5529">
        <f t="shared" si="606"/>
        <v>0</v>
      </c>
      <c r="CC5529">
        <f t="shared" si="607"/>
        <v>0</v>
      </c>
      <c r="CD5529">
        <f t="shared" si="608"/>
        <v>0</v>
      </c>
      <c r="CG5529">
        <f ca="1">IFERROR(INDIRECT("IVA!X"&amp;MATCH(MID(COMPRAS!C5429,1,2)&amp;MID(COMPRAS!F5429,1,2)&amp;MID(COMPRAS!D5429,1,2),IVA!W:W,0)),"SIN COD.")</f>
        <v>0</v>
      </c>
      <c r="CH5529">
        <f ca="1">IFERROR(INDIRECT("IVA!Y"&amp;MATCH(MID(COMPRAS!C5429,1,2)&amp;MID(COMPRAS!F5429,1,2)&amp;MID(COMPRAS!D5429,1,2),IVA!W:W,0)),"SIN COD.")</f>
        <v>0</v>
      </c>
    </row>
    <row r="5530" spans="1:86" x14ac:dyDescent="0.25">
      <c r="A5530"/>
      <c r="B5530"/>
      <c r="D5530"/>
      <c r="AL5530">
        <f t="shared" si="602"/>
        <v>0</v>
      </c>
      <c r="AQ5530">
        <f t="shared" si="603"/>
        <v>0</v>
      </c>
      <c r="AR5530" t="str">
        <f>IFERROR(IF(OR(AP5530=338,AP5530=340,AP5530=341,AP5530=342,AP5530="342A",AP5530="342B"),PorcenRet(AP5530,AT5530,AU5530),INDEX(PORCENTAJEBUSCAR,MATCH(AP5530,CódigoRET,0),4)*1),"")</f>
        <v/>
      </c>
      <c r="AS5530">
        <f t="shared" si="604"/>
        <v>0</v>
      </c>
      <c r="BF5530" t="str">
        <f>IFERROR(IF(OR(BD5530=338,BD5530=340,BD5530=341,BD5530=342,BD5530="342A",BD5530="342B"),PorcenRet(BD5530,BH5530,BI5530),INDEX(PORCENTAJEBUSCAR,MATCH(BD5530,CódigoRET,0),4)*1),"")</f>
        <v/>
      </c>
      <c r="BG5530">
        <f t="shared" si="605"/>
        <v>0</v>
      </c>
      <c r="BO5530">
        <f t="shared" si="606"/>
        <v>0</v>
      </c>
      <c r="CC5530">
        <f t="shared" si="607"/>
        <v>0</v>
      </c>
      <c r="CD5530">
        <f t="shared" si="608"/>
        <v>0</v>
      </c>
      <c r="CG5530">
        <f ca="1">IFERROR(INDIRECT("IVA!X"&amp;MATCH(MID(COMPRAS!C5430,1,2)&amp;MID(COMPRAS!F5430,1,2)&amp;MID(COMPRAS!D5430,1,2),IVA!W:W,0)),"SIN COD.")</f>
        <v>0</v>
      </c>
      <c r="CH5530">
        <f ca="1">IFERROR(INDIRECT("IVA!Y"&amp;MATCH(MID(COMPRAS!C5430,1,2)&amp;MID(COMPRAS!F5430,1,2)&amp;MID(COMPRAS!D5430,1,2),IVA!W:W,0)),"SIN COD.")</f>
        <v>0</v>
      </c>
    </row>
    <row r="5531" spans="1:86" x14ac:dyDescent="0.25">
      <c r="A5531"/>
      <c r="B5531"/>
      <c r="D5531"/>
      <c r="AL5531">
        <f t="shared" si="602"/>
        <v>0</v>
      </c>
      <c r="AQ5531">
        <f t="shared" si="603"/>
        <v>0</v>
      </c>
      <c r="AR5531" t="str">
        <f>IFERROR(IF(OR(AP5531=338,AP5531=340,AP5531=341,AP5531=342,AP5531="342A",AP5531="342B"),PorcenRet(AP5531,AT5531,AU5531),INDEX(PORCENTAJEBUSCAR,MATCH(AP5531,CódigoRET,0),4)*1),"")</f>
        <v/>
      </c>
      <c r="AS5531">
        <f t="shared" si="604"/>
        <v>0</v>
      </c>
      <c r="BF5531" t="str">
        <f>IFERROR(IF(OR(BD5531=338,BD5531=340,BD5531=341,BD5531=342,BD5531="342A",BD5531="342B"),PorcenRet(BD5531,BH5531,BI5531),INDEX(PORCENTAJEBUSCAR,MATCH(BD5531,CódigoRET,0),4)*1),"")</f>
        <v/>
      </c>
      <c r="BG5531">
        <f t="shared" si="605"/>
        <v>0</v>
      </c>
      <c r="BO5531">
        <f t="shared" si="606"/>
        <v>0</v>
      </c>
      <c r="CC5531">
        <f t="shared" si="607"/>
        <v>0</v>
      </c>
      <c r="CD5531">
        <f t="shared" si="608"/>
        <v>0</v>
      </c>
      <c r="CG5531">
        <f ca="1">IFERROR(INDIRECT("IVA!X"&amp;MATCH(MID(COMPRAS!C5431,1,2)&amp;MID(COMPRAS!F5431,1,2)&amp;MID(COMPRAS!D5431,1,2),IVA!W:W,0)),"SIN COD.")</f>
        <v>0</v>
      </c>
      <c r="CH5531">
        <f ca="1">IFERROR(INDIRECT("IVA!Y"&amp;MATCH(MID(COMPRAS!C5431,1,2)&amp;MID(COMPRAS!F5431,1,2)&amp;MID(COMPRAS!D5431,1,2),IVA!W:W,0)),"SIN COD.")</f>
        <v>0</v>
      </c>
    </row>
    <row r="5532" spans="1:86" x14ac:dyDescent="0.25">
      <c r="A5532"/>
      <c r="B5532"/>
      <c r="D5532"/>
      <c r="AL5532">
        <f t="shared" si="602"/>
        <v>0</v>
      </c>
      <c r="AQ5532">
        <f t="shared" si="603"/>
        <v>0</v>
      </c>
      <c r="AR5532" t="str">
        <f>IFERROR(IF(OR(AP5532=338,AP5532=340,AP5532=341,AP5532=342,AP5532="342A",AP5532="342B"),PorcenRet(AP5532,AT5532,AU5532),INDEX(PORCENTAJEBUSCAR,MATCH(AP5532,CódigoRET,0),4)*1),"")</f>
        <v/>
      </c>
      <c r="AS5532">
        <f t="shared" si="604"/>
        <v>0</v>
      </c>
      <c r="BF5532" t="str">
        <f>IFERROR(IF(OR(BD5532=338,BD5532=340,BD5532=341,BD5532=342,BD5532="342A",BD5532="342B"),PorcenRet(BD5532,BH5532,BI5532),INDEX(PORCENTAJEBUSCAR,MATCH(BD5532,CódigoRET,0),4)*1),"")</f>
        <v/>
      </c>
      <c r="BG5532">
        <f t="shared" si="605"/>
        <v>0</v>
      </c>
      <c r="BO5532">
        <f t="shared" si="606"/>
        <v>0</v>
      </c>
      <c r="CC5532">
        <f t="shared" si="607"/>
        <v>0</v>
      </c>
      <c r="CD5532">
        <f t="shared" si="608"/>
        <v>0</v>
      </c>
      <c r="CG5532">
        <f ca="1">IFERROR(INDIRECT("IVA!X"&amp;MATCH(MID(COMPRAS!C5432,1,2)&amp;MID(COMPRAS!F5432,1,2)&amp;MID(COMPRAS!D5432,1,2),IVA!W:W,0)),"SIN COD.")</f>
        <v>0</v>
      </c>
      <c r="CH5532">
        <f ca="1">IFERROR(INDIRECT("IVA!Y"&amp;MATCH(MID(COMPRAS!C5432,1,2)&amp;MID(COMPRAS!F5432,1,2)&amp;MID(COMPRAS!D5432,1,2),IVA!W:W,0)),"SIN COD.")</f>
        <v>0</v>
      </c>
    </row>
    <row r="5533" spans="1:86" x14ac:dyDescent="0.25">
      <c r="A5533"/>
      <c r="B5533"/>
      <c r="D5533"/>
      <c r="AL5533">
        <f t="shared" si="602"/>
        <v>0</v>
      </c>
      <c r="AQ5533">
        <f t="shared" si="603"/>
        <v>0</v>
      </c>
      <c r="AR5533" t="str">
        <f>IFERROR(IF(OR(AP5533=338,AP5533=340,AP5533=341,AP5533=342,AP5533="342A",AP5533="342B"),PorcenRet(AP5533,AT5533,AU5533),INDEX(PORCENTAJEBUSCAR,MATCH(AP5533,CódigoRET,0),4)*1),"")</f>
        <v/>
      </c>
      <c r="AS5533">
        <f t="shared" si="604"/>
        <v>0</v>
      </c>
      <c r="BF5533" t="str">
        <f>IFERROR(IF(OR(BD5533=338,BD5533=340,BD5533=341,BD5533=342,BD5533="342A",BD5533="342B"),PorcenRet(BD5533,BH5533,BI5533),INDEX(PORCENTAJEBUSCAR,MATCH(BD5533,CódigoRET,0),4)*1),"")</f>
        <v/>
      </c>
      <c r="BG5533">
        <f t="shared" si="605"/>
        <v>0</v>
      </c>
      <c r="BO5533">
        <f t="shared" si="606"/>
        <v>0</v>
      </c>
      <c r="CC5533">
        <f t="shared" si="607"/>
        <v>0</v>
      </c>
      <c r="CD5533">
        <f t="shared" si="608"/>
        <v>0</v>
      </c>
      <c r="CG5533">
        <f ca="1">IFERROR(INDIRECT("IVA!X"&amp;MATCH(MID(COMPRAS!C5433,1,2)&amp;MID(COMPRAS!F5433,1,2)&amp;MID(COMPRAS!D5433,1,2),IVA!W:W,0)),"SIN COD.")</f>
        <v>0</v>
      </c>
      <c r="CH5533">
        <f ca="1">IFERROR(INDIRECT("IVA!Y"&amp;MATCH(MID(COMPRAS!C5433,1,2)&amp;MID(COMPRAS!F5433,1,2)&amp;MID(COMPRAS!D5433,1,2),IVA!W:W,0)),"SIN COD.")</f>
        <v>0</v>
      </c>
    </row>
    <row r="5534" spans="1:86" x14ac:dyDescent="0.25">
      <c r="A5534"/>
      <c r="B5534"/>
      <c r="D5534"/>
      <c r="AL5534">
        <f t="shared" si="602"/>
        <v>0</v>
      </c>
      <c r="AQ5534">
        <f t="shared" si="603"/>
        <v>0</v>
      </c>
      <c r="AR5534" t="str">
        <f>IFERROR(IF(OR(AP5534=338,AP5534=340,AP5534=341,AP5534=342,AP5534="342A",AP5534="342B"),PorcenRet(AP5534,AT5534,AU5534),INDEX(PORCENTAJEBUSCAR,MATCH(AP5534,CódigoRET,0),4)*1),"")</f>
        <v/>
      </c>
      <c r="AS5534">
        <f t="shared" si="604"/>
        <v>0</v>
      </c>
      <c r="BF5534" t="str">
        <f>IFERROR(IF(OR(BD5534=338,BD5534=340,BD5534=341,BD5534=342,BD5534="342A",BD5534="342B"),PorcenRet(BD5534,BH5534,BI5534),INDEX(PORCENTAJEBUSCAR,MATCH(BD5534,CódigoRET,0),4)*1),"")</f>
        <v/>
      </c>
      <c r="BG5534">
        <f t="shared" si="605"/>
        <v>0</v>
      </c>
      <c r="BO5534">
        <f t="shared" si="606"/>
        <v>0</v>
      </c>
      <c r="CC5534">
        <f t="shared" si="607"/>
        <v>0</v>
      </c>
      <c r="CD5534">
        <f t="shared" si="608"/>
        <v>0</v>
      </c>
      <c r="CG5534">
        <f ca="1">IFERROR(INDIRECT("IVA!X"&amp;MATCH(MID(COMPRAS!C5434,1,2)&amp;MID(COMPRAS!F5434,1,2)&amp;MID(COMPRAS!D5434,1,2),IVA!W:W,0)),"SIN COD.")</f>
        <v>0</v>
      </c>
      <c r="CH5534">
        <f ca="1">IFERROR(INDIRECT("IVA!Y"&amp;MATCH(MID(COMPRAS!C5434,1,2)&amp;MID(COMPRAS!F5434,1,2)&amp;MID(COMPRAS!D5434,1,2),IVA!W:W,0)),"SIN COD.")</f>
        <v>0</v>
      </c>
    </row>
    <row r="5535" spans="1:86" x14ac:dyDescent="0.25">
      <c r="A5535"/>
      <c r="B5535"/>
      <c r="D5535"/>
      <c r="AL5535">
        <f t="shared" si="602"/>
        <v>0</v>
      </c>
      <c r="AQ5535">
        <f t="shared" si="603"/>
        <v>0</v>
      </c>
      <c r="AR5535" t="str">
        <f>IFERROR(IF(OR(AP5535=338,AP5535=340,AP5535=341,AP5535=342,AP5535="342A",AP5535="342B"),PorcenRet(AP5535,AT5535,AU5535),INDEX(PORCENTAJEBUSCAR,MATCH(AP5535,CódigoRET,0),4)*1),"")</f>
        <v/>
      </c>
      <c r="AS5535">
        <f t="shared" si="604"/>
        <v>0</v>
      </c>
      <c r="BF5535" t="str">
        <f>IFERROR(IF(OR(BD5535=338,BD5535=340,BD5535=341,BD5535=342,BD5535="342A",BD5535="342B"),PorcenRet(BD5535,BH5535,BI5535),INDEX(PORCENTAJEBUSCAR,MATCH(BD5535,CódigoRET,0),4)*1),"")</f>
        <v/>
      </c>
      <c r="BG5535">
        <f t="shared" si="605"/>
        <v>0</v>
      </c>
      <c r="BO5535">
        <f t="shared" si="606"/>
        <v>0</v>
      </c>
      <c r="CC5535">
        <f t="shared" si="607"/>
        <v>0</v>
      </c>
      <c r="CD5535">
        <f t="shared" si="608"/>
        <v>0</v>
      </c>
      <c r="CG5535">
        <f ca="1">IFERROR(INDIRECT("IVA!X"&amp;MATCH(MID(COMPRAS!C5435,1,2)&amp;MID(COMPRAS!F5435,1,2)&amp;MID(COMPRAS!D5435,1,2),IVA!W:W,0)),"SIN COD.")</f>
        <v>0</v>
      </c>
      <c r="CH5535">
        <f ca="1">IFERROR(INDIRECT("IVA!Y"&amp;MATCH(MID(COMPRAS!C5435,1,2)&amp;MID(COMPRAS!F5435,1,2)&amp;MID(COMPRAS!D5435,1,2),IVA!W:W,0)),"SIN COD.")</f>
        <v>0</v>
      </c>
    </row>
    <row r="5536" spans="1:86" x14ac:dyDescent="0.25">
      <c r="A5536"/>
      <c r="B5536"/>
      <c r="D5536"/>
      <c r="AL5536">
        <f t="shared" si="602"/>
        <v>0</v>
      </c>
      <c r="AQ5536">
        <f t="shared" si="603"/>
        <v>0</v>
      </c>
      <c r="AR5536" t="str">
        <f>IFERROR(IF(OR(AP5536=338,AP5536=340,AP5536=341,AP5536=342,AP5536="342A",AP5536="342B"),PorcenRet(AP5536,AT5536,AU5536),INDEX(PORCENTAJEBUSCAR,MATCH(AP5536,CódigoRET,0),4)*1),"")</f>
        <v/>
      </c>
      <c r="AS5536">
        <f t="shared" si="604"/>
        <v>0</v>
      </c>
      <c r="BF5536" t="str">
        <f>IFERROR(IF(OR(BD5536=338,BD5536=340,BD5536=341,BD5536=342,BD5536="342A",BD5536="342B"),PorcenRet(BD5536,BH5536,BI5536),INDEX(PORCENTAJEBUSCAR,MATCH(BD5536,CódigoRET,0),4)*1),"")</f>
        <v/>
      </c>
      <c r="BG5536">
        <f t="shared" si="605"/>
        <v>0</v>
      </c>
      <c r="BO5536">
        <f t="shared" si="606"/>
        <v>0</v>
      </c>
      <c r="CC5536">
        <f t="shared" si="607"/>
        <v>0</v>
      </c>
      <c r="CD5536">
        <f t="shared" si="608"/>
        <v>0</v>
      </c>
      <c r="CG5536">
        <f ca="1">IFERROR(INDIRECT("IVA!X"&amp;MATCH(MID(COMPRAS!C5436,1,2)&amp;MID(COMPRAS!F5436,1,2)&amp;MID(COMPRAS!D5436,1,2),IVA!W:W,0)),"SIN COD.")</f>
        <v>0</v>
      </c>
      <c r="CH5536">
        <f ca="1">IFERROR(INDIRECT("IVA!Y"&amp;MATCH(MID(COMPRAS!C5436,1,2)&amp;MID(COMPRAS!F5436,1,2)&amp;MID(COMPRAS!D5436,1,2),IVA!W:W,0)),"SIN COD.")</f>
        <v>0</v>
      </c>
    </row>
    <row r="5537" spans="1:86" x14ac:dyDescent="0.25">
      <c r="A5537"/>
      <c r="B5537"/>
      <c r="D5537"/>
      <c r="AL5537">
        <f t="shared" si="602"/>
        <v>0</v>
      </c>
      <c r="AQ5537">
        <f t="shared" si="603"/>
        <v>0</v>
      </c>
      <c r="AR5537" t="str">
        <f>IFERROR(IF(OR(AP5537=338,AP5537=340,AP5537=341,AP5537=342,AP5537="342A",AP5537="342B"),PorcenRet(AP5537,AT5537,AU5537),INDEX(PORCENTAJEBUSCAR,MATCH(AP5537,CódigoRET,0),4)*1),"")</f>
        <v/>
      </c>
      <c r="AS5537">
        <f t="shared" si="604"/>
        <v>0</v>
      </c>
      <c r="BF5537" t="str">
        <f>IFERROR(IF(OR(BD5537=338,BD5537=340,BD5537=341,BD5537=342,BD5537="342A",BD5537="342B"),PorcenRet(BD5537,BH5537,BI5537),INDEX(PORCENTAJEBUSCAR,MATCH(BD5537,CódigoRET,0),4)*1),"")</f>
        <v/>
      </c>
      <c r="BG5537">
        <f t="shared" si="605"/>
        <v>0</v>
      </c>
      <c r="BO5537">
        <f t="shared" si="606"/>
        <v>0</v>
      </c>
      <c r="CC5537">
        <f t="shared" si="607"/>
        <v>0</v>
      </c>
      <c r="CD5537">
        <f t="shared" si="608"/>
        <v>0</v>
      </c>
      <c r="CG5537">
        <f ca="1">IFERROR(INDIRECT("IVA!X"&amp;MATCH(MID(COMPRAS!C5437,1,2)&amp;MID(COMPRAS!F5437,1,2)&amp;MID(COMPRAS!D5437,1,2),IVA!W:W,0)),"SIN COD.")</f>
        <v>0</v>
      </c>
      <c r="CH5537">
        <f ca="1">IFERROR(INDIRECT("IVA!Y"&amp;MATCH(MID(COMPRAS!C5437,1,2)&amp;MID(COMPRAS!F5437,1,2)&amp;MID(COMPRAS!D5437,1,2),IVA!W:W,0)),"SIN COD.")</f>
        <v>0</v>
      </c>
    </row>
    <row r="5538" spans="1:86" x14ac:dyDescent="0.25">
      <c r="A5538"/>
      <c r="B5538"/>
      <c r="D5538"/>
      <c r="AL5538">
        <f t="shared" si="602"/>
        <v>0</v>
      </c>
      <c r="AQ5538">
        <f t="shared" si="603"/>
        <v>0</v>
      </c>
      <c r="AR5538" t="str">
        <f>IFERROR(IF(OR(AP5538=338,AP5538=340,AP5538=341,AP5538=342,AP5538="342A",AP5538="342B"),PorcenRet(AP5538,AT5538,AU5538),INDEX(PORCENTAJEBUSCAR,MATCH(AP5538,CódigoRET,0),4)*1),"")</f>
        <v/>
      </c>
      <c r="AS5538">
        <f t="shared" si="604"/>
        <v>0</v>
      </c>
      <c r="BF5538" t="str">
        <f>IFERROR(IF(OR(BD5538=338,BD5538=340,BD5538=341,BD5538=342,BD5538="342A",BD5538="342B"),PorcenRet(BD5538,BH5538,BI5538),INDEX(PORCENTAJEBUSCAR,MATCH(BD5538,CódigoRET,0),4)*1),"")</f>
        <v/>
      </c>
      <c r="BG5538">
        <f t="shared" si="605"/>
        <v>0</v>
      </c>
      <c r="BO5538">
        <f t="shared" si="606"/>
        <v>0</v>
      </c>
      <c r="CC5538">
        <f t="shared" si="607"/>
        <v>0</v>
      </c>
      <c r="CD5538">
        <f t="shared" si="608"/>
        <v>0</v>
      </c>
      <c r="CG5538">
        <f ca="1">IFERROR(INDIRECT("IVA!X"&amp;MATCH(MID(COMPRAS!C5438,1,2)&amp;MID(COMPRAS!F5438,1,2)&amp;MID(COMPRAS!D5438,1,2),IVA!W:W,0)),"SIN COD.")</f>
        <v>0</v>
      </c>
      <c r="CH5538">
        <f ca="1">IFERROR(INDIRECT("IVA!Y"&amp;MATCH(MID(COMPRAS!C5438,1,2)&amp;MID(COMPRAS!F5438,1,2)&amp;MID(COMPRAS!D5438,1,2),IVA!W:W,0)),"SIN COD.")</f>
        <v>0</v>
      </c>
    </row>
    <row r="5539" spans="1:86" x14ac:dyDescent="0.25">
      <c r="A5539"/>
      <c r="B5539"/>
      <c r="D5539"/>
      <c r="AL5539">
        <f t="shared" si="602"/>
        <v>0</v>
      </c>
      <c r="AQ5539">
        <f t="shared" si="603"/>
        <v>0</v>
      </c>
      <c r="AR5539" t="str">
        <f>IFERROR(IF(OR(AP5539=338,AP5539=340,AP5539=341,AP5539=342,AP5539="342A",AP5539="342B"),PorcenRet(AP5539,AT5539,AU5539),INDEX(PORCENTAJEBUSCAR,MATCH(AP5539,CódigoRET,0),4)*1),"")</f>
        <v/>
      </c>
      <c r="AS5539">
        <f t="shared" si="604"/>
        <v>0</v>
      </c>
      <c r="BF5539" t="str">
        <f>IFERROR(IF(OR(BD5539=338,BD5539=340,BD5539=341,BD5539=342,BD5539="342A",BD5539="342B"),PorcenRet(BD5539,BH5539,BI5539),INDEX(PORCENTAJEBUSCAR,MATCH(BD5539,CódigoRET,0),4)*1),"")</f>
        <v/>
      </c>
      <c r="BG5539">
        <f t="shared" si="605"/>
        <v>0</v>
      </c>
      <c r="BO5539">
        <f t="shared" si="606"/>
        <v>0</v>
      </c>
      <c r="CC5539">
        <f t="shared" si="607"/>
        <v>0</v>
      </c>
      <c r="CD5539">
        <f t="shared" si="608"/>
        <v>0</v>
      </c>
      <c r="CG5539">
        <f ca="1">IFERROR(INDIRECT("IVA!X"&amp;MATCH(MID(COMPRAS!C5439,1,2)&amp;MID(COMPRAS!F5439,1,2)&amp;MID(COMPRAS!D5439,1,2),IVA!W:W,0)),"SIN COD.")</f>
        <v>0</v>
      </c>
      <c r="CH5539">
        <f ca="1">IFERROR(INDIRECT("IVA!Y"&amp;MATCH(MID(COMPRAS!C5439,1,2)&amp;MID(COMPRAS!F5439,1,2)&amp;MID(COMPRAS!D5439,1,2),IVA!W:W,0)),"SIN COD.")</f>
        <v>0</v>
      </c>
    </row>
    <row r="5540" spans="1:86" x14ac:dyDescent="0.25">
      <c r="A5540"/>
      <c r="B5540"/>
      <c r="D5540"/>
      <c r="AL5540">
        <f t="shared" si="602"/>
        <v>0</v>
      </c>
      <c r="AQ5540">
        <f t="shared" si="603"/>
        <v>0</v>
      </c>
      <c r="AR5540" t="str">
        <f>IFERROR(IF(OR(AP5540=338,AP5540=340,AP5540=341,AP5540=342,AP5540="342A",AP5540="342B"),PorcenRet(AP5540,AT5540,AU5540),INDEX(PORCENTAJEBUSCAR,MATCH(AP5540,CódigoRET,0),4)*1),"")</f>
        <v/>
      </c>
      <c r="AS5540">
        <f t="shared" si="604"/>
        <v>0</v>
      </c>
      <c r="BF5540" t="str">
        <f>IFERROR(IF(OR(BD5540=338,BD5540=340,BD5540=341,BD5540=342,BD5540="342A",BD5540="342B"),PorcenRet(BD5540,BH5540,BI5540),INDEX(PORCENTAJEBUSCAR,MATCH(BD5540,CódigoRET,0),4)*1),"")</f>
        <v/>
      </c>
      <c r="BG5540">
        <f t="shared" si="605"/>
        <v>0</v>
      </c>
      <c r="BO5540">
        <f t="shared" si="606"/>
        <v>0</v>
      </c>
      <c r="CC5540">
        <f t="shared" si="607"/>
        <v>0</v>
      </c>
      <c r="CD5540">
        <f t="shared" si="608"/>
        <v>0</v>
      </c>
      <c r="CG5540">
        <f ca="1">IFERROR(INDIRECT("IVA!X"&amp;MATCH(MID(COMPRAS!C5440,1,2)&amp;MID(COMPRAS!F5440,1,2)&amp;MID(COMPRAS!D5440,1,2),IVA!W:W,0)),"SIN COD.")</f>
        <v>0</v>
      </c>
      <c r="CH5540">
        <f ca="1">IFERROR(INDIRECT("IVA!Y"&amp;MATCH(MID(COMPRAS!C5440,1,2)&amp;MID(COMPRAS!F5440,1,2)&amp;MID(COMPRAS!D5440,1,2),IVA!W:W,0)),"SIN COD.")</f>
        <v>0</v>
      </c>
    </row>
    <row r="5541" spans="1:86" x14ac:dyDescent="0.25">
      <c r="A5541"/>
      <c r="B5541"/>
      <c r="D5541"/>
      <c r="AL5541">
        <f t="shared" si="602"/>
        <v>0</v>
      </c>
      <c r="AQ5541">
        <f t="shared" si="603"/>
        <v>0</v>
      </c>
      <c r="AR5541" t="str">
        <f>IFERROR(IF(OR(AP5541=338,AP5541=340,AP5541=341,AP5541=342,AP5541="342A",AP5541="342B"),PorcenRet(AP5541,AT5541,AU5541),INDEX(PORCENTAJEBUSCAR,MATCH(AP5541,CódigoRET,0),4)*1),"")</f>
        <v/>
      </c>
      <c r="AS5541">
        <f t="shared" si="604"/>
        <v>0</v>
      </c>
      <c r="BF5541" t="str">
        <f>IFERROR(IF(OR(BD5541=338,BD5541=340,BD5541=341,BD5541=342,BD5541="342A",BD5541="342B"),PorcenRet(BD5541,BH5541,BI5541),INDEX(PORCENTAJEBUSCAR,MATCH(BD5541,CódigoRET,0),4)*1),"")</f>
        <v/>
      </c>
      <c r="BG5541">
        <f t="shared" si="605"/>
        <v>0</v>
      </c>
      <c r="BO5541">
        <f t="shared" si="606"/>
        <v>0</v>
      </c>
      <c r="CC5541">
        <f t="shared" si="607"/>
        <v>0</v>
      </c>
      <c r="CD5541">
        <f t="shared" si="608"/>
        <v>0</v>
      </c>
      <c r="CG5541">
        <f ca="1">IFERROR(INDIRECT("IVA!X"&amp;MATCH(MID(COMPRAS!C5441,1,2)&amp;MID(COMPRAS!F5441,1,2)&amp;MID(COMPRAS!D5441,1,2),IVA!W:W,0)),"SIN COD.")</f>
        <v>0</v>
      </c>
      <c r="CH5541">
        <f ca="1">IFERROR(INDIRECT("IVA!Y"&amp;MATCH(MID(COMPRAS!C5441,1,2)&amp;MID(COMPRAS!F5441,1,2)&amp;MID(COMPRAS!D5441,1,2),IVA!W:W,0)),"SIN COD.")</f>
        <v>0</v>
      </c>
    </row>
    <row r="5542" spans="1:86" x14ac:dyDescent="0.25">
      <c r="A5542"/>
      <c r="B5542"/>
      <c r="D5542"/>
      <c r="AL5542">
        <f t="shared" si="602"/>
        <v>0</v>
      </c>
      <c r="AQ5542">
        <f t="shared" si="603"/>
        <v>0</v>
      </c>
      <c r="AR5542" t="str">
        <f>IFERROR(IF(OR(AP5542=338,AP5542=340,AP5542=341,AP5542=342,AP5542="342A",AP5542="342B"),PorcenRet(AP5542,AT5542,AU5542),INDEX(PORCENTAJEBUSCAR,MATCH(AP5542,CódigoRET,0),4)*1),"")</f>
        <v/>
      </c>
      <c r="AS5542">
        <f t="shared" si="604"/>
        <v>0</v>
      </c>
      <c r="BF5542" t="str">
        <f>IFERROR(IF(OR(BD5542=338,BD5542=340,BD5542=341,BD5542=342,BD5542="342A",BD5542="342B"),PorcenRet(BD5542,BH5542,BI5542),INDEX(PORCENTAJEBUSCAR,MATCH(BD5542,CódigoRET,0),4)*1),"")</f>
        <v/>
      </c>
      <c r="BG5542">
        <f t="shared" si="605"/>
        <v>0</v>
      </c>
      <c r="BO5542">
        <f t="shared" si="606"/>
        <v>0</v>
      </c>
      <c r="CC5542">
        <f t="shared" si="607"/>
        <v>0</v>
      </c>
      <c r="CD5542">
        <f t="shared" si="608"/>
        <v>0</v>
      </c>
      <c r="CG5542">
        <f ca="1">IFERROR(INDIRECT("IVA!X"&amp;MATCH(MID(COMPRAS!C5442,1,2)&amp;MID(COMPRAS!F5442,1,2)&amp;MID(COMPRAS!D5442,1,2),IVA!W:W,0)),"SIN COD.")</f>
        <v>0</v>
      </c>
      <c r="CH5542">
        <f ca="1">IFERROR(INDIRECT("IVA!Y"&amp;MATCH(MID(COMPRAS!C5442,1,2)&amp;MID(COMPRAS!F5442,1,2)&amp;MID(COMPRAS!D5442,1,2),IVA!W:W,0)),"SIN COD.")</f>
        <v>0</v>
      </c>
    </row>
    <row r="5543" spans="1:86" x14ac:dyDescent="0.25">
      <c r="A5543"/>
      <c r="B5543"/>
      <c r="D5543"/>
      <c r="AL5543">
        <f t="shared" si="602"/>
        <v>0</v>
      </c>
      <c r="AQ5543">
        <f t="shared" si="603"/>
        <v>0</v>
      </c>
      <c r="AR5543" t="str">
        <f>IFERROR(IF(OR(AP5543=338,AP5543=340,AP5543=341,AP5543=342,AP5543="342A",AP5543="342B"),PorcenRet(AP5543,AT5543,AU5543),INDEX(PORCENTAJEBUSCAR,MATCH(AP5543,CódigoRET,0),4)*1),"")</f>
        <v/>
      </c>
      <c r="AS5543">
        <f t="shared" si="604"/>
        <v>0</v>
      </c>
      <c r="BF5543" t="str">
        <f>IFERROR(IF(OR(BD5543=338,BD5543=340,BD5543=341,BD5543=342,BD5543="342A",BD5543="342B"),PorcenRet(BD5543,BH5543,BI5543),INDEX(PORCENTAJEBUSCAR,MATCH(BD5543,CódigoRET,0),4)*1),"")</f>
        <v/>
      </c>
      <c r="BG5543">
        <f t="shared" si="605"/>
        <v>0</v>
      </c>
      <c r="BO5543">
        <f t="shared" si="606"/>
        <v>0</v>
      </c>
      <c r="CC5543">
        <f t="shared" si="607"/>
        <v>0</v>
      </c>
      <c r="CD5543">
        <f t="shared" si="608"/>
        <v>0</v>
      </c>
      <c r="CG5543">
        <f ca="1">IFERROR(INDIRECT("IVA!X"&amp;MATCH(MID(COMPRAS!C5443,1,2)&amp;MID(COMPRAS!F5443,1,2)&amp;MID(COMPRAS!D5443,1,2),IVA!W:W,0)),"SIN COD.")</f>
        <v>0</v>
      </c>
      <c r="CH5543">
        <f ca="1">IFERROR(INDIRECT("IVA!Y"&amp;MATCH(MID(COMPRAS!C5443,1,2)&amp;MID(COMPRAS!F5443,1,2)&amp;MID(COMPRAS!D5443,1,2),IVA!W:W,0)),"SIN COD.")</f>
        <v>0</v>
      </c>
    </row>
    <row r="5544" spans="1:86" x14ac:dyDescent="0.25">
      <c r="A5544"/>
      <c r="B5544"/>
      <c r="D5544"/>
      <c r="AL5544">
        <f t="shared" si="602"/>
        <v>0</v>
      </c>
      <c r="AQ5544">
        <f t="shared" si="603"/>
        <v>0</v>
      </c>
      <c r="AR5544" t="str">
        <f>IFERROR(IF(OR(AP5544=338,AP5544=340,AP5544=341,AP5544=342,AP5544="342A",AP5544="342B"),PorcenRet(AP5544,AT5544,AU5544),INDEX(PORCENTAJEBUSCAR,MATCH(AP5544,CódigoRET,0),4)*1),"")</f>
        <v/>
      </c>
      <c r="AS5544">
        <f t="shared" si="604"/>
        <v>0</v>
      </c>
      <c r="BF5544" t="str">
        <f>IFERROR(IF(OR(BD5544=338,BD5544=340,BD5544=341,BD5544=342,BD5544="342A",BD5544="342B"),PorcenRet(BD5544,BH5544,BI5544),INDEX(PORCENTAJEBUSCAR,MATCH(BD5544,CódigoRET,0),4)*1),"")</f>
        <v/>
      </c>
      <c r="BG5544">
        <f t="shared" si="605"/>
        <v>0</v>
      </c>
      <c r="BO5544">
        <f t="shared" si="606"/>
        <v>0</v>
      </c>
      <c r="CC5544">
        <f t="shared" si="607"/>
        <v>0</v>
      </c>
      <c r="CD5544">
        <f t="shared" si="608"/>
        <v>0</v>
      </c>
      <c r="CG5544">
        <f ca="1">IFERROR(INDIRECT("IVA!X"&amp;MATCH(MID(COMPRAS!C5444,1,2)&amp;MID(COMPRAS!F5444,1,2)&amp;MID(COMPRAS!D5444,1,2),IVA!W:W,0)),"SIN COD.")</f>
        <v>0</v>
      </c>
      <c r="CH5544">
        <f ca="1">IFERROR(INDIRECT("IVA!Y"&amp;MATCH(MID(COMPRAS!C5444,1,2)&amp;MID(COMPRAS!F5444,1,2)&amp;MID(COMPRAS!D5444,1,2),IVA!W:W,0)),"SIN COD.")</f>
        <v>0</v>
      </c>
    </row>
    <row r="5545" spans="1:86" x14ac:dyDescent="0.25">
      <c r="A5545"/>
      <c r="B5545"/>
      <c r="D5545"/>
      <c r="AL5545">
        <f t="shared" si="602"/>
        <v>0</v>
      </c>
      <c r="AQ5545">
        <f t="shared" si="603"/>
        <v>0</v>
      </c>
      <c r="AR5545" t="str">
        <f>IFERROR(IF(OR(AP5545=338,AP5545=340,AP5545=341,AP5545=342,AP5545="342A",AP5545="342B"),PorcenRet(AP5545,AT5545,AU5545),INDEX(PORCENTAJEBUSCAR,MATCH(AP5545,CódigoRET,0),4)*1),"")</f>
        <v/>
      </c>
      <c r="AS5545">
        <f t="shared" si="604"/>
        <v>0</v>
      </c>
      <c r="BF5545" t="str">
        <f>IFERROR(IF(OR(BD5545=338,BD5545=340,BD5545=341,BD5545=342,BD5545="342A",BD5545="342B"),PorcenRet(BD5545,BH5545,BI5545),INDEX(PORCENTAJEBUSCAR,MATCH(BD5545,CódigoRET,0),4)*1),"")</f>
        <v/>
      </c>
      <c r="BG5545">
        <f t="shared" si="605"/>
        <v>0</v>
      </c>
      <c r="BO5545">
        <f t="shared" si="606"/>
        <v>0</v>
      </c>
      <c r="CC5545">
        <f t="shared" si="607"/>
        <v>0</v>
      </c>
      <c r="CD5545">
        <f t="shared" si="608"/>
        <v>0</v>
      </c>
      <c r="CG5545">
        <f ca="1">IFERROR(INDIRECT("IVA!X"&amp;MATCH(MID(COMPRAS!C5445,1,2)&amp;MID(COMPRAS!F5445,1,2)&amp;MID(COMPRAS!D5445,1,2),IVA!W:W,0)),"SIN COD.")</f>
        <v>0</v>
      </c>
      <c r="CH5545">
        <f ca="1">IFERROR(INDIRECT("IVA!Y"&amp;MATCH(MID(COMPRAS!C5445,1,2)&amp;MID(COMPRAS!F5445,1,2)&amp;MID(COMPRAS!D5445,1,2),IVA!W:W,0)),"SIN COD.")</f>
        <v>0</v>
      </c>
    </row>
    <row r="5546" spans="1:86" x14ac:dyDescent="0.25">
      <c r="A5546"/>
      <c r="B5546"/>
      <c r="D5546"/>
      <c r="AL5546">
        <f t="shared" si="602"/>
        <v>0</v>
      </c>
      <c r="AQ5546">
        <f t="shared" si="603"/>
        <v>0</v>
      </c>
      <c r="AR5546" t="str">
        <f>IFERROR(IF(OR(AP5546=338,AP5546=340,AP5546=341,AP5546=342,AP5546="342A",AP5546="342B"),PorcenRet(AP5546,AT5546,AU5546),INDEX(PORCENTAJEBUSCAR,MATCH(AP5546,CódigoRET,0),4)*1),"")</f>
        <v/>
      </c>
      <c r="AS5546">
        <f t="shared" si="604"/>
        <v>0</v>
      </c>
      <c r="BF5546" t="str">
        <f>IFERROR(IF(OR(BD5546=338,BD5546=340,BD5546=341,BD5546=342,BD5546="342A",BD5546="342B"),PorcenRet(BD5546,BH5546,BI5546),INDEX(PORCENTAJEBUSCAR,MATCH(BD5546,CódigoRET,0),4)*1),"")</f>
        <v/>
      </c>
      <c r="BG5546">
        <f t="shared" si="605"/>
        <v>0</v>
      </c>
      <c r="BO5546">
        <f t="shared" si="606"/>
        <v>0</v>
      </c>
      <c r="CC5546">
        <f t="shared" si="607"/>
        <v>0</v>
      </c>
      <c r="CD5546">
        <f t="shared" si="608"/>
        <v>0</v>
      </c>
      <c r="CG5546">
        <f ca="1">IFERROR(INDIRECT("IVA!X"&amp;MATCH(MID(COMPRAS!C5446,1,2)&amp;MID(COMPRAS!F5446,1,2)&amp;MID(COMPRAS!D5446,1,2),IVA!W:W,0)),"SIN COD.")</f>
        <v>0</v>
      </c>
      <c r="CH5546">
        <f ca="1">IFERROR(INDIRECT("IVA!Y"&amp;MATCH(MID(COMPRAS!C5446,1,2)&amp;MID(COMPRAS!F5446,1,2)&amp;MID(COMPRAS!D5446,1,2),IVA!W:W,0)),"SIN COD.")</f>
        <v>0</v>
      </c>
    </row>
    <row r="5547" spans="1:86" x14ac:dyDescent="0.25">
      <c r="A5547"/>
      <c r="B5547"/>
      <c r="D5547"/>
      <c r="AL5547">
        <f t="shared" si="602"/>
        <v>0</v>
      </c>
      <c r="AQ5547">
        <f t="shared" si="603"/>
        <v>0</v>
      </c>
      <c r="AR5547" t="str">
        <f>IFERROR(IF(OR(AP5547=338,AP5547=340,AP5547=341,AP5547=342,AP5547="342A",AP5547="342B"),PorcenRet(AP5547,AT5547,AU5547),INDEX(PORCENTAJEBUSCAR,MATCH(AP5547,CódigoRET,0),4)*1),"")</f>
        <v/>
      </c>
      <c r="AS5547">
        <f t="shared" si="604"/>
        <v>0</v>
      </c>
      <c r="BF5547" t="str">
        <f>IFERROR(IF(OR(BD5547=338,BD5547=340,BD5547=341,BD5547=342,BD5547="342A",BD5547="342B"),PorcenRet(BD5547,BH5547,BI5547),INDEX(PORCENTAJEBUSCAR,MATCH(BD5547,CódigoRET,0),4)*1),"")</f>
        <v/>
      </c>
      <c r="BG5547">
        <f t="shared" si="605"/>
        <v>0</v>
      </c>
      <c r="BO5547">
        <f t="shared" si="606"/>
        <v>0</v>
      </c>
      <c r="CC5547">
        <f t="shared" si="607"/>
        <v>0</v>
      </c>
      <c r="CD5547">
        <f t="shared" si="608"/>
        <v>0</v>
      </c>
      <c r="CG5547">
        <f ca="1">IFERROR(INDIRECT("IVA!X"&amp;MATCH(MID(COMPRAS!C5447,1,2)&amp;MID(COMPRAS!F5447,1,2)&amp;MID(COMPRAS!D5447,1,2),IVA!W:W,0)),"SIN COD.")</f>
        <v>0</v>
      </c>
      <c r="CH5547">
        <f ca="1">IFERROR(INDIRECT("IVA!Y"&amp;MATCH(MID(COMPRAS!C5447,1,2)&amp;MID(COMPRAS!F5447,1,2)&amp;MID(COMPRAS!D5447,1,2),IVA!W:W,0)),"SIN COD.")</f>
        <v>0</v>
      </c>
    </row>
    <row r="5548" spans="1:86" x14ac:dyDescent="0.25">
      <c r="A5548"/>
      <c r="B5548"/>
      <c r="D5548"/>
      <c r="AL5548">
        <f t="shared" si="602"/>
        <v>0</v>
      </c>
      <c r="AQ5548">
        <f t="shared" si="603"/>
        <v>0</v>
      </c>
      <c r="AR5548" t="str">
        <f>IFERROR(IF(OR(AP5548=338,AP5548=340,AP5548=341,AP5548=342,AP5548="342A",AP5548="342B"),PorcenRet(AP5548,AT5548,AU5548),INDEX(PORCENTAJEBUSCAR,MATCH(AP5548,CódigoRET,0),4)*1),"")</f>
        <v/>
      </c>
      <c r="AS5548">
        <f t="shared" si="604"/>
        <v>0</v>
      </c>
      <c r="BF5548" t="str">
        <f>IFERROR(IF(OR(BD5548=338,BD5548=340,BD5548=341,BD5548=342,BD5548="342A",BD5548="342B"),PorcenRet(BD5548,BH5548,BI5548),INDEX(PORCENTAJEBUSCAR,MATCH(BD5548,CódigoRET,0),4)*1),"")</f>
        <v/>
      </c>
      <c r="BG5548">
        <f t="shared" si="605"/>
        <v>0</v>
      </c>
      <c r="BO5548">
        <f t="shared" si="606"/>
        <v>0</v>
      </c>
      <c r="CC5548">
        <f t="shared" si="607"/>
        <v>0</v>
      </c>
      <c r="CD5548">
        <f t="shared" si="608"/>
        <v>0</v>
      </c>
      <c r="CG5548">
        <f ca="1">IFERROR(INDIRECT("IVA!X"&amp;MATCH(MID(COMPRAS!C5448,1,2)&amp;MID(COMPRAS!F5448,1,2)&amp;MID(COMPRAS!D5448,1,2),IVA!W:W,0)),"SIN COD.")</f>
        <v>0</v>
      </c>
      <c r="CH5548">
        <f ca="1">IFERROR(INDIRECT("IVA!Y"&amp;MATCH(MID(COMPRAS!C5448,1,2)&amp;MID(COMPRAS!F5448,1,2)&amp;MID(COMPRAS!D5448,1,2),IVA!W:W,0)),"SIN COD.")</f>
        <v>0</v>
      </c>
    </row>
    <row r="5549" spans="1:86" x14ac:dyDescent="0.25">
      <c r="A5549"/>
      <c r="B5549"/>
      <c r="D5549"/>
      <c r="AL5549">
        <f t="shared" si="602"/>
        <v>0</v>
      </c>
      <c r="AQ5549">
        <f t="shared" si="603"/>
        <v>0</v>
      </c>
      <c r="AR5549" t="str">
        <f>IFERROR(IF(OR(AP5549=338,AP5549=340,AP5549=341,AP5549=342,AP5549="342A",AP5549="342B"),PorcenRet(AP5549,AT5549,AU5549),INDEX(PORCENTAJEBUSCAR,MATCH(AP5549,CódigoRET,0),4)*1),"")</f>
        <v/>
      </c>
      <c r="AS5549">
        <f t="shared" si="604"/>
        <v>0</v>
      </c>
      <c r="BF5549" t="str">
        <f>IFERROR(IF(OR(BD5549=338,BD5549=340,BD5549=341,BD5549=342,BD5549="342A",BD5549="342B"),PorcenRet(BD5549,BH5549,BI5549),INDEX(PORCENTAJEBUSCAR,MATCH(BD5549,CódigoRET,0),4)*1),"")</f>
        <v/>
      </c>
      <c r="BG5549">
        <f t="shared" si="605"/>
        <v>0</v>
      </c>
      <c r="BO5549">
        <f t="shared" si="606"/>
        <v>0</v>
      </c>
      <c r="CC5549">
        <f t="shared" si="607"/>
        <v>0</v>
      </c>
      <c r="CD5549">
        <f t="shared" si="608"/>
        <v>0</v>
      </c>
      <c r="CG5549">
        <f ca="1">IFERROR(INDIRECT("IVA!X"&amp;MATCH(MID(COMPRAS!C5449,1,2)&amp;MID(COMPRAS!F5449,1,2)&amp;MID(COMPRAS!D5449,1,2),IVA!W:W,0)),"SIN COD.")</f>
        <v>0</v>
      </c>
      <c r="CH5549">
        <f ca="1">IFERROR(INDIRECT("IVA!Y"&amp;MATCH(MID(COMPRAS!C5449,1,2)&amp;MID(COMPRAS!F5449,1,2)&amp;MID(COMPRAS!D5449,1,2),IVA!W:W,0)),"SIN COD.")</f>
        <v>0</v>
      </c>
    </row>
    <row r="5550" spans="1:86" x14ac:dyDescent="0.25">
      <c r="A5550"/>
      <c r="B5550"/>
      <c r="D5550"/>
      <c r="AL5550">
        <f t="shared" si="602"/>
        <v>0</v>
      </c>
      <c r="AQ5550">
        <f t="shared" si="603"/>
        <v>0</v>
      </c>
      <c r="AR5550" t="str">
        <f>IFERROR(IF(OR(AP5550=338,AP5550=340,AP5550=341,AP5550=342,AP5550="342A",AP5550="342B"),PorcenRet(AP5550,AT5550,AU5550),INDEX(PORCENTAJEBUSCAR,MATCH(AP5550,CódigoRET,0),4)*1),"")</f>
        <v/>
      </c>
      <c r="AS5550">
        <f t="shared" si="604"/>
        <v>0</v>
      </c>
      <c r="BF5550" t="str">
        <f>IFERROR(IF(OR(BD5550=338,BD5550=340,BD5550=341,BD5550=342,BD5550="342A",BD5550="342B"),PorcenRet(BD5550,BH5550,BI5550),INDEX(PORCENTAJEBUSCAR,MATCH(BD5550,CódigoRET,0),4)*1),"")</f>
        <v/>
      </c>
      <c r="BG5550">
        <f t="shared" si="605"/>
        <v>0</v>
      </c>
      <c r="BO5550">
        <f t="shared" si="606"/>
        <v>0</v>
      </c>
      <c r="CC5550">
        <f t="shared" si="607"/>
        <v>0</v>
      </c>
      <c r="CD5550">
        <f t="shared" si="608"/>
        <v>0</v>
      </c>
      <c r="CG5550">
        <f ca="1">IFERROR(INDIRECT("IVA!X"&amp;MATCH(MID(COMPRAS!C5450,1,2)&amp;MID(COMPRAS!F5450,1,2)&amp;MID(COMPRAS!D5450,1,2),IVA!W:W,0)),"SIN COD.")</f>
        <v>0</v>
      </c>
      <c r="CH5550">
        <f ca="1">IFERROR(INDIRECT("IVA!Y"&amp;MATCH(MID(COMPRAS!C5450,1,2)&amp;MID(COMPRAS!F5450,1,2)&amp;MID(COMPRAS!D5450,1,2),IVA!W:W,0)),"SIN COD.")</f>
        <v>0</v>
      </c>
    </row>
    <row r="5551" spans="1:86" x14ac:dyDescent="0.25">
      <c r="A5551"/>
      <c r="B5551"/>
      <c r="D5551"/>
      <c r="AL5551">
        <f t="shared" si="602"/>
        <v>0</v>
      </c>
      <c r="AQ5551">
        <f t="shared" si="603"/>
        <v>0</v>
      </c>
      <c r="AR5551" t="str">
        <f>IFERROR(IF(OR(AP5551=338,AP5551=340,AP5551=341,AP5551=342,AP5551="342A",AP5551="342B"),PorcenRet(AP5551,AT5551,AU5551),INDEX(PORCENTAJEBUSCAR,MATCH(AP5551,CódigoRET,0),4)*1),"")</f>
        <v/>
      </c>
      <c r="AS5551">
        <f t="shared" si="604"/>
        <v>0</v>
      </c>
      <c r="BF5551" t="str">
        <f>IFERROR(IF(OR(BD5551=338,BD5551=340,BD5551=341,BD5551=342,BD5551="342A",BD5551="342B"),PorcenRet(BD5551,BH5551,BI5551),INDEX(PORCENTAJEBUSCAR,MATCH(BD5551,CódigoRET,0),4)*1),"")</f>
        <v/>
      </c>
      <c r="BG5551">
        <f t="shared" si="605"/>
        <v>0</v>
      </c>
      <c r="BO5551">
        <f t="shared" si="606"/>
        <v>0</v>
      </c>
      <c r="CC5551">
        <f t="shared" si="607"/>
        <v>0</v>
      </c>
      <c r="CD5551">
        <f t="shared" si="608"/>
        <v>0</v>
      </c>
      <c r="CG5551">
        <f ca="1">IFERROR(INDIRECT("IVA!X"&amp;MATCH(MID(COMPRAS!C5451,1,2)&amp;MID(COMPRAS!F5451,1,2)&amp;MID(COMPRAS!D5451,1,2),IVA!W:W,0)),"SIN COD.")</f>
        <v>0</v>
      </c>
      <c r="CH5551">
        <f ca="1">IFERROR(INDIRECT("IVA!Y"&amp;MATCH(MID(COMPRAS!C5451,1,2)&amp;MID(COMPRAS!F5451,1,2)&amp;MID(COMPRAS!D5451,1,2),IVA!W:W,0)),"SIN COD.")</f>
        <v>0</v>
      </c>
    </row>
    <row r="5552" spans="1:86" x14ac:dyDescent="0.25">
      <c r="A5552"/>
      <c r="B5552"/>
      <c r="D5552"/>
      <c r="AL5552">
        <f t="shared" si="602"/>
        <v>0</v>
      </c>
      <c r="AQ5552">
        <f t="shared" si="603"/>
        <v>0</v>
      </c>
      <c r="AR5552" t="str">
        <f>IFERROR(IF(OR(AP5552=338,AP5552=340,AP5552=341,AP5552=342,AP5552="342A",AP5552="342B"),PorcenRet(AP5552,AT5552,AU5552),INDEX(PORCENTAJEBUSCAR,MATCH(AP5552,CódigoRET,0),4)*1),"")</f>
        <v/>
      </c>
      <c r="AS5552">
        <f t="shared" si="604"/>
        <v>0</v>
      </c>
      <c r="BF5552" t="str">
        <f>IFERROR(IF(OR(BD5552=338,BD5552=340,BD5552=341,BD5552=342,BD5552="342A",BD5552="342B"),PorcenRet(BD5552,BH5552,BI5552),INDEX(PORCENTAJEBUSCAR,MATCH(BD5552,CódigoRET,0),4)*1),"")</f>
        <v/>
      </c>
      <c r="BG5552">
        <f t="shared" si="605"/>
        <v>0</v>
      </c>
      <c r="BO5552">
        <f t="shared" si="606"/>
        <v>0</v>
      </c>
      <c r="CC5552">
        <f t="shared" si="607"/>
        <v>0</v>
      </c>
      <c r="CD5552">
        <f t="shared" si="608"/>
        <v>0</v>
      </c>
      <c r="CG5552">
        <f ca="1">IFERROR(INDIRECT("IVA!X"&amp;MATCH(MID(COMPRAS!C5452,1,2)&amp;MID(COMPRAS!F5452,1,2)&amp;MID(COMPRAS!D5452,1,2),IVA!W:W,0)),"SIN COD.")</f>
        <v>0</v>
      </c>
      <c r="CH5552">
        <f ca="1">IFERROR(INDIRECT("IVA!Y"&amp;MATCH(MID(COMPRAS!C5452,1,2)&amp;MID(COMPRAS!F5452,1,2)&amp;MID(COMPRAS!D5452,1,2),IVA!W:W,0)),"SIN COD.")</f>
        <v>0</v>
      </c>
    </row>
    <row r="5553" spans="1:86" x14ac:dyDescent="0.25">
      <c r="A5553"/>
      <c r="B5553"/>
      <c r="D5553"/>
      <c r="AL5553">
        <f t="shared" si="602"/>
        <v>0</v>
      </c>
      <c r="AQ5553">
        <f t="shared" si="603"/>
        <v>0</v>
      </c>
      <c r="AR5553" t="str">
        <f>IFERROR(IF(OR(AP5553=338,AP5553=340,AP5553=341,AP5553=342,AP5553="342A",AP5553="342B"),PorcenRet(AP5553,AT5553,AU5553),INDEX(PORCENTAJEBUSCAR,MATCH(AP5553,CódigoRET,0),4)*1),"")</f>
        <v/>
      </c>
      <c r="AS5553">
        <f t="shared" si="604"/>
        <v>0</v>
      </c>
      <c r="BF5553" t="str">
        <f>IFERROR(IF(OR(BD5553=338,BD5553=340,BD5553=341,BD5553=342,BD5553="342A",BD5553="342B"),PorcenRet(BD5553,BH5553,BI5553),INDEX(PORCENTAJEBUSCAR,MATCH(BD5553,CódigoRET,0),4)*1),"")</f>
        <v/>
      </c>
      <c r="BG5553">
        <f t="shared" si="605"/>
        <v>0</v>
      </c>
      <c r="BO5553">
        <f t="shared" si="606"/>
        <v>0</v>
      </c>
      <c r="CC5553">
        <f t="shared" si="607"/>
        <v>0</v>
      </c>
      <c r="CD5553">
        <f t="shared" si="608"/>
        <v>0</v>
      </c>
      <c r="CG5553">
        <f ca="1">IFERROR(INDIRECT("IVA!X"&amp;MATCH(MID(COMPRAS!C5453,1,2)&amp;MID(COMPRAS!F5453,1,2)&amp;MID(COMPRAS!D5453,1,2),IVA!W:W,0)),"SIN COD.")</f>
        <v>0</v>
      </c>
      <c r="CH5553">
        <f ca="1">IFERROR(INDIRECT("IVA!Y"&amp;MATCH(MID(COMPRAS!C5453,1,2)&amp;MID(COMPRAS!F5453,1,2)&amp;MID(COMPRAS!D5453,1,2),IVA!W:W,0)),"SIN COD.")</f>
        <v>0</v>
      </c>
    </row>
    <row r="5554" spans="1:86" x14ac:dyDescent="0.25">
      <c r="A5554"/>
      <c r="B5554"/>
      <c r="D5554"/>
      <c r="AL5554">
        <f t="shared" si="602"/>
        <v>0</v>
      </c>
      <c r="AQ5554">
        <f t="shared" si="603"/>
        <v>0</v>
      </c>
      <c r="AR5554" t="str">
        <f>IFERROR(IF(OR(AP5554=338,AP5554=340,AP5554=341,AP5554=342,AP5554="342A",AP5554="342B"),PorcenRet(AP5554,AT5554,AU5554),INDEX(PORCENTAJEBUSCAR,MATCH(AP5554,CódigoRET,0),4)*1),"")</f>
        <v/>
      </c>
      <c r="AS5554">
        <f t="shared" si="604"/>
        <v>0</v>
      </c>
      <c r="BF5554" t="str">
        <f>IFERROR(IF(OR(BD5554=338,BD5554=340,BD5554=341,BD5554=342,BD5554="342A",BD5554="342B"),PorcenRet(BD5554,BH5554,BI5554),INDEX(PORCENTAJEBUSCAR,MATCH(BD5554,CódigoRET,0),4)*1),"")</f>
        <v/>
      </c>
      <c r="BG5554">
        <f t="shared" si="605"/>
        <v>0</v>
      </c>
      <c r="BO5554">
        <f t="shared" si="606"/>
        <v>0</v>
      </c>
      <c r="CC5554">
        <f t="shared" si="607"/>
        <v>0</v>
      </c>
      <c r="CD5554">
        <f t="shared" si="608"/>
        <v>0</v>
      </c>
      <c r="CG5554">
        <f ca="1">IFERROR(INDIRECT("IVA!X"&amp;MATCH(MID(COMPRAS!C5454,1,2)&amp;MID(COMPRAS!F5454,1,2)&amp;MID(COMPRAS!D5454,1,2),IVA!W:W,0)),"SIN COD.")</f>
        <v>0</v>
      </c>
      <c r="CH5554">
        <f ca="1">IFERROR(INDIRECT("IVA!Y"&amp;MATCH(MID(COMPRAS!C5454,1,2)&amp;MID(COMPRAS!F5454,1,2)&amp;MID(COMPRAS!D5454,1,2),IVA!W:W,0)),"SIN COD.")</f>
        <v>0</v>
      </c>
    </row>
    <row r="5555" spans="1:86" x14ac:dyDescent="0.25">
      <c r="A5555"/>
      <c r="B5555"/>
      <c r="D5555"/>
      <c r="AL5555">
        <f t="shared" si="602"/>
        <v>0</v>
      </c>
      <c r="AQ5555">
        <f t="shared" si="603"/>
        <v>0</v>
      </c>
      <c r="AR5555" t="str">
        <f>IFERROR(IF(OR(AP5555=338,AP5555=340,AP5555=341,AP5555=342,AP5555="342A",AP5555="342B"),PorcenRet(AP5555,AT5555,AU5555),INDEX(PORCENTAJEBUSCAR,MATCH(AP5555,CódigoRET,0),4)*1),"")</f>
        <v/>
      </c>
      <c r="AS5555">
        <f t="shared" si="604"/>
        <v>0</v>
      </c>
      <c r="BF5555" t="str">
        <f>IFERROR(IF(OR(BD5555=338,BD5555=340,BD5555=341,BD5555=342,BD5555="342A",BD5555="342B"),PorcenRet(BD5555,BH5555,BI5555),INDEX(PORCENTAJEBUSCAR,MATCH(BD5555,CódigoRET,0),4)*1),"")</f>
        <v/>
      </c>
      <c r="BG5555">
        <f t="shared" si="605"/>
        <v>0</v>
      </c>
      <c r="BO5555">
        <f t="shared" si="606"/>
        <v>0</v>
      </c>
      <c r="CC5555">
        <f t="shared" si="607"/>
        <v>0</v>
      </c>
      <c r="CD5555">
        <f t="shared" si="608"/>
        <v>0</v>
      </c>
      <c r="CG5555">
        <f ca="1">IFERROR(INDIRECT("IVA!X"&amp;MATCH(MID(COMPRAS!C5455,1,2)&amp;MID(COMPRAS!F5455,1,2)&amp;MID(COMPRAS!D5455,1,2),IVA!W:W,0)),"SIN COD.")</f>
        <v>0</v>
      </c>
      <c r="CH5555">
        <f ca="1">IFERROR(INDIRECT("IVA!Y"&amp;MATCH(MID(COMPRAS!C5455,1,2)&amp;MID(COMPRAS!F5455,1,2)&amp;MID(COMPRAS!D5455,1,2),IVA!W:W,0)),"SIN COD.")</f>
        <v>0</v>
      </c>
    </row>
    <row r="5556" spans="1:86" x14ac:dyDescent="0.25">
      <c r="A5556"/>
      <c r="B5556"/>
      <c r="D5556"/>
      <c r="AL5556">
        <f t="shared" si="602"/>
        <v>0</v>
      </c>
      <c r="AQ5556">
        <f t="shared" si="603"/>
        <v>0</v>
      </c>
      <c r="AR5556" t="str">
        <f>IFERROR(IF(OR(AP5556=338,AP5556=340,AP5556=341,AP5556=342,AP5556="342A",AP5556="342B"),PorcenRet(AP5556,AT5556,AU5556),INDEX(PORCENTAJEBUSCAR,MATCH(AP5556,CódigoRET,0),4)*1),"")</f>
        <v/>
      </c>
      <c r="AS5556">
        <f t="shared" si="604"/>
        <v>0</v>
      </c>
      <c r="BF5556" t="str">
        <f>IFERROR(IF(OR(BD5556=338,BD5556=340,BD5556=341,BD5556=342,BD5556="342A",BD5556="342B"),PorcenRet(BD5556,BH5556,BI5556),INDEX(PORCENTAJEBUSCAR,MATCH(BD5556,CódigoRET,0),4)*1),"")</f>
        <v/>
      </c>
      <c r="BG5556">
        <f t="shared" si="605"/>
        <v>0</v>
      </c>
      <c r="BO5556">
        <f t="shared" si="606"/>
        <v>0</v>
      </c>
      <c r="CC5556">
        <f t="shared" si="607"/>
        <v>0</v>
      </c>
      <c r="CD5556">
        <f t="shared" si="608"/>
        <v>0</v>
      </c>
      <c r="CG5556">
        <f ca="1">IFERROR(INDIRECT("IVA!X"&amp;MATCH(MID(COMPRAS!C5456,1,2)&amp;MID(COMPRAS!F5456,1,2)&amp;MID(COMPRAS!D5456,1,2),IVA!W:W,0)),"SIN COD.")</f>
        <v>0</v>
      </c>
      <c r="CH5556">
        <f ca="1">IFERROR(INDIRECT("IVA!Y"&amp;MATCH(MID(COMPRAS!C5456,1,2)&amp;MID(COMPRAS!F5456,1,2)&amp;MID(COMPRAS!D5456,1,2),IVA!W:W,0)),"SIN COD.")</f>
        <v>0</v>
      </c>
    </row>
    <row r="5557" spans="1:86" x14ac:dyDescent="0.25">
      <c r="A5557"/>
      <c r="B5557"/>
      <c r="D5557"/>
      <c r="AL5557">
        <f t="shared" si="602"/>
        <v>0</v>
      </c>
      <c r="AQ5557">
        <f t="shared" si="603"/>
        <v>0</v>
      </c>
      <c r="AR5557" t="str">
        <f>IFERROR(IF(OR(AP5557=338,AP5557=340,AP5557=341,AP5557=342,AP5557="342A",AP5557="342B"),PorcenRet(AP5557,AT5557,AU5557),INDEX(PORCENTAJEBUSCAR,MATCH(AP5557,CódigoRET,0),4)*1),"")</f>
        <v/>
      </c>
      <c r="AS5557">
        <f t="shared" si="604"/>
        <v>0</v>
      </c>
      <c r="BF5557" t="str">
        <f>IFERROR(IF(OR(BD5557=338,BD5557=340,BD5557=341,BD5557=342,BD5557="342A",BD5557="342B"),PorcenRet(BD5557,BH5557,BI5557),INDEX(PORCENTAJEBUSCAR,MATCH(BD5557,CódigoRET,0),4)*1),"")</f>
        <v/>
      </c>
      <c r="BG5557">
        <f t="shared" si="605"/>
        <v>0</v>
      </c>
      <c r="BO5557">
        <f t="shared" si="606"/>
        <v>0</v>
      </c>
      <c r="CC5557">
        <f t="shared" si="607"/>
        <v>0</v>
      </c>
      <c r="CD5557">
        <f t="shared" si="608"/>
        <v>0</v>
      </c>
      <c r="CG5557">
        <f ca="1">IFERROR(INDIRECT("IVA!X"&amp;MATCH(MID(COMPRAS!C5457,1,2)&amp;MID(COMPRAS!F5457,1,2)&amp;MID(COMPRAS!D5457,1,2),IVA!W:W,0)),"SIN COD.")</f>
        <v>0</v>
      </c>
      <c r="CH5557">
        <f ca="1">IFERROR(INDIRECT("IVA!Y"&amp;MATCH(MID(COMPRAS!C5457,1,2)&amp;MID(COMPRAS!F5457,1,2)&amp;MID(COMPRAS!D5457,1,2),IVA!W:W,0)),"SIN COD.")</f>
        <v>0</v>
      </c>
    </row>
    <row r="5558" spans="1:86" x14ac:dyDescent="0.25">
      <c r="A5558"/>
      <c r="B5558"/>
      <c r="D5558"/>
      <c r="AL5558">
        <f t="shared" si="602"/>
        <v>0</v>
      </c>
      <c r="AQ5558">
        <f t="shared" si="603"/>
        <v>0</v>
      </c>
      <c r="AR5558" t="str">
        <f>IFERROR(IF(OR(AP5558=338,AP5558=340,AP5558=341,AP5558=342,AP5558="342A",AP5558="342B"),PorcenRet(AP5558,AT5558,AU5558),INDEX(PORCENTAJEBUSCAR,MATCH(AP5558,CódigoRET,0),4)*1),"")</f>
        <v/>
      </c>
      <c r="AS5558">
        <f t="shared" si="604"/>
        <v>0</v>
      </c>
      <c r="BF5558" t="str">
        <f>IFERROR(IF(OR(BD5558=338,BD5558=340,BD5558=341,BD5558=342,BD5558="342A",BD5558="342B"),PorcenRet(BD5558,BH5558,BI5558),INDEX(PORCENTAJEBUSCAR,MATCH(BD5558,CódigoRET,0),4)*1),"")</f>
        <v/>
      </c>
      <c r="BG5558">
        <f t="shared" si="605"/>
        <v>0</v>
      </c>
      <c r="BO5558">
        <f t="shared" si="606"/>
        <v>0</v>
      </c>
      <c r="CC5558">
        <f t="shared" si="607"/>
        <v>0</v>
      </c>
      <c r="CD5558">
        <f t="shared" si="608"/>
        <v>0</v>
      </c>
      <c r="CG5558">
        <f ca="1">IFERROR(INDIRECT("IVA!X"&amp;MATCH(MID(COMPRAS!C5458,1,2)&amp;MID(COMPRAS!F5458,1,2)&amp;MID(COMPRAS!D5458,1,2),IVA!W:W,0)),"SIN COD.")</f>
        <v>0</v>
      </c>
      <c r="CH5558">
        <f ca="1">IFERROR(INDIRECT("IVA!Y"&amp;MATCH(MID(COMPRAS!C5458,1,2)&amp;MID(COMPRAS!F5458,1,2)&amp;MID(COMPRAS!D5458,1,2),IVA!W:W,0)),"SIN COD.")</f>
        <v>0</v>
      </c>
    </row>
    <row r="5559" spans="1:86" x14ac:dyDescent="0.25">
      <c r="A5559"/>
      <c r="B5559"/>
      <c r="D5559"/>
      <c r="AL5559">
        <f t="shared" si="602"/>
        <v>0</v>
      </c>
      <c r="AQ5559">
        <f t="shared" si="603"/>
        <v>0</v>
      </c>
      <c r="AR5559" t="str">
        <f>IFERROR(IF(OR(AP5559=338,AP5559=340,AP5559=341,AP5559=342,AP5559="342A",AP5559="342B"),PorcenRet(AP5559,AT5559,AU5559),INDEX(PORCENTAJEBUSCAR,MATCH(AP5559,CódigoRET,0),4)*1),"")</f>
        <v/>
      </c>
      <c r="AS5559">
        <f t="shared" si="604"/>
        <v>0</v>
      </c>
      <c r="BF5559" t="str">
        <f>IFERROR(IF(OR(BD5559=338,BD5559=340,BD5559=341,BD5559=342,BD5559="342A",BD5559="342B"),PorcenRet(BD5559,BH5559,BI5559),INDEX(PORCENTAJEBUSCAR,MATCH(BD5559,CódigoRET,0),4)*1),"")</f>
        <v/>
      </c>
      <c r="BG5559">
        <f t="shared" si="605"/>
        <v>0</v>
      </c>
      <c r="BO5559">
        <f t="shared" si="606"/>
        <v>0</v>
      </c>
      <c r="CC5559">
        <f t="shared" si="607"/>
        <v>0</v>
      </c>
      <c r="CD5559">
        <f t="shared" si="608"/>
        <v>0</v>
      </c>
      <c r="CG5559">
        <f ca="1">IFERROR(INDIRECT("IVA!X"&amp;MATCH(MID(COMPRAS!C5459,1,2)&amp;MID(COMPRAS!F5459,1,2)&amp;MID(COMPRAS!D5459,1,2),IVA!W:W,0)),"SIN COD.")</f>
        <v>0</v>
      </c>
      <c r="CH5559">
        <f ca="1">IFERROR(INDIRECT("IVA!Y"&amp;MATCH(MID(COMPRAS!C5459,1,2)&amp;MID(COMPRAS!F5459,1,2)&amp;MID(COMPRAS!D5459,1,2),IVA!W:W,0)),"SIN COD.")</f>
        <v>0</v>
      </c>
    </row>
    <row r="5560" spans="1:86" x14ac:dyDescent="0.25">
      <c r="A5560"/>
      <c r="B5560"/>
      <c r="D5560"/>
      <c r="AL5560">
        <f t="shared" si="602"/>
        <v>0</v>
      </c>
      <c r="AQ5560">
        <f t="shared" si="603"/>
        <v>0</v>
      </c>
      <c r="AR5560" t="str">
        <f>IFERROR(IF(OR(AP5560=338,AP5560=340,AP5560=341,AP5560=342,AP5560="342A",AP5560="342B"),PorcenRet(AP5560,AT5560,AU5560),INDEX(PORCENTAJEBUSCAR,MATCH(AP5560,CódigoRET,0),4)*1),"")</f>
        <v/>
      </c>
      <c r="AS5560">
        <f t="shared" si="604"/>
        <v>0</v>
      </c>
      <c r="BF5560" t="str">
        <f>IFERROR(IF(OR(BD5560=338,BD5560=340,BD5560=341,BD5560=342,BD5560="342A",BD5560="342B"),PorcenRet(BD5560,BH5560,BI5560),INDEX(PORCENTAJEBUSCAR,MATCH(BD5560,CódigoRET,0),4)*1),"")</f>
        <v/>
      </c>
      <c r="BG5560">
        <f t="shared" si="605"/>
        <v>0</v>
      </c>
      <c r="BO5560">
        <f t="shared" si="606"/>
        <v>0</v>
      </c>
      <c r="CC5560">
        <f t="shared" si="607"/>
        <v>0</v>
      </c>
      <c r="CD5560">
        <f t="shared" si="608"/>
        <v>0</v>
      </c>
      <c r="CG5560">
        <f ca="1">IFERROR(INDIRECT("IVA!X"&amp;MATCH(MID(COMPRAS!C5460,1,2)&amp;MID(COMPRAS!F5460,1,2)&amp;MID(COMPRAS!D5460,1,2),IVA!W:W,0)),"SIN COD.")</f>
        <v>0</v>
      </c>
      <c r="CH5560">
        <f ca="1">IFERROR(INDIRECT("IVA!Y"&amp;MATCH(MID(COMPRAS!C5460,1,2)&amp;MID(COMPRAS!F5460,1,2)&amp;MID(COMPRAS!D5460,1,2),IVA!W:W,0)),"SIN COD.")</f>
        <v>0</v>
      </c>
    </row>
    <row r="5561" spans="1:86" x14ac:dyDescent="0.25">
      <c r="A5561"/>
      <c r="B5561"/>
      <c r="D5561"/>
      <c r="AL5561">
        <f t="shared" si="602"/>
        <v>0</v>
      </c>
      <c r="AQ5561">
        <f t="shared" si="603"/>
        <v>0</v>
      </c>
      <c r="AR5561" t="str">
        <f>IFERROR(IF(OR(AP5561=338,AP5561=340,AP5561=341,AP5561=342,AP5561="342A",AP5561="342B"),PorcenRet(AP5561,AT5561,AU5561),INDEX(PORCENTAJEBUSCAR,MATCH(AP5561,CódigoRET,0),4)*1),"")</f>
        <v/>
      </c>
      <c r="AS5561">
        <f t="shared" si="604"/>
        <v>0</v>
      </c>
      <c r="BF5561" t="str">
        <f>IFERROR(IF(OR(BD5561=338,BD5561=340,BD5561=341,BD5561=342,BD5561="342A",BD5561="342B"),PorcenRet(BD5561,BH5561,BI5561),INDEX(PORCENTAJEBUSCAR,MATCH(BD5561,CódigoRET,0),4)*1),"")</f>
        <v/>
      </c>
      <c r="BG5561">
        <f t="shared" si="605"/>
        <v>0</v>
      </c>
      <c r="BO5561">
        <f t="shared" si="606"/>
        <v>0</v>
      </c>
      <c r="CC5561">
        <f t="shared" si="607"/>
        <v>0</v>
      </c>
      <c r="CD5561">
        <f t="shared" si="608"/>
        <v>0</v>
      </c>
      <c r="CG5561">
        <f ca="1">IFERROR(INDIRECT("IVA!X"&amp;MATCH(MID(COMPRAS!C5461,1,2)&amp;MID(COMPRAS!F5461,1,2)&amp;MID(COMPRAS!D5461,1,2),IVA!W:W,0)),"SIN COD.")</f>
        <v>0</v>
      </c>
      <c r="CH5561">
        <f ca="1">IFERROR(INDIRECT("IVA!Y"&amp;MATCH(MID(COMPRAS!C5461,1,2)&amp;MID(COMPRAS!F5461,1,2)&amp;MID(COMPRAS!D5461,1,2),IVA!W:W,0)),"SIN COD.")</f>
        <v>0</v>
      </c>
    </row>
    <row r="5562" spans="1:86" x14ac:dyDescent="0.25">
      <c r="A5562"/>
      <c r="B5562"/>
      <c r="D5562"/>
      <c r="AL5562">
        <f t="shared" si="602"/>
        <v>0</v>
      </c>
      <c r="AQ5562">
        <f t="shared" si="603"/>
        <v>0</v>
      </c>
      <c r="AR5562" t="str">
        <f>IFERROR(IF(OR(AP5562=338,AP5562=340,AP5562=341,AP5562=342,AP5562="342A",AP5562="342B"),PorcenRet(AP5562,AT5562,AU5562),INDEX(PORCENTAJEBUSCAR,MATCH(AP5562,CódigoRET,0),4)*1),"")</f>
        <v/>
      </c>
      <c r="AS5562">
        <f t="shared" si="604"/>
        <v>0</v>
      </c>
      <c r="BF5562" t="str">
        <f>IFERROR(IF(OR(BD5562=338,BD5562=340,BD5562=341,BD5562=342,BD5562="342A",BD5562="342B"),PorcenRet(BD5562,BH5562,BI5562),INDEX(PORCENTAJEBUSCAR,MATCH(BD5562,CódigoRET,0),4)*1),"")</f>
        <v/>
      </c>
      <c r="BG5562">
        <f t="shared" si="605"/>
        <v>0</v>
      </c>
      <c r="BO5562">
        <f t="shared" si="606"/>
        <v>0</v>
      </c>
      <c r="CC5562">
        <f t="shared" si="607"/>
        <v>0</v>
      </c>
      <c r="CD5562">
        <f t="shared" si="608"/>
        <v>0</v>
      </c>
      <c r="CG5562">
        <f ca="1">IFERROR(INDIRECT("IVA!X"&amp;MATCH(MID(COMPRAS!C5462,1,2)&amp;MID(COMPRAS!F5462,1,2)&amp;MID(COMPRAS!D5462,1,2),IVA!W:W,0)),"SIN COD.")</f>
        <v>0</v>
      </c>
      <c r="CH5562">
        <f ca="1">IFERROR(INDIRECT("IVA!Y"&amp;MATCH(MID(COMPRAS!C5462,1,2)&amp;MID(COMPRAS!F5462,1,2)&amp;MID(COMPRAS!D5462,1,2),IVA!W:W,0)),"SIN COD.")</f>
        <v>0</v>
      </c>
    </row>
    <row r="5563" spans="1:86" x14ac:dyDescent="0.25">
      <c r="A5563"/>
      <c r="B5563"/>
      <c r="D5563"/>
      <c r="AL5563">
        <f t="shared" si="602"/>
        <v>0</v>
      </c>
      <c r="AQ5563">
        <f t="shared" si="603"/>
        <v>0</v>
      </c>
      <c r="AR5563" t="str">
        <f>IFERROR(IF(OR(AP5563=338,AP5563=340,AP5563=341,AP5563=342,AP5563="342A",AP5563="342B"),PorcenRet(AP5563,AT5563,AU5563),INDEX(PORCENTAJEBUSCAR,MATCH(AP5563,CódigoRET,0),4)*1),"")</f>
        <v/>
      </c>
      <c r="AS5563">
        <f t="shared" si="604"/>
        <v>0</v>
      </c>
      <c r="BF5563" t="str">
        <f>IFERROR(IF(OR(BD5563=338,BD5563=340,BD5563=341,BD5563=342,BD5563="342A",BD5563="342B"),PorcenRet(BD5563,BH5563,BI5563),INDEX(PORCENTAJEBUSCAR,MATCH(BD5563,CódigoRET,0),4)*1),"")</f>
        <v/>
      </c>
      <c r="BG5563">
        <f t="shared" si="605"/>
        <v>0</v>
      </c>
      <c r="BO5563">
        <f t="shared" si="606"/>
        <v>0</v>
      </c>
      <c r="CC5563">
        <f t="shared" si="607"/>
        <v>0</v>
      </c>
      <c r="CD5563">
        <f t="shared" si="608"/>
        <v>0</v>
      </c>
      <c r="CG5563">
        <f ca="1">IFERROR(INDIRECT("IVA!X"&amp;MATCH(MID(COMPRAS!C5463,1,2)&amp;MID(COMPRAS!F5463,1,2)&amp;MID(COMPRAS!D5463,1,2),IVA!W:W,0)),"SIN COD.")</f>
        <v>0</v>
      </c>
      <c r="CH5563">
        <f ca="1">IFERROR(INDIRECT("IVA!Y"&amp;MATCH(MID(COMPRAS!C5463,1,2)&amp;MID(COMPRAS!F5463,1,2)&amp;MID(COMPRAS!D5463,1,2),IVA!W:W,0)),"SIN COD.")</f>
        <v>0</v>
      </c>
    </row>
    <row r="5564" spans="1:86" x14ac:dyDescent="0.25">
      <c r="A5564"/>
      <c r="B5564"/>
      <c r="D5564"/>
      <c r="AL5564">
        <f t="shared" si="602"/>
        <v>0</v>
      </c>
      <c r="AQ5564">
        <f t="shared" si="603"/>
        <v>0</v>
      </c>
      <c r="AR5564" t="str">
        <f>IFERROR(IF(OR(AP5564=338,AP5564=340,AP5564=341,AP5564=342,AP5564="342A",AP5564="342B"),PorcenRet(AP5564,AT5564,AU5564),INDEX(PORCENTAJEBUSCAR,MATCH(AP5564,CódigoRET,0),4)*1),"")</f>
        <v/>
      </c>
      <c r="AS5564">
        <f t="shared" si="604"/>
        <v>0</v>
      </c>
      <c r="BF5564" t="str">
        <f>IFERROR(IF(OR(BD5564=338,BD5564=340,BD5564=341,BD5564=342,BD5564="342A",BD5564="342B"),PorcenRet(BD5564,BH5564,BI5564),INDEX(PORCENTAJEBUSCAR,MATCH(BD5564,CódigoRET,0),4)*1),"")</f>
        <v/>
      </c>
      <c r="BG5564">
        <f t="shared" si="605"/>
        <v>0</v>
      </c>
      <c r="BO5564">
        <f t="shared" si="606"/>
        <v>0</v>
      </c>
      <c r="CC5564">
        <f t="shared" si="607"/>
        <v>0</v>
      </c>
      <c r="CD5564">
        <f t="shared" si="608"/>
        <v>0</v>
      </c>
      <c r="CG5564">
        <f ca="1">IFERROR(INDIRECT("IVA!X"&amp;MATCH(MID(COMPRAS!C5464,1,2)&amp;MID(COMPRAS!F5464,1,2)&amp;MID(COMPRAS!D5464,1,2),IVA!W:W,0)),"SIN COD.")</f>
        <v>0</v>
      </c>
      <c r="CH5564">
        <f ca="1">IFERROR(INDIRECT("IVA!Y"&amp;MATCH(MID(COMPRAS!C5464,1,2)&amp;MID(COMPRAS!F5464,1,2)&amp;MID(COMPRAS!D5464,1,2),IVA!W:W,0)),"SIN COD.")</f>
        <v>0</v>
      </c>
    </row>
    <row r="5565" spans="1:86" x14ac:dyDescent="0.25">
      <c r="A5565"/>
      <c r="B5565"/>
      <c r="D5565"/>
      <c r="AL5565">
        <f t="shared" si="602"/>
        <v>0</v>
      </c>
      <c r="AQ5565">
        <f t="shared" si="603"/>
        <v>0</v>
      </c>
      <c r="AR5565" t="str">
        <f>IFERROR(IF(OR(AP5565=338,AP5565=340,AP5565=341,AP5565=342,AP5565="342A",AP5565="342B"),PorcenRet(AP5565,AT5565,AU5565),INDEX(PORCENTAJEBUSCAR,MATCH(AP5565,CódigoRET,0),4)*1),"")</f>
        <v/>
      </c>
      <c r="AS5565">
        <f t="shared" si="604"/>
        <v>0</v>
      </c>
      <c r="BF5565" t="str">
        <f>IFERROR(IF(OR(BD5565=338,BD5565=340,BD5565=341,BD5565=342,BD5565="342A",BD5565="342B"),PorcenRet(BD5565,BH5565,BI5565),INDEX(PORCENTAJEBUSCAR,MATCH(BD5565,CódigoRET,0),4)*1),"")</f>
        <v/>
      </c>
      <c r="BG5565">
        <f t="shared" si="605"/>
        <v>0</v>
      </c>
      <c r="BO5565">
        <f t="shared" si="606"/>
        <v>0</v>
      </c>
      <c r="CC5565">
        <f t="shared" si="607"/>
        <v>0</v>
      </c>
      <c r="CD5565">
        <f t="shared" si="608"/>
        <v>0</v>
      </c>
      <c r="CG5565">
        <f ca="1">IFERROR(INDIRECT("IVA!X"&amp;MATCH(MID(COMPRAS!C5465,1,2)&amp;MID(COMPRAS!F5465,1,2)&amp;MID(COMPRAS!D5465,1,2),IVA!W:W,0)),"SIN COD.")</f>
        <v>0</v>
      </c>
      <c r="CH5565">
        <f ca="1">IFERROR(INDIRECT("IVA!Y"&amp;MATCH(MID(COMPRAS!C5465,1,2)&amp;MID(COMPRAS!F5465,1,2)&amp;MID(COMPRAS!D5465,1,2),IVA!W:W,0)),"SIN COD.")</f>
        <v>0</v>
      </c>
    </row>
    <row r="5566" spans="1:86" x14ac:dyDescent="0.25">
      <c r="A5566"/>
      <c r="B5566"/>
      <c r="D5566"/>
      <c r="AL5566">
        <f t="shared" si="602"/>
        <v>0</v>
      </c>
      <c r="AQ5566">
        <f t="shared" si="603"/>
        <v>0</v>
      </c>
      <c r="AR5566" t="str">
        <f>IFERROR(IF(OR(AP5566=338,AP5566=340,AP5566=341,AP5566=342,AP5566="342A",AP5566="342B"),PorcenRet(AP5566,AT5566,AU5566),INDEX(PORCENTAJEBUSCAR,MATCH(AP5566,CódigoRET,0),4)*1),"")</f>
        <v/>
      </c>
      <c r="AS5566">
        <f t="shared" si="604"/>
        <v>0</v>
      </c>
      <c r="BF5566" t="str">
        <f>IFERROR(IF(OR(BD5566=338,BD5566=340,BD5566=341,BD5566=342,BD5566="342A",BD5566="342B"),PorcenRet(BD5566,BH5566,BI5566),INDEX(PORCENTAJEBUSCAR,MATCH(BD5566,CódigoRET,0),4)*1),"")</f>
        <v/>
      </c>
      <c r="BG5566">
        <f t="shared" si="605"/>
        <v>0</v>
      </c>
      <c r="BO5566">
        <f t="shared" si="606"/>
        <v>0</v>
      </c>
      <c r="CC5566">
        <f t="shared" si="607"/>
        <v>0</v>
      </c>
      <c r="CD5566">
        <f t="shared" si="608"/>
        <v>0</v>
      </c>
      <c r="CG5566">
        <f ca="1">IFERROR(INDIRECT("IVA!X"&amp;MATCH(MID(COMPRAS!C5466,1,2)&amp;MID(COMPRAS!F5466,1,2)&amp;MID(COMPRAS!D5466,1,2),IVA!W:W,0)),"SIN COD.")</f>
        <v>0</v>
      </c>
      <c r="CH5566">
        <f ca="1">IFERROR(INDIRECT("IVA!Y"&amp;MATCH(MID(COMPRAS!C5466,1,2)&amp;MID(COMPRAS!F5466,1,2)&amp;MID(COMPRAS!D5466,1,2),IVA!W:W,0)),"SIN COD.")</f>
        <v>0</v>
      </c>
    </row>
    <row r="5567" spans="1:86" x14ac:dyDescent="0.25">
      <c r="A5567"/>
      <c r="B5567"/>
      <c r="D5567"/>
      <c r="AL5567">
        <f t="shared" si="602"/>
        <v>0</v>
      </c>
      <c r="AQ5567">
        <f t="shared" si="603"/>
        <v>0</v>
      </c>
      <c r="AR5567" t="str">
        <f>IFERROR(IF(OR(AP5567=338,AP5567=340,AP5567=341,AP5567=342,AP5567="342A",AP5567="342B"),PorcenRet(AP5567,AT5567,AU5567),INDEX(PORCENTAJEBUSCAR,MATCH(AP5567,CódigoRET,0),4)*1),"")</f>
        <v/>
      </c>
      <c r="AS5567">
        <f t="shared" si="604"/>
        <v>0</v>
      </c>
      <c r="BF5567" t="str">
        <f>IFERROR(IF(OR(BD5567=338,BD5567=340,BD5567=341,BD5567=342,BD5567="342A",BD5567="342B"),PorcenRet(BD5567,BH5567,BI5567),INDEX(PORCENTAJEBUSCAR,MATCH(BD5567,CódigoRET,0),4)*1),"")</f>
        <v/>
      </c>
      <c r="BG5567">
        <f t="shared" si="605"/>
        <v>0</v>
      </c>
      <c r="BO5567">
        <f t="shared" si="606"/>
        <v>0</v>
      </c>
      <c r="CC5567">
        <f t="shared" si="607"/>
        <v>0</v>
      </c>
      <c r="CD5567">
        <f t="shared" si="608"/>
        <v>0</v>
      </c>
      <c r="CG5567">
        <f ca="1">IFERROR(INDIRECT("IVA!X"&amp;MATCH(MID(COMPRAS!C5467,1,2)&amp;MID(COMPRAS!F5467,1,2)&amp;MID(COMPRAS!D5467,1,2),IVA!W:W,0)),"SIN COD.")</f>
        <v>0</v>
      </c>
      <c r="CH5567">
        <f ca="1">IFERROR(INDIRECT("IVA!Y"&amp;MATCH(MID(COMPRAS!C5467,1,2)&amp;MID(COMPRAS!F5467,1,2)&amp;MID(COMPRAS!D5467,1,2),IVA!W:W,0)),"SIN COD.")</f>
        <v>0</v>
      </c>
    </row>
    <row r="5568" spans="1:86" x14ac:dyDescent="0.25">
      <c r="A5568"/>
      <c r="B5568"/>
      <c r="D5568"/>
      <c r="AL5568">
        <f t="shared" si="602"/>
        <v>0</v>
      </c>
      <c r="AQ5568">
        <f t="shared" si="603"/>
        <v>0</v>
      </c>
      <c r="AR5568" t="str">
        <f>IFERROR(IF(OR(AP5568=338,AP5568=340,AP5568=341,AP5568=342,AP5568="342A",AP5568="342B"),PorcenRet(AP5568,AT5568,AU5568),INDEX(PORCENTAJEBUSCAR,MATCH(AP5568,CódigoRET,0),4)*1),"")</f>
        <v/>
      </c>
      <c r="AS5568">
        <f t="shared" si="604"/>
        <v>0</v>
      </c>
      <c r="BF5568" t="str">
        <f>IFERROR(IF(OR(BD5568=338,BD5568=340,BD5568=341,BD5568=342,BD5568="342A",BD5568="342B"),PorcenRet(BD5568,BH5568,BI5568),INDEX(PORCENTAJEBUSCAR,MATCH(BD5568,CódigoRET,0),4)*1),"")</f>
        <v/>
      </c>
      <c r="BG5568">
        <f t="shared" si="605"/>
        <v>0</v>
      </c>
      <c r="BO5568">
        <f t="shared" si="606"/>
        <v>0</v>
      </c>
      <c r="CC5568">
        <f t="shared" si="607"/>
        <v>0</v>
      </c>
      <c r="CD5568">
        <f t="shared" si="608"/>
        <v>0</v>
      </c>
      <c r="CG5568">
        <f ca="1">IFERROR(INDIRECT("IVA!X"&amp;MATCH(MID(COMPRAS!C5468,1,2)&amp;MID(COMPRAS!F5468,1,2)&amp;MID(COMPRAS!D5468,1,2),IVA!W:W,0)),"SIN COD.")</f>
        <v>0</v>
      </c>
      <c r="CH5568">
        <f ca="1">IFERROR(INDIRECT("IVA!Y"&amp;MATCH(MID(COMPRAS!C5468,1,2)&amp;MID(COMPRAS!F5468,1,2)&amp;MID(COMPRAS!D5468,1,2),IVA!W:W,0)),"SIN COD.")</f>
        <v>0</v>
      </c>
    </row>
    <row r="5569" spans="1:86" x14ac:dyDescent="0.25">
      <c r="A5569"/>
      <c r="B5569"/>
      <c r="D5569"/>
      <c r="AL5569">
        <f t="shared" si="602"/>
        <v>0</v>
      </c>
      <c r="AQ5569">
        <f t="shared" si="603"/>
        <v>0</v>
      </c>
      <c r="AR5569" t="str">
        <f>IFERROR(IF(OR(AP5569=338,AP5569=340,AP5569=341,AP5569=342,AP5569="342A",AP5569="342B"),PorcenRet(AP5569,AT5569,AU5569),INDEX(PORCENTAJEBUSCAR,MATCH(AP5569,CódigoRET,0),4)*1),"")</f>
        <v/>
      </c>
      <c r="AS5569">
        <f t="shared" si="604"/>
        <v>0</v>
      </c>
      <c r="BF5569" t="str">
        <f>IFERROR(IF(OR(BD5569=338,BD5569=340,BD5569=341,BD5569=342,BD5569="342A",BD5569="342B"),PorcenRet(BD5569,BH5569,BI5569),INDEX(PORCENTAJEBUSCAR,MATCH(BD5569,CódigoRET,0),4)*1),"")</f>
        <v/>
      </c>
      <c r="BG5569">
        <f t="shared" si="605"/>
        <v>0</v>
      </c>
      <c r="BO5569">
        <f t="shared" si="606"/>
        <v>0</v>
      </c>
      <c r="CC5569">
        <f t="shared" si="607"/>
        <v>0</v>
      </c>
      <c r="CD5569">
        <f t="shared" si="608"/>
        <v>0</v>
      </c>
      <c r="CG5569">
        <f ca="1">IFERROR(INDIRECT("IVA!X"&amp;MATCH(MID(COMPRAS!C5469,1,2)&amp;MID(COMPRAS!F5469,1,2)&amp;MID(COMPRAS!D5469,1,2),IVA!W:W,0)),"SIN COD.")</f>
        <v>0</v>
      </c>
      <c r="CH5569">
        <f ca="1">IFERROR(INDIRECT("IVA!Y"&amp;MATCH(MID(COMPRAS!C5469,1,2)&amp;MID(COMPRAS!F5469,1,2)&amp;MID(COMPRAS!D5469,1,2),IVA!W:W,0)),"SIN COD.")</f>
        <v>0</v>
      </c>
    </row>
    <row r="5570" spans="1:86" x14ac:dyDescent="0.25">
      <c r="A5570"/>
      <c r="B5570"/>
      <c r="D5570"/>
      <c r="AL5570">
        <f t="shared" ref="AL5570:AL5633" si="609">O5570+P5570+Q5570+R5570+S5570+T5570+U5570+V5570</f>
        <v>0</v>
      </c>
      <c r="AQ5570">
        <f t="shared" ref="AQ5570:AQ5633" si="610">+P5570+Q5570+R5570+S5570-BE5570-BQ5570-BW5570+O5570</f>
        <v>0</v>
      </c>
      <c r="AR5570" t="str">
        <f>IFERROR(IF(OR(AP5570=338,AP5570=340,AP5570=341,AP5570=342,AP5570="342A",AP5570="342B"),PorcenRet(AP5570,AT5570,AU5570),INDEX(PORCENTAJEBUSCAR,MATCH(AP5570,CódigoRET,0),4)*1),"")</f>
        <v/>
      </c>
      <c r="AS5570">
        <f t="shared" ref="AS5570:AS5633" si="611">ROUND(IF(AP5570="",0,AQ5570*(AR5570/100)),2)</f>
        <v>0</v>
      </c>
      <c r="BF5570" t="str">
        <f>IFERROR(IF(OR(BD5570=338,BD5570=340,BD5570=341,BD5570=342,BD5570="342A",BD5570="342B"),PorcenRet(BD5570,BH5570,BI5570),INDEX(PORCENTAJEBUSCAR,MATCH(BD5570,CódigoRET,0),4)*1),"")</f>
        <v/>
      </c>
      <c r="BG5570">
        <f t="shared" ref="BG5570:BG5633" si="612">ROUND(IF(BD5570="",0,BE5570*(BF5570/100)),2)</f>
        <v>0</v>
      </c>
      <c r="BO5570">
        <f t="shared" ref="BO5570:BO5633" si="613">IF(MID(F5570,1,2)="41",SUM(O5570:S5570),0)</f>
        <v>0</v>
      </c>
      <c r="CC5570">
        <f t="shared" ref="CC5570:CC5633" si="614">O5570+P5570+Q5570+R5570+S5570</f>
        <v>0</v>
      </c>
      <c r="CD5570">
        <f t="shared" ref="CD5570:CD5633" si="615">T5570+U5570</f>
        <v>0</v>
      </c>
      <c r="CG5570">
        <f ca="1">IFERROR(INDIRECT("IVA!X"&amp;MATCH(MID(COMPRAS!C5470,1,2)&amp;MID(COMPRAS!F5470,1,2)&amp;MID(COMPRAS!D5470,1,2),IVA!W:W,0)),"SIN COD.")</f>
        <v>0</v>
      </c>
      <c r="CH5570">
        <f ca="1">IFERROR(INDIRECT("IVA!Y"&amp;MATCH(MID(COMPRAS!C5470,1,2)&amp;MID(COMPRAS!F5470,1,2)&amp;MID(COMPRAS!D5470,1,2),IVA!W:W,0)),"SIN COD.")</f>
        <v>0</v>
      </c>
    </row>
    <row r="5571" spans="1:86" x14ac:dyDescent="0.25">
      <c r="A5571"/>
      <c r="B5571"/>
      <c r="D5571"/>
      <c r="AL5571">
        <f t="shared" si="609"/>
        <v>0</v>
      </c>
      <c r="AQ5571">
        <f t="shared" si="610"/>
        <v>0</v>
      </c>
      <c r="AR5571" t="str">
        <f>IFERROR(IF(OR(AP5571=338,AP5571=340,AP5571=341,AP5571=342,AP5571="342A",AP5571="342B"),PorcenRet(AP5571,AT5571,AU5571),INDEX(PORCENTAJEBUSCAR,MATCH(AP5571,CódigoRET,0),4)*1),"")</f>
        <v/>
      </c>
      <c r="AS5571">
        <f t="shared" si="611"/>
        <v>0</v>
      </c>
      <c r="BF5571" t="str">
        <f>IFERROR(IF(OR(BD5571=338,BD5571=340,BD5571=341,BD5571=342,BD5571="342A",BD5571="342B"),PorcenRet(BD5571,BH5571,BI5571),INDEX(PORCENTAJEBUSCAR,MATCH(BD5571,CódigoRET,0),4)*1),"")</f>
        <v/>
      </c>
      <c r="BG5571">
        <f t="shared" si="612"/>
        <v>0</v>
      </c>
      <c r="BO5571">
        <f t="shared" si="613"/>
        <v>0</v>
      </c>
      <c r="CC5571">
        <f t="shared" si="614"/>
        <v>0</v>
      </c>
      <c r="CD5571">
        <f t="shared" si="615"/>
        <v>0</v>
      </c>
      <c r="CG5571">
        <f ca="1">IFERROR(INDIRECT("IVA!X"&amp;MATCH(MID(COMPRAS!C5471,1,2)&amp;MID(COMPRAS!F5471,1,2)&amp;MID(COMPRAS!D5471,1,2),IVA!W:W,0)),"SIN COD.")</f>
        <v>0</v>
      </c>
      <c r="CH5571">
        <f ca="1">IFERROR(INDIRECT("IVA!Y"&amp;MATCH(MID(COMPRAS!C5471,1,2)&amp;MID(COMPRAS!F5471,1,2)&amp;MID(COMPRAS!D5471,1,2),IVA!W:W,0)),"SIN COD.")</f>
        <v>0</v>
      </c>
    </row>
    <row r="5572" spans="1:86" x14ac:dyDescent="0.25">
      <c r="A5572"/>
      <c r="B5572"/>
      <c r="D5572"/>
      <c r="AL5572">
        <f t="shared" si="609"/>
        <v>0</v>
      </c>
      <c r="AQ5572">
        <f t="shared" si="610"/>
        <v>0</v>
      </c>
      <c r="AR5572" t="str">
        <f>IFERROR(IF(OR(AP5572=338,AP5572=340,AP5572=341,AP5572=342,AP5572="342A",AP5572="342B"),PorcenRet(AP5572,AT5572,AU5572),INDEX(PORCENTAJEBUSCAR,MATCH(AP5572,CódigoRET,0),4)*1),"")</f>
        <v/>
      </c>
      <c r="AS5572">
        <f t="shared" si="611"/>
        <v>0</v>
      </c>
      <c r="BF5572" t="str">
        <f>IFERROR(IF(OR(BD5572=338,BD5572=340,BD5572=341,BD5572=342,BD5572="342A",BD5572="342B"),PorcenRet(BD5572,BH5572,BI5572),INDEX(PORCENTAJEBUSCAR,MATCH(BD5572,CódigoRET,0),4)*1),"")</f>
        <v/>
      </c>
      <c r="BG5572">
        <f t="shared" si="612"/>
        <v>0</v>
      </c>
      <c r="BO5572">
        <f t="shared" si="613"/>
        <v>0</v>
      </c>
      <c r="CC5572">
        <f t="shared" si="614"/>
        <v>0</v>
      </c>
      <c r="CD5572">
        <f t="shared" si="615"/>
        <v>0</v>
      </c>
      <c r="CG5572">
        <f ca="1">IFERROR(INDIRECT("IVA!X"&amp;MATCH(MID(COMPRAS!C5472,1,2)&amp;MID(COMPRAS!F5472,1,2)&amp;MID(COMPRAS!D5472,1,2),IVA!W:W,0)),"SIN COD.")</f>
        <v>0</v>
      </c>
      <c r="CH5572">
        <f ca="1">IFERROR(INDIRECT("IVA!Y"&amp;MATCH(MID(COMPRAS!C5472,1,2)&amp;MID(COMPRAS!F5472,1,2)&amp;MID(COMPRAS!D5472,1,2),IVA!W:W,0)),"SIN COD.")</f>
        <v>0</v>
      </c>
    </row>
    <row r="5573" spans="1:86" x14ac:dyDescent="0.25">
      <c r="A5573"/>
      <c r="B5573"/>
      <c r="D5573"/>
      <c r="AL5573">
        <f t="shared" si="609"/>
        <v>0</v>
      </c>
      <c r="AQ5573">
        <f t="shared" si="610"/>
        <v>0</v>
      </c>
      <c r="AR5573" t="str">
        <f>IFERROR(IF(OR(AP5573=338,AP5573=340,AP5573=341,AP5573=342,AP5573="342A",AP5573="342B"),PorcenRet(AP5573,AT5573,AU5573),INDEX(PORCENTAJEBUSCAR,MATCH(AP5573,CódigoRET,0),4)*1),"")</f>
        <v/>
      </c>
      <c r="AS5573">
        <f t="shared" si="611"/>
        <v>0</v>
      </c>
      <c r="BF5573" t="str">
        <f>IFERROR(IF(OR(BD5573=338,BD5573=340,BD5573=341,BD5573=342,BD5573="342A",BD5573="342B"),PorcenRet(BD5573,BH5573,BI5573),INDEX(PORCENTAJEBUSCAR,MATCH(BD5573,CódigoRET,0),4)*1),"")</f>
        <v/>
      </c>
      <c r="BG5573">
        <f t="shared" si="612"/>
        <v>0</v>
      </c>
      <c r="BO5573">
        <f t="shared" si="613"/>
        <v>0</v>
      </c>
      <c r="CC5573">
        <f t="shared" si="614"/>
        <v>0</v>
      </c>
      <c r="CD5573">
        <f t="shared" si="615"/>
        <v>0</v>
      </c>
      <c r="CG5573">
        <f ca="1">IFERROR(INDIRECT("IVA!X"&amp;MATCH(MID(COMPRAS!C5473,1,2)&amp;MID(COMPRAS!F5473,1,2)&amp;MID(COMPRAS!D5473,1,2),IVA!W:W,0)),"SIN COD.")</f>
        <v>0</v>
      </c>
      <c r="CH5573">
        <f ca="1">IFERROR(INDIRECT("IVA!Y"&amp;MATCH(MID(COMPRAS!C5473,1,2)&amp;MID(COMPRAS!F5473,1,2)&amp;MID(COMPRAS!D5473,1,2),IVA!W:W,0)),"SIN COD.")</f>
        <v>0</v>
      </c>
    </row>
    <row r="5574" spans="1:86" x14ac:dyDescent="0.25">
      <c r="A5574"/>
      <c r="B5574"/>
      <c r="D5574"/>
      <c r="AL5574">
        <f t="shared" si="609"/>
        <v>0</v>
      </c>
      <c r="AQ5574">
        <f t="shared" si="610"/>
        <v>0</v>
      </c>
      <c r="AR5574" t="str">
        <f>IFERROR(IF(OR(AP5574=338,AP5574=340,AP5574=341,AP5574=342,AP5574="342A",AP5574="342B"),PorcenRet(AP5574,AT5574,AU5574),INDEX(PORCENTAJEBUSCAR,MATCH(AP5574,CódigoRET,0),4)*1),"")</f>
        <v/>
      </c>
      <c r="AS5574">
        <f t="shared" si="611"/>
        <v>0</v>
      </c>
      <c r="BF5574" t="str">
        <f>IFERROR(IF(OR(BD5574=338,BD5574=340,BD5574=341,BD5574=342,BD5574="342A",BD5574="342B"),PorcenRet(BD5574,BH5574,BI5574),INDEX(PORCENTAJEBUSCAR,MATCH(BD5574,CódigoRET,0),4)*1),"")</f>
        <v/>
      </c>
      <c r="BG5574">
        <f t="shared" si="612"/>
        <v>0</v>
      </c>
      <c r="BO5574">
        <f t="shared" si="613"/>
        <v>0</v>
      </c>
      <c r="CC5574">
        <f t="shared" si="614"/>
        <v>0</v>
      </c>
      <c r="CD5574">
        <f t="shared" si="615"/>
        <v>0</v>
      </c>
      <c r="CG5574">
        <f ca="1">IFERROR(INDIRECT("IVA!X"&amp;MATCH(MID(COMPRAS!C5474,1,2)&amp;MID(COMPRAS!F5474,1,2)&amp;MID(COMPRAS!D5474,1,2),IVA!W:W,0)),"SIN COD.")</f>
        <v>0</v>
      </c>
      <c r="CH5574">
        <f ca="1">IFERROR(INDIRECT("IVA!Y"&amp;MATCH(MID(COMPRAS!C5474,1,2)&amp;MID(COMPRAS!F5474,1,2)&amp;MID(COMPRAS!D5474,1,2),IVA!W:W,0)),"SIN COD.")</f>
        <v>0</v>
      </c>
    </row>
    <row r="5575" spans="1:86" x14ac:dyDescent="0.25">
      <c r="A5575"/>
      <c r="B5575"/>
      <c r="D5575"/>
      <c r="AL5575">
        <f t="shared" si="609"/>
        <v>0</v>
      </c>
      <c r="AQ5575">
        <f t="shared" si="610"/>
        <v>0</v>
      </c>
      <c r="AR5575" t="str">
        <f>IFERROR(IF(OR(AP5575=338,AP5575=340,AP5575=341,AP5575=342,AP5575="342A",AP5575="342B"),PorcenRet(AP5575,AT5575,AU5575),INDEX(PORCENTAJEBUSCAR,MATCH(AP5575,CódigoRET,0),4)*1),"")</f>
        <v/>
      </c>
      <c r="AS5575">
        <f t="shared" si="611"/>
        <v>0</v>
      </c>
      <c r="BF5575" t="str">
        <f>IFERROR(IF(OR(BD5575=338,BD5575=340,BD5575=341,BD5575=342,BD5575="342A",BD5575="342B"),PorcenRet(BD5575,BH5575,BI5575),INDEX(PORCENTAJEBUSCAR,MATCH(BD5575,CódigoRET,0),4)*1),"")</f>
        <v/>
      </c>
      <c r="BG5575">
        <f t="shared" si="612"/>
        <v>0</v>
      </c>
      <c r="BO5575">
        <f t="shared" si="613"/>
        <v>0</v>
      </c>
      <c r="CC5575">
        <f t="shared" si="614"/>
        <v>0</v>
      </c>
      <c r="CD5575">
        <f t="shared" si="615"/>
        <v>0</v>
      </c>
      <c r="CG5575">
        <f ca="1">IFERROR(INDIRECT("IVA!X"&amp;MATCH(MID(COMPRAS!C5475,1,2)&amp;MID(COMPRAS!F5475,1,2)&amp;MID(COMPRAS!D5475,1,2),IVA!W:W,0)),"SIN COD.")</f>
        <v>0</v>
      </c>
      <c r="CH5575">
        <f ca="1">IFERROR(INDIRECT("IVA!Y"&amp;MATCH(MID(COMPRAS!C5475,1,2)&amp;MID(COMPRAS!F5475,1,2)&amp;MID(COMPRAS!D5475,1,2),IVA!W:W,0)),"SIN COD.")</f>
        <v>0</v>
      </c>
    </row>
    <row r="5576" spans="1:86" x14ac:dyDescent="0.25">
      <c r="A5576"/>
      <c r="B5576"/>
      <c r="D5576"/>
      <c r="AL5576">
        <f t="shared" si="609"/>
        <v>0</v>
      </c>
      <c r="AQ5576">
        <f t="shared" si="610"/>
        <v>0</v>
      </c>
      <c r="AR5576" t="str">
        <f>IFERROR(IF(OR(AP5576=338,AP5576=340,AP5576=341,AP5576=342,AP5576="342A",AP5576="342B"),PorcenRet(AP5576,AT5576,AU5576),INDEX(PORCENTAJEBUSCAR,MATCH(AP5576,CódigoRET,0),4)*1),"")</f>
        <v/>
      </c>
      <c r="AS5576">
        <f t="shared" si="611"/>
        <v>0</v>
      </c>
      <c r="BF5576" t="str">
        <f>IFERROR(IF(OR(BD5576=338,BD5576=340,BD5576=341,BD5576=342,BD5576="342A",BD5576="342B"),PorcenRet(BD5576,BH5576,BI5576),INDEX(PORCENTAJEBUSCAR,MATCH(BD5576,CódigoRET,0),4)*1),"")</f>
        <v/>
      </c>
      <c r="BG5576">
        <f t="shared" si="612"/>
        <v>0</v>
      </c>
      <c r="BO5576">
        <f t="shared" si="613"/>
        <v>0</v>
      </c>
      <c r="CC5576">
        <f t="shared" si="614"/>
        <v>0</v>
      </c>
      <c r="CD5576">
        <f t="shared" si="615"/>
        <v>0</v>
      </c>
      <c r="CG5576">
        <f ca="1">IFERROR(INDIRECT("IVA!X"&amp;MATCH(MID(COMPRAS!C5476,1,2)&amp;MID(COMPRAS!F5476,1,2)&amp;MID(COMPRAS!D5476,1,2),IVA!W:W,0)),"SIN COD.")</f>
        <v>0</v>
      </c>
      <c r="CH5576">
        <f ca="1">IFERROR(INDIRECT("IVA!Y"&amp;MATCH(MID(COMPRAS!C5476,1,2)&amp;MID(COMPRAS!F5476,1,2)&amp;MID(COMPRAS!D5476,1,2),IVA!W:W,0)),"SIN COD.")</f>
        <v>0</v>
      </c>
    </row>
    <row r="5577" spans="1:86" x14ac:dyDescent="0.25">
      <c r="A5577"/>
      <c r="B5577"/>
      <c r="D5577"/>
      <c r="AL5577">
        <f t="shared" si="609"/>
        <v>0</v>
      </c>
      <c r="AQ5577">
        <f t="shared" si="610"/>
        <v>0</v>
      </c>
      <c r="AR5577" t="str">
        <f>IFERROR(IF(OR(AP5577=338,AP5577=340,AP5577=341,AP5577=342,AP5577="342A",AP5577="342B"),PorcenRet(AP5577,AT5577,AU5577),INDEX(PORCENTAJEBUSCAR,MATCH(AP5577,CódigoRET,0),4)*1),"")</f>
        <v/>
      </c>
      <c r="AS5577">
        <f t="shared" si="611"/>
        <v>0</v>
      </c>
      <c r="BF5577" t="str">
        <f>IFERROR(IF(OR(BD5577=338,BD5577=340,BD5577=341,BD5577=342,BD5577="342A",BD5577="342B"),PorcenRet(BD5577,BH5577,BI5577),INDEX(PORCENTAJEBUSCAR,MATCH(BD5577,CódigoRET,0),4)*1),"")</f>
        <v/>
      </c>
      <c r="BG5577">
        <f t="shared" si="612"/>
        <v>0</v>
      </c>
      <c r="BO5577">
        <f t="shared" si="613"/>
        <v>0</v>
      </c>
      <c r="CC5577">
        <f t="shared" si="614"/>
        <v>0</v>
      </c>
      <c r="CD5577">
        <f t="shared" si="615"/>
        <v>0</v>
      </c>
      <c r="CG5577">
        <f ca="1">IFERROR(INDIRECT("IVA!X"&amp;MATCH(MID(COMPRAS!C5477,1,2)&amp;MID(COMPRAS!F5477,1,2)&amp;MID(COMPRAS!D5477,1,2),IVA!W:W,0)),"SIN COD.")</f>
        <v>0</v>
      </c>
      <c r="CH5577">
        <f ca="1">IFERROR(INDIRECT("IVA!Y"&amp;MATCH(MID(COMPRAS!C5477,1,2)&amp;MID(COMPRAS!F5477,1,2)&amp;MID(COMPRAS!D5477,1,2),IVA!W:W,0)),"SIN COD.")</f>
        <v>0</v>
      </c>
    </row>
    <row r="5578" spans="1:86" x14ac:dyDescent="0.25">
      <c r="A5578"/>
      <c r="B5578"/>
      <c r="D5578"/>
      <c r="AL5578">
        <f t="shared" si="609"/>
        <v>0</v>
      </c>
      <c r="AQ5578">
        <f t="shared" si="610"/>
        <v>0</v>
      </c>
      <c r="AR5578" t="str">
        <f>IFERROR(IF(OR(AP5578=338,AP5578=340,AP5578=341,AP5578=342,AP5578="342A",AP5578="342B"),PorcenRet(AP5578,AT5578,AU5578),INDEX(PORCENTAJEBUSCAR,MATCH(AP5578,CódigoRET,0),4)*1),"")</f>
        <v/>
      </c>
      <c r="AS5578">
        <f t="shared" si="611"/>
        <v>0</v>
      </c>
      <c r="BF5578" t="str">
        <f>IFERROR(IF(OR(BD5578=338,BD5578=340,BD5578=341,BD5578=342,BD5578="342A",BD5578="342B"),PorcenRet(BD5578,BH5578,BI5578),INDEX(PORCENTAJEBUSCAR,MATCH(BD5578,CódigoRET,0),4)*1),"")</f>
        <v/>
      </c>
      <c r="BG5578">
        <f t="shared" si="612"/>
        <v>0</v>
      </c>
      <c r="BO5578">
        <f t="shared" si="613"/>
        <v>0</v>
      </c>
      <c r="CC5578">
        <f t="shared" si="614"/>
        <v>0</v>
      </c>
      <c r="CD5578">
        <f t="shared" si="615"/>
        <v>0</v>
      </c>
      <c r="CG5578">
        <f ca="1">IFERROR(INDIRECT("IVA!X"&amp;MATCH(MID(COMPRAS!C5478,1,2)&amp;MID(COMPRAS!F5478,1,2)&amp;MID(COMPRAS!D5478,1,2),IVA!W:W,0)),"SIN COD.")</f>
        <v>0</v>
      </c>
      <c r="CH5578">
        <f ca="1">IFERROR(INDIRECT("IVA!Y"&amp;MATCH(MID(COMPRAS!C5478,1,2)&amp;MID(COMPRAS!F5478,1,2)&amp;MID(COMPRAS!D5478,1,2),IVA!W:W,0)),"SIN COD.")</f>
        <v>0</v>
      </c>
    </row>
    <row r="5579" spans="1:86" x14ac:dyDescent="0.25">
      <c r="A5579"/>
      <c r="B5579"/>
      <c r="D5579"/>
      <c r="AL5579">
        <f t="shared" si="609"/>
        <v>0</v>
      </c>
      <c r="AQ5579">
        <f t="shared" si="610"/>
        <v>0</v>
      </c>
      <c r="AR5579" t="str">
        <f>IFERROR(IF(OR(AP5579=338,AP5579=340,AP5579=341,AP5579=342,AP5579="342A",AP5579="342B"),PorcenRet(AP5579,AT5579,AU5579),INDEX(PORCENTAJEBUSCAR,MATCH(AP5579,CódigoRET,0),4)*1),"")</f>
        <v/>
      </c>
      <c r="AS5579">
        <f t="shared" si="611"/>
        <v>0</v>
      </c>
      <c r="BF5579" t="str">
        <f>IFERROR(IF(OR(BD5579=338,BD5579=340,BD5579=341,BD5579=342,BD5579="342A",BD5579="342B"),PorcenRet(BD5579,BH5579,BI5579),INDEX(PORCENTAJEBUSCAR,MATCH(BD5579,CódigoRET,0),4)*1),"")</f>
        <v/>
      </c>
      <c r="BG5579">
        <f t="shared" si="612"/>
        <v>0</v>
      </c>
      <c r="BO5579">
        <f t="shared" si="613"/>
        <v>0</v>
      </c>
      <c r="CC5579">
        <f t="shared" si="614"/>
        <v>0</v>
      </c>
      <c r="CD5579">
        <f t="shared" si="615"/>
        <v>0</v>
      </c>
      <c r="CG5579">
        <f ca="1">IFERROR(INDIRECT("IVA!X"&amp;MATCH(MID(COMPRAS!C5479,1,2)&amp;MID(COMPRAS!F5479,1,2)&amp;MID(COMPRAS!D5479,1,2),IVA!W:W,0)),"SIN COD.")</f>
        <v>0</v>
      </c>
      <c r="CH5579">
        <f ca="1">IFERROR(INDIRECT("IVA!Y"&amp;MATCH(MID(COMPRAS!C5479,1,2)&amp;MID(COMPRAS!F5479,1,2)&amp;MID(COMPRAS!D5479,1,2),IVA!W:W,0)),"SIN COD.")</f>
        <v>0</v>
      </c>
    </row>
    <row r="5580" spans="1:86" x14ac:dyDescent="0.25">
      <c r="A5580"/>
      <c r="B5580"/>
      <c r="D5580"/>
      <c r="AL5580">
        <f t="shared" si="609"/>
        <v>0</v>
      </c>
      <c r="AQ5580">
        <f t="shared" si="610"/>
        <v>0</v>
      </c>
      <c r="AR5580" t="str">
        <f>IFERROR(IF(OR(AP5580=338,AP5580=340,AP5580=341,AP5580=342,AP5580="342A",AP5580="342B"),PorcenRet(AP5580,AT5580,AU5580),INDEX(PORCENTAJEBUSCAR,MATCH(AP5580,CódigoRET,0),4)*1),"")</f>
        <v/>
      </c>
      <c r="AS5580">
        <f t="shared" si="611"/>
        <v>0</v>
      </c>
      <c r="BF5580" t="str">
        <f>IFERROR(IF(OR(BD5580=338,BD5580=340,BD5580=341,BD5580=342,BD5580="342A",BD5580="342B"),PorcenRet(BD5580,BH5580,BI5580),INDEX(PORCENTAJEBUSCAR,MATCH(BD5580,CódigoRET,0),4)*1),"")</f>
        <v/>
      </c>
      <c r="BG5580">
        <f t="shared" si="612"/>
        <v>0</v>
      </c>
      <c r="BO5580">
        <f t="shared" si="613"/>
        <v>0</v>
      </c>
      <c r="CC5580">
        <f t="shared" si="614"/>
        <v>0</v>
      </c>
      <c r="CD5580">
        <f t="shared" si="615"/>
        <v>0</v>
      </c>
      <c r="CG5580">
        <f ca="1">IFERROR(INDIRECT("IVA!X"&amp;MATCH(MID(COMPRAS!C5480,1,2)&amp;MID(COMPRAS!F5480,1,2)&amp;MID(COMPRAS!D5480,1,2),IVA!W:W,0)),"SIN COD.")</f>
        <v>0</v>
      </c>
      <c r="CH5580">
        <f ca="1">IFERROR(INDIRECT("IVA!Y"&amp;MATCH(MID(COMPRAS!C5480,1,2)&amp;MID(COMPRAS!F5480,1,2)&amp;MID(COMPRAS!D5480,1,2),IVA!W:W,0)),"SIN COD.")</f>
        <v>0</v>
      </c>
    </row>
    <row r="5581" spans="1:86" x14ac:dyDescent="0.25">
      <c r="A5581"/>
      <c r="B5581"/>
      <c r="D5581"/>
      <c r="AL5581">
        <f t="shared" si="609"/>
        <v>0</v>
      </c>
      <c r="AQ5581">
        <f t="shared" si="610"/>
        <v>0</v>
      </c>
      <c r="AR5581" t="str">
        <f>IFERROR(IF(OR(AP5581=338,AP5581=340,AP5581=341,AP5581=342,AP5581="342A",AP5581="342B"),PorcenRet(AP5581,AT5581,AU5581),INDEX(PORCENTAJEBUSCAR,MATCH(AP5581,CódigoRET,0),4)*1),"")</f>
        <v/>
      </c>
      <c r="AS5581">
        <f t="shared" si="611"/>
        <v>0</v>
      </c>
      <c r="BF5581" t="str">
        <f>IFERROR(IF(OR(BD5581=338,BD5581=340,BD5581=341,BD5581=342,BD5581="342A",BD5581="342B"),PorcenRet(BD5581,BH5581,BI5581),INDEX(PORCENTAJEBUSCAR,MATCH(BD5581,CódigoRET,0),4)*1),"")</f>
        <v/>
      </c>
      <c r="BG5581">
        <f t="shared" si="612"/>
        <v>0</v>
      </c>
      <c r="BO5581">
        <f t="shared" si="613"/>
        <v>0</v>
      </c>
      <c r="CC5581">
        <f t="shared" si="614"/>
        <v>0</v>
      </c>
      <c r="CD5581">
        <f t="shared" si="615"/>
        <v>0</v>
      </c>
      <c r="CG5581">
        <f ca="1">IFERROR(INDIRECT("IVA!X"&amp;MATCH(MID(COMPRAS!C5481,1,2)&amp;MID(COMPRAS!F5481,1,2)&amp;MID(COMPRAS!D5481,1,2),IVA!W:W,0)),"SIN COD.")</f>
        <v>0</v>
      </c>
      <c r="CH5581">
        <f ca="1">IFERROR(INDIRECT("IVA!Y"&amp;MATCH(MID(COMPRAS!C5481,1,2)&amp;MID(COMPRAS!F5481,1,2)&amp;MID(COMPRAS!D5481,1,2),IVA!W:W,0)),"SIN COD.")</f>
        <v>0</v>
      </c>
    </row>
    <row r="5582" spans="1:86" x14ac:dyDescent="0.25">
      <c r="A5582"/>
      <c r="B5582"/>
      <c r="D5582"/>
      <c r="AL5582">
        <f t="shared" si="609"/>
        <v>0</v>
      </c>
      <c r="AQ5582">
        <f t="shared" si="610"/>
        <v>0</v>
      </c>
      <c r="AR5582" t="str">
        <f>IFERROR(IF(OR(AP5582=338,AP5582=340,AP5582=341,AP5582=342,AP5582="342A",AP5582="342B"),PorcenRet(AP5582,AT5582,AU5582),INDEX(PORCENTAJEBUSCAR,MATCH(AP5582,CódigoRET,0),4)*1),"")</f>
        <v/>
      </c>
      <c r="AS5582">
        <f t="shared" si="611"/>
        <v>0</v>
      </c>
      <c r="BF5582" t="str">
        <f>IFERROR(IF(OR(BD5582=338,BD5582=340,BD5582=341,BD5582=342,BD5582="342A",BD5582="342B"),PorcenRet(BD5582,BH5582,BI5582),INDEX(PORCENTAJEBUSCAR,MATCH(BD5582,CódigoRET,0),4)*1),"")</f>
        <v/>
      </c>
      <c r="BG5582">
        <f t="shared" si="612"/>
        <v>0</v>
      </c>
      <c r="BO5582">
        <f t="shared" si="613"/>
        <v>0</v>
      </c>
      <c r="CC5582">
        <f t="shared" si="614"/>
        <v>0</v>
      </c>
      <c r="CD5582">
        <f t="shared" si="615"/>
        <v>0</v>
      </c>
      <c r="CG5582">
        <f ca="1">IFERROR(INDIRECT("IVA!X"&amp;MATCH(MID(COMPRAS!C5482,1,2)&amp;MID(COMPRAS!F5482,1,2)&amp;MID(COMPRAS!D5482,1,2),IVA!W:W,0)),"SIN COD.")</f>
        <v>0</v>
      </c>
      <c r="CH5582">
        <f ca="1">IFERROR(INDIRECT("IVA!Y"&amp;MATCH(MID(COMPRAS!C5482,1,2)&amp;MID(COMPRAS!F5482,1,2)&amp;MID(COMPRAS!D5482,1,2),IVA!W:W,0)),"SIN COD.")</f>
        <v>0</v>
      </c>
    </row>
    <row r="5583" spans="1:86" x14ac:dyDescent="0.25">
      <c r="A5583"/>
      <c r="B5583"/>
      <c r="D5583"/>
      <c r="AL5583">
        <f t="shared" si="609"/>
        <v>0</v>
      </c>
      <c r="AQ5583">
        <f t="shared" si="610"/>
        <v>0</v>
      </c>
      <c r="AR5583" t="str">
        <f>IFERROR(IF(OR(AP5583=338,AP5583=340,AP5583=341,AP5583=342,AP5583="342A",AP5583="342B"),PorcenRet(AP5583,AT5583,AU5583),INDEX(PORCENTAJEBUSCAR,MATCH(AP5583,CódigoRET,0),4)*1),"")</f>
        <v/>
      </c>
      <c r="AS5583">
        <f t="shared" si="611"/>
        <v>0</v>
      </c>
      <c r="BF5583" t="str">
        <f>IFERROR(IF(OR(BD5583=338,BD5583=340,BD5583=341,BD5583=342,BD5583="342A",BD5583="342B"),PorcenRet(BD5583,BH5583,BI5583),INDEX(PORCENTAJEBUSCAR,MATCH(BD5583,CódigoRET,0),4)*1),"")</f>
        <v/>
      </c>
      <c r="BG5583">
        <f t="shared" si="612"/>
        <v>0</v>
      </c>
      <c r="BO5583">
        <f t="shared" si="613"/>
        <v>0</v>
      </c>
      <c r="CC5583">
        <f t="shared" si="614"/>
        <v>0</v>
      </c>
      <c r="CD5583">
        <f t="shared" si="615"/>
        <v>0</v>
      </c>
      <c r="CG5583">
        <f ca="1">IFERROR(INDIRECT("IVA!X"&amp;MATCH(MID(COMPRAS!C5483,1,2)&amp;MID(COMPRAS!F5483,1,2)&amp;MID(COMPRAS!D5483,1,2),IVA!W:W,0)),"SIN COD.")</f>
        <v>0</v>
      </c>
      <c r="CH5583">
        <f ca="1">IFERROR(INDIRECT("IVA!Y"&amp;MATCH(MID(COMPRAS!C5483,1,2)&amp;MID(COMPRAS!F5483,1,2)&amp;MID(COMPRAS!D5483,1,2),IVA!W:W,0)),"SIN COD.")</f>
        <v>0</v>
      </c>
    </row>
    <row r="5584" spans="1:86" x14ac:dyDescent="0.25">
      <c r="A5584"/>
      <c r="B5584"/>
      <c r="D5584"/>
      <c r="AL5584">
        <f t="shared" si="609"/>
        <v>0</v>
      </c>
      <c r="AQ5584">
        <f t="shared" si="610"/>
        <v>0</v>
      </c>
      <c r="AR5584" t="str">
        <f>IFERROR(IF(OR(AP5584=338,AP5584=340,AP5584=341,AP5584=342,AP5584="342A",AP5584="342B"),PorcenRet(AP5584,AT5584,AU5584),INDEX(PORCENTAJEBUSCAR,MATCH(AP5584,CódigoRET,0),4)*1),"")</f>
        <v/>
      </c>
      <c r="AS5584">
        <f t="shared" si="611"/>
        <v>0</v>
      </c>
      <c r="BF5584" t="str">
        <f>IFERROR(IF(OR(BD5584=338,BD5584=340,BD5584=341,BD5584=342,BD5584="342A",BD5584="342B"),PorcenRet(BD5584,BH5584,BI5584),INDEX(PORCENTAJEBUSCAR,MATCH(BD5584,CódigoRET,0),4)*1),"")</f>
        <v/>
      </c>
      <c r="BG5584">
        <f t="shared" si="612"/>
        <v>0</v>
      </c>
      <c r="BO5584">
        <f t="shared" si="613"/>
        <v>0</v>
      </c>
      <c r="CC5584">
        <f t="shared" si="614"/>
        <v>0</v>
      </c>
      <c r="CD5584">
        <f t="shared" si="615"/>
        <v>0</v>
      </c>
      <c r="CG5584">
        <f ca="1">IFERROR(INDIRECT("IVA!X"&amp;MATCH(MID(COMPRAS!C5484,1,2)&amp;MID(COMPRAS!F5484,1,2)&amp;MID(COMPRAS!D5484,1,2),IVA!W:W,0)),"SIN COD.")</f>
        <v>0</v>
      </c>
      <c r="CH5584">
        <f ca="1">IFERROR(INDIRECT("IVA!Y"&amp;MATCH(MID(COMPRAS!C5484,1,2)&amp;MID(COMPRAS!F5484,1,2)&amp;MID(COMPRAS!D5484,1,2),IVA!W:W,0)),"SIN COD.")</f>
        <v>0</v>
      </c>
    </row>
    <row r="5585" spans="1:86" x14ac:dyDescent="0.25">
      <c r="A5585"/>
      <c r="B5585"/>
      <c r="D5585"/>
      <c r="AL5585">
        <f t="shared" si="609"/>
        <v>0</v>
      </c>
      <c r="AQ5585">
        <f t="shared" si="610"/>
        <v>0</v>
      </c>
      <c r="AR5585" t="str">
        <f>IFERROR(IF(OR(AP5585=338,AP5585=340,AP5585=341,AP5585=342,AP5585="342A",AP5585="342B"),PorcenRet(AP5585,AT5585,AU5585),INDEX(PORCENTAJEBUSCAR,MATCH(AP5585,CódigoRET,0),4)*1),"")</f>
        <v/>
      </c>
      <c r="AS5585">
        <f t="shared" si="611"/>
        <v>0</v>
      </c>
      <c r="BF5585" t="str">
        <f>IFERROR(IF(OR(BD5585=338,BD5585=340,BD5585=341,BD5585=342,BD5585="342A",BD5585="342B"),PorcenRet(BD5585,BH5585,BI5585),INDEX(PORCENTAJEBUSCAR,MATCH(BD5585,CódigoRET,0),4)*1),"")</f>
        <v/>
      </c>
      <c r="BG5585">
        <f t="shared" si="612"/>
        <v>0</v>
      </c>
      <c r="BO5585">
        <f t="shared" si="613"/>
        <v>0</v>
      </c>
      <c r="CC5585">
        <f t="shared" si="614"/>
        <v>0</v>
      </c>
      <c r="CD5585">
        <f t="shared" si="615"/>
        <v>0</v>
      </c>
      <c r="CG5585">
        <f ca="1">IFERROR(INDIRECT("IVA!X"&amp;MATCH(MID(COMPRAS!C5485,1,2)&amp;MID(COMPRAS!F5485,1,2)&amp;MID(COMPRAS!D5485,1,2),IVA!W:W,0)),"SIN COD.")</f>
        <v>0</v>
      </c>
      <c r="CH5585">
        <f ca="1">IFERROR(INDIRECT("IVA!Y"&amp;MATCH(MID(COMPRAS!C5485,1,2)&amp;MID(COMPRAS!F5485,1,2)&amp;MID(COMPRAS!D5485,1,2),IVA!W:W,0)),"SIN COD.")</f>
        <v>0</v>
      </c>
    </row>
    <row r="5586" spans="1:86" x14ac:dyDescent="0.25">
      <c r="A5586"/>
      <c r="B5586"/>
      <c r="D5586"/>
      <c r="AL5586">
        <f t="shared" si="609"/>
        <v>0</v>
      </c>
      <c r="AQ5586">
        <f t="shared" si="610"/>
        <v>0</v>
      </c>
      <c r="AR5586" t="str">
        <f>IFERROR(IF(OR(AP5586=338,AP5586=340,AP5586=341,AP5586=342,AP5586="342A",AP5586="342B"),PorcenRet(AP5586,AT5586,AU5586),INDEX(PORCENTAJEBUSCAR,MATCH(AP5586,CódigoRET,0),4)*1),"")</f>
        <v/>
      </c>
      <c r="AS5586">
        <f t="shared" si="611"/>
        <v>0</v>
      </c>
      <c r="BF5586" t="str">
        <f>IFERROR(IF(OR(BD5586=338,BD5586=340,BD5586=341,BD5586=342,BD5586="342A",BD5586="342B"),PorcenRet(BD5586,BH5586,BI5586),INDEX(PORCENTAJEBUSCAR,MATCH(BD5586,CódigoRET,0),4)*1),"")</f>
        <v/>
      </c>
      <c r="BG5586">
        <f t="shared" si="612"/>
        <v>0</v>
      </c>
      <c r="BO5586">
        <f t="shared" si="613"/>
        <v>0</v>
      </c>
      <c r="CC5586">
        <f t="shared" si="614"/>
        <v>0</v>
      </c>
      <c r="CD5586">
        <f t="shared" si="615"/>
        <v>0</v>
      </c>
      <c r="CG5586">
        <f ca="1">IFERROR(INDIRECT("IVA!X"&amp;MATCH(MID(COMPRAS!C5486,1,2)&amp;MID(COMPRAS!F5486,1,2)&amp;MID(COMPRAS!D5486,1,2),IVA!W:W,0)),"SIN COD.")</f>
        <v>0</v>
      </c>
      <c r="CH5586">
        <f ca="1">IFERROR(INDIRECT("IVA!Y"&amp;MATCH(MID(COMPRAS!C5486,1,2)&amp;MID(COMPRAS!F5486,1,2)&amp;MID(COMPRAS!D5486,1,2),IVA!W:W,0)),"SIN COD.")</f>
        <v>0</v>
      </c>
    </row>
    <row r="5587" spans="1:86" x14ac:dyDescent="0.25">
      <c r="A5587"/>
      <c r="B5587"/>
      <c r="D5587"/>
      <c r="AL5587">
        <f t="shared" si="609"/>
        <v>0</v>
      </c>
      <c r="AQ5587">
        <f t="shared" si="610"/>
        <v>0</v>
      </c>
      <c r="AR5587" t="str">
        <f>IFERROR(IF(OR(AP5587=338,AP5587=340,AP5587=341,AP5587=342,AP5587="342A",AP5587="342B"),PorcenRet(AP5587,AT5587,AU5587),INDEX(PORCENTAJEBUSCAR,MATCH(AP5587,CódigoRET,0),4)*1),"")</f>
        <v/>
      </c>
      <c r="AS5587">
        <f t="shared" si="611"/>
        <v>0</v>
      </c>
      <c r="BF5587" t="str">
        <f>IFERROR(IF(OR(BD5587=338,BD5587=340,BD5587=341,BD5587=342,BD5587="342A",BD5587="342B"),PorcenRet(BD5587,BH5587,BI5587),INDEX(PORCENTAJEBUSCAR,MATCH(BD5587,CódigoRET,0),4)*1),"")</f>
        <v/>
      </c>
      <c r="BG5587">
        <f t="shared" si="612"/>
        <v>0</v>
      </c>
      <c r="BO5587">
        <f t="shared" si="613"/>
        <v>0</v>
      </c>
      <c r="CC5587">
        <f t="shared" si="614"/>
        <v>0</v>
      </c>
      <c r="CD5587">
        <f t="shared" si="615"/>
        <v>0</v>
      </c>
      <c r="CG5587">
        <f ca="1">IFERROR(INDIRECT("IVA!X"&amp;MATCH(MID(COMPRAS!C5487,1,2)&amp;MID(COMPRAS!F5487,1,2)&amp;MID(COMPRAS!D5487,1,2),IVA!W:W,0)),"SIN COD.")</f>
        <v>0</v>
      </c>
      <c r="CH5587">
        <f ca="1">IFERROR(INDIRECT("IVA!Y"&amp;MATCH(MID(COMPRAS!C5487,1,2)&amp;MID(COMPRAS!F5487,1,2)&amp;MID(COMPRAS!D5487,1,2),IVA!W:W,0)),"SIN COD.")</f>
        <v>0</v>
      </c>
    </row>
    <row r="5588" spans="1:86" x14ac:dyDescent="0.25">
      <c r="A5588"/>
      <c r="B5588"/>
      <c r="D5588"/>
      <c r="AL5588">
        <f t="shared" si="609"/>
        <v>0</v>
      </c>
      <c r="AQ5588">
        <f t="shared" si="610"/>
        <v>0</v>
      </c>
      <c r="AR5588" t="str">
        <f>IFERROR(IF(OR(AP5588=338,AP5588=340,AP5588=341,AP5588=342,AP5588="342A",AP5588="342B"),PorcenRet(AP5588,AT5588,AU5588),INDEX(PORCENTAJEBUSCAR,MATCH(AP5588,CódigoRET,0),4)*1),"")</f>
        <v/>
      </c>
      <c r="AS5588">
        <f t="shared" si="611"/>
        <v>0</v>
      </c>
      <c r="BF5588" t="str">
        <f>IFERROR(IF(OR(BD5588=338,BD5588=340,BD5588=341,BD5588=342,BD5588="342A",BD5588="342B"),PorcenRet(BD5588,BH5588,BI5588),INDEX(PORCENTAJEBUSCAR,MATCH(BD5588,CódigoRET,0),4)*1),"")</f>
        <v/>
      </c>
      <c r="BG5588">
        <f t="shared" si="612"/>
        <v>0</v>
      </c>
      <c r="BO5588">
        <f t="shared" si="613"/>
        <v>0</v>
      </c>
      <c r="CC5588">
        <f t="shared" si="614"/>
        <v>0</v>
      </c>
      <c r="CD5588">
        <f t="shared" si="615"/>
        <v>0</v>
      </c>
      <c r="CG5588">
        <f ca="1">IFERROR(INDIRECT("IVA!X"&amp;MATCH(MID(COMPRAS!C5488,1,2)&amp;MID(COMPRAS!F5488,1,2)&amp;MID(COMPRAS!D5488,1,2),IVA!W:W,0)),"SIN COD.")</f>
        <v>0</v>
      </c>
      <c r="CH5588">
        <f ca="1">IFERROR(INDIRECT("IVA!Y"&amp;MATCH(MID(COMPRAS!C5488,1,2)&amp;MID(COMPRAS!F5488,1,2)&amp;MID(COMPRAS!D5488,1,2),IVA!W:W,0)),"SIN COD.")</f>
        <v>0</v>
      </c>
    </row>
    <row r="5589" spans="1:86" x14ac:dyDescent="0.25">
      <c r="A5589"/>
      <c r="B5589"/>
      <c r="D5589"/>
      <c r="AL5589">
        <f t="shared" si="609"/>
        <v>0</v>
      </c>
      <c r="AQ5589">
        <f t="shared" si="610"/>
        <v>0</v>
      </c>
      <c r="AR5589" t="str">
        <f>IFERROR(IF(OR(AP5589=338,AP5589=340,AP5589=341,AP5589=342,AP5589="342A",AP5589="342B"),PorcenRet(AP5589,AT5589,AU5589),INDEX(PORCENTAJEBUSCAR,MATCH(AP5589,CódigoRET,0),4)*1),"")</f>
        <v/>
      </c>
      <c r="AS5589">
        <f t="shared" si="611"/>
        <v>0</v>
      </c>
      <c r="BF5589" t="str">
        <f>IFERROR(IF(OR(BD5589=338,BD5589=340,BD5589=341,BD5589=342,BD5589="342A",BD5589="342B"),PorcenRet(BD5589,BH5589,BI5589),INDEX(PORCENTAJEBUSCAR,MATCH(BD5589,CódigoRET,0),4)*1),"")</f>
        <v/>
      </c>
      <c r="BG5589">
        <f t="shared" si="612"/>
        <v>0</v>
      </c>
      <c r="BO5589">
        <f t="shared" si="613"/>
        <v>0</v>
      </c>
      <c r="CC5589">
        <f t="shared" si="614"/>
        <v>0</v>
      </c>
      <c r="CD5589">
        <f t="shared" si="615"/>
        <v>0</v>
      </c>
      <c r="CG5589">
        <f ca="1">IFERROR(INDIRECT("IVA!X"&amp;MATCH(MID(COMPRAS!C5489,1,2)&amp;MID(COMPRAS!F5489,1,2)&amp;MID(COMPRAS!D5489,1,2),IVA!W:W,0)),"SIN COD.")</f>
        <v>0</v>
      </c>
      <c r="CH5589">
        <f ca="1">IFERROR(INDIRECT("IVA!Y"&amp;MATCH(MID(COMPRAS!C5489,1,2)&amp;MID(COMPRAS!F5489,1,2)&amp;MID(COMPRAS!D5489,1,2),IVA!W:W,0)),"SIN COD.")</f>
        <v>0</v>
      </c>
    </row>
    <row r="5590" spans="1:86" x14ac:dyDescent="0.25">
      <c r="A5590"/>
      <c r="B5590"/>
      <c r="D5590"/>
      <c r="AL5590">
        <f t="shared" si="609"/>
        <v>0</v>
      </c>
      <c r="AQ5590">
        <f t="shared" si="610"/>
        <v>0</v>
      </c>
      <c r="AR5590" t="str">
        <f>IFERROR(IF(OR(AP5590=338,AP5590=340,AP5590=341,AP5590=342,AP5590="342A",AP5590="342B"),PorcenRet(AP5590,AT5590,AU5590),INDEX(PORCENTAJEBUSCAR,MATCH(AP5590,CódigoRET,0),4)*1),"")</f>
        <v/>
      </c>
      <c r="AS5590">
        <f t="shared" si="611"/>
        <v>0</v>
      </c>
      <c r="BF5590" t="str">
        <f>IFERROR(IF(OR(BD5590=338,BD5590=340,BD5590=341,BD5590=342,BD5590="342A",BD5590="342B"),PorcenRet(BD5590,BH5590,BI5590),INDEX(PORCENTAJEBUSCAR,MATCH(BD5590,CódigoRET,0),4)*1),"")</f>
        <v/>
      </c>
      <c r="BG5590">
        <f t="shared" si="612"/>
        <v>0</v>
      </c>
      <c r="BO5590">
        <f t="shared" si="613"/>
        <v>0</v>
      </c>
      <c r="CC5590">
        <f t="shared" si="614"/>
        <v>0</v>
      </c>
      <c r="CD5590">
        <f t="shared" si="615"/>
        <v>0</v>
      </c>
      <c r="CG5590">
        <f ca="1">IFERROR(INDIRECT("IVA!X"&amp;MATCH(MID(COMPRAS!C5490,1,2)&amp;MID(COMPRAS!F5490,1,2)&amp;MID(COMPRAS!D5490,1,2),IVA!W:W,0)),"SIN COD.")</f>
        <v>0</v>
      </c>
      <c r="CH5590">
        <f ca="1">IFERROR(INDIRECT("IVA!Y"&amp;MATCH(MID(COMPRAS!C5490,1,2)&amp;MID(COMPRAS!F5490,1,2)&amp;MID(COMPRAS!D5490,1,2),IVA!W:W,0)),"SIN COD.")</f>
        <v>0</v>
      </c>
    </row>
    <row r="5591" spans="1:86" x14ac:dyDescent="0.25">
      <c r="A5591"/>
      <c r="B5591"/>
      <c r="D5591"/>
      <c r="AL5591">
        <f t="shared" si="609"/>
        <v>0</v>
      </c>
      <c r="AQ5591">
        <f t="shared" si="610"/>
        <v>0</v>
      </c>
      <c r="AR5591" t="str">
        <f>IFERROR(IF(OR(AP5591=338,AP5591=340,AP5591=341,AP5591=342,AP5591="342A",AP5591="342B"),PorcenRet(AP5591,AT5591,AU5591),INDEX(PORCENTAJEBUSCAR,MATCH(AP5591,CódigoRET,0),4)*1),"")</f>
        <v/>
      </c>
      <c r="AS5591">
        <f t="shared" si="611"/>
        <v>0</v>
      </c>
      <c r="BF5591" t="str">
        <f>IFERROR(IF(OR(BD5591=338,BD5591=340,BD5591=341,BD5591=342,BD5591="342A",BD5591="342B"),PorcenRet(BD5591,BH5591,BI5591),INDEX(PORCENTAJEBUSCAR,MATCH(BD5591,CódigoRET,0),4)*1),"")</f>
        <v/>
      </c>
      <c r="BG5591">
        <f t="shared" si="612"/>
        <v>0</v>
      </c>
      <c r="BO5591">
        <f t="shared" si="613"/>
        <v>0</v>
      </c>
      <c r="CC5591">
        <f t="shared" si="614"/>
        <v>0</v>
      </c>
      <c r="CD5591">
        <f t="shared" si="615"/>
        <v>0</v>
      </c>
      <c r="CG5591">
        <f ca="1">IFERROR(INDIRECT("IVA!X"&amp;MATCH(MID(COMPRAS!C5491,1,2)&amp;MID(COMPRAS!F5491,1,2)&amp;MID(COMPRAS!D5491,1,2),IVA!W:W,0)),"SIN COD.")</f>
        <v>0</v>
      </c>
      <c r="CH5591">
        <f ca="1">IFERROR(INDIRECT("IVA!Y"&amp;MATCH(MID(COMPRAS!C5491,1,2)&amp;MID(COMPRAS!F5491,1,2)&amp;MID(COMPRAS!D5491,1,2),IVA!W:W,0)),"SIN COD.")</f>
        <v>0</v>
      </c>
    </row>
    <row r="5592" spans="1:86" x14ac:dyDescent="0.25">
      <c r="A5592"/>
      <c r="B5592"/>
      <c r="D5592"/>
      <c r="AL5592">
        <f t="shared" si="609"/>
        <v>0</v>
      </c>
      <c r="AQ5592">
        <f t="shared" si="610"/>
        <v>0</v>
      </c>
      <c r="AR5592" t="str">
        <f>IFERROR(IF(OR(AP5592=338,AP5592=340,AP5592=341,AP5592=342,AP5592="342A",AP5592="342B"),PorcenRet(AP5592,AT5592,AU5592),INDEX(PORCENTAJEBUSCAR,MATCH(AP5592,CódigoRET,0),4)*1),"")</f>
        <v/>
      </c>
      <c r="AS5592">
        <f t="shared" si="611"/>
        <v>0</v>
      </c>
      <c r="BF5592" t="str">
        <f>IFERROR(IF(OR(BD5592=338,BD5592=340,BD5592=341,BD5592=342,BD5592="342A",BD5592="342B"),PorcenRet(BD5592,BH5592,BI5592),INDEX(PORCENTAJEBUSCAR,MATCH(BD5592,CódigoRET,0),4)*1),"")</f>
        <v/>
      </c>
      <c r="BG5592">
        <f t="shared" si="612"/>
        <v>0</v>
      </c>
      <c r="BO5592">
        <f t="shared" si="613"/>
        <v>0</v>
      </c>
      <c r="CC5592">
        <f t="shared" si="614"/>
        <v>0</v>
      </c>
      <c r="CD5592">
        <f t="shared" si="615"/>
        <v>0</v>
      </c>
      <c r="CG5592">
        <f ca="1">IFERROR(INDIRECT("IVA!X"&amp;MATCH(MID(COMPRAS!C5492,1,2)&amp;MID(COMPRAS!F5492,1,2)&amp;MID(COMPRAS!D5492,1,2),IVA!W:W,0)),"SIN COD.")</f>
        <v>0</v>
      </c>
      <c r="CH5592">
        <f ca="1">IFERROR(INDIRECT("IVA!Y"&amp;MATCH(MID(COMPRAS!C5492,1,2)&amp;MID(COMPRAS!F5492,1,2)&amp;MID(COMPRAS!D5492,1,2),IVA!W:W,0)),"SIN COD.")</f>
        <v>0</v>
      </c>
    </row>
    <row r="5593" spans="1:86" x14ac:dyDescent="0.25">
      <c r="A5593"/>
      <c r="B5593"/>
      <c r="D5593"/>
      <c r="AL5593">
        <f t="shared" si="609"/>
        <v>0</v>
      </c>
      <c r="AQ5593">
        <f t="shared" si="610"/>
        <v>0</v>
      </c>
      <c r="AR5593" t="str">
        <f>IFERROR(IF(OR(AP5593=338,AP5593=340,AP5593=341,AP5593=342,AP5593="342A",AP5593="342B"),PorcenRet(AP5593,AT5593,AU5593),INDEX(PORCENTAJEBUSCAR,MATCH(AP5593,CódigoRET,0),4)*1),"")</f>
        <v/>
      </c>
      <c r="AS5593">
        <f t="shared" si="611"/>
        <v>0</v>
      </c>
      <c r="BF5593" t="str">
        <f>IFERROR(IF(OR(BD5593=338,BD5593=340,BD5593=341,BD5593=342,BD5593="342A",BD5593="342B"),PorcenRet(BD5593,BH5593,BI5593),INDEX(PORCENTAJEBUSCAR,MATCH(BD5593,CódigoRET,0),4)*1),"")</f>
        <v/>
      </c>
      <c r="BG5593">
        <f t="shared" si="612"/>
        <v>0</v>
      </c>
      <c r="BO5593">
        <f t="shared" si="613"/>
        <v>0</v>
      </c>
      <c r="CC5593">
        <f t="shared" si="614"/>
        <v>0</v>
      </c>
      <c r="CD5593">
        <f t="shared" si="615"/>
        <v>0</v>
      </c>
      <c r="CG5593">
        <f ca="1">IFERROR(INDIRECT("IVA!X"&amp;MATCH(MID(COMPRAS!C5493,1,2)&amp;MID(COMPRAS!F5493,1,2)&amp;MID(COMPRAS!D5493,1,2),IVA!W:W,0)),"SIN COD.")</f>
        <v>0</v>
      </c>
      <c r="CH5593">
        <f ca="1">IFERROR(INDIRECT("IVA!Y"&amp;MATCH(MID(COMPRAS!C5493,1,2)&amp;MID(COMPRAS!F5493,1,2)&amp;MID(COMPRAS!D5493,1,2),IVA!W:W,0)),"SIN COD.")</f>
        <v>0</v>
      </c>
    </row>
    <row r="5594" spans="1:86" x14ac:dyDescent="0.25">
      <c r="A5594"/>
      <c r="B5594"/>
      <c r="D5594"/>
      <c r="AL5594">
        <f t="shared" si="609"/>
        <v>0</v>
      </c>
      <c r="AQ5594">
        <f t="shared" si="610"/>
        <v>0</v>
      </c>
      <c r="AR5594" t="str">
        <f>IFERROR(IF(OR(AP5594=338,AP5594=340,AP5594=341,AP5594=342,AP5594="342A",AP5594="342B"),PorcenRet(AP5594,AT5594,AU5594),INDEX(PORCENTAJEBUSCAR,MATCH(AP5594,CódigoRET,0),4)*1),"")</f>
        <v/>
      </c>
      <c r="AS5594">
        <f t="shared" si="611"/>
        <v>0</v>
      </c>
      <c r="BF5594" t="str">
        <f>IFERROR(IF(OR(BD5594=338,BD5594=340,BD5594=341,BD5594=342,BD5594="342A",BD5594="342B"),PorcenRet(BD5594,BH5594,BI5594),INDEX(PORCENTAJEBUSCAR,MATCH(BD5594,CódigoRET,0),4)*1),"")</f>
        <v/>
      </c>
      <c r="BG5594">
        <f t="shared" si="612"/>
        <v>0</v>
      </c>
      <c r="BO5594">
        <f t="shared" si="613"/>
        <v>0</v>
      </c>
      <c r="CC5594">
        <f t="shared" si="614"/>
        <v>0</v>
      </c>
      <c r="CD5594">
        <f t="shared" si="615"/>
        <v>0</v>
      </c>
      <c r="CG5594">
        <f ca="1">IFERROR(INDIRECT("IVA!X"&amp;MATCH(MID(COMPRAS!C5494,1,2)&amp;MID(COMPRAS!F5494,1,2)&amp;MID(COMPRAS!D5494,1,2),IVA!W:W,0)),"SIN COD.")</f>
        <v>0</v>
      </c>
      <c r="CH5594">
        <f ca="1">IFERROR(INDIRECT("IVA!Y"&amp;MATCH(MID(COMPRAS!C5494,1,2)&amp;MID(COMPRAS!F5494,1,2)&amp;MID(COMPRAS!D5494,1,2),IVA!W:W,0)),"SIN COD.")</f>
        <v>0</v>
      </c>
    </row>
    <row r="5595" spans="1:86" x14ac:dyDescent="0.25">
      <c r="A5595"/>
      <c r="B5595"/>
      <c r="D5595"/>
      <c r="AL5595">
        <f t="shared" si="609"/>
        <v>0</v>
      </c>
      <c r="AQ5595">
        <f t="shared" si="610"/>
        <v>0</v>
      </c>
      <c r="AR5595" t="str">
        <f>IFERROR(IF(OR(AP5595=338,AP5595=340,AP5595=341,AP5595=342,AP5595="342A",AP5595="342B"),PorcenRet(AP5595,AT5595,AU5595),INDEX(PORCENTAJEBUSCAR,MATCH(AP5595,CódigoRET,0),4)*1),"")</f>
        <v/>
      </c>
      <c r="AS5595">
        <f t="shared" si="611"/>
        <v>0</v>
      </c>
      <c r="BF5595" t="str">
        <f>IFERROR(IF(OR(BD5595=338,BD5595=340,BD5595=341,BD5595=342,BD5595="342A",BD5595="342B"),PorcenRet(BD5595,BH5595,BI5595),INDEX(PORCENTAJEBUSCAR,MATCH(BD5595,CódigoRET,0),4)*1),"")</f>
        <v/>
      </c>
      <c r="BG5595">
        <f t="shared" si="612"/>
        <v>0</v>
      </c>
      <c r="BO5595">
        <f t="shared" si="613"/>
        <v>0</v>
      </c>
      <c r="CC5595">
        <f t="shared" si="614"/>
        <v>0</v>
      </c>
      <c r="CD5595">
        <f t="shared" si="615"/>
        <v>0</v>
      </c>
      <c r="CG5595">
        <f ca="1">IFERROR(INDIRECT("IVA!X"&amp;MATCH(MID(COMPRAS!C5495,1,2)&amp;MID(COMPRAS!F5495,1,2)&amp;MID(COMPRAS!D5495,1,2),IVA!W:W,0)),"SIN COD.")</f>
        <v>0</v>
      </c>
      <c r="CH5595">
        <f ca="1">IFERROR(INDIRECT("IVA!Y"&amp;MATCH(MID(COMPRAS!C5495,1,2)&amp;MID(COMPRAS!F5495,1,2)&amp;MID(COMPRAS!D5495,1,2),IVA!W:W,0)),"SIN COD.")</f>
        <v>0</v>
      </c>
    </row>
    <row r="5596" spans="1:86" x14ac:dyDescent="0.25">
      <c r="A5596"/>
      <c r="B5596"/>
      <c r="D5596"/>
      <c r="AL5596">
        <f t="shared" si="609"/>
        <v>0</v>
      </c>
      <c r="AQ5596">
        <f t="shared" si="610"/>
        <v>0</v>
      </c>
      <c r="AR5596" t="str">
        <f>IFERROR(IF(OR(AP5596=338,AP5596=340,AP5596=341,AP5596=342,AP5596="342A",AP5596="342B"),PorcenRet(AP5596,AT5596,AU5596),INDEX(PORCENTAJEBUSCAR,MATCH(AP5596,CódigoRET,0),4)*1),"")</f>
        <v/>
      </c>
      <c r="AS5596">
        <f t="shared" si="611"/>
        <v>0</v>
      </c>
      <c r="BF5596" t="str">
        <f>IFERROR(IF(OR(BD5596=338,BD5596=340,BD5596=341,BD5596=342,BD5596="342A",BD5596="342B"),PorcenRet(BD5596,BH5596,BI5596),INDEX(PORCENTAJEBUSCAR,MATCH(BD5596,CódigoRET,0),4)*1),"")</f>
        <v/>
      </c>
      <c r="BG5596">
        <f t="shared" si="612"/>
        <v>0</v>
      </c>
      <c r="BO5596">
        <f t="shared" si="613"/>
        <v>0</v>
      </c>
      <c r="CC5596">
        <f t="shared" si="614"/>
        <v>0</v>
      </c>
      <c r="CD5596">
        <f t="shared" si="615"/>
        <v>0</v>
      </c>
      <c r="CG5596">
        <f ca="1">IFERROR(INDIRECT("IVA!X"&amp;MATCH(MID(COMPRAS!C5496,1,2)&amp;MID(COMPRAS!F5496,1,2)&amp;MID(COMPRAS!D5496,1,2),IVA!W:W,0)),"SIN COD.")</f>
        <v>0</v>
      </c>
      <c r="CH5596">
        <f ca="1">IFERROR(INDIRECT("IVA!Y"&amp;MATCH(MID(COMPRAS!C5496,1,2)&amp;MID(COMPRAS!F5496,1,2)&amp;MID(COMPRAS!D5496,1,2),IVA!W:W,0)),"SIN COD.")</f>
        <v>0</v>
      </c>
    </row>
    <row r="5597" spans="1:86" x14ac:dyDescent="0.25">
      <c r="A5597"/>
      <c r="B5597"/>
      <c r="D5597"/>
      <c r="AL5597">
        <f t="shared" si="609"/>
        <v>0</v>
      </c>
      <c r="AQ5597">
        <f t="shared" si="610"/>
        <v>0</v>
      </c>
      <c r="AR5597" t="str">
        <f>IFERROR(IF(OR(AP5597=338,AP5597=340,AP5597=341,AP5597=342,AP5597="342A",AP5597="342B"),PorcenRet(AP5597,AT5597,AU5597),INDEX(PORCENTAJEBUSCAR,MATCH(AP5597,CódigoRET,0),4)*1),"")</f>
        <v/>
      </c>
      <c r="AS5597">
        <f t="shared" si="611"/>
        <v>0</v>
      </c>
      <c r="BF5597" t="str">
        <f>IFERROR(IF(OR(BD5597=338,BD5597=340,BD5597=341,BD5597=342,BD5597="342A",BD5597="342B"),PorcenRet(BD5597,BH5597,BI5597),INDEX(PORCENTAJEBUSCAR,MATCH(BD5597,CódigoRET,0),4)*1),"")</f>
        <v/>
      </c>
      <c r="BG5597">
        <f t="shared" si="612"/>
        <v>0</v>
      </c>
      <c r="BO5597">
        <f t="shared" si="613"/>
        <v>0</v>
      </c>
      <c r="CC5597">
        <f t="shared" si="614"/>
        <v>0</v>
      </c>
      <c r="CD5597">
        <f t="shared" si="615"/>
        <v>0</v>
      </c>
      <c r="CG5597">
        <f ca="1">IFERROR(INDIRECT("IVA!X"&amp;MATCH(MID(COMPRAS!C5497,1,2)&amp;MID(COMPRAS!F5497,1,2)&amp;MID(COMPRAS!D5497,1,2),IVA!W:W,0)),"SIN COD.")</f>
        <v>0</v>
      </c>
      <c r="CH5597">
        <f ca="1">IFERROR(INDIRECT("IVA!Y"&amp;MATCH(MID(COMPRAS!C5497,1,2)&amp;MID(COMPRAS!F5497,1,2)&amp;MID(COMPRAS!D5497,1,2),IVA!W:W,0)),"SIN COD.")</f>
        <v>0</v>
      </c>
    </row>
    <row r="5598" spans="1:86" x14ac:dyDescent="0.25">
      <c r="A5598"/>
      <c r="B5598"/>
      <c r="D5598"/>
      <c r="AL5598">
        <f t="shared" si="609"/>
        <v>0</v>
      </c>
      <c r="AQ5598">
        <f t="shared" si="610"/>
        <v>0</v>
      </c>
      <c r="AR5598" t="str">
        <f>IFERROR(IF(OR(AP5598=338,AP5598=340,AP5598=341,AP5598=342,AP5598="342A",AP5598="342B"),PorcenRet(AP5598,AT5598,AU5598),INDEX(PORCENTAJEBUSCAR,MATCH(AP5598,CódigoRET,0),4)*1),"")</f>
        <v/>
      </c>
      <c r="AS5598">
        <f t="shared" si="611"/>
        <v>0</v>
      </c>
      <c r="BF5598" t="str">
        <f>IFERROR(IF(OR(BD5598=338,BD5598=340,BD5598=341,BD5598=342,BD5598="342A",BD5598="342B"),PorcenRet(BD5598,BH5598,BI5598),INDEX(PORCENTAJEBUSCAR,MATCH(BD5598,CódigoRET,0),4)*1),"")</f>
        <v/>
      </c>
      <c r="BG5598">
        <f t="shared" si="612"/>
        <v>0</v>
      </c>
      <c r="BO5598">
        <f t="shared" si="613"/>
        <v>0</v>
      </c>
      <c r="CC5598">
        <f t="shared" si="614"/>
        <v>0</v>
      </c>
      <c r="CD5598">
        <f t="shared" si="615"/>
        <v>0</v>
      </c>
      <c r="CG5598">
        <f ca="1">IFERROR(INDIRECT("IVA!X"&amp;MATCH(MID(COMPRAS!C5498,1,2)&amp;MID(COMPRAS!F5498,1,2)&amp;MID(COMPRAS!D5498,1,2),IVA!W:W,0)),"SIN COD.")</f>
        <v>0</v>
      </c>
      <c r="CH5598">
        <f ca="1">IFERROR(INDIRECT("IVA!Y"&amp;MATCH(MID(COMPRAS!C5498,1,2)&amp;MID(COMPRAS!F5498,1,2)&amp;MID(COMPRAS!D5498,1,2),IVA!W:W,0)),"SIN COD.")</f>
        <v>0</v>
      </c>
    </row>
    <row r="5599" spans="1:86" x14ac:dyDescent="0.25">
      <c r="A5599"/>
      <c r="B5599"/>
      <c r="D5599"/>
      <c r="AL5599">
        <f t="shared" si="609"/>
        <v>0</v>
      </c>
      <c r="AQ5599">
        <f t="shared" si="610"/>
        <v>0</v>
      </c>
      <c r="AR5599" t="str">
        <f>IFERROR(IF(OR(AP5599=338,AP5599=340,AP5599=341,AP5599=342,AP5599="342A",AP5599="342B"),PorcenRet(AP5599,AT5599,AU5599),INDEX(PORCENTAJEBUSCAR,MATCH(AP5599,CódigoRET,0),4)*1),"")</f>
        <v/>
      </c>
      <c r="AS5599">
        <f t="shared" si="611"/>
        <v>0</v>
      </c>
      <c r="BF5599" t="str">
        <f>IFERROR(IF(OR(BD5599=338,BD5599=340,BD5599=341,BD5599=342,BD5599="342A",BD5599="342B"),PorcenRet(BD5599,BH5599,BI5599),INDEX(PORCENTAJEBUSCAR,MATCH(BD5599,CódigoRET,0),4)*1),"")</f>
        <v/>
      </c>
      <c r="BG5599">
        <f t="shared" si="612"/>
        <v>0</v>
      </c>
      <c r="BO5599">
        <f t="shared" si="613"/>
        <v>0</v>
      </c>
      <c r="CC5599">
        <f t="shared" si="614"/>
        <v>0</v>
      </c>
      <c r="CD5599">
        <f t="shared" si="615"/>
        <v>0</v>
      </c>
      <c r="CG5599">
        <f ca="1">IFERROR(INDIRECT("IVA!X"&amp;MATCH(MID(COMPRAS!C5499,1,2)&amp;MID(COMPRAS!F5499,1,2)&amp;MID(COMPRAS!D5499,1,2),IVA!W:W,0)),"SIN COD.")</f>
        <v>0</v>
      </c>
      <c r="CH5599">
        <f ca="1">IFERROR(INDIRECT("IVA!Y"&amp;MATCH(MID(COMPRAS!C5499,1,2)&amp;MID(COMPRAS!F5499,1,2)&amp;MID(COMPRAS!D5499,1,2),IVA!W:W,0)),"SIN COD.")</f>
        <v>0</v>
      </c>
    </row>
    <row r="5600" spans="1:86" x14ac:dyDescent="0.25">
      <c r="A5600"/>
      <c r="B5600"/>
      <c r="D5600"/>
      <c r="AL5600">
        <f t="shared" si="609"/>
        <v>0</v>
      </c>
      <c r="AQ5600">
        <f t="shared" si="610"/>
        <v>0</v>
      </c>
      <c r="AR5600" t="str">
        <f>IFERROR(IF(OR(AP5600=338,AP5600=340,AP5600=341,AP5600=342,AP5600="342A",AP5600="342B"),PorcenRet(AP5600,AT5600,AU5600),INDEX(PORCENTAJEBUSCAR,MATCH(AP5600,CódigoRET,0),4)*1),"")</f>
        <v/>
      </c>
      <c r="AS5600">
        <f t="shared" si="611"/>
        <v>0</v>
      </c>
      <c r="BF5600" t="str">
        <f>IFERROR(IF(OR(BD5600=338,BD5600=340,BD5600=341,BD5600=342,BD5600="342A",BD5600="342B"),PorcenRet(BD5600,BH5600,BI5600),INDEX(PORCENTAJEBUSCAR,MATCH(BD5600,CódigoRET,0),4)*1),"")</f>
        <v/>
      </c>
      <c r="BG5600">
        <f t="shared" si="612"/>
        <v>0</v>
      </c>
      <c r="BO5600">
        <f t="shared" si="613"/>
        <v>0</v>
      </c>
      <c r="CC5600">
        <f t="shared" si="614"/>
        <v>0</v>
      </c>
      <c r="CD5600">
        <f t="shared" si="615"/>
        <v>0</v>
      </c>
      <c r="CG5600">
        <f ca="1">IFERROR(INDIRECT("IVA!X"&amp;MATCH(MID(COMPRAS!C5500,1,2)&amp;MID(COMPRAS!F5500,1,2)&amp;MID(COMPRAS!D5500,1,2),IVA!W:W,0)),"SIN COD.")</f>
        <v>0</v>
      </c>
      <c r="CH5600">
        <f ca="1">IFERROR(INDIRECT("IVA!Y"&amp;MATCH(MID(COMPRAS!C5500,1,2)&amp;MID(COMPRAS!F5500,1,2)&amp;MID(COMPRAS!D5500,1,2),IVA!W:W,0)),"SIN COD.")</f>
        <v>0</v>
      </c>
    </row>
    <row r="5601" spans="1:86" x14ac:dyDescent="0.25">
      <c r="A5601"/>
      <c r="B5601"/>
      <c r="D5601"/>
      <c r="AL5601">
        <f t="shared" si="609"/>
        <v>0</v>
      </c>
      <c r="AQ5601">
        <f t="shared" si="610"/>
        <v>0</v>
      </c>
      <c r="AR5601" t="str">
        <f>IFERROR(IF(OR(AP5601=338,AP5601=340,AP5601=341,AP5601=342,AP5601="342A",AP5601="342B"),PorcenRet(AP5601,AT5601,AU5601),INDEX(PORCENTAJEBUSCAR,MATCH(AP5601,CódigoRET,0),4)*1),"")</f>
        <v/>
      </c>
      <c r="AS5601">
        <f t="shared" si="611"/>
        <v>0</v>
      </c>
      <c r="BF5601" t="str">
        <f>IFERROR(IF(OR(BD5601=338,BD5601=340,BD5601=341,BD5601=342,BD5601="342A",BD5601="342B"),PorcenRet(BD5601,BH5601,BI5601),INDEX(PORCENTAJEBUSCAR,MATCH(BD5601,CódigoRET,0),4)*1),"")</f>
        <v/>
      </c>
      <c r="BG5601">
        <f t="shared" si="612"/>
        <v>0</v>
      </c>
      <c r="BO5601">
        <f t="shared" si="613"/>
        <v>0</v>
      </c>
      <c r="CC5601">
        <f t="shared" si="614"/>
        <v>0</v>
      </c>
      <c r="CD5601">
        <f t="shared" si="615"/>
        <v>0</v>
      </c>
      <c r="CG5601">
        <f ca="1">IFERROR(INDIRECT("IVA!X"&amp;MATCH(MID(COMPRAS!C5501,1,2)&amp;MID(COMPRAS!F5501,1,2)&amp;MID(COMPRAS!D5501,1,2),IVA!W:W,0)),"SIN COD.")</f>
        <v>0</v>
      </c>
      <c r="CH5601">
        <f ca="1">IFERROR(INDIRECT("IVA!Y"&amp;MATCH(MID(COMPRAS!C5501,1,2)&amp;MID(COMPRAS!F5501,1,2)&amp;MID(COMPRAS!D5501,1,2),IVA!W:W,0)),"SIN COD.")</f>
        <v>0</v>
      </c>
    </row>
    <row r="5602" spans="1:86" x14ac:dyDescent="0.25">
      <c r="A5602"/>
      <c r="B5602"/>
      <c r="D5602"/>
      <c r="AL5602">
        <f t="shared" si="609"/>
        <v>0</v>
      </c>
      <c r="AQ5602">
        <f t="shared" si="610"/>
        <v>0</v>
      </c>
      <c r="AR5602" t="str">
        <f>IFERROR(IF(OR(AP5602=338,AP5602=340,AP5602=341,AP5602=342,AP5602="342A",AP5602="342B"),PorcenRet(AP5602,AT5602,AU5602),INDEX(PORCENTAJEBUSCAR,MATCH(AP5602,CódigoRET,0),4)*1),"")</f>
        <v/>
      </c>
      <c r="AS5602">
        <f t="shared" si="611"/>
        <v>0</v>
      </c>
      <c r="BF5602" t="str">
        <f>IFERROR(IF(OR(BD5602=338,BD5602=340,BD5602=341,BD5602=342,BD5602="342A",BD5602="342B"),PorcenRet(BD5602,BH5602,BI5602),INDEX(PORCENTAJEBUSCAR,MATCH(BD5602,CódigoRET,0),4)*1),"")</f>
        <v/>
      </c>
      <c r="BG5602">
        <f t="shared" si="612"/>
        <v>0</v>
      </c>
      <c r="BO5602">
        <f t="shared" si="613"/>
        <v>0</v>
      </c>
      <c r="CC5602">
        <f t="shared" si="614"/>
        <v>0</v>
      </c>
      <c r="CD5602">
        <f t="shared" si="615"/>
        <v>0</v>
      </c>
      <c r="CG5602">
        <f ca="1">IFERROR(INDIRECT("IVA!X"&amp;MATCH(MID(COMPRAS!C5502,1,2)&amp;MID(COMPRAS!F5502,1,2)&amp;MID(COMPRAS!D5502,1,2),IVA!W:W,0)),"SIN COD.")</f>
        <v>0</v>
      </c>
      <c r="CH5602">
        <f ca="1">IFERROR(INDIRECT("IVA!Y"&amp;MATCH(MID(COMPRAS!C5502,1,2)&amp;MID(COMPRAS!F5502,1,2)&amp;MID(COMPRAS!D5502,1,2),IVA!W:W,0)),"SIN COD.")</f>
        <v>0</v>
      </c>
    </row>
    <row r="5603" spans="1:86" x14ac:dyDescent="0.25">
      <c r="A5603"/>
      <c r="B5603"/>
      <c r="D5603"/>
      <c r="AL5603">
        <f t="shared" si="609"/>
        <v>0</v>
      </c>
      <c r="AQ5603">
        <f t="shared" si="610"/>
        <v>0</v>
      </c>
      <c r="AR5603" t="str">
        <f>IFERROR(IF(OR(AP5603=338,AP5603=340,AP5603=341,AP5603=342,AP5603="342A",AP5603="342B"),PorcenRet(AP5603,AT5603,AU5603),INDEX(PORCENTAJEBUSCAR,MATCH(AP5603,CódigoRET,0),4)*1),"")</f>
        <v/>
      </c>
      <c r="AS5603">
        <f t="shared" si="611"/>
        <v>0</v>
      </c>
      <c r="BF5603" t="str">
        <f>IFERROR(IF(OR(BD5603=338,BD5603=340,BD5603=341,BD5603=342,BD5603="342A",BD5603="342B"),PorcenRet(BD5603,BH5603,BI5603),INDEX(PORCENTAJEBUSCAR,MATCH(BD5603,CódigoRET,0),4)*1),"")</f>
        <v/>
      </c>
      <c r="BG5603">
        <f t="shared" si="612"/>
        <v>0</v>
      </c>
      <c r="BO5603">
        <f t="shared" si="613"/>
        <v>0</v>
      </c>
      <c r="CC5603">
        <f t="shared" si="614"/>
        <v>0</v>
      </c>
      <c r="CD5603">
        <f t="shared" si="615"/>
        <v>0</v>
      </c>
      <c r="CG5603">
        <f ca="1">IFERROR(INDIRECT("IVA!X"&amp;MATCH(MID(COMPRAS!C5503,1,2)&amp;MID(COMPRAS!F5503,1,2)&amp;MID(COMPRAS!D5503,1,2),IVA!W:W,0)),"SIN COD.")</f>
        <v>0</v>
      </c>
      <c r="CH5603">
        <f ca="1">IFERROR(INDIRECT("IVA!Y"&amp;MATCH(MID(COMPRAS!C5503,1,2)&amp;MID(COMPRAS!F5503,1,2)&amp;MID(COMPRAS!D5503,1,2),IVA!W:W,0)),"SIN COD.")</f>
        <v>0</v>
      </c>
    </row>
    <row r="5604" spans="1:86" x14ac:dyDescent="0.25">
      <c r="A5604"/>
      <c r="B5604"/>
      <c r="D5604"/>
      <c r="AL5604">
        <f t="shared" si="609"/>
        <v>0</v>
      </c>
      <c r="AQ5604">
        <f t="shared" si="610"/>
        <v>0</v>
      </c>
      <c r="AR5604" t="str">
        <f>IFERROR(IF(OR(AP5604=338,AP5604=340,AP5604=341,AP5604=342,AP5604="342A",AP5604="342B"),PorcenRet(AP5604,AT5604,AU5604),INDEX(PORCENTAJEBUSCAR,MATCH(AP5604,CódigoRET,0),4)*1),"")</f>
        <v/>
      </c>
      <c r="AS5604">
        <f t="shared" si="611"/>
        <v>0</v>
      </c>
      <c r="BF5604" t="str">
        <f>IFERROR(IF(OR(BD5604=338,BD5604=340,BD5604=341,BD5604=342,BD5604="342A",BD5604="342B"),PorcenRet(BD5604,BH5604,BI5604),INDEX(PORCENTAJEBUSCAR,MATCH(BD5604,CódigoRET,0),4)*1),"")</f>
        <v/>
      </c>
      <c r="BG5604">
        <f t="shared" si="612"/>
        <v>0</v>
      </c>
      <c r="BO5604">
        <f t="shared" si="613"/>
        <v>0</v>
      </c>
      <c r="CC5604">
        <f t="shared" si="614"/>
        <v>0</v>
      </c>
      <c r="CD5604">
        <f t="shared" si="615"/>
        <v>0</v>
      </c>
      <c r="CG5604">
        <f ca="1">IFERROR(INDIRECT("IVA!X"&amp;MATCH(MID(COMPRAS!C5504,1,2)&amp;MID(COMPRAS!F5504,1,2)&amp;MID(COMPRAS!D5504,1,2),IVA!W:W,0)),"SIN COD.")</f>
        <v>0</v>
      </c>
      <c r="CH5604">
        <f ca="1">IFERROR(INDIRECT("IVA!Y"&amp;MATCH(MID(COMPRAS!C5504,1,2)&amp;MID(COMPRAS!F5504,1,2)&amp;MID(COMPRAS!D5504,1,2),IVA!W:W,0)),"SIN COD.")</f>
        <v>0</v>
      </c>
    </row>
    <row r="5605" spans="1:86" x14ac:dyDescent="0.25">
      <c r="A5605"/>
      <c r="B5605"/>
      <c r="D5605"/>
      <c r="AL5605">
        <f t="shared" si="609"/>
        <v>0</v>
      </c>
      <c r="AQ5605">
        <f t="shared" si="610"/>
        <v>0</v>
      </c>
      <c r="AR5605" t="str">
        <f>IFERROR(IF(OR(AP5605=338,AP5605=340,AP5605=341,AP5605=342,AP5605="342A",AP5605="342B"),PorcenRet(AP5605,AT5605,AU5605),INDEX(PORCENTAJEBUSCAR,MATCH(AP5605,CódigoRET,0),4)*1),"")</f>
        <v/>
      </c>
      <c r="AS5605">
        <f t="shared" si="611"/>
        <v>0</v>
      </c>
      <c r="BF5605" t="str">
        <f>IFERROR(IF(OR(BD5605=338,BD5605=340,BD5605=341,BD5605=342,BD5605="342A",BD5605="342B"),PorcenRet(BD5605,BH5605,BI5605),INDEX(PORCENTAJEBUSCAR,MATCH(BD5605,CódigoRET,0),4)*1),"")</f>
        <v/>
      </c>
      <c r="BG5605">
        <f t="shared" si="612"/>
        <v>0</v>
      </c>
      <c r="BO5605">
        <f t="shared" si="613"/>
        <v>0</v>
      </c>
      <c r="CC5605">
        <f t="shared" si="614"/>
        <v>0</v>
      </c>
      <c r="CD5605">
        <f t="shared" si="615"/>
        <v>0</v>
      </c>
      <c r="CG5605">
        <f ca="1">IFERROR(INDIRECT("IVA!X"&amp;MATCH(MID(COMPRAS!C5505,1,2)&amp;MID(COMPRAS!F5505,1,2)&amp;MID(COMPRAS!D5505,1,2),IVA!W:W,0)),"SIN COD.")</f>
        <v>0</v>
      </c>
      <c r="CH5605">
        <f ca="1">IFERROR(INDIRECT("IVA!Y"&amp;MATCH(MID(COMPRAS!C5505,1,2)&amp;MID(COMPRAS!F5505,1,2)&amp;MID(COMPRAS!D5505,1,2),IVA!W:W,0)),"SIN COD.")</f>
        <v>0</v>
      </c>
    </row>
    <row r="5606" spans="1:86" x14ac:dyDescent="0.25">
      <c r="A5606"/>
      <c r="B5606"/>
      <c r="D5606"/>
      <c r="AL5606">
        <f t="shared" si="609"/>
        <v>0</v>
      </c>
      <c r="AQ5606">
        <f t="shared" si="610"/>
        <v>0</v>
      </c>
      <c r="AR5606" t="str">
        <f>IFERROR(IF(OR(AP5606=338,AP5606=340,AP5606=341,AP5606=342,AP5606="342A",AP5606="342B"),PorcenRet(AP5606,AT5606,AU5606),INDEX(PORCENTAJEBUSCAR,MATCH(AP5606,CódigoRET,0),4)*1),"")</f>
        <v/>
      </c>
      <c r="AS5606">
        <f t="shared" si="611"/>
        <v>0</v>
      </c>
      <c r="BF5606" t="str">
        <f>IFERROR(IF(OR(BD5606=338,BD5606=340,BD5606=341,BD5606=342,BD5606="342A",BD5606="342B"),PorcenRet(BD5606,BH5606,BI5606),INDEX(PORCENTAJEBUSCAR,MATCH(BD5606,CódigoRET,0),4)*1),"")</f>
        <v/>
      </c>
      <c r="BG5606">
        <f t="shared" si="612"/>
        <v>0</v>
      </c>
      <c r="BO5606">
        <f t="shared" si="613"/>
        <v>0</v>
      </c>
      <c r="CC5606">
        <f t="shared" si="614"/>
        <v>0</v>
      </c>
      <c r="CD5606">
        <f t="shared" si="615"/>
        <v>0</v>
      </c>
      <c r="CG5606">
        <f ca="1">IFERROR(INDIRECT("IVA!X"&amp;MATCH(MID(COMPRAS!C5506,1,2)&amp;MID(COMPRAS!F5506,1,2)&amp;MID(COMPRAS!D5506,1,2),IVA!W:W,0)),"SIN COD.")</f>
        <v>0</v>
      </c>
      <c r="CH5606">
        <f ca="1">IFERROR(INDIRECT("IVA!Y"&amp;MATCH(MID(COMPRAS!C5506,1,2)&amp;MID(COMPRAS!F5506,1,2)&amp;MID(COMPRAS!D5506,1,2),IVA!W:W,0)),"SIN COD.")</f>
        <v>0</v>
      </c>
    </row>
    <row r="5607" spans="1:86" x14ac:dyDescent="0.25">
      <c r="A5607"/>
      <c r="B5607"/>
      <c r="D5607"/>
      <c r="AL5607">
        <f t="shared" si="609"/>
        <v>0</v>
      </c>
      <c r="AQ5607">
        <f t="shared" si="610"/>
        <v>0</v>
      </c>
      <c r="AR5607" t="str">
        <f>IFERROR(IF(OR(AP5607=338,AP5607=340,AP5607=341,AP5607=342,AP5607="342A",AP5607="342B"),PorcenRet(AP5607,AT5607,AU5607),INDEX(PORCENTAJEBUSCAR,MATCH(AP5607,CódigoRET,0),4)*1),"")</f>
        <v/>
      </c>
      <c r="AS5607">
        <f t="shared" si="611"/>
        <v>0</v>
      </c>
      <c r="BF5607" t="str">
        <f>IFERROR(IF(OR(BD5607=338,BD5607=340,BD5607=341,BD5607=342,BD5607="342A",BD5607="342B"),PorcenRet(BD5607,BH5607,BI5607),INDEX(PORCENTAJEBUSCAR,MATCH(BD5607,CódigoRET,0),4)*1),"")</f>
        <v/>
      </c>
      <c r="BG5607">
        <f t="shared" si="612"/>
        <v>0</v>
      </c>
      <c r="BO5607">
        <f t="shared" si="613"/>
        <v>0</v>
      </c>
      <c r="CC5607">
        <f t="shared" si="614"/>
        <v>0</v>
      </c>
      <c r="CD5607">
        <f t="shared" si="615"/>
        <v>0</v>
      </c>
      <c r="CG5607">
        <f ca="1">IFERROR(INDIRECT("IVA!X"&amp;MATCH(MID(COMPRAS!C5507,1,2)&amp;MID(COMPRAS!F5507,1,2)&amp;MID(COMPRAS!D5507,1,2),IVA!W:W,0)),"SIN COD.")</f>
        <v>0</v>
      </c>
      <c r="CH5607">
        <f ca="1">IFERROR(INDIRECT("IVA!Y"&amp;MATCH(MID(COMPRAS!C5507,1,2)&amp;MID(COMPRAS!F5507,1,2)&amp;MID(COMPRAS!D5507,1,2),IVA!W:W,0)),"SIN COD.")</f>
        <v>0</v>
      </c>
    </row>
    <row r="5608" spans="1:86" x14ac:dyDescent="0.25">
      <c r="A5608"/>
      <c r="B5608"/>
      <c r="D5608"/>
      <c r="AL5608">
        <f t="shared" si="609"/>
        <v>0</v>
      </c>
      <c r="AQ5608">
        <f t="shared" si="610"/>
        <v>0</v>
      </c>
      <c r="AR5608" t="str">
        <f>IFERROR(IF(OR(AP5608=338,AP5608=340,AP5608=341,AP5608=342,AP5608="342A",AP5608="342B"),PorcenRet(AP5608,AT5608,AU5608),INDEX(PORCENTAJEBUSCAR,MATCH(AP5608,CódigoRET,0),4)*1),"")</f>
        <v/>
      </c>
      <c r="AS5608">
        <f t="shared" si="611"/>
        <v>0</v>
      </c>
      <c r="BF5608" t="str">
        <f>IFERROR(IF(OR(BD5608=338,BD5608=340,BD5608=341,BD5608=342,BD5608="342A",BD5608="342B"),PorcenRet(BD5608,BH5608,BI5608),INDEX(PORCENTAJEBUSCAR,MATCH(BD5608,CódigoRET,0),4)*1),"")</f>
        <v/>
      </c>
      <c r="BG5608">
        <f t="shared" si="612"/>
        <v>0</v>
      </c>
      <c r="BO5608">
        <f t="shared" si="613"/>
        <v>0</v>
      </c>
      <c r="CC5608">
        <f t="shared" si="614"/>
        <v>0</v>
      </c>
      <c r="CD5608">
        <f t="shared" si="615"/>
        <v>0</v>
      </c>
      <c r="CG5608">
        <f ca="1">IFERROR(INDIRECT("IVA!X"&amp;MATCH(MID(COMPRAS!C5508,1,2)&amp;MID(COMPRAS!F5508,1,2)&amp;MID(COMPRAS!D5508,1,2),IVA!W:W,0)),"SIN COD.")</f>
        <v>0</v>
      </c>
      <c r="CH5608">
        <f ca="1">IFERROR(INDIRECT("IVA!Y"&amp;MATCH(MID(COMPRAS!C5508,1,2)&amp;MID(COMPRAS!F5508,1,2)&amp;MID(COMPRAS!D5508,1,2),IVA!W:W,0)),"SIN COD.")</f>
        <v>0</v>
      </c>
    </row>
    <row r="5609" spans="1:86" x14ac:dyDescent="0.25">
      <c r="A5609"/>
      <c r="B5609"/>
      <c r="D5609"/>
      <c r="AL5609">
        <f t="shared" si="609"/>
        <v>0</v>
      </c>
      <c r="AQ5609">
        <f t="shared" si="610"/>
        <v>0</v>
      </c>
      <c r="AR5609" t="str">
        <f>IFERROR(IF(OR(AP5609=338,AP5609=340,AP5609=341,AP5609=342,AP5609="342A",AP5609="342B"),PorcenRet(AP5609,AT5609,AU5609),INDEX(PORCENTAJEBUSCAR,MATCH(AP5609,CódigoRET,0),4)*1),"")</f>
        <v/>
      </c>
      <c r="AS5609">
        <f t="shared" si="611"/>
        <v>0</v>
      </c>
      <c r="BF5609" t="str">
        <f>IFERROR(IF(OR(BD5609=338,BD5609=340,BD5609=341,BD5609=342,BD5609="342A",BD5609="342B"),PorcenRet(BD5609,BH5609,BI5609),INDEX(PORCENTAJEBUSCAR,MATCH(BD5609,CódigoRET,0),4)*1),"")</f>
        <v/>
      </c>
      <c r="BG5609">
        <f t="shared" si="612"/>
        <v>0</v>
      </c>
      <c r="BO5609">
        <f t="shared" si="613"/>
        <v>0</v>
      </c>
      <c r="CC5609">
        <f t="shared" si="614"/>
        <v>0</v>
      </c>
      <c r="CD5609">
        <f t="shared" si="615"/>
        <v>0</v>
      </c>
      <c r="CG5609">
        <f ca="1">IFERROR(INDIRECT("IVA!X"&amp;MATCH(MID(COMPRAS!C5509,1,2)&amp;MID(COMPRAS!F5509,1,2)&amp;MID(COMPRAS!D5509,1,2),IVA!W:W,0)),"SIN COD.")</f>
        <v>0</v>
      </c>
      <c r="CH5609">
        <f ca="1">IFERROR(INDIRECT("IVA!Y"&amp;MATCH(MID(COMPRAS!C5509,1,2)&amp;MID(COMPRAS!F5509,1,2)&amp;MID(COMPRAS!D5509,1,2),IVA!W:W,0)),"SIN COD.")</f>
        <v>0</v>
      </c>
    </row>
    <row r="5610" spans="1:86" x14ac:dyDescent="0.25">
      <c r="A5610"/>
      <c r="B5610"/>
      <c r="D5610"/>
      <c r="AL5610">
        <f t="shared" si="609"/>
        <v>0</v>
      </c>
      <c r="AQ5610">
        <f t="shared" si="610"/>
        <v>0</v>
      </c>
      <c r="AR5610" t="str">
        <f>IFERROR(IF(OR(AP5610=338,AP5610=340,AP5610=341,AP5610=342,AP5610="342A",AP5610="342B"),PorcenRet(AP5610,AT5610,AU5610),INDEX(PORCENTAJEBUSCAR,MATCH(AP5610,CódigoRET,0),4)*1),"")</f>
        <v/>
      </c>
      <c r="AS5610">
        <f t="shared" si="611"/>
        <v>0</v>
      </c>
      <c r="BF5610" t="str">
        <f>IFERROR(IF(OR(BD5610=338,BD5610=340,BD5610=341,BD5610=342,BD5610="342A",BD5610="342B"),PorcenRet(BD5610,BH5610,BI5610),INDEX(PORCENTAJEBUSCAR,MATCH(BD5610,CódigoRET,0),4)*1),"")</f>
        <v/>
      </c>
      <c r="BG5610">
        <f t="shared" si="612"/>
        <v>0</v>
      </c>
      <c r="BO5610">
        <f t="shared" si="613"/>
        <v>0</v>
      </c>
      <c r="CC5610">
        <f t="shared" si="614"/>
        <v>0</v>
      </c>
      <c r="CD5610">
        <f t="shared" si="615"/>
        <v>0</v>
      </c>
      <c r="CG5610">
        <f ca="1">IFERROR(INDIRECT("IVA!X"&amp;MATCH(MID(COMPRAS!C5510,1,2)&amp;MID(COMPRAS!F5510,1,2)&amp;MID(COMPRAS!D5510,1,2),IVA!W:W,0)),"SIN COD.")</f>
        <v>0</v>
      </c>
      <c r="CH5610">
        <f ca="1">IFERROR(INDIRECT("IVA!Y"&amp;MATCH(MID(COMPRAS!C5510,1,2)&amp;MID(COMPRAS!F5510,1,2)&amp;MID(COMPRAS!D5510,1,2),IVA!W:W,0)),"SIN COD.")</f>
        <v>0</v>
      </c>
    </row>
    <row r="5611" spans="1:86" x14ac:dyDescent="0.25">
      <c r="A5611"/>
      <c r="B5611"/>
      <c r="D5611"/>
      <c r="AL5611">
        <f t="shared" si="609"/>
        <v>0</v>
      </c>
      <c r="AQ5611">
        <f t="shared" si="610"/>
        <v>0</v>
      </c>
      <c r="AR5611" t="str">
        <f>IFERROR(IF(OR(AP5611=338,AP5611=340,AP5611=341,AP5611=342,AP5611="342A",AP5611="342B"),PorcenRet(AP5611,AT5611,AU5611),INDEX(PORCENTAJEBUSCAR,MATCH(AP5611,CódigoRET,0),4)*1),"")</f>
        <v/>
      </c>
      <c r="AS5611">
        <f t="shared" si="611"/>
        <v>0</v>
      </c>
      <c r="BF5611" t="str">
        <f>IFERROR(IF(OR(BD5611=338,BD5611=340,BD5611=341,BD5611=342,BD5611="342A",BD5611="342B"),PorcenRet(BD5611,BH5611,BI5611),INDEX(PORCENTAJEBUSCAR,MATCH(BD5611,CódigoRET,0),4)*1),"")</f>
        <v/>
      </c>
      <c r="BG5611">
        <f t="shared" si="612"/>
        <v>0</v>
      </c>
      <c r="BO5611">
        <f t="shared" si="613"/>
        <v>0</v>
      </c>
      <c r="CC5611">
        <f t="shared" si="614"/>
        <v>0</v>
      </c>
      <c r="CD5611">
        <f t="shared" si="615"/>
        <v>0</v>
      </c>
      <c r="CG5611">
        <f ca="1">IFERROR(INDIRECT("IVA!X"&amp;MATCH(MID(COMPRAS!C5511,1,2)&amp;MID(COMPRAS!F5511,1,2)&amp;MID(COMPRAS!D5511,1,2),IVA!W:W,0)),"SIN COD.")</f>
        <v>0</v>
      </c>
      <c r="CH5611">
        <f ca="1">IFERROR(INDIRECT("IVA!Y"&amp;MATCH(MID(COMPRAS!C5511,1,2)&amp;MID(COMPRAS!F5511,1,2)&amp;MID(COMPRAS!D5511,1,2),IVA!W:W,0)),"SIN COD.")</f>
        <v>0</v>
      </c>
    </row>
    <row r="5612" spans="1:86" x14ac:dyDescent="0.25">
      <c r="A5612"/>
      <c r="B5612"/>
      <c r="D5612"/>
      <c r="AL5612">
        <f t="shared" si="609"/>
        <v>0</v>
      </c>
      <c r="AQ5612">
        <f t="shared" si="610"/>
        <v>0</v>
      </c>
      <c r="AR5612" t="str">
        <f>IFERROR(IF(OR(AP5612=338,AP5612=340,AP5612=341,AP5612=342,AP5612="342A",AP5612="342B"),PorcenRet(AP5612,AT5612,AU5612),INDEX(PORCENTAJEBUSCAR,MATCH(AP5612,CódigoRET,0),4)*1),"")</f>
        <v/>
      </c>
      <c r="AS5612">
        <f t="shared" si="611"/>
        <v>0</v>
      </c>
      <c r="BF5612" t="str">
        <f>IFERROR(IF(OR(BD5612=338,BD5612=340,BD5612=341,BD5612=342,BD5612="342A",BD5612="342B"),PorcenRet(BD5612,BH5612,BI5612),INDEX(PORCENTAJEBUSCAR,MATCH(BD5612,CódigoRET,0),4)*1),"")</f>
        <v/>
      </c>
      <c r="BG5612">
        <f t="shared" si="612"/>
        <v>0</v>
      </c>
      <c r="BO5612">
        <f t="shared" si="613"/>
        <v>0</v>
      </c>
      <c r="CC5612">
        <f t="shared" si="614"/>
        <v>0</v>
      </c>
      <c r="CD5612">
        <f t="shared" si="615"/>
        <v>0</v>
      </c>
      <c r="CG5612">
        <f ca="1">IFERROR(INDIRECT("IVA!X"&amp;MATCH(MID(COMPRAS!C5512,1,2)&amp;MID(COMPRAS!F5512,1,2)&amp;MID(COMPRAS!D5512,1,2),IVA!W:W,0)),"SIN COD.")</f>
        <v>0</v>
      </c>
      <c r="CH5612">
        <f ca="1">IFERROR(INDIRECT("IVA!Y"&amp;MATCH(MID(COMPRAS!C5512,1,2)&amp;MID(COMPRAS!F5512,1,2)&amp;MID(COMPRAS!D5512,1,2),IVA!W:W,0)),"SIN COD.")</f>
        <v>0</v>
      </c>
    </row>
    <row r="5613" spans="1:86" x14ac:dyDescent="0.25">
      <c r="A5613"/>
      <c r="B5613"/>
      <c r="D5613"/>
      <c r="AL5613">
        <f t="shared" si="609"/>
        <v>0</v>
      </c>
      <c r="AQ5613">
        <f t="shared" si="610"/>
        <v>0</v>
      </c>
      <c r="AR5613" t="str">
        <f>IFERROR(IF(OR(AP5613=338,AP5613=340,AP5613=341,AP5613=342,AP5613="342A",AP5613="342B"),PorcenRet(AP5613,AT5613,AU5613),INDEX(PORCENTAJEBUSCAR,MATCH(AP5613,CódigoRET,0),4)*1),"")</f>
        <v/>
      </c>
      <c r="AS5613">
        <f t="shared" si="611"/>
        <v>0</v>
      </c>
      <c r="BF5613" t="str">
        <f>IFERROR(IF(OR(BD5613=338,BD5613=340,BD5613=341,BD5613=342,BD5613="342A",BD5613="342B"),PorcenRet(BD5613,BH5613,BI5613),INDEX(PORCENTAJEBUSCAR,MATCH(BD5613,CódigoRET,0),4)*1),"")</f>
        <v/>
      </c>
      <c r="BG5613">
        <f t="shared" si="612"/>
        <v>0</v>
      </c>
      <c r="BO5613">
        <f t="shared" si="613"/>
        <v>0</v>
      </c>
      <c r="CC5613">
        <f t="shared" si="614"/>
        <v>0</v>
      </c>
      <c r="CD5613">
        <f t="shared" si="615"/>
        <v>0</v>
      </c>
      <c r="CG5613">
        <f ca="1">IFERROR(INDIRECT("IVA!X"&amp;MATCH(MID(COMPRAS!C5513,1,2)&amp;MID(COMPRAS!F5513,1,2)&amp;MID(COMPRAS!D5513,1,2),IVA!W:W,0)),"SIN COD.")</f>
        <v>0</v>
      </c>
      <c r="CH5613">
        <f ca="1">IFERROR(INDIRECT("IVA!Y"&amp;MATCH(MID(COMPRAS!C5513,1,2)&amp;MID(COMPRAS!F5513,1,2)&amp;MID(COMPRAS!D5513,1,2),IVA!W:W,0)),"SIN COD.")</f>
        <v>0</v>
      </c>
    </row>
    <row r="5614" spans="1:86" x14ac:dyDescent="0.25">
      <c r="A5614"/>
      <c r="B5614"/>
      <c r="D5614"/>
      <c r="AL5614">
        <f t="shared" si="609"/>
        <v>0</v>
      </c>
      <c r="AQ5614">
        <f t="shared" si="610"/>
        <v>0</v>
      </c>
      <c r="AR5614" t="str">
        <f>IFERROR(IF(OR(AP5614=338,AP5614=340,AP5614=341,AP5614=342,AP5614="342A",AP5614="342B"),PorcenRet(AP5614,AT5614,AU5614),INDEX(PORCENTAJEBUSCAR,MATCH(AP5614,CódigoRET,0),4)*1),"")</f>
        <v/>
      </c>
      <c r="AS5614">
        <f t="shared" si="611"/>
        <v>0</v>
      </c>
      <c r="BF5614" t="str">
        <f>IFERROR(IF(OR(BD5614=338,BD5614=340,BD5614=341,BD5614=342,BD5614="342A",BD5614="342B"),PorcenRet(BD5614,BH5614,BI5614),INDEX(PORCENTAJEBUSCAR,MATCH(BD5614,CódigoRET,0),4)*1),"")</f>
        <v/>
      </c>
      <c r="BG5614">
        <f t="shared" si="612"/>
        <v>0</v>
      </c>
      <c r="BO5614">
        <f t="shared" si="613"/>
        <v>0</v>
      </c>
      <c r="CC5614">
        <f t="shared" si="614"/>
        <v>0</v>
      </c>
      <c r="CD5614">
        <f t="shared" si="615"/>
        <v>0</v>
      </c>
      <c r="CG5614">
        <f ca="1">IFERROR(INDIRECT("IVA!X"&amp;MATCH(MID(COMPRAS!C5514,1,2)&amp;MID(COMPRAS!F5514,1,2)&amp;MID(COMPRAS!D5514,1,2),IVA!W:W,0)),"SIN COD.")</f>
        <v>0</v>
      </c>
      <c r="CH5614">
        <f ca="1">IFERROR(INDIRECT("IVA!Y"&amp;MATCH(MID(COMPRAS!C5514,1,2)&amp;MID(COMPRAS!F5514,1,2)&amp;MID(COMPRAS!D5514,1,2),IVA!W:W,0)),"SIN COD.")</f>
        <v>0</v>
      </c>
    </row>
    <row r="5615" spans="1:86" x14ac:dyDescent="0.25">
      <c r="A5615"/>
      <c r="B5615"/>
      <c r="D5615"/>
      <c r="AL5615">
        <f t="shared" si="609"/>
        <v>0</v>
      </c>
      <c r="AQ5615">
        <f t="shared" si="610"/>
        <v>0</v>
      </c>
      <c r="AR5615" t="str">
        <f>IFERROR(IF(OR(AP5615=338,AP5615=340,AP5615=341,AP5615=342,AP5615="342A",AP5615="342B"),PorcenRet(AP5615,AT5615,AU5615),INDEX(PORCENTAJEBUSCAR,MATCH(AP5615,CódigoRET,0),4)*1),"")</f>
        <v/>
      </c>
      <c r="AS5615">
        <f t="shared" si="611"/>
        <v>0</v>
      </c>
      <c r="BF5615" t="str">
        <f>IFERROR(IF(OR(BD5615=338,BD5615=340,BD5615=341,BD5615=342,BD5615="342A",BD5615="342B"),PorcenRet(BD5615,BH5615,BI5615),INDEX(PORCENTAJEBUSCAR,MATCH(BD5615,CódigoRET,0),4)*1),"")</f>
        <v/>
      </c>
      <c r="BG5615">
        <f t="shared" si="612"/>
        <v>0</v>
      </c>
      <c r="BO5615">
        <f t="shared" si="613"/>
        <v>0</v>
      </c>
      <c r="CC5615">
        <f t="shared" si="614"/>
        <v>0</v>
      </c>
      <c r="CD5615">
        <f t="shared" si="615"/>
        <v>0</v>
      </c>
      <c r="CG5615">
        <f ca="1">IFERROR(INDIRECT("IVA!X"&amp;MATCH(MID(COMPRAS!C5515,1,2)&amp;MID(COMPRAS!F5515,1,2)&amp;MID(COMPRAS!D5515,1,2),IVA!W:W,0)),"SIN COD.")</f>
        <v>0</v>
      </c>
      <c r="CH5615">
        <f ca="1">IFERROR(INDIRECT("IVA!Y"&amp;MATCH(MID(COMPRAS!C5515,1,2)&amp;MID(COMPRAS!F5515,1,2)&amp;MID(COMPRAS!D5515,1,2),IVA!W:W,0)),"SIN COD.")</f>
        <v>0</v>
      </c>
    </row>
    <row r="5616" spans="1:86" x14ac:dyDescent="0.25">
      <c r="A5616"/>
      <c r="B5616"/>
      <c r="D5616"/>
      <c r="AL5616">
        <f t="shared" si="609"/>
        <v>0</v>
      </c>
      <c r="AQ5616">
        <f t="shared" si="610"/>
        <v>0</v>
      </c>
      <c r="AR5616" t="str">
        <f>IFERROR(IF(OR(AP5616=338,AP5616=340,AP5616=341,AP5616=342,AP5616="342A",AP5616="342B"),PorcenRet(AP5616,AT5616,AU5616),INDEX(PORCENTAJEBUSCAR,MATCH(AP5616,CódigoRET,0),4)*1),"")</f>
        <v/>
      </c>
      <c r="AS5616">
        <f t="shared" si="611"/>
        <v>0</v>
      </c>
      <c r="BF5616" t="str">
        <f>IFERROR(IF(OR(BD5616=338,BD5616=340,BD5616=341,BD5616=342,BD5616="342A",BD5616="342B"),PorcenRet(BD5616,BH5616,BI5616),INDEX(PORCENTAJEBUSCAR,MATCH(BD5616,CódigoRET,0),4)*1),"")</f>
        <v/>
      </c>
      <c r="BG5616">
        <f t="shared" si="612"/>
        <v>0</v>
      </c>
      <c r="BO5616">
        <f t="shared" si="613"/>
        <v>0</v>
      </c>
      <c r="CC5616">
        <f t="shared" si="614"/>
        <v>0</v>
      </c>
      <c r="CD5616">
        <f t="shared" si="615"/>
        <v>0</v>
      </c>
      <c r="CG5616">
        <f ca="1">IFERROR(INDIRECT("IVA!X"&amp;MATCH(MID(COMPRAS!C5516,1,2)&amp;MID(COMPRAS!F5516,1,2)&amp;MID(COMPRAS!D5516,1,2),IVA!W:W,0)),"SIN COD.")</f>
        <v>0</v>
      </c>
      <c r="CH5616">
        <f ca="1">IFERROR(INDIRECT("IVA!Y"&amp;MATCH(MID(COMPRAS!C5516,1,2)&amp;MID(COMPRAS!F5516,1,2)&amp;MID(COMPRAS!D5516,1,2),IVA!W:W,0)),"SIN COD.")</f>
        <v>0</v>
      </c>
    </row>
    <row r="5617" spans="1:86" x14ac:dyDescent="0.25">
      <c r="A5617"/>
      <c r="B5617"/>
      <c r="D5617"/>
      <c r="AL5617">
        <f t="shared" si="609"/>
        <v>0</v>
      </c>
      <c r="AQ5617">
        <f t="shared" si="610"/>
        <v>0</v>
      </c>
      <c r="AR5617" t="str">
        <f>IFERROR(IF(OR(AP5617=338,AP5617=340,AP5617=341,AP5617=342,AP5617="342A",AP5617="342B"),PorcenRet(AP5617,AT5617,AU5617),INDEX(PORCENTAJEBUSCAR,MATCH(AP5617,CódigoRET,0),4)*1),"")</f>
        <v/>
      </c>
      <c r="AS5617">
        <f t="shared" si="611"/>
        <v>0</v>
      </c>
      <c r="BF5617" t="str">
        <f>IFERROR(IF(OR(BD5617=338,BD5617=340,BD5617=341,BD5617=342,BD5617="342A",BD5617="342B"),PorcenRet(BD5617,BH5617,BI5617),INDEX(PORCENTAJEBUSCAR,MATCH(BD5617,CódigoRET,0),4)*1),"")</f>
        <v/>
      </c>
      <c r="BG5617">
        <f t="shared" si="612"/>
        <v>0</v>
      </c>
      <c r="BO5617">
        <f t="shared" si="613"/>
        <v>0</v>
      </c>
      <c r="CC5617">
        <f t="shared" si="614"/>
        <v>0</v>
      </c>
      <c r="CD5617">
        <f t="shared" si="615"/>
        <v>0</v>
      </c>
      <c r="CG5617">
        <f ca="1">IFERROR(INDIRECT("IVA!X"&amp;MATCH(MID(COMPRAS!C5517,1,2)&amp;MID(COMPRAS!F5517,1,2)&amp;MID(COMPRAS!D5517,1,2),IVA!W:W,0)),"SIN COD.")</f>
        <v>0</v>
      </c>
      <c r="CH5617">
        <f ca="1">IFERROR(INDIRECT("IVA!Y"&amp;MATCH(MID(COMPRAS!C5517,1,2)&amp;MID(COMPRAS!F5517,1,2)&amp;MID(COMPRAS!D5517,1,2),IVA!W:W,0)),"SIN COD.")</f>
        <v>0</v>
      </c>
    </row>
    <row r="5618" spans="1:86" x14ac:dyDescent="0.25">
      <c r="A5618"/>
      <c r="B5618"/>
      <c r="D5618"/>
      <c r="AL5618">
        <f t="shared" si="609"/>
        <v>0</v>
      </c>
      <c r="AQ5618">
        <f t="shared" si="610"/>
        <v>0</v>
      </c>
      <c r="AR5618" t="str">
        <f>IFERROR(IF(OR(AP5618=338,AP5618=340,AP5618=341,AP5618=342,AP5618="342A",AP5618="342B"),PorcenRet(AP5618,AT5618,AU5618),INDEX(PORCENTAJEBUSCAR,MATCH(AP5618,CódigoRET,0),4)*1),"")</f>
        <v/>
      </c>
      <c r="AS5618">
        <f t="shared" si="611"/>
        <v>0</v>
      </c>
      <c r="BF5618" t="str">
        <f>IFERROR(IF(OR(BD5618=338,BD5618=340,BD5618=341,BD5618=342,BD5618="342A",BD5618="342B"),PorcenRet(BD5618,BH5618,BI5618),INDEX(PORCENTAJEBUSCAR,MATCH(BD5618,CódigoRET,0),4)*1),"")</f>
        <v/>
      </c>
      <c r="BG5618">
        <f t="shared" si="612"/>
        <v>0</v>
      </c>
      <c r="BO5618">
        <f t="shared" si="613"/>
        <v>0</v>
      </c>
      <c r="CC5618">
        <f t="shared" si="614"/>
        <v>0</v>
      </c>
      <c r="CD5618">
        <f t="shared" si="615"/>
        <v>0</v>
      </c>
      <c r="CG5618">
        <f ca="1">IFERROR(INDIRECT("IVA!X"&amp;MATCH(MID(COMPRAS!C5518,1,2)&amp;MID(COMPRAS!F5518,1,2)&amp;MID(COMPRAS!D5518,1,2),IVA!W:W,0)),"SIN COD.")</f>
        <v>0</v>
      </c>
      <c r="CH5618">
        <f ca="1">IFERROR(INDIRECT("IVA!Y"&amp;MATCH(MID(COMPRAS!C5518,1,2)&amp;MID(COMPRAS!F5518,1,2)&amp;MID(COMPRAS!D5518,1,2),IVA!W:W,0)),"SIN COD.")</f>
        <v>0</v>
      </c>
    </row>
    <row r="5619" spans="1:86" x14ac:dyDescent="0.25">
      <c r="A5619"/>
      <c r="B5619"/>
      <c r="D5619"/>
      <c r="AL5619">
        <f t="shared" si="609"/>
        <v>0</v>
      </c>
      <c r="AQ5619">
        <f t="shared" si="610"/>
        <v>0</v>
      </c>
      <c r="AR5619" t="str">
        <f>IFERROR(IF(OR(AP5619=338,AP5619=340,AP5619=341,AP5619=342,AP5619="342A",AP5619="342B"),PorcenRet(AP5619,AT5619,AU5619),INDEX(PORCENTAJEBUSCAR,MATCH(AP5619,CódigoRET,0),4)*1),"")</f>
        <v/>
      </c>
      <c r="AS5619">
        <f t="shared" si="611"/>
        <v>0</v>
      </c>
      <c r="BF5619" t="str">
        <f>IFERROR(IF(OR(BD5619=338,BD5619=340,BD5619=341,BD5619=342,BD5619="342A",BD5619="342B"),PorcenRet(BD5619,BH5619,BI5619),INDEX(PORCENTAJEBUSCAR,MATCH(BD5619,CódigoRET,0),4)*1),"")</f>
        <v/>
      </c>
      <c r="BG5619">
        <f t="shared" si="612"/>
        <v>0</v>
      </c>
      <c r="BO5619">
        <f t="shared" si="613"/>
        <v>0</v>
      </c>
      <c r="CC5619">
        <f t="shared" si="614"/>
        <v>0</v>
      </c>
      <c r="CD5619">
        <f t="shared" si="615"/>
        <v>0</v>
      </c>
      <c r="CG5619">
        <f ca="1">IFERROR(INDIRECT("IVA!X"&amp;MATCH(MID(COMPRAS!C5519,1,2)&amp;MID(COMPRAS!F5519,1,2)&amp;MID(COMPRAS!D5519,1,2),IVA!W:W,0)),"SIN COD.")</f>
        <v>0</v>
      </c>
      <c r="CH5619">
        <f ca="1">IFERROR(INDIRECT("IVA!Y"&amp;MATCH(MID(COMPRAS!C5519,1,2)&amp;MID(COMPRAS!F5519,1,2)&amp;MID(COMPRAS!D5519,1,2),IVA!W:W,0)),"SIN COD.")</f>
        <v>0</v>
      </c>
    </row>
    <row r="5620" spans="1:86" x14ac:dyDescent="0.25">
      <c r="A5620"/>
      <c r="B5620"/>
      <c r="D5620"/>
      <c r="AL5620">
        <f t="shared" si="609"/>
        <v>0</v>
      </c>
      <c r="AQ5620">
        <f t="shared" si="610"/>
        <v>0</v>
      </c>
      <c r="AR5620" t="str">
        <f>IFERROR(IF(OR(AP5620=338,AP5620=340,AP5620=341,AP5620=342,AP5620="342A",AP5620="342B"),PorcenRet(AP5620,AT5620,AU5620),INDEX(PORCENTAJEBUSCAR,MATCH(AP5620,CódigoRET,0),4)*1),"")</f>
        <v/>
      </c>
      <c r="AS5620">
        <f t="shared" si="611"/>
        <v>0</v>
      </c>
      <c r="BF5620" t="str">
        <f>IFERROR(IF(OR(BD5620=338,BD5620=340,BD5620=341,BD5620=342,BD5620="342A",BD5620="342B"),PorcenRet(BD5620,BH5620,BI5620),INDEX(PORCENTAJEBUSCAR,MATCH(BD5620,CódigoRET,0),4)*1),"")</f>
        <v/>
      </c>
      <c r="BG5620">
        <f t="shared" si="612"/>
        <v>0</v>
      </c>
      <c r="BO5620">
        <f t="shared" si="613"/>
        <v>0</v>
      </c>
      <c r="CC5620">
        <f t="shared" si="614"/>
        <v>0</v>
      </c>
      <c r="CD5620">
        <f t="shared" si="615"/>
        <v>0</v>
      </c>
      <c r="CG5620">
        <f ca="1">IFERROR(INDIRECT("IVA!X"&amp;MATCH(MID(COMPRAS!C5520,1,2)&amp;MID(COMPRAS!F5520,1,2)&amp;MID(COMPRAS!D5520,1,2),IVA!W:W,0)),"SIN COD.")</f>
        <v>0</v>
      </c>
      <c r="CH5620">
        <f ca="1">IFERROR(INDIRECT("IVA!Y"&amp;MATCH(MID(COMPRAS!C5520,1,2)&amp;MID(COMPRAS!F5520,1,2)&amp;MID(COMPRAS!D5520,1,2),IVA!W:W,0)),"SIN COD.")</f>
        <v>0</v>
      </c>
    </row>
    <row r="5621" spans="1:86" x14ac:dyDescent="0.25">
      <c r="A5621"/>
      <c r="B5621"/>
      <c r="D5621"/>
      <c r="AL5621">
        <f t="shared" si="609"/>
        <v>0</v>
      </c>
      <c r="AQ5621">
        <f t="shared" si="610"/>
        <v>0</v>
      </c>
      <c r="AR5621" t="str">
        <f>IFERROR(IF(OR(AP5621=338,AP5621=340,AP5621=341,AP5621=342,AP5621="342A",AP5621="342B"),PorcenRet(AP5621,AT5621,AU5621),INDEX(PORCENTAJEBUSCAR,MATCH(AP5621,CódigoRET,0),4)*1),"")</f>
        <v/>
      </c>
      <c r="AS5621">
        <f t="shared" si="611"/>
        <v>0</v>
      </c>
      <c r="BF5621" t="str">
        <f>IFERROR(IF(OR(BD5621=338,BD5621=340,BD5621=341,BD5621=342,BD5621="342A",BD5621="342B"),PorcenRet(BD5621,BH5621,BI5621),INDEX(PORCENTAJEBUSCAR,MATCH(BD5621,CódigoRET,0),4)*1),"")</f>
        <v/>
      </c>
      <c r="BG5621">
        <f t="shared" si="612"/>
        <v>0</v>
      </c>
      <c r="BO5621">
        <f t="shared" si="613"/>
        <v>0</v>
      </c>
      <c r="CC5621">
        <f t="shared" si="614"/>
        <v>0</v>
      </c>
      <c r="CD5621">
        <f t="shared" si="615"/>
        <v>0</v>
      </c>
      <c r="CG5621">
        <f ca="1">IFERROR(INDIRECT("IVA!X"&amp;MATCH(MID(COMPRAS!C5521,1,2)&amp;MID(COMPRAS!F5521,1,2)&amp;MID(COMPRAS!D5521,1,2),IVA!W:W,0)),"SIN COD.")</f>
        <v>0</v>
      </c>
      <c r="CH5621">
        <f ca="1">IFERROR(INDIRECT("IVA!Y"&amp;MATCH(MID(COMPRAS!C5521,1,2)&amp;MID(COMPRAS!F5521,1,2)&amp;MID(COMPRAS!D5521,1,2),IVA!W:W,0)),"SIN COD.")</f>
        <v>0</v>
      </c>
    </row>
    <row r="5622" spans="1:86" x14ac:dyDescent="0.25">
      <c r="A5622"/>
      <c r="B5622"/>
      <c r="D5622"/>
      <c r="AL5622">
        <f t="shared" si="609"/>
        <v>0</v>
      </c>
      <c r="AQ5622">
        <f t="shared" si="610"/>
        <v>0</v>
      </c>
      <c r="AR5622" t="str">
        <f>IFERROR(IF(OR(AP5622=338,AP5622=340,AP5622=341,AP5622=342,AP5622="342A",AP5622="342B"),PorcenRet(AP5622,AT5622,AU5622),INDEX(PORCENTAJEBUSCAR,MATCH(AP5622,CódigoRET,0),4)*1),"")</f>
        <v/>
      </c>
      <c r="AS5622">
        <f t="shared" si="611"/>
        <v>0</v>
      </c>
      <c r="BF5622" t="str">
        <f>IFERROR(IF(OR(BD5622=338,BD5622=340,BD5622=341,BD5622=342,BD5622="342A",BD5622="342B"),PorcenRet(BD5622,BH5622,BI5622),INDEX(PORCENTAJEBUSCAR,MATCH(BD5622,CódigoRET,0),4)*1),"")</f>
        <v/>
      </c>
      <c r="BG5622">
        <f t="shared" si="612"/>
        <v>0</v>
      </c>
      <c r="BO5622">
        <f t="shared" si="613"/>
        <v>0</v>
      </c>
      <c r="CC5622">
        <f t="shared" si="614"/>
        <v>0</v>
      </c>
      <c r="CD5622">
        <f t="shared" si="615"/>
        <v>0</v>
      </c>
      <c r="CG5622">
        <f ca="1">IFERROR(INDIRECT("IVA!X"&amp;MATCH(MID(COMPRAS!C5522,1,2)&amp;MID(COMPRAS!F5522,1,2)&amp;MID(COMPRAS!D5522,1,2),IVA!W:W,0)),"SIN COD.")</f>
        <v>0</v>
      </c>
      <c r="CH5622">
        <f ca="1">IFERROR(INDIRECT("IVA!Y"&amp;MATCH(MID(COMPRAS!C5522,1,2)&amp;MID(COMPRAS!F5522,1,2)&amp;MID(COMPRAS!D5522,1,2),IVA!W:W,0)),"SIN COD.")</f>
        <v>0</v>
      </c>
    </row>
    <row r="5623" spans="1:86" x14ac:dyDescent="0.25">
      <c r="A5623"/>
      <c r="B5623"/>
      <c r="D5623"/>
      <c r="AL5623">
        <f t="shared" si="609"/>
        <v>0</v>
      </c>
      <c r="AQ5623">
        <f t="shared" si="610"/>
        <v>0</v>
      </c>
      <c r="AR5623" t="str">
        <f>IFERROR(IF(OR(AP5623=338,AP5623=340,AP5623=341,AP5623=342,AP5623="342A",AP5623="342B"),PorcenRet(AP5623,AT5623,AU5623),INDEX(PORCENTAJEBUSCAR,MATCH(AP5623,CódigoRET,0),4)*1),"")</f>
        <v/>
      </c>
      <c r="AS5623">
        <f t="shared" si="611"/>
        <v>0</v>
      </c>
      <c r="BF5623" t="str">
        <f>IFERROR(IF(OR(BD5623=338,BD5623=340,BD5623=341,BD5623=342,BD5623="342A",BD5623="342B"),PorcenRet(BD5623,BH5623,BI5623),INDEX(PORCENTAJEBUSCAR,MATCH(BD5623,CódigoRET,0),4)*1),"")</f>
        <v/>
      </c>
      <c r="BG5623">
        <f t="shared" si="612"/>
        <v>0</v>
      </c>
      <c r="BO5623">
        <f t="shared" si="613"/>
        <v>0</v>
      </c>
      <c r="CC5623">
        <f t="shared" si="614"/>
        <v>0</v>
      </c>
      <c r="CD5623">
        <f t="shared" si="615"/>
        <v>0</v>
      </c>
      <c r="CG5623">
        <f ca="1">IFERROR(INDIRECT("IVA!X"&amp;MATCH(MID(COMPRAS!C5523,1,2)&amp;MID(COMPRAS!F5523,1,2)&amp;MID(COMPRAS!D5523,1,2),IVA!W:W,0)),"SIN COD.")</f>
        <v>0</v>
      </c>
      <c r="CH5623">
        <f ca="1">IFERROR(INDIRECT("IVA!Y"&amp;MATCH(MID(COMPRAS!C5523,1,2)&amp;MID(COMPRAS!F5523,1,2)&amp;MID(COMPRAS!D5523,1,2),IVA!W:W,0)),"SIN COD.")</f>
        <v>0</v>
      </c>
    </row>
    <row r="5624" spans="1:86" x14ac:dyDescent="0.25">
      <c r="A5624"/>
      <c r="B5624"/>
      <c r="D5624"/>
      <c r="AL5624">
        <f t="shared" si="609"/>
        <v>0</v>
      </c>
      <c r="AQ5624">
        <f t="shared" si="610"/>
        <v>0</v>
      </c>
      <c r="AR5624" t="str">
        <f>IFERROR(IF(OR(AP5624=338,AP5624=340,AP5624=341,AP5624=342,AP5624="342A",AP5624="342B"),PorcenRet(AP5624,AT5624,AU5624),INDEX(PORCENTAJEBUSCAR,MATCH(AP5624,CódigoRET,0),4)*1),"")</f>
        <v/>
      </c>
      <c r="AS5624">
        <f t="shared" si="611"/>
        <v>0</v>
      </c>
      <c r="BF5624" t="str">
        <f>IFERROR(IF(OR(BD5624=338,BD5624=340,BD5624=341,BD5624=342,BD5624="342A",BD5624="342B"),PorcenRet(BD5624,BH5624,BI5624),INDEX(PORCENTAJEBUSCAR,MATCH(BD5624,CódigoRET,0),4)*1),"")</f>
        <v/>
      </c>
      <c r="BG5624">
        <f t="shared" si="612"/>
        <v>0</v>
      </c>
      <c r="BO5624">
        <f t="shared" si="613"/>
        <v>0</v>
      </c>
      <c r="CC5624">
        <f t="shared" si="614"/>
        <v>0</v>
      </c>
      <c r="CD5624">
        <f t="shared" si="615"/>
        <v>0</v>
      </c>
      <c r="CG5624">
        <f ca="1">IFERROR(INDIRECT("IVA!X"&amp;MATCH(MID(COMPRAS!C5524,1,2)&amp;MID(COMPRAS!F5524,1,2)&amp;MID(COMPRAS!D5524,1,2),IVA!W:W,0)),"SIN COD.")</f>
        <v>0</v>
      </c>
      <c r="CH5624">
        <f ca="1">IFERROR(INDIRECT("IVA!Y"&amp;MATCH(MID(COMPRAS!C5524,1,2)&amp;MID(COMPRAS!F5524,1,2)&amp;MID(COMPRAS!D5524,1,2),IVA!W:W,0)),"SIN COD.")</f>
        <v>0</v>
      </c>
    </row>
    <row r="5625" spans="1:86" x14ac:dyDescent="0.25">
      <c r="A5625"/>
      <c r="B5625"/>
      <c r="D5625"/>
      <c r="AL5625">
        <f t="shared" si="609"/>
        <v>0</v>
      </c>
      <c r="AQ5625">
        <f t="shared" si="610"/>
        <v>0</v>
      </c>
      <c r="AR5625" t="str">
        <f>IFERROR(IF(OR(AP5625=338,AP5625=340,AP5625=341,AP5625=342,AP5625="342A",AP5625="342B"),PorcenRet(AP5625,AT5625,AU5625),INDEX(PORCENTAJEBUSCAR,MATCH(AP5625,CódigoRET,0),4)*1),"")</f>
        <v/>
      </c>
      <c r="AS5625">
        <f t="shared" si="611"/>
        <v>0</v>
      </c>
      <c r="BF5625" t="str">
        <f>IFERROR(IF(OR(BD5625=338,BD5625=340,BD5625=341,BD5625=342,BD5625="342A",BD5625="342B"),PorcenRet(BD5625,BH5625,BI5625),INDEX(PORCENTAJEBUSCAR,MATCH(BD5625,CódigoRET,0),4)*1),"")</f>
        <v/>
      </c>
      <c r="BG5625">
        <f t="shared" si="612"/>
        <v>0</v>
      </c>
      <c r="BO5625">
        <f t="shared" si="613"/>
        <v>0</v>
      </c>
      <c r="CC5625">
        <f t="shared" si="614"/>
        <v>0</v>
      </c>
      <c r="CD5625">
        <f t="shared" si="615"/>
        <v>0</v>
      </c>
      <c r="CG5625">
        <f ca="1">IFERROR(INDIRECT("IVA!X"&amp;MATCH(MID(COMPRAS!C5525,1,2)&amp;MID(COMPRAS!F5525,1,2)&amp;MID(COMPRAS!D5525,1,2),IVA!W:W,0)),"SIN COD.")</f>
        <v>0</v>
      </c>
      <c r="CH5625">
        <f ca="1">IFERROR(INDIRECT("IVA!Y"&amp;MATCH(MID(COMPRAS!C5525,1,2)&amp;MID(COMPRAS!F5525,1,2)&amp;MID(COMPRAS!D5525,1,2),IVA!W:W,0)),"SIN COD.")</f>
        <v>0</v>
      </c>
    </row>
    <row r="5626" spans="1:86" x14ac:dyDescent="0.25">
      <c r="A5626"/>
      <c r="B5626"/>
      <c r="D5626"/>
      <c r="AL5626">
        <f t="shared" si="609"/>
        <v>0</v>
      </c>
      <c r="AQ5626">
        <f t="shared" si="610"/>
        <v>0</v>
      </c>
      <c r="AR5626" t="str">
        <f>IFERROR(IF(OR(AP5626=338,AP5626=340,AP5626=341,AP5626=342,AP5626="342A",AP5626="342B"),PorcenRet(AP5626,AT5626,AU5626),INDEX(PORCENTAJEBUSCAR,MATCH(AP5626,CódigoRET,0),4)*1),"")</f>
        <v/>
      </c>
      <c r="AS5626">
        <f t="shared" si="611"/>
        <v>0</v>
      </c>
      <c r="BF5626" t="str">
        <f>IFERROR(IF(OR(BD5626=338,BD5626=340,BD5626=341,BD5626=342,BD5626="342A",BD5626="342B"),PorcenRet(BD5626,BH5626,BI5626),INDEX(PORCENTAJEBUSCAR,MATCH(BD5626,CódigoRET,0),4)*1),"")</f>
        <v/>
      </c>
      <c r="BG5626">
        <f t="shared" si="612"/>
        <v>0</v>
      </c>
      <c r="BO5626">
        <f t="shared" si="613"/>
        <v>0</v>
      </c>
      <c r="CC5626">
        <f t="shared" si="614"/>
        <v>0</v>
      </c>
      <c r="CD5626">
        <f t="shared" si="615"/>
        <v>0</v>
      </c>
      <c r="CG5626">
        <f ca="1">IFERROR(INDIRECT("IVA!X"&amp;MATCH(MID(COMPRAS!C5526,1,2)&amp;MID(COMPRAS!F5526,1,2)&amp;MID(COMPRAS!D5526,1,2),IVA!W:W,0)),"SIN COD.")</f>
        <v>0</v>
      </c>
      <c r="CH5626">
        <f ca="1">IFERROR(INDIRECT("IVA!Y"&amp;MATCH(MID(COMPRAS!C5526,1,2)&amp;MID(COMPRAS!F5526,1,2)&amp;MID(COMPRAS!D5526,1,2),IVA!W:W,0)),"SIN COD.")</f>
        <v>0</v>
      </c>
    </row>
    <row r="5627" spans="1:86" x14ac:dyDescent="0.25">
      <c r="A5627"/>
      <c r="B5627"/>
      <c r="D5627"/>
      <c r="AL5627">
        <f t="shared" si="609"/>
        <v>0</v>
      </c>
      <c r="AQ5627">
        <f t="shared" si="610"/>
        <v>0</v>
      </c>
      <c r="AR5627" t="str">
        <f>IFERROR(IF(OR(AP5627=338,AP5627=340,AP5627=341,AP5627=342,AP5627="342A",AP5627="342B"),PorcenRet(AP5627,AT5627,AU5627),INDEX(PORCENTAJEBUSCAR,MATCH(AP5627,CódigoRET,0),4)*1),"")</f>
        <v/>
      </c>
      <c r="AS5627">
        <f t="shared" si="611"/>
        <v>0</v>
      </c>
      <c r="BF5627" t="str">
        <f>IFERROR(IF(OR(BD5627=338,BD5627=340,BD5627=341,BD5627=342,BD5627="342A",BD5627="342B"),PorcenRet(BD5627,BH5627,BI5627),INDEX(PORCENTAJEBUSCAR,MATCH(BD5627,CódigoRET,0),4)*1),"")</f>
        <v/>
      </c>
      <c r="BG5627">
        <f t="shared" si="612"/>
        <v>0</v>
      </c>
      <c r="BO5627">
        <f t="shared" si="613"/>
        <v>0</v>
      </c>
      <c r="CC5627">
        <f t="shared" si="614"/>
        <v>0</v>
      </c>
      <c r="CD5627">
        <f t="shared" si="615"/>
        <v>0</v>
      </c>
      <c r="CG5627">
        <f ca="1">IFERROR(INDIRECT("IVA!X"&amp;MATCH(MID(COMPRAS!C5527,1,2)&amp;MID(COMPRAS!F5527,1,2)&amp;MID(COMPRAS!D5527,1,2),IVA!W:W,0)),"SIN COD.")</f>
        <v>0</v>
      </c>
      <c r="CH5627">
        <f ca="1">IFERROR(INDIRECT("IVA!Y"&amp;MATCH(MID(COMPRAS!C5527,1,2)&amp;MID(COMPRAS!F5527,1,2)&amp;MID(COMPRAS!D5527,1,2),IVA!W:W,0)),"SIN COD.")</f>
        <v>0</v>
      </c>
    </row>
    <row r="5628" spans="1:86" x14ac:dyDescent="0.25">
      <c r="A5628"/>
      <c r="B5628"/>
      <c r="D5628"/>
      <c r="AL5628">
        <f t="shared" si="609"/>
        <v>0</v>
      </c>
      <c r="AQ5628">
        <f t="shared" si="610"/>
        <v>0</v>
      </c>
      <c r="AR5628" t="str">
        <f>IFERROR(IF(OR(AP5628=338,AP5628=340,AP5628=341,AP5628=342,AP5628="342A",AP5628="342B"),PorcenRet(AP5628,AT5628,AU5628),INDEX(PORCENTAJEBUSCAR,MATCH(AP5628,CódigoRET,0),4)*1),"")</f>
        <v/>
      </c>
      <c r="AS5628">
        <f t="shared" si="611"/>
        <v>0</v>
      </c>
      <c r="BF5628" t="str">
        <f>IFERROR(IF(OR(BD5628=338,BD5628=340,BD5628=341,BD5628=342,BD5628="342A",BD5628="342B"),PorcenRet(BD5628,BH5628,BI5628),INDEX(PORCENTAJEBUSCAR,MATCH(BD5628,CódigoRET,0),4)*1),"")</f>
        <v/>
      </c>
      <c r="BG5628">
        <f t="shared" si="612"/>
        <v>0</v>
      </c>
      <c r="BO5628">
        <f t="shared" si="613"/>
        <v>0</v>
      </c>
      <c r="CC5628">
        <f t="shared" si="614"/>
        <v>0</v>
      </c>
      <c r="CD5628">
        <f t="shared" si="615"/>
        <v>0</v>
      </c>
      <c r="CG5628">
        <f ca="1">IFERROR(INDIRECT("IVA!X"&amp;MATCH(MID(COMPRAS!C5528,1,2)&amp;MID(COMPRAS!F5528,1,2)&amp;MID(COMPRAS!D5528,1,2),IVA!W:W,0)),"SIN COD.")</f>
        <v>0</v>
      </c>
      <c r="CH5628">
        <f ca="1">IFERROR(INDIRECT("IVA!Y"&amp;MATCH(MID(COMPRAS!C5528,1,2)&amp;MID(COMPRAS!F5528,1,2)&amp;MID(COMPRAS!D5528,1,2),IVA!W:W,0)),"SIN COD.")</f>
        <v>0</v>
      </c>
    </row>
    <row r="5629" spans="1:86" x14ac:dyDescent="0.25">
      <c r="A5629"/>
      <c r="B5629"/>
      <c r="D5629"/>
      <c r="AL5629">
        <f t="shared" si="609"/>
        <v>0</v>
      </c>
      <c r="AQ5629">
        <f t="shared" si="610"/>
        <v>0</v>
      </c>
      <c r="AR5629" t="str">
        <f>IFERROR(IF(OR(AP5629=338,AP5629=340,AP5629=341,AP5629=342,AP5629="342A",AP5629="342B"),PorcenRet(AP5629,AT5629,AU5629),INDEX(PORCENTAJEBUSCAR,MATCH(AP5629,CódigoRET,0),4)*1),"")</f>
        <v/>
      </c>
      <c r="AS5629">
        <f t="shared" si="611"/>
        <v>0</v>
      </c>
      <c r="BF5629" t="str">
        <f>IFERROR(IF(OR(BD5629=338,BD5629=340,BD5629=341,BD5629=342,BD5629="342A",BD5629="342B"),PorcenRet(BD5629,BH5629,BI5629),INDEX(PORCENTAJEBUSCAR,MATCH(BD5629,CódigoRET,0),4)*1),"")</f>
        <v/>
      </c>
      <c r="BG5629">
        <f t="shared" si="612"/>
        <v>0</v>
      </c>
      <c r="BO5629">
        <f t="shared" si="613"/>
        <v>0</v>
      </c>
      <c r="CC5629">
        <f t="shared" si="614"/>
        <v>0</v>
      </c>
      <c r="CD5629">
        <f t="shared" si="615"/>
        <v>0</v>
      </c>
      <c r="CG5629">
        <f ca="1">IFERROR(INDIRECT("IVA!X"&amp;MATCH(MID(COMPRAS!C5529,1,2)&amp;MID(COMPRAS!F5529,1,2)&amp;MID(COMPRAS!D5529,1,2),IVA!W:W,0)),"SIN COD.")</f>
        <v>0</v>
      </c>
      <c r="CH5629">
        <f ca="1">IFERROR(INDIRECT("IVA!Y"&amp;MATCH(MID(COMPRAS!C5529,1,2)&amp;MID(COMPRAS!F5529,1,2)&amp;MID(COMPRAS!D5529,1,2),IVA!W:W,0)),"SIN COD.")</f>
        <v>0</v>
      </c>
    </row>
    <row r="5630" spans="1:86" x14ac:dyDescent="0.25">
      <c r="A5630"/>
      <c r="B5630"/>
      <c r="D5630"/>
      <c r="AL5630">
        <f t="shared" si="609"/>
        <v>0</v>
      </c>
      <c r="AQ5630">
        <f t="shared" si="610"/>
        <v>0</v>
      </c>
      <c r="AR5630" t="str">
        <f>IFERROR(IF(OR(AP5630=338,AP5630=340,AP5630=341,AP5630=342,AP5630="342A",AP5630="342B"),PorcenRet(AP5630,AT5630,AU5630),INDEX(PORCENTAJEBUSCAR,MATCH(AP5630,CódigoRET,0),4)*1),"")</f>
        <v/>
      </c>
      <c r="AS5630">
        <f t="shared" si="611"/>
        <v>0</v>
      </c>
      <c r="BF5630" t="str">
        <f>IFERROR(IF(OR(BD5630=338,BD5630=340,BD5630=341,BD5630=342,BD5630="342A",BD5630="342B"),PorcenRet(BD5630,BH5630,BI5630),INDEX(PORCENTAJEBUSCAR,MATCH(BD5630,CódigoRET,0),4)*1),"")</f>
        <v/>
      </c>
      <c r="BG5630">
        <f t="shared" si="612"/>
        <v>0</v>
      </c>
      <c r="BO5630">
        <f t="shared" si="613"/>
        <v>0</v>
      </c>
      <c r="CC5630">
        <f t="shared" si="614"/>
        <v>0</v>
      </c>
      <c r="CD5630">
        <f t="shared" si="615"/>
        <v>0</v>
      </c>
      <c r="CG5630">
        <f ca="1">IFERROR(INDIRECT("IVA!X"&amp;MATCH(MID(COMPRAS!C5530,1,2)&amp;MID(COMPRAS!F5530,1,2)&amp;MID(COMPRAS!D5530,1,2),IVA!W:W,0)),"SIN COD.")</f>
        <v>0</v>
      </c>
      <c r="CH5630">
        <f ca="1">IFERROR(INDIRECT("IVA!Y"&amp;MATCH(MID(COMPRAS!C5530,1,2)&amp;MID(COMPRAS!F5530,1,2)&amp;MID(COMPRAS!D5530,1,2),IVA!W:W,0)),"SIN COD.")</f>
        <v>0</v>
      </c>
    </row>
    <row r="5631" spans="1:86" x14ac:dyDescent="0.25">
      <c r="A5631"/>
      <c r="B5631"/>
      <c r="D5631"/>
      <c r="AL5631">
        <f t="shared" si="609"/>
        <v>0</v>
      </c>
      <c r="AQ5631">
        <f t="shared" si="610"/>
        <v>0</v>
      </c>
      <c r="AR5631" t="str">
        <f>IFERROR(IF(OR(AP5631=338,AP5631=340,AP5631=341,AP5631=342,AP5631="342A",AP5631="342B"),PorcenRet(AP5631,AT5631,AU5631),INDEX(PORCENTAJEBUSCAR,MATCH(AP5631,CódigoRET,0),4)*1),"")</f>
        <v/>
      </c>
      <c r="AS5631">
        <f t="shared" si="611"/>
        <v>0</v>
      </c>
      <c r="BF5631" t="str">
        <f>IFERROR(IF(OR(BD5631=338,BD5631=340,BD5631=341,BD5631=342,BD5631="342A",BD5631="342B"),PorcenRet(BD5631,BH5631,BI5631),INDEX(PORCENTAJEBUSCAR,MATCH(BD5631,CódigoRET,0),4)*1),"")</f>
        <v/>
      </c>
      <c r="BG5631">
        <f t="shared" si="612"/>
        <v>0</v>
      </c>
      <c r="BO5631">
        <f t="shared" si="613"/>
        <v>0</v>
      </c>
      <c r="CC5631">
        <f t="shared" si="614"/>
        <v>0</v>
      </c>
      <c r="CD5631">
        <f t="shared" si="615"/>
        <v>0</v>
      </c>
      <c r="CG5631">
        <f ca="1">IFERROR(INDIRECT("IVA!X"&amp;MATCH(MID(COMPRAS!C5531,1,2)&amp;MID(COMPRAS!F5531,1,2)&amp;MID(COMPRAS!D5531,1,2),IVA!W:W,0)),"SIN COD.")</f>
        <v>0</v>
      </c>
      <c r="CH5631">
        <f ca="1">IFERROR(INDIRECT("IVA!Y"&amp;MATCH(MID(COMPRAS!C5531,1,2)&amp;MID(COMPRAS!F5531,1,2)&amp;MID(COMPRAS!D5531,1,2),IVA!W:W,0)),"SIN COD.")</f>
        <v>0</v>
      </c>
    </row>
    <row r="5632" spans="1:86" x14ac:dyDescent="0.25">
      <c r="A5632"/>
      <c r="B5632"/>
      <c r="D5632"/>
      <c r="AL5632">
        <f t="shared" si="609"/>
        <v>0</v>
      </c>
      <c r="AQ5632">
        <f t="shared" si="610"/>
        <v>0</v>
      </c>
      <c r="AR5632" t="str">
        <f>IFERROR(IF(OR(AP5632=338,AP5632=340,AP5632=341,AP5632=342,AP5632="342A",AP5632="342B"),PorcenRet(AP5632,AT5632,AU5632),INDEX(PORCENTAJEBUSCAR,MATCH(AP5632,CódigoRET,0),4)*1),"")</f>
        <v/>
      </c>
      <c r="AS5632">
        <f t="shared" si="611"/>
        <v>0</v>
      </c>
      <c r="BF5632" t="str">
        <f>IFERROR(IF(OR(BD5632=338,BD5632=340,BD5632=341,BD5632=342,BD5632="342A",BD5632="342B"),PorcenRet(BD5632,BH5632,BI5632),INDEX(PORCENTAJEBUSCAR,MATCH(BD5632,CódigoRET,0),4)*1),"")</f>
        <v/>
      </c>
      <c r="BG5632">
        <f t="shared" si="612"/>
        <v>0</v>
      </c>
      <c r="BO5632">
        <f t="shared" si="613"/>
        <v>0</v>
      </c>
      <c r="CC5632">
        <f t="shared" si="614"/>
        <v>0</v>
      </c>
      <c r="CD5632">
        <f t="shared" si="615"/>
        <v>0</v>
      </c>
      <c r="CG5632">
        <f ca="1">IFERROR(INDIRECT("IVA!X"&amp;MATCH(MID(COMPRAS!C5532,1,2)&amp;MID(COMPRAS!F5532,1,2)&amp;MID(COMPRAS!D5532,1,2),IVA!W:W,0)),"SIN COD.")</f>
        <v>0</v>
      </c>
      <c r="CH5632">
        <f ca="1">IFERROR(INDIRECT("IVA!Y"&amp;MATCH(MID(COMPRAS!C5532,1,2)&amp;MID(COMPRAS!F5532,1,2)&amp;MID(COMPRAS!D5532,1,2),IVA!W:W,0)),"SIN COD.")</f>
        <v>0</v>
      </c>
    </row>
    <row r="5633" spans="1:86" x14ac:dyDescent="0.25">
      <c r="A5633"/>
      <c r="B5633"/>
      <c r="D5633"/>
      <c r="AL5633">
        <f t="shared" si="609"/>
        <v>0</v>
      </c>
      <c r="AQ5633">
        <f t="shared" si="610"/>
        <v>0</v>
      </c>
      <c r="AR5633" t="str">
        <f>IFERROR(IF(OR(AP5633=338,AP5633=340,AP5633=341,AP5633=342,AP5633="342A",AP5633="342B"),PorcenRet(AP5633,AT5633,AU5633),INDEX(PORCENTAJEBUSCAR,MATCH(AP5633,CódigoRET,0),4)*1),"")</f>
        <v/>
      </c>
      <c r="AS5633">
        <f t="shared" si="611"/>
        <v>0</v>
      </c>
      <c r="BF5633" t="str">
        <f>IFERROR(IF(OR(BD5633=338,BD5633=340,BD5633=341,BD5633=342,BD5633="342A",BD5633="342B"),PorcenRet(BD5633,BH5633,BI5633),INDEX(PORCENTAJEBUSCAR,MATCH(BD5633,CódigoRET,0),4)*1),"")</f>
        <v/>
      </c>
      <c r="BG5633">
        <f t="shared" si="612"/>
        <v>0</v>
      </c>
      <c r="BO5633">
        <f t="shared" si="613"/>
        <v>0</v>
      </c>
      <c r="CC5633">
        <f t="shared" si="614"/>
        <v>0</v>
      </c>
      <c r="CD5633">
        <f t="shared" si="615"/>
        <v>0</v>
      </c>
      <c r="CG5633">
        <f ca="1">IFERROR(INDIRECT("IVA!X"&amp;MATCH(MID(COMPRAS!C5533,1,2)&amp;MID(COMPRAS!F5533,1,2)&amp;MID(COMPRAS!D5533,1,2),IVA!W:W,0)),"SIN COD.")</f>
        <v>0</v>
      </c>
      <c r="CH5633">
        <f ca="1">IFERROR(INDIRECT("IVA!Y"&amp;MATCH(MID(COMPRAS!C5533,1,2)&amp;MID(COMPRAS!F5533,1,2)&amp;MID(COMPRAS!D5533,1,2),IVA!W:W,0)),"SIN COD.")</f>
        <v>0</v>
      </c>
    </row>
    <row r="5634" spans="1:86" x14ac:dyDescent="0.25">
      <c r="A5634"/>
      <c r="B5634"/>
      <c r="D5634"/>
      <c r="AL5634">
        <f t="shared" ref="AL5634:AL5697" si="616">O5634+P5634+Q5634+R5634+S5634+T5634+U5634+V5634</f>
        <v>0</v>
      </c>
      <c r="AQ5634">
        <f t="shared" ref="AQ5634:AQ5697" si="617">+P5634+Q5634+R5634+S5634-BE5634-BQ5634-BW5634+O5634</f>
        <v>0</v>
      </c>
      <c r="AR5634" t="str">
        <f>IFERROR(IF(OR(AP5634=338,AP5634=340,AP5634=341,AP5634=342,AP5634="342A",AP5634="342B"),PorcenRet(AP5634,AT5634,AU5634),INDEX(PORCENTAJEBUSCAR,MATCH(AP5634,CódigoRET,0),4)*1),"")</f>
        <v/>
      </c>
      <c r="AS5634">
        <f t="shared" ref="AS5634:AS5697" si="618">ROUND(IF(AP5634="",0,AQ5634*(AR5634/100)),2)</f>
        <v>0</v>
      </c>
      <c r="BF5634" t="str">
        <f>IFERROR(IF(OR(BD5634=338,BD5634=340,BD5634=341,BD5634=342,BD5634="342A",BD5634="342B"),PorcenRet(BD5634,BH5634,BI5634),INDEX(PORCENTAJEBUSCAR,MATCH(BD5634,CódigoRET,0),4)*1),"")</f>
        <v/>
      </c>
      <c r="BG5634">
        <f t="shared" ref="BG5634:BG5697" si="619">ROUND(IF(BD5634="",0,BE5634*(BF5634/100)),2)</f>
        <v>0</v>
      </c>
      <c r="BO5634">
        <f t="shared" ref="BO5634:BO5697" si="620">IF(MID(F5634,1,2)="41",SUM(O5634:S5634),0)</f>
        <v>0</v>
      </c>
      <c r="CC5634">
        <f t="shared" ref="CC5634:CC5697" si="621">O5634+P5634+Q5634+R5634+S5634</f>
        <v>0</v>
      </c>
      <c r="CD5634">
        <f t="shared" ref="CD5634:CD5697" si="622">T5634+U5634</f>
        <v>0</v>
      </c>
      <c r="CG5634">
        <f ca="1">IFERROR(INDIRECT("IVA!X"&amp;MATCH(MID(COMPRAS!C5534,1,2)&amp;MID(COMPRAS!F5534,1,2)&amp;MID(COMPRAS!D5534,1,2),IVA!W:W,0)),"SIN COD.")</f>
        <v>0</v>
      </c>
      <c r="CH5634">
        <f ca="1">IFERROR(INDIRECT("IVA!Y"&amp;MATCH(MID(COMPRAS!C5534,1,2)&amp;MID(COMPRAS!F5534,1,2)&amp;MID(COMPRAS!D5534,1,2),IVA!W:W,0)),"SIN COD.")</f>
        <v>0</v>
      </c>
    </row>
    <row r="5635" spans="1:86" x14ac:dyDescent="0.25">
      <c r="A5635"/>
      <c r="B5635"/>
      <c r="D5635"/>
      <c r="AL5635">
        <f t="shared" si="616"/>
        <v>0</v>
      </c>
      <c r="AQ5635">
        <f t="shared" si="617"/>
        <v>0</v>
      </c>
      <c r="AR5635" t="str">
        <f>IFERROR(IF(OR(AP5635=338,AP5635=340,AP5635=341,AP5635=342,AP5635="342A",AP5635="342B"),PorcenRet(AP5635,AT5635,AU5635),INDEX(PORCENTAJEBUSCAR,MATCH(AP5635,CódigoRET,0),4)*1),"")</f>
        <v/>
      </c>
      <c r="AS5635">
        <f t="shared" si="618"/>
        <v>0</v>
      </c>
      <c r="BF5635" t="str">
        <f>IFERROR(IF(OR(BD5635=338,BD5635=340,BD5635=341,BD5635=342,BD5635="342A",BD5635="342B"),PorcenRet(BD5635,BH5635,BI5635),INDEX(PORCENTAJEBUSCAR,MATCH(BD5635,CódigoRET,0),4)*1),"")</f>
        <v/>
      </c>
      <c r="BG5635">
        <f t="shared" si="619"/>
        <v>0</v>
      </c>
      <c r="BO5635">
        <f t="shared" si="620"/>
        <v>0</v>
      </c>
      <c r="CC5635">
        <f t="shared" si="621"/>
        <v>0</v>
      </c>
      <c r="CD5635">
        <f t="shared" si="622"/>
        <v>0</v>
      </c>
      <c r="CG5635">
        <f ca="1">IFERROR(INDIRECT("IVA!X"&amp;MATCH(MID(COMPRAS!C5535,1,2)&amp;MID(COMPRAS!F5535,1,2)&amp;MID(COMPRAS!D5535,1,2),IVA!W:W,0)),"SIN COD.")</f>
        <v>0</v>
      </c>
      <c r="CH5635">
        <f ca="1">IFERROR(INDIRECT("IVA!Y"&amp;MATCH(MID(COMPRAS!C5535,1,2)&amp;MID(COMPRAS!F5535,1,2)&amp;MID(COMPRAS!D5535,1,2),IVA!W:W,0)),"SIN COD.")</f>
        <v>0</v>
      </c>
    </row>
    <row r="5636" spans="1:86" x14ac:dyDescent="0.25">
      <c r="A5636"/>
      <c r="B5636"/>
      <c r="D5636"/>
      <c r="AL5636">
        <f t="shared" si="616"/>
        <v>0</v>
      </c>
      <c r="AQ5636">
        <f t="shared" si="617"/>
        <v>0</v>
      </c>
      <c r="AR5636" t="str">
        <f>IFERROR(IF(OR(AP5636=338,AP5636=340,AP5636=341,AP5636=342,AP5636="342A",AP5636="342B"),PorcenRet(AP5636,AT5636,AU5636),INDEX(PORCENTAJEBUSCAR,MATCH(AP5636,CódigoRET,0),4)*1),"")</f>
        <v/>
      </c>
      <c r="AS5636">
        <f t="shared" si="618"/>
        <v>0</v>
      </c>
      <c r="BF5636" t="str">
        <f>IFERROR(IF(OR(BD5636=338,BD5636=340,BD5636=341,BD5636=342,BD5636="342A",BD5636="342B"),PorcenRet(BD5636,BH5636,BI5636),INDEX(PORCENTAJEBUSCAR,MATCH(BD5636,CódigoRET,0),4)*1),"")</f>
        <v/>
      </c>
      <c r="BG5636">
        <f t="shared" si="619"/>
        <v>0</v>
      </c>
      <c r="BO5636">
        <f t="shared" si="620"/>
        <v>0</v>
      </c>
      <c r="CC5636">
        <f t="shared" si="621"/>
        <v>0</v>
      </c>
      <c r="CD5636">
        <f t="shared" si="622"/>
        <v>0</v>
      </c>
      <c r="CG5636">
        <f ca="1">IFERROR(INDIRECT("IVA!X"&amp;MATCH(MID(COMPRAS!C5536,1,2)&amp;MID(COMPRAS!F5536,1,2)&amp;MID(COMPRAS!D5536,1,2),IVA!W:W,0)),"SIN COD.")</f>
        <v>0</v>
      </c>
      <c r="CH5636">
        <f ca="1">IFERROR(INDIRECT("IVA!Y"&amp;MATCH(MID(COMPRAS!C5536,1,2)&amp;MID(COMPRAS!F5536,1,2)&amp;MID(COMPRAS!D5536,1,2),IVA!W:W,0)),"SIN COD.")</f>
        <v>0</v>
      </c>
    </row>
    <row r="5637" spans="1:86" x14ac:dyDescent="0.25">
      <c r="A5637"/>
      <c r="B5637"/>
      <c r="D5637"/>
      <c r="AL5637">
        <f t="shared" si="616"/>
        <v>0</v>
      </c>
      <c r="AQ5637">
        <f t="shared" si="617"/>
        <v>0</v>
      </c>
      <c r="AR5637" t="str">
        <f>IFERROR(IF(OR(AP5637=338,AP5637=340,AP5637=341,AP5637=342,AP5637="342A",AP5637="342B"),PorcenRet(AP5637,AT5637,AU5637),INDEX(PORCENTAJEBUSCAR,MATCH(AP5637,CódigoRET,0),4)*1),"")</f>
        <v/>
      </c>
      <c r="AS5637">
        <f t="shared" si="618"/>
        <v>0</v>
      </c>
      <c r="BF5637" t="str">
        <f>IFERROR(IF(OR(BD5637=338,BD5637=340,BD5637=341,BD5637=342,BD5637="342A",BD5637="342B"),PorcenRet(BD5637,BH5637,BI5637),INDEX(PORCENTAJEBUSCAR,MATCH(BD5637,CódigoRET,0),4)*1),"")</f>
        <v/>
      </c>
      <c r="BG5637">
        <f t="shared" si="619"/>
        <v>0</v>
      </c>
      <c r="BO5637">
        <f t="shared" si="620"/>
        <v>0</v>
      </c>
      <c r="CC5637">
        <f t="shared" si="621"/>
        <v>0</v>
      </c>
      <c r="CD5637">
        <f t="shared" si="622"/>
        <v>0</v>
      </c>
      <c r="CG5637">
        <f ca="1">IFERROR(INDIRECT("IVA!X"&amp;MATCH(MID(COMPRAS!C5537,1,2)&amp;MID(COMPRAS!F5537,1,2)&amp;MID(COMPRAS!D5537,1,2),IVA!W:W,0)),"SIN COD.")</f>
        <v>0</v>
      </c>
      <c r="CH5637">
        <f ca="1">IFERROR(INDIRECT("IVA!Y"&amp;MATCH(MID(COMPRAS!C5537,1,2)&amp;MID(COMPRAS!F5537,1,2)&amp;MID(COMPRAS!D5537,1,2),IVA!W:W,0)),"SIN COD.")</f>
        <v>0</v>
      </c>
    </row>
    <row r="5638" spans="1:86" x14ac:dyDescent="0.25">
      <c r="A5638"/>
      <c r="B5638"/>
      <c r="D5638"/>
      <c r="AL5638">
        <f t="shared" si="616"/>
        <v>0</v>
      </c>
      <c r="AQ5638">
        <f t="shared" si="617"/>
        <v>0</v>
      </c>
      <c r="AR5638" t="str">
        <f>IFERROR(IF(OR(AP5638=338,AP5638=340,AP5638=341,AP5638=342,AP5638="342A",AP5638="342B"),PorcenRet(AP5638,AT5638,AU5638),INDEX(PORCENTAJEBUSCAR,MATCH(AP5638,CódigoRET,0),4)*1),"")</f>
        <v/>
      </c>
      <c r="AS5638">
        <f t="shared" si="618"/>
        <v>0</v>
      </c>
      <c r="BF5638" t="str">
        <f>IFERROR(IF(OR(BD5638=338,BD5638=340,BD5638=341,BD5638=342,BD5638="342A",BD5638="342B"),PorcenRet(BD5638,BH5638,BI5638),INDEX(PORCENTAJEBUSCAR,MATCH(BD5638,CódigoRET,0),4)*1),"")</f>
        <v/>
      </c>
      <c r="BG5638">
        <f t="shared" si="619"/>
        <v>0</v>
      </c>
      <c r="BO5638">
        <f t="shared" si="620"/>
        <v>0</v>
      </c>
      <c r="CC5638">
        <f t="shared" si="621"/>
        <v>0</v>
      </c>
      <c r="CD5638">
        <f t="shared" si="622"/>
        <v>0</v>
      </c>
      <c r="CG5638">
        <f ca="1">IFERROR(INDIRECT("IVA!X"&amp;MATCH(MID(COMPRAS!C5538,1,2)&amp;MID(COMPRAS!F5538,1,2)&amp;MID(COMPRAS!D5538,1,2),IVA!W:W,0)),"SIN COD.")</f>
        <v>0</v>
      </c>
      <c r="CH5638">
        <f ca="1">IFERROR(INDIRECT("IVA!Y"&amp;MATCH(MID(COMPRAS!C5538,1,2)&amp;MID(COMPRAS!F5538,1,2)&amp;MID(COMPRAS!D5538,1,2),IVA!W:W,0)),"SIN COD.")</f>
        <v>0</v>
      </c>
    </row>
    <row r="5639" spans="1:86" x14ac:dyDescent="0.25">
      <c r="A5639"/>
      <c r="B5639"/>
      <c r="D5639"/>
      <c r="AL5639">
        <f t="shared" si="616"/>
        <v>0</v>
      </c>
      <c r="AQ5639">
        <f t="shared" si="617"/>
        <v>0</v>
      </c>
      <c r="AR5639" t="str">
        <f>IFERROR(IF(OR(AP5639=338,AP5639=340,AP5639=341,AP5639=342,AP5639="342A",AP5639="342B"),PorcenRet(AP5639,AT5639,AU5639),INDEX(PORCENTAJEBUSCAR,MATCH(AP5639,CódigoRET,0),4)*1),"")</f>
        <v/>
      </c>
      <c r="AS5639">
        <f t="shared" si="618"/>
        <v>0</v>
      </c>
      <c r="BF5639" t="str">
        <f>IFERROR(IF(OR(BD5639=338,BD5639=340,BD5639=341,BD5639=342,BD5639="342A",BD5639="342B"),PorcenRet(BD5639,BH5639,BI5639),INDEX(PORCENTAJEBUSCAR,MATCH(BD5639,CódigoRET,0),4)*1),"")</f>
        <v/>
      </c>
      <c r="BG5639">
        <f t="shared" si="619"/>
        <v>0</v>
      </c>
      <c r="BO5639">
        <f t="shared" si="620"/>
        <v>0</v>
      </c>
      <c r="CC5639">
        <f t="shared" si="621"/>
        <v>0</v>
      </c>
      <c r="CD5639">
        <f t="shared" si="622"/>
        <v>0</v>
      </c>
      <c r="CG5639">
        <f ca="1">IFERROR(INDIRECT("IVA!X"&amp;MATCH(MID(COMPRAS!C5539,1,2)&amp;MID(COMPRAS!F5539,1,2)&amp;MID(COMPRAS!D5539,1,2),IVA!W:W,0)),"SIN COD.")</f>
        <v>0</v>
      </c>
      <c r="CH5639">
        <f ca="1">IFERROR(INDIRECT("IVA!Y"&amp;MATCH(MID(COMPRAS!C5539,1,2)&amp;MID(COMPRAS!F5539,1,2)&amp;MID(COMPRAS!D5539,1,2),IVA!W:W,0)),"SIN COD.")</f>
        <v>0</v>
      </c>
    </row>
    <row r="5640" spans="1:86" x14ac:dyDescent="0.25">
      <c r="A5640"/>
      <c r="B5640"/>
      <c r="D5640"/>
      <c r="AL5640">
        <f t="shared" si="616"/>
        <v>0</v>
      </c>
      <c r="AQ5640">
        <f t="shared" si="617"/>
        <v>0</v>
      </c>
      <c r="AR5640" t="str">
        <f>IFERROR(IF(OR(AP5640=338,AP5640=340,AP5640=341,AP5640=342,AP5640="342A",AP5640="342B"),PorcenRet(AP5640,AT5640,AU5640),INDEX(PORCENTAJEBUSCAR,MATCH(AP5640,CódigoRET,0),4)*1),"")</f>
        <v/>
      </c>
      <c r="AS5640">
        <f t="shared" si="618"/>
        <v>0</v>
      </c>
      <c r="BF5640" t="str">
        <f>IFERROR(IF(OR(BD5640=338,BD5640=340,BD5640=341,BD5640=342,BD5640="342A",BD5640="342B"),PorcenRet(BD5640,BH5640,BI5640),INDEX(PORCENTAJEBUSCAR,MATCH(BD5640,CódigoRET,0),4)*1),"")</f>
        <v/>
      </c>
      <c r="BG5640">
        <f t="shared" si="619"/>
        <v>0</v>
      </c>
      <c r="BO5640">
        <f t="shared" si="620"/>
        <v>0</v>
      </c>
      <c r="CC5640">
        <f t="shared" si="621"/>
        <v>0</v>
      </c>
      <c r="CD5640">
        <f t="shared" si="622"/>
        <v>0</v>
      </c>
      <c r="CG5640">
        <f ca="1">IFERROR(INDIRECT("IVA!X"&amp;MATCH(MID(COMPRAS!C5540,1,2)&amp;MID(COMPRAS!F5540,1,2)&amp;MID(COMPRAS!D5540,1,2),IVA!W:W,0)),"SIN COD.")</f>
        <v>0</v>
      </c>
      <c r="CH5640">
        <f ca="1">IFERROR(INDIRECT("IVA!Y"&amp;MATCH(MID(COMPRAS!C5540,1,2)&amp;MID(COMPRAS!F5540,1,2)&amp;MID(COMPRAS!D5540,1,2),IVA!W:W,0)),"SIN COD.")</f>
        <v>0</v>
      </c>
    </row>
    <row r="5641" spans="1:86" x14ac:dyDescent="0.25">
      <c r="A5641"/>
      <c r="B5641"/>
      <c r="D5641"/>
      <c r="AL5641">
        <f t="shared" si="616"/>
        <v>0</v>
      </c>
      <c r="AQ5641">
        <f t="shared" si="617"/>
        <v>0</v>
      </c>
      <c r="AR5641" t="str">
        <f>IFERROR(IF(OR(AP5641=338,AP5641=340,AP5641=341,AP5641=342,AP5641="342A",AP5641="342B"),PorcenRet(AP5641,AT5641,AU5641),INDEX(PORCENTAJEBUSCAR,MATCH(AP5641,CódigoRET,0),4)*1),"")</f>
        <v/>
      </c>
      <c r="AS5641">
        <f t="shared" si="618"/>
        <v>0</v>
      </c>
      <c r="BF5641" t="str">
        <f>IFERROR(IF(OR(BD5641=338,BD5641=340,BD5641=341,BD5641=342,BD5641="342A",BD5641="342B"),PorcenRet(BD5641,BH5641,BI5641),INDEX(PORCENTAJEBUSCAR,MATCH(BD5641,CódigoRET,0),4)*1),"")</f>
        <v/>
      </c>
      <c r="BG5641">
        <f t="shared" si="619"/>
        <v>0</v>
      </c>
      <c r="BO5641">
        <f t="shared" si="620"/>
        <v>0</v>
      </c>
      <c r="CC5641">
        <f t="shared" si="621"/>
        <v>0</v>
      </c>
      <c r="CD5641">
        <f t="shared" si="622"/>
        <v>0</v>
      </c>
      <c r="CG5641">
        <f ca="1">IFERROR(INDIRECT("IVA!X"&amp;MATCH(MID(COMPRAS!C5541,1,2)&amp;MID(COMPRAS!F5541,1,2)&amp;MID(COMPRAS!D5541,1,2),IVA!W:W,0)),"SIN COD.")</f>
        <v>0</v>
      </c>
      <c r="CH5641">
        <f ca="1">IFERROR(INDIRECT("IVA!Y"&amp;MATCH(MID(COMPRAS!C5541,1,2)&amp;MID(COMPRAS!F5541,1,2)&amp;MID(COMPRAS!D5541,1,2),IVA!W:W,0)),"SIN COD.")</f>
        <v>0</v>
      </c>
    </row>
    <row r="5642" spans="1:86" x14ac:dyDescent="0.25">
      <c r="A5642"/>
      <c r="B5642"/>
      <c r="D5642"/>
      <c r="AL5642">
        <f t="shared" si="616"/>
        <v>0</v>
      </c>
      <c r="AQ5642">
        <f t="shared" si="617"/>
        <v>0</v>
      </c>
      <c r="AR5642" t="str">
        <f>IFERROR(IF(OR(AP5642=338,AP5642=340,AP5642=341,AP5642=342,AP5642="342A",AP5642="342B"),PorcenRet(AP5642,AT5642,AU5642),INDEX(PORCENTAJEBUSCAR,MATCH(AP5642,CódigoRET,0),4)*1),"")</f>
        <v/>
      </c>
      <c r="AS5642">
        <f t="shared" si="618"/>
        <v>0</v>
      </c>
      <c r="BF5642" t="str">
        <f>IFERROR(IF(OR(BD5642=338,BD5642=340,BD5642=341,BD5642=342,BD5642="342A",BD5642="342B"),PorcenRet(BD5642,BH5642,BI5642),INDEX(PORCENTAJEBUSCAR,MATCH(BD5642,CódigoRET,0),4)*1),"")</f>
        <v/>
      </c>
      <c r="BG5642">
        <f t="shared" si="619"/>
        <v>0</v>
      </c>
      <c r="BO5642">
        <f t="shared" si="620"/>
        <v>0</v>
      </c>
      <c r="CC5642">
        <f t="shared" si="621"/>
        <v>0</v>
      </c>
      <c r="CD5642">
        <f t="shared" si="622"/>
        <v>0</v>
      </c>
      <c r="CG5642">
        <f ca="1">IFERROR(INDIRECT("IVA!X"&amp;MATCH(MID(COMPRAS!C5542,1,2)&amp;MID(COMPRAS!F5542,1,2)&amp;MID(COMPRAS!D5542,1,2),IVA!W:W,0)),"SIN COD.")</f>
        <v>0</v>
      </c>
      <c r="CH5642">
        <f ca="1">IFERROR(INDIRECT("IVA!Y"&amp;MATCH(MID(COMPRAS!C5542,1,2)&amp;MID(COMPRAS!F5542,1,2)&amp;MID(COMPRAS!D5542,1,2),IVA!W:W,0)),"SIN COD.")</f>
        <v>0</v>
      </c>
    </row>
    <row r="5643" spans="1:86" x14ac:dyDescent="0.25">
      <c r="A5643"/>
      <c r="B5643"/>
      <c r="D5643"/>
      <c r="AL5643">
        <f t="shared" si="616"/>
        <v>0</v>
      </c>
      <c r="AQ5643">
        <f t="shared" si="617"/>
        <v>0</v>
      </c>
      <c r="AR5643" t="str">
        <f>IFERROR(IF(OR(AP5643=338,AP5643=340,AP5643=341,AP5643=342,AP5643="342A",AP5643="342B"),PorcenRet(AP5643,AT5643,AU5643),INDEX(PORCENTAJEBUSCAR,MATCH(AP5643,CódigoRET,0),4)*1),"")</f>
        <v/>
      </c>
      <c r="AS5643">
        <f t="shared" si="618"/>
        <v>0</v>
      </c>
      <c r="BF5643" t="str">
        <f>IFERROR(IF(OR(BD5643=338,BD5643=340,BD5643=341,BD5643=342,BD5643="342A",BD5643="342B"),PorcenRet(BD5643,BH5643,BI5643),INDEX(PORCENTAJEBUSCAR,MATCH(BD5643,CódigoRET,0),4)*1),"")</f>
        <v/>
      </c>
      <c r="BG5643">
        <f t="shared" si="619"/>
        <v>0</v>
      </c>
      <c r="BO5643">
        <f t="shared" si="620"/>
        <v>0</v>
      </c>
      <c r="CC5643">
        <f t="shared" si="621"/>
        <v>0</v>
      </c>
      <c r="CD5643">
        <f t="shared" si="622"/>
        <v>0</v>
      </c>
      <c r="CG5643">
        <f ca="1">IFERROR(INDIRECT("IVA!X"&amp;MATCH(MID(COMPRAS!C5543,1,2)&amp;MID(COMPRAS!F5543,1,2)&amp;MID(COMPRAS!D5543,1,2),IVA!W:W,0)),"SIN COD.")</f>
        <v>0</v>
      </c>
      <c r="CH5643">
        <f ca="1">IFERROR(INDIRECT("IVA!Y"&amp;MATCH(MID(COMPRAS!C5543,1,2)&amp;MID(COMPRAS!F5543,1,2)&amp;MID(COMPRAS!D5543,1,2),IVA!W:W,0)),"SIN COD.")</f>
        <v>0</v>
      </c>
    </row>
    <row r="5644" spans="1:86" x14ac:dyDescent="0.25">
      <c r="A5644"/>
      <c r="B5644"/>
      <c r="D5644"/>
      <c r="AL5644">
        <f t="shared" si="616"/>
        <v>0</v>
      </c>
      <c r="AQ5644">
        <f t="shared" si="617"/>
        <v>0</v>
      </c>
      <c r="AR5644" t="str">
        <f>IFERROR(IF(OR(AP5644=338,AP5644=340,AP5644=341,AP5644=342,AP5644="342A",AP5644="342B"),PorcenRet(AP5644,AT5644,AU5644),INDEX(PORCENTAJEBUSCAR,MATCH(AP5644,CódigoRET,0),4)*1),"")</f>
        <v/>
      </c>
      <c r="AS5644">
        <f t="shared" si="618"/>
        <v>0</v>
      </c>
      <c r="BF5644" t="str">
        <f>IFERROR(IF(OR(BD5644=338,BD5644=340,BD5644=341,BD5644=342,BD5644="342A",BD5644="342B"),PorcenRet(BD5644,BH5644,BI5644),INDEX(PORCENTAJEBUSCAR,MATCH(BD5644,CódigoRET,0),4)*1),"")</f>
        <v/>
      </c>
      <c r="BG5644">
        <f t="shared" si="619"/>
        <v>0</v>
      </c>
      <c r="BO5644">
        <f t="shared" si="620"/>
        <v>0</v>
      </c>
      <c r="CC5644">
        <f t="shared" si="621"/>
        <v>0</v>
      </c>
      <c r="CD5644">
        <f t="shared" si="622"/>
        <v>0</v>
      </c>
      <c r="CG5644">
        <f ca="1">IFERROR(INDIRECT("IVA!X"&amp;MATCH(MID(COMPRAS!C5544,1,2)&amp;MID(COMPRAS!F5544,1,2)&amp;MID(COMPRAS!D5544,1,2),IVA!W:W,0)),"SIN COD.")</f>
        <v>0</v>
      </c>
      <c r="CH5644">
        <f ca="1">IFERROR(INDIRECT("IVA!Y"&amp;MATCH(MID(COMPRAS!C5544,1,2)&amp;MID(COMPRAS!F5544,1,2)&amp;MID(COMPRAS!D5544,1,2),IVA!W:W,0)),"SIN COD.")</f>
        <v>0</v>
      </c>
    </row>
    <row r="5645" spans="1:86" x14ac:dyDescent="0.25">
      <c r="A5645"/>
      <c r="B5645"/>
      <c r="D5645"/>
      <c r="AL5645">
        <f t="shared" si="616"/>
        <v>0</v>
      </c>
      <c r="AQ5645">
        <f t="shared" si="617"/>
        <v>0</v>
      </c>
      <c r="AR5645" t="str">
        <f>IFERROR(IF(OR(AP5645=338,AP5645=340,AP5645=341,AP5645=342,AP5645="342A",AP5645="342B"),PorcenRet(AP5645,AT5645,AU5645),INDEX(PORCENTAJEBUSCAR,MATCH(AP5645,CódigoRET,0),4)*1),"")</f>
        <v/>
      </c>
      <c r="AS5645">
        <f t="shared" si="618"/>
        <v>0</v>
      </c>
      <c r="BF5645" t="str">
        <f>IFERROR(IF(OR(BD5645=338,BD5645=340,BD5645=341,BD5645=342,BD5645="342A",BD5645="342B"),PorcenRet(BD5645,BH5645,BI5645),INDEX(PORCENTAJEBUSCAR,MATCH(BD5645,CódigoRET,0),4)*1),"")</f>
        <v/>
      </c>
      <c r="BG5645">
        <f t="shared" si="619"/>
        <v>0</v>
      </c>
      <c r="BO5645">
        <f t="shared" si="620"/>
        <v>0</v>
      </c>
      <c r="CC5645">
        <f t="shared" si="621"/>
        <v>0</v>
      </c>
      <c r="CD5645">
        <f t="shared" si="622"/>
        <v>0</v>
      </c>
      <c r="CG5645">
        <f ca="1">IFERROR(INDIRECT("IVA!X"&amp;MATCH(MID(COMPRAS!C5545,1,2)&amp;MID(COMPRAS!F5545,1,2)&amp;MID(COMPRAS!D5545,1,2),IVA!W:W,0)),"SIN COD.")</f>
        <v>0</v>
      </c>
      <c r="CH5645">
        <f ca="1">IFERROR(INDIRECT("IVA!Y"&amp;MATCH(MID(COMPRAS!C5545,1,2)&amp;MID(COMPRAS!F5545,1,2)&amp;MID(COMPRAS!D5545,1,2),IVA!W:W,0)),"SIN COD.")</f>
        <v>0</v>
      </c>
    </row>
    <row r="5646" spans="1:86" x14ac:dyDescent="0.25">
      <c r="A5646"/>
      <c r="B5646"/>
      <c r="D5646"/>
      <c r="AL5646">
        <f t="shared" si="616"/>
        <v>0</v>
      </c>
      <c r="AQ5646">
        <f t="shared" si="617"/>
        <v>0</v>
      </c>
      <c r="AR5646" t="str">
        <f>IFERROR(IF(OR(AP5646=338,AP5646=340,AP5646=341,AP5646=342,AP5646="342A",AP5646="342B"),PorcenRet(AP5646,AT5646,AU5646),INDEX(PORCENTAJEBUSCAR,MATCH(AP5646,CódigoRET,0),4)*1),"")</f>
        <v/>
      </c>
      <c r="AS5646">
        <f t="shared" si="618"/>
        <v>0</v>
      </c>
      <c r="BF5646" t="str">
        <f>IFERROR(IF(OR(BD5646=338,BD5646=340,BD5646=341,BD5646=342,BD5646="342A",BD5646="342B"),PorcenRet(BD5646,BH5646,BI5646),INDEX(PORCENTAJEBUSCAR,MATCH(BD5646,CódigoRET,0),4)*1),"")</f>
        <v/>
      </c>
      <c r="BG5646">
        <f t="shared" si="619"/>
        <v>0</v>
      </c>
      <c r="BO5646">
        <f t="shared" si="620"/>
        <v>0</v>
      </c>
      <c r="CC5646">
        <f t="shared" si="621"/>
        <v>0</v>
      </c>
      <c r="CD5646">
        <f t="shared" si="622"/>
        <v>0</v>
      </c>
      <c r="CG5646">
        <f ca="1">IFERROR(INDIRECT("IVA!X"&amp;MATCH(MID(COMPRAS!C5546,1,2)&amp;MID(COMPRAS!F5546,1,2)&amp;MID(COMPRAS!D5546,1,2),IVA!W:W,0)),"SIN COD.")</f>
        <v>0</v>
      </c>
      <c r="CH5646">
        <f ca="1">IFERROR(INDIRECT("IVA!Y"&amp;MATCH(MID(COMPRAS!C5546,1,2)&amp;MID(COMPRAS!F5546,1,2)&amp;MID(COMPRAS!D5546,1,2),IVA!W:W,0)),"SIN COD.")</f>
        <v>0</v>
      </c>
    </row>
    <row r="5647" spans="1:86" x14ac:dyDescent="0.25">
      <c r="A5647"/>
      <c r="B5647"/>
      <c r="D5647"/>
      <c r="AL5647">
        <f t="shared" si="616"/>
        <v>0</v>
      </c>
      <c r="AQ5647">
        <f t="shared" si="617"/>
        <v>0</v>
      </c>
      <c r="AR5647" t="str">
        <f>IFERROR(IF(OR(AP5647=338,AP5647=340,AP5647=341,AP5647=342,AP5647="342A",AP5647="342B"),PorcenRet(AP5647,AT5647,AU5647),INDEX(PORCENTAJEBUSCAR,MATCH(AP5647,CódigoRET,0),4)*1),"")</f>
        <v/>
      </c>
      <c r="AS5647">
        <f t="shared" si="618"/>
        <v>0</v>
      </c>
      <c r="BF5647" t="str">
        <f>IFERROR(IF(OR(BD5647=338,BD5647=340,BD5647=341,BD5647=342,BD5647="342A",BD5647="342B"),PorcenRet(BD5647,BH5647,BI5647),INDEX(PORCENTAJEBUSCAR,MATCH(BD5647,CódigoRET,0),4)*1),"")</f>
        <v/>
      </c>
      <c r="BG5647">
        <f t="shared" si="619"/>
        <v>0</v>
      </c>
      <c r="BO5647">
        <f t="shared" si="620"/>
        <v>0</v>
      </c>
      <c r="CC5647">
        <f t="shared" si="621"/>
        <v>0</v>
      </c>
      <c r="CD5647">
        <f t="shared" si="622"/>
        <v>0</v>
      </c>
      <c r="CG5647">
        <f ca="1">IFERROR(INDIRECT("IVA!X"&amp;MATCH(MID(COMPRAS!C5547,1,2)&amp;MID(COMPRAS!F5547,1,2)&amp;MID(COMPRAS!D5547,1,2),IVA!W:W,0)),"SIN COD.")</f>
        <v>0</v>
      </c>
      <c r="CH5647">
        <f ca="1">IFERROR(INDIRECT("IVA!Y"&amp;MATCH(MID(COMPRAS!C5547,1,2)&amp;MID(COMPRAS!F5547,1,2)&amp;MID(COMPRAS!D5547,1,2),IVA!W:W,0)),"SIN COD.")</f>
        <v>0</v>
      </c>
    </row>
    <row r="5648" spans="1:86" x14ac:dyDescent="0.25">
      <c r="A5648"/>
      <c r="B5648"/>
      <c r="D5648"/>
      <c r="AL5648">
        <f t="shared" si="616"/>
        <v>0</v>
      </c>
      <c r="AQ5648">
        <f t="shared" si="617"/>
        <v>0</v>
      </c>
      <c r="AR5648" t="str">
        <f>IFERROR(IF(OR(AP5648=338,AP5648=340,AP5648=341,AP5648=342,AP5648="342A",AP5648="342B"),PorcenRet(AP5648,AT5648,AU5648),INDEX(PORCENTAJEBUSCAR,MATCH(AP5648,CódigoRET,0),4)*1),"")</f>
        <v/>
      </c>
      <c r="AS5648">
        <f t="shared" si="618"/>
        <v>0</v>
      </c>
      <c r="BF5648" t="str">
        <f>IFERROR(IF(OR(BD5648=338,BD5648=340,BD5648=341,BD5648=342,BD5648="342A",BD5648="342B"),PorcenRet(BD5648,BH5648,BI5648),INDEX(PORCENTAJEBUSCAR,MATCH(BD5648,CódigoRET,0),4)*1),"")</f>
        <v/>
      </c>
      <c r="BG5648">
        <f t="shared" si="619"/>
        <v>0</v>
      </c>
      <c r="BO5648">
        <f t="shared" si="620"/>
        <v>0</v>
      </c>
      <c r="CC5648">
        <f t="shared" si="621"/>
        <v>0</v>
      </c>
      <c r="CD5648">
        <f t="shared" si="622"/>
        <v>0</v>
      </c>
      <c r="CG5648">
        <f ca="1">IFERROR(INDIRECT("IVA!X"&amp;MATCH(MID(COMPRAS!C5548,1,2)&amp;MID(COMPRAS!F5548,1,2)&amp;MID(COMPRAS!D5548,1,2),IVA!W:W,0)),"SIN COD.")</f>
        <v>0</v>
      </c>
      <c r="CH5648">
        <f ca="1">IFERROR(INDIRECT("IVA!Y"&amp;MATCH(MID(COMPRAS!C5548,1,2)&amp;MID(COMPRAS!F5548,1,2)&amp;MID(COMPRAS!D5548,1,2),IVA!W:W,0)),"SIN COD.")</f>
        <v>0</v>
      </c>
    </row>
    <row r="5649" spans="1:86" x14ac:dyDescent="0.25">
      <c r="A5649"/>
      <c r="B5649"/>
      <c r="D5649"/>
      <c r="AL5649">
        <f t="shared" si="616"/>
        <v>0</v>
      </c>
      <c r="AQ5649">
        <f t="shared" si="617"/>
        <v>0</v>
      </c>
      <c r="AR5649" t="str">
        <f>IFERROR(IF(OR(AP5649=338,AP5649=340,AP5649=341,AP5649=342,AP5649="342A",AP5649="342B"),PorcenRet(AP5649,AT5649,AU5649),INDEX(PORCENTAJEBUSCAR,MATCH(AP5649,CódigoRET,0),4)*1),"")</f>
        <v/>
      </c>
      <c r="AS5649">
        <f t="shared" si="618"/>
        <v>0</v>
      </c>
      <c r="BF5649" t="str">
        <f>IFERROR(IF(OR(BD5649=338,BD5649=340,BD5649=341,BD5649=342,BD5649="342A",BD5649="342B"),PorcenRet(BD5649,BH5649,BI5649),INDEX(PORCENTAJEBUSCAR,MATCH(BD5649,CódigoRET,0),4)*1),"")</f>
        <v/>
      </c>
      <c r="BG5649">
        <f t="shared" si="619"/>
        <v>0</v>
      </c>
      <c r="BO5649">
        <f t="shared" si="620"/>
        <v>0</v>
      </c>
      <c r="CC5649">
        <f t="shared" si="621"/>
        <v>0</v>
      </c>
      <c r="CD5649">
        <f t="shared" si="622"/>
        <v>0</v>
      </c>
      <c r="CG5649">
        <f ca="1">IFERROR(INDIRECT("IVA!X"&amp;MATCH(MID(COMPRAS!C5549,1,2)&amp;MID(COMPRAS!F5549,1,2)&amp;MID(COMPRAS!D5549,1,2),IVA!W:W,0)),"SIN COD.")</f>
        <v>0</v>
      </c>
      <c r="CH5649">
        <f ca="1">IFERROR(INDIRECT("IVA!Y"&amp;MATCH(MID(COMPRAS!C5549,1,2)&amp;MID(COMPRAS!F5549,1,2)&amp;MID(COMPRAS!D5549,1,2),IVA!W:W,0)),"SIN COD.")</f>
        <v>0</v>
      </c>
    </row>
    <row r="5650" spans="1:86" x14ac:dyDescent="0.25">
      <c r="A5650"/>
      <c r="B5650"/>
      <c r="D5650"/>
      <c r="AL5650">
        <f t="shared" si="616"/>
        <v>0</v>
      </c>
      <c r="AQ5650">
        <f t="shared" si="617"/>
        <v>0</v>
      </c>
      <c r="AR5650" t="str">
        <f>IFERROR(IF(OR(AP5650=338,AP5650=340,AP5650=341,AP5650=342,AP5650="342A",AP5650="342B"),PorcenRet(AP5650,AT5650,AU5650),INDEX(PORCENTAJEBUSCAR,MATCH(AP5650,CódigoRET,0),4)*1),"")</f>
        <v/>
      </c>
      <c r="AS5650">
        <f t="shared" si="618"/>
        <v>0</v>
      </c>
      <c r="BF5650" t="str">
        <f>IFERROR(IF(OR(BD5650=338,BD5650=340,BD5650=341,BD5650=342,BD5650="342A",BD5650="342B"),PorcenRet(BD5650,BH5650,BI5650),INDEX(PORCENTAJEBUSCAR,MATCH(BD5650,CódigoRET,0),4)*1),"")</f>
        <v/>
      </c>
      <c r="BG5650">
        <f t="shared" si="619"/>
        <v>0</v>
      </c>
      <c r="BO5650">
        <f t="shared" si="620"/>
        <v>0</v>
      </c>
      <c r="CC5650">
        <f t="shared" si="621"/>
        <v>0</v>
      </c>
      <c r="CD5650">
        <f t="shared" si="622"/>
        <v>0</v>
      </c>
      <c r="CG5650">
        <f ca="1">IFERROR(INDIRECT("IVA!X"&amp;MATCH(MID(COMPRAS!C5550,1,2)&amp;MID(COMPRAS!F5550,1,2)&amp;MID(COMPRAS!D5550,1,2),IVA!W:W,0)),"SIN COD.")</f>
        <v>0</v>
      </c>
      <c r="CH5650">
        <f ca="1">IFERROR(INDIRECT("IVA!Y"&amp;MATCH(MID(COMPRAS!C5550,1,2)&amp;MID(COMPRAS!F5550,1,2)&amp;MID(COMPRAS!D5550,1,2),IVA!W:W,0)),"SIN COD.")</f>
        <v>0</v>
      </c>
    </row>
    <row r="5651" spans="1:86" x14ac:dyDescent="0.25">
      <c r="A5651"/>
      <c r="B5651"/>
      <c r="D5651"/>
      <c r="AL5651">
        <f t="shared" si="616"/>
        <v>0</v>
      </c>
      <c r="AQ5651">
        <f t="shared" si="617"/>
        <v>0</v>
      </c>
      <c r="AR5651" t="str">
        <f>IFERROR(IF(OR(AP5651=338,AP5651=340,AP5651=341,AP5651=342,AP5651="342A",AP5651="342B"),PorcenRet(AP5651,AT5651,AU5651),INDEX(PORCENTAJEBUSCAR,MATCH(AP5651,CódigoRET,0),4)*1),"")</f>
        <v/>
      </c>
      <c r="AS5651">
        <f t="shared" si="618"/>
        <v>0</v>
      </c>
      <c r="BF5651" t="str">
        <f>IFERROR(IF(OR(BD5651=338,BD5651=340,BD5651=341,BD5651=342,BD5651="342A",BD5651="342B"),PorcenRet(BD5651,BH5651,BI5651),INDEX(PORCENTAJEBUSCAR,MATCH(BD5651,CódigoRET,0),4)*1),"")</f>
        <v/>
      </c>
      <c r="BG5651">
        <f t="shared" si="619"/>
        <v>0</v>
      </c>
      <c r="BO5651">
        <f t="shared" si="620"/>
        <v>0</v>
      </c>
      <c r="CC5651">
        <f t="shared" si="621"/>
        <v>0</v>
      </c>
      <c r="CD5651">
        <f t="shared" si="622"/>
        <v>0</v>
      </c>
      <c r="CG5651">
        <f ca="1">IFERROR(INDIRECT("IVA!X"&amp;MATCH(MID(COMPRAS!C5551,1,2)&amp;MID(COMPRAS!F5551,1,2)&amp;MID(COMPRAS!D5551,1,2),IVA!W:W,0)),"SIN COD.")</f>
        <v>0</v>
      </c>
      <c r="CH5651">
        <f ca="1">IFERROR(INDIRECT("IVA!Y"&amp;MATCH(MID(COMPRAS!C5551,1,2)&amp;MID(COMPRAS!F5551,1,2)&amp;MID(COMPRAS!D5551,1,2),IVA!W:W,0)),"SIN COD.")</f>
        <v>0</v>
      </c>
    </row>
    <row r="5652" spans="1:86" x14ac:dyDescent="0.25">
      <c r="A5652"/>
      <c r="B5652"/>
      <c r="D5652"/>
      <c r="AL5652">
        <f t="shared" si="616"/>
        <v>0</v>
      </c>
      <c r="AQ5652">
        <f t="shared" si="617"/>
        <v>0</v>
      </c>
      <c r="AR5652" t="str">
        <f>IFERROR(IF(OR(AP5652=338,AP5652=340,AP5652=341,AP5652=342,AP5652="342A",AP5652="342B"),PorcenRet(AP5652,AT5652,AU5652),INDEX(PORCENTAJEBUSCAR,MATCH(AP5652,CódigoRET,0),4)*1),"")</f>
        <v/>
      </c>
      <c r="AS5652">
        <f t="shared" si="618"/>
        <v>0</v>
      </c>
      <c r="BF5652" t="str">
        <f>IFERROR(IF(OR(BD5652=338,BD5652=340,BD5652=341,BD5652=342,BD5652="342A",BD5652="342B"),PorcenRet(BD5652,BH5652,BI5652),INDEX(PORCENTAJEBUSCAR,MATCH(BD5652,CódigoRET,0),4)*1),"")</f>
        <v/>
      </c>
      <c r="BG5652">
        <f t="shared" si="619"/>
        <v>0</v>
      </c>
      <c r="BO5652">
        <f t="shared" si="620"/>
        <v>0</v>
      </c>
      <c r="CC5652">
        <f t="shared" si="621"/>
        <v>0</v>
      </c>
      <c r="CD5652">
        <f t="shared" si="622"/>
        <v>0</v>
      </c>
      <c r="CG5652">
        <f ca="1">IFERROR(INDIRECT("IVA!X"&amp;MATCH(MID(COMPRAS!C5552,1,2)&amp;MID(COMPRAS!F5552,1,2)&amp;MID(COMPRAS!D5552,1,2),IVA!W:W,0)),"SIN COD.")</f>
        <v>0</v>
      </c>
      <c r="CH5652">
        <f ca="1">IFERROR(INDIRECT("IVA!Y"&amp;MATCH(MID(COMPRAS!C5552,1,2)&amp;MID(COMPRAS!F5552,1,2)&amp;MID(COMPRAS!D5552,1,2),IVA!W:W,0)),"SIN COD.")</f>
        <v>0</v>
      </c>
    </row>
    <row r="5653" spans="1:86" x14ac:dyDescent="0.25">
      <c r="A5653"/>
      <c r="B5653"/>
      <c r="D5653"/>
      <c r="AL5653">
        <f t="shared" si="616"/>
        <v>0</v>
      </c>
      <c r="AQ5653">
        <f t="shared" si="617"/>
        <v>0</v>
      </c>
      <c r="AR5653" t="str">
        <f>IFERROR(IF(OR(AP5653=338,AP5653=340,AP5653=341,AP5653=342,AP5653="342A",AP5653="342B"),PorcenRet(AP5653,AT5653,AU5653),INDEX(PORCENTAJEBUSCAR,MATCH(AP5653,CódigoRET,0),4)*1),"")</f>
        <v/>
      </c>
      <c r="AS5653">
        <f t="shared" si="618"/>
        <v>0</v>
      </c>
      <c r="BF5653" t="str">
        <f>IFERROR(IF(OR(BD5653=338,BD5653=340,BD5653=341,BD5653=342,BD5653="342A",BD5653="342B"),PorcenRet(BD5653,BH5653,BI5653),INDEX(PORCENTAJEBUSCAR,MATCH(BD5653,CódigoRET,0),4)*1),"")</f>
        <v/>
      </c>
      <c r="BG5653">
        <f t="shared" si="619"/>
        <v>0</v>
      </c>
      <c r="BO5653">
        <f t="shared" si="620"/>
        <v>0</v>
      </c>
      <c r="CC5653">
        <f t="shared" si="621"/>
        <v>0</v>
      </c>
      <c r="CD5653">
        <f t="shared" si="622"/>
        <v>0</v>
      </c>
      <c r="CG5653">
        <f ca="1">IFERROR(INDIRECT("IVA!X"&amp;MATCH(MID(COMPRAS!C5553,1,2)&amp;MID(COMPRAS!F5553,1,2)&amp;MID(COMPRAS!D5553,1,2),IVA!W:W,0)),"SIN COD.")</f>
        <v>0</v>
      </c>
      <c r="CH5653">
        <f ca="1">IFERROR(INDIRECT("IVA!Y"&amp;MATCH(MID(COMPRAS!C5553,1,2)&amp;MID(COMPRAS!F5553,1,2)&amp;MID(COMPRAS!D5553,1,2),IVA!W:W,0)),"SIN COD.")</f>
        <v>0</v>
      </c>
    </row>
    <row r="5654" spans="1:86" x14ac:dyDescent="0.25">
      <c r="A5654"/>
      <c r="B5654"/>
      <c r="D5654"/>
      <c r="AL5654">
        <f t="shared" si="616"/>
        <v>0</v>
      </c>
      <c r="AQ5654">
        <f t="shared" si="617"/>
        <v>0</v>
      </c>
      <c r="AR5654" t="str">
        <f>IFERROR(IF(OR(AP5654=338,AP5654=340,AP5654=341,AP5654=342,AP5654="342A",AP5654="342B"),PorcenRet(AP5654,AT5654,AU5654),INDEX(PORCENTAJEBUSCAR,MATCH(AP5654,CódigoRET,0),4)*1),"")</f>
        <v/>
      </c>
      <c r="AS5654">
        <f t="shared" si="618"/>
        <v>0</v>
      </c>
      <c r="BF5654" t="str">
        <f>IFERROR(IF(OR(BD5654=338,BD5654=340,BD5654=341,BD5654=342,BD5654="342A",BD5654="342B"),PorcenRet(BD5654,BH5654,BI5654),INDEX(PORCENTAJEBUSCAR,MATCH(BD5654,CódigoRET,0),4)*1),"")</f>
        <v/>
      </c>
      <c r="BG5654">
        <f t="shared" si="619"/>
        <v>0</v>
      </c>
      <c r="BO5654">
        <f t="shared" si="620"/>
        <v>0</v>
      </c>
      <c r="CC5654">
        <f t="shared" si="621"/>
        <v>0</v>
      </c>
      <c r="CD5654">
        <f t="shared" si="622"/>
        <v>0</v>
      </c>
      <c r="CG5654">
        <f ca="1">IFERROR(INDIRECT("IVA!X"&amp;MATCH(MID(COMPRAS!C5554,1,2)&amp;MID(COMPRAS!F5554,1,2)&amp;MID(COMPRAS!D5554,1,2),IVA!W:W,0)),"SIN COD.")</f>
        <v>0</v>
      </c>
      <c r="CH5654">
        <f ca="1">IFERROR(INDIRECT("IVA!Y"&amp;MATCH(MID(COMPRAS!C5554,1,2)&amp;MID(COMPRAS!F5554,1,2)&amp;MID(COMPRAS!D5554,1,2),IVA!W:W,0)),"SIN COD.")</f>
        <v>0</v>
      </c>
    </row>
    <row r="5655" spans="1:86" x14ac:dyDescent="0.25">
      <c r="A5655"/>
      <c r="B5655"/>
      <c r="D5655"/>
      <c r="AL5655">
        <f t="shared" si="616"/>
        <v>0</v>
      </c>
      <c r="AQ5655">
        <f t="shared" si="617"/>
        <v>0</v>
      </c>
      <c r="AR5655" t="str">
        <f>IFERROR(IF(OR(AP5655=338,AP5655=340,AP5655=341,AP5655=342,AP5655="342A",AP5655="342B"),PorcenRet(AP5655,AT5655,AU5655),INDEX(PORCENTAJEBUSCAR,MATCH(AP5655,CódigoRET,0),4)*1),"")</f>
        <v/>
      </c>
      <c r="AS5655">
        <f t="shared" si="618"/>
        <v>0</v>
      </c>
      <c r="BF5655" t="str">
        <f>IFERROR(IF(OR(BD5655=338,BD5655=340,BD5655=341,BD5655=342,BD5655="342A",BD5655="342B"),PorcenRet(BD5655,BH5655,BI5655),INDEX(PORCENTAJEBUSCAR,MATCH(BD5655,CódigoRET,0),4)*1),"")</f>
        <v/>
      </c>
      <c r="BG5655">
        <f t="shared" si="619"/>
        <v>0</v>
      </c>
      <c r="BO5655">
        <f t="shared" si="620"/>
        <v>0</v>
      </c>
      <c r="CC5655">
        <f t="shared" si="621"/>
        <v>0</v>
      </c>
      <c r="CD5655">
        <f t="shared" si="622"/>
        <v>0</v>
      </c>
      <c r="CG5655">
        <f ca="1">IFERROR(INDIRECT("IVA!X"&amp;MATCH(MID(COMPRAS!C5555,1,2)&amp;MID(COMPRAS!F5555,1,2)&amp;MID(COMPRAS!D5555,1,2),IVA!W:W,0)),"SIN COD.")</f>
        <v>0</v>
      </c>
      <c r="CH5655">
        <f ca="1">IFERROR(INDIRECT("IVA!Y"&amp;MATCH(MID(COMPRAS!C5555,1,2)&amp;MID(COMPRAS!F5555,1,2)&amp;MID(COMPRAS!D5555,1,2),IVA!W:W,0)),"SIN COD.")</f>
        <v>0</v>
      </c>
    </row>
    <row r="5656" spans="1:86" x14ac:dyDescent="0.25">
      <c r="A5656"/>
      <c r="B5656"/>
      <c r="D5656"/>
      <c r="AL5656">
        <f t="shared" si="616"/>
        <v>0</v>
      </c>
      <c r="AQ5656">
        <f t="shared" si="617"/>
        <v>0</v>
      </c>
      <c r="AR5656" t="str">
        <f>IFERROR(IF(OR(AP5656=338,AP5656=340,AP5656=341,AP5656=342,AP5656="342A",AP5656="342B"),PorcenRet(AP5656,AT5656,AU5656),INDEX(PORCENTAJEBUSCAR,MATCH(AP5656,CódigoRET,0),4)*1),"")</f>
        <v/>
      </c>
      <c r="AS5656">
        <f t="shared" si="618"/>
        <v>0</v>
      </c>
      <c r="BF5656" t="str">
        <f>IFERROR(IF(OR(BD5656=338,BD5656=340,BD5656=341,BD5656=342,BD5656="342A",BD5656="342B"),PorcenRet(BD5656,BH5656,BI5656),INDEX(PORCENTAJEBUSCAR,MATCH(BD5656,CódigoRET,0),4)*1),"")</f>
        <v/>
      </c>
      <c r="BG5656">
        <f t="shared" si="619"/>
        <v>0</v>
      </c>
      <c r="BO5656">
        <f t="shared" si="620"/>
        <v>0</v>
      </c>
      <c r="CC5656">
        <f t="shared" si="621"/>
        <v>0</v>
      </c>
      <c r="CD5656">
        <f t="shared" si="622"/>
        <v>0</v>
      </c>
      <c r="CG5656">
        <f ca="1">IFERROR(INDIRECT("IVA!X"&amp;MATCH(MID(COMPRAS!C5556,1,2)&amp;MID(COMPRAS!F5556,1,2)&amp;MID(COMPRAS!D5556,1,2),IVA!W:W,0)),"SIN COD.")</f>
        <v>0</v>
      </c>
      <c r="CH5656">
        <f ca="1">IFERROR(INDIRECT("IVA!Y"&amp;MATCH(MID(COMPRAS!C5556,1,2)&amp;MID(COMPRAS!F5556,1,2)&amp;MID(COMPRAS!D5556,1,2),IVA!W:W,0)),"SIN COD.")</f>
        <v>0</v>
      </c>
    </row>
    <row r="5657" spans="1:86" x14ac:dyDescent="0.25">
      <c r="A5657"/>
      <c r="B5657"/>
      <c r="D5657"/>
      <c r="AL5657">
        <f t="shared" si="616"/>
        <v>0</v>
      </c>
      <c r="AQ5657">
        <f t="shared" si="617"/>
        <v>0</v>
      </c>
      <c r="AR5657" t="str">
        <f>IFERROR(IF(OR(AP5657=338,AP5657=340,AP5657=341,AP5657=342,AP5657="342A",AP5657="342B"),PorcenRet(AP5657,AT5657,AU5657),INDEX(PORCENTAJEBUSCAR,MATCH(AP5657,CódigoRET,0),4)*1),"")</f>
        <v/>
      </c>
      <c r="AS5657">
        <f t="shared" si="618"/>
        <v>0</v>
      </c>
      <c r="BF5657" t="str">
        <f>IFERROR(IF(OR(BD5657=338,BD5657=340,BD5657=341,BD5657=342,BD5657="342A",BD5657="342B"),PorcenRet(BD5657,BH5657,BI5657),INDEX(PORCENTAJEBUSCAR,MATCH(BD5657,CódigoRET,0),4)*1),"")</f>
        <v/>
      </c>
      <c r="BG5657">
        <f t="shared" si="619"/>
        <v>0</v>
      </c>
      <c r="BO5657">
        <f t="shared" si="620"/>
        <v>0</v>
      </c>
      <c r="CC5657">
        <f t="shared" si="621"/>
        <v>0</v>
      </c>
      <c r="CD5657">
        <f t="shared" si="622"/>
        <v>0</v>
      </c>
      <c r="CG5657">
        <f ca="1">IFERROR(INDIRECT("IVA!X"&amp;MATCH(MID(COMPRAS!C5557,1,2)&amp;MID(COMPRAS!F5557,1,2)&amp;MID(COMPRAS!D5557,1,2),IVA!W:W,0)),"SIN COD.")</f>
        <v>0</v>
      </c>
      <c r="CH5657">
        <f ca="1">IFERROR(INDIRECT("IVA!Y"&amp;MATCH(MID(COMPRAS!C5557,1,2)&amp;MID(COMPRAS!F5557,1,2)&amp;MID(COMPRAS!D5557,1,2),IVA!W:W,0)),"SIN COD.")</f>
        <v>0</v>
      </c>
    </row>
    <row r="5658" spans="1:86" x14ac:dyDescent="0.25">
      <c r="A5658"/>
      <c r="B5658"/>
      <c r="D5658"/>
      <c r="AL5658">
        <f t="shared" si="616"/>
        <v>0</v>
      </c>
      <c r="AQ5658">
        <f t="shared" si="617"/>
        <v>0</v>
      </c>
      <c r="AR5658" t="str">
        <f>IFERROR(IF(OR(AP5658=338,AP5658=340,AP5658=341,AP5658=342,AP5658="342A",AP5658="342B"),PorcenRet(AP5658,AT5658,AU5658),INDEX(PORCENTAJEBUSCAR,MATCH(AP5658,CódigoRET,0),4)*1),"")</f>
        <v/>
      </c>
      <c r="AS5658">
        <f t="shared" si="618"/>
        <v>0</v>
      </c>
      <c r="BF5658" t="str">
        <f>IFERROR(IF(OR(BD5658=338,BD5658=340,BD5658=341,BD5658=342,BD5658="342A",BD5658="342B"),PorcenRet(BD5658,BH5658,BI5658),INDEX(PORCENTAJEBUSCAR,MATCH(BD5658,CódigoRET,0),4)*1),"")</f>
        <v/>
      </c>
      <c r="BG5658">
        <f t="shared" si="619"/>
        <v>0</v>
      </c>
      <c r="BO5658">
        <f t="shared" si="620"/>
        <v>0</v>
      </c>
      <c r="CC5658">
        <f t="shared" si="621"/>
        <v>0</v>
      </c>
      <c r="CD5658">
        <f t="shared" si="622"/>
        <v>0</v>
      </c>
      <c r="CG5658">
        <f ca="1">IFERROR(INDIRECT("IVA!X"&amp;MATCH(MID(COMPRAS!C5558,1,2)&amp;MID(COMPRAS!F5558,1,2)&amp;MID(COMPRAS!D5558,1,2),IVA!W:W,0)),"SIN COD.")</f>
        <v>0</v>
      </c>
      <c r="CH5658">
        <f ca="1">IFERROR(INDIRECT("IVA!Y"&amp;MATCH(MID(COMPRAS!C5558,1,2)&amp;MID(COMPRAS!F5558,1,2)&amp;MID(COMPRAS!D5558,1,2),IVA!W:W,0)),"SIN COD.")</f>
        <v>0</v>
      </c>
    </row>
    <row r="5659" spans="1:86" x14ac:dyDescent="0.25">
      <c r="A5659"/>
      <c r="B5659"/>
      <c r="D5659"/>
      <c r="AL5659">
        <f t="shared" si="616"/>
        <v>0</v>
      </c>
      <c r="AQ5659">
        <f t="shared" si="617"/>
        <v>0</v>
      </c>
      <c r="AR5659" t="str">
        <f>IFERROR(IF(OR(AP5659=338,AP5659=340,AP5659=341,AP5659=342,AP5659="342A",AP5659="342B"),PorcenRet(AP5659,AT5659,AU5659),INDEX(PORCENTAJEBUSCAR,MATCH(AP5659,CódigoRET,0),4)*1),"")</f>
        <v/>
      </c>
      <c r="AS5659">
        <f t="shared" si="618"/>
        <v>0</v>
      </c>
      <c r="BF5659" t="str">
        <f>IFERROR(IF(OR(BD5659=338,BD5659=340,BD5659=341,BD5659=342,BD5659="342A",BD5659="342B"),PorcenRet(BD5659,BH5659,BI5659),INDEX(PORCENTAJEBUSCAR,MATCH(BD5659,CódigoRET,0),4)*1),"")</f>
        <v/>
      </c>
      <c r="BG5659">
        <f t="shared" si="619"/>
        <v>0</v>
      </c>
      <c r="BO5659">
        <f t="shared" si="620"/>
        <v>0</v>
      </c>
      <c r="CC5659">
        <f t="shared" si="621"/>
        <v>0</v>
      </c>
      <c r="CD5659">
        <f t="shared" si="622"/>
        <v>0</v>
      </c>
      <c r="CG5659">
        <f ca="1">IFERROR(INDIRECT("IVA!X"&amp;MATCH(MID(COMPRAS!C5559,1,2)&amp;MID(COMPRAS!F5559,1,2)&amp;MID(COMPRAS!D5559,1,2),IVA!W:W,0)),"SIN COD.")</f>
        <v>0</v>
      </c>
      <c r="CH5659">
        <f ca="1">IFERROR(INDIRECT("IVA!Y"&amp;MATCH(MID(COMPRAS!C5559,1,2)&amp;MID(COMPRAS!F5559,1,2)&amp;MID(COMPRAS!D5559,1,2),IVA!W:W,0)),"SIN COD.")</f>
        <v>0</v>
      </c>
    </row>
    <row r="5660" spans="1:86" x14ac:dyDescent="0.25">
      <c r="A5660"/>
      <c r="B5660"/>
      <c r="D5660"/>
      <c r="AL5660">
        <f t="shared" si="616"/>
        <v>0</v>
      </c>
      <c r="AQ5660">
        <f t="shared" si="617"/>
        <v>0</v>
      </c>
      <c r="AR5660" t="str">
        <f>IFERROR(IF(OR(AP5660=338,AP5660=340,AP5660=341,AP5660=342,AP5660="342A",AP5660="342B"),PorcenRet(AP5660,AT5660,AU5660),INDEX(PORCENTAJEBUSCAR,MATCH(AP5660,CódigoRET,0),4)*1),"")</f>
        <v/>
      </c>
      <c r="AS5660">
        <f t="shared" si="618"/>
        <v>0</v>
      </c>
      <c r="BF5660" t="str">
        <f>IFERROR(IF(OR(BD5660=338,BD5660=340,BD5660=341,BD5660=342,BD5660="342A",BD5660="342B"),PorcenRet(BD5660,BH5660,BI5660),INDEX(PORCENTAJEBUSCAR,MATCH(BD5660,CódigoRET,0),4)*1),"")</f>
        <v/>
      </c>
      <c r="BG5660">
        <f t="shared" si="619"/>
        <v>0</v>
      </c>
      <c r="BO5660">
        <f t="shared" si="620"/>
        <v>0</v>
      </c>
      <c r="CC5660">
        <f t="shared" si="621"/>
        <v>0</v>
      </c>
      <c r="CD5660">
        <f t="shared" si="622"/>
        <v>0</v>
      </c>
      <c r="CG5660">
        <f ca="1">IFERROR(INDIRECT("IVA!X"&amp;MATCH(MID(COMPRAS!C5560,1,2)&amp;MID(COMPRAS!F5560,1,2)&amp;MID(COMPRAS!D5560,1,2),IVA!W:W,0)),"SIN COD.")</f>
        <v>0</v>
      </c>
      <c r="CH5660">
        <f ca="1">IFERROR(INDIRECT("IVA!Y"&amp;MATCH(MID(COMPRAS!C5560,1,2)&amp;MID(COMPRAS!F5560,1,2)&amp;MID(COMPRAS!D5560,1,2),IVA!W:W,0)),"SIN COD.")</f>
        <v>0</v>
      </c>
    </row>
    <row r="5661" spans="1:86" x14ac:dyDescent="0.25">
      <c r="A5661"/>
      <c r="B5661"/>
      <c r="D5661"/>
      <c r="AL5661">
        <f t="shared" si="616"/>
        <v>0</v>
      </c>
      <c r="AQ5661">
        <f t="shared" si="617"/>
        <v>0</v>
      </c>
      <c r="AR5661" t="str">
        <f>IFERROR(IF(OR(AP5661=338,AP5661=340,AP5661=341,AP5661=342,AP5661="342A",AP5661="342B"),PorcenRet(AP5661,AT5661,AU5661),INDEX(PORCENTAJEBUSCAR,MATCH(AP5661,CódigoRET,0),4)*1),"")</f>
        <v/>
      </c>
      <c r="AS5661">
        <f t="shared" si="618"/>
        <v>0</v>
      </c>
      <c r="BF5661" t="str">
        <f>IFERROR(IF(OR(BD5661=338,BD5661=340,BD5661=341,BD5661=342,BD5661="342A",BD5661="342B"),PorcenRet(BD5661,BH5661,BI5661),INDEX(PORCENTAJEBUSCAR,MATCH(BD5661,CódigoRET,0),4)*1),"")</f>
        <v/>
      </c>
      <c r="BG5661">
        <f t="shared" si="619"/>
        <v>0</v>
      </c>
      <c r="BO5661">
        <f t="shared" si="620"/>
        <v>0</v>
      </c>
      <c r="CC5661">
        <f t="shared" si="621"/>
        <v>0</v>
      </c>
      <c r="CD5661">
        <f t="shared" si="622"/>
        <v>0</v>
      </c>
      <c r="CG5661">
        <f ca="1">IFERROR(INDIRECT("IVA!X"&amp;MATCH(MID(COMPRAS!C5561,1,2)&amp;MID(COMPRAS!F5561,1,2)&amp;MID(COMPRAS!D5561,1,2),IVA!W:W,0)),"SIN COD.")</f>
        <v>0</v>
      </c>
      <c r="CH5661">
        <f ca="1">IFERROR(INDIRECT("IVA!Y"&amp;MATCH(MID(COMPRAS!C5561,1,2)&amp;MID(COMPRAS!F5561,1,2)&amp;MID(COMPRAS!D5561,1,2),IVA!W:W,0)),"SIN COD.")</f>
        <v>0</v>
      </c>
    </row>
    <row r="5662" spans="1:86" x14ac:dyDescent="0.25">
      <c r="A5662"/>
      <c r="B5662"/>
      <c r="D5662"/>
      <c r="AL5662">
        <f t="shared" si="616"/>
        <v>0</v>
      </c>
      <c r="AQ5662">
        <f t="shared" si="617"/>
        <v>0</v>
      </c>
      <c r="AR5662" t="str">
        <f>IFERROR(IF(OR(AP5662=338,AP5662=340,AP5662=341,AP5662=342,AP5662="342A",AP5662="342B"),PorcenRet(AP5662,AT5662,AU5662),INDEX(PORCENTAJEBUSCAR,MATCH(AP5662,CódigoRET,0),4)*1),"")</f>
        <v/>
      </c>
      <c r="AS5662">
        <f t="shared" si="618"/>
        <v>0</v>
      </c>
      <c r="BF5662" t="str">
        <f>IFERROR(IF(OR(BD5662=338,BD5662=340,BD5662=341,BD5662=342,BD5662="342A",BD5662="342B"),PorcenRet(BD5662,BH5662,BI5662),INDEX(PORCENTAJEBUSCAR,MATCH(BD5662,CódigoRET,0),4)*1),"")</f>
        <v/>
      </c>
      <c r="BG5662">
        <f t="shared" si="619"/>
        <v>0</v>
      </c>
      <c r="BO5662">
        <f t="shared" si="620"/>
        <v>0</v>
      </c>
      <c r="CC5662">
        <f t="shared" si="621"/>
        <v>0</v>
      </c>
      <c r="CD5662">
        <f t="shared" si="622"/>
        <v>0</v>
      </c>
      <c r="CG5662">
        <f ca="1">IFERROR(INDIRECT("IVA!X"&amp;MATCH(MID(COMPRAS!C5562,1,2)&amp;MID(COMPRAS!F5562,1,2)&amp;MID(COMPRAS!D5562,1,2),IVA!W:W,0)),"SIN COD.")</f>
        <v>0</v>
      </c>
      <c r="CH5662">
        <f ca="1">IFERROR(INDIRECT("IVA!Y"&amp;MATCH(MID(COMPRAS!C5562,1,2)&amp;MID(COMPRAS!F5562,1,2)&amp;MID(COMPRAS!D5562,1,2),IVA!W:W,0)),"SIN COD.")</f>
        <v>0</v>
      </c>
    </row>
    <row r="5663" spans="1:86" x14ac:dyDescent="0.25">
      <c r="A5663"/>
      <c r="B5663"/>
      <c r="D5663"/>
      <c r="AL5663">
        <f t="shared" si="616"/>
        <v>0</v>
      </c>
      <c r="AQ5663">
        <f t="shared" si="617"/>
        <v>0</v>
      </c>
      <c r="AR5663" t="str">
        <f>IFERROR(IF(OR(AP5663=338,AP5663=340,AP5663=341,AP5663=342,AP5663="342A",AP5663="342B"),PorcenRet(AP5663,AT5663,AU5663),INDEX(PORCENTAJEBUSCAR,MATCH(AP5663,CódigoRET,0),4)*1),"")</f>
        <v/>
      </c>
      <c r="AS5663">
        <f t="shared" si="618"/>
        <v>0</v>
      </c>
      <c r="BF5663" t="str">
        <f>IFERROR(IF(OR(BD5663=338,BD5663=340,BD5663=341,BD5663=342,BD5663="342A",BD5663="342B"),PorcenRet(BD5663,BH5663,BI5663),INDEX(PORCENTAJEBUSCAR,MATCH(BD5663,CódigoRET,0),4)*1),"")</f>
        <v/>
      </c>
      <c r="BG5663">
        <f t="shared" si="619"/>
        <v>0</v>
      </c>
      <c r="BO5663">
        <f t="shared" si="620"/>
        <v>0</v>
      </c>
      <c r="CC5663">
        <f t="shared" si="621"/>
        <v>0</v>
      </c>
      <c r="CD5663">
        <f t="shared" si="622"/>
        <v>0</v>
      </c>
      <c r="CG5663">
        <f ca="1">IFERROR(INDIRECT("IVA!X"&amp;MATCH(MID(COMPRAS!C5563,1,2)&amp;MID(COMPRAS!F5563,1,2)&amp;MID(COMPRAS!D5563,1,2),IVA!W:W,0)),"SIN COD.")</f>
        <v>0</v>
      </c>
      <c r="CH5663">
        <f ca="1">IFERROR(INDIRECT("IVA!Y"&amp;MATCH(MID(COMPRAS!C5563,1,2)&amp;MID(COMPRAS!F5563,1,2)&amp;MID(COMPRAS!D5563,1,2),IVA!W:W,0)),"SIN COD.")</f>
        <v>0</v>
      </c>
    </row>
    <row r="5664" spans="1:86" x14ac:dyDescent="0.25">
      <c r="A5664"/>
      <c r="B5664"/>
      <c r="D5664"/>
      <c r="AL5664">
        <f t="shared" si="616"/>
        <v>0</v>
      </c>
      <c r="AQ5664">
        <f t="shared" si="617"/>
        <v>0</v>
      </c>
      <c r="AR5664" t="str">
        <f>IFERROR(IF(OR(AP5664=338,AP5664=340,AP5664=341,AP5664=342,AP5664="342A",AP5664="342B"),PorcenRet(AP5664,AT5664,AU5664),INDEX(PORCENTAJEBUSCAR,MATCH(AP5664,CódigoRET,0),4)*1),"")</f>
        <v/>
      </c>
      <c r="AS5664">
        <f t="shared" si="618"/>
        <v>0</v>
      </c>
      <c r="BF5664" t="str">
        <f>IFERROR(IF(OR(BD5664=338,BD5664=340,BD5664=341,BD5664=342,BD5664="342A",BD5664="342B"),PorcenRet(BD5664,BH5664,BI5664),INDEX(PORCENTAJEBUSCAR,MATCH(BD5664,CódigoRET,0),4)*1),"")</f>
        <v/>
      </c>
      <c r="BG5664">
        <f t="shared" si="619"/>
        <v>0</v>
      </c>
      <c r="BO5664">
        <f t="shared" si="620"/>
        <v>0</v>
      </c>
      <c r="CC5664">
        <f t="shared" si="621"/>
        <v>0</v>
      </c>
      <c r="CD5664">
        <f t="shared" si="622"/>
        <v>0</v>
      </c>
      <c r="CG5664">
        <f ca="1">IFERROR(INDIRECT("IVA!X"&amp;MATCH(MID(COMPRAS!C5564,1,2)&amp;MID(COMPRAS!F5564,1,2)&amp;MID(COMPRAS!D5564,1,2),IVA!W:W,0)),"SIN COD.")</f>
        <v>0</v>
      </c>
      <c r="CH5664">
        <f ca="1">IFERROR(INDIRECT("IVA!Y"&amp;MATCH(MID(COMPRAS!C5564,1,2)&amp;MID(COMPRAS!F5564,1,2)&amp;MID(COMPRAS!D5564,1,2),IVA!W:W,0)),"SIN COD.")</f>
        <v>0</v>
      </c>
    </row>
    <row r="5665" spans="1:86" x14ac:dyDescent="0.25">
      <c r="A5665"/>
      <c r="B5665"/>
      <c r="D5665"/>
      <c r="AL5665">
        <f t="shared" si="616"/>
        <v>0</v>
      </c>
      <c r="AQ5665">
        <f t="shared" si="617"/>
        <v>0</v>
      </c>
      <c r="AR5665" t="str">
        <f>IFERROR(IF(OR(AP5665=338,AP5665=340,AP5665=341,AP5665=342,AP5665="342A",AP5665="342B"),PorcenRet(AP5665,AT5665,AU5665),INDEX(PORCENTAJEBUSCAR,MATCH(AP5665,CódigoRET,0),4)*1),"")</f>
        <v/>
      </c>
      <c r="AS5665">
        <f t="shared" si="618"/>
        <v>0</v>
      </c>
      <c r="BF5665" t="str">
        <f>IFERROR(IF(OR(BD5665=338,BD5665=340,BD5665=341,BD5665=342,BD5665="342A",BD5665="342B"),PorcenRet(BD5665,BH5665,BI5665),INDEX(PORCENTAJEBUSCAR,MATCH(BD5665,CódigoRET,0),4)*1),"")</f>
        <v/>
      </c>
      <c r="BG5665">
        <f t="shared" si="619"/>
        <v>0</v>
      </c>
      <c r="BO5665">
        <f t="shared" si="620"/>
        <v>0</v>
      </c>
      <c r="CC5665">
        <f t="shared" si="621"/>
        <v>0</v>
      </c>
      <c r="CD5665">
        <f t="shared" si="622"/>
        <v>0</v>
      </c>
      <c r="CG5665">
        <f ca="1">IFERROR(INDIRECT("IVA!X"&amp;MATCH(MID(COMPRAS!C5565,1,2)&amp;MID(COMPRAS!F5565,1,2)&amp;MID(COMPRAS!D5565,1,2),IVA!W:W,0)),"SIN COD.")</f>
        <v>0</v>
      </c>
      <c r="CH5665">
        <f ca="1">IFERROR(INDIRECT("IVA!Y"&amp;MATCH(MID(COMPRAS!C5565,1,2)&amp;MID(COMPRAS!F5565,1,2)&amp;MID(COMPRAS!D5565,1,2),IVA!W:W,0)),"SIN COD.")</f>
        <v>0</v>
      </c>
    </row>
    <row r="5666" spans="1:86" x14ac:dyDescent="0.25">
      <c r="A5666"/>
      <c r="B5666"/>
      <c r="D5666"/>
      <c r="AL5666">
        <f t="shared" si="616"/>
        <v>0</v>
      </c>
      <c r="AQ5666">
        <f t="shared" si="617"/>
        <v>0</v>
      </c>
      <c r="AR5666" t="str">
        <f>IFERROR(IF(OR(AP5666=338,AP5666=340,AP5666=341,AP5666=342,AP5666="342A",AP5666="342B"),PorcenRet(AP5666,AT5666,AU5666),INDEX(PORCENTAJEBUSCAR,MATCH(AP5666,CódigoRET,0),4)*1),"")</f>
        <v/>
      </c>
      <c r="AS5666">
        <f t="shared" si="618"/>
        <v>0</v>
      </c>
      <c r="BF5666" t="str">
        <f>IFERROR(IF(OR(BD5666=338,BD5666=340,BD5666=341,BD5666=342,BD5666="342A",BD5666="342B"),PorcenRet(BD5666,BH5666,BI5666),INDEX(PORCENTAJEBUSCAR,MATCH(BD5666,CódigoRET,0),4)*1),"")</f>
        <v/>
      </c>
      <c r="BG5666">
        <f t="shared" si="619"/>
        <v>0</v>
      </c>
      <c r="BO5666">
        <f t="shared" si="620"/>
        <v>0</v>
      </c>
      <c r="CC5666">
        <f t="shared" si="621"/>
        <v>0</v>
      </c>
      <c r="CD5666">
        <f t="shared" si="622"/>
        <v>0</v>
      </c>
      <c r="CG5666">
        <f ca="1">IFERROR(INDIRECT("IVA!X"&amp;MATCH(MID(COMPRAS!C5566,1,2)&amp;MID(COMPRAS!F5566,1,2)&amp;MID(COMPRAS!D5566,1,2),IVA!W:W,0)),"SIN COD.")</f>
        <v>0</v>
      </c>
      <c r="CH5666">
        <f ca="1">IFERROR(INDIRECT("IVA!Y"&amp;MATCH(MID(COMPRAS!C5566,1,2)&amp;MID(COMPRAS!F5566,1,2)&amp;MID(COMPRAS!D5566,1,2),IVA!W:W,0)),"SIN COD.")</f>
        <v>0</v>
      </c>
    </row>
    <row r="5667" spans="1:86" x14ac:dyDescent="0.25">
      <c r="A5667"/>
      <c r="B5667"/>
      <c r="D5667"/>
      <c r="AL5667">
        <f t="shared" si="616"/>
        <v>0</v>
      </c>
      <c r="AQ5667">
        <f t="shared" si="617"/>
        <v>0</v>
      </c>
      <c r="AR5667" t="str">
        <f>IFERROR(IF(OR(AP5667=338,AP5667=340,AP5667=341,AP5667=342,AP5667="342A",AP5667="342B"),PorcenRet(AP5667,AT5667,AU5667),INDEX(PORCENTAJEBUSCAR,MATCH(AP5667,CódigoRET,0),4)*1),"")</f>
        <v/>
      </c>
      <c r="AS5667">
        <f t="shared" si="618"/>
        <v>0</v>
      </c>
      <c r="BF5667" t="str">
        <f>IFERROR(IF(OR(BD5667=338,BD5667=340,BD5667=341,BD5667=342,BD5667="342A",BD5667="342B"),PorcenRet(BD5667,BH5667,BI5667),INDEX(PORCENTAJEBUSCAR,MATCH(BD5667,CódigoRET,0),4)*1),"")</f>
        <v/>
      </c>
      <c r="BG5667">
        <f t="shared" si="619"/>
        <v>0</v>
      </c>
      <c r="BO5667">
        <f t="shared" si="620"/>
        <v>0</v>
      </c>
      <c r="CC5667">
        <f t="shared" si="621"/>
        <v>0</v>
      </c>
      <c r="CD5667">
        <f t="shared" si="622"/>
        <v>0</v>
      </c>
      <c r="CG5667">
        <f ca="1">IFERROR(INDIRECT("IVA!X"&amp;MATCH(MID(COMPRAS!C5567,1,2)&amp;MID(COMPRAS!F5567,1,2)&amp;MID(COMPRAS!D5567,1,2),IVA!W:W,0)),"SIN COD.")</f>
        <v>0</v>
      </c>
      <c r="CH5667">
        <f ca="1">IFERROR(INDIRECT("IVA!Y"&amp;MATCH(MID(COMPRAS!C5567,1,2)&amp;MID(COMPRAS!F5567,1,2)&amp;MID(COMPRAS!D5567,1,2),IVA!W:W,0)),"SIN COD.")</f>
        <v>0</v>
      </c>
    </row>
    <row r="5668" spans="1:86" x14ac:dyDescent="0.25">
      <c r="A5668"/>
      <c r="B5668"/>
      <c r="D5668"/>
      <c r="AL5668">
        <f t="shared" si="616"/>
        <v>0</v>
      </c>
      <c r="AQ5668">
        <f t="shared" si="617"/>
        <v>0</v>
      </c>
      <c r="AR5668" t="str">
        <f>IFERROR(IF(OR(AP5668=338,AP5668=340,AP5668=341,AP5668=342,AP5668="342A",AP5668="342B"),PorcenRet(AP5668,AT5668,AU5668),INDEX(PORCENTAJEBUSCAR,MATCH(AP5668,CódigoRET,0),4)*1),"")</f>
        <v/>
      </c>
      <c r="AS5668">
        <f t="shared" si="618"/>
        <v>0</v>
      </c>
      <c r="BF5668" t="str">
        <f>IFERROR(IF(OR(BD5668=338,BD5668=340,BD5668=341,BD5668=342,BD5668="342A",BD5668="342B"),PorcenRet(BD5668,BH5668,BI5668),INDEX(PORCENTAJEBUSCAR,MATCH(BD5668,CódigoRET,0),4)*1),"")</f>
        <v/>
      </c>
      <c r="BG5668">
        <f t="shared" si="619"/>
        <v>0</v>
      </c>
      <c r="BO5668">
        <f t="shared" si="620"/>
        <v>0</v>
      </c>
      <c r="CC5668">
        <f t="shared" si="621"/>
        <v>0</v>
      </c>
      <c r="CD5668">
        <f t="shared" si="622"/>
        <v>0</v>
      </c>
      <c r="CG5668">
        <f ca="1">IFERROR(INDIRECT("IVA!X"&amp;MATCH(MID(COMPRAS!C5568,1,2)&amp;MID(COMPRAS!F5568,1,2)&amp;MID(COMPRAS!D5568,1,2),IVA!W:W,0)),"SIN COD.")</f>
        <v>0</v>
      </c>
      <c r="CH5668">
        <f ca="1">IFERROR(INDIRECT("IVA!Y"&amp;MATCH(MID(COMPRAS!C5568,1,2)&amp;MID(COMPRAS!F5568,1,2)&amp;MID(COMPRAS!D5568,1,2),IVA!W:W,0)),"SIN COD.")</f>
        <v>0</v>
      </c>
    </row>
    <row r="5669" spans="1:86" x14ac:dyDescent="0.25">
      <c r="A5669"/>
      <c r="B5669"/>
      <c r="D5669"/>
      <c r="AL5669">
        <f t="shared" si="616"/>
        <v>0</v>
      </c>
      <c r="AQ5669">
        <f t="shared" si="617"/>
        <v>0</v>
      </c>
      <c r="AR5669" t="str">
        <f>IFERROR(IF(OR(AP5669=338,AP5669=340,AP5669=341,AP5669=342,AP5669="342A",AP5669="342B"),PorcenRet(AP5669,AT5669,AU5669),INDEX(PORCENTAJEBUSCAR,MATCH(AP5669,CódigoRET,0),4)*1),"")</f>
        <v/>
      </c>
      <c r="AS5669">
        <f t="shared" si="618"/>
        <v>0</v>
      </c>
      <c r="BF5669" t="str">
        <f>IFERROR(IF(OR(BD5669=338,BD5669=340,BD5669=341,BD5669=342,BD5669="342A",BD5669="342B"),PorcenRet(BD5669,BH5669,BI5669),INDEX(PORCENTAJEBUSCAR,MATCH(BD5669,CódigoRET,0),4)*1),"")</f>
        <v/>
      </c>
      <c r="BG5669">
        <f t="shared" si="619"/>
        <v>0</v>
      </c>
      <c r="BO5669">
        <f t="shared" si="620"/>
        <v>0</v>
      </c>
      <c r="CC5669">
        <f t="shared" si="621"/>
        <v>0</v>
      </c>
      <c r="CD5669">
        <f t="shared" si="622"/>
        <v>0</v>
      </c>
      <c r="CG5669">
        <f ca="1">IFERROR(INDIRECT("IVA!X"&amp;MATCH(MID(COMPRAS!C5569,1,2)&amp;MID(COMPRAS!F5569,1,2)&amp;MID(COMPRAS!D5569,1,2),IVA!W:W,0)),"SIN COD.")</f>
        <v>0</v>
      </c>
      <c r="CH5669">
        <f ca="1">IFERROR(INDIRECT("IVA!Y"&amp;MATCH(MID(COMPRAS!C5569,1,2)&amp;MID(COMPRAS!F5569,1,2)&amp;MID(COMPRAS!D5569,1,2),IVA!W:W,0)),"SIN COD.")</f>
        <v>0</v>
      </c>
    </row>
    <row r="5670" spans="1:86" x14ac:dyDescent="0.25">
      <c r="A5670"/>
      <c r="B5670"/>
      <c r="D5670"/>
      <c r="AL5670">
        <f t="shared" si="616"/>
        <v>0</v>
      </c>
      <c r="AQ5670">
        <f t="shared" si="617"/>
        <v>0</v>
      </c>
      <c r="AR5670" t="str">
        <f>IFERROR(IF(OR(AP5670=338,AP5670=340,AP5670=341,AP5670=342,AP5670="342A",AP5670="342B"),PorcenRet(AP5670,AT5670,AU5670),INDEX(PORCENTAJEBUSCAR,MATCH(AP5670,CódigoRET,0),4)*1),"")</f>
        <v/>
      </c>
      <c r="AS5670">
        <f t="shared" si="618"/>
        <v>0</v>
      </c>
      <c r="BF5670" t="str">
        <f>IFERROR(IF(OR(BD5670=338,BD5670=340,BD5670=341,BD5670=342,BD5670="342A",BD5670="342B"),PorcenRet(BD5670,BH5670,BI5670),INDEX(PORCENTAJEBUSCAR,MATCH(BD5670,CódigoRET,0),4)*1),"")</f>
        <v/>
      </c>
      <c r="BG5670">
        <f t="shared" si="619"/>
        <v>0</v>
      </c>
      <c r="BO5670">
        <f t="shared" si="620"/>
        <v>0</v>
      </c>
      <c r="CC5670">
        <f t="shared" si="621"/>
        <v>0</v>
      </c>
      <c r="CD5670">
        <f t="shared" si="622"/>
        <v>0</v>
      </c>
      <c r="CG5670">
        <f ca="1">IFERROR(INDIRECT("IVA!X"&amp;MATCH(MID(COMPRAS!C5570,1,2)&amp;MID(COMPRAS!F5570,1,2)&amp;MID(COMPRAS!D5570,1,2),IVA!W:W,0)),"SIN COD.")</f>
        <v>0</v>
      </c>
      <c r="CH5670">
        <f ca="1">IFERROR(INDIRECT("IVA!Y"&amp;MATCH(MID(COMPRAS!C5570,1,2)&amp;MID(COMPRAS!F5570,1,2)&amp;MID(COMPRAS!D5570,1,2),IVA!W:W,0)),"SIN COD.")</f>
        <v>0</v>
      </c>
    </row>
    <row r="5671" spans="1:86" x14ac:dyDescent="0.25">
      <c r="A5671"/>
      <c r="B5671"/>
      <c r="D5671"/>
      <c r="AL5671">
        <f t="shared" si="616"/>
        <v>0</v>
      </c>
      <c r="AQ5671">
        <f t="shared" si="617"/>
        <v>0</v>
      </c>
      <c r="AR5671" t="str">
        <f>IFERROR(IF(OR(AP5671=338,AP5671=340,AP5671=341,AP5671=342,AP5671="342A",AP5671="342B"),PorcenRet(AP5671,AT5671,AU5671),INDEX(PORCENTAJEBUSCAR,MATCH(AP5671,CódigoRET,0),4)*1),"")</f>
        <v/>
      </c>
      <c r="AS5671">
        <f t="shared" si="618"/>
        <v>0</v>
      </c>
      <c r="BF5671" t="str">
        <f>IFERROR(IF(OR(BD5671=338,BD5671=340,BD5671=341,BD5671=342,BD5671="342A",BD5671="342B"),PorcenRet(BD5671,BH5671,BI5671),INDEX(PORCENTAJEBUSCAR,MATCH(BD5671,CódigoRET,0),4)*1),"")</f>
        <v/>
      </c>
      <c r="BG5671">
        <f t="shared" si="619"/>
        <v>0</v>
      </c>
      <c r="BO5671">
        <f t="shared" si="620"/>
        <v>0</v>
      </c>
      <c r="CC5671">
        <f t="shared" si="621"/>
        <v>0</v>
      </c>
      <c r="CD5671">
        <f t="shared" si="622"/>
        <v>0</v>
      </c>
      <c r="CG5671">
        <f ca="1">IFERROR(INDIRECT("IVA!X"&amp;MATCH(MID(COMPRAS!C5571,1,2)&amp;MID(COMPRAS!F5571,1,2)&amp;MID(COMPRAS!D5571,1,2),IVA!W:W,0)),"SIN COD.")</f>
        <v>0</v>
      </c>
      <c r="CH5671">
        <f ca="1">IFERROR(INDIRECT("IVA!Y"&amp;MATCH(MID(COMPRAS!C5571,1,2)&amp;MID(COMPRAS!F5571,1,2)&amp;MID(COMPRAS!D5571,1,2),IVA!W:W,0)),"SIN COD.")</f>
        <v>0</v>
      </c>
    </row>
    <row r="5672" spans="1:86" x14ac:dyDescent="0.25">
      <c r="A5672"/>
      <c r="B5672"/>
      <c r="D5672"/>
      <c r="AL5672">
        <f t="shared" si="616"/>
        <v>0</v>
      </c>
      <c r="AQ5672">
        <f t="shared" si="617"/>
        <v>0</v>
      </c>
      <c r="AR5672" t="str">
        <f>IFERROR(IF(OR(AP5672=338,AP5672=340,AP5672=341,AP5672=342,AP5672="342A",AP5672="342B"),PorcenRet(AP5672,AT5672,AU5672),INDEX(PORCENTAJEBUSCAR,MATCH(AP5672,CódigoRET,0),4)*1),"")</f>
        <v/>
      </c>
      <c r="AS5672">
        <f t="shared" si="618"/>
        <v>0</v>
      </c>
      <c r="BF5672" t="str">
        <f>IFERROR(IF(OR(BD5672=338,BD5672=340,BD5672=341,BD5672=342,BD5672="342A",BD5672="342B"),PorcenRet(BD5672,BH5672,BI5672),INDEX(PORCENTAJEBUSCAR,MATCH(BD5672,CódigoRET,0),4)*1),"")</f>
        <v/>
      </c>
      <c r="BG5672">
        <f t="shared" si="619"/>
        <v>0</v>
      </c>
      <c r="BO5672">
        <f t="shared" si="620"/>
        <v>0</v>
      </c>
      <c r="CC5672">
        <f t="shared" si="621"/>
        <v>0</v>
      </c>
      <c r="CD5672">
        <f t="shared" si="622"/>
        <v>0</v>
      </c>
      <c r="CG5672">
        <f ca="1">IFERROR(INDIRECT("IVA!X"&amp;MATCH(MID(COMPRAS!C5572,1,2)&amp;MID(COMPRAS!F5572,1,2)&amp;MID(COMPRAS!D5572,1,2),IVA!W:W,0)),"SIN COD.")</f>
        <v>0</v>
      </c>
      <c r="CH5672">
        <f ca="1">IFERROR(INDIRECT("IVA!Y"&amp;MATCH(MID(COMPRAS!C5572,1,2)&amp;MID(COMPRAS!F5572,1,2)&amp;MID(COMPRAS!D5572,1,2),IVA!W:W,0)),"SIN COD.")</f>
        <v>0</v>
      </c>
    </row>
    <row r="5673" spans="1:86" x14ac:dyDescent="0.25">
      <c r="A5673"/>
      <c r="B5673"/>
      <c r="D5673"/>
      <c r="AL5673">
        <f t="shared" si="616"/>
        <v>0</v>
      </c>
      <c r="AQ5673">
        <f t="shared" si="617"/>
        <v>0</v>
      </c>
      <c r="AR5673" t="str">
        <f>IFERROR(IF(OR(AP5673=338,AP5673=340,AP5673=341,AP5673=342,AP5673="342A",AP5673="342B"),PorcenRet(AP5673,AT5673,AU5673),INDEX(PORCENTAJEBUSCAR,MATCH(AP5673,CódigoRET,0),4)*1),"")</f>
        <v/>
      </c>
      <c r="AS5673">
        <f t="shared" si="618"/>
        <v>0</v>
      </c>
      <c r="BF5673" t="str">
        <f>IFERROR(IF(OR(BD5673=338,BD5673=340,BD5673=341,BD5673=342,BD5673="342A",BD5673="342B"),PorcenRet(BD5673,BH5673,BI5673),INDEX(PORCENTAJEBUSCAR,MATCH(BD5673,CódigoRET,0),4)*1),"")</f>
        <v/>
      </c>
      <c r="BG5673">
        <f t="shared" si="619"/>
        <v>0</v>
      </c>
      <c r="BO5673">
        <f t="shared" si="620"/>
        <v>0</v>
      </c>
      <c r="CC5673">
        <f t="shared" si="621"/>
        <v>0</v>
      </c>
      <c r="CD5673">
        <f t="shared" si="622"/>
        <v>0</v>
      </c>
      <c r="CG5673">
        <f ca="1">IFERROR(INDIRECT("IVA!X"&amp;MATCH(MID(COMPRAS!C5573,1,2)&amp;MID(COMPRAS!F5573,1,2)&amp;MID(COMPRAS!D5573,1,2),IVA!W:W,0)),"SIN COD.")</f>
        <v>0</v>
      </c>
      <c r="CH5673">
        <f ca="1">IFERROR(INDIRECT("IVA!Y"&amp;MATCH(MID(COMPRAS!C5573,1,2)&amp;MID(COMPRAS!F5573,1,2)&amp;MID(COMPRAS!D5573,1,2),IVA!W:W,0)),"SIN COD.")</f>
        <v>0</v>
      </c>
    </row>
    <row r="5674" spans="1:86" x14ac:dyDescent="0.25">
      <c r="A5674"/>
      <c r="B5674"/>
      <c r="D5674"/>
      <c r="AL5674">
        <f t="shared" si="616"/>
        <v>0</v>
      </c>
      <c r="AQ5674">
        <f t="shared" si="617"/>
        <v>0</v>
      </c>
      <c r="AR5674" t="str">
        <f>IFERROR(IF(OR(AP5674=338,AP5674=340,AP5674=341,AP5674=342,AP5674="342A",AP5674="342B"),PorcenRet(AP5674,AT5674,AU5674),INDEX(PORCENTAJEBUSCAR,MATCH(AP5674,CódigoRET,0),4)*1),"")</f>
        <v/>
      </c>
      <c r="AS5674">
        <f t="shared" si="618"/>
        <v>0</v>
      </c>
      <c r="BF5674" t="str">
        <f>IFERROR(IF(OR(BD5674=338,BD5674=340,BD5674=341,BD5674=342,BD5674="342A",BD5674="342B"),PorcenRet(BD5674,BH5674,BI5674),INDEX(PORCENTAJEBUSCAR,MATCH(BD5674,CódigoRET,0),4)*1),"")</f>
        <v/>
      </c>
      <c r="BG5674">
        <f t="shared" si="619"/>
        <v>0</v>
      </c>
      <c r="BO5674">
        <f t="shared" si="620"/>
        <v>0</v>
      </c>
      <c r="CC5674">
        <f t="shared" si="621"/>
        <v>0</v>
      </c>
      <c r="CD5674">
        <f t="shared" si="622"/>
        <v>0</v>
      </c>
      <c r="CG5674">
        <f ca="1">IFERROR(INDIRECT("IVA!X"&amp;MATCH(MID(COMPRAS!C5574,1,2)&amp;MID(COMPRAS!F5574,1,2)&amp;MID(COMPRAS!D5574,1,2),IVA!W:W,0)),"SIN COD.")</f>
        <v>0</v>
      </c>
      <c r="CH5674">
        <f ca="1">IFERROR(INDIRECT("IVA!Y"&amp;MATCH(MID(COMPRAS!C5574,1,2)&amp;MID(COMPRAS!F5574,1,2)&amp;MID(COMPRAS!D5574,1,2),IVA!W:W,0)),"SIN COD.")</f>
        <v>0</v>
      </c>
    </row>
    <row r="5675" spans="1:86" x14ac:dyDescent="0.25">
      <c r="A5675"/>
      <c r="B5675"/>
      <c r="D5675"/>
      <c r="AL5675">
        <f t="shared" si="616"/>
        <v>0</v>
      </c>
      <c r="AQ5675">
        <f t="shared" si="617"/>
        <v>0</v>
      </c>
      <c r="AR5675" t="str">
        <f>IFERROR(IF(OR(AP5675=338,AP5675=340,AP5675=341,AP5675=342,AP5675="342A",AP5675="342B"),PorcenRet(AP5675,AT5675,AU5675),INDEX(PORCENTAJEBUSCAR,MATCH(AP5675,CódigoRET,0),4)*1),"")</f>
        <v/>
      </c>
      <c r="AS5675">
        <f t="shared" si="618"/>
        <v>0</v>
      </c>
      <c r="BF5675" t="str">
        <f>IFERROR(IF(OR(BD5675=338,BD5675=340,BD5675=341,BD5675=342,BD5675="342A",BD5675="342B"),PorcenRet(BD5675,BH5675,BI5675),INDEX(PORCENTAJEBUSCAR,MATCH(BD5675,CódigoRET,0),4)*1),"")</f>
        <v/>
      </c>
      <c r="BG5675">
        <f t="shared" si="619"/>
        <v>0</v>
      </c>
      <c r="BO5675">
        <f t="shared" si="620"/>
        <v>0</v>
      </c>
      <c r="CC5675">
        <f t="shared" si="621"/>
        <v>0</v>
      </c>
      <c r="CD5675">
        <f t="shared" si="622"/>
        <v>0</v>
      </c>
      <c r="CG5675">
        <f ca="1">IFERROR(INDIRECT("IVA!X"&amp;MATCH(MID(COMPRAS!C5575,1,2)&amp;MID(COMPRAS!F5575,1,2)&amp;MID(COMPRAS!D5575,1,2),IVA!W:W,0)),"SIN COD.")</f>
        <v>0</v>
      </c>
      <c r="CH5675">
        <f ca="1">IFERROR(INDIRECT("IVA!Y"&amp;MATCH(MID(COMPRAS!C5575,1,2)&amp;MID(COMPRAS!F5575,1,2)&amp;MID(COMPRAS!D5575,1,2),IVA!W:W,0)),"SIN COD.")</f>
        <v>0</v>
      </c>
    </row>
    <row r="5676" spans="1:86" x14ac:dyDescent="0.25">
      <c r="A5676"/>
      <c r="B5676"/>
      <c r="D5676"/>
      <c r="AL5676">
        <f t="shared" si="616"/>
        <v>0</v>
      </c>
      <c r="AQ5676">
        <f t="shared" si="617"/>
        <v>0</v>
      </c>
      <c r="AR5676" t="str">
        <f>IFERROR(IF(OR(AP5676=338,AP5676=340,AP5676=341,AP5676=342,AP5676="342A",AP5676="342B"),PorcenRet(AP5676,AT5676,AU5676),INDEX(PORCENTAJEBUSCAR,MATCH(AP5676,CódigoRET,0),4)*1),"")</f>
        <v/>
      </c>
      <c r="AS5676">
        <f t="shared" si="618"/>
        <v>0</v>
      </c>
      <c r="BF5676" t="str">
        <f>IFERROR(IF(OR(BD5676=338,BD5676=340,BD5676=341,BD5676=342,BD5676="342A",BD5676="342B"),PorcenRet(BD5676,BH5676,BI5676),INDEX(PORCENTAJEBUSCAR,MATCH(BD5676,CódigoRET,0),4)*1),"")</f>
        <v/>
      </c>
      <c r="BG5676">
        <f t="shared" si="619"/>
        <v>0</v>
      </c>
      <c r="BO5676">
        <f t="shared" si="620"/>
        <v>0</v>
      </c>
      <c r="CC5676">
        <f t="shared" si="621"/>
        <v>0</v>
      </c>
      <c r="CD5676">
        <f t="shared" si="622"/>
        <v>0</v>
      </c>
      <c r="CG5676">
        <f ca="1">IFERROR(INDIRECT("IVA!X"&amp;MATCH(MID(COMPRAS!C5576,1,2)&amp;MID(COMPRAS!F5576,1,2)&amp;MID(COMPRAS!D5576,1,2),IVA!W:W,0)),"SIN COD.")</f>
        <v>0</v>
      </c>
      <c r="CH5676">
        <f ca="1">IFERROR(INDIRECT("IVA!Y"&amp;MATCH(MID(COMPRAS!C5576,1,2)&amp;MID(COMPRAS!F5576,1,2)&amp;MID(COMPRAS!D5576,1,2),IVA!W:W,0)),"SIN COD.")</f>
        <v>0</v>
      </c>
    </row>
    <row r="5677" spans="1:86" x14ac:dyDescent="0.25">
      <c r="A5677"/>
      <c r="B5677"/>
      <c r="D5677"/>
      <c r="AL5677">
        <f t="shared" si="616"/>
        <v>0</v>
      </c>
      <c r="AQ5677">
        <f t="shared" si="617"/>
        <v>0</v>
      </c>
      <c r="AR5677" t="str">
        <f>IFERROR(IF(OR(AP5677=338,AP5677=340,AP5677=341,AP5677=342,AP5677="342A",AP5677="342B"),PorcenRet(AP5677,AT5677,AU5677),INDEX(PORCENTAJEBUSCAR,MATCH(AP5677,CódigoRET,0),4)*1),"")</f>
        <v/>
      </c>
      <c r="AS5677">
        <f t="shared" si="618"/>
        <v>0</v>
      </c>
      <c r="BF5677" t="str">
        <f>IFERROR(IF(OR(BD5677=338,BD5677=340,BD5677=341,BD5677=342,BD5677="342A",BD5677="342B"),PorcenRet(BD5677,BH5677,BI5677),INDEX(PORCENTAJEBUSCAR,MATCH(BD5677,CódigoRET,0),4)*1),"")</f>
        <v/>
      </c>
      <c r="BG5677">
        <f t="shared" si="619"/>
        <v>0</v>
      </c>
      <c r="BO5677">
        <f t="shared" si="620"/>
        <v>0</v>
      </c>
      <c r="CC5677">
        <f t="shared" si="621"/>
        <v>0</v>
      </c>
      <c r="CD5677">
        <f t="shared" si="622"/>
        <v>0</v>
      </c>
      <c r="CG5677">
        <f ca="1">IFERROR(INDIRECT("IVA!X"&amp;MATCH(MID(COMPRAS!C5577,1,2)&amp;MID(COMPRAS!F5577,1,2)&amp;MID(COMPRAS!D5577,1,2),IVA!W:W,0)),"SIN COD.")</f>
        <v>0</v>
      </c>
      <c r="CH5677">
        <f ca="1">IFERROR(INDIRECT("IVA!Y"&amp;MATCH(MID(COMPRAS!C5577,1,2)&amp;MID(COMPRAS!F5577,1,2)&amp;MID(COMPRAS!D5577,1,2),IVA!W:W,0)),"SIN COD.")</f>
        <v>0</v>
      </c>
    </row>
    <row r="5678" spans="1:86" x14ac:dyDescent="0.25">
      <c r="A5678"/>
      <c r="B5678"/>
      <c r="D5678"/>
      <c r="AL5678">
        <f t="shared" si="616"/>
        <v>0</v>
      </c>
      <c r="AQ5678">
        <f t="shared" si="617"/>
        <v>0</v>
      </c>
      <c r="AR5678" t="str">
        <f>IFERROR(IF(OR(AP5678=338,AP5678=340,AP5678=341,AP5678=342,AP5678="342A",AP5678="342B"),PorcenRet(AP5678,AT5678,AU5678),INDEX(PORCENTAJEBUSCAR,MATCH(AP5678,CódigoRET,0),4)*1),"")</f>
        <v/>
      </c>
      <c r="AS5678">
        <f t="shared" si="618"/>
        <v>0</v>
      </c>
      <c r="BF5678" t="str">
        <f>IFERROR(IF(OR(BD5678=338,BD5678=340,BD5678=341,BD5678=342,BD5678="342A",BD5678="342B"),PorcenRet(BD5678,BH5678,BI5678),INDEX(PORCENTAJEBUSCAR,MATCH(BD5678,CódigoRET,0),4)*1),"")</f>
        <v/>
      </c>
      <c r="BG5678">
        <f t="shared" si="619"/>
        <v>0</v>
      </c>
      <c r="BO5678">
        <f t="shared" si="620"/>
        <v>0</v>
      </c>
      <c r="CC5678">
        <f t="shared" si="621"/>
        <v>0</v>
      </c>
      <c r="CD5678">
        <f t="shared" si="622"/>
        <v>0</v>
      </c>
      <c r="CG5678">
        <f ca="1">IFERROR(INDIRECT("IVA!X"&amp;MATCH(MID(COMPRAS!C5578,1,2)&amp;MID(COMPRAS!F5578,1,2)&amp;MID(COMPRAS!D5578,1,2),IVA!W:W,0)),"SIN COD.")</f>
        <v>0</v>
      </c>
      <c r="CH5678">
        <f ca="1">IFERROR(INDIRECT("IVA!Y"&amp;MATCH(MID(COMPRAS!C5578,1,2)&amp;MID(COMPRAS!F5578,1,2)&amp;MID(COMPRAS!D5578,1,2),IVA!W:W,0)),"SIN COD.")</f>
        <v>0</v>
      </c>
    </row>
    <row r="5679" spans="1:86" x14ac:dyDescent="0.25">
      <c r="A5679"/>
      <c r="B5679"/>
      <c r="D5679"/>
      <c r="AL5679">
        <f t="shared" si="616"/>
        <v>0</v>
      </c>
      <c r="AQ5679">
        <f t="shared" si="617"/>
        <v>0</v>
      </c>
      <c r="AR5679" t="str">
        <f>IFERROR(IF(OR(AP5679=338,AP5679=340,AP5679=341,AP5679=342,AP5679="342A",AP5679="342B"),PorcenRet(AP5679,AT5679,AU5679),INDEX(PORCENTAJEBUSCAR,MATCH(AP5679,CódigoRET,0),4)*1),"")</f>
        <v/>
      </c>
      <c r="AS5679">
        <f t="shared" si="618"/>
        <v>0</v>
      </c>
      <c r="BF5679" t="str">
        <f>IFERROR(IF(OR(BD5679=338,BD5679=340,BD5679=341,BD5679=342,BD5679="342A",BD5679="342B"),PorcenRet(BD5679,BH5679,BI5679),INDEX(PORCENTAJEBUSCAR,MATCH(BD5679,CódigoRET,0),4)*1),"")</f>
        <v/>
      </c>
      <c r="BG5679">
        <f t="shared" si="619"/>
        <v>0</v>
      </c>
      <c r="BO5679">
        <f t="shared" si="620"/>
        <v>0</v>
      </c>
      <c r="CC5679">
        <f t="shared" si="621"/>
        <v>0</v>
      </c>
      <c r="CD5679">
        <f t="shared" si="622"/>
        <v>0</v>
      </c>
      <c r="CG5679">
        <f ca="1">IFERROR(INDIRECT("IVA!X"&amp;MATCH(MID(COMPRAS!C5579,1,2)&amp;MID(COMPRAS!F5579,1,2)&amp;MID(COMPRAS!D5579,1,2),IVA!W:W,0)),"SIN COD.")</f>
        <v>0</v>
      </c>
      <c r="CH5679">
        <f ca="1">IFERROR(INDIRECT("IVA!Y"&amp;MATCH(MID(COMPRAS!C5579,1,2)&amp;MID(COMPRAS!F5579,1,2)&amp;MID(COMPRAS!D5579,1,2),IVA!W:W,0)),"SIN COD.")</f>
        <v>0</v>
      </c>
    </row>
    <row r="5680" spans="1:86" x14ac:dyDescent="0.25">
      <c r="A5680"/>
      <c r="B5680"/>
      <c r="D5680"/>
      <c r="AL5680">
        <f t="shared" si="616"/>
        <v>0</v>
      </c>
      <c r="AQ5680">
        <f t="shared" si="617"/>
        <v>0</v>
      </c>
      <c r="AR5680" t="str">
        <f>IFERROR(IF(OR(AP5680=338,AP5680=340,AP5680=341,AP5680=342,AP5680="342A",AP5680="342B"),PorcenRet(AP5680,AT5680,AU5680),INDEX(PORCENTAJEBUSCAR,MATCH(AP5680,CódigoRET,0),4)*1),"")</f>
        <v/>
      </c>
      <c r="AS5680">
        <f t="shared" si="618"/>
        <v>0</v>
      </c>
      <c r="BF5680" t="str">
        <f>IFERROR(IF(OR(BD5680=338,BD5680=340,BD5680=341,BD5680=342,BD5680="342A",BD5680="342B"),PorcenRet(BD5680,BH5680,BI5680),INDEX(PORCENTAJEBUSCAR,MATCH(BD5680,CódigoRET,0),4)*1),"")</f>
        <v/>
      </c>
      <c r="BG5680">
        <f t="shared" si="619"/>
        <v>0</v>
      </c>
      <c r="BO5680">
        <f t="shared" si="620"/>
        <v>0</v>
      </c>
      <c r="CC5680">
        <f t="shared" si="621"/>
        <v>0</v>
      </c>
      <c r="CD5680">
        <f t="shared" si="622"/>
        <v>0</v>
      </c>
      <c r="CG5680">
        <f ca="1">IFERROR(INDIRECT("IVA!X"&amp;MATCH(MID(COMPRAS!C5580,1,2)&amp;MID(COMPRAS!F5580,1,2)&amp;MID(COMPRAS!D5580,1,2),IVA!W:W,0)),"SIN COD.")</f>
        <v>0</v>
      </c>
      <c r="CH5680">
        <f ca="1">IFERROR(INDIRECT("IVA!Y"&amp;MATCH(MID(COMPRAS!C5580,1,2)&amp;MID(COMPRAS!F5580,1,2)&amp;MID(COMPRAS!D5580,1,2),IVA!W:W,0)),"SIN COD.")</f>
        <v>0</v>
      </c>
    </row>
    <row r="5681" spans="1:86" x14ac:dyDescent="0.25">
      <c r="A5681"/>
      <c r="B5681"/>
      <c r="D5681"/>
      <c r="AL5681">
        <f t="shared" si="616"/>
        <v>0</v>
      </c>
      <c r="AQ5681">
        <f t="shared" si="617"/>
        <v>0</v>
      </c>
      <c r="AR5681" t="str">
        <f>IFERROR(IF(OR(AP5681=338,AP5681=340,AP5681=341,AP5681=342,AP5681="342A",AP5681="342B"),PorcenRet(AP5681,AT5681,AU5681),INDEX(PORCENTAJEBUSCAR,MATCH(AP5681,CódigoRET,0),4)*1),"")</f>
        <v/>
      </c>
      <c r="AS5681">
        <f t="shared" si="618"/>
        <v>0</v>
      </c>
      <c r="BF5681" t="str">
        <f>IFERROR(IF(OR(BD5681=338,BD5681=340,BD5681=341,BD5681=342,BD5681="342A",BD5681="342B"),PorcenRet(BD5681,BH5681,BI5681),INDEX(PORCENTAJEBUSCAR,MATCH(BD5681,CódigoRET,0),4)*1),"")</f>
        <v/>
      </c>
      <c r="BG5681">
        <f t="shared" si="619"/>
        <v>0</v>
      </c>
      <c r="BO5681">
        <f t="shared" si="620"/>
        <v>0</v>
      </c>
      <c r="CC5681">
        <f t="shared" si="621"/>
        <v>0</v>
      </c>
      <c r="CD5681">
        <f t="shared" si="622"/>
        <v>0</v>
      </c>
      <c r="CG5681">
        <f ca="1">IFERROR(INDIRECT("IVA!X"&amp;MATCH(MID(COMPRAS!C5581,1,2)&amp;MID(COMPRAS!F5581,1,2)&amp;MID(COMPRAS!D5581,1,2),IVA!W:W,0)),"SIN COD.")</f>
        <v>0</v>
      </c>
      <c r="CH5681">
        <f ca="1">IFERROR(INDIRECT("IVA!Y"&amp;MATCH(MID(COMPRAS!C5581,1,2)&amp;MID(COMPRAS!F5581,1,2)&amp;MID(COMPRAS!D5581,1,2),IVA!W:W,0)),"SIN COD.")</f>
        <v>0</v>
      </c>
    </row>
    <row r="5682" spans="1:86" x14ac:dyDescent="0.25">
      <c r="A5682"/>
      <c r="B5682"/>
      <c r="D5682"/>
      <c r="AL5682">
        <f t="shared" si="616"/>
        <v>0</v>
      </c>
      <c r="AQ5682">
        <f t="shared" si="617"/>
        <v>0</v>
      </c>
      <c r="AR5682" t="str">
        <f>IFERROR(IF(OR(AP5682=338,AP5682=340,AP5682=341,AP5682=342,AP5682="342A",AP5682="342B"),PorcenRet(AP5682,AT5682,AU5682),INDEX(PORCENTAJEBUSCAR,MATCH(AP5682,CódigoRET,0),4)*1),"")</f>
        <v/>
      </c>
      <c r="AS5682">
        <f t="shared" si="618"/>
        <v>0</v>
      </c>
      <c r="BF5682" t="str">
        <f>IFERROR(IF(OR(BD5682=338,BD5682=340,BD5682=341,BD5682=342,BD5682="342A",BD5682="342B"),PorcenRet(BD5682,BH5682,BI5682),INDEX(PORCENTAJEBUSCAR,MATCH(BD5682,CódigoRET,0),4)*1),"")</f>
        <v/>
      </c>
      <c r="BG5682">
        <f t="shared" si="619"/>
        <v>0</v>
      </c>
      <c r="BO5682">
        <f t="shared" si="620"/>
        <v>0</v>
      </c>
      <c r="CC5682">
        <f t="shared" si="621"/>
        <v>0</v>
      </c>
      <c r="CD5682">
        <f t="shared" si="622"/>
        <v>0</v>
      </c>
      <c r="CG5682">
        <f ca="1">IFERROR(INDIRECT("IVA!X"&amp;MATCH(MID(COMPRAS!C5582,1,2)&amp;MID(COMPRAS!F5582,1,2)&amp;MID(COMPRAS!D5582,1,2),IVA!W:W,0)),"SIN COD.")</f>
        <v>0</v>
      </c>
      <c r="CH5682">
        <f ca="1">IFERROR(INDIRECT("IVA!Y"&amp;MATCH(MID(COMPRAS!C5582,1,2)&amp;MID(COMPRAS!F5582,1,2)&amp;MID(COMPRAS!D5582,1,2),IVA!W:W,0)),"SIN COD.")</f>
        <v>0</v>
      </c>
    </row>
    <row r="5683" spans="1:86" x14ac:dyDescent="0.25">
      <c r="A5683"/>
      <c r="B5683"/>
      <c r="D5683"/>
      <c r="AL5683">
        <f t="shared" si="616"/>
        <v>0</v>
      </c>
      <c r="AQ5683">
        <f t="shared" si="617"/>
        <v>0</v>
      </c>
      <c r="AR5683" t="str">
        <f>IFERROR(IF(OR(AP5683=338,AP5683=340,AP5683=341,AP5683=342,AP5683="342A",AP5683="342B"),PorcenRet(AP5683,AT5683,AU5683),INDEX(PORCENTAJEBUSCAR,MATCH(AP5683,CódigoRET,0),4)*1),"")</f>
        <v/>
      </c>
      <c r="AS5683">
        <f t="shared" si="618"/>
        <v>0</v>
      </c>
      <c r="BF5683" t="str">
        <f>IFERROR(IF(OR(BD5683=338,BD5683=340,BD5683=341,BD5683=342,BD5683="342A",BD5683="342B"),PorcenRet(BD5683,BH5683,BI5683),INDEX(PORCENTAJEBUSCAR,MATCH(BD5683,CódigoRET,0),4)*1),"")</f>
        <v/>
      </c>
      <c r="BG5683">
        <f t="shared" si="619"/>
        <v>0</v>
      </c>
      <c r="BO5683">
        <f t="shared" si="620"/>
        <v>0</v>
      </c>
      <c r="CC5683">
        <f t="shared" si="621"/>
        <v>0</v>
      </c>
      <c r="CD5683">
        <f t="shared" si="622"/>
        <v>0</v>
      </c>
      <c r="CG5683">
        <f ca="1">IFERROR(INDIRECT("IVA!X"&amp;MATCH(MID(COMPRAS!C5583,1,2)&amp;MID(COMPRAS!F5583,1,2)&amp;MID(COMPRAS!D5583,1,2),IVA!W:W,0)),"SIN COD.")</f>
        <v>0</v>
      </c>
      <c r="CH5683">
        <f ca="1">IFERROR(INDIRECT("IVA!Y"&amp;MATCH(MID(COMPRAS!C5583,1,2)&amp;MID(COMPRAS!F5583,1,2)&amp;MID(COMPRAS!D5583,1,2),IVA!W:W,0)),"SIN COD.")</f>
        <v>0</v>
      </c>
    </row>
    <row r="5684" spans="1:86" x14ac:dyDescent="0.25">
      <c r="A5684"/>
      <c r="B5684"/>
      <c r="D5684"/>
      <c r="AL5684">
        <f t="shared" si="616"/>
        <v>0</v>
      </c>
      <c r="AQ5684">
        <f t="shared" si="617"/>
        <v>0</v>
      </c>
      <c r="AR5684" t="str">
        <f>IFERROR(IF(OR(AP5684=338,AP5684=340,AP5684=341,AP5684=342,AP5684="342A",AP5684="342B"),PorcenRet(AP5684,AT5684,AU5684),INDEX(PORCENTAJEBUSCAR,MATCH(AP5684,CódigoRET,0),4)*1),"")</f>
        <v/>
      </c>
      <c r="AS5684">
        <f t="shared" si="618"/>
        <v>0</v>
      </c>
      <c r="BF5684" t="str">
        <f>IFERROR(IF(OR(BD5684=338,BD5684=340,BD5684=341,BD5684=342,BD5684="342A",BD5684="342B"),PorcenRet(BD5684,BH5684,BI5684),INDEX(PORCENTAJEBUSCAR,MATCH(BD5684,CódigoRET,0),4)*1),"")</f>
        <v/>
      </c>
      <c r="BG5684">
        <f t="shared" si="619"/>
        <v>0</v>
      </c>
      <c r="BO5684">
        <f t="shared" si="620"/>
        <v>0</v>
      </c>
      <c r="CC5684">
        <f t="shared" si="621"/>
        <v>0</v>
      </c>
      <c r="CD5684">
        <f t="shared" si="622"/>
        <v>0</v>
      </c>
      <c r="CG5684">
        <f ca="1">IFERROR(INDIRECT("IVA!X"&amp;MATCH(MID(COMPRAS!C5584,1,2)&amp;MID(COMPRAS!F5584,1,2)&amp;MID(COMPRAS!D5584,1,2),IVA!W:W,0)),"SIN COD.")</f>
        <v>0</v>
      </c>
      <c r="CH5684">
        <f ca="1">IFERROR(INDIRECT("IVA!Y"&amp;MATCH(MID(COMPRAS!C5584,1,2)&amp;MID(COMPRAS!F5584,1,2)&amp;MID(COMPRAS!D5584,1,2),IVA!W:W,0)),"SIN COD.")</f>
        <v>0</v>
      </c>
    </row>
    <row r="5685" spans="1:86" x14ac:dyDescent="0.25">
      <c r="A5685"/>
      <c r="B5685"/>
      <c r="D5685"/>
      <c r="AL5685">
        <f t="shared" si="616"/>
        <v>0</v>
      </c>
      <c r="AQ5685">
        <f t="shared" si="617"/>
        <v>0</v>
      </c>
      <c r="AR5685" t="str">
        <f>IFERROR(IF(OR(AP5685=338,AP5685=340,AP5685=341,AP5685=342,AP5685="342A",AP5685="342B"),PorcenRet(AP5685,AT5685,AU5685),INDEX(PORCENTAJEBUSCAR,MATCH(AP5685,CódigoRET,0),4)*1),"")</f>
        <v/>
      </c>
      <c r="AS5685">
        <f t="shared" si="618"/>
        <v>0</v>
      </c>
      <c r="BF5685" t="str">
        <f>IFERROR(IF(OR(BD5685=338,BD5685=340,BD5685=341,BD5685=342,BD5685="342A",BD5685="342B"),PorcenRet(BD5685,BH5685,BI5685),INDEX(PORCENTAJEBUSCAR,MATCH(BD5685,CódigoRET,0),4)*1),"")</f>
        <v/>
      </c>
      <c r="BG5685">
        <f t="shared" si="619"/>
        <v>0</v>
      </c>
      <c r="BO5685">
        <f t="shared" si="620"/>
        <v>0</v>
      </c>
      <c r="CC5685">
        <f t="shared" si="621"/>
        <v>0</v>
      </c>
      <c r="CD5685">
        <f t="shared" si="622"/>
        <v>0</v>
      </c>
      <c r="CG5685">
        <f ca="1">IFERROR(INDIRECT("IVA!X"&amp;MATCH(MID(COMPRAS!C5585,1,2)&amp;MID(COMPRAS!F5585,1,2)&amp;MID(COMPRAS!D5585,1,2),IVA!W:W,0)),"SIN COD.")</f>
        <v>0</v>
      </c>
      <c r="CH5685">
        <f ca="1">IFERROR(INDIRECT("IVA!Y"&amp;MATCH(MID(COMPRAS!C5585,1,2)&amp;MID(COMPRAS!F5585,1,2)&amp;MID(COMPRAS!D5585,1,2),IVA!W:W,0)),"SIN COD.")</f>
        <v>0</v>
      </c>
    </row>
    <row r="5686" spans="1:86" x14ac:dyDescent="0.25">
      <c r="A5686"/>
      <c r="B5686"/>
      <c r="D5686"/>
      <c r="AL5686">
        <f t="shared" si="616"/>
        <v>0</v>
      </c>
      <c r="AQ5686">
        <f t="shared" si="617"/>
        <v>0</v>
      </c>
      <c r="AR5686" t="str">
        <f>IFERROR(IF(OR(AP5686=338,AP5686=340,AP5686=341,AP5686=342,AP5686="342A",AP5686="342B"),PorcenRet(AP5686,AT5686,AU5686),INDEX(PORCENTAJEBUSCAR,MATCH(AP5686,CódigoRET,0),4)*1),"")</f>
        <v/>
      </c>
      <c r="AS5686">
        <f t="shared" si="618"/>
        <v>0</v>
      </c>
      <c r="BF5686" t="str">
        <f>IFERROR(IF(OR(BD5686=338,BD5686=340,BD5686=341,BD5686=342,BD5686="342A",BD5686="342B"),PorcenRet(BD5686,BH5686,BI5686),INDEX(PORCENTAJEBUSCAR,MATCH(BD5686,CódigoRET,0),4)*1),"")</f>
        <v/>
      </c>
      <c r="BG5686">
        <f t="shared" si="619"/>
        <v>0</v>
      </c>
      <c r="BO5686">
        <f t="shared" si="620"/>
        <v>0</v>
      </c>
      <c r="CC5686">
        <f t="shared" si="621"/>
        <v>0</v>
      </c>
      <c r="CD5686">
        <f t="shared" si="622"/>
        <v>0</v>
      </c>
      <c r="CG5686">
        <f ca="1">IFERROR(INDIRECT("IVA!X"&amp;MATCH(MID(COMPRAS!C5586,1,2)&amp;MID(COMPRAS!F5586,1,2)&amp;MID(COMPRAS!D5586,1,2),IVA!W:W,0)),"SIN COD.")</f>
        <v>0</v>
      </c>
      <c r="CH5686">
        <f ca="1">IFERROR(INDIRECT("IVA!Y"&amp;MATCH(MID(COMPRAS!C5586,1,2)&amp;MID(COMPRAS!F5586,1,2)&amp;MID(COMPRAS!D5586,1,2),IVA!W:W,0)),"SIN COD.")</f>
        <v>0</v>
      </c>
    </row>
    <row r="5687" spans="1:86" x14ac:dyDescent="0.25">
      <c r="A5687"/>
      <c r="B5687"/>
      <c r="D5687"/>
      <c r="AL5687">
        <f t="shared" si="616"/>
        <v>0</v>
      </c>
      <c r="AQ5687">
        <f t="shared" si="617"/>
        <v>0</v>
      </c>
      <c r="AR5687" t="str">
        <f>IFERROR(IF(OR(AP5687=338,AP5687=340,AP5687=341,AP5687=342,AP5687="342A",AP5687="342B"),PorcenRet(AP5687,AT5687,AU5687),INDEX(PORCENTAJEBUSCAR,MATCH(AP5687,CódigoRET,0),4)*1),"")</f>
        <v/>
      </c>
      <c r="AS5687">
        <f t="shared" si="618"/>
        <v>0</v>
      </c>
      <c r="BF5687" t="str">
        <f>IFERROR(IF(OR(BD5687=338,BD5687=340,BD5687=341,BD5687=342,BD5687="342A",BD5687="342B"),PorcenRet(BD5687,BH5687,BI5687),INDEX(PORCENTAJEBUSCAR,MATCH(BD5687,CódigoRET,0),4)*1),"")</f>
        <v/>
      </c>
      <c r="BG5687">
        <f t="shared" si="619"/>
        <v>0</v>
      </c>
      <c r="BO5687">
        <f t="shared" si="620"/>
        <v>0</v>
      </c>
      <c r="CC5687">
        <f t="shared" si="621"/>
        <v>0</v>
      </c>
      <c r="CD5687">
        <f t="shared" si="622"/>
        <v>0</v>
      </c>
      <c r="CG5687">
        <f ca="1">IFERROR(INDIRECT("IVA!X"&amp;MATCH(MID(COMPRAS!C5587,1,2)&amp;MID(COMPRAS!F5587,1,2)&amp;MID(COMPRAS!D5587,1,2),IVA!W:W,0)),"SIN COD.")</f>
        <v>0</v>
      </c>
      <c r="CH5687">
        <f ca="1">IFERROR(INDIRECT("IVA!Y"&amp;MATCH(MID(COMPRAS!C5587,1,2)&amp;MID(COMPRAS!F5587,1,2)&amp;MID(COMPRAS!D5587,1,2),IVA!W:W,0)),"SIN COD.")</f>
        <v>0</v>
      </c>
    </row>
    <row r="5688" spans="1:86" x14ac:dyDescent="0.25">
      <c r="A5688"/>
      <c r="B5688"/>
      <c r="D5688"/>
      <c r="AL5688">
        <f t="shared" si="616"/>
        <v>0</v>
      </c>
      <c r="AQ5688">
        <f t="shared" si="617"/>
        <v>0</v>
      </c>
      <c r="AR5688" t="str">
        <f>IFERROR(IF(OR(AP5688=338,AP5688=340,AP5688=341,AP5688=342,AP5688="342A",AP5688="342B"),PorcenRet(AP5688,AT5688,AU5688),INDEX(PORCENTAJEBUSCAR,MATCH(AP5688,CódigoRET,0),4)*1),"")</f>
        <v/>
      </c>
      <c r="AS5688">
        <f t="shared" si="618"/>
        <v>0</v>
      </c>
      <c r="BF5688" t="str">
        <f>IFERROR(IF(OR(BD5688=338,BD5688=340,BD5688=341,BD5688=342,BD5688="342A",BD5688="342B"),PorcenRet(BD5688,BH5688,BI5688),INDEX(PORCENTAJEBUSCAR,MATCH(BD5688,CódigoRET,0),4)*1),"")</f>
        <v/>
      </c>
      <c r="BG5688">
        <f t="shared" si="619"/>
        <v>0</v>
      </c>
      <c r="BO5688">
        <f t="shared" si="620"/>
        <v>0</v>
      </c>
      <c r="CC5688">
        <f t="shared" si="621"/>
        <v>0</v>
      </c>
      <c r="CD5688">
        <f t="shared" si="622"/>
        <v>0</v>
      </c>
      <c r="CG5688">
        <f ca="1">IFERROR(INDIRECT("IVA!X"&amp;MATCH(MID(COMPRAS!C5588,1,2)&amp;MID(COMPRAS!F5588,1,2)&amp;MID(COMPRAS!D5588,1,2),IVA!W:W,0)),"SIN COD.")</f>
        <v>0</v>
      </c>
      <c r="CH5688">
        <f ca="1">IFERROR(INDIRECT("IVA!Y"&amp;MATCH(MID(COMPRAS!C5588,1,2)&amp;MID(COMPRAS!F5588,1,2)&amp;MID(COMPRAS!D5588,1,2),IVA!W:W,0)),"SIN COD.")</f>
        <v>0</v>
      </c>
    </row>
    <row r="5689" spans="1:86" x14ac:dyDescent="0.25">
      <c r="A5689"/>
      <c r="B5689"/>
      <c r="D5689"/>
      <c r="AL5689">
        <f t="shared" si="616"/>
        <v>0</v>
      </c>
      <c r="AQ5689">
        <f t="shared" si="617"/>
        <v>0</v>
      </c>
      <c r="AR5689" t="str">
        <f>IFERROR(IF(OR(AP5689=338,AP5689=340,AP5689=341,AP5689=342,AP5689="342A",AP5689="342B"),PorcenRet(AP5689,AT5689,AU5689),INDEX(PORCENTAJEBUSCAR,MATCH(AP5689,CódigoRET,0),4)*1),"")</f>
        <v/>
      </c>
      <c r="AS5689">
        <f t="shared" si="618"/>
        <v>0</v>
      </c>
      <c r="BF5689" t="str">
        <f>IFERROR(IF(OR(BD5689=338,BD5689=340,BD5689=341,BD5689=342,BD5689="342A",BD5689="342B"),PorcenRet(BD5689,BH5689,BI5689),INDEX(PORCENTAJEBUSCAR,MATCH(BD5689,CódigoRET,0),4)*1),"")</f>
        <v/>
      </c>
      <c r="BG5689">
        <f t="shared" si="619"/>
        <v>0</v>
      </c>
      <c r="BO5689">
        <f t="shared" si="620"/>
        <v>0</v>
      </c>
      <c r="CC5689">
        <f t="shared" si="621"/>
        <v>0</v>
      </c>
      <c r="CD5689">
        <f t="shared" si="622"/>
        <v>0</v>
      </c>
      <c r="CG5689">
        <f ca="1">IFERROR(INDIRECT("IVA!X"&amp;MATCH(MID(COMPRAS!C5589,1,2)&amp;MID(COMPRAS!F5589,1,2)&amp;MID(COMPRAS!D5589,1,2),IVA!W:W,0)),"SIN COD.")</f>
        <v>0</v>
      </c>
      <c r="CH5689">
        <f ca="1">IFERROR(INDIRECT("IVA!Y"&amp;MATCH(MID(COMPRAS!C5589,1,2)&amp;MID(COMPRAS!F5589,1,2)&amp;MID(COMPRAS!D5589,1,2),IVA!W:W,0)),"SIN COD.")</f>
        <v>0</v>
      </c>
    </row>
    <row r="5690" spans="1:86" x14ac:dyDescent="0.25">
      <c r="A5690"/>
      <c r="B5690"/>
      <c r="D5690"/>
      <c r="AL5690">
        <f t="shared" si="616"/>
        <v>0</v>
      </c>
      <c r="AQ5690">
        <f t="shared" si="617"/>
        <v>0</v>
      </c>
      <c r="AR5690" t="str">
        <f>IFERROR(IF(OR(AP5690=338,AP5690=340,AP5690=341,AP5690=342,AP5690="342A",AP5690="342B"),PorcenRet(AP5690,AT5690,AU5690),INDEX(PORCENTAJEBUSCAR,MATCH(AP5690,CódigoRET,0),4)*1),"")</f>
        <v/>
      </c>
      <c r="AS5690">
        <f t="shared" si="618"/>
        <v>0</v>
      </c>
      <c r="BF5690" t="str">
        <f>IFERROR(IF(OR(BD5690=338,BD5690=340,BD5690=341,BD5690=342,BD5690="342A",BD5690="342B"),PorcenRet(BD5690,BH5690,BI5690),INDEX(PORCENTAJEBUSCAR,MATCH(BD5690,CódigoRET,0),4)*1),"")</f>
        <v/>
      </c>
      <c r="BG5690">
        <f t="shared" si="619"/>
        <v>0</v>
      </c>
      <c r="BO5690">
        <f t="shared" si="620"/>
        <v>0</v>
      </c>
      <c r="CC5690">
        <f t="shared" si="621"/>
        <v>0</v>
      </c>
      <c r="CD5690">
        <f t="shared" si="622"/>
        <v>0</v>
      </c>
      <c r="CG5690">
        <f ca="1">IFERROR(INDIRECT("IVA!X"&amp;MATCH(MID(COMPRAS!C5590,1,2)&amp;MID(COMPRAS!F5590,1,2)&amp;MID(COMPRAS!D5590,1,2),IVA!W:W,0)),"SIN COD.")</f>
        <v>0</v>
      </c>
      <c r="CH5690">
        <f ca="1">IFERROR(INDIRECT("IVA!Y"&amp;MATCH(MID(COMPRAS!C5590,1,2)&amp;MID(COMPRAS!F5590,1,2)&amp;MID(COMPRAS!D5590,1,2),IVA!W:W,0)),"SIN COD.")</f>
        <v>0</v>
      </c>
    </row>
    <row r="5691" spans="1:86" x14ac:dyDescent="0.25">
      <c r="A5691"/>
      <c r="B5691"/>
      <c r="D5691"/>
      <c r="AL5691">
        <f t="shared" si="616"/>
        <v>0</v>
      </c>
      <c r="AQ5691">
        <f t="shared" si="617"/>
        <v>0</v>
      </c>
      <c r="AR5691" t="str">
        <f>IFERROR(IF(OR(AP5691=338,AP5691=340,AP5691=341,AP5691=342,AP5691="342A",AP5691="342B"),PorcenRet(AP5691,AT5691,AU5691),INDEX(PORCENTAJEBUSCAR,MATCH(AP5691,CódigoRET,0),4)*1),"")</f>
        <v/>
      </c>
      <c r="AS5691">
        <f t="shared" si="618"/>
        <v>0</v>
      </c>
      <c r="BF5691" t="str">
        <f>IFERROR(IF(OR(BD5691=338,BD5691=340,BD5691=341,BD5691=342,BD5691="342A",BD5691="342B"),PorcenRet(BD5691,BH5691,BI5691),INDEX(PORCENTAJEBUSCAR,MATCH(BD5691,CódigoRET,0),4)*1),"")</f>
        <v/>
      </c>
      <c r="BG5691">
        <f t="shared" si="619"/>
        <v>0</v>
      </c>
      <c r="BO5691">
        <f t="shared" si="620"/>
        <v>0</v>
      </c>
      <c r="CC5691">
        <f t="shared" si="621"/>
        <v>0</v>
      </c>
      <c r="CD5691">
        <f t="shared" si="622"/>
        <v>0</v>
      </c>
      <c r="CG5691">
        <f ca="1">IFERROR(INDIRECT("IVA!X"&amp;MATCH(MID(COMPRAS!C5591,1,2)&amp;MID(COMPRAS!F5591,1,2)&amp;MID(COMPRAS!D5591,1,2),IVA!W:W,0)),"SIN COD.")</f>
        <v>0</v>
      </c>
      <c r="CH5691">
        <f ca="1">IFERROR(INDIRECT("IVA!Y"&amp;MATCH(MID(COMPRAS!C5591,1,2)&amp;MID(COMPRAS!F5591,1,2)&amp;MID(COMPRAS!D5591,1,2),IVA!W:W,0)),"SIN COD.")</f>
        <v>0</v>
      </c>
    </row>
    <row r="5692" spans="1:86" x14ac:dyDescent="0.25">
      <c r="A5692"/>
      <c r="B5692"/>
      <c r="D5692"/>
      <c r="AL5692">
        <f t="shared" si="616"/>
        <v>0</v>
      </c>
      <c r="AQ5692">
        <f t="shared" si="617"/>
        <v>0</v>
      </c>
      <c r="AR5692" t="str">
        <f>IFERROR(IF(OR(AP5692=338,AP5692=340,AP5692=341,AP5692=342,AP5692="342A",AP5692="342B"),PorcenRet(AP5692,AT5692,AU5692),INDEX(PORCENTAJEBUSCAR,MATCH(AP5692,CódigoRET,0),4)*1),"")</f>
        <v/>
      </c>
      <c r="AS5692">
        <f t="shared" si="618"/>
        <v>0</v>
      </c>
      <c r="BF5692" t="str">
        <f>IFERROR(IF(OR(BD5692=338,BD5692=340,BD5692=341,BD5692=342,BD5692="342A",BD5692="342B"),PorcenRet(BD5692,BH5692,BI5692),INDEX(PORCENTAJEBUSCAR,MATCH(BD5692,CódigoRET,0),4)*1),"")</f>
        <v/>
      </c>
      <c r="BG5692">
        <f t="shared" si="619"/>
        <v>0</v>
      </c>
      <c r="BO5692">
        <f t="shared" si="620"/>
        <v>0</v>
      </c>
      <c r="CC5692">
        <f t="shared" si="621"/>
        <v>0</v>
      </c>
      <c r="CD5692">
        <f t="shared" si="622"/>
        <v>0</v>
      </c>
      <c r="CG5692">
        <f ca="1">IFERROR(INDIRECT("IVA!X"&amp;MATCH(MID(COMPRAS!C5592,1,2)&amp;MID(COMPRAS!F5592,1,2)&amp;MID(COMPRAS!D5592,1,2),IVA!W:W,0)),"SIN COD.")</f>
        <v>0</v>
      </c>
      <c r="CH5692">
        <f ca="1">IFERROR(INDIRECT("IVA!Y"&amp;MATCH(MID(COMPRAS!C5592,1,2)&amp;MID(COMPRAS!F5592,1,2)&amp;MID(COMPRAS!D5592,1,2),IVA!W:W,0)),"SIN COD.")</f>
        <v>0</v>
      </c>
    </row>
    <row r="5693" spans="1:86" x14ac:dyDescent="0.25">
      <c r="A5693"/>
      <c r="B5693"/>
      <c r="D5693"/>
      <c r="AL5693">
        <f t="shared" si="616"/>
        <v>0</v>
      </c>
      <c r="AQ5693">
        <f t="shared" si="617"/>
        <v>0</v>
      </c>
      <c r="AR5693" t="str">
        <f>IFERROR(IF(OR(AP5693=338,AP5693=340,AP5693=341,AP5693=342,AP5693="342A",AP5693="342B"),PorcenRet(AP5693,AT5693,AU5693),INDEX(PORCENTAJEBUSCAR,MATCH(AP5693,CódigoRET,0),4)*1),"")</f>
        <v/>
      </c>
      <c r="AS5693">
        <f t="shared" si="618"/>
        <v>0</v>
      </c>
      <c r="BF5693" t="str">
        <f>IFERROR(IF(OR(BD5693=338,BD5693=340,BD5693=341,BD5693=342,BD5693="342A",BD5693="342B"),PorcenRet(BD5693,BH5693,BI5693),INDEX(PORCENTAJEBUSCAR,MATCH(BD5693,CódigoRET,0),4)*1),"")</f>
        <v/>
      </c>
      <c r="BG5693">
        <f t="shared" si="619"/>
        <v>0</v>
      </c>
      <c r="BO5693">
        <f t="shared" si="620"/>
        <v>0</v>
      </c>
      <c r="CC5693">
        <f t="shared" si="621"/>
        <v>0</v>
      </c>
      <c r="CD5693">
        <f t="shared" si="622"/>
        <v>0</v>
      </c>
      <c r="CG5693">
        <f ca="1">IFERROR(INDIRECT("IVA!X"&amp;MATCH(MID(COMPRAS!C5593,1,2)&amp;MID(COMPRAS!F5593,1,2)&amp;MID(COMPRAS!D5593,1,2),IVA!W:W,0)),"SIN COD.")</f>
        <v>0</v>
      </c>
      <c r="CH5693">
        <f ca="1">IFERROR(INDIRECT("IVA!Y"&amp;MATCH(MID(COMPRAS!C5593,1,2)&amp;MID(COMPRAS!F5593,1,2)&amp;MID(COMPRAS!D5593,1,2),IVA!W:W,0)),"SIN COD.")</f>
        <v>0</v>
      </c>
    </row>
    <row r="5694" spans="1:86" x14ac:dyDescent="0.25">
      <c r="A5694"/>
      <c r="B5694"/>
      <c r="D5694"/>
      <c r="AL5694">
        <f t="shared" si="616"/>
        <v>0</v>
      </c>
      <c r="AQ5694">
        <f t="shared" si="617"/>
        <v>0</v>
      </c>
      <c r="AR5694" t="str">
        <f>IFERROR(IF(OR(AP5694=338,AP5694=340,AP5694=341,AP5694=342,AP5694="342A",AP5694="342B"),PorcenRet(AP5694,AT5694,AU5694),INDEX(PORCENTAJEBUSCAR,MATCH(AP5694,CódigoRET,0),4)*1),"")</f>
        <v/>
      </c>
      <c r="AS5694">
        <f t="shared" si="618"/>
        <v>0</v>
      </c>
      <c r="BF5694" t="str">
        <f>IFERROR(IF(OR(BD5694=338,BD5694=340,BD5694=341,BD5694=342,BD5694="342A",BD5694="342B"),PorcenRet(BD5694,BH5694,BI5694),INDEX(PORCENTAJEBUSCAR,MATCH(BD5694,CódigoRET,0),4)*1),"")</f>
        <v/>
      </c>
      <c r="BG5694">
        <f t="shared" si="619"/>
        <v>0</v>
      </c>
      <c r="BO5694">
        <f t="shared" si="620"/>
        <v>0</v>
      </c>
      <c r="CC5694">
        <f t="shared" si="621"/>
        <v>0</v>
      </c>
      <c r="CD5694">
        <f t="shared" si="622"/>
        <v>0</v>
      </c>
      <c r="CG5694">
        <f ca="1">IFERROR(INDIRECT("IVA!X"&amp;MATCH(MID(COMPRAS!C5594,1,2)&amp;MID(COMPRAS!F5594,1,2)&amp;MID(COMPRAS!D5594,1,2),IVA!W:W,0)),"SIN COD.")</f>
        <v>0</v>
      </c>
      <c r="CH5694">
        <f ca="1">IFERROR(INDIRECT("IVA!Y"&amp;MATCH(MID(COMPRAS!C5594,1,2)&amp;MID(COMPRAS!F5594,1,2)&amp;MID(COMPRAS!D5594,1,2),IVA!W:W,0)),"SIN COD.")</f>
        <v>0</v>
      </c>
    </row>
    <row r="5695" spans="1:86" x14ac:dyDescent="0.25">
      <c r="A5695"/>
      <c r="B5695"/>
      <c r="D5695"/>
      <c r="AL5695">
        <f t="shared" si="616"/>
        <v>0</v>
      </c>
      <c r="AQ5695">
        <f t="shared" si="617"/>
        <v>0</v>
      </c>
      <c r="AR5695" t="str">
        <f>IFERROR(IF(OR(AP5695=338,AP5695=340,AP5695=341,AP5695=342,AP5695="342A",AP5695="342B"),PorcenRet(AP5695,AT5695,AU5695),INDEX(PORCENTAJEBUSCAR,MATCH(AP5695,CódigoRET,0),4)*1),"")</f>
        <v/>
      </c>
      <c r="AS5695">
        <f t="shared" si="618"/>
        <v>0</v>
      </c>
      <c r="BF5695" t="str">
        <f>IFERROR(IF(OR(BD5695=338,BD5695=340,BD5695=341,BD5695=342,BD5695="342A",BD5695="342B"),PorcenRet(BD5695,BH5695,BI5695),INDEX(PORCENTAJEBUSCAR,MATCH(BD5695,CódigoRET,0),4)*1),"")</f>
        <v/>
      </c>
      <c r="BG5695">
        <f t="shared" si="619"/>
        <v>0</v>
      </c>
      <c r="BO5695">
        <f t="shared" si="620"/>
        <v>0</v>
      </c>
      <c r="CC5695">
        <f t="shared" si="621"/>
        <v>0</v>
      </c>
      <c r="CD5695">
        <f t="shared" si="622"/>
        <v>0</v>
      </c>
      <c r="CG5695">
        <f ca="1">IFERROR(INDIRECT("IVA!X"&amp;MATCH(MID(COMPRAS!C5595,1,2)&amp;MID(COMPRAS!F5595,1,2)&amp;MID(COMPRAS!D5595,1,2),IVA!W:W,0)),"SIN COD.")</f>
        <v>0</v>
      </c>
      <c r="CH5695">
        <f ca="1">IFERROR(INDIRECT("IVA!Y"&amp;MATCH(MID(COMPRAS!C5595,1,2)&amp;MID(COMPRAS!F5595,1,2)&amp;MID(COMPRAS!D5595,1,2),IVA!W:W,0)),"SIN COD.")</f>
        <v>0</v>
      </c>
    </row>
    <row r="5696" spans="1:86" x14ac:dyDescent="0.25">
      <c r="A5696"/>
      <c r="B5696"/>
      <c r="D5696"/>
      <c r="AL5696">
        <f t="shared" si="616"/>
        <v>0</v>
      </c>
      <c r="AQ5696">
        <f t="shared" si="617"/>
        <v>0</v>
      </c>
      <c r="AR5696" t="str">
        <f>IFERROR(IF(OR(AP5696=338,AP5696=340,AP5696=341,AP5696=342,AP5696="342A",AP5696="342B"),PorcenRet(AP5696,AT5696,AU5696),INDEX(PORCENTAJEBUSCAR,MATCH(AP5696,CódigoRET,0),4)*1),"")</f>
        <v/>
      </c>
      <c r="AS5696">
        <f t="shared" si="618"/>
        <v>0</v>
      </c>
      <c r="BF5696" t="str">
        <f>IFERROR(IF(OR(BD5696=338,BD5696=340,BD5696=341,BD5696=342,BD5696="342A",BD5696="342B"),PorcenRet(BD5696,BH5696,BI5696),INDEX(PORCENTAJEBUSCAR,MATCH(BD5696,CódigoRET,0),4)*1),"")</f>
        <v/>
      </c>
      <c r="BG5696">
        <f t="shared" si="619"/>
        <v>0</v>
      </c>
      <c r="BO5696">
        <f t="shared" si="620"/>
        <v>0</v>
      </c>
      <c r="CC5696">
        <f t="shared" si="621"/>
        <v>0</v>
      </c>
      <c r="CD5696">
        <f t="shared" si="622"/>
        <v>0</v>
      </c>
      <c r="CG5696">
        <f ca="1">IFERROR(INDIRECT("IVA!X"&amp;MATCH(MID(COMPRAS!C5596,1,2)&amp;MID(COMPRAS!F5596,1,2)&amp;MID(COMPRAS!D5596,1,2),IVA!W:W,0)),"SIN COD.")</f>
        <v>0</v>
      </c>
      <c r="CH5696">
        <f ca="1">IFERROR(INDIRECT("IVA!Y"&amp;MATCH(MID(COMPRAS!C5596,1,2)&amp;MID(COMPRAS!F5596,1,2)&amp;MID(COMPRAS!D5596,1,2),IVA!W:W,0)),"SIN COD.")</f>
        <v>0</v>
      </c>
    </row>
    <row r="5697" spans="1:86" x14ac:dyDescent="0.25">
      <c r="A5697"/>
      <c r="B5697"/>
      <c r="D5697"/>
      <c r="AL5697">
        <f t="shared" si="616"/>
        <v>0</v>
      </c>
      <c r="AQ5697">
        <f t="shared" si="617"/>
        <v>0</v>
      </c>
      <c r="AR5697" t="str">
        <f>IFERROR(IF(OR(AP5697=338,AP5697=340,AP5697=341,AP5697=342,AP5697="342A",AP5697="342B"),PorcenRet(AP5697,AT5697,AU5697),INDEX(PORCENTAJEBUSCAR,MATCH(AP5697,CódigoRET,0),4)*1),"")</f>
        <v/>
      </c>
      <c r="AS5697">
        <f t="shared" si="618"/>
        <v>0</v>
      </c>
      <c r="BF5697" t="str">
        <f>IFERROR(IF(OR(BD5697=338,BD5697=340,BD5697=341,BD5697=342,BD5697="342A",BD5697="342B"),PorcenRet(BD5697,BH5697,BI5697),INDEX(PORCENTAJEBUSCAR,MATCH(BD5697,CódigoRET,0),4)*1),"")</f>
        <v/>
      </c>
      <c r="BG5697">
        <f t="shared" si="619"/>
        <v>0</v>
      </c>
      <c r="BO5697">
        <f t="shared" si="620"/>
        <v>0</v>
      </c>
      <c r="CC5697">
        <f t="shared" si="621"/>
        <v>0</v>
      </c>
      <c r="CD5697">
        <f t="shared" si="622"/>
        <v>0</v>
      </c>
      <c r="CG5697">
        <f ca="1">IFERROR(INDIRECT("IVA!X"&amp;MATCH(MID(COMPRAS!C5597,1,2)&amp;MID(COMPRAS!F5597,1,2)&amp;MID(COMPRAS!D5597,1,2),IVA!W:W,0)),"SIN COD.")</f>
        <v>0</v>
      </c>
      <c r="CH5697">
        <f ca="1">IFERROR(INDIRECT("IVA!Y"&amp;MATCH(MID(COMPRAS!C5597,1,2)&amp;MID(COMPRAS!F5597,1,2)&amp;MID(COMPRAS!D5597,1,2),IVA!W:W,0)),"SIN COD.")</f>
        <v>0</v>
      </c>
    </row>
    <row r="5698" spans="1:86" x14ac:dyDescent="0.25">
      <c r="A5698"/>
      <c r="B5698"/>
      <c r="D5698"/>
      <c r="AL5698">
        <f t="shared" ref="AL5698:AL5761" si="623">O5698+P5698+Q5698+R5698+S5698+T5698+U5698+V5698</f>
        <v>0</v>
      </c>
      <c r="AQ5698">
        <f t="shared" ref="AQ5698:AQ5761" si="624">+P5698+Q5698+R5698+S5698-BE5698-BQ5698-BW5698+O5698</f>
        <v>0</v>
      </c>
      <c r="AR5698" t="str">
        <f>IFERROR(IF(OR(AP5698=338,AP5698=340,AP5698=341,AP5698=342,AP5698="342A",AP5698="342B"),PorcenRet(AP5698,AT5698,AU5698),INDEX(PORCENTAJEBUSCAR,MATCH(AP5698,CódigoRET,0),4)*1),"")</f>
        <v/>
      </c>
      <c r="AS5698">
        <f t="shared" ref="AS5698:AS5761" si="625">ROUND(IF(AP5698="",0,AQ5698*(AR5698/100)),2)</f>
        <v>0</v>
      </c>
      <c r="BF5698" t="str">
        <f>IFERROR(IF(OR(BD5698=338,BD5698=340,BD5698=341,BD5698=342,BD5698="342A",BD5698="342B"),PorcenRet(BD5698,BH5698,BI5698),INDEX(PORCENTAJEBUSCAR,MATCH(BD5698,CódigoRET,0),4)*1),"")</f>
        <v/>
      </c>
      <c r="BG5698">
        <f t="shared" ref="BG5698:BG5761" si="626">ROUND(IF(BD5698="",0,BE5698*(BF5698/100)),2)</f>
        <v>0</v>
      </c>
      <c r="BO5698">
        <f t="shared" ref="BO5698:BO5761" si="627">IF(MID(F5698,1,2)="41",SUM(O5698:S5698),0)</f>
        <v>0</v>
      </c>
      <c r="CC5698">
        <f t="shared" ref="CC5698:CC5761" si="628">O5698+P5698+Q5698+R5698+S5698</f>
        <v>0</v>
      </c>
      <c r="CD5698">
        <f t="shared" ref="CD5698:CD5761" si="629">T5698+U5698</f>
        <v>0</v>
      </c>
      <c r="CG5698">
        <f ca="1">IFERROR(INDIRECT("IVA!X"&amp;MATCH(MID(COMPRAS!C5598,1,2)&amp;MID(COMPRAS!F5598,1,2)&amp;MID(COMPRAS!D5598,1,2),IVA!W:W,0)),"SIN COD.")</f>
        <v>0</v>
      </c>
      <c r="CH5698">
        <f ca="1">IFERROR(INDIRECT("IVA!Y"&amp;MATCH(MID(COMPRAS!C5598,1,2)&amp;MID(COMPRAS!F5598,1,2)&amp;MID(COMPRAS!D5598,1,2),IVA!W:W,0)),"SIN COD.")</f>
        <v>0</v>
      </c>
    </row>
    <row r="5699" spans="1:86" x14ac:dyDescent="0.25">
      <c r="A5699"/>
      <c r="B5699"/>
      <c r="D5699"/>
      <c r="AL5699">
        <f t="shared" si="623"/>
        <v>0</v>
      </c>
      <c r="AQ5699">
        <f t="shared" si="624"/>
        <v>0</v>
      </c>
      <c r="AR5699" t="str">
        <f>IFERROR(IF(OR(AP5699=338,AP5699=340,AP5699=341,AP5699=342,AP5699="342A",AP5699="342B"),PorcenRet(AP5699,AT5699,AU5699),INDEX(PORCENTAJEBUSCAR,MATCH(AP5699,CódigoRET,0),4)*1),"")</f>
        <v/>
      </c>
      <c r="AS5699">
        <f t="shared" si="625"/>
        <v>0</v>
      </c>
      <c r="BF5699" t="str">
        <f>IFERROR(IF(OR(BD5699=338,BD5699=340,BD5699=341,BD5699=342,BD5699="342A",BD5699="342B"),PorcenRet(BD5699,BH5699,BI5699),INDEX(PORCENTAJEBUSCAR,MATCH(BD5699,CódigoRET,0),4)*1),"")</f>
        <v/>
      </c>
      <c r="BG5699">
        <f t="shared" si="626"/>
        <v>0</v>
      </c>
      <c r="BO5699">
        <f t="shared" si="627"/>
        <v>0</v>
      </c>
      <c r="CC5699">
        <f t="shared" si="628"/>
        <v>0</v>
      </c>
      <c r="CD5699">
        <f t="shared" si="629"/>
        <v>0</v>
      </c>
      <c r="CG5699">
        <f ca="1">IFERROR(INDIRECT("IVA!X"&amp;MATCH(MID(COMPRAS!C5599,1,2)&amp;MID(COMPRAS!F5599,1,2)&amp;MID(COMPRAS!D5599,1,2),IVA!W:W,0)),"SIN COD.")</f>
        <v>0</v>
      </c>
      <c r="CH5699">
        <f ca="1">IFERROR(INDIRECT("IVA!Y"&amp;MATCH(MID(COMPRAS!C5599,1,2)&amp;MID(COMPRAS!F5599,1,2)&amp;MID(COMPRAS!D5599,1,2),IVA!W:W,0)),"SIN COD.")</f>
        <v>0</v>
      </c>
    </row>
    <row r="5700" spans="1:86" x14ac:dyDescent="0.25">
      <c r="A5700"/>
      <c r="B5700"/>
      <c r="D5700"/>
      <c r="AL5700">
        <f t="shared" si="623"/>
        <v>0</v>
      </c>
      <c r="AQ5700">
        <f t="shared" si="624"/>
        <v>0</v>
      </c>
      <c r="AR5700" t="str">
        <f>IFERROR(IF(OR(AP5700=338,AP5700=340,AP5700=341,AP5700=342,AP5700="342A",AP5700="342B"),PorcenRet(AP5700,AT5700,AU5700),INDEX(PORCENTAJEBUSCAR,MATCH(AP5700,CódigoRET,0),4)*1),"")</f>
        <v/>
      </c>
      <c r="AS5700">
        <f t="shared" si="625"/>
        <v>0</v>
      </c>
      <c r="BF5700" t="str">
        <f>IFERROR(IF(OR(BD5700=338,BD5700=340,BD5700=341,BD5700=342,BD5700="342A",BD5700="342B"),PorcenRet(BD5700,BH5700,BI5700),INDEX(PORCENTAJEBUSCAR,MATCH(BD5700,CódigoRET,0),4)*1),"")</f>
        <v/>
      </c>
      <c r="BG5700">
        <f t="shared" si="626"/>
        <v>0</v>
      </c>
      <c r="BO5700">
        <f t="shared" si="627"/>
        <v>0</v>
      </c>
      <c r="CC5700">
        <f t="shared" si="628"/>
        <v>0</v>
      </c>
      <c r="CD5700">
        <f t="shared" si="629"/>
        <v>0</v>
      </c>
      <c r="CG5700">
        <f ca="1">IFERROR(INDIRECT("IVA!X"&amp;MATCH(MID(COMPRAS!C5600,1,2)&amp;MID(COMPRAS!F5600,1,2)&amp;MID(COMPRAS!D5600,1,2),IVA!W:W,0)),"SIN COD.")</f>
        <v>0</v>
      </c>
      <c r="CH5700">
        <f ca="1">IFERROR(INDIRECT("IVA!Y"&amp;MATCH(MID(COMPRAS!C5600,1,2)&amp;MID(COMPRAS!F5600,1,2)&amp;MID(COMPRAS!D5600,1,2),IVA!W:W,0)),"SIN COD.")</f>
        <v>0</v>
      </c>
    </row>
    <row r="5701" spans="1:86" x14ac:dyDescent="0.25">
      <c r="A5701"/>
      <c r="B5701"/>
      <c r="D5701"/>
      <c r="AL5701">
        <f t="shared" si="623"/>
        <v>0</v>
      </c>
      <c r="AQ5701">
        <f t="shared" si="624"/>
        <v>0</v>
      </c>
      <c r="AR5701" t="str">
        <f>IFERROR(IF(OR(AP5701=338,AP5701=340,AP5701=341,AP5701=342,AP5701="342A",AP5701="342B"),PorcenRet(AP5701,AT5701,AU5701),INDEX(PORCENTAJEBUSCAR,MATCH(AP5701,CódigoRET,0),4)*1),"")</f>
        <v/>
      </c>
      <c r="AS5701">
        <f t="shared" si="625"/>
        <v>0</v>
      </c>
      <c r="BF5701" t="str">
        <f>IFERROR(IF(OR(BD5701=338,BD5701=340,BD5701=341,BD5701=342,BD5701="342A",BD5701="342B"),PorcenRet(BD5701,BH5701,BI5701),INDEX(PORCENTAJEBUSCAR,MATCH(BD5701,CódigoRET,0),4)*1),"")</f>
        <v/>
      </c>
      <c r="BG5701">
        <f t="shared" si="626"/>
        <v>0</v>
      </c>
      <c r="BO5701">
        <f t="shared" si="627"/>
        <v>0</v>
      </c>
      <c r="CC5701">
        <f t="shared" si="628"/>
        <v>0</v>
      </c>
      <c r="CD5701">
        <f t="shared" si="629"/>
        <v>0</v>
      </c>
      <c r="CG5701">
        <f ca="1">IFERROR(INDIRECT("IVA!X"&amp;MATCH(MID(COMPRAS!C5601,1,2)&amp;MID(COMPRAS!F5601,1,2)&amp;MID(COMPRAS!D5601,1,2),IVA!W:W,0)),"SIN COD.")</f>
        <v>0</v>
      </c>
      <c r="CH5701">
        <f ca="1">IFERROR(INDIRECT("IVA!Y"&amp;MATCH(MID(COMPRAS!C5601,1,2)&amp;MID(COMPRAS!F5601,1,2)&amp;MID(COMPRAS!D5601,1,2),IVA!W:W,0)),"SIN COD.")</f>
        <v>0</v>
      </c>
    </row>
    <row r="5702" spans="1:86" x14ac:dyDescent="0.25">
      <c r="A5702"/>
      <c r="B5702"/>
      <c r="D5702"/>
      <c r="AL5702">
        <f t="shared" si="623"/>
        <v>0</v>
      </c>
      <c r="AQ5702">
        <f t="shared" si="624"/>
        <v>0</v>
      </c>
      <c r="AR5702" t="str">
        <f>IFERROR(IF(OR(AP5702=338,AP5702=340,AP5702=341,AP5702=342,AP5702="342A",AP5702="342B"),PorcenRet(AP5702,AT5702,AU5702),INDEX(PORCENTAJEBUSCAR,MATCH(AP5702,CódigoRET,0),4)*1),"")</f>
        <v/>
      </c>
      <c r="AS5702">
        <f t="shared" si="625"/>
        <v>0</v>
      </c>
      <c r="BF5702" t="str">
        <f>IFERROR(IF(OR(BD5702=338,BD5702=340,BD5702=341,BD5702=342,BD5702="342A",BD5702="342B"),PorcenRet(BD5702,BH5702,BI5702),INDEX(PORCENTAJEBUSCAR,MATCH(BD5702,CódigoRET,0),4)*1),"")</f>
        <v/>
      </c>
      <c r="BG5702">
        <f t="shared" si="626"/>
        <v>0</v>
      </c>
      <c r="BO5702">
        <f t="shared" si="627"/>
        <v>0</v>
      </c>
      <c r="CC5702">
        <f t="shared" si="628"/>
        <v>0</v>
      </c>
      <c r="CD5702">
        <f t="shared" si="629"/>
        <v>0</v>
      </c>
      <c r="CG5702">
        <f ca="1">IFERROR(INDIRECT("IVA!X"&amp;MATCH(MID(COMPRAS!C5602,1,2)&amp;MID(COMPRAS!F5602,1,2)&amp;MID(COMPRAS!D5602,1,2),IVA!W:W,0)),"SIN COD.")</f>
        <v>0</v>
      </c>
      <c r="CH5702">
        <f ca="1">IFERROR(INDIRECT("IVA!Y"&amp;MATCH(MID(COMPRAS!C5602,1,2)&amp;MID(COMPRAS!F5602,1,2)&amp;MID(COMPRAS!D5602,1,2),IVA!W:W,0)),"SIN COD.")</f>
        <v>0</v>
      </c>
    </row>
    <row r="5703" spans="1:86" x14ac:dyDescent="0.25">
      <c r="A5703"/>
      <c r="B5703"/>
      <c r="D5703"/>
      <c r="AL5703">
        <f t="shared" si="623"/>
        <v>0</v>
      </c>
      <c r="AQ5703">
        <f t="shared" si="624"/>
        <v>0</v>
      </c>
      <c r="AR5703" t="str">
        <f>IFERROR(IF(OR(AP5703=338,AP5703=340,AP5703=341,AP5703=342,AP5703="342A",AP5703="342B"),PorcenRet(AP5703,AT5703,AU5703),INDEX(PORCENTAJEBUSCAR,MATCH(AP5703,CódigoRET,0),4)*1),"")</f>
        <v/>
      </c>
      <c r="AS5703">
        <f t="shared" si="625"/>
        <v>0</v>
      </c>
      <c r="BF5703" t="str">
        <f>IFERROR(IF(OR(BD5703=338,BD5703=340,BD5703=341,BD5703=342,BD5703="342A",BD5703="342B"),PorcenRet(BD5703,BH5703,BI5703),INDEX(PORCENTAJEBUSCAR,MATCH(BD5703,CódigoRET,0),4)*1),"")</f>
        <v/>
      </c>
      <c r="BG5703">
        <f t="shared" si="626"/>
        <v>0</v>
      </c>
      <c r="BO5703">
        <f t="shared" si="627"/>
        <v>0</v>
      </c>
      <c r="CC5703">
        <f t="shared" si="628"/>
        <v>0</v>
      </c>
      <c r="CD5703">
        <f t="shared" si="629"/>
        <v>0</v>
      </c>
      <c r="CG5703">
        <f ca="1">IFERROR(INDIRECT("IVA!X"&amp;MATCH(MID(COMPRAS!C5603,1,2)&amp;MID(COMPRAS!F5603,1,2)&amp;MID(COMPRAS!D5603,1,2),IVA!W:W,0)),"SIN COD.")</f>
        <v>0</v>
      </c>
      <c r="CH5703">
        <f ca="1">IFERROR(INDIRECT("IVA!Y"&amp;MATCH(MID(COMPRAS!C5603,1,2)&amp;MID(COMPRAS!F5603,1,2)&amp;MID(COMPRAS!D5603,1,2),IVA!W:W,0)),"SIN COD.")</f>
        <v>0</v>
      </c>
    </row>
    <row r="5704" spans="1:86" x14ac:dyDescent="0.25">
      <c r="A5704"/>
      <c r="B5704"/>
      <c r="D5704"/>
      <c r="AL5704">
        <f t="shared" si="623"/>
        <v>0</v>
      </c>
      <c r="AQ5704">
        <f t="shared" si="624"/>
        <v>0</v>
      </c>
      <c r="AR5704" t="str">
        <f>IFERROR(IF(OR(AP5704=338,AP5704=340,AP5704=341,AP5704=342,AP5704="342A",AP5704="342B"),PorcenRet(AP5704,AT5704,AU5704),INDEX(PORCENTAJEBUSCAR,MATCH(AP5704,CódigoRET,0),4)*1),"")</f>
        <v/>
      </c>
      <c r="AS5704">
        <f t="shared" si="625"/>
        <v>0</v>
      </c>
      <c r="BF5704" t="str">
        <f>IFERROR(IF(OR(BD5704=338,BD5704=340,BD5704=341,BD5704=342,BD5704="342A",BD5704="342B"),PorcenRet(BD5704,BH5704,BI5704),INDEX(PORCENTAJEBUSCAR,MATCH(BD5704,CódigoRET,0),4)*1),"")</f>
        <v/>
      </c>
      <c r="BG5704">
        <f t="shared" si="626"/>
        <v>0</v>
      </c>
      <c r="BO5704">
        <f t="shared" si="627"/>
        <v>0</v>
      </c>
      <c r="CC5704">
        <f t="shared" si="628"/>
        <v>0</v>
      </c>
      <c r="CD5704">
        <f t="shared" si="629"/>
        <v>0</v>
      </c>
      <c r="CG5704">
        <f ca="1">IFERROR(INDIRECT("IVA!X"&amp;MATCH(MID(COMPRAS!C5604,1,2)&amp;MID(COMPRAS!F5604,1,2)&amp;MID(COMPRAS!D5604,1,2),IVA!W:W,0)),"SIN COD.")</f>
        <v>0</v>
      </c>
      <c r="CH5704">
        <f ca="1">IFERROR(INDIRECT("IVA!Y"&amp;MATCH(MID(COMPRAS!C5604,1,2)&amp;MID(COMPRAS!F5604,1,2)&amp;MID(COMPRAS!D5604,1,2),IVA!W:W,0)),"SIN COD.")</f>
        <v>0</v>
      </c>
    </row>
    <row r="5705" spans="1:86" x14ac:dyDescent="0.25">
      <c r="A5705"/>
      <c r="B5705"/>
      <c r="D5705"/>
      <c r="AL5705">
        <f t="shared" si="623"/>
        <v>0</v>
      </c>
      <c r="AQ5705">
        <f t="shared" si="624"/>
        <v>0</v>
      </c>
      <c r="AR5705" t="str">
        <f>IFERROR(IF(OR(AP5705=338,AP5705=340,AP5705=341,AP5705=342,AP5705="342A",AP5705="342B"),PorcenRet(AP5705,AT5705,AU5705),INDEX(PORCENTAJEBUSCAR,MATCH(AP5705,CódigoRET,0),4)*1),"")</f>
        <v/>
      </c>
      <c r="AS5705">
        <f t="shared" si="625"/>
        <v>0</v>
      </c>
      <c r="BF5705" t="str">
        <f>IFERROR(IF(OR(BD5705=338,BD5705=340,BD5705=341,BD5705=342,BD5705="342A",BD5705="342B"),PorcenRet(BD5705,BH5705,BI5705),INDEX(PORCENTAJEBUSCAR,MATCH(BD5705,CódigoRET,0),4)*1),"")</f>
        <v/>
      </c>
      <c r="BG5705">
        <f t="shared" si="626"/>
        <v>0</v>
      </c>
      <c r="BO5705">
        <f t="shared" si="627"/>
        <v>0</v>
      </c>
      <c r="CC5705">
        <f t="shared" si="628"/>
        <v>0</v>
      </c>
      <c r="CD5705">
        <f t="shared" si="629"/>
        <v>0</v>
      </c>
      <c r="CG5705">
        <f ca="1">IFERROR(INDIRECT("IVA!X"&amp;MATCH(MID(COMPRAS!C5605,1,2)&amp;MID(COMPRAS!F5605,1,2)&amp;MID(COMPRAS!D5605,1,2),IVA!W:W,0)),"SIN COD.")</f>
        <v>0</v>
      </c>
      <c r="CH5705">
        <f ca="1">IFERROR(INDIRECT("IVA!Y"&amp;MATCH(MID(COMPRAS!C5605,1,2)&amp;MID(COMPRAS!F5605,1,2)&amp;MID(COMPRAS!D5605,1,2),IVA!W:W,0)),"SIN COD.")</f>
        <v>0</v>
      </c>
    </row>
    <row r="5706" spans="1:86" x14ac:dyDescent="0.25">
      <c r="A5706"/>
      <c r="B5706"/>
      <c r="D5706"/>
      <c r="AL5706">
        <f t="shared" si="623"/>
        <v>0</v>
      </c>
      <c r="AQ5706">
        <f t="shared" si="624"/>
        <v>0</v>
      </c>
      <c r="AR5706" t="str">
        <f>IFERROR(IF(OR(AP5706=338,AP5706=340,AP5706=341,AP5706=342,AP5706="342A",AP5706="342B"),PorcenRet(AP5706,AT5706,AU5706),INDEX(PORCENTAJEBUSCAR,MATCH(AP5706,CódigoRET,0),4)*1),"")</f>
        <v/>
      </c>
      <c r="AS5706">
        <f t="shared" si="625"/>
        <v>0</v>
      </c>
      <c r="BF5706" t="str">
        <f>IFERROR(IF(OR(BD5706=338,BD5706=340,BD5706=341,BD5706=342,BD5706="342A",BD5706="342B"),PorcenRet(BD5706,BH5706,BI5706),INDEX(PORCENTAJEBUSCAR,MATCH(BD5706,CódigoRET,0),4)*1),"")</f>
        <v/>
      </c>
      <c r="BG5706">
        <f t="shared" si="626"/>
        <v>0</v>
      </c>
      <c r="BO5706">
        <f t="shared" si="627"/>
        <v>0</v>
      </c>
      <c r="CC5706">
        <f t="shared" si="628"/>
        <v>0</v>
      </c>
      <c r="CD5706">
        <f t="shared" si="629"/>
        <v>0</v>
      </c>
      <c r="CG5706">
        <f ca="1">IFERROR(INDIRECT("IVA!X"&amp;MATCH(MID(COMPRAS!C5606,1,2)&amp;MID(COMPRAS!F5606,1,2)&amp;MID(COMPRAS!D5606,1,2),IVA!W:W,0)),"SIN COD.")</f>
        <v>0</v>
      </c>
      <c r="CH5706">
        <f ca="1">IFERROR(INDIRECT("IVA!Y"&amp;MATCH(MID(COMPRAS!C5606,1,2)&amp;MID(COMPRAS!F5606,1,2)&amp;MID(COMPRAS!D5606,1,2),IVA!W:W,0)),"SIN COD.")</f>
        <v>0</v>
      </c>
    </row>
    <row r="5707" spans="1:86" x14ac:dyDescent="0.25">
      <c r="A5707"/>
      <c r="B5707"/>
      <c r="D5707"/>
      <c r="AL5707">
        <f t="shared" si="623"/>
        <v>0</v>
      </c>
      <c r="AQ5707">
        <f t="shared" si="624"/>
        <v>0</v>
      </c>
      <c r="AR5707" t="str">
        <f>IFERROR(IF(OR(AP5707=338,AP5707=340,AP5707=341,AP5707=342,AP5707="342A",AP5707="342B"),PorcenRet(AP5707,AT5707,AU5707),INDEX(PORCENTAJEBUSCAR,MATCH(AP5707,CódigoRET,0),4)*1),"")</f>
        <v/>
      </c>
      <c r="AS5707">
        <f t="shared" si="625"/>
        <v>0</v>
      </c>
      <c r="BF5707" t="str">
        <f>IFERROR(IF(OR(BD5707=338,BD5707=340,BD5707=341,BD5707=342,BD5707="342A",BD5707="342B"),PorcenRet(BD5707,BH5707,BI5707),INDEX(PORCENTAJEBUSCAR,MATCH(BD5707,CódigoRET,0),4)*1),"")</f>
        <v/>
      </c>
      <c r="BG5707">
        <f t="shared" si="626"/>
        <v>0</v>
      </c>
      <c r="BO5707">
        <f t="shared" si="627"/>
        <v>0</v>
      </c>
      <c r="CC5707">
        <f t="shared" si="628"/>
        <v>0</v>
      </c>
      <c r="CD5707">
        <f t="shared" si="629"/>
        <v>0</v>
      </c>
      <c r="CG5707">
        <f ca="1">IFERROR(INDIRECT("IVA!X"&amp;MATCH(MID(COMPRAS!C5607,1,2)&amp;MID(COMPRAS!F5607,1,2)&amp;MID(COMPRAS!D5607,1,2),IVA!W:W,0)),"SIN COD.")</f>
        <v>0</v>
      </c>
      <c r="CH5707">
        <f ca="1">IFERROR(INDIRECT("IVA!Y"&amp;MATCH(MID(COMPRAS!C5607,1,2)&amp;MID(COMPRAS!F5607,1,2)&amp;MID(COMPRAS!D5607,1,2),IVA!W:W,0)),"SIN COD.")</f>
        <v>0</v>
      </c>
    </row>
    <row r="5708" spans="1:86" x14ac:dyDescent="0.25">
      <c r="A5708"/>
      <c r="B5708"/>
      <c r="D5708"/>
      <c r="AL5708">
        <f t="shared" si="623"/>
        <v>0</v>
      </c>
      <c r="AQ5708">
        <f t="shared" si="624"/>
        <v>0</v>
      </c>
      <c r="AR5708" t="str">
        <f>IFERROR(IF(OR(AP5708=338,AP5708=340,AP5708=341,AP5708=342,AP5708="342A",AP5708="342B"),PorcenRet(AP5708,AT5708,AU5708),INDEX(PORCENTAJEBUSCAR,MATCH(AP5708,CódigoRET,0),4)*1),"")</f>
        <v/>
      </c>
      <c r="AS5708">
        <f t="shared" si="625"/>
        <v>0</v>
      </c>
      <c r="BF5708" t="str">
        <f>IFERROR(IF(OR(BD5708=338,BD5708=340,BD5708=341,BD5708=342,BD5708="342A",BD5708="342B"),PorcenRet(BD5708,BH5708,BI5708),INDEX(PORCENTAJEBUSCAR,MATCH(BD5708,CódigoRET,0),4)*1),"")</f>
        <v/>
      </c>
      <c r="BG5708">
        <f t="shared" si="626"/>
        <v>0</v>
      </c>
      <c r="BO5708">
        <f t="shared" si="627"/>
        <v>0</v>
      </c>
      <c r="CC5708">
        <f t="shared" si="628"/>
        <v>0</v>
      </c>
      <c r="CD5708">
        <f t="shared" si="629"/>
        <v>0</v>
      </c>
      <c r="CG5708">
        <f ca="1">IFERROR(INDIRECT("IVA!X"&amp;MATCH(MID(COMPRAS!C5608,1,2)&amp;MID(COMPRAS!F5608,1,2)&amp;MID(COMPRAS!D5608,1,2),IVA!W:W,0)),"SIN COD.")</f>
        <v>0</v>
      </c>
      <c r="CH5708">
        <f ca="1">IFERROR(INDIRECT("IVA!Y"&amp;MATCH(MID(COMPRAS!C5608,1,2)&amp;MID(COMPRAS!F5608,1,2)&amp;MID(COMPRAS!D5608,1,2),IVA!W:W,0)),"SIN COD.")</f>
        <v>0</v>
      </c>
    </row>
    <row r="5709" spans="1:86" x14ac:dyDescent="0.25">
      <c r="A5709"/>
      <c r="B5709"/>
      <c r="D5709"/>
      <c r="AL5709">
        <f t="shared" si="623"/>
        <v>0</v>
      </c>
      <c r="AQ5709">
        <f t="shared" si="624"/>
        <v>0</v>
      </c>
      <c r="AR5709" t="str">
        <f>IFERROR(IF(OR(AP5709=338,AP5709=340,AP5709=341,AP5709=342,AP5709="342A",AP5709="342B"),PorcenRet(AP5709,AT5709,AU5709),INDEX(PORCENTAJEBUSCAR,MATCH(AP5709,CódigoRET,0),4)*1),"")</f>
        <v/>
      </c>
      <c r="AS5709">
        <f t="shared" si="625"/>
        <v>0</v>
      </c>
      <c r="BF5709" t="str">
        <f>IFERROR(IF(OR(BD5709=338,BD5709=340,BD5709=341,BD5709=342,BD5709="342A",BD5709="342B"),PorcenRet(BD5709,BH5709,BI5709),INDEX(PORCENTAJEBUSCAR,MATCH(BD5709,CódigoRET,0),4)*1),"")</f>
        <v/>
      </c>
      <c r="BG5709">
        <f t="shared" si="626"/>
        <v>0</v>
      </c>
      <c r="BO5709">
        <f t="shared" si="627"/>
        <v>0</v>
      </c>
      <c r="CC5709">
        <f t="shared" si="628"/>
        <v>0</v>
      </c>
      <c r="CD5709">
        <f t="shared" si="629"/>
        <v>0</v>
      </c>
      <c r="CG5709">
        <f ca="1">IFERROR(INDIRECT("IVA!X"&amp;MATCH(MID(COMPRAS!C5609,1,2)&amp;MID(COMPRAS!F5609,1,2)&amp;MID(COMPRAS!D5609,1,2),IVA!W:W,0)),"SIN COD.")</f>
        <v>0</v>
      </c>
      <c r="CH5709">
        <f ca="1">IFERROR(INDIRECT("IVA!Y"&amp;MATCH(MID(COMPRAS!C5609,1,2)&amp;MID(COMPRAS!F5609,1,2)&amp;MID(COMPRAS!D5609,1,2),IVA!W:W,0)),"SIN COD.")</f>
        <v>0</v>
      </c>
    </row>
    <row r="5710" spans="1:86" x14ac:dyDescent="0.25">
      <c r="A5710"/>
      <c r="B5710"/>
      <c r="D5710"/>
      <c r="AL5710">
        <f t="shared" si="623"/>
        <v>0</v>
      </c>
      <c r="AQ5710">
        <f t="shared" si="624"/>
        <v>0</v>
      </c>
      <c r="AR5710" t="str">
        <f>IFERROR(IF(OR(AP5710=338,AP5710=340,AP5710=341,AP5710=342,AP5710="342A",AP5710="342B"),PorcenRet(AP5710,AT5710,AU5710),INDEX(PORCENTAJEBUSCAR,MATCH(AP5710,CódigoRET,0),4)*1),"")</f>
        <v/>
      </c>
      <c r="AS5710">
        <f t="shared" si="625"/>
        <v>0</v>
      </c>
      <c r="BF5710" t="str">
        <f>IFERROR(IF(OR(BD5710=338,BD5710=340,BD5710=341,BD5710=342,BD5710="342A",BD5710="342B"),PorcenRet(BD5710,BH5710,BI5710),INDEX(PORCENTAJEBUSCAR,MATCH(BD5710,CódigoRET,0),4)*1),"")</f>
        <v/>
      </c>
      <c r="BG5710">
        <f t="shared" si="626"/>
        <v>0</v>
      </c>
      <c r="BO5710">
        <f t="shared" si="627"/>
        <v>0</v>
      </c>
      <c r="CC5710">
        <f t="shared" si="628"/>
        <v>0</v>
      </c>
      <c r="CD5710">
        <f t="shared" si="629"/>
        <v>0</v>
      </c>
      <c r="CG5710">
        <f ca="1">IFERROR(INDIRECT("IVA!X"&amp;MATCH(MID(COMPRAS!C5610,1,2)&amp;MID(COMPRAS!F5610,1,2)&amp;MID(COMPRAS!D5610,1,2),IVA!W:W,0)),"SIN COD.")</f>
        <v>0</v>
      </c>
      <c r="CH5710">
        <f ca="1">IFERROR(INDIRECT("IVA!Y"&amp;MATCH(MID(COMPRAS!C5610,1,2)&amp;MID(COMPRAS!F5610,1,2)&amp;MID(COMPRAS!D5610,1,2),IVA!W:W,0)),"SIN COD.")</f>
        <v>0</v>
      </c>
    </row>
    <row r="5711" spans="1:86" x14ac:dyDescent="0.25">
      <c r="A5711"/>
      <c r="B5711"/>
      <c r="D5711"/>
      <c r="AL5711">
        <f t="shared" si="623"/>
        <v>0</v>
      </c>
      <c r="AQ5711">
        <f t="shared" si="624"/>
        <v>0</v>
      </c>
      <c r="AR5711" t="str">
        <f>IFERROR(IF(OR(AP5711=338,AP5711=340,AP5711=341,AP5711=342,AP5711="342A",AP5711="342B"),PorcenRet(AP5711,AT5711,AU5711),INDEX(PORCENTAJEBUSCAR,MATCH(AP5711,CódigoRET,0),4)*1),"")</f>
        <v/>
      </c>
      <c r="AS5711">
        <f t="shared" si="625"/>
        <v>0</v>
      </c>
      <c r="BF5711" t="str">
        <f>IFERROR(IF(OR(BD5711=338,BD5711=340,BD5711=341,BD5711=342,BD5711="342A",BD5711="342B"),PorcenRet(BD5711,BH5711,BI5711),INDEX(PORCENTAJEBUSCAR,MATCH(BD5711,CódigoRET,0),4)*1),"")</f>
        <v/>
      </c>
      <c r="BG5711">
        <f t="shared" si="626"/>
        <v>0</v>
      </c>
      <c r="BO5711">
        <f t="shared" si="627"/>
        <v>0</v>
      </c>
      <c r="CC5711">
        <f t="shared" si="628"/>
        <v>0</v>
      </c>
      <c r="CD5711">
        <f t="shared" si="629"/>
        <v>0</v>
      </c>
      <c r="CG5711">
        <f ca="1">IFERROR(INDIRECT("IVA!X"&amp;MATCH(MID(COMPRAS!C5611,1,2)&amp;MID(COMPRAS!F5611,1,2)&amp;MID(COMPRAS!D5611,1,2),IVA!W:W,0)),"SIN COD.")</f>
        <v>0</v>
      </c>
      <c r="CH5711">
        <f ca="1">IFERROR(INDIRECT("IVA!Y"&amp;MATCH(MID(COMPRAS!C5611,1,2)&amp;MID(COMPRAS!F5611,1,2)&amp;MID(COMPRAS!D5611,1,2),IVA!W:W,0)),"SIN COD.")</f>
        <v>0</v>
      </c>
    </row>
    <row r="5712" spans="1:86" x14ac:dyDescent="0.25">
      <c r="A5712"/>
      <c r="B5712"/>
      <c r="D5712"/>
      <c r="AL5712">
        <f t="shared" si="623"/>
        <v>0</v>
      </c>
      <c r="AQ5712">
        <f t="shared" si="624"/>
        <v>0</v>
      </c>
      <c r="AR5712" t="str">
        <f>IFERROR(IF(OR(AP5712=338,AP5712=340,AP5712=341,AP5712=342,AP5712="342A",AP5712="342B"),PorcenRet(AP5712,AT5712,AU5712),INDEX(PORCENTAJEBUSCAR,MATCH(AP5712,CódigoRET,0),4)*1),"")</f>
        <v/>
      </c>
      <c r="AS5712">
        <f t="shared" si="625"/>
        <v>0</v>
      </c>
      <c r="BF5712" t="str">
        <f>IFERROR(IF(OR(BD5712=338,BD5712=340,BD5712=341,BD5712=342,BD5712="342A",BD5712="342B"),PorcenRet(BD5712,BH5712,BI5712),INDEX(PORCENTAJEBUSCAR,MATCH(BD5712,CódigoRET,0),4)*1),"")</f>
        <v/>
      </c>
      <c r="BG5712">
        <f t="shared" si="626"/>
        <v>0</v>
      </c>
      <c r="BO5712">
        <f t="shared" si="627"/>
        <v>0</v>
      </c>
      <c r="CC5712">
        <f t="shared" si="628"/>
        <v>0</v>
      </c>
      <c r="CD5712">
        <f t="shared" si="629"/>
        <v>0</v>
      </c>
      <c r="CG5712">
        <f ca="1">IFERROR(INDIRECT("IVA!X"&amp;MATCH(MID(COMPRAS!C5612,1,2)&amp;MID(COMPRAS!F5612,1,2)&amp;MID(COMPRAS!D5612,1,2),IVA!W:W,0)),"SIN COD.")</f>
        <v>0</v>
      </c>
      <c r="CH5712">
        <f ca="1">IFERROR(INDIRECT("IVA!Y"&amp;MATCH(MID(COMPRAS!C5612,1,2)&amp;MID(COMPRAS!F5612,1,2)&amp;MID(COMPRAS!D5612,1,2),IVA!W:W,0)),"SIN COD.")</f>
        <v>0</v>
      </c>
    </row>
    <row r="5713" spans="1:86" x14ac:dyDescent="0.25">
      <c r="A5713"/>
      <c r="B5713"/>
      <c r="D5713"/>
      <c r="AL5713">
        <f t="shared" si="623"/>
        <v>0</v>
      </c>
      <c r="AQ5713">
        <f t="shared" si="624"/>
        <v>0</v>
      </c>
      <c r="AR5713" t="str">
        <f>IFERROR(IF(OR(AP5713=338,AP5713=340,AP5713=341,AP5713=342,AP5713="342A",AP5713="342B"),PorcenRet(AP5713,AT5713,AU5713),INDEX(PORCENTAJEBUSCAR,MATCH(AP5713,CódigoRET,0),4)*1),"")</f>
        <v/>
      </c>
      <c r="AS5713">
        <f t="shared" si="625"/>
        <v>0</v>
      </c>
      <c r="BF5713" t="str">
        <f>IFERROR(IF(OR(BD5713=338,BD5713=340,BD5713=341,BD5713=342,BD5713="342A",BD5713="342B"),PorcenRet(BD5713,BH5713,BI5713),INDEX(PORCENTAJEBUSCAR,MATCH(BD5713,CódigoRET,0),4)*1),"")</f>
        <v/>
      </c>
      <c r="BG5713">
        <f t="shared" si="626"/>
        <v>0</v>
      </c>
      <c r="BO5713">
        <f t="shared" si="627"/>
        <v>0</v>
      </c>
      <c r="CC5713">
        <f t="shared" si="628"/>
        <v>0</v>
      </c>
      <c r="CD5713">
        <f t="shared" si="629"/>
        <v>0</v>
      </c>
      <c r="CG5713">
        <f ca="1">IFERROR(INDIRECT("IVA!X"&amp;MATCH(MID(COMPRAS!C5613,1,2)&amp;MID(COMPRAS!F5613,1,2)&amp;MID(COMPRAS!D5613,1,2),IVA!W:W,0)),"SIN COD.")</f>
        <v>0</v>
      </c>
      <c r="CH5713">
        <f ca="1">IFERROR(INDIRECT("IVA!Y"&amp;MATCH(MID(COMPRAS!C5613,1,2)&amp;MID(COMPRAS!F5613,1,2)&amp;MID(COMPRAS!D5613,1,2),IVA!W:W,0)),"SIN COD.")</f>
        <v>0</v>
      </c>
    </row>
    <row r="5714" spans="1:86" x14ac:dyDescent="0.25">
      <c r="A5714"/>
      <c r="B5714"/>
      <c r="D5714"/>
      <c r="AL5714">
        <f t="shared" si="623"/>
        <v>0</v>
      </c>
      <c r="AQ5714">
        <f t="shared" si="624"/>
        <v>0</v>
      </c>
      <c r="AR5714" t="str">
        <f>IFERROR(IF(OR(AP5714=338,AP5714=340,AP5714=341,AP5714=342,AP5714="342A",AP5714="342B"),PorcenRet(AP5714,AT5714,AU5714),INDEX(PORCENTAJEBUSCAR,MATCH(AP5714,CódigoRET,0),4)*1),"")</f>
        <v/>
      </c>
      <c r="AS5714">
        <f t="shared" si="625"/>
        <v>0</v>
      </c>
      <c r="BF5714" t="str">
        <f>IFERROR(IF(OR(BD5714=338,BD5714=340,BD5714=341,BD5714=342,BD5714="342A",BD5714="342B"),PorcenRet(BD5714,BH5714,BI5714),INDEX(PORCENTAJEBUSCAR,MATCH(BD5714,CódigoRET,0),4)*1),"")</f>
        <v/>
      </c>
      <c r="BG5714">
        <f t="shared" si="626"/>
        <v>0</v>
      </c>
      <c r="BO5714">
        <f t="shared" si="627"/>
        <v>0</v>
      </c>
      <c r="CC5714">
        <f t="shared" si="628"/>
        <v>0</v>
      </c>
      <c r="CD5714">
        <f t="shared" si="629"/>
        <v>0</v>
      </c>
      <c r="CG5714">
        <f ca="1">IFERROR(INDIRECT("IVA!X"&amp;MATCH(MID(COMPRAS!C5614,1,2)&amp;MID(COMPRAS!F5614,1,2)&amp;MID(COMPRAS!D5614,1,2),IVA!W:W,0)),"SIN COD.")</f>
        <v>0</v>
      </c>
      <c r="CH5714">
        <f ca="1">IFERROR(INDIRECT("IVA!Y"&amp;MATCH(MID(COMPRAS!C5614,1,2)&amp;MID(COMPRAS!F5614,1,2)&amp;MID(COMPRAS!D5614,1,2),IVA!W:W,0)),"SIN COD.")</f>
        <v>0</v>
      </c>
    </row>
    <row r="5715" spans="1:86" x14ac:dyDescent="0.25">
      <c r="A5715"/>
      <c r="B5715"/>
      <c r="D5715"/>
      <c r="AL5715">
        <f t="shared" si="623"/>
        <v>0</v>
      </c>
      <c r="AQ5715">
        <f t="shared" si="624"/>
        <v>0</v>
      </c>
      <c r="AR5715" t="str">
        <f>IFERROR(IF(OR(AP5715=338,AP5715=340,AP5715=341,AP5715=342,AP5715="342A",AP5715="342B"),PorcenRet(AP5715,AT5715,AU5715),INDEX(PORCENTAJEBUSCAR,MATCH(AP5715,CódigoRET,0),4)*1),"")</f>
        <v/>
      </c>
      <c r="AS5715">
        <f t="shared" si="625"/>
        <v>0</v>
      </c>
      <c r="BF5715" t="str">
        <f>IFERROR(IF(OR(BD5715=338,BD5715=340,BD5715=341,BD5715=342,BD5715="342A",BD5715="342B"),PorcenRet(BD5715,BH5715,BI5715),INDEX(PORCENTAJEBUSCAR,MATCH(BD5715,CódigoRET,0),4)*1),"")</f>
        <v/>
      </c>
      <c r="BG5715">
        <f t="shared" si="626"/>
        <v>0</v>
      </c>
      <c r="BO5715">
        <f t="shared" si="627"/>
        <v>0</v>
      </c>
      <c r="CC5715">
        <f t="shared" si="628"/>
        <v>0</v>
      </c>
      <c r="CD5715">
        <f t="shared" si="629"/>
        <v>0</v>
      </c>
      <c r="CG5715">
        <f ca="1">IFERROR(INDIRECT("IVA!X"&amp;MATCH(MID(COMPRAS!C5615,1,2)&amp;MID(COMPRAS!F5615,1,2)&amp;MID(COMPRAS!D5615,1,2),IVA!W:W,0)),"SIN COD.")</f>
        <v>0</v>
      </c>
      <c r="CH5715">
        <f ca="1">IFERROR(INDIRECT("IVA!Y"&amp;MATCH(MID(COMPRAS!C5615,1,2)&amp;MID(COMPRAS!F5615,1,2)&amp;MID(COMPRAS!D5615,1,2),IVA!W:W,0)),"SIN COD.")</f>
        <v>0</v>
      </c>
    </row>
    <row r="5716" spans="1:86" x14ac:dyDescent="0.25">
      <c r="A5716"/>
      <c r="B5716"/>
      <c r="D5716"/>
      <c r="AL5716">
        <f t="shared" si="623"/>
        <v>0</v>
      </c>
      <c r="AQ5716">
        <f t="shared" si="624"/>
        <v>0</v>
      </c>
      <c r="AR5716" t="str">
        <f>IFERROR(IF(OR(AP5716=338,AP5716=340,AP5716=341,AP5716=342,AP5716="342A",AP5716="342B"),PorcenRet(AP5716,AT5716,AU5716),INDEX(PORCENTAJEBUSCAR,MATCH(AP5716,CódigoRET,0),4)*1),"")</f>
        <v/>
      </c>
      <c r="AS5716">
        <f t="shared" si="625"/>
        <v>0</v>
      </c>
      <c r="BF5716" t="str">
        <f>IFERROR(IF(OR(BD5716=338,BD5716=340,BD5716=341,BD5716=342,BD5716="342A",BD5716="342B"),PorcenRet(BD5716,BH5716,BI5716),INDEX(PORCENTAJEBUSCAR,MATCH(BD5716,CódigoRET,0),4)*1),"")</f>
        <v/>
      </c>
      <c r="BG5716">
        <f t="shared" si="626"/>
        <v>0</v>
      </c>
      <c r="BO5716">
        <f t="shared" si="627"/>
        <v>0</v>
      </c>
      <c r="CC5716">
        <f t="shared" si="628"/>
        <v>0</v>
      </c>
      <c r="CD5716">
        <f t="shared" si="629"/>
        <v>0</v>
      </c>
      <c r="CG5716">
        <f ca="1">IFERROR(INDIRECT("IVA!X"&amp;MATCH(MID(COMPRAS!C5616,1,2)&amp;MID(COMPRAS!F5616,1,2)&amp;MID(COMPRAS!D5616,1,2),IVA!W:W,0)),"SIN COD.")</f>
        <v>0</v>
      </c>
      <c r="CH5716">
        <f ca="1">IFERROR(INDIRECT("IVA!Y"&amp;MATCH(MID(COMPRAS!C5616,1,2)&amp;MID(COMPRAS!F5616,1,2)&amp;MID(COMPRAS!D5616,1,2),IVA!W:W,0)),"SIN COD.")</f>
        <v>0</v>
      </c>
    </row>
    <row r="5717" spans="1:86" x14ac:dyDescent="0.25">
      <c r="A5717"/>
      <c r="B5717"/>
      <c r="D5717"/>
      <c r="AL5717">
        <f t="shared" si="623"/>
        <v>0</v>
      </c>
      <c r="AQ5717">
        <f t="shared" si="624"/>
        <v>0</v>
      </c>
      <c r="AR5717" t="str">
        <f>IFERROR(IF(OR(AP5717=338,AP5717=340,AP5717=341,AP5717=342,AP5717="342A",AP5717="342B"),PorcenRet(AP5717,AT5717,AU5717),INDEX(PORCENTAJEBUSCAR,MATCH(AP5717,CódigoRET,0),4)*1),"")</f>
        <v/>
      </c>
      <c r="AS5717">
        <f t="shared" si="625"/>
        <v>0</v>
      </c>
      <c r="BF5717" t="str">
        <f>IFERROR(IF(OR(BD5717=338,BD5717=340,BD5717=341,BD5717=342,BD5717="342A",BD5717="342B"),PorcenRet(BD5717,BH5717,BI5717),INDEX(PORCENTAJEBUSCAR,MATCH(BD5717,CódigoRET,0),4)*1),"")</f>
        <v/>
      </c>
      <c r="BG5717">
        <f t="shared" si="626"/>
        <v>0</v>
      </c>
      <c r="BO5717">
        <f t="shared" si="627"/>
        <v>0</v>
      </c>
      <c r="CC5717">
        <f t="shared" si="628"/>
        <v>0</v>
      </c>
      <c r="CD5717">
        <f t="shared" si="629"/>
        <v>0</v>
      </c>
      <c r="CG5717">
        <f ca="1">IFERROR(INDIRECT("IVA!X"&amp;MATCH(MID(COMPRAS!C5617,1,2)&amp;MID(COMPRAS!F5617,1,2)&amp;MID(COMPRAS!D5617,1,2),IVA!W:W,0)),"SIN COD.")</f>
        <v>0</v>
      </c>
      <c r="CH5717">
        <f ca="1">IFERROR(INDIRECT("IVA!Y"&amp;MATCH(MID(COMPRAS!C5617,1,2)&amp;MID(COMPRAS!F5617,1,2)&amp;MID(COMPRAS!D5617,1,2),IVA!W:W,0)),"SIN COD.")</f>
        <v>0</v>
      </c>
    </row>
    <row r="5718" spans="1:86" x14ac:dyDescent="0.25">
      <c r="A5718"/>
      <c r="B5718"/>
      <c r="D5718"/>
      <c r="AL5718">
        <f t="shared" si="623"/>
        <v>0</v>
      </c>
      <c r="AQ5718">
        <f t="shared" si="624"/>
        <v>0</v>
      </c>
      <c r="AR5718" t="str">
        <f>IFERROR(IF(OR(AP5718=338,AP5718=340,AP5718=341,AP5718=342,AP5718="342A",AP5718="342B"),PorcenRet(AP5718,AT5718,AU5718),INDEX(PORCENTAJEBUSCAR,MATCH(AP5718,CódigoRET,0),4)*1),"")</f>
        <v/>
      </c>
      <c r="AS5718">
        <f t="shared" si="625"/>
        <v>0</v>
      </c>
      <c r="BF5718" t="str">
        <f>IFERROR(IF(OR(BD5718=338,BD5718=340,BD5718=341,BD5718=342,BD5718="342A",BD5718="342B"),PorcenRet(BD5718,BH5718,BI5718),INDEX(PORCENTAJEBUSCAR,MATCH(BD5718,CódigoRET,0),4)*1),"")</f>
        <v/>
      </c>
      <c r="BG5718">
        <f t="shared" si="626"/>
        <v>0</v>
      </c>
      <c r="BO5718">
        <f t="shared" si="627"/>
        <v>0</v>
      </c>
      <c r="CC5718">
        <f t="shared" si="628"/>
        <v>0</v>
      </c>
      <c r="CD5718">
        <f t="shared" si="629"/>
        <v>0</v>
      </c>
      <c r="CG5718">
        <f ca="1">IFERROR(INDIRECT("IVA!X"&amp;MATCH(MID(COMPRAS!C5618,1,2)&amp;MID(COMPRAS!F5618,1,2)&amp;MID(COMPRAS!D5618,1,2),IVA!W:W,0)),"SIN COD.")</f>
        <v>0</v>
      </c>
      <c r="CH5718">
        <f ca="1">IFERROR(INDIRECT("IVA!Y"&amp;MATCH(MID(COMPRAS!C5618,1,2)&amp;MID(COMPRAS!F5618,1,2)&amp;MID(COMPRAS!D5618,1,2),IVA!W:W,0)),"SIN COD.")</f>
        <v>0</v>
      </c>
    </row>
    <row r="5719" spans="1:86" x14ac:dyDescent="0.25">
      <c r="A5719"/>
      <c r="B5719"/>
      <c r="D5719"/>
      <c r="AL5719">
        <f t="shared" si="623"/>
        <v>0</v>
      </c>
      <c r="AQ5719">
        <f t="shared" si="624"/>
        <v>0</v>
      </c>
      <c r="AR5719" t="str">
        <f>IFERROR(IF(OR(AP5719=338,AP5719=340,AP5719=341,AP5719=342,AP5719="342A",AP5719="342B"),PorcenRet(AP5719,AT5719,AU5719),INDEX(PORCENTAJEBUSCAR,MATCH(AP5719,CódigoRET,0),4)*1),"")</f>
        <v/>
      </c>
      <c r="AS5719">
        <f t="shared" si="625"/>
        <v>0</v>
      </c>
      <c r="BF5719" t="str">
        <f>IFERROR(IF(OR(BD5719=338,BD5719=340,BD5719=341,BD5719=342,BD5719="342A",BD5719="342B"),PorcenRet(BD5719,BH5719,BI5719),INDEX(PORCENTAJEBUSCAR,MATCH(BD5719,CódigoRET,0),4)*1),"")</f>
        <v/>
      </c>
      <c r="BG5719">
        <f t="shared" si="626"/>
        <v>0</v>
      </c>
      <c r="BO5719">
        <f t="shared" si="627"/>
        <v>0</v>
      </c>
      <c r="CC5719">
        <f t="shared" si="628"/>
        <v>0</v>
      </c>
      <c r="CD5719">
        <f t="shared" si="629"/>
        <v>0</v>
      </c>
      <c r="CG5719">
        <f ca="1">IFERROR(INDIRECT("IVA!X"&amp;MATCH(MID(COMPRAS!C5619,1,2)&amp;MID(COMPRAS!F5619,1,2)&amp;MID(COMPRAS!D5619,1,2),IVA!W:W,0)),"SIN COD.")</f>
        <v>0</v>
      </c>
      <c r="CH5719">
        <f ca="1">IFERROR(INDIRECT("IVA!Y"&amp;MATCH(MID(COMPRAS!C5619,1,2)&amp;MID(COMPRAS!F5619,1,2)&amp;MID(COMPRAS!D5619,1,2),IVA!W:W,0)),"SIN COD.")</f>
        <v>0</v>
      </c>
    </row>
    <row r="5720" spans="1:86" x14ac:dyDescent="0.25">
      <c r="A5720"/>
      <c r="B5720"/>
      <c r="D5720"/>
      <c r="AL5720">
        <f t="shared" si="623"/>
        <v>0</v>
      </c>
      <c r="AQ5720">
        <f t="shared" si="624"/>
        <v>0</v>
      </c>
      <c r="AR5720" t="str">
        <f>IFERROR(IF(OR(AP5720=338,AP5720=340,AP5720=341,AP5720=342,AP5720="342A",AP5720="342B"),PorcenRet(AP5720,AT5720,AU5720),INDEX(PORCENTAJEBUSCAR,MATCH(AP5720,CódigoRET,0),4)*1),"")</f>
        <v/>
      </c>
      <c r="AS5720">
        <f t="shared" si="625"/>
        <v>0</v>
      </c>
      <c r="BF5720" t="str">
        <f>IFERROR(IF(OR(BD5720=338,BD5720=340,BD5720=341,BD5720=342,BD5720="342A",BD5720="342B"),PorcenRet(BD5720,BH5720,BI5720),INDEX(PORCENTAJEBUSCAR,MATCH(BD5720,CódigoRET,0),4)*1),"")</f>
        <v/>
      </c>
      <c r="BG5720">
        <f t="shared" si="626"/>
        <v>0</v>
      </c>
      <c r="BO5720">
        <f t="shared" si="627"/>
        <v>0</v>
      </c>
      <c r="CC5720">
        <f t="shared" si="628"/>
        <v>0</v>
      </c>
      <c r="CD5720">
        <f t="shared" si="629"/>
        <v>0</v>
      </c>
      <c r="CG5720">
        <f ca="1">IFERROR(INDIRECT("IVA!X"&amp;MATCH(MID(COMPRAS!C5620,1,2)&amp;MID(COMPRAS!F5620,1,2)&amp;MID(COMPRAS!D5620,1,2),IVA!W:W,0)),"SIN COD.")</f>
        <v>0</v>
      </c>
      <c r="CH5720">
        <f ca="1">IFERROR(INDIRECT("IVA!Y"&amp;MATCH(MID(COMPRAS!C5620,1,2)&amp;MID(COMPRAS!F5620,1,2)&amp;MID(COMPRAS!D5620,1,2),IVA!W:W,0)),"SIN COD.")</f>
        <v>0</v>
      </c>
    </row>
    <row r="5721" spans="1:86" x14ac:dyDescent="0.25">
      <c r="A5721"/>
      <c r="B5721"/>
      <c r="D5721"/>
      <c r="AL5721">
        <f t="shared" si="623"/>
        <v>0</v>
      </c>
      <c r="AQ5721">
        <f t="shared" si="624"/>
        <v>0</v>
      </c>
      <c r="AR5721" t="str">
        <f>IFERROR(IF(OR(AP5721=338,AP5721=340,AP5721=341,AP5721=342,AP5721="342A",AP5721="342B"),PorcenRet(AP5721,AT5721,AU5721),INDEX(PORCENTAJEBUSCAR,MATCH(AP5721,CódigoRET,0),4)*1),"")</f>
        <v/>
      </c>
      <c r="AS5721">
        <f t="shared" si="625"/>
        <v>0</v>
      </c>
      <c r="BF5721" t="str">
        <f>IFERROR(IF(OR(BD5721=338,BD5721=340,BD5721=341,BD5721=342,BD5721="342A",BD5721="342B"),PorcenRet(BD5721,BH5721,BI5721),INDEX(PORCENTAJEBUSCAR,MATCH(BD5721,CódigoRET,0),4)*1),"")</f>
        <v/>
      </c>
      <c r="BG5721">
        <f t="shared" si="626"/>
        <v>0</v>
      </c>
      <c r="BO5721">
        <f t="shared" si="627"/>
        <v>0</v>
      </c>
      <c r="CC5721">
        <f t="shared" si="628"/>
        <v>0</v>
      </c>
      <c r="CD5721">
        <f t="shared" si="629"/>
        <v>0</v>
      </c>
      <c r="CG5721">
        <f ca="1">IFERROR(INDIRECT("IVA!X"&amp;MATCH(MID(COMPRAS!C5621,1,2)&amp;MID(COMPRAS!F5621,1,2)&amp;MID(COMPRAS!D5621,1,2),IVA!W:W,0)),"SIN COD.")</f>
        <v>0</v>
      </c>
      <c r="CH5721">
        <f ca="1">IFERROR(INDIRECT("IVA!Y"&amp;MATCH(MID(COMPRAS!C5621,1,2)&amp;MID(COMPRAS!F5621,1,2)&amp;MID(COMPRAS!D5621,1,2),IVA!W:W,0)),"SIN COD.")</f>
        <v>0</v>
      </c>
    </row>
    <row r="5722" spans="1:86" x14ac:dyDescent="0.25">
      <c r="A5722"/>
      <c r="B5722"/>
      <c r="D5722"/>
      <c r="AL5722">
        <f t="shared" si="623"/>
        <v>0</v>
      </c>
      <c r="AQ5722">
        <f t="shared" si="624"/>
        <v>0</v>
      </c>
      <c r="AR5722" t="str">
        <f>IFERROR(IF(OR(AP5722=338,AP5722=340,AP5722=341,AP5722=342,AP5722="342A",AP5722="342B"),PorcenRet(AP5722,AT5722,AU5722),INDEX(PORCENTAJEBUSCAR,MATCH(AP5722,CódigoRET,0),4)*1),"")</f>
        <v/>
      </c>
      <c r="AS5722">
        <f t="shared" si="625"/>
        <v>0</v>
      </c>
      <c r="BF5722" t="str">
        <f>IFERROR(IF(OR(BD5722=338,BD5722=340,BD5722=341,BD5722=342,BD5722="342A",BD5722="342B"),PorcenRet(BD5722,BH5722,BI5722),INDEX(PORCENTAJEBUSCAR,MATCH(BD5722,CódigoRET,0),4)*1),"")</f>
        <v/>
      </c>
      <c r="BG5722">
        <f t="shared" si="626"/>
        <v>0</v>
      </c>
      <c r="BO5722">
        <f t="shared" si="627"/>
        <v>0</v>
      </c>
      <c r="CC5722">
        <f t="shared" si="628"/>
        <v>0</v>
      </c>
      <c r="CD5722">
        <f t="shared" si="629"/>
        <v>0</v>
      </c>
      <c r="CG5722">
        <f ca="1">IFERROR(INDIRECT("IVA!X"&amp;MATCH(MID(COMPRAS!C5622,1,2)&amp;MID(COMPRAS!F5622,1,2)&amp;MID(COMPRAS!D5622,1,2),IVA!W:W,0)),"SIN COD.")</f>
        <v>0</v>
      </c>
      <c r="CH5722">
        <f ca="1">IFERROR(INDIRECT("IVA!Y"&amp;MATCH(MID(COMPRAS!C5622,1,2)&amp;MID(COMPRAS!F5622,1,2)&amp;MID(COMPRAS!D5622,1,2),IVA!W:W,0)),"SIN COD.")</f>
        <v>0</v>
      </c>
    </row>
    <row r="5723" spans="1:86" x14ac:dyDescent="0.25">
      <c r="A5723"/>
      <c r="B5723"/>
      <c r="D5723"/>
      <c r="AL5723">
        <f t="shared" si="623"/>
        <v>0</v>
      </c>
      <c r="AQ5723">
        <f t="shared" si="624"/>
        <v>0</v>
      </c>
      <c r="AR5723" t="str">
        <f>IFERROR(IF(OR(AP5723=338,AP5723=340,AP5723=341,AP5723=342,AP5723="342A",AP5723="342B"),PorcenRet(AP5723,AT5723,AU5723),INDEX(PORCENTAJEBUSCAR,MATCH(AP5723,CódigoRET,0),4)*1),"")</f>
        <v/>
      </c>
      <c r="AS5723">
        <f t="shared" si="625"/>
        <v>0</v>
      </c>
      <c r="BF5723" t="str">
        <f>IFERROR(IF(OR(BD5723=338,BD5723=340,BD5723=341,BD5723=342,BD5723="342A",BD5723="342B"),PorcenRet(BD5723,BH5723,BI5723),INDEX(PORCENTAJEBUSCAR,MATCH(BD5723,CódigoRET,0),4)*1),"")</f>
        <v/>
      </c>
      <c r="BG5723">
        <f t="shared" si="626"/>
        <v>0</v>
      </c>
      <c r="BO5723">
        <f t="shared" si="627"/>
        <v>0</v>
      </c>
      <c r="CC5723">
        <f t="shared" si="628"/>
        <v>0</v>
      </c>
      <c r="CD5723">
        <f t="shared" si="629"/>
        <v>0</v>
      </c>
      <c r="CG5723">
        <f ca="1">IFERROR(INDIRECT("IVA!X"&amp;MATCH(MID(COMPRAS!C5623,1,2)&amp;MID(COMPRAS!F5623,1,2)&amp;MID(COMPRAS!D5623,1,2),IVA!W:W,0)),"SIN COD.")</f>
        <v>0</v>
      </c>
      <c r="CH5723">
        <f ca="1">IFERROR(INDIRECT("IVA!Y"&amp;MATCH(MID(COMPRAS!C5623,1,2)&amp;MID(COMPRAS!F5623,1,2)&amp;MID(COMPRAS!D5623,1,2),IVA!W:W,0)),"SIN COD.")</f>
        <v>0</v>
      </c>
    </row>
    <row r="5724" spans="1:86" x14ac:dyDescent="0.25">
      <c r="A5724"/>
      <c r="B5724"/>
      <c r="D5724"/>
      <c r="AL5724">
        <f t="shared" si="623"/>
        <v>0</v>
      </c>
      <c r="AQ5724">
        <f t="shared" si="624"/>
        <v>0</v>
      </c>
      <c r="AR5724" t="str">
        <f>IFERROR(IF(OR(AP5724=338,AP5724=340,AP5724=341,AP5724=342,AP5724="342A",AP5724="342B"),PorcenRet(AP5724,AT5724,AU5724),INDEX(PORCENTAJEBUSCAR,MATCH(AP5724,CódigoRET,0),4)*1),"")</f>
        <v/>
      </c>
      <c r="AS5724">
        <f t="shared" si="625"/>
        <v>0</v>
      </c>
      <c r="BF5724" t="str">
        <f>IFERROR(IF(OR(BD5724=338,BD5724=340,BD5724=341,BD5724=342,BD5724="342A",BD5724="342B"),PorcenRet(BD5724,BH5724,BI5724),INDEX(PORCENTAJEBUSCAR,MATCH(BD5724,CódigoRET,0),4)*1),"")</f>
        <v/>
      </c>
      <c r="BG5724">
        <f t="shared" si="626"/>
        <v>0</v>
      </c>
      <c r="BO5724">
        <f t="shared" si="627"/>
        <v>0</v>
      </c>
      <c r="CC5724">
        <f t="shared" si="628"/>
        <v>0</v>
      </c>
      <c r="CD5724">
        <f t="shared" si="629"/>
        <v>0</v>
      </c>
      <c r="CG5724">
        <f ca="1">IFERROR(INDIRECT("IVA!X"&amp;MATCH(MID(COMPRAS!C5624,1,2)&amp;MID(COMPRAS!F5624,1,2)&amp;MID(COMPRAS!D5624,1,2),IVA!W:W,0)),"SIN COD.")</f>
        <v>0</v>
      </c>
      <c r="CH5724">
        <f ca="1">IFERROR(INDIRECT("IVA!Y"&amp;MATCH(MID(COMPRAS!C5624,1,2)&amp;MID(COMPRAS!F5624,1,2)&amp;MID(COMPRAS!D5624,1,2),IVA!W:W,0)),"SIN COD.")</f>
        <v>0</v>
      </c>
    </row>
    <row r="5725" spans="1:86" x14ac:dyDescent="0.25">
      <c r="A5725"/>
      <c r="B5725"/>
      <c r="D5725"/>
      <c r="AL5725">
        <f t="shared" si="623"/>
        <v>0</v>
      </c>
      <c r="AQ5725">
        <f t="shared" si="624"/>
        <v>0</v>
      </c>
      <c r="AR5725" t="str">
        <f>IFERROR(IF(OR(AP5725=338,AP5725=340,AP5725=341,AP5725=342,AP5725="342A",AP5725="342B"),PorcenRet(AP5725,AT5725,AU5725),INDEX(PORCENTAJEBUSCAR,MATCH(AP5725,CódigoRET,0),4)*1),"")</f>
        <v/>
      </c>
      <c r="AS5725">
        <f t="shared" si="625"/>
        <v>0</v>
      </c>
      <c r="BF5725" t="str">
        <f>IFERROR(IF(OR(BD5725=338,BD5725=340,BD5725=341,BD5725=342,BD5725="342A",BD5725="342B"),PorcenRet(BD5725,BH5725,BI5725),INDEX(PORCENTAJEBUSCAR,MATCH(BD5725,CódigoRET,0),4)*1),"")</f>
        <v/>
      </c>
      <c r="BG5725">
        <f t="shared" si="626"/>
        <v>0</v>
      </c>
      <c r="BO5725">
        <f t="shared" si="627"/>
        <v>0</v>
      </c>
      <c r="CC5725">
        <f t="shared" si="628"/>
        <v>0</v>
      </c>
      <c r="CD5725">
        <f t="shared" si="629"/>
        <v>0</v>
      </c>
      <c r="CG5725">
        <f ca="1">IFERROR(INDIRECT("IVA!X"&amp;MATCH(MID(COMPRAS!C5625,1,2)&amp;MID(COMPRAS!F5625,1,2)&amp;MID(COMPRAS!D5625,1,2),IVA!W:W,0)),"SIN COD.")</f>
        <v>0</v>
      </c>
      <c r="CH5725">
        <f ca="1">IFERROR(INDIRECT("IVA!Y"&amp;MATCH(MID(COMPRAS!C5625,1,2)&amp;MID(COMPRAS!F5625,1,2)&amp;MID(COMPRAS!D5625,1,2),IVA!W:W,0)),"SIN COD.")</f>
        <v>0</v>
      </c>
    </row>
    <row r="5726" spans="1:86" x14ac:dyDescent="0.25">
      <c r="A5726"/>
      <c r="B5726"/>
      <c r="D5726"/>
      <c r="AL5726">
        <f t="shared" si="623"/>
        <v>0</v>
      </c>
      <c r="AQ5726">
        <f t="shared" si="624"/>
        <v>0</v>
      </c>
      <c r="AR5726" t="str">
        <f>IFERROR(IF(OR(AP5726=338,AP5726=340,AP5726=341,AP5726=342,AP5726="342A",AP5726="342B"),PorcenRet(AP5726,AT5726,AU5726),INDEX(PORCENTAJEBUSCAR,MATCH(AP5726,CódigoRET,0),4)*1),"")</f>
        <v/>
      </c>
      <c r="AS5726">
        <f t="shared" si="625"/>
        <v>0</v>
      </c>
      <c r="BF5726" t="str">
        <f>IFERROR(IF(OR(BD5726=338,BD5726=340,BD5726=341,BD5726=342,BD5726="342A",BD5726="342B"),PorcenRet(BD5726,BH5726,BI5726),INDEX(PORCENTAJEBUSCAR,MATCH(BD5726,CódigoRET,0),4)*1),"")</f>
        <v/>
      </c>
      <c r="BG5726">
        <f t="shared" si="626"/>
        <v>0</v>
      </c>
      <c r="BO5726">
        <f t="shared" si="627"/>
        <v>0</v>
      </c>
      <c r="CC5726">
        <f t="shared" si="628"/>
        <v>0</v>
      </c>
      <c r="CD5726">
        <f t="shared" si="629"/>
        <v>0</v>
      </c>
      <c r="CG5726">
        <f ca="1">IFERROR(INDIRECT("IVA!X"&amp;MATCH(MID(COMPRAS!C5626,1,2)&amp;MID(COMPRAS!F5626,1,2)&amp;MID(COMPRAS!D5626,1,2),IVA!W:W,0)),"SIN COD.")</f>
        <v>0</v>
      </c>
      <c r="CH5726">
        <f ca="1">IFERROR(INDIRECT("IVA!Y"&amp;MATCH(MID(COMPRAS!C5626,1,2)&amp;MID(COMPRAS!F5626,1,2)&amp;MID(COMPRAS!D5626,1,2),IVA!W:W,0)),"SIN COD.")</f>
        <v>0</v>
      </c>
    </row>
    <row r="5727" spans="1:86" x14ac:dyDescent="0.25">
      <c r="A5727"/>
      <c r="B5727"/>
      <c r="D5727"/>
      <c r="AL5727">
        <f t="shared" si="623"/>
        <v>0</v>
      </c>
      <c r="AQ5727">
        <f t="shared" si="624"/>
        <v>0</v>
      </c>
      <c r="AR5727" t="str">
        <f>IFERROR(IF(OR(AP5727=338,AP5727=340,AP5727=341,AP5727=342,AP5727="342A",AP5727="342B"),PorcenRet(AP5727,AT5727,AU5727),INDEX(PORCENTAJEBUSCAR,MATCH(AP5727,CódigoRET,0),4)*1),"")</f>
        <v/>
      </c>
      <c r="AS5727">
        <f t="shared" si="625"/>
        <v>0</v>
      </c>
      <c r="BF5727" t="str">
        <f>IFERROR(IF(OR(BD5727=338,BD5727=340,BD5727=341,BD5727=342,BD5727="342A",BD5727="342B"),PorcenRet(BD5727,BH5727,BI5727),INDEX(PORCENTAJEBUSCAR,MATCH(BD5727,CódigoRET,0),4)*1),"")</f>
        <v/>
      </c>
      <c r="BG5727">
        <f t="shared" si="626"/>
        <v>0</v>
      </c>
      <c r="BO5727">
        <f t="shared" si="627"/>
        <v>0</v>
      </c>
      <c r="CC5727">
        <f t="shared" si="628"/>
        <v>0</v>
      </c>
      <c r="CD5727">
        <f t="shared" si="629"/>
        <v>0</v>
      </c>
      <c r="CG5727">
        <f ca="1">IFERROR(INDIRECT("IVA!X"&amp;MATCH(MID(COMPRAS!C5627,1,2)&amp;MID(COMPRAS!F5627,1,2)&amp;MID(COMPRAS!D5627,1,2),IVA!W:W,0)),"SIN COD.")</f>
        <v>0</v>
      </c>
      <c r="CH5727">
        <f ca="1">IFERROR(INDIRECT("IVA!Y"&amp;MATCH(MID(COMPRAS!C5627,1,2)&amp;MID(COMPRAS!F5627,1,2)&amp;MID(COMPRAS!D5627,1,2),IVA!W:W,0)),"SIN COD.")</f>
        <v>0</v>
      </c>
    </row>
    <row r="5728" spans="1:86" x14ac:dyDescent="0.25">
      <c r="A5728"/>
      <c r="B5728"/>
      <c r="D5728"/>
      <c r="AL5728">
        <f t="shared" si="623"/>
        <v>0</v>
      </c>
      <c r="AQ5728">
        <f t="shared" si="624"/>
        <v>0</v>
      </c>
      <c r="AR5728" t="str">
        <f>IFERROR(IF(OR(AP5728=338,AP5728=340,AP5728=341,AP5728=342,AP5728="342A",AP5728="342B"),PorcenRet(AP5728,AT5728,AU5728),INDEX(PORCENTAJEBUSCAR,MATCH(AP5728,CódigoRET,0),4)*1),"")</f>
        <v/>
      </c>
      <c r="AS5728">
        <f t="shared" si="625"/>
        <v>0</v>
      </c>
      <c r="BF5728" t="str">
        <f>IFERROR(IF(OR(BD5728=338,BD5728=340,BD5728=341,BD5728=342,BD5728="342A",BD5728="342B"),PorcenRet(BD5728,BH5728,BI5728),INDEX(PORCENTAJEBUSCAR,MATCH(BD5728,CódigoRET,0),4)*1),"")</f>
        <v/>
      </c>
      <c r="BG5728">
        <f t="shared" si="626"/>
        <v>0</v>
      </c>
      <c r="BO5728">
        <f t="shared" si="627"/>
        <v>0</v>
      </c>
      <c r="CC5728">
        <f t="shared" si="628"/>
        <v>0</v>
      </c>
      <c r="CD5728">
        <f t="shared" si="629"/>
        <v>0</v>
      </c>
      <c r="CG5728">
        <f ca="1">IFERROR(INDIRECT("IVA!X"&amp;MATCH(MID(COMPRAS!C5628,1,2)&amp;MID(COMPRAS!F5628,1,2)&amp;MID(COMPRAS!D5628,1,2),IVA!W:W,0)),"SIN COD.")</f>
        <v>0</v>
      </c>
      <c r="CH5728">
        <f ca="1">IFERROR(INDIRECT("IVA!Y"&amp;MATCH(MID(COMPRAS!C5628,1,2)&amp;MID(COMPRAS!F5628,1,2)&amp;MID(COMPRAS!D5628,1,2),IVA!W:W,0)),"SIN COD.")</f>
        <v>0</v>
      </c>
    </row>
    <row r="5729" spans="1:86" x14ac:dyDescent="0.25">
      <c r="A5729"/>
      <c r="B5729"/>
      <c r="D5729"/>
      <c r="AL5729">
        <f t="shared" si="623"/>
        <v>0</v>
      </c>
      <c r="AQ5729">
        <f t="shared" si="624"/>
        <v>0</v>
      </c>
      <c r="AR5729" t="str">
        <f>IFERROR(IF(OR(AP5729=338,AP5729=340,AP5729=341,AP5729=342,AP5729="342A",AP5729="342B"),PorcenRet(AP5729,AT5729,AU5729),INDEX(PORCENTAJEBUSCAR,MATCH(AP5729,CódigoRET,0),4)*1),"")</f>
        <v/>
      </c>
      <c r="AS5729">
        <f t="shared" si="625"/>
        <v>0</v>
      </c>
      <c r="BF5729" t="str">
        <f>IFERROR(IF(OR(BD5729=338,BD5729=340,BD5729=341,BD5729=342,BD5729="342A",BD5729="342B"),PorcenRet(BD5729,BH5729,BI5729),INDEX(PORCENTAJEBUSCAR,MATCH(BD5729,CódigoRET,0),4)*1),"")</f>
        <v/>
      </c>
      <c r="BG5729">
        <f t="shared" si="626"/>
        <v>0</v>
      </c>
      <c r="BO5729">
        <f t="shared" si="627"/>
        <v>0</v>
      </c>
      <c r="CC5729">
        <f t="shared" si="628"/>
        <v>0</v>
      </c>
      <c r="CD5729">
        <f t="shared" si="629"/>
        <v>0</v>
      </c>
      <c r="CG5729">
        <f ca="1">IFERROR(INDIRECT("IVA!X"&amp;MATCH(MID(COMPRAS!C5629,1,2)&amp;MID(COMPRAS!F5629,1,2)&amp;MID(COMPRAS!D5629,1,2),IVA!W:W,0)),"SIN COD.")</f>
        <v>0</v>
      </c>
      <c r="CH5729">
        <f ca="1">IFERROR(INDIRECT("IVA!Y"&amp;MATCH(MID(COMPRAS!C5629,1,2)&amp;MID(COMPRAS!F5629,1,2)&amp;MID(COMPRAS!D5629,1,2),IVA!W:W,0)),"SIN COD.")</f>
        <v>0</v>
      </c>
    </row>
    <row r="5730" spans="1:86" x14ac:dyDescent="0.25">
      <c r="A5730"/>
      <c r="B5730"/>
      <c r="D5730"/>
      <c r="AL5730">
        <f t="shared" si="623"/>
        <v>0</v>
      </c>
      <c r="AQ5730">
        <f t="shared" si="624"/>
        <v>0</v>
      </c>
      <c r="AR5730" t="str">
        <f>IFERROR(IF(OR(AP5730=338,AP5730=340,AP5730=341,AP5730=342,AP5730="342A",AP5730="342B"),PorcenRet(AP5730,AT5730,AU5730),INDEX(PORCENTAJEBUSCAR,MATCH(AP5730,CódigoRET,0),4)*1),"")</f>
        <v/>
      </c>
      <c r="AS5730">
        <f t="shared" si="625"/>
        <v>0</v>
      </c>
      <c r="BF5730" t="str">
        <f>IFERROR(IF(OR(BD5730=338,BD5730=340,BD5730=341,BD5730=342,BD5730="342A",BD5730="342B"),PorcenRet(BD5730,BH5730,BI5730),INDEX(PORCENTAJEBUSCAR,MATCH(BD5730,CódigoRET,0),4)*1),"")</f>
        <v/>
      </c>
      <c r="BG5730">
        <f t="shared" si="626"/>
        <v>0</v>
      </c>
      <c r="BO5730">
        <f t="shared" si="627"/>
        <v>0</v>
      </c>
      <c r="CC5730">
        <f t="shared" si="628"/>
        <v>0</v>
      </c>
      <c r="CD5730">
        <f t="shared" si="629"/>
        <v>0</v>
      </c>
      <c r="CG5730">
        <f ca="1">IFERROR(INDIRECT("IVA!X"&amp;MATCH(MID(COMPRAS!C5630,1,2)&amp;MID(COMPRAS!F5630,1,2)&amp;MID(COMPRAS!D5630,1,2),IVA!W:W,0)),"SIN COD.")</f>
        <v>0</v>
      </c>
      <c r="CH5730">
        <f ca="1">IFERROR(INDIRECT("IVA!Y"&amp;MATCH(MID(COMPRAS!C5630,1,2)&amp;MID(COMPRAS!F5630,1,2)&amp;MID(COMPRAS!D5630,1,2),IVA!W:W,0)),"SIN COD.")</f>
        <v>0</v>
      </c>
    </row>
    <row r="5731" spans="1:86" x14ac:dyDescent="0.25">
      <c r="A5731"/>
      <c r="B5731"/>
      <c r="D5731"/>
      <c r="AL5731">
        <f t="shared" si="623"/>
        <v>0</v>
      </c>
      <c r="AQ5731">
        <f t="shared" si="624"/>
        <v>0</v>
      </c>
      <c r="AR5731" t="str">
        <f>IFERROR(IF(OR(AP5731=338,AP5731=340,AP5731=341,AP5731=342,AP5731="342A",AP5731="342B"),PorcenRet(AP5731,AT5731,AU5731),INDEX(PORCENTAJEBUSCAR,MATCH(AP5731,CódigoRET,0),4)*1),"")</f>
        <v/>
      </c>
      <c r="AS5731">
        <f t="shared" si="625"/>
        <v>0</v>
      </c>
      <c r="BF5731" t="str">
        <f>IFERROR(IF(OR(BD5731=338,BD5731=340,BD5731=341,BD5731=342,BD5731="342A",BD5731="342B"),PorcenRet(BD5731,BH5731,BI5731),INDEX(PORCENTAJEBUSCAR,MATCH(BD5731,CódigoRET,0),4)*1),"")</f>
        <v/>
      </c>
      <c r="BG5731">
        <f t="shared" si="626"/>
        <v>0</v>
      </c>
      <c r="BO5731">
        <f t="shared" si="627"/>
        <v>0</v>
      </c>
      <c r="CC5731">
        <f t="shared" si="628"/>
        <v>0</v>
      </c>
      <c r="CD5731">
        <f t="shared" si="629"/>
        <v>0</v>
      </c>
      <c r="CG5731">
        <f ca="1">IFERROR(INDIRECT("IVA!X"&amp;MATCH(MID(COMPRAS!C5631,1,2)&amp;MID(COMPRAS!F5631,1,2)&amp;MID(COMPRAS!D5631,1,2),IVA!W:W,0)),"SIN COD.")</f>
        <v>0</v>
      </c>
      <c r="CH5731">
        <f ca="1">IFERROR(INDIRECT("IVA!Y"&amp;MATCH(MID(COMPRAS!C5631,1,2)&amp;MID(COMPRAS!F5631,1,2)&amp;MID(COMPRAS!D5631,1,2),IVA!W:W,0)),"SIN COD.")</f>
        <v>0</v>
      </c>
    </row>
    <row r="5732" spans="1:86" x14ac:dyDescent="0.25">
      <c r="A5732"/>
      <c r="B5732"/>
      <c r="D5732"/>
      <c r="AL5732">
        <f t="shared" si="623"/>
        <v>0</v>
      </c>
      <c r="AQ5732">
        <f t="shared" si="624"/>
        <v>0</v>
      </c>
      <c r="AR5732" t="str">
        <f>IFERROR(IF(OR(AP5732=338,AP5732=340,AP5732=341,AP5732=342,AP5732="342A",AP5732="342B"),PorcenRet(AP5732,AT5732,AU5732),INDEX(PORCENTAJEBUSCAR,MATCH(AP5732,CódigoRET,0),4)*1),"")</f>
        <v/>
      </c>
      <c r="AS5732">
        <f t="shared" si="625"/>
        <v>0</v>
      </c>
      <c r="BF5732" t="str">
        <f>IFERROR(IF(OR(BD5732=338,BD5732=340,BD5732=341,BD5732=342,BD5732="342A",BD5732="342B"),PorcenRet(BD5732,BH5732,BI5732),INDEX(PORCENTAJEBUSCAR,MATCH(BD5732,CódigoRET,0),4)*1),"")</f>
        <v/>
      </c>
      <c r="BG5732">
        <f t="shared" si="626"/>
        <v>0</v>
      </c>
      <c r="BO5732">
        <f t="shared" si="627"/>
        <v>0</v>
      </c>
      <c r="CC5732">
        <f t="shared" si="628"/>
        <v>0</v>
      </c>
      <c r="CD5732">
        <f t="shared" si="629"/>
        <v>0</v>
      </c>
      <c r="CG5732">
        <f ca="1">IFERROR(INDIRECT("IVA!X"&amp;MATCH(MID(COMPRAS!C5632,1,2)&amp;MID(COMPRAS!F5632,1,2)&amp;MID(COMPRAS!D5632,1,2),IVA!W:W,0)),"SIN COD.")</f>
        <v>0</v>
      </c>
      <c r="CH5732">
        <f ca="1">IFERROR(INDIRECT("IVA!Y"&amp;MATCH(MID(COMPRAS!C5632,1,2)&amp;MID(COMPRAS!F5632,1,2)&amp;MID(COMPRAS!D5632,1,2),IVA!W:W,0)),"SIN COD.")</f>
        <v>0</v>
      </c>
    </row>
    <row r="5733" spans="1:86" x14ac:dyDescent="0.25">
      <c r="A5733"/>
      <c r="B5733"/>
      <c r="D5733"/>
      <c r="AL5733">
        <f t="shared" si="623"/>
        <v>0</v>
      </c>
      <c r="AQ5733">
        <f t="shared" si="624"/>
        <v>0</v>
      </c>
      <c r="AR5733" t="str">
        <f>IFERROR(IF(OR(AP5733=338,AP5733=340,AP5733=341,AP5733=342,AP5733="342A",AP5733="342B"),PorcenRet(AP5733,AT5733,AU5733),INDEX(PORCENTAJEBUSCAR,MATCH(AP5733,CódigoRET,0),4)*1),"")</f>
        <v/>
      </c>
      <c r="AS5733">
        <f t="shared" si="625"/>
        <v>0</v>
      </c>
      <c r="BF5733" t="str">
        <f>IFERROR(IF(OR(BD5733=338,BD5733=340,BD5733=341,BD5733=342,BD5733="342A",BD5733="342B"),PorcenRet(BD5733,BH5733,BI5733),INDEX(PORCENTAJEBUSCAR,MATCH(BD5733,CódigoRET,0),4)*1),"")</f>
        <v/>
      </c>
      <c r="BG5733">
        <f t="shared" si="626"/>
        <v>0</v>
      </c>
      <c r="BO5733">
        <f t="shared" si="627"/>
        <v>0</v>
      </c>
      <c r="CC5733">
        <f t="shared" si="628"/>
        <v>0</v>
      </c>
      <c r="CD5733">
        <f t="shared" si="629"/>
        <v>0</v>
      </c>
      <c r="CG5733">
        <f ca="1">IFERROR(INDIRECT("IVA!X"&amp;MATCH(MID(COMPRAS!C5633,1,2)&amp;MID(COMPRAS!F5633,1,2)&amp;MID(COMPRAS!D5633,1,2),IVA!W:W,0)),"SIN COD.")</f>
        <v>0</v>
      </c>
      <c r="CH5733">
        <f ca="1">IFERROR(INDIRECT("IVA!Y"&amp;MATCH(MID(COMPRAS!C5633,1,2)&amp;MID(COMPRAS!F5633,1,2)&amp;MID(COMPRAS!D5633,1,2),IVA!W:W,0)),"SIN COD.")</f>
        <v>0</v>
      </c>
    </row>
    <row r="5734" spans="1:86" x14ac:dyDescent="0.25">
      <c r="A5734"/>
      <c r="B5734"/>
      <c r="D5734"/>
      <c r="AL5734">
        <f t="shared" si="623"/>
        <v>0</v>
      </c>
      <c r="AQ5734">
        <f t="shared" si="624"/>
        <v>0</v>
      </c>
      <c r="AR5734" t="str">
        <f>IFERROR(IF(OR(AP5734=338,AP5734=340,AP5734=341,AP5734=342,AP5734="342A",AP5734="342B"),PorcenRet(AP5734,AT5734,AU5734),INDEX(PORCENTAJEBUSCAR,MATCH(AP5734,CódigoRET,0),4)*1),"")</f>
        <v/>
      </c>
      <c r="AS5734">
        <f t="shared" si="625"/>
        <v>0</v>
      </c>
      <c r="BF5734" t="str">
        <f>IFERROR(IF(OR(BD5734=338,BD5734=340,BD5734=341,BD5734=342,BD5734="342A",BD5734="342B"),PorcenRet(BD5734,BH5734,BI5734),INDEX(PORCENTAJEBUSCAR,MATCH(BD5734,CódigoRET,0),4)*1),"")</f>
        <v/>
      </c>
      <c r="BG5734">
        <f t="shared" si="626"/>
        <v>0</v>
      </c>
      <c r="BO5734">
        <f t="shared" si="627"/>
        <v>0</v>
      </c>
      <c r="CC5734">
        <f t="shared" si="628"/>
        <v>0</v>
      </c>
      <c r="CD5734">
        <f t="shared" si="629"/>
        <v>0</v>
      </c>
      <c r="CG5734">
        <f ca="1">IFERROR(INDIRECT("IVA!X"&amp;MATCH(MID(COMPRAS!C5634,1,2)&amp;MID(COMPRAS!F5634,1,2)&amp;MID(COMPRAS!D5634,1,2),IVA!W:W,0)),"SIN COD.")</f>
        <v>0</v>
      </c>
      <c r="CH5734">
        <f ca="1">IFERROR(INDIRECT("IVA!Y"&amp;MATCH(MID(COMPRAS!C5634,1,2)&amp;MID(COMPRAS!F5634,1,2)&amp;MID(COMPRAS!D5634,1,2),IVA!W:W,0)),"SIN COD.")</f>
        <v>0</v>
      </c>
    </row>
    <row r="5735" spans="1:86" x14ac:dyDescent="0.25">
      <c r="A5735"/>
      <c r="B5735"/>
      <c r="D5735"/>
      <c r="AL5735">
        <f t="shared" si="623"/>
        <v>0</v>
      </c>
      <c r="AQ5735">
        <f t="shared" si="624"/>
        <v>0</v>
      </c>
      <c r="AR5735" t="str">
        <f>IFERROR(IF(OR(AP5735=338,AP5735=340,AP5735=341,AP5735=342,AP5735="342A",AP5735="342B"),PorcenRet(AP5735,AT5735,AU5735),INDEX(PORCENTAJEBUSCAR,MATCH(AP5735,CódigoRET,0),4)*1),"")</f>
        <v/>
      </c>
      <c r="AS5735">
        <f t="shared" si="625"/>
        <v>0</v>
      </c>
      <c r="BF5735" t="str">
        <f>IFERROR(IF(OR(BD5735=338,BD5735=340,BD5735=341,BD5735=342,BD5735="342A",BD5735="342B"),PorcenRet(BD5735,BH5735,BI5735),INDEX(PORCENTAJEBUSCAR,MATCH(BD5735,CódigoRET,0),4)*1),"")</f>
        <v/>
      </c>
      <c r="BG5735">
        <f t="shared" si="626"/>
        <v>0</v>
      </c>
      <c r="BO5735">
        <f t="shared" si="627"/>
        <v>0</v>
      </c>
      <c r="CC5735">
        <f t="shared" si="628"/>
        <v>0</v>
      </c>
      <c r="CD5735">
        <f t="shared" si="629"/>
        <v>0</v>
      </c>
      <c r="CG5735">
        <f ca="1">IFERROR(INDIRECT("IVA!X"&amp;MATCH(MID(COMPRAS!C5635,1,2)&amp;MID(COMPRAS!F5635,1,2)&amp;MID(COMPRAS!D5635,1,2),IVA!W:W,0)),"SIN COD.")</f>
        <v>0</v>
      </c>
      <c r="CH5735">
        <f ca="1">IFERROR(INDIRECT("IVA!Y"&amp;MATCH(MID(COMPRAS!C5635,1,2)&amp;MID(COMPRAS!F5635,1,2)&amp;MID(COMPRAS!D5635,1,2),IVA!W:W,0)),"SIN COD.")</f>
        <v>0</v>
      </c>
    </row>
    <row r="5736" spans="1:86" x14ac:dyDescent="0.25">
      <c r="A5736"/>
      <c r="B5736"/>
      <c r="D5736"/>
      <c r="AL5736">
        <f t="shared" si="623"/>
        <v>0</v>
      </c>
      <c r="AQ5736">
        <f t="shared" si="624"/>
        <v>0</v>
      </c>
      <c r="AR5736" t="str">
        <f>IFERROR(IF(OR(AP5736=338,AP5736=340,AP5736=341,AP5736=342,AP5736="342A",AP5736="342B"),PorcenRet(AP5736,AT5736,AU5736),INDEX(PORCENTAJEBUSCAR,MATCH(AP5736,CódigoRET,0),4)*1),"")</f>
        <v/>
      </c>
      <c r="AS5736">
        <f t="shared" si="625"/>
        <v>0</v>
      </c>
      <c r="BF5736" t="str">
        <f>IFERROR(IF(OR(BD5736=338,BD5736=340,BD5736=341,BD5736=342,BD5736="342A",BD5736="342B"),PorcenRet(BD5736,BH5736,BI5736),INDEX(PORCENTAJEBUSCAR,MATCH(BD5736,CódigoRET,0),4)*1),"")</f>
        <v/>
      </c>
      <c r="BG5736">
        <f t="shared" si="626"/>
        <v>0</v>
      </c>
      <c r="BO5736">
        <f t="shared" si="627"/>
        <v>0</v>
      </c>
      <c r="CC5736">
        <f t="shared" si="628"/>
        <v>0</v>
      </c>
      <c r="CD5736">
        <f t="shared" si="629"/>
        <v>0</v>
      </c>
      <c r="CG5736">
        <f ca="1">IFERROR(INDIRECT("IVA!X"&amp;MATCH(MID(COMPRAS!C5636,1,2)&amp;MID(COMPRAS!F5636,1,2)&amp;MID(COMPRAS!D5636,1,2),IVA!W:W,0)),"SIN COD.")</f>
        <v>0</v>
      </c>
      <c r="CH5736">
        <f ca="1">IFERROR(INDIRECT("IVA!Y"&amp;MATCH(MID(COMPRAS!C5636,1,2)&amp;MID(COMPRAS!F5636,1,2)&amp;MID(COMPRAS!D5636,1,2),IVA!W:W,0)),"SIN COD.")</f>
        <v>0</v>
      </c>
    </row>
    <row r="5737" spans="1:86" x14ac:dyDescent="0.25">
      <c r="A5737"/>
      <c r="B5737"/>
      <c r="D5737"/>
      <c r="AL5737">
        <f t="shared" si="623"/>
        <v>0</v>
      </c>
      <c r="AQ5737">
        <f t="shared" si="624"/>
        <v>0</v>
      </c>
      <c r="AR5737" t="str">
        <f>IFERROR(IF(OR(AP5737=338,AP5737=340,AP5737=341,AP5737=342,AP5737="342A",AP5737="342B"),PorcenRet(AP5737,AT5737,AU5737),INDEX(PORCENTAJEBUSCAR,MATCH(AP5737,CódigoRET,0),4)*1),"")</f>
        <v/>
      </c>
      <c r="AS5737">
        <f t="shared" si="625"/>
        <v>0</v>
      </c>
      <c r="BF5737" t="str">
        <f>IFERROR(IF(OR(BD5737=338,BD5737=340,BD5737=341,BD5737=342,BD5737="342A",BD5737="342B"),PorcenRet(BD5737,BH5737,BI5737),INDEX(PORCENTAJEBUSCAR,MATCH(BD5737,CódigoRET,0),4)*1),"")</f>
        <v/>
      </c>
      <c r="BG5737">
        <f t="shared" si="626"/>
        <v>0</v>
      </c>
      <c r="BO5737">
        <f t="shared" si="627"/>
        <v>0</v>
      </c>
      <c r="CC5737">
        <f t="shared" si="628"/>
        <v>0</v>
      </c>
      <c r="CD5737">
        <f t="shared" si="629"/>
        <v>0</v>
      </c>
      <c r="CG5737">
        <f ca="1">IFERROR(INDIRECT("IVA!X"&amp;MATCH(MID(COMPRAS!C5637,1,2)&amp;MID(COMPRAS!F5637,1,2)&amp;MID(COMPRAS!D5637,1,2),IVA!W:W,0)),"SIN COD.")</f>
        <v>0</v>
      </c>
      <c r="CH5737">
        <f ca="1">IFERROR(INDIRECT("IVA!Y"&amp;MATCH(MID(COMPRAS!C5637,1,2)&amp;MID(COMPRAS!F5637,1,2)&amp;MID(COMPRAS!D5637,1,2),IVA!W:W,0)),"SIN COD.")</f>
        <v>0</v>
      </c>
    </row>
    <row r="5738" spans="1:86" x14ac:dyDescent="0.25">
      <c r="A5738"/>
      <c r="B5738"/>
      <c r="D5738"/>
      <c r="AL5738">
        <f t="shared" si="623"/>
        <v>0</v>
      </c>
      <c r="AQ5738">
        <f t="shared" si="624"/>
        <v>0</v>
      </c>
      <c r="AR5738" t="str">
        <f>IFERROR(IF(OR(AP5738=338,AP5738=340,AP5738=341,AP5738=342,AP5738="342A",AP5738="342B"),PorcenRet(AP5738,AT5738,AU5738),INDEX(PORCENTAJEBUSCAR,MATCH(AP5738,CódigoRET,0),4)*1),"")</f>
        <v/>
      </c>
      <c r="AS5738">
        <f t="shared" si="625"/>
        <v>0</v>
      </c>
      <c r="BF5738" t="str">
        <f>IFERROR(IF(OR(BD5738=338,BD5738=340,BD5738=341,BD5738=342,BD5738="342A",BD5738="342B"),PorcenRet(BD5738,BH5738,BI5738),INDEX(PORCENTAJEBUSCAR,MATCH(BD5738,CódigoRET,0),4)*1),"")</f>
        <v/>
      </c>
      <c r="BG5738">
        <f t="shared" si="626"/>
        <v>0</v>
      </c>
      <c r="BO5738">
        <f t="shared" si="627"/>
        <v>0</v>
      </c>
      <c r="CC5738">
        <f t="shared" si="628"/>
        <v>0</v>
      </c>
      <c r="CD5738">
        <f t="shared" si="629"/>
        <v>0</v>
      </c>
      <c r="CG5738">
        <f ca="1">IFERROR(INDIRECT("IVA!X"&amp;MATCH(MID(COMPRAS!C5638,1,2)&amp;MID(COMPRAS!F5638,1,2)&amp;MID(COMPRAS!D5638,1,2),IVA!W:W,0)),"SIN COD.")</f>
        <v>0</v>
      </c>
      <c r="CH5738">
        <f ca="1">IFERROR(INDIRECT("IVA!Y"&amp;MATCH(MID(COMPRAS!C5638,1,2)&amp;MID(COMPRAS!F5638,1,2)&amp;MID(COMPRAS!D5638,1,2),IVA!W:W,0)),"SIN COD.")</f>
        <v>0</v>
      </c>
    </row>
    <row r="5739" spans="1:86" x14ac:dyDescent="0.25">
      <c r="A5739"/>
      <c r="B5739"/>
      <c r="D5739"/>
      <c r="AL5739">
        <f t="shared" si="623"/>
        <v>0</v>
      </c>
      <c r="AQ5739">
        <f t="shared" si="624"/>
        <v>0</v>
      </c>
      <c r="AR5739" t="str">
        <f>IFERROR(IF(OR(AP5739=338,AP5739=340,AP5739=341,AP5739=342,AP5739="342A",AP5739="342B"),PorcenRet(AP5739,AT5739,AU5739),INDEX(PORCENTAJEBUSCAR,MATCH(AP5739,CódigoRET,0),4)*1),"")</f>
        <v/>
      </c>
      <c r="AS5739">
        <f t="shared" si="625"/>
        <v>0</v>
      </c>
      <c r="BF5739" t="str">
        <f>IFERROR(IF(OR(BD5739=338,BD5739=340,BD5739=341,BD5739=342,BD5739="342A",BD5739="342B"),PorcenRet(BD5739,BH5739,BI5739),INDEX(PORCENTAJEBUSCAR,MATCH(BD5739,CódigoRET,0),4)*1),"")</f>
        <v/>
      </c>
      <c r="BG5739">
        <f t="shared" si="626"/>
        <v>0</v>
      </c>
      <c r="BO5739">
        <f t="shared" si="627"/>
        <v>0</v>
      </c>
      <c r="CC5739">
        <f t="shared" si="628"/>
        <v>0</v>
      </c>
      <c r="CD5739">
        <f t="shared" si="629"/>
        <v>0</v>
      </c>
      <c r="CG5739">
        <f ca="1">IFERROR(INDIRECT("IVA!X"&amp;MATCH(MID(COMPRAS!C5639,1,2)&amp;MID(COMPRAS!F5639,1,2)&amp;MID(COMPRAS!D5639,1,2),IVA!W:W,0)),"SIN COD.")</f>
        <v>0</v>
      </c>
      <c r="CH5739">
        <f ca="1">IFERROR(INDIRECT("IVA!Y"&amp;MATCH(MID(COMPRAS!C5639,1,2)&amp;MID(COMPRAS!F5639,1,2)&amp;MID(COMPRAS!D5639,1,2),IVA!W:W,0)),"SIN COD.")</f>
        <v>0</v>
      </c>
    </row>
    <row r="5740" spans="1:86" x14ac:dyDescent="0.25">
      <c r="A5740"/>
      <c r="B5740"/>
      <c r="D5740"/>
      <c r="AL5740">
        <f t="shared" si="623"/>
        <v>0</v>
      </c>
      <c r="AQ5740">
        <f t="shared" si="624"/>
        <v>0</v>
      </c>
      <c r="AR5740" t="str">
        <f>IFERROR(IF(OR(AP5740=338,AP5740=340,AP5740=341,AP5740=342,AP5740="342A",AP5740="342B"),PorcenRet(AP5740,AT5740,AU5740),INDEX(PORCENTAJEBUSCAR,MATCH(AP5740,CódigoRET,0),4)*1),"")</f>
        <v/>
      </c>
      <c r="AS5740">
        <f t="shared" si="625"/>
        <v>0</v>
      </c>
      <c r="BF5740" t="str">
        <f>IFERROR(IF(OR(BD5740=338,BD5740=340,BD5740=341,BD5740=342,BD5740="342A",BD5740="342B"),PorcenRet(BD5740,BH5740,BI5740),INDEX(PORCENTAJEBUSCAR,MATCH(BD5740,CódigoRET,0),4)*1),"")</f>
        <v/>
      </c>
      <c r="BG5740">
        <f t="shared" si="626"/>
        <v>0</v>
      </c>
      <c r="BO5740">
        <f t="shared" si="627"/>
        <v>0</v>
      </c>
      <c r="CC5740">
        <f t="shared" si="628"/>
        <v>0</v>
      </c>
      <c r="CD5740">
        <f t="shared" si="629"/>
        <v>0</v>
      </c>
      <c r="CG5740">
        <f ca="1">IFERROR(INDIRECT("IVA!X"&amp;MATCH(MID(COMPRAS!C5640,1,2)&amp;MID(COMPRAS!F5640,1,2)&amp;MID(COMPRAS!D5640,1,2),IVA!W:W,0)),"SIN COD.")</f>
        <v>0</v>
      </c>
      <c r="CH5740">
        <f ca="1">IFERROR(INDIRECT("IVA!Y"&amp;MATCH(MID(COMPRAS!C5640,1,2)&amp;MID(COMPRAS!F5640,1,2)&amp;MID(COMPRAS!D5640,1,2),IVA!W:W,0)),"SIN COD.")</f>
        <v>0</v>
      </c>
    </row>
    <row r="5741" spans="1:86" x14ac:dyDescent="0.25">
      <c r="A5741"/>
      <c r="B5741"/>
      <c r="D5741"/>
      <c r="AL5741">
        <f t="shared" si="623"/>
        <v>0</v>
      </c>
      <c r="AQ5741">
        <f t="shared" si="624"/>
        <v>0</v>
      </c>
      <c r="AR5741" t="str">
        <f>IFERROR(IF(OR(AP5741=338,AP5741=340,AP5741=341,AP5741=342,AP5741="342A",AP5741="342B"),PorcenRet(AP5741,AT5741,AU5741),INDEX(PORCENTAJEBUSCAR,MATCH(AP5741,CódigoRET,0),4)*1),"")</f>
        <v/>
      </c>
      <c r="AS5741">
        <f t="shared" si="625"/>
        <v>0</v>
      </c>
      <c r="BF5741" t="str">
        <f>IFERROR(IF(OR(BD5741=338,BD5741=340,BD5741=341,BD5741=342,BD5741="342A",BD5741="342B"),PorcenRet(BD5741,BH5741,BI5741),INDEX(PORCENTAJEBUSCAR,MATCH(BD5741,CódigoRET,0),4)*1),"")</f>
        <v/>
      </c>
      <c r="BG5741">
        <f t="shared" si="626"/>
        <v>0</v>
      </c>
      <c r="BO5741">
        <f t="shared" si="627"/>
        <v>0</v>
      </c>
      <c r="CC5741">
        <f t="shared" si="628"/>
        <v>0</v>
      </c>
      <c r="CD5741">
        <f t="shared" si="629"/>
        <v>0</v>
      </c>
      <c r="CG5741">
        <f ca="1">IFERROR(INDIRECT("IVA!X"&amp;MATCH(MID(COMPRAS!C5641,1,2)&amp;MID(COMPRAS!F5641,1,2)&amp;MID(COMPRAS!D5641,1,2),IVA!W:W,0)),"SIN COD.")</f>
        <v>0</v>
      </c>
      <c r="CH5741">
        <f ca="1">IFERROR(INDIRECT("IVA!Y"&amp;MATCH(MID(COMPRAS!C5641,1,2)&amp;MID(COMPRAS!F5641,1,2)&amp;MID(COMPRAS!D5641,1,2),IVA!W:W,0)),"SIN COD.")</f>
        <v>0</v>
      </c>
    </row>
    <row r="5742" spans="1:86" x14ac:dyDescent="0.25">
      <c r="A5742"/>
      <c r="B5742"/>
      <c r="D5742"/>
      <c r="AL5742">
        <f t="shared" si="623"/>
        <v>0</v>
      </c>
      <c r="AQ5742">
        <f t="shared" si="624"/>
        <v>0</v>
      </c>
      <c r="AR5742" t="str">
        <f>IFERROR(IF(OR(AP5742=338,AP5742=340,AP5742=341,AP5742=342,AP5742="342A",AP5742="342B"),PorcenRet(AP5742,AT5742,AU5742),INDEX(PORCENTAJEBUSCAR,MATCH(AP5742,CódigoRET,0),4)*1),"")</f>
        <v/>
      </c>
      <c r="AS5742">
        <f t="shared" si="625"/>
        <v>0</v>
      </c>
      <c r="BF5742" t="str">
        <f>IFERROR(IF(OR(BD5742=338,BD5742=340,BD5742=341,BD5742=342,BD5742="342A",BD5742="342B"),PorcenRet(BD5742,BH5742,BI5742),INDEX(PORCENTAJEBUSCAR,MATCH(BD5742,CódigoRET,0),4)*1),"")</f>
        <v/>
      </c>
      <c r="BG5742">
        <f t="shared" si="626"/>
        <v>0</v>
      </c>
      <c r="BO5742">
        <f t="shared" si="627"/>
        <v>0</v>
      </c>
      <c r="CC5742">
        <f t="shared" si="628"/>
        <v>0</v>
      </c>
      <c r="CD5742">
        <f t="shared" si="629"/>
        <v>0</v>
      </c>
      <c r="CG5742">
        <f ca="1">IFERROR(INDIRECT("IVA!X"&amp;MATCH(MID(COMPRAS!C5642,1,2)&amp;MID(COMPRAS!F5642,1,2)&amp;MID(COMPRAS!D5642,1,2),IVA!W:W,0)),"SIN COD.")</f>
        <v>0</v>
      </c>
      <c r="CH5742">
        <f ca="1">IFERROR(INDIRECT("IVA!Y"&amp;MATCH(MID(COMPRAS!C5642,1,2)&amp;MID(COMPRAS!F5642,1,2)&amp;MID(COMPRAS!D5642,1,2),IVA!W:W,0)),"SIN COD.")</f>
        <v>0</v>
      </c>
    </row>
    <row r="5743" spans="1:86" x14ac:dyDescent="0.25">
      <c r="A5743"/>
      <c r="B5743"/>
      <c r="D5743"/>
      <c r="AL5743">
        <f t="shared" si="623"/>
        <v>0</v>
      </c>
      <c r="AQ5743">
        <f t="shared" si="624"/>
        <v>0</v>
      </c>
      <c r="AR5743" t="str">
        <f>IFERROR(IF(OR(AP5743=338,AP5743=340,AP5743=341,AP5743=342,AP5743="342A",AP5743="342B"),PorcenRet(AP5743,AT5743,AU5743),INDEX(PORCENTAJEBUSCAR,MATCH(AP5743,CódigoRET,0),4)*1),"")</f>
        <v/>
      </c>
      <c r="AS5743">
        <f t="shared" si="625"/>
        <v>0</v>
      </c>
      <c r="BF5743" t="str">
        <f>IFERROR(IF(OR(BD5743=338,BD5743=340,BD5743=341,BD5743=342,BD5743="342A",BD5743="342B"),PorcenRet(BD5743,BH5743,BI5743),INDEX(PORCENTAJEBUSCAR,MATCH(BD5743,CódigoRET,0),4)*1),"")</f>
        <v/>
      </c>
      <c r="BG5743">
        <f t="shared" si="626"/>
        <v>0</v>
      </c>
      <c r="BO5743">
        <f t="shared" si="627"/>
        <v>0</v>
      </c>
      <c r="CC5743">
        <f t="shared" si="628"/>
        <v>0</v>
      </c>
      <c r="CD5743">
        <f t="shared" si="629"/>
        <v>0</v>
      </c>
      <c r="CG5743">
        <f ca="1">IFERROR(INDIRECT("IVA!X"&amp;MATCH(MID(COMPRAS!C5643,1,2)&amp;MID(COMPRAS!F5643,1,2)&amp;MID(COMPRAS!D5643,1,2),IVA!W:W,0)),"SIN COD.")</f>
        <v>0</v>
      </c>
      <c r="CH5743">
        <f ca="1">IFERROR(INDIRECT("IVA!Y"&amp;MATCH(MID(COMPRAS!C5643,1,2)&amp;MID(COMPRAS!F5643,1,2)&amp;MID(COMPRAS!D5643,1,2),IVA!W:W,0)),"SIN COD.")</f>
        <v>0</v>
      </c>
    </row>
    <row r="5744" spans="1:86" x14ac:dyDescent="0.25">
      <c r="A5744"/>
      <c r="B5744"/>
      <c r="D5744"/>
      <c r="AL5744">
        <f t="shared" si="623"/>
        <v>0</v>
      </c>
      <c r="AQ5744">
        <f t="shared" si="624"/>
        <v>0</v>
      </c>
      <c r="AR5744" t="str">
        <f>IFERROR(IF(OR(AP5744=338,AP5744=340,AP5744=341,AP5744=342,AP5744="342A",AP5744="342B"),PorcenRet(AP5744,AT5744,AU5744),INDEX(PORCENTAJEBUSCAR,MATCH(AP5744,CódigoRET,0),4)*1),"")</f>
        <v/>
      </c>
      <c r="AS5744">
        <f t="shared" si="625"/>
        <v>0</v>
      </c>
      <c r="BF5744" t="str">
        <f>IFERROR(IF(OR(BD5744=338,BD5744=340,BD5744=341,BD5744=342,BD5744="342A",BD5744="342B"),PorcenRet(BD5744,BH5744,BI5744),INDEX(PORCENTAJEBUSCAR,MATCH(BD5744,CódigoRET,0),4)*1),"")</f>
        <v/>
      </c>
      <c r="BG5744">
        <f t="shared" si="626"/>
        <v>0</v>
      </c>
      <c r="BO5744">
        <f t="shared" si="627"/>
        <v>0</v>
      </c>
      <c r="CC5744">
        <f t="shared" si="628"/>
        <v>0</v>
      </c>
      <c r="CD5744">
        <f t="shared" si="629"/>
        <v>0</v>
      </c>
      <c r="CG5744">
        <f ca="1">IFERROR(INDIRECT("IVA!X"&amp;MATCH(MID(COMPRAS!C5644,1,2)&amp;MID(COMPRAS!F5644,1,2)&amp;MID(COMPRAS!D5644,1,2),IVA!W:W,0)),"SIN COD.")</f>
        <v>0</v>
      </c>
      <c r="CH5744">
        <f ca="1">IFERROR(INDIRECT("IVA!Y"&amp;MATCH(MID(COMPRAS!C5644,1,2)&amp;MID(COMPRAS!F5644,1,2)&amp;MID(COMPRAS!D5644,1,2),IVA!W:W,0)),"SIN COD.")</f>
        <v>0</v>
      </c>
    </row>
    <row r="5745" spans="1:86" x14ac:dyDescent="0.25">
      <c r="A5745"/>
      <c r="B5745"/>
      <c r="D5745"/>
      <c r="AL5745">
        <f t="shared" si="623"/>
        <v>0</v>
      </c>
      <c r="AQ5745">
        <f t="shared" si="624"/>
        <v>0</v>
      </c>
      <c r="AR5745" t="str">
        <f>IFERROR(IF(OR(AP5745=338,AP5745=340,AP5745=341,AP5745=342,AP5745="342A",AP5745="342B"),PorcenRet(AP5745,AT5745,AU5745),INDEX(PORCENTAJEBUSCAR,MATCH(AP5745,CódigoRET,0),4)*1),"")</f>
        <v/>
      </c>
      <c r="AS5745">
        <f t="shared" si="625"/>
        <v>0</v>
      </c>
      <c r="BF5745" t="str">
        <f>IFERROR(IF(OR(BD5745=338,BD5745=340,BD5745=341,BD5745=342,BD5745="342A",BD5745="342B"),PorcenRet(BD5745,BH5745,BI5745),INDEX(PORCENTAJEBUSCAR,MATCH(BD5745,CódigoRET,0),4)*1),"")</f>
        <v/>
      </c>
      <c r="BG5745">
        <f t="shared" si="626"/>
        <v>0</v>
      </c>
      <c r="BO5745">
        <f t="shared" si="627"/>
        <v>0</v>
      </c>
      <c r="CC5745">
        <f t="shared" si="628"/>
        <v>0</v>
      </c>
      <c r="CD5745">
        <f t="shared" si="629"/>
        <v>0</v>
      </c>
      <c r="CG5745">
        <f ca="1">IFERROR(INDIRECT("IVA!X"&amp;MATCH(MID(COMPRAS!C5645,1,2)&amp;MID(COMPRAS!F5645,1,2)&amp;MID(COMPRAS!D5645,1,2),IVA!W:W,0)),"SIN COD.")</f>
        <v>0</v>
      </c>
      <c r="CH5745">
        <f ca="1">IFERROR(INDIRECT("IVA!Y"&amp;MATCH(MID(COMPRAS!C5645,1,2)&amp;MID(COMPRAS!F5645,1,2)&amp;MID(COMPRAS!D5645,1,2),IVA!W:W,0)),"SIN COD.")</f>
        <v>0</v>
      </c>
    </row>
    <row r="5746" spans="1:86" x14ac:dyDescent="0.25">
      <c r="A5746"/>
      <c r="B5746"/>
      <c r="D5746"/>
      <c r="AL5746">
        <f t="shared" si="623"/>
        <v>0</v>
      </c>
      <c r="AQ5746">
        <f t="shared" si="624"/>
        <v>0</v>
      </c>
      <c r="AR5746" t="str">
        <f>IFERROR(IF(OR(AP5746=338,AP5746=340,AP5746=341,AP5746=342,AP5746="342A",AP5746="342B"),PorcenRet(AP5746,AT5746,AU5746),INDEX(PORCENTAJEBUSCAR,MATCH(AP5746,CódigoRET,0),4)*1),"")</f>
        <v/>
      </c>
      <c r="AS5746">
        <f t="shared" si="625"/>
        <v>0</v>
      </c>
      <c r="BF5746" t="str">
        <f>IFERROR(IF(OR(BD5746=338,BD5746=340,BD5746=341,BD5746=342,BD5746="342A",BD5746="342B"),PorcenRet(BD5746,BH5746,BI5746),INDEX(PORCENTAJEBUSCAR,MATCH(BD5746,CódigoRET,0),4)*1),"")</f>
        <v/>
      </c>
      <c r="BG5746">
        <f t="shared" si="626"/>
        <v>0</v>
      </c>
      <c r="BO5746">
        <f t="shared" si="627"/>
        <v>0</v>
      </c>
      <c r="CC5746">
        <f t="shared" si="628"/>
        <v>0</v>
      </c>
      <c r="CD5746">
        <f t="shared" si="629"/>
        <v>0</v>
      </c>
      <c r="CG5746">
        <f ca="1">IFERROR(INDIRECT("IVA!X"&amp;MATCH(MID(COMPRAS!C5646,1,2)&amp;MID(COMPRAS!F5646,1,2)&amp;MID(COMPRAS!D5646,1,2),IVA!W:W,0)),"SIN COD.")</f>
        <v>0</v>
      </c>
      <c r="CH5746">
        <f ca="1">IFERROR(INDIRECT("IVA!Y"&amp;MATCH(MID(COMPRAS!C5646,1,2)&amp;MID(COMPRAS!F5646,1,2)&amp;MID(COMPRAS!D5646,1,2),IVA!W:W,0)),"SIN COD.")</f>
        <v>0</v>
      </c>
    </row>
    <row r="5747" spans="1:86" x14ac:dyDescent="0.25">
      <c r="A5747"/>
      <c r="B5747"/>
      <c r="D5747"/>
      <c r="AL5747">
        <f t="shared" si="623"/>
        <v>0</v>
      </c>
      <c r="AQ5747">
        <f t="shared" si="624"/>
        <v>0</v>
      </c>
      <c r="AR5747" t="str">
        <f>IFERROR(IF(OR(AP5747=338,AP5747=340,AP5747=341,AP5747=342,AP5747="342A",AP5747="342B"),PorcenRet(AP5747,AT5747,AU5747),INDEX(PORCENTAJEBUSCAR,MATCH(AP5747,CódigoRET,0),4)*1),"")</f>
        <v/>
      </c>
      <c r="AS5747">
        <f t="shared" si="625"/>
        <v>0</v>
      </c>
      <c r="BF5747" t="str">
        <f>IFERROR(IF(OR(BD5747=338,BD5747=340,BD5747=341,BD5747=342,BD5747="342A",BD5747="342B"),PorcenRet(BD5747,BH5747,BI5747),INDEX(PORCENTAJEBUSCAR,MATCH(BD5747,CódigoRET,0),4)*1),"")</f>
        <v/>
      </c>
      <c r="BG5747">
        <f t="shared" si="626"/>
        <v>0</v>
      </c>
      <c r="BO5747">
        <f t="shared" si="627"/>
        <v>0</v>
      </c>
      <c r="CC5747">
        <f t="shared" si="628"/>
        <v>0</v>
      </c>
      <c r="CD5747">
        <f t="shared" si="629"/>
        <v>0</v>
      </c>
      <c r="CG5747">
        <f ca="1">IFERROR(INDIRECT("IVA!X"&amp;MATCH(MID(COMPRAS!C5647,1,2)&amp;MID(COMPRAS!F5647,1,2)&amp;MID(COMPRAS!D5647,1,2),IVA!W:W,0)),"SIN COD.")</f>
        <v>0</v>
      </c>
      <c r="CH5747">
        <f ca="1">IFERROR(INDIRECT("IVA!Y"&amp;MATCH(MID(COMPRAS!C5647,1,2)&amp;MID(COMPRAS!F5647,1,2)&amp;MID(COMPRAS!D5647,1,2),IVA!W:W,0)),"SIN COD.")</f>
        <v>0</v>
      </c>
    </row>
    <row r="5748" spans="1:86" x14ac:dyDescent="0.25">
      <c r="A5748"/>
      <c r="B5748"/>
      <c r="D5748"/>
      <c r="AL5748">
        <f t="shared" si="623"/>
        <v>0</v>
      </c>
      <c r="AQ5748">
        <f t="shared" si="624"/>
        <v>0</v>
      </c>
      <c r="AR5748" t="str">
        <f>IFERROR(IF(OR(AP5748=338,AP5748=340,AP5748=341,AP5748=342,AP5748="342A",AP5748="342B"),PorcenRet(AP5748,AT5748,AU5748),INDEX(PORCENTAJEBUSCAR,MATCH(AP5748,CódigoRET,0),4)*1),"")</f>
        <v/>
      </c>
      <c r="AS5748">
        <f t="shared" si="625"/>
        <v>0</v>
      </c>
      <c r="BF5748" t="str">
        <f>IFERROR(IF(OR(BD5748=338,BD5748=340,BD5748=341,BD5748=342,BD5748="342A",BD5748="342B"),PorcenRet(BD5748,BH5748,BI5748),INDEX(PORCENTAJEBUSCAR,MATCH(BD5748,CódigoRET,0),4)*1),"")</f>
        <v/>
      </c>
      <c r="BG5748">
        <f t="shared" si="626"/>
        <v>0</v>
      </c>
      <c r="BO5748">
        <f t="shared" si="627"/>
        <v>0</v>
      </c>
      <c r="CC5748">
        <f t="shared" si="628"/>
        <v>0</v>
      </c>
      <c r="CD5748">
        <f t="shared" si="629"/>
        <v>0</v>
      </c>
      <c r="CG5748">
        <f ca="1">IFERROR(INDIRECT("IVA!X"&amp;MATCH(MID(COMPRAS!C5648,1,2)&amp;MID(COMPRAS!F5648,1,2)&amp;MID(COMPRAS!D5648,1,2),IVA!W:W,0)),"SIN COD.")</f>
        <v>0</v>
      </c>
      <c r="CH5748">
        <f ca="1">IFERROR(INDIRECT("IVA!Y"&amp;MATCH(MID(COMPRAS!C5648,1,2)&amp;MID(COMPRAS!F5648,1,2)&amp;MID(COMPRAS!D5648,1,2),IVA!W:W,0)),"SIN COD.")</f>
        <v>0</v>
      </c>
    </row>
    <row r="5749" spans="1:86" x14ac:dyDescent="0.25">
      <c r="A5749"/>
      <c r="B5749"/>
      <c r="D5749"/>
      <c r="AL5749">
        <f t="shared" si="623"/>
        <v>0</v>
      </c>
      <c r="AQ5749">
        <f t="shared" si="624"/>
        <v>0</v>
      </c>
      <c r="AR5749" t="str">
        <f>IFERROR(IF(OR(AP5749=338,AP5749=340,AP5749=341,AP5749=342,AP5749="342A",AP5749="342B"),PorcenRet(AP5749,AT5749,AU5749),INDEX(PORCENTAJEBUSCAR,MATCH(AP5749,CódigoRET,0),4)*1),"")</f>
        <v/>
      </c>
      <c r="AS5749">
        <f t="shared" si="625"/>
        <v>0</v>
      </c>
      <c r="BF5749" t="str">
        <f>IFERROR(IF(OR(BD5749=338,BD5749=340,BD5749=341,BD5749=342,BD5749="342A",BD5749="342B"),PorcenRet(BD5749,BH5749,BI5749),INDEX(PORCENTAJEBUSCAR,MATCH(BD5749,CódigoRET,0),4)*1),"")</f>
        <v/>
      </c>
      <c r="BG5749">
        <f t="shared" si="626"/>
        <v>0</v>
      </c>
      <c r="BO5749">
        <f t="shared" si="627"/>
        <v>0</v>
      </c>
      <c r="CC5749">
        <f t="shared" si="628"/>
        <v>0</v>
      </c>
      <c r="CD5749">
        <f t="shared" si="629"/>
        <v>0</v>
      </c>
      <c r="CG5749">
        <f ca="1">IFERROR(INDIRECT("IVA!X"&amp;MATCH(MID(COMPRAS!C5649,1,2)&amp;MID(COMPRAS!F5649,1,2)&amp;MID(COMPRAS!D5649,1,2),IVA!W:W,0)),"SIN COD.")</f>
        <v>0</v>
      </c>
      <c r="CH5749">
        <f ca="1">IFERROR(INDIRECT("IVA!Y"&amp;MATCH(MID(COMPRAS!C5649,1,2)&amp;MID(COMPRAS!F5649,1,2)&amp;MID(COMPRAS!D5649,1,2),IVA!W:W,0)),"SIN COD.")</f>
        <v>0</v>
      </c>
    </row>
    <row r="5750" spans="1:86" x14ac:dyDescent="0.25">
      <c r="A5750"/>
      <c r="B5750"/>
      <c r="D5750"/>
      <c r="AL5750">
        <f t="shared" si="623"/>
        <v>0</v>
      </c>
      <c r="AQ5750">
        <f t="shared" si="624"/>
        <v>0</v>
      </c>
      <c r="AR5750" t="str">
        <f>IFERROR(IF(OR(AP5750=338,AP5750=340,AP5750=341,AP5750=342,AP5750="342A",AP5750="342B"),PorcenRet(AP5750,AT5750,AU5750),INDEX(PORCENTAJEBUSCAR,MATCH(AP5750,CódigoRET,0),4)*1),"")</f>
        <v/>
      </c>
      <c r="AS5750">
        <f t="shared" si="625"/>
        <v>0</v>
      </c>
      <c r="BF5750" t="str">
        <f>IFERROR(IF(OR(BD5750=338,BD5750=340,BD5750=341,BD5750=342,BD5750="342A",BD5750="342B"),PorcenRet(BD5750,BH5750,BI5750),INDEX(PORCENTAJEBUSCAR,MATCH(BD5750,CódigoRET,0),4)*1),"")</f>
        <v/>
      </c>
      <c r="BG5750">
        <f t="shared" si="626"/>
        <v>0</v>
      </c>
      <c r="BO5750">
        <f t="shared" si="627"/>
        <v>0</v>
      </c>
      <c r="CC5750">
        <f t="shared" si="628"/>
        <v>0</v>
      </c>
      <c r="CD5750">
        <f t="shared" si="629"/>
        <v>0</v>
      </c>
      <c r="CG5750">
        <f ca="1">IFERROR(INDIRECT("IVA!X"&amp;MATCH(MID(COMPRAS!C5650,1,2)&amp;MID(COMPRAS!F5650,1,2)&amp;MID(COMPRAS!D5650,1,2),IVA!W:W,0)),"SIN COD.")</f>
        <v>0</v>
      </c>
      <c r="CH5750">
        <f ca="1">IFERROR(INDIRECT("IVA!Y"&amp;MATCH(MID(COMPRAS!C5650,1,2)&amp;MID(COMPRAS!F5650,1,2)&amp;MID(COMPRAS!D5650,1,2),IVA!W:W,0)),"SIN COD.")</f>
        <v>0</v>
      </c>
    </row>
    <row r="5751" spans="1:86" x14ac:dyDescent="0.25">
      <c r="A5751"/>
      <c r="B5751"/>
      <c r="D5751"/>
      <c r="AL5751">
        <f t="shared" si="623"/>
        <v>0</v>
      </c>
      <c r="AQ5751">
        <f t="shared" si="624"/>
        <v>0</v>
      </c>
      <c r="AR5751" t="str">
        <f>IFERROR(IF(OR(AP5751=338,AP5751=340,AP5751=341,AP5751=342,AP5751="342A",AP5751="342B"),PorcenRet(AP5751,AT5751,AU5751),INDEX(PORCENTAJEBUSCAR,MATCH(AP5751,CódigoRET,0),4)*1),"")</f>
        <v/>
      </c>
      <c r="AS5751">
        <f t="shared" si="625"/>
        <v>0</v>
      </c>
      <c r="BF5751" t="str">
        <f>IFERROR(IF(OR(BD5751=338,BD5751=340,BD5751=341,BD5751=342,BD5751="342A",BD5751="342B"),PorcenRet(BD5751,BH5751,BI5751),INDEX(PORCENTAJEBUSCAR,MATCH(BD5751,CódigoRET,0),4)*1),"")</f>
        <v/>
      </c>
      <c r="BG5751">
        <f t="shared" si="626"/>
        <v>0</v>
      </c>
      <c r="BO5751">
        <f t="shared" si="627"/>
        <v>0</v>
      </c>
      <c r="CC5751">
        <f t="shared" si="628"/>
        <v>0</v>
      </c>
      <c r="CD5751">
        <f t="shared" si="629"/>
        <v>0</v>
      </c>
      <c r="CG5751">
        <f ca="1">IFERROR(INDIRECT("IVA!X"&amp;MATCH(MID(COMPRAS!C5651,1,2)&amp;MID(COMPRAS!F5651,1,2)&amp;MID(COMPRAS!D5651,1,2),IVA!W:W,0)),"SIN COD.")</f>
        <v>0</v>
      </c>
      <c r="CH5751">
        <f ca="1">IFERROR(INDIRECT("IVA!Y"&amp;MATCH(MID(COMPRAS!C5651,1,2)&amp;MID(COMPRAS!F5651,1,2)&amp;MID(COMPRAS!D5651,1,2),IVA!W:W,0)),"SIN COD.")</f>
        <v>0</v>
      </c>
    </row>
    <row r="5752" spans="1:86" x14ac:dyDescent="0.25">
      <c r="A5752"/>
      <c r="B5752"/>
      <c r="D5752"/>
      <c r="AL5752">
        <f t="shared" si="623"/>
        <v>0</v>
      </c>
      <c r="AQ5752">
        <f t="shared" si="624"/>
        <v>0</v>
      </c>
      <c r="AR5752" t="str">
        <f>IFERROR(IF(OR(AP5752=338,AP5752=340,AP5752=341,AP5752=342,AP5752="342A",AP5752="342B"),PorcenRet(AP5752,AT5752,AU5752),INDEX(PORCENTAJEBUSCAR,MATCH(AP5752,CódigoRET,0),4)*1),"")</f>
        <v/>
      </c>
      <c r="AS5752">
        <f t="shared" si="625"/>
        <v>0</v>
      </c>
      <c r="BF5752" t="str">
        <f>IFERROR(IF(OR(BD5752=338,BD5752=340,BD5752=341,BD5752=342,BD5752="342A",BD5752="342B"),PorcenRet(BD5752,BH5752,BI5752),INDEX(PORCENTAJEBUSCAR,MATCH(BD5752,CódigoRET,0),4)*1),"")</f>
        <v/>
      </c>
      <c r="BG5752">
        <f t="shared" si="626"/>
        <v>0</v>
      </c>
      <c r="BO5752">
        <f t="shared" si="627"/>
        <v>0</v>
      </c>
      <c r="CC5752">
        <f t="shared" si="628"/>
        <v>0</v>
      </c>
      <c r="CD5752">
        <f t="shared" si="629"/>
        <v>0</v>
      </c>
      <c r="CG5752">
        <f ca="1">IFERROR(INDIRECT("IVA!X"&amp;MATCH(MID(COMPRAS!C5652,1,2)&amp;MID(COMPRAS!F5652,1,2)&amp;MID(COMPRAS!D5652,1,2),IVA!W:W,0)),"SIN COD.")</f>
        <v>0</v>
      </c>
      <c r="CH5752">
        <f ca="1">IFERROR(INDIRECT("IVA!Y"&amp;MATCH(MID(COMPRAS!C5652,1,2)&amp;MID(COMPRAS!F5652,1,2)&amp;MID(COMPRAS!D5652,1,2),IVA!W:W,0)),"SIN COD.")</f>
        <v>0</v>
      </c>
    </row>
    <row r="5753" spans="1:86" x14ac:dyDescent="0.25">
      <c r="A5753"/>
      <c r="B5753"/>
      <c r="D5753"/>
      <c r="AL5753">
        <f t="shared" si="623"/>
        <v>0</v>
      </c>
      <c r="AQ5753">
        <f t="shared" si="624"/>
        <v>0</v>
      </c>
      <c r="AR5753" t="str">
        <f>IFERROR(IF(OR(AP5753=338,AP5753=340,AP5753=341,AP5753=342,AP5753="342A",AP5753="342B"),PorcenRet(AP5753,AT5753,AU5753),INDEX(PORCENTAJEBUSCAR,MATCH(AP5753,CódigoRET,0),4)*1),"")</f>
        <v/>
      </c>
      <c r="AS5753">
        <f t="shared" si="625"/>
        <v>0</v>
      </c>
      <c r="BF5753" t="str">
        <f>IFERROR(IF(OR(BD5753=338,BD5753=340,BD5753=341,BD5753=342,BD5753="342A",BD5753="342B"),PorcenRet(BD5753,BH5753,BI5753),INDEX(PORCENTAJEBUSCAR,MATCH(BD5753,CódigoRET,0),4)*1),"")</f>
        <v/>
      </c>
      <c r="BG5753">
        <f t="shared" si="626"/>
        <v>0</v>
      </c>
      <c r="BO5753">
        <f t="shared" si="627"/>
        <v>0</v>
      </c>
      <c r="CC5753">
        <f t="shared" si="628"/>
        <v>0</v>
      </c>
      <c r="CD5753">
        <f t="shared" si="629"/>
        <v>0</v>
      </c>
      <c r="CG5753">
        <f ca="1">IFERROR(INDIRECT("IVA!X"&amp;MATCH(MID(COMPRAS!C5653,1,2)&amp;MID(COMPRAS!F5653,1,2)&amp;MID(COMPRAS!D5653,1,2),IVA!W:W,0)),"SIN COD.")</f>
        <v>0</v>
      </c>
      <c r="CH5753">
        <f ca="1">IFERROR(INDIRECT("IVA!Y"&amp;MATCH(MID(COMPRAS!C5653,1,2)&amp;MID(COMPRAS!F5653,1,2)&amp;MID(COMPRAS!D5653,1,2),IVA!W:W,0)),"SIN COD.")</f>
        <v>0</v>
      </c>
    </row>
    <row r="5754" spans="1:86" x14ac:dyDescent="0.25">
      <c r="A5754"/>
      <c r="B5754"/>
      <c r="D5754"/>
      <c r="AL5754">
        <f t="shared" si="623"/>
        <v>0</v>
      </c>
      <c r="AQ5754">
        <f t="shared" si="624"/>
        <v>0</v>
      </c>
      <c r="AR5754" t="str">
        <f>IFERROR(IF(OR(AP5754=338,AP5754=340,AP5754=341,AP5754=342,AP5754="342A",AP5754="342B"),PorcenRet(AP5754,AT5754,AU5754),INDEX(PORCENTAJEBUSCAR,MATCH(AP5754,CódigoRET,0),4)*1),"")</f>
        <v/>
      </c>
      <c r="AS5754">
        <f t="shared" si="625"/>
        <v>0</v>
      </c>
      <c r="BF5754" t="str">
        <f>IFERROR(IF(OR(BD5754=338,BD5754=340,BD5754=341,BD5754=342,BD5754="342A",BD5754="342B"),PorcenRet(BD5754,BH5754,BI5754),INDEX(PORCENTAJEBUSCAR,MATCH(BD5754,CódigoRET,0),4)*1),"")</f>
        <v/>
      </c>
      <c r="BG5754">
        <f t="shared" si="626"/>
        <v>0</v>
      </c>
      <c r="BO5754">
        <f t="shared" si="627"/>
        <v>0</v>
      </c>
      <c r="CC5754">
        <f t="shared" si="628"/>
        <v>0</v>
      </c>
      <c r="CD5754">
        <f t="shared" si="629"/>
        <v>0</v>
      </c>
      <c r="CG5754">
        <f ca="1">IFERROR(INDIRECT("IVA!X"&amp;MATCH(MID(COMPRAS!C5654,1,2)&amp;MID(COMPRAS!F5654,1,2)&amp;MID(COMPRAS!D5654,1,2),IVA!W:W,0)),"SIN COD.")</f>
        <v>0</v>
      </c>
      <c r="CH5754">
        <f ca="1">IFERROR(INDIRECT("IVA!Y"&amp;MATCH(MID(COMPRAS!C5654,1,2)&amp;MID(COMPRAS!F5654,1,2)&amp;MID(COMPRAS!D5654,1,2),IVA!W:W,0)),"SIN COD.")</f>
        <v>0</v>
      </c>
    </row>
    <row r="5755" spans="1:86" x14ac:dyDescent="0.25">
      <c r="A5755"/>
      <c r="B5755"/>
      <c r="D5755"/>
      <c r="AL5755">
        <f t="shared" si="623"/>
        <v>0</v>
      </c>
      <c r="AQ5755">
        <f t="shared" si="624"/>
        <v>0</v>
      </c>
      <c r="AR5755" t="str">
        <f>IFERROR(IF(OR(AP5755=338,AP5755=340,AP5755=341,AP5755=342,AP5755="342A",AP5755="342B"),PorcenRet(AP5755,AT5755,AU5755),INDEX(PORCENTAJEBUSCAR,MATCH(AP5755,CódigoRET,0),4)*1),"")</f>
        <v/>
      </c>
      <c r="AS5755">
        <f t="shared" si="625"/>
        <v>0</v>
      </c>
      <c r="BF5755" t="str">
        <f>IFERROR(IF(OR(BD5755=338,BD5755=340,BD5755=341,BD5755=342,BD5755="342A",BD5755="342B"),PorcenRet(BD5755,BH5755,BI5755),INDEX(PORCENTAJEBUSCAR,MATCH(BD5755,CódigoRET,0),4)*1),"")</f>
        <v/>
      </c>
      <c r="BG5755">
        <f t="shared" si="626"/>
        <v>0</v>
      </c>
      <c r="BO5755">
        <f t="shared" si="627"/>
        <v>0</v>
      </c>
      <c r="CC5755">
        <f t="shared" si="628"/>
        <v>0</v>
      </c>
      <c r="CD5755">
        <f t="shared" si="629"/>
        <v>0</v>
      </c>
      <c r="CG5755">
        <f ca="1">IFERROR(INDIRECT("IVA!X"&amp;MATCH(MID(COMPRAS!C5655,1,2)&amp;MID(COMPRAS!F5655,1,2)&amp;MID(COMPRAS!D5655,1,2),IVA!W:W,0)),"SIN COD.")</f>
        <v>0</v>
      </c>
      <c r="CH5755">
        <f ca="1">IFERROR(INDIRECT("IVA!Y"&amp;MATCH(MID(COMPRAS!C5655,1,2)&amp;MID(COMPRAS!F5655,1,2)&amp;MID(COMPRAS!D5655,1,2),IVA!W:W,0)),"SIN COD.")</f>
        <v>0</v>
      </c>
    </row>
    <row r="5756" spans="1:86" x14ac:dyDescent="0.25">
      <c r="A5756"/>
      <c r="B5756"/>
      <c r="D5756"/>
      <c r="AL5756">
        <f t="shared" si="623"/>
        <v>0</v>
      </c>
      <c r="AQ5756">
        <f t="shared" si="624"/>
        <v>0</v>
      </c>
      <c r="AR5756" t="str">
        <f>IFERROR(IF(OR(AP5756=338,AP5756=340,AP5756=341,AP5756=342,AP5756="342A",AP5756="342B"),PorcenRet(AP5756,AT5756,AU5756),INDEX(PORCENTAJEBUSCAR,MATCH(AP5756,CódigoRET,0),4)*1),"")</f>
        <v/>
      </c>
      <c r="AS5756">
        <f t="shared" si="625"/>
        <v>0</v>
      </c>
      <c r="BF5756" t="str">
        <f>IFERROR(IF(OR(BD5756=338,BD5756=340,BD5756=341,BD5756=342,BD5756="342A",BD5756="342B"),PorcenRet(BD5756,BH5756,BI5756),INDEX(PORCENTAJEBUSCAR,MATCH(BD5756,CódigoRET,0),4)*1),"")</f>
        <v/>
      </c>
      <c r="BG5756">
        <f t="shared" si="626"/>
        <v>0</v>
      </c>
      <c r="BO5756">
        <f t="shared" si="627"/>
        <v>0</v>
      </c>
      <c r="CC5756">
        <f t="shared" si="628"/>
        <v>0</v>
      </c>
      <c r="CD5756">
        <f t="shared" si="629"/>
        <v>0</v>
      </c>
      <c r="CG5756">
        <f ca="1">IFERROR(INDIRECT("IVA!X"&amp;MATCH(MID(COMPRAS!C5656,1,2)&amp;MID(COMPRAS!F5656,1,2)&amp;MID(COMPRAS!D5656,1,2),IVA!W:W,0)),"SIN COD.")</f>
        <v>0</v>
      </c>
      <c r="CH5756">
        <f ca="1">IFERROR(INDIRECT("IVA!Y"&amp;MATCH(MID(COMPRAS!C5656,1,2)&amp;MID(COMPRAS!F5656,1,2)&amp;MID(COMPRAS!D5656,1,2),IVA!W:W,0)),"SIN COD.")</f>
        <v>0</v>
      </c>
    </row>
    <row r="5757" spans="1:86" x14ac:dyDescent="0.25">
      <c r="A5757"/>
      <c r="B5757"/>
      <c r="D5757"/>
      <c r="AL5757">
        <f t="shared" si="623"/>
        <v>0</v>
      </c>
      <c r="AQ5757">
        <f t="shared" si="624"/>
        <v>0</v>
      </c>
      <c r="AR5757" t="str">
        <f>IFERROR(IF(OR(AP5757=338,AP5757=340,AP5757=341,AP5757=342,AP5757="342A",AP5757="342B"),PorcenRet(AP5757,AT5757,AU5757),INDEX(PORCENTAJEBUSCAR,MATCH(AP5757,CódigoRET,0),4)*1),"")</f>
        <v/>
      </c>
      <c r="AS5757">
        <f t="shared" si="625"/>
        <v>0</v>
      </c>
      <c r="BF5757" t="str">
        <f>IFERROR(IF(OR(BD5757=338,BD5757=340,BD5757=341,BD5757=342,BD5757="342A",BD5757="342B"),PorcenRet(BD5757,BH5757,BI5757),INDEX(PORCENTAJEBUSCAR,MATCH(BD5757,CódigoRET,0),4)*1),"")</f>
        <v/>
      </c>
      <c r="BG5757">
        <f t="shared" si="626"/>
        <v>0</v>
      </c>
      <c r="BO5757">
        <f t="shared" si="627"/>
        <v>0</v>
      </c>
      <c r="CC5757">
        <f t="shared" si="628"/>
        <v>0</v>
      </c>
      <c r="CD5757">
        <f t="shared" si="629"/>
        <v>0</v>
      </c>
      <c r="CG5757">
        <f ca="1">IFERROR(INDIRECT("IVA!X"&amp;MATCH(MID(COMPRAS!C5657,1,2)&amp;MID(COMPRAS!F5657,1,2)&amp;MID(COMPRAS!D5657,1,2),IVA!W:W,0)),"SIN COD.")</f>
        <v>0</v>
      </c>
      <c r="CH5757">
        <f ca="1">IFERROR(INDIRECT("IVA!Y"&amp;MATCH(MID(COMPRAS!C5657,1,2)&amp;MID(COMPRAS!F5657,1,2)&amp;MID(COMPRAS!D5657,1,2),IVA!W:W,0)),"SIN COD.")</f>
        <v>0</v>
      </c>
    </row>
    <row r="5758" spans="1:86" x14ac:dyDescent="0.25">
      <c r="A5758"/>
      <c r="B5758"/>
      <c r="D5758"/>
      <c r="AL5758">
        <f t="shared" si="623"/>
        <v>0</v>
      </c>
      <c r="AQ5758">
        <f t="shared" si="624"/>
        <v>0</v>
      </c>
      <c r="AR5758" t="str">
        <f>IFERROR(IF(OR(AP5758=338,AP5758=340,AP5758=341,AP5758=342,AP5758="342A",AP5758="342B"),PorcenRet(AP5758,AT5758,AU5758),INDEX(PORCENTAJEBUSCAR,MATCH(AP5758,CódigoRET,0),4)*1),"")</f>
        <v/>
      </c>
      <c r="AS5758">
        <f t="shared" si="625"/>
        <v>0</v>
      </c>
      <c r="BF5758" t="str">
        <f>IFERROR(IF(OR(BD5758=338,BD5758=340,BD5758=341,BD5758=342,BD5758="342A",BD5758="342B"),PorcenRet(BD5758,BH5758,BI5758),INDEX(PORCENTAJEBUSCAR,MATCH(BD5758,CódigoRET,0),4)*1),"")</f>
        <v/>
      </c>
      <c r="BG5758">
        <f t="shared" si="626"/>
        <v>0</v>
      </c>
      <c r="BO5758">
        <f t="shared" si="627"/>
        <v>0</v>
      </c>
      <c r="CC5758">
        <f t="shared" si="628"/>
        <v>0</v>
      </c>
      <c r="CD5758">
        <f t="shared" si="629"/>
        <v>0</v>
      </c>
      <c r="CG5758">
        <f ca="1">IFERROR(INDIRECT("IVA!X"&amp;MATCH(MID(COMPRAS!C5658,1,2)&amp;MID(COMPRAS!F5658,1,2)&amp;MID(COMPRAS!D5658,1,2),IVA!W:W,0)),"SIN COD.")</f>
        <v>0</v>
      </c>
      <c r="CH5758">
        <f ca="1">IFERROR(INDIRECT("IVA!Y"&amp;MATCH(MID(COMPRAS!C5658,1,2)&amp;MID(COMPRAS!F5658,1,2)&amp;MID(COMPRAS!D5658,1,2),IVA!W:W,0)),"SIN COD.")</f>
        <v>0</v>
      </c>
    </row>
    <row r="5759" spans="1:86" x14ac:dyDescent="0.25">
      <c r="A5759"/>
      <c r="B5759"/>
      <c r="D5759"/>
      <c r="AL5759">
        <f t="shared" si="623"/>
        <v>0</v>
      </c>
      <c r="AQ5759">
        <f t="shared" si="624"/>
        <v>0</v>
      </c>
      <c r="AR5759" t="str">
        <f>IFERROR(IF(OR(AP5759=338,AP5759=340,AP5759=341,AP5759=342,AP5759="342A",AP5759="342B"),PorcenRet(AP5759,AT5759,AU5759),INDEX(PORCENTAJEBUSCAR,MATCH(AP5759,CódigoRET,0),4)*1),"")</f>
        <v/>
      </c>
      <c r="AS5759">
        <f t="shared" si="625"/>
        <v>0</v>
      </c>
      <c r="BF5759" t="str">
        <f>IFERROR(IF(OR(BD5759=338,BD5759=340,BD5759=341,BD5759=342,BD5759="342A",BD5759="342B"),PorcenRet(BD5759,BH5759,BI5759),INDEX(PORCENTAJEBUSCAR,MATCH(BD5759,CódigoRET,0),4)*1),"")</f>
        <v/>
      </c>
      <c r="BG5759">
        <f t="shared" si="626"/>
        <v>0</v>
      </c>
      <c r="BO5759">
        <f t="shared" si="627"/>
        <v>0</v>
      </c>
      <c r="CC5759">
        <f t="shared" si="628"/>
        <v>0</v>
      </c>
      <c r="CD5759">
        <f t="shared" si="629"/>
        <v>0</v>
      </c>
      <c r="CG5759">
        <f ca="1">IFERROR(INDIRECT("IVA!X"&amp;MATCH(MID(COMPRAS!C5659,1,2)&amp;MID(COMPRAS!F5659,1,2)&amp;MID(COMPRAS!D5659,1,2),IVA!W:W,0)),"SIN COD.")</f>
        <v>0</v>
      </c>
      <c r="CH5759">
        <f ca="1">IFERROR(INDIRECT("IVA!Y"&amp;MATCH(MID(COMPRAS!C5659,1,2)&amp;MID(COMPRAS!F5659,1,2)&amp;MID(COMPRAS!D5659,1,2),IVA!W:W,0)),"SIN COD.")</f>
        <v>0</v>
      </c>
    </row>
    <row r="5760" spans="1:86" x14ac:dyDescent="0.25">
      <c r="A5760"/>
      <c r="B5760"/>
      <c r="D5760"/>
      <c r="AL5760">
        <f t="shared" si="623"/>
        <v>0</v>
      </c>
      <c r="AQ5760">
        <f t="shared" si="624"/>
        <v>0</v>
      </c>
      <c r="AR5760" t="str">
        <f>IFERROR(IF(OR(AP5760=338,AP5760=340,AP5760=341,AP5760=342,AP5760="342A",AP5760="342B"),PorcenRet(AP5760,AT5760,AU5760),INDEX(PORCENTAJEBUSCAR,MATCH(AP5760,CódigoRET,0),4)*1),"")</f>
        <v/>
      </c>
      <c r="AS5760">
        <f t="shared" si="625"/>
        <v>0</v>
      </c>
      <c r="BF5760" t="str">
        <f>IFERROR(IF(OR(BD5760=338,BD5760=340,BD5760=341,BD5760=342,BD5760="342A",BD5760="342B"),PorcenRet(BD5760,BH5760,BI5760),INDEX(PORCENTAJEBUSCAR,MATCH(BD5760,CódigoRET,0),4)*1),"")</f>
        <v/>
      </c>
      <c r="BG5760">
        <f t="shared" si="626"/>
        <v>0</v>
      </c>
      <c r="BO5760">
        <f t="shared" si="627"/>
        <v>0</v>
      </c>
      <c r="CC5760">
        <f t="shared" si="628"/>
        <v>0</v>
      </c>
      <c r="CD5760">
        <f t="shared" si="629"/>
        <v>0</v>
      </c>
      <c r="CG5760">
        <f ca="1">IFERROR(INDIRECT("IVA!X"&amp;MATCH(MID(COMPRAS!C5660,1,2)&amp;MID(COMPRAS!F5660,1,2)&amp;MID(COMPRAS!D5660,1,2),IVA!W:W,0)),"SIN COD.")</f>
        <v>0</v>
      </c>
      <c r="CH5760">
        <f ca="1">IFERROR(INDIRECT("IVA!Y"&amp;MATCH(MID(COMPRAS!C5660,1,2)&amp;MID(COMPRAS!F5660,1,2)&amp;MID(COMPRAS!D5660,1,2),IVA!W:W,0)),"SIN COD.")</f>
        <v>0</v>
      </c>
    </row>
    <row r="5761" spans="1:86" x14ac:dyDescent="0.25">
      <c r="A5761"/>
      <c r="B5761"/>
      <c r="D5761"/>
      <c r="AL5761">
        <f t="shared" si="623"/>
        <v>0</v>
      </c>
      <c r="AQ5761">
        <f t="shared" si="624"/>
        <v>0</v>
      </c>
      <c r="AR5761" t="str">
        <f>IFERROR(IF(OR(AP5761=338,AP5761=340,AP5761=341,AP5761=342,AP5761="342A",AP5761="342B"),PorcenRet(AP5761,AT5761,AU5761),INDEX(PORCENTAJEBUSCAR,MATCH(AP5761,CódigoRET,0),4)*1),"")</f>
        <v/>
      </c>
      <c r="AS5761">
        <f t="shared" si="625"/>
        <v>0</v>
      </c>
      <c r="BF5761" t="str">
        <f>IFERROR(IF(OR(BD5761=338,BD5761=340,BD5761=341,BD5761=342,BD5761="342A",BD5761="342B"),PorcenRet(BD5761,BH5761,BI5761),INDEX(PORCENTAJEBUSCAR,MATCH(BD5761,CódigoRET,0),4)*1),"")</f>
        <v/>
      </c>
      <c r="BG5761">
        <f t="shared" si="626"/>
        <v>0</v>
      </c>
      <c r="BO5761">
        <f t="shared" si="627"/>
        <v>0</v>
      </c>
      <c r="CC5761">
        <f t="shared" si="628"/>
        <v>0</v>
      </c>
      <c r="CD5761">
        <f t="shared" si="629"/>
        <v>0</v>
      </c>
      <c r="CG5761">
        <f ca="1">IFERROR(INDIRECT("IVA!X"&amp;MATCH(MID(COMPRAS!C5661,1,2)&amp;MID(COMPRAS!F5661,1,2)&amp;MID(COMPRAS!D5661,1,2),IVA!W:W,0)),"SIN COD.")</f>
        <v>0</v>
      </c>
      <c r="CH5761">
        <f ca="1">IFERROR(INDIRECT("IVA!Y"&amp;MATCH(MID(COMPRAS!C5661,1,2)&amp;MID(COMPRAS!F5661,1,2)&amp;MID(COMPRAS!D5661,1,2),IVA!W:W,0)),"SIN COD.")</f>
        <v>0</v>
      </c>
    </row>
    <row r="5762" spans="1:86" x14ac:dyDescent="0.25">
      <c r="A5762"/>
      <c r="B5762"/>
      <c r="D5762"/>
      <c r="AL5762">
        <f t="shared" ref="AL5762:AL5825" si="630">O5762+P5762+Q5762+R5762+S5762+T5762+U5762+V5762</f>
        <v>0</v>
      </c>
      <c r="AQ5762">
        <f t="shared" ref="AQ5762:AQ5825" si="631">+P5762+Q5762+R5762+S5762-BE5762-BQ5762-BW5762+O5762</f>
        <v>0</v>
      </c>
      <c r="AR5762" t="str">
        <f>IFERROR(IF(OR(AP5762=338,AP5762=340,AP5762=341,AP5762=342,AP5762="342A",AP5762="342B"),PorcenRet(AP5762,AT5762,AU5762),INDEX(PORCENTAJEBUSCAR,MATCH(AP5762,CódigoRET,0),4)*1),"")</f>
        <v/>
      </c>
      <c r="AS5762">
        <f t="shared" ref="AS5762:AS5825" si="632">ROUND(IF(AP5762="",0,AQ5762*(AR5762/100)),2)</f>
        <v>0</v>
      </c>
      <c r="BF5762" t="str">
        <f>IFERROR(IF(OR(BD5762=338,BD5762=340,BD5762=341,BD5762=342,BD5762="342A",BD5762="342B"),PorcenRet(BD5762,BH5762,BI5762),INDEX(PORCENTAJEBUSCAR,MATCH(BD5762,CódigoRET,0),4)*1),"")</f>
        <v/>
      </c>
      <c r="BG5762">
        <f t="shared" ref="BG5762:BG5825" si="633">ROUND(IF(BD5762="",0,BE5762*(BF5762/100)),2)</f>
        <v>0</v>
      </c>
      <c r="BO5762">
        <f t="shared" ref="BO5762:BO5825" si="634">IF(MID(F5762,1,2)="41",SUM(O5762:S5762),0)</f>
        <v>0</v>
      </c>
      <c r="CC5762">
        <f t="shared" ref="CC5762:CC5825" si="635">O5762+P5762+Q5762+R5762+S5762</f>
        <v>0</v>
      </c>
      <c r="CD5762">
        <f t="shared" ref="CD5762:CD5825" si="636">T5762+U5762</f>
        <v>0</v>
      </c>
      <c r="CG5762">
        <f ca="1">IFERROR(INDIRECT("IVA!X"&amp;MATCH(MID(COMPRAS!C5662,1,2)&amp;MID(COMPRAS!F5662,1,2)&amp;MID(COMPRAS!D5662,1,2),IVA!W:W,0)),"SIN COD.")</f>
        <v>0</v>
      </c>
      <c r="CH5762">
        <f ca="1">IFERROR(INDIRECT("IVA!Y"&amp;MATCH(MID(COMPRAS!C5662,1,2)&amp;MID(COMPRAS!F5662,1,2)&amp;MID(COMPRAS!D5662,1,2),IVA!W:W,0)),"SIN COD.")</f>
        <v>0</v>
      </c>
    </row>
    <row r="5763" spans="1:86" x14ac:dyDescent="0.25">
      <c r="A5763"/>
      <c r="B5763"/>
      <c r="D5763"/>
      <c r="AL5763">
        <f t="shared" si="630"/>
        <v>0</v>
      </c>
      <c r="AQ5763">
        <f t="shared" si="631"/>
        <v>0</v>
      </c>
      <c r="AR5763" t="str">
        <f>IFERROR(IF(OR(AP5763=338,AP5763=340,AP5763=341,AP5763=342,AP5763="342A",AP5763="342B"),PorcenRet(AP5763,AT5763,AU5763),INDEX(PORCENTAJEBUSCAR,MATCH(AP5763,CódigoRET,0),4)*1),"")</f>
        <v/>
      </c>
      <c r="AS5763">
        <f t="shared" si="632"/>
        <v>0</v>
      </c>
      <c r="BF5763" t="str">
        <f>IFERROR(IF(OR(BD5763=338,BD5763=340,BD5763=341,BD5763=342,BD5763="342A",BD5763="342B"),PorcenRet(BD5763,BH5763,BI5763),INDEX(PORCENTAJEBUSCAR,MATCH(BD5763,CódigoRET,0),4)*1),"")</f>
        <v/>
      </c>
      <c r="BG5763">
        <f t="shared" si="633"/>
        <v>0</v>
      </c>
      <c r="BO5763">
        <f t="shared" si="634"/>
        <v>0</v>
      </c>
      <c r="CC5763">
        <f t="shared" si="635"/>
        <v>0</v>
      </c>
      <c r="CD5763">
        <f t="shared" si="636"/>
        <v>0</v>
      </c>
      <c r="CG5763">
        <f ca="1">IFERROR(INDIRECT("IVA!X"&amp;MATCH(MID(COMPRAS!C5663,1,2)&amp;MID(COMPRAS!F5663,1,2)&amp;MID(COMPRAS!D5663,1,2),IVA!W:W,0)),"SIN COD.")</f>
        <v>0</v>
      </c>
      <c r="CH5763">
        <f ca="1">IFERROR(INDIRECT("IVA!Y"&amp;MATCH(MID(COMPRAS!C5663,1,2)&amp;MID(COMPRAS!F5663,1,2)&amp;MID(COMPRAS!D5663,1,2),IVA!W:W,0)),"SIN COD.")</f>
        <v>0</v>
      </c>
    </row>
    <row r="5764" spans="1:86" x14ac:dyDescent="0.25">
      <c r="A5764"/>
      <c r="B5764"/>
      <c r="D5764"/>
      <c r="AL5764">
        <f t="shared" si="630"/>
        <v>0</v>
      </c>
      <c r="AQ5764">
        <f t="shared" si="631"/>
        <v>0</v>
      </c>
      <c r="AR5764" t="str">
        <f>IFERROR(IF(OR(AP5764=338,AP5764=340,AP5764=341,AP5764=342,AP5764="342A",AP5764="342B"),PorcenRet(AP5764,AT5764,AU5764),INDEX(PORCENTAJEBUSCAR,MATCH(AP5764,CódigoRET,0),4)*1),"")</f>
        <v/>
      </c>
      <c r="AS5764">
        <f t="shared" si="632"/>
        <v>0</v>
      </c>
      <c r="BF5764" t="str">
        <f>IFERROR(IF(OR(BD5764=338,BD5764=340,BD5764=341,BD5764=342,BD5764="342A",BD5764="342B"),PorcenRet(BD5764,BH5764,BI5764),INDEX(PORCENTAJEBUSCAR,MATCH(BD5764,CódigoRET,0),4)*1),"")</f>
        <v/>
      </c>
      <c r="BG5764">
        <f t="shared" si="633"/>
        <v>0</v>
      </c>
      <c r="BO5764">
        <f t="shared" si="634"/>
        <v>0</v>
      </c>
      <c r="CC5764">
        <f t="shared" si="635"/>
        <v>0</v>
      </c>
      <c r="CD5764">
        <f t="shared" si="636"/>
        <v>0</v>
      </c>
      <c r="CG5764">
        <f ca="1">IFERROR(INDIRECT("IVA!X"&amp;MATCH(MID(COMPRAS!C5664,1,2)&amp;MID(COMPRAS!F5664,1,2)&amp;MID(COMPRAS!D5664,1,2),IVA!W:W,0)),"SIN COD.")</f>
        <v>0</v>
      </c>
      <c r="CH5764">
        <f ca="1">IFERROR(INDIRECT("IVA!Y"&amp;MATCH(MID(COMPRAS!C5664,1,2)&amp;MID(COMPRAS!F5664,1,2)&amp;MID(COMPRAS!D5664,1,2),IVA!W:W,0)),"SIN COD.")</f>
        <v>0</v>
      </c>
    </row>
    <row r="5765" spans="1:86" x14ac:dyDescent="0.25">
      <c r="A5765"/>
      <c r="B5765"/>
      <c r="D5765"/>
      <c r="AL5765">
        <f t="shared" si="630"/>
        <v>0</v>
      </c>
      <c r="AQ5765">
        <f t="shared" si="631"/>
        <v>0</v>
      </c>
      <c r="AR5765" t="str">
        <f>IFERROR(IF(OR(AP5765=338,AP5765=340,AP5765=341,AP5765=342,AP5765="342A",AP5765="342B"),PorcenRet(AP5765,AT5765,AU5765),INDEX(PORCENTAJEBUSCAR,MATCH(AP5765,CódigoRET,0),4)*1),"")</f>
        <v/>
      </c>
      <c r="AS5765">
        <f t="shared" si="632"/>
        <v>0</v>
      </c>
      <c r="BF5765" t="str">
        <f>IFERROR(IF(OR(BD5765=338,BD5765=340,BD5765=341,BD5765=342,BD5765="342A",BD5765="342B"),PorcenRet(BD5765,BH5765,BI5765),INDEX(PORCENTAJEBUSCAR,MATCH(BD5765,CódigoRET,0),4)*1),"")</f>
        <v/>
      </c>
      <c r="BG5765">
        <f t="shared" si="633"/>
        <v>0</v>
      </c>
      <c r="BO5765">
        <f t="shared" si="634"/>
        <v>0</v>
      </c>
      <c r="CC5765">
        <f t="shared" si="635"/>
        <v>0</v>
      </c>
      <c r="CD5765">
        <f t="shared" si="636"/>
        <v>0</v>
      </c>
      <c r="CG5765">
        <f ca="1">IFERROR(INDIRECT("IVA!X"&amp;MATCH(MID(COMPRAS!C5665,1,2)&amp;MID(COMPRAS!F5665,1,2)&amp;MID(COMPRAS!D5665,1,2),IVA!W:W,0)),"SIN COD.")</f>
        <v>0</v>
      </c>
      <c r="CH5765">
        <f ca="1">IFERROR(INDIRECT("IVA!Y"&amp;MATCH(MID(COMPRAS!C5665,1,2)&amp;MID(COMPRAS!F5665,1,2)&amp;MID(COMPRAS!D5665,1,2),IVA!W:W,0)),"SIN COD.")</f>
        <v>0</v>
      </c>
    </row>
    <row r="5766" spans="1:86" x14ac:dyDescent="0.25">
      <c r="A5766"/>
      <c r="B5766"/>
      <c r="D5766"/>
      <c r="AL5766">
        <f t="shared" si="630"/>
        <v>0</v>
      </c>
      <c r="AQ5766">
        <f t="shared" si="631"/>
        <v>0</v>
      </c>
      <c r="AR5766" t="str">
        <f>IFERROR(IF(OR(AP5766=338,AP5766=340,AP5766=341,AP5766=342,AP5766="342A",AP5766="342B"),PorcenRet(AP5766,AT5766,AU5766),INDEX(PORCENTAJEBUSCAR,MATCH(AP5766,CódigoRET,0),4)*1),"")</f>
        <v/>
      </c>
      <c r="AS5766">
        <f t="shared" si="632"/>
        <v>0</v>
      </c>
      <c r="BF5766" t="str">
        <f>IFERROR(IF(OR(BD5766=338,BD5766=340,BD5766=341,BD5766=342,BD5766="342A",BD5766="342B"),PorcenRet(BD5766,BH5766,BI5766),INDEX(PORCENTAJEBUSCAR,MATCH(BD5766,CódigoRET,0),4)*1),"")</f>
        <v/>
      </c>
      <c r="BG5766">
        <f t="shared" si="633"/>
        <v>0</v>
      </c>
      <c r="BO5766">
        <f t="shared" si="634"/>
        <v>0</v>
      </c>
      <c r="CC5766">
        <f t="shared" si="635"/>
        <v>0</v>
      </c>
      <c r="CD5766">
        <f t="shared" si="636"/>
        <v>0</v>
      </c>
      <c r="CG5766">
        <f ca="1">IFERROR(INDIRECT("IVA!X"&amp;MATCH(MID(COMPRAS!C5666,1,2)&amp;MID(COMPRAS!F5666,1,2)&amp;MID(COMPRAS!D5666,1,2),IVA!W:W,0)),"SIN COD.")</f>
        <v>0</v>
      </c>
      <c r="CH5766">
        <f ca="1">IFERROR(INDIRECT("IVA!Y"&amp;MATCH(MID(COMPRAS!C5666,1,2)&amp;MID(COMPRAS!F5666,1,2)&amp;MID(COMPRAS!D5666,1,2),IVA!W:W,0)),"SIN COD.")</f>
        <v>0</v>
      </c>
    </row>
    <row r="5767" spans="1:86" x14ac:dyDescent="0.25">
      <c r="A5767"/>
      <c r="B5767"/>
      <c r="D5767"/>
      <c r="AL5767">
        <f t="shared" si="630"/>
        <v>0</v>
      </c>
      <c r="AQ5767">
        <f t="shared" si="631"/>
        <v>0</v>
      </c>
      <c r="AR5767" t="str">
        <f>IFERROR(IF(OR(AP5767=338,AP5767=340,AP5767=341,AP5767=342,AP5767="342A",AP5767="342B"),PorcenRet(AP5767,AT5767,AU5767),INDEX(PORCENTAJEBUSCAR,MATCH(AP5767,CódigoRET,0),4)*1),"")</f>
        <v/>
      </c>
      <c r="AS5767">
        <f t="shared" si="632"/>
        <v>0</v>
      </c>
      <c r="BF5767" t="str">
        <f>IFERROR(IF(OR(BD5767=338,BD5767=340,BD5767=341,BD5767=342,BD5767="342A",BD5767="342B"),PorcenRet(BD5767,BH5767,BI5767),INDEX(PORCENTAJEBUSCAR,MATCH(BD5767,CódigoRET,0),4)*1),"")</f>
        <v/>
      </c>
      <c r="BG5767">
        <f t="shared" si="633"/>
        <v>0</v>
      </c>
      <c r="BO5767">
        <f t="shared" si="634"/>
        <v>0</v>
      </c>
      <c r="CC5767">
        <f t="shared" si="635"/>
        <v>0</v>
      </c>
      <c r="CD5767">
        <f t="shared" si="636"/>
        <v>0</v>
      </c>
      <c r="CG5767">
        <f ca="1">IFERROR(INDIRECT("IVA!X"&amp;MATCH(MID(COMPRAS!C5667,1,2)&amp;MID(COMPRAS!F5667,1,2)&amp;MID(COMPRAS!D5667,1,2),IVA!W:W,0)),"SIN COD.")</f>
        <v>0</v>
      </c>
      <c r="CH5767">
        <f ca="1">IFERROR(INDIRECT("IVA!Y"&amp;MATCH(MID(COMPRAS!C5667,1,2)&amp;MID(COMPRAS!F5667,1,2)&amp;MID(COMPRAS!D5667,1,2),IVA!W:W,0)),"SIN COD.")</f>
        <v>0</v>
      </c>
    </row>
    <row r="5768" spans="1:86" x14ac:dyDescent="0.25">
      <c r="A5768"/>
      <c r="B5768"/>
      <c r="D5768"/>
      <c r="AL5768">
        <f t="shared" si="630"/>
        <v>0</v>
      </c>
      <c r="AQ5768">
        <f t="shared" si="631"/>
        <v>0</v>
      </c>
      <c r="AR5768" t="str">
        <f>IFERROR(IF(OR(AP5768=338,AP5768=340,AP5768=341,AP5768=342,AP5768="342A",AP5768="342B"),PorcenRet(AP5768,AT5768,AU5768),INDEX(PORCENTAJEBUSCAR,MATCH(AP5768,CódigoRET,0),4)*1),"")</f>
        <v/>
      </c>
      <c r="AS5768">
        <f t="shared" si="632"/>
        <v>0</v>
      </c>
      <c r="BF5768" t="str">
        <f>IFERROR(IF(OR(BD5768=338,BD5768=340,BD5768=341,BD5768=342,BD5768="342A",BD5768="342B"),PorcenRet(BD5768,BH5768,BI5768),INDEX(PORCENTAJEBUSCAR,MATCH(BD5768,CódigoRET,0),4)*1),"")</f>
        <v/>
      </c>
      <c r="BG5768">
        <f t="shared" si="633"/>
        <v>0</v>
      </c>
      <c r="BO5768">
        <f t="shared" si="634"/>
        <v>0</v>
      </c>
      <c r="CC5768">
        <f t="shared" si="635"/>
        <v>0</v>
      </c>
      <c r="CD5768">
        <f t="shared" si="636"/>
        <v>0</v>
      </c>
      <c r="CG5768">
        <f ca="1">IFERROR(INDIRECT("IVA!X"&amp;MATCH(MID(COMPRAS!C5668,1,2)&amp;MID(COMPRAS!F5668,1,2)&amp;MID(COMPRAS!D5668,1,2),IVA!W:W,0)),"SIN COD.")</f>
        <v>0</v>
      </c>
      <c r="CH5768">
        <f ca="1">IFERROR(INDIRECT("IVA!Y"&amp;MATCH(MID(COMPRAS!C5668,1,2)&amp;MID(COMPRAS!F5668,1,2)&amp;MID(COMPRAS!D5668,1,2),IVA!W:W,0)),"SIN COD.")</f>
        <v>0</v>
      </c>
    </row>
    <row r="5769" spans="1:86" x14ac:dyDescent="0.25">
      <c r="A5769"/>
      <c r="B5769"/>
      <c r="D5769"/>
      <c r="AL5769">
        <f t="shared" si="630"/>
        <v>0</v>
      </c>
      <c r="AQ5769">
        <f t="shared" si="631"/>
        <v>0</v>
      </c>
      <c r="AR5769" t="str">
        <f>IFERROR(IF(OR(AP5769=338,AP5769=340,AP5769=341,AP5769=342,AP5769="342A",AP5769="342B"),PorcenRet(AP5769,AT5769,AU5769),INDEX(PORCENTAJEBUSCAR,MATCH(AP5769,CódigoRET,0),4)*1),"")</f>
        <v/>
      </c>
      <c r="AS5769">
        <f t="shared" si="632"/>
        <v>0</v>
      </c>
      <c r="BF5769" t="str">
        <f>IFERROR(IF(OR(BD5769=338,BD5769=340,BD5769=341,BD5769=342,BD5769="342A",BD5769="342B"),PorcenRet(BD5769,BH5769,BI5769),INDEX(PORCENTAJEBUSCAR,MATCH(BD5769,CódigoRET,0),4)*1),"")</f>
        <v/>
      </c>
      <c r="BG5769">
        <f t="shared" si="633"/>
        <v>0</v>
      </c>
      <c r="BO5769">
        <f t="shared" si="634"/>
        <v>0</v>
      </c>
      <c r="CC5769">
        <f t="shared" si="635"/>
        <v>0</v>
      </c>
      <c r="CD5769">
        <f t="shared" si="636"/>
        <v>0</v>
      </c>
      <c r="CG5769">
        <f ca="1">IFERROR(INDIRECT("IVA!X"&amp;MATCH(MID(COMPRAS!C5669,1,2)&amp;MID(COMPRAS!F5669,1,2)&amp;MID(COMPRAS!D5669,1,2),IVA!W:W,0)),"SIN COD.")</f>
        <v>0</v>
      </c>
      <c r="CH5769">
        <f ca="1">IFERROR(INDIRECT("IVA!Y"&amp;MATCH(MID(COMPRAS!C5669,1,2)&amp;MID(COMPRAS!F5669,1,2)&amp;MID(COMPRAS!D5669,1,2),IVA!W:W,0)),"SIN COD.")</f>
        <v>0</v>
      </c>
    </row>
    <row r="5770" spans="1:86" x14ac:dyDescent="0.25">
      <c r="A5770"/>
      <c r="B5770"/>
      <c r="D5770"/>
      <c r="AL5770">
        <f t="shared" si="630"/>
        <v>0</v>
      </c>
      <c r="AQ5770">
        <f t="shared" si="631"/>
        <v>0</v>
      </c>
      <c r="AR5770" t="str">
        <f>IFERROR(IF(OR(AP5770=338,AP5770=340,AP5770=341,AP5770=342,AP5770="342A",AP5770="342B"),PorcenRet(AP5770,AT5770,AU5770),INDEX(PORCENTAJEBUSCAR,MATCH(AP5770,CódigoRET,0),4)*1),"")</f>
        <v/>
      </c>
      <c r="AS5770">
        <f t="shared" si="632"/>
        <v>0</v>
      </c>
      <c r="BF5770" t="str">
        <f>IFERROR(IF(OR(BD5770=338,BD5770=340,BD5770=341,BD5770=342,BD5770="342A",BD5770="342B"),PorcenRet(BD5770,BH5770,BI5770),INDEX(PORCENTAJEBUSCAR,MATCH(BD5770,CódigoRET,0),4)*1),"")</f>
        <v/>
      </c>
      <c r="BG5770">
        <f t="shared" si="633"/>
        <v>0</v>
      </c>
      <c r="BO5770">
        <f t="shared" si="634"/>
        <v>0</v>
      </c>
      <c r="CC5770">
        <f t="shared" si="635"/>
        <v>0</v>
      </c>
      <c r="CD5770">
        <f t="shared" si="636"/>
        <v>0</v>
      </c>
      <c r="CG5770">
        <f ca="1">IFERROR(INDIRECT("IVA!X"&amp;MATCH(MID(COMPRAS!C5670,1,2)&amp;MID(COMPRAS!F5670,1,2)&amp;MID(COMPRAS!D5670,1,2),IVA!W:W,0)),"SIN COD.")</f>
        <v>0</v>
      </c>
      <c r="CH5770">
        <f ca="1">IFERROR(INDIRECT("IVA!Y"&amp;MATCH(MID(COMPRAS!C5670,1,2)&amp;MID(COMPRAS!F5670,1,2)&amp;MID(COMPRAS!D5670,1,2),IVA!W:W,0)),"SIN COD.")</f>
        <v>0</v>
      </c>
    </row>
    <row r="5771" spans="1:86" x14ac:dyDescent="0.25">
      <c r="A5771"/>
      <c r="B5771"/>
      <c r="D5771"/>
      <c r="AL5771">
        <f t="shared" si="630"/>
        <v>0</v>
      </c>
      <c r="AQ5771">
        <f t="shared" si="631"/>
        <v>0</v>
      </c>
      <c r="AR5771" t="str">
        <f>IFERROR(IF(OR(AP5771=338,AP5771=340,AP5771=341,AP5771=342,AP5771="342A",AP5771="342B"),PorcenRet(AP5771,AT5771,AU5771),INDEX(PORCENTAJEBUSCAR,MATCH(AP5771,CódigoRET,0),4)*1),"")</f>
        <v/>
      </c>
      <c r="AS5771">
        <f t="shared" si="632"/>
        <v>0</v>
      </c>
      <c r="BF5771" t="str">
        <f>IFERROR(IF(OR(BD5771=338,BD5771=340,BD5771=341,BD5771=342,BD5771="342A",BD5771="342B"),PorcenRet(BD5771,BH5771,BI5771),INDEX(PORCENTAJEBUSCAR,MATCH(BD5771,CódigoRET,0),4)*1),"")</f>
        <v/>
      </c>
      <c r="BG5771">
        <f t="shared" si="633"/>
        <v>0</v>
      </c>
      <c r="BO5771">
        <f t="shared" si="634"/>
        <v>0</v>
      </c>
      <c r="CC5771">
        <f t="shared" si="635"/>
        <v>0</v>
      </c>
      <c r="CD5771">
        <f t="shared" si="636"/>
        <v>0</v>
      </c>
      <c r="CG5771">
        <f ca="1">IFERROR(INDIRECT("IVA!X"&amp;MATCH(MID(COMPRAS!C5671,1,2)&amp;MID(COMPRAS!F5671,1,2)&amp;MID(COMPRAS!D5671,1,2),IVA!W:W,0)),"SIN COD.")</f>
        <v>0</v>
      </c>
      <c r="CH5771">
        <f ca="1">IFERROR(INDIRECT("IVA!Y"&amp;MATCH(MID(COMPRAS!C5671,1,2)&amp;MID(COMPRAS!F5671,1,2)&amp;MID(COMPRAS!D5671,1,2),IVA!W:W,0)),"SIN COD.")</f>
        <v>0</v>
      </c>
    </row>
    <row r="5772" spans="1:86" x14ac:dyDescent="0.25">
      <c r="A5772"/>
      <c r="B5772"/>
      <c r="D5772"/>
      <c r="AL5772">
        <f t="shared" si="630"/>
        <v>0</v>
      </c>
      <c r="AQ5772">
        <f t="shared" si="631"/>
        <v>0</v>
      </c>
      <c r="AR5772" t="str">
        <f>IFERROR(IF(OR(AP5772=338,AP5772=340,AP5772=341,AP5772=342,AP5772="342A",AP5772="342B"),PorcenRet(AP5772,AT5772,AU5772),INDEX(PORCENTAJEBUSCAR,MATCH(AP5772,CódigoRET,0),4)*1),"")</f>
        <v/>
      </c>
      <c r="AS5772">
        <f t="shared" si="632"/>
        <v>0</v>
      </c>
      <c r="BF5772" t="str">
        <f>IFERROR(IF(OR(BD5772=338,BD5772=340,BD5772=341,BD5772=342,BD5772="342A",BD5772="342B"),PorcenRet(BD5772,BH5772,BI5772),INDEX(PORCENTAJEBUSCAR,MATCH(BD5772,CódigoRET,0),4)*1),"")</f>
        <v/>
      </c>
      <c r="BG5772">
        <f t="shared" si="633"/>
        <v>0</v>
      </c>
      <c r="BO5772">
        <f t="shared" si="634"/>
        <v>0</v>
      </c>
      <c r="CC5772">
        <f t="shared" si="635"/>
        <v>0</v>
      </c>
      <c r="CD5772">
        <f t="shared" si="636"/>
        <v>0</v>
      </c>
      <c r="CG5772">
        <f ca="1">IFERROR(INDIRECT("IVA!X"&amp;MATCH(MID(COMPRAS!C5672,1,2)&amp;MID(COMPRAS!F5672,1,2)&amp;MID(COMPRAS!D5672,1,2),IVA!W:W,0)),"SIN COD.")</f>
        <v>0</v>
      </c>
      <c r="CH5772">
        <f ca="1">IFERROR(INDIRECT("IVA!Y"&amp;MATCH(MID(COMPRAS!C5672,1,2)&amp;MID(COMPRAS!F5672,1,2)&amp;MID(COMPRAS!D5672,1,2),IVA!W:W,0)),"SIN COD.")</f>
        <v>0</v>
      </c>
    </row>
    <row r="5773" spans="1:86" x14ac:dyDescent="0.25">
      <c r="A5773"/>
      <c r="B5773"/>
      <c r="D5773"/>
      <c r="AL5773">
        <f t="shared" si="630"/>
        <v>0</v>
      </c>
      <c r="AQ5773">
        <f t="shared" si="631"/>
        <v>0</v>
      </c>
      <c r="AR5773" t="str">
        <f>IFERROR(IF(OR(AP5773=338,AP5773=340,AP5773=341,AP5773=342,AP5773="342A",AP5773="342B"),PorcenRet(AP5773,AT5773,AU5773),INDEX(PORCENTAJEBUSCAR,MATCH(AP5773,CódigoRET,0),4)*1),"")</f>
        <v/>
      </c>
      <c r="AS5773">
        <f t="shared" si="632"/>
        <v>0</v>
      </c>
      <c r="BF5773" t="str">
        <f>IFERROR(IF(OR(BD5773=338,BD5773=340,BD5773=341,BD5773=342,BD5773="342A",BD5773="342B"),PorcenRet(BD5773,BH5773,BI5773),INDEX(PORCENTAJEBUSCAR,MATCH(BD5773,CódigoRET,0),4)*1),"")</f>
        <v/>
      </c>
      <c r="BG5773">
        <f t="shared" si="633"/>
        <v>0</v>
      </c>
      <c r="BO5773">
        <f t="shared" si="634"/>
        <v>0</v>
      </c>
      <c r="CC5773">
        <f t="shared" si="635"/>
        <v>0</v>
      </c>
      <c r="CD5773">
        <f t="shared" si="636"/>
        <v>0</v>
      </c>
      <c r="CG5773">
        <f ca="1">IFERROR(INDIRECT("IVA!X"&amp;MATCH(MID(COMPRAS!C5673,1,2)&amp;MID(COMPRAS!F5673,1,2)&amp;MID(COMPRAS!D5673,1,2),IVA!W:W,0)),"SIN COD.")</f>
        <v>0</v>
      </c>
      <c r="CH5773">
        <f ca="1">IFERROR(INDIRECT("IVA!Y"&amp;MATCH(MID(COMPRAS!C5673,1,2)&amp;MID(COMPRAS!F5673,1,2)&amp;MID(COMPRAS!D5673,1,2),IVA!W:W,0)),"SIN COD.")</f>
        <v>0</v>
      </c>
    </row>
    <row r="5774" spans="1:86" x14ac:dyDescent="0.25">
      <c r="A5774"/>
      <c r="B5774"/>
      <c r="D5774"/>
      <c r="AL5774">
        <f t="shared" si="630"/>
        <v>0</v>
      </c>
      <c r="AQ5774">
        <f t="shared" si="631"/>
        <v>0</v>
      </c>
      <c r="AR5774" t="str">
        <f>IFERROR(IF(OR(AP5774=338,AP5774=340,AP5774=341,AP5774=342,AP5774="342A",AP5774="342B"),PorcenRet(AP5774,AT5774,AU5774),INDEX(PORCENTAJEBUSCAR,MATCH(AP5774,CódigoRET,0),4)*1),"")</f>
        <v/>
      </c>
      <c r="AS5774">
        <f t="shared" si="632"/>
        <v>0</v>
      </c>
      <c r="BF5774" t="str">
        <f>IFERROR(IF(OR(BD5774=338,BD5774=340,BD5774=341,BD5774=342,BD5774="342A",BD5774="342B"),PorcenRet(BD5774,BH5774,BI5774),INDEX(PORCENTAJEBUSCAR,MATCH(BD5774,CódigoRET,0),4)*1),"")</f>
        <v/>
      </c>
      <c r="BG5774">
        <f t="shared" si="633"/>
        <v>0</v>
      </c>
      <c r="BO5774">
        <f t="shared" si="634"/>
        <v>0</v>
      </c>
      <c r="CC5774">
        <f t="shared" si="635"/>
        <v>0</v>
      </c>
      <c r="CD5774">
        <f t="shared" si="636"/>
        <v>0</v>
      </c>
      <c r="CG5774">
        <f ca="1">IFERROR(INDIRECT("IVA!X"&amp;MATCH(MID(COMPRAS!C5674,1,2)&amp;MID(COMPRAS!F5674,1,2)&amp;MID(COMPRAS!D5674,1,2),IVA!W:W,0)),"SIN COD.")</f>
        <v>0</v>
      </c>
      <c r="CH5774">
        <f ca="1">IFERROR(INDIRECT("IVA!Y"&amp;MATCH(MID(COMPRAS!C5674,1,2)&amp;MID(COMPRAS!F5674,1,2)&amp;MID(COMPRAS!D5674,1,2),IVA!W:W,0)),"SIN COD.")</f>
        <v>0</v>
      </c>
    </row>
    <row r="5775" spans="1:86" x14ac:dyDescent="0.25">
      <c r="A5775"/>
      <c r="B5775"/>
      <c r="D5775"/>
      <c r="AL5775">
        <f t="shared" si="630"/>
        <v>0</v>
      </c>
      <c r="AQ5775">
        <f t="shared" si="631"/>
        <v>0</v>
      </c>
      <c r="AR5775" t="str">
        <f>IFERROR(IF(OR(AP5775=338,AP5775=340,AP5775=341,AP5775=342,AP5775="342A",AP5775="342B"),PorcenRet(AP5775,AT5775,AU5775),INDEX(PORCENTAJEBUSCAR,MATCH(AP5775,CódigoRET,0),4)*1),"")</f>
        <v/>
      </c>
      <c r="AS5775">
        <f t="shared" si="632"/>
        <v>0</v>
      </c>
      <c r="BF5775" t="str">
        <f>IFERROR(IF(OR(BD5775=338,BD5775=340,BD5775=341,BD5775=342,BD5775="342A",BD5775="342B"),PorcenRet(BD5775,BH5775,BI5775),INDEX(PORCENTAJEBUSCAR,MATCH(BD5775,CódigoRET,0),4)*1),"")</f>
        <v/>
      </c>
      <c r="BG5775">
        <f t="shared" si="633"/>
        <v>0</v>
      </c>
      <c r="BO5775">
        <f t="shared" si="634"/>
        <v>0</v>
      </c>
      <c r="CC5775">
        <f t="shared" si="635"/>
        <v>0</v>
      </c>
      <c r="CD5775">
        <f t="shared" si="636"/>
        <v>0</v>
      </c>
      <c r="CG5775">
        <f ca="1">IFERROR(INDIRECT("IVA!X"&amp;MATCH(MID(COMPRAS!C5675,1,2)&amp;MID(COMPRAS!F5675,1,2)&amp;MID(COMPRAS!D5675,1,2),IVA!W:W,0)),"SIN COD.")</f>
        <v>0</v>
      </c>
      <c r="CH5775">
        <f ca="1">IFERROR(INDIRECT("IVA!Y"&amp;MATCH(MID(COMPRAS!C5675,1,2)&amp;MID(COMPRAS!F5675,1,2)&amp;MID(COMPRAS!D5675,1,2),IVA!W:W,0)),"SIN COD.")</f>
        <v>0</v>
      </c>
    </row>
    <row r="5776" spans="1:86" x14ac:dyDescent="0.25">
      <c r="A5776"/>
      <c r="B5776"/>
      <c r="D5776"/>
      <c r="AL5776">
        <f t="shared" si="630"/>
        <v>0</v>
      </c>
      <c r="AQ5776">
        <f t="shared" si="631"/>
        <v>0</v>
      </c>
      <c r="AR5776" t="str">
        <f>IFERROR(IF(OR(AP5776=338,AP5776=340,AP5776=341,AP5776=342,AP5776="342A",AP5776="342B"),PorcenRet(AP5776,AT5776,AU5776),INDEX(PORCENTAJEBUSCAR,MATCH(AP5776,CódigoRET,0),4)*1),"")</f>
        <v/>
      </c>
      <c r="AS5776">
        <f t="shared" si="632"/>
        <v>0</v>
      </c>
      <c r="BF5776" t="str">
        <f>IFERROR(IF(OR(BD5776=338,BD5776=340,BD5776=341,BD5776=342,BD5776="342A",BD5776="342B"),PorcenRet(BD5776,BH5776,BI5776),INDEX(PORCENTAJEBUSCAR,MATCH(BD5776,CódigoRET,0),4)*1),"")</f>
        <v/>
      </c>
      <c r="BG5776">
        <f t="shared" si="633"/>
        <v>0</v>
      </c>
      <c r="BO5776">
        <f t="shared" si="634"/>
        <v>0</v>
      </c>
      <c r="CC5776">
        <f t="shared" si="635"/>
        <v>0</v>
      </c>
      <c r="CD5776">
        <f t="shared" si="636"/>
        <v>0</v>
      </c>
      <c r="CG5776">
        <f ca="1">IFERROR(INDIRECT("IVA!X"&amp;MATCH(MID(COMPRAS!C5676,1,2)&amp;MID(COMPRAS!F5676,1,2)&amp;MID(COMPRAS!D5676,1,2),IVA!W:W,0)),"SIN COD.")</f>
        <v>0</v>
      </c>
      <c r="CH5776">
        <f ca="1">IFERROR(INDIRECT("IVA!Y"&amp;MATCH(MID(COMPRAS!C5676,1,2)&amp;MID(COMPRAS!F5676,1,2)&amp;MID(COMPRAS!D5676,1,2),IVA!W:W,0)),"SIN COD.")</f>
        <v>0</v>
      </c>
    </row>
    <row r="5777" spans="1:86" x14ac:dyDescent="0.25">
      <c r="A5777"/>
      <c r="B5777"/>
      <c r="D5777"/>
      <c r="AL5777">
        <f t="shared" si="630"/>
        <v>0</v>
      </c>
      <c r="AQ5777">
        <f t="shared" si="631"/>
        <v>0</v>
      </c>
      <c r="AR5777" t="str">
        <f>IFERROR(IF(OR(AP5777=338,AP5777=340,AP5777=341,AP5777=342,AP5777="342A",AP5777="342B"),PorcenRet(AP5777,AT5777,AU5777),INDEX(PORCENTAJEBUSCAR,MATCH(AP5777,CódigoRET,0),4)*1),"")</f>
        <v/>
      </c>
      <c r="AS5777">
        <f t="shared" si="632"/>
        <v>0</v>
      </c>
      <c r="BF5777" t="str">
        <f>IFERROR(IF(OR(BD5777=338,BD5777=340,BD5777=341,BD5777=342,BD5777="342A",BD5777="342B"),PorcenRet(BD5777,BH5777,BI5777),INDEX(PORCENTAJEBUSCAR,MATCH(BD5777,CódigoRET,0),4)*1),"")</f>
        <v/>
      </c>
      <c r="BG5777">
        <f t="shared" si="633"/>
        <v>0</v>
      </c>
      <c r="BO5777">
        <f t="shared" si="634"/>
        <v>0</v>
      </c>
      <c r="CC5777">
        <f t="shared" si="635"/>
        <v>0</v>
      </c>
      <c r="CD5777">
        <f t="shared" si="636"/>
        <v>0</v>
      </c>
      <c r="CG5777">
        <f ca="1">IFERROR(INDIRECT("IVA!X"&amp;MATCH(MID(COMPRAS!C5677,1,2)&amp;MID(COMPRAS!F5677,1,2)&amp;MID(COMPRAS!D5677,1,2),IVA!W:W,0)),"SIN COD.")</f>
        <v>0</v>
      </c>
      <c r="CH5777">
        <f ca="1">IFERROR(INDIRECT("IVA!Y"&amp;MATCH(MID(COMPRAS!C5677,1,2)&amp;MID(COMPRAS!F5677,1,2)&amp;MID(COMPRAS!D5677,1,2),IVA!W:W,0)),"SIN COD.")</f>
        <v>0</v>
      </c>
    </row>
    <row r="5778" spans="1:86" x14ac:dyDescent="0.25">
      <c r="A5778"/>
      <c r="B5778"/>
      <c r="D5778"/>
      <c r="AL5778">
        <f t="shared" si="630"/>
        <v>0</v>
      </c>
      <c r="AQ5778">
        <f t="shared" si="631"/>
        <v>0</v>
      </c>
      <c r="AR5778" t="str">
        <f>IFERROR(IF(OR(AP5778=338,AP5778=340,AP5778=341,AP5778=342,AP5778="342A",AP5778="342B"),PorcenRet(AP5778,AT5778,AU5778),INDEX(PORCENTAJEBUSCAR,MATCH(AP5778,CódigoRET,0),4)*1),"")</f>
        <v/>
      </c>
      <c r="AS5778">
        <f t="shared" si="632"/>
        <v>0</v>
      </c>
      <c r="BF5778" t="str">
        <f>IFERROR(IF(OR(BD5778=338,BD5778=340,BD5778=341,BD5778=342,BD5778="342A",BD5778="342B"),PorcenRet(BD5778,BH5778,BI5778),INDEX(PORCENTAJEBUSCAR,MATCH(BD5778,CódigoRET,0),4)*1),"")</f>
        <v/>
      </c>
      <c r="BG5778">
        <f t="shared" si="633"/>
        <v>0</v>
      </c>
      <c r="BO5778">
        <f t="shared" si="634"/>
        <v>0</v>
      </c>
      <c r="CC5778">
        <f t="shared" si="635"/>
        <v>0</v>
      </c>
      <c r="CD5778">
        <f t="shared" si="636"/>
        <v>0</v>
      </c>
      <c r="CG5778">
        <f ca="1">IFERROR(INDIRECT("IVA!X"&amp;MATCH(MID(COMPRAS!C5678,1,2)&amp;MID(COMPRAS!F5678,1,2)&amp;MID(COMPRAS!D5678,1,2),IVA!W:W,0)),"SIN COD.")</f>
        <v>0</v>
      </c>
      <c r="CH5778">
        <f ca="1">IFERROR(INDIRECT("IVA!Y"&amp;MATCH(MID(COMPRAS!C5678,1,2)&amp;MID(COMPRAS!F5678,1,2)&amp;MID(COMPRAS!D5678,1,2),IVA!W:W,0)),"SIN COD.")</f>
        <v>0</v>
      </c>
    </row>
    <row r="5779" spans="1:86" x14ac:dyDescent="0.25">
      <c r="A5779"/>
      <c r="B5779"/>
      <c r="D5779"/>
      <c r="AL5779">
        <f t="shared" si="630"/>
        <v>0</v>
      </c>
      <c r="AQ5779">
        <f t="shared" si="631"/>
        <v>0</v>
      </c>
      <c r="AR5779" t="str">
        <f>IFERROR(IF(OR(AP5779=338,AP5779=340,AP5779=341,AP5779=342,AP5779="342A",AP5779="342B"),PorcenRet(AP5779,AT5779,AU5779),INDEX(PORCENTAJEBUSCAR,MATCH(AP5779,CódigoRET,0),4)*1),"")</f>
        <v/>
      </c>
      <c r="AS5779">
        <f t="shared" si="632"/>
        <v>0</v>
      </c>
      <c r="BF5779" t="str">
        <f>IFERROR(IF(OR(BD5779=338,BD5779=340,BD5779=341,BD5779=342,BD5779="342A",BD5779="342B"),PorcenRet(BD5779,BH5779,BI5779),INDEX(PORCENTAJEBUSCAR,MATCH(BD5779,CódigoRET,0),4)*1),"")</f>
        <v/>
      </c>
      <c r="BG5779">
        <f t="shared" si="633"/>
        <v>0</v>
      </c>
      <c r="BO5779">
        <f t="shared" si="634"/>
        <v>0</v>
      </c>
      <c r="CC5779">
        <f t="shared" si="635"/>
        <v>0</v>
      </c>
      <c r="CD5779">
        <f t="shared" si="636"/>
        <v>0</v>
      </c>
      <c r="CG5779">
        <f ca="1">IFERROR(INDIRECT("IVA!X"&amp;MATCH(MID(COMPRAS!C5679,1,2)&amp;MID(COMPRAS!F5679,1,2)&amp;MID(COMPRAS!D5679,1,2),IVA!W:W,0)),"SIN COD.")</f>
        <v>0</v>
      </c>
      <c r="CH5779">
        <f ca="1">IFERROR(INDIRECT("IVA!Y"&amp;MATCH(MID(COMPRAS!C5679,1,2)&amp;MID(COMPRAS!F5679,1,2)&amp;MID(COMPRAS!D5679,1,2),IVA!W:W,0)),"SIN COD.")</f>
        <v>0</v>
      </c>
    </row>
    <row r="5780" spans="1:86" x14ac:dyDescent="0.25">
      <c r="A5780"/>
      <c r="B5780"/>
      <c r="D5780"/>
      <c r="AL5780">
        <f t="shared" si="630"/>
        <v>0</v>
      </c>
      <c r="AQ5780">
        <f t="shared" si="631"/>
        <v>0</v>
      </c>
      <c r="AR5780" t="str">
        <f>IFERROR(IF(OR(AP5780=338,AP5780=340,AP5780=341,AP5780=342,AP5780="342A",AP5780="342B"),PorcenRet(AP5780,AT5780,AU5780),INDEX(PORCENTAJEBUSCAR,MATCH(AP5780,CódigoRET,0),4)*1),"")</f>
        <v/>
      </c>
      <c r="AS5780">
        <f t="shared" si="632"/>
        <v>0</v>
      </c>
      <c r="BF5780" t="str">
        <f>IFERROR(IF(OR(BD5780=338,BD5780=340,BD5780=341,BD5780=342,BD5780="342A",BD5780="342B"),PorcenRet(BD5780,BH5780,BI5780),INDEX(PORCENTAJEBUSCAR,MATCH(BD5780,CódigoRET,0),4)*1),"")</f>
        <v/>
      </c>
      <c r="BG5780">
        <f t="shared" si="633"/>
        <v>0</v>
      </c>
      <c r="BO5780">
        <f t="shared" si="634"/>
        <v>0</v>
      </c>
      <c r="CC5780">
        <f t="shared" si="635"/>
        <v>0</v>
      </c>
      <c r="CD5780">
        <f t="shared" si="636"/>
        <v>0</v>
      </c>
      <c r="CG5780">
        <f ca="1">IFERROR(INDIRECT("IVA!X"&amp;MATCH(MID(COMPRAS!C5680,1,2)&amp;MID(COMPRAS!F5680,1,2)&amp;MID(COMPRAS!D5680,1,2),IVA!W:W,0)),"SIN COD.")</f>
        <v>0</v>
      </c>
      <c r="CH5780">
        <f ca="1">IFERROR(INDIRECT("IVA!Y"&amp;MATCH(MID(COMPRAS!C5680,1,2)&amp;MID(COMPRAS!F5680,1,2)&amp;MID(COMPRAS!D5680,1,2),IVA!W:W,0)),"SIN COD.")</f>
        <v>0</v>
      </c>
    </row>
    <row r="5781" spans="1:86" x14ac:dyDescent="0.25">
      <c r="A5781"/>
      <c r="B5781"/>
      <c r="D5781"/>
      <c r="AL5781">
        <f t="shared" si="630"/>
        <v>0</v>
      </c>
      <c r="AQ5781">
        <f t="shared" si="631"/>
        <v>0</v>
      </c>
      <c r="AR5781" t="str">
        <f>IFERROR(IF(OR(AP5781=338,AP5781=340,AP5781=341,AP5781=342,AP5781="342A",AP5781="342B"),PorcenRet(AP5781,AT5781,AU5781),INDEX(PORCENTAJEBUSCAR,MATCH(AP5781,CódigoRET,0),4)*1),"")</f>
        <v/>
      </c>
      <c r="AS5781">
        <f t="shared" si="632"/>
        <v>0</v>
      </c>
      <c r="BF5781" t="str">
        <f>IFERROR(IF(OR(BD5781=338,BD5781=340,BD5781=341,BD5781=342,BD5781="342A",BD5781="342B"),PorcenRet(BD5781,BH5781,BI5781),INDEX(PORCENTAJEBUSCAR,MATCH(BD5781,CódigoRET,0),4)*1),"")</f>
        <v/>
      </c>
      <c r="BG5781">
        <f t="shared" si="633"/>
        <v>0</v>
      </c>
      <c r="BO5781">
        <f t="shared" si="634"/>
        <v>0</v>
      </c>
      <c r="CC5781">
        <f t="shared" si="635"/>
        <v>0</v>
      </c>
      <c r="CD5781">
        <f t="shared" si="636"/>
        <v>0</v>
      </c>
      <c r="CG5781">
        <f ca="1">IFERROR(INDIRECT("IVA!X"&amp;MATCH(MID(COMPRAS!C5681,1,2)&amp;MID(COMPRAS!F5681,1,2)&amp;MID(COMPRAS!D5681,1,2),IVA!W:W,0)),"SIN COD.")</f>
        <v>0</v>
      </c>
      <c r="CH5781">
        <f ca="1">IFERROR(INDIRECT("IVA!Y"&amp;MATCH(MID(COMPRAS!C5681,1,2)&amp;MID(COMPRAS!F5681,1,2)&amp;MID(COMPRAS!D5681,1,2),IVA!W:W,0)),"SIN COD.")</f>
        <v>0</v>
      </c>
    </row>
    <row r="5782" spans="1:86" x14ac:dyDescent="0.25">
      <c r="A5782"/>
      <c r="B5782"/>
      <c r="D5782"/>
      <c r="AL5782">
        <f t="shared" si="630"/>
        <v>0</v>
      </c>
      <c r="AQ5782">
        <f t="shared" si="631"/>
        <v>0</v>
      </c>
      <c r="AR5782" t="str">
        <f>IFERROR(IF(OR(AP5782=338,AP5782=340,AP5782=341,AP5782=342,AP5782="342A",AP5782="342B"),PorcenRet(AP5782,AT5782,AU5782),INDEX(PORCENTAJEBUSCAR,MATCH(AP5782,CódigoRET,0),4)*1),"")</f>
        <v/>
      </c>
      <c r="AS5782">
        <f t="shared" si="632"/>
        <v>0</v>
      </c>
      <c r="BF5782" t="str">
        <f>IFERROR(IF(OR(BD5782=338,BD5782=340,BD5782=341,BD5782=342,BD5782="342A",BD5782="342B"),PorcenRet(BD5782,BH5782,BI5782),INDEX(PORCENTAJEBUSCAR,MATCH(BD5782,CódigoRET,0),4)*1),"")</f>
        <v/>
      </c>
      <c r="BG5782">
        <f t="shared" si="633"/>
        <v>0</v>
      </c>
      <c r="BO5782">
        <f t="shared" si="634"/>
        <v>0</v>
      </c>
      <c r="CC5782">
        <f t="shared" si="635"/>
        <v>0</v>
      </c>
      <c r="CD5782">
        <f t="shared" si="636"/>
        <v>0</v>
      </c>
      <c r="CG5782">
        <f ca="1">IFERROR(INDIRECT("IVA!X"&amp;MATCH(MID(COMPRAS!C5682,1,2)&amp;MID(COMPRAS!F5682,1,2)&amp;MID(COMPRAS!D5682,1,2),IVA!W:W,0)),"SIN COD.")</f>
        <v>0</v>
      </c>
      <c r="CH5782">
        <f ca="1">IFERROR(INDIRECT("IVA!Y"&amp;MATCH(MID(COMPRAS!C5682,1,2)&amp;MID(COMPRAS!F5682,1,2)&amp;MID(COMPRAS!D5682,1,2),IVA!W:W,0)),"SIN COD.")</f>
        <v>0</v>
      </c>
    </row>
    <row r="5783" spans="1:86" x14ac:dyDescent="0.25">
      <c r="A5783"/>
      <c r="B5783"/>
      <c r="D5783"/>
      <c r="AL5783">
        <f t="shared" si="630"/>
        <v>0</v>
      </c>
      <c r="AQ5783">
        <f t="shared" si="631"/>
        <v>0</v>
      </c>
      <c r="AR5783" t="str">
        <f>IFERROR(IF(OR(AP5783=338,AP5783=340,AP5783=341,AP5783=342,AP5783="342A",AP5783="342B"),PorcenRet(AP5783,AT5783,AU5783),INDEX(PORCENTAJEBUSCAR,MATCH(AP5783,CódigoRET,0),4)*1),"")</f>
        <v/>
      </c>
      <c r="AS5783">
        <f t="shared" si="632"/>
        <v>0</v>
      </c>
      <c r="BF5783" t="str">
        <f>IFERROR(IF(OR(BD5783=338,BD5783=340,BD5783=341,BD5783=342,BD5783="342A",BD5783="342B"),PorcenRet(BD5783,BH5783,BI5783),INDEX(PORCENTAJEBUSCAR,MATCH(BD5783,CódigoRET,0),4)*1),"")</f>
        <v/>
      </c>
      <c r="BG5783">
        <f t="shared" si="633"/>
        <v>0</v>
      </c>
      <c r="BO5783">
        <f t="shared" si="634"/>
        <v>0</v>
      </c>
      <c r="CC5783">
        <f t="shared" si="635"/>
        <v>0</v>
      </c>
      <c r="CD5783">
        <f t="shared" si="636"/>
        <v>0</v>
      </c>
      <c r="CG5783">
        <f ca="1">IFERROR(INDIRECT("IVA!X"&amp;MATCH(MID(COMPRAS!C5683,1,2)&amp;MID(COMPRAS!F5683,1,2)&amp;MID(COMPRAS!D5683,1,2),IVA!W:W,0)),"SIN COD.")</f>
        <v>0</v>
      </c>
      <c r="CH5783">
        <f ca="1">IFERROR(INDIRECT("IVA!Y"&amp;MATCH(MID(COMPRAS!C5683,1,2)&amp;MID(COMPRAS!F5683,1,2)&amp;MID(COMPRAS!D5683,1,2),IVA!W:W,0)),"SIN COD.")</f>
        <v>0</v>
      </c>
    </row>
    <row r="5784" spans="1:86" x14ac:dyDescent="0.25">
      <c r="A5784"/>
      <c r="B5784"/>
      <c r="D5784"/>
      <c r="AL5784">
        <f t="shared" si="630"/>
        <v>0</v>
      </c>
      <c r="AQ5784">
        <f t="shared" si="631"/>
        <v>0</v>
      </c>
      <c r="AR5784" t="str">
        <f>IFERROR(IF(OR(AP5784=338,AP5784=340,AP5784=341,AP5784=342,AP5784="342A",AP5784="342B"),PorcenRet(AP5784,AT5784,AU5784),INDEX(PORCENTAJEBUSCAR,MATCH(AP5784,CódigoRET,0),4)*1),"")</f>
        <v/>
      </c>
      <c r="AS5784">
        <f t="shared" si="632"/>
        <v>0</v>
      </c>
      <c r="BF5784" t="str">
        <f>IFERROR(IF(OR(BD5784=338,BD5784=340,BD5784=341,BD5784=342,BD5784="342A",BD5784="342B"),PorcenRet(BD5784,BH5784,BI5784),INDEX(PORCENTAJEBUSCAR,MATCH(BD5784,CódigoRET,0),4)*1),"")</f>
        <v/>
      </c>
      <c r="BG5784">
        <f t="shared" si="633"/>
        <v>0</v>
      </c>
      <c r="BO5784">
        <f t="shared" si="634"/>
        <v>0</v>
      </c>
      <c r="CC5784">
        <f t="shared" si="635"/>
        <v>0</v>
      </c>
      <c r="CD5784">
        <f t="shared" si="636"/>
        <v>0</v>
      </c>
      <c r="CG5784">
        <f ca="1">IFERROR(INDIRECT("IVA!X"&amp;MATCH(MID(COMPRAS!C5684,1,2)&amp;MID(COMPRAS!F5684,1,2)&amp;MID(COMPRAS!D5684,1,2),IVA!W:W,0)),"SIN COD.")</f>
        <v>0</v>
      </c>
      <c r="CH5784">
        <f ca="1">IFERROR(INDIRECT("IVA!Y"&amp;MATCH(MID(COMPRAS!C5684,1,2)&amp;MID(COMPRAS!F5684,1,2)&amp;MID(COMPRAS!D5684,1,2),IVA!W:W,0)),"SIN COD.")</f>
        <v>0</v>
      </c>
    </row>
    <row r="5785" spans="1:86" x14ac:dyDescent="0.25">
      <c r="A5785"/>
      <c r="B5785"/>
      <c r="D5785"/>
      <c r="AL5785">
        <f t="shared" si="630"/>
        <v>0</v>
      </c>
      <c r="AQ5785">
        <f t="shared" si="631"/>
        <v>0</v>
      </c>
      <c r="AR5785" t="str">
        <f>IFERROR(IF(OR(AP5785=338,AP5785=340,AP5785=341,AP5785=342,AP5785="342A",AP5785="342B"),PorcenRet(AP5785,AT5785,AU5785),INDEX(PORCENTAJEBUSCAR,MATCH(AP5785,CódigoRET,0),4)*1),"")</f>
        <v/>
      </c>
      <c r="AS5785">
        <f t="shared" si="632"/>
        <v>0</v>
      </c>
      <c r="BF5785" t="str">
        <f>IFERROR(IF(OR(BD5785=338,BD5785=340,BD5785=341,BD5785=342,BD5785="342A",BD5785="342B"),PorcenRet(BD5785,BH5785,BI5785),INDEX(PORCENTAJEBUSCAR,MATCH(BD5785,CódigoRET,0),4)*1),"")</f>
        <v/>
      </c>
      <c r="BG5785">
        <f t="shared" si="633"/>
        <v>0</v>
      </c>
      <c r="BO5785">
        <f t="shared" si="634"/>
        <v>0</v>
      </c>
      <c r="CC5785">
        <f t="shared" si="635"/>
        <v>0</v>
      </c>
      <c r="CD5785">
        <f t="shared" si="636"/>
        <v>0</v>
      </c>
      <c r="CG5785">
        <f ca="1">IFERROR(INDIRECT("IVA!X"&amp;MATCH(MID(COMPRAS!C5685,1,2)&amp;MID(COMPRAS!F5685,1,2)&amp;MID(COMPRAS!D5685,1,2),IVA!W:W,0)),"SIN COD.")</f>
        <v>0</v>
      </c>
      <c r="CH5785">
        <f ca="1">IFERROR(INDIRECT("IVA!Y"&amp;MATCH(MID(COMPRAS!C5685,1,2)&amp;MID(COMPRAS!F5685,1,2)&amp;MID(COMPRAS!D5685,1,2),IVA!W:W,0)),"SIN COD.")</f>
        <v>0</v>
      </c>
    </row>
    <row r="5786" spans="1:86" x14ac:dyDescent="0.25">
      <c r="A5786"/>
      <c r="B5786"/>
      <c r="D5786"/>
      <c r="AL5786">
        <f t="shared" si="630"/>
        <v>0</v>
      </c>
      <c r="AQ5786">
        <f t="shared" si="631"/>
        <v>0</v>
      </c>
      <c r="AR5786" t="str">
        <f>IFERROR(IF(OR(AP5786=338,AP5786=340,AP5786=341,AP5786=342,AP5786="342A",AP5786="342B"),PorcenRet(AP5786,AT5786,AU5786),INDEX(PORCENTAJEBUSCAR,MATCH(AP5786,CódigoRET,0),4)*1),"")</f>
        <v/>
      </c>
      <c r="AS5786">
        <f t="shared" si="632"/>
        <v>0</v>
      </c>
      <c r="BF5786" t="str">
        <f>IFERROR(IF(OR(BD5786=338,BD5786=340,BD5786=341,BD5786=342,BD5786="342A",BD5786="342B"),PorcenRet(BD5786,BH5786,BI5786),INDEX(PORCENTAJEBUSCAR,MATCH(BD5786,CódigoRET,0),4)*1),"")</f>
        <v/>
      </c>
      <c r="BG5786">
        <f t="shared" si="633"/>
        <v>0</v>
      </c>
      <c r="BO5786">
        <f t="shared" si="634"/>
        <v>0</v>
      </c>
      <c r="CC5786">
        <f t="shared" si="635"/>
        <v>0</v>
      </c>
      <c r="CD5786">
        <f t="shared" si="636"/>
        <v>0</v>
      </c>
      <c r="CG5786">
        <f ca="1">IFERROR(INDIRECT("IVA!X"&amp;MATCH(MID(COMPRAS!C5686,1,2)&amp;MID(COMPRAS!F5686,1,2)&amp;MID(COMPRAS!D5686,1,2),IVA!W:W,0)),"SIN COD.")</f>
        <v>0</v>
      </c>
      <c r="CH5786">
        <f ca="1">IFERROR(INDIRECT("IVA!Y"&amp;MATCH(MID(COMPRAS!C5686,1,2)&amp;MID(COMPRAS!F5686,1,2)&amp;MID(COMPRAS!D5686,1,2),IVA!W:W,0)),"SIN COD.")</f>
        <v>0</v>
      </c>
    </row>
    <row r="5787" spans="1:86" x14ac:dyDescent="0.25">
      <c r="A5787"/>
      <c r="B5787"/>
      <c r="D5787"/>
      <c r="AL5787">
        <f t="shared" si="630"/>
        <v>0</v>
      </c>
      <c r="AQ5787">
        <f t="shared" si="631"/>
        <v>0</v>
      </c>
      <c r="AR5787" t="str">
        <f>IFERROR(IF(OR(AP5787=338,AP5787=340,AP5787=341,AP5787=342,AP5787="342A",AP5787="342B"),PorcenRet(AP5787,AT5787,AU5787),INDEX(PORCENTAJEBUSCAR,MATCH(AP5787,CódigoRET,0),4)*1),"")</f>
        <v/>
      </c>
      <c r="AS5787">
        <f t="shared" si="632"/>
        <v>0</v>
      </c>
      <c r="BF5787" t="str">
        <f>IFERROR(IF(OR(BD5787=338,BD5787=340,BD5787=341,BD5787=342,BD5787="342A",BD5787="342B"),PorcenRet(BD5787,BH5787,BI5787),INDEX(PORCENTAJEBUSCAR,MATCH(BD5787,CódigoRET,0),4)*1),"")</f>
        <v/>
      </c>
      <c r="BG5787">
        <f t="shared" si="633"/>
        <v>0</v>
      </c>
      <c r="BO5787">
        <f t="shared" si="634"/>
        <v>0</v>
      </c>
      <c r="CC5787">
        <f t="shared" si="635"/>
        <v>0</v>
      </c>
      <c r="CD5787">
        <f t="shared" si="636"/>
        <v>0</v>
      </c>
      <c r="CG5787">
        <f ca="1">IFERROR(INDIRECT("IVA!X"&amp;MATCH(MID(COMPRAS!C5687,1,2)&amp;MID(COMPRAS!F5687,1,2)&amp;MID(COMPRAS!D5687,1,2),IVA!W:W,0)),"SIN COD.")</f>
        <v>0</v>
      </c>
      <c r="CH5787">
        <f ca="1">IFERROR(INDIRECT("IVA!Y"&amp;MATCH(MID(COMPRAS!C5687,1,2)&amp;MID(COMPRAS!F5687,1,2)&amp;MID(COMPRAS!D5687,1,2),IVA!W:W,0)),"SIN COD.")</f>
        <v>0</v>
      </c>
    </row>
    <row r="5788" spans="1:86" x14ac:dyDescent="0.25">
      <c r="A5788"/>
      <c r="B5788"/>
      <c r="D5788"/>
      <c r="AL5788">
        <f t="shared" si="630"/>
        <v>0</v>
      </c>
      <c r="AQ5788">
        <f t="shared" si="631"/>
        <v>0</v>
      </c>
      <c r="AR5788" t="str">
        <f>IFERROR(IF(OR(AP5788=338,AP5788=340,AP5788=341,AP5788=342,AP5788="342A",AP5788="342B"),PorcenRet(AP5788,AT5788,AU5788),INDEX(PORCENTAJEBUSCAR,MATCH(AP5788,CódigoRET,0),4)*1),"")</f>
        <v/>
      </c>
      <c r="AS5788">
        <f t="shared" si="632"/>
        <v>0</v>
      </c>
      <c r="BF5788" t="str">
        <f>IFERROR(IF(OR(BD5788=338,BD5788=340,BD5788=341,BD5788=342,BD5788="342A",BD5788="342B"),PorcenRet(BD5788,BH5788,BI5788),INDEX(PORCENTAJEBUSCAR,MATCH(BD5788,CódigoRET,0),4)*1),"")</f>
        <v/>
      </c>
      <c r="BG5788">
        <f t="shared" si="633"/>
        <v>0</v>
      </c>
      <c r="BO5788">
        <f t="shared" si="634"/>
        <v>0</v>
      </c>
      <c r="CC5788">
        <f t="shared" si="635"/>
        <v>0</v>
      </c>
      <c r="CD5788">
        <f t="shared" si="636"/>
        <v>0</v>
      </c>
      <c r="CG5788">
        <f ca="1">IFERROR(INDIRECT("IVA!X"&amp;MATCH(MID(COMPRAS!C5688,1,2)&amp;MID(COMPRAS!F5688,1,2)&amp;MID(COMPRAS!D5688,1,2),IVA!W:W,0)),"SIN COD.")</f>
        <v>0</v>
      </c>
      <c r="CH5788">
        <f ca="1">IFERROR(INDIRECT("IVA!Y"&amp;MATCH(MID(COMPRAS!C5688,1,2)&amp;MID(COMPRAS!F5688,1,2)&amp;MID(COMPRAS!D5688,1,2),IVA!W:W,0)),"SIN COD.")</f>
        <v>0</v>
      </c>
    </row>
    <row r="5789" spans="1:86" x14ac:dyDescent="0.25">
      <c r="A5789"/>
      <c r="B5789"/>
      <c r="D5789"/>
      <c r="AL5789">
        <f t="shared" si="630"/>
        <v>0</v>
      </c>
      <c r="AQ5789">
        <f t="shared" si="631"/>
        <v>0</v>
      </c>
      <c r="AR5789" t="str">
        <f>IFERROR(IF(OR(AP5789=338,AP5789=340,AP5789=341,AP5789=342,AP5789="342A",AP5789="342B"),PorcenRet(AP5789,AT5789,AU5789),INDEX(PORCENTAJEBUSCAR,MATCH(AP5789,CódigoRET,0),4)*1),"")</f>
        <v/>
      </c>
      <c r="AS5789">
        <f t="shared" si="632"/>
        <v>0</v>
      </c>
      <c r="BF5789" t="str">
        <f>IFERROR(IF(OR(BD5789=338,BD5789=340,BD5789=341,BD5789=342,BD5789="342A",BD5789="342B"),PorcenRet(BD5789,BH5789,BI5789),INDEX(PORCENTAJEBUSCAR,MATCH(BD5789,CódigoRET,0),4)*1),"")</f>
        <v/>
      </c>
      <c r="BG5789">
        <f t="shared" si="633"/>
        <v>0</v>
      </c>
      <c r="BO5789">
        <f t="shared" si="634"/>
        <v>0</v>
      </c>
      <c r="CC5789">
        <f t="shared" si="635"/>
        <v>0</v>
      </c>
      <c r="CD5789">
        <f t="shared" si="636"/>
        <v>0</v>
      </c>
      <c r="CG5789">
        <f ca="1">IFERROR(INDIRECT("IVA!X"&amp;MATCH(MID(COMPRAS!C5689,1,2)&amp;MID(COMPRAS!F5689,1,2)&amp;MID(COMPRAS!D5689,1,2),IVA!W:W,0)),"SIN COD.")</f>
        <v>0</v>
      </c>
      <c r="CH5789">
        <f ca="1">IFERROR(INDIRECT("IVA!Y"&amp;MATCH(MID(COMPRAS!C5689,1,2)&amp;MID(COMPRAS!F5689,1,2)&amp;MID(COMPRAS!D5689,1,2),IVA!W:W,0)),"SIN COD.")</f>
        <v>0</v>
      </c>
    </row>
    <row r="5790" spans="1:86" x14ac:dyDescent="0.25">
      <c r="A5790"/>
      <c r="B5790"/>
      <c r="D5790"/>
      <c r="AL5790">
        <f t="shared" si="630"/>
        <v>0</v>
      </c>
      <c r="AQ5790">
        <f t="shared" si="631"/>
        <v>0</v>
      </c>
      <c r="AR5790" t="str">
        <f>IFERROR(IF(OR(AP5790=338,AP5790=340,AP5790=341,AP5790=342,AP5790="342A",AP5790="342B"),PorcenRet(AP5790,AT5790,AU5790),INDEX(PORCENTAJEBUSCAR,MATCH(AP5790,CódigoRET,0),4)*1),"")</f>
        <v/>
      </c>
      <c r="AS5790">
        <f t="shared" si="632"/>
        <v>0</v>
      </c>
      <c r="BF5790" t="str">
        <f>IFERROR(IF(OR(BD5790=338,BD5790=340,BD5790=341,BD5790=342,BD5790="342A",BD5790="342B"),PorcenRet(BD5790,BH5790,BI5790),INDEX(PORCENTAJEBUSCAR,MATCH(BD5790,CódigoRET,0),4)*1),"")</f>
        <v/>
      </c>
      <c r="BG5790">
        <f t="shared" si="633"/>
        <v>0</v>
      </c>
      <c r="BO5790">
        <f t="shared" si="634"/>
        <v>0</v>
      </c>
      <c r="CC5790">
        <f t="shared" si="635"/>
        <v>0</v>
      </c>
      <c r="CD5790">
        <f t="shared" si="636"/>
        <v>0</v>
      </c>
      <c r="CG5790">
        <f ca="1">IFERROR(INDIRECT("IVA!X"&amp;MATCH(MID(COMPRAS!C5690,1,2)&amp;MID(COMPRAS!F5690,1,2)&amp;MID(COMPRAS!D5690,1,2),IVA!W:W,0)),"SIN COD.")</f>
        <v>0</v>
      </c>
      <c r="CH5790">
        <f ca="1">IFERROR(INDIRECT("IVA!Y"&amp;MATCH(MID(COMPRAS!C5690,1,2)&amp;MID(COMPRAS!F5690,1,2)&amp;MID(COMPRAS!D5690,1,2),IVA!W:W,0)),"SIN COD.")</f>
        <v>0</v>
      </c>
    </row>
    <row r="5791" spans="1:86" x14ac:dyDescent="0.25">
      <c r="A5791"/>
      <c r="B5791"/>
      <c r="D5791"/>
      <c r="AL5791">
        <f t="shared" si="630"/>
        <v>0</v>
      </c>
      <c r="AQ5791">
        <f t="shared" si="631"/>
        <v>0</v>
      </c>
      <c r="AR5791" t="str">
        <f>IFERROR(IF(OR(AP5791=338,AP5791=340,AP5791=341,AP5791=342,AP5791="342A",AP5791="342B"),PorcenRet(AP5791,AT5791,AU5791),INDEX(PORCENTAJEBUSCAR,MATCH(AP5791,CódigoRET,0),4)*1),"")</f>
        <v/>
      </c>
      <c r="AS5791">
        <f t="shared" si="632"/>
        <v>0</v>
      </c>
      <c r="BF5791" t="str">
        <f>IFERROR(IF(OR(BD5791=338,BD5791=340,BD5791=341,BD5791=342,BD5791="342A",BD5791="342B"),PorcenRet(BD5791,BH5791,BI5791),INDEX(PORCENTAJEBUSCAR,MATCH(BD5791,CódigoRET,0),4)*1),"")</f>
        <v/>
      </c>
      <c r="BG5791">
        <f t="shared" si="633"/>
        <v>0</v>
      </c>
      <c r="BO5791">
        <f t="shared" si="634"/>
        <v>0</v>
      </c>
      <c r="CC5791">
        <f t="shared" si="635"/>
        <v>0</v>
      </c>
      <c r="CD5791">
        <f t="shared" si="636"/>
        <v>0</v>
      </c>
      <c r="CG5791">
        <f ca="1">IFERROR(INDIRECT("IVA!X"&amp;MATCH(MID(COMPRAS!C5691,1,2)&amp;MID(COMPRAS!F5691,1,2)&amp;MID(COMPRAS!D5691,1,2),IVA!W:W,0)),"SIN COD.")</f>
        <v>0</v>
      </c>
      <c r="CH5791">
        <f ca="1">IFERROR(INDIRECT("IVA!Y"&amp;MATCH(MID(COMPRAS!C5691,1,2)&amp;MID(COMPRAS!F5691,1,2)&amp;MID(COMPRAS!D5691,1,2),IVA!W:W,0)),"SIN COD.")</f>
        <v>0</v>
      </c>
    </row>
    <row r="5792" spans="1:86" x14ac:dyDescent="0.25">
      <c r="A5792"/>
      <c r="B5792"/>
      <c r="D5792"/>
      <c r="AL5792">
        <f t="shared" si="630"/>
        <v>0</v>
      </c>
      <c r="AQ5792">
        <f t="shared" si="631"/>
        <v>0</v>
      </c>
      <c r="AR5792" t="str">
        <f>IFERROR(IF(OR(AP5792=338,AP5792=340,AP5792=341,AP5792=342,AP5792="342A",AP5792="342B"),PorcenRet(AP5792,AT5792,AU5792),INDEX(PORCENTAJEBUSCAR,MATCH(AP5792,CódigoRET,0),4)*1),"")</f>
        <v/>
      </c>
      <c r="AS5792">
        <f t="shared" si="632"/>
        <v>0</v>
      </c>
      <c r="BF5792" t="str">
        <f>IFERROR(IF(OR(BD5792=338,BD5792=340,BD5792=341,BD5792=342,BD5792="342A",BD5792="342B"),PorcenRet(BD5792,BH5792,BI5792),INDEX(PORCENTAJEBUSCAR,MATCH(BD5792,CódigoRET,0),4)*1),"")</f>
        <v/>
      </c>
      <c r="BG5792">
        <f t="shared" si="633"/>
        <v>0</v>
      </c>
      <c r="BO5792">
        <f t="shared" si="634"/>
        <v>0</v>
      </c>
      <c r="CC5792">
        <f t="shared" si="635"/>
        <v>0</v>
      </c>
      <c r="CD5792">
        <f t="shared" si="636"/>
        <v>0</v>
      </c>
      <c r="CG5792">
        <f ca="1">IFERROR(INDIRECT("IVA!X"&amp;MATCH(MID(COMPRAS!C5692,1,2)&amp;MID(COMPRAS!F5692,1,2)&amp;MID(COMPRAS!D5692,1,2),IVA!W:W,0)),"SIN COD.")</f>
        <v>0</v>
      </c>
      <c r="CH5792">
        <f ca="1">IFERROR(INDIRECT("IVA!Y"&amp;MATCH(MID(COMPRAS!C5692,1,2)&amp;MID(COMPRAS!F5692,1,2)&amp;MID(COMPRAS!D5692,1,2),IVA!W:W,0)),"SIN COD.")</f>
        <v>0</v>
      </c>
    </row>
    <row r="5793" spans="1:86" x14ac:dyDescent="0.25">
      <c r="A5793"/>
      <c r="B5793"/>
      <c r="D5793"/>
      <c r="AL5793">
        <f t="shared" si="630"/>
        <v>0</v>
      </c>
      <c r="AQ5793">
        <f t="shared" si="631"/>
        <v>0</v>
      </c>
      <c r="AR5793" t="str">
        <f>IFERROR(IF(OR(AP5793=338,AP5793=340,AP5793=341,AP5793=342,AP5793="342A",AP5793="342B"),PorcenRet(AP5793,AT5793,AU5793),INDEX(PORCENTAJEBUSCAR,MATCH(AP5793,CódigoRET,0),4)*1),"")</f>
        <v/>
      </c>
      <c r="AS5793">
        <f t="shared" si="632"/>
        <v>0</v>
      </c>
      <c r="BF5793" t="str">
        <f>IFERROR(IF(OR(BD5793=338,BD5793=340,BD5793=341,BD5793=342,BD5793="342A",BD5793="342B"),PorcenRet(BD5793,BH5793,BI5793),INDEX(PORCENTAJEBUSCAR,MATCH(BD5793,CódigoRET,0),4)*1),"")</f>
        <v/>
      </c>
      <c r="BG5793">
        <f t="shared" si="633"/>
        <v>0</v>
      </c>
      <c r="BO5793">
        <f t="shared" si="634"/>
        <v>0</v>
      </c>
      <c r="CC5793">
        <f t="shared" si="635"/>
        <v>0</v>
      </c>
      <c r="CD5793">
        <f t="shared" si="636"/>
        <v>0</v>
      </c>
      <c r="CG5793">
        <f ca="1">IFERROR(INDIRECT("IVA!X"&amp;MATCH(MID(COMPRAS!C5693,1,2)&amp;MID(COMPRAS!F5693,1,2)&amp;MID(COMPRAS!D5693,1,2),IVA!W:W,0)),"SIN COD.")</f>
        <v>0</v>
      </c>
      <c r="CH5793">
        <f ca="1">IFERROR(INDIRECT("IVA!Y"&amp;MATCH(MID(COMPRAS!C5693,1,2)&amp;MID(COMPRAS!F5693,1,2)&amp;MID(COMPRAS!D5693,1,2),IVA!W:W,0)),"SIN COD.")</f>
        <v>0</v>
      </c>
    </row>
    <row r="5794" spans="1:86" x14ac:dyDescent="0.25">
      <c r="A5794"/>
      <c r="B5794"/>
      <c r="D5794"/>
      <c r="AL5794">
        <f t="shared" si="630"/>
        <v>0</v>
      </c>
      <c r="AQ5794">
        <f t="shared" si="631"/>
        <v>0</v>
      </c>
      <c r="AR5794" t="str">
        <f>IFERROR(IF(OR(AP5794=338,AP5794=340,AP5794=341,AP5794=342,AP5794="342A",AP5794="342B"),PorcenRet(AP5794,AT5794,AU5794),INDEX(PORCENTAJEBUSCAR,MATCH(AP5794,CódigoRET,0),4)*1),"")</f>
        <v/>
      </c>
      <c r="AS5794">
        <f t="shared" si="632"/>
        <v>0</v>
      </c>
      <c r="BF5794" t="str">
        <f>IFERROR(IF(OR(BD5794=338,BD5794=340,BD5794=341,BD5794=342,BD5794="342A",BD5794="342B"),PorcenRet(BD5794,BH5794,BI5794),INDEX(PORCENTAJEBUSCAR,MATCH(BD5794,CódigoRET,0),4)*1),"")</f>
        <v/>
      </c>
      <c r="BG5794">
        <f t="shared" si="633"/>
        <v>0</v>
      </c>
      <c r="BO5794">
        <f t="shared" si="634"/>
        <v>0</v>
      </c>
      <c r="CC5794">
        <f t="shared" si="635"/>
        <v>0</v>
      </c>
      <c r="CD5794">
        <f t="shared" si="636"/>
        <v>0</v>
      </c>
      <c r="CG5794">
        <f ca="1">IFERROR(INDIRECT("IVA!X"&amp;MATCH(MID(COMPRAS!C5694,1,2)&amp;MID(COMPRAS!F5694,1,2)&amp;MID(COMPRAS!D5694,1,2),IVA!W:W,0)),"SIN COD.")</f>
        <v>0</v>
      </c>
      <c r="CH5794">
        <f ca="1">IFERROR(INDIRECT("IVA!Y"&amp;MATCH(MID(COMPRAS!C5694,1,2)&amp;MID(COMPRAS!F5694,1,2)&amp;MID(COMPRAS!D5694,1,2),IVA!W:W,0)),"SIN COD.")</f>
        <v>0</v>
      </c>
    </row>
    <row r="5795" spans="1:86" x14ac:dyDescent="0.25">
      <c r="A5795"/>
      <c r="B5795"/>
      <c r="D5795"/>
      <c r="AL5795">
        <f t="shared" si="630"/>
        <v>0</v>
      </c>
      <c r="AQ5795">
        <f t="shared" si="631"/>
        <v>0</v>
      </c>
      <c r="AR5795" t="str">
        <f>IFERROR(IF(OR(AP5795=338,AP5795=340,AP5795=341,AP5795=342,AP5795="342A",AP5795="342B"),PorcenRet(AP5795,AT5795,AU5795),INDEX(PORCENTAJEBUSCAR,MATCH(AP5795,CódigoRET,0),4)*1),"")</f>
        <v/>
      </c>
      <c r="AS5795">
        <f t="shared" si="632"/>
        <v>0</v>
      </c>
      <c r="BF5795" t="str">
        <f>IFERROR(IF(OR(BD5795=338,BD5795=340,BD5795=341,BD5795=342,BD5795="342A",BD5795="342B"),PorcenRet(BD5795,BH5795,BI5795),INDEX(PORCENTAJEBUSCAR,MATCH(BD5795,CódigoRET,0),4)*1),"")</f>
        <v/>
      </c>
      <c r="BG5795">
        <f t="shared" si="633"/>
        <v>0</v>
      </c>
      <c r="BO5795">
        <f t="shared" si="634"/>
        <v>0</v>
      </c>
      <c r="CC5795">
        <f t="shared" si="635"/>
        <v>0</v>
      </c>
      <c r="CD5795">
        <f t="shared" si="636"/>
        <v>0</v>
      </c>
      <c r="CG5795">
        <f ca="1">IFERROR(INDIRECT("IVA!X"&amp;MATCH(MID(COMPRAS!C5695,1,2)&amp;MID(COMPRAS!F5695,1,2)&amp;MID(COMPRAS!D5695,1,2),IVA!W:W,0)),"SIN COD.")</f>
        <v>0</v>
      </c>
      <c r="CH5795">
        <f ca="1">IFERROR(INDIRECT("IVA!Y"&amp;MATCH(MID(COMPRAS!C5695,1,2)&amp;MID(COMPRAS!F5695,1,2)&amp;MID(COMPRAS!D5695,1,2),IVA!W:W,0)),"SIN COD.")</f>
        <v>0</v>
      </c>
    </row>
    <row r="5796" spans="1:86" x14ac:dyDescent="0.25">
      <c r="A5796"/>
      <c r="B5796"/>
      <c r="D5796"/>
      <c r="AL5796">
        <f t="shared" si="630"/>
        <v>0</v>
      </c>
      <c r="AQ5796">
        <f t="shared" si="631"/>
        <v>0</v>
      </c>
      <c r="AR5796" t="str">
        <f>IFERROR(IF(OR(AP5796=338,AP5796=340,AP5796=341,AP5796=342,AP5796="342A",AP5796="342B"),PorcenRet(AP5796,AT5796,AU5796),INDEX(PORCENTAJEBUSCAR,MATCH(AP5796,CódigoRET,0),4)*1),"")</f>
        <v/>
      </c>
      <c r="AS5796">
        <f t="shared" si="632"/>
        <v>0</v>
      </c>
      <c r="BF5796" t="str">
        <f>IFERROR(IF(OR(BD5796=338,BD5796=340,BD5796=341,BD5796=342,BD5796="342A",BD5796="342B"),PorcenRet(BD5796,BH5796,BI5796),INDEX(PORCENTAJEBUSCAR,MATCH(BD5796,CódigoRET,0),4)*1),"")</f>
        <v/>
      </c>
      <c r="BG5796">
        <f t="shared" si="633"/>
        <v>0</v>
      </c>
      <c r="BO5796">
        <f t="shared" si="634"/>
        <v>0</v>
      </c>
      <c r="CC5796">
        <f t="shared" si="635"/>
        <v>0</v>
      </c>
      <c r="CD5796">
        <f t="shared" si="636"/>
        <v>0</v>
      </c>
      <c r="CG5796">
        <f ca="1">IFERROR(INDIRECT("IVA!X"&amp;MATCH(MID(COMPRAS!C5696,1,2)&amp;MID(COMPRAS!F5696,1,2)&amp;MID(COMPRAS!D5696,1,2),IVA!W:W,0)),"SIN COD.")</f>
        <v>0</v>
      </c>
      <c r="CH5796">
        <f ca="1">IFERROR(INDIRECT("IVA!Y"&amp;MATCH(MID(COMPRAS!C5696,1,2)&amp;MID(COMPRAS!F5696,1,2)&amp;MID(COMPRAS!D5696,1,2),IVA!W:W,0)),"SIN COD.")</f>
        <v>0</v>
      </c>
    </row>
    <row r="5797" spans="1:86" x14ac:dyDescent="0.25">
      <c r="A5797"/>
      <c r="B5797"/>
      <c r="D5797"/>
      <c r="AL5797">
        <f t="shared" si="630"/>
        <v>0</v>
      </c>
      <c r="AQ5797">
        <f t="shared" si="631"/>
        <v>0</v>
      </c>
      <c r="AR5797" t="str">
        <f>IFERROR(IF(OR(AP5797=338,AP5797=340,AP5797=341,AP5797=342,AP5797="342A",AP5797="342B"),PorcenRet(AP5797,AT5797,AU5797),INDEX(PORCENTAJEBUSCAR,MATCH(AP5797,CódigoRET,0),4)*1),"")</f>
        <v/>
      </c>
      <c r="AS5797">
        <f t="shared" si="632"/>
        <v>0</v>
      </c>
      <c r="BF5797" t="str">
        <f>IFERROR(IF(OR(BD5797=338,BD5797=340,BD5797=341,BD5797=342,BD5797="342A",BD5797="342B"),PorcenRet(BD5797,BH5797,BI5797),INDEX(PORCENTAJEBUSCAR,MATCH(BD5797,CódigoRET,0),4)*1),"")</f>
        <v/>
      </c>
      <c r="BG5797">
        <f t="shared" si="633"/>
        <v>0</v>
      </c>
      <c r="BO5797">
        <f t="shared" si="634"/>
        <v>0</v>
      </c>
      <c r="CC5797">
        <f t="shared" si="635"/>
        <v>0</v>
      </c>
      <c r="CD5797">
        <f t="shared" si="636"/>
        <v>0</v>
      </c>
      <c r="CG5797">
        <f ca="1">IFERROR(INDIRECT("IVA!X"&amp;MATCH(MID(COMPRAS!C5697,1,2)&amp;MID(COMPRAS!F5697,1,2)&amp;MID(COMPRAS!D5697,1,2),IVA!W:W,0)),"SIN COD.")</f>
        <v>0</v>
      </c>
      <c r="CH5797">
        <f ca="1">IFERROR(INDIRECT("IVA!Y"&amp;MATCH(MID(COMPRAS!C5697,1,2)&amp;MID(COMPRAS!F5697,1,2)&amp;MID(COMPRAS!D5697,1,2),IVA!W:W,0)),"SIN COD.")</f>
        <v>0</v>
      </c>
    </row>
    <row r="5798" spans="1:86" x14ac:dyDescent="0.25">
      <c r="A5798"/>
      <c r="B5798"/>
      <c r="D5798"/>
      <c r="AL5798">
        <f t="shared" si="630"/>
        <v>0</v>
      </c>
      <c r="AQ5798">
        <f t="shared" si="631"/>
        <v>0</v>
      </c>
      <c r="AR5798" t="str">
        <f>IFERROR(IF(OR(AP5798=338,AP5798=340,AP5798=341,AP5798=342,AP5798="342A",AP5798="342B"),PorcenRet(AP5798,AT5798,AU5798),INDEX(PORCENTAJEBUSCAR,MATCH(AP5798,CódigoRET,0),4)*1),"")</f>
        <v/>
      </c>
      <c r="AS5798">
        <f t="shared" si="632"/>
        <v>0</v>
      </c>
      <c r="BF5798" t="str">
        <f>IFERROR(IF(OR(BD5798=338,BD5798=340,BD5798=341,BD5798=342,BD5798="342A",BD5798="342B"),PorcenRet(BD5798,BH5798,BI5798),INDEX(PORCENTAJEBUSCAR,MATCH(BD5798,CódigoRET,0),4)*1),"")</f>
        <v/>
      </c>
      <c r="BG5798">
        <f t="shared" si="633"/>
        <v>0</v>
      </c>
      <c r="BO5798">
        <f t="shared" si="634"/>
        <v>0</v>
      </c>
      <c r="CC5798">
        <f t="shared" si="635"/>
        <v>0</v>
      </c>
      <c r="CD5798">
        <f t="shared" si="636"/>
        <v>0</v>
      </c>
      <c r="CG5798">
        <f ca="1">IFERROR(INDIRECT("IVA!X"&amp;MATCH(MID(COMPRAS!C5698,1,2)&amp;MID(COMPRAS!F5698,1,2)&amp;MID(COMPRAS!D5698,1,2),IVA!W:W,0)),"SIN COD.")</f>
        <v>0</v>
      </c>
      <c r="CH5798">
        <f ca="1">IFERROR(INDIRECT("IVA!Y"&amp;MATCH(MID(COMPRAS!C5698,1,2)&amp;MID(COMPRAS!F5698,1,2)&amp;MID(COMPRAS!D5698,1,2),IVA!W:W,0)),"SIN COD.")</f>
        <v>0</v>
      </c>
    </row>
    <row r="5799" spans="1:86" x14ac:dyDescent="0.25">
      <c r="A5799"/>
      <c r="B5799"/>
      <c r="D5799"/>
      <c r="AL5799">
        <f t="shared" si="630"/>
        <v>0</v>
      </c>
      <c r="AQ5799">
        <f t="shared" si="631"/>
        <v>0</v>
      </c>
      <c r="AR5799" t="str">
        <f>IFERROR(IF(OR(AP5799=338,AP5799=340,AP5799=341,AP5799=342,AP5799="342A",AP5799="342B"),PorcenRet(AP5799,AT5799,AU5799),INDEX(PORCENTAJEBUSCAR,MATCH(AP5799,CódigoRET,0),4)*1),"")</f>
        <v/>
      </c>
      <c r="AS5799">
        <f t="shared" si="632"/>
        <v>0</v>
      </c>
      <c r="BF5799" t="str">
        <f>IFERROR(IF(OR(BD5799=338,BD5799=340,BD5799=341,BD5799=342,BD5799="342A",BD5799="342B"),PorcenRet(BD5799,BH5799,BI5799),INDEX(PORCENTAJEBUSCAR,MATCH(BD5799,CódigoRET,0),4)*1),"")</f>
        <v/>
      </c>
      <c r="BG5799">
        <f t="shared" si="633"/>
        <v>0</v>
      </c>
      <c r="BO5799">
        <f t="shared" si="634"/>
        <v>0</v>
      </c>
      <c r="CC5799">
        <f t="shared" si="635"/>
        <v>0</v>
      </c>
      <c r="CD5799">
        <f t="shared" si="636"/>
        <v>0</v>
      </c>
      <c r="CG5799">
        <f ca="1">IFERROR(INDIRECT("IVA!X"&amp;MATCH(MID(COMPRAS!C5699,1,2)&amp;MID(COMPRAS!F5699,1,2)&amp;MID(COMPRAS!D5699,1,2),IVA!W:W,0)),"SIN COD.")</f>
        <v>0</v>
      </c>
      <c r="CH5799">
        <f ca="1">IFERROR(INDIRECT("IVA!Y"&amp;MATCH(MID(COMPRAS!C5699,1,2)&amp;MID(COMPRAS!F5699,1,2)&amp;MID(COMPRAS!D5699,1,2),IVA!W:W,0)),"SIN COD.")</f>
        <v>0</v>
      </c>
    </row>
    <row r="5800" spans="1:86" x14ac:dyDescent="0.25">
      <c r="A5800"/>
      <c r="B5800"/>
      <c r="D5800"/>
      <c r="AL5800">
        <f t="shared" si="630"/>
        <v>0</v>
      </c>
      <c r="AQ5800">
        <f t="shared" si="631"/>
        <v>0</v>
      </c>
      <c r="AR5800" t="str">
        <f>IFERROR(IF(OR(AP5800=338,AP5800=340,AP5800=341,AP5800=342,AP5800="342A",AP5800="342B"),PorcenRet(AP5800,AT5800,AU5800),INDEX(PORCENTAJEBUSCAR,MATCH(AP5800,CódigoRET,0),4)*1),"")</f>
        <v/>
      </c>
      <c r="AS5800">
        <f t="shared" si="632"/>
        <v>0</v>
      </c>
      <c r="BF5800" t="str">
        <f>IFERROR(IF(OR(BD5800=338,BD5800=340,BD5800=341,BD5800=342,BD5800="342A",BD5800="342B"),PorcenRet(BD5800,BH5800,BI5800),INDEX(PORCENTAJEBUSCAR,MATCH(BD5800,CódigoRET,0),4)*1),"")</f>
        <v/>
      </c>
      <c r="BG5800">
        <f t="shared" si="633"/>
        <v>0</v>
      </c>
      <c r="BO5800">
        <f t="shared" si="634"/>
        <v>0</v>
      </c>
      <c r="CC5800">
        <f t="shared" si="635"/>
        <v>0</v>
      </c>
      <c r="CD5800">
        <f t="shared" si="636"/>
        <v>0</v>
      </c>
      <c r="CG5800">
        <f ca="1">IFERROR(INDIRECT("IVA!X"&amp;MATCH(MID(COMPRAS!C5700,1,2)&amp;MID(COMPRAS!F5700,1,2)&amp;MID(COMPRAS!D5700,1,2),IVA!W:W,0)),"SIN COD.")</f>
        <v>0</v>
      </c>
      <c r="CH5800">
        <f ca="1">IFERROR(INDIRECT("IVA!Y"&amp;MATCH(MID(COMPRAS!C5700,1,2)&amp;MID(COMPRAS!F5700,1,2)&amp;MID(COMPRAS!D5700,1,2),IVA!W:W,0)),"SIN COD.")</f>
        <v>0</v>
      </c>
    </row>
    <row r="5801" spans="1:86" x14ac:dyDescent="0.25">
      <c r="A5801"/>
      <c r="B5801"/>
      <c r="D5801"/>
      <c r="AL5801">
        <f t="shared" si="630"/>
        <v>0</v>
      </c>
      <c r="AQ5801">
        <f t="shared" si="631"/>
        <v>0</v>
      </c>
      <c r="AR5801" t="str">
        <f>IFERROR(IF(OR(AP5801=338,AP5801=340,AP5801=341,AP5801=342,AP5801="342A",AP5801="342B"),PorcenRet(AP5801,AT5801,AU5801),INDEX(PORCENTAJEBUSCAR,MATCH(AP5801,CódigoRET,0),4)*1),"")</f>
        <v/>
      </c>
      <c r="AS5801">
        <f t="shared" si="632"/>
        <v>0</v>
      </c>
      <c r="BF5801" t="str">
        <f>IFERROR(IF(OR(BD5801=338,BD5801=340,BD5801=341,BD5801=342,BD5801="342A",BD5801="342B"),PorcenRet(BD5801,BH5801,BI5801),INDEX(PORCENTAJEBUSCAR,MATCH(BD5801,CódigoRET,0),4)*1),"")</f>
        <v/>
      </c>
      <c r="BG5801">
        <f t="shared" si="633"/>
        <v>0</v>
      </c>
      <c r="BO5801">
        <f t="shared" si="634"/>
        <v>0</v>
      </c>
      <c r="CC5801">
        <f t="shared" si="635"/>
        <v>0</v>
      </c>
      <c r="CD5801">
        <f t="shared" si="636"/>
        <v>0</v>
      </c>
      <c r="CG5801">
        <f ca="1">IFERROR(INDIRECT("IVA!X"&amp;MATCH(MID(COMPRAS!C5701,1,2)&amp;MID(COMPRAS!F5701,1,2)&amp;MID(COMPRAS!D5701,1,2),IVA!W:W,0)),"SIN COD.")</f>
        <v>0</v>
      </c>
      <c r="CH5801">
        <f ca="1">IFERROR(INDIRECT("IVA!Y"&amp;MATCH(MID(COMPRAS!C5701,1,2)&amp;MID(COMPRAS!F5701,1,2)&amp;MID(COMPRAS!D5701,1,2),IVA!W:W,0)),"SIN COD.")</f>
        <v>0</v>
      </c>
    </row>
    <row r="5802" spans="1:86" x14ac:dyDescent="0.25">
      <c r="A5802"/>
      <c r="B5802"/>
      <c r="D5802"/>
      <c r="AL5802">
        <f t="shared" si="630"/>
        <v>0</v>
      </c>
      <c r="AQ5802">
        <f t="shared" si="631"/>
        <v>0</v>
      </c>
      <c r="AR5802" t="str">
        <f>IFERROR(IF(OR(AP5802=338,AP5802=340,AP5802=341,AP5802=342,AP5802="342A",AP5802="342B"),PorcenRet(AP5802,AT5802,AU5802),INDEX(PORCENTAJEBUSCAR,MATCH(AP5802,CódigoRET,0),4)*1),"")</f>
        <v/>
      </c>
      <c r="AS5802">
        <f t="shared" si="632"/>
        <v>0</v>
      </c>
      <c r="BF5802" t="str">
        <f>IFERROR(IF(OR(BD5802=338,BD5802=340,BD5802=341,BD5802=342,BD5802="342A",BD5802="342B"),PorcenRet(BD5802,BH5802,BI5802),INDEX(PORCENTAJEBUSCAR,MATCH(BD5802,CódigoRET,0),4)*1),"")</f>
        <v/>
      </c>
      <c r="BG5802">
        <f t="shared" si="633"/>
        <v>0</v>
      </c>
      <c r="BO5802">
        <f t="shared" si="634"/>
        <v>0</v>
      </c>
      <c r="CC5802">
        <f t="shared" si="635"/>
        <v>0</v>
      </c>
      <c r="CD5802">
        <f t="shared" si="636"/>
        <v>0</v>
      </c>
      <c r="CG5802">
        <f ca="1">IFERROR(INDIRECT("IVA!X"&amp;MATCH(MID(COMPRAS!C5702,1,2)&amp;MID(COMPRAS!F5702,1,2)&amp;MID(COMPRAS!D5702,1,2),IVA!W:W,0)),"SIN COD.")</f>
        <v>0</v>
      </c>
      <c r="CH5802">
        <f ca="1">IFERROR(INDIRECT("IVA!Y"&amp;MATCH(MID(COMPRAS!C5702,1,2)&amp;MID(COMPRAS!F5702,1,2)&amp;MID(COMPRAS!D5702,1,2),IVA!W:W,0)),"SIN COD.")</f>
        <v>0</v>
      </c>
    </row>
    <row r="5803" spans="1:86" x14ac:dyDescent="0.25">
      <c r="A5803"/>
      <c r="B5803"/>
      <c r="D5803"/>
      <c r="AL5803">
        <f t="shared" si="630"/>
        <v>0</v>
      </c>
      <c r="AQ5803">
        <f t="shared" si="631"/>
        <v>0</v>
      </c>
      <c r="AR5803" t="str">
        <f>IFERROR(IF(OR(AP5803=338,AP5803=340,AP5803=341,AP5803=342,AP5803="342A",AP5803="342B"),PorcenRet(AP5803,AT5803,AU5803),INDEX(PORCENTAJEBUSCAR,MATCH(AP5803,CódigoRET,0),4)*1),"")</f>
        <v/>
      </c>
      <c r="AS5803">
        <f t="shared" si="632"/>
        <v>0</v>
      </c>
      <c r="BF5803" t="str">
        <f>IFERROR(IF(OR(BD5803=338,BD5803=340,BD5803=341,BD5803=342,BD5803="342A",BD5803="342B"),PorcenRet(BD5803,BH5803,BI5803),INDEX(PORCENTAJEBUSCAR,MATCH(BD5803,CódigoRET,0),4)*1),"")</f>
        <v/>
      </c>
      <c r="BG5803">
        <f t="shared" si="633"/>
        <v>0</v>
      </c>
      <c r="BO5803">
        <f t="shared" si="634"/>
        <v>0</v>
      </c>
      <c r="CC5803">
        <f t="shared" si="635"/>
        <v>0</v>
      </c>
      <c r="CD5803">
        <f t="shared" si="636"/>
        <v>0</v>
      </c>
      <c r="CG5803">
        <f ca="1">IFERROR(INDIRECT("IVA!X"&amp;MATCH(MID(COMPRAS!C5703,1,2)&amp;MID(COMPRAS!F5703,1,2)&amp;MID(COMPRAS!D5703,1,2),IVA!W:W,0)),"SIN COD.")</f>
        <v>0</v>
      </c>
      <c r="CH5803">
        <f ca="1">IFERROR(INDIRECT("IVA!Y"&amp;MATCH(MID(COMPRAS!C5703,1,2)&amp;MID(COMPRAS!F5703,1,2)&amp;MID(COMPRAS!D5703,1,2),IVA!W:W,0)),"SIN COD.")</f>
        <v>0</v>
      </c>
    </row>
    <row r="5804" spans="1:86" x14ac:dyDescent="0.25">
      <c r="A5804"/>
      <c r="B5804"/>
      <c r="D5804"/>
      <c r="AL5804">
        <f t="shared" si="630"/>
        <v>0</v>
      </c>
      <c r="AQ5804">
        <f t="shared" si="631"/>
        <v>0</v>
      </c>
      <c r="AR5804" t="str">
        <f>IFERROR(IF(OR(AP5804=338,AP5804=340,AP5804=341,AP5804=342,AP5804="342A",AP5804="342B"),PorcenRet(AP5804,AT5804,AU5804),INDEX(PORCENTAJEBUSCAR,MATCH(AP5804,CódigoRET,0),4)*1),"")</f>
        <v/>
      </c>
      <c r="AS5804">
        <f t="shared" si="632"/>
        <v>0</v>
      </c>
      <c r="BF5804" t="str">
        <f>IFERROR(IF(OR(BD5804=338,BD5804=340,BD5804=341,BD5804=342,BD5804="342A",BD5804="342B"),PorcenRet(BD5804,BH5804,BI5804),INDEX(PORCENTAJEBUSCAR,MATCH(BD5804,CódigoRET,0),4)*1),"")</f>
        <v/>
      </c>
      <c r="BG5804">
        <f t="shared" si="633"/>
        <v>0</v>
      </c>
      <c r="BO5804">
        <f t="shared" si="634"/>
        <v>0</v>
      </c>
      <c r="CC5804">
        <f t="shared" si="635"/>
        <v>0</v>
      </c>
      <c r="CD5804">
        <f t="shared" si="636"/>
        <v>0</v>
      </c>
      <c r="CG5804">
        <f ca="1">IFERROR(INDIRECT("IVA!X"&amp;MATCH(MID(COMPRAS!C5704,1,2)&amp;MID(COMPRAS!F5704,1,2)&amp;MID(COMPRAS!D5704,1,2),IVA!W:W,0)),"SIN COD.")</f>
        <v>0</v>
      </c>
      <c r="CH5804">
        <f ca="1">IFERROR(INDIRECT("IVA!Y"&amp;MATCH(MID(COMPRAS!C5704,1,2)&amp;MID(COMPRAS!F5704,1,2)&amp;MID(COMPRAS!D5704,1,2),IVA!W:W,0)),"SIN COD.")</f>
        <v>0</v>
      </c>
    </row>
    <row r="5805" spans="1:86" x14ac:dyDescent="0.25">
      <c r="A5805"/>
      <c r="B5805"/>
      <c r="D5805"/>
      <c r="AL5805">
        <f t="shared" si="630"/>
        <v>0</v>
      </c>
      <c r="AQ5805">
        <f t="shared" si="631"/>
        <v>0</v>
      </c>
      <c r="AR5805" t="str">
        <f>IFERROR(IF(OR(AP5805=338,AP5805=340,AP5805=341,AP5805=342,AP5805="342A",AP5805="342B"),PorcenRet(AP5805,AT5805,AU5805),INDEX(PORCENTAJEBUSCAR,MATCH(AP5805,CódigoRET,0),4)*1),"")</f>
        <v/>
      </c>
      <c r="AS5805">
        <f t="shared" si="632"/>
        <v>0</v>
      </c>
      <c r="BF5805" t="str">
        <f>IFERROR(IF(OR(BD5805=338,BD5805=340,BD5805=341,BD5805=342,BD5805="342A",BD5805="342B"),PorcenRet(BD5805,BH5805,BI5805),INDEX(PORCENTAJEBUSCAR,MATCH(BD5805,CódigoRET,0),4)*1),"")</f>
        <v/>
      </c>
      <c r="BG5805">
        <f t="shared" si="633"/>
        <v>0</v>
      </c>
      <c r="BO5805">
        <f t="shared" si="634"/>
        <v>0</v>
      </c>
      <c r="CC5805">
        <f t="shared" si="635"/>
        <v>0</v>
      </c>
      <c r="CD5805">
        <f t="shared" si="636"/>
        <v>0</v>
      </c>
      <c r="CG5805">
        <f ca="1">IFERROR(INDIRECT("IVA!X"&amp;MATCH(MID(COMPRAS!C5705,1,2)&amp;MID(COMPRAS!F5705,1,2)&amp;MID(COMPRAS!D5705,1,2),IVA!W:W,0)),"SIN COD.")</f>
        <v>0</v>
      </c>
      <c r="CH5805">
        <f ca="1">IFERROR(INDIRECT("IVA!Y"&amp;MATCH(MID(COMPRAS!C5705,1,2)&amp;MID(COMPRAS!F5705,1,2)&amp;MID(COMPRAS!D5705,1,2),IVA!W:W,0)),"SIN COD.")</f>
        <v>0</v>
      </c>
    </row>
    <row r="5806" spans="1:86" x14ac:dyDescent="0.25">
      <c r="A5806"/>
      <c r="B5806"/>
      <c r="D5806"/>
      <c r="AL5806">
        <f t="shared" si="630"/>
        <v>0</v>
      </c>
      <c r="AQ5806">
        <f t="shared" si="631"/>
        <v>0</v>
      </c>
      <c r="AR5806" t="str">
        <f>IFERROR(IF(OR(AP5806=338,AP5806=340,AP5806=341,AP5806=342,AP5806="342A",AP5806="342B"),PorcenRet(AP5806,AT5806,AU5806),INDEX(PORCENTAJEBUSCAR,MATCH(AP5806,CódigoRET,0),4)*1),"")</f>
        <v/>
      </c>
      <c r="AS5806">
        <f t="shared" si="632"/>
        <v>0</v>
      </c>
      <c r="BF5806" t="str">
        <f>IFERROR(IF(OR(BD5806=338,BD5806=340,BD5806=341,BD5806=342,BD5806="342A",BD5806="342B"),PorcenRet(BD5806,BH5806,BI5806),INDEX(PORCENTAJEBUSCAR,MATCH(BD5806,CódigoRET,0),4)*1),"")</f>
        <v/>
      </c>
      <c r="BG5806">
        <f t="shared" si="633"/>
        <v>0</v>
      </c>
      <c r="BO5806">
        <f t="shared" si="634"/>
        <v>0</v>
      </c>
      <c r="CC5806">
        <f t="shared" si="635"/>
        <v>0</v>
      </c>
      <c r="CD5806">
        <f t="shared" si="636"/>
        <v>0</v>
      </c>
      <c r="CG5806">
        <f ca="1">IFERROR(INDIRECT("IVA!X"&amp;MATCH(MID(COMPRAS!C5706,1,2)&amp;MID(COMPRAS!F5706,1,2)&amp;MID(COMPRAS!D5706,1,2),IVA!W:W,0)),"SIN COD.")</f>
        <v>0</v>
      </c>
      <c r="CH5806">
        <f ca="1">IFERROR(INDIRECT("IVA!Y"&amp;MATCH(MID(COMPRAS!C5706,1,2)&amp;MID(COMPRAS!F5706,1,2)&amp;MID(COMPRAS!D5706,1,2),IVA!W:W,0)),"SIN COD.")</f>
        <v>0</v>
      </c>
    </row>
    <row r="5807" spans="1:86" x14ac:dyDescent="0.25">
      <c r="A5807"/>
      <c r="B5807"/>
      <c r="D5807"/>
      <c r="AL5807">
        <f t="shared" si="630"/>
        <v>0</v>
      </c>
      <c r="AQ5807">
        <f t="shared" si="631"/>
        <v>0</v>
      </c>
      <c r="AR5807" t="str">
        <f>IFERROR(IF(OR(AP5807=338,AP5807=340,AP5807=341,AP5807=342,AP5807="342A",AP5807="342B"),PorcenRet(AP5807,AT5807,AU5807),INDEX(PORCENTAJEBUSCAR,MATCH(AP5807,CódigoRET,0),4)*1),"")</f>
        <v/>
      </c>
      <c r="AS5807">
        <f t="shared" si="632"/>
        <v>0</v>
      </c>
      <c r="BF5807" t="str">
        <f>IFERROR(IF(OR(BD5807=338,BD5807=340,BD5807=341,BD5807=342,BD5807="342A",BD5807="342B"),PorcenRet(BD5807,BH5807,BI5807),INDEX(PORCENTAJEBUSCAR,MATCH(BD5807,CódigoRET,0),4)*1),"")</f>
        <v/>
      </c>
      <c r="BG5807">
        <f t="shared" si="633"/>
        <v>0</v>
      </c>
      <c r="BO5807">
        <f t="shared" si="634"/>
        <v>0</v>
      </c>
      <c r="CC5807">
        <f t="shared" si="635"/>
        <v>0</v>
      </c>
      <c r="CD5807">
        <f t="shared" si="636"/>
        <v>0</v>
      </c>
      <c r="CG5807">
        <f ca="1">IFERROR(INDIRECT("IVA!X"&amp;MATCH(MID(COMPRAS!C5707,1,2)&amp;MID(COMPRAS!F5707,1,2)&amp;MID(COMPRAS!D5707,1,2),IVA!W:W,0)),"SIN COD.")</f>
        <v>0</v>
      </c>
      <c r="CH5807">
        <f ca="1">IFERROR(INDIRECT("IVA!Y"&amp;MATCH(MID(COMPRAS!C5707,1,2)&amp;MID(COMPRAS!F5707,1,2)&amp;MID(COMPRAS!D5707,1,2),IVA!W:W,0)),"SIN COD.")</f>
        <v>0</v>
      </c>
    </row>
    <row r="5808" spans="1:86" x14ac:dyDescent="0.25">
      <c r="A5808"/>
      <c r="B5808"/>
      <c r="D5808"/>
      <c r="AL5808">
        <f t="shared" si="630"/>
        <v>0</v>
      </c>
      <c r="AQ5808">
        <f t="shared" si="631"/>
        <v>0</v>
      </c>
      <c r="AR5808" t="str">
        <f>IFERROR(IF(OR(AP5808=338,AP5808=340,AP5808=341,AP5808=342,AP5808="342A",AP5808="342B"),PorcenRet(AP5808,AT5808,AU5808),INDEX(PORCENTAJEBUSCAR,MATCH(AP5808,CódigoRET,0),4)*1),"")</f>
        <v/>
      </c>
      <c r="AS5808">
        <f t="shared" si="632"/>
        <v>0</v>
      </c>
      <c r="BF5808" t="str">
        <f>IFERROR(IF(OR(BD5808=338,BD5808=340,BD5808=341,BD5808=342,BD5808="342A",BD5808="342B"),PorcenRet(BD5808,BH5808,BI5808),INDEX(PORCENTAJEBUSCAR,MATCH(BD5808,CódigoRET,0),4)*1),"")</f>
        <v/>
      </c>
      <c r="BG5808">
        <f t="shared" si="633"/>
        <v>0</v>
      </c>
      <c r="BO5808">
        <f t="shared" si="634"/>
        <v>0</v>
      </c>
      <c r="CC5808">
        <f t="shared" si="635"/>
        <v>0</v>
      </c>
      <c r="CD5808">
        <f t="shared" si="636"/>
        <v>0</v>
      </c>
      <c r="CG5808">
        <f ca="1">IFERROR(INDIRECT("IVA!X"&amp;MATCH(MID(COMPRAS!C5708,1,2)&amp;MID(COMPRAS!F5708,1,2)&amp;MID(COMPRAS!D5708,1,2),IVA!W:W,0)),"SIN COD.")</f>
        <v>0</v>
      </c>
      <c r="CH5808">
        <f ca="1">IFERROR(INDIRECT("IVA!Y"&amp;MATCH(MID(COMPRAS!C5708,1,2)&amp;MID(COMPRAS!F5708,1,2)&amp;MID(COMPRAS!D5708,1,2),IVA!W:W,0)),"SIN COD.")</f>
        <v>0</v>
      </c>
    </row>
    <row r="5809" spans="1:86" x14ac:dyDescent="0.25">
      <c r="A5809"/>
      <c r="B5809"/>
      <c r="D5809"/>
      <c r="AL5809">
        <f t="shared" si="630"/>
        <v>0</v>
      </c>
      <c r="AQ5809">
        <f t="shared" si="631"/>
        <v>0</v>
      </c>
      <c r="AR5809" t="str">
        <f>IFERROR(IF(OR(AP5809=338,AP5809=340,AP5809=341,AP5809=342,AP5809="342A",AP5809="342B"),PorcenRet(AP5809,AT5809,AU5809),INDEX(PORCENTAJEBUSCAR,MATCH(AP5809,CódigoRET,0),4)*1),"")</f>
        <v/>
      </c>
      <c r="AS5809">
        <f t="shared" si="632"/>
        <v>0</v>
      </c>
      <c r="BF5809" t="str">
        <f>IFERROR(IF(OR(BD5809=338,BD5809=340,BD5809=341,BD5809=342,BD5809="342A",BD5809="342B"),PorcenRet(BD5809,BH5809,BI5809),INDEX(PORCENTAJEBUSCAR,MATCH(BD5809,CódigoRET,0),4)*1),"")</f>
        <v/>
      </c>
      <c r="BG5809">
        <f t="shared" si="633"/>
        <v>0</v>
      </c>
      <c r="BO5809">
        <f t="shared" si="634"/>
        <v>0</v>
      </c>
      <c r="CC5809">
        <f t="shared" si="635"/>
        <v>0</v>
      </c>
      <c r="CD5809">
        <f t="shared" si="636"/>
        <v>0</v>
      </c>
      <c r="CG5809">
        <f ca="1">IFERROR(INDIRECT("IVA!X"&amp;MATCH(MID(COMPRAS!C5709,1,2)&amp;MID(COMPRAS!F5709,1,2)&amp;MID(COMPRAS!D5709,1,2),IVA!W:W,0)),"SIN COD.")</f>
        <v>0</v>
      </c>
      <c r="CH5809">
        <f ca="1">IFERROR(INDIRECT("IVA!Y"&amp;MATCH(MID(COMPRAS!C5709,1,2)&amp;MID(COMPRAS!F5709,1,2)&amp;MID(COMPRAS!D5709,1,2),IVA!W:W,0)),"SIN COD.")</f>
        <v>0</v>
      </c>
    </row>
    <row r="5810" spans="1:86" x14ac:dyDescent="0.25">
      <c r="A5810"/>
      <c r="B5810"/>
      <c r="D5810"/>
      <c r="AL5810">
        <f t="shared" si="630"/>
        <v>0</v>
      </c>
      <c r="AQ5810">
        <f t="shared" si="631"/>
        <v>0</v>
      </c>
      <c r="AR5810" t="str">
        <f>IFERROR(IF(OR(AP5810=338,AP5810=340,AP5810=341,AP5810=342,AP5810="342A",AP5810="342B"),PorcenRet(AP5810,AT5810,AU5810),INDEX(PORCENTAJEBUSCAR,MATCH(AP5810,CódigoRET,0),4)*1),"")</f>
        <v/>
      </c>
      <c r="AS5810">
        <f t="shared" si="632"/>
        <v>0</v>
      </c>
      <c r="BF5810" t="str">
        <f>IFERROR(IF(OR(BD5810=338,BD5810=340,BD5810=341,BD5810=342,BD5810="342A",BD5810="342B"),PorcenRet(BD5810,BH5810,BI5810),INDEX(PORCENTAJEBUSCAR,MATCH(BD5810,CódigoRET,0),4)*1),"")</f>
        <v/>
      </c>
      <c r="BG5810">
        <f t="shared" si="633"/>
        <v>0</v>
      </c>
      <c r="BO5810">
        <f t="shared" si="634"/>
        <v>0</v>
      </c>
      <c r="CC5810">
        <f t="shared" si="635"/>
        <v>0</v>
      </c>
      <c r="CD5810">
        <f t="shared" si="636"/>
        <v>0</v>
      </c>
      <c r="CG5810">
        <f ca="1">IFERROR(INDIRECT("IVA!X"&amp;MATCH(MID(COMPRAS!C5710,1,2)&amp;MID(COMPRAS!F5710,1,2)&amp;MID(COMPRAS!D5710,1,2),IVA!W:W,0)),"SIN COD.")</f>
        <v>0</v>
      </c>
      <c r="CH5810">
        <f ca="1">IFERROR(INDIRECT("IVA!Y"&amp;MATCH(MID(COMPRAS!C5710,1,2)&amp;MID(COMPRAS!F5710,1,2)&amp;MID(COMPRAS!D5710,1,2),IVA!W:W,0)),"SIN COD.")</f>
        <v>0</v>
      </c>
    </row>
    <row r="5811" spans="1:86" x14ac:dyDescent="0.25">
      <c r="A5811"/>
      <c r="B5811"/>
      <c r="D5811"/>
      <c r="AL5811">
        <f t="shared" si="630"/>
        <v>0</v>
      </c>
      <c r="AQ5811">
        <f t="shared" si="631"/>
        <v>0</v>
      </c>
      <c r="AR5811" t="str">
        <f>IFERROR(IF(OR(AP5811=338,AP5811=340,AP5811=341,AP5811=342,AP5811="342A",AP5811="342B"),PorcenRet(AP5811,AT5811,AU5811),INDEX(PORCENTAJEBUSCAR,MATCH(AP5811,CódigoRET,0),4)*1),"")</f>
        <v/>
      </c>
      <c r="AS5811">
        <f t="shared" si="632"/>
        <v>0</v>
      </c>
      <c r="BF5811" t="str">
        <f>IFERROR(IF(OR(BD5811=338,BD5811=340,BD5811=341,BD5811=342,BD5811="342A",BD5811="342B"),PorcenRet(BD5811,BH5811,BI5811),INDEX(PORCENTAJEBUSCAR,MATCH(BD5811,CódigoRET,0),4)*1),"")</f>
        <v/>
      </c>
      <c r="BG5811">
        <f t="shared" si="633"/>
        <v>0</v>
      </c>
      <c r="BO5811">
        <f t="shared" si="634"/>
        <v>0</v>
      </c>
      <c r="CC5811">
        <f t="shared" si="635"/>
        <v>0</v>
      </c>
      <c r="CD5811">
        <f t="shared" si="636"/>
        <v>0</v>
      </c>
      <c r="CG5811">
        <f ca="1">IFERROR(INDIRECT("IVA!X"&amp;MATCH(MID(COMPRAS!C5711,1,2)&amp;MID(COMPRAS!F5711,1,2)&amp;MID(COMPRAS!D5711,1,2),IVA!W:W,0)),"SIN COD.")</f>
        <v>0</v>
      </c>
      <c r="CH5811">
        <f ca="1">IFERROR(INDIRECT("IVA!Y"&amp;MATCH(MID(COMPRAS!C5711,1,2)&amp;MID(COMPRAS!F5711,1,2)&amp;MID(COMPRAS!D5711,1,2),IVA!W:W,0)),"SIN COD.")</f>
        <v>0</v>
      </c>
    </row>
    <row r="5812" spans="1:86" x14ac:dyDescent="0.25">
      <c r="A5812"/>
      <c r="B5812"/>
      <c r="D5812"/>
      <c r="AL5812">
        <f t="shared" si="630"/>
        <v>0</v>
      </c>
      <c r="AQ5812">
        <f t="shared" si="631"/>
        <v>0</v>
      </c>
      <c r="AR5812" t="str">
        <f>IFERROR(IF(OR(AP5812=338,AP5812=340,AP5812=341,AP5812=342,AP5812="342A",AP5812="342B"),PorcenRet(AP5812,AT5812,AU5812),INDEX(PORCENTAJEBUSCAR,MATCH(AP5812,CódigoRET,0),4)*1),"")</f>
        <v/>
      </c>
      <c r="AS5812">
        <f t="shared" si="632"/>
        <v>0</v>
      </c>
      <c r="BF5812" t="str">
        <f>IFERROR(IF(OR(BD5812=338,BD5812=340,BD5812=341,BD5812=342,BD5812="342A",BD5812="342B"),PorcenRet(BD5812,BH5812,BI5812),INDEX(PORCENTAJEBUSCAR,MATCH(BD5812,CódigoRET,0),4)*1),"")</f>
        <v/>
      </c>
      <c r="BG5812">
        <f t="shared" si="633"/>
        <v>0</v>
      </c>
      <c r="BO5812">
        <f t="shared" si="634"/>
        <v>0</v>
      </c>
      <c r="CC5812">
        <f t="shared" si="635"/>
        <v>0</v>
      </c>
      <c r="CD5812">
        <f t="shared" si="636"/>
        <v>0</v>
      </c>
      <c r="CG5812">
        <f ca="1">IFERROR(INDIRECT("IVA!X"&amp;MATCH(MID(COMPRAS!C5712,1,2)&amp;MID(COMPRAS!F5712,1,2)&amp;MID(COMPRAS!D5712,1,2),IVA!W:W,0)),"SIN COD.")</f>
        <v>0</v>
      </c>
      <c r="CH5812">
        <f ca="1">IFERROR(INDIRECT("IVA!Y"&amp;MATCH(MID(COMPRAS!C5712,1,2)&amp;MID(COMPRAS!F5712,1,2)&amp;MID(COMPRAS!D5712,1,2),IVA!W:W,0)),"SIN COD.")</f>
        <v>0</v>
      </c>
    </row>
    <row r="5813" spans="1:86" x14ac:dyDescent="0.25">
      <c r="A5813"/>
      <c r="B5813"/>
      <c r="D5813"/>
      <c r="AL5813">
        <f t="shared" si="630"/>
        <v>0</v>
      </c>
      <c r="AQ5813">
        <f t="shared" si="631"/>
        <v>0</v>
      </c>
      <c r="AR5813" t="str">
        <f>IFERROR(IF(OR(AP5813=338,AP5813=340,AP5813=341,AP5813=342,AP5813="342A",AP5813="342B"),PorcenRet(AP5813,AT5813,AU5813),INDEX(PORCENTAJEBUSCAR,MATCH(AP5813,CódigoRET,0),4)*1),"")</f>
        <v/>
      </c>
      <c r="AS5813">
        <f t="shared" si="632"/>
        <v>0</v>
      </c>
      <c r="BF5813" t="str">
        <f>IFERROR(IF(OR(BD5813=338,BD5813=340,BD5813=341,BD5813=342,BD5813="342A",BD5813="342B"),PorcenRet(BD5813,BH5813,BI5813),INDEX(PORCENTAJEBUSCAR,MATCH(BD5813,CódigoRET,0),4)*1),"")</f>
        <v/>
      </c>
      <c r="BG5813">
        <f t="shared" si="633"/>
        <v>0</v>
      </c>
      <c r="BO5813">
        <f t="shared" si="634"/>
        <v>0</v>
      </c>
      <c r="CC5813">
        <f t="shared" si="635"/>
        <v>0</v>
      </c>
      <c r="CD5813">
        <f t="shared" si="636"/>
        <v>0</v>
      </c>
      <c r="CG5813">
        <f ca="1">IFERROR(INDIRECT("IVA!X"&amp;MATCH(MID(COMPRAS!C5713,1,2)&amp;MID(COMPRAS!F5713,1,2)&amp;MID(COMPRAS!D5713,1,2),IVA!W:W,0)),"SIN COD.")</f>
        <v>0</v>
      </c>
      <c r="CH5813">
        <f ca="1">IFERROR(INDIRECT("IVA!Y"&amp;MATCH(MID(COMPRAS!C5713,1,2)&amp;MID(COMPRAS!F5713,1,2)&amp;MID(COMPRAS!D5713,1,2),IVA!W:W,0)),"SIN COD.")</f>
        <v>0</v>
      </c>
    </row>
    <row r="5814" spans="1:86" x14ac:dyDescent="0.25">
      <c r="A5814"/>
      <c r="B5814"/>
      <c r="D5814"/>
      <c r="AL5814">
        <f t="shared" si="630"/>
        <v>0</v>
      </c>
      <c r="AQ5814">
        <f t="shared" si="631"/>
        <v>0</v>
      </c>
      <c r="AR5814" t="str">
        <f>IFERROR(IF(OR(AP5814=338,AP5814=340,AP5814=341,AP5814=342,AP5814="342A",AP5814="342B"),PorcenRet(AP5814,AT5814,AU5814),INDEX(PORCENTAJEBUSCAR,MATCH(AP5814,CódigoRET,0),4)*1),"")</f>
        <v/>
      </c>
      <c r="AS5814">
        <f t="shared" si="632"/>
        <v>0</v>
      </c>
      <c r="BF5814" t="str">
        <f>IFERROR(IF(OR(BD5814=338,BD5814=340,BD5814=341,BD5814=342,BD5814="342A",BD5814="342B"),PorcenRet(BD5814,BH5814,BI5814),INDEX(PORCENTAJEBUSCAR,MATCH(BD5814,CódigoRET,0),4)*1),"")</f>
        <v/>
      </c>
      <c r="BG5814">
        <f t="shared" si="633"/>
        <v>0</v>
      </c>
      <c r="BO5814">
        <f t="shared" si="634"/>
        <v>0</v>
      </c>
      <c r="CC5814">
        <f t="shared" si="635"/>
        <v>0</v>
      </c>
      <c r="CD5814">
        <f t="shared" si="636"/>
        <v>0</v>
      </c>
      <c r="CG5814">
        <f ca="1">IFERROR(INDIRECT("IVA!X"&amp;MATCH(MID(COMPRAS!C5714,1,2)&amp;MID(COMPRAS!F5714,1,2)&amp;MID(COMPRAS!D5714,1,2),IVA!W:W,0)),"SIN COD.")</f>
        <v>0</v>
      </c>
      <c r="CH5814">
        <f ca="1">IFERROR(INDIRECT("IVA!Y"&amp;MATCH(MID(COMPRAS!C5714,1,2)&amp;MID(COMPRAS!F5714,1,2)&amp;MID(COMPRAS!D5714,1,2),IVA!W:W,0)),"SIN COD.")</f>
        <v>0</v>
      </c>
    </row>
    <row r="5815" spans="1:86" x14ac:dyDescent="0.25">
      <c r="A5815"/>
      <c r="B5815"/>
      <c r="D5815"/>
      <c r="AL5815">
        <f t="shared" si="630"/>
        <v>0</v>
      </c>
      <c r="AQ5815">
        <f t="shared" si="631"/>
        <v>0</v>
      </c>
      <c r="AR5815" t="str">
        <f>IFERROR(IF(OR(AP5815=338,AP5815=340,AP5815=341,AP5815=342,AP5815="342A",AP5815="342B"),PorcenRet(AP5815,AT5815,AU5815),INDEX(PORCENTAJEBUSCAR,MATCH(AP5815,CódigoRET,0),4)*1),"")</f>
        <v/>
      </c>
      <c r="AS5815">
        <f t="shared" si="632"/>
        <v>0</v>
      </c>
      <c r="BF5815" t="str">
        <f>IFERROR(IF(OR(BD5815=338,BD5815=340,BD5815=341,BD5815=342,BD5815="342A",BD5815="342B"),PorcenRet(BD5815,BH5815,BI5815),INDEX(PORCENTAJEBUSCAR,MATCH(BD5815,CódigoRET,0),4)*1),"")</f>
        <v/>
      </c>
      <c r="BG5815">
        <f t="shared" si="633"/>
        <v>0</v>
      </c>
      <c r="BO5815">
        <f t="shared" si="634"/>
        <v>0</v>
      </c>
      <c r="CC5815">
        <f t="shared" si="635"/>
        <v>0</v>
      </c>
      <c r="CD5815">
        <f t="shared" si="636"/>
        <v>0</v>
      </c>
      <c r="CG5815">
        <f ca="1">IFERROR(INDIRECT("IVA!X"&amp;MATCH(MID(COMPRAS!C5715,1,2)&amp;MID(COMPRAS!F5715,1,2)&amp;MID(COMPRAS!D5715,1,2),IVA!W:W,0)),"SIN COD.")</f>
        <v>0</v>
      </c>
      <c r="CH5815">
        <f ca="1">IFERROR(INDIRECT("IVA!Y"&amp;MATCH(MID(COMPRAS!C5715,1,2)&amp;MID(COMPRAS!F5715,1,2)&amp;MID(COMPRAS!D5715,1,2),IVA!W:W,0)),"SIN COD.")</f>
        <v>0</v>
      </c>
    </row>
    <row r="5816" spans="1:86" x14ac:dyDescent="0.25">
      <c r="A5816"/>
      <c r="B5816"/>
      <c r="D5816"/>
      <c r="AL5816">
        <f t="shared" si="630"/>
        <v>0</v>
      </c>
      <c r="AQ5816">
        <f t="shared" si="631"/>
        <v>0</v>
      </c>
      <c r="AR5816" t="str">
        <f>IFERROR(IF(OR(AP5816=338,AP5816=340,AP5816=341,AP5816=342,AP5816="342A",AP5816="342B"),PorcenRet(AP5816,AT5816,AU5816),INDEX(PORCENTAJEBUSCAR,MATCH(AP5816,CódigoRET,0),4)*1),"")</f>
        <v/>
      </c>
      <c r="AS5816">
        <f t="shared" si="632"/>
        <v>0</v>
      </c>
      <c r="BF5816" t="str">
        <f>IFERROR(IF(OR(BD5816=338,BD5816=340,BD5816=341,BD5816=342,BD5816="342A",BD5816="342B"),PorcenRet(BD5816,BH5816,BI5816),INDEX(PORCENTAJEBUSCAR,MATCH(BD5816,CódigoRET,0),4)*1),"")</f>
        <v/>
      </c>
      <c r="BG5816">
        <f t="shared" si="633"/>
        <v>0</v>
      </c>
      <c r="BO5816">
        <f t="shared" si="634"/>
        <v>0</v>
      </c>
      <c r="CC5816">
        <f t="shared" si="635"/>
        <v>0</v>
      </c>
      <c r="CD5816">
        <f t="shared" si="636"/>
        <v>0</v>
      </c>
      <c r="CG5816">
        <f ca="1">IFERROR(INDIRECT("IVA!X"&amp;MATCH(MID(COMPRAS!C5716,1,2)&amp;MID(COMPRAS!F5716,1,2)&amp;MID(COMPRAS!D5716,1,2),IVA!W:W,0)),"SIN COD.")</f>
        <v>0</v>
      </c>
      <c r="CH5816">
        <f ca="1">IFERROR(INDIRECT("IVA!Y"&amp;MATCH(MID(COMPRAS!C5716,1,2)&amp;MID(COMPRAS!F5716,1,2)&amp;MID(COMPRAS!D5716,1,2),IVA!W:W,0)),"SIN COD.")</f>
        <v>0</v>
      </c>
    </row>
    <row r="5817" spans="1:86" x14ac:dyDescent="0.25">
      <c r="A5817"/>
      <c r="B5817"/>
      <c r="D5817"/>
      <c r="AL5817">
        <f t="shared" si="630"/>
        <v>0</v>
      </c>
      <c r="AQ5817">
        <f t="shared" si="631"/>
        <v>0</v>
      </c>
      <c r="AR5817" t="str">
        <f>IFERROR(IF(OR(AP5817=338,AP5817=340,AP5817=341,AP5817=342,AP5817="342A",AP5817="342B"),PorcenRet(AP5817,AT5817,AU5817),INDEX(PORCENTAJEBUSCAR,MATCH(AP5817,CódigoRET,0),4)*1),"")</f>
        <v/>
      </c>
      <c r="AS5817">
        <f t="shared" si="632"/>
        <v>0</v>
      </c>
      <c r="BF5817" t="str">
        <f>IFERROR(IF(OR(BD5817=338,BD5817=340,BD5817=341,BD5817=342,BD5817="342A",BD5817="342B"),PorcenRet(BD5817,BH5817,BI5817),INDEX(PORCENTAJEBUSCAR,MATCH(BD5817,CódigoRET,0),4)*1),"")</f>
        <v/>
      </c>
      <c r="BG5817">
        <f t="shared" si="633"/>
        <v>0</v>
      </c>
      <c r="BO5817">
        <f t="shared" si="634"/>
        <v>0</v>
      </c>
      <c r="CC5817">
        <f t="shared" si="635"/>
        <v>0</v>
      </c>
      <c r="CD5817">
        <f t="shared" si="636"/>
        <v>0</v>
      </c>
      <c r="CG5817">
        <f ca="1">IFERROR(INDIRECT("IVA!X"&amp;MATCH(MID(COMPRAS!C5717,1,2)&amp;MID(COMPRAS!F5717,1,2)&amp;MID(COMPRAS!D5717,1,2),IVA!W:W,0)),"SIN COD.")</f>
        <v>0</v>
      </c>
      <c r="CH5817">
        <f ca="1">IFERROR(INDIRECT("IVA!Y"&amp;MATCH(MID(COMPRAS!C5717,1,2)&amp;MID(COMPRAS!F5717,1,2)&amp;MID(COMPRAS!D5717,1,2),IVA!W:W,0)),"SIN COD.")</f>
        <v>0</v>
      </c>
    </row>
    <row r="5818" spans="1:86" x14ac:dyDescent="0.25">
      <c r="A5818"/>
      <c r="B5818"/>
      <c r="D5818"/>
      <c r="AL5818">
        <f t="shared" si="630"/>
        <v>0</v>
      </c>
      <c r="AQ5818">
        <f t="shared" si="631"/>
        <v>0</v>
      </c>
      <c r="AR5818" t="str">
        <f>IFERROR(IF(OR(AP5818=338,AP5818=340,AP5818=341,AP5818=342,AP5818="342A",AP5818="342B"),PorcenRet(AP5818,AT5818,AU5818),INDEX(PORCENTAJEBUSCAR,MATCH(AP5818,CódigoRET,0),4)*1),"")</f>
        <v/>
      </c>
      <c r="AS5818">
        <f t="shared" si="632"/>
        <v>0</v>
      </c>
      <c r="BF5818" t="str">
        <f>IFERROR(IF(OR(BD5818=338,BD5818=340,BD5818=341,BD5818=342,BD5818="342A",BD5818="342B"),PorcenRet(BD5818,BH5818,BI5818),INDEX(PORCENTAJEBUSCAR,MATCH(BD5818,CódigoRET,0),4)*1),"")</f>
        <v/>
      </c>
      <c r="BG5818">
        <f t="shared" si="633"/>
        <v>0</v>
      </c>
      <c r="BO5818">
        <f t="shared" si="634"/>
        <v>0</v>
      </c>
      <c r="CC5818">
        <f t="shared" si="635"/>
        <v>0</v>
      </c>
      <c r="CD5818">
        <f t="shared" si="636"/>
        <v>0</v>
      </c>
      <c r="CG5818">
        <f ca="1">IFERROR(INDIRECT("IVA!X"&amp;MATCH(MID(COMPRAS!C5718,1,2)&amp;MID(COMPRAS!F5718,1,2)&amp;MID(COMPRAS!D5718,1,2),IVA!W:W,0)),"SIN COD.")</f>
        <v>0</v>
      </c>
      <c r="CH5818">
        <f ca="1">IFERROR(INDIRECT("IVA!Y"&amp;MATCH(MID(COMPRAS!C5718,1,2)&amp;MID(COMPRAS!F5718,1,2)&amp;MID(COMPRAS!D5718,1,2),IVA!W:W,0)),"SIN COD.")</f>
        <v>0</v>
      </c>
    </row>
    <row r="5819" spans="1:86" x14ac:dyDescent="0.25">
      <c r="A5819"/>
      <c r="B5819"/>
      <c r="D5819"/>
      <c r="AL5819">
        <f t="shared" si="630"/>
        <v>0</v>
      </c>
      <c r="AQ5819">
        <f t="shared" si="631"/>
        <v>0</v>
      </c>
      <c r="AR5819" t="str">
        <f>IFERROR(IF(OR(AP5819=338,AP5819=340,AP5819=341,AP5819=342,AP5819="342A",AP5819="342B"),PorcenRet(AP5819,AT5819,AU5819),INDEX(PORCENTAJEBUSCAR,MATCH(AP5819,CódigoRET,0),4)*1),"")</f>
        <v/>
      </c>
      <c r="AS5819">
        <f t="shared" si="632"/>
        <v>0</v>
      </c>
      <c r="BF5819" t="str">
        <f>IFERROR(IF(OR(BD5819=338,BD5819=340,BD5819=341,BD5819=342,BD5819="342A",BD5819="342B"),PorcenRet(BD5819,BH5819,BI5819),INDEX(PORCENTAJEBUSCAR,MATCH(BD5819,CódigoRET,0),4)*1),"")</f>
        <v/>
      </c>
      <c r="BG5819">
        <f t="shared" si="633"/>
        <v>0</v>
      </c>
      <c r="BO5819">
        <f t="shared" si="634"/>
        <v>0</v>
      </c>
      <c r="CC5819">
        <f t="shared" si="635"/>
        <v>0</v>
      </c>
      <c r="CD5819">
        <f t="shared" si="636"/>
        <v>0</v>
      </c>
      <c r="CG5819">
        <f ca="1">IFERROR(INDIRECT("IVA!X"&amp;MATCH(MID(COMPRAS!C5719,1,2)&amp;MID(COMPRAS!F5719,1,2)&amp;MID(COMPRAS!D5719,1,2),IVA!W:W,0)),"SIN COD.")</f>
        <v>0</v>
      </c>
      <c r="CH5819">
        <f ca="1">IFERROR(INDIRECT("IVA!Y"&amp;MATCH(MID(COMPRAS!C5719,1,2)&amp;MID(COMPRAS!F5719,1,2)&amp;MID(COMPRAS!D5719,1,2),IVA!W:W,0)),"SIN COD.")</f>
        <v>0</v>
      </c>
    </row>
    <row r="5820" spans="1:86" x14ac:dyDescent="0.25">
      <c r="A5820"/>
      <c r="B5820"/>
      <c r="D5820"/>
      <c r="AL5820">
        <f t="shared" si="630"/>
        <v>0</v>
      </c>
      <c r="AQ5820">
        <f t="shared" si="631"/>
        <v>0</v>
      </c>
      <c r="AR5820" t="str">
        <f>IFERROR(IF(OR(AP5820=338,AP5820=340,AP5820=341,AP5820=342,AP5820="342A",AP5820="342B"),PorcenRet(AP5820,AT5820,AU5820),INDEX(PORCENTAJEBUSCAR,MATCH(AP5820,CódigoRET,0),4)*1),"")</f>
        <v/>
      </c>
      <c r="AS5820">
        <f t="shared" si="632"/>
        <v>0</v>
      </c>
      <c r="BF5820" t="str">
        <f>IFERROR(IF(OR(BD5820=338,BD5820=340,BD5820=341,BD5820=342,BD5820="342A",BD5820="342B"),PorcenRet(BD5820,BH5820,BI5820),INDEX(PORCENTAJEBUSCAR,MATCH(BD5820,CódigoRET,0),4)*1),"")</f>
        <v/>
      </c>
      <c r="BG5820">
        <f t="shared" si="633"/>
        <v>0</v>
      </c>
      <c r="BO5820">
        <f t="shared" si="634"/>
        <v>0</v>
      </c>
      <c r="CC5820">
        <f t="shared" si="635"/>
        <v>0</v>
      </c>
      <c r="CD5820">
        <f t="shared" si="636"/>
        <v>0</v>
      </c>
      <c r="CG5820">
        <f ca="1">IFERROR(INDIRECT("IVA!X"&amp;MATCH(MID(COMPRAS!C5720,1,2)&amp;MID(COMPRAS!F5720,1,2)&amp;MID(COMPRAS!D5720,1,2),IVA!W:W,0)),"SIN COD.")</f>
        <v>0</v>
      </c>
      <c r="CH5820">
        <f ca="1">IFERROR(INDIRECT("IVA!Y"&amp;MATCH(MID(COMPRAS!C5720,1,2)&amp;MID(COMPRAS!F5720,1,2)&amp;MID(COMPRAS!D5720,1,2),IVA!W:W,0)),"SIN COD.")</f>
        <v>0</v>
      </c>
    </row>
    <row r="5821" spans="1:86" x14ac:dyDescent="0.25">
      <c r="A5821"/>
      <c r="B5821"/>
      <c r="D5821"/>
      <c r="AL5821">
        <f t="shared" si="630"/>
        <v>0</v>
      </c>
      <c r="AQ5821">
        <f t="shared" si="631"/>
        <v>0</v>
      </c>
      <c r="AR5821" t="str">
        <f>IFERROR(IF(OR(AP5821=338,AP5821=340,AP5821=341,AP5821=342,AP5821="342A",AP5821="342B"),PorcenRet(AP5821,AT5821,AU5821),INDEX(PORCENTAJEBUSCAR,MATCH(AP5821,CódigoRET,0),4)*1),"")</f>
        <v/>
      </c>
      <c r="AS5821">
        <f t="shared" si="632"/>
        <v>0</v>
      </c>
      <c r="BF5821" t="str">
        <f>IFERROR(IF(OR(BD5821=338,BD5821=340,BD5821=341,BD5821=342,BD5821="342A",BD5821="342B"),PorcenRet(BD5821,BH5821,BI5821),INDEX(PORCENTAJEBUSCAR,MATCH(BD5821,CódigoRET,0),4)*1),"")</f>
        <v/>
      </c>
      <c r="BG5821">
        <f t="shared" si="633"/>
        <v>0</v>
      </c>
      <c r="BO5821">
        <f t="shared" si="634"/>
        <v>0</v>
      </c>
      <c r="CC5821">
        <f t="shared" si="635"/>
        <v>0</v>
      </c>
      <c r="CD5821">
        <f t="shared" si="636"/>
        <v>0</v>
      </c>
      <c r="CG5821">
        <f ca="1">IFERROR(INDIRECT("IVA!X"&amp;MATCH(MID(COMPRAS!C5721,1,2)&amp;MID(COMPRAS!F5721,1,2)&amp;MID(COMPRAS!D5721,1,2),IVA!W:W,0)),"SIN COD.")</f>
        <v>0</v>
      </c>
      <c r="CH5821">
        <f ca="1">IFERROR(INDIRECT("IVA!Y"&amp;MATCH(MID(COMPRAS!C5721,1,2)&amp;MID(COMPRAS!F5721,1,2)&amp;MID(COMPRAS!D5721,1,2),IVA!W:W,0)),"SIN COD.")</f>
        <v>0</v>
      </c>
    </row>
    <row r="5822" spans="1:86" x14ac:dyDescent="0.25">
      <c r="A5822"/>
      <c r="B5822"/>
      <c r="D5822"/>
      <c r="AL5822">
        <f t="shared" si="630"/>
        <v>0</v>
      </c>
      <c r="AQ5822">
        <f t="shared" si="631"/>
        <v>0</v>
      </c>
      <c r="AR5822" t="str">
        <f>IFERROR(IF(OR(AP5822=338,AP5822=340,AP5822=341,AP5822=342,AP5822="342A",AP5822="342B"),PorcenRet(AP5822,AT5822,AU5822),INDEX(PORCENTAJEBUSCAR,MATCH(AP5822,CódigoRET,0),4)*1),"")</f>
        <v/>
      </c>
      <c r="AS5822">
        <f t="shared" si="632"/>
        <v>0</v>
      </c>
      <c r="BF5822" t="str">
        <f>IFERROR(IF(OR(BD5822=338,BD5822=340,BD5822=341,BD5822=342,BD5822="342A",BD5822="342B"),PorcenRet(BD5822,BH5822,BI5822),INDEX(PORCENTAJEBUSCAR,MATCH(BD5822,CódigoRET,0),4)*1),"")</f>
        <v/>
      </c>
      <c r="BG5822">
        <f t="shared" si="633"/>
        <v>0</v>
      </c>
      <c r="BO5822">
        <f t="shared" si="634"/>
        <v>0</v>
      </c>
      <c r="CC5822">
        <f t="shared" si="635"/>
        <v>0</v>
      </c>
      <c r="CD5822">
        <f t="shared" si="636"/>
        <v>0</v>
      </c>
      <c r="CG5822">
        <f ca="1">IFERROR(INDIRECT("IVA!X"&amp;MATCH(MID(COMPRAS!C5722,1,2)&amp;MID(COMPRAS!F5722,1,2)&amp;MID(COMPRAS!D5722,1,2),IVA!W:W,0)),"SIN COD.")</f>
        <v>0</v>
      </c>
      <c r="CH5822">
        <f ca="1">IFERROR(INDIRECT("IVA!Y"&amp;MATCH(MID(COMPRAS!C5722,1,2)&amp;MID(COMPRAS!F5722,1,2)&amp;MID(COMPRAS!D5722,1,2),IVA!W:W,0)),"SIN COD.")</f>
        <v>0</v>
      </c>
    </row>
    <row r="5823" spans="1:86" x14ac:dyDescent="0.25">
      <c r="A5823"/>
      <c r="B5823"/>
      <c r="D5823"/>
      <c r="AL5823">
        <f t="shared" si="630"/>
        <v>0</v>
      </c>
      <c r="AQ5823">
        <f t="shared" si="631"/>
        <v>0</v>
      </c>
      <c r="AR5823" t="str">
        <f>IFERROR(IF(OR(AP5823=338,AP5823=340,AP5823=341,AP5823=342,AP5823="342A",AP5823="342B"),PorcenRet(AP5823,AT5823,AU5823),INDEX(PORCENTAJEBUSCAR,MATCH(AP5823,CódigoRET,0),4)*1),"")</f>
        <v/>
      </c>
      <c r="AS5823">
        <f t="shared" si="632"/>
        <v>0</v>
      </c>
      <c r="BF5823" t="str">
        <f>IFERROR(IF(OR(BD5823=338,BD5823=340,BD5823=341,BD5823=342,BD5823="342A",BD5823="342B"),PorcenRet(BD5823,BH5823,BI5823),INDEX(PORCENTAJEBUSCAR,MATCH(BD5823,CódigoRET,0),4)*1),"")</f>
        <v/>
      </c>
      <c r="BG5823">
        <f t="shared" si="633"/>
        <v>0</v>
      </c>
      <c r="BO5823">
        <f t="shared" si="634"/>
        <v>0</v>
      </c>
      <c r="CC5823">
        <f t="shared" si="635"/>
        <v>0</v>
      </c>
      <c r="CD5823">
        <f t="shared" si="636"/>
        <v>0</v>
      </c>
      <c r="CG5823">
        <f ca="1">IFERROR(INDIRECT("IVA!X"&amp;MATCH(MID(COMPRAS!C5723,1,2)&amp;MID(COMPRAS!F5723,1,2)&amp;MID(COMPRAS!D5723,1,2),IVA!W:W,0)),"SIN COD.")</f>
        <v>0</v>
      </c>
      <c r="CH5823">
        <f ca="1">IFERROR(INDIRECT("IVA!Y"&amp;MATCH(MID(COMPRAS!C5723,1,2)&amp;MID(COMPRAS!F5723,1,2)&amp;MID(COMPRAS!D5723,1,2),IVA!W:W,0)),"SIN COD.")</f>
        <v>0</v>
      </c>
    </row>
    <row r="5824" spans="1:86" x14ac:dyDescent="0.25">
      <c r="A5824"/>
      <c r="B5824"/>
      <c r="D5824"/>
      <c r="AL5824">
        <f t="shared" si="630"/>
        <v>0</v>
      </c>
      <c r="AQ5824">
        <f t="shared" si="631"/>
        <v>0</v>
      </c>
      <c r="AR5824" t="str">
        <f>IFERROR(IF(OR(AP5824=338,AP5824=340,AP5824=341,AP5824=342,AP5824="342A",AP5824="342B"),PorcenRet(AP5824,AT5824,AU5824),INDEX(PORCENTAJEBUSCAR,MATCH(AP5824,CódigoRET,0),4)*1),"")</f>
        <v/>
      </c>
      <c r="AS5824">
        <f t="shared" si="632"/>
        <v>0</v>
      </c>
      <c r="BF5824" t="str">
        <f>IFERROR(IF(OR(BD5824=338,BD5824=340,BD5824=341,BD5824=342,BD5824="342A",BD5824="342B"),PorcenRet(BD5824,BH5824,BI5824),INDEX(PORCENTAJEBUSCAR,MATCH(BD5824,CódigoRET,0),4)*1),"")</f>
        <v/>
      </c>
      <c r="BG5824">
        <f t="shared" si="633"/>
        <v>0</v>
      </c>
      <c r="BO5824">
        <f t="shared" si="634"/>
        <v>0</v>
      </c>
      <c r="CC5824">
        <f t="shared" si="635"/>
        <v>0</v>
      </c>
      <c r="CD5824">
        <f t="shared" si="636"/>
        <v>0</v>
      </c>
      <c r="CG5824">
        <f ca="1">IFERROR(INDIRECT("IVA!X"&amp;MATCH(MID(COMPRAS!C5724,1,2)&amp;MID(COMPRAS!F5724,1,2)&amp;MID(COMPRAS!D5724,1,2),IVA!W:W,0)),"SIN COD.")</f>
        <v>0</v>
      </c>
      <c r="CH5824">
        <f ca="1">IFERROR(INDIRECT("IVA!Y"&amp;MATCH(MID(COMPRAS!C5724,1,2)&amp;MID(COMPRAS!F5724,1,2)&amp;MID(COMPRAS!D5724,1,2),IVA!W:W,0)),"SIN COD.")</f>
        <v>0</v>
      </c>
    </row>
    <row r="5825" spans="1:86" x14ac:dyDescent="0.25">
      <c r="A5825"/>
      <c r="B5825"/>
      <c r="D5825"/>
      <c r="AL5825">
        <f t="shared" si="630"/>
        <v>0</v>
      </c>
      <c r="AQ5825">
        <f t="shared" si="631"/>
        <v>0</v>
      </c>
      <c r="AR5825" t="str">
        <f>IFERROR(IF(OR(AP5825=338,AP5825=340,AP5825=341,AP5825=342,AP5825="342A",AP5825="342B"),PorcenRet(AP5825,AT5825,AU5825),INDEX(PORCENTAJEBUSCAR,MATCH(AP5825,CódigoRET,0),4)*1),"")</f>
        <v/>
      </c>
      <c r="AS5825">
        <f t="shared" si="632"/>
        <v>0</v>
      </c>
      <c r="BF5825" t="str">
        <f>IFERROR(IF(OR(BD5825=338,BD5825=340,BD5825=341,BD5825=342,BD5825="342A",BD5825="342B"),PorcenRet(BD5825,BH5825,BI5825),INDEX(PORCENTAJEBUSCAR,MATCH(BD5825,CódigoRET,0),4)*1),"")</f>
        <v/>
      </c>
      <c r="BG5825">
        <f t="shared" si="633"/>
        <v>0</v>
      </c>
      <c r="BO5825">
        <f t="shared" si="634"/>
        <v>0</v>
      </c>
      <c r="CC5825">
        <f t="shared" si="635"/>
        <v>0</v>
      </c>
      <c r="CD5825">
        <f t="shared" si="636"/>
        <v>0</v>
      </c>
      <c r="CG5825">
        <f ca="1">IFERROR(INDIRECT("IVA!X"&amp;MATCH(MID(COMPRAS!C5725,1,2)&amp;MID(COMPRAS!F5725,1,2)&amp;MID(COMPRAS!D5725,1,2),IVA!W:W,0)),"SIN COD.")</f>
        <v>0</v>
      </c>
      <c r="CH5825">
        <f ca="1">IFERROR(INDIRECT("IVA!Y"&amp;MATCH(MID(COMPRAS!C5725,1,2)&amp;MID(COMPRAS!F5725,1,2)&amp;MID(COMPRAS!D5725,1,2),IVA!W:W,0)),"SIN COD.")</f>
        <v>0</v>
      </c>
    </row>
    <row r="5826" spans="1:86" x14ac:dyDescent="0.25">
      <c r="A5826"/>
      <c r="B5826"/>
      <c r="D5826"/>
      <c r="AL5826">
        <f t="shared" ref="AL5826:AL5889" si="637">O5826+P5826+Q5826+R5826+S5826+T5826+U5826+V5826</f>
        <v>0</v>
      </c>
      <c r="AQ5826">
        <f t="shared" ref="AQ5826:AQ5889" si="638">+P5826+Q5826+R5826+S5826-BE5826-BQ5826-BW5826+O5826</f>
        <v>0</v>
      </c>
      <c r="AR5826" t="str">
        <f>IFERROR(IF(OR(AP5826=338,AP5826=340,AP5826=341,AP5826=342,AP5826="342A",AP5826="342B"),PorcenRet(AP5826,AT5826,AU5826),INDEX(PORCENTAJEBUSCAR,MATCH(AP5826,CódigoRET,0),4)*1),"")</f>
        <v/>
      </c>
      <c r="AS5826">
        <f t="shared" ref="AS5826:AS5889" si="639">ROUND(IF(AP5826="",0,AQ5826*(AR5826/100)),2)</f>
        <v>0</v>
      </c>
      <c r="BF5826" t="str">
        <f>IFERROR(IF(OR(BD5826=338,BD5826=340,BD5826=341,BD5826=342,BD5826="342A",BD5826="342B"),PorcenRet(BD5826,BH5826,BI5826),INDEX(PORCENTAJEBUSCAR,MATCH(BD5826,CódigoRET,0),4)*1),"")</f>
        <v/>
      </c>
      <c r="BG5826">
        <f t="shared" ref="BG5826:BG5889" si="640">ROUND(IF(BD5826="",0,BE5826*(BF5826/100)),2)</f>
        <v>0</v>
      </c>
      <c r="BO5826">
        <f t="shared" ref="BO5826:BO5889" si="641">IF(MID(F5826,1,2)="41",SUM(O5826:S5826),0)</f>
        <v>0</v>
      </c>
      <c r="CC5826">
        <f t="shared" ref="CC5826:CC5889" si="642">O5826+P5826+Q5826+R5826+S5826</f>
        <v>0</v>
      </c>
      <c r="CD5826">
        <f t="shared" ref="CD5826:CD5889" si="643">T5826+U5826</f>
        <v>0</v>
      </c>
      <c r="CG5826">
        <f ca="1">IFERROR(INDIRECT("IVA!X"&amp;MATCH(MID(COMPRAS!C5726,1,2)&amp;MID(COMPRAS!F5726,1,2)&amp;MID(COMPRAS!D5726,1,2),IVA!W:W,0)),"SIN COD.")</f>
        <v>0</v>
      </c>
      <c r="CH5826">
        <f ca="1">IFERROR(INDIRECT("IVA!Y"&amp;MATCH(MID(COMPRAS!C5726,1,2)&amp;MID(COMPRAS!F5726,1,2)&amp;MID(COMPRAS!D5726,1,2),IVA!W:W,0)),"SIN COD.")</f>
        <v>0</v>
      </c>
    </row>
    <row r="5827" spans="1:86" x14ac:dyDescent="0.25">
      <c r="A5827"/>
      <c r="B5827"/>
      <c r="D5827"/>
      <c r="AL5827">
        <f t="shared" si="637"/>
        <v>0</v>
      </c>
      <c r="AQ5827">
        <f t="shared" si="638"/>
        <v>0</v>
      </c>
      <c r="AR5827" t="str">
        <f>IFERROR(IF(OR(AP5827=338,AP5827=340,AP5827=341,AP5827=342,AP5827="342A",AP5827="342B"),PorcenRet(AP5827,AT5827,AU5827),INDEX(PORCENTAJEBUSCAR,MATCH(AP5827,CódigoRET,0),4)*1),"")</f>
        <v/>
      </c>
      <c r="AS5827">
        <f t="shared" si="639"/>
        <v>0</v>
      </c>
      <c r="BF5827" t="str">
        <f>IFERROR(IF(OR(BD5827=338,BD5827=340,BD5827=341,BD5827=342,BD5827="342A",BD5827="342B"),PorcenRet(BD5827,BH5827,BI5827),INDEX(PORCENTAJEBUSCAR,MATCH(BD5827,CódigoRET,0),4)*1),"")</f>
        <v/>
      </c>
      <c r="BG5827">
        <f t="shared" si="640"/>
        <v>0</v>
      </c>
      <c r="BO5827">
        <f t="shared" si="641"/>
        <v>0</v>
      </c>
      <c r="CC5827">
        <f t="shared" si="642"/>
        <v>0</v>
      </c>
      <c r="CD5827">
        <f t="shared" si="643"/>
        <v>0</v>
      </c>
      <c r="CG5827">
        <f ca="1">IFERROR(INDIRECT("IVA!X"&amp;MATCH(MID(COMPRAS!C5727,1,2)&amp;MID(COMPRAS!F5727,1,2)&amp;MID(COMPRAS!D5727,1,2),IVA!W:W,0)),"SIN COD.")</f>
        <v>0</v>
      </c>
      <c r="CH5827">
        <f ca="1">IFERROR(INDIRECT("IVA!Y"&amp;MATCH(MID(COMPRAS!C5727,1,2)&amp;MID(COMPRAS!F5727,1,2)&amp;MID(COMPRAS!D5727,1,2),IVA!W:W,0)),"SIN COD.")</f>
        <v>0</v>
      </c>
    </row>
    <row r="5828" spans="1:86" x14ac:dyDescent="0.25">
      <c r="A5828"/>
      <c r="B5828"/>
      <c r="D5828"/>
      <c r="AL5828">
        <f t="shared" si="637"/>
        <v>0</v>
      </c>
      <c r="AQ5828">
        <f t="shared" si="638"/>
        <v>0</v>
      </c>
      <c r="AR5828" t="str">
        <f>IFERROR(IF(OR(AP5828=338,AP5828=340,AP5828=341,AP5828=342,AP5828="342A",AP5828="342B"),PorcenRet(AP5828,AT5828,AU5828),INDEX(PORCENTAJEBUSCAR,MATCH(AP5828,CódigoRET,0),4)*1),"")</f>
        <v/>
      </c>
      <c r="AS5828">
        <f t="shared" si="639"/>
        <v>0</v>
      </c>
      <c r="BF5828" t="str">
        <f>IFERROR(IF(OR(BD5828=338,BD5828=340,BD5828=341,BD5828=342,BD5828="342A",BD5828="342B"),PorcenRet(BD5828,BH5828,BI5828),INDEX(PORCENTAJEBUSCAR,MATCH(BD5828,CódigoRET,0),4)*1),"")</f>
        <v/>
      </c>
      <c r="BG5828">
        <f t="shared" si="640"/>
        <v>0</v>
      </c>
      <c r="BO5828">
        <f t="shared" si="641"/>
        <v>0</v>
      </c>
      <c r="CC5828">
        <f t="shared" si="642"/>
        <v>0</v>
      </c>
      <c r="CD5828">
        <f t="shared" si="643"/>
        <v>0</v>
      </c>
      <c r="CG5828">
        <f ca="1">IFERROR(INDIRECT("IVA!X"&amp;MATCH(MID(COMPRAS!C5728,1,2)&amp;MID(COMPRAS!F5728,1,2)&amp;MID(COMPRAS!D5728,1,2),IVA!W:W,0)),"SIN COD.")</f>
        <v>0</v>
      </c>
      <c r="CH5828">
        <f ca="1">IFERROR(INDIRECT("IVA!Y"&amp;MATCH(MID(COMPRAS!C5728,1,2)&amp;MID(COMPRAS!F5728,1,2)&amp;MID(COMPRAS!D5728,1,2),IVA!W:W,0)),"SIN COD.")</f>
        <v>0</v>
      </c>
    </row>
    <row r="5829" spans="1:86" x14ac:dyDescent="0.25">
      <c r="A5829"/>
      <c r="B5829"/>
      <c r="D5829"/>
      <c r="AL5829">
        <f t="shared" si="637"/>
        <v>0</v>
      </c>
      <c r="AQ5829">
        <f t="shared" si="638"/>
        <v>0</v>
      </c>
      <c r="AR5829" t="str">
        <f>IFERROR(IF(OR(AP5829=338,AP5829=340,AP5829=341,AP5829=342,AP5829="342A",AP5829="342B"),PorcenRet(AP5829,AT5829,AU5829),INDEX(PORCENTAJEBUSCAR,MATCH(AP5829,CódigoRET,0),4)*1),"")</f>
        <v/>
      </c>
      <c r="AS5829">
        <f t="shared" si="639"/>
        <v>0</v>
      </c>
      <c r="BF5829" t="str">
        <f>IFERROR(IF(OR(BD5829=338,BD5829=340,BD5829=341,BD5829=342,BD5829="342A",BD5829="342B"),PorcenRet(BD5829,BH5829,BI5829),INDEX(PORCENTAJEBUSCAR,MATCH(BD5829,CódigoRET,0),4)*1),"")</f>
        <v/>
      </c>
      <c r="BG5829">
        <f t="shared" si="640"/>
        <v>0</v>
      </c>
      <c r="BO5829">
        <f t="shared" si="641"/>
        <v>0</v>
      </c>
      <c r="CC5829">
        <f t="shared" si="642"/>
        <v>0</v>
      </c>
      <c r="CD5829">
        <f t="shared" si="643"/>
        <v>0</v>
      </c>
      <c r="CG5829">
        <f ca="1">IFERROR(INDIRECT("IVA!X"&amp;MATCH(MID(COMPRAS!C5729,1,2)&amp;MID(COMPRAS!F5729,1,2)&amp;MID(COMPRAS!D5729,1,2),IVA!W:W,0)),"SIN COD.")</f>
        <v>0</v>
      </c>
      <c r="CH5829">
        <f ca="1">IFERROR(INDIRECT("IVA!Y"&amp;MATCH(MID(COMPRAS!C5729,1,2)&amp;MID(COMPRAS!F5729,1,2)&amp;MID(COMPRAS!D5729,1,2),IVA!W:W,0)),"SIN COD.")</f>
        <v>0</v>
      </c>
    </row>
    <row r="5830" spans="1:86" x14ac:dyDescent="0.25">
      <c r="A5830"/>
      <c r="B5830"/>
      <c r="D5830"/>
      <c r="AL5830">
        <f t="shared" si="637"/>
        <v>0</v>
      </c>
      <c r="AQ5830">
        <f t="shared" si="638"/>
        <v>0</v>
      </c>
      <c r="AR5830" t="str">
        <f>IFERROR(IF(OR(AP5830=338,AP5830=340,AP5830=341,AP5830=342,AP5830="342A",AP5830="342B"),PorcenRet(AP5830,AT5830,AU5830),INDEX(PORCENTAJEBUSCAR,MATCH(AP5830,CódigoRET,0),4)*1),"")</f>
        <v/>
      </c>
      <c r="AS5830">
        <f t="shared" si="639"/>
        <v>0</v>
      </c>
      <c r="BF5830" t="str">
        <f>IFERROR(IF(OR(BD5830=338,BD5830=340,BD5830=341,BD5830=342,BD5830="342A",BD5830="342B"),PorcenRet(BD5830,BH5830,BI5830),INDEX(PORCENTAJEBUSCAR,MATCH(BD5830,CódigoRET,0),4)*1),"")</f>
        <v/>
      </c>
      <c r="BG5830">
        <f t="shared" si="640"/>
        <v>0</v>
      </c>
      <c r="BO5830">
        <f t="shared" si="641"/>
        <v>0</v>
      </c>
      <c r="CC5830">
        <f t="shared" si="642"/>
        <v>0</v>
      </c>
      <c r="CD5830">
        <f t="shared" si="643"/>
        <v>0</v>
      </c>
      <c r="CG5830">
        <f ca="1">IFERROR(INDIRECT("IVA!X"&amp;MATCH(MID(COMPRAS!C5730,1,2)&amp;MID(COMPRAS!F5730,1,2)&amp;MID(COMPRAS!D5730,1,2),IVA!W:W,0)),"SIN COD.")</f>
        <v>0</v>
      </c>
      <c r="CH5830">
        <f ca="1">IFERROR(INDIRECT("IVA!Y"&amp;MATCH(MID(COMPRAS!C5730,1,2)&amp;MID(COMPRAS!F5730,1,2)&amp;MID(COMPRAS!D5730,1,2),IVA!W:W,0)),"SIN COD.")</f>
        <v>0</v>
      </c>
    </row>
    <row r="5831" spans="1:86" x14ac:dyDescent="0.25">
      <c r="A5831"/>
      <c r="B5831"/>
      <c r="D5831"/>
      <c r="AL5831">
        <f t="shared" si="637"/>
        <v>0</v>
      </c>
      <c r="AQ5831">
        <f t="shared" si="638"/>
        <v>0</v>
      </c>
      <c r="AR5831" t="str">
        <f>IFERROR(IF(OR(AP5831=338,AP5831=340,AP5831=341,AP5831=342,AP5831="342A",AP5831="342B"),PorcenRet(AP5831,AT5831,AU5831),INDEX(PORCENTAJEBUSCAR,MATCH(AP5831,CódigoRET,0),4)*1),"")</f>
        <v/>
      </c>
      <c r="AS5831">
        <f t="shared" si="639"/>
        <v>0</v>
      </c>
      <c r="BF5831" t="str">
        <f>IFERROR(IF(OR(BD5831=338,BD5831=340,BD5831=341,BD5831=342,BD5831="342A",BD5831="342B"),PorcenRet(BD5831,BH5831,BI5831),INDEX(PORCENTAJEBUSCAR,MATCH(BD5831,CódigoRET,0),4)*1),"")</f>
        <v/>
      </c>
      <c r="BG5831">
        <f t="shared" si="640"/>
        <v>0</v>
      </c>
      <c r="BO5831">
        <f t="shared" si="641"/>
        <v>0</v>
      </c>
      <c r="CC5831">
        <f t="shared" si="642"/>
        <v>0</v>
      </c>
      <c r="CD5831">
        <f t="shared" si="643"/>
        <v>0</v>
      </c>
      <c r="CG5831">
        <f ca="1">IFERROR(INDIRECT("IVA!X"&amp;MATCH(MID(COMPRAS!C5731,1,2)&amp;MID(COMPRAS!F5731,1,2)&amp;MID(COMPRAS!D5731,1,2),IVA!W:W,0)),"SIN COD.")</f>
        <v>0</v>
      </c>
      <c r="CH5831">
        <f ca="1">IFERROR(INDIRECT("IVA!Y"&amp;MATCH(MID(COMPRAS!C5731,1,2)&amp;MID(COMPRAS!F5731,1,2)&amp;MID(COMPRAS!D5731,1,2),IVA!W:W,0)),"SIN COD.")</f>
        <v>0</v>
      </c>
    </row>
    <row r="5832" spans="1:86" x14ac:dyDescent="0.25">
      <c r="A5832"/>
      <c r="B5832"/>
      <c r="D5832"/>
      <c r="AL5832">
        <f t="shared" si="637"/>
        <v>0</v>
      </c>
      <c r="AQ5832">
        <f t="shared" si="638"/>
        <v>0</v>
      </c>
      <c r="AR5832" t="str">
        <f>IFERROR(IF(OR(AP5832=338,AP5832=340,AP5832=341,AP5832=342,AP5832="342A",AP5832="342B"),PorcenRet(AP5832,AT5832,AU5832),INDEX(PORCENTAJEBUSCAR,MATCH(AP5832,CódigoRET,0),4)*1),"")</f>
        <v/>
      </c>
      <c r="AS5832">
        <f t="shared" si="639"/>
        <v>0</v>
      </c>
      <c r="BF5832" t="str">
        <f>IFERROR(IF(OR(BD5832=338,BD5832=340,BD5832=341,BD5832=342,BD5832="342A",BD5832="342B"),PorcenRet(BD5832,BH5832,BI5832),INDEX(PORCENTAJEBUSCAR,MATCH(BD5832,CódigoRET,0),4)*1),"")</f>
        <v/>
      </c>
      <c r="BG5832">
        <f t="shared" si="640"/>
        <v>0</v>
      </c>
      <c r="BO5832">
        <f t="shared" si="641"/>
        <v>0</v>
      </c>
      <c r="CC5832">
        <f t="shared" si="642"/>
        <v>0</v>
      </c>
      <c r="CD5832">
        <f t="shared" si="643"/>
        <v>0</v>
      </c>
      <c r="CG5832">
        <f ca="1">IFERROR(INDIRECT("IVA!X"&amp;MATCH(MID(COMPRAS!C5732,1,2)&amp;MID(COMPRAS!F5732,1,2)&amp;MID(COMPRAS!D5732,1,2),IVA!W:W,0)),"SIN COD.")</f>
        <v>0</v>
      </c>
      <c r="CH5832">
        <f ca="1">IFERROR(INDIRECT("IVA!Y"&amp;MATCH(MID(COMPRAS!C5732,1,2)&amp;MID(COMPRAS!F5732,1,2)&amp;MID(COMPRAS!D5732,1,2),IVA!W:W,0)),"SIN COD.")</f>
        <v>0</v>
      </c>
    </row>
    <row r="5833" spans="1:86" x14ac:dyDescent="0.25">
      <c r="A5833"/>
      <c r="B5833"/>
      <c r="D5833"/>
      <c r="AL5833">
        <f t="shared" si="637"/>
        <v>0</v>
      </c>
      <c r="AQ5833">
        <f t="shared" si="638"/>
        <v>0</v>
      </c>
      <c r="AR5833" t="str">
        <f>IFERROR(IF(OR(AP5833=338,AP5833=340,AP5833=341,AP5833=342,AP5833="342A",AP5833="342B"),PorcenRet(AP5833,AT5833,AU5833),INDEX(PORCENTAJEBUSCAR,MATCH(AP5833,CódigoRET,0),4)*1),"")</f>
        <v/>
      </c>
      <c r="AS5833">
        <f t="shared" si="639"/>
        <v>0</v>
      </c>
      <c r="BF5833" t="str">
        <f>IFERROR(IF(OR(BD5833=338,BD5833=340,BD5833=341,BD5833=342,BD5833="342A",BD5833="342B"),PorcenRet(BD5833,BH5833,BI5833),INDEX(PORCENTAJEBUSCAR,MATCH(BD5833,CódigoRET,0),4)*1),"")</f>
        <v/>
      </c>
      <c r="BG5833">
        <f t="shared" si="640"/>
        <v>0</v>
      </c>
      <c r="BO5833">
        <f t="shared" si="641"/>
        <v>0</v>
      </c>
      <c r="CC5833">
        <f t="shared" si="642"/>
        <v>0</v>
      </c>
      <c r="CD5833">
        <f t="shared" si="643"/>
        <v>0</v>
      </c>
      <c r="CG5833">
        <f ca="1">IFERROR(INDIRECT("IVA!X"&amp;MATCH(MID(COMPRAS!C5733,1,2)&amp;MID(COMPRAS!F5733,1,2)&amp;MID(COMPRAS!D5733,1,2),IVA!W:W,0)),"SIN COD.")</f>
        <v>0</v>
      </c>
      <c r="CH5833">
        <f ca="1">IFERROR(INDIRECT("IVA!Y"&amp;MATCH(MID(COMPRAS!C5733,1,2)&amp;MID(COMPRAS!F5733,1,2)&amp;MID(COMPRAS!D5733,1,2),IVA!W:W,0)),"SIN COD.")</f>
        <v>0</v>
      </c>
    </row>
    <row r="5834" spans="1:86" x14ac:dyDescent="0.25">
      <c r="A5834"/>
      <c r="B5834"/>
      <c r="D5834"/>
      <c r="AL5834">
        <f t="shared" si="637"/>
        <v>0</v>
      </c>
      <c r="AQ5834">
        <f t="shared" si="638"/>
        <v>0</v>
      </c>
      <c r="AR5834" t="str">
        <f>IFERROR(IF(OR(AP5834=338,AP5834=340,AP5834=341,AP5834=342,AP5834="342A",AP5834="342B"),PorcenRet(AP5834,AT5834,AU5834),INDEX(PORCENTAJEBUSCAR,MATCH(AP5834,CódigoRET,0),4)*1),"")</f>
        <v/>
      </c>
      <c r="AS5834">
        <f t="shared" si="639"/>
        <v>0</v>
      </c>
      <c r="BF5834" t="str">
        <f>IFERROR(IF(OR(BD5834=338,BD5834=340,BD5834=341,BD5834=342,BD5834="342A",BD5834="342B"),PorcenRet(BD5834,BH5834,BI5834),INDEX(PORCENTAJEBUSCAR,MATCH(BD5834,CódigoRET,0),4)*1),"")</f>
        <v/>
      </c>
      <c r="BG5834">
        <f t="shared" si="640"/>
        <v>0</v>
      </c>
      <c r="BO5834">
        <f t="shared" si="641"/>
        <v>0</v>
      </c>
      <c r="CC5834">
        <f t="shared" si="642"/>
        <v>0</v>
      </c>
      <c r="CD5834">
        <f t="shared" si="643"/>
        <v>0</v>
      </c>
      <c r="CG5834">
        <f ca="1">IFERROR(INDIRECT("IVA!X"&amp;MATCH(MID(COMPRAS!C5734,1,2)&amp;MID(COMPRAS!F5734,1,2)&amp;MID(COMPRAS!D5734,1,2),IVA!W:W,0)),"SIN COD.")</f>
        <v>0</v>
      </c>
      <c r="CH5834">
        <f ca="1">IFERROR(INDIRECT("IVA!Y"&amp;MATCH(MID(COMPRAS!C5734,1,2)&amp;MID(COMPRAS!F5734,1,2)&amp;MID(COMPRAS!D5734,1,2),IVA!W:W,0)),"SIN COD.")</f>
        <v>0</v>
      </c>
    </row>
    <row r="5835" spans="1:86" x14ac:dyDescent="0.25">
      <c r="A5835"/>
      <c r="B5835"/>
      <c r="D5835"/>
      <c r="AL5835">
        <f t="shared" si="637"/>
        <v>0</v>
      </c>
      <c r="AQ5835">
        <f t="shared" si="638"/>
        <v>0</v>
      </c>
      <c r="AR5835" t="str">
        <f>IFERROR(IF(OR(AP5835=338,AP5835=340,AP5835=341,AP5835=342,AP5835="342A",AP5835="342B"),PorcenRet(AP5835,AT5835,AU5835),INDEX(PORCENTAJEBUSCAR,MATCH(AP5835,CódigoRET,0),4)*1),"")</f>
        <v/>
      </c>
      <c r="AS5835">
        <f t="shared" si="639"/>
        <v>0</v>
      </c>
      <c r="BF5835" t="str">
        <f>IFERROR(IF(OR(BD5835=338,BD5835=340,BD5835=341,BD5835=342,BD5835="342A",BD5835="342B"),PorcenRet(BD5835,BH5835,BI5835),INDEX(PORCENTAJEBUSCAR,MATCH(BD5835,CódigoRET,0),4)*1),"")</f>
        <v/>
      </c>
      <c r="BG5835">
        <f t="shared" si="640"/>
        <v>0</v>
      </c>
      <c r="BO5835">
        <f t="shared" si="641"/>
        <v>0</v>
      </c>
      <c r="CC5835">
        <f t="shared" si="642"/>
        <v>0</v>
      </c>
      <c r="CD5835">
        <f t="shared" si="643"/>
        <v>0</v>
      </c>
      <c r="CG5835">
        <f ca="1">IFERROR(INDIRECT("IVA!X"&amp;MATCH(MID(COMPRAS!C5735,1,2)&amp;MID(COMPRAS!F5735,1,2)&amp;MID(COMPRAS!D5735,1,2),IVA!W:W,0)),"SIN COD.")</f>
        <v>0</v>
      </c>
      <c r="CH5835">
        <f ca="1">IFERROR(INDIRECT("IVA!Y"&amp;MATCH(MID(COMPRAS!C5735,1,2)&amp;MID(COMPRAS!F5735,1,2)&amp;MID(COMPRAS!D5735,1,2),IVA!W:W,0)),"SIN COD.")</f>
        <v>0</v>
      </c>
    </row>
    <row r="5836" spans="1:86" x14ac:dyDescent="0.25">
      <c r="A5836"/>
      <c r="B5836"/>
      <c r="D5836"/>
      <c r="AL5836">
        <f t="shared" si="637"/>
        <v>0</v>
      </c>
      <c r="AQ5836">
        <f t="shared" si="638"/>
        <v>0</v>
      </c>
      <c r="AR5836" t="str">
        <f>IFERROR(IF(OR(AP5836=338,AP5836=340,AP5836=341,AP5836=342,AP5836="342A",AP5836="342B"),PorcenRet(AP5836,AT5836,AU5836),INDEX(PORCENTAJEBUSCAR,MATCH(AP5836,CódigoRET,0),4)*1),"")</f>
        <v/>
      </c>
      <c r="AS5836">
        <f t="shared" si="639"/>
        <v>0</v>
      </c>
      <c r="BF5836" t="str">
        <f>IFERROR(IF(OR(BD5836=338,BD5836=340,BD5836=341,BD5836=342,BD5836="342A",BD5836="342B"),PorcenRet(BD5836,BH5836,BI5836),INDEX(PORCENTAJEBUSCAR,MATCH(BD5836,CódigoRET,0),4)*1),"")</f>
        <v/>
      </c>
      <c r="BG5836">
        <f t="shared" si="640"/>
        <v>0</v>
      </c>
      <c r="BO5836">
        <f t="shared" si="641"/>
        <v>0</v>
      </c>
      <c r="CC5836">
        <f t="shared" si="642"/>
        <v>0</v>
      </c>
      <c r="CD5836">
        <f t="shared" si="643"/>
        <v>0</v>
      </c>
      <c r="CG5836">
        <f ca="1">IFERROR(INDIRECT("IVA!X"&amp;MATCH(MID(COMPRAS!C5736,1,2)&amp;MID(COMPRAS!F5736,1,2)&amp;MID(COMPRAS!D5736,1,2),IVA!W:W,0)),"SIN COD.")</f>
        <v>0</v>
      </c>
      <c r="CH5836">
        <f ca="1">IFERROR(INDIRECT("IVA!Y"&amp;MATCH(MID(COMPRAS!C5736,1,2)&amp;MID(COMPRAS!F5736,1,2)&amp;MID(COMPRAS!D5736,1,2),IVA!W:W,0)),"SIN COD.")</f>
        <v>0</v>
      </c>
    </row>
    <row r="5837" spans="1:86" x14ac:dyDescent="0.25">
      <c r="A5837"/>
      <c r="B5837"/>
      <c r="D5837"/>
      <c r="AL5837">
        <f t="shared" si="637"/>
        <v>0</v>
      </c>
      <c r="AQ5837">
        <f t="shared" si="638"/>
        <v>0</v>
      </c>
      <c r="AR5837" t="str">
        <f>IFERROR(IF(OR(AP5837=338,AP5837=340,AP5837=341,AP5837=342,AP5837="342A",AP5837="342B"),PorcenRet(AP5837,AT5837,AU5837),INDEX(PORCENTAJEBUSCAR,MATCH(AP5837,CódigoRET,0),4)*1),"")</f>
        <v/>
      </c>
      <c r="AS5837">
        <f t="shared" si="639"/>
        <v>0</v>
      </c>
      <c r="BF5837" t="str">
        <f>IFERROR(IF(OR(BD5837=338,BD5837=340,BD5837=341,BD5837=342,BD5837="342A",BD5837="342B"),PorcenRet(BD5837,BH5837,BI5837),INDEX(PORCENTAJEBUSCAR,MATCH(BD5837,CódigoRET,0),4)*1),"")</f>
        <v/>
      </c>
      <c r="BG5837">
        <f t="shared" si="640"/>
        <v>0</v>
      </c>
      <c r="BO5837">
        <f t="shared" si="641"/>
        <v>0</v>
      </c>
      <c r="CC5837">
        <f t="shared" si="642"/>
        <v>0</v>
      </c>
      <c r="CD5837">
        <f t="shared" si="643"/>
        <v>0</v>
      </c>
      <c r="CG5837">
        <f ca="1">IFERROR(INDIRECT("IVA!X"&amp;MATCH(MID(COMPRAS!C5737,1,2)&amp;MID(COMPRAS!F5737,1,2)&amp;MID(COMPRAS!D5737,1,2),IVA!W:W,0)),"SIN COD.")</f>
        <v>0</v>
      </c>
      <c r="CH5837">
        <f ca="1">IFERROR(INDIRECT("IVA!Y"&amp;MATCH(MID(COMPRAS!C5737,1,2)&amp;MID(COMPRAS!F5737,1,2)&amp;MID(COMPRAS!D5737,1,2),IVA!W:W,0)),"SIN COD.")</f>
        <v>0</v>
      </c>
    </row>
    <row r="5838" spans="1:86" x14ac:dyDescent="0.25">
      <c r="A5838"/>
      <c r="B5838"/>
      <c r="D5838"/>
      <c r="AL5838">
        <f t="shared" si="637"/>
        <v>0</v>
      </c>
      <c r="AQ5838">
        <f t="shared" si="638"/>
        <v>0</v>
      </c>
      <c r="AR5838" t="str">
        <f>IFERROR(IF(OR(AP5838=338,AP5838=340,AP5838=341,AP5838=342,AP5838="342A",AP5838="342B"),PorcenRet(AP5838,AT5838,AU5838),INDEX(PORCENTAJEBUSCAR,MATCH(AP5838,CódigoRET,0),4)*1),"")</f>
        <v/>
      </c>
      <c r="AS5838">
        <f t="shared" si="639"/>
        <v>0</v>
      </c>
      <c r="BF5838" t="str">
        <f>IFERROR(IF(OR(BD5838=338,BD5838=340,BD5838=341,BD5838=342,BD5838="342A",BD5838="342B"),PorcenRet(BD5838,BH5838,BI5838),INDEX(PORCENTAJEBUSCAR,MATCH(BD5838,CódigoRET,0),4)*1),"")</f>
        <v/>
      </c>
      <c r="BG5838">
        <f t="shared" si="640"/>
        <v>0</v>
      </c>
      <c r="BO5838">
        <f t="shared" si="641"/>
        <v>0</v>
      </c>
      <c r="CC5838">
        <f t="shared" si="642"/>
        <v>0</v>
      </c>
      <c r="CD5838">
        <f t="shared" si="643"/>
        <v>0</v>
      </c>
      <c r="CG5838">
        <f ca="1">IFERROR(INDIRECT("IVA!X"&amp;MATCH(MID(COMPRAS!C5738,1,2)&amp;MID(COMPRAS!F5738,1,2)&amp;MID(COMPRAS!D5738,1,2),IVA!W:W,0)),"SIN COD.")</f>
        <v>0</v>
      </c>
      <c r="CH5838">
        <f ca="1">IFERROR(INDIRECT("IVA!Y"&amp;MATCH(MID(COMPRAS!C5738,1,2)&amp;MID(COMPRAS!F5738,1,2)&amp;MID(COMPRAS!D5738,1,2),IVA!W:W,0)),"SIN COD.")</f>
        <v>0</v>
      </c>
    </row>
    <row r="5839" spans="1:86" x14ac:dyDescent="0.25">
      <c r="A5839"/>
      <c r="B5839"/>
      <c r="D5839"/>
      <c r="AL5839">
        <f t="shared" si="637"/>
        <v>0</v>
      </c>
      <c r="AQ5839">
        <f t="shared" si="638"/>
        <v>0</v>
      </c>
      <c r="AR5839" t="str">
        <f>IFERROR(IF(OR(AP5839=338,AP5839=340,AP5839=341,AP5839=342,AP5839="342A",AP5839="342B"),PorcenRet(AP5839,AT5839,AU5839),INDEX(PORCENTAJEBUSCAR,MATCH(AP5839,CódigoRET,0),4)*1),"")</f>
        <v/>
      </c>
      <c r="AS5839">
        <f t="shared" si="639"/>
        <v>0</v>
      </c>
      <c r="BF5839" t="str">
        <f>IFERROR(IF(OR(BD5839=338,BD5839=340,BD5839=341,BD5839=342,BD5839="342A",BD5839="342B"),PorcenRet(BD5839,BH5839,BI5839),INDEX(PORCENTAJEBUSCAR,MATCH(BD5839,CódigoRET,0),4)*1),"")</f>
        <v/>
      </c>
      <c r="BG5839">
        <f t="shared" si="640"/>
        <v>0</v>
      </c>
      <c r="BO5839">
        <f t="shared" si="641"/>
        <v>0</v>
      </c>
      <c r="CC5839">
        <f t="shared" si="642"/>
        <v>0</v>
      </c>
      <c r="CD5839">
        <f t="shared" si="643"/>
        <v>0</v>
      </c>
      <c r="CG5839">
        <f ca="1">IFERROR(INDIRECT("IVA!X"&amp;MATCH(MID(COMPRAS!C5739,1,2)&amp;MID(COMPRAS!F5739,1,2)&amp;MID(COMPRAS!D5739,1,2),IVA!W:W,0)),"SIN COD.")</f>
        <v>0</v>
      </c>
      <c r="CH5839">
        <f ca="1">IFERROR(INDIRECT("IVA!Y"&amp;MATCH(MID(COMPRAS!C5739,1,2)&amp;MID(COMPRAS!F5739,1,2)&amp;MID(COMPRAS!D5739,1,2),IVA!W:W,0)),"SIN COD.")</f>
        <v>0</v>
      </c>
    </row>
    <row r="5840" spans="1:86" x14ac:dyDescent="0.25">
      <c r="A5840"/>
      <c r="B5840"/>
      <c r="D5840"/>
      <c r="AL5840">
        <f t="shared" si="637"/>
        <v>0</v>
      </c>
      <c r="AQ5840">
        <f t="shared" si="638"/>
        <v>0</v>
      </c>
      <c r="AR5840" t="str">
        <f>IFERROR(IF(OR(AP5840=338,AP5840=340,AP5840=341,AP5840=342,AP5840="342A",AP5840="342B"),PorcenRet(AP5840,AT5840,AU5840),INDEX(PORCENTAJEBUSCAR,MATCH(AP5840,CódigoRET,0),4)*1),"")</f>
        <v/>
      </c>
      <c r="AS5840">
        <f t="shared" si="639"/>
        <v>0</v>
      </c>
      <c r="BF5840" t="str">
        <f>IFERROR(IF(OR(BD5840=338,BD5840=340,BD5840=341,BD5840=342,BD5840="342A",BD5840="342B"),PorcenRet(BD5840,BH5840,BI5840),INDEX(PORCENTAJEBUSCAR,MATCH(BD5840,CódigoRET,0),4)*1),"")</f>
        <v/>
      </c>
      <c r="BG5840">
        <f t="shared" si="640"/>
        <v>0</v>
      </c>
      <c r="BO5840">
        <f t="shared" si="641"/>
        <v>0</v>
      </c>
      <c r="CC5840">
        <f t="shared" si="642"/>
        <v>0</v>
      </c>
      <c r="CD5840">
        <f t="shared" si="643"/>
        <v>0</v>
      </c>
      <c r="CG5840">
        <f ca="1">IFERROR(INDIRECT("IVA!X"&amp;MATCH(MID(COMPRAS!C5740,1,2)&amp;MID(COMPRAS!F5740,1,2)&amp;MID(COMPRAS!D5740,1,2),IVA!W:W,0)),"SIN COD.")</f>
        <v>0</v>
      </c>
      <c r="CH5840">
        <f ca="1">IFERROR(INDIRECT("IVA!Y"&amp;MATCH(MID(COMPRAS!C5740,1,2)&amp;MID(COMPRAS!F5740,1,2)&amp;MID(COMPRAS!D5740,1,2),IVA!W:W,0)),"SIN COD.")</f>
        <v>0</v>
      </c>
    </row>
    <row r="5841" spans="1:86" x14ac:dyDescent="0.25">
      <c r="A5841"/>
      <c r="B5841"/>
      <c r="D5841"/>
      <c r="AL5841">
        <f t="shared" si="637"/>
        <v>0</v>
      </c>
      <c r="AQ5841">
        <f t="shared" si="638"/>
        <v>0</v>
      </c>
      <c r="AR5841" t="str">
        <f>IFERROR(IF(OR(AP5841=338,AP5841=340,AP5841=341,AP5841=342,AP5841="342A",AP5841="342B"),PorcenRet(AP5841,AT5841,AU5841),INDEX(PORCENTAJEBUSCAR,MATCH(AP5841,CódigoRET,0),4)*1),"")</f>
        <v/>
      </c>
      <c r="AS5841">
        <f t="shared" si="639"/>
        <v>0</v>
      </c>
      <c r="BF5841" t="str">
        <f>IFERROR(IF(OR(BD5841=338,BD5841=340,BD5841=341,BD5841=342,BD5841="342A",BD5841="342B"),PorcenRet(BD5841,BH5841,BI5841),INDEX(PORCENTAJEBUSCAR,MATCH(BD5841,CódigoRET,0),4)*1),"")</f>
        <v/>
      </c>
      <c r="BG5841">
        <f t="shared" si="640"/>
        <v>0</v>
      </c>
      <c r="BO5841">
        <f t="shared" si="641"/>
        <v>0</v>
      </c>
      <c r="CC5841">
        <f t="shared" si="642"/>
        <v>0</v>
      </c>
      <c r="CD5841">
        <f t="shared" si="643"/>
        <v>0</v>
      </c>
      <c r="CG5841">
        <f ca="1">IFERROR(INDIRECT("IVA!X"&amp;MATCH(MID(COMPRAS!C5741,1,2)&amp;MID(COMPRAS!F5741,1,2)&amp;MID(COMPRAS!D5741,1,2),IVA!W:W,0)),"SIN COD.")</f>
        <v>0</v>
      </c>
      <c r="CH5841">
        <f ca="1">IFERROR(INDIRECT("IVA!Y"&amp;MATCH(MID(COMPRAS!C5741,1,2)&amp;MID(COMPRAS!F5741,1,2)&amp;MID(COMPRAS!D5741,1,2),IVA!W:W,0)),"SIN COD.")</f>
        <v>0</v>
      </c>
    </row>
    <row r="5842" spans="1:86" x14ac:dyDescent="0.25">
      <c r="A5842"/>
      <c r="B5842"/>
      <c r="D5842"/>
      <c r="AL5842">
        <f t="shared" si="637"/>
        <v>0</v>
      </c>
      <c r="AQ5842">
        <f t="shared" si="638"/>
        <v>0</v>
      </c>
      <c r="AR5842" t="str">
        <f>IFERROR(IF(OR(AP5842=338,AP5842=340,AP5842=341,AP5842=342,AP5842="342A",AP5842="342B"),PorcenRet(AP5842,AT5842,AU5842),INDEX(PORCENTAJEBUSCAR,MATCH(AP5842,CódigoRET,0),4)*1),"")</f>
        <v/>
      </c>
      <c r="AS5842">
        <f t="shared" si="639"/>
        <v>0</v>
      </c>
      <c r="BF5842" t="str">
        <f>IFERROR(IF(OR(BD5842=338,BD5842=340,BD5842=341,BD5842=342,BD5842="342A",BD5842="342B"),PorcenRet(BD5842,BH5842,BI5842),INDEX(PORCENTAJEBUSCAR,MATCH(BD5842,CódigoRET,0),4)*1),"")</f>
        <v/>
      </c>
      <c r="BG5842">
        <f t="shared" si="640"/>
        <v>0</v>
      </c>
      <c r="BO5842">
        <f t="shared" si="641"/>
        <v>0</v>
      </c>
      <c r="CC5842">
        <f t="shared" si="642"/>
        <v>0</v>
      </c>
      <c r="CD5842">
        <f t="shared" si="643"/>
        <v>0</v>
      </c>
      <c r="CG5842">
        <f ca="1">IFERROR(INDIRECT("IVA!X"&amp;MATCH(MID(COMPRAS!C5742,1,2)&amp;MID(COMPRAS!F5742,1,2)&amp;MID(COMPRAS!D5742,1,2),IVA!W:W,0)),"SIN COD.")</f>
        <v>0</v>
      </c>
      <c r="CH5842">
        <f ca="1">IFERROR(INDIRECT("IVA!Y"&amp;MATCH(MID(COMPRAS!C5742,1,2)&amp;MID(COMPRAS!F5742,1,2)&amp;MID(COMPRAS!D5742,1,2),IVA!W:W,0)),"SIN COD.")</f>
        <v>0</v>
      </c>
    </row>
    <row r="5843" spans="1:86" x14ac:dyDescent="0.25">
      <c r="A5843"/>
      <c r="B5843"/>
      <c r="D5843"/>
      <c r="AL5843">
        <f t="shared" si="637"/>
        <v>0</v>
      </c>
      <c r="AQ5843">
        <f t="shared" si="638"/>
        <v>0</v>
      </c>
      <c r="AR5843" t="str">
        <f>IFERROR(IF(OR(AP5843=338,AP5843=340,AP5843=341,AP5843=342,AP5843="342A",AP5843="342B"),PorcenRet(AP5843,AT5843,AU5843),INDEX(PORCENTAJEBUSCAR,MATCH(AP5843,CódigoRET,0),4)*1),"")</f>
        <v/>
      </c>
      <c r="AS5843">
        <f t="shared" si="639"/>
        <v>0</v>
      </c>
      <c r="BF5843" t="str">
        <f>IFERROR(IF(OR(BD5843=338,BD5843=340,BD5843=341,BD5843=342,BD5843="342A",BD5843="342B"),PorcenRet(BD5843,BH5843,BI5843),INDEX(PORCENTAJEBUSCAR,MATCH(BD5843,CódigoRET,0),4)*1),"")</f>
        <v/>
      </c>
      <c r="BG5843">
        <f t="shared" si="640"/>
        <v>0</v>
      </c>
      <c r="BO5843">
        <f t="shared" si="641"/>
        <v>0</v>
      </c>
      <c r="CC5843">
        <f t="shared" si="642"/>
        <v>0</v>
      </c>
      <c r="CD5843">
        <f t="shared" si="643"/>
        <v>0</v>
      </c>
      <c r="CG5843">
        <f ca="1">IFERROR(INDIRECT("IVA!X"&amp;MATCH(MID(COMPRAS!C5743,1,2)&amp;MID(COMPRAS!F5743,1,2)&amp;MID(COMPRAS!D5743,1,2),IVA!W:W,0)),"SIN COD.")</f>
        <v>0</v>
      </c>
      <c r="CH5843">
        <f ca="1">IFERROR(INDIRECT("IVA!Y"&amp;MATCH(MID(COMPRAS!C5743,1,2)&amp;MID(COMPRAS!F5743,1,2)&amp;MID(COMPRAS!D5743,1,2),IVA!W:W,0)),"SIN COD.")</f>
        <v>0</v>
      </c>
    </row>
    <row r="5844" spans="1:86" x14ac:dyDescent="0.25">
      <c r="A5844"/>
      <c r="B5844"/>
      <c r="D5844"/>
      <c r="AL5844">
        <f t="shared" si="637"/>
        <v>0</v>
      </c>
      <c r="AQ5844">
        <f t="shared" si="638"/>
        <v>0</v>
      </c>
      <c r="AR5844" t="str">
        <f>IFERROR(IF(OR(AP5844=338,AP5844=340,AP5844=341,AP5844=342,AP5844="342A",AP5844="342B"),PorcenRet(AP5844,AT5844,AU5844),INDEX(PORCENTAJEBUSCAR,MATCH(AP5844,CódigoRET,0),4)*1),"")</f>
        <v/>
      </c>
      <c r="AS5844">
        <f t="shared" si="639"/>
        <v>0</v>
      </c>
      <c r="BF5844" t="str">
        <f>IFERROR(IF(OR(BD5844=338,BD5844=340,BD5844=341,BD5844=342,BD5844="342A",BD5844="342B"),PorcenRet(BD5844,BH5844,BI5844),INDEX(PORCENTAJEBUSCAR,MATCH(BD5844,CódigoRET,0),4)*1),"")</f>
        <v/>
      </c>
      <c r="BG5844">
        <f t="shared" si="640"/>
        <v>0</v>
      </c>
      <c r="BO5844">
        <f t="shared" si="641"/>
        <v>0</v>
      </c>
      <c r="CC5844">
        <f t="shared" si="642"/>
        <v>0</v>
      </c>
      <c r="CD5844">
        <f t="shared" si="643"/>
        <v>0</v>
      </c>
      <c r="CG5844">
        <f ca="1">IFERROR(INDIRECT("IVA!X"&amp;MATCH(MID(COMPRAS!C5744,1,2)&amp;MID(COMPRAS!F5744,1,2)&amp;MID(COMPRAS!D5744,1,2),IVA!W:W,0)),"SIN COD.")</f>
        <v>0</v>
      </c>
      <c r="CH5844">
        <f ca="1">IFERROR(INDIRECT("IVA!Y"&amp;MATCH(MID(COMPRAS!C5744,1,2)&amp;MID(COMPRAS!F5744,1,2)&amp;MID(COMPRAS!D5744,1,2),IVA!W:W,0)),"SIN COD.")</f>
        <v>0</v>
      </c>
    </row>
    <row r="5845" spans="1:86" x14ac:dyDescent="0.25">
      <c r="A5845"/>
      <c r="B5845"/>
      <c r="D5845"/>
      <c r="AL5845">
        <f t="shared" si="637"/>
        <v>0</v>
      </c>
      <c r="AQ5845">
        <f t="shared" si="638"/>
        <v>0</v>
      </c>
      <c r="AR5845" t="str">
        <f>IFERROR(IF(OR(AP5845=338,AP5845=340,AP5845=341,AP5845=342,AP5845="342A",AP5845="342B"),PorcenRet(AP5845,AT5845,AU5845),INDEX(PORCENTAJEBUSCAR,MATCH(AP5845,CódigoRET,0),4)*1),"")</f>
        <v/>
      </c>
      <c r="AS5845">
        <f t="shared" si="639"/>
        <v>0</v>
      </c>
      <c r="BF5845" t="str">
        <f>IFERROR(IF(OR(BD5845=338,BD5845=340,BD5845=341,BD5845=342,BD5845="342A",BD5845="342B"),PorcenRet(BD5845,BH5845,BI5845),INDEX(PORCENTAJEBUSCAR,MATCH(BD5845,CódigoRET,0),4)*1),"")</f>
        <v/>
      </c>
      <c r="BG5845">
        <f t="shared" si="640"/>
        <v>0</v>
      </c>
      <c r="BO5845">
        <f t="shared" si="641"/>
        <v>0</v>
      </c>
      <c r="CC5845">
        <f t="shared" si="642"/>
        <v>0</v>
      </c>
      <c r="CD5845">
        <f t="shared" si="643"/>
        <v>0</v>
      </c>
      <c r="CG5845">
        <f ca="1">IFERROR(INDIRECT("IVA!X"&amp;MATCH(MID(COMPRAS!C5745,1,2)&amp;MID(COMPRAS!F5745,1,2)&amp;MID(COMPRAS!D5745,1,2),IVA!W:W,0)),"SIN COD.")</f>
        <v>0</v>
      </c>
      <c r="CH5845">
        <f ca="1">IFERROR(INDIRECT("IVA!Y"&amp;MATCH(MID(COMPRAS!C5745,1,2)&amp;MID(COMPRAS!F5745,1,2)&amp;MID(COMPRAS!D5745,1,2),IVA!W:W,0)),"SIN COD.")</f>
        <v>0</v>
      </c>
    </row>
    <row r="5846" spans="1:86" x14ac:dyDescent="0.25">
      <c r="A5846"/>
      <c r="B5846"/>
      <c r="D5846"/>
      <c r="AL5846">
        <f t="shared" si="637"/>
        <v>0</v>
      </c>
      <c r="AQ5846">
        <f t="shared" si="638"/>
        <v>0</v>
      </c>
      <c r="AR5846" t="str">
        <f>IFERROR(IF(OR(AP5846=338,AP5846=340,AP5846=341,AP5846=342,AP5846="342A",AP5846="342B"),PorcenRet(AP5846,AT5846,AU5846),INDEX(PORCENTAJEBUSCAR,MATCH(AP5846,CódigoRET,0),4)*1),"")</f>
        <v/>
      </c>
      <c r="AS5846">
        <f t="shared" si="639"/>
        <v>0</v>
      </c>
      <c r="BF5846" t="str">
        <f>IFERROR(IF(OR(BD5846=338,BD5846=340,BD5846=341,BD5846=342,BD5846="342A",BD5846="342B"),PorcenRet(BD5846,BH5846,BI5846),INDEX(PORCENTAJEBUSCAR,MATCH(BD5846,CódigoRET,0),4)*1),"")</f>
        <v/>
      </c>
      <c r="BG5846">
        <f t="shared" si="640"/>
        <v>0</v>
      </c>
      <c r="BO5846">
        <f t="shared" si="641"/>
        <v>0</v>
      </c>
      <c r="CC5846">
        <f t="shared" si="642"/>
        <v>0</v>
      </c>
      <c r="CD5846">
        <f t="shared" si="643"/>
        <v>0</v>
      </c>
      <c r="CG5846">
        <f ca="1">IFERROR(INDIRECT("IVA!X"&amp;MATCH(MID(COMPRAS!C5746,1,2)&amp;MID(COMPRAS!F5746,1,2)&amp;MID(COMPRAS!D5746,1,2),IVA!W:W,0)),"SIN COD.")</f>
        <v>0</v>
      </c>
      <c r="CH5846">
        <f ca="1">IFERROR(INDIRECT("IVA!Y"&amp;MATCH(MID(COMPRAS!C5746,1,2)&amp;MID(COMPRAS!F5746,1,2)&amp;MID(COMPRAS!D5746,1,2),IVA!W:W,0)),"SIN COD.")</f>
        <v>0</v>
      </c>
    </row>
    <row r="5847" spans="1:86" x14ac:dyDescent="0.25">
      <c r="A5847"/>
      <c r="B5847"/>
      <c r="D5847"/>
      <c r="AL5847">
        <f t="shared" si="637"/>
        <v>0</v>
      </c>
      <c r="AQ5847">
        <f t="shared" si="638"/>
        <v>0</v>
      </c>
      <c r="AR5847" t="str">
        <f>IFERROR(IF(OR(AP5847=338,AP5847=340,AP5847=341,AP5847=342,AP5847="342A",AP5847="342B"),PorcenRet(AP5847,AT5847,AU5847),INDEX(PORCENTAJEBUSCAR,MATCH(AP5847,CódigoRET,0),4)*1),"")</f>
        <v/>
      </c>
      <c r="AS5847">
        <f t="shared" si="639"/>
        <v>0</v>
      </c>
      <c r="BF5847" t="str">
        <f>IFERROR(IF(OR(BD5847=338,BD5847=340,BD5847=341,BD5847=342,BD5847="342A",BD5847="342B"),PorcenRet(BD5847,BH5847,BI5847),INDEX(PORCENTAJEBUSCAR,MATCH(BD5847,CódigoRET,0),4)*1),"")</f>
        <v/>
      </c>
      <c r="BG5847">
        <f t="shared" si="640"/>
        <v>0</v>
      </c>
      <c r="BO5847">
        <f t="shared" si="641"/>
        <v>0</v>
      </c>
      <c r="CC5847">
        <f t="shared" si="642"/>
        <v>0</v>
      </c>
      <c r="CD5847">
        <f t="shared" si="643"/>
        <v>0</v>
      </c>
      <c r="CG5847">
        <f ca="1">IFERROR(INDIRECT("IVA!X"&amp;MATCH(MID(COMPRAS!C5747,1,2)&amp;MID(COMPRAS!F5747,1,2)&amp;MID(COMPRAS!D5747,1,2),IVA!W:W,0)),"SIN COD.")</f>
        <v>0</v>
      </c>
      <c r="CH5847">
        <f ca="1">IFERROR(INDIRECT("IVA!Y"&amp;MATCH(MID(COMPRAS!C5747,1,2)&amp;MID(COMPRAS!F5747,1,2)&amp;MID(COMPRAS!D5747,1,2),IVA!W:W,0)),"SIN COD.")</f>
        <v>0</v>
      </c>
    </row>
    <row r="5848" spans="1:86" x14ac:dyDescent="0.25">
      <c r="A5848"/>
      <c r="B5848"/>
      <c r="D5848"/>
      <c r="AL5848">
        <f t="shared" si="637"/>
        <v>0</v>
      </c>
      <c r="AQ5848">
        <f t="shared" si="638"/>
        <v>0</v>
      </c>
      <c r="AR5848" t="str">
        <f>IFERROR(IF(OR(AP5848=338,AP5848=340,AP5848=341,AP5848=342,AP5848="342A",AP5848="342B"),PorcenRet(AP5848,AT5848,AU5848),INDEX(PORCENTAJEBUSCAR,MATCH(AP5848,CódigoRET,0),4)*1),"")</f>
        <v/>
      </c>
      <c r="AS5848">
        <f t="shared" si="639"/>
        <v>0</v>
      </c>
      <c r="BF5848" t="str">
        <f>IFERROR(IF(OR(BD5848=338,BD5848=340,BD5848=341,BD5848=342,BD5848="342A",BD5848="342B"),PorcenRet(BD5848,BH5848,BI5848),INDEX(PORCENTAJEBUSCAR,MATCH(BD5848,CódigoRET,0),4)*1),"")</f>
        <v/>
      </c>
      <c r="BG5848">
        <f t="shared" si="640"/>
        <v>0</v>
      </c>
      <c r="BO5848">
        <f t="shared" si="641"/>
        <v>0</v>
      </c>
      <c r="CC5848">
        <f t="shared" si="642"/>
        <v>0</v>
      </c>
      <c r="CD5848">
        <f t="shared" si="643"/>
        <v>0</v>
      </c>
      <c r="CG5848">
        <f ca="1">IFERROR(INDIRECT("IVA!X"&amp;MATCH(MID(COMPRAS!C5748,1,2)&amp;MID(COMPRAS!F5748,1,2)&amp;MID(COMPRAS!D5748,1,2),IVA!W:W,0)),"SIN COD.")</f>
        <v>0</v>
      </c>
      <c r="CH5848">
        <f ca="1">IFERROR(INDIRECT("IVA!Y"&amp;MATCH(MID(COMPRAS!C5748,1,2)&amp;MID(COMPRAS!F5748,1,2)&amp;MID(COMPRAS!D5748,1,2),IVA!W:W,0)),"SIN COD.")</f>
        <v>0</v>
      </c>
    </row>
    <row r="5849" spans="1:86" x14ac:dyDescent="0.25">
      <c r="A5849"/>
      <c r="B5849"/>
      <c r="D5849"/>
      <c r="AL5849">
        <f t="shared" si="637"/>
        <v>0</v>
      </c>
      <c r="AQ5849">
        <f t="shared" si="638"/>
        <v>0</v>
      </c>
      <c r="AR5849" t="str">
        <f>IFERROR(IF(OR(AP5849=338,AP5849=340,AP5849=341,AP5849=342,AP5849="342A",AP5849="342B"),PorcenRet(AP5849,AT5849,AU5849),INDEX(PORCENTAJEBUSCAR,MATCH(AP5849,CódigoRET,0),4)*1),"")</f>
        <v/>
      </c>
      <c r="AS5849">
        <f t="shared" si="639"/>
        <v>0</v>
      </c>
      <c r="BF5849" t="str">
        <f>IFERROR(IF(OR(BD5849=338,BD5849=340,BD5849=341,BD5849=342,BD5849="342A",BD5849="342B"),PorcenRet(BD5849,BH5849,BI5849),INDEX(PORCENTAJEBUSCAR,MATCH(BD5849,CódigoRET,0),4)*1),"")</f>
        <v/>
      </c>
      <c r="BG5849">
        <f t="shared" si="640"/>
        <v>0</v>
      </c>
      <c r="BO5849">
        <f t="shared" si="641"/>
        <v>0</v>
      </c>
      <c r="CC5849">
        <f t="shared" si="642"/>
        <v>0</v>
      </c>
      <c r="CD5849">
        <f t="shared" si="643"/>
        <v>0</v>
      </c>
      <c r="CG5849">
        <f ca="1">IFERROR(INDIRECT("IVA!X"&amp;MATCH(MID(COMPRAS!C5749,1,2)&amp;MID(COMPRAS!F5749,1,2)&amp;MID(COMPRAS!D5749,1,2),IVA!W:W,0)),"SIN COD.")</f>
        <v>0</v>
      </c>
      <c r="CH5849">
        <f ca="1">IFERROR(INDIRECT("IVA!Y"&amp;MATCH(MID(COMPRAS!C5749,1,2)&amp;MID(COMPRAS!F5749,1,2)&amp;MID(COMPRAS!D5749,1,2),IVA!W:W,0)),"SIN COD.")</f>
        <v>0</v>
      </c>
    </row>
    <row r="5850" spans="1:86" x14ac:dyDescent="0.25">
      <c r="A5850"/>
      <c r="B5850"/>
      <c r="D5850"/>
      <c r="AL5850">
        <f t="shared" si="637"/>
        <v>0</v>
      </c>
      <c r="AQ5850">
        <f t="shared" si="638"/>
        <v>0</v>
      </c>
      <c r="AR5850" t="str">
        <f>IFERROR(IF(OR(AP5850=338,AP5850=340,AP5850=341,AP5850=342,AP5850="342A",AP5850="342B"),PorcenRet(AP5850,AT5850,AU5850),INDEX(PORCENTAJEBUSCAR,MATCH(AP5850,CódigoRET,0),4)*1),"")</f>
        <v/>
      </c>
      <c r="AS5850">
        <f t="shared" si="639"/>
        <v>0</v>
      </c>
      <c r="BF5850" t="str">
        <f>IFERROR(IF(OR(BD5850=338,BD5850=340,BD5850=341,BD5850=342,BD5850="342A",BD5850="342B"),PorcenRet(BD5850,BH5850,BI5850),INDEX(PORCENTAJEBUSCAR,MATCH(BD5850,CódigoRET,0),4)*1),"")</f>
        <v/>
      </c>
      <c r="BG5850">
        <f t="shared" si="640"/>
        <v>0</v>
      </c>
      <c r="BO5850">
        <f t="shared" si="641"/>
        <v>0</v>
      </c>
      <c r="CC5850">
        <f t="shared" si="642"/>
        <v>0</v>
      </c>
      <c r="CD5850">
        <f t="shared" si="643"/>
        <v>0</v>
      </c>
      <c r="CG5850">
        <f ca="1">IFERROR(INDIRECT("IVA!X"&amp;MATCH(MID(COMPRAS!C5750,1,2)&amp;MID(COMPRAS!F5750,1,2)&amp;MID(COMPRAS!D5750,1,2),IVA!W:W,0)),"SIN COD.")</f>
        <v>0</v>
      </c>
      <c r="CH5850">
        <f ca="1">IFERROR(INDIRECT("IVA!Y"&amp;MATCH(MID(COMPRAS!C5750,1,2)&amp;MID(COMPRAS!F5750,1,2)&amp;MID(COMPRAS!D5750,1,2),IVA!W:W,0)),"SIN COD.")</f>
        <v>0</v>
      </c>
    </row>
    <row r="5851" spans="1:86" x14ac:dyDescent="0.25">
      <c r="A5851"/>
      <c r="B5851"/>
      <c r="D5851"/>
      <c r="AL5851">
        <f t="shared" si="637"/>
        <v>0</v>
      </c>
      <c r="AQ5851">
        <f t="shared" si="638"/>
        <v>0</v>
      </c>
      <c r="AR5851" t="str">
        <f>IFERROR(IF(OR(AP5851=338,AP5851=340,AP5851=341,AP5851=342,AP5851="342A",AP5851="342B"),PorcenRet(AP5851,AT5851,AU5851),INDEX(PORCENTAJEBUSCAR,MATCH(AP5851,CódigoRET,0),4)*1),"")</f>
        <v/>
      </c>
      <c r="AS5851">
        <f t="shared" si="639"/>
        <v>0</v>
      </c>
      <c r="BF5851" t="str">
        <f>IFERROR(IF(OR(BD5851=338,BD5851=340,BD5851=341,BD5851=342,BD5851="342A",BD5851="342B"),PorcenRet(BD5851,BH5851,BI5851),INDEX(PORCENTAJEBUSCAR,MATCH(BD5851,CódigoRET,0),4)*1),"")</f>
        <v/>
      </c>
      <c r="BG5851">
        <f t="shared" si="640"/>
        <v>0</v>
      </c>
      <c r="BO5851">
        <f t="shared" si="641"/>
        <v>0</v>
      </c>
      <c r="CC5851">
        <f t="shared" si="642"/>
        <v>0</v>
      </c>
      <c r="CD5851">
        <f t="shared" si="643"/>
        <v>0</v>
      </c>
      <c r="CG5851">
        <f ca="1">IFERROR(INDIRECT("IVA!X"&amp;MATCH(MID(COMPRAS!C5751,1,2)&amp;MID(COMPRAS!F5751,1,2)&amp;MID(COMPRAS!D5751,1,2),IVA!W:W,0)),"SIN COD.")</f>
        <v>0</v>
      </c>
      <c r="CH5851">
        <f ca="1">IFERROR(INDIRECT("IVA!Y"&amp;MATCH(MID(COMPRAS!C5751,1,2)&amp;MID(COMPRAS!F5751,1,2)&amp;MID(COMPRAS!D5751,1,2),IVA!W:W,0)),"SIN COD.")</f>
        <v>0</v>
      </c>
    </row>
    <row r="5852" spans="1:86" x14ac:dyDescent="0.25">
      <c r="A5852"/>
      <c r="B5852"/>
      <c r="D5852"/>
      <c r="AL5852">
        <f t="shared" si="637"/>
        <v>0</v>
      </c>
      <c r="AQ5852">
        <f t="shared" si="638"/>
        <v>0</v>
      </c>
      <c r="AR5852" t="str">
        <f>IFERROR(IF(OR(AP5852=338,AP5852=340,AP5852=341,AP5852=342,AP5852="342A",AP5852="342B"),PorcenRet(AP5852,AT5852,AU5852),INDEX(PORCENTAJEBUSCAR,MATCH(AP5852,CódigoRET,0),4)*1),"")</f>
        <v/>
      </c>
      <c r="AS5852">
        <f t="shared" si="639"/>
        <v>0</v>
      </c>
      <c r="BF5852" t="str">
        <f>IFERROR(IF(OR(BD5852=338,BD5852=340,BD5852=341,BD5852=342,BD5852="342A",BD5852="342B"),PorcenRet(BD5852,BH5852,BI5852),INDEX(PORCENTAJEBUSCAR,MATCH(BD5852,CódigoRET,0),4)*1),"")</f>
        <v/>
      </c>
      <c r="BG5852">
        <f t="shared" si="640"/>
        <v>0</v>
      </c>
      <c r="BO5852">
        <f t="shared" si="641"/>
        <v>0</v>
      </c>
      <c r="CC5852">
        <f t="shared" si="642"/>
        <v>0</v>
      </c>
      <c r="CD5852">
        <f t="shared" si="643"/>
        <v>0</v>
      </c>
      <c r="CG5852">
        <f ca="1">IFERROR(INDIRECT("IVA!X"&amp;MATCH(MID(COMPRAS!C5752,1,2)&amp;MID(COMPRAS!F5752,1,2)&amp;MID(COMPRAS!D5752,1,2),IVA!W:W,0)),"SIN COD.")</f>
        <v>0</v>
      </c>
      <c r="CH5852">
        <f ca="1">IFERROR(INDIRECT("IVA!Y"&amp;MATCH(MID(COMPRAS!C5752,1,2)&amp;MID(COMPRAS!F5752,1,2)&amp;MID(COMPRAS!D5752,1,2),IVA!W:W,0)),"SIN COD.")</f>
        <v>0</v>
      </c>
    </row>
    <row r="5853" spans="1:86" x14ac:dyDescent="0.25">
      <c r="A5853"/>
      <c r="B5853"/>
      <c r="D5853"/>
      <c r="AL5853">
        <f t="shared" si="637"/>
        <v>0</v>
      </c>
      <c r="AQ5853">
        <f t="shared" si="638"/>
        <v>0</v>
      </c>
      <c r="AR5853" t="str">
        <f>IFERROR(IF(OR(AP5853=338,AP5853=340,AP5853=341,AP5853=342,AP5853="342A",AP5853="342B"),PorcenRet(AP5853,AT5853,AU5853),INDEX(PORCENTAJEBUSCAR,MATCH(AP5853,CódigoRET,0),4)*1),"")</f>
        <v/>
      </c>
      <c r="AS5853">
        <f t="shared" si="639"/>
        <v>0</v>
      </c>
      <c r="BF5853" t="str">
        <f>IFERROR(IF(OR(BD5853=338,BD5853=340,BD5853=341,BD5853=342,BD5853="342A",BD5853="342B"),PorcenRet(BD5853,BH5853,BI5853),INDEX(PORCENTAJEBUSCAR,MATCH(BD5853,CódigoRET,0),4)*1),"")</f>
        <v/>
      </c>
      <c r="BG5853">
        <f t="shared" si="640"/>
        <v>0</v>
      </c>
      <c r="BO5853">
        <f t="shared" si="641"/>
        <v>0</v>
      </c>
      <c r="CC5853">
        <f t="shared" si="642"/>
        <v>0</v>
      </c>
      <c r="CD5853">
        <f t="shared" si="643"/>
        <v>0</v>
      </c>
      <c r="CG5853">
        <f ca="1">IFERROR(INDIRECT("IVA!X"&amp;MATCH(MID(COMPRAS!C5753,1,2)&amp;MID(COMPRAS!F5753,1,2)&amp;MID(COMPRAS!D5753,1,2),IVA!W:W,0)),"SIN COD.")</f>
        <v>0</v>
      </c>
      <c r="CH5853">
        <f ca="1">IFERROR(INDIRECT("IVA!Y"&amp;MATCH(MID(COMPRAS!C5753,1,2)&amp;MID(COMPRAS!F5753,1,2)&amp;MID(COMPRAS!D5753,1,2),IVA!W:W,0)),"SIN COD.")</f>
        <v>0</v>
      </c>
    </row>
    <row r="5854" spans="1:86" x14ac:dyDescent="0.25">
      <c r="A5854"/>
      <c r="B5854"/>
      <c r="D5854"/>
      <c r="AL5854">
        <f t="shared" si="637"/>
        <v>0</v>
      </c>
      <c r="AQ5854">
        <f t="shared" si="638"/>
        <v>0</v>
      </c>
      <c r="AR5854" t="str">
        <f>IFERROR(IF(OR(AP5854=338,AP5854=340,AP5854=341,AP5854=342,AP5854="342A",AP5854="342B"),PorcenRet(AP5854,AT5854,AU5854),INDEX(PORCENTAJEBUSCAR,MATCH(AP5854,CódigoRET,0),4)*1),"")</f>
        <v/>
      </c>
      <c r="AS5854">
        <f t="shared" si="639"/>
        <v>0</v>
      </c>
      <c r="BF5854" t="str">
        <f>IFERROR(IF(OR(BD5854=338,BD5854=340,BD5854=341,BD5854=342,BD5854="342A",BD5854="342B"),PorcenRet(BD5854,BH5854,BI5854),INDEX(PORCENTAJEBUSCAR,MATCH(BD5854,CódigoRET,0),4)*1),"")</f>
        <v/>
      </c>
      <c r="BG5854">
        <f t="shared" si="640"/>
        <v>0</v>
      </c>
      <c r="BO5854">
        <f t="shared" si="641"/>
        <v>0</v>
      </c>
      <c r="CC5854">
        <f t="shared" si="642"/>
        <v>0</v>
      </c>
      <c r="CD5854">
        <f t="shared" si="643"/>
        <v>0</v>
      </c>
      <c r="CG5854">
        <f ca="1">IFERROR(INDIRECT("IVA!X"&amp;MATCH(MID(COMPRAS!C5754,1,2)&amp;MID(COMPRAS!F5754,1,2)&amp;MID(COMPRAS!D5754,1,2),IVA!W:W,0)),"SIN COD.")</f>
        <v>0</v>
      </c>
      <c r="CH5854">
        <f ca="1">IFERROR(INDIRECT("IVA!Y"&amp;MATCH(MID(COMPRAS!C5754,1,2)&amp;MID(COMPRAS!F5754,1,2)&amp;MID(COMPRAS!D5754,1,2),IVA!W:W,0)),"SIN COD.")</f>
        <v>0</v>
      </c>
    </row>
    <row r="5855" spans="1:86" x14ac:dyDescent="0.25">
      <c r="A5855"/>
      <c r="B5855"/>
      <c r="D5855"/>
      <c r="AL5855">
        <f t="shared" si="637"/>
        <v>0</v>
      </c>
      <c r="AQ5855">
        <f t="shared" si="638"/>
        <v>0</v>
      </c>
      <c r="AR5855" t="str">
        <f>IFERROR(IF(OR(AP5855=338,AP5855=340,AP5855=341,AP5855=342,AP5855="342A",AP5855="342B"),PorcenRet(AP5855,AT5855,AU5855),INDEX(PORCENTAJEBUSCAR,MATCH(AP5855,CódigoRET,0),4)*1),"")</f>
        <v/>
      </c>
      <c r="AS5855">
        <f t="shared" si="639"/>
        <v>0</v>
      </c>
      <c r="BF5855" t="str">
        <f>IFERROR(IF(OR(BD5855=338,BD5855=340,BD5855=341,BD5855=342,BD5855="342A",BD5855="342B"),PorcenRet(BD5855,BH5855,BI5855),INDEX(PORCENTAJEBUSCAR,MATCH(BD5855,CódigoRET,0),4)*1),"")</f>
        <v/>
      </c>
      <c r="BG5855">
        <f t="shared" si="640"/>
        <v>0</v>
      </c>
      <c r="BO5855">
        <f t="shared" si="641"/>
        <v>0</v>
      </c>
      <c r="CC5855">
        <f t="shared" si="642"/>
        <v>0</v>
      </c>
      <c r="CD5855">
        <f t="shared" si="643"/>
        <v>0</v>
      </c>
      <c r="CG5855">
        <f ca="1">IFERROR(INDIRECT("IVA!X"&amp;MATCH(MID(COMPRAS!C5755,1,2)&amp;MID(COMPRAS!F5755,1,2)&amp;MID(COMPRAS!D5755,1,2),IVA!W:W,0)),"SIN COD.")</f>
        <v>0</v>
      </c>
      <c r="CH5855">
        <f ca="1">IFERROR(INDIRECT("IVA!Y"&amp;MATCH(MID(COMPRAS!C5755,1,2)&amp;MID(COMPRAS!F5755,1,2)&amp;MID(COMPRAS!D5755,1,2),IVA!W:W,0)),"SIN COD.")</f>
        <v>0</v>
      </c>
    </row>
    <row r="5856" spans="1:86" x14ac:dyDescent="0.25">
      <c r="A5856"/>
      <c r="B5856"/>
      <c r="D5856"/>
      <c r="AL5856">
        <f t="shared" si="637"/>
        <v>0</v>
      </c>
      <c r="AQ5856">
        <f t="shared" si="638"/>
        <v>0</v>
      </c>
      <c r="AR5856" t="str">
        <f>IFERROR(IF(OR(AP5856=338,AP5856=340,AP5856=341,AP5856=342,AP5856="342A",AP5856="342B"),PorcenRet(AP5856,AT5856,AU5856),INDEX(PORCENTAJEBUSCAR,MATCH(AP5856,CódigoRET,0),4)*1),"")</f>
        <v/>
      </c>
      <c r="AS5856">
        <f t="shared" si="639"/>
        <v>0</v>
      </c>
      <c r="BF5856" t="str">
        <f>IFERROR(IF(OR(BD5856=338,BD5856=340,BD5856=341,BD5856=342,BD5856="342A",BD5856="342B"),PorcenRet(BD5856,BH5856,BI5856),INDEX(PORCENTAJEBUSCAR,MATCH(BD5856,CódigoRET,0),4)*1),"")</f>
        <v/>
      </c>
      <c r="BG5856">
        <f t="shared" si="640"/>
        <v>0</v>
      </c>
      <c r="BO5856">
        <f t="shared" si="641"/>
        <v>0</v>
      </c>
      <c r="CC5856">
        <f t="shared" si="642"/>
        <v>0</v>
      </c>
      <c r="CD5856">
        <f t="shared" si="643"/>
        <v>0</v>
      </c>
      <c r="CG5856">
        <f ca="1">IFERROR(INDIRECT("IVA!X"&amp;MATCH(MID(COMPRAS!C5756,1,2)&amp;MID(COMPRAS!F5756,1,2)&amp;MID(COMPRAS!D5756,1,2),IVA!W:W,0)),"SIN COD.")</f>
        <v>0</v>
      </c>
      <c r="CH5856">
        <f ca="1">IFERROR(INDIRECT("IVA!Y"&amp;MATCH(MID(COMPRAS!C5756,1,2)&amp;MID(COMPRAS!F5756,1,2)&amp;MID(COMPRAS!D5756,1,2),IVA!W:W,0)),"SIN COD.")</f>
        <v>0</v>
      </c>
    </row>
    <row r="5857" spans="1:86" x14ac:dyDescent="0.25">
      <c r="A5857"/>
      <c r="B5857"/>
      <c r="D5857"/>
      <c r="AL5857">
        <f t="shared" si="637"/>
        <v>0</v>
      </c>
      <c r="AQ5857">
        <f t="shared" si="638"/>
        <v>0</v>
      </c>
      <c r="AR5857" t="str">
        <f>IFERROR(IF(OR(AP5857=338,AP5857=340,AP5857=341,AP5857=342,AP5857="342A",AP5857="342B"),PorcenRet(AP5857,AT5857,AU5857),INDEX(PORCENTAJEBUSCAR,MATCH(AP5857,CódigoRET,0),4)*1),"")</f>
        <v/>
      </c>
      <c r="AS5857">
        <f t="shared" si="639"/>
        <v>0</v>
      </c>
      <c r="BF5857" t="str">
        <f>IFERROR(IF(OR(BD5857=338,BD5857=340,BD5857=341,BD5857=342,BD5857="342A",BD5857="342B"),PorcenRet(BD5857,BH5857,BI5857),INDEX(PORCENTAJEBUSCAR,MATCH(BD5857,CódigoRET,0),4)*1),"")</f>
        <v/>
      </c>
      <c r="BG5857">
        <f t="shared" si="640"/>
        <v>0</v>
      </c>
      <c r="BO5857">
        <f t="shared" si="641"/>
        <v>0</v>
      </c>
      <c r="CC5857">
        <f t="shared" si="642"/>
        <v>0</v>
      </c>
      <c r="CD5857">
        <f t="shared" si="643"/>
        <v>0</v>
      </c>
      <c r="CG5857">
        <f ca="1">IFERROR(INDIRECT("IVA!X"&amp;MATCH(MID(COMPRAS!C5757,1,2)&amp;MID(COMPRAS!F5757,1,2)&amp;MID(COMPRAS!D5757,1,2),IVA!W:W,0)),"SIN COD.")</f>
        <v>0</v>
      </c>
      <c r="CH5857">
        <f ca="1">IFERROR(INDIRECT("IVA!Y"&amp;MATCH(MID(COMPRAS!C5757,1,2)&amp;MID(COMPRAS!F5757,1,2)&amp;MID(COMPRAS!D5757,1,2),IVA!W:W,0)),"SIN COD.")</f>
        <v>0</v>
      </c>
    </row>
    <row r="5858" spans="1:86" x14ac:dyDescent="0.25">
      <c r="A5858"/>
      <c r="B5858"/>
      <c r="D5858"/>
      <c r="AL5858">
        <f t="shared" si="637"/>
        <v>0</v>
      </c>
      <c r="AQ5858">
        <f t="shared" si="638"/>
        <v>0</v>
      </c>
      <c r="AR5858" t="str">
        <f>IFERROR(IF(OR(AP5858=338,AP5858=340,AP5858=341,AP5858=342,AP5858="342A",AP5858="342B"),PorcenRet(AP5858,AT5858,AU5858),INDEX(PORCENTAJEBUSCAR,MATCH(AP5858,CódigoRET,0),4)*1),"")</f>
        <v/>
      </c>
      <c r="AS5858">
        <f t="shared" si="639"/>
        <v>0</v>
      </c>
      <c r="BF5858" t="str">
        <f>IFERROR(IF(OR(BD5858=338,BD5858=340,BD5858=341,BD5858=342,BD5858="342A",BD5858="342B"),PorcenRet(BD5858,BH5858,BI5858),INDEX(PORCENTAJEBUSCAR,MATCH(BD5858,CódigoRET,0),4)*1),"")</f>
        <v/>
      </c>
      <c r="BG5858">
        <f t="shared" si="640"/>
        <v>0</v>
      </c>
      <c r="BO5858">
        <f t="shared" si="641"/>
        <v>0</v>
      </c>
      <c r="CC5858">
        <f t="shared" si="642"/>
        <v>0</v>
      </c>
      <c r="CD5858">
        <f t="shared" si="643"/>
        <v>0</v>
      </c>
      <c r="CG5858">
        <f ca="1">IFERROR(INDIRECT("IVA!X"&amp;MATCH(MID(COMPRAS!C5758,1,2)&amp;MID(COMPRAS!F5758,1,2)&amp;MID(COMPRAS!D5758,1,2),IVA!W:W,0)),"SIN COD.")</f>
        <v>0</v>
      </c>
      <c r="CH5858">
        <f ca="1">IFERROR(INDIRECT("IVA!Y"&amp;MATCH(MID(COMPRAS!C5758,1,2)&amp;MID(COMPRAS!F5758,1,2)&amp;MID(COMPRAS!D5758,1,2),IVA!W:W,0)),"SIN COD.")</f>
        <v>0</v>
      </c>
    </row>
    <row r="5859" spans="1:86" x14ac:dyDescent="0.25">
      <c r="A5859"/>
      <c r="B5859"/>
      <c r="D5859"/>
      <c r="AL5859">
        <f t="shared" si="637"/>
        <v>0</v>
      </c>
      <c r="AQ5859">
        <f t="shared" si="638"/>
        <v>0</v>
      </c>
      <c r="AR5859" t="str">
        <f>IFERROR(IF(OR(AP5859=338,AP5859=340,AP5859=341,AP5859=342,AP5859="342A",AP5859="342B"),PorcenRet(AP5859,AT5859,AU5859),INDEX(PORCENTAJEBUSCAR,MATCH(AP5859,CódigoRET,0),4)*1),"")</f>
        <v/>
      </c>
      <c r="AS5859">
        <f t="shared" si="639"/>
        <v>0</v>
      </c>
      <c r="BF5859" t="str">
        <f>IFERROR(IF(OR(BD5859=338,BD5859=340,BD5859=341,BD5859=342,BD5859="342A",BD5859="342B"),PorcenRet(BD5859,BH5859,BI5859),INDEX(PORCENTAJEBUSCAR,MATCH(BD5859,CódigoRET,0),4)*1),"")</f>
        <v/>
      </c>
      <c r="BG5859">
        <f t="shared" si="640"/>
        <v>0</v>
      </c>
      <c r="BO5859">
        <f t="shared" si="641"/>
        <v>0</v>
      </c>
      <c r="CC5859">
        <f t="shared" si="642"/>
        <v>0</v>
      </c>
      <c r="CD5859">
        <f t="shared" si="643"/>
        <v>0</v>
      </c>
      <c r="CG5859">
        <f ca="1">IFERROR(INDIRECT("IVA!X"&amp;MATCH(MID(COMPRAS!C5759,1,2)&amp;MID(COMPRAS!F5759,1,2)&amp;MID(COMPRAS!D5759,1,2),IVA!W:W,0)),"SIN COD.")</f>
        <v>0</v>
      </c>
      <c r="CH5859">
        <f ca="1">IFERROR(INDIRECT("IVA!Y"&amp;MATCH(MID(COMPRAS!C5759,1,2)&amp;MID(COMPRAS!F5759,1,2)&amp;MID(COMPRAS!D5759,1,2),IVA!W:W,0)),"SIN COD.")</f>
        <v>0</v>
      </c>
    </row>
    <row r="5860" spans="1:86" x14ac:dyDescent="0.25">
      <c r="A5860"/>
      <c r="B5860"/>
      <c r="D5860"/>
      <c r="AL5860">
        <f t="shared" si="637"/>
        <v>0</v>
      </c>
      <c r="AQ5860">
        <f t="shared" si="638"/>
        <v>0</v>
      </c>
      <c r="AR5860" t="str">
        <f>IFERROR(IF(OR(AP5860=338,AP5860=340,AP5860=341,AP5860=342,AP5860="342A",AP5860="342B"),PorcenRet(AP5860,AT5860,AU5860),INDEX(PORCENTAJEBUSCAR,MATCH(AP5860,CódigoRET,0),4)*1),"")</f>
        <v/>
      </c>
      <c r="AS5860">
        <f t="shared" si="639"/>
        <v>0</v>
      </c>
      <c r="BF5860" t="str">
        <f>IFERROR(IF(OR(BD5860=338,BD5860=340,BD5860=341,BD5860=342,BD5860="342A",BD5860="342B"),PorcenRet(BD5860,BH5860,BI5860),INDEX(PORCENTAJEBUSCAR,MATCH(BD5860,CódigoRET,0),4)*1),"")</f>
        <v/>
      </c>
      <c r="BG5860">
        <f t="shared" si="640"/>
        <v>0</v>
      </c>
      <c r="BO5860">
        <f t="shared" si="641"/>
        <v>0</v>
      </c>
      <c r="CC5860">
        <f t="shared" si="642"/>
        <v>0</v>
      </c>
      <c r="CD5860">
        <f t="shared" si="643"/>
        <v>0</v>
      </c>
      <c r="CG5860">
        <f ca="1">IFERROR(INDIRECT("IVA!X"&amp;MATCH(MID(COMPRAS!C5760,1,2)&amp;MID(COMPRAS!F5760,1,2)&amp;MID(COMPRAS!D5760,1,2),IVA!W:W,0)),"SIN COD.")</f>
        <v>0</v>
      </c>
      <c r="CH5860">
        <f ca="1">IFERROR(INDIRECT("IVA!Y"&amp;MATCH(MID(COMPRAS!C5760,1,2)&amp;MID(COMPRAS!F5760,1,2)&amp;MID(COMPRAS!D5760,1,2),IVA!W:W,0)),"SIN COD.")</f>
        <v>0</v>
      </c>
    </row>
    <row r="5861" spans="1:86" x14ac:dyDescent="0.25">
      <c r="A5861"/>
      <c r="B5861"/>
      <c r="D5861"/>
      <c r="AL5861">
        <f t="shared" si="637"/>
        <v>0</v>
      </c>
      <c r="AQ5861">
        <f t="shared" si="638"/>
        <v>0</v>
      </c>
      <c r="AR5861" t="str">
        <f>IFERROR(IF(OR(AP5861=338,AP5861=340,AP5861=341,AP5861=342,AP5861="342A",AP5861="342B"),PorcenRet(AP5861,AT5861,AU5861),INDEX(PORCENTAJEBUSCAR,MATCH(AP5861,CódigoRET,0),4)*1),"")</f>
        <v/>
      </c>
      <c r="AS5861">
        <f t="shared" si="639"/>
        <v>0</v>
      </c>
      <c r="BF5861" t="str">
        <f>IFERROR(IF(OR(BD5861=338,BD5861=340,BD5861=341,BD5861=342,BD5861="342A",BD5861="342B"),PorcenRet(BD5861,BH5861,BI5861),INDEX(PORCENTAJEBUSCAR,MATCH(BD5861,CódigoRET,0),4)*1),"")</f>
        <v/>
      </c>
      <c r="BG5861">
        <f t="shared" si="640"/>
        <v>0</v>
      </c>
      <c r="BO5861">
        <f t="shared" si="641"/>
        <v>0</v>
      </c>
      <c r="CC5861">
        <f t="shared" si="642"/>
        <v>0</v>
      </c>
      <c r="CD5861">
        <f t="shared" si="643"/>
        <v>0</v>
      </c>
      <c r="CG5861">
        <f ca="1">IFERROR(INDIRECT("IVA!X"&amp;MATCH(MID(COMPRAS!C5761,1,2)&amp;MID(COMPRAS!F5761,1,2)&amp;MID(COMPRAS!D5761,1,2),IVA!W:W,0)),"SIN COD.")</f>
        <v>0</v>
      </c>
      <c r="CH5861">
        <f ca="1">IFERROR(INDIRECT("IVA!Y"&amp;MATCH(MID(COMPRAS!C5761,1,2)&amp;MID(COMPRAS!F5761,1,2)&amp;MID(COMPRAS!D5761,1,2),IVA!W:W,0)),"SIN COD.")</f>
        <v>0</v>
      </c>
    </row>
    <row r="5862" spans="1:86" x14ac:dyDescent="0.25">
      <c r="A5862"/>
      <c r="B5862"/>
      <c r="D5862"/>
      <c r="AL5862">
        <f t="shared" si="637"/>
        <v>0</v>
      </c>
      <c r="AQ5862">
        <f t="shared" si="638"/>
        <v>0</v>
      </c>
      <c r="AR5862" t="str">
        <f>IFERROR(IF(OR(AP5862=338,AP5862=340,AP5862=341,AP5862=342,AP5862="342A",AP5862="342B"),PorcenRet(AP5862,AT5862,AU5862),INDEX(PORCENTAJEBUSCAR,MATCH(AP5862,CódigoRET,0),4)*1),"")</f>
        <v/>
      </c>
      <c r="AS5862">
        <f t="shared" si="639"/>
        <v>0</v>
      </c>
      <c r="BF5862" t="str">
        <f>IFERROR(IF(OR(BD5862=338,BD5862=340,BD5862=341,BD5862=342,BD5862="342A",BD5862="342B"),PorcenRet(BD5862,BH5862,BI5862),INDEX(PORCENTAJEBUSCAR,MATCH(BD5862,CódigoRET,0),4)*1),"")</f>
        <v/>
      </c>
      <c r="BG5862">
        <f t="shared" si="640"/>
        <v>0</v>
      </c>
      <c r="BO5862">
        <f t="shared" si="641"/>
        <v>0</v>
      </c>
      <c r="CC5862">
        <f t="shared" si="642"/>
        <v>0</v>
      </c>
      <c r="CD5862">
        <f t="shared" si="643"/>
        <v>0</v>
      </c>
      <c r="CG5862">
        <f ca="1">IFERROR(INDIRECT("IVA!X"&amp;MATCH(MID(COMPRAS!C5762,1,2)&amp;MID(COMPRAS!F5762,1,2)&amp;MID(COMPRAS!D5762,1,2),IVA!W:W,0)),"SIN COD.")</f>
        <v>0</v>
      </c>
      <c r="CH5862">
        <f ca="1">IFERROR(INDIRECT("IVA!Y"&amp;MATCH(MID(COMPRAS!C5762,1,2)&amp;MID(COMPRAS!F5762,1,2)&amp;MID(COMPRAS!D5762,1,2),IVA!W:W,0)),"SIN COD.")</f>
        <v>0</v>
      </c>
    </row>
    <row r="5863" spans="1:86" x14ac:dyDescent="0.25">
      <c r="A5863"/>
      <c r="B5863"/>
      <c r="D5863"/>
      <c r="AL5863">
        <f t="shared" si="637"/>
        <v>0</v>
      </c>
      <c r="AQ5863">
        <f t="shared" si="638"/>
        <v>0</v>
      </c>
      <c r="AR5863" t="str">
        <f>IFERROR(IF(OR(AP5863=338,AP5863=340,AP5863=341,AP5863=342,AP5863="342A",AP5863="342B"),PorcenRet(AP5863,AT5863,AU5863),INDEX(PORCENTAJEBUSCAR,MATCH(AP5863,CódigoRET,0),4)*1),"")</f>
        <v/>
      </c>
      <c r="AS5863">
        <f t="shared" si="639"/>
        <v>0</v>
      </c>
      <c r="BF5863" t="str">
        <f>IFERROR(IF(OR(BD5863=338,BD5863=340,BD5863=341,BD5863=342,BD5863="342A",BD5863="342B"),PorcenRet(BD5863,BH5863,BI5863),INDEX(PORCENTAJEBUSCAR,MATCH(BD5863,CódigoRET,0),4)*1),"")</f>
        <v/>
      </c>
      <c r="BG5863">
        <f t="shared" si="640"/>
        <v>0</v>
      </c>
      <c r="BO5863">
        <f t="shared" si="641"/>
        <v>0</v>
      </c>
      <c r="CC5863">
        <f t="shared" si="642"/>
        <v>0</v>
      </c>
      <c r="CD5863">
        <f t="shared" si="643"/>
        <v>0</v>
      </c>
      <c r="CG5863">
        <f ca="1">IFERROR(INDIRECT("IVA!X"&amp;MATCH(MID(COMPRAS!C5763,1,2)&amp;MID(COMPRAS!F5763,1,2)&amp;MID(COMPRAS!D5763,1,2),IVA!W:W,0)),"SIN COD.")</f>
        <v>0</v>
      </c>
      <c r="CH5863">
        <f ca="1">IFERROR(INDIRECT("IVA!Y"&amp;MATCH(MID(COMPRAS!C5763,1,2)&amp;MID(COMPRAS!F5763,1,2)&amp;MID(COMPRAS!D5763,1,2),IVA!W:W,0)),"SIN COD.")</f>
        <v>0</v>
      </c>
    </row>
    <row r="5864" spans="1:86" x14ac:dyDescent="0.25">
      <c r="A5864"/>
      <c r="B5864"/>
      <c r="D5864"/>
      <c r="AL5864">
        <f t="shared" si="637"/>
        <v>0</v>
      </c>
      <c r="AQ5864">
        <f t="shared" si="638"/>
        <v>0</v>
      </c>
      <c r="AR5864" t="str">
        <f>IFERROR(IF(OR(AP5864=338,AP5864=340,AP5864=341,AP5864=342,AP5864="342A",AP5864="342B"),PorcenRet(AP5864,AT5864,AU5864),INDEX(PORCENTAJEBUSCAR,MATCH(AP5864,CódigoRET,0),4)*1),"")</f>
        <v/>
      </c>
      <c r="AS5864">
        <f t="shared" si="639"/>
        <v>0</v>
      </c>
      <c r="BF5864" t="str">
        <f>IFERROR(IF(OR(BD5864=338,BD5864=340,BD5864=341,BD5864=342,BD5864="342A",BD5864="342B"),PorcenRet(BD5864,BH5864,BI5864),INDEX(PORCENTAJEBUSCAR,MATCH(BD5864,CódigoRET,0),4)*1),"")</f>
        <v/>
      </c>
      <c r="BG5864">
        <f t="shared" si="640"/>
        <v>0</v>
      </c>
      <c r="BO5864">
        <f t="shared" si="641"/>
        <v>0</v>
      </c>
      <c r="CC5864">
        <f t="shared" si="642"/>
        <v>0</v>
      </c>
      <c r="CD5864">
        <f t="shared" si="643"/>
        <v>0</v>
      </c>
      <c r="CG5864">
        <f ca="1">IFERROR(INDIRECT("IVA!X"&amp;MATCH(MID(COMPRAS!C5764,1,2)&amp;MID(COMPRAS!F5764,1,2)&amp;MID(COMPRAS!D5764,1,2),IVA!W:W,0)),"SIN COD.")</f>
        <v>0</v>
      </c>
      <c r="CH5864">
        <f ca="1">IFERROR(INDIRECT("IVA!Y"&amp;MATCH(MID(COMPRAS!C5764,1,2)&amp;MID(COMPRAS!F5764,1,2)&amp;MID(COMPRAS!D5764,1,2),IVA!W:W,0)),"SIN COD.")</f>
        <v>0</v>
      </c>
    </row>
    <row r="5865" spans="1:86" x14ac:dyDescent="0.25">
      <c r="A5865"/>
      <c r="B5865"/>
      <c r="D5865"/>
      <c r="AL5865">
        <f t="shared" si="637"/>
        <v>0</v>
      </c>
      <c r="AQ5865">
        <f t="shared" si="638"/>
        <v>0</v>
      </c>
      <c r="AR5865" t="str">
        <f>IFERROR(IF(OR(AP5865=338,AP5865=340,AP5865=341,AP5865=342,AP5865="342A",AP5865="342B"),PorcenRet(AP5865,AT5865,AU5865),INDEX(PORCENTAJEBUSCAR,MATCH(AP5865,CódigoRET,0),4)*1),"")</f>
        <v/>
      </c>
      <c r="AS5865">
        <f t="shared" si="639"/>
        <v>0</v>
      </c>
      <c r="BF5865" t="str">
        <f>IFERROR(IF(OR(BD5865=338,BD5865=340,BD5865=341,BD5865=342,BD5865="342A",BD5865="342B"),PorcenRet(BD5865,BH5865,BI5865),INDEX(PORCENTAJEBUSCAR,MATCH(BD5865,CódigoRET,0),4)*1),"")</f>
        <v/>
      </c>
      <c r="BG5865">
        <f t="shared" si="640"/>
        <v>0</v>
      </c>
      <c r="BO5865">
        <f t="shared" si="641"/>
        <v>0</v>
      </c>
      <c r="CC5865">
        <f t="shared" si="642"/>
        <v>0</v>
      </c>
      <c r="CD5865">
        <f t="shared" si="643"/>
        <v>0</v>
      </c>
      <c r="CG5865">
        <f ca="1">IFERROR(INDIRECT("IVA!X"&amp;MATCH(MID(COMPRAS!C5765,1,2)&amp;MID(COMPRAS!F5765,1,2)&amp;MID(COMPRAS!D5765,1,2),IVA!W:W,0)),"SIN COD.")</f>
        <v>0</v>
      </c>
      <c r="CH5865">
        <f ca="1">IFERROR(INDIRECT("IVA!Y"&amp;MATCH(MID(COMPRAS!C5765,1,2)&amp;MID(COMPRAS!F5765,1,2)&amp;MID(COMPRAS!D5765,1,2),IVA!W:W,0)),"SIN COD.")</f>
        <v>0</v>
      </c>
    </row>
    <row r="5866" spans="1:86" x14ac:dyDescent="0.25">
      <c r="A5866"/>
      <c r="B5866"/>
      <c r="D5866"/>
      <c r="AL5866">
        <f t="shared" si="637"/>
        <v>0</v>
      </c>
      <c r="AQ5866">
        <f t="shared" si="638"/>
        <v>0</v>
      </c>
      <c r="AR5866" t="str">
        <f>IFERROR(IF(OR(AP5866=338,AP5866=340,AP5866=341,AP5866=342,AP5866="342A",AP5866="342B"),PorcenRet(AP5866,AT5866,AU5866),INDEX(PORCENTAJEBUSCAR,MATCH(AP5866,CódigoRET,0),4)*1),"")</f>
        <v/>
      </c>
      <c r="AS5866">
        <f t="shared" si="639"/>
        <v>0</v>
      </c>
      <c r="BF5866" t="str">
        <f>IFERROR(IF(OR(BD5866=338,BD5866=340,BD5866=341,BD5866=342,BD5866="342A",BD5866="342B"),PorcenRet(BD5866,BH5866,BI5866),INDEX(PORCENTAJEBUSCAR,MATCH(BD5866,CódigoRET,0),4)*1),"")</f>
        <v/>
      </c>
      <c r="BG5866">
        <f t="shared" si="640"/>
        <v>0</v>
      </c>
      <c r="BO5866">
        <f t="shared" si="641"/>
        <v>0</v>
      </c>
      <c r="CC5866">
        <f t="shared" si="642"/>
        <v>0</v>
      </c>
      <c r="CD5866">
        <f t="shared" si="643"/>
        <v>0</v>
      </c>
      <c r="CG5866">
        <f ca="1">IFERROR(INDIRECT("IVA!X"&amp;MATCH(MID(COMPRAS!C5766,1,2)&amp;MID(COMPRAS!F5766,1,2)&amp;MID(COMPRAS!D5766,1,2),IVA!W:W,0)),"SIN COD.")</f>
        <v>0</v>
      </c>
      <c r="CH5866">
        <f ca="1">IFERROR(INDIRECT("IVA!Y"&amp;MATCH(MID(COMPRAS!C5766,1,2)&amp;MID(COMPRAS!F5766,1,2)&amp;MID(COMPRAS!D5766,1,2),IVA!W:W,0)),"SIN COD.")</f>
        <v>0</v>
      </c>
    </row>
    <row r="5867" spans="1:86" x14ac:dyDescent="0.25">
      <c r="A5867"/>
      <c r="B5867"/>
      <c r="D5867"/>
      <c r="AL5867">
        <f t="shared" si="637"/>
        <v>0</v>
      </c>
      <c r="AQ5867">
        <f t="shared" si="638"/>
        <v>0</v>
      </c>
      <c r="AR5867" t="str">
        <f>IFERROR(IF(OR(AP5867=338,AP5867=340,AP5867=341,AP5867=342,AP5867="342A",AP5867="342B"),PorcenRet(AP5867,AT5867,AU5867),INDEX(PORCENTAJEBUSCAR,MATCH(AP5867,CódigoRET,0),4)*1),"")</f>
        <v/>
      </c>
      <c r="AS5867">
        <f t="shared" si="639"/>
        <v>0</v>
      </c>
      <c r="BF5867" t="str">
        <f>IFERROR(IF(OR(BD5867=338,BD5867=340,BD5867=341,BD5867=342,BD5867="342A",BD5867="342B"),PorcenRet(BD5867,BH5867,BI5867),INDEX(PORCENTAJEBUSCAR,MATCH(BD5867,CódigoRET,0),4)*1),"")</f>
        <v/>
      </c>
      <c r="BG5867">
        <f t="shared" si="640"/>
        <v>0</v>
      </c>
      <c r="BO5867">
        <f t="shared" si="641"/>
        <v>0</v>
      </c>
      <c r="CC5867">
        <f t="shared" si="642"/>
        <v>0</v>
      </c>
      <c r="CD5867">
        <f t="shared" si="643"/>
        <v>0</v>
      </c>
      <c r="CG5867">
        <f ca="1">IFERROR(INDIRECT("IVA!X"&amp;MATCH(MID(COMPRAS!C5767,1,2)&amp;MID(COMPRAS!F5767,1,2)&amp;MID(COMPRAS!D5767,1,2),IVA!W:W,0)),"SIN COD.")</f>
        <v>0</v>
      </c>
      <c r="CH5867">
        <f ca="1">IFERROR(INDIRECT("IVA!Y"&amp;MATCH(MID(COMPRAS!C5767,1,2)&amp;MID(COMPRAS!F5767,1,2)&amp;MID(COMPRAS!D5767,1,2),IVA!W:W,0)),"SIN COD.")</f>
        <v>0</v>
      </c>
    </row>
    <row r="5868" spans="1:86" x14ac:dyDescent="0.25">
      <c r="A5868"/>
      <c r="B5868"/>
      <c r="D5868"/>
      <c r="AL5868">
        <f t="shared" si="637"/>
        <v>0</v>
      </c>
      <c r="AQ5868">
        <f t="shared" si="638"/>
        <v>0</v>
      </c>
      <c r="AR5868" t="str">
        <f>IFERROR(IF(OR(AP5868=338,AP5868=340,AP5868=341,AP5868=342,AP5868="342A",AP5868="342B"),PorcenRet(AP5868,AT5868,AU5868),INDEX(PORCENTAJEBUSCAR,MATCH(AP5868,CódigoRET,0),4)*1),"")</f>
        <v/>
      </c>
      <c r="AS5868">
        <f t="shared" si="639"/>
        <v>0</v>
      </c>
      <c r="BF5868" t="str">
        <f>IFERROR(IF(OR(BD5868=338,BD5868=340,BD5868=341,BD5868=342,BD5868="342A",BD5868="342B"),PorcenRet(BD5868,BH5868,BI5868),INDEX(PORCENTAJEBUSCAR,MATCH(BD5868,CódigoRET,0),4)*1),"")</f>
        <v/>
      </c>
      <c r="BG5868">
        <f t="shared" si="640"/>
        <v>0</v>
      </c>
      <c r="BO5868">
        <f t="shared" si="641"/>
        <v>0</v>
      </c>
      <c r="CC5868">
        <f t="shared" si="642"/>
        <v>0</v>
      </c>
      <c r="CD5868">
        <f t="shared" si="643"/>
        <v>0</v>
      </c>
      <c r="CG5868">
        <f ca="1">IFERROR(INDIRECT("IVA!X"&amp;MATCH(MID(COMPRAS!C5768,1,2)&amp;MID(COMPRAS!F5768,1,2)&amp;MID(COMPRAS!D5768,1,2),IVA!W:W,0)),"SIN COD.")</f>
        <v>0</v>
      </c>
      <c r="CH5868">
        <f ca="1">IFERROR(INDIRECT("IVA!Y"&amp;MATCH(MID(COMPRAS!C5768,1,2)&amp;MID(COMPRAS!F5768,1,2)&amp;MID(COMPRAS!D5768,1,2),IVA!W:W,0)),"SIN COD.")</f>
        <v>0</v>
      </c>
    </row>
    <row r="5869" spans="1:86" x14ac:dyDescent="0.25">
      <c r="A5869"/>
      <c r="B5869"/>
      <c r="D5869"/>
      <c r="AL5869">
        <f t="shared" si="637"/>
        <v>0</v>
      </c>
      <c r="AQ5869">
        <f t="shared" si="638"/>
        <v>0</v>
      </c>
      <c r="AR5869" t="str">
        <f>IFERROR(IF(OR(AP5869=338,AP5869=340,AP5869=341,AP5869=342,AP5869="342A",AP5869="342B"),PorcenRet(AP5869,AT5869,AU5869),INDEX(PORCENTAJEBUSCAR,MATCH(AP5869,CódigoRET,0),4)*1),"")</f>
        <v/>
      </c>
      <c r="AS5869">
        <f t="shared" si="639"/>
        <v>0</v>
      </c>
      <c r="BF5869" t="str">
        <f>IFERROR(IF(OR(BD5869=338,BD5869=340,BD5869=341,BD5869=342,BD5869="342A",BD5869="342B"),PorcenRet(BD5869,BH5869,BI5869),INDEX(PORCENTAJEBUSCAR,MATCH(BD5869,CódigoRET,0),4)*1),"")</f>
        <v/>
      </c>
      <c r="BG5869">
        <f t="shared" si="640"/>
        <v>0</v>
      </c>
      <c r="BO5869">
        <f t="shared" si="641"/>
        <v>0</v>
      </c>
      <c r="CC5869">
        <f t="shared" si="642"/>
        <v>0</v>
      </c>
      <c r="CD5869">
        <f t="shared" si="643"/>
        <v>0</v>
      </c>
      <c r="CG5869">
        <f ca="1">IFERROR(INDIRECT("IVA!X"&amp;MATCH(MID(COMPRAS!C5769,1,2)&amp;MID(COMPRAS!F5769,1,2)&amp;MID(COMPRAS!D5769,1,2),IVA!W:W,0)),"SIN COD.")</f>
        <v>0</v>
      </c>
      <c r="CH5869">
        <f ca="1">IFERROR(INDIRECT("IVA!Y"&amp;MATCH(MID(COMPRAS!C5769,1,2)&amp;MID(COMPRAS!F5769,1,2)&amp;MID(COMPRAS!D5769,1,2),IVA!W:W,0)),"SIN COD.")</f>
        <v>0</v>
      </c>
    </row>
    <row r="5870" spans="1:86" x14ac:dyDescent="0.25">
      <c r="A5870"/>
      <c r="B5870"/>
      <c r="D5870"/>
      <c r="AL5870">
        <f t="shared" si="637"/>
        <v>0</v>
      </c>
      <c r="AQ5870">
        <f t="shared" si="638"/>
        <v>0</v>
      </c>
      <c r="AR5870" t="str">
        <f>IFERROR(IF(OR(AP5870=338,AP5870=340,AP5870=341,AP5870=342,AP5870="342A",AP5870="342B"),PorcenRet(AP5870,AT5870,AU5870),INDEX(PORCENTAJEBUSCAR,MATCH(AP5870,CódigoRET,0),4)*1),"")</f>
        <v/>
      </c>
      <c r="AS5870">
        <f t="shared" si="639"/>
        <v>0</v>
      </c>
      <c r="BF5870" t="str">
        <f>IFERROR(IF(OR(BD5870=338,BD5870=340,BD5870=341,BD5870=342,BD5870="342A",BD5870="342B"),PorcenRet(BD5870,BH5870,BI5870),INDEX(PORCENTAJEBUSCAR,MATCH(BD5870,CódigoRET,0),4)*1),"")</f>
        <v/>
      </c>
      <c r="BG5870">
        <f t="shared" si="640"/>
        <v>0</v>
      </c>
      <c r="BO5870">
        <f t="shared" si="641"/>
        <v>0</v>
      </c>
      <c r="CC5870">
        <f t="shared" si="642"/>
        <v>0</v>
      </c>
      <c r="CD5870">
        <f t="shared" si="643"/>
        <v>0</v>
      </c>
      <c r="CG5870">
        <f ca="1">IFERROR(INDIRECT("IVA!X"&amp;MATCH(MID(COMPRAS!C5770,1,2)&amp;MID(COMPRAS!F5770,1,2)&amp;MID(COMPRAS!D5770,1,2),IVA!W:W,0)),"SIN COD.")</f>
        <v>0</v>
      </c>
      <c r="CH5870">
        <f ca="1">IFERROR(INDIRECT("IVA!Y"&amp;MATCH(MID(COMPRAS!C5770,1,2)&amp;MID(COMPRAS!F5770,1,2)&amp;MID(COMPRAS!D5770,1,2),IVA!W:W,0)),"SIN COD.")</f>
        <v>0</v>
      </c>
    </row>
    <row r="5871" spans="1:86" x14ac:dyDescent="0.25">
      <c r="A5871"/>
      <c r="B5871"/>
      <c r="D5871"/>
      <c r="AL5871">
        <f t="shared" si="637"/>
        <v>0</v>
      </c>
      <c r="AQ5871">
        <f t="shared" si="638"/>
        <v>0</v>
      </c>
      <c r="AR5871" t="str">
        <f>IFERROR(IF(OR(AP5871=338,AP5871=340,AP5871=341,AP5871=342,AP5871="342A",AP5871="342B"),PorcenRet(AP5871,AT5871,AU5871),INDEX(PORCENTAJEBUSCAR,MATCH(AP5871,CódigoRET,0),4)*1),"")</f>
        <v/>
      </c>
      <c r="AS5871">
        <f t="shared" si="639"/>
        <v>0</v>
      </c>
      <c r="BF5871" t="str">
        <f>IFERROR(IF(OR(BD5871=338,BD5871=340,BD5871=341,BD5871=342,BD5871="342A",BD5871="342B"),PorcenRet(BD5871,BH5871,BI5871),INDEX(PORCENTAJEBUSCAR,MATCH(BD5871,CódigoRET,0),4)*1),"")</f>
        <v/>
      </c>
      <c r="BG5871">
        <f t="shared" si="640"/>
        <v>0</v>
      </c>
      <c r="BO5871">
        <f t="shared" si="641"/>
        <v>0</v>
      </c>
      <c r="CC5871">
        <f t="shared" si="642"/>
        <v>0</v>
      </c>
      <c r="CD5871">
        <f t="shared" si="643"/>
        <v>0</v>
      </c>
      <c r="CG5871">
        <f ca="1">IFERROR(INDIRECT("IVA!X"&amp;MATCH(MID(COMPRAS!C5771,1,2)&amp;MID(COMPRAS!F5771,1,2)&amp;MID(COMPRAS!D5771,1,2),IVA!W:W,0)),"SIN COD.")</f>
        <v>0</v>
      </c>
      <c r="CH5871">
        <f ca="1">IFERROR(INDIRECT("IVA!Y"&amp;MATCH(MID(COMPRAS!C5771,1,2)&amp;MID(COMPRAS!F5771,1,2)&amp;MID(COMPRAS!D5771,1,2),IVA!W:W,0)),"SIN COD.")</f>
        <v>0</v>
      </c>
    </row>
    <row r="5872" spans="1:86" x14ac:dyDescent="0.25">
      <c r="A5872"/>
      <c r="B5872"/>
      <c r="D5872"/>
      <c r="AL5872">
        <f t="shared" si="637"/>
        <v>0</v>
      </c>
      <c r="AQ5872">
        <f t="shared" si="638"/>
        <v>0</v>
      </c>
      <c r="AR5872" t="str">
        <f>IFERROR(IF(OR(AP5872=338,AP5872=340,AP5872=341,AP5872=342,AP5872="342A",AP5872="342B"),PorcenRet(AP5872,AT5872,AU5872),INDEX(PORCENTAJEBUSCAR,MATCH(AP5872,CódigoRET,0),4)*1),"")</f>
        <v/>
      </c>
      <c r="AS5872">
        <f t="shared" si="639"/>
        <v>0</v>
      </c>
      <c r="BF5872" t="str">
        <f>IFERROR(IF(OR(BD5872=338,BD5872=340,BD5872=341,BD5872=342,BD5872="342A",BD5872="342B"),PorcenRet(BD5872,BH5872,BI5872),INDEX(PORCENTAJEBUSCAR,MATCH(BD5872,CódigoRET,0),4)*1),"")</f>
        <v/>
      </c>
      <c r="BG5872">
        <f t="shared" si="640"/>
        <v>0</v>
      </c>
      <c r="BO5872">
        <f t="shared" si="641"/>
        <v>0</v>
      </c>
      <c r="CC5872">
        <f t="shared" si="642"/>
        <v>0</v>
      </c>
      <c r="CD5872">
        <f t="shared" si="643"/>
        <v>0</v>
      </c>
      <c r="CG5872">
        <f ca="1">IFERROR(INDIRECT("IVA!X"&amp;MATCH(MID(COMPRAS!C5772,1,2)&amp;MID(COMPRAS!F5772,1,2)&amp;MID(COMPRAS!D5772,1,2),IVA!W:W,0)),"SIN COD.")</f>
        <v>0</v>
      </c>
      <c r="CH5872">
        <f ca="1">IFERROR(INDIRECT("IVA!Y"&amp;MATCH(MID(COMPRAS!C5772,1,2)&amp;MID(COMPRAS!F5772,1,2)&amp;MID(COMPRAS!D5772,1,2),IVA!W:W,0)),"SIN COD.")</f>
        <v>0</v>
      </c>
    </row>
    <row r="5873" spans="1:86" x14ac:dyDescent="0.25">
      <c r="A5873"/>
      <c r="B5873"/>
      <c r="D5873"/>
      <c r="AL5873">
        <f t="shared" si="637"/>
        <v>0</v>
      </c>
      <c r="AQ5873">
        <f t="shared" si="638"/>
        <v>0</v>
      </c>
      <c r="AR5873" t="str">
        <f>IFERROR(IF(OR(AP5873=338,AP5873=340,AP5873=341,AP5873=342,AP5873="342A",AP5873="342B"),PorcenRet(AP5873,AT5873,AU5873),INDEX(PORCENTAJEBUSCAR,MATCH(AP5873,CódigoRET,0),4)*1),"")</f>
        <v/>
      </c>
      <c r="AS5873">
        <f t="shared" si="639"/>
        <v>0</v>
      </c>
      <c r="BF5873" t="str">
        <f>IFERROR(IF(OR(BD5873=338,BD5873=340,BD5873=341,BD5873=342,BD5873="342A",BD5873="342B"),PorcenRet(BD5873,BH5873,BI5873),INDEX(PORCENTAJEBUSCAR,MATCH(BD5873,CódigoRET,0),4)*1),"")</f>
        <v/>
      </c>
      <c r="BG5873">
        <f t="shared" si="640"/>
        <v>0</v>
      </c>
      <c r="BO5873">
        <f t="shared" si="641"/>
        <v>0</v>
      </c>
      <c r="CC5873">
        <f t="shared" si="642"/>
        <v>0</v>
      </c>
      <c r="CD5873">
        <f t="shared" si="643"/>
        <v>0</v>
      </c>
      <c r="CG5873">
        <f ca="1">IFERROR(INDIRECT("IVA!X"&amp;MATCH(MID(COMPRAS!C5773,1,2)&amp;MID(COMPRAS!F5773,1,2)&amp;MID(COMPRAS!D5773,1,2),IVA!W:W,0)),"SIN COD.")</f>
        <v>0</v>
      </c>
      <c r="CH5873">
        <f ca="1">IFERROR(INDIRECT("IVA!Y"&amp;MATCH(MID(COMPRAS!C5773,1,2)&amp;MID(COMPRAS!F5773,1,2)&amp;MID(COMPRAS!D5773,1,2),IVA!W:W,0)),"SIN COD.")</f>
        <v>0</v>
      </c>
    </row>
    <row r="5874" spans="1:86" x14ac:dyDescent="0.25">
      <c r="A5874"/>
      <c r="B5874"/>
      <c r="D5874"/>
      <c r="AL5874">
        <f t="shared" si="637"/>
        <v>0</v>
      </c>
      <c r="AQ5874">
        <f t="shared" si="638"/>
        <v>0</v>
      </c>
      <c r="AR5874" t="str">
        <f>IFERROR(IF(OR(AP5874=338,AP5874=340,AP5874=341,AP5874=342,AP5874="342A",AP5874="342B"),PorcenRet(AP5874,AT5874,AU5874),INDEX(PORCENTAJEBUSCAR,MATCH(AP5874,CódigoRET,0),4)*1),"")</f>
        <v/>
      </c>
      <c r="AS5874">
        <f t="shared" si="639"/>
        <v>0</v>
      </c>
      <c r="BF5874" t="str">
        <f>IFERROR(IF(OR(BD5874=338,BD5874=340,BD5874=341,BD5874=342,BD5874="342A",BD5874="342B"),PorcenRet(BD5874,BH5874,BI5874),INDEX(PORCENTAJEBUSCAR,MATCH(BD5874,CódigoRET,0),4)*1),"")</f>
        <v/>
      </c>
      <c r="BG5874">
        <f t="shared" si="640"/>
        <v>0</v>
      </c>
      <c r="BO5874">
        <f t="shared" si="641"/>
        <v>0</v>
      </c>
      <c r="CC5874">
        <f t="shared" si="642"/>
        <v>0</v>
      </c>
      <c r="CD5874">
        <f t="shared" si="643"/>
        <v>0</v>
      </c>
      <c r="CG5874">
        <f ca="1">IFERROR(INDIRECT("IVA!X"&amp;MATCH(MID(COMPRAS!C5774,1,2)&amp;MID(COMPRAS!F5774,1,2)&amp;MID(COMPRAS!D5774,1,2),IVA!W:W,0)),"SIN COD.")</f>
        <v>0</v>
      </c>
      <c r="CH5874">
        <f ca="1">IFERROR(INDIRECT("IVA!Y"&amp;MATCH(MID(COMPRAS!C5774,1,2)&amp;MID(COMPRAS!F5774,1,2)&amp;MID(COMPRAS!D5774,1,2),IVA!W:W,0)),"SIN COD.")</f>
        <v>0</v>
      </c>
    </row>
    <row r="5875" spans="1:86" x14ac:dyDescent="0.25">
      <c r="A5875"/>
      <c r="B5875"/>
      <c r="D5875"/>
      <c r="AL5875">
        <f t="shared" si="637"/>
        <v>0</v>
      </c>
      <c r="AQ5875">
        <f t="shared" si="638"/>
        <v>0</v>
      </c>
      <c r="AR5875" t="str">
        <f>IFERROR(IF(OR(AP5875=338,AP5875=340,AP5875=341,AP5875=342,AP5875="342A",AP5875="342B"),PorcenRet(AP5875,AT5875,AU5875),INDEX(PORCENTAJEBUSCAR,MATCH(AP5875,CódigoRET,0),4)*1),"")</f>
        <v/>
      </c>
      <c r="AS5875">
        <f t="shared" si="639"/>
        <v>0</v>
      </c>
      <c r="BF5875" t="str">
        <f>IFERROR(IF(OR(BD5875=338,BD5875=340,BD5875=341,BD5875=342,BD5875="342A",BD5875="342B"),PorcenRet(BD5875,BH5875,BI5875),INDEX(PORCENTAJEBUSCAR,MATCH(BD5875,CódigoRET,0),4)*1),"")</f>
        <v/>
      </c>
      <c r="BG5875">
        <f t="shared" si="640"/>
        <v>0</v>
      </c>
      <c r="BO5875">
        <f t="shared" si="641"/>
        <v>0</v>
      </c>
      <c r="CC5875">
        <f t="shared" si="642"/>
        <v>0</v>
      </c>
      <c r="CD5875">
        <f t="shared" si="643"/>
        <v>0</v>
      </c>
      <c r="CG5875">
        <f ca="1">IFERROR(INDIRECT("IVA!X"&amp;MATCH(MID(COMPRAS!C5775,1,2)&amp;MID(COMPRAS!F5775,1,2)&amp;MID(COMPRAS!D5775,1,2),IVA!W:W,0)),"SIN COD.")</f>
        <v>0</v>
      </c>
      <c r="CH5875">
        <f ca="1">IFERROR(INDIRECT("IVA!Y"&amp;MATCH(MID(COMPRAS!C5775,1,2)&amp;MID(COMPRAS!F5775,1,2)&amp;MID(COMPRAS!D5775,1,2),IVA!W:W,0)),"SIN COD.")</f>
        <v>0</v>
      </c>
    </row>
    <row r="5876" spans="1:86" x14ac:dyDescent="0.25">
      <c r="A5876"/>
      <c r="B5876"/>
      <c r="D5876"/>
      <c r="AL5876">
        <f t="shared" si="637"/>
        <v>0</v>
      </c>
      <c r="AQ5876">
        <f t="shared" si="638"/>
        <v>0</v>
      </c>
      <c r="AR5876" t="str">
        <f>IFERROR(IF(OR(AP5876=338,AP5876=340,AP5876=341,AP5876=342,AP5876="342A",AP5876="342B"),PorcenRet(AP5876,AT5876,AU5876),INDEX(PORCENTAJEBUSCAR,MATCH(AP5876,CódigoRET,0),4)*1),"")</f>
        <v/>
      </c>
      <c r="AS5876">
        <f t="shared" si="639"/>
        <v>0</v>
      </c>
      <c r="BF5876" t="str">
        <f>IFERROR(IF(OR(BD5876=338,BD5876=340,BD5876=341,BD5876=342,BD5876="342A",BD5876="342B"),PorcenRet(BD5876,BH5876,BI5876),INDEX(PORCENTAJEBUSCAR,MATCH(BD5876,CódigoRET,0),4)*1),"")</f>
        <v/>
      </c>
      <c r="BG5876">
        <f t="shared" si="640"/>
        <v>0</v>
      </c>
      <c r="BO5876">
        <f t="shared" si="641"/>
        <v>0</v>
      </c>
      <c r="CC5876">
        <f t="shared" si="642"/>
        <v>0</v>
      </c>
      <c r="CD5876">
        <f t="shared" si="643"/>
        <v>0</v>
      </c>
      <c r="CG5876">
        <f ca="1">IFERROR(INDIRECT("IVA!X"&amp;MATCH(MID(COMPRAS!C5776,1,2)&amp;MID(COMPRAS!F5776,1,2)&amp;MID(COMPRAS!D5776,1,2),IVA!W:W,0)),"SIN COD.")</f>
        <v>0</v>
      </c>
      <c r="CH5876">
        <f ca="1">IFERROR(INDIRECT("IVA!Y"&amp;MATCH(MID(COMPRAS!C5776,1,2)&amp;MID(COMPRAS!F5776,1,2)&amp;MID(COMPRAS!D5776,1,2),IVA!W:W,0)),"SIN COD.")</f>
        <v>0</v>
      </c>
    </row>
    <row r="5877" spans="1:86" x14ac:dyDescent="0.25">
      <c r="A5877"/>
      <c r="B5877"/>
      <c r="D5877"/>
      <c r="AL5877">
        <f t="shared" si="637"/>
        <v>0</v>
      </c>
      <c r="AQ5877">
        <f t="shared" si="638"/>
        <v>0</v>
      </c>
      <c r="AR5877" t="str">
        <f>IFERROR(IF(OR(AP5877=338,AP5877=340,AP5877=341,AP5877=342,AP5877="342A",AP5877="342B"),PorcenRet(AP5877,AT5877,AU5877),INDEX(PORCENTAJEBUSCAR,MATCH(AP5877,CódigoRET,0),4)*1),"")</f>
        <v/>
      </c>
      <c r="AS5877">
        <f t="shared" si="639"/>
        <v>0</v>
      </c>
      <c r="BF5877" t="str">
        <f>IFERROR(IF(OR(BD5877=338,BD5877=340,BD5877=341,BD5877=342,BD5877="342A",BD5877="342B"),PorcenRet(BD5877,BH5877,BI5877),INDEX(PORCENTAJEBUSCAR,MATCH(BD5877,CódigoRET,0),4)*1),"")</f>
        <v/>
      </c>
      <c r="BG5877">
        <f t="shared" si="640"/>
        <v>0</v>
      </c>
      <c r="BO5877">
        <f t="shared" si="641"/>
        <v>0</v>
      </c>
      <c r="CC5877">
        <f t="shared" si="642"/>
        <v>0</v>
      </c>
      <c r="CD5877">
        <f t="shared" si="643"/>
        <v>0</v>
      </c>
      <c r="CG5877">
        <f ca="1">IFERROR(INDIRECT("IVA!X"&amp;MATCH(MID(COMPRAS!C5777,1,2)&amp;MID(COMPRAS!F5777,1,2)&amp;MID(COMPRAS!D5777,1,2),IVA!W:W,0)),"SIN COD.")</f>
        <v>0</v>
      </c>
      <c r="CH5877">
        <f ca="1">IFERROR(INDIRECT("IVA!Y"&amp;MATCH(MID(COMPRAS!C5777,1,2)&amp;MID(COMPRAS!F5777,1,2)&amp;MID(COMPRAS!D5777,1,2),IVA!W:W,0)),"SIN COD.")</f>
        <v>0</v>
      </c>
    </row>
    <row r="5878" spans="1:86" x14ac:dyDescent="0.25">
      <c r="A5878"/>
      <c r="B5878"/>
      <c r="D5878"/>
      <c r="AL5878">
        <f t="shared" si="637"/>
        <v>0</v>
      </c>
      <c r="AQ5878">
        <f t="shared" si="638"/>
        <v>0</v>
      </c>
      <c r="AR5878" t="str">
        <f>IFERROR(IF(OR(AP5878=338,AP5878=340,AP5878=341,AP5878=342,AP5878="342A",AP5878="342B"),PorcenRet(AP5878,AT5878,AU5878),INDEX(PORCENTAJEBUSCAR,MATCH(AP5878,CódigoRET,0),4)*1),"")</f>
        <v/>
      </c>
      <c r="AS5878">
        <f t="shared" si="639"/>
        <v>0</v>
      </c>
      <c r="BF5878" t="str">
        <f>IFERROR(IF(OR(BD5878=338,BD5878=340,BD5878=341,BD5878=342,BD5878="342A",BD5878="342B"),PorcenRet(BD5878,BH5878,BI5878),INDEX(PORCENTAJEBUSCAR,MATCH(BD5878,CódigoRET,0),4)*1),"")</f>
        <v/>
      </c>
      <c r="BG5878">
        <f t="shared" si="640"/>
        <v>0</v>
      </c>
      <c r="BO5878">
        <f t="shared" si="641"/>
        <v>0</v>
      </c>
      <c r="CC5878">
        <f t="shared" si="642"/>
        <v>0</v>
      </c>
      <c r="CD5878">
        <f t="shared" si="643"/>
        <v>0</v>
      </c>
      <c r="CG5878">
        <f ca="1">IFERROR(INDIRECT("IVA!X"&amp;MATCH(MID(COMPRAS!C5778,1,2)&amp;MID(COMPRAS!F5778,1,2)&amp;MID(COMPRAS!D5778,1,2),IVA!W:W,0)),"SIN COD.")</f>
        <v>0</v>
      </c>
      <c r="CH5878">
        <f ca="1">IFERROR(INDIRECT("IVA!Y"&amp;MATCH(MID(COMPRAS!C5778,1,2)&amp;MID(COMPRAS!F5778,1,2)&amp;MID(COMPRAS!D5778,1,2),IVA!W:W,0)),"SIN COD.")</f>
        <v>0</v>
      </c>
    </row>
    <row r="5879" spans="1:86" x14ac:dyDescent="0.25">
      <c r="A5879"/>
      <c r="B5879"/>
      <c r="D5879"/>
      <c r="AL5879">
        <f t="shared" si="637"/>
        <v>0</v>
      </c>
      <c r="AQ5879">
        <f t="shared" si="638"/>
        <v>0</v>
      </c>
      <c r="AR5879" t="str">
        <f>IFERROR(IF(OR(AP5879=338,AP5879=340,AP5879=341,AP5879=342,AP5879="342A",AP5879="342B"),PorcenRet(AP5879,AT5879,AU5879),INDEX(PORCENTAJEBUSCAR,MATCH(AP5879,CódigoRET,0),4)*1),"")</f>
        <v/>
      </c>
      <c r="AS5879">
        <f t="shared" si="639"/>
        <v>0</v>
      </c>
      <c r="BF5879" t="str">
        <f>IFERROR(IF(OR(BD5879=338,BD5879=340,BD5879=341,BD5879=342,BD5879="342A",BD5879="342B"),PorcenRet(BD5879,BH5879,BI5879),INDEX(PORCENTAJEBUSCAR,MATCH(BD5879,CódigoRET,0),4)*1),"")</f>
        <v/>
      </c>
      <c r="BG5879">
        <f t="shared" si="640"/>
        <v>0</v>
      </c>
      <c r="BO5879">
        <f t="shared" si="641"/>
        <v>0</v>
      </c>
      <c r="CC5879">
        <f t="shared" si="642"/>
        <v>0</v>
      </c>
      <c r="CD5879">
        <f t="shared" si="643"/>
        <v>0</v>
      </c>
      <c r="CG5879">
        <f ca="1">IFERROR(INDIRECT("IVA!X"&amp;MATCH(MID(COMPRAS!C5779,1,2)&amp;MID(COMPRAS!F5779,1,2)&amp;MID(COMPRAS!D5779,1,2),IVA!W:W,0)),"SIN COD.")</f>
        <v>0</v>
      </c>
      <c r="CH5879">
        <f ca="1">IFERROR(INDIRECT("IVA!Y"&amp;MATCH(MID(COMPRAS!C5779,1,2)&amp;MID(COMPRAS!F5779,1,2)&amp;MID(COMPRAS!D5779,1,2),IVA!W:W,0)),"SIN COD.")</f>
        <v>0</v>
      </c>
    </row>
    <row r="5880" spans="1:86" x14ac:dyDescent="0.25">
      <c r="A5880"/>
      <c r="B5880"/>
      <c r="D5880"/>
      <c r="AL5880">
        <f t="shared" si="637"/>
        <v>0</v>
      </c>
      <c r="AQ5880">
        <f t="shared" si="638"/>
        <v>0</v>
      </c>
      <c r="AR5880" t="str">
        <f>IFERROR(IF(OR(AP5880=338,AP5880=340,AP5880=341,AP5880=342,AP5880="342A",AP5880="342B"),PorcenRet(AP5880,AT5880,AU5880),INDEX(PORCENTAJEBUSCAR,MATCH(AP5880,CódigoRET,0),4)*1),"")</f>
        <v/>
      </c>
      <c r="AS5880">
        <f t="shared" si="639"/>
        <v>0</v>
      </c>
      <c r="BF5880" t="str">
        <f>IFERROR(IF(OR(BD5880=338,BD5880=340,BD5880=341,BD5880=342,BD5880="342A",BD5880="342B"),PorcenRet(BD5880,BH5880,BI5880),INDEX(PORCENTAJEBUSCAR,MATCH(BD5880,CódigoRET,0),4)*1),"")</f>
        <v/>
      </c>
      <c r="BG5880">
        <f t="shared" si="640"/>
        <v>0</v>
      </c>
      <c r="BO5880">
        <f t="shared" si="641"/>
        <v>0</v>
      </c>
      <c r="CC5880">
        <f t="shared" si="642"/>
        <v>0</v>
      </c>
      <c r="CD5880">
        <f t="shared" si="643"/>
        <v>0</v>
      </c>
      <c r="CG5880">
        <f ca="1">IFERROR(INDIRECT("IVA!X"&amp;MATCH(MID(COMPRAS!C5780,1,2)&amp;MID(COMPRAS!F5780,1,2)&amp;MID(COMPRAS!D5780,1,2),IVA!W:W,0)),"SIN COD.")</f>
        <v>0</v>
      </c>
      <c r="CH5880">
        <f ca="1">IFERROR(INDIRECT("IVA!Y"&amp;MATCH(MID(COMPRAS!C5780,1,2)&amp;MID(COMPRAS!F5780,1,2)&amp;MID(COMPRAS!D5780,1,2),IVA!W:W,0)),"SIN COD.")</f>
        <v>0</v>
      </c>
    </row>
    <row r="5881" spans="1:86" x14ac:dyDescent="0.25">
      <c r="A5881"/>
      <c r="B5881"/>
      <c r="D5881"/>
      <c r="AL5881">
        <f t="shared" si="637"/>
        <v>0</v>
      </c>
      <c r="AQ5881">
        <f t="shared" si="638"/>
        <v>0</v>
      </c>
      <c r="AR5881" t="str">
        <f>IFERROR(IF(OR(AP5881=338,AP5881=340,AP5881=341,AP5881=342,AP5881="342A",AP5881="342B"),PorcenRet(AP5881,AT5881,AU5881),INDEX(PORCENTAJEBUSCAR,MATCH(AP5881,CódigoRET,0),4)*1),"")</f>
        <v/>
      </c>
      <c r="AS5881">
        <f t="shared" si="639"/>
        <v>0</v>
      </c>
      <c r="BF5881" t="str">
        <f>IFERROR(IF(OR(BD5881=338,BD5881=340,BD5881=341,BD5881=342,BD5881="342A",BD5881="342B"),PorcenRet(BD5881,BH5881,BI5881),INDEX(PORCENTAJEBUSCAR,MATCH(BD5881,CódigoRET,0),4)*1),"")</f>
        <v/>
      </c>
      <c r="BG5881">
        <f t="shared" si="640"/>
        <v>0</v>
      </c>
      <c r="BO5881">
        <f t="shared" si="641"/>
        <v>0</v>
      </c>
      <c r="CC5881">
        <f t="shared" si="642"/>
        <v>0</v>
      </c>
      <c r="CD5881">
        <f t="shared" si="643"/>
        <v>0</v>
      </c>
      <c r="CG5881">
        <f ca="1">IFERROR(INDIRECT("IVA!X"&amp;MATCH(MID(COMPRAS!C5781,1,2)&amp;MID(COMPRAS!F5781,1,2)&amp;MID(COMPRAS!D5781,1,2),IVA!W:W,0)),"SIN COD.")</f>
        <v>0</v>
      </c>
      <c r="CH5881">
        <f ca="1">IFERROR(INDIRECT("IVA!Y"&amp;MATCH(MID(COMPRAS!C5781,1,2)&amp;MID(COMPRAS!F5781,1,2)&amp;MID(COMPRAS!D5781,1,2),IVA!W:W,0)),"SIN COD.")</f>
        <v>0</v>
      </c>
    </row>
    <row r="5882" spans="1:86" x14ac:dyDescent="0.25">
      <c r="A5882"/>
      <c r="B5882"/>
      <c r="D5882"/>
      <c r="AL5882">
        <f t="shared" si="637"/>
        <v>0</v>
      </c>
      <c r="AQ5882">
        <f t="shared" si="638"/>
        <v>0</v>
      </c>
      <c r="AR5882" t="str">
        <f>IFERROR(IF(OR(AP5882=338,AP5882=340,AP5882=341,AP5882=342,AP5882="342A",AP5882="342B"),PorcenRet(AP5882,AT5882,AU5882),INDEX(PORCENTAJEBUSCAR,MATCH(AP5882,CódigoRET,0),4)*1),"")</f>
        <v/>
      </c>
      <c r="AS5882">
        <f t="shared" si="639"/>
        <v>0</v>
      </c>
      <c r="BF5882" t="str">
        <f>IFERROR(IF(OR(BD5882=338,BD5882=340,BD5882=341,BD5882=342,BD5882="342A",BD5882="342B"),PorcenRet(BD5882,BH5882,BI5882),INDEX(PORCENTAJEBUSCAR,MATCH(BD5882,CódigoRET,0),4)*1),"")</f>
        <v/>
      </c>
      <c r="BG5882">
        <f t="shared" si="640"/>
        <v>0</v>
      </c>
      <c r="BO5882">
        <f t="shared" si="641"/>
        <v>0</v>
      </c>
      <c r="CC5882">
        <f t="shared" si="642"/>
        <v>0</v>
      </c>
      <c r="CD5882">
        <f t="shared" si="643"/>
        <v>0</v>
      </c>
      <c r="CG5882">
        <f ca="1">IFERROR(INDIRECT("IVA!X"&amp;MATCH(MID(COMPRAS!C5782,1,2)&amp;MID(COMPRAS!F5782,1,2)&amp;MID(COMPRAS!D5782,1,2),IVA!W:W,0)),"SIN COD.")</f>
        <v>0</v>
      </c>
      <c r="CH5882">
        <f ca="1">IFERROR(INDIRECT("IVA!Y"&amp;MATCH(MID(COMPRAS!C5782,1,2)&amp;MID(COMPRAS!F5782,1,2)&amp;MID(COMPRAS!D5782,1,2),IVA!W:W,0)),"SIN COD.")</f>
        <v>0</v>
      </c>
    </row>
    <row r="5883" spans="1:86" x14ac:dyDescent="0.25">
      <c r="A5883"/>
      <c r="B5883"/>
      <c r="D5883"/>
      <c r="AL5883">
        <f t="shared" si="637"/>
        <v>0</v>
      </c>
      <c r="AQ5883">
        <f t="shared" si="638"/>
        <v>0</v>
      </c>
      <c r="AR5883" t="str">
        <f>IFERROR(IF(OR(AP5883=338,AP5883=340,AP5883=341,AP5883=342,AP5883="342A",AP5883="342B"),PorcenRet(AP5883,AT5883,AU5883),INDEX(PORCENTAJEBUSCAR,MATCH(AP5883,CódigoRET,0),4)*1),"")</f>
        <v/>
      </c>
      <c r="AS5883">
        <f t="shared" si="639"/>
        <v>0</v>
      </c>
      <c r="BF5883" t="str">
        <f>IFERROR(IF(OR(BD5883=338,BD5883=340,BD5883=341,BD5883=342,BD5883="342A",BD5883="342B"),PorcenRet(BD5883,BH5883,BI5883),INDEX(PORCENTAJEBUSCAR,MATCH(BD5883,CódigoRET,0),4)*1),"")</f>
        <v/>
      </c>
      <c r="BG5883">
        <f t="shared" si="640"/>
        <v>0</v>
      </c>
      <c r="BO5883">
        <f t="shared" si="641"/>
        <v>0</v>
      </c>
      <c r="CC5883">
        <f t="shared" si="642"/>
        <v>0</v>
      </c>
      <c r="CD5883">
        <f t="shared" si="643"/>
        <v>0</v>
      </c>
      <c r="CG5883">
        <f ca="1">IFERROR(INDIRECT("IVA!X"&amp;MATCH(MID(COMPRAS!C5783,1,2)&amp;MID(COMPRAS!F5783,1,2)&amp;MID(COMPRAS!D5783,1,2),IVA!W:W,0)),"SIN COD.")</f>
        <v>0</v>
      </c>
      <c r="CH5883">
        <f ca="1">IFERROR(INDIRECT("IVA!Y"&amp;MATCH(MID(COMPRAS!C5783,1,2)&amp;MID(COMPRAS!F5783,1,2)&amp;MID(COMPRAS!D5783,1,2),IVA!W:W,0)),"SIN COD.")</f>
        <v>0</v>
      </c>
    </row>
    <row r="5884" spans="1:86" x14ac:dyDescent="0.25">
      <c r="A5884"/>
      <c r="B5884"/>
      <c r="D5884"/>
      <c r="AL5884">
        <f t="shared" si="637"/>
        <v>0</v>
      </c>
      <c r="AQ5884">
        <f t="shared" si="638"/>
        <v>0</v>
      </c>
      <c r="AR5884" t="str">
        <f>IFERROR(IF(OR(AP5884=338,AP5884=340,AP5884=341,AP5884=342,AP5884="342A",AP5884="342B"),PorcenRet(AP5884,AT5884,AU5884),INDEX(PORCENTAJEBUSCAR,MATCH(AP5884,CódigoRET,0),4)*1),"")</f>
        <v/>
      </c>
      <c r="AS5884">
        <f t="shared" si="639"/>
        <v>0</v>
      </c>
      <c r="BF5884" t="str">
        <f>IFERROR(IF(OR(BD5884=338,BD5884=340,BD5884=341,BD5884=342,BD5884="342A",BD5884="342B"),PorcenRet(BD5884,BH5884,BI5884),INDEX(PORCENTAJEBUSCAR,MATCH(BD5884,CódigoRET,0),4)*1),"")</f>
        <v/>
      </c>
      <c r="BG5884">
        <f t="shared" si="640"/>
        <v>0</v>
      </c>
      <c r="BO5884">
        <f t="shared" si="641"/>
        <v>0</v>
      </c>
      <c r="CC5884">
        <f t="shared" si="642"/>
        <v>0</v>
      </c>
      <c r="CD5884">
        <f t="shared" si="643"/>
        <v>0</v>
      </c>
      <c r="CG5884">
        <f ca="1">IFERROR(INDIRECT("IVA!X"&amp;MATCH(MID(COMPRAS!C5784,1,2)&amp;MID(COMPRAS!F5784,1,2)&amp;MID(COMPRAS!D5784,1,2),IVA!W:W,0)),"SIN COD.")</f>
        <v>0</v>
      </c>
      <c r="CH5884">
        <f ca="1">IFERROR(INDIRECT("IVA!Y"&amp;MATCH(MID(COMPRAS!C5784,1,2)&amp;MID(COMPRAS!F5784,1,2)&amp;MID(COMPRAS!D5784,1,2),IVA!W:W,0)),"SIN COD.")</f>
        <v>0</v>
      </c>
    </row>
    <row r="5885" spans="1:86" x14ac:dyDescent="0.25">
      <c r="A5885"/>
      <c r="B5885"/>
      <c r="D5885"/>
      <c r="AL5885">
        <f t="shared" si="637"/>
        <v>0</v>
      </c>
      <c r="AQ5885">
        <f t="shared" si="638"/>
        <v>0</v>
      </c>
      <c r="AR5885" t="str">
        <f>IFERROR(IF(OR(AP5885=338,AP5885=340,AP5885=341,AP5885=342,AP5885="342A",AP5885="342B"),PorcenRet(AP5885,AT5885,AU5885),INDEX(PORCENTAJEBUSCAR,MATCH(AP5885,CódigoRET,0),4)*1),"")</f>
        <v/>
      </c>
      <c r="AS5885">
        <f t="shared" si="639"/>
        <v>0</v>
      </c>
      <c r="BF5885" t="str">
        <f>IFERROR(IF(OR(BD5885=338,BD5885=340,BD5885=341,BD5885=342,BD5885="342A",BD5885="342B"),PorcenRet(BD5885,BH5885,BI5885),INDEX(PORCENTAJEBUSCAR,MATCH(BD5885,CódigoRET,0),4)*1),"")</f>
        <v/>
      </c>
      <c r="BG5885">
        <f t="shared" si="640"/>
        <v>0</v>
      </c>
      <c r="BO5885">
        <f t="shared" si="641"/>
        <v>0</v>
      </c>
      <c r="CC5885">
        <f t="shared" si="642"/>
        <v>0</v>
      </c>
      <c r="CD5885">
        <f t="shared" si="643"/>
        <v>0</v>
      </c>
      <c r="CG5885">
        <f ca="1">IFERROR(INDIRECT("IVA!X"&amp;MATCH(MID(COMPRAS!C5785,1,2)&amp;MID(COMPRAS!F5785,1,2)&amp;MID(COMPRAS!D5785,1,2),IVA!W:W,0)),"SIN COD.")</f>
        <v>0</v>
      </c>
      <c r="CH5885">
        <f ca="1">IFERROR(INDIRECT("IVA!Y"&amp;MATCH(MID(COMPRAS!C5785,1,2)&amp;MID(COMPRAS!F5785,1,2)&amp;MID(COMPRAS!D5785,1,2),IVA!W:W,0)),"SIN COD.")</f>
        <v>0</v>
      </c>
    </row>
    <row r="5886" spans="1:86" x14ac:dyDescent="0.25">
      <c r="A5886"/>
      <c r="B5886"/>
      <c r="D5886"/>
      <c r="AL5886">
        <f t="shared" si="637"/>
        <v>0</v>
      </c>
      <c r="AQ5886">
        <f t="shared" si="638"/>
        <v>0</v>
      </c>
      <c r="AR5886" t="str">
        <f>IFERROR(IF(OR(AP5886=338,AP5886=340,AP5886=341,AP5886=342,AP5886="342A",AP5886="342B"),PorcenRet(AP5886,AT5886,AU5886),INDEX(PORCENTAJEBUSCAR,MATCH(AP5886,CódigoRET,0),4)*1),"")</f>
        <v/>
      </c>
      <c r="AS5886">
        <f t="shared" si="639"/>
        <v>0</v>
      </c>
      <c r="BF5886" t="str">
        <f>IFERROR(IF(OR(BD5886=338,BD5886=340,BD5886=341,BD5886=342,BD5886="342A",BD5886="342B"),PorcenRet(BD5886,BH5886,BI5886),INDEX(PORCENTAJEBUSCAR,MATCH(BD5886,CódigoRET,0),4)*1),"")</f>
        <v/>
      </c>
      <c r="BG5886">
        <f t="shared" si="640"/>
        <v>0</v>
      </c>
      <c r="BO5886">
        <f t="shared" si="641"/>
        <v>0</v>
      </c>
      <c r="CC5886">
        <f t="shared" si="642"/>
        <v>0</v>
      </c>
      <c r="CD5886">
        <f t="shared" si="643"/>
        <v>0</v>
      </c>
      <c r="CG5886">
        <f ca="1">IFERROR(INDIRECT("IVA!X"&amp;MATCH(MID(COMPRAS!C5786,1,2)&amp;MID(COMPRAS!F5786,1,2)&amp;MID(COMPRAS!D5786,1,2),IVA!W:W,0)),"SIN COD.")</f>
        <v>0</v>
      </c>
      <c r="CH5886">
        <f ca="1">IFERROR(INDIRECT("IVA!Y"&amp;MATCH(MID(COMPRAS!C5786,1,2)&amp;MID(COMPRAS!F5786,1,2)&amp;MID(COMPRAS!D5786,1,2),IVA!W:W,0)),"SIN COD.")</f>
        <v>0</v>
      </c>
    </row>
    <row r="5887" spans="1:86" x14ac:dyDescent="0.25">
      <c r="A5887"/>
      <c r="B5887"/>
      <c r="D5887"/>
      <c r="AL5887">
        <f t="shared" si="637"/>
        <v>0</v>
      </c>
      <c r="AQ5887">
        <f t="shared" si="638"/>
        <v>0</v>
      </c>
      <c r="AR5887" t="str">
        <f>IFERROR(IF(OR(AP5887=338,AP5887=340,AP5887=341,AP5887=342,AP5887="342A",AP5887="342B"),PorcenRet(AP5887,AT5887,AU5887),INDEX(PORCENTAJEBUSCAR,MATCH(AP5887,CódigoRET,0),4)*1),"")</f>
        <v/>
      </c>
      <c r="AS5887">
        <f t="shared" si="639"/>
        <v>0</v>
      </c>
      <c r="BF5887" t="str">
        <f>IFERROR(IF(OR(BD5887=338,BD5887=340,BD5887=341,BD5887=342,BD5887="342A",BD5887="342B"),PorcenRet(BD5887,BH5887,BI5887),INDEX(PORCENTAJEBUSCAR,MATCH(BD5887,CódigoRET,0),4)*1),"")</f>
        <v/>
      </c>
      <c r="BG5887">
        <f t="shared" si="640"/>
        <v>0</v>
      </c>
      <c r="BO5887">
        <f t="shared" si="641"/>
        <v>0</v>
      </c>
      <c r="CC5887">
        <f t="shared" si="642"/>
        <v>0</v>
      </c>
      <c r="CD5887">
        <f t="shared" si="643"/>
        <v>0</v>
      </c>
      <c r="CG5887">
        <f ca="1">IFERROR(INDIRECT("IVA!X"&amp;MATCH(MID(COMPRAS!C5787,1,2)&amp;MID(COMPRAS!F5787,1,2)&amp;MID(COMPRAS!D5787,1,2),IVA!W:W,0)),"SIN COD.")</f>
        <v>0</v>
      </c>
      <c r="CH5887">
        <f ca="1">IFERROR(INDIRECT("IVA!Y"&amp;MATCH(MID(COMPRAS!C5787,1,2)&amp;MID(COMPRAS!F5787,1,2)&amp;MID(COMPRAS!D5787,1,2),IVA!W:W,0)),"SIN COD.")</f>
        <v>0</v>
      </c>
    </row>
    <row r="5888" spans="1:86" x14ac:dyDescent="0.25">
      <c r="A5888"/>
      <c r="B5888"/>
      <c r="D5888"/>
      <c r="AL5888">
        <f t="shared" si="637"/>
        <v>0</v>
      </c>
      <c r="AQ5888">
        <f t="shared" si="638"/>
        <v>0</v>
      </c>
      <c r="AR5888" t="str">
        <f>IFERROR(IF(OR(AP5888=338,AP5888=340,AP5888=341,AP5888=342,AP5888="342A",AP5888="342B"),PorcenRet(AP5888,AT5888,AU5888),INDEX(PORCENTAJEBUSCAR,MATCH(AP5888,CódigoRET,0),4)*1),"")</f>
        <v/>
      </c>
      <c r="AS5888">
        <f t="shared" si="639"/>
        <v>0</v>
      </c>
      <c r="BF5888" t="str">
        <f>IFERROR(IF(OR(BD5888=338,BD5888=340,BD5888=341,BD5888=342,BD5888="342A",BD5888="342B"),PorcenRet(BD5888,BH5888,BI5888),INDEX(PORCENTAJEBUSCAR,MATCH(BD5888,CódigoRET,0),4)*1),"")</f>
        <v/>
      </c>
      <c r="BG5888">
        <f t="shared" si="640"/>
        <v>0</v>
      </c>
      <c r="BO5888">
        <f t="shared" si="641"/>
        <v>0</v>
      </c>
      <c r="CC5888">
        <f t="shared" si="642"/>
        <v>0</v>
      </c>
      <c r="CD5888">
        <f t="shared" si="643"/>
        <v>0</v>
      </c>
      <c r="CG5888">
        <f ca="1">IFERROR(INDIRECT("IVA!X"&amp;MATCH(MID(COMPRAS!C5788,1,2)&amp;MID(COMPRAS!F5788,1,2)&amp;MID(COMPRAS!D5788,1,2),IVA!W:W,0)),"SIN COD.")</f>
        <v>0</v>
      </c>
      <c r="CH5888">
        <f ca="1">IFERROR(INDIRECT("IVA!Y"&amp;MATCH(MID(COMPRAS!C5788,1,2)&amp;MID(COMPRAS!F5788,1,2)&amp;MID(COMPRAS!D5788,1,2),IVA!W:W,0)),"SIN COD.")</f>
        <v>0</v>
      </c>
    </row>
    <row r="5889" spans="1:86" x14ac:dyDescent="0.25">
      <c r="A5889"/>
      <c r="B5889"/>
      <c r="D5889"/>
      <c r="AL5889">
        <f t="shared" si="637"/>
        <v>0</v>
      </c>
      <c r="AQ5889">
        <f t="shared" si="638"/>
        <v>0</v>
      </c>
      <c r="AR5889" t="str">
        <f>IFERROR(IF(OR(AP5889=338,AP5889=340,AP5889=341,AP5889=342,AP5889="342A",AP5889="342B"),PorcenRet(AP5889,AT5889,AU5889),INDEX(PORCENTAJEBUSCAR,MATCH(AP5889,CódigoRET,0),4)*1),"")</f>
        <v/>
      </c>
      <c r="AS5889">
        <f t="shared" si="639"/>
        <v>0</v>
      </c>
      <c r="BF5889" t="str">
        <f>IFERROR(IF(OR(BD5889=338,BD5889=340,BD5889=341,BD5889=342,BD5889="342A",BD5889="342B"),PorcenRet(BD5889,BH5889,BI5889),INDEX(PORCENTAJEBUSCAR,MATCH(BD5889,CódigoRET,0),4)*1),"")</f>
        <v/>
      </c>
      <c r="BG5889">
        <f t="shared" si="640"/>
        <v>0</v>
      </c>
      <c r="BO5889">
        <f t="shared" si="641"/>
        <v>0</v>
      </c>
      <c r="CC5889">
        <f t="shared" si="642"/>
        <v>0</v>
      </c>
      <c r="CD5889">
        <f t="shared" si="643"/>
        <v>0</v>
      </c>
      <c r="CG5889">
        <f ca="1">IFERROR(INDIRECT("IVA!X"&amp;MATCH(MID(COMPRAS!C5789,1,2)&amp;MID(COMPRAS!F5789,1,2)&amp;MID(COMPRAS!D5789,1,2),IVA!W:W,0)),"SIN COD.")</f>
        <v>0</v>
      </c>
      <c r="CH5889">
        <f ca="1">IFERROR(INDIRECT("IVA!Y"&amp;MATCH(MID(COMPRAS!C5789,1,2)&amp;MID(COMPRAS!F5789,1,2)&amp;MID(COMPRAS!D5789,1,2),IVA!W:W,0)),"SIN COD.")</f>
        <v>0</v>
      </c>
    </row>
    <row r="5890" spans="1:86" x14ac:dyDescent="0.25">
      <c r="A5890"/>
      <c r="B5890"/>
      <c r="D5890"/>
      <c r="AL5890">
        <f t="shared" ref="AL5890:AL5953" si="644">O5890+P5890+Q5890+R5890+S5890+T5890+U5890+V5890</f>
        <v>0</v>
      </c>
      <c r="AQ5890">
        <f t="shared" ref="AQ5890:AQ5953" si="645">+P5890+Q5890+R5890+S5890-BE5890-BQ5890-BW5890+O5890</f>
        <v>0</v>
      </c>
      <c r="AR5890" t="str">
        <f>IFERROR(IF(OR(AP5890=338,AP5890=340,AP5890=341,AP5890=342,AP5890="342A",AP5890="342B"),PorcenRet(AP5890,AT5890,AU5890),INDEX(PORCENTAJEBUSCAR,MATCH(AP5890,CódigoRET,0),4)*1),"")</f>
        <v/>
      </c>
      <c r="AS5890">
        <f t="shared" ref="AS5890:AS5953" si="646">ROUND(IF(AP5890="",0,AQ5890*(AR5890/100)),2)</f>
        <v>0</v>
      </c>
      <c r="BF5890" t="str">
        <f>IFERROR(IF(OR(BD5890=338,BD5890=340,BD5890=341,BD5890=342,BD5890="342A",BD5890="342B"),PorcenRet(BD5890,BH5890,BI5890),INDEX(PORCENTAJEBUSCAR,MATCH(BD5890,CódigoRET,0),4)*1),"")</f>
        <v/>
      </c>
      <c r="BG5890">
        <f t="shared" ref="BG5890:BG5953" si="647">ROUND(IF(BD5890="",0,BE5890*(BF5890/100)),2)</f>
        <v>0</v>
      </c>
      <c r="BO5890">
        <f t="shared" ref="BO5890:BO5953" si="648">IF(MID(F5890,1,2)="41",SUM(O5890:S5890),0)</f>
        <v>0</v>
      </c>
      <c r="CC5890">
        <f t="shared" ref="CC5890:CC5953" si="649">O5890+P5890+Q5890+R5890+S5890</f>
        <v>0</v>
      </c>
      <c r="CD5890">
        <f t="shared" ref="CD5890:CD5953" si="650">T5890+U5890</f>
        <v>0</v>
      </c>
      <c r="CG5890">
        <f ca="1">IFERROR(INDIRECT("IVA!X"&amp;MATCH(MID(COMPRAS!C5790,1,2)&amp;MID(COMPRAS!F5790,1,2)&amp;MID(COMPRAS!D5790,1,2),IVA!W:W,0)),"SIN COD.")</f>
        <v>0</v>
      </c>
      <c r="CH5890">
        <f ca="1">IFERROR(INDIRECT("IVA!Y"&amp;MATCH(MID(COMPRAS!C5790,1,2)&amp;MID(COMPRAS!F5790,1,2)&amp;MID(COMPRAS!D5790,1,2),IVA!W:W,0)),"SIN COD.")</f>
        <v>0</v>
      </c>
    </row>
    <row r="5891" spans="1:86" x14ac:dyDescent="0.25">
      <c r="A5891"/>
      <c r="B5891"/>
      <c r="D5891"/>
      <c r="AL5891">
        <f t="shared" si="644"/>
        <v>0</v>
      </c>
      <c r="AQ5891">
        <f t="shared" si="645"/>
        <v>0</v>
      </c>
      <c r="AR5891" t="str">
        <f>IFERROR(IF(OR(AP5891=338,AP5891=340,AP5891=341,AP5891=342,AP5891="342A",AP5891="342B"),PorcenRet(AP5891,AT5891,AU5891),INDEX(PORCENTAJEBUSCAR,MATCH(AP5891,CódigoRET,0),4)*1),"")</f>
        <v/>
      </c>
      <c r="AS5891">
        <f t="shared" si="646"/>
        <v>0</v>
      </c>
      <c r="BF5891" t="str">
        <f>IFERROR(IF(OR(BD5891=338,BD5891=340,BD5891=341,BD5891=342,BD5891="342A",BD5891="342B"),PorcenRet(BD5891,BH5891,BI5891),INDEX(PORCENTAJEBUSCAR,MATCH(BD5891,CódigoRET,0),4)*1),"")</f>
        <v/>
      </c>
      <c r="BG5891">
        <f t="shared" si="647"/>
        <v>0</v>
      </c>
      <c r="BO5891">
        <f t="shared" si="648"/>
        <v>0</v>
      </c>
      <c r="CC5891">
        <f t="shared" si="649"/>
        <v>0</v>
      </c>
      <c r="CD5891">
        <f t="shared" si="650"/>
        <v>0</v>
      </c>
      <c r="CG5891">
        <f ca="1">IFERROR(INDIRECT("IVA!X"&amp;MATCH(MID(COMPRAS!C5791,1,2)&amp;MID(COMPRAS!F5791,1,2)&amp;MID(COMPRAS!D5791,1,2),IVA!W:W,0)),"SIN COD.")</f>
        <v>0</v>
      </c>
      <c r="CH5891">
        <f ca="1">IFERROR(INDIRECT("IVA!Y"&amp;MATCH(MID(COMPRAS!C5791,1,2)&amp;MID(COMPRAS!F5791,1,2)&amp;MID(COMPRAS!D5791,1,2),IVA!W:W,0)),"SIN COD.")</f>
        <v>0</v>
      </c>
    </row>
    <row r="5892" spans="1:86" x14ac:dyDescent="0.25">
      <c r="A5892"/>
      <c r="B5892"/>
      <c r="D5892"/>
      <c r="AL5892">
        <f t="shared" si="644"/>
        <v>0</v>
      </c>
      <c r="AQ5892">
        <f t="shared" si="645"/>
        <v>0</v>
      </c>
      <c r="AR5892" t="str">
        <f>IFERROR(IF(OR(AP5892=338,AP5892=340,AP5892=341,AP5892=342,AP5892="342A",AP5892="342B"),PorcenRet(AP5892,AT5892,AU5892),INDEX(PORCENTAJEBUSCAR,MATCH(AP5892,CódigoRET,0),4)*1),"")</f>
        <v/>
      </c>
      <c r="AS5892">
        <f t="shared" si="646"/>
        <v>0</v>
      </c>
      <c r="BF5892" t="str">
        <f>IFERROR(IF(OR(BD5892=338,BD5892=340,BD5892=341,BD5892=342,BD5892="342A",BD5892="342B"),PorcenRet(BD5892,BH5892,BI5892),INDEX(PORCENTAJEBUSCAR,MATCH(BD5892,CódigoRET,0),4)*1),"")</f>
        <v/>
      </c>
      <c r="BG5892">
        <f t="shared" si="647"/>
        <v>0</v>
      </c>
      <c r="BO5892">
        <f t="shared" si="648"/>
        <v>0</v>
      </c>
      <c r="CC5892">
        <f t="shared" si="649"/>
        <v>0</v>
      </c>
      <c r="CD5892">
        <f t="shared" si="650"/>
        <v>0</v>
      </c>
      <c r="CG5892">
        <f ca="1">IFERROR(INDIRECT("IVA!X"&amp;MATCH(MID(COMPRAS!C5792,1,2)&amp;MID(COMPRAS!F5792,1,2)&amp;MID(COMPRAS!D5792,1,2),IVA!W:W,0)),"SIN COD.")</f>
        <v>0</v>
      </c>
      <c r="CH5892">
        <f ca="1">IFERROR(INDIRECT("IVA!Y"&amp;MATCH(MID(COMPRAS!C5792,1,2)&amp;MID(COMPRAS!F5792,1,2)&amp;MID(COMPRAS!D5792,1,2),IVA!W:W,0)),"SIN COD.")</f>
        <v>0</v>
      </c>
    </row>
    <row r="5893" spans="1:86" x14ac:dyDescent="0.25">
      <c r="A5893"/>
      <c r="B5893"/>
      <c r="D5893"/>
      <c r="AL5893">
        <f t="shared" si="644"/>
        <v>0</v>
      </c>
      <c r="AQ5893">
        <f t="shared" si="645"/>
        <v>0</v>
      </c>
      <c r="AR5893" t="str">
        <f>IFERROR(IF(OR(AP5893=338,AP5893=340,AP5893=341,AP5893=342,AP5893="342A",AP5893="342B"),PorcenRet(AP5893,AT5893,AU5893),INDEX(PORCENTAJEBUSCAR,MATCH(AP5893,CódigoRET,0),4)*1),"")</f>
        <v/>
      </c>
      <c r="AS5893">
        <f t="shared" si="646"/>
        <v>0</v>
      </c>
      <c r="BF5893" t="str">
        <f>IFERROR(IF(OR(BD5893=338,BD5893=340,BD5893=341,BD5893=342,BD5893="342A",BD5893="342B"),PorcenRet(BD5893,BH5893,BI5893),INDEX(PORCENTAJEBUSCAR,MATCH(BD5893,CódigoRET,0),4)*1),"")</f>
        <v/>
      </c>
      <c r="BG5893">
        <f t="shared" si="647"/>
        <v>0</v>
      </c>
      <c r="BO5893">
        <f t="shared" si="648"/>
        <v>0</v>
      </c>
      <c r="CC5893">
        <f t="shared" si="649"/>
        <v>0</v>
      </c>
      <c r="CD5893">
        <f t="shared" si="650"/>
        <v>0</v>
      </c>
      <c r="CG5893">
        <f ca="1">IFERROR(INDIRECT("IVA!X"&amp;MATCH(MID(COMPRAS!C5793,1,2)&amp;MID(COMPRAS!F5793,1,2)&amp;MID(COMPRAS!D5793,1,2),IVA!W:W,0)),"SIN COD.")</f>
        <v>0</v>
      </c>
      <c r="CH5893">
        <f ca="1">IFERROR(INDIRECT("IVA!Y"&amp;MATCH(MID(COMPRAS!C5793,1,2)&amp;MID(COMPRAS!F5793,1,2)&amp;MID(COMPRAS!D5793,1,2),IVA!W:W,0)),"SIN COD.")</f>
        <v>0</v>
      </c>
    </row>
    <row r="5894" spans="1:86" x14ac:dyDescent="0.25">
      <c r="A5894"/>
      <c r="B5894"/>
      <c r="D5894"/>
      <c r="AL5894">
        <f t="shared" si="644"/>
        <v>0</v>
      </c>
      <c r="AQ5894">
        <f t="shared" si="645"/>
        <v>0</v>
      </c>
      <c r="AR5894" t="str">
        <f>IFERROR(IF(OR(AP5894=338,AP5894=340,AP5894=341,AP5894=342,AP5894="342A",AP5894="342B"),PorcenRet(AP5894,AT5894,AU5894),INDEX(PORCENTAJEBUSCAR,MATCH(AP5894,CódigoRET,0),4)*1),"")</f>
        <v/>
      </c>
      <c r="AS5894">
        <f t="shared" si="646"/>
        <v>0</v>
      </c>
      <c r="BF5894" t="str">
        <f>IFERROR(IF(OR(BD5894=338,BD5894=340,BD5894=341,BD5894=342,BD5894="342A",BD5894="342B"),PorcenRet(BD5894,BH5894,BI5894),INDEX(PORCENTAJEBUSCAR,MATCH(BD5894,CódigoRET,0),4)*1),"")</f>
        <v/>
      </c>
      <c r="BG5894">
        <f t="shared" si="647"/>
        <v>0</v>
      </c>
      <c r="BO5894">
        <f t="shared" si="648"/>
        <v>0</v>
      </c>
      <c r="CC5894">
        <f t="shared" si="649"/>
        <v>0</v>
      </c>
      <c r="CD5894">
        <f t="shared" si="650"/>
        <v>0</v>
      </c>
      <c r="CG5894">
        <f ca="1">IFERROR(INDIRECT("IVA!X"&amp;MATCH(MID(COMPRAS!C5794,1,2)&amp;MID(COMPRAS!F5794,1,2)&amp;MID(COMPRAS!D5794,1,2),IVA!W:W,0)),"SIN COD.")</f>
        <v>0</v>
      </c>
      <c r="CH5894">
        <f ca="1">IFERROR(INDIRECT("IVA!Y"&amp;MATCH(MID(COMPRAS!C5794,1,2)&amp;MID(COMPRAS!F5794,1,2)&amp;MID(COMPRAS!D5794,1,2),IVA!W:W,0)),"SIN COD.")</f>
        <v>0</v>
      </c>
    </row>
    <row r="5895" spans="1:86" x14ac:dyDescent="0.25">
      <c r="A5895"/>
      <c r="B5895"/>
      <c r="D5895"/>
      <c r="AL5895">
        <f t="shared" si="644"/>
        <v>0</v>
      </c>
      <c r="AQ5895">
        <f t="shared" si="645"/>
        <v>0</v>
      </c>
      <c r="AR5895" t="str">
        <f>IFERROR(IF(OR(AP5895=338,AP5895=340,AP5895=341,AP5895=342,AP5895="342A",AP5895="342B"),PorcenRet(AP5895,AT5895,AU5895),INDEX(PORCENTAJEBUSCAR,MATCH(AP5895,CódigoRET,0),4)*1),"")</f>
        <v/>
      </c>
      <c r="AS5895">
        <f t="shared" si="646"/>
        <v>0</v>
      </c>
      <c r="BF5895" t="str">
        <f>IFERROR(IF(OR(BD5895=338,BD5895=340,BD5895=341,BD5895=342,BD5895="342A",BD5895="342B"),PorcenRet(BD5895,BH5895,BI5895),INDEX(PORCENTAJEBUSCAR,MATCH(BD5895,CódigoRET,0),4)*1),"")</f>
        <v/>
      </c>
      <c r="BG5895">
        <f t="shared" si="647"/>
        <v>0</v>
      </c>
      <c r="BO5895">
        <f t="shared" si="648"/>
        <v>0</v>
      </c>
      <c r="CC5895">
        <f t="shared" si="649"/>
        <v>0</v>
      </c>
      <c r="CD5895">
        <f t="shared" si="650"/>
        <v>0</v>
      </c>
      <c r="CG5895">
        <f ca="1">IFERROR(INDIRECT("IVA!X"&amp;MATCH(MID(COMPRAS!C5795,1,2)&amp;MID(COMPRAS!F5795,1,2)&amp;MID(COMPRAS!D5795,1,2),IVA!W:W,0)),"SIN COD.")</f>
        <v>0</v>
      </c>
      <c r="CH5895">
        <f ca="1">IFERROR(INDIRECT("IVA!Y"&amp;MATCH(MID(COMPRAS!C5795,1,2)&amp;MID(COMPRAS!F5795,1,2)&amp;MID(COMPRAS!D5795,1,2),IVA!W:W,0)),"SIN COD.")</f>
        <v>0</v>
      </c>
    </row>
    <row r="5896" spans="1:86" x14ac:dyDescent="0.25">
      <c r="A5896"/>
      <c r="B5896"/>
      <c r="D5896"/>
      <c r="AL5896">
        <f t="shared" si="644"/>
        <v>0</v>
      </c>
      <c r="AQ5896">
        <f t="shared" si="645"/>
        <v>0</v>
      </c>
      <c r="AR5896" t="str">
        <f>IFERROR(IF(OR(AP5896=338,AP5896=340,AP5896=341,AP5896=342,AP5896="342A",AP5896="342B"),PorcenRet(AP5896,AT5896,AU5896),INDEX(PORCENTAJEBUSCAR,MATCH(AP5896,CódigoRET,0),4)*1),"")</f>
        <v/>
      </c>
      <c r="AS5896">
        <f t="shared" si="646"/>
        <v>0</v>
      </c>
      <c r="BF5896" t="str">
        <f>IFERROR(IF(OR(BD5896=338,BD5896=340,BD5896=341,BD5896=342,BD5896="342A",BD5896="342B"),PorcenRet(BD5896,BH5896,BI5896),INDEX(PORCENTAJEBUSCAR,MATCH(BD5896,CódigoRET,0),4)*1),"")</f>
        <v/>
      </c>
      <c r="BG5896">
        <f t="shared" si="647"/>
        <v>0</v>
      </c>
      <c r="BO5896">
        <f t="shared" si="648"/>
        <v>0</v>
      </c>
      <c r="CC5896">
        <f t="shared" si="649"/>
        <v>0</v>
      </c>
      <c r="CD5896">
        <f t="shared" si="650"/>
        <v>0</v>
      </c>
      <c r="CG5896">
        <f ca="1">IFERROR(INDIRECT("IVA!X"&amp;MATCH(MID(COMPRAS!C5796,1,2)&amp;MID(COMPRAS!F5796,1,2)&amp;MID(COMPRAS!D5796,1,2),IVA!W:W,0)),"SIN COD.")</f>
        <v>0</v>
      </c>
      <c r="CH5896">
        <f ca="1">IFERROR(INDIRECT("IVA!Y"&amp;MATCH(MID(COMPRAS!C5796,1,2)&amp;MID(COMPRAS!F5796,1,2)&amp;MID(COMPRAS!D5796,1,2),IVA!W:W,0)),"SIN COD.")</f>
        <v>0</v>
      </c>
    </row>
    <row r="5897" spans="1:86" x14ac:dyDescent="0.25">
      <c r="A5897"/>
      <c r="B5897"/>
      <c r="D5897"/>
      <c r="AL5897">
        <f t="shared" si="644"/>
        <v>0</v>
      </c>
      <c r="AQ5897">
        <f t="shared" si="645"/>
        <v>0</v>
      </c>
      <c r="AR5897" t="str">
        <f>IFERROR(IF(OR(AP5897=338,AP5897=340,AP5897=341,AP5897=342,AP5897="342A",AP5897="342B"),PorcenRet(AP5897,AT5897,AU5897),INDEX(PORCENTAJEBUSCAR,MATCH(AP5897,CódigoRET,0),4)*1),"")</f>
        <v/>
      </c>
      <c r="AS5897">
        <f t="shared" si="646"/>
        <v>0</v>
      </c>
      <c r="BF5897" t="str">
        <f>IFERROR(IF(OR(BD5897=338,BD5897=340,BD5897=341,BD5897=342,BD5897="342A",BD5897="342B"),PorcenRet(BD5897,BH5897,BI5897),INDEX(PORCENTAJEBUSCAR,MATCH(BD5897,CódigoRET,0),4)*1),"")</f>
        <v/>
      </c>
      <c r="BG5897">
        <f t="shared" si="647"/>
        <v>0</v>
      </c>
      <c r="BO5897">
        <f t="shared" si="648"/>
        <v>0</v>
      </c>
      <c r="CC5897">
        <f t="shared" si="649"/>
        <v>0</v>
      </c>
      <c r="CD5897">
        <f t="shared" si="650"/>
        <v>0</v>
      </c>
      <c r="CG5897">
        <f ca="1">IFERROR(INDIRECT("IVA!X"&amp;MATCH(MID(COMPRAS!C5797,1,2)&amp;MID(COMPRAS!F5797,1,2)&amp;MID(COMPRAS!D5797,1,2),IVA!W:W,0)),"SIN COD.")</f>
        <v>0</v>
      </c>
      <c r="CH5897">
        <f ca="1">IFERROR(INDIRECT("IVA!Y"&amp;MATCH(MID(COMPRAS!C5797,1,2)&amp;MID(COMPRAS!F5797,1,2)&amp;MID(COMPRAS!D5797,1,2),IVA!W:W,0)),"SIN COD.")</f>
        <v>0</v>
      </c>
    </row>
    <row r="5898" spans="1:86" x14ac:dyDescent="0.25">
      <c r="A5898"/>
      <c r="B5898"/>
      <c r="D5898"/>
      <c r="AL5898">
        <f t="shared" si="644"/>
        <v>0</v>
      </c>
      <c r="AQ5898">
        <f t="shared" si="645"/>
        <v>0</v>
      </c>
      <c r="AR5898" t="str">
        <f>IFERROR(IF(OR(AP5898=338,AP5898=340,AP5898=341,AP5898=342,AP5898="342A",AP5898="342B"),PorcenRet(AP5898,AT5898,AU5898),INDEX(PORCENTAJEBUSCAR,MATCH(AP5898,CódigoRET,0),4)*1),"")</f>
        <v/>
      </c>
      <c r="AS5898">
        <f t="shared" si="646"/>
        <v>0</v>
      </c>
      <c r="BF5898" t="str">
        <f>IFERROR(IF(OR(BD5898=338,BD5898=340,BD5898=341,BD5898=342,BD5898="342A",BD5898="342B"),PorcenRet(BD5898,BH5898,BI5898),INDEX(PORCENTAJEBUSCAR,MATCH(BD5898,CódigoRET,0),4)*1),"")</f>
        <v/>
      </c>
      <c r="BG5898">
        <f t="shared" si="647"/>
        <v>0</v>
      </c>
      <c r="BO5898">
        <f t="shared" si="648"/>
        <v>0</v>
      </c>
      <c r="CC5898">
        <f t="shared" si="649"/>
        <v>0</v>
      </c>
      <c r="CD5898">
        <f t="shared" si="650"/>
        <v>0</v>
      </c>
      <c r="CG5898">
        <f ca="1">IFERROR(INDIRECT("IVA!X"&amp;MATCH(MID(COMPRAS!C5798,1,2)&amp;MID(COMPRAS!F5798,1,2)&amp;MID(COMPRAS!D5798,1,2),IVA!W:W,0)),"SIN COD.")</f>
        <v>0</v>
      </c>
      <c r="CH5898">
        <f ca="1">IFERROR(INDIRECT("IVA!Y"&amp;MATCH(MID(COMPRAS!C5798,1,2)&amp;MID(COMPRAS!F5798,1,2)&amp;MID(COMPRAS!D5798,1,2),IVA!W:W,0)),"SIN COD.")</f>
        <v>0</v>
      </c>
    </row>
    <row r="5899" spans="1:86" x14ac:dyDescent="0.25">
      <c r="A5899"/>
      <c r="B5899"/>
      <c r="D5899"/>
      <c r="AL5899">
        <f t="shared" si="644"/>
        <v>0</v>
      </c>
      <c r="AQ5899">
        <f t="shared" si="645"/>
        <v>0</v>
      </c>
      <c r="AR5899" t="str">
        <f>IFERROR(IF(OR(AP5899=338,AP5899=340,AP5899=341,AP5899=342,AP5899="342A",AP5899="342B"),PorcenRet(AP5899,AT5899,AU5899),INDEX(PORCENTAJEBUSCAR,MATCH(AP5899,CódigoRET,0),4)*1),"")</f>
        <v/>
      </c>
      <c r="AS5899">
        <f t="shared" si="646"/>
        <v>0</v>
      </c>
      <c r="BF5899" t="str">
        <f>IFERROR(IF(OR(BD5899=338,BD5899=340,BD5899=341,BD5899=342,BD5899="342A",BD5899="342B"),PorcenRet(BD5899,BH5899,BI5899),INDEX(PORCENTAJEBUSCAR,MATCH(BD5899,CódigoRET,0),4)*1),"")</f>
        <v/>
      </c>
      <c r="BG5899">
        <f t="shared" si="647"/>
        <v>0</v>
      </c>
      <c r="BO5899">
        <f t="shared" si="648"/>
        <v>0</v>
      </c>
      <c r="CC5899">
        <f t="shared" si="649"/>
        <v>0</v>
      </c>
      <c r="CD5899">
        <f t="shared" si="650"/>
        <v>0</v>
      </c>
      <c r="CG5899">
        <f ca="1">IFERROR(INDIRECT("IVA!X"&amp;MATCH(MID(COMPRAS!C5799,1,2)&amp;MID(COMPRAS!F5799,1,2)&amp;MID(COMPRAS!D5799,1,2),IVA!W:W,0)),"SIN COD.")</f>
        <v>0</v>
      </c>
      <c r="CH5899">
        <f ca="1">IFERROR(INDIRECT("IVA!Y"&amp;MATCH(MID(COMPRAS!C5799,1,2)&amp;MID(COMPRAS!F5799,1,2)&amp;MID(COMPRAS!D5799,1,2),IVA!W:W,0)),"SIN COD.")</f>
        <v>0</v>
      </c>
    </row>
    <row r="5900" spans="1:86" x14ac:dyDescent="0.25">
      <c r="A5900"/>
      <c r="B5900"/>
      <c r="D5900"/>
      <c r="AL5900">
        <f t="shared" si="644"/>
        <v>0</v>
      </c>
      <c r="AQ5900">
        <f t="shared" si="645"/>
        <v>0</v>
      </c>
      <c r="AR5900" t="str">
        <f>IFERROR(IF(OR(AP5900=338,AP5900=340,AP5900=341,AP5900=342,AP5900="342A",AP5900="342B"),PorcenRet(AP5900,AT5900,AU5900),INDEX(PORCENTAJEBUSCAR,MATCH(AP5900,CódigoRET,0),4)*1),"")</f>
        <v/>
      </c>
      <c r="AS5900">
        <f t="shared" si="646"/>
        <v>0</v>
      </c>
      <c r="BF5900" t="str">
        <f>IFERROR(IF(OR(BD5900=338,BD5900=340,BD5900=341,BD5900=342,BD5900="342A",BD5900="342B"),PorcenRet(BD5900,BH5900,BI5900),INDEX(PORCENTAJEBUSCAR,MATCH(BD5900,CódigoRET,0),4)*1),"")</f>
        <v/>
      </c>
      <c r="BG5900">
        <f t="shared" si="647"/>
        <v>0</v>
      </c>
      <c r="BO5900">
        <f t="shared" si="648"/>
        <v>0</v>
      </c>
      <c r="CC5900">
        <f t="shared" si="649"/>
        <v>0</v>
      </c>
      <c r="CD5900">
        <f t="shared" si="650"/>
        <v>0</v>
      </c>
      <c r="CG5900">
        <f ca="1">IFERROR(INDIRECT("IVA!X"&amp;MATCH(MID(COMPRAS!C5800,1,2)&amp;MID(COMPRAS!F5800,1,2)&amp;MID(COMPRAS!D5800,1,2),IVA!W:W,0)),"SIN COD.")</f>
        <v>0</v>
      </c>
      <c r="CH5900">
        <f ca="1">IFERROR(INDIRECT("IVA!Y"&amp;MATCH(MID(COMPRAS!C5800,1,2)&amp;MID(COMPRAS!F5800,1,2)&amp;MID(COMPRAS!D5800,1,2),IVA!W:W,0)),"SIN COD.")</f>
        <v>0</v>
      </c>
    </row>
    <row r="5901" spans="1:86" x14ac:dyDescent="0.25">
      <c r="A5901"/>
      <c r="B5901"/>
      <c r="D5901"/>
      <c r="AL5901">
        <f t="shared" si="644"/>
        <v>0</v>
      </c>
      <c r="AQ5901">
        <f t="shared" si="645"/>
        <v>0</v>
      </c>
      <c r="AR5901" t="str">
        <f>IFERROR(IF(OR(AP5901=338,AP5901=340,AP5901=341,AP5901=342,AP5901="342A",AP5901="342B"),PorcenRet(AP5901,AT5901,AU5901),INDEX(PORCENTAJEBUSCAR,MATCH(AP5901,CódigoRET,0),4)*1),"")</f>
        <v/>
      </c>
      <c r="AS5901">
        <f t="shared" si="646"/>
        <v>0</v>
      </c>
      <c r="BF5901" t="str">
        <f>IFERROR(IF(OR(BD5901=338,BD5901=340,BD5901=341,BD5901=342,BD5901="342A",BD5901="342B"),PorcenRet(BD5901,BH5901,BI5901),INDEX(PORCENTAJEBUSCAR,MATCH(BD5901,CódigoRET,0),4)*1),"")</f>
        <v/>
      </c>
      <c r="BG5901">
        <f t="shared" si="647"/>
        <v>0</v>
      </c>
      <c r="BO5901">
        <f t="shared" si="648"/>
        <v>0</v>
      </c>
      <c r="CC5901">
        <f t="shared" si="649"/>
        <v>0</v>
      </c>
      <c r="CD5901">
        <f t="shared" si="650"/>
        <v>0</v>
      </c>
      <c r="CG5901">
        <f ca="1">IFERROR(INDIRECT("IVA!X"&amp;MATCH(MID(COMPRAS!C5801,1,2)&amp;MID(COMPRAS!F5801,1,2)&amp;MID(COMPRAS!D5801,1,2),IVA!W:W,0)),"SIN COD.")</f>
        <v>0</v>
      </c>
      <c r="CH5901">
        <f ca="1">IFERROR(INDIRECT("IVA!Y"&amp;MATCH(MID(COMPRAS!C5801,1,2)&amp;MID(COMPRAS!F5801,1,2)&amp;MID(COMPRAS!D5801,1,2),IVA!W:W,0)),"SIN COD.")</f>
        <v>0</v>
      </c>
    </row>
    <row r="5902" spans="1:86" x14ac:dyDescent="0.25">
      <c r="A5902"/>
      <c r="B5902"/>
      <c r="D5902"/>
      <c r="AL5902">
        <f t="shared" si="644"/>
        <v>0</v>
      </c>
      <c r="AQ5902">
        <f t="shared" si="645"/>
        <v>0</v>
      </c>
      <c r="AR5902" t="str">
        <f>IFERROR(IF(OR(AP5902=338,AP5902=340,AP5902=341,AP5902=342,AP5902="342A",AP5902="342B"),PorcenRet(AP5902,AT5902,AU5902),INDEX(PORCENTAJEBUSCAR,MATCH(AP5902,CódigoRET,0),4)*1),"")</f>
        <v/>
      </c>
      <c r="AS5902">
        <f t="shared" si="646"/>
        <v>0</v>
      </c>
      <c r="BF5902" t="str">
        <f>IFERROR(IF(OR(BD5902=338,BD5902=340,BD5902=341,BD5902=342,BD5902="342A",BD5902="342B"),PorcenRet(BD5902,BH5902,BI5902),INDEX(PORCENTAJEBUSCAR,MATCH(BD5902,CódigoRET,0),4)*1),"")</f>
        <v/>
      </c>
      <c r="BG5902">
        <f t="shared" si="647"/>
        <v>0</v>
      </c>
      <c r="BO5902">
        <f t="shared" si="648"/>
        <v>0</v>
      </c>
      <c r="CC5902">
        <f t="shared" si="649"/>
        <v>0</v>
      </c>
      <c r="CD5902">
        <f t="shared" si="650"/>
        <v>0</v>
      </c>
      <c r="CG5902">
        <f ca="1">IFERROR(INDIRECT("IVA!X"&amp;MATCH(MID(COMPRAS!C5802,1,2)&amp;MID(COMPRAS!F5802,1,2)&amp;MID(COMPRAS!D5802,1,2),IVA!W:W,0)),"SIN COD.")</f>
        <v>0</v>
      </c>
      <c r="CH5902">
        <f ca="1">IFERROR(INDIRECT("IVA!Y"&amp;MATCH(MID(COMPRAS!C5802,1,2)&amp;MID(COMPRAS!F5802,1,2)&amp;MID(COMPRAS!D5802,1,2),IVA!W:W,0)),"SIN COD.")</f>
        <v>0</v>
      </c>
    </row>
    <row r="5903" spans="1:86" x14ac:dyDescent="0.25">
      <c r="A5903"/>
      <c r="B5903"/>
      <c r="D5903"/>
      <c r="AL5903">
        <f t="shared" si="644"/>
        <v>0</v>
      </c>
      <c r="AQ5903">
        <f t="shared" si="645"/>
        <v>0</v>
      </c>
      <c r="AR5903" t="str">
        <f>IFERROR(IF(OR(AP5903=338,AP5903=340,AP5903=341,AP5903=342,AP5903="342A",AP5903="342B"),PorcenRet(AP5903,AT5903,AU5903),INDEX(PORCENTAJEBUSCAR,MATCH(AP5903,CódigoRET,0),4)*1),"")</f>
        <v/>
      </c>
      <c r="AS5903">
        <f t="shared" si="646"/>
        <v>0</v>
      </c>
      <c r="BF5903" t="str">
        <f>IFERROR(IF(OR(BD5903=338,BD5903=340,BD5903=341,BD5903=342,BD5903="342A",BD5903="342B"),PorcenRet(BD5903,BH5903,BI5903),INDEX(PORCENTAJEBUSCAR,MATCH(BD5903,CódigoRET,0),4)*1),"")</f>
        <v/>
      </c>
      <c r="BG5903">
        <f t="shared" si="647"/>
        <v>0</v>
      </c>
      <c r="BO5903">
        <f t="shared" si="648"/>
        <v>0</v>
      </c>
      <c r="CC5903">
        <f t="shared" si="649"/>
        <v>0</v>
      </c>
      <c r="CD5903">
        <f t="shared" si="650"/>
        <v>0</v>
      </c>
      <c r="CG5903">
        <f ca="1">IFERROR(INDIRECT("IVA!X"&amp;MATCH(MID(COMPRAS!C5803,1,2)&amp;MID(COMPRAS!F5803,1,2)&amp;MID(COMPRAS!D5803,1,2),IVA!W:W,0)),"SIN COD.")</f>
        <v>0</v>
      </c>
      <c r="CH5903">
        <f ca="1">IFERROR(INDIRECT("IVA!Y"&amp;MATCH(MID(COMPRAS!C5803,1,2)&amp;MID(COMPRAS!F5803,1,2)&amp;MID(COMPRAS!D5803,1,2),IVA!W:W,0)),"SIN COD.")</f>
        <v>0</v>
      </c>
    </row>
    <row r="5904" spans="1:86" x14ac:dyDescent="0.25">
      <c r="A5904"/>
      <c r="B5904"/>
      <c r="D5904"/>
      <c r="AL5904">
        <f t="shared" si="644"/>
        <v>0</v>
      </c>
      <c r="AQ5904">
        <f t="shared" si="645"/>
        <v>0</v>
      </c>
      <c r="AR5904" t="str">
        <f>IFERROR(IF(OR(AP5904=338,AP5904=340,AP5904=341,AP5904=342,AP5904="342A",AP5904="342B"),PorcenRet(AP5904,AT5904,AU5904),INDEX(PORCENTAJEBUSCAR,MATCH(AP5904,CódigoRET,0),4)*1),"")</f>
        <v/>
      </c>
      <c r="AS5904">
        <f t="shared" si="646"/>
        <v>0</v>
      </c>
      <c r="BF5904" t="str">
        <f>IFERROR(IF(OR(BD5904=338,BD5904=340,BD5904=341,BD5904=342,BD5904="342A",BD5904="342B"),PorcenRet(BD5904,BH5904,BI5904),INDEX(PORCENTAJEBUSCAR,MATCH(BD5904,CódigoRET,0),4)*1),"")</f>
        <v/>
      </c>
      <c r="BG5904">
        <f t="shared" si="647"/>
        <v>0</v>
      </c>
      <c r="BO5904">
        <f t="shared" si="648"/>
        <v>0</v>
      </c>
      <c r="CC5904">
        <f t="shared" si="649"/>
        <v>0</v>
      </c>
      <c r="CD5904">
        <f t="shared" si="650"/>
        <v>0</v>
      </c>
      <c r="CG5904">
        <f ca="1">IFERROR(INDIRECT("IVA!X"&amp;MATCH(MID(COMPRAS!C5804,1,2)&amp;MID(COMPRAS!F5804,1,2)&amp;MID(COMPRAS!D5804,1,2),IVA!W:W,0)),"SIN COD.")</f>
        <v>0</v>
      </c>
      <c r="CH5904">
        <f ca="1">IFERROR(INDIRECT("IVA!Y"&amp;MATCH(MID(COMPRAS!C5804,1,2)&amp;MID(COMPRAS!F5804,1,2)&amp;MID(COMPRAS!D5804,1,2),IVA!W:W,0)),"SIN COD.")</f>
        <v>0</v>
      </c>
    </row>
    <row r="5905" spans="1:86" x14ac:dyDescent="0.25">
      <c r="A5905"/>
      <c r="B5905"/>
      <c r="D5905"/>
      <c r="AL5905">
        <f t="shared" si="644"/>
        <v>0</v>
      </c>
      <c r="AQ5905">
        <f t="shared" si="645"/>
        <v>0</v>
      </c>
      <c r="AR5905" t="str">
        <f>IFERROR(IF(OR(AP5905=338,AP5905=340,AP5905=341,AP5905=342,AP5905="342A",AP5905="342B"),PorcenRet(AP5905,AT5905,AU5905),INDEX(PORCENTAJEBUSCAR,MATCH(AP5905,CódigoRET,0),4)*1),"")</f>
        <v/>
      </c>
      <c r="AS5905">
        <f t="shared" si="646"/>
        <v>0</v>
      </c>
      <c r="BF5905" t="str">
        <f>IFERROR(IF(OR(BD5905=338,BD5905=340,BD5905=341,BD5905=342,BD5905="342A",BD5905="342B"),PorcenRet(BD5905,BH5905,BI5905),INDEX(PORCENTAJEBUSCAR,MATCH(BD5905,CódigoRET,0),4)*1),"")</f>
        <v/>
      </c>
      <c r="BG5905">
        <f t="shared" si="647"/>
        <v>0</v>
      </c>
      <c r="BO5905">
        <f t="shared" si="648"/>
        <v>0</v>
      </c>
      <c r="CC5905">
        <f t="shared" si="649"/>
        <v>0</v>
      </c>
      <c r="CD5905">
        <f t="shared" si="650"/>
        <v>0</v>
      </c>
      <c r="CG5905">
        <f ca="1">IFERROR(INDIRECT("IVA!X"&amp;MATCH(MID(COMPRAS!C5805,1,2)&amp;MID(COMPRAS!F5805,1,2)&amp;MID(COMPRAS!D5805,1,2),IVA!W:W,0)),"SIN COD.")</f>
        <v>0</v>
      </c>
      <c r="CH5905">
        <f ca="1">IFERROR(INDIRECT("IVA!Y"&amp;MATCH(MID(COMPRAS!C5805,1,2)&amp;MID(COMPRAS!F5805,1,2)&amp;MID(COMPRAS!D5805,1,2),IVA!W:W,0)),"SIN COD.")</f>
        <v>0</v>
      </c>
    </row>
    <row r="5906" spans="1:86" x14ac:dyDescent="0.25">
      <c r="A5906"/>
      <c r="B5906"/>
      <c r="D5906"/>
      <c r="AL5906">
        <f t="shared" si="644"/>
        <v>0</v>
      </c>
      <c r="AQ5906">
        <f t="shared" si="645"/>
        <v>0</v>
      </c>
      <c r="AR5906" t="str">
        <f>IFERROR(IF(OR(AP5906=338,AP5906=340,AP5906=341,AP5906=342,AP5906="342A",AP5906="342B"),PorcenRet(AP5906,AT5906,AU5906),INDEX(PORCENTAJEBUSCAR,MATCH(AP5906,CódigoRET,0),4)*1),"")</f>
        <v/>
      </c>
      <c r="AS5906">
        <f t="shared" si="646"/>
        <v>0</v>
      </c>
      <c r="BF5906" t="str">
        <f>IFERROR(IF(OR(BD5906=338,BD5906=340,BD5906=341,BD5906=342,BD5906="342A",BD5906="342B"),PorcenRet(BD5906,BH5906,BI5906),INDEX(PORCENTAJEBUSCAR,MATCH(BD5906,CódigoRET,0),4)*1),"")</f>
        <v/>
      </c>
      <c r="BG5906">
        <f t="shared" si="647"/>
        <v>0</v>
      </c>
      <c r="BO5906">
        <f t="shared" si="648"/>
        <v>0</v>
      </c>
      <c r="CC5906">
        <f t="shared" si="649"/>
        <v>0</v>
      </c>
      <c r="CD5906">
        <f t="shared" si="650"/>
        <v>0</v>
      </c>
      <c r="CG5906">
        <f ca="1">IFERROR(INDIRECT("IVA!X"&amp;MATCH(MID(COMPRAS!C5806,1,2)&amp;MID(COMPRAS!F5806,1,2)&amp;MID(COMPRAS!D5806,1,2),IVA!W:W,0)),"SIN COD.")</f>
        <v>0</v>
      </c>
      <c r="CH5906">
        <f ca="1">IFERROR(INDIRECT("IVA!Y"&amp;MATCH(MID(COMPRAS!C5806,1,2)&amp;MID(COMPRAS!F5806,1,2)&amp;MID(COMPRAS!D5806,1,2),IVA!W:W,0)),"SIN COD.")</f>
        <v>0</v>
      </c>
    </row>
    <row r="5907" spans="1:86" x14ac:dyDescent="0.25">
      <c r="A5907"/>
      <c r="B5907"/>
      <c r="D5907"/>
      <c r="AL5907">
        <f t="shared" si="644"/>
        <v>0</v>
      </c>
      <c r="AQ5907">
        <f t="shared" si="645"/>
        <v>0</v>
      </c>
      <c r="AR5907" t="str">
        <f>IFERROR(IF(OR(AP5907=338,AP5907=340,AP5907=341,AP5907=342,AP5907="342A",AP5907="342B"),PorcenRet(AP5907,AT5907,AU5907),INDEX(PORCENTAJEBUSCAR,MATCH(AP5907,CódigoRET,0),4)*1),"")</f>
        <v/>
      </c>
      <c r="AS5907">
        <f t="shared" si="646"/>
        <v>0</v>
      </c>
      <c r="BF5907" t="str">
        <f>IFERROR(IF(OR(BD5907=338,BD5907=340,BD5907=341,BD5907=342,BD5907="342A",BD5907="342B"),PorcenRet(BD5907,BH5907,BI5907),INDEX(PORCENTAJEBUSCAR,MATCH(BD5907,CódigoRET,0),4)*1),"")</f>
        <v/>
      </c>
      <c r="BG5907">
        <f t="shared" si="647"/>
        <v>0</v>
      </c>
      <c r="BO5907">
        <f t="shared" si="648"/>
        <v>0</v>
      </c>
      <c r="CC5907">
        <f t="shared" si="649"/>
        <v>0</v>
      </c>
      <c r="CD5907">
        <f t="shared" si="650"/>
        <v>0</v>
      </c>
      <c r="CG5907">
        <f ca="1">IFERROR(INDIRECT("IVA!X"&amp;MATCH(MID(COMPRAS!C5807,1,2)&amp;MID(COMPRAS!F5807,1,2)&amp;MID(COMPRAS!D5807,1,2),IVA!W:W,0)),"SIN COD.")</f>
        <v>0</v>
      </c>
      <c r="CH5907">
        <f ca="1">IFERROR(INDIRECT("IVA!Y"&amp;MATCH(MID(COMPRAS!C5807,1,2)&amp;MID(COMPRAS!F5807,1,2)&amp;MID(COMPRAS!D5807,1,2),IVA!W:W,0)),"SIN COD.")</f>
        <v>0</v>
      </c>
    </row>
    <row r="5908" spans="1:86" x14ac:dyDescent="0.25">
      <c r="A5908"/>
      <c r="B5908"/>
      <c r="D5908"/>
      <c r="AL5908">
        <f t="shared" si="644"/>
        <v>0</v>
      </c>
      <c r="AQ5908">
        <f t="shared" si="645"/>
        <v>0</v>
      </c>
      <c r="AR5908" t="str">
        <f>IFERROR(IF(OR(AP5908=338,AP5908=340,AP5908=341,AP5908=342,AP5908="342A",AP5908="342B"),PorcenRet(AP5908,AT5908,AU5908),INDEX(PORCENTAJEBUSCAR,MATCH(AP5908,CódigoRET,0),4)*1),"")</f>
        <v/>
      </c>
      <c r="AS5908">
        <f t="shared" si="646"/>
        <v>0</v>
      </c>
      <c r="BF5908" t="str">
        <f>IFERROR(IF(OR(BD5908=338,BD5908=340,BD5908=341,BD5908=342,BD5908="342A",BD5908="342B"),PorcenRet(BD5908,BH5908,BI5908),INDEX(PORCENTAJEBUSCAR,MATCH(BD5908,CódigoRET,0),4)*1),"")</f>
        <v/>
      </c>
      <c r="BG5908">
        <f t="shared" si="647"/>
        <v>0</v>
      </c>
      <c r="BO5908">
        <f t="shared" si="648"/>
        <v>0</v>
      </c>
      <c r="CC5908">
        <f t="shared" si="649"/>
        <v>0</v>
      </c>
      <c r="CD5908">
        <f t="shared" si="650"/>
        <v>0</v>
      </c>
      <c r="CG5908">
        <f ca="1">IFERROR(INDIRECT("IVA!X"&amp;MATCH(MID(COMPRAS!C5808,1,2)&amp;MID(COMPRAS!F5808,1,2)&amp;MID(COMPRAS!D5808,1,2),IVA!W:W,0)),"SIN COD.")</f>
        <v>0</v>
      </c>
      <c r="CH5908">
        <f ca="1">IFERROR(INDIRECT("IVA!Y"&amp;MATCH(MID(COMPRAS!C5808,1,2)&amp;MID(COMPRAS!F5808,1,2)&amp;MID(COMPRAS!D5808,1,2),IVA!W:W,0)),"SIN COD.")</f>
        <v>0</v>
      </c>
    </row>
    <row r="5909" spans="1:86" x14ac:dyDescent="0.25">
      <c r="A5909"/>
      <c r="B5909"/>
      <c r="D5909"/>
      <c r="AL5909">
        <f t="shared" si="644"/>
        <v>0</v>
      </c>
      <c r="AQ5909">
        <f t="shared" si="645"/>
        <v>0</v>
      </c>
      <c r="AR5909" t="str">
        <f>IFERROR(IF(OR(AP5909=338,AP5909=340,AP5909=341,AP5909=342,AP5909="342A",AP5909="342B"),PorcenRet(AP5909,AT5909,AU5909),INDEX(PORCENTAJEBUSCAR,MATCH(AP5909,CódigoRET,0),4)*1),"")</f>
        <v/>
      </c>
      <c r="AS5909">
        <f t="shared" si="646"/>
        <v>0</v>
      </c>
      <c r="BF5909" t="str">
        <f>IFERROR(IF(OR(BD5909=338,BD5909=340,BD5909=341,BD5909=342,BD5909="342A",BD5909="342B"),PorcenRet(BD5909,BH5909,BI5909),INDEX(PORCENTAJEBUSCAR,MATCH(BD5909,CódigoRET,0),4)*1),"")</f>
        <v/>
      </c>
      <c r="BG5909">
        <f t="shared" si="647"/>
        <v>0</v>
      </c>
      <c r="BO5909">
        <f t="shared" si="648"/>
        <v>0</v>
      </c>
      <c r="CC5909">
        <f t="shared" si="649"/>
        <v>0</v>
      </c>
      <c r="CD5909">
        <f t="shared" si="650"/>
        <v>0</v>
      </c>
      <c r="CG5909">
        <f ca="1">IFERROR(INDIRECT("IVA!X"&amp;MATCH(MID(COMPRAS!C5809,1,2)&amp;MID(COMPRAS!F5809,1,2)&amp;MID(COMPRAS!D5809,1,2),IVA!W:W,0)),"SIN COD.")</f>
        <v>0</v>
      </c>
      <c r="CH5909">
        <f ca="1">IFERROR(INDIRECT("IVA!Y"&amp;MATCH(MID(COMPRAS!C5809,1,2)&amp;MID(COMPRAS!F5809,1,2)&amp;MID(COMPRAS!D5809,1,2),IVA!W:W,0)),"SIN COD.")</f>
        <v>0</v>
      </c>
    </row>
    <row r="5910" spans="1:86" x14ac:dyDescent="0.25">
      <c r="A5910"/>
      <c r="B5910"/>
      <c r="D5910"/>
      <c r="AL5910">
        <f t="shared" si="644"/>
        <v>0</v>
      </c>
      <c r="AQ5910">
        <f t="shared" si="645"/>
        <v>0</v>
      </c>
      <c r="AR5910" t="str">
        <f>IFERROR(IF(OR(AP5910=338,AP5910=340,AP5910=341,AP5910=342,AP5910="342A",AP5910="342B"),PorcenRet(AP5910,AT5910,AU5910),INDEX(PORCENTAJEBUSCAR,MATCH(AP5910,CódigoRET,0),4)*1),"")</f>
        <v/>
      </c>
      <c r="AS5910">
        <f t="shared" si="646"/>
        <v>0</v>
      </c>
      <c r="BF5910" t="str">
        <f>IFERROR(IF(OR(BD5910=338,BD5910=340,BD5910=341,BD5910=342,BD5910="342A",BD5910="342B"),PorcenRet(BD5910,BH5910,BI5910),INDEX(PORCENTAJEBUSCAR,MATCH(BD5910,CódigoRET,0),4)*1),"")</f>
        <v/>
      </c>
      <c r="BG5910">
        <f t="shared" si="647"/>
        <v>0</v>
      </c>
      <c r="BO5910">
        <f t="shared" si="648"/>
        <v>0</v>
      </c>
      <c r="CC5910">
        <f t="shared" si="649"/>
        <v>0</v>
      </c>
      <c r="CD5910">
        <f t="shared" si="650"/>
        <v>0</v>
      </c>
      <c r="CG5910">
        <f ca="1">IFERROR(INDIRECT("IVA!X"&amp;MATCH(MID(COMPRAS!C5810,1,2)&amp;MID(COMPRAS!F5810,1,2)&amp;MID(COMPRAS!D5810,1,2),IVA!W:W,0)),"SIN COD.")</f>
        <v>0</v>
      </c>
      <c r="CH5910">
        <f ca="1">IFERROR(INDIRECT("IVA!Y"&amp;MATCH(MID(COMPRAS!C5810,1,2)&amp;MID(COMPRAS!F5810,1,2)&amp;MID(COMPRAS!D5810,1,2),IVA!W:W,0)),"SIN COD.")</f>
        <v>0</v>
      </c>
    </row>
    <row r="5911" spans="1:86" x14ac:dyDescent="0.25">
      <c r="A5911"/>
      <c r="B5911"/>
      <c r="D5911"/>
      <c r="AL5911">
        <f t="shared" si="644"/>
        <v>0</v>
      </c>
      <c r="AQ5911">
        <f t="shared" si="645"/>
        <v>0</v>
      </c>
      <c r="AR5911" t="str">
        <f>IFERROR(IF(OR(AP5911=338,AP5911=340,AP5911=341,AP5911=342,AP5911="342A",AP5911="342B"),PorcenRet(AP5911,AT5911,AU5911),INDEX(PORCENTAJEBUSCAR,MATCH(AP5911,CódigoRET,0),4)*1),"")</f>
        <v/>
      </c>
      <c r="AS5911">
        <f t="shared" si="646"/>
        <v>0</v>
      </c>
      <c r="BF5911" t="str">
        <f>IFERROR(IF(OR(BD5911=338,BD5911=340,BD5911=341,BD5911=342,BD5911="342A",BD5911="342B"),PorcenRet(BD5911,BH5911,BI5911),INDEX(PORCENTAJEBUSCAR,MATCH(BD5911,CódigoRET,0),4)*1),"")</f>
        <v/>
      </c>
      <c r="BG5911">
        <f t="shared" si="647"/>
        <v>0</v>
      </c>
      <c r="BO5911">
        <f t="shared" si="648"/>
        <v>0</v>
      </c>
      <c r="CC5911">
        <f t="shared" si="649"/>
        <v>0</v>
      </c>
      <c r="CD5911">
        <f t="shared" si="650"/>
        <v>0</v>
      </c>
      <c r="CG5911">
        <f ca="1">IFERROR(INDIRECT("IVA!X"&amp;MATCH(MID(COMPRAS!C5811,1,2)&amp;MID(COMPRAS!F5811,1,2)&amp;MID(COMPRAS!D5811,1,2),IVA!W:W,0)),"SIN COD.")</f>
        <v>0</v>
      </c>
      <c r="CH5911">
        <f ca="1">IFERROR(INDIRECT("IVA!Y"&amp;MATCH(MID(COMPRAS!C5811,1,2)&amp;MID(COMPRAS!F5811,1,2)&amp;MID(COMPRAS!D5811,1,2),IVA!W:W,0)),"SIN COD.")</f>
        <v>0</v>
      </c>
    </row>
    <row r="5912" spans="1:86" x14ac:dyDescent="0.25">
      <c r="A5912"/>
      <c r="B5912"/>
      <c r="D5912"/>
      <c r="AL5912">
        <f t="shared" si="644"/>
        <v>0</v>
      </c>
      <c r="AQ5912">
        <f t="shared" si="645"/>
        <v>0</v>
      </c>
      <c r="AR5912" t="str">
        <f>IFERROR(IF(OR(AP5912=338,AP5912=340,AP5912=341,AP5912=342,AP5912="342A",AP5912="342B"),PorcenRet(AP5912,AT5912,AU5912),INDEX(PORCENTAJEBUSCAR,MATCH(AP5912,CódigoRET,0),4)*1),"")</f>
        <v/>
      </c>
      <c r="AS5912">
        <f t="shared" si="646"/>
        <v>0</v>
      </c>
      <c r="BF5912" t="str">
        <f>IFERROR(IF(OR(BD5912=338,BD5912=340,BD5912=341,BD5912=342,BD5912="342A",BD5912="342B"),PorcenRet(BD5912,BH5912,BI5912),INDEX(PORCENTAJEBUSCAR,MATCH(BD5912,CódigoRET,0),4)*1),"")</f>
        <v/>
      </c>
      <c r="BG5912">
        <f t="shared" si="647"/>
        <v>0</v>
      </c>
      <c r="BO5912">
        <f t="shared" si="648"/>
        <v>0</v>
      </c>
      <c r="CC5912">
        <f t="shared" si="649"/>
        <v>0</v>
      </c>
      <c r="CD5912">
        <f t="shared" si="650"/>
        <v>0</v>
      </c>
      <c r="CG5912">
        <f ca="1">IFERROR(INDIRECT("IVA!X"&amp;MATCH(MID(COMPRAS!C5812,1,2)&amp;MID(COMPRAS!F5812,1,2)&amp;MID(COMPRAS!D5812,1,2),IVA!W:W,0)),"SIN COD.")</f>
        <v>0</v>
      </c>
      <c r="CH5912">
        <f ca="1">IFERROR(INDIRECT("IVA!Y"&amp;MATCH(MID(COMPRAS!C5812,1,2)&amp;MID(COMPRAS!F5812,1,2)&amp;MID(COMPRAS!D5812,1,2),IVA!W:W,0)),"SIN COD.")</f>
        <v>0</v>
      </c>
    </row>
    <row r="5913" spans="1:86" x14ac:dyDescent="0.25">
      <c r="A5913"/>
      <c r="B5913"/>
      <c r="D5913"/>
      <c r="AL5913">
        <f t="shared" si="644"/>
        <v>0</v>
      </c>
      <c r="AQ5913">
        <f t="shared" si="645"/>
        <v>0</v>
      </c>
      <c r="AR5913" t="str">
        <f>IFERROR(IF(OR(AP5913=338,AP5913=340,AP5913=341,AP5913=342,AP5913="342A",AP5913="342B"),PorcenRet(AP5913,AT5913,AU5913),INDEX(PORCENTAJEBUSCAR,MATCH(AP5913,CódigoRET,0),4)*1),"")</f>
        <v/>
      </c>
      <c r="AS5913">
        <f t="shared" si="646"/>
        <v>0</v>
      </c>
      <c r="BF5913" t="str">
        <f>IFERROR(IF(OR(BD5913=338,BD5913=340,BD5913=341,BD5913=342,BD5913="342A",BD5913="342B"),PorcenRet(BD5913,BH5913,BI5913),INDEX(PORCENTAJEBUSCAR,MATCH(BD5913,CódigoRET,0),4)*1),"")</f>
        <v/>
      </c>
      <c r="BG5913">
        <f t="shared" si="647"/>
        <v>0</v>
      </c>
      <c r="BO5913">
        <f t="shared" si="648"/>
        <v>0</v>
      </c>
      <c r="CC5913">
        <f t="shared" si="649"/>
        <v>0</v>
      </c>
      <c r="CD5913">
        <f t="shared" si="650"/>
        <v>0</v>
      </c>
      <c r="CG5913">
        <f ca="1">IFERROR(INDIRECT("IVA!X"&amp;MATCH(MID(COMPRAS!C5813,1,2)&amp;MID(COMPRAS!F5813,1,2)&amp;MID(COMPRAS!D5813,1,2),IVA!W:W,0)),"SIN COD.")</f>
        <v>0</v>
      </c>
      <c r="CH5913">
        <f ca="1">IFERROR(INDIRECT("IVA!Y"&amp;MATCH(MID(COMPRAS!C5813,1,2)&amp;MID(COMPRAS!F5813,1,2)&amp;MID(COMPRAS!D5813,1,2),IVA!W:W,0)),"SIN COD.")</f>
        <v>0</v>
      </c>
    </row>
    <row r="5914" spans="1:86" x14ac:dyDescent="0.25">
      <c r="A5914"/>
      <c r="B5914"/>
      <c r="D5914"/>
      <c r="AL5914">
        <f t="shared" si="644"/>
        <v>0</v>
      </c>
      <c r="AQ5914">
        <f t="shared" si="645"/>
        <v>0</v>
      </c>
      <c r="AR5914" t="str">
        <f>IFERROR(IF(OR(AP5914=338,AP5914=340,AP5914=341,AP5914=342,AP5914="342A",AP5914="342B"),PorcenRet(AP5914,AT5914,AU5914),INDEX(PORCENTAJEBUSCAR,MATCH(AP5914,CódigoRET,0),4)*1),"")</f>
        <v/>
      </c>
      <c r="AS5914">
        <f t="shared" si="646"/>
        <v>0</v>
      </c>
      <c r="BF5914" t="str">
        <f>IFERROR(IF(OR(BD5914=338,BD5914=340,BD5914=341,BD5914=342,BD5914="342A",BD5914="342B"),PorcenRet(BD5914,BH5914,BI5914),INDEX(PORCENTAJEBUSCAR,MATCH(BD5914,CódigoRET,0),4)*1),"")</f>
        <v/>
      </c>
      <c r="BG5914">
        <f t="shared" si="647"/>
        <v>0</v>
      </c>
      <c r="BO5914">
        <f t="shared" si="648"/>
        <v>0</v>
      </c>
      <c r="CC5914">
        <f t="shared" si="649"/>
        <v>0</v>
      </c>
      <c r="CD5914">
        <f t="shared" si="650"/>
        <v>0</v>
      </c>
      <c r="CG5914">
        <f ca="1">IFERROR(INDIRECT("IVA!X"&amp;MATCH(MID(COMPRAS!C5814,1,2)&amp;MID(COMPRAS!F5814,1,2)&amp;MID(COMPRAS!D5814,1,2),IVA!W:W,0)),"SIN COD.")</f>
        <v>0</v>
      </c>
      <c r="CH5914">
        <f ca="1">IFERROR(INDIRECT("IVA!Y"&amp;MATCH(MID(COMPRAS!C5814,1,2)&amp;MID(COMPRAS!F5814,1,2)&amp;MID(COMPRAS!D5814,1,2),IVA!W:W,0)),"SIN COD.")</f>
        <v>0</v>
      </c>
    </row>
    <row r="5915" spans="1:86" x14ac:dyDescent="0.25">
      <c r="A5915"/>
      <c r="B5915"/>
      <c r="D5915"/>
      <c r="AL5915">
        <f t="shared" si="644"/>
        <v>0</v>
      </c>
      <c r="AQ5915">
        <f t="shared" si="645"/>
        <v>0</v>
      </c>
      <c r="AR5915" t="str">
        <f>IFERROR(IF(OR(AP5915=338,AP5915=340,AP5915=341,AP5915=342,AP5915="342A",AP5915="342B"),PorcenRet(AP5915,AT5915,AU5915),INDEX(PORCENTAJEBUSCAR,MATCH(AP5915,CódigoRET,0),4)*1),"")</f>
        <v/>
      </c>
      <c r="AS5915">
        <f t="shared" si="646"/>
        <v>0</v>
      </c>
      <c r="BF5915" t="str">
        <f>IFERROR(IF(OR(BD5915=338,BD5915=340,BD5915=341,BD5915=342,BD5915="342A",BD5915="342B"),PorcenRet(BD5915,BH5915,BI5915),INDEX(PORCENTAJEBUSCAR,MATCH(BD5915,CódigoRET,0),4)*1),"")</f>
        <v/>
      </c>
      <c r="BG5915">
        <f t="shared" si="647"/>
        <v>0</v>
      </c>
      <c r="BO5915">
        <f t="shared" si="648"/>
        <v>0</v>
      </c>
      <c r="CC5915">
        <f t="shared" si="649"/>
        <v>0</v>
      </c>
      <c r="CD5915">
        <f t="shared" si="650"/>
        <v>0</v>
      </c>
      <c r="CG5915">
        <f ca="1">IFERROR(INDIRECT("IVA!X"&amp;MATCH(MID(COMPRAS!C5815,1,2)&amp;MID(COMPRAS!F5815,1,2)&amp;MID(COMPRAS!D5815,1,2),IVA!W:W,0)),"SIN COD.")</f>
        <v>0</v>
      </c>
      <c r="CH5915">
        <f ca="1">IFERROR(INDIRECT("IVA!Y"&amp;MATCH(MID(COMPRAS!C5815,1,2)&amp;MID(COMPRAS!F5815,1,2)&amp;MID(COMPRAS!D5815,1,2),IVA!W:W,0)),"SIN COD.")</f>
        <v>0</v>
      </c>
    </row>
    <row r="5916" spans="1:86" x14ac:dyDescent="0.25">
      <c r="A5916"/>
      <c r="B5916"/>
      <c r="D5916"/>
      <c r="AL5916">
        <f t="shared" si="644"/>
        <v>0</v>
      </c>
      <c r="AQ5916">
        <f t="shared" si="645"/>
        <v>0</v>
      </c>
      <c r="AR5916" t="str">
        <f>IFERROR(IF(OR(AP5916=338,AP5916=340,AP5916=341,AP5916=342,AP5916="342A",AP5916="342B"),PorcenRet(AP5916,AT5916,AU5916),INDEX(PORCENTAJEBUSCAR,MATCH(AP5916,CódigoRET,0),4)*1),"")</f>
        <v/>
      </c>
      <c r="AS5916">
        <f t="shared" si="646"/>
        <v>0</v>
      </c>
      <c r="BF5916" t="str">
        <f>IFERROR(IF(OR(BD5916=338,BD5916=340,BD5916=341,BD5916=342,BD5916="342A",BD5916="342B"),PorcenRet(BD5916,BH5916,BI5916),INDEX(PORCENTAJEBUSCAR,MATCH(BD5916,CódigoRET,0),4)*1),"")</f>
        <v/>
      </c>
      <c r="BG5916">
        <f t="shared" si="647"/>
        <v>0</v>
      </c>
      <c r="BO5916">
        <f t="shared" si="648"/>
        <v>0</v>
      </c>
      <c r="CC5916">
        <f t="shared" si="649"/>
        <v>0</v>
      </c>
      <c r="CD5916">
        <f t="shared" si="650"/>
        <v>0</v>
      </c>
      <c r="CG5916">
        <f ca="1">IFERROR(INDIRECT("IVA!X"&amp;MATCH(MID(COMPRAS!C5816,1,2)&amp;MID(COMPRAS!F5816,1,2)&amp;MID(COMPRAS!D5816,1,2),IVA!W:W,0)),"SIN COD.")</f>
        <v>0</v>
      </c>
      <c r="CH5916">
        <f ca="1">IFERROR(INDIRECT("IVA!Y"&amp;MATCH(MID(COMPRAS!C5816,1,2)&amp;MID(COMPRAS!F5816,1,2)&amp;MID(COMPRAS!D5816,1,2),IVA!W:W,0)),"SIN COD.")</f>
        <v>0</v>
      </c>
    </row>
    <row r="5917" spans="1:86" x14ac:dyDescent="0.25">
      <c r="A5917"/>
      <c r="B5917"/>
      <c r="D5917"/>
      <c r="AL5917">
        <f t="shared" si="644"/>
        <v>0</v>
      </c>
      <c r="AQ5917">
        <f t="shared" si="645"/>
        <v>0</v>
      </c>
      <c r="AR5917" t="str">
        <f>IFERROR(IF(OR(AP5917=338,AP5917=340,AP5917=341,AP5917=342,AP5917="342A",AP5917="342B"),PorcenRet(AP5917,AT5917,AU5917),INDEX(PORCENTAJEBUSCAR,MATCH(AP5917,CódigoRET,0),4)*1),"")</f>
        <v/>
      </c>
      <c r="AS5917">
        <f t="shared" si="646"/>
        <v>0</v>
      </c>
      <c r="BF5917" t="str">
        <f>IFERROR(IF(OR(BD5917=338,BD5917=340,BD5917=341,BD5917=342,BD5917="342A",BD5917="342B"),PorcenRet(BD5917,BH5917,BI5917),INDEX(PORCENTAJEBUSCAR,MATCH(BD5917,CódigoRET,0),4)*1),"")</f>
        <v/>
      </c>
      <c r="BG5917">
        <f t="shared" si="647"/>
        <v>0</v>
      </c>
      <c r="BO5917">
        <f t="shared" si="648"/>
        <v>0</v>
      </c>
      <c r="CC5917">
        <f t="shared" si="649"/>
        <v>0</v>
      </c>
      <c r="CD5917">
        <f t="shared" si="650"/>
        <v>0</v>
      </c>
      <c r="CG5917">
        <f ca="1">IFERROR(INDIRECT("IVA!X"&amp;MATCH(MID(COMPRAS!C5817,1,2)&amp;MID(COMPRAS!F5817,1,2)&amp;MID(COMPRAS!D5817,1,2),IVA!W:W,0)),"SIN COD.")</f>
        <v>0</v>
      </c>
      <c r="CH5917">
        <f ca="1">IFERROR(INDIRECT("IVA!Y"&amp;MATCH(MID(COMPRAS!C5817,1,2)&amp;MID(COMPRAS!F5817,1,2)&amp;MID(COMPRAS!D5817,1,2),IVA!W:W,0)),"SIN COD.")</f>
        <v>0</v>
      </c>
    </row>
    <row r="5918" spans="1:86" x14ac:dyDescent="0.25">
      <c r="A5918"/>
      <c r="B5918"/>
      <c r="D5918"/>
      <c r="AL5918">
        <f t="shared" si="644"/>
        <v>0</v>
      </c>
      <c r="AQ5918">
        <f t="shared" si="645"/>
        <v>0</v>
      </c>
      <c r="AR5918" t="str">
        <f>IFERROR(IF(OR(AP5918=338,AP5918=340,AP5918=341,AP5918=342,AP5918="342A",AP5918="342B"),PorcenRet(AP5918,AT5918,AU5918),INDEX(PORCENTAJEBUSCAR,MATCH(AP5918,CódigoRET,0),4)*1),"")</f>
        <v/>
      </c>
      <c r="AS5918">
        <f t="shared" si="646"/>
        <v>0</v>
      </c>
      <c r="BF5918" t="str">
        <f>IFERROR(IF(OR(BD5918=338,BD5918=340,BD5918=341,BD5918=342,BD5918="342A",BD5918="342B"),PorcenRet(BD5918,BH5918,BI5918),INDEX(PORCENTAJEBUSCAR,MATCH(BD5918,CódigoRET,0),4)*1),"")</f>
        <v/>
      </c>
      <c r="BG5918">
        <f t="shared" si="647"/>
        <v>0</v>
      </c>
      <c r="BO5918">
        <f t="shared" si="648"/>
        <v>0</v>
      </c>
      <c r="CC5918">
        <f t="shared" si="649"/>
        <v>0</v>
      </c>
      <c r="CD5918">
        <f t="shared" si="650"/>
        <v>0</v>
      </c>
      <c r="CG5918">
        <f ca="1">IFERROR(INDIRECT("IVA!X"&amp;MATCH(MID(COMPRAS!C5818,1,2)&amp;MID(COMPRAS!F5818,1,2)&amp;MID(COMPRAS!D5818,1,2),IVA!W:W,0)),"SIN COD.")</f>
        <v>0</v>
      </c>
      <c r="CH5918">
        <f ca="1">IFERROR(INDIRECT("IVA!Y"&amp;MATCH(MID(COMPRAS!C5818,1,2)&amp;MID(COMPRAS!F5818,1,2)&amp;MID(COMPRAS!D5818,1,2),IVA!W:W,0)),"SIN COD.")</f>
        <v>0</v>
      </c>
    </row>
    <row r="5919" spans="1:86" x14ac:dyDescent="0.25">
      <c r="A5919"/>
      <c r="B5919"/>
      <c r="D5919"/>
      <c r="AL5919">
        <f t="shared" si="644"/>
        <v>0</v>
      </c>
      <c r="AQ5919">
        <f t="shared" si="645"/>
        <v>0</v>
      </c>
      <c r="AR5919" t="str">
        <f>IFERROR(IF(OR(AP5919=338,AP5919=340,AP5919=341,AP5919=342,AP5919="342A",AP5919="342B"),PorcenRet(AP5919,AT5919,AU5919),INDEX(PORCENTAJEBUSCAR,MATCH(AP5919,CódigoRET,0),4)*1),"")</f>
        <v/>
      </c>
      <c r="AS5919">
        <f t="shared" si="646"/>
        <v>0</v>
      </c>
      <c r="BF5919" t="str">
        <f>IFERROR(IF(OR(BD5919=338,BD5919=340,BD5919=341,BD5919=342,BD5919="342A",BD5919="342B"),PorcenRet(BD5919,BH5919,BI5919),INDEX(PORCENTAJEBUSCAR,MATCH(BD5919,CódigoRET,0),4)*1),"")</f>
        <v/>
      </c>
      <c r="BG5919">
        <f t="shared" si="647"/>
        <v>0</v>
      </c>
      <c r="BO5919">
        <f t="shared" si="648"/>
        <v>0</v>
      </c>
      <c r="CC5919">
        <f t="shared" si="649"/>
        <v>0</v>
      </c>
      <c r="CD5919">
        <f t="shared" si="650"/>
        <v>0</v>
      </c>
      <c r="CG5919">
        <f ca="1">IFERROR(INDIRECT("IVA!X"&amp;MATCH(MID(COMPRAS!C5819,1,2)&amp;MID(COMPRAS!F5819,1,2)&amp;MID(COMPRAS!D5819,1,2),IVA!W:W,0)),"SIN COD.")</f>
        <v>0</v>
      </c>
      <c r="CH5919">
        <f ca="1">IFERROR(INDIRECT("IVA!Y"&amp;MATCH(MID(COMPRAS!C5819,1,2)&amp;MID(COMPRAS!F5819,1,2)&amp;MID(COMPRAS!D5819,1,2),IVA!W:W,0)),"SIN COD.")</f>
        <v>0</v>
      </c>
    </row>
    <row r="5920" spans="1:86" x14ac:dyDescent="0.25">
      <c r="A5920"/>
      <c r="B5920"/>
      <c r="D5920"/>
      <c r="AL5920">
        <f t="shared" si="644"/>
        <v>0</v>
      </c>
      <c r="AQ5920">
        <f t="shared" si="645"/>
        <v>0</v>
      </c>
      <c r="AR5920" t="str">
        <f>IFERROR(IF(OR(AP5920=338,AP5920=340,AP5920=341,AP5920=342,AP5920="342A",AP5920="342B"),PorcenRet(AP5920,AT5920,AU5920),INDEX(PORCENTAJEBUSCAR,MATCH(AP5920,CódigoRET,0),4)*1),"")</f>
        <v/>
      </c>
      <c r="AS5920">
        <f t="shared" si="646"/>
        <v>0</v>
      </c>
      <c r="BF5920" t="str">
        <f>IFERROR(IF(OR(BD5920=338,BD5920=340,BD5920=341,BD5920=342,BD5920="342A",BD5920="342B"),PorcenRet(BD5920,BH5920,BI5920),INDEX(PORCENTAJEBUSCAR,MATCH(BD5920,CódigoRET,0),4)*1),"")</f>
        <v/>
      </c>
      <c r="BG5920">
        <f t="shared" si="647"/>
        <v>0</v>
      </c>
      <c r="BO5920">
        <f t="shared" si="648"/>
        <v>0</v>
      </c>
      <c r="CC5920">
        <f t="shared" si="649"/>
        <v>0</v>
      </c>
      <c r="CD5920">
        <f t="shared" si="650"/>
        <v>0</v>
      </c>
      <c r="CG5920">
        <f ca="1">IFERROR(INDIRECT("IVA!X"&amp;MATCH(MID(COMPRAS!C5820,1,2)&amp;MID(COMPRAS!F5820,1,2)&amp;MID(COMPRAS!D5820,1,2),IVA!W:W,0)),"SIN COD.")</f>
        <v>0</v>
      </c>
      <c r="CH5920">
        <f ca="1">IFERROR(INDIRECT("IVA!Y"&amp;MATCH(MID(COMPRAS!C5820,1,2)&amp;MID(COMPRAS!F5820,1,2)&amp;MID(COMPRAS!D5820,1,2),IVA!W:W,0)),"SIN COD.")</f>
        <v>0</v>
      </c>
    </row>
    <row r="5921" spans="1:86" x14ac:dyDescent="0.25">
      <c r="A5921"/>
      <c r="B5921"/>
      <c r="D5921"/>
      <c r="AL5921">
        <f t="shared" si="644"/>
        <v>0</v>
      </c>
      <c r="AQ5921">
        <f t="shared" si="645"/>
        <v>0</v>
      </c>
      <c r="AR5921" t="str">
        <f>IFERROR(IF(OR(AP5921=338,AP5921=340,AP5921=341,AP5921=342,AP5921="342A",AP5921="342B"),PorcenRet(AP5921,AT5921,AU5921),INDEX(PORCENTAJEBUSCAR,MATCH(AP5921,CódigoRET,0),4)*1),"")</f>
        <v/>
      </c>
      <c r="AS5921">
        <f t="shared" si="646"/>
        <v>0</v>
      </c>
      <c r="BF5921" t="str">
        <f>IFERROR(IF(OR(BD5921=338,BD5921=340,BD5921=341,BD5921=342,BD5921="342A",BD5921="342B"),PorcenRet(BD5921,BH5921,BI5921),INDEX(PORCENTAJEBUSCAR,MATCH(BD5921,CódigoRET,0),4)*1),"")</f>
        <v/>
      </c>
      <c r="BG5921">
        <f t="shared" si="647"/>
        <v>0</v>
      </c>
      <c r="BO5921">
        <f t="shared" si="648"/>
        <v>0</v>
      </c>
      <c r="CC5921">
        <f t="shared" si="649"/>
        <v>0</v>
      </c>
      <c r="CD5921">
        <f t="shared" si="650"/>
        <v>0</v>
      </c>
      <c r="CG5921">
        <f ca="1">IFERROR(INDIRECT("IVA!X"&amp;MATCH(MID(COMPRAS!C5821,1,2)&amp;MID(COMPRAS!F5821,1,2)&amp;MID(COMPRAS!D5821,1,2),IVA!W:W,0)),"SIN COD.")</f>
        <v>0</v>
      </c>
      <c r="CH5921">
        <f ca="1">IFERROR(INDIRECT("IVA!Y"&amp;MATCH(MID(COMPRAS!C5821,1,2)&amp;MID(COMPRAS!F5821,1,2)&amp;MID(COMPRAS!D5821,1,2),IVA!W:W,0)),"SIN COD.")</f>
        <v>0</v>
      </c>
    </row>
    <row r="5922" spans="1:86" x14ac:dyDescent="0.25">
      <c r="A5922"/>
      <c r="B5922"/>
      <c r="D5922"/>
      <c r="AL5922">
        <f t="shared" si="644"/>
        <v>0</v>
      </c>
      <c r="AQ5922">
        <f t="shared" si="645"/>
        <v>0</v>
      </c>
      <c r="AR5922" t="str">
        <f>IFERROR(IF(OR(AP5922=338,AP5922=340,AP5922=341,AP5922=342,AP5922="342A",AP5922="342B"),PorcenRet(AP5922,AT5922,AU5922),INDEX(PORCENTAJEBUSCAR,MATCH(AP5922,CódigoRET,0),4)*1),"")</f>
        <v/>
      </c>
      <c r="AS5922">
        <f t="shared" si="646"/>
        <v>0</v>
      </c>
      <c r="BF5922" t="str">
        <f>IFERROR(IF(OR(BD5922=338,BD5922=340,BD5922=341,BD5922=342,BD5922="342A",BD5922="342B"),PorcenRet(BD5922,BH5922,BI5922),INDEX(PORCENTAJEBUSCAR,MATCH(BD5922,CódigoRET,0),4)*1),"")</f>
        <v/>
      </c>
      <c r="BG5922">
        <f t="shared" si="647"/>
        <v>0</v>
      </c>
      <c r="BO5922">
        <f t="shared" si="648"/>
        <v>0</v>
      </c>
      <c r="CC5922">
        <f t="shared" si="649"/>
        <v>0</v>
      </c>
      <c r="CD5922">
        <f t="shared" si="650"/>
        <v>0</v>
      </c>
      <c r="CG5922">
        <f ca="1">IFERROR(INDIRECT("IVA!X"&amp;MATCH(MID(COMPRAS!C5822,1,2)&amp;MID(COMPRAS!F5822,1,2)&amp;MID(COMPRAS!D5822,1,2),IVA!W:W,0)),"SIN COD.")</f>
        <v>0</v>
      </c>
      <c r="CH5922">
        <f ca="1">IFERROR(INDIRECT("IVA!Y"&amp;MATCH(MID(COMPRAS!C5822,1,2)&amp;MID(COMPRAS!F5822,1,2)&amp;MID(COMPRAS!D5822,1,2),IVA!W:W,0)),"SIN COD.")</f>
        <v>0</v>
      </c>
    </row>
    <row r="5923" spans="1:86" x14ac:dyDescent="0.25">
      <c r="A5923"/>
      <c r="B5923"/>
      <c r="D5923"/>
      <c r="AL5923">
        <f t="shared" si="644"/>
        <v>0</v>
      </c>
      <c r="AQ5923">
        <f t="shared" si="645"/>
        <v>0</v>
      </c>
      <c r="AR5923" t="str">
        <f>IFERROR(IF(OR(AP5923=338,AP5923=340,AP5923=341,AP5923=342,AP5923="342A",AP5923="342B"),PorcenRet(AP5923,AT5923,AU5923),INDEX(PORCENTAJEBUSCAR,MATCH(AP5923,CódigoRET,0),4)*1),"")</f>
        <v/>
      </c>
      <c r="AS5923">
        <f t="shared" si="646"/>
        <v>0</v>
      </c>
      <c r="BF5923" t="str">
        <f>IFERROR(IF(OR(BD5923=338,BD5923=340,BD5923=341,BD5923=342,BD5923="342A",BD5923="342B"),PorcenRet(BD5923,BH5923,BI5923),INDEX(PORCENTAJEBUSCAR,MATCH(BD5923,CódigoRET,0),4)*1),"")</f>
        <v/>
      </c>
      <c r="BG5923">
        <f t="shared" si="647"/>
        <v>0</v>
      </c>
      <c r="BO5923">
        <f t="shared" si="648"/>
        <v>0</v>
      </c>
      <c r="CC5923">
        <f t="shared" si="649"/>
        <v>0</v>
      </c>
      <c r="CD5923">
        <f t="shared" si="650"/>
        <v>0</v>
      </c>
      <c r="CG5923">
        <f ca="1">IFERROR(INDIRECT("IVA!X"&amp;MATCH(MID(COMPRAS!C5823,1,2)&amp;MID(COMPRAS!F5823,1,2)&amp;MID(COMPRAS!D5823,1,2),IVA!W:W,0)),"SIN COD.")</f>
        <v>0</v>
      </c>
      <c r="CH5923">
        <f ca="1">IFERROR(INDIRECT("IVA!Y"&amp;MATCH(MID(COMPRAS!C5823,1,2)&amp;MID(COMPRAS!F5823,1,2)&amp;MID(COMPRAS!D5823,1,2),IVA!W:W,0)),"SIN COD.")</f>
        <v>0</v>
      </c>
    </row>
    <row r="5924" spans="1:86" x14ac:dyDescent="0.25">
      <c r="A5924"/>
      <c r="B5924"/>
      <c r="D5924"/>
      <c r="AL5924">
        <f t="shared" si="644"/>
        <v>0</v>
      </c>
      <c r="AQ5924">
        <f t="shared" si="645"/>
        <v>0</v>
      </c>
      <c r="AR5924" t="str">
        <f>IFERROR(IF(OR(AP5924=338,AP5924=340,AP5924=341,AP5924=342,AP5924="342A",AP5924="342B"),PorcenRet(AP5924,AT5924,AU5924),INDEX(PORCENTAJEBUSCAR,MATCH(AP5924,CódigoRET,0),4)*1),"")</f>
        <v/>
      </c>
      <c r="AS5924">
        <f t="shared" si="646"/>
        <v>0</v>
      </c>
      <c r="BF5924" t="str">
        <f>IFERROR(IF(OR(BD5924=338,BD5924=340,BD5924=341,BD5924=342,BD5924="342A",BD5924="342B"),PorcenRet(BD5924,BH5924,BI5924),INDEX(PORCENTAJEBUSCAR,MATCH(BD5924,CódigoRET,0),4)*1),"")</f>
        <v/>
      </c>
      <c r="BG5924">
        <f t="shared" si="647"/>
        <v>0</v>
      </c>
      <c r="BO5924">
        <f t="shared" si="648"/>
        <v>0</v>
      </c>
      <c r="CC5924">
        <f t="shared" si="649"/>
        <v>0</v>
      </c>
      <c r="CD5924">
        <f t="shared" si="650"/>
        <v>0</v>
      </c>
      <c r="CG5924">
        <f ca="1">IFERROR(INDIRECT("IVA!X"&amp;MATCH(MID(COMPRAS!C5824,1,2)&amp;MID(COMPRAS!F5824,1,2)&amp;MID(COMPRAS!D5824,1,2),IVA!W:W,0)),"SIN COD.")</f>
        <v>0</v>
      </c>
      <c r="CH5924">
        <f ca="1">IFERROR(INDIRECT("IVA!Y"&amp;MATCH(MID(COMPRAS!C5824,1,2)&amp;MID(COMPRAS!F5824,1,2)&amp;MID(COMPRAS!D5824,1,2),IVA!W:W,0)),"SIN COD.")</f>
        <v>0</v>
      </c>
    </row>
    <row r="5925" spans="1:86" x14ac:dyDescent="0.25">
      <c r="A5925"/>
      <c r="B5925"/>
      <c r="D5925"/>
      <c r="AL5925">
        <f t="shared" si="644"/>
        <v>0</v>
      </c>
      <c r="AQ5925">
        <f t="shared" si="645"/>
        <v>0</v>
      </c>
      <c r="AR5925" t="str">
        <f>IFERROR(IF(OR(AP5925=338,AP5925=340,AP5925=341,AP5925=342,AP5925="342A",AP5925="342B"),PorcenRet(AP5925,AT5925,AU5925),INDEX(PORCENTAJEBUSCAR,MATCH(AP5925,CódigoRET,0),4)*1),"")</f>
        <v/>
      </c>
      <c r="AS5925">
        <f t="shared" si="646"/>
        <v>0</v>
      </c>
      <c r="BF5925" t="str">
        <f>IFERROR(IF(OR(BD5925=338,BD5925=340,BD5925=341,BD5925=342,BD5925="342A",BD5925="342B"),PorcenRet(BD5925,BH5925,BI5925),INDEX(PORCENTAJEBUSCAR,MATCH(BD5925,CódigoRET,0),4)*1),"")</f>
        <v/>
      </c>
      <c r="BG5925">
        <f t="shared" si="647"/>
        <v>0</v>
      </c>
      <c r="BO5925">
        <f t="shared" si="648"/>
        <v>0</v>
      </c>
      <c r="CC5925">
        <f t="shared" si="649"/>
        <v>0</v>
      </c>
      <c r="CD5925">
        <f t="shared" si="650"/>
        <v>0</v>
      </c>
      <c r="CG5925">
        <f ca="1">IFERROR(INDIRECT("IVA!X"&amp;MATCH(MID(COMPRAS!C5825,1,2)&amp;MID(COMPRAS!F5825,1,2)&amp;MID(COMPRAS!D5825,1,2),IVA!W:W,0)),"SIN COD.")</f>
        <v>0</v>
      </c>
      <c r="CH5925">
        <f ca="1">IFERROR(INDIRECT("IVA!Y"&amp;MATCH(MID(COMPRAS!C5825,1,2)&amp;MID(COMPRAS!F5825,1,2)&amp;MID(COMPRAS!D5825,1,2),IVA!W:W,0)),"SIN COD.")</f>
        <v>0</v>
      </c>
    </row>
    <row r="5926" spans="1:86" x14ac:dyDescent="0.25">
      <c r="A5926"/>
      <c r="B5926"/>
      <c r="D5926"/>
      <c r="AL5926">
        <f t="shared" si="644"/>
        <v>0</v>
      </c>
      <c r="AQ5926">
        <f t="shared" si="645"/>
        <v>0</v>
      </c>
      <c r="AR5926" t="str">
        <f>IFERROR(IF(OR(AP5926=338,AP5926=340,AP5926=341,AP5926=342,AP5926="342A",AP5926="342B"),PorcenRet(AP5926,AT5926,AU5926),INDEX(PORCENTAJEBUSCAR,MATCH(AP5926,CódigoRET,0),4)*1),"")</f>
        <v/>
      </c>
      <c r="AS5926">
        <f t="shared" si="646"/>
        <v>0</v>
      </c>
      <c r="BF5926" t="str">
        <f>IFERROR(IF(OR(BD5926=338,BD5926=340,BD5926=341,BD5926=342,BD5926="342A",BD5926="342B"),PorcenRet(BD5926,BH5926,BI5926),INDEX(PORCENTAJEBUSCAR,MATCH(BD5926,CódigoRET,0),4)*1),"")</f>
        <v/>
      </c>
      <c r="BG5926">
        <f t="shared" si="647"/>
        <v>0</v>
      </c>
      <c r="BO5926">
        <f t="shared" si="648"/>
        <v>0</v>
      </c>
      <c r="CC5926">
        <f t="shared" si="649"/>
        <v>0</v>
      </c>
      <c r="CD5926">
        <f t="shared" si="650"/>
        <v>0</v>
      </c>
      <c r="CG5926">
        <f ca="1">IFERROR(INDIRECT("IVA!X"&amp;MATCH(MID(COMPRAS!C5826,1,2)&amp;MID(COMPRAS!F5826,1,2)&amp;MID(COMPRAS!D5826,1,2),IVA!W:W,0)),"SIN COD.")</f>
        <v>0</v>
      </c>
      <c r="CH5926">
        <f ca="1">IFERROR(INDIRECT("IVA!Y"&amp;MATCH(MID(COMPRAS!C5826,1,2)&amp;MID(COMPRAS!F5826,1,2)&amp;MID(COMPRAS!D5826,1,2),IVA!W:W,0)),"SIN COD.")</f>
        <v>0</v>
      </c>
    </row>
    <row r="5927" spans="1:86" x14ac:dyDescent="0.25">
      <c r="A5927"/>
      <c r="B5927"/>
      <c r="D5927"/>
      <c r="AL5927">
        <f t="shared" si="644"/>
        <v>0</v>
      </c>
      <c r="AQ5927">
        <f t="shared" si="645"/>
        <v>0</v>
      </c>
      <c r="AR5927" t="str">
        <f>IFERROR(IF(OR(AP5927=338,AP5927=340,AP5927=341,AP5927=342,AP5927="342A",AP5927="342B"),PorcenRet(AP5927,AT5927,AU5927),INDEX(PORCENTAJEBUSCAR,MATCH(AP5927,CódigoRET,0),4)*1),"")</f>
        <v/>
      </c>
      <c r="AS5927">
        <f t="shared" si="646"/>
        <v>0</v>
      </c>
      <c r="BF5927" t="str">
        <f>IFERROR(IF(OR(BD5927=338,BD5927=340,BD5927=341,BD5927=342,BD5927="342A",BD5927="342B"),PorcenRet(BD5927,BH5927,BI5927),INDEX(PORCENTAJEBUSCAR,MATCH(BD5927,CódigoRET,0),4)*1),"")</f>
        <v/>
      </c>
      <c r="BG5927">
        <f t="shared" si="647"/>
        <v>0</v>
      </c>
      <c r="BO5927">
        <f t="shared" si="648"/>
        <v>0</v>
      </c>
      <c r="CC5927">
        <f t="shared" si="649"/>
        <v>0</v>
      </c>
      <c r="CD5927">
        <f t="shared" si="650"/>
        <v>0</v>
      </c>
      <c r="CG5927">
        <f ca="1">IFERROR(INDIRECT("IVA!X"&amp;MATCH(MID(COMPRAS!C5827,1,2)&amp;MID(COMPRAS!F5827,1,2)&amp;MID(COMPRAS!D5827,1,2),IVA!W:W,0)),"SIN COD.")</f>
        <v>0</v>
      </c>
      <c r="CH5927">
        <f ca="1">IFERROR(INDIRECT("IVA!Y"&amp;MATCH(MID(COMPRAS!C5827,1,2)&amp;MID(COMPRAS!F5827,1,2)&amp;MID(COMPRAS!D5827,1,2),IVA!W:W,0)),"SIN COD.")</f>
        <v>0</v>
      </c>
    </row>
    <row r="5928" spans="1:86" x14ac:dyDescent="0.25">
      <c r="A5928"/>
      <c r="B5928"/>
      <c r="D5928"/>
      <c r="AL5928">
        <f t="shared" si="644"/>
        <v>0</v>
      </c>
      <c r="AQ5928">
        <f t="shared" si="645"/>
        <v>0</v>
      </c>
      <c r="AR5928" t="str">
        <f>IFERROR(IF(OR(AP5928=338,AP5928=340,AP5928=341,AP5928=342,AP5928="342A",AP5928="342B"),PorcenRet(AP5928,AT5928,AU5928),INDEX(PORCENTAJEBUSCAR,MATCH(AP5928,CódigoRET,0),4)*1),"")</f>
        <v/>
      </c>
      <c r="AS5928">
        <f t="shared" si="646"/>
        <v>0</v>
      </c>
      <c r="BF5928" t="str">
        <f>IFERROR(IF(OR(BD5928=338,BD5928=340,BD5928=341,BD5928=342,BD5928="342A",BD5928="342B"),PorcenRet(BD5928,BH5928,BI5928),INDEX(PORCENTAJEBUSCAR,MATCH(BD5928,CódigoRET,0),4)*1),"")</f>
        <v/>
      </c>
      <c r="BG5928">
        <f t="shared" si="647"/>
        <v>0</v>
      </c>
      <c r="BO5928">
        <f t="shared" si="648"/>
        <v>0</v>
      </c>
      <c r="CC5928">
        <f t="shared" si="649"/>
        <v>0</v>
      </c>
      <c r="CD5928">
        <f t="shared" si="650"/>
        <v>0</v>
      </c>
      <c r="CG5928">
        <f ca="1">IFERROR(INDIRECT("IVA!X"&amp;MATCH(MID(COMPRAS!C5828,1,2)&amp;MID(COMPRAS!F5828,1,2)&amp;MID(COMPRAS!D5828,1,2),IVA!W:W,0)),"SIN COD.")</f>
        <v>0</v>
      </c>
      <c r="CH5928">
        <f ca="1">IFERROR(INDIRECT("IVA!Y"&amp;MATCH(MID(COMPRAS!C5828,1,2)&amp;MID(COMPRAS!F5828,1,2)&amp;MID(COMPRAS!D5828,1,2),IVA!W:W,0)),"SIN COD.")</f>
        <v>0</v>
      </c>
    </row>
    <row r="5929" spans="1:86" x14ac:dyDescent="0.25">
      <c r="A5929"/>
      <c r="B5929"/>
      <c r="D5929"/>
      <c r="AL5929">
        <f t="shared" si="644"/>
        <v>0</v>
      </c>
      <c r="AQ5929">
        <f t="shared" si="645"/>
        <v>0</v>
      </c>
      <c r="AR5929" t="str">
        <f>IFERROR(IF(OR(AP5929=338,AP5929=340,AP5929=341,AP5929=342,AP5929="342A",AP5929="342B"),PorcenRet(AP5929,AT5929,AU5929),INDEX(PORCENTAJEBUSCAR,MATCH(AP5929,CódigoRET,0),4)*1),"")</f>
        <v/>
      </c>
      <c r="AS5929">
        <f t="shared" si="646"/>
        <v>0</v>
      </c>
      <c r="BF5929" t="str">
        <f>IFERROR(IF(OR(BD5929=338,BD5929=340,BD5929=341,BD5929=342,BD5929="342A",BD5929="342B"),PorcenRet(BD5929,BH5929,BI5929),INDEX(PORCENTAJEBUSCAR,MATCH(BD5929,CódigoRET,0),4)*1),"")</f>
        <v/>
      </c>
      <c r="BG5929">
        <f t="shared" si="647"/>
        <v>0</v>
      </c>
      <c r="BO5929">
        <f t="shared" si="648"/>
        <v>0</v>
      </c>
      <c r="CC5929">
        <f t="shared" si="649"/>
        <v>0</v>
      </c>
      <c r="CD5929">
        <f t="shared" si="650"/>
        <v>0</v>
      </c>
      <c r="CG5929">
        <f ca="1">IFERROR(INDIRECT("IVA!X"&amp;MATCH(MID(COMPRAS!C5829,1,2)&amp;MID(COMPRAS!F5829,1,2)&amp;MID(COMPRAS!D5829,1,2),IVA!W:W,0)),"SIN COD.")</f>
        <v>0</v>
      </c>
      <c r="CH5929">
        <f ca="1">IFERROR(INDIRECT("IVA!Y"&amp;MATCH(MID(COMPRAS!C5829,1,2)&amp;MID(COMPRAS!F5829,1,2)&amp;MID(COMPRAS!D5829,1,2),IVA!W:W,0)),"SIN COD.")</f>
        <v>0</v>
      </c>
    </row>
    <row r="5930" spans="1:86" x14ac:dyDescent="0.25">
      <c r="A5930"/>
      <c r="B5930"/>
      <c r="D5930"/>
      <c r="AL5930">
        <f t="shared" si="644"/>
        <v>0</v>
      </c>
      <c r="AQ5930">
        <f t="shared" si="645"/>
        <v>0</v>
      </c>
      <c r="AR5930" t="str">
        <f>IFERROR(IF(OR(AP5930=338,AP5930=340,AP5930=341,AP5930=342,AP5930="342A",AP5930="342B"),PorcenRet(AP5930,AT5930,AU5930),INDEX(PORCENTAJEBUSCAR,MATCH(AP5930,CódigoRET,0),4)*1),"")</f>
        <v/>
      </c>
      <c r="AS5930">
        <f t="shared" si="646"/>
        <v>0</v>
      </c>
      <c r="BF5930" t="str">
        <f>IFERROR(IF(OR(BD5930=338,BD5930=340,BD5930=341,BD5930=342,BD5930="342A",BD5930="342B"),PorcenRet(BD5930,BH5930,BI5930),INDEX(PORCENTAJEBUSCAR,MATCH(BD5930,CódigoRET,0),4)*1),"")</f>
        <v/>
      </c>
      <c r="BG5930">
        <f t="shared" si="647"/>
        <v>0</v>
      </c>
      <c r="BO5930">
        <f t="shared" si="648"/>
        <v>0</v>
      </c>
      <c r="CC5930">
        <f t="shared" si="649"/>
        <v>0</v>
      </c>
      <c r="CD5930">
        <f t="shared" si="650"/>
        <v>0</v>
      </c>
      <c r="CG5930">
        <f ca="1">IFERROR(INDIRECT("IVA!X"&amp;MATCH(MID(COMPRAS!C5830,1,2)&amp;MID(COMPRAS!F5830,1,2)&amp;MID(COMPRAS!D5830,1,2),IVA!W:W,0)),"SIN COD.")</f>
        <v>0</v>
      </c>
      <c r="CH5930">
        <f ca="1">IFERROR(INDIRECT("IVA!Y"&amp;MATCH(MID(COMPRAS!C5830,1,2)&amp;MID(COMPRAS!F5830,1,2)&amp;MID(COMPRAS!D5830,1,2),IVA!W:W,0)),"SIN COD.")</f>
        <v>0</v>
      </c>
    </row>
    <row r="5931" spans="1:86" x14ac:dyDescent="0.25">
      <c r="A5931"/>
      <c r="B5931"/>
      <c r="D5931"/>
      <c r="AL5931">
        <f t="shared" si="644"/>
        <v>0</v>
      </c>
      <c r="AQ5931">
        <f t="shared" si="645"/>
        <v>0</v>
      </c>
      <c r="AR5931" t="str">
        <f>IFERROR(IF(OR(AP5931=338,AP5931=340,AP5931=341,AP5931=342,AP5931="342A",AP5931="342B"),PorcenRet(AP5931,AT5931,AU5931),INDEX(PORCENTAJEBUSCAR,MATCH(AP5931,CódigoRET,0),4)*1),"")</f>
        <v/>
      </c>
      <c r="AS5931">
        <f t="shared" si="646"/>
        <v>0</v>
      </c>
      <c r="BF5931" t="str">
        <f>IFERROR(IF(OR(BD5931=338,BD5931=340,BD5931=341,BD5931=342,BD5931="342A",BD5931="342B"),PorcenRet(BD5931,BH5931,BI5931),INDEX(PORCENTAJEBUSCAR,MATCH(BD5931,CódigoRET,0),4)*1),"")</f>
        <v/>
      </c>
      <c r="BG5931">
        <f t="shared" si="647"/>
        <v>0</v>
      </c>
      <c r="BO5931">
        <f t="shared" si="648"/>
        <v>0</v>
      </c>
      <c r="CC5931">
        <f t="shared" si="649"/>
        <v>0</v>
      </c>
      <c r="CD5931">
        <f t="shared" si="650"/>
        <v>0</v>
      </c>
      <c r="CG5931">
        <f ca="1">IFERROR(INDIRECT("IVA!X"&amp;MATCH(MID(COMPRAS!C5831,1,2)&amp;MID(COMPRAS!F5831,1,2)&amp;MID(COMPRAS!D5831,1,2),IVA!W:W,0)),"SIN COD.")</f>
        <v>0</v>
      </c>
      <c r="CH5931">
        <f ca="1">IFERROR(INDIRECT("IVA!Y"&amp;MATCH(MID(COMPRAS!C5831,1,2)&amp;MID(COMPRAS!F5831,1,2)&amp;MID(COMPRAS!D5831,1,2),IVA!W:W,0)),"SIN COD.")</f>
        <v>0</v>
      </c>
    </row>
    <row r="5932" spans="1:86" x14ac:dyDescent="0.25">
      <c r="A5932"/>
      <c r="B5932"/>
      <c r="D5932"/>
      <c r="AL5932">
        <f t="shared" si="644"/>
        <v>0</v>
      </c>
      <c r="AQ5932">
        <f t="shared" si="645"/>
        <v>0</v>
      </c>
      <c r="AR5932" t="str">
        <f>IFERROR(IF(OR(AP5932=338,AP5932=340,AP5932=341,AP5932=342,AP5932="342A",AP5932="342B"),PorcenRet(AP5932,AT5932,AU5932),INDEX(PORCENTAJEBUSCAR,MATCH(AP5932,CódigoRET,0),4)*1),"")</f>
        <v/>
      </c>
      <c r="AS5932">
        <f t="shared" si="646"/>
        <v>0</v>
      </c>
      <c r="BF5932" t="str">
        <f>IFERROR(IF(OR(BD5932=338,BD5932=340,BD5932=341,BD5932=342,BD5932="342A",BD5932="342B"),PorcenRet(BD5932,BH5932,BI5932),INDEX(PORCENTAJEBUSCAR,MATCH(BD5932,CódigoRET,0),4)*1),"")</f>
        <v/>
      </c>
      <c r="BG5932">
        <f t="shared" si="647"/>
        <v>0</v>
      </c>
      <c r="BO5932">
        <f t="shared" si="648"/>
        <v>0</v>
      </c>
      <c r="CC5932">
        <f t="shared" si="649"/>
        <v>0</v>
      </c>
      <c r="CD5932">
        <f t="shared" si="650"/>
        <v>0</v>
      </c>
      <c r="CG5932">
        <f ca="1">IFERROR(INDIRECT("IVA!X"&amp;MATCH(MID(COMPRAS!C5832,1,2)&amp;MID(COMPRAS!F5832,1,2)&amp;MID(COMPRAS!D5832,1,2),IVA!W:W,0)),"SIN COD.")</f>
        <v>0</v>
      </c>
      <c r="CH5932">
        <f ca="1">IFERROR(INDIRECT("IVA!Y"&amp;MATCH(MID(COMPRAS!C5832,1,2)&amp;MID(COMPRAS!F5832,1,2)&amp;MID(COMPRAS!D5832,1,2),IVA!W:W,0)),"SIN COD.")</f>
        <v>0</v>
      </c>
    </row>
    <row r="5933" spans="1:86" x14ac:dyDescent="0.25">
      <c r="A5933"/>
      <c r="B5933"/>
      <c r="D5933"/>
      <c r="AL5933">
        <f t="shared" si="644"/>
        <v>0</v>
      </c>
      <c r="AQ5933">
        <f t="shared" si="645"/>
        <v>0</v>
      </c>
      <c r="AR5933" t="str">
        <f>IFERROR(IF(OR(AP5933=338,AP5933=340,AP5933=341,AP5933=342,AP5933="342A",AP5933="342B"),PorcenRet(AP5933,AT5933,AU5933),INDEX(PORCENTAJEBUSCAR,MATCH(AP5933,CódigoRET,0),4)*1),"")</f>
        <v/>
      </c>
      <c r="AS5933">
        <f t="shared" si="646"/>
        <v>0</v>
      </c>
      <c r="BF5933" t="str">
        <f>IFERROR(IF(OR(BD5933=338,BD5933=340,BD5933=341,BD5933=342,BD5933="342A",BD5933="342B"),PorcenRet(BD5933,BH5933,BI5933),INDEX(PORCENTAJEBUSCAR,MATCH(BD5933,CódigoRET,0),4)*1),"")</f>
        <v/>
      </c>
      <c r="BG5933">
        <f t="shared" si="647"/>
        <v>0</v>
      </c>
      <c r="BO5933">
        <f t="shared" si="648"/>
        <v>0</v>
      </c>
      <c r="CC5933">
        <f t="shared" si="649"/>
        <v>0</v>
      </c>
      <c r="CD5933">
        <f t="shared" si="650"/>
        <v>0</v>
      </c>
      <c r="CG5933">
        <f ca="1">IFERROR(INDIRECT("IVA!X"&amp;MATCH(MID(COMPRAS!C5833,1,2)&amp;MID(COMPRAS!F5833,1,2)&amp;MID(COMPRAS!D5833,1,2),IVA!W:W,0)),"SIN COD.")</f>
        <v>0</v>
      </c>
      <c r="CH5933">
        <f ca="1">IFERROR(INDIRECT("IVA!Y"&amp;MATCH(MID(COMPRAS!C5833,1,2)&amp;MID(COMPRAS!F5833,1,2)&amp;MID(COMPRAS!D5833,1,2),IVA!W:W,0)),"SIN COD.")</f>
        <v>0</v>
      </c>
    </row>
    <row r="5934" spans="1:86" x14ac:dyDescent="0.25">
      <c r="A5934"/>
      <c r="B5934"/>
      <c r="D5934"/>
      <c r="AL5934">
        <f t="shared" si="644"/>
        <v>0</v>
      </c>
      <c r="AQ5934">
        <f t="shared" si="645"/>
        <v>0</v>
      </c>
      <c r="AR5934" t="str">
        <f>IFERROR(IF(OR(AP5934=338,AP5934=340,AP5934=341,AP5934=342,AP5934="342A",AP5934="342B"),PorcenRet(AP5934,AT5934,AU5934),INDEX(PORCENTAJEBUSCAR,MATCH(AP5934,CódigoRET,0),4)*1),"")</f>
        <v/>
      </c>
      <c r="AS5934">
        <f t="shared" si="646"/>
        <v>0</v>
      </c>
      <c r="BF5934" t="str">
        <f>IFERROR(IF(OR(BD5934=338,BD5934=340,BD5934=341,BD5934=342,BD5934="342A",BD5934="342B"),PorcenRet(BD5934,BH5934,BI5934),INDEX(PORCENTAJEBUSCAR,MATCH(BD5934,CódigoRET,0),4)*1),"")</f>
        <v/>
      </c>
      <c r="BG5934">
        <f t="shared" si="647"/>
        <v>0</v>
      </c>
      <c r="BO5934">
        <f t="shared" si="648"/>
        <v>0</v>
      </c>
      <c r="CC5934">
        <f t="shared" si="649"/>
        <v>0</v>
      </c>
      <c r="CD5934">
        <f t="shared" si="650"/>
        <v>0</v>
      </c>
      <c r="CG5934">
        <f ca="1">IFERROR(INDIRECT("IVA!X"&amp;MATCH(MID(COMPRAS!C5834,1,2)&amp;MID(COMPRAS!F5834,1,2)&amp;MID(COMPRAS!D5834,1,2),IVA!W:W,0)),"SIN COD.")</f>
        <v>0</v>
      </c>
      <c r="CH5934">
        <f ca="1">IFERROR(INDIRECT("IVA!Y"&amp;MATCH(MID(COMPRAS!C5834,1,2)&amp;MID(COMPRAS!F5834,1,2)&amp;MID(COMPRAS!D5834,1,2),IVA!W:W,0)),"SIN COD.")</f>
        <v>0</v>
      </c>
    </row>
    <row r="5935" spans="1:86" x14ac:dyDescent="0.25">
      <c r="A5935"/>
      <c r="B5935"/>
      <c r="D5935"/>
      <c r="AL5935">
        <f t="shared" si="644"/>
        <v>0</v>
      </c>
      <c r="AQ5935">
        <f t="shared" si="645"/>
        <v>0</v>
      </c>
      <c r="AR5935" t="str">
        <f>IFERROR(IF(OR(AP5935=338,AP5935=340,AP5935=341,AP5935=342,AP5935="342A",AP5935="342B"),PorcenRet(AP5935,AT5935,AU5935),INDEX(PORCENTAJEBUSCAR,MATCH(AP5935,CódigoRET,0),4)*1),"")</f>
        <v/>
      </c>
      <c r="AS5935">
        <f t="shared" si="646"/>
        <v>0</v>
      </c>
      <c r="BF5935" t="str">
        <f>IFERROR(IF(OR(BD5935=338,BD5935=340,BD5935=341,BD5935=342,BD5935="342A",BD5935="342B"),PorcenRet(BD5935,BH5935,BI5935),INDEX(PORCENTAJEBUSCAR,MATCH(BD5935,CódigoRET,0),4)*1),"")</f>
        <v/>
      </c>
      <c r="BG5935">
        <f t="shared" si="647"/>
        <v>0</v>
      </c>
      <c r="BO5935">
        <f t="shared" si="648"/>
        <v>0</v>
      </c>
      <c r="CC5935">
        <f t="shared" si="649"/>
        <v>0</v>
      </c>
      <c r="CD5935">
        <f t="shared" si="650"/>
        <v>0</v>
      </c>
      <c r="CG5935">
        <f ca="1">IFERROR(INDIRECT("IVA!X"&amp;MATCH(MID(COMPRAS!C5835,1,2)&amp;MID(COMPRAS!F5835,1,2)&amp;MID(COMPRAS!D5835,1,2),IVA!W:W,0)),"SIN COD.")</f>
        <v>0</v>
      </c>
      <c r="CH5935">
        <f ca="1">IFERROR(INDIRECT("IVA!Y"&amp;MATCH(MID(COMPRAS!C5835,1,2)&amp;MID(COMPRAS!F5835,1,2)&amp;MID(COMPRAS!D5835,1,2),IVA!W:W,0)),"SIN COD.")</f>
        <v>0</v>
      </c>
    </row>
    <row r="5936" spans="1:86" x14ac:dyDescent="0.25">
      <c r="A5936"/>
      <c r="B5936"/>
      <c r="D5936"/>
      <c r="AL5936">
        <f t="shared" si="644"/>
        <v>0</v>
      </c>
      <c r="AQ5936">
        <f t="shared" si="645"/>
        <v>0</v>
      </c>
      <c r="AR5936" t="str">
        <f>IFERROR(IF(OR(AP5936=338,AP5936=340,AP5936=341,AP5936=342,AP5936="342A",AP5936="342B"),PorcenRet(AP5936,AT5936,AU5936),INDEX(PORCENTAJEBUSCAR,MATCH(AP5936,CódigoRET,0),4)*1),"")</f>
        <v/>
      </c>
      <c r="AS5936">
        <f t="shared" si="646"/>
        <v>0</v>
      </c>
      <c r="BF5936" t="str">
        <f>IFERROR(IF(OR(BD5936=338,BD5936=340,BD5936=341,BD5936=342,BD5936="342A",BD5936="342B"),PorcenRet(BD5936,BH5936,BI5936),INDEX(PORCENTAJEBUSCAR,MATCH(BD5936,CódigoRET,0),4)*1),"")</f>
        <v/>
      </c>
      <c r="BG5936">
        <f t="shared" si="647"/>
        <v>0</v>
      </c>
      <c r="BO5936">
        <f t="shared" si="648"/>
        <v>0</v>
      </c>
      <c r="CC5936">
        <f t="shared" si="649"/>
        <v>0</v>
      </c>
      <c r="CD5936">
        <f t="shared" si="650"/>
        <v>0</v>
      </c>
      <c r="CG5936">
        <f ca="1">IFERROR(INDIRECT("IVA!X"&amp;MATCH(MID(COMPRAS!C5836,1,2)&amp;MID(COMPRAS!F5836,1,2)&amp;MID(COMPRAS!D5836,1,2),IVA!W:W,0)),"SIN COD.")</f>
        <v>0</v>
      </c>
      <c r="CH5936">
        <f ca="1">IFERROR(INDIRECT("IVA!Y"&amp;MATCH(MID(COMPRAS!C5836,1,2)&amp;MID(COMPRAS!F5836,1,2)&amp;MID(COMPRAS!D5836,1,2),IVA!W:W,0)),"SIN COD.")</f>
        <v>0</v>
      </c>
    </row>
    <row r="5937" spans="1:86" x14ac:dyDescent="0.25">
      <c r="A5937"/>
      <c r="B5937"/>
      <c r="D5937"/>
      <c r="AL5937">
        <f t="shared" si="644"/>
        <v>0</v>
      </c>
      <c r="AQ5937">
        <f t="shared" si="645"/>
        <v>0</v>
      </c>
      <c r="AR5937" t="str">
        <f>IFERROR(IF(OR(AP5937=338,AP5937=340,AP5937=341,AP5937=342,AP5937="342A",AP5937="342B"),PorcenRet(AP5937,AT5937,AU5937),INDEX(PORCENTAJEBUSCAR,MATCH(AP5937,CódigoRET,0),4)*1),"")</f>
        <v/>
      </c>
      <c r="AS5937">
        <f t="shared" si="646"/>
        <v>0</v>
      </c>
      <c r="BF5937" t="str">
        <f>IFERROR(IF(OR(BD5937=338,BD5937=340,BD5937=341,BD5937=342,BD5937="342A",BD5937="342B"),PorcenRet(BD5937,BH5937,BI5937),INDEX(PORCENTAJEBUSCAR,MATCH(BD5937,CódigoRET,0),4)*1),"")</f>
        <v/>
      </c>
      <c r="BG5937">
        <f t="shared" si="647"/>
        <v>0</v>
      </c>
      <c r="BO5937">
        <f t="shared" si="648"/>
        <v>0</v>
      </c>
      <c r="CC5937">
        <f t="shared" si="649"/>
        <v>0</v>
      </c>
      <c r="CD5937">
        <f t="shared" si="650"/>
        <v>0</v>
      </c>
      <c r="CG5937">
        <f ca="1">IFERROR(INDIRECT("IVA!X"&amp;MATCH(MID(COMPRAS!C5837,1,2)&amp;MID(COMPRAS!F5837,1,2)&amp;MID(COMPRAS!D5837,1,2),IVA!W:W,0)),"SIN COD.")</f>
        <v>0</v>
      </c>
      <c r="CH5937">
        <f ca="1">IFERROR(INDIRECT("IVA!Y"&amp;MATCH(MID(COMPRAS!C5837,1,2)&amp;MID(COMPRAS!F5837,1,2)&amp;MID(COMPRAS!D5837,1,2),IVA!W:W,0)),"SIN COD.")</f>
        <v>0</v>
      </c>
    </row>
    <row r="5938" spans="1:86" x14ac:dyDescent="0.25">
      <c r="A5938"/>
      <c r="B5938"/>
      <c r="D5938"/>
      <c r="AL5938">
        <f t="shared" si="644"/>
        <v>0</v>
      </c>
      <c r="AQ5938">
        <f t="shared" si="645"/>
        <v>0</v>
      </c>
      <c r="AR5938" t="str">
        <f>IFERROR(IF(OR(AP5938=338,AP5938=340,AP5938=341,AP5938=342,AP5938="342A",AP5938="342B"),PorcenRet(AP5938,AT5938,AU5938),INDEX(PORCENTAJEBUSCAR,MATCH(AP5938,CódigoRET,0),4)*1),"")</f>
        <v/>
      </c>
      <c r="AS5938">
        <f t="shared" si="646"/>
        <v>0</v>
      </c>
      <c r="BF5938" t="str">
        <f>IFERROR(IF(OR(BD5938=338,BD5938=340,BD5938=341,BD5938=342,BD5938="342A",BD5938="342B"),PorcenRet(BD5938,BH5938,BI5938),INDEX(PORCENTAJEBUSCAR,MATCH(BD5938,CódigoRET,0),4)*1),"")</f>
        <v/>
      </c>
      <c r="BG5938">
        <f t="shared" si="647"/>
        <v>0</v>
      </c>
      <c r="BO5938">
        <f t="shared" si="648"/>
        <v>0</v>
      </c>
      <c r="CC5938">
        <f t="shared" si="649"/>
        <v>0</v>
      </c>
      <c r="CD5938">
        <f t="shared" si="650"/>
        <v>0</v>
      </c>
      <c r="CG5938">
        <f ca="1">IFERROR(INDIRECT("IVA!X"&amp;MATCH(MID(COMPRAS!C5838,1,2)&amp;MID(COMPRAS!F5838,1,2)&amp;MID(COMPRAS!D5838,1,2),IVA!W:W,0)),"SIN COD.")</f>
        <v>0</v>
      </c>
      <c r="CH5938">
        <f ca="1">IFERROR(INDIRECT("IVA!Y"&amp;MATCH(MID(COMPRAS!C5838,1,2)&amp;MID(COMPRAS!F5838,1,2)&amp;MID(COMPRAS!D5838,1,2),IVA!W:W,0)),"SIN COD.")</f>
        <v>0</v>
      </c>
    </row>
    <row r="5939" spans="1:86" x14ac:dyDescent="0.25">
      <c r="A5939"/>
      <c r="B5939"/>
      <c r="D5939"/>
      <c r="AL5939">
        <f t="shared" si="644"/>
        <v>0</v>
      </c>
      <c r="AQ5939">
        <f t="shared" si="645"/>
        <v>0</v>
      </c>
      <c r="AR5939" t="str">
        <f>IFERROR(IF(OR(AP5939=338,AP5939=340,AP5939=341,AP5939=342,AP5939="342A",AP5939="342B"),PorcenRet(AP5939,AT5939,AU5939),INDEX(PORCENTAJEBUSCAR,MATCH(AP5939,CódigoRET,0),4)*1),"")</f>
        <v/>
      </c>
      <c r="AS5939">
        <f t="shared" si="646"/>
        <v>0</v>
      </c>
      <c r="BF5939" t="str">
        <f>IFERROR(IF(OR(BD5939=338,BD5939=340,BD5939=341,BD5939=342,BD5939="342A",BD5939="342B"),PorcenRet(BD5939,BH5939,BI5939),INDEX(PORCENTAJEBUSCAR,MATCH(BD5939,CódigoRET,0),4)*1),"")</f>
        <v/>
      </c>
      <c r="BG5939">
        <f t="shared" si="647"/>
        <v>0</v>
      </c>
      <c r="BO5939">
        <f t="shared" si="648"/>
        <v>0</v>
      </c>
      <c r="CC5939">
        <f t="shared" si="649"/>
        <v>0</v>
      </c>
      <c r="CD5939">
        <f t="shared" si="650"/>
        <v>0</v>
      </c>
      <c r="CG5939">
        <f ca="1">IFERROR(INDIRECT("IVA!X"&amp;MATCH(MID(COMPRAS!C5839,1,2)&amp;MID(COMPRAS!F5839,1,2)&amp;MID(COMPRAS!D5839,1,2),IVA!W:W,0)),"SIN COD.")</f>
        <v>0</v>
      </c>
      <c r="CH5939">
        <f ca="1">IFERROR(INDIRECT("IVA!Y"&amp;MATCH(MID(COMPRAS!C5839,1,2)&amp;MID(COMPRAS!F5839,1,2)&amp;MID(COMPRAS!D5839,1,2),IVA!W:W,0)),"SIN COD.")</f>
        <v>0</v>
      </c>
    </row>
    <row r="5940" spans="1:86" x14ac:dyDescent="0.25">
      <c r="A5940"/>
      <c r="B5940"/>
      <c r="D5940"/>
      <c r="AL5940">
        <f t="shared" si="644"/>
        <v>0</v>
      </c>
      <c r="AQ5940">
        <f t="shared" si="645"/>
        <v>0</v>
      </c>
      <c r="AR5940" t="str">
        <f>IFERROR(IF(OR(AP5940=338,AP5940=340,AP5940=341,AP5940=342,AP5940="342A",AP5940="342B"),PorcenRet(AP5940,AT5940,AU5940),INDEX(PORCENTAJEBUSCAR,MATCH(AP5940,CódigoRET,0),4)*1),"")</f>
        <v/>
      </c>
      <c r="AS5940">
        <f t="shared" si="646"/>
        <v>0</v>
      </c>
      <c r="BF5940" t="str">
        <f>IFERROR(IF(OR(BD5940=338,BD5940=340,BD5940=341,BD5940=342,BD5940="342A",BD5940="342B"),PorcenRet(BD5940,BH5940,BI5940),INDEX(PORCENTAJEBUSCAR,MATCH(BD5940,CódigoRET,0),4)*1),"")</f>
        <v/>
      </c>
      <c r="BG5940">
        <f t="shared" si="647"/>
        <v>0</v>
      </c>
      <c r="BO5940">
        <f t="shared" si="648"/>
        <v>0</v>
      </c>
      <c r="CC5940">
        <f t="shared" si="649"/>
        <v>0</v>
      </c>
      <c r="CD5940">
        <f t="shared" si="650"/>
        <v>0</v>
      </c>
      <c r="CG5940">
        <f ca="1">IFERROR(INDIRECT("IVA!X"&amp;MATCH(MID(COMPRAS!C5840,1,2)&amp;MID(COMPRAS!F5840,1,2)&amp;MID(COMPRAS!D5840,1,2),IVA!W:W,0)),"SIN COD.")</f>
        <v>0</v>
      </c>
      <c r="CH5940">
        <f ca="1">IFERROR(INDIRECT("IVA!Y"&amp;MATCH(MID(COMPRAS!C5840,1,2)&amp;MID(COMPRAS!F5840,1,2)&amp;MID(COMPRAS!D5840,1,2),IVA!W:W,0)),"SIN COD.")</f>
        <v>0</v>
      </c>
    </row>
    <row r="5941" spans="1:86" x14ac:dyDescent="0.25">
      <c r="A5941"/>
      <c r="B5941"/>
      <c r="D5941"/>
      <c r="AL5941">
        <f t="shared" si="644"/>
        <v>0</v>
      </c>
      <c r="AQ5941">
        <f t="shared" si="645"/>
        <v>0</v>
      </c>
      <c r="AR5941" t="str">
        <f>IFERROR(IF(OR(AP5941=338,AP5941=340,AP5941=341,AP5941=342,AP5941="342A",AP5941="342B"),PorcenRet(AP5941,AT5941,AU5941),INDEX(PORCENTAJEBUSCAR,MATCH(AP5941,CódigoRET,0),4)*1),"")</f>
        <v/>
      </c>
      <c r="AS5941">
        <f t="shared" si="646"/>
        <v>0</v>
      </c>
      <c r="BF5941" t="str">
        <f>IFERROR(IF(OR(BD5941=338,BD5941=340,BD5941=341,BD5941=342,BD5941="342A",BD5941="342B"),PorcenRet(BD5941,BH5941,BI5941),INDEX(PORCENTAJEBUSCAR,MATCH(BD5941,CódigoRET,0),4)*1),"")</f>
        <v/>
      </c>
      <c r="BG5941">
        <f t="shared" si="647"/>
        <v>0</v>
      </c>
      <c r="BO5941">
        <f t="shared" si="648"/>
        <v>0</v>
      </c>
      <c r="CC5941">
        <f t="shared" si="649"/>
        <v>0</v>
      </c>
      <c r="CD5941">
        <f t="shared" si="650"/>
        <v>0</v>
      </c>
      <c r="CG5941">
        <f ca="1">IFERROR(INDIRECT("IVA!X"&amp;MATCH(MID(COMPRAS!C5841,1,2)&amp;MID(COMPRAS!F5841,1,2)&amp;MID(COMPRAS!D5841,1,2),IVA!W:W,0)),"SIN COD.")</f>
        <v>0</v>
      </c>
      <c r="CH5941">
        <f ca="1">IFERROR(INDIRECT("IVA!Y"&amp;MATCH(MID(COMPRAS!C5841,1,2)&amp;MID(COMPRAS!F5841,1,2)&amp;MID(COMPRAS!D5841,1,2),IVA!W:W,0)),"SIN COD.")</f>
        <v>0</v>
      </c>
    </row>
    <row r="5942" spans="1:86" x14ac:dyDescent="0.25">
      <c r="A5942"/>
      <c r="B5942"/>
      <c r="D5942"/>
      <c r="AL5942">
        <f t="shared" si="644"/>
        <v>0</v>
      </c>
      <c r="AQ5942">
        <f t="shared" si="645"/>
        <v>0</v>
      </c>
      <c r="AR5942" t="str">
        <f>IFERROR(IF(OR(AP5942=338,AP5942=340,AP5942=341,AP5942=342,AP5942="342A",AP5942="342B"),PorcenRet(AP5942,AT5942,AU5942),INDEX(PORCENTAJEBUSCAR,MATCH(AP5942,CódigoRET,0),4)*1),"")</f>
        <v/>
      </c>
      <c r="AS5942">
        <f t="shared" si="646"/>
        <v>0</v>
      </c>
      <c r="BF5942" t="str">
        <f>IFERROR(IF(OR(BD5942=338,BD5942=340,BD5942=341,BD5942=342,BD5942="342A",BD5942="342B"),PorcenRet(BD5942,BH5942,BI5942),INDEX(PORCENTAJEBUSCAR,MATCH(BD5942,CódigoRET,0),4)*1),"")</f>
        <v/>
      </c>
      <c r="BG5942">
        <f t="shared" si="647"/>
        <v>0</v>
      </c>
      <c r="BO5942">
        <f t="shared" si="648"/>
        <v>0</v>
      </c>
      <c r="CC5942">
        <f t="shared" si="649"/>
        <v>0</v>
      </c>
      <c r="CD5942">
        <f t="shared" si="650"/>
        <v>0</v>
      </c>
      <c r="CG5942">
        <f ca="1">IFERROR(INDIRECT("IVA!X"&amp;MATCH(MID(COMPRAS!C5842,1,2)&amp;MID(COMPRAS!F5842,1,2)&amp;MID(COMPRAS!D5842,1,2),IVA!W:W,0)),"SIN COD.")</f>
        <v>0</v>
      </c>
      <c r="CH5942">
        <f ca="1">IFERROR(INDIRECT("IVA!Y"&amp;MATCH(MID(COMPRAS!C5842,1,2)&amp;MID(COMPRAS!F5842,1,2)&amp;MID(COMPRAS!D5842,1,2),IVA!W:W,0)),"SIN COD.")</f>
        <v>0</v>
      </c>
    </row>
    <row r="5943" spans="1:86" x14ac:dyDescent="0.25">
      <c r="A5943"/>
      <c r="B5943"/>
      <c r="D5943"/>
      <c r="AL5943">
        <f t="shared" si="644"/>
        <v>0</v>
      </c>
      <c r="AQ5943">
        <f t="shared" si="645"/>
        <v>0</v>
      </c>
      <c r="AR5943" t="str">
        <f>IFERROR(IF(OR(AP5943=338,AP5943=340,AP5943=341,AP5943=342,AP5943="342A",AP5943="342B"),PorcenRet(AP5943,AT5943,AU5943),INDEX(PORCENTAJEBUSCAR,MATCH(AP5943,CódigoRET,0),4)*1),"")</f>
        <v/>
      </c>
      <c r="AS5943">
        <f t="shared" si="646"/>
        <v>0</v>
      </c>
      <c r="BF5943" t="str">
        <f>IFERROR(IF(OR(BD5943=338,BD5943=340,BD5943=341,BD5943=342,BD5943="342A",BD5943="342B"),PorcenRet(BD5943,BH5943,BI5943),INDEX(PORCENTAJEBUSCAR,MATCH(BD5943,CódigoRET,0),4)*1),"")</f>
        <v/>
      </c>
      <c r="BG5943">
        <f t="shared" si="647"/>
        <v>0</v>
      </c>
      <c r="BO5943">
        <f t="shared" si="648"/>
        <v>0</v>
      </c>
      <c r="CC5943">
        <f t="shared" si="649"/>
        <v>0</v>
      </c>
      <c r="CD5943">
        <f t="shared" si="650"/>
        <v>0</v>
      </c>
      <c r="CG5943">
        <f ca="1">IFERROR(INDIRECT("IVA!X"&amp;MATCH(MID(COMPRAS!C5843,1,2)&amp;MID(COMPRAS!F5843,1,2)&amp;MID(COMPRAS!D5843,1,2),IVA!W:W,0)),"SIN COD.")</f>
        <v>0</v>
      </c>
      <c r="CH5943">
        <f ca="1">IFERROR(INDIRECT("IVA!Y"&amp;MATCH(MID(COMPRAS!C5843,1,2)&amp;MID(COMPRAS!F5843,1,2)&amp;MID(COMPRAS!D5843,1,2),IVA!W:W,0)),"SIN COD.")</f>
        <v>0</v>
      </c>
    </row>
    <row r="5944" spans="1:86" x14ac:dyDescent="0.25">
      <c r="A5944"/>
      <c r="B5944"/>
      <c r="D5944"/>
      <c r="AL5944">
        <f t="shared" si="644"/>
        <v>0</v>
      </c>
      <c r="AQ5944">
        <f t="shared" si="645"/>
        <v>0</v>
      </c>
      <c r="AR5944" t="str">
        <f>IFERROR(IF(OR(AP5944=338,AP5944=340,AP5944=341,AP5944=342,AP5944="342A",AP5944="342B"),PorcenRet(AP5944,AT5944,AU5944),INDEX(PORCENTAJEBUSCAR,MATCH(AP5944,CódigoRET,0),4)*1),"")</f>
        <v/>
      </c>
      <c r="AS5944">
        <f t="shared" si="646"/>
        <v>0</v>
      </c>
      <c r="BF5944" t="str">
        <f>IFERROR(IF(OR(BD5944=338,BD5944=340,BD5944=341,BD5944=342,BD5944="342A",BD5944="342B"),PorcenRet(BD5944,BH5944,BI5944),INDEX(PORCENTAJEBUSCAR,MATCH(BD5944,CódigoRET,0),4)*1),"")</f>
        <v/>
      </c>
      <c r="BG5944">
        <f t="shared" si="647"/>
        <v>0</v>
      </c>
      <c r="BO5944">
        <f t="shared" si="648"/>
        <v>0</v>
      </c>
      <c r="CC5944">
        <f t="shared" si="649"/>
        <v>0</v>
      </c>
      <c r="CD5944">
        <f t="shared" si="650"/>
        <v>0</v>
      </c>
      <c r="CG5944">
        <f ca="1">IFERROR(INDIRECT("IVA!X"&amp;MATCH(MID(COMPRAS!C5844,1,2)&amp;MID(COMPRAS!F5844,1,2)&amp;MID(COMPRAS!D5844,1,2),IVA!W:W,0)),"SIN COD.")</f>
        <v>0</v>
      </c>
      <c r="CH5944">
        <f ca="1">IFERROR(INDIRECT("IVA!Y"&amp;MATCH(MID(COMPRAS!C5844,1,2)&amp;MID(COMPRAS!F5844,1,2)&amp;MID(COMPRAS!D5844,1,2),IVA!W:W,0)),"SIN COD.")</f>
        <v>0</v>
      </c>
    </row>
    <row r="5945" spans="1:86" x14ac:dyDescent="0.25">
      <c r="A5945"/>
      <c r="B5945"/>
      <c r="D5945"/>
      <c r="AL5945">
        <f t="shared" si="644"/>
        <v>0</v>
      </c>
      <c r="AQ5945">
        <f t="shared" si="645"/>
        <v>0</v>
      </c>
      <c r="AR5945" t="str">
        <f>IFERROR(IF(OR(AP5945=338,AP5945=340,AP5945=341,AP5945=342,AP5945="342A",AP5945="342B"),PorcenRet(AP5945,AT5945,AU5945),INDEX(PORCENTAJEBUSCAR,MATCH(AP5945,CódigoRET,0),4)*1),"")</f>
        <v/>
      </c>
      <c r="AS5945">
        <f t="shared" si="646"/>
        <v>0</v>
      </c>
      <c r="BF5945" t="str">
        <f>IFERROR(IF(OR(BD5945=338,BD5945=340,BD5945=341,BD5945=342,BD5945="342A",BD5945="342B"),PorcenRet(BD5945,BH5945,BI5945),INDEX(PORCENTAJEBUSCAR,MATCH(BD5945,CódigoRET,0),4)*1),"")</f>
        <v/>
      </c>
      <c r="BG5945">
        <f t="shared" si="647"/>
        <v>0</v>
      </c>
      <c r="BO5945">
        <f t="shared" si="648"/>
        <v>0</v>
      </c>
      <c r="CC5945">
        <f t="shared" si="649"/>
        <v>0</v>
      </c>
      <c r="CD5945">
        <f t="shared" si="650"/>
        <v>0</v>
      </c>
      <c r="CG5945">
        <f ca="1">IFERROR(INDIRECT("IVA!X"&amp;MATCH(MID(COMPRAS!C5845,1,2)&amp;MID(COMPRAS!F5845,1,2)&amp;MID(COMPRAS!D5845,1,2),IVA!W:W,0)),"SIN COD.")</f>
        <v>0</v>
      </c>
      <c r="CH5945">
        <f ca="1">IFERROR(INDIRECT("IVA!Y"&amp;MATCH(MID(COMPRAS!C5845,1,2)&amp;MID(COMPRAS!F5845,1,2)&amp;MID(COMPRAS!D5845,1,2),IVA!W:W,0)),"SIN COD.")</f>
        <v>0</v>
      </c>
    </row>
    <row r="5946" spans="1:86" x14ac:dyDescent="0.25">
      <c r="A5946"/>
      <c r="B5946"/>
      <c r="D5946"/>
      <c r="AL5946">
        <f t="shared" si="644"/>
        <v>0</v>
      </c>
      <c r="AQ5946">
        <f t="shared" si="645"/>
        <v>0</v>
      </c>
      <c r="AR5946" t="str">
        <f>IFERROR(IF(OR(AP5946=338,AP5946=340,AP5946=341,AP5946=342,AP5946="342A",AP5946="342B"),PorcenRet(AP5946,AT5946,AU5946),INDEX(PORCENTAJEBUSCAR,MATCH(AP5946,CódigoRET,0),4)*1),"")</f>
        <v/>
      </c>
      <c r="AS5946">
        <f t="shared" si="646"/>
        <v>0</v>
      </c>
      <c r="BF5946" t="str">
        <f>IFERROR(IF(OR(BD5946=338,BD5946=340,BD5946=341,BD5946=342,BD5946="342A",BD5946="342B"),PorcenRet(BD5946,BH5946,BI5946),INDEX(PORCENTAJEBUSCAR,MATCH(BD5946,CódigoRET,0),4)*1),"")</f>
        <v/>
      </c>
      <c r="BG5946">
        <f t="shared" si="647"/>
        <v>0</v>
      </c>
      <c r="BO5946">
        <f t="shared" si="648"/>
        <v>0</v>
      </c>
      <c r="CC5946">
        <f t="shared" si="649"/>
        <v>0</v>
      </c>
      <c r="CD5946">
        <f t="shared" si="650"/>
        <v>0</v>
      </c>
      <c r="CG5946">
        <f ca="1">IFERROR(INDIRECT("IVA!X"&amp;MATCH(MID(COMPRAS!C5846,1,2)&amp;MID(COMPRAS!F5846,1,2)&amp;MID(COMPRAS!D5846,1,2),IVA!W:W,0)),"SIN COD.")</f>
        <v>0</v>
      </c>
      <c r="CH5946">
        <f ca="1">IFERROR(INDIRECT("IVA!Y"&amp;MATCH(MID(COMPRAS!C5846,1,2)&amp;MID(COMPRAS!F5846,1,2)&amp;MID(COMPRAS!D5846,1,2),IVA!W:W,0)),"SIN COD.")</f>
        <v>0</v>
      </c>
    </row>
    <row r="5947" spans="1:86" x14ac:dyDescent="0.25">
      <c r="A5947"/>
      <c r="B5947"/>
      <c r="D5947"/>
      <c r="AL5947">
        <f t="shared" si="644"/>
        <v>0</v>
      </c>
      <c r="AQ5947">
        <f t="shared" si="645"/>
        <v>0</v>
      </c>
      <c r="AR5947" t="str">
        <f>IFERROR(IF(OR(AP5947=338,AP5947=340,AP5947=341,AP5947=342,AP5947="342A",AP5947="342B"),PorcenRet(AP5947,AT5947,AU5947),INDEX(PORCENTAJEBUSCAR,MATCH(AP5947,CódigoRET,0),4)*1),"")</f>
        <v/>
      </c>
      <c r="AS5947">
        <f t="shared" si="646"/>
        <v>0</v>
      </c>
      <c r="BF5947" t="str">
        <f>IFERROR(IF(OR(BD5947=338,BD5947=340,BD5947=341,BD5947=342,BD5947="342A",BD5947="342B"),PorcenRet(BD5947,BH5947,BI5947),INDEX(PORCENTAJEBUSCAR,MATCH(BD5947,CódigoRET,0),4)*1),"")</f>
        <v/>
      </c>
      <c r="BG5947">
        <f t="shared" si="647"/>
        <v>0</v>
      </c>
      <c r="BO5947">
        <f t="shared" si="648"/>
        <v>0</v>
      </c>
      <c r="CC5947">
        <f t="shared" si="649"/>
        <v>0</v>
      </c>
      <c r="CD5947">
        <f t="shared" si="650"/>
        <v>0</v>
      </c>
      <c r="CG5947">
        <f ca="1">IFERROR(INDIRECT("IVA!X"&amp;MATCH(MID(COMPRAS!C5847,1,2)&amp;MID(COMPRAS!F5847,1,2)&amp;MID(COMPRAS!D5847,1,2),IVA!W:W,0)),"SIN COD.")</f>
        <v>0</v>
      </c>
      <c r="CH5947">
        <f ca="1">IFERROR(INDIRECT("IVA!Y"&amp;MATCH(MID(COMPRAS!C5847,1,2)&amp;MID(COMPRAS!F5847,1,2)&amp;MID(COMPRAS!D5847,1,2),IVA!W:W,0)),"SIN COD.")</f>
        <v>0</v>
      </c>
    </row>
    <row r="5948" spans="1:86" x14ac:dyDescent="0.25">
      <c r="A5948"/>
      <c r="B5948"/>
      <c r="D5948"/>
      <c r="AL5948">
        <f t="shared" si="644"/>
        <v>0</v>
      </c>
      <c r="AQ5948">
        <f t="shared" si="645"/>
        <v>0</v>
      </c>
      <c r="AR5948" t="str">
        <f>IFERROR(IF(OR(AP5948=338,AP5948=340,AP5948=341,AP5948=342,AP5948="342A",AP5948="342B"),PorcenRet(AP5948,AT5948,AU5948),INDEX(PORCENTAJEBUSCAR,MATCH(AP5948,CódigoRET,0),4)*1),"")</f>
        <v/>
      </c>
      <c r="AS5948">
        <f t="shared" si="646"/>
        <v>0</v>
      </c>
      <c r="BF5948" t="str">
        <f>IFERROR(IF(OR(BD5948=338,BD5948=340,BD5948=341,BD5948=342,BD5948="342A",BD5948="342B"),PorcenRet(BD5948,BH5948,BI5948),INDEX(PORCENTAJEBUSCAR,MATCH(BD5948,CódigoRET,0),4)*1),"")</f>
        <v/>
      </c>
      <c r="BG5948">
        <f t="shared" si="647"/>
        <v>0</v>
      </c>
      <c r="BO5948">
        <f t="shared" si="648"/>
        <v>0</v>
      </c>
      <c r="CC5948">
        <f t="shared" si="649"/>
        <v>0</v>
      </c>
      <c r="CD5948">
        <f t="shared" si="650"/>
        <v>0</v>
      </c>
      <c r="CG5948">
        <f ca="1">IFERROR(INDIRECT("IVA!X"&amp;MATCH(MID(COMPRAS!C5848,1,2)&amp;MID(COMPRAS!F5848,1,2)&amp;MID(COMPRAS!D5848,1,2),IVA!W:W,0)),"SIN COD.")</f>
        <v>0</v>
      </c>
      <c r="CH5948">
        <f ca="1">IFERROR(INDIRECT("IVA!Y"&amp;MATCH(MID(COMPRAS!C5848,1,2)&amp;MID(COMPRAS!F5848,1,2)&amp;MID(COMPRAS!D5848,1,2),IVA!W:W,0)),"SIN COD.")</f>
        <v>0</v>
      </c>
    </row>
    <row r="5949" spans="1:86" x14ac:dyDescent="0.25">
      <c r="A5949"/>
      <c r="B5949"/>
      <c r="D5949"/>
      <c r="AL5949">
        <f t="shared" si="644"/>
        <v>0</v>
      </c>
      <c r="AQ5949">
        <f t="shared" si="645"/>
        <v>0</v>
      </c>
      <c r="AR5949" t="str">
        <f>IFERROR(IF(OR(AP5949=338,AP5949=340,AP5949=341,AP5949=342,AP5949="342A",AP5949="342B"),PorcenRet(AP5949,AT5949,AU5949),INDEX(PORCENTAJEBUSCAR,MATCH(AP5949,CódigoRET,0),4)*1),"")</f>
        <v/>
      </c>
      <c r="AS5949">
        <f t="shared" si="646"/>
        <v>0</v>
      </c>
      <c r="BF5949" t="str">
        <f>IFERROR(IF(OR(BD5949=338,BD5949=340,BD5949=341,BD5949=342,BD5949="342A",BD5949="342B"),PorcenRet(BD5949,BH5949,BI5949),INDEX(PORCENTAJEBUSCAR,MATCH(BD5949,CódigoRET,0),4)*1),"")</f>
        <v/>
      </c>
      <c r="BG5949">
        <f t="shared" si="647"/>
        <v>0</v>
      </c>
      <c r="BO5949">
        <f t="shared" si="648"/>
        <v>0</v>
      </c>
      <c r="CC5949">
        <f t="shared" si="649"/>
        <v>0</v>
      </c>
      <c r="CD5949">
        <f t="shared" si="650"/>
        <v>0</v>
      </c>
      <c r="CG5949">
        <f ca="1">IFERROR(INDIRECT("IVA!X"&amp;MATCH(MID(COMPRAS!C5849,1,2)&amp;MID(COMPRAS!F5849,1,2)&amp;MID(COMPRAS!D5849,1,2),IVA!W:W,0)),"SIN COD.")</f>
        <v>0</v>
      </c>
      <c r="CH5949">
        <f ca="1">IFERROR(INDIRECT("IVA!Y"&amp;MATCH(MID(COMPRAS!C5849,1,2)&amp;MID(COMPRAS!F5849,1,2)&amp;MID(COMPRAS!D5849,1,2),IVA!W:W,0)),"SIN COD.")</f>
        <v>0</v>
      </c>
    </row>
    <row r="5950" spans="1:86" x14ac:dyDescent="0.25">
      <c r="A5950"/>
      <c r="B5950"/>
      <c r="D5950"/>
      <c r="AL5950">
        <f t="shared" si="644"/>
        <v>0</v>
      </c>
      <c r="AQ5950">
        <f t="shared" si="645"/>
        <v>0</v>
      </c>
      <c r="AR5950" t="str">
        <f>IFERROR(IF(OR(AP5950=338,AP5950=340,AP5950=341,AP5950=342,AP5950="342A",AP5950="342B"),PorcenRet(AP5950,AT5950,AU5950),INDEX(PORCENTAJEBUSCAR,MATCH(AP5950,CódigoRET,0),4)*1),"")</f>
        <v/>
      </c>
      <c r="AS5950">
        <f t="shared" si="646"/>
        <v>0</v>
      </c>
      <c r="BF5950" t="str">
        <f>IFERROR(IF(OR(BD5950=338,BD5950=340,BD5950=341,BD5950=342,BD5950="342A",BD5950="342B"),PorcenRet(BD5950,BH5950,BI5950),INDEX(PORCENTAJEBUSCAR,MATCH(BD5950,CódigoRET,0),4)*1),"")</f>
        <v/>
      </c>
      <c r="BG5950">
        <f t="shared" si="647"/>
        <v>0</v>
      </c>
      <c r="BO5950">
        <f t="shared" si="648"/>
        <v>0</v>
      </c>
      <c r="CC5950">
        <f t="shared" si="649"/>
        <v>0</v>
      </c>
      <c r="CD5950">
        <f t="shared" si="650"/>
        <v>0</v>
      </c>
      <c r="CG5950">
        <f ca="1">IFERROR(INDIRECT("IVA!X"&amp;MATCH(MID(COMPRAS!C5850,1,2)&amp;MID(COMPRAS!F5850,1,2)&amp;MID(COMPRAS!D5850,1,2),IVA!W:W,0)),"SIN COD.")</f>
        <v>0</v>
      </c>
      <c r="CH5950">
        <f ca="1">IFERROR(INDIRECT("IVA!Y"&amp;MATCH(MID(COMPRAS!C5850,1,2)&amp;MID(COMPRAS!F5850,1,2)&amp;MID(COMPRAS!D5850,1,2),IVA!W:W,0)),"SIN COD.")</f>
        <v>0</v>
      </c>
    </row>
    <row r="5951" spans="1:86" x14ac:dyDescent="0.25">
      <c r="A5951"/>
      <c r="B5951"/>
      <c r="D5951"/>
      <c r="AL5951">
        <f t="shared" si="644"/>
        <v>0</v>
      </c>
      <c r="AQ5951">
        <f t="shared" si="645"/>
        <v>0</v>
      </c>
      <c r="AR5951" t="str">
        <f>IFERROR(IF(OR(AP5951=338,AP5951=340,AP5951=341,AP5951=342,AP5951="342A",AP5951="342B"),PorcenRet(AP5951,AT5951,AU5951),INDEX(PORCENTAJEBUSCAR,MATCH(AP5951,CódigoRET,0),4)*1),"")</f>
        <v/>
      </c>
      <c r="AS5951">
        <f t="shared" si="646"/>
        <v>0</v>
      </c>
      <c r="BF5951" t="str">
        <f>IFERROR(IF(OR(BD5951=338,BD5951=340,BD5951=341,BD5951=342,BD5951="342A",BD5951="342B"),PorcenRet(BD5951,BH5951,BI5951),INDEX(PORCENTAJEBUSCAR,MATCH(BD5951,CódigoRET,0),4)*1),"")</f>
        <v/>
      </c>
      <c r="BG5951">
        <f t="shared" si="647"/>
        <v>0</v>
      </c>
      <c r="BO5951">
        <f t="shared" si="648"/>
        <v>0</v>
      </c>
      <c r="CC5951">
        <f t="shared" si="649"/>
        <v>0</v>
      </c>
      <c r="CD5951">
        <f t="shared" si="650"/>
        <v>0</v>
      </c>
      <c r="CG5951">
        <f ca="1">IFERROR(INDIRECT("IVA!X"&amp;MATCH(MID(COMPRAS!C5851,1,2)&amp;MID(COMPRAS!F5851,1,2)&amp;MID(COMPRAS!D5851,1,2),IVA!W:W,0)),"SIN COD.")</f>
        <v>0</v>
      </c>
      <c r="CH5951">
        <f ca="1">IFERROR(INDIRECT("IVA!Y"&amp;MATCH(MID(COMPRAS!C5851,1,2)&amp;MID(COMPRAS!F5851,1,2)&amp;MID(COMPRAS!D5851,1,2),IVA!W:W,0)),"SIN COD.")</f>
        <v>0</v>
      </c>
    </row>
    <row r="5952" spans="1:86" x14ac:dyDescent="0.25">
      <c r="A5952"/>
      <c r="B5952"/>
      <c r="D5952"/>
      <c r="AL5952">
        <f t="shared" si="644"/>
        <v>0</v>
      </c>
      <c r="AQ5952">
        <f t="shared" si="645"/>
        <v>0</v>
      </c>
      <c r="AR5952" t="str">
        <f>IFERROR(IF(OR(AP5952=338,AP5952=340,AP5952=341,AP5952=342,AP5952="342A",AP5952="342B"),PorcenRet(AP5952,AT5952,AU5952),INDEX(PORCENTAJEBUSCAR,MATCH(AP5952,CódigoRET,0),4)*1),"")</f>
        <v/>
      </c>
      <c r="AS5952">
        <f t="shared" si="646"/>
        <v>0</v>
      </c>
      <c r="BF5952" t="str">
        <f>IFERROR(IF(OR(BD5952=338,BD5952=340,BD5952=341,BD5952=342,BD5952="342A",BD5952="342B"),PorcenRet(BD5952,BH5952,BI5952),INDEX(PORCENTAJEBUSCAR,MATCH(BD5952,CódigoRET,0),4)*1),"")</f>
        <v/>
      </c>
      <c r="BG5952">
        <f t="shared" si="647"/>
        <v>0</v>
      </c>
      <c r="BO5952">
        <f t="shared" si="648"/>
        <v>0</v>
      </c>
      <c r="CC5952">
        <f t="shared" si="649"/>
        <v>0</v>
      </c>
      <c r="CD5952">
        <f t="shared" si="650"/>
        <v>0</v>
      </c>
      <c r="CG5952">
        <f ca="1">IFERROR(INDIRECT("IVA!X"&amp;MATCH(MID(COMPRAS!C5852,1,2)&amp;MID(COMPRAS!F5852,1,2)&amp;MID(COMPRAS!D5852,1,2),IVA!W:W,0)),"SIN COD.")</f>
        <v>0</v>
      </c>
      <c r="CH5952">
        <f ca="1">IFERROR(INDIRECT("IVA!Y"&amp;MATCH(MID(COMPRAS!C5852,1,2)&amp;MID(COMPRAS!F5852,1,2)&amp;MID(COMPRAS!D5852,1,2),IVA!W:W,0)),"SIN COD.")</f>
        <v>0</v>
      </c>
    </row>
    <row r="5953" spans="1:86" x14ac:dyDescent="0.25">
      <c r="A5953"/>
      <c r="B5953"/>
      <c r="D5953"/>
      <c r="AL5953">
        <f t="shared" si="644"/>
        <v>0</v>
      </c>
      <c r="AQ5953">
        <f t="shared" si="645"/>
        <v>0</v>
      </c>
      <c r="AR5953" t="str">
        <f>IFERROR(IF(OR(AP5953=338,AP5953=340,AP5953=341,AP5953=342,AP5953="342A",AP5953="342B"),PorcenRet(AP5953,AT5953,AU5953),INDEX(PORCENTAJEBUSCAR,MATCH(AP5953,CódigoRET,0),4)*1),"")</f>
        <v/>
      </c>
      <c r="AS5953">
        <f t="shared" si="646"/>
        <v>0</v>
      </c>
      <c r="BF5953" t="str">
        <f>IFERROR(IF(OR(BD5953=338,BD5953=340,BD5953=341,BD5953=342,BD5953="342A",BD5953="342B"),PorcenRet(BD5953,BH5953,BI5953),INDEX(PORCENTAJEBUSCAR,MATCH(BD5953,CódigoRET,0),4)*1),"")</f>
        <v/>
      </c>
      <c r="BG5953">
        <f t="shared" si="647"/>
        <v>0</v>
      </c>
      <c r="BO5953">
        <f t="shared" si="648"/>
        <v>0</v>
      </c>
      <c r="CC5953">
        <f t="shared" si="649"/>
        <v>0</v>
      </c>
      <c r="CD5953">
        <f t="shared" si="650"/>
        <v>0</v>
      </c>
      <c r="CG5953">
        <f ca="1">IFERROR(INDIRECT("IVA!X"&amp;MATCH(MID(COMPRAS!C5853,1,2)&amp;MID(COMPRAS!F5853,1,2)&amp;MID(COMPRAS!D5853,1,2),IVA!W:W,0)),"SIN COD.")</f>
        <v>0</v>
      </c>
      <c r="CH5953">
        <f ca="1">IFERROR(INDIRECT("IVA!Y"&amp;MATCH(MID(COMPRAS!C5853,1,2)&amp;MID(COMPRAS!F5853,1,2)&amp;MID(COMPRAS!D5853,1,2),IVA!W:W,0)),"SIN COD.")</f>
        <v>0</v>
      </c>
    </row>
    <row r="5954" spans="1:86" x14ac:dyDescent="0.25">
      <c r="A5954"/>
      <c r="B5954"/>
      <c r="D5954"/>
      <c r="AL5954">
        <f t="shared" ref="AL5954:AL6017" si="651">O5954+P5954+Q5954+R5954+S5954+T5954+U5954+V5954</f>
        <v>0</v>
      </c>
      <c r="AQ5954">
        <f t="shared" ref="AQ5954:AQ6017" si="652">+P5954+Q5954+R5954+S5954-BE5954-BQ5954-BW5954+O5954</f>
        <v>0</v>
      </c>
      <c r="AR5954" t="str">
        <f>IFERROR(IF(OR(AP5954=338,AP5954=340,AP5954=341,AP5954=342,AP5954="342A",AP5954="342B"),PorcenRet(AP5954,AT5954,AU5954),INDEX(PORCENTAJEBUSCAR,MATCH(AP5954,CódigoRET,0),4)*1),"")</f>
        <v/>
      </c>
      <c r="AS5954">
        <f t="shared" ref="AS5954:AS6017" si="653">ROUND(IF(AP5954="",0,AQ5954*(AR5954/100)),2)</f>
        <v>0</v>
      </c>
      <c r="BF5954" t="str">
        <f>IFERROR(IF(OR(BD5954=338,BD5954=340,BD5954=341,BD5954=342,BD5954="342A",BD5954="342B"),PorcenRet(BD5954,BH5954,BI5954),INDEX(PORCENTAJEBUSCAR,MATCH(BD5954,CódigoRET,0),4)*1),"")</f>
        <v/>
      </c>
      <c r="BG5954">
        <f t="shared" ref="BG5954:BG6017" si="654">ROUND(IF(BD5954="",0,BE5954*(BF5954/100)),2)</f>
        <v>0</v>
      </c>
      <c r="BO5954">
        <f t="shared" ref="BO5954:BO6017" si="655">IF(MID(F5954,1,2)="41",SUM(O5954:S5954),0)</f>
        <v>0</v>
      </c>
      <c r="CC5954">
        <f t="shared" ref="CC5954:CC6017" si="656">O5954+P5954+Q5954+R5954+S5954</f>
        <v>0</v>
      </c>
      <c r="CD5954">
        <f t="shared" ref="CD5954:CD6017" si="657">T5954+U5954</f>
        <v>0</v>
      </c>
      <c r="CG5954">
        <f ca="1">IFERROR(INDIRECT("IVA!X"&amp;MATCH(MID(COMPRAS!C5854,1,2)&amp;MID(COMPRAS!F5854,1,2)&amp;MID(COMPRAS!D5854,1,2),IVA!W:W,0)),"SIN COD.")</f>
        <v>0</v>
      </c>
      <c r="CH5954">
        <f ca="1">IFERROR(INDIRECT("IVA!Y"&amp;MATCH(MID(COMPRAS!C5854,1,2)&amp;MID(COMPRAS!F5854,1,2)&amp;MID(COMPRAS!D5854,1,2),IVA!W:W,0)),"SIN COD.")</f>
        <v>0</v>
      </c>
    </row>
    <row r="5955" spans="1:86" x14ac:dyDescent="0.25">
      <c r="A5955"/>
      <c r="B5955"/>
      <c r="D5955"/>
      <c r="AL5955">
        <f t="shared" si="651"/>
        <v>0</v>
      </c>
      <c r="AQ5955">
        <f t="shared" si="652"/>
        <v>0</v>
      </c>
      <c r="AR5955" t="str">
        <f>IFERROR(IF(OR(AP5955=338,AP5955=340,AP5955=341,AP5955=342,AP5955="342A",AP5955="342B"),PorcenRet(AP5955,AT5955,AU5955),INDEX(PORCENTAJEBUSCAR,MATCH(AP5955,CódigoRET,0),4)*1),"")</f>
        <v/>
      </c>
      <c r="AS5955">
        <f t="shared" si="653"/>
        <v>0</v>
      </c>
      <c r="BF5955" t="str">
        <f>IFERROR(IF(OR(BD5955=338,BD5955=340,BD5955=341,BD5955=342,BD5955="342A",BD5955="342B"),PorcenRet(BD5955,BH5955,BI5955),INDEX(PORCENTAJEBUSCAR,MATCH(BD5955,CódigoRET,0),4)*1),"")</f>
        <v/>
      </c>
      <c r="BG5955">
        <f t="shared" si="654"/>
        <v>0</v>
      </c>
      <c r="BO5955">
        <f t="shared" si="655"/>
        <v>0</v>
      </c>
      <c r="CC5955">
        <f t="shared" si="656"/>
        <v>0</v>
      </c>
      <c r="CD5955">
        <f t="shared" si="657"/>
        <v>0</v>
      </c>
      <c r="CG5955">
        <f ca="1">IFERROR(INDIRECT("IVA!X"&amp;MATCH(MID(COMPRAS!C5855,1,2)&amp;MID(COMPRAS!F5855,1,2)&amp;MID(COMPRAS!D5855,1,2),IVA!W:W,0)),"SIN COD.")</f>
        <v>0</v>
      </c>
      <c r="CH5955">
        <f ca="1">IFERROR(INDIRECT("IVA!Y"&amp;MATCH(MID(COMPRAS!C5855,1,2)&amp;MID(COMPRAS!F5855,1,2)&amp;MID(COMPRAS!D5855,1,2),IVA!W:W,0)),"SIN COD.")</f>
        <v>0</v>
      </c>
    </row>
    <row r="5956" spans="1:86" x14ac:dyDescent="0.25">
      <c r="A5956"/>
      <c r="B5956"/>
      <c r="D5956"/>
      <c r="AL5956">
        <f t="shared" si="651"/>
        <v>0</v>
      </c>
      <c r="AQ5956">
        <f t="shared" si="652"/>
        <v>0</v>
      </c>
      <c r="AR5956" t="str">
        <f>IFERROR(IF(OR(AP5956=338,AP5956=340,AP5956=341,AP5956=342,AP5956="342A",AP5956="342B"),PorcenRet(AP5956,AT5956,AU5956),INDEX(PORCENTAJEBUSCAR,MATCH(AP5956,CódigoRET,0),4)*1),"")</f>
        <v/>
      </c>
      <c r="AS5956">
        <f t="shared" si="653"/>
        <v>0</v>
      </c>
      <c r="BF5956" t="str">
        <f>IFERROR(IF(OR(BD5956=338,BD5956=340,BD5956=341,BD5956=342,BD5956="342A",BD5956="342B"),PorcenRet(BD5956,BH5956,BI5956),INDEX(PORCENTAJEBUSCAR,MATCH(BD5956,CódigoRET,0),4)*1),"")</f>
        <v/>
      </c>
      <c r="BG5956">
        <f t="shared" si="654"/>
        <v>0</v>
      </c>
      <c r="BO5956">
        <f t="shared" si="655"/>
        <v>0</v>
      </c>
      <c r="CC5956">
        <f t="shared" si="656"/>
        <v>0</v>
      </c>
      <c r="CD5956">
        <f t="shared" si="657"/>
        <v>0</v>
      </c>
      <c r="CG5956">
        <f ca="1">IFERROR(INDIRECT("IVA!X"&amp;MATCH(MID(COMPRAS!C5856,1,2)&amp;MID(COMPRAS!F5856,1,2)&amp;MID(COMPRAS!D5856,1,2),IVA!W:W,0)),"SIN COD.")</f>
        <v>0</v>
      </c>
      <c r="CH5956">
        <f ca="1">IFERROR(INDIRECT("IVA!Y"&amp;MATCH(MID(COMPRAS!C5856,1,2)&amp;MID(COMPRAS!F5856,1,2)&amp;MID(COMPRAS!D5856,1,2),IVA!W:W,0)),"SIN COD.")</f>
        <v>0</v>
      </c>
    </row>
    <row r="5957" spans="1:86" x14ac:dyDescent="0.25">
      <c r="A5957"/>
      <c r="B5957"/>
      <c r="D5957"/>
      <c r="AL5957">
        <f t="shared" si="651"/>
        <v>0</v>
      </c>
      <c r="AQ5957">
        <f t="shared" si="652"/>
        <v>0</v>
      </c>
      <c r="AR5957" t="str">
        <f>IFERROR(IF(OR(AP5957=338,AP5957=340,AP5957=341,AP5957=342,AP5957="342A",AP5957="342B"),PorcenRet(AP5957,AT5957,AU5957),INDEX(PORCENTAJEBUSCAR,MATCH(AP5957,CódigoRET,0),4)*1),"")</f>
        <v/>
      </c>
      <c r="AS5957">
        <f t="shared" si="653"/>
        <v>0</v>
      </c>
      <c r="BF5957" t="str">
        <f>IFERROR(IF(OR(BD5957=338,BD5957=340,BD5957=341,BD5957=342,BD5957="342A",BD5957="342B"),PorcenRet(BD5957,BH5957,BI5957),INDEX(PORCENTAJEBUSCAR,MATCH(BD5957,CódigoRET,0),4)*1),"")</f>
        <v/>
      </c>
      <c r="BG5957">
        <f t="shared" si="654"/>
        <v>0</v>
      </c>
      <c r="BO5957">
        <f t="shared" si="655"/>
        <v>0</v>
      </c>
      <c r="CC5957">
        <f t="shared" si="656"/>
        <v>0</v>
      </c>
      <c r="CD5957">
        <f t="shared" si="657"/>
        <v>0</v>
      </c>
      <c r="CG5957">
        <f ca="1">IFERROR(INDIRECT("IVA!X"&amp;MATCH(MID(COMPRAS!C5857,1,2)&amp;MID(COMPRAS!F5857,1,2)&amp;MID(COMPRAS!D5857,1,2),IVA!W:W,0)),"SIN COD.")</f>
        <v>0</v>
      </c>
      <c r="CH5957">
        <f ca="1">IFERROR(INDIRECT("IVA!Y"&amp;MATCH(MID(COMPRAS!C5857,1,2)&amp;MID(COMPRAS!F5857,1,2)&amp;MID(COMPRAS!D5857,1,2),IVA!W:W,0)),"SIN COD.")</f>
        <v>0</v>
      </c>
    </row>
    <row r="5958" spans="1:86" x14ac:dyDescent="0.25">
      <c r="A5958"/>
      <c r="B5958"/>
      <c r="D5958"/>
      <c r="AL5958">
        <f t="shared" si="651"/>
        <v>0</v>
      </c>
      <c r="AQ5958">
        <f t="shared" si="652"/>
        <v>0</v>
      </c>
      <c r="AR5958" t="str">
        <f>IFERROR(IF(OR(AP5958=338,AP5958=340,AP5958=341,AP5958=342,AP5958="342A",AP5958="342B"),PorcenRet(AP5958,AT5958,AU5958),INDEX(PORCENTAJEBUSCAR,MATCH(AP5958,CódigoRET,0),4)*1),"")</f>
        <v/>
      </c>
      <c r="AS5958">
        <f t="shared" si="653"/>
        <v>0</v>
      </c>
      <c r="BF5958" t="str">
        <f>IFERROR(IF(OR(BD5958=338,BD5958=340,BD5958=341,BD5958=342,BD5958="342A",BD5958="342B"),PorcenRet(BD5958,BH5958,BI5958),INDEX(PORCENTAJEBUSCAR,MATCH(BD5958,CódigoRET,0),4)*1),"")</f>
        <v/>
      </c>
      <c r="BG5958">
        <f t="shared" si="654"/>
        <v>0</v>
      </c>
      <c r="BO5958">
        <f t="shared" si="655"/>
        <v>0</v>
      </c>
      <c r="CC5958">
        <f t="shared" si="656"/>
        <v>0</v>
      </c>
      <c r="CD5958">
        <f t="shared" si="657"/>
        <v>0</v>
      </c>
      <c r="CG5958">
        <f ca="1">IFERROR(INDIRECT("IVA!X"&amp;MATCH(MID(COMPRAS!C5858,1,2)&amp;MID(COMPRAS!F5858,1,2)&amp;MID(COMPRAS!D5858,1,2),IVA!W:W,0)),"SIN COD.")</f>
        <v>0</v>
      </c>
      <c r="CH5958">
        <f ca="1">IFERROR(INDIRECT("IVA!Y"&amp;MATCH(MID(COMPRAS!C5858,1,2)&amp;MID(COMPRAS!F5858,1,2)&amp;MID(COMPRAS!D5858,1,2),IVA!W:W,0)),"SIN COD.")</f>
        <v>0</v>
      </c>
    </row>
    <row r="5959" spans="1:86" x14ac:dyDescent="0.25">
      <c r="A5959"/>
      <c r="B5959"/>
      <c r="D5959"/>
      <c r="AL5959">
        <f t="shared" si="651"/>
        <v>0</v>
      </c>
      <c r="AQ5959">
        <f t="shared" si="652"/>
        <v>0</v>
      </c>
      <c r="AR5959" t="str">
        <f>IFERROR(IF(OR(AP5959=338,AP5959=340,AP5959=341,AP5959=342,AP5959="342A",AP5959="342B"),PorcenRet(AP5959,AT5959,AU5959),INDEX(PORCENTAJEBUSCAR,MATCH(AP5959,CódigoRET,0),4)*1),"")</f>
        <v/>
      </c>
      <c r="AS5959">
        <f t="shared" si="653"/>
        <v>0</v>
      </c>
      <c r="BF5959" t="str">
        <f>IFERROR(IF(OR(BD5959=338,BD5959=340,BD5959=341,BD5959=342,BD5959="342A",BD5959="342B"),PorcenRet(BD5959,BH5959,BI5959),INDEX(PORCENTAJEBUSCAR,MATCH(BD5959,CódigoRET,0),4)*1),"")</f>
        <v/>
      </c>
      <c r="BG5959">
        <f t="shared" si="654"/>
        <v>0</v>
      </c>
      <c r="BO5959">
        <f t="shared" si="655"/>
        <v>0</v>
      </c>
      <c r="CC5959">
        <f t="shared" si="656"/>
        <v>0</v>
      </c>
      <c r="CD5959">
        <f t="shared" si="657"/>
        <v>0</v>
      </c>
      <c r="CG5959">
        <f ca="1">IFERROR(INDIRECT("IVA!X"&amp;MATCH(MID(COMPRAS!C5859,1,2)&amp;MID(COMPRAS!F5859,1,2)&amp;MID(COMPRAS!D5859,1,2),IVA!W:W,0)),"SIN COD.")</f>
        <v>0</v>
      </c>
      <c r="CH5959">
        <f ca="1">IFERROR(INDIRECT("IVA!Y"&amp;MATCH(MID(COMPRAS!C5859,1,2)&amp;MID(COMPRAS!F5859,1,2)&amp;MID(COMPRAS!D5859,1,2),IVA!W:W,0)),"SIN COD.")</f>
        <v>0</v>
      </c>
    </row>
    <row r="5960" spans="1:86" x14ac:dyDescent="0.25">
      <c r="A5960"/>
      <c r="B5960"/>
      <c r="D5960"/>
      <c r="AL5960">
        <f t="shared" si="651"/>
        <v>0</v>
      </c>
      <c r="AQ5960">
        <f t="shared" si="652"/>
        <v>0</v>
      </c>
      <c r="AR5960" t="str">
        <f>IFERROR(IF(OR(AP5960=338,AP5960=340,AP5960=341,AP5960=342,AP5960="342A",AP5960="342B"),PorcenRet(AP5960,AT5960,AU5960),INDEX(PORCENTAJEBUSCAR,MATCH(AP5960,CódigoRET,0),4)*1),"")</f>
        <v/>
      </c>
      <c r="AS5960">
        <f t="shared" si="653"/>
        <v>0</v>
      </c>
      <c r="BF5960" t="str">
        <f>IFERROR(IF(OR(BD5960=338,BD5960=340,BD5960=341,BD5960=342,BD5960="342A",BD5960="342B"),PorcenRet(BD5960,BH5960,BI5960),INDEX(PORCENTAJEBUSCAR,MATCH(BD5960,CódigoRET,0),4)*1),"")</f>
        <v/>
      </c>
      <c r="BG5960">
        <f t="shared" si="654"/>
        <v>0</v>
      </c>
      <c r="BO5960">
        <f t="shared" si="655"/>
        <v>0</v>
      </c>
      <c r="CC5960">
        <f t="shared" si="656"/>
        <v>0</v>
      </c>
      <c r="CD5960">
        <f t="shared" si="657"/>
        <v>0</v>
      </c>
      <c r="CG5960">
        <f ca="1">IFERROR(INDIRECT("IVA!X"&amp;MATCH(MID(COMPRAS!C5860,1,2)&amp;MID(COMPRAS!F5860,1,2)&amp;MID(COMPRAS!D5860,1,2),IVA!W:W,0)),"SIN COD.")</f>
        <v>0</v>
      </c>
      <c r="CH5960">
        <f ca="1">IFERROR(INDIRECT("IVA!Y"&amp;MATCH(MID(COMPRAS!C5860,1,2)&amp;MID(COMPRAS!F5860,1,2)&amp;MID(COMPRAS!D5860,1,2),IVA!W:W,0)),"SIN COD.")</f>
        <v>0</v>
      </c>
    </row>
    <row r="5961" spans="1:86" x14ac:dyDescent="0.25">
      <c r="A5961"/>
      <c r="B5961"/>
      <c r="D5961"/>
      <c r="AL5961">
        <f t="shared" si="651"/>
        <v>0</v>
      </c>
      <c r="AQ5961">
        <f t="shared" si="652"/>
        <v>0</v>
      </c>
      <c r="AR5961" t="str">
        <f>IFERROR(IF(OR(AP5961=338,AP5961=340,AP5961=341,AP5961=342,AP5961="342A",AP5961="342B"),PorcenRet(AP5961,AT5961,AU5961),INDEX(PORCENTAJEBUSCAR,MATCH(AP5961,CódigoRET,0),4)*1),"")</f>
        <v/>
      </c>
      <c r="AS5961">
        <f t="shared" si="653"/>
        <v>0</v>
      </c>
      <c r="BF5961" t="str">
        <f>IFERROR(IF(OR(BD5961=338,BD5961=340,BD5961=341,BD5961=342,BD5961="342A",BD5961="342B"),PorcenRet(BD5961,BH5961,BI5961),INDEX(PORCENTAJEBUSCAR,MATCH(BD5961,CódigoRET,0),4)*1),"")</f>
        <v/>
      </c>
      <c r="BG5961">
        <f t="shared" si="654"/>
        <v>0</v>
      </c>
      <c r="BO5961">
        <f t="shared" si="655"/>
        <v>0</v>
      </c>
      <c r="CC5961">
        <f t="shared" si="656"/>
        <v>0</v>
      </c>
      <c r="CD5961">
        <f t="shared" si="657"/>
        <v>0</v>
      </c>
      <c r="CG5961">
        <f ca="1">IFERROR(INDIRECT("IVA!X"&amp;MATCH(MID(COMPRAS!C5861,1,2)&amp;MID(COMPRAS!F5861,1,2)&amp;MID(COMPRAS!D5861,1,2),IVA!W:W,0)),"SIN COD.")</f>
        <v>0</v>
      </c>
      <c r="CH5961">
        <f ca="1">IFERROR(INDIRECT("IVA!Y"&amp;MATCH(MID(COMPRAS!C5861,1,2)&amp;MID(COMPRAS!F5861,1,2)&amp;MID(COMPRAS!D5861,1,2),IVA!W:W,0)),"SIN COD.")</f>
        <v>0</v>
      </c>
    </row>
    <row r="5962" spans="1:86" x14ac:dyDescent="0.25">
      <c r="A5962"/>
      <c r="B5962"/>
      <c r="D5962"/>
      <c r="AL5962">
        <f t="shared" si="651"/>
        <v>0</v>
      </c>
      <c r="AQ5962">
        <f t="shared" si="652"/>
        <v>0</v>
      </c>
      <c r="AR5962" t="str">
        <f>IFERROR(IF(OR(AP5962=338,AP5962=340,AP5962=341,AP5962=342,AP5962="342A",AP5962="342B"),PorcenRet(AP5962,AT5962,AU5962),INDEX(PORCENTAJEBUSCAR,MATCH(AP5962,CódigoRET,0),4)*1),"")</f>
        <v/>
      </c>
      <c r="AS5962">
        <f t="shared" si="653"/>
        <v>0</v>
      </c>
      <c r="BF5962" t="str">
        <f>IFERROR(IF(OR(BD5962=338,BD5962=340,BD5962=341,BD5962=342,BD5962="342A",BD5962="342B"),PorcenRet(BD5962,BH5962,BI5962),INDEX(PORCENTAJEBUSCAR,MATCH(BD5962,CódigoRET,0),4)*1),"")</f>
        <v/>
      </c>
      <c r="BG5962">
        <f t="shared" si="654"/>
        <v>0</v>
      </c>
      <c r="BO5962">
        <f t="shared" si="655"/>
        <v>0</v>
      </c>
      <c r="CC5962">
        <f t="shared" si="656"/>
        <v>0</v>
      </c>
      <c r="CD5962">
        <f t="shared" si="657"/>
        <v>0</v>
      </c>
      <c r="CG5962">
        <f ca="1">IFERROR(INDIRECT("IVA!X"&amp;MATCH(MID(COMPRAS!C5862,1,2)&amp;MID(COMPRAS!F5862,1,2)&amp;MID(COMPRAS!D5862,1,2),IVA!W:W,0)),"SIN COD.")</f>
        <v>0</v>
      </c>
      <c r="CH5962">
        <f ca="1">IFERROR(INDIRECT("IVA!Y"&amp;MATCH(MID(COMPRAS!C5862,1,2)&amp;MID(COMPRAS!F5862,1,2)&amp;MID(COMPRAS!D5862,1,2),IVA!W:W,0)),"SIN COD.")</f>
        <v>0</v>
      </c>
    </row>
    <row r="5963" spans="1:86" x14ac:dyDescent="0.25">
      <c r="A5963"/>
      <c r="B5963"/>
      <c r="D5963"/>
      <c r="AL5963">
        <f t="shared" si="651"/>
        <v>0</v>
      </c>
      <c r="AQ5963">
        <f t="shared" si="652"/>
        <v>0</v>
      </c>
      <c r="AR5963" t="str">
        <f>IFERROR(IF(OR(AP5963=338,AP5963=340,AP5963=341,AP5963=342,AP5963="342A",AP5963="342B"),PorcenRet(AP5963,AT5963,AU5963),INDEX(PORCENTAJEBUSCAR,MATCH(AP5963,CódigoRET,0),4)*1),"")</f>
        <v/>
      </c>
      <c r="AS5963">
        <f t="shared" si="653"/>
        <v>0</v>
      </c>
      <c r="BF5963" t="str">
        <f>IFERROR(IF(OR(BD5963=338,BD5963=340,BD5963=341,BD5963=342,BD5963="342A",BD5963="342B"),PorcenRet(BD5963,BH5963,BI5963),INDEX(PORCENTAJEBUSCAR,MATCH(BD5963,CódigoRET,0),4)*1),"")</f>
        <v/>
      </c>
      <c r="BG5963">
        <f t="shared" si="654"/>
        <v>0</v>
      </c>
      <c r="BO5963">
        <f t="shared" si="655"/>
        <v>0</v>
      </c>
      <c r="CC5963">
        <f t="shared" si="656"/>
        <v>0</v>
      </c>
      <c r="CD5963">
        <f t="shared" si="657"/>
        <v>0</v>
      </c>
      <c r="CG5963">
        <f ca="1">IFERROR(INDIRECT("IVA!X"&amp;MATCH(MID(COMPRAS!C5863,1,2)&amp;MID(COMPRAS!F5863,1,2)&amp;MID(COMPRAS!D5863,1,2),IVA!W:W,0)),"SIN COD.")</f>
        <v>0</v>
      </c>
      <c r="CH5963">
        <f ca="1">IFERROR(INDIRECT("IVA!Y"&amp;MATCH(MID(COMPRAS!C5863,1,2)&amp;MID(COMPRAS!F5863,1,2)&amp;MID(COMPRAS!D5863,1,2),IVA!W:W,0)),"SIN COD.")</f>
        <v>0</v>
      </c>
    </row>
    <row r="5964" spans="1:86" x14ac:dyDescent="0.25">
      <c r="A5964"/>
      <c r="B5964"/>
      <c r="D5964"/>
      <c r="AL5964">
        <f t="shared" si="651"/>
        <v>0</v>
      </c>
      <c r="AQ5964">
        <f t="shared" si="652"/>
        <v>0</v>
      </c>
      <c r="AR5964" t="str">
        <f>IFERROR(IF(OR(AP5964=338,AP5964=340,AP5964=341,AP5964=342,AP5964="342A",AP5964="342B"),PorcenRet(AP5964,AT5964,AU5964),INDEX(PORCENTAJEBUSCAR,MATCH(AP5964,CódigoRET,0),4)*1),"")</f>
        <v/>
      </c>
      <c r="AS5964">
        <f t="shared" si="653"/>
        <v>0</v>
      </c>
      <c r="BF5964" t="str">
        <f>IFERROR(IF(OR(BD5964=338,BD5964=340,BD5964=341,BD5964=342,BD5964="342A",BD5964="342B"),PorcenRet(BD5964,BH5964,BI5964),INDEX(PORCENTAJEBUSCAR,MATCH(BD5964,CódigoRET,0),4)*1),"")</f>
        <v/>
      </c>
      <c r="BG5964">
        <f t="shared" si="654"/>
        <v>0</v>
      </c>
      <c r="BO5964">
        <f t="shared" si="655"/>
        <v>0</v>
      </c>
      <c r="CC5964">
        <f t="shared" si="656"/>
        <v>0</v>
      </c>
      <c r="CD5964">
        <f t="shared" si="657"/>
        <v>0</v>
      </c>
      <c r="CG5964">
        <f ca="1">IFERROR(INDIRECT("IVA!X"&amp;MATCH(MID(COMPRAS!C5864,1,2)&amp;MID(COMPRAS!F5864,1,2)&amp;MID(COMPRAS!D5864,1,2),IVA!W:W,0)),"SIN COD.")</f>
        <v>0</v>
      </c>
      <c r="CH5964">
        <f ca="1">IFERROR(INDIRECT("IVA!Y"&amp;MATCH(MID(COMPRAS!C5864,1,2)&amp;MID(COMPRAS!F5864,1,2)&amp;MID(COMPRAS!D5864,1,2),IVA!W:W,0)),"SIN COD.")</f>
        <v>0</v>
      </c>
    </row>
    <row r="5965" spans="1:86" x14ac:dyDescent="0.25">
      <c r="A5965"/>
      <c r="B5965"/>
      <c r="D5965"/>
      <c r="AL5965">
        <f t="shared" si="651"/>
        <v>0</v>
      </c>
      <c r="AQ5965">
        <f t="shared" si="652"/>
        <v>0</v>
      </c>
      <c r="AR5965" t="str">
        <f>IFERROR(IF(OR(AP5965=338,AP5965=340,AP5965=341,AP5965=342,AP5965="342A",AP5965="342B"),PorcenRet(AP5965,AT5965,AU5965),INDEX(PORCENTAJEBUSCAR,MATCH(AP5965,CódigoRET,0),4)*1),"")</f>
        <v/>
      </c>
      <c r="AS5965">
        <f t="shared" si="653"/>
        <v>0</v>
      </c>
      <c r="BF5965" t="str">
        <f>IFERROR(IF(OR(BD5965=338,BD5965=340,BD5965=341,BD5965=342,BD5965="342A",BD5965="342B"),PorcenRet(BD5965,BH5965,BI5965),INDEX(PORCENTAJEBUSCAR,MATCH(BD5965,CódigoRET,0),4)*1),"")</f>
        <v/>
      </c>
      <c r="BG5965">
        <f t="shared" si="654"/>
        <v>0</v>
      </c>
      <c r="BO5965">
        <f t="shared" si="655"/>
        <v>0</v>
      </c>
      <c r="CC5965">
        <f t="shared" si="656"/>
        <v>0</v>
      </c>
      <c r="CD5965">
        <f t="shared" si="657"/>
        <v>0</v>
      </c>
      <c r="CG5965">
        <f ca="1">IFERROR(INDIRECT("IVA!X"&amp;MATCH(MID(COMPRAS!C5865,1,2)&amp;MID(COMPRAS!F5865,1,2)&amp;MID(COMPRAS!D5865,1,2),IVA!W:W,0)),"SIN COD.")</f>
        <v>0</v>
      </c>
      <c r="CH5965">
        <f ca="1">IFERROR(INDIRECT("IVA!Y"&amp;MATCH(MID(COMPRAS!C5865,1,2)&amp;MID(COMPRAS!F5865,1,2)&amp;MID(COMPRAS!D5865,1,2),IVA!W:W,0)),"SIN COD.")</f>
        <v>0</v>
      </c>
    </row>
    <row r="5966" spans="1:86" x14ac:dyDescent="0.25">
      <c r="A5966"/>
      <c r="B5966"/>
      <c r="D5966"/>
      <c r="AL5966">
        <f t="shared" si="651"/>
        <v>0</v>
      </c>
      <c r="AQ5966">
        <f t="shared" si="652"/>
        <v>0</v>
      </c>
      <c r="AR5966" t="str">
        <f>IFERROR(IF(OR(AP5966=338,AP5966=340,AP5966=341,AP5966=342,AP5966="342A",AP5966="342B"),PorcenRet(AP5966,AT5966,AU5966),INDEX(PORCENTAJEBUSCAR,MATCH(AP5966,CódigoRET,0),4)*1),"")</f>
        <v/>
      </c>
      <c r="AS5966">
        <f t="shared" si="653"/>
        <v>0</v>
      </c>
      <c r="BF5966" t="str">
        <f>IFERROR(IF(OR(BD5966=338,BD5966=340,BD5966=341,BD5966=342,BD5966="342A",BD5966="342B"),PorcenRet(BD5966,BH5966,BI5966),INDEX(PORCENTAJEBUSCAR,MATCH(BD5966,CódigoRET,0),4)*1),"")</f>
        <v/>
      </c>
      <c r="BG5966">
        <f t="shared" si="654"/>
        <v>0</v>
      </c>
      <c r="BO5966">
        <f t="shared" si="655"/>
        <v>0</v>
      </c>
      <c r="CC5966">
        <f t="shared" si="656"/>
        <v>0</v>
      </c>
      <c r="CD5966">
        <f t="shared" si="657"/>
        <v>0</v>
      </c>
      <c r="CG5966">
        <f ca="1">IFERROR(INDIRECT("IVA!X"&amp;MATCH(MID(COMPRAS!C5866,1,2)&amp;MID(COMPRAS!F5866,1,2)&amp;MID(COMPRAS!D5866,1,2),IVA!W:W,0)),"SIN COD.")</f>
        <v>0</v>
      </c>
      <c r="CH5966">
        <f ca="1">IFERROR(INDIRECT("IVA!Y"&amp;MATCH(MID(COMPRAS!C5866,1,2)&amp;MID(COMPRAS!F5866,1,2)&amp;MID(COMPRAS!D5866,1,2),IVA!W:W,0)),"SIN COD.")</f>
        <v>0</v>
      </c>
    </row>
    <row r="5967" spans="1:86" x14ac:dyDescent="0.25">
      <c r="A5967"/>
      <c r="B5967"/>
      <c r="D5967"/>
      <c r="AL5967">
        <f t="shared" si="651"/>
        <v>0</v>
      </c>
      <c r="AQ5967">
        <f t="shared" si="652"/>
        <v>0</v>
      </c>
      <c r="AR5967" t="str">
        <f>IFERROR(IF(OR(AP5967=338,AP5967=340,AP5967=341,AP5967=342,AP5967="342A",AP5967="342B"),PorcenRet(AP5967,AT5967,AU5967),INDEX(PORCENTAJEBUSCAR,MATCH(AP5967,CódigoRET,0),4)*1),"")</f>
        <v/>
      </c>
      <c r="AS5967">
        <f t="shared" si="653"/>
        <v>0</v>
      </c>
      <c r="BF5967" t="str">
        <f>IFERROR(IF(OR(BD5967=338,BD5967=340,BD5967=341,BD5967=342,BD5967="342A",BD5967="342B"),PorcenRet(BD5967,BH5967,BI5967),INDEX(PORCENTAJEBUSCAR,MATCH(BD5967,CódigoRET,0),4)*1),"")</f>
        <v/>
      </c>
      <c r="BG5967">
        <f t="shared" si="654"/>
        <v>0</v>
      </c>
      <c r="BO5967">
        <f t="shared" si="655"/>
        <v>0</v>
      </c>
      <c r="CC5967">
        <f t="shared" si="656"/>
        <v>0</v>
      </c>
      <c r="CD5967">
        <f t="shared" si="657"/>
        <v>0</v>
      </c>
      <c r="CG5967">
        <f ca="1">IFERROR(INDIRECT("IVA!X"&amp;MATCH(MID(COMPRAS!C5867,1,2)&amp;MID(COMPRAS!F5867,1,2)&amp;MID(COMPRAS!D5867,1,2),IVA!W:W,0)),"SIN COD.")</f>
        <v>0</v>
      </c>
      <c r="CH5967">
        <f ca="1">IFERROR(INDIRECT("IVA!Y"&amp;MATCH(MID(COMPRAS!C5867,1,2)&amp;MID(COMPRAS!F5867,1,2)&amp;MID(COMPRAS!D5867,1,2),IVA!W:W,0)),"SIN COD.")</f>
        <v>0</v>
      </c>
    </row>
    <row r="5968" spans="1:86" x14ac:dyDescent="0.25">
      <c r="A5968"/>
      <c r="B5968"/>
      <c r="D5968"/>
      <c r="AL5968">
        <f t="shared" si="651"/>
        <v>0</v>
      </c>
      <c r="AQ5968">
        <f t="shared" si="652"/>
        <v>0</v>
      </c>
      <c r="AR5968" t="str">
        <f>IFERROR(IF(OR(AP5968=338,AP5968=340,AP5968=341,AP5968=342,AP5968="342A",AP5968="342B"),PorcenRet(AP5968,AT5968,AU5968),INDEX(PORCENTAJEBUSCAR,MATCH(AP5968,CódigoRET,0),4)*1),"")</f>
        <v/>
      </c>
      <c r="AS5968">
        <f t="shared" si="653"/>
        <v>0</v>
      </c>
      <c r="BF5968" t="str">
        <f>IFERROR(IF(OR(BD5968=338,BD5968=340,BD5968=341,BD5968=342,BD5968="342A",BD5968="342B"),PorcenRet(BD5968,BH5968,BI5968),INDEX(PORCENTAJEBUSCAR,MATCH(BD5968,CódigoRET,0),4)*1),"")</f>
        <v/>
      </c>
      <c r="BG5968">
        <f t="shared" si="654"/>
        <v>0</v>
      </c>
      <c r="BO5968">
        <f t="shared" si="655"/>
        <v>0</v>
      </c>
      <c r="CC5968">
        <f t="shared" si="656"/>
        <v>0</v>
      </c>
      <c r="CD5968">
        <f t="shared" si="657"/>
        <v>0</v>
      </c>
      <c r="CG5968">
        <f ca="1">IFERROR(INDIRECT("IVA!X"&amp;MATCH(MID(COMPRAS!C5868,1,2)&amp;MID(COMPRAS!F5868,1,2)&amp;MID(COMPRAS!D5868,1,2),IVA!W:W,0)),"SIN COD.")</f>
        <v>0</v>
      </c>
      <c r="CH5968">
        <f ca="1">IFERROR(INDIRECT("IVA!Y"&amp;MATCH(MID(COMPRAS!C5868,1,2)&amp;MID(COMPRAS!F5868,1,2)&amp;MID(COMPRAS!D5868,1,2),IVA!W:W,0)),"SIN COD.")</f>
        <v>0</v>
      </c>
    </row>
    <row r="5969" spans="1:86" x14ac:dyDescent="0.25">
      <c r="A5969"/>
      <c r="B5969"/>
      <c r="D5969"/>
      <c r="AL5969">
        <f t="shared" si="651"/>
        <v>0</v>
      </c>
      <c r="AQ5969">
        <f t="shared" si="652"/>
        <v>0</v>
      </c>
      <c r="AR5969" t="str">
        <f>IFERROR(IF(OR(AP5969=338,AP5969=340,AP5969=341,AP5969=342,AP5969="342A",AP5969="342B"),PorcenRet(AP5969,AT5969,AU5969),INDEX(PORCENTAJEBUSCAR,MATCH(AP5969,CódigoRET,0),4)*1),"")</f>
        <v/>
      </c>
      <c r="AS5969">
        <f t="shared" si="653"/>
        <v>0</v>
      </c>
      <c r="BF5969" t="str">
        <f>IFERROR(IF(OR(BD5969=338,BD5969=340,BD5969=341,BD5969=342,BD5969="342A",BD5969="342B"),PorcenRet(BD5969,BH5969,BI5969),INDEX(PORCENTAJEBUSCAR,MATCH(BD5969,CódigoRET,0),4)*1),"")</f>
        <v/>
      </c>
      <c r="BG5969">
        <f t="shared" si="654"/>
        <v>0</v>
      </c>
      <c r="BO5969">
        <f t="shared" si="655"/>
        <v>0</v>
      </c>
      <c r="CC5969">
        <f t="shared" si="656"/>
        <v>0</v>
      </c>
      <c r="CD5969">
        <f t="shared" si="657"/>
        <v>0</v>
      </c>
      <c r="CG5969">
        <f ca="1">IFERROR(INDIRECT("IVA!X"&amp;MATCH(MID(COMPRAS!C5869,1,2)&amp;MID(COMPRAS!F5869,1,2)&amp;MID(COMPRAS!D5869,1,2),IVA!W:W,0)),"SIN COD.")</f>
        <v>0</v>
      </c>
      <c r="CH5969">
        <f ca="1">IFERROR(INDIRECT("IVA!Y"&amp;MATCH(MID(COMPRAS!C5869,1,2)&amp;MID(COMPRAS!F5869,1,2)&amp;MID(COMPRAS!D5869,1,2),IVA!W:W,0)),"SIN COD.")</f>
        <v>0</v>
      </c>
    </row>
    <row r="5970" spans="1:86" x14ac:dyDescent="0.25">
      <c r="A5970"/>
      <c r="B5970"/>
      <c r="D5970"/>
      <c r="AL5970">
        <f t="shared" si="651"/>
        <v>0</v>
      </c>
      <c r="AQ5970">
        <f t="shared" si="652"/>
        <v>0</v>
      </c>
      <c r="AR5970" t="str">
        <f>IFERROR(IF(OR(AP5970=338,AP5970=340,AP5970=341,AP5970=342,AP5970="342A",AP5970="342B"),PorcenRet(AP5970,AT5970,AU5970),INDEX(PORCENTAJEBUSCAR,MATCH(AP5970,CódigoRET,0),4)*1),"")</f>
        <v/>
      </c>
      <c r="AS5970">
        <f t="shared" si="653"/>
        <v>0</v>
      </c>
      <c r="BF5970" t="str">
        <f>IFERROR(IF(OR(BD5970=338,BD5970=340,BD5970=341,BD5970=342,BD5970="342A",BD5970="342B"),PorcenRet(BD5970,BH5970,BI5970),INDEX(PORCENTAJEBUSCAR,MATCH(BD5970,CódigoRET,0),4)*1),"")</f>
        <v/>
      </c>
      <c r="BG5970">
        <f t="shared" si="654"/>
        <v>0</v>
      </c>
      <c r="BO5970">
        <f t="shared" si="655"/>
        <v>0</v>
      </c>
      <c r="CC5970">
        <f t="shared" si="656"/>
        <v>0</v>
      </c>
      <c r="CD5970">
        <f t="shared" si="657"/>
        <v>0</v>
      </c>
      <c r="CG5970">
        <f ca="1">IFERROR(INDIRECT("IVA!X"&amp;MATCH(MID(COMPRAS!C5870,1,2)&amp;MID(COMPRAS!F5870,1,2)&amp;MID(COMPRAS!D5870,1,2),IVA!W:W,0)),"SIN COD.")</f>
        <v>0</v>
      </c>
      <c r="CH5970">
        <f ca="1">IFERROR(INDIRECT("IVA!Y"&amp;MATCH(MID(COMPRAS!C5870,1,2)&amp;MID(COMPRAS!F5870,1,2)&amp;MID(COMPRAS!D5870,1,2),IVA!W:W,0)),"SIN COD.")</f>
        <v>0</v>
      </c>
    </row>
    <row r="5971" spans="1:86" x14ac:dyDescent="0.25">
      <c r="A5971"/>
      <c r="B5971"/>
      <c r="D5971"/>
      <c r="AL5971">
        <f t="shared" si="651"/>
        <v>0</v>
      </c>
      <c r="AQ5971">
        <f t="shared" si="652"/>
        <v>0</v>
      </c>
      <c r="AR5971" t="str">
        <f>IFERROR(IF(OR(AP5971=338,AP5971=340,AP5971=341,AP5971=342,AP5971="342A",AP5971="342B"),PorcenRet(AP5971,AT5971,AU5971),INDEX(PORCENTAJEBUSCAR,MATCH(AP5971,CódigoRET,0),4)*1),"")</f>
        <v/>
      </c>
      <c r="AS5971">
        <f t="shared" si="653"/>
        <v>0</v>
      </c>
      <c r="BF5971" t="str">
        <f>IFERROR(IF(OR(BD5971=338,BD5971=340,BD5971=341,BD5971=342,BD5971="342A",BD5971="342B"),PorcenRet(BD5971,BH5971,BI5971),INDEX(PORCENTAJEBUSCAR,MATCH(BD5971,CódigoRET,0),4)*1),"")</f>
        <v/>
      </c>
      <c r="BG5971">
        <f t="shared" si="654"/>
        <v>0</v>
      </c>
      <c r="BO5971">
        <f t="shared" si="655"/>
        <v>0</v>
      </c>
      <c r="CC5971">
        <f t="shared" si="656"/>
        <v>0</v>
      </c>
      <c r="CD5971">
        <f t="shared" si="657"/>
        <v>0</v>
      </c>
      <c r="CG5971">
        <f ca="1">IFERROR(INDIRECT("IVA!X"&amp;MATCH(MID(COMPRAS!C5871,1,2)&amp;MID(COMPRAS!F5871,1,2)&amp;MID(COMPRAS!D5871,1,2),IVA!W:W,0)),"SIN COD.")</f>
        <v>0</v>
      </c>
      <c r="CH5971">
        <f ca="1">IFERROR(INDIRECT("IVA!Y"&amp;MATCH(MID(COMPRAS!C5871,1,2)&amp;MID(COMPRAS!F5871,1,2)&amp;MID(COMPRAS!D5871,1,2),IVA!W:W,0)),"SIN COD.")</f>
        <v>0</v>
      </c>
    </row>
    <row r="5972" spans="1:86" x14ac:dyDescent="0.25">
      <c r="A5972"/>
      <c r="B5972"/>
      <c r="D5972"/>
      <c r="AL5972">
        <f t="shared" si="651"/>
        <v>0</v>
      </c>
      <c r="AQ5972">
        <f t="shared" si="652"/>
        <v>0</v>
      </c>
      <c r="AR5972" t="str">
        <f>IFERROR(IF(OR(AP5972=338,AP5972=340,AP5972=341,AP5972=342,AP5972="342A",AP5972="342B"),PorcenRet(AP5972,AT5972,AU5972),INDEX(PORCENTAJEBUSCAR,MATCH(AP5972,CódigoRET,0),4)*1),"")</f>
        <v/>
      </c>
      <c r="AS5972">
        <f t="shared" si="653"/>
        <v>0</v>
      </c>
      <c r="BF5972" t="str">
        <f>IFERROR(IF(OR(BD5972=338,BD5972=340,BD5972=341,BD5972=342,BD5972="342A",BD5972="342B"),PorcenRet(BD5972,BH5972,BI5972),INDEX(PORCENTAJEBUSCAR,MATCH(BD5972,CódigoRET,0),4)*1),"")</f>
        <v/>
      </c>
      <c r="BG5972">
        <f t="shared" si="654"/>
        <v>0</v>
      </c>
      <c r="BO5972">
        <f t="shared" si="655"/>
        <v>0</v>
      </c>
      <c r="CC5972">
        <f t="shared" si="656"/>
        <v>0</v>
      </c>
      <c r="CD5972">
        <f t="shared" si="657"/>
        <v>0</v>
      </c>
      <c r="CG5972">
        <f ca="1">IFERROR(INDIRECT("IVA!X"&amp;MATCH(MID(COMPRAS!C5872,1,2)&amp;MID(COMPRAS!F5872,1,2)&amp;MID(COMPRAS!D5872,1,2),IVA!W:W,0)),"SIN COD.")</f>
        <v>0</v>
      </c>
      <c r="CH5972">
        <f ca="1">IFERROR(INDIRECT("IVA!Y"&amp;MATCH(MID(COMPRAS!C5872,1,2)&amp;MID(COMPRAS!F5872,1,2)&amp;MID(COMPRAS!D5872,1,2),IVA!W:W,0)),"SIN COD.")</f>
        <v>0</v>
      </c>
    </row>
    <row r="5973" spans="1:86" x14ac:dyDescent="0.25">
      <c r="A5973"/>
      <c r="B5973"/>
      <c r="D5973"/>
      <c r="AL5973">
        <f t="shared" si="651"/>
        <v>0</v>
      </c>
      <c r="AQ5973">
        <f t="shared" si="652"/>
        <v>0</v>
      </c>
      <c r="AR5973" t="str">
        <f>IFERROR(IF(OR(AP5973=338,AP5973=340,AP5973=341,AP5973=342,AP5973="342A",AP5973="342B"),PorcenRet(AP5973,AT5973,AU5973),INDEX(PORCENTAJEBUSCAR,MATCH(AP5973,CódigoRET,0),4)*1),"")</f>
        <v/>
      </c>
      <c r="AS5973">
        <f t="shared" si="653"/>
        <v>0</v>
      </c>
      <c r="BF5973" t="str">
        <f>IFERROR(IF(OR(BD5973=338,BD5973=340,BD5973=341,BD5973=342,BD5973="342A",BD5973="342B"),PorcenRet(BD5973,BH5973,BI5973),INDEX(PORCENTAJEBUSCAR,MATCH(BD5973,CódigoRET,0),4)*1),"")</f>
        <v/>
      </c>
      <c r="BG5973">
        <f t="shared" si="654"/>
        <v>0</v>
      </c>
      <c r="BO5973">
        <f t="shared" si="655"/>
        <v>0</v>
      </c>
      <c r="CC5973">
        <f t="shared" si="656"/>
        <v>0</v>
      </c>
      <c r="CD5973">
        <f t="shared" si="657"/>
        <v>0</v>
      </c>
      <c r="CG5973">
        <f ca="1">IFERROR(INDIRECT("IVA!X"&amp;MATCH(MID(COMPRAS!C5873,1,2)&amp;MID(COMPRAS!F5873,1,2)&amp;MID(COMPRAS!D5873,1,2),IVA!W:W,0)),"SIN COD.")</f>
        <v>0</v>
      </c>
      <c r="CH5973">
        <f ca="1">IFERROR(INDIRECT("IVA!Y"&amp;MATCH(MID(COMPRAS!C5873,1,2)&amp;MID(COMPRAS!F5873,1,2)&amp;MID(COMPRAS!D5873,1,2),IVA!W:W,0)),"SIN COD.")</f>
        <v>0</v>
      </c>
    </row>
    <row r="5974" spans="1:86" x14ac:dyDescent="0.25">
      <c r="A5974"/>
      <c r="B5974"/>
      <c r="D5974"/>
      <c r="AL5974">
        <f t="shared" si="651"/>
        <v>0</v>
      </c>
      <c r="AQ5974">
        <f t="shared" si="652"/>
        <v>0</v>
      </c>
      <c r="AR5974" t="str">
        <f>IFERROR(IF(OR(AP5974=338,AP5974=340,AP5974=341,AP5974=342,AP5974="342A",AP5974="342B"),PorcenRet(AP5974,AT5974,AU5974),INDEX(PORCENTAJEBUSCAR,MATCH(AP5974,CódigoRET,0),4)*1),"")</f>
        <v/>
      </c>
      <c r="AS5974">
        <f t="shared" si="653"/>
        <v>0</v>
      </c>
      <c r="BF5974" t="str">
        <f>IFERROR(IF(OR(BD5974=338,BD5974=340,BD5974=341,BD5974=342,BD5974="342A",BD5974="342B"),PorcenRet(BD5974,BH5974,BI5974),INDEX(PORCENTAJEBUSCAR,MATCH(BD5974,CódigoRET,0),4)*1),"")</f>
        <v/>
      </c>
      <c r="BG5974">
        <f t="shared" si="654"/>
        <v>0</v>
      </c>
      <c r="BO5974">
        <f t="shared" si="655"/>
        <v>0</v>
      </c>
      <c r="CC5974">
        <f t="shared" si="656"/>
        <v>0</v>
      </c>
      <c r="CD5974">
        <f t="shared" si="657"/>
        <v>0</v>
      </c>
      <c r="CG5974">
        <f ca="1">IFERROR(INDIRECT("IVA!X"&amp;MATCH(MID(COMPRAS!C5874,1,2)&amp;MID(COMPRAS!F5874,1,2)&amp;MID(COMPRAS!D5874,1,2),IVA!W:W,0)),"SIN COD.")</f>
        <v>0</v>
      </c>
      <c r="CH5974">
        <f ca="1">IFERROR(INDIRECT("IVA!Y"&amp;MATCH(MID(COMPRAS!C5874,1,2)&amp;MID(COMPRAS!F5874,1,2)&amp;MID(COMPRAS!D5874,1,2),IVA!W:W,0)),"SIN COD.")</f>
        <v>0</v>
      </c>
    </row>
    <row r="5975" spans="1:86" x14ac:dyDescent="0.25">
      <c r="A5975"/>
      <c r="B5975"/>
      <c r="D5975"/>
      <c r="AL5975">
        <f t="shared" si="651"/>
        <v>0</v>
      </c>
      <c r="AQ5975">
        <f t="shared" si="652"/>
        <v>0</v>
      </c>
      <c r="AR5975" t="str">
        <f>IFERROR(IF(OR(AP5975=338,AP5975=340,AP5975=341,AP5975=342,AP5975="342A",AP5975="342B"),PorcenRet(AP5975,AT5975,AU5975),INDEX(PORCENTAJEBUSCAR,MATCH(AP5975,CódigoRET,0),4)*1),"")</f>
        <v/>
      </c>
      <c r="AS5975">
        <f t="shared" si="653"/>
        <v>0</v>
      </c>
      <c r="BF5975" t="str">
        <f>IFERROR(IF(OR(BD5975=338,BD5975=340,BD5975=341,BD5975=342,BD5975="342A",BD5975="342B"),PorcenRet(BD5975,BH5975,BI5975),INDEX(PORCENTAJEBUSCAR,MATCH(BD5975,CódigoRET,0),4)*1),"")</f>
        <v/>
      </c>
      <c r="BG5975">
        <f t="shared" si="654"/>
        <v>0</v>
      </c>
      <c r="BO5975">
        <f t="shared" si="655"/>
        <v>0</v>
      </c>
      <c r="CC5975">
        <f t="shared" si="656"/>
        <v>0</v>
      </c>
      <c r="CD5975">
        <f t="shared" si="657"/>
        <v>0</v>
      </c>
      <c r="CG5975">
        <f ca="1">IFERROR(INDIRECT("IVA!X"&amp;MATCH(MID(COMPRAS!C5875,1,2)&amp;MID(COMPRAS!F5875,1,2)&amp;MID(COMPRAS!D5875,1,2),IVA!W:W,0)),"SIN COD.")</f>
        <v>0</v>
      </c>
      <c r="CH5975">
        <f ca="1">IFERROR(INDIRECT("IVA!Y"&amp;MATCH(MID(COMPRAS!C5875,1,2)&amp;MID(COMPRAS!F5875,1,2)&amp;MID(COMPRAS!D5875,1,2),IVA!W:W,0)),"SIN COD.")</f>
        <v>0</v>
      </c>
    </row>
    <row r="5976" spans="1:86" x14ac:dyDescent="0.25">
      <c r="A5976"/>
      <c r="B5976"/>
      <c r="D5976"/>
      <c r="AL5976">
        <f t="shared" si="651"/>
        <v>0</v>
      </c>
      <c r="AQ5976">
        <f t="shared" si="652"/>
        <v>0</v>
      </c>
      <c r="AR5976" t="str">
        <f>IFERROR(IF(OR(AP5976=338,AP5976=340,AP5976=341,AP5976=342,AP5976="342A",AP5976="342B"),PorcenRet(AP5976,AT5976,AU5976),INDEX(PORCENTAJEBUSCAR,MATCH(AP5976,CódigoRET,0),4)*1),"")</f>
        <v/>
      </c>
      <c r="AS5976">
        <f t="shared" si="653"/>
        <v>0</v>
      </c>
      <c r="BF5976" t="str">
        <f>IFERROR(IF(OR(BD5976=338,BD5976=340,BD5976=341,BD5976=342,BD5976="342A",BD5976="342B"),PorcenRet(BD5976,BH5976,BI5976),INDEX(PORCENTAJEBUSCAR,MATCH(BD5976,CódigoRET,0),4)*1),"")</f>
        <v/>
      </c>
      <c r="BG5976">
        <f t="shared" si="654"/>
        <v>0</v>
      </c>
      <c r="BO5976">
        <f t="shared" si="655"/>
        <v>0</v>
      </c>
      <c r="CC5976">
        <f t="shared" si="656"/>
        <v>0</v>
      </c>
      <c r="CD5976">
        <f t="shared" si="657"/>
        <v>0</v>
      </c>
      <c r="CG5976">
        <f ca="1">IFERROR(INDIRECT("IVA!X"&amp;MATCH(MID(COMPRAS!C5876,1,2)&amp;MID(COMPRAS!F5876,1,2)&amp;MID(COMPRAS!D5876,1,2),IVA!W:W,0)),"SIN COD.")</f>
        <v>0</v>
      </c>
      <c r="CH5976">
        <f ca="1">IFERROR(INDIRECT("IVA!Y"&amp;MATCH(MID(COMPRAS!C5876,1,2)&amp;MID(COMPRAS!F5876,1,2)&amp;MID(COMPRAS!D5876,1,2),IVA!W:W,0)),"SIN COD.")</f>
        <v>0</v>
      </c>
    </row>
    <row r="5977" spans="1:86" x14ac:dyDescent="0.25">
      <c r="A5977"/>
      <c r="B5977"/>
      <c r="D5977"/>
      <c r="AL5977">
        <f t="shared" si="651"/>
        <v>0</v>
      </c>
      <c r="AQ5977">
        <f t="shared" si="652"/>
        <v>0</v>
      </c>
      <c r="AR5977" t="str">
        <f>IFERROR(IF(OR(AP5977=338,AP5977=340,AP5977=341,AP5977=342,AP5977="342A",AP5977="342B"),PorcenRet(AP5977,AT5977,AU5977),INDEX(PORCENTAJEBUSCAR,MATCH(AP5977,CódigoRET,0),4)*1),"")</f>
        <v/>
      </c>
      <c r="AS5977">
        <f t="shared" si="653"/>
        <v>0</v>
      </c>
      <c r="BF5977" t="str">
        <f>IFERROR(IF(OR(BD5977=338,BD5977=340,BD5977=341,BD5977=342,BD5977="342A",BD5977="342B"),PorcenRet(BD5977,BH5977,BI5977),INDEX(PORCENTAJEBUSCAR,MATCH(BD5977,CódigoRET,0),4)*1),"")</f>
        <v/>
      </c>
      <c r="BG5977">
        <f t="shared" si="654"/>
        <v>0</v>
      </c>
      <c r="BO5977">
        <f t="shared" si="655"/>
        <v>0</v>
      </c>
      <c r="CC5977">
        <f t="shared" si="656"/>
        <v>0</v>
      </c>
      <c r="CD5977">
        <f t="shared" si="657"/>
        <v>0</v>
      </c>
      <c r="CG5977">
        <f ca="1">IFERROR(INDIRECT("IVA!X"&amp;MATCH(MID(COMPRAS!C5877,1,2)&amp;MID(COMPRAS!F5877,1,2)&amp;MID(COMPRAS!D5877,1,2),IVA!W:W,0)),"SIN COD.")</f>
        <v>0</v>
      </c>
      <c r="CH5977">
        <f ca="1">IFERROR(INDIRECT("IVA!Y"&amp;MATCH(MID(COMPRAS!C5877,1,2)&amp;MID(COMPRAS!F5877,1,2)&amp;MID(COMPRAS!D5877,1,2),IVA!W:W,0)),"SIN COD.")</f>
        <v>0</v>
      </c>
    </row>
    <row r="5978" spans="1:86" x14ac:dyDescent="0.25">
      <c r="A5978"/>
      <c r="B5978"/>
      <c r="D5978"/>
      <c r="AL5978">
        <f t="shared" si="651"/>
        <v>0</v>
      </c>
      <c r="AQ5978">
        <f t="shared" si="652"/>
        <v>0</v>
      </c>
      <c r="AR5978" t="str">
        <f>IFERROR(IF(OR(AP5978=338,AP5978=340,AP5978=341,AP5978=342,AP5978="342A",AP5978="342B"),PorcenRet(AP5978,AT5978,AU5978),INDEX(PORCENTAJEBUSCAR,MATCH(AP5978,CódigoRET,0),4)*1),"")</f>
        <v/>
      </c>
      <c r="AS5978">
        <f t="shared" si="653"/>
        <v>0</v>
      </c>
      <c r="BF5978" t="str">
        <f>IFERROR(IF(OR(BD5978=338,BD5978=340,BD5978=341,BD5978=342,BD5978="342A",BD5978="342B"),PorcenRet(BD5978,BH5978,BI5978),INDEX(PORCENTAJEBUSCAR,MATCH(BD5978,CódigoRET,0),4)*1),"")</f>
        <v/>
      </c>
      <c r="BG5978">
        <f t="shared" si="654"/>
        <v>0</v>
      </c>
      <c r="BO5978">
        <f t="shared" si="655"/>
        <v>0</v>
      </c>
      <c r="CC5978">
        <f t="shared" si="656"/>
        <v>0</v>
      </c>
      <c r="CD5978">
        <f t="shared" si="657"/>
        <v>0</v>
      </c>
      <c r="CG5978">
        <f ca="1">IFERROR(INDIRECT("IVA!X"&amp;MATCH(MID(COMPRAS!C5878,1,2)&amp;MID(COMPRAS!F5878,1,2)&amp;MID(COMPRAS!D5878,1,2),IVA!W:W,0)),"SIN COD.")</f>
        <v>0</v>
      </c>
      <c r="CH5978">
        <f ca="1">IFERROR(INDIRECT("IVA!Y"&amp;MATCH(MID(COMPRAS!C5878,1,2)&amp;MID(COMPRAS!F5878,1,2)&amp;MID(COMPRAS!D5878,1,2),IVA!W:W,0)),"SIN COD.")</f>
        <v>0</v>
      </c>
    </row>
    <row r="5979" spans="1:86" x14ac:dyDescent="0.25">
      <c r="A5979"/>
      <c r="B5979"/>
      <c r="D5979"/>
      <c r="AL5979">
        <f t="shared" si="651"/>
        <v>0</v>
      </c>
      <c r="AQ5979">
        <f t="shared" si="652"/>
        <v>0</v>
      </c>
      <c r="AR5979" t="str">
        <f>IFERROR(IF(OR(AP5979=338,AP5979=340,AP5979=341,AP5979=342,AP5979="342A",AP5979="342B"),PorcenRet(AP5979,AT5979,AU5979),INDEX(PORCENTAJEBUSCAR,MATCH(AP5979,CódigoRET,0),4)*1),"")</f>
        <v/>
      </c>
      <c r="AS5979">
        <f t="shared" si="653"/>
        <v>0</v>
      </c>
      <c r="BF5979" t="str">
        <f>IFERROR(IF(OR(BD5979=338,BD5979=340,BD5979=341,BD5979=342,BD5979="342A",BD5979="342B"),PorcenRet(BD5979,BH5979,BI5979),INDEX(PORCENTAJEBUSCAR,MATCH(BD5979,CódigoRET,0),4)*1),"")</f>
        <v/>
      </c>
      <c r="BG5979">
        <f t="shared" si="654"/>
        <v>0</v>
      </c>
      <c r="BO5979">
        <f t="shared" si="655"/>
        <v>0</v>
      </c>
      <c r="CC5979">
        <f t="shared" si="656"/>
        <v>0</v>
      </c>
      <c r="CD5979">
        <f t="shared" si="657"/>
        <v>0</v>
      </c>
      <c r="CG5979">
        <f ca="1">IFERROR(INDIRECT("IVA!X"&amp;MATCH(MID(COMPRAS!C5879,1,2)&amp;MID(COMPRAS!F5879,1,2)&amp;MID(COMPRAS!D5879,1,2),IVA!W:W,0)),"SIN COD.")</f>
        <v>0</v>
      </c>
      <c r="CH5979">
        <f ca="1">IFERROR(INDIRECT("IVA!Y"&amp;MATCH(MID(COMPRAS!C5879,1,2)&amp;MID(COMPRAS!F5879,1,2)&amp;MID(COMPRAS!D5879,1,2),IVA!W:W,0)),"SIN COD.")</f>
        <v>0</v>
      </c>
    </row>
    <row r="5980" spans="1:86" x14ac:dyDescent="0.25">
      <c r="A5980"/>
      <c r="B5980"/>
      <c r="D5980"/>
      <c r="AL5980">
        <f t="shared" si="651"/>
        <v>0</v>
      </c>
      <c r="AQ5980">
        <f t="shared" si="652"/>
        <v>0</v>
      </c>
      <c r="AR5980" t="str">
        <f>IFERROR(IF(OR(AP5980=338,AP5980=340,AP5980=341,AP5980=342,AP5980="342A",AP5980="342B"),PorcenRet(AP5980,AT5980,AU5980),INDEX(PORCENTAJEBUSCAR,MATCH(AP5980,CódigoRET,0),4)*1),"")</f>
        <v/>
      </c>
      <c r="AS5980">
        <f t="shared" si="653"/>
        <v>0</v>
      </c>
      <c r="BF5980" t="str">
        <f>IFERROR(IF(OR(BD5980=338,BD5980=340,BD5980=341,BD5980=342,BD5980="342A",BD5980="342B"),PorcenRet(BD5980,BH5980,BI5980),INDEX(PORCENTAJEBUSCAR,MATCH(BD5980,CódigoRET,0),4)*1),"")</f>
        <v/>
      </c>
      <c r="BG5980">
        <f t="shared" si="654"/>
        <v>0</v>
      </c>
      <c r="BO5980">
        <f t="shared" si="655"/>
        <v>0</v>
      </c>
      <c r="CC5980">
        <f t="shared" si="656"/>
        <v>0</v>
      </c>
      <c r="CD5980">
        <f t="shared" si="657"/>
        <v>0</v>
      </c>
      <c r="CG5980">
        <f ca="1">IFERROR(INDIRECT("IVA!X"&amp;MATCH(MID(COMPRAS!C5880,1,2)&amp;MID(COMPRAS!F5880,1,2)&amp;MID(COMPRAS!D5880,1,2),IVA!W:W,0)),"SIN COD.")</f>
        <v>0</v>
      </c>
      <c r="CH5980">
        <f ca="1">IFERROR(INDIRECT("IVA!Y"&amp;MATCH(MID(COMPRAS!C5880,1,2)&amp;MID(COMPRAS!F5880,1,2)&amp;MID(COMPRAS!D5880,1,2),IVA!W:W,0)),"SIN COD.")</f>
        <v>0</v>
      </c>
    </row>
    <row r="5981" spans="1:86" x14ac:dyDescent="0.25">
      <c r="A5981"/>
      <c r="B5981"/>
      <c r="D5981"/>
      <c r="AL5981">
        <f t="shared" si="651"/>
        <v>0</v>
      </c>
      <c r="AQ5981">
        <f t="shared" si="652"/>
        <v>0</v>
      </c>
      <c r="AR5981" t="str">
        <f>IFERROR(IF(OR(AP5981=338,AP5981=340,AP5981=341,AP5981=342,AP5981="342A",AP5981="342B"),PorcenRet(AP5981,AT5981,AU5981),INDEX(PORCENTAJEBUSCAR,MATCH(AP5981,CódigoRET,0),4)*1),"")</f>
        <v/>
      </c>
      <c r="AS5981">
        <f t="shared" si="653"/>
        <v>0</v>
      </c>
      <c r="BF5981" t="str">
        <f>IFERROR(IF(OR(BD5981=338,BD5981=340,BD5981=341,BD5981=342,BD5981="342A",BD5981="342B"),PorcenRet(BD5981,BH5981,BI5981),INDEX(PORCENTAJEBUSCAR,MATCH(BD5981,CódigoRET,0),4)*1),"")</f>
        <v/>
      </c>
      <c r="BG5981">
        <f t="shared" si="654"/>
        <v>0</v>
      </c>
      <c r="BO5981">
        <f t="shared" si="655"/>
        <v>0</v>
      </c>
      <c r="CC5981">
        <f t="shared" si="656"/>
        <v>0</v>
      </c>
      <c r="CD5981">
        <f t="shared" si="657"/>
        <v>0</v>
      </c>
      <c r="CG5981">
        <f ca="1">IFERROR(INDIRECT("IVA!X"&amp;MATCH(MID(COMPRAS!C5881,1,2)&amp;MID(COMPRAS!F5881,1,2)&amp;MID(COMPRAS!D5881,1,2),IVA!W:W,0)),"SIN COD.")</f>
        <v>0</v>
      </c>
      <c r="CH5981">
        <f ca="1">IFERROR(INDIRECT("IVA!Y"&amp;MATCH(MID(COMPRAS!C5881,1,2)&amp;MID(COMPRAS!F5881,1,2)&amp;MID(COMPRAS!D5881,1,2),IVA!W:W,0)),"SIN COD.")</f>
        <v>0</v>
      </c>
    </row>
    <row r="5982" spans="1:86" x14ac:dyDescent="0.25">
      <c r="A5982"/>
      <c r="B5982"/>
      <c r="D5982"/>
      <c r="AL5982">
        <f t="shared" si="651"/>
        <v>0</v>
      </c>
      <c r="AQ5982">
        <f t="shared" si="652"/>
        <v>0</v>
      </c>
      <c r="AR5982" t="str">
        <f>IFERROR(IF(OR(AP5982=338,AP5982=340,AP5982=341,AP5982=342,AP5982="342A",AP5982="342B"),PorcenRet(AP5982,AT5982,AU5982),INDEX(PORCENTAJEBUSCAR,MATCH(AP5982,CódigoRET,0),4)*1),"")</f>
        <v/>
      </c>
      <c r="AS5982">
        <f t="shared" si="653"/>
        <v>0</v>
      </c>
      <c r="BF5982" t="str">
        <f>IFERROR(IF(OR(BD5982=338,BD5982=340,BD5982=341,BD5982=342,BD5982="342A",BD5982="342B"),PorcenRet(BD5982,BH5982,BI5982),INDEX(PORCENTAJEBUSCAR,MATCH(BD5982,CódigoRET,0),4)*1),"")</f>
        <v/>
      </c>
      <c r="BG5982">
        <f t="shared" si="654"/>
        <v>0</v>
      </c>
      <c r="BO5982">
        <f t="shared" si="655"/>
        <v>0</v>
      </c>
      <c r="CC5982">
        <f t="shared" si="656"/>
        <v>0</v>
      </c>
      <c r="CD5982">
        <f t="shared" si="657"/>
        <v>0</v>
      </c>
      <c r="CG5982">
        <f ca="1">IFERROR(INDIRECT("IVA!X"&amp;MATCH(MID(COMPRAS!C5882,1,2)&amp;MID(COMPRAS!F5882,1,2)&amp;MID(COMPRAS!D5882,1,2),IVA!W:W,0)),"SIN COD.")</f>
        <v>0</v>
      </c>
      <c r="CH5982">
        <f ca="1">IFERROR(INDIRECT("IVA!Y"&amp;MATCH(MID(COMPRAS!C5882,1,2)&amp;MID(COMPRAS!F5882,1,2)&amp;MID(COMPRAS!D5882,1,2),IVA!W:W,0)),"SIN COD.")</f>
        <v>0</v>
      </c>
    </row>
    <row r="5983" spans="1:86" x14ac:dyDescent="0.25">
      <c r="A5983"/>
      <c r="B5983"/>
      <c r="D5983"/>
      <c r="AL5983">
        <f t="shared" si="651"/>
        <v>0</v>
      </c>
      <c r="AQ5983">
        <f t="shared" si="652"/>
        <v>0</v>
      </c>
      <c r="AR5983" t="str">
        <f>IFERROR(IF(OR(AP5983=338,AP5983=340,AP5983=341,AP5983=342,AP5983="342A",AP5983="342B"),PorcenRet(AP5983,AT5983,AU5983),INDEX(PORCENTAJEBUSCAR,MATCH(AP5983,CódigoRET,0),4)*1),"")</f>
        <v/>
      </c>
      <c r="AS5983">
        <f t="shared" si="653"/>
        <v>0</v>
      </c>
      <c r="BF5983" t="str">
        <f>IFERROR(IF(OR(BD5983=338,BD5983=340,BD5983=341,BD5983=342,BD5983="342A",BD5983="342B"),PorcenRet(BD5983,BH5983,BI5983),INDEX(PORCENTAJEBUSCAR,MATCH(BD5983,CódigoRET,0),4)*1),"")</f>
        <v/>
      </c>
      <c r="BG5983">
        <f t="shared" si="654"/>
        <v>0</v>
      </c>
      <c r="BO5983">
        <f t="shared" si="655"/>
        <v>0</v>
      </c>
      <c r="CC5983">
        <f t="shared" si="656"/>
        <v>0</v>
      </c>
      <c r="CD5983">
        <f t="shared" si="657"/>
        <v>0</v>
      </c>
      <c r="CG5983">
        <f ca="1">IFERROR(INDIRECT("IVA!X"&amp;MATCH(MID(COMPRAS!C5883,1,2)&amp;MID(COMPRAS!F5883,1,2)&amp;MID(COMPRAS!D5883,1,2),IVA!W:W,0)),"SIN COD.")</f>
        <v>0</v>
      </c>
      <c r="CH5983">
        <f ca="1">IFERROR(INDIRECT("IVA!Y"&amp;MATCH(MID(COMPRAS!C5883,1,2)&amp;MID(COMPRAS!F5883,1,2)&amp;MID(COMPRAS!D5883,1,2),IVA!W:W,0)),"SIN COD.")</f>
        <v>0</v>
      </c>
    </row>
    <row r="5984" spans="1:86" x14ac:dyDescent="0.25">
      <c r="A5984"/>
      <c r="B5984"/>
      <c r="D5984"/>
      <c r="AL5984">
        <f t="shared" si="651"/>
        <v>0</v>
      </c>
      <c r="AQ5984">
        <f t="shared" si="652"/>
        <v>0</v>
      </c>
      <c r="AR5984" t="str">
        <f>IFERROR(IF(OR(AP5984=338,AP5984=340,AP5984=341,AP5984=342,AP5984="342A",AP5984="342B"),PorcenRet(AP5984,AT5984,AU5984),INDEX(PORCENTAJEBUSCAR,MATCH(AP5984,CódigoRET,0),4)*1),"")</f>
        <v/>
      </c>
      <c r="AS5984">
        <f t="shared" si="653"/>
        <v>0</v>
      </c>
      <c r="BF5984" t="str">
        <f>IFERROR(IF(OR(BD5984=338,BD5984=340,BD5984=341,BD5984=342,BD5984="342A",BD5984="342B"),PorcenRet(BD5984,BH5984,BI5984),INDEX(PORCENTAJEBUSCAR,MATCH(BD5984,CódigoRET,0),4)*1),"")</f>
        <v/>
      </c>
      <c r="BG5984">
        <f t="shared" si="654"/>
        <v>0</v>
      </c>
      <c r="BO5984">
        <f t="shared" si="655"/>
        <v>0</v>
      </c>
      <c r="CC5984">
        <f t="shared" si="656"/>
        <v>0</v>
      </c>
      <c r="CD5984">
        <f t="shared" si="657"/>
        <v>0</v>
      </c>
      <c r="CG5984">
        <f ca="1">IFERROR(INDIRECT("IVA!X"&amp;MATCH(MID(COMPRAS!C5884,1,2)&amp;MID(COMPRAS!F5884,1,2)&amp;MID(COMPRAS!D5884,1,2),IVA!W:W,0)),"SIN COD.")</f>
        <v>0</v>
      </c>
      <c r="CH5984">
        <f ca="1">IFERROR(INDIRECT("IVA!Y"&amp;MATCH(MID(COMPRAS!C5884,1,2)&amp;MID(COMPRAS!F5884,1,2)&amp;MID(COMPRAS!D5884,1,2),IVA!W:W,0)),"SIN COD.")</f>
        <v>0</v>
      </c>
    </row>
    <row r="5985" spans="1:86" x14ac:dyDescent="0.25">
      <c r="A5985"/>
      <c r="B5985"/>
      <c r="D5985"/>
      <c r="AL5985">
        <f t="shared" si="651"/>
        <v>0</v>
      </c>
      <c r="AQ5985">
        <f t="shared" si="652"/>
        <v>0</v>
      </c>
      <c r="AR5985" t="str">
        <f>IFERROR(IF(OR(AP5985=338,AP5985=340,AP5985=341,AP5985=342,AP5985="342A",AP5985="342B"),PorcenRet(AP5985,AT5985,AU5985),INDEX(PORCENTAJEBUSCAR,MATCH(AP5985,CódigoRET,0),4)*1),"")</f>
        <v/>
      </c>
      <c r="AS5985">
        <f t="shared" si="653"/>
        <v>0</v>
      </c>
      <c r="BF5985" t="str">
        <f>IFERROR(IF(OR(BD5985=338,BD5985=340,BD5985=341,BD5985=342,BD5985="342A",BD5985="342B"),PorcenRet(BD5985,BH5985,BI5985),INDEX(PORCENTAJEBUSCAR,MATCH(BD5985,CódigoRET,0),4)*1),"")</f>
        <v/>
      </c>
      <c r="BG5985">
        <f t="shared" si="654"/>
        <v>0</v>
      </c>
      <c r="BO5985">
        <f t="shared" si="655"/>
        <v>0</v>
      </c>
      <c r="CC5985">
        <f t="shared" si="656"/>
        <v>0</v>
      </c>
      <c r="CD5985">
        <f t="shared" si="657"/>
        <v>0</v>
      </c>
      <c r="CG5985">
        <f ca="1">IFERROR(INDIRECT("IVA!X"&amp;MATCH(MID(COMPRAS!C5885,1,2)&amp;MID(COMPRAS!F5885,1,2)&amp;MID(COMPRAS!D5885,1,2),IVA!W:W,0)),"SIN COD.")</f>
        <v>0</v>
      </c>
      <c r="CH5985">
        <f ca="1">IFERROR(INDIRECT("IVA!Y"&amp;MATCH(MID(COMPRAS!C5885,1,2)&amp;MID(COMPRAS!F5885,1,2)&amp;MID(COMPRAS!D5885,1,2),IVA!W:W,0)),"SIN COD.")</f>
        <v>0</v>
      </c>
    </row>
    <row r="5986" spans="1:86" x14ac:dyDescent="0.25">
      <c r="A5986"/>
      <c r="B5986"/>
      <c r="D5986"/>
      <c r="AL5986">
        <f t="shared" si="651"/>
        <v>0</v>
      </c>
      <c r="AQ5986">
        <f t="shared" si="652"/>
        <v>0</v>
      </c>
      <c r="AR5986" t="str">
        <f>IFERROR(IF(OR(AP5986=338,AP5986=340,AP5986=341,AP5986=342,AP5986="342A",AP5986="342B"),PorcenRet(AP5986,AT5986,AU5986),INDEX(PORCENTAJEBUSCAR,MATCH(AP5986,CódigoRET,0),4)*1),"")</f>
        <v/>
      </c>
      <c r="AS5986">
        <f t="shared" si="653"/>
        <v>0</v>
      </c>
      <c r="BF5986" t="str">
        <f>IFERROR(IF(OR(BD5986=338,BD5986=340,BD5986=341,BD5986=342,BD5986="342A",BD5986="342B"),PorcenRet(BD5986,BH5986,BI5986),INDEX(PORCENTAJEBUSCAR,MATCH(BD5986,CódigoRET,0),4)*1),"")</f>
        <v/>
      </c>
      <c r="BG5986">
        <f t="shared" si="654"/>
        <v>0</v>
      </c>
      <c r="BO5986">
        <f t="shared" si="655"/>
        <v>0</v>
      </c>
      <c r="CC5986">
        <f t="shared" si="656"/>
        <v>0</v>
      </c>
      <c r="CD5986">
        <f t="shared" si="657"/>
        <v>0</v>
      </c>
      <c r="CG5986">
        <f ca="1">IFERROR(INDIRECT("IVA!X"&amp;MATCH(MID(COMPRAS!C5886,1,2)&amp;MID(COMPRAS!F5886,1,2)&amp;MID(COMPRAS!D5886,1,2),IVA!W:W,0)),"SIN COD.")</f>
        <v>0</v>
      </c>
      <c r="CH5986">
        <f ca="1">IFERROR(INDIRECT("IVA!Y"&amp;MATCH(MID(COMPRAS!C5886,1,2)&amp;MID(COMPRAS!F5886,1,2)&amp;MID(COMPRAS!D5886,1,2),IVA!W:W,0)),"SIN COD.")</f>
        <v>0</v>
      </c>
    </row>
    <row r="5987" spans="1:86" x14ac:dyDescent="0.25">
      <c r="A5987"/>
      <c r="B5987"/>
      <c r="D5987"/>
      <c r="AL5987">
        <f t="shared" si="651"/>
        <v>0</v>
      </c>
      <c r="AQ5987">
        <f t="shared" si="652"/>
        <v>0</v>
      </c>
      <c r="AR5987" t="str">
        <f>IFERROR(IF(OR(AP5987=338,AP5987=340,AP5987=341,AP5987=342,AP5987="342A",AP5987="342B"),PorcenRet(AP5987,AT5987,AU5987),INDEX(PORCENTAJEBUSCAR,MATCH(AP5987,CódigoRET,0),4)*1),"")</f>
        <v/>
      </c>
      <c r="AS5987">
        <f t="shared" si="653"/>
        <v>0</v>
      </c>
      <c r="BF5987" t="str">
        <f>IFERROR(IF(OR(BD5987=338,BD5987=340,BD5987=341,BD5987=342,BD5987="342A",BD5987="342B"),PorcenRet(BD5987,BH5987,BI5987),INDEX(PORCENTAJEBUSCAR,MATCH(BD5987,CódigoRET,0),4)*1),"")</f>
        <v/>
      </c>
      <c r="BG5987">
        <f t="shared" si="654"/>
        <v>0</v>
      </c>
      <c r="BO5987">
        <f t="shared" si="655"/>
        <v>0</v>
      </c>
      <c r="CC5987">
        <f t="shared" si="656"/>
        <v>0</v>
      </c>
      <c r="CD5987">
        <f t="shared" si="657"/>
        <v>0</v>
      </c>
      <c r="CG5987">
        <f ca="1">IFERROR(INDIRECT("IVA!X"&amp;MATCH(MID(COMPRAS!C5887,1,2)&amp;MID(COMPRAS!F5887,1,2)&amp;MID(COMPRAS!D5887,1,2),IVA!W:W,0)),"SIN COD.")</f>
        <v>0</v>
      </c>
      <c r="CH5987">
        <f ca="1">IFERROR(INDIRECT("IVA!Y"&amp;MATCH(MID(COMPRAS!C5887,1,2)&amp;MID(COMPRAS!F5887,1,2)&amp;MID(COMPRAS!D5887,1,2),IVA!W:W,0)),"SIN COD.")</f>
        <v>0</v>
      </c>
    </row>
    <row r="5988" spans="1:86" x14ac:dyDescent="0.25">
      <c r="A5988"/>
      <c r="B5988"/>
      <c r="D5988"/>
      <c r="AL5988">
        <f t="shared" si="651"/>
        <v>0</v>
      </c>
      <c r="AQ5988">
        <f t="shared" si="652"/>
        <v>0</v>
      </c>
      <c r="AR5988" t="str">
        <f>IFERROR(IF(OR(AP5988=338,AP5988=340,AP5988=341,AP5988=342,AP5988="342A",AP5988="342B"),PorcenRet(AP5988,AT5988,AU5988),INDEX(PORCENTAJEBUSCAR,MATCH(AP5988,CódigoRET,0),4)*1),"")</f>
        <v/>
      </c>
      <c r="AS5988">
        <f t="shared" si="653"/>
        <v>0</v>
      </c>
      <c r="BF5988" t="str">
        <f>IFERROR(IF(OR(BD5988=338,BD5988=340,BD5988=341,BD5988=342,BD5988="342A",BD5988="342B"),PorcenRet(BD5988,BH5988,BI5988),INDEX(PORCENTAJEBUSCAR,MATCH(BD5988,CódigoRET,0),4)*1),"")</f>
        <v/>
      </c>
      <c r="BG5988">
        <f t="shared" si="654"/>
        <v>0</v>
      </c>
      <c r="BO5988">
        <f t="shared" si="655"/>
        <v>0</v>
      </c>
      <c r="CC5988">
        <f t="shared" si="656"/>
        <v>0</v>
      </c>
      <c r="CD5988">
        <f t="shared" si="657"/>
        <v>0</v>
      </c>
      <c r="CG5988">
        <f ca="1">IFERROR(INDIRECT("IVA!X"&amp;MATCH(MID(COMPRAS!C5888,1,2)&amp;MID(COMPRAS!F5888,1,2)&amp;MID(COMPRAS!D5888,1,2),IVA!W:W,0)),"SIN COD.")</f>
        <v>0</v>
      </c>
      <c r="CH5988">
        <f ca="1">IFERROR(INDIRECT("IVA!Y"&amp;MATCH(MID(COMPRAS!C5888,1,2)&amp;MID(COMPRAS!F5888,1,2)&amp;MID(COMPRAS!D5888,1,2),IVA!W:W,0)),"SIN COD.")</f>
        <v>0</v>
      </c>
    </row>
    <row r="5989" spans="1:86" x14ac:dyDescent="0.25">
      <c r="A5989"/>
      <c r="B5989"/>
      <c r="D5989"/>
      <c r="AL5989">
        <f t="shared" si="651"/>
        <v>0</v>
      </c>
      <c r="AQ5989">
        <f t="shared" si="652"/>
        <v>0</v>
      </c>
      <c r="AR5989" t="str">
        <f>IFERROR(IF(OR(AP5989=338,AP5989=340,AP5989=341,AP5989=342,AP5989="342A",AP5989="342B"),PorcenRet(AP5989,AT5989,AU5989),INDEX(PORCENTAJEBUSCAR,MATCH(AP5989,CódigoRET,0),4)*1),"")</f>
        <v/>
      </c>
      <c r="AS5989">
        <f t="shared" si="653"/>
        <v>0</v>
      </c>
      <c r="BF5989" t="str">
        <f>IFERROR(IF(OR(BD5989=338,BD5989=340,BD5989=341,BD5989=342,BD5989="342A",BD5989="342B"),PorcenRet(BD5989,BH5989,BI5989),INDEX(PORCENTAJEBUSCAR,MATCH(BD5989,CódigoRET,0),4)*1),"")</f>
        <v/>
      </c>
      <c r="BG5989">
        <f t="shared" si="654"/>
        <v>0</v>
      </c>
      <c r="BO5989">
        <f t="shared" si="655"/>
        <v>0</v>
      </c>
      <c r="CC5989">
        <f t="shared" si="656"/>
        <v>0</v>
      </c>
      <c r="CD5989">
        <f t="shared" si="657"/>
        <v>0</v>
      </c>
      <c r="CG5989">
        <f ca="1">IFERROR(INDIRECT("IVA!X"&amp;MATCH(MID(COMPRAS!C5889,1,2)&amp;MID(COMPRAS!F5889,1,2)&amp;MID(COMPRAS!D5889,1,2),IVA!W:W,0)),"SIN COD.")</f>
        <v>0</v>
      </c>
      <c r="CH5989">
        <f ca="1">IFERROR(INDIRECT("IVA!Y"&amp;MATCH(MID(COMPRAS!C5889,1,2)&amp;MID(COMPRAS!F5889,1,2)&amp;MID(COMPRAS!D5889,1,2),IVA!W:W,0)),"SIN COD.")</f>
        <v>0</v>
      </c>
    </row>
    <row r="5990" spans="1:86" x14ac:dyDescent="0.25">
      <c r="A5990"/>
      <c r="B5990"/>
      <c r="D5990"/>
      <c r="AL5990">
        <f t="shared" si="651"/>
        <v>0</v>
      </c>
      <c r="AQ5990">
        <f t="shared" si="652"/>
        <v>0</v>
      </c>
      <c r="AR5990" t="str">
        <f>IFERROR(IF(OR(AP5990=338,AP5990=340,AP5990=341,AP5990=342,AP5990="342A",AP5990="342B"),PorcenRet(AP5990,AT5990,AU5990),INDEX(PORCENTAJEBUSCAR,MATCH(AP5990,CódigoRET,0),4)*1),"")</f>
        <v/>
      </c>
      <c r="AS5990">
        <f t="shared" si="653"/>
        <v>0</v>
      </c>
      <c r="BF5990" t="str">
        <f>IFERROR(IF(OR(BD5990=338,BD5990=340,BD5990=341,BD5990=342,BD5990="342A",BD5990="342B"),PorcenRet(BD5990,BH5990,BI5990),INDEX(PORCENTAJEBUSCAR,MATCH(BD5990,CódigoRET,0),4)*1),"")</f>
        <v/>
      </c>
      <c r="BG5990">
        <f t="shared" si="654"/>
        <v>0</v>
      </c>
      <c r="BO5990">
        <f t="shared" si="655"/>
        <v>0</v>
      </c>
      <c r="CC5990">
        <f t="shared" si="656"/>
        <v>0</v>
      </c>
      <c r="CD5990">
        <f t="shared" si="657"/>
        <v>0</v>
      </c>
      <c r="CG5990">
        <f ca="1">IFERROR(INDIRECT("IVA!X"&amp;MATCH(MID(COMPRAS!C5890,1,2)&amp;MID(COMPRAS!F5890,1,2)&amp;MID(COMPRAS!D5890,1,2),IVA!W:W,0)),"SIN COD.")</f>
        <v>0</v>
      </c>
      <c r="CH5990">
        <f ca="1">IFERROR(INDIRECT("IVA!Y"&amp;MATCH(MID(COMPRAS!C5890,1,2)&amp;MID(COMPRAS!F5890,1,2)&amp;MID(COMPRAS!D5890,1,2),IVA!W:W,0)),"SIN COD.")</f>
        <v>0</v>
      </c>
    </row>
    <row r="5991" spans="1:86" x14ac:dyDescent="0.25">
      <c r="A5991"/>
      <c r="B5991"/>
      <c r="D5991"/>
      <c r="AL5991">
        <f t="shared" si="651"/>
        <v>0</v>
      </c>
      <c r="AQ5991">
        <f t="shared" si="652"/>
        <v>0</v>
      </c>
      <c r="AR5991" t="str">
        <f>IFERROR(IF(OR(AP5991=338,AP5991=340,AP5991=341,AP5991=342,AP5991="342A",AP5991="342B"),PorcenRet(AP5991,AT5991,AU5991),INDEX(PORCENTAJEBUSCAR,MATCH(AP5991,CódigoRET,0),4)*1),"")</f>
        <v/>
      </c>
      <c r="AS5991">
        <f t="shared" si="653"/>
        <v>0</v>
      </c>
      <c r="BF5991" t="str">
        <f>IFERROR(IF(OR(BD5991=338,BD5991=340,BD5991=341,BD5991=342,BD5991="342A",BD5991="342B"),PorcenRet(BD5991,BH5991,BI5991),INDEX(PORCENTAJEBUSCAR,MATCH(BD5991,CódigoRET,0),4)*1),"")</f>
        <v/>
      </c>
      <c r="BG5991">
        <f t="shared" si="654"/>
        <v>0</v>
      </c>
      <c r="BO5991">
        <f t="shared" si="655"/>
        <v>0</v>
      </c>
      <c r="CC5991">
        <f t="shared" si="656"/>
        <v>0</v>
      </c>
      <c r="CD5991">
        <f t="shared" si="657"/>
        <v>0</v>
      </c>
      <c r="CG5991">
        <f ca="1">IFERROR(INDIRECT("IVA!X"&amp;MATCH(MID(COMPRAS!C5891,1,2)&amp;MID(COMPRAS!F5891,1,2)&amp;MID(COMPRAS!D5891,1,2),IVA!W:W,0)),"SIN COD.")</f>
        <v>0</v>
      </c>
      <c r="CH5991">
        <f ca="1">IFERROR(INDIRECT("IVA!Y"&amp;MATCH(MID(COMPRAS!C5891,1,2)&amp;MID(COMPRAS!F5891,1,2)&amp;MID(COMPRAS!D5891,1,2),IVA!W:W,0)),"SIN COD.")</f>
        <v>0</v>
      </c>
    </row>
    <row r="5992" spans="1:86" x14ac:dyDescent="0.25">
      <c r="A5992"/>
      <c r="B5992"/>
      <c r="D5992"/>
      <c r="AL5992">
        <f t="shared" si="651"/>
        <v>0</v>
      </c>
      <c r="AQ5992">
        <f t="shared" si="652"/>
        <v>0</v>
      </c>
      <c r="AR5992" t="str">
        <f>IFERROR(IF(OR(AP5992=338,AP5992=340,AP5992=341,AP5992=342,AP5992="342A",AP5992="342B"),PorcenRet(AP5992,AT5992,AU5992),INDEX(PORCENTAJEBUSCAR,MATCH(AP5992,CódigoRET,0),4)*1),"")</f>
        <v/>
      </c>
      <c r="AS5992">
        <f t="shared" si="653"/>
        <v>0</v>
      </c>
      <c r="BF5992" t="str">
        <f>IFERROR(IF(OR(BD5992=338,BD5992=340,BD5992=341,BD5992=342,BD5992="342A",BD5992="342B"),PorcenRet(BD5992,BH5992,BI5992),INDEX(PORCENTAJEBUSCAR,MATCH(BD5992,CódigoRET,0),4)*1),"")</f>
        <v/>
      </c>
      <c r="BG5992">
        <f t="shared" si="654"/>
        <v>0</v>
      </c>
      <c r="BO5992">
        <f t="shared" si="655"/>
        <v>0</v>
      </c>
      <c r="CC5992">
        <f t="shared" si="656"/>
        <v>0</v>
      </c>
      <c r="CD5992">
        <f t="shared" si="657"/>
        <v>0</v>
      </c>
      <c r="CG5992">
        <f ca="1">IFERROR(INDIRECT("IVA!X"&amp;MATCH(MID(COMPRAS!C5892,1,2)&amp;MID(COMPRAS!F5892,1,2)&amp;MID(COMPRAS!D5892,1,2),IVA!W:W,0)),"SIN COD.")</f>
        <v>0</v>
      </c>
      <c r="CH5992">
        <f ca="1">IFERROR(INDIRECT("IVA!Y"&amp;MATCH(MID(COMPRAS!C5892,1,2)&amp;MID(COMPRAS!F5892,1,2)&amp;MID(COMPRAS!D5892,1,2),IVA!W:W,0)),"SIN COD.")</f>
        <v>0</v>
      </c>
    </row>
    <row r="5993" spans="1:86" x14ac:dyDescent="0.25">
      <c r="A5993"/>
      <c r="B5993"/>
      <c r="D5993"/>
      <c r="AL5993">
        <f t="shared" si="651"/>
        <v>0</v>
      </c>
      <c r="AQ5993">
        <f t="shared" si="652"/>
        <v>0</v>
      </c>
      <c r="AR5993" t="str">
        <f>IFERROR(IF(OR(AP5993=338,AP5993=340,AP5993=341,AP5993=342,AP5993="342A",AP5993="342B"),PorcenRet(AP5993,AT5993,AU5993),INDEX(PORCENTAJEBUSCAR,MATCH(AP5993,CódigoRET,0),4)*1),"")</f>
        <v/>
      </c>
      <c r="AS5993">
        <f t="shared" si="653"/>
        <v>0</v>
      </c>
      <c r="BF5993" t="str">
        <f>IFERROR(IF(OR(BD5993=338,BD5993=340,BD5993=341,BD5993=342,BD5993="342A",BD5993="342B"),PorcenRet(BD5993,BH5993,BI5993),INDEX(PORCENTAJEBUSCAR,MATCH(BD5993,CódigoRET,0),4)*1),"")</f>
        <v/>
      </c>
      <c r="BG5993">
        <f t="shared" si="654"/>
        <v>0</v>
      </c>
      <c r="BO5993">
        <f t="shared" si="655"/>
        <v>0</v>
      </c>
      <c r="CC5993">
        <f t="shared" si="656"/>
        <v>0</v>
      </c>
      <c r="CD5993">
        <f t="shared" si="657"/>
        <v>0</v>
      </c>
      <c r="CG5993">
        <f ca="1">IFERROR(INDIRECT("IVA!X"&amp;MATCH(MID(COMPRAS!C5893,1,2)&amp;MID(COMPRAS!F5893,1,2)&amp;MID(COMPRAS!D5893,1,2),IVA!W:W,0)),"SIN COD.")</f>
        <v>0</v>
      </c>
      <c r="CH5993">
        <f ca="1">IFERROR(INDIRECT("IVA!Y"&amp;MATCH(MID(COMPRAS!C5893,1,2)&amp;MID(COMPRAS!F5893,1,2)&amp;MID(COMPRAS!D5893,1,2),IVA!W:W,0)),"SIN COD.")</f>
        <v>0</v>
      </c>
    </row>
    <row r="5994" spans="1:86" x14ac:dyDescent="0.25">
      <c r="A5994"/>
      <c r="B5994"/>
      <c r="D5994"/>
      <c r="AL5994">
        <f t="shared" si="651"/>
        <v>0</v>
      </c>
      <c r="AQ5994">
        <f t="shared" si="652"/>
        <v>0</v>
      </c>
      <c r="AR5994" t="str">
        <f>IFERROR(IF(OR(AP5994=338,AP5994=340,AP5994=341,AP5994=342,AP5994="342A",AP5994="342B"),PorcenRet(AP5994,AT5994,AU5994),INDEX(PORCENTAJEBUSCAR,MATCH(AP5994,CódigoRET,0),4)*1),"")</f>
        <v/>
      </c>
      <c r="AS5994">
        <f t="shared" si="653"/>
        <v>0</v>
      </c>
      <c r="BF5994" t="str">
        <f>IFERROR(IF(OR(BD5994=338,BD5994=340,BD5994=341,BD5994=342,BD5994="342A",BD5994="342B"),PorcenRet(BD5994,BH5994,BI5994),INDEX(PORCENTAJEBUSCAR,MATCH(BD5994,CódigoRET,0),4)*1),"")</f>
        <v/>
      </c>
      <c r="BG5994">
        <f t="shared" si="654"/>
        <v>0</v>
      </c>
      <c r="BO5994">
        <f t="shared" si="655"/>
        <v>0</v>
      </c>
      <c r="CC5994">
        <f t="shared" si="656"/>
        <v>0</v>
      </c>
      <c r="CD5994">
        <f t="shared" si="657"/>
        <v>0</v>
      </c>
      <c r="CG5994">
        <f ca="1">IFERROR(INDIRECT("IVA!X"&amp;MATCH(MID(COMPRAS!C5894,1,2)&amp;MID(COMPRAS!F5894,1,2)&amp;MID(COMPRAS!D5894,1,2),IVA!W:W,0)),"SIN COD.")</f>
        <v>0</v>
      </c>
      <c r="CH5994">
        <f ca="1">IFERROR(INDIRECT("IVA!Y"&amp;MATCH(MID(COMPRAS!C5894,1,2)&amp;MID(COMPRAS!F5894,1,2)&amp;MID(COMPRAS!D5894,1,2),IVA!W:W,0)),"SIN COD.")</f>
        <v>0</v>
      </c>
    </row>
    <row r="5995" spans="1:86" x14ac:dyDescent="0.25">
      <c r="A5995"/>
      <c r="B5995"/>
      <c r="D5995"/>
      <c r="AL5995">
        <f t="shared" si="651"/>
        <v>0</v>
      </c>
      <c r="AQ5995">
        <f t="shared" si="652"/>
        <v>0</v>
      </c>
      <c r="AR5995" t="str">
        <f>IFERROR(IF(OR(AP5995=338,AP5995=340,AP5995=341,AP5995=342,AP5995="342A",AP5995="342B"),PorcenRet(AP5995,AT5995,AU5995),INDEX(PORCENTAJEBUSCAR,MATCH(AP5995,CódigoRET,0),4)*1),"")</f>
        <v/>
      </c>
      <c r="AS5995">
        <f t="shared" si="653"/>
        <v>0</v>
      </c>
      <c r="BF5995" t="str">
        <f>IFERROR(IF(OR(BD5995=338,BD5995=340,BD5995=341,BD5995=342,BD5995="342A",BD5995="342B"),PorcenRet(BD5995,BH5995,BI5995),INDEX(PORCENTAJEBUSCAR,MATCH(BD5995,CódigoRET,0),4)*1),"")</f>
        <v/>
      </c>
      <c r="BG5995">
        <f t="shared" si="654"/>
        <v>0</v>
      </c>
      <c r="BO5995">
        <f t="shared" si="655"/>
        <v>0</v>
      </c>
      <c r="CC5995">
        <f t="shared" si="656"/>
        <v>0</v>
      </c>
      <c r="CD5995">
        <f t="shared" si="657"/>
        <v>0</v>
      </c>
      <c r="CG5995">
        <f ca="1">IFERROR(INDIRECT("IVA!X"&amp;MATCH(MID(COMPRAS!C5895,1,2)&amp;MID(COMPRAS!F5895,1,2)&amp;MID(COMPRAS!D5895,1,2),IVA!W:W,0)),"SIN COD.")</f>
        <v>0</v>
      </c>
      <c r="CH5995">
        <f ca="1">IFERROR(INDIRECT("IVA!Y"&amp;MATCH(MID(COMPRAS!C5895,1,2)&amp;MID(COMPRAS!F5895,1,2)&amp;MID(COMPRAS!D5895,1,2),IVA!W:W,0)),"SIN COD.")</f>
        <v>0</v>
      </c>
    </row>
    <row r="5996" spans="1:86" x14ac:dyDescent="0.25">
      <c r="A5996"/>
      <c r="B5996"/>
      <c r="D5996"/>
      <c r="AL5996">
        <f t="shared" si="651"/>
        <v>0</v>
      </c>
      <c r="AQ5996">
        <f t="shared" si="652"/>
        <v>0</v>
      </c>
      <c r="AR5996" t="str">
        <f>IFERROR(IF(OR(AP5996=338,AP5996=340,AP5996=341,AP5996=342,AP5996="342A",AP5996="342B"),PorcenRet(AP5996,AT5996,AU5996),INDEX(PORCENTAJEBUSCAR,MATCH(AP5996,CódigoRET,0),4)*1),"")</f>
        <v/>
      </c>
      <c r="AS5996">
        <f t="shared" si="653"/>
        <v>0</v>
      </c>
      <c r="BF5996" t="str">
        <f>IFERROR(IF(OR(BD5996=338,BD5996=340,BD5996=341,BD5996=342,BD5996="342A",BD5996="342B"),PorcenRet(BD5996,BH5996,BI5996),INDEX(PORCENTAJEBUSCAR,MATCH(BD5996,CódigoRET,0),4)*1),"")</f>
        <v/>
      </c>
      <c r="BG5996">
        <f t="shared" si="654"/>
        <v>0</v>
      </c>
      <c r="BO5996">
        <f t="shared" si="655"/>
        <v>0</v>
      </c>
      <c r="CC5996">
        <f t="shared" si="656"/>
        <v>0</v>
      </c>
      <c r="CD5996">
        <f t="shared" si="657"/>
        <v>0</v>
      </c>
      <c r="CG5996">
        <f ca="1">IFERROR(INDIRECT("IVA!X"&amp;MATCH(MID(COMPRAS!C5896,1,2)&amp;MID(COMPRAS!F5896,1,2)&amp;MID(COMPRAS!D5896,1,2),IVA!W:W,0)),"SIN COD.")</f>
        <v>0</v>
      </c>
      <c r="CH5996">
        <f ca="1">IFERROR(INDIRECT("IVA!Y"&amp;MATCH(MID(COMPRAS!C5896,1,2)&amp;MID(COMPRAS!F5896,1,2)&amp;MID(COMPRAS!D5896,1,2),IVA!W:W,0)),"SIN COD.")</f>
        <v>0</v>
      </c>
    </row>
    <row r="5997" spans="1:86" x14ac:dyDescent="0.25">
      <c r="A5997"/>
      <c r="B5997"/>
      <c r="D5997"/>
      <c r="AL5997">
        <f t="shared" si="651"/>
        <v>0</v>
      </c>
      <c r="AQ5997">
        <f t="shared" si="652"/>
        <v>0</v>
      </c>
      <c r="AR5997" t="str">
        <f>IFERROR(IF(OR(AP5997=338,AP5997=340,AP5997=341,AP5997=342,AP5997="342A",AP5997="342B"),PorcenRet(AP5997,AT5997,AU5997),INDEX(PORCENTAJEBUSCAR,MATCH(AP5997,CódigoRET,0),4)*1),"")</f>
        <v/>
      </c>
      <c r="AS5997">
        <f t="shared" si="653"/>
        <v>0</v>
      </c>
      <c r="BF5997" t="str">
        <f>IFERROR(IF(OR(BD5997=338,BD5997=340,BD5997=341,BD5997=342,BD5997="342A",BD5997="342B"),PorcenRet(BD5997,BH5997,BI5997),INDEX(PORCENTAJEBUSCAR,MATCH(BD5997,CódigoRET,0),4)*1),"")</f>
        <v/>
      </c>
      <c r="BG5997">
        <f t="shared" si="654"/>
        <v>0</v>
      </c>
      <c r="BO5997">
        <f t="shared" si="655"/>
        <v>0</v>
      </c>
      <c r="CC5997">
        <f t="shared" si="656"/>
        <v>0</v>
      </c>
      <c r="CD5997">
        <f t="shared" si="657"/>
        <v>0</v>
      </c>
      <c r="CG5997">
        <f ca="1">IFERROR(INDIRECT("IVA!X"&amp;MATCH(MID(COMPRAS!C5897,1,2)&amp;MID(COMPRAS!F5897,1,2)&amp;MID(COMPRAS!D5897,1,2),IVA!W:W,0)),"SIN COD.")</f>
        <v>0</v>
      </c>
      <c r="CH5997">
        <f ca="1">IFERROR(INDIRECT("IVA!Y"&amp;MATCH(MID(COMPRAS!C5897,1,2)&amp;MID(COMPRAS!F5897,1,2)&amp;MID(COMPRAS!D5897,1,2),IVA!W:W,0)),"SIN COD.")</f>
        <v>0</v>
      </c>
    </row>
    <row r="5998" spans="1:86" x14ac:dyDescent="0.25">
      <c r="A5998"/>
      <c r="B5998"/>
      <c r="D5998"/>
      <c r="AL5998">
        <f t="shared" si="651"/>
        <v>0</v>
      </c>
      <c r="AQ5998">
        <f t="shared" si="652"/>
        <v>0</v>
      </c>
      <c r="AR5998" t="str">
        <f>IFERROR(IF(OR(AP5998=338,AP5998=340,AP5998=341,AP5998=342,AP5998="342A",AP5998="342B"),PorcenRet(AP5998,AT5998,AU5998),INDEX(PORCENTAJEBUSCAR,MATCH(AP5998,CódigoRET,0),4)*1),"")</f>
        <v/>
      </c>
      <c r="AS5998">
        <f t="shared" si="653"/>
        <v>0</v>
      </c>
      <c r="BF5998" t="str">
        <f>IFERROR(IF(OR(BD5998=338,BD5998=340,BD5998=341,BD5998=342,BD5998="342A",BD5998="342B"),PorcenRet(BD5998,BH5998,BI5998),INDEX(PORCENTAJEBUSCAR,MATCH(BD5998,CódigoRET,0),4)*1),"")</f>
        <v/>
      </c>
      <c r="BG5998">
        <f t="shared" si="654"/>
        <v>0</v>
      </c>
      <c r="BO5998">
        <f t="shared" si="655"/>
        <v>0</v>
      </c>
      <c r="CC5998">
        <f t="shared" si="656"/>
        <v>0</v>
      </c>
      <c r="CD5998">
        <f t="shared" si="657"/>
        <v>0</v>
      </c>
      <c r="CG5998">
        <f ca="1">IFERROR(INDIRECT("IVA!X"&amp;MATCH(MID(COMPRAS!C5898,1,2)&amp;MID(COMPRAS!F5898,1,2)&amp;MID(COMPRAS!D5898,1,2),IVA!W:W,0)),"SIN COD.")</f>
        <v>0</v>
      </c>
      <c r="CH5998">
        <f ca="1">IFERROR(INDIRECT("IVA!Y"&amp;MATCH(MID(COMPRAS!C5898,1,2)&amp;MID(COMPRAS!F5898,1,2)&amp;MID(COMPRAS!D5898,1,2),IVA!W:W,0)),"SIN COD.")</f>
        <v>0</v>
      </c>
    </row>
    <row r="5999" spans="1:86" x14ac:dyDescent="0.25">
      <c r="A5999"/>
      <c r="B5999"/>
      <c r="D5999"/>
      <c r="AL5999">
        <f t="shared" si="651"/>
        <v>0</v>
      </c>
      <c r="AQ5999">
        <f t="shared" si="652"/>
        <v>0</v>
      </c>
      <c r="AR5999" t="str">
        <f>IFERROR(IF(OR(AP5999=338,AP5999=340,AP5999=341,AP5999=342,AP5999="342A",AP5999="342B"),PorcenRet(AP5999,AT5999,AU5999),INDEX(PORCENTAJEBUSCAR,MATCH(AP5999,CódigoRET,0),4)*1),"")</f>
        <v/>
      </c>
      <c r="AS5999">
        <f t="shared" si="653"/>
        <v>0</v>
      </c>
      <c r="BF5999" t="str">
        <f>IFERROR(IF(OR(BD5999=338,BD5999=340,BD5999=341,BD5999=342,BD5999="342A",BD5999="342B"),PorcenRet(BD5999,BH5999,BI5999),INDEX(PORCENTAJEBUSCAR,MATCH(BD5999,CódigoRET,0),4)*1),"")</f>
        <v/>
      </c>
      <c r="BG5999">
        <f t="shared" si="654"/>
        <v>0</v>
      </c>
      <c r="BO5999">
        <f t="shared" si="655"/>
        <v>0</v>
      </c>
      <c r="CC5999">
        <f t="shared" si="656"/>
        <v>0</v>
      </c>
      <c r="CD5999">
        <f t="shared" si="657"/>
        <v>0</v>
      </c>
      <c r="CG5999">
        <f ca="1">IFERROR(INDIRECT("IVA!X"&amp;MATCH(MID(COMPRAS!C5899,1,2)&amp;MID(COMPRAS!F5899,1,2)&amp;MID(COMPRAS!D5899,1,2),IVA!W:W,0)),"SIN COD.")</f>
        <v>0</v>
      </c>
      <c r="CH5999">
        <f ca="1">IFERROR(INDIRECT("IVA!Y"&amp;MATCH(MID(COMPRAS!C5899,1,2)&amp;MID(COMPRAS!F5899,1,2)&amp;MID(COMPRAS!D5899,1,2),IVA!W:W,0)),"SIN COD.")</f>
        <v>0</v>
      </c>
    </row>
    <row r="6000" spans="1:86" x14ac:dyDescent="0.25">
      <c r="A6000"/>
      <c r="B6000"/>
      <c r="D6000"/>
      <c r="AL6000">
        <f t="shared" si="651"/>
        <v>0</v>
      </c>
      <c r="AQ6000">
        <f t="shared" si="652"/>
        <v>0</v>
      </c>
      <c r="AR6000" t="str">
        <f>IFERROR(IF(OR(AP6000=338,AP6000=340,AP6000=341,AP6000=342,AP6000="342A",AP6000="342B"),PorcenRet(AP6000,AT6000,AU6000),INDEX(PORCENTAJEBUSCAR,MATCH(AP6000,CódigoRET,0),4)*1),"")</f>
        <v/>
      </c>
      <c r="AS6000">
        <f t="shared" si="653"/>
        <v>0</v>
      </c>
      <c r="BF6000" t="str">
        <f>IFERROR(IF(OR(BD6000=338,BD6000=340,BD6000=341,BD6000=342,BD6000="342A",BD6000="342B"),PorcenRet(BD6000,BH6000,BI6000),INDEX(PORCENTAJEBUSCAR,MATCH(BD6000,CódigoRET,0),4)*1),"")</f>
        <v/>
      </c>
      <c r="BG6000">
        <f t="shared" si="654"/>
        <v>0</v>
      </c>
      <c r="BO6000">
        <f t="shared" si="655"/>
        <v>0</v>
      </c>
      <c r="CC6000">
        <f t="shared" si="656"/>
        <v>0</v>
      </c>
      <c r="CD6000">
        <f t="shared" si="657"/>
        <v>0</v>
      </c>
      <c r="CG6000">
        <f ca="1">IFERROR(INDIRECT("IVA!X"&amp;MATCH(MID(COMPRAS!C5900,1,2)&amp;MID(COMPRAS!F5900,1,2)&amp;MID(COMPRAS!D5900,1,2),IVA!W:W,0)),"SIN COD.")</f>
        <v>0</v>
      </c>
      <c r="CH6000">
        <f ca="1">IFERROR(INDIRECT("IVA!Y"&amp;MATCH(MID(COMPRAS!C5900,1,2)&amp;MID(COMPRAS!F5900,1,2)&amp;MID(COMPRAS!D5900,1,2),IVA!W:W,0)),"SIN COD.")</f>
        <v>0</v>
      </c>
    </row>
    <row r="6001" spans="1:86" x14ac:dyDescent="0.25">
      <c r="A6001"/>
      <c r="B6001"/>
      <c r="D6001"/>
      <c r="AL6001">
        <f t="shared" si="651"/>
        <v>0</v>
      </c>
      <c r="AQ6001">
        <f t="shared" si="652"/>
        <v>0</v>
      </c>
      <c r="AR6001" t="str">
        <f>IFERROR(IF(OR(AP6001=338,AP6001=340,AP6001=341,AP6001=342,AP6001="342A",AP6001="342B"),PorcenRet(AP6001,AT6001,AU6001),INDEX(PORCENTAJEBUSCAR,MATCH(AP6001,CódigoRET,0),4)*1),"")</f>
        <v/>
      </c>
      <c r="AS6001">
        <f t="shared" si="653"/>
        <v>0</v>
      </c>
      <c r="BF6001" t="str">
        <f>IFERROR(IF(OR(BD6001=338,BD6001=340,BD6001=341,BD6001=342,BD6001="342A",BD6001="342B"),PorcenRet(BD6001,BH6001,BI6001),INDEX(PORCENTAJEBUSCAR,MATCH(BD6001,CódigoRET,0),4)*1),"")</f>
        <v/>
      </c>
      <c r="BG6001">
        <f t="shared" si="654"/>
        <v>0</v>
      </c>
      <c r="BO6001">
        <f t="shared" si="655"/>
        <v>0</v>
      </c>
      <c r="CC6001">
        <f t="shared" si="656"/>
        <v>0</v>
      </c>
      <c r="CD6001">
        <f t="shared" si="657"/>
        <v>0</v>
      </c>
      <c r="CG6001">
        <f ca="1">IFERROR(INDIRECT("IVA!X"&amp;MATCH(MID(COMPRAS!C5901,1,2)&amp;MID(COMPRAS!F5901,1,2)&amp;MID(COMPRAS!D5901,1,2),IVA!W:W,0)),"SIN COD.")</f>
        <v>0</v>
      </c>
      <c r="CH6001">
        <f ca="1">IFERROR(INDIRECT("IVA!Y"&amp;MATCH(MID(COMPRAS!C5901,1,2)&amp;MID(COMPRAS!F5901,1,2)&amp;MID(COMPRAS!D5901,1,2),IVA!W:W,0)),"SIN COD.")</f>
        <v>0</v>
      </c>
    </row>
    <row r="6002" spans="1:86" x14ac:dyDescent="0.25">
      <c r="A6002"/>
      <c r="B6002"/>
      <c r="D6002"/>
      <c r="AL6002">
        <f t="shared" si="651"/>
        <v>0</v>
      </c>
      <c r="AQ6002">
        <f t="shared" si="652"/>
        <v>0</v>
      </c>
      <c r="AR6002" t="str">
        <f>IFERROR(IF(OR(AP6002=338,AP6002=340,AP6002=341,AP6002=342,AP6002="342A",AP6002="342B"),PorcenRet(AP6002,AT6002,AU6002),INDEX(PORCENTAJEBUSCAR,MATCH(AP6002,CódigoRET,0),4)*1),"")</f>
        <v/>
      </c>
      <c r="AS6002">
        <f t="shared" si="653"/>
        <v>0</v>
      </c>
      <c r="BF6002" t="str">
        <f>IFERROR(IF(OR(BD6002=338,BD6002=340,BD6002=341,BD6002=342,BD6002="342A",BD6002="342B"),PorcenRet(BD6002,BH6002,BI6002),INDEX(PORCENTAJEBUSCAR,MATCH(BD6002,CódigoRET,0),4)*1),"")</f>
        <v/>
      </c>
      <c r="BG6002">
        <f t="shared" si="654"/>
        <v>0</v>
      </c>
      <c r="BO6002">
        <f t="shared" si="655"/>
        <v>0</v>
      </c>
      <c r="CC6002">
        <f t="shared" si="656"/>
        <v>0</v>
      </c>
      <c r="CD6002">
        <f t="shared" si="657"/>
        <v>0</v>
      </c>
      <c r="CG6002">
        <f ca="1">IFERROR(INDIRECT("IVA!X"&amp;MATCH(MID(COMPRAS!C5902,1,2)&amp;MID(COMPRAS!F5902,1,2)&amp;MID(COMPRAS!D5902,1,2),IVA!W:W,0)),"SIN COD.")</f>
        <v>0</v>
      </c>
      <c r="CH6002">
        <f ca="1">IFERROR(INDIRECT("IVA!Y"&amp;MATCH(MID(COMPRAS!C5902,1,2)&amp;MID(COMPRAS!F5902,1,2)&amp;MID(COMPRAS!D5902,1,2),IVA!W:W,0)),"SIN COD.")</f>
        <v>0</v>
      </c>
    </row>
    <row r="6003" spans="1:86" x14ac:dyDescent="0.25">
      <c r="A6003"/>
      <c r="B6003"/>
      <c r="D6003"/>
      <c r="AL6003">
        <f t="shared" si="651"/>
        <v>0</v>
      </c>
      <c r="AQ6003">
        <f t="shared" si="652"/>
        <v>0</v>
      </c>
      <c r="AR6003" t="str">
        <f>IFERROR(IF(OR(AP6003=338,AP6003=340,AP6003=341,AP6003=342,AP6003="342A",AP6003="342B"),PorcenRet(AP6003,AT6003,AU6003),INDEX(PORCENTAJEBUSCAR,MATCH(AP6003,CódigoRET,0),4)*1),"")</f>
        <v/>
      </c>
      <c r="AS6003">
        <f t="shared" si="653"/>
        <v>0</v>
      </c>
      <c r="BF6003" t="str">
        <f>IFERROR(IF(OR(BD6003=338,BD6003=340,BD6003=341,BD6003=342,BD6003="342A",BD6003="342B"),PorcenRet(BD6003,BH6003,BI6003),INDEX(PORCENTAJEBUSCAR,MATCH(BD6003,CódigoRET,0),4)*1),"")</f>
        <v/>
      </c>
      <c r="BG6003">
        <f t="shared" si="654"/>
        <v>0</v>
      </c>
      <c r="BO6003">
        <f t="shared" si="655"/>
        <v>0</v>
      </c>
      <c r="CC6003">
        <f t="shared" si="656"/>
        <v>0</v>
      </c>
      <c r="CD6003">
        <f t="shared" si="657"/>
        <v>0</v>
      </c>
      <c r="CG6003">
        <f ca="1">IFERROR(INDIRECT("IVA!X"&amp;MATCH(MID(COMPRAS!C5903,1,2)&amp;MID(COMPRAS!F5903,1,2)&amp;MID(COMPRAS!D5903,1,2),IVA!W:W,0)),"SIN COD.")</f>
        <v>0</v>
      </c>
      <c r="CH6003">
        <f ca="1">IFERROR(INDIRECT("IVA!Y"&amp;MATCH(MID(COMPRAS!C5903,1,2)&amp;MID(COMPRAS!F5903,1,2)&amp;MID(COMPRAS!D5903,1,2),IVA!W:W,0)),"SIN COD.")</f>
        <v>0</v>
      </c>
    </row>
    <row r="6004" spans="1:86" x14ac:dyDescent="0.25">
      <c r="A6004"/>
      <c r="B6004"/>
      <c r="D6004"/>
      <c r="AL6004">
        <f t="shared" si="651"/>
        <v>0</v>
      </c>
      <c r="AQ6004">
        <f t="shared" si="652"/>
        <v>0</v>
      </c>
      <c r="AR6004" t="str">
        <f>IFERROR(IF(OR(AP6004=338,AP6004=340,AP6004=341,AP6004=342,AP6004="342A",AP6004="342B"),PorcenRet(AP6004,AT6004,AU6004),INDEX(PORCENTAJEBUSCAR,MATCH(AP6004,CódigoRET,0),4)*1),"")</f>
        <v/>
      </c>
      <c r="AS6004">
        <f t="shared" si="653"/>
        <v>0</v>
      </c>
      <c r="BF6004" t="str">
        <f>IFERROR(IF(OR(BD6004=338,BD6004=340,BD6004=341,BD6004=342,BD6004="342A",BD6004="342B"),PorcenRet(BD6004,BH6004,BI6004),INDEX(PORCENTAJEBUSCAR,MATCH(BD6004,CódigoRET,0),4)*1),"")</f>
        <v/>
      </c>
      <c r="BG6004">
        <f t="shared" si="654"/>
        <v>0</v>
      </c>
      <c r="BO6004">
        <f t="shared" si="655"/>
        <v>0</v>
      </c>
      <c r="CC6004">
        <f t="shared" si="656"/>
        <v>0</v>
      </c>
      <c r="CD6004">
        <f t="shared" si="657"/>
        <v>0</v>
      </c>
      <c r="CG6004">
        <f ca="1">IFERROR(INDIRECT("IVA!X"&amp;MATCH(MID(COMPRAS!C5904,1,2)&amp;MID(COMPRAS!F5904,1,2)&amp;MID(COMPRAS!D5904,1,2),IVA!W:W,0)),"SIN COD.")</f>
        <v>0</v>
      </c>
      <c r="CH6004">
        <f ca="1">IFERROR(INDIRECT("IVA!Y"&amp;MATCH(MID(COMPRAS!C5904,1,2)&amp;MID(COMPRAS!F5904,1,2)&amp;MID(COMPRAS!D5904,1,2),IVA!W:W,0)),"SIN COD.")</f>
        <v>0</v>
      </c>
    </row>
    <row r="6005" spans="1:86" x14ac:dyDescent="0.25">
      <c r="A6005"/>
      <c r="B6005"/>
      <c r="D6005"/>
      <c r="AL6005">
        <f t="shared" si="651"/>
        <v>0</v>
      </c>
      <c r="AQ6005">
        <f t="shared" si="652"/>
        <v>0</v>
      </c>
      <c r="AR6005" t="str">
        <f>IFERROR(IF(OR(AP6005=338,AP6005=340,AP6005=341,AP6005=342,AP6005="342A",AP6005="342B"),PorcenRet(AP6005,AT6005,AU6005),INDEX(PORCENTAJEBUSCAR,MATCH(AP6005,CódigoRET,0),4)*1),"")</f>
        <v/>
      </c>
      <c r="AS6005">
        <f t="shared" si="653"/>
        <v>0</v>
      </c>
      <c r="BF6005" t="str">
        <f>IFERROR(IF(OR(BD6005=338,BD6005=340,BD6005=341,BD6005=342,BD6005="342A",BD6005="342B"),PorcenRet(BD6005,BH6005,BI6005),INDEX(PORCENTAJEBUSCAR,MATCH(BD6005,CódigoRET,0),4)*1),"")</f>
        <v/>
      </c>
      <c r="BG6005">
        <f t="shared" si="654"/>
        <v>0</v>
      </c>
      <c r="BO6005">
        <f t="shared" si="655"/>
        <v>0</v>
      </c>
      <c r="CC6005">
        <f t="shared" si="656"/>
        <v>0</v>
      </c>
      <c r="CD6005">
        <f t="shared" si="657"/>
        <v>0</v>
      </c>
      <c r="CG6005">
        <f ca="1">IFERROR(INDIRECT("IVA!X"&amp;MATCH(MID(COMPRAS!C5905,1,2)&amp;MID(COMPRAS!F5905,1,2)&amp;MID(COMPRAS!D5905,1,2),IVA!W:W,0)),"SIN COD.")</f>
        <v>0</v>
      </c>
      <c r="CH6005">
        <f ca="1">IFERROR(INDIRECT("IVA!Y"&amp;MATCH(MID(COMPRAS!C5905,1,2)&amp;MID(COMPRAS!F5905,1,2)&amp;MID(COMPRAS!D5905,1,2),IVA!W:W,0)),"SIN COD.")</f>
        <v>0</v>
      </c>
    </row>
    <row r="6006" spans="1:86" x14ac:dyDescent="0.25">
      <c r="A6006"/>
      <c r="B6006"/>
      <c r="D6006"/>
      <c r="AL6006">
        <f t="shared" si="651"/>
        <v>0</v>
      </c>
      <c r="AQ6006">
        <f t="shared" si="652"/>
        <v>0</v>
      </c>
      <c r="AR6006" t="str">
        <f>IFERROR(IF(OR(AP6006=338,AP6006=340,AP6006=341,AP6006=342,AP6006="342A",AP6006="342B"),PorcenRet(AP6006,AT6006,AU6006),INDEX(PORCENTAJEBUSCAR,MATCH(AP6006,CódigoRET,0),4)*1),"")</f>
        <v/>
      </c>
      <c r="AS6006">
        <f t="shared" si="653"/>
        <v>0</v>
      </c>
      <c r="BF6006" t="str">
        <f>IFERROR(IF(OR(BD6006=338,BD6006=340,BD6006=341,BD6006=342,BD6006="342A",BD6006="342B"),PorcenRet(BD6006,BH6006,BI6006),INDEX(PORCENTAJEBUSCAR,MATCH(BD6006,CódigoRET,0),4)*1),"")</f>
        <v/>
      </c>
      <c r="BG6006">
        <f t="shared" si="654"/>
        <v>0</v>
      </c>
      <c r="BO6006">
        <f t="shared" si="655"/>
        <v>0</v>
      </c>
      <c r="CC6006">
        <f t="shared" si="656"/>
        <v>0</v>
      </c>
      <c r="CD6006">
        <f t="shared" si="657"/>
        <v>0</v>
      </c>
      <c r="CG6006">
        <f ca="1">IFERROR(INDIRECT("IVA!X"&amp;MATCH(MID(COMPRAS!C5906,1,2)&amp;MID(COMPRAS!F5906,1,2)&amp;MID(COMPRAS!D5906,1,2),IVA!W:W,0)),"SIN COD.")</f>
        <v>0</v>
      </c>
      <c r="CH6006">
        <f ca="1">IFERROR(INDIRECT("IVA!Y"&amp;MATCH(MID(COMPRAS!C5906,1,2)&amp;MID(COMPRAS!F5906,1,2)&amp;MID(COMPRAS!D5906,1,2),IVA!W:W,0)),"SIN COD.")</f>
        <v>0</v>
      </c>
    </row>
    <row r="6007" spans="1:86" x14ac:dyDescent="0.25">
      <c r="A6007"/>
      <c r="B6007"/>
      <c r="D6007"/>
      <c r="AL6007">
        <f t="shared" si="651"/>
        <v>0</v>
      </c>
      <c r="AQ6007">
        <f t="shared" si="652"/>
        <v>0</v>
      </c>
      <c r="AR6007" t="str">
        <f>IFERROR(IF(OR(AP6007=338,AP6007=340,AP6007=341,AP6007=342,AP6007="342A",AP6007="342B"),PorcenRet(AP6007,AT6007,AU6007),INDEX(PORCENTAJEBUSCAR,MATCH(AP6007,CódigoRET,0),4)*1),"")</f>
        <v/>
      </c>
      <c r="AS6007">
        <f t="shared" si="653"/>
        <v>0</v>
      </c>
      <c r="BF6007" t="str">
        <f>IFERROR(IF(OR(BD6007=338,BD6007=340,BD6007=341,BD6007=342,BD6007="342A",BD6007="342B"),PorcenRet(BD6007,BH6007,BI6007),INDEX(PORCENTAJEBUSCAR,MATCH(BD6007,CódigoRET,0),4)*1),"")</f>
        <v/>
      </c>
      <c r="BG6007">
        <f t="shared" si="654"/>
        <v>0</v>
      </c>
      <c r="BO6007">
        <f t="shared" si="655"/>
        <v>0</v>
      </c>
      <c r="CC6007">
        <f t="shared" si="656"/>
        <v>0</v>
      </c>
      <c r="CD6007">
        <f t="shared" si="657"/>
        <v>0</v>
      </c>
      <c r="CG6007">
        <f ca="1">IFERROR(INDIRECT("IVA!X"&amp;MATCH(MID(COMPRAS!C5907,1,2)&amp;MID(COMPRAS!F5907,1,2)&amp;MID(COMPRAS!D5907,1,2),IVA!W:W,0)),"SIN COD.")</f>
        <v>0</v>
      </c>
      <c r="CH6007">
        <f ca="1">IFERROR(INDIRECT("IVA!Y"&amp;MATCH(MID(COMPRAS!C5907,1,2)&amp;MID(COMPRAS!F5907,1,2)&amp;MID(COMPRAS!D5907,1,2),IVA!W:W,0)),"SIN COD.")</f>
        <v>0</v>
      </c>
    </row>
    <row r="6008" spans="1:86" x14ac:dyDescent="0.25">
      <c r="A6008"/>
      <c r="B6008"/>
      <c r="D6008"/>
      <c r="AL6008">
        <f t="shared" si="651"/>
        <v>0</v>
      </c>
      <c r="AQ6008">
        <f t="shared" si="652"/>
        <v>0</v>
      </c>
      <c r="AR6008" t="str">
        <f>IFERROR(IF(OR(AP6008=338,AP6008=340,AP6008=341,AP6008=342,AP6008="342A",AP6008="342B"),PorcenRet(AP6008,AT6008,AU6008),INDEX(PORCENTAJEBUSCAR,MATCH(AP6008,CódigoRET,0),4)*1),"")</f>
        <v/>
      </c>
      <c r="AS6008">
        <f t="shared" si="653"/>
        <v>0</v>
      </c>
      <c r="BF6008" t="str">
        <f>IFERROR(IF(OR(BD6008=338,BD6008=340,BD6008=341,BD6008=342,BD6008="342A",BD6008="342B"),PorcenRet(BD6008,BH6008,BI6008),INDEX(PORCENTAJEBUSCAR,MATCH(BD6008,CódigoRET,0),4)*1),"")</f>
        <v/>
      </c>
      <c r="BG6008">
        <f t="shared" si="654"/>
        <v>0</v>
      </c>
      <c r="BO6008">
        <f t="shared" si="655"/>
        <v>0</v>
      </c>
      <c r="CC6008">
        <f t="shared" si="656"/>
        <v>0</v>
      </c>
      <c r="CD6008">
        <f t="shared" si="657"/>
        <v>0</v>
      </c>
      <c r="CG6008">
        <f ca="1">IFERROR(INDIRECT("IVA!X"&amp;MATCH(MID(COMPRAS!C5908,1,2)&amp;MID(COMPRAS!F5908,1,2)&amp;MID(COMPRAS!D5908,1,2),IVA!W:W,0)),"SIN COD.")</f>
        <v>0</v>
      </c>
      <c r="CH6008">
        <f ca="1">IFERROR(INDIRECT("IVA!Y"&amp;MATCH(MID(COMPRAS!C5908,1,2)&amp;MID(COMPRAS!F5908,1,2)&amp;MID(COMPRAS!D5908,1,2),IVA!W:W,0)),"SIN COD.")</f>
        <v>0</v>
      </c>
    </row>
    <row r="6009" spans="1:86" x14ac:dyDescent="0.25">
      <c r="A6009"/>
      <c r="B6009"/>
      <c r="D6009"/>
      <c r="AL6009">
        <f t="shared" si="651"/>
        <v>0</v>
      </c>
      <c r="AQ6009">
        <f t="shared" si="652"/>
        <v>0</v>
      </c>
      <c r="AR6009" t="str">
        <f>IFERROR(IF(OR(AP6009=338,AP6009=340,AP6009=341,AP6009=342,AP6009="342A",AP6009="342B"),PorcenRet(AP6009,AT6009,AU6009),INDEX(PORCENTAJEBUSCAR,MATCH(AP6009,CódigoRET,0),4)*1),"")</f>
        <v/>
      </c>
      <c r="AS6009">
        <f t="shared" si="653"/>
        <v>0</v>
      </c>
      <c r="BF6009" t="str">
        <f>IFERROR(IF(OR(BD6009=338,BD6009=340,BD6009=341,BD6009=342,BD6009="342A",BD6009="342B"),PorcenRet(BD6009,BH6009,BI6009),INDEX(PORCENTAJEBUSCAR,MATCH(BD6009,CódigoRET,0),4)*1),"")</f>
        <v/>
      </c>
      <c r="BG6009">
        <f t="shared" si="654"/>
        <v>0</v>
      </c>
      <c r="BO6009">
        <f t="shared" si="655"/>
        <v>0</v>
      </c>
      <c r="CC6009">
        <f t="shared" si="656"/>
        <v>0</v>
      </c>
      <c r="CD6009">
        <f t="shared" si="657"/>
        <v>0</v>
      </c>
      <c r="CG6009">
        <f ca="1">IFERROR(INDIRECT("IVA!X"&amp;MATCH(MID(COMPRAS!C5909,1,2)&amp;MID(COMPRAS!F5909,1,2)&amp;MID(COMPRAS!D5909,1,2),IVA!W:W,0)),"SIN COD.")</f>
        <v>0</v>
      </c>
      <c r="CH6009">
        <f ca="1">IFERROR(INDIRECT("IVA!Y"&amp;MATCH(MID(COMPRAS!C5909,1,2)&amp;MID(COMPRAS!F5909,1,2)&amp;MID(COMPRAS!D5909,1,2),IVA!W:W,0)),"SIN COD.")</f>
        <v>0</v>
      </c>
    </row>
    <row r="6010" spans="1:86" x14ac:dyDescent="0.25">
      <c r="A6010"/>
      <c r="B6010"/>
      <c r="D6010"/>
      <c r="AL6010">
        <f t="shared" si="651"/>
        <v>0</v>
      </c>
      <c r="AQ6010">
        <f t="shared" si="652"/>
        <v>0</v>
      </c>
      <c r="AR6010" t="str">
        <f>IFERROR(IF(OR(AP6010=338,AP6010=340,AP6010=341,AP6010=342,AP6010="342A",AP6010="342B"),PorcenRet(AP6010,AT6010,AU6010),INDEX(PORCENTAJEBUSCAR,MATCH(AP6010,CódigoRET,0),4)*1),"")</f>
        <v/>
      </c>
      <c r="AS6010">
        <f t="shared" si="653"/>
        <v>0</v>
      </c>
      <c r="BF6010" t="str">
        <f>IFERROR(IF(OR(BD6010=338,BD6010=340,BD6010=341,BD6010=342,BD6010="342A",BD6010="342B"),PorcenRet(BD6010,BH6010,BI6010),INDEX(PORCENTAJEBUSCAR,MATCH(BD6010,CódigoRET,0),4)*1),"")</f>
        <v/>
      </c>
      <c r="BG6010">
        <f t="shared" si="654"/>
        <v>0</v>
      </c>
      <c r="BO6010">
        <f t="shared" si="655"/>
        <v>0</v>
      </c>
      <c r="CC6010">
        <f t="shared" si="656"/>
        <v>0</v>
      </c>
      <c r="CD6010">
        <f t="shared" si="657"/>
        <v>0</v>
      </c>
      <c r="CG6010">
        <f ca="1">IFERROR(INDIRECT("IVA!X"&amp;MATCH(MID(COMPRAS!C5910,1,2)&amp;MID(COMPRAS!F5910,1,2)&amp;MID(COMPRAS!D5910,1,2),IVA!W:W,0)),"SIN COD.")</f>
        <v>0</v>
      </c>
      <c r="CH6010">
        <f ca="1">IFERROR(INDIRECT("IVA!Y"&amp;MATCH(MID(COMPRAS!C5910,1,2)&amp;MID(COMPRAS!F5910,1,2)&amp;MID(COMPRAS!D5910,1,2),IVA!W:W,0)),"SIN COD.")</f>
        <v>0</v>
      </c>
    </row>
    <row r="6011" spans="1:86" x14ac:dyDescent="0.25">
      <c r="A6011"/>
      <c r="B6011"/>
      <c r="D6011"/>
      <c r="AL6011">
        <f t="shared" si="651"/>
        <v>0</v>
      </c>
      <c r="AQ6011">
        <f t="shared" si="652"/>
        <v>0</v>
      </c>
      <c r="AR6011" t="str">
        <f>IFERROR(IF(OR(AP6011=338,AP6011=340,AP6011=341,AP6011=342,AP6011="342A",AP6011="342B"),PorcenRet(AP6011,AT6011,AU6011),INDEX(PORCENTAJEBUSCAR,MATCH(AP6011,CódigoRET,0),4)*1),"")</f>
        <v/>
      </c>
      <c r="AS6011">
        <f t="shared" si="653"/>
        <v>0</v>
      </c>
      <c r="BF6011" t="str">
        <f>IFERROR(IF(OR(BD6011=338,BD6011=340,BD6011=341,BD6011=342,BD6011="342A",BD6011="342B"),PorcenRet(BD6011,BH6011,BI6011),INDEX(PORCENTAJEBUSCAR,MATCH(BD6011,CódigoRET,0),4)*1),"")</f>
        <v/>
      </c>
      <c r="BG6011">
        <f t="shared" si="654"/>
        <v>0</v>
      </c>
      <c r="BO6011">
        <f t="shared" si="655"/>
        <v>0</v>
      </c>
      <c r="CC6011">
        <f t="shared" si="656"/>
        <v>0</v>
      </c>
      <c r="CD6011">
        <f t="shared" si="657"/>
        <v>0</v>
      </c>
      <c r="CG6011">
        <f ca="1">IFERROR(INDIRECT("IVA!X"&amp;MATCH(MID(COMPRAS!C5911,1,2)&amp;MID(COMPRAS!F5911,1,2)&amp;MID(COMPRAS!D5911,1,2),IVA!W:W,0)),"SIN COD.")</f>
        <v>0</v>
      </c>
      <c r="CH6011">
        <f ca="1">IFERROR(INDIRECT("IVA!Y"&amp;MATCH(MID(COMPRAS!C5911,1,2)&amp;MID(COMPRAS!F5911,1,2)&amp;MID(COMPRAS!D5911,1,2),IVA!W:W,0)),"SIN COD.")</f>
        <v>0</v>
      </c>
    </row>
    <row r="6012" spans="1:86" x14ac:dyDescent="0.25">
      <c r="A6012"/>
      <c r="B6012"/>
      <c r="D6012"/>
      <c r="AL6012">
        <f t="shared" si="651"/>
        <v>0</v>
      </c>
      <c r="AQ6012">
        <f t="shared" si="652"/>
        <v>0</v>
      </c>
      <c r="AR6012" t="str">
        <f>IFERROR(IF(OR(AP6012=338,AP6012=340,AP6012=341,AP6012=342,AP6012="342A",AP6012="342B"),PorcenRet(AP6012,AT6012,AU6012),INDEX(PORCENTAJEBUSCAR,MATCH(AP6012,CódigoRET,0),4)*1),"")</f>
        <v/>
      </c>
      <c r="AS6012">
        <f t="shared" si="653"/>
        <v>0</v>
      </c>
      <c r="BF6012" t="str">
        <f>IFERROR(IF(OR(BD6012=338,BD6012=340,BD6012=341,BD6012=342,BD6012="342A",BD6012="342B"),PorcenRet(BD6012,BH6012,BI6012),INDEX(PORCENTAJEBUSCAR,MATCH(BD6012,CódigoRET,0),4)*1),"")</f>
        <v/>
      </c>
      <c r="BG6012">
        <f t="shared" si="654"/>
        <v>0</v>
      </c>
      <c r="BO6012">
        <f t="shared" si="655"/>
        <v>0</v>
      </c>
      <c r="CC6012">
        <f t="shared" si="656"/>
        <v>0</v>
      </c>
      <c r="CD6012">
        <f t="shared" si="657"/>
        <v>0</v>
      </c>
      <c r="CG6012">
        <f ca="1">IFERROR(INDIRECT("IVA!X"&amp;MATCH(MID(COMPRAS!C5912,1,2)&amp;MID(COMPRAS!F5912,1,2)&amp;MID(COMPRAS!D5912,1,2),IVA!W:W,0)),"SIN COD.")</f>
        <v>0</v>
      </c>
      <c r="CH6012">
        <f ca="1">IFERROR(INDIRECT("IVA!Y"&amp;MATCH(MID(COMPRAS!C5912,1,2)&amp;MID(COMPRAS!F5912,1,2)&amp;MID(COMPRAS!D5912,1,2),IVA!W:W,0)),"SIN COD.")</f>
        <v>0</v>
      </c>
    </row>
    <row r="6013" spans="1:86" x14ac:dyDescent="0.25">
      <c r="A6013"/>
      <c r="B6013"/>
      <c r="D6013"/>
      <c r="AL6013">
        <f t="shared" si="651"/>
        <v>0</v>
      </c>
      <c r="AQ6013">
        <f t="shared" si="652"/>
        <v>0</v>
      </c>
      <c r="AR6013" t="str">
        <f>IFERROR(IF(OR(AP6013=338,AP6013=340,AP6013=341,AP6013=342,AP6013="342A",AP6013="342B"),PorcenRet(AP6013,AT6013,AU6013),INDEX(PORCENTAJEBUSCAR,MATCH(AP6013,CódigoRET,0),4)*1),"")</f>
        <v/>
      </c>
      <c r="AS6013">
        <f t="shared" si="653"/>
        <v>0</v>
      </c>
      <c r="BF6013" t="str">
        <f>IFERROR(IF(OR(BD6013=338,BD6013=340,BD6013=341,BD6013=342,BD6013="342A",BD6013="342B"),PorcenRet(BD6013,BH6013,BI6013),INDEX(PORCENTAJEBUSCAR,MATCH(BD6013,CódigoRET,0),4)*1),"")</f>
        <v/>
      </c>
      <c r="BG6013">
        <f t="shared" si="654"/>
        <v>0</v>
      </c>
      <c r="BO6013">
        <f t="shared" si="655"/>
        <v>0</v>
      </c>
      <c r="CC6013">
        <f t="shared" si="656"/>
        <v>0</v>
      </c>
      <c r="CD6013">
        <f t="shared" si="657"/>
        <v>0</v>
      </c>
      <c r="CG6013">
        <f ca="1">IFERROR(INDIRECT("IVA!X"&amp;MATCH(MID(COMPRAS!C5913,1,2)&amp;MID(COMPRAS!F5913,1,2)&amp;MID(COMPRAS!D5913,1,2),IVA!W:W,0)),"SIN COD.")</f>
        <v>0</v>
      </c>
      <c r="CH6013">
        <f ca="1">IFERROR(INDIRECT("IVA!Y"&amp;MATCH(MID(COMPRAS!C5913,1,2)&amp;MID(COMPRAS!F5913,1,2)&amp;MID(COMPRAS!D5913,1,2),IVA!W:W,0)),"SIN COD.")</f>
        <v>0</v>
      </c>
    </row>
    <row r="6014" spans="1:86" x14ac:dyDescent="0.25">
      <c r="A6014"/>
      <c r="B6014"/>
      <c r="D6014"/>
      <c r="AL6014">
        <f t="shared" si="651"/>
        <v>0</v>
      </c>
      <c r="AQ6014">
        <f t="shared" si="652"/>
        <v>0</v>
      </c>
      <c r="AR6014" t="str">
        <f>IFERROR(IF(OR(AP6014=338,AP6014=340,AP6014=341,AP6014=342,AP6014="342A",AP6014="342B"),PorcenRet(AP6014,AT6014,AU6014),INDEX(PORCENTAJEBUSCAR,MATCH(AP6014,CódigoRET,0),4)*1),"")</f>
        <v/>
      </c>
      <c r="AS6014">
        <f t="shared" si="653"/>
        <v>0</v>
      </c>
      <c r="BF6014" t="str">
        <f>IFERROR(IF(OR(BD6014=338,BD6014=340,BD6014=341,BD6014=342,BD6014="342A",BD6014="342B"),PorcenRet(BD6014,BH6014,BI6014),INDEX(PORCENTAJEBUSCAR,MATCH(BD6014,CódigoRET,0),4)*1),"")</f>
        <v/>
      </c>
      <c r="BG6014">
        <f t="shared" si="654"/>
        <v>0</v>
      </c>
      <c r="BO6014">
        <f t="shared" si="655"/>
        <v>0</v>
      </c>
      <c r="CC6014">
        <f t="shared" si="656"/>
        <v>0</v>
      </c>
      <c r="CD6014">
        <f t="shared" si="657"/>
        <v>0</v>
      </c>
      <c r="CG6014">
        <f ca="1">IFERROR(INDIRECT("IVA!X"&amp;MATCH(MID(COMPRAS!C5914,1,2)&amp;MID(COMPRAS!F5914,1,2)&amp;MID(COMPRAS!D5914,1,2),IVA!W:W,0)),"SIN COD.")</f>
        <v>0</v>
      </c>
      <c r="CH6014">
        <f ca="1">IFERROR(INDIRECT("IVA!Y"&amp;MATCH(MID(COMPRAS!C5914,1,2)&amp;MID(COMPRAS!F5914,1,2)&amp;MID(COMPRAS!D5914,1,2),IVA!W:W,0)),"SIN COD.")</f>
        <v>0</v>
      </c>
    </row>
    <row r="6015" spans="1:86" x14ac:dyDescent="0.25">
      <c r="A6015"/>
      <c r="B6015"/>
      <c r="D6015"/>
      <c r="AL6015">
        <f t="shared" si="651"/>
        <v>0</v>
      </c>
      <c r="AQ6015">
        <f t="shared" si="652"/>
        <v>0</v>
      </c>
      <c r="AR6015" t="str">
        <f>IFERROR(IF(OR(AP6015=338,AP6015=340,AP6015=341,AP6015=342,AP6015="342A",AP6015="342B"),PorcenRet(AP6015,AT6015,AU6015),INDEX(PORCENTAJEBUSCAR,MATCH(AP6015,CódigoRET,0),4)*1),"")</f>
        <v/>
      </c>
      <c r="AS6015">
        <f t="shared" si="653"/>
        <v>0</v>
      </c>
      <c r="BF6015" t="str">
        <f>IFERROR(IF(OR(BD6015=338,BD6015=340,BD6015=341,BD6015=342,BD6015="342A",BD6015="342B"),PorcenRet(BD6015,BH6015,BI6015),INDEX(PORCENTAJEBUSCAR,MATCH(BD6015,CódigoRET,0),4)*1),"")</f>
        <v/>
      </c>
      <c r="BG6015">
        <f t="shared" si="654"/>
        <v>0</v>
      </c>
      <c r="BO6015">
        <f t="shared" si="655"/>
        <v>0</v>
      </c>
      <c r="CC6015">
        <f t="shared" si="656"/>
        <v>0</v>
      </c>
      <c r="CD6015">
        <f t="shared" si="657"/>
        <v>0</v>
      </c>
      <c r="CG6015">
        <f ca="1">IFERROR(INDIRECT("IVA!X"&amp;MATCH(MID(COMPRAS!C5915,1,2)&amp;MID(COMPRAS!F5915,1,2)&amp;MID(COMPRAS!D5915,1,2),IVA!W:W,0)),"SIN COD.")</f>
        <v>0</v>
      </c>
      <c r="CH6015">
        <f ca="1">IFERROR(INDIRECT("IVA!Y"&amp;MATCH(MID(COMPRAS!C5915,1,2)&amp;MID(COMPRAS!F5915,1,2)&amp;MID(COMPRAS!D5915,1,2),IVA!W:W,0)),"SIN COD.")</f>
        <v>0</v>
      </c>
    </row>
    <row r="6016" spans="1:86" x14ac:dyDescent="0.25">
      <c r="A6016"/>
      <c r="B6016"/>
      <c r="D6016"/>
      <c r="AL6016">
        <f t="shared" si="651"/>
        <v>0</v>
      </c>
      <c r="AQ6016">
        <f t="shared" si="652"/>
        <v>0</v>
      </c>
      <c r="AR6016" t="str">
        <f>IFERROR(IF(OR(AP6016=338,AP6016=340,AP6016=341,AP6016=342,AP6016="342A",AP6016="342B"),PorcenRet(AP6016,AT6016,AU6016),INDEX(PORCENTAJEBUSCAR,MATCH(AP6016,CódigoRET,0),4)*1),"")</f>
        <v/>
      </c>
      <c r="AS6016">
        <f t="shared" si="653"/>
        <v>0</v>
      </c>
      <c r="BF6016" t="str">
        <f>IFERROR(IF(OR(BD6016=338,BD6016=340,BD6016=341,BD6016=342,BD6016="342A",BD6016="342B"),PorcenRet(BD6016,BH6016,BI6016),INDEX(PORCENTAJEBUSCAR,MATCH(BD6016,CódigoRET,0),4)*1),"")</f>
        <v/>
      </c>
      <c r="BG6016">
        <f t="shared" si="654"/>
        <v>0</v>
      </c>
      <c r="BO6016">
        <f t="shared" si="655"/>
        <v>0</v>
      </c>
      <c r="CC6016">
        <f t="shared" si="656"/>
        <v>0</v>
      </c>
      <c r="CD6016">
        <f t="shared" si="657"/>
        <v>0</v>
      </c>
      <c r="CG6016">
        <f ca="1">IFERROR(INDIRECT("IVA!X"&amp;MATCH(MID(COMPRAS!C5916,1,2)&amp;MID(COMPRAS!F5916,1,2)&amp;MID(COMPRAS!D5916,1,2),IVA!W:W,0)),"SIN COD.")</f>
        <v>0</v>
      </c>
      <c r="CH6016">
        <f ca="1">IFERROR(INDIRECT("IVA!Y"&amp;MATCH(MID(COMPRAS!C5916,1,2)&amp;MID(COMPRAS!F5916,1,2)&amp;MID(COMPRAS!D5916,1,2),IVA!W:W,0)),"SIN COD.")</f>
        <v>0</v>
      </c>
    </row>
    <row r="6017" spans="1:86" x14ac:dyDescent="0.25">
      <c r="A6017"/>
      <c r="B6017"/>
      <c r="D6017"/>
      <c r="AL6017">
        <f t="shared" si="651"/>
        <v>0</v>
      </c>
      <c r="AQ6017">
        <f t="shared" si="652"/>
        <v>0</v>
      </c>
      <c r="AR6017" t="str">
        <f>IFERROR(IF(OR(AP6017=338,AP6017=340,AP6017=341,AP6017=342,AP6017="342A",AP6017="342B"),PorcenRet(AP6017,AT6017,AU6017),INDEX(PORCENTAJEBUSCAR,MATCH(AP6017,CódigoRET,0),4)*1),"")</f>
        <v/>
      </c>
      <c r="AS6017">
        <f t="shared" si="653"/>
        <v>0</v>
      </c>
      <c r="BF6017" t="str">
        <f>IFERROR(IF(OR(BD6017=338,BD6017=340,BD6017=341,BD6017=342,BD6017="342A",BD6017="342B"),PorcenRet(BD6017,BH6017,BI6017),INDEX(PORCENTAJEBUSCAR,MATCH(BD6017,CódigoRET,0),4)*1),"")</f>
        <v/>
      </c>
      <c r="BG6017">
        <f t="shared" si="654"/>
        <v>0</v>
      </c>
      <c r="BO6017">
        <f t="shared" si="655"/>
        <v>0</v>
      </c>
      <c r="CC6017">
        <f t="shared" si="656"/>
        <v>0</v>
      </c>
      <c r="CD6017">
        <f t="shared" si="657"/>
        <v>0</v>
      </c>
      <c r="CG6017">
        <f ca="1">IFERROR(INDIRECT("IVA!X"&amp;MATCH(MID(COMPRAS!C5917,1,2)&amp;MID(COMPRAS!F5917,1,2)&amp;MID(COMPRAS!D5917,1,2),IVA!W:W,0)),"SIN COD.")</f>
        <v>0</v>
      </c>
      <c r="CH6017">
        <f ca="1">IFERROR(INDIRECT("IVA!Y"&amp;MATCH(MID(COMPRAS!C5917,1,2)&amp;MID(COMPRAS!F5917,1,2)&amp;MID(COMPRAS!D5917,1,2),IVA!W:W,0)),"SIN COD.")</f>
        <v>0</v>
      </c>
    </row>
    <row r="6018" spans="1:86" x14ac:dyDescent="0.25">
      <c r="A6018"/>
      <c r="B6018"/>
      <c r="D6018"/>
      <c r="AL6018">
        <f t="shared" ref="AL6018:AL6081" si="658">O6018+P6018+Q6018+R6018+S6018+T6018+U6018+V6018</f>
        <v>0</v>
      </c>
      <c r="AQ6018">
        <f t="shared" ref="AQ6018:AQ6081" si="659">+P6018+Q6018+R6018+S6018-BE6018-BQ6018-BW6018+O6018</f>
        <v>0</v>
      </c>
      <c r="AR6018" t="str">
        <f>IFERROR(IF(OR(AP6018=338,AP6018=340,AP6018=341,AP6018=342,AP6018="342A",AP6018="342B"),PorcenRet(AP6018,AT6018,AU6018),INDEX(PORCENTAJEBUSCAR,MATCH(AP6018,CódigoRET,0),4)*1),"")</f>
        <v/>
      </c>
      <c r="AS6018">
        <f t="shared" ref="AS6018:AS6081" si="660">ROUND(IF(AP6018="",0,AQ6018*(AR6018/100)),2)</f>
        <v>0</v>
      </c>
      <c r="BF6018" t="str">
        <f>IFERROR(IF(OR(BD6018=338,BD6018=340,BD6018=341,BD6018=342,BD6018="342A",BD6018="342B"),PorcenRet(BD6018,BH6018,BI6018),INDEX(PORCENTAJEBUSCAR,MATCH(BD6018,CódigoRET,0),4)*1),"")</f>
        <v/>
      </c>
      <c r="BG6018">
        <f t="shared" ref="BG6018:BG6081" si="661">ROUND(IF(BD6018="",0,BE6018*(BF6018/100)),2)</f>
        <v>0</v>
      </c>
      <c r="BO6018">
        <f t="shared" ref="BO6018:BO6081" si="662">IF(MID(F6018,1,2)="41",SUM(O6018:S6018),0)</f>
        <v>0</v>
      </c>
      <c r="CC6018">
        <f t="shared" ref="CC6018:CC6081" si="663">O6018+P6018+Q6018+R6018+S6018</f>
        <v>0</v>
      </c>
      <c r="CD6018">
        <f t="shared" ref="CD6018:CD6081" si="664">T6018+U6018</f>
        <v>0</v>
      </c>
      <c r="CG6018">
        <f ca="1">IFERROR(INDIRECT("IVA!X"&amp;MATCH(MID(COMPRAS!C5918,1,2)&amp;MID(COMPRAS!F5918,1,2)&amp;MID(COMPRAS!D5918,1,2),IVA!W:W,0)),"SIN COD.")</f>
        <v>0</v>
      </c>
      <c r="CH6018">
        <f ca="1">IFERROR(INDIRECT("IVA!Y"&amp;MATCH(MID(COMPRAS!C5918,1,2)&amp;MID(COMPRAS!F5918,1,2)&amp;MID(COMPRAS!D5918,1,2),IVA!W:W,0)),"SIN COD.")</f>
        <v>0</v>
      </c>
    </row>
    <row r="6019" spans="1:86" x14ac:dyDescent="0.25">
      <c r="A6019"/>
      <c r="B6019"/>
      <c r="D6019"/>
      <c r="AL6019">
        <f t="shared" si="658"/>
        <v>0</v>
      </c>
      <c r="AQ6019">
        <f t="shared" si="659"/>
        <v>0</v>
      </c>
      <c r="AR6019" t="str">
        <f>IFERROR(IF(OR(AP6019=338,AP6019=340,AP6019=341,AP6019=342,AP6019="342A",AP6019="342B"),PorcenRet(AP6019,AT6019,AU6019),INDEX(PORCENTAJEBUSCAR,MATCH(AP6019,CódigoRET,0),4)*1),"")</f>
        <v/>
      </c>
      <c r="AS6019">
        <f t="shared" si="660"/>
        <v>0</v>
      </c>
      <c r="BF6019" t="str">
        <f>IFERROR(IF(OR(BD6019=338,BD6019=340,BD6019=341,BD6019=342,BD6019="342A",BD6019="342B"),PorcenRet(BD6019,BH6019,BI6019),INDEX(PORCENTAJEBUSCAR,MATCH(BD6019,CódigoRET,0),4)*1),"")</f>
        <v/>
      </c>
      <c r="BG6019">
        <f t="shared" si="661"/>
        <v>0</v>
      </c>
      <c r="BO6019">
        <f t="shared" si="662"/>
        <v>0</v>
      </c>
      <c r="CC6019">
        <f t="shared" si="663"/>
        <v>0</v>
      </c>
      <c r="CD6019">
        <f t="shared" si="664"/>
        <v>0</v>
      </c>
      <c r="CG6019">
        <f ca="1">IFERROR(INDIRECT("IVA!X"&amp;MATCH(MID(COMPRAS!C5919,1,2)&amp;MID(COMPRAS!F5919,1,2)&amp;MID(COMPRAS!D5919,1,2),IVA!W:W,0)),"SIN COD.")</f>
        <v>0</v>
      </c>
      <c r="CH6019">
        <f ca="1">IFERROR(INDIRECT("IVA!Y"&amp;MATCH(MID(COMPRAS!C5919,1,2)&amp;MID(COMPRAS!F5919,1,2)&amp;MID(COMPRAS!D5919,1,2),IVA!W:W,0)),"SIN COD.")</f>
        <v>0</v>
      </c>
    </row>
    <row r="6020" spans="1:86" x14ac:dyDescent="0.25">
      <c r="A6020"/>
      <c r="B6020"/>
      <c r="D6020"/>
      <c r="AL6020">
        <f t="shared" si="658"/>
        <v>0</v>
      </c>
      <c r="AQ6020">
        <f t="shared" si="659"/>
        <v>0</v>
      </c>
      <c r="AR6020" t="str">
        <f>IFERROR(IF(OR(AP6020=338,AP6020=340,AP6020=341,AP6020=342,AP6020="342A",AP6020="342B"),PorcenRet(AP6020,AT6020,AU6020),INDEX(PORCENTAJEBUSCAR,MATCH(AP6020,CódigoRET,0),4)*1),"")</f>
        <v/>
      </c>
      <c r="AS6020">
        <f t="shared" si="660"/>
        <v>0</v>
      </c>
      <c r="BF6020" t="str">
        <f>IFERROR(IF(OR(BD6020=338,BD6020=340,BD6020=341,BD6020=342,BD6020="342A",BD6020="342B"),PorcenRet(BD6020,BH6020,BI6020),INDEX(PORCENTAJEBUSCAR,MATCH(BD6020,CódigoRET,0),4)*1),"")</f>
        <v/>
      </c>
      <c r="BG6020">
        <f t="shared" si="661"/>
        <v>0</v>
      </c>
      <c r="BO6020">
        <f t="shared" si="662"/>
        <v>0</v>
      </c>
      <c r="CC6020">
        <f t="shared" si="663"/>
        <v>0</v>
      </c>
      <c r="CD6020">
        <f t="shared" si="664"/>
        <v>0</v>
      </c>
      <c r="CG6020">
        <f ca="1">IFERROR(INDIRECT("IVA!X"&amp;MATCH(MID(COMPRAS!C5920,1,2)&amp;MID(COMPRAS!F5920,1,2)&amp;MID(COMPRAS!D5920,1,2),IVA!W:W,0)),"SIN COD.")</f>
        <v>0</v>
      </c>
      <c r="CH6020">
        <f ca="1">IFERROR(INDIRECT("IVA!Y"&amp;MATCH(MID(COMPRAS!C5920,1,2)&amp;MID(COMPRAS!F5920,1,2)&amp;MID(COMPRAS!D5920,1,2),IVA!W:W,0)),"SIN COD.")</f>
        <v>0</v>
      </c>
    </row>
    <row r="6021" spans="1:86" x14ac:dyDescent="0.25">
      <c r="A6021"/>
      <c r="B6021"/>
      <c r="D6021"/>
      <c r="AL6021">
        <f t="shared" si="658"/>
        <v>0</v>
      </c>
      <c r="AQ6021">
        <f t="shared" si="659"/>
        <v>0</v>
      </c>
      <c r="AR6021" t="str">
        <f>IFERROR(IF(OR(AP6021=338,AP6021=340,AP6021=341,AP6021=342,AP6021="342A",AP6021="342B"),PorcenRet(AP6021,AT6021,AU6021),INDEX(PORCENTAJEBUSCAR,MATCH(AP6021,CódigoRET,0),4)*1),"")</f>
        <v/>
      </c>
      <c r="AS6021">
        <f t="shared" si="660"/>
        <v>0</v>
      </c>
      <c r="BF6021" t="str">
        <f>IFERROR(IF(OR(BD6021=338,BD6021=340,BD6021=341,BD6021=342,BD6021="342A",BD6021="342B"),PorcenRet(BD6021,BH6021,BI6021),INDEX(PORCENTAJEBUSCAR,MATCH(BD6021,CódigoRET,0),4)*1),"")</f>
        <v/>
      </c>
      <c r="BG6021">
        <f t="shared" si="661"/>
        <v>0</v>
      </c>
      <c r="BO6021">
        <f t="shared" si="662"/>
        <v>0</v>
      </c>
      <c r="CC6021">
        <f t="shared" si="663"/>
        <v>0</v>
      </c>
      <c r="CD6021">
        <f t="shared" si="664"/>
        <v>0</v>
      </c>
      <c r="CG6021">
        <f ca="1">IFERROR(INDIRECT("IVA!X"&amp;MATCH(MID(COMPRAS!C5921,1,2)&amp;MID(COMPRAS!F5921,1,2)&amp;MID(COMPRAS!D5921,1,2),IVA!W:W,0)),"SIN COD.")</f>
        <v>0</v>
      </c>
      <c r="CH6021">
        <f ca="1">IFERROR(INDIRECT("IVA!Y"&amp;MATCH(MID(COMPRAS!C5921,1,2)&amp;MID(COMPRAS!F5921,1,2)&amp;MID(COMPRAS!D5921,1,2),IVA!W:W,0)),"SIN COD.")</f>
        <v>0</v>
      </c>
    </row>
    <row r="6022" spans="1:86" x14ac:dyDescent="0.25">
      <c r="A6022"/>
      <c r="B6022"/>
      <c r="D6022"/>
      <c r="AL6022">
        <f t="shared" si="658"/>
        <v>0</v>
      </c>
      <c r="AQ6022">
        <f t="shared" si="659"/>
        <v>0</v>
      </c>
      <c r="AR6022" t="str">
        <f>IFERROR(IF(OR(AP6022=338,AP6022=340,AP6022=341,AP6022=342,AP6022="342A",AP6022="342B"),PorcenRet(AP6022,AT6022,AU6022),INDEX(PORCENTAJEBUSCAR,MATCH(AP6022,CódigoRET,0),4)*1),"")</f>
        <v/>
      </c>
      <c r="AS6022">
        <f t="shared" si="660"/>
        <v>0</v>
      </c>
      <c r="BF6022" t="str">
        <f>IFERROR(IF(OR(BD6022=338,BD6022=340,BD6022=341,BD6022=342,BD6022="342A",BD6022="342B"),PorcenRet(BD6022,BH6022,BI6022),INDEX(PORCENTAJEBUSCAR,MATCH(BD6022,CódigoRET,0),4)*1),"")</f>
        <v/>
      </c>
      <c r="BG6022">
        <f t="shared" si="661"/>
        <v>0</v>
      </c>
      <c r="BO6022">
        <f t="shared" si="662"/>
        <v>0</v>
      </c>
      <c r="CC6022">
        <f t="shared" si="663"/>
        <v>0</v>
      </c>
      <c r="CD6022">
        <f t="shared" si="664"/>
        <v>0</v>
      </c>
      <c r="CG6022">
        <f ca="1">IFERROR(INDIRECT("IVA!X"&amp;MATCH(MID(COMPRAS!C5922,1,2)&amp;MID(COMPRAS!F5922,1,2)&amp;MID(COMPRAS!D5922,1,2),IVA!W:W,0)),"SIN COD.")</f>
        <v>0</v>
      </c>
      <c r="CH6022">
        <f ca="1">IFERROR(INDIRECT("IVA!Y"&amp;MATCH(MID(COMPRAS!C5922,1,2)&amp;MID(COMPRAS!F5922,1,2)&amp;MID(COMPRAS!D5922,1,2),IVA!W:W,0)),"SIN COD.")</f>
        <v>0</v>
      </c>
    </row>
    <row r="6023" spans="1:86" x14ac:dyDescent="0.25">
      <c r="A6023"/>
      <c r="B6023"/>
      <c r="D6023"/>
      <c r="AL6023">
        <f t="shared" si="658"/>
        <v>0</v>
      </c>
      <c r="AQ6023">
        <f t="shared" si="659"/>
        <v>0</v>
      </c>
      <c r="AR6023" t="str">
        <f>IFERROR(IF(OR(AP6023=338,AP6023=340,AP6023=341,AP6023=342,AP6023="342A",AP6023="342B"),PorcenRet(AP6023,AT6023,AU6023),INDEX(PORCENTAJEBUSCAR,MATCH(AP6023,CódigoRET,0),4)*1),"")</f>
        <v/>
      </c>
      <c r="AS6023">
        <f t="shared" si="660"/>
        <v>0</v>
      </c>
      <c r="BF6023" t="str">
        <f>IFERROR(IF(OR(BD6023=338,BD6023=340,BD6023=341,BD6023=342,BD6023="342A",BD6023="342B"),PorcenRet(BD6023,BH6023,BI6023),INDEX(PORCENTAJEBUSCAR,MATCH(BD6023,CódigoRET,0),4)*1),"")</f>
        <v/>
      </c>
      <c r="BG6023">
        <f t="shared" si="661"/>
        <v>0</v>
      </c>
      <c r="BO6023">
        <f t="shared" si="662"/>
        <v>0</v>
      </c>
      <c r="CC6023">
        <f t="shared" si="663"/>
        <v>0</v>
      </c>
      <c r="CD6023">
        <f t="shared" si="664"/>
        <v>0</v>
      </c>
      <c r="CG6023">
        <f ca="1">IFERROR(INDIRECT("IVA!X"&amp;MATCH(MID(COMPRAS!C5923,1,2)&amp;MID(COMPRAS!F5923,1,2)&amp;MID(COMPRAS!D5923,1,2),IVA!W:W,0)),"SIN COD.")</f>
        <v>0</v>
      </c>
      <c r="CH6023">
        <f ca="1">IFERROR(INDIRECT("IVA!Y"&amp;MATCH(MID(COMPRAS!C5923,1,2)&amp;MID(COMPRAS!F5923,1,2)&amp;MID(COMPRAS!D5923,1,2),IVA!W:W,0)),"SIN COD.")</f>
        <v>0</v>
      </c>
    </row>
    <row r="6024" spans="1:86" x14ac:dyDescent="0.25">
      <c r="A6024"/>
      <c r="B6024"/>
      <c r="D6024"/>
      <c r="AL6024">
        <f t="shared" si="658"/>
        <v>0</v>
      </c>
      <c r="AQ6024">
        <f t="shared" si="659"/>
        <v>0</v>
      </c>
      <c r="AR6024" t="str">
        <f>IFERROR(IF(OR(AP6024=338,AP6024=340,AP6024=341,AP6024=342,AP6024="342A",AP6024="342B"),PorcenRet(AP6024,AT6024,AU6024),INDEX(PORCENTAJEBUSCAR,MATCH(AP6024,CódigoRET,0),4)*1),"")</f>
        <v/>
      </c>
      <c r="AS6024">
        <f t="shared" si="660"/>
        <v>0</v>
      </c>
      <c r="BF6024" t="str">
        <f>IFERROR(IF(OR(BD6024=338,BD6024=340,BD6024=341,BD6024=342,BD6024="342A",BD6024="342B"),PorcenRet(BD6024,BH6024,BI6024),INDEX(PORCENTAJEBUSCAR,MATCH(BD6024,CódigoRET,0),4)*1),"")</f>
        <v/>
      </c>
      <c r="BG6024">
        <f t="shared" si="661"/>
        <v>0</v>
      </c>
      <c r="BO6024">
        <f t="shared" si="662"/>
        <v>0</v>
      </c>
      <c r="CC6024">
        <f t="shared" si="663"/>
        <v>0</v>
      </c>
      <c r="CD6024">
        <f t="shared" si="664"/>
        <v>0</v>
      </c>
      <c r="CG6024">
        <f ca="1">IFERROR(INDIRECT("IVA!X"&amp;MATCH(MID(COMPRAS!C5924,1,2)&amp;MID(COMPRAS!F5924,1,2)&amp;MID(COMPRAS!D5924,1,2),IVA!W:W,0)),"SIN COD.")</f>
        <v>0</v>
      </c>
      <c r="CH6024">
        <f ca="1">IFERROR(INDIRECT("IVA!Y"&amp;MATCH(MID(COMPRAS!C5924,1,2)&amp;MID(COMPRAS!F5924,1,2)&amp;MID(COMPRAS!D5924,1,2),IVA!W:W,0)),"SIN COD.")</f>
        <v>0</v>
      </c>
    </row>
    <row r="6025" spans="1:86" x14ac:dyDescent="0.25">
      <c r="A6025"/>
      <c r="B6025"/>
      <c r="D6025"/>
      <c r="AL6025">
        <f t="shared" si="658"/>
        <v>0</v>
      </c>
      <c r="AQ6025">
        <f t="shared" si="659"/>
        <v>0</v>
      </c>
      <c r="AR6025" t="str">
        <f>IFERROR(IF(OR(AP6025=338,AP6025=340,AP6025=341,AP6025=342,AP6025="342A",AP6025="342B"),PorcenRet(AP6025,AT6025,AU6025),INDEX(PORCENTAJEBUSCAR,MATCH(AP6025,CódigoRET,0),4)*1),"")</f>
        <v/>
      </c>
      <c r="AS6025">
        <f t="shared" si="660"/>
        <v>0</v>
      </c>
      <c r="BF6025" t="str">
        <f>IFERROR(IF(OR(BD6025=338,BD6025=340,BD6025=341,BD6025=342,BD6025="342A",BD6025="342B"),PorcenRet(BD6025,BH6025,BI6025),INDEX(PORCENTAJEBUSCAR,MATCH(BD6025,CódigoRET,0),4)*1),"")</f>
        <v/>
      </c>
      <c r="BG6025">
        <f t="shared" si="661"/>
        <v>0</v>
      </c>
      <c r="BO6025">
        <f t="shared" si="662"/>
        <v>0</v>
      </c>
      <c r="CC6025">
        <f t="shared" si="663"/>
        <v>0</v>
      </c>
      <c r="CD6025">
        <f t="shared" si="664"/>
        <v>0</v>
      </c>
      <c r="CG6025">
        <f ca="1">IFERROR(INDIRECT("IVA!X"&amp;MATCH(MID(COMPRAS!C5925,1,2)&amp;MID(COMPRAS!F5925,1,2)&amp;MID(COMPRAS!D5925,1,2),IVA!W:W,0)),"SIN COD.")</f>
        <v>0</v>
      </c>
      <c r="CH6025">
        <f ca="1">IFERROR(INDIRECT("IVA!Y"&amp;MATCH(MID(COMPRAS!C5925,1,2)&amp;MID(COMPRAS!F5925,1,2)&amp;MID(COMPRAS!D5925,1,2),IVA!W:W,0)),"SIN COD.")</f>
        <v>0</v>
      </c>
    </row>
    <row r="6026" spans="1:86" x14ac:dyDescent="0.25">
      <c r="A6026"/>
      <c r="B6026"/>
      <c r="D6026"/>
      <c r="AL6026">
        <f t="shared" si="658"/>
        <v>0</v>
      </c>
      <c r="AQ6026">
        <f t="shared" si="659"/>
        <v>0</v>
      </c>
      <c r="AR6026" t="str">
        <f>IFERROR(IF(OR(AP6026=338,AP6026=340,AP6026=341,AP6026=342,AP6026="342A",AP6026="342B"),PorcenRet(AP6026,AT6026,AU6026),INDEX(PORCENTAJEBUSCAR,MATCH(AP6026,CódigoRET,0),4)*1),"")</f>
        <v/>
      </c>
      <c r="AS6026">
        <f t="shared" si="660"/>
        <v>0</v>
      </c>
      <c r="BF6026" t="str">
        <f>IFERROR(IF(OR(BD6026=338,BD6026=340,BD6026=341,BD6026=342,BD6026="342A",BD6026="342B"),PorcenRet(BD6026,BH6026,BI6026),INDEX(PORCENTAJEBUSCAR,MATCH(BD6026,CódigoRET,0),4)*1),"")</f>
        <v/>
      </c>
      <c r="BG6026">
        <f t="shared" si="661"/>
        <v>0</v>
      </c>
      <c r="BO6026">
        <f t="shared" si="662"/>
        <v>0</v>
      </c>
      <c r="CC6026">
        <f t="shared" si="663"/>
        <v>0</v>
      </c>
      <c r="CD6026">
        <f t="shared" si="664"/>
        <v>0</v>
      </c>
      <c r="CG6026">
        <f ca="1">IFERROR(INDIRECT("IVA!X"&amp;MATCH(MID(COMPRAS!C5926,1,2)&amp;MID(COMPRAS!F5926,1,2)&amp;MID(COMPRAS!D5926,1,2),IVA!W:W,0)),"SIN COD.")</f>
        <v>0</v>
      </c>
      <c r="CH6026">
        <f ca="1">IFERROR(INDIRECT("IVA!Y"&amp;MATCH(MID(COMPRAS!C5926,1,2)&amp;MID(COMPRAS!F5926,1,2)&amp;MID(COMPRAS!D5926,1,2),IVA!W:W,0)),"SIN COD.")</f>
        <v>0</v>
      </c>
    </row>
    <row r="6027" spans="1:86" x14ac:dyDescent="0.25">
      <c r="A6027"/>
      <c r="B6027"/>
      <c r="D6027"/>
      <c r="AL6027">
        <f t="shared" si="658"/>
        <v>0</v>
      </c>
      <c r="AQ6027">
        <f t="shared" si="659"/>
        <v>0</v>
      </c>
      <c r="AR6027" t="str">
        <f>IFERROR(IF(OR(AP6027=338,AP6027=340,AP6027=341,AP6027=342,AP6027="342A",AP6027="342B"),PorcenRet(AP6027,AT6027,AU6027),INDEX(PORCENTAJEBUSCAR,MATCH(AP6027,CódigoRET,0),4)*1),"")</f>
        <v/>
      </c>
      <c r="AS6027">
        <f t="shared" si="660"/>
        <v>0</v>
      </c>
      <c r="BF6027" t="str">
        <f>IFERROR(IF(OR(BD6027=338,BD6027=340,BD6027=341,BD6027=342,BD6027="342A",BD6027="342B"),PorcenRet(BD6027,BH6027,BI6027),INDEX(PORCENTAJEBUSCAR,MATCH(BD6027,CódigoRET,0),4)*1),"")</f>
        <v/>
      </c>
      <c r="BG6027">
        <f t="shared" si="661"/>
        <v>0</v>
      </c>
      <c r="BO6027">
        <f t="shared" si="662"/>
        <v>0</v>
      </c>
      <c r="CC6027">
        <f t="shared" si="663"/>
        <v>0</v>
      </c>
      <c r="CD6027">
        <f t="shared" si="664"/>
        <v>0</v>
      </c>
      <c r="CG6027">
        <f ca="1">IFERROR(INDIRECT("IVA!X"&amp;MATCH(MID(COMPRAS!C5927,1,2)&amp;MID(COMPRAS!F5927,1,2)&amp;MID(COMPRAS!D5927,1,2),IVA!W:W,0)),"SIN COD.")</f>
        <v>0</v>
      </c>
      <c r="CH6027">
        <f ca="1">IFERROR(INDIRECT("IVA!Y"&amp;MATCH(MID(COMPRAS!C5927,1,2)&amp;MID(COMPRAS!F5927,1,2)&amp;MID(COMPRAS!D5927,1,2),IVA!W:W,0)),"SIN COD.")</f>
        <v>0</v>
      </c>
    </row>
    <row r="6028" spans="1:86" x14ac:dyDescent="0.25">
      <c r="A6028"/>
      <c r="B6028"/>
      <c r="D6028"/>
      <c r="AL6028">
        <f t="shared" si="658"/>
        <v>0</v>
      </c>
      <c r="AQ6028">
        <f t="shared" si="659"/>
        <v>0</v>
      </c>
      <c r="AR6028" t="str">
        <f>IFERROR(IF(OR(AP6028=338,AP6028=340,AP6028=341,AP6028=342,AP6028="342A",AP6028="342B"),PorcenRet(AP6028,AT6028,AU6028),INDEX(PORCENTAJEBUSCAR,MATCH(AP6028,CódigoRET,0),4)*1),"")</f>
        <v/>
      </c>
      <c r="AS6028">
        <f t="shared" si="660"/>
        <v>0</v>
      </c>
      <c r="BF6028" t="str">
        <f>IFERROR(IF(OR(BD6028=338,BD6028=340,BD6028=341,BD6028=342,BD6028="342A",BD6028="342B"),PorcenRet(BD6028,BH6028,BI6028),INDEX(PORCENTAJEBUSCAR,MATCH(BD6028,CódigoRET,0),4)*1),"")</f>
        <v/>
      </c>
      <c r="BG6028">
        <f t="shared" si="661"/>
        <v>0</v>
      </c>
      <c r="BO6028">
        <f t="shared" si="662"/>
        <v>0</v>
      </c>
      <c r="CC6028">
        <f t="shared" si="663"/>
        <v>0</v>
      </c>
      <c r="CD6028">
        <f t="shared" si="664"/>
        <v>0</v>
      </c>
      <c r="CG6028">
        <f ca="1">IFERROR(INDIRECT("IVA!X"&amp;MATCH(MID(COMPRAS!C5928,1,2)&amp;MID(COMPRAS!F5928,1,2)&amp;MID(COMPRAS!D5928,1,2),IVA!W:W,0)),"SIN COD.")</f>
        <v>0</v>
      </c>
      <c r="CH6028">
        <f ca="1">IFERROR(INDIRECT("IVA!Y"&amp;MATCH(MID(COMPRAS!C5928,1,2)&amp;MID(COMPRAS!F5928,1,2)&amp;MID(COMPRAS!D5928,1,2),IVA!W:W,0)),"SIN COD.")</f>
        <v>0</v>
      </c>
    </row>
    <row r="6029" spans="1:86" x14ac:dyDescent="0.25">
      <c r="A6029"/>
      <c r="B6029"/>
      <c r="D6029"/>
      <c r="AL6029">
        <f t="shared" si="658"/>
        <v>0</v>
      </c>
      <c r="AQ6029">
        <f t="shared" si="659"/>
        <v>0</v>
      </c>
      <c r="AR6029" t="str">
        <f>IFERROR(IF(OR(AP6029=338,AP6029=340,AP6029=341,AP6029=342,AP6029="342A",AP6029="342B"),PorcenRet(AP6029,AT6029,AU6029),INDEX(PORCENTAJEBUSCAR,MATCH(AP6029,CódigoRET,0),4)*1),"")</f>
        <v/>
      </c>
      <c r="AS6029">
        <f t="shared" si="660"/>
        <v>0</v>
      </c>
      <c r="BF6029" t="str">
        <f>IFERROR(IF(OR(BD6029=338,BD6029=340,BD6029=341,BD6029=342,BD6029="342A",BD6029="342B"),PorcenRet(BD6029,BH6029,BI6029),INDEX(PORCENTAJEBUSCAR,MATCH(BD6029,CódigoRET,0),4)*1),"")</f>
        <v/>
      </c>
      <c r="BG6029">
        <f t="shared" si="661"/>
        <v>0</v>
      </c>
      <c r="BO6029">
        <f t="shared" si="662"/>
        <v>0</v>
      </c>
      <c r="CC6029">
        <f t="shared" si="663"/>
        <v>0</v>
      </c>
      <c r="CD6029">
        <f t="shared" si="664"/>
        <v>0</v>
      </c>
      <c r="CG6029">
        <f ca="1">IFERROR(INDIRECT("IVA!X"&amp;MATCH(MID(COMPRAS!C5929,1,2)&amp;MID(COMPRAS!F5929,1,2)&amp;MID(COMPRAS!D5929,1,2),IVA!W:W,0)),"SIN COD.")</f>
        <v>0</v>
      </c>
      <c r="CH6029">
        <f ca="1">IFERROR(INDIRECT("IVA!Y"&amp;MATCH(MID(COMPRAS!C5929,1,2)&amp;MID(COMPRAS!F5929,1,2)&amp;MID(COMPRAS!D5929,1,2),IVA!W:W,0)),"SIN COD.")</f>
        <v>0</v>
      </c>
    </row>
    <row r="6030" spans="1:86" x14ac:dyDescent="0.25">
      <c r="A6030"/>
      <c r="B6030"/>
      <c r="D6030"/>
      <c r="AL6030">
        <f t="shared" si="658"/>
        <v>0</v>
      </c>
      <c r="AQ6030">
        <f t="shared" si="659"/>
        <v>0</v>
      </c>
      <c r="AR6030" t="str">
        <f>IFERROR(IF(OR(AP6030=338,AP6030=340,AP6030=341,AP6030=342,AP6030="342A",AP6030="342B"),PorcenRet(AP6030,AT6030,AU6030),INDEX(PORCENTAJEBUSCAR,MATCH(AP6030,CódigoRET,0),4)*1),"")</f>
        <v/>
      </c>
      <c r="AS6030">
        <f t="shared" si="660"/>
        <v>0</v>
      </c>
      <c r="BF6030" t="str">
        <f>IFERROR(IF(OR(BD6030=338,BD6030=340,BD6030=341,BD6030=342,BD6030="342A",BD6030="342B"),PorcenRet(BD6030,BH6030,BI6030),INDEX(PORCENTAJEBUSCAR,MATCH(BD6030,CódigoRET,0),4)*1),"")</f>
        <v/>
      </c>
      <c r="BG6030">
        <f t="shared" si="661"/>
        <v>0</v>
      </c>
      <c r="BO6030">
        <f t="shared" si="662"/>
        <v>0</v>
      </c>
      <c r="CC6030">
        <f t="shared" si="663"/>
        <v>0</v>
      </c>
      <c r="CD6030">
        <f t="shared" si="664"/>
        <v>0</v>
      </c>
      <c r="CG6030">
        <f ca="1">IFERROR(INDIRECT("IVA!X"&amp;MATCH(MID(COMPRAS!C5930,1,2)&amp;MID(COMPRAS!F5930,1,2)&amp;MID(COMPRAS!D5930,1,2),IVA!W:W,0)),"SIN COD.")</f>
        <v>0</v>
      </c>
      <c r="CH6030">
        <f ca="1">IFERROR(INDIRECT("IVA!Y"&amp;MATCH(MID(COMPRAS!C5930,1,2)&amp;MID(COMPRAS!F5930,1,2)&amp;MID(COMPRAS!D5930,1,2),IVA!W:W,0)),"SIN COD.")</f>
        <v>0</v>
      </c>
    </row>
    <row r="6031" spans="1:86" x14ac:dyDescent="0.25">
      <c r="A6031"/>
      <c r="B6031"/>
      <c r="D6031"/>
      <c r="AL6031">
        <f t="shared" si="658"/>
        <v>0</v>
      </c>
      <c r="AQ6031">
        <f t="shared" si="659"/>
        <v>0</v>
      </c>
      <c r="AR6031" t="str">
        <f>IFERROR(IF(OR(AP6031=338,AP6031=340,AP6031=341,AP6031=342,AP6031="342A",AP6031="342B"),PorcenRet(AP6031,AT6031,AU6031),INDEX(PORCENTAJEBUSCAR,MATCH(AP6031,CódigoRET,0),4)*1),"")</f>
        <v/>
      </c>
      <c r="AS6031">
        <f t="shared" si="660"/>
        <v>0</v>
      </c>
      <c r="BF6031" t="str">
        <f>IFERROR(IF(OR(BD6031=338,BD6031=340,BD6031=341,BD6031=342,BD6031="342A",BD6031="342B"),PorcenRet(BD6031,BH6031,BI6031),INDEX(PORCENTAJEBUSCAR,MATCH(BD6031,CódigoRET,0),4)*1),"")</f>
        <v/>
      </c>
      <c r="BG6031">
        <f t="shared" si="661"/>
        <v>0</v>
      </c>
      <c r="BO6031">
        <f t="shared" si="662"/>
        <v>0</v>
      </c>
      <c r="CC6031">
        <f t="shared" si="663"/>
        <v>0</v>
      </c>
      <c r="CD6031">
        <f t="shared" si="664"/>
        <v>0</v>
      </c>
      <c r="CG6031">
        <f ca="1">IFERROR(INDIRECT("IVA!X"&amp;MATCH(MID(COMPRAS!C5931,1,2)&amp;MID(COMPRAS!F5931,1,2)&amp;MID(COMPRAS!D5931,1,2),IVA!W:W,0)),"SIN COD.")</f>
        <v>0</v>
      </c>
      <c r="CH6031">
        <f ca="1">IFERROR(INDIRECT("IVA!Y"&amp;MATCH(MID(COMPRAS!C5931,1,2)&amp;MID(COMPRAS!F5931,1,2)&amp;MID(COMPRAS!D5931,1,2),IVA!W:W,0)),"SIN COD.")</f>
        <v>0</v>
      </c>
    </row>
    <row r="6032" spans="1:86" x14ac:dyDescent="0.25">
      <c r="A6032"/>
      <c r="B6032"/>
      <c r="D6032"/>
      <c r="AL6032">
        <f t="shared" si="658"/>
        <v>0</v>
      </c>
      <c r="AQ6032">
        <f t="shared" si="659"/>
        <v>0</v>
      </c>
      <c r="AR6032" t="str">
        <f>IFERROR(IF(OR(AP6032=338,AP6032=340,AP6032=341,AP6032=342,AP6032="342A",AP6032="342B"),PorcenRet(AP6032,AT6032,AU6032),INDEX(PORCENTAJEBUSCAR,MATCH(AP6032,CódigoRET,0),4)*1),"")</f>
        <v/>
      </c>
      <c r="AS6032">
        <f t="shared" si="660"/>
        <v>0</v>
      </c>
      <c r="BF6032" t="str">
        <f>IFERROR(IF(OR(BD6032=338,BD6032=340,BD6032=341,BD6032=342,BD6032="342A",BD6032="342B"),PorcenRet(BD6032,BH6032,BI6032),INDEX(PORCENTAJEBUSCAR,MATCH(BD6032,CódigoRET,0),4)*1),"")</f>
        <v/>
      </c>
      <c r="BG6032">
        <f t="shared" si="661"/>
        <v>0</v>
      </c>
      <c r="BO6032">
        <f t="shared" si="662"/>
        <v>0</v>
      </c>
      <c r="CC6032">
        <f t="shared" si="663"/>
        <v>0</v>
      </c>
      <c r="CD6032">
        <f t="shared" si="664"/>
        <v>0</v>
      </c>
      <c r="CG6032">
        <f ca="1">IFERROR(INDIRECT("IVA!X"&amp;MATCH(MID(COMPRAS!C5932,1,2)&amp;MID(COMPRAS!F5932,1,2)&amp;MID(COMPRAS!D5932,1,2),IVA!W:W,0)),"SIN COD.")</f>
        <v>0</v>
      </c>
      <c r="CH6032">
        <f ca="1">IFERROR(INDIRECT("IVA!Y"&amp;MATCH(MID(COMPRAS!C5932,1,2)&amp;MID(COMPRAS!F5932,1,2)&amp;MID(COMPRAS!D5932,1,2),IVA!W:W,0)),"SIN COD.")</f>
        <v>0</v>
      </c>
    </row>
    <row r="6033" spans="1:86" x14ac:dyDescent="0.25">
      <c r="A6033"/>
      <c r="B6033"/>
      <c r="D6033"/>
      <c r="AL6033">
        <f t="shared" si="658"/>
        <v>0</v>
      </c>
      <c r="AQ6033">
        <f t="shared" si="659"/>
        <v>0</v>
      </c>
      <c r="AR6033" t="str">
        <f>IFERROR(IF(OR(AP6033=338,AP6033=340,AP6033=341,AP6033=342,AP6033="342A",AP6033="342B"),PorcenRet(AP6033,AT6033,AU6033),INDEX(PORCENTAJEBUSCAR,MATCH(AP6033,CódigoRET,0),4)*1),"")</f>
        <v/>
      </c>
      <c r="AS6033">
        <f t="shared" si="660"/>
        <v>0</v>
      </c>
      <c r="BF6033" t="str">
        <f>IFERROR(IF(OR(BD6033=338,BD6033=340,BD6033=341,BD6033=342,BD6033="342A",BD6033="342B"),PorcenRet(BD6033,BH6033,BI6033),INDEX(PORCENTAJEBUSCAR,MATCH(BD6033,CódigoRET,0),4)*1),"")</f>
        <v/>
      </c>
      <c r="BG6033">
        <f t="shared" si="661"/>
        <v>0</v>
      </c>
      <c r="BO6033">
        <f t="shared" si="662"/>
        <v>0</v>
      </c>
      <c r="CC6033">
        <f t="shared" si="663"/>
        <v>0</v>
      </c>
      <c r="CD6033">
        <f t="shared" si="664"/>
        <v>0</v>
      </c>
      <c r="CG6033">
        <f ca="1">IFERROR(INDIRECT("IVA!X"&amp;MATCH(MID(COMPRAS!C5933,1,2)&amp;MID(COMPRAS!F5933,1,2)&amp;MID(COMPRAS!D5933,1,2),IVA!W:W,0)),"SIN COD.")</f>
        <v>0</v>
      </c>
      <c r="CH6033">
        <f ca="1">IFERROR(INDIRECT("IVA!Y"&amp;MATCH(MID(COMPRAS!C5933,1,2)&amp;MID(COMPRAS!F5933,1,2)&amp;MID(COMPRAS!D5933,1,2),IVA!W:W,0)),"SIN COD.")</f>
        <v>0</v>
      </c>
    </row>
    <row r="6034" spans="1:86" x14ac:dyDescent="0.25">
      <c r="A6034"/>
      <c r="B6034"/>
      <c r="D6034"/>
      <c r="AL6034">
        <f t="shared" si="658"/>
        <v>0</v>
      </c>
      <c r="AQ6034">
        <f t="shared" si="659"/>
        <v>0</v>
      </c>
      <c r="AR6034" t="str">
        <f>IFERROR(IF(OR(AP6034=338,AP6034=340,AP6034=341,AP6034=342,AP6034="342A",AP6034="342B"),PorcenRet(AP6034,AT6034,AU6034),INDEX(PORCENTAJEBUSCAR,MATCH(AP6034,CódigoRET,0),4)*1),"")</f>
        <v/>
      </c>
      <c r="AS6034">
        <f t="shared" si="660"/>
        <v>0</v>
      </c>
      <c r="BF6034" t="str">
        <f>IFERROR(IF(OR(BD6034=338,BD6034=340,BD6034=341,BD6034=342,BD6034="342A",BD6034="342B"),PorcenRet(BD6034,BH6034,BI6034),INDEX(PORCENTAJEBUSCAR,MATCH(BD6034,CódigoRET,0),4)*1),"")</f>
        <v/>
      </c>
      <c r="BG6034">
        <f t="shared" si="661"/>
        <v>0</v>
      </c>
      <c r="BO6034">
        <f t="shared" si="662"/>
        <v>0</v>
      </c>
      <c r="CC6034">
        <f t="shared" si="663"/>
        <v>0</v>
      </c>
      <c r="CD6034">
        <f t="shared" si="664"/>
        <v>0</v>
      </c>
      <c r="CG6034">
        <f ca="1">IFERROR(INDIRECT("IVA!X"&amp;MATCH(MID(COMPRAS!C5934,1,2)&amp;MID(COMPRAS!F5934,1,2)&amp;MID(COMPRAS!D5934,1,2),IVA!W:W,0)),"SIN COD.")</f>
        <v>0</v>
      </c>
      <c r="CH6034">
        <f ca="1">IFERROR(INDIRECT("IVA!Y"&amp;MATCH(MID(COMPRAS!C5934,1,2)&amp;MID(COMPRAS!F5934,1,2)&amp;MID(COMPRAS!D5934,1,2),IVA!W:W,0)),"SIN COD.")</f>
        <v>0</v>
      </c>
    </row>
    <row r="6035" spans="1:86" x14ac:dyDescent="0.25">
      <c r="A6035"/>
      <c r="B6035"/>
      <c r="D6035"/>
      <c r="AL6035">
        <f t="shared" si="658"/>
        <v>0</v>
      </c>
      <c r="AQ6035">
        <f t="shared" si="659"/>
        <v>0</v>
      </c>
      <c r="AR6035" t="str">
        <f>IFERROR(IF(OR(AP6035=338,AP6035=340,AP6035=341,AP6035=342,AP6035="342A",AP6035="342B"),PorcenRet(AP6035,AT6035,AU6035),INDEX(PORCENTAJEBUSCAR,MATCH(AP6035,CódigoRET,0),4)*1),"")</f>
        <v/>
      </c>
      <c r="AS6035">
        <f t="shared" si="660"/>
        <v>0</v>
      </c>
      <c r="BF6035" t="str">
        <f>IFERROR(IF(OR(BD6035=338,BD6035=340,BD6035=341,BD6035=342,BD6035="342A",BD6035="342B"),PorcenRet(BD6035,BH6035,BI6035),INDEX(PORCENTAJEBUSCAR,MATCH(BD6035,CódigoRET,0),4)*1),"")</f>
        <v/>
      </c>
      <c r="BG6035">
        <f t="shared" si="661"/>
        <v>0</v>
      </c>
      <c r="BO6035">
        <f t="shared" si="662"/>
        <v>0</v>
      </c>
      <c r="CC6035">
        <f t="shared" si="663"/>
        <v>0</v>
      </c>
      <c r="CD6035">
        <f t="shared" si="664"/>
        <v>0</v>
      </c>
      <c r="CG6035">
        <f ca="1">IFERROR(INDIRECT("IVA!X"&amp;MATCH(MID(COMPRAS!C5935,1,2)&amp;MID(COMPRAS!F5935,1,2)&amp;MID(COMPRAS!D5935,1,2),IVA!W:W,0)),"SIN COD.")</f>
        <v>0</v>
      </c>
      <c r="CH6035">
        <f ca="1">IFERROR(INDIRECT("IVA!Y"&amp;MATCH(MID(COMPRAS!C5935,1,2)&amp;MID(COMPRAS!F5935,1,2)&amp;MID(COMPRAS!D5935,1,2),IVA!W:W,0)),"SIN COD.")</f>
        <v>0</v>
      </c>
    </row>
    <row r="6036" spans="1:86" x14ac:dyDescent="0.25">
      <c r="A6036"/>
      <c r="B6036"/>
      <c r="D6036"/>
      <c r="AL6036">
        <f t="shared" si="658"/>
        <v>0</v>
      </c>
      <c r="AQ6036">
        <f t="shared" si="659"/>
        <v>0</v>
      </c>
      <c r="AR6036" t="str">
        <f>IFERROR(IF(OR(AP6036=338,AP6036=340,AP6036=341,AP6036=342,AP6036="342A",AP6036="342B"),PorcenRet(AP6036,AT6036,AU6036),INDEX(PORCENTAJEBUSCAR,MATCH(AP6036,CódigoRET,0),4)*1),"")</f>
        <v/>
      </c>
      <c r="AS6036">
        <f t="shared" si="660"/>
        <v>0</v>
      </c>
      <c r="BF6036" t="str">
        <f>IFERROR(IF(OR(BD6036=338,BD6036=340,BD6036=341,BD6036=342,BD6036="342A",BD6036="342B"),PorcenRet(BD6036,BH6036,BI6036),INDEX(PORCENTAJEBUSCAR,MATCH(BD6036,CódigoRET,0),4)*1),"")</f>
        <v/>
      </c>
      <c r="BG6036">
        <f t="shared" si="661"/>
        <v>0</v>
      </c>
      <c r="BO6036">
        <f t="shared" si="662"/>
        <v>0</v>
      </c>
      <c r="CC6036">
        <f t="shared" si="663"/>
        <v>0</v>
      </c>
      <c r="CD6036">
        <f t="shared" si="664"/>
        <v>0</v>
      </c>
      <c r="CG6036">
        <f ca="1">IFERROR(INDIRECT("IVA!X"&amp;MATCH(MID(COMPRAS!C5936,1,2)&amp;MID(COMPRAS!F5936,1,2)&amp;MID(COMPRAS!D5936,1,2),IVA!W:W,0)),"SIN COD.")</f>
        <v>0</v>
      </c>
      <c r="CH6036">
        <f ca="1">IFERROR(INDIRECT("IVA!Y"&amp;MATCH(MID(COMPRAS!C5936,1,2)&amp;MID(COMPRAS!F5936,1,2)&amp;MID(COMPRAS!D5936,1,2),IVA!W:W,0)),"SIN COD.")</f>
        <v>0</v>
      </c>
    </row>
    <row r="6037" spans="1:86" x14ac:dyDescent="0.25">
      <c r="A6037"/>
      <c r="B6037"/>
      <c r="D6037"/>
      <c r="AL6037">
        <f t="shared" si="658"/>
        <v>0</v>
      </c>
      <c r="AQ6037">
        <f t="shared" si="659"/>
        <v>0</v>
      </c>
      <c r="AR6037" t="str">
        <f>IFERROR(IF(OR(AP6037=338,AP6037=340,AP6037=341,AP6037=342,AP6037="342A",AP6037="342B"),PorcenRet(AP6037,AT6037,AU6037),INDEX(PORCENTAJEBUSCAR,MATCH(AP6037,CódigoRET,0),4)*1),"")</f>
        <v/>
      </c>
      <c r="AS6037">
        <f t="shared" si="660"/>
        <v>0</v>
      </c>
      <c r="BF6037" t="str">
        <f>IFERROR(IF(OR(BD6037=338,BD6037=340,BD6037=341,BD6037=342,BD6037="342A",BD6037="342B"),PorcenRet(BD6037,BH6037,BI6037),INDEX(PORCENTAJEBUSCAR,MATCH(BD6037,CódigoRET,0),4)*1),"")</f>
        <v/>
      </c>
      <c r="BG6037">
        <f t="shared" si="661"/>
        <v>0</v>
      </c>
      <c r="BO6037">
        <f t="shared" si="662"/>
        <v>0</v>
      </c>
      <c r="CC6037">
        <f t="shared" si="663"/>
        <v>0</v>
      </c>
      <c r="CD6037">
        <f t="shared" si="664"/>
        <v>0</v>
      </c>
      <c r="CG6037">
        <f ca="1">IFERROR(INDIRECT("IVA!X"&amp;MATCH(MID(COMPRAS!C5937,1,2)&amp;MID(COMPRAS!F5937,1,2)&amp;MID(COMPRAS!D5937,1,2),IVA!W:W,0)),"SIN COD.")</f>
        <v>0</v>
      </c>
      <c r="CH6037">
        <f ca="1">IFERROR(INDIRECT("IVA!Y"&amp;MATCH(MID(COMPRAS!C5937,1,2)&amp;MID(COMPRAS!F5937,1,2)&amp;MID(COMPRAS!D5937,1,2),IVA!W:W,0)),"SIN COD.")</f>
        <v>0</v>
      </c>
    </row>
    <row r="6038" spans="1:86" x14ac:dyDescent="0.25">
      <c r="A6038"/>
      <c r="B6038"/>
      <c r="D6038"/>
      <c r="AL6038">
        <f t="shared" si="658"/>
        <v>0</v>
      </c>
      <c r="AQ6038">
        <f t="shared" si="659"/>
        <v>0</v>
      </c>
      <c r="AR6038" t="str">
        <f>IFERROR(IF(OR(AP6038=338,AP6038=340,AP6038=341,AP6038=342,AP6038="342A",AP6038="342B"),PorcenRet(AP6038,AT6038,AU6038),INDEX(PORCENTAJEBUSCAR,MATCH(AP6038,CódigoRET,0),4)*1),"")</f>
        <v/>
      </c>
      <c r="AS6038">
        <f t="shared" si="660"/>
        <v>0</v>
      </c>
      <c r="BF6038" t="str">
        <f>IFERROR(IF(OR(BD6038=338,BD6038=340,BD6038=341,BD6038=342,BD6038="342A",BD6038="342B"),PorcenRet(BD6038,BH6038,BI6038),INDEX(PORCENTAJEBUSCAR,MATCH(BD6038,CódigoRET,0),4)*1),"")</f>
        <v/>
      </c>
      <c r="BG6038">
        <f t="shared" si="661"/>
        <v>0</v>
      </c>
      <c r="BO6038">
        <f t="shared" si="662"/>
        <v>0</v>
      </c>
      <c r="CC6038">
        <f t="shared" si="663"/>
        <v>0</v>
      </c>
      <c r="CD6038">
        <f t="shared" si="664"/>
        <v>0</v>
      </c>
      <c r="CG6038">
        <f ca="1">IFERROR(INDIRECT("IVA!X"&amp;MATCH(MID(COMPRAS!C5938,1,2)&amp;MID(COMPRAS!F5938,1,2)&amp;MID(COMPRAS!D5938,1,2),IVA!W:W,0)),"SIN COD.")</f>
        <v>0</v>
      </c>
      <c r="CH6038">
        <f ca="1">IFERROR(INDIRECT("IVA!Y"&amp;MATCH(MID(COMPRAS!C5938,1,2)&amp;MID(COMPRAS!F5938,1,2)&amp;MID(COMPRAS!D5938,1,2),IVA!W:W,0)),"SIN COD.")</f>
        <v>0</v>
      </c>
    </row>
    <row r="6039" spans="1:86" x14ac:dyDescent="0.25">
      <c r="A6039"/>
      <c r="B6039"/>
      <c r="D6039"/>
      <c r="AL6039">
        <f t="shared" si="658"/>
        <v>0</v>
      </c>
      <c r="AQ6039">
        <f t="shared" si="659"/>
        <v>0</v>
      </c>
      <c r="AR6039" t="str">
        <f>IFERROR(IF(OR(AP6039=338,AP6039=340,AP6039=341,AP6039=342,AP6039="342A",AP6039="342B"),PorcenRet(AP6039,AT6039,AU6039),INDEX(PORCENTAJEBUSCAR,MATCH(AP6039,CódigoRET,0),4)*1),"")</f>
        <v/>
      </c>
      <c r="AS6039">
        <f t="shared" si="660"/>
        <v>0</v>
      </c>
      <c r="BF6039" t="str">
        <f>IFERROR(IF(OR(BD6039=338,BD6039=340,BD6039=341,BD6039=342,BD6039="342A",BD6039="342B"),PorcenRet(BD6039,BH6039,BI6039),INDEX(PORCENTAJEBUSCAR,MATCH(BD6039,CódigoRET,0),4)*1),"")</f>
        <v/>
      </c>
      <c r="BG6039">
        <f t="shared" si="661"/>
        <v>0</v>
      </c>
      <c r="BO6039">
        <f t="shared" si="662"/>
        <v>0</v>
      </c>
      <c r="CC6039">
        <f t="shared" si="663"/>
        <v>0</v>
      </c>
      <c r="CD6039">
        <f t="shared" si="664"/>
        <v>0</v>
      </c>
      <c r="CG6039">
        <f ca="1">IFERROR(INDIRECT("IVA!X"&amp;MATCH(MID(COMPRAS!C5939,1,2)&amp;MID(COMPRAS!F5939,1,2)&amp;MID(COMPRAS!D5939,1,2),IVA!W:W,0)),"SIN COD.")</f>
        <v>0</v>
      </c>
      <c r="CH6039">
        <f ca="1">IFERROR(INDIRECT("IVA!Y"&amp;MATCH(MID(COMPRAS!C5939,1,2)&amp;MID(COMPRAS!F5939,1,2)&amp;MID(COMPRAS!D5939,1,2),IVA!W:W,0)),"SIN COD.")</f>
        <v>0</v>
      </c>
    </row>
    <row r="6040" spans="1:86" x14ac:dyDescent="0.25">
      <c r="A6040"/>
      <c r="B6040"/>
      <c r="D6040"/>
      <c r="AL6040">
        <f t="shared" si="658"/>
        <v>0</v>
      </c>
      <c r="AQ6040">
        <f t="shared" si="659"/>
        <v>0</v>
      </c>
      <c r="AR6040" t="str">
        <f>IFERROR(IF(OR(AP6040=338,AP6040=340,AP6040=341,AP6040=342,AP6040="342A",AP6040="342B"),PorcenRet(AP6040,AT6040,AU6040),INDEX(PORCENTAJEBUSCAR,MATCH(AP6040,CódigoRET,0),4)*1),"")</f>
        <v/>
      </c>
      <c r="AS6040">
        <f t="shared" si="660"/>
        <v>0</v>
      </c>
      <c r="BF6040" t="str">
        <f>IFERROR(IF(OR(BD6040=338,BD6040=340,BD6040=341,BD6040=342,BD6040="342A",BD6040="342B"),PorcenRet(BD6040,BH6040,BI6040),INDEX(PORCENTAJEBUSCAR,MATCH(BD6040,CódigoRET,0),4)*1),"")</f>
        <v/>
      </c>
      <c r="BG6040">
        <f t="shared" si="661"/>
        <v>0</v>
      </c>
      <c r="BO6040">
        <f t="shared" si="662"/>
        <v>0</v>
      </c>
      <c r="CC6040">
        <f t="shared" si="663"/>
        <v>0</v>
      </c>
      <c r="CD6040">
        <f t="shared" si="664"/>
        <v>0</v>
      </c>
      <c r="CG6040">
        <f ca="1">IFERROR(INDIRECT("IVA!X"&amp;MATCH(MID(COMPRAS!C5940,1,2)&amp;MID(COMPRAS!F5940,1,2)&amp;MID(COMPRAS!D5940,1,2),IVA!W:W,0)),"SIN COD.")</f>
        <v>0</v>
      </c>
      <c r="CH6040">
        <f ca="1">IFERROR(INDIRECT("IVA!Y"&amp;MATCH(MID(COMPRAS!C5940,1,2)&amp;MID(COMPRAS!F5940,1,2)&amp;MID(COMPRAS!D5940,1,2),IVA!W:W,0)),"SIN COD.")</f>
        <v>0</v>
      </c>
    </row>
    <row r="6041" spans="1:86" x14ac:dyDescent="0.25">
      <c r="A6041"/>
      <c r="B6041"/>
      <c r="D6041"/>
      <c r="AL6041">
        <f t="shared" si="658"/>
        <v>0</v>
      </c>
      <c r="AQ6041">
        <f t="shared" si="659"/>
        <v>0</v>
      </c>
      <c r="AR6041" t="str">
        <f>IFERROR(IF(OR(AP6041=338,AP6041=340,AP6041=341,AP6041=342,AP6041="342A",AP6041="342B"),PorcenRet(AP6041,AT6041,AU6041),INDEX(PORCENTAJEBUSCAR,MATCH(AP6041,CódigoRET,0),4)*1),"")</f>
        <v/>
      </c>
      <c r="AS6041">
        <f t="shared" si="660"/>
        <v>0</v>
      </c>
      <c r="BF6041" t="str">
        <f>IFERROR(IF(OR(BD6041=338,BD6041=340,BD6041=341,BD6041=342,BD6041="342A",BD6041="342B"),PorcenRet(BD6041,BH6041,BI6041),INDEX(PORCENTAJEBUSCAR,MATCH(BD6041,CódigoRET,0),4)*1),"")</f>
        <v/>
      </c>
      <c r="BG6041">
        <f t="shared" si="661"/>
        <v>0</v>
      </c>
      <c r="BO6041">
        <f t="shared" si="662"/>
        <v>0</v>
      </c>
      <c r="CC6041">
        <f t="shared" si="663"/>
        <v>0</v>
      </c>
      <c r="CD6041">
        <f t="shared" si="664"/>
        <v>0</v>
      </c>
      <c r="CG6041">
        <f ca="1">IFERROR(INDIRECT("IVA!X"&amp;MATCH(MID(COMPRAS!C5941,1,2)&amp;MID(COMPRAS!F5941,1,2)&amp;MID(COMPRAS!D5941,1,2),IVA!W:W,0)),"SIN COD.")</f>
        <v>0</v>
      </c>
      <c r="CH6041">
        <f ca="1">IFERROR(INDIRECT("IVA!Y"&amp;MATCH(MID(COMPRAS!C5941,1,2)&amp;MID(COMPRAS!F5941,1,2)&amp;MID(COMPRAS!D5941,1,2),IVA!W:W,0)),"SIN COD.")</f>
        <v>0</v>
      </c>
    </row>
    <row r="6042" spans="1:86" x14ac:dyDescent="0.25">
      <c r="A6042"/>
      <c r="B6042"/>
      <c r="D6042"/>
      <c r="AL6042">
        <f t="shared" si="658"/>
        <v>0</v>
      </c>
      <c r="AQ6042">
        <f t="shared" si="659"/>
        <v>0</v>
      </c>
      <c r="AR6042" t="str">
        <f>IFERROR(IF(OR(AP6042=338,AP6042=340,AP6042=341,AP6042=342,AP6042="342A",AP6042="342B"),PorcenRet(AP6042,AT6042,AU6042),INDEX(PORCENTAJEBUSCAR,MATCH(AP6042,CódigoRET,0),4)*1),"")</f>
        <v/>
      </c>
      <c r="AS6042">
        <f t="shared" si="660"/>
        <v>0</v>
      </c>
      <c r="BF6042" t="str">
        <f>IFERROR(IF(OR(BD6042=338,BD6042=340,BD6042=341,BD6042=342,BD6042="342A",BD6042="342B"),PorcenRet(BD6042,BH6042,BI6042),INDEX(PORCENTAJEBUSCAR,MATCH(BD6042,CódigoRET,0),4)*1),"")</f>
        <v/>
      </c>
      <c r="BG6042">
        <f t="shared" si="661"/>
        <v>0</v>
      </c>
      <c r="BO6042">
        <f t="shared" si="662"/>
        <v>0</v>
      </c>
      <c r="CC6042">
        <f t="shared" si="663"/>
        <v>0</v>
      </c>
      <c r="CD6042">
        <f t="shared" si="664"/>
        <v>0</v>
      </c>
      <c r="CG6042">
        <f ca="1">IFERROR(INDIRECT("IVA!X"&amp;MATCH(MID(COMPRAS!C5942,1,2)&amp;MID(COMPRAS!F5942,1,2)&amp;MID(COMPRAS!D5942,1,2),IVA!W:W,0)),"SIN COD.")</f>
        <v>0</v>
      </c>
      <c r="CH6042">
        <f ca="1">IFERROR(INDIRECT("IVA!Y"&amp;MATCH(MID(COMPRAS!C5942,1,2)&amp;MID(COMPRAS!F5942,1,2)&amp;MID(COMPRAS!D5942,1,2),IVA!W:W,0)),"SIN COD.")</f>
        <v>0</v>
      </c>
    </row>
    <row r="6043" spans="1:86" x14ac:dyDescent="0.25">
      <c r="A6043"/>
      <c r="B6043"/>
      <c r="D6043"/>
      <c r="AL6043">
        <f t="shared" si="658"/>
        <v>0</v>
      </c>
      <c r="AQ6043">
        <f t="shared" si="659"/>
        <v>0</v>
      </c>
      <c r="AR6043" t="str">
        <f>IFERROR(IF(OR(AP6043=338,AP6043=340,AP6043=341,AP6043=342,AP6043="342A",AP6043="342B"),PorcenRet(AP6043,AT6043,AU6043),INDEX(PORCENTAJEBUSCAR,MATCH(AP6043,CódigoRET,0),4)*1),"")</f>
        <v/>
      </c>
      <c r="AS6043">
        <f t="shared" si="660"/>
        <v>0</v>
      </c>
      <c r="BF6043" t="str">
        <f>IFERROR(IF(OR(BD6043=338,BD6043=340,BD6043=341,BD6043=342,BD6043="342A",BD6043="342B"),PorcenRet(BD6043,BH6043,BI6043),INDEX(PORCENTAJEBUSCAR,MATCH(BD6043,CódigoRET,0),4)*1),"")</f>
        <v/>
      </c>
      <c r="BG6043">
        <f t="shared" si="661"/>
        <v>0</v>
      </c>
      <c r="BO6043">
        <f t="shared" si="662"/>
        <v>0</v>
      </c>
      <c r="CC6043">
        <f t="shared" si="663"/>
        <v>0</v>
      </c>
      <c r="CD6043">
        <f t="shared" si="664"/>
        <v>0</v>
      </c>
      <c r="CG6043">
        <f ca="1">IFERROR(INDIRECT("IVA!X"&amp;MATCH(MID(COMPRAS!C5943,1,2)&amp;MID(COMPRAS!F5943,1,2)&amp;MID(COMPRAS!D5943,1,2),IVA!W:W,0)),"SIN COD.")</f>
        <v>0</v>
      </c>
      <c r="CH6043">
        <f ca="1">IFERROR(INDIRECT("IVA!Y"&amp;MATCH(MID(COMPRAS!C5943,1,2)&amp;MID(COMPRAS!F5943,1,2)&amp;MID(COMPRAS!D5943,1,2),IVA!W:W,0)),"SIN COD.")</f>
        <v>0</v>
      </c>
    </row>
    <row r="6044" spans="1:86" x14ac:dyDescent="0.25">
      <c r="A6044"/>
      <c r="B6044"/>
      <c r="D6044"/>
      <c r="AL6044">
        <f t="shared" si="658"/>
        <v>0</v>
      </c>
      <c r="AQ6044">
        <f t="shared" si="659"/>
        <v>0</v>
      </c>
      <c r="AR6044" t="str">
        <f>IFERROR(IF(OR(AP6044=338,AP6044=340,AP6044=341,AP6044=342,AP6044="342A",AP6044="342B"),PorcenRet(AP6044,AT6044,AU6044),INDEX(PORCENTAJEBUSCAR,MATCH(AP6044,CódigoRET,0),4)*1),"")</f>
        <v/>
      </c>
      <c r="AS6044">
        <f t="shared" si="660"/>
        <v>0</v>
      </c>
      <c r="BF6044" t="str">
        <f>IFERROR(IF(OR(BD6044=338,BD6044=340,BD6044=341,BD6044=342,BD6044="342A",BD6044="342B"),PorcenRet(BD6044,BH6044,BI6044),INDEX(PORCENTAJEBUSCAR,MATCH(BD6044,CódigoRET,0),4)*1),"")</f>
        <v/>
      </c>
      <c r="BG6044">
        <f t="shared" si="661"/>
        <v>0</v>
      </c>
      <c r="BO6044">
        <f t="shared" si="662"/>
        <v>0</v>
      </c>
      <c r="CC6044">
        <f t="shared" si="663"/>
        <v>0</v>
      </c>
      <c r="CD6044">
        <f t="shared" si="664"/>
        <v>0</v>
      </c>
      <c r="CG6044">
        <f ca="1">IFERROR(INDIRECT("IVA!X"&amp;MATCH(MID(COMPRAS!C5944,1,2)&amp;MID(COMPRAS!F5944,1,2)&amp;MID(COMPRAS!D5944,1,2),IVA!W:W,0)),"SIN COD.")</f>
        <v>0</v>
      </c>
      <c r="CH6044">
        <f ca="1">IFERROR(INDIRECT("IVA!Y"&amp;MATCH(MID(COMPRAS!C5944,1,2)&amp;MID(COMPRAS!F5944,1,2)&amp;MID(COMPRAS!D5944,1,2),IVA!W:W,0)),"SIN COD.")</f>
        <v>0</v>
      </c>
    </row>
    <row r="6045" spans="1:86" x14ac:dyDescent="0.25">
      <c r="A6045"/>
      <c r="B6045"/>
      <c r="D6045"/>
      <c r="AL6045">
        <f t="shared" si="658"/>
        <v>0</v>
      </c>
      <c r="AQ6045">
        <f t="shared" si="659"/>
        <v>0</v>
      </c>
      <c r="AR6045" t="str">
        <f>IFERROR(IF(OR(AP6045=338,AP6045=340,AP6045=341,AP6045=342,AP6045="342A",AP6045="342B"),PorcenRet(AP6045,AT6045,AU6045),INDEX(PORCENTAJEBUSCAR,MATCH(AP6045,CódigoRET,0),4)*1),"")</f>
        <v/>
      </c>
      <c r="AS6045">
        <f t="shared" si="660"/>
        <v>0</v>
      </c>
      <c r="BF6045" t="str">
        <f>IFERROR(IF(OR(BD6045=338,BD6045=340,BD6045=341,BD6045=342,BD6045="342A",BD6045="342B"),PorcenRet(BD6045,BH6045,BI6045),INDEX(PORCENTAJEBUSCAR,MATCH(BD6045,CódigoRET,0),4)*1),"")</f>
        <v/>
      </c>
      <c r="BG6045">
        <f t="shared" si="661"/>
        <v>0</v>
      </c>
      <c r="BO6045">
        <f t="shared" si="662"/>
        <v>0</v>
      </c>
      <c r="CC6045">
        <f t="shared" si="663"/>
        <v>0</v>
      </c>
      <c r="CD6045">
        <f t="shared" si="664"/>
        <v>0</v>
      </c>
      <c r="CG6045">
        <f ca="1">IFERROR(INDIRECT("IVA!X"&amp;MATCH(MID(COMPRAS!C5945,1,2)&amp;MID(COMPRAS!F5945,1,2)&amp;MID(COMPRAS!D5945,1,2),IVA!W:W,0)),"SIN COD.")</f>
        <v>0</v>
      </c>
      <c r="CH6045">
        <f ca="1">IFERROR(INDIRECT("IVA!Y"&amp;MATCH(MID(COMPRAS!C5945,1,2)&amp;MID(COMPRAS!F5945,1,2)&amp;MID(COMPRAS!D5945,1,2),IVA!W:W,0)),"SIN COD.")</f>
        <v>0</v>
      </c>
    </row>
    <row r="6046" spans="1:86" x14ac:dyDescent="0.25">
      <c r="A6046"/>
      <c r="B6046"/>
      <c r="D6046"/>
      <c r="AL6046">
        <f t="shared" si="658"/>
        <v>0</v>
      </c>
      <c r="AQ6046">
        <f t="shared" si="659"/>
        <v>0</v>
      </c>
      <c r="AR6046" t="str">
        <f>IFERROR(IF(OR(AP6046=338,AP6046=340,AP6046=341,AP6046=342,AP6046="342A",AP6046="342B"),PorcenRet(AP6046,AT6046,AU6046),INDEX(PORCENTAJEBUSCAR,MATCH(AP6046,CódigoRET,0),4)*1),"")</f>
        <v/>
      </c>
      <c r="AS6046">
        <f t="shared" si="660"/>
        <v>0</v>
      </c>
      <c r="BF6046" t="str">
        <f>IFERROR(IF(OR(BD6046=338,BD6046=340,BD6046=341,BD6046=342,BD6046="342A",BD6046="342B"),PorcenRet(BD6046,BH6046,BI6046),INDEX(PORCENTAJEBUSCAR,MATCH(BD6046,CódigoRET,0),4)*1),"")</f>
        <v/>
      </c>
      <c r="BG6046">
        <f t="shared" si="661"/>
        <v>0</v>
      </c>
      <c r="BO6046">
        <f t="shared" si="662"/>
        <v>0</v>
      </c>
      <c r="CC6046">
        <f t="shared" si="663"/>
        <v>0</v>
      </c>
      <c r="CD6046">
        <f t="shared" si="664"/>
        <v>0</v>
      </c>
      <c r="CG6046">
        <f ca="1">IFERROR(INDIRECT("IVA!X"&amp;MATCH(MID(COMPRAS!C5946,1,2)&amp;MID(COMPRAS!F5946,1,2)&amp;MID(COMPRAS!D5946,1,2),IVA!W:W,0)),"SIN COD.")</f>
        <v>0</v>
      </c>
      <c r="CH6046">
        <f ca="1">IFERROR(INDIRECT("IVA!Y"&amp;MATCH(MID(COMPRAS!C5946,1,2)&amp;MID(COMPRAS!F5946,1,2)&amp;MID(COMPRAS!D5946,1,2),IVA!W:W,0)),"SIN COD.")</f>
        <v>0</v>
      </c>
    </row>
    <row r="6047" spans="1:86" x14ac:dyDescent="0.25">
      <c r="A6047"/>
      <c r="B6047"/>
      <c r="D6047"/>
      <c r="AL6047">
        <f t="shared" si="658"/>
        <v>0</v>
      </c>
      <c r="AQ6047">
        <f t="shared" si="659"/>
        <v>0</v>
      </c>
      <c r="AR6047" t="str">
        <f>IFERROR(IF(OR(AP6047=338,AP6047=340,AP6047=341,AP6047=342,AP6047="342A",AP6047="342B"),PorcenRet(AP6047,AT6047,AU6047),INDEX(PORCENTAJEBUSCAR,MATCH(AP6047,CódigoRET,0),4)*1),"")</f>
        <v/>
      </c>
      <c r="AS6047">
        <f t="shared" si="660"/>
        <v>0</v>
      </c>
      <c r="BF6047" t="str">
        <f>IFERROR(IF(OR(BD6047=338,BD6047=340,BD6047=341,BD6047=342,BD6047="342A",BD6047="342B"),PorcenRet(BD6047,BH6047,BI6047),INDEX(PORCENTAJEBUSCAR,MATCH(BD6047,CódigoRET,0),4)*1),"")</f>
        <v/>
      </c>
      <c r="BG6047">
        <f t="shared" si="661"/>
        <v>0</v>
      </c>
      <c r="BO6047">
        <f t="shared" si="662"/>
        <v>0</v>
      </c>
      <c r="CC6047">
        <f t="shared" si="663"/>
        <v>0</v>
      </c>
      <c r="CD6047">
        <f t="shared" si="664"/>
        <v>0</v>
      </c>
      <c r="CG6047">
        <f ca="1">IFERROR(INDIRECT("IVA!X"&amp;MATCH(MID(COMPRAS!C5947,1,2)&amp;MID(COMPRAS!F5947,1,2)&amp;MID(COMPRAS!D5947,1,2),IVA!W:W,0)),"SIN COD.")</f>
        <v>0</v>
      </c>
      <c r="CH6047">
        <f ca="1">IFERROR(INDIRECT("IVA!Y"&amp;MATCH(MID(COMPRAS!C5947,1,2)&amp;MID(COMPRAS!F5947,1,2)&amp;MID(COMPRAS!D5947,1,2),IVA!W:W,0)),"SIN COD.")</f>
        <v>0</v>
      </c>
    </row>
    <row r="6048" spans="1:86" x14ac:dyDescent="0.25">
      <c r="A6048"/>
      <c r="B6048"/>
      <c r="D6048"/>
      <c r="AL6048">
        <f t="shared" si="658"/>
        <v>0</v>
      </c>
      <c r="AQ6048">
        <f t="shared" si="659"/>
        <v>0</v>
      </c>
      <c r="AR6048" t="str">
        <f>IFERROR(IF(OR(AP6048=338,AP6048=340,AP6048=341,AP6048=342,AP6048="342A",AP6048="342B"),PorcenRet(AP6048,AT6048,AU6048),INDEX(PORCENTAJEBUSCAR,MATCH(AP6048,CódigoRET,0),4)*1),"")</f>
        <v/>
      </c>
      <c r="AS6048">
        <f t="shared" si="660"/>
        <v>0</v>
      </c>
      <c r="BF6048" t="str">
        <f>IFERROR(IF(OR(BD6048=338,BD6048=340,BD6048=341,BD6048=342,BD6048="342A",BD6048="342B"),PorcenRet(BD6048,BH6048,BI6048),INDEX(PORCENTAJEBUSCAR,MATCH(BD6048,CódigoRET,0),4)*1),"")</f>
        <v/>
      </c>
      <c r="BG6048">
        <f t="shared" si="661"/>
        <v>0</v>
      </c>
      <c r="BO6048">
        <f t="shared" si="662"/>
        <v>0</v>
      </c>
      <c r="CC6048">
        <f t="shared" si="663"/>
        <v>0</v>
      </c>
      <c r="CD6048">
        <f t="shared" si="664"/>
        <v>0</v>
      </c>
      <c r="CG6048">
        <f ca="1">IFERROR(INDIRECT("IVA!X"&amp;MATCH(MID(COMPRAS!C5948,1,2)&amp;MID(COMPRAS!F5948,1,2)&amp;MID(COMPRAS!D5948,1,2),IVA!W:W,0)),"SIN COD.")</f>
        <v>0</v>
      </c>
      <c r="CH6048">
        <f ca="1">IFERROR(INDIRECT("IVA!Y"&amp;MATCH(MID(COMPRAS!C5948,1,2)&amp;MID(COMPRAS!F5948,1,2)&amp;MID(COMPRAS!D5948,1,2),IVA!W:W,0)),"SIN COD.")</f>
        <v>0</v>
      </c>
    </row>
    <row r="6049" spans="1:86" x14ac:dyDescent="0.25">
      <c r="A6049"/>
      <c r="B6049"/>
      <c r="D6049"/>
      <c r="AL6049">
        <f t="shared" si="658"/>
        <v>0</v>
      </c>
      <c r="AQ6049">
        <f t="shared" si="659"/>
        <v>0</v>
      </c>
      <c r="AR6049" t="str">
        <f>IFERROR(IF(OR(AP6049=338,AP6049=340,AP6049=341,AP6049=342,AP6049="342A",AP6049="342B"),PorcenRet(AP6049,AT6049,AU6049),INDEX(PORCENTAJEBUSCAR,MATCH(AP6049,CódigoRET,0),4)*1),"")</f>
        <v/>
      </c>
      <c r="AS6049">
        <f t="shared" si="660"/>
        <v>0</v>
      </c>
      <c r="BF6049" t="str">
        <f>IFERROR(IF(OR(BD6049=338,BD6049=340,BD6049=341,BD6049=342,BD6049="342A",BD6049="342B"),PorcenRet(BD6049,BH6049,BI6049),INDEX(PORCENTAJEBUSCAR,MATCH(BD6049,CódigoRET,0),4)*1),"")</f>
        <v/>
      </c>
      <c r="BG6049">
        <f t="shared" si="661"/>
        <v>0</v>
      </c>
      <c r="BO6049">
        <f t="shared" si="662"/>
        <v>0</v>
      </c>
      <c r="CC6049">
        <f t="shared" si="663"/>
        <v>0</v>
      </c>
      <c r="CD6049">
        <f t="shared" si="664"/>
        <v>0</v>
      </c>
      <c r="CG6049">
        <f ca="1">IFERROR(INDIRECT("IVA!X"&amp;MATCH(MID(COMPRAS!C5949,1,2)&amp;MID(COMPRAS!F5949,1,2)&amp;MID(COMPRAS!D5949,1,2),IVA!W:W,0)),"SIN COD.")</f>
        <v>0</v>
      </c>
      <c r="CH6049">
        <f ca="1">IFERROR(INDIRECT("IVA!Y"&amp;MATCH(MID(COMPRAS!C5949,1,2)&amp;MID(COMPRAS!F5949,1,2)&amp;MID(COMPRAS!D5949,1,2),IVA!W:W,0)),"SIN COD.")</f>
        <v>0</v>
      </c>
    </row>
    <row r="6050" spans="1:86" x14ac:dyDescent="0.25">
      <c r="A6050"/>
      <c r="B6050"/>
      <c r="D6050"/>
      <c r="AL6050">
        <f t="shared" si="658"/>
        <v>0</v>
      </c>
      <c r="AQ6050">
        <f t="shared" si="659"/>
        <v>0</v>
      </c>
      <c r="AR6050" t="str">
        <f>IFERROR(IF(OR(AP6050=338,AP6050=340,AP6050=341,AP6050=342,AP6050="342A",AP6050="342B"),PorcenRet(AP6050,AT6050,AU6050),INDEX(PORCENTAJEBUSCAR,MATCH(AP6050,CódigoRET,0),4)*1),"")</f>
        <v/>
      </c>
      <c r="AS6050">
        <f t="shared" si="660"/>
        <v>0</v>
      </c>
      <c r="BF6050" t="str">
        <f>IFERROR(IF(OR(BD6050=338,BD6050=340,BD6050=341,BD6050=342,BD6050="342A",BD6050="342B"),PorcenRet(BD6050,BH6050,BI6050),INDEX(PORCENTAJEBUSCAR,MATCH(BD6050,CódigoRET,0),4)*1),"")</f>
        <v/>
      </c>
      <c r="BG6050">
        <f t="shared" si="661"/>
        <v>0</v>
      </c>
      <c r="BO6050">
        <f t="shared" si="662"/>
        <v>0</v>
      </c>
      <c r="CC6050">
        <f t="shared" si="663"/>
        <v>0</v>
      </c>
      <c r="CD6050">
        <f t="shared" si="664"/>
        <v>0</v>
      </c>
      <c r="CG6050">
        <f ca="1">IFERROR(INDIRECT("IVA!X"&amp;MATCH(MID(COMPRAS!C5950,1,2)&amp;MID(COMPRAS!F5950,1,2)&amp;MID(COMPRAS!D5950,1,2),IVA!W:W,0)),"SIN COD.")</f>
        <v>0</v>
      </c>
      <c r="CH6050">
        <f ca="1">IFERROR(INDIRECT("IVA!Y"&amp;MATCH(MID(COMPRAS!C5950,1,2)&amp;MID(COMPRAS!F5950,1,2)&amp;MID(COMPRAS!D5950,1,2),IVA!W:W,0)),"SIN COD.")</f>
        <v>0</v>
      </c>
    </row>
    <row r="6051" spans="1:86" x14ac:dyDescent="0.25">
      <c r="A6051"/>
      <c r="B6051"/>
      <c r="D6051"/>
      <c r="AL6051">
        <f t="shared" si="658"/>
        <v>0</v>
      </c>
      <c r="AQ6051">
        <f t="shared" si="659"/>
        <v>0</v>
      </c>
      <c r="AR6051" t="str">
        <f>IFERROR(IF(OR(AP6051=338,AP6051=340,AP6051=341,AP6051=342,AP6051="342A",AP6051="342B"),PorcenRet(AP6051,AT6051,AU6051),INDEX(PORCENTAJEBUSCAR,MATCH(AP6051,CódigoRET,0),4)*1),"")</f>
        <v/>
      </c>
      <c r="AS6051">
        <f t="shared" si="660"/>
        <v>0</v>
      </c>
      <c r="BF6051" t="str">
        <f>IFERROR(IF(OR(BD6051=338,BD6051=340,BD6051=341,BD6051=342,BD6051="342A",BD6051="342B"),PorcenRet(BD6051,BH6051,BI6051),INDEX(PORCENTAJEBUSCAR,MATCH(BD6051,CódigoRET,0),4)*1),"")</f>
        <v/>
      </c>
      <c r="BG6051">
        <f t="shared" si="661"/>
        <v>0</v>
      </c>
      <c r="BO6051">
        <f t="shared" si="662"/>
        <v>0</v>
      </c>
      <c r="CC6051">
        <f t="shared" si="663"/>
        <v>0</v>
      </c>
      <c r="CD6051">
        <f t="shared" si="664"/>
        <v>0</v>
      </c>
      <c r="CG6051">
        <f ca="1">IFERROR(INDIRECT("IVA!X"&amp;MATCH(MID(COMPRAS!C5951,1,2)&amp;MID(COMPRAS!F5951,1,2)&amp;MID(COMPRAS!D5951,1,2),IVA!W:W,0)),"SIN COD.")</f>
        <v>0</v>
      </c>
      <c r="CH6051">
        <f ca="1">IFERROR(INDIRECT("IVA!Y"&amp;MATCH(MID(COMPRAS!C5951,1,2)&amp;MID(COMPRAS!F5951,1,2)&amp;MID(COMPRAS!D5951,1,2),IVA!W:W,0)),"SIN COD.")</f>
        <v>0</v>
      </c>
    </row>
    <row r="6052" spans="1:86" x14ac:dyDescent="0.25">
      <c r="A6052"/>
      <c r="B6052"/>
      <c r="D6052"/>
      <c r="AL6052">
        <f t="shared" si="658"/>
        <v>0</v>
      </c>
      <c r="AQ6052">
        <f t="shared" si="659"/>
        <v>0</v>
      </c>
      <c r="AR6052" t="str">
        <f>IFERROR(IF(OR(AP6052=338,AP6052=340,AP6052=341,AP6052=342,AP6052="342A",AP6052="342B"),PorcenRet(AP6052,AT6052,AU6052),INDEX(PORCENTAJEBUSCAR,MATCH(AP6052,CódigoRET,0),4)*1),"")</f>
        <v/>
      </c>
      <c r="AS6052">
        <f t="shared" si="660"/>
        <v>0</v>
      </c>
      <c r="BF6052" t="str">
        <f>IFERROR(IF(OR(BD6052=338,BD6052=340,BD6052=341,BD6052=342,BD6052="342A",BD6052="342B"),PorcenRet(BD6052,BH6052,BI6052),INDEX(PORCENTAJEBUSCAR,MATCH(BD6052,CódigoRET,0),4)*1),"")</f>
        <v/>
      </c>
      <c r="BG6052">
        <f t="shared" si="661"/>
        <v>0</v>
      </c>
      <c r="BO6052">
        <f t="shared" si="662"/>
        <v>0</v>
      </c>
      <c r="CC6052">
        <f t="shared" si="663"/>
        <v>0</v>
      </c>
      <c r="CD6052">
        <f t="shared" si="664"/>
        <v>0</v>
      </c>
      <c r="CG6052">
        <f ca="1">IFERROR(INDIRECT("IVA!X"&amp;MATCH(MID(COMPRAS!C5952,1,2)&amp;MID(COMPRAS!F5952,1,2)&amp;MID(COMPRAS!D5952,1,2),IVA!W:W,0)),"SIN COD.")</f>
        <v>0</v>
      </c>
      <c r="CH6052">
        <f ca="1">IFERROR(INDIRECT("IVA!Y"&amp;MATCH(MID(COMPRAS!C5952,1,2)&amp;MID(COMPRAS!F5952,1,2)&amp;MID(COMPRAS!D5952,1,2),IVA!W:W,0)),"SIN COD.")</f>
        <v>0</v>
      </c>
    </row>
    <row r="6053" spans="1:86" x14ac:dyDescent="0.25">
      <c r="A6053"/>
      <c r="B6053"/>
      <c r="D6053"/>
      <c r="AL6053">
        <f t="shared" si="658"/>
        <v>0</v>
      </c>
      <c r="AQ6053">
        <f t="shared" si="659"/>
        <v>0</v>
      </c>
      <c r="AR6053" t="str">
        <f>IFERROR(IF(OR(AP6053=338,AP6053=340,AP6053=341,AP6053=342,AP6053="342A",AP6053="342B"),PorcenRet(AP6053,AT6053,AU6053),INDEX(PORCENTAJEBUSCAR,MATCH(AP6053,CódigoRET,0),4)*1),"")</f>
        <v/>
      </c>
      <c r="AS6053">
        <f t="shared" si="660"/>
        <v>0</v>
      </c>
      <c r="BF6053" t="str">
        <f>IFERROR(IF(OR(BD6053=338,BD6053=340,BD6053=341,BD6053=342,BD6053="342A",BD6053="342B"),PorcenRet(BD6053,BH6053,BI6053),INDEX(PORCENTAJEBUSCAR,MATCH(BD6053,CódigoRET,0),4)*1),"")</f>
        <v/>
      </c>
      <c r="BG6053">
        <f t="shared" si="661"/>
        <v>0</v>
      </c>
      <c r="BO6053">
        <f t="shared" si="662"/>
        <v>0</v>
      </c>
      <c r="CC6053">
        <f t="shared" si="663"/>
        <v>0</v>
      </c>
      <c r="CD6053">
        <f t="shared" si="664"/>
        <v>0</v>
      </c>
      <c r="CG6053">
        <f ca="1">IFERROR(INDIRECT("IVA!X"&amp;MATCH(MID(COMPRAS!C5953,1,2)&amp;MID(COMPRAS!F5953,1,2)&amp;MID(COMPRAS!D5953,1,2),IVA!W:W,0)),"SIN COD.")</f>
        <v>0</v>
      </c>
      <c r="CH6053">
        <f ca="1">IFERROR(INDIRECT("IVA!Y"&amp;MATCH(MID(COMPRAS!C5953,1,2)&amp;MID(COMPRAS!F5953,1,2)&amp;MID(COMPRAS!D5953,1,2),IVA!W:W,0)),"SIN COD.")</f>
        <v>0</v>
      </c>
    </row>
    <row r="6054" spans="1:86" x14ac:dyDescent="0.25">
      <c r="A6054"/>
      <c r="B6054"/>
      <c r="D6054"/>
      <c r="AL6054">
        <f t="shared" si="658"/>
        <v>0</v>
      </c>
      <c r="AQ6054">
        <f t="shared" si="659"/>
        <v>0</v>
      </c>
      <c r="AR6054" t="str">
        <f>IFERROR(IF(OR(AP6054=338,AP6054=340,AP6054=341,AP6054=342,AP6054="342A",AP6054="342B"),PorcenRet(AP6054,AT6054,AU6054),INDEX(PORCENTAJEBUSCAR,MATCH(AP6054,CódigoRET,0),4)*1),"")</f>
        <v/>
      </c>
      <c r="AS6054">
        <f t="shared" si="660"/>
        <v>0</v>
      </c>
      <c r="BF6054" t="str">
        <f>IFERROR(IF(OR(BD6054=338,BD6054=340,BD6054=341,BD6054=342,BD6054="342A",BD6054="342B"),PorcenRet(BD6054,BH6054,BI6054),INDEX(PORCENTAJEBUSCAR,MATCH(BD6054,CódigoRET,0),4)*1),"")</f>
        <v/>
      </c>
      <c r="BG6054">
        <f t="shared" si="661"/>
        <v>0</v>
      </c>
      <c r="BO6054">
        <f t="shared" si="662"/>
        <v>0</v>
      </c>
      <c r="CC6054">
        <f t="shared" si="663"/>
        <v>0</v>
      </c>
      <c r="CD6054">
        <f t="shared" si="664"/>
        <v>0</v>
      </c>
      <c r="CG6054">
        <f ca="1">IFERROR(INDIRECT("IVA!X"&amp;MATCH(MID(COMPRAS!C5954,1,2)&amp;MID(COMPRAS!F5954,1,2)&amp;MID(COMPRAS!D5954,1,2),IVA!W:W,0)),"SIN COD.")</f>
        <v>0</v>
      </c>
      <c r="CH6054">
        <f ca="1">IFERROR(INDIRECT("IVA!Y"&amp;MATCH(MID(COMPRAS!C5954,1,2)&amp;MID(COMPRAS!F5954,1,2)&amp;MID(COMPRAS!D5954,1,2),IVA!W:W,0)),"SIN COD.")</f>
        <v>0</v>
      </c>
    </row>
    <row r="6055" spans="1:86" x14ac:dyDescent="0.25">
      <c r="A6055"/>
      <c r="B6055"/>
      <c r="D6055"/>
      <c r="AL6055">
        <f t="shared" si="658"/>
        <v>0</v>
      </c>
      <c r="AQ6055">
        <f t="shared" si="659"/>
        <v>0</v>
      </c>
      <c r="AR6055" t="str">
        <f>IFERROR(IF(OR(AP6055=338,AP6055=340,AP6055=341,AP6055=342,AP6055="342A",AP6055="342B"),PorcenRet(AP6055,AT6055,AU6055),INDEX(PORCENTAJEBUSCAR,MATCH(AP6055,CódigoRET,0),4)*1),"")</f>
        <v/>
      </c>
      <c r="AS6055">
        <f t="shared" si="660"/>
        <v>0</v>
      </c>
      <c r="BF6055" t="str">
        <f>IFERROR(IF(OR(BD6055=338,BD6055=340,BD6055=341,BD6055=342,BD6055="342A",BD6055="342B"),PorcenRet(BD6055,BH6055,BI6055),INDEX(PORCENTAJEBUSCAR,MATCH(BD6055,CódigoRET,0),4)*1),"")</f>
        <v/>
      </c>
      <c r="BG6055">
        <f t="shared" si="661"/>
        <v>0</v>
      </c>
      <c r="BO6055">
        <f t="shared" si="662"/>
        <v>0</v>
      </c>
      <c r="CC6055">
        <f t="shared" si="663"/>
        <v>0</v>
      </c>
      <c r="CD6055">
        <f t="shared" si="664"/>
        <v>0</v>
      </c>
      <c r="CG6055">
        <f ca="1">IFERROR(INDIRECT("IVA!X"&amp;MATCH(MID(COMPRAS!C5955,1,2)&amp;MID(COMPRAS!F5955,1,2)&amp;MID(COMPRAS!D5955,1,2),IVA!W:W,0)),"SIN COD.")</f>
        <v>0</v>
      </c>
      <c r="CH6055">
        <f ca="1">IFERROR(INDIRECT("IVA!Y"&amp;MATCH(MID(COMPRAS!C5955,1,2)&amp;MID(COMPRAS!F5955,1,2)&amp;MID(COMPRAS!D5955,1,2),IVA!W:W,0)),"SIN COD.")</f>
        <v>0</v>
      </c>
    </row>
    <row r="6056" spans="1:86" x14ac:dyDescent="0.25">
      <c r="A6056"/>
      <c r="B6056"/>
      <c r="D6056"/>
      <c r="AL6056">
        <f t="shared" si="658"/>
        <v>0</v>
      </c>
      <c r="AQ6056">
        <f t="shared" si="659"/>
        <v>0</v>
      </c>
      <c r="AR6056" t="str">
        <f>IFERROR(IF(OR(AP6056=338,AP6056=340,AP6056=341,AP6056=342,AP6056="342A",AP6056="342B"),PorcenRet(AP6056,AT6056,AU6056),INDEX(PORCENTAJEBUSCAR,MATCH(AP6056,CódigoRET,0),4)*1),"")</f>
        <v/>
      </c>
      <c r="AS6056">
        <f t="shared" si="660"/>
        <v>0</v>
      </c>
      <c r="BF6056" t="str">
        <f>IFERROR(IF(OR(BD6056=338,BD6056=340,BD6056=341,BD6056=342,BD6056="342A",BD6056="342B"),PorcenRet(BD6056,BH6056,BI6056),INDEX(PORCENTAJEBUSCAR,MATCH(BD6056,CódigoRET,0),4)*1),"")</f>
        <v/>
      </c>
      <c r="BG6056">
        <f t="shared" si="661"/>
        <v>0</v>
      </c>
      <c r="BO6056">
        <f t="shared" si="662"/>
        <v>0</v>
      </c>
      <c r="CC6056">
        <f t="shared" si="663"/>
        <v>0</v>
      </c>
      <c r="CD6056">
        <f t="shared" si="664"/>
        <v>0</v>
      </c>
      <c r="CG6056">
        <f ca="1">IFERROR(INDIRECT("IVA!X"&amp;MATCH(MID(COMPRAS!C5956,1,2)&amp;MID(COMPRAS!F5956,1,2)&amp;MID(COMPRAS!D5956,1,2),IVA!W:W,0)),"SIN COD.")</f>
        <v>0</v>
      </c>
      <c r="CH6056">
        <f ca="1">IFERROR(INDIRECT("IVA!Y"&amp;MATCH(MID(COMPRAS!C5956,1,2)&amp;MID(COMPRAS!F5956,1,2)&amp;MID(COMPRAS!D5956,1,2),IVA!W:W,0)),"SIN COD.")</f>
        <v>0</v>
      </c>
    </row>
    <row r="6057" spans="1:86" x14ac:dyDescent="0.25">
      <c r="A6057"/>
      <c r="B6057"/>
      <c r="D6057"/>
      <c r="AL6057">
        <f t="shared" si="658"/>
        <v>0</v>
      </c>
      <c r="AQ6057">
        <f t="shared" si="659"/>
        <v>0</v>
      </c>
      <c r="AR6057" t="str">
        <f>IFERROR(IF(OR(AP6057=338,AP6057=340,AP6057=341,AP6057=342,AP6057="342A",AP6057="342B"),PorcenRet(AP6057,AT6057,AU6057),INDEX(PORCENTAJEBUSCAR,MATCH(AP6057,CódigoRET,0),4)*1),"")</f>
        <v/>
      </c>
      <c r="AS6057">
        <f t="shared" si="660"/>
        <v>0</v>
      </c>
      <c r="BF6057" t="str">
        <f>IFERROR(IF(OR(BD6057=338,BD6057=340,BD6057=341,BD6057=342,BD6057="342A",BD6057="342B"),PorcenRet(BD6057,BH6057,BI6057),INDEX(PORCENTAJEBUSCAR,MATCH(BD6057,CódigoRET,0),4)*1),"")</f>
        <v/>
      </c>
      <c r="BG6057">
        <f t="shared" si="661"/>
        <v>0</v>
      </c>
      <c r="BO6057">
        <f t="shared" si="662"/>
        <v>0</v>
      </c>
      <c r="CC6057">
        <f t="shared" si="663"/>
        <v>0</v>
      </c>
      <c r="CD6057">
        <f t="shared" si="664"/>
        <v>0</v>
      </c>
      <c r="CG6057">
        <f ca="1">IFERROR(INDIRECT("IVA!X"&amp;MATCH(MID(COMPRAS!C5957,1,2)&amp;MID(COMPRAS!F5957,1,2)&amp;MID(COMPRAS!D5957,1,2),IVA!W:W,0)),"SIN COD.")</f>
        <v>0</v>
      </c>
      <c r="CH6057">
        <f ca="1">IFERROR(INDIRECT("IVA!Y"&amp;MATCH(MID(COMPRAS!C5957,1,2)&amp;MID(COMPRAS!F5957,1,2)&amp;MID(COMPRAS!D5957,1,2),IVA!W:W,0)),"SIN COD.")</f>
        <v>0</v>
      </c>
    </row>
    <row r="6058" spans="1:86" x14ac:dyDescent="0.25">
      <c r="A6058"/>
      <c r="B6058"/>
      <c r="D6058"/>
      <c r="AL6058">
        <f t="shared" si="658"/>
        <v>0</v>
      </c>
      <c r="AQ6058">
        <f t="shared" si="659"/>
        <v>0</v>
      </c>
      <c r="AR6058" t="str">
        <f>IFERROR(IF(OR(AP6058=338,AP6058=340,AP6058=341,AP6058=342,AP6058="342A",AP6058="342B"),PorcenRet(AP6058,AT6058,AU6058),INDEX(PORCENTAJEBUSCAR,MATCH(AP6058,CódigoRET,0),4)*1),"")</f>
        <v/>
      </c>
      <c r="AS6058">
        <f t="shared" si="660"/>
        <v>0</v>
      </c>
      <c r="BF6058" t="str">
        <f>IFERROR(IF(OR(BD6058=338,BD6058=340,BD6058=341,BD6058=342,BD6058="342A",BD6058="342B"),PorcenRet(BD6058,BH6058,BI6058),INDEX(PORCENTAJEBUSCAR,MATCH(BD6058,CódigoRET,0),4)*1),"")</f>
        <v/>
      </c>
      <c r="BG6058">
        <f t="shared" si="661"/>
        <v>0</v>
      </c>
      <c r="BO6058">
        <f t="shared" si="662"/>
        <v>0</v>
      </c>
      <c r="CC6058">
        <f t="shared" si="663"/>
        <v>0</v>
      </c>
      <c r="CD6058">
        <f t="shared" si="664"/>
        <v>0</v>
      </c>
      <c r="CG6058">
        <f ca="1">IFERROR(INDIRECT("IVA!X"&amp;MATCH(MID(COMPRAS!C5958,1,2)&amp;MID(COMPRAS!F5958,1,2)&amp;MID(COMPRAS!D5958,1,2),IVA!W:W,0)),"SIN COD.")</f>
        <v>0</v>
      </c>
      <c r="CH6058">
        <f ca="1">IFERROR(INDIRECT("IVA!Y"&amp;MATCH(MID(COMPRAS!C5958,1,2)&amp;MID(COMPRAS!F5958,1,2)&amp;MID(COMPRAS!D5958,1,2),IVA!W:W,0)),"SIN COD.")</f>
        <v>0</v>
      </c>
    </row>
    <row r="6059" spans="1:86" x14ac:dyDescent="0.25">
      <c r="A6059"/>
      <c r="B6059"/>
      <c r="D6059"/>
      <c r="AL6059">
        <f t="shared" si="658"/>
        <v>0</v>
      </c>
      <c r="AQ6059">
        <f t="shared" si="659"/>
        <v>0</v>
      </c>
      <c r="AR6059" t="str">
        <f>IFERROR(IF(OR(AP6059=338,AP6059=340,AP6059=341,AP6059=342,AP6059="342A",AP6059="342B"),PorcenRet(AP6059,AT6059,AU6059),INDEX(PORCENTAJEBUSCAR,MATCH(AP6059,CódigoRET,0),4)*1),"")</f>
        <v/>
      </c>
      <c r="AS6059">
        <f t="shared" si="660"/>
        <v>0</v>
      </c>
      <c r="BF6059" t="str">
        <f>IFERROR(IF(OR(BD6059=338,BD6059=340,BD6059=341,BD6059=342,BD6059="342A",BD6059="342B"),PorcenRet(BD6059,BH6059,BI6059),INDEX(PORCENTAJEBUSCAR,MATCH(BD6059,CódigoRET,0),4)*1),"")</f>
        <v/>
      </c>
      <c r="BG6059">
        <f t="shared" si="661"/>
        <v>0</v>
      </c>
      <c r="BO6059">
        <f t="shared" si="662"/>
        <v>0</v>
      </c>
      <c r="CC6059">
        <f t="shared" si="663"/>
        <v>0</v>
      </c>
      <c r="CD6059">
        <f t="shared" si="664"/>
        <v>0</v>
      </c>
      <c r="CG6059">
        <f ca="1">IFERROR(INDIRECT("IVA!X"&amp;MATCH(MID(COMPRAS!C5959,1,2)&amp;MID(COMPRAS!F5959,1,2)&amp;MID(COMPRAS!D5959,1,2),IVA!W:W,0)),"SIN COD.")</f>
        <v>0</v>
      </c>
      <c r="CH6059">
        <f ca="1">IFERROR(INDIRECT("IVA!Y"&amp;MATCH(MID(COMPRAS!C5959,1,2)&amp;MID(COMPRAS!F5959,1,2)&amp;MID(COMPRAS!D5959,1,2),IVA!W:W,0)),"SIN COD.")</f>
        <v>0</v>
      </c>
    </row>
    <row r="6060" spans="1:86" x14ac:dyDescent="0.25">
      <c r="A6060"/>
      <c r="B6060"/>
      <c r="D6060"/>
      <c r="AL6060">
        <f t="shared" si="658"/>
        <v>0</v>
      </c>
      <c r="AQ6060">
        <f t="shared" si="659"/>
        <v>0</v>
      </c>
      <c r="AR6060" t="str">
        <f>IFERROR(IF(OR(AP6060=338,AP6060=340,AP6060=341,AP6060=342,AP6060="342A",AP6060="342B"),PorcenRet(AP6060,AT6060,AU6060),INDEX(PORCENTAJEBUSCAR,MATCH(AP6060,CódigoRET,0),4)*1),"")</f>
        <v/>
      </c>
      <c r="AS6060">
        <f t="shared" si="660"/>
        <v>0</v>
      </c>
      <c r="BF6060" t="str">
        <f>IFERROR(IF(OR(BD6060=338,BD6060=340,BD6060=341,BD6060=342,BD6060="342A",BD6060="342B"),PorcenRet(BD6060,BH6060,BI6060),INDEX(PORCENTAJEBUSCAR,MATCH(BD6060,CódigoRET,0),4)*1),"")</f>
        <v/>
      </c>
      <c r="BG6060">
        <f t="shared" si="661"/>
        <v>0</v>
      </c>
      <c r="BO6060">
        <f t="shared" si="662"/>
        <v>0</v>
      </c>
      <c r="CC6060">
        <f t="shared" si="663"/>
        <v>0</v>
      </c>
      <c r="CD6060">
        <f t="shared" si="664"/>
        <v>0</v>
      </c>
      <c r="CG6060">
        <f ca="1">IFERROR(INDIRECT("IVA!X"&amp;MATCH(MID(COMPRAS!C5960,1,2)&amp;MID(COMPRAS!F5960,1,2)&amp;MID(COMPRAS!D5960,1,2),IVA!W:W,0)),"SIN COD.")</f>
        <v>0</v>
      </c>
      <c r="CH6060">
        <f ca="1">IFERROR(INDIRECT("IVA!Y"&amp;MATCH(MID(COMPRAS!C5960,1,2)&amp;MID(COMPRAS!F5960,1,2)&amp;MID(COMPRAS!D5960,1,2),IVA!W:W,0)),"SIN COD.")</f>
        <v>0</v>
      </c>
    </row>
    <row r="6061" spans="1:86" x14ac:dyDescent="0.25">
      <c r="A6061"/>
      <c r="B6061"/>
      <c r="D6061"/>
      <c r="AL6061">
        <f t="shared" si="658"/>
        <v>0</v>
      </c>
      <c r="AQ6061">
        <f t="shared" si="659"/>
        <v>0</v>
      </c>
      <c r="AR6061" t="str">
        <f>IFERROR(IF(OR(AP6061=338,AP6061=340,AP6061=341,AP6061=342,AP6061="342A",AP6061="342B"),PorcenRet(AP6061,AT6061,AU6061),INDEX(PORCENTAJEBUSCAR,MATCH(AP6061,CódigoRET,0),4)*1),"")</f>
        <v/>
      </c>
      <c r="AS6061">
        <f t="shared" si="660"/>
        <v>0</v>
      </c>
      <c r="BF6061" t="str">
        <f>IFERROR(IF(OR(BD6061=338,BD6061=340,BD6061=341,BD6061=342,BD6061="342A",BD6061="342B"),PorcenRet(BD6061,BH6061,BI6061),INDEX(PORCENTAJEBUSCAR,MATCH(BD6061,CódigoRET,0),4)*1),"")</f>
        <v/>
      </c>
      <c r="BG6061">
        <f t="shared" si="661"/>
        <v>0</v>
      </c>
      <c r="BO6061">
        <f t="shared" si="662"/>
        <v>0</v>
      </c>
      <c r="CC6061">
        <f t="shared" si="663"/>
        <v>0</v>
      </c>
      <c r="CD6061">
        <f t="shared" si="664"/>
        <v>0</v>
      </c>
      <c r="CG6061">
        <f ca="1">IFERROR(INDIRECT("IVA!X"&amp;MATCH(MID(COMPRAS!C5961,1,2)&amp;MID(COMPRAS!F5961,1,2)&amp;MID(COMPRAS!D5961,1,2),IVA!W:W,0)),"SIN COD.")</f>
        <v>0</v>
      </c>
      <c r="CH6061">
        <f ca="1">IFERROR(INDIRECT("IVA!Y"&amp;MATCH(MID(COMPRAS!C5961,1,2)&amp;MID(COMPRAS!F5961,1,2)&amp;MID(COMPRAS!D5961,1,2),IVA!W:W,0)),"SIN COD.")</f>
        <v>0</v>
      </c>
    </row>
    <row r="6062" spans="1:86" x14ac:dyDescent="0.25">
      <c r="A6062"/>
      <c r="B6062"/>
      <c r="D6062"/>
      <c r="AL6062">
        <f t="shared" si="658"/>
        <v>0</v>
      </c>
      <c r="AQ6062">
        <f t="shared" si="659"/>
        <v>0</v>
      </c>
      <c r="AR6062" t="str">
        <f>IFERROR(IF(OR(AP6062=338,AP6062=340,AP6062=341,AP6062=342,AP6062="342A",AP6062="342B"),PorcenRet(AP6062,AT6062,AU6062),INDEX(PORCENTAJEBUSCAR,MATCH(AP6062,CódigoRET,0),4)*1),"")</f>
        <v/>
      </c>
      <c r="AS6062">
        <f t="shared" si="660"/>
        <v>0</v>
      </c>
      <c r="BF6062" t="str">
        <f>IFERROR(IF(OR(BD6062=338,BD6062=340,BD6062=341,BD6062=342,BD6062="342A",BD6062="342B"),PorcenRet(BD6062,BH6062,BI6062),INDEX(PORCENTAJEBUSCAR,MATCH(BD6062,CódigoRET,0),4)*1),"")</f>
        <v/>
      </c>
      <c r="BG6062">
        <f t="shared" si="661"/>
        <v>0</v>
      </c>
      <c r="BO6062">
        <f t="shared" si="662"/>
        <v>0</v>
      </c>
      <c r="CC6062">
        <f t="shared" si="663"/>
        <v>0</v>
      </c>
      <c r="CD6062">
        <f t="shared" si="664"/>
        <v>0</v>
      </c>
      <c r="CG6062">
        <f ca="1">IFERROR(INDIRECT("IVA!X"&amp;MATCH(MID(COMPRAS!C5962,1,2)&amp;MID(COMPRAS!F5962,1,2)&amp;MID(COMPRAS!D5962,1,2),IVA!W:W,0)),"SIN COD.")</f>
        <v>0</v>
      </c>
      <c r="CH6062">
        <f ca="1">IFERROR(INDIRECT("IVA!Y"&amp;MATCH(MID(COMPRAS!C5962,1,2)&amp;MID(COMPRAS!F5962,1,2)&amp;MID(COMPRAS!D5962,1,2),IVA!W:W,0)),"SIN COD.")</f>
        <v>0</v>
      </c>
    </row>
    <row r="6063" spans="1:86" x14ac:dyDescent="0.25">
      <c r="A6063"/>
      <c r="B6063"/>
      <c r="D6063"/>
      <c r="AL6063">
        <f t="shared" si="658"/>
        <v>0</v>
      </c>
      <c r="AQ6063">
        <f t="shared" si="659"/>
        <v>0</v>
      </c>
      <c r="AR6063" t="str">
        <f>IFERROR(IF(OR(AP6063=338,AP6063=340,AP6063=341,AP6063=342,AP6063="342A",AP6063="342B"),PorcenRet(AP6063,AT6063,AU6063),INDEX(PORCENTAJEBUSCAR,MATCH(AP6063,CódigoRET,0),4)*1),"")</f>
        <v/>
      </c>
      <c r="AS6063">
        <f t="shared" si="660"/>
        <v>0</v>
      </c>
      <c r="BF6063" t="str">
        <f>IFERROR(IF(OR(BD6063=338,BD6063=340,BD6063=341,BD6063=342,BD6063="342A",BD6063="342B"),PorcenRet(BD6063,BH6063,BI6063),INDEX(PORCENTAJEBUSCAR,MATCH(BD6063,CódigoRET,0),4)*1),"")</f>
        <v/>
      </c>
      <c r="BG6063">
        <f t="shared" si="661"/>
        <v>0</v>
      </c>
      <c r="BO6063">
        <f t="shared" si="662"/>
        <v>0</v>
      </c>
      <c r="CC6063">
        <f t="shared" si="663"/>
        <v>0</v>
      </c>
      <c r="CD6063">
        <f t="shared" si="664"/>
        <v>0</v>
      </c>
      <c r="CG6063">
        <f ca="1">IFERROR(INDIRECT("IVA!X"&amp;MATCH(MID(COMPRAS!C5963,1,2)&amp;MID(COMPRAS!F5963,1,2)&amp;MID(COMPRAS!D5963,1,2),IVA!W:W,0)),"SIN COD.")</f>
        <v>0</v>
      </c>
      <c r="CH6063">
        <f ca="1">IFERROR(INDIRECT("IVA!Y"&amp;MATCH(MID(COMPRAS!C5963,1,2)&amp;MID(COMPRAS!F5963,1,2)&amp;MID(COMPRAS!D5963,1,2),IVA!W:W,0)),"SIN COD.")</f>
        <v>0</v>
      </c>
    </row>
    <row r="6064" spans="1:86" x14ac:dyDescent="0.25">
      <c r="A6064"/>
      <c r="B6064"/>
      <c r="D6064"/>
      <c r="AL6064">
        <f t="shared" si="658"/>
        <v>0</v>
      </c>
      <c r="AQ6064">
        <f t="shared" si="659"/>
        <v>0</v>
      </c>
      <c r="AR6064" t="str">
        <f>IFERROR(IF(OR(AP6064=338,AP6064=340,AP6064=341,AP6064=342,AP6064="342A",AP6064="342B"),PorcenRet(AP6064,AT6064,AU6064),INDEX(PORCENTAJEBUSCAR,MATCH(AP6064,CódigoRET,0),4)*1),"")</f>
        <v/>
      </c>
      <c r="AS6064">
        <f t="shared" si="660"/>
        <v>0</v>
      </c>
      <c r="BF6064" t="str">
        <f>IFERROR(IF(OR(BD6064=338,BD6064=340,BD6064=341,BD6064=342,BD6064="342A",BD6064="342B"),PorcenRet(BD6064,BH6064,BI6064),INDEX(PORCENTAJEBUSCAR,MATCH(BD6064,CódigoRET,0),4)*1),"")</f>
        <v/>
      </c>
      <c r="BG6064">
        <f t="shared" si="661"/>
        <v>0</v>
      </c>
      <c r="BO6064">
        <f t="shared" si="662"/>
        <v>0</v>
      </c>
      <c r="CC6064">
        <f t="shared" si="663"/>
        <v>0</v>
      </c>
      <c r="CD6064">
        <f t="shared" si="664"/>
        <v>0</v>
      </c>
      <c r="CG6064">
        <f ca="1">IFERROR(INDIRECT("IVA!X"&amp;MATCH(MID(COMPRAS!C5964,1,2)&amp;MID(COMPRAS!F5964,1,2)&amp;MID(COMPRAS!D5964,1,2),IVA!W:W,0)),"SIN COD.")</f>
        <v>0</v>
      </c>
      <c r="CH6064">
        <f ca="1">IFERROR(INDIRECT("IVA!Y"&amp;MATCH(MID(COMPRAS!C5964,1,2)&amp;MID(COMPRAS!F5964,1,2)&amp;MID(COMPRAS!D5964,1,2),IVA!W:W,0)),"SIN COD.")</f>
        <v>0</v>
      </c>
    </row>
    <row r="6065" spans="1:86" x14ac:dyDescent="0.25">
      <c r="A6065"/>
      <c r="B6065"/>
      <c r="D6065"/>
      <c r="AL6065">
        <f t="shared" si="658"/>
        <v>0</v>
      </c>
      <c r="AQ6065">
        <f t="shared" si="659"/>
        <v>0</v>
      </c>
      <c r="AR6065" t="str">
        <f>IFERROR(IF(OR(AP6065=338,AP6065=340,AP6065=341,AP6065=342,AP6065="342A",AP6065="342B"),PorcenRet(AP6065,AT6065,AU6065),INDEX(PORCENTAJEBUSCAR,MATCH(AP6065,CódigoRET,0),4)*1),"")</f>
        <v/>
      </c>
      <c r="AS6065">
        <f t="shared" si="660"/>
        <v>0</v>
      </c>
      <c r="BF6065" t="str">
        <f>IFERROR(IF(OR(BD6065=338,BD6065=340,BD6065=341,BD6065=342,BD6065="342A",BD6065="342B"),PorcenRet(BD6065,BH6065,BI6065),INDEX(PORCENTAJEBUSCAR,MATCH(BD6065,CódigoRET,0),4)*1),"")</f>
        <v/>
      </c>
      <c r="BG6065">
        <f t="shared" si="661"/>
        <v>0</v>
      </c>
      <c r="BO6065">
        <f t="shared" si="662"/>
        <v>0</v>
      </c>
      <c r="CC6065">
        <f t="shared" si="663"/>
        <v>0</v>
      </c>
      <c r="CD6065">
        <f t="shared" si="664"/>
        <v>0</v>
      </c>
      <c r="CG6065">
        <f ca="1">IFERROR(INDIRECT("IVA!X"&amp;MATCH(MID(COMPRAS!C5965,1,2)&amp;MID(COMPRAS!F5965,1,2)&amp;MID(COMPRAS!D5965,1,2),IVA!W:W,0)),"SIN COD.")</f>
        <v>0</v>
      </c>
      <c r="CH6065">
        <f ca="1">IFERROR(INDIRECT("IVA!Y"&amp;MATCH(MID(COMPRAS!C5965,1,2)&amp;MID(COMPRAS!F5965,1,2)&amp;MID(COMPRAS!D5965,1,2),IVA!W:W,0)),"SIN COD.")</f>
        <v>0</v>
      </c>
    </row>
    <row r="6066" spans="1:86" x14ac:dyDescent="0.25">
      <c r="A6066"/>
      <c r="B6066"/>
      <c r="D6066"/>
      <c r="AL6066">
        <f t="shared" si="658"/>
        <v>0</v>
      </c>
      <c r="AQ6066">
        <f t="shared" si="659"/>
        <v>0</v>
      </c>
      <c r="AR6066" t="str">
        <f>IFERROR(IF(OR(AP6066=338,AP6066=340,AP6066=341,AP6066=342,AP6066="342A",AP6066="342B"),PorcenRet(AP6066,AT6066,AU6066),INDEX(PORCENTAJEBUSCAR,MATCH(AP6066,CódigoRET,0),4)*1),"")</f>
        <v/>
      </c>
      <c r="AS6066">
        <f t="shared" si="660"/>
        <v>0</v>
      </c>
      <c r="BF6066" t="str">
        <f>IFERROR(IF(OR(BD6066=338,BD6066=340,BD6066=341,BD6066=342,BD6066="342A",BD6066="342B"),PorcenRet(BD6066,BH6066,BI6066),INDEX(PORCENTAJEBUSCAR,MATCH(BD6066,CódigoRET,0),4)*1),"")</f>
        <v/>
      </c>
      <c r="BG6066">
        <f t="shared" si="661"/>
        <v>0</v>
      </c>
      <c r="BO6066">
        <f t="shared" si="662"/>
        <v>0</v>
      </c>
      <c r="CC6066">
        <f t="shared" si="663"/>
        <v>0</v>
      </c>
      <c r="CD6066">
        <f t="shared" si="664"/>
        <v>0</v>
      </c>
      <c r="CG6066">
        <f ca="1">IFERROR(INDIRECT("IVA!X"&amp;MATCH(MID(COMPRAS!C5966,1,2)&amp;MID(COMPRAS!F5966,1,2)&amp;MID(COMPRAS!D5966,1,2),IVA!W:W,0)),"SIN COD.")</f>
        <v>0</v>
      </c>
      <c r="CH6066">
        <f ca="1">IFERROR(INDIRECT("IVA!Y"&amp;MATCH(MID(COMPRAS!C5966,1,2)&amp;MID(COMPRAS!F5966,1,2)&amp;MID(COMPRAS!D5966,1,2),IVA!W:W,0)),"SIN COD.")</f>
        <v>0</v>
      </c>
    </row>
    <row r="6067" spans="1:86" x14ac:dyDescent="0.25">
      <c r="A6067"/>
      <c r="B6067"/>
      <c r="D6067"/>
      <c r="AL6067">
        <f t="shared" si="658"/>
        <v>0</v>
      </c>
      <c r="AQ6067">
        <f t="shared" si="659"/>
        <v>0</v>
      </c>
      <c r="AR6067" t="str">
        <f>IFERROR(IF(OR(AP6067=338,AP6067=340,AP6067=341,AP6067=342,AP6067="342A",AP6067="342B"),PorcenRet(AP6067,AT6067,AU6067),INDEX(PORCENTAJEBUSCAR,MATCH(AP6067,CódigoRET,0),4)*1),"")</f>
        <v/>
      </c>
      <c r="AS6067">
        <f t="shared" si="660"/>
        <v>0</v>
      </c>
      <c r="BF6067" t="str">
        <f>IFERROR(IF(OR(BD6067=338,BD6067=340,BD6067=341,BD6067=342,BD6067="342A",BD6067="342B"),PorcenRet(BD6067,BH6067,BI6067),INDEX(PORCENTAJEBUSCAR,MATCH(BD6067,CódigoRET,0),4)*1),"")</f>
        <v/>
      </c>
      <c r="BG6067">
        <f t="shared" si="661"/>
        <v>0</v>
      </c>
      <c r="BO6067">
        <f t="shared" si="662"/>
        <v>0</v>
      </c>
      <c r="CC6067">
        <f t="shared" si="663"/>
        <v>0</v>
      </c>
      <c r="CD6067">
        <f t="shared" si="664"/>
        <v>0</v>
      </c>
      <c r="CG6067">
        <f ca="1">IFERROR(INDIRECT("IVA!X"&amp;MATCH(MID(COMPRAS!C5967,1,2)&amp;MID(COMPRAS!F5967,1,2)&amp;MID(COMPRAS!D5967,1,2),IVA!W:W,0)),"SIN COD.")</f>
        <v>0</v>
      </c>
      <c r="CH6067">
        <f ca="1">IFERROR(INDIRECT("IVA!Y"&amp;MATCH(MID(COMPRAS!C5967,1,2)&amp;MID(COMPRAS!F5967,1,2)&amp;MID(COMPRAS!D5967,1,2),IVA!W:W,0)),"SIN COD.")</f>
        <v>0</v>
      </c>
    </row>
    <row r="6068" spans="1:86" x14ac:dyDescent="0.25">
      <c r="A6068"/>
      <c r="B6068"/>
      <c r="D6068"/>
      <c r="AL6068">
        <f t="shared" si="658"/>
        <v>0</v>
      </c>
      <c r="AQ6068">
        <f t="shared" si="659"/>
        <v>0</v>
      </c>
      <c r="AR6068" t="str">
        <f>IFERROR(IF(OR(AP6068=338,AP6068=340,AP6068=341,AP6068=342,AP6068="342A",AP6068="342B"),PorcenRet(AP6068,AT6068,AU6068),INDEX(PORCENTAJEBUSCAR,MATCH(AP6068,CódigoRET,0),4)*1),"")</f>
        <v/>
      </c>
      <c r="AS6068">
        <f t="shared" si="660"/>
        <v>0</v>
      </c>
      <c r="BF6068" t="str">
        <f>IFERROR(IF(OR(BD6068=338,BD6068=340,BD6068=341,BD6068=342,BD6068="342A",BD6068="342B"),PorcenRet(BD6068,BH6068,BI6068),INDEX(PORCENTAJEBUSCAR,MATCH(BD6068,CódigoRET,0),4)*1),"")</f>
        <v/>
      </c>
      <c r="BG6068">
        <f t="shared" si="661"/>
        <v>0</v>
      </c>
      <c r="BO6068">
        <f t="shared" si="662"/>
        <v>0</v>
      </c>
      <c r="CC6068">
        <f t="shared" si="663"/>
        <v>0</v>
      </c>
      <c r="CD6068">
        <f t="shared" si="664"/>
        <v>0</v>
      </c>
      <c r="CG6068">
        <f ca="1">IFERROR(INDIRECT("IVA!X"&amp;MATCH(MID(COMPRAS!C5968,1,2)&amp;MID(COMPRAS!F5968,1,2)&amp;MID(COMPRAS!D5968,1,2),IVA!W:W,0)),"SIN COD.")</f>
        <v>0</v>
      </c>
      <c r="CH6068">
        <f ca="1">IFERROR(INDIRECT("IVA!Y"&amp;MATCH(MID(COMPRAS!C5968,1,2)&amp;MID(COMPRAS!F5968,1,2)&amp;MID(COMPRAS!D5968,1,2),IVA!W:W,0)),"SIN COD.")</f>
        <v>0</v>
      </c>
    </row>
    <row r="6069" spans="1:86" x14ac:dyDescent="0.25">
      <c r="A6069"/>
      <c r="B6069"/>
      <c r="D6069"/>
      <c r="AL6069">
        <f t="shared" si="658"/>
        <v>0</v>
      </c>
      <c r="AQ6069">
        <f t="shared" si="659"/>
        <v>0</v>
      </c>
      <c r="AR6069" t="str">
        <f>IFERROR(IF(OR(AP6069=338,AP6069=340,AP6069=341,AP6069=342,AP6069="342A",AP6069="342B"),PorcenRet(AP6069,AT6069,AU6069),INDEX(PORCENTAJEBUSCAR,MATCH(AP6069,CódigoRET,0),4)*1),"")</f>
        <v/>
      </c>
      <c r="AS6069">
        <f t="shared" si="660"/>
        <v>0</v>
      </c>
      <c r="BF6069" t="str">
        <f>IFERROR(IF(OR(BD6069=338,BD6069=340,BD6069=341,BD6069=342,BD6069="342A",BD6069="342B"),PorcenRet(BD6069,BH6069,BI6069),INDEX(PORCENTAJEBUSCAR,MATCH(BD6069,CódigoRET,0),4)*1),"")</f>
        <v/>
      </c>
      <c r="BG6069">
        <f t="shared" si="661"/>
        <v>0</v>
      </c>
      <c r="BO6069">
        <f t="shared" si="662"/>
        <v>0</v>
      </c>
      <c r="CC6069">
        <f t="shared" si="663"/>
        <v>0</v>
      </c>
      <c r="CD6069">
        <f t="shared" si="664"/>
        <v>0</v>
      </c>
      <c r="CG6069">
        <f ca="1">IFERROR(INDIRECT("IVA!X"&amp;MATCH(MID(COMPRAS!C5969,1,2)&amp;MID(COMPRAS!F5969,1,2)&amp;MID(COMPRAS!D5969,1,2),IVA!W:W,0)),"SIN COD.")</f>
        <v>0</v>
      </c>
      <c r="CH6069">
        <f ca="1">IFERROR(INDIRECT("IVA!Y"&amp;MATCH(MID(COMPRAS!C5969,1,2)&amp;MID(COMPRAS!F5969,1,2)&amp;MID(COMPRAS!D5969,1,2),IVA!W:W,0)),"SIN COD.")</f>
        <v>0</v>
      </c>
    </row>
    <row r="6070" spans="1:86" x14ac:dyDescent="0.25">
      <c r="A6070"/>
      <c r="B6070"/>
      <c r="D6070"/>
      <c r="AL6070">
        <f t="shared" si="658"/>
        <v>0</v>
      </c>
      <c r="AQ6070">
        <f t="shared" si="659"/>
        <v>0</v>
      </c>
      <c r="AR6070" t="str">
        <f>IFERROR(IF(OR(AP6070=338,AP6070=340,AP6070=341,AP6070=342,AP6070="342A",AP6070="342B"),PorcenRet(AP6070,AT6070,AU6070),INDEX(PORCENTAJEBUSCAR,MATCH(AP6070,CódigoRET,0),4)*1),"")</f>
        <v/>
      </c>
      <c r="AS6070">
        <f t="shared" si="660"/>
        <v>0</v>
      </c>
      <c r="BF6070" t="str">
        <f>IFERROR(IF(OR(BD6070=338,BD6070=340,BD6070=341,BD6070=342,BD6070="342A",BD6070="342B"),PorcenRet(BD6070,BH6070,BI6070),INDEX(PORCENTAJEBUSCAR,MATCH(BD6070,CódigoRET,0),4)*1),"")</f>
        <v/>
      </c>
      <c r="BG6070">
        <f t="shared" si="661"/>
        <v>0</v>
      </c>
      <c r="BO6070">
        <f t="shared" si="662"/>
        <v>0</v>
      </c>
      <c r="CC6070">
        <f t="shared" si="663"/>
        <v>0</v>
      </c>
      <c r="CD6070">
        <f t="shared" si="664"/>
        <v>0</v>
      </c>
      <c r="CG6070">
        <f ca="1">IFERROR(INDIRECT("IVA!X"&amp;MATCH(MID(COMPRAS!C5970,1,2)&amp;MID(COMPRAS!F5970,1,2)&amp;MID(COMPRAS!D5970,1,2),IVA!W:W,0)),"SIN COD.")</f>
        <v>0</v>
      </c>
      <c r="CH6070">
        <f ca="1">IFERROR(INDIRECT("IVA!Y"&amp;MATCH(MID(COMPRAS!C5970,1,2)&amp;MID(COMPRAS!F5970,1,2)&amp;MID(COMPRAS!D5970,1,2),IVA!W:W,0)),"SIN COD.")</f>
        <v>0</v>
      </c>
    </row>
    <row r="6071" spans="1:86" x14ac:dyDescent="0.25">
      <c r="A6071"/>
      <c r="B6071"/>
      <c r="D6071"/>
      <c r="AL6071">
        <f t="shared" si="658"/>
        <v>0</v>
      </c>
      <c r="AQ6071">
        <f t="shared" si="659"/>
        <v>0</v>
      </c>
      <c r="AR6071" t="str">
        <f>IFERROR(IF(OR(AP6071=338,AP6071=340,AP6071=341,AP6071=342,AP6071="342A",AP6071="342B"),PorcenRet(AP6071,AT6071,AU6071),INDEX(PORCENTAJEBUSCAR,MATCH(AP6071,CódigoRET,0),4)*1),"")</f>
        <v/>
      </c>
      <c r="AS6071">
        <f t="shared" si="660"/>
        <v>0</v>
      </c>
      <c r="BF6071" t="str">
        <f>IFERROR(IF(OR(BD6071=338,BD6071=340,BD6071=341,BD6071=342,BD6071="342A",BD6071="342B"),PorcenRet(BD6071,BH6071,BI6071),INDEX(PORCENTAJEBUSCAR,MATCH(BD6071,CódigoRET,0),4)*1),"")</f>
        <v/>
      </c>
      <c r="BG6071">
        <f t="shared" si="661"/>
        <v>0</v>
      </c>
      <c r="BO6071">
        <f t="shared" si="662"/>
        <v>0</v>
      </c>
      <c r="CC6071">
        <f t="shared" si="663"/>
        <v>0</v>
      </c>
      <c r="CD6071">
        <f t="shared" si="664"/>
        <v>0</v>
      </c>
      <c r="CG6071">
        <f ca="1">IFERROR(INDIRECT("IVA!X"&amp;MATCH(MID(COMPRAS!C5971,1,2)&amp;MID(COMPRAS!F5971,1,2)&amp;MID(COMPRAS!D5971,1,2),IVA!W:W,0)),"SIN COD.")</f>
        <v>0</v>
      </c>
      <c r="CH6071">
        <f ca="1">IFERROR(INDIRECT("IVA!Y"&amp;MATCH(MID(COMPRAS!C5971,1,2)&amp;MID(COMPRAS!F5971,1,2)&amp;MID(COMPRAS!D5971,1,2),IVA!W:W,0)),"SIN COD.")</f>
        <v>0</v>
      </c>
    </row>
    <row r="6072" spans="1:86" x14ac:dyDescent="0.25">
      <c r="A6072"/>
      <c r="B6072"/>
      <c r="D6072"/>
      <c r="AL6072">
        <f t="shared" si="658"/>
        <v>0</v>
      </c>
      <c r="AQ6072">
        <f t="shared" si="659"/>
        <v>0</v>
      </c>
      <c r="AR6072" t="str">
        <f>IFERROR(IF(OR(AP6072=338,AP6072=340,AP6072=341,AP6072=342,AP6072="342A",AP6072="342B"),PorcenRet(AP6072,AT6072,AU6072),INDEX(PORCENTAJEBUSCAR,MATCH(AP6072,CódigoRET,0),4)*1),"")</f>
        <v/>
      </c>
      <c r="AS6072">
        <f t="shared" si="660"/>
        <v>0</v>
      </c>
      <c r="BF6072" t="str">
        <f>IFERROR(IF(OR(BD6072=338,BD6072=340,BD6072=341,BD6072=342,BD6072="342A",BD6072="342B"),PorcenRet(BD6072,BH6072,BI6072),INDEX(PORCENTAJEBUSCAR,MATCH(BD6072,CódigoRET,0),4)*1),"")</f>
        <v/>
      </c>
      <c r="BG6072">
        <f t="shared" si="661"/>
        <v>0</v>
      </c>
      <c r="BO6072">
        <f t="shared" si="662"/>
        <v>0</v>
      </c>
      <c r="CC6072">
        <f t="shared" si="663"/>
        <v>0</v>
      </c>
      <c r="CD6072">
        <f t="shared" si="664"/>
        <v>0</v>
      </c>
      <c r="CG6072">
        <f ca="1">IFERROR(INDIRECT("IVA!X"&amp;MATCH(MID(COMPRAS!C5972,1,2)&amp;MID(COMPRAS!F5972,1,2)&amp;MID(COMPRAS!D5972,1,2),IVA!W:W,0)),"SIN COD.")</f>
        <v>0</v>
      </c>
      <c r="CH6072">
        <f ca="1">IFERROR(INDIRECT("IVA!Y"&amp;MATCH(MID(COMPRAS!C5972,1,2)&amp;MID(COMPRAS!F5972,1,2)&amp;MID(COMPRAS!D5972,1,2),IVA!W:W,0)),"SIN COD.")</f>
        <v>0</v>
      </c>
    </row>
    <row r="6073" spans="1:86" x14ac:dyDescent="0.25">
      <c r="A6073"/>
      <c r="B6073"/>
      <c r="D6073"/>
      <c r="AL6073">
        <f t="shared" si="658"/>
        <v>0</v>
      </c>
      <c r="AQ6073">
        <f t="shared" si="659"/>
        <v>0</v>
      </c>
      <c r="AR6073" t="str">
        <f>IFERROR(IF(OR(AP6073=338,AP6073=340,AP6073=341,AP6073=342,AP6073="342A",AP6073="342B"),PorcenRet(AP6073,AT6073,AU6073),INDEX(PORCENTAJEBUSCAR,MATCH(AP6073,CódigoRET,0),4)*1),"")</f>
        <v/>
      </c>
      <c r="AS6073">
        <f t="shared" si="660"/>
        <v>0</v>
      </c>
      <c r="BF6073" t="str">
        <f>IFERROR(IF(OR(BD6073=338,BD6073=340,BD6073=341,BD6073=342,BD6073="342A",BD6073="342B"),PorcenRet(BD6073,BH6073,BI6073),INDEX(PORCENTAJEBUSCAR,MATCH(BD6073,CódigoRET,0),4)*1),"")</f>
        <v/>
      </c>
      <c r="BG6073">
        <f t="shared" si="661"/>
        <v>0</v>
      </c>
      <c r="BO6073">
        <f t="shared" si="662"/>
        <v>0</v>
      </c>
      <c r="CC6073">
        <f t="shared" si="663"/>
        <v>0</v>
      </c>
      <c r="CD6073">
        <f t="shared" si="664"/>
        <v>0</v>
      </c>
      <c r="CG6073">
        <f ca="1">IFERROR(INDIRECT("IVA!X"&amp;MATCH(MID(COMPRAS!C5973,1,2)&amp;MID(COMPRAS!F5973,1,2)&amp;MID(COMPRAS!D5973,1,2),IVA!W:W,0)),"SIN COD.")</f>
        <v>0</v>
      </c>
      <c r="CH6073">
        <f ca="1">IFERROR(INDIRECT("IVA!Y"&amp;MATCH(MID(COMPRAS!C5973,1,2)&amp;MID(COMPRAS!F5973,1,2)&amp;MID(COMPRAS!D5973,1,2),IVA!W:W,0)),"SIN COD.")</f>
        <v>0</v>
      </c>
    </row>
    <row r="6074" spans="1:86" x14ac:dyDescent="0.25">
      <c r="A6074"/>
      <c r="B6074"/>
      <c r="D6074"/>
      <c r="AL6074">
        <f t="shared" si="658"/>
        <v>0</v>
      </c>
      <c r="AQ6074">
        <f t="shared" si="659"/>
        <v>0</v>
      </c>
      <c r="AR6074" t="str">
        <f>IFERROR(IF(OR(AP6074=338,AP6074=340,AP6074=341,AP6074=342,AP6074="342A",AP6074="342B"),PorcenRet(AP6074,AT6074,AU6074),INDEX(PORCENTAJEBUSCAR,MATCH(AP6074,CódigoRET,0),4)*1),"")</f>
        <v/>
      </c>
      <c r="AS6074">
        <f t="shared" si="660"/>
        <v>0</v>
      </c>
      <c r="BF6074" t="str">
        <f>IFERROR(IF(OR(BD6074=338,BD6074=340,BD6074=341,BD6074=342,BD6074="342A",BD6074="342B"),PorcenRet(BD6074,BH6074,BI6074),INDEX(PORCENTAJEBUSCAR,MATCH(BD6074,CódigoRET,0),4)*1),"")</f>
        <v/>
      </c>
      <c r="BG6074">
        <f t="shared" si="661"/>
        <v>0</v>
      </c>
      <c r="BO6074">
        <f t="shared" si="662"/>
        <v>0</v>
      </c>
      <c r="CC6074">
        <f t="shared" si="663"/>
        <v>0</v>
      </c>
      <c r="CD6074">
        <f t="shared" si="664"/>
        <v>0</v>
      </c>
      <c r="CG6074">
        <f ca="1">IFERROR(INDIRECT("IVA!X"&amp;MATCH(MID(COMPRAS!C5974,1,2)&amp;MID(COMPRAS!F5974,1,2)&amp;MID(COMPRAS!D5974,1,2),IVA!W:W,0)),"SIN COD.")</f>
        <v>0</v>
      </c>
      <c r="CH6074">
        <f ca="1">IFERROR(INDIRECT("IVA!Y"&amp;MATCH(MID(COMPRAS!C5974,1,2)&amp;MID(COMPRAS!F5974,1,2)&amp;MID(COMPRAS!D5974,1,2),IVA!W:W,0)),"SIN COD.")</f>
        <v>0</v>
      </c>
    </row>
    <row r="6075" spans="1:86" x14ac:dyDescent="0.25">
      <c r="A6075"/>
      <c r="B6075"/>
      <c r="D6075"/>
      <c r="AL6075">
        <f t="shared" si="658"/>
        <v>0</v>
      </c>
      <c r="AQ6075">
        <f t="shared" si="659"/>
        <v>0</v>
      </c>
      <c r="AR6075" t="str">
        <f>IFERROR(IF(OR(AP6075=338,AP6075=340,AP6075=341,AP6075=342,AP6075="342A",AP6075="342B"),PorcenRet(AP6075,AT6075,AU6075),INDEX(PORCENTAJEBUSCAR,MATCH(AP6075,CódigoRET,0),4)*1),"")</f>
        <v/>
      </c>
      <c r="AS6075">
        <f t="shared" si="660"/>
        <v>0</v>
      </c>
      <c r="BF6075" t="str">
        <f>IFERROR(IF(OR(BD6075=338,BD6075=340,BD6075=341,BD6075=342,BD6075="342A",BD6075="342B"),PorcenRet(BD6075,BH6075,BI6075),INDEX(PORCENTAJEBUSCAR,MATCH(BD6075,CódigoRET,0),4)*1),"")</f>
        <v/>
      </c>
      <c r="BG6075">
        <f t="shared" si="661"/>
        <v>0</v>
      </c>
      <c r="BO6075">
        <f t="shared" si="662"/>
        <v>0</v>
      </c>
      <c r="CC6075">
        <f t="shared" si="663"/>
        <v>0</v>
      </c>
      <c r="CD6075">
        <f t="shared" si="664"/>
        <v>0</v>
      </c>
      <c r="CG6075">
        <f ca="1">IFERROR(INDIRECT("IVA!X"&amp;MATCH(MID(COMPRAS!C5975,1,2)&amp;MID(COMPRAS!F5975,1,2)&amp;MID(COMPRAS!D5975,1,2),IVA!W:W,0)),"SIN COD.")</f>
        <v>0</v>
      </c>
      <c r="CH6075">
        <f ca="1">IFERROR(INDIRECT("IVA!Y"&amp;MATCH(MID(COMPRAS!C5975,1,2)&amp;MID(COMPRAS!F5975,1,2)&amp;MID(COMPRAS!D5975,1,2),IVA!W:W,0)),"SIN COD.")</f>
        <v>0</v>
      </c>
    </row>
    <row r="6076" spans="1:86" x14ac:dyDescent="0.25">
      <c r="A6076"/>
      <c r="B6076"/>
      <c r="D6076"/>
      <c r="AL6076">
        <f t="shared" si="658"/>
        <v>0</v>
      </c>
      <c r="AQ6076">
        <f t="shared" si="659"/>
        <v>0</v>
      </c>
      <c r="AR6076" t="str">
        <f>IFERROR(IF(OR(AP6076=338,AP6076=340,AP6076=341,AP6076=342,AP6076="342A",AP6076="342B"),PorcenRet(AP6076,AT6076,AU6076),INDEX(PORCENTAJEBUSCAR,MATCH(AP6076,CódigoRET,0),4)*1),"")</f>
        <v/>
      </c>
      <c r="AS6076">
        <f t="shared" si="660"/>
        <v>0</v>
      </c>
      <c r="BF6076" t="str">
        <f>IFERROR(IF(OR(BD6076=338,BD6076=340,BD6076=341,BD6076=342,BD6076="342A",BD6076="342B"),PorcenRet(BD6076,BH6076,BI6076),INDEX(PORCENTAJEBUSCAR,MATCH(BD6076,CódigoRET,0),4)*1),"")</f>
        <v/>
      </c>
      <c r="BG6076">
        <f t="shared" si="661"/>
        <v>0</v>
      </c>
      <c r="BO6076">
        <f t="shared" si="662"/>
        <v>0</v>
      </c>
      <c r="CC6076">
        <f t="shared" si="663"/>
        <v>0</v>
      </c>
      <c r="CD6076">
        <f t="shared" si="664"/>
        <v>0</v>
      </c>
      <c r="CG6076">
        <f ca="1">IFERROR(INDIRECT("IVA!X"&amp;MATCH(MID(COMPRAS!C5976,1,2)&amp;MID(COMPRAS!F5976,1,2)&amp;MID(COMPRAS!D5976,1,2),IVA!W:W,0)),"SIN COD.")</f>
        <v>0</v>
      </c>
      <c r="CH6076">
        <f ca="1">IFERROR(INDIRECT("IVA!Y"&amp;MATCH(MID(COMPRAS!C5976,1,2)&amp;MID(COMPRAS!F5976,1,2)&amp;MID(COMPRAS!D5976,1,2),IVA!W:W,0)),"SIN COD.")</f>
        <v>0</v>
      </c>
    </row>
    <row r="6077" spans="1:86" x14ac:dyDescent="0.25">
      <c r="A6077"/>
      <c r="B6077"/>
      <c r="D6077"/>
      <c r="AL6077">
        <f t="shared" si="658"/>
        <v>0</v>
      </c>
      <c r="AQ6077">
        <f t="shared" si="659"/>
        <v>0</v>
      </c>
      <c r="AR6077" t="str">
        <f>IFERROR(IF(OR(AP6077=338,AP6077=340,AP6077=341,AP6077=342,AP6077="342A",AP6077="342B"),PorcenRet(AP6077,AT6077,AU6077),INDEX(PORCENTAJEBUSCAR,MATCH(AP6077,CódigoRET,0),4)*1),"")</f>
        <v/>
      </c>
      <c r="AS6077">
        <f t="shared" si="660"/>
        <v>0</v>
      </c>
      <c r="BF6077" t="str">
        <f>IFERROR(IF(OR(BD6077=338,BD6077=340,BD6077=341,BD6077=342,BD6077="342A",BD6077="342B"),PorcenRet(BD6077,BH6077,BI6077),INDEX(PORCENTAJEBUSCAR,MATCH(BD6077,CódigoRET,0),4)*1),"")</f>
        <v/>
      </c>
      <c r="BG6077">
        <f t="shared" si="661"/>
        <v>0</v>
      </c>
      <c r="BO6077">
        <f t="shared" si="662"/>
        <v>0</v>
      </c>
      <c r="CC6077">
        <f t="shared" si="663"/>
        <v>0</v>
      </c>
      <c r="CD6077">
        <f t="shared" si="664"/>
        <v>0</v>
      </c>
      <c r="CG6077">
        <f ca="1">IFERROR(INDIRECT("IVA!X"&amp;MATCH(MID(COMPRAS!C5977,1,2)&amp;MID(COMPRAS!F5977,1,2)&amp;MID(COMPRAS!D5977,1,2),IVA!W:W,0)),"SIN COD.")</f>
        <v>0</v>
      </c>
      <c r="CH6077">
        <f ca="1">IFERROR(INDIRECT("IVA!Y"&amp;MATCH(MID(COMPRAS!C5977,1,2)&amp;MID(COMPRAS!F5977,1,2)&amp;MID(COMPRAS!D5977,1,2),IVA!W:W,0)),"SIN COD.")</f>
        <v>0</v>
      </c>
    </row>
    <row r="6078" spans="1:86" x14ac:dyDescent="0.25">
      <c r="A6078"/>
      <c r="B6078"/>
      <c r="D6078"/>
      <c r="AL6078">
        <f t="shared" si="658"/>
        <v>0</v>
      </c>
      <c r="AQ6078">
        <f t="shared" si="659"/>
        <v>0</v>
      </c>
      <c r="AR6078" t="str">
        <f>IFERROR(IF(OR(AP6078=338,AP6078=340,AP6078=341,AP6078=342,AP6078="342A",AP6078="342B"),PorcenRet(AP6078,AT6078,AU6078),INDEX(PORCENTAJEBUSCAR,MATCH(AP6078,CódigoRET,0),4)*1),"")</f>
        <v/>
      </c>
      <c r="AS6078">
        <f t="shared" si="660"/>
        <v>0</v>
      </c>
      <c r="BF6078" t="str">
        <f>IFERROR(IF(OR(BD6078=338,BD6078=340,BD6078=341,BD6078=342,BD6078="342A",BD6078="342B"),PorcenRet(BD6078,BH6078,BI6078),INDEX(PORCENTAJEBUSCAR,MATCH(BD6078,CódigoRET,0),4)*1),"")</f>
        <v/>
      </c>
      <c r="BG6078">
        <f t="shared" si="661"/>
        <v>0</v>
      </c>
      <c r="BO6078">
        <f t="shared" si="662"/>
        <v>0</v>
      </c>
      <c r="CC6078">
        <f t="shared" si="663"/>
        <v>0</v>
      </c>
      <c r="CD6078">
        <f t="shared" si="664"/>
        <v>0</v>
      </c>
      <c r="CG6078">
        <f ca="1">IFERROR(INDIRECT("IVA!X"&amp;MATCH(MID(COMPRAS!C5978,1,2)&amp;MID(COMPRAS!F5978,1,2)&amp;MID(COMPRAS!D5978,1,2),IVA!W:W,0)),"SIN COD.")</f>
        <v>0</v>
      </c>
      <c r="CH6078">
        <f ca="1">IFERROR(INDIRECT("IVA!Y"&amp;MATCH(MID(COMPRAS!C5978,1,2)&amp;MID(COMPRAS!F5978,1,2)&amp;MID(COMPRAS!D5978,1,2),IVA!W:W,0)),"SIN COD.")</f>
        <v>0</v>
      </c>
    </row>
    <row r="6079" spans="1:86" x14ac:dyDescent="0.25">
      <c r="A6079"/>
      <c r="B6079"/>
      <c r="D6079"/>
      <c r="AL6079">
        <f t="shared" si="658"/>
        <v>0</v>
      </c>
      <c r="AQ6079">
        <f t="shared" si="659"/>
        <v>0</v>
      </c>
      <c r="AR6079" t="str">
        <f>IFERROR(IF(OR(AP6079=338,AP6079=340,AP6079=341,AP6079=342,AP6079="342A",AP6079="342B"),PorcenRet(AP6079,AT6079,AU6079),INDEX(PORCENTAJEBUSCAR,MATCH(AP6079,CódigoRET,0),4)*1),"")</f>
        <v/>
      </c>
      <c r="AS6079">
        <f t="shared" si="660"/>
        <v>0</v>
      </c>
      <c r="BF6079" t="str">
        <f>IFERROR(IF(OR(BD6079=338,BD6079=340,BD6079=341,BD6079=342,BD6079="342A",BD6079="342B"),PorcenRet(BD6079,BH6079,BI6079),INDEX(PORCENTAJEBUSCAR,MATCH(BD6079,CódigoRET,0),4)*1),"")</f>
        <v/>
      </c>
      <c r="BG6079">
        <f t="shared" si="661"/>
        <v>0</v>
      </c>
      <c r="BO6079">
        <f t="shared" si="662"/>
        <v>0</v>
      </c>
      <c r="CC6079">
        <f t="shared" si="663"/>
        <v>0</v>
      </c>
      <c r="CD6079">
        <f t="shared" si="664"/>
        <v>0</v>
      </c>
      <c r="CG6079">
        <f ca="1">IFERROR(INDIRECT("IVA!X"&amp;MATCH(MID(COMPRAS!C5979,1,2)&amp;MID(COMPRAS!F5979,1,2)&amp;MID(COMPRAS!D5979,1,2),IVA!W:W,0)),"SIN COD.")</f>
        <v>0</v>
      </c>
      <c r="CH6079">
        <f ca="1">IFERROR(INDIRECT("IVA!Y"&amp;MATCH(MID(COMPRAS!C5979,1,2)&amp;MID(COMPRAS!F5979,1,2)&amp;MID(COMPRAS!D5979,1,2),IVA!W:W,0)),"SIN COD.")</f>
        <v>0</v>
      </c>
    </row>
    <row r="6080" spans="1:86" x14ac:dyDescent="0.25">
      <c r="A6080"/>
      <c r="B6080"/>
      <c r="D6080"/>
      <c r="AL6080">
        <f t="shared" si="658"/>
        <v>0</v>
      </c>
      <c r="AQ6080">
        <f t="shared" si="659"/>
        <v>0</v>
      </c>
      <c r="AR6080" t="str">
        <f>IFERROR(IF(OR(AP6080=338,AP6080=340,AP6080=341,AP6080=342,AP6080="342A",AP6080="342B"),PorcenRet(AP6080,AT6080,AU6080),INDEX(PORCENTAJEBUSCAR,MATCH(AP6080,CódigoRET,0),4)*1),"")</f>
        <v/>
      </c>
      <c r="AS6080">
        <f t="shared" si="660"/>
        <v>0</v>
      </c>
      <c r="BF6080" t="str">
        <f>IFERROR(IF(OR(BD6080=338,BD6080=340,BD6080=341,BD6080=342,BD6080="342A",BD6080="342B"),PorcenRet(BD6080,BH6080,BI6080),INDEX(PORCENTAJEBUSCAR,MATCH(BD6080,CódigoRET,0),4)*1),"")</f>
        <v/>
      </c>
      <c r="BG6080">
        <f t="shared" si="661"/>
        <v>0</v>
      </c>
      <c r="BO6080">
        <f t="shared" si="662"/>
        <v>0</v>
      </c>
      <c r="CC6080">
        <f t="shared" si="663"/>
        <v>0</v>
      </c>
      <c r="CD6080">
        <f t="shared" si="664"/>
        <v>0</v>
      </c>
      <c r="CG6080">
        <f ca="1">IFERROR(INDIRECT("IVA!X"&amp;MATCH(MID(COMPRAS!C5980,1,2)&amp;MID(COMPRAS!F5980,1,2)&amp;MID(COMPRAS!D5980,1,2),IVA!W:W,0)),"SIN COD.")</f>
        <v>0</v>
      </c>
      <c r="CH6080">
        <f ca="1">IFERROR(INDIRECT("IVA!Y"&amp;MATCH(MID(COMPRAS!C5980,1,2)&amp;MID(COMPRAS!F5980,1,2)&amp;MID(COMPRAS!D5980,1,2),IVA!W:W,0)),"SIN COD.")</f>
        <v>0</v>
      </c>
    </row>
    <row r="6081" spans="1:86" x14ac:dyDescent="0.25">
      <c r="A6081"/>
      <c r="B6081"/>
      <c r="D6081"/>
      <c r="AL6081">
        <f t="shared" si="658"/>
        <v>0</v>
      </c>
      <c r="AQ6081">
        <f t="shared" si="659"/>
        <v>0</v>
      </c>
      <c r="AR6081" t="str">
        <f>IFERROR(IF(OR(AP6081=338,AP6081=340,AP6081=341,AP6081=342,AP6081="342A",AP6081="342B"),PorcenRet(AP6081,AT6081,AU6081),INDEX(PORCENTAJEBUSCAR,MATCH(AP6081,CódigoRET,0),4)*1),"")</f>
        <v/>
      </c>
      <c r="AS6081">
        <f t="shared" si="660"/>
        <v>0</v>
      </c>
      <c r="BF6081" t="str">
        <f>IFERROR(IF(OR(BD6081=338,BD6081=340,BD6081=341,BD6081=342,BD6081="342A",BD6081="342B"),PorcenRet(BD6081,BH6081,BI6081),INDEX(PORCENTAJEBUSCAR,MATCH(BD6081,CódigoRET,0),4)*1),"")</f>
        <v/>
      </c>
      <c r="BG6081">
        <f t="shared" si="661"/>
        <v>0</v>
      </c>
      <c r="BO6081">
        <f t="shared" si="662"/>
        <v>0</v>
      </c>
      <c r="CC6081">
        <f t="shared" si="663"/>
        <v>0</v>
      </c>
      <c r="CD6081">
        <f t="shared" si="664"/>
        <v>0</v>
      </c>
      <c r="CG6081">
        <f ca="1">IFERROR(INDIRECT("IVA!X"&amp;MATCH(MID(COMPRAS!C5981,1,2)&amp;MID(COMPRAS!F5981,1,2)&amp;MID(COMPRAS!D5981,1,2),IVA!W:W,0)),"SIN COD.")</f>
        <v>0</v>
      </c>
      <c r="CH6081">
        <f ca="1">IFERROR(INDIRECT("IVA!Y"&amp;MATCH(MID(COMPRAS!C5981,1,2)&amp;MID(COMPRAS!F5981,1,2)&amp;MID(COMPRAS!D5981,1,2),IVA!W:W,0)),"SIN COD.")</f>
        <v>0</v>
      </c>
    </row>
    <row r="6082" spans="1:86" x14ac:dyDescent="0.25">
      <c r="A6082"/>
      <c r="B6082"/>
      <c r="D6082"/>
      <c r="AL6082">
        <f t="shared" ref="AL6082:AL6145" si="665">O6082+P6082+Q6082+R6082+S6082+T6082+U6082+V6082</f>
        <v>0</v>
      </c>
      <c r="AQ6082">
        <f t="shared" ref="AQ6082:AQ6145" si="666">+P6082+Q6082+R6082+S6082-BE6082-BQ6082-BW6082+O6082</f>
        <v>0</v>
      </c>
      <c r="AR6082" t="str">
        <f>IFERROR(IF(OR(AP6082=338,AP6082=340,AP6082=341,AP6082=342,AP6082="342A",AP6082="342B"),PorcenRet(AP6082,AT6082,AU6082),INDEX(PORCENTAJEBUSCAR,MATCH(AP6082,CódigoRET,0),4)*1),"")</f>
        <v/>
      </c>
      <c r="AS6082">
        <f t="shared" ref="AS6082:AS6145" si="667">ROUND(IF(AP6082="",0,AQ6082*(AR6082/100)),2)</f>
        <v>0</v>
      </c>
      <c r="BF6082" t="str">
        <f>IFERROR(IF(OR(BD6082=338,BD6082=340,BD6082=341,BD6082=342,BD6082="342A",BD6082="342B"),PorcenRet(BD6082,BH6082,BI6082),INDEX(PORCENTAJEBUSCAR,MATCH(BD6082,CódigoRET,0),4)*1),"")</f>
        <v/>
      </c>
      <c r="BG6082">
        <f t="shared" ref="BG6082:BG6145" si="668">ROUND(IF(BD6082="",0,BE6082*(BF6082/100)),2)</f>
        <v>0</v>
      </c>
      <c r="BO6082">
        <f t="shared" ref="BO6082:BO6145" si="669">IF(MID(F6082,1,2)="41",SUM(O6082:S6082),0)</f>
        <v>0</v>
      </c>
      <c r="CC6082">
        <f t="shared" ref="CC6082:CC6145" si="670">O6082+P6082+Q6082+R6082+S6082</f>
        <v>0</v>
      </c>
      <c r="CD6082">
        <f t="shared" ref="CD6082:CD6145" si="671">T6082+U6082</f>
        <v>0</v>
      </c>
      <c r="CG6082">
        <f ca="1">IFERROR(INDIRECT("IVA!X"&amp;MATCH(MID(COMPRAS!C5982,1,2)&amp;MID(COMPRAS!F5982,1,2)&amp;MID(COMPRAS!D5982,1,2),IVA!W:W,0)),"SIN COD.")</f>
        <v>0</v>
      </c>
      <c r="CH6082">
        <f ca="1">IFERROR(INDIRECT("IVA!Y"&amp;MATCH(MID(COMPRAS!C5982,1,2)&amp;MID(COMPRAS!F5982,1,2)&amp;MID(COMPRAS!D5982,1,2),IVA!W:W,0)),"SIN COD.")</f>
        <v>0</v>
      </c>
    </row>
    <row r="6083" spans="1:86" x14ac:dyDescent="0.25">
      <c r="A6083"/>
      <c r="B6083"/>
      <c r="D6083"/>
      <c r="AL6083">
        <f t="shared" si="665"/>
        <v>0</v>
      </c>
      <c r="AQ6083">
        <f t="shared" si="666"/>
        <v>0</v>
      </c>
      <c r="AR6083" t="str">
        <f>IFERROR(IF(OR(AP6083=338,AP6083=340,AP6083=341,AP6083=342,AP6083="342A",AP6083="342B"),PorcenRet(AP6083,AT6083,AU6083),INDEX(PORCENTAJEBUSCAR,MATCH(AP6083,CódigoRET,0),4)*1),"")</f>
        <v/>
      </c>
      <c r="AS6083">
        <f t="shared" si="667"/>
        <v>0</v>
      </c>
      <c r="BF6083" t="str">
        <f>IFERROR(IF(OR(BD6083=338,BD6083=340,BD6083=341,BD6083=342,BD6083="342A",BD6083="342B"),PorcenRet(BD6083,BH6083,BI6083),INDEX(PORCENTAJEBUSCAR,MATCH(BD6083,CódigoRET,0),4)*1),"")</f>
        <v/>
      </c>
      <c r="BG6083">
        <f t="shared" si="668"/>
        <v>0</v>
      </c>
      <c r="BO6083">
        <f t="shared" si="669"/>
        <v>0</v>
      </c>
      <c r="CC6083">
        <f t="shared" si="670"/>
        <v>0</v>
      </c>
      <c r="CD6083">
        <f t="shared" si="671"/>
        <v>0</v>
      </c>
      <c r="CG6083">
        <f ca="1">IFERROR(INDIRECT("IVA!X"&amp;MATCH(MID(COMPRAS!C5983,1,2)&amp;MID(COMPRAS!F5983,1,2)&amp;MID(COMPRAS!D5983,1,2),IVA!W:W,0)),"SIN COD.")</f>
        <v>0</v>
      </c>
      <c r="CH6083">
        <f ca="1">IFERROR(INDIRECT("IVA!Y"&amp;MATCH(MID(COMPRAS!C5983,1,2)&amp;MID(COMPRAS!F5983,1,2)&amp;MID(COMPRAS!D5983,1,2),IVA!W:W,0)),"SIN COD.")</f>
        <v>0</v>
      </c>
    </row>
    <row r="6084" spans="1:86" x14ac:dyDescent="0.25">
      <c r="A6084"/>
      <c r="B6084"/>
      <c r="D6084"/>
      <c r="AL6084">
        <f t="shared" si="665"/>
        <v>0</v>
      </c>
      <c r="AQ6084">
        <f t="shared" si="666"/>
        <v>0</v>
      </c>
      <c r="AR6084" t="str">
        <f>IFERROR(IF(OR(AP6084=338,AP6084=340,AP6084=341,AP6084=342,AP6084="342A",AP6084="342B"),PorcenRet(AP6084,AT6084,AU6084),INDEX(PORCENTAJEBUSCAR,MATCH(AP6084,CódigoRET,0),4)*1),"")</f>
        <v/>
      </c>
      <c r="AS6084">
        <f t="shared" si="667"/>
        <v>0</v>
      </c>
      <c r="BF6084" t="str">
        <f>IFERROR(IF(OR(BD6084=338,BD6084=340,BD6084=341,BD6084=342,BD6084="342A",BD6084="342B"),PorcenRet(BD6084,BH6084,BI6084),INDEX(PORCENTAJEBUSCAR,MATCH(BD6084,CódigoRET,0),4)*1),"")</f>
        <v/>
      </c>
      <c r="BG6084">
        <f t="shared" si="668"/>
        <v>0</v>
      </c>
      <c r="BO6084">
        <f t="shared" si="669"/>
        <v>0</v>
      </c>
      <c r="CC6084">
        <f t="shared" si="670"/>
        <v>0</v>
      </c>
      <c r="CD6084">
        <f t="shared" si="671"/>
        <v>0</v>
      </c>
      <c r="CG6084">
        <f ca="1">IFERROR(INDIRECT("IVA!X"&amp;MATCH(MID(COMPRAS!C5984,1,2)&amp;MID(COMPRAS!F5984,1,2)&amp;MID(COMPRAS!D5984,1,2),IVA!W:W,0)),"SIN COD.")</f>
        <v>0</v>
      </c>
      <c r="CH6084">
        <f ca="1">IFERROR(INDIRECT("IVA!Y"&amp;MATCH(MID(COMPRAS!C5984,1,2)&amp;MID(COMPRAS!F5984,1,2)&amp;MID(COMPRAS!D5984,1,2),IVA!W:W,0)),"SIN COD.")</f>
        <v>0</v>
      </c>
    </row>
    <row r="6085" spans="1:86" x14ac:dyDescent="0.25">
      <c r="A6085"/>
      <c r="B6085"/>
      <c r="D6085"/>
      <c r="AL6085">
        <f t="shared" si="665"/>
        <v>0</v>
      </c>
      <c r="AQ6085">
        <f t="shared" si="666"/>
        <v>0</v>
      </c>
      <c r="AR6085" t="str">
        <f>IFERROR(IF(OR(AP6085=338,AP6085=340,AP6085=341,AP6085=342,AP6085="342A",AP6085="342B"),PorcenRet(AP6085,AT6085,AU6085),INDEX(PORCENTAJEBUSCAR,MATCH(AP6085,CódigoRET,0),4)*1),"")</f>
        <v/>
      </c>
      <c r="AS6085">
        <f t="shared" si="667"/>
        <v>0</v>
      </c>
      <c r="BF6085" t="str">
        <f>IFERROR(IF(OR(BD6085=338,BD6085=340,BD6085=341,BD6085=342,BD6085="342A",BD6085="342B"),PorcenRet(BD6085,BH6085,BI6085),INDEX(PORCENTAJEBUSCAR,MATCH(BD6085,CódigoRET,0),4)*1),"")</f>
        <v/>
      </c>
      <c r="BG6085">
        <f t="shared" si="668"/>
        <v>0</v>
      </c>
      <c r="BO6085">
        <f t="shared" si="669"/>
        <v>0</v>
      </c>
      <c r="CC6085">
        <f t="shared" si="670"/>
        <v>0</v>
      </c>
      <c r="CD6085">
        <f t="shared" si="671"/>
        <v>0</v>
      </c>
      <c r="CG6085">
        <f ca="1">IFERROR(INDIRECT("IVA!X"&amp;MATCH(MID(COMPRAS!C5985,1,2)&amp;MID(COMPRAS!F5985,1,2)&amp;MID(COMPRAS!D5985,1,2),IVA!W:W,0)),"SIN COD.")</f>
        <v>0</v>
      </c>
      <c r="CH6085">
        <f ca="1">IFERROR(INDIRECT("IVA!Y"&amp;MATCH(MID(COMPRAS!C5985,1,2)&amp;MID(COMPRAS!F5985,1,2)&amp;MID(COMPRAS!D5985,1,2),IVA!W:W,0)),"SIN COD.")</f>
        <v>0</v>
      </c>
    </row>
    <row r="6086" spans="1:86" x14ac:dyDescent="0.25">
      <c r="A6086"/>
      <c r="B6086"/>
      <c r="D6086"/>
      <c r="AL6086">
        <f t="shared" si="665"/>
        <v>0</v>
      </c>
      <c r="AQ6086">
        <f t="shared" si="666"/>
        <v>0</v>
      </c>
      <c r="AR6086" t="str">
        <f>IFERROR(IF(OR(AP6086=338,AP6086=340,AP6086=341,AP6086=342,AP6086="342A",AP6086="342B"),PorcenRet(AP6086,AT6086,AU6086),INDEX(PORCENTAJEBUSCAR,MATCH(AP6086,CódigoRET,0),4)*1),"")</f>
        <v/>
      </c>
      <c r="AS6086">
        <f t="shared" si="667"/>
        <v>0</v>
      </c>
      <c r="BF6086" t="str">
        <f>IFERROR(IF(OR(BD6086=338,BD6086=340,BD6086=341,BD6086=342,BD6086="342A",BD6086="342B"),PorcenRet(BD6086,BH6086,BI6086),INDEX(PORCENTAJEBUSCAR,MATCH(BD6086,CódigoRET,0),4)*1),"")</f>
        <v/>
      </c>
      <c r="BG6086">
        <f t="shared" si="668"/>
        <v>0</v>
      </c>
      <c r="BO6086">
        <f t="shared" si="669"/>
        <v>0</v>
      </c>
      <c r="CC6086">
        <f t="shared" si="670"/>
        <v>0</v>
      </c>
      <c r="CD6086">
        <f t="shared" si="671"/>
        <v>0</v>
      </c>
      <c r="CG6086">
        <f ca="1">IFERROR(INDIRECT("IVA!X"&amp;MATCH(MID(COMPRAS!C5986,1,2)&amp;MID(COMPRAS!F5986,1,2)&amp;MID(COMPRAS!D5986,1,2),IVA!W:W,0)),"SIN COD.")</f>
        <v>0</v>
      </c>
      <c r="CH6086">
        <f ca="1">IFERROR(INDIRECT("IVA!Y"&amp;MATCH(MID(COMPRAS!C5986,1,2)&amp;MID(COMPRAS!F5986,1,2)&amp;MID(COMPRAS!D5986,1,2),IVA!W:W,0)),"SIN COD.")</f>
        <v>0</v>
      </c>
    </row>
    <row r="6087" spans="1:86" x14ac:dyDescent="0.25">
      <c r="A6087"/>
      <c r="B6087"/>
      <c r="D6087"/>
      <c r="AL6087">
        <f t="shared" si="665"/>
        <v>0</v>
      </c>
      <c r="AQ6087">
        <f t="shared" si="666"/>
        <v>0</v>
      </c>
      <c r="AR6087" t="str">
        <f>IFERROR(IF(OR(AP6087=338,AP6087=340,AP6087=341,AP6087=342,AP6087="342A",AP6087="342B"),PorcenRet(AP6087,AT6087,AU6087),INDEX(PORCENTAJEBUSCAR,MATCH(AP6087,CódigoRET,0),4)*1),"")</f>
        <v/>
      </c>
      <c r="AS6087">
        <f t="shared" si="667"/>
        <v>0</v>
      </c>
      <c r="BF6087" t="str">
        <f>IFERROR(IF(OR(BD6087=338,BD6087=340,BD6087=341,BD6087=342,BD6087="342A",BD6087="342B"),PorcenRet(BD6087,BH6087,BI6087),INDEX(PORCENTAJEBUSCAR,MATCH(BD6087,CódigoRET,0),4)*1),"")</f>
        <v/>
      </c>
      <c r="BG6087">
        <f t="shared" si="668"/>
        <v>0</v>
      </c>
      <c r="BO6087">
        <f t="shared" si="669"/>
        <v>0</v>
      </c>
      <c r="CC6087">
        <f t="shared" si="670"/>
        <v>0</v>
      </c>
      <c r="CD6087">
        <f t="shared" si="671"/>
        <v>0</v>
      </c>
      <c r="CG6087">
        <f ca="1">IFERROR(INDIRECT("IVA!X"&amp;MATCH(MID(COMPRAS!C5987,1,2)&amp;MID(COMPRAS!F5987,1,2)&amp;MID(COMPRAS!D5987,1,2),IVA!W:W,0)),"SIN COD.")</f>
        <v>0</v>
      </c>
      <c r="CH6087">
        <f ca="1">IFERROR(INDIRECT("IVA!Y"&amp;MATCH(MID(COMPRAS!C5987,1,2)&amp;MID(COMPRAS!F5987,1,2)&amp;MID(COMPRAS!D5987,1,2),IVA!W:W,0)),"SIN COD.")</f>
        <v>0</v>
      </c>
    </row>
    <row r="6088" spans="1:86" x14ac:dyDescent="0.25">
      <c r="A6088"/>
      <c r="B6088"/>
      <c r="D6088"/>
      <c r="AL6088">
        <f t="shared" si="665"/>
        <v>0</v>
      </c>
      <c r="AQ6088">
        <f t="shared" si="666"/>
        <v>0</v>
      </c>
      <c r="AR6088" t="str">
        <f>IFERROR(IF(OR(AP6088=338,AP6088=340,AP6088=341,AP6088=342,AP6088="342A",AP6088="342B"),PorcenRet(AP6088,AT6088,AU6088),INDEX(PORCENTAJEBUSCAR,MATCH(AP6088,CódigoRET,0),4)*1),"")</f>
        <v/>
      </c>
      <c r="AS6088">
        <f t="shared" si="667"/>
        <v>0</v>
      </c>
      <c r="BF6088" t="str">
        <f>IFERROR(IF(OR(BD6088=338,BD6088=340,BD6088=341,BD6088=342,BD6088="342A",BD6088="342B"),PorcenRet(BD6088,BH6088,BI6088),INDEX(PORCENTAJEBUSCAR,MATCH(BD6088,CódigoRET,0),4)*1),"")</f>
        <v/>
      </c>
      <c r="BG6088">
        <f t="shared" si="668"/>
        <v>0</v>
      </c>
      <c r="BO6088">
        <f t="shared" si="669"/>
        <v>0</v>
      </c>
      <c r="CC6088">
        <f t="shared" si="670"/>
        <v>0</v>
      </c>
      <c r="CD6088">
        <f t="shared" si="671"/>
        <v>0</v>
      </c>
      <c r="CG6088">
        <f ca="1">IFERROR(INDIRECT("IVA!X"&amp;MATCH(MID(COMPRAS!C5988,1,2)&amp;MID(COMPRAS!F5988,1,2)&amp;MID(COMPRAS!D5988,1,2),IVA!W:W,0)),"SIN COD.")</f>
        <v>0</v>
      </c>
      <c r="CH6088">
        <f ca="1">IFERROR(INDIRECT("IVA!Y"&amp;MATCH(MID(COMPRAS!C5988,1,2)&amp;MID(COMPRAS!F5988,1,2)&amp;MID(COMPRAS!D5988,1,2),IVA!W:W,0)),"SIN COD.")</f>
        <v>0</v>
      </c>
    </row>
    <row r="6089" spans="1:86" x14ac:dyDescent="0.25">
      <c r="A6089"/>
      <c r="B6089"/>
      <c r="D6089"/>
      <c r="AL6089">
        <f t="shared" si="665"/>
        <v>0</v>
      </c>
      <c r="AQ6089">
        <f t="shared" si="666"/>
        <v>0</v>
      </c>
      <c r="AR6089" t="str">
        <f>IFERROR(IF(OR(AP6089=338,AP6089=340,AP6089=341,AP6089=342,AP6089="342A",AP6089="342B"),PorcenRet(AP6089,AT6089,AU6089),INDEX(PORCENTAJEBUSCAR,MATCH(AP6089,CódigoRET,0),4)*1),"")</f>
        <v/>
      </c>
      <c r="AS6089">
        <f t="shared" si="667"/>
        <v>0</v>
      </c>
      <c r="BF6089" t="str">
        <f>IFERROR(IF(OR(BD6089=338,BD6089=340,BD6089=341,BD6089=342,BD6089="342A",BD6089="342B"),PorcenRet(BD6089,BH6089,BI6089),INDEX(PORCENTAJEBUSCAR,MATCH(BD6089,CódigoRET,0),4)*1),"")</f>
        <v/>
      </c>
      <c r="BG6089">
        <f t="shared" si="668"/>
        <v>0</v>
      </c>
      <c r="BO6089">
        <f t="shared" si="669"/>
        <v>0</v>
      </c>
      <c r="CC6089">
        <f t="shared" si="670"/>
        <v>0</v>
      </c>
      <c r="CD6089">
        <f t="shared" si="671"/>
        <v>0</v>
      </c>
      <c r="CG6089">
        <f ca="1">IFERROR(INDIRECT("IVA!X"&amp;MATCH(MID(COMPRAS!C5989,1,2)&amp;MID(COMPRAS!F5989,1,2)&amp;MID(COMPRAS!D5989,1,2),IVA!W:W,0)),"SIN COD.")</f>
        <v>0</v>
      </c>
      <c r="CH6089">
        <f ca="1">IFERROR(INDIRECT("IVA!Y"&amp;MATCH(MID(COMPRAS!C5989,1,2)&amp;MID(COMPRAS!F5989,1,2)&amp;MID(COMPRAS!D5989,1,2),IVA!W:W,0)),"SIN COD.")</f>
        <v>0</v>
      </c>
    </row>
    <row r="6090" spans="1:86" x14ac:dyDescent="0.25">
      <c r="A6090"/>
      <c r="B6090"/>
      <c r="D6090"/>
      <c r="AL6090">
        <f t="shared" si="665"/>
        <v>0</v>
      </c>
      <c r="AQ6090">
        <f t="shared" si="666"/>
        <v>0</v>
      </c>
      <c r="AR6090" t="str">
        <f>IFERROR(IF(OR(AP6090=338,AP6090=340,AP6090=341,AP6090=342,AP6090="342A",AP6090="342B"),PorcenRet(AP6090,AT6090,AU6090),INDEX(PORCENTAJEBUSCAR,MATCH(AP6090,CódigoRET,0),4)*1),"")</f>
        <v/>
      </c>
      <c r="AS6090">
        <f t="shared" si="667"/>
        <v>0</v>
      </c>
      <c r="BF6090" t="str">
        <f>IFERROR(IF(OR(BD6090=338,BD6090=340,BD6090=341,BD6090=342,BD6090="342A",BD6090="342B"),PorcenRet(BD6090,BH6090,BI6090),INDEX(PORCENTAJEBUSCAR,MATCH(BD6090,CódigoRET,0),4)*1),"")</f>
        <v/>
      </c>
      <c r="BG6090">
        <f t="shared" si="668"/>
        <v>0</v>
      </c>
      <c r="BO6090">
        <f t="shared" si="669"/>
        <v>0</v>
      </c>
      <c r="CC6090">
        <f t="shared" si="670"/>
        <v>0</v>
      </c>
      <c r="CD6090">
        <f t="shared" si="671"/>
        <v>0</v>
      </c>
      <c r="CG6090">
        <f ca="1">IFERROR(INDIRECT("IVA!X"&amp;MATCH(MID(COMPRAS!C5990,1,2)&amp;MID(COMPRAS!F5990,1,2)&amp;MID(COMPRAS!D5990,1,2),IVA!W:W,0)),"SIN COD.")</f>
        <v>0</v>
      </c>
      <c r="CH6090">
        <f ca="1">IFERROR(INDIRECT("IVA!Y"&amp;MATCH(MID(COMPRAS!C5990,1,2)&amp;MID(COMPRAS!F5990,1,2)&amp;MID(COMPRAS!D5990,1,2),IVA!W:W,0)),"SIN COD.")</f>
        <v>0</v>
      </c>
    </row>
    <row r="6091" spans="1:86" x14ac:dyDescent="0.25">
      <c r="A6091"/>
      <c r="B6091"/>
      <c r="D6091"/>
      <c r="AL6091">
        <f t="shared" si="665"/>
        <v>0</v>
      </c>
      <c r="AQ6091">
        <f t="shared" si="666"/>
        <v>0</v>
      </c>
      <c r="AR6091" t="str">
        <f>IFERROR(IF(OR(AP6091=338,AP6091=340,AP6091=341,AP6091=342,AP6091="342A",AP6091="342B"),PorcenRet(AP6091,AT6091,AU6091),INDEX(PORCENTAJEBUSCAR,MATCH(AP6091,CódigoRET,0),4)*1),"")</f>
        <v/>
      </c>
      <c r="AS6091">
        <f t="shared" si="667"/>
        <v>0</v>
      </c>
      <c r="BF6091" t="str">
        <f>IFERROR(IF(OR(BD6091=338,BD6091=340,BD6091=341,BD6091=342,BD6091="342A",BD6091="342B"),PorcenRet(BD6091,BH6091,BI6091),INDEX(PORCENTAJEBUSCAR,MATCH(BD6091,CódigoRET,0),4)*1),"")</f>
        <v/>
      </c>
      <c r="BG6091">
        <f t="shared" si="668"/>
        <v>0</v>
      </c>
      <c r="BO6091">
        <f t="shared" si="669"/>
        <v>0</v>
      </c>
      <c r="CC6091">
        <f t="shared" si="670"/>
        <v>0</v>
      </c>
      <c r="CD6091">
        <f t="shared" si="671"/>
        <v>0</v>
      </c>
      <c r="CG6091">
        <f ca="1">IFERROR(INDIRECT("IVA!X"&amp;MATCH(MID(COMPRAS!C5991,1,2)&amp;MID(COMPRAS!F5991,1,2)&amp;MID(COMPRAS!D5991,1,2),IVA!W:W,0)),"SIN COD.")</f>
        <v>0</v>
      </c>
      <c r="CH6091">
        <f ca="1">IFERROR(INDIRECT("IVA!Y"&amp;MATCH(MID(COMPRAS!C5991,1,2)&amp;MID(COMPRAS!F5991,1,2)&amp;MID(COMPRAS!D5991,1,2),IVA!W:W,0)),"SIN COD.")</f>
        <v>0</v>
      </c>
    </row>
    <row r="6092" spans="1:86" x14ac:dyDescent="0.25">
      <c r="A6092"/>
      <c r="B6092"/>
      <c r="D6092"/>
      <c r="AL6092">
        <f t="shared" si="665"/>
        <v>0</v>
      </c>
      <c r="AQ6092">
        <f t="shared" si="666"/>
        <v>0</v>
      </c>
      <c r="AR6092" t="str">
        <f>IFERROR(IF(OR(AP6092=338,AP6092=340,AP6092=341,AP6092=342,AP6092="342A",AP6092="342B"),PorcenRet(AP6092,AT6092,AU6092),INDEX(PORCENTAJEBUSCAR,MATCH(AP6092,CódigoRET,0),4)*1),"")</f>
        <v/>
      </c>
      <c r="AS6092">
        <f t="shared" si="667"/>
        <v>0</v>
      </c>
      <c r="BF6092" t="str">
        <f>IFERROR(IF(OR(BD6092=338,BD6092=340,BD6092=341,BD6092=342,BD6092="342A",BD6092="342B"),PorcenRet(BD6092,BH6092,BI6092),INDEX(PORCENTAJEBUSCAR,MATCH(BD6092,CódigoRET,0),4)*1),"")</f>
        <v/>
      </c>
      <c r="BG6092">
        <f t="shared" si="668"/>
        <v>0</v>
      </c>
      <c r="BO6092">
        <f t="shared" si="669"/>
        <v>0</v>
      </c>
      <c r="CC6092">
        <f t="shared" si="670"/>
        <v>0</v>
      </c>
      <c r="CD6092">
        <f t="shared" si="671"/>
        <v>0</v>
      </c>
      <c r="CG6092">
        <f ca="1">IFERROR(INDIRECT("IVA!X"&amp;MATCH(MID(COMPRAS!C5992,1,2)&amp;MID(COMPRAS!F5992,1,2)&amp;MID(COMPRAS!D5992,1,2),IVA!W:W,0)),"SIN COD.")</f>
        <v>0</v>
      </c>
      <c r="CH6092">
        <f ca="1">IFERROR(INDIRECT("IVA!Y"&amp;MATCH(MID(COMPRAS!C5992,1,2)&amp;MID(COMPRAS!F5992,1,2)&amp;MID(COMPRAS!D5992,1,2),IVA!W:W,0)),"SIN COD.")</f>
        <v>0</v>
      </c>
    </row>
    <row r="6093" spans="1:86" x14ac:dyDescent="0.25">
      <c r="A6093"/>
      <c r="B6093"/>
      <c r="D6093"/>
      <c r="AL6093">
        <f t="shared" si="665"/>
        <v>0</v>
      </c>
      <c r="AQ6093">
        <f t="shared" si="666"/>
        <v>0</v>
      </c>
      <c r="AR6093" t="str">
        <f>IFERROR(IF(OR(AP6093=338,AP6093=340,AP6093=341,AP6093=342,AP6093="342A",AP6093="342B"),PorcenRet(AP6093,AT6093,AU6093),INDEX(PORCENTAJEBUSCAR,MATCH(AP6093,CódigoRET,0),4)*1),"")</f>
        <v/>
      </c>
      <c r="AS6093">
        <f t="shared" si="667"/>
        <v>0</v>
      </c>
      <c r="BF6093" t="str">
        <f>IFERROR(IF(OR(BD6093=338,BD6093=340,BD6093=341,BD6093=342,BD6093="342A",BD6093="342B"),PorcenRet(BD6093,BH6093,BI6093),INDEX(PORCENTAJEBUSCAR,MATCH(BD6093,CódigoRET,0),4)*1),"")</f>
        <v/>
      </c>
      <c r="BG6093">
        <f t="shared" si="668"/>
        <v>0</v>
      </c>
      <c r="BO6093">
        <f t="shared" si="669"/>
        <v>0</v>
      </c>
      <c r="CC6093">
        <f t="shared" si="670"/>
        <v>0</v>
      </c>
      <c r="CD6093">
        <f t="shared" si="671"/>
        <v>0</v>
      </c>
      <c r="CG6093">
        <f ca="1">IFERROR(INDIRECT("IVA!X"&amp;MATCH(MID(COMPRAS!C5993,1,2)&amp;MID(COMPRAS!F5993,1,2)&amp;MID(COMPRAS!D5993,1,2),IVA!W:W,0)),"SIN COD.")</f>
        <v>0</v>
      </c>
      <c r="CH6093">
        <f ca="1">IFERROR(INDIRECT("IVA!Y"&amp;MATCH(MID(COMPRAS!C5993,1,2)&amp;MID(COMPRAS!F5993,1,2)&amp;MID(COMPRAS!D5993,1,2),IVA!W:W,0)),"SIN COD.")</f>
        <v>0</v>
      </c>
    </row>
    <row r="6094" spans="1:86" x14ac:dyDescent="0.25">
      <c r="A6094"/>
      <c r="B6094"/>
      <c r="D6094"/>
      <c r="AL6094">
        <f t="shared" si="665"/>
        <v>0</v>
      </c>
      <c r="AQ6094">
        <f t="shared" si="666"/>
        <v>0</v>
      </c>
      <c r="AR6094" t="str">
        <f>IFERROR(IF(OR(AP6094=338,AP6094=340,AP6094=341,AP6094=342,AP6094="342A",AP6094="342B"),PorcenRet(AP6094,AT6094,AU6094),INDEX(PORCENTAJEBUSCAR,MATCH(AP6094,CódigoRET,0),4)*1),"")</f>
        <v/>
      </c>
      <c r="AS6094">
        <f t="shared" si="667"/>
        <v>0</v>
      </c>
      <c r="BF6094" t="str">
        <f>IFERROR(IF(OR(BD6094=338,BD6094=340,BD6094=341,BD6094=342,BD6094="342A",BD6094="342B"),PorcenRet(BD6094,BH6094,BI6094),INDEX(PORCENTAJEBUSCAR,MATCH(BD6094,CódigoRET,0),4)*1),"")</f>
        <v/>
      </c>
      <c r="BG6094">
        <f t="shared" si="668"/>
        <v>0</v>
      </c>
      <c r="BO6094">
        <f t="shared" si="669"/>
        <v>0</v>
      </c>
      <c r="CC6094">
        <f t="shared" si="670"/>
        <v>0</v>
      </c>
      <c r="CD6094">
        <f t="shared" si="671"/>
        <v>0</v>
      </c>
      <c r="CG6094">
        <f ca="1">IFERROR(INDIRECT("IVA!X"&amp;MATCH(MID(COMPRAS!C5994,1,2)&amp;MID(COMPRAS!F5994,1,2)&amp;MID(COMPRAS!D5994,1,2),IVA!W:W,0)),"SIN COD.")</f>
        <v>0</v>
      </c>
      <c r="CH6094">
        <f ca="1">IFERROR(INDIRECT("IVA!Y"&amp;MATCH(MID(COMPRAS!C5994,1,2)&amp;MID(COMPRAS!F5994,1,2)&amp;MID(COMPRAS!D5994,1,2),IVA!W:W,0)),"SIN COD.")</f>
        <v>0</v>
      </c>
    </row>
    <row r="6095" spans="1:86" x14ac:dyDescent="0.25">
      <c r="A6095"/>
      <c r="B6095"/>
      <c r="D6095"/>
      <c r="AL6095">
        <f t="shared" si="665"/>
        <v>0</v>
      </c>
      <c r="AQ6095">
        <f t="shared" si="666"/>
        <v>0</v>
      </c>
      <c r="AR6095" t="str">
        <f>IFERROR(IF(OR(AP6095=338,AP6095=340,AP6095=341,AP6095=342,AP6095="342A",AP6095="342B"),PorcenRet(AP6095,AT6095,AU6095),INDEX(PORCENTAJEBUSCAR,MATCH(AP6095,CódigoRET,0),4)*1),"")</f>
        <v/>
      </c>
      <c r="AS6095">
        <f t="shared" si="667"/>
        <v>0</v>
      </c>
      <c r="BF6095" t="str">
        <f>IFERROR(IF(OR(BD6095=338,BD6095=340,BD6095=341,BD6095=342,BD6095="342A",BD6095="342B"),PorcenRet(BD6095,BH6095,BI6095),INDEX(PORCENTAJEBUSCAR,MATCH(BD6095,CódigoRET,0),4)*1),"")</f>
        <v/>
      </c>
      <c r="BG6095">
        <f t="shared" si="668"/>
        <v>0</v>
      </c>
      <c r="BO6095">
        <f t="shared" si="669"/>
        <v>0</v>
      </c>
      <c r="CC6095">
        <f t="shared" si="670"/>
        <v>0</v>
      </c>
      <c r="CD6095">
        <f t="shared" si="671"/>
        <v>0</v>
      </c>
      <c r="CG6095">
        <f ca="1">IFERROR(INDIRECT("IVA!X"&amp;MATCH(MID(COMPRAS!C5995,1,2)&amp;MID(COMPRAS!F5995,1,2)&amp;MID(COMPRAS!D5995,1,2),IVA!W:W,0)),"SIN COD.")</f>
        <v>0</v>
      </c>
      <c r="CH6095">
        <f ca="1">IFERROR(INDIRECT("IVA!Y"&amp;MATCH(MID(COMPRAS!C5995,1,2)&amp;MID(COMPRAS!F5995,1,2)&amp;MID(COMPRAS!D5995,1,2),IVA!W:W,0)),"SIN COD.")</f>
        <v>0</v>
      </c>
    </row>
    <row r="6096" spans="1:86" x14ac:dyDescent="0.25">
      <c r="A6096"/>
      <c r="B6096"/>
      <c r="D6096"/>
      <c r="AL6096">
        <f t="shared" si="665"/>
        <v>0</v>
      </c>
      <c r="AQ6096">
        <f t="shared" si="666"/>
        <v>0</v>
      </c>
      <c r="AR6096" t="str">
        <f>IFERROR(IF(OR(AP6096=338,AP6096=340,AP6096=341,AP6096=342,AP6096="342A",AP6096="342B"),PorcenRet(AP6096,AT6096,AU6096),INDEX(PORCENTAJEBUSCAR,MATCH(AP6096,CódigoRET,0),4)*1),"")</f>
        <v/>
      </c>
      <c r="AS6096">
        <f t="shared" si="667"/>
        <v>0</v>
      </c>
      <c r="BF6096" t="str">
        <f>IFERROR(IF(OR(BD6096=338,BD6096=340,BD6096=341,BD6096=342,BD6096="342A",BD6096="342B"),PorcenRet(BD6096,BH6096,BI6096),INDEX(PORCENTAJEBUSCAR,MATCH(BD6096,CódigoRET,0),4)*1),"")</f>
        <v/>
      </c>
      <c r="BG6096">
        <f t="shared" si="668"/>
        <v>0</v>
      </c>
      <c r="BO6096">
        <f t="shared" si="669"/>
        <v>0</v>
      </c>
      <c r="CC6096">
        <f t="shared" si="670"/>
        <v>0</v>
      </c>
      <c r="CD6096">
        <f t="shared" si="671"/>
        <v>0</v>
      </c>
      <c r="CG6096">
        <f ca="1">IFERROR(INDIRECT("IVA!X"&amp;MATCH(MID(COMPRAS!C5996,1,2)&amp;MID(COMPRAS!F5996,1,2)&amp;MID(COMPRAS!D5996,1,2),IVA!W:W,0)),"SIN COD.")</f>
        <v>0</v>
      </c>
      <c r="CH6096">
        <f ca="1">IFERROR(INDIRECT("IVA!Y"&amp;MATCH(MID(COMPRAS!C5996,1,2)&amp;MID(COMPRAS!F5996,1,2)&amp;MID(COMPRAS!D5996,1,2),IVA!W:W,0)),"SIN COD.")</f>
        <v>0</v>
      </c>
    </row>
    <row r="6097" spans="1:86" x14ac:dyDescent="0.25">
      <c r="A6097"/>
      <c r="B6097"/>
      <c r="D6097"/>
      <c r="AL6097">
        <f t="shared" si="665"/>
        <v>0</v>
      </c>
      <c r="AQ6097">
        <f t="shared" si="666"/>
        <v>0</v>
      </c>
      <c r="AR6097" t="str">
        <f>IFERROR(IF(OR(AP6097=338,AP6097=340,AP6097=341,AP6097=342,AP6097="342A",AP6097="342B"),PorcenRet(AP6097,AT6097,AU6097),INDEX(PORCENTAJEBUSCAR,MATCH(AP6097,CódigoRET,0),4)*1),"")</f>
        <v/>
      </c>
      <c r="AS6097">
        <f t="shared" si="667"/>
        <v>0</v>
      </c>
      <c r="BF6097" t="str">
        <f>IFERROR(IF(OR(BD6097=338,BD6097=340,BD6097=341,BD6097=342,BD6097="342A",BD6097="342B"),PorcenRet(BD6097,BH6097,BI6097),INDEX(PORCENTAJEBUSCAR,MATCH(BD6097,CódigoRET,0),4)*1),"")</f>
        <v/>
      </c>
      <c r="BG6097">
        <f t="shared" si="668"/>
        <v>0</v>
      </c>
      <c r="BO6097">
        <f t="shared" si="669"/>
        <v>0</v>
      </c>
      <c r="CC6097">
        <f t="shared" si="670"/>
        <v>0</v>
      </c>
      <c r="CD6097">
        <f t="shared" si="671"/>
        <v>0</v>
      </c>
      <c r="CG6097">
        <f ca="1">IFERROR(INDIRECT("IVA!X"&amp;MATCH(MID(COMPRAS!C5997,1,2)&amp;MID(COMPRAS!F5997,1,2)&amp;MID(COMPRAS!D5997,1,2),IVA!W:W,0)),"SIN COD.")</f>
        <v>0</v>
      </c>
      <c r="CH6097">
        <f ca="1">IFERROR(INDIRECT("IVA!Y"&amp;MATCH(MID(COMPRAS!C5997,1,2)&amp;MID(COMPRAS!F5997,1,2)&amp;MID(COMPRAS!D5997,1,2),IVA!W:W,0)),"SIN COD.")</f>
        <v>0</v>
      </c>
    </row>
    <row r="6098" spans="1:86" x14ac:dyDescent="0.25">
      <c r="A6098"/>
      <c r="B6098"/>
      <c r="D6098"/>
      <c r="AL6098">
        <f t="shared" si="665"/>
        <v>0</v>
      </c>
      <c r="AQ6098">
        <f t="shared" si="666"/>
        <v>0</v>
      </c>
      <c r="AR6098" t="str">
        <f>IFERROR(IF(OR(AP6098=338,AP6098=340,AP6098=341,AP6098=342,AP6098="342A",AP6098="342B"),PorcenRet(AP6098,AT6098,AU6098),INDEX(PORCENTAJEBUSCAR,MATCH(AP6098,CódigoRET,0),4)*1),"")</f>
        <v/>
      </c>
      <c r="AS6098">
        <f t="shared" si="667"/>
        <v>0</v>
      </c>
      <c r="BF6098" t="str">
        <f>IFERROR(IF(OR(BD6098=338,BD6098=340,BD6098=341,BD6098=342,BD6098="342A",BD6098="342B"),PorcenRet(BD6098,BH6098,BI6098),INDEX(PORCENTAJEBUSCAR,MATCH(BD6098,CódigoRET,0),4)*1),"")</f>
        <v/>
      </c>
      <c r="BG6098">
        <f t="shared" si="668"/>
        <v>0</v>
      </c>
      <c r="BO6098">
        <f t="shared" si="669"/>
        <v>0</v>
      </c>
      <c r="CC6098">
        <f t="shared" si="670"/>
        <v>0</v>
      </c>
      <c r="CD6098">
        <f t="shared" si="671"/>
        <v>0</v>
      </c>
      <c r="CG6098">
        <f ca="1">IFERROR(INDIRECT("IVA!X"&amp;MATCH(MID(COMPRAS!C5998,1,2)&amp;MID(COMPRAS!F5998,1,2)&amp;MID(COMPRAS!D5998,1,2),IVA!W:W,0)),"SIN COD.")</f>
        <v>0</v>
      </c>
      <c r="CH6098">
        <f ca="1">IFERROR(INDIRECT("IVA!Y"&amp;MATCH(MID(COMPRAS!C5998,1,2)&amp;MID(COMPRAS!F5998,1,2)&amp;MID(COMPRAS!D5998,1,2),IVA!W:W,0)),"SIN COD.")</f>
        <v>0</v>
      </c>
    </row>
    <row r="6099" spans="1:86" x14ac:dyDescent="0.25">
      <c r="A6099"/>
      <c r="B6099"/>
      <c r="D6099"/>
      <c r="AL6099">
        <f t="shared" si="665"/>
        <v>0</v>
      </c>
      <c r="AQ6099">
        <f t="shared" si="666"/>
        <v>0</v>
      </c>
      <c r="AR6099" t="str">
        <f>IFERROR(IF(OR(AP6099=338,AP6099=340,AP6099=341,AP6099=342,AP6099="342A",AP6099="342B"),PorcenRet(AP6099,AT6099,AU6099),INDEX(PORCENTAJEBUSCAR,MATCH(AP6099,CódigoRET,0),4)*1),"")</f>
        <v/>
      </c>
      <c r="AS6099">
        <f t="shared" si="667"/>
        <v>0</v>
      </c>
      <c r="BF6099" t="str">
        <f>IFERROR(IF(OR(BD6099=338,BD6099=340,BD6099=341,BD6099=342,BD6099="342A",BD6099="342B"),PorcenRet(BD6099,BH6099,BI6099),INDEX(PORCENTAJEBUSCAR,MATCH(BD6099,CódigoRET,0),4)*1),"")</f>
        <v/>
      </c>
      <c r="BG6099">
        <f t="shared" si="668"/>
        <v>0</v>
      </c>
      <c r="BO6099">
        <f t="shared" si="669"/>
        <v>0</v>
      </c>
      <c r="CC6099">
        <f t="shared" si="670"/>
        <v>0</v>
      </c>
      <c r="CD6099">
        <f t="shared" si="671"/>
        <v>0</v>
      </c>
      <c r="CG6099">
        <f ca="1">IFERROR(INDIRECT("IVA!X"&amp;MATCH(MID(COMPRAS!C5999,1,2)&amp;MID(COMPRAS!F5999,1,2)&amp;MID(COMPRAS!D5999,1,2),IVA!W:W,0)),"SIN COD.")</f>
        <v>0</v>
      </c>
      <c r="CH6099">
        <f ca="1">IFERROR(INDIRECT("IVA!Y"&amp;MATCH(MID(COMPRAS!C5999,1,2)&amp;MID(COMPRAS!F5999,1,2)&amp;MID(COMPRAS!D5999,1,2),IVA!W:W,0)),"SIN COD.")</f>
        <v>0</v>
      </c>
    </row>
    <row r="6100" spans="1:86" x14ac:dyDescent="0.25">
      <c r="A6100"/>
      <c r="B6100"/>
      <c r="D6100"/>
      <c r="AL6100">
        <f t="shared" si="665"/>
        <v>0</v>
      </c>
      <c r="AQ6100">
        <f t="shared" si="666"/>
        <v>0</v>
      </c>
      <c r="AR6100" t="str">
        <f>IFERROR(IF(OR(AP6100=338,AP6100=340,AP6100=341,AP6100=342,AP6100="342A",AP6100="342B"),PorcenRet(AP6100,AT6100,AU6100),INDEX(PORCENTAJEBUSCAR,MATCH(AP6100,CódigoRET,0),4)*1),"")</f>
        <v/>
      </c>
      <c r="AS6100">
        <f t="shared" si="667"/>
        <v>0</v>
      </c>
      <c r="BF6100" t="str">
        <f>IFERROR(IF(OR(BD6100=338,BD6100=340,BD6100=341,BD6100=342,BD6100="342A",BD6100="342B"),PorcenRet(BD6100,BH6100,BI6100),INDEX(PORCENTAJEBUSCAR,MATCH(BD6100,CódigoRET,0),4)*1),"")</f>
        <v/>
      </c>
      <c r="BG6100">
        <f t="shared" si="668"/>
        <v>0</v>
      </c>
      <c r="BO6100">
        <f t="shared" si="669"/>
        <v>0</v>
      </c>
      <c r="CC6100">
        <f t="shared" si="670"/>
        <v>0</v>
      </c>
      <c r="CD6100">
        <f t="shared" si="671"/>
        <v>0</v>
      </c>
      <c r="CG6100">
        <f ca="1">IFERROR(INDIRECT("IVA!X"&amp;MATCH(MID(COMPRAS!C6000,1,2)&amp;MID(COMPRAS!F6000,1,2)&amp;MID(COMPRAS!D6000,1,2),IVA!W:W,0)),"SIN COD.")</f>
        <v>0</v>
      </c>
      <c r="CH6100">
        <f ca="1">IFERROR(INDIRECT("IVA!Y"&amp;MATCH(MID(COMPRAS!C6000,1,2)&amp;MID(COMPRAS!F6000,1,2)&amp;MID(COMPRAS!D6000,1,2),IVA!W:W,0)),"SIN COD.")</f>
        <v>0</v>
      </c>
    </row>
    <row r="6101" spans="1:86" x14ac:dyDescent="0.25">
      <c r="A6101"/>
      <c r="B6101"/>
      <c r="D6101"/>
      <c r="AL6101">
        <f t="shared" si="665"/>
        <v>0</v>
      </c>
      <c r="AQ6101">
        <f t="shared" si="666"/>
        <v>0</v>
      </c>
      <c r="AR6101" t="str">
        <f>IFERROR(IF(OR(AP6101=338,AP6101=340,AP6101=341,AP6101=342,AP6101="342A",AP6101="342B"),PorcenRet(AP6101,AT6101,AU6101),INDEX(PORCENTAJEBUSCAR,MATCH(AP6101,CódigoRET,0),4)*1),"")</f>
        <v/>
      </c>
      <c r="AS6101">
        <f t="shared" si="667"/>
        <v>0</v>
      </c>
      <c r="BF6101" t="str">
        <f>IFERROR(IF(OR(BD6101=338,BD6101=340,BD6101=341,BD6101=342,BD6101="342A",BD6101="342B"),PorcenRet(BD6101,BH6101,BI6101),INDEX(PORCENTAJEBUSCAR,MATCH(BD6101,CódigoRET,0),4)*1),"")</f>
        <v/>
      </c>
      <c r="BG6101">
        <f t="shared" si="668"/>
        <v>0</v>
      </c>
      <c r="BO6101">
        <f t="shared" si="669"/>
        <v>0</v>
      </c>
      <c r="CC6101">
        <f t="shared" si="670"/>
        <v>0</v>
      </c>
      <c r="CD6101">
        <f t="shared" si="671"/>
        <v>0</v>
      </c>
      <c r="CG6101">
        <f ca="1">IFERROR(INDIRECT("IVA!X"&amp;MATCH(MID(COMPRAS!C6001,1,2)&amp;MID(COMPRAS!F6001,1,2)&amp;MID(COMPRAS!D6001,1,2),IVA!W:W,0)),"SIN COD.")</f>
        <v>0</v>
      </c>
      <c r="CH6101">
        <f ca="1">IFERROR(INDIRECT("IVA!Y"&amp;MATCH(MID(COMPRAS!C6001,1,2)&amp;MID(COMPRAS!F6001,1,2)&amp;MID(COMPRAS!D6001,1,2),IVA!W:W,0)),"SIN COD.")</f>
        <v>0</v>
      </c>
    </row>
    <row r="6102" spans="1:86" x14ac:dyDescent="0.25">
      <c r="A6102"/>
      <c r="B6102"/>
      <c r="D6102"/>
      <c r="AL6102">
        <f t="shared" si="665"/>
        <v>0</v>
      </c>
      <c r="AQ6102">
        <f t="shared" si="666"/>
        <v>0</v>
      </c>
      <c r="AR6102" t="str">
        <f>IFERROR(IF(OR(AP6102=338,AP6102=340,AP6102=341,AP6102=342,AP6102="342A",AP6102="342B"),PorcenRet(AP6102,AT6102,AU6102),INDEX(PORCENTAJEBUSCAR,MATCH(AP6102,CódigoRET,0),4)*1),"")</f>
        <v/>
      </c>
      <c r="AS6102">
        <f t="shared" si="667"/>
        <v>0</v>
      </c>
      <c r="BF6102" t="str">
        <f>IFERROR(IF(OR(BD6102=338,BD6102=340,BD6102=341,BD6102=342,BD6102="342A",BD6102="342B"),PorcenRet(BD6102,BH6102,BI6102),INDEX(PORCENTAJEBUSCAR,MATCH(BD6102,CódigoRET,0),4)*1),"")</f>
        <v/>
      </c>
      <c r="BG6102">
        <f t="shared" si="668"/>
        <v>0</v>
      </c>
      <c r="BO6102">
        <f t="shared" si="669"/>
        <v>0</v>
      </c>
      <c r="CC6102">
        <f t="shared" si="670"/>
        <v>0</v>
      </c>
      <c r="CD6102">
        <f t="shared" si="671"/>
        <v>0</v>
      </c>
      <c r="CG6102">
        <f ca="1">IFERROR(INDIRECT("IVA!X"&amp;MATCH(MID(COMPRAS!C6002,1,2)&amp;MID(COMPRAS!F6002,1,2)&amp;MID(COMPRAS!D6002,1,2),IVA!W:W,0)),"SIN COD.")</f>
        <v>0</v>
      </c>
      <c r="CH6102">
        <f ca="1">IFERROR(INDIRECT("IVA!Y"&amp;MATCH(MID(COMPRAS!C6002,1,2)&amp;MID(COMPRAS!F6002,1,2)&amp;MID(COMPRAS!D6002,1,2),IVA!W:W,0)),"SIN COD.")</f>
        <v>0</v>
      </c>
    </row>
    <row r="6103" spans="1:86" x14ac:dyDescent="0.25">
      <c r="A6103"/>
      <c r="B6103"/>
      <c r="D6103"/>
      <c r="AL6103">
        <f t="shared" si="665"/>
        <v>0</v>
      </c>
      <c r="AQ6103">
        <f t="shared" si="666"/>
        <v>0</v>
      </c>
      <c r="AR6103" t="str">
        <f>IFERROR(IF(OR(AP6103=338,AP6103=340,AP6103=341,AP6103=342,AP6103="342A",AP6103="342B"),PorcenRet(AP6103,AT6103,AU6103),INDEX(PORCENTAJEBUSCAR,MATCH(AP6103,CódigoRET,0),4)*1),"")</f>
        <v/>
      </c>
      <c r="AS6103">
        <f t="shared" si="667"/>
        <v>0</v>
      </c>
      <c r="BF6103" t="str">
        <f>IFERROR(IF(OR(BD6103=338,BD6103=340,BD6103=341,BD6103=342,BD6103="342A",BD6103="342B"),PorcenRet(BD6103,BH6103,BI6103),INDEX(PORCENTAJEBUSCAR,MATCH(BD6103,CódigoRET,0),4)*1),"")</f>
        <v/>
      </c>
      <c r="BG6103">
        <f t="shared" si="668"/>
        <v>0</v>
      </c>
      <c r="BO6103">
        <f t="shared" si="669"/>
        <v>0</v>
      </c>
      <c r="CC6103">
        <f t="shared" si="670"/>
        <v>0</v>
      </c>
      <c r="CD6103">
        <f t="shared" si="671"/>
        <v>0</v>
      </c>
      <c r="CG6103">
        <f ca="1">IFERROR(INDIRECT("IVA!X"&amp;MATCH(MID(COMPRAS!C6003,1,2)&amp;MID(COMPRAS!F6003,1,2)&amp;MID(COMPRAS!D6003,1,2),IVA!W:W,0)),"SIN COD.")</f>
        <v>0</v>
      </c>
      <c r="CH6103">
        <f ca="1">IFERROR(INDIRECT("IVA!Y"&amp;MATCH(MID(COMPRAS!C6003,1,2)&amp;MID(COMPRAS!F6003,1,2)&amp;MID(COMPRAS!D6003,1,2),IVA!W:W,0)),"SIN COD.")</f>
        <v>0</v>
      </c>
    </row>
    <row r="6104" spans="1:86" x14ac:dyDescent="0.25">
      <c r="A6104"/>
      <c r="B6104"/>
      <c r="D6104"/>
      <c r="AL6104">
        <f t="shared" si="665"/>
        <v>0</v>
      </c>
      <c r="AQ6104">
        <f t="shared" si="666"/>
        <v>0</v>
      </c>
      <c r="AR6104" t="str">
        <f>IFERROR(IF(OR(AP6104=338,AP6104=340,AP6104=341,AP6104=342,AP6104="342A",AP6104="342B"),PorcenRet(AP6104,AT6104,AU6104),INDEX(PORCENTAJEBUSCAR,MATCH(AP6104,CódigoRET,0),4)*1),"")</f>
        <v/>
      </c>
      <c r="AS6104">
        <f t="shared" si="667"/>
        <v>0</v>
      </c>
      <c r="BF6104" t="str">
        <f>IFERROR(IF(OR(BD6104=338,BD6104=340,BD6104=341,BD6104=342,BD6104="342A",BD6104="342B"),PorcenRet(BD6104,BH6104,BI6104),INDEX(PORCENTAJEBUSCAR,MATCH(BD6104,CódigoRET,0),4)*1),"")</f>
        <v/>
      </c>
      <c r="BG6104">
        <f t="shared" si="668"/>
        <v>0</v>
      </c>
      <c r="BO6104">
        <f t="shared" si="669"/>
        <v>0</v>
      </c>
      <c r="CC6104">
        <f t="shared" si="670"/>
        <v>0</v>
      </c>
      <c r="CD6104">
        <f t="shared" si="671"/>
        <v>0</v>
      </c>
      <c r="CG6104">
        <f ca="1">IFERROR(INDIRECT("IVA!X"&amp;MATCH(MID(COMPRAS!C6004,1,2)&amp;MID(COMPRAS!F6004,1,2)&amp;MID(COMPRAS!D6004,1,2),IVA!W:W,0)),"SIN COD.")</f>
        <v>0</v>
      </c>
      <c r="CH6104">
        <f ca="1">IFERROR(INDIRECT("IVA!Y"&amp;MATCH(MID(COMPRAS!C6004,1,2)&amp;MID(COMPRAS!F6004,1,2)&amp;MID(COMPRAS!D6004,1,2),IVA!W:W,0)),"SIN COD.")</f>
        <v>0</v>
      </c>
    </row>
    <row r="6105" spans="1:86" x14ac:dyDescent="0.25">
      <c r="A6105"/>
      <c r="B6105"/>
      <c r="D6105"/>
      <c r="AL6105">
        <f t="shared" si="665"/>
        <v>0</v>
      </c>
      <c r="AQ6105">
        <f t="shared" si="666"/>
        <v>0</v>
      </c>
      <c r="AR6105" t="str">
        <f>IFERROR(IF(OR(AP6105=338,AP6105=340,AP6105=341,AP6105=342,AP6105="342A",AP6105="342B"),PorcenRet(AP6105,AT6105,AU6105),INDEX(PORCENTAJEBUSCAR,MATCH(AP6105,CódigoRET,0),4)*1),"")</f>
        <v/>
      </c>
      <c r="AS6105">
        <f t="shared" si="667"/>
        <v>0</v>
      </c>
      <c r="BF6105" t="str">
        <f>IFERROR(IF(OR(BD6105=338,BD6105=340,BD6105=341,BD6105=342,BD6105="342A",BD6105="342B"),PorcenRet(BD6105,BH6105,BI6105),INDEX(PORCENTAJEBUSCAR,MATCH(BD6105,CódigoRET,0),4)*1),"")</f>
        <v/>
      </c>
      <c r="BG6105">
        <f t="shared" si="668"/>
        <v>0</v>
      </c>
      <c r="BO6105">
        <f t="shared" si="669"/>
        <v>0</v>
      </c>
      <c r="CC6105">
        <f t="shared" si="670"/>
        <v>0</v>
      </c>
      <c r="CD6105">
        <f t="shared" si="671"/>
        <v>0</v>
      </c>
      <c r="CG6105">
        <f ca="1">IFERROR(INDIRECT("IVA!X"&amp;MATCH(MID(COMPRAS!C6005,1,2)&amp;MID(COMPRAS!F6005,1,2)&amp;MID(COMPRAS!D6005,1,2),IVA!W:W,0)),"SIN COD.")</f>
        <v>0</v>
      </c>
      <c r="CH6105">
        <f ca="1">IFERROR(INDIRECT("IVA!Y"&amp;MATCH(MID(COMPRAS!C6005,1,2)&amp;MID(COMPRAS!F6005,1,2)&amp;MID(COMPRAS!D6005,1,2),IVA!W:W,0)),"SIN COD.")</f>
        <v>0</v>
      </c>
    </row>
    <row r="6106" spans="1:86" x14ac:dyDescent="0.25">
      <c r="A6106"/>
      <c r="B6106"/>
      <c r="D6106"/>
      <c r="AL6106">
        <f t="shared" si="665"/>
        <v>0</v>
      </c>
      <c r="AQ6106">
        <f t="shared" si="666"/>
        <v>0</v>
      </c>
      <c r="AR6106" t="str">
        <f>IFERROR(IF(OR(AP6106=338,AP6106=340,AP6106=341,AP6106=342,AP6106="342A",AP6106="342B"),PorcenRet(AP6106,AT6106,AU6106),INDEX(PORCENTAJEBUSCAR,MATCH(AP6106,CódigoRET,0),4)*1),"")</f>
        <v/>
      </c>
      <c r="AS6106">
        <f t="shared" si="667"/>
        <v>0</v>
      </c>
      <c r="BF6106" t="str">
        <f>IFERROR(IF(OR(BD6106=338,BD6106=340,BD6106=341,BD6106=342,BD6106="342A",BD6106="342B"),PorcenRet(BD6106,BH6106,BI6106),INDEX(PORCENTAJEBUSCAR,MATCH(BD6106,CódigoRET,0),4)*1),"")</f>
        <v/>
      </c>
      <c r="BG6106">
        <f t="shared" si="668"/>
        <v>0</v>
      </c>
      <c r="BO6106">
        <f t="shared" si="669"/>
        <v>0</v>
      </c>
      <c r="CC6106">
        <f t="shared" si="670"/>
        <v>0</v>
      </c>
      <c r="CD6106">
        <f t="shared" si="671"/>
        <v>0</v>
      </c>
      <c r="CG6106">
        <f ca="1">IFERROR(INDIRECT("IVA!X"&amp;MATCH(MID(COMPRAS!C6006,1,2)&amp;MID(COMPRAS!F6006,1,2)&amp;MID(COMPRAS!D6006,1,2),IVA!W:W,0)),"SIN COD.")</f>
        <v>0</v>
      </c>
      <c r="CH6106">
        <f ca="1">IFERROR(INDIRECT("IVA!Y"&amp;MATCH(MID(COMPRAS!C6006,1,2)&amp;MID(COMPRAS!F6006,1,2)&amp;MID(COMPRAS!D6006,1,2),IVA!W:W,0)),"SIN COD.")</f>
        <v>0</v>
      </c>
    </row>
    <row r="6107" spans="1:86" x14ac:dyDescent="0.25">
      <c r="A6107"/>
      <c r="B6107"/>
      <c r="D6107"/>
      <c r="AL6107">
        <f t="shared" si="665"/>
        <v>0</v>
      </c>
      <c r="AQ6107">
        <f t="shared" si="666"/>
        <v>0</v>
      </c>
      <c r="AR6107" t="str">
        <f>IFERROR(IF(OR(AP6107=338,AP6107=340,AP6107=341,AP6107=342,AP6107="342A",AP6107="342B"),PorcenRet(AP6107,AT6107,AU6107),INDEX(PORCENTAJEBUSCAR,MATCH(AP6107,CódigoRET,0),4)*1),"")</f>
        <v/>
      </c>
      <c r="AS6107">
        <f t="shared" si="667"/>
        <v>0</v>
      </c>
      <c r="BF6107" t="str">
        <f>IFERROR(IF(OR(BD6107=338,BD6107=340,BD6107=341,BD6107=342,BD6107="342A",BD6107="342B"),PorcenRet(BD6107,BH6107,BI6107),INDEX(PORCENTAJEBUSCAR,MATCH(BD6107,CódigoRET,0),4)*1),"")</f>
        <v/>
      </c>
      <c r="BG6107">
        <f t="shared" si="668"/>
        <v>0</v>
      </c>
      <c r="BO6107">
        <f t="shared" si="669"/>
        <v>0</v>
      </c>
      <c r="CC6107">
        <f t="shared" si="670"/>
        <v>0</v>
      </c>
      <c r="CD6107">
        <f t="shared" si="671"/>
        <v>0</v>
      </c>
      <c r="CG6107">
        <f ca="1">IFERROR(INDIRECT("IVA!X"&amp;MATCH(MID(COMPRAS!C6007,1,2)&amp;MID(COMPRAS!F6007,1,2)&amp;MID(COMPRAS!D6007,1,2),IVA!W:W,0)),"SIN COD.")</f>
        <v>0</v>
      </c>
      <c r="CH6107">
        <f ca="1">IFERROR(INDIRECT("IVA!Y"&amp;MATCH(MID(COMPRAS!C6007,1,2)&amp;MID(COMPRAS!F6007,1,2)&amp;MID(COMPRAS!D6007,1,2),IVA!W:W,0)),"SIN COD.")</f>
        <v>0</v>
      </c>
    </row>
    <row r="6108" spans="1:86" x14ac:dyDescent="0.25">
      <c r="A6108"/>
      <c r="B6108"/>
      <c r="D6108"/>
      <c r="AL6108">
        <f t="shared" si="665"/>
        <v>0</v>
      </c>
      <c r="AQ6108">
        <f t="shared" si="666"/>
        <v>0</v>
      </c>
      <c r="AR6108" t="str">
        <f>IFERROR(IF(OR(AP6108=338,AP6108=340,AP6108=341,AP6108=342,AP6108="342A",AP6108="342B"),PorcenRet(AP6108,AT6108,AU6108),INDEX(PORCENTAJEBUSCAR,MATCH(AP6108,CódigoRET,0),4)*1),"")</f>
        <v/>
      </c>
      <c r="AS6108">
        <f t="shared" si="667"/>
        <v>0</v>
      </c>
      <c r="BF6108" t="str">
        <f>IFERROR(IF(OR(BD6108=338,BD6108=340,BD6108=341,BD6108=342,BD6108="342A",BD6108="342B"),PorcenRet(BD6108,BH6108,BI6108),INDEX(PORCENTAJEBUSCAR,MATCH(BD6108,CódigoRET,0),4)*1),"")</f>
        <v/>
      </c>
      <c r="BG6108">
        <f t="shared" si="668"/>
        <v>0</v>
      </c>
      <c r="BO6108">
        <f t="shared" si="669"/>
        <v>0</v>
      </c>
      <c r="CC6108">
        <f t="shared" si="670"/>
        <v>0</v>
      </c>
      <c r="CD6108">
        <f t="shared" si="671"/>
        <v>0</v>
      </c>
      <c r="CG6108">
        <f ca="1">IFERROR(INDIRECT("IVA!X"&amp;MATCH(MID(COMPRAS!C6008,1,2)&amp;MID(COMPRAS!F6008,1,2)&amp;MID(COMPRAS!D6008,1,2),IVA!W:W,0)),"SIN COD.")</f>
        <v>0</v>
      </c>
      <c r="CH6108">
        <f ca="1">IFERROR(INDIRECT("IVA!Y"&amp;MATCH(MID(COMPRAS!C6008,1,2)&amp;MID(COMPRAS!F6008,1,2)&amp;MID(COMPRAS!D6008,1,2),IVA!W:W,0)),"SIN COD.")</f>
        <v>0</v>
      </c>
    </row>
    <row r="6109" spans="1:86" x14ac:dyDescent="0.25">
      <c r="A6109"/>
      <c r="B6109"/>
      <c r="D6109"/>
      <c r="AL6109">
        <f t="shared" si="665"/>
        <v>0</v>
      </c>
      <c r="AQ6109">
        <f t="shared" si="666"/>
        <v>0</v>
      </c>
      <c r="AR6109" t="str">
        <f>IFERROR(IF(OR(AP6109=338,AP6109=340,AP6109=341,AP6109=342,AP6109="342A",AP6109="342B"),PorcenRet(AP6109,AT6109,AU6109),INDEX(PORCENTAJEBUSCAR,MATCH(AP6109,CódigoRET,0),4)*1),"")</f>
        <v/>
      </c>
      <c r="AS6109">
        <f t="shared" si="667"/>
        <v>0</v>
      </c>
      <c r="BF6109" t="str">
        <f>IFERROR(IF(OR(BD6109=338,BD6109=340,BD6109=341,BD6109=342,BD6109="342A",BD6109="342B"),PorcenRet(BD6109,BH6109,BI6109),INDEX(PORCENTAJEBUSCAR,MATCH(BD6109,CódigoRET,0),4)*1),"")</f>
        <v/>
      </c>
      <c r="BG6109">
        <f t="shared" si="668"/>
        <v>0</v>
      </c>
      <c r="BO6109">
        <f t="shared" si="669"/>
        <v>0</v>
      </c>
      <c r="CC6109">
        <f t="shared" si="670"/>
        <v>0</v>
      </c>
      <c r="CD6109">
        <f t="shared" si="671"/>
        <v>0</v>
      </c>
      <c r="CG6109">
        <f ca="1">IFERROR(INDIRECT("IVA!X"&amp;MATCH(MID(COMPRAS!C6009,1,2)&amp;MID(COMPRAS!F6009,1,2)&amp;MID(COMPRAS!D6009,1,2),IVA!W:W,0)),"SIN COD.")</f>
        <v>0</v>
      </c>
      <c r="CH6109">
        <f ca="1">IFERROR(INDIRECT("IVA!Y"&amp;MATCH(MID(COMPRAS!C6009,1,2)&amp;MID(COMPRAS!F6009,1,2)&amp;MID(COMPRAS!D6009,1,2),IVA!W:W,0)),"SIN COD.")</f>
        <v>0</v>
      </c>
    </row>
    <row r="6110" spans="1:86" x14ac:dyDescent="0.25">
      <c r="A6110"/>
      <c r="B6110"/>
      <c r="D6110"/>
      <c r="AL6110">
        <f t="shared" si="665"/>
        <v>0</v>
      </c>
      <c r="AQ6110">
        <f t="shared" si="666"/>
        <v>0</v>
      </c>
      <c r="AR6110" t="str">
        <f>IFERROR(IF(OR(AP6110=338,AP6110=340,AP6110=341,AP6110=342,AP6110="342A",AP6110="342B"),PorcenRet(AP6110,AT6110,AU6110),INDEX(PORCENTAJEBUSCAR,MATCH(AP6110,CódigoRET,0),4)*1),"")</f>
        <v/>
      </c>
      <c r="AS6110">
        <f t="shared" si="667"/>
        <v>0</v>
      </c>
      <c r="BF6110" t="str">
        <f>IFERROR(IF(OR(BD6110=338,BD6110=340,BD6110=341,BD6110=342,BD6110="342A",BD6110="342B"),PorcenRet(BD6110,BH6110,BI6110),INDEX(PORCENTAJEBUSCAR,MATCH(BD6110,CódigoRET,0),4)*1),"")</f>
        <v/>
      </c>
      <c r="BG6110">
        <f t="shared" si="668"/>
        <v>0</v>
      </c>
      <c r="BO6110">
        <f t="shared" si="669"/>
        <v>0</v>
      </c>
      <c r="CC6110">
        <f t="shared" si="670"/>
        <v>0</v>
      </c>
      <c r="CD6110">
        <f t="shared" si="671"/>
        <v>0</v>
      </c>
      <c r="CG6110">
        <f ca="1">IFERROR(INDIRECT("IVA!X"&amp;MATCH(MID(COMPRAS!C6010,1,2)&amp;MID(COMPRAS!F6010,1,2)&amp;MID(COMPRAS!D6010,1,2),IVA!W:W,0)),"SIN COD.")</f>
        <v>0</v>
      </c>
      <c r="CH6110">
        <f ca="1">IFERROR(INDIRECT("IVA!Y"&amp;MATCH(MID(COMPRAS!C6010,1,2)&amp;MID(COMPRAS!F6010,1,2)&amp;MID(COMPRAS!D6010,1,2),IVA!W:W,0)),"SIN COD.")</f>
        <v>0</v>
      </c>
    </row>
    <row r="6111" spans="1:86" x14ac:dyDescent="0.25">
      <c r="A6111"/>
      <c r="B6111"/>
      <c r="D6111"/>
      <c r="AL6111">
        <f t="shared" si="665"/>
        <v>0</v>
      </c>
      <c r="AQ6111">
        <f t="shared" si="666"/>
        <v>0</v>
      </c>
      <c r="AR6111" t="str">
        <f>IFERROR(IF(OR(AP6111=338,AP6111=340,AP6111=341,AP6111=342,AP6111="342A",AP6111="342B"),PorcenRet(AP6111,AT6111,AU6111),INDEX(PORCENTAJEBUSCAR,MATCH(AP6111,CódigoRET,0),4)*1),"")</f>
        <v/>
      </c>
      <c r="AS6111">
        <f t="shared" si="667"/>
        <v>0</v>
      </c>
      <c r="BF6111" t="str">
        <f>IFERROR(IF(OR(BD6111=338,BD6111=340,BD6111=341,BD6111=342,BD6111="342A",BD6111="342B"),PorcenRet(BD6111,BH6111,BI6111),INDEX(PORCENTAJEBUSCAR,MATCH(BD6111,CódigoRET,0),4)*1),"")</f>
        <v/>
      </c>
      <c r="BG6111">
        <f t="shared" si="668"/>
        <v>0</v>
      </c>
      <c r="BO6111">
        <f t="shared" si="669"/>
        <v>0</v>
      </c>
      <c r="CC6111">
        <f t="shared" si="670"/>
        <v>0</v>
      </c>
      <c r="CD6111">
        <f t="shared" si="671"/>
        <v>0</v>
      </c>
      <c r="CG6111">
        <f ca="1">IFERROR(INDIRECT("IVA!X"&amp;MATCH(MID(COMPRAS!C6011,1,2)&amp;MID(COMPRAS!F6011,1,2)&amp;MID(COMPRAS!D6011,1,2),IVA!W:W,0)),"SIN COD.")</f>
        <v>0</v>
      </c>
      <c r="CH6111">
        <f ca="1">IFERROR(INDIRECT("IVA!Y"&amp;MATCH(MID(COMPRAS!C6011,1,2)&amp;MID(COMPRAS!F6011,1,2)&amp;MID(COMPRAS!D6011,1,2),IVA!W:W,0)),"SIN COD.")</f>
        <v>0</v>
      </c>
    </row>
    <row r="6112" spans="1:86" x14ac:dyDescent="0.25">
      <c r="A6112"/>
      <c r="B6112"/>
      <c r="D6112"/>
      <c r="AL6112">
        <f t="shared" si="665"/>
        <v>0</v>
      </c>
      <c r="AQ6112">
        <f t="shared" si="666"/>
        <v>0</v>
      </c>
      <c r="AR6112" t="str">
        <f>IFERROR(IF(OR(AP6112=338,AP6112=340,AP6112=341,AP6112=342,AP6112="342A",AP6112="342B"),PorcenRet(AP6112,AT6112,AU6112),INDEX(PORCENTAJEBUSCAR,MATCH(AP6112,CódigoRET,0),4)*1),"")</f>
        <v/>
      </c>
      <c r="AS6112">
        <f t="shared" si="667"/>
        <v>0</v>
      </c>
      <c r="BF6112" t="str">
        <f>IFERROR(IF(OR(BD6112=338,BD6112=340,BD6112=341,BD6112=342,BD6112="342A",BD6112="342B"),PorcenRet(BD6112,BH6112,BI6112),INDEX(PORCENTAJEBUSCAR,MATCH(BD6112,CódigoRET,0),4)*1),"")</f>
        <v/>
      </c>
      <c r="BG6112">
        <f t="shared" si="668"/>
        <v>0</v>
      </c>
      <c r="BO6112">
        <f t="shared" si="669"/>
        <v>0</v>
      </c>
      <c r="CC6112">
        <f t="shared" si="670"/>
        <v>0</v>
      </c>
      <c r="CD6112">
        <f t="shared" si="671"/>
        <v>0</v>
      </c>
      <c r="CG6112">
        <f ca="1">IFERROR(INDIRECT("IVA!X"&amp;MATCH(MID(COMPRAS!C6012,1,2)&amp;MID(COMPRAS!F6012,1,2)&amp;MID(COMPRAS!D6012,1,2),IVA!W:W,0)),"SIN COD.")</f>
        <v>0</v>
      </c>
      <c r="CH6112">
        <f ca="1">IFERROR(INDIRECT("IVA!Y"&amp;MATCH(MID(COMPRAS!C6012,1,2)&amp;MID(COMPRAS!F6012,1,2)&amp;MID(COMPRAS!D6012,1,2),IVA!W:W,0)),"SIN COD.")</f>
        <v>0</v>
      </c>
    </row>
    <row r="6113" spans="1:86" x14ac:dyDescent="0.25">
      <c r="A6113"/>
      <c r="B6113"/>
      <c r="D6113"/>
      <c r="AL6113">
        <f t="shared" si="665"/>
        <v>0</v>
      </c>
      <c r="AQ6113">
        <f t="shared" si="666"/>
        <v>0</v>
      </c>
      <c r="AR6113" t="str">
        <f>IFERROR(IF(OR(AP6113=338,AP6113=340,AP6113=341,AP6113=342,AP6113="342A",AP6113="342B"),PorcenRet(AP6113,AT6113,AU6113),INDEX(PORCENTAJEBUSCAR,MATCH(AP6113,CódigoRET,0),4)*1),"")</f>
        <v/>
      </c>
      <c r="AS6113">
        <f t="shared" si="667"/>
        <v>0</v>
      </c>
      <c r="BF6113" t="str">
        <f>IFERROR(IF(OR(BD6113=338,BD6113=340,BD6113=341,BD6113=342,BD6113="342A",BD6113="342B"),PorcenRet(BD6113,BH6113,BI6113),INDEX(PORCENTAJEBUSCAR,MATCH(BD6113,CódigoRET,0),4)*1),"")</f>
        <v/>
      </c>
      <c r="BG6113">
        <f t="shared" si="668"/>
        <v>0</v>
      </c>
      <c r="BO6113">
        <f t="shared" si="669"/>
        <v>0</v>
      </c>
      <c r="CC6113">
        <f t="shared" si="670"/>
        <v>0</v>
      </c>
      <c r="CD6113">
        <f t="shared" si="671"/>
        <v>0</v>
      </c>
      <c r="CG6113">
        <f ca="1">IFERROR(INDIRECT("IVA!X"&amp;MATCH(MID(COMPRAS!C6013,1,2)&amp;MID(COMPRAS!F6013,1,2)&amp;MID(COMPRAS!D6013,1,2),IVA!W:W,0)),"SIN COD.")</f>
        <v>0</v>
      </c>
      <c r="CH6113">
        <f ca="1">IFERROR(INDIRECT("IVA!Y"&amp;MATCH(MID(COMPRAS!C6013,1,2)&amp;MID(COMPRAS!F6013,1,2)&amp;MID(COMPRAS!D6013,1,2),IVA!W:W,0)),"SIN COD.")</f>
        <v>0</v>
      </c>
    </row>
    <row r="6114" spans="1:86" x14ac:dyDescent="0.25">
      <c r="A6114"/>
      <c r="B6114"/>
      <c r="D6114"/>
      <c r="AL6114">
        <f t="shared" si="665"/>
        <v>0</v>
      </c>
      <c r="AQ6114">
        <f t="shared" si="666"/>
        <v>0</v>
      </c>
      <c r="AR6114" t="str">
        <f>IFERROR(IF(OR(AP6114=338,AP6114=340,AP6114=341,AP6114=342,AP6114="342A",AP6114="342B"),PorcenRet(AP6114,AT6114,AU6114),INDEX(PORCENTAJEBUSCAR,MATCH(AP6114,CódigoRET,0),4)*1),"")</f>
        <v/>
      </c>
      <c r="AS6114">
        <f t="shared" si="667"/>
        <v>0</v>
      </c>
      <c r="BF6114" t="str">
        <f>IFERROR(IF(OR(BD6114=338,BD6114=340,BD6114=341,BD6114=342,BD6114="342A",BD6114="342B"),PorcenRet(BD6114,BH6114,BI6114),INDEX(PORCENTAJEBUSCAR,MATCH(BD6114,CódigoRET,0),4)*1),"")</f>
        <v/>
      </c>
      <c r="BG6114">
        <f t="shared" si="668"/>
        <v>0</v>
      </c>
      <c r="BO6114">
        <f t="shared" si="669"/>
        <v>0</v>
      </c>
      <c r="CC6114">
        <f t="shared" si="670"/>
        <v>0</v>
      </c>
      <c r="CD6114">
        <f t="shared" si="671"/>
        <v>0</v>
      </c>
      <c r="CG6114">
        <f ca="1">IFERROR(INDIRECT("IVA!X"&amp;MATCH(MID(COMPRAS!C6014,1,2)&amp;MID(COMPRAS!F6014,1,2)&amp;MID(COMPRAS!D6014,1,2),IVA!W:W,0)),"SIN COD.")</f>
        <v>0</v>
      </c>
      <c r="CH6114">
        <f ca="1">IFERROR(INDIRECT("IVA!Y"&amp;MATCH(MID(COMPRAS!C6014,1,2)&amp;MID(COMPRAS!F6014,1,2)&amp;MID(COMPRAS!D6014,1,2),IVA!W:W,0)),"SIN COD.")</f>
        <v>0</v>
      </c>
    </row>
    <row r="6115" spans="1:86" x14ac:dyDescent="0.25">
      <c r="A6115"/>
      <c r="B6115"/>
      <c r="D6115"/>
      <c r="AL6115">
        <f t="shared" si="665"/>
        <v>0</v>
      </c>
      <c r="AQ6115">
        <f t="shared" si="666"/>
        <v>0</v>
      </c>
      <c r="AR6115" t="str">
        <f>IFERROR(IF(OR(AP6115=338,AP6115=340,AP6115=341,AP6115=342,AP6115="342A",AP6115="342B"),PorcenRet(AP6115,AT6115,AU6115),INDEX(PORCENTAJEBUSCAR,MATCH(AP6115,CódigoRET,0),4)*1),"")</f>
        <v/>
      </c>
      <c r="AS6115">
        <f t="shared" si="667"/>
        <v>0</v>
      </c>
      <c r="BF6115" t="str">
        <f>IFERROR(IF(OR(BD6115=338,BD6115=340,BD6115=341,BD6115=342,BD6115="342A",BD6115="342B"),PorcenRet(BD6115,BH6115,BI6115),INDEX(PORCENTAJEBUSCAR,MATCH(BD6115,CódigoRET,0),4)*1),"")</f>
        <v/>
      </c>
      <c r="BG6115">
        <f t="shared" si="668"/>
        <v>0</v>
      </c>
      <c r="BO6115">
        <f t="shared" si="669"/>
        <v>0</v>
      </c>
      <c r="CC6115">
        <f t="shared" si="670"/>
        <v>0</v>
      </c>
      <c r="CD6115">
        <f t="shared" si="671"/>
        <v>0</v>
      </c>
      <c r="CG6115">
        <f ca="1">IFERROR(INDIRECT("IVA!X"&amp;MATCH(MID(COMPRAS!C6015,1,2)&amp;MID(COMPRAS!F6015,1,2)&amp;MID(COMPRAS!D6015,1,2),IVA!W:W,0)),"SIN COD.")</f>
        <v>0</v>
      </c>
      <c r="CH6115">
        <f ca="1">IFERROR(INDIRECT("IVA!Y"&amp;MATCH(MID(COMPRAS!C6015,1,2)&amp;MID(COMPRAS!F6015,1,2)&amp;MID(COMPRAS!D6015,1,2),IVA!W:W,0)),"SIN COD.")</f>
        <v>0</v>
      </c>
    </row>
    <row r="6116" spans="1:86" x14ac:dyDescent="0.25">
      <c r="A6116"/>
      <c r="B6116"/>
      <c r="D6116"/>
      <c r="AL6116">
        <f t="shared" si="665"/>
        <v>0</v>
      </c>
      <c r="AQ6116">
        <f t="shared" si="666"/>
        <v>0</v>
      </c>
      <c r="AR6116" t="str">
        <f>IFERROR(IF(OR(AP6116=338,AP6116=340,AP6116=341,AP6116=342,AP6116="342A",AP6116="342B"),PorcenRet(AP6116,AT6116,AU6116),INDEX(PORCENTAJEBUSCAR,MATCH(AP6116,CódigoRET,0),4)*1),"")</f>
        <v/>
      </c>
      <c r="AS6116">
        <f t="shared" si="667"/>
        <v>0</v>
      </c>
      <c r="BF6116" t="str">
        <f>IFERROR(IF(OR(BD6116=338,BD6116=340,BD6116=341,BD6116=342,BD6116="342A",BD6116="342B"),PorcenRet(BD6116,BH6116,BI6116),INDEX(PORCENTAJEBUSCAR,MATCH(BD6116,CódigoRET,0),4)*1),"")</f>
        <v/>
      </c>
      <c r="BG6116">
        <f t="shared" si="668"/>
        <v>0</v>
      </c>
      <c r="BO6116">
        <f t="shared" si="669"/>
        <v>0</v>
      </c>
      <c r="CC6116">
        <f t="shared" si="670"/>
        <v>0</v>
      </c>
      <c r="CD6116">
        <f t="shared" si="671"/>
        <v>0</v>
      </c>
      <c r="CG6116">
        <f ca="1">IFERROR(INDIRECT("IVA!X"&amp;MATCH(MID(COMPRAS!C6016,1,2)&amp;MID(COMPRAS!F6016,1,2)&amp;MID(COMPRAS!D6016,1,2),IVA!W:W,0)),"SIN COD.")</f>
        <v>0</v>
      </c>
      <c r="CH6116">
        <f ca="1">IFERROR(INDIRECT("IVA!Y"&amp;MATCH(MID(COMPRAS!C6016,1,2)&amp;MID(COMPRAS!F6016,1,2)&amp;MID(COMPRAS!D6016,1,2),IVA!W:W,0)),"SIN COD.")</f>
        <v>0</v>
      </c>
    </row>
    <row r="6117" spans="1:86" x14ac:dyDescent="0.25">
      <c r="A6117"/>
      <c r="B6117"/>
      <c r="D6117"/>
      <c r="AL6117">
        <f t="shared" si="665"/>
        <v>0</v>
      </c>
      <c r="AQ6117">
        <f t="shared" si="666"/>
        <v>0</v>
      </c>
      <c r="AR6117" t="str">
        <f>IFERROR(IF(OR(AP6117=338,AP6117=340,AP6117=341,AP6117=342,AP6117="342A",AP6117="342B"),PorcenRet(AP6117,AT6117,AU6117),INDEX(PORCENTAJEBUSCAR,MATCH(AP6117,CódigoRET,0),4)*1),"")</f>
        <v/>
      </c>
      <c r="AS6117">
        <f t="shared" si="667"/>
        <v>0</v>
      </c>
      <c r="BF6117" t="str">
        <f>IFERROR(IF(OR(BD6117=338,BD6117=340,BD6117=341,BD6117=342,BD6117="342A",BD6117="342B"),PorcenRet(BD6117,BH6117,BI6117),INDEX(PORCENTAJEBUSCAR,MATCH(BD6117,CódigoRET,0),4)*1),"")</f>
        <v/>
      </c>
      <c r="BG6117">
        <f t="shared" si="668"/>
        <v>0</v>
      </c>
      <c r="BO6117">
        <f t="shared" si="669"/>
        <v>0</v>
      </c>
      <c r="CC6117">
        <f t="shared" si="670"/>
        <v>0</v>
      </c>
      <c r="CD6117">
        <f t="shared" si="671"/>
        <v>0</v>
      </c>
      <c r="CG6117">
        <f ca="1">IFERROR(INDIRECT("IVA!X"&amp;MATCH(MID(COMPRAS!C6017,1,2)&amp;MID(COMPRAS!F6017,1,2)&amp;MID(COMPRAS!D6017,1,2),IVA!W:W,0)),"SIN COD.")</f>
        <v>0</v>
      </c>
      <c r="CH6117">
        <f ca="1">IFERROR(INDIRECT("IVA!Y"&amp;MATCH(MID(COMPRAS!C6017,1,2)&amp;MID(COMPRAS!F6017,1,2)&amp;MID(COMPRAS!D6017,1,2),IVA!W:W,0)),"SIN COD.")</f>
        <v>0</v>
      </c>
    </row>
    <row r="6118" spans="1:86" x14ac:dyDescent="0.25">
      <c r="A6118"/>
      <c r="B6118"/>
      <c r="D6118"/>
      <c r="AL6118">
        <f t="shared" si="665"/>
        <v>0</v>
      </c>
      <c r="AQ6118">
        <f t="shared" si="666"/>
        <v>0</v>
      </c>
      <c r="AR6118" t="str">
        <f>IFERROR(IF(OR(AP6118=338,AP6118=340,AP6118=341,AP6118=342,AP6118="342A",AP6118="342B"),PorcenRet(AP6118,AT6118,AU6118),INDEX(PORCENTAJEBUSCAR,MATCH(AP6118,CódigoRET,0),4)*1),"")</f>
        <v/>
      </c>
      <c r="AS6118">
        <f t="shared" si="667"/>
        <v>0</v>
      </c>
      <c r="BF6118" t="str">
        <f>IFERROR(IF(OR(BD6118=338,BD6118=340,BD6118=341,BD6118=342,BD6118="342A",BD6118="342B"),PorcenRet(BD6118,BH6118,BI6118),INDEX(PORCENTAJEBUSCAR,MATCH(BD6118,CódigoRET,0),4)*1),"")</f>
        <v/>
      </c>
      <c r="BG6118">
        <f t="shared" si="668"/>
        <v>0</v>
      </c>
      <c r="BO6118">
        <f t="shared" si="669"/>
        <v>0</v>
      </c>
      <c r="CC6118">
        <f t="shared" si="670"/>
        <v>0</v>
      </c>
      <c r="CD6118">
        <f t="shared" si="671"/>
        <v>0</v>
      </c>
      <c r="CG6118">
        <f ca="1">IFERROR(INDIRECT("IVA!X"&amp;MATCH(MID(COMPRAS!C6018,1,2)&amp;MID(COMPRAS!F6018,1,2)&amp;MID(COMPRAS!D6018,1,2),IVA!W:W,0)),"SIN COD.")</f>
        <v>0</v>
      </c>
      <c r="CH6118">
        <f ca="1">IFERROR(INDIRECT("IVA!Y"&amp;MATCH(MID(COMPRAS!C6018,1,2)&amp;MID(COMPRAS!F6018,1,2)&amp;MID(COMPRAS!D6018,1,2),IVA!W:W,0)),"SIN COD.")</f>
        <v>0</v>
      </c>
    </row>
    <row r="6119" spans="1:86" x14ac:dyDescent="0.25">
      <c r="A6119"/>
      <c r="B6119"/>
      <c r="D6119"/>
      <c r="AL6119">
        <f t="shared" si="665"/>
        <v>0</v>
      </c>
      <c r="AQ6119">
        <f t="shared" si="666"/>
        <v>0</v>
      </c>
      <c r="AR6119" t="str">
        <f>IFERROR(IF(OR(AP6119=338,AP6119=340,AP6119=341,AP6119=342,AP6119="342A",AP6119="342B"),PorcenRet(AP6119,AT6119,AU6119),INDEX(PORCENTAJEBUSCAR,MATCH(AP6119,CódigoRET,0),4)*1),"")</f>
        <v/>
      </c>
      <c r="AS6119">
        <f t="shared" si="667"/>
        <v>0</v>
      </c>
      <c r="BF6119" t="str">
        <f>IFERROR(IF(OR(BD6119=338,BD6119=340,BD6119=341,BD6119=342,BD6119="342A",BD6119="342B"),PorcenRet(BD6119,BH6119,BI6119),INDEX(PORCENTAJEBUSCAR,MATCH(BD6119,CódigoRET,0),4)*1),"")</f>
        <v/>
      </c>
      <c r="BG6119">
        <f t="shared" si="668"/>
        <v>0</v>
      </c>
      <c r="BO6119">
        <f t="shared" si="669"/>
        <v>0</v>
      </c>
      <c r="CC6119">
        <f t="shared" si="670"/>
        <v>0</v>
      </c>
      <c r="CD6119">
        <f t="shared" si="671"/>
        <v>0</v>
      </c>
      <c r="CG6119">
        <f ca="1">IFERROR(INDIRECT("IVA!X"&amp;MATCH(MID(COMPRAS!C6019,1,2)&amp;MID(COMPRAS!F6019,1,2)&amp;MID(COMPRAS!D6019,1,2),IVA!W:W,0)),"SIN COD.")</f>
        <v>0</v>
      </c>
      <c r="CH6119">
        <f ca="1">IFERROR(INDIRECT("IVA!Y"&amp;MATCH(MID(COMPRAS!C6019,1,2)&amp;MID(COMPRAS!F6019,1,2)&amp;MID(COMPRAS!D6019,1,2),IVA!W:W,0)),"SIN COD.")</f>
        <v>0</v>
      </c>
    </row>
    <row r="6120" spans="1:86" x14ac:dyDescent="0.25">
      <c r="A6120"/>
      <c r="B6120"/>
      <c r="D6120"/>
      <c r="AL6120">
        <f t="shared" si="665"/>
        <v>0</v>
      </c>
      <c r="AQ6120">
        <f t="shared" si="666"/>
        <v>0</v>
      </c>
      <c r="AR6120" t="str">
        <f>IFERROR(IF(OR(AP6120=338,AP6120=340,AP6120=341,AP6120=342,AP6120="342A",AP6120="342B"),PorcenRet(AP6120,AT6120,AU6120),INDEX(PORCENTAJEBUSCAR,MATCH(AP6120,CódigoRET,0),4)*1),"")</f>
        <v/>
      </c>
      <c r="AS6120">
        <f t="shared" si="667"/>
        <v>0</v>
      </c>
      <c r="BF6120" t="str">
        <f>IFERROR(IF(OR(BD6120=338,BD6120=340,BD6120=341,BD6120=342,BD6120="342A",BD6120="342B"),PorcenRet(BD6120,BH6120,BI6120),INDEX(PORCENTAJEBUSCAR,MATCH(BD6120,CódigoRET,0),4)*1),"")</f>
        <v/>
      </c>
      <c r="BG6120">
        <f t="shared" si="668"/>
        <v>0</v>
      </c>
      <c r="BO6120">
        <f t="shared" si="669"/>
        <v>0</v>
      </c>
      <c r="CC6120">
        <f t="shared" si="670"/>
        <v>0</v>
      </c>
      <c r="CD6120">
        <f t="shared" si="671"/>
        <v>0</v>
      </c>
      <c r="CG6120">
        <f ca="1">IFERROR(INDIRECT("IVA!X"&amp;MATCH(MID(COMPRAS!C6020,1,2)&amp;MID(COMPRAS!F6020,1,2)&amp;MID(COMPRAS!D6020,1,2),IVA!W:W,0)),"SIN COD.")</f>
        <v>0</v>
      </c>
      <c r="CH6120">
        <f ca="1">IFERROR(INDIRECT("IVA!Y"&amp;MATCH(MID(COMPRAS!C6020,1,2)&amp;MID(COMPRAS!F6020,1,2)&amp;MID(COMPRAS!D6020,1,2),IVA!W:W,0)),"SIN COD.")</f>
        <v>0</v>
      </c>
    </row>
    <row r="6121" spans="1:86" x14ac:dyDescent="0.25">
      <c r="A6121"/>
      <c r="B6121"/>
      <c r="D6121"/>
      <c r="AL6121">
        <f t="shared" si="665"/>
        <v>0</v>
      </c>
      <c r="AQ6121">
        <f t="shared" si="666"/>
        <v>0</v>
      </c>
      <c r="AR6121" t="str">
        <f>IFERROR(IF(OR(AP6121=338,AP6121=340,AP6121=341,AP6121=342,AP6121="342A",AP6121="342B"),PorcenRet(AP6121,AT6121,AU6121),INDEX(PORCENTAJEBUSCAR,MATCH(AP6121,CódigoRET,0),4)*1),"")</f>
        <v/>
      </c>
      <c r="AS6121">
        <f t="shared" si="667"/>
        <v>0</v>
      </c>
      <c r="BF6121" t="str">
        <f>IFERROR(IF(OR(BD6121=338,BD6121=340,BD6121=341,BD6121=342,BD6121="342A",BD6121="342B"),PorcenRet(BD6121,BH6121,BI6121),INDEX(PORCENTAJEBUSCAR,MATCH(BD6121,CódigoRET,0),4)*1),"")</f>
        <v/>
      </c>
      <c r="BG6121">
        <f t="shared" si="668"/>
        <v>0</v>
      </c>
      <c r="BO6121">
        <f t="shared" si="669"/>
        <v>0</v>
      </c>
      <c r="CC6121">
        <f t="shared" si="670"/>
        <v>0</v>
      </c>
      <c r="CD6121">
        <f t="shared" si="671"/>
        <v>0</v>
      </c>
      <c r="CG6121">
        <f ca="1">IFERROR(INDIRECT("IVA!X"&amp;MATCH(MID(COMPRAS!C6021,1,2)&amp;MID(COMPRAS!F6021,1,2)&amp;MID(COMPRAS!D6021,1,2),IVA!W:W,0)),"SIN COD.")</f>
        <v>0</v>
      </c>
      <c r="CH6121">
        <f ca="1">IFERROR(INDIRECT("IVA!Y"&amp;MATCH(MID(COMPRAS!C6021,1,2)&amp;MID(COMPRAS!F6021,1,2)&amp;MID(COMPRAS!D6021,1,2),IVA!W:W,0)),"SIN COD.")</f>
        <v>0</v>
      </c>
    </row>
    <row r="6122" spans="1:86" x14ac:dyDescent="0.25">
      <c r="A6122"/>
      <c r="B6122"/>
      <c r="D6122"/>
      <c r="AL6122">
        <f t="shared" si="665"/>
        <v>0</v>
      </c>
      <c r="AQ6122">
        <f t="shared" si="666"/>
        <v>0</v>
      </c>
      <c r="AR6122" t="str">
        <f>IFERROR(IF(OR(AP6122=338,AP6122=340,AP6122=341,AP6122=342,AP6122="342A",AP6122="342B"),PorcenRet(AP6122,AT6122,AU6122),INDEX(PORCENTAJEBUSCAR,MATCH(AP6122,CódigoRET,0),4)*1),"")</f>
        <v/>
      </c>
      <c r="AS6122">
        <f t="shared" si="667"/>
        <v>0</v>
      </c>
      <c r="BF6122" t="str">
        <f>IFERROR(IF(OR(BD6122=338,BD6122=340,BD6122=341,BD6122=342,BD6122="342A",BD6122="342B"),PorcenRet(BD6122,BH6122,BI6122),INDEX(PORCENTAJEBUSCAR,MATCH(BD6122,CódigoRET,0),4)*1),"")</f>
        <v/>
      </c>
      <c r="BG6122">
        <f t="shared" si="668"/>
        <v>0</v>
      </c>
      <c r="BO6122">
        <f t="shared" si="669"/>
        <v>0</v>
      </c>
      <c r="CC6122">
        <f t="shared" si="670"/>
        <v>0</v>
      </c>
      <c r="CD6122">
        <f t="shared" si="671"/>
        <v>0</v>
      </c>
      <c r="CG6122">
        <f ca="1">IFERROR(INDIRECT("IVA!X"&amp;MATCH(MID(COMPRAS!C6022,1,2)&amp;MID(COMPRAS!F6022,1,2)&amp;MID(COMPRAS!D6022,1,2),IVA!W:W,0)),"SIN COD.")</f>
        <v>0</v>
      </c>
      <c r="CH6122">
        <f ca="1">IFERROR(INDIRECT("IVA!Y"&amp;MATCH(MID(COMPRAS!C6022,1,2)&amp;MID(COMPRAS!F6022,1,2)&amp;MID(COMPRAS!D6022,1,2),IVA!W:W,0)),"SIN COD.")</f>
        <v>0</v>
      </c>
    </row>
    <row r="6123" spans="1:86" x14ac:dyDescent="0.25">
      <c r="A6123"/>
      <c r="B6123"/>
      <c r="D6123"/>
      <c r="AL6123">
        <f t="shared" si="665"/>
        <v>0</v>
      </c>
      <c r="AQ6123">
        <f t="shared" si="666"/>
        <v>0</v>
      </c>
      <c r="AR6123" t="str">
        <f>IFERROR(IF(OR(AP6123=338,AP6123=340,AP6123=341,AP6123=342,AP6123="342A",AP6123="342B"),PorcenRet(AP6123,AT6123,AU6123),INDEX(PORCENTAJEBUSCAR,MATCH(AP6123,CódigoRET,0),4)*1),"")</f>
        <v/>
      </c>
      <c r="AS6123">
        <f t="shared" si="667"/>
        <v>0</v>
      </c>
      <c r="BF6123" t="str">
        <f>IFERROR(IF(OR(BD6123=338,BD6123=340,BD6123=341,BD6123=342,BD6123="342A",BD6123="342B"),PorcenRet(BD6123,BH6123,BI6123),INDEX(PORCENTAJEBUSCAR,MATCH(BD6123,CódigoRET,0),4)*1),"")</f>
        <v/>
      </c>
      <c r="BG6123">
        <f t="shared" si="668"/>
        <v>0</v>
      </c>
      <c r="BO6123">
        <f t="shared" si="669"/>
        <v>0</v>
      </c>
      <c r="CC6123">
        <f t="shared" si="670"/>
        <v>0</v>
      </c>
      <c r="CD6123">
        <f t="shared" si="671"/>
        <v>0</v>
      </c>
      <c r="CG6123">
        <f ca="1">IFERROR(INDIRECT("IVA!X"&amp;MATCH(MID(COMPRAS!C6023,1,2)&amp;MID(COMPRAS!F6023,1,2)&amp;MID(COMPRAS!D6023,1,2),IVA!W:W,0)),"SIN COD.")</f>
        <v>0</v>
      </c>
      <c r="CH6123">
        <f ca="1">IFERROR(INDIRECT("IVA!Y"&amp;MATCH(MID(COMPRAS!C6023,1,2)&amp;MID(COMPRAS!F6023,1,2)&amp;MID(COMPRAS!D6023,1,2),IVA!W:W,0)),"SIN COD.")</f>
        <v>0</v>
      </c>
    </row>
    <row r="6124" spans="1:86" x14ac:dyDescent="0.25">
      <c r="A6124"/>
      <c r="B6124"/>
      <c r="D6124"/>
      <c r="AL6124">
        <f t="shared" si="665"/>
        <v>0</v>
      </c>
      <c r="AQ6124">
        <f t="shared" si="666"/>
        <v>0</v>
      </c>
      <c r="AR6124" t="str">
        <f>IFERROR(IF(OR(AP6124=338,AP6124=340,AP6124=341,AP6124=342,AP6124="342A",AP6124="342B"),PorcenRet(AP6124,AT6124,AU6124),INDEX(PORCENTAJEBUSCAR,MATCH(AP6124,CódigoRET,0),4)*1),"")</f>
        <v/>
      </c>
      <c r="AS6124">
        <f t="shared" si="667"/>
        <v>0</v>
      </c>
      <c r="BF6124" t="str">
        <f>IFERROR(IF(OR(BD6124=338,BD6124=340,BD6124=341,BD6124=342,BD6124="342A",BD6124="342B"),PorcenRet(BD6124,BH6124,BI6124),INDEX(PORCENTAJEBUSCAR,MATCH(BD6124,CódigoRET,0),4)*1),"")</f>
        <v/>
      </c>
      <c r="BG6124">
        <f t="shared" si="668"/>
        <v>0</v>
      </c>
      <c r="BO6124">
        <f t="shared" si="669"/>
        <v>0</v>
      </c>
      <c r="CC6124">
        <f t="shared" si="670"/>
        <v>0</v>
      </c>
      <c r="CD6124">
        <f t="shared" si="671"/>
        <v>0</v>
      </c>
      <c r="CG6124">
        <f ca="1">IFERROR(INDIRECT("IVA!X"&amp;MATCH(MID(COMPRAS!C6024,1,2)&amp;MID(COMPRAS!F6024,1,2)&amp;MID(COMPRAS!D6024,1,2),IVA!W:W,0)),"SIN COD.")</f>
        <v>0</v>
      </c>
      <c r="CH6124">
        <f ca="1">IFERROR(INDIRECT("IVA!Y"&amp;MATCH(MID(COMPRAS!C6024,1,2)&amp;MID(COMPRAS!F6024,1,2)&amp;MID(COMPRAS!D6024,1,2),IVA!W:W,0)),"SIN COD.")</f>
        <v>0</v>
      </c>
    </row>
    <row r="6125" spans="1:86" x14ac:dyDescent="0.25">
      <c r="A6125"/>
      <c r="B6125"/>
      <c r="D6125"/>
      <c r="AL6125">
        <f t="shared" si="665"/>
        <v>0</v>
      </c>
      <c r="AQ6125">
        <f t="shared" si="666"/>
        <v>0</v>
      </c>
      <c r="AR6125" t="str">
        <f>IFERROR(IF(OR(AP6125=338,AP6125=340,AP6125=341,AP6125=342,AP6125="342A",AP6125="342B"),PorcenRet(AP6125,AT6125,AU6125),INDEX(PORCENTAJEBUSCAR,MATCH(AP6125,CódigoRET,0),4)*1),"")</f>
        <v/>
      </c>
      <c r="AS6125">
        <f t="shared" si="667"/>
        <v>0</v>
      </c>
      <c r="BF6125" t="str">
        <f>IFERROR(IF(OR(BD6125=338,BD6125=340,BD6125=341,BD6125=342,BD6125="342A",BD6125="342B"),PorcenRet(BD6125,BH6125,BI6125),INDEX(PORCENTAJEBUSCAR,MATCH(BD6125,CódigoRET,0),4)*1),"")</f>
        <v/>
      </c>
      <c r="BG6125">
        <f t="shared" si="668"/>
        <v>0</v>
      </c>
      <c r="BO6125">
        <f t="shared" si="669"/>
        <v>0</v>
      </c>
      <c r="CC6125">
        <f t="shared" si="670"/>
        <v>0</v>
      </c>
      <c r="CD6125">
        <f t="shared" si="671"/>
        <v>0</v>
      </c>
      <c r="CG6125">
        <f ca="1">IFERROR(INDIRECT("IVA!X"&amp;MATCH(MID(COMPRAS!C6025,1,2)&amp;MID(COMPRAS!F6025,1,2)&amp;MID(COMPRAS!D6025,1,2),IVA!W:W,0)),"SIN COD.")</f>
        <v>0</v>
      </c>
      <c r="CH6125">
        <f ca="1">IFERROR(INDIRECT("IVA!Y"&amp;MATCH(MID(COMPRAS!C6025,1,2)&amp;MID(COMPRAS!F6025,1,2)&amp;MID(COMPRAS!D6025,1,2),IVA!W:W,0)),"SIN COD.")</f>
        <v>0</v>
      </c>
    </row>
    <row r="6126" spans="1:86" x14ac:dyDescent="0.25">
      <c r="A6126"/>
      <c r="B6126"/>
      <c r="D6126"/>
      <c r="AL6126">
        <f t="shared" si="665"/>
        <v>0</v>
      </c>
      <c r="AQ6126">
        <f t="shared" si="666"/>
        <v>0</v>
      </c>
      <c r="AR6126" t="str">
        <f>IFERROR(IF(OR(AP6126=338,AP6126=340,AP6126=341,AP6126=342,AP6126="342A",AP6126="342B"),PorcenRet(AP6126,AT6126,AU6126),INDEX(PORCENTAJEBUSCAR,MATCH(AP6126,CódigoRET,0),4)*1),"")</f>
        <v/>
      </c>
      <c r="AS6126">
        <f t="shared" si="667"/>
        <v>0</v>
      </c>
      <c r="BF6126" t="str">
        <f>IFERROR(IF(OR(BD6126=338,BD6126=340,BD6126=341,BD6126=342,BD6126="342A",BD6126="342B"),PorcenRet(BD6126,BH6126,BI6126),INDEX(PORCENTAJEBUSCAR,MATCH(BD6126,CódigoRET,0),4)*1),"")</f>
        <v/>
      </c>
      <c r="BG6126">
        <f t="shared" si="668"/>
        <v>0</v>
      </c>
      <c r="BO6126">
        <f t="shared" si="669"/>
        <v>0</v>
      </c>
      <c r="CC6126">
        <f t="shared" si="670"/>
        <v>0</v>
      </c>
      <c r="CD6126">
        <f t="shared" si="671"/>
        <v>0</v>
      </c>
      <c r="CG6126">
        <f ca="1">IFERROR(INDIRECT("IVA!X"&amp;MATCH(MID(COMPRAS!C6026,1,2)&amp;MID(COMPRAS!F6026,1,2)&amp;MID(COMPRAS!D6026,1,2),IVA!W:W,0)),"SIN COD.")</f>
        <v>0</v>
      </c>
      <c r="CH6126">
        <f ca="1">IFERROR(INDIRECT("IVA!Y"&amp;MATCH(MID(COMPRAS!C6026,1,2)&amp;MID(COMPRAS!F6026,1,2)&amp;MID(COMPRAS!D6026,1,2),IVA!W:W,0)),"SIN COD.")</f>
        <v>0</v>
      </c>
    </row>
    <row r="6127" spans="1:86" x14ac:dyDescent="0.25">
      <c r="A6127"/>
      <c r="B6127"/>
      <c r="D6127"/>
      <c r="AL6127">
        <f t="shared" si="665"/>
        <v>0</v>
      </c>
      <c r="AQ6127">
        <f t="shared" si="666"/>
        <v>0</v>
      </c>
      <c r="AR6127" t="str">
        <f>IFERROR(IF(OR(AP6127=338,AP6127=340,AP6127=341,AP6127=342,AP6127="342A",AP6127="342B"),PorcenRet(AP6127,AT6127,AU6127),INDEX(PORCENTAJEBUSCAR,MATCH(AP6127,CódigoRET,0),4)*1),"")</f>
        <v/>
      </c>
      <c r="AS6127">
        <f t="shared" si="667"/>
        <v>0</v>
      </c>
      <c r="BF6127" t="str">
        <f>IFERROR(IF(OR(BD6127=338,BD6127=340,BD6127=341,BD6127=342,BD6127="342A",BD6127="342B"),PorcenRet(BD6127,BH6127,BI6127),INDEX(PORCENTAJEBUSCAR,MATCH(BD6127,CódigoRET,0),4)*1),"")</f>
        <v/>
      </c>
      <c r="BG6127">
        <f t="shared" si="668"/>
        <v>0</v>
      </c>
      <c r="BO6127">
        <f t="shared" si="669"/>
        <v>0</v>
      </c>
      <c r="CC6127">
        <f t="shared" si="670"/>
        <v>0</v>
      </c>
      <c r="CD6127">
        <f t="shared" si="671"/>
        <v>0</v>
      </c>
      <c r="CG6127">
        <f ca="1">IFERROR(INDIRECT("IVA!X"&amp;MATCH(MID(COMPRAS!C6027,1,2)&amp;MID(COMPRAS!F6027,1,2)&amp;MID(COMPRAS!D6027,1,2),IVA!W:W,0)),"SIN COD.")</f>
        <v>0</v>
      </c>
      <c r="CH6127">
        <f ca="1">IFERROR(INDIRECT("IVA!Y"&amp;MATCH(MID(COMPRAS!C6027,1,2)&amp;MID(COMPRAS!F6027,1,2)&amp;MID(COMPRAS!D6027,1,2),IVA!W:W,0)),"SIN COD.")</f>
        <v>0</v>
      </c>
    </row>
    <row r="6128" spans="1:86" x14ac:dyDescent="0.25">
      <c r="A6128"/>
      <c r="B6128"/>
      <c r="D6128"/>
      <c r="AL6128">
        <f t="shared" si="665"/>
        <v>0</v>
      </c>
      <c r="AQ6128">
        <f t="shared" si="666"/>
        <v>0</v>
      </c>
      <c r="AR6128" t="str">
        <f>IFERROR(IF(OR(AP6128=338,AP6128=340,AP6128=341,AP6128=342,AP6128="342A",AP6128="342B"),PorcenRet(AP6128,AT6128,AU6128),INDEX(PORCENTAJEBUSCAR,MATCH(AP6128,CódigoRET,0),4)*1),"")</f>
        <v/>
      </c>
      <c r="AS6128">
        <f t="shared" si="667"/>
        <v>0</v>
      </c>
      <c r="BF6128" t="str">
        <f>IFERROR(IF(OR(BD6128=338,BD6128=340,BD6128=341,BD6128=342,BD6128="342A",BD6128="342B"),PorcenRet(BD6128,BH6128,BI6128),INDEX(PORCENTAJEBUSCAR,MATCH(BD6128,CódigoRET,0),4)*1),"")</f>
        <v/>
      </c>
      <c r="BG6128">
        <f t="shared" si="668"/>
        <v>0</v>
      </c>
      <c r="BO6128">
        <f t="shared" si="669"/>
        <v>0</v>
      </c>
      <c r="CC6128">
        <f t="shared" si="670"/>
        <v>0</v>
      </c>
      <c r="CD6128">
        <f t="shared" si="671"/>
        <v>0</v>
      </c>
      <c r="CG6128">
        <f ca="1">IFERROR(INDIRECT("IVA!X"&amp;MATCH(MID(COMPRAS!C6028,1,2)&amp;MID(COMPRAS!F6028,1,2)&amp;MID(COMPRAS!D6028,1,2),IVA!W:W,0)),"SIN COD.")</f>
        <v>0</v>
      </c>
      <c r="CH6128">
        <f ca="1">IFERROR(INDIRECT("IVA!Y"&amp;MATCH(MID(COMPRAS!C6028,1,2)&amp;MID(COMPRAS!F6028,1,2)&amp;MID(COMPRAS!D6028,1,2),IVA!W:W,0)),"SIN COD.")</f>
        <v>0</v>
      </c>
    </row>
    <row r="6129" spans="1:86" x14ac:dyDescent="0.25">
      <c r="A6129"/>
      <c r="B6129"/>
      <c r="D6129"/>
      <c r="AL6129">
        <f t="shared" si="665"/>
        <v>0</v>
      </c>
      <c r="AQ6129">
        <f t="shared" si="666"/>
        <v>0</v>
      </c>
      <c r="AR6129" t="str">
        <f>IFERROR(IF(OR(AP6129=338,AP6129=340,AP6129=341,AP6129=342,AP6129="342A",AP6129="342B"),PorcenRet(AP6129,AT6129,AU6129),INDEX(PORCENTAJEBUSCAR,MATCH(AP6129,CódigoRET,0),4)*1),"")</f>
        <v/>
      </c>
      <c r="AS6129">
        <f t="shared" si="667"/>
        <v>0</v>
      </c>
      <c r="BF6129" t="str">
        <f>IFERROR(IF(OR(BD6129=338,BD6129=340,BD6129=341,BD6129=342,BD6129="342A",BD6129="342B"),PorcenRet(BD6129,BH6129,BI6129),INDEX(PORCENTAJEBUSCAR,MATCH(BD6129,CódigoRET,0),4)*1),"")</f>
        <v/>
      </c>
      <c r="BG6129">
        <f t="shared" si="668"/>
        <v>0</v>
      </c>
      <c r="BO6129">
        <f t="shared" si="669"/>
        <v>0</v>
      </c>
      <c r="CC6129">
        <f t="shared" si="670"/>
        <v>0</v>
      </c>
      <c r="CD6129">
        <f t="shared" si="671"/>
        <v>0</v>
      </c>
      <c r="CG6129">
        <f ca="1">IFERROR(INDIRECT("IVA!X"&amp;MATCH(MID(COMPRAS!C6029,1,2)&amp;MID(COMPRAS!F6029,1,2)&amp;MID(COMPRAS!D6029,1,2),IVA!W:W,0)),"SIN COD.")</f>
        <v>0</v>
      </c>
      <c r="CH6129">
        <f ca="1">IFERROR(INDIRECT("IVA!Y"&amp;MATCH(MID(COMPRAS!C6029,1,2)&amp;MID(COMPRAS!F6029,1,2)&amp;MID(COMPRAS!D6029,1,2),IVA!W:W,0)),"SIN COD.")</f>
        <v>0</v>
      </c>
    </row>
    <row r="6130" spans="1:86" x14ac:dyDescent="0.25">
      <c r="A6130"/>
      <c r="B6130"/>
      <c r="D6130"/>
      <c r="AL6130">
        <f t="shared" si="665"/>
        <v>0</v>
      </c>
      <c r="AQ6130">
        <f t="shared" si="666"/>
        <v>0</v>
      </c>
      <c r="AR6130" t="str">
        <f>IFERROR(IF(OR(AP6130=338,AP6130=340,AP6130=341,AP6130=342,AP6130="342A",AP6130="342B"),PorcenRet(AP6130,AT6130,AU6130),INDEX(PORCENTAJEBUSCAR,MATCH(AP6130,CódigoRET,0),4)*1),"")</f>
        <v/>
      </c>
      <c r="AS6130">
        <f t="shared" si="667"/>
        <v>0</v>
      </c>
      <c r="BF6130" t="str">
        <f>IFERROR(IF(OR(BD6130=338,BD6130=340,BD6130=341,BD6130=342,BD6130="342A",BD6130="342B"),PorcenRet(BD6130,BH6130,BI6130),INDEX(PORCENTAJEBUSCAR,MATCH(BD6130,CódigoRET,0),4)*1),"")</f>
        <v/>
      </c>
      <c r="BG6130">
        <f t="shared" si="668"/>
        <v>0</v>
      </c>
      <c r="BO6130">
        <f t="shared" si="669"/>
        <v>0</v>
      </c>
      <c r="CC6130">
        <f t="shared" si="670"/>
        <v>0</v>
      </c>
      <c r="CD6130">
        <f t="shared" si="671"/>
        <v>0</v>
      </c>
      <c r="CG6130">
        <f ca="1">IFERROR(INDIRECT("IVA!X"&amp;MATCH(MID(COMPRAS!C6030,1,2)&amp;MID(COMPRAS!F6030,1,2)&amp;MID(COMPRAS!D6030,1,2),IVA!W:W,0)),"SIN COD.")</f>
        <v>0</v>
      </c>
      <c r="CH6130">
        <f ca="1">IFERROR(INDIRECT("IVA!Y"&amp;MATCH(MID(COMPRAS!C6030,1,2)&amp;MID(COMPRAS!F6030,1,2)&amp;MID(COMPRAS!D6030,1,2),IVA!W:W,0)),"SIN COD.")</f>
        <v>0</v>
      </c>
    </row>
    <row r="6131" spans="1:86" x14ac:dyDescent="0.25">
      <c r="A6131"/>
      <c r="B6131"/>
      <c r="D6131"/>
      <c r="AL6131">
        <f t="shared" si="665"/>
        <v>0</v>
      </c>
      <c r="AQ6131">
        <f t="shared" si="666"/>
        <v>0</v>
      </c>
      <c r="AR6131" t="str">
        <f>IFERROR(IF(OR(AP6131=338,AP6131=340,AP6131=341,AP6131=342,AP6131="342A",AP6131="342B"),PorcenRet(AP6131,AT6131,AU6131),INDEX(PORCENTAJEBUSCAR,MATCH(AP6131,CódigoRET,0),4)*1),"")</f>
        <v/>
      </c>
      <c r="AS6131">
        <f t="shared" si="667"/>
        <v>0</v>
      </c>
      <c r="BF6131" t="str">
        <f>IFERROR(IF(OR(BD6131=338,BD6131=340,BD6131=341,BD6131=342,BD6131="342A",BD6131="342B"),PorcenRet(BD6131,BH6131,BI6131),INDEX(PORCENTAJEBUSCAR,MATCH(BD6131,CódigoRET,0),4)*1),"")</f>
        <v/>
      </c>
      <c r="BG6131">
        <f t="shared" si="668"/>
        <v>0</v>
      </c>
      <c r="BO6131">
        <f t="shared" si="669"/>
        <v>0</v>
      </c>
      <c r="CC6131">
        <f t="shared" si="670"/>
        <v>0</v>
      </c>
      <c r="CD6131">
        <f t="shared" si="671"/>
        <v>0</v>
      </c>
      <c r="CG6131">
        <f ca="1">IFERROR(INDIRECT("IVA!X"&amp;MATCH(MID(COMPRAS!C6031,1,2)&amp;MID(COMPRAS!F6031,1,2)&amp;MID(COMPRAS!D6031,1,2),IVA!W:W,0)),"SIN COD.")</f>
        <v>0</v>
      </c>
      <c r="CH6131">
        <f ca="1">IFERROR(INDIRECT("IVA!Y"&amp;MATCH(MID(COMPRAS!C6031,1,2)&amp;MID(COMPRAS!F6031,1,2)&amp;MID(COMPRAS!D6031,1,2),IVA!W:W,0)),"SIN COD.")</f>
        <v>0</v>
      </c>
    </row>
    <row r="6132" spans="1:86" x14ac:dyDescent="0.25">
      <c r="A6132"/>
      <c r="B6132"/>
      <c r="D6132"/>
      <c r="AL6132">
        <f t="shared" si="665"/>
        <v>0</v>
      </c>
      <c r="AQ6132">
        <f t="shared" si="666"/>
        <v>0</v>
      </c>
      <c r="AR6132" t="str">
        <f>IFERROR(IF(OR(AP6132=338,AP6132=340,AP6132=341,AP6132=342,AP6132="342A",AP6132="342B"),PorcenRet(AP6132,AT6132,AU6132),INDEX(PORCENTAJEBUSCAR,MATCH(AP6132,CódigoRET,0),4)*1),"")</f>
        <v/>
      </c>
      <c r="AS6132">
        <f t="shared" si="667"/>
        <v>0</v>
      </c>
      <c r="BF6132" t="str">
        <f>IFERROR(IF(OR(BD6132=338,BD6132=340,BD6132=341,BD6132=342,BD6132="342A",BD6132="342B"),PorcenRet(BD6132,BH6132,BI6132),INDEX(PORCENTAJEBUSCAR,MATCH(BD6132,CódigoRET,0),4)*1),"")</f>
        <v/>
      </c>
      <c r="BG6132">
        <f t="shared" si="668"/>
        <v>0</v>
      </c>
      <c r="BO6132">
        <f t="shared" si="669"/>
        <v>0</v>
      </c>
      <c r="CC6132">
        <f t="shared" si="670"/>
        <v>0</v>
      </c>
      <c r="CD6132">
        <f t="shared" si="671"/>
        <v>0</v>
      </c>
      <c r="CG6132">
        <f ca="1">IFERROR(INDIRECT("IVA!X"&amp;MATCH(MID(COMPRAS!C6032,1,2)&amp;MID(COMPRAS!F6032,1,2)&amp;MID(COMPRAS!D6032,1,2),IVA!W:W,0)),"SIN COD.")</f>
        <v>0</v>
      </c>
      <c r="CH6132">
        <f ca="1">IFERROR(INDIRECT("IVA!Y"&amp;MATCH(MID(COMPRAS!C6032,1,2)&amp;MID(COMPRAS!F6032,1,2)&amp;MID(COMPRAS!D6032,1,2),IVA!W:W,0)),"SIN COD.")</f>
        <v>0</v>
      </c>
    </row>
    <row r="6133" spans="1:86" x14ac:dyDescent="0.25">
      <c r="A6133"/>
      <c r="B6133"/>
      <c r="D6133"/>
      <c r="AL6133">
        <f t="shared" si="665"/>
        <v>0</v>
      </c>
      <c r="AQ6133">
        <f t="shared" si="666"/>
        <v>0</v>
      </c>
      <c r="AR6133" t="str">
        <f>IFERROR(IF(OR(AP6133=338,AP6133=340,AP6133=341,AP6133=342,AP6133="342A",AP6133="342B"),PorcenRet(AP6133,AT6133,AU6133),INDEX(PORCENTAJEBUSCAR,MATCH(AP6133,CódigoRET,0),4)*1),"")</f>
        <v/>
      </c>
      <c r="AS6133">
        <f t="shared" si="667"/>
        <v>0</v>
      </c>
      <c r="BF6133" t="str">
        <f>IFERROR(IF(OR(BD6133=338,BD6133=340,BD6133=341,BD6133=342,BD6133="342A",BD6133="342B"),PorcenRet(BD6133,BH6133,BI6133),INDEX(PORCENTAJEBUSCAR,MATCH(BD6133,CódigoRET,0),4)*1),"")</f>
        <v/>
      </c>
      <c r="BG6133">
        <f t="shared" si="668"/>
        <v>0</v>
      </c>
      <c r="BO6133">
        <f t="shared" si="669"/>
        <v>0</v>
      </c>
      <c r="CC6133">
        <f t="shared" si="670"/>
        <v>0</v>
      </c>
      <c r="CD6133">
        <f t="shared" si="671"/>
        <v>0</v>
      </c>
      <c r="CG6133">
        <f ca="1">IFERROR(INDIRECT("IVA!X"&amp;MATCH(MID(COMPRAS!C6033,1,2)&amp;MID(COMPRAS!F6033,1,2)&amp;MID(COMPRAS!D6033,1,2),IVA!W:W,0)),"SIN COD.")</f>
        <v>0</v>
      </c>
      <c r="CH6133">
        <f ca="1">IFERROR(INDIRECT("IVA!Y"&amp;MATCH(MID(COMPRAS!C6033,1,2)&amp;MID(COMPRAS!F6033,1,2)&amp;MID(COMPRAS!D6033,1,2),IVA!W:W,0)),"SIN COD.")</f>
        <v>0</v>
      </c>
    </row>
    <row r="6134" spans="1:86" x14ac:dyDescent="0.25">
      <c r="A6134"/>
      <c r="B6134"/>
      <c r="D6134"/>
      <c r="AL6134">
        <f t="shared" si="665"/>
        <v>0</v>
      </c>
      <c r="AQ6134">
        <f t="shared" si="666"/>
        <v>0</v>
      </c>
      <c r="AR6134" t="str">
        <f>IFERROR(IF(OR(AP6134=338,AP6134=340,AP6134=341,AP6134=342,AP6134="342A",AP6134="342B"),PorcenRet(AP6134,AT6134,AU6134),INDEX(PORCENTAJEBUSCAR,MATCH(AP6134,CódigoRET,0),4)*1),"")</f>
        <v/>
      </c>
      <c r="AS6134">
        <f t="shared" si="667"/>
        <v>0</v>
      </c>
      <c r="BF6134" t="str">
        <f>IFERROR(IF(OR(BD6134=338,BD6134=340,BD6134=341,BD6134=342,BD6134="342A",BD6134="342B"),PorcenRet(BD6134,BH6134,BI6134),INDEX(PORCENTAJEBUSCAR,MATCH(BD6134,CódigoRET,0),4)*1),"")</f>
        <v/>
      </c>
      <c r="BG6134">
        <f t="shared" si="668"/>
        <v>0</v>
      </c>
      <c r="BO6134">
        <f t="shared" si="669"/>
        <v>0</v>
      </c>
      <c r="CC6134">
        <f t="shared" si="670"/>
        <v>0</v>
      </c>
      <c r="CD6134">
        <f t="shared" si="671"/>
        <v>0</v>
      </c>
      <c r="CG6134">
        <f ca="1">IFERROR(INDIRECT("IVA!X"&amp;MATCH(MID(COMPRAS!C6034,1,2)&amp;MID(COMPRAS!F6034,1,2)&amp;MID(COMPRAS!D6034,1,2),IVA!W:W,0)),"SIN COD.")</f>
        <v>0</v>
      </c>
      <c r="CH6134">
        <f ca="1">IFERROR(INDIRECT("IVA!Y"&amp;MATCH(MID(COMPRAS!C6034,1,2)&amp;MID(COMPRAS!F6034,1,2)&amp;MID(COMPRAS!D6034,1,2),IVA!W:W,0)),"SIN COD.")</f>
        <v>0</v>
      </c>
    </row>
    <row r="6135" spans="1:86" x14ac:dyDescent="0.25">
      <c r="A6135"/>
      <c r="B6135"/>
      <c r="D6135"/>
      <c r="AL6135">
        <f t="shared" si="665"/>
        <v>0</v>
      </c>
      <c r="AQ6135">
        <f t="shared" si="666"/>
        <v>0</v>
      </c>
      <c r="AR6135" t="str">
        <f>IFERROR(IF(OR(AP6135=338,AP6135=340,AP6135=341,AP6135=342,AP6135="342A",AP6135="342B"),PorcenRet(AP6135,AT6135,AU6135),INDEX(PORCENTAJEBUSCAR,MATCH(AP6135,CódigoRET,0),4)*1),"")</f>
        <v/>
      </c>
      <c r="AS6135">
        <f t="shared" si="667"/>
        <v>0</v>
      </c>
      <c r="BF6135" t="str">
        <f>IFERROR(IF(OR(BD6135=338,BD6135=340,BD6135=341,BD6135=342,BD6135="342A",BD6135="342B"),PorcenRet(BD6135,BH6135,BI6135),INDEX(PORCENTAJEBUSCAR,MATCH(BD6135,CódigoRET,0),4)*1),"")</f>
        <v/>
      </c>
      <c r="BG6135">
        <f t="shared" si="668"/>
        <v>0</v>
      </c>
      <c r="BO6135">
        <f t="shared" si="669"/>
        <v>0</v>
      </c>
      <c r="CC6135">
        <f t="shared" si="670"/>
        <v>0</v>
      </c>
      <c r="CD6135">
        <f t="shared" si="671"/>
        <v>0</v>
      </c>
      <c r="CG6135">
        <f ca="1">IFERROR(INDIRECT("IVA!X"&amp;MATCH(MID(COMPRAS!C6035,1,2)&amp;MID(COMPRAS!F6035,1,2)&amp;MID(COMPRAS!D6035,1,2),IVA!W:W,0)),"SIN COD.")</f>
        <v>0</v>
      </c>
      <c r="CH6135">
        <f ca="1">IFERROR(INDIRECT("IVA!Y"&amp;MATCH(MID(COMPRAS!C6035,1,2)&amp;MID(COMPRAS!F6035,1,2)&amp;MID(COMPRAS!D6035,1,2),IVA!W:W,0)),"SIN COD.")</f>
        <v>0</v>
      </c>
    </row>
    <row r="6136" spans="1:86" x14ac:dyDescent="0.25">
      <c r="A6136"/>
      <c r="B6136"/>
      <c r="D6136"/>
      <c r="AL6136">
        <f t="shared" si="665"/>
        <v>0</v>
      </c>
      <c r="AQ6136">
        <f t="shared" si="666"/>
        <v>0</v>
      </c>
      <c r="AR6136" t="str">
        <f>IFERROR(IF(OR(AP6136=338,AP6136=340,AP6136=341,AP6136=342,AP6136="342A",AP6136="342B"),PorcenRet(AP6136,AT6136,AU6136),INDEX(PORCENTAJEBUSCAR,MATCH(AP6136,CódigoRET,0),4)*1),"")</f>
        <v/>
      </c>
      <c r="AS6136">
        <f t="shared" si="667"/>
        <v>0</v>
      </c>
      <c r="BF6136" t="str">
        <f>IFERROR(IF(OR(BD6136=338,BD6136=340,BD6136=341,BD6136=342,BD6136="342A",BD6136="342B"),PorcenRet(BD6136,BH6136,BI6136),INDEX(PORCENTAJEBUSCAR,MATCH(BD6136,CódigoRET,0),4)*1),"")</f>
        <v/>
      </c>
      <c r="BG6136">
        <f t="shared" si="668"/>
        <v>0</v>
      </c>
      <c r="BO6136">
        <f t="shared" si="669"/>
        <v>0</v>
      </c>
      <c r="CC6136">
        <f t="shared" si="670"/>
        <v>0</v>
      </c>
      <c r="CD6136">
        <f t="shared" si="671"/>
        <v>0</v>
      </c>
      <c r="CG6136">
        <f ca="1">IFERROR(INDIRECT("IVA!X"&amp;MATCH(MID(COMPRAS!C6036,1,2)&amp;MID(COMPRAS!F6036,1,2)&amp;MID(COMPRAS!D6036,1,2),IVA!W:W,0)),"SIN COD.")</f>
        <v>0</v>
      </c>
      <c r="CH6136">
        <f ca="1">IFERROR(INDIRECT("IVA!Y"&amp;MATCH(MID(COMPRAS!C6036,1,2)&amp;MID(COMPRAS!F6036,1,2)&amp;MID(COMPRAS!D6036,1,2),IVA!W:W,0)),"SIN COD.")</f>
        <v>0</v>
      </c>
    </row>
    <row r="6137" spans="1:86" x14ac:dyDescent="0.25">
      <c r="A6137"/>
      <c r="B6137"/>
      <c r="D6137"/>
      <c r="AL6137">
        <f t="shared" si="665"/>
        <v>0</v>
      </c>
      <c r="AQ6137">
        <f t="shared" si="666"/>
        <v>0</v>
      </c>
      <c r="AR6137" t="str">
        <f>IFERROR(IF(OR(AP6137=338,AP6137=340,AP6137=341,AP6137=342,AP6137="342A",AP6137="342B"),PorcenRet(AP6137,AT6137,AU6137),INDEX(PORCENTAJEBUSCAR,MATCH(AP6137,CódigoRET,0),4)*1),"")</f>
        <v/>
      </c>
      <c r="AS6137">
        <f t="shared" si="667"/>
        <v>0</v>
      </c>
      <c r="BF6137" t="str">
        <f>IFERROR(IF(OR(BD6137=338,BD6137=340,BD6137=341,BD6137=342,BD6137="342A",BD6137="342B"),PorcenRet(BD6137,BH6137,BI6137),INDEX(PORCENTAJEBUSCAR,MATCH(BD6137,CódigoRET,0),4)*1),"")</f>
        <v/>
      </c>
      <c r="BG6137">
        <f t="shared" si="668"/>
        <v>0</v>
      </c>
      <c r="BO6137">
        <f t="shared" si="669"/>
        <v>0</v>
      </c>
      <c r="CC6137">
        <f t="shared" si="670"/>
        <v>0</v>
      </c>
      <c r="CD6137">
        <f t="shared" si="671"/>
        <v>0</v>
      </c>
      <c r="CG6137">
        <f ca="1">IFERROR(INDIRECT("IVA!X"&amp;MATCH(MID(COMPRAS!C6037,1,2)&amp;MID(COMPRAS!F6037,1,2)&amp;MID(COMPRAS!D6037,1,2),IVA!W:W,0)),"SIN COD.")</f>
        <v>0</v>
      </c>
      <c r="CH6137">
        <f ca="1">IFERROR(INDIRECT("IVA!Y"&amp;MATCH(MID(COMPRAS!C6037,1,2)&amp;MID(COMPRAS!F6037,1,2)&amp;MID(COMPRAS!D6037,1,2),IVA!W:W,0)),"SIN COD.")</f>
        <v>0</v>
      </c>
    </row>
    <row r="6138" spans="1:86" x14ac:dyDescent="0.25">
      <c r="A6138"/>
      <c r="B6138"/>
      <c r="D6138"/>
      <c r="AL6138">
        <f t="shared" si="665"/>
        <v>0</v>
      </c>
      <c r="AQ6138">
        <f t="shared" si="666"/>
        <v>0</v>
      </c>
      <c r="AR6138" t="str">
        <f>IFERROR(IF(OR(AP6138=338,AP6138=340,AP6138=341,AP6138=342,AP6138="342A",AP6138="342B"),PorcenRet(AP6138,AT6138,AU6138),INDEX(PORCENTAJEBUSCAR,MATCH(AP6138,CódigoRET,0),4)*1),"")</f>
        <v/>
      </c>
      <c r="AS6138">
        <f t="shared" si="667"/>
        <v>0</v>
      </c>
      <c r="BF6138" t="str">
        <f>IFERROR(IF(OR(BD6138=338,BD6138=340,BD6138=341,BD6138=342,BD6138="342A",BD6138="342B"),PorcenRet(BD6138,BH6138,BI6138),INDEX(PORCENTAJEBUSCAR,MATCH(BD6138,CódigoRET,0),4)*1),"")</f>
        <v/>
      </c>
      <c r="BG6138">
        <f t="shared" si="668"/>
        <v>0</v>
      </c>
      <c r="BO6138">
        <f t="shared" si="669"/>
        <v>0</v>
      </c>
      <c r="CC6138">
        <f t="shared" si="670"/>
        <v>0</v>
      </c>
      <c r="CD6138">
        <f t="shared" si="671"/>
        <v>0</v>
      </c>
      <c r="CG6138">
        <f ca="1">IFERROR(INDIRECT("IVA!X"&amp;MATCH(MID(COMPRAS!C6038,1,2)&amp;MID(COMPRAS!F6038,1,2)&amp;MID(COMPRAS!D6038,1,2),IVA!W:W,0)),"SIN COD.")</f>
        <v>0</v>
      </c>
      <c r="CH6138">
        <f ca="1">IFERROR(INDIRECT("IVA!Y"&amp;MATCH(MID(COMPRAS!C6038,1,2)&amp;MID(COMPRAS!F6038,1,2)&amp;MID(COMPRAS!D6038,1,2),IVA!W:W,0)),"SIN COD.")</f>
        <v>0</v>
      </c>
    </row>
    <row r="6139" spans="1:86" x14ac:dyDescent="0.25">
      <c r="A6139"/>
      <c r="B6139"/>
      <c r="D6139"/>
      <c r="AL6139">
        <f t="shared" si="665"/>
        <v>0</v>
      </c>
      <c r="AQ6139">
        <f t="shared" si="666"/>
        <v>0</v>
      </c>
      <c r="AR6139" t="str">
        <f>IFERROR(IF(OR(AP6139=338,AP6139=340,AP6139=341,AP6139=342,AP6139="342A",AP6139="342B"),PorcenRet(AP6139,AT6139,AU6139),INDEX(PORCENTAJEBUSCAR,MATCH(AP6139,CódigoRET,0),4)*1),"")</f>
        <v/>
      </c>
      <c r="AS6139">
        <f t="shared" si="667"/>
        <v>0</v>
      </c>
      <c r="BF6139" t="str">
        <f>IFERROR(IF(OR(BD6139=338,BD6139=340,BD6139=341,BD6139=342,BD6139="342A",BD6139="342B"),PorcenRet(BD6139,BH6139,BI6139),INDEX(PORCENTAJEBUSCAR,MATCH(BD6139,CódigoRET,0),4)*1),"")</f>
        <v/>
      </c>
      <c r="BG6139">
        <f t="shared" si="668"/>
        <v>0</v>
      </c>
      <c r="BO6139">
        <f t="shared" si="669"/>
        <v>0</v>
      </c>
      <c r="CC6139">
        <f t="shared" si="670"/>
        <v>0</v>
      </c>
      <c r="CD6139">
        <f t="shared" si="671"/>
        <v>0</v>
      </c>
      <c r="CG6139">
        <f ca="1">IFERROR(INDIRECT("IVA!X"&amp;MATCH(MID(COMPRAS!C6039,1,2)&amp;MID(COMPRAS!F6039,1,2)&amp;MID(COMPRAS!D6039,1,2),IVA!W:W,0)),"SIN COD.")</f>
        <v>0</v>
      </c>
      <c r="CH6139">
        <f ca="1">IFERROR(INDIRECT("IVA!Y"&amp;MATCH(MID(COMPRAS!C6039,1,2)&amp;MID(COMPRAS!F6039,1,2)&amp;MID(COMPRAS!D6039,1,2),IVA!W:W,0)),"SIN COD.")</f>
        <v>0</v>
      </c>
    </row>
    <row r="6140" spans="1:86" x14ac:dyDescent="0.25">
      <c r="A6140"/>
      <c r="B6140"/>
      <c r="D6140"/>
      <c r="AL6140">
        <f t="shared" si="665"/>
        <v>0</v>
      </c>
      <c r="AQ6140">
        <f t="shared" si="666"/>
        <v>0</v>
      </c>
      <c r="AR6140" t="str">
        <f>IFERROR(IF(OR(AP6140=338,AP6140=340,AP6140=341,AP6140=342,AP6140="342A",AP6140="342B"),PorcenRet(AP6140,AT6140,AU6140),INDEX(PORCENTAJEBUSCAR,MATCH(AP6140,CódigoRET,0),4)*1),"")</f>
        <v/>
      </c>
      <c r="AS6140">
        <f t="shared" si="667"/>
        <v>0</v>
      </c>
      <c r="BF6140" t="str">
        <f>IFERROR(IF(OR(BD6140=338,BD6140=340,BD6140=341,BD6140=342,BD6140="342A",BD6140="342B"),PorcenRet(BD6140,BH6140,BI6140),INDEX(PORCENTAJEBUSCAR,MATCH(BD6140,CódigoRET,0),4)*1),"")</f>
        <v/>
      </c>
      <c r="BG6140">
        <f t="shared" si="668"/>
        <v>0</v>
      </c>
      <c r="BO6140">
        <f t="shared" si="669"/>
        <v>0</v>
      </c>
      <c r="CC6140">
        <f t="shared" si="670"/>
        <v>0</v>
      </c>
      <c r="CD6140">
        <f t="shared" si="671"/>
        <v>0</v>
      </c>
      <c r="CG6140">
        <f ca="1">IFERROR(INDIRECT("IVA!X"&amp;MATCH(MID(COMPRAS!C6040,1,2)&amp;MID(COMPRAS!F6040,1,2)&amp;MID(COMPRAS!D6040,1,2),IVA!W:W,0)),"SIN COD.")</f>
        <v>0</v>
      </c>
      <c r="CH6140">
        <f ca="1">IFERROR(INDIRECT("IVA!Y"&amp;MATCH(MID(COMPRAS!C6040,1,2)&amp;MID(COMPRAS!F6040,1,2)&amp;MID(COMPRAS!D6040,1,2),IVA!W:W,0)),"SIN COD.")</f>
        <v>0</v>
      </c>
    </row>
    <row r="6141" spans="1:86" x14ac:dyDescent="0.25">
      <c r="A6141"/>
      <c r="B6141"/>
      <c r="D6141"/>
      <c r="AL6141">
        <f t="shared" si="665"/>
        <v>0</v>
      </c>
      <c r="AQ6141">
        <f t="shared" si="666"/>
        <v>0</v>
      </c>
      <c r="AR6141" t="str">
        <f>IFERROR(IF(OR(AP6141=338,AP6141=340,AP6141=341,AP6141=342,AP6141="342A",AP6141="342B"),PorcenRet(AP6141,AT6141,AU6141),INDEX(PORCENTAJEBUSCAR,MATCH(AP6141,CódigoRET,0),4)*1),"")</f>
        <v/>
      </c>
      <c r="AS6141">
        <f t="shared" si="667"/>
        <v>0</v>
      </c>
      <c r="BF6141" t="str">
        <f>IFERROR(IF(OR(BD6141=338,BD6141=340,BD6141=341,BD6141=342,BD6141="342A",BD6141="342B"),PorcenRet(BD6141,BH6141,BI6141),INDEX(PORCENTAJEBUSCAR,MATCH(BD6141,CódigoRET,0),4)*1),"")</f>
        <v/>
      </c>
      <c r="BG6141">
        <f t="shared" si="668"/>
        <v>0</v>
      </c>
      <c r="BO6141">
        <f t="shared" si="669"/>
        <v>0</v>
      </c>
      <c r="CC6141">
        <f t="shared" si="670"/>
        <v>0</v>
      </c>
      <c r="CD6141">
        <f t="shared" si="671"/>
        <v>0</v>
      </c>
      <c r="CG6141">
        <f ca="1">IFERROR(INDIRECT("IVA!X"&amp;MATCH(MID(COMPRAS!C6041,1,2)&amp;MID(COMPRAS!F6041,1,2)&amp;MID(COMPRAS!D6041,1,2),IVA!W:W,0)),"SIN COD.")</f>
        <v>0</v>
      </c>
      <c r="CH6141">
        <f ca="1">IFERROR(INDIRECT("IVA!Y"&amp;MATCH(MID(COMPRAS!C6041,1,2)&amp;MID(COMPRAS!F6041,1,2)&amp;MID(COMPRAS!D6041,1,2),IVA!W:W,0)),"SIN COD.")</f>
        <v>0</v>
      </c>
    </row>
    <row r="6142" spans="1:86" x14ac:dyDescent="0.25">
      <c r="A6142"/>
      <c r="B6142"/>
      <c r="D6142"/>
      <c r="AL6142">
        <f t="shared" si="665"/>
        <v>0</v>
      </c>
      <c r="AQ6142">
        <f t="shared" si="666"/>
        <v>0</v>
      </c>
      <c r="AR6142" t="str">
        <f>IFERROR(IF(OR(AP6142=338,AP6142=340,AP6142=341,AP6142=342,AP6142="342A",AP6142="342B"),PorcenRet(AP6142,AT6142,AU6142),INDEX(PORCENTAJEBUSCAR,MATCH(AP6142,CódigoRET,0),4)*1),"")</f>
        <v/>
      </c>
      <c r="AS6142">
        <f t="shared" si="667"/>
        <v>0</v>
      </c>
      <c r="BF6142" t="str">
        <f>IFERROR(IF(OR(BD6142=338,BD6142=340,BD6142=341,BD6142=342,BD6142="342A",BD6142="342B"),PorcenRet(BD6142,BH6142,BI6142),INDEX(PORCENTAJEBUSCAR,MATCH(BD6142,CódigoRET,0),4)*1),"")</f>
        <v/>
      </c>
      <c r="BG6142">
        <f t="shared" si="668"/>
        <v>0</v>
      </c>
      <c r="BO6142">
        <f t="shared" si="669"/>
        <v>0</v>
      </c>
      <c r="CC6142">
        <f t="shared" si="670"/>
        <v>0</v>
      </c>
      <c r="CD6142">
        <f t="shared" si="671"/>
        <v>0</v>
      </c>
      <c r="CG6142">
        <f ca="1">IFERROR(INDIRECT("IVA!X"&amp;MATCH(MID(COMPRAS!C6042,1,2)&amp;MID(COMPRAS!F6042,1,2)&amp;MID(COMPRAS!D6042,1,2),IVA!W:W,0)),"SIN COD.")</f>
        <v>0</v>
      </c>
      <c r="CH6142">
        <f ca="1">IFERROR(INDIRECT("IVA!Y"&amp;MATCH(MID(COMPRAS!C6042,1,2)&amp;MID(COMPRAS!F6042,1,2)&amp;MID(COMPRAS!D6042,1,2),IVA!W:W,0)),"SIN COD.")</f>
        <v>0</v>
      </c>
    </row>
    <row r="6143" spans="1:86" x14ac:dyDescent="0.25">
      <c r="A6143"/>
      <c r="B6143"/>
      <c r="D6143"/>
      <c r="AL6143">
        <f t="shared" si="665"/>
        <v>0</v>
      </c>
      <c r="AQ6143">
        <f t="shared" si="666"/>
        <v>0</v>
      </c>
      <c r="AR6143" t="str">
        <f>IFERROR(IF(OR(AP6143=338,AP6143=340,AP6143=341,AP6143=342,AP6143="342A",AP6143="342B"),PorcenRet(AP6143,AT6143,AU6143),INDEX(PORCENTAJEBUSCAR,MATCH(AP6143,CódigoRET,0),4)*1),"")</f>
        <v/>
      </c>
      <c r="AS6143">
        <f t="shared" si="667"/>
        <v>0</v>
      </c>
      <c r="BF6143" t="str">
        <f>IFERROR(IF(OR(BD6143=338,BD6143=340,BD6143=341,BD6143=342,BD6143="342A",BD6143="342B"),PorcenRet(BD6143,BH6143,BI6143),INDEX(PORCENTAJEBUSCAR,MATCH(BD6143,CódigoRET,0),4)*1),"")</f>
        <v/>
      </c>
      <c r="BG6143">
        <f t="shared" si="668"/>
        <v>0</v>
      </c>
      <c r="BO6143">
        <f t="shared" si="669"/>
        <v>0</v>
      </c>
      <c r="CC6143">
        <f t="shared" si="670"/>
        <v>0</v>
      </c>
      <c r="CD6143">
        <f t="shared" si="671"/>
        <v>0</v>
      </c>
      <c r="CG6143">
        <f ca="1">IFERROR(INDIRECT("IVA!X"&amp;MATCH(MID(COMPRAS!C6043,1,2)&amp;MID(COMPRAS!F6043,1,2)&amp;MID(COMPRAS!D6043,1,2),IVA!W:W,0)),"SIN COD.")</f>
        <v>0</v>
      </c>
      <c r="CH6143">
        <f ca="1">IFERROR(INDIRECT("IVA!Y"&amp;MATCH(MID(COMPRAS!C6043,1,2)&amp;MID(COMPRAS!F6043,1,2)&amp;MID(COMPRAS!D6043,1,2),IVA!W:W,0)),"SIN COD.")</f>
        <v>0</v>
      </c>
    </row>
    <row r="6144" spans="1:86" x14ac:dyDescent="0.25">
      <c r="A6144"/>
      <c r="B6144"/>
      <c r="D6144"/>
      <c r="AL6144">
        <f t="shared" si="665"/>
        <v>0</v>
      </c>
      <c r="AQ6144">
        <f t="shared" si="666"/>
        <v>0</v>
      </c>
      <c r="AR6144" t="str">
        <f>IFERROR(IF(OR(AP6144=338,AP6144=340,AP6144=341,AP6144=342,AP6144="342A",AP6144="342B"),PorcenRet(AP6144,AT6144,AU6144),INDEX(PORCENTAJEBUSCAR,MATCH(AP6144,CódigoRET,0),4)*1),"")</f>
        <v/>
      </c>
      <c r="AS6144">
        <f t="shared" si="667"/>
        <v>0</v>
      </c>
      <c r="BF6144" t="str">
        <f>IFERROR(IF(OR(BD6144=338,BD6144=340,BD6144=341,BD6144=342,BD6144="342A",BD6144="342B"),PorcenRet(BD6144,BH6144,BI6144),INDEX(PORCENTAJEBUSCAR,MATCH(BD6144,CódigoRET,0),4)*1),"")</f>
        <v/>
      </c>
      <c r="BG6144">
        <f t="shared" si="668"/>
        <v>0</v>
      </c>
      <c r="BO6144">
        <f t="shared" si="669"/>
        <v>0</v>
      </c>
      <c r="CC6144">
        <f t="shared" si="670"/>
        <v>0</v>
      </c>
      <c r="CD6144">
        <f t="shared" si="671"/>
        <v>0</v>
      </c>
      <c r="CG6144">
        <f ca="1">IFERROR(INDIRECT("IVA!X"&amp;MATCH(MID(COMPRAS!C6044,1,2)&amp;MID(COMPRAS!F6044,1,2)&amp;MID(COMPRAS!D6044,1,2),IVA!W:W,0)),"SIN COD.")</f>
        <v>0</v>
      </c>
      <c r="CH6144">
        <f ca="1">IFERROR(INDIRECT("IVA!Y"&amp;MATCH(MID(COMPRAS!C6044,1,2)&amp;MID(COMPRAS!F6044,1,2)&amp;MID(COMPRAS!D6044,1,2),IVA!W:W,0)),"SIN COD.")</f>
        <v>0</v>
      </c>
    </row>
    <row r="6145" spans="1:86" x14ac:dyDescent="0.25">
      <c r="A6145"/>
      <c r="B6145"/>
      <c r="D6145"/>
      <c r="AL6145">
        <f t="shared" si="665"/>
        <v>0</v>
      </c>
      <c r="AQ6145">
        <f t="shared" si="666"/>
        <v>0</v>
      </c>
      <c r="AR6145" t="str">
        <f>IFERROR(IF(OR(AP6145=338,AP6145=340,AP6145=341,AP6145=342,AP6145="342A",AP6145="342B"),PorcenRet(AP6145,AT6145,AU6145),INDEX(PORCENTAJEBUSCAR,MATCH(AP6145,CódigoRET,0),4)*1),"")</f>
        <v/>
      </c>
      <c r="AS6145">
        <f t="shared" si="667"/>
        <v>0</v>
      </c>
      <c r="BF6145" t="str">
        <f>IFERROR(IF(OR(BD6145=338,BD6145=340,BD6145=341,BD6145=342,BD6145="342A",BD6145="342B"),PorcenRet(BD6145,BH6145,BI6145),INDEX(PORCENTAJEBUSCAR,MATCH(BD6145,CódigoRET,0),4)*1),"")</f>
        <v/>
      </c>
      <c r="BG6145">
        <f t="shared" si="668"/>
        <v>0</v>
      </c>
      <c r="BO6145">
        <f t="shared" si="669"/>
        <v>0</v>
      </c>
      <c r="CC6145">
        <f t="shared" si="670"/>
        <v>0</v>
      </c>
      <c r="CD6145">
        <f t="shared" si="671"/>
        <v>0</v>
      </c>
      <c r="CG6145">
        <f ca="1">IFERROR(INDIRECT("IVA!X"&amp;MATCH(MID(COMPRAS!C6045,1,2)&amp;MID(COMPRAS!F6045,1,2)&amp;MID(COMPRAS!D6045,1,2),IVA!W:W,0)),"SIN COD.")</f>
        <v>0</v>
      </c>
      <c r="CH6145">
        <f ca="1">IFERROR(INDIRECT("IVA!Y"&amp;MATCH(MID(COMPRAS!C6045,1,2)&amp;MID(COMPRAS!F6045,1,2)&amp;MID(COMPRAS!D6045,1,2),IVA!W:W,0)),"SIN COD.")</f>
        <v>0</v>
      </c>
    </row>
    <row r="6146" spans="1:86" x14ac:dyDescent="0.25">
      <c r="A6146"/>
      <c r="B6146"/>
      <c r="D6146"/>
      <c r="AL6146">
        <f t="shared" ref="AL6146:AL6209" si="672">O6146+P6146+Q6146+R6146+S6146+T6146+U6146+V6146</f>
        <v>0</v>
      </c>
      <c r="AQ6146">
        <f t="shared" ref="AQ6146:AQ6209" si="673">+P6146+Q6146+R6146+S6146-BE6146-BQ6146-BW6146+O6146</f>
        <v>0</v>
      </c>
      <c r="AR6146" t="str">
        <f>IFERROR(IF(OR(AP6146=338,AP6146=340,AP6146=341,AP6146=342,AP6146="342A",AP6146="342B"),PorcenRet(AP6146,AT6146,AU6146),INDEX(PORCENTAJEBUSCAR,MATCH(AP6146,CódigoRET,0),4)*1),"")</f>
        <v/>
      </c>
      <c r="AS6146">
        <f t="shared" ref="AS6146:AS6209" si="674">ROUND(IF(AP6146="",0,AQ6146*(AR6146/100)),2)</f>
        <v>0</v>
      </c>
      <c r="BF6146" t="str">
        <f>IFERROR(IF(OR(BD6146=338,BD6146=340,BD6146=341,BD6146=342,BD6146="342A",BD6146="342B"),PorcenRet(BD6146,BH6146,BI6146),INDEX(PORCENTAJEBUSCAR,MATCH(BD6146,CódigoRET,0),4)*1),"")</f>
        <v/>
      </c>
      <c r="BG6146">
        <f t="shared" ref="BG6146:BG6209" si="675">ROUND(IF(BD6146="",0,BE6146*(BF6146/100)),2)</f>
        <v>0</v>
      </c>
      <c r="BO6146">
        <f t="shared" ref="BO6146:BO6209" si="676">IF(MID(F6146,1,2)="41",SUM(O6146:S6146),0)</f>
        <v>0</v>
      </c>
      <c r="CC6146">
        <f t="shared" ref="CC6146:CC6209" si="677">O6146+P6146+Q6146+R6146+S6146</f>
        <v>0</v>
      </c>
      <c r="CD6146">
        <f t="shared" ref="CD6146:CD6209" si="678">T6146+U6146</f>
        <v>0</v>
      </c>
      <c r="CG6146">
        <f ca="1">IFERROR(INDIRECT("IVA!X"&amp;MATCH(MID(COMPRAS!C6046,1,2)&amp;MID(COMPRAS!F6046,1,2)&amp;MID(COMPRAS!D6046,1,2),IVA!W:W,0)),"SIN COD.")</f>
        <v>0</v>
      </c>
      <c r="CH6146">
        <f ca="1">IFERROR(INDIRECT("IVA!Y"&amp;MATCH(MID(COMPRAS!C6046,1,2)&amp;MID(COMPRAS!F6046,1,2)&amp;MID(COMPRAS!D6046,1,2),IVA!W:W,0)),"SIN COD.")</f>
        <v>0</v>
      </c>
    </row>
    <row r="6147" spans="1:86" x14ac:dyDescent="0.25">
      <c r="A6147"/>
      <c r="B6147"/>
      <c r="D6147"/>
      <c r="AL6147">
        <f t="shared" si="672"/>
        <v>0</v>
      </c>
      <c r="AQ6147">
        <f t="shared" si="673"/>
        <v>0</v>
      </c>
      <c r="AR6147" t="str">
        <f>IFERROR(IF(OR(AP6147=338,AP6147=340,AP6147=341,AP6147=342,AP6147="342A",AP6147="342B"),PorcenRet(AP6147,AT6147,AU6147),INDEX(PORCENTAJEBUSCAR,MATCH(AP6147,CódigoRET,0),4)*1),"")</f>
        <v/>
      </c>
      <c r="AS6147">
        <f t="shared" si="674"/>
        <v>0</v>
      </c>
      <c r="BF6147" t="str">
        <f>IFERROR(IF(OR(BD6147=338,BD6147=340,BD6147=341,BD6147=342,BD6147="342A",BD6147="342B"),PorcenRet(BD6147,BH6147,BI6147),INDEX(PORCENTAJEBUSCAR,MATCH(BD6147,CódigoRET,0),4)*1),"")</f>
        <v/>
      </c>
      <c r="BG6147">
        <f t="shared" si="675"/>
        <v>0</v>
      </c>
      <c r="BO6147">
        <f t="shared" si="676"/>
        <v>0</v>
      </c>
      <c r="CC6147">
        <f t="shared" si="677"/>
        <v>0</v>
      </c>
      <c r="CD6147">
        <f t="shared" si="678"/>
        <v>0</v>
      </c>
      <c r="CG6147">
        <f ca="1">IFERROR(INDIRECT("IVA!X"&amp;MATCH(MID(COMPRAS!C6047,1,2)&amp;MID(COMPRAS!F6047,1,2)&amp;MID(COMPRAS!D6047,1,2),IVA!W:W,0)),"SIN COD.")</f>
        <v>0</v>
      </c>
      <c r="CH6147">
        <f ca="1">IFERROR(INDIRECT("IVA!Y"&amp;MATCH(MID(COMPRAS!C6047,1,2)&amp;MID(COMPRAS!F6047,1,2)&amp;MID(COMPRAS!D6047,1,2),IVA!W:W,0)),"SIN COD.")</f>
        <v>0</v>
      </c>
    </row>
    <row r="6148" spans="1:86" x14ac:dyDescent="0.25">
      <c r="A6148"/>
      <c r="B6148"/>
      <c r="D6148"/>
      <c r="AL6148">
        <f t="shared" si="672"/>
        <v>0</v>
      </c>
      <c r="AQ6148">
        <f t="shared" si="673"/>
        <v>0</v>
      </c>
      <c r="AR6148" t="str">
        <f>IFERROR(IF(OR(AP6148=338,AP6148=340,AP6148=341,AP6148=342,AP6148="342A",AP6148="342B"),PorcenRet(AP6148,AT6148,AU6148),INDEX(PORCENTAJEBUSCAR,MATCH(AP6148,CódigoRET,0),4)*1),"")</f>
        <v/>
      </c>
      <c r="AS6148">
        <f t="shared" si="674"/>
        <v>0</v>
      </c>
      <c r="BF6148" t="str">
        <f>IFERROR(IF(OR(BD6148=338,BD6148=340,BD6148=341,BD6148=342,BD6148="342A",BD6148="342B"),PorcenRet(BD6148,BH6148,BI6148),INDEX(PORCENTAJEBUSCAR,MATCH(BD6148,CódigoRET,0),4)*1),"")</f>
        <v/>
      </c>
      <c r="BG6148">
        <f t="shared" si="675"/>
        <v>0</v>
      </c>
      <c r="BO6148">
        <f t="shared" si="676"/>
        <v>0</v>
      </c>
      <c r="CC6148">
        <f t="shared" si="677"/>
        <v>0</v>
      </c>
      <c r="CD6148">
        <f t="shared" si="678"/>
        <v>0</v>
      </c>
      <c r="CG6148">
        <f ca="1">IFERROR(INDIRECT("IVA!X"&amp;MATCH(MID(COMPRAS!C6048,1,2)&amp;MID(COMPRAS!F6048,1,2)&amp;MID(COMPRAS!D6048,1,2),IVA!W:W,0)),"SIN COD.")</f>
        <v>0</v>
      </c>
      <c r="CH6148">
        <f ca="1">IFERROR(INDIRECT("IVA!Y"&amp;MATCH(MID(COMPRAS!C6048,1,2)&amp;MID(COMPRAS!F6048,1,2)&amp;MID(COMPRAS!D6048,1,2),IVA!W:W,0)),"SIN COD.")</f>
        <v>0</v>
      </c>
    </row>
    <row r="6149" spans="1:86" x14ac:dyDescent="0.25">
      <c r="A6149"/>
      <c r="B6149"/>
      <c r="D6149"/>
      <c r="AL6149">
        <f t="shared" si="672"/>
        <v>0</v>
      </c>
      <c r="AQ6149">
        <f t="shared" si="673"/>
        <v>0</v>
      </c>
      <c r="AR6149" t="str">
        <f>IFERROR(IF(OR(AP6149=338,AP6149=340,AP6149=341,AP6149=342,AP6149="342A",AP6149="342B"),PorcenRet(AP6149,AT6149,AU6149),INDEX(PORCENTAJEBUSCAR,MATCH(AP6149,CódigoRET,0),4)*1),"")</f>
        <v/>
      </c>
      <c r="AS6149">
        <f t="shared" si="674"/>
        <v>0</v>
      </c>
      <c r="BF6149" t="str">
        <f>IFERROR(IF(OR(BD6149=338,BD6149=340,BD6149=341,BD6149=342,BD6149="342A",BD6149="342B"),PorcenRet(BD6149,BH6149,BI6149),INDEX(PORCENTAJEBUSCAR,MATCH(BD6149,CódigoRET,0),4)*1),"")</f>
        <v/>
      </c>
      <c r="BG6149">
        <f t="shared" si="675"/>
        <v>0</v>
      </c>
      <c r="BO6149">
        <f t="shared" si="676"/>
        <v>0</v>
      </c>
      <c r="CC6149">
        <f t="shared" si="677"/>
        <v>0</v>
      </c>
      <c r="CD6149">
        <f t="shared" si="678"/>
        <v>0</v>
      </c>
      <c r="CG6149">
        <f ca="1">IFERROR(INDIRECT("IVA!X"&amp;MATCH(MID(COMPRAS!C6049,1,2)&amp;MID(COMPRAS!F6049,1,2)&amp;MID(COMPRAS!D6049,1,2),IVA!W:W,0)),"SIN COD.")</f>
        <v>0</v>
      </c>
      <c r="CH6149">
        <f ca="1">IFERROR(INDIRECT("IVA!Y"&amp;MATCH(MID(COMPRAS!C6049,1,2)&amp;MID(COMPRAS!F6049,1,2)&amp;MID(COMPRAS!D6049,1,2),IVA!W:W,0)),"SIN COD.")</f>
        <v>0</v>
      </c>
    </row>
    <row r="6150" spans="1:86" x14ac:dyDescent="0.25">
      <c r="A6150"/>
      <c r="B6150"/>
      <c r="D6150"/>
      <c r="AL6150">
        <f t="shared" si="672"/>
        <v>0</v>
      </c>
      <c r="AQ6150">
        <f t="shared" si="673"/>
        <v>0</v>
      </c>
      <c r="AR6150" t="str">
        <f>IFERROR(IF(OR(AP6150=338,AP6150=340,AP6150=341,AP6150=342,AP6150="342A",AP6150="342B"),PorcenRet(AP6150,AT6150,AU6150),INDEX(PORCENTAJEBUSCAR,MATCH(AP6150,CódigoRET,0),4)*1),"")</f>
        <v/>
      </c>
      <c r="AS6150">
        <f t="shared" si="674"/>
        <v>0</v>
      </c>
      <c r="BF6150" t="str">
        <f>IFERROR(IF(OR(BD6150=338,BD6150=340,BD6150=341,BD6150=342,BD6150="342A",BD6150="342B"),PorcenRet(BD6150,BH6150,BI6150),INDEX(PORCENTAJEBUSCAR,MATCH(BD6150,CódigoRET,0),4)*1),"")</f>
        <v/>
      </c>
      <c r="BG6150">
        <f t="shared" si="675"/>
        <v>0</v>
      </c>
      <c r="BO6150">
        <f t="shared" si="676"/>
        <v>0</v>
      </c>
      <c r="CC6150">
        <f t="shared" si="677"/>
        <v>0</v>
      </c>
      <c r="CD6150">
        <f t="shared" si="678"/>
        <v>0</v>
      </c>
      <c r="CG6150">
        <f ca="1">IFERROR(INDIRECT("IVA!X"&amp;MATCH(MID(COMPRAS!C6050,1,2)&amp;MID(COMPRAS!F6050,1,2)&amp;MID(COMPRAS!D6050,1,2),IVA!W:W,0)),"SIN COD.")</f>
        <v>0</v>
      </c>
      <c r="CH6150">
        <f ca="1">IFERROR(INDIRECT("IVA!Y"&amp;MATCH(MID(COMPRAS!C6050,1,2)&amp;MID(COMPRAS!F6050,1,2)&amp;MID(COMPRAS!D6050,1,2),IVA!W:W,0)),"SIN COD.")</f>
        <v>0</v>
      </c>
    </row>
    <row r="6151" spans="1:86" x14ac:dyDescent="0.25">
      <c r="A6151"/>
      <c r="B6151"/>
      <c r="D6151"/>
      <c r="AL6151">
        <f t="shared" si="672"/>
        <v>0</v>
      </c>
      <c r="AQ6151">
        <f t="shared" si="673"/>
        <v>0</v>
      </c>
      <c r="AR6151" t="str">
        <f>IFERROR(IF(OR(AP6151=338,AP6151=340,AP6151=341,AP6151=342,AP6151="342A",AP6151="342B"),PorcenRet(AP6151,AT6151,AU6151),INDEX(PORCENTAJEBUSCAR,MATCH(AP6151,CódigoRET,0),4)*1),"")</f>
        <v/>
      </c>
      <c r="AS6151">
        <f t="shared" si="674"/>
        <v>0</v>
      </c>
      <c r="BF6151" t="str">
        <f>IFERROR(IF(OR(BD6151=338,BD6151=340,BD6151=341,BD6151=342,BD6151="342A",BD6151="342B"),PorcenRet(BD6151,BH6151,BI6151),INDEX(PORCENTAJEBUSCAR,MATCH(BD6151,CódigoRET,0),4)*1),"")</f>
        <v/>
      </c>
      <c r="BG6151">
        <f t="shared" si="675"/>
        <v>0</v>
      </c>
      <c r="BO6151">
        <f t="shared" si="676"/>
        <v>0</v>
      </c>
      <c r="CC6151">
        <f t="shared" si="677"/>
        <v>0</v>
      </c>
      <c r="CD6151">
        <f t="shared" si="678"/>
        <v>0</v>
      </c>
      <c r="CG6151">
        <f ca="1">IFERROR(INDIRECT("IVA!X"&amp;MATCH(MID(COMPRAS!C6051,1,2)&amp;MID(COMPRAS!F6051,1,2)&amp;MID(COMPRAS!D6051,1,2),IVA!W:W,0)),"SIN COD.")</f>
        <v>0</v>
      </c>
      <c r="CH6151">
        <f ca="1">IFERROR(INDIRECT("IVA!Y"&amp;MATCH(MID(COMPRAS!C6051,1,2)&amp;MID(COMPRAS!F6051,1,2)&amp;MID(COMPRAS!D6051,1,2),IVA!W:W,0)),"SIN COD.")</f>
        <v>0</v>
      </c>
    </row>
    <row r="6152" spans="1:86" x14ac:dyDescent="0.25">
      <c r="A6152"/>
      <c r="B6152"/>
      <c r="D6152"/>
      <c r="AL6152">
        <f t="shared" si="672"/>
        <v>0</v>
      </c>
      <c r="AQ6152">
        <f t="shared" si="673"/>
        <v>0</v>
      </c>
      <c r="AR6152" t="str">
        <f>IFERROR(IF(OR(AP6152=338,AP6152=340,AP6152=341,AP6152=342,AP6152="342A",AP6152="342B"),PorcenRet(AP6152,AT6152,AU6152),INDEX(PORCENTAJEBUSCAR,MATCH(AP6152,CódigoRET,0),4)*1),"")</f>
        <v/>
      </c>
      <c r="AS6152">
        <f t="shared" si="674"/>
        <v>0</v>
      </c>
      <c r="BF6152" t="str">
        <f>IFERROR(IF(OR(BD6152=338,BD6152=340,BD6152=341,BD6152=342,BD6152="342A",BD6152="342B"),PorcenRet(BD6152,BH6152,BI6152),INDEX(PORCENTAJEBUSCAR,MATCH(BD6152,CódigoRET,0),4)*1),"")</f>
        <v/>
      </c>
      <c r="BG6152">
        <f t="shared" si="675"/>
        <v>0</v>
      </c>
      <c r="BO6152">
        <f t="shared" si="676"/>
        <v>0</v>
      </c>
      <c r="CC6152">
        <f t="shared" si="677"/>
        <v>0</v>
      </c>
      <c r="CD6152">
        <f t="shared" si="678"/>
        <v>0</v>
      </c>
      <c r="CG6152">
        <f ca="1">IFERROR(INDIRECT("IVA!X"&amp;MATCH(MID(COMPRAS!C6052,1,2)&amp;MID(COMPRAS!F6052,1,2)&amp;MID(COMPRAS!D6052,1,2),IVA!W:W,0)),"SIN COD.")</f>
        <v>0</v>
      </c>
      <c r="CH6152">
        <f ca="1">IFERROR(INDIRECT("IVA!Y"&amp;MATCH(MID(COMPRAS!C6052,1,2)&amp;MID(COMPRAS!F6052,1,2)&amp;MID(COMPRAS!D6052,1,2),IVA!W:W,0)),"SIN COD.")</f>
        <v>0</v>
      </c>
    </row>
    <row r="6153" spans="1:86" x14ac:dyDescent="0.25">
      <c r="A6153"/>
      <c r="B6153"/>
      <c r="D6153"/>
      <c r="AL6153">
        <f t="shared" si="672"/>
        <v>0</v>
      </c>
      <c r="AQ6153">
        <f t="shared" si="673"/>
        <v>0</v>
      </c>
      <c r="AR6153" t="str">
        <f>IFERROR(IF(OR(AP6153=338,AP6153=340,AP6153=341,AP6153=342,AP6153="342A",AP6153="342B"),PorcenRet(AP6153,AT6153,AU6153),INDEX(PORCENTAJEBUSCAR,MATCH(AP6153,CódigoRET,0),4)*1),"")</f>
        <v/>
      </c>
      <c r="AS6153">
        <f t="shared" si="674"/>
        <v>0</v>
      </c>
      <c r="BF6153" t="str">
        <f>IFERROR(IF(OR(BD6153=338,BD6153=340,BD6153=341,BD6153=342,BD6153="342A",BD6153="342B"),PorcenRet(BD6153,BH6153,BI6153),INDEX(PORCENTAJEBUSCAR,MATCH(BD6153,CódigoRET,0),4)*1),"")</f>
        <v/>
      </c>
      <c r="BG6153">
        <f t="shared" si="675"/>
        <v>0</v>
      </c>
      <c r="BO6153">
        <f t="shared" si="676"/>
        <v>0</v>
      </c>
      <c r="CC6153">
        <f t="shared" si="677"/>
        <v>0</v>
      </c>
      <c r="CD6153">
        <f t="shared" si="678"/>
        <v>0</v>
      </c>
      <c r="CG6153">
        <f ca="1">IFERROR(INDIRECT("IVA!X"&amp;MATCH(MID(COMPRAS!C6053,1,2)&amp;MID(COMPRAS!F6053,1,2)&amp;MID(COMPRAS!D6053,1,2),IVA!W:W,0)),"SIN COD.")</f>
        <v>0</v>
      </c>
      <c r="CH6153">
        <f ca="1">IFERROR(INDIRECT("IVA!Y"&amp;MATCH(MID(COMPRAS!C6053,1,2)&amp;MID(COMPRAS!F6053,1,2)&amp;MID(COMPRAS!D6053,1,2),IVA!W:W,0)),"SIN COD.")</f>
        <v>0</v>
      </c>
    </row>
    <row r="6154" spans="1:86" x14ac:dyDescent="0.25">
      <c r="A6154"/>
      <c r="B6154"/>
      <c r="D6154"/>
      <c r="AL6154">
        <f t="shared" si="672"/>
        <v>0</v>
      </c>
      <c r="AQ6154">
        <f t="shared" si="673"/>
        <v>0</v>
      </c>
      <c r="AR6154" t="str">
        <f>IFERROR(IF(OR(AP6154=338,AP6154=340,AP6154=341,AP6154=342,AP6154="342A",AP6154="342B"),PorcenRet(AP6154,AT6154,AU6154),INDEX(PORCENTAJEBUSCAR,MATCH(AP6154,CódigoRET,0),4)*1),"")</f>
        <v/>
      </c>
      <c r="AS6154">
        <f t="shared" si="674"/>
        <v>0</v>
      </c>
      <c r="BF6154" t="str">
        <f>IFERROR(IF(OR(BD6154=338,BD6154=340,BD6154=341,BD6154=342,BD6154="342A",BD6154="342B"),PorcenRet(BD6154,BH6154,BI6154),INDEX(PORCENTAJEBUSCAR,MATCH(BD6154,CódigoRET,0),4)*1),"")</f>
        <v/>
      </c>
      <c r="BG6154">
        <f t="shared" si="675"/>
        <v>0</v>
      </c>
      <c r="BO6154">
        <f t="shared" si="676"/>
        <v>0</v>
      </c>
      <c r="CC6154">
        <f t="shared" si="677"/>
        <v>0</v>
      </c>
      <c r="CD6154">
        <f t="shared" si="678"/>
        <v>0</v>
      </c>
      <c r="CG6154">
        <f ca="1">IFERROR(INDIRECT("IVA!X"&amp;MATCH(MID(COMPRAS!C6054,1,2)&amp;MID(COMPRAS!F6054,1,2)&amp;MID(COMPRAS!D6054,1,2),IVA!W:W,0)),"SIN COD.")</f>
        <v>0</v>
      </c>
      <c r="CH6154">
        <f ca="1">IFERROR(INDIRECT("IVA!Y"&amp;MATCH(MID(COMPRAS!C6054,1,2)&amp;MID(COMPRAS!F6054,1,2)&amp;MID(COMPRAS!D6054,1,2),IVA!W:W,0)),"SIN COD.")</f>
        <v>0</v>
      </c>
    </row>
    <row r="6155" spans="1:86" x14ac:dyDescent="0.25">
      <c r="A6155"/>
      <c r="B6155"/>
      <c r="D6155"/>
      <c r="AL6155">
        <f t="shared" si="672"/>
        <v>0</v>
      </c>
      <c r="AQ6155">
        <f t="shared" si="673"/>
        <v>0</v>
      </c>
      <c r="AR6155" t="str">
        <f>IFERROR(IF(OR(AP6155=338,AP6155=340,AP6155=341,AP6155=342,AP6155="342A",AP6155="342B"),PorcenRet(AP6155,AT6155,AU6155),INDEX(PORCENTAJEBUSCAR,MATCH(AP6155,CódigoRET,0),4)*1),"")</f>
        <v/>
      </c>
      <c r="AS6155">
        <f t="shared" si="674"/>
        <v>0</v>
      </c>
      <c r="BF6155" t="str">
        <f>IFERROR(IF(OR(BD6155=338,BD6155=340,BD6155=341,BD6155=342,BD6155="342A",BD6155="342B"),PorcenRet(BD6155,BH6155,BI6155),INDEX(PORCENTAJEBUSCAR,MATCH(BD6155,CódigoRET,0),4)*1),"")</f>
        <v/>
      </c>
      <c r="BG6155">
        <f t="shared" si="675"/>
        <v>0</v>
      </c>
      <c r="BO6155">
        <f t="shared" si="676"/>
        <v>0</v>
      </c>
      <c r="CC6155">
        <f t="shared" si="677"/>
        <v>0</v>
      </c>
      <c r="CD6155">
        <f t="shared" si="678"/>
        <v>0</v>
      </c>
      <c r="CG6155">
        <f ca="1">IFERROR(INDIRECT("IVA!X"&amp;MATCH(MID(COMPRAS!C6055,1,2)&amp;MID(COMPRAS!F6055,1,2)&amp;MID(COMPRAS!D6055,1,2),IVA!W:W,0)),"SIN COD.")</f>
        <v>0</v>
      </c>
      <c r="CH6155">
        <f ca="1">IFERROR(INDIRECT("IVA!Y"&amp;MATCH(MID(COMPRAS!C6055,1,2)&amp;MID(COMPRAS!F6055,1,2)&amp;MID(COMPRAS!D6055,1,2),IVA!W:W,0)),"SIN COD.")</f>
        <v>0</v>
      </c>
    </row>
    <row r="6156" spans="1:86" x14ac:dyDescent="0.25">
      <c r="A6156"/>
      <c r="B6156"/>
      <c r="D6156"/>
      <c r="AL6156">
        <f t="shared" si="672"/>
        <v>0</v>
      </c>
      <c r="AQ6156">
        <f t="shared" si="673"/>
        <v>0</v>
      </c>
      <c r="AR6156" t="str">
        <f>IFERROR(IF(OR(AP6156=338,AP6156=340,AP6156=341,AP6156=342,AP6156="342A",AP6156="342B"),PorcenRet(AP6156,AT6156,AU6156),INDEX(PORCENTAJEBUSCAR,MATCH(AP6156,CódigoRET,0),4)*1),"")</f>
        <v/>
      </c>
      <c r="AS6156">
        <f t="shared" si="674"/>
        <v>0</v>
      </c>
      <c r="BF6156" t="str">
        <f>IFERROR(IF(OR(BD6156=338,BD6156=340,BD6156=341,BD6156=342,BD6156="342A",BD6156="342B"),PorcenRet(BD6156,BH6156,BI6156),INDEX(PORCENTAJEBUSCAR,MATCH(BD6156,CódigoRET,0),4)*1),"")</f>
        <v/>
      </c>
      <c r="BG6156">
        <f t="shared" si="675"/>
        <v>0</v>
      </c>
      <c r="BO6156">
        <f t="shared" si="676"/>
        <v>0</v>
      </c>
      <c r="CC6156">
        <f t="shared" si="677"/>
        <v>0</v>
      </c>
      <c r="CD6156">
        <f t="shared" si="678"/>
        <v>0</v>
      </c>
      <c r="CG6156">
        <f ca="1">IFERROR(INDIRECT("IVA!X"&amp;MATCH(MID(COMPRAS!C6056,1,2)&amp;MID(COMPRAS!F6056,1,2)&amp;MID(COMPRAS!D6056,1,2),IVA!W:W,0)),"SIN COD.")</f>
        <v>0</v>
      </c>
      <c r="CH6156">
        <f ca="1">IFERROR(INDIRECT("IVA!Y"&amp;MATCH(MID(COMPRAS!C6056,1,2)&amp;MID(COMPRAS!F6056,1,2)&amp;MID(COMPRAS!D6056,1,2),IVA!W:W,0)),"SIN COD.")</f>
        <v>0</v>
      </c>
    </row>
    <row r="6157" spans="1:86" x14ac:dyDescent="0.25">
      <c r="A6157"/>
      <c r="B6157"/>
      <c r="D6157"/>
      <c r="AL6157">
        <f t="shared" si="672"/>
        <v>0</v>
      </c>
      <c r="AQ6157">
        <f t="shared" si="673"/>
        <v>0</v>
      </c>
      <c r="AR6157" t="str">
        <f>IFERROR(IF(OR(AP6157=338,AP6157=340,AP6157=341,AP6157=342,AP6157="342A",AP6157="342B"),PorcenRet(AP6157,AT6157,AU6157),INDEX(PORCENTAJEBUSCAR,MATCH(AP6157,CódigoRET,0),4)*1),"")</f>
        <v/>
      </c>
      <c r="AS6157">
        <f t="shared" si="674"/>
        <v>0</v>
      </c>
      <c r="BF6157" t="str">
        <f>IFERROR(IF(OR(BD6157=338,BD6157=340,BD6157=341,BD6157=342,BD6157="342A",BD6157="342B"),PorcenRet(BD6157,BH6157,BI6157),INDEX(PORCENTAJEBUSCAR,MATCH(BD6157,CódigoRET,0),4)*1),"")</f>
        <v/>
      </c>
      <c r="BG6157">
        <f t="shared" si="675"/>
        <v>0</v>
      </c>
      <c r="BO6157">
        <f t="shared" si="676"/>
        <v>0</v>
      </c>
      <c r="CC6157">
        <f t="shared" si="677"/>
        <v>0</v>
      </c>
      <c r="CD6157">
        <f t="shared" si="678"/>
        <v>0</v>
      </c>
      <c r="CG6157">
        <f ca="1">IFERROR(INDIRECT("IVA!X"&amp;MATCH(MID(COMPRAS!C6057,1,2)&amp;MID(COMPRAS!F6057,1,2)&amp;MID(COMPRAS!D6057,1,2),IVA!W:W,0)),"SIN COD.")</f>
        <v>0</v>
      </c>
      <c r="CH6157">
        <f ca="1">IFERROR(INDIRECT("IVA!Y"&amp;MATCH(MID(COMPRAS!C6057,1,2)&amp;MID(COMPRAS!F6057,1,2)&amp;MID(COMPRAS!D6057,1,2),IVA!W:W,0)),"SIN COD.")</f>
        <v>0</v>
      </c>
    </row>
    <row r="6158" spans="1:86" x14ac:dyDescent="0.25">
      <c r="A6158"/>
      <c r="B6158"/>
      <c r="D6158"/>
      <c r="AL6158">
        <f t="shared" si="672"/>
        <v>0</v>
      </c>
      <c r="AQ6158">
        <f t="shared" si="673"/>
        <v>0</v>
      </c>
      <c r="AR6158" t="str">
        <f>IFERROR(IF(OR(AP6158=338,AP6158=340,AP6158=341,AP6158=342,AP6158="342A",AP6158="342B"),PorcenRet(AP6158,AT6158,AU6158),INDEX(PORCENTAJEBUSCAR,MATCH(AP6158,CódigoRET,0),4)*1),"")</f>
        <v/>
      </c>
      <c r="AS6158">
        <f t="shared" si="674"/>
        <v>0</v>
      </c>
      <c r="BF6158" t="str">
        <f>IFERROR(IF(OR(BD6158=338,BD6158=340,BD6158=341,BD6158=342,BD6158="342A",BD6158="342B"),PorcenRet(BD6158,BH6158,BI6158),INDEX(PORCENTAJEBUSCAR,MATCH(BD6158,CódigoRET,0),4)*1),"")</f>
        <v/>
      </c>
      <c r="BG6158">
        <f t="shared" si="675"/>
        <v>0</v>
      </c>
      <c r="BO6158">
        <f t="shared" si="676"/>
        <v>0</v>
      </c>
      <c r="CC6158">
        <f t="shared" si="677"/>
        <v>0</v>
      </c>
      <c r="CD6158">
        <f t="shared" si="678"/>
        <v>0</v>
      </c>
      <c r="CG6158">
        <f ca="1">IFERROR(INDIRECT("IVA!X"&amp;MATCH(MID(COMPRAS!C6058,1,2)&amp;MID(COMPRAS!F6058,1,2)&amp;MID(COMPRAS!D6058,1,2),IVA!W:W,0)),"SIN COD.")</f>
        <v>0</v>
      </c>
      <c r="CH6158">
        <f ca="1">IFERROR(INDIRECT("IVA!Y"&amp;MATCH(MID(COMPRAS!C6058,1,2)&amp;MID(COMPRAS!F6058,1,2)&amp;MID(COMPRAS!D6058,1,2),IVA!W:W,0)),"SIN COD.")</f>
        <v>0</v>
      </c>
    </row>
    <row r="6159" spans="1:86" x14ac:dyDescent="0.25">
      <c r="A6159"/>
      <c r="B6159"/>
      <c r="D6159"/>
      <c r="AL6159">
        <f t="shared" si="672"/>
        <v>0</v>
      </c>
      <c r="AQ6159">
        <f t="shared" si="673"/>
        <v>0</v>
      </c>
      <c r="AR6159" t="str">
        <f>IFERROR(IF(OR(AP6159=338,AP6159=340,AP6159=341,AP6159=342,AP6159="342A",AP6159="342B"),PorcenRet(AP6159,AT6159,AU6159),INDEX(PORCENTAJEBUSCAR,MATCH(AP6159,CódigoRET,0),4)*1),"")</f>
        <v/>
      </c>
      <c r="AS6159">
        <f t="shared" si="674"/>
        <v>0</v>
      </c>
      <c r="BF6159" t="str">
        <f>IFERROR(IF(OR(BD6159=338,BD6159=340,BD6159=341,BD6159=342,BD6159="342A",BD6159="342B"),PorcenRet(BD6159,BH6159,BI6159),INDEX(PORCENTAJEBUSCAR,MATCH(BD6159,CódigoRET,0),4)*1),"")</f>
        <v/>
      </c>
      <c r="BG6159">
        <f t="shared" si="675"/>
        <v>0</v>
      </c>
      <c r="BO6159">
        <f t="shared" si="676"/>
        <v>0</v>
      </c>
      <c r="CC6159">
        <f t="shared" si="677"/>
        <v>0</v>
      </c>
      <c r="CD6159">
        <f t="shared" si="678"/>
        <v>0</v>
      </c>
      <c r="CG6159">
        <f ca="1">IFERROR(INDIRECT("IVA!X"&amp;MATCH(MID(COMPRAS!C6059,1,2)&amp;MID(COMPRAS!F6059,1,2)&amp;MID(COMPRAS!D6059,1,2),IVA!W:W,0)),"SIN COD.")</f>
        <v>0</v>
      </c>
      <c r="CH6159">
        <f ca="1">IFERROR(INDIRECT("IVA!Y"&amp;MATCH(MID(COMPRAS!C6059,1,2)&amp;MID(COMPRAS!F6059,1,2)&amp;MID(COMPRAS!D6059,1,2),IVA!W:W,0)),"SIN COD.")</f>
        <v>0</v>
      </c>
    </row>
    <row r="6160" spans="1:86" x14ac:dyDescent="0.25">
      <c r="A6160"/>
      <c r="B6160"/>
      <c r="D6160"/>
      <c r="AL6160">
        <f t="shared" si="672"/>
        <v>0</v>
      </c>
      <c r="AQ6160">
        <f t="shared" si="673"/>
        <v>0</v>
      </c>
      <c r="AR6160" t="str">
        <f>IFERROR(IF(OR(AP6160=338,AP6160=340,AP6160=341,AP6160=342,AP6160="342A",AP6160="342B"),PorcenRet(AP6160,AT6160,AU6160),INDEX(PORCENTAJEBUSCAR,MATCH(AP6160,CódigoRET,0),4)*1),"")</f>
        <v/>
      </c>
      <c r="AS6160">
        <f t="shared" si="674"/>
        <v>0</v>
      </c>
      <c r="BF6160" t="str">
        <f>IFERROR(IF(OR(BD6160=338,BD6160=340,BD6160=341,BD6160=342,BD6160="342A",BD6160="342B"),PorcenRet(BD6160,BH6160,BI6160),INDEX(PORCENTAJEBUSCAR,MATCH(BD6160,CódigoRET,0),4)*1),"")</f>
        <v/>
      </c>
      <c r="BG6160">
        <f t="shared" si="675"/>
        <v>0</v>
      </c>
      <c r="BO6160">
        <f t="shared" si="676"/>
        <v>0</v>
      </c>
      <c r="CC6160">
        <f t="shared" si="677"/>
        <v>0</v>
      </c>
      <c r="CD6160">
        <f t="shared" si="678"/>
        <v>0</v>
      </c>
      <c r="CG6160">
        <f ca="1">IFERROR(INDIRECT("IVA!X"&amp;MATCH(MID(COMPRAS!C6060,1,2)&amp;MID(COMPRAS!F6060,1,2)&amp;MID(COMPRAS!D6060,1,2),IVA!W:W,0)),"SIN COD.")</f>
        <v>0</v>
      </c>
      <c r="CH6160">
        <f ca="1">IFERROR(INDIRECT("IVA!Y"&amp;MATCH(MID(COMPRAS!C6060,1,2)&amp;MID(COMPRAS!F6060,1,2)&amp;MID(COMPRAS!D6060,1,2),IVA!W:W,0)),"SIN COD.")</f>
        <v>0</v>
      </c>
    </row>
    <row r="6161" spans="1:86" x14ac:dyDescent="0.25">
      <c r="A6161"/>
      <c r="B6161"/>
      <c r="D6161"/>
      <c r="AL6161">
        <f t="shared" si="672"/>
        <v>0</v>
      </c>
      <c r="AQ6161">
        <f t="shared" si="673"/>
        <v>0</v>
      </c>
      <c r="AR6161" t="str">
        <f>IFERROR(IF(OR(AP6161=338,AP6161=340,AP6161=341,AP6161=342,AP6161="342A",AP6161="342B"),PorcenRet(AP6161,AT6161,AU6161),INDEX(PORCENTAJEBUSCAR,MATCH(AP6161,CódigoRET,0),4)*1),"")</f>
        <v/>
      </c>
      <c r="AS6161">
        <f t="shared" si="674"/>
        <v>0</v>
      </c>
      <c r="BF6161" t="str">
        <f>IFERROR(IF(OR(BD6161=338,BD6161=340,BD6161=341,BD6161=342,BD6161="342A",BD6161="342B"),PorcenRet(BD6161,BH6161,BI6161),INDEX(PORCENTAJEBUSCAR,MATCH(BD6161,CódigoRET,0),4)*1),"")</f>
        <v/>
      </c>
      <c r="BG6161">
        <f t="shared" si="675"/>
        <v>0</v>
      </c>
      <c r="BO6161">
        <f t="shared" si="676"/>
        <v>0</v>
      </c>
      <c r="CC6161">
        <f t="shared" si="677"/>
        <v>0</v>
      </c>
      <c r="CD6161">
        <f t="shared" si="678"/>
        <v>0</v>
      </c>
      <c r="CG6161">
        <f ca="1">IFERROR(INDIRECT("IVA!X"&amp;MATCH(MID(COMPRAS!C6061,1,2)&amp;MID(COMPRAS!F6061,1,2)&amp;MID(COMPRAS!D6061,1,2),IVA!W:W,0)),"SIN COD.")</f>
        <v>0</v>
      </c>
      <c r="CH6161">
        <f ca="1">IFERROR(INDIRECT("IVA!Y"&amp;MATCH(MID(COMPRAS!C6061,1,2)&amp;MID(COMPRAS!F6061,1,2)&amp;MID(COMPRAS!D6061,1,2),IVA!W:W,0)),"SIN COD.")</f>
        <v>0</v>
      </c>
    </row>
    <row r="6162" spans="1:86" x14ac:dyDescent="0.25">
      <c r="A6162"/>
      <c r="B6162"/>
      <c r="D6162"/>
      <c r="AL6162">
        <f t="shared" si="672"/>
        <v>0</v>
      </c>
      <c r="AQ6162">
        <f t="shared" si="673"/>
        <v>0</v>
      </c>
      <c r="AR6162" t="str">
        <f>IFERROR(IF(OR(AP6162=338,AP6162=340,AP6162=341,AP6162=342,AP6162="342A",AP6162="342B"),PorcenRet(AP6162,AT6162,AU6162),INDEX(PORCENTAJEBUSCAR,MATCH(AP6162,CódigoRET,0),4)*1),"")</f>
        <v/>
      </c>
      <c r="AS6162">
        <f t="shared" si="674"/>
        <v>0</v>
      </c>
      <c r="BF6162" t="str">
        <f>IFERROR(IF(OR(BD6162=338,BD6162=340,BD6162=341,BD6162=342,BD6162="342A",BD6162="342B"),PorcenRet(BD6162,BH6162,BI6162),INDEX(PORCENTAJEBUSCAR,MATCH(BD6162,CódigoRET,0),4)*1),"")</f>
        <v/>
      </c>
      <c r="BG6162">
        <f t="shared" si="675"/>
        <v>0</v>
      </c>
      <c r="BO6162">
        <f t="shared" si="676"/>
        <v>0</v>
      </c>
      <c r="CC6162">
        <f t="shared" si="677"/>
        <v>0</v>
      </c>
      <c r="CD6162">
        <f t="shared" si="678"/>
        <v>0</v>
      </c>
      <c r="CG6162">
        <f ca="1">IFERROR(INDIRECT("IVA!X"&amp;MATCH(MID(COMPRAS!C6062,1,2)&amp;MID(COMPRAS!F6062,1,2)&amp;MID(COMPRAS!D6062,1,2),IVA!W:W,0)),"SIN COD.")</f>
        <v>0</v>
      </c>
      <c r="CH6162">
        <f ca="1">IFERROR(INDIRECT("IVA!Y"&amp;MATCH(MID(COMPRAS!C6062,1,2)&amp;MID(COMPRAS!F6062,1,2)&amp;MID(COMPRAS!D6062,1,2),IVA!W:W,0)),"SIN COD.")</f>
        <v>0</v>
      </c>
    </row>
    <row r="6163" spans="1:86" x14ac:dyDescent="0.25">
      <c r="A6163"/>
      <c r="B6163"/>
      <c r="D6163"/>
      <c r="AL6163">
        <f t="shared" si="672"/>
        <v>0</v>
      </c>
      <c r="AQ6163">
        <f t="shared" si="673"/>
        <v>0</v>
      </c>
      <c r="AR6163" t="str">
        <f>IFERROR(IF(OR(AP6163=338,AP6163=340,AP6163=341,AP6163=342,AP6163="342A",AP6163="342B"),PorcenRet(AP6163,AT6163,AU6163),INDEX(PORCENTAJEBUSCAR,MATCH(AP6163,CódigoRET,0),4)*1),"")</f>
        <v/>
      </c>
      <c r="AS6163">
        <f t="shared" si="674"/>
        <v>0</v>
      </c>
      <c r="BF6163" t="str">
        <f>IFERROR(IF(OR(BD6163=338,BD6163=340,BD6163=341,BD6163=342,BD6163="342A",BD6163="342B"),PorcenRet(BD6163,BH6163,BI6163),INDEX(PORCENTAJEBUSCAR,MATCH(BD6163,CódigoRET,0),4)*1),"")</f>
        <v/>
      </c>
      <c r="BG6163">
        <f t="shared" si="675"/>
        <v>0</v>
      </c>
      <c r="BO6163">
        <f t="shared" si="676"/>
        <v>0</v>
      </c>
      <c r="CC6163">
        <f t="shared" si="677"/>
        <v>0</v>
      </c>
      <c r="CD6163">
        <f t="shared" si="678"/>
        <v>0</v>
      </c>
      <c r="CG6163">
        <f ca="1">IFERROR(INDIRECT("IVA!X"&amp;MATCH(MID(COMPRAS!C6063,1,2)&amp;MID(COMPRAS!F6063,1,2)&amp;MID(COMPRAS!D6063,1,2),IVA!W:W,0)),"SIN COD.")</f>
        <v>0</v>
      </c>
      <c r="CH6163">
        <f ca="1">IFERROR(INDIRECT("IVA!Y"&amp;MATCH(MID(COMPRAS!C6063,1,2)&amp;MID(COMPRAS!F6063,1,2)&amp;MID(COMPRAS!D6063,1,2),IVA!W:W,0)),"SIN COD.")</f>
        <v>0</v>
      </c>
    </row>
    <row r="6164" spans="1:86" x14ac:dyDescent="0.25">
      <c r="A6164"/>
      <c r="B6164"/>
      <c r="D6164"/>
      <c r="AL6164">
        <f t="shared" si="672"/>
        <v>0</v>
      </c>
      <c r="AQ6164">
        <f t="shared" si="673"/>
        <v>0</v>
      </c>
      <c r="AR6164" t="str">
        <f>IFERROR(IF(OR(AP6164=338,AP6164=340,AP6164=341,AP6164=342,AP6164="342A",AP6164="342B"),PorcenRet(AP6164,AT6164,AU6164),INDEX(PORCENTAJEBUSCAR,MATCH(AP6164,CódigoRET,0),4)*1),"")</f>
        <v/>
      </c>
      <c r="AS6164">
        <f t="shared" si="674"/>
        <v>0</v>
      </c>
      <c r="BF6164" t="str">
        <f>IFERROR(IF(OR(BD6164=338,BD6164=340,BD6164=341,BD6164=342,BD6164="342A",BD6164="342B"),PorcenRet(BD6164,BH6164,BI6164),INDEX(PORCENTAJEBUSCAR,MATCH(BD6164,CódigoRET,0),4)*1),"")</f>
        <v/>
      </c>
      <c r="BG6164">
        <f t="shared" si="675"/>
        <v>0</v>
      </c>
      <c r="BO6164">
        <f t="shared" si="676"/>
        <v>0</v>
      </c>
      <c r="CC6164">
        <f t="shared" si="677"/>
        <v>0</v>
      </c>
      <c r="CD6164">
        <f t="shared" si="678"/>
        <v>0</v>
      </c>
      <c r="CG6164">
        <f ca="1">IFERROR(INDIRECT("IVA!X"&amp;MATCH(MID(COMPRAS!C6064,1,2)&amp;MID(COMPRAS!F6064,1,2)&amp;MID(COMPRAS!D6064,1,2),IVA!W:W,0)),"SIN COD.")</f>
        <v>0</v>
      </c>
      <c r="CH6164">
        <f ca="1">IFERROR(INDIRECT("IVA!Y"&amp;MATCH(MID(COMPRAS!C6064,1,2)&amp;MID(COMPRAS!F6064,1,2)&amp;MID(COMPRAS!D6064,1,2),IVA!W:W,0)),"SIN COD.")</f>
        <v>0</v>
      </c>
    </row>
    <row r="6165" spans="1:86" x14ac:dyDescent="0.25">
      <c r="A6165"/>
      <c r="B6165"/>
      <c r="D6165"/>
      <c r="AL6165">
        <f t="shared" si="672"/>
        <v>0</v>
      </c>
      <c r="AQ6165">
        <f t="shared" si="673"/>
        <v>0</v>
      </c>
      <c r="AR6165" t="str">
        <f>IFERROR(IF(OR(AP6165=338,AP6165=340,AP6165=341,AP6165=342,AP6165="342A",AP6165="342B"),PorcenRet(AP6165,AT6165,AU6165),INDEX(PORCENTAJEBUSCAR,MATCH(AP6165,CódigoRET,0),4)*1),"")</f>
        <v/>
      </c>
      <c r="AS6165">
        <f t="shared" si="674"/>
        <v>0</v>
      </c>
      <c r="BF6165" t="str">
        <f>IFERROR(IF(OR(BD6165=338,BD6165=340,BD6165=341,BD6165=342,BD6165="342A",BD6165="342B"),PorcenRet(BD6165,BH6165,BI6165),INDEX(PORCENTAJEBUSCAR,MATCH(BD6165,CódigoRET,0),4)*1),"")</f>
        <v/>
      </c>
      <c r="BG6165">
        <f t="shared" si="675"/>
        <v>0</v>
      </c>
      <c r="BO6165">
        <f t="shared" si="676"/>
        <v>0</v>
      </c>
      <c r="CC6165">
        <f t="shared" si="677"/>
        <v>0</v>
      </c>
      <c r="CD6165">
        <f t="shared" si="678"/>
        <v>0</v>
      </c>
      <c r="CG6165">
        <f ca="1">IFERROR(INDIRECT("IVA!X"&amp;MATCH(MID(COMPRAS!C6065,1,2)&amp;MID(COMPRAS!F6065,1,2)&amp;MID(COMPRAS!D6065,1,2),IVA!W:W,0)),"SIN COD.")</f>
        <v>0</v>
      </c>
      <c r="CH6165">
        <f ca="1">IFERROR(INDIRECT("IVA!Y"&amp;MATCH(MID(COMPRAS!C6065,1,2)&amp;MID(COMPRAS!F6065,1,2)&amp;MID(COMPRAS!D6065,1,2),IVA!W:W,0)),"SIN COD.")</f>
        <v>0</v>
      </c>
    </row>
    <row r="6166" spans="1:86" x14ac:dyDescent="0.25">
      <c r="A6166"/>
      <c r="B6166"/>
      <c r="D6166"/>
      <c r="AL6166">
        <f t="shared" si="672"/>
        <v>0</v>
      </c>
      <c r="AQ6166">
        <f t="shared" si="673"/>
        <v>0</v>
      </c>
      <c r="AR6166" t="str">
        <f>IFERROR(IF(OR(AP6166=338,AP6166=340,AP6166=341,AP6166=342,AP6166="342A",AP6166="342B"),PorcenRet(AP6166,AT6166,AU6166),INDEX(PORCENTAJEBUSCAR,MATCH(AP6166,CódigoRET,0),4)*1),"")</f>
        <v/>
      </c>
      <c r="AS6166">
        <f t="shared" si="674"/>
        <v>0</v>
      </c>
      <c r="BF6166" t="str">
        <f>IFERROR(IF(OR(BD6166=338,BD6166=340,BD6166=341,BD6166=342,BD6166="342A",BD6166="342B"),PorcenRet(BD6166,BH6166,BI6166),INDEX(PORCENTAJEBUSCAR,MATCH(BD6166,CódigoRET,0),4)*1),"")</f>
        <v/>
      </c>
      <c r="BG6166">
        <f t="shared" si="675"/>
        <v>0</v>
      </c>
      <c r="BO6166">
        <f t="shared" si="676"/>
        <v>0</v>
      </c>
      <c r="CC6166">
        <f t="shared" si="677"/>
        <v>0</v>
      </c>
      <c r="CD6166">
        <f t="shared" si="678"/>
        <v>0</v>
      </c>
      <c r="CG6166">
        <f ca="1">IFERROR(INDIRECT("IVA!X"&amp;MATCH(MID(COMPRAS!C6066,1,2)&amp;MID(COMPRAS!F6066,1,2)&amp;MID(COMPRAS!D6066,1,2),IVA!W:W,0)),"SIN COD.")</f>
        <v>0</v>
      </c>
      <c r="CH6166">
        <f ca="1">IFERROR(INDIRECT("IVA!Y"&amp;MATCH(MID(COMPRAS!C6066,1,2)&amp;MID(COMPRAS!F6066,1,2)&amp;MID(COMPRAS!D6066,1,2),IVA!W:W,0)),"SIN COD.")</f>
        <v>0</v>
      </c>
    </row>
    <row r="6167" spans="1:86" x14ac:dyDescent="0.25">
      <c r="A6167"/>
      <c r="B6167"/>
      <c r="D6167"/>
      <c r="AL6167">
        <f t="shared" si="672"/>
        <v>0</v>
      </c>
      <c r="AQ6167">
        <f t="shared" si="673"/>
        <v>0</v>
      </c>
      <c r="AR6167" t="str">
        <f>IFERROR(IF(OR(AP6167=338,AP6167=340,AP6167=341,AP6167=342,AP6167="342A",AP6167="342B"),PorcenRet(AP6167,AT6167,AU6167),INDEX(PORCENTAJEBUSCAR,MATCH(AP6167,CódigoRET,0),4)*1),"")</f>
        <v/>
      </c>
      <c r="AS6167">
        <f t="shared" si="674"/>
        <v>0</v>
      </c>
      <c r="BF6167" t="str">
        <f>IFERROR(IF(OR(BD6167=338,BD6167=340,BD6167=341,BD6167=342,BD6167="342A",BD6167="342B"),PorcenRet(BD6167,BH6167,BI6167),INDEX(PORCENTAJEBUSCAR,MATCH(BD6167,CódigoRET,0),4)*1),"")</f>
        <v/>
      </c>
      <c r="BG6167">
        <f t="shared" si="675"/>
        <v>0</v>
      </c>
      <c r="BO6167">
        <f t="shared" si="676"/>
        <v>0</v>
      </c>
      <c r="CC6167">
        <f t="shared" si="677"/>
        <v>0</v>
      </c>
      <c r="CD6167">
        <f t="shared" si="678"/>
        <v>0</v>
      </c>
      <c r="CG6167">
        <f ca="1">IFERROR(INDIRECT("IVA!X"&amp;MATCH(MID(COMPRAS!C6067,1,2)&amp;MID(COMPRAS!F6067,1,2)&amp;MID(COMPRAS!D6067,1,2),IVA!W:W,0)),"SIN COD.")</f>
        <v>0</v>
      </c>
      <c r="CH6167">
        <f ca="1">IFERROR(INDIRECT("IVA!Y"&amp;MATCH(MID(COMPRAS!C6067,1,2)&amp;MID(COMPRAS!F6067,1,2)&amp;MID(COMPRAS!D6067,1,2),IVA!W:W,0)),"SIN COD.")</f>
        <v>0</v>
      </c>
    </row>
    <row r="6168" spans="1:86" x14ac:dyDescent="0.25">
      <c r="A6168"/>
      <c r="B6168"/>
      <c r="D6168"/>
      <c r="AL6168">
        <f t="shared" si="672"/>
        <v>0</v>
      </c>
      <c r="AQ6168">
        <f t="shared" si="673"/>
        <v>0</v>
      </c>
      <c r="AR6168" t="str">
        <f>IFERROR(IF(OR(AP6168=338,AP6168=340,AP6168=341,AP6168=342,AP6168="342A",AP6168="342B"),PorcenRet(AP6168,AT6168,AU6168),INDEX(PORCENTAJEBUSCAR,MATCH(AP6168,CódigoRET,0),4)*1),"")</f>
        <v/>
      </c>
      <c r="AS6168">
        <f t="shared" si="674"/>
        <v>0</v>
      </c>
      <c r="BF6168" t="str">
        <f>IFERROR(IF(OR(BD6168=338,BD6168=340,BD6168=341,BD6168=342,BD6168="342A",BD6168="342B"),PorcenRet(BD6168,BH6168,BI6168),INDEX(PORCENTAJEBUSCAR,MATCH(BD6168,CódigoRET,0),4)*1),"")</f>
        <v/>
      </c>
      <c r="BG6168">
        <f t="shared" si="675"/>
        <v>0</v>
      </c>
      <c r="BO6168">
        <f t="shared" si="676"/>
        <v>0</v>
      </c>
      <c r="CC6168">
        <f t="shared" si="677"/>
        <v>0</v>
      </c>
      <c r="CD6168">
        <f t="shared" si="678"/>
        <v>0</v>
      </c>
      <c r="CG6168">
        <f ca="1">IFERROR(INDIRECT("IVA!X"&amp;MATCH(MID(COMPRAS!C6068,1,2)&amp;MID(COMPRAS!F6068,1,2)&amp;MID(COMPRAS!D6068,1,2),IVA!W:W,0)),"SIN COD.")</f>
        <v>0</v>
      </c>
      <c r="CH6168">
        <f ca="1">IFERROR(INDIRECT("IVA!Y"&amp;MATCH(MID(COMPRAS!C6068,1,2)&amp;MID(COMPRAS!F6068,1,2)&amp;MID(COMPRAS!D6068,1,2),IVA!W:W,0)),"SIN COD.")</f>
        <v>0</v>
      </c>
    </row>
    <row r="6169" spans="1:86" x14ac:dyDescent="0.25">
      <c r="A6169"/>
      <c r="B6169"/>
      <c r="D6169"/>
      <c r="AL6169">
        <f t="shared" si="672"/>
        <v>0</v>
      </c>
      <c r="AQ6169">
        <f t="shared" si="673"/>
        <v>0</v>
      </c>
      <c r="AR6169" t="str">
        <f>IFERROR(IF(OR(AP6169=338,AP6169=340,AP6169=341,AP6169=342,AP6169="342A",AP6169="342B"),PorcenRet(AP6169,AT6169,AU6169),INDEX(PORCENTAJEBUSCAR,MATCH(AP6169,CódigoRET,0),4)*1),"")</f>
        <v/>
      </c>
      <c r="AS6169">
        <f t="shared" si="674"/>
        <v>0</v>
      </c>
      <c r="BF6169" t="str">
        <f>IFERROR(IF(OR(BD6169=338,BD6169=340,BD6169=341,BD6169=342,BD6169="342A",BD6169="342B"),PorcenRet(BD6169,BH6169,BI6169),INDEX(PORCENTAJEBUSCAR,MATCH(BD6169,CódigoRET,0),4)*1),"")</f>
        <v/>
      </c>
      <c r="BG6169">
        <f t="shared" si="675"/>
        <v>0</v>
      </c>
      <c r="BO6169">
        <f t="shared" si="676"/>
        <v>0</v>
      </c>
      <c r="CC6169">
        <f t="shared" si="677"/>
        <v>0</v>
      </c>
      <c r="CD6169">
        <f t="shared" si="678"/>
        <v>0</v>
      </c>
      <c r="CG6169">
        <f ca="1">IFERROR(INDIRECT("IVA!X"&amp;MATCH(MID(COMPRAS!C6069,1,2)&amp;MID(COMPRAS!F6069,1,2)&amp;MID(COMPRAS!D6069,1,2),IVA!W:W,0)),"SIN COD.")</f>
        <v>0</v>
      </c>
      <c r="CH6169">
        <f ca="1">IFERROR(INDIRECT("IVA!Y"&amp;MATCH(MID(COMPRAS!C6069,1,2)&amp;MID(COMPRAS!F6069,1,2)&amp;MID(COMPRAS!D6069,1,2),IVA!W:W,0)),"SIN COD.")</f>
        <v>0</v>
      </c>
    </row>
    <row r="6170" spans="1:86" x14ac:dyDescent="0.25">
      <c r="A6170"/>
      <c r="B6170"/>
      <c r="D6170"/>
      <c r="AL6170">
        <f t="shared" si="672"/>
        <v>0</v>
      </c>
      <c r="AQ6170">
        <f t="shared" si="673"/>
        <v>0</v>
      </c>
      <c r="AR6170" t="str">
        <f>IFERROR(IF(OR(AP6170=338,AP6170=340,AP6170=341,AP6170=342,AP6170="342A",AP6170="342B"),PorcenRet(AP6170,AT6170,AU6170),INDEX(PORCENTAJEBUSCAR,MATCH(AP6170,CódigoRET,0),4)*1),"")</f>
        <v/>
      </c>
      <c r="AS6170">
        <f t="shared" si="674"/>
        <v>0</v>
      </c>
      <c r="BF6170" t="str">
        <f>IFERROR(IF(OR(BD6170=338,BD6170=340,BD6170=341,BD6170=342,BD6170="342A",BD6170="342B"),PorcenRet(BD6170,BH6170,BI6170),INDEX(PORCENTAJEBUSCAR,MATCH(BD6170,CódigoRET,0),4)*1),"")</f>
        <v/>
      </c>
      <c r="BG6170">
        <f t="shared" si="675"/>
        <v>0</v>
      </c>
      <c r="BO6170">
        <f t="shared" si="676"/>
        <v>0</v>
      </c>
      <c r="CC6170">
        <f t="shared" si="677"/>
        <v>0</v>
      </c>
      <c r="CD6170">
        <f t="shared" si="678"/>
        <v>0</v>
      </c>
      <c r="CG6170">
        <f ca="1">IFERROR(INDIRECT("IVA!X"&amp;MATCH(MID(COMPRAS!C6070,1,2)&amp;MID(COMPRAS!F6070,1,2)&amp;MID(COMPRAS!D6070,1,2),IVA!W:W,0)),"SIN COD.")</f>
        <v>0</v>
      </c>
      <c r="CH6170">
        <f ca="1">IFERROR(INDIRECT("IVA!Y"&amp;MATCH(MID(COMPRAS!C6070,1,2)&amp;MID(COMPRAS!F6070,1,2)&amp;MID(COMPRAS!D6070,1,2),IVA!W:W,0)),"SIN COD.")</f>
        <v>0</v>
      </c>
    </row>
    <row r="6171" spans="1:86" x14ac:dyDescent="0.25">
      <c r="A6171"/>
      <c r="B6171"/>
      <c r="D6171"/>
      <c r="AL6171">
        <f t="shared" si="672"/>
        <v>0</v>
      </c>
      <c r="AQ6171">
        <f t="shared" si="673"/>
        <v>0</v>
      </c>
      <c r="AR6171" t="str">
        <f>IFERROR(IF(OR(AP6171=338,AP6171=340,AP6171=341,AP6171=342,AP6171="342A",AP6171="342B"),PorcenRet(AP6171,AT6171,AU6171),INDEX(PORCENTAJEBUSCAR,MATCH(AP6171,CódigoRET,0),4)*1),"")</f>
        <v/>
      </c>
      <c r="AS6171">
        <f t="shared" si="674"/>
        <v>0</v>
      </c>
      <c r="BF6171" t="str">
        <f>IFERROR(IF(OR(BD6171=338,BD6171=340,BD6171=341,BD6171=342,BD6171="342A",BD6171="342B"),PorcenRet(BD6171,BH6171,BI6171),INDEX(PORCENTAJEBUSCAR,MATCH(BD6171,CódigoRET,0),4)*1),"")</f>
        <v/>
      </c>
      <c r="BG6171">
        <f t="shared" si="675"/>
        <v>0</v>
      </c>
      <c r="BO6171">
        <f t="shared" si="676"/>
        <v>0</v>
      </c>
      <c r="CC6171">
        <f t="shared" si="677"/>
        <v>0</v>
      </c>
      <c r="CD6171">
        <f t="shared" si="678"/>
        <v>0</v>
      </c>
      <c r="CG6171">
        <f ca="1">IFERROR(INDIRECT("IVA!X"&amp;MATCH(MID(COMPRAS!C6071,1,2)&amp;MID(COMPRAS!F6071,1,2)&amp;MID(COMPRAS!D6071,1,2),IVA!W:W,0)),"SIN COD.")</f>
        <v>0</v>
      </c>
      <c r="CH6171">
        <f ca="1">IFERROR(INDIRECT("IVA!Y"&amp;MATCH(MID(COMPRAS!C6071,1,2)&amp;MID(COMPRAS!F6071,1,2)&amp;MID(COMPRAS!D6071,1,2),IVA!W:W,0)),"SIN COD.")</f>
        <v>0</v>
      </c>
    </row>
    <row r="6172" spans="1:86" x14ac:dyDescent="0.25">
      <c r="A6172"/>
      <c r="B6172"/>
      <c r="D6172"/>
      <c r="AL6172">
        <f t="shared" si="672"/>
        <v>0</v>
      </c>
      <c r="AQ6172">
        <f t="shared" si="673"/>
        <v>0</v>
      </c>
      <c r="AR6172" t="str">
        <f>IFERROR(IF(OR(AP6172=338,AP6172=340,AP6172=341,AP6172=342,AP6172="342A",AP6172="342B"),PorcenRet(AP6172,AT6172,AU6172),INDEX(PORCENTAJEBUSCAR,MATCH(AP6172,CódigoRET,0),4)*1),"")</f>
        <v/>
      </c>
      <c r="AS6172">
        <f t="shared" si="674"/>
        <v>0</v>
      </c>
      <c r="BF6172" t="str">
        <f>IFERROR(IF(OR(BD6172=338,BD6172=340,BD6172=341,BD6172=342,BD6172="342A",BD6172="342B"),PorcenRet(BD6172,BH6172,BI6172),INDEX(PORCENTAJEBUSCAR,MATCH(BD6172,CódigoRET,0),4)*1),"")</f>
        <v/>
      </c>
      <c r="BG6172">
        <f t="shared" si="675"/>
        <v>0</v>
      </c>
      <c r="BO6172">
        <f t="shared" si="676"/>
        <v>0</v>
      </c>
      <c r="CC6172">
        <f t="shared" si="677"/>
        <v>0</v>
      </c>
      <c r="CD6172">
        <f t="shared" si="678"/>
        <v>0</v>
      </c>
      <c r="CG6172">
        <f ca="1">IFERROR(INDIRECT("IVA!X"&amp;MATCH(MID(COMPRAS!C6072,1,2)&amp;MID(COMPRAS!F6072,1,2)&amp;MID(COMPRAS!D6072,1,2),IVA!W:W,0)),"SIN COD.")</f>
        <v>0</v>
      </c>
      <c r="CH6172">
        <f ca="1">IFERROR(INDIRECT("IVA!Y"&amp;MATCH(MID(COMPRAS!C6072,1,2)&amp;MID(COMPRAS!F6072,1,2)&amp;MID(COMPRAS!D6072,1,2),IVA!W:W,0)),"SIN COD.")</f>
        <v>0</v>
      </c>
    </row>
    <row r="6173" spans="1:86" x14ac:dyDescent="0.25">
      <c r="A6173"/>
      <c r="B6173"/>
      <c r="D6173"/>
      <c r="AL6173">
        <f t="shared" si="672"/>
        <v>0</v>
      </c>
      <c r="AQ6173">
        <f t="shared" si="673"/>
        <v>0</v>
      </c>
      <c r="AR6173" t="str">
        <f>IFERROR(IF(OR(AP6173=338,AP6173=340,AP6173=341,AP6173=342,AP6173="342A",AP6173="342B"),PorcenRet(AP6173,AT6173,AU6173),INDEX(PORCENTAJEBUSCAR,MATCH(AP6173,CódigoRET,0),4)*1),"")</f>
        <v/>
      </c>
      <c r="AS6173">
        <f t="shared" si="674"/>
        <v>0</v>
      </c>
      <c r="BF6173" t="str">
        <f>IFERROR(IF(OR(BD6173=338,BD6173=340,BD6173=341,BD6173=342,BD6173="342A",BD6173="342B"),PorcenRet(BD6173,BH6173,BI6173),INDEX(PORCENTAJEBUSCAR,MATCH(BD6173,CódigoRET,0),4)*1),"")</f>
        <v/>
      </c>
      <c r="BG6173">
        <f t="shared" si="675"/>
        <v>0</v>
      </c>
      <c r="BO6173">
        <f t="shared" si="676"/>
        <v>0</v>
      </c>
      <c r="CC6173">
        <f t="shared" si="677"/>
        <v>0</v>
      </c>
      <c r="CD6173">
        <f t="shared" si="678"/>
        <v>0</v>
      </c>
      <c r="CG6173">
        <f ca="1">IFERROR(INDIRECT("IVA!X"&amp;MATCH(MID(COMPRAS!C6073,1,2)&amp;MID(COMPRAS!F6073,1,2)&amp;MID(COMPRAS!D6073,1,2),IVA!W:W,0)),"SIN COD.")</f>
        <v>0</v>
      </c>
      <c r="CH6173">
        <f ca="1">IFERROR(INDIRECT("IVA!Y"&amp;MATCH(MID(COMPRAS!C6073,1,2)&amp;MID(COMPRAS!F6073,1,2)&amp;MID(COMPRAS!D6073,1,2),IVA!W:W,0)),"SIN COD.")</f>
        <v>0</v>
      </c>
    </row>
    <row r="6174" spans="1:86" x14ac:dyDescent="0.25">
      <c r="A6174"/>
      <c r="B6174"/>
      <c r="D6174"/>
      <c r="AL6174">
        <f t="shared" si="672"/>
        <v>0</v>
      </c>
      <c r="AQ6174">
        <f t="shared" si="673"/>
        <v>0</v>
      </c>
      <c r="AR6174" t="str">
        <f>IFERROR(IF(OR(AP6174=338,AP6174=340,AP6174=341,AP6174=342,AP6174="342A",AP6174="342B"),PorcenRet(AP6174,AT6174,AU6174),INDEX(PORCENTAJEBUSCAR,MATCH(AP6174,CódigoRET,0),4)*1),"")</f>
        <v/>
      </c>
      <c r="AS6174">
        <f t="shared" si="674"/>
        <v>0</v>
      </c>
      <c r="BF6174" t="str">
        <f>IFERROR(IF(OR(BD6174=338,BD6174=340,BD6174=341,BD6174=342,BD6174="342A",BD6174="342B"),PorcenRet(BD6174,BH6174,BI6174),INDEX(PORCENTAJEBUSCAR,MATCH(BD6174,CódigoRET,0),4)*1),"")</f>
        <v/>
      </c>
      <c r="BG6174">
        <f t="shared" si="675"/>
        <v>0</v>
      </c>
      <c r="BO6174">
        <f t="shared" si="676"/>
        <v>0</v>
      </c>
      <c r="CC6174">
        <f t="shared" si="677"/>
        <v>0</v>
      </c>
      <c r="CD6174">
        <f t="shared" si="678"/>
        <v>0</v>
      </c>
      <c r="CG6174">
        <f ca="1">IFERROR(INDIRECT("IVA!X"&amp;MATCH(MID(COMPRAS!C6074,1,2)&amp;MID(COMPRAS!F6074,1,2)&amp;MID(COMPRAS!D6074,1,2),IVA!W:W,0)),"SIN COD.")</f>
        <v>0</v>
      </c>
      <c r="CH6174">
        <f ca="1">IFERROR(INDIRECT("IVA!Y"&amp;MATCH(MID(COMPRAS!C6074,1,2)&amp;MID(COMPRAS!F6074,1,2)&amp;MID(COMPRAS!D6074,1,2),IVA!W:W,0)),"SIN COD.")</f>
        <v>0</v>
      </c>
    </row>
    <row r="6175" spans="1:86" x14ac:dyDescent="0.25">
      <c r="A6175"/>
      <c r="B6175"/>
      <c r="D6175"/>
      <c r="AL6175">
        <f t="shared" si="672"/>
        <v>0</v>
      </c>
      <c r="AQ6175">
        <f t="shared" si="673"/>
        <v>0</v>
      </c>
      <c r="AR6175" t="str">
        <f>IFERROR(IF(OR(AP6175=338,AP6175=340,AP6175=341,AP6175=342,AP6175="342A",AP6175="342B"),PorcenRet(AP6175,AT6175,AU6175),INDEX(PORCENTAJEBUSCAR,MATCH(AP6175,CódigoRET,0),4)*1),"")</f>
        <v/>
      </c>
      <c r="AS6175">
        <f t="shared" si="674"/>
        <v>0</v>
      </c>
      <c r="BF6175" t="str">
        <f>IFERROR(IF(OR(BD6175=338,BD6175=340,BD6175=341,BD6175=342,BD6175="342A",BD6175="342B"),PorcenRet(BD6175,BH6175,BI6175),INDEX(PORCENTAJEBUSCAR,MATCH(BD6175,CódigoRET,0),4)*1),"")</f>
        <v/>
      </c>
      <c r="BG6175">
        <f t="shared" si="675"/>
        <v>0</v>
      </c>
      <c r="BO6175">
        <f t="shared" si="676"/>
        <v>0</v>
      </c>
      <c r="CC6175">
        <f t="shared" si="677"/>
        <v>0</v>
      </c>
      <c r="CD6175">
        <f t="shared" si="678"/>
        <v>0</v>
      </c>
      <c r="CG6175">
        <f ca="1">IFERROR(INDIRECT("IVA!X"&amp;MATCH(MID(COMPRAS!C6075,1,2)&amp;MID(COMPRAS!F6075,1,2)&amp;MID(COMPRAS!D6075,1,2),IVA!W:W,0)),"SIN COD.")</f>
        <v>0</v>
      </c>
      <c r="CH6175">
        <f ca="1">IFERROR(INDIRECT("IVA!Y"&amp;MATCH(MID(COMPRAS!C6075,1,2)&amp;MID(COMPRAS!F6075,1,2)&amp;MID(COMPRAS!D6075,1,2),IVA!W:W,0)),"SIN COD.")</f>
        <v>0</v>
      </c>
    </row>
    <row r="6176" spans="1:86" x14ac:dyDescent="0.25">
      <c r="A6176"/>
      <c r="B6176"/>
      <c r="D6176"/>
      <c r="AL6176">
        <f t="shared" si="672"/>
        <v>0</v>
      </c>
      <c r="AQ6176">
        <f t="shared" si="673"/>
        <v>0</v>
      </c>
      <c r="AR6176" t="str">
        <f>IFERROR(IF(OR(AP6176=338,AP6176=340,AP6176=341,AP6176=342,AP6176="342A",AP6176="342B"),PorcenRet(AP6176,AT6176,AU6176),INDEX(PORCENTAJEBUSCAR,MATCH(AP6176,CódigoRET,0),4)*1),"")</f>
        <v/>
      </c>
      <c r="AS6176">
        <f t="shared" si="674"/>
        <v>0</v>
      </c>
      <c r="BF6176" t="str">
        <f>IFERROR(IF(OR(BD6176=338,BD6176=340,BD6176=341,BD6176=342,BD6176="342A",BD6176="342B"),PorcenRet(BD6176,BH6176,BI6176),INDEX(PORCENTAJEBUSCAR,MATCH(BD6176,CódigoRET,0),4)*1),"")</f>
        <v/>
      </c>
      <c r="BG6176">
        <f t="shared" si="675"/>
        <v>0</v>
      </c>
      <c r="BO6176">
        <f t="shared" si="676"/>
        <v>0</v>
      </c>
      <c r="CC6176">
        <f t="shared" si="677"/>
        <v>0</v>
      </c>
      <c r="CD6176">
        <f t="shared" si="678"/>
        <v>0</v>
      </c>
      <c r="CG6176">
        <f ca="1">IFERROR(INDIRECT("IVA!X"&amp;MATCH(MID(COMPRAS!C6076,1,2)&amp;MID(COMPRAS!F6076,1,2)&amp;MID(COMPRAS!D6076,1,2),IVA!W:W,0)),"SIN COD.")</f>
        <v>0</v>
      </c>
      <c r="CH6176">
        <f ca="1">IFERROR(INDIRECT("IVA!Y"&amp;MATCH(MID(COMPRAS!C6076,1,2)&amp;MID(COMPRAS!F6076,1,2)&amp;MID(COMPRAS!D6076,1,2),IVA!W:W,0)),"SIN COD.")</f>
        <v>0</v>
      </c>
    </row>
    <row r="6177" spans="1:86" x14ac:dyDescent="0.25">
      <c r="A6177"/>
      <c r="B6177"/>
      <c r="D6177"/>
      <c r="AL6177">
        <f t="shared" si="672"/>
        <v>0</v>
      </c>
      <c r="AQ6177">
        <f t="shared" si="673"/>
        <v>0</v>
      </c>
      <c r="AR6177" t="str">
        <f>IFERROR(IF(OR(AP6177=338,AP6177=340,AP6177=341,AP6177=342,AP6177="342A",AP6177="342B"),PorcenRet(AP6177,AT6177,AU6177),INDEX(PORCENTAJEBUSCAR,MATCH(AP6177,CódigoRET,0),4)*1),"")</f>
        <v/>
      </c>
      <c r="AS6177">
        <f t="shared" si="674"/>
        <v>0</v>
      </c>
      <c r="BF6177" t="str">
        <f>IFERROR(IF(OR(BD6177=338,BD6177=340,BD6177=341,BD6177=342,BD6177="342A",BD6177="342B"),PorcenRet(BD6177,BH6177,BI6177),INDEX(PORCENTAJEBUSCAR,MATCH(BD6177,CódigoRET,0),4)*1),"")</f>
        <v/>
      </c>
      <c r="BG6177">
        <f t="shared" si="675"/>
        <v>0</v>
      </c>
      <c r="BO6177">
        <f t="shared" si="676"/>
        <v>0</v>
      </c>
      <c r="CC6177">
        <f t="shared" si="677"/>
        <v>0</v>
      </c>
      <c r="CD6177">
        <f t="shared" si="678"/>
        <v>0</v>
      </c>
      <c r="CG6177">
        <f ca="1">IFERROR(INDIRECT("IVA!X"&amp;MATCH(MID(COMPRAS!C6077,1,2)&amp;MID(COMPRAS!F6077,1,2)&amp;MID(COMPRAS!D6077,1,2),IVA!W:W,0)),"SIN COD.")</f>
        <v>0</v>
      </c>
      <c r="CH6177">
        <f ca="1">IFERROR(INDIRECT("IVA!Y"&amp;MATCH(MID(COMPRAS!C6077,1,2)&amp;MID(COMPRAS!F6077,1,2)&amp;MID(COMPRAS!D6077,1,2),IVA!W:W,0)),"SIN COD.")</f>
        <v>0</v>
      </c>
    </row>
    <row r="6178" spans="1:86" x14ac:dyDescent="0.25">
      <c r="A6178"/>
      <c r="B6178"/>
      <c r="D6178"/>
      <c r="AL6178">
        <f t="shared" si="672"/>
        <v>0</v>
      </c>
      <c r="AQ6178">
        <f t="shared" si="673"/>
        <v>0</v>
      </c>
      <c r="AR6178" t="str">
        <f>IFERROR(IF(OR(AP6178=338,AP6178=340,AP6178=341,AP6178=342,AP6178="342A",AP6178="342B"),PorcenRet(AP6178,AT6178,AU6178),INDEX(PORCENTAJEBUSCAR,MATCH(AP6178,CódigoRET,0),4)*1),"")</f>
        <v/>
      </c>
      <c r="AS6178">
        <f t="shared" si="674"/>
        <v>0</v>
      </c>
      <c r="BF6178" t="str">
        <f>IFERROR(IF(OR(BD6178=338,BD6178=340,BD6178=341,BD6178=342,BD6178="342A",BD6178="342B"),PorcenRet(BD6178,BH6178,BI6178),INDEX(PORCENTAJEBUSCAR,MATCH(BD6178,CódigoRET,0),4)*1),"")</f>
        <v/>
      </c>
      <c r="BG6178">
        <f t="shared" si="675"/>
        <v>0</v>
      </c>
      <c r="BO6178">
        <f t="shared" si="676"/>
        <v>0</v>
      </c>
      <c r="CC6178">
        <f t="shared" si="677"/>
        <v>0</v>
      </c>
      <c r="CD6178">
        <f t="shared" si="678"/>
        <v>0</v>
      </c>
      <c r="CG6178">
        <f ca="1">IFERROR(INDIRECT("IVA!X"&amp;MATCH(MID(COMPRAS!C6078,1,2)&amp;MID(COMPRAS!F6078,1,2)&amp;MID(COMPRAS!D6078,1,2),IVA!W:W,0)),"SIN COD.")</f>
        <v>0</v>
      </c>
      <c r="CH6178">
        <f ca="1">IFERROR(INDIRECT("IVA!Y"&amp;MATCH(MID(COMPRAS!C6078,1,2)&amp;MID(COMPRAS!F6078,1,2)&amp;MID(COMPRAS!D6078,1,2),IVA!W:W,0)),"SIN COD.")</f>
        <v>0</v>
      </c>
    </row>
    <row r="6179" spans="1:86" x14ac:dyDescent="0.25">
      <c r="A6179"/>
      <c r="B6179"/>
      <c r="D6179"/>
      <c r="AL6179">
        <f t="shared" si="672"/>
        <v>0</v>
      </c>
      <c r="AQ6179">
        <f t="shared" si="673"/>
        <v>0</v>
      </c>
      <c r="AR6179" t="str">
        <f>IFERROR(IF(OR(AP6179=338,AP6179=340,AP6179=341,AP6179=342,AP6179="342A",AP6179="342B"),PorcenRet(AP6179,AT6179,AU6179),INDEX(PORCENTAJEBUSCAR,MATCH(AP6179,CódigoRET,0),4)*1),"")</f>
        <v/>
      </c>
      <c r="AS6179">
        <f t="shared" si="674"/>
        <v>0</v>
      </c>
      <c r="BF6179" t="str">
        <f>IFERROR(IF(OR(BD6179=338,BD6179=340,BD6179=341,BD6179=342,BD6179="342A",BD6179="342B"),PorcenRet(BD6179,BH6179,BI6179),INDEX(PORCENTAJEBUSCAR,MATCH(BD6179,CódigoRET,0),4)*1),"")</f>
        <v/>
      </c>
      <c r="BG6179">
        <f t="shared" si="675"/>
        <v>0</v>
      </c>
      <c r="BO6179">
        <f t="shared" si="676"/>
        <v>0</v>
      </c>
      <c r="CC6179">
        <f t="shared" si="677"/>
        <v>0</v>
      </c>
      <c r="CD6179">
        <f t="shared" si="678"/>
        <v>0</v>
      </c>
      <c r="CG6179">
        <f ca="1">IFERROR(INDIRECT("IVA!X"&amp;MATCH(MID(COMPRAS!C6079,1,2)&amp;MID(COMPRAS!F6079,1,2)&amp;MID(COMPRAS!D6079,1,2),IVA!W:W,0)),"SIN COD.")</f>
        <v>0</v>
      </c>
      <c r="CH6179">
        <f ca="1">IFERROR(INDIRECT("IVA!Y"&amp;MATCH(MID(COMPRAS!C6079,1,2)&amp;MID(COMPRAS!F6079,1,2)&amp;MID(COMPRAS!D6079,1,2),IVA!W:W,0)),"SIN COD.")</f>
        <v>0</v>
      </c>
    </row>
    <row r="6180" spans="1:86" x14ac:dyDescent="0.25">
      <c r="A6180"/>
      <c r="B6180"/>
      <c r="D6180"/>
      <c r="AL6180">
        <f t="shared" si="672"/>
        <v>0</v>
      </c>
      <c r="AQ6180">
        <f t="shared" si="673"/>
        <v>0</v>
      </c>
      <c r="AR6180" t="str">
        <f>IFERROR(IF(OR(AP6180=338,AP6180=340,AP6180=341,AP6180=342,AP6180="342A",AP6180="342B"),PorcenRet(AP6180,AT6180,AU6180),INDEX(PORCENTAJEBUSCAR,MATCH(AP6180,CódigoRET,0),4)*1),"")</f>
        <v/>
      </c>
      <c r="AS6180">
        <f t="shared" si="674"/>
        <v>0</v>
      </c>
      <c r="BF6180" t="str">
        <f>IFERROR(IF(OR(BD6180=338,BD6180=340,BD6180=341,BD6180=342,BD6180="342A",BD6180="342B"),PorcenRet(BD6180,BH6180,BI6180),INDEX(PORCENTAJEBUSCAR,MATCH(BD6180,CódigoRET,0),4)*1),"")</f>
        <v/>
      </c>
      <c r="BG6180">
        <f t="shared" si="675"/>
        <v>0</v>
      </c>
      <c r="BO6180">
        <f t="shared" si="676"/>
        <v>0</v>
      </c>
      <c r="CC6180">
        <f t="shared" si="677"/>
        <v>0</v>
      </c>
      <c r="CD6180">
        <f t="shared" si="678"/>
        <v>0</v>
      </c>
      <c r="CG6180">
        <f ca="1">IFERROR(INDIRECT("IVA!X"&amp;MATCH(MID(COMPRAS!C6080,1,2)&amp;MID(COMPRAS!F6080,1,2)&amp;MID(COMPRAS!D6080,1,2),IVA!W:W,0)),"SIN COD.")</f>
        <v>0</v>
      </c>
      <c r="CH6180">
        <f ca="1">IFERROR(INDIRECT("IVA!Y"&amp;MATCH(MID(COMPRAS!C6080,1,2)&amp;MID(COMPRAS!F6080,1,2)&amp;MID(COMPRAS!D6080,1,2),IVA!W:W,0)),"SIN COD.")</f>
        <v>0</v>
      </c>
    </row>
    <row r="6181" spans="1:86" x14ac:dyDescent="0.25">
      <c r="A6181"/>
      <c r="B6181"/>
      <c r="D6181"/>
      <c r="AL6181">
        <f t="shared" si="672"/>
        <v>0</v>
      </c>
      <c r="AQ6181">
        <f t="shared" si="673"/>
        <v>0</v>
      </c>
      <c r="AR6181" t="str">
        <f>IFERROR(IF(OR(AP6181=338,AP6181=340,AP6181=341,AP6181=342,AP6181="342A",AP6181="342B"),PorcenRet(AP6181,AT6181,AU6181),INDEX(PORCENTAJEBUSCAR,MATCH(AP6181,CódigoRET,0),4)*1),"")</f>
        <v/>
      </c>
      <c r="AS6181">
        <f t="shared" si="674"/>
        <v>0</v>
      </c>
      <c r="BF6181" t="str">
        <f>IFERROR(IF(OR(BD6181=338,BD6181=340,BD6181=341,BD6181=342,BD6181="342A",BD6181="342B"),PorcenRet(BD6181,BH6181,BI6181),INDEX(PORCENTAJEBUSCAR,MATCH(BD6181,CódigoRET,0),4)*1),"")</f>
        <v/>
      </c>
      <c r="BG6181">
        <f t="shared" si="675"/>
        <v>0</v>
      </c>
      <c r="BO6181">
        <f t="shared" si="676"/>
        <v>0</v>
      </c>
      <c r="CC6181">
        <f t="shared" si="677"/>
        <v>0</v>
      </c>
      <c r="CD6181">
        <f t="shared" si="678"/>
        <v>0</v>
      </c>
      <c r="CG6181">
        <f ca="1">IFERROR(INDIRECT("IVA!X"&amp;MATCH(MID(COMPRAS!C6081,1,2)&amp;MID(COMPRAS!F6081,1,2)&amp;MID(COMPRAS!D6081,1,2),IVA!W:W,0)),"SIN COD.")</f>
        <v>0</v>
      </c>
      <c r="CH6181">
        <f ca="1">IFERROR(INDIRECT("IVA!Y"&amp;MATCH(MID(COMPRAS!C6081,1,2)&amp;MID(COMPRAS!F6081,1,2)&amp;MID(COMPRAS!D6081,1,2),IVA!W:W,0)),"SIN COD.")</f>
        <v>0</v>
      </c>
    </row>
    <row r="6182" spans="1:86" x14ac:dyDescent="0.25">
      <c r="A6182"/>
      <c r="B6182"/>
      <c r="D6182"/>
      <c r="AL6182">
        <f t="shared" si="672"/>
        <v>0</v>
      </c>
      <c r="AQ6182">
        <f t="shared" si="673"/>
        <v>0</v>
      </c>
      <c r="AR6182" t="str">
        <f>IFERROR(IF(OR(AP6182=338,AP6182=340,AP6182=341,AP6182=342,AP6182="342A",AP6182="342B"),PorcenRet(AP6182,AT6182,AU6182),INDEX(PORCENTAJEBUSCAR,MATCH(AP6182,CódigoRET,0),4)*1),"")</f>
        <v/>
      </c>
      <c r="AS6182">
        <f t="shared" si="674"/>
        <v>0</v>
      </c>
      <c r="BF6182" t="str">
        <f>IFERROR(IF(OR(BD6182=338,BD6182=340,BD6182=341,BD6182=342,BD6182="342A",BD6182="342B"),PorcenRet(BD6182,BH6182,BI6182),INDEX(PORCENTAJEBUSCAR,MATCH(BD6182,CódigoRET,0),4)*1),"")</f>
        <v/>
      </c>
      <c r="BG6182">
        <f t="shared" si="675"/>
        <v>0</v>
      </c>
      <c r="BO6182">
        <f t="shared" si="676"/>
        <v>0</v>
      </c>
      <c r="CC6182">
        <f t="shared" si="677"/>
        <v>0</v>
      </c>
      <c r="CD6182">
        <f t="shared" si="678"/>
        <v>0</v>
      </c>
      <c r="CG6182">
        <f ca="1">IFERROR(INDIRECT("IVA!X"&amp;MATCH(MID(COMPRAS!C6082,1,2)&amp;MID(COMPRAS!F6082,1,2)&amp;MID(COMPRAS!D6082,1,2),IVA!W:W,0)),"SIN COD.")</f>
        <v>0</v>
      </c>
      <c r="CH6182">
        <f ca="1">IFERROR(INDIRECT("IVA!Y"&amp;MATCH(MID(COMPRAS!C6082,1,2)&amp;MID(COMPRAS!F6082,1,2)&amp;MID(COMPRAS!D6082,1,2),IVA!W:W,0)),"SIN COD.")</f>
        <v>0</v>
      </c>
    </row>
    <row r="6183" spans="1:86" x14ac:dyDescent="0.25">
      <c r="A6183"/>
      <c r="B6183"/>
      <c r="D6183"/>
      <c r="AL6183">
        <f t="shared" si="672"/>
        <v>0</v>
      </c>
      <c r="AQ6183">
        <f t="shared" si="673"/>
        <v>0</v>
      </c>
      <c r="AR6183" t="str">
        <f>IFERROR(IF(OR(AP6183=338,AP6183=340,AP6183=341,AP6183=342,AP6183="342A",AP6183="342B"),PorcenRet(AP6183,AT6183,AU6183),INDEX(PORCENTAJEBUSCAR,MATCH(AP6183,CódigoRET,0),4)*1),"")</f>
        <v/>
      </c>
      <c r="AS6183">
        <f t="shared" si="674"/>
        <v>0</v>
      </c>
      <c r="BF6183" t="str">
        <f>IFERROR(IF(OR(BD6183=338,BD6183=340,BD6183=341,BD6183=342,BD6183="342A",BD6183="342B"),PorcenRet(BD6183,BH6183,BI6183),INDEX(PORCENTAJEBUSCAR,MATCH(BD6183,CódigoRET,0),4)*1),"")</f>
        <v/>
      </c>
      <c r="BG6183">
        <f t="shared" si="675"/>
        <v>0</v>
      </c>
      <c r="BO6183">
        <f t="shared" si="676"/>
        <v>0</v>
      </c>
      <c r="CC6183">
        <f t="shared" si="677"/>
        <v>0</v>
      </c>
      <c r="CD6183">
        <f t="shared" si="678"/>
        <v>0</v>
      </c>
      <c r="CG6183">
        <f ca="1">IFERROR(INDIRECT("IVA!X"&amp;MATCH(MID(COMPRAS!C6083,1,2)&amp;MID(COMPRAS!F6083,1,2)&amp;MID(COMPRAS!D6083,1,2),IVA!W:W,0)),"SIN COD.")</f>
        <v>0</v>
      </c>
      <c r="CH6183">
        <f ca="1">IFERROR(INDIRECT("IVA!Y"&amp;MATCH(MID(COMPRAS!C6083,1,2)&amp;MID(COMPRAS!F6083,1,2)&amp;MID(COMPRAS!D6083,1,2),IVA!W:W,0)),"SIN COD.")</f>
        <v>0</v>
      </c>
    </row>
    <row r="6184" spans="1:86" x14ac:dyDescent="0.25">
      <c r="A6184"/>
      <c r="B6184"/>
      <c r="D6184"/>
      <c r="AL6184">
        <f t="shared" si="672"/>
        <v>0</v>
      </c>
      <c r="AQ6184">
        <f t="shared" si="673"/>
        <v>0</v>
      </c>
      <c r="AR6184" t="str">
        <f>IFERROR(IF(OR(AP6184=338,AP6184=340,AP6184=341,AP6184=342,AP6184="342A",AP6184="342B"),PorcenRet(AP6184,AT6184,AU6184),INDEX(PORCENTAJEBUSCAR,MATCH(AP6184,CódigoRET,0),4)*1),"")</f>
        <v/>
      </c>
      <c r="AS6184">
        <f t="shared" si="674"/>
        <v>0</v>
      </c>
      <c r="BF6184" t="str">
        <f>IFERROR(IF(OR(BD6184=338,BD6184=340,BD6184=341,BD6184=342,BD6184="342A",BD6184="342B"),PorcenRet(BD6184,BH6184,BI6184),INDEX(PORCENTAJEBUSCAR,MATCH(BD6184,CódigoRET,0),4)*1),"")</f>
        <v/>
      </c>
      <c r="BG6184">
        <f t="shared" si="675"/>
        <v>0</v>
      </c>
      <c r="BO6184">
        <f t="shared" si="676"/>
        <v>0</v>
      </c>
      <c r="CC6184">
        <f t="shared" si="677"/>
        <v>0</v>
      </c>
      <c r="CD6184">
        <f t="shared" si="678"/>
        <v>0</v>
      </c>
      <c r="CG6184">
        <f ca="1">IFERROR(INDIRECT("IVA!X"&amp;MATCH(MID(COMPRAS!C6084,1,2)&amp;MID(COMPRAS!F6084,1,2)&amp;MID(COMPRAS!D6084,1,2),IVA!W:W,0)),"SIN COD.")</f>
        <v>0</v>
      </c>
      <c r="CH6184">
        <f ca="1">IFERROR(INDIRECT("IVA!Y"&amp;MATCH(MID(COMPRAS!C6084,1,2)&amp;MID(COMPRAS!F6084,1,2)&amp;MID(COMPRAS!D6084,1,2),IVA!W:W,0)),"SIN COD.")</f>
        <v>0</v>
      </c>
    </row>
    <row r="6185" spans="1:86" x14ac:dyDescent="0.25">
      <c r="A6185"/>
      <c r="B6185"/>
      <c r="D6185"/>
      <c r="AL6185">
        <f t="shared" si="672"/>
        <v>0</v>
      </c>
      <c r="AQ6185">
        <f t="shared" si="673"/>
        <v>0</v>
      </c>
      <c r="AR6185" t="str">
        <f>IFERROR(IF(OR(AP6185=338,AP6185=340,AP6185=341,AP6185=342,AP6185="342A",AP6185="342B"),PorcenRet(AP6185,AT6185,AU6185),INDEX(PORCENTAJEBUSCAR,MATCH(AP6185,CódigoRET,0),4)*1),"")</f>
        <v/>
      </c>
      <c r="AS6185">
        <f t="shared" si="674"/>
        <v>0</v>
      </c>
      <c r="BF6185" t="str">
        <f>IFERROR(IF(OR(BD6185=338,BD6185=340,BD6185=341,BD6185=342,BD6185="342A",BD6185="342B"),PorcenRet(BD6185,BH6185,BI6185),INDEX(PORCENTAJEBUSCAR,MATCH(BD6185,CódigoRET,0),4)*1),"")</f>
        <v/>
      </c>
      <c r="BG6185">
        <f t="shared" si="675"/>
        <v>0</v>
      </c>
      <c r="BO6185">
        <f t="shared" si="676"/>
        <v>0</v>
      </c>
      <c r="CC6185">
        <f t="shared" si="677"/>
        <v>0</v>
      </c>
      <c r="CD6185">
        <f t="shared" si="678"/>
        <v>0</v>
      </c>
      <c r="CG6185">
        <f ca="1">IFERROR(INDIRECT("IVA!X"&amp;MATCH(MID(COMPRAS!C6085,1,2)&amp;MID(COMPRAS!F6085,1,2)&amp;MID(COMPRAS!D6085,1,2),IVA!W:W,0)),"SIN COD.")</f>
        <v>0</v>
      </c>
      <c r="CH6185">
        <f ca="1">IFERROR(INDIRECT("IVA!Y"&amp;MATCH(MID(COMPRAS!C6085,1,2)&amp;MID(COMPRAS!F6085,1,2)&amp;MID(COMPRAS!D6085,1,2),IVA!W:W,0)),"SIN COD.")</f>
        <v>0</v>
      </c>
    </row>
    <row r="6186" spans="1:86" x14ac:dyDescent="0.25">
      <c r="A6186"/>
      <c r="B6186"/>
      <c r="D6186"/>
      <c r="AL6186">
        <f t="shared" si="672"/>
        <v>0</v>
      </c>
      <c r="AQ6186">
        <f t="shared" si="673"/>
        <v>0</v>
      </c>
      <c r="AR6186" t="str">
        <f>IFERROR(IF(OR(AP6186=338,AP6186=340,AP6186=341,AP6186=342,AP6186="342A",AP6186="342B"),PorcenRet(AP6186,AT6186,AU6186),INDEX(PORCENTAJEBUSCAR,MATCH(AP6186,CódigoRET,0),4)*1),"")</f>
        <v/>
      </c>
      <c r="AS6186">
        <f t="shared" si="674"/>
        <v>0</v>
      </c>
      <c r="BF6186" t="str">
        <f>IFERROR(IF(OR(BD6186=338,BD6186=340,BD6186=341,BD6186=342,BD6186="342A",BD6186="342B"),PorcenRet(BD6186,BH6186,BI6186),INDEX(PORCENTAJEBUSCAR,MATCH(BD6186,CódigoRET,0),4)*1),"")</f>
        <v/>
      </c>
      <c r="BG6186">
        <f t="shared" si="675"/>
        <v>0</v>
      </c>
      <c r="BO6186">
        <f t="shared" si="676"/>
        <v>0</v>
      </c>
      <c r="CC6186">
        <f t="shared" si="677"/>
        <v>0</v>
      </c>
      <c r="CD6186">
        <f t="shared" si="678"/>
        <v>0</v>
      </c>
      <c r="CG6186">
        <f ca="1">IFERROR(INDIRECT("IVA!X"&amp;MATCH(MID(COMPRAS!C6086,1,2)&amp;MID(COMPRAS!F6086,1,2)&amp;MID(COMPRAS!D6086,1,2),IVA!W:W,0)),"SIN COD.")</f>
        <v>0</v>
      </c>
      <c r="CH6186">
        <f ca="1">IFERROR(INDIRECT("IVA!Y"&amp;MATCH(MID(COMPRAS!C6086,1,2)&amp;MID(COMPRAS!F6086,1,2)&amp;MID(COMPRAS!D6086,1,2),IVA!W:W,0)),"SIN COD.")</f>
        <v>0</v>
      </c>
    </row>
    <row r="6187" spans="1:86" x14ac:dyDescent="0.25">
      <c r="A6187"/>
      <c r="B6187"/>
      <c r="D6187"/>
      <c r="AL6187">
        <f t="shared" si="672"/>
        <v>0</v>
      </c>
      <c r="AQ6187">
        <f t="shared" si="673"/>
        <v>0</v>
      </c>
      <c r="AR6187" t="str">
        <f>IFERROR(IF(OR(AP6187=338,AP6187=340,AP6187=341,AP6187=342,AP6187="342A",AP6187="342B"),PorcenRet(AP6187,AT6187,AU6187),INDEX(PORCENTAJEBUSCAR,MATCH(AP6187,CódigoRET,0),4)*1),"")</f>
        <v/>
      </c>
      <c r="AS6187">
        <f t="shared" si="674"/>
        <v>0</v>
      </c>
      <c r="BF6187" t="str">
        <f>IFERROR(IF(OR(BD6187=338,BD6187=340,BD6187=341,BD6187=342,BD6187="342A",BD6187="342B"),PorcenRet(BD6187,BH6187,BI6187),INDEX(PORCENTAJEBUSCAR,MATCH(BD6187,CódigoRET,0),4)*1),"")</f>
        <v/>
      </c>
      <c r="BG6187">
        <f t="shared" si="675"/>
        <v>0</v>
      </c>
      <c r="BO6187">
        <f t="shared" si="676"/>
        <v>0</v>
      </c>
      <c r="CC6187">
        <f t="shared" si="677"/>
        <v>0</v>
      </c>
      <c r="CD6187">
        <f t="shared" si="678"/>
        <v>0</v>
      </c>
      <c r="CG6187">
        <f ca="1">IFERROR(INDIRECT("IVA!X"&amp;MATCH(MID(COMPRAS!C6087,1,2)&amp;MID(COMPRAS!F6087,1,2)&amp;MID(COMPRAS!D6087,1,2),IVA!W:W,0)),"SIN COD.")</f>
        <v>0</v>
      </c>
      <c r="CH6187">
        <f ca="1">IFERROR(INDIRECT("IVA!Y"&amp;MATCH(MID(COMPRAS!C6087,1,2)&amp;MID(COMPRAS!F6087,1,2)&amp;MID(COMPRAS!D6087,1,2),IVA!W:W,0)),"SIN COD.")</f>
        <v>0</v>
      </c>
    </row>
    <row r="6188" spans="1:86" x14ac:dyDescent="0.25">
      <c r="A6188"/>
      <c r="B6188"/>
      <c r="D6188"/>
      <c r="AL6188">
        <f t="shared" si="672"/>
        <v>0</v>
      </c>
      <c r="AQ6188">
        <f t="shared" si="673"/>
        <v>0</v>
      </c>
      <c r="AR6188" t="str">
        <f>IFERROR(IF(OR(AP6188=338,AP6188=340,AP6188=341,AP6188=342,AP6188="342A",AP6188="342B"),PorcenRet(AP6188,AT6188,AU6188),INDEX(PORCENTAJEBUSCAR,MATCH(AP6188,CódigoRET,0),4)*1),"")</f>
        <v/>
      </c>
      <c r="AS6188">
        <f t="shared" si="674"/>
        <v>0</v>
      </c>
      <c r="BF6188" t="str">
        <f>IFERROR(IF(OR(BD6188=338,BD6188=340,BD6188=341,BD6188=342,BD6188="342A",BD6188="342B"),PorcenRet(BD6188,BH6188,BI6188),INDEX(PORCENTAJEBUSCAR,MATCH(BD6188,CódigoRET,0),4)*1),"")</f>
        <v/>
      </c>
      <c r="BG6188">
        <f t="shared" si="675"/>
        <v>0</v>
      </c>
      <c r="BO6188">
        <f t="shared" si="676"/>
        <v>0</v>
      </c>
      <c r="CC6188">
        <f t="shared" si="677"/>
        <v>0</v>
      </c>
      <c r="CD6188">
        <f t="shared" si="678"/>
        <v>0</v>
      </c>
      <c r="CG6188">
        <f ca="1">IFERROR(INDIRECT("IVA!X"&amp;MATCH(MID(COMPRAS!C6088,1,2)&amp;MID(COMPRAS!F6088,1,2)&amp;MID(COMPRAS!D6088,1,2),IVA!W:W,0)),"SIN COD.")</f>
        <v>0</v>
      </c>
      <c r="CH6188">
        <f ca="1">IFERROR(INDIRECT("IVA!Y"&amp;MATCH(MID(COMPRAS!C6088,1,2)&amp;MID(COMPRAS!F6088,1,2)&amp;MID(COMPRAS!D6088,1,2),IVA!W:W,0)),"SIN COD.")</f>
        <v>0</v>
      </c>
    </row>
    <row r="6189" spans="1:86" x14ac:dyDescent="0.25">
      <c r="A6189"/>
      <c r="B6189"/>
      <c r="D6189"/>
      <c r="AL6189">
        <f t="shared" si="672"/>
        <v>0</v>
      </c>
      <c r="AQ6189">
        <f t="shared" si="673"/>
        <v>0</v>
      </c>
      <c r="AR6189" t="str">
        <f>IFERROR(IF(OR(AP6189=338,AP6189=340,AP6189=341,AP6189=342,AP6189="342A",AP6189="342B"),PorcenRet(AP6189,AT6189,AU6189),INDEX(PORCENTAJEBUSCAR,MATCH(AP6189,CódigoRET,0),4)*1),"")</f>
        <v/>
      </c>
      <c r="AS6189">
        <f t="shared" si="674"/>
        <v>0</v>
      </c>
      <c r="BF6189" t="str">
        <f>IFERROR(IF(OR(BD6189=338,BD6189=340,BD6189=341,BD6189=342,BD6189="342A",BD6189="342B"),PorcenRet(BD6189,BH6189,BI6189),INDEX(PORCENTAJEBUSCAR,MATCH(BD6189,CódigoRET,0),4)*1),"")</f>
        <v/>
      </c>
      <c r="BG6189">
        <f t="shared" si="675"/>
        <v>0</v>
      </c>
      <c r="BO6189">
        <f t="shared" si="676"/>
        <v>0</v>
      </c>
      <c r="CC6189">
        <f t="shared" si="677"/>
        <v>0</v>
      </c>
      <c r="CD6189">
        <f t="shared" si="678"/>
        <v>0</v>
      </c>
      <c r="CG6189">
        <f ca="1">IFERROR(INDIRECT("IVA!X"&amp;MATCH(MID(COMPRAS!C6089,1,2)&amp;MID(COMPRAS!F6089,1,2)&amp;MID(COMPRAS!D6089,1,2),IVA!W:W,0)),"SIN COD.")</f>
        <v>0</v>
      </c>
      <c r="CH6189">
        <f ca="1">IFERROR(INDIRECT("IVA!Y"&amp;MATCH(MID(COMPRAS!C6089,1,2)&amp;MID(COMPRAS!F6089,1,2)&amp;MID(COMPRAS!D6089,1,2),IVA!W:W,0)),"SIN COD.")</f>
        <v>0</v>
      </c>
    </row>
    <row r="6190" spans="1:86" x14ac:dyDescent="0.25">
      <c r="A6190"/>
      <c r="B6190"/>
      <c r="D6190"/>
      <c r="AL6190">
        <f t="shared" si="672"/>
        <v>0</v>
      </c>
      <c r="AQ6190">
        <f t="shared" si="673"/>
        <v>0</v>
      </c>
      <c r="AR6190" t="str">
        <f>IFERROR(IF(OR(AP6190=338,AP6190=340,AP6190=341,AP6190=342,AP6190="342A",AP6190="342B"),PorcenRet(AP6190,AT6190,AU6190),INDEX(PORCENTAJEBUSCAR,MATCH(AP6190,CódigoRET,0),4)*1),"")</f>
        <v/>
      </c>
      <c r="AS6190">
        <f t="shared" si="674"/>
        <v>0</v>
      </c>
      <c r="BF6190" t="str">
        <f>IFERROR(IF(OR(BD6190=338,BD6190=340,BD6190=341,BD6190=342,BD6190="342A",BD6190="342B"),PorcenRet(BD6190,BH6190,BI6190),INDEX(PORCENTAJEBUSCAR,MATCH(BD6190,CódigoRET,0),4)*1),"")</f>
        <v/>
      </c>
      <c r="BG6190">
        <f t="shared" si="675"/>
        <v>0</v>
      </c>
      <c r="BO6190">
        <f t="shared" si="676"/>
        <v>0</v>
      </c>
      <c r="CC6190">
        <f t="shared" si="677"/>
        <v>0</v>
      </c>
      <c r="CD6190">
        <f t="shared" si="678"/>
        <v>0</v>
      </c>
      <c r="CG6190">
        <f ca="1">IFERROR(INDIRECT("IVA!X"&amp;MATCH(MID(COMPRAS!C6090,1,2)&amp;MID(COMPRAS!F6090,1,2)&amp;MID(COMPRAS!D6090,1,2),IVA!W:W,0)),"SIN COD.")</f>
        <v>0</v>
      </c>
      <c r="CH6190">
        <f ca="1">IFERROR(INDIRECT("IVA!Y"&amp;MATCH(MID(COMPRAS!C6090,1,2)&amp;MID(COMPRAS!F6090,1,2)&amp;MID(COMPRAS!D6090,1,2),IVA!W:W,0)),"SIN COD.")</f>
        <v>0</v>
      </c>
    </row>
    <row r="6191" spans="1:86" x14ac:dyDescent="0.25">
      <c r="A6191"/>
      <c r="B6191"/>
      <c r="D6191"/>
      <c r="AL6191">
        <f t="shared" si="672"/>
        <v>0</v>
      </c>
      <c r="AQ6191">
        <f t="shared" si="673"/>
        <v>0</v>
      </c>
      <c r="AR6191" t="str">
        <f>IFERROR(IF(OR(AP6191=338,AP6191=340,AP6191=341,AP6191=342,AP6191="342A",AP6191="342B"),PorcenRet(AP6191,AT6191,AU6191),INDEX(PORCENTAJEBUSCAR,MATCH(AP6191,CódigoRET,0),4)*1),"")</f>
        <v/>
      </c>
      <c r="AS6191">
        <f t="shared" si="674"/>
        <v>0</v>
      </c>
      <c r="BF6191" t="str">
        <f>IFERROR(IF(OR(BD6191=338,BD6191=340,BD6191=341,BD6191=342,BD6191="342A",BD6191="342B"),PorcenRet(BD6191,BH6191,BI6191),INDEX(PORCENTAJEBUSCAR,MATCH(BD6191,CódigoRET,0),4)*1),"")</f>
        <v/>
      </c>
      <c r="BG6191">
        <f t="shared" si="675"/>
        <v>0</v>
      </c>
      <c r="BO6191">
        <f t="shared" si="676"/>
        <v>0</v>
      </c>
      <c r="CC6191">
        <f t="shared" si="677"/>
        <v>0</v>
      </c>
      <c r="CD6191">
        <f t="shared" si="678"/>
        <v>0</v>
      </c>
      <c r="CG6191">
        <f ca="1">IFERROR(INDIRECT("IVA!X"&amp;MATCH(MID(COMPRAS!C6091,1,2)&amp;MID(COMPRAS!F6091,1,2)&amp;MID(COMPRAS!D6091,1,2),IVA!W:W,0)),"SIN COD.")</f>
        <v>0</v>
      </c>
      <c r="CH6191">
        <f ca="1">IFERROR(INDIRECT("IVA!Y"&amp;MATCH(MID(COMPRAS!C6091,1,2)&amp;MID(COMPRAS!F6091,1,2)&amp;MID(COMPRAS!D6091,1,2),IVA!W:W,0)),"SIN COD.")</f>
        <v>0</v>
      </c>
    </row>
    <row r="6192" spans="1:86" x14ac:dyDescent="0.25">
      <c r="A6192"/>
      <c r="B6192"/>
      <c r="D6192"/>
      <c r="AL6192">
        <f t="shared" si="672"/>
        <v>0</v>
      </c>
      <c r="AQ6192">
        <f t="shared" si="673"/>
        <v>0</v>
      </c>
      <c r="AR6192" t="str">
        <f>IFERROR(IF(OR(AP6192=338,AP6192=340,AP6192=341,AP6192=342,AP6192="342A",AP6192="342B"),PorcenRet(AP6192,AT6192,AU6192),INDEX(PORCENTAJEBUSCAR,MATCH(AP6192,CódigoRET,0),4)*1),"")</f>
        <v/>
      </c>
      <c r="AS6192">
        <f t="shared" si="674"/>
        <v>0</v>
      </c>
      <c r="BF6192" t="str">
        <f>IFERROR(IF(OR(BD6192=338,BD6192=340,BD6192=341,BD6192=342,BD6192="342A",BD6192="342B"),PorcenRet(BD6192,BH6192,BI6192),INDEX(PORCENTAJEBUSCAR,MATCH(BD6192,CódigoRET,0),4)*1),"")</f>
        <v/>
      </c>
      <c r="BG6192">
        <f t="shared" si="675"/>
        <v>0</v>
      </c>
      <c r="BO6192">
        <f t="shared" si="676"/>
        <v>0</v>
      </c>
      <c r="CC6192">
        <f t="shared" si="677"/>
        <v>0</v>
      </c>
      <c r="CD6192">
        <f t="shared" si="678"/>
        <v>0</v>
      </c>
      <c r="CG6192">
        <f ca="1">IFERROR(INDIRECT("IVA!X"&amp;MATCH(MID(COMPRAS!C6092,1,2)&amp;MID(COMPRAS!F6092,1,2)&amp;MID(COMPRAS!D6092,1,2),IVA!W:W,0)),"SIN COD.")</f>
        <v>0</v>
      </c>
      <c r="CH6192">
        <f ca="1">IFERROR(INDIRECT("IVA!Y"&amp;MATCH(MID(COMPRAS!C6092,1,2)&amp;MID(COMPRAS!F6092,1,2)&amp;MID(COMPRAS!D6092,1,2),IVA!W:W,0)),"SIN COD.")</f>
        <v>0</v>
      </c>
    </row>
    <row r="6193" spans="1:86" x14ac:dyDescent="0.25">
      <c r="A6193"/>
      <c r="B6193"/>
      <c r="D6193"/>
      <c r="AL6193">
        <f t="shared" si="672"/>
        <v>0</v>
      </c>
      <c r="AQ6193">
        <f t="shared" si="673"/>
        <v>0</v>
      </c>
      <c r="AR6193" t="str">
        <f>IFERROR(IF(OR(AP6193=338,AP6193=340,AP6193=341,AP6193=342,AP6193="342A",AP6193="342B"),PorcenRet(AP6193,AT6193,AU6193),INDEX(PORCENTAJEBUSCAR,MATCH(AP6193,CódigoRET,0),4)*1),"")</f>
        <v/>
      </c>
      <c r="AS6193">
        <f t="shared" si="674"/>
        <v>0</v>
      </c>
      <c r="BF6193" t="str">
        <f>IFERROR(IF(OR(BD6193=338,BD6193=340,BD6193=341,BD6193=342,BD6193="342A",BD6193="342B"),PorcenRet(BD6193,BH6193,BI6193),INDEX(PORCENTAJEBUSCAR,MATCH(BD6193,CódigoRET,0),4)*1),"")</f>
        <v/>
      </c>
      <c r="BG6193">
        <f t="shared" si="675"/>
        <v>0</v>
      </c>
      <c r="BO6193">
        <f t="shared" si="676"/>
        <v>0</v>
      </c>
      <c r="CC6193">
        <f t="shared" si="677"/>
        <v>0</v>
      </c>
      <c r="CD6193">
        <f t="shared" si="678"/>
        <v>0</v>
      </c>
      <c r="CG6193">
        <f ca="1">IFERROR(INDIRECT("IVA!X"&amp;MATCH(MID(COMPRAS!C6093,1,2)&amp;MID(COMPRAS!F6093,1,2)&amp;MID(COMPRAS!D6093,1,2),IVA!W:W,0)),"SIN COD.")</f>
        <v>0</v>
      </c>
      <c r="CH6193">
        <f ca="1">IFERROR(INDIRECT("IVA!Y"&amp;MATCH(MID(COMPRAS!C6093,1,2)&amp;MID(COMPRAS!F6093,1,2)&amp;MID(COMPRAS!D6093,1,2),IVA!W:W,0)),"SIN COD.")</f>
        <v>0</v>
      </c>
    </row>
    <row r="6194" spans="1:86" x14ac:dyDescent="0.25">
      <c r="A6194"/>
      <c r="B6194"/>
      <c r="D6194"/>
      <c r="AL6194">
        <f t="shared" si="672"/>
        <v>0</v>
      </c>
      <c r="AQ6194">
        <f t="shared" si="673"/>
        <v>0</v>
      </c>
      <c r="AR6194" t="str">
        <f>IFERROR(IF(OR(AP6194=338,AP6194=340,AP6194=341,AP6194=342,AP6194="342A",AP6194="342B"),PorcenRet(AP6194,AT6194,AU6194),INDEX(PORCENTAJEBUSCAR,MATCH(AP6194,CódigoRET,0),4)*1),"")</f>
        <v/>
      </c>
      <c r="AS6194">
        <f t="shared" si="674"/>
        <v>0</v>
      </c>
      <c r="BF6194" t="str">
        <f>IFERROR(IF(OR(BD6194=338,BD6194=340,BD6194=341,BD6194=342,BD6194="342A",BD6194="342B"),PorcenRet(BD6194,BH6194,BI6194),INDEX(PORCENTAJEBUSCAR,MATCH(BD6194,CódigoRET,0),4)*1),"")</f>
        <v/>
      </c>
      <c r="BG6194">
        <f t="shared" si="675"/>
        <v>0</v>
      </c>
      <c r="BO6194">
        <f t="shared" si="676"/>
        <v>0</v>
      </c>
      <c r="CC6194">
        <f t="shared" si="677"/>
        <v>0</v>
      </c>
      <c r="CD6194">
        <f t="shared" si="678"/>
        <v>0</v>
      </c>
      <c r="CG6194">
        <f ca="1">IFERROR(INDIRECT("IVA!X"&amp;MATCH(MID(COMPRAS!C6094,1,2)&amp;MID(COMPRAS!F6094,1,2)&amp;MID(COMPRAS!D6094,1,2),IVA!W:W,0)),"SIN COD.")</f>
        <v>0</v>
      </c>
      <c r="CH6194">
        <f ca="1">IFERROR(INDIRECT("IVA!Y"&amp;MATCH(MID(COMPRAS!C6094,1,2)&amp;MID(COMPRAS!F6094,1,2)&amp;MID(COMPRAS!D6094,1,2),IVA!W:W,0)),"SIN COD.")</f>
        <v>0</v>
      </c>
    </row>
    <row r="6195" spans="1:86" x14ac:dyDescent="0.25">
      <c r="A6195"/>
      <c r="B6195"/>
      <c r="D6195"/>
      <c r="AL6195">
        <f t="shared" si="672"/>
        <v>0</v>
      </c>
      <c r="AQ6195">
        <f t="shared" si="673"/>
        <v>0</v>
      </c>
      <c r="AR6195" t="str">
        <f>IFERROR(IF(OR(AP6195=338,AP6195=340,AP6195=341,AP6195=342,AP6195="342A",AP6195="342B"),PorcenRet(AP6195,AT6195,AU6195),INDEX(PORCENTAJEBUSCAR,MATCH(AP6195,CódigoRET,0),4)*1),"")</f>
        <v/>
      </c>
      <c r="AS6195">
        <f t="shared" si="674"/>
        <v>0</v>
      </c>
      <c r="BF6195" t="str">
        <f>IFERROR(IF(OR(BD6195=338,BD6195=340,BD6195=341,BD6195=342,BD6195="342A",BD6195="342B"),PorcenRet(BD6195,BH6195,BI6195),INDEX(PORCENTAJEBUSCAR,MATCH(BD6195,CódigoRET,0),4)*1),"")</f>
        <v/>
      </c>
      <c r="BG6195">
        <f t="shared" si="675"/>
        <v>0</v>
      </c>
      <c r="BO6195">
        <f t="shared" si="676"/>
        <v>0</v>
      </c>
      <c r="CC6195">
        <f t="shared" si="677"/>
        <v>0</v>
      </c>
      <c r="CD6195">
        <f t="shared" si="678"/>
        <v>0</v>
      </c>
      <c r="CG6195">
        <f ca="1">IFERROR(INDIRECT("IVA!X"&amp;MATCH(MID(COMPRAS!C6095,1,2)&amp;MID(COMPRAS!F6095,1,2)&amp;MID(COMPRAS!D6095,1,2),IVA!W:W,0)),"SIN COD.")</f>
        <v>0</v>
      </c>
      <c r="CH6195">
        <f ca="1">IFERROR(INDIRECT("IVA!Y"&amp;MATCH(MID(COMPRAS!C6095,1,2)&amp;MID(COMPRAS!F6095,1,2)&amp;MID(COMPRAS!D6095,1,2),IVA!W:W,0)),"SIN COD.")</f>
        <v>0</v>
      </c>
    </row>
    <row r="6196" spans="1:86" x14ac:dyDescent="0.25">
      <c r="A6196"/>
      <c r="B6196"/>
      <c r="D6196"/>
      <c r="AL6196">
        <f t="shared" si="672"/>
        <v>0</v>
      </c>
      <c r="AQ6196">
        <f t="shared" si="673"/>
        <v>0</v>
      </c>
      <c r="AR6196" t="str">
        <f>IFERROR(IF(OR(AP6196=338,AP6196=340,AP6196=341,AP6196=342,AP6196="342A",AP6196="342B"),PorcenRet(AP6196,AT6196,AU6196),INDEX(PORCENTAJEBUSCAR,MATCH(AP6196,CódigoRET,0),4)*1),"")</f>
        <v/>
      </c>
      <c r="AS6196">
        <f t="shared" si="674"/>
        <v>0</v>
      </c>
      <c r="BF6196" t="str">
        <f>IFERROR(IF(OR(BD6196=338,BD6196=340,BD6196=341,BD6196=342,BD6196="342A",BD6196="342B"),PorcenRet(BD6196,BH6196,BI6196),INDEX(PORCENTAJEBUSCAR,MATCH(BD6196,CódigoRET,0),4)*1),"")</f>
        <v/>
      </c>
      <c r="BG6196">
        <f t="shared" si="675"/>
        <v>0</v>
      </c>
      <c r="BO6196">
        <f t="shared" si="676"/>
        <v>0</v>
      </c>
      <c r="CC6196">
        <f t="shared" si="677"/>
        <v>0</v>
      </c>
      <c r="CD6196">
        <f t="shared" si="678"/>
        <v>0</v>
      </c>
      <c r="CG6196">
        <f ca="1">IFERROR(INDIRECT("IVA!X"&amp;MATCH(MID(COMPRAS!C6096,1,2)&amp;MID(COMPRAS!F6096,1,2)&amp;MID(COMPRAS!D6096,1,2),IVA!W:W,0)),"SIN COD.")</f>
        <v>0</v>
      </c>
      <c r="CH6196">
        <f ca="1">IFERROR(INDIRECT("IVA!Y"&amp;MATCH(MID(COMPRAS!C6096,1,2)&amp;MID(COMPRAS!F6096,1,2)&amp;MID(COMPRAS!D6096,1,2),IVA!W:W,0)),"SIN COD.")</f>
        <v>0</v>
      </c>
    </row>
    <row r="6197" spans="1:86" x14ac:dyDescent="0.25">
      <c r="A6197"/>
      <c r="B6197"/>
      <c r="D6197"/>
      <c r="AL6197">
        <f t="shared" si="672"/>
        <v>0</v>
      </c>
      <c r="AQ6197">
        <f t="shared" si="673"/>
        <v>0</v>
      </c>
      <c r="AR6197" t="str">
        <f>IFERROR(IF(OR(AP6197=338,AP6197=340,AP6197=341,AP6197=342,AP6197="342A",AP6197="342B"),PorcenRet(AP6197,AT6197,AU6197),INDEX(PORCENTAJEBUSCAR,MATCH(AP6197,CódigoRET,0),4)*1),"")</f>
        <v/>
      </c>
      <c r="AS6197">
        <f t="shared" si="674"/>
        <v>0</v>
      </c>
      <c r="BF6197" t="str">
        <f>IFERROR(IF(OR(BD6197=338,BD6197=340,BD6197=341,BD6197=342,BD6197="342A",BD6197="342B"),PorcenRet(BD6197,BH6197,BI6197),INDEX(PORCENTAJEBUSCAR,MATCH(BD6197,CódigoRET,0),4)*1),"")</f>
        <v/>
      </c>
      <c r="BG6197">
        <f t="shared" si="675"/>
        <v>0</v>
      </c>
      <c r="BO6197">
        <f t="shared" si="676"/>
        <v>0</v>
      </c>
      <c r="CC6197">
        <f t="shared" si="677"/>
        <v>0</v>
      </c>
      <c r="CD6197">
        <f t="shared" si="678"/>
        <v>0</v>
      </c>
      <c r="CG6197">
        <f ca="1">IFERROR(INDIRECT("IVA!X"&amp;MATCH(MID(COMPRAS!C6097,1,2)&amp;MID(COMPRAS!F6097,1,2)&amp;MID(COMPRAS!D6097,1,2),IVA!W:W,0)),"SIN COD.")</f>
        <v>0</v>
      </c>
      <c r="CH6197">
        <f ca="1">IFERROR(INDIRECT("IVA!Y"&amp;MATCH(MID(COMPRAS!C6097,1,2)&amp;MID(COMPRAS!F6097,1,2)&amp;MID(COMPRAS!D6097,1,2),IVA!W:W,0)),"SIN COD.")</f>
        <v>0</v>
      </c>
    </row>
    <row r="6198" spans="1:86" x14ac:dyDescent="0.25">
      <c r="A6198"/>
      <c r="B6198"/>
      <c r="D6198"/>
      <c r="AL6198">
        <f t="shared" si="672"/>
        <v>0</v>
      </c>
      <c r="AQ6198">
        <f t="shared" si="673"/>
        <v>0</v>
      </c>
      <c r="AR6198" t="str">
        <f>IFERROR(IF(OR(AP6198=338,AP6198=340,AP6198=341,AP6198=342,AP6198="342A",AP6198="342B"),PorcenRet(AP6198,AT6198,AU6198),INDEX(PORCENTAJEBUSCAR,MATCH(AP6198,CódigoRET,0),4)*1),"")</f>
        <v/>
      </c>
      <c r="AS6198">
        <f t="shared" si="674"/>
        <v>0</v>
      </c>
      <c r="BF6198" t="str">
        <f>IFERROR(IF(OR(BD6198=338,BD6198=340,BD6198=341,BD6198=342,BD6198="342A",BD6198="342B"),PorcenRet(BD6198,BH6198,BI6198),INDEX(PORCENTAJEBUSCAR,MATCH(BD6198,CódigoRET,0),4)*1),"")</f>
        <v/>
      </c>
      <c r="BG6198">
        <f t="shared" si="675"/>
        <v>0</v>
      </c>
      <c r="BO6198">
        <f t="shared" si="676"/>
        <v>0</v>
      </c>
      <c r="CC6198">
        <f t="shared" si="677"/>
        <v>0</v>
      </c>
      <c r="CD6198">
        <f t="shared" si="678"/>
        <v>0</v>
      </c>
      <c r="CG6198">
        <f ca="1">IFERROR(INDIRECT("IVA!X"&amp;MATCH(MID(COMPRAS!C6098,1,2)&amp;MID(COMPRAS!F6098,1,2)&amp;MID(COMPRAS!D6098,1,2),IVA!W:W,0)),"SIN COD.")</f>
        <v>0</v>
      </c>
      <c r="CH6198">
        <f ca="1">IFERROR(INDIRECT("IVA!Y"&amp;MATCH(MID(COMPRAS!C6098,1,2)&amp;MID(COMPRAS!F6098,1,2)&amp;MID(COMPRAS!D6098,1,2),IVA!W:W,0)),"SIN COD.")</f>
        <v>0</v>
      </c>
    </row>
    <row r="6199" spans="1:86" x14ac:dyDescent="0.25">
      <c r="A6199"/>
      <c r="B6199"/>
      <c r="D6199"/>
      <c r="AL6199">
        <f t="shared" si="672"/>
        <v>0</v>
      </c>
      <c r="AQ6199">
        <f t="shared" si="673"/>
        <v>0</v>
      </c>
      <c r="AR6199" t="str">
        <f>IFERROR(IF(OR(AP6199=338,AP6199=340,AP6199=341,AP6199=342,AP6199="342A",AP6199="342B"),PorcenRet(AP6199,AT6199,AU6199),INDEX(PORCENTAJEBUSCAR,MATCH(AP6199,CódigoRET,0),4)*1),"")</f>
        <v/>
      </c>
      <c r="AS6199">
        <f t="shared" si="674"/>
        <v>0</v>
      </c>
      <c r="BF6199" t="str">
        <f>IFERROR(IF(OR(BD6199=338,BD6199=340,BD6199=341,BD6199=342,BD6199="342A",BD6199="342B"),PorcenRet(BD6199,BH6199,BI6199),INDEX(PORCENTAJEBUSCAR,MATCH(BD6199,CódigoRET,0),4)*1),"")</f>
        <v/>
      </c>
      <c r="BG6199">
        <f t="shared" si="675"/>
        <v>0</v>
      </c>
      <c r="BO6199">
        <f t="shared" si="676"/>
        <v>0</v>
      </c>
      <c r="CC6199">
        <f t="shared" si="677"/>
        <v>0</v>
      </c>
      <c r="CD6199">
        <f t="shared" si="678"/>
        <v>0</v>
      </c>
      <c r="CG6199">
        <f ca="1">IFERROR(INDIRECT("IVA!X"&amp;MATCH(MID(COMPRAS!C6099,1,2)&amp;MID(COMPRAS!F6099,1,2)&amp;MID(COMPRAS!D6099,1,2),IVA!W:W,0)),"SIN COD.")</f>
        <v>0</v>
      </c>
      <c r="CH6199">
        <f ca="1">IFERROR(INDIRECT("IVA!Y"&amp;MATCH(MID(COMPRAS!C6099,1,2)&amp;MID(COMPRAS!F6099,1,2)&amp;MID(COMPRAS!D6099,1,2),IVA!W:W,0)),"SIN COD.")</f>
        <v>0</v>
      </c>
    </row>
    <row r="6200" spans="1:86" x14ac:dyDescent="0.25">
      <c r="A6200"/>
      <c r="B6200"/>
      <c r="D6200"/>
      <c r="AL6200">
        <f t="shared" si="672"/>
        <v>0</v>
      </c>
      <c r="AQ6200">
        <f t="shared" si="673"/>
        <v>0</v>
      </c>
      <c r="AR6200" t="str">
        <f>IFERROR(IF(OR(AP6200=338,AP6200=340,AP6200=341,AP6200=342,AP6200="342A",AP6200="342B"),PorcenRet(AP6200,AT6200,AU6200),INDEX(PORCENTAJEBUSCAR,MATCH(AP6200,CódigoRET,0),4)*1),"")</f>
        <v/>
      </c>
      <c r="AS6200">
        <f t="shared" si="674"/>
        <v>0</v>
      </c>
      <c r="BF6200" t="str">
        <f>IFERROR(IF(OR(BD6200=338,BD6200=340,BD6200=341,BD6200=342,BD6200="342A",BD6200="342B"),PorcenRet(BD6200,BH6200,BI6200),INDEX(PORCENTAJEBUSCAR,MATCH(BD6200,CódigoRET,0),4)*1),"")</f>
        <v/>
      </c>
      <c r="BG6200">
        <f t="shared" si="675"/>
        <v>0</v>
      </c>
      <c r="BO6200">
        <f t="shared" si="676"/>
        <v>0</v>
      </c>
      <c r="CC6200">
        <f t="shared" si="677"/>
        <v>0</v>
      </c>
      <c r="CD6200">
        <f t="shared" si="678"/>
        <v>0</v>
      </c>
      <c r="CG6200">
        <f ca="1">IFERROR(INDIRECT("IVA!X"&amp;MATCH(MID(COMPRAS!C6100,1,2)&amp;MID(COMPRAS!F6100,1,2)&amp;MID(COMPRAS!D6100,1,2),IVA!W:W,0)),"SIN COD.")</f>
        <v>0</v>
      </c>
      <c r="CH6200">
        <f ca="1">IFERROR(INDIRECT("IVA!Y"&amp;MATCH(MID(COMPRAS!C6100,1,2)&amp;MID(COMPRAS!F6100,1,2)&amp;MID(COMPRAS!D6100,1,2),IVA!W:W,0)),"SIN COD.")</f>
        <v>0</v>
      </c>
    </row>
    <row r="6201" spans="1:86" x14ac:dyDescent="0.25">
      <c r="A6201"/>
      <c r="B6201"/>
      <c r="D6201"/>
      <c r="AL6201">
        <f t="shared" si="672"/>
        <v>0</v>
      </c>
      <c r="AQ6201">
        <f t="shared" si="673"/>
        <v>0</v>
      </c>
      <c r="AR6201" t="str">
        <f>IFERROR(IF(OR(AP6201=338,AP6201=340,AP6201=341,AP6201=342,AP6201="342A",AP6201="342B"),PorcenRet(AP6201,AT6201,AU6201),INDEX(PORCENTAJEBUSCAR,MATCH(AP6201,CódigoRET,0),4)*1),"")</f>
        <v/>
      </c>
      <c r="AS6201">
        <f t="shared" si="674"/>
        <v>0</v>
      </c>
      <c r="BF6201" t="str">
        <f>IFERROR(IF(OR(BD6201=338,BD6201=340,BD6201=341,BD6201=342,BD6201="342A",BD6201="342B"),PorcenRet(BD6201,BH6201,BI6201),INDEX(PORCENTAJEBUSCAR,MATCH(BD6201,CódigoRET,0),4)*1),"")</f>
        <v/>
      </c>
      <c r="BG6201">
        <f t="shared" si="675"/>
        <v>0</v>
      </c>
      <c r="BO6201">
        <f t="shared" si="676"/>
        <v>0</v>
      </c>
      <c r="CC6201">
        <f t="shared" si="677"/>
        <v>0</v>
      </c>
      <c r="CD6201">
        <f t="shared" si="678"/>
        <v>0</v>
      </c>
      <c r="CG6201">
        <f ca="1">IFERROR(INDIRECT("IVA!X"&amp;MATCH(MID(COMPRAS!C6101,1,2)&amp;MID(COMPRAS!F6101,1,2)&amp;MID(COMPRAS!D6101,1,2),IVA!W:W,0)),"SIN COD.")</f>
        <v>0</v>
      </c>
      <c r="CH6201">
        <f ca="1">IFERROR(INDIRECT("IVA!Y"&amp;MATCH(MID(COMPRAS!C6101,1,2)&amp;MID(COMPRAS!F6101,1,2)&amp;MID(COMPRAS!D6101,1,2),IVA!W:W,0)),"SIN COD.")</f>
        <v>0</v>
      </c>
    </row>
    <row r="6202" spans="1:86" x14ac:dyDescent="0.25">
      <c r="A6202"/>
      <c r="B6202"/>
      <c r="D6202"/>
      <c r="AL6202">
        <f t="shared" si="672"/>
        <v>0</v>
      </c>
      <c r="AQ6202">
        <f t="shared" si="673"/>
        <v>0</v>
      </c>
      <c r="AR6202" t="str">
        <f>IFERROR(IF(OR(AP6202=338,AP6202=340,AP6202=341,AP6202=342,AP6202="342A",AP6202="342B"),PorcenRet(AP6202,AT6202,AU6202),INDEX(PORCENTAJEBUSCAR,MATCH(AP6202,CódigoRET,0),4)*1),"")</f>
        <v/>
      </c>
      <c r="AS6202">
        <f t="shared" si="674"/>
        <v>0</v>
      </c>
      <c r="BF6202" t="str">
        <f>IFERROR(IF(OR(BD6202=338,BD6202=340,BD6202=341,BD6202=342,BD6202="342A",BD6202="342B"),PorcenRet(BD6202,BH6202,BI6202),INDEX(PORCENTAJEBUSCAR,MATCH(BD6202,CódigoRET,0),4)*1),"")</f>
        <v/>
      </c>
      <c r="BG6202">
        <f t="shared" si="675"/>
        <v>0</v>
      </c>
      <c r="BO6202">
        <f t="shared" si="676"/>
        <v>0</v>
      </c>
      <c r="CC6202">
        <f t="shared" si="677"/>
        <v>0</v>
      </c>
      <c r="CD6202">
        <f t="shared" si="678"/>
        <v>0</v>
      </c>
      <c r="CG6202">
        <f ca="1">IFERROR(INDIRECT("IVA!X"&amp;MATCH(MID(COMPRAS!C6102,1,2)&amp;MID(COMPRAS!F6102,1,2)&amp;MID(COMPRAS!D6102,1,2),IVA!W:W,0)),"SIN COD.")</f>
        <v>0</v>
      </c>
      <c r="CH6202">
        <f ca="1">IFERROR(INDIRECT("IVA!Y"&amp;MATCH(MID(COMPRAS!C6102,1,2)&amp;MID(COMPRAS!F6102,1,2)&amp;MID(COMPRAS!D6102,1,2),IVA!W:W,0)),"SIN COD.")</f>
        <v>0</v>
      </c>
    </row>
    <row r="6203" spans="1:86" x14ac:dyDescent="0.25">
      <c r="A6203"/>
      <c r="B6203"/>
      <c r="D6203"/>
      <c r="AL6203">
        <f t="shared" si="672"/>
        <v>0</v>
      </c>
      <c r="AQ6203">
        <f t="shared" si="673"/>
        <v>0</v>
      </c>
      <c r="AR6203" t="str">
        <f>IFERROR(IF(OR(AP6203=338,AP6203=340,AP6203=341,AP6203=342,AP6203="342A",AP6203="342B"),PorcenRet(AP6203,AT6203,AU6203),INDEX(PORCENTAJEBUSCAR,MATCH(AP6203,CódigoRET,0),4)*1),"")</f>
        <v/>
      </c>
      <c r="AS6203">
        <f t="shared" si="674"/>
        <v>0</v>
      </c>
      <c r="BF6203" t="str">
        <f>IFERROR(IF(OR(BD6203=338,BD6203=340,BD6203=341,BD6203=342,BD6203="342A",BD6203="342B"),PorcenRet(BD6203,BH6203,BI6203),INDEX(PORCENTAJEBUSCAR,MATCH(BD6203,CódigoRET,0),4)*1),"")</f>
        <v/>
      </c>
      <c r="BG6203">
        <f t="shared" si="675"/>
        <v>0</v>
      </c>
      <c r="BO6203">
        <f t="shared" si="676"/>
        <v>0</v>
      </c>
      <c r="CC6203">
        <f t="shared" si="677"/>
        <v>0</v>
      </c>
      <c r="CD6203">
        <f t="shared" si="678"/>
        <v>0</v>
      </c>
      <c r="CG6203">
        <f ca="1">IFERROR(INDIRECT("IVA!X"&amp;MATCH(MID(COMPRAS!C6103,1,2)&amp;MID(COMPRAS!F6103,1,2)&amp;MID(COMPRAS!D6103,1,2),IVA!W:W,0)),"SIN COD.")</f>
        <v>0</v>
      </c>
      <c r="CH6203">
        <f ca="1">IFERROR(INDIRECT("IVA!Y"&amp;MATCH(MID(COMPRAS!C6103,1,2)&amp;MID(COMPRAS!F6103,1,2)&amp;MID(COMPRAS!D6103,1,2),IVA!W:W,0)),"SIN COD.")</f>
        <v>0</v>
      </c>
    </row>
    <row r="6204" spans="1:86" x14ac:dyDescent="0.25">
      <c r="A6204"/>
      <c r="B6204"/>
      <c r="D6204"/>
      <c r="AL6204">
        <f t="shared" si="672"/>
        <v>0</v>
      </c>
      <c r="AQ6204">
        <f t="shared" si="673"/>
        <v>0</v>
      </c>
      <c r="AR6204" t="str">
        <f>IFERROR(IF(OR(AP6204=338,AP6204=340,AP6204=341,AP6204=342,AP6204="342A",AP6204="342B"),PorcenRet(AP6204,AT6204,AU6204),INDEX(PORCENTAJEBUSCAR,MATCH(AP6204,CódigoRET,0),4)*1),"")</f>
        <v/>
      </c>
      <c r="AS6204">
        <f t="shared" si="674"/>
        <v>0</v>
      </c>
      <c r="BF6204" t="str">
        <f>IFERROR(IF(OR(BD6204=338,BD6204=340,BD6204=341,BD6204=342,BD6204="342A",BD6204="342B"),PorcenRet(BD6204,BH6204,BI6204),INDEX(PORCENTAJEBUSCAR,MATCH(BD6204,CódigoRET,0),4)*1),"")</f>
        <v/>
      </c>
      <c r="BG6204">
        <f t="shared" si="675"/>
        <v>0</v>
      </c>
      <c r="BO6204">
        <f t="shared" si="676"/>
        <v>0</v>
      </c>
      <c r="CC6204">
        <f t="shared" si="677"/>
        <v>0</v>
      </c>
      <c r="CD6204">
        <f t="shared" si="678"/>
        <v>0</v>
      </c>
      <c r="CG6204">
        <f ca="1">IFERROR(INDIRECT("IVA!X"&amp;MATCH(MID(COMPRAS!C6104,1,2)&amp;MID(COMPRAS!F6104,1,2)&amp;MID(COMPRAS!D6104,1,2),IVA!W:W,0)),"SIN COD.")</f>
        <v>0</v>
      </c>
      <c r="CH6204">
        <f ca="1">IFERROR(INDIRECT("IVA!Y"&amp;MATCH(MID(COMPRAS!C6104,1,2)&amp;MID(COMPRAS!F6104,1,2)&amp;MID(COMPRAS!D6104,1,2),IVA!W:W,0)),"SIN COD.")</f>
        <v>0</v>
      </c>
    </row>
    <row r="6205" spans="1:86" x14ac:dyDescent="0.25">
      <c r="A6205"/>
      <c r="B6205"/>
      <c r="D6205"/>
      <c r="AL6205">
        <f t="shared" si="672"/>
        <v>0</v>
      </c>
      <c r="AQ6205">
        <f t="shared" si="673"/>
        <v>0</v>
      </c>
      <c r="AR6205" t="str">
        <f>IFERROR(IF(OR(AP6205=338,AP6205=340,AP6205=341,AP6205=342,AP6205="342A",AP6205="342B"),PorcenRet(AP6205,AT6205,AU6205),INDEX(PORCENTAJEBUSCAR,MATCH(AP6205,CódigoRET,0),4)*1),"")</f>
        <v/>
      </c>
      <c r="AS6205">
        <f t="shared" si="674"/>
        <v>0</v>
      </c>
      <c r="BF6205" t="str">
        <f>IFERROR(IF(OR(BD6205=338,BD6205=340,BD6205=341,BD6205=342,BD6205="342A",BD6205="342B"),PorcenRet(BD6205,BH6205,BI6205),INDEX(PORCENTAJEBUSCAR,MATCH(BD6205,CódigoRET,0),4)*1),"")</f>
        <v/>
      </c>
      <c r="BG6205">
        <f t="shared" si="675"/>
        <v>0</v>
      </c>
      <c r="BO6205">
        <f t="shared" si="676"/>
        <v>0</v>
      </c>
      <c r="CC6205">
        <f t="shared" si="677"/>
        <v>0</v>
      </c>
      <c r="CD6205">
        <f t="shared" si="678"/>
        <v>0</v>
      </c>
      <c r="CG6205">
        <f ca="1">IFERROR(INDIRECT("IVA!X"&amp;MATCH(MID(COMPRAS!C6105,1,2)&amp;MID(COMPRAS!F6105,1,2)&amp;MID(COMPRAS!D6105,1,2),IVA!W:W,0)),"SIN COD.")</f>
        <v>0</v>
      </c>
      <c r="CH6205">
        <f ca="1">IFERROR(INDIRECT("IVA!Y"&amp;MATCH(MID(COMPRAS!C6105,1,2)&amp;MID(COMPRAS!F6105,1,2)&amp;MID(COMPRAS!D6105,1,2),IVA!W:W,0)),"SIN COD.")</f>
        <v>0</v>
      </c>
    </row>
    <row r="6206" spans="1:86" x14ac:dyDescent="0.25">
      <c r="A6206"/>
      <c r="B6206"/>
      <c r="D6206"/>
      <c r="AL6206">
        <f t="shared" si="672"/>
        <v>0</v>
      </c>
      <c r="AQ6206">
        <f t="shared" si="673"/>
        <v>0</v>
      </c>
      <c r="AR6206" t="str">
        <f>IFERROR(IF(OR(AP6206=338,AP6206=340,AP6206=341,AP6206=342,AP6206="342A",AP6206="342B"),PorcenRet(AP6206,AT6206,AU6206),INDEX(PORCENTAJEBUSCAR,MATCH(AP6206,CódigoRET,0),4)*1),"")</f>
        <v/>
      </c>
      <c r="AS6206">
        <f t="shared" si="674"/>
        <v>0</v>
      </c>
      <c r="BF6206" t="str">
        <f>IFERROR(IF(OR(BD6206=338,BD6206=340,BD6206=341,BD6206=342,BD6206="342A",BD6206="342B"),PorcenRet(BD6206,BH6206,BI6206),INDEX(PORCENTAJEBUSCAR,MATCH(BD6206,CódigoRET,0),4)*1),"")</f>
        <v/>
      </c>
      <c r="BG6206">
        <f t="shared" si="675"/>
        <v>0</v>
      </c>
      <c r="BO6206">
        <f t="shared" si="676"/>
        <v>0</v>
      </c>
      <c r="CC6206">
        <f t="shared" si="677"/>
        <v>0</v>
      </c>
      <c r="CD6206">
        <f t="shared" si="678"/>
        <v>0</v>
      </c>
      <c r="CG6206">
        <f ca="1">IFERROR(INDIRECT("IVA!X"&amp;MATCH(MID(COMPRAS!C6106,1,2)&amp;MID(COMPRAS!F6106,1,2)&amp;MID(COMPRAS!D6106,1,2),IVA!W:W,0)),"SIN COD.")</f>
        <v>0</v>
      </c>
      <c r="CH6206">
        <f ca="1">IFERROR(INDIRECT("IVA!Y"&amp;MATCH(MID(COMPRAS!C6106,1,2)&amp;MID(COMPRAS!F6106,1,2)&amp;MID(COMPRAS!D6106,1,2),IVA!W:W,0)),"SIN COD.")</f>
        <v>0</v>
      </c>
    </row>
    <row r="6207" spans="1:86" x14ac:dyDescent="0.25">
      <c r="A6207"/>
      <c r="B6207"/>
      <c r="D6207"/>
      <c r="AL6207">
        <f t="shared" si="672"/>
        <v>0</v>
      </c>
      <c r="AQ6207">
        <f t="shared" si="673"/>
        <v>0</v>
      </c>
      <c r="AR6207" t="str">
        <f>IFERROR(IF(OR(AP6207=338,AP6207=340,AP6207=341,AP6207=342,AP6207="342A",AP6207="342B"),PorcenRet(AP6207,AT6207,AU6207),INDEX(PORCENTAJEBUSCAR,MATCH(AP6207,CódigoRET,0),4)*1),"")</f>
        <v/>
      </c>
      <c r="AS6207">
        <f t="shared" si="674"/>
        <v>0</v>
      </c>
      <c r="BF6207" t="str">
        <f>IFERROR(IF(OR(BD6207=338,BD6207=340,BD6207=341,BD6207=342,BD6207="342A",BD6207="342B"),PorcenRet(BD6207,BH6207,BI6207),INDEX(PORCENTAJEBUSCAR,MATCH(BD6207,CódigoRET,0),4)*1),"")</f>
        <v/>
      </c>
      <c r="BG6207">
        <f t="shared" si="675"/>
        <v>0</v>
      </c>
      <c r="BO6207">
        <f t="shared" si="676"/>
        <v>0</v>
      </c>
      <c r="CC6207">
        <f t="shared" si="677"/>
        <v>0</v>
      </c>
      <c r="CD6207">
        <f t="shared" si="678"/>
        <v>0</v>
      </c>
      <c r="CG6207">
        <f ca="1">IFERROR(INDIRECT("IVA!X"&amp;MATCH(MID(COMPRAS!C6107,1,2)&amp;MID(COMPRAS!F6107,1,2)&amp;MID(COMPRAS!D6107,1,2),IVA!W:W,0)),"SIN COD.")</f>
        <v>0</v>
      </c>
      <c r="CH6207">
        <f ca="1">IFERROR(INDIRECT("IVA!Y"&amp;MATCH(MID(COMPRAS!C6107,1,2)&amp;MID(COMPRAS!F6107,1,2)&amp;MID(COMPRAS!D6107,1,2),IVA!W:W,0)),"SIN COD.")</f>
        <v>0</v>
      </c>
    </row>
    <row r="6208" spans="1:86" x14ac:dyDescent="0.25">
      <c r="A6208"/>
      <c r="B6208"/>
      <c r="D6208"/>
      <c r="AL6208">
        <f t="shared" si="672"/>
        <v>0</v>
      </c>
      <c r="AQ6208">
        <f t="shared" si="673"/>
        <v>0</v>
      </c>
      <c r="AR6208" t="str">
        <f>IFERROR(IF(OR(AP6208=338,AP6208=340,AP6208=341,AP6208=342,AP6208="342A",AP6208="342B"),PorcenRet(AP6208,AT6208,AU6208),INDEX(PORCENTAJEBUSCAR,MATCH(AP6208,CódigoRET,0),4)*1),"")</f>
        <v/>
      </c>
      <c r="AS6208">
        <f t="shared" si="674"/>
        <v>0</v>
      </c>
      <c r="BF6208" t="str">
        <f>IFERROR(IF(OR(BD6208=338,BD6208=340,BD6208=341,BD6208=342,BD6208="342A",BD6208="342B"),PorcenRet(BD6208,BH6208,BI6208),INDEX(PORCENTAJEBUSCAR,MATCH(BD6208,CódigoRET,0),4)*1),"")</f>
        <v/>
      </c>
      <c r="BG6208">
        <f t="shared" si="675"/>
        <v>0</v>
      </c>
      <c r="BO6208">
        <f t="shared" si="676"/>
        <v>0</v>
      </c>
      <c r="CC6208">
        <f t="shared" si="677"/>
        <v>0</v>
      </c>
      <c r="CD6208">
        <f t="shared" si="678"/>
        <v>0</v>
      </c>
      <c r="CG6208">
        <f ca="1">IFERROR(INDIRECT("IVA!X"&amp;MATCH(MID(COMPRAS!C6108,1,2)&amp;MID(COMPRAS!F6108,1,2)&amp;MID(COMPRAS!D6108,1,2),IVA!W:W,0)),"SIN COD.")</f>
        <v>0</v>
      </c>
      <c r="CH6208">
        <f ca="1">IFERROR(INDIRECT("IVA!Y"&amp;MATCH(MID(COMPRAS!C6108,1,2)&amp;MID(COMPRAS!F6108,1,2)&amp;MID(COMPRAS!D6108,1,2),IVA!W:W,0)),"SIN COD.")</f>
        <v>0</v>
      </c>
    </row>
    <row r="6209" spans="1:86" x14ac:dyDescent="0.25">
      <c r="A6209"/>
      <c r="B6209"/>
      <c r="D6209"/>
      <c r="AL6209">
        <f t="shared" si="672"/>
        <v>0</v>
      </c>
      <c r="AQ6209">
        <f t="shared" si="673"/>
        <v>0</v>
      </c>
      <c r="AR6209" t="str">
        <f>IFERROR(IF(OR(AP6209=338,AP6209=340,AP6209=341,AP6209=342,AP6209="342A",AP6209="342B"),PorcenRet(AP6209,AT6209,AU6209),INDEX(PORCENTAJEBUSCAR,MATCH(AP6209,CódigoRET,0),4)*1),"")</f>
        <v/>
      </c>
      <c r="AS6209">
        <f t="shared" si="674"/>
        <v>0</v>
      </c>
      <c r="BF6209" t="str">
        <f>IFERROR(IF(OR(BD6209=338,BD6209=340,BD6209=341,BD6209=342,BD6209="342A",BD6209="342B"),PorcenRet(BD6209,BH6209,BI6209),INDEX(PORCENTAJEBUSCAR,MATCH(BD6209,CódigoRET,0),4)*1),"")</f>
        <v/>
      </c>
      <c r="BG6209">
        <f t="shared" si="675"/>
        <v>0</v>
      </c>
      <c r="BO6209">
        <f t="shared" si="676"/>
        <v>0</v>
      </c>
      <c r="CC6209">
        <f t="shared" si="677"/>
        <v>0</v>
      </c>
      <c r="CD6209">
        <f t="shared" si="678"/>
        <v>0</v>
      </c>
      <c r="CG6209">
        <f ca="1">IFERROR(INDIRECT("IVA!X"&amp;MATCH(MID(COMPRAS!C6109,1,2)&amp;MID(COMPRAS!F6109,1,2)&amp;MID(COMPRAS!D6109,1,2),IVA!W:W,0)),"SIN COD.")</f>
        <v>0</v>
      </c>
      <c r="CH6209">
        <f ca="1">IFERROR(INDIRECT("IVA!Y"&amp;MATCH(MID(COMPRAS!C6109,1,2)&amp;MID(COMPRAS!F6109,1,2)&amp;MID(COMPRAS!D6109,1,2),IVA!W:W,0)),"SIN COD.")</f>
        <v>0</v>
      </c>
    </row>
    <row r="6210" spans="1:86" x14ac:dyDescent="0.25">
      <c r="A6210"/>
      <c r="B6210"/>
      <c r="D6210"/>
      <c r="AL6210">
        <f t="shared" ref="AL6210:AL6273" si="679">O6210+P6210+Q6210+R6210+S6210+T6210+U6210+V6210</f>
        <v>0</v>
      </c>
      <c r="AQ6210">
        <f t="shared" ref="AQ6210:AQ6273" si="680">+P6210+Q6210+R6210+S6210-BE6210-BQ6210-BW6210+O6210</f>
        <v>0</v>
      </c>
      <c r="AR6210" t="str">
        <f>IFERROR(IF(OR(AP6210=338,AP6210=340,AP6210=341,AP6210=342,AP6210="342A",AP6210="342B"),PorcenRet(AP6210,AT6210,AU6210),INDEX(PORCENTAJEBUSCAR,MATCH(AP6210,CódigoRET,0),4)*1),"")</f>
        <v/>
      </c>
      <c r="AS6210">
        <f t="shared" ref="AS6210:AS6273" si="681">ROUND(IF(AP6210="",0,AQ6210*(AR6210/100)),2)</f>
        <v>0</v>
      </c>
      <c r="BF6210" t="str">
        <f>IFERROR(IF(OR(BD6210=338,BD6210=340,BD6210=341,BD6210=342,BD6210="342A",BD6210="342B"),PorcenRet(BD6210,BH6210,BI6210),INDEX(PORCENTAJEBUSCAR,MATCH(BD6210,CódigoRET,0),4)*1),"")</f>
        <v/>
      </c>
      <c r="BG6210">
        <f t="shared" ref="BG6210:BG6273" si="682">ROUND(IF(BD6210="",0,BE6210*(BF6210/100)),2)</f>
        <v>0</v>
      </c>
      <c r="BO6210">
        <f t="shared" ref="BO6210:BO6273" si="683">IF(MID(F6210,1,2)="41",SUM(O6210:S6210),0)</f>
        <v>0</v>
      </c>
      <c r="CC6210">
        <f t="shared" ref="CC6210:CC6273" si="684">O6210+P6210+Q6210+R6210+S6210</f>
        <v>0</v>
      </c>
      <c r="CD6210">
        <f t="shared" ref="CD6210:CD6273" si="685">T6210+U6210</f>
        <v>0</v>
      </c>
      <c r="CG6210">
        <f ca="1">IFERROR(INDIRECT("IVA!X"&amp;MATCH(MID(COMPRAS!C6110,1,2)&amp;MID(COMPRAS!F6110,1,2)&amp;MID(COMPRAS!D6110,1,2),IVA!W:W,0)),"SIN COD.")</f>
        <v>0</v>
      </c>
      <c r="CH6210">
        <f ca="1">IFERROR(INDIRECT("IVA!Y"&amp;MATCH(MID(COMPRAS!C6110,1,2)&amp;MID(COMPRAS!F6110,1,2)&amp;MID(COMPRAS!D6110,1,2),IVA!W:W,0)),"SIN COD.")</f>
        <v>0</v>
      </c>
    </row>
    <row r="6211" spans="1:86" x14ac:dyDescent="0.25">
      <c r="A6211"/>
      <c r="B6211"/>
      <c r="D6211"/>
      <c r="AL6211">
        <f t="shared" si="679"/>
        <v>0</v>
      </c>
      <c r="AQ6211">
        <f t="shared" si="680"/>
        <v>0</v>
      </c>
      <c r="AR6211" t="str">
        <f>IFERROR(IF(OR(AP6211=338,AP6211=340,AP6211=341,AP6211=342,AP6211="342A",AP6211="342B"),PorcenRet(AP6211,AT6211,AU6211),INDEX(PORCENTAJEBUSCAR,MATCH(AP6211,CódigoRET,0),4)*1),"")</f>
        <v/>
      </c>
      <c r="AS6211">
        <f t="shared" si="681"/>
        <v>0</v>
      </c>
      <c r="BF6211" t="str">
        <f>IFERROR(IF(OR(BD6211=338,BD6211=340,BD6211=341,BD6211=342,BD6211="342A",BD6211="342B"),PorcenRet(BD6211,BH6211,BI6211),INDEX(PORCENTAJEBUSCAR,MATCH(BD6211,CódigoRET,0),4)*1),"")</f>
        <v/>
      </c>
      <c r="BG6211">
        <f t="shared" si="682"/>
        <v>0</v>
      </c>
      <c r="BO6211">
        <f t="shared" si="683"/>
        <v>0</v>
      </c>
      <c r="CC6211">
        <f t="shared" si="684"/>
        <v>0</v>
      </c>
      <c r="CD6211">
        <f t="shared" si="685"/>
        <v>0</v>
      </c>
      <c r="CG6211">
        <f ca="1">IFERROR(INDIRECT("IVA!X"&amp;MATCH(MID(COMPRAS!C6111,1,2)&amp;MID(COMPRAS!F6111,1,2)&amp;MID(COMPRAS!D6111,1,2),IVA!W:W,0)),"SIN COD.")</f>
        <v>0</v>
      </c>
      <c r="CH6211">
        <f ca="1">IFERROR(INDIRECT("IVA!Y"&amp;MATCH(MID(COMPRAS!C6111,1,2)&amp;MID(COMPRAS!F6111,1,2)&amp;MID(COMPRAS!D6111,1,2),IVA!W:W,0)),"SIN COD.")</f>
        <v>0</v>
      </c>
    </row>
    <row r="6212" spans="1:86" x14ac:dyDescent="0.25">
      <c r="A6212"/>
      <c r="B6212"/>
      <c r="D6212"/>
      <c r="AL6212">
        <f t="shared" si="679"/>
        <v>0</v>
      </c>
      <c r="AQ6212">
        <f t="shared" si="680"/>
        <v>0</v>
      </c>
      <c r="AR6212" t="str">
        <f>IFERROR(IF(OR(AP6212=338,AP6212=340,AP6212=341,AP6212=342,AP6212="342A",AP6212="342B"),PorcenRet(AP6212,AT6212,AU6212),INDEX(PORCENTAJEBUSCAR,MATCH(AP6212,CódigoRET,0),4)*1),"")</f>
        <v/>
      </c>
      <c r="AS6212">
        <f t="shared" si="681"/>
        <v>0</v>
      </c>
      <c r="BF6212" t="str">
        <f>IFERROR(IF(OR(BD6212=338,BD6212=340,BD6212=341,BD6212=342,BD6212="342A",BD6212="342B"),PorcenRet(BD6212,BH6212,BI6212),INDEX(PORCENTAJEBUSCAR,MATCH(BD6212,CódigoRET,0),4)*1),"")</f>
        <v/>
      </c>
      <c r="BG6212">
        <f t="shared" si="682"/>
        <v>0</v>
      </c>
      <c r="BO6212">
        <f t="shared" si="683"/>
        <v>0</v>
      </c>
      <c r="CC6212">
        <f t="shared" si="684"/>
        <v>0</v>
      </c>
      <c r="CD6212">
        <f t="shared" si="685"/>
        <v>0</v>
      </c>
      <c r="CG6212">
        <f ca="1">IFERROR(INDIRECT("IVA!X"&amp;MATCH(MID(COMPRAS!C6112,1,2)&amp;MID(COMPRAS!F6112,1,2)&amp;MID(COMPRAS!D6112,1,2),IVA!W:W,0)),"SIN COD.")</f>
        <v>0</v>
      </c>
      <c r="CH6212">
        <f ca="1">IFERROR(INDIRECT("IVA!Y"&amp;MATCH(MID(COMPRAS!C6112,1,2)&amp;MID(COMPRAS!F6112,1,2)&amp;MID(COMPRAS!D6112,1,2),IVA!W:W,0)),"SIN COD.")</f>
        <v>0</v>
      </c>
    </row>
    <row r="6213" spans="1:86" x14ac:dyDescent="0.25">
      <c r="A6213"/>
      <c r="B6213"/>
      <c r="D6213"/>
      <c r="AL6213">
        <f t="shared" si="679"/>
        <v>0</v>
      </c>
      <c r="AQ6213">
        <f t="shared" si="680"/>
        <v>0</v>
      </c>
      <c r="AR6213" t="str">
        <f>IFERROR(IF(OR(AP6213=338,AP6213=340,AP6213=341,AP6213=342,AP6213="342A",AP6213="342B"),PorcenRet(AP6213,AT6213,AU6213),INDEX(PORCENTAJEBUSCAR,MATCH(AP6213,CódigoRET,0),4)*1),"")</f>
        <v/>
      </c>
      <c r="AS6213">
        <f t="shared" si="681"/>
        <v>0</v>
      </c>
      <c r="BF6213" t="str">
        <f>IFERROR(IF(OR(BD6213=338,BD6213=340,BD6213=341,BD6213=342,BD6213="342A",BD6213="342B"),PorcenRet(BD6213,BH6213,BI6213),INDEX(PORCENTAJEBUSCAR,MATCH(BD6213,CódigoRET,0),4)*1),"")</f>
        <v/>
      </c>
      <c r="BG6213">
        <f t="shared" si="682"/>
        <v>0</v>
      </c>
      <c r="BO6213">
        <f t="shared" si="683"/>
        <v>0</v>
      </c>
      <c r="CC6213">
        <f t="shared" si="684"/>
        <v>0</v>
      </c>
      <c r="CD6213">
        <f t="shared" si="685"/>
        <v>0</v>
      </c>
      <c r="CG6213">
        <f ca="1">IFERROR(INDIRECT("IVA!X"&amp;MATCH(MID(COMPRAS!C6113,1,2)&amp;MID(COMPRAS!F6113,1,2)&amp;MID(COMPRAS!D6113,1,2),IVA!W:W,0)),"SIN COD.")</f>
        <v>0</v>
      </c>
      <c r="CH6213">
        <f ca="1">IFERROR(INDIRECT("IVA!Y"&amp;MATCH(MID(COMPRAS!C6113,1,2)&amp;MID(COMPRAS!F6113,1,2)&amp;MID(COMPRAS!D6113,1,2),IVA!W:W,0)),"SIN COD.")</f>
        <v>0</v>
      </c>
    </row>
    <row r="6214" spans="1:86" x14ac:dyDescent="0.25">
      <c r="A6214"/>
      <c r="B6214"/>
      <c r="D6214"/>
      <c r="AL6214">
        <f t="shared" si="679"/>
        <v>0</v>
      </c>
      <c r="AQ6214">
        <f t="shared" si="680"/>
        <v>0</v>
      </c>
      <c r="AR6214" t="str">
        <f>IFERROR(IF(OR(AP6214=338,AP6214=340,AP6214=341,AP6214=342,AP6214="342A",AP6214="342B"),PorcenRet(AP6214,AT6214,AU6214),INDEX(PORCENTAJEBUSCAR,MATCH(AP6214,CódigoRET,0),4)*1),"")</f>
        <v/>
      </c>
      <c r="AS6214">
        <f t="shared" si="681"/>
        <v>0</v>
      </c>
      <c r="BF6214" t="str">
        <f>IFERROR(IF(OR(BD6214=338,BD6214=340,BD6214=341,BD6214=342,BD6214="342A",BD6214="342B"),PorcenRet(BD6214,BH6214,BI6214),INDEX(PORCENTAJEBUSCAR,MATCH(BD6214,CódigoRET,0),4)*1),"")</f>
        <v/>
      </c>
      <c r="BG6214">
        <f t="shared" si="682"/>
        <v>0</v>
      </c>
      <c r="BO6214">
        <f t="shared" si="683"/>
        <v>0</v>
      </c>
      <c r="CC6214">
        <f t="shared" si="684"/>
        <v>0</v>
      </c>
      <c r="CD6214">
        <f t="shared" si="685"/>
        <v>0</v>
      </c>
      <c r="CG6214">
        <f ca="1">IFERROR(INDIRECT("IVA!X"&amp;MATCH(MID(COMPRAS!C6114,1,2)&amp;MID(COMPRAS!F6114,1,2)&amp;MID(COMPRAS!D6114,1,2),IVA!W:W,0)),"SIN COD.")</f>
        <v>0</v>
      </c>
      <c r="CH6214">
        <f ca="1">IFERROR(INDIRECT("IVA!Y"&amp;MATCH(MID(COMPRAS!C6114,1,2)&amp;MID(COMPRAS!F6114,1,2)&amp;MID(COMPRAS!D6114,1,2),IVA!W:W,0)),"SIN COD.")</f>
        <v>0</v>
      </c>
    </row>
    <row r="6215" spans="1:86" x14ac:dyDescent="0.25">
      <c r="A6215"/>
      <c r="B6215"/>
      <c r="D6215"/>
      <c r="AL6215">
        <f t="shared" si="679"/>
        <v>0</v>
      </c>
      <c r="AQ6215">
        <f t="shared" si="680"/>
        <v>0</v>
      </c>
      <c r="AR6215" t="str">
        <f>IFERROR(IF(OR(AP6215=338,AP6215=340,AP6215=341,AP6215=342,AP6215="342A",AP6215="342B"),PorcenRet(AP6215,AT6215,AU6215),INDEX(PORCENTAJEBUSCAR,MATCH(AP6215,CódigoRET,0),4)*1),"")</f>
        <v/>
      </c>
      <c r="AS6215">
        <f t="shared" si="681"/>
        <v>0</v>
      </c>
      <c r="BF6215" t="str">
        <f>IFERROR(IF(OR(BD6215=338,BD6215=340,BD6215=341,BD6215=342,BD6215="342A",BD6215="342B"),PorcenRet(BD6215,BH6215,BI6215),INDEX(PORCENTAJEBUSCAR,MATCH(BD6215,CódigoRET,0),4)*1),"")</f>
        <v/>
      </c>
      <c r="BG6215">
        <f t="shared" si="682"/>
        <v>0</v>
      </c>
      <c r="BO6215">
        <f t="shared" si="683"/>
        <v>0</v>
      </c>
      <c r="CC6215">
        <f t="shared" si="684"/>
        <v>0</v>
      </c>
      <c r="CD6215">
        <f t="shared" si="685"/>
        <v>0</v>
      </c>
      <c r="CG6215">
        <f ca="1">IFERROR(INDIRECT("IVA!X"&amp;MATCH(MID(COMPRAS!C6115,1,2)&amp;MID(COMPRAS!F6115,1,2)&amp;MID(COMPRAS!D6115,1,2),IVA!W:W,0)),"SIN COD.")</f>
        <v>0</v>
      </c>
      <c r="CH6215">
        <f ca="1">IFERROR(INDIRECT("IVA!Y"&amp;MATCH(MID(COMPRAS!C6115,1,2)&amp;MID(COMPRAS!F6115,1,2)&amp;MID(COMPRAS!D6115,1,2),IVA!W:W,0)),"SIN COD.")</f>
        <v>0</v>
      </c>
    </row>
    <row r="6216" spans="1:86" x14ac:dyDescent="0.25">
      <c r="A6216"/>
      <c r="B6216"/>
      <c r="D6216"/>
      <c r="AL6216">
        <f t="shared" si="679"/>
        <v>0</v>
      </c>
      <c r="AQ6216">
        <f t="shared" si="680"/>
        <v>0</v>
      </c>
      <c r="AR6216" t="str">
        <f>IFERROR(IF(OR(AP6216=338,AP6216=340,AP6216=341,AP6216=342,AP6216="342A",AP6216="342B"),PorcenRet(AP6216,AT6216,AU6216),INDEX(PORCENTAJEBUSCAR,MATCH(AP6216,CódigoRET,0),4)*1),"")</f>
        <v/>
      </c>
      <c r="AS6216">
        <f t="shared" si="681"/>
        <v>0</v>
      </c>
      <c r="BF6216" t="str">
        <f>IFERROR(IF(OR(BD6216=338,BD6216=340,BD6216=341,BD6216=342,BD6216="342A",BD6216="342B"),PorcenRet(BD6216,BH6216,BI6216),INDEX(PORCENTAJEBUSCAR,MATCH(BD6216,CódigoRET,0),4)*1),"")</f>
        <v/>
      </c>
      <c r="BG6216">
        <f t="shared" si="682"/>
        <v>0</v>
      </c>
      <c r="BO6216">
        <f t="shared" si="683"/>
        <v>0</v>
      </c>
      <c r="CC6216">
        <f t="shared" si="684"/>
        <v>0</v>
      </c>
      <c r="CD6216">
        <f t="shared" si="685"/>
        <v>0</v>
      </c>
      <c r="CG6216">
        <f ca="1">IFERROR(INDIRECT("IVA!X"&amp;MATCH(MID(COMPRAS!C6116,1,2)&amp;MID(COMPRAS!F6116,1,2)&amp;MID(COMPRAS!D6116,1,2),IVA!W:W,0)),"SIN COD.")</f>
        <v>0</v>
      </c>
      <c r="CH6216">
        <f ca="1">IFERROR(INDIRECT("IVA!Y"&amp;MATCH(MID(COMPRAS!C6116,1,2)&amp;MID(COMPRAS!F6116,1,2)&amp;MID(COMPRAS!D6116,1,2),IVA!W:W,0)),"SIN COD.")</f>
        <v>0</v>
      </c>
    </row>
    <row r="6217" spans="1:86" x14ac:dyDescent="0.25">
      <c r="A6217"/>
      <c r="B6217"/>
      <c r="D6217"/>
      <c r="AL6217">
        <f t="shared" si="679"/>
        <v>0</v>
      </c>
      <c r="AQ6217">
        <f t="shared" si="680"/>
        <v>0</v>
      </c>
      <c r="AR6217" t="str">
        <f>IFERROR(IF(OR(AP6217=338,AP6217=340,AP6217=341,AP6217=342,AP6217="342A",AP6217="342B"),PorcenRet(AP6217,AT6217,AU6217),INDEX(PORCENTAJEBUSCAR,MATCH(AP6217,CódigoRET,0),4)*1),"")</f>
        <v/>
      </c>
      <c r="AS6217">
        <f t="shared" si="681"/>
        <v>0</v>
      </c>
      <c r="BF6217" t="str">
        <f>IFERROR(IF(OR(BD6217=338,BD6217=340,BD6217=341,BD6217=342,BD6217="342A",BD6217="342B"),PorcenRet(BD6217,BH6217,BI6217),INDEX(PORCENTAJEBUSCAR,MATCH(BD6217,CódigoRET,0),4)*1),"")</f>
        <v/>
      </c>
      <c r="BG6217">
        <f t="shared" si="682"/>
        <v>0</v>
      </c>
      <c r="BO6217">
        <f t="shared" si="683"/>
        <v>0</v>
      </c>
      <c r="CC6217">
        <f t="shared" si="684"/>
        <v>0</v>
      </c>
      <c r="CD6217">
        <f t="shared" si="685"/>
        <v>0</v>
      </c>
      <c r="CG6217">
        <f ca="1">IFERROR(INDIRECT("IVA!X"&amp;MATCH(MID(COMPRAS!C6117,1,2)&amp;MID(COMPRAS!F6117,1,2)&amp;MID(COMPRAS!D6117,1,2),IVA!W:W,0)),"SIN COD.")</f>
        <v>0</v>
      </c>
      <c r="CH6217">
        <f ca="1">IFERROR(INDIRECT("IVA!Y"&amp;MATCH(MID(COMPRAS!C6117,1,2)&amp;MID(COMPRAS!F6117,1,2)&amp;MID(COMPRAS!D6117,1,2),IVA!W:W,0)),"SIN COD.")</f>
        <v>0</v>
      </c>
    </row>
    <row r="6218" spans="1:86" x14ac:dyDescent="0.25">
      <c r="A6218"/>
      <c r="B6218"/>
      <c r="D6218"/>
      <c r="AL6218">
        <f t="shared" si="679"/>
        <v>0</v>
      </c>
      <c r="AQ6218">
        <f t="shared" si="680"/>
        <v>0</v>
      </c>
      <c r="AR6218" t="str">
        <f>IFERROR(IF(OR(AP6218=338,AP6218=340,AP6218=341,AP6218=342,AP6218="342A",AP6218="342B"),PorcenRet(AP6218,AT6218,AU6218),INDEX(PORCENTAJEBUSCAR,MATCH(AP6218,CódigoRET,0),4)*1),"")</f>
        <v/>
      </c>
      <c r="AS6218">
        <f t="shared" si="681"/>
        <v>0</v>
      </c>
      <c r="BF6218" t="str">
        <f>IFERROR(IF(OR(BD6218=338,BD6218=340,BD6218=341,BD6218=342,BD6218="342A",BD6218="342B"),PorcenRet(BD6218,BH6218,BI6218),INDEX(PORCENTAJEBUSCAR,MATCH(BD6218,CódigoRET,0),4)*1),"")</f>
        <v/>
      </c>
      <c r="BG6218">
        <f t="shared" si="682"/>
        <v>0</v>
      </c>
      <c r="BO6218">
        <f t="shared" si="683"/>
        <v>0</v>
      </c>
      <c r="CC6218">
        <f t="shared" si="684"/>
        <v>0</v>
      </c>
      <c r="CD6218">
        <f t="shared" si="685"/>
        <v>0</v>
      </c>
      <c r="CG6218">
        <f ca="1">IFERROR(INDIRECT("IVA!X"&amp;MATCH(MID(COMPRAS!C6118,1,2)&amp;MID(COMPRAS!F6118,1,2)&amp;MID(COMPRAS!D6118,1,2),IVA!W:W,0)),"SIN COD.")</f>
        <v>0</v>
      </c>
      <c r="CH6218">
        <f ca="1">IFERROR(INDIRECT("IVA!Y"&amp;MATCH(MID(COMPRAS!C6118,1,2)&amp;MID(COMPRAS!F6118,1,2)&amp;MID(COMPRAS!D6118,1,2),IVA!W:W,0)),"SIN COD.")</f>
        <v>0</v>
      </c>
    </row>
    <row r="6219" spans="1:86" x14ac:dyDescent="0.25">
      <c r="A6219"/>
      <c r="B6219"/>
      <c r="D6219"/>
      <c r="AL6219">
        <f t="shared" si="679"/>
        <v>0</v>
      </c>
      <c r="AQ6219">
        <f t="shared" si="680"/>
        <v>0</v>
      </c>
      <c r="AR6219" t="str">
        <f>IFERROR(IF(OR(AP6219=338,AP6219=340,AP6219=341,AP6219=342,AP6219="342A",AP6219="342B"),PorcenRet(AP6219,AT6219,AU6219),INDEX(PORCENTAJEBUSCAR,MATCH(AP6219,CódigoRET,0),4)*1),"")</f>
        <v/>
      </c>
      <c r="AS6219">
        <f t="shared" si="681"/>
        <v>0</v>
      </c>
      <c r="BF6219" t="str">
        <f>IFERROR(IF(OR(BD6219=338,BD6219=340,BD6219=341,BD6219=342,BD6219="342A",BD6219="342B"),PorcenRet(BD6219,BH6219,BI6219),INDEX(PORCENTAJEBUSCAR,MATCH(BD6219,CódigoRET,0),4)*1),"")</f>
        <v/>
      </c>
      <c r="BG6219">
        <f t="shared" si="682"/>
        <v>0</v>
      </c>
      <c r="BO6219">
        <f t="shared" si="683"/>
        <v>0</v>
      </c>
      <c r="CC6219">
        <f t="shared" si="684"/>
        <v>0</v>
      </c>
      <c r="CD6219">
        <f t="shared" si="685"/>
        <v>0</v>
      </c>
      <c r="CG6219">
        <f ca="1">IFERROR(INDIRECT("IVA!X"&amp;MATCH(MID(COMPRAS!C6119,1,2)&amp;MID(COMPRAS!F6119,1,2)&amp;MID(COMPRAS!D6119,1,2),IVA!W:W,0)),"SIN COD.")</f>
        <v>0</v>
      </c>
      <c r="CH6219">
        <f ca="1">IFERROR(INDIRECT("IVA!Y"&amp;MATCH(MID(COMPRAS!C6119,1,2)&amp;MID(COMPRAS!F6119,1,2)&amp;MID(COMPRAS!D6119,1,2),IVA!W:W,0)),"SIN COD.")</f>
        <v>0</v>
      </c>
    </row>
    <row r="6220" spans="1:86" x14ac:dyDescent="0.25">
      <c r="A6220"/>
      <c r="B6220"/>
      <c r="D6220"/>
      <c r="AL6220">
        <f t="shared" si="679"/>
        <v>0</v>
      </c>
      <c r="AQ6220">
        <f t="shared" si="680"/>
        <v>0</v>
      </c>
      <c r="AR6220" t="str">
        <f>IFERROR(IF(OR(AP6220=338,AP6220=340,AP6220=341,AP6220=342,AP6220="342A",AP6220="342B"),PorcenRet(AP6220,AT6220,AU6220),INDEX(PORCENTAJEBUSCAR,MATCH(AP6220,CódigoRET,0),4)*1),"")</f>
        <v/>
      </c>
      <c r="AS6220">
        <f t="shared" si="681"/>
        <v>0</v>
      </c>
      <c r="BF6220" t="str">
        <f>IFERROR(IF(OR(BD6220=338,BD6220=340,BD6220=341,BD6220=342,BD6220="342A",BD6220="342B"),PorcenRet(BD6220,BH6220,BI6220),INDEX(PORCENTAJEBUSCAR,MATCH(BD6220,CódigoRET,0),4)*1),"")</f>
        <v/>
      </c>
      <c r="BG6220">
        <f t="shared" si="682"/>
        <v>0</v>
      </c>
      <c r="BO6220">
        <f t="shared" si="683"/>
        <v>0</v>
      </c>
      <c r="CC6220">
        <f t="shared" si="684"/>
        <v>0</v>
      </c>
      <c r="CD6220">
        <f t="shared" si="685"/>
        <v>0</v>
      </c>
      <c r="CG6220">
        <f ca="1">IFERROR(INDIRECT("IVA!X"&amp;MATCH(MID(COMPRAS!C6120,1,2)&amp;MID(COMPRAS!F6120,1,2)&amp;MID(COMPRAS!D6120,1,2),IVA!W:W,0)),"SIN COD.")</f>
        <v>0</v>
      </c>
      <c r="CH6220">
        <f ca="1">IFERROR(INDIRECT("IVA!Y"&amp;MATCH(MID(COMPRAS!C6120,1,2)&amp;MID(COMPRAS!F6120,1,2)&amp;MID(COMPRAS!D6120,1,2),IVA!W:W,0)),"SIN COD.")</f>
        <v>0</v>
      </c>
    </row>
    <row r="6221" spans="1:86" x14ac:dyDescent="0.25">
      <c r="A6221"/>
      <c r="B6221"/>
      <c r="D6221"/>
      <c r="AL6221">
        <f t="shared" si="679"/>
        <v>0</v>
      </c>
      <c r="AQ6221">
        <f t="shared" si="680"/>
        <v>0</v>
      </c>
      <c r="AR6221" t="str">
        <f>IFERROR(IF(OR(AP6221=338,AP6221=340,AP6221=341,AP6221=342,AP6221="342A",AP6221="342B"),PorcenRet(AP6221,AT6221,AU6221),INDEX(PORCENTAJEBUSCAR,MATCH(AP6221,CódigoRET,0),4)*1),"")</f>
        <v/>
      </c>
      <c r="AS6221">
        <f t="shared" si="681"/>
        <v>0</v>
      </c>
      <c r="BF6221" t="str">
        <f>IFERROR(IF(OR(BD6221=338,BD6221=340,BD6221=341,BD6221=342,BD6221="342A",BD6221="342B"),PorcenRet(BD6221,BH6221,BI6221),INDEX(PORCENTAJEBUSCAR,MATCH(BD6221,CódigoRET,0),4)*1),"")</f>
        <v/>
      </c>
      <c r="BG6221">
        <f t="shared" si="682"/>
        <v>0</v>
      </c>
      <c r="BO6221">
        <f t="shared" si="683"/>
        <v>0</v>
      </c>
      <c r="CC6221">
        <f t="shared" si="684"/>
        <v>0</v>
      </c>
      <c r="CD6221">
        <f t="shared" si="685"/>
        <v>0</v>
      </c>
      <c r="CG6221">
        <f ca="1">IFERROR(INDIRECT("IVA!X"&amp;MATCH(MID(COMPRAS!C6121,1,2)&amp;MID(COMPRAS!F6121,1,2)&amp;MID(COMPRAS!D6121,1,2),IVA!W:W,0)),"SIN COD.")</f>
        <v>0</v>
      </c>
      <c r="CH6221">
        <f ca="1">IFERROR(INDIRECT("IVA!Y"&amp;MATCH(MID(COMPRAS!C6121,1,2)&amp;MID(COMPRAS!F6121,1,2)&amp;MID(COMPRAS!D6121,1,2),IVA!W:W,0)),"SIN COD.")</f>
        <v>0</v>
      </c>
    </row>
    <row r="6222" spans="1:86" x14ac:dyDescent="0.25">
      <c r="A6222"/>
      <c r="B6222"/>
      <c r="D6222"/>
      <c r="AL6222">
        <f t="shared" si="679"/>
        <v>0</v>
      </c>
      <c r="AQ6222">
        <f t="shared" si="680"/>
        <v>0</v>
      </c>
      <c r="AR6222" t="str">
        <f>IFERROR(IF(OR(AP6222=338,AP6222=340,AP6222=341,AP6222=342,AP6222="342A",AP6222="342B"),PorcenRet(AP6222,AT6222,AU6222),INDEX(PORCENTAJEBUSCAR,MATCH(AP6222,CódigoRET,0),4)*1),"")</f>
        <v/>
      </c>
      <c r="AS6222">
        <f t="shared" si="681"/>
        <v>0</v>
      </c>
      <c r="BF6222" t="str">
        <f>IFERROR(IF(OR(BD6222=338,BD6222=340,BD6222=341,BD6222=342,BD6222="342A",BD6222="342B"),PorcenRet(BD6222,BH6222,BI6222),INDEX(PORCENTAJEBUSCAR,MATCH(BD6222,CódigoRET,0),4)*1),"")</f>
        <v/>
      </c>
      <c r="BG6222">
        <f t="shared" si="682"/>
        <v>0</v>
      </c>
      <c r="BO6222">
        <f t="shared" si="683"/>
        <v>0</v>
      </c>
      <c r="CC6222">
        <f t="shared" si="684"/>
        <v>0</v>
      </c>
      <c r="CD6222">
        <f t="shared" si="685"/>
        <v>0</v>
      </c>
      <c r="CG6222">
        <f ca="1">IFERROR(INDIRECT("IVA!X"&amp;MATCH(MID(COMPRAS!C6122,1,2)&amp;MID(COMPRAS!F6122,1,2)&amp;MID(COMPRAS!D6122,1,2),IVA!W:W,0)),"SIN COD.")</f>
        <v>0</v>
      </c>
      <c r="CH6222">
        <f ca="1">IFERROR(INDIRECT("IVA!Y"&amp;MATCH(MID(COMPRAS!C6122,1,2)&amp;MID(COMPRAS!F6122,1,2)&amp;MID(COMPRAS!D6122,1,2),IVA!W:W,0)),"SIN COD.")</f>
        <v>0</v>
      </c>
    </row>
    <row r="6223" spans="1:86" x14ac:dyDescent="0.25">
      <c r="A6223"/>
      <c r="B6223"/>
      <c r="D6223"/>
      <c r="AL6223">
        <f t="shared" si="679"/>
        <v>0</v>
      </c>
      <c r="AQ6223">
        <f t="shared" si="680"/>
        <v>0</v>
      </c>
      <c r="AR6223" t="str">
        <f>IFERROR(IF(OR(AP6223=338,AP6223=340,AP6223=341,AP6223=342,AP6223="342A",AP6223="342B"),PorcenRet(AP6223,AT6223,AU6223),INDEX(PORCENTAJEBUSCAR,MATCH(AP6223,CódigoRET,0),4)*1),"")</f>
        <v/>
      </c>
      <c r="AS6223">
        <f t="shared" si="681"/>
        <v>0</v>
      </c>
      <c r="BF6223" t="str">
        <f>IFERROR(IF(OR(BD6223=338,BD6223=340,BD6223=341,BD6223=342,BD6223="342A",BD6223="342B"),PorcenRet(BD6223,BH6223,BI6223),INDEX(PORCENTAJEBUSCAR,MATCH(BD6223,CódigoRET,0),4)*1),"")</f>
        <v/>
      </c>
      <c r="BG6223">
        <f t="shared" si="682"/>
        <v>0</v>
      </c>
      <c r="BO6223">
        <f t="shared" si="683"/>
        <v>0</v>
      </c>
      <c r="CC6223">
        <f t="shared" si="684"/>
        <v>0</v>
      </c>
      <c r="CD6223">
        <f t="shared" si="685"/>
        <v>0</v>
      </c>
      <c r="CG6223">
        <f ca="1">IFERROR(INDIRECT("IVA!X"&amp;MATCH(MID(COMPRAS!C6123,1,2)&amp;MID(COMPRAS!F6123,1,2)&amp;MID(COMPRAS!D6123,1,2),IVA!W:W,0)),"SIN COD.")</f>
        <v>0</v>
      </c>
      <c r="CH6223">
        <f ca="1">IFERROR(INDIRECT("IVA!Y"&amp;MATCH(MID(COMPRAS!C6123,1,2)&amp;MID(COMPRAS!F6123,1,2)&amp;MID(COMPRAS!D6123,1,2),IVA!W:W,0)),"SIN COD.")</f>
        <v>0</v>
      </c>
    </row>
    <row r="6224" spans="1:86" x14ac:dyDescent="0.25">
      <c r="A6224"/>
      <c r="B6224"/>
      <c r="D6224"/>
      <c r="AL6224">
        <f t="shared" si="679"/>
        <v>0</v>
      </c>
      <c r="AQ6224">
        <f t="shared" si="680"/>
        <v>0</v>
      </c>
      <c r="AR6224" t="str">
        <f>IFERROR(IF(OR(AP6224=338,AP6224=340,AP6224=341,AP6224=342,AP6224="342A",AP6224="342B"),PorcenRet(AP6224,AT6224,AU6224),INDEX(PORCENTAJEBUSCAR,MATCH(AP6224,CódigoRET,0),4)*1),"")</f>
        <v/>
      </c>
      <c r="AS6224">
        <f t="shared" si="681"/>
        <v>0</v>
      </c>
      <c r="BF6224" t="str">
        <f>IFERROR(IF(OR(BD6224=338,BD6224=340,BD6224=341,BD6224=342,BD6224="342A",BD6224="342B"),PorcenRet(BD6224,BH6224,BI6224),INDEX(PORCENTAJEBUSCAR,MATCH(BD6224,CódigoRET,0),4)*1),"")</f>
        <v/>
      </c>
      <c r="BG6224">
        <f t="shared" si="682"/>
        <v>0</v>
      </c>
      <c r="BO6224">
        <f t="shared" si="683"/>
        <v>0</v>
      </c>
      <c r="CC6224">
        <f t="shared" si="684"/>
        <v>0</v>
      </c>
      <c r="CD6224">
        <f t="shared" si="685"/>
        <v>0</v>
      </c>
      <c r="CG6224">
        <f ca="1">IFERROR(INDIRECT("IVA!X"&amp;MATCH(MID(COMPRAS!C6124,1,2)&amp;MID(COMPRAS!F6124,1,2)&amp;MID(COMPRAS!D6124,1,2),IVA!W:W,0)),"SIN COD.")</f>
        <v>0</v>
      </c>
      <c r="CH6224">
        <f ca="1">IFERROR(INDIRECT("IVA!Y"&amp;MATCH(MID(COMPRAS!C6124,1,2)&amp;MID(COMPRAS!F6124,1,2)&amp;MID(COMPRAS!D6124,1,2),IVA!W:W,0)),"SIN COD.")</f>
        <v>0</v>
      </c>
    </row>
    <row r="6225" spans="1:86" x14ac:dyDescent="0.25">
      <c r="A6225"/>
      <c r="B6225"/>
      <c r="D6225"/>
      <c r="AL6225">
        <f t="shared" si="679"/>
        <v>0</v>
      </c>
      <c r="AQ6225">
        <f t="shared" si="680"/>
        <v>0</v>
      </c>
      <c r="AR6225" t="str">
        <f>IFERROR(IF(OR(AP6225=338,AP6225=340,AP6225=341,AP6225=342,AP6225="342A",AP6225="342B"),PorcenRet(AP6225,AT6225,AU6225),INDEX(PORCENTAJEBUSCAR,MATCH(AP6225,CódigoRET,0),4)*1),"")</f>
        <v/>
      </c>
      <c r="AS6225">
        <f t="shared" si="681"/>
        <v>0</v>
      </c>
      <c r="BF6225" t="str">
        <f>IFERROR(IF(OR(BD6225=338,BD6225=340,BD6225=341,BD6225=342,BD6225="342A",BD6225="342B"),PorcenRet(BD6225,BH6225,BI6225),INDEX(PORCENTAJEBUSCAR,MATCH(BD6225,CódigoRET,0),4)*1),"")</f>
        <v/>
      </c>
      <c r="BG6225">
        <f t="shared" si="682"/>
        <v>0</v>
      </c>
      <c r="BO6225">
        <f t="shared" si="683"/>
        <v>0</v>
      </c>
      <c r="CC6225">
        <f t="shared" si="684"/>
        <v>0</v>
      </c>
      <c r="CD6225">
        <f t="shared" si="685"/>
        <v>0</v>
      </c>
      <c r="CG6225">
        <f ca="1">IFERROR(INDIRECT("IVA!X"&amp;MATCH(MID(COMPRAS!C6125,1,2)&amp;MID(COMPRAS!F6125,1,2)&amp;MID(COMPRAS!D6125,1,2),IVA!W:W,0)),"SIN COD.")</f>
        <v>0</v>
      </c>
      <c r="CH6225">
        <f ca="1">IFERROR(INDIRECT("IVA!Y"&amp;MATCH(MID(COMPRAS!C6125,1,2)&amp;MID(COMPRAS!F6125,1,2)&amp;MID(COMPRAS!D6125,1,2),IVA!W:W,0)),"SIN COD.")</f>
        <v>0</v>
      </c>
    </row>
    <row r="6226" spans="1:86" x14ac:dyDescent="0.25">
      <c r="A6226"/>
      <c r="B6226"/>
      <c r="D6226"/>
      <c r="AL6226">
        <f t="shared" si="679"/>
        <v>0</v>
      </c>
      <c r="AQ6226">
        <f t="shared" si="680"/>
        <v>0</v>
      </c>
      <c r="AR6226" t="str">
        <f>IFERROR(IF(OR(AP6226=338,AP6226=340,AP6226=341,AP6226=342,AP6226="342A",AP6226="342B"),PorcenRet(AP6226,AT6226,AU6226),INDEX(PORCENTAJEBUSCAR,MATCH(AP6226,CódigoRET,0),4)*1),"")</f>
        <v/>
      </c>
      <c r="AS6226">
        <f t="shared" si="681"/>
        <v>0</v>
      </c>
      <c r="BF6226" t="str">
        <f>IFERROR(IF(OR(BD6226=338,BD6226=340,BD6226=341,BD6226=342,BD6226="342A",BD6226="342B"),PorcenRet(BD6226,BH6226,BI6226),INDEX(PORCENTAJEBUSCAR,MATCH(BD6226,CódigoRET,0),4)*1),"")</f>
        <v/>
      </c>
      <c r="BG6226">
        <f t="shared" si="682"/>
        <v>0</v>
      </c>
      <c r="BO6226">
        <f t="shared" si="683"/>
        <v>0</v>
      </c>
      <c r="CC6226">
        <f t="shared" si="684"/>
        <v>0</v>
      </c>
      <c r="CD6226">
        <f t="shared" si="685"/>
        <v>0</v>
      </c>
      <c r="CG6226">
        <f ca="1">IFERROR(INDIRECT("IVA!X"&amp;MATCH(MID(COMPRAS!C6126,1,2)&amp;MID(COMPRAS!F6126,1,2)&amp;MID(COMPRAS!D6126,1,2),IVA!W:W,0)),"SIN COD.")</f>
        <v>0</v>
      </c>
      <c r="CH6226">
        <f ca="1">IFERROR(INDIRECT("IVA!Y"&amp;MATCH(MID(COMPRAS!C6126,1,2)&amp;MID(COMPRAS!F6126,1,2)&amp;MID(COMPRAS!D6126,1,2),IVA!W:W,0)),"SIN COD.")</f>
        <v>0</v>
      </c>
    </row>
    <row r="6227" spans="1:86" x14ac:dyDescent="0.25">
      <c r="A6227"/>
      <c r="B6227"/>
      <c r="D6227"/>
      <c r="AL6227">
        <f t="shared" si="679"/>
        <v>0</v>
      </c>
      <c r="AQ6227">
        <f t="shared" si="680"/>
        <v>0</v>
      </c>
      <c r="AR6227" t="str">
        <f>IFERROR(IF(OR(AP6227=338,AP6227=340,AP6227=341,AP6227=342,AP6227="342A",AP6227="342B"),PorcenRet(AP6227,AT6227,AU6227),INDEX(PORCENTAJEBUSCAR,MATCH(AP6227,CódigoRET,0),4)*1),"")</f>
        <v/>
      </c>
      <c r="AS6227">
        <f t="shared" si="681"/>
        <v>0</v>
      </c>
      <c r="BF6227" t="str">
        <f>IFERROR(IF(OR(BD6227=338,BD6227=340,BD6227=341,BD6227=342,BD6227="342A",BD6227="342B"),PorcenRet(BD6227,BH6227,BI6227),INDEX(PORCENTAJEBUSCAR,MATCH(BD6227,CódigoRET,0),4)*1),"")</f>
        <v/>
      </c>
      <c r="BG6227">
        <f t="shared" si="682"/>
        <v>0</v>
      </c>
      <c r="BO6227">
        <f t="shared" si="683"/>
        <v>0</v>
      </c>
      <c r="CC6227">
        <f t="shared" si="684"/>
        <v>0</v>
      </c>
      <c r="CD6227">
        <f t="shared" si="685"/>
        <v>0</v>
      </c>
      <c r="CG6227">
        <f ca="1">IFERROR(INDIRECT("IVA!X"&amp;MATCH(MID(COMPRAS!C6127,1,2)&amp;MID(COMPRAS!F6127,1,2)&amp;MID(COMPRAS!D6127,1,2),IVA!W:W,0)),"SIN COD.")</f>
        <v>0</v>
      </c>
      <c r="CH6227">
        <f ca="1">IFERROR(INDIRECT("IVA!Y"&amp;MATCH(MID(COMPRAS!C6127,1,2)&amp;MID(COMPRAS!F6127,1,2)&amp;MID(COMPRAS!D6127,1,2),IVA!W:W,0)),"SIN COD.")</f>
        <v>0</v>
      </c>
    </row>
    <row r="6228" spans="1:86" x14ac:dyDescent="0.25">
      <c r="A6228"/>
      <c r="B6228"/>
      <c r="D6228"/>
      <c r="AL6228">
        <f t="shared" si="679"/>
        <v>0</v>
      </c>
      <c r="AQ6228">
        <f t="shared" si="680"/>
        <v>0</v>
      </c>
      <c r="AR6228" t="str">
        <f>IFERROR(IF(OR(AP6228=338,AP6228=340,AP6228=341,AP6228=342,AP6228="342A",AP6228="342B"),PorcenRet(AP6228,AT6228,AU6228),INDEX(PORCENTAJEBUSCAR,MATCH(AP6228,CódigoRET,0),4)*1),"")</f>
        <v/>
      </c>
      <c r="AS6228">
        <f t="shared" si="681"/>
        <v>0</v>
      </c>
      <c r="BF6228" t="str">
        <f>IFERROR(IF(OR(BD6228=338,BD6228=340,BD6228=341,BD6228=342,BD6228="342A",BD6228="342B"),PorcenRet(BD6228,BH6228,BI6228),INDEX(PORCENTAJEBUSCAR,MATCH(BD6228,CódigoRET,0),4)*1),"")</f>
        <v/>
      </c>
      <c r="BG6228">
        <f t="shared" si="682"/>
        <v>0</v>
      </c>
      <c r="BO6228">
        <f t="shared" si="683"/>
        <v>0</v>
      </c>
      <c r="CC6228">
        <f t="shared" si="684"/>
        <v>0</v>
      </c>
      <c r="CD6228">
        <f t="shared" si="685"/>
        <v>0</v>
      </c>
      <c r="CG6228">
        <f ca="1">IFERROR(INDIRECT("IVA!X"&amp;MATCH(MID(COMPRAS!C6128,1,2)&amp;MID(COMPRAS!F6128,1,2)&amp;MID(COMPRAS!D6128,1,2),IVA!W:W,0)),"SIN COD.")</f>
        <v>0</v>
      </c>
      <c r="CH6228">
        <f ca="1">IFERROR(INDIRECT("IVA!Y"&amp;MATCH(MID(COMPRAS!C6128,1,2)&amp;MID(COMPRAS!F6128,1,2)&amp;MID(COMPRAS!D6128,1,2),IVA!W:W,0)),"SIN COD.")</f>
        <v>0</v>
      </c>
    </row>
    <row r="6229" spans="1:86" x14ac:dyDescent="0.25">
      <c r="A6229"/>
      <c r="B6229"/>
      <c r="D6229"/>
      <c r="AL6229">
        <f t="shared" si="679"/>
        <v>0</v>
      </c>
      <c r="AQ6229">
        <f t="shared" si="680"/>
        <v>0</v>
      </c>
      <c r="AR6229" t="str">
        <f>IFERROR(IF(OR(AP6229=338,AP6229=340,AP6229=341,AP6229=342,AP6229="342A",AP6229="342B"),PorcenRet(AP6229,AT6229,AU6229),INDEX(PORCENTAJEBUSCAR,MATCH(AP6229,CódigoRET,0),4)*1),"")</f>
        <v/>
      </c>
      <c r="AS6229">
        <f t="shared" si="681"/>
        <v>0</v>
      </c>
      <c r="BF6229" t="str">
        <f>IFERROR(IF(OR(BD6229=338,BD6229=340,BD6229=341,BD6229=342,BD6229="342A",BD6229="342B"),PorcenRet(BD6229,BH6229,BI6229),INDEX(PORCENTAJEBUSCAR,MATCH(BD6229,CódigoRET,0),4)*1),"")</f>
        <v/>
      </c>
      <c r="BG6229">
        <f t="shared" si="682"/>
        <v>0</v>
      </c>
      <c r="BO6229">
        <f t="shared" si="683"/>
        <v>0</v>
      </c>
      <c r="CC6229">
        <f t="shared" si="684"/>
        <v>0</v>
      </c>
      <c r="CD6229">
        <f t="shared" si="685"/>
        <v>0</v>
      </c>
      <c r="CG6229">
        <f ca="1">IFERROR(INDIRECT("IVA!X"&amp;MATCH(MID(COMPRAS!C6129,1,2)&amp;MID(COMPRAS!F6129,1,2)&amp;MID(COMPRAS!D6129,1,2),IVA!W:W,0)),"SIN COD.")</f>
        <v>0</v>
      </c>
      <c r="CH6229">
        <f ca="1">IFERROR(INDIRECT("IVA!Y"&amp;MATCH(MID(COMPRAS!C6129,1,2)&amp;MID(COMPRAS!F6129,1,2)&amp;MID(COMPRAS!D6129,1,2),IVA!W:W,0)),"SIN COD.")</f>
        <v>0</v>
      </c>
    </row>
    <row r="6230" spans="1:86" x14ac:dyDescent="0.25">
      <c r="A6230"/>
      <c r="B6230"/>
      <c r="D6230"/>
      <c r="AL6230">
        <f t="shared" si="679"/>
        <v>0</v>
      </c>
      <c r="AQ6230">
        <f t="shared" si="680"/>
        <v>0</v>
      </c>
      <c r="AR6230" t="str">
        <f>IFERROR(IF(OR(AP6230=338,AP6230=340,AP6230=341,AP6230=342,AP6230="342A",AP6230="342B"),PorcenRet(AP6230,AT6230,AU6230),INDEX(PORCENTAJEBUSCAR,MATCH(AP6230,CódigoRET,0),4)*1),"")</f>
        <v/>
      </c>
      <c r="AS6230">
        <f t="shared" si="681"/>
        <v>0</v>
      </c>
      <c r="BF6230" t="str">
        <f>IFERROR(IF(OR(BD6230=338,BD6230=340,BD6230=341,BD6230=342,BD6230="342A",BD6230="342B"),PorcenRet(BD6230,BH6230,BI6230),INDEX(PORCENTAJEBUSCAR,MATCH(BD6230,CódigoRET,0),4)*1),"")</f>
        <v/>
      </c>
      <c r="BG6230">
        <f t="shared" si="682"/>
        <v>0</v>
      </c>
      <c r="BO6230">
        <f t="shared" si="683"/>
        <v>0</v>
      </c>
      <c r="CC6230">
        <f t="shared" si="684"/>
        <v>0</v>
      </c>
      <c r="CD6230">
        <f t="shared" si="685"/>
        <v>0</v>
      </c>
      <c r="CG6230">
        <f ca="1">IFERROR(INDIRECT("IVA!X"&amp;MATCH(MID(COMPRAS!C6130,1,2)&amp;MID(COMPRAS!F6130,1,2)&amp;MID(COMPRAS!D6130,1,2),IVA!W:W,0)),"SIN COD.")</f>
        <v>0</v>
      </c>
      <c r="CH6230">
        <f ca="1">IFERROR(INDIRECT("IVA!Y"&amp;MATCH(MID(COMPRAS!C6130,1,2)&amp;MID(COMPRAS!F6130,1,2)&amp;MID(COMPRAS!D6130,1,2),IVA!W:W,0)),"SIN COD.")</f>
        <v>0</v>
      </c>
    </row>
    <row r="6231" spans="1:86" x14ac:dyDescent="0.25">
      <c r="A6231"/>
      <c r="B6231"/>
      <c r="D6231"/>
      <c r="AL6231">
        <f t="shared" si="679"/>
        <v>0</v>
      </c>
      <c r="AQ6231">
        <f t="shared" si="680"/>
        <v>0</v>
      </c>
      <c r="AR6231" t="str">
        <f>IFERROR(IF(OR(AP6231=338,AP6231=340,AP6231=341,AP6231=342,AP6231="342A",AP6231="342B"),PorcenRet(AP6231,AT6231,AU6231),INDEX(PORCENTAJEBUSCAR,MATCH(AP6231,CódigoRET,0),4)*1),"")</f>
        <v/>
      </c>
      <c r="AS6231">
        <f t="shared" si="681"/>
        <v>0</v>
      </c>
      <c r="BF6231" t="str">
        <f>IFERROR(IF(OR(BD6231=338,BD6231=340,BD6231=341,BD6231=342,BD6231="342A",BD6231="342B"),PorcenRet(BD6231,BH6231,BI6231),INDEX(PORCENTAJEBUSCAR,MATCH(BD6231,CódigoRET,0),4)*1),"")</f>
        <v/>
      </c>
      <c r="BG6231">
        <f t="shared" si="682"/>
        <v>0</v>
      </c>
      <c r="BO6231">
        <f t="shared" si="683"/>
        <v>0</v>
      </c>
      <c r="CC6231">
        <f t="shared" si="684"/>
        <v>0</v>
      </c>
      <c r="CD6231">
        <f t="shared" si="685"/>
        <v>0</v>
      </c>
      <c r="CG6231">
        <f ca="1">IFERROR(INDIRECT("IVA!X"&amp;MATCH(MID(COMPRAS!C6131,1,2)&amp;MID(COMPRAS!F6131,1,2)&amp;MID(COMPRAS!D6131,1,2),IVA!W:W,0)),"SIN COD.")</f>
        <v>0</v>
      </c>
      <c r="CH6231">
        <f ca="1">IFERROR(INDIRECT("IVA!Y"&amp;MATCH(MID(COMPRAS!C6131,1,2)&amp;MID(COMPRAS!F6131,1,2)&amp;MID(COMPRAS!D6131,1,2),IVA!W:W,0)),"SIN COD.")</f>
        <v>0</v>
      </c>
    </row>
    <row r="6232" spans="1:86" x14ac:dyDescent="0.25">
      <c r="A6232"/>
      <c r="B6232"/>
      <c r="D6232"/>
      <c r="AL6232">
        <f t="shared" si="679"/>
        <v>0</v>
      </c>
      <c r="AQ6232">
        <f t="shared" si="680"/>
        <v>0</v>
      </c>
      <c r="AR6232" t="str">
        <f>IFERROR(IF(OR(AP6232=338,AP6232=340,AP6232=341,AP6232=342,AP6232="342A",AP6232="342B"),PorcenRet(AP6232,AT6232,AU6232),INDEX(PORCENTAJEBUSCAR,MATCH(AP6232,CódigoRET,0),4)*1),"")</f>
        <v/>
      </c>
      <c r="AS6232">
        <f t="shared" si="681"/>
        <v>0</v>
      </c>
      <c r="BF6232" t="str">
        <f>IFERROR(IF(OR(BD6232=338,BD6232=340,BD6232=341,BD6232=342,BD6232="342A",BD6232="342B"),PorcenRet(BD6232,BH6232,BI6232),INDEX(PORCENTAJEBUSCAR,MATCH(BD6232,CódigoRET,0),4)*1),"")</f>
        <v/>
      </c>
      <c r="BG6232">
        <f t="shared" si="682"/>
        <v>0</v>
      </c>
      <c r="BO6232">
        <f t="shared" si="683"/>
        <v>0</v>
      </c>
      <c r="CC6232">
        <f t="shared" si="684"/>
        <v>0</v>
      </c>
      <c r="CD6232">
        <f t="shared" si="685"/>
        <v>0</v>
      </c>
      <c r="CG6232">
        <f ca="1">IFERROR(INDIRECT("IVA!X"&amp;MATCH(MID(COMPRAS!C6132,1,2)&amp;MID(COMPRAS!F6132,1,2)&amp;MID(COMPRAS!D6132,1,2),IVA!W:W,0)),"SIN COD.")</f>
        <v>0</v>
      </c>
      <c r="CH6232">
        <f ca="1">IFERROR(INDIRECT("IVA!Y"&amp;MATCH(MID(COMPRAS!C6132,1,2)&amp;MID(COMPRAS!F6132,1,2)&amp;MID(COMPRAS!D6132,1,2),IVA!W:W,0)),"SIN COD.")</f>
        <v>0</v>
      </c>
    </row>
    <row r="6233" spans="1:86" x14ac:dyDescent="0.25">
      <c r="A6233"/>
      <c r="B6233"/>
      <c r="D6233"/>
      <c r="AL6233">
        <f t="shared" si="679"/>
        <v>0</v>
      </c>
      <c r="AQ6233">
        <f t="shared" si="680"/>
        <v>0</v>
      </c>
      <c r="AR6233" t="str">
        <f>IFERROR(IF(OR(AP6233=338,AP6233=340,AP6233=341,AP6233=342,AP6233="342A",AP6233="342B"),PorcenRet(AP6233,AT6233,AU6233),INDEX(PORCENTAJEBUSCAR,MATCH(AP6233,CódigoRET,0),4)*1),"")</f>
        <v/>
      </c>
      <c r="AS6233">
        <f t="shared" si="681"/>
        <v>0</v>
      </c>
      <c r="BF6233" t="str">
        <f>IFERROR(IF(OR(BD6233=338,BD6233=340,BD6233=341,BD6233=342,BD6233="342A",BD6233="342B"),PorcenRet(BD6233,BH6233,BI6233),INDEX(PORCENTAJEBUSCAR,MATCH(BD6233,CódigoRET,0),4)*1),"")</f>
        <v/>
      </c>
      <c r="BG6233">
        <f t="shared" si="682"/>
        <v>0</v>
      </c>
      <c r="BO6233">
        <f t="shared" si="683"/>
        <v>0</v>
      </c>
      <c r="CC6233">
        <f t="shared" si="684"/>
        <v>0</v>
      </c>
      <c r="CD6233">
        <f t="shared" si="685"/>
        <v>0</v>
      </c>
      <c r="CG6233">
        <f ca="1">IFERROR(INDIRECT("IVA!X"&amp;MATCH(MID(COMPRAS!C6133,1,2)&amp;MID(COMPRAS!F6133,1,2)&amp;MID(COMPRAS!D6133,1,2),IVA!W:W,0)),"SIN COD.")</f>
        <v>0</v>
      </c>
      <c r="CH6233">
        <f ca="1">IFERROR(INDIRECT("IVA!Y"&amp;MATCH(MID(COMPRAS!C6133,1,2)&amp;MID(COMPRAS!F6133,1,2)&amp;MID(COMPRAS!D6133,1,2),IVA!W:W,0)),"SIN COD.")</f>
        <v>0</v>
      </c>
    </row>
    <row r="6234" spans="1:86" x14ac:dyDescent="0.25">
      <c r="A6234"/>
      <c r="B6234"/>
      <c r="D6234"/>
      <c r="AL6234">
        <f t="shared" si="679"/>
        <v>0</v>
      </c>
      <c r="AQ6234">
        <f t="shared" si="680"/>
        <v>0</v>
      </c>
      <c r="AR6234" t="str">
        <f>IFERROR(IF(OR(AP6234=338,AP6234=340,AP6234=341,AP6234=342,AP6234="342A",AP6234="342B"),PorcenRet(AP6234,AT6234,AU6234),INDEX(PORCENTAJEBUSCAR,MATCH(AP6234,CódigoRET,0),4)*1),"")</f>
        <v/>
      </c>
      <c r="AS6234">
        <f t="shared" si="681"/>
        <v>0</v>
      </c>
      <c r="BF6234" t="str">
        <f>IFERROR(IF(OR(BD6234=338,BD6234=340,BD6234=341,BD6234=342,BD6234="342A",BD6234="342B"),PorcenRet(BD6234,BH6234,BI6234),INDEX(PORCENTAJEBUSCAR,MATCH(BD6234,CódigoRET,0),4)*1),"")</f>
        <v/>
      </c>
      <c r="BG6234">
        <f t="shared" si="682"/>
        <v>0</v>
      </c>
      <c r="BO6234">
        <f t="shared" si="683"/>
        <v>0</v>
      </c>
      <c r="CC6234">
        <f t="shared" si="684"/>
        <v>0</v>
      </c>
      <c r="CD6234">
        <f t="shared" si="685"/>
        <v>0</v>
      </c>
      <c r="CG6234">
        <f ca="1">IFERROR(INDIRECT("IVA!X"&amp;MATCH(MID(COMPRAS!C6134,1,2)&amp;MID(COMPRAS!F6134,1,2)&amp;MID(COMPRAS!D6134,1,2),IVA!W:W,0)),"SIN COD.")</f>
        <v>0</v>
      </c>
      <c r="CH6234">
        <f ca="1">IFERROR(INDIRECT("IVA!Y"&amp;MATCH(MID(COMPRAS!C6134,1,2)&amp;MID(COMPRAS!F6134,1,2)&amp;MID(COMPRAS!D6134,1,2),IVA!W:W,0)),"SIN COD.")</f>
        <v>0</v>
      </c>
    </row>
    <row r="6235" spans="1:86" x14ac:dyDescent="0.25">
      <c r="A6235"/>
      <c r="B6235"/>
      <c r="D6235"/>
      <c r="AL6235">
        <f t="shared" si="679"/>
        <v>0</v>
      </c>
      <c r="AQ6235">
        <f t="shared" si="680"/>
        <v>0</v>
      </c>
      <c r="AR6235" t="str">
        <f>IFERROR(IF(OR(AP6235=338,AP6235=340,AP6235=341,AP6235=342,AP6235="342A",AP6235="342B"),PorcenRet(AP6235,AT6235,AU6235),INDEX(PORCENTAJEBUSCAR,MATCH(AP6235,CódigoRET,0),4)*1),"")</f>
        <v/>
      </c>
      <c r="AS6235">
        <f t="shared" si="681"/>
        <v>0</v>
      </c>
      <c r="BF6235" t="str">
        <f>IFERROR(IF(OR(BD6235=338,BD6235=340,BD6235=341,BD6235=342,BD6235="342A",BD6235="342B"),PorcenRet(BD6235,BH6235,BI6235),INDEX(PORCENTAJEBUSCAR,MATCH(BD6235,CódigoRET,0),4)*1),"")</f>
        <v/>
      </c>
      <c r="BG6235">
        <f t="shared" si="682"/>
        <v>0</v>
      </c>
      <c r="BO6235">
        <f t="shared" si="683"/>
        <v>0</v>
      </c>
      <c r="CC6235">
        <f t="shared" si="684"/>
        <v>0</v>
      </c>
      <c r="CD6235">
        <f t="shared" si="685"/>
        <v>0</v>
      </c>
      <c r="CG6235">
        <f ca="1">IFERROR(INDIRECT("IVA!X"&amp;MATCH(MID(COMPRAS!C6135,1,2)&amp;MID(COMPRAS!F6135,1,2)&amp;MID(COMPRAS!D6135,1,2),IVA!W:W,0)),"SIN COD.")</f>
        <v>0</v>
      </c>
      <c r="CH6235">
        <f ca="1">IFERROR(INDIRECT("IVA!Y"&amp;MATCH(MID(COMPRAS!C6135,1,2)&amp;MID(COMPRAS!F6135,1,2)&amp;MID(COMPRAS!D6135,1,2),IVA!W:W,0)),"SIN COD.")</f>
        <v>0</v>
      </c>
    </row>
    <row r="6236" spans="1:86" x14ac:dyDescent="0.25">
      <c r="A6236"/>
      <c r="B6236"/>
      <c r="D6236"/>
      <c r="AL6236">
        <f t="shared" si="679"/>
        <v>0</v>
      </c>
      <c r="AQ6236">
        <f t="shared" si="680"/>
        <v>0</v>
      </c>
      <c r="AR6236" t="str">
        <f>IFERROR(IF(OR(AP6236=338,AP6236=340,AP6236=341,AP6236=342,AP6236="342A",AP6236="342B"),PorcenRet(AP6236,AT6236,AU6236),INDEX(PORCENTAJEBUSCAR,MATCH(AP6236,CódigoRET,0),4)*1),"")</f>
        <v/>
      </c>
      <c r="AS6236">
        <f t="shared" si="681"/>
        <v>0</v>
      </c>
      <c r="BF6236" t="str">
        <f>IFERROR(IF(OR(BD6236=338,BD6236=340,BD6236=341,BD6236=342,BD6236="342A",BD6236="342B"),PorcenRet(BD6236,BH6236,BI6236),INDEX(PORCENTAJEBUSCAR,MATCH(BD6236,CódigoRET,0),4)*1),"")</f>
        <v/>
      </c>
      <c r="BG6236">
        <f t="shared" si="682"/>
        <v>0</v>
      </c>
      <c r="BO6236">
        <f t="shared" si="683"/>
        <v>0</v>
      </c>
      <c r="CC6236">
        <f t="shared" si="684"/>
        <v>0</v>
      </c>
      <c r="CD6236">
        <f t="shared" si="685"/>
        <v>0</v>
      </c>
      <c r="CG6236">
        <f ca="1">IFERROR(INDIRECT("IVA!X"&amp;MATCH(MID(COMPRAS!C6136,1,2)&amp;MID(COMPRAS!F6136,1,2)&amp;MID(COMPRAS!D6136,1,2),IVA!W:W,0)),"SIN COD.")</f>
        <v>0</v>
      </c>
      <c r="CH6236">
        <f ca="1">IFERROR(INDIRECT("IVA!Y"&amp;MATCH(MID(COMPRAS!C6136,1,2)&amp;MID(COMPRAS!F6136,1,2)&amp;MID(COMPRAS!D6136,1,2),IVA!W:W,0)),"SIN COD.")</f>
        <v>0</v>
      </c>
    </row>
    <row r="6237" spans="1:86" x14ac:dyDescent="0.25">
      <c r="A6237"/>
      <c r="B6237"/>
      <c r="D6237"/>
      <c r="AL6237">
        <f t="shared" si="679"/>
        <v>0</v>
      </c>
      <c r="AQ6237">
        <f t="shared" si="680"/>
        <v>0</v>
      </c>
      <c r="AR6237" t="str">
        <f>IFERROR(IF(OR(AP6237=338,AP6237=340,AP6237=341,AP6237=342,AP6237="342A",AP6237="342B"),PorcenRet(AP6237,AT6237,AU6237),INDEX(PORCENTAJEBUSCAR,MATCH(AP6237,CódigoRET,0),4)*1),"")</f>
        <v/>
      </c>
      <c r="AS6237">
        <f t="shared" si="681"/>
        <v>0</v>
      </c>
      <c r="BF6237" t="str">
        <f>IFERROR(IF(OR(BD6237=338,BD6237=340,BD6237=341,BD6237=342,BD6237="342A",BD6237="342B"),PorcenRet(BD6237,BH6237,BI6237),INDEX(PORCENTAJEBUSCAR,MATCH(BD6237,CódigoRET,0),4)*1),"")</f>
        <v/>
      </c>
      <c r="BG6237">
        <f t="shared" si="682"/>
        <v>0</v>
      </c>
      <c r="BO6237">
        <f t="shared" si="683"/>
        <v>0</v>
      </c>
      <c r="CC6237">
        <f t="shared" si="684"/>
        <v>0</v>
      </c>
      <c r="CD6237">
        <f t="shared" si="685"/>
        <v>0</v>
      </c>
      <c r="CG6237">
        <f ca="1">IFERROR(INDIRECT("IVA!X"&amp;MATCH(MID(COMPRAS!C6137,1,2)&amp;MID(COMPRAS!F6137,1,2)&amp;MID(COMPRAS!D6137,1,2),IVA!W:W,0)),"SIN COD.")</f>
        <v>0</v>
      </c>
      <c r="CH6237">
        <f ca="1">IFERROR(INDIRECT("IVA!Y"&amp;MATCH(MID(COMPRAS!C6137,1,2)&amp;MID(COMPRAS!F6137,1,2)&amp;MID(COMPRAS!D6137,1,2),IVA!W:W,0)),"SIN COD.")</f>
        <v>0</v>
      </c>
    </row>
    <row r="6238" spans="1:86" x14ac:dyDescent="0.25">
      <c r="A6238"/>
      <c r="B6238"/>
      <c r="D6238"/>
      <c r="AL6238">
        <f t="shared" si="679"/>
        <v>0</v>
      </c>
      <c r="AQ6238">
        <f t="shared" si="680"/>
        <v>0</v>
      </c>
      <c r="AR6238" t="str">
        <f>IFERROR(IF(OR(AP6238=338,AP6238=340,AP6238=341,AP6238=342,AP6238="342A",AP6238="342B"),PorcenRet(AP6238,AT6238,AU6238),INDEX(PORCENTAJEBUSCAR,MATCH(AP6238,CódigoRET,0),4)*1),"")</f>
        <v/>
      </c>
      <c r="AS6238">
        <f t="shared" si="681"/>
        <v>0</v>
      </c>
      <c r="BF6238" t="str">
        <f>IFERROR(IF(OR(BD6238=338,BD6238=340,BD6238=341,BD6238=342,BD6238="342A",BD6238="342B"),PorcenRet(BD6238,BH6238,BI6238),INDEX(PORCENTAJEBUSCAR,MATCH(BD6238,CódigoRET,0),4)*1),"")</f>
        <v/>
      </c>
      <c r="BG6238">
        <f t="shared" si="682"/>
        <v>0</v>
      </c>
      <c r="BO6238">
        <f t="shared" si="683"/>
        <v>0</v>
      </c>
      <c r="CC6238">
        <f t="shared" si="684"/>
        <v>0</v>
      </c>
      <c r="CD6238">
        <f t="shared" si="685"/>
        <v>0</v>
      </c>
      <c r="CG6238">
        <f ca="1">IFERROR(INDIRECT("IVA!X"&amp;MATCH(MID(COMPRAS!C6138,1,2)&amp;MID(COMPRAS!F6138,1,2)&amp;MID(COMPRAS!D6138,1,2),IVA!W:W,0)),"SIN COD.")</f>
        <v>0</v>
      </c>
      <c r="CH6238">
        <f ca="1">IFERROR(INDIRECT("IVA!Y"&amp;MATCH(MID(COMPRAS!C6138,1,2)&amp;MID(COMPRAS!F6138,1,2)&amp;MID(COMPRAS!D6138,1,2),IVA!W:W,0)),"SIN COD.")</f>
        <v>0</v>
      </c>
    </row>
    <row r="6239" spans="1:86" x14ac:dyDescent="0.25">
      <c r="A6239"/>
      <c r="B6239"/>
      <c r="D6239"/>
      <c r="AL6239">
        <f t="shared" si="679"/>
        <v>0</v>
      </c>
      <c r="AQ6239">
        <f t="shared" si="680"/>
        <v>0</v>
      </c>
      <c r="AR6239" t="str">
        <f>IFERROR(IF(OR(AP6239=338,AP6239=340,AP6239=341,AP6239=342,AP6239="342A",AP6239="342B"),PorcenRet(AP6239,AT6239,AU6239),INDEX(PORCENTAJEBUSCAR,MATCH(AP6239,CódigoRET,0),4)*1),"")</f>
        <v/>
      </c>
      <c r="AS6239">
        <f t="shared" si="681"/>
        <v>0</v>
      </c>
      <c r="BF6239" t="str">
        <f>IFERROR(IF(OR(BD6239=338,BD6239=340,BD6239=341,BD6239=342,BD6239="342A",BD6239="342B"),PorcenRet(BD6239,BH6239,BI6239),INDEX(PORCENTAJEBUSCAR,MATCH(BD6239,CódigoRET,0),4)*1),"")</f>
        <v/>
      </c>
      <c r="BG6239">
        <f t="shared" si="682"/>
        <v>0</v>
      </c>
      <c r="BO6239">
        <f t="shared" si="683"/>
        <v>0</v>
      </c>
      <c r="CC6239">
        <f t="shared" si="684"/>
        <v>0</v>
      </c>
      <c r="CD6239">
        <f t="shared" si="685"/>
        <v>0</v>
      </c>
      <c r="CG6239">
        <f ca="1">IFERROR(INDIRECT("IVA!X"&amp;MATCH(MID(COMPRAS!C6139,1,2)&amp;MID(COMPRAS!F6139,1,2)&amp;MID(COMPRAS!D6139,1,2),IVA!W:W,0)),"SIN COD.")</f>
        <v>0</v>
      </c>
      <c r="CH6239">
        <f ca="1">IFERROR(INDIRECT("IVA!Y"&amp;MATCH(MID(COMPRAS!C6139,1,2)&amp;MID(COMPRAS!F6139,1,2)&amp;MID(COMPRAS!D6139,1,2),IVA!W:W,0)),"SIN COD.")</f>
        <v>0</v>
      </c>
    </row>
    <row r="6240" spans="1:86" x14ac:dyDescent="0.25">
      <c r="A6240"/>
      <c r="B6240"/>
      <c r="D6240"/>
      <c r="AL6240">
        <f t="shared" si="679"/>
        <v>0</v>
      </c>
      <c r="AQ6240">
        <f t="shared" si="680"/>
        <v>0</v>
      </c>
      <c r="AR6240" t="str">
        <f>IFERROR(IF(OR(AP6240=338,AP6240=340,AP6240=341,AP6240=342,AP6240="342A",AP6240="342B"),PorcenRet(AP6240,AT6240,AU6240),INDEX(PORCENTAJEBUSCAR,MATCH(AP6240,CódigoRET,0),4)*1),"")</f>
        <v/>
      </c>
      <c r="AS6240">
        <f t="shared" si="681"/>
        <v>0</v>
      </c>
      <c r="BF6240" t="str">
        <f>IFERROR(IF(OR(BD6240=338,BD6240=340,BD6240=341,BD6240=342,BD6240="342A",BD6240="342B"),PorcenRet(BD6240,BH6240,BI6240),INDEX(PORCENTAJEBUSCAR,MATCH(BD6240,CódigoRET,0),4)*1),"")</f>
        <v/>
      </c>
      <c r="BG6240">
        <f t="shared" si="682"/>
        <v>0</v>
      </c>
      <c r="BO6240">
        <f t="shared" si="683"/>
        <v>0</v>
      </c>
      <c r="CC6240">
        <f t="shared" si="684"/>
        <v>0</v>
      </c>
      <c r="CD6240">
        <f t="shared" si="685"/>
        <v>0</v>
      </c>
      <c r="CG6240">
        <f ca="1">IFERROR(INDIRECT("IVA!X"&amp;MATCH(MID(COMPRAS!C6140,1,2)&amp;MID(COMPRAS!F6140,1,2)&amp;MID(COMPRAS!D6140,1,2),IVA!W:W,0)),"SIN COD.")</f>
        <v>0</v>
      </c>
      <c r="CH6240">
        <f ca="1">IFERROR(INDIRECT("IVA!Y"&amp;MATCH(MID(COMPRAS!C6140,1,2)&amp;MID(COMPRAS!F6140,1,2)&amp;MID(COMPRAS!D6140,1,2),IVA!W:W,0)),"SIN COD.")</f>
        <v>0</v>
      </c>
    </row>
    <row r="6241" spans="1:86" x14ac:dyDescent="0.25">
      <c r="A6241"/>
      <c r="B6241"/>
      <c r="D6241"/>
      <c r="AL6241">
        <f t="shared" si="679"/>
        <v>0</v>
      </c>
      <c r="AQ6241">
        <f t="shared" si="680"/>
        <v>0</v>
      </c>
      <c r="AR6241" t="str">
        <f>IFERROR(IF(OR(AP6241=338,AP6241=340,AP6241=341,AP6241=342,AP6241="342A",AP6241="342B"),PorcenRet(AP6241,AT6241,AU6241),INDEX(PORCENTAJEBUSCAR,MATCH(AP6241,CódigoRET,0),4)*1),"")</f>
        <v/>
      </c>
      <c r="AS6241">
        <f t="shared" si="681"/>
        <v>0</v>
      </c>
      <c r="BF6241" t="str">
        <f>IFERROR(IF(OR(BD6241=338,BD6241=340,BD6241=341,BD6241=342,BD6241="342A",BD6241="342B"),PorcenRet(BD6241,BH6241,BI6241),INDEX(PORCENTAJEBUSCAR,MATCH(BD6241,CódigoRET,0),4)*1),"")</f>
        <v/>
      </c>
      <c r="BG6241">
        <f t="shared" si="682"/>
        <v>0</v>
      </c>
      <c r="BO6241">
        <f t="shared" si="683"/>
        <v>0</v>
      </c>
      <c r="CC6241">
        <f t="shared" si="684"/>
        <v>0</v>
      </c>
      <c r="CD6241">
        <f t="shared" si="685"/>
        <v>0</v>
      </c>
      <c r="CG6241">
        <f ca="1">IFERROR(INDIRECT("IVA!X"&amp;MATCH(MID(COMPRAS!C6141,1,2)&amp;MID(COMPRAS!F6141,1,2)&amp;MID(COMPRAS!D6141,1,2),IVA!W:W,0)),"SIN COD.")</f>
        <v>0</v>
      </c>
      <c r="CH6241">
        <f ca="1">IFERROR(INDIRECT("IVA!Y"&amp;MATCH(MID(COMPRAS!C6141,1,2)&amp;MID(COMPRAS!F6141,1,2)&amp;MID(COMPRAS!D6141,1,2),IVA!W:W,0)),"SIN COD.")</f>
        <v>0</v>
      </c>
    </row>
    <row r="6242" spans="1:86" x14ac:dyDescent="0.25">
      <c r="A6242"/>
      <c r="B6242"/>
      <c r="D6242"/>
      <c r="AL6242">
        <f t="shared" si="679"/>
        <v>0</v>
      </c>
      <c r="AQ6242">
        <f t="shared" si="680"/>
        <v>0</v>
      </c>
      <c r="AR6242" t="str">
        <f>IFERROR(IF(OR(AP6242=338,AP6242=340,AP6242=341,AP6242=342,AP6242="342A",AP6242="342B"),PorcenRet(AP6242,AT6242,AU6242),INDEX(PORCENTAJEBUSCAR,MATCH(AP6242,CódigoRET,0),4)*1),"")</f>
        <v/>
      </c>
      <c r="AS6242">
        <f t="shared" si="681"/>
        <v>0</v>
      </c>
      <c r="BF6242" t="str">
        <f>IFERROR(IF(OR(BD6242=338,BD6242=340,BD6242=341,BD6242=342,BD6242="342A",BD6242="342B"),PorcenRet(BD6242,BH6242,BI6242),INDEX(PORCENTAJEBUSCAR,MATCH(BD6242,CódigoRET,0),4)*1),"")</f>
        <v/>
      </c>
      <c r="BG6242">
        <f t="shared" si="682"/>
        <v>0</v>
      </c>
      <c r="BO6242">
        <f t="shared" si="683"/>
        <v>0</v>
      </c>
      <c r="CC6242">
        <f t="shared" si="684"/>
        <v>0</v>
      </c>
      <c r="CD6242">
        <f t="shared" si="685"/>
        <v>0</v>
      </c>
      <c r="CG6242">
        <f ca="1">IFERROR(INDIRECT("IVA!X"&amp;MATCH(MID(COMPRAS!C6142,1,2)&amp;MID(COMPRAS!F6142,1,2)&amp;MID(COMPRAS!D6142,1,2),IVA!W:W,0)),"SIN COD.")</f>
        <v>0</v>
      </c>
      <c r="CH6242">
        <f ca="1">IFERROR(INDIRECT("IVA!Y"&amp;MATCH(MID(COMPRAS!C6142,1,2)&amp;MID(COMPRAS!F6142,1,2)&amp;MID(COMPRAS!D6142,1,2),IVA!W:W,0)),"SIN COD.")</f>
        <v>0</v>
      </c>
    </row>
    <row r="6243" spans="1:86" x14ac:dyDescent="0.25">
      <c r="A6243"/>
      <c r="B6243"/>
      <c r="D6243"/>
      <c r="AL6243">
        <f t="shared" si="679"/>
        <v>0</v>
      </c>
      <c r="AQ6243">
        <f t="shared" si="680"/>
        <v>0</v>
      </c>
      <c r="AR6243" t="str">
        <f>IFERROR(IF(OR(AP6243=338,AP6243=340,AP6243=341,AP6243=342,AP6243="342A",AP6243="342B"),PorcenRet(AP6243,AT6243,AU6243),INDEX(PORCENTAJEBUSCAR,MATCH(AP6243,CódigoRET,0),4)*1),"")</f>
        <v/>
      </c>
      <c r="AS6243">
        <f t="shared" si="681"/>
        <v>0</v>
      </c>
      <c r="BF6243" t="str">
        <f>IFERROR(IF(OR(BD6243=338,BD6243=340,BD6243=341,BD6243=342,BD6243="342A",BD6243="342B"),PorcenRet(BD6243,BH6243,BI6243),INDEX(PORCENTAJEBUSCAR,MATCH(BD6243,CódigoRET,0),4)*1),"")</f>
        <v/>
      </c>
      <c r="BG6243">
        <f t="shared" si="682"/>
        <v>0</v>
      </c>
      <c r="BO6243">
        <f t="shared" si="683"/>
        <v>0</v>
      </c>
      <c r="CC6243">
        <f t="shared" si="684"/>
        <v>0</v>
      </c>
      <c r="CD6243">
        <f t="shared" si="685"/>
        <v>0</v>
      </c>
      <c r="CG6243">
        <f ca="1">IFERROR(INDIRECT("IVA!X"&amp;MATCH(MID(COMPRAS!C6143,1,2)&amp;MID(COMPRAS!F6143,1,2)&amp;MID(COMPRAS!D6143,1,2),IVA!W:W,0)),"SIN COD.")</f>
        <v>0</v>
      </c>
      <c r="CH6243">
        <f ca="1">IFERROR(INDIRECT("IVA!Y"&amp;MATCH(MID(COMPRAS!C6143,1,2)&amp;MID(COMPRAS!F6143,1,2)&amp;MID(COMPRAS!D6143,1,2),IVA!W:W,0)),"SIN COD.")</f>
        <v>0</v>
      </c>
    </row>
    <row r="6244" spans="1:86" x14ac:dyDescent="0.25">
      <c r="A6244"/>
      <c r="B6244"/>
      <c r="D6244"/>
      <c r="AL6244">
        <f t="shared" si="679"/>
        <v>0</v>
      </c>
      <c r="AQ6244">
        <f t="shared" si="680"/>
        <v>0</v>
      </c>
      <c r="AR6244" t="str">
        <f>IFERROR(IF(OR(AP6244=338,AP6244=340,AP6244=341,AP6244=342,AP6244="342A",AP6244="342B"),PorcenRet(AP6244,AT6244,AU6244),INDEX(PORCENTAJEBUSCAR,MATCH(AP6244,CódigoRET,0),4)*1),"")</f>
        <v/>
      </c>
      <c r="AS6244">
        <f t="shared" si="681"/>
        <v>0</v>
      </c>
      <c r="BF6244" t="str">
        <f>IFERROR(IF(OR(BD6244=338,BD6244=340,BD6244=341,BD6244=342,BD6244="342A",BD6244="342B"),PorcenRet(BD6244,BH6244,BI6244),INDEX(PORCENTAJEBUSCAR,MATCH(BD6244,CódigoRET,0),4)*1),"")</f>
        <v/>
      </c>
      <c r="BG6244">
        <f t="shared" si="682"/>
        <v>0</v>
      </c>
      <c r="BO6244">
        <f t="shared" si="683"/>
        <v>0</v>
      </c>
      <c r="CC6244">
        <f t="shared" si="684"/>
        <v>0</v>
      </c>
      <c r="CD6244">
        <f t="shared" si="685"/>
        <v>0</v>
      </c>
      <c r="CG6244">
        <f ca="1">IFERROR(INDIRECT("IVA!X"&amp;MATCH(MID(COMPRAS!C6144,1,2)&amp;MID(COMPRAS!F6144,1,2)&amp;MID(COMPRAS!D6144,1,2),IVA!W:W,0)),"SIN COD.")</f>
        <v>0</v>
      </c>
      <c r="CH6244">
        <f ca="1">IFERROR(INDIRECT("IVA!Y"&amp;MATCH(MID(COMPRAS!C6144,1,2)&amp;MID(COMPRAS!F6144,1,2)&amp;MID(COMPRAS!D6144,1,2),IVA!W:W,0)),"SIN COD.")</f>
        <v>0</v>
      </c>
    </row>
    <row r="6245" spans="1:86" x14ac:dyDescent="0.25">
      <c r="A6245"/>
      <c r="B6245"/>
      <c r="D6245"/>
      <c r="AL6245">
        <f t="shared" si="679"/>
        <v>0</v>
      </c>
      <c r="AQ6245">
        <f t="shared" si="680"/>
        <v>0</v>
      </c>
      <c r="AR6245" t="str">
        <f>IFERROR(IF(OR(AP6245=338,AP6245=340,AP6245=341,AP6245=342,AP6245="342A",AP6245="342B"),PorcenRet(AP6245,AT6245,AU6245),INDEX(PORCENTAJEBUSCAR,MATCH(AP6245,CódigoRET,0),4)*1),"")</f>
        <v/>
      </c>
      <c r="AS6245">
        <f t="shared" si="681"/>
        <v>0</v>
      </c>
      <c r="BF6245" t="str">
        <f>IFERROR(IF(OR(BD6245=338,BD6245=340,BD6245=341,BD6245=342,BD6245="342A",BD6245="342B"),PorcenRet(BD6245,BH6245,BI6245),INDEX(PORCENTAJEBUSCAR,MATCH(BD6245,CódigoRET,0),4)*1),"")</f>
        <v/>
      </c>
      <c r="BG6245">
        <f t="shared" si="682"/>
        <v>0</v>
      </c>
      <c r="BO6245">
        <f t="shared" si="683"/>
        <v>0</v>
      </c>
      <c r="CC6245">
        <f t="shared" si="684"/>
        <v>0</v>
      </c>
      <c r="CD6245">
        <f t="shared" si="685"/>
        <v>0</v>
      </c>
      <c r="CG6245">
        <f ca="1">IFERROR(INDIRECT("IVA!X"&amp;MATCH(MID(COMPRAS!C6145,1,2)&amp;MID(COMPRAS!F6145,1,2)&amp;MID(COMPRAS!D6145,1,2),IVA!W:W,0)),"SIN COD.")</f>
        <v>0</v>
      </c>
      <c r="CH6245">
        <f ca="1">IFERROR(INDIRECT("IVA!Y"&amp;MATCH(MID(COMPRAS!C6145,1,2)&amp;MID(COMPRAS!F6145,1,2)&amp;MID(COMPRAS!D6145,1,2),IVA!W:W,0)),"SIN COD.")</f>
        <v>0</v>
      </c>
    </row>
    <row r="6246" spans="1:86" x14ac:dyDescent="0.25">
      <c r="A6246"/>
      <c r="B6246"/>
      <c r="D6246"/>
      <c r="AL6246">
        <f t="shared" si="679"/>
        <v>0</v>
      </c>
      <c r="AQ6246">
        <f t="shared" si="680"/>
        <v>0</v>
      </c>
      <c r="AR6246" t="str">
        <f>IFERROR(IF(OR(AP6246=338,AP6246=340,AP6246=341,AP6246=342,AP6246="342A",AP6246="342B"),PorcenRet(AP6246,AT6246,AU6246),INDEX(PORCENTAJEBUSCAR,MATCH(AP6246,CódigoRET,0),4)*1),"")</f>
        <v/>
      </c>
      <c r="AS6246">
        <f t="shared" si="681"/>
        <v>0</v>
      </c>
      <c r="BF6246" t="str">
        <f>IFERROR(IF(OR(BD6246=338,BD6246=340,BD6246=341,BD6246=342,BD6246="342A",BD6246="342B"),PorcenRet(BD6246,BH6246,BI6246),INDEX(PORCENTAJEBUSCAR,MATCH(BD6246,CódigoRET,0),4)*1),"")</f>
        <v/>
      </c>
      <c r="BG6246">
        <f t="shared" si="682"/>
        <v>0</v>
      </c>
      <c r="BO6246">
        <f t="shared" si="683"/>
        <v>0</v>
      </c>
      <c r="CC6246">
        <f t="shared" si="684"/>
        <v>0</v>
      </c>
      <c r="CD6246">
        <f t="shared" si="685"/>
        <v>0</v>
      </c>
      <c r="CG6246">
        <f ca="1">IFERROR(INDIRECT("IVA!X"&amp;MATCH(MID(COMPRAS!C6146,1,2)&amp;MID(COMPRAS!F6146,1,2)&amp;MID(COMPRAS!D6146,1,2),IVA!W:W,0)),"SIN COD.")</f>
        <v>0</v>
      </c>
      <c r="CH6246">
        <f ca="1">IFERROR(INDIRECT("IVA!Y"&amp;MATCH(MID(COMPRAS!C6146,1,2)&amp;MID(COMPRAS!F6146,1,2)&amp;MID(COMPRAS!D6146,1,2),IVA!W:W,0)),"SIN COD.")</f>
        <v>0</v>
      </c>
    </row>
    <row r="6247" spans="1:86" x14ac:dyDescent="0.25">
      <c r="A6247"/>
      <c r="B6247"/>
      <c r="D6247"/>
      <c r="AL6247">
        <f t="shared" si="679"/>
        <v>0</v>
      </c>
      <c r="AQ6247">
        <f t="shared" si="680"/>
        <v>0</v>
      </c>
      <c r="AR6247" t="str">
        <f>IFERROR(IF(OR(AP6247=338,AP6247=340,AP6247=341,AP6247=342,AP6247="342A",AP6247="342B"),PorcenRet(AP6247,AT6247,AU6247),INDEX(PORCENTAJEBUSCAR,MATCH(AP6247,CódigoRET,0),4)*1),"")</f>
        <v/>
      </c>
      <c r="AS6247">
        <f t="shared" si="681"/>
        <v>0</v>
      </c>
      <c r="BF6247" t="str">
        <f>IFERROR(IF(OR(BD6247=338,BD6247=340,BD6247=341,BD6247=342,BD6247="342A",BD6247="342B"),PorcenRet(BD6247,BH6247,BI6247),INDEX(PORCENTAJEBUSCAR,MATCH(BD6247,CódigoRET,0),4)*1),"")</f>
        <v/>
      </c>
      <c r="BG6247">
        <f t="shared" si="682"/>
        <v>0</v>
      </c>
      <c r="BO6247">
        <f t="shared" si="683"/>
        <v>0</v>
      </c>
      <c r="CC6247">
        <f t="shared" si="684"/>
        <v>0</v>
      </c>
      <c r="CD6247">
        <f t="shared" si="685"/>
        <v>0</v>
      </c>
      <c r="CG6247">
        <f ca="1">IFERROR(INDIRECT("IVA!X"&amp;MATCH(MID(COMPRAS!C6147,1,2)&amp;MID(COMPRAS!F6147,1,2)&amp;MID(COMPRAS!D6147,1,2),IVA!W:W,0)),"SIN COD.")</f>
        <v>0</v>
      </c>
      <c r="CH6247">
        <f ca="1">IFERROR(INDIRECT("IVA!Y"&amp;MATCH(MID(COMPRAS!C6147,1,2)&amp;MID(COMPRAS!F6147,1,2)&amp;MID(COMPRAS!D6147,1,2),IVA!W:W,0)),"SIN COD.")</f>
        <v>0</v>
      </c>
    </row>
    <row r="6248" spans="1:86" x14ac:dyDescent="0.25">
      <c r="A6248"/>
      <c r="B6248"/>
      <c r="D6248"/>
      <c r="AL6248">
        <f t="shared" si="679"/>
        <v>0</v>
      </c>
      <c r="AQ6248">
        <f t="shared" si="680"/>
        <v>0</v>
      </c>
      <c r="AR6248" t="str">
        <f>IFERROR(IF(OR(AP6248=338,AP6248=340,AP6248=341,AP6248=342,AP6248="342A",AP6248="342B"),PorcenRet(AP6248,AT6248,AU6248),INDEX(PORCENTAJEBUSCAR,MATCH(AP6248,CódigoRET,0),4)*1),"")</f>
        <v/>
      </c>
      <c r="AS6248">
        <f t="shared" si="681"/>
        <v>0</v>
      </c>
      <c r="BF6248" t="str">
        <f>IFERROR(IF(OR(BD6248=338,BD6248=340,BD6248=341,BD6248=342,BD6248="342A",BD6248="342B"),PorcenRet(BD6248,BH6248,BI6248),INDEX(PORCENTAJEBUSCAR,MATCH(BD6248,CódigoRET,0),4)*1),"")</f>
        <v/>
      </c>
      <c r="BG6248">
        <f t="shared" si="682"/>
        <v>0</v>
      </c>
      <c r="BO6248">
        <f t="shared" si="683"/>
        <v>0</v>
      </c>
      <c r="CC6248">
        <f t="shared" si="684"/>
        <v>0</v>
      </c>
      <c r="CD6248">
        <f t="shared" si="685"/>
        <v>0</v>
      </c>
      <c r="CG6248">
        <f ca="1">IFERROR(INDIRECT("IVA!X"&amp;MATCH(MID(COMPRAS!C6148,1,2)&amp;MID(COMPRAS!F6148,1,2)&amp;MID(COMPRAS!D6148,1,2),IVA!W:W,0)),"SIN COD.")</f>
        <v>0</v>
      </c>
      <c r="CH6248">
        <f ca="1">IFERROR(INDIRECT("IVA!Y"&amp;MATCH(MID(COMPRAS!C6148,1,2)&amp;MID(COMPRAS!F6148,1,2)&amp;MID(COMPRAS!D6148,1,2),IVA!W:W,0)),"SIN COD.")</f>
        <v>0</v>
      </c>
    </row>
    <row r="6249" spans="1:86" x14ac:dyDescent="0.25">
      <c r="A6249"/>
      <c r="B6249"/>
      <c r="D6249"/>
      <c r="AL6249">
        <f t="shared" si="679"/>
        <v>0</v>
      </c>
      <c r="AQ6249">
        <f t="shared" si="680"/>
        <v>0</v>
      </c>
      <c r="AR6249" t="str">
        <f>IFERROR(IF(OR(AP6249=338,AP6249=340,AP6249=341,AP6249=342,AP6249="342A",AP6249="342B"),PorcenRet(AP6249,AT6249,AU6249),INDEX(PORCENTAJEBUSCAR,MATCH(AP6249,CódigoRET,0),4)*1),"")</f>
        <v/>
      </c>
      <c r="AS6249">
        <f t="shared" si="681"/>
        <v>0</v>
      </c>
      <c r="BF6249" t="str">
        <f>IFERROR(IF(OR(BD6249=338,BD6249=340,BD6249=341,BD6249=342,BD6249="342A",BD6249="342B"),PorcenRet(BD6249,BH6249,BI6249),INDEX(PORCENTAJEBUSCAR,MATCH(BD6249,CódigoRET,0),4)*1),"")</f>
        <v/>
      </c>
      <c r="BG6249">
        <f t="shared" si="682"/>
        <v>0</v>
      </c>
      <c r="BO6249">
        <f t="shared" si="683"/>
        <v>0</v>
      </c>
      <c r="CC6249">
        <f t="shared" si="684"/>
        <v>0</v>
      </c>
      <c r="CD6249">
        <f t="shared" si="685"/>
        <v>0</v>
      </c>
      <c r="CG6249">
        <f ca="1">IFERROR(INDIRECT("IVA!X"&amp;MATCH(MID(COMPRAS!C6149,1,2)&amp;MID(COMPRAS!F6149,1,2)&amp;MID(COMPRAS!D6149,1,2),IVA!W:W,0)),"SIN COD.")</f>
        <v>0</v>
      </c>
      <c r="CH6249">
        <f ca="1">IFERROR(INDIRECT("IVA!Y"&amp;MATCH(MID(COMPRAS!C6149,1,2)&amp;MID(COMPRAS!F6149,1,2)&amp;MID(COMPRAS!D6149,1,2),IVA!W:W,0)),"SIN COD.")</f>
        <v>0</v>
      </c>
    </row>
    <row r="6250" spans="1:86" x14ac:dyDescent="0.25">
      <c r="A6250"/>
      <c r="B6250"/>
      <c r="D6250"/>
      <c r="AL6250">
        <f t="shared" si="679"/>
        <v>0</v>
      </c>
      <c r="AQ6250">
        <f t="shared" si="680"/>
        <v>0</v>
      </c>
      <c r="AR6250" t="str">
        <f>IFERROR(IF(OR(AP6250=338,AP6250=340,AP6250=341,AP6250=342,AP6250="342A",AP6250="342B"),PorcenRet(AP6250,AT6250,AU6250),INDEX(PORCENTAJEBUSCAR,MATCH(AP6250,CódigoRET,0),4)*1),"")</f>
        <v/>
      </c>
      <c r="AS6250">
        <f t="shared" si="681"/>
        <v>0</v>
      </c>
      <c r="BF6250" t="str">
        <f>IFERROR(IF(OR(BD6250=338,BD6250=340,BD6250=341,BD6250=342,BD6250="342A",BD6250="342B"),PorcenRet(BD6250,BH6250,BI6250),INDEX(PORCENTAJEBUSCAR,MATCH(BD6250,CódigoRET,0),4)*1),"")</f>
        <v/>
      </c>
      <c r="BG6250">
        <f t="shared" si="682"/>
        <v>0</v>
      </c>
      <c r="BO6250">
        <f t="shared" si="683"/>
        <v>0</v>
      </c>
      <c r="CC6250">
        <f t="shared" si="684"/>
        <v>0</v>
      </c>
      <c r="CD6250">
        <f t="shared" si="685"/>
        <v>0</v>
      </c>
      <c r="CG6250">
        <f ca="1">IFERROR(INDIRECT("IVA!X"&amp;MATCH(MID(COMPRAS!C6150,1,2)&amp;MID(COMPRAS!F6150,1,2)&amp;MID(COMPRAS!D6150,1,2),IVA!W:W,0)),"SIN COD.")</f>
        <v>0</v>
      </c>
      <c r="CH6250">
        <f ca="1">IFERROR(INDIRECT("IVA!Y"&amp;MATCH(MID(COMPRAS!C6150,1,2)&amp;MID(COMPRAS!F6150,1,2)&amp;MID(COMPRAS!D6150,1,2),IVA!W:W,0)),"SIN COD.")</f>
        <v>0</v>
      </c>
    </row>
    <row r="6251" spans="1:86" x14ac:dyDescent="0.25">
      <c r="A6251"/>
      <c r="B6251"/>
      <c r="D6251"/>
      <c r="AL6251">
        <f t="shared" si="679"/>
        <v>0</v>
      </c>
      <c r="AQ6251">
        <f t="shared" si="680"/>
        <v>0</v>
      </c>
      <c r="AR6251" t="str">
        <f>IFERROR(IF(OR(AP6251=338,AP6251=340,AP6251=341,AP6251=342,AP6251="342A",AP6251="342B"),PorcenRet(AP6251,AT6251,AU6251),INDEX(PORCENTAJEBUSCAR,MATCH(AP6251,CódigoRET,0),4)*1),"")</f>
        <v/>
      </c>
      <c r="AS6251">
        <f t="shared" si="681"/>
        <v>0</v>
      </c>
      <c r="BF6251" t="str">
        <f>IFERROR(IF(OR(BD6251=338,BD6251=340,BD6251=341,BD6251=342,BD6251="342A",BD6251="342B"),PorcenRet(BD6251,BH6251,BI6251),INDEX(PORCENTAJEBUSCAR,MATCH(BD6251,CódigoRET,0),4)*1),"")</f>
        <v/>
      </c>
      <c r="BG6251">
        <f t="shared" si="682"/>
        <v>0</v>
      </c>
      <c r="BO6251">
        <f t="shared" si="683"/>
        <v>0</v>
      </c>
      <c r="CC6251">
        <f t="shared" si="684"/>
        <v>0</v>
      </c>
      <c r="CD6251">
        <f t="shared" si="685"/>
        <v>0</v>
      </c>
      <c r="CG6251">
        <f ca="1">IFERROR(INDIRECT("IVA!X"&amp;MATCH(MID(COMPRAS!C6151,1,2)&amp;MID(COMPRAS!F6151,1,2)&amp;MID(COMPRAS!D6151,1,2),IVA!W:W,0)),"SIN COD.")</f>
        <v>0</v>
      </c>
      <c r="CH6251">
        <f ca="1">IFERROR(INDIRECT("IVA!Y"&amp;MATCH(MID(COMPRAS!C6151,1,2)&amp;MID(COMPRAS!F6151,1,2)&amp;MID(COMPRAS!D6151,1,2),IVA!W:W,0)),"SIN COD.")</f>
        <v>0</v>
      </c>
    </row>
    <row r="6252" spans="1:86" x14ac:dyDescent="0.25">
      <c r="A6252"/>
      <c r="B6252"/>
      <c r="D6252"/>
      <c r="AL6252">
        <f t="shared" si="679"/>
        <v>0</v>
      </c>
      <c r="AQ6252">
        <f t="shared" si="680"/>
        <v>0</v>
      </c>
      <c r="AR6252" t="str">
        <f>IFERROR(IF(OR(AP6252=338,AP6252=340,AP6252=341,AP6252=342,AP6252="342A",AP6252="342B"),PorcenRet(AP6252,AT6252,AU6252),INDEX(PORCENTAJEBUSCAR,MATCH(AP6252,CódigoRET,0),4)*1),"")</f>
        <v/>
      </c>
      <c r="AS6252">
        <f t="shared" si="681"/>
        <v>0</v>
      </c>
      <c r="BF6252" t="str">
        <f>IFERROR(IF(OR(BD6252=338,BD6252=340,BD6252=341,BD6252=342,BD6252="342A",BD6252="342B"),PorcenRet(BD6252,BH6252,BI6252),INDEX(PORCENTAJEBUSCAR,MATCH(BD6252,CódigoRET,0),4)*1),"")</f>
        <v/>
      </c>
      <c r="BG6252">
        <f t="shared" si="682"/>
        <v>0</v>
      </c>
      <c r="BO6252">
        <f t="shared" si="683"/>
        <v>0</v>
      </c>
      <c r="CC6252">
        <f t="shared" si="684"/>
        <v>0</v>
      </c>
      <c r="CD6252">
        <f t="shared" si="685"/>
        <v>0</v>
      </c>
      <c r="CG6252">
        <f ca="1">IFERROR(INDIRECT("IVA!X"&amp;MATCH(MID(COMPRAS!C6152,1,2)&amp;MID(COMPRAS!F6152,1,2)&amp;MID(COMPRAS!D6152,1,2),IVA!W:W,0)),"SIN COD.")</f>
        <v>0</v>
      </c>
      <c r="CH6252">
        <f ca="1">IFERROR(INDIRECT("IVA!Y"&amp;MATCH(MID(COMPRAS!C6152,1,2)&amp;MID(COMPRAS!F6152,1,2)&amp;MID(COMPRAS!D6152,1,2),IVA!W:W,0)),"SIN COD.")</f>
        <v>0</v>
      </c>
    </row>
    <row r="6253" spans="1:86" x14ac:dyDescent="0.25">
      <c r="A6253"/>
      <c r="B6253"/>
      <c r="D6253"/>
      <c r="AL6253">
        <f t="shared" si="679"/>
        <v>0</v>
      </c>
      <c r="AQ6253">
        <f t="shared" si="680"/>
        <v>0</v>
      </c>
      <c r="AR6253" t="str">
        <f>IFERROR(IF(OR(AP6253=338,AP6253=340,AP6253=341,AP6253=342,AP6253="342A",AP6253="342B"),PorcenRet(AP6253,AT6253,AU6253),INDEX(PORCENTAJEBUSCAR,MATCH(AP6253,CódigoRET,0),4)*1),"")</f>
        <v/>
      </c>
      <c r="AS6253">
        <f t="shared" si="681"/>
        <v>0</v>
      </c>
      <c r="BF6253" t="str">
        <f>IFERROR(IF(OR(BD6253=338,BD6253=340,BD6253=341,BD6253=342,BD6253="342A",BD6253="342B"),PorcenRet(BD6253,BH6253,BI6253),INDEX(PORCENTAJEBUSCAR,MATCH(BD6253,CódigoRET,0),4)*1),"")</f>
        <v/>
      </c>
      <c r="BG6253">
        <f t="shared" si="682"/>
        <v>0</v>
      </c>
      <c r="BO6253">
        <f t="shared" si="683"/>
        <v>0</v>
      </c>
      <c r="CC6253">
        <f t="shared" si="684"/>
        <v>0</v>
      </c>
      <c r="CD6253">
        <f t="shared" si="685"/>
        <v>0</v>
      </c>
      <c r="CG6253">
        <f ca="1">IFERROR(INDIRECT("IVA!X"&amp;MATCH(MID(COMPRAS!C6153,1,2)&amp;MID(COMPRAS!F6153,1,2)&amp;MID(COMPRAS!D6153,1,2),IVA!W:W,0)),"SIN COD.")</f>
        <v>0</v>
      </c>
      <c r="CH6253">
        <f ca="1">IFERROR(INDIRECT("IVA!Y"&amp;MATCH(MID(COMPRAS!C6153,1,2)&amp;MID(COMPRAS!F6153,1,2)&amp;MID(COMPRAS!D6153,1,2),IVA!W:W,0)),"SIN COD.")</f>
        <v>0</v>
      </c>
    </row>
    <row r="6254" spans="1:86" x14ac:dyDescent="0.25">
      <c r="A6254"/>
      <c r="B6254"/>
      <c r="D6254"/>
      <c r="AL6254">
        <f t="shared" si="679"/>
        <v>0</v>
      </c>
      <c r="AQ6254">
        <f t="shared" si="680"/>
        <v>0</v>
      </c>
      <c r="AR6254" t="str">
        <f>IFERROR(IF(OR(AP6254=338,AP6254=340,AP6254=341,AP6254=342,AP6254="342A",AP6254="342B"),PorcenRet(AP6254,AT6254,AU6254),INDEX(PORCENTAJEBUSCAR,MATCH(AP6254,CódigoRET,0),4)*1),"")</f>
        <v/>
      </c>
      <c r="AS6254">
        <f t="shared" si="681"/>
        <v>0</v>
      </c>
      <c r="BF6254" t="str">
        <f>IFERROR(IF(OR(BD6254=338,BD6254=340,BD6254=341,BD6254=342,BD6254="342A",BD6254="342B"),PorcenRet(BD6254,BH6254,BI6254),INDEX(PORCENTAJEBUSCAR,MATCH(BD6254,CódigoRET,0),4)*1),"")</f>
        <v/>
      </c>
      <c r="BG6254">
        <f t="shared" si="682"/>
        <v>0</v>
      </c>
      <c r="BO6254">
        <f t="shared" si="683"/>
        <v>0</v>
      </c>
      <c r="CC6254">
        <f t="shared" si="684"/>
        <v>0</v>
      </c>
      <c r="CD6254">
        <f t="shared" si="685"/>
        <v>0</v>
      </c>
      <c r="CG6254">
        <f ca="1">IFERROR(INDIRECT("IVA!X"&amp;MATCH(MID(COMPRAS!C6154,1,2)&amp;MID(COMPRAS!F6154,1,2)&amp;MID(COMPRAS!D6154,1,2),IVA!W:W,0)),"SIN COD.")</f>
        <v>0</v>
      </c>
      <c r="CH6254">
        <f ca="1">IFERROR(INDIRECT("IVA!Y"&amp;MATCH(MID(COMPRAS!C6154,1,2)&amp;MID(COMPRAS!F6154,1,2)&amp;MID(COMPRAS!D6154,1,2),IVA!W:W,0)),"SIN COD.")</f>
        <v>0</v>
      </c>
    </row>
    <row r="6255" spans="1:86" x14ac:dyDescent="0.25">
      <c r="A6255"/>
      <c r="B6255"/>
      <c r="D6255"/>
      <c r="AL6255">
        <f t="shared" si="679"/>
        <v>0</v>
      </c>
      <c r="AQ6255">
        <f t="shared" si="680"/>
        <v>0</v>
      </c>
      <c r="AR6255" t="str">
        <f>IFERROR(IF(OR(AP6255=338,AP6255=340,AP6255=341,AP6255=342,AP6255="342A",AP6255="342B"),PorcenRet(AP6255,AT6255,AU6255),INDEX(PORCENTAJEBUSCAR,MATCH(AP6255,CódigoRET,0),4)*1),"")</f>
        <v/>
      </c>
      <c r="AS6255">
        <f t="shared" si="681"/>
        <v>0</v>
      </c>
      <c r="BF6255" t="str">
        <f>IFERROR(IF(OR(BD6255=338,BD6255=340,BD6255=341,BD6255=342,BD6255="342A",BD6255="342B"),PorcenRet(BD6255,BH6255,BI6255),INDEX(PORCENTAJEBUSCAR,MATCH(BD6255,CódigoRET,0),4)*1),"")</f>
        <v/>
      </c>
      <c r="BG6255">
        <f t="shared" si="682"/>
        <v>0</v>
      </c>
      <c r="BO6255">
        <f t="shared" si="683"/>
        <v>0</v>
      </c>
      <c r="CC6255">
        <f t="shared" si="684"/>
        <v>0</v>
      </c>
      <c r="CD6255">
        <f t="shared" si="685"/>
        <v>0</v>
      </c>
      <c r="CG6255">
        <f ca="1">IFERROR(INDIRECT("IVA!X"&amp;MATCH(MID(COMPRAS!C6155,1,2)&amp;MID(COMPRAS!F6155,1,2)&amp;MID(COMPRAS!D6155,1,2),IVA!W:W,0)),"SIN COD.")</f>
        <v>0</v>
      </c>
      <c r="CH6255">
        <f ca="1">IFERROR(INDIRECT("IVA!Y"&amp;MATCH(MID(COMPRAS!C6155,1,2)&amp;MID(COMPRAS!F6155,1,2)&amp;MID(COMPRAS!D6155,1,2),IVA!W:W,0)),"SIN COD.")</f>
        <v>0</v>
      </c>
    </row>
    <row r="6256" spans="1:86" x14ac:dyDescent="0.25">
      <c r="A6256"/>
      <c r="B6256"/>
      <c r="D6256"/>
      <c r="AL6256">
        <f t="shared" si="679"/>
        <v>0</v>
      </c>
      <c r="AQ6256">
        <f t="shared" si="680"/>
        <v>0</v>
      </c>
      <c r="AR6256" t="str">
        <f>IFERROR(IF(OR(AP6256=338,AP6256=340,AP6256=341,AP6256=342,AP6256="342A",AP6256="342B"),PorcenRet(AP6256,AT6256,AU6256),INDEX(PORCENTAJEBUSCAR,MATCH(AP6256,CódigoRET,0),4)*1),"")</f>
        <v/>
      </c>
      <c r="AS6256">
        <f t="shared" si="681"/>
        <v>0</v>
      </c>
      <c r="BF6256" t="str">
        <f>IFERROR(IF(OR(BD6256=338,BD6256=340,BD6256=341,BD6256=342,BD6256="342A",BD6256="342B"),PorcenRet(BD6256,BH6256,BI6256),INDEX(PORCENTAJEBUSCAR,MATCH(BD6256,CódigoRET,0),4)*1),"")</f>
        <v/>
      </c>
      <c r="BG6256">
        <f t="shared" si="682"/>
        <v>0</v>
      </c>
      <c r="BO6256">
        <f t="shared" si="683"/>
        <v>0</v>
      </c>
      <c r="CC6256">
        <f t="shared" si="684"/>
        <v>0</v>
      </c>
      <c r="CD6256">
        <f t="shared" si="685"/>
        <v>0</v>
      </c>
      <c r="CG6256">
        <f ca="1">IFERROR(INDIRECT("IVA!X"&amp;MATCH(MID(COMPRAS!C6156,1,2)&amp;MID(COMPRAS!F6156,1,2)&amp;MID(COMPRAS!D6156,1,2),IVA!W:W,0)),"SIN COD.")</f>
        <v>0</v>
      </c>
      <c r="CH6256">
        <f ca="1">IFERROR(INDIRECT("IVA!Y"&amp;MATCH(MID(COMPRAS!C6156,1,2)&amp;MID(COMPRAS!F6156,1,2)&amp;MID(COMPRAS!D6156,1,2),IVA!W:W,0)),"SIN COD.")</f>
        <v>0</v>
      </c>
    </row>
    <row r="6257" spans="1:86" x14ac:dyDescent="0.25">
      <c r="A6257"/>
      <c r="B6257"/>
      <c r="D6257"/>
      <c r="AL6257">
        <f t="shared" si="679"/>
        <v>0</v>
      </c>
      <c r="AQ6257">
        <f t="shared" si="680"/>
        <v>0</v>
      </c>
      <c r="AR6257" t="str">
        <f>IFERROR(IF(OR(AP6257=338,AP6257=340,AP6257=341,AP6257=342,AP6257="342A",AP6257="342B"),PorcenRet(AP6257,AT6257,AU6257),INDEX(PORCENTAJEBUSCAR,MATCH(AP6257,CódigoRET,0),4)*1),"")</f>
        <v/>
      </c>
      <c r="AS6257">
        <f t="shared" si="681"/>
        <v>0</v>
      </c>
      <c r="BF6257" t="str">
        <f>IFERROR(IF(OR(BD6257=338,BD6257=340,BD6257=341,BD6257=342,BD6257="342A",BD6257="342B"),PorcenRet(BD6257,BH6257,BI6257),INDEX(PORCENTAJEBUSCAR,MATCH(BD6257,CódigoRET,0),4)*1),"")</f>
        <v/>
      </c>
      <c r="BG6257">
        <f t="shared" si="682"/>
        <v>0</v>
      </c>
      <c r="BO6257">
        <f t="shared" si="683"/>
        <v>0</v>
      </c>
      <c r="CC6257">
        <f t="shared" si="684"/>
        <v>0</v>
      </c>
      <c r="CD6257">
        <f t="shared" si="685"/>
        <v>0</v>
      </c>
      <c r="CG6257">
        <f ca="1">IFERROR(INDIRECT("IVA!X"&amp;MATCH(MID(COMPRAS!C6157,1,2)&amp;MID(COMPRAS!F6157,1,2)&amp;MID(COMPRAS!D6157,1,2),IVA!W:W,0)),"SIN COD.")</f>
        <v>0</v>
      </c>
      <c r="CH6257">
        <f ca="1">IFERROR(INDIRECT("IVA!Y"&amp;MATCH(MID(COMPRAS!C6157,1,2)&amp;MID(COMPRAS!F6157,1,2)&amp;MID(COMPRAS!D6157,1,2),IVA!W:W,0)),"SIN COD.")</f>
        <v>0</v>
      </c>
    </row>
    <row r="6258" spans="1:86" x14ac:dyDescent="0.25">
      <c r="A6258"/>
      <c r="B6258"/>
      <c r="D6258"/>
      <c r="AL6258">
        <f t="shared" si="679"/>
        <v>0</v>
      </c>
      <c r="AQ6258">
        <f t="shared" si="680"/>
        <v>0</v>
      </c>
      <c r="AR6258" t="str">
        <f>IFERROR(IF(OR(AP6258=338,AP6258=340,AP6258=341,AP6258=342,AP6258="342A",AP6258="342B"),PorcenRet(AP6258,AT6258,AU6258),INDEX(PORCENTAJEBUSCAR,MATCH(AP6258,CódigoRET,0),4)*1),"")</f>
        <v/>
      </c>
      <c r="AS6258">
        <f t="shared" si="681"/>
        <v>0</v>
      </c>
      <c r="BF6258" t="str">
        <f>IFERROR(IF(OR(BD6258=338,BD6258=340,BD6258=341,BD6258=342,BD6258="342A",BD6258="342B"),PorcenRet(BD6258,BH6258,BI6258),INDEX(PORCENTAJEBUSCAR,MATCH(BD6258,CódigoRET,0),4)*1),"")</f>
        <v/>
      </c>
      <c r="BG6258">
        <f t="shared" si="682"/>
        <v>0</v>
      </c>
      <c r="BO6258">
        <f t="shared" si="683"/>
        <v>0</v>
      </c>
      <c r="CC6258">
        <f t="shared" si="684"/>
        <v>0</v>
      </c>
      <c r="CD6258">
        <f t="shared" si="685"/>
        <v>0</v>
      </c>
      <c r="CG6258">
        <f ca="1">IFERROR(INDIRECT("IVA!X"&amp;MATCH(MID(COMPRAS!C6158,1,2)&amp;MID(COMPRAS!F6158,1,2)&amp;MID(COMPRAS!D6158,1,2),IVA!W:W,0)),"SIN COD.")</f>
        <v>0</v>
      </c>
      <c r="CH6258">
        <f ca="1">IFERROR(INDIRECT("IVA!Y"&amp;MATCH(MID(COMPRAS!C6158,1,2)&amp;MID(COMPRAS!F6158,1,2)&amp;MID(COMPRAS!D6158,1,2),IVA!W:W,0)),"SIN COD.")</f>
        <v>0</v>
      </c>
    </row>
    <row r="6259" spans="1:86" x14ac:dyDescent="0.25">
      <c r="A6259"/>
      <c r="B6259"/>
      <c r="D6259"/>
      <c r="AL6259">
        <f t="shared" si="679"/>
        <v>0</v>
      </c>
      <c r="AQ6259">
        <f t="shared" si="680"/>
        <v>0</v>
      </c>
      <c r="AR6259" t="str">
        <f>IFERROR(IF(OR(AP6259=338,AP6259=340,AP6259=341,AP6259=342,AP6259="342A",AP6259="342B"),PorcenRet(AP6259,AT6259,AU6259),INDEX(PORCENTAJEBUSCAR,MATCH(AP6259,CódigoRET,0),4)*1),"")</f>
        <v/>
      </c>
      <c r="AS6259">
        <f t="shared" si="681"/>
        <v>0</v>
      </c>
      <c r="BF6259" t="str">
        <f>IFERROR(IF(OR(BD6259=338,BD6259=340,BD6259=341,BD6259=342,BD6259="342A",BD6259="342B"),PorcenRet(BD6259,BH6259,BI6259),INDEX(PORCENTAJEBUSCAR,MATCH(BD6259,CódigoRET,0),4)*1),"")</f>
        <v/>
      </c>
      <c r="BG6259">
        <f t="shared" si="682"/>
        <v>0</v>
      </c>
      <c r="BO6259">
        <f t="shared" si="683"/>
        <v>0</v>
      </c>
      <c r="CC6259">
        <f t="shared" si="684"/>
        <v>0</v>
      </c>
      <c r="CD6259">
        <f t="shared" si="685"/>
        <v>0</v>
      </c>
      <c r="CG6259">
        <f ca="1">IFERROR(INDIRECT("IVA!X"&amp;MATCH(MID(COMPRAS!C6159,1,2)&amp;MID(COMPRAS!F6159,1,2)&amp;MID(COMPRAS!D6159,1,2),IVA!W:W,0)),"SIN COD.")</f>
        <v>0</v>
      </c>
      <c r="CH6259">
        <f ca="1">IFERROR(INDIRECT("IVA!Y"&amp;MATCH(MID(COMPRAS!C6159,1,2)&amp;MID(COMPRAS!F6159,1,2)&amp;MID(COMPRAS!D6159,1,2),IVA!W:W,0)),"SIN COD.")</f>
        <v>0</v>
      </c>
    </row>
    <row r="6260" spans="1:86" x14ac:dyDescent="0.25">
      <c r="A6260"/>
      <c r="B6260"/>
      <c r="D6260"/>
      <c r="AL6260">
        <f t="shared" si="679"/>
        <v>0</v>
      </c>
      <c r="AQ6260">
        <f t="shared" si="680"/>
        <v>0</v>
      </c>
      <c r="AR6260" t="str">
        <f>IFERROR(IF(OR(AP6260=338,AP6260=340,AP6260=341,AP6260=342,AP6260="342A",AP6260="342B"),PorcenRet(AP6260,AT6260,AU6260),INDEX(PORCENTAJEBUSCAR,MATCH(AP6260,CódigoRET,0),4)*1),"")</f>
        <v/>
      </c>
      <c r="AS6260">
        <f t="shared" si="681"/>
        <v>0</v>
      </c>
      <c r="BF6260" t="str">
        <f>IFERROR(IF(OR(BD6260=338,BD6260=340,BD6260=341,BD6260=342,BD6260="342A",BD6260="342B"),PorcenRet(BD6260,BH6260,BI6260),INDEX(PORCENTAJEBUSCAR,MATCH(BD6260,CódigoRET,0),4)*1),"")</f>
        <v/>
      </c>
      <c r="BG6260">
        <f t="shared" si="682"/>
        <v>0</v>
      </c>
      <c r="BO6260">
        <f t="shared" si="683"/>
        <v>0</v>
      </c>
      <c r="CC6260">
        <f t="shared" si="684"/>
        <v>0</v>
      </c>
      <c r="CD6260">
        <f t="shared" si="685"/>
        <v>0</v>
      </c>
      <c r="CG6260">
        <f ca="1">IFERROR(INDIRECT("IVA!X"&amp;MATCH(MID(COMPRAS!C6160,1,2)&amp;MID(COMPRAS!F6160,1,2)&amp;MID(COMPRAS!D6160,1,2),IVA!W:W,0)),"SIN COD.")</f>
        <v>0</v>
      </c>
      <c r="CH6260">
        <f ca="1">IFERROR(INDIRECT("IVA!Y"&amp;MATCH(MID(COMPRAS!C6160,1,2)&amp;MID(COMPRAS!F6160,1,2)&amp;MID(COMPRAS!D6160,1,2),IVA!W:W,0)),"SIN COD.")</f>
        <v>0</v>
      </c>
    </row>
    <row r="6261" spans="1:86" x14ac:dyDescent="0.25">
      <c r="A6261"/>
      <c r="B6261"/>
      <c r="D6261"/>
      <c r="AL6261">
        <f t="shared" si="679"/>
        <v>0</v>
      </c>
      <c r="AQ6261">
        <f t="shared" si="680"/>
        <v>0</v>
      </c>
      <c r="AR6261" t="str">
        <f>IFERROR(IF(OR(AP6261=338,AP6261=340,AP6261=341,AP6261=342,AP6261="342A",AP6261="342B"),PorcenRet(AP6261,AT6261,AU6261),INDEX(PORCENTAJEBUSCAR,MATCH(AP6261,CódigoRET,0),4)*1),"")</f>
        <v/>
      </c>
      <c r="AS6261">
        <f t="shared" si="681"/>
        <v>0</v>
      </c>
      <c r="BF6261" t="str">
        <f>IFERROR(IF(OR(BD6261=338,BD6261=340,BD6261=341,BD6261=342,BD6261="342A",BD6261="342B"),PorcenRet(BD6261,BH6261,BI6261),INDEX(PORCENTAJEBUSCAR,MATCH(BD6261,CódigoRET,0),4)*1),"")</f>
        <v/>
      </c>
      <c r="BG6261">
        <f t="shared" si="682"/>
        <v>0</v>
      </c>
      <c r="BO6261">
        <f t="shared" si="683"/>
        <v>0</v>
      </c>
      <c r="CC6261">
        <f t="shared" si="684"/>
        <v>0</v>
      </c>
      <c r="CD6261">
        <f t="shared" si="685"/>
        <v>0</v>
      </c>
      <c r="CG6261">
        <f ca="1">IFERROR(INDIRECT("IVA!X"&amp;MATCH(MID(COMPRAS!C6161,1,2)&amp;MID(COMPRAS!F6161,1,2)&amp;MID(COMPRAS!D6161,1,2),IVA!W:W,0)),"SIN COD.")</f>
        <v>0</v>
      </c>
      <c r="CH6261">
        <f ca="1">IFERROR(INDIRECT("IVA!Y"&amp;MATCH(MID(COMPRAS!C6161,1,2)&amp;MID(COMPRAS!F6161,1,2)&amp;MID(COMPRAS!D6161,1,2),IVA!W:W,0)),"SIN COD.")</f>
        <v>0</v>
      </c>
    </row>
    <row r="6262" spans="1:86" x14ac:dyDescent="0.25">
      <c r="A6262"/>
      <c r="B6262"/>
      <c r="D6262"/>
      <c r="AL6262">
        <f t="shared" si="679"/>
        <v>0</v>
      </c>
      <c r="AQ6262">
        <f t="shared" si="680"/>
        <v>0</v>
      </c>
      <c r="AR6262" t="str">
        <f>IFERROR(IF(OR(AP6262=338,AP6262=340,AP6262=341,AP6262=342,AP6262="342A",AP6262="342B"),PorcenRet(AP6262,AT6262,AU6262),INDEX(PORCENTAJEBUSCAR,MATCH(AP6262,CódigoRET,0),4)*1),"")</f>
        <v/>
      </c>
      <c r="AS6262">
        <f t="shared" si="681"/>
        <v>0</v>
      </c>
      <c r="BF6262" t="str">
        <f>IFERROR(IF(OR(BD6262=338,BD6262=340,BD6262=341,BD6262=342,BD6262="342A",BD6262="342B"),PorcenRet(BD6262,BH6262,BI6262),INDEX(PORCENTAJEBUSCAR,MATCH(BD6262,CódigoRET,0),4)*1),"")</f>
        <v/>
      </c>
      <c r="BG6262">
        <f t="shared" si="682"/>
        <v>0</v>
      </c>
      <c r="BO6262">
        <f t="shared" si="683"/>
        <v>0</v>
      </c>
      <c r="CC6262">
        <f t="shared" si="684"/>
        <v>0</v>
      </c>
      <c r="CD6262">
        <f t="shared" si="685"/>
        <v>0</v>
      </c>
      <c r="CG6262">
        <f ca="1">IFERROR(INDIRECT("IVA!X"&amp;MATCH(MID(COMPRAS!C6162,1,2)&amp;MID(COMPRAS!F6162,1,2)&amp;MID(COMPRAS!D6162,1,2),IVA!W:W,0)),"SIN COD.")</f>
        <v>0</v>
      </c>
      <c r="CH6262">
        <f ca="1">IFERROR(INDIRECT("IVA!Y"&amp;MATCH(MID(COMPRAS!C6162,1,2)&amp;MID(COMPRAS!F6162,1,2)&amp;MID(COMPRAS!D6162,1,2),IVA!W:W,0)),"SIN COD.")</f>
        <v>0</v>
      </c>
    </row>
    <row r="6263" spans="1:86" x14ac:dyDescent="0.25">
      <c r="A6263"/>
      <c r="B6263"/>
      <c r="D6263"/>
      <c r="AL6263">
        <f t="shared" si="679"/>
        <v>0</v>
      </c>
      <c r="AQ6263">
        <f t="shared" si="680"/>
        <v>0</v>
      </c>
      <c r="AR6263" t="str">
        <f>IFERROR(IF(OR(AP6263=338,AP6263=340,AP6263=341,AP6263=342,AP6263="342A",AP6263="342B"),PorcenRet(AP6263,AT6263,AU6263),INDEX(PORCENTAJEBUSCAR,MATCH(AP6263,CódigoRET,0),4)*1),"")</f>
        <v/>
      </c>
      <c r="AS6263">
        <f t="shared" si="681"/>
        <v>0</v>
      </c>
      <c r="BF6263" t="str">
        <f>IFERROR(IF(OR(BD6263=338,BD6263=340,BD6263=341,BD6263=342,BD6263="342A",BD6263="342B"),PorcenRet(BD6263,BH6263,BI6263),INDEX(PORCENTAJEBUSCAR,MATCH(BD6263,CódigoRET,0),4)*1),"")</f>
        <v/>
      </c>
      <c r="BG6263">
        <f t="shared" si="682"/>
        <v>0</v>
      </c>
      <c r="BO6263">
        <f t="shared" si="683"/>
        <v>0</v>
      </c>
      <c r="CC6263">
        <f t="shared" si="684"/>
        <v>0</v>
      </c>
      <c r="CD6263">
        <f t="shared" si="685"/>
        <v>0</v>
      </c>
      <c r="CG6263">
        <f ca="1">IFERROR(INDIRECT("IVA!X"&amp;MATCH(MID(COMPRAS!C6163,1,2)&amp;MID(COMPRAS!F6163,1,2)&amp;MID(COMPRAS!D6163,1,2),IVA!W:W,0)),"SIN COD.")</f>
        <v>0</v>
      </c>
      <c r="CH6263">
        <f ca="1">IFERROR(INDIRECT("IVA!Y"&amp;MATCH(MID(COMPRAS!C6163,1,2)&amp;MID(COMPRAS!F6163,1,2)&amp;MID(COMPRAS!D6163,1,2),IVA!W:W,0)),"SIN COD.")</f>
        <v>0</v>
      </c>
    </row>
    <row r="6264" spans="1:86" x14ac:dyDescent="0.25">
      <c r="A6264"/>
      <c r="B6264"/>
      <c r="D6264"/>
      <c r="AL6264">
        <f t="shared" si="679"/>
        <v>0</v>
      </c>
      <c r="AQ6264">
        <f t="shared" si="680"/>
        <v>0</v>
      </c>
      <c r="AR6264" t="str">
        <f>IFERROR(IF(OR(AP6264=338,AP6264=340,AP6264=341,AP6264=342,AP6264="342A",AP6264="342B"),PorcenRet(AP6264,AT6264,AU6264),INDEX(PORCENTAJEBUSCAR,MATCH(AP6264,CódigoRET,0),4)*1),"")</f>
        <v/>
      </c>
      <c r="AS6264">
        <f t="shared" si="681"/>
        <v>0</v>
      </c>
      <c r="BF6264" t="str">
        <f>IFERROR(IF(OR(BD6264=338,BD6264=340,BD6264=341,BD6264=342,BD6264="342A",BD6264="342B"),PorcenRet(BD6264,BH6264,BI6264),INDEX(PORCENTAJEBUSCAR,MATCH(BD6264,CódigoRET,0),4)*1),"")</f>
        <v/>
      </c>
      <c r="BG6264">
        <f t="shared" si="682"/>
        <v>0</v>
      </c>
      <c r="BO6264">
        <f t="shared" si="683"/>
        <v>0</v>
      </c>
      <c r="CC6264">
        <f t="shared" si="684"/>
        <v>0</v>
      </c>
      <c r="CD6264">
        <f t="shared" si="685"/>
        <v>0</v>
      </c>
      <c r="CG6264">
        <f ca="1">IFERROR(INDIRECT("IVA!X"&amp;MATCH(MID(COMPRAS!C6164,1,2)&amp;MID(COMPRAS!F6164,1,2)&amp;MID(COMPRAS!D6164,1,2),IVA!W:W,0)),"SIN COD.")</f>
        <v>0</v>
      </c>
      <c r="CH6264">
        <f ca="1">IFERROR(INDIRECT("IVA!Y"&amp;MATCH(MID(COMPRAS!C6164,1,2)&amp;MID(COMPRAS!F6164,1,2)&amp;MID(COMPRAS!D6164,1,2),IVA!W:W,0)),"SIN COD.")</f>
        <v>0</v>
      </c>
    </row>
    <row r="6265" spans="1:86" x14ac:dyDescent="0.25">
      <c r="A6265"/>
      <c r="B6265"/>
      <c r="D6265"/>
      <c r="AL6265">
        <f t="shared" si="679"/>
        <v>0</v>
      </c>
      <c r="AQ6265">
        <f t="shared" si="680"/>
        <v>0</v>
      </c>
      <c r="AR6265" t="str">
        <f>IFERROR(IF(OR(AP6265=338,AP6265=340,AP6265=341,AP6265=342,AP6265="342A",AP6265="342B"),PorcenRet(AP6265,AT6265,AU6265),INDEX(PORCENTAJEBUSCAR,MATCH(AP6265,CódigoRET,0),4)*1),"")</f>
        <v/>
      </c>
      <c r="AS6265">
        <f t="shared" si="681"/>
        <v>0</v>
      </c>
      <c r="BF6265" t="str">
        <f>IFERROR(IF(OR(BD6265=338,BD6265=340,BD6265=341,BD6265=342,BD6265="342A",BD6265="342B"),PorcenRet(BD6265,BH6265,BI6265),INDEX(PORCENTAJEBUSCAR,MATCH(BD6265,CódigoRET,0),4)*1),"")</f>
        <v/>
      </c>
      <c r="BG6265">
        <f t="shared" si="682"/>
        <v>0</v>
      </c>
      <c r="BO6265">
        <f t="shared" si="683"/>
        <v>0</v>
      </c>
      <c r="CC6265">
        <f t="shared" si="684"/>
        <v>0</v>
      </c>
      <c r="CD6265">
        <f t="shared" si="685"/>
        <v>0</v>
      </c>
      <c r="CG6265">
        <f ca="1">IFERROR(INDIRECT("IVA!X"&amp;MATCH(MID(COMPRAS!C6165,1,2)&amp;MID(COMPRAS!F6165,1,2)&amp;MID(COMPRAS!D6165,1,2),IVA!W:W,0)),"SIN COD.")</f>
        <v>0</v>
      </c>
      <c r="CH6265">
        <f ca="1">IFERROR(INDIRECT("IVA!Y"&amp;MATCH(MID(COMPRAS!C6165,1,2)&amp;MID(COMPRAS!F6165,1,2)&amp;MID(COMPRAS!D6165,1,2),IVA!W:W,0)),"SIN COD.")</f>
        <v>0</v>
      </c>
    </row>
    <row r="6266" spans="1:86" x14ac:dyDescent="0.25">
      <c r="A6266"/>
      <c r="B6266"/>
      <c r="D6266"/>
      <c r="AL6266">
        <f t="shared" si="679"/>
        <v>0</v>
      </c>
      <c r="AQ6266">
        <f t="shared" si="680"/>
        <v>0</v>
      </c>
      <c r="AR6266" t="str">
        <f>IFERROR(IF(OR(AP6266=338,AP6266=340,AP6266=341,AP6266=342,AP6266="342A",AP6266="342B"),PorcenRet(AP6266,AT6266,AU6266),INDEX(PORCENTAJEBUSCAR,MATCH(AP6266,CódigoRET,0),4)*1),"")</f>
        <v/>
      </c>
      <c r="AS6266">
        <f t="shared" si="681"/>
        <v>0</v>
      </c>
      <c r="BF6266" t="str">
        <f>IFERROR(IF(OR(BD6266=338,BD6266=340,BD6266=341,BD6266=342,BD6266="342A",BD6266="342B"),PorcenRet(BD6266,BH6266,BI6266),INDEX(PORCENTAJEBUSCAR,MATCH(BD6266,CódigoRET,0),4)*1),"")</f>
        <v/>
      </c>
      <c r="BG6266">
        <f t="shared" si="682"/>
        <v>0</v>
      </c>
      <c r="BO6266">
        <f t="shared" si="683"/>
        <v>0</v>
      </c>
      <c r="CC6266">
        <f t="shared" si="684"/>
        <v>0</v>
      </c>
      <c r="CD6266">
        <f t="shared" si="685"/>
        <v>0</v>
      </c>
      <c r="CG6266">
        <f ca="1">IFERROR(INDIRECT("IVA!X"&amp;MATCH(MID(COMPRAS!C6166,1,2)&amp;MID(COMPRAS!F6166,1,2)&amp;MID(COMPRAS!D6166,1,2),IVA!W:W,0)),"SIN COD.")</f>
        <v>0</v>
      </c>
      <c r="CH6266">
        <f ca="1">IFERROR(INDIRECT("IVA!Y"&amp;MATCH(MID(COMPRAS!C6166,1,2)&amp;MID(COMPRAS!F6166,1,2)&amp;MID(COMPRAS!D6166,1,2),IVA!W:W,0)),"SIN COD.")</f>
        <v>0</v>
      </c>
    </row>
    <row r="6267" spans="1:86" x14ac:dyDescent="0.25">
      <c r="A6267"/>
      <c r="B6267"/>
      <c r="D6267"/>
      <c r="AL6267">
        <f t="shared" si="679"/>
        <v>0</v>
      </c>
      <c r="AQ6267">
        <f t="shared" si="680"/>
        <v>0</v>
      </c>
      <c r="AR6267" t="str">
        <f>IFERROR(IF(OR(AP6267=338,AP6267=340,AP6267=341,AP6267=342,AP6267="342A",AP6267="342B"),PorcenRet(AP6267,AT6267,AU6267),INDEX(PORCENTAJEBUSCAR,MATCH(AP6267,CódigoRET,0),4)*1),"")</f>
        <v/>
      </c>
      <c r="AS6267">
        <f t="shared" si="681"/>
        <v>0</v>
      </c>
      <c r="BF6267" t="str">
        <f>IFERROR(IF(OR(BD6267=338,BD6267=340,BD6267=341,BD6267=342,BD6267="342A",BD6267="342B"),PorcenRet(BD6267,BH6267,BI6267),INDEX(PORCENTAJEBUSCAR,MATCH(BD6267,CódigoRET,0),4)*1),"")</f>
        <v/>
      </c>
      <c r="BG6267">
        <f t="shared" si="682"/>
        <v>0</v>
      </c>
      <c r="BO6267">
        <f t="shared" si="683"/>
        <v>0</v>
      </c>
      <c r="CC6267">
        <f t="shared" si="684"/>
        <v>0</v>
      </c>
      <c r="CD6267">
        <f t="shared" si="685"/>
        <v>0</v>
      </c>
      <c r="CG6267">
        <f ca="1">IFERROR(INDIRECT("IVA!X"&amp;MATCH(MID(COMPRAS!C6167,1,2)&amp;MID(COMPRAS!F6167,1,2)&amp;MID(COMPRAS!D6167,1,2),IVA!W:W,0)),"SIN COD.")</f>
        <v>0</v>
      </c>
      <c r="CH6267">
        <f ca="1">IFERROR(INDIRECT("IVA!Y"&amp;MATCH(MID(COMPRAS!C6167,1,2)&amp;MID(COMPRAS!F6167,1,2)&amp;MID(COMPRAS!D6167,1,2),IVA!W:W,0)),"SIN COD.")</f>
        <v>0</v>
      </c>
    </row>
    <row r="6268" spans="1:86" x14ac:dyDescent="0.25">
      <c r="A6268"/>
      <c r="B6268"/>
      <c r="D6268"/>
      <c r="AL6268">
        <f t="shared" si="679"/>
        <v>0</v>
      </c>
      <c r="AQ6268">
        <f t="shared" si="680"/>
        <v>0</v>
      </c>
      <c r="AR6268" t="str">
        <f>IFERROR(IF(OR(AP6268=338,AP6268=340,AP6268=341,AP6268=342,AP6268="342A",AP6268="342B"),PorcenRet(AP6268,AT6268,AU6268),INDEX(PORCENTAJEBUSCAR,MATCH(AP6268,CódigoRET,0),4)*1),"")</f>
        <v/>
      </c>
      <c r="AS6268">
        <f t="shared" si="681"/>
        <v>0</v>
      </c>
      <c r="BF6268" t="str">
        <f>IFERROR(IF(OR(BD6268=338,BD6268=340,BD6268=341,BD6268=342,BD6268="342A",BD6268="342B"),PorcenRet(BD6268,BH6268,BI6268),INDEX(PORCENTAJEBUSCAR,MATCH(BD6268,CódigoRET,0),4)*1),"")</f>
        <v/>
      </c>
      <c r="BG6268">
        <f t="shared" si="682"/>
        <v>0</v>
      </c>
      <c r="BO6268">
        <f t="shared" si="683"/>
        <v>0</v>
      </c>
      <c r="CC6268">
        <f t="shared" si="684"/>
        <v>0</v>
      </c>
      <c r="CD6268">
        <f t="shared" si="685"/>
        <v>0</v>
      </c>
      <c r="CG6268">
        <f ca="1">IFERROR(INDIRECT("IVA!X"&amp;MATCH(MID(COMPRAS!C6168,1,2)&amp;MID(COMPRAS!F6168,1,2)&amp;MID(COMPRAS!D6168,1,2),IVA!W:W,0)),"SIN COD.")</f>
        <v>0</v>
      </c>
      <c r="CH6268">
        <f ca="1">IFERROR(INDIRECT("IVA!Y"&amp;MATCH(MID(COMPRAS!C6168,1,2)&amp;MID(COMPRAS!F6168,1,2)&amp;MID(COMPRAS!D6168,1,2),IVA!W:W,0)),"SIN COD.")</f>
        <v>0</v>
      </c>
    </row>
    <row r="6269" spans="1:86" x14ac:dyDescent="0.25">
      <c r="A6269"/>
      <c r="B6269"/>
      <c r="D6269"/>
      <c r="AL6269">
        <f t="shared" si="679"/>
        <v>0</v>
      </c>
      <c r="AQ6269">
        <f t="shared" si="680"/>
        <v>0</v>
      </c>
      <c r="AR6269" t="str">
        <f>IFERROR(IF(OR(AP6269=338,AP6269=340,AP6269=341,AP6269=342,AP6269="342A",AP6269="342B"),PorcenRet(AP6269,AT6269,AU6269),INDEX(PORCENTAJEBUSCAR,MATCH(AP6269,CódigoRET,0),4)*1),"")</f>
        <v/>
      </c>
      <c r="AS6269">
        <f t="shared" si="681"/>
        <v>0</v>
      </c>
      <c r="BF6269" t="str">
        <f>IFERROR(IF(OR(BD6269=338,BD6269=340,BD6269=341,BD6269=342,BD6269="342A",BD6269="342B"),PorcenRet(BD6269,BH6269,BI6269),INDEX(PORCENTAJEBUSCAR,MATCH(BD6269,CódigoRET,0),4)*1),"")</f>
        <v/>
      </c>
      <c r="BG6269">
        <f t="shared" si="682"/>
        <v>0</v>
      </c>
      <c r="BO6269">
        <f t="shared" si="683"/>
        <v>0</v>
      </c>
      <c r="CC6269">
        <f t="shared" si="684"/>
        <v>0</v>
      </c>
      <c r="CD6269">
        <f t="shared" si="685"/>
        <v>0</v>
      </c>
      <c r="CG6269">
        <f ca="1">IFERROR(INDIRECT("IVA!X"&amp;MATCH(MID(COMPRAS!C6169,1,2)&amp;MID(COMPRAS!F6169,1,2)&amp;MID(COMPRAS!D6169,1,2),IVA!W:W,0)),"SIN COD.")</f>
        <v>0</v>
      </c>
      <c r="CH6269">
        <f ca="1">IFERROR(INDIRECT("IVA!Y"&amp;MATCH(MID(COMPRAS!C6169,1,2)&amp;MID(COMPRAS!F6169,1,2)&amp;MID(COMPRAS!D6169,1,2),IVA!W:W,0)),"SIN COD.")</f>
        <v>0</v>
      </c>
    </row>
    <row r="6270" spans="1:86" x14ac:dyDescent="0.25">
      <c r="A6270"/>
      <c r="B6270"/>
      <c r="D6270"/>
      <c r="AL6270">
        <f t="shared" si="679"/>
        <v>0</v>
      </c>
      <c r="AQ6270">
        <f t="shared" si="680"/>
        <v>0</v>
      </c>
      <c r="AR6270" t="str">
        <f>IFERROR(IF(OR(AP6270=338,AP6270=340,AP6270=341,AP6270=342,AP6270="342A",AP6270="342B"),PorcenRet(AP6270,AT6270,AU6270),INDEX(PORCENTAJEBUSCAR,MATCH(AP6270,CódigoRET,0),4)*1),"")</f>
        <v/>
      </c>
      <c r="AS6270">
        <f t="shared" si="681"/>
        <v>0</v>
      </c>
      <c r="BF6270" t="str">
        <f>IFERROR(IF(OR(BD6270=338,BD6270=340,BD6270=341,BD6270=342,BD6270="342A",BD6270="342B"),PorcenRet(BD6270,BH6270,BI6270),INDEX(PORCENTAJEBUSCAR,MATCH(BD6270,CódigoRET,0),4)*1),"")</f>
        <v/>
      </c>
      <c r="BG6270">
        <f t="shared" si="682"/>
        <v>0</v>
      </c>
      <c r="BO6270">
        <f t="shared" si="683"/>
        <v>0</v>
      </c>
      <c r="CC6270">
        <f t="shared" si="684"/>
        <v>0</v>
      </c>
      <c r="CD6270">
        <f t="shared" si="685"/>
        <v>0</v>
      </c>
      <c r="CG6270">
        <f ca="1">IFERROR(INDIRECT("IVA!X"&amp;MATCH(MID(COMPRAS!C6170,1,2)&amp;MID(COMPRAS!F6170,1,2)&amp;MID(COMPRAS!D6170,1,2),IVA!W:W,0)),"SIN COD.")</f>
        <v>0</v>
      </c>
      <c r="CH6270">
        <f ca="1">IFERROR(INDIRECT("IVA!Y"&amp;MATCH(MID(COMPRAS!C6170,1,2)&amp;MID(COMPRAS!F6170,1,2)&amp;MID(COMPRAS!D6170,1,2),IVA!W:W,0)),"SIN COD.")</f>
        <v>0</v>
      </c>
    </row>
    <row r="6271" spans="1:86" x14ac:dyDescent="0.25">
      <c r="A6271"/>
      <c r="B6271"/>
      <c r="D6271"/>
      <c r="AL6271">
        <f t="shared" si="679"/>
        <v>0</v>
      </c>
      <c r="AQ6271">
        <f t="shared" si="680"/>
        <v>0</v>
      </c>
      <c r="AR6271" t="str">
        <f>IFERROR(IF(OR(AP6271=338,AP6271=340,AP6271=341,AP6271=342,AP6271="342A",AP6271="342B"),PorcenRet(AP6271,AT6271,AU6271),INDEX(PORCENTAJEBUSCAR,MATCH(AP6271,CódigoRET,0),4)*1),"")</f>
        <v/>
      </c>
      <c r="AS6271">
        <f t="shared" si="681"/>
        <v>0</v>
      </c>
      <c r="BF6271" t="str">
        <f>IFERROR(IF(OR(BD6271=338,BD6271=340,BD6271=341,BD6271=342,BD6271="342A",BD6271="342B"),PorcenRet(BD6271,BH6271,BI6271),INDEX(PORCENTAJEBUSCAR,MATCH(BD6271,CódigoRET,0),4)*1),"")</f>
        <v/>
      </c>
      <c r="BG6271">
        <f t="shared" si="682"/>
        <v>0</v>
      </c>
      <c r="BO6271">
        <f t="shared" si="683"/>
        <v>0</v>
      </c>
      <c r="CC6271">
        <f t="shared" si="684"/>
        <v>0</v>
      </c>
      <c r="CD6271">
        <f t="shared" si="685"/>
        <v>0</v>
      </c>
      <c r="CG6271">
        <f ca="1">IFERROR(INDIRECT("IVA!X"&amp;MATCH(MID(COMPRAS!C6171,1,2)&amp;MID(COMPRAS!F6171,1,2)&amp;MID(COMPRAS!D6171,1,2),IVA!W:W,0)),"SIN COD.")</f>
        <v>0</v>
      </c>
      <c r="CH6271">
        <f ca="1">IFERROR(INDIRECT("IVA!Y"&amp;MATCH(MID(COMPRAS!C6171,1,2)&amp;MID(COMPRAS!F6171,1,2)&amp;MID(COMPRAS!D6171,1,2),IVA!W:W,0)),"SIN COD.")</f>
        <v>0</v>
      </c>
    </row>
    <row r="6272" spans="1:86" x14ac:dyDescent="0.25">
      <c r="A6272"/>
      <c r="B6272"/>
      <c r="D6272"/>
      <c r="AL6272">
        <f t="shared" si="679"/>
        <v>0</v>
      </c>
      <c r="AQ6272">
        <f t="shared" si="680"/>
        <v>0</v>
      </c>
      <c r="AR6272" t="str">
        <f>IFERROR(IF(OR(AP6272=338,AP6272=340,AP6272=341,AP6272=342,AP6272="342A",AP6272="342B"),PorcenRet(AP6272,AT6272,AU6272),INDEX(PORCENTAJEBUSCAR,MATCH(AP6272,CódigoRET,0),4)*1),"")</f>
        <v/>
      </c>
      <c r="AS6272">
        <f t="shared" si="681"/>
        <v>0</v>
      </c>
      <c r="BF6272" t="str">
        <f>IFERROR(IF(OR(BD6272=338,BD6272=340,BD6272=341,BD6272=342,BD6272="342A",BD6272="342B"),PorcenRet(BD6272,BH6272,BI6272),INDEX(PORCENTAJEBUSCAR,MATCH(BD6272,CódigoRET,0),4)*1),"")</f>
        <v/>
      </c>
      <c r="BG6272">
        <f t="shared" si="682"/>
        <v>0</v>
      </c>
      <c r="BO6272">
        <f t="shared" si="683"/>
        <v>0</v>
      </c>
      <c r="CC6272">
        <f t="shared" si="684"/>
        <v>0</v>
      </c>
      <c r="CD6272">
        <f t="shared" si="685"/>
        <v>0</v>
      </c>
      <c r="CG6272">
        <f ca="1">IFERROR(INDIRECT("IVA!X"&amp;MATCH(MID(COMPRAS!C6172,1,2)&amp;MID(COMPRAS!F6172,1,2)&amp;MID(COMPRAS!D6172,1,2),IVA!W:W,0)),"SIN COD.")</f>
        <v>0</v>
      </c>
      <c r="CH6272">
        <f ca="1">IFERROR(INDIRECT("IVA!Y"&amp;MATCH(MID(COMPRAS!C6172,1,2)&amp;MID(COMPRAS!F6172,1,2)&amp;MID(COMPRAS!D6172,1,2),IVA!W:W,0)),"SIN COD.")</f>
        <v>0</v>
      </c>
    </row>
    <row r="6273" spans="1:86" x14ac:dyDescent="0.25">
      <c r="A6273"/>
      <c r="B6273"/>
      <c r="D6273"/>
      <c r="AL6273">
        <f t="shared" si="679"/>
        <v>0</v>
      </c>
      <c r="AQ6273">
        <f t="shared" si="680"/>
        <v>0</v>
      </c>
      <c r="AR6273" t="str">
        <f>IFERROR(IF(OR(AP6273=338,AP6273=340,AP6273=341,AP6273=342,AP6273="342A",AP6273="342B"),PorcenRet(AP6273,AT6273,AU6273),INDEX(PORCENTAJEBUSCAR,MATCH(AP6273,CódigoRET,0),4)*1),"")</f>
        <v/>
      </c>
      <c r="AS6273">
        <f t="shared" si="681"/>
        <v>0</v>
      </c>
      <c r="BF6273" t="str">
        <f>IFERROR(IF(OR(BD6273=338,BD6273=340,BD6273=341,BD6273=342,BD6273="342A",BD6273="342B"),PorcenRet(BD6273,BH6273,BI6273),INDEX(PORCENTAJEBUSCAR,MATCH(BD6273,CódigoRET,0),4)*1),"")</f>
        <v/>
      </c>
      <c r="BG6273">
        <f t="shared" si="682"/>
        <v>0</v>
      </c>
      <c r="BO6273">
        <f t="shared" si="683"/>
        <v>0</v>
      </c>
      <c r="CC6273">
        <f t="shared" si="684"/>
        <v>0</v>
      </c>
      <c r="CD6273">
        <f t="shared" si="685"/>
        <v>0</v>
      </c>
      <c r="CG6273">
        <f ca="1">IFERROR(INDIRECT("IVA!X"&amp;MATCH(MID(COMPRAS!C6173,1,2)&amp;MID(COMPRAS!F6173,1,2)&amp;MID(COMPRAS!D6173,1,2),IVA!W:W,0)),"SIN COD.")</f>
        <v>0</v>
      </c>
      <c r="CH6273">
        <f ca="1">IFERROR(INDIRECT("IVA!Y"&amp;MATCH(MID(COMPRAS!C6173,1,2)&amp;MID(COMPRAS!F6173,1,2)&amp;MID(COMPRAS!D6173,1,2),IVA!W:W,0)),"SIN COD.")</f>
        <v>0</v>
      </c>
    </row>
    <row r="6274" spans="1:86" x14ac:dyDescent="0.25">
      <c r="A6274"/>
      <c r="B6274"/>
      <c r="D6274"/>
      <c r="AL6274">
        <f t="shared" ref="AL6274:AL6337" si="686">O6274+P6274+Q6274+R6274+S6274+T6274+U6274+V6274</f>
        <v>0</v>
      </c>
      <c r="AQ6274">
        <f t="shared" ref="AQ6274:AQ6337" si="687">+P6274+Q6274+R6274+S6274-BE6274-BQ6274-BW6274+O6274</f>
        <v>0</v>
      </c>
      <c r="AR6274" t="str">
        <f>IFERROR(IF(OR(AP6274=338,AP6274=340,AP6274=341,AP6274=342,AP6274="342A",AP6274="342B"),PorcenRet(AP6274,AT6274,AU6274),INDEX(PORCENTAJEBUSCAR,MATCH(AP6274,CódigoRET,0),4)*1),"")</f>
        <v/>
      </c>
      <c r="AS6274">
        <f t="shared" ref="AS6274:AS6337" si="688">ROUND(IF(AP6274="",0,AQ6274*(AR6274/100)),2)</f>
        <v>0</v>
      </c>
      <c r="BF6274" t="str">
        <f>IFERROR(IF(OR(BD6274=338,BD6274=340,BD6274=341,BD6274=342,BD6274="342A",BD6274="342B"),PorcenRet(BD6274,BH6274,BI6274),INDEX(PORCENTAJEBUSCAR,MATCH(BD6274,CódigoRET,0),4)*1),"")</f>
        <v/>
      </c>
      <c r="BG6274">
        <f t="shared" ref="BG6274:BG6337" si="689">ROUND(IF(BD6274="",0,BE6274*(BF6274/100)),2)</f>
        <v>0</v>
      </c>
      <c r="BO6274">
        <f t="shared" ref="BO6274:BO6337" si="690">IF(MID(F6274,1,2)="41",SUM(O6274:S6274),0)</f>
        <v>0</v>
      </c>
      <c r="CC6274">
        <f t="shared" ref="CC6274:CC6337" si="691">O6274+P6274+Q6274+R6274+S6274</f>
        <v>0</v>
      </c>
      <c r="CD6274">
        <f t="shared" ref="CD6274:CD6337" si="692">T6274+U6274</f>
        <v>0</v>
      </c>
      <c r="CG6274">
        <f ca="1">IFERROR(INDIRECT("IVA!X"&amp;MATCH(MID(COMPRAS!C6174,1,2)&amp;MID(COMPRAS!F6174,1,2)&amp;MID(COMPRAS!D6174,1,2),IVA!W:W,0)),"SIN COD.")</f>
        <v>0</v>
      </c>
      <c r="CH6274">
        <f ca="1">IFERROR(INDIRECT("IVA!Y"&amp;MATCH(MID(COMPRAS!C6174,1,2)&amp;MID(COMPRAS!F6174,1,2)&amp;MID(COMPRAS!D6174,1,2),IVA!W:W,0)),"SIN COD.")</f>
        <v>0</v>
      </c>
    </row>
    <row r="6275" spans="1:86" x14ac:dyDescent="0.25">
      <c r="A6275"/>
      <c r="B6275"/>
      <c r="D6275"/>
      <c r="AL6275">
        <f t="shared" si="686"/>
        <v>0</v>
      </c>
      <c r="AQ6275">
        <f t="shared" si="687"/>
        <v>0</v>
      </c>
      <c r="AR6275" t="str">
        <f>IFERROR(IF(OR(AP6275=338,AP6275=340,AP6275=341,AP6275=342,AP6275="342A",AP6275="342B"),PorcenRet(AP6275,AT6275,AU6275),INDEX(PORCENTAJEBUSCAR,MATCH(AP6275,CódigoRET,0),4)*1),"")</f>
        <v/>
      </c>
      <c r="AS6275">
        <f t="shared" si="688"/>
        <v>0</v>
      </c>
      <c r="BF6275" t="str">
        <f>IFERROR(IF(OR(BD6275=338,BD6275=340,BD6275=341,BD6275=342,BD6275="342A",BD6275="342B"),PorcenRet(BD6275,BH6275,BI6275),INDEX(PORCENTAJEBUSCAR,MATCH(BD6275,CódigoRET,0),4)*1),"")</f>
        <v/>
      </c>
      <c r="BG6275">
        <f t="shared" si="689"/>
        <v>0</v>
      </c>
      <c r="BO6275">
        <f t="shared" si="690"/>
        <v>0</v>
      </c>
      <c r="CC6275">
        <f t="shared" si="691"/>
        <v>0</v>
      </c>
      <c r="CD6275">
        <f t="shared" si="692"/>
        <v>0</v>
      </c>
      <c r="CG6275">
        <f ca="1">IFERROR(INDIRECT("IVA!X"&amp;MATCH(MID(COMPRAS!C6175,1,2)&amp;MID(COMPRAS!F6175,1,2)&amp;MID(COMPRAS!D6175,1,2),IVA!W:W,0)),"SIN COD.")</f>
        <v>0</v>
      </c>
      <c r="CH6275">
        <f ca="1">IFERROR(INDIRECT("IVA!Y"&amp;MATCH(MID(COMPRAS!C6175,1,2)&amp;MID(COMPRAS!F6175,1,2)&amp;MID(COMPRAS!D6175,1,2),IVA!W:W,0)),"SIN COD.")</f>
        <v>0</v>
      </c>
    </row>
    <row r="6276" spans="1:86" x14ac:dyDescent="0.25">
      <c r="A6276"/>
      <c r="B6276"/>
      <c r="D6276"/>
      <c r="AL6276">
        <f t="shared" si="686"/>
        <v>0</v>
      </c>
      <c r="AQ6276">
        <f t="shared" si="687"/>
        <v>0</v>
      </c>
      <c r="AR6276" t="str">
        <f>IFERROR(IF(OR(AP6276=338,AP6276=340,AP6276=341,AP6276=342,AP6276="342A",AP6276="342B"),PorcenRet(AP6276,AT6276,AU6276),INDEX(PORCENTAJEBUSCAR,MATCH(AP6276,CódigoRET,0),4)*1),"")</f>
        <v/>
      </c>
      <c r="AS6276">
        <f t="shared" si="688"/>
        <v>0</v>
      </c>
      <c r="BF6276" t="str">
        <f>IFERROR(IF(OR(BD6276=338,BD6276=340,BD6276=341,BD6276=342,BD6276="342A",BD6276="342B"),PorcenRet(BD6276,BH6276,BI6276),INDEX(PORCENTAJEBUSCAR,MATCH(BD6276,CódigoRET,0),4)*1),"")</f>
        <v/>
      </c>
      <c r="BG6276">
        <f t="shared" si="689"/>
        <v>0</v>
      </c>
      <c r="BO6276">
        <f t="shared" si="690"/>
        <v>0</v>
      </c>
      <c r="CC6276">
        <f t="shared" si="691"/>
        <v>0</v>
      </c>
      <c r="CD6276">
        <f t="shared" si="692"/>
        <v>0</v>
      </c>
      <c r="CG6276">
        <f ca="1">IFERROR(INDIRECT("IVA!X"&amp;MATCH(MID(COMPRAS!C6176,1,2)&amp;MID(COMPRAS!F6176,1,2)&amp;MID(COMPRAS!D6176,1,2),IVA!W:W,0)),"SIN COD.")</f>
        <v>0</v>
      </c>
      <c r="CH6276">
        <f ca="1">IFERROR(INDIRECT("IVA!Y"&amp;MATCH(MID(COMPRAS!C6176,1,2)&amp;MID(COMPRAS!F6176,1,2)&amp;MID(COMPRAS!D6176,1,2),IVA!W:W,0)),"SIN COD.")</f>
        <v>0</v>
      </c>
    </row>
    <row r="6277" spans="1:86" x14ac:dyDescent="0.25">
      <c r="A6277"/>
      <c r="B6277"/>
      <c r="D6277"/>
      <c r="AL6277">
        <f t="shared" si="686"/>
        <v>0</v>
      </c>
      <c r="AQ6277">
        <f t="shared" si="687"/>
        <v>0</v>
      </c>
      <c r="AR6277" t="str">
        <f>IFERROR(IF(OR(AP6277=338,AP6277=340,AP6277=341,AP6277=342,AP6277="342A",AP6277="342B"),PorcenRet(AP6277,AT6277,AU6277),INDEX(PORCENTAJEBUSCAR,MATCH(AP6277,CódigoRET,0),4)*1),"")</f>
        <v/>
      </c>
      <c r="AS6277">
        <f t="shared" si="688"/>
        <v>0</v>
      </c>
      <c r="BF6277" t="str">
        <f>IFERROR(IF(OR(BD6277=338,BD6277=340,BD6277=341,BD6277=342,BD6277="342A",BD6277="342B"),PorcenRet(BD6277,BH6277,BI6277),INDEX(PORCENTAJEBUSCAR,MATCH(BD6277,CódigoRET,0),4)*1),"")</f>
        <v/>
      </c>
      <c r="BG6277">
        <f t="shared" si="689"/>
        <v>0</v>
      </c>
      <c r="BO6277">
        <f t="shared" si="690"/>
        <v>0</v>
      </c>
      <c r="CC6277">
        <f t="shared" si="691"/>
        <v>0</v>
      </c>
      <c r="CD6277">
        <f t="shared" si="692"/>
        <v>0</v>
      </c>
      <c r="CG6277">
        <f ca="1">IFERROR(INDIRECT("IVA!X"&amp;MATCH(MID(COMPRAS!C6177,1,2)&amp;MID(COMPRAS!F6177,1,2)&amp;MID(COMPRAS!D6177,1,2),IVA!W:W,0)),"SIN COD.")</f>
        <v>0</v>
      </c>
      <c r="CH6277">
        <f ca="1">IFERROR(INDIRECT("IVA!Y"&amp;MATCH(MID(COMPRAS!C6177,1,2)&amp;MID(COMPRAS!F6177,1,2)&amp;MID(COMPRAS!D6177,1,2),IVA!W:W,0)),"SIN COD.")</f>
        <v>0</v>
      </c>
    </row>
    <row r="6278" spans="1:86" x14ac:dyDescent="0.25">
      <c r="A6278"/>
      <c r="B6278"/>
      <c r="D6278"/>
      <c r="AL6278">
        <f t="shared" si="686"/>
        <v>0</v>
      </c>
      <c r="AQ6278">
        <f t="shared" si="687"/>
        <v>0</v>
      </c>
      <c r="AR6278" t="str">
        <f>IFERROR(IF(OR(AP6278=338,AP6278=340,AP6278=341,AP6278=342,AP6278="342A",AP6278="342B"),PorcenRet(AP6278,AT6278,AU6278),INDEX(PORCENTAJEBUSCAR,MATCH(AP6278,CódigoRET,0),4)*1),"")</f>
        <v/>
      </c>
      <c r="AS6278">
        <f t="shared" si="688"/>
        <v>0</v>
      </c>
      <c r="BF6278" t="str">
        <f>IFERROR(IF(OR(BD6278=338,BD6278=340,BD6278=341,BD6278=342,BD6278="342A",BD6278="342B"),PorcenRet(BD6278,BH6278,BI6278),INDEX(PORCENTAJEBUSCAR,MATCH(BD6278,CódigoRET,0),4)*1),"")</f>
        <v/>
      </c>
      <c r="BG6278">
        <f t="shared" si="689"/>
        <v>0</v>
      </c>
      <c r="BO6278">
        <f t="shared" si="690"/>
        <v>0</v>
      </c>
      <c r="CC6278">
        <f t="shared" si="691"/>
        <v>0</v>
      </c>
      <c r="CD6278">
        <f t="shared" si="692"/>
        <v>0</v>
      </c>
      <c r="CG6278">
        <f ca="1">IFERROR(INDIRECT("IVA!X"&amp;MATCH(MID(COMPRAS!C6178,1,2)&amp;MID(COMPRAS!F6178,1,2)&amp;MID(COMPRAS!D6178,1,2),IVA!W:W,0)),"SIN COD.")</f>
        <v>0</v>
      </c>
      <c r="CH6278">
        <f ca="1">IFERROR(INDIRECT("IVA!Y"&amp;MATCH(MID(COMPRAS!C6178,1,2)&amp;MID(COMPRAS!F6178,1,2)&amp;MID(COMPRAS!D6178,1,2),IVA!W:W,0)),"SIN COD.")</f>
        <v>0</v>
      </c>
    </row>
    <row r="6279" spans="1:86" x14ac:dyDescent="0.25">
      <c r="A6279"/>
      <c r="B6279"/>
      <c r="D6279"/>
      <c r="AL6279">
        <f t="shared" si="686"/>
        <v>0</v>
      </c>
      <c r="AQ6279">
        <f t="shared" si="687"/>
        <v>0</v>
      </c>
      <c r="AR6279" t="str">
        <f>IFERROR(IF(OR(AP6279=338,AP6279=340,AP6279=341,AP6279=342,AP6279="342A",AP6279="342B"),PorcenRet(AP6279,AT6279,AU6279),INDEX(PORCENTAJEBUSCAR,MATCH(AP6279,CódigoRET,0),4)*1),"")</f>
        <v/>
      </c>
      <c r="AS6279">
        <f t="shared" si="688"/>
        <v>0</v>
      </c>
      <c r="BF6279" t="str">
        <f>IFERROR(IF(OR(BD6279=338,BD6279=340,BD6279=341,BD6279=342,BD6279="342A",BD6279="342B"),PorcenRet(BD6279,BH6279,BI6279),INDEX(PORCENTAJEBUSCAR,MATCH(BD6279,CódigoRET,0),4)*1),"")</f>
        <v/>
      </c>
      <c r="BG6279">
        <f t="shared" si="689"/>
        <v>0</v>
      </c>
      <c r="BO6279">
        <f t="shared" si="690"/>
        <v>0</v>
      </c>
      <c r="CC6279">
        <f t="shared" si="691"/>
        <v>0</v>
      </c>
      <c r="CD6279">
        <f t="shared" si="692"/>
        <v>0</v>
      </c>
      <c r="CG6279">
        <f ca="1">IFERROR(INDIRECT("IVA!X"&amp;MATCH(MID(COMPRAS!C6179,1,2)&amp;MID(COMPRAS!F6179,1,2)&amp;MID(COMPRAS!D6179,1,2),IVA!W:W,0)),"SIN COD.")</f>
        <v>0</v>
      </c>
      <c r="CH6279">
        <f ca="1">IFERROR(INDIRECT("IVA!Y"&amp;MATCH(MID(COMPRAS!C6179,1,2)&amp;MID(COMPRAS!F6179,1,2)&amp;MID(COMPRAS!D6179,1,2),IVA!W:W,0)),"SIN COD.")</f>
        <v>0</v>
      </c>
    </row>
    <row r="6280" spans="1:86" x14ac:dyDescent="0.25">
      <c r="A6280"/>
      <c r="B6280"/>
      <c r="D6280"/>
      <c r="AL6280">
        <f t="shared" si="686"/>
        <v>0</v>
      </c>
      <c r="AQ6280">
        <f t="shared" si="687"/>
        <v>0</v>
      </c>
      <c r="AR6280" t="str">
        <f>IFERROR(IF(OR(AP6280=338,AP6280=340,AP6280=341,AP6280=342,AP6280="342A",AP6280="342B"),PorcenRet(AP6280,AT6280,AU6280),INDEX(PORCENTAJEBUSCAR,MATCH(AP6280,CódigoRET,0),4)*1),"")</f>
        <v/>
      </c>
      <c r="AS6280">
        <f t="shared" si="688"/>
        <v>0</v>
      </c>
      <c r="BF6280" t="str">
        <f>IFERROR(IF(OR(BD6280=338,BD6280=340,BD6280=341,BD6280=342,BD6280="342A",BD6280="342B"),PorcenRet(BD6280,BH6280,BI6280),INDEX(PORCENTAJEBUSCAR,MATCH(BD6280,CódigoRET,0),4)*1),"")</f>
        <v/>
      </c>
      <c r="BG6280">
        <f t="shared" si="689"/>
        <v>0</v>
      </c>
      <c r="BO6280">
        <f t="shared" si="690"/>
        <v>0</v>
      </c>
      <c r="CC6280">
        <f t="shared" si="691"/>
        <v>0</v>
      </c>
      <c r="CD6280">
        <f t="shared" si="692"/>
        <v>0</v>
      </c>
      <c r="CG6280">
        <f ca="1">IFERROR(INDIRECT("IVA!X"&amp;MATCH(MID(COMPRAS!C6180,1,2)&amp;MID(COMPRAS!F6180,1,2)&amp;MID(COMPRAS!D6180,1,2),IVA!W:W,0)),"SIN COD.")</f>
        <v>0</v>
      </c>
      <c r="CH6280">
        <f ca="1">IFERROR(INDIRECT("IVA!Y"&amp;MATCH(MID(COMPRAS!C6180,1,2)&amp;MID(COMPRAS!F6180,1,2)&amp;MID(COMPRAS!D6180,1,2),IVA!W:W,0)),"SIN COD.")</f>
        <v>0</v>
      </c>
    </row>
    <row r="6281" spans="1:86" x14ac:dyDescent="0.25">
      <c r="A6281"/>
      <c r="B6281"/>
      <c r="D6281"/>
      <c r="AL6281">
        <f t="shared" si="686"/>
        <v>0</v>
      </c>
      <c r="AQ6281">
        <f t="shared" si="687"/>
        <v>0</v>
      </c>
      <c r="AR6281" t="str">
        <f>IFERROR(IF(OR(AP6281=338,AP6281=340,AP6281=341,AP6281=342,AP6281="342A",AP6281="342B"),PorcenRet(AP6281,AT6281,AU6281),INDEX(PORCENTAJEBUSCAR,MATCH(AP6281,CódigoRET,0),4)*1),"")</f>
        <v/>
      </c>
      <c r="AS6281">
        <f t="shared" si="688"/>
        <v>0</v>
      </c>
      <c r="BF6281" t="str">
        <f>IFERROR(IF(OR(BD6281=338,BD6281=340,BD6281=341,BD6281=342,BD6281="342A",BD6281="342B"),PorcenRet(BD6281,BH6281,BI6281),INDEX(PORCENTAJEBUSCAR,MATCH(BD6281,CódigoRET,0),4)*1),"")</f>
        <v/>
      </c>
      <c r="BG6281">
        <f t="shared" si="689"/>
        <v>0</v>
      </c>
      <c r="BO6281">
        <f t="shared" si="690"/>
        <v>0</v>
      </c>
      <c r="CC6281">
        <f t="shared" si="691"/>
        <v>0</v>
      </c>
      <c r="CD6281">
        <f t="shared" si="692"/>
        <v>0</v>
      </c>
      <c r="CG6281">
        <f ca="1">IFERROR(INDIRECT("IVA!X"&amp;MATCH(MID(COMPRAS!C6181,1,2)&amp;MID(COMPRAS!F6181,1,2)&amp;MID(COMPRAS!D6181,1,2),IVA!W:W,0)),"SIN COD.")</f>
        <v>0</v>
      </c>
      <c r="CH6281">
        <f ca="1">IFERROR(INDIRECT("IVA!Y"&amp;MATCH(MID(COMPRAS!C6181,1,2)&amp;MID(COMPRAS!F6181,1,2)&amp;MID(COMPRAS!D6181,1,2),IVA!W:W,0)),"SIN COD.")</f>
        <v>0</v>
      </c>
    </row>
    <row r="6282" spans="1:86" x14ac:dyDescent="0.25">
      <c r="A6282"/>
      <c r="B6282"/>
      <c r="D6282"/>
      <c r="AL6282">
        <f t="shared" si="686"/>
        <v>0</v>
      </c>
      <c r="AQ6282">
        <f t="shared" si="687"/>
        <v>0</v>
      </c>
      <c r="AR6282" t="str">
        <f>IFERROR(IF(OR(AP6282=338,AP6282=340,AP6282=341,AP6282=342,AP6282="342A",AP6282="342B"),PorcenRet(AP6282,AT6282,AU6282),INDEX(PORCENTAJEBUSCAR,MATCH(AP6282,CódigoRET,0),4)*1),"")</f>
        <v/>
      </c>
      <c r="AS6282">
        <f t="shared" si="688"/>
        <v>0</v>
      </c>
      <c r="BF6282" t="str">
        <f>IFERROR(IF(OR(BD6282=338,BD6282=340,BD6282=341,BD6282=342,BD6282="342A",BD6282="342B"),PorcenRet(BD6282,BH6282,BI6282),INDEX(PORCENTAJEBUSCAR,MATCH(BD6282,CódigoRET,0),4)*1),"")</f>
        <v/>
      </c>
      <c r="BG6282">
        <f t="shared" si="689"/>
        <v>0</v>
      </c>
      <c r="BO6282">
        <f t="shared" si="690"/>
        <v>0</v>
      </c>
      <c r="CC6282">
        <f t="shared" si="691"/>
        <v>0</v>
      </c>
      <c r="CD6282">
        <f t="shared" si="692"/>
        <v>0</v>
      </c>
      <c r="CG6282">
        <f ca="1">IFERROR(INDIRECT("IVA!X"&amp;MATCH(MID(COMPRAS!C6182,1,2)&amp;MID(COMPRAS!F6182,1,2)&amp;MID(COMPRAS!D6182,1,2),IVA!W:W,0)),"SIN COD.")</f>
        <v>0</v>
      </c>
      <c r="CH6282">
        <f ca="1">IFERROR(INDIRECT("IVA!Y"&amp;MATCH(MID(COMPRAS!C6182,1,2)&amp;MID(COMPRAS!F6182,1,2)&amp;MID(COMPRAS!D6182,1,2),IVA!W:W,0)),"SIN COD.")</f>
        <v>0</v>
      </c>
    </row>
    <row r="6283" spans="1:86" x14ac:dyDescent="0.25">
      <c r="A6283"/>
      <c r="B6283"/>
      <c r="D6283"/>
      <c r="AL6283">
        <f t="shared" si="686"/>
        <v>0</v>
      </c>
      <c r="AQ6283">
        <f t="shared" si="687"/>
        <v>0</v>
      </c>
      <c r="AR6283" t="str">
        <f>IFERROR(IF(OR(AP6283=338,AP6283=340,AP6283=341,AP6283=342,AP6283="342A",AP6283="342B"),PorcenRet(AP6283,AT6283,AU6283),INDEX(PORCENTAJEBUSCAR,MATCH(AP6283,CódigoRET,0),4)*1),"")</f>
        <v/>
      </c>
      <c r="AS6283">
        <f t="shared" si="688"/>
        <v>0</v>
      </c>
      <c r="BF6283" t="str">
        <f>IFERROR(IF(OR(BD6283=338,BD6283=340,BD6283=341,BD6283=342,BD6283="342A",BD6283="342B"),PorcenRet(BD6283,BH6283,BI6283),INDEX(PORCENTAJEBUSCAR,MATCH(BD6283,CódigoRET,0),4)*1),"")</f>
        <v/>
      </c>
      <c r="BG6283">
        <f t="shared" si="689"/>
        <v>0</v>
      </c>
      <c r="BO6283">
        <f t="shared" si="690"/>
        <v>0</v>
      </c>
      <c r="CC6283">
        <f t="shared" si="691"/>
        <v>0</v>
      </c>
      <c r="CD6283">
        <f t="shared" si="692"/>
        <v>0</v>
      </c>
      <c r="CG6283">
        <f ca="1">IFERROR(INDIRECT("IVA!X"&amp;MATCH(MID(COMPRAS!C6183,1,2)&amp;MID(COMPRAS!F6183,1,2)&amp;MID(COMPRAS!D6183,1,2),IVA!W:W,0)),"SIN COD.")</f>
        <v>0</v>
      </c>
      <c r="CH6283">
        <f ca="1">IFERROR(INDIRECT("IVA!Y"&amp;MATCH(MID(COMPRAS!C6183,1,2)&amp;MID(COMPRAS!F6183,1,2)&amp;MID(COMPRAS!D6183,1,2),IVA!W:W,0)),"SIN COD.")</f>
        <v>0</v>
      </c>
    </row>
    <row r="6284" spans="1:86" x14ac:dyDescent="0.25">
      <c r="A6284"/>
      <c r="B6284"/>
      <c r="D6284"/>
      <c r="AL6284">
        <f t="shared" si="686"/>
        <v>0</v>
      </c>
      <c r="AQ6284">
        <f t="shared" si="687"/>
        <v>0</v>
      </c>
      <c r="AR6284" t="str">
        <f>IFERROR(IF(OR(AP6284=338,AP6284=340,AP6284=341,AP6284=342,AP6284="342A",AP6284="342B"),PorcenRet(AP6284,AT6284,AU6284),INDEX(PORCENTAJEBUSCAR,MATCH(AP6284,CódigoRET,0),4)*1),"")</f>
        <v/>
      </c>
      <c r="AS6284">
        <f t="shared" si="688"/>
        <v>0</v>
      </c>
      <c r="BF6284" t="str">
        <f>IFERROR(IF(OR(BD6284=338,BD6284=340,BD6284=341,BD6284=342,BD6284="342A",BD6284="342B"),PorcenRet(BD6284,BH6284,BI6284),INDEX(PORCENTAJEBUSCAR,MATCH(BD6284,CódigoRET,0),4)*1),"")</f>
        <v/>
      </c>
      <c r="BG6284">
        <f t="shared" si="689"/>
        <v>0</v>
      </c>
      <c r="BO6284">
        <f t="shared" si="690"/>
        <v>0</v>
      </c>
      <c r="CC6284">
        <f t="shared" si="691"/>
        <v>0</v>
      </c>
      <c r="CD6284">
        <f t="shared" si="692"/>
        <v>0</v>
      </c>
      <c r="CG6284">
        <f ca="1">IFERROR(INDIRECT("IVA!X"&amp;MATCH(MID(COMPRAS!C6184,1,2)&amp;MID(COMPRAS!F6184,1,2)&amp;MID(COMPRAS!D6184,1,2),IVA!W:W,0)),"SIN COD.")</f>
        <v>0</v>
      </c>
      <c r="CH6284">
        <f ca="1">IFERROR(INDIRECT("IVA!Y"&amp;MATCH(MID(COMPRAS!C6184,1,2)&amp;MID(COMPRAS!F6184,1,2)&amp;MID(COMPRAS!D6184,1,2),IVA!W:W,0)),"SIN COD.")</f>
        <v>0</v>
      </c>
    </row>
    <row r="6285" spans="1:86" x14ac:dyDescent="0.25">
      <c r="A6285"/>
      <c r="B6285"/>
      <c r="D6285"/>
      <c r="AL6285">
        <f t="shared" si="686"/>
        <v>0</v>
      </c>
      <c r="AQ6285">
        <f t="shared" si="687"/>
        <v>0</v>
      </c>
      <c r="AR6285" t="str">
        <f>IFERROR(IF(OR(AP6285=338,AP6285=340,AP6285=341,AP6285=342,AP6285="342A",AP6285="342B"),PorcenRet(AP6285,AT6285,AU6285),INDEX(PORCENTAJEBUSCAR,MATCH(AP6285,CódigoRET,0),4)*1),"")</f>
        <v/>
      </c>
      <c r="AS6285">
        <f t="shared" si="688"/>
        <v>0</v>
      </c>
      <c r="BF6285" t="str">
        <f>IFERROR(IF(OR(BD6285=338,BD6285=340,BD6285=341,BD6285=342,BD6285="342A",BD6285="342B"),PorcenRet(BD6285,BH6285,BI6285),INDEX(PORCENTAJEBUSCAR,MATCH(BD6285,CódigoRET,0),4)*1),"")</f>
        <v/>
      </c>
      <c r="BG6285">
        <f t="shared" si="689"/>
        <v>0</v>
      </c>
      <c r="BO6285">
        <f t="shared" si="690"/>
        <v>0</v>
      </c>
      <c r="CC6285">
        <f t="shared" si="691"/>
        <v>0</v>
      </c>
      <c r="CD6285">
        <f t="shared" si="692"/>
        <v>0</v>
      </c>
      <c r="CG6285">
        <f ca="1">IFERROR(INDIRECT("IVA!X"&amp;MATCH(MID(COMPRAS!C6185,1,2)&amp;MID(COMPRAS!F6185,1,2)&amp;MID(COMPRAS!D6185,1,2),IVA!W:W,0)),"SIN COD.")</f>
        <v>0</v>
      </c>
      <c r="CH6285">
        <f ca="1">IFERROR(INDIRECT("IVA!Y"&amp;MATCH(MID(COMPRAS!C6185,1,2)&amp;MID(COMPRAS!F6185,1,2)&amp;MID(COMPRAS!D6185,1,2),IVA!W:W,0)),"SIN COD.")</f>
        <v>0</v>
      </c>
    </row>
    <row r="6286" spans="1:86" x14ac:dyDescent="0.25">
      <c r="A6286"/>
      <c r="B6286"/>
      <c r="D6286"/>
      <c r="AL6286">
        <f t="shared" si="686"/>
        <v>0</v>
      </c>
      <c r="AQ6286">
        <f t="shared" si="687"/>
        <v>0</v>
      </c>
      <c r="AR6286" t="str">
        <f>IFERROR(IF(OR(AP6286=338,AP6286=340,AP6286=341,AP6286=342,AP6286="342A",AP6286="342B"),PorcenRet(AP6286,AT6286,AU6286),INDEX(PORCENTAJEBUSCAR,MATCH(AP6286,CódigoRET,0),4)*1),"")</f>
        <v/>
      </c>
      <c r="AS6286">
        <f t="shared" si="688"/>
        <v>0</v>
      </c>
      <c r="BF6286" t="str">
        <f>IFERROR(IF(OR(BD6286=338,BD6286=340,BD6286=341,BD6286=342,BD6286="342A",BD6286="342B"),PorcenRet(BD6286,BH6286,BI6286),INDEX(PORCENTAJEBUSCAR,MATCH(BD6286,CódigoRET,0),4)*1),"")</f>
        <v/>
      </c>
      <c r="BG6286">
        <f t="shared" si="689"/>
        <v>0</v>
      </c>
      <c r="BO6286">
        <f t="shared" si="690"/>
        <v>0</v>
      </c>
      <c r="CC6286">
        <f t="shared" si="691"/>
        <v>0</v>
      </c>
      <c r="CD6286">
        <f t="shared" si="692"/>
        <v>0</v>
      </c>
      <c r="CG6286">
        <f ca="1">IFERROR(INDIRECT("IVA!X"&amp;MATCH(MID(COMPRAS!C6186,1,2)&amp;MID(COMPRAS!F6186,1,2)&amp;MID(COMPRAS!D6186,1,2),IVA!W:W,0)),"SIN COD.")</f>
        <v>0</v>
      </c>
      <c r="CH6286">
        <f ca="1">IFERROR(INDIRECT("IVA!Y"&amp;MATCH(MID(COMPRAS!C6186,1,2)&amp;MID(COMPRAS!F6186,1,2)&amp;MID(COMPRAS!D6186,1,2),IVA!W:W,0)),"SIN COD.")</f>
        <v>0</v>
      </c>
    </row>
    <row r="6287" spans="1:86" x14ac:dyDescent="0.25">
      <c r="A6287"/>
      <c r="B6287"/>
      <c r="D6287"/>
      <c r="AL6287">
        <f t="shared" si="686"/>
        <v>0</v>
      </c>
      <c r="AQ6287">
        <f t="shared" si="687"/>
        <v>0</v>
      </c>
      <c r="AR6287" t="str">
        <f>IFERROR(IF(OR(AP6287=338,AP6287=340,AP6287=341,AP6287=342,AP6287="342A",AP6287="342B"),PorcenRet(AP6287,AT6287,AU6287),INDEX(PORCENTAJEBUSCAR,MATCH(AP6287,CódigoRET,0),4)*1),"")</f>
        <v/>
      </c>
      <c r="AS6287">
        <f t="shared" si="688"/>
        <v>0</v>
      </c>
      <c r="BF6287" t="str">
        <f>IFERROR(IF(OR(BD6287=338,BD6287=340,BD6287=341,BD6287=342,BD6287="342A",BD6287="342B"),PorcenRet(BD6287,BH6287,BI6287),INDEX(PORCENTAJEBUSCAR,MATCH(BD6287,CódigoRET,0),4)*1),"")</f>
        <v/>
      </c>
      <c r="BG6287">
        <f t="shared" si="689"/>
        <v>0</v>
      </c>
      <c r="BO6287">
        <f t="shared" si="690"/>
        <v>0</v>
      </c>
      <c r="CC6287">
        <f t="shared" si="691"/>
        <v>0</v>
      </c>
      <c r="CD6287">
        <f t="shared" si="692"/>
        <v>0</v>
      </c>
      <c r="CG6287">
        <f ca="1">IFERROR(INDIRECT("IVA!X"&amp;MATCH(MID(COMPRAS!C6187,1,2)&amp;MID(COMPRAS!F6187,1,2)&amp;MID(COMPRAS!D6187,1,2),IVA!W:W,0)),"SIN COD.")</f>
        <v>0</v>
      </c>
      <c r="CH6287">
        <f ca="1">IFERROR(INDIRECT("IVA!Y"&amp;MATCH(MID(COMPRAS!C6187,1,2)&amp;MID(COMPRAS!F6187,1,2)&amp;MID(COMPRAS!D6187,1,2),IVA!W:W,0)),"SIN COD.")</f>
        <v>0</v>
      </c>
    </row>
    <row r="6288" spans="1:86" x14ac:dyDescent="0.25">
      <c r="A6288"/>
      <c r="B6288"/>
      <c r="D6288"/>
      <c r="AL6288">
        <f t="shared" si="686"/>
        <v>0</v>
      </c>
      <c r="AQ6288">
        <f t="shared" si="687"/>
        <v>0</v>
      </c>
      <c r="AR6288" t="str">
        <f>IFERROR(IF(OR(AP6288=338,AP6288=340,AP6288=341,AP6288=342,AP6288="342A",AP6288="342B"),PorcenRet(AP6288,AT6288,AU6288),INDEX(PORCENTAJEBUSCAR,MATCH(AP6288,CódigoRET,0),4)*1),"")</f>
        <v/>
      </c>
      <c r="AS6288">
        <f t="shared" si="688"/>
        <v>0</v>
      </c>
      <c r="BF6288" t="str">
        <f>IFERROR(IF(OR(BD6288=338,BD6288=340,BD6288=341,BD6288=342,BD6288="342A",BD6288="342B"),PorcenRet(BD6288,BH6288,BI6288),INDEX(PORCENTAJEBUSCAR,MATCH(BD6288,CódigoRET,0),4)*1),"")</f>
        <v/>
      </c>
      <c r="BG6288">
        <f t="shared" si="689"/>
        <v>0</v>
      </c>
      <c r="BO6288">
        <f t="shared" si="690"/>
        <v>0</v>
      </c>
      <c r="CC6288">
        <f t="shared" si="691"/>
        <v>0</v>
      </c>
      <c r="CD6288">
        <f t="shared" si="692"/>
        <v>0</v>
      </c>
      <c r="CG6288">
        <f ca="1">IFERROR(INDIRECT("IVA!X"&amp;MATCH(MID(COMPRAS!C6188,1,2)&amp;MID(COMPRAS!F6188,1,2)&amp;MID(COMPRAS!D6188,1,2),IVA!W:W,0)),"SIN COD.")</f>
        <v>0</v>
      </c>
      <c r="CH6288">
        <f ca="1">IFERROR(INDIRECT("IVA!Y"&amp;MATCH(MID(COMPRAS!C6188,1,2)&amp;MID(COMPRAS!F6188,1,2)&amp;MID(COMPRAS!D6188,1,2),IVA!W:W,0)),"SIN COD.")</f>
        <v>0</v>
      </c>
    </row>
    <row r="6289" spans="1:86" x14ac:dyDescent="0.25">
      <c r="A6289"/>
      <c r="B6289"/>
      <c r="D6289"/>
      <c r="AL6289">
        <f t="shared" si="686"/>
        <v>0</v>
      </c>
      <c r="AQ6289">
        <f t="shared" si="687"/>
        <v>0</v>
      </c>
      <c r="AR6289" t="str">
        <f>IFERROR(IF(OR(AP6289=338,AP6289=340,AP6289=341,AP6289=342,AP6289="342A",AP6289="342B"),PorcenRet(AP6289,AT6289,AU6289),INDEX(PORCENTAJEBUSCAR,MATCH(AP6289,CódigoRET,0),4)*1),"")</f>
        <v/>
      </c>
      <c r="AS6289">
        <f t="shared" si="688"/>
        <v>0</v>
      </c>
      <c r="BF6289" t="str">
        <f>IFERROR(IF(OR(BD6289=338,BD6289=340,BD6289=341,BD6289=342,BD6289="342A",BD6289="342B"),PorcenRet(BD6289,BH6289,BI6289),INDEX(PORCENTAJEBUSCAR,MATCH(BD6289,CódigoRET,0),4)*1),"")</f>
        <v/>
      </c>
      <c r="BG6289">
        <f t="shared" si="689"/>
        <v>0</v>
      </c>
      <c r="BO6289">
        <f t="shared" si="690"/>
        <v>0</v>
      </c>
      <c r="CC6289">
        <f t="shared" si="691"/>
        <v>0</v>
      </c>
      <c r="CD6289">
        <f t="shared" si="692"/>
        <v>0</v>
      </c>
      <c r="CG6289">
        <f ca="1">IFERROR(INDIRECT("IVA!X"&amp;MATCH(MID(COMPRAS!C6189,1,2)&amp;MID(COMPRAS!F6189,1,2)&amp;MID(COMPRAS!D6189,1,2),IVA!W:W,0)),"SIN COD.")</f>
        <v>0</v>
      </c>
      <c r="CH6289">
        <f ca="1">IFERROR(INDIRECT("IVA!Y"&amp;MATCH(MID(COMPRAS!C6189,1,2)&amp;MID(COMPRAS!F6189,1,2)&amp;MID(COMPRAS!D6189,1,2),IVA!W:W,0)),"SIN COD.")</f>
        <v>0</v>
      </c>
    </row>
    <row r="6290" spans="1:86" x14ac:dyDescent="0.25">
      <c r="A6290"/>
      <c r="B6290"/>
      <c r="D6290"/>
      <c r="AL6290">
        <f t="shared" si="686"/>
        <v>0</v>
      </c>
      <c r="AQ6290">
        <f t="shared" si="687"/>
        <v>0</v>
      </c>
      <c r="AR6290" t="str">
        <f>IFERROR(IF(OR(AP6290=338,AP6290=340,AP6290=341,AP6290=342,AP6290="342A",AP6290="342B"),PorcenRet(AP6290,AT6290,AU6290),INDEX(PORCENTAJEBUSCAR,MATCH(AP6290,CódigoRET,0),4)*1),"")</f>
        <v/>
      </c>
      <c r="AS6290">
        <f t="shared" si="688"/>
        <v>0</v>
      </c>
      <c r="BF6290" t="str">
        <f>IFERROR(IF(OR(BD6290=338,BD6290=340,BD6290=341,BD6290=342,BD6290="342A",BD6290="342B"),PorcenRet(BD6290,BH6290,BI6290),INDEX(PORCENTAJEBUSCAR,MATCH(BD6290,CódigoRET,0),4)*1),"")</f>
        <v/>
      </c>
      <c r="BG6290">
        <f t="shared" si="689"/>
        <v>0</v>
      </c>
      <c r="BO6290">
        <f t="shared" si="690"/>
        <v>0</v>
      </c>
      <c r="CC6290">
        <f t="shared" si="691"/>
        <v>0</v>
      </c>
      <c r="CD6290">
        <f t="shared" si="692"/>
        <v>0</v>
      </c>
      <c r="CG6290">
        <f ca="1">IFERROR(INDIRECT("IVA!X"&amp;MATCH(MID(COMPRAS!C6190,1,2)&amp;MID(COMPRAS!F6190,1,2)&amp;MID(COMPRAS!D6190,1,2),IVA!W:W,0)),"SIN COD.")</f>
        <v>0</v>
      </c>
      <c r="CH6290">
        <f ca="1">IFERROR(INDIRECT("IVA!Y"&amp;MATCH(MID(COMPRAS!C6190,1,2)&amp;MID(COMPRAS!F6190,1,2)&amp;MID(COMPRAS!D6190,1,2),IVA!W:W,0)),"SIN COD.")</f>
        <v>0</v>
      </c>
    </row>
    <row r="6291" spans="1:86" x14ac:dyDescent="0.25">
      <c r="A6291"/>
      <c r="B6291"/>
      <c r="D6291"/>
      <c r="AL6291">
        <f t="shared" si="686"/>
        <v>0</v>
      </c>
      <c r="AQ6291">
        <f t="shared" si="687"/>
        <v>0</v>
      </c>
      <c r="AR6291" t="str">
        <f>IFERROR(IF(OR(AP6291=338,AP6291=340,AP6291=341,AP6291=342,AP6291="342A",AP6291="342B"),PorcenRet(AP6291,AT6291,AU6291),INDEX(PORCENTAJEBUSCAR,MATCH(AP6291,CódigoRET,0),4)*1),"")</f>
        <v/>
      </c>
      <c r="AS6291">
        <f t="shared" si="688"/>
        <v>0</v>
      </c>
      <c r="BF6291" t="str">
        <f>IFERROR(IF(OR(BD6291=338,BD6291=340,BD6291=341,BD6291=342,BD6291="342A",BD6291="342B"),PorcenRet(BD6291,BH6291,BI6291),INDEX(PORCENTAJEBUSCAR,MATCH(BD6291,CódigoRET,0),4)*1),"")</f>
        <v/>
      </c>
      <c r="BG6291">
        <f t="shared" si="689"/>
        <v>0</v>
      </c>
      <c r="BO6291">
        <f t="shared" si="690"/>
        <v>0</v>
      </c>
      <c r="CC6291">
        <f t="shared" si="691"/>
        <v>0</v>
      </c>
      <c r="CD6291">
        <f t="shared" si="692"/>
        <v>0</v>
      </c>
      <c r="CG6291">
        <f ca="1">IFERROR(INDIRECT("IVA!X"&amp;MATCH(MID(COMPRAS!C6191,1,2)&amp;MID(COMPRAS!F6191,1,2)&amp;MID(COMPRAS!D6191,1,2),IVA!W:W,0)),"SIN COD.")</f>
        <v>0</v>
      </c>
      <c r="CH6291">
        <f ca="1">IFERROR(INDIRECT("IVA!Y"&amp;MATCH(MID(COMPRAS!C6191,1,2)&amp;MID(COMPRAS!F6191,1,2)&amp;MID(COMPRAS!D6191,1,2),IVA!W:W,0)),"SIN COD.")</f>
        <v>0</v>
      </c>
    </row>
    <row r="6292" spans="1:86" x14ac:dyDescent="0.25">
      <c r="A6292"/>
      <c r="B6292"/>
      <c r="D6292"/>
      <c r="AL6292">
        <f t="shared" si="686"/>
        <v>0</v>
      </c>
      <c r="AQ6292">
        <f t="shared" si="687"/>
        <v>0</v>
      </c>
      <c r="AR6292" t="str">
        <f>IFERROR(IF(OR(AP6292=338,AP6292=340,AP6292=341,AP6292=342,AP6292="342A",AP6292="342B"),PorcenRet(AP6292,AT6292,AU6292),INDEX(PORCENTAJEBUSCAR,MATCH(AP6292,CódigoRET,0),4)*1),"")</f>
        <v/>
      </c>
      <c r="AS6292">
        <f t="shared" si="688"/>
        <v>0</v>
      </c>
      <c r="BF6292" t="str">
        <f>IFERROR(IF(OR(BD6292=338,BD6292=340,BD6292=341,BD6292=342,BD6292="342A",BD6292="342B"),PorcenRet(BD6292,BH6292,BI6292),INDEX(PORCENTAJEBUSCAR,MATCH(BD6292,CódigoRET,0),4)*1),"")</f>
        <v/>
      </c>
      <c r="BG6292">
        <f t="shared" si="689"/>
        <v>0</v>
      </c>
      <c r="BO6292">
        <f t="shared" si="690"/>
        <v>0</v>
      </c>
      <c r="CC6292">
        <f t="shared" si="691"/>
        <v>0</v>
      </c>
      <c r="CD6292">
        <f t="shared" si="692"/>
        <v>0</v>
      </c>
      <c r="CG6292">
        <f ca="1">IFERROR(INDIRECT("IVA!X"&amp;MATCH(MID(COMPRAS!C6192,1,2)&amp;MID(COMPRAS!F6192,1,2)&amp;MID(COMPRAS!D6192,1,2),IVA!W:W,0)),"SIN COD.")</f>
        <v>0</v>
      </c>
      <c r="CH6292">
        <f ca="1">IFERROR(INDIRECT("IVA!Y"&amp;MATCH(MID(COMPRAS!C6192,1,2)&amp;MID(COMPRAS!F6192,1,2)&amp;MID(COMPRAS!D6192,1,2),IVA!W:W,0)),"SIN COD.")</f>
        <v>0</v>
      </c>
    </row>
    <row r="6293" spans="1:86" x14ac:dyDescent="0.25">
      <c r="A6293"/>
      <c r="B6293"/>
      <c r="D6293"/>
      <c r="AL6293">
        <f t="shared" si="686"/>
        <v>0</v>
      </c>
      <c r="AQ6293">
        <f t="shared" si="687"/>
        <v>0</v>
      </c>
      <c r="AR6293" t="str">
        <f>IFERROR(IF(OR(AP6293=338,AP6293=340,AP6293=341,AP6293=342,AP6293="342A",AP6293="342B"),PorcenRet(AP6293,AT6293,AU6293),INDEX(PORCENTAJEBUSCAR,MATCH(AP6293,CódigoRET,0),4)*1),"")</f>
        <v/>
      </c>
      <c r="AS6293">
        <f t="shared" si="688"/>
        <v>0</v>
      </c>
      <c r="BF6293" t="str">
        <f>IFERROR(IF(OR(BD6293=338,BD6293=340,BD6293=341,BD6293=342,BD6293="342A",BD6293="342B"),PorcenRet(BD6293,BH6293,BI6293),INDEX(PORCENTAJEBUSCAR,MATCH(BD6293,CódigoRET,0),4)*1),"")</f>
        <v/>
      </c>
      <c r="BG6293">
        <f t="shared" si="689"/>
        <v>0</v>
      </c>
      <c r="BO6293">
        <f t="shared" si="690"/>
        <v>0</v>
      </c>
      <c r="CC6293">
        <f t="shared" si="691"/>
        <v>0</v>
      </c>
      <c r="CD6293">
        <f t="shared" si="692"/>
        <v>0</v>
      </c>
      <c r="CG6293">
        <f ca="1">IFERROR(INDIRECT("IVA!X"&amp;MATCH(MID(COMPRAS!C6193,1,2)&amp;MID(COMPRAS!F6193,1,2)&amp;MID(COMPRAS!D6193,1,2),IVA!W:W,0)),"SIN COD.")</f>
        <v>0</v>
      </c>
      <c r="CH6293">
        <f ca="1">IFERROR(INDIRECT("IVA!Y"&amp;MATCH(MID(COMPRAS!C6193,1,2)&amp;MID(COMPRAS!F6193,1,2)&amp;MID(COMPRAS!D6193,1,2),IVA!W:W,0)),"SIN COD.")</f>
        <v>0</v>
      </c>
    </row>
    <row r="6294" spans="1:86" x14ac:dyDescent="0.25">
      <c r="A6294"/>
      <c r="B6294"/>
      <c r="D6294"/>
      <c r="AL6294">
        <f t="shared" si="686"/>
        <v>0</v>
      </c>
      <c r="AQ6294">
        <f t="shared" si="687"/>
        <v>0</v>
      </c>
      <c r="AR6294" t="str">
        <f>IFERROR(IF(OR(AP6294=338,AP6294=340,AP6294=341,AP6294=342,AP6294="342A",AP6294="342B"),PorcenRet(AP6294,AT6294,AU6294),INDEX(PORCENTAJEBUSCAR,MATCH(AP6294,CódigoRET,0),4)*1),"")</f>
        <v/>
      </c>
      <c r="AS6294">
        <f t="shared" si="688"/>
        <v>0</v>
      </c>
      <c r="BF6294" t="str">
        <f>IFERROR(IF(OR(BD6294=338,BD6294=340,BD6294=341,BD6294=342,BD6294="342A",BD6294="342B"),PorcenRet(BD6294,BH6294,BI6294),INDEX(PORCENTAJEBUSCAR,MATCH(BD6294,CódigoRET,0),4)*1),"")</f>
        <v/>
      </c>
      <c r="BG6294">
        <f t="shared" si="689"/>
        <v>0</v>
      </c>
      <c r="BO6294">
        <f t="shared" si="690"/>
        <v>0</v>
      </c>
      <c r="CC6294">
        <f t="shared" si="691"/>
        <v>0</v>
      </c>
      <c r="CD6294">
        <f t="shared" si="692"/>
        <v>0</v>
      </c>
      <c r="CG6294">
        <f ca="1">IFERROR(INDIRECT("IVA!X"&amp;MATCH(MID(COMPRAS!C6194,1,2)&amp;MID(COMPRAS!F6194,1,2)&amp;MID(COMPRAS!D6194,1,2),IVA!W:W,0)),"SIN COD.")</f>
        <v>0</v>
      </c>
      <c r="CH6294">
        <f ca="1">IFERROR(INDIRECT("IVA!Y"&amp;MATCH(MID(COMPRAS!C6194,1,2)&amp;MID(COMPRAS!F6194,1,2)&amp;MID(COMPRAS!D6194,1,2),IVA!W:W,0)),"SIN COD.")</f>
        <v>0</v>
      </c>
    </row>
    <row r="6295" spans="1:86" x14ac:dyDescent="0.25">
      <c r="A6295"/>
      <c r="B6295"/>
      <c r="D6295"/>
      <c r="AL6295">
        <f t="shared" si="686"/>
        <v>0</v>
      </c>
      <c r="AQ6295">
        <f t="shared" si="687"/>
        <v>0</v>
      </c>
      <c r="AR6295" t="str">
        <f>IFERROR(IF(OR(AP6295=338,AP6295=340,AP6295=341,AP6295=342,AP6295="342A",AP6295="342B"),PorcenRet(AP6295,AT6295,AU6295),INDEX(PORCENTAJEBUSCAR,MATCH(AP6295,CódigoRET,0),4)*1),"")</f>
        <v/>
      </c>
      <c r="AS6295">
        <f t="shared" si="688"/>
        <v>0</v>
      </c>
      <c r="BF6295" t="str">
        <f>IFERROR(IF(OR(BD6295=338,BD6295=340,BD6295=341,BD6295=342,BD6295="342A",BD6295="342B"),PorcenRet(BD6295,BH6295,BI6295),INDEX(PORCENTAJEBUSCAR,MATCH(BD6295,CódigoRET,0),4)*1),"")</f>
        <v/>
      </c>
      <c r="BG6295">
        <f t="shared" si="689"/>
        <v>0</v>
      </c>
      <c r="BO6295">
        <f t="shared" si="690"/>
        <v>0</v>
      </c>
      <c r="CC6295">
        <f t="shared" si="691"/>
        <v>0</v>
      </c>
      <c r="CD6295">
        <f t="shared" si="692"/>
        <v>0</v>
      </c>
      <c r="CG6295">
        <f ca="1">IFERROR(INDIRECT("IVA!X"&amp;MATCH(MID(COMPRAS!C6195,1,2)&amp;MID(COMPRAS!F6195,1,2)&amp;MID(COMPRAS!D6195,1,2),IVA!W:W,0)),"SIN COD.")</f>
        <v>0</v>
      </c>
      <c r="CH6295">
        <f ca="1">IFERROR(INDIRECT("IVA!Y"&amp;MATCH(MID(COMPRAS!C6195,1,2)&amp;MID(COMPRAS!F6195,1,2)&amp;MID(COMPRAS!D6195,1,2),IVA!W:W,0)),"SIN COD.")</f>
        <v>0</v>
      </c>
    </row>
    <row r="6296" spans="1:86" x14ac:dyDescent="0.25">
      <c r="A6296"/>
      <c r="B6296"/>
      <c r="D6296"/>
      <c r="AL6296">
        <f t="shared" si="686"/>
        <v>0</v>
      </c>
      <c r="AQ6296">
        <f t="shared" si="687"/>
        <v>0</v>
      </c>
      <c r="AR6296" t="str">
        <f>IFERROR(IF(OR(AP6296=338,AP6296=340,AP6296=341,AP6296=342,AP6296="342A",AP6296="342B"),PorcenRet(AP6296,AT6296,AU6296),INDEX(PORCENTAJEBUSCAR,MATCH(AP6296,CódigoRET,0),4)*1),"")</f>
        <v/>
      </c>
      <c r="AS6296">
        <f t="shared" si="688"/>
        <v>0</v>
      </c>
      <c r="BF6296" t="str">
        <f>IFERROR(IF(OR(BD6296=338,BD6296=340,BD6296=341,BD6296=342,BD6296="342A",BD6296="342B"),PorcenRet(BD6296,BH6296,BI6296),INDEX(PORCENTAJEBUSCAR,MATCH(BD6296,CódigoRET,0),4)*1),"")</f>
        <v/>
      </c>
      <c r="BG6296">
        <f t="shared" si="689"/>
        <v>0</v>
      </c>
      <c r="BO6296">
        <f t="shared" si="690"/>
        <v>0</v>
      </c>
      <c r="CC6296">
        <f t="shared" si="691"/>
        <v>0</v>
      </c>
      <c r="CD6296">
        <f t="shared" si="692"/>
        <v>0</v>
      </c>
      <c r="CG6296">
        <f ca="1">IFERROR(INDIRECT("IVA!X"&amp;MATCH(MID(COMPRAS!C6196,1,2)&amp;MID(COMPRAS!F6196,1,2)&amp;MID(COMPRAS!D6196,1,2),IVA!W:W,0)),"SIN COD.")</f>
        <v>0</v>
      </c>
      <c r="CH6296">
        <f ca="1">IFERROR(INDIRECT("IVA!Y"&amp;MATCH(MID(COMPRAS!C6196,1,2)&amp;MID(COMPRAS!F6196,1,2)&amp;MID(COMPRAS!D6196,1,2),IVA!W:W,0)),"SIN COD.")</f>
        <v>0</v>
      </c>
    </row>
    <row r="6297" spans="1:86" x14ac:dyDescent="0.25">
      <c r="A6297"/>
      <c r="B6297"/>
      <c r="D6297"/>
      <c r="AL6297">
        <f t="shared" si="686"/>
        <v>0</v>
      </c>
      <c r="AQ6297">
        <f t="shared" si="687"/>
        <v>0</v>
      </c>
      <c r="AR6297" t="str">
        <f>IFERROR(IF(OR(AP6297=338,AP6297=340,AP6297=341,AP6297=342,AP6297="342A",AP6297="342B"),PorcenRet(AP6297,AT6297,AU6297),INDEX(PORCENTAJEBUSCAR,MATCH(AP6297,CódigoRET,0),4)*1),"")</f>
        <v/>
      </c>
      <c r="AS6297">
        <f t="shared" si="688"/>
        <v>0</v>
      </c>
      <c r="BF6297" t="str">
        <f>IFERROR(IF(OR(BD6297=338,BD6297=340,BD6297=341,BD6297=342,BD6297="342A",BD6297="342B"),PorcenRet(BD6297,BH6297,BI6297),INDEX(PORCENTAJEBUSCAR,MATCH(BD6297,CódigoRET,0),4)*1),"")</f>
        <v/>
      </c>
      <c r="BG6297">
        <f t="shared" si="689"/>
        <v>0</v>
      </c>
      <c r="BO6297">
        <f t="shared" si="690"/>
        <v>0</v>
      </c>
      <c r="CC6297">
        <f t="shared" si="691"/>
        <v>0</v>
      </c>
      <c r="CD6297">
        <f t="shared" si="692"/>
        <v>0</v>
      </c>
      <c r="CG6297">
        <f ca="1">IFERROR(INDIRECT("IVA!X"&amp;MATCH(MID(COMPRAS!C6197,1,2)&amp;MID(COMPRAS!F6197,1,2)&amp;MID(COMPRAS!D6197,1,2),IVA!W:W,0)),"SIN COD.")</f>
        <v>0</v>
      </c>
      <c r="CH6297">
        <f ca="1">IFERROR(INDIRECT("IVA!Y"&amp;MATCH(MID(COMPRAS!C6197,1,2)&amp;MID(COMPRAS!F6197,1,2)&amp;MID(COMPRAS!D6197,1,2),IVA!W:W,0)),"SIN COD.")</f>
        <v>0</v>
      </c>
    </row>
    <row r="6298" spans="1:86" x14ac:dyDescent="0.25">
      <c r="A6298"/>
      <c r="B6298"/>
      <c r="D6298"/>
      <c r="AL6298">
        <f t="shared" si="686"/>
        <v>0</v>
      </c>
      <c r="AQ6298">
        <f t="shared" si="687"/>
        <v>0</v>
      </c>
      <c r="AR6298" t="str">
        <f>IFERROR(IF(OR(AP6298=338,AP6298=340,AP6298=341,AP6298=342,AP6298="342A",AP6298="342B"),PorcenRet(AP6298,AT6298,AU6298),INDEX(PORCENTAJEBUSCAR,MATCH(AP6298,CódigoRET,0),4)*1),"")</f>
        <v/>
      </c>
      <c r="AS6298">
        <f t="shared" si="688"/>
        <v>0</v>
      </c>
      <c r="BF6298" t="str">
        <f>IFERROR(IF(OR(BD6298=338,BD6298=340,BD6298=341,BD6298=342,BD6298="342A",BD6298="342B"),PorcenRet(BD6298,BH6298,BI6298),INDEX(PORCENTAJEBUSCAR,MATCH(BD6298,CódigoRET,0),4)*1),"")</f>
        <v/>
      </c>
      <c r="BG6298">
        <f t="shared" si="689"/>
        <v>0</v>
      </c>
      <c r="BO6298">
        <f t="shared" si="690"/>
        <v>0</v>
      </c>
      <c r="CC6298">
        <f t="shared" si="691"/>
        <v>0</v>
      </c>
      <c r="CD6298">
        <f t="shared" si="692"/>
        <v>0</v>
      </c>
      <c r="CG6298">
        <f ca="1">IFERROR(INDIRECT("IVA!X"&amp;MATCH(MID(COMPRAS!C6198,1,2)&amp;MID(COMPRAS!F6198,1,2)&amp;MID(COMPRAS!D6198,1,2),IVA!W:W,0)),"SIN COD.")</f>
        <v>0</v>
      </c>
      <c r="CH6298">
        <f ca="1">IFERROR(INDIRECT("IVA!Y"&amp;MATCH(MID(COMPRAS!C6198,1,2)&amp;MID(COMPRAS!F6198,1,2)&amp;MID(COMPRAS!D6198,1,2),IVA!W:W,0)),"SIN COD.")</f>
        <v>0</v>
      </c>
    </row>
    <row r="6299" spans="1:86" x14ac:dyDescent="0.25">
      <c r="A6299"/>
      <c r="B6299"/>
      <c r="D6299"/>
      <c r="AL6299">
        <f t="shared" si="686"/>
        <v>0</v>
      </c>
      <c r="AQ6299">
        <f t="shared" si="687"/>
        <v>0</v>
      </c>
      <c r="AR6299" t="str">
        <f>IFERROR(IF(OR(AP6299=338,AP6299=340,AP6299=341,AP6299=342,AP6299="342A",AP6299="342B"),PorcenRet(AP6299,AT6299,AU6299),INDEX(PORCENTAJEBUSCAR,MATCH(AP6299,CódigoRET,0),4)*1),"")</f>
        <v/>
      </c>
      <c r="AS6299">
        <f t="shared" si="688"/>
        <v>0</v>
      </c>
      <c r="BF6299" t="str">
        <f>IFERROR(IF(OR(BD6299=338,BD6299=340,BD6299=341,BD6299=342,BD6299="342A",BD6299="342B"),PorcenRet(BD6299,BH6299,BI6299),INDEX(PORCENTAJEBUSCAR,MATCH(BD6299,CódigoRET,0),4)*1),"")</f>
        <v/>
      </c>
      <c r="BG6299">
        <f t="shared" si="689"/>
        <v>0</v>
      </c>
      <c r="BO6299">
        <f t="shared" si="690"/>
        <v>0</v>
      </c>
      <c r="CC6299">
        <f t="shared" si="691"/>
        <v>0</v>
      </c>
      <c r="CD6299">
        <f t="shared" si="692"/>
        <v>0</v>
      </c>
      <c r="CG6299">
        <f ca="1">IFERROR(INDIRECT("IVA!X"&amp;MATCH(MID(COMPRAS!C6199,1,2)&amp;MID(COMPRAS!F6199,1,2)&amp;MID(COMPRAS!D6199,1,2),IVA!W:W,0)),"SIN COD.")</f>
        <v>0</v>
      </c>
      <c r="CH6299">
        <f ca="1">IFERROR(INDIRECT("IVA!Y"&amp;MATCH(MID(COMPRAS!C6199,1,2)&amp;MID(COMPRAS!F6199,1,2)&amp;MID(COMPRAS!D6199,1,2),IVA!W:W,0)),"SIN COD.")</f>
        <v>0</v>
      </c>
    </row>
    <row r="6300" spans="1:86" x14ac:dyDescent="0.25">
      <c r="A6300"/>
      <c r="B6300"/>
      <c r="D6300"/>
      <c r="AL6300">
        <f t="shared" si="686"/>
        <v>0</v>
      </c>
      <c r="AQ6300">
        <f t="shared" si="687"/>
        <v>0</v>
      </c>
      <c r="AR6300" t="str">
        <f>IFERROR(IF(OR(AP6300=338,AP6300=340,AP6300=341,AP6300=342,AP6300="342A",AP6300="342B"),PorcenRet(AP6300,AT6300,AU6300),INDEX(PORCENTAJEBUSCAR,MATCH(AP6300,CódigoRET,0),4)*1),"")</f>
        <v/>
      </c>
      <c r="AS6300">
        <f t="shared" si="688"/>
        <v>0</v>
      </c>
      <c r="BF6300" t="str">
        <f>IFERROR(IF(OR(BD6300=338,BD6300=340,BD6300=341,BD6300=342,BD6300="342A",BD6300="342B"),PorcenRet(BD6300,BH6300,BI6300),INDEX(PORCENTAJEBUSCAR,MATCH(BD6300,CódigoRET,0),4)*1),"")</f>
        <v/>
      </c>
      <c r="BG6300">
        <f t="shared" si="689"/>
        <v>0</v>
      </c>
      <c r="BO6300">
        <f t="shared" si="690"/>
        <v>0</v>
      </c>
      <c r="CC6300">
        <f t="shared" si="691"/>
        <v>0</v>
      </c>
      <c r="CD6300">
        <f t="shared" si="692"/>
        <v>0</v>
      </c>
      <c r="CG6300">
        <f ca="1">IFERROR(INDIRECT("IVA!X"&amp;MATCH(MID(COMPRAS!C6200,1,2)&amp;MID(COMPRAS!F6200,1,2)&amp;MID(COMPRAS!D6200,1,2),IVA!W:W,0)),"SIN COD.")</f>
        <v>0</v>
      </c>
      <c r="CH6300">
        <f ca="1">IFERROR(INDIRECT("IVA!Y"&amp;MATCH(MID(COMPRAS!C6200,1,2)&amp;MID(COMPRAS!F6200,1,2)&amp;MID(COMPRAS!D6200,1,2),IVA!W:W,0)),"SIN COD.")</f>
        <v>0</v>
      </c>
    </row>
    <row r="6301" spans="1:86" x14ac:dyDescent="0.25">
      <c r="A6301"/>
      <c r="B6301"/>
      <c r="D6301"/>
      <c r="AL6301">
        <f t="shared" si="686"/>
        <v>0</v>
      </c>
      <c r="AQ6301">
        <f t="shared" si="687"/>
        <v>0</v>
      </c>
      <c r="AR6301" t="str">
        <f>IFERROR(IF(OR(AP6301=338,AP6301=340,AP6301=341,AP6301=342,AP6301="342A",AP6301="342B"),PorcenRet(AP6301,AT6301,AU6301),INDEX(PORCENTAJEBUSCAR,MATCH(AP6301,CódigoRET,0),4)*1),"")</f>
        <v/>
      </c>
      <c r="AS6301">
        <f t="shared" si="688"/>
        <v>0</v>
      </c>
      <c r="BF6301" t="str">
        <f>IFERROR(IF(OR(BD6301=338,BD6301=340,BD6301=341,BD6301=342,BD6301="342A",BD6301="342B"),PorcenRet(BD6301,BH6301,BI6301),INDEX(PORCENTAJEBUSCAR,MATCH(BD6301,CódigoRET,0),4)*1),"")</f>
        <v/>
      </c>
      <c r="BG6301">
        <f t="shared" si="689"/>
        <v>0</v>
      </c>
      <c r="BO6301">
        <f t="shared" si="690"/>
        <v>0</v>
      </c>
      <c r="CC6301">
        <f t="shared" si="691"/>
        <v>0</v>
      </c>
      <c r="CD6301">
        <f t="shared" si="692"/>
        <v>0</v>
      </c>
      <c r="CG6301">
        <f ca="1">IFERROR(INDIRECT("IVA!X"&amp;MATCH(MID(COMPRAS!C6201,1,2)&amp;MID(COMPRAS!F6201,1,2)&amp;MID(COMPRAS!D6201,1,2),IVA!W:W,0)),"SIN COD.")</f>
        <v>0</v>
      </c>
      <c r="CH6301">
        <f ca="1">IFERROR(INDIRECT("IVA!Y"&amp;MATCH(MID(COMPRAS!C6201,1,2)&amp;MID(COMPRAS!F6201,1,2)&amp;MID(COMPRAS!D6201,1,2),IVA!W:W,0)),"SIN COD.")</f>
        <v>0</v>
      </c>
    </row>
    <row r="6302" spans="1:86" x14ac:dyDescent="0.25">
      <c r="A6302"/>
      <c r="B6302"/>
      <c r="D6302"/>
      <c r="AL6302">
        <f t="shared" si="686"/>
        <v>0</v>
      </c>
      <c r="AQ6302">
        <f t="shared" si="687"/>
        <v>0</v>
      </c>
      <c r="AR6302" t="str">
        <f>IFERROR(IF(OR(AP6302=338,AP6302=340,AP6302=341,AP6302=342,AP6302="342A",AP6302="342B"),PorcenRet(AP6302,AT6302,AU6302),INDEX(PORCENTAJEBUSCAR,MATCH(AP6302,CódigoRET,0),4)*1),"")</f>
        <v/>
      </c>
      <c r="AS6302">
        <f t="shared" si="688"/>
        <v>0</v>
      </c>
      <c r="BF6302" t="str">
        <f>IFERROR(IF(OR(BD6302=338,BD6302=340,BD6302=341,BD6302=342,BD6302="342A",BD6302="342B"),PorcenRet(BD6302,BH6302,BI6302),INDEX(PORCENTAJEBUSCAR,MATCH(BD6302,CódigoRET,0),4)*1),"")</f>
        <v/>
      </c>
      <c r="BG6302">
        <f t="shared" si="689"/>
        <v>0</v>
      </c>
      <c r="BO6302">
        <f t="shared" si="690"/>
        <v>0</v>
      </c>
      <c r="CC6302">
        <f t="shared" si="691"/>
        <v>0</v>
      </c>
      <c r="CD6302">
        <f t="shared" si="692"/>
        <v>0</v>
      </c>
      <c r="CG6302">
        <f ca="1">IFERROR(INDIRECT("IVA!X"&amp;MATCH(MID(COMPRAS!C6202,1,2)&amp;MID(COMPRAS!F6202,1,2)&amp;MID(COMPRAS!D6202,1,2),IVA!W:W,0)),"SIN COD.")</f>
        <v>0</v>
      </c>
      <c r="CH6302">
        <f ca="1">IFERROR(INDIRECT("IVA!Y"&amp;MATCH(MID(COMPRAS!C6202,1,2)&amp;MID(COMPRAS!F6202,1,2)&amp;MID(COMPRAS!D6202,1,2),IVA!W:W,0)),"SIN COD.")</f>
        <v>0</v>
      </c>
    </row>
    <row r="6303" spans="1:86" x14ac:dyDescent="0.25">
      <c r="A6303"/>
      <c r="B6303"/>
      <c r="D6303"/>
      <c r="AL6303">
        <f t="shared" si="686"/>
        <v>0</v>
      </c>
      <c r="AQ6303">
        <f t="shared" si="687"/>
        <v>0</v>
      </c>
      <c r="AR6303" t="str">
        <f>IFERROR(IF(OR(AP6303=338,AP6303=340,AP6303=341,AP6303=342,AP6303="342A",AP6303="342B"),PorcenRet(AP6303,AT6303,AU6303),INDEX(PORCENTAJEBUSCAR,MATCH(AP6303,CódigoRET,0),4)*1),"")</f>
        <v/>
      </c>
      <c r="AS6303">
        <f t="shared" si="688"/>
        <v>0</v>
      </c>
      <c r="BF6303" t="str">
        <f>IFERROR(IF(OR(BD6303=338,BD6303=340,BD6303=341,BD6303=342,BD6303="342A",BD6303="342B"),PorcenRet(BD6303,BH6303,BI6303),INDEX(PORCENTAJEBUSCAR,MATCH(BD6303,CódigoRET,0),4)*1),"")</f>
        <v/>
      </c>
      <c r="BG6303">
        <f t="shared" si="689"/>
        <v>0</v>
      </c>
      <c r="BO6303">
        <f t="shared" si="690"/>
        <v>0</v>
      </c>
      <c r="CC6303">
        <f t="shared" si="691"/>
        <v>0</v>
      </c>
      <c r="CD6303">
        <f t="shared" si="692"/>
        <v>0</v>
      </c>
      <c r="CG6303">
        <f ca="1">IFERROR(INDIRECT("IVA!X"&amp;MATCH(MID(COMPRAS!C6203,1,2)&amp;MID(COMPRAS!F6203,1,2)&amp;MID(COMPRAS!D6203,1,2),IVA!W:W,0)),"SIN COD.")</f>
        <v>0</v>
      </c>
      <c r="CH6303">
        <f ca="1">IFERROR(INDIRECT("IVA!Y"&amp;MATCH(MID(COMPRAS!C6203,1,2)&amp;MID(COMPRAS!F6203,1,2)&amp;MID(COMPRAS!D6203,1,2),IVA!W:W,0)),"SIN COD.")</f>
        <v>0</v>
      </c>
    </row>
    <row r="6304" spans="1:86" x14ac:dyDescent="0.25">
      <c r="A6304"/>
      <c r="B6304"/>
      <c r="D6304"/>
      <c r="AL6304">
        <f t="shared" si="686"/>
        <v>0</v>
      </c>
      <c r="AQ6304">
        <f t="shared" si="687"/>
        <v>0</v>
      </c>
      <c r="AR6304" t="str">
        <f>IFERROR(IF(OR(AP6304=338,AP6304=340,AP6304=341,AP6304=342,AP6304="342A",AP6304="342B"),PorcenRet(AP6304,AT6304,AU6304),INDEX(PORCENTAJEBUSCAR,MATCH(AP6304,CódigoRET,0),4)*1),"")</f>
        <v/>
      </c>
      <c r="AS6304">
        <f t="shared" si="688"/>
        <v>0</v>
      </c>
      <c r="BF6304" t="str">
        <f>IFERROR(IF(OR(BD6304=338,BD6304=340,BD6304=341,BD6304=342,BD6304="342A",BD6304="342B"),PorcenRet(BD6304,BH6304,BI6304),INDEX(PORCENTAJEBUSCAR,MATCH(BD6304,CódigoRET,0),4)*1),"")</f>
        <v/>
      </c>
      <c r="BG6304">
        <f t="shared" si="689"/>
        <v>0</v>
      </c>
      <c r="BO6304">
        <f t="shared" si="690"/>
        <v>0</v>
      </c>
      <c r="CC6304">
        <f t="shared" si="691"/>
        <v>0</v>
      </c>
      <c r="CD6304">
        <f t="shared" si="692"/>
        <v>0</v>
      </c>
      <c r="CG6304">
        <f ca="1">IFERROR(INDIRECT("IVA!X"&amp;MATCH(MID(COMPRAS!C6204,1,2)&amp;MID(COMPRAS!F6204,1,2)&amp;MID(COMPRAS!D6204,1,2),IVA!W:W,0)),"SIN COD.")</f>
        <v>0</v>
      </c>
      <c r="CH6304">
        <f ca="1">IFERROR(INDIRECT("IVA!Y"&amp;MATCH(MID(COMPRAS!C6204,1,2)&amp;MID(COMPRAS!F6204,1,2)&amp;MID(COMPRAS!D6204,1,2),IVA!W:W,0)),"SIN COD.")</f>
        <v>0</v>
      </c>
    </row>
    <row r="6305" spans="1:86" x14ac:dyDescent="0.25">
      <c r="A6305"/>
      <c r="B6305"/>
      <c r="D6305"/>
      <c r="AL6305">
        <f t="shared" si="686"/>
        <v>0</v>
      </c>
      <c r="AQ6305">
        <f t="shared" si="687"/>
        <v>0</v>
      </c>
      <c r="AR6305" t="str">
        <f>IFERROR(IF(OR(AP6305=338,AP6305=340,AP6305=341,AP6305=342,AP6305="342A",AP6305="342B"),PorcenRet(AP6305,AT6305,AU6305),INDEX(PORCENTAJEBUSCAR,MATCH(AP6305,CódigoRET,0),4)*1),"")</f>
        <v/>
      </c>
      <c r="AS6305">
        <f t="shared" si="688"/>
        <v>0</v>
      </c>
      <c r="BF6305" t="str">
        <f>IFERROR(IF(OR(BD6305=338,BD6305=340,BD6305=341,BD6305=342,BD6305="342A",BD6305="342B"),PorcenRet(BD6305,BH6305,BI6305),INDEX(PORCENTAJEBUSCAR,MATCH(BD6305,CódigoRET,0),4)*1),"")</f>
        <v/>
      </c>
      <c r="BG6305">
        <f t="shared" si="689"/>
        <v>0</v>
      </c>
      <c r="BO6305">
        <f t="shared" si="690"/>
        <v>0</v>
      </c>
      <c r="CC6305">
        <f t="shared" si="691"/>
        <v>0</v>
      </c>
      <c r="CD6305">
        <f t="shared" si="692"/>
        <v>0</v>
      </c>
      <c r="CG6305">
        <f ca="1">IFERROR(INDIRECT("IVA!X"&amp;MATCH(MID(COMPRAS!C6205,1,2)&amp;MID(COMPRAS!F6205,1,2)&amp;MID(COMPRAS!D6205,1,2),IVA!W:W,0)),"SIN COD.")</f>
        <v>0</v>
      </c>
      <c r="CH6305">
        <f ca="1">IFERROR(INDIRECT("IVA!Y"&amp;MATCH(MID(COMPRAS!C6205,1,2)&amp;MID(COMPRAS!F6205,1,2)&amp;MID(COMPRAS!D6205,1,2),IVA!W:W,0)),"SIN COD.")</f>
        <v>0</v>
      </c>
    </row>
    <row r="6306" spans="1:86" x14ac:dyDescent="0.25">
      <c r="A6306"/>
      <c r="B6306"/>
      <c r="D6306"/>
      <c r="AL6306">
        <f t="shared" si="686"/>
        <v>0</v>
      </c>
      <c r="AQ6306">
        <f t="shared" si="687"/>
        <v>0</v>
      </c>
      <c r="AR6306" t="str">
        <f>IFERROR(IF(OR(AP6306=338,AP6306=340,AP6306=341,AP6306=342,AP6306="342A",AP6306="342B"),PorcenRet(AP6306,AT6306,AU6306),INDEX(PORCENTAJEBUSCAR,MATCH(AP6306,CódigoRET,0),4)*1),"")</f>
        <v/>
      </c>
      <c r="AS6306">
        <f t="shared" si="688"/>
        <v>0</v>
      </c>
      <c r="BF6306" t="str">
        <f>IFERROR(IF(OR(BD6306=338,BD6306=340,BD6306=341,BD6306=342,BD6306="342A",BD6306="342B"),PorcenRet(BD6306,BH6306,BI6306),INDEX(PORCENTAJEBUSCAR,MATCH(BD6306,CódigoRET,0),4)*1),"")</f>
        <v/>
      </c>
      <c r="BG6306">
        <f t="shared" si="689"/>
        <v>0</v>
      </c>
      <c r="BO6306">
        <f t="shared" si="690"/>
        <v>0</v>
      </c>
      <c r="CC6306">
        <f t="shared" si="691"/>
        <v>0</v>
      </c>
      <c r="CD6306">
        <f t="shared" si="692"/>
        <v>0</v>
      </c>
      <c r="CG6306">
        <f ca="1">IFERROR(INDIRECT("IVA!X"&amp;MATCH(MID(COMPRAS!C6206,1,2)&amp;MID(COMPRAS!F6206,1,2)&amp;MID(COMPRAS!D6206,1,2),IVA!W:W,0)),"SIN COD.")</f>
        <v>0</v>
      </c>
      <c r="CH6306">
        <f ca="1">IFERROR(INDIRECT("IVA!Y"&amp;MATCH(MID(COMPRAS!C6206,1,2)&amp;MID(COMPRAS!F6206,1,2)&amp;MID(COMPRAS!D6206,1,2),IVA!W:W,0)),"SIN COD.")</f>
        <v>0</v>
      </c>
    </row>
    <row r="6307" spans="1:86" x14ac:dyDescent="0.25">
      <c r="A6307"/>
      <c r="B6307"/>
      <c r="D6307"/>
      <c r="AL6307">
        <f t="shared" si="686"/>
        <v>0</v>
      </c>
      <c r="AQ6307">
        <f t="shared" si="687"/>
        <v>0</v>
      </c>
      <c r="AR6307" t="str">
        <f>IFERROR(IF(OR(AP6307=338,AP6307=340,AP6307=341,AP6307=342,AP6307="342A",AP6307="342B"),PorcenRet(AP6307,AT6307,AU6307),INDEX(PORCENTAJEBUSCAR,MATCH(AP6307,CódigoRET,0),4)*1),"")</f>
        <v/>
      </c>
      <c r="AS6307">
        <f t="shared" si="688"/>
        <v>0</v>
      </c>
      <c r="BF6307" t="str">
        <f>IFERROR(IF(OR(BD6307=338,BD6307=340,BD6307=341,BD6307=342,BD6307="342A",BD6307="342B"),PorcenRet(BD6307,BH6307,BI6307),INDEX(PORCENTAJEBUSCAR,MATCH(BD6307,CódigoRET,0),4)*1),"")</f>
        <v/>
      </c>
      <c r="BG6307">
        <f t="shared" si="689"/>
        <v>0</v>
      </c>
      <c r="BO6307">
        <f t="shared" si="690"/>
        <v>0</v>
      </c>
      <c r="CC6307">
        <f t="shared" si="691"/>
        <v>0</v>
      </c>
      <c r="CD6307">
        <f t="shared" si="692"/>
        <v>0</v>
      </c>
      <c r="CG6307">
        <f ca="1">IFERROR(INDIRECT("IVA!X"&amp;MATCH(MID(COMPRAS!C6207,1,2)&amp;MID(COMPRAS!F6207,1,2)&amp;MID(COMPRAS!D6207,1,2),IVA!W:W,0)),"SIN COD.")</f>
        <v>0</v>
      </c>
      <c r="CH6307">
        <f ca="1">IFERROR(INDIRECT("IVA!Y"&amp;MATCH(MID(COMPRAS!C6207,1,2)&amp;MID(COMPRAS!F6207,1,2)&amp;MID(COMPRAS!D6207,1,2),IVA!W:W,0)),"SIN COD.")</f>
        <v>0</v>
      </c>
    </row>
    <row r="6308" spans="1:86" x14ac:dyDescent="0.25">
      <c r="A6308"/>
      <c r="B6308"/>
      <c r="D6308"/>
      <c r="AL6308">
        <f t="shared" si="686"/>
        <v>0</v>
      </c>
      <c r="AQ6308">
        <f t="shared" si="687"/>
        <v>0</v>
      </c>
      <c r="AR6308" t="str">
        <f>IFERROR(IF(OR(AP6308=338,AP6308=340,AP6308=341,AP6308=342,AP6308="342A",AP6308="342B"),PorcenRet(AP6308,AT6308,AU6308),INDEX(PORCENTAJEBUSCAR,MATCH(AP6308,CódigoRET,0),4)*1),"")</f>
        <v/>
      </c>
      <c r="AS6308">
        <f t="shared" si="688"/>
        <v>0</v>
      </c>
      <c r="BF6308" t="str">
        <f>IFERROR(IF(OR(BD6308=338,BD6308=340,BD6308=341,BD6308=342,BD6308="342A",BD6308="342B"),PorcenRet(BD6308,BH6308,BI6308),INDEX(PORCENTAJEBUSCAR,MATCH(BD6308,CódigoRET,0),4)*1),"")</f>
        <v/>
      </c>
      <c r="BG6308">
        <f t="shared" si="689"/>
        <v>0</v>
      </c>
      <c r="BO6308">
        <f t="shared" si="690"/>
        <v>0</v>
      </c>
      <c r="CC6308">
        <f t="shared" si="691"/>
        <v>0</v>
      </c>
      <c r="CD6308">
        <f t="shared" si="692"/>
        <v>0</v>
      </c>
      <c r="CG6308">
        <f ca="1">IFERROR(INDIRECT("IVA!X"&amp;MATCH(MID(COMPRAS!C6208,1,2)&amp;MID(COMPRAS!F6208,1,2)&amp;MID(COMPRAS!D6208,1,2),IVA!W:W,0)),"SIN COD.")</f>
        <v>0</v>
      </c>
      <c r="CH6308">
        <f ca="1">IFERROR(INDIRECT("IVA!Y"&amp;MATCH(MID(COMPRAS!C6208,1,2)&amp;MID(COMPRAS!F6208,1,2)&amp;MID(COMPRAS!D6208,1,2),IVA!W:W,0)),"SIN COD.")</f>
        <v>0</v>
      </c>
    </row>
    <row r="6309" spans="1:86" x14ac:dyDescent="0.25">
      <c r="A6309"/>
      <c r="B6309"/>
      <c r="D6309"/>
      <c r="AL6309">
        <f t="shared" si="686"/>
        <v>0</v>
      </c>
      <c r="AQ6309">
        <f t="shared" si="687"/>
        <v>0</v>
      </c>
      <c r="AR6309" t="str">
        <f>IFERROR(IF(OR(AP6309=338,AP6309=340,AP6309=341,AP6309=342,AP6309="342A",AP6309="342B"),PorcenRet(AP6309,AT6309,AU6309),INDEX(PORCENTAJEBUSCAR,MATCH(AP6309,CódigoRET,0),4)*1),"")</f>
        <v/>
      </c>
      <c r="AS6309">
        <f t="shared" si="688"/>
        <v>0</v>
      </c>
      <c r="BF6309" t="str">
        <f>IFERROR(IF(OR(BD6309=338,BD6309=340,BD6309=341,BD6309=342,BD6309="342A",BD6309="342B"),PorcenRet(BD6309,BH6309,BI6309),INDEX(PORCENTAJEBUSCAR,MATCH(BD6309,CódigoRET,0),4)*1),"")</f>
        <v/>
      </c>
      <c r="BG6309">
        <f t="shared" si="689"/>
        <v>0</v>
      </c>
      <c r="BO6309">
        <f t="shared" si="690"/>
        <v>0</v>
      </c>
      <c r="CC6309">
        <f t="shared" si="691"/>
        <v>0</v>
      </c>
      <c r="CD6309">
        <f t="shared" si="692"/>
        <v>0</v>
      </c>
      <c r="CG6309">
        <f ca="1">IFERROR(INDIRECT("IVA!X"&amp;MATCH(MID(COMPRAS!C6209,1,2)&amp;MID(COMPRAS!F6209,1,2)&amp;MID(COMPRAS!D6209,1,2),IVA!W:W,0)),"SIN COD.")</f>
        <v>0</v>
      </c>
      <c r="CH6309">
        <f ca="1">IFERROR(INDIRECT("IVA!Y"&amp;MATCH(MID(COMPRAS!C6209,1,2)&amp;MID(COMPRAS!F6209,1,2)&amp;MID(COMPRAS!D6209,1,2),IVA!W:W,0)),"SIN COD.")</f>
        <v>0</v>
      </c>
    </row>
    <row r="6310" spans="1:86" x14ac:dyDescent="0.25">
      <c r="A6310"/>
      <c r="B6310"/>
      <c r="D6310"/>
      <c r="AL6310">
        <f t="shared" si="686"/>
        <v>0</v>
      </c>
      <c r="AQ6310">
        <f t="shared" si="687"/>
        <v>0</v>
      </c>
      <c r="AR6310" t="str">
        <f>IFERROR(IF(OR(AP6310=338,AP6310=340,AP6310=341,AP6310=342,AP6310="342A",AP6310="342B"),PorcenRet(AP6310,AT6310,AU6310),INDEX(PORCENTAJEBUSCAR,MATCH(AP6310,CódigoRET,0),4)*1),"")</f>
        <v/>
      </c>
      <c r="AS6310">
        <f t="shared" si="688"/>
        <v>0</v>
      </c>
      <c r="BF6310" t="str">
        <f>IFERROR(IF(OR(BD6310=338,BD6310=340,BD6310=341,BD6310=342,BD6310="342A",BD6310="342B"),PorcenRet(BD6310,BH6310,BI6310),INDEX(PORCENTAJEBUSCAR,MATCH(BD6310,CódigoRET,0),4)*1),"")</f>
        <v/>
      </c>
      <c r="BG6310">
        <f t="shared" si="689"/>
        <v>0</v>
      </c>
      <c r="BO6310">
        <f t="shared" si="690"/>
        <v>0</v>
      </c>
      <c r="CC6310">
        <f t="shared" si="691"/>
        <v>0</v>
      </c>
      <c r="CD6310">
        <f t="shared" si="692"/>
        <v>0</v>
      </c>
      <c r="CG6310">
        <f ca="1">IFERROR(INDIRECT("IVA!X"&amp;MATCH(MID(COMPRAS!C6210,1,2)&amp;MID(COMPRAS!F6210,1,2)&amp;MID(COMPRAS!D6210,1,2),IVA!W:W,0)),"SIN COD.")</f>
        <v>0</v>
      </c>
      <c r="CH6310">
        <f ca="1">IFERROR(INDIRECT("IVA!Y"&amp;MATCH(MID(COMPRAS!C6210,1,2)&amp;MID(COMPRAS!F6210,1,2)&amp;MID(COMPRAS!D6210,1,2),IVA!W:W,0)),"SIN COD.")</f>
        <v>0</v>
      </c>
    </row>
    <row r="6311" spans="1:86" x14ac:dyDescent="0.25">
      <c r="A6311"/>
      <c r="B6311"/>
      <c r="D6311"/>
      <c r="AL6311">
        <f t="shared" si="686"/>
        <v>0</v>
      </c>
      <c r="AQ6311">
        <f t="shared" si="687"/>
        <v>0</v>
      </c>
      <c r="AR6311" t="str">
        <f>IFERROR(IF(OR(AP6311=338,AP6311=340,AP6311=341,AP6311=342,AP6311="342A",AP6311="342B"),PorcenRet(AP6311,AT6311,AU6311),INDEX(PORCENTAJEBUSCAR,MATCH(AP6311,CódigoRET,0),4)*1),"")</f>
        <v/>
      </c>
      <c r="AS6311">
        <f t="shared" si="688"/>
        <v>0</v>
      </c>
      <c r="BF6311" t="str">
        <f>IFERROR(IF(OR(BD6311=338,BD6311=340,BD6311=341,BD6311=342,BD6311="342A",BD6311="342B"),PorcenRet(BD6311,BH6311,BI6311),INDEX(PORCENTAJEBUSCAR,MATCH(BD6311,CódigoRET,0),4)*1),"")</f>
        <v/>
      </c>
      <c r="BG6311">
        <f t="shared" si="689"/>
        <v>0</v>
      </c>
      <c r="BO6311">
        <f t="shared" si="690"/>
        <v>0</v>
      </c>
      <c r="CC6311">
        <f t="shared" si="691"/>
        <v>0</v>
      </c>
      <c r="CD6311">
        <f t="shared" si="692"/>
        <v>0</v>
      </c>
      <c r="CG6311">
        <f ca="1">IFERROR(INDIRECT("IVA!X"&amp;MATCH(MID(COMPRAS!C6211,1,2)&amp;MID(COMPRAS!F6211,1,2)&amp;MID(COMPRAS!D6211,1,2),IVA!W:W,0)),"SIN COD.")</f>
        <v>0</v>
      </c>
      <c r="CH6311">
        <f ca="1">IFERROR(INDIRECT("IVA!Y"&amp;MATCH(MID(COMPRAS!C6211,1,2)&amp;MID(COMPRAS!F6211,1,2)&amp;MID(COMPRAS!D6211,1,2),IVA!W:W,0)),"SIN COD.")</f>
        <v>0</v>
      </c>
    </row>
    <row r="6312" spans="1:86" x14ac:dyDescent="0.25">
      <c r="A6312"/>
      <c r="B6312"/>
      <c r="D6312"/>
      <c r="AL6312">
        <f t="shared" si="686"/>
        <v>0</v>
      </c>
      <c r="AQ6312">
        <f t="shared" si="687"/>
        <v>0</v>
      </c>
      <c r="AR6312" t="str">
        <f>IFERROR(IF(OR(AP6312=338,AP6312=340,AP6312=341,AP6312=342,AP6312="342A",AP6312="342B"),PorcenRet(AP6312,AT6312,AU6312),INDEX(PORCENTAJEBUSCAR,MATCH(AP6312,CódigoRET,0),4)*1),"")</f>
        <v/>
      </c>
      <c r="AS6312">
        <f t="shared" si="688"/>
        <v>0</v>
      </c>
      <c r="BF6312" t="str">
        <f>IFERROR(IF(OR(BD6312=338,BD6312=340,BD6312=341,BD6312=342,BD6312="342A",BD6312="342B"),PorcenRet(BD6312,BH6312,BI6312),INDEX(PORCENTAJEBUSCAR,MATCH(BD6312,CódigoRET,0),4)*1),"")</f>
        <v/>
      </c>
      <c r="BG6312">
        <f t="shared" si="689"/>
        <v>0</v>
      </c>
      <c r="BO6312">
        <f t="shared" si="690"/>
        <v>0</v>
      </c>
      <c r="CC6312">
        <f t="shared" si="691"/>
        <v>0</v>
      </c>
      <c r="CD6312">
        <f t="shared" si="692"/>
        <v>0</v>
      </c>
      <c r="CG6312">
        <f ca="1">IFERROR(INDIRECT("IVA!X"&amp;MATCH(MID(COMPRAS!C6212,1,2)&amp;MID(COMPRAS!F6212,1,2)&amp;MID(COMPRAS!D6212,1,2),IVA!W:W,0)),"SIN COD.")</f>
        <v>0</v>
      </c>
      <c r="CH6312">
        <f ca="1">IFERROR(INDIRECT("IVA!Y"&amp;MATCH(MID(COMPRAS!C6212,1,2)&amp;MID(COMPRAS!F6212,1,2)&amp;MID(COMPRAS!D6212,1,2),IVA!W:W,0)),"SIN COD.")</f>
        <v>0</v>
      </c>
    </row>
    <row r="6313" spans="1:86" x14ac:dyDescent="0.25">
      <c r="A6313"/>
      <c r="B6313"/>
      <c r="D6313"/>
      <c r="AL6313">
        <f t="shared" si="686"/>
        <v>0</v>
      </c>
      <c r="AQ6313">
        <f t="shared" si="687"/>
        <v>0</v>
      </c>
      <c r="AR6313" t="str">
        <f>IFERROR(IF(OR(AP6313=338,AP6313=340,AP6313=341,AP6313=342,AP6313="342A",AP6313="342B"),PorcenRet(AP6313,AT6313,AU6313),INDEX(PORCENTAJEBUSCAR,MATCH(AP6313,CódigoRET,0),4)*1),"")</f>
        <v/>
      </c>
      <c r="AS6313">
        <f t="shared" si="688"/>
        <v>0</v>
      </c>
      <c r="BF6313" t="str">
        <f>IFERROR(IF(OR(BD6313=338,BD6313=340,BD6313=341,BD6313=342,BD6313="342A",BD6313="342B"),PorcenRet(BD6313,BH6313,BI6313),INDEX(PORCENTAJEBUSCAR,MATCH(BD6313,CódigoRET,0),4)*1),"")</f>
        <v/>
      </c>
      <c r="BG6313">
        <f t="shared" si="689"/>
        <v>0</v>
      </c>
      <c r="BO6313">
        <f t="shared" si="690"/>
        <v>0</v>
      </c>
      <c r="CC6313">
        <f t="shared" si="691"/>
        <v>0</v>
      </c>
      <c r="CD6313">
        <f t="shared" si="692"/>
        <v>0</v>
      </c>
      <c r="CG6313">
        <f ca="1">IFERROR(INDIRECT("IVA!X"&amp;MATCH(MID(COMPRAS!C6213,1,2)&amp;MID(COMPRAS!F6213,1,2)&amp;MID(COMPRAS!D6213,1,2),IVA!W:W,0)),"SIN COD.")</f>
        <v>0</v>
      </c>
      <c r="CH6313">
        <f ca="1">IFERROR(INDIRECT("IVA!Y"&amp;MATCH(MID(COMPRAS!C6213,1,2)&amp;MID(COMPRAS!F6213,1,2)&amp;MID(COMPRAS!D6213,1,2),IVA!W:W,0)),"SIN COD.")</f>
        <v>0</v>
      </c>
    </row>
    <row r="6314" spans="1:86" x14ac:dyDescent="0.25">
      <c r="A6314"/>
      <c r="B6314"/>
      <c r="D6314"/>
      <c r="AL6314">
        <f t="shared" si="686"/>
        <v>0</v>
      </c>
      <c r="AQ6314">
        <f t="shared" si="687"/>
        <v>0</v>
      </c>
      <c r="AR6314" t="str">
        <f>IFERROR(IF(OR(AP6314=338,AP6314=340,AP6314=341,AP6314=342,AP6314="342A",AP6314="342B"),PorcenRet(AP6314,AT6314,AU6314),INDEX(PORCENTAJEBUSCAR,MATCH(AP6314,CódigoRET,0),4)*1),"")</f>
        <v/>
      </c>
      <c r="AS6314">
        <f t="shared" si="688"/>
        <v>0</v>
      </c>
      <c r="BF6314" t="str">
        <f>IFERROR(IF(OR(BD6314=338,BD6314=340,BD6314=341,BD6314=342,BD6314="342A",BD6314="342B"),PorcenRet(BD6314,BH6314,BI6314),INDEX(PORCENTAJEBUSCAR,MATCH(BD6314,CódigoRET,0),4)*1),"")</f>
        <v/>
      </c>
      <c r="BG6314">
        <f t="shared" si="689"/>
        <v>0</v>
      </c>
      <c r="BO6314">
        <f t="shared" si="690"/>
        <v>0</v>
      </c>
      <c r="CC6314">
        <f t="shared" si="691"/>
        <v>0</v>
      </c>
      <c r="CD6314">
        <f t="shared" si="692"/>
        <v>0</v>
      </c>
      <c r="CG6314">
        <f ca="1">IFERROR(INDIRECT("IVA!X"&amp;MATCH(MID(COMPRAS!C6214,1,2)&amp;MID(COMPRAS!F6214,1,2)&amp;MID(COMPRAS!D6214,1,2),IVA!W:W,0)),"SIN COD.")</f>
        <v>0</v>
      </c>
      <c r="CH6314">
        <f ca="1">IFERROR(INDIRECT("IVA!Y"&amp;MATCH(MID(COMPRAS!C6214,1,2)&amp;MID(COMPRAS!F6214,1,2)&amp;MID(COMPRAS!D6214,1,2),IVA!W:W,0)),"SIN COD.")</f>
        <v>0</v>
      </c>
    </row>
    <row r="6315" spans="1:86" x14ac:dyDescent="0.25">
      <c r="A6315"/>
      <c r="B6315"/>
      <c r="D6315"/>
      <c r="AL6315">
        <f t="shared" si="686"/>
        <v>0</v>
      </c>
      <c r="AQ6315">
        <f t="shared" si="687"/>
        <v>0</v>
      </c>
      <c r="AR6315" t="str">
        <f>IFERROR(IF(OR(AP6315=338,AP6315=340,AP6315=341,AP6315=342,AP6315="342A",AP6315="342B"),PorcenRet(AP6315,AT6315,AU6315),INDEX(PORCENTAJEBUSCAR,MATCH(AP6315,CódigoRET,0),4)*1),"")</f>
        <v/>
      </c>
      <c r="AS6315">
        <f t="shared" si="688"/>
        <v>0</v>
      </c>
      <c r="BF6315" t="str">
        <f>IFERROR(IF(OR(BD6315=338,BD6315=340,BD6315=341,BD6315=342,BD6315="342A",BD6315="342B"),PorcenRet(BD6315,BH6315,BI6315),INDEX(PORCENTAJEBUSCAR,MATCH(BD6315,CódigoRET,0),4)*1),"")</f>
        <v/>
      </c>
      <c r="BG6315">
        <f t="shared" si="689"/>
        <v>0</v>
      </c>
      <c r="BO6315">
        <f t="shared" si="690"/>
        <v>0</v>
      </c>
      <c r="CC6315">
        <f t="shared" si="691"/>
        <v>0</v>
      </c>
      <c r="CD6315">
        <f t="shared" si="692"/>
        <v>0</v>
      </c>
      <c r="CG6315">
        <f ca="1">IFERROR(INDIRECT("IVA!X"&amp;MATCH(MID(COMPRAS!C6215,1,2)&amp;MID(COMPRAS!F6215,1,2)&amp;MID(COMPRAS!D6215,1,2),IVA!W:W,0)),"SIN COD.")</f>
        <v>0</v>
      </c>
      <c r="CH6315">
        <f ca="1">IFERROR(INDIRECT("IVA!Y"&amp;MATCH(MID(COMPRAS!C6215,1,2)&amp;MID(COMPRAS!F6215,1,2)&amp;MID(COMPRAS!D6215,1,2),IVA!W:W,0)),"SIN COD.")</f>
        <v>0</v>
      </c>
    </row>
    <row r="6316" spans="1:86" x14ac:dyDescent="0.25">
      <c r="A6316"/>
      <c r="B6316"/>
      <c r="D6316"/>
      <c r="AL6316">
        <f t="shared" si="686"/>
        <v>0</v>
      </c>
      <c r="AQ6316">
        <f t="shared" si="687"/>
        <v>0</v>
      </c>
      <c r="AR6316" t="str">
        <f>IFERROR(IF(OR(AP6316=338,AP6316=340,AP6316=341,AP6316=342,AP6316="342A",AP6316="342B"),PorcenRet(AP6316,AT6316,AU6316),INDEX(PORCENTAJEBUSCAR,MATCH(AP6316,CódigoRET,0),4)*1),"")</f>
        <v/>
      </c>
      <c r="AS6316">
        <f t="shared" si="688"/>
        <v>0</v>
      </c>
      <c r="BF6316" t="str">
        <f>IFERROR(IF(OR(BD6316=338,BD6316=340,BD6316=341,BD6316=342,BD6316="342A",BD6316="342B"),PorcenRet(BD6316,BH6316,BI6316),INDEX(PORCENTAJEBUSCAR,MATCH(BD6316,CódigoRET,0),4)*1),"")</f>
        <v/>
      </c>
      <c r="BG6316">
        <f t="shared" si="689"/>
        <v>0</v>
      </c>
      <c r="BO6316">
        <f t="shared" si="690"/>
        <v>0</v>
      </c>
      <c r="CC6316">
        <f t="shared" si="691"/>
        <v>0</v>
      </c>
      <c r="CD6316">
        <f t="shared" si="692"/>
        <v>0</v>
      </c>
      <c r="CG6316">
        <f ca="1">IFERROR(INDIRECT("IVA!X"&amp;MATCH(MID(COMPRAS!C6216,1,2)&amp;MID(COMPRAS!F6216,1,2)&amp;MID(COMPRAS!D6216,1,2),IVA!W:W,0)),"SIN COD.")</f>
        <v>0</v>
      </c>
      <c r="CH6316">
        <f ca="1">IFERROR(INDIRECT("IVA!Y"&amp;MATCH(MID(COMPRAS!C6216,1,2)&amp;MID(COMPRAS!F6216,1,2)&amp;MID(COMPRAS!D6216,1,2),IVA!W:W,0)),"SIN COD.")</f>
        <v>0</v>
      </c>
    </row>
    <row r="6317" spans="1:86" x14ac:dyDescent="0.25">
      <c r="A6317"/>
      <c r="B6317"/>
      <c r="D6317"/>
      <c r="AL6317">
        <f t="shared" si="686"/>
        <v>0</v>
      </c>
      <c r="AQ6317">
        <f t="shared" si="687"/>
        <v>0</v>
      </c>
      <c r="AR6317" t="str">
        <f>IFERROR(IF(OR(AP6317=338,AP6317=340,AP6317=341,AP6317=342,AP6317="342A",AP6317="342B"),PorcenRet(AP6317,AT6317,AU6317),INDEX(PORCENTAJEBUSCAR,MATCH(AP6317,CódigoRET,0),4)*1),"")</f>
        <v/>
      </c>
      <c r="AS6317">
        <f t="shared" si="688"/>
        <v>0</v>
      </c>
      <c r="BF6317" t="str">
        <f>IFERROR(IF(OR(BD6317=338,BD6317=340,BD6317=341,BD6317=342,BD6317="342A",BD6317="342B"),PorcenRet(BD6317,BH6317,BI6317),INDEX(PORCENTAJEBUSCAR,MATCH(BD6317,CódigoRET,0),4)*1),"")</f>
        <v/>
      </c>
      <c r="BG6317">
        <f t="shared" si="689"/>
        <v>0</v>
      </c>
      <c r="BO6317">
        <f t="shared" si="690"/>
        <v>0</v>
      </c>
      <c r="CC6317">
        <f t="shared" si="691"/>
        <v>0</v>
      </c>
      <c r="CD6317">
        <f t="shared" si="692"/>
        <v>0</v>
      </c>
      <c r="CG6317">
        <f ca="1">IFERROR(INDIRECT("IVA!X"&amp;MATCH(MID(COMPRAS!C6217,1,2)&amp;MID(COMPRAS!F6217,1,2)&amp;MID(COMPRAS!D6217,1,2),IVA!W:W,0)),"SIN COD.")</f>
        <v>0</v>
      </c>
      <c r="CH6317">
        <f ca="1">IFERROR(INDIRECT("IVA!Y"&amp;MATCH(MID(COMPRAS!C6217,1,2)&amp;MID(COMPRAS!F6217,1,2)&amp;MID(COMPRAS!D6217,1,2),IVA!W:W,0)),"SIN COD.")</f>
        <v>0</v>
      </c>
    </row>
    <row r="6318" spans="1:86" x14ac:dyDescent="0.25">
      <c r="A6318"/>
      <c r="B6318"/>
      <c r="D6318"/>
      <c r="AL6318">
        <f t="shared" si="686"/>
        <v>0</v>
      </c>
      <c r="AQ6318">
        <f t="shared" si="687"/>
        <v>0</v>
      </c>
      <c r="AR6318" t="str">
        <f>IFERROR(IF(OR(AP6318=338,AP6318=340,AP6318=341,AP6318=342,AP6318="342A",AP6318="342B"),PorcenRet(AP6318,AT6318,AU6318),INDEX(PORCENTAJEBUSCAR,MATCH(AP6318,CódigoRET,0),4)*1),"")</f>
        <v/>
      </c>
      <c r="AS6318">
        <f t="shared" si="688"/>
        <v>0</v>
      </c>
      <c r="BF6318" t="str">
        <f>IFERROR(IF(OR(BD6318=338,BD6318=340,BD6318=341,BD6318=342,BD6318="342A",BD6318="342B"),PorcenRet(BD6318,BH6318,BI6318),INDEX(PORCENTAJEBUSCAR,MATCH(BD6318,CódigoRET,0),4)*1),"")</f>
        <v/>
      </c>
      <c r="BG6318">
        <f t="shared" si="689"/>
        <v>0</v>
      </c>
      <c r="BO6318">
        <f t="shared" si="690"/>
        <v>0</v>
      </c>
      <c r="CC6318">
        <f t="shared" si="691"/>
        <v>0</v>
      </c>
      <c r="CD6318">
        <f t="shared" si="692"/>
        <v>0</v>
      </c>
      <c r="CG6318">
        <f ca="1">IFERROR(INDIRECT("IVA!X"&amp;MATCH(MID(COMPRAS!C6218,1,2)&amp;MID(COMPRAS!F6218,1,2)&amp;MID(COMPRAS!D6218,1,2),IVA!W:W,0)),"SIN COD.")</f>
        <v>0</v>
      </c>
      <c r="CH6318">
        <f ca="1">IFERROR(INDIRECT("IVA!Y"&amp;MATCH(MID(COMPRAS!C6218,1,2)&amp;MID(COMPRAS!F6218,1,2)&amp;MID(COMPRAS!D6218,1,2),IVA!W:W,0)),"SIN COD.")</f>
        <v>0</v>
      </c>
    </row>
    <row r="6319" spans="1:86" x14ac:dyDescent="0.25">
      <c r="A6319"/>
      <c r="B6319"/>
      <c r="D6319"/>
      <c r="AL6319">
        <f t="shared" si="686"/>
        <v>0</v>
      </c>
      <c r="AQ6319">
        <f t="shared" si="687"/>
        <v>0</v>
      </c>
      <c r="AR6319" t="str">
        <f>IFERROR(IF(OR(AP6319=338,AP6319=340,AP6319=341,AP6319=342,AP6319="342A",AP6319="342B"),PorcenRet(AP6319,AT6319,AU6319),INDEX(PORCENTAJEBUSCAR,MATCH(AP6319,CódigoRET,0),4)*1),"")</f>
        <v/>
      </c>
      <c r="AS6319">
        <f t="shared" si="688"/>
        <v>0</v>
      </c>
      <c r="BF6319" t="str">
        <f>IFERROR(IF(OR(BD6319=338,BD6319=340,BD6319=341,BD6319=342,BD6319="342A",BD6319="342B"),PorcenRet(BD6319,BH6319,BI6319),INDEX(PORCENTAJEBUSCAR,MATCH(BD6319,CódigoRET,0),4)*1),"")</f>
        <v/>
      </c>
      <c r="BG6319">
        <f t="shared" si="689"/>
        <v>0</v>
      </c>
      <c r="BO6319">
        <f t="shared" si="690"/>
        <v>0</v>
      </c>
      <c r="CC6319">
        <f t="shared" si="691"/>
        <v>0</v>
      </c>
      <c r="CD6319">
        <f t="shared" si="692"/>
        <v>0</v>
      </c>
      <c r="CG6319">
        <f ca="1">IFERROR(INDIRECT("IVA!X"&amp;MATCH(MID(COMPRAS!C6219,1,2)&amp;MID(COMPRAS!F6219,1,2)&amp;MID(COMPRAS!D6219,1,2),IVA!W:W,0)),"SIN COD.")</f>
        <v>0</v>
      </c>
      <c r="CH6319">
        <f ca="1">IFERROR(INDIRECT("IVA!Y"&amp;MATCH(MID(COMPRAS!C6219,1,2)&amp;MID(COMPRAS!F6219,1,2)&amp;MID(COMPRAS!D6219,1,2),IVA!W:W,0)),"SIN COD.")</f>
        <v>0</v>
      </c>
    </row>
    <row r="6320" spans="1:86" x14ac:dyDescent="0.25">
      <c r="A6320"/>
      <c r="B6320"/>
      <c r="D6320"/>
      <c r="AL6320">
        <f t="shared" si="686"/>
        <v>0</v>
      </c>
      <c r="AQ6320">
        <f t="shared" si="687"/>
        <v>0</v>
      </c>
      <c r="AR6320" t="str">
        <f>IFERROR(IF(OR(AP6320=338,AP6320=340,AP6320=341,AP6320=342,AP6320="342A",AP6320="342B"),PorcenRet(AP6320,AT6320,AU6320),INDEX(PORCENTAJEBUSCAR,MATCH(AP6320,CódigoRET,0),4)*1),"")</f>
        <v/>
      </c>
      <c r="AS6320">
        <f t="shared" si="688"/>
        <v>0</v>
      </c>
      <c r="BF6320" t="str">
        <f>IFERROR(IF(OR(BD6320=338,BD6320=340,BD6320=341,BD6320=342,BD6320="342A",BD6320="342B"),PorcenRet(BD6320,BH6320,BI6320),INDEX(PORCENTAJEBUSCAR,MATCH(BD6320,CódigoRET,0),4)*1),"")</f>
        <v/>
      </c>
      <c r="BG6320">
        <f t="shared" si="689"/>
        <v>0</v>
      </c>
      <c r="BO6320">
        <f t="shared" si="690"/>
        <v>0</v>
      </c>
      <c r="CC6320">
        <f t="shared" si="691"/>
        <v>0</v>
      </c>
      <c r="CD6320">
        <f t="shared" si="692"/>
        <v>0</v>
      </c>
      <c r="CG6320">
        <f ca="1">IFERROR(INDIRECT("IVA!X"&amp;MATCH(MID(COMPRAS!C6220,1,2)&amp;MID(COMPRAS!F6220,1,2)&amp;MID(COMPRAS!D6220,1,2),IVA!W:W,0)),"SIN COD.")</f>
        <v>0</v>
      </c>
      <c r="CH6320">
        <f ca="1">IFERROR(INDIRECT("IVA!Y"&amp;MATCH(MID(COMPRAS!C6220,1,2)&amp;MID(COMPRAS!F6220,1,2)&amp;MID(COMPRAS!D6220,1,2),IVA!W:W,0)),"SIN COD.")</f>
        <v>0</v>
      </c>
    </row>
    <row r="6321" spans="1:86" x14ac:dyDescent="0.25">
      <c r="A6321"/>
      <c r="B6321"/>
      <c r="D6321"/>
      <c r="AL6321">
        <f t="shared" si="686"/>
        <v>0</v>
      </c>
      <c r="AQ6321">
        <f t="shared" si="687"/>
        <v>0</v>
      </c>
      <c r="AR6321" t="str">
        <f>IFERROR(IF(OR(AP6321=338,AP6321=340,AP6321=341,AP6321=342,AP6321="342A",AP6321="342B"),PorcenRet(AP6321,AT6321,AU6321),INDEX(PORCENTAJEBUSCAR,MATCH(AP6321,CódigoRET,0),4)*1),"")</f>
        <v/>
      </c>
      <c r="AS6321">
        <f t="shared" si="688"/>
        <v>0</v>
      </c>
      <c r="BF6321" t="str">
        <f>IFERROR(IF(OR(BD6321=338,BD6321=340,BD6321=341,BD6321=342,BD6321="342A",BD6321="342B"),PorcenRet(BD6321,BH6321,BI6321),INDEX(PORCENTAJEBUSCAR,MATCH(BD6321,CódigoRET,0),4)*1),"")</f>
        <v/>
      </c>
      <c r="BG6321">
        <f t="shared" si="689"/>
        <v>0</v>
      </c>
      <c r="BO6321">
        <f t="shared" si="690"/>
        <v>0</v>
      </c>
      <c r="CC6321">
        <f t="shared" si="691"/>
        <v>0</v>
      </c>
      <c r="CD6321">
        <f t="shared" si="692"/>
        <v>0</v>
      </c>
      <c r="CG6321">
        <f ca="1">IFERROR(INDIRECT("IVA!X"&amp;MATCH(MID(COMPRAS!C6221,1,2)&amp;MID(COMPRAS!F6221,1,2)&amp;MID(COMPRAS!D6221,1,2),IVA!W:W,0)),"SIN COD.")</f>
        <v>0</v>
      </c>
      <c r="CH6321">
        <f ca="1">IFERROR(INDIRECT("IVA!Y"&amp;MATCH(MID(COMPRAS!C6221,1,2)&amp;MID(COMPRAS!F6221,1,2)&amp;MID(COMPRAS!D6221,1,2),IVA!W:W,0)),"SIN COD.")</f>
        <v>0</v>
      </c>
    </row>
    <row r="6322" spans="1:86" x14ac:dyDescent="0.25">
      <c r="A6322"/>
      <c r="B6322"/>
      <c r="D6322"/>
      <c r="AL6322">
        <f t="shared" si="686"/>
        <v>0</v>
      </c>
      <c r="AQ6322">
        <f t="shared" si="687"/>
        <v>0</v>
      </c>
      <c r="AR6322" t="str">
        <f>IFERROR(IF(OR(AP6322=338,AP6322=340,AP6322=341,AP6322=342,AP6322="342A",AP6322="342B"),PorcenRet(AP6322,AT6322,AU6322),INDEX(PORCENTAJEBUSCAR,MATCH(AP6322,CódigoRET,0),4)*1),"")</f>
        <v/>
      </c>
      <c r="AS6322">
        <f t="shared" si="688"/>
        <v>0</v>
      </c>
      <c r="BF6322" t="str">
        <f>IFERROR(IF(OR(BD6322=338,BD6322=340,BD6322=341,BD6322=342,BD6322="342A",BD6322="342B"),PorcenRet(BD6322,BH6322,BI6322),INDEX(PORCENTAJEBUSCAR,MATCH(BD6322,CódigoRET,0),4)*1),"")</f>
        <v/>
      </c>
      <c r="BG6322">
        <f t="shared" si="689"/>
        <v>0</v>
      </c>
      <c r="BO6322">
        <f t="shared" si="690"/>
        <v>0</v>
      </c>
      <c r="CC6322">
        <f t="shared" si="691"/>
        <v>0</v>
      </c>
      <c r="CD6322">
        <f t="shared" si="692"/>
        <v>0</v>
      </c>
      <c r="CG6322">
        <f ca="1">IFERROR(INDIRECT("IVA!X"&amp;MATCH(MID(COMPRAS!C6222,1,2)&amp;MID(COMPRAS!F6222,1,2)&amp;MID(COMPRAS!D6222,1,2),IVA!W:W,0)),"SIN COD.")</f>
        <v>0</v>
      </c>
      <c r="CH6322">
        <f ca="1">IFERROR(INDIRECT("IVA!Y"&amp;MATCH(MID(COMPRAS!C6222,1,2)&amp;MID(COMPRAS!F6222,1,2)&amp;MID(COMPRAS!D6222,1,2),IVA!W:W,0)),"SIN COD.")</f>
        <v>0</v>
      </c>
    </row>
    <row r="6323" spans="1:86" x14ac:dyDescent="0.25">
      <c r="A6323"/>
      <c r="B6323"/>
      <c r="D6323"/>
      <c r="AL6323">
        <f t="shared" si="686"/>
        <v>0</v>
      </c>
      <c r="AQ6323">
        <f t="shared" si="687"/>
        <v>0</v>
      </c>
      <c r="AR6323" t="str">
        <f>IFERROR(IF(OR(AP6323=338,AP6323=340,AP6323=341,AP6323=342,AP6323="342A",AP6323="342B"),PorcenRet(AP6323,AT6323,AU6323),INDEX(PORCENTAJEBUSCAR,MATCH(AP6323,CódigoRET,0),4)*1),"")</f>
        <v/>
      </c>
      <c r="AS6323">
        <f t="shared" si="688"/>
        <v>0</v>
      </c>
      <c r="BF6323" t="str">
        <f>IFERROR(IF(OR(BD6323=338,BD6323=340,BD6323=341,BD6323=342,BD6323="342A",BD6323="342B"),PorcenRet(BD6323,BH6323,BI6323),INDEX(PORCENTAJEBUSCAR,MATCH(BD6323,CódigoRET,0),4)*1),"")</f>
        <v/>
      </c>
      <c r="BG6323">
        <f t="shared" si="689"/>
        <v>0</v>
      </c>
      <c r="BO6323">
        <f t="shared" si="690"/>
        <v>0</v>
      </c>
      <c r="CC6323">
        <f t="shared" si="691"/>
        <v>0</v>
      </c>
      <c r="CD6323">
        <f t="shared" si="692"/>
        <v>0</v>
      </c>
      <c r="CG6323">
        <f ca="1">IFERROR(INDIRECT("IVA!X"&amp;MATCH(MID(COMPRAS!C6223,1,2)&amp;MID(COMPRAS!F6223,1,2)&amp;MID(COMPRAS!D6223,1,2),IVA!W:W,0)),"SIN COD.")</f>
        <v>0</v>
      </c>
      <c r="CH6323">
        <f ca="1">IFERROR(INDIRECT("IVA!Y"&amp;MATCH(MID(COMPRAS!C6223,1,2)&amp;MID(COMPRAS!F6223,1,2)&amp;MID(COMPRAS!D6223,1,2),IVA!W:W,0)),"SIN COD.")</f>
        <v>0</v>
      </c>
    </row>
    <row r="6324" spans="1:86" x14ac:dyDescent="0.25">
      <c r="A6324"/>
      <c r="B6324"/>
      <c r="D6324"/>
      <c r="AL6324">
        <f t="shared" si="686"/>
        <v>0</v>
      </c>
      <c r="AQ6324">
        <f t="shared" si="687"/>
        <v>0</v>
      </c>
      <c r="AR6324" t="str">
        <f>IFERROR(IF(OR(AP6324=338,AP6324=340,AP6324=341,AP6324=342,AP6324="342A",AP6324="342B"),PorcenRet(AP6324,AT6324,AU6324),INDEX(PORCENTAJEBUSCAR,MATCH(AP6324,CódigoRET,0),4)*1),"")</f>
        <v/>
      </c>
      <c r="AS6324">
        <f t="shared" si="688"/>
        <v>0</v>
      </c>
      <c r="BF6324" t="str">
        <f>IFERROR(IF(OR(BD6324=338,BD6324=340,BD6324=341,BD6324=342,BD6324="342A",BD6324="342B"),PorcenRet(BD6324,BH6324,BI6324),INDEX(PORCENTAJEBUSCAR,MATCH(BD6324,CódigoRET,0),4)*1),"")</f>
        <v/>
      </c>
      <c r="BG6324">
        <f t="shared" si="689"/>
        <v>0</v>
      </c>
      <c r="BO6324">
        <f t="shared" si="690"/>
        <v>0</v>
      </c>
      <c r="CC6324">
        <f t="shared" si="691"/>
        <v>0</v>
      </c>
      <c r="CD6324">
        <f t="shared" si="692"/>
        <v>0</v>
      </c>
      <c r="CG6324">
        <f ca="1">IFERROR(INDIRECT("IVA!X"&amp;MATCH(MID(COMPRAS!C6224,1,2)&amp;MID(COMPRAS!F6224,1,2)&amp;MID(COMPRAS!D6224,1,2),IVA!W:W,0)),"SIN COD.")</f>
        <v>0</v>
      </c>
      <c r="CH6324">
        <f ca="1">IFERROR(INDIRECT("IVA!Y"&amp;MATCH(MID(COMPRAS!C6224,1,2)&amp;MID(COMPRAS!F6224,1,2)&amp;MID(COMPRAS!D6224,1,2),IVA!W:W,0)),"SIN COD.")</f>
        <v>0</v>
      </c>
    </row>
    <row r="6325" spans="1:86" x14ac:dyDescent="0.25">
      <c r="A6325"/>
      <c r="B6325"/>
      <c r="D6325"/>
      <c r="AL6325">
        <f t="shared" si="686"/>
        <v>0</v>
      </c>
      <c r="AQ6325">
        <f t="shared" si="687"/>
        <v>0</v>
      </c>
      <c r="AR6325" t="str">
        <f>IFERROR(IF(OR(AP6325=338,AP6325=340,AP6325=341,AP6325=342,AP6325="342A",AP6325="342B"),PorcenRet(AP6325,AT6325,AU6325),INDEX(PORCENTAJEBUSCAR,MATCH(AP6325,CódigoRET,0),4)*1),"")</f>
        <v/>
      </c>
      <c r="AS6325">
        <f t="shared" si="688"/>
        <v>0</v>
      </c>
      <c r="BF6325" t="str">
        <f>IFERROR(IF(OR(BD6325=338,BD6325=340,BD6325=341,BD6325=342,BD6325="342A",BD6325="342B"),PorcenRet(BD6325,BH6325,BI6325),INDEX(PORCENTAJEBUSCAR,MATCH(BD6325,CódigoRET,0),4)*1),"")</f>
        <v/>
      </c>
      <c r="BG6325">
        <f t="shared" si="689"/>
        <v>0</v>
      </c>
      <c r="BO6325">
        <f t="shared" si="690"/>
        <v>0</v>
      </c>
      <c r="CC6325">
        <f t="shared" si="691"/>
        <v>0</v>
      </c>
      <c r="CD6325">
        <f t="shared" si="692"/>
        <v>0</v>
      </c>
      <c r="CG6325">
        <f ca="1">IFERROR(INDIRECT("IVA!X"&amp;MATCH(MID(COMPRAS!C6225,1,2)&amp;MID(COMPRAS!F6225,1,2)&amp;MID(COMPRAS!D6225,1,2),IVA!W:W,0)),"SIN COD.")</f>
        <v>0</v>
      </c>
      <c r="CH6325">
        <f ca="1">IFERROR(INDIRECT("IVA!Y"&amp;MATCH(MID(COMPRAS!C6225,1,2)&amp;MID(COMPRAS!F6225,1,2)&amp;MID(COMPRAS!D6225,1,2),IVA!W:W,0)),"SIN COD.")</f>
        <v>0</v>
      </c>
    </row>
    <row r="6326" spans="1:86" x14ac:dyDescent="0.25">
      <c r="A6326"/>
      <c r="B6326"/>
      <c r="D6326"/>
      <c r="AL6326">
        <f t="shared" si="686"/>
        <v>0</v>
      </c>
      <c r="AQ6326">
        <f t="shared" si="687"/>
        <v>0</v>
      </c>
      <c r="AR6326" t="str">
        <f>IFERROR(IF(OR(AP6326=338,AP6326=340,AP6326=341,AP6326=342,AP6326="342A",AP6326="342B"),PorcenRet(AP6326,AT6326,AU6326),INDEX(PORCENTAJEBUSCAR,MATCH(AP6326,CódigoRET,0),4)*1),"")</f>
        <v/>
      </c>
      <c r="AS6326">
        <f t="shared" si="688"/>
        <v>0</v>
      </c>
      <c r="BF6326" t="str">
        <f>IFERROR(IF(OR(BD6326=338,BD6326=340,BD6326=341,BD6326=342,BD6326="342A",BD6326="342B"),PorcenRet(BD6326,BH6326,BI6326),INDEX(PORCENTAJEBUSCAR,MATCH(BD6326,CódigoRET,0),4)*1),"")</f>
        <v/>
      </c>
      <c r="BG6326">
        <f t="shared" si="689"/>
        <v>0</v>
      </c>
      <c r="BO6326">
        <f t="shared" si="690"/>
        <v>0</v>
      </c>
      <c r="CC6326">
        <f t="shared" si="691"/>
        <v>0</v>
      </c>
      <c r="CD6326">
        <f t="shared" si="692"/>
        <v>0</v>
      </c>
      <c r="CG6326">
        <f ca="1">IFERROR(INDIRECT("IVA!X"&amp;MATCH(MID(COMPRAS!C6226,1,2)&amp;MID(COMPRAS!F6226,1,2)&amp;MID(COMPRAS!D6226,1,2),IVA!W:W,0)),"SIN COD.")</f>
        <v>0</v>
      </c>
      <c r="CH6326">
        <f ca="1">IFERROR(INDIRECT("IVA!Y"&amp;MATCH(MID(COMPRAS!C6226,1,2)&amp;MID(COMPRAS!F6226,1,2)&amp;MID(COMPRAS!D6226,1,2),IVA!W:W,0)),"SIN COD.")</f>
        <v>0</v>
      </c>
    </row>
    <row r="6327" spans="1:86" x14ac:dyDescent="0.25">
      <c r="A6327"/>
      <c r="B6327"/>
      <c r="D6327"/>
      <c r="AL6327">
        <f t="shared" si="686"/>
        <v>0</v>
      </c>
      <c r="AQ6327">
        <f t="shared" si="687"/>
        <v>0</v>
      </c>
      <c r="AR6327" t="str">
        <f>IFERROR(IF(OR(AP6327=338,AP6327=340,AP6327=341,AP6327=342,AP6327="342A",AP6327="342B"),PorcenRet(AP6327,AT6327,AU6327),INDEX(PORCENTAJEBUSCAR,MATCH(AP6327,CódigoRET,0),4)*1),"")</f>
        <v/>
      </c>
      <c r="AS6327">
        <f t="shared" si="688"/>
        <v>0</v>
      </c>
      <c r="BF6327" t="str">
        <f>IFERROR(IF(OR(BD6327=338,BD6327=340,BD6327=341,BD6327=342,BD6327="342A",BD6327="342B"),PorcenRet(BD6327,BH6327,BI6327),INDEX(PORCENTAJEBUSCAR,MATCH(BD6327,CódigoRET,0),4)*1),"")</f>
        <v/>
      </c>
      <c r="BG6327">
        <f t="shared" si="689"/>
        <v>0</v>
      </c>
      <c r="BO6327">
        <f t="shared" si="690"/>
        <v>0</v>
      </c>
      <c r="CC6327">
        <f t="shared" si="691"/>
        <v>0</v>
      </c>
      <c r="CD6327">
        <f t="shared" si="692"/>
        <v>0</v>
      </c>
      <c r="CG6327">
        <f ca="1">IFERROR(INDIRECT("IVA!X"&amp;MATCH(MID(COMPRAS!C6227,1,2)&amp;MID(COMPRAS!F6227,1,2)&amp;MID(COMPRAS!D6227,1,2),IVA!W:W,0)),"SIN COD.")</f>
        <v>0</v>
      </c>
      <c r="CH6327">
        <f ca="1">IFERROR(INDIRECT("IVA!Y"&amp;MATCH(MID(COMPRAS!C6227,1,2)&amp;MID(COMPRAS!F6227,1,2)&amp;MID(COMPRAS!D6227,1,2),IVA!W:W,0)),"SIN COD.")</f>
        <v>0</v>
      </c>
    </row>
    <row r="6328" spans="1:86" x14ac:dyDescent="0.25">
      <c r="A6328"/>
      <c r="B6328"/>
      <c r="D6328"/>
      <c r="AL6328">
        <f t="shared" si="686"/>
        <v>0</v>
      </c>
      <c r="AQ6328">
        <f t="shared" si="687"/>
        <v>0</v>
      </c>
      <c r="AR6328" t="str">
        <f>IFERROR(IF(OR(AP6328=338,AP6328=340,AP6328=341,AP6328=342,AP6328="342A",AP6328="342B"),PorcenRet(AP6328,AT6328,AU6328),INDEX(PORCENTAJEBUSCAR,MATCH(AP6328,CódigoRET,0),4)*1),"")</f>
        <v/>
      </c>
      <c r="AS6328">
        <f t="shared" si="688"/>
        <v>0</v>
      </c>
      <c r="BF6328" t="str">
        <f>IFERROR(IF(OR(BD6328=338,BD6328=340,BD6328=341,BD6328=342,BD6328="342A",BD6328="342B"),PorcenRet(BD6328,BH6328,BI6328),INDEX(PORCENTAJEBUSCAR,MATCH(BD6328,CódigoRET,0),4)*1),"")</f>
        <v/>
      </c>
      <c r="BG6328">
        <f t="shared" si="689"/>
        <v>0</v>
      </c>
      <c r="BO6328">
        <f t="shared" si="690"/>
        <v>0</v>
      </c>
      <c r="CC6328">
        <f t="shared" si="691"/>
        <v>0</v>
      </c>
      <c r="CD6328">
        <f t="shared" si="692"/>
        <v>0</v>
      </c>
      <c r="CG6328">
        <f ca="1">IFERROR(INDIRECT("IVA!X"&amp;MATCH(MID(COMPRAS!C6228,1,2)&amp;MID(COMPRAS!F6228,1,2)&amp;MID(COMPRAS!D6228,1,2),IVA!W:W,0)),"SIN COD.")</f>
        <v>0</v>
      </c>
      <c r="CH6328">
        <f ca="1">IFERROR(INDIRECT("IVA!Y"&amp;MATCH(MID(COMPRAS!C6228,1,2)&amp;MID(COMPRAS!F6228,1,2)&amp;MID(COMPRAS!D6228,1,2),IVA!W:W,0)),"SIN COD.")</f>
        <v>0</v>
      </c>
    </row>
    <row r="6329" spans="1:86" x14ac:dyDescent="0.25">
      <c r="A6329"/>
      <c r="B6329"/>
      <c r="D6329"/>
      <c r="AL6329">
        <f t="shared" si="686"/>
        <v>0</v>
      </c>
      <c r="AQ6329">
        <f t="shared" si="687"/>
        <v>0</v>
      </c>
      <c r="AR6329" t="str">
        <f>IFERROR(IF(OR(AP6329=338,AP6329=340,AP6329=341,AP6329=342,AP6329="342A",AP6329="342B"),PorcenRet(AP6329,AT6329,AU6329),INDEX(PORCENTAJEBUSCAR,MATCH(AP6329,CódigoRET,0),4)*1),"")</f>
        <v/>
      </c>
      <c r="AS6329">
        <f t="shared" si="688"/>
        <v>0</v>
      </c>
      <c r="BF6329" t="str">
        <f>IFERROR(IF(OR(BD6329=338,BD6329=340,BD6329=341,BD6329=342,BD6329="342A",BD6329="342B"),PorcenRet(BD6329,BH6329,BI6329),INDEX(PORCENTAJEBUSCAR,MATCH(BD6329,CódigoRET,0),4)*1),"")</f>
        <v/>
      </c>
      <c r="BG6329">
        <f t="shared" si="689"/>
        <v>0</v>
      </c>
      <c r="BO6329">
        <f t="shared" si="690"/>
        <v>0</v>
      </c>
      <c r="CC6329">
        <f t="shared" si="691"/>
        <v>0</v>
      </c>
      <c r="CD6329">
        <f t="shared" si="692"/>
        <v>0</v>
      </c>
      <c r="CG6329">
        <f ca="1">IFERROR(INDIRECT("IVA!X"&amp;MATCH(MID(COMPRAS!C6229,1,2)&amp;MID(COMPRAS!F6229,1,2)&amp;MID(COMPRAS!D6229,1,2),IVA!W:W,0)),"SIN COD.")</f>
        <v>0</v>
      </c>
      <c r="CH6329">
        <f ca="1">IFERROR(INDIRECT("IVA!Y"&amp;MATCH(MID(COMPRAS!C6229,1,2)&amp;MID(COMPRAS!F6229,1,2)&amp;MID(COMPRAS!D6229,1,2),IVA!W:W,0)),"SIN COD.")</f>
        <v>0</v>
      </c>
    </row>
    <row r="6330" spans="1:86" x14ac:dyDescent="0.25">
      <c r="A6330"/>
      <c r="B6330"/>
      <c r="D6330"/>
      <c r="AL6330">
        <f t="shared" si="686"/>
        <v>0</v>
      </c>
      <c r="AQ6330">
        <f t="shared" si="687"/>
        <v>0</v>
      </c>
      <c r="AR6330" t="str">
        <f>IFERROR(IF(OR(AP6330=338,AP6330=340,AP6330=341,AP6330=342,AP6330="342A",AP6330="342B"),PorcenRet(AP6330,AT6330,AU6330),INDEX(PORCENTAJEBUSCAR,MATCH(AP6330,CódigoRET,0),4)*1),"")</f>
        <v/>
      </c>
      <c r="AS6330">
        <f t="shared" si="688"/>
        <v>0</v>
      </c>
      <c r="BF6330" t="str">
        <f>IFERROR(IF(OR(BD6330=338,BD6330=340,BD6330=341,BD6330=342,BD6330="342A",BD6330="342B"),PorcenRet(BD6330,BH6330,BI6330),INDEX(PORCENTAJEBUSCAR,MATCH(BD6330,CódigoRET,0),4)*1),"")</f>
        <v/>
      </c>
      <c r="BG6330">
        <f t="shared" si="689"/>
        <v>0</v>
      </c>
      <c r="BO6330">
        <f t="shared" si="690"/>
        <v>0</v>
      </c>
      <c r="CC6330">
        <f t="shared" si="691"/>
        <v>0</v>
      </c>
      <c r="CD6330">
        <f t="shared" si="692"/>
        <v>0</v>
      </c>
      <c r="CG6330">
        <f ca="1">IFERROR(INDIRECT("IVA!X"&amp;MATCH(MID(COMPRAS!C6230,1,2)&amp;MID(COMPRAS!F6230,1,2)&amp;MID(COMPRAS!D6230,1,2),IVA!W:W,0)),"SIN COD.")</f>
        <v>0</v>
      </c>
      <c r="CH6330">
        <f ca="1">IFERROR(INDIRECT("IVA!Y"&amp;MATCH(MID(COMPRAS!C6230,1,2)&amp;MID(COMPRAS!F6230,1,2)&amp;MID(COMPRAS!D6230,1,2),IVA!W:W,0)),"SIN COD.")</f>
        <v>0</v>
      </c>
    </row>
    <row r="6331" spans="1:86" x14ac:dyDescent="0.25">
      <c r="A6331"/>
      <c r="B6331"/>
      <c r="D6331"/>
      <c r="AL6331">
        <f t="shared" si="686"/>
        <v>0</v>
      </c>
      <c r="AQ6331">
        <f t="shared" si="687"/>
        <v>0</v>
      </c>
      <c r="AR6331" t="str">
        <f>IFERROR(IF(OR(AP6331=338,AP6331=340,AP6331=341,AP6331=342,AP6331="342A",AP6331="342B"),PorcenRet(AP6331,AT6331,AU6331),INDEX(PORCENTAJEBUSCAR,MATCH(AP6331,CódigoRET,0),4)*1),"")</f>
        <v/>
      </c>
      <c r="AS6331">
        <f t="shared" si="688"/>
        <v>0</v>
      </c>
      <c r="BF6331" t="str">
        <f>IFERROR(IF(OR(BD6331=338,BD6331=340,BD6331=341,BD6331=342,BD6331="342A",BD6331="342B"),PorcenRet(BD6331,BH6331,BI6331),INDEX(PORCENTAJEBUSCAR,MATCH(BD6331,CódigoRET,0),4)*1),"")</f>
        <v/>
      </c>
      <c r="BG6331">
        <f t="shared" si="689"/>
        <v>0</v>
      </c>
      <c r="BO6331">
        <f t="shared" si="690"/>
        <v>0</v>
      </c>
      <c r="CC6331">
        <f t="shared" si="691"/>
        <v>0</v>
      </c>
      <c r="CD6331">
        <f t="shared" si="692"/>
        <v>0</v>
      </c>
      <c r="CG6331">
        <f ca="1">IFERROR(INDIRECT("IVA!X"&amp;MATCH(MID(COMPRAS!C6231,1,2)&amp;MID(COMPRAS!F6231,1,2)&amp;MID(COMPRAS!D6231,1,2),IVA!W:W,0)),"SIN COD.")</f>
        <v>0</v>
      </c>
      <c r="CH6331">
        <f ca="1">IFERROR(INDIRECT("IVA!Y"&amp;MATCH(MID(COMPRAS!C6231,1,2)&amp;MID(COMPRAS!F6231,1,2)&amp;MID(COMPRAS!D6231,1,2),IVA!W:W,0)),"SIN COD.")</f>
        <v>0</v>
      </c>
    </row>
    <row r="6332" spans="1:86" x14ac:dyDescent="0.25">
      <c r="A6332"/>
      <c r="B6332"/>
      <c r="D6332"/>
      <c r="AL6332">
        <f t="shared" si="686"/>
        <v>0</v>
      </c>
      <c r="AQ6332">
        <f t="shared" si="687"/>
        <v>0</v>
      </c>
      <c r="AR6332" t="str">
        <f>IFERROR(IF(OR(AP6332=338,AP6332=340,AP6332=341,AP6332=342,AP6332="342A",AP6332="342B"),PorcenRet(AP6332,AT6332,AU6332),INDEX(PORCENTAJEBUSCAR,MATCH(AP6332,CódigoRET,0),4)*1),"")</f>
        <v/>
      </c>
      <c r="AS6332">
        <f t="shared" si="688"/>
        <v>0</v>
      </c>
      <c r="BF6332" t="str">
        <f>IFERROR(IF(OR(BD6332=338,BD6332=340,BD6332=341,BD6332=342,BD6332="342A",BD6332="342B"),PorcenRet(BD6332,BH6332,BI6332),INDEX(PORCENTAJEBUSCAR,MATCH(BD6332,CódigoRET,0),4)*1),"")</f>
        <v/>
      </c>
      <c r="BG6332">
        <f t="shared" si="689"/>
        <v>0</v>
      </c>
      <c r="BO6332">
        <f t="shared" si="690"/>
        <v>0</v>
      </c>
      <c r="CC6332">
        <f t="shared" si="691"/>
        <v>0</v>
      </c>
      <c r="CD6332">
        <f t="shared" si="692"/>
        <v>0</v>
      </c>
      <c r="CG6332">
        <f ca="1">IFERROR(INDIRECT("IVA!X"&amp;MATCH(MID(COMPRAS!C6232,1,2)&amp;MID(COMPRAS!F6232,1,2)&amp;MID(COMPRAS!D6232,1,2),IVA!W:W,0)),"SIN COD.")</f>
        <v>0</v>
      </c>
      <c r="CH6332">
        <f ca="1">IFERROR(INDIRECT("IVA!Y"&amp;MATCH(MID(COMPRAS!C6232,1,2)&amp;MID(COMPRAS!F6232,1,2)&amp;MID(COMPRAS!D6232,1,2),IVA!W:W,0)),"SIN COD.")</f>
        <v>0</v>
      </c>
    </row>
    <row r="6333" spans="1:86" x14ac:dyDescent="0.25">
      <c r="A6333"/>
      <c r="B6333"/>
      <c r="D6333"/>
      <c r="AL6333">
        <f t="shared" si="686"/>
        <v>0</v>
      </c>
      <c r="AQ6333">
        <f t="shared" si="687"/>
        <v>0</v>
      </c>
      <c r="AR6333" t="str">
        <f>IFERROR(IF(OR(AP6333=338,AP6333=340,AP6333=341,AP6333=342,AP6333="342A",AP6333="342B"),PorcenRet(AP6333,AT6333,AU6333),INDEX(PORCENTAJEBUSCAR,MATCH(AP6333,CódigoRET,0),4)*1),"")</f>
        <v/>
      </c>
      <c r="AS6333">
        <f t="shared" si="688"/>
        <v>0</v>
      </c>
      <c r="BF6333" t="str">
        <f>IFERROR(IF(OR(BD6333=338,BD6333=340,BD6333=341,BD6333=342,BD6333="342A",BD6333="342B"),PorcenRet(BD6333,BH6333,BI6333),INDEX(PORCENTAJEBUSCAR,MATCH(BD6333,CódigoRET,0),4)*1),"")</f>
        <v/>
      </c>
      <c r="BG6333">
        <f t="shared" si="689"/>
        <v>0</v>
      </c>
      <c r="BO6333">
        <f t="shared" si="690"/>
        <v>0</v>
      </c>
      <c r="CC6333">
        <f t="shared" si="691"/>
        <v>0</v>
      </c>
      <c r="CD6333">
        <f t="shared" si="692"/>
        <v>0</v>
      </c>
      <c r="CG6333">
        <f ca="1">IFERROR(INDIRECT("IVA!X"&amp;MATCH(MID(COMPRAS!C6233,1,2)&amp;MID(COMPRAS!F6233,1,2)&amp;MID(COMPRAS!D6233,1,2),IVA!W:W,0)),"SIN COD.")</f>
        <v>0</v>
      </c>
      <c r="CH6333">
        <f ca="1">IFERROR(INDIRECT("IVA!Y"&amp;MATCH(MID(COMPRAS!C6233,1,2)&amp;MID(COMPRAS!F6233,1,2)&amp;MID(COMPRAS!D6233,1,2),IVA!W:W,0)),"SIN COD.")</f>
        <v>0</v>
      </c>
    </row>
    <row r="6334" spans="1:86" x14ac:dyDescent="0.25">
      <c r="A6334"/>
      <c r="B6334"/>
      <c r="D6334"/>
      <c r="AL6334">
        <f t="shared" si="686"/>
        <v>0</v>
      </c>
      <c r="AQ6334">
        <f t="shared" si="687"/>
        <v>0</v>
      </c>
      <c r="AR6334" t="str">
        <f>IFERROR(IF(OR(AP6334=338,AP6334=340,AP6334=341,AP6334=342,AP6334="342A",AP6334="342B"),PorcenRet(AP6334,AT6334,AU6334),INDEX(PORCENTAJEBUSCAR,MATCH(AP6334,CódigoRET,0),4)*1),"")</f>
        <v/>
      </c>
      <c r="AS6334">
        <f t="shared" si="688"/>
        <v>0</v>
      </c>
      <c r="BF6334" t="str">
        <f>IFERROR(IF(OR(BD6334=338,BD6334=340,BD6334=341,BD6334=342,BD6334="342A",BD6334="342B"),PorcenRet(BD6334,BH6334,BI6334),INDEX(PORCENTAJEBUSCAR,MATCH(BD6334,CódigoRET,0),4)*1),"")</f>
        <v/>
      </c>
      <c r="BG6334">
        <f t="shared" si="689"/>
        <v>0</v>
      </c>
      <c r="BO6334">
        <f t="shared" si="690"/>
        <v>0</v>
      </c>
      <c r="CC6334">
        <f t="shared" si="691"/>
        <v>0</v>
      </c>
      <c r="CD6334">
        <f t="shared" si="692"/>
        <v>0</v>
      </c>
      <c r="CG6334">
        <f ca="1">IFERROR(INDIRECT("IVA!X"&amp;MATCH(MID(COMPRAS!C6234,1,2)&amp;MID(COMPRAS!F6234,1,2)&amp;MID(COMPRAS!D6234,1,2),IVA!W:W,0)),"SIN COD.")</f>
        <v>0</v>
      </c>
      <c r="CH6334">
        <f ca="1">IFERROR(INDIRECT("IVA!Y"&amp;MATCH(MID(COMPRAS!C6234,1,2)&amp;MID(COMPRAS!F6234,1,2)&amp;MID(COMPRAS!D6234,1,2),IVA!W:W,0)),"SIN COD.")</f>
        <v>0</v>
      </c>
    </row>
    <row r="6335" spans="1:86" x14ac:dyDescent="0.25">
      <c r="A6335"/>
      <c r="B6335"/>
      <c r="D6335"/>
      <c r="AL6335">
        <f t="shared" si="686"/>
        <v>0</v>
      </c>
      <c r="AQ6335">
        <f t="shared" si="687"/>
        <v>0</v>
      </c>
      <c r="AR6335" t="str">
        <f>IFERROR(IF(OR(AP6335=338,AP6335=340,AP6335=341,AP6335=342,AP6335="342A",AP6335="342B"),PorcenRet(AP6335,AT6335,AU6335),INDEX(PORCENTAJEBUSCAR,MATCH(AP6335,CódigoRET,0),4)*1),"")</f>
        <v/>
      </c>
      <c r="AS6335">
        <f t="shared" si="688"/>
        <v>0</v>
      </c>
      <c r="BF6335" t="str">
        <f>IFERROR(IF(OR(BD6335=338,BD6335=340,BD6335=341,BD6335=342,BD6335="342A",BD6335="342B"),PorcenRet(BD6335,BH6335,BI6335),INDEX(PORCENTAJEBUSCAR,MATCH(BD6335,CódigoRET,0),4)*1),"")</f>
        <v/>
      </c>
      <c r="BG6335">
        <f t="shared" si="689"/>
        <v>0</v>
      </c>
      <c r="BO6335">
        <f t="shared" si="690"/>
        <v>0</v>
      </c>
      <c r="CC6335">
        <f t="shared" si="691"/>
        <v>0</v>
      </c>
      <c r="CD6335">
        <f t="shared" si="692"/>
        <v>0</v>
      </c>
      <c r="CG6335">
        <f ca="1">IFERROR(INDIRECT("IVA!X"&amp;MATCH(MID(COMPRAS!C6235,1,2)&amp;MID(COMPRAS!F6235,1,2)&amp;MID(COMPRAS!D6235,1,2),IVA!W:W,0)),"SIN COD.")</f>
        <v>0</v>
      </c>
      <c r="CH6335">
        <f ca="1">IFERROR(INDIRECT("IVA!Y"&amp;MATCH(MID(COMPRAS!C6235,1,2)&amp;MID(COMPRAS!F6235,1,2)&amp;MID(COMPRAS!D6235,1,2),IVA!W:W,0)),"SIN COD.")</f>
        <v>0</v>
      </c>
    </row>
    <row r="6336" spans="1:86" x14ac:dyDescent="0.25">
      <c r="A6336"/>
      <c r="B6336"/>
      <c r="D6336"/>
      <c r="AL6336">
        <f t="shared" si="686"/>
        <v>0</v>
      </c>
      <c r="AQ6336">
        <f t="shared" si="687"/>
        <v>0</v>
      </c>
      <c r="AR6336" t="str">
        <f>IFERROR(IF(OR(AP6336=338,AP6336=340,AP6336=341,AP6336=342,AP6336="342A",AP6336="342B"),PorcenRet(AP6336,AT6336,AU6336),INDEX(PORCENTAJEBUSCAR,MATCH(AP6336,CódigoRET,0),4)*1),"")</f>
        <v/>
      </c>
      <c r="AS6336">
        <f t="shared" si="688"/>
        <v>0</v>
      </c>
      <c r="BF6336" t="str">
        <f>IFERROR(IF(OR(BD6336=338,BD6336=340,BD6336=341,BD6336=342,BD6336="342A",BD6336="342B"),PorcenRet(BD6336,BH6336,BI6336),INDEX(PORCENTAJEBUSCAR,MATCH(BD6336,CódigoRET,0),4)*1),"")</f>
        <v/>
      </c>
      <c r="BG6336">
        <f t="shared" si="689"/>
        <v>0</v>
      </c>
      <c r="BO6336">
        <f t="shared" si="690"/>
        <v>0</v>
      </c>
      <c r="CC6336">
        <f t="shared" si="691"/>
        <v>0</v>
      </c>
      <c r="CD6336">
        <f t="shared" si="692"/>
        <v>0</v>
      </c>
      <c r="CG6336">
        <f ca="1">IFERROR(INDIRECT("IVA!X"&amp;MATCH(MID(COMPRAS!C6236,1,2)&amp;MID(COMPRAS!F6236,1,2)&amp;MID(COMPRAS!D6236,1,2),IVA!W:W,0)),"SIN COD.")</f>
        <v>0</v>
      </c>
      <c r="CH6336">
        <f ca="1">IFERROR(INDIRECT("IVA!Y"&amp;MATCH(MID(COMPRAS!C6236,1,2)&amp;MID(COMPRAS!F6236,1,2)&amp;MID(COMPRAS!D6236,1,2),IVA!W:W,0)),"SIN COD.")</f>
        <v>0</v>
      </c>
    </row>
    <row r="6337" spans="1:86" x14ac:dyDescent="0.25">
      <c r="A6337"/>
      <c r="B6337"/>
      <c r="D6337"/>
      <c r="AL6337">
        <f t="shared" si="686"/>
        <v>0</v>
      </c>
      <c r="AQ6337">
        <f t="shared" si="687"/>
        <v>0</v>
      </c>
      <c r="AR6337" t="str">
        <f>IFERROR(IF(OR(AP6337=338,AP6337=340,AP6337=341,AP6337=342,AP6337="342A",AP6337="342B"),PorcenRet(AP6337,AT6337,AU6337),INDEX(PORCENTAJEBUSCAR,MATCH(AP6337,CódigoRET,0),4)*1),"")</f>
        <v/>
      </c>
      <c r="AS6337">
        <f t="shared" si="688"/>
        <v>0</v>
      </c>
      <c r="BF6337" t="str">
        <f>IFERROR(IF(OR(BD6337=338,BD6337=340,BD6337=341,BD6337=342,BD6337="342A",BD6337="342B"),PorcenRet(BD6337,BH6337,BI6337),INDEX(PORCENTAJEBUSCAR,MATCH(BD6337,CódigoRET,0),4)*1),"")</f>
        <v/>
      </c>
      <c r="BG6337">
        <f t="shared" si="689"/>
        <v>0</v>
      </c>
      <c r="BO6337">
        <f t="shared" si="690"/>
        <v>0</v>
      </c>
      <c r="CC6337">
        <f t="shared" si="691"/>
        <v>0</v>
      </c>
      <c r="CD6337">
        <f t="shared" si="692"/>
        <v>0</v>
      </c>
      <c r="CG6337">
        <f ca="1">IFERROR(INDIRECT("IVA!X"&amp;MATCH(MID(COMPRAS!C6237,1,2)&amp;MID(COMPRAS!F6237,1,2)&amp;MID(COMPRAS!D6237,1,2),IVA!W:W,0)),"SIN COD.")</f>
        <v>0</v>
      </c>
      <c r="CH6337">
        <f ca="1">IFERROR(INDIRECT("IVA!Y"&amp;MATCH(MID(COMPRAS!C6237,1,2)&amp;MID(COMPRAS!F6237,1,2)&amp;MID(COMPRAS!D6237,1,2),IVA!W:W,0)),"SIN COD.")</f>
        <v>0</v>
      </c>
    </row>
    <row r="6338" spans="1:86" x14ac:dyDescent="0.25">
      <c r="A6338"/>
      <c r="B6338"/>
      <c r="D6338"/>
      <c r="AL6338">
        <f t="shared" ref="AL6338:AL6401" si="693">O6338+P6338+Q6338+R6338+S6338+T6338+U6338+V6338</f>
        <v>0</v>
      </c>
      <c r="AQ6338">
        <f t="shared" ref="AQ6338:AQ6401" si="694">+P6338+Q6338+R6338+S6338-BE6338-BQ6338-BW6338+O6338</f>
        <v>0</v>
      </c>
      <c r="AR6338" t="str">
        <f>IFERROR(IF(OR(AP6338=338,AP6338=340,AP6338=341,AP6338=342,AP6338="342A",AP6338="342B"),PorcenRet(AP6338,AT6338,AU6338),INDEX(PORCENTAJEBUSCAR,MATCH(AP6338,CódigoRET,0),4)*1),"")</f>
        <v/>
      </c>
      <c r="AS6338">
        <f t="shared" ref="AS6338:AS6401" si="695">ROUND(IF(AP6338="",0,AQ6338*(AR6338/100)),2)</f>
        <v>0</v>
      </c>
      <c r="BF6338" t="str">
        <f>IFERROR(IF(OR(BD6338=338,BD6338=340,BD6338=341,BD6338=342,BD6338="342A",BD6338="342B"),PorcenRet(BD6338,BH6338,BI6338),INDEX(PORCENTAJEBUSCAR,MATCH(BD6338,CódigoRET,0),4)*1),"")</f>
        <v/>
      </c>
      <c r="BG6338">
        <f t="shared" ref="BG6338:BG6401" si="696">ROUND(IF(BD6338="",0,BE6338*(BF6338/100)),2)</f>
        <v>0</v>
      </c>
      <c r="BO6338">
        <f t="shared" ref="BO6338:BO6401" si="697">IF(MID(F6338,1,2)="41",SUM(O6338:S6338),0)</f>
        <v>0</v>
      </c>
      <c r="CC6338">
        <f t="shared" ref="CC6338:CC6401" si="698">O6338+P6338+Q6338+R6338+S6338</f>
        <v>0</v>
      </c>
      <c r="CD6338">
        <f t="shared" ref="CD6338:CD6401" si="699">T6338+U6338</f>
        <v>0</v>
      </c>
      <c r="CG6338">
        <f ca="1">IFERROR(INDIRECT("IVA!X"&amp;MATCH(MID(COMPRAS!C6238,1,2)&amp;MID(COMPRAS!F6238,1,2)&amp;MID(COMPRAS!D6238,1,2),IVA!W:W,0)),"SIN COD.")</f>
        <v>0</v>
      </c>
      <c r="CH6338">
        <f ca="1">IFERROR(INDIRECT("IVA!Y"&amp;MATCH(MID(COMPRAS!C6238,1,2)&amp;MID(COMPRAS!F6238,1,2)&amp;MID(COMPRAS!D6238,1,2),IVA!W:W,0)),"SIN COD.")</f>
        <v>0</v>
      </c>
    </row>
    <row r="6339" spans="1:86" x14ac:dyDescent="0.25">
      <c r="A6339"/>
      <c r="B6339"/>
      <c r="D6339"/>
      <c r="AL6339">
        <f t="shared" si="693"/>
        <v>0</v>
      </c>
      <c r="AQ6339">
        <f t="shared" si="694"/>
        <v>0</v>
      </c>
      <c r="AR6339" t="str">
        <f>IFERROR(IF(OR(AP6339=338,AP6339=340,AP6339=341,AP6339=342,AP6339="342A",AP6339="342B"),PorcenRet(AP6339,AT6339,AU6339),INDEX(PORCENTAJEBUSCAR,MATCH(AP6339,CódigoRET,0),4)*1),"")</f>
        <v/>
      </c>
      <c r="AS6339">
        <f t="shared" si="695"/>
        <v>0</v>
      </c>
      <c r="BF6339" t="str">
        <f>IFERROR(IF(OR(BD6339=338,BD6339=340,BD6339=341,BD6339=342,BD6339="342A",BD6339="342B"),PorcenRet(BD6339,BH6339,BI6339),INDEX(PORCENTAJEBUSCAR,MATCH(BD6339,CódigoRET,0),4)*1),"")</f>
        <v/>
      </c>
      <c r="BG6339">
        <f t="shared" si="696"/>
        <v>0</v>
      </c>
      <c r="BO6339">
        <f t="shared" si="697"/>
        <v>0</v>
      </c>
      <c r="CC6339">
        <f t="shared" si="698"/>
        <v>0</v>
      </c>
      <c r="CD6339">
        <f t="shared" si="699"/>
        <v>0</v>
      </c>
      <c r="CG6339">
        <f ca="1">IFERROR(INDIRECT("IVA!X"&amp;MATCH(MID(COMPRAS!C6239,1,2)&amp;MID(COMPRAS!F6239,1,2)&amp;MID(COMPRAS!D6239,1,2),IVA!W:W,0)),"SIN COD.")</f>
        <v>0</v>
      </c>
      <c r="CH6339">
        <f ca="1">IFERROR(INDIRECT("IVA!Y"&amp;MATCH(MID(COMPRAS!C6239,1,2)&amp;MID(COMPRAS!F6239,1,2)&amp;MID(COMPRAS!D6239,1,2),IVA!W:W,0)),"SIN COD.")</f>
        <v>0</v>
      </c>
    </row>
    <row r="6340" spans="1:86" x14ac:dyDescent="0.25">
      <c r="A6340"/>
      <c r="B6340"/>
      <c r="D6340"/>
      <c r="AL6340">
        <f t="shared" si="693"/>
        <v>0</v>
      </c>
      <c r="AQ6340">
        <f t="shared" si="694"/>
        <v>0</v>
      </c>
      <c r="AR6340" t="str">
        <f>IFERROR(IF(OR(AP6340=338,AP6340=340,AP6340=341,AP6340=342,AP6340="342A",AP6340="342B"),PorcenRet(AP6340,AT6340,AU6340),INDEX(PORCENTAJEBUSCAR,MATCH(AP6340,CódigoRET,0),4)*1),"")</f>
        <v/>
      </c>
      <c r="AS6340">
        <f t="shared" si="695"/>
        <v>0</v>
      </c>
      <c r="BF6340" t="str">
        <f>IFERROR(IF(OR(BD6340=338,BD6340=340,BD6340=341,BD6340=342,BD6340="342A",BD6340="342B"),PorcenRet(BD6340,BH6340,BI6340),INDEX(PORCENTAJEBUSCAR,MATCH(BD6340,CódigoRET,0),4)*1),"")</f>
        <v/>
      </c>
      <c r="BG6340">
        <f t="shared" si="696"/>
        <v>0</v>
      </c>
      <c r="BO6340">
        <f t="shared" si="697"/>
        <v>0</v>
      </c>
      <c r="CC6340">
        <f t="shared" si="698"/>
        <v>0</v>
      </c>
      <c r="CD6340">
        <f t="shared" si="699"/>
        <v>0</v>
      </c>
      <c r="CG6340">
        <f ca="1">IFERROR(INDIRECT("IVA!X"&amp;MATCH(MID(COMPRAS!C6240,1,2)&amp;MID(COMPRAS!F6240,1,2)&amp;MID(COMPRAS!D6240,1,2),IVA!W:W,0)),"SIN COD.")</f>
        <v>0</v>
      </c>
      <c r="CH6340">
        <f ca="1">IFERROR(INDIRECT("IVA!Y"&amp;MATCH(MID(COMPRAS!C6240,1,2)&amp;MID(COMPRAS!F6240,1,2)&amp;MID(COMPRAS!D6240,1,2),IVA!W:W,0)),"SIN COD.")</f>
        <v>0</v>
      </c>
    </row>
    <row r="6341" spans="1:86" x14ac:dyDescent="0.25">
      <c r="A6341"/>
      <c r="B6341"/>
      <c r="D6341"/>
      <c r="AL6341">
        <f t="shared" si="693"/>
        <v>0</v>
      </c>
      <c r="AQ6341">
        <f t="shared" si="694"/>
        <v>0</v>
      </c>
      <c r="AR6341" t="str">
        <f>IFERROR(IF(OR(AP6341=338,AP6341=340,AP6341=341,AP6341=342,AP6341="342A",AP6341="342B"),PorcenRet(AP6341,AT6341,AU6341),INDEX(PORCENTAJEBUSCAR,MATCH(AP6341,CódigoRET,0),4)*1),"")</f>
        <v/>
      </c>
      <c r="AS6341">
        <f t="shared" si="695"/>
        <v>0</v>
      </c>
      <c r="BF6341" t="str">
        <f>IFERROR(IF(OR(BD6341=338,BD6341=340,BD6341=341,BD6341=342,BD6341="342A",BD6341="342B"),PorcenRet(BD6341,BH6341,BI6341),INDEX(PORCENTAJEBUSCAR,MATCH(BD6341,CódigoRET,0),4)*1),"")</f>
        <v/>
      </c>
      <c r="BG6341">
        <f t="shared" si="696"/>
        <v>0</v>
      </c>
      <c r="BO6341">
        <f t="shared" si="697"/>
        <v>0</v>
      </c>
      <c r="CC6341">
        <f t="shared" si="698"/>
        <v>0</v>
      </c>
      <c r="CD6341">
        <f t="shared" si="699"/>
        <v>0</v>
      </c>
      <c r="CG6341">
        <f ca="1">IFERROR(INDIRECT("IVA!X"&amp;MATCH(MID(COMPRAS!C6241,1,2)&amp;MID(COMPRAS!F6241,1,2)&amp;MID(COMPRAS!D6241,1,2),IVA!W:W,0)),"SIN COD.")</f>
        <v>0</v>
      </c>
      <c r="CH6341">
        <f ca="1">IFERROR(INDIRECT("IVA!Y"&amp;MATCH(MID(COMPRAS!C6241,1,2)&amp;MID(COMPRAS!F6241,1,2)&amp;MID(COMPRAS!D6241,1,2),IVA!W:W,0)),"SIN COD.")</f>
        <v>0</v>
      </c>
    </row>
    <row r="6342" spans="1:86" x14ac:dyDescent="0.25">
      <c r="A6342"/>
      <c r="B6342"/>
      <c r="D6342"/>
      <c r="AL6342">
        <f t="shared" si="693"/>
        <v>0</v>
      </c>
      <c r="AQ6342">
        <f t="shared" si="694"/>
        <v>0</v>
      </c>
      <c r="AR6342" t="str">
        <f>IFERROR(IF(OR(AP6342=338,AP6342=340,AP6342=341,AP6342=342,AP6342="342A",AP6342="342B"),PorcenRet(AP6342,AT6342,AU6342),INDEX(PORCENTAJEBUSCAR,MATCH(AP6342,CódigoRET,0),4)*1),"")</f>
        <v/>
      </c>
      <c r="AS6342">
        <f t="shared" si="695"/>
        <v>0</v>
      </c>
      <c r="BF6342" t="str">
        <f>IFERROR(IF(OR(BD6342=338,BD6342=340,BD6342=341,BD6342=342,BD6342="342A",BD6342="342B"),PorcenRet(BD6342,BH6342,BI6342),INDEX(PORCENTAJEBUSCAR,MATCH(BD6342,CódigoRET,0),4)*1),"")</f>
        <v/>
      </c>
      <c r="BG6342">
        <f t="shared" si="696"/>
        <v>0</v>
      </c>
      <c r="BO6342">
        <f t="shared" si="697"/>
        <v>0</v>
      </c>
      <c r="CC6342">
        <f t="shared" si="698"/>
        <v>0</v>
      </c>
      <c r="CD6342">
        <f t="shared" si="699"/>
        <v>0</v>
      </c>
      <c r="CG6342">
        <f ca="1">IFERROR(INDIRECT("IVA!X"&amp;MATCH(MID(COMPRAS!C6242,1,2)&amp;MID(COMPRAS!F6242,1,2)&amp;MID(COMPRAS!D6242,1,2),IVA!W:W,0)),"SIN COD.")</f>
        <v>0</v>
      </c>
      <c r="CH6342">
        <f ca="1">IFERROR(INDIRECT("IVA!Y"&amp;MATCH(MID(COMPRAS!C6242,1,2)&amp;MID(COMPRAS!F6242,1,2)&amp;MID(COMPRAS!D6242,1,2),IVA!W:W,0)),"SIN COD.")</f>
        <v>0</v>
      </c>
    </row>
    <row r="6343" spans="1:86" x14ac:dyDescent="0.25">
      <c r="A6343"/>
      <c r="B6343"/>
      <c r="D6343"/>
      <c r="AL6343">
        <f t="shared" si="693"/>
        <v>0</v>
      </c>
      <c r="AQ6343">
        <f t="shared" si="694"/>
        <v>0</v>
      </c>
      <c r="AR6343" t="str">
        <f>IFERROR(IF(OR(AP6343=338,AP6343=340,AP6343=341,AP6343=342,AP6343="342A",AP6343="342B"),PorcenRet(AP6343,AT6343,AU6343),INDEX(PORCENTAJEBUSCAR,MATCH(AP6343,CódigoRET,0),4)*1),"")</f>
        <v/>
      </c>
      <c r="AS6343">
        <f t="shared" si="695"/>
        <v>0</v>
      </c>
      <c r="BF6343" t="str">
        <f>IFERROR(IF(OR(BD6343=338,BD6343=340,BD6343=341,BD6343=342,BD6343="342A",BD6343="342B"),PorcenRet(BD6343,BH6343,BI6343),INDEX(PORCENTAJEBUSCAR,MATCH(BD6343,CódigoRET,0),4)*1),"")</f>
        <v/>
      </c>
      <c r="BG6343">
        <f t="shared" si="696"/>
        <v>0</v>
      </c>
      <c r="BO6343">
        <f t="shared" si="697"/>
        <v>0</v>
      </c>
      <c r="CC6343">
        <f t="shared" si="698"/>
        <v>0</v>
      </c>
      <c r="CD6343">
        <f t="shared" si="699"/>
        <v>0</v>
      </c>
      <c r="CG6343">
        <f ca="1">IFERROR(INDIRECT("IVA!X"&amp;MATCH(MID(COMPRAS!C6243,1,2)&amp;MID(COMPRAS!F6243,1,2)&amp;MID(COMPRAS!D6243,1,2),IVA!W:W,0)),"SIN COD.")</f>
        <v>0</v>
      </c>
      <c r="CH6343">
        <f ca="1">IFERROR(INDIRECT("IVA!Y"&amp;MATCH(MID(COMPRAS!C6243,1,2)&amp;MID(COMPRAS!F6243,1,2)&amp;MID(COMPRAS!D6243,1,2),IVA!W:W,0)),"SIN COD.")</f>
        <v>0</v>
      </c>
    </row>
    <row r="6344" spans="1:86" x14ac:dyDescent="0.25">
      <c r="A6344"/>
      <c r="B6344"/>
      <c r="D6344"/>
      <c r="AL6344">
        <f t="shared" si="693"/>
        <v>0</v>
      </c>
      <c r="AQ6344">
        <f t="shared" si="694"/>
        <v>0</v>
      </c>
      <c r="AR6344" t="str">
        <f>IFERROR(IF(OR(AP6344=338,AP6344=340,AP6344=341,AP6344=342,AP6344="342A",AP6344="342B"),PorcenRet(AP6344,AT6344,AU6344),INDEX(PORCENTAJEBUSCAR,MATCH(AP6344,CódigoRET,0),4)*1),"")</f>
        <v/>
      </c>
      <c r="AS6344">
        <f t="shared" si="695"/>
        <v>0</v>
      </c>
      <c r="BF6344" t="str">
        <f>IFERROR(IF(OR(BD6344=338,BD6344=340,BD6344=341,BD6344=342,BD6344="342A",BD6344="342B"),PorcenRet(BD6344,BH6344,BI6344),INDEX(PORCENTAJEBUSCAR,MATCH(BD6344,CódigoRET,0),4)*1),"")</f>
        <v/>
      </c>
      <c r="BG6344">
        <f t="shared" si="696"/>
        <v>0</v>
      </c>
      <c r="BO6344">
        <f t="shared" si="697"/>
        <v>0</v>
      </c>
      <c r="CC6344">
        <f t="shared" si="698"/>
        <v>0</v>
      </c>
      <c r="CD6344">
        <f t="shared" si="699"/>
        <v>0</v>
      </c>
      <c r="CG6344">
        <f ca="1">IFERROR(INDIRECT("IVA!X"&amp;MATCH(MID(COMPRAS!C6244,1,2)&amp;MID(COMPRAS!F6244,1,2)&amp;MID(COMPRAS!D6244,1,2),IVA!W:W,0)),"SIN COD.")</f>
        <v>0</v>
      </c>
      <c r="CH6344">
        <f ca="1">IFERROR(INDIRECT("IVA!Y"&amp;MATCH(MID(COMPRAS!C6244,1,2)&amp;MID(COMPRAS!F6244,1,2)&amp;MID(COMPRAS!D6244,1,2),IVA!W:W,0)),"SIN COD.")</f>
        <v>0</v>
      </c>
    </row>
    <row r="6345" spans="1:86" x14ac:dyDescent="0.25">
      <c r="A6345"/>
      <c r="B6345"/>
      <c r="D6345"/>
      <c r="AL6345">
        <f t="shared" si="693"/>
        <v>0</v>
      </c>
      <c r="AQ6345">
        <f t="shared" si="694"/>
        <v>0</v>
      </c>
      <c r="AR6345" t="str">
        <f>IFERROR(IF(OR(AP6345=338,AP6345=340,AP6345=341,AP6345=342,AP6345="342A",AP6345="342B"),PorcenRet(AP6345,AT6345,AU6345),INDEX(PORCENTAJEBUSCAR,MATCH(AP6345,CódigoRET,0),4)*1),"")</f>
        <v/>
      </c>
      <c r="AS6345">
        <f t="shared" si="695"/>
        <v>0</v>
      </c>
      <c r="BF6345" t="str">
        <f>IFERROR(IF(OR(BD6345=338,BD6345=340,BD6345=341,BD6345=342,BD6345="342A",BD6345="342B"),PorcenRet(BD6345,BH6345,BI6345),INDEX(PORCENTAJEBUSCAR,MATCH(BD6345,CódigoRET,0),4)*1),"")</f>
        <v/>
      </c>
      <c r="BG6345">
        <f t="shared" si="696"/>
        <v>0</v>
      </c>
      <c r="BO6345">
        <f t="shared" si="697"/>
        <v>0</v>
      </c>
      <c r="CC6345">
        <f t="shared" si="698"/>
        <v>0</v>
      </c>
      <c r="CD6345">
        <f t="shared" si="699"/>
        <v>0</v>
      </c>
      <c r="CG6345">
        <f ca="1">IFERROR(INDIRECT("IVA!X"&amp;MATCH(MID(COMPRAS!C6245,1,2)&amp;MID(COMPRAS!F6245,1,2)&amp;MID(COMPRAS!D6245,1,2),IVA!W:W,0)),"SIN COD.")</f>
        <v>0</v>
      </c>
      <c r="CH6345">
        <f ca="1">IFERROR(INDIRECT("IVA!Y"&amp;MATCH(MID(COMPRAS!C6245,1,2)&amp;MID(COMPRAS!F6245,1,2)&amp;MID(COMPRAS!D6245,1,2),IVA!W:W,0)),"SIN COD.")</f>
        <v>0</v>
      </c>
    </row>
    <row r="6346" spans="1:86" x14ac:dyDescent="0.25">
      <c r="A6346"/>
      <c r="B6346"/>
      <c r="D6346"/>
      <c r="AL6346">
        <f t="shared" si="693"/>
        <v>0</v>
      </c>
      <c r="AQ6346">
        <f t="shared" si="694"/>
        <v>0</v>
      </c>
      <c r="AR6346" t="str">
        <f>IFERROR(IF(OR(AP6346=338,AP6346=340,AP6346=341,AP6346=342,AP6346="342A",AP6346="342B"),PorcenRet(AP6346,AT6346,AU6346),INDEX(PORCENTAJEBUSCAR,MATCH(AP6346,CódigoRET,0),4)*1),"")</f>
        <v/>
      </c>
      <c r="AS6346">
        <f t="shared" si="695"/>
        <v>0</v>
      </c>
      <c r="BF6346" t="str">
        <f>IFERROR(IF(OR(BD6346=338,BD6346=340,BD6346=341,BD6346=342,BD6346="342A",BD6346="342B"),PorcenRet(BD6346,BH6346,BI6346),INDEX(PORCENTAJEBUSCAR,MATCH(BD6346,CódigoRET,0),4)*1),"")</f>
        <v/>
      </c>
      <c r="BG6346">
        <f t="shared" si="696"/>
        <v>0</v>
      </c>
      <c r="BO6346">
        <f t="shared" si="697"/>
        <v>0</v>
      </c>
      <c r="CC6346">
        <f t="shared" si="698"/>
        <v>0</v>
      </c>
      <c r="CD6346">
        <f t="shared" si="699"/>
        <v>0</v>
      </c>
      <c r="CG6346">
        <f ca="1">IFERROR(INDIRECT("IVA!X"&amp;MATCH(MID(COMPRAS!C6246,1,2)&amp;MID(COMPRAS!F6246,1,2)&amp;MID(COMPRAS!D6246,1,2),IVA!W:W,0)),"SIN COD.")</f>
        <v>0</v>
      </c>
      <c r="CH6346">
        <f ca="1">IFERROR(INDIRECT("IVA!Y"&amp;MATCH(MID(COMPRAS!C6246,1,2)&amp;MID(COMPRAS!F6246,1,2)&amp;MID(COMPRAS!D6246,1,2),IVA!W:W,0)),"SIN COD.")</f>
        <v>0</v>
      </c>
    </row>
    <row r="6347" spans="1:86" x14ac:dyDescent="0.25">
      <c r="A6347"/>
      <c r="B6347"/>
      <c r="D6347"/>
      <c r="AL6347">
        <f t="shared" si="693"/>
        <v>0</v>
      </c>
      <c r="AQ6347">
        <f t="shared" si="694"/>
        <v>0</v>
      </c>
      <c r="AR6347" t="str">
        <f>IFERROR(IF(OR(AP6347=338,AP6347=340,AP6347=341,AP6347=342,AP6347="342A",AP6347="342B"),PorcenRet(AP6347,AT6347,AU6347),INDEX(PORCENTAJEBUSCAR,MATCH(AP6347,CódigoRET,0),4)*1),"")</f>
        <v/>
      </c>
      <c r="AS6347">
        <f t="shared" si="695"/>
        <v>0</v>
      </c>
      <c r="BF6347" t="str">
        <f>IFERROR(IF(OR(BD6347=338,BD6347=340,BD6347=341,BD6347=342,BD6347="342A",BD6347="342B"),PorcenRet(BD6347,BH6347,BI6347),INDEX(PORCENTAJEBUSCAR,MATCH(BD6347,CódigoRET,0),4)*1),"")</f>
        <v/>
      </c>
      <c r="BG6347">
        <f t="shared" si="696"/>
        <v>0</v>
      </c>
      <c r="BO6347">
        <f t="shared" si="697"/>
        <v>0</v>
      </c>
      <c r="CC6347">
        <f t="shared" si="698"/>
        <v>0</v>
      </c>
      <c r="CD6347">
        <f t="shared" si="699"/>
        <v>0</v>
      </c>
      <c r="CG6347">
        <f ca="1">IFERROR(INDIRECT("IVA!X"&amp;MATCH(MID(COMPRAS!C6247,1,2)&amp;MID(COMPRAS!F6247,1,2)&amp;MID(COMPRAS!D6247,1,2),IVA!W:W,0)),"SIN COD.")</f>
        <v>0</v>
      </c>
      <c r="CH6347">
        <f ca="1">IFERROR(INDIRECT("IVA!Y"&amp;MATCH(MID(COMPRAS!C6247,1,2)&amp;MID(COMPRAS!F6247,1,2)&amp;MID(COMPRAS!D6247,1,2),IVA!W:W,0)),"SIN COD.")</f>
        <v>0</v>
      </c>
    </row>
    <row r="6348" spans="1:86" x14ac:dyDescent="0.25">
      <c r="A6348"/>
      <c r="B6348"/>
      <c r="D6348"/>
      <c r="AL6348">
        <f t="shared" si="693"/>
        <v>0</v>
      </c>
      <c r="AQ6348">
        <f t="shared" si="694"/>
        <v>0</v>
      </c>
      <c r="AR6348" t="str">
        <f>IFERROR(IF(OR(AP6348=338,AP6348=340,AP6348=341,AP6348=342,AP6348="342A",AP6348="342B"),PorcenRet(AP6348,AT6348,AU6348),INDEX(PORCENTAJEBUSCAR,MATCH(AP6348,CódigoRET,0),4)*1),"")</f>
        <v/>
      </c>
      <c r="AS6348">
        <f t="shared" si="695"/>
        <v>0</v>
      </c>
      <c r="BF6348" t="str">
        <f>IFERROR(IF(OR(BD6348=338,BD6348=340,BD6348=341,BD6348=342,BD6348="342A",BD6348="342B"),PorcenRet(BD6348,BH6348,BI6348),INDEX(PORCENTAJEBUSCAR,MATCH(BD6348,CódigoRET,0),4)*1),"")</f>
        <v/>
      </c>
      <c r="BG6348">
        <f t="shared" si="696"/>
        <v>0</v>
      </c>
      <c r="BO6348">
        <f t="shared" si="697"/>
        <v>0</v>
      </c>
      <c r="CC6348">
        <f t="shared" si="698"/>
        <v>0</v>
      </c>
      <c r="CD6348">
        <f t="shared" si="699"/>
        <v>0</v>
      </c>
      <c r="CG6348">
        <f ca="1">IFERROR(INDIRECT("IVA!X"&amp;MATCH(MID(COMPRAS!C6248,1,2)&amp;MID(COMPRAS!F6248,1,2)&amp;MID(COMPRAS!D6248,1,2),IVA!W:W,0)),"SIN COD.")</f>
        <v>0</v>
      </c>
      <c r="CH6348">
        <f ca="1">IFERROR(INDIRECT("IVA!Y"&amp;MATCH(MID(COMPRAS!C6248,1,2)&amp;MID(COMPRAS!F6248,1,2)&amp;MID(COMPRAS!D6248,1,2),IVA!W:W,0)),"SIN COD.")</f>
        <v>0</v>
      </c>
    </row>
    <row r="6349" spans="1:86" x14ac:dyDescent="0.25">
      <c r="A6349"/>
      <c r="B6349"/>
      <c r="D6349"/>
      <c r="AL6349">
        <f t="shared" si="693"/>
        <v>0</v>
      </c>
      <c r="AQ6349">
        <f t="shared" si="694"/>
        <v>0</v>
      </c>
      <c r="AR6349" t="str">
        <f>IFERROR(IF(OR(AP6349=338,AP6349=340,AP6349=341,AP6349=342,AP6349="342A",AP6349="342B"),PorcenRet(AP6349,AT6349,AU6349),INDEX(PORCENTAJEBUSCAR,MATCH(AP6349,CódigoRET,0),4)*1),"")</f>
        <v/>
      </c>
      <c r="AS6349">
        <f t="shared" si="695"/>
        <v>0</v>
      </c>
      <c r="BF6349" t="str">
        <f>IFERROR(IF(OR(BD6349=338,BD6349=340,BD6349=341,BD6349=342,BD6349="342A",BD6349="342B"),PorcenRet(BD6349,BH6349,BI6349),INDEX(PORCENTAJEBUSCAR,MATCH(BD6349,CódigoRET,0),4)*1),"")</f>
        <v/>
      </c>
      <c r="BG6349">
        <f t="shared" si="696"/>
        <v>0</v>
      </c>
      <c r="BO6349">
        <f t="shared" si="697"/>
        <v>0</v>
      </c>
      <c r="CC6349">
        <f t="shared" si="698"/>
        <v>0</v>
      </c>
      <c r="CD6349">
        <f t="shared" si="699"/>
        <v>0</v>
      </c>
      <c r="CG6349">
        <f ca="1">IFERROR(INDIRECT("IVA!X"&amp;MATCH(MID(COMPRAS!C6249,1,2)&amp;MID(COMPRAS!F6249,1,2)&amp;MID(COMPRAS!D6249,1,2),IVA!W:W,0)),"SIN COD.")</f>
        <v>0</v>
      </c>
      <c r="CH6349">
        <f ca="1">IFERROR(INDIRECT("IVA!Y"&amp;MATCH(MID(COMPRAS!C6249,1,2)&amp;MID(COMPRAS!F6249,1,2)&amp;MID(COMPRAS!D6249,1,2),IVA!W:W,0)),"SIN COD.")</f>
        <v>0</v>
      </c>
    </row>
    <row r="6350" spans="1:86" x14ac:dyDescent="0.25">
      <c r="A6350"/>
      <c r="B6350"/>
      <c r="D6350"/>
      <c r="AL6350">
        <f t="shared" si="693"/>
        <v>0</v>
      </c>
      <c r="AQ6350">
        <f t="shared" si="694"/>
        <v>0</v>
      </c>
      <c r="AR6350" t="str">
        <f>IFERROR(IF(OR(AP6350=338,AP6350=340,AP6350=341,AP6350=342,AP6350="342A",AP6350="342B"),PorcenRet(AP6350,AT6350,AU6350),INDEX(PORCENTAJEBUSCAR,MATCH(AP6350,CódigoRET,0),4)*1),"")</f>
        <v/>
      </c>
      <c r="AS6350">
        <f t="shared" si="695"/>
        <v>0</v>
      </c>
      <c r="BF6350" t="str">
        <f>IFERROR(IF(OR(BD6350=338,BD6350=340,BD6350=341,BD6350=342,BD6350="342A",BD6350="342B"),PorcenRet(BD6350,BH6350,BI6350),INDEX(PORCENTAJEBUSCAR,MATCH(BD6350,CódigoRET,0),4)*1),"")</f>
        <v/>
      </c>
      <c r="BG6350">
        <f t="shared" si="696"/>
        <v>0</v>
      </c>
      <c r="BO6350">
        <f t="shared" si="697"/>
        <v>0</v>
      </c>
      <c r="CC6350">
        <f t="shared" si="698"/>
        <v>0</v>
      </c>
      <c r="CD6350">
        <f t="shared" si="699"/>
        <v>0</v>
      </c>
      <c r="CG6350">
        <f ca="1">IFERROR(INDIRECT("IVA!X"&amp;MATCH(MID(COMPRAS!C6250,1,2)&amp;MID(COMPRAS!F6250,1,2)&amp;MID(COMPRAS!D6250,1,2),IVA!W:W,0)),"SIN COD.")</f>
        <v>0</v>
      </c>
      <c r="CH6350">
        <f ca="1">IFERROR(INDIRECT("IVA!Y"&amp;MATCH(MID(COMPRAS!C6250,1,2)&amp;MID(COMPRAS!F6250,1,2)&amp;MID(COMPRAS!D6250,1,2),IVA!W:W,0)),"SIN COD.")</f>
        <v>0</v>
      </c>
    </row>
    <row r="6351" spans="1:86" x14ac:dyDescent="0.25">
      <c r="A6351"/>
      <c r="B6351"/>
      <c r="D6351"/>
      <c r="AL6351">
        <f t="shared" si="693"/>
        <v>0</v>
      </c>
      <c r="AQ6351">
        <f t="shared" si="694"/>
        <v>0</v>
      </c>
      <c r="AR6351" t="str">
        <f>IFERROR(IF(OR(AP6351=338,AP6351=340,AP6351=341,AP6351=342,AP6351="342A",AP6351="342B"),PorcenRet(AP6351,AT6351,AU6351),INDEX(PORCENTAJEBUSCAR,MATCH(AP6351,CódigoRET,0),4)*1),"")</f>
        <v/>
      </c>
      <c r="AS6351">
        <f t="shared" si="695"/>
        <v>0</v>
      </c>
      <c r="BF6351" t="str">
        <f>IFERROR(IF(OR(BD6351=338,BD6351=340,BD6351=341,BD6351=342,BD6351="342A",BD6351="342B"),PorcenRet(BD6351,BH6351,BI6351),INDEX(PORCENTAJEBUSCAR,MATCH(BD6351,CódigoRET,0),4)*1),"")</f>
        <v/>
      </c>
      <c r="BG6351">
        <f t="shared" si="696"/>
        <v>0</v>
      </c>
      <c r="BO6351">
        <f t="shared" si="697"/>
        <v>0</v>
      </c>
      <c r="CC6351">
        <f t="shared" si="698"/>
        <v>0</v>
      </c>
      <c r="CD6351">
        <f t="shared" si="699"/>
        <v>0</v>
      </c>
      <c r="CG6351">
        <f ca="1">IFERROR(INDIRECT("IVA!X"&amp;MATCH(MID(COMPRAS!C6251,1,2)&amp;MID(COMPRAS!F6251,1,2)&amp;MID(COMPRAS!D6251,1,2),IVA!W:W,0)),"SIN COD.")</f>
        <v>0</v>
      </c>
      <c r="CH6351">
        <f ca="1">IFERROR(INDIRECT("IVA!Y"&amp;MATCH(MID(COMPRAS!C6251,1,2)&amp;MID(COMPRAS!F6251,1,2)&amp;MID(COMPRAS!D6251,1,2),IVA!W:W,0)),"SIN COD.")</f>
        <v>0</v>
      </c>
    </row>
    <row r="6352" spans="1:86" x14ac:dyDescent="0.25">
      <c r="A6352"/>
      <c r="B6352"/>
      <c r="D6352"/>
      <c r="AL6352">
        <f t="shared" si="693"/>
        <v>0</v>
      </c>
      <c r="AQ6352">
        <f t="shared" si="694"/>
        <v>0</v>
      </c>
      <c r="AR6352" t="str">
        <f>IFERROR(IF(OR(AP6352=338,AP6352=340,AP6352=341,AP6352=342,AP6352="342A",AP6352="342B"),PorcenRet(AP6352,AT6352,AU6352),INDEX(PORCENTAJEBUSCAR,MATCH(AP6352,CódigoRET,0),4)*1),"")</f>
        <v/>
      </c>
      <c r="AS6352">
        <f t="shared" si="695"/>
        <v>0</v>
      </c>
      <c r="BF6352" t="str">
        <f>IFERROR(IF(OR(BD6352=338,BD6352=340,BD6352=341,BD6352=342,BD6352="342A",BD6352="342B"),PorcenRet(BD6352,BH6352,BI6352),INDEX(PORCENTAJEBUSCAR,MATCH(BD6352,CódigoRET,0),4)*1),"")</f>
        <v/>
      </c>
      <c r="BG6352">
        <f t="shared" si="696"/>
        <v>0</v>
      </c>
      <c r="BO6352">
        <f t="shared" si="697"/>
        <v>0</v>
      </c>
      <c r="CC6352">
        <f t="shared" si="698"/>
        <v>0</v>
      </c>
      <c r="CD6352">
        <f t="shared" si="699"/>
        <v>0</v>
      </c>
      <c r="CG6352">
        <f ca="1">IFERROR(INDIRECT("IVA!X"&amp;MATCH(MID(COMPRAS!C6252,1,2)&amp;MID(COMPRAS!F6252,1,2)&amp;MID(COMPRAS!D6252,1,2),IVA!W:W,0)),"SIN COD.")</f>
        <v>0</v>
      </c>
      <c r="CH6352">
        <f ca="1">IFERROR(INDIRECT("IVA!Y"&amp;MATCH(MID(COMPRAS!C6252,1,2)&amp;MID(COMPRAS!F6252,1,2)&amp;MID(COMPRAS!D6252,1,2),IVA!W:W,0)),"SIN COD.")</f>
        <v>0</v>
      </c>
    </row>
    <row r="6353" spans="1:86" x14ac:dyDescent="0.25">
      <c r="A6353"/>
      <c r="B6353"/>
      <c r="D6353"/>
      <c r="AL6353">
        <f t="shared" si="693"/>
        <v>0</v>
      </c>
      <c r="AQ6353">
        <f t="shared" si="694"/>
        <v>0</v>
      </c>
      <c r="AR6353" t="str">
        <f>IFERROR(IF(OR(AP6353=338,AP6353=340,AP6353=341,AP6353=342,AP6353="342A",AP6353="342B"),PorcenRet(AP6353,AT6353,AU6353),INDEX(PORCENTAJEBUSCAR,MATCH(AP6353,CódigoRET,0),4)*1),"")</f>
        <v/>
      </c>
      <c r="AS6353">
        <f t="shared" si="695"/>
        <v>0</v>
      </c>
      <c r="BF6353" t="str">
        <f>IFERROR(IF(OR(BD6353=338,BD6353=340,BD6353=341,BD6353=342,BD6353="342A",BD6353="342B"),PorcenRet(BD6353,BH6353,BI6353),INDEX(PORCENTAJEBUSCAR,MATCH(BD6353,CódigoRET,0),4)*1),"")</f>
        <v/>
      </c>
      <c r="BG6353">
        <f t="shared" si="696"/>
        <v>0</v>
      </c>
      <c r="BO6353">
        <f t="shared" si="697"/>
        <v>0</v>
      </c>
      <c r="CC6353">
        <f t="shared" si="698"/>
        <v>0</v>
      </c>
      <c r="CD6353">
        <f t="shared" si="699"/>
        <v>0</v>
      </c>
      <c r="CG6353">
        <f ca="1">IFERROR(INDIRECT("IVA!X"&amp;MATCH(MID(COMPRAS!C6253,1,2)&amp;MID(COMPRAS!F6253,1,2)&amp;MID(COMPRAS!D6253,1,2),IVA!W:W,0)),"SIN COD.")</f>
        <v>0</v>
      </c>
      <c r="CH6353">
        <f ca="1">IFERROR(INDIRECT("IVA!Y"&amp;MATCH(MID(COMPRAS!C6253,1,2)&amp;MID(COMPRAS!F6253,1,2)&amp;MID(COMPRAS!D6253,1,2),IVA!W:W,0)),"SIN COD.")</f>
        <v>0</v>
      </c>
    </row>
    <row r="6354" spans="1:86" x14ac:dyDescent="0.25">
      <c r="A6354"/>
      <c r="B6354"/>
      <c r="D6354"/>
      <c r="AL6354">
        <f t="shared" si="693"/>
        <v>0</v>
      </c>
      <c r="AQ6354">
        <f t="shared" si="694"/>
        <v>0</v>
      </c>
      <c r="AR6354" t="str">
        <f>IFERROR(IF(OR(AP6354=338,AP6354=340,AP6354=341,AP6354=342,AP6354="342A",AP6354="342B"),PorcenRet(AP6354,AT6354,AU6354),INDEX(PORCENTAJEBUSCAR,MATCH(AP6354,CódigoRET,0),4)*1),"")</f>
        <v/>
      </c>
      <c r="AS6354">
        <f t="shared" si="695"/>
        <v>0</v>
      </c>
      <c r="BF6354" t="str">
        <f>IFERROR(IF(OR(BD6354=338,BD6354=340,BD6354=341,BD6354=342,BD6354="342A",BD6354="342B"),PorcenRet(BD6354,BH6354,BI6354),INDEX(PORCENTAJEBUSCAR,MATCH(BD6354,CódigoRET,0),4)*1),"")</f>
        <v/>
      </c>
      <c r="BG6354">
        <f t="shared" si="696"/>
        <v>0</v>
      </c>
      <c r="BO6354">
        <f t="shared" si="697"/>
        <v>0</v>
      </c>
      <c r="CC6354">
        <f t="shared" si="698"/>
        <v>0</v>
      </c>
      <c r="CD6354">
        <f t="shared" si="699"/>
        <v>0</v>
      </c>
      <c r="CG6354">
        <f ca="1">IFERROR(INDIRECT("IVA!X"&amp;MATCH(MID(COMPRAS!C6254,1,2)&amp;MID(COMPRAS!F6254,1,2)&amp;MID(COMPRAS!D6254,1,2),IVA!W:W,0)),"SIN COD.")</f>
        <v>0</v>
      </c>
      <c r="CH6354">
        <f ca="1">IFERROR(INDIRECT("IVA!Y"&amp;MATCH(MID(COMPRAS!C6254,1,2)&amp;MID(COMPRAS!F6254,1,2)&amp;MID(COMPRAS!D6254,1,2),IVA!W:W,0)),"SIN COD.")</f>
        <v>0</v>
      </c>
    </row>
    <row r="6355" spans="1:86" x14ac:dyDescent="0.25">
      <c r="A6355"/>
      <c r="B6355"/>
      <c r="D6355"/>
      <c r="AL6355">
        <f t="shared" si="693"/>
        <v>0</v>
      </c>
      <c r="AQ6355">
        <f t="shared" si="694"/>
        <v>0</v>
      </c>
      <c r="AR6355" t="str">
        <f>IFERROR(IF(OR(AP6355=338,AP6355=340,AP6355=341,AP6355=342,AP6355="342A",AP6355="342B"),PorcenRet(AP6355,AT6355,AU6355),INDEX(PORCENTAJEBUSCAR,MATCH(AP6355,CódigoRET,0),4)*1),"")</f>
        <v/>
      </c>
      <c r="AS6355">
        <f t="shared" si="695"/>
        <v>0</v>
      </c>
      <c r="BF6355" t="str">
        <f>IFERROR(IF(OR(BD6355=338,BD6355=340,BD6355=341,BD6355=342,BD6355="342A",BD6355="342B"),PorcenRet(BD6355,BH6355,BI6355),INDEX(PORCENTAJEBUSCAR,MATCH(BD6355,CódigoRET,0),4)*1),"")</f>
        <v/>
      </c>
      <c r="BG6355">
        <f t="shared" si="696"/>
        <v>0</v>
      </c>
      <c r="BO6355">
        <f t="shared" si="697"/>
        <v>0</v>
      </c>
      <c r="CC6355">
        <f t="shared" si="698"/>
        <v>0</v>
      </c>
      <c r="CD6355">
        <f t="shared" si="699"/>
        <v>0</v>
      </c>
      <c r="CG6355">
        <f ca="1">IFERROR(INDIRECT("IVA!X"&amp;MATCH(MID(COMPRAS!C6255,1,2)&amp;MID(COMPRAS!F6255,1,2)&amp;MID(COMPRAS!D6255,1,2),IVA!W:W,0)),"SIN COD.")</f>
        <v>0</v>
      </c>
      <c r="CH6355">
        <f ca="1">IFERROR(INDIRECT("IVA!Y"&amp;MATCH(MID(COMPRAS!C6255,1,2)&amp;MID(COMPRAS!F6255,1,2)&amp;MID(COMPRAS!D6255,1,2),IVA!W:W,0)),"SIN COD.")</f>
        <v>0</v>
      </c>
    </row>
    <row r="6356" spans="1:86" x14ac:dyDescent="0.25">
      <c r="A6356"/>
      <c r="B6356"/>
      <c r="D6356"/>
      <c r="AL6356">
        <f t="shared" si="693"/>
        <v>0</v>
      </c>
      <c r="AQ6356">
        <f t="shared" si="694"/>
        <v>0</v>
      </c>
      <c r="AR6356" t="str">
        <f>IFERROR(IF(OR(AP6356=338,AP6356=340,AP6356=341,AP6356=342,AP6356="342A",AP6356="342B"),PorcenRet(AP6356,AT6356,AU6356),INDEX(PORCENTAJEBUSCAR,MATCH(AP6356,CódigoRET,0),4)*1),"")</f>
        <v/>
      </c>
      <c r="AS6356">
        <f t="shared" si="695"/>
        <v>0</v>
      </c>
      <c r="BF6356" t="str">
        <f>IFERROR(IF(OR(BD6356=338,BD6356=340,BD6356=341,BD6356=342,BD6356="342A",BD6356="342B"),PorcenRet(BD6356,BH6356,BI6356),INDEX(PORCENTAJEBUSCAR,MATCH(BD6356,CódigoRET,0),4)*1),"")</f>
        <v/>
      </c>
      <c r="BG6356">
        <f t="shared" si="696"/>
        <v>0</v>
      </c>
      <c r="BO6356">
        <f t="shared" si="697"/>
        <v>0</v>
      </c>
      <c r="CC6356">
        <f t="shared" si="698"/>
        <v>0</v>
      </c>
      <c r="CD6356">
        <f t="shared" si="699"/>
        <v>0</v>
      </c>
      <c r="CG6356">
        <f ca="1">IFERROR(INDIRECT("IVA!X"&amp;MATCH(MID(COMPRAS!C6256,1,2)&amp;MID(COMPRAS!F6256,1,2)&amp;MID(COMPRAS!D6256,1,2),IVA!W:W,0)),"SIN COD.")</f>
        <v>0</v>
      </c>
      <c r="CH6356">
        <f ca="1">IFERROR(INDIRECT("IVA!Y"&amp;MATCH(MID(COMPRAS!C6256,1,2)&amp;MID(COMPRAS!F6256,1,2)&amp;MID(COMPRAS!D6256,1,2),IVA!W:W,0)),"SIN COD.")</f>
        <v>0</v>
      </c>
    </row>
    <row r="6357" spans="1:86" x14ac:dyDescent="0.25">
      <c r="A6357"/>
      <c r="B6357"/>
      <c r="D6357"/>
      <c r="AL6357">
        <f t="shared" si="693"/>
        <v>0</v>
      </c>
      <c r="AQ6357">
        <f t="shared" si="694"/>
        <v>0</v>
      </c>
      <c r="AR6357" t="str">
        <f>IFERROR(IF(OR(AP6357=338,AP6357=340,AP6357=341,AP6357=342,AP6357="342A",AP6357="342B"),PorcenRet(AP6357,AT6357,AU6357),INDEX(PORCENTAJEBUSCAR,MATCH(AP6357,CódigoRET,0),4)*1),"")</f>
        <v/>
      </c>
      <c r="AS6357">
        <f t="shared" si="695"/>
        <v>0</v>
      </c>
      <c r="BF6357" t="str">
        <f>IFERROR(IF(OR(BD6357=338,BD6357=340,BD6357=341,BD6357=342,BD6357="342A",BD6357="342B"),PorcenRet(BD6357,BH6357,BI6357),INDEX(PORCENTAJEBUSCAR,MATCH(BD6357,CódigoRET,0),4)*1),"")</f>
        <v/>
      </c>
      <c r="BG6357">
        <f t="shared" si="696"/>
        <v>0</v>
      </c>
      <c r="BO6357">
        <f t="shared" si="697"/>
        <v>0</v>
      </c>
      <c r="CC6357">
        <f t="shared" si="698"/>
        <v>0</v>
      </c>
      <c r="CD6357">
        <f t="shared" si="699"/>
        <v>0</v>
      </c>
      <c r="CG6357">
        <f ca="1">IFERROR(INDIRECT("IVA!X"&amp;MATCH(MID(COMPRAS!C6257,1,2)&amp;MID(COMPRAS!F6257,1,2)&amp;MID(COMPRAS!D6257,1,2),IVA!W:W,0)),"SIN COD.")</f>
        <v>0</v>
      </c>
      <c r="CH6357">
        <f ca="1">IFERROR(INDIRECT("IVA!Y"&amp;MATCH(MID(COMPRAS!C6257,1,2)&amp;MID(COMPRAS!F6257,1,2)&amp;MID(COMPRAS!D6257,1,2),IVA!W:W,0)),"SIN COD.")</f>
        <v>0</v>
      </c>
    </row>
    <row r="6358" spans="1:86" x14ac:dyDescent="0.25">
      <c r="A6358"/>
      <c r="B6358"/>
      <c r="D6358"/>
      <c r="AL6358">
        <f t="shared" si="693"/>
        <v>0</v>
      </c>
      <c r="AQ6358">
        <f t="shared" si="694"/>
        <v>0</v>
      </c>
      <c r="AR6358" t="str">
        <f>IFERROR(IF(OR(AP6358=338,AP6358=340,AP6358=341,AP6358=342,AP6358="342A",AP6358="342B"),PorcenRet(AP6358,AT6358,AU6358),INDEX(PORCENTAJEBUSCAR,MATCH(AP6358,CódigoRET,0),4)*1),"")</f>
        <v/>
      </c>
      <c r="AS6358">
        <f t="shared" si="695"/>
        <v>0</v>
      </c>
      <c r="BF6358" t="str">
        <f>IFERROR(IF(OR(BD6358=338,BD6358=340,BD6358=341,BD6358=342,BD6358="342A",BD6358="342B"),PorcenRet(BD6358,BH6358,BI6358),INDEX(PORCENTAJEBUSCAR,MATCH(BD6358,CódigoRET,0),4)*1),"")</f>
        <v/>
      </c>
      <c r="BG6358">
        <f t="shared" si="696"/>
        <v>0</v>
      </c>
      <c r="BO6358">
        <f t="shared" si="697"/>
        <v>0</v>
      </c>
      <c r="CC6358">
        <f t="shared" si="698"/>
        <v>0</v>
      </c>
      <c r="CD6358">
        <f t="shared" si="699"/>
        <v>0</v>
      </c>
      <c r="CG6358">
        <f ca="1">IFERROR(INDIRECT("IVA!X"&amp;MATCH(MID(COMPRAS!C6258,1,2)&amp;MID(COMPRAS!F6258,1,2)&amp;MID(COMPRAS!D6258,1,2),IVA!W:W,0)),"SIN COD.")</f>
        <v>0</v>
      </c>
      <c r="CH6358">
        <f ca="1">IFERROR(INDIRECT("IVA!Y"&amp;MATCH(MID(COMPRAS!C6258,1,2)&amp;MID(COMPRAS!F6258,1,2)&amp;MID(COMPRAS!D6258,1,2),IVA!W:W,0)),"SIN COD.")</f>
        <v>0</v>
      </c>
    </row>
    <row r="6359" spans="1:86" x14ac:dyDescent="0.25">
      <c r="A6359"/>
      <c r="B6359"/>
      <c r="D6359"/>
      <c r="AL6359">
        <f t="shared" si="693"/>
        <v>0</v>
      </c>
      <c r="AQ6359">
        <f t="shared" si="694"/>
        <v>0</v>
      </c>
      <c r="AR6359" t="str">
        <f>IFERROR(IF(OR(AP6359=338,AP6359=340,AP6359=341,AP6359=342,AP6359="342A",AP6359="342B"),PorcenRet(AP6359,AT6359,AU6359),INDEX(PORCENTAJEBUSCAR,MATCH(AP6359,CódigoRET,0),4)*1),"")</f>
        <v/>
      </c>
      <c r="AS6359">
        <f t="shared" si="695"/>
        <v>0</v>
      </c>
      <c r="BF6359" t="str">
        <f>IFERROR(IF(OR(BD6359=338,BD6359=340,BD6359=341,BD6359=342,BD6359="342A",BD6359="342B"),PorcenRet(BD6359,BH6359,BI6359),INDEX(PORCENTAJEBUSCAR,MATCH(BD6359,CódigoRET,0),4)*1),"")</f>
        <v/>
      </c>
      <c r="BG6359">
        <f t="shared" si="696"/>
        <v>0</v>
      </c>
      <c r="BO6359">
        <f t="shared" si="697"/>
        <v>0</v>
      </c>
      <c r="CC6359">
        <f t="shared" si="698"/>
        <v>0</v>
      </c>
      <c r="CD6359">
        <f t="shared" si="699"/>
        <v>0</v>
      </c>
      <c r="CG6359">
        <f ca="1">IFERROR(INDIRECT("IVA!X"&amp;MATCH(MID(COMPRAS!C6259,1,2)&amp;MID(COMPRAS!F6259,1,2)&amp;MID(COMPRAS!D6259,1,2),IVA!W:W,0)),"SIN COD.")</f>
        <v>0</v>
      </c>
      <c r="CH6359">
        <f ca="1">IFERROR(INDIRECT("IVA!Y"&amp;MATCH(MID(COMPRAS!C6259,1,2)&amp;MID(COMPRAS!F6259,1,2)&amp;MID(COMPRAS!D6259,1,2),IVA!W:W,0)),"SIN COD.")</f>
        <v>0</v>
      </c>
    </row>
    <row r="6360" spans="1:86" x14ac:dyDescent="0.25">
      <c r="A6360"/>
      <c r="B6360"/>
      <c r="D6360"/>
      <c r="AL6360">
        <f t="shared" si="693"/>
        <v>0</v>
      </c>
      <c r="AQ6360">
        <f t="shared" si="694"/>
        <v>0</v>
      </c>
      <c r="AR6360" t="str">
        <f>IFERROR(IF(OR(AP6360=338,AP6360=340,AP6360=341,AP6360=342,AP6360="342A",AP6360="342B"),PorcenRet(AP6360,AT6360,AU6360),INDEX(PORCENTAJEBUSCAR,MATCH(AP6360,CódigoRET,0),4)*1),"")</f>
        <v/>
      </c>
      <c r="AS6360">
        <f t="shared" si="695"/>
        <v>0</v>
      </c>
      <c r="BF6360" t="str">
        <f>IFERROR(IF(OR(BD6360=338,BD6360=340,BD6360=341,BD6360=342,BD6360="342A",BD6360="342B"),PorcenRet(BD6360,BH6360,BI6360),INDEX(PORCENTAJEBUSCAR,MATCH(BD6360,CódigoRET,0),4)*1),"")</f>
        <v/>
      </c>
      <c r="BG6360">
        <f t="shared" si="696"/>
        <v>0</v>
      </c>
      <c r="BO6360">
        <f t="shared" si="697"/>
        <v>0</v>
      </c>
      <c r="CC6360">
        <f t="shared" si="698"/>
        <v>0</v>
      </c>
      <c r="CD6360">
        <f t="shared" si="699"/>
        <v>0</v>
      </c>
      <c r="CG6360">
        <f ca="1">IFERROR(INDIRECT("IVA!X"&amp;MATCH(MID(COMPRAS!C6260,1,2)&amp;MID(COMPRAS!F6260,1,2)&amp;MID(COMPRAS!D6260,1,2),IVA!W:W,0)),"SIN COD.")</f>
        <v>0</v>
      </c>
      <c r="CH6360">
        <f ca="1">IFERROR(INDIRECT("IVA!Y"&amp;MATCH(MID(COMPRAS!C6260,1,2)&amp;MID(COMPRAS!F6260,1,2)&amp;MID(COMPRAS!D6260,1,2),IVA!W:W,0)),"SIN COD.")</f>
        <v>0</v>
      </c>
    </row>
    <row r="6361" spans="1:86" x14ac:dyDescent="0.25">
      <c r="A6361"/>
      <c r="B6361"/>
      <c r="D6361"/>
      <c r="AL6361">
        <f t="shared" si="693"/>
        <v>0</v>
      </c>
      <c r="AQ6361">
        <f t="shared" si="694"/>
        <v>0</v>
      </c>
      <c r="AR6361" t="str">
        <f>IFERROR(IF(OR(AP6361=338,AP6361=340,AP6361=341,AP6361=342,AP6361="342A",AP6361="342B"),PorcenRet(AP6361,AT6361,AU6361),INDEX(PORCENTAJEBUSCAR,MATCH(AP6361,CódigoRET,0),4)*1),"")</f>
        <v/>
      </c>
      <c r="AS6361">
        <f t="shared" si="695"/>
        <v>0</v>
      </c>
      <c r="BF6361" t="str">
        <f>IFERROR(IF(OR(BD6361=338,BD6361=340,BD6361=341,BD6361=342,BD6361="342A",BD6361="342B"),PorcenRet(BD6361,BH6361,BI6361),INDEX(PORCENTAJEBUSCAR,MATCH(BD6361,CódigoRET,0),4)*1),"")</f>
        <v/>
      </c>
      <c r="BG6361">
        <f t="shared" si="696"/>
        <v>0</v>
      </c>
      <c r="BO6361">
        <f t="shared" si="697"/>
        <v>0</v>
      </c>
      <c r="CC6361">
        <f t="shared" si="698"/>
        <v>0</v>
      </c>
      <c r="CD6361">
        <f t="shared" si="699"/>
        <v>0</v>
      </c>
      <c r="CG6361">
        <f ca="1">IFERROR(INDIRECT("IVA!X"&amp;MATCH(MID(COMPRAS!C6261,1,2)&amp;MID(COMPRAS!F6261,1,2)&amp;MID(COMPRAS!D6261,1,2),IVA!W:W,0)),"SIN COD.")</f>
        <v>0</v>
      </c>
      <c r="CH6361">
        <f ca="1">IFERROR(INDIRECT("IVA!Y"&amp;MATCH(MID(COMPRAS!C6261,1,2)&amp;MID(COMPRAS!F6261,1,2)&amp;MID(COMPRAS!D6261,1,2),IVA!W:W,0)),"SIN COD.")</f>
        <v>0</v>
      </c>
    </row>
    <row r="6362" spans="1:86" x14ac:dyDescent="0.25">
      <c r="A6362"/>
      <c r="B6362"/>
      <c r="D6362"/>
      <c r="AL6362">
        <f t="shared" si="693"/>
        <v>0</v>
      </c>
      <c r="AQ6362">
        <f t="shared" si="694"/>
        <v>0</v>
      </c>
      <c r="AR6362" t="str">
        <f>IFERROR(IF(OR(AP6362=338,AP6362=340,AP6362=341,AP6362=342,AP6362="342A",AP6362="342B"),PorcenRet(AP6362,AT6362,AU6362),INDEX(PORCENTAJEBUSCAR,MATCH(AP6362,CódigoRET,0),4)*1),"")</f>
        <v/>
      </c>
      <c r="AS6362">
        <f t="shared" si="695"/>
        <v>0</v>
      </c>
      <c r="BF6362" t="str">
        <f>IFERROR(IF(OR(BD6362=338,BD6362=340,BD6362=341,BD6362=342,BD6362="342A",BD6362="342B"),PorcenRet(BD6362,BH6362,BI6362),INDEX(PORCENTAJEBUSCAR,MATCH(BD6362,CódigoRET,0),4)*1),"")</f>
        <v/>
      </c>
      <c r="BG6362">
        <f t="shared" si="696"/>
        <v>0</v>
      </c>
      <c r="BO6362">
        <f t="shared" si="697"/>
        <v>0</v>
      </c>
      <c r="CC6362">
        <f t="shared" si="698"/>
        <v>0</v>
      </c>
      <c r="CD6362">
        <f t="shared" si="699"/>
        <v>0</v>
      </c>
      <c r="CG6362">
        <f ca="1">IFERROR(INDIRECT("IVA!X"&amp;MATCH(MID(COMPRAS!C6262,1,2)&amp;MID(COMPRAS!F6262,1,2)&amp;MID(COMPRAS!D6262,1,2),IVA!W:W,0)),"SIN COD.")</f>
        <v>0</v>
      </c>
      <c r="CH6362">
        <f ca="1">IFERROR(INDIRECT("IVA!Y"&amp;MATCH(MID(COMPRAS!C6262,1,2)&amp;MID(COMPRAS!F6262,1,2)&amp;MID(COMPRAS!D6262,1,2),IVA!W:W,0)),"SIN COD.")</f>
        <v>0</v>
      </c>
    </row>
    <row r="6363" spans="1:86" x14ac:dyDescent="0.25">
      <c r="A6363"/>
      <c r="B6363"/>
      <c r="D6363"/>
      <c r="AL6363">
        <f t="shared" si="693"/>
        <v>0</v>
      </c>
      <c r="AQ6363">
        <f t="shared" si="694"/>
        <v>0</v>
      </c>
      <c r="AR6363" t="str">
        <f>IFERROR(IF(OR(AP6363=338,AP6363=340,AP6363=341,AP6363=342,AP6363="342A",AP6363="342B"),PorcenRet(AP6363,AT6363,AU6363),INDEX(PORCENTAJEBUSCAR,MATCH(AP6363,CódigoRET,0),4)*1),"")</f>
        <v/>
      </c>
      <c r="AS6363">
        <f t="shared" si="695"/>
        <v>0</v>
      </c>
      <c r="BF6363" t="str">
        <f>IFERROR(IF(OR(BD6363=338,BD6363=340,BD6363=341,BD6363=342,BD6363="342A",BD6363="342B"),PorcenRet(BD6363,BH6363,BI6363),INDEX(PORCENTAJEBUSCAR,MATCH(BD6363,CódigoRET,0),4)*1),"")</f>
        <v/>
      </c>
      <c r="BG6363">
        <f t="shared" si="696"/>
        <v>0</v>
      </c>
      <c r="BO6363">
        <f t="shared" si="697"/>
        <v>0</v>
      </c>
      <c r="CC6363">
        <f t="shared" si="698"/>
        <v>0</v>
      </c>
      <c r="CD6363">
        <f t="shared" si="699"/>
        <v>0</v>
      </c>
      <c r="CG6363">
        <f ca="1">IFERROR(INDIRECT("IVA!X"&amp;MATCH(MID(COMPRAS!C6263,1,2)&amp;MID(COMPRAS!F6263,1,2)&amp;MID(COMPRAS!D6263,1,2),IVA!W:W,0)),"SIN COD.")</f>
        <v>0</v>
      </c>
      <c r="CH6363">
        <f ca="1">IFERROR(INDIRECT("IVA!Y"&amp;MATCH(MID(COMPRAS!C6263,1,2)&amp;MID(COMPRAS!F6263,1,2)&amp;MID(COMPRAS!D6263,1,2),IVA!W:W,0)),"SIN COD.")</f>
        <v>0</v>
      </c>
    </row>
    <row r="6364" spans="1:86" x14ac:dyDescent="0.25">
      <c r="A6364"/>
      <c r="B6364"/>
      <c r="D6364"/>
      <c r="AL6364">
        <f t="shared" si="693"/>
        <v>0</v>
      </c>
      <c r="AQ6364">
        <f t="shared" si="694"/>
        <v>0</v>
      </c>
      <c r="AR6364" t="str">
        <f>IFERROR(IF(OR(AP6364=338,AP6364=340,AP6364=341,AP6364=342,AP6364="342A",AP6364="342B"),PorcenRet(AP6364,AT6364,AU6364),INDEX(PORCENTAJEBUSCAR,MATCH(AP6364,CódigoRET,0),4)*1),"")</f>
        <v/>
      </c>
      <c r="AS6364">
        <f t="shared" si="695"/>
        <v>0</v>
      </c>
      <c r="BF6364" t="str">
        <f>IFERROR(IF(OR(BD6364=338,BD6364=340,BD6364=341,BD6364=342,BD6364="342A",BD6364="342B"),PorcenRet(BD6364,BH6364,BI6364),INDEX(PORCENTAJEBUSCAR,MATCH(BD6364,CódigoRET,0),4)*1),"")</f>
        <v/>
      </c>
      <c r="BG6364">
        <f t="shared" si="696"/>
        <v>0</v>
      </c>
      <c r="BO6364">
        <f t="shared" si="697"/>
        <v>0</v>
      </c>
      <c r="CC6364">
        <f t="shared" si="698"/>
        <v>0</v>
      </c>
      <c r="CD6364">
        <f t="shared" si="699"/>
        <v>0</v>
      </c>
      <c r="CG6364">
        <f ca="1">IFERROR(INDIRECT("IVA!X"&amp;MATCH(MID(COMPRAS!C6264,1,2)&amp;MID(COMPRAS!F6264,1,2)&amp;MID(COMPRAS!D6264,1,2),IVA!W:W,0)),"SIN COD.")</f>
        <v>0</v>
      </c>
      <c r="CH6364">
        <f ca="1">IFERROR(INDIRECT("IVA!Y"&amp;MATCH(MID(COMPRAS!C6264,1,2)&amp;MID(COMPRAS!F6264,1,2)&amp;MID(COMPRAS!D6264,1,2),IVA!W:W,0)),"SIN COD.")</f>
        <v>0</v>
      </c>
    </row>
    <row r="6365" spans="1:86" x14ac:dyDescent="0.25">
      <c r="A6365"/>
      <c r="B6365"/>
      <c r="D6365"/>
      <c r="AL6365">
        <f t="shared" si="693"/>
        <v>0</v>
      </c>
      <c r="AQ6365">
        <f t="shared" si="694"/>
        <v>0</v>
      </c>
      <c r="AR6365" t="str">
        <f>IFERROR(IF(OR(AP6365=338,AP6365=340,AP6365=341,AP6365=342,AP6365="342A",AP6365="342B"),PorcenRet(AP6365,AT6365,AU6365),INDEX(PORCENTAJEBUSCAR,MATCH(AP6365,CódigoRET,0),4)*1),"")</f>
        <v/>
      </c>
      <c r="AS6365">
        <f t="shared" si="695"/>
        <v>0</v>
      </c>
      <c r="BF6365" t="str">
        <f>IFERROR(IF(OR(BD6365=338,BD6365=340,BD6365=341,BD6365=342,BD6365="342A",BD6365="342B"),PorcenRet(BD6365,BH6365,BI6365),INDEX(PORCENTAJEBUSCAR,MATCH(BD6365,CódigoRET,0),4)*1),"")</f>
        <v/>
      </c>
      <c r="BG6365">
        <f t="shared" si="696"/>
        <v>0</v>
      </c>
      <c r="BO6365">
        <f t="shared" si="697"/>
        <v>0</v>
      </c>
      <c r="CC6365">
        <f t="shared" si="698"/>
        <v>0</v>
      </c>
      <c r="CD6365">
        <f t="shared" si="699"/>
        <v>0</v>
      </c>
      <c r="CG6365">
        <f ca="1">IFERROR(INDIRECT("IVA!X"&amp;MATCH(MID(COMPRAS!C6265,1,2)&amp;MID(COMPRAS!F6265,1,2)&amp;MID(COMPRAS!D6265,1,2),IVA!W:W,0)),"SIN COD.")</f>
        <v>0</v>
      </c>
      <c r="CH6365">
        <f ca="1">IFERROR(INDIRECT("IVA!Y"&amp;MATCH(MID(COMPRAS!C6265,1,2)&amp;MID(COMPRAS!F6265,1,2)&amp;MID(COMPRAS!D6265,1,2),IVA!W:W,0)),"SIN COD.")</f>
        <v>0</v>
      </c>
    </row>
    <row r="6366" spans="1:86" x14ac:dyDescent="0.25">
      <c r="A6366"/>
      <c r="B6366"/>
      <c r="D6366"/>
      <c r="AL6366">
        <f t="shared" si="693"/>
        <v>0</v>
      </c>
      <c r="AQ6366">
        <f t="shared" si="694"/>
        <v>0</v>
      </c>
      <c r="AR6366" t="str">
        <f>IFERROR(IF(OR(AP6366=338,AP6366=340,AP6366=341,AP6366=342,AP6366="342A",AP6366="342B"),PorcenRet(AP6366,AT6366,AU6366),INDEX(PORCENTAJEBUSCAR,MATCH(AP6366,CódigoRET,0),4)*1),"")</f>
        <v/>
      </c>
      <c r="AS6366">
        <f t="shared" si="695"/>
        <v>0</v>
      </c>
      <c r="BF6366" t="str">
        <f>IFERROR(IF(OR(BD6366=338,BD6366=340,BD6366=341,BD6366=342,BD6366="342A",BD6366="342B"),PorcenRet(BD6366,BH6366,BI6366),INDEX(PORCENTAJEBUSCAR,MATCH(BD6366,CódigoRET,0),4)*1),"")</f>
        <v/>
      </c>
      <c r="BG6366">
        <f t="shared" si="696"/>
        <v>0</v>
      </c>
      <c r="BO6366">
        <f t="shared" si="697"/>
        <v>0</v>
      </c>
      <c r="CC6366">
        <f t="shared" si="698"/>
        <v>0</v>
      </c>
      <c r="CD6366">
        <f t="shared" si="699"/>
        <v>0</v>
      </c>
      <c r="CG6366">
        <f ca="1">IFERROR(INDIRECT("IVA!X"&amp;MATCH(MID(COMPRAS!C6266,1,2)&amp;MID(COMPRAS!F6266,1,2)&amp;MID(COMPRAS!D6266,1,2),IVA!W:W,0)),"SIN COD.")</f>
        <v>0</v>
      </c>
      <c r="CH6366">
        <f ca="1">IFERROR(INDIRECT("IVA!Y"&amp;MATCH(MID(COMPRAS!C6266,1,2)&amp;MID(COMPRAS!F6266,1,2)&amp;MID(COMPRAS!D6266,1,2),IVA!W:W,0)),"SIN COD.")</f>
        <v>0</v>
      </c>
    </row>
    <row r="6367" spans="1:86" x14ac:dyDescent="0.25">
      <c r="A6367"/>
      <c r="B6367"/>
      <c r="D6367"/>
      <c r="AL6367">
        <f t="shared" si="693"/>
        <v>0</v>
      </c>
      <c r="AQ6367">
        <f t="shared" si="694"/>
        <v>0</v>
      </c>
      <c r="AR6367" t="str">
        <f>IFERROR(IF(OR(AP6367=338,AP6367=340,AP6367=341,AP6367=342,AP6367="342A",AP6367="342B"),PorcenRet(AP6367,AT6367,AU6367),INDEX(PORCENTAJEBUSCAR,MATCH(AP6367,CódigoRET,0),4)*1),"")</f>
        <v/>
      </c>
      <c r="AS6367">
        <f t="shared" si="695"/>
        <v>0</v>
      </c>
      <c r="BF6367" t="str">
        <f>IFERROR(IF(OR(BD6367=338,BD6367=340,BD6367=341,BD6367=342,BD6367="342A",BD6367="342B"),PorcenRet(BD6367,BH6367,BI6367),INDEX(PORCENTAJEBUSCAR,MATCH(BD6367,CódigoRET,0),4)*1),"")</f>
        <v/>
      </c>
      <c r="BG6367">
        <f t="shared" si="696"/>
        <v>0</v>
      </c>
      <c r="BO6367">
        <f t="shared" si="697"/>
        <v>0</v>
      </c>
      <c r="CC6367">
        <f t="shared" si="698"/>
        <v>0</v>
      </c>
      <c r="CD6367">
        <f t="shared" si="699"/>
        <v>0</v>
      </c>
      <c r="CG6367">
        <f ca="1">IFERROR(INDIRECT("IVA!X"&amp;MATCH(MID(COMPRAS!C6267,1,2)&amp;MID(COMPRAS!F6267,1,2)&amp;MID(COMPRAS!D6267,1,2),IVA!W:W,0)),"SIN COD.")</f>
        <v>0</v>
      </c>
      <c r="CH6367">
        <f ca="1">IFERROR(INDIRECT("IVA!Y"&amp;MATCH(MID(COMPRAS!C6267,1,2)&amp;MID(COMPRAS!F6267,1,2)&amp;MID(COMPRAS!D6267,1,2),IVA!W:W,0)),"SIN COD.")</f>
        <v>0</v>
      </c>
    </row>
    <row r="6368" spans="1:86" x14ac:dyDescent="0.25">
      <c r="A6368"/>
      <c r="B6368"/>
      <c r="D6368"/>
      <c r="AL6368">
        <f t="shared" si="693"/>
        <v>0</v>
      </c>
      <c r="AQ6368">
        <f t="shared" si="694"/>
        <v>0</v>
      </c>
      <c r="AR6368" t="str">
        <f>IFERROR(IF(OR(AP6368=338,AP6368=340,AP6368=341,AP6368=342,AP6368="342A",AP6368="342B"),PorcenRet(AP6368,AT6368,AU6368),INDEX(PORCENTAJEBUSCAR,MATCH(AP6368,CódigoRET,0),4)*1),"")</f>
        <v/>
      </c>
      <c r="AS6368">
        <f t="shared" si="695"/>
        <v>0</v>
      </c>
      <c r="BF6368" t="str">
        <f>IFERROR(IF(OR(BD6368=338,BD6368=340,BD6368=341,BD6368=342,BD6368="342A",BD6368="342B"),PorcenRet(BD6368,BH6368,BI6368),INDEX(PORCENTAJEBUSCAR,MATCH(BD6368,CódigoRET,0),4)*1),"")</f>
        <v/>
      </c>
      <c r="BG6368">
        <f t="shared" si="696"/>
        <v>0</v>
      </c>
      <c r="BO6368">
        <f t="shared" si="697"/>
        <v>0</v>
      </c>
      <c r="CC6368">
        <f t="shared" si="698"/>
        <v>0</v>
      </c>
      <c r="CD6368">
        <f t="shared" si="699"/>
        <v>0</v>
      </c>
      <c r="CG6368">
        <f ca="1">IFERROR(INDIRECT("IVA!X"&amp;MATCH(MID(COMPRAS!C6268,1,2)&amp;MID(COMPRAS!F6268,1,2)&amp;MID(COMPRAS!D6268,1,2),IVA!W:W,0)),"SIN COD.")</f>
        <v>0</v>
      </c>
      <c r="CH6368">
        <f ca="1">IFERROR(INDIRECT("IVA!Y"&amp;MATCH(MID(COMPRAS!C6268,1,2)&amp;MID(COMPRAS!F6268,1,2)&amp;MID(COMPRAS!D6268,1,2),IVA!W:W,0)),"SIN COD.")</f>
        <v>0</v>
      </c>
    </row>
    <row r="6369" spans="1:86" x14ac:dyDescent="0.25">
      <c r="A6369"/>
      <c r="B6369"/>
      <c r="D6369"/>
      <c r="AL6369">
        <f t="shared" si="693"/>
        <v>0</v>
      </c>
      <c r="AQ6369">
        <f t="shared" si="694"/>
        <v>0</v>
      </c>
      <c r="AR6369" t="str">
        <f>IFERROR(IF(OR(AP6369=338,AP6369=340,AP6369=341,AP6369=342,AP6369="342A",AP6369="342B"),PorcenRet(AP6369,AT6369,AU6369),INDEX(PORCENTAJEBUSCAR,MATCH(AP6369,CódigoRET,0),4)*1),"")</f>
        <v/>
      </c>
      <c r="AS6369">
        <f t="shared" si="695"/>
        <v>0</v>
      </c>
      <c r="BF6369" t="str">
        <f>IFERROR(IF(OR(BD6369=338,BD6369=340,BD6369=341,BD6369=342,BD6369="342A",BD6369="342B"),PorcenRet(BD6369,BH6369,BI6369),INDEX(PORCENTAJEBUSCAR,MATCH(BD6369,CódigoRET,0),4)*1),"")</f>
        <v/>
      </c>
      <c r="BG6369">
        <f t="shared" si="696"/>
        <v>0</v>
      </c>
      <c r="BO6369">
        <f t="shared" si="697"/>
        <v>0</v>
      </c>
      <c r="CC6369">
        <f t="shared" si="698"/>
        <v>0</v>
      </c>
      <c r="CD6369">
        <f t="shared" si="699"/>
        <v>0</v>
      </c>
      <c r="CG6369">
        <f ca="1">IFERROR(INDIRECT("IVA!X"&amp;MATCH(MID(COMPRAS!C6269,1,2)&amp;MID(COMPRAS!F6269,1,2)&amp;MID(COMPRAS!D6269,1,2),IVA!W:W,0)),"SIN COD.")</f>
        <v>0</v>
      </c>
      <c r="CH6369">
        <f ca="1">IFERROR(INDIRECT("IVA!Y"&amp;MATCH(MID(COMPRAS!C6269,1,2)&amp;MID(COMPRAS!F6269,1,2)&amp;MID(COMPRAS!D6269,1,2),IVA!W:W,0)),"SIN COD.")</f>
        <v>0</v>
      </c>
    </row>
    <row r="6370" spans="1:86" x14ac:dyDescent="0.25">
      <c r="A6370"/>
      <c r="B6370"/>
      <c r="D6370"/>
      <c r="AL6370">
        <f t="shared" si="693"/>
        <v>0</v>
      </c>
      <c r="AQ6370">
        <f t="shared" si="694"/>
        <v>0</v>
      </c>
      <c r="AR6370" t="str">
        <f>IFERROR(IF(OR(AP6370=338,AP6370=340,AP6370=341,AP6370=342,AP6370="342A",AP6370="342B"),PorcenRet(AP6370,AT6370,AU6370),INDEX(PORCENTAJEBUSCAR,MATCH(AP6370,CódigoRET,0),4)*1),"")</f>
        <v/>
      </c>
      <c r="AS6370">
        <f t="shared" si="695"/>
        <v>0</v>
      </c>
      <c r="BF6370" t="str">
        <f>IFERROR(IF(OR(BD6370=338,BD6370=340,BD6370=341,BD6370=342,BD6370="342A",BD6370="342B"),PorcenRet(BD6370,BH6370,BI6370),INDEX(PORCENTAJEBUSCAR,MATCH(BD6370,CódigoRET,0),4)*1),"")</f>
        <v/>
      </c>
      <c r="BG6370">
        <f t="shared" si="696"/>
        <v>0</v>
      </c>
      <c r="BO6370">
        <f t="shared" si="697"/>
        <v>0</v>
      </c>
      <c r="CC6370">
        <f t="shared" si="698"/>
        <v>0</v>
      </c>
      <c r="CD6370">
        <f t="shared" si="699"/>
        <v>0</v>
      </c>
      <c r="CG6370">
        <f ca="1">IFERROR(INDIRECT("IVA!X"&amp;MATCH(MID(COMPRAS!C6270,1,2)&amp;MID(COMPRAS!F6270,1,2)&amp;MID(COMPRAS!D6270,1,2),IVA!W:W,0)),"SIN COD.")</f>
        <v>0</v>
      </c>
      <c r="CH6370">
        <f ca="1">IFERROR(INDIRECT("IVA!Y"&amp;MATCH(MID(COMPRAS!C6270,1,2)&amp;MID(COMPRAS!F6270,1,2)&amp;MID(COMPRAS!D6270,1,2),IVA!W:W,0)),"SIN COD.")</f>
        <v>0</v>
      </c>
    </row>
    <row r="6371" spans="1:86" x14ac:dyDescent="0.25">
      <c r="A6371"/>
      <c r="B6371"/>
      <c r="D6371"/>
      <c r="AL6371">
        <f t="shared" si="693"/>
        <v>0</v>
      </c>
      <c r="AQ6371">
        <f t="shared" si="694"/>
        <v>0</v>
      </c>
      <c r="AR6371" t="str">
        <f>IFERROR(IF(OR(AP6371=338,AP6371=340,AP6371=341,AP6371=342,AP6371="342A",AP6371="342B"),PorcenRet(AP6371,AT6371,AU6371),INDEX(PORCENTAJEBUSCAR,MATCH(AP6371,CódigoRET,0),4)*1),"")</f>
        <v/>
      </c>
      <c r="AS6371">
        <f t="shared" si="695"/>
        <v>0</v>
      </c>
      <c r="BF6371" t="str">
        <f>IFERROR(IF(OR(BD6371=338,BD6371=340,BD6371=341,BD6371=342,BD6371="342A",BD6371="342B"),PorcenRet(BD6371,BH6371,BI6371),INDEX(PORCENTAJEBUSCAR,MATCH(BD6371,CódigoRET,0),4)*1),"")</f>
        <v/>
      </c>
      <c r="BG6371">
        <f t="shared" si="696"/>
        <v>0</v>
      </c>
      <c r="BO6371">
        <f t="shared" si="697"/>
        <v>0</v>
      </c>
      <c r="CC6371">
        <f t="shared" si="698"/>
        <v>0</v>
      </c>
      <c r="CD6371">
        <f t="shared" si="699"/>
        <v>0</v>
      </c>
      <c r="CG6371">
        <f ca="1">IFERROR(INDIRECT("IVA!X"&amp;MATCH(MID(COMPRAS!C6271,1,2)&amp;MID(COMPRAS!F6271,1,2)&amp;MID(COMPRAS!D6271,1,2),IVA!W:W,0)),"SIN COD.")</f>
        <v>0</v>
      </c>
      <c r="CH6371">
        <f ca="1">IFERROR(INDIRECT("IVA!Y"&amp;MATCH(MID(COMPRAS!C6271,1,2)&amp;MID(COMPRAS!F6271,1,2)&amp;MID(COMPRAS!D6271,1,2),IVA!W:W,0)),"SIN COD.")</f>
        <v>0</v>
      </c>
    </row>
    <row r="6372" spans="1:86" x14ac:dyDescent="0.25">
      <c r="A6372"/>
      <c r="B6372"/>
      <c r="D6372"/>
      <c r="AL6372">
        <f t="shared" si="693"/>
        <v>0</v>
      </c>
      <c r="AQ6372">
        <f t="shared" si="694"/>
        <v>0</v>
      </c>
      <c r="AR6372" t="str">
        <f>IFERROR(IF(OR(AP6372=338,AP6372=340,AP6372=341,AP6372=342,AP6372="342A",AP6372="342B"),PorcenRet(AP6372,AT6372,AU6372),INDEX(PORCENTAJEBUSCAR,MATCH(AP6372,CódigoRET,0),4)*1),"")</f>
        <v/>
      </c>
      <c r="AS6372">
        <f t="shared" si="695"/>
        <v>0</v>
      </c>
      <c r="BF6372" t="str">
        <f>IFERROR(IF(OR(BD6372=338,BD6372=340,BD6372=341,BD6372=342,BD6372="342A",BD6372="342B"),PorcenRet(BD6372,BH6372,BI6372),INDEX(PORCENTAJEBUSCAR,MATCH(BD6372,CódigoRET,0),4)*1),"")</f>
        <v/>
      </c>
      <c r="BG6372">
        <f t="shared" si="696"/>
        <v>0</v>
      </c>
      <c r="BO6372">
        <f t="shared" si="697"/>
        <v>0</v>
      </c>
      <c r="CC6372">
        <f t="shared" si="698"/>
        <v>0</v>
      </c>
      <c r="CD6372">
        <f t="shared" si="699"/>
        <v>0</v>
      </c>
      <c r="CG6372">
        <f ca="1">IFERROR(INDIRECT("IVA!X"&amp;MATCH(MID(COMPRAS!C6272,1,2)&amp;MID(COMPRAS!F6272,1,2)&amp;MID(COMPRAS!D6272,1,2),IVA!W:W,0)),"SIN COD.")</f>
        <v>0</v>
      </c>
      <c r="CH6372">
        <f ca="1">IFERROR(INDIRECT("IVA!Y"&amp;MATCH(MID(COMPRAS!C6272,1,2)&amp;MID(COMPRAS!F6272,1,2)&amp;MID(COMPRAS!D6272,1,2),IVA!W:W,0)),"SIN COD.")</f>
        <v>0</v>
      </c>
    </row>
    <row r="6373" spans="1:86" x14ac:dyDescent="0.25">
      <c r="A6373"/>
      <c r="B6373"/>
      <c r="D6373"/>
      <c r="AL6373">
        <f t="shared" si="693"/>
        <v>0</v>
      </c>
      <c r="AQ6373">
        <f t="shared" si="694"/>
        <v>0</v>
      </c>
      <c r="AR6373" t="str">
        <f>IFERROR(IF(OR(AP6373=338,AP6373=340,AP6373=341,AP6373=342,AP6373="342A",AP6373="342B"),PorcenRet(AP6373,AT6373,AU6373),INDEX(PORCENTAJEBUSCAR,MATCH(AP6373,CódigoRET,0),4)*1),"")</f>
        <v/>
      </c>
      <c r="AS6373">
        <f t="shared" si="695"/>
        <v>0</v>
      </c>
      <c r="BF6373" t="str">
        <f>IFERROR(IF(OR(BD6373=338,BD6373=340,BD6373=341,BD6373=342,BD6373="342A",BD6373="342B"),PorcenRet(BD6373,BH6373,BI6373),INDEX(PORCENTAJEBUSCAR,MATCH(BD6373,CódigoRET,0),4)*1),"")</f>
        <v/>
      </c>
      <c r="BG6373">
        <f t="shared" si="696"/>
        <v>0</v>
      </c>
      <c r="BO6373">
        <f t="shared" si="697"/>
        <v>0</v>
      </c>
      <c r="CC6373">
        <f t="shared" si="698"/>
        <v>0</v>
      </c>
      <c r="CD6373">
        <f t="shared" si="699"/>
        <v>0</v>
      </c>
      <c r="CG6373">
        <f ca="1">IFERROR(INDIRECT("IVA!X"&amp;MATCH(MID(COMPRAS!C6273,1,2)&amp;MID(COMPRAS!F6273,1,2)&amp;MID(COMPRAS!D6273,1,2),IVA!W:W,0)),"SIN COD.")</f>
        <v>0</v>
      </c>
      <c r="CH6373">
        <f ca="1">IFERROR(INDIRECT("IVA!Y"&amp;MATCH(MID(COMPRAS!C6273,1,2)&amp;MID(COMPRAS!F6273,1,2)&amp;MID(COMPRAS!D6273,1,2),IVA!W:W,0)),"SIN COD.")</f>
        <v>0</v>
      </c>
    </row>
    <row r="6374" spans="1:86" x14ac:dyDescent="0.25">
      <c r="A6374"/>
      <c r="B6374"/>
      <c r="D6374"/>
      <c r="AL6374">
        <f t="shared" si="693"/>
        <v>0</v>
      </c>
      <c r="AQ6374">
        <f t="shared" si="694"/>
        <v>0</v>
      </c>
      <c r="AR6374" t="str">
        <f>IFERROR(IF(OR(AP6374=338,AP6374=340,AP6374=341,AP6374=342,AP6374="342A",AP6374="342B"),PorcenRet(AP6374,AT6374,AU6374),INDEX(PORCENTAJEBUSCAR,MATCH(AP6374,CódigoRET,0),4)*1),"")</f>
        <v/>
      </c>
      <c r="AS6374">
        <f t="shared" si="695"/>
        <v>0</v>
      </c>
      <c r="BF6374" t="str">
        <f>IFERROR(IF(OR(BD6374=338,BD6374=340,BD6374=341,BD6374=342,BD6374="342A",BD6374="342B"),PorcenRet(BD6374,BH6374,BI6374),INDEX(PORCENTAJEBUSCAR,MATCH(BD6374,CódigoRET,0),4)*1),"")</f>
        <v/>
      </c>
      <c r="BG6374">
        <f t="shared" si="696"/>
        <v>0</v>
      </c>
      <c r="BO6374">
        <f t="shared" si="697"/>
        <v>0</v>
      </c>
      <c r="CC6374">
        <f t="shared" si="698"/>
        <v>0</v>
      </c>
      <c r="CD6374">
        <f t="shared" si="699"/>
        <v>0</v>
      </c>
      <c r="CG6374">
        <f ca="1">IFERROR(INDIRECT("IVA!X"&amp;MATCH(MID(COMPRAS!C6274,1,2)&amp;MID(COMPRAS!F6274,1,2)&amp;MID(COMPRAS!D6274,1,2),IVA!W:W,0)),"SIN COD.")</f>
        <v>0</v>
      </c>
      <c r="CH6374">
        <f ca="1">IFERROR(INDIRECT("IVA!Y"&amp;MATCH(MID(COMPRAS!C6274,1,2)&amp;MID(COMPRAS!F6274,1,2)&amp;MID(COMPRAS!D6274,1,2),IVA!W:W,0)),"SIN COD.")</f>
        <v>0</v>
      </c>
    </row>
    <row r="6375" spans="1:86" x14ac:dyDescent="0.25">
      <c r="A6375"/>
      <c r="B6375"/>
      <c r="D6375"/>
      <c r="AL6375">
        <f t="shared" si="693"/>
        <v>0</v>
      </c>
      <c r="AQ6375">
        <f t="shared" si="694"/>
        <v>0</v>
      </c>
      <c r="AR6375" t="str">
        <f>IFERROR(IF(OR(AP6375=338,AP6375=340,AP6375=341,AP6375=342,AP6375="342A",AP6375="342B"),PorcenRet(AP6375,AT6375,AU6375),INDEX(PORCENTAJEBUSCAR,MATCH(AP6375,CódigoRET,0),4)*1),"")</f>
        <v/>
      </c>
      <c r="AS6375">
        <f t="shared" si="695"/>
        <v>0</v>
      </c>
      <c r="BF6375" t="str">
        <f>IFERROR(IF(OR(BD6375=338,BD6375=340,BD6375=341,BD6375=342,BD6375="342A",BD6375="342B"),PorcenRet(BD6375,BH6375,BI6375),INDEX(PORCENTAJEBUSCAR,MATCH(BD6375,CódigoRET,0),4)*1),"")</f>
        <v/>
      </c>
      <c r="BG6375">
        <f t="shared" si="696"/>
        <v>0</v>
      </c>
      <c r="BO6375">
        <f t="shared" si="697"/>
        <v>0</v>
      </c>
      <c r="CC6375">
        <f t="shared" si="698"/>
        <v>0</v>
      </c>
      <c r="CD6375">
        <f t="shared" si="699"/>
        <v>0</v>
      </c>
      <c r="CG6375">
        <f ca="1">IFERROR(INDIRECT("IVA!X"&amp;MATCH(MID(COMPRAS!C6275,1,2)&amp;MID(COMPRAS!F6275,1,2)&amp;MID(COMPRAS!D6275,1,2),IVA!W:W,0)),"SIN COD.")</f>
        <v>0</v>
      </c>
      <c r="CH6375">
        <f ca="1">IFERROR(INDIRECT("IVA!Y"&amp;MATCH(MID(COMPRAS!C6275,1,2)&amp;MID(COMPRAS!F6275,1,2)&amp;MID(COMPRAS!D6275,1,2),IVA!W:W,0)),"SIN COD.")</f>
        <v>0</v>
      </c>
    </row>
    <row r="6376" spans="1:86" x14ac:dyDescent="0.25">
      <c r="A6376"/>
      <c r="B6376"/>
      <c r="D6376"/>
      <c r="AL6376">
        <f t="shared" si="693"/>
        <v>0</v>
      </c>
      <c r="AQ6376">
        <f t="shared" si="694"/>
        <v>0</v>
      </c>
      <c r="AR6376" t="str">
        <f>IFERROR(IF(OR(AP6376=338,AP6376=340,AP6376=341,AP6376=342,AP6376="342A",AP6376="342B"),PorcenRet(AP6376,AT6376,AU6376),INDEX(PORCENTAJEBUSCAR,MATCH(AP6376,CódigoRET,0),4)*1),"")</f>
        <v/>
      </c>
      <c r="AS6376">
        <f t="shared" si="695"/>
        <v>0</v>
      </c>
      <c r="BF6376" t="str">
        <f>IFERROR(IF(OR(BD6376=338,BD6376=340,BD6376=341,BD6376=342,BD6376="342A",BD6376="342B"),PorcenRet(BD6376,BH6376,BI6376),INDEX(PORCENTAJEBUSCAR,MATCH(BD6376,CódigoRET,0),4)*1),"")</f>
        <v/>
      </c>
      <c r="BG6376">
        <f t="shared" si="696"/>
        <v>0</v>
      </c>
      <c r="BO6376">
        <f t="shared" si="697"/>
        <v>0</v>
      </c>
      <c r="CC6376">
        <f t="shared" si="698"/>
        <v>0</v>
      </c>
      <c r="CD6376">
        <f t="shared" si="699"/>
        <v>0</v>
      </c>
      <c r="CG6376">
        <f ca="1">IFERROR(INDIRECT("IVA!X"&amp;MATCH(MID(COMPRAS!C6276,1,2)&amp;MID(COMPRAS!F6276,1,2)&amp;MID(COMPRAS!D6276,1,2),IVA!W:W,0)),"SIN COD.")</f>
        <v>0</v>
      </c>
      <c r="CH6376">
        <f ca="1">IFERROR(INDIRECT("IVA!Y"&amp;MATCH(MID(COMPRAS!C6276,1,2)&amp;MID(COMPRAS!F6276,1,2)&amp;MID(COMPRAS!D6276,1,2),IVA!W:W,0)),"SIN COD.")</f>
        <v>0</v>
      </c>
    </row>
    <row r="6377" spans="1:86" x14ac:dyDescent="0.25">
      <c r="A6377"/>
      <c r="B6377"/>
      <c r="D6377"/>
      <c r="AL6377">
        <f t="shared" si="693"/>
        <v>0</v>
      </c>
      <c r="AQ6377">
        <f t="shared" si="694"/>
        <v>0</v>
      </c>
      <c r="AR6377" t="str">
        <f>IFERROR(IF(OR(AP6377=338,AP6377=340,AP6377=341,AP6377=342,AP6377="342A",AP6377="342B"),PorcenRet(AP6377,AT6377,AU6377),INDEX(PORCENTAJEBUSCAR,MATCH(AP6377,CódigoRET,0),4)*1),"")</f>
        <v/>
      </c>
      <c r="AS6377">
        <f t="shared" si="695"/>
        <v>0</v>
      </c>
      <c r="BF6377" t="str">
        <f>IFERROR(IF(OR(BD6377=338,BD6377=340,BD6377=341,BD6377=342,BD6377="342A",BD6377="342B"),PorcenRet(BD6377,BH6377,BI6377),INDEX(PORCENTAJEBUSCAR,MATCH(BD6377,CódigoRET,0),4)*1),"")</f>
        <v/>
      </c>
      <c r="BG6377">
        <f t="shared" si="696"/>
        <v>0</v>
      </c>
      <c r="BO6377">
        <f t="shared" si="697"/>
        <v>0</v>
      </c>
      <c r="CC6377">
        <f t="shared" si="698"/>
        <v>0</v>
      </c>
      <c r="CD6377">
        <f t="shared" si="699"/>
        <v>0</v>
      </c>
      <c r="CG6377">
        <f ca="1">IFERROR(INDIRECT("IVA!X"&amp;MATCH(MID(COMPRAS!C6277,1,2)&amp;MID(COMPRAS!F6277,1,2)&amp;MID(COMPRAS!D6277,1,2),IVA!W:W,0)),"SIN COD.")</f>
        <v>0</v>
      </c>
      <c r="CH6377">
        <f ca="1">IFERROR(INDIRECT("IVA!Y"&amp;MATCH(MID(COMPRAS!C6277,1,2)&amp;MID(COMPRAS!F6277,1,2)&amp;MID(COMPRAS!D6277,1,2),IVA!W:W,0)),"SIN COD.")</f>
        <v>0</v>
      </c>
    </row>
    <row r="6378" spans="1:86" x14ac:dyDescent="0.25">
      <c r="A6378"/>
      <c r="B6378"/>
      <c r="D6378"/>
      <c r="AL6378">
        <f t="shared" si="693"/>
        <v>0</v>
      </c>
      <c r="AQ6378">
        <f t="shared" si="694"/>
        <v>0</v>
      </c>
      <c r="AR6378" t="str">
        <f>IFERROR(IF(OR(AP6378=338,AP6378=340,AP6378=341,AP6378=342,AP6378="342A",AP6378="342B"),PorcenRet(AP6378,AT6378,AU6378),INDEX(PORCENTAJEBUSCAR,MATCH(AP6378,CódigoRET,0),4)*1),"")</f>
        <v/>
      </c>
      <c r="AS6378">
        <f t="shared" si="695"/>
        <v>0</v>
      </c>
      <c r="BF6378" t="str">
        <f>IFERROR(IF(OR(BD6378=338,BD6378=340,BD6378=341,BD6378=342,BD6378="342A",BD6378="342B"),PorcenRet(BD6378,BH6378,BI6378),INDEX(PORCENTAJEBUSCAR,MATCH(BD6378,CódigoRET,0),4)*1),"")</f>
        <v/>
      </c>
      <c r="BG6378">
        <f t="shared" si="696"/>
        <v>0</v>
      </c>
      <c r="BO6378">
        <f t="shared" si="697"/>
        <v>0</v>
      </c>
      <c r="CC6378">
        <f t="shared" si="698"/>
        <v>0</v>
      </c>
      <c r="CD6378">
        <f t="shared" si="699"/>
        <v>0</v>
      </c>
      <c r="CG6378">
        <f ca="1">IFERROR(INDIRECT("IVA!X"&amp;MATCH(MID(COMPRAS!C6278,1,2)&amp;MID(COMPRAS!F6278,1,2)&amp;MID(COMPRAS!D6278,1,2),IVA!W:W,0)),"SIN COD.")</f>
        <v>0</v>
      </c>
      <c r="CH6378">
        <f ca="1">IFERROR(INDIRECT("IVA!Y"&amp;MATCH(MID(COMPRAS!C6278,1,2)&amp;MID(COMPRAS!F6278,1,2)&amp;MID(COMPRAS!D6278,1,2),IVA!W:W,0)),"SIN COD.")</f>
        <v>0</v>
      </c>
    </row>
    <row r="6379" spans="1:86" x14ac:dyDescent="0.25">
      <c r="A6379"/>
      <c r="B6379"/>
      <c r="D6379"/>
      <c r="AL6379">
        <f t="shared" si="693"/>
        <v>0</v>
      </c>
      <c r="AQ6379">
        <f t="shared" si="694"/>
        <v>0</v>
      </c>
      <c r="AR6379" t="str">
        <f>IFERROR(IF(OR(AP6379=338,AP6379=340,AP6379=341,AP6379=342,AP6379="342A",AP6379="342B"),PorcenRet(AP6379,AT6379,AU6379),INDEX(PORCENTAJEBUSCAR,MATCH(AP6379,CódigoRET,0),4)*1),"")</f>
        <v/>
      </c>
      <c r="AS6379">
        <f t="shared" si="695"/>
        <v>0</v>
      </c>
      <c r="BF6379" t="str">
        <f>IFERROR(IF(OR(BD6379=338,BD6379=340,BD6379=341,BD6379=342,BD6379="342A",BD6379="342B"),PorcenRet(BD6379,BH6379,BI6379),INDEX(PORCENTAJEBUSCAR,MATCH(BD6379,CódigoRET,0),4)*1),"")</f>
        <v/>
      </c>
      <c r="BG6379">
        <f t="shared" si="696"/>
        <v>0</v>
      </c>
      <c r="BO6379">
        <f t="shared" si="697"/>
        <v>0</v>
      </c>
      <c r="CC6379">
        <f t="shared" si="698"/>
        <v>0</v>
      </c>
      <c r="CD6379">
        <f t="shared" si="699"/>
        <v>0</v>
      </c>
      <c r="CG6379">
        <f ca="1">IFERROR(INDIRECT("IVA!X"&amp;MATCH(MID(COMPRAS!C6279,1,2)&amp;MID(COMPRAS!F6279,1,2)&amp;MID(COMPRAS!D6279,1,2),IVA!W:W,0)),"SIN COD.")</f>
        <v>0</v>
      </c>
      <c r="CH6379">
        <f ca="1">IFERROR(INDIRECT("IVA!Y"&amp;MATCH(MID(COMPRAS!C6279,1,2)&amp;MID(COMPRAS!F6279,1,2)&amp;MID(COMPRAS!D6279,1,2),IVA!W:W,0)),"SIN COD.")</f>
        <v>0</v>
      </c>
    </row>
    <row r="6380" spans="1:86" x14ac:dyDescent="0.25">
      <c r="A6380"/>
      <c r="B6380"/>
      <c r="D6380"/>
      <c r="AL6380">
        <f t="shared" si="693"/>
        <v>0</v>
      </c>
      <c r="AQ6380">
        <f t="shared" si="694"/>
        <v>0</v>
      </c>
      <c r="AR6380" t="str">
        <f>IFERROR(IF(OR(AP6380=338,AP6380=340,AP6380=341,AP6380=342,AP6380="342A",AP6380="342B"),PorcenRet(AP6380,AT6380,AU6380),INDEX(PORCENTAJEBUSCAR,MATCH(AP6380,CódigoRET,0),4)*1),"")</f>
        <v/>
      </c>
      <c r="AS6380">
        <f t="shared" si="695"/>
        <v>0</v>
      </c>
      <c r="BF6380" t="str">
        <f>IFERROR(IF(OR(BD6380=338,BD6380=340,BD6380=341,BD6380=342,BD6380="342A",BD6380="342B"),PorcenRet(BD6380,BH6380,BI6380),INDEX(PORCENTAJEBUSCAR,MATCH(BD6380,CódigoRET,0),4)*1),"")</f>
        <v/>
      </c>
      <c r="BG6380">
        <f t="shared" si="696"/>
        <v>0</v>
      </c>
      <c r="BO6380">
        <f t="shared" si="697"/>
        <v>0</v>
      </c>
      <c r="CC6380">
        <f t="shared" si="698"/>
        <v>0</v>
      </c>
      <c r="CD6380">
        <f t="shared" si="699"/>
        <v>0</v>
      </c>
      <c r="CG6380">
        <f ca="1">IFERROR(INDIRECT("IVA!X"&amp;MATCH(MID(COMPRAS!C6280,1,2)&amp;MID(COMPRAS!F6280,1,2)&amp;MID(COMPRAS!D6280,1,2),IVA!W:W,0)),"SIN COD.")</f>
        <v>0</v>
      </c>
      <c r="CH6380">
        <f ca="1">IFERROR(INDIRECT("IVA!Y"&amp;MATCH(MID(COMPRAS!C6280,1,2)&amp;MID(COMPRAS!F6280,1,2)&amp;MID(COMPRAS!D6280,1,2),IVA!W:W,0)),"SIN COD.")</f>
        <v>0</v>
      </c>
    </row>
    <row r="6381" spans="1:86" x14ac:dyDescent="0.25">
      <c r="A6381"/>
      <c r="B6381"/>
      <c r="D6381"/>
      <c r="AL6381">
        <f t="shared" si="693"/>
        <v>0</v>
      </c>
      <c r="AQ6381">
        <f t="shared" si="694"/>
        <v>0</v>
      </c>
      <c r="AR6381" t="str">
        <f>IFERROR(IF(OR(AP6381=338,AP6381=340,AP6381=341,AP6381=342,AP6381="342A",AP6381="342B"),PorcenRet(AP6381,AT6381,AU6381),INDEX(PORCENTAJEBUSCAR,MATCH(AP6381,CódigoRET,0),4)*1),"")</f>
        <v/>
      </c>
      <c r="AS6381">
        <f t="shared" si="695"/>
        <v>0</v>
      </c>
      <c r="BF6381" t="str">
        <f>IFERROR(IF(OR(BD6381=338,BD6381=340,BD6381=341,BD6381=342,BD6381="342A",BD6381="342B"),PorcenRet(BD6381,BH6381,BI6381),INDEX(PORCENTAJEBUSCAR,MATCH(BD6381,CódigoRET,0),4)*1),"")</f>
        <v/>
      </c>
      <c r="BG6381">
        <f t="shared" si="696"/>
        <v>0</v>
      </c>
      <c r="BO6381">
        <f t="shared" si="697"/>
        <v>0</v>
      </c>
      <c r="CC6381">
        <f t="shared" si="698"/>
        <v>0</v>
      </c>
      <c r="CD6381">
        <f t="shared" si="699"/>
        <v>0</v>
      </c>
      <c r="CG6381">
        <f ca="1">IFERROR(INDIRECT("IVA!X"&amp;MATCH(MID(COMPRAS!C6281,1,2)&amp;MID(COMPRAS!F6281,1,2)&amp;MID(COMPRAS!D6281,1,2),IVA!W:W,0)),"SIN COD.")</f>
        <v>0</v>
      </c>
      <c r="CH6381">
        <f ca="1">IFERROR(INDIRECT("IVA!Y"&amp;MATCH(MID(COMPRAS!C6281,1,2)&amp;MID(COMPRAS!F6281,1,2)&amp;MID(COMPRAS!D6281,1,2),IVA!W:W,0)),"SIN COD.")</f>
        <v>0</v>
      </c>
    </row>
    <row r="6382" spans="1:86" x14ac:dyDescent="0.25">
      <c r="A6382"/>
      <c r="B6382"/>
      <c r="D6382"/>
      <c r="AL6382">
        <f t="shared" si="693"/>
        <v>0</v>
      </c>
      <c r="AQ6382">
        <f t="shared" si="694"/>
        <v>0</v>
      </c>
      <c r="AR6382" t="str">
        <f>IFERROR(IF(OR(AP6382=338,AP6382=340,AP6382=341,AP6382=342,AP6382="342A",AP6382="342B"),PorcenRet(AP6382,AT6382,AU6382),INDEX(PORCENTAJEBUSCAR,MATCH(AP6382,CódigoRET,0),4)*1),"")</f>
        <v/>
      </c>
      <c r="AS6382">
        <f t="shared" si="695"/>
        <v>0</v>
      </c>
      <c r="BF6382" t="str">
        <f>IFERROR(IF(OR(BD6382=338,BD6382=340,BD6382=341,BD6382=342,BD6382="342A",BD6382="342B"),PorcenRet(BD6382,BH6382,BI6382),INDEX(PORCENTAJEBUSCAR,MATCH(BD6382,CódigoRET,0),4)*1),"")</f>
        <v/>
      </c>
      <c r="BG6382">
        <f t="shared" si="696"/>
        <v>0</v>
      </c>
      <c r="BO6382">
        <f t="shared" si="697"/>
        <v>0</v>
      </c>
      <c r="CC6382">
        <f t="shared" si="698"/>
        <v>0</v>
      </c>
      <c r="CD6382">
        <f t="shared" si="699"/>
        <v>0</v>
      </c>
      <c r="CG6382">
        <f ca="1">IFERROR(INDIRECT("IVA!X"&amp;MATCH(MID(COMPRAS!C6282,1,2)&amp;MID(COMPRAS!F6282,1,2)&amp;MID(COMPRAS!D6282,1,2),IVA!W:W,0)),"SIN COD.")</f>
        <v>0</v>
      </c>
      <c r="CH6382">
        <f ca="1">IFERROR(INDIRECT("IVA!Y"&amp;MATCH(MID(COMPRAS!C6282,1,2)&amp;MID(COMPRAS!F6282,1,2)&amp;MID(COMPRAS!D6282,1,2),IVA!W:W,0)),"SIN COD.")</f>
        <v>0</v>
      </c>
    </row>
    <row r="6383" spans="1:86" x14ac:dyDescent="0.25">
      <c r="A6383"/>
      <c r="B6383"/>
      <c r="D6383"/>
      <c r="AL6383">
        <f t="shared" si="693"/>
        <v>0</v>
      </c>
      <c r="AQ6383">
        <f t="shared" si="694"/>
        <v>0</v>
      </c>
      <c r="AR6383" t="str">
        <f>IFERROR(IF(OR(AP6383=338,AP6383=340,AP6383=341,AP6383=342,AP6383="342A",AP6383="342B"),PorcenRet(AP6383,AT6383,AU6383),INDEX(PORCENTAJEBUSCAR,MATCH(AP6383,CódigoRET,0),4)*1),"")</f>
        <v/>
      </c>
      <c r="AS6383">
        <f t="shared" si="695"/>
        <v>0</v>
      </c>
      <c r="BF6383" t="str">
        <f>IFERROR(IF(OR(BD6383=338,BD6383=340,BD6383=341,BD6383=342,BD6383="342A",BD6383="342B"),PorcenRet(BD6383,BH6383,BI6383),INDEX(PORCENTAJEBUSCAR,MATCH(BD6383,CódigoRET,0),4)*1),"")</f>
        <v/>
      </c>
      <c r="BG6383">
        <f t="shared" si="696"/>
        <v>0</v>
      </c>
      <c r="BO6383">
        <f t="shared" si="697"/>
        <v>0</v>
      </c>
      <c r="CC6383">
        <f t="shared" si="698"/>
        <v>0</v>
      </c>
      <c r="CD6383">
        <f t="shared" si="699"/>
        <v>0</v>
      </c>
      <c r="CG6383">
        <f ca="1">IFERROR(INDIRECT("IVA!X"&amp;MATCH(MID(COMPRAS!C6283,1,2)&amp;MID(COMPRAS!F6283,1,2)&amp;MID(COMPRAS!D6283,1,2),IVA!W:W,0)),"SIN COD.")</f>
        <v>0</v>
      </c>
      <c r="CH6383">
        <f ca="1">IFERROR(INDIRECT("IVA!Y"&amp;MATCH(MID(COMPRAS!C6283,1,2)&amp;MID(COMPRAS!F6283,1,2)&amp;MID(COMPRAS!D6283,1,2),IVA!W:W,0)),"SIN COD.")</f>
        <v>0</v>
      </c>
    </row>
    <row r="6384" spans="1:86" x14ac:dyDescent="0.25">
      <c r="A6384"/>
      <c r="B6384"/>
      <c r="D6384"/>
      <c r="AL6384">
        <f t="shared" si="693"/>
        <v>0</v>
      </c>
      <c r="AQ6384">
        <f t="shared" si="694"/>
        <v>0</v>
      </c>
      <c r="AR6384" t="str">
        <f>IFERROR(IF(OR(AP6384=338,AP6384=340,AP6384=341,AP6384=342,AP6384="342A",AP6384="342B"),PorcenRet(AP6384,AT6384,AU6384),INDEX(PORCENTAJEBUSCAR,MATCH(AP6384,CódigoRET,0),4)*1),"")</f>
        <v/>
      </c>
      <c r="AS6384">
        <f t="shared" si="695"/>
        <v>0</v>
      </c>
      <c r="BF6384" t="str">
        <f>IFERROR(IF(OR(BD6384=338,BD6384=340,BD6384=341,BD6384=342,BD6384="342A",BD6384="342B"),PorcenRet(BD6384,BH6384,BI6384),INDEX(PORCENTAJEBUSCAR,MATCH(BD6384,CódigoRET,0),4)*1),"")</f>
        <v/>
      </c>
      <c r="BG6384">
        <f t="shared" si="696"/>
        <v>0</v>
      </c>
      <c r="BO6384">
        <f t="shared" si="697"/>
        <v>0</v>
      </c>
      <c r="CC6384">
        <f t="shared" si="698"/>
        <v>0</v>
      </c>
      <c r="CD6384">
        <f t="shared" si="699"/>
        <v>0</v>
      </c>
      <c r="CG6384">
        <f ca="1">IFERROR(INDIRECT("IVA!X"&amp;MATCH(MID(COMPRAS!C6284,1,2)&amp;MID(COMPRAS!F6284,1,2)&amp;MID(COMPRAS!D6284,1,2),IVA!W:W,0)),"SIN COD.")</f>
        <v>0</v>
      </c>
      <c r="CH6384">
        <f ca="1">IFERROR(INDIRECT("IVA!Y"&amp;MATCH(MID(COMPRAS!C6284,1,2)&amp;MID(COMPRAS!F6284,1,2)&amp;MID(COMPRAS!D6284,1,2),IVA!W:W,0)),"SIN COD.")</f>
        <v>0</v>
      </c>
    </row>
    <row r="6385" spans="1:86" x14ac:dyDescent="0.25">
      <c r="A6385"/>
      <c r="B6385"/>
      <c r="D6385"/>
      <c r="AL6385">
        <f t="shared" si="693"/>
        <v>0</v>
      </c>
      <c r="AQ6385">
        <f t="shared" si="694"/>
        <v>0</v>
      </c>
      <c r="AR6385" t="str">
        <f>IFERROR(IF(OR(AP6385=338,AP6385=340,AP6385=341,AP6385=342,AP6385="342A",AP6385="342B"),PorcenRet(AP6385,AT6385,AU6385),INDEX(PORCENTAJEBUSCAR,MATCH(AP6385,CódigoRET,0),4)*1),"")</f>
        <v/>
      </c>
      <c r="AS6385">
        <f t="shared" si="695"/>
        <v>0</v>
      </c>
      <c r="BF6385" t="str">
        <f>IFERROR(IF(OR(BD6385=338,BD6385=340,BD6385=341,BD6385=342,BD6385="342A",BD6385="342B"),PorcenRet(BD6385,BH6385,BI6385),INDEX(PORCENTAJEBUSCAR,MATCH(BD6385,CódigoRET,0),4)*1),"")</f>
        <v/>
      </c>
      <c r="BG6385">
        <f t="shared" si="696"/>
        <v>0</v>
      </c>
      <c r="BO6385">
        <f t="shared" si="697"/>
        <v>0</v>
      </c>
      <c r="CC6385">
        <f t="shared" si="698"/>
        <v>0</v>
      </c>
      <c r="CD6385">
        <f t="shared" si="699"/>
        <v>0</v>
      </c>
      <c r="CG6385">
        <f ca="1">IFERROR(INDIRECT("IVA!X"&amp;MATCH(MID(COMPRAS!C6285,1,2)&amp;MID(COMPRAS!F6285,1,2)&amp;MID(COMPRAS!D6285,1,2),IVA!W:W,0)),"SIN COD.")</f>
        <v>0</v>
      </c>
      <c r="CH6385">
        <f ca="1">IFERROR(INDIRECT("IVA!Y"&amp;MATCH(MID(COMPRAS!C6285,1,2)&amp;MID(COMPRAS!F6285,1,2)&amp;MID(COMPRAS!D6285,1,2),IVA!W:W,0)),"SIN COD.")</f>
        <v>0</v>
      </c>
    </row>
    <row r="6386" spans="1:86" x14ac:dyDescent="0.25">
      <c r="A6386"/>
      <c r="B6386"/>
      <c r="D6386"/>
      <c r="AL6386">
        <f t="shared" si="693"/>
        <v>0</v>
      </c>
      <c r="AQ6386">
        <f t="shared" si="694"/>
        <v>0</v>
      </c>
      <c r="AR6386" t="str">
        <f>IFERROR(IF(OR(AP6386=338,AP6386=340,AP6386=341,AP6386=342,AP6386="342A",AP6386="342B"),PorcenRet(AP6386,AT6386,AU6386),INDEX(PORCENTAJEBUSCAR,MATCH(AP6386,CódigoRET,0),4)*1),"")</f>
        <v/>
      </c>
      <c r="AS6386">
        <f t="shared" si="695"/>
        <v>0</v>
      </c>
      <c r="BF6386" t="str">
        <f>IFERROR(IF(OR(BD6386=338,BD6386=340,BD6386=341,BD6386=342,BD6386="342A",BD6386="342B"),PorcenRet(BD6386,BH6386,BI6386),INDEX(PORCENTAJEBUSCAR,MATCH(BD6386,CódigoRET,0),4)*1),"")</f>
        <v/>
      </c>
      <c r="BG6386">
        <f t="shared" si="696"/>
        <v>0</v>
      </c>
      <c r="BO6386">
        <f t="shared" si="697"/>
        <v>0</v>
      </c>
      <c r="CC6386">
        <f t="shared" si="698"/>
        <v>0</v>
      </c>
      <c r="CD6386">
        <f t="shared" si="699"/>
        <v>0</v>
      </c>
      <c r="CG6386">
        <f ca="1">IFERROR(INDIRECT("IVA!X"&amp;MATCH(MID(COMPRAS!C6286,1,2)&amp;MID(COMPRAS!F6286,1,2)&amp;MID(COMPRAS!D6286,1,2),IVA!W:W,0)),"SIN COD.")</f>
        <v>0</v>
      </c>
      <c r="CH6386">
        <f ca="1">IFERROR(INDIRECT("IVA!Y"&amp;MATCH(MID(COMPRAS!C6286,1,2)&amp;MID(COMPRAS!F6286,1,2)&amp;MID(COMPRAS!D6286,1,2),IVA!W:W,0)),"SIN COD.")</f>
        <v>0</v>
      </c>
    </row>
    <row r="6387" spans="1:86" x14ac:dyDescent="0.25">
      <c r="A6387"/>
      <c r="B6387"/>
      <c r="D6387"/>
      <c r="AL6387">
        <f t="shared" si="693"/>
        <v>0</v>
      </c>
      <c r="AQ6387">
        <f t="shared" si="694"/>
        <v>0</v>
      </c>
      <c r="AR6387" t="str">
        <f>IFERROR(IF(OR(AP6387=338,AP6387=340,AP6387=341,AP6387=342,AP6387="342A",AP6387="342B"),PorcenRet(AP6387,AT6387,AU6387),INDEX(PORCENTAJEBUSCAR,MATCH(AP6387,CódigoRET,0),4)*1),"")</f>
        <v/>
      </c>
      <c r="AS6387">
        <f t="shared" si="695"/>
        <v>0</v>
      </c>
      <c r="BF6387" t="str">
        <f>IFERROR(IF(OR(BD6387=338,BD6387=340,BD6387=341,BD6387=342,BD6387="342A",BD6387="342B"),PorcenRet(BD6387,BH6387,BI6387),INDEX(PORCENTAJEBUSCAR,MATCH(BD6387,CódigoRET,0),4)*1),"")</f>
        <v/>
      </c>
      <c r="BG6387">
        <f t="shared" si="696"/>
        <v>0</v>
      </c>
      <c r="BO6387">
        <f t="shared" si="697"/>
        <v>0</v>
      </c>
      <c r="CC6387">
        <f t="shared" si="698"/>
        <v>0</v>
      </c>
      <c r="CD6387">
        <f t="shared" si="699"/>
        <v>0</v>
      </c>
      <c r="CG6387">
        <f ca="1">IFERROR(INDIRECT("IVA!X"&amp;MATCH(MID(COMPRAS!C6287,1,2)&amp;MID(COMPRAS!F6287,1,2)&amp;MID(COMPRAS!D6287,1,2),IVA!W:W,0)),"SIN COD.")</f>
        <v>0</v>
      </c>
      <c r="CH6387">
        <f ca="1">IFERROR(INDIRECT("IVA!Y"&amp;MATCH(MID(COMPRAS!C6287,1,2)&amp;MID(COMPRAS!F6287,1,2)&amp;MID(COMPRAS!D6287,1,2),IVA!W:W,0)),"SIN COD.")</f>
        <v>0</v>
      </c>
    </row>
    <row r="6388" spans="1:86" x14ac:dyDescent="0.25">
      <c r="A6388"/>
      <c r="B6388"/>
      <c r="D6388"/>
      <c r="AL6388">
        <f t="shared" si="693"/>
        <v>0</v>
      </c>
      <c r="AQ6388">
        <f t="shared" si="694"/>
        <v>0</v>
      </c>
      <c r="AR6388" t="str">
        <f>IFERROR(IF(OR(AP6388=338,AP6388=340,AP6388=341,AP6388=342,AP6388="342A",AP6388="342B"),PorcenRet(AP6388,AT6388,AU6388),INDEX(PORCENTAJEBUSCAR,MATCH(AP6388,CódigoRET,0),4)*1),"")</f>
        <v/>
      </c>
      <c r="AS6388">
        <f t="shared" si="695"/>
        <v>0</v>
      </c>
      <c r="BF6388" t="str">
        <f>IFERROR(IF(OR(BD6388=338,BD6388=340,BD6388=341,BD6388=342,BD6388="342A",BD6388="342B"),PorcenRet(BD6388,BH6388,BI6388),INDEX(PORCENTAJEBUSCAR,MATCH(BD6388,CódigoRET,0),4)*1),"")</f>
        <v/>
      </c>
      <c r="BG6388">
        <f t="shared" si="696"/>
        <v>0</v>
      </c>
      <c r="BO6388">
        <f t="shared" si="697"/>
        <v>0</v>
      </c>
      <c r="CC6388">
        <f t="shared" si="698"/>
        <v>0</v>
      </c>
      <c r="CD6388">
        <f t="shared" si="699"/>
        <v>0</v>
      </c>
      <c r="CG6388">
        <f ca="1">IFERROR(INDIRECT("IVA!X"&amp;MATCH(MID(COMPRAS!C6288,1,2)&amp;MID(COMPRAS!F6288,1,2)&amp;MID(COMPRAS!D6288,1,2),IVA!W:W,0)),"SIN COD.")</f>
        <v>0</v>
      </c>
      <c r="CH6388">
        <f ca="1">IFERROR(INDIRECT("IVA!Y"&amp;MATCH(MID(COMPRAS!C6288,1,2)&amp;MID(COMPRAS!F6288,1,2)&amp;MID(COMPRAS!D6288,1,2),IVA!W:W,0)),"SIN COD.")</f>
        <v>0</v>
      </c>
    </row>
    <row r="6389" spans="1:86" x14ac:dyDescent="0.25">
      <c r="A6389"/>
      <c r="B6389"/>
      <c r="D6389"/>
      <c r="AL6389">
        <f t="shared" si="693"/>
        <v>0</v>
      </c>
      <c r="AQ6389">
        <f t="shared" si="694"/>
        <v>0</v>
      </c>
      <c r="AR6389" t="str">
        <f>IFERROR(IF(OR(AP6389=338,AP6389=340,AP6389=341,AP6389=342,AP6389="342A",AP6389="342B"),PorcenRet(AP6389,AT6389,AU6389),INDEX(PORCENTAJEBUSCAR,MATCH(AP6389,CódigoRET,0),4)*1),"")</f>
        <v/>
      </c>
      <c r="AS6389">
        <f t="shared" si="695"/>
        <v>0</v>
      </c>
      <c r="BF6389" t="str">
        <f>IFERROR(IF(OR(BD6389=338,BD6389=340,BD6389=341,BD6389=342,BD6389="342A",BD6389="342B"),PorcenRet(BD6389,BH6389,BI6389),INDEX(PORCENTAJEBUSCAR,MATCH(BD6389,CódigoRET,0),4)*1),"")</f>
        <v/>
      </c>
      <c r="BG6389">
        <f t="shared" si="696"/>
        <v>0</v>
      </c>
      <c r="BO6389">
        <f t="shared" si="697"/>
        <v>0</v>
      </c>
      <c r="CC6389">
        <f t="shared" si="698"/>
        <v>0</v>
      </c>
      <c r="CD6389">
        <f t="shared" si="699"/>
        <v>0</v>
      </c>
      <c r="CG6389">
        <f ca="1">IFERROR(INDIRECT("IVA!X"&amp;MATCH(MID(COMPRAS!C6289,1,2)&amp;MID(COMPRAS!F6289,1,2)&amp;MID(COMPRAS!D6289,1,2),IVA!W:W,0)),"SIN COD.")</f>
        <v>0</v>
      </c>
      <c r="CH6389">
        <f ca="1">IFERROR(INDIRECT("IVA!Y"&amp;MATCH(MID(COMPRAS!C6289,1,2)&amp;MID(COMPRAS!F6289,1,2)&amp;MID(COMPRAS!D6289,1,2),IVA!W:W,0)),"SIN COD.")</f>
        <v>0</v>
      </c>
    </row>
    <row r="6390" spans="1:86" x14ac:dyDescent="0.25">
      <c r="A6390"/>
      <c r="B6390"/>
      <c r="D6390"/>
      <c r="AL6390">
        <f t="shared" si="693"/>
        <v>0</v>
      </c>
      <c r="AQ6390">
        <f t="shared" si="694"/>
        <v>0</v>
      </c>
      <c r="AR6390" t="str">
        <f>IFERROR(IF(OR(AP6390=338,AP6390=340,AP6390=341,AP6390=342,AP6390="342A",AP6390="342B"),PorcenRet(AP6390,AT6390,AU6390),INDEX(PORCENTAJEBUSCAR,MATCH(AP6390,CódigoRET,0),4)*1),"")</f>
        <v/>
      </c>
      <c r="AS6390">
        <f t="shared" si="695"/>
        <v>0</v>
      </c>
      <c r="BF6390" t="str">
        <f>IFERROR(IF(OR(BD6390=338,BD6390=340,BD6390=341,BD6390=342,BD6390="342A",BD6390="342B"),PorcenRet(BD6390,BH6390,BI6390),INDEX(PORCENTAJEBUSCAR,MATCH(BD6390,CódigoRET,0),4)*1),"")</f>
        <v/>
      </c>
      <c r="BG6390">
        <f t="shared" si="696"/>
        <v>0</v>
      </c>
      <c r="BO6390">
        <f t="shared" si="697"/>
        <v>0</v>
      </c>
      <c r="CC6390">
        <f t="shared" si="698"/>
        <v>0</v>
      </c>
      <c r="CD6390">
        <f t="shared" si="699"/>
        <v>0</v>
      </c>
      <c r="CG6390">
        <f ca="1">IFERROR(INDIRECT("IVA!X"&amp;MATCH(MID(COMPRAS!C6290,1,2)&amp;MID(COMPRAS!F6290,1,2)&amp;MID(COMPRAS!D6290,1,2),IVA!W:W,0)),"SIN COD.")</f>
        <v>0</v>
      </c>
      <c r="CH6390">
        <f ca="1">IFERROR(INDIRECT("IVA!Y"&amp;MATCH(MID(COMPRAS!C6290,1,2)&amp;MID(COMPRAS!F6290,1,2)&amp;MID(COMPRAS!D6290,1,2),IVA!W:W,0)),"SIN COD.")</f>
        <v>0</v>
      </c>
    </row>
    <row r="6391" spans="1:86" x14ac:dyDescent="0.25">
      <c r="A6391"/>
      <c r="B6391"/>
      <c r="D6391"/>
      <c r="AL6391">
        <f t="shared" si="693"/>
        <v>0</v>
      </c>
      <c r="AQ6391">
        <f t="shared" si="694"/>
        <v>0</v>
      </c>
      <c r="AR6391" t="str">
        <f>IFERROR(IF(OR(AP6391=338,AP6391=340,AP6391=341,AP6391=342,AP6391="342A",AP6391="342B"),PorcenRet(AP6391,AT6391,AU6391),INDEX(PORCENTAJEBUSCAR,MATCH(AP6391,CódigoRET,0),4)*1),"")</f>
        <v/>
      </c>
      <c r="AS6391">
        <f t="shared" si="695"/>
        <v>0</v>
      </c>
      <c r="BF6391" t="str">
        <f>IFERROR(IF(OR(BD6391=338,BD6391=340,BD6391=341,BD6391=342,BD6391="342A",BD6391="342B"),PorcenRet(BD6391,BH6391,BI6391),INDEX(PORCENTAJEBUSCAR,MATCH(BD6391,CódigoRET,0),4)*1),"")</f>
        <v/>
      </c>
      <c r="BG6391">
        <f t="shared" si="696"/>
        <v>0</v>
      </c>
      <c r="BO6391">
        <f t="shared" si="697"/>
        <v>0</v>
      </c>
      <c r="CC6391">
        <f t="shared" si="698"/>
        <v>0</v>
      </c>
      <c r="CD6391">
        <f t="shared" si="699"/>
        <v>0</v>
      </c>
      <c r="CG6391">
        <f ca="1">IFERROR(INDIRECT("IVA!X"&amp;MATCH(MID(COMPRAS!C6291,1,2)&amp;MID(COMPRAS!F6291,1,2)&amp;MID(COMPRAS!D6291,1,2),IVA!W:W,0)),"SIN COD.")</f>
        <v>0</v>
      </c>
      <c r="CH6391">
        <f ca="1">IFERROR(INDIRECT("IVA!Y"&amp;MATCH(MID(COMPRAS!C6291,1,2)&amp;MID(COMPRAS!F6291,1,2)&amp;MID(COMPRAS!D6291,1,2),IVA!W:W,0)),"SIN COD.")</f>
        <v>0</v>
      </c>
    </row>
    <row r="6392" spans="1:86" x14ac:dyDescent="0.25">
      <c r="A6392"/>
      <c r="B6392"/>
      <c r="D6392"/>
      <c r="AL6392">
        <f t="shared" si="693"/>
        <v>0</v>
      </c>
      <c r="AQ6392">
        <f t="shared" si="694"/>
        <v>0</v>
      </c>
      <c r="AR6392" t="str">
        <f>IFERROR(IF(OR(AP6392=338,AP6392=340,AP6392=341,AP6392=342,AP6392="342A",AP6392="342B"),PorcenRet(AP6392,AT6392,AU6392),INDEX(PORCENTAJEBUSCAR,MATCH(AP6392,CódigoRET,0),4)*1),"")</f>
        <v/>
      </c>
      <c r="AS6392">
        <f t="shared" si="695"/>
        <v>0</v>
      </c>
      <c r="BF6392" t="str">
        <f>IFERROR(IF(OR(BD6392=338,BD6392=340,BD6392=341,BD6392=342,BD6392="342A",BD6392="342B"),PorcenRet(BD6392,BH6392,BI6392),INDEX(PORCENTAJEBUSCAR,MATCH(BD6392,CódigoRET,0),4)*1),"")</f>
        <v/>
      </c>
      <c r="BG6392">
        <f t="shared" si="696"/>
        <v>0</v>
      </c>
      <c r="BO6392">
        <f t="shared" si="697"/>
        <v>0</v>
      </c>
      <c r="CC6392">
        <f t="shared" si="698"/>
        <v>0</v>
      </c>
      <c r="CD6392">
        <f t="shared" si="699"/>
        <v>0</v>
      </c>
      <c r="CG6392">
        <f ca="1">IFERROR(INDIRECT("IVA!X"&amp;MATCH(MID(COMPRAS!C6292,1,2)&amp;MID(COMPRAS!F6292,1,2)&amp;MID(COMPRAS!D6292,1,2),IVA!W:W,0)),"SIN COD.")</f>
        <v>0</v>
      </c>
      <c r="CH6392">
        <f ca="1">IFERROR(INDIRECT("IVA!Y"&amp;MATCH(MID(COMPRAS!C6292,1,2)&amp;MID(COMPRAS!F6292,1,2)&amp;MID(COMPRAS!D6292,1,2),IVA!W:W,0)),"SIN COD.")</f>
        <v>0</v>
      </c>
    </row>
    <row r="6393" spans="1:86" x14ac:dyDescent="0.25">
      <c r="A6393"/>
      <c r="B6393"/>
      <c r="D6393"/>
      <c r="AL6393">
        <f t="shared" si="693"/>
        <v>0</v>
      </c>
      <c r="AQ6393">
        <f t="shared" si="694"/>
        <v>0</v>
      </c>
      <c r="AR6393" t="str">
        <f>IFERROR(IF(OR(AP6393=338,AP6393=340,AP6393=341,AP6393=342,AP6393="342A",AP6393="342B"),PorcenRet(AP6393,AT6393,AU6393),INDEX(PORCENTAJEBUSCAR,MATCH(AP6393,CódigoRET,0),4)*1),"")</f>
        <v/>
      </c>
      <c r="AS6393">
        <f t="shared" si="695"/>
        <v>0</v>
      </c>
      <c r="BF6393" t="str">
        <f>IFERROR(IF(OR(BD6393=338,BD6393=340,BD6393=341,BD6393=342,BD6393="342A",BD6393="342B"),PorcenRet(BD6393,BH6393,BI6393),INDEX(PORCENTAJEBUSCAR,MATCH(BD6393,CódigoRET,0),4)*1),"")</f>
        <v/>
      </c>
      <c r="BG6393">
        <f t="shared" si="696"/>
        <v>0</v>
      </c>
      <c r="BO6393">
        <f t="shared" si="697"/>
        <v>0</v>
      </c>
      <c r="CC6393">
        <f t="shared" si="698"/>
        <v>0</v>
      </c>
      <c r="CD6393">
        <f t="shared" si="699"/>
        <v>0</v>
      </c>
      <c r="CG6393">
        <f ca="1">IFERROR(INDIRECT("IVA!X"&amp;MATCH(MID(COMPRAS!C6293,1,2)&amp;MID(COMPRAS!F6293,1,2)&amp;MID(COMPRAS!D6293,1,2),IVA!W:W,0)),"SIN COD.")</f>
        <v>0</v>
      </c>
      <c r="CH6393">
        <f ca="1">IFERROR(INDIRECT("IVA!Y"&amp;MATCH(MID(COMPRAS!C6293,1,2)&amp;MID(COMPRAS!F6293,1,2)&amp;MID(COMPRAS!D6293,1,2),IVA!W:W,0)),"SIN COD.")</f>
        <v>0</v>
      </c>
    </row>
    <row r="6394" spans="1:86" x14ac:dyDescent="0.25">
      <c r="A6394"/>
      <c r="B6394"/>
      <c r="D6394"/>
      <c r="AL6394">
        <f t="shared" si="693"/>
        <v>0</v>
      </c>
      <c r="AQ6394">
        <f t="shared" si="694"/>
        <v>0</v>
      </c>
      <c r="AR6394" t="str">
        <f>IFERROR(IF(OR(AP6394=338,AP6394=340,AP6394=341,AP6394=342,AP6394="342A",AP6394="342B"),PorcenRet(AP6394,AT6394,AU6394),INDEX(PORCENTAJEBUSCAR,MATCH(AP6394,CódigoRET,0),4)*1),"")</f>
        <v/>
      </c>
      <c r="AS6394">
        <f t="shared" si="695"/>
        <v>0</v>
      </c>
      <c r="BF6394" t="str">
        <f>IFERROR(IF(OR(BD6394=338,BD6394=340,BD6394=341,BD6394=342,BD6394="342A",BD6394="342B"),PorcenRet(BD6394,BH6394,BI6394),INDEX(PORCENTAJEBUSCAR,MATCH(BD6394,CódigoRET,0),4)*1),"")</f>
        <v/>
      </c>
      <c r="BG6394">
        <f t="shared" si="696"/>
        <v>0</v>
      </c>
      <c r="BO6394">
        <f t="shared" si="697"/>
        <v>0</v>
      </c>
      <c r="CC6394">
        <f t="shared" si="698"/>
        <v>0</v>
      </c>
      <c r="CD6394">
        <f t="shared" si="699"/>
        <v>0</v>
      </c>
      <c r="CG6394">
        <f ca="1">IFERROR(INDIRECT("IVA!X"&amp;MATCH(MID(COMPRAS!C6294,1,2)&amp;MID(COMPRAS!F6294,1,2)&amp;MID(COMPRAS!D6294,1,2),IVA!W:W,0)),"SIN COD.")</f>
        <v>0</v>
      </c>
      <c r="CH6394">
        <f ca="1">IFERROR(INDIRECT("IVA!Y"&amp;MATCH(MID(COMPRAS!C6294,1,2)&amp;MID(COMPRAS!F6294,1,2)&amp;MID(COMPRAS!D6294,1,2),IVA!W:W,0)),"SIN COD.")</f>
        <v>0</v>
      </c>
    </row>
    <row r="6395" spans="1:86" x14ac:dyDescent="0.25">
      <c r="A6395"/>
      <c r="B6395"/>
      <c r="D6395"/>
      <c r="AL6395">
        <f t="shared" si="693"/>
        <v>0</v>
      </c>
      <c r="AQ6395">
        <f t="shared" si="694"/>
        <v>0</v>
      </c>
      <c r="AR6395" t="str">
        <f>IFERROR(IF(OR(AP6395=338,AP6395=340,AP6395=341,AP6395=342,AP6395="342A",AP6395="342B"),PorcenRet(AP6395,AT6395,AU6395),INDEX(PORCENTAJEBUSCAR,MATCH(AP6395,CódigoRET,0),4)*1),"")</f>
        <v/>
      </c>
      <c r="AS6395">
        <f t="shared" si="695"/>
        <v>0</v>
      </c>
      <c r="BF6395" t="str">
        <f>IFERROR(IF(OR(BD6395=338,BD6395=340,BD6395=341,BD6395=342,BD6395="342A",BD6395="342B"),PorcenRet(BD6395,BH6395,BI6395),INDEX(PORCENTAJEBUSCAR,MATCH(BD6395,CódigoRET,0),4)*1),"")</f>
        <v/>
      </c>
      <c r="BG6395">
        <f t="shared" si="696"/>
        <v>0</v>
      </c>
      <c r="BO6395">
        <f t="shared" si="697"/>
        <v>0</v>
      </c>
      <c r="CC6395">
        <f t="shared" si="698"/>
        <v>0</v>
      </c>
      <c r="CD6395">
        <f t="shared" si="699"/>
        <v>0</v>
      </c>
      <c r="CG6395">
        <f ca="1">IFERROR(INDIRECT("IVA!X"&amp;MATCH(MID(COMPRAS!C6295,1,2)&amp;MID(COMPRAS!F6295,1,2)&amp;MID(COMPRAS!D6295,1,2),IVA!W:W,0)),"SIN COD.")</f>
        <v>0</v>
      </c>
      <c r="CH6395">
        <f ca="1">IFERROR(INDIRECT("IVA!Y"&amp;MATCH(MID(COMPRAS!C6295,1,2)&amp;MID(COMPRAS!F6295,1,2)&amp;MID(COMPRAS!D6295,1,2),IVA!W:W,0)),"SIN COD.")</f>
        <v>0</v>
      </c>
    </row>
    <row r="6396" spans="1:86" x14ac:dyDescent="0.25">
      <c r="A6396"/>
      <c r="B6396"/>
      <c r="D6396"/>
      <c r="AL6396">
        <f t="shared" si="693"/>
        <v>0</v>
      </c>
      <c r="AQ6396">
        <f t="shared" si="694"/>
        <v>0</v>
      </c>
      <c r="AR6396" t="str">
        <f>IFERROR(IF(OR(AP6396=338,AP6396=340,AP6396=341,AP6396=342,AP6396="342A",AP6396="342B"),PorcenRet(AP6396,AT6396,AU6396),INDEX(PORCENTAJEBUSCAR,MATCH(AP6396,CódigoRET,0),4)*1),"")</f>
        <v/>
      </c>
      <c r="AS6396">
        <f t="shared" si="695"/>
        <v>0</v>
      </c>
      <c r="BF6396" t="str">
        <f>IFERROR(IF(OR(BD6396=338,BD6396=340,BD6396=341,BD6396=342,BD6396="342A",BD6396="342B"),PorcenRet(BD6396,BH6396,BI6396),INDEX(PORCENTAJEBUSCAR,MATCH(BD6396,CódigoRET,0),4)*1),"")</f>
        <v/>
      </c>
      <c r="BG6396">
        <f t="shared" si="696"/>
        <v>0</v>
      </c>
      <c r="BO6396">
        <f t="shared" si="697"/>
        <v>0</v>
      </c>
      <c r="CC6396">
        <f t="shared" si="698"/>
        <v>0</v>
      </c>
      <c r="CD6396">
        <f t="shared" si="699"/>
        <v>0</v>
      </c>
      <c r="CG6396">
        <f ca="1">IFERROR(INDIRECT("IVA!X"&amp;MATCH(MID(COMPRAS!C6296,1,2)&amp;MID(COMPRAS!F6296,1,2)&amp;MID(COMPRAS!D6296,1,2),IVA!W:W,0)),"SIN COD.")</f>
        <v>0</v>
      </c>
      <c r="CH6396">
        <f ca="1">IFERROR(INDIRECT("IVA!Y"&amp;MATCH(MID(COMPRAS!C6296,1,2)&amp;MID(COMPRAS!F6296,1,2)&amp;MID(COMPRAS!D6296,1,2),IVA!W:W,0)),"SIN COD.")</f>
        <v>0</v>
      </c>
    </row>
    <row r="6397" spans="1:86" x14ac:dyDescent="0.25">
      <c r="A6397"/>
      <c r="B6397"/>
      <c r="D6397"/>
      <c r="AL6397">
        <f t="shared" si="693"/>
        <v>0</v>
      </c>
      <c r="AQ6397">
        <f t="shared" si="694"/>
        <v>0</v>
      </c>
      <c r="AR6397" t="str">
        <f>IFERROR(IF(OR(AP6397=338,AP6397=340,AP6397=341,AP6397=342,AP6397="342A",AP6397="342B"),PorcenRet(AP6397,AT6397,AU6397),INDEX(PORCENTAJEBUSCAR,MATCH(AP6397,CódigoRET,0),4)*1),"")</f>
        <v/>
      </c>
      <c r="AS6397">
        <f t="shared" si="695"/>
        <v>0</v>
      </c>
      <c r="BF6397" t="str">
        <f>IFERROR(IF(OR(BD6397=338,BD6397=340,BD6397=341,BD6397=342,BD6397="342A",BD6397="342B"),PorcenRet(BD6397,BH6397,BI6397),INDEX(PORCENTAJEBUSCAR,MATCH(BD6397,CódigoRET,0),4)*1),"")</f>
        <v/>
      </c>
      <c r="BG6397">
        <f t="shared" si="696"/>
        <v>0</v>
      </c>
      <c r="BO6397">
        <f t="shared" si="697"/>
        <v>0</v>
      </c>
      <c r="CC6397">
        <f t="shared" si="698"/>
        <v>0</v>
      </c>
      <c r="CD6397">
        <f t="shared" si="699"/>
        <v>0</v>
      </c>
      <c r="CG6397">
        <f ca="1">IFERROR(INDIRECT("IVA!X"&amp;MATCH(MID(COMPRAS!C6297,1,2)&amp;MID(COMPRAS!F6297,1,2)&amp;MID(COMPRAS!D6297,1,2),IVA!W:W,0)),"SIN COD.")</f>
        <v>0</v>
      </c>
      <c r="CH6397">
        <f ca="1">IFERROR(INDIRECT("IVA!Y"&amp;MATCH(MID(COMPRAS!C6297,1,2)&amp;MID(COMPRAS!F6297,1,2)&amp;MID(COMPRAS!D6297,1,2),IVA!W:W,0)),"SIN COD.")</f>
        <v>0</v>
      </c>
    </row>
    <row r="6398" spans="1:86" x14ac:dyDescent="0.25">
      <c r="A6398"/>
      <c r="B6398"/>
      <c r="D6398"/>
      <c r="AL6398">
        <f t="shared" si="693"/>
        <v>0</v>
      </c>
      <c r="AQ6398">
        <f t="shared" si="694"/>
        <v>0</v>
      </c>
      <c r="AR6398" t="str">
        <f>IFERROR(IF(OR(AP6398=338,AP6398=340,AP6398=341,AP6398=342,AP6398="342A",AP6398="342B"),PorcenRet(AP6398,AT6398,AU6398),INDEX(PORCENTAJEBUSCAR,MATCH(AP6398,CódigoRET,0),4)*1),"")</f>
        <v/>
      </c>
      <c r="AS6398">
        <f t="shared" si="695"/>
        <v>0</v>
      </c>
      <c r="BF6398" t="str">
        <f>IFERROR(IF(OR(BD6398=338,BD6398=340,BD6398=341,BD6398=342,BD6398="342A",BD6398="342B"),PorcenRet(BD6398,BH6398,BI6398),INDEX(PORCENTAJEBUSCAR,MATCH(BD6398,CódigoRET,0),4)*1),"")</f>
        <v/>
      </c>
      <c r="BG6398">
        <f t="shared" si="696"/>
        <v>0</v>
      </c>
      <c r="BO6398">
        <f t="shared" si="697"/>
        <v>0</v>
      </c>
      <c r="CC6398">
        <f t="shared" si="698"/>
        <v>0</v>
      </c>
      <c r="CD6398">
        <f t="shared" si="699"/>
        <v>0</v>
      </c>
      <c r="CG6398">
        <f ca="1">IFERROR(INDIRECT("IVA!X"&amp;MATCH(MID(COMPRAS!C6298,1,2)&amp;MID(COMPRAS!F6298,1,2)&amp;MID(COMPRAS!D6298,1,2),IVA!W:W,0)),"SIN COD.")</f>
        <v>0</v>
      </c>
      <c r="CH6398">
        <f ca="1">IFERROR(INDIRECT("IVA!Y"&amp;MATCH(MID(COMPRAS!C6298,1,2)&amp;MID(COMPRAS!F6298,1,2)&amp;MID(COMPRAS!D6298,1,2),IVA!W:W,0)),"SIN COD.")</f>
        <v>0</v>
      </c>
    </row>
    <row r="6399" spans="1:86" x14ac:dyDescent="0.25">
      <c r="A6399"/>
      <c r="B6399"/>
      <c r="D6399"/>
      <c r="AL6399">
        <f t="shared" si="693"/>
        <v>0</v>
      </c>
      <c r="AQ6399">
        <f t="shared" si="694"/>
        <v>0</v>
      </c>
      <c r="AR6399" t="str">
        <f>IFERROR(IF(OR(AP6399=338,AP6399=340,AP6399=341,AP6399=342,AP6399="342A",AP6399="342B"),PorcenRet(AP6399,AT6399,AU6399),INDEX(PORCENTAJEBUSCAR,MATCH(AP6399,CódigoRET,0),4)*1),"")</f>
        <v/>
      </c>
      <c r="AS6399">
        <f t="shared" si="695"/>
        <v>0</v>
      </c>
      <c r="BF6399" t="str">
        <f>IFERROR(IF(OR(BD6399=338,BD6399=340,BD6399=341,BD6399=342,BD6399="342A",BD6399="342B"),PorcenRet(BD6399,BH6399,BI6399),INDEX(PORCENTAJEBUSCAR,MATCH(BD6399,CódigoRET,0),4)*1),"")</f>
        <v/>
      </c>
      <c r="BG6399">
        <f t="shared" si="696"/>
        <v>0</v>
      </c>
      <c r="BO6399">
        <f t="shared" si="697"/>
        <v>0</v>
      </c>
      <c r="CC6399">
        <f t="shared" si="698"/>
        <v>0</v>
      </c>
      <c r="CD6399">
        <f t="shared" si="699"/>
        <v>0</v>
      </c>
      <c r="CG6399">
        <f ca="1">IFERROR(INDIRECT("IVA!X"&amp;MATCH(MID(COMPRAS!C6299,1,2)&amp;MID(COMPRAS!F6299,1,2)&amp;MID(COMPRAS!D6299,1,2),IVA!W:W,0)),"SIN COD.")</f>
        <v>0</v>
      </c>
      <c r="CH6399">
        <f ca="1">IFERROR(INDIRECT("IVA!Y"&amp;MATCH(MID(COMPRAS!C6299,1,2)&amp;MID(COMPRAS!F6299,1,2)&amp;MID(COMPRAS!D6299,1,2),IVA!W:W,0)),"SIN COD.")</f>
        <v>0</v>
      </c>
    </row>
    <row r="6400" spans="1:86" x14ac:dyDescent="0.25">
      <c r="A6400"/>
      <c r="B6400"/>
      <c r="D6400"/>
      <c r="AL6400">
        <f t="shared" si="693"/>
        <v>0</v>
      </c>
      <c r="AQ6400">
        <f t="shared" si="694"/>
        <v>0</v>
      </c>
      <c r="AR6400" t="str">
        <f>IFERROR(IF(OR(AP6400=338,AP6400=340,AP6400=341,AP6400=342,AP6400="342A",AP6400="342B"),PorcenRet(AP6400,AT6400,AU6400),INDEX(PORCENTAJEBUSCAR,MATCH(AP6400,CódigoRET,0),4)*1),"")</f>
        <v/>
      </c>
      <c r="AS6400">
        <f t="shared" si="695"/>
        <v>0</v>
      </c>
      <c r="BF6400" t="str">
        <f>IFERROR(IF(OR(BD6400=338,BD6400=340,BD6400=341,BD6400=342,BD6400="342A",BD6400="342B"),PorcenRet(BD6400,BH6400,BI6400),INDEX(PORCENTAJEBUSCAR,MATCH(BD6400,CódigoRET,0),4)*1),"")</f>
        <v/>
      </c>
      <c r="BG6400">
        <f t="shared" si="696"/>
        <v>0</v>
      </c>
      <c r="BO6400">
        <f t="shared" si="697"/>
        <v>0</v>
      </c>
      <c r="CC6400">
        <f t="shared" si="698"/>
        <v>0</v>
      </c>
      <c r="CD6400">
        <f t="shared" si="699"/>
        <v>0</v>
      </c>
      <c r="CG6400">
        <f ca="1">IFERROR(INDIRECT("IVA!X"&amp;MATCH(MID(COMPRAS!C6300,1,2)&amp;MID(COMPRAS!F6300,1,2)&amp;MID(COMPRAS!D6300,1,2),IVA!W:W,0)),"SIN COD.")</f>
        <v>0</v>
      </c>
      <c r="CH6400">
        <f ca="1">IFERROR(INDIRECT("IVA!Y"&amp;MATCH(MID(COMPRAS!C6300,1,2)&amp;MID(COMPRAS!F6300,1,2)&amp;MID(COMPRAS!D6300,1,2),IVA!W:W,0)),"SIN COD.")</f>
        <v>0</v>
      </c>
    </row>
    <row r="6401" spans="1:86" x14ac:dyDescent="0.25">
      <c r="A6401"/>
      <c r="B6401"/>
      <c r="D6401"/>
      <c r="AL6401">
        <f t="shared" si="693"/>
        <v>0</v>
      </c>
      <c r="AQ6401">
        <f t="shared" si="694"/>
        <v>0</v>
      </c>
      <c r="AR6401" t="str">
        <f>IFERROR(IF(OR(AP6401=338,AP6401=340,AP6401=341,AP6401=342,AP6401="342A",AP6401="342B"),PorcenRet(AP6401,AT6401,AU6401),INDEX(PORCENTAJEBUSCAR,MATCH(AP6401,CódigoRET,0),4)*1),"")</f>
        <v/>
      </c>
      <c r="AS6401">
        <f t="shared" si="695"/>
        <v>0</v>
      </c>
      <c r="BF6401" t="str">
        <f>IFERROR(IF(OR(BD6401=338,BD6401=340,BD6401=341,BD6401=342,BD6401="342A",BD6401="342B"),PorcenRet(BD6401,BH6401,BI6401),INDEX(PORCENTAJEBUSCAR,MATCH(BD6401,CódigoRET,0),4)*1),"")</f>
        <v/>
      </c>
      <c r="BG6401">
        <f t="shared" si="696"/>
        <v>0</v>
      </c>
      <c r="BO6401">
        <f t="shared" si="697"/>
        <v>0</v>
      </c>
      <c r="CC6401">
        <f t="shared" si="698"/>
        <v>0</v>
      </c>
      <c r="CD6401">
        <f t="shared" si="699"/>
        <v>0</v>
      </c>
      <c r="CG6401">
        <f ca="1">IFERROR(INDIRECT("IVA!X"&amp;MATCH(MID(COMPRAS!C6301,1,2)&amp;MID(COMPRAS!F6301,1,2)&amp;MID(COMPRAS!D6301,1,2),IVA!W:W,0)),"SIN COD.")</f>
        <v>0</v>
      </c>
      <c r="CH6401">
        <f ca="1">IFERROR(INDIRECT("IVA!Y"&amp;MATCH(MID(COMPRAS!C6301,1,2)&amp;MID(COMPRAS!F6301,1,2)&amp;MID(COMPRAS!D6301,1,2),IVA!W:W,0)),"SIN COD.")</f>
        <v>0</v>
      </c>
    </row>
    <row r="6402" spans="1:86" x14ac:dyDescent="0.25">
      <c r="A6402"/>
      <c r="B6402"/>
      <c r="D6402"/>
      <c r="AL6402">
        <f t="shared" ref="AL6402:AL6465" si="700">O6402+P6402+Q6402+R6402+S6402+T6402+U6402+V6402</f>
        <v>0</v>
      </c>
      <c r="AQ6402">
        <f t="shared" ref="AQ6402:AQ6465" si="701">+P6402+Q6402+R6402+S6402-BE6402-BQ6402-BW6402+O6402</f>
        <v>0</v>
      </c>
      <c r="AR6402" t="str">
        <f>IFERROR(IF(OR(AP6402=338,AP6402=340,AP6402=341,AP6402=342,AP6402="342A",AP6402="342B"),PorcenRet(AP6402,AT6402,AU6402),INDEX(PORCENTAJEBUSCAR,MATCH(AP6402,CódigoRET,0),4)*1),"")</f>
        <v/>
      </c>
      <c r="AS6402">
        <f t="shared" ref="AS6402:AS6465" si="702">ROUND(IF(AP6402="",0,AQ6402*(AR6402/100)),2)</f>
        <v>0</v>
      </c>
      <c r="BF6402" t="str">
        <f>IFERROR(IF(OR(BD6402=338,BD6402=340,BD6402=341,BD6402=342,BD6402="342A",BD6402="342B"),PorcenRet(BD6402,BH6402,BI6402),INDEX(PORCENTAJEBUSCAR,MATCH(BD6402,CódigoRET,0),4)*1),"")</f>
        <v/>
      </c>
      <c r="BG6402">
        <f t="shared" ref="BG6402:BG6465" si="703">ROUND(IF(BD6402="",0,BE6402*(BF6402/100)),2)</f>
        <v>0</v>
      </c>
      <c r="BO6402">
        <f t="shared" ref="BO6402:BO6465" si="704">IF(MID(F6402,1,2)="41",SUM(O6402:S6402),0)</f>
        <v>0</v>
      </c>
      <c r="CC6402">
        <f t="shared" ref="CC6402:CC6465" si="705">O6402+P6402+Q6402+R6402+S6402</f>
        <v>0</v>
      </c>
      <c r="CD6402">
        <f t="shared" ref="CD6402:CD6465" si="706">T6402+U6402</f>
        <v>0</v>
      </c>
      <c r="CG6402">
        <f ca="1">IFERROR(INDIRECT("IVA!X"&amp;MATCH(MID(COMPRAS!C6302,1,2)&amp;MID(COMPRAS!F6302,1,2)&amp;MID(COMPRAS!D6302,1,2),IVA!W:W,0)),"SIN COD.")</f>
        <v>0</v>
      </c>
      <c r="CH6402">
        <f ca="1">IFERROR(INDIRECT("IVA!Y"&amp;MATCH(MID(COMPRAS!C6302,1,2)&amp;MID(COMPRAS!F6302,1,2)&amp;MID(COMPRAS!D6302,1,2),IVA!W:W,0)),"SIN COD.")</f>
        <v>0</v>
      </c>
    </row>
    <row r="6403" spans="1:86" x14ac:dyDescent="0.25">
      <c r="A6403"/>
      <c r="B6403"/>
      <c r="D6403"/>
      <c r="AL6403">
        <f t="shared" si="700"/>
        <v>0</v>
      </c>
      <c r="AQ6403">
        <f t="shared" si="701"/>
        <v>0</v>
      </c>
      <c r="AR6403" t="str">
        <f>IFERROR(IF(OR(AP6403=338,AP6403=340,AP6403=341,AP6403=342,AP6403="342A",AP6403="342B"),PorcenRet(AP6403,AT6403,AU6403),INDEX(PORCENTAJEBUSCAR,MATCH(AP6403,CódigoRET,0),4)*1),"")</f>
        <v/>
      </c>
      <c r="AS6403">
        <f t="shared" si="702"/>
        <v>0</v>
      </c>
      <c r="BF6403" t="str">
        <f>IFERROR(IF(OR(BD6403=338,BD6403=340,BD6403=341,BD6403=342,BD6403="342A",BD6403="342B"),PorcenRet(BD6403,BH6403,BI6403),INDEX(PORCENTAJEBUSCAR,MATCH(BD6403,CódigoRET,0),4)*1),"")</f>
        <v/>
      </c>
      <c r="BG6403">
        <f t="shared" si="703"/>
        <v>0</v>
      </c>
      <c r="BO6403">
        <f t="shared" si="704"/>
        <v>0</v>
      </c>
      <c r="CC6403">
        <f t="shared" si="705"/>
        <v>0</v>
      </c>
      <c r="CD6403">
        <f t="shared" si="706"/>
        <v>0</v>
      </c>
      <c r="CG6403">
        <f ca="1">IFERROR(INDIRECT("IVA!X"&amp;MATCH(MID(COMPRAS!C6303,1,2)&amp;MID(COMPRAS!F6303,1,2)&amp;MID(COMPRAS!D6303,1,2),IVA!W:W,0)),"SIN COD.")</f>
        <v>0</v>
      </c>
      <c r="CH6403">
        <f ca="1">IFERROR(INDIRECT("IVA!Y"&amp;MATCH(MID(COMPRAS!C6303,1,2)&amp;MID(COMPRAS!F6303,1,2)&amp;MID(COMPRAS!D6303,1,2),IVA!W:W,0)),"SIN COD.")</f>
        <v>0</v>
      </c>
    </row>
    <row r="6404" spans="1:86" x14ac:dyDescent="0.25">
      <c r="A6404"/>
      <c r="B6404"/>
      <c r="D6404"/>
      <c r="AL6404">
        <f t="shared" si="700"/>
        <v>0</v>
      </c>
      <c r="AQ6404">
        <f t="shared" si="701"/>
        <v>0</v>
      </c>
      <c r="AR6404" t="str">
        <f>IFERROR(IF(OR(AP6404=338,AP6404=340,AP6404=341,AP6404=342,AP6404="342A",AP6404="342B"),PorcenRet(AP6404,AT6404,AU6404),INDEX(PORCENTAJEBUSCAR,MATCH(AP6404,CódigoRET,0),4)*1),"")</f>
        <v/>
      </c>
      <c r="AS6404">
        <f t="shared" si="702"/>
        <v>0</v>
      </c>
      <c r="BF6404" t="str">
        <f>IFERROR(IF(OR(BD6404=338,BD6404=340,BD6404=341,BD6404=342,BD6404="342A",BD6404="342B"),PorcenRet(BD6404,BH6404,BI6404),INDEX(PORCENTAJEBUSCAR,MATCH(BD6404,CódigoRET,0),4)*1),"")</f>
        <v/>
      </c>
      <c r="BG6404">
        <f t="shared" si="703"/>
        <v>0</v>
      </c>
      <c r="BO6404">
        <f t="shared" si="704"/>
        <v>0</v>
      </c>
      <c r="CC6404">
        <f t="shared" si="705"/>
        <v>0</v>
      </c>
      <c r="CD6404">
        <f t="shared" si="706"/>
        <v>0</v>
      </c>
      <c r="CG6404">
        <f ca="1">IFERROR(INDIRECT("IVA!X"&amp;MATCH(MID(COMPRAS!C6304,1,2)&amp;MID(COMPRAS!F6304,1,2)&amp;MID(COMPRAS!D6304,1,2),IVA!W:W,0)),"SIN COD.")</f>
        <v>0</v>
      </c>
      <c r="CH6404">
        <f ca="1">IFERROR(INDIRECT("IVA!Y"&amp;MATCH(MID(COMPRAS!C6304,1,2)&amp;MID(COMPRAS!F6304,1,2)&amp;MID(COMPRAS!D6304,1,2),IVA!W:W,0)),"SIN COD.")</f>
        <v>0</v>
      </c>
    </row>
    <row r="6405" spans="1:86" x14ac:dyDescent="0.25">
      <c r="A6405"/>
      <c r="B6405"/>
      <c r="D6405"/>
      <c r="AL6405">
        <f t="shared" si="700"/>
        <v>0</v>
      </c>
      <c r="AQ6405">
        <f t="shared" si="701"/>
        <v>0</v>
      </c>
      <c r="AR6405" t="str">
        <f>IFERROR(IF(OR(AP6405=338,AP6405=340,AP6405=341,AP6405=342,AP6405="342A",AP6405="342B"),PorcenRet(AP6405,AT6405,AU6405),INDEX(PORCENTAJEBUSCAR,MATCH(AP6405,CódigoRET,0),4)*1),"")</f>
        <v/>
      </c>
      <c r="AS6405">
        <f t="shared" si="702"/>
        <v>0</v>
      </c>
      <c r="BF6405" t="str">
        <f>IFERROR(IF(OR(BD6405=338,BD6405=340,BD6405=341,BD6405=342,BD6405="342A",BD6405="342B"),PorcenRet(BD6405,BH6405,BI6405),INDEX(PORCENTAJEBUSCAR,MATCH(BD6405,CódigoRET,0),4)*1),"")</f>
        <v/>
      </c>
      <c r="BG6405">
        <f t="shared" si="703"/>
        <v>0</v>
      </c>
      <c r="BO6405">
        <f t="shared" si="704"/>
        <v>0</v>
      </c>
      <c r="CC6405">
        <f t="shared" si="705"/>
        <v>0</v>
      </c>
      <c r="CD6405">
        <f t="shared" si="706"/>
        <v>0</v>
      </c>
      <c r="CG6405">
        <f ca="1">IFERROR(INDIRECT("IVA!X"&amp;MATCH(MID(COMPRAS!C6305,1,2)&amp;MID(COMPRAS!F6305,1,2)&amp;MID(COMPRAS!D6305,1,2),IVA!W:W,0)),"SIN COD.")</f>
        <v>0</v>
      </c>
      <c r="CH6405">
        <f ca="1">IFERROR(INDIRECT("IVA!Y"&amp;MATCH(MID(COMPRAS!C6305,1,2)&amp;MID(COMPRAS!F6305,1,2)&amp;MID(COMPRAS!D6305,1,2),IVA!W:W,0)),"SIN COD.")</f>
        <v>0</v>
      </c>
    </row>
    <row r="6406" spans="1:86" x14ac:dyDescent="0.25">
      <c r="A6406"/>
      <c r="B6406"/>
      <c r="D6406"/>
      <c r="AL6406">
        <f t="shared" si="700"/>
        <v>0</v>
      </c>
      <c r="AQ6406">
        <f t="shared" si="701"/>
        <v>0</v>
      </c>
      <c r="AR6406" t="str">
        <f>IFERROR(IF(OR(AP6406=338,AP6406=340,AP6406=341,AP6406=342,AP6406="342A",AP6406="342B"),PorcenRet(AP6406,AT6406,AU6406),INDEX(PORCENTAJEBUSCAR,MATCH(AP6406,CódigoRET,0),4)*1),"")</f>
        <v/>
      </c>
      <c r="AS6406">
        <f t="shared" si="702"/>
        <v>0</v>
      </c>
      <c r="BF6406" t="str">
        <f>IFERROR(IF(OR(BD6406=338,BD6406=340,BD6406=341,BD6406=342,BD6406="342A",BD6406="342B"),PorcenRet(BD6406,BH6406,BI6406),INDEX(PORCENTAJEBUSCAR,MATCH(BD6406,CódigoRET,0),4)*1),"")</f>
        <v/>
      </c>
      <c r="BG6406">
        <f t="shared" si="703"/>
        <v>0</v>
      </c>
      <c r="BO6406">
        <f t="shared" si="704"/>
        <v>0</v>
      </c>
      <c r="CC6406">
        <f t="shared" si="705"/>
        <v>0</v>
      </c>
      <c r="CD6406">
        <f t="shared" si="706"/>
        <v>0</v>
      </c>
      <c r="CG6406">
        <f ca="1">IFERROR(INDIRECT("IVA!X"&amp;MATCH(MID(COMPRAS!C6306,1,2)&amp;MID(COMPRAS!F6306,1,2)&amp;MID(COMPRAS!D6306,1,2),IVA!W:W,0)),"SIN COD.")</f>
        <v>0</v>
      </c>
      <c r="CH6406">
        <f ca="1">IFERROR(INDIRECT("IVA!Y"&amp;MATCH(MID(COMPRAS!C6306,1,2)&amp;MID(COMPRAS!F6306,1,2)&amp;MID(COMPRAS!D6306,1,2),IVA!W:W,0)),"SIN COD.")</f>
        <v>0</v>
      </c>
    </row>
    <row r="6407" spans="1:86" x14ac:dyDescent="0.25">
      <c r="A6407"/>
      <c r="B6407"/>
      <c r="D6407"/>
      <c r="AL6407">
        <f t="shared" si="700"/>
        <v>0</v>
      </c>
      <c r="AQ6407">
        <f t="shared" si="701"/>
        <v>0</v>
      </c>
      <c r="AR6407" t="str">
        <f>IFERROR(IF(OR(AP6407=338,AP6407=340,AP6407=341,AP6407=342,AP6407="342A",AP6407="342B"),PorcenRet(AP6407,AT6407,AU6407),INDEX(PORCENTAJEBUSCAR,MATCH(AP6407,CódigoRET,0),4)*1),"")</f>
        <v/>
      </c>
      <c r="AS6407">
        <f t="shared" si="702"/>
        <v>0</v>
      </c>
      <c r="BF6407" t="str">
        <f>IFERROR(IF(OR(BD6407=338,BD6407=340,BD6407=341,BD6407=342,BD6407="342A",BD6407="342B"),PorcenRet(BD6407,BH6407,BI6407),INDEX(PORCENTAJEBUSCAR,MATCH(BD6407,CódigoRET,0),4)*1),"")</f>
        <v/>
      </c>
      <c r="BG6407">
        <f t="shared" si="703"/>
        <v>0</v>
      </c>
      <c r="BO6407">
        <f t="shared" si="704"/>
        <v>0</v>
      </c>
      <c r="CC6407">
        <f t="shared" si="705"/>
        <v>0</v>
      </c>
      <c r="CD6407">
        <f t="shared" si="706"/>
        <v>0</v>
      </c>
      <c r="CG6407">
        <f ca="1">IFERROR(INDIRECT("IVA!X"&amp;MATCH(MID(COMPRAS!C6307,1,2)&amp;MID(COMPRAS!F6307,1,2)&amp;MID(COMPRAS!D6307,1,2),IVA!W:W,0)),"SIN COD.")</f>
        <v>0</v>
      </c>
      <c r="CH6407">
        <f ca="1">IFERROR(INDIRECT("IVA!Y"&amp;MATCH(MID(COMPRAS!C6307,1,2)&amp;MID(COMPRAS!F6307,1,2)&amp;MID(COMPRAS!D6307,1,2),IVA!W:W,0)),"SIN COD.")</f>
        <v>0</v>
      </c>
    </row>
    <row r="6408" spans="1:86" x14ac:dyDescent="0.25">
      <c r="A6408"/>
      <c r="B6408"/>
      <c r="D6408"/>
      <c r="AL6408">
        <f t="shared" si="700"/>
        <v>0</v>
      </c>
      <c r="AQ6408">
        <f t="shared" si="701"/>
        <v>0</v>
      </c>
      <c r="AR6408" t="str">
        <f>IFERROR(IF(OR(AP6408=338,AP6408=340,AP6408=341,AP6408=342,AP6408="342A",AP6408="342B"),PorcenRet(AP6408,AT6408,AU6408),INDEX(PORCENTAJEBUSCAR,MATCH(AP6408,CódigoRET,0),4)*1),"")</f>
        <v/>
      </c>
      <c r="AS6408">
        <f t="shared" si="702"/>
        <v>0</v>
      </c>
      <c r="BF6408" t="str">
        <f>IFERROR(IF(OR(BD6408=338,BD6408=340,BD6408=341,BD6408=342,BD6408="342A",BD6408="342B"),PorcenRet(BD6408,BH6408,BI6408),INDEX(PORCENTAJEBUSCAR,MATCH(BD6408,CódigoRET,0),4)*1),"")</f>
        <v/>
      </c>
      <c r="BG6408">
        <f t="shared" si="703"/>
        <v>0</v>
      </c>
      <c r="BO6408">
        <f t="shared" si="704"/>
        <v>0</v>
      </c>
      <c r="CC6408">
        <f t="shared" si="705"/>
        <v>0</v>
      </c>
      <c r="CD6408">
        <f t="shared" si="706"/>
        <v>0</v>
      </c>
      <c r="CG6408">
        <f ca="1">IFERROR(INDIRECT("IVA!X"&amp;MATCH(MID(COMPRAS!C6308,1,2)&amp;MID(COMPRAS!F6308,1,2)&amp;MID(COMPRAS!D6308,1,2),IVA!W:W,0)),"SIN COD.")</f>
        <v>0</v>
      </c>
      <c r="CH6408">
        <f ca="1">IFERROR(INDIRECT("IVA!Y"&amp;MATCH(MID(COMPRAS!C6308,1,2)&amp;MID(COMPRAS!F6308,1,2)&amp;MID(COMPRAS!D6308,1,2),IVA!W:W,0)),"SIN COD.")</f>
        <v>0</v>
      </c>
    </row>
    <row r="6409" spans="1:86" x14ac:dyDescent="0.25">
      <c r="A6409"/>
      <c r="B6409"/>
      <c r="D6409"/>
      <c r="AL6409">
        <f t="shared" si="700"/>
        <v>0</v>
      </c>
      <c r="AQ6409">
        <f t="shared" si="701"/>
        <v>0</v>
      </c>
      <c r="AR6409" t="str">
        <f>IFERROR(IF(OR(AP6409=338,AP6409=340,AP6409=341,AP6409=342,AP6409="342A",AP6409="342B"),PorcenRet(AP6409,AT6409,AU6409),INDEX(PORCENTAJEBUSCAR,MATCH(AP6409,CódigoRET,0),4)*1),"")</f>
        <v/>
      </c>
      <c r="AS6409">
        <f t="shared" si="702"/>
        <v>0</v>
      </c>
      <c r="BF6409" t="str">
        <f>IFERROR(IF(OR(BD6409=338,BD6409=340,BD6409=341,BD6409=342,BD6409="342A",BD6409="342B"),PorcenRet(BD6409,BH6409,BI6409),INDEX(PORCENTAJEBUSCAR,MATCH(BD6409,CódigoRET,0),4)*1),"")</f>
        <v/>
      </c>
      <c r="BG6409">
        <f t="shared" si="703"/>
        <v>0</v>
      </c>
      <c r="BO6409">
        <f t="shared" si="704"/>
        <v>0</v>
      </c>
      <c r="CC6409">
        <f t="shared" si="705"/>
        <v>0</v>
      </c>
      <c r="CD6409">
        <f t="shared" si="706"/>
        <v>0</v>
      </c>
      <c r="CG6409">
        <f ca="1">IFERROR(INDIRECT("IVA!X"&amp;MATCH(MID(COMPRAS!C6309,1,2)&amp;MID(COMPRAS!F6309,1,2)&amp;MID(COMPRAS!D6309,1,2),IVA!W:W,0)),"SIN COD.")</f>
        <v>0</v>
      </c>
      <c r="CH6409">
        <f ca="1">IFERROR(INDIRECT("IVA!Y"&amp;MATCH(MID(COMPRAS!C6309,1,2)&amp;MID(COMPRAS!F6309,1,2)&amp;MID(COMPRAS!D6309,1,2),IVA!W:W,0)),"SIN COD.")</f>
        <v>0</v>
      </c>
    </row>
    <row r="6410" spans="1:86" x14ac:dyDescent="0.25">
      <c r="A6410"/>
      <c r="B6410"/>
      <c r="D6410"/>
      <c r="AL6410">
        <f t="shared" si="700"/>
        <v>0</v>
      </c>
      <c r="AQ6410">
        <f t="shared" si="701"/>
        <v>0</v>
      </c>
      <c r="AR6410" t="str">
        <f>IFERROR(IF(OR(AP6410=338,AP6410=340,AP6410=341,AP6410=342,AP6410="342A",AP6410="342B"),PorcenRet(AP6410,AT6410,AU6410),INDEX(PORCENTAJEBUSCAR,MATCH(AP6410,CódigoRET,0),4)*1),"")</f>
        <v/>
      </c>
      <c r="AS6410">
        <f t="shared" si="702"/>
        <v>0</v>
      </c>
      <c r="BF6410" t="str">
        <f>IFERROR(IF(OR(BD6410=338,BD6410=340,BD6410=341,BD6410=342,BD6410="342A",BD6410="342B"),PorcenRet(BD6410,BH6410,BI6410),INDEX(PORCENTAJEBUSCAR,MATCH(BD6410,CódigoRET,0),4)*1),"")</f>
        <v/>
      </c>
      <c r="BG6410">
        <f t="shared" si="703"/>
        <v>0</v>
      </c>
      <c r="BO6410">
        <f t="shared" si="704"/>
        <v>0</v>
      </c>
      <c r="CC6410">
        <f t="shared" si="705"/>
        <v>0</v>
      </c>
      <c r="CD6410">
        <f t="shared" si="706"/>
        <v>0</v>
      </c>
      <c r="CG6410">
        <f ca="1">IFERROR(INDIRECT("IVA!X"&amp;MATCH(MID(COMPRAS!C6310,1,2)&amp;MID(COMPRAS!F6310,1,2)&amp;MID(COMPRAS!D6310,1,2),IVA!W:W,0)),"SIN COD.")</f>
        <v>0</v>
      </c>
      <c r="CH6410">
        <f ca="1">IFERROR(INDIRECT("IVA!Y"&amp;MATCH(MID(COMPRAS!C6310,1,2)&amp;MID(COMPRAS!F6310,1,2)&amp;MID(COMPRAS!D6310,1,2),IVA!W:W,0)),"SIN COD.")</f>
        <v>0</v>
      </c>
    </row>
    <row r="6411" spans="1:86" x14ac:dyDescent="0.25">
      <c r="A6411"/>
      <c r="B6411"/>
      <c r="D6411"/>
      <c r="AL6411">
        <f t="shared" si="700"/>
        <v>0</v>
      </c>
      <c r="AQ6411">
        <f t="shared" si="701"/>
        <v>0</v>
      </c>
      <c r="AR6411" t="str">
        <f>IFERROR(IF(OR(AP6411=338,AP6411=340,AP6411=341,AP6411=342,AP6411="342A",AP6411="342B"),PorcenRet(AP6411,AT6411,AU6411),INDEX(PORCENTAJEBUSCAR,MATCH(AP6411,CódigoRET,0),4)*1),"")</f>
        <v/>
      </c>
      <c r="AS6411">
        <f t="shared" si="702"/>
        <v>0</v>
      </c>
      <c r="BF6411" t="str">
        <f>IFERROR(IF(OR(BD6411=338,BD6411=340,BD6411=341,BD6411=342,BD6411="342A",BD6411="342B"),PorcenRet(BD6411,BH6411,BI6411),INDEX(PORCENTAJEBUSCAR,MATCH(BD6411,CódigoRET,0),4)*1),"")</f>
        <v/>
      </c>
      <c r="BG6411">
        <f t="shared" si="703"/>
        <v>0</v>
      </c>
      <c r="BO6411">
        <f t="shared" si="704"/>
        <v>0</v>
      </c>
      <c r="CC6411">
        <f t="shared" si="705"/>
        <v>0</v>
      </c>
      <c r="CD6411">
        <f t="shared" si="706"/>
        <v>0</v>
      </c>
      <c r="CG6411">
        <f ca="1">IFERROR(INDIRECT("IVA!X"&amp;MATCH(MID(COMPRAS!C6311,1,2)&amp;MID(COMPRAS!F6311,1,2)&amp;MID(COMPRAS!D6311,1,2),IVA!W:W,0)),"SIN COD.")</f>
        <v>0</v>
      </c>
      <c r="CH6411">
        <f ca="1">IFERROR(INDIRECT("IVA!Y"&amp;MATCH(MID(COMPRAS!C6311,1,2)&amp;MID(COMPRAS!F6311,1,2)&amp;MID(COMPRAS!D6311,1,2),IVA!W:W,0)),"SIN COD.")</f>
        <v>0</v>
      </c>
    </row>
    <row r="6412" spans="1:86" x14ac:dyDescent="0.25">
      <c r="A6412"/>
      <c r="B6412"/>
      <c r="D6412"/>
      <c r="AL6412">
        <f t="shared" si="700"/>
        <v>0</v>
      </c>
      <c r="AQ6412">
        <f t="shared" si="701"/>
        <v>0</v>
      </c>
      <c r="AR6412" t="str">
        <f>IFERROR(IF(OR(AP6412=338,AP6412=340,AP6412=341,AP6412=342,AP6412="342A",AP6412="342B"),PorcenRet(AP6412,AT6412,AU6412),INDEX(PORCENTAJEBUSCAR,MATCH(AP6412,CódigoRET,0),4)*1),"")</f>
        <v/>
      </c>
      <c r="AS6412">
        <f t="shared" si="702"/>
        <v>0</v>
      </c>
      <c r="BF6412" t="str">
        <f>IFERROR(IF(OR(BD6412=338,BD6412=340,BD6412=341,BD6412=342,BD6412="342A",BD6412="342B"),PorcenRet(BD6412,BH6412,BI6412),INDEX(PORCENTAJEBUSCAR,MATCH(BD6412,CódigoRET,0),4)*1),"")</f>
        <v/>
      </c>
      <c r="BG6412">
        <f t="shared" si="703"/>
        <v>0</v>
      </c>
      <c r="BO6412">
        <f t="shared" si="704"/>
        <v>0</v>
      </c>
      <c r="CC6412">
        <f t="shared" si="705"/>
        <v>0</v>
      </c>
      <c r="CD6412">
        <f t="shared" si="706"/>
        <v>0</v>
      </c>
      <c r="CG6412">
        <f ca="1">IFERROR(INDIRECT("IVA!X"&amp;MATCH(MID(COMPRAS!C6312,1,2)&amp;MID(COMPRAS!F6312,1,2)&amp;MID(COMPRAS!D6312,1,2),IVA!W:W,0)),"SIN COD.")</f>
        <v>0</v>
      </c>
      <c r="CH6412">
        <f ca="1">IFERROR(INDIRECT("IVA!Y"&amp;MATCH(MID(COMPRAS!C6312,1,2)&amp;MID(COMPRAS!F6312,1,2)&amp;MID(COMPRAS!D6312,1,2),IVA!W:W,0)),"SIN COD.")</f>
        <v>0</v>
      </c>
    </row>
    <row r="6413" spans="1:86" x14ac:dyDescent="0.25">
      <c r="A6413"/>
      <c r="B6413"/>
      <c r="D6413"/>
      <c r="AL6413">
        <f t="shared" si="700"/>
        <v>0</v>
      </c>
      <c r="AQ6413">
        <f t="shared" si="701"/>
        <v>0</v>
      </c>
      <c r="AR6413" t="str">
        <f>IFERROR(IF(OR(AP6413=338,AP6413=340,AP6413=341,AP6413=342,AP6413="342A",AP6413="342B"),PorcenRet(AP6413,AT6413,AU6413),INDEX(PORCENTAJEBUSCAR,MATCH(AP6413,CódigoRET,0),4)*1),"")</f>
        <v/>
      </c>
      <c r="AS6413">
        <f t="shared" si="702"/>
        <v>0</v>
      </c>
      <c r="BF6413" t="str">
        <f>IFERROR(IF(OR(BD6413=338,BD6413=340,BD6413=341,BD6413=342,BD6413="342A",BD6413="342B"),PorcenRet(BD6413,BH6413,BI6413),INDEX(PORCENTAJEBUSCAR,MATCH(BD6413,CódigoRET,0),4)*1),"")</f>
        <v/>
      </c>
      <c r="BG6413">
        <f t="shared" si="703"/>
        <v>0</v>
      </c>
      <c r="BO6413">
        <f t="shared" si="704"/>
        <v>0</v>
      </c>
      <c r="CC6413">
        <f t="shared" si="705"/>
        <v>0</v>
      </c>
      <c r="CD6413">
        <f t="shared" si="706"/>
        <v>0</v>
      </c>
      <c r="CG6413">
        <f ca="1">IFERROR(INDIRECT("IVA!X"&amp;MATCH(MID(COMPRAS!C6313,1,2)&amp;MID(COMPRAS!F6313,1,2)&amp;MID(COMPRAS!D6313,1,2),IVA!W:W,0)),"SIN COD.")</f>
        <v>0</v>
      </c>
      <c r="CH6413">
        <f ca="1">IFERROR(INDIRECT("IVA!Y"&amp;MATCH(MID(COMPRAS!C6313,1,2)&amp;MID(COMPRAS!F6313,1,2)&amp;MID(COMPRAS!D6313,1,2),IVA!W:W,0)),"SIN COD.")</f>
        <v>0</v>
      </c>
    </row>
    <row r="6414" spans="1:86" x14ac:dyDescent="0.25">
      <c r="A6414"/>
      <c r="B6414"/>
      <c r="D6414"/>
      <c r="AL6414">
        <f t="shared" si="700"/>
        <v>0</v>
      </c>
      <c r="AQ6414">
        <f t="shared" si="701"/>
        <v>0</v>
      </c>
      <c r="AR6414" t="str">
        <f>IFERROR(IF(OR(AP6414=338,AP6414=340,AP6414=341,AP6414=342,AP6414="342A",AP6414="342B"),PorcenRet(AP6414,AT6414,AU6414),INDEX(PORCENTAJEBUSCAR,MATCH(AP6414,CódigoRET,0),4)*1),"")</f>
        <v/>
      </c>
      <c r="AS6414">
        <f t="shared" si="702"/>
        <v>0</v>
      </c>
      <c r="BF6414" t="str">
        <f>IFERROR(IF(OR(BD6414=338,BD6414=340,BD6414=341,BD6414=342,BD6414="342A",BD6414="342B"),PorcenRet(BD6414,BH6414,BI6414),INDEX(PORCENTAJEBUSCAR,MATCH(BD6414,CódigoRET,0),4)*1),"")</f>
        <v/>
      </c>
      <c r="BG6414">
        <f t="shared" si="703"/>
        <v>0</v>
      </c>
      <c r="BO6414">
        <f t="shared" si="704"/>
        <v>0</v>
      </c>
      <c r="CC6414">
        <f t="shared" si="705"/>
        <v>0</v>
      </c>
      <c r="CD6414">
        <f t="shared" si="706"/>
        <v>0</v>
      </c>
      <c r="CG6414">
        <f ca="1">IFERROR(INDIRECT("IVA!X"&amp;MATCH(MID(COMPRAS!C6314,1,2)&amp;MID(COMPRAS!F6314,1,2)&amp;MID(COMPRAS!D6314,1,2),IVA!W:W,0)),"SIN COD.")</f>
        <v>0</v>
      </c>
      <c r="CH6414">
        <f ca="1">IFERROR(INDIRECT("IVA!Y"&amp;MATCH(MID(COMPRAS!C6314,1,2)&amp;MID(COMPRAS!F6314,1,2)&amp;MID(COMPRAS!D6314,1,2),IVA!W:W,0)),"SIN COD.")</f>
        <v>0</v>
      </c>
    </row>
    <row r="6415" spans="1:86" x14ac:dyDescent="0.25">
      <c r="A6415"/>
      <c r="B6415"/>
      <c r="D6415"/>
      <c r="AL6415">
        <f t="shared" si="700"/>
        <v>0</v>
      </c>
      <c r="AQ6415">
        <f t="shared" si="701"/>
        <v>0</v>
      </c>
      <c r="AR6415" t="str">
        <f>IFERROR(IF(OR(AP6415=338,AP6415=340,AP6415=341,AP6415=342,AP6415="342A",AP6415="342B"),PorcenRet(AP6415,AT6415,AU6415),INDEX(PORCENTAJEBUSCAR,MATCH(AP6415,CódigoRET,0),4)*1),"")</f>
        <v/>
      </c>
      <c r="AS6415">
        <f t="shared" si="702"/>
        <v>0</v>
      </c>
      <c r="BF6415" t="str">
        <f>IFERROR(IF(OR(BD6415=338,BD6415=340,BD6415=341,BD6415=342,BD6415="342A",BD6415="342B"),PorcenRet(BD6415,BH6415,BI6415),INDEX(PORCENTAJEBUSCAR,MATCH(BD6415,CódigoRET,0),4)*1),"")</f>
        <v/>
      </c>
      <c r="BG6415">
        <f t="shared" si="703"/>
        <v>0</v>
      </c>
      <c r="BO6415">
        <f t="shared" si="704"/>
        <v>0</v>
      </c>
      <c r="CC6415">
        <f t="shared" si="705"/>
        <v>0</v>
      </c>
      <c r="CD6415">
        <f t="shared" si="706"/>
        <v>0</v>
      </c>
      <c r="CG6415">
        <f ca="1">IFERROR(INDIRECT("IVA!X"&amp;MATCH(MID(COMPRAS!C6315,1,2)&amp;MID(COMPRAS!F6315,1,2)&amp;MID(COMPRAS!D6315,1,2),IVA!W:W,0)),"SIN COD.")</f>
        <v>0</v>
      </c>
      <c r="CH6415">
        <f ca="1">IFERROR(INDIRECT("IVA!Y"&amp;MATCH(MID(COMPRAS!C6315,1,2)&amp;MID(COMPRAS!F6315,1,2)&amp;MID(COMPRAS!D6315,1,2),IVA!W:W,0)),"SIN COD.")</f>
        <v>0</v>
      </c>
    </row>
    <row r="6416" spans="1:86" x14ac:dyDescent="0.25">
      <c r="A6416"/>
      <c r="B6416"/>
      <c r="D6416"/>
      <c r="AL6416">
        <f t="shared" si="700"/>
        <v>0</v>
      </c>
      <c r="AQ6416">
        <f t="shared" si="701"/>
        <v>0</v>
      </c>
      <c r="AR6416" t="str">
        <f>IFERROR(IF(OR(AP6416=338,AP6416=340,AP6416=341,AP6416=342,AP6416="342A",AP6416="342B"),PorcenRet(AP6416,AT6416,AU6416),INDEX(PORCENTAJEBUSCAR,MATCH(AP6416,CódigoRET,0),4)*1),"")</f>
        <v/>
      </c>
      <c r="AS6416">
        <f t="shared" si="702"/>
        <v>0</v>
      </c>
      <c r="BF6416" t="str">
        <f>IFERROR(IF(OR(BD6416=338,BD6416=340,BD6416=341,BD6416=342,BD6416="342A",BD6416="342B"),PorcenRet(BD6416,BH6416,BI6416),INDEX(PORCENTAJEBUSCAR,MATCH(BD6416,CódigoRET,0),4)*1),"")</f>
        <v/>
      </c>
      <c r="BG6416">
        <f t="shared" si="703"/>
        <v>0</v>
      </c>
      <c r="BO6416">
        <f t="shared" si="704"/>
        <v>0</v>
      </c>
      <c r="CC6416">
        <f t="shared" si="705"/>
        <v>0</v>
      </c>
      <c r="CD6416">
        <f t="shared" si="706"/>
        <v>0</v>
      </c>
      <c r="CG6416">
        <f ca="1">IFERROR(INDIRECT("IVA!X"&amp;MATCH(MID(COMPRAS!C6316,1,2)&amp;MID(COMPRAS!F6316,1,2)&amp;MID(COMPRAS!D6316,1,2),IVA!W:W,0)),"SIN COD.")</f>
        <v>0</v>
      </c>
      <c r="CH6416">
        <f ca="1">IFERROR(INDIRECT("IVA!Y"&amp;MATCH(MID(COMPRAS!C6316,1,2)&amp;MID(COMPRAS!F6316,1,2)&amp;MID(COMPRAS!D6316,1,2),IVA!W:W,0)),"SIN COD.")</f>
        <v>0</v>
      </c>
    </row>
    <row r="6417" spans="1:86" x14ac:dyDescent="0.25">
      <c r="A6417"/>
      <c r="B6417"/>
      <c r="D6417"/>
      <c r="AL6417">
        <f t="shared" si="700"/>
        <v>0</v>
      </c>
      <c r="AQ6417">
        <f t="shared" si="701"/>
        <v>0</v>
      </c>
      <c r="AR6417" t="str">
        <f>IFERROR(IF(OR(AP6417=338,AP6417=340,AP6417=341,AP6417=342,AP6417="342A",AP6417="342B"),PorcenRet(AP6417,AT6417,AU6417),INDEX(PORCENTAJEBUSCAR,MATCH(AP6417,CódigoRET,0),4)*1),"")</f>
        <v/>
      </c>
      <c r="AS6417">
        <f t="shared" si="702"/>
        <v>0</v>
      </c>
      <c r="BF6417" t="str">
        <f>IFERROR(IF(OR(BD6417=338,BD6417=340,BD6417=341,BD6417=342,BD6417="342A",BD6417="342B"),PorcenRet(BD6417,BH6417,BI6417),INDEX(PORCENTAJEBUSCAR,MATCH(BD6417,CódigoRET,0),4)*1),"")</f>
        <v/>
      </c>
      <c r="BG6417">
        <f t="shared" si="703"/>
        <v>0</v>
      </c>
      <c r="BO6417">
        <f t="shared" si="704"/>
        <v>0</v>
      </c>
      <c r="CC6417">
        <f t="shared" si="705"/>
        <v>0</v>
      </c>
      <c r="CD6417">
        <f t="shared" si="706"/>
        <v>0</v>
      </c>
      <c r="CG6417">
        <f ca="1">IFERROR(INDIRECT("IVA!X"&amp;MATCH(MID(COMPRAS!C6317,1,2)&amp;MID(COMPRAS!F6317,1,2)&amp;MID(COMPRAS!D6317,1,2),IVA!W:W,0)),"SIN COD.")</f>
        <v>0</v>
      </c>
      <c r="CH6417">
        <f ca="1">IFERROR(INDIRECT("IVA!Y"&amp;MATCH(MID(COMPRAS!C6317,1,2)&amp;MID(COMPRAS!F6317,1,2)&amp;MID(COMPRAS!D6317,1,2),IVA!W:W,0)),"SIN COD.")</f>
        <v>0</v>
      </c>
    </row>
    <row r="6418" spans="1:86" x14ac:dyDescent="0.25">
      <c r="A6418"/>
      <c r="B6418"/>
      <c r="D6418"/>
      <c r="AL6418">
        <f t="shared" si="700"/>
        <v>0</v>
      </c>
      <c r="AQ6418">
        <f t="shared" si="701"/>
        <v>0</v>
      </c>
      <c r="AR6418" t="str">
        <f>IFERROR(IF(OR(AP6418=338,AP6418=340,AP6418=341,AP6418=342,AP6418="342A",AP6418="342B"),PorcenRet(AP6418,AT6418,AU6418),INDEX(PORCENTAJEBUSCAR,MATCH(AP6418,CódigoRET,0),4)*1),"")</f>
        <v/>
      </c>
      <c r="AS6418">
        <f t="shared" si="702"/>
        <v>0</v>
      </c>
      <c r="BF6418" t="str">
        <f>IFERROR(IF(OR(BD6418=338,BD6418=340,BD6418=341,BD6418=342,BD6418="342A",BD6418="342B"),PorcenRet(BD6418,BH6418,BI6418),INDEX(PORCENTAJEBUSCAR,MATCH(BD6418,CódigoRET,0),4)*1),"")</f>
        <v/>
      </c>
      <c r="BG6418">
        <f t="shared" si="703"/>
        <v>0</v>
      </c>
      <c r="BO6418">
        <f t="shared" si="704"/>
        <v>0</v>
      </c>
      <c r="CC6418">
        <f t="shared" si="705"/>
        <v>0</v>
      </c>
      <c r="CD6418">
        <f t="shared" si="706"/>
        <v>0</v>
      </c>
      <c r="CG6418">
        <f ca="1">IFERROR(INDIRECT("IVA!X"&amp;MATCH(MID(COMPRAS!C6318,1,2)&amp;MID(COMPRAS!F6318,1,2)&amp;MID(COMPRAS!D6318,1,2),IVA!W:W,0)),"SIN COD.")</f>
        <v>0</v>
      </c>
      <c r="CH6418">
        <f ca="1">IFERROR(INDIRECT("IVA!Y"&amp;MATCH(MID(COMPRAS!C6318,1,2)&amp;MID(COMPRAS!F6318,1,2)&amp;MID(COMPRAS!D6318,1,2),IVA!W:W,0)),"SIN COD.")</f>
        <v>0</v>
      </c>
    </row>
    <row r="6419" spans="1:86" x14ac:dyDescent="0.25">
      <c r="A6419"/>
      <c r="B6419"/>
      <c r="D6419"/>
      <c r="AL6419">
        <f t="shared" si="700"/>
        <v>0</v>
      </c>
      <c r="AQ6419">
        <f t="shared" si="701"/>
        <v>0</v>
      </c>
      <c r="AR6419" t="str">
        <f>IFERROR(IF(OR(AP6419=338,AP6419=340,AP6419=341,AP6419=342,AP6419="342A",AP6419="342B"),PorcenRet(AP6419,AT6419,AU6419),INDEX(PORCENTAJEBUSCAR,MATCH(AP6419,CódigoRET,0),4)*1),"")</f>
        <v/>
      </c>
      <c r="AS6419">
        <f t="shared" si="702"/>
        <v>0</v>
      </c>
      <c r="BF6419" t="str">
        <f>IFERROR(IF(OR(BD6419=338,BD6419=340,BD6419=341,BD6419=342,BD6419="342A",BD6419="342B"),PorcenRet(BD6419,BH6419,BI6419),INDEX(PORCENTAJEBUSCAR,MATCH(BD6419,CódigoRET,0),4)*1),"")</f>
        <v/>
      </c>
      <c r="BG6419">
        <f t="shared" si="703"/>
        <v>0</v>
      </c>
      <c r="BO6419">
        <f t="shared" si="704"/>
        <v>0</v>
      </c>
      <c r="CC6419">
        <f t="shared" si="705"/>
        <v>0</v>
      </c>
      <c r="CD6419">
        <f t="shared" si="706"/>
        <v>0</v>
      </c>
      <c r="CG6419">
        <f ca="1">IFERROR(INDIRECT("IVA!X"&amp;MATCH(MID(COMPRAS!C6319,1,2)&amp;MID(COMPRAS!F6319,1,2)&amp;MID(COMPRAS!D6319,1,2),IVA!W:W,0)),"SIN COD.")</f>
        <v>0</v>
      </c>
      <c r="CH6419">
        <f ca="1">IFERROR(INDIRECT("IVA!Y"&amp;MATCH(MID(COMPRAS!C6319,1,2)&amp;MID(COMPRAS!F6319,1,2)&amp;MID(COMPRAS!D6319,1,2),IVA!W:W,0)),"SIN COD.")</f>
        <v>0</v>
      </c>
    </row>
    <row r="6420" spans="1:86" x14ac:dyDescent="0.25">
      <c r="A6420"/>
      <c r="B6420"/>
      <c r="D6420"/>
      <c r="AL6420">
        <f t="shared" si="700"/>
        <v>0</v>
      </c>
      <c r="AQ6420">
        <f t="shared" si="701"/>
        <v>0</v>
      </c>
      <c r="AR6420" t="str">
        <f>IFERROR(IF(OR(AP6420=338,AP6420=340,AP6420=341,AP6420=342,AP6420="342A",AP6420="342B"),PorcenRet(AP6420,AT6420,AU6420),INDEX(PORCENTAJEBUSCAR,MATCH(AP6420,CódigoRET,0),4)*1),"")</f>
        <v/>
      </c>
      <c r="AS6420">
        <f t="shared" si="702"/>
        <v>0</v>
      </c>
      <c r="BF6420" t="str">
        <f>IFERROR(IF(OR(BD6420=338,BD6420=340,BD6420=341,BD6420=342,BD6420="342A",BD6420="342B"),PorcenRet(BD6420,BH6420,BI6420),INDEX(PORCENTAJEBUSCAR,MATCH(BD6420,CódigoRET,0),4)*1),"")</f>
        <v/>
      </c>
      <c r="BG6420">
        <f t="shared" si="703"/>
        <v>0</v>
      </c>
      <c r="BO6420">
        <f t="shared" si="704"/>
        <v>0</v>
      </c>
      <c r="CC6420">
        <f t="shared" si="705"/>
        <v>0</v>
      </c>
      <c r="CD6420">
        <f t="shared" si="706"/>
        <v>0</v>
      </c>
      <c r="CG6420">
        <f ca="1">IFERROR(INDIRECT("IVA!X"&amp;MATCH(MID(COMPRAS!C6320,1,2)&amp;MID(COMPRAS!F6320,1,2)&amp;MID(COMPRAS!D6320,1,2),IVA!W:W,0)),"SIN COD.")</f>
        <v>0</v>
      </c>
      <c r="CH6420">
        <f ca="1">IFERROR(INDIRECT("IVA!Y"&amp;MATCH(MID(COMPRAS!C6320,1,2)&amp;MID(COMPRAS!F6320,1,2)&amp;MID(COMPRAS!D6320,1,2),IVA!W:W,0)),"SIN COD.")</f>
        <v>0</v>
      </c>
    </row>
    <row r="6421" spans="1:86" x14ac:dyDescent="0.25">
      <c r="A6421"/>
      <c r="B6421"/>
      <c r="D6421"/>
      <c r="AL6421">
        <f t="shared" si="700"/>
        <v>0</v>
      </c>
      <c r="AQ6421">
        <f t="shared" si="701"/>
        <v>0</v>
      </c>
      <c r="AR6421" t="str">
        <f>IFERROR(IF(OR(AP6421=338,AP6421=340,AP6421=341,AP6421=342,AP6421="342A",AP6421="342B"),PorcenRet(AP6421,AT6421,AU6421),INDEX(PORCENTAJEBUSCAR,MATCH(AP6421,CódigoRET,0),4)*1),"")</f>
        <v/>
      </c>
      <c r="AS6421">
        <f t="shared" si="702"/>
        <v>0</v>
      </c>
      <c r="BF6421" t="str">
        <f>IFERROR(IF(OR(BD6421=338,BD6421=340,BD6421=341,BD6421=342,BD6421="342A",BD6421="342B"),PorcenRet(BD6421,BH6421,BI6421),INDEX(PORCENTAJEBUSCAR,MATCH(BD6421,CódigoRET,0),4)*1),"")</f>
        <v/>
      </c>
      <c r="BG6421">
        <f t="shared" si="703"/>
        <v>0</v>
      </c>
      <c r="BO6421">
        <f t="shared" si="704"/>
        <v>0</v>
      </c>
      <c r="CC6421">
        <f t="shared" si="705"/>
        <v>0</v>
      </c>
      <c r="CD6421">
        <f t="shared" si="706"/>
        <v>0</v>
      </c>
      <c r="CG6421">
        <f ca="1">IFERROR(INDIRECT("IVA!X"&amp;MATCH(MID(COMPRAS!C6321,1,2)&amp;MID(COMPRAS!F6321,1,2)&amp;MID(COMPRAS!D6321,1,2),IVA!W:W,0)),"SIN COD.")</f>
        <v>0</v>
      </c>
      <c r="CH6421">
        <f ca="1">IFERROR(INDIRECT("IVA!Y"&amp;MATCH(MID(COMPRAS!C6321,1,2)&amp;MID(COMPRAS!F6321,1,2)&amp;MID(COMPRAS!D6321,1,2),IVA!W:W,0)),"SIN COD.")</f>
        <v>0</v>
      </c>
    </row>
    <row r="6422" spans="1:86" x14ac:dyDescent="0.25">
      <c r="A6422"/>
      <c r="B6422"/>
      <c r="D6422"/>
      <c r="AL6422">
        <f t="shared" si="700"/>
        <v>0</v>
      </c>
      <c r="AQ6422">
        <f t="shared" si="701"/>
        <v>0</v>
      </c>
      <c r="AR6422" t="str">
        <f>IFERROR(IF(OR(AP6422=338,AP6422=340,AP6422=341,AP6422=342,AP6422="342A",AP6422="342B"),PorcenRet(AP6422,AT6422,AU6422),INDEX(PORCENTAJEBUSCAR,MATCH(AP6422,CódigoRET,0),4)*1),"")</f>
        <v/>
      </c>
      <c r="AS6422">
        <f t="shared" si="702"/>
        <v>0</v>
      </c>
      <c r="BF6422" t="str">
        <f>IFERROR(IF(OR(BD6422=338,BD6422=340,BD6422=341,BD6422=342,BD6422="342A",BD6422="342B"),PorcenRet(BD6422,BH6422,BI6422),INDEX(PORCENTAJEBUSCAR,MATCH(BD6422,CódigoRET,0),4)*1),"")</f>
        <v/>
      </c>
      <c r="BG6422">
        <f t="shared" si="703"/>
        <v>0</v>
      </c>
      <c r="BO6422">
        <f t="shared" si="704"/>
        <v>0</v>
      </c>
      <c r="CC6422">
        <f t="shared" si="705"/>
        <v>0</v>
      </c>
      <c r="CD6422">
        <f t="shared" si="706"/>
        <v>0</v>
      </c>
      <c r="CG6422">
        <f ca="1">IFERROR(INDIRECT("IVA!X"&amp;MATCH(MID(COMPRAS!C6322,1,2)&amp;MID(COMPRAS!F6322,1,2)&amp;MID(COMPRAS!D6322,1,2),IVA!W:W,0)),"SIN COD.")</f>
        <v>0</v>
      </c>
      <c r="CH6422">
        <f ca="1">IFERROR(INDIRECT("IVA!Y"&amp;MATCH(MID(COMPRAS!C6322,1,2)&amp;MID(COMPRAS!F6322,1,2)&amp;MID(COMPRAS!D6322,1,2),IVA!W:W,0)),"SIN COD.")</f>
        <v>0</v>
      </c>
    </row>
    <row r="6423" spans="1:86" x14ac:dyDescent="0.25">
      <c r="A6423"/>
      <c r="B6423"/>
      <c r="D6423"/>
      <c r="AL6423">
        <f t="shared" si="700"/>
        <v>0</v>
      </c>
      <c r="AQ6423">
        <f t="shared" si="701"/>
        <v>0</v>
      </c>
      <c r="AR6423" t="str">
        <f>IFERROR(IF(OR(AP6423=338,AP6423=340,AP6423=341,AP6423=342,AP6423="342A",AP6423="342B"),PorcenRet(AP6423,AT6423,AU6423),INDEX(PORCENTAJEBUSCAR,MATCH(AP6423,CódigoRET,0),4)*1),"")</f>
        <v/>
      </c>
      <c r="AS6423">
        <f t="shared" si="702"/>
        <v>0</v>
      </c>
      <c r="BF6423" t="str">
        <f>IFERROR(IF(OR(BD6423=338,BD6423=340,BD6423=341,BD6423=342,BD6423="342A",BD6423="342B"),PorcenRet(BD6423,BH6423,BI6423),INDEX(PORCENTAJEBUSCAR,MATCH(BD6423,CódigoRET,0),4)*1),"")</f>
        <v/>
      </c>
      <c r="BG6423">
        <f t="shared" si="703"/>
        <v>0</v>
      </c>
      <c r="BO6423">
        <f t="shared" si="704"/>
        <v>0</v>
      </c>
      <c r="CC6423">
        <f t="shared" si="705"/>
        <v>0</v>
      </c>
      <c r="CD6423">
        <f t="shared" si="706"/>
        <v>0</v>
      </c>
      <c r="CG6423">
        <f ca="1">IFERROR(INDIRECT("IVA!X"&amp;MATCH(MID(COMPRAS!C6323,1,2)&amp;MID(COMPRAS!F6323,1,2)&amp;MID(COMPRAS!D6323,1,2),IVA!W:W,0)),"SIN COD.")</f>
        <v>0</v>
      </c>
      <c r="CH6423">
        <f ca="1">IFERROR(INDIRECT("IVA!Y"&amp;MATCH(MID(COMPRAS!C6323,1,2)&amp;MID(COMPRAS!F6323,1,2)&amp;MID(COMPRAS!D6323,1,2),IVA!W:W,0)),"SIN COD.")</f>
        <v>0</v>
      </c>
    </row>
    <row r="6424" spans="1:86" x14ac:dyDescent="0.25">
      <c r="A6424"/>
      <c r="B6424"/>
      <c r="D6424"/>
      <c r="AL6424">
        <f t="shared" si="700"/>
        <v>0</v>
      </c>
      <c r="AQ6424">
        <f t="shared" si="701"/>
        <v>0</v>
      </c>
      <c r="AR6424" t="str">
        <f>IFERROR(IF(OR(AP6424=338,AP6424=340,AP6424=341,AP6424=342,AP6424="342A",AP6424="342B"),PorcenRet(AP6424,AT6424,AU6424),INDEX(PORCENTAJEBUSCAR,MATCH(AP6424,CódigoRET,0),4)*1),"")</f>
        <v/>
      </c>
      <c r="AS6424">
        <f t="shared" si="702"/>
        <v>0</v>
      </c>
      <c r="BF6424" t="str">
        <f>IFERROR(IF(OR(BD6424=338,BD6424=340,BD6424=341,BD6424=342,BD6424="342A",BD6424="342B"),PorcenRet(BD6424,BH6424,BI6424),INDEX(PORCENTAJEBUSCAR,MATCH(BD6424,CódigoRET,0),4)*1),"")</f>
        <v/>
      </c>
      <c r="BG6424">
        <f t="shared" si="703"/>
        <v>0</v>
      </c>
      <c r="BO6424">
        <f t="shared" si="704"/>
        <v>0</v>
      </c>
      <c r="CC6424">
        <f t="shared" si="705"/>
        <v>0</v>
      </c>
      <c r="CD6424">
        <f t="shared" si="706"/>
        <v>0</v>
      </c>
      <c r="CG6424">
        <f ca="1">IFERROR(INDIRECT("IVA!X"&amp;MATCH(MID(COMPRAS!C6324,1,2)&amp;MID(COMPRAS!F6324,1,2)&amp;MID(COMPRAS!D6324,1,2),IVA!W:W,0)),"SIN COD.")</f>
        <v>0</v>
      </c>
      <c r="CH6424">
        <f ca="1">IFERROR(INDIRECT("IVA!Y"&amp;MATCH(MID(COMPRAS!C6324,1,2)&amp;MID(COMPRAS!F6324,1,2)&amp;MID(COMPRAS!D6324,1,2),IVA!W:W,0)),"SIN COD.")</f>
        <v>0</v>
      </c>
    </row>
    <row r="6425" spans="1:86" x14ac:dyDescent="0.25">
      <c r="A6425"/>
      <c r="B6425"/>
      <c r="D6425"/>
      <c r="AL6425">
        <f t="shared" si="700"/>
        <v>0</v>
      </c>
      <c r="AQ6425">
        <f t="shared" si="701"/>
        <v>0</v>
      </c>
      <c r="AR6425" t="str">
        <f>IFERROR(IF(OR(AP6425=338,AP6425=340,AP6425=341,AP6425=342,AP6425="342A",AP6425="342B"),PorcenRet(AP6425,AT6425,AU6425),INDEX(PORCENTAJEBUSCAR,MATCH(AP6425,CódigoRET,0),4)*1),"")</f>
        <v/>
      </c>
      <c r="AS6425">
        <f t="shared" si="702"/>
        <v>0</v>
      </c>
      <c r="BF6425" t="str">
        <f>IFERROR(IF(OR(BD6425=338,BD6425=340,BD6425=341,BD6425=342,BD6425="342A",BD6425="342B"),PorcenRet(BD6425,BH6425,BI6425),INDEX(PORCENTAJEBUSCAR,MATCH(BD6425,CódigoRET,0),4)*1),"")</f>
        <v/>
      </c>
      <c r="BG6425">
        <f t="shared" si="703"/>
        <v>0</v>
      </c>
      <c r="BO6425">
        <f t="shared" si="704"/>
        <v>0</v>
      </c>
      <c r="CC6425">
        <f t="shared" si="705"/>
        <v>0</v>
      </c>
      <c r="CD6425">
        <f t="shared" si="706"/>
        <v>0</v>
      </c>
      <c r="CG6425">
        <f ca="1">IFERROR(INDIRECT("IVA!X"&amp;MATCH(MID(COMPRAS!C6325,1,2)&amp;MID(COMPRAS!F6325,1,2)&amp;MID(COMPRAS!D6325,1,2),IVA!W:W,0)),"SIN COD.")</f>
        <v>0</v>
      </c>
      <c r="CH6425">
        <f ca="1">IFERROR(INDIRECT("IVA!Y"&amp;MATCH(MID(COMPRAS!C6325,1,2)&amp;MID(COMPRAS!F6325,1,2)&amp;MID(COMPRAS!D6325,1,2),IVA!W:W,0)),"SIN COD.")</f>
        <v>0</v>
      </c>
    </row>
    <row r="6426" spans="1:86" x14ac:dyDescent="0.25">
      <c r="A6426"/>
      <c r="B6426"/>
      <c r="D6426"/>
      <c r="AL6426">
        <f t="shared" si="700"/>
        <v>0</v>
      </c>
      <c r="AQ6426">
        <f t="shared" si="701"/>
        <v>0</v>
      </c>
      <c r="AR6426" t="str">
        <f>IFERROR(IF(OR(AP6426=338,AP6426=340,AP6426=341,AP6426=342,AP6426="342A",AP6426="342B"),PorcenRet(AP6426,AT6426,AU6426),INDEX(PORCENTAJEBUSCAR,MATCH(AP6426,CódigoRET,0),4)*1),"")</f>
        <v/>
      </c>
      <c r="AS6426">
        <f t="shared" si="702"/>
        <v>0</v>
      </c>
      <c r="BF6426" t="str">
        <f>IFERROR(IF(OR(BD6426=338,BD6426=340,BD6426=341,BD6426=342,BD6426="342A",BD6426="342B"),PorcenRet(BD6426,BH6426,BI6426),INDEX(PORCENTAJEBUSCAR,MATCH(BD6426,CódigoRET,0),4)*1),"")</f>
        <v/>
      </c>
      <c r="BG6426">
        <f t="shared" si="703"/>
        <v>0</v>
      </c>
      <c r="BO6426">
        <f t="shared" si="704"/>
        <v>0</v>
      </c>
      <c r="CC6426">
        <f t="shared" si="705"/>
        <v>0</v>
      </c>
      <c r="CD6426">
        <f t="shared" si="706"/>
        <v>0</v>
      </c>
      <c r="CG6426">
        <f ca="1">IFERROR(INDIRECT("IVA!X"&amp;MATCH(MID(COMPRAS!C6326,1,2)&amp;MID(COMPRAS!F6326,1,2)&amp;MID(COMPRAS!D6326,1,2),IVA!W:W,0)),"SIN COD.")</f>
        <v>0</v>
      </c>
      <c r="CH6426">
        <f ca="1">IFERROR(INDIRECT("IVA!Y"&amp;MATCH(MID(COMPRAS!C6326,1,2)&amp;MID(COMPRAS!F6326,1,2)&amp;MID(COMPRAS!D6326,1,2),IVA!W:W,0)),"SIN COD.")</f>
        <v>0</v>
      </c>
    </row>
    <row r="6427" spans="1:86" x14ac:dyDescent="0.25">
      <c r="A6427"/>
      <c r="B6427"/>
      <c r="D6427"/>
      <c r="AL6427">
        <f t="shared" si="700"/>
        <v>0</v>
      </c>
      <c r="AQ6427">
        <f t="shared" si="701"/>
        <v>0</v>
      </c>
      <c r="AR6427" t="str">
        <f>IFERROR(IF(OR(AP6427=338,AP6427=340,AP6427=341,AP6427=342,AP6427="342A",AP6427="342B"),PorcenRet(AP6427,AT6427,AU6427),INDEX(PORCENTAJEBUSCAR,MATCH(AP6427,CódigoRET,0),4)*1),"")</f>
        <v/>
      </c>
      <c r="AS6427">
        <f t="shared" si="702"/>
        <v>0</v>
      </c>
      <c r="BF6427" t="str">
        <f>IFERROR(IF(OR(BD6427=338,BD6427=340,BD6427=341,BD6427=342,BD6427="342A",BD6427="342B"),PorcenRet(BD6427,BH6427,BI6427),INDEX(PORCENTAJEBUSCAR,MATCH(BD6427,CódigoRET,0),4)*1),"")</f>
        <v/>
      </c>
      <c r="BG6427">
        <f t="shared" si="703"/>
        <v>0</v>
      </c>
      <c r="BO6427">
        <f t="shared" si="704"/>
        <v>0</v>
      </c>
      <c r="CC6427">
        <f t="shared" si="705"/>
        <v>0</v>
      </c>
      <c r="CD6427">
        <f t="shared" si="706"/>
        <v>0</v>
      </c>
      <c r="CG6427">
        <f ca="1">IFERROR(INDIRECT("IVA!X"&amp;MATCH(MID(COMPRAS!C6327,1,2)&amp;MID(COMPRAS!F6327,1,2)&amp;MID(COMPRAS!D6327,1,2),IVA!W:W,0)),"SIN COD.")</f>
        <v>0</v>
      </c>
      <c r="CH6427">
        <f ca="1">IFERROR(INDIRECT("IVA!Y"&amp;MATCH(MID(COMPRAS!C6327,1,2)&amp;MID(COMPRAS!F6327,1,2)&amp;MID(COMPRAS!D6327,1,2),IVA!W:W,0)),"SIN COD.")</f>
        <v>0</v>
      </c>
    </row>
    <row r="6428" spans="1:86" x14ac:dyDescent="0.25">
      <c r="A6428"/>
      <c r="B6428"/>
      <c r="D6428"/>
      <c r="AL6428">
        <f t="shared" si="700"/>
        <v>0</v>
      </c>
      <c r="AQ6428">
        <f t="shared" si="701"/>
        <v>0</v>
      </c>
      <c r="AR6428" t="str">
        <f>IFERROR(IF(OR(AP6428=338,AP6428=340,AP6428=341,AP6428=342,AP6428="342A",AP6428="342B"),PorcenRet(AP6428,AT6428,AU6428),INDEX(PORCENTAJEBUSCAR,MATCH(AP6428,CódigoRET,0),4)*1),"")</f>
        <v/>
      </c>
      <c r="AS6428">
        <f t="shared" si="702"/>
        <v>0</v>
      </c>
      <c r="BF6428" t="str">
        <f>IFERROR(IF(OR(BD6428=338,BD6428=340,BD6428=341,BD6428=342,BD6428="342A",BD6428="342B"),PorcenRet(BD6428,BH6428,BI6428),INDEX(PORCENTAJEBUSCAR,MATCH(BD6428,CódigoRET,0),4)*1),"")</f>
        <v/>
      </c>
      <c r="BG6428">
        <f t="shared" si="703"/>
        <v>0</v>
      </c>
      <c r="BO6428">
        <f t="shared" si="704"/>
        <v>0</v>
      </c>
      <c r="CC6428">
        <f t="shared" si="705"/>
        <v>0</v>
      </c>
      <c r="CD6428">
        <f t="shared" si="706"/>
        <v>0</v>
      </c>
      <c r="CG6428">
        <f ca="1">IFERROR(INDIRECT("IVA!X"&amp;MATCH(MID(COMPRAS!C6328,1,2)&amp;MID(COMPRAS!F6328,1,2)&amp;MID(COMPRAS!D6328,1,2),IVA!W:W,0)),"SIN COD.")</f>
        <v>0</v>
      </c>
      <c r="CH6428">
        <f ca="1">IFERROR(INDIRECT("IVA!Y"&amp;MATCH(MID(COMPRAS!C6328,1,2)&amp;MID(COMPRAS!F6328,1,2)&amp;MID(COMPRAS!D6328,1,2),IVA!W:W,0)),"SIN COD.")</f>
        <v>0</v>
      </c>
    </row>
    <row r="6429" spans="1:86" x14ac:dyDescent="0.25">
      <c r="A6429"/>
      <c r="B6429"/>
      <c r="D6429"/>
      <c r="AL6429">
        <f t="shared" si="700"/>
        <v>0</v>
      </c>
      <c r="AQ6429">
        <f t="shared" si="701"/>
        <v>0</v>
      </c>
      <c r="AR6429" t="str">
        <f>IFERROR(IF(OR(AP6429=338,AP6429=340,AP6429=341,AP6429=342,AP6429="342A",AP6429="342B"),PorcenRet(AP6429,AT6429,AU6429),INDEX(PORCENTAJEBUSCAR,MATCH(AP6429,CódigoRET,0),4)*1),"")</f>
        <v/>
      </c>
      <c r="AS6429">
        <f t="shared" si="702"/>
        <v>0</v>
      </c>
      <c r="BF6429" t="str">
        <f>IFERROR(IF(OR(BD6429=338,BD6429=340,BD6429=341,BD6429=342,BD6429="342A",BD6429="342B"),PorcenRet(BD6429,BH6429,BI6429),INDEX(PORCENTAJEBUSCAR,MATCH(BD6429,CódigoRET,0),4)*1),"")</f>
        <v/>
      </c>
      <c r="BG6429">
        <f t="shared" si="703"/>
        <v>0</v>
      </c>
      <c r="BO6429">
        <f t="shared" si="704"/>
        <v>0</v>
      </c>
      <c r="CC6429">
        <f t="shared" si="705"/>
        <v>0</v>
      </c>
      <c r="CD6429">
        <f t="shared" si="706"/>
        <v>0</v>
      </c>
      <c r="CG6429">
        <f ca="1">IFERROR(INDIRECT("IVA!X"&amp;MATCH(MID(COMPRAS!C6329,1,2)&amp;MID(COMPRAS!F6329,1,2)&amp;MID(COMPRAS!D6329,1,2),IVA!W:W,0)),"SIN COD.")</f>
        <v>0</v>
      </c>
      <c r="CH6429">
        <f ca="1">IFERROR(INDIRECT("IVA!Y"&amp;MATCH(MID(COMPRAS!C6329,1,2)&amp;MID(COMPRAS!F6329,1,2)&amp;MID(COMPRAS!D6329,1,2),IVA!W:W,0)),"SIN COD.")</f>
        <v>0</v>
      </c>
    </row>
    <row r="6430" spans="1:86" x14ac:dyDescent="0.25">
      <c r="A6430"/>
      <c r="B6430"/>
      <c r="D6430"/>
      <c r="AL6430">
        <f t="shared" si="700"/>
        <v>0</v>
      </c>
      <c r="AQ6430">
        <f t="shared" si="701"/>
        <v>0</v>
      </c>
      <c r="AR6430" t="str">
        <f>IFERROR(IF(OR(AP6430=338,AP6430=340,AP6430=341,AP6430=342,AP6430="342A",AP6430="342B"),PorcenRet(AP6430,AT6430,AU6430),INDEX(PORCENTAJEBUSCAR,MATCH(AP6430,CódigoRET,0),4)*1),"")</f>
        <v/>
      </c>
      <c r="AS6430">
        <f t="shared" si="702"/>
        <v>0</v>
      </c>
      <c r="BF6430" t="str">
        <f>IFERROR(IF(OR(BD6430=338,BD6430=340,BD6430=341,BD6430=342,BD6430="342A",BD6430="342B"),PorcenRet(BD6430,BH6430,BI6430),INDEX(PORCENTAJEBUSCAR,MATCH(BD6430,CódigoRET,0),4)*1),"")</f>
        <v/>
      </c>
      <c r="BG6430">
        <f t="shared" si="703"/>
        <v>0</v>
      </c>
      <c r="BO6430">
        <f t="shared" si="704"/>
        <v>0</v>
      </c>
      <c r="CC6430">
        <f t="shared" si="705"/>
        <v>0</v>
      </c>
      <c r="CD6430">
        <f t="shared" si="706"/>
        <v>0</v>
      </c>
      <c r="CG6430">
        <f ca="1">IFERROR(INDIRECT("IVA!X"&amp;MATCH(MID(COMPRAS!C6330,1,2)&amp;MID(COMPRAS!F6330,1,2)&amp;MID(COMPRAS!D6330,1,2),IVA!W:W,0)),"SIN COD.")</f>
        <v>0</v>
      </c>
      <c r="CH6430">
        <f ca="1">IFERROR(INDIRECT("IVA!Y"&amp;MATCH(MID(COMPRAS!C6330,1,2)&amp;MID(COMPRAS!F6330,1,2)&amp;MID(COMPRAS!D6330,1,2),IVA!W:W,0)),"SIN COD.")</f>
        <v>0</v>
      </c>
    </row>
    <row r="6431" spans="1:86" x14ac:dyDescent="0.25">
      <c r="A6431"/>
      <c r="B6431"/>
      <c r="D6431"/>
      <c r="AL6431">
        <f t="shared" si="700"/>
        <v>0</v>
      </c>
      <c r="AQ6431">
        <f t="shared" si="701"/>
        <v>0</v>
      </c>
      <c r="AR6431" t="str">
        <f>IFERROR(IF(OR(AP6431=338,AP6431=340,AP6431=341,AP6431=342,AP6431="342A",AP6431="342B"),PorcenRet(AP6431,AT6431,AU6431),INDEX(PORCENTAJEBUSCAR,MATCH(AP6431,CódigoRET,0),4)*1),"")</f>
        <v/>
      </c>
      <c r="AS6431">
        <f t="shared" si="702"/>
        <v>0</v>
      </c>
      <c r="BF6431" t="str">
        <f>IFERROR(IF(OR(BD6431=338,BD6431=340,BD6431=341,BD6431=342,BD6431="342A",BD6431="342B"),PorcenRet(BD6431,BH6431,BI6431),INDEX(PORCENTAJEBUSCAR,MATCH(BD6431,CódigoRET,0),4)*1),"")</f>
        <v/>
      </c>
      <c r="BG6431">
        <f t="shared" si="703"/>
        <v>0</v>
      </c>
      <c r="BO6431">
        <f t="shared" si="704"/>
        <v>0</v>
      </c>
      <c r="CC6431">
        <f t="shared" si="705"/>
        <v>0</v>
      </c>
      <c r="CD6431">
        <f t="shared" si="706"/>
        <v>0</v>
      </c>
      <c r="CG6431">
        <f ca="1">IFERROR(INDIRECT("IVA!X"&amp;MATCH(MID(COMPRAS!C6331,1,2)&amp;MID(COMPRAS!F6331,1,2)&amp;MID(COMPRAS!D6331,1,2),IVA!W:W,0)),"SIN COD.")</f>
        <v>0</v>
      </c>
      <c r="CH6431">
        <f ca="1">IFERROR(INDIRECT("IVA!Y"&amp;MATCH(MID(COMPRAS!C6331,1,2)&amp;MID(COMPRAS!F6331,1,2)&amp;MID(COMPRAS!D6331,1,2),IVA!W:W,0)),"SIN COD.")</f>
        <v>0</v>
      </c>
    </row>
    <row r="6432" spans="1:86" x14ac:dyDescent="0.25">
      <c r="A6432"/>
      <c r="B6432"/>
      <c r="D6432"/>
      <c r="AL6432">
        <f t="shared" si="700"/>
        <v>0</v>
      </c>
      <c r="AQ6432">
        <f t="shared" si="701"/>
        <v>0</v>
      </c>
      <c r="AR6432" t="str">
        <f>IFERROR(IF(OR(AP6432=338,AP6432=340,AP6432=341,AP6432=342,AP6432="342A",AP6432="342B"),PorcenRet(AP6432,AT6432,AU6432),INDEX(PORCENTAJEBUSCAR,MATCH(AP6432,CódigoRET,0),4)*1),"")</f>
        <v/>
      </c>
      <c r="AS6432">
        <f t="shared" si="702"/>
        <v>0</v>
      </c>
      <c r="BF6432" t="str">
        <f>IFERROR(IF(OR(BD6432=338,BD6432=340,BD6432=341,BD6432=342,BD6432="342A",BD6432="342B"),PorcenRet(BD6432,BH6432,BI6432),INDEX(PORCENTAJEBUSCAR,MATCH(BD6432,CódigoRET,0),4)*1),"")</f>
        <v/>
      </c>
      <c r="BG6432">
        <f t="shared" si="703"/>
        <v>0</v>
      </c>
      <c r="BO6432">
        <f t="shared" si="704"/>
        <v>0</v>
      </c>
      <c r="CC6432">
        <f t="shared" si="705"/>
        <v>0</v>
      </c>
      <c r="CD6432">
        <f t="shared" si="706"/>
        <v>0</v>
      </c>
      <c r="CG6432">
        <f ca="1">IFERROR(INDIRECT("IVA!X"&amp;MATCH(MID(COMPRAS!C6332,1,2)&amp;MID(COMPRAS!F6332,1,2)&amp;MID(COMPRAS!D6332,1,2),IVA!W:W,0)),"SIN COD.")</f>
        <v>0</v>
      </c>
      <c r="CH6432">
        <f ca="1">IFERROR(INDIRECT("IVA!Y"&amp;MATCH(MID(COMPRAS!C6332,1,2)&amp;MID(COMPRAS!F6332,1,2)&amp;MID(COMPRAS!D6332,1,2),IVA!W:W,0)),"SIN COD.")</f>
        <v>0</v>
      </c>
    </row>
    <row r="6433" spans="1:86" x14ac:dyDescent="0.25">
      <c r="A6433"/>
      <c r="B6433"/>
      <c r="D6433"/>
      <c r="AL6433">
        <f t="shared" si="700"/>
        <v>0</v>
      </c>
      <c r="AQ6433">
        <f t="shared" si="701"/>
        <v>0</v>
      </c>
      <c r="AR6433" t="str">
        <f>IFERROR(IF(OR(AP6433=338,AP6433=340,AP6433=341,AP6433=342,AP6433="342A",AP6433="342B"),PorcenRet(AP6433,AT6433,AU6433),INDEX(PORCENTAJEBUSCAR,MATCH(AP6433,CódigoRET,0),4)*1),"")</f>
        <v/>
      </c>
      <c r="AS6433">
        <f t="shared" si="702"/>
        <v>0</v>
      </c>
      <c r="BF6433" t="str">
        <f>IFERROR(IF(OR(BD6433=338,BD6433=340,BD6433=341,BD6433=342,BD6433="342A",BD6433="342B"),PorcenRet(BD6433,BH6433,BI6433),INDEX(PORCENTAJEBUSCAR,MATCH(BD6433,CódigoRET,0),4)*1),"")</f>
        <v/>
      </c>
      <c r="BG6433">
        <f t="shared" si="703"/>
        <v>0</v>
      </c>
      <c r="BO6433">
        <f t="shared" si="704"/>
        <v>0</v>
      </c>
      <c r="CC6433">
        <f t="shared" si="705"/>
        <v>0</v>
      </c>
      <c r="CD6433">
        <f t="shared" si="706"/>
        <v>0</v>
      </c>
      <c r="CG6433">
        <f ca="1">IFERROR(INDIRECT("IVA!X"&amp;MATCH(MID(COMPRAS!C6333,1,2)&amp;MID(COMPRAS!F6333,1,2)&amp;MID(COMPRAS!D6333,1,2),IVA!W:W,0)),"SIN COD.")</f>
        <v>0</v>
      </c>
      <c r="CH6433">
        <f ca="1">IFERROR(INDIRECT("IVA!Y"&amp;MATCH(MID(COMPRAS!C6333,1,2)&amp;MID(COMPRAS!F6333,1,2)&amp;MID(COMPRAS!D6333,1,2),IVA!W:W,0)),"SIN COD.")</f>
        <v>0</v>
      </c>
    </row>
    <row r="6434" spans="1:86" x14ac:dyDescent="0.25">
      <c r="A6434"/>
      <c r="B6434"/>
      <c r="D6434"/>
      <c r="AL6434">
        <f t="shared" si="700"/>
        <v>0</v>
      </c>
      <c r="AQ6434">
        <f t="shared" si="701"/>
        <v>0</v>
      </c>
      <c r="AR6434" t="str">
        <f>IFERROR(IF(OR(AP6434=338,AP6434=340,AP6434=341,AP6434=342,AP6434="342A",AP6434="342B"),PorcenRet(AP6434,AT6434,AU6434),INDEX(PORCENTAJEBUSCAR,MATCH(AP6434,CódigoRET,0),4)*1),"")</f>
        <v/>
      </c>
      <c r="AS6434">
        <f t="shared" si="702"/>
        <v>0</v>
      </c>
      <c r="BF6434" t="str">
        <f>IFERROR(IF(OR(BD6434=338,BD6434=340,BD6434=341,BD6434=342,BD6434="342A",BD6434="342B"),PorcenRet(BD6434,BH6434,BI6434),INDEX(PORCENTAJEBUSCAR,MATCH(BD6434,CódigoRET,0),4)*1),"")</f>
        <v/>
      </c>
      <c r="BG6434">
        <f t="shared" si="703"/>
        <v>0</v>
      </c>
      <c r="BO6434">
        <f t="shared" si="704"/>
        <v>0</v>
      </c>
      <c r="CC6434">
        <f t="shared" si="705"/>
        <v>0</v>
      </c>
      <c r="CD6434">
        <f t="shared" si="706"/>
        <v>0</v>
      </c>
      <c r="CG6434">
        <f ca="1">IFERROR(INDIRECT("IVA!X"&amp;MATCH(MID(COMPRAS!C6334,1,2)&amp;MID(COMPRAS!F6334,1,2)&amp;MID(COMPRAS!D6334,1,2),IVA!W:W,0)),"SIN COD.")</f>
        <v>0</v>
      </c>
      <c r="CH6434">
        <f ca="1">IFERROR(INDIRECT("IVA!Y"&amp;MATCH(MID(COMPRAS!C6334,1,2)&amp;MID(COMPRAS!F6334,1,2)&amp;MID(COMPRAS!D6334,1,2),IVA!W:W,0)),"SIN COD.")</f>
        <v>0</v>
      </c>
    </row>
    <row r="6435" spans="1:86" x14ac:dyDescent="0.25">
      <c r="A6435"/>
      <c r="B6435"/>
      <c r="D6435"/>
      <c r="AL6435">
        <f t="shared" si="700"/>
        <v>0</v>
      </c>
      <c r="AQ6435">
        <f t="shared" si="701"/>
        <v>0</v>
      </c>
      <c r="AR6435" t="str">
        <f>IFERROR(IF(OR(AP6435=338,AP6435=340,AP6435=341,AP6435=342,AP6435="342A",AP6435="342B"),PorcenRet(AP6435,AT6435,AU6435),INDEX(PORCENTAJEBUSCAR,MATCH(AP6435,CódigoRET,0),4)*1),"")</f>
        <v/>
      </c>
      <c r="AS6435">
        <f t="shared" si="702"/>
        <v>0</v>
      </c>
      <c r="BF6435" t="str">
        <f>IFERROR(IF(OR(BD6435=338,BD6435=340,BD6435=341,BD6435=342,BD6435="342A",BD6435="342B"),PorcenRet(BD6435,BH6435,BI6435),INDEX(PORCENTAJEBUSCAR,MATCH(BD6435,CódigoRET,0),4)*1),"")</f>
        <v/>
      </c>
      <c r="BG6435">
        <f t="shared" si="703"/>
        <v>0</v>
      </c>
      <c r="BO6435">
        <f t="shared" si="704"/>
        <v>0</v>
      </c>
      <c r="CC6435">
        <f t="shared" si="705"/>
        <v>0</v>
      </c>
      <c r="CD6435">
        <f t="shared" si="706"/>
        <v>0</v>
      </c>
      <c r="CG6435">
        <f ca="1">IFERROR(INDIRECT("IVA!X"&amp;MATCH(MID(COMPRAS!C6335,1,2)&amp;MID(COMPRAS!F6335,1,2)&amp;MID(COMPRAS!D6335,1,2),IVA!W:W,0)),"SIN COD.")</f>
        <v>0</v>
      </c>
      <c r="CH6435">
        <f ca="1">IFERROR(INDIRECT("IVA!Y"&amp;MATCH(MID(COMPRAS!C6335,1,2)&amp;MID(COMPRAS!F6335,1,2)&amp;MID(COMPRAS!D6335,1,2),IVA!W:W,0)),"SIN COD.")</f>
        <v>0</v>
      </c>
    </row>
    <row r="6436" spans="1:86" x14ac:dyDescent="0.25">
      <c r="A6436"/>
      <c r="B6436"/>
      <c r="D6436"/>
      <c r="AL6436">
        <f t="shared" si="700"/>
        <v>0</v>
      </c>
      <c r="AQ6436">
        <f t="shared" si="701"/>
        <v>0</v>
      </c>
      <c r="AR6436" t="str">
        <f>IFERROR(IF(OR(AP6436=338,AP6436=340,AP6436=341,AP6436=342,AP6436="342A",AP6436="342B"),PorcenRet(AP6436,AT6436,AU6436),INDEX(PORCENTAJEBUSCAR,MATCH(AP6436,CódigoRET,0),4)*1),"")</f>
        <v/>
      </c>
      <c r="AS6436">
        <f t="shared" si="702"/>
        <v>0</v>
      </c>
      <c r="BF6436" t="str">
        <f>IFERROR(IF(OR(BD6436=338,BD6436=340,BD6436=341,BD6436=342,BD6436="342A",BD6436="342B"),PorcenRet(BD6436,BH6436,BI6436),INDEX(PORCENTAJEBUSCAR,MATCH(BD6436,CódigoRET,0),4)*1),"")</f>
        <v/>
      </c>
      <c r="BG6436">
        <f t="shared" si="703"/>
        <v>0</v>
      </c>
      <c r="BO6436">
        <f t="shared" si="704"/>
        <v>0</v>
      </c>
      <c r="CC6436">
        <f t="shared" si="705"/>
        <v>0</v>
      </c>
      <c r="CD6436">
        <f t="shared" si="706"/>
        <v>0</v>
      </c>
      <c r="CG6436">
        <f ca="1">IFERROR(INDIRECT("IVA!X"&amp;MATCH(MID(COMPRAS!C6336,1,2)&amp;MID(COMPRAS!F6336,1,2)&amp;MID(COMPRAS!D6336,1,2),IVA!W:W,0)),"SIN COD.")</f>
        <v>0</v>
      </c>
      <c r="CH6436">
        <f ca="1">IFERROR(INDIRECT("IVA!Y"&amp;MATCH(MID(COMPRAS!C6336,1,2)&amp;MID(COMPRAS!F6336,1,2)&amp;MID(COMPRAS!D6336,1,2),IVA!W:W,0)),"SIN COD.")</f>
        <v>0</v>
      </c>
    </row>
    <row r="6437" spans="1:86" x14ac:dyDescent="0.25">
      <c r="A6437"/>
      <c r="B6437"/>
      <c r="D6437"/>
      <c r="AL6437">
        <f t="shared" si="700"/>
        <v>0</v>
      </c>
      <c r="AQ6437">
        <f t="shared" si="701"/>
        <v>0</v>
      </c>
      <c r="AR6437" t="str">
        <f>IFERROR(IF(OR(AP6437=338,AP6437=340,AP6437=341,AP6437=342,AP6437="342A",AP6437="342B"),PorcenRet(AP6437,AT6437,AU6437),INDEX(PORCENTAJEBUSCAR,MATCH(AP6437,CódigoRET,0),4)*1),"")</f>
        <v/>
      </c>
      <c r="AS6437">
        <f t="shared" si="702"/>
        <v>0</v>
      </c>
      <c r="BF6437" t="str">
        <f>IFERROR(IF(OR(BD6437=338,BD6437=340,BD6437=341,BD6437=342,BD6437="342A",BD6437="342B"),PorcenRet(BD6437,BH6437,BI6437),INDEX(PORCENTAJEBUSCAR,MATCH(BD6437,CódigoRET,0),4)*1),"")</f>
        <v/>
      </c>
      <c r="BG6437">
        <f t="shared" si="703"/>
        <v>0</v>
      </c>
      <c r="BO6437">
        <f t="shared" si="704"/>
        <v>0</v>
      </c>
      <c r="CC6437">
        <f t="shared" si="705"/>
        <v>0</v>
      </c>
      <c r="CD6437">
        <f t="shared" si="706"/>
        <v>0</v>
      </c>
      <c r="CG6437">
        <f ca="1">IFERROR(INDIRECT("IVA!X"&amp;MATCH(MID(COMPRAS!C6337,1,2)&amp;MID(COMPRAS!F6337,1,2)&amp;MID(COMPRAS!D6337,1,2),IVA!W:W,0)),"SIN COD.")</f>
        <v>0</v>
      </c>
      <c r="CH6437">
        <f ca="1">IFERROR(INDIRECT("IVA!Y"&amp;MATCH(MID(COMPRAS!C6337,1,2)&amp;MID(COMPRAS!F6337,1,2)&amp;MID(COMPRAS!D6337,1,2),IVA!W:W,0)),"SIN COD.")</f>
        <v>0</v>
      </c>
    </row>
    <row r="6438" spans="1:86" x14ac:dyDescent="0.25">
      <c r="A6438"/>
      <c r="B6438"/>
      <c r="D6438"/>
      <c r="AL6438">
        <f t="shared" si="700"/>
        <v>0</v>
      </c>
      <c r="AQ6438">
        <f t="shared" si="701"/>
        <v>0</v>
      </c>
      <c r="AR6438" t="str">
        <f>IFERROR(IF(OR(AP6438=338,AP6438=340,AP6438=341,AP6438=342,AP6438="342A",AP6438="342B"),PorcenRet(AP6438,AT6438,AU6438),INDEX(PORCENTAJEBUSCAR,MATCH(AP6438,CódigoRET,0),4)*1),"")</f>
        <v/>
      </c>
      <c r="AS6438">
        <f t="shared" si="702"/>
        <v>0</v>
      </c>
      <c r="BF6438" t="str">
        <f>IFERROR(IF(OR(BD6438=338,BD6438=340,BD6438=341,BD6438=342,BD6438="342A",BD6438="342B"),PorcenRet(BD6438,BH6438,BI6438),INDEX(PORCENTAJEBUSCAR,MATCH(BD6438,CódigoRET,0),4)*1),"")</f>
        <v/>
      </c>
      <c r="BG6438">
        <f t="shared" si="703"/>
        <v>0</v>
      </c>
      <c r="BO6438">
        <f t="shared" si="704"/>
        <v>0</v>
      </c>
      <c r="CC6438">
        <f t="shared" si="705"/>
        <v>0</v>
      </c>
      <c r="CD6438">
        <f t="shared" si="706"/>
        <v>0</v>
      </c>
      <c r="CG6438">
        <f ca="1">IFERROR(INDIRECT("IVA!X"&amp;MATCH(MID(COMPRAS!C6338,1,2)&amp;MID(COMPRAS!F6338,1,2)&amp;MID(COMPRAS!D6338,1,2),IVA!W:W,0)),"SIN COD.")</f>
        <v>0</v>
      </c>
      <c r="CH6438">
        <f ca="1">IFERROR(INDIRECT("IVA!Y"&amp;MATCH(MID(COMPRAS!C6338,1,2)&amp;MID(COMPRAS!F6338,1,2)&amp;MID(COMPRAS!D6338,1,2),IVA!W:W,0)),"SIN COD.")</f>
        <v>0</v>
      </c>
    </row>
    <row r="6439" spans="1:86" x14ac:dyDescent="0.25">
      <c r="A6439"/>
      <c r="B6439"/>
      <c r="D6439"/>
      <c r="AL6439">
        <f t="shared" si="700"/>
        <v>0</v>
      </c>
      <c r="AQ6439">
        <f t="shared" si="701"/>
        <v>0</v>
      </c>
      <c r="AR6439" t="str">
        <f>IFERROR(IF(OR(AP6439=338,AP6439=340,AP6439=341,AP6439=342,AP6439="342A",AP6439="342B"),PorcenRet(AP6439,AT6439,AU6439),INDEX(PORCENTAJEBUSCAR,MATCH(AP6439,CódigoRET,0),4)*1),"")</f>
        <v/>
      </c>
      <c r="AS6439">
        <f t="shared" si="702"/>
        <v>0</v>
      </c>
      <c r="BF6439" t="str">
        <f>IFERROR(IF(OR(BD6439=338,BD6439=340,BD6439=341,BD6439=342,BD6439="342A",BD6439="342B"),PorcenRet(BD6439,BH6439,BI6439),INDEX(PORCENTAJEBUSCAR,MATCH(BD6439,CódigoRET,0),4)*1),"")</f>
        <v/>
      </c>
      <c r="BG6439">
        <f t="shared" si="703"/>
        <v>0</v>
      </c>
      <c r="BO6439">
        <f t="shared" si="704"/>
        <v>0</v>
      </c>
      <c r="CC6439">
        <f t="shared" si="705"/>
        <v>0</v>
      </c>
      <c r="CD6439">
        <f t="shared" si="706"/>
        <v>0</v>
      </c>
      <c r="CG6439">
        <f ca="1">IFERROR(INDIRECT("IVA!X"&amp;MATCH(MID(COMPRAS!C6339,1,2)&amp;MID(COMPRAS!F6339,1,2)&amp;MID(COMPRAS!D6339,1,2),IVA!W:W,0)),"SIN COD.")</f>
        <v>0</v>
      </c>
      <c r="CH6439">
        <f ca="1">IFERROR(INDIRECT("IVA!Y"&amp;MATCH(MID(COMPRAS!C6339,1,2)&amp;MID(COMPRAS!F6339,1,2)&amp;MID(COMPRAS!D6339,1,2),IVA!W:W,0)),"SIN COD.")</f>
        <v>0</v>
      </c>
    </row>
    <row r="6440" spans="1:86" x14ac:dyDescent="0.25">
      <c r="A6440"/>
      <c r="B6440"/>
      <c r="D6440"/>
      <c r="AL6440">
        <f t="shared" si="700"/>
        <v>0</v>
      </c>
      <c r="AQ6440">
        <f t="shared" si="701"/>
        <v>0</v>
      </c>
      <c r="AR6440" t="str">
        <f>IFERROR(IF(OR(AP6440=338,AP6440=340,AP6440=341,AP6440=342,AP6440="342A",AP6440="342B"),PorcenRet(AP6440,AT6440,AU6440),INDEX(PORCENTAJEBUSCAR,MATCH(AP6440,CódigoRET,0),4)*1),"")</f>
        <v/>
      </c>
      <c r="AS6440">
        <f t="shared" si="702"/>
        <v>0</v>
      </c>
      <c r="BF6440" t="str">
        <f>IFERROR(IF(OR(BD6440=338,BD6440=340,BD6440=341,BD6440=342,BD6440="342A",BD6440="342B"),PorcenRet(BD6440,BH6440,BI6440),INDEX(PORCENTAJEBUSCAR,MATCH(BD6440,CódigoRET,0),4)*1),"")</f>
        <v/>
      </c>
      <c r="BG6440">
        <f t="shared" si="703"/>
        <v>0</v>
      </c>
      <c r="BO6440">
        <f t="shared" si="704"/>
        <v>0</v>
      </c>
      <c r="CC6440">
        <f t="shared" si="705"/>
        <v>0</v>
      </c>
      <c r="CD6440">
        <f t="shared" si="706"/>
        <v>0</v>
      </c>
      <c r="CG6440">
        <f ca="1">IFERROR(INDIRECT("IVA!X"&amp;MATCH(MID(COMPRAS!C6340,1,2)&amp;MID(COMPRAS!F6340,1,2)&amp;MID(COMPRAS!D6340,1,2),IVA!W:W,0)),"SIN COD.")</f>
        <v>0</v>
      </c>
      <c r="CH6440">
        <f ca="1">IFERROR(INDIRECT("IVA!Y"&amp;MATCH(MID(COMPRAS!C6340,1,2)&amp;MID(COMPRAS!F6340,1,2)&amp;MID(COMPRAS!D6340,1,2),IVA!W:W,0)),"SIN COD.")</f>
        <v>0</v>
      </c>
    </row>
    <row r="6441" spans="1:86" x14ac:dyDescent="0.25">
      <c r="A6441"/>
      <c r="B6441"/>
      <c r="D6441"/>
      <c r="AL6441">
        <f t="shared" si="700"/>
        <v>0</v>
      </c>
      <c r="AQ6441">
        <f t="shared" si="701"/>
        <v>0</v>
      </c>
      <c r="AR6441" t="str">
        <f>IFERROR(IF(OR(AP6441=338,AP6441=340,AP6441=341,AP6441=342,AP6441="342A",AP6441="342B"),PorcenRet(AP6441,AT6441,AU6441),INDEX(PORCENTAJEBUSCAR,MATCH(AP6441,CódigoRET,0),4)*1),"")</f>
        <v/>
      </c>
      <c r="AS6441">
        <f t="shared" si="702"/>
        <v>0</v>
      </c>
      <c r="BF6441" t="str">
        <f>IFERROR(IF(OR(BD6441=338,BD6441=340,BD6441=341,BD6441=342,BD6441="342A",BD6441="342B"),PorcenRet(BD6441,BH6441,BI6441),INDEX(PORCENTAJEBUSCAR,MATCH(BD6441,CódigoRET,0),4)*1),"")</f>
        <v/>
      </c>
      <c r="BG6441">
        <f t="shared" si="703"/>
        <v>0</v>
      </c>
      <c r="BO6441">
        <f t="shared" si="704"/>
        <v>0</v>
      </c>
      <c r="CC6441">
        <f t="shared" si="705"/>
        <v>0</v>
      </c>
      <c r="CD6441">
        <f t="shared" si="706"/>
        <v>0</v>
      </c>
      <c r="CG6441">
        <f ca="1">IFERROR(INDIRECT("IVA!X"&amp;MATCH(MID(COMPRAS!C6341,1,2)&amp;MID(COMPRAS!F6341,1,2)&amp;MID(COMPRAS!D6341,1,2),IVA!W:W,0)),"SIN COD.")</f>
        <v>0</v>
      </c>
      <c r="CH6441">
        <f ca="1">IFERROR(INDIRECT("IVA!Y"&amp;MATCH(MID(COMPRAS!C6341,1,2)&amp;MID(COMPRAS!F6341,1,2)&amp;MID(COMPRAS!D6341,1,2),IVA!W:W,0)),"SIN COD.")</f>
        <v>0</v>
      </c>
    </row>
    <row r="6442" spans="1:86" x14ac:dyDescent="0.25">
      <c r="A6442"/>
      <c r="B6442"/>
      <c r="D6442"/>
      <c r="AL6442">
        <f t="shared" si="700"/>
        <v>0</v>
      </c>
      <c r="AQ6442">
        <f t="shared" si="701"/>
        <v>0</v>
      </c>
      <c r="AR6442" t="str">
        <f>IFERROR(IF(OR(AP6442=338,AP6442=340,AP6442=341,AP6442=342,AP6442="342A",AP6442="342B"),PorcenRet(AP6442,AT6442,AU6442),INDEX(PORCENTAJEBUSCAR,MATCH(AP6442,CódigoRET,0),4)*1),"")</f>
        <v/>
      </c>
      <c r="AS6442">
        <f t="shared" si="702"/>
        <v>0</v>
      </c>
      <c r="BF6442" t="str">
        <f>IFERROR(IF(OR(BD6442=338,BD6442=340,BD6442=341,BD6442=342,BD6442="342A",BD6442="342B"),PorcenRet(BD6442,BH6442,BI6442),INDEX(PORCENTAJEBUSCAR,MATCH(BD6442,CódigoRET,0),4)*1),"")</f>
        <v/>
      </c>
      <c r="BG6442">
        <f t="shared" si="703"/>
        <v>0</v>
      </c>
      <c r="BO6442">
        <f t="shared" si="704"/>
        <v>0</v>
      </c>
      <c r="CC6442">
        <f t="shared" si="705"/>
        <v>0</v>
      </c>
      <c r="CD6442">
        <f t="shared" si="706"/>
        <v>0</v>
      </c>
      <c r="CG6442">
        <f ca="1">IFERROR(INDIRECT("IVA!X"&amp;MATCH(MID(COMPRAS!C6342,1,2)&amp;MID(COMPRAS!F6342,1,2)&amp;MID(COMPRAS!D6342,1,2),IVA!W:W,0)),"SIN COD.")</f>
        <v>0</v>
      </c>
      <c r="CH6442">
        <f ca="1">IFERROR(INDIRECT("IVA!Y"&amp;MATCH(MID(COMPRAS!C6342,1,2)&amp;MID(COMPRAS!F6342,1,2)&amp;MID(COMPRAS!D6342,1,2),IVA!W:W,0)),"SIN COD.")</f>
        <v>0</v>
      </c>
    </row>
    <row r="6443" spans="1:86" x14ac:dyDescent="0.25">
      <c r="A6443"/>
      <c r="B6443"/>
      <c r="D6443"/>
      <c r="AL6443">
        <f t="shared" si="700"/>
        <v>0</v>
      </c>
      <c r="AQ6443">
        <f t="shared" si="701"/>
        <v>0</v>
      </c>
      <c r="AR6443" t="str">
        <f>IFERROR(IF(OR(AP6443=338,AP6443=340,AP6443=341,AP6443=342,AP6443="342A",AP6443="342B"),PorcenRet(AP6443,AT6443,AU6443),INDEX(PORCENTAJEBUSCAR,MATCH(AP6443,CódigoRET,0),4)*1),"")</f>
        <v/>
      </c>
      <c r="AS6443">
        <f t="shared" si="702"/>
        <v>0</v>
      </c>
      <c r="BF6443" t="str">
        <f>IFERROR(IF(OR(BD6443=338,BD6443=340,BD6443=341,BD6443=342,BD6443="342A",BD6443="342B"),PorcenRet(BD6443,BH6443,BI6443),INDEX(PORCENTAJEBUSCAR,MATCH(BD6443,CódigoRET,0),4)*1),"")</f>
        <v/>
      </c>
      <c r="BG6443">
        <f t="shared" si="703"/>
        <v>0</v>
      </c>
      <c r="BO6443">
        <f t="shared" si="704"/>
        <v>0</v>
      </c>
      <c r="CC6443">
        <f t="shared" si="705"/>
        <v>0</v>
      </c>
      <c r="CD6443">
        <f t="shared" si="706"/>
        <v>0</v>
      </c>
      <c r="CG6443">
        <f ca="1">IFERROR(INDIRECT("IVA!X"&amp;MATCH(MID(COMPRAS!C6343,1,2)&amp;MID(COMPRAS!F6343,1,2)&amp;MID(COMPRAS!D6343,1,2),IVA!W:W,0)),"SIN COD.")</f>
        <v>0</v>
      </c>
      <c r="CH6443">
        <f ca="1">IFERROR(INDIRECT("IVA!Y"&amp;MATCH(MID(COMPRAS!C6343,1,2)&amp;MID(COMPRAS!F6343,1,2)&amp;MID(COMPRAS!D6343,1,2),IVA!W:W,0)),"SIN COD.")</f>
        <v>0</v>
      </c>
    </row>
    <row r="6444" spans="1:86" x14ac:dyDescent="0.25">
      <c r="A6444"/>
      <c r="B6444"/>
      <c r="D6444"/>
      <c r="AL6444">
        <f t="shared" si="700"/>
        <v>0</v>
      </c>
      <c r="AQ6444">
        <f t="shared" si="701"/>
        <v>0</v>
      </c>
      <c r="AR6444" t="str">
        <f>IFERROR(IF(OR(AP6444=338,AP6444=340,AP6444=341,AP6444=342,AP6444="342A",AP6444="342B"),PorcenRet(AP6444,AT6444,AU6444),INDEX(PORCENTAJEBUSCAR,MATCH(AP6444,CódigoRET,0),4)*1),"")</f>
        <v/>
      </c>
      <c r="AS6444">
        <f t="shared" si="702"/>
        <v>0</v>
      </c>
      <c r="BF6444" t="str">
        <f>IFERROR(IF(OR(BD6444=338,BD6444=340,BD6444=341,BD6444=342,BD6444="342A",BD6444="342B"),PorcenRet(BD6444,BH6444,BI6444),INDEX(PORCENTAJEBUSCAR,MATCH(BD6444,CódigoRET,0),4)*1),"")</f>
        <v/>
      </c>
      <c r="BG6444">
        <f t="shared" si="703"/>
        <v>0</v>
      </c>
      <c r="BO6444">
        <f t="shared" si="704"/>
        <v>0</v>
      </c>
      <c r="CC6444">
        <f t="shared" si="705"/>
        <v>0</v>
      </c>
      <c r="CD6444">
        <f t="shared" si="706"/>
        <v>0</v>
      </c>
      <c r="CG6444">
        <f ca="1">IFERROR(INDIRECT("IVA!X"&amp;MATCH(MID(COMPRAS!C6344,1,2)&amp;MID(COMPRAS!F6344,1,2)&amp;MID(COMPRAS!D6344,1,2),IVA!W:W,0)),"SIN COD.")</f>
        <v>0</v>
      </c>
      <c r="CH6444">
        <f ca="1">IFERROR(INDIRECT("IVA!Y"&amp;MATCH(MID(COMPRAS!C6344,1,2)&amp;MID(COMPRAS!F6344,1,2)&amp;MID(COMPRAS!D6344,1,2),IVA!W:W,0)),"SIN COD.")</f>
        <v>0</v>
      </c>
    </row>
    <row r="6445" spans="1:86" x14ac:dyDescent="0.25">
      <c r="A6445"/>
      <c r="B6445"/>
      <c r="D6445"/>
      <c r="AL6445">
        <f t="shared" si="700"/>
        <v>0</v>
      </c>
      <c r="AQ6445">
        <f t="shared" si="701"/>
        <v>0</v>
      </c>
      <c r="AR6445" t="str">
        <f>IFERROR(IF(OR(AP6445=338,AP6445=340,AP6445=341,AP6445=342,AP6445="342A",AP6445="342B"),PorcenRet(AP6445,AT6445,AU6445),INDEX(PORCENTAJEBUSCAR,MATCH(AP6445,CódigoRET,0),4)*1),"")</f>
        <v/>
      </c>
      <c r="AS6445">
        <f t="shared" si="702"/>
        <v>0</v>
      </c>
      <c r="BF6445" t="str">
        <f>IFERROR(IF(OR(BD6445=338,BD6445=340,BD6445=341,BD6445=342,BD6445="342A",BD6445="342B"),PorcenRet(BD6445,BH6445,BI6445),INDEX(PORCENTAJEBUSCAR,MATCH(BD6445,CódigoRET,0),4)*1),"")</f>
        <v/>
      </c>
      <c r="BG6445">
        <f t="shared" si="703"/>
        <v>0</v>
      </c>
      <c r="BO6445">
        <f t="shared" si="704"/>
        <v>0</v>
      </c>
      <c r="CC6445">
        <f t="shared" si="705"/>
        <v>0</v>
      </c>
      <c r="CD6445">
        <f t="shared" si="706"/>
        <v>0</v>
      </c>
      <c r="CG6445">
        <f ca="1">IFERROR(INDIRECT("IVA!X"&amp;MATCH(MID(COMPRAS!C6345,1,2)&amp;MID(COMPRAS!F6345,1,2)&amp;MID(COMPRAS!D6345,1,2),IVA!W:W,0)),"SIN COD.")</f>
        <v>0</v>
      </c>
      <c r="CH6445">
        <f ca="1">IFERROR(INDIRECT("IVA!Y"&amp;MATCH(MID(COMPRAS!C6345,1,2)&amp;MID(COMPRAS!F6345,1,2)&amp;MID(COMPRAS!D6345,1,2),IVA!W:W,0)),"SIN COD.")</f>
        <v>0</v>
      </c>
    </row>
    <row r="6446" spans="1:86" x14ac:dyDescent="0.25">
      <c r="A6446"/>
      <c r="B6446"/>
      <c r="D6446"/>
      <c r="AL6446">
        <f t="shared" si="700"/>
        <v>0</v>
      </c>
      <c r="AQ6446">
        <f t="shared" si="701"/>
        <v>0</v>
      </c>
      <c r="AR6446" t="str">
        <f>IFERROR(IF(OR(AP6446=338,AP6446=340,AP6446=341,AP6446=342,AP6446="342A",AP6446="342B"),PorcenRet(AP6446,AT6446,AU6446),INDEX(PORCENTAJEBUSCAR,MATCH(AP6446,CódigoRET,0),4)*1),"")</f>
        <v/>
      </c>
      <c r="AS6446">
        <f t="shared" si="702"/>
        <v>0</v>
      </c>
      <c r="BF6446" t="str">
        <f>IFERROR(IF(OR(BD6446=338,BD6446=340,BD6446=341,BD6446=342,BD6446="342A",BD6446="342B"),PorcenRet(BD6446,BH6446,BI6446),INDEX(PORCENTAJEBUSCAR,MATCH(BD6446,CódigoRET,0),4)*1),"")</f>
        <v/>
      </c>
      <c r="BG6446">
        <f t="shared" si="703"/>
        <v>0</v>
      </c>
      <c r="BO6446">
        <f t="shared" si="704"/>
        <v>0</v>
      </c>
      <c r="CC6446">
        <f t="shared" si="705"/>
        <v>0</v>
      </c>
      <c r="CD6446">
        <f t="shared" si="706"/>
        <v>0</v>
      </c>
      <c r="CG6446">
        <f ca="1">IFERROR(INDIRECT("IVA!X"&amp;MATCH(MID(COMPRAS!C6346,1,2)&amp;MID(COMPRAS!F6346,1,2)&amp;MID(COMPRAS!D6346,1,2),IVA!W:W,0)),"SIN COD.")</f>
        <v>0</v>
      </c>
      <c r="CH6446">
        <f ca="1">IFERROR(INDIRECT("IVA!Y"&amp;MATCH(MID(COMPRAS!C6346,1,2)&amp;MID(COMPRAS!F6346,1,2)&amp;MID(COMPRAS!D6346,1,2),IVA!W:W,0)),"SIN COD.")</f>
        <v>0</v>
      </c>
    </row>
    <row r="6447" spans="1:86" x14ac:dyDescent="0.25">
      <c r="A6447"/>
      <c r="B6447"/>
      <c r="D6447"/>
      <c r="AL6447">
        <f t="shared" si="700"/>
        <v>0</v>
      </c>
      <c r="AQ6447">
        <f t="shared" si="701"/>
        <v>0</v>
      </c>
      <c r="AR6447" t="str">
        <f>IFERROR(IF(OR(AP6447=338,AP6447=340,AP6447=341,AP6447=342,AP6447="342A",AP6447="342B"),PorcenRet(AP6447,AT6447,AU6447),INDEX(PORCENTAJEBUSCAR,MATCH(AP6447,CódigoRET,0),4)*1),"")</f>
        <v/>
      </c>
      <c r="AS6447">
        <f t="shared" si="702"/>
        <v>0</v>
      </c>
      <c r="BF6447" t="str">
        <f>IFERROR(IF(OR(BD6447=338,BD6447=340,BD6447=341,BD6447=342,BD6447="342A",BD6447="342B"),PorcenRet(BD6447,BH6447,BI6447),INDEX(PORCENTAJEBUSCAR,MATCH(BD6447,CódigoRET,0),4)*1),"")</f>
        <v/>
      </c>
      <c r="BG6447">
        <f t="shared" si="703"/>
        <v>0</v>
      </c>
      <c r="BO6447">
        <f t="shared" si="704"/>
        <v>0</v>
      </c>
      <c r="CC6447">
        <f t="shared" si="705"/>
        <v>0</v>
      </c>
      <c r="CD6447">
        <f t="shared" si="706"/>
        <v>0</v>
      </c>
      <c r="CG6447">
        <f ca="1">IFERROR(INDIRECT("IVA!X"&amp;MATCH(MID(COMPRAS!C6347,1,2)&amp;MID(COMPRAS!F6347,1,2)&amp;MID(COMPRAS!D6347,1,2),IVA!W:W,0)),"SIN COD.")</f>
        <v>0</v>
      </c>
      <c r="CH6447">
        <f ca="1">IFERROR(INDIRECT("IVA!Y"&amp;MATCH(MID(COMPRAS!C6347,1,2)&amp;MID(COMPRAS!F6347,1,2)&amp;MID(COMPRAS!D6347,1,2),IVA!W:W,0)),"SIN COD.")</f>
        <v>0</v>
      </c>
    </row>
    <row r="6448" spans="1:86" x14ac:dyDescent="0.25">
      <c r="A6448"/>
      <c r="B6448"/>
      <c r="D6448"/>
      <c r="AL6448">
        <f t="shared" si="700"/>
        <v>0</v>
      </c>
      <c r="AQ6448">
        <f t="shared" si="701"/>
        <v>0</v>
      </c>
      <c r="AR6448" t="str">
        <f>IFERROR(IF(OR(AP6448=338,AP6448=340,AP6448=341,AP6448=342,AP6448="342A",AP6448="342B"),PorcenRet(AP6448,AT6448,AU6448),INDEX(PORCENTAJEBUSCAR,MATCH(AP6448,CódigoRET,0),4)*1),"")</f>
        <v/>
      </c>
      <c r="AS6448">
        <f t="shared" si="702"/>
        <v>0</v>
      </c>
      <c r="BF6448" t="str">
        <f>IFERROR(IF(OR(BD6448=338,BD6448=340,BD6448=341,BD6448=342,BD6448="342A",BD6448="342B"),PorcenRet(BD6448,BH6448,BI6448),INDEX(PORCENTAJEBUSCAR,MATCH(BD6448,CódigoRET,0),4)*1),"")</f>
        <v/>
      </c>
      <c r="BG6448">
        <f t="shared" si="703"/>
        <v>0</v>
      </c>
      <c r="BO6448">
        <f t="shared" si="704"/>
        <v>0</v>
      </c>
      <c r="CC6448">
        <f t="shared" si="705"/>
        <v>0</v>
      </c>
      <c r="CD6448">
        <f t="shared" si="706"/>
        <v>0</v>
      </c>
      <c r="CG6448">
        <f ca="1">IFERROR(INDIRECT("IVA!X"&amp;MATCH(MID(COMPRAS!C6348,1,2)&amp;MID(COMPRAS!F6348,1,2)&amp;MID(COMPRAS!D6348,1,2),IVA!W:W,0)),"SIN COD.")</f>
        <v>0</v>
      </c>
      <c r="CH6448">
        <f ca="1">IFERROR(INDIRECT("IVA!Y"&amp;MATCH(MID(COMPRAS!C6348,1,2)&amp;MID(COMPRAS!F6348,1,2)&amp;MID(COMPRAS!D6348,1,2),IVA!W:W,0)),"SIN COD.")</f>
        <v>0</v>
      </c>
    </row>
    <row r="6449" spans="1:86" x14ac:dyDescent="0.25">
      <c r="A6449"/>
      <c r="B6449"/>
      <c r="D6449"/>
      <c r="AL6449">
        <f t="shared" si="700"/>
        <v>0</v>
      </c>
      <c r="AQ6449">
        <f t="shared" si="701"/>
        <v>0</v>
      </c>
      <c r="AR6449" t="str">
        <f>IFERROR(IF(OR(AP6449=338,AP6449=340,AP6449=341,AP6449=342,AP6449="342A",AP6449="342B"),PorcenRet(AP6449,AT6449,AU6449),INDEX(PORCENTAJEBUSCAR,MATCH(AP6449,CódigoRET,0),4)*1),"")</f>
        <v/>
      </c>
      <c r="AS6449">
        <f t="shared" si="702"/>
        <v>0</v>
      </c>
      <c r="BF6449" t="str">
        <f>IFERROR(IF(OR(BD6449=338,BD6449=340,BD6449=341,BD6449=342,BD6449="342A",BD6449="342B"),PorcenRet(BD6449,BH6449,BI6449),INDEX(PORCENTAJEBUSCAR,MATCH(BD6449,CódigoRET,0),4)*1),"")</f>
        <v/>
      </c>
      <c r="BG6449">
        <f t="shared" si="703"/>
        <v>0</v>
      </c>
      <c r="BO6449">
        <f t="shared" si="704"/>
        <v>0</v>
      </c>
      <c r="CC6449">
        <f t="shared" si="705"/>
        <v>0</v>
      </c>
      <c r="CD6449">
        <f t="shared" si="706"/>
        <v>0</v>
      </c>
      <c r="CG6449">
        <f ca="1">IFERROR(INDIRECT("IVA!X"&amp;MATCH(MID(COMPRAS!C6349,1,2)&amp;MID(COMPRAS!F6349,1,2)&amp;MID(COMPRAS!D6349,1,2),IVA!W:W,0)),"SIN COD.")</f>
        <v>0</v>
      </c>
      <c r="CH6449">
        <f ca="1">IFERROR(INDIRECT("IVA!Y"&amp;MATCH(MID(COMPRAS!C6349,1,2)&amp;MID(COMPRAS!F6349,1,2)&amp;MID(COMPRAS!D6349,1,2),IVA!W:W,0)),"SIN COD.")</f>
        <v>0</v>
      </c>
    </row>
    <row r="6450" spans="1:86" x14ac:dyDescent="0.25">
      <c r="A6450"/>
      <c r="B6450"/>
      <c r="D6450"/>
      <c r="AL6450">
        <f t="shared" si="700"/>
        <v>0</v>
      </c>
      <c r="AQ6450">
        <f t="shared" si="701"/>
        <v>0</v>
      </c>
      <c r="AR6450" t="str">
        <f>IFERROR(IF(OR(AP6450=338,AP6450=340,AP6450=341,AP6450=342,AP6450="342A",AP6450="342B"),PorcenRet(AP6450,AT6450,AU6450),INDEX(PORCENTAJEBUSCAR,MATCH(AP6450,CódigoRET,0),4)*1),"")</f>
        <v/>
      </c>
      <c r="AS6450">
        <f t="shared" si="702"/>
        <v>0</v>
      </c>
      <c r="BF6450" t="str">
        <f>IFERROR(IF(OR(BD6450=338,BD6450=340,BD6450=341,BD6450=342,BD6450="342A",BD6450="342B"),PorcenRet(BD6450,BH6450,BI6450),INDEX(PORCENTAJEBUSCAR,MATCH(BD6450,CódigoRET,0),4)*1),"")</f>
        <v/>
      </c>
      <c r="BG6450">
        <f t="shared" si="703"/>
        <v>0</v>
      </c>
      <c r="BO6450">
        <f t="shared" si="704"/>
        <v>0</v>
      </c>
      <c r="CC6450">
        <f t="shared" si="705"/>
        <v>0</v>
      </c>
      <c r="CD6450">
        <f t="shared" si="706"/>
        <v>0</v>
      </c>
      <c r="CG6450">
        <f ca="1">IFERROR(INDIRECT("IVA!X"&amp;MATCH(MID(COMPRAS!C6350,1,2)&amp;MID(COMPRAS!F6350,1,2)&amp;MID(COMPRAS!D6350,1,2),IVA!W:W,0)),"SIN COD.")</f>
        <v>0</v>
      </c>
      <c r="CH6450">
        <f ca="1">IFERROR(INDIRECT("IVA!Y"&amp;MATCH(MID(COMPRAS!C6350,1,2)&amp;MID(COMPRAS!F6350,1,2)&amp;MID(COMPRAS!D6350,1,2),IVA!W:W,0)),"SIN COD.")</f>
        <v>0</v>
      </c>
    </row>
    <row r="6451" spans="1:86" x14ac:dyDescent="0.25">
      <c r="A6451"/>
      <c r="B6451"/>
      <c r="D6451"/>
      <c r="AL6451">
        <f t="shared" si="700"/>
        <v>0</v>
      </c>
      <c r="AQ6451">
        <f t="shared" si="701"/>
        <v>0</v>
      </c>
      <c r="AR6451" t="str">
        <f>IFERROR(IF(OR(AP6451=338,AP6451=340,AP6451=341,AP6451=342,AP6451="342A",AP6451="342B"),PorcenRet(AP6451,AT6451,AU6451),INDEX(PORCENTAJEBUSCAR,MATCH(AP6451,CódigoRET,0),4)*1),"")</f>
        <v/>
      </c>
      <c r="AS6451">
        <f t="shared" si="702"/>
        <v>0</v>
      </c>
      <c r="BF6451" t="str">
        <f>IFERROR(IF(OR(BD6451=338,BD6451=340,BD6451=341,BD6451=342,BD6451="342A",BD6451="342B"),PorcenRet(BD6451,BH6451,BI6451),INDEX(PORCENTAJEBUSCAR,MATCH(BD6451,CódigoRET,0),4)*1),"")</f>
        <v/>
      </c>
      <c r="BG6451">
        <f t="shared" si="703"/>
        <v>0</v>
      </c>
      <c r="BO6451">
        <f t="shared" si="704"/>
        <v>0</v>
      </c>
      <c r="CC6451">
        <f t="shared" si="705"/>
        <v>0</v>
      </c>
      <c r="CD6451">
        <f t="shared" si="706"/>
        <v>0</v>
      </c>
      <c r="CG6451">
        <f ca="1">IFERROR(INDIRECT("IVA!X"&amp;MATCH(MID(COMPRAS!C6351,1,2)&amp;MID(COMPRAS!F6351,1,2)&amp;MID(COMPRAS!D6351,1,2),IVA!W:W,0)),"SIN COD.")</f>
        <v>0</v>
      </c>
      <c r="CH6451">
        <f ca="1">IFERROR(INDIRECT("IVA!Y"&amp;MATCH(MID(COMPRAS!C6351,1,2)&amp;MID(COMPRAS!F6351,1,2)&amp;MID(COMPRAS!D6351,1,2),IVA!W:W,0)),"SIN COD.")</f>
        <v>0</v>
      </c>
    </row>
    <row r="6452" spans="1:86" x14ac:dyDescent="0.25">
      <c r="A6452"/>
      <c r="B6452"/>
      <c r="D6452"/>
      <c r="AL6452">
        <f t="shared" si="700"/>
        <v>0</v>
      </c>
      <c r="AQ6452">
        <f t="shared" si="701"/>
        <v>0</v>
      </c>
      <c r="AR6452" t="str">
        <f>IFERROR(IF(OR(AP6452=338,AP6452=340,AP6452=341,AP6452=342,AP6452="342A",AP6452="342B"),PorcenRet(AP6452,AT6452,AU6452),INDEX(PORCENTAJEBUSCAR,MATCH(AP6452,CódigoRET,0),4)*1),"")</f>
        <v/>
      </c>
      <c r="AS6452">
        <f t="shared" si="702"/>
        <v>0</v>
      </c>
      <c r="BF6452" t="str">
        <f>IFERROR(IF(OR(BD6452=338,BD6452=340,BD6452=341,BD6452=342,BD6452="342A",BD6452="342B"),PorcenRet(BD6452,BH6452,BI6452),INDEX(PORCENTAJEBUSCAR,MATCH(BD6452,CódigoRET,0),4)*1),"")</f>
        <v/>
      </c>
      <c r="BG6452">
        <f t="shared" si="703"/>
        <v>0</v>
      </c>
      <c r="BO6452">
        <f t="shared" si="704"/>
        <v>0</v>
      </c>
      <c r="CC6452">
        <f t="shared" si="705"/>
        <v>0</v>
      </c>
      <c r="CD6452">
        <f t="shared" si="706"/>
        <v>0</v>
      </c>
      <c r="CG6452">
        <f ca="1">IFERROR(INDIRECT("IVA!X"&amp;MATCH(MID(COMPRAS!C6352,1,2)&amp;MID(COMPRAS!F6352,1,2)&amp;MID(COMPRAS!D6352,1,2),IVA!W:W,0)),"SIN COD.")</f>
        <v>0</v>
      </c>
      <c r="CH6452">
        <f ca="1">IFERROR(INDIRECT("IVA!Y"&amp;MATCH(MID(COMPRAS!C6352,1,2)&amp;MID(COMPRAS!F6352,1,2)&amp;MID(COMPRAS!D6352,1,2),IVA!W:W,0)),"SIN COD.")</f>
        <v>0</v>
      </c>
    </row>
    <row r="6453" spans="1:86" x14ac:dyDescent="0.25">
      <c r="A6453"/>
      <c r="B6453"/>
      <c r="D6453"/>
      <c r="AL6453">
        <f t="shared" si="700"/>
        <v>0</v>
      </c>
      <c r="AQ6453">
        <f t="shared" si="701"/>
        <v>0</v>
      </c>
      <c r="AR6453" t="str">
        <f>IFERROR(IF(OR(AP6453=338,AP6453=340,AP6453=341,AP6453=342,AP6453="342A",AP6453="342B"),PorcenRet(AP6453,AT6453,AU6453),INDEX(PORCENTAJEBUSCAR,MATCH(AP6453,CódigoRET,0),4)*1),"")</f>
        <v/>
      </c>
      <c r="AS6453">
        <f t="shared" si="702"/>
        <v>0</v>
      </c>
      <c r="BF6453" t="str">
        <f>IFERROR(IF(OR(BD6453=338,BD6453=340,BD6453=341,BD6453=342,BD6453="342A",BD6453="342B"),PorcenRet(BD6453,BH6453,BI6453),INDEX(PORCENTAJEBUSCAR,MATCH(BD6453,CódigoRET,0),4)*1),"")</f>
        <v/>
      </c>
      <c r="BG6453">
        <f t="shared" si="703"/>
        <v>0</v>
      </c>
      <c r="BO6453">
        <f t="shared" si="704"/>
        <v>0</v>
      </c>
      <c r="CC6453">
        <f t="shared" si="705"/>
        <v>0</v>
      </c>
      <c r="CD6453">
        <f t="shared" si="706"/>
        <v>0</v>
      </c>
      <c r="CG6453">
        <f ca="1">IFERROR(INDIRECT("IVA!X"&amp;MATCH(MID(COMPRAS!C6353,1,2)&amp;MID(COMPRAS!F6353,1,2)&amp;MID(COMPRAS!D6353,1,2),IVA!W:W,0)),"SIN COD.")</f>
        <v>0</v>
      </c>
      <c r="CH6453">
        <f ca="1">IFERROR(INDIRECT("IVA!Y"&amp;MATCH(MID(COMPRAS!C6353,1,2)&amp;MID(COMPRAS!F6353,1,2)&amp;MID(COMPRAS!D6353,1,2),IVA!W:W,0)),"SIN COD.")</f>
        <v>0</v>
      </c>
    </row>
    <row r="6454" spans="1:86" x14ac:dyDescent="0.25">
      <c r="A6454"/>
      <c r="B6454"/>
      <c r="D6454"/>
      <c r="AL6454">
        <f t="shared" si="700"/>
        <v>0</v>
      </c>
      <c r="AQ6454">
        <f t="shared" si="701"/>
        <v>0</v>
      </c>
      <c r="AR6454" t="str">
        <f>IFERROR(IF(OR(AP6454=338,AP6454=340,AP6454=341,AP6454=342,AP6454="342A",AP6454="342B"),PorcenRet(AP6454,AT6454,AU6454),INDEX(PORCENTAJEBUSCAR,MATCH(AP6454,CódigoRET,0),4)*1),"")</f>
        <v/>
      </c>
      <c r="AS6454">
        <f t="shared" si="702"/>
        <v>0</v>
      </c>
      <c r="BF6454" t="str">
        <f>IFERROR(IF(OR(BD6454=338,BD6454=340,BD6454=341,BD6454=342,BD6454="342A",BD6454="342B"),PorcenRet(BD6454,BH6454,BI6454),INDEX(PORCENTAJEBUSCAR,MATCH(BD6454,CódigoRET,0),4)*1),"")</f>
        <v/>
      </c>
      <c r="BG6454">
        <f t="shared" si="703"/>
        <v>0</v>
      </c>
      <c r="BO6454">
        <f t="shared" si="704"/>
        <v>0</v>
      </c>
      <c r="CC6454">
        <f t="shared" si="705"/>
        <v>0</v>
      </c>
      <c r="CD6454">
        <f t="shared" si="706"/>
        <v>0</v>
      </c>
      <c r="CG6454">
        <f ca="1">IFERROR(INDIRECT("IVA!X"&amp;MATCH(MID(COMPRAS!C6354,1,2)&amp;MID(COMPRAS!F6354,1,2)&amp;MID(COMPRAS!D6354,1,2),IVA!W:W,0)),"SIN COD.")</f>
        <v>0</v>
      </c>
      <c r="CH6454">
        <f ca="1">IFERROR(INDIRECT("IVA!Y"&amp;MATCH(MID(COMPRAS!C6354,1,2)&amp;MID(COMPRAS!F6354,1,2)&amp;MID(COMPRAS!D6354,1,2),IVA!W:W,0)),"SIN COD.")</f>
        <v>0</v>
      </c>
    </row>
    <row r="6455" spans="1:86" x14ac:dyDescent="0.25">
      <c r="A6455"/>
      <c r="B6455"/>
      <c r="D6455"/>
      <c r="AL6455">
        <f t="shared" si="700"/>
        <v>0</v>
      </c>
      <c r="AQ6455">
        <f t="shared" si="701"/>
        <v>0</v>
      </c>
      <c r="AR6455" t="str">
        <f>IFERROR(IF(OR(AP6455=338,AP6455=340,AP6455=341,AP6455=342,AP6455="342A",AP6455="342B"),PorcenRet(AP6455,AT6455,AU6455),INDEX(PORCENTAJEBUSCAR,MATCH(AP6455,CódigoRET,0),4)*1),"")</f>
        <v/>
      </c>
      <c r="AS6455">
        <f t="shared" si="702"/>
        <v>0</v>
      </c>
      <c r="BF6455" t="str">
        <f>IFERROR(IF(OR(BD6455=338,BD6455=340,BD6455=341,BD6455=342,BD6455="342A",BD6455="342B"),PorcenRet(BD6455,BH6455,BI6455),INDEX(PORCENTAJEBUSCAR,MATCH(BD6455,CódigoRET,0),4)*1),"")</f>
        <v/>
      </c>
      <c r="BG6455">
        <f t="shared" si="703"/>
        <v>0</v>
      </c>
      <c r="BO6455">
        <f t="shared" si="704"/>
        <v>0</v>
      </c>
      <c r="CC6455">
        <f t="shared" si="705"/>
        <v>0</v>
      </c>
      <c r="CD6455">
        <f t="shared" si="706"/>
        <v>0</v>
      </c>
      <c r="CG6455">
        <f ca="1">IFERROR(INDIRECT("IVA!X"&amp;MATCH(MID(COMPRAS!C6355,1,2)&amp;MID(COMPRAS!F6355,1,2)&amp;MID(COMPRAS!D6355,1,2),IVA!W:W,0)),"SIN COD.")</f>
        <v>0</v>
      </c>
      <c r="CH6455">
        <f ca="1">IFERROR(INDIRECT("IVA!Y"&amp;MATCH(MID(COMPRAS!C6355,1,2)&amp;MID(COMPRAS!F6355,1,2)&amp;MID(COMPRAS!D6355,1,2),IVA!W:W,0)),"SIN COD.")</f>
        <v>0</v>
      </c>
    </row>
    <row r="6456" spans="1:86" x14ac:dyDescent="0.25">
      <c r="A6456"/>
      <c r="B6456"/>
      <c r="D6456"/>
      <c r="AL6456">
        <f t="shared" si="700"/>
        <v>0</v>
      </c>
      <c r="AQ6456">
        <f t="shared" si="701"/>
        <v>0</v>
      </c>
      <c r="AR6456" t="str">
        <f>IFERROR(IF(OR(AP6456=338,AP6456=340,AP6456=341,AP6456=342,AP6456="342A",AP6456="342B"),PorcenRet(AP6456,AT6456,AU6456),INDEX(PORCENTAJEBUSCAR,MATCH(AP6456,CódigoRET,0),4)*1),"")</f>
        <v/>
      </c>
      <c r="AS6456">
        <f t="shared" si="702"/>
        <v>0</v>
      </c>
      <c r="BF6456" t="str">
        <f>IFERROR(IF(OR(BD6456=338,BD6456=340,BD6456=341,BD6456=342,BD6456="342A",BD6456="342B"),PorcenRet(BD6456,BH6456,BI6456),INDEX(PORCENTAJEBUSCAR,MATCH(BD6456,CódigoRET,0),4)*1),"")</f>
        <v/>
      </c>
      <c r="BG6456">
        <f t="shared" si="703"/>
        <v>0</v>
      </c>
      <c r="BO6456">
        <f t="shared" si="704"/>
        <v>0</v>
      </c>
      <c r="CC6456">
        <f t="shared" si="705"/>
        <v>0</v>
      </c>
      <c r="CD6456">
        <f t="shared" si="706"/>
        <v>0</v>
      </c>
      <c r="CG6456">
        <f ca="1">IFERROR(INDIRECT("IVA!X"&amp;MATCH(MID(COMPRAS!C6356,1,2)&amp;MID(COMPRAS!F6356,1,2)&amp;MID(COMPRAS!D6356,1,2),IVA!W:W,0)),"SIN COD.")</f>
        <v>0</v>
      </c>
      <c r="CH6456">
        <f ca="1">IFERROR(INDIRECT("IVA!Y"&amp;MATCH(MID(COMPRAS!C6356,1,2)&amp;MID(COMPRAS!F6356,1,2)&amp;MID(COMPRAS!D6356,1,2),IVA!W:W,0)),"SIN COD.")</f>
        <v>0</v>
      </c>
    </row>
    <row r="6457" spans="1:86" x14ac:dyDescent="0.25">
      <c r="A6457"/>
      <c r="B6457"/>
      <c r="D6457"/>
      <c r="AL6457">
        <f t="shared" si="700"/>
        <v>0</v>
      </c>
      <c r="AQ6457">
        <f t="shared" si="701"/>
        <v>0</v>
      </c>
      <c r="AR6457" t="str">
        <f>IFERROR(IF(OR(AP6457=338,AP6457=340,AP6457=341,AP6457=342,AP6457="342A",AP6457="342B"),PorcenRet(AP6457,AT6457,AU6457),INDEX(PORCENTAJEBUSCAR,MATCH(AP6457,CódigoRET,0),4)*1),"")</f>
        <v/>
      </c>
      <c r="AS6457">
        <f t="shared" si="702"/>
        <v>0</v>
      </c>
      <c r="BF6457" t="str">
        <f>IFERROR(IF(OR(BD6457=338,BD6457=340,BD6457=341,BD6457=342,BD6457="342A",BD6457="342B"),PorcenRet(BD6457,BH6457,BI6457),INDEX(PORCENTAJEBUSCAR,MATCH(BD6457,CódigoRET,0),4)*1),"")</f>
        <v/>
      </c>
      <c r="BG6457">
        <f t="shared" si="703"/>
        <v>0</v>
      </c>
      <c r="BO6457">
        <f t="shared" si="704"/>
        <v>0</v>
      </c>
      <c r="CC6457">
        <f t="shared" si="705"/>
        <v>0</v>
      </c>
      <c r="CD6457">
        <f t="shared" si="706"/>
        <v>0</v>
      </c>
      <c r="CG6457">
        <f ca="1">IFERROR(INDIRECT("IVA!X"&amp;MATCH(MID(COMPRAS!C6357,1,2)&amp;MID(COMPRAS!F6357,1,2)&amp;MID(COMPRAS!D6357,1,2),IVA!W:W,0)),"SIN COD.")</f>
        <v>0</v>
      </c>
      <c r="CH6457">
        <f ca="1">IFERROR(INDIRECT("IVA!Y"&amp;MATCH(MID(COMPRAS!C6357,1,2)&amp;MID(COMPRAS!F6357,1,2)&amp;MID(COMPRAS!D6357,1,2),IVA!W:W,0)),"SIN COD.")</f>
        <v>0</v>
      </c>
    </row>
    <row r="6458" spans="1:86" x14ac:dyDescent="0.25">
      <c r="A6458"/>
      <c r="B6458"/>
      <c r="D6458"/>
      <c r="AL6458">
        <f t="shared" si="700"/>
        <v>0</v>
      </c>
      <c r="AQ6458">
        <f t="shared" si="701"/>
        <v>0</v>
      </c>
      <c r="AR6458" t="str">
        <f>IFERROR(IF(OR(AP6458=338,AP6458=340,AP6458=341,AP6458=342,AP6458="342A",AP6458="342B"),PorcenRet(AP6458,AT6458,AU6458),INDEX(PORCENTAJEBUSCAR,MATCH(AP6458,CódigoRET,0),4)*1),"")</f>
        <v/>
      </c>
      <c r="AS6458">
        <f t="shared" si="702"/>
        <v>0</v>
      </c>
      <c r="BF6458" t="str">
        <f>IFERROR(IF(OR(BD6458=338,BD6458=340,BD6458=341,BD6458=342,BD6458="342A",BD6458="342B"),PorcenRet(BD6458,BH6458,BI6458),INDEX(PORCENTAJEBUSCAR,MATCH(BD6458,CódigoRET,0),4)*1),"")</f>
        <v/>
      </c>
      <c r="BG6458">
        <f t="shared" si="703"/>
        <v>0</v>
      </c>
      <c r="BO6458">
        <f t="shared" si="704"/>
        <v>0</v>
      </c>
      <c r="CC6458">
        <f t="shared" si="705"/>
        <v>0</v>
      </c>
      <c r="CD6458">
        <f t="shared" si="706"/>
        <v>0</v>
      </c>
      <c r="CG6458">
        <f ca="1">IFERROR(INDIRECT("IVA!X"&amp;MATCH(MID(COMPRAS!C6358,1,2)&amp;MID(COMPRAS!F6358,1,2)&amp;MID(COMPRAS!D6358,1,2),IVA!W:W,0)),"SIN COD.")</f>
        <v>0</v>
      </c>
      <c r="CH6458">
        <f ca="1">IFERROR(INDIRECT("IVA!Y"&amp;MATCH(MID(COMPRAS!C6358,1,2)&amp;MID(COMPRAS!F6358,1,2)&amp;MID(COMPRAS!D6358,1,2),IVA!W:W,0)),"SIN COD.")</f>
        <v>0</v>
      </c>
    </row>
    <row r="6459" spans="1:86" x14ac:dyDescent="0.25">
      <c r="A6459"/>
      <c r="B6459"/>
      <c r="D6459"/>
      <c r="AL6459">
        <f t="shared" si="700"/>
        <v>0</v>
      </c>
      <c r="AQ6459">
        <f t="shared" si="701"/>
        <v>0</v>
      </c>
      <c r="AR6459" t="str">
        <f>IFERROR(IF(OR(AP6459=338,AP6459=340,AP6459=341,AP6459=342,AP6459="342A",AP6459="342B"),PorcenRet(AP6459,AT6459,AU6459),INDEX(PORCENTAJEBUSCAR,MATCH(AP6459,CódigoRET,0),4)*1),"")</f>
        <v/>
      </c>
      <c r="AS6459">
        <f t="shared" si="702"/>
        <v>0</v>
      </c>
      <c r="BF6459" t="str">
        <f>IFERROR(IF(OR(BD6459=338,BD6459=340,BD6459=341,BD6459=342,BD6459="342A",BD6459="342B"),PorcenRet(BD6459,BH6459,BI6459),INDEX(PORCENTAJEBUSCAR,MATCH(BD6459,CódigoRET,0),4)*1),"")</f>
        <v/>
      </c>
      <c r="BG6459">
        <f t="shared" si="703"/>
        <v>0</v>
      </c>
      <c r="BO6459">
        <f t="shared" si="704"/>
        <v>0</v>
      </c>
      <c r="CC6459">
        <f t="shared" si="705"/>
        <v>0</v>
      </c>
      <c r="CD6459">
        <f t="shared" si="706"/>
        <v>0</v>
      </c>
      <c r="CG6459">
        <f ca="1">IFERROR(INDIRECT("IVA!X"&amp;MATCH(MID(COMPRAS!C6359,1,2)&amp;MID(COMPRAS!F6359,1,2)&amp;MID(COMPRAS!D6359,1,2),IVA!W:W,0)),"SIN COD.")</f>
        <v>0</v>
      </c>
      <c r="CH6459">
        <f ca="1">IFERROR(INDIRECT("IVA!Y"&amp;MATCH(MID(COMPRAS!C6359,1,2)&amp;MID(COMPRAS!F6359,1,2)&amp;MID(COMPRAS!D6359,1,2),IVA!W:W,0)),"SIN COD.")</f>
        <v>0</v>
      </c>
    </row>
    <row r="6460" spans="1:86" x14ac:dyDescent="0.25">
      <c r="A6460"/>
      <c r="B6460"/>
      <c r="D6460"/>
      <c r="AL6460">
        <f t="shared" si="700"/>
        <v>0</v>
      </c>
      <c r="AQ6460">
        <f t="shared" si="701"/>
        <v>0</v>
      </c>
      <c r="AR6460" t="str">
        <f>IFERROR(IF(OR(AP6460=338,AP6460=340,AP6460=341,AP6460=342,AP6460="342A",AP6460="342B"),PorcenRet(AP6460,AT6460,AU6460),INDEX(PORCENTAJEBUSCAR,MATCH(AP6460,CódigoRET,0),4)*1),"")</f>
        <v/>
      </c>
      <c r="AS6460">
        <f t="shared" si="702"/>
        <v>0</v>
      </c>
      <c r="BF6460" t="str">
        <f>IFERROR(IF(OR(BD6460=338,BD6460=340,BD6460=341,BD6460=342,BD6460="342A",BD6460="342B"),PorcenRet(BD6460,BH6460,BI6460),INDEX(PORCENTAJEBUSCAR,MATCH(BD6460,CódigoRET,0),4)*1),"")</f>
        <v/>
      </c>
      <c r="BG6460">
        <f t="shared" si="703"/>
        <v>0</v>
      </c>
      <c r="BO6460">
        <f t="shared" si="704"/>
        <v>0</v>
      </c>
      <c r="CC6460">
        <f t="shared" si="705"/>
        <v>0</v>
      </c>
      <c r="CD6460">
        <f t="shared" si="706"/>
        <v>0</v>
      </c>
      <c r="CG6460">
        <f ca="1">IFERROR(INDIRECT("IVA!X"&amp;MATCH(MID(COMPRAS!C6360,1,2)&amp;MID(COMPRAS!F6360,1,2)&amp;MID(COMPRAS!D6360,1,2),IVA!W:W,0)),"SIN COD.")</f>
        <v>0</v>
      </c>
      <c r="CH6460">
        <f ca="1">IFERROR(INDIRECT("IVA!Y"&amp;MATCH(MID(COMPRAS!C6360,1,2)&amp;MID(COMPRAS!F6360,1,2)&amp;MID(COMPRAS!D6360,1,2),IVA!W:W,0)),"SIN COD.")</f>
        <v>0</v>
      </c>
    </row>
    <row r="6461" spans="1:86" x14ac:dyDescent="0.25">
      <c r="A6461"/>
      <c r="B6461"/>
      <c r="D6461"/>
      <c r="AL6461">
        <f t="shared" si="700"/>
        <v>0</v>
      </c>
      <c r="AQ6461">
        <f t="shared" si="701"/>
        <v>0</v>
      </c>
      <c r="AR6461" t="str">
        <f>IFERROR(IF(OR(AP6461=338,AP6461=340,AP6461=341,AP6461=342,AP6461="342A",AP6461="342B"),PorcenRet(AP6461,AT6461,AU6461),INDEX(PORCENTAJEBUSCAR,MATCH(AP6461,CódigoRET,0),4)*1),"")</f>
        <v/>
      </c>
      <c r="AS6461">
        <f t="shared" si="702"/>
        <v>0</v>
      </c>
      <c r="BF6461" t="str">
        <f>IFERROR(IF(OR(BD6461=338,BD6461=340,BD6461=341,BD6461=342,BD6461="342A",BD6461="342B"),PorcenRet(BD6461,BH6461,BI6461),INDEX(PORCENTAJEBUSCAR,MATCH(BD6461,CódigoRET,0),4)*1),"")</f>
        <v/>
      </c>
      <c r="BG6461">
        <f t="shared" si="703"/>
        <v>0</v>
      </c>
      <c r="BO6461">
        <f t="shared" si="704"/>
        <v>0</v>
      </c>
      <c r="CC6461">
        <f t="shared" si="705"/>
        <v>0</v>
      </c>
      <c r="CD6461">
        <f t="shared" si="706"/>
        <v>0</v>
      </c>
      <c r="CG6461">
        <f ca="1">IFERROR(INDIRECT("IVA!X"&amp;MATCH(MID(COMPRAS!C6361,1,2)&amp;MID(COMPRAS!F6361,1,2)&amp;MID(COMPRAS!D6361,1,2),IVA!W:W,0)),"SIN COD.")</f>
        <v>0</v>
      </c>
      <c r="CH6461">
        <f ca="1">IFERROR(INDIRECT("IVA!Y"&amp;MATCH(MID(COMPRAS!C6361,1,2)&amp;MID(COMPRAS!F6361,1,2)&amp;MID(COMPRAS!D6361,1,2),IVA!W:W,0)),"SIN COD.")</f>
        <v>0</v>
      </c>
    </row>
    <row r="6462" spans="1:86" x14ac:dyDescent="0.25">
      <c r="A6462"/>
      <c r="B6462"/>
      <c r="D6462"/>
      <c r="AL6462">
        <f t="shared" si="700"/>
        <v>0</v>
      </c>
      <c r="AQ6462">
        <f t="shared" si="701"/>
        <v>0</v>
      </c>
      <c r="AR6462" t="str">
        <f>IFERROR(IF(OR(AP6462=338,AP6462=340,AP6462=341,AP6462=342,AP6462="342A",AP6462="342B"),PorcenRet(AP6462,AT6462,AU6462),INDEX(PORCENTAJEBUSCAR,MATCH(AP6462,CódigoRET,0),4)*1),"")</f>
        <v/>
      </c>
      <c r="AS6462">
        <f t="shared" si="702"/>
        <v>0</v>
      </c>
      <c r="BF6462" t="str">
        <f>IFERROR(IF(OR(BD6462=338,BD6462=340,BD6462=341,BD6462=342,BD6462="342A",BD6462="342B"),PorcenRet(BD6462,BH6462,BI6462),INDEX(PORCENTAJEBUSCAR,MATCH(BD6462,CódigoRET,0),4)*1),"")</f>
        <v/>
      </c>
      <c r="BG6462">
        <f t="shared" si="703"/>
        <v>0</v>
      </c>
      <c r="BO6462">
        <f t="shared" si="704"/>
        <v>0</v>
      </c>
      <c r="CC6462">
        <f t="shared" si="705"/>
        <v>0</v>
      </c>
      <c r="CD6462">
        <f t="shared" si="706"/>
        <v>0</v>
      </c>
      <c r="CG6462">
        <f ca="1">IFERROR(INDIRECT("IVA!X"&amp;MATCH(MID(COMPRAS!C6362,1,2)&amp;MID(COMPRAS!F6362,1,2)&amp;MID(COMPRAS!D6362,1,2),IVA!W:W,0)),"SIN COD.")</f>
        <v>0</v>
      </c>
      <c r="CH6462">
        <f ca="1">IFERROR(INDIRECT("IVA!Y"&amp;MATCH(MID(COMPRAS!C6362,1,2)&amp;MID(COMPRAS!F6362,1,2)&amp;MID(COMPRAS!D6362,1,2),IVA!W:W,0)),"SIN COD.")</f>
        <v>0</v>
      </c>
    </row>
    <row r="6463" spans="1:86" x14ac:dyDescent="0.25">
      <c r="A6463"/>
      <c r="B6463"/>
      <c r="D6463"/>
      <c r="AL6463">
        <f t="shared" si="700"/>
        <v>0</v>
      </c>
      <c r="AQ6463">
        <f t="shared" si="701"/>
        <v>0</v>
      </c>
      <c r="AR6463" t="str">
        <f>IFERROR(IF(OR(AP6463=338,AP6463=340,AP6463=341,AP6463=342,AP6463="342A",AP6463="342B"),PorcenRet(AP6463,AT6463,AU6463),INDEX(PORCENTAJEBUSCAR,MATCH(AP6463,CódigoRET,0),4)*1),"")</f>
        <v/>
      </c>
      <c r="AS6463">
        <f t="shared" si="702"/>
        <v>0</v>
      </c>
      <c r="BF6463" t="str">
        <f>IFERROR(IF(OR(BD6463=338,BD6463=340,BD6463=341,BD6463=342,BD6463="342A",BD6463="342B"),PorcenRet(BD6463,BH6463,BI6463),INDEX(PORCENTAJEBUSCAR,MATCH(BD6463,CódigoRET,0),4)*1),"")</f>
        <v/>
      </c>
      <c r="BG6463">
        <f t="shared" si="703"/>
        <v>0</v>
      </c>
      <c r="BO6463">
        <f t="shared" si="704"/>
        <v>0</v>
      </c>
      <c r="CC6463">
        <f t="shared" si="705"/>
        <v>0</v>
      </c>
      <c r="CD6463">
        <f t="shared" si="706"/>
        <v>0</v>
      </c>
      <c r="CG6463">
        <f ca="1">IFERROR(INDIRECT("IVA!X"&amp;MATCH(MID(COMPRAS!C6363,1,2)&amp;MID(COMPRAS!F6363,1,2)&amp;MID(COMPRAS!D6363,1,2),IVA!W:W,0)),"SIN COD.")</f>
        <v>0</v>
      </c>
      <c r="CH6463">
        <f ca="1">IFERROR(INDIRECT("IVA!Y"&amp;MATCH(MID(COMPRAS!C6363,1,2)&amp;MID(COMPRAS!F6363,1,2)&amp;MID(COMPRAS!D6363,1,2),IVA!W:W,0)),"SIN COD.")</f>
        <v>0</v>
      </c>
    </row>
    <row r="6464" spans="1:86" x14ac:dyDescent="0.25">
      <c r="A6464"/>
      <c r="B6464"/>
      <c r="D6464"/>
      <c r="AL6464">
        <f t="shared" si="700"/>
        <v>0</v>
      </c>
      <c r="AQ6464">
        <f t="shared" si="701"/>
        <v>0</v>
      </c>
      <c r="AR6464" t="str">
        <f>IFERROR(IF(OR(AP6464=338,AP6464=340,AP6464=341,AP6464=342,AP6464="342A",AP6464="342B"),PorcenRet(AP6464,AT6464,AU6464),INDEX(PORCENTAJEBUSCAR,MATCH(AP6464,CódigoRET,0),4)*1),"")</f>
        <v/>
      </c>
      <c r="AS6464">
        <f t="shared" si="702"/>
        <v>0</v>
      </c>
      <c r="BF6464" t="str">
        <f>IFERROR(IF(OR(BD6464=338,BD6464=340,BD6464=341,BD6464=342,BD6464="342A",BD6464="342B"),PorcenRet(BD6464,BH6464,BI6464),INDEX(PORCENTAJEBUSCAR,MATCH(BD6464,CódigoRET,0),4)*1),"")</f>
        <v/>
      </c>
      <c r="BG6464">
        <f t="shared" si="703"/>
        <v>0</v>
      </c>
      <c r="BO6464">
        <f t="shared" si="704"/>
        <v>0</v>
      </c>
      <c r="CC6464">
        <f t="shared" si="705"/>
        <v>0</v>
      </c>
      <c r="CD6464">
        <f t="shared" si="706"/>
        <v>0</v>
      </c>
      <c r="CG6464">
        <f ca="1">IFERROR(INDIRECT("IVA!X"&amp;MATCH(MID(COMPRAS!C6364,1,2)&amp;MID(COMPRAS!F6364,1,2)&amp;MID(COMPRAS!D6364,1,2),IVA!W:W,0)),"SIN COD.")</f>
        <v>0</v>
      </c>
      <c r="CH6464">
        <f ca="1">IFERROR(INDIRECT("IVA!Y"&amp;MATCH(MID(COMPRAS!C6364,1,2)&amp;MID(COMPRAS!F6364,1,2)&amp;MID(COMPRAS!D6364,1,2),IVA!W:W,0)),"SIN COD.")</f>
        <v>0</v>
      </c>
    </row>
    <row r="6465" spans="1:86" x14ac:dyDescent="0.25">
      <c r="A6465"/>
      <c r="B6465"/>
      <c r="D6465"/>
      <c r="AL6465">
        <f t="shared" si="700"/>
        <v>0</v>
      </c>
      <c r="AQ6465">
        <f t="shared" si="701"/>
        <v>0</v>
      </c>
      <c r="AR6465" t="str">
        <f>IFERROR(IF(OR(AP6465=338,AP6465=340,AP6465=341,AP6465=342,AP6465="342A",AP6465="342B"),PorcenRet(AP6465,AT6465,AU6465),INDEX(PORCENTAJEBUSCAR,MATCH(AP6465,CódigoRET,0),4)*1),"")</f>
        <v/>
      </c>
      <c r="AS6465">
        <f t="shared" si="702"/>
        <v>0</v>
      </c>
      <c r="BF6465" t="str">
        <f>IFERROR(IF(OR(BD6465=338,BD6465=340,BD6465=341,BD6465=342,BD6465="342A",BD6465="342B"),PorcenRet(BD6465,BH6465,BI6465),INDEX(PORCENTAJEBUSCAR,MATCH(BD6465,CódigoRET,0),4)*1),"")</f>
        <v/>
      </c>
      <c r="BG6465">
        <f t="shared" si="703"/>
        <v>0</v>
      </c>
      <c r="BO6465">
        <f t="shared" si="704"/>
        <v>0</v>
      </c>
      <c r="CC6465">
        <f t="shared" si="705"/>
        <v>0</v>
      </c>
      <c r="CD6465">
        <f t="shared" si="706"/>
        <v>0</v>
      </c>
      <c r="CG6465">
        <f ca="1">IFERROR(INDIRECT("IVA!X"&amp;MATCH(MID(COMPRAS!C6365,1,2)&amp;MID(COMPRAS!F6365,1,2)&amp;MID(COMPRAS!D6365,1,2),IVA!W:W,0)),"SIN COD.")</f>
        <v>0</v>
      </c>
      <c r="CH6465">
        <f ca="1">IFERROR(INDIRECT("IVA!Y"&amp;MATCH(MID(COMPRAS!C6365,1,2)&amp;MID(COMPRAS!F6365,1,2)&amp;MID(COMPRAS!D6365,1,2),IVA!W:W,0)),"SIN COD.")</f>
        <v>0</v>
      </c>
    </row>
    <row r="6466" spans="1:86" x14ac:dyDescent="0.25">
      <c r="A6466"/>
      <c r="B6466"/>
      <c r="D6466"/>
      <c r="AL6466">
        <f t="shared" ref="AL6466:AL6529" si="707">O6466+P6466+Q6466+R6466+S6466+T6466+U6466+V6466</f>
        <v>0</v>
      </c>
      <c r="AQ6466">
        <f t="shared" ref="AQ6466:AQ6529" si="708">+P6466+Q6466+R6466+S6466-BE6466-BQ6466-BW6466+O6466</f>
        <v>0</v>
      </c>
      <c r="AR6466" t="str">
        <f>IFERROR(IF(OR(AP6466=338,AP6466=340,AP6466=341,AP6466=342,AP6466="342A",AP6466="342B"),PorcenRet(AP6466,AT6466,AU6466),INDEX(PORCENTAJEBUSCAR,MATCH(AP6466,CódigoRET,0),4)*1),"")</f>
        <v/>
      </c>
      <c r="AS6466">
        <f t="shared" ref="AS6466:AS6529" si="709">ROUND(IF(AP6466="",0,AQ6466*(AR6466/100)),2)</f>
        <v>0</v>
      </c>
      <c r="BF6466" t="str">
        <f>IFERROR(IF(OR(BD6466=338,BD6466=340,BD6466=341,BD6466=342,BD6466="342A",BD6466="342B"),PorcenRet(BD6466,BH6466,BI6466),INDEX(PORCENTAJEBUSCAR,MATCH(BD6466,CódigoRET,0),4)*1),"")</f>
        <v/>
      </c>
      <c r="BG6466">
        <f t="shared" ref="BG6466:BG6529" si="710">ROUND(IF(BD6466="",0,BE6466*(BF6466/100)),2)</f>
        <v>0</v>
      </c>
      <c r="BO6466">
        <f t="shared" ref="BO6466:BO6529" si="711">IF(MID(F6466,1,2)="41",SUM(O6466:S6466),0)</f>
        <v>0</v>
      </c>
      <c r="CC6466">
        <f t="shared" ref="CC6466:CC6529" si="712">O6466+P6466+Q6466+R6466+S6466</f>
        <v>0</v>
      </c>
      <c r="CD6466">
        <f t="shared" ref="CD6466:CD6529" si="713">T6466+U6466</f>
        <v>0</v>
      </c>
      <c r="CG6466">
        <f ca="1">IFERROR(INDIRECT("IVA!X"&amp;MATCH(MID(COMPRAS!C6366,1,2)&amp;MID(COMPRAS!F6366,1,2)&amp;MID(COMPRAS!D6366,1,2),IVA!W:W,0)),"SIN COD.")</f>
        <v>0</v>
      </c>
      <c r="CH6466">
        <f ca="1">IFERROR(INDIRECT("IVA!Y"&amp;MATCH(MID(COMPRAS!C6366,1,2)&amp;MID(COMPRAS!F6366,1,2)&amp;MID(COMPRAS!D6366,1,2),IVA!W:W,0)),"SIN COD.")</f>
        <v>0</v>
      </c>
    </row>
    <row r="6467" spans="1:86" x14ac:dyDescent="0.25">
      <c r="A6467"/>
      <c r="B6467"/>
      <c r="D6467"/>
      <c r="AL6467">
        <f t="shared" si="707"/>
        <v>0</v>
      </c>
      <c r="AQ6467">
        <f t="shared" si="708"/>
        <v>0</v>
      </c>
      <c r="AR6467" t="str">
        <f>IFERROR(IF(OR(AP6467=338,AP6467=340,AP6467=341,AP6467=342,AP6467="342A",AP6467="342B"),PorcenRet(AP6467,AT6467,AU6467),INDEX(PORCENTAJEBUSCAR,MATCH(AP6467,CódigoRET,0),4)*1),"")</f>
        <v/>
      </c>
      <c r="AS6467">
        <f t="shared" si="709"/>
        <v>0</v>
      </c>
      <c r="BF6467" t="str">
        <f>IFERROR(IF(OR(BD6467=338,BD6467=340,BD6467=341,BD6467=342,BD6467="342A",BD6467="342B"),PorcenRet(BD6467,BH6467,BI6467),INDEX(PORCENTAJEBUSCAR,MATCH(BD6467,CódigoRET,0),4)*1),"")</f>
        <v/>
      </c>
      <c r="BG6467">
        <f t="shared" si="710"/>
        <v>0</v>
      </c>
      <c r="BO6467">
        <f t="shared" si="711"/>
        <v>0</v>
      </c>
      <c r="CC6467">
        <f t="shared" si="712"/>
        <v>0</v>
      </c>
      <c r="CD6467">
        <f t="shared" si="713"/>
        <v>0</v>
      </c>
      <c r="CG6467">
        <f ca="1">IFERROR(INDIRECT("IVA!X"&amp;MATCH(MID(COMPRAS!C6367,1,2)&amp;MID(COMPRAS!F6367,1,2)&amp;MID(COMPRAS!D6367,1,2),IVA!W:W,0)),"SIN COD.")</f>
        <v>0</v>
      </c>
      <c r="CH6467">
        <f ca="1">IFERROR(INDIRECT("IVA!Y"&amp;MATCH(MID(COMPRAS!C6367,1,2)&amp;MID(COMPRAS!F6367,1,2)&amp;MID(COMPRAS!D6367,1,2),IVA!W:W,0)),"SIN COD.")</f>
        <v>0</v>
      </c>
    </row>
    <row r="6468" spans="1:86" x14ac:dyDescent="0.25">
      <c r="A6468"/>
      <c r="B6468"/>
      <c r="D6468"/>
      <c r="AL6468">
        <f t="shared" si="707"/>
        <v>0</v>
      </c>
      <c r="AQ6468">
        <f t="shared" si="708"/>
        <v>0</v>
      </c>
      <c r="AR6468" t="str">
        <f>IFERROR(IF(OR(AP6468=338,AP6468=340,AP6468=341,AP6468=342,AP6468="342A",AP6468="342B"),PorcenRet(AP6468,AT6468,AU6468),INDEX(PORCENTAJEBUSCAR,MATCH(AP6468,CódigoRET,0),4)*1),"")</f>
        <v/>
      </c>
      <c r="AS6468">
        <f t="shared" si="709"/>
        <v>0</v>
      </c>
      <c r="BF6468" t="str">
        <f>IFERROR(IF(OR(BD6468=338,BD6468=340,BD6468=341,BD6468=342,BD6468="342A",BD6468="342B"),PorcenRet(BD6468,BH6468,BI6468),INDEX(PORCENTAJEBUSCAR,MATCH(BD6468,CódigoRET,0),4)*1),"")</f>
        <v/>
      </c>
      <c r="BG6468">
        <f t="shared" si="710"/>
        <v>0</v>
      </c>
      <c r="BO6468">
        <f t="shared" si="711"/>
        <v>0</v>
      </c>
      <c r="CC6468">
        <f t="shared" si="712"/>
        <v>0</v>
      </c>
      <c r="CD6468">
        <f t="shared" si="713"/>
        <v>0</v>
      </c>
      <c r="CG6468">
        <f ca="1">IFERROR(INDIRECT("IVA!X"&amp;MATCH(MID(COMPRAS!C6368,1,2)&amp;MID(COMPRAS!F6368,1,2)&amp;MID(COMPRAS!D6368,1,2),IVA!W:W,0)),"SIN COD.")</f>
        <v>0</v>
      </c>
      <c r="CH6468">
        <f ca="1">IFERROR(INDIRECT("IVA!Y"&amp;MATCH(MID(COMPRAS!C6368,1,2)&amp;MID(COMPRAS!F6368,1,2)&amp;MID(COMPRAS!D6368,1,2),IVA!W:W,0)),"SIN COD.")</f>
        <v>0</v>
      </c>
    </row>
    <row r="6469" spans="1:86" x14ac:dyDescent="0.25">
      <c r="A6469"/>
      <c r="B6469"/>
      <c r="D6469"/>
      <c r="AL6469">
        <f t="shared" si="707"/>
        <v>0</v>
      </c>
      <c r="AQ6469">
        <f t="shared" si="708"/>
        <v>0</v>
      </c>
      <c r="AR6469" t="str">
        <f>IFERROR(IF(OR(AP6469=338,AP6469=340,AP6469=341,AP6469=342,AP6469="342A",AP6469="342B"),PorcenRet(AP6469,AT6469,AU6469),INDEX(PORCENTAJEBUSCAR,MATCH(AP6469,CódigoRET,0),4)*1),"")</f>
        <v/>
      </c>
      <c r="AS6469">
        <f t="shared" si="709"/>
        <v>0</v>
      </c>
      <c r="BF6469" t="str">
        <f>IFERROR(IF(OR(BD6469=338,BD6469=340,BD6469=341,BD6469=342,BD6469="342A",BD6469="342B"),PorcenRet(BD6469,BH6469,BI6469),INDEX(PORCENTAJEBUSCAR,MATCH(BD6469,CódigoRET,0),4)*1),"")</f>
        <v/>
      </c>
      <c r="BG6469">
        <f t="shared" si="710"/>
        <v>0</v>
      </c>
      <c r="BO6469">
        <f t="shared" si="711"/>
        <v>0</v>
      </c>
      <c r="CC6469">
        <f t="shared" si="712"/>
        <v>0</v>
      </c>
      <c r="CD6469">
        <f t="shared" si="713"/>
        <v>0</v>
      </c>
      <c r="CG6469">
        <f ca="1">IFERROR(INDIRECT("IVA!X"&amp;MATCH(MID(COMPRAS!C6369,1,2)&amp;MID(COMPRAS!F6369,1,2)&amp;MID(COMPRAS!D6369,1,2),IVA!W:W,0)),"SIN COD.")</f>
        <v>0</v>
      </c>
      <c r="CH6469">
        <f ca="1">IFERROR(INDIRECT("IVA!Y"&amp;MATCH(MID(COMPRAS!C6369,1,2)&amp;MID(COMPRAS!F6369,1,2)&amp;MID(COMPRAS!D6369,1,2),IVA!W:W,0)),"SIN COD.")</f>
        <v>0</v>
      </c>
    </row>
    <row r="6470" spans="1:86" x14ac:dyDescent="0.25">
      <c r="A6470"/>
      <c r="B6470"/>
      <c r="D6470"/>
      <c r="AL6470">
        <f t="shared" si="707"/>
        <v>0</v>
      </c>
      <c r="AQ6470">
        <f t="shared" si="708"/>
        <v>0</v>
      </c>
      <c r="AR6470" t="str">
        <f>IFERROR(IF(OR(AP6470=338,AP6470=340,AP6470=341,AP6470=342,AP6470="342A",AP6470="342B"),PorcenRet(AP6470,AT6470,AU6470),INDEX(PORCENTAJEBUSCAR,MATCH(AP6470,CódigoRET,0),4)*1),"")</f>
        <v/>
      </c>
      <c r="AS6470">
        <f t="shared" si="709"/>
        <v>0</v>
      </c>
      <c r="BF6470" t="str">
        <f>IFERROR(IF(OR(BD6470=338,BD6470=340,BD6470=341,BD6470=342,BD6470="342A",BD6470="342B"),PorcenRet(BD6470,BH6470,BI6470),INDEX(PORCENTAJEBUSCAR,MATCH(BD6470,CódigoRET,0),4)*1),"")</f>
        <v/>
      </c>
      <c r="BG6470">
        <f t="shared" si="710"/>
        <v>0</v>
      </c>
      <c r="BO6470">
        <f t="shared" si="711"/>
        <v>0</v>
      </c>
      <c r="CC6470">
        <f t="shared" si="712"/>
        <v>0</v>
      </c>
      <c r="CD6470">
        <f t="shared" si="713"/>
        <v>0</v>
      </c>
      <c r="CG6470">
        <f ca="1">IFERROR(INDIRECT("IVA!X"&amp;MATCH(MID(COMPRAS!C6370,1,2)&amp;MID(COMPRAS!F6370,1,2)&amp;MID(COMPRAS!D6370,1,2),IVA!W:W,0)),"SIN COD.")</f>
        <v>0</v>
      </c>
      <c r="CH6470">
        <f ca="1">IFERROR(INDIRECT("IVA!Y"&amp;MATCH(MID(COMPRAS!C6370,1,2)&amp;MID(COMPRAS!F6370,1,2)&amp;MID(COMPRAS!D6370,1,2),IVA!W:W,0)),"SIN COD.")</f>
        <v>0</v>
      </c>
    </row>
    <row r="6471" spans="1:86" x14ac:dyDescent="0.25">
      <c r="A6471"/>
      <c r="B6471"/>
      <c r="D6471"/>
      <c r="AL6471">
        <f t="shared" si="707"/>
        <v>0</v>
      </c>
      <c r="AQ6471">
        <f t="shared" si="708"/>
        <v>0</v>
      </c>
      <c r="AR6471" t="str">
        <f>IFERROR(IF(OR(AP6471=338,AP6471=340,AP6471=341,AP6471=342,AP6471="342A",AP6471="342B"),PorcenRet(AP6471,AT6471,AU6471),INDEX(PORCENTAJEBUSCAR,MATCH(AP6471,CódigoRET,0),4)*1),"")</f>
        <v/>
      </c>
      <c r="AS6471">
        <f t="shared" si="709"/>
        <v>0</v>
      </c>
      <c r="BF6471" t="str">
        <f>IFERROR(IF(OR(BD6471=338,BD6471=340,BD6471=341,BD6471=342,BD6471="342A",BD6471="342B"),PorcenRet(BD6471,BH6471,BI6471),INDEX(PORCENTAJEBUSCAR,MATCH(BD6471,CódigoRET,0),4)*1),"")</f>
        <v/>
      </c>
      <c r="BG6471">
        <f t="shared" si="710"/>
        <v>0</v>
      </c>
      <c r="BO6471">
        <f t="shared" si="711"/>
        <v>0</v>
      </c>
      <c r="CC6471">
        <f t="shared" si="712"/>
        <v>0</v>
      </c>
      <c r="CD6471">
        <f t="shared" si="713"/>
        <v>0</v>
      </c>
      <c r="CG6471">
        <f ca="1">IFERROR(INDIRECT("IVA!X"&amp;MATCH(MID(COMPRAS!C6371,1,2)&amp;MID(COMPRAS!F6371,1,2)&amp;MID(COMPRAS!D6371,1,2),IVA!W:W,0)),"SIN COD.")</f>
        <v>0</v>
      </c>
      <c r="CH6471">
        <f ca="1">IFERROR(INDIRECT("IVA!Y"&amp;MATCH(MID(COMPRAS!C6371,1,2)&amp;MID(COMPRAS!F6371,1,2)&amp;MID(COMPRAS!D6371,1,2),IVA!W:W,0)),"SIN COD.")</f>
        <v>0</v>
      </c>
    </row>
    <row r="6472" spans="1:86" x14ac:dyDescent="0.25">
      <c r="A6472"/>
      <c r="B6472"/>
      <c r="D6472"/>
      <c r="AL6472">
        <f t="shared" si="707"/>
        <v>0</v>
      </c>
      <c r="AQ6472">
        <f t="shared" si="708"/>
        <v>0</v>
      </c>
      <c r="AR6472" t="str">
        <f>IFERROR(IF(OR(AP6472=338,AP6472=340,AP6472=341,AP6472=342,AP6472="342A",AP6472="342B"),PorcenRet(AP6472,AT6472,AU6472),INDEX(PORCENTAJEBUSCAR,MATCH(AP6472,CódigoRET,0),4)*1),"")</f>
        <v/>
      </c>
      <c r="AS6472">
        <f t="shared" si="709"/>
        <v>0</v>
      </c>
      <c r="BF6472" t="str">
        <f>IFERROR(IF(OR(BD6472=338,BD6472=340,BD6472=341,BD6472=342,BD6472="342A",BD6472="342B"),PorcenRet(BD6472,BH6472,BI6472),INDEX(PORCENTAJEBUSCAR,MATCH(BD6472,CódigoRET,0),4)*1),"")</f>
        <v/>
      </c>
      <c r="BG6472">
        <f t="shared" si="710"/>
        <v>0</v>
      </c>
      <c r="BO6472">
        <f t="shared" si="711"/>
        <v>0</v>
      </c>
      <c r="CC6472">
        <f t="shared" si="712"/>
        <v>0</v>
      </c>
      <c r="CD6472">
        <f t="shared" si="713"/>
        <v>0</v>
      </c>
      <c r="CG6472">
        <f ca="1">IFERROR(INDIRECT("IVA!X"&amp;MATCH(MID(COMPRAS!C6372,1,2)&amp;MID(COMPRAS!F6372,1,2)&amp;MID(COMPRAS!D6372,1,2),IVA!W:W,0)),"SIN COD.")</f>
        <v>0</v>
      </c>
      <c r="CH6472">
        <f ca="1">IFERROR(INDIRECT("IVA!Y"&amp;MATCH(MID(COMPRAS!C6372,1,2)&amp;MID(COMPRAS!F6372,1,2)&amp;MID(COMPRAS!D6372,1,2),IVA!W:W,0)),"SIN COD.")</f>
        <v>0</v>
      </c>
    </row>
    <row r="6473" spans="1:86" x14ac:dyDescent="0.25">
      <c r="A6473"/>
      <c r="B6473"/>
      <c r="D6473"/>
      <c r="AL6473">
        <f t="shared" si="707"/>
        <v>0</v>
      </c>
      <c r="AQ6473">
        <f t="shared" si="708"/>
        <v>0</v>
      </c>
      <c r="AR6473" t="str">
        <f>IFERROR(IF(OR(AP6473=338,AP6473=340,AP6473=341,AP6473=342,AP6473="342A",AP6473="342B"),PorcenRet(AP6473,AT6473,AU6473),INDEX(PORCENTAJEBUSCAR,MATCH(AP6473,CódigoRET,0),4)*1),"")</f>
        <v/>
      </c>
      <c r="AS6473">
        <f t="shared" si="709"/>
        <v>0</v>
      </c>
      <c r="BF6473" t="str">
        <f>IFERROR(IF(OR(BD6473=338,BD6473=340,BD6473=341,BD6473=342,BD6473="342A",BD6473="342B"),PorcenRet(BD6473,BH6473,BI6473),INDEX(PORCENTAJEBUSCAR,MATCH(BD6473,CódigoRET,0),4)*1),"")</f>
        <v/>
      </c>
      <c r="BG6473">
        <f t="shared" si="710"/>
        <v>0</v>
      </c>
      <c r="BO6473">
        <f t="shared" si="711"/>
        <v>0</v>
      </c>
      <c r="CC6473">
        <f t="shared" si="712"/>
        <v>0</v>
      </c>
      <c r="CD6473">
        <f t="shared" si="713"/>
        <v>0</v>
      </c>
      <c r="CG6473">
        <f ca="1">IFERROR(INDIRECT("IVA!X"&amp;MATCH(MID(COMPRAS!C6373,1,2)&amp;MID(COMPRAS!F6373,1,2)&amp;MID(COMPRAS!D6373,1,2),IVA!W:W,0)),"SIN COD.")</f>
        <v>0</v>
      </c>
      <c r="CH6473">
        <f ca="1">IFERROR(INDIRECT("IVA!Y"&amp;MATCH(MID(COMPRAS!C6373,1,2)&amp;MID(COMPRAS!F6373,1,2)&amp;MID(COMPRAS!D6373,1,2),IVA!W:W,0)),"SIN COD.")</f>
        <v>0</v>
      </c>
    </row>
    <row r="6474" spans="1:86" x14ac:dyDescent="0.25">
      <c r="A6474"/>
      <c r="B6474"/>
      <c r="D6474"/>
      <c r="AL6474">
        <f t="shared" si="707"/>
        <v>0</v>
      </c>
      <c r="AQ6474">
        <f t="shared" si="708"/>
        <v>0</v>
      </c>
      <c r="AR6474" t="str">
        <f>IFERROR(IF(OR(AP6474=338,AP6474=340,AP6474=341,AP6474=342,AP6474="342A",AP6474="342B"),PorcenRet(AP6474,AT6474,AU6474),INDEX(PORCENTAJEBUSCAR,MATCH(AP6474,CódigoRET,0),4)*1),"")</f>
        <v/>
      </c>
      <c r="AS6474">
        <f t="shared" si="709"/>
        <v>0</v>
      </c>
      <c r="BF6474" t="str">
        <f>IFERROR(IF(OR(BD6474=338,BD6474=340,BD6474=341,BD6474=342,BD6474="342A",BD6474="342B"),PorcenRet(BD6474,BH6474,BI6474),INDEX(PORCENTAJEBUSCAR,MATCH(BD6474,CódigoRET,0),4)*1),"")</f>
        <v/>
      </c>
      <c r="BG6474">
        <f t="shared" si="710"/>
        <v>0</v>
      </c>
      <c r="BO6474">
        <f t="shared" si="711"/>
        <v>0</v>
      </c>
      <c r="CC6474">
        <f t="shared" si="712"/>
        <v>0</v>
      </c>
      <c r="CD6474">
        <f t="shared" si="713"/>
        <v>0</v>
      </c>
      <c r="CG6474">
        <f ca="1">IFERROR(INDIRECT("IVA!X"&amp;MATCH(MID(COMPRAS!C6374,1,2)&amp;MID(COMPRAS!F6374,1,2)&amp;MID(COMPRAS!D6374,1,2),IVA!W:W,0)),"SIN COD.")</f>
        <v>0</v>
      </c>
      <c r="CH6474">
        <f ca="1">IFERROR(INDIRECT("IVA!Y"&amp;MATCH(MID(COMPRAS!C6374,1,2)&amp;MID(COMPRAS!F6374,1,2)&amp;MID(COMPRAS!D6374,1,2),IVA!W:W,0)),"SIN COD.")</f>
        <v>0</v>
      </c>
    </row>
    <row r="6475" spans="1:86" x14ac:dyDescent="0.25">
      <c r="A6475"/>
      <c r="B6475"/>
      <c r="D6475"/>
      <c r="AL6475">
        <f t="shared" si="707"/>
        <v>0</v>
      </c>
      <c r="AQ6475">
        <f t="shared" si="708"/>
        <v>0</v>
      </c>
      <c r="AR6475" t="str">
        <f>IFERROR(IF(OR(AP6475=338,AP6475=340,AP6475=341,AP6475=342,AP6475="342A",AP6475="342B"),PorcenRet(AP6475,AT6475,AU6475),INDEX(PORCENTAJEBUSCAR,MATCH(AP6475,CódigoRET,0),4)*1),"")</f>
        <v/>
      </c>
      <c r="AS6475">
        <f t="shared" si="709"/>
        <v>0</v>
      </c>
      <c r="BF6475" t="str">
        <f>IFERROR(IF(OR(BD6475=338,BD6475=340,BD6475=341,BD6475=342,BD6475="342A",BD6475="342B"),PorcenRet(BD6475,BH6475,BI6475),INDEX(PORCENTAJEBUSCAR,MATCH(BD6475,CódigoRET,0),4)*1),"")</f>
        <v/>
      </c>
      <c r="BG6475">
        <f t="shared" si="710"/>
        <v>0</v>
      </c>
      <c r="BO6475">
        <f t="shared" si="711"/>
        <v>0</v>
      </c>
      <c r="CC6475">
        <f t="shared" si="712"/>
        <v>0</v>
      </c>
      <c r="CD6475">
        <f t="shared" si="713"/>
        <v>0</v>
      </c>
      <c r="CG6475">
        <f ca="1">IFERROR(INDIRECT("IVA!X"&amp;MATCH(MID(COMPRAS!C6375,1,2)&amp;MID(COMPRAS!F6375,1,2)&amp;MID(COMPRAS!D6375,1,2),IVA!W:W,0)),"SIN COD.")</f>
        <v>0</v>
      </c>
      <c r="CH6475">
        <f ca="1">IFERROR(INDIRECT("IVA!Y"&amp;MATCH(MID(COMPRAS!C6375,1,2)&amp;MID(COMPRAS!F6375,1,2)&amp;MID(COMPRAS!D6375,1,2),IVA!W:W,0)),"SIN COD.")</f>
        <v>0</v>
      </c>
    </row>
    <row r="6476" spans="1:86" x14ac:dyDescent="0.25">
      <c r="A6476"/>
      <c r="B6476"/>
      <c r="D6476"/>
      <c r="AL6476">
        <f t="shared" si="707"/>
        <v>0</v>
      </c>
      <c r="AQ6476">
        <f t="shared" si="708"/>
        <v>0</v>
      </c>
      <c r="AR6476" t="str">
        <f>IFERROR(IF(OR(AP6476=338,AP6476=340,AP6476=341,AP6476=342,AP6476="342A",AP6476="342B"),PorcenRet(AP6476,AT6476,AU6476),INDEX(PORCENTAJEBUSCAR,MATCH(AP6476,CódigoRET,0),4)*1),"")</f>
        <v/>
      </c>
      <c r="AS6476">
        <f t="shared" si="709"/>
        <v>0</v>
      </c>
      <c r="BF6476" t="str">
        <f>IFERROR(IF(OR(BD6476=338,BD6476=340,BD6476=341,BD6476=342,BD6476="342A",BD6476="342B"),PorcenRet(BD6476,BH6476,BI6476),INDEX(PORCENTAJEBUSCAR,MATCH(BD6476,CódigoRET,0),4)*1),"")</f>
        <v/>
      </c>
      <c r="BG6476">
        <f t="shared" si="710"/>
        <v>0</v>
      </c>
      <c r="BO6476">
        <f t="shared" si="711"/>
        <v>0</v>
      </c>
      <c r="CC6476">
        <f t="shared" si="712"/>
        <v>0</v>
      </c>
      <c r="CD6476">
        <f t="shared" si="713"/>
        <v>0</v>
      </c>
      <c r="CG6476">
        <f ca="1">IFERROR(INDIRECT("IVA!X"&amp;MATCH(MID(COMPRAS!C6376,1,2)&amp;MID(COMPRAS!F6376,1,2)&amp;MID(COMPRAS!D6376,1,2),IVA!W:W,0)),"SIN COD.")</f>
        <v>0</v>
      </c>
      <c r="CH6476">
        <f ca="1">IFERROR(INDIRECT("IVA!Y"&amp;MATCH(MID(COMPRAS!C6376,1,2)&amp;MID(COMPRAS!F6376,1,2)&amp;MID(COMPRAS!D6376,1,2),IVA!W:W,0)),"SIN COD.")</f>
        <v>0</v>
      </c>
    </row>
    <row r="6477" spans="1:86" x14ac:dyDescent="0.25">
      <c r="A6477"/>
      <c r="B6477"/>
      <c r="D6477"/>
      <c r="AL6477">
        <f t="shared" si="707"/>
        <v>0</v>
      </c>
      <c r="AQ6477">
        <f t="shared" si="708"/>
        <v>0</v>
      </c>
      <c r="AR6477" t="str">
        <f>IFERROR(IF(OR(AP6477=338,AP6477=340,AP6477=341,AP6477=342,AP6477="342A",AP6477="342B"),PorcenRet(AP6477,AT6477,AU6477),INDEX(PORCENTAJEBUSCAR,MATCH(AP6477,CódigoRET,0),4)*1),"")</f>
        <v/>
      </c>
      <c r="AS6477">
        <f t="shared" si="709"/>
        <v>0</v>
      </c>
      <c r="BF6477" t="str">
        <f>IFERROR(IF(OR(BD6477=338,BD6477=340,BD6477=341,BD6477=342,BD6477="342A",BD6477="342B"),PorcenRet(BD6477,BH6477,BI6477),INDEX(PORCENTAJEBUSCAR,MATCH(BD6477,CódigoRET,0),4)*1),"")</f>
        <v/>
      </c>
      <c r="BG6477">
        <f t="shared" si="710"/>
        <v>0</v>
      </c>
      <c r="BO6477">
        <f t="shared" si="711"/>
        <v>0</v>
      </c>
      <c r="CC6477">
        <f t="shared" si="712"/>
        <v>0</v>
      </c>
      <c r="CD6477">
        <f t="shared" si="713"/>
        <v>0</v>
      </c>
      <c r="CG6477">
        <f ca="1">IFERROR(INDIRECT("IVA!X"&amp;MATCH(MID(COMPRAS!C6377,1,2)&amp;MID(COMPRAS!F6377,1,2)&amp;MID(COMPRAS!D6377,1,2),IVA!W:W,0)),"SIN COD.")</f>
        <v>0</v>
      </c>
      <c r="CH6477">
        <f ca="1">IFERROR(INDIRECT("IVA!Y"&amp;MATCH(MID(COMPRAS!C6377,1,2)&amp;MID(COMPRAS!F6377,1,2)&amp;MID(COMPRAS!D6377,1,2),IVA!W:W,0)),"SIN COD.")</f>
        <v>0</v>
      </c>
    </row>
    <row r="6478" spans="1:86" x14ac:dyDescent="0.25">
      <c r="A6478"/>
      <c r="B6478"/>
      <c r="D6478"/>
      <c r="AL6478">
        <f t="shared" si="707"/>
        <v>0</v>
      </c>
      <c r="AQ6478">
        <f t="shared" si="708"/>
        <v>0</v>
      </c>
      <c r="AR6478" t="str">
        <f>IFERROR(IF(OR(AP6478=338,AP6478=340,AP6478=341,AP6478=342,AP6478="342A",AP6478="342B"),PorcenRet(AP6478,AT6478,AU6478),INDEX(PORCENTAJEBUSCAR,MATCH(AP6478,CódigoRET,0),4)*1),"")</f>
        <v/>
      </c>
      <c r="AS6478">
        <f t="shared" si="709"/>
        <v>0</v>
      </c>
      <c r="BF6478" t="str">
        <f>IFERROR(IF(OR(BD6478=338,BD6478=340,BD6478=341,BD6478=342,BD6478="342A",BD6478="342B"),PorcenRet(BD6478,BH6478,BI6478),INDEX(PORCENTAJEBUSCAR,MATCH(BD6478,CódigoRET,0),4)*1),"")</f>
        <v/>
      </c>
      <c r="BG6478">
        <f t="shared" si="710"/>
        <v>0</v>
      </c>
      <c r="BO6478">
        <f t="shared" si="711"/>
        <v>0</v>
      </c>
      <c r="CC6478">
        <f t="shared" si="712"/>
        <v>0</v>
      </c>
      <c r="CD6478">
        <f t="shared" si="713"/>
        <v>0</v>
      </c>
      <c r="CG6478">
        <f ca="1">IFERROR(INDIRECT("IVA!X"&amp;MATCH(MID(COMPRAS!C6378,1,2)&amp;MID(COMPRAS!F6378,1,2)&amp;MID(COMPRAS!D6378,1,2),IVA!W:W,0)),"SIN COD.")</f>
        <v>0</v>
      </c>
      <c r="CH6478">
        <f ca="1">IFERROR(INDIRECT("IVA!Y"&amp;MATCH(MID(COMPRAS!C6378,1,2)&amp;MID(COMPRAS!F6378,1,2)&amp;MID(COMPRAS!D6378,1,2),IVA!W:W,0)),"SIN COD.")</f>
        <v>0</v>
      </c>
    </row>
    <row r="6479" spans="1:86" x14ac:dyDescent="0.25">
      <c r="A6479"/>
      <c r="B6479"/>
      <c r="D6479"/>
      <c r="AL6479">
        <f t="shared" si="707"/>
        <v>0</v>
      </c>
      <c r="AQ6479">
        <f t="shared" si="708"/>
        <v>0</v>
      </c>
      <c r="AR6479" t="str">
        <f>IFERROR(IF(OR(AP6479=338,AP6479=340,AP6479=341,AP6479=342,AP6479="342A",AP6479="342B"),PorcenRet(AP6479,AT6479,AU6479),INDEX(PORCENTAJEBUSCAR,MATCH(AP6479,CódigoRET,0),4)*1),"")</f>
        <v/>
      </c>
      <c r="AS6479">
        <f t="shared" si="709"/>
        <v>0</v>
      </c>
      <c r="BF6479" t="str">
        <f>IFERROR(IF(OR(BD6479=338,BD6479=340,BD6479=341,BD6479=342,BD6479="342A",BD6479="342B"),PorcenRet(BD6479,BH6479,BI6479),INDEX(PORCENTAJEBUSCAR,MATCH(BD6479,CódigoRET,0),4)*1),"")</f>
        <v/>
      </c>
      <c r="BG6479">
        <f t="shared" si="710"/>
        <v>0</v>
      </c>
      <c r="BO6479">
        <f t="shared" si="711"/>
        <v>0</v>
      </c>
      <c r="CC6479">
        <f t="shared" si="712"/>
        <v>0</v>
      </c>
      <c r="CD6479">
        <f t="shared" si="713"/>
        <v>0</v>
      </c>
      <c r="CG6479">
        <f ca="1">IFERROR(INDIRECT("IVA!X"&amp;MATCH(MID(COMPRAS!C6379,1,2)&amp;MID(COMPRAS!F6379,1,2)&amp;MID(COMPRAS!D6379,1,2),IVA!W:W,0)),"SIN COD.")</f>
        <v>0</v>
      </c>
      <c r="CH6479">
        <f ca="1">IFERROR(INDIRECT("IVA!Y"&amp;MATCH(MID(COMPRAS!C6379,1,2)&amp;MID(COMPRAS!F6379,1,2)&amp;MID(COMPRAS!D6379,1,2),IVA!W:W,0)),"SIN COD.")</f>
        <v>0</v>
      </c>
    </row>
    <row r="6480" spans="1:86" x14ac:dyDescent="0.25">
      <c r="A6480"/>
      <c r="B6480"/>
      <c r="D6480"/>
      <c r="AL6480">
        <f t="shared" si="707"/>
        <v>0</v>
      </c>
      <c r="AQ6480">
        <f t="shared" si="708"/>
        <v>0</v>
      </c>
      <c r="AR6480" t="str">
        <f>IFERROR(IF(OR(AP6480=338,AP6480=340,AP6480=341,AP6480=342,AP6480="342A",AP6480="342B"),PorcenRet(AP6480,AT6480,AU6480),INDEX(PORCENTAJEBUSCAR,MATCH(AP6480,CódigoRET,0),4)*1),"")</f>
        <v/>
      </c>
      <c r="AS6480">
        <f t="shared" si="709"/>
        <v>0</v>
      </c>
      <c r="BF6480" t="str">
        <f>IFERROR(IF(OR(BD6480=338,BD6480=340,BD6480=341,BD6480=342,BD6480="342A",BD6480="342B"),PorcenRet(BD6480,BH6480,BI6480),INDEX(PORCENTAJEBUSCAR,MATCH(BD6480,CódigoRET,0),4)*1),"")</f>
        <v/>
      </c>
      <c r="BG6480">
        <f t="shared" si="710"/>
        <v>0</v>
      </c>
      <c r="BO6480">
        <f t="shared" si="711"/>
        <v>0</v>
      </c>
      <c r="CC6480">
        <f t="shared" si="712"/>
        <v>0</v>
      </c>
      <c r="CD6480">
        <f t="shared" si="713"/>
        <v>0</v>
      </c>
      <c r="CG6480">
        <f ca="1">IFERROR(INDIRECT("IVA!X"&amp;MATCH(MID(COMPRAS!C6380,1,2)&amp;MID(COMPRAS!F6380,1,2)&amp;MID(COMPRAS!D6380,1,2),IVA!W:W,0)),"SIN COD.")</f>
        <v>0</v>
      </c>
      <c r="CH6480">
        <f ca="1">IFERROR(INDIRECT("IVA!Y"&amp;MATCH(MID(COMPRAS!C6380,1,2)&amp;MID(COMPRAS!F6380,1,2)&amp;MID(COMPRAS!D6380,1,2),IVA!W:W,0)),"SIN COD.")</f>
        <v>0</v>
      </c>
    </row>
    <row r="6481" spans="1:86" x14ac:dyDescent="0.25">
      <c r="A6481"/>
      <c r="B6481"/>
      <c r="D6481"/>
      <c r="AL6481">
        <f t="shared" si="707"/>
        <v>0</v>
      </c>
      <c r="AQ6481">
        <f t="shared" si="708"/>
        <v>0</v>
      </c>
      <c r="AR6481" t="str">
        <f>IFERROR(IF(OR(AP6481=338,AP6481=340,AP6481=341,AP6481=342,AP6481="342A",AP6481="342B"),PorcenRet(AP6481,AT6481,AU6481),INDEX(PORCENTAJEBUSCAR,MATCH(AP6481,CódigoRET,0),4)*1),"")</f>
        <v/>
      </c>
      <c r="AS6481">
        <f t="shared" si="709"/>
        <v>0</v>
      </c>
      <c r="BF6481" t="str">
        <f>IFERROR(IF(OR(BD6481=338,BD6481=340,BD6481=341,BD6481=342,BD6481="342A",BD6481="342B"),PorcenRet(BD6481,BH6481,BI6481),INDEX(PORCENTAJEBUSCAR,MATCH(BD6481,CódigoRET,0),4)*1),"")</f>
        <v/>
      </c>
      <c r="BG6481">
        <f t="shared" si="710"/>
        <v>0</v>
      </c>
      <c r="BO6481">
        <f t="shared" si="711"/>
        <v>0</v>
      </c>
      <c r="CC6481">
        <f t="shared" si="712"/>
        <v>0</v>
      </c>
      <c r="CD6481">
        <f t="shared" si="713"/>
        <v>0</v>
      </c>
      <c r="CG6481">
        <f ca="1">IFERROR(INDIRECT("IVA!X"&amp;MATCH(MID(COMPRAS!C6381,1,2)&amp;MID(COMPRAS!F6381,1,2)&amp;MID(COMPRAS!D6381,1,2),IVA!W:W,0)),"SIN COD.")</f>
        <v>0</v>
      </c>
      <c r="CH6481">
        <f ca="1">IFERROR(INDIRECT("IVA!Y"&amp;MATCH(MID(COMPRAS!C6381,1,2)&amp;MID(COMPRAS!F6381,1,2)&amp;MID(COMPRAS!D6381,1,2),IVA!W:W,0)),"SIN COD.")</f>
        <v>0</v>
      </c>
    </row>
    <row r="6482" spans="1:86" x14ac:dyDescent="0.25">
      <c r="A6482"/>
      <c r="B6482"/>
      <c r="D6482"/>
      <c r="AL6482">
        <f t="shared" si="707"/>
        <v>0</v>
      </c>
      <c r="AQ6482">
        <f t="shared" si="708"/>
        <v>0</v>
      </c>
      <c r="AR6482" t="str">
        <f>IFERROR(IF(OR(AP6482=338,AP6482=340,AP6482=341,AP6482=342,AP6482="342A",AP6482="342B"),PorcenRet(AP6482,AT6482,AU6482),INDEX(PORCENTAJEBUSCAR,MATCH(AP6482,CódigoRET,0),4)*1),"")</f>
        <v/>
      </c>
      <c r="AS6482">
        <f t="shared" si="709"/>
        <v>0</v>
      </c>
      <c r="BF6482" t="str">
        <f>IFERROR(IF(OR(BD6482=338,BD6482=340,BD6482=341,BD6482=342,BD6482="342A",BD6482="342B"),PorcenRet(BD6482,BH6482,BI6482),INDEX(PORCENTAJEBUSCAR,MATCH(BD6482,CódigoRET,0),4)*1),"")</f>
        <v/>
      </c>
      <c r="BG6482">
        <f t="shared" si="710"/>
        <v>0</v>
      </c>
      <c r="BO6482">
        <f t="shared" si="711"/>
        <v>0</v>
      </c>
      <c r="CC6482">
        <f t="shared" si="712"/>
        <v>0</v>
      </c>
      <c r="CD6482">
        <f t="shared" si="713"/>
        <v>0</v>
      </c>
      <c r="CG6482">
        <f ca="1">IFERROR(INDIRECT("IVA!X"&amp;MATCH(MID(COMPRAS!C6382,1,2)&amp;MID(COMPRAS!F6382,1,2)&amp;MID(COMPRAS!D6382,1,2),IVA!W:W,0)),"SIN COD.")</f>
        <v>0</v>
      </c>
      <c r="CH6482">
        <f ca="1">IFERROR(INDIRECT("IVA!Y"&amp;MATCH(MID(COMPRAS!C6382,1,2)&amp;MID(COMPRAS!F6382,1,2)&amp;MID(COMPRAS!D6382,1,2),IVA!W:W,0)),"SIN COD.")</f>
        <v>0</v>
      </c>
    </row>
    <row r="6483" spans="1:86" x14ac:dyDescent="0.25">
      <c r="A6483"/>
      <c r="B6483"/>
      <c r="D6483"/>
      <c r="AL6483">
        <f t="shared" si="707"/>
        <v>0</v>
      </c>
      <c r="AQ6483">
        <f t="shared" si="708"/>
        <v>0</v>
      </c>
      <c r="AR6483" t="str">
        <f>IFERROR(IF(OR(AP6483=338,AP6483=340,AP6483=341,AP6483=342,AP6483="342A",AP6483="342B"),PorcenRet(AP6483,AT6483,AU6483),INDEX(PORCENTAJEBUSCAR,MATCH(AP6483,CódigoRET,0),4)*1),"")</f>
        <v/>
      </c>
      <c r="AS6483">
        <f t="shared" si="709"/>
        <v>0</v>
      </c>
      <c r="BF6483" t="str">
        <f>IFERROR(IF(OR(BD6483=338,BD6483=340,BD6483=341,BD6483=342,BD6483="342A",BD6483="342B"),PorcenRet(BD6483,BH6483,BI6483),INDEX(PORCENTAJEBUSCAR,MATCH(BD6483,CódigoRET,0),4)*1),"")</f>
        <v/>
      </c>
      <c r="BG6483">
        <f t="shared" si="710"/>
        <v>0</v>
      </c>
      <c r="BO6483">
        <f t="shared" si="711"/>
        <v>0</v>
      </c>
      <c r="CC6483">
        <f t="shared" si="712"/>
        <v>0</v>
      </c>
      <c r="CD6483">
        <f t="shared" si="713"/>
        <v>0</v>
      </c>
      <c r="CG6483">
        <f ca="1">IFERROR(INDIRECT("IVA!X"&amp;MATCH(MID(COMPRAS!C6383,1,2)&amp;MID(COMPRAS!F6383,1,2)&amp;MID(COMPRAS!D6383,1,2),IVA!W:W,0)),"SIN COD.")</f>
        <v>0</v>
      </c>
      <c r="CH6483">
        <f ca="1">IFERROR(INDIRECT("IVA!Y"&amp;MATCH(MID(COMPRAS!C6383,1,2)&amp;MID(COMPRAS!F6383,1,2)&amp;MID(COMPRAS!D6383,1,2),IVA!W:W,0)),"SIN COD.")</f>
        <v>0</v>
      </c>
    </row>
    <row r="6484" spans="1:86" x14ac:dyDescent="0.25">
      <c r="A6484"/>
      <c r="B6484"/>
      <c r="D6484"/>
      <c r="AL6484">
        <f t="shared" si="707"/>
        <v>0</v>
      </c>
      <c r="AQ6484">
        <f t="shared" si="708"/>
        <v>0</v>
      </c>
      <c r="AR6484" t="str">
        <f>IFERROR(IF(OR(AP6484=338,AP6484=340,AP6484=341,AP6484=342,AP6484="342A",AP6484="342B"),PorcenRet(AP6484,AT6484,AU6484),INDEX(PORCENTAJEBUSCAR,MATCH(AP6484,CódigoRET,0),4)*1),"")</f>
        <v/>
      </c>
      <c r="AS6484">
        <f t="shared" si="709"/>
        <v>0</v>
      </c>
      <c r="BF6484" t="str">
        <f>IFERROR(IF(OR(BD6484=338,BD6484=340,BD6484=341,BD6484=342,BD6484="342A",BD6484="342B"),PorcenRet(BD6484,BH6484,BI6484),INDEX(PORCENTAJEBUSCAR,MATCH(BD6484,CódigoRET,0),4)*1),"")</f>
        <v/>
      </c>
      <c r="BG6484">
        <f t="shared" si="710"/>
        <v>0</v>
      </c>
      <c r="BO6484">
        <f t="shared" si="711"/>
        <v>0</v>
      </c>
      <c r="CC6484">
        <f t="shared" si="712"/>
        <v>0</v>
      </c>
      <c r="CD6484">
        <f t="shared" si="713"/>
        <v>0</v>
      </c>
      <c r="CG6484">
        <f ca="1">IFERROR(INDIRECT("IVA!X"&amp;MATCH(MID(COMPRAS!C6384,1,2)&amp;MID(COMPRAS!F6384,1,2)&amp;MID(COMPRAS!D6384,1,2),IVA!W:W,0)),"SIN COD.")</f>
        <v>0</v>
      </c>
      <c r="CH6484">
        <f ca="1">IFERROR(INDIRECT("IVA!Y"&amp;MATCH(MID(COMPRAS!C6384,1,2)&amp;MID(COMPRAS!F6384,1,2)&amp;MID(COMPRAS!D6384,1,2),IVA!W:W,0)),"SIN COD.")</f>
        <v>0</v>
      </c>
    </row>
    <row r="6485" spans="1:86" x14ac:dyDescent="0.25">
      <c r="A6485"/>
      <c r="B6485"/>
      <c r="D6485"/>
      <c r="AL6485">
        <f t="shared" si="707"/>
        <v>0</v>
      </c>
      <c r="AQ6485">
        <f t="shared" si="708"/>
        <v>0</v>
      </c>
      <c r="AR6485" t="str">
        <f>IFERROR(IF(OR(AP6485=338,AP6485=340,AP6485=341,AP6485=342,AP6485="342A",AP6485="342B"),PorcenRet(AP6485,AT6485,AU6485),INDEX(PORCENTAJEBUSCAR,MATCH(AP6485,CódigoRET,0),4)*1),"")</f>
        <v/>
      </c>
      <c r="AS6485">
        <f t="shared" si="709"/>
        <v>0</v>
      </c>
      <c r="BF6485" t="str">
        <f>IFERROR(IF(OR(BD6485=338,BD6485=340,BD6485=341,BD6485=342,BD6485="342A",BD6485="342B"),PorcenRet(BD6485,BH6485,BI6485),INDEX(PORCENTAJEBUSCAR,MATCH(BD6485,CódigoRET,0),4)*1),"")</f>
        <v/>
      </c>
      <c r="BG6485">
        <f t="shared" si="710"/>
        <v>0</v>
      </c>
      <c r="BO6485">
        <f t="shared" si="711"/>
        <v>0</v>
      </c>
      <c r="CC6485">
        <f t="shared" si="712"/>
        <v>0</v>
      </c>
      <c r="CD6485">
        <f t="shared" si="713"/>
        <v>0</v>
      </c>
      <c r="CG6485">
        <f ca="1">IFERROR(INDIRECT("IVA!X"&amp;MATCH(MID(COMPRAS!C6385,1,2)&amp;MID(COMPRAS!F6385,1,2)&amp;MID(COMPRAS!D6385,1,2),IVA!W:W,0)),"SIN COD.")</f>
        <v>0</v>
      </c>
      <c r="CH6485">
        <f ca="1">IFERROR(INDIRECT("IVA!Y"&amp;MATCH(MID(COMPRAS!C6385,1,2)&amp;MID(COMPRAS!F6385,1,2)&amp;MID(COMPRAS!D6385,1,2),IVA!W:W,0)),"SIN COD.")</f>
        <v>0</v>
      </c>
    </row>
    <row r="6486" spans="1:86" x14ac:dyDescent="0.25">
      <c r="A6486"/>
      <c r="B6486"/>
      <c r="D6486"/>
      <c r="AL6486">
        <f t="shared" si="707"/>
        <v>0</v>
      </c>
      <c r="AQ6486">
        <f t="shared" si="708"/>
        <v>0</v>
      </c>
      <c r="AR6486" t="str">
        <f>IFERROR(IF(OR(AP6486=338,AP6486=340,AP6486=341,AP6486=342,AP6486="342A",AP6486="342B"),PorcenRet(AP6486,AT6486,AU6486),INDEX(PORCENTAJEBUSCAR,MATCH(AP6486,CódigoRET,0),4)*1),"")</f>
        <v/>
      </c>
      <c r="AS6486">
        <f t="shared" si="709"/>
        <v>0</v>
      </c>
      <c r="BF6486" t="str">
        <f>IFERROR(IF(OR(BD6486=338,BD6486=340,BD6486=341,BD6486=342,BD6486="342A",BD6486="342B"),PorcenRet(BD6486,BH6486,BI6486),INDEX(PORCENTAJEBUSCAR,MATCH(BD6486,CódigoRET,0),4)*1),"")</f>
        <v/>
      </c>
      <c r="BG6486">
        <f t="shared" si="710"/>
        <v>0</v>
      </c>
      <c r="BO6486">
        <f t="shared" si="711"/>
        <v>0</v>
      </c>
      <c r="CC6486">
        <f t="shared" si="712"/>
        <v>0</v>
      </c>
      <c r="CD6486">
        <f t="shared" si="713"/>
        <v>0</v>
      </c>
      <c r="CG6486">
        <f ca="1">IFERROR(INDIRECT("IVA!X"&amp;MATCH(MID(COMPRAS!C6386,1,2)&amp;MID(COMPRAS!F6386,1,2)&amp;MID(COMPRAS!D6386,1,2),IVA!W:W,0)),"SIN COD.")</f>
        <v>0</v>
      </c>
      <c r="CH6486">
        <f ca="1">IFERROR(INDIRECT("IVA!Y"&amp;MATCH(MID(COMPRAS!C6386,1,2)&amp;MID(COMPRAS!F6386,1,2)&amp;MID(COMPRAS!D6386,1,2),IVA!W:W,0)),"SIN COD.")</f>
        <v>0</v>
      </c>
    </row>
    <row r="6487" spans="1:86" x14ac:dyDescent="0.25">
      <c r="A6487"/>
      <c r="B6487"/>
      <c r="D6487"/>
      <c r="AL6487">
        <f t="shared" si="707"/>
        <v>0</v>
      </c>
      <c r="AQ6487">
        <f t="shared" si="708"/>
        <v>0</v>
      </c>
      <c r="AR6487" t="str">
        <f>IFERROR(IF(OR(AP6487=338,AP6487=340,AP6487=341,AP6487=342,AP6487="342A",AP6487="342B"),PorcenRet(AP6487,AT6487,AU6487),INDEX(PORCENTAJEBUSCAR,MATCH(AP6487,CódigoRET,0),4)*1),"")</f>
        <v/>
      </c>
      <c r="AS6487">
        <f t="shared" si="709"/>
        <v>0</v>
      </c>
      <c r="BF6487" t="str">
        <f>IFERROR(IF(OR(BD6487=338,BD6487=340,BD6487=341,BD6487=342,BD6487="342A",BD6487="342B"),PorcenRet(BD6487,BH6487,BI6487),INDEX(PORCENTAJEBUSCAR,MATCH(BD6487,CódigoRET,0),4)*1),"")</f>
        <v/>
      </c>
      <c r="BG6487">
        <f t="shared" si="710"/>
        <v>0</v>
      </c>
      <c r="BO6487">
        <f t="shared" si="711"/>
        <v>0</v>
      </c>
      <c r="CC6487">
        <f t="shared" si="712"/>
        <v>0</v>
      </c>
      <c r="CD6487">
        <f t="shared" si="713"/>
        <v>0</v>
      </c>
      <c r="CG6487">
        <f ca="1">IFERROR(INDIRECT("IVA!X"&amp;MATCH(MID(COMPRAS!C6387,1,2)&amp;MID(COMPRAS!F6387,1,2)&amp;MID(COMPRAS!D6387,1,2),IVA!W:W,0)),"SIN COD.")</f>
        <v>0</v>
      </c>
      <c r="CH6487">
        <f ca="1">IFERROR(INDIRECT("IVA!Y"&amp;MATCH(MID(COMPRAS!C6387,1,2)&amp;MID(COMPRAS!F6387,1,2)&amp;MID(COMPRAS!D6387,1,2),IVA!W:W,0)),"SIN COD.")</f>
        <v>0</v>
      </c>
    </row>
    <row r="6488" spans="1:86" x14ac:dyDescent="0.25">
      <c r="A6488"/>
      <c r="B6488"/>
      <c r="D6488"/>
      <c r="AL6488">
        <f t="shared" si="707"/>
        <v>0</v>
      </c>
      <c r="AQ6488">
        <f t="shared" si="708"/>
        <v>0</v>
      </c>
      <c r="AR6488" t="str">
        <f>IFERROR(IF(OR(AP6488=338,AP6488=340,AP6488=341,AP6488=342,AP6488="342A",AP6488="342B"),PorcenRet(AP6488,AT6488,AU6488),INDEX(PORCENTAJEBUSCAR,MATCH(AP6488,CódigoRET,0),4)*1),"")</f>
        <v/>
      </c>
      <c r="AS6488">
        <f t="shared" si="709"/>
        <v>0</v>
      </c>
      <c r="BF6488" t="str">
        <f>IFERROR(IF(OR(BD6488=338,BD6488=340,BD6488=341,BD6488=342,BD6488="342A",BD6488="342B"),PorcenRet(BD6488,BH6488,BI6488),INDEX(PORCENTAJEBUSCAR,MATCH(BD6488,CódigoRET,0),4)*1),"")</f>
        <v/>
      </c>
      <c r="BG6488">
        <f t="shared" si="710"/>
        <v>0</v>
      </c>
      <c r="BO6488">
        <f t="shared" si="711"/>
        <v>0</v>
      </c>
      <c r="CC6488">
        <f t="shared" si="712"/>
        <v>0</v>
      </c>
      <c r="CD6488">
        <f t="shared" si="713"/>
        <v>0</v>
      </c>
      <c r="CG6488">
        <f ca="1">IFERROR(INDIRECT("IVA!X"&amp;MATCH(MID(COMPRAS!C6388,1,2)&amp;MID(COMPRAS!F6388,1,2)&amp;MID(COMPRAS!D6388,1,2),IVA!W:W,0)),"SIN COD.")</f>
        <v>0</v>
      </c>
      <c r="CH6488">
        <f ca="1">IFERROR(INDIRECT("IVA!Y"&amp;MATCH(MID(COMPRAS!C6388,1,2)&amp;MID(COMPRAS!F6388,1,2)&amp;MID(COMPRAS!D6388,1,2),IVA!W:W,0)),"SIN COD.")</f>
        <v>0</v>
      </c>
    </row>
    <row r="6489" spans="1:86" x14ac:dyDescent="0.25">
      <c r="A6489"/>
      <c r="B6489"/>
      <c r="D6489"/>
      <c r="AL6489">
        <f t="shared" si="707"/>
        <v>0</v>
      </c>
      <c r="AQ6489">
        <f t="shared" si="708"/>
        <v>0</v>
      </c>
      <c r="AR6489" t="str">
        <f>IFERROR(IF(OR(AP6489=338,AP6489=340,AP6489=341,AP6489=342,AP6489="342A",AP6489="342B"),PorcenRet(AP6489,AT6489,AU6489),INDEX(PORCENTAJEBUSCAR,MATCH(AP6489,CódigoRET,0),4)*1),"")</f>
        <v/>
      </c>
      <c r="AS6489">
        <f t="shared" si="709"/>
        <v>0</v>
      </c>
      <c r="BF6489" t="str">
        <f>IFERROR(IF(OR(BD6489=338,BD6489=340,BD6489=341,BD6489=342,BD6489="342A",BD6489="342B"),PorcenRet(BD6489,BH6489,BI6489),INDEX(PORCENTAJEBUSCAR,MATCH(BD6489,CódigoRET,0),4)*1),"")</f>
        <v/>
      </c>
      <c r="BG6489">
        <f t="shared" si="710"/>
        <v>0</v>
      </c>
      <c r="BO6489">
        <f t="shared" si="711"/>
        <v>0</v>
      </c>
      <c r="CC6489">
        <f t="shared" si="712"/>
        <v>0</v>
      </c>
      <c r="CD6489">
        <f t="shared" si="713"/>
        <v>0</v>
      </c>
      <c r="CG6489">
        <f ca="1">IFERROR(INDIRECT("IVA!X"&amp;MATCH(MID(COMPRAS!C6389,1,2)&amp;MID(COMPRAS!F6389,1,2)&amp;MID(COMPRAS!D6389,1,2),IVA!W:W,0)),"SIN COD.")</f>
        <v>0</v>
      </c>
      <c r="CH6489">
        <f ca="1">IFERROR(INDIRECT("IVA!Y"&amp;MATCH(MID(COMPRAS!C6389,1,2)&amp;MID(COMPRAS!F6389,1,2)&amp;MID(COMPRAS!D6389,1,2),IVA!W:W,0)),"SIN COD.")</f>
        <v>0</v>
      </c>
    </row>
    <row r="6490" spans="1:86" x14ac:dyDescent="0.25">
      <c r="A6490"/>
      <c r="B6490"/>
      <c r="D6490"/>
      <c r="AL6490">
        <f t="shared" si="707"/>
        <v>0</v>
      </c>
      <c r="AQ6490">
        <f t="shared" si="708"/>
        <v>0</v>
      </c>
      <c r="AR6490" t="str">
        <f>IFERROR(IF(OR(AP6490=338,AP6490=340,AP6490=341,AP6490=342,AP6490="342A",AP6490="342B"),PorcenRet(AP6490,AT6490,AU6490),INDEX(PORCENTAJEBUSCAR,MATCH(AP6490,CódigoRET,0),4)*1),"")</f>
        <v/>
      </c>
      <c r="AS6490">
        <f t="shared" si="709"/>
        <v>0</v>
      </c>
      <c r="BF6490" t="str">
        <f>IFERROR(IF(OR(BD6490=338,BD6490=340,BD6490=341,BD6490=342,BD6490="342A",BD6490="342B"),PorcenRet(BD6490,BH6490,BI6490),INDEX(PORCENTAJEBUSCAR,MATCH(BD6490,CódigoRET,0),4)*1),"")</f>
        <v/>
      </c>
      <c r="BG6490">
        <f t="shared" si="710"/>
        <v>0</v>
      </c>
      <c r="BO6490">
        <f t="shared" si="711"/>
        <v>0</v>
      </c>
      <c r="CC6490">
        <f t="shared" si="712"/>
        <v>0</v>
      </c>
      <c r="CD6490">
        <f t="shared" si="713"/>
        <v>0</v>
      </c>
      <c r="CG6490">
        <f ca="1">IFERROR(INDIRECT("IVA!X"&amp;MATCH(MID(COMPRAS!C6390,1,2)&amp;MID(COMPRAS!F6390,1,2)&amp;MID(COMPRAS!D6390,1,2),IVA!W:W,0)),"SIN COD.")</f>
        <v>0</v>
      </c>
      <c r="CH6490">
        <f ca="1">IFERROR(INDIRECT("IVA!Y"&amp;MATCH(MID(COMPRAS!C6390,1,2)&amp;MID(COMPRAS!F6390,1,2)&amp;MID(COMPRAS!D6390,1,2),IVA!W:W,0)),"SIN COD.")</f>
        <v>0</v>
      </c>
    </row>
    <row r="6491" spans="1:86" x14ac:dyDescent="0.25">
      <c r="A6491"/>
      <c r="B6491"/>
      <c r="D6491"/>
      <c r="AL6491">
        <f t="shared" si="707"/>
        <v>0</v>
      </c>
      <c r="AQ6491">
        <f t="shared" si="708"/>
        <v>0</v>
      </c>
      <c r="AR6491" t="str">
        <f>IFERROR(IF(OR(AP6491=338,AP6491=340,AP6491=341,AP6491=342,AP6491="342A",AP6491="342B"),PorcenRet(AP6491,AT6491,AU6491),INDEX(PORCENTAJEBUSCAR,MATCH(AP6491,CódigoRET,0),4)*1),"")</f>
        <v/>
      </c>
      <c r="AS6491">
        <f t="shared" si="709"/>
        <v>0</v>
      </c>
      <c r="BF6491" t="str">
        <f>IFERROR(IF(OR(BD6491=338,BD6491=340,BD6491=341,BD6491=342,BD6491="342A",BD6491="342B"),PorcenRet(BD6491,BH6491,BI6491),INDEX(PORCENTAJEBUSCAR,MATCH(BD6491,CódigoRET,0),4)*1),"")</f>
        <v/>
      </c>
      <c r="BG6491">
        <f t="shared" si="710"/>
        <v>0</v>
      </c>
      <c r="BO6491">
        <f t="shared" si="711"/>
        <v>0</v>
      </c>
      <c r="CC6491">
        <f t="shared" si="712"/>
        <v>0</v>
      </c>
      <c r="CD6491">
        <f t="shared" si="713"/>
        <v>0</v>
      </c>
      <c r="CG6491">
        <f ca="1">IFERROR(INDIRECT("IVA!X"&amp;MATCH(MID(COMPRAS!C6391,1,2)&amp;MID(COMPRAS!F6391,1,2)&amp;MID(COMPRAS!D6391,1,2),IVA!W:W,0)),"SIN COD.")</f>
        <v>0</v>
      </c>
      <c r="CH6491">
        <f ca="1">IFERROR(INDIRECT("IVA!Y"&amp;MATCH(MID(COMPRAS!C6391,1,2)&amp;MID(COMPRAS!F6391,1,2)&amp;MID(COMPRAS!D6391,1,2),IVA!W:W,0)),"SIN COD.")</f>
        <v>0</v>
      </c>
    </row>
    <row r="6492" spans="1:86" x14ac:dyDescent="0.25">
      <c r="A6492"/>
      <c r="B6492"/>
      <c r="D6492"/>
      <c r="AL6492">
        <f t="shared" si="707"/>
        <v>0</v>
      </c>
      <c r="AQ6492">
        <f t="shared" si="708"/>
        <v>0</v>
      </c>
      <c r="AR6492" t="str">
        <f>IFERROR(IF(OR(AP6492=338,AP6492=340,AP6492=341,AP6492=342,AP6492="342A",AP6492="342B"),PorcenRet(AP6492,AT6492,AU6492),INDEX(PORCENTAJEBUSCAR,MATCH(AP6492,CódigoRET,0),4)*1),"")</f>
        <v/>
      </c>
      <c r="AS6492">
        <f t="shared" si="709"/>
        <v>0</v>
      </c>
      <c r="BF6492" t="str">
        <f>IFERROR(IF(OR(BD6492=338,BD6492=340,BD6492=341,BD6492=342,BD6492="342A",BD6492="342B"),PorcenRet(BD6492,BH6492,BI6492),INDEX(PORCENTAJEBUSCAR,MATCH(BD6492,CódigoRET,0),4)*1),"")</f>
        <v/>
      </c>
      <c r="BG6492">
        <f t="shared" si="710"/>
        <v>0</v>
      </c>
      <c r="BO6492">
        <f t="shared" si="711"/>
        <v>0</v>
      </c>
      <c r="CC6492">
        <f t="shared" si="712"/>
        <v>0</v>
      </c>
      <c r="CD6492">
        <f t="shared" si="713"/>
        <v>0</v>
      </c>
      <c r="CG6492">
        <f ca="1">IFERROR(INDIRECT("IVA!X"&amp;MATCH(MID(COMPRAS!C6392,1,2)&amp;MID(COMPRAS!F6392,1,2)&amp;MID(COMPRAS!D6392,1,2),IVA!W:W,0)),"SIN COD.")</f>
        <v>0</v>
      </c>
      <c r="CH6492">
        <f ca="1">IFERROR(INDIRECT("IVA!Y"&amp;MATCH(MID(COMPRAS!C6392,1,2)&amp;MID(COMPRAS!F6392,1,2)&amp;MID(COMPRAS!D6392,1,2),IVA!W:W,0)),"SIN COD.")</f>
        <v>0</v>
      </c>
    </row>
    <row r="6493" spans="1:86" x14ac:dyDescent="0.25">
      <c r="A6493"/>
      <c r="B6493"/>
      <c r="D6493"/>
      <c r="AL6493">
        <f t="shared" si="707"/>
        <v>0</v>
      </c>
      <c r="AQ6493">
        <f t="shared" si="708"/>
        <v>0</v>
      </c>
      <c r="AR6493" t="str">
        <f>IFERROR(IF(OR(AP6493=338,AP6493=340,AP6493=341,AP6493=342,AP6493="342A",AP6493="342B"),PorcenRet(AP6493,AT6493,AU6493),INDEX(PORCENTAJEBUSCAR,MATCH(AP6493,CódigoRET,0),4)*1),"")</f>
        <v/>
      </c>
      <c r="AS6493">
        <f t="shared" si="709"/>
        <v>0</v>
      </c>
      <c r="BF6493" t="str">
        <f>IFERROR(IF(OR(BD6493=338,BD6493=340,BD6493=341,BD6493=342,BD6493="342A",BD6493="342B"),PorcenRet(BD6493,BH6493,BI6493),INDEX(PORCENTAJEBUSCAR,MATCH(BD6493,CódigoRET,0),4)*1),"")</f>
        <v/>
      </c>
      <c r="BG6493">
        <f t="shared" si="710"/>
        <v>0</v>
      </c>
      <c r="BO6493">
        <f t="shared" si="711"/>
        <v>0</v>
      </c>
      <c r="CC6493">
        <f t="shared" si="712"/>
        <v>0</v>
      </c>
      <c r="CD6493">
        <f t="shared" si="713"/>
        <v>0</v>
      </c>
      <c r="CG6493">
        <f ca="1">IFERROR(INDIRECT("IVA!X"&amp;MATCH(MID(COMPRAS!C6393,1,2)&amp;MID(COMPRAS!F6393,1,2)&amp;MID(COMPRAS!D6393,1,2),IVA!W:W,0)),"SIN COD.")</f>
        <v>0</v>
      </c>
      <c r="CH6493">
        <f ca="1">IFERROR(INDIRECT("IVA!Y"&amp;MATCH(MID(COMPRAS!C6393,1,2)&amp;MID(COMPRAS!F6393,1,2)&amp;MID(COMPRAS!D6393,1,2),IVA!W:W,0)),"SIN COD.")</f>
        <v>0</v>
      </c>
    </row>
    <row r="6494" spans="1:86" x14ac:dyDescent="0.25">
      <c r="A6494"/>
      <c r="B6494"/>
      <c r="D6494"/>
      <c r="AL6494">
        <f t="shared" si="707"/>
        <v>0</v>
      </c>
      <c r="AQ6494">
        <f t="shared" si="708"/>
        <v>0</v>
      </c>
      <c r="AR6494" t="str">
        <f>IFERROR(IF(OR(AP6494=338,AP6494=340,AP6494=341,AP6494=342,AP6494="342A",AP6494="342B"),PorcenRet(AP6494,AT6494,AU6494),INDEX(PORCENTAJEBUSCAR,MATCH(AP6494,CódigoRET,0),4)*1),"")</f>
        <v/>
      </c>
      <c r="AS6494">
        <f t="shared" si="709"/>
        <v>0</v>
      </c>
      <c r="BF6494" t="str">
        <f>IFERROR(IF(OR(BD6494=338,BD6494=340,BD6494=341,BD6494=342,BD6494="342A",BD6494="342B"),PorcenRet(BD6494,BH6494,BI6494),INDEX(PORCENTAJEBUSCAR,MATCH(BD6494,CódigoRET,0),4)*1),"")</f>
        <v/>
      </c>
      <c r="BG6494">
        <f t="shared" si="710"/>
        <v>0</v>
      </c>
      <c r="BO6494">
        <f t="shared" si="711"/>
        <v>0</v>
      </c>
      <c r="CC6494">
        <f t="shared" si="712"/>
        <v>0</v>
      </c>
      <c r="CD6494">
        <f t="shared" si="713"/>
        <v>0</v>
      </c>
      <c r="CG6494">
        <f ca="1">IFERROR(INDIRECT("IVA!X"&amp;MATCH(MID(COMPRAS!C6394,1,2)&amp;MID(COMPRAS!F6394,1,2)&amp;MID(COMPRAS!D6394,1,2),IVA!W:W,0)),"SIN COD.")</f>
        <v>0</v>
      </c>
      <c r="CH6494">
        <f ca="1">IFERROR(INDIRECT("IVA!Y"&amp;MATCH(MID(COMPRAS!C6394,1,2)&amp;MID(COMPRAS!F6394,1,2)&amp;MID(COMPRAS!D6394,1,2),IVA!W:W,0)),"SIN COD.")</f>
        <v>0</v>
      </c>
    </row>
    <row r="6495" spans="1:86" x14ac:dyDescent="0.25">
      <c r="A6495"/>
      <c r="B6495"/>
      <c r="D6495"/>
      <c r="AL6495">
        <f t="shared" si="707"/>
        <v>0</v>
      </c>
      <c r="AQ6495">
        <f t="shared" si="708"/>
        <v>0</v>
      </c>
      <c r="AR6495" t="str">
        <f>IFERROR(IF(OR(AP6495=338,AP6495=340,AP6495=341,AP6495=342,AP6495="342A",AP6495="342B"),PorcenRet(AP6495,AT6495,AU6495),INDEX(PORCENTAJEBUSCAR,MATCH(AP6495,CódigoRET,0),4)*1),"")</f>
        <v/>
      </c>
      <c r="AS6495">
        <f t="shared" si="709"/>
        <v>0</v>
      </c>
      <c r="BF6495" t="str">
        <f>IFERROR(IF(OR(BD6495=338,BD6495=340,BD6495=341,BD6495=342,BD6495="342A",BD6495="342B"),PorcenRet(BD6495,BH6495,BI6495),INDEX(PORCENTAJEBUSCAR,MATCH(BD6495,CódigoRET,0),4)*1),"")</f>
        <v/>
      </c>
      <c r="BG6495">
        <f t="shared" si="710"/>
        <v>0</v>
      </c>
      <c r="BO6495">
        <f t="shared" si="711"/>
        <v>0</v>
      </c>
      <c r="CC6495">
        <f t="shared" si="712"/>
        <v>0</v>
      </c>
      <c r="CD6495">
        <f t="shared" si="713"/>
        <v>0</v>
      </c>
      <c r="CG6495">
        <f ca="1">IFERROR(INDIRECT("IVA!X"&amp;MATCH(MID(COMPRAS!C6395,1,2)&amp;MID(COMPRAS!F6395,1,2)&amp;MID(COMPRAS!D6395,1,2),IVA!W:W,0)),"SIN COD.")</f>
        <v>0</v>
      </c>
      <c r="CH6495">
        <f ca="1">IFERROR(INDIRECT("IVA!Y"&amp;MATCH(MID(COMPRAS!C6395,1,2)&amp;MID(COMPRAS!F6395,1,2)&amp;MID(COMPRAS!D6395,1,2),IVA!W:W,0)),"SIN COD.")</f>
        <v>0</v>
      </c>
    </row>
    <row r="6496" spans="1:86" x14ac:dyDescent="0.25">
      <c r="A6496"/>
      <c r="B6496"/>
      <c r="D6496"/>
      <c r="AL6496">
        <f t="shared" si="707"/>
        <v>0</v>
      </c>
      <c r="AQ6496">
        <f t="shared" si="708"/>
        <v>0</v>
      </c>
      <c r="AR6496" t="str">
        <f>IFERROR(IF(OR(AP6496=338,AP6496=340,AP6496=341,AP6496=342,AP6496="342A",AP6496="342B"),PorcenRet(AP6496,AT6496,AU6496),INDEX(PORCENTAJEBUSCAR,MATCH(AP6496,CódigoRET,0),4)*1),"")</f>
        <v/>
      </c>
      <c r="AS6496">
        <f t="shared" si="709"/>
        <v>0</v>
      </c>
      <c r="BF6496" t="str">
        <f>IFERROR(IF(OR(BD6496=338,BD6496=340,BD6496=341,BD6496=342,BD6496="342A",BD6496="342B"),PorcenRet(BD6496,BH6496,BI6496),INDEX(PORCENTAJEBUSCAR,MATCH(BD6496,CódigoRET,0),4)*1),"")</f>
        <v/>
      </c>
      <c r="BG6496">
        <f t="shared" si="710"/>
        <v>0</v>
      </c>
      <c r="BO6496">
        <f t="shared" si="711"/>
        <v>0</v>
      </c>
      <c r="CC6496">
        <f t="shared" si="712"/>
        <v>0</v>
      </c>
      <c r="CD6496">
        <f t="shared" si="713"/>
        <v>0</v>
      </c>
      <c r="CG6496">
        <f ca="1">IFERROR(INDIRECT("IVA!X"&amp;MATCH(MID(COMPRAS!C6396,1,2)&amp;MID(COMPRAS!F6396,1,2)&amp;MID(COMPRAS!D6396,1,2),IVA!W:W,0)),"SIN COD.")</f>
        <v>0</v>
      </c>
      <c r="CH6496">
        <f ca="1">IFERROR(INDIRECT("IVA!Y"&amp;MATCH(MID(COMPRAS!C6396,1,2)&amp;MID(COMPRAS!F6396,1,2)&amp;MID(COMPRAS!D6396,1,2),IVA!W:W,0)),"SIN COD.")</f>
        <v>0</v>
      </c>
    </row>
    <row r="6497" spans="1:86" x14ac:dyDescent="0.25">
      <c r="A6497"/>
      <c r="B6497"/>
      <c r="D6497"/>
      <c r="AL6497">
        <f t="shared" si="707"/>
        <v>0</v>
      </c>
      <c r="AQ6497">
        <f t="shared" si="708"/>
        <v>0</v>
      </c>
      <c r="AR6497" t="str">
        <f>IFERROR(IF(OR(AP6497=338,AP6497=340,AP6497=341,AP6497=342,AP6497="342A",AP6497="342B"),PorcenRet(AP6497,AT6497,AU6497),INDEX(PORCENTAJEBUSCAR,MATCH(AP6497,CódigoRET,0),4)*1),"")</f>
        <v/>
      </c>
      <c r="AS6497">
        <f t="shared" si="709"/>
        <v>0</v>
      </c>
      <c r="BF6497" t="str">
        <f>IFERROR(IF(OR(BD6497=338,BD6497=340,BD6497=341,BD6497=342,BD6497="342A",BD6497="342B"),PorcenRet(BD6497,BH6497,BI6497),INDEX(PORCENTAJEBUSCAR,MATCH(BD6497,CódigoRET,0),4)*1),"")</f>
        <v/>
      </c>
      <c r="BG6497">
        <f t="shared" si="710"/>
        <v>0</v>
      </c>
      <c r="BO6497">
        <f t="shared" si="711"/>
        <v>0</v>
      </c>
      <c r="CC6497">
        <f t="shared" si="712"/>
        <v>0</v>
      </c>
      <c r="CD6497">
        <f t="shared" si="713"/>
        <v>0</v>
      </c>
      <c r="CG6497">
        <f ca="1">IFERROR(INDIRECT("IVA!X"&amp;MATCH(MID(COMPRAS!C6397,1,2)&amp;MID(COMPRAS!F6397,1,2)&amp;MID(COMPRAS!D6397,1,2),IVA!W:W,0)),"SIN COD.")</f>
        <v>0</v>
      </c>
      <c r="CH6497">
        <f ca="1">IFERROR(INDIRECT("IVA!Y"&amp;MATCH(MID(COMPRAS!C6397,1,2)&amp;MID(COMPRAS!F6397,1,2)&amp;MID(COMPRAS!D6397,1,2),IVA!W:W,0)),"SIN COD.")</f>
        <v>0</v>
      </c>
    </row>
    <row r="6498" spans="1:86" x14ac:dyDescent="0.25">
      <c r="A6498"/>
      <c r="B6498"/>
      <c r="D6498"/>
      <c r="AL6498">
        <f t="shared" si="707"/>
        <v>0</v>
      </c>
      <c r="AQ6498">
        <f t="shared" si="708"/>
        <v>0</v>
      </c>
      <c r="AR6498" t="str">
        <f>IFERROR(IF(OR(AP6498=338,AP6498=340,AP6498=341,AP6498=342,AP6498="342A",AP6498="342B"),PorcenRet(AP6498,AT6498,AU6498),INDEX(PORCENTAJEBUSCAR,MATCH(AP6498,CódigoRET,0),4)*1),"")</f>
        <v/>
      </c>
      <c r="AS6498">
        <f t="shared" si="709"/>
        <v>0</v>
      </c>
      <c r="BF6498" t="str">
        <f>IFERROR(IF(OR(BD6498=338,BD6498=340,BD6498=341,BD6498=342,BD6498="342A",BD6498="342B"),PorcenRet(BD6498,BH6498,BI6498),INDEX(PORCENTAJEBUSCAR,MATCH(BD6498,CódigoRET,0),4)*1),"")</f>
        <v/>
      </c>
      <c r="BG6498">
        <f t="shared" si="710"/>
        <v>0</v>
      </c>
      <c r="BO6498">
        <f t="shared" si="711"/>
        <v>0</v>
      </c>
      <c r="CC6498">
        <f t="shared" si="712"/>
        <v>0</v>
      </c>
      <c r="CD6498">
        <f t="shared" si="713"/>
        <v>0</v>
      </c>
      <c r="CG6498">
        <f ca="1">IFERROR(INDIRECT("IVA!X"&amp;MATCH(MID(COMPRAS!C6398,1,2)&amp;MID(COMPRAS!F6398,1,2)&amp;MID(COMPRAS!D6398,1,2),IVA!W:W,0)),"SIN COD.")</f>
        <v>0</v>
      </c>
      <c r="CH6498">
        <f ca="1">IFERROR(INDIRECT("IVA!Y"&amp;MATCH(MID(COMPRAS!C6398,1,2)&amp;MID(COMPRAS!F6398,1,2)&amp;MID(COMPRAS!D6398,1,2),IVA!W:W,0)),"SIN COD.")</f>
        <v>0</v>
      </c>
    </row>
    <row r="6499" spans="1:86" x14ac:dyDescent="0.25">
      <c r="A6499"/>
      <c r="B6499"/>
      <c r="D6499"/>
      <c r="AL6499">
        <f t="shared" si="707"/>
        <v>0</v>
      </c>
      <c r="AQ6499">
        <f t="shared" si="708"/>
        <v>0</v>
      </c>
      <c r="AR6499" t="str">
        <f>IFERROR(IF(OR(AP6499=338,AP6499=340,AP6499=341,AP6499=342,AP6499="342A",AP6499="342B"),PorcenRet(AP6499,AT6499,AU6499),INDEX(PORCENTAJEBUSCAR,MATCH(AP6499,CódigoRET,0),4)*1),"")</f>
        <v/>
      </c>
      <c r="AS6499">
        <f t="shared" si="709"/>
        <v>0</v>
      </c>
      <c r="BF6499" t="str">
        <f>IFERROR(IF(OR(BD6499=338,BD6499=340,BD6499=341,BD6499=342,BD6499="342A",BD6499="342B"),PorcenRet(BD6499,BH6499,BI6499),INDEX(PORCENTAJEBUSCAR,MATCH(BD6499,CódigoRET,0),4)*1),"")</f>
        <v/>
      </c>
      <c r="BG6499">
        <f t="shared" si="710"/>
        <v>0</v>
      </c>
      <c r="BO6499">
        <f t="shared" si="711"/>
        <v>0</v>
      </c>
      <c r="CC6499">
        <f t="shared" si="712"/>
        <v>0</v>
      </c>
      <c r="CD6499">
        <f t="shared" si="713"/>
        <v>0</v>
      </c>
      <c r="CG6499">
        <f ca="1">IFERROR(INDIRECT("IVA!X"&amp;MATCH(MID(COMPRAS!C6399,1,2)&amp;MID(COMPRAS!F6399,1,2)&amp;MID(COMPRAS!D6399,1,2),IVA!W:W,0)),"SIN COD.")</f>
        <v>0</v>
      </c>
      <c r="CH6499">
        <f ca="1">IFERROR(INDIRECT("IVA!Y"&amp;MATCH(MID(COMPRAS!C6399,1,2)&amp;MID(COMPRAS!F6399,1,2)&amp;MID(COMPRAS!D6399,1,2),IVA!W:W,0)),"SIN COD.")</f>
        <v>0</v>
      </c>
    </row>
    <row r="6500" spans="1:86" x14ac:dyDescent="0.25">
      <c r="A6500"/>
      <c r="B6500"/>
      <c r="D6500"/>
      <c r="AL6500">
        <f t="shared" si="707"/>
        <v>0</v>
      </c>
      <c r="AQ6500">
        <f t="shared" si="708"/>
        <v>0</v>
      </c>
      <c r="AR6500" t="str">
        <f>IFERROR(IF(OR(AP6500=338,AP6500=340,AP6500=341,AP6500=342,AP6500="342A",AP6500="342B"),PorcenRet(AP6500,AT6500,AU6500),INDEX(PORCENTAJEBUSCAR,MATCH(AP6500,CódigoRET,0),4)*1),"")</f>
        <v/>
      </c>
      <c r="AS6500">
        <f t="shared" si="709"/>
        <v>0</v>
      </c>
      <c r="BF6500" t="str">
        <f>IFERROR(IF(OR(BD6500=338,BD6500=340,BD6500=341,BD6500=342,BD6500="342A",BD6500="342B"),PorcenRet(BD6500,BH6500,BI6500),INDEX(PORCENTAJEBUSCAR,MATCH(BD6500,CódigoRET,0),4)*1),"")</f>
        <v/>
      </c>
      <c r="BG6500">
        <f t="shared" si="710"/>
        <v>0</v>
      </c>
      <c r="BO6500">
        <f t="shared" si="711"/>
        <v>0</v>
      </c>
      <c r="CC6500">
        <f t="shared" si="712"/>
        <v>0</v>
      </c>
      <c r="CD6500">
        <f t="shared" si="713"/>
        <v>0</v>
      </c>
      <c r="CG6500">
        <f ca="1">IFERROR(INDIRECT("IVA!X"&amp;MATCH(MID(COMPRAS!C6400,1,2)&amp;MID(COMPRAS!F6400,1,2)&amp;MID(COMPRAS!D6400,1,2),IVA!W:W,0)),"SIN COD.")</f>
        <v>0</v>
      </c>
      <c r="CH6500">
        <f ca="1">IFERROR(INDIRECT("IVA!Y"&amp;MATCH(MID(COMPRAS!C6400,1,2)&amp;MID(COMPRAS!F6400,1,2)&amp;MID(COMPRAS!D6400,1,2),IVA!W:W,0)),"SIN COD.")</f>
        <v>0</v>
      </c>
    </row>
    <row r="6501" spans="1:86" x14ac:dyDescent="0.25">
      <c r="A6501"/>
      <c r="B6501"/>
      <c r="D6501"/>
      <c r="AL6501">
        <f t="shared" si="707"/>
        <v>0</v>
      </c>
      <c r="AQ6501">
        <f t="shared" si="708"/>
        <v>0</v>
      </c>
      <c r="AR6501" t="str">
        <f>IFERROR(IF(OR(AP6501=338,AP6501=340,AP6501=341,AP6501=342,AP6501="342A",AP6501="342B"),PorcenRet(AP6501,AT6501,AU6501),INDEX(PORCENTAJEBUSCAR,MATCH(AP6501,CódigoRET,0),4)*1),"")</f>
        <v/>
      </c>
      <c r="AS6501">
        <f t="shared" si="709"/>
        <v>0</v>
      </c>
      <c r="BF6501" t="str">
        <f>IFERROR(IF(OR(BD6501=338,BD6501=340,BD6501=341,BD6501=342,BD6501="342A",BD6501="342B"),PorcenRet(BD6501,BH6501,BI6501),INDEX(PORCENTAJEBUSCAR,MATCH(BD6501,CódigoRET,0),4)*1),"")</f>
        <v/>
      </c>
      <c r="BG6501">
        <f t="shared" si="710"/>
        <v>0</v>
      </c>
      <c r="BO6501">
        <f t="shared" si="711"/>
        <v>0</v>
      </c>
      <c r="CC6501">
        <f t="shared" si="712"/>
        <v>0</v>
      </c>
      <c r="CD6501">
        <f t="shared" si="713"/>
        <v>0</v>
      </c>
      <c r="CG6501">
        <f ca="1">IFERROR(INDIRECT("IVA!X"&amp;MATCH(MID(COMPRAS!C6401,1,2)&amp;MID(COMPRAS!F6401,1,2)&amp;MID(COMPRAS!D6401,1,2),IVA!W:W,0)),"SIN COD.")</f>
        <v>0</v>
      </c>
      <c r="CH6501">
        <f ca="1">IFERROR(INDIRECT("IVA!Y"&amp;MATCH(MID(COMPRAS!C6401,1,2)&amp;MID(COMPRAS!F6401,1,2)&amp;MID(COMPRAS!D6401,1,2),IVA!W:W,0)),"SIN COD.")</f>
        <v>0</v>
      </c>
    </row>
    <row r="6502" spans="1:86" x14ac:dyDescent="0.25">
      <c r="A6502"/>
      <c r="B6502"/>
      <c r="D6502"/>
      <c r="AL6502">
        <f t="shared" si="707"/>
        <v>0</v>
      </c>
      <c r="AQ6502">
        <f t="shared" si="708"/>
        <v>0</v>
      </c>
      <c r="AR6502" t="str">
        <f>IFERROR(IF(OR(AP6502=338,AP6502=340,AP6502=341,AP6502=342,AP6502="342A",AP6502="342B"),PorcenRet(AP6502,AT6502,AU6502),INDEX(PORCENTAJEBUSCAR,MATCH(AP6502,CódigoRET,0),4)*1),"")</f>
        <v/>
      </c>
      <c r="AS6502">
        <f t="shared" si="709"/>
        <v>0</v>
      </c>
      <c r="BF6502" t="str">
        <f>IFERROR(IF(OR(BD6502=338,BD6502=340,BD6502=341,BD6502=342,BD6502="342A",BD6502="342B"),PorcenRet(BD6502,BH6502,BI6502),INDEX(PORCENTAJEBUSCAR,MATCH(BD6502,CódigoRET,0),4)*1),"")</f>
        <v/>
      </c>
      <c r="BG6502">
        <f t="shared" si="710"/>
        <v>0</v>
      </c>
      <c r="BO6502">
        <f t="shared" si="711"/>
        <v>0</v>
      </c>
      <c r="CC6502">
        <f t="shared" si="712"/>
        <v>0</v>
      </c>
      <c r="CD6502">
        <f t="shared" si="713"/>
        <v>0</v>
      </c>
      <c r="CG6502">
        <f ca="1">IFERROR(INDIRECT("IVA!X"&amp;MATCH(MID(COMPRAS!C6402,1,2)&amp;MID(COMPRAS!F6402,1,2)&amp;MID(COMPRAS!D6402,1,2),IVA!W:W,0)),"SIN COD.")</f>
        <v>0</v>
      </c>
      <c r="CH6502">
        <f ca="1">IFERROR(INDIRECT("IVA!Y"&amp;MATCH(MID(COMPRAS!C6402,1,2)&amp;MID(COMPRAS!F6402,1,2)&amp;MID(COMPRAS!D6402,1,2),IVA!W:W,0)),"SIN COD.")</f>
        <v>0</v>
      </c>
    </row>
    <row r="6503" spans="1:86" x14ac:dyDescent="0.25">
      <c r="A6503"/>
      <c r="B6503"/>
      <c r="D6503"/>
      <c r="AL6503">
        <f t="shared" si="707"/>
        <v>0</v>
      </c>
      <c r="AQ6503">
        <f t="shared" si="708"/>
        <v>0</v>
      </c>
      <c r="AR6503" t="str">
        <f>IFERROR(IF(OR(AP6503=338,AP6503=340,AP6503=341,AP6503=342,AP6503="342A",AP6503="342B"),PorcenRet(AP6503,AT6503,AU6503),INDEX(PORCENTAJEBUSCAR,MATCH(AP6503,CódigoRET,0),4)*1),"")</f>
        <v/>
      </c>
      <c r="AS6503">
        <f t="shared" si="709"/>
        <v>0</v>
      </c>
      <c r="BF6503" t="str">
        <f>IFERROR(IF(OR(BD6503=338,BD6503=340,BD6503=341,BD6503=342,BD6503="342A",BD6503="342B"),PorcenRet(BD6503,BH6503,BI6503),INDEX(PORCENTAJEBUSCAR,MATCH(BD6503,CódigoRET,0),4)*1),"")</f>
        <v/>
      </c>
      <c r="BG6503">
        <f t="shared" si="710"/>
        <v>0</v>
      </c>
      <c r="BO6503">
        <f t="shared" si="711"/>
        <v>0</v>
      </c>
      <c r="CC6503">
        <f t="shared" si="712"/>
        <v>0</v>
      </c>
      <c r="CD6503">
        <f t="shared" si="713"/>
        <v>0</v>
      </c>
      <c r="CG6503">
        <f ca="1">IFERROR(INDIRECT("IVA!X"&amp;MATCH(MID(COMPRAS!C6403,1,2)&amp;MID(COMPRAS!F6403,1,2)&amp;MID(COMPRAS!D6403,1,2),IVA!W:W,0)),"SIN COD.")</f>
        <v>0</v>
      </c>
      <c r="CH6503">
        <f ca="1">IFERROR(INDIRECT("IVA!Y"&amp;MATCH(MID(COMPRAS!C6403,1,2)&amp;MID(COMPRAS!F6403,1,2)&amp;MID(COMPRAS!D6403,1,2),IVA!W:W,0)),"SIN COD.")</f>
        <v>0</v>
      </c>
    </row>
    <row r="6504" spans="1:86" x14ac:dyDescent="0.25">
      <c r="A6504"/>
      <c r="B6504"/>
      <c r="D6504"/>
      <c r="AL6504">
        <f t="shared" si="707"/>
        <v>0</v>
      </c>
      <c r="AQ6504">
        <f t="shared" si="708"/>
        <v>0</v>
      </c>
      <c r="AR6504" t="str">
        <f>IFERROR(IF(OR(AP6504=338,AP6504=340,AP6504=341,AP6504=342,AP6504="342A",AP6504="342B"),PorcenRet(AP6504,AT6504,AU6504),INDEX(PORCENTAJEBUSCAR,MATCH(AP6504,CódigoRET,0),4)*1),"")</f>
        <v/>
      </c>
      <c r="AS6504">
        <f t="shared" si="709"/>
        <v>0</v>
      </c>
      <c r="BF6504" t="str">
        <f>IFERROR(IF(OR(BD6504=338,BD6504=340,BD6504=341,BD6504=342,BD6504="342A",BD6504="342B"),PorcenRet(BD6504,BH6504,BI6504),INDEX(PORCENTAJEBUSCAR,MATCH(BD6504,CódigoRET,0),4)*1),"")</f>
        <v/>
      </c>
      <c r="BG6504">
        <f t="shared" si="710"/>
        <v>0</v>
      </c>
      <c r="BO6504">
        <f t="shared" si="711"/>
        <v>0</v>
      </c>
      <c r="CC6504">
        <f t="shared" si="712"/>
        <v>0</v>
      </c>
      <c r="CD6504">
        <f t="shared" si="713"/>
        <v>0</v>
      </c>
      <c r="CG6504">
        <f ca="1">IFERROR(INDIRECT("IVA!X"&amp;MATCH(MID(COMPRAS!C6404,1,2)&amp;MID(COMPRAS!F6404,1,2)&amp;MID(COMPRAS!D6404,1,2),IVA!W:W,0)),"SIN COD.")</f>
        <v>0</v>
      </c>
      <c r="CH6504">
        <f ca="1">IFERROR(INDIRECT("IVA!Y"&amp;MATCH(MID(COMPRAS!C6404,1,2)&amp;MID(COMPRAS!F6404,1,2)&amp;MID(COMPRAS!D6404,1,2),IVA!W:W,0)),"SIN COD.")</f>
        <v>0</v>
      </c>
    </row>
    <row r="6505" spans="1:86" x14ac:dyDescent="0.25">
      <c r="A6505"/>
      <c r="B6505"/>
      <c r="D6505"/>
      <c r="AL6505">
        <f t="shared" si="707"/>
        <v>0</v>
      </c>
      <c r="AQ6505">
        <f t="shared" si="708"/>
        <v>0</v>
      </c>
      <c r="AR6505" t="str">
        <f>IFERROR(IF(OR(AP6505=338,AP6505=340,AP6505=341,AP6505=342,AP6505="342A",AP6505="342B"),PorcenRet(AP6505,AT6505,AU6505),INDEX(PORCENTAJEBUSCAR,MATCH(AP6505,CódigoRET,0),4)*1),"")</f>
        <v/>
      </c>
      <c r="AS6505">
        <f t="shared" si="709"/>
        <v>0</v>
      </c>
      <c r="BF6505" t="str">
        <f>IFERROR(IF(OR(BD6505=338,BD6505=340,BD6505=341,BD6505=342,BD6505="342A",BD6505="342B"),PorcenRet(BD6505,BH6505,BI6505),INDEX(PORCENTAJEBUSCAR,MATCH(BD6505,CódigoRET,0),4)*1),"")</f>
        <v/>
      </c>
      <c r="BG6505">
        <f t="shared" si="710"/>
        <v>0</v>
      </c>
      <c r="BO6505">
        <f t="shared" si="711"/>
        <v>0</v>
      </c>
      <c r="CC6505">
        <f t="shared" si="712"/>
        <v>0</v>
      </c>
      <c r="CD6505">
        <f t="shared" si="713"/>
        <v>0</v>
      </c>
      <c r="CG6505">
        <f ca="1">IFERROR(INDIRECT("IVA!X"&amp;MATCH(MID(COMPRAS!C6405,1,2)&amp;MID(COMPRAS!F6405,1,2)&amp;MID(COMPRAS!D6405,1,2),IVA!W:W,0)),"SIN COD.")</f>
        <v>0</v>
      </c>
      <c r="CH6505">
        <f ca="1">IFERROR(INDIRECT("IVA!Y"&amp;MATCH(MID(COMPRAS!C6405,1,2)&amp;MID(COMPRAS!F6405,1,2)&amp;MID(COMPRAS!D6405,1,2),IVA!W:W,0)),"SIN COD.")</f>
        <v>0</v>
      </c>
    </row>
    <row r="6506" spans="1:86" x14ac:dyDescent="0.25">
      <c r="A6506"/>
      <c r="B6506"/>
      <c r="D6506"/>
      <c r="AL6506">
        <f t="shared" si="707"/>
        <v>0</v>
      </c>
      <c r="AQ6506">
        <f t="shared" si="708"/>
        <v>0</v>
      </c>
      <c r="AR6506" t="str">
        <f>IFERROR(IF(OR(AP6506=338,AP6506=340,AP6506=341,AP6506=342,AP6506="342A",AP6506="342B"),PorcenRet(AP6506,AT6506,AU6506),INDEX(PORCENTAJEBUSCAR,MATCH(AP6506,CódigoRET,0),4)*1),"")</f>
        <v/>
      </c>
      <c r="AS6506">
        <f t="shared" si="709"/>
        <v>0</v>
      </c>
      <c r="BF6506" t="str">
        <f>IFERROR(IF(OR(BD6506=338,BD6506=340,BD6506=341,BD6506=342,BD6506="342A",BD6506="342B"),PorcenRet(BD6506,BH6506,BI6506),INDEX(PORCENTAJEBUSCAR,MATCH(BD6506,CódigoRET,0),4)*1),"")</f>
        <v/>
      </c>
      <c r="BG6506">
        <f t="shared" si="710"/>
        <v>0</v>
      </c>
      <c r="BO6506">
        <f t="shared" si="711"/>
        <v>0</v>
      </c>
      <c r="CC6506">
        <f t="shared" si="712"/>
        <v>0</v>
      </c>
      <c r="CD6506">
        <f t="shared" si="713"/>
        <v>0</v>
      </c>
      <c r="CG6506">
        <f ca="1">IFERROR(INDIRECT("IVA!X"&amp;MATCH(MID(COMPRAS!C6406,1,2)&amp;MID(COMPRAS!F6406,1,2)&amp;MID(COMPRAS!D6406,1,2),IVA!W:W,0)),"SIN COD.")</f>
        <v>0</v>
      </c>
      <c r="CH6506">
        <f ca="1">IFERROR(INDIRECT("IVA!Y"&amp;MATCH(MID(COMPRAS!C6406,1,2)&amp;MID(COMPRAS!F6406,1,2)&amp;MID(COMPRAS!D6406,1,2),IVA!W:W,0)),"SIN COD.")</f>
        <v>0</v>
      </c>
    </row>
    <row r="6507" spans="1:86" x14ac:dyDescent="0.25">
      <c r="A6507"/>
      <c r="B6507"/>
      <c r="D6507"/>
      <c r="AL6507">
        <f t="shared" si="707"/>
        <v>0</v>
      </c>
      <c r="AQ6507">
        <f t="shared" si="708"/>
        <v>0</v>
      </c>
      <c r="AR6507" t="str">
        <f>IFERROR(IF(OR(AP6507=338,AP6507=340,AP6507=341,AP6507=342,AP6507="342A",AP6507="342B"),PorcenRet(AP6507,AT6507,AU6507),INDEX(PORCENTAJEBUSCAR,MATCH(AP6507,CódigoRET,0),4)*1),"")</f>
        <v/>
      </c>
      <c r="AS6507">
        <f t="shared" si="709"/>
        <v>0</v>
      </c>
      <c r="BF6507" t="str">
        <f>IFERROR(IF(OR(BD6507=338,BD6507=340,BD6507=341,BD6507=342,BD6507="342A",BD6507="342B"),PorcenRet(BD6507,BH6507,BI6507),INDEX(PORCENTAJEBUSCAR,MATCH(BD6507,CódigoRET,0),4)*1),"")</f>
        <v/>
      </c>
      <c r="BG6507">
        <f t="shared" si="710"/>
        <v>0</v>
      </c>
      <c r="BO6507">
        <f t="shared" si="711"/>
        <v>0</v>
      </c>
      <c r="CC6507">
        <f t="shared" si="712"/>
        <v>0</v>
      </c>
      <c r="CD6507">
        <f t="shared" si="713"/>
        <v>0</v>
      </c>
      <c r="CG6507">
        <f ca="1">IFERROR(INDIRECT("IVA!X"&amp;MATCH(MID(COMPRAS!C6407,1,2)&amp;MID(COMPRAS!F6407,1,2)&amp;MID(COMPRAS!D6407,1,2),IVA!W:W,0)),"SIN COD.")</f>
        <v>0</v>
      </c>
      <c r="CH6507">
        <f ca="1">IFERROR(INDIRECT("IVA!Y"&amp;MATCH(MID(COMPRAS!C6407,1,2)&amp;MID(COMPRAS!F6407,1,2)&amp;MID(COMPRAS!D6407,1,2),IVA!W:W,0)),"SIN COD.")</f>
        <v>0</v>
      </c>
    </row>
    <row r="6508" spans="1:86" x14ac:dyDescent="0.25">
      <c r="A6508"/>
      <c r="B6508"/>
      <c r="D6508"/>
      <c r="AL6508">
        <f t="shared" si="707"/>
        <v>0</v>
      </c>
      <c r="AQ6508">
        <f t="shared" si="708"/>
        <v>0</v>
      </c>
      <c r="AR6508" t="str">
        <f>IFERROR(IF(OR(AP6508=338,AP6508=340,AP6508=341,AP6508=342,AP6508="342A",AP6508="342B"),PorcenRet(AP6508,AT6508,AU6508),INDEX(PORCENTAJEBUSCAR,MATCH(AP6508,CódigoRET,0),4)*1),"")</f>
        <v/>
      </c>
      <c r="AS6508">
        <f t="shared" si="709"/>
        <v>0</v>
      </c>
      <c r="BF6508" t="str">
        <f>IFERROR(IF(OR(BD6508=338,BD6508=340,BD6508=341,BD6508=342,BD6508="342A",BD6508="342B"),PorcenRet(BD6508,BH6508,BI6508),INDEX(PORCENTAJEBUSCAR,MATCH(BD6508,CódigoRET,0),4)*1),"")</f>
        <v/>
      </c>
      <c r="BG6508">
        <f t="shared" si="710"/>
        <v>0</v>
      </c>
      <c r="BO6508">
        <f t="shared" si="711"/>
        <v>0</v>
      </c>
      <c r="CC6508">
        <f t="shared" si="712"/>
        <v>0</v>
      </c>
      <c r="CD6508">
        <f t="shared" si="713"/>
        <v>0</v>
      </c>
      <c r="CG6508">
        <f ca="1">IFERROR(INDIRECT("IVA!X"&amp;MATCH(MID(COMPRAS!C6408,1,2)&amp;MID(COMPRAS!F6408,1,2)&amp;MID(COMPRAS!D6408,1,2),IVA!W:W,0)),"SIN COD.")</f>
        <v>0</v>
      </c>
      <c r="CH6508">
        <f ca="1">IFERROR(INDIRECT("IVA!Y"&amp;MATCH(MID(COMPRAS!C6408,1,2)&amp;MID(COMPRAS!F6408,1,2)&amp;MID(COMPRAS!D6408,1,2),IVA!W:W,0)),"SIN COD.")</f>
        <v>0</v>
      </c>
    </row>
    <row r="6509" spans="1:86" x14ac:dyDescent="0.25">
      <c r="A6509"/>
      <c r="B6509"/>
      <c r="D6509"/>
      <c r="AL6509">
        <f t="shared" si="707"/>
        <v>0</v>
      </c>
      <c r="AQ6509">
        <f t="shared" si="708"/>
        <v>0</v>
      </c>
      <c r="AR6509" t="str">
        <f>IFERROR(IF(OR(AP6509=338,AP6509=340,AP6509=341,AP6509=342,AP6509="342A",AP6509="342B"),PorcenRet(AP6509,AT6509,AU6509),INDEX(PORCENTAJEBUSCAR,MATCH(AP6509,CódigoRET,0),4)*1),"")</f>
        <v/>
      </c>
      <c r="AS6509">
        <f t="shared" si="709"/>
        <v>0</v>
      </c>
      <c r="BF6509" t="str">
        <f>IFERROR(IF(OR(BD6509=338,BD6509=340,BD6509=341,BD6509=342,BD6509="342A",BD6509="342B"),PorcenRet(BD6509,BH6509,BI6509),INDEX(PORCENTAJEBUSCAR,MATCH(BD6509,CódigoRET,0),4)*1),"")</f>
        <v/>
      </c>
      <c r="BG6509">
        <f t="shared" si="710"/>
        <v>0</v>
      </c>
      <c r="BO6509">
        <f t="shared" si="711"/>
        <v>0</v>
      </c>
      <c r="CC6509">
        <f t="shared" si="712"/>
        <v>0</v>
      </c>
      <c r="CD6509">
        <f t="shared" si="713"/>
        <v>0</v>
      </c>
      <c r="CG6509">
        <f ca="1">IFERROR(INDIRECT("IVA!X"&amp;MATCH(MID(COMPRAS!C6409,1,2)&amp;MID(COMPRAS!F6409,1,2)&amp;MID(COMPRAS!D6409,1,2),IVA!W:W,0)),"SIN COD.")</f>
        <v>0</v>
      </c>
      <c r="CH6509">
        <f ca="1">IFERROR(INDIRECT("IVA!Y"&amp;MATCH(MID(COMPRAS!C6409,1,2)&amp;MID(COMPRAS!F6409,1,2)&amp;MID(COMPRAS!D6409,1,2),IVA!W:W,0)),"SIN COD.")</f>
        <v>0</v>
      </c>
    </row>
    <row r="6510" spans="1:86" x14ac:dyDescent="0.25">
      <c r="A6510"/>
      <c r="B6510"/>
      <c r="D6510"/>
      <c r="AL6510">
        <f t="shared" si="707"/>
        <v>0</v>
      </c>
      <c r="AQ6510">
        <f t="shared" si="708"/>
        <v>0</v>
      </c>
      <c r="AR6510" t="str">
        <f>IFERROR(IF(OR(AP6510=338,AP6510=340,AP6510=341,AP6510=342,AP6510="342A",AP6510="342B"),PorcenRet(AP6510,AT6510,AU6510),INDEX(PORCENTAJEBUSCAR,MATCH(AP6510,CódigoRET,0),4)*1),"")</f>
        <v/>
      </c>
      <c r="AS6510">
        <f t="shared" si="709"/>
        <v>0</v>
      </c>
      <c r="BF6510" t="str">
        <f>IFERROR(IF(OR(BD6510=338,BD6510=340,BD6510=341,BD6510=342,BD6510="342A",BD6510="342B"),PorcenRet(BD6510,BH6510,BI6510),INDEX(PORCENTAJEBUSCAR,MATCH(BD6510,CódigoRET,0),4)*1),"")</f>
        <v/>
      </c>
      <c r="BG6510">
        <f t="shared" si="710"/>
        <v>0</v>
      </c>
      <c r="BO6510">
        <f t="shared" si="711"/>
        <v>0</v>
      </c>
      <c r="CC6510">
        <f t="shared" si="712"/>
        <v>0</v>
      </c>
      <c r="CD6510">
        <f t="shared" si="713"/>
        <v>0</v>
      </c>
      <c r="CG6510">
        <f ca="1">IFERROR(INDIRECT("IVA!X"&amp;MATCH(MID(COMPRAS!C6410,1,2)&amp;MID(COMPRAS!F6410,1,2)&amp;MID(COMPRAS!D6410,1,2),IVA!W:W,0)),"SIN COD.")</f>
        <v>0</v>
      </c>
      <c r="CH6510">
        <f ca="1">IFERROR(INDIRECT("IVA!Y"&amp;MATCH(MID(COMPRAS!C6410,1,2)&amp;MID(COMPRAS!F6410,1,2)&amp;MID(COMPRAS!D6410,1,2),IVA!W:W,0)),"SIN COD.")</f>
        <v>0</v>
      </c>
    </row>
    <row r="6511" spans="1:86" x14ac:dyDescent="0.25">
      <c r="A6511"/>
      <c r="B6511"/>
      <c r="D6511"/>
      <c r="AL6511">
        <f t="shared" si="707"/>
        <v>0</v>
      </c>
      <c r="AQ6511">
        <f t="shared" si="708"/>
        <v>0</v>
      </c>
      <c r="AR6511" t="str">
        <f>IFERROR(IF(OR(AP6511=338,AP6511=340,AP6511=341,AP6511=342,AP6511="342A",AP6511="342B"),PorcenRet(AP6511,AT6511,AU6511),INDEX(PORCENTAJEBUSCAR,MATCH(AP6511,CódigoRET,0),4)*1),"")</f>
        <v/>
      </c>
      <c r="AS6511">
        <f t="shared" si="709"/>
        <v>0</v>
      </c>
      <c r="BF6511" t="str">
        <f>IFERROR(IF(OR(BD6511=338,BD6511=340,BD6511=341,BD6511=342,BD6511="342A",BD6511="342B"),PorcenRet(BD6511,BH6511,BI6511),INDEX(PORCENTAJEBUSCAR,MATCH(BD6511,CódigoRET,0),4)*1),"")</f>
        <v/>
      </c>
      <c r="BG6511">
        <f t="shared" si="710"/>
        <v>0</v>
      </c>
      <c r="BO6511">
        <f t="shared" si="711"/>
        <v>0</v>
      </c>
      <c r="CC6511">
        <f t="shared" si="712"/>
        <v>0</v>
      </c>
      <c r="CD6511">
        <f t="shared" si="713"/>
        <v>0</v>
      </c>
      <c r="CG6511">
        <f ca="1">IFERROR(INDIRECT("IVA!X"&amp;MATCH(MID(COMPRAS!C6411,1,2)&amp;MID(COMPRAS!F6411,1,2)&amp;MID(COMPRAS!D6411,1,2),IVA!W:W,0)),"SIN COD.")</f>
        <v>0</v>
      </c>
      <c r="CH6511">
        <f ca="1">IFERROR(INDIRECT("IVA!Y"&amp;MATCH(MID(COMPRAS!C6411,1,2)&amp;MID(COMPRAS!F6411,1,2)&amp;MID(COMPRAS!D6411,1,2),IVA!W:W,0)),"SIN COD.")</f>
        <v>0</v>
      </c>
    </row>
    <row r="6512" spans="1:86" x14ac:dyDescent="0.25">
      <c r="A6512"/>
      <c r="B6512"/>
      <c r="D6512"/>
      <c r="AL6512">
        <f t="shared" si="707"/>
        <v>0</v>
      </c>
      <c r="AQ6512">
        <f t="shared" si="708"/>
        <v>0</v>
      </c>
      <c r="AR6512" t="str">
        <f>IFERROR(IF(OR(AP6512=338,AP6512=340,AP6512=341,AP6512=342,AP6512="342A",AP6512="342B"),PorcenRet(AP6512,AT6512,AU6512),INDEX(PORCENTAJEBUSCAR,MATCH(AP6512,CódigoRET,0),4)*1),"")</f>
        <v/>
      </c>
      <c r="AS6512">
        <f t="shared" si="709"/>
        <v>0</v>
      </c>
      <c r="BF6512" t="str">
        <f>IFERROR(IF(OR(BD6512=338,BD6512=340,BD6512=341,BD6512=342,BD6512="342A",BD6512="342B"),PorcenRet(BD6512,BH6512,BI6512),INDEX(PORCENTAJEBUSCAR,MATCH(BD6512,CódigoRET,0),4)*1),"")</f>
        <v/>
      </c>
      <c r="BG6512">
        <f t="shared" si="710"/>
        <v>0</v>
      </c>
      <c r="BO6512">
        <f t="shared" si="711"/>
        <v>0</v>
      </c>
      <c r="CC6512">
        <f t="shared" si="712"/>
        <v>0</v>
      </c>
      <c r="CD6512">
        <f t="shared" si="713"/>
        <v>0</v>
      </c>
      <c r="CG6512">
        <f ca="1">IFERROR(INDIRECT("IVA!X"&amp;MATCH(MID(COMPRAS!C6412,1,2)&amp;MID(COMPRAS!F6412,1,2)&amp;MID(COMPRAS!D6412,1,2),IVA!W:W,0)),"SIN COD.")</f>
        <v>0</v>
      </c>
      <c r="CH6512">
        <f ca="1">IFERROR(INDIRECT("IVA!Y"&amp;MATCH(MID(COMPRAS!C6412,1,2)&amp;MID(COMPRAS!F6412,1,2)&amp;MID(COMPRAS!D6412,1,2),IVA!W:W,0)),"SIN COD.")</f>
        <v>0</v>
      </c>
    </row>
    <row r="6513" spans="1:86" x14ac:dyDescent="0.25">
      <c r="A6513"/>
      <c r="B6513"/>
      <c r="D6513"/>
      <c r="AL6513">
        <f t="shared" si="707"/>
        <v>0</v>
      </c>
      <c r="AQ6513">
        <f t="shared" si="708"/>
        <v>0</v>
      </c>
      <c r="AR6513" t="str">
        <f>IFERROR(IF(OR(AP6513=338,AP6513=340,AP6513=341,AP6513=342,AP6513="342A",AP6513="342B"),PorcenRet(AP6513,AT6513,AU6513),INDEX(PORCENTAJEBUSCAR,MATCH(AP6513,CódigoRET,0),4)*1),"")</f>
        <v/>
      </c>
      <c r="AS6513">
        <f t="shared" si="709"/>
        <v>0</v>
      </c>
      <c r="BF6513" t="str">
        <f>IFERROR(IF(OR(BD6513=338,BD6513=340,BD6513=341,BD6513=342,BD6513="342A",BD6513="342B"),PorcenRet(BD6513,BH6513,BI6513),INDEX(PORCENTAJEBUSCAR,MATCH(BD6513,CódigoRET,0),4)*1),"")</f>
        <v/>
      </c>
      <c r="BG6513">
        <f t="shared" si="710"/>
        <v>0</v>
      </c>
      <c r="BO6513">
        <f t="shared" si="711"/>
        <v>0</v>
      </c>
      <c r="CC6513">
        <f t="shared" si="712"/>
        <v>0</v>
      </c>
      <c r="CD6513">
        <f t="shared" si="713"/>
        <v>0</v>
      </c>
      <c r="CG6513">
        <f ca="1">IFERROR(INDIRECT("IVA!X"&amp;MATCH(MID(COMPRAS!C6413,1,2)&amp;MID(COMPRAS!F6413,1,2)&amp;MID(COMPRAS!D6413,1,2),IVA!W:W,0)),"SIN COD.")</f>
        <v>0</v>
      </c>
      <c r="CH6513">
        <f ca="1">IFERROR(INDIRECT("IVA!Y"&amp;MATCH(MID(COMPRAS!C6413,1,2)&amp;MID(COMPRAS!F6413,1,2)&amp;MID(COMPRAS!D6413,1,2),IVA!W:W,0)),"SIN COD.")</f>
        <v>0</v>
      </c>
    </row>
    <row r="6514" spans="1:86" x14ac:dyDescent="0.25">
      <c r="A6514"/>
      <c r="B6514"/>
      <c r="D6514"/>
      <c r="AL6514">
        <f t="shared" si="707"/>
        <v>0</v>
      </c>
      <c r="AQ6514">
        <f t="shared" si="708"/>
        <v>0</v>
      </c>
      <c r="AR6514" t="str">
        <f>IFERROR(IF(OR(AP6514=338,AP6514=340,AP6514=341,AP6514=342,AP6514="342A",AP6514="342B"),PorcenRet(AP6514,AT6514,AU6514),INDEX(PORCENTAJEBUSCAR,MATCH(AP6514,CódigoRET,0),4)*1),"")</f>
        <v/>
      </c>
      <c r="AS6514">
        <f t="shared" si="709"/>
        <v>0</v>
      </c>
      <c r="BF6514" t="str">
        <f>IFERROR(IF(OR(BD6514=338,BD6514=340,BD6514=341,BD6514=342,BD6514="342A",BD6514="342B"),PorcenRet(BD6514,BH6514,BI6514),INDEX(PORCENTAJEBUSCAR,MATCH(BD6514,CódigoRET,0),4)*1),"")</f>
        <v/>
      </c>
      <c r="BG6514">
        <f t="shared" si="710"/>
        <v>0</v>
      </c>
      <c r="BO6514">
        <f t="shared" si="711"/>
        <v>0</v>
      </c>
      <c r="CC6514">
        <f t="shared" si="712"/>
        <v>0</v>
      </c>
      <c r="CD6514">
        <f t="shared" si="713"/>
        <v>0</v>
      </c>
      <c r="CG6514">
        <f ca="1">IFERROR(INDIRECT("IVA!X"&amp;MATCH(MID(COMPRAS!C6414,1,2)&amp;MID(COMPRAS!F6414,1,2)&amp;MID(COMPRAS!D6414,1,2),IVA!W:W,0)),"SIN COD.")</f>
        <v>0</v>
      </c>
      <c r="CH6514">
        <f ca="1">IFERROR(INDIRECT("IVA!Y"&amp;MATCH(MID(COMPRAS!C6414,1,2)&amp;MID(COMPRAS!F6414,1,2)&amp;MID(COMPRAS!D6414,1,2),IVA!W:W,0)),"SIN COD.")</f>
        <v>0</v>
      </c>
    </row>
    <row r="6515" spans="1:86" x14ac:dyDescent="0.25">
      <c r="A6515"/>
      <c r="B6515"/>
      <c r="D6515"/>
      <c r="AL6515">
        <f t="shared" si="707"/>
        <v>0</v>
      </c>
      <c r="AQ6515">
        <f t="shared" si="708"/>
        <v>0</v>
      </c>
      <c r="AR6515" t="str">
        <f>IFERROR(IF(OR(AP6515=338,AP6515=340,AP6515=341,AP6515=342,AP6515="342A",AP6515="342B"),PorcenRet(AP6515,AT6515,AU6515),INDEX(PORCENTAJEBUSCAR,MATCH(AP6515,CódigoRET,0),4)*1),"")</f>
        <v/>
      </c>
      <c r="AS6515">
        <f t="shared" si="709"/>
        <v>0</v>
      </c>
      <c r="BF6515" t="str">
        <f>IFERROR(IF(OR(BD6515=338,BD6515=340,BD6515=341,BD6515=342,BD6515="342A",BD6515="342B"),PorcenRet(BD6515,BH6515,BI6515),INDEX(PORCENTAJEBUSCAR,MATCH(BD6515,CódigoRET,0),4)*1),"")</f>
        <v/>
      </c>
      <c r="BG6515">
        <f t="shared" si="710"/>
        <v>0</v>
      </c>
      <c r="BO6515">
        <f t="shared" si="711"/>
        <v>0</v>
      </c>
      <c r="CC6515">
        <f t="shared" si="712"/>
        <v>0</v>
      </c>
      <c r="CD6515">
        <f t="shared" si="713"/>
        <v>0</v>
      </c>
      <c r="CG6515">
        <f ca="1">IFERROR(INDIRECT("IVA!X"&amp;MATCH(MID(COMPRAS!C6415,1,2)&amp;MID(COMPRAS!F6415,1,2)&amp;MID(COMPRAS!D6415,1,2),IVA!W:W,0)),"SIN COD.")</f>
        <v>0</v>
      </c>
      <c r="CH6515">
        <f ca="1">IFERROR(INDIRECT("IVA!Y"&amp;MATCH(MID(COMPRAS!C6415,1,2)&amp;MID(COMPRAS!F6415,1,2)&amp;MID(COMPRAS!D6415,1,2),IVA!W:W,0)),"SIN COD.")</f>
        <v>0</v>
      </c>
    </row>
    <row r="6516" spans="1:86" x14ac:dyDescent="0.25">
      <c r="A6516"/>
      <c r="B6516"/>
      <c r="D6516"/>
      <c r="AL6516">
        <f t="shared" si="707"/>
        <v>0</v>
      </c>
      <c r="AQ6516">
        <f t="shared" si="708"/>
        <v>0</v>
      </c>
      <c r="AR6516" t="str">
        <f>IFERROR(IF(OR(AP6516=338,AP6516=340,AP6516=341,AP6516=342,AP6516="342A",AP6516="342B"),PorcenRet(AP6516,AT6516,AU6516),INDEX(PORCENTAJEBUSCAR,MATCH(AP6516,CódigoRET,0),4)*1),"")</f>
        <v/>
      </c>
      <c r="AS6516">
        <f t="shared" si="709"/>
        <v>0</v>
      </c>
      <c r="BF6516" t="str">
        <f>IFERROR(IF(OR(BD6516=338,BD6516=340,BD6516=341,BD6516=342,BD6516="342A",BD6516="342B"),PorcenRet(BD6516,BH6516,BI6516),INDEX(PORCENTAJEBUSCAR,MATCH(BD6516,CódigoRET,0),4)*1),"")</f>
        <v/>
      </c>
      <c r="BG6516">
        <f t="shared" si="710"/>
        <v>0</v>
      </c>
      <c r="BO6516">
        <f t="shared" si="711"/>
        <v>0</v>
      </c>
      <c r="CC6516">
        <f t="shared" si="712"/>
        <v>0</v>
      </c>
      <c r="CD6516">
        <f t="shared" si="713"/>
        <v>0</v>
      </c>
      <c r="CG6516">
        <f ca="1">IFERROR(INDIRECT("IVA!X"&amp;MATCH(MID(COMPRAS!C6416,1,2)&amp;MID(COMPRAS!F6416,1,2)&amp;MID(COMPRAS!D6416,1,2),IVA!W:W,0)),"SIN COD.")</f>
        <v>0</v>
      </c>
      <c r="CH6516">
        <f ca="1">IFERROR(INDIRECT("IVA!Y"&amp;MATCH(MID(COMPRAS!C6416,1,2)&amp;MID(COMPRAS!F6416,1,2)&amp;MID(COMPRAS!D6416,1,2),IVA!W:W,0)),"SIN COD.")</f>
        <v>0</v>
      </c>
    </row>
    <row r="6517" spans="1:86" x14ac:dyDescent="0.25">
      <c r="A6517"/>
      <c r="B6517"/>
      <c r="D6517"/>
      <c r="AL6517">
        <f t="shared" si="707"/>
        <v>0</v>
      </c>
      <c r="AQ6517">
        <f t="shared" si="708"/>
        <v>0</v>
      </c>
      <c r="AR6517" t="str">
        <f>IFERROR(IF(OR(AP6517=338,AP6517=340,AP6517=341,AP6517=342,AP6517="342A",AP6517="342B"),PorcenRet(AP6517,AT6517,AU6517),INDEX(PORCENTAJEBUSCAR,MATCH(AP6517,CódigoRET,0),4)*1),"")</f>
        <v/>
      </c>
      <c r="AS6517">
        <f t="shared" si="709"/>
        <v>0</v>
      </c>
      <c r="BF6517" t="str">
        <f>IFERROR(IF(OR(BD6517=338,BD6517=340,BD6517=341,BD6517=342,BD6517="342A",BD6517="342B"),PorcenRet(BD6517,BH6517,BI6517),INDEX(PORCENTAJEBUSCAR,MATCH(BD6517,CódigoRET,0),4)*1),"")</f>
        <v/>
      </c>
      <c r="BG6517">
        <f t="shared" si="710"/>
        <v>0</v>
      </c>
      <c r="BO6517">
        <f t="shared" si="711"/>
        <v>0</v>
      </c>
      <c r="CC6517">
        <f t="shared" si="712"/>
        <v>0</v>
      </c>
      <c r="CD6517">
        <f t="shared" si="713"/>
        <v>0</v>
      </c>
      <c r="CG6517">
        <f ca="1">IFERROR(INDIRECT("IVA!X"&amp;MATCH(MID(COMPRAS!C6417,1,2)&amp;MID(COMPRAS!F6417,1,2)&amp;MID(COMPRAS!D6417,1,2),IVA!W:W,0)),"SIN COD.")</f>
        <v>0</v>
      </c>
      <c r="CH6517">
        <f ca="1">IFERROR(INDIRECT("IVA!Y"&amp;MATCH(MID(COMPRAS!C6417,1,2)&amp;MID(COMPRAS!F6417,1,2)&amp;MID(COMPRAS!D6417,1,2),IVA!W:W,0)),"SIN COD.")</f>
        <v>0</v>
      </c>
    </row>
    <row r="6518" spans="1:86" x14ac:dyDescent="0.25">
      <c r="A6518"/>
      <c r="B6518"/>
      <c r="D6518"/>
      <c r="AL6518">
        <f t="shared" si="707"/>
        <v>0</v>
      </c>
      <c r="AQ6518">
        <f t="shared" si="708"/>
        <v>0</v>
      </c>
      <c r="AR6518" t="str">
        <f>IFERROR(IF(OR(AP6518=338,AP6518=340,AP6518=341,AP6518=342,AP6518="342A",AP6518="342B"),PorcenRet(AP6518,AT6518,AU6518),INDEX(PORCENTAJEBUSCAR,MATCH(AP6518,CódigoRET,0),4)*1),"")</f>
        <v/>
      </c>
      <c r="AS6518">
        <f t="shared" si="709"/>
        <v>0</v>
      </c>
      <c r="BF6518" t="str">
        <f>IFERROR(IF(OR(BD6518=338,BD6518=340,BD6518=341,BD6518=342,BD6518="342A",BD6518="342B"),PorcenRet(BD6518,BH6518,BI6518),INDEX(PORCENTAJEBUSCAR,MATCH(BD6518,CódigoRET,0),4)*1),"")</f>
        <v/>
      </c>
      <c r="BG6518">
        <f t="shared" si="710"/>
        <v>0</v>
      </c>
      <c r="BO6518">
        <f t="shared" si="711"/>
        <v>0</v>
      </c>
      <c r="CC6518">
        <f t="shared" si="712"/>
        <v>0</v>
      </c>
      <c r="CD6518">
        <f t="shared" si="713"/>
        <v>0</v>
      </c>
      <c r="CG6518">
        <f ca="1">IFERROR(INDIRECT("IVA!X"&amp;MATCH(MID(COMPRAS!C6418,1,2)&amp;MID(COMPRAS!F6418,1,2)&amp;MID(COMPRAS!D6418,1,2),IVA!W:W,0)),"SIN COD.")</f>
        <v>0</v>
      </c>
      <c r="CH6518">
        <f ca="1">IFERROR(INDIRECT("IVA!Y"&amp;MATCH(MID(COMPRAS!C6418,1,2)&amp;MID(COMPRAS!F6418,1,2)&amp;MID(COMPRAS!D6418,1,2),IVA!W:W,0)),"SIN COD.")</f>
        <v>0</v>
      </c>
    </row>
    <row r="6519" spans="1:86" x14ac:dyDescent="0.25">
      <c r="A6519"/>
      <c r="B6519"/>
      <c r="D6519"/>
      <c r="AL6519">
        <f t="shared" si="707"/>
        <v>0</v>
      </c>
      <c r="AQ6519">
        <f t="shared" si="708"/>
        <v>0</v>
      </c>
      <c r="AR6519" t="str">
        <f>IFERROR(IF(OR(AP6519=338,AP6519=340,AP6519=341,AP6519=342,AP6519="342A",AP6519="342B"),PorcenRet(AP6519,AT6519,AU6519),INDEX(PORCENTAJEBUSCAR,MATCH(AP6519,CódigoRET,0),4)*1),"")</f>
        <v/>
      </c>
      <c r="AS6519">
        <f t="shared" si="709"/>
        <v>0</v>
      </c>
      <c r="BF6519" t="str">
        <f>IFERROR(IF(OR(BD6519=338,BD6519=340,BD6519=341,BD6519=342,BD6519="342A",BD6519="342B"),PorcenRet(BD6519,BH6519,BI6519),INDEX(PORCENTAJEBUSCAR,MATCH(BD6519,CódigoRET,0),4)*1),"")</f>
        <v/>
      </c>
      <c r="BG6519">
        <f t="shared" si="710"/>
        <v>0</v>
      </c>
      <c r="BO6519">
        <f t="shared" si="711"/>
        <v>0</v>
      </c>
      <c r="CC6519">
        <f t="shared" si="712"/>
        <v>0</v>
      </c>
      <c r="CD6519">
        <f t="shared" si="713"/>
        <v>0</v>
      </c>
      <c r="CG6519">
        <f ca="1">IFERROR(INDIRECT("IVA!X"&amp;MATCH(MID(COMPRAS!C6419,1,2)&amp;MID(COMPRAS!F6419,1,2)&amp;MID(COMPRAS!D6419,1,2),IVA!W:W,0)),"SIN COD.")</f>
        <v>0</v>
      </c>
      <c r="CH6519">
        <f ca="1">IFERROR(INDIRECT("IVA!Y"&amp;MATCH(MID(COMPRAS!C6419,1,2)&amp;MID(COMPRAS!F6419,1,2)&amp;MID(COMPRAS!D6419,1,2),IVA!W:W,0)),"SIN COD.")</f>
        <v>0</v>
      </c>
    </row>
    <row r="6520" spans="1:86" x14ac:dyDescent="0.25">
      <c r="A6520"/>
      <c r="B6520"/>
      <c r="D6520"/>
      <c r="AL6520">
        <f t="shared" si="707"/>
        <v>0</v>
      </c>
      <c r="AQ6520">
        <f t="shared" si="708"/>
        <v>0</v>
      </c>
      <c r="AR6520" t="str">
        <f>IFERROR(IF(OR(AP6520=338,AP6520=340,AP6520=341,AP6520=342,AP6520="342A",AP6520="342B"),PorcenRet(AP6520,AT6520,AU6520),INDEX(PORCENTAJEBUSCAR,MATCH(AP6520,CódigoRET,0),4)*1),"")</f>
        <v/>
      </c>
      <c r="AS6520">
        <f t="shared" si="709"/>
        <v>0</v>
      </c>
      <c r="BF6520" t="str">
        <f>IFERROR(IF(OR(BD6520=338,BD6520=340,BD6520=341,BD6520=342,BD6520="342A",BD6520="342B"),PorcenRet(BD6520,BH6520,BI6520),INDEX(PORCENTAJEBUSCAR,MATCH(BD6520,CódigoRET,0),4)*1),"")</f>
        <v/>
      </c>
      <c r="BG6520">
        <f t="shared" si="710"/>
        <v>0</v>
      </c>
      <c r="BO6520">
        <f t="shared" si="711"/>
        <v>0</v>
      </c>
      <c r="CC6520">
        <f t="shared" si="712"/>
        <v>0</v>
      </c>
      <c r="CD6520">
        <f t="shared" si="713"/>
        <v>0</v>
      </c>
      <c r="CG6520">
        <f ca="1">IFERROR(INDIRECT("IVA!X"&amp;MATCH(MID(COMPRAS!C6420,1,2)&amp;MID(COMPRAS!F6420,1,2)&amp;MID(COMPRAS!D6420,1,2),IVA!W:W,0)),"SIN COD.")</f>
        <v>0</v>
      </c>
      <c r="CH6520">
        <f ca="1">IFERROR(INDIRECT("IVA!Y"&amp;MATCH(MID(COMPRAS!C6420,1,2)&amp;MID(COMPRAS!F6420,1,2)&amp;MID(COMPRAS!D6420,1,2),IVA!W:W,0)),"SIN COD.")</f>
        <v>0</v>
      </c>
    </row>
    <row r="6521" spans="1:86" x14ac:dyDescent="0.25">
      <c r="A6521"/>
      <c r="B6521"/>
      <c r="D6521"/>
      <c r="AL6521">
        <f t="shared" si="707"/>
        <v>0</v>
      </c>
      <c r="AQ6521">
        <f t="shared" si="708"/>
        <v>0</v>
      </c>
      <c r="AR6521" t="str">
        <f>IFERROR(IF(OR(AP6521=338,AP6521=340,AP6521=341,AP6521=342,AP6521="342A",AP6521="342B"),PorcenRet(AP6521,AT6521,AU6521),INDEX(PORCENTAJEBUSCAR,MATCH(AP6521,CódigoRET,0),4)*1),"")</f>
        <v/>
      </c>
      <c r="AS6521">
        <f t="shared" si="709"/>
        <v>0</v>
      </c>
      <c r="BF6521" t="str">
        <f>IFERROR(IF(OR(BD6521=338,BD6521=340,BD6521=341,BD6521=342,BD6521="342A",BD6521="342B"),PorcenRet(BD6521,BH6521,BI6521),INDEX(PORCENTAJEBUSCAR,MATCH(BD6521,CódigoRET,0),4)*1),"")</f>
        <v/>
      </c>
      <c r="BG6521">
        <f t="shared" si="710"/>
        <v>0</v>
      </c>
      <c r="BO6521">
        <f t="shared" si="711"/>
        <v>0</v>
      </c>
      <c r="CC6521">
        <f t="shared" si="712"/>
        <v>0</v>
      </c>
      <c r="CD6521">
        <f t="shared" si="713"/>
        <v>0</v>
      </c>
      <c r="CG6521">
        <f ca="1">IFERROR(INDIRECT("IVA!X"&amp;MATCH(MID(COMPRAS!C6421,1,2)&amp;MID(COMPRAS!F6421,1,2)&amp;MID(COMPRAS!D6421,1,2),IVA!W:W,0)),"SIN COD.")</f>
        <v>0</v>
      </c>
      <c r="CH6521">
        <f ca="1">IFERROR(INDIRECT("IVA!Y"&amp;MATCH(MID(COMPRAS!C6421,1,2)&amp;MID(COMPRAS!F6421,1,2)&amp;MID(COMPRAS!D6421,1,2),IVA!W:W,0)),"SIN COD.")</f>
        <v>0</v>
      </c>
    </row>
    <row r="6522" spans="1:86" x14ac:dyDescent="0.25">
      <c r="A6522"/>
      <c r="B6522"/>
      <c r="D6522"/>
      <c r="AL6522">
        <f t="shared" si="707"/>
        <v>0</v>
      </c>
      <c r="AQ6522">
        <f t="shared" si="708"/>
        <v>0</v>
      </c>
      <c r="AR6522" t="str">
        <f>IFERROR(IF(OR(AP6522=338,AP6522=340,AP6522=341,AP6522=342,AP6522="342A",AP6522="342B"),PorcenRet(AP6522,AT6522,AU6522),INDEX(PORCENTAJEBUSCAR,MATCH(AP6522,CódigoRET,0),4)*1),"")</f>
        <v/>
      </c>
      <c r="AS6522">
        <f t="shared" si="709"/>
        <v>0</v>
      </c>
      <c r="BF6522" t="str">
        <f>IFERROR(IF(OR(BD6522=338,BD6522=340,BD6522=341,BD6522=342,BD6522="342A",BD6522="342B"),PorcenRet(BD6522,BH6522,BI6522),INDEX(PORCENTAJEBUSCAR,MATCH(BD6522,CódigoRET,0),4)*1),"")</f>
        <v/>
      </c>
      <c r="BG6522">
        <f t="shared" si="710"/>
        <v>0</v>
      </c>
      <c r="BO6522">
        <f t="shared" si="711"/>
        <v>0</v>
      </c>
      <c r="CC6522">
        <f t="shared" si="712"/>
        <v>0</v>
      </c>
      <c r="CD6522">
        <f t="shared" si="713"/>
        <v>0</v>
      </c>
      <c r="CG6522">
        <f ca="1">IFERROR(INDIRECT("IVA!X"&amp;MATCH(MID(COMPRAS!C6422,1,2)&amp;MID(COMPRAS!F6422,1,2)&amp;MID(COMPRAS!D6422,1,2),IVA!W:W,0)),"SIN COD.")</f>
        <v>0</v>
      </c>
      <c r="CH6522">
        <f ca="1">IFERROR(INDIRECT("IVA!Y"&amp;MATCH(MID(COMPRAS!C6422,1,2)&amp;MID(COMPRAS!F6422,1,2)&amp;MID(COMPRAS!D6422,1,2),IVA!W:W,0)),"SIN COD.")</f>
        <v>0</v>
      </c>
    </row>
    <row r="6523" spans="1:86" x14ac:dyDescent="0.25">
      <c r="A6523"/>
      <c r="B6523"/>
      <c r="D6523"/>
      <c r="AL6523">
        <f t="shared" si="707"/>
        <v>0</v>
      </c>
      <c r="AQ6523">
        <f t="shared" si="708"/>
        <v>0</v>
      </c>
      <c r="AR6523" t="str">
        <f>IFERROR(IF(OR(AP6523=338,AP6523=340,AP6523=341,AP6523=342,AP6523="342A",AP6523="342B"),PorcenRet(AP6523,AT6523,AU6523),INDEX(PORCENTAJEBUSCAR,MATCH(AP6523,CódigoRET,0),4)*1),"")</f>
        <v/>
      </c>
      <c r="AS6523">
        <f t="shared" si="709"/>
        <v>0</v>
      </c>
      <c r="BF6523" t="str">
        <f>IFERROR(IF(OR(BD6523=338,BD6523=340,BD6523=341,BD6523=342,BD6523="342A",BD6523="342B"),PorcenRet(BD6523,BH6523,BI6523),INDEX(PORCENTAJEBUSCAR,MATCH(BD6523,CódigoRET,0),4)*1),"")</f>
        <v/>
      </c>
      <c r="BG6523">
        <f t="shared" si="710"/>
        <v>0</v>
      </c>
      <c r="BO6523">
        <f t="shared" si="711"/>
        <v>0</v>
      </c>
      <c r="CC6523">
        <f t="shared" si="712"/>
        <v>0</v>
      </c>
      <c r="CD6523">
        <f t="shared" si="713"/>
        <v>0</v>
      </c>
      <c r="CG6523">
        <f ca="1">IFERROR(INDIRECT("IVA!X"&amp;MATCH(MID(COMPRAS!C6423,1,2)&amp;MID(COMPRAS!F6423,1,2)&amp;MID(COMPRAS!D6423,1,2),IVA!W:W,0)),"SIN COD.")</f>
        <v>0</v>
      </c>
      <c r="CH6523">
        <f ca="1">IFERROR(INDIRECT("IVA!Y"&amp;MATCH(MID(COMPRAS!C6423,1,2)&amp;MID(COMPRAS!F6423,1,2)&amp;MID(COMPRAS!D6423,1,2),IVA!W:W,0)),"SIN COD.")</f>
        <v>0</v>
      </c>
    </row>
    <row r="6524" spans="1:86" x14ac:dyDescent="0.25">
      <c r="A6524"/>
      <c r="B6524"/>
      <c r="D6524"/>
      <c r="AL6524">
        <f t="shared" si="707"/>
        <v>0</v>
      </c>
      <c r="AQ6524">
        <f t="shared" si="708"/>
        <v>0</v>
      </c>
      <c r="AR6524" t="str">
        <f>IFERROR(IF(OR(AP6524=338,AP6524=340,AP6524=341,AP6524=342,AP6524="342A",AP6524="342B"),PorcenRet(AP6524,AT6524,AU6524),INDEX(PORCENTAJEBUSCAR,MATCH(AP6524,CódigoRET,0),4)*1),"")</f>
        <v/>
      </c>
      <c r="AS6524">
        <f t="shared" si="709"/>
        <v>0</v>
      </c>
      <c r="BF6524" t="str">
        <f>IFERROR(IF(OR(BD6524=338,BD6524=340,BD6524=341,BD6524=342,BD6524="342A",BD6524="342B"),PorcenRet(BD6524,BH6524,BI6524),INDEX(PORCENTAJEBUSCAR,MATCH(BD6524,CódigoRET,0),4)*1),"")</f>
        <v/>
      </c>
      <c r="BG6524">
        <f t="shared" si="710"/>
        <v>0</v>
      </c>
      <c r="BO6524">
        <f t="shared" si="711"/>
        <v>0</v>
      </c>
      <c r="CC6524">
        <f t="shared" si="712"/>
        <v>0</v>
      </c>
      <c r="CD6524">
        <f t="shared" si="713"/>
        <v>0</v>
      </c>
      <c r="CG6524">
        <f ca="1">IFERROR(INDIRECT("IVA!X"&amp;MATCH(MID(COMPRAS!C6424,1,2)&amp;MID(COMPRAS!F6424,1,2)&amp;MID(COMPRAS!D6424,1,2),IVA!W:W,0)),"SIN COD.")</f>
        <v>0</v>
      </c>
      <c r="CH6524">
        <f ca="1">IFERROR(INDIRECT("IVA!Y"&amp;MATCH(MID(COMPRAS!C6424,1,2)&amp;MID(COMPRAS!F6424,1,2)&amp;MID(COMPRAS!D6424,1,2),IVA!W:W,0)),"SIN COD.")</f>
        <v>0</v>
      </c>
    </row>
    <row r="6525" spans="1:86" x14ac:dyDescent="0.25">
      <c r="A6525"/>
      <c r="B6525"/>
      <c r="D6525"/>
      <c r="AL6525">
        <f t="shared" si="707"/>
        <v>0</v>
      </c>
      <c r="AQ6525">
        <f t="shared" si="708"/>
        <v>0</v>
      </c>
      <c r="AR6525" t="str">
        <f>IFERROR(IF(OR(AP6525=338,AP6525=340,AP6525=341,AP6525=342,AP6525="342A",AP6525="342B"),PorcenRet(AP6525,AT6525,AU6525),INDEX(PORCENTAJEBUSCAR,MATCH(AP6525,CódigoRET,0),4)*1),"")</f>
        <v/>
      </c>
      <c r="AS6525">
        <f t="shared" si="709"/>
        <v>0</v>
      </c>
      <c r="BF6525" t="str">
        <f>IFERROR(IF(OR(BD6525=338,BD6525=340,BD6525=341,BD6525=342,BD6525="342A",BD6525="342B"),PorcenRet(BD6525,BH6525,BI6525),INDEX(PORCENTAJEBUSCAR,MATCH(BD6525,CódigoRET,0),4)*1),"")</f>
        <v/>
      </c>
      <c r="BG6525">
        <f t="shared" si="710"/>
        <v>0</v>
      </c>
      <c r="BO6525">
        <f t="shared" si="711"/>
        <v>0</v>
      </c>
      <c r="CC6525">
        <f t="shared" si="712"/>
        <v>0</v>
      </c>
      <c r="CD6525">
        <f t="shared" si="713"/>
        <v>0</v>
      </c>
      <c r="CG6525">
        <f ca="1">IFERROR(INDIRECT("IVA!X"&amp;MATCH(MID(COMPRAS!C6425,1,2)&amp;MID(COMPRAS!F6425,1,2)&amp;MID(COMPRAS!D6425,1,2),IVA!W:W,0)),"SIN COD.")</f>
        <v>0</v>
      </c>
      <c r="CH6525">
        <f ca="1">IFERROR(INDIRECT("IVA!Y"&amp;MATCH(MID(COMPRAS!C6425,1,2)&amp;MID(COMPRAS!F6425,1,2)&amp;MID(COMPRAS!D6425,1,2),IVA!W:W,0)),"SIN COD.")</f>
        <v>0</v>
      </c>
    </row>
    <row r="6526" spans="1:86" x14ac:dyDescent="0.25">
      <c r="A6526"/>
      <c r="B6526"/>
      <c r="D6526"/>
      <c r="AL6526">
        <f t="shared" si="707"/>
        <v>0</v>
      </c>
      <c r="AQ6526">
        <f t="shared" si="708"/>
        <v>0</v>
      </c>
      <c r="AR6526" t="str">
        <f>IFERROR(IF(OR(AP6526=338,AP6526=340,AP6526=341,AP6526=342,AP6526="342A",AP6526="342B"),PorcenRet(AP6526,AT6526,AU6526),INDEX(PORCENTAJEBUSCAR,MATCH(AP6526,CódigoRET,0),4)*1),"")</f>
        <v/>
      </c>
      <c r="AS6526">
        <f t="shared" si="709"/>
        <v>0</v>
      </c>
      <c r="BF6526" t="str">
        <f>IFERROR(IF(OR(BD6526=338,BD6526=340,BD6526=341,BD6526=342,BD6526="342A",BD6526="342B"),PorcenRet(BD6526,BH6526,BI6526),INDEX(PORCENTAJEBUSCAR,MATCH(BD6526,CódigoRET,0),4)*1),"")</f>
        <v/>
      </c>
      <c r="BG6526">
        <f t="shared" si="710"/>
        <v>0</v>
      </c>
      <c r="BO6526">
        <f t="shared" si="711"/>
        <v>0</v>
      </c>
      <c r="CC6526">
        <f t="shared" si="712"/>
        <v>0</v>
      </c>
      <c r="CD6526">
        <f t="shared" si="713"/>
        <v>0</v>
      </c>
      <c r="CG6526">
        <f ca="1">IFERROR(INDIRECT("IVA!X"&amp;MATCH(MID(COMPRAS!C6426,1,2)&amp;MID(COMPRAS!F6426,1,2)&amp;MID(COMPRAS!D6426,1,2),IVA!W:W,0)),"SIN COD.")</f>
        <v>0</v>
      </c>
      <c r="CH6526">
        <f ca="1">IFERROR(INDIRECT("IVA!Y"&amp;MATCH(MID(COMPRAS!C6426,1,2)&amp;MID(COMPRAS!F6426,1,2)&amp;MID(COMPRAS!D6426,1,2),IVA!W:W,0)),"SIN COD.")</f>
        <v>0</v>
      </c>
    </row>
    <row r="6527" spans="1:86" x14ac:dyDescent="0.25">
      <c r="A6527"/>
      <c r="B6527"/>
      <c r="D6527"/>
      <c r="AL6527">
        <f t="shared" si="707"/>
        <v>0</v>
      </c>
      <c r="AQ6527">
        <f t="shared" si="708"/>
        <v>0</v>
      </c>
      <c r="AR6527" t="str">
        <f>IFERROR(IF(OR(AP6527=338,AP6527=340,AP6527=341,AP6527=342,AP6527="342A",AP6527="342B"),PorcenRet(AP6527,AT6527,AU6527),INDEX(PORCENTAJEBUSCAR,MATCH(AP6527,CódigoRET,0),4)*1),"")</f>
        <v/>
      </c>
      <c r="AS6527">
        <f t="shared" si="709"/>
        <v>0</v>
      </c>
      <c r="BF6527" t="str">
        <f>IFERROR(IF(OR(BD6527=338,BD6527=340,BD6527=341,BD6527=342,BD6527="342A",BD6527="342B"),PorcenRet(BD6527,BH6527,BI6527),INDEX(PORCENTAJEBUSCAR,MATCH(BD6527,CódigoRET,0),4)*1),"")</f>
        <v/>
      </c>
      <c r="BG6527">
        <f t="shared" si="710"/>
        <v>0</v>
      </c>
      <c r="BO6527">
        <f t="shared" si="711"/>
        <v>0</v>
      </c>
      <c r="CC6527">
        <f t="shared" si="712"/>
        <v>0</v>
      </c>
      <c r="CD6527">
        <f t="shared" si="713"/>
        <v>0</v>
      </c>
      <c r="CG6527">
        <f ca="1">IFERROR(INDIRECT("IVA!X"&amp;MATCH(MID(COMPRAS!C6427,1,2)&amp;MID(COMPRAS!F6427,1,2)&amp;MID(COMPRAS!D6427,1,2),IVA!W:W,0)),"SIN COD.")</f>
        <v>0</v>
      </c>
      <c r="CH6527">
        <f ca="1">IFERROR(INDIRECT("IVA!Y"&amp;MATCH(MID(COMPRAS!C6427,1,2)&amp;MID(COMPRAS!F6427,1,2)&amp;MID(COMPRAS!D6427,1,2),IVA!W:W,0)),"SIN COD.")</f>
        <v>0</v>
      </c>
    </row>
    <row r="6528" spans="1:86" x14ac:dyDescent="0.25">
      <c r="A6528"/>
      <c r="B6528"/>
      <c r="D6528"/>
      <c r="AL6528">
        <f t="shared" si="707"/>
        <v>0</v>
      </c>
      <c r="AQ6528">
        <f t="shared" si="708"/>
        <v>0</v>
      </c>
      <c r="AR6528" t="str">
        <f>IFERROR(IF(OR(AP6528=338,AP6528=340,AP6528=341,AP6528=342,AP6528="342A",AP6528="342B"),PorcenRet(AP6528,AT6528,AU6528),INDEX(PORCENTAJEBUSCAR,MATCH(AP6528,CódigoRET,0),4)*1),"")</f>
        <v/>
      </c>
      <c r="AS6528">
        <f t="shared" si="709"/>
        <v>0</v>
      </c>
      <c r="BF6528" t="str">
        <f>IFERROR(IF(OR(BD6528=338,BD6528=340,BD6528=341,BD6528=342,BD6528="342A",BD6528="342B"),PorcenRet(BD6528,BH6528,BI6528),INDEX(PORCENTAJEBUSCAR,MATCH(BD6528,CódigoRET,0),4)*1),"")</f>
        <v/>
      </c>
      <c r="BG6528">
        <f t="shared" si="710"/>
        <v>0</v>
      </c>
      <c r="BO6528">
        <f t="shared" si="711"/>
        <v>0</v>
      </c>
      <c r="CC6528">
        <f t="shared" si="712"/>
        <v>0</v>
      </c>
      <c r="CD6528">
        <f t="shared" si="713"/>
        <v>0</v>
      </c>
      <c r="CG6528">
        <f ca="1">IFERROR(INDIRECT("IVA!X"&amp;MATCH(MID(COMPRAS!C6428,1,2)&amp;MID(COMPRAS!F6428,1,2)&amp;MID(COMPRAS!D6428,1,2),IVA!W:W,0)),"SIN COD.")</f>
        <v>0</v>
      </c>
      <c r="CH6528">
        <f ca="1">IFERROR(INDIRECT("IVA!Y"&amp;MATCH(MID(COMPRAS!C6428,1,2)&amp;MID(COMPRAS!F6428,1,2)&amp;MID(COMPRAS!D6428,1,2),IVA!W:W,0)),"SIN COD.")</f>
        <v>0</v>
      </c>
    </row>
    <row r="6529" spans="1:86" x14ac:dyDescent="0.25">
      <c r="A6529"/>
      <c r="B6529"/>
      <c r="D6529"/>
      <c r="AL6529">
        <f t="shared" si="707"/>
        <v>0</v>
      </c>
      <c r="AQ6529">
        <f t="shared" si="708"/>
        <v>0</v>
      </c>
      <c r="AR6529" t="str">
        <f>IFERROR(IF(OR(AP6529=338,AP6529=340,AP6529=341,AP6529=342,AP6529="342A",AP6529="342B"),PorcenRet(AP6529,AT6529,AU6529),INDEX(PORCENTAJEBUSCAR,MATCH(AP6529,CódigoRET,0),4)*1),"")</f>
        <v/>
      </c>
      <c r="AS6529">
        <f t="shared" si="709"/>
        <v>0</v>
      </c>
      <c r="BF6529" t="str">
        <f>IFERROR(IF(OR(BD6529=338,BD6529=340,BD6529=341,BD6529=342,BD6529="342A",BD6529="342B"),PorcenRet(BD6529,BH6529,BI6529),INDEX(PORCENTAJEBUSCAR,MATCH(BD6529,CódigoRET,0),4)*1),"")</f>
        <v/>
      </c>
      <c r="BG6529">
        <f t="shared" si="710"/>
        <v>0</v>
      </c>
      <c r="BO6529">
        <f t="shared" si="711"/>
        <v>0</v>
      </c>
      <c r="CC6529">
        <f t="shared" si="712"/>
        <v>0</v>
      </c>
      <c r="CD6529">
        <f t="shared" si="713"/>
        <v>0</v>
      </c>
      <c r="CG6529">
        <f ca="1">IFERROR(INDIRECT("IVA!X"&amp;MATCH(MID(COMPRAS!C6429,1,2)&amp;MID(COMPRAS!F6429,1,2)&amp;MID(COMPRAS!D6429,1,2),IVA!W:W,0)),"SIN COD.")</f>
        <v>0</v>
      </c>
      <c r="CH6529">
        <f ca="1">IFERROR(INDIRECT("IVA!Y"&amp;MATCH(MID(COMPRAS!C6429,1,2)&amp;MID(COMPRAS!F6429,1,2)&amp;MID(COMPRAS!D6429,1,2),IVA!W:W,0)),"SIN COD.")</f>
        <v>0</v>
      </c>
    </row>
    <row r="6530" spans="1:86" x14ac:dyDescent="0.25">
      <c r="A6530"/>
      <c r="B6530"/>
      <c r="D6530"/>
      <c r="AL6530">
        <f t="shared" ref="AL6530:AL6593" si="714">O6530+P6530+Q6530+R6530+S6530+T6530+U6530+V6530</f>
        <v>0</v>
      </c>
      <c r="AQ6530">
        <f t="shared" ref="AQ6530:AQ6593" si="715">+P6530+Q6530+R6530+S6530-BE6530-BQ6530-BW6530+O6530</f>
        <v>0</v>
      </c>
      <c r="AR6530" t="str">
        <f>IFERROR(IF(OR(AP6530=338,AP6530=340,AP6530=341,AP6530=342,AP6530="342A",AP6530="342B"),PorcenRet(AP6530,AT6530,AU6530),INDEX(PORCENTAJEBUSCAR,MATCH(AP6530,CódigoRET,0),4)*1),"")</f>
        <v/>
      </c>
      <c r="AS6530">
        <f t="shared" ref="AS6530:AS6593" si="716">ROUND(IF(AP6530="",0,AQ6530*(AR6530/100)),2)</f>
        <v>0</v>
      </c>
      <c r="BF6530" t="str">
        <f>IFERROR(IF(OR(BD6530=338,BD6530=340,BD6530=341,BD6530=342,BD6530="342A",BD6530="342B"),PorcenRet(BD6530,BH6530,BI6530),INDEX(PORCENTAJEBUSCAR,MATCH(BD6530,CódigoRET,0),4)*1),"")</f>
        <v/>
      </c>
      <c r="BG6530">
        <f t="shared" ref="BG6530:BG6593" si="717">ROUND(IF(BD6530="",0,BE6530*(BF6530/100)),2)</f>
        <v>0</v>
      </c>
      <c r="BO6530">
        <f t="shared" ref="BO6530:BO6593" si="718">IF(MID(F6530,1,2)="41",SUM(O6530:S6530),0)</f>
        <v>0</v>
      </c>
      <c r="CC6530">
        <f t="shared" ref="CC6530:CC6593" si="719">O6530+P6530+Q6530+R6530+S6530</f>
        <v>0</v>
      </c>
      <c r="CD6530">
        <f t="shared" ref="CD6530:CD6593" si="720">T6530+U6530</f>
        <v>0</v>
      </c>
      <c r="CG6530">
        <f ca="1">IFERROR(INDIRECT("IVA!X"&amp;MATCH(MID(COMPRAS!C6430,1,2)&amp;MID(COMPRAS!F6430,1,2)&amp;MID(COMPRAS!D6430,1,2),IVA!W:W,0)),"SIN COD.")</f>
        <v>0</v>
      </c>
      <c r="CH6530">
        <f ca="1">IFERROR(INDIRECT("IVA!Y"&amp;MATCH(MID(COMPRAS!C6430,1,2)&amp;MID(COMPRAS!F6430,1,2)&amp;MID(COMPRAS!D6430,1,2),IVA!W:W,0)),"SIN COD.")</f>
        <v>0</v>
      </c>
    </row>
    <row r="6531" spans="1:86" x14ac:dyDescent="0.25">
      <c r="A6531"/>
      <c r="B6531"/>
      <c r="D6531"/>
      <c r="AL6531">
        <f t="shared" si="714"/>
        <v>0</v>
      </c>
      <c r="AQ6531">
        <f t="shared" si="715"/>
        <v>0</v>
      </c>
      <c r="AR6531" t="str">
        <f>IFERROR(IF(OR(AP6531=338,AP6531=340,AP6531=341,AP6531=342,AP6531="342A",AP6531="342B"),PorcenRet(AP6531,AT6531,AU6531),INDEX(PORCENTAJEBUSCAR,MATCH(AP6531,CódigoRET,0),4)*1),"")</f>
        <v/>
      </c>
      <c r="AS6531">
        <f t="shared" si="716"/>
        <v>0</v>
      </c>
      <c r="BF6531" t="str">
        <f>IFERROR(IF(OR(BD6531=338,BD6531=340,BD6531=341,BD6531=342,BD6531="342A",BD6531="342B"),PorcenRet(BD6531,BH6531,BI6531),INDEX(PORCENTAJEBUSCAR,MATCH(BD6531,CódigoRET,0),4)*1),"")</f>
        <v/>
      </c>
      <c r="BG6531">
        <f t="shared" si="717"/>
        <v>0</v>
      </c>
      <c r="BO6531">
        <f t="shared" si="718"/>
        <v>0</v>
      </c>
      <c r="CC6531">
        <f t="shared" si="719"/>
        <v>0</v>
      </c>
      <c r="CD6531">
        <f t="shared" si="720"/>
        <v>0</v>
      </c>
      <c r="CG6531">
        <f ca="1">IFERROR(INDIRECT("IVA!X"&amp;MATCH(MID(COMPRAS!C6431,1,2)&amp;MID(COMPRAS!F6431,1,2)&amp;MID(COMPRAS!D6431,1,2),IVA!W:W,0)),"SIN COD.")</f>
        <v>0</v>
      </c>
      <c r="CH6531">
        <f ca="1">IFERROR(INDIRECT("IVA!Y"&amp;MATCH(MID(COMPRAS!C6431,1,2)&amp;MID(COMPRAS!F6431,1,2)&amp;MID(COMPRAS!D6431,1,2),IVA!W:W,0)),"SIN COD.")</f>
        <v>0</v>
      </c>
    </row>
    <row r="6532" spans="1:86" x14ac:dyDescent="0.25">
      <c r="A6532"/>
      <c r="B6532"/>
      <c r="D6532"/>
      <c r="AL6532">
        <f t="shared" si="714"/>
        <v>0</v>
      </c>
      <c r="AQ6532">
        <f t="shared" si="715"/>
        <v>0</v>
      </c>
      <c r="AR6532" t="str">
        <f>IFERROR(IF(OR(AP6532=338,AP6532=340,AP6532=341,AP6532=342,AP6532="342A",AP6532="342B"),PorcenRet(AP6532,AT6532,AU6532),INDEX(PORCENTAJEBUSCAR,MATCH(AP6532,CódigoRET,0),4)*1),"")</f>
        <v/>
      </c>
      <c r="AS6532">
        <f t="shared" si="716"/>
        <v>0</v>
      </c>
      <c r="BF6532" t="str">
        <f>IFERROR(IF(OR(BD6532=338,BD6532=340,BD6532=341,BD6532=342,BD6532="342A",BD6532="342B"),PorcenRet(BD6532,BH6532,BI6532),INDEX(PORCENTAJEBUSCAR,MATCH(BD6532,CódigoRET,0),4)*1),"")</f>
        <v/>
      </c>
      <c r="BG6532">
        <f t="shared" si="717"/>
        <v>0</v>
      </c>
      <c r="BO6532">
        <f t="shared" si="718"/>
        <v>0</v>
      </c>
      <c r="CC6532">
        <f t="shared" si="719"/>
        <v>0</v>
      </c>
      <c r="CD6532">
        <f t="shared" si="720"/>
        <v>0</v>
      </c>
      <c r="CG6532">
        <f ca="1">IFERROR(INDIRECT("IVA!X"&amp;MATCH(MID(COMPRAS!C6432,1,2)&amp;MID(COMPRAS!F6432,1,2)&amp;MID(COMPRAS!D6432,1,2),IVA!W:W,0)),"SIN COD.")</f>
        <v>0</v>
      </c>
      <c r="CH6532">
        <f ca="1">IFERROR(INDIRECT("IVA!Y"&amp;MATCH(MID(COMPRAS!C6432,1,2)&amp;MID(COMPRAS!F6432,1,2)&amp;MID(COMPRAS!D6432,1,2),IVA!W:W,0)),"SIN COD.")</f>
        <v>0</v>
      </c>
    </row>
    <row r="6533" spans="1:86" x14ac:dyDescent="0.25">
      <c r="A6533"/>
      <c r="B6533"/>
      <c r="D6533"/>
      <c r="AL6533">
        <f t="shared" si="714"/>
        <v>0</v>
      </c>
      <c r="AQ6533">
        <f t="shared" si="715"/>
        <v>0</v>
      </c>
      <c r="AR6533" t="str">
        <f>IFERROR(IF(OR(AP6533=338,AP6533=340,AP6533=341,AP6533=342,AP6533="342A",AP6533="342B"),PorcenRet(AP6533,AT6533,AU6533),INDEX(PORCENTAJEBUSCAR,MATCH(AP6533,CódigoRET,0),4)*1),"")</f>
        <v/>
      </c>
      <c r="AS6533">
        <f t="shared" si="716"/>
        <v>0</v>
      </c>
      <c r="BF6533" t="str">
        <f>IFERROR(IF(OR(BD6533=338,BD6533=340,BD6533=341,BD6533=342,BD6533="342A",BD6533="342B"),PorcenRet(BD6533,BH6533,BI6533),INDEX(PORCENTAJEBUSCAR,MATCH(BD6533,CódigoRET,0),4)*1),"")</f>
        <v/>
      </c>
      <c r="BG6533">
        <f t="shared" si="717"/>
        <v>0</v>
      </c>
      <c r="BO6533">
        <f t="shared" si="718"/>
        <v>0</v>
      </c>
      <c r="CC6533">
        <f t="shared" si="719"/>
        <v>0</v>
      </c>
      <c r="CD6533">
        <f t="shared" si="720"/>
        <v>0</v>
      </c>
      <c r="CG6533">
        <f ca="1">IFERROR(INDIRECT("IVA!X"&amp;MATCH(MID(COMPRAS!C6433,1,2)&amp;MID(COMPRAS!F6433,1,2)&amp;MID(COMPRAS!D6433,1,2),IVA!W:W,0)),"SIN COD.")</f>
        <v>0</v>
      </c>
      <c r="CH6533">
        <f ca="1">IFERROR(INDIRECT("IVA!Y"&amp;MATCH(MID(COMPRAS!C6433,1,2)&amp;MID(COMPRAS!F6433,1,2)&amp;MID(COMPRAS!D6433,1,2),IVA!W:W,0)),"SIN COD.")</f>
        <v>0</v>
      </c>
    </row>
    <row r="6534" spans="1:86" x14ac:dyDescent="0.25">
      <c r="A6534"/>
      <c r="B6534"/>
      <c r="D6534"/>
      <c r="AL6534">
        <f t="shared" si="714"/>
        <v>0</v>
      </c>
      <c r="AQ6534">
        <f t="shared" si="715"/>
        <v>0</v>
      </c>
      <c r="AR6534" t="str">
        <f>IFERROR(IF(OR(AP6534=338,AP6534=340,AP6534=341,AP6534=342,AP6534="342A",AP6534="342B"),PorcenRet(AP6534,AT6534,AU6534),INDEX(PORCENTAJEBUSCAR,MATCH(AP6534,CódigoRET,0),4)*1),"")</f>
        <v/>
      </c>
      <c r="AS6534">
        <f t="shared" si="716"/>
        <v>0</v>
      </c>
      <c r="BF6534" t="str">
        <f>IFERROR(IF(OR(BD6534=338,BD6534=340,BD6534=341,BD6534=342,BD6534="342A",BD6534="342B"),PorcenRet(BD6534,BH6534,BI6534),INDEX(PORCENTAJEBUSCAR,MATCH(BD6534,CódigoRET,0),4)*1),"")</f>
        <v/>
      </c>
      <c r="BG6534">
        <f t="shared" si="717"/>
        <v>0</v>
      </c>
      <c r="BO6534">
        <f t="shared" si="718"/>
        <v>0</v>
      </c>
      <c r="CC6534">
        <f t="shared" si="719"/>
        <v>0</v>
      </c>
      <c r="CD6534">
        <f t="shared" si="720"/>
        <v>0</v>
      </c>
      <c r="CG6534">
        <f ca="1">IFERROR(INDIRECT("IVA!X"&amp;MATCH(MID(COMPRAS!C6434,1,2)&amp;MID(COMPRAS!F6434,1,2)&amp;MID(COMPRAS!D6434,1,2),IVA!W:W,0)),"SIN COD.")</f>
        <v>0</v>
      </c>
      <c r="CH6534">
        <f ca="1">IFERROR(INDIRECT("IVA!Y"&amp;MATCH(MID(COMPRAS!C6434,1,2)&amp;MID(COMPRAS!F6434,1,2)&amp;MID(COMPRAS!D6434,1,2),IVA!W:W,0)),"SIN COD.")</f>
        <v>0</v>
      </c>
    </row>
    <row r="6535" spans="1:86" x14ac:dyDescent="0.25">
      <c r="A6535"/>
      <c r="B6535"/>
      <c r="D6535"/>
      <c r="AL6535">
        <f t="shared" si="714"/>
        <v>0</v>
      </c>
      <c r="AQ6535">
        <f t="shared" si="715"/>
        <v>0</v>
      </c>
      <c r="AR6535" t="str">
        <f>IFERROR(IF(OR(AP6535=338,AP6535=340,AP6535=341,AP6535=342,AP6535="342A",AP6535="342B"),PorcenRet(AP6535,AT6535,AU6535),INDEX(PORCENTAJEBUSCAR,MATCH(AP6535,CódigoRET,0),4)*1),"")</f>
        <v/>
      </c>
      <c r="AS6535">
        <f t="shared" si="716"/>
        <v>0</v>
      </c>
      <c r="BF6535" t="str">
        <f>IFERROR(IF(OR(BD6535=338,BD6535=340,BD6535=341,BD6535=342,BD6535="342A",BD6535="342B"),PorcenRet(BD6535,BH6535,BI6535),INDEX(PORCENTAJEBUSCAR,MATCH(BD6535,CódigoRET,0),4)*1),"")</f>
        <v/>
      </c>
      <c r="BG6535">
        <f t="shared" si="717"/>
        <v>0</v>
      </c>
      <c r="BO6535">
        <f t="shared" si="718"/>
        <v>0</v>
      </c>
      <c r="CC6535">
        <f t="shared" si="719"/>
        <v>0</v>
      </c>
      <c r="CD6535">
        <f t="shared" si="720"/>
        <v>0</v>
      </c>
      <c r="CG6535">
        <f ca="1">IFERROR(INDIRECT("IVA!X"&amp;MATCH(MID(COMPRAS!C6435,1,2)&amp;MID(COMPRAS!F6435,1,2)&amp;MID(COMPRAS!D6435,1,2),IVA!W:W,0)),"SIN COD.")</f>
        <v>0</v>
      </c>
      <c r="CH6535">
        <f ca="1">IFERROR(INDIRECT("IVA!Y"&amp;MATCH(MID(COMPRAS!C6435,1,2)&amp;MID(COMPRAS!F6435,1,2)&amp;MID(COMPRAS!D6435,1,2),IVA!W:W,0)),"SIN COD.")</f>
        <v>0</v>
      </c>
    </row>
    <row r="6536" spans="1:86" x14ac:dyDescent="0.25">
      <c r="A6536"/>
      <c r="B6536"/>
      <c r="D6536"/>
      <c r="AL6536">
        <f t="shared" si="714"/>
        <v>0</v>
      </c>
      <c r="AQ6536">
        <f t="shared" si="715"/>
        <v>0</v>
      </c>
      <c r="AR6536" t="str">
        <f>IFERROR(IF(OR(AP6536=338,AP6536=340,AP6536=341,AP6536=342,AP6536="342A",AP6536="342B"),PorcenRet(AP6536,AT6536,AU6536),INDEX(PORCENTAJEBUSCAR,MATCH(AP6536,CódigoRET,0),4)*1),"")</f>
        <v/>
      </c>
      <c r="AS6536">
        <f t="shared" si="716"/>
        <v>0</v>
      </c>
      <c r="BF6536" t="str">
        <f>IFERROR(IF(OR(BD6536=338,BD6536=340,BD6536=341,BD6536=342,BD6536="342A",BD6536="342B"),PorcenRet(BD6536,BH6536,BI6536),INDEX(PORCENTAJEBUSCAR,MATCH(BD6536,CódigoRET,0),4)*1),"")</f>
        <v/>
      </c>
      <c r="BG6536">
        <f t="shared" si="717"/>
        <v>0</v>
      </c>
      <c r="BO6536">
        <f t="shared" si="718"/>
        <v>0</v>
      </c>
      <c r="CC6536">
        <f t="shared" si="719"/>
        <v>0</v>
      </c>
      <c r="CD6536">
        <f t="shared" si="720"/>
        <v>0</v>
      </c>
      <c r="CG6536">
        <f ca="1">IFERROR(INDIRECT("IVA!X"&amp;MATCH(MID(COMPRAS!C6436,1,2)&amp;MID(COMPRAS!F6436,1,2)&amp;MID(COMPRAS!D6436,1,2),IVA!W:W,0)),"SIN COD.")</f>
        <v>0</v>
      </c>
      <c r="CH6536">
        <f ca="1">IFERROR(INDIRECT("IVA!Y"&amp;MATCH(MID(COMPRAS!C6436,1,2)&amp;MID(COMPRAS!F6436,1,2)&amp;MID(COMPRAS!D6436,1,2),IVA!W:W,0)),"SIN COD.")</f>
        <v>0</v>
      </c>
    </row>
    <row r="6537" spans="1:86" x14ac:dyDescent="0.25">
      <c r="A6537"/>
      <c r="B6537"/>
      <c r="D6537"/>
      <c r="AL6537">
        <f t="shared" si="714"/>
        <v>0</v>
      </c>
      <c r="AQ6537">
        <f t="shared" si="715"/>
        <v>0</v>
      </c>
      <c r="AR6537" t="str">
        <f>IFERROR(IF(OR(AP6537=338,AP6537=340,AP6537=341,AP6537=342,AP6537="342A",AP6537="342B"),PorcenRet(AP6537,AT6537,AU6537),INDEX(PORCENTAJEBUSCAR,MATCH(AP6537,CódigoRET,0),4)*1),"")</f>
        <v/>
      </c>
      <c r="AS6537">
        <f t="shared" si="716"/>
        <v>0</v>
      </c>
      <c r="BF6537" t="str">
        <f>IFERROR(IF(OR(BD6537=338,BD6537=340,BD6537=341,BD6537=342,BD6537="342A",BD6537="342B"),PorcenRet(BD6537,BH6537,BI6537),INDEX(PORCENTAJEBUSCAR,MATCH(BD6537,CódigoRET,0),4)*1),"")</f>
        <v/>
      </c>
      <c r="BG6537">
        <f t="shared" si="717"/>
        <v>0</v>
      </c>
      <c r="BO6537">
        <f t="shared" si="718"/>
        <v>0</v>
      </c>
      <c r="CC6537">
        <f t="shared" si="719"/>
        <v>0</v>
      </c>
      <c r="CD6537">
        <f t="shared" si="720"/>
        <v>0</v>
      </c>
      <c r="CG6537">
        <f ca="1">IFERROR(INDIRECT("IVA!X"&amp;MATCH(MID(COMPRAS!C6437,1,2)&amp;MID(COMPRAS!F6437,1,2)&amp;MID(COMPRAS!D6437,1,2),IVA!W:W,0)),"SIN COD.")</f>
        <v>0</v>
      </c>
      <c r="CH6537">
        <f ca="1">IFERROR(INDIRECT("IVA!Y"&amp;MATCH(MID(COMPRAS!C6437,1,2)&amp;MID(COMPRAS!F6437,1,2)&amp;MID(COMPRAS!D6437,1,2),IVA!W:W,0)),"SIN COD.")</f>
        <v>0</v>
      </c>
    </row>
    <row r="6538" spans="1:86" x14ac:dyDescent="0.25">
      <c r="A6538"/>
      <c r="B6538"/>
      <c r="D6538"/>
      <c r="AL6538">
        <f t="shared" si="714"/>
        <v>0</v>
      </c>
      <c r="AQ6538">
        <f t="shared" si="715"/>
        <v>0</v>
      </c>
      <c r="AR6538" t="str">
        <f>IFERROR(IF(OR(AP6538=338,AP6538=340,AP6538=341,AP6538=342,AP6538="342A",AP6538="342B"),PorcenRet(AP6538,AT6538,AU6538),INDEX(PORCENTAJEBUSCAR,MATCH(AP6538,CódigoRET,0),4)*1),"")</f>
        <v/>
      </c>
      <c r="AS6538">
        <f t="shared" si="716"/>
        <v>0</v>
      </c>
      <c r="BF6538" t="str">
        <f>IFERROR(IF(OR(BD6538=338,BD6538=340,BD6538=341,BD6538=342,BD6538="342A",BD6538="342B"),PorcenRet(BD6538,BH6538,BI6538),INDEX(PORCENTAJEBUSCAR,MATCH(BD6538,CódigoRET,0),4)*1),"")</f>
        <v/>
      </c>
      <c r="BG6538">
        <f t="shared" si="717"/>
        <v>0</v>
      </c>
      <c r="BO6538">
        <f t="shared" si="718"/>
        <v>0</v>
      </c>
      <c r="CC6538">
        <f t="shared" si="719"/>
        <v>0</v>
      </c>
      <c r="CD6538">
        <f t="shared" si="720"/>
        <v>0</v>
      </c>
      <c r="CG6538">
        <f ca="1">IFERROR(INDIRECT("IVA!X"&amp;MATCH(MID(COMPRAS!C6438,1,2)&amp;MID(COMPRAS!F6438,1,2)&amp;MID(COMPRAS!D6438,1,2),IVA!W:W,0)),"SIN COD.")</f>
        <v>0</v>
      </c>
      <c r="CH6538">
        <f ca="1">IFERROR(INDIRECT("IVA!Y"&amp;MATCH(MID(COMPRAS!C6438,1,2)&amp;MID(COMPRAS!F6438,1,2)&amp;MID(COMPRAS!D6438,1,2),IVA!W:W,0)),"SIN COD.")</f>
        <v>0</v>
      </c>
    </row>
    <row r="6539" spans="1:86" x14ac:dyDescent="0.25">
      <c r="A6539"/>
      <c r="B6539"/>
      <c r="D6539"/>
      <c r="AL6539">
        <f t="shared" si="714"/>
        <v>0</v>
      </c>
      <c r="AQ6539">
        <f t="shared" si="715"/>
        <v>0</v>
      </c>
      <c r="AR6539" t="str">
        <f>IFERROR(IF(OR(AP6539=338,AP6539=340,AP6539=341,AP6539=342,AP6539="342A",AP6539="342B"),PorcenRet(AP6539,AT6539,AU6539),INDEX(PORCENTAJEBUSCAR,MATCH(AP6539,CódigoRET,0),4)*1),"")</f>
        <v/>
      </c>
      <c r="AS6539">
        <f t="shared" si="716"/>
        <v>0</v>
      </c>
      <c r="BF6539" t="str">
        <f>IFERROR(IF(OR(BD6539=338,BD6539=340,BD6539=341,BD6539=342,BD6539="342A",BD6539="342B"),PorcenRet(BD6539,BH6539,BI6539),INDEX(PORCENTAJEBUSCAR,MATCH(BD6539,CódigoRET,0),4)*1),"")</f>
        <v/>
      </c>
      <c r="BG6539">
        <f t="shared" si="717"/>
        <v>0</v>
      </c>
      <c r="BO6539">
        <f t="shared" si="718"/>
        <v>0</v>
      </c>
      <c r="CC6539">
        <f t="shared" si="719"/>
        <v>0</v>
      </c>
      <c r="CD6539">
        <f t="shared" si="720"/>
        <v>0</v>
      </c>
      <c r="CG6539">
        <f ca="1">IFERROR(INDIRECT("IVA!X"&amp;MATCH(MID(COMPRAS!C6439,1,2)&amp;MID(COMPRAS!F6439,1,2)&amp;MID(COMPRAS!D6439,1,2),IVA!W:W,0)),"SIN COD.")</f>
        <v>0</v>
      </c>
      <c r="CH6539">
        <f ca="1">IFERROR(INDIRECT("IVA!Y"&amp;MATCH(MID(COMPRAS!C6439,1,2)&amp;MID(COMPRAS!F6439,1,2)&amp;MID(COMPRAS!D6439,1,2),IVA!W:W,0)),"SIN COD.")</f>
        <v>0</v>
      </c>
    </row>
    <row r="6540" spans="1:86" x14ac:dyDescent="0.25">
      <c r="A6540"/>
      <c r="B6540"/>
      <c r="D6540"/>
      <c r="AL6540">
        <f t="shared" si="714"/>
        <v>0</v>
      </c>
      <c r="AQ6540">
        <f t="shared" si="715"/>
        <v>0</v>
      </c>
      <c r="AR6540" t="str">
        <f>IFERROR(IF(OR(AP6540=338,AP6540=340,AP6540=341,AP6540=342,AP6540="342A",AP6540="342B"),PorcenRet(AP6540,AT6540,AU6540),INDEX(PORCENTAJEBUSCAR,MATCH(AP6540,CódigoRET,0),4)*1),"")</f>
        <v/>
      </c>
      <c r="AS6540">
        <f t="shared" si="716"/>
        <v>0</v>
      </c>
      <c r="BF6540" t="str">
        <f>IFERROR(IF(OR(BD6540=338,BD6540=340,BD6540=341,BD6540=342,BD6540="342A",BD6540="342B"),PorcenRet(BD6540,BH6540,BI6540),INDEX(PORCENTAJEBUSCAR,MATCH(BD6540,CódigoRET,0),4)*1),"")</f>
        <v/>
      </c>
      <c r="BG6540">
        <f t="shared" si="717"/>
        <v>0</v>
      </c>
      <c r="BO6540">
        <f t="shared" si="718"/>
        <v>0</v>
      </c>
      <c r="CC6540">
        <f t="shared" si="719"/>
        <v>0</v>
      </c>
      <c r="CD6540">
        <f t="shared" si="720"/>
        <v>0</v>
      </c>
      <c r="CG6540">
        <f ca="1">IFERROR(INDIRECT("IVA!X"&amp;MATCH(MID(COMPRAS!C6440,1,2)&amp;MID(COMPRAS!F6440,1,2)&amp;MID(COMPRAS!D6440,1,2),IVA!W:W,0)),"SIN COD.")</f>
        <v>0</v>
      </c>
      <c r="CH6540">
        <f ca="1">IFERROR(INDIRECT("IVA!Y"&amp;MATCH(MID(COMPRAS!C6440,1,2)&amp;MID(COMPRAS!F6440,1,2)&amp;MID(COMPRAS!D6440,1,2),IVA!W:W,0)),"SIN COD.")</f>
        <v>0</v>
      </c>
    </row>
    <row r="6541" spans="1:86" x14ac:dyDescent="0.25">
      <c r="A6541"/>
      <c r="B6541"/>
      <c r="D6541"/>
      <c r="AL6541">
        <f t="shared" si="714"/>
        <v>0</v>
      </c>
      <c r="AQ6541">
        <f t="shared" si="715"/>
        <v>0</v>
      </c>
      <c r="AR6541" t="str">
        <f>IFERROR(IF(OR(AP6541=338,AP6541=340,AP6541=341,AP6541=342,AP6541="342A",AP6541="342B"),PorcenRet(AP6541,AT6541,AU6541),INDEX(PORCENTAJEBUSCAR,MATCH(AP6541,CódigoRET,0),4)*1),"")</f>
        <v/>
      </c>
      <c r="AS6541">
        <f t="shared" si="716"/>
        <v>0</v>
      </c>
      <c r="BF6541" t="str">
        <f>IFERROR(IF(OR(BD6541=338,BD6541=340,BD6541=341,BD6541=342,BD6541="342A",BD6541="342B"),PorcenRet(BD6541,BH6541,BI6541),INDEX(PORCENTAJEBUSCAR,MATCH(BD6541,CódigoRET,0),4)*1),"")</f>
        <v/>
      </c>
      <c r="BG6541">
        <f t="shared" si="717"/>
        <v>0</v>
      </c>
      <c r="BO6541">
        <f t="shared" si="718"/>
        <v>0</v>
      </c>
      <c r="CC6541">
        <f t="shared" si="719"/>
        <v>0</v>
      </c>
      <c r="CD6541">
        <f t="shared" si="720"/>
        <v>0</v>
      </c>
      <c r="CG6541">
        <f ca="1">IFERROR(INDIRECT("IVA!X"&amp;MATCH(MID(COMPRAS!C6441,1,2)&amp;MID(COMPRAS!F6441,1,2)&amp;MID(COMPRAS!D6441,1,2),IVA!W:W,0)),"SIN COD.")</f>
        <v>0</v>
      </c>
      <c r="CH6541">
        <f ca="1">IFERROR(INDIRECT("IVA!Y"&amp;MATCH(MID(COMPRAS!C6441,1,2)&amp;MID(COMPRAS!F6441,1,2)&amp;MID(COMPRAS!D6441,1,2),IVA!W:W,0)),"SIN COD.")</f>
        <v>0</v>
      </c>
    </row>
    <row r="6542" spans="1:86" x14ac:dyDescent="0.25">
      <c r="A6542"/>
      <c r="B6542"/>
      <c r="D6542"/>
      <c r="AL6542">
        <f t="shared" si="714"/>
        <v>0</v>
      </c>
      <c r="AQ6542">
        <f t="shared" si="715"/>
        <v>0</v>
      </c>
      <c r="AR6542" t="str">
        <f>IFERROR(IF(OR(AP6542=338,AP6542=340,AP6542=341,AP6542=342,AP6542="342A",AP6542="342B"),PorcenRet(AP6542,AT6542,AU6542),INDEX(PORCENTAJEBUSCAR,MATCH(AP6542,CódigoRET,0),4)*1),"")</f>
        <v/>
      </c>
      <c r="AS6542">
        <f t="shared" si="716"/>
        <v>0</v>
      </c>
      <c r="BF6542" t="str">
        <f>IFERROR(IF(OR(BD6542=338,BD6542=340,BD6542=341,BD6542=342,BD6542="342A",BD6542="342B"),PorcenRet(BD6542,BH6542,BI6542),INDEX(PORCENTAJEBUSCAR,MATCH(BD6542,CódigoRET,0),4)*1),"")</f>
        <v/>
      </c>
      <c r="BG6542">
        <f t="shared" si="717"/>
        <v>0</v>
      </c>
      <c r="BO6542">
        <f t="shared" si="718"/>
        <v>0</v>
      </c>
      <c r="CC6542">
        <f t="shared" si="719"/>
        <v>0</v>
      </c>
      <c r="CD6542">
        <f t="shared" si="720"/>
        <v>0</v>
      </c>
      <c r="CG6542">
        <f ca="1">IFERROR(INDIRECT("IVA!X"&amp;MATCH(MID(COMPRAS!C6442,1,2)&amp;MID(COMPRAS!F6442,1,2)&amp;MID(COMPRAS!D6442,1,2),IVA!W:W,0)),"SIN COD.")</f>
        <v>0</v>
      </c>
      <c r="CH6542">
        <f ca="1">IFERROR(INDIRECT("IVA!Y"&amp;MATCH(MID(COMPRAS!C6442,1,2)&amp;MID(COMPRAS!F6442,1,2)&amp;MID(COMPRAS!D6442,1,2),IVA!W:W,0)),"SIN COD.")</f>
        <v>0</v>
      </c>
    </row>
    <row r="6543" spans="1:86" x14ac:dyDescent="0.25">
      <c r="A6543"/>
      <c r="B6543"/>
      <c r="D6543"/>
      <c r="AL6543">
        <f t="shared" si="714"/>
        <v>0</v>
      </c>
      <c r="AQ6543">
        <f t="shared" si="715"/>
        <v>0</v>
      </c>
      <c r="AR6543" t="str">
        <f>IFERROR(IF(OR(AP6543=338,AP6543=340,AP6543=341,AP6543=342,AP6543="342A",AP6543="342B"),PorcenRet(AP6543,AT6543,AU6543),INDEX(PORCENTAJEBUSCAR,MATCH(AP6543,CódigoRET,0),4)*1),"")</f>
        <v/>
      </c>
      <c r="AS6543">
        <f t="shared" si="716"/>
        <v>0</v>
      </c>
      <c r="BF6543" t="str">
        <f>IFERROR(IF(OR(BD6543=338,BD6543=340,BD6543=341,BD6543=342,BD6543="342A",BD6543="342B"),PorcenRet(BD6543,BH6543,BI6543),INDEX(PORCENTAJEBUSCAR,MATCH(BD6543,CódigoRET,0),4)*1),"")</f>
        <v/>
      </c>
      <c r="BG6543">
        <f t="shared" si="717"/>
        <v>0</v>
      </c>
      <c r="BO6543">
        <f t="shared" si="718"/>
        <v>0</v>
      </c>
      <c r="CC6543">
        <f t="shared" si="719"/>
        <v>0</v>
      </c>
      <c r="CD6543">
        <f t="shared" si="720"/>
        <v>0</v>
      </c>
      <c r="CG6543">
        <f ca="1">IFERROR(INDIRECT("IVA!X"&amp;MATCH(MID(COMPRAS!C6443,1,2)&amp;MID(COMPRAS!F6443,1,2)&amp;MID(COMPRAS!D6443,1,2),IVA!W:W,0)),"SIN COD.")</f>
        <v>0</v>
      </c>
      <c r="CH6543">
        <f ca="1">IFERROR(INDIRECT("IVA!Y"&amp;MATCH(MID(COMPRAS!C6443,1,2)&amp;MID(COMPRAS!F6443,1,2)&amp;MID(COMPRAS!D6443,1,2),IVA!W:W,0)),"SIN COD.")</f>
        <v>0</v>
      </c>
    </row>
    <row r="6544" spans="1:86" x14ac:dyDescent="0.25">
      <c r="A6544"/>
      <c r="B6544"/>
      <c r="D6544"/>
      <c r="AL6544">
        <f t="shared" si="714"/>
        <v>0</v>
      </c>
      <c r="AQ6544">
        <f t="shared" si="715"/>
        <v>0</v>
      </c>
      <c r="AR6544" t="str">
        <f>IFERROR(IF(OR(AP6544=338,AP6544=340,AP6544=341,AP6544=342,AP6544="342A",AP6544="342B"),PorcenRet(AP6544,AT6544,AU6544),INDEX(PORCENTAJEBUSCAR,MATCH(AP6544,CódigoRET,0),4)*1),"")</f>
        <v/>
      </c>
      <c r="AS6544">
        <f t="shared" si="716"/>
        <v>0</v>
      </c>
      <c r="BF6544" t="str">
        <f>IFERROR(IF(OR(BD6544=338,BD6544=340,BD6544=341,BD6544=342,BD6544="342A",BD6544="342B"),PorcenRet(BD6544,BH6544,BI6544),INDEX(PORCENTAJEBUSCAR,MATCH(BD6544,CódigoRET,0),4)*1),"")</f>
        <v/>
      </c>
      <c r="BG6544">
        <f t="shared" si="717"/>
        <v>0</v>
      </c>
      <c r="BO6544">
        <f t="shared" si="718"/>
        <v>0</v>
      </c>
      <c r="CC6544">
        <f t="shared" si="719"/>
        <v>0</v>
      </c>
      <c r="CD6544">
        <f t="shared" si="720"/>
        <v>0</v>
      </c>
      <c r="CG6544">
        <f ca="1">IFERROR(INDIRECT("IVA!X"&amp;MATCH(MID(COMPRAS!C6444,1,2)&amp;MID(COMPRAS!F6444,1,2)&amp;MID(COMPRAS!D6444,1,2),IVA!W:W,0)),"SIN COD.")</f>
        <v>0</v>
      </c>
      <c r="CH6544">
        <f ca="1">IFERROR(INDIRECT("IVA!Y"&amp;MATCH(MID(COMPRAS!C6444,1,2)&amp;MID(COMPRAS!F6444,1,2)&amp;MID(COMPRAS!D6444,1,2),IVA!W:W,0)),"SIN COD.")</f>
        <v>0</v>
      </c>
    </row>
    <row r="6545" spans="1:86" x14ac:dyDescent="0.25">
      <c r="A6545"/>
      <c r="B6545"/>
      <c r="D6545"/>
      <c r="AL6545">
        <f t="shared" si="714"/>
        <v>0</v>
      </c>
      <c r="AQ6545">
        <f t="shared" si="715"/>
        <v>0</v>
      </c>
      <c r="AR6545" t="str">
        <f>IFERROR(IF(OR(AP6545=338,AP6545=340,AP6545=341,AP6545=342,AP6545="342A",AP6545="342B"),PorcenRet(AP6545,AT6545,AU6545),INDEX(PORCENTAJEBUSCAR,MATCH(AP6545,CódigoRET,0),4)*1),"")</f>
        <v/>
      </c>
      <c r="AS6545">
        <f t="shared" si="716"/>
        <v>0</v>
      </c>
      <c r="BF6545" t="str">
        <f>IFERROR(IF(OR(BD6545=338,BD6545=340,BD6545=341,BD6545=342,BD6545="342A",BD6545="342B"),PorcenRet(BD6545,BH6545,BI6545),INDEX(PORCENTAJEBUSCAR,MATCH(BD6545,CódigoRET,0),4)*1),"")</f>
        <v/>
      </c>
      <c r="BG6545">
        <f t="shared" si="717"/>
        <v>0</v>
      </c>
      <c r="BO6545">
        <f t="shared" si="718"/>
        <v>0</v>
      </c>
      <c r="CC6545">
        <f t="shared" si="719"/>
        <v>0</v>
      </c>
      <c r="CD6545">
        <f t="shared" si="720"/>
        <v>0</v>
      </c>
      <c r="CG6545">
        <f ca="1">IFERROR(INDIRECT("IVA!X"&amp;MATCH(MID(COMPRAS!C6445,1,2)&amp;MID(COMPRAS!F6445,1,2)&amp;MID(COMPRAS!D6445,1,2),IVA!W:W,0)),"SIN COD.")</f>
        <v>0</v>
      </c>
      <c r="CH6545">
        <f ca="1">IFERROR(INDIRECT("IVA!Y"&amp;MATCH(MID(COMPRAS!C6445,1,2)&amp;MID(COMPRAS!F6445,1,2)&amp;MID(COMPRAS!D6445,1,2),IVA!W:W,0)),"SIN COD.")</f>
        <v>0</v>
      </c>
    </row>
    <row r="6546" spans="1:86" x14ac:dyDescent="0.25">
      <c r="A6546"/>
      <c r="B6546"/>
      <c r="D6546"/>
      <c r="AL6546">
        <f t="shared" si="714"/>
        <v>0</v>
      </c>
      <c r="AQ6546">
        <f t="shared" si="715"/>
        <v>0</v>
      </c>
      <c r="AR6546" t="str">
        <f>IFERROR(IF(OR(AP6546=338,AP6546=340,AP6546=341,AP6546=342,AP6546="342A",AP6546="342B"),PorcenRet(AP6546,AT6546,AU6546),INDEX(PORCENTAJEBUSCAR,MATCH(AP6546,CódigoRET,0),4)*1),"")</f>
        <v/>
      </c>
      <c r="AS6546">
        <f t="shared" si="716"/>
        <v>0</v>
      </c>
      <c r="BF6546" t="str">
        <f>IFERROR(IF(OR(BD6546=338,BD6546=340,BD6546=341,BD6546=342,BD6546="342A",BD6546="342B"),PorcenRet(BD6546,BH6546,BI6546),INDEX(PORCENTAJEBUSCAR,MATCH(BD6546,CódigoRET,0),4)*1),"")</f>
        <v/>
      </c>
      <c r="BG6546">
        <f t="shared" si="717"/>
        <v>0</v>
      </c>
      <c r="BO6546">
        <f t="shared" si="718"/>
        <v>0</v>
      </c>
      <c r="CC6546">
        <f t="shared" si="719"/>
        <v>0</v>
      </c>
      <c r="CD6546">
        <f t="shared" si="720"/>
        <v>0</v>
      </c>
      <c r="CG6546">
        <f ca="1">IFERROR(INDIRECT("IVA!X"&amp;MATCH(MID(COMPRAS!C6446,1,2)&amp;MID(COMPRAS!F6446,1,2)&amp;MID(COMPRAS!D6446,1,2),IVA!W:W,0)),"SIN COD.")</f>
        <v>0</v>
      </c>
      <c r="CH6546">
        <f ca="1">IFERROR(INDIRECT("IVA!Y"&amp;MATCH(MID(COMPRAS!C6446,1,2)&amp;MID(COMPRAS!F6446,1,2)&amp;MID(COMPRAS!D6446,1,2),IVA!W:W,0)),"SIN COD.")</f>
        <v>0</v>
      </c>
    </row>
    <row r="6547" spans="1:86" x14ac:dyDescent="0.25">
      <c r="A6547"/>
      <c r="B6547"/>
      <c r="D6547"/>
      <c r="AL6547">
        <f t="shared" si="714"/>
        <v>0</v>
      </c>
      <c r="AQ6547">
        <f t="shared" si="715"/>
        <v>0</v>
      </c>
      <c r="AR6547" t="str">
        <f>IFERROR(IF(OR(AP6547=338,AP6547=340,AP6547=341,AP6547=342,AP6547="342A",AP6547="342B"),PorcenRet(AP6547,AT6547,AU6547),INDEX(PORCENTAJEBUSCAR,MATCH(AP6547,CódigoRET,0),4)*1),"")</f>
        <v/>
      </c>
      <c r="AS6547">
        <f t="shared" si="716"/>
        <v>0</v>
      </c>
      <c r="BF6547" t="str">
        <f>IFERROR(IF(OR(BD6547=338,BD6547=340,BD6547=341,BD6547=342,BD6547="342A",BD6547="342B"),PorcenRet(BD6547,BH6547,BI6547),INDEX(PORCENTAJEBUSCAR,MATCH(BD6547,CódigoRET,0),4)*1),"")</f>
        <v/>
      </c>
      <c r="BG6547">
        <f t="shared" si="717"/>
        <v>0</v>
      </c>
      <c r="BO6547">
        <f t="shared" si="718"/>
        <v>0</v>
      </c>
      <c r="CC6547">
        <f t="shared" si="719"/>
        <v>0</v>
      </c>
      <c r="CD6547">
        <f t="shared" si="720"/>
        <v>0</v>
      </c>
      <c r="CG6547">
        <f ca="1">IFERROR(INDIRECT("IVA!X"&amp;MATCH(MID(COMPRAS!C6447,1,2)&amp;MID(COMPRAS!F6447,1,2)&amp;MID(COMPRAS!D6447,1,2),IVA!W:W,0)),"SIN COD.")</f>
        <v>0</v>
      </c>
      <c r="CH6547">
        <f ca="1">IFERROR(INDIRECT("IVA!Y"&amp;MATCH(MID(COMPRAS!C6447,1,2)&amp;MID(COMPRAS!F6447,1,2)&amp;MID(COMPRAS!D6447,1,2),IVA!W:W,0)),"SIN COD.")</f>
        <v>0</v>
      </c>
    </row>
    <row r="6548" spans="1:86" x14ac:dyDescent="0.25">
      <c r="A6548"/>
      <c r="B6548"/>
      <c r="D6548"/>
      <c r="AL6548">
        <f t="shared" si="714"/>
        <v>0</v>
      </c>
      <c r="AQ6548">
        <f t="shared" si="715"/>
        <v>0</v>
      </c>
      <c r="AR6548" t="str">
        <f>IFERROR(IF(OR(AP6548=338,AP6548=340,AP6548=341,AP6548=342,AP6548="342A",AP6548="342B"),PorcenRet(AP6548,AT6548,AU6548),INDEX(PORCENTAJEBUSCAR,MATCH(AP6548,CódigoRET,0),4)*1),"")</f>
        <v/>
      </c>
      <c r="AS6548">
        <f t="shared" si="716"/>
        <v>0</v>
      </c>
      <c r="BF6548" t="str">
        <f>IFERROR(IF(OR(BD6548=338,BD6548=340,BD6548=341,BD6548=342,BD6548="342A",BD6548="342B"),PorcenRet(BD6548,BH6548,BI6548),INDEX(PORCENTAJEBUSCAR,MATCH(BD6548,CódigoRET,0),4)*1),"")</f>
        <v/>
      </c>
      <c r="BG6548">
        <f t="shared" si="717"/>
        <v>0</v>
      </c>
      <c r="BO6548">
        <f t="shared" si="718"/>
        <v>0</v>
      </c>
      <c r="CC6548">
        <f t="shared" si="719"/>
        <v>0</v>
      </c>
      <c r="CD6548">
        <f t="shared" si="720"/>
        <v>0</v>
      </c>
      <c r="CG6548">
        <f ca="1">IFERROR(INDIRECT("IVA!X"&amp;MATCH(MID(COMPRAS!C6448,1,2)&amp;MID(COMPRAS!F6448,1,2)&amp;MID(COMPRAS!D6448,1,2),IVA!W:W,0)),"SIN COD.")</f>
        <v>0</v>
      </c>
      <c r="CH6548">
        <f ca="1">IFERROR(INDIRECT("IVA!Y"&amp;MATCH(MID(COMPRAS!C6448,1,2)&amp;MID(COMPRAS!F6448,1,2)&amp;MID(COMPRAS!D6448,1,2),IVA!W:W,0)),"SIN COD.")</f>
        <v>0</v>
      </c>
    </row>
    <row r="6549" spans="1:86" x14ac:dyDescent="0.25">
      <c r="A6549"/>
      <c r="B6549"/>
      <c r="D6549"/>
      <c r="AL6549">
        <f t="shared" si="714"/>
        <v>0</v>
      </c>
      <c r="AQ6549">
        <f t="shared" si="715"/>
        <v>0</v>
      </c>
      <c r="AR6549" t="str">
        <f>IFERROR(IF(OR(AP6549=338,AP6549=340,AP6549=341,AP6549=342,AP6549="342A",AP6549="342B"),PorcenRet(AP6549,AT6549,AU6549),INDEX(PORCENTAJEBUSCAR,MATCH(AP6549,CódigoRET,0),4)*1),"")</f>
        <v/>
      </c>
      <c r="AS6549">
        <f t="shared" si="716"/>
        <v>0</v>
      </c>
      <c r="BF6549" t="str">
        <f>IFERROR(IF(OR(BD6549=338,BD6549=340,BD6549=341,BD6549=342,BD6549="342A",BD6549="342B"),PorcenRet(BD6549,BH6549,BI6549),INDEX(PORCENTAJEBUSCAR,MATCH(BD6549,CódigoRET,0),4)*1),"")</f>
        <v/>
      </c>
      <c r="BG6549">
        <f t="shared" si="717"/>
        <v>0</v>
      </c>
      <c r="BO6549">
        <f t="shared" si="718"/>
        <v>0</v>
      </c>
      <c r="CC6549">
        <f t="shared" si="719"/>
        <v>0</v>
      </c>
      <c r="CD6549">
        <f t="shared" si="720"/>
        <v>0</v>
      </c>
      <c r="CG6549">
        <f ca="1">IFERROR(INDIRECT("IVA!X"&amp;MATCH(MID(COMPRAS!C6449,1,2)&amp;MID(COMPRAS!F6449,1,2)&amp;MID(COMPRAS!D6449,1,2),IVA!W:W,0)),"SIN COD.")</f>
        <v>0</v>
      </c>
      <c r="CH6549">
        <f ca="1">IFERROR(INDIRECT("IVA!Y"&amp;MATCH(MID(COMPRAS!C6449,1,2)&amp;MID(COMPRAS!F6449,1,2)&amp;MID(COMPRAS!D6449,1,2),IVA!W:W,0)),"SIN COD.")</f>
        <v>0</v>
      </c>
    </row>
    <row r="6550" spans="1:86" x14ac:dyDescent="0.25">
      <c r="A6550"/>
      <c r="B6550"/>
      <c r="D6550"/>
      <c r="AL6550">
        <f t="shared" si="714"/>
        <v>0</v>
      </c>
      <c r="AQ6550">
        <f t="shared" si="715"/>
        <v>0</v>
      </c>
      <c r="AR6550" t="str">
        <f>IFERROR(IF(OR(AP6550=338,AP6550=340,AP6550=341,AP6550=342,AP6550="342A",AP6550="342B"),PorcenRet(AP6550,AT6550,AU6550),INDEX(PORCENTAJEBUSCAR,MATCH(AP6550,CódigoRET,0),4)*1),"")</f>
        <v/>
      </c>
      <c r="AS6550">
        <f t="shared" si="716"/>
        <v>0</v>
      </c>
      <c r="BF6550" t="str">
        <f>IFERROR(IF(OR(BD6550=338,BD6550=340,BD6550=341,BD6550=342,BD6550="342A",BD6550="342B"),PorcenRet(BD6550,BH6550,BI6550),INDEX(PORCENTAJEBUSCAR,MATCH(BD6550,CódigoRET,0),4)*1),"")</f>
        <v/>
      </c>
      <c r="BG6550">
        <f t="shared" si="717"/>
        <v>0</v>
      </c>
      <c r="BO6550">
        <f t="shared" si="718"/>
        <v>0</v>
      </c>
      <c r="CC6550">
        <f t="shared" si="719"/>
        <v>0</v>
      </c>
      <c r="CD6550">
        <f t="shared" si="720"/>
        <v>0</v>
      </c>
      <c r="CG6550">
        <f ca="1">IFERROR(INDIRECT("IVA!X"&amp;MATCH(MID(COMPRAS!C6450,1,2)&amp;MID(COMPRAS!F6450,1,2)&amp;MID(COMPRAS!D6450,1,2),IVA!W:W,0)),"SIN COD.")</f>
        <v>0</v>
      </c>
      <c r="CH6550">
        <f ca="1">IFERROR(INDIRECT("IVA!Y"&amp;MATCH(MID(COMPRAS!C6450,1,2)&amp;MID(COMPRAS!F6450,1,2)&amp;MID(COMPRAS!D6450,1,2),IVA!W:W,0)),"SIN COD.")</f>
        <v>0</v>
      </c>
    </row>
    <row r="6551" spans="1:86" x14ac:dyDescent="0.25">
      <c r="A6551"/>
      <c r="B6551"/>
      <c r="D6551"/>
      <c r="AL6551">
        <f t="shared" si="714"/>
        <v>0</v>
      </c>
      <c r="AQ6551">
        <f t="shared" si="715"/>
        <v>0</v>
      </c>
      <c r="AR6551" t="str">
        <f>IFERROR(IF(OR(AP6551=338,AP6551=340,AP6551=341,AP6551=342,AP6551="342A",AP6551="342B"),PorcenRet(AP6551,AT6551,AU6551),INDEX(PORCENTAJEBUSCAR,MATCH(AP6551,CódigoRET,0),4)*1),"")</f>
        <v/>
      </c>
      <c r="AS6551">
        <f t="shared" si="716"/>
        <v>0</v>
      </c>
      <c r="BF6551" t="str">
        <f>IFERROR(IF(OR(BD6551=338,BD6551=340,BD6551=341,BD6551=342,BD6551="342A",BD6551="342B"),PorcenRet(BD6551,BH6551,BI6551),INDEX(PORCENTAJEBUSCAR,MATCH(BD6551,CódigoRET,0),4)*1),"")</f>
        <v/>
      </c>
      <c r="BG6551">
        <f t="shared" si="717"/>
        <v>0</v>
      </c>
      <c r="BO6551">
        <f t="shared" si="718"/>
        <v>0</v>
      </c>
      <c r="CC6551">
        <f t="shared" si="719"/>
        <v>0</v>
      </c>
      <c r="CD6551">
        <f t="shared" si="720"/>
        <v>0</v>
      </c>
      <c r="CG6551">
        <f ca="1">IFERROR(INDIRECT("IVA!X"&amp;MATCH(MID(COMPRAS!C6451,1,2)&amp;MID(COMPRAS!F6451,1,2)&amp;MID(COMPRAS!D6451,1,2),IVA!W:W,0)),"SIN COD.")</f>
        <v>0</v>
      </c>
      <c r="CH6551">
        <f ca="1">IFERROR(INDIRECT("IVA!Y"&amp;MATCH(MID(COMPRAS!C6451,1,2)&amp;MID(COMPRAS!F6451,1,2)&amp;MID(COMPRAS!D6451,1,2),IVA!W:W,0)),"SIN COD.")</f>
        <v>0</v>
      </c>
    </row>
    <row r="6552" spans="1:86" x14ac:dyDescent="0.25">
      <c r="A6552"/>
      <c r="B6552"/>
      <c r="D6552"/>
      <c r="AL6552">
        <f t="shared" si="714"/>
        <v>0</v>
      </c>
      <c r="AQ6552">
        <f t="shared" si="715"/>
        <v>0</v>
      </c>
      <c r="AR6552" t="str">
        <f>IFERROR(IF(OR(AP6552=338,AP6552=340,AP6552=341,AP6552=342,AP6552="342A",AP6552="342B"),PorcenRet(AP6552,AT6552,AU6552),INDEX(PORCENTAJEBUSCAR,MATCH(AP6552,CódigoRET,0),4)*1),"")</f>
        <v/>
      </c>
      <c r="AS6552">
        <f t="shared" si="716"/>
        <v>0</v>
      </c>
      <c r="BF6552" t="str">
        <f>IFERROR(IF(OR(BD6552=338,BD6552=340,BD6552=341,BD6552=342,BD6552="342A",BD6552="342B"),PorcenRet(BD6552,BH6552,BI6552),INDEX(PORCENTAJEBUSCAR,MATCH(BD6552,CódigoRET,0),4)*1),"")</f>
        <v/>
      </c>
      <c r="BG6552">
        <f t="shared" si="717"/>
        <v>0</v>
      </c>
      <c r="BO6552">
        <f t="shared" si="718"/>
        <v>0</v>
      </c>
      <c r="CC6552">
        <f t="shared" si="719"/>
        <v>0</v>
      </c>
      <c r="CD6552">
        <f t="shared" si="720"/>
        <v>0</v>
      </c>
      <c r="CG6552">
        <f ca="1">IFERROR(INDIRECT("IVA!X"&amp;MATCH(MID(COMPRAS!C6452,1,2)&amp;MID(COMPRAS!F6452,1,2)&amp;MID(COMPRAS!D6452,1,2),IVA!W:W,0)),"SIN COD.")</f>
        <v>0</v>
      </c>
      <c r="CH6552">
        <f ca="1">IFERROR(INDIRECT("IVA!Y"&amp;MATCH(MID(COMPRAS!C6452,1,2)&amp;MID(COMPRAS!F6452,1,2)&amp;MID(COMPRAS!D6452,1,2),IVA!W:W,0)),"SIN COD.")</f>
        <v>0</v>
      </c>
    </row>
    <row r="6553" spans="1:86" x14ac:dyDescent="0.25">
      <c r="A6553"/>
      <c r="B6553"/>
      <c r="D6553"/>
      <c r="AL6553">
        <f t="shared" si="714"/>
        <v>0</v>
      </c>
      <c r="AQ6553">
        <f t="shared" si="715"/>
        <v>0</v>
      </c>
      <c r="AR6553" t="str">
        <f>IFERROR(IF(OR(AP6553=338,AP6553=340,AP6553=341,AP6553=342,AP6553="342A",AP6553="342B"),PorcenRet(AP6553,AT6553,AU6553),INDEX(PORCENTAJEBUSCAR,MATCH(AP6553,CódigoRET,0),4)*1),"")</f>
        <v/>
      </c>
      <c r="AS6553">
        <f t="shared" si="716"/>
        <v>0</v>
      </c>
      <c r="BF6553" t="str">
        <f>IFERROR(IF(OR(BD6553=338,BD6553=340,BD6553=341,BD6553=342,BD6553="342A",BD6553="342B"),PorcenRet(BD6553,BH6553,BI6553),INDEX(PORCENTAJEBUSCAR,MATCH(BD6553,CódigoRET,0),4)*1),"")</f>
        <v/>
      </c>
      <c r="BG6553">
        <f t="shared" si="717"/>
        <v>0</v>
      </c>
      <c r="BO6553">
        <f t="shared" si="718"/>
        <v>0</v>
      </c>
      <c r="CC6553">
        <f t="shared" si="719"/>
        <v>0</v>
      </c>
      <c r="CD6553">
        <f t="shared" si="720"/>
        <v>0</v>
      </c>
      <c r="CG6553">
        <f ca="1">IFERROR(INDIRECT("IVA!X"&amp;MATCH(MID(COMPRAS!C6453,1,2)&amp;MID(COMPRAS!F6453,1,2)&amp;MID(COMPRAS!D6453,1,2),IVA!W:W,0)),"SIN COD.")</f>
        <v>0</v>
      </c>
      <c r="CH6553">
        <f ca="1">IFERROR(INDIRECT("IVA!Y"&amp;MATCH(MID(COMPRAS!C6453,1,2)&amp;MID(COMPRAS!F6453,1,2)&amp;MID(COMPRAS!D6453,1,2),IVA!W:W,0)),"SIN COD.")</f>
        <v>0</v>
      </c>
    </row>
    <row r="6554" spans="1:86" x14ac:dyDescent="0.25">
      <c r="A6554"/>
      <c r="B6554"/>
      <c r="D6554"/>
      <c r="AL6554">
        <f t="shared" si="714"/>
        <v>0</v>
      </c>
      <c r="AQ6554">
        <f t="shared" si="715"/>
        <v>0</v>
      </c>
      <c r="AR6554" t="str">
        <f>IFERROR(IF(OR(AP6554=338,AP6554=340,AP6554=341,AP6554=342,AP6554="342A",AP6554="342B"),PorcenRet(AP6554,AT6554,AU6554),INDEX(PORCENTAJEBUSCAR,MATCH(AP6554,CódigoRET,0),4)*1),"")</f>
        <v/>
      </c>
      <c r="AS6554">
        <f t="shared" si="716"/>
        <v>0</v>
      </c>
      <c r="BF6554" t="str">
        <f>IFERROR(IF(OR(BD6554=338,BD6554=340,BD6554=341,BD6554=342,BD6554="342A",BD6554="342B"),PorcenRet(BD6554,BH6554,BI6554),INDEX(PORCENTAJEBUSCAR,MATCH(BD6554,CódigoRET,0),4)*1),"")</f>
        <v/>
      </c>
      <c r="BG6554">
        <f t="shared" si="717"/>
        <v>0</v>
      </c>
      <c r="BO6554">
        <f t="shared" si="718"/>
        <v>0</v>
      </c>
      <c r="CC6554">
        <f t="shared" si="719"/>
        <v>0</v>
      </c>
      <c r="CD6554">
        <f t="shared" si="720"/>
        <v>0</v>
      </c>
      <c r="CG6554">
        <f ca="1">IFERROR(INDIRECT("IVA!X"&amp;MATCH(MID(COMPRAS!C6454,1,2)&amp;MID(COMPRAS!F6454,1,2)&amp;MID(COMPRAS!D6454,1,2),IVA!W:W,0)),"SIN COD.")</f>
        <v>0</v>
      </c>
      <c r="CH6554">
        <f ca="1">IFERROR(INDIRECT("IVA!Y"&amp;MATCH(MID(COMPRAS!C6454,1,2)&amp;MID(COMPRAS!F6454,1,2)&amp;MID(COMPRAS!D6454,1,2),IVA!W:W,0)),"SIN COD.")</f>
        <v>0</v>
      </c>
    </row>
    <row r="6555" spans="1:86" x14ac:dyDescent="0.25">
      <c r="A6555"/>
      <c r="B6555"/>
      <c r="D6555"/>
      <c r="AL6555">
        <f t="shared" si="714"/>
        <v>0</v>
      </c>
      <c r="AQ6555">
        <f t="shared" si="715"/>
        <v>0</v>
      </c>
      <c r="AR6555" t="str">
        <f>IFERROR(IF(OR(AP6555=338,AP6555=340,AP6555=341,AP6555=342,AP6555="342A",AP6555="342B"),PorcenRet(AP6555,AT6555,AU6555),INDEX(PORCENTAJEBUSCAR,MATCH(AP6555,CódigoRET,0),4)*1),"")</f>
        <v/>
      </c>
      <c r="AS6555">
        <f t="shared" si="716"/>
        <v>0</v>
      </c>
      <c r="BF6555" t="str">
        <f>IFERROR(IF(OR(BD6555=338,BD6555=340,BD6555=341,BD6555=342,BD6555="342A",BD6555="342B"),PorcenRet(BD6555,BH6555,BI6555),INDEX(PORCENTAJEBUSCAR,MATCH(BD6555,CódigoRET,0),4)*1),"")</f>
        <v/>
      </c>
      <c r="BG6555">
        <f t="shared" si="717"/>
        <v>0</v>
      </c>
      <c r="BO6555">
        <f t="shared" si="718"/>
        <v>0</v>
      </c>
      <c r="CC6555">
        <f t="shared" si="719"/>
        <v>0</v>
      </c>
      <c r="CD6555">
        <f t="shared" si="720"/>
        <v>0</v>
      </c>
      <c r="CG6555">
        <f ca="1">IFERROR(INDIRECT("IVA!X"&amp;MATCH(MID(COMPRAS!C6455,1,2)&amp;MID(COMPRAS!F6455,1,2)&amp;MID(COMPRAS!D6455,1,2),IVA!W:W,0)),"SIN COD.")</f>
        <v>0</v>
      </c>
      <c r="CH6555">
        <f ca="1">IFERROR(INDIRECT("IVA!Y"&amp;MATCH(MID(COMPRAS!C6455,1,2)&amp;MID(COMPRAS!F6455,1,2)&amp;MID(COMPRAS!D6455,1,2),IVA!W:W,0)),"SIN COD.")</f>
        <v>0</v>
      </c>
    </row>
    <row r="6556" spans="1:86" x14ac:dyDescent="0.25">
      <c r="A6556"/>
      <c r="B6556"/>
      <c r="D6556"/>
      <c r="AL6556">
        <f t="shared" si="714"/>
        <v>0</v>
      </c>
      <c r="AQ6556">
        <f t="shared" si="715"/>
        <v>0</v>
      </c>
      <c r="AR6556" t="str">
        <f>IFERROR(IF(OR(AP6556=338,AP6556=340,AP6556=341,AP6556=342,AP6556="342A",AP6556="342B"),PorcenRet(AP6556,AT6556,AU6556),INDEX(PORCENTAJEBUSCAR,MATCH(AP6556,CódigoRET,0),4)*1),"")</f>
        <v/>
      </c>
      <c r="AS6556">
        <f t="shared" si="716"/>
        <v>0</v>
      </c>
      <c r="BF6556" t="str">
        <f>IFERROR(IF(OR(BD6556=338,BD6556=340,BD6556=341,BD6556=342,BD6556="342A",BD6556="342B"),PorcenRet(BD6556,BH6556,BI6556),INDEX(PORCENTAJEBUSCAR,MATCH(BD6556,CódigoRET,0),4)*1),"")</f>
        <v/>
      </c>
      <c r="BG6556">
        <f t="shared" si="717"/>
        <v>0</v>
      </c>
      <c r="BO6556">
        <f t="shared" si="718"/>
        <v>0</v>
      </c>
      <c r="CC6556">
        <f t="shared" si="719"/>
        <v>0</v>
      </c>
      <c r="CD6556">
        <f t="shared" si="720"/>
        <v>0</v>
      </c>
      <c r="CG6556">
        <f ca="1">IFERROR(INDIRECT("IVA!X"&amp;MATCH(MID(COMPRAS!C6456,1,2)&amp;MID(COMPRAS!F6456,1,2)&amp;MID(COMPRAS!D6456,1,2),IVA!W:W,0)),"SIN COD.")</f>
        <v>0</v>
      </c>
      <c r="CH6556">
        <f ca="1">IFERROR(INDIRECT("IVA!Y"&amp;MATCH(MID(COMPRAS!C6456,1,2)&amp;MID(COMPRAS!F6456,1,2)&amp;MID(COMPRAS!D6456,1,2),IVA!W:W,0)),"SIN COD.")</f>
        <v>0</v>
      </c>
    </row>
    <row r="6557" spans="1:86" x14ac:dyDescent="0.25">
      <c r="A6557"/>
      <c r="B6557"/>
      <c r="D6557"/>
      <c r="AL6557">
        <f t="shared" si="714"/>
        <v>0</v>
      </c>
      <c r="AQ6557">
        <f t="shared" si="715"/>
        <v>0</v>
      </c>
      <c r="AR6557" t="str">
        <f>IFERROR(IF(OR(AP6557=338,AP6557=340,AP6557=341,AP6557=342,AP6557="342A",AP6557="342B"),PorcenRet(AP6557,AT6557,AU6557),INDEX(PORCENTAJEBUSCAR,MATCH(AP6557,CódigoRET,0),4)*1),"")</f>
        <v/>
      </c>
      <c r="AS6557">
        <f t="shared" si="716"/>
        <v>0</v>
      </c>
      <c r="BF6557" t="str">
        <f>IFERROR(IF(OR(BD6557=338,BD6557=340,BD6557=341,BD6557=342,BD6557="342A",BD6557="342B"),PorcenRet(BD6557,BH6557,BI6557),INDEX(PORCENTAJEBUSCAR,MATCH(BD6557,CódigoRET,0),4)*1),"")</f>
        <v/>
      </c>
      <c r="BG6557">
        <f t="shared" si="717"/>
        <v>0</v>
      </c>
      <c r="BO6557">
        <f t="shared" si="718"/>
        <v>0</v>
      </c>
      <c r="CC6557">
        <f t="shared" si="719"/>
        <v>0</v>
      </c>
      <c r="CD6557">
        <f t="shared" si="720"/>
        <v>0</v>
      </c>
      <c r="CG6557">
        <f ca="1">IFERROR(INDIRECT("IVA!X"&amp;MATCH(MID(COMPRAS!C6457,1,2)&amp;MID(COMPRAS!F6457,1,2)&amp;MID(COMPRAS!D6457,1,2),IVA!W:W,0)),"SIN COD.")</f>
        <v>0</v>
      </c>
      <c r="CH6557">
        <f ca="1">IFERROR(INDIRECT("IVA!Y"&amp;MATCH(MID(COMPRAS!C6457,1,2)&amp;MID(COMPRAS!F6457,1,2)&amp;MID(COMPRAS!D6457,1,2),IVA!W:W,0)),"SIN COD.")</f>
        <v>0</v>
      </c>
    </row>
    <row r="6558" spans="1:86" x14ac:dyDescent="0.25">
      <c r="A6558"/>
      <c r="B6558"/>
      <c r="D6558"/>
      <c r="AL6558">
        <f t="shared" si="714"/>
        <v>0</v>
      </c>
      <c r="AQ6558">
        <f t="shared" si="715"/>
        <v>0</v>
      </c>
      <c r="AR6558" t="str">
        <f>IFERROR(IF(OR(AP6558=338,AP6558=340,AP6558=341,AP6558=342,AP6558="342A",AP6558="342B"),PorcenRet(AP6558,AT6558,AU6558),INDEX(PORCENTAJEBUSCAR,MATCH(AP6558,CódigoRET,0),4)*1),"")</f>
        <v/>
      </c>
      <c r="AS6558">
        <f t="shared" si="716"/>
        <v>0</v>
      </c>
      <c r="BF6558" t="str">
        <f>IFERROR(IF(OR(BD6558=338,BD6558=340,BD6558=341,BD6558=342,BD6558="342A",BD6558="342B"),PorcenRet(BD6558,BH6558,BI6558),INDEX(PORCENTAJEBUSCAR,MATCH(BD6558,CódigoRET,0),4)*1),"")</f>
        <v/>
      </c>
      <c r="BG6558">
        <f t="shared" si="717"/>
        <v>0</v>
      </c>
      <c r="BO6558">
        <f t="shared" si="718"/>
        <v>0</v>
      </c>
      <c r="CC6558">
        <f t="shared" si="719"/>
        <v>0</v>
      </c>
      <c r="CD6558">
        <f t="shared" si="720"/>
        <v>0</v>
      </c>
      <c r="CG6558">
        <f ca="1">IFERROR(INDIRECT("IVA!X"&amp;MATCH(MID(COMPRAS!C6458,1,2)&amp;MID(COMPRAS!F6458,1,2)&amp;MID(COMPRAS!D6458,1,2),IVA!W:W,0)),"SIN COD.")</f>
        <v>0</v>
      </c>
      <c r="CH6558">
        <f ca="1">IFERROR(INDIRECT("IVA!Y"&amp;MATCH(MID(COMPRAS!C6458,1,2)&amp;MID(COMPRAS!F6458,1,2)&amp;MID(COMPRAS!D6458,1,2),IVA!W:W,0)),"SIN COD.")</f>
        <v>0</v>
      </c>
    </row>
    <row r="6559" spans="1:86" x14ac:dyDescent="0.25">
      <c r="A6559"/>
      <c r="B6559"/>
      <c r="D6559"/>
      <c r="AL6559">
        <f t="shared" si="714"/>
        <v>0</v>
      </c>
      <c r="AQ6559">
        <f t="shared" si="715"/>
        <v>0</v>
      </c>
      <c r="AR6559" t="str">
        <f>IFERROR(IF(OR(AP6559=338,AP6559=340,AP6559=341,AP6559=342,AP6559="342A",AP6559="342B"),PorcenRet(AP6559,AT6559,AU6559),INDEX(PORCENTAJEBUSCAR,MATCH(AP6559,CódigoRET,0),4)*1),"")</f>
        <v/>
      </c>
      <c r="AS6559">
        <f t="shared" si="716"/>
        <v>0</v>
      </c>
      <c r="BF6559" t="str">
        <f>IFERROR(IF(OR(BD6559=338,BD6559=340,BD6559=341,BD6559=342,BD6559="342A",BD6559="342B"),PorcenRet(BD6559,BH6559,BI6559),INDEX(PORCENTAJEBUSCAR,MATCH(BD6559,CódigoRET,0),4)*1),"")</f>
        <v/>
      </c>
      <c r="BG6559">
        <f t="shared" si="717"/>
        <v>0</v>
      </c>
      <c r="BO6559">
        <f t="shared" si="718"/>
        <v>0</v>
      </c>
      <c r="CC6559">
        <f t="shared" si="719"/>
        <v>0</v>
      </c>
      <c r="CD6559">
        <f t="shared" si="720"/>
        <v>0</v>
      </c>
      <c r="CG6559">
        <f ca="1">IFERROR(INDIRECT("IVA!X"&amp;MATCH(MID(COMPRAS!C6459,1,2)&amp;MID(COMPRAS!F6459,1,2)&amp;MID(COMPRAS!D6459,1,2),IVA!W:W,0)),"SIN COD.")</f>
        <v>0</v>
      </c>
      <c r="CH6559">
        <f ca="1">IFERROR(INDIRECT("IVA!Y"&amp;MATCH(MID(COMPRAS!C6459,1,2)&amp;MID(COMPRAS!F6459,1,2)&amp;MID(COMPRAS!D6459,1,2),IVA!W:W,0)),"SIN COD.")</f>
        <v>0</v>
      </c>
    </row>
    <row r="6560" spans="1:86" x14ac:dyDescent="0.25">
      <c r="A6560"/>
      <c r="B6560"/>
      <c r="D6560"/>
      <c r="AL6560">
        <f t="shared" si="714"/>
        <v>0</v>
      </c>
      <c r="AQ6560">
        <f t="shared" si="715"/>
        <v>0</v>
      </c>
      <c r="AR6560" t="str">
        <f>IFERROR(IF(OR(AP6560=338,AP6560=340,AP6560=341,AP6560=342,AP6560="342A",AP6560="342B"),PorcenRet(AP6560,AT6560,AU6560),INDEX(PORCENTAJEBUSCAR,MATCH(AP6560,CódigoRET,0),4)*1),"")</f>
        <v/>
      </c>
      <c r="AS6560">
        <f t="shared" si="716"/>
        <v>0</v>
      </c>
      <c r="BF6560" t="str">
        <f>IFERROR(IF(OR(BD6560=338,BD6560=340,BD6560=341,BD6560=342,BD6560="342A",BD6560="342B"),PorcenRet(BD6560,BH6560,BI6560),INDEX(PORCENTAJEBUSCAR,MATCH(BD6560,CódigoRET,0),4)*1),"")</f>
        <v/>
      </c>
      <c r="BG6560">
        <f t="shared" si="717"/>
        <v>0</v>
      </c>
      <c r="BO6560">
        <f t="shared" si="718"/>
        <v>0</v>
      </c>
      <c r="CC6560">
        <f t="shared" si="719"/>
        <v>0</v>
      </c>
      <c r="CD6560">
        <f t="shared" si="720"/>
        <v>0</v>
      </c>
      <c r="CG6560">
        <f ca="1">IFERROR(INDIRECT("IVA!X"&amp;MATCH(MID(COMPRAS!C6460,1,2)&amp;MID(COMPRAS!F6460,1,2)&amp;MID(COMPRAS!D6460,1,2),IVA!W:W,0)),"SIN COD.")</f>
        <v>0</v>
      </c>
      <c r="CH6560">
        <f ca="1">IFERROR(INDIRECT("IVA!Y"&amp;MATCH(MID(COMPRAS!C6460,1,2)&amp;MID(COMPRAS!F6460,1,2)&amp;MID(COMPRAS!D6460,1,2),IVA!W:W,0)),"SIN COD.")</f>
        <v>0</v>
      </c>
    </row>
    <row r="6561" spans="1:86" x14ac:dyDescent="0.25">
      <c r="A6561"/>
      <c r="B6561"/>
      <c r="D6561"/>
      <c r="AL6561">
        <f t="shared" si="714"/>
        <v>0</v>
      </c>
      <c r="AQ6561">
        <f t="shared" si="715"/>
        <v>0</v>
      </c>
      <c r="AR6561" t="str">
        <f>IFERROR(IF(OR(AP6561=338,AP6561=340,AP6561=341,AP6561=342,AP6561="342A",AP6561="342B"),PorcenRet(AP6561,AT6561,AU6561),INDEX(PORCENTAJEBUSCAR,MATCH(AP6561,CódigoRET,0),4)*1),"")</f>
        <v/>
      </c>
      <c r="AS6561">
        <f t="shared" si="716"/>
        <v>0</v>
      </c>
      <c r="BF6561" t="str">
        <f>IFERROR(IF(OR(BD6561=338,BD6561=340,BD6561=341,BD6561=342,BD6561="342A",BD6561="342B"),PorcenRet(BD6561,BH6561,BI6561),INDEX(PORCENTAJEBUSCAR,MATCH(BD6561,CódigoRET,0),4)*1),"")</f>
        <v/>
      </c>
      <c r="BG6561">
        <f t="shared" si="717"/>
        <v>0</v>
      </c>
      <c r="BO6561">
        <f t="shared" si="718"/>
        <v>0</v>
      </c>
      <c r="CC6561">
        <f t="shared" si="719"/>
        <v>0</v>
      </c>
      <c r="CD6561">
        <f t="shared" si="720"/>
        <v>0</v>
      </c>
      <c r="CG6561">
        <f ca="1">IFERROR(INDIRECT("IVA!X"&amp;MATCH(MID(COMPRAS!C6461,1,2)&amp;MID(COMPRAS!F6461,1,2)&amp;MID(COMPRAS!D6461,1,2),IVA!W:W,0)),"SIN COD.")</f>
        <v>0</v>
      </c>
      <c r="CH6561">
        <f ca="1">IFERROR(INDIRECT("IVA!Y"&amp;MATCH(MID(COMPRAS!C6461,1,2)&amp;MID(COMPRAS!F6461,1,2)&amp;MID(COMPRAS!D6461,1,2),IVA!W:W,0)),"SIN COD.")</f>
        <v>0</v>
      </c>
    </row>
    <row r="6562" spans="1:86" x14ac:dyDescent="0.25">
      <c r="A6562"/>
      <c r="B6562"/>
      <c r="D6562"/>
      <c r="AL6562">
        <f t="shared" si="714"/>
        <v>0</v>
      </c>
      <c r="AQ6562">
        <f t="shared" si="715"/>
        <v>0</v>
      </c>
      <c r="AR6562" t="str">
        <f>IFERROR(IF(OR(AP6562=338,AP6562=340,AP6562=341,AP6562=342,AP6562="342A",AP6562="342B"),PorcenRet(AP6562,AT6562,AU6562),INDEX(PORCENTAJEBUSCAR,MATCH(AP6562,CódigoRET,0),4)*1),"")</f>
        <v/>
      </c>
      <c r="AS6562">
        <f t="shared" si="716"/>
        <v>0</v>
      </c>
      <c r="BF6562" t="str">
        <f>IFERROR(IF(OR(BD6562=338,BD6562=340,BD6562=341,BD6562=342,BD6562="342A",BD6562="342B"),PorcenRet(BD6562,BH6562,BI6562),INDEX(PORCENTAJEBUSCAR,MATCH(BD6562,CódigoRET,0),4)*1),"")</f>
        <v/>
      </c>
      <c r="BG6562">
        <f t="shared" si="717"/>
        <v>0</v>
      </c>
      <c r="BO6562">
        <f t="shared" si="718"/>
        <v>0</v>
      </c>
      <c r="CC6562">
        <f t="shared" si="719"/>
        <v>0</v>
      </c>
      <c r="CD6562">
        <f t="shared" si="720"/>
        <v>0</v>
      </c>
      <c r="CG6562">
        <f ca="1">IFERROR(INDIRECT("IVA!X"&amp;MATCH(MID(COMPRAS!C6462,1,2)&amp;MID(COMPRAS!F6462,1,2)&amp;MID(COMPRAS!D6462,1,2),IVA!W:W,0)),"SIN COD.")</f>
        <v>0</v>
      </c>
      <c r="CH6562">
        <f ca="1">IFERROR(INDIRECT("IVA!Y"&amp;MATCH(MID(COMPRAS!C6462,1,2)&amp;MID(COMPRAS!F6462,1,2)&amp;MID(COMPRAS!D6462,1,2),IVA!W:W,0)),"SIN COD.")</f>
        <v>0</v>
      </c>
    </row>
    <row r="6563" spans="1:86" x14ac:dyDescent="0.25">
      <c r="A6563"/>
      <c r="B6563"/>
      <c r="D6563"/>
      <c r="AL6563">
        <f t="shared" si="714"/>
        <v>0</v>
      </c>
      <c r="AQ6563">
        <f t="shared" si="715"/>
        <v>0</v>
      </c>
      <c r="AR6563" t="str">
        <f>IFERROR(IF(OR(AP6563=338,AP6563=340,AP6563=341,AP6563=342,AP6563="342A",AP6563="342B"),PorcenRet(AP6563,AT6563,AU6563),INDEX(PORCENTAJEBUSCAR,MATCH(AP6563,CódigoRET,0),4)*1),"")</f>
        <v/>
      </c>
      <c r="AS6563">
        <f t="shared" si="716"/>
        <v>0</v>
      </c>
      <c r="BF6563" t="str">
        <f>IFERROR(IF(OR(BD6563=338,BD6563=340,BD6563=341,BD6563=342,BD6563="342A",BD6563="342B"),PorcenRet(BD6563,BH6563,BI6563),INDEX(PORCENTAJEBUSCAR,MATCH(BD6563,CódigoRET,0),4)*1),"")</f>
        <v/>
      </c>
      <c r="BG6563">
        <f t="shared" si="717"/>
        <v>0</v>
      </c>
      <c r="BO6563">
        <f t="shared" si="718"/>
        <v>0</v>
      </c>
      <c r="CC6563">
        <f t="shared" si="719"/>
        <v>0</v>
      </c>
      <c r="CD6563">
        <f t="shared" si="720"/>
        <v>0</v>
      </c>
      <c r="CG6563">
        <f ca="1">IFERROR(INDIRECT("IVA!X"&amp;MATCH(MID(COMPRAS!C6463,1,2)&amp;MID(COMPRAS!F6463,1,2)&amp;MID(COMPRAS!D6463,1,2),IVA!W:W,0)),"SIN COD.")</f>
        <v>0</v>
      </c>
      <c r="CH6563">
        <f ca="1">IFERROR(INDIRECT("IVA!Y"&amp;MATCH(MID(COMPRAS!C6463,1,2)&amp;MID(COMPRAS!F6463,1,2)&amp;MID(COMPRAS!D6463,1,2),IVA!W:W,0)),"SIN COD.")</f>
        <v>0</v>
      </c>
    </row>
    <row r="6564" spans="1:86" x14ac:dyDescent="0.25">
      <c r="A6564"/>
      <c r="B6564"/>
      <c r="D6564"/>
      <c r="AL6564">
        <f t="shared" si="714"/>
        <v>0</v>
      </c>
      <c r="AQ6564">
        <f t="shared" si="715"/>
        <v>0</v>
      </c>
      <c r="AR6564" t="str">
        <f>IFERROR(IF(OR(AP6564=338,AP6564=340,AP6564=341,AP6564=342,AP6564="342A",AP6564="342B"),PorcenRet(AP6564,AT6564,AU6564),INDEX(PORCENTAJEBUSCAR,MATCH(AP6564,CódigoRET,0),4)*1),"")</f>
        <v/>
      </c>
      <c r="AS6564">
        <f t="shared" si="716"/>
        <v>0</v>
      </c>
      <c r="BF6564" t="str">
        <f>IFERROR(IF(OR(BD6564=338,BD6564=340,BD6564=341,BD6564=342,BD6564="342A",BD6564="342B"),PorcenRet(BD6564,BH6564,BI6564),INDEX(PORCENTAJEBUSCAR,MATCH(BD6564,CódigoRET,0),4)*1),"")</f>
        <v/>
      </c>
      <c r="BG6564">
        <f t="shared" si="717"/>
        <v>0</v>
      </c>
      <c r="BO6564">
        <f t="shared" si="718"/>
        <v>0</v>
      </c>
      <c r="CC6564">
        <f t="shared" si="719"/>
        <v>0</v>
      </c>
      <c r="CD6564">
        <f t="shared" si="720"/>
        <v>0</v>
      </c>
      <c r="CG6564">
        <f ca="1">IFERROR(INDIRECT("IVA!X"&amp;MATCH(MID(COMPRAS!C6464,1,2)&amp;MID(COMPRAS!F6464,1,2)&amp;MID(COMPRAS!D6464,1,2),IVA!W:W,0)),"SIN COD.")</f>
        <v>0</v>
      </c>
      <c r="CH6564">
        <f ca="1">IFERROR(INDIRECT("IVA!Y"&amp;MATCH(MID(COMPRAS!C6464,1,2)&amp;MID(COMPRAS!F6464,1,2)&amp;MID(COMPRAS!D6464,1,2),IVA!W:W,0)),"SIN COD.")</f>
        <v>0</v>
      </c>
    </row>
    <row r="6565" spans="1:86" x14ac:dyDescent="0.25">
      <c r="A6565"/>
      <c r="B6565"/>
      <c r="D6565"/>
      <c r="AL6565">
        <f t="shared" si="714"/>
        <v>0</v>
      </c>
      <c r="AQ6565">
        <f t="shared" si="715"/>
        <v>0</v>
      </c>
      <c r="AR6565" t="str">
        <f>IFERROR(IF(OR(AP6565=338,AP6565=340,AP6565=341,AP6565=342,AP6565="342A",AP6565="342B"),PorcenRet(AP6565,AT6565,AU6565),INDEX(PORCENTAJEBUSCAR,MATCH(AP6565,CódigoRET,0),4)*1),"")</f>
        <v/>
      </c>
      <c r="AS6565">
        <f t="shared" si="716"/>
        <v>0</v>
      </c>
      <c r="BF6565" t="str">
        <f>IFERROR(IF(OR(BD6565=338,BD6565=340,BD6565=341,BD6565=342,BD6565="342A",BD6565="342B"),PorcenRet(BD6565,BH6565,BI6565),INDEX(PORCENTAJEBUSCAR,MATCH(BD6565,CódigoRET,0),4)*1),"")</f>
        <v/>
      </c>
      <c r="BG6565">
        <f t="shared" si="717"/>
        <v>0</v>
      </c>
      <c r="BO6565">
        <f t="shared" si="718"/>
        <v>0</v>
      </c>
      <c r="CC6565">
        <f t="shared" si="719"/>
        <v>0</v>
      </c>
      <c r="CD6565">
        <f t="shared" si="720"/>
        <v>0</v>
      </c>
      <c r="CG6565">
        <f ca="1">IFERROR(INDIRECT("IVA!X"&amp;MATCH(MID(COMPRAS!C6465,1,2)&amp;MID(COMPRAS!F6465,1,2)&amp;MID(COMPRAS!D6465,1,2),IVA!W:W,0)),"SIN COD.")</f>
        <v>0</v>
      </c>
      <c r="CH6565">
        <f ca="1">IFERROR(INDIRECT("IVA!Y"&amp;MATCH(MID(COMPRAS!C6465,1,2)&amp;MID(COMPRAS!F6465,1,2)&amp;MID(COMPRAS!D6465,1,2),IVA!W:W,0)),"SIN COD.")</f>
        <v>0</v>
      </c>
    </row>
    <row r="6566" spans="1:86" x14ac:dyDescent="0.25">
      <c r="A6566"/>
      <c r="B6566"/>
      <c r="D6566"/>
      <c r="AL6566">
        <f t="shared" si="714"/>
        <v>0</v>
      </c>
      <c r="AQ6566">
        <f t="shared" si="715"/>
        <v>0</v>
      </c>
      <c r="AR6566" t="str">
        <f>IFERROR(IF(OR(AP6566=338,AP6566=340,AP6566=341,AP6566=342,AP6566="342A",AP6566="342B"),PorcenRet(AP6566,AT6566,AU6566),INDEX(PORCENTAJEBUSCAR,MATCH(AP6566,CódigoRET,0),4)*1),"")</f>
        <v/>
      </c>
      <c r="AS6566">
        <f t="shared" si="716"/>
        <v>0</v>
      </c>
      <c r="BF6566" t="str">
        <f>IFERROR(IF(OR(BD6566=338,BD6566=340,BD6566=341,BD6566=342,BD6566="342A",BD6566="342B"),PorcenRet(BD6566,BH6566,BI6566),INDEX(PORCENTAJEBUSCAR,MATCH(BD6566,CódigoRET,0),4)*1),"")</f>
        <v/>
      </c>
      <c r="BG6566">
        <f t="shared" si="717"/>
        <v>0</v>
      </c>
      <c r="BO6566">
        <f t="shared" si="718"/>
        <v>0</v>
      </c>
      <c r="CC6566">
        <f t="shared" si="719"/>
        <v>0</v>
      </c>
      <c r="CD6566">
        <f t="shared" si="720"/>
        <v>0</v>
      </c>
      <c r="CG6566">
        <f ca="1">IFERROR(INDIRECT("IVA!X"&amp;MATCH(MID(COMPRAS!C6466,1,2)&amp;MID(COMPRAS!F6466,1,2)&amp;MID(COMPRAS!D6466,1,2),IVA!W:W,0)),"SIN COD.")</f>
        <v>0</v>
      </c>
      <c r="CH6566">
        <f ca="1">IFERROR(INDIRECT("IVA!Y"&amp;MATCH(MID(COMPRAS!C6466,1,2)&amp;MID(COMPRAS!F6466,1,2)&amp;MID(COMPRAS!D6466,1,2),IVA!W:W,0)),"SIN COD.")</f>
        <v>0</v>
      </c>
    </row>
    <row r="6567" spans="1:86" x14ac:dyDescent="0.25">
      <c r="A6567"/>
      <c r="B6567"/>
      <c r="D6567"/>
      <c r="AL6567">
        <f t="shared" si="714"/>
        <v>0</v>
      </c>
      <c r="AQ6567">
        <f t="shared" si="715"/>
        <v>0</v>
      </c>
      <c r="AR6567" t="str">
        <f>IFERROR(IF(OR(AP6567=338,AP6567=340,AP6567=341,AP6567=342,AP6567="342A",AP6567="342B"),PorcenRet(AP6567,AT6567,AU6567),INDEX(PORCENTAJEBUSCAR,MATCH(AP6567,CódigoRET,0),4)*1),"")</f>
        <v/>
      </c>
      <c r="AS6567">
        <f t="shared" si="716"/>
        <v>0</v>
      </c>
      <c r="BF6567" t="str">
        <f>IFERROR(IF(OR(BD6567=338,BD6567=340,BD6567=341,BD6567=342,BD6567="342A",BD6567="342B"),PorcenRet(BD6567,BH6567,BI6567),INDEX(PORCENTAJEBUSCAR,MATCH(BD6567,CódigoRET,0),4)*1),"")</f>
        <v/>
      </c>
      <c r="BG6567">
        <f t="shared" si="717"/>
        <v>0</v>
      </c>
      <c r="BO6567">
        <f t="shared" si="718"/>
        <v>0</v>
      </c>
      <c r="CC6567">
        <f t="shared" si="719"/>
        <v>0</v>
      </c>
      <c r="CD6567">
        <f t="shared" si="720"/>
        <v>0</v>
      </c>
      <c r="CG6567">
        <f ca="1">IFERROR(INDIRECT("IVA!X"&amp;MATCH(MID(COMPRAS!C6467,1,2)&amp;MID(COMPRAS!F6467,1,2)&amp;MID(COMPRAS!D6467,1,2),IVA!W:W,0)),"SIN COD.")</f>
        <v>0</v>
      </c>
      <c r="CH6567">
        <f ca="1">IFERROR(INDIRECT("IVA!Y"&amp;MATCH(MID(COMPRAS!C6467,1,2)&amp;MID(COMPRAS!F6467,1,2)&amp;MID(COMPRAS!D6467,1,2),IVA!W:W,0)),"SIN COD.")</f>
        <v>0</v>
      </c>
    </row>
    <row r="6568" spans="1:86" x14ac:dyDescent="0.25">
      <c r="A6568"/>
      <c r="B6568"/>
      <c r="D6568"/>
      <c r="AL6568">
        <f t="shared" si="714"/>
        <v>0</v>
      </c>
      <c r="AQ6568">
        <f t="shared" si="715"/>
        <v>0</v>
      </c>
      <c r="AR6568" t="str">
        <f>IFERROR(IF(OR(AP6568=338,AP6568=340,AP6568=341,AP6568=342,AP6568="342A",AP6568="342B"),PorcenRet(AP6568,AT6568,AU6568),INDEX(PORCENTAJEBUSCAR,MATCH(AP6568,CódigoRET,0),4)*1),"")</f>
        <v/>
      </c>
      <c r="AS6568">
        <f t="shared" si="716"/>
        <v>0</v>
      </c>
      <c r="BF6568" t="str">
        <f>IFERROR(IF(OR(BD6568=338,BD6568=340,BD6568=341,BD6568=342,BD6568="342A",BD6568="342B"),PorcenRet(BD6568,BH6568,BI6568),INDEX(PORCENTAJEBUSCAR,MATCH(BD6568,CódigoRET,0),4)*1),"")</f>
        <v/>
      </c>
      <c r="BG6568">
        <f t="shared" si="717"/>
        <v>0</v>
      </c>
      <c r="BO6568">
        <f t="shared" si="718"/>
        <v>0</v>
      </c>
      <c r="CC6568">
        <f t="shared" si="719"/>
        <v>0</v>
      </c>
      <c r="CD6568">
        <f t="shared" si="720"/>
        <v>0</v>
      </c>
      <c r="CG6568">
        <f ca="1">IFERROR(INDIRECT("IVA!X"&amp;MATCH(MID(COMPRAS!C6468,1,2)&amp;MID(COMPRAS!F6468,1,2)&amp;MID(COMPRAS!D6468,1,2),IVA!W:W,0)),"SIN COD.")</f>
        <v>0</v>
      </c>
      <c r="CH6568">
        <f ca="1">IFERROR(INDIRECT("IVA!Y"&amp;MATCH(MID(COMPRAS!C6468,1,2)&amp;MID(COMPRAS!F6468,1,2)&amp;MID(COMPRAS!D6468,1,2),IVA!W:W,0)),"SIN COD.")</f>
        <v>0</v>
      </c>
    </row>
    <row r="6569" spans="1:86" x14ac:dyDescent="0.25">
      <c r="A6569"/>
      <c r="B6569"/>
      <c r="D6569"/>
      <c r="AL6569">
        <f t="shared" si="714"/>
        <v>0</v>
      </c>
      <c r="AQ6569">
        <f t="shared" si="715"/>
        <v>0</v>
      </c>
      <c r="AR6569" t="str">
        <f>IFERROR(IF(OR(AP6569=338,AP6569=340,AP6569=341,AP6569=342,AP6569="342A",AP6569="342B"),PorcenRet(AP6569,AT6569,AU6569),INDEX(PORCENTAJEBUSCAR,MATCH(AP6569,CódigoRET,0),4)*1),"")</f>
        <v/>
      </c>
      <c r="AS6569">
        <f t="shared" si="716"/>
        <v>0</v>
      </c>
      <c r="BF6569" t="str">
        <f>IFERROR(IF(OR(BD6569=338,BD6569=340,BD6569=341,BD6569=342,BD6569="342A",BD6569="342B"),PorcenRet(BD6569,BH6569,BI6569),INDEX(PORCENTAJEBUSCAR,MATCH(BD6569,CódigoRET,0),4)*1),"")</f>
        <v/>
      </c>
      <c r="BG6569">
        <f t="shared" si="717"/>
        <v>0</v>
      </c>
      <c r="BO6569">
        <f t="shared" si="718"/>
        <v>0</v>
      </c>
      <c r="CC6569">
        <f t="shared" si="719"/>
        <v>0</v>
      </c>
      <c r="CD6569">
        <f t="shared" si="720"/>
        <v>0</v>
      </c>
      <c r="CG6569">
        <f ca="1">IFERROR(INDIRECT("IVA!X"&amp;MATCH(MID(COMPRAS!C6469,1,2)&amp;MID(COMPRAS!F6469,1,2)&amp;MID(COMPRAS!D6469,1,2),IVA!W:W,0)),"SIN COD.")</f>
        <v>0</v>
      </c>
      <c r="CH6569">
        <f ca="1">IFERROR(INDIRECT("IVA!Y"&amp;MATCH(MID(COMPRAS!C6469,1,2)&amp;MID(COMPRAS!F6469,1,2)&amp;MID(COMPRAS!D6469,1,2),IVA!W:W,0)),"SIN COD.")</f>
        <v>0</v>
      </c>
    </row>
    <row r="6570" spans="1:86" x14ac:dyDescent="0.25">
      <c r="A6570"/>
      <c r="B6570"/>
      <c r="D6570"/>
      <c r="AL6570">
        <f t="shared" si="714"/>
        <v>0</v>
      </c>
      <c r="AQ6570">
        <f t="shared" si="715"/>
        <v>0</v>
      </c>
      <c r="AR6570" t="str">
        <f>IFERROR(IF(OR(AP6570=338,AP6570=340,AP6570=341,AP6570=342,AP6570="342A",AP6570="342B"),PorcenRet(AP6570,AT6570,AU6570),INDEX(PORCENTAJEBUSCAR,MATCH(AP6570,CódigoRET,0),4)*1),"")</f>
        <v/>
      </c>
      <c r="AS6570">
        <f t="shared" si="716"/>
        <v>0</v>
      </c>
      <c r="BF6570" t="str">
        <f>IFERROR(IF(OR(BD6570=338,BD6570=340,BD6570=341,BD6570=342,BD6570="342A",BD6570="342B"),PorcenRet(BD6570,BH6570,BI6570),INDEX(PORCENTAJEBUSCAR,MATCH(BD6570,CódigoRET,0),4)*1),"")</f>
        <v/>
      </c>
      <c r="BG6570">
        <f t="shared" si="717"/>
        <v>0</v>
      </c>
      <c r="BO6570">
        <f t="shared" si="718"/>
        <v>0</v>
      </c>
      <c r="CC6570">
        <f t="shared" si="719"/>
        <v>0</v>
      </c>
      <c r="CD6570">
        <f t="shared" si="720"/>
        <v>0</v>
      </c>
      <c r="CG6570">
        <f ca="1">IFERROR(INDIRECT("IVA!X"&amp;MATCH(MID(COMPRAS!C6470,1,2)&amp;MID(COMPRAS!F6470,1,2)&amp;MID(COMPRAS!D6470,1,2),IVA!W:W,0)),"SIN COD.")</f>
        <v>0</v>
      </c>
      <c r="CH6570">
        <f ca="1">IFERROR(INDIRECT("IVA!Y"&amp;MATCH(MID(COMPRAS!C6470,1,2)&amp;MID(COMPRAS!F6470,1,2)&amp;MID(COMPRAS!D6470,1,2),IVA!W:W,0)),"SIN COD.")</f>
        <v>0</v>
      </c>
    </row>
    <row r="6571" spans="1:86" x14ac:dyDescent="0.25">
      <c r="A6571"/>
      <c r="B6571"/>
      <c r="D6571"/>
      <c r="AL6571">
        <f t="shared" si="714"/>
        <v>0</v>
      </c>
      <c r="AQ6571">
        <f t="shared" si="715"/>
        <v>0</v>
      </c>
      <c r="AR6571" t="str">
        <f>IFERROR(IF(OR(AP6571=338,AP6571=340,AP6571=341,AP6571=342,AP6571="342A",AP6571="342B"),PorcenRet(AP6571,AT6571,AU6571),INDEX(PORCENTAJEBUSCAR,MATCH(AP6571,CódigoRET,0),4)*1),"")</f>
        <v/>
      </c>
      <c r="AS6571">
        <f t="shared" si="716"/>
        <v>0</v>
      </c>
      <c r="BF6571" t="str">
        <f>IFERROR(IF(OR(BD6571=338,BD6571=340,BD6571=341,BD6571=342,BD6571="342A",BD6571="342B"),PorcenRet(BD6571,BH6571,BI6571),INDEX(PORCENTAJEBUSCAR,MATCH(BD6571,CódigoRET,0),4)*1),"")</f>
        <v/>
      </c>
      <c r="BG6571">
        <f t="shared" si="717"/>
        <v>0</v>
      </c>
      <c r="BO6571">
        <f t="shared" si="718"/>
        <v>0</v>
      </c>
      <c r="CC6571">
        <f t="shared" si="719"/>
        <v>0</v>
      </c>
      <c r="CD6571">
        <f t="shared" si="720"/>
        <v>0</v>
      </c>
      <c r="CG6571">
        <f ca="1">IFERROR(INDIRECT("IVA!X"&amp;MATCH(MID(COMPRAS!C6471,1,2)&amp;MID(COMPRAS!F6471,1,2)&amp;MID(COMPRAS!D6471,1,2),IVA!W:W,0)),"SIN COD.")</f>
        <v>0</v>
      </c>
      <c r="CH6571">
        <f ca="1">IFERROR(INDIRECT("IVA!Y"&amp;MATCH(MID(COMPRAS!C6471,1,2)&amp;MID(COMPRAS!F6471,1,2)&amp;MID(COMPRAS!D6471,1,2),IVA!W:W,0)),"SIN COD.")</f>
        <v>0</v>
      </c>
    </row>
    <row r="6572" spans="1:86" x14ac:dyDescent="0.25">
      <c r="A6572"/>
      <c r="B6572"/>
      <c r="D6572"/>
      <c r="AL6572">
        <f t="shared" si="714"/>
        <v>0</v>
      </c>
      <c r="AQ6572">
        <f t="shared" si="715"/>
        <v>0</v>
      </c>
      <c r="AR6572" t="str">
        <f>IFERROR(IF(OR(AP6572=338,AP6572=340,AP6572=341,AP6572=342,AP6572="342A",AP6572="342B"),PorcenRet(AP6572,AT6572,AU6572),INDEX(PORCENTAJEBUSCAR,MATCH(AP6572,CódigoRET,0),4)*1),"")</f>
        <v/>
      </c>
      <c r="AS6572">
        <f t="shared" si="716"/>
        <v>0</v>
      </c>
      <c r="BF6572" t="str">
        <f>IFERROR(IF(OR(BD6572=338,BD6572=340,BD6572=341,BD6572=342,BD6572="342A",BD6572="342B"),PorcenRet(BD6572,BH6572,BI6572),INDEX(PORCENTAJEBUSCAR,MATCH(BD6572,CódigoRET,0),4)*1),"")</f>
        <v/>
      </c>
      <c r="BG6572">
        <f t="shared" si="717"/>
        <v>0</v>
      </c>
      <c r="BO6572">
        <f t="shared" si="718"/>
        <v>0</v>
      </c>
      <c r="CC6572">
        <f t="shared" si="719"/>
        <v>0</v>
      </c>
      <c r="CD6572">
        <f t="shared" si="720"/>
        <v>0</v>
      </c>
      <c r="CG6572">
        <f ca="1">IFERROR(INDIRECT("IVA!X"&amp;MATCH(MID(COMPRAS!C6472,1,2)&amp;MID(COMPRAS!F6472,1,2)&amp;MID(COMPRAS!D6472,1,2),IVA!W:W,0)),"SIN COD.")</f>
        <v>0</v>
      </c>
      <c r="CH6572">
        <f ca="1">IFERROR(INDIRECT("IVA!Y"&amp;MATCH(MID(COMPRAS!C6472,1,2)&amp;MID(COMPRAS!F6472,1,2)&amp;MID(COMPRAS!D6472,1,2),IVA!W:W,0)),"SIN COD.")</f>
        <v>0</v>
      </c>
    </row>
    <row r="6573" spans="1:86" x14ac:dyDescent="0.25">
      <c r="A6573"/>
      <c r="B6573"/>
      <c r="D6573"/>
      <c r="AL6573">
        <f t="shared" si="714"/>
        <v>0</v>
      </c>
      <c r="AQ6573">
        <f t="shared" si="715"/>
        <v>0</v>
      </c>
      <c r="AR6573" t="str">
        <f>IFERROR(IF(OR(AP6573=338,AP6573=340,AP6573=341,AP6573=342,AP6573="342A",AP6573="342B"),PorcenRet(AP6573,AT6573,AU6573),INDEX(PORCENTAJEBUSCAR,MATCH(AP6573,CódigoRET,0),4)*1),"")</f>
        <v/>
      </c>
      <c r="AS6573">
        <f t="shared" si="716"/>
        <v>0</v>
      </c>
      <c r="BF6573" t="str">
        <f>IFERROR(IF(OR(BD6573=338,BD6573=340,BD6573=341,BD6573=342,BD6573="342A",BD6573="342B"),PorcenRet(BD6573,BH6573,BI6573),INDEX(PORCENTAJEBUSCAR,MATCH(BD6573,CódigoRET,0),4)*1),"")</f>
        <v/>
      </c>
      <c r="BG6573">
        <f t="shared" si="717"/>
        <v>0</v>
      </c>
      <c r="BO6573">
        <f t="shared" si="718"/>
        <v>0</v>
      </c>
      <c r="CC6573">
        <f t="shared" si="719"/>
        <v>0</v>
      </c>
      <c r="CD6573">
        <f t="shared" si="720"/>
        <v>0</v>
      </c>
      <c r="CG6573">
        <f ca="1">IFERROR(INDIRECT("IVA!X"&amp;MATCH(MID(COMPRAS!C6473,1,2)&amp;MID(COMPRAS!F6473,1,2)&amp;MID(COMPRAS!D6473,1,2),IVA!W:W,0)),"SIN COD.")</f>
        <v>0</v>
      </c>
      <c r="CH6573">
        <f ca="1">IFERROR(INDIRECT("IVA!Y"&amp;MATCH(MID(COMPRAS!C6473,1,2)&amp;MID(COMPRAS!F6473,1,2)&amp;MID(COMPRAS!D6473,1,2),IVA!W:W,0)),"SIN COD.")</f>
        <v>0</v>
      </c>
    </row>
    <row r="6574" spans="1:86" x14ac:dyDescent="0.25">
      <c r="A6574"/>
      <c r="B6574"/>
      <c r="D6574"/>
      <c r="AL6574">
        <f t="shared" si="714"/>
        <v>0</v>
      </c>
      <c r="AQ6574">
        <f t="shared" si="715"/>
        <v>0</v>
      </c>
      <c r="AR6574" t="str">
        <f>IFERROR(IF(OR(AP6574=338,AP6574=340,AP6574=341,AP6574=342,AP6574="342A",AP6574="342B"),PorcenRet(AP6574,AT6574,AU6574),INDEX(PORCENTAJEBUSCAR,MATCH(AP6574,CódigoRET,0),4)*1),"")</f>
        <v/>
      </c>
      <c r="AS6574">
        <f t="shared" si="716"/>
        <v>0</v>
      </c>
      <c r="BF6574" t="str">
        <f>IFERROR(IF(OR(BD6574=338,BD6574=340,BD6574=341,BD6574=342,BD6574="342A",BD6574="342B"),PorcenRet(BD6574,BH6574,BI6574),INDEX(PORCENTAJEBUSCAR,MATCH(BD6574,CódigoRET,0),4)*1),"")</f>
        <v/>
      </c>
      <c r="BG6574">
        <f t="shared" si="717"/>
        <v>0</v>
      </c>
      <c r="BO6574">
        <f t="shared" si="718"/>
        <v>0</v>
      </c>
      <c r="CC6574">
        <f t="shared" si="719"/>
        <v>0</v>
      </c>
      <c r="CD6574">
        <f t="shared" si="720"/>
        <v>0</v>
      </c>
      <c r="CG6574">
        <f ca="1">IFERROR(INDIRECT("IVA!X"&amp;MATCH(MID(COMPRAS!C6474,1,2)&amp;MID(COMPRAS!F6474,1,2)&amp;MID(COMPRAS!D6474,1,2),IVA!W:W,0)),"SIN COD.")</f>
        <v>0</v>
      </c>
      <c r="CH6574">
        <f ca="1">IFERROR(INDIRECT("IVA!Y"&amp;MATCH(MID(COMPRAS!C6474,1,2)&amp;MID(COMPRAS!F6474,1,2)&amp;MID(COMPRAS!D6474,1,2),IVA!W:W,0)),"SIN COD.")</f>
        <v>0</v>
      </c>
    </row>
    <row r="6575" spans="1:86" x14ac:dyDescent="0.25">
      <c r="A6575"/>
      <c r="B6575"/>
      <c r="D6575"/>
      <c r="AL6575">
        <f t="shared" si="714"/>
        <v>0</v>
      </c>
      <c r="AQ6575">
        <f t="shared" si="715"/>
        <v>0</v>
      </c>
      <c r="AR6575" t="str">
        <f>IFERROR(IF(OR(AP6575=338,AP6575=340,AP6575=341,AP6575=342,AP6575="342A",AP6575="342B"),PorcenRet(AP6575,AT6575,AU6575),INDEX(PORCENTAJEBUSCAR,MATCH(AP6575,CódigoRET,0),4)*1),"")</f>
        <v/>
      </c>
      <c r="AS6575">
        <f t="shared" si="716"/>
        <v>0</v>
      </c>
      <c r="BF6575" t="str">
        <f>IFERROR(IF(OR(BD6575=338,BD6575=340,BD6575=341,BD6575=342,BD6575="342A",BD6575="342B"),PorcenRet(BD6575,BH6575,BI6575),INDEX(PORCENTAJEBUSCAR,MATCH(BD6575,CódigoRET,0),4)*1),"")</f>
        <v/>
      </c>
      <c r="BG6575">
        <f t="shared" si="717"/>
        <v>0</v>
      </c>
      <c r="BO6575">
        <f t="shared" si="718"/>
        <v>0</v>
      </c>
      <c r="CC6575">
        <f t="shared" si="719"/>
        <v>0</v>
      </c>
      <c r="CD6575">
        <f t="shared" si="720"/>
        <v>0</v>
      </c>
      <c r="CG6575">
        <f ca="1">IFERROR(INDIRECT("IVA!X"&amp;MATCH(MID(COMPRAS!C6475,1,2)&amp;MID(COMPRAS!F6475,1,2)&amp;MID(COMPRAS!D6475,1,2),IVA!W:W,0)),"SIN COD.")</f>
        <v>0</v>
      </c>
      <c r="CH6575">
        <f ca="1">IFERROR(INDIRECT("IVA!Y"&amp;MATCH(MID(COMPRAS!C6475,1,2)&amp;MID(COMPRAS!F6475,1,2)&amp;MID(COMPRAS!D6475,1,2),IVA!W:W,0)),"SIN COD.")</f>
        <v>0</v>
      </c>
    </row>
    <row r="6576" spans="1:86" x14ac:dyDescent="0.25">
      <c r="A6576"/>
      <c r="B6576"/>
      <c r="D6576"/>
      <c r="AL6576">
        <f t="shared" si="714"/>
        <v>0</v>
      </c>
      <c r="AQ6576">
        <f t="shared" si="715"/>
        <v>0</v>
      </c>
      <c r="AR6576" t="str">
        <f>IFERROR(IF(OR(AP6576=338,AP6576=340,AP6576=341,AP6576=342,AP6576="342A",AP6576="342B"),PorcenRet(AP6576,AT6576,AU6576),INDEX(PORCENTAJEBUSCAR,MATCH(AP6576,CódigoRET,0),4)*1),"")</f>
        <v/>
      </c>
      <c r="AS6576">
        <f t="shared" si="716"/>
        <v>0</v>
      </c>
      <c r="BF6576" t="str">
        <f>IFERROR(IF(OR(BD6576=338,BD6576=340,BD6576=341,BD6576=342,BD6576="342A",BD6576="342B"),PorcenRet(BD6576,BH6576,BI6576),INDEX(PORCENTAJEBUSCAR,MATCH(BD6576,CódigoRET,0),4)*1),"")</f>
        <v/>
      </c>
      <c r="BG6576">
        <f t="shared" si="717"/>
        <v>0</v>
      </c>
      <c r="BO6576">
        <f t="shared" si="718"/>
        <v>0</v>
      </c>
      <c r="CC6576">
        <f t="shared" si="719"/>
        <v>0</v>
      </c>
      <c r="CD6576">
        <f t="shared" si="720"/>
        <v>0</v>
      </c>
      <c r="CG6576">
        <f ca="1">IFERROR(INDIRECT("IVA!X"&amp;MATCH(MID(COMPRAS!C6476,1,2)&amp;MID(COMPRAS!F6476,1,2)&amp;MID(COMPRAS!D6476,1,2),IVA!W:W,0)),"SIN COD.")</f>
        <v>0</v>
      </c>
      <c r="CH6576">
        <f ca="1">IFERROR(INDIRECT("IVA!Y"&amp;MATCH(MID(COMPRAS!C6476,1,2)&amp;MID(COMPRAS!F6476,1,2)&amp;MID(COMPRAS!D6476,1,2),IVA!W:W,0)),"SIN COD.")</f>
        <v>0</v>
      </c>
    </row>
    <row r="6577" spans="1:86" x14ac:dyDescent="0.25">
      <c r="A6577"/>
      <c r="B6577"/>
      <c r="D6577"/>
      <c r="AL6577">
        <f t="shared" si="714"/>
        <v>0</v>
      </c>
      <c r="AQ6577">
        <f t="shared" si="715"/>
        <v>0</v>
      </c>
      <c r="AR6577" t="str">
        <f>IFERROR(IF(OR(AP6577=338,AP6577=340,AP6577=341,AP6577=342,AP6577="342A",AP6577="342B"),PorcenRet(AP6577,AT6577,AU6577),INDEX(PORCENTAJEBUSCAR,MATCH(AP6577,CódigoRET,0),4)*1),"")</f>
        <v/>
      </c>
      <c r="AS6577">
        <f t="shared" si="716"/>
        <v>0</v>
      </c>
      <c r="BF6577" t="str">
        <f>IFERROR(IF(OR(BD6577=338,BD6577=340,BD6577=341,BD6577=342,BD6577="342A",BD6577="342B"),PorcenRet(BD6577,BH6577,BI6577),INDEX(PORCENTAJEBUSCAR,MATCH(BD6577,CódigoRET,0),4)*1),"")</f>
        <v/>
      </c>
      <c r="BG6577">
        <f t="shared" si="717"/>
        <v>0</v>
      </c>
      <c r="BO6577">
        <f t="shared" si="718"/>
        <v>0</v>
      </c>
      <c r="CC6577">
        <f t="shared" si="719"/>
        <v>0</v>
      </c>
      <c r="CD6577">
        <f t="shared" si="720"/>
        <v>0</v>
      </c>
      <c r="CG6577">
        <f ca="1">IFERROR(INDIRECT("IVA!X"&amp;MATCH(MID(COMPRAS!C6477,1,2)&amp;MID(COMPRAS!F6477,1,2)&amp;MID(COMPRAS!D6477,1,2),IVA!W:W,0)),"SIN COD.")</f>
        <v>0</v>
      </c>
      <c r="CH6577">
        <f ca="1">IFERROR(INDIRECT("IVA!Y"&amp;MATCH(MID(COMPRAS!C6477,1,2)&amp;MID(COMPRAS!F6477,1,2)&amp;MID(COMPRAS!D6477,1,2),IVA!W:W,0)),"SIN COD.")</f>
        <v>0</v>
      </c>
    </row>
    <row r="6578" spans="1:86" x14ac:dyDescent="0.25">
      <c r="A6578"/>
      <c r="B6578"/>
      <c r="D6578"/>
      <c r="AL6578">
        <f t="shared" si="714"/>
        <v>0</v>
      </c>
      <c r="AQ6578">
        <f t="shared" si="715"/>
        <v>0</v>
      </c>
      <c r="AR6578" t="str">
        <f>IFERROR(IF(OR(AP6578=338,AP6578=340,AP6578=341,AP6578=342,AP6578="342A",AP6578="342B"),PorcenRet(AP6578,AT6578,AU6578),INDEX(PORCENTAJEBUSCAR,MATCH(AP6578,CódigoRET,0),4)*1),"")</f>
        <v/>
      </c>
      <c r="AS6578">
        <f t="shared" si="716"/>
        <v>0</v>
      </c>
      <c r="BF6578" t="str">
        <f>IFERROR(IF(OR(BD6578=338,BD6578=340,BD6578=341,BD6578=342,BD6578="342A",BD6578="342B"),PorcenRet(BD6578,BH6578,BI6578),INDEX(PORCENTAJEBUSCAR,MATCH(BD6578,CódigoRET,0),4)*1),"")</f>
        <v/>
      </c>
      <c r="BG6578">
        <f t="shared" si="717"/>
        <v>0</v>
      </c>
      <c r="BO6578">
        <f t="shared" si="718"/>
        <v>0</v>
      </c>
      <c r="CC6578">
        <f t="shared" si="719"/>
        <v>0</v>
      </c>
      <c r="CD6578">
        <f t="shared" si="720"/>
        <v>0</v>
      </c>
      <c r="CG6578">
        <f ca="1">IFERROR(INDIRECT("IVA!X"&amp;MATCH(MID(COMPRAS!C6478,1,2)&amp;MID(COMPRAS!F6478,1,2)&amp;MID(COMPRAS!D6478,1,2),IVA!W:W,0)),"SIN COD.")</f>
        <v>0</v>
      </c>
      <c r="CH6578">
        <f ca="1">IFERROR(INDIRECT("IVA!Y"&amp;MATCH(MID(COMPRAS!C6478,1,2)&amp;MID(COMPRAS!F6478,1,2)&amp;MID(COMPRAS!D6478,1,2),IVA!W:W,0)),"SIN COD.")</f>
        <v>0</v>
      </c>
    </row>
    <row r="6579" spans="1:86" x14ac:dyDescent="0.25">
      <c r="A6579"/>
      <c r="B6579"/>
      <c r="D6579"/>
      <c r="AL6579">
        <f t="shared" si="714"/>
        <v>0</v>
      </c>
      <c r="AQ6579">
        <f t="shared" si="715"/>
        <v>0</v>
      </c>
      <c r="AR6579" t="str">
        <f>IFERROR(IF(OR(AP6579=338,AP6579=340,AP6579=341,AP6579=342,AP6579="342A",AP6579="342B"),PorcenRet(AP6579,AT6579,AU6579),INDEX(PORCENTAJEBUSCAR,MATCH(AP6579,CódigoRET,0),4)*1),"")</f>
        <v/>
      </c>
      <c r="AS6579">
        <f t="shared" si="716"/>
        <v>0</v>
      </c>
      <c r="BF6579" t="str">
        <f>IFERROR(IF(OR(BD6579=338,BD6579=340,BD6579=341,BD6579=342,BD6579="342A",BD6579="342B"),PorcenRet(BD6579,BH6579,BI6579),INDEX(PORCENTAJEBUSCAR,MATCH(BD6579,CódigoRET,0),4)*1),"")</f>
        <v/>
      </c>
      <c r="BG6579">
        <f t="shared" si="717"/>
        <v>0</v>
      </c>
      <c r="BO6579">
        <f t="shared" si="718"/>
        <v>0</v>
      </c>
      <c r="CC6579">
        <f t="shared" si="719"/>
        <v>0</v>
      </c>
      <c r="CD6579">
        <f t="shared" si="720"/>
        <v>0</v>
      </c>
      <c r="CG6579">
        <f ca="1">IFERROR(INDIRECT("IVA!X"&amp;MATCH(MID(COMPRAS!C6479,1,2)&amp;MID(COMPRAS!F6479,1,2)&amp;MID(COMPRAS!D6479,1,2),IVA!W:W,0)),"SIN COD.")</f>
        <v>0</v>
      </c>
      <c r="CH6579">
        <f ca="1">IFERROR(INDIRECT("IVA!Y"&amp;MATCH(MID(COMPRAS!C6479,1,2)&amp;MID(COMPRAS!F6479,1,2)&amp;MID(COMPRAS!D6479,1,2),IVA!W:W,0)),"SIN COD.")</f>
        <v>0</v>
      </c>
    </row>
    <row r="6580" spans="1:86" x14ac:dyDescent="0.25">
      <c r="A6580"/>
      <c r="B6580"/>
      <c r="D6580"/>
      <c r="AL6580">
        <f t="shared" si="714"/>
        <v>0</v>
      </c>
      <c r="AQ6580">
        <f t="shared" si="715"/>
        <v>0</v>
      </c>
      <c r="AR6580" t="str">
        <f>IFERROR(IF(OR(AP6580=338,AP6580=340,AP6580=341,AP6580=342,AP6580="342A",AP6580="342B"),PorcenRet(AP6580,AT6580,AU6580),INDEX(PORCENTAJEBUSCAR,MATCH(AP6580,CódigoRET,0),4)*1),"")</f>
        <v/>
      </c>
      <c r="AS6580">
        <f t="shared" si="716"/>
        <v>0</v>
      </c>
      <c r="BF6580" t="str">
        <f>IFERROR(IF(OR(BD6580=338,BD6580=340,BD6580=341,BD6580=342,BD6580="342A",BD6580="342B"),PorcenRet(BD6580,BH6580,BI6580),INDEX(PORCENTAJEBUSCAR,MATCH(BD6580,CódigoRET,0),4)*1),"")</f>
        <v/>
      </c>
      <c r="BG6580">
        <f t="shared" si="717"/>
        <v>0</v>
      </c>
      <c r="BO6580">
        <f t="shared" si="718"/>
        <v>0</v>
      </c>
      <c r="CC6580">
        <f t="shared" si="719"/>
        <v>0</v>
      </c>
      <c r="CD6580">
        <f t="shared" si="720"/>
        <v>0</v>
      </c>
      <c r="CG6580">
        <f ca="1">IFERROR(INDIRECT("IVA!X"&amp;MATCH(MID(COMPRAS!C6480,1,2)&amp;MID(COMPRAS!F6480,1,2)&amp;MID(COMPRAS!D6480,1,2),IVA!W:W,0)),"SIN COD.")</f>
        <v>0</v>
      </c>
      <c r="CH6580">
        <f ca="1">IFERROR(INDIRECT("IVA!Y"&amp;MATCH(MID(COMPRAS!C6480,1,2)&amp;MID(COMPRAS!F6480,1,2)&amp;MID(COMPRAS!D6480,1,2),IVA!W:W,0)),"SIN COD.")</f>
        <v>0</v>
      </c>
    </row>
    <row r="6581" spans="1:86" x14ac:dyDescent="0.25">
      <c r="A6581"/>
      <c r="B6581"/>
      <c r="D6581"/>
      <c r="AL6581">
        <f t="shared" si="714"/>
        <v>0</v>
      </c>
      <c r="AQ6581">
        <f t="shared" si="715"/>
        <v>0</v>
      </c>
      <c r="AR6581" t="str">
        <f>IFERROR(IF(OR(AP6581=338,AP6581=340,AP6581=341,AP6581=342,AP6581="342A",AP6581="342B"),PorcenRet(AP6581,AT6581,AU6581),INDEX(PORCENTAJEBUSCAR,MATCH(AP6581,CódigoRET,0),4)*1),"")</f>
        <v/>
      </c>
      <c r="AS6581">
        <f t="shared" si="716"/>
        <v>0</v>
      </c>
      <c r="BF6581" t="str">
        <f>IFERROR(IF(OR(BD6581=338,BD6581=340,BD6581=341,BD6581=342,BD6581="342A",BD6581="342B"),PorcenRet(BD6581,BH6581,BI6581),INDEX(PORCENTAJEBUSCAR,MATCH(BD6581,CódigoRET,0),4)*1),"")</f>
        <v/>
      </c>
      <c r="BG6581">
        <f t="shared" si="717"/>
        <v>0</v>
      </c>
      <c r="BO6581">
        <f t="shared" si="718"/>
        <v>0</v>
      </c>
      <c r="CC6581">
        <f t="shared" si="719"/>
        <v>0</v>
      </c>
      <c r="CD6581">
        <f t="shared" si="720"/>
        <v>0</v>
      </c>
      <c r="CG6581">
        <f ca="1">IFERROR(INDIRECT("IVA!X"&amp;MATCH(MID(COMPRAS!C6481,1,2)&amp;MID(COMPRAS!F6481,1,2)&amp;MID(COMPRAS!D6481,1,2),IVA!W:W,0)),"SIN COD.")</f>
        <v>0</v>
      </c>
      <c r="CH6581">
        <f ca="1">IFERROR(INDIRECT("IVA!Y"&amp;MATCH(MID(COMPRAS!C6481,1,2)&amp;MID(COMPRAS!F6481,1,2)&amp;MID(COMPRAS!D6481,1,2),IVA!W:W,0)),"SIN COD.")</f>
        <v>0</v>
      </c>
    </row>
    <row r="6582" spans="1:86" x14ac:dyDescent="0.25">
      <c r="A6582"/>
      <c r="B6582"/>
      <c r="D6582"/>
      <c r="AL6582">
        <f t="shared" si="714"/>
        <v>0</v>
      </c>
      <c r="AQ6582">
        <f t="shared" si="715"/>
        <v>0</v>
      </c>
      <c r="AR6582" t="str">
        <f>IFERROR(IF(OR(AP6582=338,AP6582=340,AP6582=341,AP6582=342,AP6582="342A",AP6582="342B"),PorcenRet(AP6582,AT6582,AU6582),INDEX(PORCENTAJEBUSCAR,MATCH(AP6582,CódigoRET,0),4)*1),"")</f>
        <v/>
      </c>
      <c r="AS6582">
        <f t="shared" si="716"/>
        <v>0</v>
      </c>
      <c r="BF6582" t="str">
        <f>IFERROR(IF(OR(BD6582=338,BD6582=340,BD6582=341,BD6582=342,BD6582="342A",BD6582="342B"),PorcenRet(BD6582,BH6582,BI6582),INDEX(PORCENTAJEBUSCAR,MATCH(BD6582,CódigoRET,0),4)*1),"")</f>
        <v/>
      </c>
      <c r="BG6582">
        <f t="shared" si="717"/>
        <v>0</v>
      </c>
      <c r="BO6582">
        <f t="shared" si="718"/>
        <v>0</v>
      </c>
      <c r="CC6582">
        <f t="shared" si="719"/>
        <v>0</v>
      </c>
      <c r="CD6582">
        <f t="shared" si="720"/>
        <v>0</v>
      </c>
      <c r="CG6582">
        <f ca="1">IFERROR(INDIRECT("IVA!X"&amp;MATCH(MID(COMPRAS!C6482,1,2)&amp;MID(COMPRAS!F6482,1,2)&amp;MID(COMPRAS!D6482,1,2),IVA!W:W,0)),"SIN COD.")</f>
        <v>0</v>
      </c>
      <c r="CH6582">
        <f ca="1">IFERROR(INDIRECT("IVA!Y"&amp;MATCH(MID(COMPRAS!C6482,1,2)&amp;MID(COMPRAS!F6482,1,2)&amp;MID(COMPRAS!D6482,1,2),IVA!W:W,0)),"SIN COD.")</f>
        <v>0</v>
      </c>
    </row>
    <row r="6583" spans="1:86" x14ac:dyDescent="0.25">
      <c r="A6583"/>
      <c r="B6583"/>
      <c r="D6583"/>
      <c r="AL6583">
        <f t="shared" si="714"/>
        <v>0</v>
      </c>
      <c r="AQ6583">
        <f t="shared" si="715"/>
        <v>0</v>
      </c>
      <c r="AR6583" t="str">
        <f>IFERROR(IF(OR(AP6583=338,AP6583=340,AP6583=341,AP6583=342,AP6583="342A",AP6583="342B"),PorcenRet(AP6583,AT6583,AU6583),INDEX(PORCENTAJEBUSCAR,MATCH(AP6583,CódigoRET,0),4)*1),"")</f>
        <v/>
      </c>
      <c r="AS6583">
        <f t="shared" si="716"/>
        <v>0</v>
      </c>
      <c r="BF6583" t="str">
        <f>IFERROR(IF(OR(BD6583=338,BD6583=340,BD6583=341,BD6583=342,BD6583="342A",BD6583="342B"),PorcenRet(BD6583,BH6583,BI6583),INDEX(PORCENTAJEBUSCAR,MATCH(BD6583,CódigoRET,0),4)*1),"")</f>
        <v/>
      </c>
      <c r="BG6583">
        <f t="shared" si="717"/>
        <v>0</v>
      </c>
      <c r="BO6583">
        <f t="shared" si="718"/>
        <v>0</v>
      </c>
      <c r="CC6583">
        <f t="shared" si="719"/>
        <v>0</v>
      </c>
      <c r="CD6583">
        <f t="shared" si="720"/>
        <v>0</v>
      </c>
      <c r="CG6583">
        <f ca="1">IFERROR(INDIRECT("IVA!X"&amp;MATCH(MID(COMPRAS!C6483,1,2)&amp;MID(COMPRAS!F6483,1,2)&amp;MID(COMPRAS!D6483,1,2),IVA!W:W,0)),"SIN COD.")</f>
        <v>0</v>
      </c>
      <c r="CH6583">
        <f ca="1">IFERROR(INDIRECT("IVA!Y"&amp;MATCH(MID(COMPRAS!C6483,1,2)&amp;MID(COMPRAS!F6483,1,2)&amp;MID(COMPRAS!D6483,1,2),IVA!W:W,0)),"SIN COD.")</f>
        <v>0</v>
      </c>
    </row>
    <row r="6584" spans="1:86" x14ac:dyDescent="0.25">
      <c r="A6584"/>
      <c r="B6584"/>
      <c r="D6584"/>
      <c r="AL6584">
        <f t="shared" si="714"/>
        <v>0</v>
      </c>
      <c r="AQ6584">
        <f t="shared" si="715"/>
        <v>0</v>
      </c>
      <c r="AR6584" t="str">
        <f>IFERROR(IF(OR(AP6584=338,AP6584=340,AP6584=341,AP6584=342,AP6584="342A",AP6584="342B"),PorcenRet(AP6584,AT6584,AU6584),INDEX(PORCENTAJEBUSCAR,MATCH(AP6584,CódigoRET,0),4)*1),"")</f>
        <v/>
      </c>
      <c r="AS6584">
        <f t="shared" si="716"/>
        <v>0</v>
      </c>
      <c r="BF6584" t="str">
        <f>IFERROR(IF(OR(BD6584=338,BD6584=340,BD6584=341,BD6584=342,BD6584="342A",BD6584="342B"),PorcenRet(BD6584,BH6584,BI6584),INDEX(PORCENTAJEBUSCAR,MATCH(BD6584,CódigoRET,0),4)*1),"")</f>
        <v/>
      </c>
      <c r="BG6584">
        <f t="shared" si="717"/>
        <v>0</v>
      </c>
      <c r="BO6584">
        <f t="shared" si="718"/>
        <v>0</v>
      </c>
      <c r="CC6584">
        <f t="shared" si="719"/>
        <v>0</v>
      </c>
      <c r="CD6584">
        <f t="shared" si="720"/>
        <v>0</v>
      </c>
      <c r="CG6584">
        <f ca="1">IFERROR(INDIRECT("IVA!X"&amp;MATCH(MID(COMPRAS!C6484,1,2)&amp;MID(COMPRAS!F6484,1,2)&amp;MID(COMPRAS!D6484,1,2),IVA!W:W,0)),"SIN COD.")</f>
        <v>0</v>
      </c>
      <c r="CH6584">
        <f ca="1">IFERROR(INDIRECT("IVA!Y"&amp;MATCH(MID(COMPRAS!C6484,1,2)&amp;MID(COMPRAS!F6484,1,2)&amp;MID(COMPRAS!D6484,1,2),IVA!W:W,0)),"SIN COD.")</f>
        <v>0</v>
      </c>
    </row>
    <row r="6585" spans="1:86" x14ac:dyDescent="0.25">
      <c r="A6585"/>
      <c r="B6585"/>
      <c r="D6585"/>
      <c r="AL6585">
        <f t="shared" si="714"/>
        <v>0</v>
      </c>
      <c r="AQ6585">
        <f t="shared" si="715"/>
        <v>0</v>
      </c>
      <c r="AR6585" t="str">
        <f>IFERROR(IF(OR(AP6585=338,AP6585=340,AP6585=341,AP6585=342,AP6585="342A",AP6585="342B"),PorcenRet(AP6585,AT6585,AU6585),INDEX(PORCENTAJEBUSCAR,MATCH(AP6585,CódigoRET,0),4)*1),"")</f>
        <v/>
      </c>
      <c r="AS6585">
        <f t="shared" si="716"/>
        <v>0</v>
      </c>
      <c r="BF6585" t="str">
        <f>IFERROR(IF(OR(BD6585=338,BD6585=340,BD6585=341,BD6585=342,BD6585="342A",BD6585="342B"),PorcenRet(BD6585,BH6585,BI6585),INDEX(PORCENTAJEBUSCAR,MATCH(BD6585,CódigoRET,0),4)*1),"")</f>
        <v/>
      </c>
      <c r="BG6585">
        <f t="shared" si="717"/>
        <v>0</v>
      </c>
      <c r="BO6585">
        <f t="shared" si="718"/>
        <v>0</v>
      </c>
      <c r="CC6585">
        <f t="shared" si="719"/>
        <v>0</v>
      </c>
      <c r="CD6585">
        <f t="shared" si="720"/>
        <v>0</v>
      </c>
      <c r="CG6585">
        <f ca="1">IFERROR(INDIRECT("IVA!X"&amp;MATCH(MID(COMPRAS!C6485,1,2)&amp;MID(COMPRAS!F6485,1,2)&amp;MID(COMPRAS!D6485,1,2),IVA!W:W,0)),"SIN COD.")</f>
        <v>0</v>
      </c>
      <c r="CH6585">
        <f ca="1">IFERROR(INDIRECT("IVA!Y"&amp;MATCH(MID(COMPRAS!C6485,1,2)&amp;MID(COMPRAS!F6485,1,2)&amp;MID(COMPRAS!D6485,1,2),IVA!W:W,0)),"SIN COD.")</f>
        <v>0</v>
      </c>
    </row>
    <row r="6586" spans="1:86" x14ac:dyDescent="0.25">
      <c r="A6586"/>
      <c r="B6586"/>
      <c r="D6586"/>
      <c r="AL6586">
        <f t="shared" si="714"/>
        <v>0</v>
      </c>
      <c r="AQ6586">
        <f t="shared" si="715"/>
        <v>0</v>
      </c>
      <c r="AR6586" t="str">
        <f>IFERROR(IF(OR(AP6586=338,AP6586=340,AP6586=341,AP6586=342,AP6586="342A",AP6586="342B"),PorcenRet(AP6586,AT6586,AU6586),INDEX(PORCENTAJEBUSCAR,MATCH(AP6586,CódigoRET,0),4)*1),"")</f>
        <v/>
      </c>
      <c r="AS6586">
        <f t="shared" si="716"/>
        <v>0</v>
      </c>
      <c r="BF6586" t="str">
        <f>IFERROR(IF(OR(BD6586=338,BD6586=340,BD6586=341,BD6586=342,BD6586="342A",BD6586="342B"),PorcenRet(BD6586,BH6586,BI6586),INDEX(PORCENTAJEBUSCAR,MATCH(BD6586,CódigoRET,0),4)*1),"")</f>
        <v/>
      </c>
      <c r="BG6586">
        <f t="shared" si="717"/>
        <v>0</v>
      </c>
      <c r="BO6586">
        <f t="shared" si="718"/>
        <v>0</v>
      </c>
      <c r="CC6586">
        <f t="shared" si="719"/>
        <v>0</v>
      </c>
      <c r="CD6586">
        <f t="shared" si="720"/>
        <v>0</v>
      </c>
      <c r="CG6586">
        <f ca="1">IFERROR(INDIRECT("IVA!X"&amp;MATCH(MID(COMPRAS!C6486,1,2)&amp;MID(COMPRAS!F6486,1,2)&amp;MID(COMPRAS!D6486,1,2),IVA!W:W,0)),"SIN COD.")</f>
        <v>0</v>
      </c>
      <c r="CH6586">
        <f ca="1">IFERROR(INDIRECT("IVA!Y"&amp;MATCH(MID(COMPRAS!C6486,1,2)&amp;MID(COMPRAS!F6486,1,2)&amp;MID(COMPRAS!D6486,1,2),IVA!W:W,0)),"SIN COD.")</f>
        <v>0</v>
      </c>
    </row>
    <row r="6587" spans="1:86" x14ac:dyDescent="0.25">
      <c r="A6587"/>
      <c r="B6587"/>
      <c r="D6587"/>
      <c r="AL6587">
        <f t="shared" si="714"/>
        <v>0</v>
      </c>
      <c r="AQ6587">
        <f t="shared" si="715"/>
        <v>0</v>
      </c>
      <c r="AR6587" t="str">
        <f>IFERROR(IF(OR(AP6587=338,AP6587=340,AP6587=341,AP6587=342,AP6587="342A",AP6587="342B"),PorcenRet(AP6587,AT6587,AU6587),INDEX(PORCENTAJEBUSCAR,MATCH(AP6587,CódigoRET,0),4)*1),"")</f>
        <v/>
      </c>
      <c r="AS6587">
        <f t="shared" si="716"/>
        <v>0</v>
      </c>
      <c r="BF6587" t="str">
        <f>IFERROR(IF(OR(BD6587=338,BD6587=340,BD6587=341,BD6587=342,BD6587="342A",BD6587="342B"),PorcenRet(BD6587,BH6587,BI6587),INDEX(PORCENTAJEBUSCAR,MATCH(BD6587,CódigoRET,0),4)*1),"")</f>
        <v/>
      </c>
      <c r="BG6587">
        <f t="shared" si="717"/>
        <v>0</v>
      </c>
      <c r="BO6587">
        <f t="shared" si="718"/>
        <v>0</v>
      </c>
      <c r="CC6587">
        <f t="shared" si="719"/>
        <v>0</v>
      </c>
      <c r="CD6587">
        <f t="shared" si="720"/>
        <v>0</v>
      </c>
      <c r="CG6587">
        <f ca="1">IFERROR(INDIRECT("IVA!X"&amp;MATCH(MID(COMPRAS!C6487,1,2)&amp;MID(COMPRAS!F6487,1,2)&amp;MID(COMPRAS!D6487,1,2),IVA!W:W,0)),"SIN COD.")</f>
        <v>0</v>
      </c>
      <c r="CH6587">
        <f ca="1">IFERROR(INDIRECT("IVA!Y"&amp;MATCH(MID(COMPRAS!C6487,1,2)&amp;MID(COMPRAS!F6487,1,2)&amp;MID(COMPRAS!D6487,1,2),IVA!W:W,0)),"SIN COD.")</f>
        <v>0</v>
      </c>
    </row>
    <row r="6588" spans="1:86" x14ac:dyDescent="0.25">
      <c r="A6588"/>
      <c r="B6588"/>
      <c r="D6588"/>
      <c r="AL6588">
        <f t="shared" si="714"/>
        <v>0</v>
      </c>
      <c r="AQ6588">
        <f t="shared" si="715"/>
        <v>0</v>
      </c>
      <c r="AR6588" t="str">
        <f>IFERROR(IF(OR(AP6588=338,AP6588=340,AP6588=341,AP6588=342,AP6588="342A",AP6588="342B"),PorcenRet(AP6588,AT6588,AU6588),INDEX(PORCENTAJEBUSCAR,MATCH(AP6588,CódigoRET,0),4)*1),"")</f>
        <v/>
      </c>
      <c r="AS6588">
        <f t="shared" si="716"/>
        <v>0</v>
      </c>
      <c r="BF6588" t="str">
        <f>IFERROR(IF(OR(BD6588=338,BD6588=340,BD6588=341,BD6588=342,BD6588="342A",BD6588="342B"),PorcenRet(BD6588,BH6588,BI6588),INDEX(PORCENTAJEBUSCAR,MATCH(BD6588,CódigoRET,0),4)*1),"")</f>
        <v/>
      </c>
      <c r="BG6588">
        <f t="shared" si="717"/>
        <v>0</v>
      </c>
      <c r="BO6588">
        <f t="shared" si="718"/>
        <v>0</v>
      </c>
      <c r="CC6588">
        <f t="shared" si="719"/>
        <v>0</v>
      </c>
      <c r="CD6588">
        <f t="shared" si="720"/>
        <v>0</v>
      </c>
      <c r="CG6588">
        <f ca="1">IFERROR(INDIRECT("IVA!X"&amp;MATCH(MID(COMPRAS!C6488,1,2)&amp;MID(COMPRAS!F6488,1,2)&amp;MID(COMPRAS!D6488,1,2),IVA!W:W,0)),"SIN COD.")</f>
        <v>0</v>
      </c>
      <c r="CH6588">
        <f ca="1">IFERROR(INDIRECT("IVA!Y"&amp;MATCH(MID(COMPRAS!C6488,1,2)&amp;MID(COMPRAS!F6488,1,2)&amp;MID(COMPRAS!D6488,1,2),IVA!W:W,0)),"SIN COD.")</f>
        <v>0</v>
      </c>
    </row>
    <row r="6589" spans="1:86" x14ac:dyDescent="0.25">
      <c r="A6589"/>
      <c r="B6589"/>
      <c r="D6589"/>
      <c r="AL6589">
        <f t="shared" si="714"/>
        <v>0</v>
      </c>
      <c r="AQ6589">
        <f t="shared" si="715"/>
        <v>0</v>
      </c>
      <c r="AR6589" t="str">
        <f>IFERROR(IF(OR(AP6589=338,AP6589=340,AP6589=341,AP6589=342,AP6589="342A",AP6589="342B"),PorcenRet(AP6589,AT6589,AU6589),INDEX(PORCENTAJEBUSCAR,MATCH(AP6589,CódigoRET,0),4)*1),"")</f>
        <v/>
      </c>
      <c r="AS6589">
        <f t="shared" si="716"/>
        <v>0</v>
      </c>
      <c r="BF6589" t="str">
        <f>IFERROR(IF(OR(BD6589=338,BD6589=340,BD6589=341,BD6589=342,BD6589="342A",BD6589="342B"),PorcenRet(BD6589,BH6589,BI6589),INDEX(PORCENTAJEBUSCAR,MATCH(BD6589,CódigoRET,0),4)*1),"")</f>
        <v/>
      </c>
      <c r="BG6589">
        <f t="shared" si="717"/>
        <v>0</v>
      </c>
      <c r="BO6589">
        <f t="shared" si="718"/>
        <v>0</v>
      </c>
      <c r="CC6589">
        <f t="shared" si="719"/>
        <v>0</v>
      </c>
      <c r="CD6589">
        <f t="shared" si="720"/>
        <v>0</v>
      </c>
      <c r="CG6589">
        <f ca="1">IFERROR(INDIRECT("IVA!X"&amp;MATCH(MID(COMPRAS!C6489,1,2)&amp;MID(COMPRAS!F6489,1,2)&amp;MID(COMPRAS!D6489,1,2),IVA!W:W,0)),"SIN COD.")</f>
        <v>0</v>
      </c>
      <c r="CH6589">
        <f ca="1">IFERROR(INDIRECT("IVA!Y"&amp;MATCH(MID(COMPRAS!C6489,1,2)&amp;MID(COMPRAS!F6489,1,2)&amp;MID(COMPRAS!D6489,1,2),IVA!W:W,0)),"SIN COD.")</f>
        <v>0</v>
      </c>
    </row>
    <row r="6590" spans="1:86" x14ac:dyDescent="0.25">
      <c r="A6590"/>
      <c r="B6590"/>
      <c r="D6590"/>
      <c r="AL6590">
        <f t="shared" si="714"/>
        <v>0</v>
      </c>
      <c r="AQ6590">
        <f t="shared" si="715"/>
        <v>0</v>
      </c>
      <c r="AR6590" t="str">
        <f>IFERROR(IF(OR(AP6590=338,AP6590=340,AP6590=341,AP6590=342,AP6590="342A",AP6590="342B"),PorcenRet(AP6590,AT6590,AU6590),INDEX(PORCENTAJEBUSCAR,MATCH(AP6590,CódigoRET,0),4)*1),"")</f>
        <v/>
      </c>
      <c r="AS6590">
        <f t="shared" si="716"/>
        <v>0</v>
      </c>
      <c r="BF6590" t="str">
        <f>IFERROR(IF(OR(BD6590=338,BD6590=340,BD6590=341,BD6590=342,BD6590="342A",BD6590="342B"),PorcenRet(BD6590,BH6590,BI6590),INDEX(PORCENTAJEBUSCAR,MATCH(BD6590,CódigoRET,0),4)*1),"")</f>
        <v/>
      </c>
      <c r="BG6590">
        <f t="shared" si="717"/>
        <v>0</v>
      </c>
      <c r="BO6590">
        <f t="shared" si="718"/>
        <v>0</v>
      </c>
      <c r="CC6590">
        <f t="shared" si="719"/>
        <v>0</v>
      </c>
      <c r="CD6590">
        <f t="shared" si="720"/>
        <v>0</v>
      </c>
      <c r="CG6590">
        <f ca="1">IFERROR(INDIRECT("IVA!X"&amp;MATCH(MID(COMPRAS!C6490,1,2)&amp;MID(COMPRAS!F6490,1,2)&amp;MID(COMPRAS!D6490,1,2),IVA!W:W,0)),"SIN COD.")</f>
        <v>0</v>
      </c>
      <c r="CH6590">
        <f ca="1">IFERROR(INDIRECT("IVA!Y"&amp;MATCH(MID(COMPRAS!C6490,1,2)&amp;MID(COMPRAS!F6490,1,2)&amp;MID(COMPRAS!D6490,1,2),IVA!W:W,0)),"SIN COD.")</f>
        <v>0</v>
      </c>
    </row>
    <row r="6591" spans="1:86" x14ac:dyDescent="0.25">
      <c r="A6591"/>
      <c r="B6591"/>
      <c r="D6591"/>
      <c r="AL6591">
        <f t="shared" si="714"/>
        <v>0</v>
      </c>
      <c r="AQ6591">
        <f t="shared" si="715"/>
        <v>0</v>
      </c>
      <c r="AR6591" t="str">
        <f>IFERROR(IF(OR(AP6591=338,AP6591=340,AP6591=341,AP6591=342,AP6591="342A",AP6591="342B"),PorcenRet(AP6591,AT6591,AU6591),INDEX(PORCENTAJEBUSCAR,MATCH(AP6591,CódigoRET,0),4)*1),"")</f>
        <v/>
      </c>
      <c r="AS6591">
        <f t="shared" si="716"/>
        <v>0</v>
      </c>
      <c r="BF6591" t="str">
        <f>IFERROR(IF(OR(BD6591=338,BD6591=340,BD6591=341,BD6591=342,BD6591="342A",BD6591="342B"),PorcenRet(BD6591,BH6591,BI6591),INDEX(PORCENTAJEBUSCAR,MATCH(BD6591,CódigoRET,0),4)*1),"")</f>
        <v/>
      </c>
      <c r="BG6591">
        <f t="shared" si="717"/>
        <v>0</v>
      </c>
      <c r="BO6591">
        <f t="shared" si="718"/>
        <v>0</v>
      </c>
      <c r="CC6591">
        <f t="shared" si="719"/>
        <v>0</v>
      </c>
      <c r="CD6591">
        <f t="shared" si="720"/>
        <v>0</v>
      </c>
      <c r="CG6591">
        <f ca="1">IFERROR(INDIRECT("IVA!X"&amp;MATCH(MID(COMPRAS!C6491,1,2)&amp;MID(COMPRAS!F6491,1,2)&amp;MID(COMPRAS!D6491,1,2),IVA!W:W,0)),"SIN COD.")</f>
        <v>0</v>
      </c>
      <c r="CH6591">
        <f ca="1">IFERROR(INDIRECT("IVA!Y"&amp;MATCH(MID(COMPRAS!C6491,1,2)&amp;MID(COMPRAS!F6491,1,2)&amp;MID(COMPRAS!D6491,1,2),IVA!W:W,0)),"SIN COD.")</f>
        <v>0</v>
      </c>
    </row>
    <row r="6592" spans="1:86" x14ac:dyDescent="0.25">
      <c r="A6592"/>
      <c r="B6592"/>
      <c r="D6592"/>
      <c r="AL6592">
        <f t="shared" si="714"/>
        <v>0</v>
      </c>
      <c r="AQ6592">
        <f t="shared" si="715"/>
        <v>0</v>
      </c>
      <c r="AR6592" t="str">
        <f>IFERROR(IF(OR(AP6592=338,AP6592=340,AP6592=341,AP6592=342,AP6592="342A",AP6592="342B"),PorcenRet(AP6592,AT6592,AU6592),INDEX(PORCENTAJEBUSCAR,MATCH(AP6592,CódigoRET,0),4)*1),"")</f>
        <v/>
      </c>
      <c r="AS6592">
        <f t="shared" si="716"/>
        <v>0</v>
      </c>
      <c r="BF6592" t="str">
        <f>IFERROR(IF(OR(BD6592=338,BD6592=340,BD6592=341,BD6592=342,BD6592="342A",BD6592="342B"),PorcenRet(BD6592,BH6592,BI6592),INDEX(PORCENTAJEBUSCAR,MATCH(BD6592,CódigoRET,0),4)*1),"")</f>
        <v/>
      </c>
      <c r="BG6592">
        <f t="shared" si="717"/>
        <v>0</v>
      </c>
      <c r="BO6592">
        <f t="shared" si="718"/>
        <v>0</v>
      </c>
      <c r="CC6592">
        <f t="shared" si="719"/>
        <v>0</v>
      </c>
      <c r="CD6592">
        <f t="shared" si="720"/>
        <v>0</v>
      </c>
      <c r="CG6592">
        <f ca="1">IFERROR(INDIRECT("IVA!X"&amp;MATCH(MID(COMPRAS!C6492,1,2)&amp;MID(COMPRAS!F6492,1,2)&amp;MID(COMPRAS!D6492,1,2),IVA!W:W,0)),"SIN COD.")</f>
        <v>0</v>
      </c>
      <c r="CH6592">
        <f ca="1">IFERROR(INDIRECT("IVA!Y"&amp;MATCH(MID(COMPRAS!C6492,1,2)&amp;MID(COMPRAS!F6492,1,2)&amp;MID(COMPRAS!D6492,1,2),IVA!W:W,0)),"SIN COD.")</f>
        <v>0</v>
      </c>
    </row>
    <row r="6593" spans="1:86" x14ac:dyDescent="0.25">
      <c r="A6593"/>
      <c r="B6593"/>
      <c r="D6593"/>
      <c r="AL6593">
        <f t="shared" si="714"/>
        <v>0</v>
      </c>
      <c r="AQ6593">
        <f t="shared" si="715"/>
        <v>0</v>
      </c>
      <c r="AR6593" t="str">
        <f>IFERROR(IF(OR(AP6593=338,AP6593=340,AP6593=341,AP6593=342,AP6593="342A",AP6593="342B"),PorcenRet(AP6593,AT6593,AU6593),INDEX(PORCENTAJEBUSCAR,MATCH(AP6593,CódigoRET,0),4)*1),"")</f>
        <v/>
      </c>
      <c r="AS6593">
        <f t="shared" si="716"/>
        <v>0</v>
      </c>
      <c r="BF6593" t="str">
        <f>IFERROR(IF(OR(BD6593=338,BD6593=340,BD6593=341,BD6593=342,BD6593="342A",BD6593="342B"),PorcenRet(BD6593,BH6593,BI6593),INDEX(PORCENTAJEBUSCAR,MATCH(BD6593,CódigoRET,0),4)*1),"")</f>
        <v/>
      </c>
      <c r="BG6593">
        <f t="shared" si="717"/>
        <v>0</v>
      </c>
      <c r="BO6593">
        <f t="shared" si="718"/>
        <v>0</v>
      </c>
      <c r="CC6593">
        <f t="shared" si="719"/>
        <v>0</v>
      </c>
      <c r="CD6593">
        <f t="shared" si="720"/>
        <v>0</v>
      </c>
      <c r="CG6593">
        <f ca="1">IFERROR(INDIRECT("IVA!X"&amp;MATCH(MID(COMPRAS!C6493,1,2)&amp;MID(COMPRAS!F6493,1,2)&amp;MID(COMPRAS!D6493,1,2),IVA!W:W,0)),"SIN COD.")</f>
        <v>0</v>
      </c>
      <c r="CH6593">
        <f ca="1">IFERROR(INDIRECT("IVA!Y"&amp;MATCH(MID(COMPRAS!C6493,1,2)&amp;MID(COMPRAS!F6493,1,2)&amp;MID(COMPRAS!D6493,1,2),IVA!W:W,0)),"SIN COD.")</f>
        <v>0</v>
      </c>
    </row>
    <row r="6594" spans="1:86" x14ac:dyDescent="0.25">
      <c r="A6594"/>
      <c r="B6594"/>
      <c r="D6594"/>
      <c r="AL6594">
        <f t="shared" ref="AL6594:AL6657" si="721">O6594+P6594+Q6594+R6594+S6594+T6594+U6594+V6594</f>
        <v>0</v>
      </c>
      <c r="AQ6594">
        <f t="shared" ref="AQ6594:AQ6657" si="722">+P6594+Q6594+R6594+S6594-BE6594-BQ6594-BW6594+O6594</f>
        <v>0</v>
      </c>
      <c r="AR6594" t="str">
        <f>IFERROR(IF(OR(AP6594=338,AP6594=340,AP6594=341,AP6594=342,AP6594="342A",AP6594="342B"),PorcenRet(AP6594,AT6594,AU6594),INDEX(PORCENTAJEBUSCAR,MATCH(AP6594,CódigoRET,0),4)*1),"")</f>
        <v/>
      </c>
      <c r="AS6594">
        <f t="shared" ref="AS6594:AS6657" si="723">ROUND(IF(AP6594="",0,AQ6594*(AR6594/100)),2)</f>
        <v>0</v>
      </c>
      <c r="BF6594" t="str">
        <f>IFERROR(IF(OR(BD6594=338,BD6594=340,BD6594=341,BD6594=342,BD6594="342A",BD6594="342B"),PorcenRet(BD6594,BH6594,BI6594),INDEX(PORCENTAJEBUSCAR,MATCH(BD6594,CódigoRET,0),4)*1),"")</f>
        <v/>
      </c>
      <c r="BG6594">
        <f t="shared" ref="BG6594:BG6657" si="724">ROUND(IF(BD6594="",0,BE6594*(BF6594/100)),2)</f>
        <v>0</v>
      </c>
      <c r="BO6594">
        <f t="shared" ref="BO6594:BO6657" si="725">IF(MID(F6594,1,2)="41",SUM(O6594:S6594),0)</f>
        <v>0</v>
      </c>
      <c r="CC6594">
        <f t="shared" ref="CC6594:CC6657" si="726">O6594+P6594+Q6594+R6594+S6594</f>
        <v>0</v>
      </c>
      <c r="CD6594">
        <f t="shared" ref="CD6594:CD6657" si="727">T6594+U6594</f>
        <v>0</v>
      </c>
      <c r="CG6594">
        <f ca="1">IFERROR(INDIRECT("IVA!X"&amp;MATCH(MID(COMPRAS!C6494,1,2)&amp;MID(COMPRAS!F6494,1,2)&amp;MID(COMPRAS!D6494,1,2),IVA!W:W,0)),"SIN COD.")</f>
        <v>0</v>
      </c>
      <c r="CH6594">
        <f ca="1">IFERROR(INDIRECT("IVA!Y"&amp;MATCH(MID(COMPRAS!C6494,1,2)&amp;MID(COMPRAS!F6494,1,2)&amp;MID(COMPRAS!D6494,1,2),IVA!W:W,0)),"SIN COD.")</f>
        <v>0</v>
      </c>
    </row>
    <row r="6595" spans="1:86" x14ac:dyDescent="0.25">
      <c r="A6595"/>
      <c r="B6595"/>
      <c r="D6595"/>
      <c r="AL6595">
        <f t="shared" si="721"/>
        <v>0</v>
      </c>
      <c r="AQ6595">
        <f t="shared" si="722"/>
        <v>0</v>
      </c>
      <c r="AR6595" t="str">
        <f>IFERROR(IF(OR(AP6595=338,AP6595=340,AP6595=341,AP6595=342,AP6595="342A",AP6595="342B"),PorcenRet(AP6595,AT6595,AU6595),INDEX(PORCENTAJEBUSCAR,MATCH(AP6595,CódigoRET,0),4)*1),"")</f>
        <v/>
      </c>
      <c r="AS6595">
        <f t="shared" si="723"/>
        <v>0</v>
      </c>
      <c r="BF6595" t="str">
        <f>IFERROR(IF(OR(BD6595=338,BD6595=340,BD6595=341,BD6595=342,BD6595="342A",BD6595="342B"),PorcenRet(BD6595,BH6595,BI6595),INDEX(PORCENTAJEBUSCAR,MATCH(BD6595,CódigoRET,0),4)*1),"")</f>
        <v/>
      </c>
      <c r="BG6595">
        <f t="shared" si="724"/>
        <v>0</v>
      </c>
      <c r="BO6595">
        <f t="shared" si="725"/>
        <v>0</v>
      </c>
      <c r="CC6595">
        <f t="shared" si="726"/>
        <v>0</v>
      </c>
      <c r="CD6595">
        <f t="shared" si="727"/>
        <v>0</v>
      </c>
      <c r="CG6595">
        <f ca="1">IFERROR(INDIRECT("IVA!X"&amp;MATCH(MID(COMPRAS!C6495,1,2)&amp;MID(COMPRAS!F6495,1,2)&amp;MID(COMPRAS!D6495,1,2),IVA!W:W,0)),"SIN COD.")</f>
        <v>0</v>
      </c>
      <c r="CH6595">
        <f ca="1">IFERROR(INDIRECT("IVA!Y"&amp;MATCH(MID(COMPRAS!C6495,1,2)&amp;MID(COMPRAS!F6495,1,2)&amp;MID(COMPRAS!D6495,1,2),IVA!W:W,0)),"SIN COD.")</f>
        <v>0</v>
      </c>
    </row>
    <row r="6596" spans="1:86" x14ac:dyDescent="0.25">
      <c r="A6596"/>
      <c r="B6596"/>
      <c r="D6596"/>
      <c r="AL6596">
        <f t="shared" si="721"/>
        <v>0</v>
      </c>
      <c r="AQ6596">
        <f t="shared" si="722"/>
        <v>0</v>
      </c>
      <c r="AR6596" t="str">
        <f>IFERROR(IF(OR(AP6596=338,AP6596=340,AP6596=341,AP6596=342,AP6596="342A",AP6596="342B"),PorcenRet(AP6596,AT6596,AU6596),INDEX(PORCENTAJEBUSCAR,MATCH(AP6596,CódigoRET,0),4)*1),"")</f>
        <v/>
      </c>
      <c r="AS6596">
        <f t="shared" si="723"/>
        <v>0</v>
      </c>
      <c r="BF6596" t="str">
        <f>IFERROR(IF(OR(BD6596=338,BD6596=340,BD6596=341,BD6596=342,BD6596="342A",BD6596="342B"),PorcenRet(BD6596,BH6596,BI6596),INDEX(PORCENTAJEBUSCAR,MATCH(BD6596,CódigoRET,0),4)*1),"")</f>
        <v/>
      </c>
      <c r="BG6596">
        <f t="shared" si="724"/>
        <v>0</v>
      </c>
      <c r="BO6596">
        <f t="shared" si="725"/>
        <v>0</v>
      </c>
      <c r="CC6596">
        <f t="shared" si="726"/>
        <v>0</v>
      </c>
      <c r="CD6596">
        <f t="shared" si="727"/>
        <v>0</v>
      </c>
      <c r="CG6596">
        <f ca="1">IFERROR(INDIRECT("IVA!X"&amp;MATCH(MID(COMPRAS!C6496,1,2)&amp;MID(COMPRAS!F6496,1,2)&amp;MID(COMPRAS!D6496,1,2),IVA!W:W,0)),"SIN COD.")</f>
        <v>0</v>
      </c>
      <c r="CH6596">
        <f ca="1">IFERROR(INDIRECT("IVA!Y"&amp;MATCH(MID(COMPRAS!C6496,1,2)&amp;MID(COMPRAS!F6496,1,2)&amp;MID(COMPRAS!D6496,1,2),IVA!W:W,0)),"SIN COD.")</f>
        <v>0</v>
      </c>
    </row>
    <row r="6597" spans="1:86" x14ac:dyDescent="0.25">
      <c r="A6597"/>
      <c r="B6597"/>
      <c r="D6597"/>
      <c r="AL6597">
        <f t="shared" si="721"/>
        <v>0</v>
      </c>
      <c r="AQ6597">
        <f t="shared" si="722"/>
        <v>0</v>
      </c>
      <c r="AR6597" t="str">
        <f>IFERROR(IF(OR(AP6597=338,AP6597=340,AP6597=341,AP6597=342,AP6597="342A",AP6597="342B"),PorcenRet(AP6597,AT6597,AU6597),INDEX(PORCENTAJEBUSCAR,MATCH(AP6597,CódigoRET,0),4)*1),"")</f>
        <v/>
      </c>
      <c r="AS6597">
        <f t="shared" si="723"/>
        <v>0</v>
      </c>
      <c r="BF6597" t="str">
        <f>IFERROR(IF(OR(BD6597=338,BD6597=340,BD6597=341,BD6597=342,BD6597="342A",BD6597="342B"),PorcenRet(BD6597,BH6597,BI6597),INDEX(PORCENTAJEBUSCAR,MATCH(BD6597,CódigoRET,0),4)*1),"")</f>
        <v/>
      </c>
      <c r="BG6597">
        <f t="shared" si="724"/>
        <v>0</v>
      </c>
      <c r="BO6597">
        <f t="shared" si="725"/>
        <v>0</v>
      </c>
      <c r="CC6597">
        <f t="shared" si="726"/>
        <v>0</v>
      </c>
      <c r="CD6597">
        <f t="shared" si="727"/>
        <v>0</v>
      </c>
      <c r="CG6597">
        <f ca="1">IFERROR(INDIRECT("IVA!X"&amp;MATCH(MID(COMPRAS!C6497,1,2)&amp;MID(COMPRAS!F6497,1,2)&amp;MID(COMPRAS!D6497,1,2),IVA!W:W,0)),"SIN COD.")</f>
        <v>0</v>
      </c>
      <c r="CH6597">
        <f ca="1">IFERROR(INDIRECT("IVA!Y"&amp;MATCH(MID(COMPRAS!C6497,1,2)&amp;MID(COMPRAS!F6497,1,2)&amp;MID(COMPRAS!D6497,1,2),IVA!W:W,0)),"SIN COD.")</f>
        <v>0</v>
      </c>
    </row>
    <row r="6598" spans="1:86" x14ac:dyDescent="0.25">
      <c r="A6598"/>
      <c r="B6598"/>
      <c r="D6598"/>
      <c r="AL6598">
        <f t="shared" si="721"/>
        <v>0</v>
      </c>
      <c r="AQ6598">
        <f t="shared" si="722"/>
        <v>0</v>
      </c>
      <c r="AR6598" t="str">
        <f>IFERROR(IF(OR(AP6598=338,AP6598=340,AP6598=341,AP6598=342,AP6598="342A",AP6598="342B"),PorcenRet(AP6598,AT6598,AU6598),INDEX(PORCENTAJEBUSCAR,MATCH(AP6598,CódigoRET,0),4)*1),"")</f>
        <v/>
      </c>
      <c r="AS6598">
        <f t="shared" si="723"/>
        <v>0</v>
      </c>
      <c r="BF6598" t="str">
        <f>IFERROR(IF(OR(BD6598=338,BD6598=340,BD6598=341,BD6598=342,BD6598="342A",BD6598="342B"),PorcenRet(BD6598,BH6598,BI6598),INDEX(PORCENTAJEBUSCAR,MATCH(BD6598,CódigoRET,0),4)*1),"")</f>
        <v/>
      </c>
      <c r="BG6598">
        <f t="shared" si="724"/>
        <v>0</v>
      </c>
      <c r="BO6598">
        <f t="shared" si="725"/>
        <v>0</v>
      </c>
      <c r="CC6598">
        <f t="shared" si="726"/>
        <v>0</v>
      </c>
      <c r="CD6598">
        <f t="shared" si="727"/>
        <v>0</v>
      </c>
      <c r="CG6598">
        <f ca="1">IFERROR(INDIRECT("IVA!X"&amp;MATCH(MID(COMPRAS!C6498,1,2)&amp;MID(COMPRAS!F6498,1,2)&amp;MID(COMPRAS!D6498,1,2),IVA!W:W,0)),"SIN COD.")</f>
        <v>0</v>
      </c>
      <c r="CH6598">
        <f ca="1">IFERROR(INDIRECT("IVA!Y"&amp;MATCH(MID(COMPRAS!C6498,1,2)&amp;MID(COMPRAS!F6498,1,2)&amp;MID(COMPRAS!D6498,1,2),IVA!W:W,0)),"SIN COD.")</f>
        <v>0</v>
      </c>
    </row>
    <row r="6599" spans="1:86" x14ac:dyDescent="0.25">
      <c r="A6599"/>
      <c r="B6599"/>
      <c r="D6599"/>
      <c r="AL6599">
        <f t="shared" si="721"/>
        <v>0</v>
      </c>
      <c r="AQ6599">
        <f t="shared" si="722"/>
        <v>0</v>
      </c>
      <c r="AR6599" t="str">
        <f>IFERROR(IF(OR(AP6599=338,AP6599=340,AP6599=341,AP6599=342,AP6599="342A",AP6599="342B"),PorcenRet(AP6599,AT6599,AU6599),INDEX(PORCENTAJEBUSCAR,MATCH(AP6599,CódigoRET,0),4)*1),"")</f>
        <v/>
      </c>
      <c r="AS6599">
        <f t="shared" si="723"/>
        <v>0</v>
      </c>
      <c r="BF6599" t="str">
        <f>IFERROR(IF(OR(BD6599=338,BD6599=340,BD6599=341,BD6599=342,BD6599="342A",BD6599="342B"),PorcenRet(BD6599,BH6599,BI6599),INDEX(PORCENTAJEBUSCAR,MATCH(BD6599,CódigoRET,0),4)*1),"")</f>
        <v/>
      </c>
      <c r="BG6599">
        <f t="shared" si="724"/>
        <v>0</v>
      </c>
      <c r="BO6599">
        <f t="shared" si="725"/>
        <v>0</v>
      </c>
      <c r="CC6599">
        <f t="shared" si="726"/>
        <v>0</v>
      </c>
      <c r="CD6599">
        <f t="shared" si="727"/>
        <v>0</v>
      </c>
      <c r="CG6599">
        <f ca="1">IFERROR(INDIRECT("IVA!X"&amp;MATCH(MID(COMPRAS!C6499,1,2)&amp;MID(COMPRAS!F6499,1,2)&amp;MID(COMPRAS!D6499,1,2),IVA!W:W,0)),"SIN COD.")</f>
        <v>0</v>
      </c>
      <c r="CH6599">
        <f ca="1">IFERROR(INDIRECT("IVA!Y"&amp;MATCH(MID(COMPRAS!C6499,1,2)&amp;MID(COMPRAS!F6499,1,2)&amp;MID(COMPRAS!D6499,1,2),IVA!W:W,0)),"SIN COD.")</f>
        <v>0</v>
      </c>
    </row>
    <row r="6600" spans="1:86" x14ac:dyDescent="0.25">
      <c r="A6600"/>
      <c r="B6600"/>
      <c r="D6600"/>
      <c r="AL6600">
        <f t="shared" si="721"/>
        <v>0</v>
      </c>
      <c r="AQ6600">
        <f t="shared" si="722"/>
        <v>0</v>
      </c>
      <c r="AR6600" t="str">
        <f>IFERROR(IF(OR(AP6600=338,AP6600=340,AP6600=341,AP6600=342,AP6600="342A",AP6600="342B"),PorcenRet(AP6600,AT6600,AU6600),INDEX(PORCENTAJEBUSCAR,MATCH(AP6600,CódigoRET,0),4)*1),"")</f>
        <v/>
      </c>
      <c r="AS6600">
        <f t="shared" si="723"/>
        <v>0</v>
      </c>
      <c r="BF6600" t="str">
        <f>IFERROR(IF(OR(BD6600=338,BD6600=340,BD6600=341,BD6600=342,BD6600="342A",BD6600="342B"),PorcenRet(BD6600,BH6600,BI6600),INDEX(PORCENTAJEBUSCAR,MATCH(BD6600,CódigoRET,0),4)*1),"")</f>
        <v/>
      </c>
      <c r="BG6600">
        <f t="shared" si="724"/>
        <v>0</v>
      </c>
      <c r="BO6600">
        <f t="shared" si="725"/>
        <v>0</v>
      </c>
      <c r="CC6600">
        <f t="shared" si="726"/>
        <v>0</v>
      </c>
      <c r="CD6600">
        <f t="shared" si="727"/>
        <v>0</v>
      </c>
      <c r="CG6600">
        <f ca="1">IFERROR(INDIRECT("IVA!X"&amp;MATCH(MID(COMPRAS!C6500,1,2)&amp;MID(COMPRAS!F6500,1,2)&amp;MID(COMPRAS!D6500,1,2),IVA!W:W,0)),"SIN COD.")</f>
        <v>0</v>
      </c>
      <c r="CH6600">
        <f ca="1">IFERROR(INDIRECT("IVA!Y"&amp;MATCH(MID(COMPRAS!C6500,1,2)&amp;MID(COMPRAS!F6500,1,2)&amp;MID(COMPRAS!D6500,1,2),IVA!W:W,0)),"SIN COD.")</f>
        <v>0</v>
      </c>
    </row>
    <row r="6601" spans="1:86" x14ac:dyDescent="0.25">
      <c r="A6601"/>
      <c r="B6601"/>
      <c r="D6601"/>
      <c r="AL6601">
        <f t="shared" si="721"/>
        <v>0</v>
      </c>
      <c r="AQ6601">
        <f t="shared" si="722"/>
        <v>0</v>
      </c>
      <c r="AR6601" t="str">
        <f>IFERROR(IF(OR(AP6601=338,AP6601=340,AP6601=341,AP6601=342,AP6601="342A",AP6601="342B"),PorcenRet(AP6601,AT6601,AU6601),INDEX(PORCENTAJEBUSCAR,MATCH(AP6601,CódigoRET,0),4)*1),"")</f>
        <v/>
      </c>
      <c r="AS6601">
        <f t="shared" si="723"/>
        <v>0</v>
      </c>
      <c r="BF6601" t="str">
        <f>IFERROR(IF(OR(BD6601=338,BD6601=340,BD6601=341,BD6601=342,BD6601="342A",BD6601="342B"),PorcenRet(BD6601,BH6601,BI6601),INDEX(PORCENTAJEBUSCAR,MATCH(BD6601,CódigoRET,0),4)*1),"")</f>
        <v/>
      </c>
      <c r="BG6601">
        <f t="shared" si="724"/>
        <v>0</v>
      </c>
      <c r="BO6601">
        <f t="shared" si="725"/>
        <v>0</v>
      </c>
      <c r="CC6601">
        <f t="shared" si="726"/>
        <v>0</v>
      </c>
      <c r="CD6601">
        <f t="shared" si="727"/>
        <v>0</v>
      </c>
      <c r="CG6601">
        <f ca="1">IFERROR(INDIRECT("IVA!X"&amp;MATCH(MID(COMPRAS!C6501,1,2)&amp;MID(COMPRAS!F6501,1,2)&amp;MID(COMPRAS!D6501,1,2),IVA!W:W,0)),"SIN COD.")</f>
        <v>0</v>
      </c>
      <c r="CH6601">
        <f ca="1">IFERROR(INDIRECT("IVA!Y"&amp;MATCH(MID(COMPRAS!C6501,1,2)&amp;MID(COMPRAS!F6501,1,2)&amp;MID(COMPRAS!D6501,1,2),IVA!W:W,0)),"SIN COD.")</f>
        <v>0</v>
      </c>
    </row>
    <row r="6602" spans="1:86" x14ac:dyDescent="0.25">
      <c r="A6602"/>
      <c r="B6602"/>
      <c r="D6602"/>
      <c r="AL6602">
        <f t="shared" si="721"/>
        <v>0</v>
      </c>
      <c r="AQ6602">
        <f t="shared" si="722"/>
        <v>0</v>
      </c>
      <c r="AR6602" t="str">
        <f>IFERROR(IF(OR(AP6602=338,AP6602=340,AP6602=341,AP6602=342,AP6602="342A",AP6602="342B"),PorcenRet(AP6602,AT6602,AU6602),INDEX(PORCENTAJEBUSCAR,MATCH(AP6602,CódigoRET,0),4)*1),"")</f>
        <v/>
      </c>
      <c r="AS6602">
        <f t="shared" si="723"/>
        <v>0</v>
      </c>
      <c r="BF6602" t="str">
        <f>IFERROR(IF(OR(BD6602=338,BD6602=340,BD6602=341,BD6602=342,BD6602="342A",BD6602="342B"),PorcenRet(BD6602,BH6602,BI6602),INDEX(PORCENTAJEBUSCAR,MATCH(BD6602,CódigoRET,0),4)*1),"")</f>
        <v/>
      </c>
      <c r="BG6602">
        <f t="shared" si="724"/>
        <v>0</v>
      </c>
      <c r="BO6602">
        <f t="shared" si="725"/>
        <v>0</v>
      </c>
      <c r="CC6602">
        <f t="shared" si="726"/>
        <v>0</v>
      </c>
      <c r="CD6602">
        <f t="shared" si="727"/>
        <v>0</v>
      </c>
      <c r="CG6602">
        <f ca="1">IFERROR(INDIRECT("IVA!X"&amp;MATCH(MID(COMPRAS!C6502,1,2)&amp;MID(COMPRAS!F6502,1,2)&amp;MID(COMPRAS!D6502,1,2),IVA!W:W,0)),"SIN COD.")</f>
        <v>0</v>
      </c>
      <c r="CH6602">
        <f ca="1">IFERROR(INDIRECT("IVA!Y"&amp;MATCH(MID(COMPRAS!C6502,1,2)&amp;MID(COMPRAS!F6502,1,2)&amp;MID(COMPRAS!D6502,1,2),IVA!W:W,0)),"SIN COD.")</f>
        <v>0</v>
      </c>
    </row>
    <row r="6603" spans="1:86" x14ac:dyDescent="0.25">
      <c r="A6603"/>
      <c r="B6603"/>
      <c r="D6603"/>
      <c r="AL6603">
        <f t="shared" si="721"/>
        <v>0</v>
      </c>
      <c r="AQ6603">
        <f t="shared" si="722"/>
        <v>0</v>
      </c>
      <c r="AR6603" t="str">
        <f>IFERROR(IF(OR(AP6603=338,AP6603=340,AP6603=341,AP6603=342,AP6603="342A",AP6603="342B"),PorcenRet(AP6603,AT6603,AU6603),INDEX(PORCENTAJEBUSCAR,MATCH(AP6603,CódigoRET,0),4)*1),"")</f>
        <v/>
      </c>
      <c r="AS6603">
        <f t="shared" si="723"/>
        <v>0</v>
      </c>
      <c r="BF6603" t="str">
        <f>IFERROR(IF(OR(BD6603=338,BD6603=340,BD6603=341,BD6603=342,BD6603="342A",BD6603="342B"),PorcenRet(BD6603,BH6603,BI6603),INDEX(PORCENTAJEBUSCAR,MATCH(BD6603,CódigoRET,0),4)*1),"")</f>
        <v/>
      </c>
      <c r="BG6603">
        <f t="shared" si="724"/>
        <v>0</v>
      </c>
      <c r="BO6603">
        <f t="shared" si="725"/>
        <v>0</v>
      </c>
      <c r="CC6603">
        <f t="shared" si="726"/>
        <v>0</v>
      </c>
      <c r="CD6603">
        <f t="shared" si="727"/>
        <v>0</v>
      </c>
      <c r="CG6603">
        <f ca="1">IFERROR(INDIRECT("IVA!X"&amp;MATCH(MID(COMPRAS!C6503,1,2)&amp;MID(COMPRAS!F6503,1,2)&amp;MID(COMPRAS!D6503,1,2),IVA!W:W,0)),"SIN COD.")</f>
        <v>0</v>
      </c>
      <c r="CH6603">
        <f ca="1">IFERROR(INDIRECT("IVA!Y"&amp;MATCH(MID(COMPRAS!C6503,1,2)&amp;MID(COMPRAS!F6503,1,2)&amp;MID(COMPRAS!D6503,1,2),IVA!W:W,0)),"SIN COD.")</f>
        <v>0</v>
      </c>
    </row>
    <row r="6604" spans="1:86" x14ac:dyDescent="0.25">
      <c r="A6604"/>
      <c r="B6604"/>
      <c r="D6604"/>
      <c r="AL6604">
        <f t="shared" si="721"/>
        <v>0</v>
      </c>
      <c r="AQ6604">
        <f t="shared" si="722"/>
        <v>0</v>
      </c>
      <c r="AR6604" t="str">
        <f>IFERROR(IF(OR(AP6604=338,AP6604=340,AP6604=341,AP6604=342,AP6604="342A",AP6604="342B"),PorcenRet(AP6604,AT6604,AU6604),INDEX(PORCENTAJEBUSCAR,MATCH(AP6604,CódigoRET,0),4)*1),"")</f>
        <v/>
      </c>
      <c r="AS6604">
        <f t="shared" si="723"/>
        <v>0</v>
      </c>
      <c r="BF6604" t="str">
        <f>IFERROR(IF(OR(BD6604=338,BD6604=340,BD6604=341,BD6604=342,BD6604="342A",BD6604="342B"),PorcenRet(BD6604,BH6604,BI6604),INDEX(PORCENTAJEBUSCAR,MATCH(BD6604,CódigoRET,0),4)*1),"")</f>
        <v/>
      </c>
      <c r="BG6604">
        <f t="shared" si="724"/>
        <v>0</v>
      </c>
      <c r="BO6604">
        <f t="shared" si="725"/>
        <v>0</v>
      </c>
      <c r="CC6604">
        <f t="shared" si="726"/>
        <v>0</v>
      </c>
      <c r="CD6604">
        <f t="shared" si="727"/>
        <v>0</v>
      </c>
      <c r="CG6604">
        <f ca="1">IFERROR(INDIRECT("IVA!X"&amp;MATCH(MID(COMPRAS!C6504,1,2)&amp;MID(COMPRAS!F6504,1,2)&amp;MID(COMPRAS!D6504,1,2),IVA!W:W,0)),"SIN COD.")</f>
        <v>0</v>
      </c>
      <c r="CH6604">
        <f ca="1">IFERROR(INDIRECT("IVA!Y"&amp;MATCH(MID(COMPRAS!C6504,1,2)&amp;MID(COMPRAS!F6504,1,2)&amp;MID(COMPRAS!D6504,1,2),IVA!W:W,0)),"SIN COD.")</f>
        <v>0</v>
      </c>
    </row>
    <row r="6605" spans="1:86" x14ac:dyDescent="0.25">
      <c r="A6605"/>
      <c r="B6605"/>
      <c r="D6605"/>
      <c r="AL6605">
        <f t="shared" si="721"/>
        <v>0</v>
      </c>
      <c r="AQ6605">
        <f t="shared" si="722"/>
        <v>0</v>
      </c>
      <c r="AR6605" t="str">
        <f>IFERROR(IF(OR(AP6605=338,AP6605=340,AP6605=341,AP6605=342,AP6605="342A",AP6605="342B"),PorcenRet(AP6605,AT6605,AU6605),INDEX(PORCENTAJEBUSCAR,MATCH(AP6605,CódigoRET,0),4)*1),"")</f>
        <v/>
      </c>
      <c r="AS6605">
        <f t="shared" si="723"/>
        <v>0</v>
      </c>
      <c r="BF6605" t="str">
        <f>IFERROR(IF(OR(BD6605=338,BD6605=340,BD6605=341,BD6605=342,BD6605="342A",BD6605="342B"),PorcenRet(BD6605,BH6605,BI6605),INDEX(PORCENTAJEBUSCAR,MATCH(BD6605,CódigoRET,0),4)*1),"")</f>
        <v/>
      </c>
      <c r="BG6605">
        <f t="shared" si="724"/>
        <v>0</v>
      </c>
      <c r="BO6605">
        <f t="shared" si="725"/>
        <v>0</v>
      </c>
      <c r="CC6605">
        <f t="shared" si="726"/>
        <v>0</v>
      </c>
      <c r="CD6605">
        <f t="shared" si="727"/>
        <v>0</v>
      </c>
      <c r="CG6605">
        <f ca="1">IFERROR(INDIRECT("IVA!X"&amp;MATCH(MID(COMPRAS!C6505,1,2)&amp;MID(COMPRAS!F6505,1,2)&amp;MID(COMPRAS!D6505,1,2),IVA!W:W,0)),"SIN COD.")</f>
        <v>0</v>
      </c>
      <c r="CH6605">
        <f ca="1">IFERROR(INDIRECT("IVA!Y"&amp;MATCH(MID(COMPRAS!C6505,1,2)&amp;MID(COMPRAS!F6505,1,2)&amp;MID(COMPRAS!D6505,1,2),IVA!W:W,0)),"SIN COD.")</f>
        <v>0</v>
      </c>
    </row>
    <row r="6606" spans="1:86" x14ac:dyDescent="0.25">
      <c r="A6606"/>
      <c r="B6606"/>
      <c r="D6606"/>
      <c r="AL6606">
        <f t="shared" si="721"/>
        <v>0</v>
      </c>
      <c r="AQ6606">
        <f t="shared" si="722"/>
        <v>0</v>
      </c>
      <c r="AR6606" t="str">
        <f>IFERROR(IF(OR(AP6606=338,AP6606=340,AP6606=341,AP6606=342,AP6606="342A",AP6606="342B"),PorcenRet(AP6606,AT6606,AU6606),INDEX(PORCENTAJEBUSCAR,MATCH(AP6606,CódigoRET,0),4)*1),"")</f>
        <v/>
      </c>
      <c r="AS6606">
        <f t="shared" si="723"/>
        <v>0</v>
      </c>
      <c r="BF6606" t="str">
        <f>IFERROR(IF(OR(BD6606=338,BD6606=340,BD6606=341,BD6606=342,BD6606="342A",BD6606="342B"),PorcenRet(BD6606,BH6606,BI6606),INDEX(PORCENTAJEBUSCAR,MATCH(BD6606,CódigoRET,0),4)*1),"")</f>
        <v/>
      </c>
      <c r="BG6606">
        <f t="shared" si="724"/>
        <v>0</v>
      </c>
      <c r="BO6606">
        <f t="shared" si="725"/>
        <v>0</v>
      </c>
      <c r="CC6606">
        <f t="shared" si="726"/>
        <v>0</v>
      </c>
      <c r="CD6606">
        <f t="shared" si="727"/>
        <v>0</v>
      </c>
      <c r="CG6606">
        <f ca="1">IFERROR(INDIRECT("IVA!X"&amp;MATCH(MID(COMPRAS!C6506,1,2)&amp;MID(COMPRAS!F6506,1,2)&amp;MID(COMPRAS!D6506,1,2),IVA!W:W,0)),"SIN COD.")</f>
        <v>0</v>
      </c>
      <c r="CH6606">
        <f ca="1">IFERROR(INDIRECT("IVA!Y"&amp;MATCH(MID(COMPRAS!C6506,1,2)&amp;MID(COMPRAS!F6506,1,2)&amp;MID(COMPRAS!D6506,1,2),IVA!W:W,0)),"SIN COD.")</f>
        <v>0</v>
      </c>
    </row>
    <row r="6607" spans="1:86" x14ac:dyDescent="0.25">
      <c r="A6607"/>
      <c r="B6607"/>
      <c r="D6607"/>
      <c r="AL6607">
        <f t="shared" si="721"/>
        <v>0</v>
      </c>
      <c r="AQ6607">
        <f t="shared" si="722"/>
        <v>0</v>
      </c>
      <c r="AR6607" t="str">
        <f>IFERROR(IF(OR(AP6607=338,AP6607=340,AP6607=341,AP6607=342,AP6607="342A",AP6607="342B"),PorcenRet(AP6607,AT6607,AU6607),INDEX(PORCENTAJEBUSCAR,MATCH(AP6607,CódigoRET,0),4)*1),"")</f>
        <v/>
      </c>
      <c r="AS6607">
        <f t="shared" si="723"/>
        <v>0</v>
      </c>
      <c r="BF6607" t="str">
        <f>IFERROR(IF(OR(BD6607=338,BD6607=340,BD6607=341,BD6607=342,BD6607="342A",BD6607="342B"),PorcenRet(BD6607,BH6607,BI6607),INDEX(PORCENTAJEBUSCAR,MATCH(BD6607,CódigoRET,0),4)*1),"")</f>
        <v/>
      </c>
      <c r="BG6607">
        <f t="shared" si="724"/>
        <v>0</v>
      </c>
      <c r="BO6607">
        <f t="shared" si="725"/>
        <v>0</v>
      </c>
      <c r="CC6607">
        <f t="shared" si="726"/>
        <v>0</v>
      </c>
      <c r="CD6607">
        <f t="shared" si="727"/>
        <v>0</v>
      </c>
      <c r="CG6607">
        <f ca="1">IFERROR(INDIRECT("IVA!X"&amp;MATCH(MID(COMPRAS!C6507,1,2)&amp;MID(COMPRAS!F6507,1,2)&amp;MID(COMPRAS!D6507,1,2),IVA!W:W,0)),"SIN COD.")</f>
        <v>0</v>
      </c>
      <c r="CH6607">
        <f ca="1">IFERROR(INDIRECT("IVA!Y"&amp;MATCH(MID(COMPRAS!C6507,1,2)&amp;MID(COMPRAS!F6507,1,2)&amp;MID(COMPRAS!D6507,1,2),IVA!W:W,0)),"SIN COD.")</f>
        <v>0</v>
      </c>
    </row>
    <row r="6608" spans="1:86" x14ac:dyDescent="0.25">
      <c r="A6608"/>
      <c r="B6608"/>
      <c r="D6608"/>
      <c r="AL6608">
        <f t="shared" si="721"/>
        <v>0</v>
      </c>
      <c r="AQ6608">
        <f t="shared" si="722"/>
        <v>0</v>
      </c>
      <c r="AR6608" t="str">
        <f>IFERROR(IF(OR(AP6608=338,AP6608=340,AP6608=341,AP6608=342,AP6608="342A",AP6608="342B"),PorcenRet(AP6608,AT6608,AU6608),INDEX(PORCENTAJEBUSCAR,MATCH(AP6608,CódigoRET,0),4)*1),"")</f>
        <v/>
      </c>
      <c r="AS6608">
        <f t="shared" si="723"/>
        <v>0</v>
      </c>
      <c r="BF6608" t="str">
        <f>IFERROR(IF(OR(BD6608=338,BD6608=340,BD6608=341,BD6608=342,BD6608="342A",BD6608="342B"),PorcenRet(BD6608,BH6608,BI6608),INDEX(PORCENTAJEBUSCAR,MATCH(BD6608,CódigoRET,0),4)*1),"")</f>
        <v/>
      </c>
      <c r="BG6608">
        <f t="shared" si="724"/>
        <v>0</v>
      </c>
      <c r="BO6608">
        <f t="shared" si="725"/>
        <v>0</v>
      </c>
      <c r="CC6608">
        <f t="shared" si="726"/>
        <v>0</v>
      </c>
      <c r="CD6608">
        <f t="shared" si="727"/>
        <v>0</v>
      </c>
      <c r="CG6608">
        <f ca="1">IFERROR(INDIRECT("IVA!X"&amp;MATCH(MID(COMPRAS!C6508,1,2)&amp;MID(COMPRAS!F6508,1,2)&amp;MID(COMPRAS!D6508,1,2),IVA!W:W,0)),"SIN COD.")</f>
        <v>0</v>
      </c>
      <c r="CH6608">
        <f ca="1">IFERROR(INDIRECT("IVA!Y"&amp;MATCH(MID(COMPRAS!C6508,1,2)&amp;MID(COMPRAS!F6508,1,2)&amp;MID(COMPRAS!D6508,1,2),IVA!W:W,0)),"SIN COD.")</f>
        <v>0</v>
      </c>
    </row>
    <row r="6609" spans="1:86" x14ac:dyDescent="0.25">
      <c r="A6609"/>
      <c r="B6609"/>
      <c r="D6609"/>
      <c r="AL6609">
        <f t="shared" si="721"/>
        <v>0</v>
      </c>
      <c r="AQ6609">
        <f t="shared" si="722"/>
        <v>0</v>
      </c>
      <c r="AR6609" t="str">
        <f>IFERROR(IF(OR(AP6609=338,AP6609=340,AP6609=341,AP6609=342,AP6609="342A",AP6609="342B"),PorcenRet(AP6609,AT6609,AU6609),INDEX(PORCENTAJEBUSCAR,MATCH(AP6609,CódigoRET,0),4)*1),"")</f>
        <v/>
      </c>
      <c r="AS6609">
        <f t="shared" si="723"/>
        <v>0</v>
      </c>
      <c r="BF6609" t="str">
        <f>IFERROR(IF(OR(BD6609=338,BD6609=340,BD6609=341,BD6609=342,BD6609="342A",BD6609="342B"),PorcenRet(BD6609,BH6609,BI6609),INDEX(PORCENTAJEBUSCAR,MATCH(BD6609,CódigoRET,0),4)*1),"")</f>
        <v/>
      </c>
      <c r="BG6609">
        <f t="shared" si="724"/>
        <v>0</v>
      </c>
      <c r="BO6609">
        <f t="shared" si="725"/>
        <v>0</v>
      </c>
      <c r="CC6609">
        <f t="shared" si="726"/>
        <v>0</v>
      </c>
      <c r="CD6609">
        <f t="shared" si="727"/>
        <v>0</v>
      </c>
      <c r="CG6609">
        <f ca="1">IFERROR(INDIRECT("IVA!X"&amp;MATCH(MID(COMPRAS!C6509,1,2)&amp;MID(COMPRAS!F6509,1,2)&amp;MID(COMPRAS!D6509,1,2),IVA!W:W,0)),"SIN COD.")</f>
        <v>0</v>
      </c>
      <c r="CH6609">
        <f ca="1">IFERROR(INDIRECT("IVA!Y"&amp;MATCH(MID(COMPRAS!C6509,1,2)&amp;MID(COMPRAS!F6509,1,2)&amp;MID(COMPRAS!D6509,1,2),IVA!W:W,0)),"SIN COD.")</f>
        <v>0</v>
      </c>
    </row>
    <row r="6610" spans="1:86" x14ac:dyDescent="0.25">
      <c r="A6610"/>
      <c r="B6610"/>
      <c r="D6610"/>
      <c r="AL6610">
        <f t="shared" si="721"/>
        <v>0</v>
      </c>
      <c r="AQ6610">
        <f t="shared" si="722"/>
        <v>0</v>
      </c>
      <c r="AR6610" t="str">
        <f>IFERROR(IF(OR(AP6610=338,AP6610=340,AP6610=341,AP6610=342,AP6610="342A",AP6610="342B"),PorcenRet(AP6610,AT6610,AU6610),INDEX(PORCENTAJEBUSCAR,MATCH(AP6610,CódigoRET,0),4)*1),"")</f>
        <v/>
      </c>
      <c r="AS6610">
        <f t="shared" si="723"/>
        <v>0</v>
      </c>
      <c r="BF6610" t="str">
        <f>IFERROR(IF(OR(BD6610=338,BD6610=340,BD6610=341,BD6610=342,BD6610="342A",BD6610="342B"),PorcenRet(BD6610,BH6610,BI6610),INDEX(PORCENTAJEBUSCAR,MATCH(BD6610,CódigoRET,0),4)*1),"")</f>
        <v/>
      </c>
      <c r="BG6610">
        <f t="shared" si="724"/>
        <v>0</v>
      </c>
      <c r="BO6610">
        <f t="shared" si="725"/>
        <v>0</v>
      </c>
      <c r="CC6610">
        <f t="shared" si="726"/>
        <v>0</v>
      </c>
      <c r="CD6610">
        <f t="shared" si="727"/>
        <v>0</v>
      </c>
      <c r="CG6610">
        <f ca="1">IFERROR(INDIRECT("IVA!X"&amp;MATCH(MID(COMPRAS!C6510,1,2)&amp;MID(COMPRAS!F6510,1,2)&amp;MID(COMPRAS!D6510,1,2),IVA!W:W,0)),"SIN COD.")</f>
        <v>0</v>
      </c>
      <c r="CH6610">
        <f ca="1">IFERROR(INDIRECT("IVA!Y"&amp;MATCH(MID(COMPRAS!C6510,1,2)&amp;MID(COMPRAS!F6510,1,2)&amp;MID(COMPRAS!D6510,1,2),IVA!W:W,0)),"SIN COD.")</f>
        <v>0</v>
      </c>
    </row>
    <row r="6611" spans="1:86" x14ac:dyDescent="0.25">
      <c r="A6611"/>
      <c r="B6611"/>
      <c r="D6611"/>
      <c r="AL6611">
        <f t="shared" si="721"/>
        <v>0</v>
      </c>
      <c r="AQ6611">
        <f t="shared" si="722"/>
        <v>0</v>
      </c>
      <c r="AR6611" t="str">
        <f>IFERROR(IF(OR(AP6611=338,AP6611=340,AP6611=341,AP6611=342,AP6611="342A",AP6611="342B"),PorcenRet(AP6611,AT6611,AU6611),INDEX(PORCENTAJEBUSCAR,MATCH(AP6611,CódigoRET,0),4)*1),"")</f>
        <v/>
      </c>
      <c r="AS6611">
        <f t="shared" si="723"/>
        <v>0</v>
      </c>
      <c r="BF6611" t="str">
        <f>IFERROR(IF(OR(BD6611=338,BD6611=340,BD6611=341,BD6611=342,BD6611="342A",BD6611="342B"),PorcenRet(BD6611,BH6611,BI6611),INDEX(PORCENTAJEBUSCAR,MATCH(BD6611,CódigoRET,0),4)*1),"")</f>
        <v/>
      </c>
      <c r="BG6611">
        <f t="shared" si="724"/>
        <v>0</v>
      </c>
      <c r="BO6611">
        <f t="shared" si="725"/>
        <v>0</v>
      </c>
      <c r="CC6611">
        <f t="shared" si="726"/>
        <v>0</v>
      </c>
      <c r="CD6611">
        <f t="shared" si="727"/>
        <v>0</v>
      </c>
      <c r="CG6611">
        <f ca="1">IFERROR(INDIRECT("IVA!X"&amp;MATCH(MID(COMPRAS!C6511,1,2)&amp;MID(COMPRAS!F6511,1,2)&amp;MID(COMPRAS!D6511,1,2),IVA!W:W,0)),"SIN COD.")</f>
        <v>0</v>
      </c>
      <c r="CH6611">
        <f ca="1">IFERROR(INDIRECT("IVA!Y"&amp;MATCH(MID(COMPRAS!C6511,1,2)&amp;MID(COMPRAS!F6511,1,2)&amp;MID(COMPRAS!D6511,1,2),IVA!W:W,0)),"SIN COD.")</f>
        <v>0</v>
      </c>
    </row>
    <row r="6612" spans="1:86" x14ac:dyDescent="0.25">
      <c r="A6612"/>
      <c r="B6612"/>
      <c r="D6612"/>
      <c r="AL6612">
        <f t="shared" si="721"/>
        <v>0</v>
      </c>
      <c r="AQ6612">
        <f t="shared" si="722"/>
        <v>0</v>
      </c>
      <c r="AR6612" t="str">
        <f>IFERROR(IF(OR(AP6612=338,AP6612=340,AP6612=341,AP6612=342,AP6612="342A",AP6612="342B"),PorcenRet(AP6612,AT6612,AU6612),INDEX(PORCENTAJEBUSCAR,MATCH(AP6612,CódigoRET,0),4)*1),"")</f>
        <v/>
      </c>
      <c r="AS6612">
        <f t="shared" si="723"/>
        <v>0</v>
      </c>
      <c r="BF6612" t="str">
        <f>IFERROR(IF(OR(BD6612=338,BD6612=340,BD6612=341,BD6612=342,BD6612="342A",BD6612="342B"),PorcenRet(BD6612,BH6612,BI6612),INDEX(PORCENTAJEBUSCAR,MATCH(BD6612,CódigoRET,0),4)*1),"")</f>
        <v/>
      </c>
      <c r="BG6612">
        <f t="shared" si="724"/>
        <v>0</v>
      </c>
      <c r="BO6612">
        <f t="shared" si="725"/>
        <v>0</v>
      </c>
      <c r="CC6612">
        <f t="shared" si="726"/>
        <v>0</v>
      </c>
      <c r="CD6612">
        <f t="shared" si="727"/>
        <v>0</v>
      </c>
      <c r="CG6612">
        <f ca="1">IFERROR(INDIRECT("IVA!X"&amp;MATCH(MID(COMPRAS!C6512,1,2)&amp;MID(COMPRAS!F6512,1,2)&amp;MID(COMPRAS!D6512,1,2),IVA!W:W,0)),"SIN COD.")</f>
        <v>0</v>
      </c>
      <c r="CH6612">
        <f ca="1">IFERROR(INDIRECT("IVA!Y"&amp;MATCH(MID(COMPRAS!C6512,1,2)&amp;MID(COMPRAS!F6512,1,2)&amp;MID(COMPRAS!D6512,1,2),IVA!W:W,0)),"SIN COD.")</f>
        <v>0</v>
      </c>
    </row>
    <row r="6613" spans="1:86" x14ac:dyDescent="0.25">
      <c r="A6613"/>
      <c r="B6613"/>
      <c r="D6613"/>
      <c r="AL6613">
        <f t="shared" si="721"/>
        <v>0</v>
      </c>
      <c r="AQ6613">
        <f t="shared" si="722"/>
        <v>0</v>
      </c>
      <c r="AR6613" t="str">
        <f>IFERROR(IF(OR(AP6613=338,AP6613=340,AP6613=341,AP6613=342,AP6613="342A",AP6613="342B"),PorcenRet(AP6613,AT6613,AU6613),INDEX(PORCENTAJEBUSCAR,MATCH(AP6613,CódigoRET,0),4)*1),"")</f>
        <v/>
      </c>
      <c r="AS6613">
        <f t="shared" si="723"/>
        <v>0</v>
      </c>
      <c r="BF6613" t="str">
        <f>IFERROR(IF(OR(BD6613=338,BD6613=340,BD6613=341,BD6613=342,BD6613="342A",BD6613="342B"),PorcenRet(BD6613,BH6613,BI6613),INDEX(PORCENTAJEBUSCAR,MATCH(BD6613,CódigoRET,0),4)*1),"")</f>
        <v/>
      </c>
      <c r="BG6613">
        <f t="shared" si="724"/>
        <v>0</v>
      </c>
      <c r="BO6613">
        <f t="shared" si="725"/>
        <v>0</v>
      </c>
      <c r="CC6613">
        <f t="shared" si="726"/>
        <v>0</v>
      </c>
      <c r="CD6613">
        <f t="shared" si="727"/>
        <v>0</v>
      </c>
      <c r="CG6613">
        <f ca="1">IFERROR(INDIRECT("IVA!X"&amp;MATCH(MID(COMPRAS!C6513,1,2)&amp;MID(COMPRAS!F6513,1,2)&amp;MID(COMPRAS!D6513,1,2),IVA!W:W,0)),"SIN COD.")</f>
        <v>0</v>
      </c>
      <c r="CH6613">
        <f ca="1">IFERROR(INDIRECT("IVA!Y"&amp;MATCH(MID(COMPRAS!C6513,1,2)&amp;MID(COMPRAS!F6513,1,2)&amp;MID(COMPRAS!D6513,1,2),IVA!W:W,0)),"SIN COD.")</f>
        <v>0</v>
      </c>
    </row>
    <row r="6614" spans="1:86" x14ac:dyDescent="0.25">
      <c r="A6614"/>
      <c r="B6614"/>
      <c r="D6614"/>
      <c r="AL6614">
        <f t="shared" si="721"/>
        <v>0</v>
      </c>
      <c r="AQ6614">
        <f t="shared" si="722"/>
        <v>0</v>
      </c>
      <c r="AR6614" t="str">
        <f>IFERROR(IF(OR(AP6614=338,AP6614=340,AP6614=341,AP6614=342,AP6614="342A",AP6614="342B"),PorcenRet(AP6614,AT6614,AU6614),INDEX(PORCENTAJEBUSCAR,MATCH(AP6614,CódigoRET,0),4)*1),"")</f>
        <v/>
      </c>
      <c r="AS6614">
        <f t="shared" si="723"/>
        <v>0</v>
      </c>
      <c r="BF6614" t="str">
        <f>IFERROR(IF(OR(BD6614=338,BD6614=340,BD6614=341,BD6614=342,BD6614="342A",BD6614="342B"),PorcenRet(BD6614,BH6614,BI6614),INDEX(PORCENTAJEBUSCAR,MATCH(BD6614,CódigoRET,0),4)*1),"")</f>
        <v/>
      </c>
      <c r="BG6614">
        <f t="shared" si="724"/>
        <v>0</v>
      </c>
      <c r="BO6614">
        <f t="shared" si="725"/>
        <v>0</v>
      </c>
      <c r="CC6614">
        <f t="shared" si="726"/>
        <v>0</v>
      </c>
      <c r="CD6614">
        <f t="shared" si="727"/>
        <v>0</v>
      </c>
      <c r="CG6614">
        <f ca="1">IFERROR(INDIRECT("IVA!X"&amp;MATCH(MID(COMPRAS!C6514,1,2)&amp;MID(COMPRAS!F6514,1,2)&amp;MID(COMPRAS!D6514,1,2),IVA!W:W,0)),"SIN COD.")</f>
        <v>0</v>
      </c>
      <c r="CH6614">
        <f ca="1">IFERROR(INDIRECT("IVA!Y"&amp;MATCH(MID(COMPRAS!C6514,1,2)&amp;MID(COMPRAS!F6514,1,2)&amp;MID(COMPRAS!D6514,1,2),IVA!W:W,0)),"SIN COD.")</f>
        <v>0</v>
      </c>
    </row>
    <row r="6615" spans="1:86" x14ac:dyDescent="0.25">
      <c r="A6615"/>
      <c r="B6615"/>
      <c r="D6615"/>
      <c r="AL6615">
        <f t="shared" si="721"/>
        <v>0</v>
      </c>
      <c r="AQ6615">
        <f t="shared" si="722"/>
        <v>0</v>
      </c>
      <c r="AR6615" t="str">
        <f>IFERROR(IF(OR(AP6615=338,AP6615=340,AP6615=341,AP6615=342,AP6615="342A",AP6615="342B"),PorcenRet(AP6615,AT6615,AU6615),INDEX(PORCENTAJEBUSCAR,MATCH(AP6615,CódigoRET,0),4)*1),"")</f>
        <v/>
      </c>
      <c r="AS6615">
        <f t="shared" si="723"/>
        <v>0</v>
      </c>
      <c r="BF6615" t="str">
        <f>IFERROR(IF(OR(BD6615=338,BD6615=340,BD6615=341,BD6615=342,BD6615="342A",BD6615="342B"),PorcenRet(BD6615,BH6615,BI6615),INDEX(PORCENTAJEBUSCAR,MATCH(BD6615,CódigoRET,0),4)*1),"")</f>
        <v/>
      </c>
      <c r="BG6615">
        <f t="shared" si="724"/>
        <v>0</v>
      </c>
      <c r="BO6615">
        <f t="shared" si="725"/>
        <v>0</v>
      </c>
      <c r="CC6615">
        <f t="shared" si="726"/>
        <v>0</v>
      </c>
      <c r="CD6615">
        <f t="shared" si="727"/>
        <v>0</v>
      </c>
      <c r="CG6615">
        <f ca="1">IFERROR(INDIRECT("IVA!X"&amp;MATCH(MID(COMPRAS!C6515,1,2)&amp;MID(COMPRAS!F6515,1,2)&amp;MID(COMPRAS!D6515,1,2),IVA!W:W,0)),"SIN COD.")</f>
        <v>0</v>
      </c>
      <c r="CH6615">
        <f ca="1">IFERROR(INDIRECT("IVA!Y"&amp;MATCH(MID(COMPRAS!C6515,1,2)&amp;MID(COMPRAS!F6515,1,2)&amp;MID(COMPRAS!D6515,1,2),IVA!W:W,0)),"SIN COD.")</f>
        <v>0</v>
      </c>
    </row>
    <row r="6616" spans="1:86" x14ac:dyDescent="0.25">
      <c r="A6616"/>
      <c r="B6616"/>
      <c r="D6616"/>
      <c r="AL6616">
        <f t="shared" si="721"/>
        <v>0</v>
      </c>
      <c r="AQ6616">
        <f t="shared" si="722"/>
        <v>0</v>
      </c>
      <c r="AR6616" t="str">
        <f>IFERROR(IF(OR(AP6616=338,AP6616=340,AP6616=341,AP6616=342,AP6616="342A",AP6616="342B"),PorcenRet(AP6616,AT6616,AU6616),INDEX(PORCENTAJEBUSCAR,MATCH(AP6616,CódigoRET,0),4)*1),"")</f>
        <v/>
      </c>
      <c r="AS6616">
        <f t="shared" si="723"/>
        <v>0</v>
      </c>
      <c r="BF6616" t="str">
        <f>IFERROR(IF(OR(BD6616=338,BD6616=340,BD6616=341,BD6616=342,BD6616="342A",BD6616="342B"),PorcenRet(BD6616,BH6616,BI6616),INDEX(PORCENTAJEBUSCAR,MATCH(BD6616,CódigoRET,0),4)*1),"")</f>
        <v/>
      </c>
      <c r="BG6616">
        <f t="shared" si="724"/>
        <v>0</v>
      </c>
      <c r="BO6616">
        <f t="shared" si="725"/>
        <v>0</v>
      </c>
      <c r="CC6616">
        <f t="shared" si="726"/>
        <v>0</v>
      </c>
      <c r="CD6616">
        <f t="shared" si="727"/>
        <v>0</v>
      </c>
      <c r="CG6616">
        <f ca="1">IFERROR(INDIRECT("IVA!X"&amp;MATCH(MID(COMPRAS!C6516,1,2)&amp;MID(COMPRAS!F6516,1,2)&amp;MID(COMPRAS!D6516,1,2),IVA!W:W,0)),"SIN COD.")</f>
        <v>0</v>
      </c>
      <c r="CH6616">
        <f ca="1">IFERROR(INDIRECT("IVA!Y"&amp;MATCH(MID(COMPRAS!C6516,1,2)&amp;MID(COMPRAS!F6516,1,2)&amp;MID(COMPRAS!D6516,1,2),IVA!W:W,0)),"SIN COD.")</f>
        <v>0</v>
      </c>
    </row>
    <row r="6617" spans="1:86" x14ac:dyDescent="0.25">
      <c r="A6617"/>
      <c r="B6617"/>
      <c r="D6617"/>
      <c r="AL6617">
        <f t="shared" si="721"/>
        <v>0</v>
      </c>
      <c r="AQ6617">
        <f t="shared" si="722"/>
        <v>0</v>
      </c>
      <c r="AR6617" t="str">
        <f>IFERROR(IF(OR(AP6617=338,AP6617=340,AP6617=341,AP6617=342,AP6617="342A",AP6617="342B"),PorcenRet(AP6617,AT6617,AU6617),INDEX(PORCENTAJEBUSCAR,MATCH(AP6617,CódigoRET,0),4)*1),"")</f>
        <v/>
      </c>
      <c r="AS6617">
        <f t="shared" si="723"/>
        <v>0</v>
      </c>
      <c r="BF6617" t="str">
        <f>IFERROR(IF(OR(BD6617=338,BD6617=340,BD6617=341,BD6617=342,BD6617="342A",BD6617="342B"),PorcenRet(BD6617,BH6617,BI6617),INDEX(PORCENTAJEBUSCAR,MATCH(BD6617,CódigoRET,0),4)*1),"")</f>
        <v/>
      </c>
      <c r="BG6617">
        <f t="shared" si="724"/>
        <v>0</v>
      </c>
      <c r="BO6617">
        <f t="shared" si="725"/>
        <v>0</v>
      </c>
      <c r="CC6617">
        <f t="shared" si="726"/>
        <v>0</v>
      </c>
      <c r="CD6617">
        <f t="shared" si="727"/>
        <v>0</v>
      </c>
      <c r="CG6617">
        <f ca="1">IFERROR(INDIRECT("IVA!X"&amp;MATCH(MID(COMPRAS!C6517,1,2)&amp;MID(COMPRAS!F6517,1,2)&amp;MID(COMPRAS!D6517,1,2),IVA!W:W,0)),"SIN COD.")</f>
        <v>0</v>
      </c>
      <c r="CH6617">
        <f ca="1">IFERROR(INDIRECT("IVA!Y"&amp;MATCH(MID(COMPRAS!C6517,1,2)&amp;MID(COMPRAS!F6517,1,2)&amp;MID(COMPRAS!D6517,1,2),IVA!W:W,0)),"SIN COD.")</f>
        <v>0</v>
      </c>
    </row>
    <row r="6618" spans="1:86" x14ac:dyDescent="0.25">
      <c r="A6618"/>
      <c r="B6618"/>
      <c r="D6618"/>
      <c r="AL6618">
        <f t="shared" si="721"/>
        <v>0</v>
      </c>
      <c r="AQ6618">
        <f t="shared" si="722"/>
        <v>0</v>
      </c>
      <c r="AR6618" t="str">
        <f>IFERROR(IF(OR(AP6618=338,AP6618=340,AP6618=341,AP6618=342,AP6618="342A",AP6618="342B"),PorcenRet(AP6618,AT6618,AU6618),INDEX(PORCENTAJEBUSCAR,MATCH(AP6618,CódigoRET,0),4)*1),"")</f>
        <v/>
      </c>
      <c r="AS6618">
        <f t="shared" si="723"/>
        <v>0</v>
      </c>
      <c r="BF6618" t="str">
        <f>IFERROR(IF(OR(BD6618=338,BD6618=340,BD6618=341,BD6618=342,BD6618="342A",BD6618="342B"),PorcenRet(BD6618,BH6618,BI6618),INDEX(PORCENTAJEBUSCAR,MATCH(BD6618,CódigoRET,0),4)*1),"")</f>
        <v/>
      </c>
      <c r="BG6618">
        <f t="shared" si="724"/>
        <v>0</v>
      </c>
      <c r="BO6618">
        <f t="shared" si="725"/>
        <v>0</v>
      </c>
      <c r="CC6618">
        <f t="shared" si="726"/>
        <v>0</v>
      </c>
      <c r="CD6618">
        <f t="shared" si="727"/>
        <v>0</v>
      </c>
      <c r="CG6618">
        <f ca="1">IFERROR(INDIRECT("IVA!X"&amp;MATCH(MID(COMPRAS!C6518,1,2)&amp;MID(COMPRAS!F6518,1,2)&amp;MID(COMPRAS!D6518,1,2),IVA!W:W,0)),"SIN COD.")</f>
        <v>0</v>
      </c>
      <c r="CH6618">
        <f ca="1">IFERROR(INDIRECT("IVA!Y"&amp;MATCH(MID(COMPRAS!C6518,1,2)&amp;MID(COMPRAS!F6518,1,2)&amp;MID(COMPRAS!D6518,1,2),IVA!W:W,0)),"SIN COD.")</f>
        <v>0</v>
      </c>
    </row>
    <row r="6619" spans="1:86" x14ac:dyDescent="0.25">
      <c r="A6619"/>
      <c r="B6619"/>
      <c r="D6619"/>
      <c r="AL6619">
        <f t="shared" si="721"/>
        <v>0</v>
      </c>
      <c r="AQ6619">
        <f t="shared" si="722"/>
        <v>0</v>
      </c>
      <c r="AR6619" t="str">
        <f>IFERROR(IF(OR(AP6619=338,AP6619=340,AP6619=341,AP6619=342,AP6619="342A",AP6619="342B"),PorcenRet(AP6619,AT6619,AU6619),INDEX(PORCENTAJEBUSCAR,MATCH(AP6619,CódigoRET,0),4)*1),"")</f>
        <v/>
      </c>
      <c r="AS6619">
        <f t="shared" si="723"/>
        <v>0</v>
      </c>
      <c r="BF6619" t="str">
        <f>IFERROR(IF(OR(BD6619=338,BD6619=340,BD6619=341,BD6619=342,BD6619="342A",BD6619="342B"),PorcenRet(BD6619,BH6619,BI6619),INDEX(PORCENTAJEBUSCAR,MATCH(BD6619,CódigoRET,0),4)*1),"")</f>
        <v/>
      </c>
      <c r="BG6619">
        <f t="shared" si="724"/>
        <v>0</v>
      </c>
      <c r="BO6619">
        <f t="shared" si="725"/>
        <v>0</v>
      </c>
      <c r="CC6619">
        <f t="shared" si="726"/>
        <v>0</v>
      </c>
      <c r="CD6619">
        <f t="shared" si="727"/>
        <v>0</v>
      </c>
      <c r="CG6619">
        <f ca="1">IFERROR(INDIRECT("IVA!X"&amp;MATCH(MID(COMPRAS!C6519,1,2)&amp;MID(COMPRAS!F6519,1,2)&amp;MID(COMPRAS!D6519,1,2),IVA!W:W,0)),"SIN COD.")</f>
        <v>0</v>
      </c>
      <c r="CH6619">
        <f ca="1">IFERROR(INDIRECT("IVA!Y"&amp;MATCH(MID(COMPRAS!C6519,1,2)&amp;MID(COMPRAS!F6519,1,2)&amp;MID(COMPRAS!D6519,1,2),IVA!W:W,0)),"SIN COD.")</f>
        <v>0</v>
      </c>
    </row>
    <row r="6620" spans="1:86" x14ac:dyDescent="0.25">
      <c r="A6620"/>
      <c r="B6620"/>
      <c r="D6620"/>
      <c r="AL6620">
        <f t="shared" si="721"/>
        <v>0</v>
      </c>
      <c r="AQ6620">
        <f t="shared" si="722"/>
        <v>0</v>
      </c>
      <c r="AR6620" t="str">
        <f>IFERROR(IF(OR(AP6620=338,AP6620=340,AP6620=341,AP6620=342,AP6620="342A",AP6620="342B"),PorcenRet(AP6620,AT6620,AU6620),INDEX(PORCENTAJEBUSCAR,MATCH(AP6620,CódigoRET,0),4)*1),"")</f>
        <v/>
      </c>
      <c r="AS6620">
        <f t="shared" si="723"/>
        <v>0</v>
      </c>
      <c r="BF6620" t="str">
        <f>IFERROR(IF(OR(BD6620=338,BD6620=340,BD6620=341,BD6620=342,BD6620="342A",BD6620="342B"),PorcenRet(BD6620,BH6620,BI6620),INDEX(PORCENTAJEBUSCAR,MATCH(BD6620,CódigoRET,0),4)*1),"")</f>
        <v/>
      </c>
      <c r="BG6620">
        <f t="shared" si="724"/>
        <v>0</v>
      </c>
      <c r="BO6620">
        <f t="shared" si="725"/>
        <v>0</v>
      </c>
      <c r="CC6620">
        <f t="shared" si="726"/>
        <v>0</v>
      </c>
      <c r="CD6620">
        <f t="shared" si="727"/>
        <v>0</v>
      </c>
      <c r="CG6620">
        <f ca="1">IFERROR(INDIRECT("IVA!X"&amp;MATCH(MID(COMPRAS!C6520,1,2)&amp;MID(COMPRAS!F6520,1,2)&amp;MID(COMPRAS!D6520,1,2),IVA!W:W,0)),"SIN COD.")</f>
        <v>0</v>
      </c>
      <c r="CH6620">
        <f ca="1">IFERROR(INDIRECT("IVA!Y"&amp;MATCH(MID(COMPRAS!C6520,1,2)&amp;MID(COMPRAS!F6520,1,2)&amp;MID(COMPRAS!D6520,1,2),IVA!W:W,0)),"SIN COD.")</f>
        <v>0</v>
      </c>
    </row>
    <row r="6621" spans="1:86" x14ac:dyDescent="0.25">
      <c r="A6621"/>
      <c r="B6621"/>
      <c r="D6621"/>
      <c r="AL6621">
        <f t="shared" si="721"/>
        <v>0</v>
      </c>
      <c r="AQ6621">
        <f t="shared" si="722"/>
        <v>0</v>
      </c>
      <c r="AR6621" t="str">
        <f>IFERROR(IF(OR(AP6621=338,AP6621=340,AP6621=341,AP6621=342,AP6621="342A",AP6621="342B"),PorcenRet(AP6621,AT6621,AU6621),INDEX(PORCENTAJEBUSCAR,MATCH(AP6621,CódigoRET,0),4)*1),"")</f>
        <v/>
      </c>
      <c r="AS6621">
        <f t="shared" si="723"/>
        <v>0</v>
      </c>
      <c r="BF6621" t="str">
        <f>IFERROR(IF(OR(BD6621=338,BD6621=340,BD6621=341,BD6621=342,BD6621="342A",BD6621="342B"),PorcenRet(BD6621,BH6621,BI6621),INDEX(PORCENTAJEBUSCAR,MATCH(BD6621,CódigoRET,0),4)*1),"")</f>
        <v/>
      </c>
      <c r="BG6621">
        <f t="shared" si="724"/>
        <v>0</v>
      </c>
      <c r="BO6621">
        <f t="shared" si="725"/>
        <v>0</v>
      </c>
      <c r="CC6621">
        <f t="shared" si="726"/>
        <v>0</v>
      </c>
      <c r="CD6621">
        <f t="shared" si="727"/>
        <v>0</v>
      </c>
      <c r="CG6621">
        <f ca="1">IFERROR(INDIRECT("IVA!X"&amp;MATCH(MID(COMPRAS!C6521,1,2)&amp;MID(COMPRAS!F6521,1,2)&amp;MID(COMPRAS!D6521,1,2),IVA!W:W,0)),"SIN COD.")</f>
        <v>0</v>
      </c>
      <c r="CH6621">
        <f ca="1">IFERROR(INDIRECT("IVA!Y"&amp;MATCH(MID(COMPRAS!C6521,1,2)&amp;MID(COMPRAS!F6521,1,2)&amp;MID(COMPRAS!D6521,1,2),IVA!W:W,0)),"SIN COD.")</f>
        <v>0</v>
      </c>
    </row>
    <row r="6622" spans="1:86" x14ac:dyDescent="0.25">
      <c r="A6622"/>
      <c r="B6622"/>
      <c r="D6622"/>
      <c r="AL6622">
        <f t="shared" si="721"/>
        <v>0</v>
      </c>
      <c r="AQ6622">
        <f t="shared" si="722"/>
        <v>0</v>
      </c>
      <c r="AR6622" t="str">
        <f>IFERROR(IF(OR(AP6622=338,AP6622=340,AP6622=341,AP6622=342,AP6622="342A",AP6622="342B"),PorcenRet(AP6622,AT6622,AU6622),INDEX(PORCENTAJEBUSCAR,MATCH(AP6622,CódigoRET,0),4)*1),"")</f>
        <v/>
      </c>
      <c r="AS6622">
        <f t="shared" si="723"/>
        <v>0</v>
      </c>
      <c r="BF6622" t="str">
        <f>IFERROR(IF(OR(BD6622=338,BD6622=340,BD6622=341,BD6622=342,BD6622="342A",BD6622="342B"),PorcenRet(BD6622,BH6622,BI6622),INDEX(PORCENTAJEBUSCAR,MATCH(BD6622,CódigoRET,0),4)*1),"")</f>
        <v/>
      </c>
      <c r="BG6622">
        <f t="shared" si="724"/>
        <v>0</v>
      </c>
      <c r="BO6622">
        <f t="shared" si="725"/>
        <v>0</v>
      </c>
      <c r="CC6622">
        <f t="shared" si="726"/>
        <v>0</v>
      </c>
      <c r="CD6622">
        <f t="shared" si="727"/>
        <v>0</v>
      </c>
      <c r="CG6622">
        <f ca="1">IFERROR(INDIRECT("IVA!X"&amp;MATCH(MID(COMPRAS!C6522,1,2)&amp;MID(COMPRAS!F6522,1,2)&amp;MID(COMPRAS!D6522,1,2),IVA!W:W,0)),"SIN COD.")</f>
        <v>0</v>
      </c>
      <c r="CH6622">
        <f ca="1">IFERROR(INDIRECT("IVA!Y"&amp;MATCH(MID(COMPRAS!C6522,1,2)&amp;MID(COMPRAS!F6522,1,2)&amp;MID(COMPRAS!D6522,1,2),IVA!W:W,0)),"SIN COD.")</f>
        <v>0</v>
      </c>
    </row>
    <row r="6623" spans="1:86" x14ac:dyDescent="0.25">
      <c r="A6623"/>
      <c r="B6623"/>
      <c r="D6623"/>
      <c r="AL6623">
        <f t="shared" si="721"/>
        <v>0</v>
      </c>
      <c r="AQ6623">
        <f t="shared" si="722"/>
        <v>0</v>
      </c>
      <c r="AR6623" t="str">
        <f>IFERROR(IF(OR(AP6623=338,AP6623=340,AP6623=341,AP6623=342,AP6623="342A",AP6623="342B"),PorcenRet(AP6623,AT6623,AU6623),INDEX(PORCENTAJEBUSCAR,MATCH(AP6623,CódigoRET,0),4)*1),"")</f>
        <v/>
      </c>
      <c r="AS6623">
        <f t="shared" si="723"/>
        <v>0</v>
      </c>
      <c r="BF6623" t="str">
        <f>IFERROR(IF(OR(BD6623=338,BD6623=340,BD6623=341,BD6623=342,BD6623="342A",BD6623="342B"),PorcenRet(BD6623,BH6623,BI6623),INDEX(PORCENTAJEBUSCAR,MATCH(BD6623,CódigoRET,0),4)*1),"")</f>
        <v/>
      </c>
      <c r="BG6623">
        <f t="shared" si="724"/>
        <v>0</v>
      </c>
      <c r="BO6623">
        <f t="shared" si="725"/>
        <v>0</v>
      </c>
      <c r="CC6623">
        <f t="shared" si="726"/>
        <v>0</v>
      </c>
      <c r="CD6623">
        <f t="shared" si="727"/>
        <v>0</v>
      </c>
      <c r="CG6623">
        <f ca="1">IFERROR(INDIRECT("IVA!X"&amp;MATCH(MID(COMPRAS!C6523,1,2)&amp;MID(COMPRAS!F6523,1,2)&amp;MID(COMPRAS!D6523,1,2),IVA!W:W,0)),"SIN COD.")</f>
        <v>0</v>
      </c>
      <c r="CH6623">
        <f ca="1">IFERROR(INDIRECT("IVA!Y"&amp;MATCH(MID(COMPRAS!C6523,1,2)&amp;MID(COMPRAS!F6523,1,2)&amp;MID(COMPRAS!D6523,1,2),IVA!W:W,0)),"SIN COD.")</f>
        <v>0</v>
      </c>
    </row>
    <row r="6624" spans="1:86" x14ac:dyDescent="0.25">
      <c r="A6624"/>
      <c r="B6624"/>
      <c r="D6624"/>
      <c r="AL6624">
        <f t="shared" si="721"/>
        <v>0</v>
      </c>
      <c r="AQ6624">
        <f t="shared" si="722"/>
        <v>0</v>
      </c>
      <c r="AR6624" t="str">
        <f>IFERROR(IF(OR(AP6624=338,AP6624=340,AP6624=341,AP6624=342,AP6624="342A",AP6624="342B"),PorcenRet(AP6624,AT6624,AU6624),INDEX(PORCENTAJEBUSCAR,MATCH(AP6624,CódigoRET,0),4)*1),"")</f>
        <v/>
      </c>
      <c r="AS6624">
        <f t="shared" si="723"/>
        <v>0</v>
      </c>
      <c r="BF6624" t="str">
        <f>IFERROR(IF(OR(BD6624=338,BD6624=340,BD6624=341,BD6624=342,BD6624="342A",BD6624="342B"),PorcenRet(BD6624,BH6624,BI6624),INDEX(PORCENTAJEBUSCAR,MATCH(BD6624,CódigoRET,0),4)*1),"")</f>
        <v/>
      </c>
      <c r="BG6624">
        <f t="shared" si="724"/>
        <v>0</v>
      </c>
      <c r="BO6624">
        <f t="shared" si="725"/>
        <v>0</v>
      </c>
      <c r="CC6624">
        <f t="shared" si="726"/>
        <v>0</v>
      </c>
      <c r="CD6624">
        <f t="shared" si="727"/>
        <v>0</v>
      </c>
      <c r="CG6624">
        <f ca="1">IFERROR(INDIRECT("IVA!X"&amp;MATCH(MID(COMPRAS!C6524,1,2)&amp;MID(COMPRAS!F6524,1,2)&amp;MID(COMPRAS!D6524,1,2),IVA!W:W,0)),"SIN COD.")</f>
        <v>0</v>
      </c>
      <c r="CH6624">
        <f ca="1">IFERROR(INDIRECT("IVA!Y"&amp;MATCH(MID(COMPRAS!C6524,1,2)&amp;MID(COMPRAS!F6524,1,2)&amp;MID(COMPRAS!D6524,1,2),IVA!W:W,0)),"SIN COD.")</f>
        <v>0</v>
      </c>
    </row>
    <row r="6625" spans="1:86" x14ac:dyDescent="0.25">
      <c r="A6625"/>
      <c r="B6625"/>
      <c r="D6625"/>
      <c r="AL6625">
        <f t="shared" si="721"/>
        <v>0</v>
      </c>
      <c r="AQ6625">
        <f t="shared" si="722"/>
        <v>0</v>
      </c>
      <c r="AR6625" t="str">
        <f>IFERROR(IF(OR(AP6625=338,AP6625=340,AP6625=341,AP6625=342,AP6625="342A",AP6625="342B"),PorcenRet(AP6625,AT6625,AU6625),INDEX(PORCENTAJEBUSCAR,MATCH(AP6625,CódigoRET,0),4)*1),"")</f>
        <v/>
      </c>
      <c r="AS6625">
        <f t="shared" si="723"/>
        <v>0</v>
      </c>
      <c r="BF6625" t="str">
        <f>IFERROR(IF(OR(BD6625=338,BD6625=340,BD6625=341,BD6625=342,BD6625="342A",BD6625="342B"),PorcenRet(BD6625,BH6625,BI6625),INDEX(PORCENTAJEBUSCAR,MATCH(BD6625,CódigoRET,0),4)*1),"")</f>
        <v/>
      </c>
      <c r="BG6625">
        <f t="shared" si="724"/>
        <v>0</v>
      </c>
      <c r="BO6625">
        <f t="shared" si="725"/>
        <v>0</v>
      </c>
      <c r="CC6625">
        <f t="shared" si="726"/>
        <v>0</v>
      </c>
      <c r="CD6625">
        <f t="shared" si="727"/>
        <v>0</v>
      </c>
      <c r="CG6625">
        <f ca="1">IFERROR(INDIRECT("IVA!X"&amp;MATCH(MID(COMPRAS!C6525,1,2)&amp;MID(COMPRAS!F6525,1,2)&amp;MID(COMPRAS!D6525,1,2),IVA!W:W,0)),"SIN COD.")</f>
        <v>0</v>
      </c>
      <c r="CH6625">
        <f ca="1">IFERROR(INDIRECT("IVA!Y"&amp;MATCH(MID(COMPRAS!C6525,1,2)&amp;MID(COMPRAS!F6525,1,2)&amp;MID(COMPRAS!D6525,1,2),IVA!W:W,0)),"SIN COD.")</f>
        <v>0</v>
      </c>
    </row>
    <row r="6626" spans="1:86" x14ac:dyDescent="0.25">
      <c r="A6626"/>
      <c r="B6626"/>
      <c r="D6626"/>
      <c r="AL6626">
        <f t="shared" si="721"/>
        <v>0</v>
      </c>
      <c r="AQ6626">
        <f t="shared" si="722"/>
        <v>0</v>
      </c>
      <c r="AR6626" t="str">
        <f>IFERROR(IF(OR(AP6626=338,AP6626=340,AP6626=341,AP6626=342,AP6626="342A",AP6626="342B"),PorcenRet(AP6626,AT6626,AU6626),INDEX(PORCENTAJEBUSCAR,MATCH(AP6626,CódigoRET,0),4)*1),"")</f>
        <v/>
      </c>
      <c r="AS6626">
        <f t="shared" si="723"/>
        <v>0</v>
      </c>
      <c r="BF6626" t="str">
        <f>IFERROR(IF(OR(BD6626=338,BD6626=340,BD6626=341,BD6626=342,BD6626="342A",BD6626="342B"),PorcenRet(BD6626,BH6626,BI6626),INDEX(PORCENTAJEBUSCAR,MATCH(BD6626,CódigoRET,0),4)*1),"")</f>
        <v/>
      </c>
      <c r="BG6626">
        <f t="shared" si="724"/>
        <v>0</v>
      </c>
      <c r="BO6626">
        <f t="shared" si="725"/>
        <v>0</v>
      </c>
      <c r="CC6626">
        <f t="shared" si="726"/>
        <v>0</v>
      </c>
      <c r="CD6626">
        <f t="shared" si="727"/>
        <v>0</v>
      </c>
      <c r="CG6626">
        <f ca="1">IFERROR(INDIRECT("IVA!X"&amp;MATCH(MID(COMPRAS!C6526,1,2)&amp;MID(COMPRAS!F6526,1,2)&amp;MID(COMPRAS!D6526,1,2),IVA!W:W,0)),"SIN COD.")</f>
        <v>0</v>
      </c>
      <c r="CH6626">
        <f ca="1">IFERROR(INDIRECT("IVA!Y"&amp;MATCH(MID(COMPRAS!C6526,1,2)&amp;MID(COMPRAS!F6526,1,2)&amp;MID(COMPRAS!D6526,1,2),IVA!W:W,0)),"SIN COD.")</f>
        <v>0</v>
      </c>
    </row>
    <row r="6627" spans="1:86" x14ac:dyDescent="0.25">
      <c r="A6627"/>
      <c r="B6627"/>
      <c r="D6627"/>
      <c r="AL6627">
        <f t="shared" si="721"/>
        <v>0</v>
      </c>
      <c r="AQ6627">
        <f t="shared" si="722"/>
        <v>0</v>
      </c>
      <c r="AR6627" t="str">
        <f>IFERROR(IF(OR(AP6627=338,AP6627=340,AP6627=341,AP6627=342,AP6627="342A",AP6627="342B"),PorcenRet(AP6627,AT6627,AU6627),INDEX(PORCENTAJEBUSCAR,MATCH(AP6627,CódigoRET,0),4)*1),"")</f>
        <v/>
      </c>
      <c r="AS6627">
        <f t="shared" si="723"/>
        <v>0</v>
      </c>
      <c r="BF6627" t="str">
        <f>IFERROR(IF(OR(BD6627=338,BD6627=340,BD6627=341,BD6627=342,BD6627="342A",BD6627="342B"),PorcenRet(BD6627,BH6627,BI6627),INDEX(PORCENTAJEBUSCAR,MATCH(BD6627,CódigoRET,0),4)*1),"")</f>
        <v/>
      </c>
      <c r="BG6627">
        <f t="shared" si="724"/>
        <v>0</v>
      </c>
      <c r="BO6627">
        <f t="shared" si="725"/>
        <v>0</v>
      </c>
      <c r="CC6627">
        <f t="shared" si="726"/>
        <v>0</v>
      </c>
      <c r="CD6627">
        <f t="shared" si="727"/>
        <v>0</v>
      </c>
      <c r="CG6627">
        <f ca="1">IFERROR(INDIRECT("IVA!X"&amp;MATCH(MID(COMPRAS!C6527,1,2)&amp;MID(COMPRAS!F6527,1,2)&amp;MID(COMPRAS!D6527,1,2),IVA!W:W,0)),"SIN COD.")</f>
        <v>0</v>
      </c>
      <c r="CH6627">
        <f ca="1">IFERROR(INDIRECT("IVA!Y"&amp;MATCH(MID(COMPRAS!C6527,1,2)&amp;MID(COMPRAS!F6527,1,2)&amp;MID(COMPRAS!D6527,1,2),IVA!W:W,0)),"SIN COD.")</f>
        <v>0</v>
      </c>
    </row>
    <row r="6628" spans="1:86" x14ac:dyDescent="0.25">
      <c r="A6628"/>
      <c r="B6628"/>
      <c r="D6628"/>
      <c r="AL6628">
        <f t="shared" si="721"/>
        <v>0</v>
      </c>
      <c r="AQ6628">
        <f t="shared" si="722"/>
        <v>0</v>
      </c>
      <c r="AR6628" t="str">
        <f>IFERROR(IF(OR(AP6628=338,AP6628=340,AP6628=341,AP6628=342,AP6628="342A",AP6628="342B"),PorcenRet(AP6628,AT6628,AU6628),INDEX(PORCENTAJEBUSCAR,MATCH(AP6628,CódigoRET,0),4)*1),"")</f>
        <v/>
      </c>
      <c r="AS6628">
        <f t="shared" si="723"/>
        <v>0</v>
      </c>
      <c r="BF6628" t="str">
        <f>IFERROR(IF(OR(BD6628=338,BD6628=340,BD6628=341,BD6628=342,BD6628="342A",BD6628="342B"),PorcenRet(BD6628,BH6628,BI6628),INDEX(PORCENTAJEBUSCAR,MATCH(BD6628,CódigoRET,0),4)*1),"")</f>
        <v/>
      </c>
      <c r="BG6628">
        <f t="shared" si="724"/>
        <v>0</v>
      </c>
      <c r="BO6628">
        <f t="shared" si="725"/>
        <v>0</v>
      </c>
      <c r="CC6628">
        <f t="shared" si="726"/>
        <v>0</v>
      </c>
      <c r="CD6628">
        <f t="shared" si="727"/>
        <v>0</v>
      </c>
      <c r="CG6628">
        <f ca="1">IFERROR(INDIRECT("IVA!X"&amp;MATCH(MID(COMPRAS!C6528,1,2)&amp;MID(COMPRAS!F6528,1,2)&amp;MID(COMPRAS!D6528,1,2),IVA!W:W,0)),"SIN COD.")</f>
        <v>0</v>
      </c>
      <c r="CH6628">
        <f ca="1">IFERROR(INDIRECT("IVA!Y"&amp;MATCH(MID(COMPRAS!C6528,1,2)&amp;MID(COMPRAS!F6528,1,2)&amp;MID(COMPRAS!D6528,1,2),IVA!W:W,0)),"SIN COD.")</f>
        <v>0</v>
      </c>
    </row>
    <row r="6629" spans="1:86" x14ac:dyDescent="0.25">
      <c r="A6629"/>
      <c r="B6629"/>
      <c r="D6629"/>
      <c r="AL6629">
        <f t="shared" si="721"/>
        <v>0</v>
      </c>
      <c r="AQ6629">
        <f t="shared" si="722"/>
        <v>0</v>
      </c>
      <c r="AR6629" t="str">
        <f>IFERROR(IF(OR(AP6629=338,AP6629=340,AP6629=341,AP6629=342,AP6629="342A",AP6629="342B"),PorcenRet(AP6629,AT6629,AU6629),INDEX(PORCENTAJEBUSCAR,MATCH(AP6629,CódigoRET,0),4)*1),"")</f>
        <v/>
      </c>
      <c r="AS6629">
        <f t="shared" si="723"/>
        <v>0</v>
      </c>
      <c r="BF6629" t="str">
        <f>IFERROR(IF(OR(BD6629=338,BD6629=340,BD6629=341,BD6629=342,BD6629="342A",BD6629="342B"),PorcenRet(BD6629,BH6629,BI6629),INDEX(PORCENTAJEBUSCAR,MATCH(BD6629,CódigoRET,0),4)*1),"")</f>
        <v/>
      </c>
      <c r="BG6629">
        <f t="shared" si="724"/>
        <v>0</v>
      </c>
      <c r="BO6629">
        <f t="shared" si="725"/>
        <v>0</v>
      </c>
      <c r="CC6629">
        <f t="shared" si="726"/>
        <v>0</v>
      </c>
      <c r="CD6629">
        <f t="shared" si="727"/>
        <v>0</v>
      </c>
      <c r="CG6629">
        <f ca="1">IFERROR(INDIRECT("IVA!X"&amp;MATCH(MID(COMPRAS!C6529,1,2)&amp;MID(COMPRAS!F6529,1,2)&amp;MID(COMPRAS!D6529,1,2),IVA!W:W,0)),"SIN COD.")</f>
        <v>0</v>
      </c>
      <c r="CH6629">
        <f ca="1">IFERROR(INDIRECT("IVA!Y"&amp;MATCH(MID(COMPRAS!C6529,1,2)&amp;MID(COMPRAS!F6529,1,2)&amp;MID(COMPRAS!D6529,1,2),IVA!W:W,0)),"SIN COD.")</f>
        <v>0</v>
      </c>
    </row>
    <row r="6630" spans="1:86" x14ac:dyDescent="0.25">
      <c r="A6630"/>
      <c r="B6630"/>
      <c r="D6630"/>
      <c r="AL6630">
        <f t="shared" si="721"/>
        <v>0</v>
      </c>
      <c r="AQ6630">
        <f t="shared" si="722"/>
        <v>0</v>
      </c>
      <c r="AR6630" t="str">
        <f>IFERROR(IF(OR(AP6630=338,AP6630=340,AP6630=341,AP6630=342,AP6630="342A",AP6630="342B"),PorcenRet(AP6630,AT6630,AU6630),INDEX(PORCENTAJEBUSCAR,MATCH(AP6630,CódigoRET,0),4)*1),"")</f>
        <v/>
      </c>
      <c r="AS6630">
        <f t="shared" si="723"/>
        <v>0</v>
      </c>
      <c r="BF6630" t="str">
        <f>IFERROR(IF(OR(BD6630=338,BD6630=340,BD6630=341,BD6630=342,BD6630="342A",BD6630="342B"),PorcenRet(BD6630,BH6630,BI6630),INDEX(PORCENTAJEBUSCAR,MATCH(BD6630,CódigoRET,0),4)*1),"")</f>
        <v/>
      </c>
      <c r="BG6630">
        <f t="shared" si="724"/>
        <v>0</v>
      </c>
      <c r="BO6630">
        <f t="shared" si="725"/>
        <v>0</v>
      </c>
      <c r="CC6630">
        <f t="shared" si="726"/>
        <v>0</v>
      </c>
      <c r="CD6630">
        <f t="shared" si="727"/>
        <v>0</v>
      </c>
      <c r="CG6630">
        <f ca="1">IFERROR(INDIRECT("IVA!X"&amp;MATCH(MID(COMPRAS!C6530,1,2)&amp;MID(COMPRAS!F6530,1,2)&amp;MID(COMPRAS!D6530,1,2),IVA!W:W,0)),"SIN COD.")</f>
        <v>0</v>
      </c>
      <c r="CH6630">
        <f ca="1">IFERROR(INDIRECT("IVA!Y"&amp;MATCH(MID(COMPRAS!C6530,1,2)&amp;MID(COMPRAS!F6530,1,2)&amp;MID(COMPRAS!D6530,1,2),IVA!W:W,0)),"SIN COD.")</f>
        <v>0</v>
      </c>
    </row>
    <row r="6631" spans="1:86" x14ac:dyDescent="0.25">
      <c r="A6631"/>
      <c r="B6631"/>
      <c r="D6631"/>
      <c r="AL6631">
        <f t="shared" si="721"/>
        <v>0</v>
      </c>
      <c r="AQ6631">
        <f t="shared" si="722"/>
        <v>0</v>
      </c>
      <c r="AR6631" t="str">
        <f>IFERROR(IF(OR(AP6631=338,AP6631=340,AP6631=341,AP6631=342,AP6631="342A",AP6631="342B"),PorcenRet(AP6631,AT6631,AU6631),INDEX(PORCENTAJEBUSCAR,MATCH(AP6631,CódigoRET,0),4)*1),"")</f>
        <v/>
      </c>
      <c r="AS6631">
        <f t="shared" si="723"/>
        <v>0</v>
      </c>
      <c r="BF6631" t="str">
        <f>IFERROR(IF(OR(BD6631=338,BD6631=340,BD6631=341,BD6631=342,BD6631="342A",BD6631="342B"),PorcenRet(BD6631,BH6631,BI6631),INDEX(PORCENTAJEBUSCAR,MATCH(BD6631,CódigoRET,0),4)*1),"")</f>
        <v/>
      </c>
      <c r="BG6631">
        <f t="shared" si="724"/>
        <v>0</v>
      </c>
      <c r="BO6631">
        <f t="shared" si="725"/>
        <v>0</v>
      </c>
      <c r="CC6631">
        <f t="shared" si="726"/>
        <v>0</v>
      </c>
      <c r="CD6631">
        <f t="shared" si="727"/>
        <v>0</v>
      </c>
      <c r="CG6631">
        <f ca="1">IFERROR(INDIRECT("IVA!X"&amp;MATCH(MID(COMPRAS!C6531,1,2)&amp;MID(COMPRAS!F6531,1,2)&amp;MID(COMPRAS!D6531,1,2),IVA!W:W,0)),"SIN COD.")</f>
        <v>0</v>
      </c>
      <c r="CH6631">
        <f ca="1">IFERROR(INDIRECT("IVA!Y"&amp;MATCH(MID(COMPRAS!C6531,1,2)&amp;MID(COMPRAS!F6531,1,2)&amp;MID(COMPRAS!D6531,1,2),IVA!W:W,0)),"SIN COD.")</f>
        <v>0</v>
      </c>
    </row>
    <row r="6632" spans="1:86" x14ac:dyDescent="0.25">
      <c r="A6632"/>
      <c r="B6632"/>
      <c r="D6632"/>
      <c r="AL6632">
        <f t="shared" si="721"/>
        <v>0</v>
      </c>
      <c r="AQ6632">
        <f t="shared" si="722"/>
        <v>0</v>
      </c>
      <c r="AR6632" t="str">
        <f>IFERROR(IF(OR(AP6632=338,AP6632=340,AP6632=341,AP6632=342,AP6632="342A",AP6632="342B"),PorcenRet(AP6632,AT6632,AU6632),INDEX(PORCENTAJEBUSCAR,MATCH(AP6632,CódigoRET,0),4)*1),"")</f>
        <v/>
      </c>
      <c r="AS6632">
        <f t="shared" si="723"/>
        <v>0</v>
      </c>
      <c r="BF6632" t="str">
        <f>IFERROR(IF(OR(BD6632=338,BD6632=340,BD6632=341,BD6632=342,BD6632="342A",BD6632="342B"),PorcenRet(BD6632,BH6632,BI6632),INDEX(PORCENTAJEBUSCAR,MATCH(BD6632,CódigoRET,0),4)*1),"")</f>
        <v/>
      </c>
      <c r="BG6632">
        <f t="shared" si="724"/>
        <v>0</v>
      </c>
      <c r="BO6632">
        <f t="shared" si="725"/>
        <v>0</v>
      </c>
      <c r="CC6632">
        <f t="shared" si="726"/>
        <v>0</v>
      </c>
      <c r="CD6632">
        <f t="shared" si="727"/>
        <v>0</v>
      </c>
      <c r="CG6632">
        <f ca="1">IFERROR(INDIRECT("IVA!X"&amp;MATCH(MID(COMPRAS!C6532,1,2)&amp;MID(COMPRAS!F6532,1,2)&amp;MID(COMPRAS!D6532,1,2),IVA!W:W,0)),"SIN COD.")</f>
        <v>0</v>
      </c>
      <c r="CH6632">
        <f ca="1">IFERROR(INDIRECT("IVA!Y"&amp;MATCH(MID(COMPRAS!C6532,1,2)&amp;MID(COMPRAS!F6532,1,2)&amp;MID(COMPRAS!D6532,1,2),IVA!W:W,0)),"SIN COD.")</f>
        <v>0</v>
      </c>
    </row>
    <row r="6633" spans="1:86" x14ac:dyDescent="0.25">
      <c r="A6633"/>
      <c r="B6633"/>
      <c r="D6633"/>
      <c r="AL6633">
        <f t="shared" si="721"/>
        <v>0</v>
      </c>
      <c r="AQ6633">
        <f t="shared" si="722"/>
        <v>0</v>
      </c>
      <c r="AR6633" t="str">
        <f>IFERROR(IF(OR(AP6633=338,AP6633=340,AP6633=341,AP6633=342,AP6633="342A",AP6633="342B"),PorcenRet(AP6633,AT6633,AU6633),INDEX(PORCENTAJEBUSCAR,MATCH(AP6633,CódigoRET,0),4)*1),"")</f>
        <v/>
      </c>
      <c r="AS6633">
        <f t="shared" si="723"/>
        <v>0</v>
      </c>
      <c r="BF6633" t="str">
        <f>IFERROR(IF(OR(BD6633=338,BD6633=340,BD6633=341,BD6633=342,BD6633="342A",BD6633="342B"),PorcenRet(BD6633,BH6633,BI6633),INDEX(PORCENTAJEBUSCAR,MATCH(BD6633,CódigoRET,0),4)*1),"")</f>
        <v/>
      </c>
      <c r="BG6633">
        <f t="shared" si="724"/>
        <v>0</v>
      </c>
      <c r="BO6633">
        <f t="shared" si="725"/>
        <v>0</v>
      </c>
      <c r="CC6633">
        <f t="shared" si="726"/>
        <v>0</v>
      </c>
      <c r="CD6633">
        <f t="shared" si="727"/>
        <v>0</v>
      </c>
      <c r="CG6633">
        <f ca="1">IFERROR(INDIRECT("IVA!X"&amp;MATCH(MID(COMPRAS!C6533,1,2)&amp;MID(COMPRAS!F6533,1,2)&amp;MID(COMPRAS!D6533,1,2),IVA!W:W,0)),"SIN COD.")</f>
        <v>0</v>
      </c>
      <c r="CH6633">
        <f ca="1">IFERROR(INDIRECT("IVA!Y"&amp;MATCH(MID(COMPRAS!C6533,1,2)&amp;MID(COMPRAS!F6533,1,2)&amp;MID(COMPRAS!D6533,1,2),IVA!W:W,0)),"SIN COD.")</f>
        <v>0</v>
      </c>
    </row>
    <row r="6634" spans="1:86" x14ac:dyDescent="0.25">
      <c r="A6634"/>
      <c r="B6634"/>
      <c r="D6634"/>
      <c r="AL6634">
        <f t="shared" si="721"/>
        <v>0</v>
      </c>
      <c r="AQ6634">
        <f t="shared" si="722"/>
        <v>0</v>
      </c>
      <c r="AR6634" t="str">
        <f>IFERROR(IF(OR(AP6634=338,AP6634=340,AP6634=341,AP6634=342,AP6634="342A",AP6634="342B"),PorcenRet(AP6634,AT6634,AU6634),INDEX(PORCENTAJEBUSCAR,MATCH(AP6634,CódigoRET,0),4)*1),"")</f>
        <v/>
      </c>
      <c r="AS6634">
        <f t="shared" si="723"/>
        <v>0</v>
      </c>
      <c r="BF6634" t="str">
        <f>IFERROR(IF(OR(BD6634=338,BD6634=340,BD6634=341,BD6634=342,BD6634="342A",BD6634="342B"),PorcenRet(BD6634,BH6634,BI6634),INDEX(PORCENTAJEBUSCAR,MATCH(BD6634,CódigoRET,0),4)*1),"")</f>
        <v/>
      </c>
      <c r="BG6634">
        <f t="shared" si="724"/>
        <v>0</v>
      </c>
      <c r="BO6634">
        <f t="shared" si="725"/>
        <v>0</v>
      </c>
      <c r="CC6634">
        <f t="shared" si="726"/>
        <v>0</v>
      </c>
      <c r="CD6634">
        <f t="shared" si="727"/>
        <v>0</v>
      </c>
      <c r="CG6634">
        <f ca="1">IFERROR(INDIRECT("IVA!X"&amp;MATCH(MID(COMPRAS!C6534,1,2)&amp;MID(COMPRAS!F6534,1,2)&amp;MID(COMPRAS!D6534,1,2),IVA!W:W,0)),"SIN COD.")</f>
        <v>0</v>
      </c>
      <c r="CH6634">
        <f ca="1">IFERROR(INDIRECT("IVA!Y"&amp;MATCH(MID(COMPRAS!C6534,1,2)&amp;MID(COMPRAS!F6534,1,2)&amp;MID(COMPRAS!D6534,1,2),IVA!W:W,0)),"SIN COD.")</f>
        <v>0</v>
      </c>
    </row>
    <row r="6635" spans="1:86" x14ac:dyDescent="0.25">
      <c r="A6635"/>
      <c r="B6635"/>
      <c r="D6635"/>
      <c r="AL6635">
        <f t="shared" si="721"/>
        <v>0</v>
      </c>
      <c r="AQ6635">
        <f t="shared" si="722"/>
        <v>0</v>
      </c>
      <c r="AR6635" t="str">
        <f>IFERROR(IF(OR(AP6635=338,AP6635=340,AP6635=341,AP6635=342,AP6635="342A",AP6635="342B"),PorcenRet(AP6635,AT6635,AU6635),INDEX(PORCENTAJEBUSCAR,MATCH(AP6635,CódigoRET,0),4)*1),"")</f>
        <v/>
      </c>
      <c r="AS6635">
        <f t="shared" si="723"/>
        <v>0</v>
      </c>
      <c r="BF6635" t="str">
        <f>IFERROR(IF(OR(BD6635=338,BD6635=340,BD6635=341,BD6635=342,BD6635="342A",BD6635="342B"),PorcenRet(BD6635,BH6635,BI6635),INDEX(PORCENTAJEBUSCAR,MATCH(BD6635,CódigoRET,0),4)*1),"")</f>
        <v/>
      </c>
      <c r="BG6635">
        <f t="shared" si="724"/>
        <v>0</v>
      </c>
      <c r="BO6635">
        <f t="shared" si="725"/>
        <v>0</v>
      </c>
      <c r="CC6635">
        <f t="shared" si="726"/>
        <v>0</v>
      </c>
      <c r="CD6635">
        <f t="shared" si="727"/>
        <v>0</v>
      </c>
      <c r="CG6635">
        <f ca="1">IFERROR(INDIRECT("IVA!X"&amp;MATCH(MID(COMPRAS!C6535,1,2)&amp;MID(COMPRAS!F6535,1,2)&amp;MID(COMPRAS!D6535,1,2),IVA!W:W,0)),"SIN COD.")</f>
        <v>0</v>
      </c>
      <c r="CH6635">
        <f ca="1">IFERROR(INDIRECT("IVA!Y"&amp;MATCH(MID(COMPRAS!C6535,1,2)&amp;MID(COMPRAS!F6535,1,2)&amp;MID(COMPRAS!D6535,1,2),IVA!W:W,0)),"SIN COD.")</f>
        <v>0</v>
      </c>
    </row>
    <row r="6636" spans="1:86" x14ac:dyDescent="0.25">
      <c r="A6636"/>
      <c r="B6636"/>
      <c r="D6636"/>
      <c r="AL6636">
        <f t="shared" si="721"/>
        <v>0</v>
      </c>
      <c r="AQ6636">
        <f t="shared" si="722"/>
        <v>0</v>
      </c>
      <c r="AR6636" t="str">
        <f>IFERROR(IF(OR(AP6636=338,AP6636=340,AP6636=341,AP6636=342,AP6636="342A",AP6636="342B"),PorcenRet(AP6636,AT6636,AU6636),INDEX(PORCENTAJEBUSCAR,MATCH(AP6636,CódigoRET,0),4)*1),"")</f>
        <v/>
      </c>
      <c r="AS6636">
        <f t="shared" si="723"/>
        <v>0</v>
      </c>
      <c r="BF6636" t="str">
        <f>IFERROR(IF(OR(BD6636=338,BD6636=340,BD6636=341,BD6636=342,BD6636="342A",BD6636="342B"),PorcenRet(BD6636,BH6636,BI6636),INDEX(PORCENTAJEBUSCAR,MATCH(BD6636,CódigoRET,0),4)*1),"")</f>
        <v/>
      </c>
      <c r="BG6636">
        <f t="shared" si="724"/>
        <v>0</v>
      </c>
      <c r="BO6636">
        <f t="shared" si="725"/>
        <v>0</v>
      </c>
      <c r="CC6636">
        <f t="shared" si="726"/>
        <v>0</v>
      </c>
      <c r="CD6636">
        <f t="shared" si="727"/>
        <v>0</v>
      </c>
      <c r="CG6636">
        <f ca="1">IFERROR(INDIRECT("IVA!X"&amp;MATCH(MID(COMPRAS!C6536,1,2)&amp;MID(COMPRAS!F6536,1,2)&amp;MID(COMPRAS!D6536,1,2),IVA!W:W,0)),"SIN COD.")</f>
        <v>0</v>
      </c>
      <c r="CH6636">
        <f ca="1">IFERROR(INDIRECT("IVA!Y"&amp;MATCH(MID(COMPRAS!C6536,1,2)&amp;MID(COMPRAS!F6536,1,2)&amp;MID(COMPRAS!D6536,1,2),IVA!W:W,0)),"SIN COD.")</f>
        <v>0</v>
      </c>
    </row>
    <row r="6637" spans="1:86" x14ac:dyDescent="0.25">
      <c r="A6637"/>
      <c r="B6637"/>
      <c r="D6637"/>
      <c r="AL6637">
        <f t="shared" si="721"/>
        <v>0</v>
      </c>
      <c r="AQ6637">
        <f t="shared" si="722"/>
        <v>0</v>
      </c>
      <c r="AR6637" t="str">
        <f>IFERROR(IF(OR(AP6637=338,AP6637=340,AP6637=341,AP6637=342,AP6637="342A",AP6637="342B"),PorcenRet(AP6637,AT6637,AU6637),INDEX(PORCENTAJEBUSCAR,MATCH(AP6637,CódigoRET,0),4)*1),"")</f>
        <v/>
      </c>
      <c r="AS6637">
        <f t="shared" si="723"/>
        <v>0</v>
      </c>
      <c r="BF6637" t="str">
        <f>IFERROR(IF(OR(BD6637=338,BD6637=340,BD6637=341,BD6637=342,BD6637="342A",BD6637="342B"),PorcenRet(BD6637,BH6637,BI6637),INDEX(PORCENTAJEBUSCAR,MATCH(BD6637,CódigoRET,0),4)*1),"")</f>
        <v/>
      </c>
      <c r="BG6637">
        <f t="shared" si="724"/>
        <v>0</v>
      </c>
      <c r="BO6637">
        <f t="shared" si="725"/>
        <v>0</v>
      </c>
      <c r="CC6637">
        <f t="shared" si="726"/>
        <v>0</v>
      </c>
      <c r="CD6637">
        <f t="shared" si="727"/>
        <v>0</v>
      </c>
      <c r="CG6637">
        <f ca="1">IFERROR(INDIRECT("IVA!X"&amp;MATCH(MID(COMPRAS!C6537,1,2)&amp;MID(COMPRAS!F6537,1,2)&amp;MID(COMPRAS!D6537,1,2),IVA!W:W,0)),"SIN COD.")</f>
        <v>0</v>
      </c>
      <c r="CH6637">
        <f ca="1">IFERROR(INDIRECT("IVA!Y"&amp;MATCH(MID(COMPRAS!C6537,1,2)&amp;MID(COMPRAS!F6537,1,2)&amp;MID(COMPRAS!D6537,1,2),IVA!W:W,0)),"SIN COD.")</f>
        <v>0</v>
      </c>
    </row>
    <row r="6638" spans="1:86" x14ac:dyDescent="0.25">
      <c r="A6638"/>
      <c r="B6638"/>
      <c r="D6638"/>
      <c r="AL6638">
        <f t="shared" si="721"/>
        <v>0</v>
      </c>
      <c r="AQ6638">
        <f t="shared" si="722"/>
        <v>0</v>
      </c>
      <c r="AR6638" t="str">
        <f>IFERROR(IF(OR(AP6638=338,AP6638=340,AP6638=341,AP6638=342,AP6638="342A",AP6638="342B"),PorcenRet(AP6638,AT6638,AU6638),INDEX(PORCENTAJEBUSCAR,MATCH(AP6638,CódigoRET,0),4)*1),"")</f>
        <v/>
      </c>
      <c r="AS6638">
        <f t="shared" si="723"/>
        <v>0</v>
      </c>
      <c r="BF6638" t="str">
        <f>IFERROR(IF(OR(BD6638=338,BD6638=340,BD6638=341,BD6638=342,BD6638="342A",BD6638="342B"),PorcenRet(BD6638,BH6638,BI6638),INDEX(PORCENTAJEBUSCAR,MATCH(BD6638,CódigoRET,0),4)*1),"")</f>
        <v/>
      </c>
      <c r="BG6638">
        <f t="shared" si="724"/>
        <v>0</v>
      </c>
      <c r="BO6638">
        <f t="shared" si="725"/>
        <v>0</v>
      </c>
      <c r="CC6638">
        <f t="shared" si="726"/>
        <v>0</v>
      </c>
      <c r="CD6638">
        <f t="shared" si="727"/>
        <v>0</v>
      </c>
      <c r="CG6638">
        <f ca="1">IFERROR(INDIRECT("IVA!X"&amp;MATCH(MID(COMPRAS!C6538,1,2)&amp;MID(COMPRAS!F6538,1,2)&amp;MID(COMPRAS!D6538,1,2),IVA!W:W,0)),"SIN COD.")</f>
        <v>0</v>
      </c>
      <c r="CH6638">
        <f ca="1">IFERROR(INDIRECT("IVA!Y"&amp;MATCH(MID(COMPRAS!C6538,1,2)&amp;MID(COMPRAS!F6538,1,2)&amp;MID(COMPRAS!D6538,1,2),IVA!W:W,0)),"SIN COD.")</f>
        <v>0</v>
      </c>
    </row>
    <row r="6639" spans="1:86" x14ac:dyDescent="0.25">
      <c r="A6639"/>
      <c r="B6639"/>
      <c r="D6639"/>
      <c r="AL6639">
        <f t="shared" si="721"/>
        <v>0</v>
      </c>
      <c r="AQ6639">
        <f t="shared" si="722"/>
        <v>0</v>
      </c>
      <c r="AR6639" t="str">
        <f>IFERROR(IF(OR(AP6639=338,AP6639=340,AP6639=341,AP6639=342,AP6639="342A",AP6639="342B"),PorcenRet(AP6639,AT6639,AU6639),INDEX(PORCENTAJEBUSCAR,MATCH(AP6639,CódigoRET,0),4)*1),"")</f>
        <v/>
      </c>
      <c r="AS6639">
        <f t="shared" si="723"/>
        <v>0</v>
      </c>
      <c r="BF6639" t="str">
        <f>IFERROR(IF(OR(BD6639=338,BD6639=340,BD6639=341,BD6639=342,BD6639="342A",BD6639="342B"),PorcenRet(BD6639,BH6639,BI6639),INDEX(PORCENTAJEBUSCAR,MATCH(BD6639,CódigoRET,0),4)*1),"")</f>
        <v/>
      </c>
      <c r="BG6639">
        <f t="shared" si="724"/>
        <v>0</v>
      </c>
      <c r="BO6639">
        <f t="shared" si="725"/>
        <v>0</v>
      </c>
      <c r="CC6639">
        <f t="shared" si="726"/>
        <v>0</v>
      </c>
      <c r="CD6639">
        <f t="shared" si="727"/>
        <v>0</v>
      </c>
      <c r="CG6639">
        <f ca="1">IFERROR(INDIRECT("IVA!X"&amp;MATCH(MID(COMPRAS!C6539,1,2)&amp;MID(COMPRAS!F6539,1,2)&amp;MID(COMPRAS!D6539,1,2),IVA!W:W,0)),"SIN COD.")</f>
        <v>0</v>
      </c>
      <c r="CH6639">
        <f ca="1">IFERROR(INDIRECT("IVA!Y"&amp;MATCH(MID(COMPRAS!C6539,1,2)&amp;MID(COMPRAS!F6539,1,2)&amp;MID(COMPRAS!D6539,1,2),IVA!W:W,0)),"SIN COD.")</f>
        <v>0</v>
      </c>
    </row>
    <row r="6640" spans="1:86" x14ac:dyDescent="0.25">
      <c r="A6640"/>
      <c r="B6640"/>
      <c r="D6640"/>
      <c r="AL6640">
        <f t="shared" si="721"/>
        <v>0</v>
      </c>
      <c r="AQ6640">
        <f t="shared" si="722"/>
        <v>0</v>
      </c>
      <c r="AR6640" t="str">
        <f>IFERROR(IF(OR(AP6640=338,AP6640=340,AP6640=341,AP6640=342,AP6640="342A",AP6640="342B"),PorcenRet(AP6640,AT6640,AU6640),INDEX(PORCENTAJEBUSCAR,MATCH(AP6640,CódigoRET,0),4)*1),"")</f>
        <v/>
      </c>
      <c r="AS6640">
        <f t="shared" si="723"/>
        <v>0</v>
      </c>
      <c r="BF6640" t="str">
        <f>IFERROR(IF(OR(BD6640=338,BD6640=340,BD6640=341,BD6640=342,BD6640="342A",BD6640="342B"),PorcenRet(BD6640,BH6640,BI6640),INDEX(PORCENTAJEBUSCAR,MATCH(BD6640,CódigoRET,0),4)*1),"")</f>
        <v/>
      </c>
      <c r="BG6640">
        <f t="shared" si="724"/>
        <v>0</v>
      </c>
      <c r="BO6640">
        <f t="shared" si="725"/>
        <v>0</v>
      </c>
      <c r="CC6640">
        <f t="shared" si="726"/>
        <v>0</v>
      </c>
      <c r="CD6640">
        <f t="shared" si="727"/>
        <v>0</v>
      </c>
      <c r="CG6640">
        <f ca="1">IFERROR(INDIRECT("IVA!X"&amp;MATCH(MID(COMPRAS!C6540,1,2)&amp;MID(COMPRAS!F6540,1,2)&amp;MID(COMPRAS!D6540,1,2),IVA!W:W,0)),"SIN COD.")</f>
        <v>0</v>
      </c>
      <c r="CH6640">
        <f ca="1">IFERROR(INDIRECT("IVA!Y"&amp;MATCH(MID(COMPRAS!C6540,1,2)&amp;MID(COMPRAS!F6540,1,2)&amp;MID(COMPRAS!D6540,1,2),IVA!W:W,0)),"SIN COD.")</f>
        <v>0</v>
      </c>
    </row>
    <row r="6641" spans="1:86" x14ac:dyDescent="0.25">
      <c r="A6641"/>
      <c r="B6641"/>
      <c r="D6641"/>
      <c r="AL6641">
        <f t="shared" si="721"/>
        <v>0</v>
      </c>
      <c r="AQ6641">
        <f t="shared" si="722"/>
        <v>0</v>
      </c>
      <c r="AR6641" t="str">
        <f>IFERROR(IF(OR(AP6641=338,AP6641=340,AP6641=341,AP6641=342,AP6641="342A",AP6641="342B"),PorcenRet(AP6641,AT6641,AU6641),INDEX(PORCENTAJEBUSCAR,MATCH(AP6641,CódigoRET,0),4)*1),"")</f>
        <v/>
      </c>
      <c r="AS6641">
        <f t="shared" si="723"/>
        <v>0</v>
      </c>
      <c r="BF6641" t="str">
        <f>IFERROR(IF(OR(BD6641=338,BD6641=340,BD6641=341,BD6641=342,BD6641="342A",BD6641="342B"),PorcenRet(BD6641,BH6641,BI6641),INDEX(PORCENTAJEBUSCAR,MATCH(BD6641,CódigoRET,0),4)*1),"")</f>
        <v/>
      </c>
      <c r="BG6641">
        <f t="shared" si="724"/>
        <v>0</v>
      </c>
      <c r="BO6641">
        <f t="shared" si="725"/>
        <v>0</v>
      </c>
      <c r="CC6641">
        <f t="shared" si="726"/>
        <v>0</v>
      </c>
      <c r="CD6641">
        <f t="shared" si="727"/>
        <v>0</v>
      </c>
      <c r="CG6641">
        <f ca="1">IFERROR(INDIRECT("IVA!X"&amp;MATCH(MID(COMPRAS!C6541,1,2)&amp;MID(COMPRAS!F6541,1,2)&amp;MID(COMPRAS!D6541,1,2),IVA!W:W,0)),"SIN COD.")</f>
        <v>0</v>
      </c>
      <c r="CH6641">
        <f ca="1">IFERROR(INDIRECT("IVA!Y"&amp;MATCH(MID(COMPRAS!C6541,1,2)&amp;MID(COMPRAS!F6541,1,2)&amp;MID(COMPRAS!D6541,1,2),IVA!W:W,0)),"SIN COD.")</f>
        <v>0</v>
      </c>
    </row>
    <row r="6642" spans="1:86" x14ac:dyDescent="0.25">
      <c r="A6642"/>
      <c r="B6642"/>
      <c r="D6642"/>
      <c r="AL6642">
        <f t="shared" si="721"/>
        <v>0</v>
      </c>
      <c r="AQ6642">
        <f t="shared" si="722"/>
        <v>0</v>
      </c>
      <c r="AR6642" t="str">
        <f>IFERROR(IF(OR(AP6642=338,AP6642=340,AP6642=341,AP6642=342,AP6642="342A",AP6642="342B"),PorcenRet(AP6642,AT6642,AU6642),INDEX(PORCENTAJEBUSCAR,MATCH(AP6642,CódigoRET,0),4)*1),"")</f>
        <v/>
      </c>
      <c r="AS6642">
        <f t="shared" si="723"/>
        <v>0</v>
      </c>
      <c r="BF6642" t="str">
        <f>IFERROR(IF(OR(BD6642=338,BD6642=340,BD6642=341,BD6642=342,BD6642="342A",BD6642="342B"),PorcenRet(BD6642,BH6642,BI6642),INDEX(PORCENTAJEBUSCAR,MATCH(BD6642,CódigoRET,0),4)*1),"")</f>
        <v/>
      </c>
      <c r="BG6642">
        <f t="shared" si="724"/>
        <v>0</v>
      </c>
      <c r="BO6642">
        <f t="shared" si="725"/>
        <v>0</v>
      </c>
      <c r="CC6642">
        <f t="shared" si="726"/>
        <v>0</v>
      </c>
      <c r="CD6642">
        <f t="shared" si="727"/>
        <v>0</v>
      </c>
      <c r="CG6642">
        <f ca="1">IFERROR(INDIRECT("IVA!X"&amp;MATCH(MID(COMPRAS!C6542,1,2)&amp;MID(COMPRAS!F6542,1,2)&amp;MID(COMPRAS!D6542,1,2),IVA!W:W,0)),"SIN COD.")</f>
        <v>0</v>
      </c>
      <c r="CH6642">
        <f ca="1">IFERROR(INDIRECT("IVA!Y"&amp;MATCH(MID(COMPRAS!C6542,1,2)&amp;MID(COMPRAS!F6542,1,2)&amp;MID(COMPRAS!D6542,1,2),IVA!W:W,0)),"SIN COD.")</f>
        <v>0</v>
      </c>
    </row>
    <row r="6643" spans="1:86" x14ac:dyDescent="0.25">
      <c r="A6643"/>
      <c r="B6643"/>
      <c r="D6643"/>
      <c r="AL6643">
        <f t="shared" si="721"/>
        <v>0</v>
      </c>
      <c r="AQ6643">
        <f t="shared" si="722"/>
        <v>0</v>
      </c>
      <c r="AR6643" t="str">
        <f>IFERROR(IF(OR(AP6643=338,AP6643=340,AP6643=341,AP6643=342,AP6643="342A",AP6643="342B"),PorcenRet(AP6643,AT6643,AU6643),INDEX(PORCENTAJEBUSCAR,MATCH(AP6643,CódigoRET,0),4)*1),"")</f>
        <v/>
      </c>
      <c r="AS6643">
        <f t="shared" si="723"/>
        <v>0</v>
      </c>
      <c r="BF6643" t="str">
        <f>IFERROR(IF(OR(BD6643=338,BD6643=340,BD6643=341,BD6643=342,BD6643="342A",BD6643="342B"),PorcenRet(BD6643,BH6643,BI6643),INDEX(PORCENTAJEBUSCAR,MATCH(BD6643,CódigoRET,0),4)*1),"")</f>
        <v/>
      </c>
      <c r="BG6643">
        <f t="shared" si="724"/>
        <v>0</v>
      </c>
      <c r="BO6643">
        <f t="shared" si="725"/>
        <v>0</v>
      </c>
      <c r="CC6643">
        <f t="shared" si="726"/>
        <v>0</v>
      </c>
      <c r="CD6643">
        <f t="shared" si="727"/>
        <v>0</v>
      </c>
      <c r="CG6643">
        <f ca="1">IFERROR(INDIRECT("IVA!X"&amp;MATCH(MID(COMPRAS!C6543,1,2)&amp;MID(COMPRAS!F6543,1,2)&amp;MID(COMPRAS!D6543,1,2),IVA!W:W,0)),"SIN COD.")</f>
        <v>0</v>
      </c>
      <c r="CH6643">
        <f ca="1">IFERROR(INDIRECT("IVA!Y"&amp;MATCH(MID(COMPRAS!C6543,1,2)&amp;MID(COMPRAS!F6543,1,2)&amp;MID(COMPRAS!D6543,1,2),IVA!W:W,0)),"SIN COD.")</f>
        <v>0</v>
      </c>
    </row>
    <row r="6644" spans="1:86" x14ac:dyDescent="0.25">
      <c r="A6644"/>
      <c r="B6644"/>
      <c r="D6644"/>
      <c r="AL6644">
        <f t="shared" si="721"/>
        <v>0</v>
      </c>
      <c r="AQ6644">
        <f t="shared" si="722"/>
        <v>0</v>
      </c>
      <c r="AR6644" t="str">
        <f>IFERROR(IF(OR(AP6644=338,AP6644=340,AP6644=341,AP6644=342,AP6644="342A",AP6644="342B"),PorcenRet(AP6644,AT6644,AU6644),INDEX(PORCENTAJEBUSCAR,MATCH(AP6644,CódigoRET,0),4)*1),"")</f>
        <v/>
      </c>
      <c r="AS6644">
        <f t="shared" si="723"/>
        <v>0</v>
      </c>
      <c r="BF6644" t="str">
        <f>IFERROR(IF(OR(BD6644=338,BD6644=340,BD6644=341,BD6644=342,BD6644="342A",BD6644="342B"),PorcenRet(BD6644,BH6644,BI6644),INDEX(PORCENTAJEBUSCAR,MATCH(BD6644,CódigoRET,0),4)*1),"")</f>
        <v/>
      </c>
      <c r="BG6644">
        <f t="shared" si="724"/>
        <v>0</v>
      </c>
      <c r="BO6644">
        <f t="shared" si="725"/>
        <v>0</v>
      </c>
      <c r="CC6644">
        <f t="shared" si="726"/>
        <v>0</v>
      </c>
      <c r="CD6644">
        <f t="shared" si="727"/>
        <v>0</v>
      </c>
      <c r="CG6644">
        <f ca="1">IFERROR(INDIRECT("IVA!X"&amp;MATCH(MID(COMPRAS!C6544,1,2)&amp;MID(COMPRAS!F6544,1,2)&amp;MID(COMPRAS!D6544,1,2),IVA!W:W,0)),"SIN COD.")</f>
        <v>0</v>
      </c>
      <c r="CH6644">
        <f ca="1">IFERROR(INDIRECT("IVA!Y"&amp;MATCH(MID(COMPRAS!C6544,1,2)&amp;MID(COMPRAS!F6544,1,2)&amp;MID(COMPRAS!D6544,1,2),IVA!W:W,0)),"SIN COD.")</f>
        <v>0</v>
      </c>
    </row>
    <row r="6645" spans="1:86" x14ac:dyDescent="0.25">
      <c r="A6645"/>
      <c r="B6645"/>
      <c r="D6645"/>
      <c r="AL6645">
        <f t="shared" si="721"/>
        <v>0</v>
      </c>
      <c r="AQ6645">
        <f t="shared" si="722"/>
        <v>0</v>
      </c>
      <c r="AR6645" t="str">
        <f>IFERROR(IF(OR(AP6645=338,AP6645=340,AP6645=341,AP6645=342,AP6645="342A",AP6645="342B"),PorcenRet(AP6645,AT6645,AU6645),INDEX(PORCENTAJEBUSCAR,MATCH(AP6645,CódigoRET,0),4)*1),"")</f>
        <v/>
      </c>
      <c r="AS6645">
        <f t="shared" si="723"/>
        <v>0</v>
      </c>
      <c r="BF6645" t="str">
        <f>IFERROR(IF(OR(BD6645=338,BD6645=340,BD6645=341,BD6645=342,BD6645="342A",BD6645="342B"),PorcenRet(BD6645,BH6645,BI6645),INDEX(PORCENTAJEBUSCAR,MATCH(BD6645,CódigoRET,0),4)*1),"")</f>
        <v/>
      </c>
      <c r="BG6645">
        <f t="shared" si="724"/>
        <v>0</v>
      </c>
      <c r="BO6645">
        <f t="shared" si="725"/>
        <v>0</v>
      </c>
      <c r="CC6645">
        <f t="shared" si="726"/>
        <v>0</v>
      </c>
      <c r="CD6645">
        <f t="shared" si="727"/>
        <v>0</v>
      </c>
      <c r="CG6645">
        <f ca="1">IFERROR(INDIRECT("IVA!X"&amp;MATCH(MID(COMPRAS!C6545,1,2)&amp;MID(COMPRAS!F6545,1,2)&amp;MID(COMPRAS!D6545,1,2),IVA!W:W,0)),"SIN COD.")</f>
        <v>0</v>
      </c>
      <c r="CH6645">
        <f ca="1">IFERROR(INDIRECT("IVA!Y"&amp;MATCH(MID(COMPRAS!C6545,1,2)&amp;MID(COMPRAS!F6545,1,2)&amp;MID(COMPRAS!D6545,1,2),IVA!W:W,0)),"SIN COD.")</f>
        <v>0</v>
      </c>
    </row>
    <row r="6646" spans="1:86" x14ac:dyDescent="0.25">
      <c r="A6646"/>
      <c r="B6646"/>
      <c r="D6646"/>
      <c r="AL6646">
        <f t="shared" si="721"/>
        <v>0</v>
      </c>
      <c r="AQ6646">
        <f t="shared" si="722"/>
        <v>0</v>
      </c>
      <c r="AR6646" t="str">
        <f>IFERROR(IF(OR(AP6646=338,AP6646=340,AP6646=341,AP6646=342,AP6646="342A",AP6646="342B"),PorcenRet(AP6646,AT6646,AU6646),INDEX(PORCENTAJEBUSCAR,MATCH(AP6646,CódigoRET,0),4)*1),"")</f>
        <v/>
      </c>
      <c r="AS6646">
        <f t="shared" si="723"/>
        <v>0</v>
      </c>
      <c r="BF6646" t="str">
        <f>IFERROR(IF(OR(BD6646=338,BD6646=340,BD6646=341,BD6646=342,BD6646="342A",BD6646="342B"),PorcenRet(BD6646,BH6646,BI6646),INDEX(PORCENTAJEBUSCAR,MATCH(BD6646,CódigoRET,0),4)*1),"")</f>
        <v/>
      </c>
      <c r="BG6646">
        <f t="shared" si="724"/>
        <v>0</v>
      </c>
      <c r="BO6646">
        <f t="shared" si="725"/>
        <v>0</v>
      </c>
      <c r="CC6646">
        <f t="shared" si="726"/>
        <v>0</v>
      </c>
      <c r="CD6646">
        <f t="shared" si="727"/>
        <v>0</v>
      </c>
      <c r="CG6646">
        <f ca="1">IFERROR(INDIRECT("IVA!X"&amp;MATCH(MID(COMPRAS!C6546,1,2)&amp;MID(COMPRAS!F6546,1,2)&amp;MID(COMPRAS!D6546,1,2),IVA!W:W,0)),"SIN COD.")</f>
        <v>0</v>
      </c>
      <c r="CH6646">
        <f ca="1">IFERROR(INDIRECT("IVA!Y"&amp;MATCH(MID(COMPRAS!C6546,1,2)&amp;MID(COMPRAS!F6546,1,2)&amp;MID(COMPRAS!D6546,1,2),IVA!W:W,0)),"SIN COD.")</f>
        <v>0</v>
      </c>
    </row>
    <row r="6647" spans="1:86" x14ac:dyDescent="0.25">
      <c r="A6647"/>
      <c r="B6647"/>
      <c r="D6647"/>
      <c r="AL6647">
        <f t="shared" si="721"/>
        <v>0</v>
      </c>
      <c r="AQ6647">
        <f t="shared" si="722"/>
        <v>0</v>
      </c>
      <c r="AR6647" t="str">
        <f>IFERROR(IF(OR(AP6647=338,AP6647=340,AP6647=341,AP6647=342,AP6647="342A",AP6647="342B"),PorcenRet(AP6647,AT6647,AU6647),INDEX(PORCENTAJEBUSCAR,MATCH(AP6647,CódigoRET,0),4)*1),"")</f>
        <v/>
      </c>
      <c r="AS6647">
        <f t="shared" si="723"/>
        <v>0</v>
      </c>
      <c r="BF6647" t="str">
        <f>IFERROR(IF(OR(BD6647=338,BD6647=340,BD6647=341,BD6647=342,BD6647="342A",BD6647="342B"),PorcenRet(BD6647,BH6647,BI6647),INDEX(PORCENTAJEBUSCAR,MATCH(BD6647,CódigoRET,0),4)*1),"")</f>
        <v/>
      </c>
      <c r="BG6647">
        <f t="shared" si="724"/>
        <v>0</v>
      </c>
      <c r="BO6647">
        <f t="shared" si="725"/>
        <v>0</v>
      </c>
      <c r="CC6647">
        <f t="shared" si="726"/>
        <v>0</v>
      </c>
      <c r="CD6647">
        <f t="shared" si="727"/>
        <v>0</v>
      </c>
      <c r="CG6647">
        <f ca="1">IFERROR(INDIRECT("IVA!X"&amp;MATCH(MID(COMPRAS!C6547,1,2)&amp;MID(COMPRAS!F6547,1,2)&amp;MID(COMPRAS!D6547,1,2),IVA!W:W,0)),"SIN COD.")</f>
        <v>0</v>
      </c>
      <c r="CH6647">
        <f ca="1">IFERROR(INDIRECT("IVA!Y"&amp;MATCH(MID(COMPRAS!C6547,1,2)&amp;MID(COMPRAS!F6547,1,2)&amp;MID(COMPRAS!D6547,1,2),IVA!W:W,0)),"SIN COD.")</f>
        <v>0</v>
      </c>
    </row>
    <row r="6648" spans="1:86" x14ac:dyDescent="0.25">
      <c r="A6648"/>
      <c r="B6648"/>
      <c r="D6648"/>
      <c r="AL6648">
        <f t="shared" si="721"/>
        <v>0</v>
      </c>
      <c r="AQ6648">
        <f t="shared" si="722"/>
        <v>0</v>
      </c>
      <c r="AR6648" t="str">
        <f>IFERROR(IF(OR(AP6648=338,AP6648=340,AP6648=341,AP6648=342,AP6648="342A",AP6648="342B"),PorcenRet(AP6648,AT6648,AU6648),INDEX(PORCENTAJEBUSCAR,MATCH(AP6648,CódigoRET,0),4)*1),"")</f>
        <v/>
      </c>
      <c r="AS6648">
        <f t="shared" si="723"/>
        <v>0</v>
      </c>
      <c r="BF6648" t="str">
        <f>IFERROR(IF(OR(BD6648=338,BD6648=340,BD6648=341,BD6648=342,BD6648="342A",BD6648="342B"),PorcenRet(BD6648,BH6648,BI6648),INDEX(PORCENTAJEBUSCAR,MATCH(BD6648,CódigoRET,0),4)*1),"")</f>
        <v/>
      </c>
      <c r="BG6648">
        <f t="shared" si="724"/>
        <v>0</v>
      </c>
      <c r="BO6648">
        <f t="shared" si="725"/>
        <v>0</v>
      </c>
      <c r="CC6648">
        <f t="shared" si="726"/>
        <v>0</v>
      </c>
      <c r="CD6648">
        <f t="shared" si="727"/>
        <v>0</v>
      </c>
      <c r="CG6648">
        <f ca="1">IFERROR(INDIRECT("IVA!X"&amp;MATCH(MID(COMPRAS!C6548,1,2)&amp;MID(COMPRAS!F6548,1,2)&amp;MID(COMPRAS!D6548,1,2),IVA!W:W,0)),"SIN COD.")</f>
        <v>0</v>
      </c>
      <c r="CH6648">
        <f ca="1">IFERROR(INDIRECT("IVA!Y"&amp;MATCH(MID(COMPRAS!C6548,1,2)&amp;MID(COMPRAS!F6548,1,2)&amp;MID(COMPRAS!D6548,1,2),IVA!W:W,0)),"SIN COD.")</f>
        <v>0</v>
      </c>
    </row>
    <row r="6649" spans="1:86" x14ac:dyDescent="0.25">
      <c r="A6649"/>
      <c r="B6649"/>
      <c r="D6649"/>
      <c r="AL6649">
        <f t="shared" si="721"/>
        <v>0</v>
      </c>
      <c r="AQ6649">
        <f t="shared" si="722"/>
        <v>0</v>
      </c>
      <c r="AR6649" t="str">
        <f>IFERROR(IF(OR(AP6649=338,AP6649=340,AP6649=341,AP6649=342,AP6649="342A",AP6649="342B"),PorcenRet(AP6649,AT6649,AU6649),INDEX(PORCENTAJEBUSCAR,MATCH(AP6649,CódigoRET,0),4)*1),"")</f>
        <v/>
      </c>
      <c r="AS6649">
        <f t="shared" si="723"/>
        <v>0</v>
      </c>
      <c r="BF6649" t="str">
        <f>IFERROR(IF(OR(BD6649=338,BD6649=340,BD6649=341,BD6649=342,BD6649="342A",BD6649="342B"),PorcenRet(BD6649,BH6649,BI6649),INDEX(PORCENTAJEBUSCAR,MATCH(BD6649,CódigoRET,0),4)*1),"")</f>
        <v/>
      </c>
      <c r="BG6649">
        <f t="shared" si="724"/>
        <v>0</v>
      </c>
      <c r="BO6649">
        <f t="shared" si="725"/>
        <v>0</v>
      </c>
      <c r="CC6649">
        <f t="shared" si="726"/>
        <v>0</v>
      </c>
      <c r="CD6649">
        <f t="shared" si="727"/>
        <v>0</v>
      </c>
      <c r="CG6649">
        <f ca="1">IFERROR(INDIRECT("IVA!X"&amp;MATCH(MID(COMPRAS!C6549,1,2)&amp;MID(COMPRAS!F6549,1,2)&amp;MID(COMPRAS!D6549,1,2),IVA!W:W,0)),"SIN COD.")</f>
        <v>0</v>
      </c>
      <c r="CH6649">
        <f ca="1">IFERROR(INDIRECT("IVA!Y"&amp;MATCH(MID(COMPRAS!C6549,1,2)&amp;MID(COMPRAS!F6549,1,2)&amp;MID(COMPRAS!D6549,1,2),IVA!W:W,0)),"SIN COD.")</f>
        <v>0</v>
      </c>
    </row>
    <row r="6650" spans="1:86" x14ac:dyDescent="0.25">
      <c r="A6650"/>
      <c r="B6650"/>
      <c r="D6650"/>
      <c r="AL6650">
        <f t="shared" si="721"/>
        <v>0</v>
      </c>
      <c r="AQ6650">
        <f t="shared" si="722"/>
        <v>0</v>
      </c>
      <c r="AR6650" t="str">
        <f>IFERROR(IF(OR(AP6650=338,AP6650=340,AP6650=341,AP6650=342,AP6650="342A",AP6650="342B"),PorcenRet(AP6650,AT6650,AU6650),INDEX(PORCENTAJEBUSCAR,MATCH(AP6650,CódigoRET,0),4)*1),"")</f>
        <v/>
      </c>
      <c r="AS6650">
        <f t="shared" si="723"/>
        <v>0</v>
      </c>
      <c r="BF6650" t="str">
        <f>IFERROR(IF(OR(BD6650=338,BD6650=340,BD6650=341,BD6650=342,BD6650="342A",BD6650="342B"),PorcenRet(BD6650,BH6650,BI6650),INDEX(PORCENTAJEBUSCAR,MATCH(BD6650,CódigoRET,0),4)*1),"")</f>
        <v/>
      </c>
      <c r="BG6650">
        <f t="shared" si="724"/>
        <v>0</v>
      </c>
      <c r="BO6650">
        <f t="shared" si="725"/>
        <v>0</v>
      </c>
      <c r="CC6650">
        <f t="shared" si="726"/>
        <v>0</v>
      </c>
      <c r="CD6650">
        <f t="shared" si="727"/>
        <v>0</v>
      </c>
      <c r="CG6650">
        <f ca="1">IFERROR(INDIRECT("IVA!X"&amp;MATCH(MID(COMPRAS!C6550,1,2)&amp;MID(COMPRAS!F6550,1,2)&amp;MID(COMPRAS!D6550,1,2),IVA!W:W,0)),"SIN COD.")</f>
        <v>0</v>
      </c>
      <c r="CH6650">
        <f ca="1">IFERROR(INDIRECT("IVA!Y"&amp;MATCH(MID(COMPRAS!C6550,1,2)&amp;MID(COMPRAS!F6550,1,2)&amp;MID(COMPRAS!D6550,1,2),IVA!W:W,0)),"SIN COD.")</f>
        <v>0</v>
      </c>
    </row>
    <row r="6651" spans="1:86" x14ac:dyDescent="0.25">
      <c r="A6651"/>
      <c r="B6651"/>
      <c r="D6651"/>
      <c r="AL6651">
        <f t="shared" si="721"/>
        <v>0</v>
      </c>
      <c r="AQ6651">
        <f t="shared" si="722"/>
        <v>0</v>
      </c>
      <c r="AR6651" t="str">
        <f>IFERROR(IF(OR(AP6651=338,AP6651=340,AP6651=341,AP6651=342,AP6651="342A",AP6651="342B"),PorcenRet(AP6651,AT6651,AU6651),INDEX(PORCENTAJEBUSCAR,MATCH(AP6651,CódigoRET,0),4)*1),"")</f>
        <v/>
      </c>
      <c r="AS6651">
        <f t="shared" si="723"/>
        <v>0</v>
      </c>
      <c r="BF6651" t="str">
        <f>IFERROR(IF(OR(BD6651=338,BD6651=340,BD6651=341,BD6651=342,BD6651="342A",BD6651="342B"),PorcenRet(BD6651,BH6651,BI6651),INDEX(PORCENTAJEBUSCAR,MATCH(BD6651,CódigoRET,0),4)*1),"")</f>
        <v/>
      </c>
      <c r="BG6651">
        <f t="shared" si="724"/>
        <v>0</v>
      </c>
      <c r="BO6651">
        <f t="shared" si="725"/>
        <v>0</v>
      </c>
      <c r="CC6651">
        <f t="shared" si="726"/>
        <v>0</v>
      </c>
      <c r="CD6651">
        <f t="shared" si="727"/>
        <v>0</v>
      </c>
      <c r="CG6651">
        <f ca="1">IFERROR(INDIRECT("IVA!X"&amp;MATCH(MID(COMPRAS!C6551,1,2)&amp;MID(COMPRAS!F6551,1,2)&amp;MID(COMPRAS!D6551,1,2),IVA!W:W,0)),"SIN COD.")</f>
        <v>0</v>
      </c>
      <c r="CH6651">
        <f ca="1">IFERROR(INDIRECT("IVA!Y"&amp;MATCH(MID(COMPRAS!C6551,1,2)&amp;MID(COMPRAS!F6551,1,2)&amp;MID(COMPRAS!D6551,1,2),IVA!W:W,0)),"SIN COD.")</f>
        <v>0</v>
      </c>
    </row>
    <row r="6652" spans="1:86" x14ac:dyDescent="0.25">
      <c r="A6652"/>
      <c r="B6652"/>
      <c r="D6652"/>
      <c r="AL6652">
        <f t="shared" si="721"/>
        <v>0</v>
      </c>
      <c r="AQ6652">
        <f t="shared" si="722"/>
        <v>0</v>
      </c>
      <c r="AR6652" t="str">
        <f>IFERROR(IF(OR(AP6652=338,AP6652=340,AP6652=341,AP6652=342,AP6652="342A",AP6652="342B"),PorcenRet(AP6652,AT6652,AU6652),INDEX(PORCENTAJEBUSCAR,MATCH(AP6652,CódigoRET,0),4)*1),"")</f>
        <v/>
      </c>
      <c r="AS6652">
        <f t="shared" si="723"/>
        <v>0</v>
      </c>
      <c r="BF6652" t="str">
        <f>IFERROR(IF(OR(BD6652=338,BD6652=340,BD6652=341,BD6652=342,BD6652="342A",BD6652="342B"),PorcenRet(BD6652,BH6652,BI6652),INDEX(PORCENTAJEBUSCAR,MATCH(BD6652,CódigoRET,0),4)*1),"")</f>
        <v/>
      </c>
      <c r="BG6652">
        <f t="shared" si="724"/>
        <v>0</v>
      </c>
      <c r="BO6652">
        <f t="shared" si="725"/>
        <v>0</v>
      </c>
      <c r="CC6652">
        <f t="shared" si="726"/>
        <v>0</v>
      </c>
      <c r="CD6652">
        <f t="shared" si="727"/>
        <v>0</v>
      </c>
      <c r="CG6652">
        <f ca="1">IFERROR(INDIRECT("IVA!X"&amp;MATCH(MID(COMPRAS!C6552,1,2)&amp;MID(COMPRAS!F6552,1,2)&amp;MID(COMPRAS!D6552,1,2),IVA!W:W,0)),"SIN COD.")</f>
        <v>0</v>
      </c>
      <c r="CH6652">
        <f ca="1">IFERROR(INDIRECT("IVA!Y"&amp;MATCH(MID(COMPRAS!C6552,1,2)&amp;MID(COMPRAS!F6552,1,2)&amp;MID(COMPRAS!D6552,1,2),IVA!W:W,0)),"SIN COD.")</f>
        <v>0</v>
      </c>
    </row>
    <row r="6653" spans="1:86" x14ac:dyDescent="0.25">
      <c r="A6653"/>
      <c r="B6653"/>
      <c r="D6653"/>
      <c r="AL6653">
        <f t="shared" si="721"/>
        <v>0</v>
      </c>
      <c r="AQ6653">
        <f t="shared" si="722"/>
        <v>0</v>
      </c>
      <c r="AR6653" t="str">
        <f>IFERROR(IF(OR(AP6653=338,AP6653=340,AP6653=341,AP6653=342,AP6653="342A",AP6653="342B"),PorcenRet(AP6653,AT6653,AU6653),INDEX(PORCENTAJEBUSCAR,MATCH(AP6653,CódigoRET,0),4)*1),"")</f>
        <v/>
      </c>
      <c r="AS6653">
        <f t="shared" si="723"/>
        <v>0</v>
      </c>
      <c r="BF6653" t="str">
        <f>IFERROR(IF(OR(BD6653=338,BD6653=340,BD6653=341,BD6653=342,BD6653="342A",BD6653="342B"),PorcenRet(BD6653,BH6653,BI6653),INDEX(PORCENTAJEBUSCAR,MATCH(BD6653,CódigoRET,0),4)*1),"")</f>
        <v/>
      </c>
      <c r="BG6653">
        <f t="shared" si="724"/>
        <v>0</v>
      </c>
      <c r="BO6653">
        <f t="shared" si="725"/>
        <v>0</v>
      </c>
      <c r="CC6653">
        <f t="shared" si="726"/>
        <v>0</v>
      </c>
      <c r="CD6653">
        <f t="shared" si="727"/>
        <v>0</v>
      </c>
      <c r="CG6653">
        <f ca="1">IFERROR(INDIRECT("IVA!X"&amp;MATCH(MID(COMPRAS!C6553,1,2)&amp;MID(COMPRAS!F6553,1,2)&amp;MID(COMPRAS!D6553,1,2),IVA!W:W,0)),"SIN COD.")</f>
        <v>0</v>
      </c>
      <c r="CH6653">
        <f ca="1">IFERROR(INDIRECT("IVA!Y"&amp;MATCH(MID(COMPRAS!C6553,1,2)&amp;MID(COMPRAS!F6553,1,2)&amp;MID(COMPRAS!D6553,1,2),IVA!W:W,0)),"SIN COD.")</f>
        <v>0</v>
      </c>
    </row>
    <row r="6654" spans="1:86" x14ac:dyDescent="0.25">
      <c r="A6654"/>
      <c r="B6654"/>
      <c r="D6654"/>
      <c r="AL6654">
        <f t="shared" si="721"/>
        <v>0</v>
      </c>
      <c r="AQ6654">
        <f t="shared" si="722"/>
        <v>0</v>
      </c>
      <c r="AR6654" t="str">
        <f>IFERROR(IF(OR(AP6654=338,AP6654=340,AP6654=341,AP6654=342,AP6654="342A",AP6654="342B"),PorcenRet(AP6654,AT6654,AU6654),INDEX(PORCENTAJEBUSCAR,MATCH(AP6654,CódigoRET,0),4)*1),"")</f>
        <v/>
      </c>
      <c r="AS6654">
        <f t="shared" si="723"/>
        <v>0</v>
      </c>
      <c r="BF6654" t="str">
        <f>IFERROR(IF(OR(BD6654=338,BD6654=340,BD6654=341,BD6654=342,BD6654="342A",BD6654="342B"),PorcenRet(BD6654,BH6654,BI6654),INDEX(PORCENTAJEBUSCAR,MATCH(BD6654,CódigoRET,0),4)*1),"")</f>
        <v/>
      </c>
      <c r="BG6654">
        <f t="shared" si="724"/>
        <v>0</v>
      </c>
      <c r="BO6654">
        <f t="shared" si="725"/>
        <v>0</v>
      </c>
      <c r="CC6654">
        <f t="shared" si="726"/>
        <v>0</v>
      </c>
      <c r="CD6654">
        <f t="shared" si="727"/>
        <v>0</v>
      </c>
      <c r="CG6654">
        <f ca="1">IFERROR(INDIRECT("IVA!X"&amp;MATCH(MID(COMPRAS!C6554,1,2)&amp;MID(COMPRAS!F6554,1,2)&amp;MID(COMPRAS!D6554,1,2),IVA!W:W,0)),"SIN COD.")</f>
        <v>0</v>
      </c>
      <c r="CH6654">
        <f ca="1">IFERROR(INDIRECT("IVA!Y"&amp;MATCH(MID(COMPRAS!C6554,1,2)&amp;MID(COMPRAS!F6554,1,2)&amp;MID(COMPRAS!D6554,1,2),IVA!W:W,0)),"SIN COD.")</f>
        <v>0</v>
      </c>
    </row>
    <row r="6655" spans="1:86" x14ac:dyDescent="0.25">
      <c r="A6655"/>
      <c r="B6655"/>
      <c r="D6655"/>
      <c r="AL6655">
        <f t="shared" si="721"/>
        <v>0</v>
      </c>
      <c r="AQ6655">
        <f t="shared" si="722"/>
        <v>0</v>
      </c>
      <c r="AR6655" t="str">
        <f>IFERROR(IF(OR(AP6655=338,AP6655=340,AP6655=341,AP6655=342,AP6655="342A",AP6655="342B"),PorcenRet(AP6655,AT6655,AU6655),INDEX(PORCENTAJEBUSCAR,MATCH(AP6655,CódigoRET,0),4)*1),"")</f>
        <v/>
      </c>
      <c r="AS6655">
        <f t="shared" si="723"/>
        <v>0</v>
      </c>
      <c r="BF6655" t="str">
        <f>IFERROR(IF(OR(BD6655=338,BD6655=340,BD6655=341,BD6655=342,BD6655="342A",BD6655="342B"),PorcenRet(BD6655,BH6655,BI6655),INDEX(PORCENTAJEBUSCAR,MATCH(BD6655,CódigoRET,0),4)*1),"")</f>
        <v/>
      </c>
      <c r="BG6655">
        <f t="shared" si="724"/>
        <v>0</v>
      </c>
      <c r="BO6655">
        <f t="shared" si="725"/>
        <v>0</v>
      </c>
      <c r="CC6655">
        <f t="shared" si="726"/>
        <v>0</v>
      </c>
      <c r="CD6655">
        <f t="shared" si="727"/>
        <v>0</v>
      </c>
      <c r="CG6655">
        <f ca="1">IFERROR(INDIRECT("IVA!X"&amp;MATCH(MID(COMPRAS!C6555,1,2)&amp;MID(COMPRAS!F6555,1,2)&amp;MID(COMPRAS!D6555,1,2),IVA!W:W,0)),"SIN COD.")</f>
        <v>0</v>
      </c>
      <c r="CH6655">
        <f ca="1">IFERROR(INDIRECT("IVA!Y"&amp;MATCH(MID(COMPRAS!C6555,1,2)&amp;MID(COMPRAS!F6555,1,2)&amp;MID(COMPRAS!D6555,1,2),IVA!W:W,0)),"SIN COD.")</f>
        <v>0</v>
      </c>
    </row>
    <row r="6656" spans="1:86" x14ac:dyDescent="0.25">
      <c r="A6656"/>
      <c r="B6656"/>
      <c r="D6656"/>
      <c r="AL6656">
        <f t="shared" si="721"/>
        <v>0</v>
      </c>
      <c r="AQ6656">
        <f t="shared" si="722"/>
        <v>0</v>
      </c>
      <c r="AR6656" t="str">
        <f>IFERROR(IF(OR(AP6656=338,AP6656=340,AP6656=341,AP6656=342,AP6656="342A",AP6656="342B"),PorcenRet(AP6656,AT6656,AU6656),INDEX(PORCENTAJEBUSCAR,MATCH(AP6656,CódigoRET,0),4)*1),"")</f>
        <v/>
      </c>
      <c r="AS6656">
        <f t="shared" si="723"/>
        <v>0</v>
      </c>
      <c r="BF6656" t="str">
        <f>IFERROR(IF(OR(BD6656=338,BD6656=340,BD6656=341,BD6656=342,BD6656="342A",BD6656="342B"),PorcenRet(BD6656,BH6656,BI6656),INDEX(PORCENTAJEBUSCAR,MATCH(BD6656,CódigoRET,0),4)*1),"")</f>
        <v/>
      </c>
      <c r="BG6656">
        <f t="shared" si="724"/>
        <v>0</v>
      </c>
      <c r="BO6656">
        <f t="shared" si="725"/>
        <v>0</v>
      </c>
      <c r="CC6656">
        <f t="shared" si="726"/>
        <v>0</v>
      </c>
      <c r="CD6656">
        <f t="shared" si="727"/>
        <v>0</v>
      </c>
      <c r="CG6656">
        <f ca="1">IFERROR(INDIRECT("IVA!X"&amp;MATCH(MID(COMPRAS!C6556,1,2)&amp;MID(COMPRAS!F6556,1,2)&amp;MID(COMPRAS!D6556,1,2),IVA!W:W,0)),"SIN COD.")</f>
        <v>0</v>
      </c>
      <c r="CH6656">
        <f ca="1">IFERROR(INDIRECT("IVA!Y"&amp;MATCH(MID(COMPRAS!C6556,1,2)&amp;MID(COMPRAS!F6556,1,2)&amp;MID(COMPRAS!D6556,1,2),IVA!W:W,0)),"SIN COD.")</f>
        <v>0</v>
      </c>
    </row>
    <row r="6657" spans="1:86" x14ac:dyDescent="0.25">
      <c r="A6657"/>
      <c r="B6657"/>
      <c r="D6657"/>
      <c r="AL6657">
        <f t="shared" si="721"/>
        <v>0</v>
      </c>
      <c r="AQ6657">
        <f t="shared" si="722"/>
        <v>0</v>
      </c>
      <c r="AR6657" t="str">
        <f>IFERROR(IF(OR(AP6657=338,AP6657=340,AP6657=341,AP6657=342,AP6657="342A",AP6657="342B"),PorcenRet(AP6657,AT6657,AU6657),INDEX(PORCENTAJEBUSCAR,MATCH(AP6657,CódigoRET,0),4)*1),"")</f>
        <v/>
      </c>
      <c r="AS6657">
        <f t="shared" si="723"/>
        <v>0</v>
      </c>
      <c r="BF6657" t="str">
        <f>IFERROR(IF(OR(BD6657=338,BD6657=340,BD6657=341,BD6657=342,BD6657="342A",BD6657="342B"),PorcenRet(BD6657,BH6657,BI6657),INDEX(PORCENTAJEBUSCAR,MATCH(BD6657,CódigoRET,0),4)*1),"")</f>
        <v/>
      </c>
      <c r="BG6657">
        <f t="shared" si="724"/>
        <v>0</v>
      </c>
      <c r="BO6657">
        <f t="shared" si="725"/>
        <v>0</v>
      </c>
      <c r="CC6657">
        <f t="shared" si="726"/>
        <v>0</v>
      </c>
      <c r="CD6657">
        <f t="shared" si="727"/>
        <v>0</v>
      </c>
      <c r="CG6657">
        <f ca="1">IFERROR(INDIRECT("IVA!X"&amp;MATCH(MID(COMPRAS!C6557,1,2)&amp;MID(COMPRAS!F6557,1,2)&amp;MID(COMPRAS!D6557,1,2),IVA!W:W,0)),"SIN COD.")</f>
        <v>0</v>
      </c>
      <c r="CH6657">
        <f ca="1">IFERROR(INDIRECT("IVA!Y"&amp;MATCH(MID(COMPRAS!C6557,1,2)&amp;MID(COMPRAS!F6557,1,2)&amp;MID(COMPRAS!D6557,1,2),IVA!W:W,0)),"SIN COD.")</f>
        <v>0</v>
      </c>
    </row>
    <row r="6658" spans="1:86" x14ac:dyDescent="0.25">
      <c r="A6658"/>
      <c r="B6658"/>
      <c r="D6658"/>
      <c r="AL6658">
        <f t="shared" ref="AL6658:AL6721" si="728">O6658+P6658+Q6658+R6658+S6658+T6658+U6658+V6658</f>
        <v>0</v>
      </c>
      <c r="AQ6658">
        <f t="shared" ref="AQ6658:AQ6721" si="729">+P6658+Q6658+R6658+S6658-BE6658-BQ6658-BW6658+O6658</f>
        <v>0</v>
      </c>
      <c r="AR6658" t="str">
        <f>IFERROR(IF(OR(AP6658=338,AP6658=340,AP6658=341,AP6658=342,AP6658="342A",AP6658="342B"),PorcenRet(AP6658,AT6658,AU6658),INDEX(PORCENTAJEBUSCAR,MATCH(AP6658,CódigoRET,0),4)*1),"")</f>
        <v/>
      </c>
      <c r="AS6658">
        <f t="shared" ref="AS6658:AS6721" si="730">ROUND(IF(AP6658="",0,AQ6658*(AR6658/100)),2)</f>
        <v>0</v>
      </c>
      <c r="BF6658" t="str">
        <f>IFERROR(IF(OR(BD6658=338,BD6658=340,BD6658=341,BD6658=342,BD6658="342A",BD6658="342B"),PorcenRet(BD6658,BH6658,BI6658),INDEX(PORCENTAJEBUSCAR,MATCH(BD6658,CódigoRET,0),4)*1),"")</f>
        <v/>
      </c>
      <c r="BG6658">
        <f t="shared" ref="BG6658:BG6721" si="731">ROUND(IF(BD6658="",0,BE6658*(BF6658/100)),2)</f>
        <v>0</v>
      </c>
      <c r="BO6658">
        <f t="shared" ref="BO6658:BO6721" si="732">IF(MID(F6658,1,2)="41",SUM(O6658:S6658),0)</f>
        <v>0</v>
      </c>
      <c r="CC6658">
        <f t="shared" ref="CC6658:CC6721" si="733">O6658+P6658+Q6658+R6658+S6658</f>
        <v>0</v>
      </c>
      <c r="CD6658">
        <f t="shared" ref="CD6658:CD6721" si="734">T6658+U6658</f>
        <v>0</v>
      </c>
      <c r="CG6658">
        <f ca="1">IFERROR(INDIRECT("IVA!X"&amp;MATCH(MID(COMPRAS!C6558,1,2)&amp;MID(COMPRAS!F6558,1,2)&amp;MID(COMPRAS!D6558,1,2),IVA!W:W,0)),"SIN COD.")</f>
        <v>0</v>
      </c>
      <c r="CH6658">
        <f ca="1">IFERROR(INDIRECT("IVA!Y"&amp;MATCH(MID(COMPRAS!C6558,1,2)&amp;MID(COMPRAS!F6558,1,2)&amp;MID(COMPRAS!D6558,1,2),IVA!W:W,0)),"SIN COD.")</f>
        <v>0</v>
      </c>
    </row>
    <row r="6659" spans="1:86" x14ac:dyDescent="0.25">
      <c r="A6659"/>
      <c r="B6659"/>
      <c r="D6659"/>
      <c r="AL6659">
        <f t="shared" si="728"/>
        <v>0</v>
      </c>
      <c r="AQ6659">
        <f t="shared" si="729"/>
        <v>0</v>
      </c>
      <c r="AR6659" t="str">
        <f>IFERROR(IF(OR(AP6659=338,AP6659=340,AP6659=341,AP6659=342,AP6659="342A",AP6659="342B"),PorcenRet(AP6659,AT6659,AU6659),INDEX(PORCENTAJEBUSCAR,MATCH(AP6659,CódigoRET,0),4)*1),"")</f>
        <v/>
      </c>
      <c r="AS6659">
        <f t="shared" si="730"/>
        <v>0</v>
      </c>
      <c r="BF6659" t="str">
        <f>IFERROR(IF(OR(BD6659=338,BD6659=340,BD6659=341,BD6659=342,BD6659="342A",BD6659="342B"),PorcenRet(BD6659,BH6659,BI6659),INDEX(PORCENTAJEBUSCAR,MATCH(BD6659,CódigoRET,0),4)*1),"")</f>
        <v/>
      </c>
      <c r="BG6659">
        <f t="shared" si="731"/>
        <v>0</v>
      </c>
      <c r="BO6659">
        <f t="shared" si="732"/>
        <v>0</v>
      </c>
      <c r="CC6659">
        <f t="shared" si="733"/>
        <v>0</v>
      </c>
      <c r="CD6659">
        <f t="shared" si="734"/>
        <v>0</v>
      </c>
      <c r="CG6659">
        <f ca="1">IFERROR(INDIRECT("IVA!X"&amp;MATCH(MID(COMPRAS!C6559,1,2)&amp;MID(COMPRAS!F6559,1,2)&amp;MID(COMPRAS!D6559,1,2),IVA!W:W,0)),"SIN COD.")</f>
        <v>0</v>
      </c>
      <c r="CH6659">
        <f ca="1">IFERROR(INDIRECT("IVA!Y"&amp;MATCH(MID(COMPRAS!C6559,1,2)&amp;MID(COMPRAS!F6559,1,2)&amp;MID(COMPRAS!D6559,1,2),IVA!W:W,0)),"SIN COD.")</f>
        <v>0</v>
      </c>
    </row>
    <row r="6660" spans="1:86" x14ac:dyDescent="0.25">
      <c r="A6660"/>
      <c r="B6660"/>
      <c r="D6660"/>
      <c r="AL6660">
        <f t="shared" si="728"/>
        <v>0</v>
      </c>
      <c r="AQ6660">
        <f t="shared" si="729"/>
        <v>0</v>
      </c>
      <c r="AR6660" t="str">
        <f>IFERROR(IF(OR(AP6660=338,AP6660=340,AP6660=341,AP6660=342,AP6660="342A",AP6660="342B"),PorcenRet(AP6660,AT6660,AU6660),INDEX(PORCENTAJEBUSCAR,MATCH(AP6660,CódigoRET,0),4)*1),"")</f>
        <v/>
      </c>
      <c r="AS6660">
        <f t="shared" si="730"/>
        <v>0</v>
      </c>
      <c r="BF6660" t="str">
        <f>IFERROR(IF(OR(BD6660=338,BD6660=340,BD6660=341,BD6660=342,BD6660="342A",BD6660="342B"),PorcenRet(BD6660,BH6660,BI6660),INDEX(PORCENTAJEBUSCAR,MATCH(BD6660,CódigoRET,0),4)*1),"")</f>
        <v/>
      </c>
      <c r="BG6660">
        <f t="shared" si="731"/>
        <v>0</v>
      </c>
      <c r="BO6660">
        <f t="shared" si="732"/>
        <v>0</v>
      </c>
      <c r="CC6660">
        <f t="shared" si="733"/>
        <v>0</v>
      </c>
      <c r="CD6660">
        <f t="shared" si="734"/>
        <v>0</v>
      </c>
      <c r="CG6660">
        <f ca="1">IFERROR(INDIRECT("IVA!X"&amp;MATCH(MID(COMPRAS!C6560,1,2)&amp;MID(COMPRAS!F6560,1,2)&amp;MID(COMPRAS!D6560,1,2),IVA!W:W,0)),"SIN COD.")</f>
        <v>0</v>
      </c>
      <c r="CH6660">
        <f ca="1">IFERROR(INDIRECT("IVA!Y"&amp;MATCH(MID(COMPRAS!C6560,1,2)&amp;MID(COMPRAS!F6560,1,2)&amp;MID(COMPRAS!D6560,1,2),IVA!W:W,0)),"SIN COD.")</f>
        <v>0</v>
      </c>
    </row>
    <row r="6661" spans="1:86" x14ac:dyDescent="0.25">
      <c r="A6661"/>
      <c r="B6661"/>
      <c r="D6661"/>
      <c r="AL6661">
        <f t="shared" si="728"/>
        <v>0</v>
      </c>
      <c r="AQ6661">
        <f t="shared" si="729"/>
        <v>0</v>
      </c>
      <c r="AR6661" t="str">
        <f>IFERROR(IF(OR(AP6661=338,AP6661=340,AP6661=341,AP6661=342,AP6661="342A",AP6661="342B"),PorcenRet(AP6661,AT6661,AU6661),INDEX(PORCENTAJEBUSCAR,MATCH(AP6661,CódigoRET,0),4)*1),"")</f>
        <v/>
      </c>
      <c r="AS6661">
        <f t="shared" si="730"/>
        <v>0</v>
      </c>
      <c r="BF6661" t="str">
        <f>IFERROR(IF(OR(BD6661=338,BD6661=340,BD6661=341,BD6661=342,BD6661="342A",BD6661="342B"),PorcenRet(BD6661,BH6661,BI6661),INDEX(PORCENTAJEBUSCAR,MATCH(BD6661,CódigoRET,0),4)*1),"")</f>
        <v/>
      </c>
      <c r="BG6661">
        <f t="shared" si="731"/>
        <v>0</v>
      </c>
      <c r="BO6661">
        <f t="shared" si="732"/>
        <v>0</v>
      </c>
      <c r="CC6661">
        <f t="shared" si="733"/>
        <v>0</v>
      </c>
      <c r="CD6661">
        <f t="shared" si="734"/>
        <v>0</v>
      </c>
      <c r="CG6661">
        <f ca="1">IFERROR(INDIRECT("IVA!X"&amp;MATCH(MID(COMPRAS!C6561,1,2)&amp;MID(COMPRAS!F6561,1,2)&amp;MID(COMPRAS!D6561,1,2),IVA!W:W,0)),"SIN COD.")</f>
        <v>0</v>
      </c>
      <c r="CH6661">
        <f ca="1">IFERROR(INDIRECT("IVA!Y"&amp;MATCH(MID(COMPRAS!C6561,1,2)&amp;MID(COMPRAS!F6561,1,2)&amp;MID(COMPRAS!D6561,1,2),IVA!W:W,0)),"SIN COD.")</f>
        <v>0</v>
      </c>
    </row>
    <row r="6662" spans="1:86" x14ac:dyDescent="0.25">
      <c r="A6662"/>
      <c r="B6662"/>
      <c r="D6662"/>
      <c r="AL6662">
        <f t="shared" si="728"/>
        <v>0</v>
      </c>
      <c r="AQ6662">
        <f t="shared" si="729"/>
        <v>0</v>
      </c>
      <c r="AR6662" t="str">
        <f>IFERROR(IF(OR(AP6662=338,AP6662=340,AP6662=341,AP6662=342,AP6662="342A",AP6662="342B"),PorcenRet(AP6662,AT6662,AU6662),INDEX(PORCENTAJEBUSCAR,MATCH(AP6662,CódigoRET,0),4)*1),"")</f>
        <v/>
      </c>
      <c r="AS6662">
        <f t="shared" si="730"/>
        <v>0</v>
      </c>
      <c r="BF6662" t="str">
        <f>IFERROR(IF(OR(BD6662=338,BD6662=340,BD6662=341,BD6662=342,BD6662="342A",BD6662="342B"),PorcenRet(BD6662,BH6662,BI6662),INDEX(PORCENTAJEBUSCAR,MATCH(BD6662,CódigoRET,0),4)*1),"")</f>
        <v/>
      </c>
      <c r="BG6662">
        <f t="shared" si="731"/>
        <v>0</v>
      </c>
      <c r="BO6662">
        <f t="shared" si="732"/>
        <v>0</v>
      </c>
      <c r="CC6662">
        <f t="shared" si="733"/>
        <v>0</v>
      </c>
      <c r="CD6662">
        <f t="shared" si="734"/>
        <v>0</v>
      </c>
      <c r="CG6662">
        <f ca="1">IFERROR(INDIRECT("IVA!X"&amp;MATCH(MID(COMPRAS!C6562,1,2)&amp;MID(COMPRAS!F6562,1,2)&amp;MID(COMPRAS!D6562,1,2),IVA!W:W,0)),"SIN COD.")</f>
        <v>0</v>
      </c>
      <c r="CH6662">
        <f ca="1">IFERROR(INDIRECT("IVA!Y"&amp;MATCH(MID(COMPRAS!C6562,1,2)&amp;MID(COMPRAS!F6562,1,2)&amp;MID(COMPRAS!D6562,1,2),IVA!W:W,0)),"SIN COD.")</f>
        <v>0</v>
      </c>
    </row>
    <row r="6663" spans="1:86" x14ac:dyDescent="0.25">
      <c r="A6663"/>
      <c r="B6663"/>
      <c r="D6663"/>
      <c r="AL6663">
        <f t="shared" si="728"/>
        <v>0</v>
      </c>
      <c r="AQ6663">
        <f t="shared" si="729"/>
        <v>0</v>
      </c>
      <c r="AR6663" t="str">
        <f>IFERROR(IF(OR(AP6663=338,AP6663=340,AP6663=341,AP6663=342,AP6663="342A",AP6663="342B"),PorcenRet(AP6663,AT6663,AU6663),INDEX(PORCENTAJEBUSCAR,MATCH(AP6663,CódigoRET,0),4)*1),"")</f>
        <v/>
      </c>
      <c r="AS6663">
        <f t="shared" si="730"/>
        <v>0</v>
      </c>
      <c r="BF6663" t="str">
        <f>IFERROR(IF(OR(BD6663=338,BD6663=340,BD6663=341,BD6663=342,BD6663="342A",BD6663="342B"),PorcenRet(BD6663,BH6663,BI6663),INDEX(PORCENTAJEBUSCAR,MATCH(BD6663,CódigoRET,0),4)*1),"")</f>
        <v/>
      </c>
      <c r="BG6663">
        <f t="shared" si="731"/>
        <v>0</v>
      </c>
      <c r="BO6663">
        <f t="shared" si="732"/>
        <v>0</v>
      </c>
      <c r="CC6663">
        <f t="shared" si="733"/>
        <v>0</v>
      </c>
      <c r="CD6663">
        <f t="shared" si="734"/>
        <v>0</v>
      </c>
      <c r="CG6663">
        <f ca="1">IFERROR(INDIRECT("IVA!X"&amp;MATCH(MID(COMPRAS!C6563,1,2)&amp;MID(COMPRAS!F6563,1,2)&amp;MID(COMPRAS!D6563,1,2),IVA!W:W,0)),"SIN COD.")</f>
        <v>0</v>
      </c>
      <c r="CH6663">
        <f ca="1">IFERROR(INDIRECT("IVA!Y"&amp;MATCH(MID(COMPRAS!C6563,1,2)&amp;MID(COMPRAS!F6563,1,2)&amp;MID(COMPRAS!D6563,1,2),IVA!W:W,0)),"SIN COD.")</f>
        <v>0</v>
      </c>
    </row>
    <row r="6664" spans="1:86" x14ac:dyDescent="0.25">
      <c r="A6664"/>
      <c r="B6664"/>
      <c r="D6664"/>
      <c r="AL6664">
        <f t="shared" si="728"/>
        <v>0</v>
      </c>
      <c r="AQ6664">
        <f t="shared" si="729"/>
        <v>0</v>
      </c>
      <c r="AR6664" t="str">
        <f>IFERROR(IF(OR(AP6664=338,AP6664=340,AP6664=341,AP6664=342,AP6664="342A",AP6664="342B"),PorcenRet(AP6664,AT6664,AU6664),INDEX(PORCENTAJEBUSCAR,MATCH(AP6664,CódigoRET,0),4)*1),"")</f>
        <v/>
      </c>
      <c r="AS6664">
        <f t="shared" si="730"/>
        <v>0</v>
      </c>
      <c r="BF6664" t="str">
        <f>IFERROR(IF(OR(BD6664=338,BD6664=340,BD6664=341,BD6664=342,BD6664="342A",BD6664="342B"),PorcenRet(BD6664,BH6664,BI6664),INDEX(PORCENTAJEBUSCAR,MATCH(BD6664,CódigoRET,0),4)*1),"")</f>
        <v/>
      </c>
      <c r="BG6664">
        <f t="shared" si="731"/>
        <v>0</v>
      </c>
      <c r="BO6664">
        <f t="shared" si="732"/>
        <v>0</v>
      </c>
      <c r="CC6664">
        <f t="shared" si="733"/>
        <v>0</v>
      </c>
      <c r="CD6664">
        <f t="shared" si="734"/>
        <v>0</v>
      </c>
      <c r="CG6664">
        <f ca="1">IFERROR(INDIRECT("IVA!X"&amp;MATCH(MID(COMPRAS!C6564,1,2)&amp;MID(COMPRAS!F6564,1,2)&amp;MID(COMPRAS!D6564,1,2),IVA!W:W,0)),"SIN COD.")</f>
        <v>0</v>
      </c>
      <c r="CH6664">
        <f ca="1">IFERROR(INDIRECT("IVA!Y"&amp;MATCH(MID(COMPRAS!C6564,1,2)&amp;MID(COMPRAS!F6564,1,2)&amp;MID(COMPRAS!D6564,1,2),IVA!W:W,0)),"SIN COD.")</f>
        <v>0</v>
      </c>
    </row>
    <row r="6665" spans="1:86" x14ac:dyDescent="0.25">
      <c r="A6665"/>
      <c r="B6665"/>
      <c r="D6665"/>
      <c r="AL6665">
        <f t="shared" si="728"/>
        <v>0</v>
      </c>
      <c r="AQ6665">
        <f t="shared" si="729"/>
        <v>0</v>
      </c>
      <c r="AR6665" t="str">
        <f>IFERROR(IF(OR(AP6665=338,AP6665=340,AP6665=341,AP6665=342,AP6665="342A",AP6665="342B"),PorcenRet(AP6665,AT6665,AU6665),INDEX(PORCENTAJEBUSCAR,MATCH(AP6665,CódigoRET,0),4)*1),"")</f>
        <v/>
      </c>
      <c r="AS6665">
        <f t="shared" si="730"/>
        <v>0</v>
      </c>
      <c r="BF6665" t="str">
        <f>IFERROR(IF(OR(BD6665=338,BD6665=340,BD6665=341,BD6665=342,BD6665="342A",BD6665="342B"),PorcenRet(BD6665,BH6665,BI6665),INDEX(PORCENTAJEBUSCAR,MATCH(BD6665,CódigoRET,0),4)*1),"")</f>
        <v/>
      </c>
      <c r="BG6665">
        <f t="shared" si="731"/>
        <v>0</v>
      </c>
      <c r="BO6665">
        <f t="shared" si="732"/>
        <v>0</v>
      </c>
      <c r="CC6665">
        <f t="shared" si="733"/>
        <v>0</v>
      </c>
      <c r="CD6665">
        <f t="shared" si="734"/>
        <v>0</v>
      </c>
      <c r="CG6665">
        <f ca="1">IFERROR(INDIRECT("IVA!X"&amp;MATCH(MID(COMPRAS!C6565,1,2)&amp;MID(COMPRAS!F6565,1,2)&amp;MID(COMPRAS!D6565,1,2),IVA!W:W,0)),"SIN COD.")</f>
        <v>0</v>
      </c>
      <c r="CH6665">
        <f ca="1">IFERROR(INDIRECT("IVA!Y"&amp;MATCH(MID(COMPRAS!C6565,1,2)&amp;MID(COMPRAS!F6565,1,2)&amp;MID(COMPRAS!D6565,1,2),IVA!W:W,0)),"SIN COD.")</f>
        <v>0</v>
      </c>
    </row>
    <row r="6666" spans="1:86" x14ac:dyDescent="0.25">
      <c r="A6666"/>
      <c r="B6666"/>
      <c r="D6666"/>
      <c r="AL6666">
        <f t="shared" si="728"/>
        <v>0</v>
      </c>
      <c r="AQ6666">
        <f t="shared" si="729"/>
        <v>0</v>
      </c>
      <c r="AR6666" t="str">
        <f>IFERROR(IF(OR(AP6666=338,AP6666=340,AP6666=341,AP6666=342,AP6666="342A",AP6666="342B"),PorcenRet(AP6666,AT6666,AU6666),INDEX(PORCENTAJEBUSCAR,MATCH(AP6666,CódigoRET,0),4)*1),"")</f>
        <v/>
      </c>
      <c r="AS6666">
        <f t="shared" si="730"/>
        <v>0</v>
      </c>
      <c r="BF6666" t="str">
        <f>IFERROR(IF(OR(BD6666=338,BD6666=340,BD6666=341,BD6666=342,BD6666="342A",BD6666="342B"),PorcenRet(BD6666,BH6666,BI6666),INDEX(PORCENTAJEBUSCAR,MATCH(BD6666,CódigoRET,0),4)*1),"")</f>
        <v/>
      </c>
      <c r="BG6666">
        <f t="shared" si="731"/>
        <v>0</v>
      </c>
      <c r="BO6666">
        <f t="shared" si="732"/>
        <v>0</v>
      </c>
      <c r="CC6666">
        <f t="shared" si="733"/>
        <v>0</v>
      </c>
      <c r="CD6666">
        <f t="shared" si="734"/>
        <v>0</v>
      </c>
      <c r="CG6666">
        <f ca="1">IFERROR(INDIRECT("IVA!X"&amp;MATCH(MID(COMPRAS!C6566,1,2)&amp;MID(COMPRAS!F6566,1,2)&amp;MID(COMPRAS!D6566,1,2),IVA!W:W,0)),"SIN COD.")</f>
        <v>0</v>
      </c>
      <c r="CH6666">
        <f ca="1">IFERROR(INDIRECT("IVA!Y"&amp;MATCH(MID(COMPRAS!C6566,1,2)&amp;MID(COMPRAS!F6566,1,2)&amp;MID(COMPRAS!D6566,1,2),IVA!W:W,0)),"SIN COD.")</f>
        <v>0</v>
      </c>
    </row>
    <row r="6667" spans="1:86" x14ac:dyDescent="0.25">
      <c r="A6667"/>
      <c r="B6667"/>
      <c r="D6667"/>
      <c r="AL6667">
        <f t="shared" si="728"/>
        <v>0</v>
      </c>
      <c r="AQ6667">
        <f t="shared" si="729"/>
        <v>0</v>
      </c>
      <c r="AR6667" t="str">
        <f>IFERROR(IF(OR(AP6667=338,AP6667=340,AP6667=341,AP6667=342,AP6667="342A",AP6667="342B"),PorcenRet(AP6667,AT6667,AU6667),INDEX(PORCENTAJEBUSCAR,MATCH(AP6667,CódigoRET,0),4)*1),"")</f>
        <v/>
      </c>
      <c r="AS6667">
        <f t="shared" si="730"/>
        <v>0</v>
      </c>
      <c r="BF6667" t="str">
        <f>IFERROR(IF(OR(BD6667=338,BD6667=340,BD6667=341,BD6667=342,BD6667="342A",BD6667="342B"),PorcenRet(BD6667,BH6667,BI6667),INDEX(PORCENTAJEBUSCAR,MATCH(BD6667,CódigoRET,0),4)*1),"")</f>
        <v/>
      </c>
      <c r="BG6667">
        <f t="shared" si="731"/>
        <v>0</v>
      </c>
      <c r="BO6667">
        <f t="shared" si="732"/>
        <v>0</v>
      </c>
      <c r="CC6667">
        <f t="shared" si="733"/>
        <v>0</v>
      </c>
      <c r="CD6667">
        <f t="shared" si="734"/>
        <v>0</v>
      </c>
      <c r="CG6667">
        <f ca="1">IFERROR(INDIRECT("IVA!X"&amp;MATCH(MID(COMPRAS!C6567,1,2)&amp;MID(COMPRAS!F6567,1,2)&amp;MID(COMPRAS!D6567,1,2),IVA!W:W,0)),"SIN COD.")</f>
        <v>0</v>
      </c>
      <c r="CH6667">
        <f ca="1">IFERROR(INDIRECT("IVA!Y"&amp;MATCH(MID(COMPRAS!C6567,1,2)&amp;MID(COMPRAS!F6567,1,2)&amp;MID(COMPRAS!D6567,1,2),IVA!W:W,0)),"SIN COD.")</f>
        <v>0</v>
      </c>
    </row>
    <row r="6668" spans="1:86" x14ac:dyDescent="0.25">
      <c r="A6668"/>
      <c r="B6668"/>
      <c r="D6668"/>
      <c r="AL6668">
        <f t="shared" si="728"/>
        <v>0</v>
      </c>
      <c r="AQ6668">
        <f t="shared" si="729"/>
        <v>0</v>
      </c>
      <c r="AR6668" t="str">
        <f>IFERROR(IF(OR(AP6668=338,AP6668=340,AP6668=341,AP6668=342,AP6668="342A",AP6668="342B"),PorcenRet(AP6668,AT6668,AU6668),INDEX(PORCENTAJEBUSCAR,MATCH(AP6668,CódigoRET,0),4)*1),"")</f>
        <v/>
      </c>
      <c r="AS6668">
        <f t="shared" si="730"/>
        <v>0</v>
      </c>
      <c r="BF6668" t="str">
        <f>IFERROR(IF(OR(BD6668=338,BD6668=340,BD6668=341,BD6668=342,BD6668="342A",BD6668="342B"),PorcenRet(BD6668,BH6668,BI6668),INDEX(PORCENTAJEBUSCAR,MATCH(BD6668,CódigoRET,0),4)*1),"")</f>
        <v/>
      </c>
      <c r="BG6668">
        <f t="shared" si="731"/>
        <v>0</v>
      </c>
      <c r="BO6668">
        <f t="shared" si="732"/>
        <v>0</v>
      </c>
      <c r="CC6668">
        <f t="shared" si="733"/>
        <v>0</v>
      </c>
      <c r="CD6668">
        <f t="shared" si="734"/>
        <v>0</v>
      </c>
      <c r="CG6668">
        <f ca="1">IFERROR(INDIRECT("IVA!X"&amp;MATCH(MID(COMPRAS!C6568,1,2)&amp;MID(COMPRAS!F6568,1,2)&amp;MID(COMPRAS!D6568,1,2),IVA!W:W,0)),"SIN COD.")</f>
        <v>0</v>
      </c>
      <c r="CH6668">
        <f ca="1">IFERROR(INDIRECT("IVA!Y"&amp;MATCH(MID(COMPRAS!C6568,1,2)&amp;MID(COMPRAS!F6568,1,2)&amp;MID(COMPRAS!D6568,1,2),IVA!W:W,0)),"SIN COD.")</f>
        <v>0</v>
      </c>
    </row>
    <row r="6669" spans="1:86" x14ac:dyDescent="0.25">
      <c r="A6669"/>
      <c r="B6669"/>
      <c r="D6669"/>
      <c r="AL6669">
        <f t="shared" si="728"/>
        <v>0</v>
      </c>
      <c r="AQ6669">
        <f t="shared" si="729"/>
        <v>0</v>
      </c>
      <c r="AR6669" t="str">
        <f>IFERROR(IF(OR(AP6669=338,AP6669=340,AP6669=341,AP6669=342,AP6669="342A",AP6669="342B"),PorcenRet(AP6669,AT6669,AU6669),INDEX(PORCENTAJEBUSCAR,MATCH(AP6669,CódigoRET,0),4)*1),"")</f>
        <v/>
      </c>
      <c r="AS6669">
        <f t="shared" si="730"/>
        <v>0</v>
      </c>
      <c r="BF6669" t="str">
        <f>IFERROR(IF(OR(BD6669=338,BD6669=340,BD6669=341,BD6669=342,BD6669="342A",BD6669="342B"),PorcenRet(BD6669,BH6669,BI6669),INDEX(PORCENTAJEBUSCAR,MATCH(BD6669,CódigoRET,0),4)*1),"")</f>
        <v/>
      </c>
      <c r="BG6669">
        <f t="shared" si="731"/>
        <v>0</v>
      </c>
      <c r="BO6669">
        <f t="shared" si="732"/>
        <v>0</v>
      </c>
      <c r="CC6669">
        <f t="shared" si="733"/>
        <v>0</v>
      </c>
      <c r="CD6669">
        <f t="shared" si="734"/>
        <v>0</v>
      </c>
      <c r="CG6669">
        <f ca="1">IFERROR(INDIRECT("IVA!X"&amp;MATCH(MID(COMPRAS!C6569,1,2)&amp;MID(COMPRAS!F6569,1,2)&amp;MID(COMPRAS!D6569,1,2),IVA!W:W,0)),"SIN COD.")</f>
        <v>0</v>
      </c>
      <c r="CH6669">
        <f ca="1">IFERROR(INDIRECT("IVA!Y"&amp;MATCH(MID(COMPRAS!C6569,1,2)&amp;MID(COMPRAS!F6569,1,2)&amp;MID(COMPRAS!D6569,1,2),IVA!W:W,0)),"SIN COD.")</f>
        <v>0</v>
      </c>
    </row>
    <row r="6670" spans="1:86" x14ac:dyDescent="0.25">
      <c r="A6670"/>
      <c r="B6670"/>
      <c r="D6670"/>
      <c r="AL6670">
        <f t="shared" si="728"/>
        <v>0</v>
      </c>
      <c r="AQ6670">
        <f t="shared" si="729"/>
        <v>0</v>
      </c>
      <c r="AR6670" t="str">
        <f>IFERROR(IF(OR(AP6670=338,AP6670=340,AP6670=341,AP6670=342,AP6670="342A",AP6670="342B"),PorcenRet(AP6670,AT6670,AU6670),INDEX(PORCENTAJEBUSCAR,MATCH(AP6670,CódigoRET,0),4)*1),"")</f>
        <v/>
      </c>
      <c r="AS6670">
        <f t="shared" si="730"/>
        <v>0</v>
      </c>
      <c r="BF6670" t="str">
        <f>IFERROR(IF(OR(BD6670=338,BD6670=340,BD6670=341,BD6670=342,BD6670="342A",BD6670="342B"),PorcenRet(BD6670,BH6670,BI6670),INDEX(PORCENTAJEBUSCAR,MATCH(BD6670,CódigoRET,0),4)*1),"")</f>
        <v/>
      </c>
      <c r="BG6670">
        <f t="shared" si="731"/>
        <v>0</v>
      </c>
      <c r="BO6670">
        <f t="shared" si="732"/>
        <v>0</v>
      </c>
      <c r="CC6670">
        <f t="shared" si="733"/>
        <v>0</v>
      </c>
      <c r="CD6670">
        <f t="shared" si="734"/>
        <v>0</v>
      </c>
      <c r="CG6670">
        <f ca="1">IFERROR(INDIRECT("IVA!X"&amp;MATCH(MID(COMPRAS!C6570,1,2)&amp;MID(COMPRAS!F6570,1,2)&amp;MID(COMPRAS!D6570,1,2),IVA!W:W,0)),"SIN COD.")</f>
        <v>0</v>
      </c>
      <c r="CH6670">
        <f ca="1">IFERROR(INDIRECT("IVA!Y"&amp;MATCH(MID(COMPRAS!C6570,1,2)&amp;MID(COMPRAS!F6570,1,2)&amp;MID(COMPRAS!D6570,1,2),IVA!W:W,0)),"SIN COD.")</f>
        <v>0</v>
      </c>
    </row>
    <row r="6671" spans="1:86" x14ac:dyDescent="0.25">
      <c r="A6671"/>
      <c r="B6671"/>
      <c r="D6671"/>
      <c r="AL6671">
        <f t="shared" si="728"/>
        <v>0</v>
      </c>
      <c r="AQ6671">
        <f t="shared" si="729"/>
        <v>0</v>
      </c>
      <c r="AR6671" t="str">
        <f>IFERROR(IF(OR(AP6671=338,AP6671=340,AP6671=341,AP6671=342,AP6671="342A",AP6671="342B"),PorcenRet(AP6671,AT6671,AU6671),INDEX(PORCENTAJEBUSCAR,MATCH(AP6671,CódigoRET,0),4)*1),"")</f>
        <v/>
      </c>
      <c r="AS6671">
        <f t="shared" si="730"/>
        <v>0</v>
      </c>
      <c r="BF6671" t="str">
        <f>IFERROR(IF(OR(BD6671=338,BD6671=340,BD6671=341,BD6671=342,BD6671="342A",BD6671="342B"),PorcenRet(BD6671,BH6671,BI6671),INDEX(PORCENTAJEBUSCAR,MATCH(BD6671,CódigoRET,0),4)*1),"")</f>
        <v/>
      </c>
      <c r="BG6671">
        <f t="shared" si="731"/>
        <v>0</v>
      </c>
      <c r="BO6671">
        <f t="shared" si="732"/>
        <v>0</v>
      </c>
      <c r="CC6671">
        <f t="shared" si="733"/>
        <v>0</v>
      </c>
      <c r="CD6671">
        <f t="shared" si="734"/>
        <v>0</v>
      </c>
      <c r="CG6671">
        <f ca="1">IFERROR(INDIRECT("IVA!X"&amp;MATCH(MID(COMPRAS!C6571,1,2)&amp;MID(COMPRAS!F6571,1,2)&amp;MID(COMPRAS!D6571,1,2),IVA!W:W,0)),"SIN COD.")</f>
        <v>0</v>
      </c>
      <c r="CH6671">
        <f ca="1">IFERROR(INDIRECT("IVA!Y"&amp;MATCH(MID(COMPRAS!C6571,1,2)&amp;MID(COMPRAS!F6571,1,2)&amp;MID(COMPRAS!D6571,1,2),IVA!W:W,0)),"SIN COD.")</f>
        <v>0</v>
      </c>
    </row>
    <row r="6672" spans="1:86" x14ac:dyDescent="0.25">
      <c r="A6672"/>
      <c r="B6672"/>
      <c r="D6672"/>
      <c r="AL6672">
        <f t="shared" si="728"/>
        <v>0</v>
      </c>
      <c r="AQ6672">
        <f t="shared" si="729"/>
        <v>0</v>
      </c>
      <c r="AR6672" t="str">
        <f>IFERROR(IF(OR(AP6672=338,AP6672=340,AP6672=341,AP6672=342,AP6672="342A",AP6672="342B"),PorcenRet(AP6672,AT6672,AU6672),INDEX(PORCENTAJEBUSCAR,MATCH(AP6672,CódigoRET,0),4)*1),"")</f>
        <v/>
      </c>
      <c r="AS6672">
        <f t="shared" si="730"/>
        <v>0</v>
      </c>
      <c r="BF6672" t="str">
        <f>IFERROR(IF(OR(BD6672=338,BD6672=340,BD6672=341,BD6672=342,BD6672="342A",BD6672="342B"),PorcenRet(BD6672,BH6672,BI6672),INDEX(PORCENTAJEBUSCAR,MATCH(BD6672,CódigoRET,0),4)*1),"")</f>
        <v/>
      </c>
      <c r="BG6672">
        <f t="shared" si="731"/>
        <v>0</v>
      </c>
      <c r="BO6672">
        <f t="shared" si="732"/>
        <v>0</v>
      </c>
      <c r="CC6672">
        <f t="shared" si="733"/>
        <v>0</v>
      </c>
      <c r="CD6672">
        <f t="shared" si="734"/>
        <v>0</v>
      </c>
      <c r="CG6672">
        <f ca="1">IFERROR(INDIRECT("IVA!X"&amp;MATCH(MID(COMPRAS!C6572,1,2)&amp;MID(COMPRAS!F6572,1,2)&amp;MID(COMPRAS!D6572,1,2),IVA!W:W,0)),"SIN COD.")</f>
        <v>0</v>
      </c>
      <c r="CH6672">
        <f ca="1">IFERROR(INDIRECT("IVA!Y"&amp;MATCH(MID(COMPRAS!C6572,1,2)&amp;MID(COMPRAS!F6572,1,2)&amp;MID(COMPRAS!D6572,1,2),IVA!W:W,0)),"SIN COD.")</f>
        <v>0</v>
      </c>
    </row>
    <row r="6673" spans="1:86" x14ac:dyDescent="0.25">
      <c r="A6673"/>
      <c r="B6673"/>
      <c r="D6673"/>
      <c r="AL6673">
        <f t="shared" si="728"/>
        <v>0</v>
      </c>
      <c r="AQ6673">
        <f t="shared" si="729"/>
        <v>0</v>
      </c>
      <c r="AR6673" t="str">
        <f>IFERROR(IF(OR(AP6673=338,AP6673=340,AP6673=341,AP6673=342,AP6673="342A",AP6673="342B"),PorcenRet(AP6673,AT6673,AU6673),INDEX(PORCENTAJEBUSCAR,MATCH(AP6673,CódigoRET,0),4)*1),"")</f>
        <v/>
      </c>
      <c r="AS6673">
        <f t="shared" si="730"/>
        <v>0</v>
      </c>
      <c r="BF6673" t="str">
        <f>IFERROR(IF(OR(BD6673=338,BD6673=340,BD6673=341,BD6673=342,BD6673="342A",BD6673="342B"),PorcenRet(BD6673,BH6673,BI6673),INDEX(PORCENTAJEBUSCAR,MATCH(BD6673,CódigoRET,0),4)*1),"")</f>
        <v/>
      </c>
      <c r="BG6673">
        <f t="shared" si="731"/>
        <v>0</v>
      </c>
      <c r="BO6673">
        <f t="shared" si="732"/>
        <v>0</v>
      </c>
      <c r="CC6673">
        <f t="shared" si="733"/>
        <v>0</v>
      </c>
      <c r="CD6673">
        <f t="shared" si="734"/>
        <v>0</v>
      </c>
      <c r="CG6673">
        <f ca="1">IFERROR(INDIRECT("IVA!X"&amp;MATCH(MID(COMPRAS!C6573,1,2)&amp;MID(COMPRAS!F6573,1,2)&amp;MID(COMPRAS!D6573,1,2),IVA!W:W,0)),"SIN COD.")</f>
        <v>0</v>
      </c>
      <c r="CH6673">
        <f ca="1">IFERROR(INDIRECT("IVA!Y"&amp;MATCH(MID(COMPRAS!C6573,1,2)&amp;MID(COMPRAS!F6573,1,2)&amp;MID(COMPRAS!D6573,1,2),IVA!W:W,0)),"SIN COD.")</f>
        <v>0</v>
      </c>
    </row>
    <row r="6674" spans="1:86" x14ac:dyDescent="0.25">
      <c r="A6674"/>
      <c r="B6674"/>
      <c r="D6674"/>
      <c r="AL6674">
        <f t="shared" si="728"/>
        <v>0</v>
      </c>
      <c r="AQ6674">
        <f t="shared" si="729"/>
        <v>0</v>
      </c>
      <c r="AR6674" t="str">
        <f>IFERROR(IF(OR(AP6674=338,AP6674=340,AP6674=341,AP6674=342,AP6674="342A",AP6674="342B"),PorcenRet(AP6674,AT6674,AU6674),INDEX(PORCENTAJEBUSCAR,MATCH(AP6674,CódigoRET,0),4)*1),"")</f>
        <v/>
      </c>
      <c r="AS6674">
        <f t="shared" si="730"/>
        <v>0</v>
      </c>
      <c r="BF6674" t="str">
        <f>IFERROR(IF(OR(BD6674=338,BD6674=340,BD6674=341,BD6674=342,BD6674="342A",BD6674="342B"),PorcenRet(BD6674,BH6674,BI6674),INDEX(PORCENTAJEBUSCAR,MATCH(BD6674,CódigoRET,0),4)*1),"")</f>
        <v/>
      </c>
      <c r="BG6674">
        <f t="shared" si="731"/>
        <v>0</v>
      </c>
      <c r="BO6674">
        <f t="shared" si="732"/>
        <v>0</v>
      </c>
      <c r="CC6674">
        <f t="shared" si="733"/>
        <v>0</v>
      </c>
      <c r="CD6674">
        <f t="shared" si="734"/>
        <v>0</v>
      </c>
      <c r="CG6674">
        <f ca="1">IFERROR(INDIRECT("IVA!X"&amp;MATCH(MID(COMPRAS!C6574,1,2)&amp;MID(COMPRAS!F6574,1,2)&amp;MID(COMPRAS!D6574,1,2),IVA!W:W,0)),"SIN COD.")</f>
        <v>0</v>
      </c>
      <c r="CH6674">
        <f ca="1">IFERROR(INDIRECT("IVA!Y"&amp;MATCH(MID(COMPRAS!C6574,1,2)&amp;MID(COMPRAS!F6574,1,2)&amp;MID(COMPRAS!D6574,1,2),IVA!W:W,0)),"SIN COD.")</f>
        <v>0</v>
      </c>
    </row>
    <row r="6675" spans="1:86" x14ac:dyDescent="0.25">
      <c r="A6675"/>
      <c r="B6675"/>
      <c r="D6675"/>
      <c r="AL6675">
        <f t="shared" si="728"/>
        <v>0</v>
      </c>
      <c r="AQ6675">
        <f t="shared" si="729"/>
        <v>0</v>
      </c>
      <c r="AR6675" t="str">
        <f>IFERROR(IF(OR(AP6675=338,AP6675=340,AP6675=341,AP6675=342,AP6675="342A",AP6675="342B"),PorcenRet(AP6675,AT6675,AU6675),INDEX(PORCENTAJEBUSCAR,MATCH(AP6675,CódigoRET,0),4)*1),"")</f>
        <v/>
      </c>
      <c r="AS6675">
        <f t="shared" si="730"/>
        <v>0</v>
      </c>
      <c r="BF6675" t="str">
        <f>IFERROR(IF(OR(BD6675=338,BD6675=340,BD6675=341,BD6675=342,BD6675="342A",BD6675="342B"),PorcenRet(BD6675,BH6675,BI6675),INDEX(PORCENTAJEBUSCAR,MATCH(BD6675,CódigoRET,0),4)*1),"")</f>
        <v/>
      </c>
      <c r="BG6675">
        <f t="shared" si="731"/>
        <v>0</v>
      </c>
      <c r="BO6675">
        <f t="shared" si="732"/>
        <v>0</v>
      </c>
      <c r="CC6675">
        <f t="shared" si="733"/>
        <v>0</v>
      </c>
      <c r="CD6675">
        <f t="shared" si="734"/>
        <v>0</v>
      </c>
      <c r="CG6675">
        <f ca="1">IFERROR(INDIRECT("IVA!X"&amp;MATCH(MID(COMPRAS!C6575,1,2)&amp;MID(COMPRAS!F6575,1,2)&amp;MID(COMPRAS!D6575,1,2),IVA!W:W,0)),"SIN COD.")</f>
        <v>0</v>
      </c>
      <c r="CH6675">
        <f ca="1">IFERROR(INDIRECT("IVA!Y"&amp;MATCH(MID(COMPRAS!C6575,1,2)&amp;MID(COMPRAS!F6575,1,2)&amp;MID(COMPRAS!D6575,1,2),IVA!W:W,0)),"SIN COD.")</f>
        <v>0</v>
      </c>
    </row>
    <row r="6676" spans="1:86" x14ac:dyDescent="0.25">
      <c r="A6676"/>
      <c r="B6676"/>
      <c r="D6676"/>
      <c r="AL6676">
        <f t="shared" si="728"/>
        <v>0</v>
      </c>
      <c r="AQ6676">
        <f t="shared" si="729"/>
        <v>0</v>
      </c>
      <c r="AR6676" t="str">
        <f>IFERROR(IF(OR(AP6676=338,AP6676=340,AP6676=341,AP6676=342,AP6676="342A",AP6676="342B"),PorcenRet(AP6676,AT6676,AU6676),INDEX(PORCENTAJEBUSCAR,MATCH(AP6676,CódigoRET,0),4)*1),"")</f>
        <v/>
      </c>
      <c r="AS6676">
        <f t="shared" si="730"/>
        <v>0</v>
      </c>
      <c r="BF6676" t="str">
        <f>IFERROR(IF(OR(BD6676=338,BD6676=340,BD6676=341,BD6676=342,BD6676="342A",BD6676="342B"),PorcenRet(BD6676,BH6676,BI6676),INDEX(PORCENTAJEBUSCAR,MATCH(BD6676,CódigoRET,0),4)*1),"")</f>
        <v/>
      </c>
      <c r="BG6676">
        <f t="shared" si="731"/>
        <v>0</v>
      </c>
      <c r="BO6676">
        <f t="shared" si="732"/>
        <v>0</v>
      </c>
      <c r="CC6676">
        <f t="shared" si="733"/>
        <v>0</v>
      </c>
      <c r="CD6676">
        <f t="shared" si="734"/>
        <v>0</v>
      </c>
      <c r="CG6676">
        <f ca="1">IFERROR(INDIRECT("IVA!X"&amp;MATCH(MID(COMPRAS!C6576,1,2)&amp;MID(COMPRAS!F6576,1,2)&amp;MID(COMPRAS!D6576,1,2),IVA!W:W,0)),"SIN COD.")</f>
        <v>0</v>
      </c>
      <c r="CH6676">
        <f ca="1">IFERROR(INDIRECT("IVA!Y"&amp;MATCH(MID(COMPRAS!C6576,1,2)&amp;MID(COMPRAS!F6576,1,2)&amp;MID(COMPRAS!D6576,1,2),IVA!W:W,0)),"SIN COD.")</f>
        <v>0</v>
      </c>
    </row>
    <row r="6677" spans="1:86" x14ac:dyDescent="0.25">
      <c r="A6677"/>
      <c r="B6677"/>
      <c r="D6677"/>
      <c r="AL6677">
        <f t="shared" si="728"/>
        <v>0</v>
      </c>
      <c r="AQ6677">
        <f t="shared" si="729"/>
        <v>0</v>
      </c>
      <c r="AR6677" t="str">
        <f>IFERROR(IF(OR(AP6677=338,AP6677=340,AP6677=341,AP6677=342,AP6677="342A",AP6677="342B"),PorcenRet(AP6677,AT6677,AU6677),INDEX(PORCENTAJEBUSCAR,MATCH(AP6677,CódigoRET,0),4)*1),"")</f>
        <v/>
      </c>
      <c r="AS6677">
        <f t="shared" si="730"/>
        <v>0</v>
      </c>
      <c r="BF6677" t="str">
        <f>IFERROR(IF(OR(BD6677=338,BD6677=340,BD6677=341,BD6677=342,BD6677="342A",BD6677="342B"),PorcenRet(BD6677,BH6677,BI6677),INDEX(PORCENTAJEBUSCAR,MATCH(BD6677,CódigoRET,0),4)*1),"")</f>
        <v/>
      </c>
      <c r="BG6677">
        <f t="shared" si="731"/>
        <v>0</v>
      </c>
      <c r="BO6677">
        <f t="shared" si="732"/>
        <v>0</v>
      </c>
      <c r="CC6677">
        <f t="shared" si="733"/>
        <v>0</v>
      </c>
      <c r="CD6677">
        <f t="shared" si="734"/>
        <v>0</v>
      </c>
      <c r="CG6677">
        <f ca="1">IFERROR(INDIRECT("IVA!X"&amp;MATCH(MID(COMPRAS!C6577,1,2)&amp;MID(COMPRAS!F6577,1,2)&amp;MID(COMPRAS!D6577,1,2),IVA!W:W,0)),"SIN COD.")</f>
        <v>0</v>
      </c>
      <c r="CH6677">
        <f ca="1">IFERROR(INDIRECT("IVA!Y"&amp;MATCH(MID(COMPRAS!C6577,1,2)&amp;MID(COMPRAS!F6577,1,2)&amp;MID(COMPRAS!D6577,1,2),IVA!W:W,0)),"SIN COD.")</f>
        <v>0</v>
      </c>
    </row>
    <row r="6678" spans="1:86" x14ac:dyDescent="0.25">
      <c r="A6678"/>
      <c r="B6678"/>
      <c r="D6678"/>
      <c r="AL6678">
        <f t="shared" si="728"/>
        <v>0</v>
      </c>
      <c r="AQ6678">
        <f t="shared" si="729"/>
        <v>0</v>
      </c>
      <c r="AR6678" t="str">
        <f>IFERROR(IF(OR(AP6678=338,AP6678=340,AP6678=341,AP6678=342,AP6678="342A",AP6678="342B"),PorcenRet(AP6678,AT6678,AU6678),INDEX(PORCENTAJEBUSCAR,MATCH(AP6678,CódigoRET,0),4)*1),"")</f>
        <v/>
      </c>
      <c r="AS6678">
        <f t="shared" si="730"/>
        <v>0</v>
      </c>
      <c r="BF6678" t="str">
        <f>IFERROR(IF(OR(BD6678=338,BD6678=340,BD6678=341,BD6678=342,BD6678="342A",BD6678="342B"),PorcenRet(BD6678,BH6678,BI6678),INDEX(PORCENTAJEBUSCAR,MATCH(BD6678,CódigoRET,0),4)*1),"")</f>
        <v/>
      </c>
      <c r="BG6678">
        <f t="shared" si="731"/>
        <v>0</v>
      </c>
      <c r="BO6678">
        <f t="shared" si="732"/>
        <v>0</v>
      </c>
      <c r="CC6678">
        <f t="shared" si="733"/>
        <v>0</v>
      </c>
      <c r="CD6678">
        <f t="shared" si="734"/>
        <v>0</v>
      </c>
      <c r="CG6678">
        <f ca="1">IFERROR(INDIRECT("IVA!X"&amp;MATCH(MID(COMPRAS!C6578,1,2)&amp;MID(COMPRAS!F6578,1,2)&amp;MID(COMPRAS!D6578,1,2),IVA!W:W,0)),"SIN COD.")</f>
        <v>0</v>
      </c>
      <c r="CH6678">
        <f ca="1">IFERROR(INDIRECT("IVA!Y"&amp;MATCH(MID(COMPRAS!C6578,1,2)&amp;MID(COMPRAS!F6578,1,2)&amp;MID(COMPRAS!D6578,1,2),IVA!W:W,0)),"SIN COD.")</f>
        <v>0</v>
      </c>
    </row>
    <row r="6679" spans="1:86" x14ac:dyDescent="0.25">
      <c r="A6679"/>
      <c r="B6679"/>
      <c r="D6679"/>
      <c r="AL6679">
        <f t="shared" si="728"/>
        <v>0</v>
      </c>
      <c r="AQ6679">
        <f t="shared" si="729"/>
        <v>0</v>
      </c>
      <c r="AR6679" t="str">
        <f>IFERROR(IF(OR(AP6679=338,AP6679=340,AP6679=341,AP6679=342,AP6679="342A",AP6679="342B"),PorcenRet(AP6679,AT6679,AU6679),INDEX(PORCENTAJEBUSCAR,MATCH(AP6679,CódigoRET,0),4)*1),"")</f>
        <v/>
      </c>
      <c r="AS6679">
        <f t="shared" si="730"/>
        <v>0</v>
      </c>
      <c r="BF6679" t="str">
        <f>IFERROR(IF(OR(BD6679=338,BD6679=340,BD6679=341,BD6679=342,BD6679="342A",BD6679="342B"),PorcenRet(BD6679,BH6679,BI6679),INDEX(PORCENTAJEBUSCAR,MATCH(BD6679,CódigoRET,0),4)*1),"")</f>
        <v/>
      </c>
      <c r="BG6679">
        <f t="shared" si="731"/>
        <v>0</v>
      </c>
      <c r="BO6679">
        <f t="shared" si="732"/>
        <v>0</v>
      </c>
      <c r="CC6679">
        <f t="shared" si="733"/>
        <v>0</v>
      </c>
      <c r="CD6679">
        <f t="shared" si="734"/>
        <v>0</v>
      </c>
      <c r="CG6679">
        <f ca="1">IFERROR(INDIRECT("IVA!X"&amp;MATCH(MID(COMPRAS!C6579,1,2)&amp;MID(COMPRAS!F6579,1,2)&amp;MID(COMPRAS!D6579,1,2),IVA!W:W,0)),"SIN COD.")</f>
        <v>0</v>
      </c>
      <c r="CH6679">
        <f ca="1">IFERROR(INDIRECT("IVA!Y"&amp;MATCH(MID(COMPRAS!C6579,1,2)&amp;MID(COMPRAS!F6579,1,2)&amp;MID(COMPRAS!D6579,1,2),IVA!W:W,0)),"SIN COD.")</f>
        <v>0</v>
      </c>
    </row>
    <row r="6680" spans="1:86" x14ac:dyDescent="0.25">
      <c r="A6680"/>
      <c r="B6680"/>
      <c r="D6680"/>
      <c r="AL6680">
        <f t="shared" si="728"/>
        <v>0</v>
      </c>
      <c r="AQ6680">
        <f t="shared" si="729"/>
        <v>0</v>
      </c>
      <c r="AR6680" t="str">
        <f>IFERROR(IF(OR(AP6680=338,AP6680=340,AP6680=341,AP6680=342,AP6680="342A",AP6680="342B"),PorcenRet(AP6680,AT6680,AU6680),INDEX(PORCENTAJEBUSCAR,MATCH(AP6680,CódigoRET,0),4)*1),"")</f>
        <v/>
      </c>
      <c r="AS6680">
        <f t="shared" si="730"/>
        <v>0</v>
      </c>
      <c r="BF6680" t="str">
        <f>IFERROR(IF(OR(BD6680=338,BD6680=340,BD6680=341,BD6680=342,BD6680="342A",BD6680="342B"),PorcenRet(BD6680,BH6680,BI6680),INDEX(PORCENTAJEBUSCAR,MATCH(BD6680,CódigoRET,0),4)*1),"")</f>
        <v/>
      </c>
      <c r="BG6680">
        <f t="shared" si="731"/>
        <v>0</v>
      </c>
      <c r="BO6680">
        <f t="shared" si="732"/>
        <v>0</v>
      </c>
      <c r="CC6680">
        <f t="shared" si="733"/>
        <v>0</v>
      </c>
      <c r="CD6680">
        <f t="shared" si="734"/>
        <v>0</v>
      </c>
      <c r="CG6680">
        <f ca="1">IFERROR(INDIRECT("IVA!X"&amp;MATCH(MID(COMPRAS!C6580,1,2)&amp;MID(COMPRAS!F6580,1,2)&amp;MID(COMPRAS!D6580,1,2),IVA!W:W,0)),"SIN COD.")</f>
        <v>0</v>
      </c>
      <c r="CH6680">
        <f ca="1">IFERROR(INDIRECT("IVA!Y"&amp;MATCH(MID(COMPRAS!C6580,1,2)&amp;MID(COMPRAS!F6580,1,2)&amp;MID(COMPRAS!D6580,1,2),IVA!W:W,0)),"SIN COD.")</f>
        <v>0</v>
      </c>
    </row>
    <row r="6681" spans="1:86" x14ac:dyDescent="0.25">
      <c r="A6681"/>
      <c r="B6681"/>
      <c r="D6681"/>
      <c r="AL6681">
        <f t="shared" si="728"/>
        <v>0</v>
      </c>
      <c r="AQ6681">
        <f t="shared" si="729"/>
        <v>0</v>
      </c>
      <c r="AR6681" t="str">
        <f>IFERROR(IF(OR(AP6681=338,AP6681=340,AP6681=341,AP6681=342,AP6681="342A",AP6681="342B"),PorcenRet(AP6681,AT6681,AU6681),INDEX(PORCENTAJEBUSCAR,MATCH(AP6681,CódigoRET,0),4)*1),"")</f>
        <v/>
      </c>
      <c r="AS6681">
        <f t="shared" si="730"/>
        <v>0</v>
      </c>
      <c r="BF6681" t="str">
        <f>IFERROR(IF(OR(BD6681=338,BD6681=340,BD6681=341,BD6681=342,BD6681="342A",BD6681="342B"),PorcenRet(BD6681,BH6681,BI6681),INDEX(PORCENTAJEBUSCAR,MATCH(BD6681,CódigoRET,0),4)*1),"")</f>
        <v/>
      </c>
      <c r="BG6681">
        <f t="shared" si="731"/>
        <v>0</v>
      </c>
      <c r="BO6681">
        <f t="shared" si="732"/>
        <v>0</v>
      </c>
      <c r="CC6681">
        <f t="shared" si="733"/>
        <v>0</v>
      </c>
      <c r="CD6681">
        <f t="shared" si="734"/>
        <v>0</v>
      </c>
      <c r="CG6681">
        <f ca="1">IFERROR(INDIRECT("IVA!X"&amp;MATCH(MID(COMPRAS!C6581,1,2)&amp;MID(COMPRAS!F6581,1,2)&amp;MID(COMPRAS!D6581,1,2),IVA!W:W,0)),"SIN COD.")</f>
        <v>0</v>
      </c>
      <c r="CH6681">
        <f ca="1">IFERROR(INDIRECT("IVA!Y"&amp;MATCH(MID(COMPRAS!C6581,1,2)&amp;MID(COMPRAS!F6581,1,2)&amp;MID(COMPRAS!D6581,1,2),IVA!W:W,0)),"SIN COD.")</f>
        <v>0</v>
      </c>
    </row>
    <row r="6682" spans="1:86" x14ac:dyDescent="0.25">
      <c r="A6682"/>
      <c r="B6682"/>
      <c r="D6682"/>
      <c r="AL6682">
        <f t="shared" si="728"/>
        <v>0</v>
      </c>
      <c r="AQ6682">
        <f t="shared" si="729"/>
        <v>0</v>
      </c>
      <c r="AR6682" t="str">
        <f>IFERROR(IF(OR(AP6682=338,AP6682=340,AP6682=341,AP6682=342,AP6682="342A",AP6682="342B"),PorcenRet(AP6682,AT6682,AU6682),INDEX(PORCENTAJEBUSCAR,MATCH(AP6682,CódigoRET,0),4)*1),"")</f>
        <v/>
      </c>
      <c r="AS6682">
        <f t="shared" si="730"/>
        <v>0</v>
      </c>
      <c r="BF6682" t="str">
        <f>IFERROR(IF(OR(BD6682=338,BD6682=340,BD6682=341,BD6682=342,BD6682="342A",BD6682="342B"),PorcenRet(BD6682,BH6682,BI6682),INDEX(PORCENTAJEBUSCAR,MATCH(BD6682,CódigoRET,0),4)*1),"")</f>
        <v/>
      </c>
      <c r="BG6682">
        <f t="shared" si="731"/>
        <v>0</v>
      </c>
      <c r="BO6682">
        <f t="shared" si="732"/>
        <v>0</v>
      </c>
      <c r="CC6682">
        <f t="shared" si="733"/>
        <v>0</v>
      </c>
      <c r="CD6682">
        <f t="shared" si="734"/>
        <v>0</v>
      </c>
      <c r="CG6682">
        <f ca="1">IFERROR(INDIRECT("IVA!X"&amp;MATCH(MID(COMPRAS!C6582,1,2)&amp;MID(COMPRAS!F6582,1,2)&amp;MID(COMPRAS!D6582,1,2),IVA!W:W,0)),"SIN COD.")</f>
        <v>0</v>
      </c>
      <c r="CH6682">
        <f ca="1">IFERROR(INDIRECT("IVA!Y"&amp;MATCH(MID(COMPRAS!C6582,1,2)&amp;MID(COMPRAS!F6582,1,2)&amp;MID(COMPRAS!D6582,1,2),IVA!W:W,0)),"SIN COD.")</f>
        <v>0</v>
      </c>
    </row>
    <row r="6683" spans="1:86" x14ac:dyDescent="0.25">
      <c r="A6683"/>
      <c r="B6683"/>
      <c r="D6683"/>
      <c r="AL6683">
        <f t="shared" si="728"/>
        <v>0</v>
      </c>
      <c r="AQ6683">
        <f t="shared" si="729"/>
        <v>0</v>
      </c>
      <c r="AR6683" t="str">
        <f>IFERROR(IF(OR(AP6683=338,AP6683=340,AP6683=341,AP6683=342,AP6683="342A",AP6683="342B"),PorcenRet(AP6683,AT6683,AU6683),INDEX(PORCENTAJEBUSCAR,MATCH(AP6683,CódigoRET,0),4)*1),"")</f>
        <v/>
      </c>
      <c r="AS6683">
        <f t="shared" si="730"/>
        <v>0</v>
      </c>
      <c r="BF6683" t="str">
        <f>IFERROR(IF(OR(BD6683=338,BD6683=340,BD6683=341,BD6683=342,BD6683="342A",BD6683="342B"),PorcenRet(BD6683,BH6683,BI6683),INDEX(PORCENTAJEBUSCAR,MATCH(BD6683,CódigoRET,0),4)*1),"")</f>
        <v/>
      </c>
      <c r="BG6683">
        <f t="shared" si="731"/>
        <v>0</v>
      </c>
      <c r="BO6683">
        <f t="shared" si="732"/>
        <v>0</v>
      </c>
      <c r="CC6683">
        <f t="shared" si="733"/>
        <v>0</v>
      </c>
      <c r="CD6683">
        <f t="shared" si="734"/>
        <v>0</v>
      </c>
      <c r="CG6683">
        <f ca="1">IFERROR(INDIRECT("IVA!X"&amp;MATCH(MID(COMPRAS!C6583,1,2)&amp;MID(COMPRAS!F6583,1,2)&amp;MID(COMPRAS!D6583,1,2),IVA!W:W,0)),"SIN COD.")</f>
        <v>0</v>
      </c>
      <c r="CH6683">
        <f ca="1">IFERROR(INDIRECT("IVA!Y"&amp;MATCH(MID(COMPRAS!C6583,1,2)&amp;MID(COMPRAS!F6583,1,2)&amp;MID(COMPRAS!D6583,1,2),IVA!W:W,0)),"SIN COD.")</f>
        <v>0</v>
      </c>
    </row>
    <row r="6684" spans="1:86" x14ac:dyDescent="0.25">
      <c r="A6684"/>
      <c r="B6684"/>
      <c r="D6684"/>
      <c r="AL6684">
        <f t="shared" si="728"/>
        <v>0</v>
      </c>
      <c r="AQ6684">
        <f t="shared" si="729"/>
        <v>0</v>
      </c>
      <c r="AR6684" t="str">
        <f>IFERROR(IF(OR(AP6684=338,AP6684=340,AP6684=341,AP6684=342,AP6684="342A",AP6684="342B"),PorcenRet(AP6684,AT6684,AU6684),INDEX(PORCENTAJEBUSCAR,MATCH(AP6684,CódigoRET,0),4)*1),"")</f>
        <v/>
      </c>
      <c r="AS6684">
        <f t="shared" si="730"/>
        <v>0</v>
      </c>
      <c r="BF6684" t="str">
        <f>IFERROR(IF(OR(BD6684=338,BD6684=340,BD6684=341,BD6684=342,BD6684="342A",BD6684="342B"),PorcenRet(BD6684,BH6684,BI6684),INDEX(PORCENTAJEBUSCAR,MATCH(BD6684,CódigoRET,0),4)*1),"")</f>
        <v/>
      </c>
      <c r="BG6684">
        <f t="shared" si="731"/>
        <v>0</v>
      </c>
      <c r="BO6684">
        <f t="shared" si="732"/>
        <v>0</v>
      </c>
      <c r="CC6684">
        <f t="shared" si="733"/>
        <v>0</v>
      </c>
      <c r="CD6684">
        <f t="shared" si="734"/>
        <v>0</v>
      </c>
      <c r="CG6684">
        <f ca="1">IFERROR(INDIRECT("IVA!X"&amp;MATCH(MID(COMPRAS!C6584,1,2)&amp;MID(COMPRAS!F6584,1,2)&amp;MID(COMPRAS!D6584,1,2),IVA!W:W,0)),"SIN COD.")</f>
        <v>0</v>
      </c>
      <c r="CH6684">
        <f ca="1">IFERROR(INDIRECT("IVA!Y"&amp;MATCH(MID(COMPRAS!C6584,1,2)&amp;MID(COMPRAS!F6584,1,2)&amp;MID(COMPRAS!D6584,1,2),IVA!W:W,0)),"SIN COD.")</f>
        <v>0</v>
      </c>
    </row>
    <row r="6685" spans="1:86" x14ac:dyDescent="0.25">
      <c r="A6685"/>
      <c r="B6685"/>
      <c r="D6685"/>
      <c r="AL6685">
        <f t="shared" si="728"/>
        <v>0</v>
      </c>
      <c r="AQ6685">
        <f t="shared" si="729"/>
        <v>0</v>
      </c>
      <c r="AR6685" t="str">
        <f>IFERROR(IF(OR(AP6685=338,AP6685=340,AP6685=341,AP6685=342,AP6685="342A",AP6685="342B"),PorcenRet(AP6685,AT6685,AU6685),INDEX(PORCENTAJEBUSCAR,MATCH(AP6685,CódigoRET,0),4)*1),"")</f>
        <v/>
      </c>
      <c r="AS6685">
        <f t="shared" si="730"/>
        <v>0</v>
      </c>
      <c r="BF6685" t="str">
        <f>IFERROR(IF(OR(BD6685=338,BD6685=340,BD6685=341,BD6685=342,BD6685="342A",BD6685="342B"),PorcenRet(BD6685,BH6685,BI6685),INDEX(PORCENTAJEBUSCAR,MATCH(BD6685,CódigoRET,0),4)*1),"")</f>
        <v/>
      </c>
      <c r="BG6685">
        <f t="shared" si="731"/>
        <v>0</v>
      </c>
      <c r="BO6685">
        <f t="shared" si="732"/>
        <v>0</v>
      </c>
      <c r="CC6685">
        <f t="shared" si="733"/>
        <v>0</v>
      </c>
      <c r="CD6685">
        <f t="shared" si="734"/>
        <v>0</v>
      </c>
      <c r="CG6685">
        <f ca="1">IFERROR(INDIRECT("IVA!X"&amp;MATCH(MID(COMPRAS!C6585,1,2)&amp;MID(COMPRAS!F6585,1,2)&amp;MID(COMPRAS!D6585,1,2),IVA!W:W,0)),"SIN COD.")</f>
        <v>0</v>
      </c>
      <c r="CH6685">
        <f ca="1">IFERROR(INDIRECT("IVA!Y"&amp;MATCH(MID(COMPRAS!C6585,1,2)&amp;MID(COMPRAS!F6585,1,2)&amp;MID(COMPRAS!D6585,1,2),IVA!W:W,0)),"SIN COD.")</f>
        <v>0</v>
      </c>
    </row>
    <row r="6686" spans="1:86" x14ac:dyDescent="0.25">
      <c r="A6686"/>
      <c r="B6686"/>
      <c r="D6686"/>
      <c r="AL6686">
        <f t="shared" si="728"/>
        <v>0</v>
      </c>
      <c r="AQ6686">
        <f t="shared" si="729"/>
        <v>0</v>
      </c>
      <c r="AR6686" t="str">
        <f>IFERROR(IF(OR(AP6686=338,AP6686=340,AP6686=341,AP6686=342,AP6686="342A",AP6686="342B"),PorcenRet(AP6686,AT6686,AU6686),INDEX(PORCENTAJEBUSCAR,MATCH(AP6686,CódigoRET,0),4)*1),"")</f>
        <v/>
      </c>
      <c r="AS6686">
        <f t="shared" si="730"/>
        <v>0</v>
      </c>
      <c r="BF6686" t="str">
        <f>IFERROR(IF(OR(BD6686=338,BD6686=340,BD6686=341,BD6686=342,BD6686="342A",BD6686="342B"),PorcenRet(BD6686,BH6686,BI6686),INDEX(PORCENTAJEBUSCAR,MATCH(BD6686,CódigoRET,0),4)*1),"")</f>
        <v/>
      </c>
      <c r="BG6686">
        <f t="shared" si="731"/>
        <v>0</v>
      </c>
      <c r="BO6686">
        <f t="shared" si="732"/>
        <v>0</v>
      </c>
      <c r="CC6686">
        <f t="shared" si="733"/>
        <v>0</v>
      </c>
      <c r="CD6686">
        <f t="shared" si="734"/>
        <v>0</v>
      </c>
      <c r="CG6686">
        <f ca="1">IFERROR(INDIRECT("IVA!X"&amp;MATCH(MID(COMPRAS!C6586,1,2)&amp;MID(COMPRAS!F6586,1,2)&amp;MID(COMPRAS!D6586,1,2),IVA!W:W,0)),"SIN COD.")</f>
        <v>0</v>
      </c>
      <c r="CH6686">
        <f ca="1">IFERROR(INDIRECT("IVA!Y"&amp;MATCH(MID(COMPRAS!C6586,1,2)&amp;MID(COMPRAS!F6586,1,2)&amp;MID(COMPRAS!D6586,1,2),IVA!W:W,0)),"SIN COD.")</f>
        <v>0</v>
      </c>
    </row>
    <row r="6687" spans="1:86" x14ac:dyDescent="0.25">
      <c r="A6687"/>
      <c r="B6687"/>
      <c r="D6687"/>
      <c r="AL6687">
        <f t="shared" si="728"/>
        <v>0</v>
      </c>
      <c r="AQ6687">
        <f t="shared" si="729"/>
        <v>0</v>
      </c>
      <c r="AR6687" t="str">
        <f>IFERROR(IF(OR(AP6687=338,AP6687=340,AP6687=341,AP6687=342,AP6687="342A",AP6687="342B"),PorcenRet(AP6687,AT6687,AU6687),INDEX(PORCENTAJEBUSCAR,MATCH(AP6687,CódigoRET,0),4)*1),"")</f>
        <v/>
      </c>
      <c r="AS6687">
        <f t="shared" si="730"/>
        <v>0</v>
      </c>
      <c r="BF6687" t="str">
        <f>IFERROR(IF(OR(BD6687=338,BD6687=340,BD6687=341,BD6687=342,BD6687="342A",BD6687="342B"),PorcenRet(BD6687,BH6687,BI6687),INDEX(PORCENTAJEBUSCAR,MATCH(BD6687,CódigoRET,0),4)*1),"")</f>
        <v/>
      </c>
      <c r="BG6687">
        <f t="shared" si="731"/>
        <v>0</v>
      </c>
      <c r="BO6687">
        <f t="shared" si="732"/>
        <v>0</v>
      </c>
      <c r="CC6687">
        <f t="shared" si="733"/>
        <v>0</v>
      </c>
      <c r="CD6687">
        <f t="shared" si="734"/>
        <v>0</v>
      </c>
      <c r="CG6687">
        <f ca="1">IFERROR(INDIRECT("IVA!X"&amp;MATCH(MID(COMPRAS!C6587,1,2)&amp;MID(COMPRAS!F6587,1,2)&amp;MID(COMPRAS!D6587,1,2),IVA!W:W,0)),"SIN COD.")</f>
        <v>0</v>
      </c>
      <c r="CH6687">
        <f ca="1">IFERROR(INDIRECT("IVA!Y"&amp;MATCH(MID(COMPRAS!C6587,1,2)&amp;MID(COMPRAS!F6587,1,2)&amp;MID(COMPRAS!D6587,1,2),IVA!W:W,0)),"SIN COD.")</f>
        <v>0</v>
      </c>
    </row>
    <row r="6688" spans="1:86" x14ac:dyDescent="0.25">
      <c r="A6688"/>
      <c r="B6688"/>
      <c r="D6688"/>
      <c r="AL6688">
        <f t="shared" si="728"/>
        <v>0</v>
      </c>
      <c r="AQ6688">
        <f t="shared" si="729"/>
        <v>0</v>
      </c>
      <c r="AR6688" t="str">
        <f>IFERROR(IF(OR(AP6688=338,AP6688=340,AP6688=341,AP6688=342,AP6688="342A",AP6688="342B"),PorcenRet(AP6688,AT6688,AU6688),INDEX(PORCENTAJEBUSCAR,MATCH(AP6688,CódigoRET,0),4)*1),"")</f>
        <v/>
      </c>
      <c r="AS6688">
        <f t="shared" si="730"/>
        <v>0</v>
      </c>
      <c r="BF6688" t="str">
        <f>IFERROR(IF(OR(BD6688=338,BD6688=340,BD6688=341,BD6688=342,BD6688="342A",BD6688="342B"),PorcenRet(BD6688,BH6688,BI6688),INDEX(PORCENTAJEBUSCAR,MATCH(BD6688,CódigoRET,0),4)*1),"")</f>
        <v/>
      </c>
      <c r="BG6688">
        <f t="shared" si="731"/>
        <v>0</v>
      </c>
      <c r="BO6688">
        <f t="shared" si="732"/>
        <v>0</v>
      </c>
      <c r="CC6688">
        <f t="shared" si="733"/>
        <v>0</v>
      </c>
      <c r="CD6688">
        <f t="shared" si="734"/>
        <v>0</v>
      </c>
      <c r="CG6688">
        <f ca="1">IFERROR(INDIRECT("IVA!X"&amp;MATCH(MID(COMPRAS!C6588,1,2)&amp;MID(COMPRAS!F6588,1,2)&amp;MID(COMPRAS!D6588,1,2),IVA!W:W,0)),"SIN COD.")</f>
        <v>0</v>
      </c>
      <c r="CH6688">
        <f ca="1">IFERROR(INDIRECT("IVA!Y"&amp;MATCH(MID(COMPRAS!C6588,1,2)&amp;MID(COMPRAS!F6588,1,2)&amp;MID(COMPRAS!D6588,1,2),IVA!W:W,0)),"SIN COD.")</f>
        <v>0</v>
      </c>
    </row>
    <row r="6689" spans="1:86" x14ac:dyDescent="0.25">
      <c r="A6689"/>
      <c r="B6689"/>
      <c r="D6689"/>
      <c r="AL6689">
        <f t="shared" si="728"/>
        <v>0</v>
      </c>
      <c r="AQ6689">
        <f t="shared" si="729"/>
        <v>0</v>
      </c>
      <c r="AR6689" t="str">
        <f>IFERROR(IF(OR(AP6689=338,AP6689=340,AP6689=341,AP6689=342,AP6689="342A",AP6689="342B"),PorcenRet(AP6689,AT6689,AU6689),INDEX(PORCENTAJEBUSCAR,MATCH(AP6689,CódigoRET,0),4)*1),"")</f>
        <v/>
      </c>
      <c r="AS6689">
        <f t="shared" si="730"/>
        <v>0</v>
      </c>
      <c r="BF6689" t="str">
        <f>IFERROR(IF(OR(BD6689=338,BD6689=340,BD6689=341,BD6689=342,BD6689="342A",BD6689="342B"),PorcenRet(BD6689,BH6689,BI6689),INDEX(PORCENTAJEBUSCAR,MATCH(BD6689,CódigoRET,0),4)*1),"")</f>
        <v/>
      </c>
      <c r="BG6689">
        <f t="shared" si="731"/>
        <v>0</v>
      </c>
      <c r="BO6689">
        <f t="shared" si="732"/>
        <v>0</v>
      </c>
      <c r="CC6689">
        <f t="shared" si="733"/>
        <v>0</v>
      </c>
      <c r="CD6689">
        <f t="shared" si="734"/>
        <v>0</v>
      </c>
      <c r="CG6689">
        <f ca="1">IFERROR(INDIRECT("IVA!X"&amp;MATCH(MID(COMPRAS!C6589,1,2)&amp;MID(COMPRAS!F6589,1,2)&amp;MID(COMPRAS!D6589,1,2),IVA!W:W,0)),"SIN COD.")</f>
        <v>0</v>
      </c>
      <c r="CH6689">
        <f ca="1">IFERROR(INDIRECT("IVA!Y"&amp;MATCH(MID(COMPRAS!C6589,1,2)&amp;MID(COMPRAS!F6589,1,2)&amp;MID(COMPRAS!D6589,1,2),IVA!W:W,0)),"SIN COD.")</f>
        <v>0</v>
      </c>
    </row>
    <row r="6690" spans="1:86" x14ac:dyDescent="0.25">
      <c r="A6690"/>
      <c r="B6690"/>
      <c r="D6690"/>
      <c r="AL6690">
        <f t="shared" si="728"/>
        <v>0</v>
      </c>
      <c r="AQ6690">
        <f t="shared" si="729"/>
        <v>0</v>
      </c>
      <c r="AR6690" t="str">
        <f>IFERROR(IF(OR(AP6690=338,AP6690=340,AP6690=341,AP6690=342,AP6690="342A",AP6690="342B"),PorcenRet(AP6690,AT6690,AU6690),INDEX(PORCENTAJEBUSCAR,MATCH(AP6690,CódigoRET,0),4)*1),"")</f>
        <v/>
      </c>
      <c r="AS6690">
        <f t="shared" si="730"/>
        <v>0</v>
      </c>
      <c r="BF6690" t="str">
        <f>IFERROR(IF(OR(BD6690=338,BD6690=340,BD6690=341,BD6690=342,BD6690="342A",BD6690="342B"),PorcenRet(BD6690,BH6690,BI6690),INDEX(PORCENTAJEBUSCAR,MATCH(BD6690,CódigoRET,0),4)*1),"")</f>
        <v/>
      </c>
      <c r="BG6690">
        <f t="shared" si="731"/>
        <v>0</v>
      </c>
      <c r="BO6690">
        <f t="shared" si="732"/>
        <v>0</v>
      </c>
      <c r="CC6690">
        <f t="shared" si="733"/>
        <v>0</v>
      </c>
      <c r="CD6690">
        <f t="shared" si="734"/>
        <v>0</v>
      </c>
      <c r="CG6690">
        <f ca="1">IFERROR(INDIRECT("IVA!X"&amp;MATCH(MID(COMPRAS!C6590,1,2)&amp;MID(COMPRAS!F6590,1,2)&amp;MID(COMPRAS!D6590,1,2),IVA!W:W,0)),"SIN COD.")</f>
        <v>0</v>
      </c>
      <c r="CH6690">
        <f ca="1">IFERROR(INDIRECT("IVA!Y"&amp;MATCH(MID(COMPRAS!C6590,1,2)&amp;MID(COMPRAS!F6590,1,2)&amp;MID(COMPRAS!D6590,1,2),IVA!W:W,0)),"SIN COD.")</f>
        <v>0</v>
      </c>
    </row>
    <row r="6691" spans="1:86" x14ac:dyDescent="0.25">
      <c r="A6691"/>
      <c r="B6691"/>
      <c r="D6691"/>
      <c r="AL6691">
        <f t="shared" si="728"/>
        <v>0</v>
      </c>
      <c r="AQ6691">
        <f t="shared" si="729"/>
        <v>0</v>
      </c>
      <c r="AR6691" t="str">
        <f>IFERROR(IF(OR(AP6691=338,AP6691=340,AP6691=341,AP6691=342,AP6691="342A",AP6691="342B"),PorcenRet(AP6691,AT6691,AU6691),INDEX(PORCENTAJEBUSCAR,MATCH(AP6691,CódigoRET,0),4)*1),"")</f>
        <v/>
      </c>
      <c r="AS6691">
        <f t="shared" si="730"/>
        <v>0</v>
      </c>
      <c r="BF6691" t="str">
        <f>IFERROR(IF(OR(BD6691=338,BD6691=340,BD6691=341,BD6691=342,BD6691="342A",BD6691="342B"),PorcenRet(BD6691,BH6691,BI6691),INDEX(PORCENTAJEBUSCAR,MATCH(BD6691,CódigoRET,0),4)*1),"")</f>
        <v/>
      </c>
      <c r="BG6691">
        <f t="shared" si="731"/>
        <v>0</v>
      </c>
      <c r="BO6691">
        <f t="shared" si="732"/>
        <v>0</v>
      </c>
      <c r="CC6691">
        <f t="shared" si="733"/>
        <v>0</v>
      </c>
      <c r="CD6691">
        <f t="shared" si="734"/>
        <v>0</v>
      </c>
      <c r="CG6691">
        <f ca="1">IFERROR(INDIRECT("IVA!X"&amp;MATCH(MID(COMPRAS!C6591,1,2)&amp;MID(COMPRAS!F6591,1,2)&amp;MID(COMPRAS!D6591,1,2),IVA!W:W,0)),"SIN COD.")</f>
        <v>0</v>
      </c>
      <c r="CH6691">
        <f ca="1">IFERROR(INDIRECT("IVA!Y"&amp;MATCH(MID(COMPRAS!C6591,1,2)&amp;MID(COMPRAS!F6591,1,2)&amp;MID(COMPRAS!D6591,1,2),IVA!W:W,0)),"SIN COD.")</f>
        <v>0</v>
      </c>
    </row>
    <row r="6692" spans="1:86" x14ac:dyDescent="0.25">
      <c r="A6692"/>
      <c r="B6692"/>
      <c r="D6692"/>
      <c r="AL6692">
        <f t="shared" si="728"/>
        <v>0</v>
      </c>
      <c r="AQ6692">
        <f t="shared" si="729"/>
        <v>0</v>
      </c>
      <c r="AR6692" t="str">
        <f>IFERROR(IF(OR(AP6692=338,AP6692=340,AP6692=341,AP6692=342,AP6692="342A",AP6692="342B"),PorcenRet(AP6692,AT6692,AU6692),INDEX(PORCENTAJEBUSCAR,MATCH(AP6692,CódigoRET,0),4)*1),"")</f>
        <v/>
      </c>
      <c r="AS6692">
        <f t="shared" si="730"/>
        <v>0</v>
      </c>
      <c r="BF6692" t="str">
        <f>IFERROR(IF(OR(BD6692=338,BD6692=340,BD6692=341,BD6692=342,BD6692="342A",BD6692="342B"),PorcenRet(BD6692,BH6692,BI6692),INDEX(PORCENTAJEBUSCAR,MATCH(BD6692,CódigoRET,0),4)*1),"")</f>
        <v/>
      </c>
      <c r="BG6692">
        <f t="shared" si="731"/>
        <v>0</v>
      </c>
      <c r="BO6692">
        <f t="shared" si="732"/>
        <v>0</v>
      </c>
      <c r="CC6692">
        <f t="shared" si="733"/>
        <v>0</v>
      </c>
      <c r="CD6692">
        <f t="shared" si="734"/>
        <v>0</v>
      </c>
      <c r="CG6692">
        <f ca="1">IFERROR(INDIRECT("IVA!X"&amp;MATCH(MID(COMPRAS!C6592,1,2)&amp;MID(COMPRAS!F6592,1,2)&amp;MID(COMPRAS!D6592,1,2),IVA!W:W,0)),"SIN COD.")</f>
        <v>0</v>
      </c>
      <c r="CH6692">
        <f ca="1">IFERROR(INDIRECT("IVA!Y"&amp;MATCH(MID(COMPRAS!C6592,1,2)&amp;MID(COMPRAS!F6592,1,2)&amp;MID(COMPRAS!D6592,1,2),IVA!W:W,0)),"SIN COD.")</f>
        <v>0</v>
      </c>
    </row>
    <row r="6693" spans="1:86" x14ac:dyDescent="0.25">
      <c r="A6693"/>
      <c r="B6693"/>
      <c r="D6693"/>
      <c r="AL6693">
        <f t="shared" si="728"/>
        <v>0</v>
      </c>
      <c r="AQ6693">
        <f t="shared" si="729"/>
        <v>0</v>
      </c>
      <c r="AR6693" t="str">
        <f>IFERROR(IF(OR(AP6693=338,AP6693=340,AP6693=341,AP6693=342,AP6693="342A",AP6693="342B"),PorcenRet(AP6693,AT6693,AU6693),INDEX(PORCENTAJEBUSCAR,MATCH(AP6693,CódigoRET,0),4)*1),"")</f>
        <v/>
      </c>
      <c r="AS6693">
        <f t="shared" si="730"/>
        <v>0</v>
      </c>
      <c r="BF6693" t="str">
        <f>IFERROR(IF(OR(BD6693=338,BD6693=340,BD6693=341,BD6693=342,BD6693="342A",BD6693="342B"),PorcenRet(BD6693,BH6693,BI6693),INDEX(PORCENTAJEBUSCAR,MATCH(BD6693,CódigoRET,0),4)*1),"")</f>
        <v/>
      </c>
      <c r="BG6693">
        <f t="shared" si="731"/>
        <v>0</v>
      </c>
      <c r="BO6693">
        <f t="shared" si="732"/>
        <v>0</v>
      </c>
      <c r="CC6693">
        <f t="shared" si="733"/>
        <v>0</v>
      </c>
      <c r="CD6693">
        <f t="shared" si="734"/>
        <v>0</v>
      </c>
      <c r="CG6693">
        <f ca="1">IFERROR(INDIRECT("IVA!X"&amp;MATCH(MID(COMPRAS!C6593,1,2)&amp;MID(COMPRAS!F6593,1,2)&amp;MID(COMPRAS!D6593,1,2),IVA!W:W,0)),"SIN COD.")</f>
        <v>0</v>
      </c>
      <c r="CH6693">
        <f ca="1">IFERROR(INDIRECT("IVA!Y"&amp;MATCH(MID(COMPRAS!C6593,1,2)&amp;MID(COMPRAS!F6593,1,2)&amp;MID(COMPRAS!D6593,1,2),IVA!W:W,0)),"SIN COD.")</f>
        <v>0</v>
      </c>
    </row>
    <row r="6694" spans="1:86" x14ac:dyDescent="0.25">
      <c r="A6694"/>
      <c r="B6694"/>
      <c r="D6694"/>
      <c r="AL6694">
        <f t="shared" si="728"/>
        <v>0</v>
      </c>
      <c r="AQ6694">
        <f t="shared" si="729"/>
        <v>0</v>
      </c>
      <c r="AR6694" t="str">
        <f>IFERROR(IF(OR(AP6694=338,AP6694=340,AP6694=341,AP6694=342,AP6694="342A",AP6694="342B"),PorcenRet(AP6694,AT6694,AU6694),INDEX(PORCENTAJEBUSCAR,MATCH(AP6694,CódigoRET,0),4)*1),"")</f>
        <v/>
      </c>
      <c r="AS6694">
        <f t="shared" si="730"/>
        <v>0</v>
      </c>
      <c r="BF6694" t="str">
        <f>IFERROR(IF(OR(BD6694=338,BD6694=340,BD6694=341,BD6694=342,BD6694="342A",BD6694="342B"),PorcenRet(BD6694,BH6694,BI6694),INDEX(PORCENTAJEBUSCAR,MATCH(BD6694,CódigoRET,0),4)*1),"")</f>
        <v/>
      </c>
      <c r="BG6694">
        <f t="shared" si="731"/>
        <v>0</v>
      </c>
      <c r="BO6694">
        <f t="shared" si="732"/>
        <v>0</v>
      </c>
      <c r="CC6694">
        <f t="shared" si="733"/>
        <v>0</v>
      </c>
      <c r="CD6694">
        <f t="shared" si="734"/>
        <v>0</v>
      </c>
      <c r="CG6694">
        <f ca="1">IFERROR(INDIRECT("IVA!X"&amp;MATCH(MID(COMPRAS!C6594,1,2)&amp;MID(COMPRAS!F6594,1,2)&amp;MID(COMPRAS!D6594,1,2),IVA!W:W,0)),"SIN COD.")</f>
        <v>0</v>
      </c>
      <c r="CH6694">
        <f ca="1">IFERROR(INDIRECT("IVA!Y"&amp;MATCH(MID(COMPRAS!C6594,1,2)&amp;MID(COMPRAS!F6594,1,2)&amp;MID(COMPRAS!D6594,1,2),IVA!W:W,0)),"SIN COD.")</f>
        <v>0</v>
      </c>
    </row>
    <row r="6695" spans="1:86" x14ac:dyDescent="0.25">
      <c r="A6695"/>
      <c r="B6695"/>
      <c r="D6695"/>
      <c r="AL6695">
        <f t="shared" si="728"/>
        <v>0</v>
      </c>
      <c r="AQ6695">
        <f t="shared" si="729"/>
        <v>0</v>
      </c>
      <c r="AR6695" t="str">
        <f>IFERROR(IF(OR(AP6695=338,AP6695=340,AP6695=341,AP6695=342,AP6695="342A",AP6695="342B"),PorcenRet(AP6695,AT6695,AU6695),INDEX(PORCENTAJEBUSCAR,MATCH(AP6695,CódigoRET,0),4)*1),"")</f>
        <v/>
      </c>
      <c r="AS6695">
        <f t="shared" si="730"/>
        <v>0</v>
      </c>
      <c r="BF6695" t="str">
        <f>IFERROR(IF(OR(BD6695=338,BD6695=340,BD6695=341,BD6695=342,BD6695="342A",BD6695="342B"),PorcenRet(BD6695,BH6695,BI6695),INDEX(PORCENTAJEBUSCAR,MATCH(BD6695,CódigoRET,0),4)*1),"")</f>
        <v/>
      </c>
      <c r="BG6695">
        <f t="shared" si="731"/>
        <v>0</v>
      </c>
      <c r="BO6695">
        <f t="shared" si="732"/>
        <v>0</v>
      </c>
      <c r="CC6695">
        <f t="shared" si="733"/>
        <v>0</v>
      </c>
      <c r="CD6695">
        <f t="shared" si="734"/>
        <v>0</v>
      </c>
      <c r="CG6695">
        <f ca="1">IFERROR(INDIRECT("IVA!X"&amp;MATCH(MID(COMPRAS!C6595,1,2)&amp;MID(COMPRAS!F6595,1,2)&amp;MID(COMPRAS!D6595,1,2),IVA!W:W,0)),"SIN COD.")</f>
        <v>0</v>
      </c>
      <c r="CH6695">
        <f ca="1">IFERROR(INDIRECT("IVA!Y"&amp;MATCH(MID(COMPRAS!C6595,1,2)&amp;MID(COMPRAS!F6595,1,2)&amp;MID(COMPRAS!D6595,1,2),IVA!W:W,0)),"SIN COD.")</f>
        <v>0</v>
      </c>
    </row>
    <row r="6696" spans="1:86" x14ac:dyDescent="0.25">
      <c r="A6696"/>
      <c r="B6696"/>
      <c r="D6696"/>
      <c r="AL6696">
        <f t="shared" si="728"/>
        <v>0</v>
      </c>
      <c r="AQ6696">
        <f t="shared" si="729"/>
        <v>0</v>
      </c>
      <c r="AR6696" t="str">
        <f>IFERROR(IF(OR(AP6696=338,AP6696=340,AP6696=341,AP6696=342,AP6696="342A",AP6696="342B"),PorcenRet(AP6696,AT6696,AU6696),INDEX(PORCENTAJEBUSCAR,MATCH(AP6696,CódigoRET,0),4)*1),"")</f>
        <v/>
      </c>
      <c r="AS6696">
        <f t="shared" si="730"/>
        <v>0</v>
      </c>
      <c r="BF6696" t="str">
        <f>IFERROR(IF(OR(BD6696=338,BD6696=340,BD6696=341,BD6696=342,BD6696="342A",BD6696="342B"),PorcenRet(BD6696,BH6696,BI6696),INDEX(PORCENTAJEBUSCAR,MATCH(BD6696,CódigoRET,0),4)*1),"")</f>
        <v/>
      </c>
      <c r="BG6696">
        <f t="shared" si="731"/>
        <v>0</v>
      </c>
      <c r="BO6696">
        <f t="shared" si="732"/>
        <v>0</v>
      </c>
      <c r="CC6696">
        <f t="shared" si="733"/>
        <v>0</v>
      </c>
      <c r="CD6696">
        <f t="shared" si="734"/>
        <v>0</v>
      </c>
      <c r="CG6696">
        <f ca="1">IFERROR(INDIRECT("IVA!X"&amp;MATCH(MID(COMPRAS!C6596,1,2)&amp;MID(COMPRAS!F6596,1,2)&amp;MID(COMPRAS!D6596,1,2),IVA!W:W,0)),"SIN COD.")</f>
        <v>0</v>
      </c>
      <c r="CH6696">
        <f ca="1">IFERROR(INDIRECT("IVA!Y"&amp;MATCH(MID(COMPRAS!C6596,1,2)&amp;MID(COMPRAS!F6596,1,2)&amp;MID(COMPRAS!D6596,1,2),IVA!W:W,0)),"SIN COD.")</f>
        <v>0</v>
      </c>
    </row>
    <row r="6697" spans="1:86" x14ac:dyDescent="0.25">
      <c r="A6697"/>
      <c r="B6697"/>
      <c r="D6697"/>
      <c r="AL6697">
        <f t="shared" si="728"/>
        <v>0</v>
      </c>
      <c r="AQ6697">
        <f t="shared" si="729"/>
        <v>0</v>
      </c>
      <c r="AR6697" t="str">
        <f>IFERROR(IF(OR(AP6697=338,AP6697=340,AP6697=341,AP6697=342,AP6697="342A",AP6697="342B"),PorcenRet(AP6697,AT6697,AU6697),INDEX(PORCENTAJEBUSCAR,MATCH(AP6697,CódigoRET,0),4)*1),"")</f>
        <v/>
      </c>
      <c r="AS6697">
        <f t="shared" si="730"/>
        <v>0</v>
      </c>
      <c r="BF6697" t="str">
        <f>IFERROR(IF(OR(BD6697=338,BD6697=340,BD6697=341,BD6697=342,BD6697="342A",BD6697="342B"),PorcenRet(BD6697,BH6697,BI6697),INDEX(PORCENTAJEBUSCAR,MATCH(BD6697,CódigoRET,0),4)*1),"")</f>
        <v/>
      </c>
      <c r="BG6697">
        <f t="shared" si="731"/>
        <v>0</v>
      </c>
      <c r="BO6697">
        <f t="shared" si="732"/>
        <v>0</v>
      </c>
      <c r="CC6697">
        <f t="shared" si="733"/>
        <v>0</v>
      </c>
      <c r="CD6697">
        <f t="shared" si="734"/>
        <v>0</v>
      </c>
      <c r="CG6697">
        <f ca="1">IFERROR(INDIRECT("IVA!X"&amp;MATCH(MID(COMPRAS!C6597,1,2)&amp;MID(COMPRAS!F6597,1,2)&amp;MID(COMPRAS!D6597,1,2),IVA!W:W,0)),"SIN COD.")</f>
        <v>0</v>
      </c>
      <c r="CH6697">
        <f ca="1">IFERROR(INDIRECT("IVA!Y"&amp;MATCH(MID(COMPRAS!C6597,1,2)&amp;MID(COMPRAS!F6597,1,2)&amp;MID(COMPRAS!D6597,1,2),IVA!W:W,0)),"SIN COD.")</f>
        <v>0</v>
      </c>
    </row>
    <row r="6698" spans="1:86" x14ac:dyDescent="0.25">
      <c r="A6698"/>
      <c r="B6698"/>
      <c r="D6698"/>
      <c r="AL6698">
        <f t="shared" si="728"/>
        <v>0</v>
      </c>
      <c r="AQ6698">
        <f t="shared" si="729"/>
        <v>0</v>
      </c>
      <c r="AR6698" t="str">
        <f>IFERROR(IF(OR(AP6698=338,AP6698=340,AP6698=341,AP6698=342,AP6698="342A",AP6698="342B"),PorcenRet(AP6698,AT6698,AU6698),INDEX(PORCENTAJEBUSCAR,MATCH(AP6698,CódigoRET,0),4)*1),"")</f>
        <v/>
      </c>
      <c r="AS6698">
        <f t="shared" si="730"/>
        <v>0</v>
      </c>
      <c r="BF6698" t="str">
        <f>IFERROR(IF(OR(BD6698=338,BD6698=340,BD6698=341,BD6698=342,BD6698="342A",BD6698="342B"),PorcenRet(BD6698,BH6698,BI6698),INDEX(PORCENTAJEBUSCAR,MATCH(BD6698,CódigoRET,0),4)*1),"")</f>
        <v/>
      </c>
      <c r="BG6698">
        <f t="shared" si="731"/>
        <v>0</v>
      </c>
      <c r="BO6698">
        <f t="shared" si="732"/>
        <v>0</v>
      </c>
      <c r="CC6698">
        <f t="shared" si="733"/>
        <v>0</v>
      </c>
      <c r="CD6698">
        <f t="shared" si="734"/>
        <v>0</v>
      </c>
      <c r="CG6698">
        <f ca="1">IFERROR(INDIRECT("IVA!X"&amp;MATCH(MID(COMPRAS!C6598,1,2)&amp;MID(COMPRAS!F6598,1,2)&amp;MID(COMPRAS!D6598,1,2),IVA!W:W,0)),"SIN COD.")</f>
        <v>0</v>
      </c>
      <c r="CH6698">
        <f ca="1">IFERROR(INDIRECT("IVA!Y"&amp;MATCH(MID(COMPRAS!C6598,1,2)&amp;MID(COMPRAS!F6598,1,2)&amp;MID(COMPRAS!D6598,1,2),IVA!W:W,0)),"SIN COD.")</f>
        <v>0</v>
      </c>
    </row>
    <row r="6699" spans="1:86" x14ac:dyDescent="0.25">
      <c r="A6699"/>
      <c r="B6699"/>
      <c r="D6699"/>
      <c r="AL6699">
        <f t="shared" si="728"/>
        <v>0</v>
      </c>
      <c r="AQ6699">
        <f t="shared" si="729"/>
        <v>0</v>
      </c>
      <c r="AR6699" t="str">
        <f>IFERROR(IF(OR(AP6699=338,AP6699=340,AP6699=341,AP6699=342,AP6699="342A",AP6699="342B"),PorcenRet(AP6699,AT6699,AU6699),INDEX(PORCENTAJEBUSCAR,MATCH(AP6699,CódigoRET,0),4)*1),"")</f>
        <v/>
      </c>
      <c r="AS6699">
        <f t="shared" si="730"/>
        <v>0</v>
      </c>
      <c r="BF6699" t="str">
        <f>IFERROR(IF(OR(BD6699=338,BD6699=340,BD6699=341,BD6699=342,BD6699="342A",BD6699="342B"),PorcenRet(BD6699,BH6699,BI6699),INDEX(PORCENTAJEBUSCAR,MATCH(BD6699,CódigoRET,0),4)*1),"")</f>
        <v/>
      </c>
      <c r="BG6699">
        <f t="shared" si="731"/>
        <v>0</v>
      </c>
      <c r="BO6699">
        <f t="shared" si="732"/>
        <v>0</v>
      </c>
      <c r="CC6699">
        <f t="shared" si="733"/>
        <v>0</v>
      </c>
      <c r="CD6699">
        <f t="shared" si="734"/>
        <v>0</v>
      </c>
      <c r="CG6699">
        <f ca="1">IFERROR(INDIRECT("IVA!X"&amp;MATCH(MID(COMPRAS!C6599,1,2)&amp;MID(COMPRAS!F6599,1,2)&amp;MID(COMPRAS!D6599,1,2),IVA!W:W,0)),"SIN COD.")</f>
        <v>0</v>
      </c>
      <c r="CH6699">
        <f ca="1">IFERROR(INDIRECT("IVA!Y"&amp;MATCH(MID(COMPRAS!C6599,1,2)&amp;MID(COMPRAS!F6599,1,2)&amp;MID(COMPRAS!D6599,1,2),IVA!W:W,0)),"SIN COD.")</f>
        <v>0</v>
      </c>
    </row>
    <row r="6700" spans="1:86" x14ac:dyDescent="0.25">
      <c r="A6700"/>
      <c r="B6700"/>
      <c r="D6700"/>
      <c r="AL6700">
        <f t="shared" si="728"/>
        <v>0</v>
      </c>
      <c r="AQ6700">
        <f t="shared" si="729"/>
        <v>0</v>
      </c>
      <c r="AR6700" t="str">
        <f>IFERROR(IF(OR(AP6700=338,AP6700=340,AP6700=341,AP6700=342,AP6700="342A",AP6700="342B"),PorcenRet(AP6700,AT6700,AU6700),INDEX(PORCENTAJEBUSCAR,MATCH(AP6700,CódigoRET,0),4)*1),"")</f>
        <v/>
      </c>
      <c r="AS6700">
        <f t="shared" si="730"/>
        <v>0</v>
      </c>
      <c r="BF6700" t="str">
        <f>IFERROR(IF(OR(BD6700=338,BD6700=340,BD6700=341,BD6700=342,BD6700="342A",BD6700="342B"),PorcenRet(BD6700,BH6700,BI6700),INDEX(PORCENTAJEBUSCAR,MATCH(BD6700,CódigoRET,0),4)*1),"")</f>
        <v/>
      </c>
      <c r="BG6700">
        <f t="shared" si="731"/>
        <v>0</v>
      </c>
      <c r="BO6700">
        <f t="shared" si="732"/>
        <v>0</v>
      </c>
      <c r="CC6700">
        <f t="shared" si="733"/>
        <v>0</v>
      </c>
      <c r="CD6700">
        <f t="shared" si="734"/>
        <v>0</v>
      </c>
      <c r="CG6700">
        <f ca="1">IFERROR(INDIRECT("IVA!X"&amp;MATCH(MID(COMPRAS!C6600,1,2)&amp;MID(COMPRAS!F6600,1,2)&amp;MID(COMPRAS!D6600,1,2),IVA!W:W,0)),"SIN COD.")</f>
        <v>0</v>
      </c>
      <c r="CH6700">
        <f ca="1">IFERROR(INDIRECT("IVA!Y"&amp;MATCH(MID(COMPRAS!C6600,1,2)&amp;MID(COMPRAS!F6600,1,2)&amp;MID(COMPRAS!D6600,1,2),IVA!W:W,0)),"SIN COD.")</f>
        <v>0</v>
      </c>
    </row>
    <row r="6701" spans="1:86" x14ac:dyDescent="0.25">
      <c r="A6701"/>
      <c r="B6701"/>
      <c r="D6701"/>
      <c r="AL6701">
        <f t="shared" si="728"/>
        <v>0</v>
      </c>
      <c r="AQ6701">
        <f t="shared" si="729"/>
        <v>0</v>
      </c>
      <c r="AR6701" t="str">
        <f>IFERROR(IF(OR(AP6701=338,AP6701=340,AP6701=341,AP6701=342,AP6701="342A",AP6701="342B"),PorcenRet(AP6701,AT6701,AU6701),INDEX(PORCENTAJEBUSCAR,MATCH(AP6701,CódigoRET,0),4)*1),"")</f>
        <v/>
      </c>
      <c r="AS6701">
        <f t="shared" si="730"/>
        <v>0</v>
      </c>
      <c r="BF6701" t="str">
        <f>IFERROR(IF(OR(BD6701=338,BD6701=340,BD6701=341,BD6701=342,BD6701="342A",BD6701="342B"),PorcenRet(BD6701,BH6701,BI6701),INDEX(PORCENTAJEBUSCAR,MATCH(BD6701,CódigoRET,0),4)*1),"")</f>
        <v/>
      </c>
      <c r="BG6701">
        <f t="shared" si="731"/>
        <v>0</v>
      </c>
      <c r="BO6701">
        <f t="shared" si="732"/>
        <v>0</v>
      </c>
      <c r="CC6701">
        <f t="shared" si="733"/>
        <v>0</v>
      </c>
      <c r="CD6701">
        <f t="shared" si="734"/>
        <v>0</v>
      </c>
      <c r="CG6701">
        <f ca="1">IFERROR(INDIRECT("IVA!X"&amp;MATCH(MID(COMPRAS!C6601,1,2)&amp;MID(COMPRAS!F6601,1,2)&amp;MID(COMPRAS!D6601,1,2),IVA!W:W,0)),"SIN COD.")</f>
        <v>0</v>
      </c>
      <c r="CH6701">
        <f ca="1">IFERROR(INDIRECT("IVA!Y"&amp;MATCH(MID(COMPRAS!C6601,1,2)&amp;MID(COMPRAS!F6601,1,2)&amp;MID(COMPRAS!D6601,1,2),IVA!W:W,0)),"SIN COD.")</f>
        <v>0</v>
      </c>
    </row>
    <row r="6702" spans="1:86" x14ac:dyDescent="0.25">
      <c r="A6702"/>
      <c r="B6702"/>
      <c r="D6702"/>
      <c r="AL6702">
        <f t="shared" si="728"/>
        <v>0</v>
      </c>
      <c r="AQ6702">
        <f t="shared" si="729"/>
        <v>0</v>
      </c>
      <c r="AR6702" t="str">
        <f>IFERROR(IF(OR(AP6702=338,AP6702=340,AP6702=341,AP6702=342,AP6702="342A",AP6702="342B"),PorcenRet(AP6702,AT6702,AU6702),INDEX(PORCENTAJEBUSCAR,MATCH(AP6702,CódigoRET,0),4)*1),"")</f>
        <v/>
      </c>
      <c r="AS6702">
        <f t="shared" si="730"/>
        <v>0</v>
      </c>
      <c r="BF6702" t="str">
        <f>IFERROR(IF(OR(BD6702=338,BD6702=340,BD6702=341,BD6702=342,BD6702="342A",BD6702="342B"),PorcenRet(BD6702,BH6702,BI6702),INDEX(PORCENTAJEBUSCAR,MATCH(BD6702,CódigoRET,0),4)*1),"")</f>
        <v/>
      </c>
      <c r="BG6702">
        <f t="shared" si="731"/>
        <v>0</v>
      </c>
      <c r="BO6702">
        <f t="shared" si="732"/>
        <v>0</v>
      </c>
      <c r="CC6702">
        <f t="shared" si="733"/>
        <v>0</v>
      </c>
      <c r="CD6702">
        <f t="shared" si="734"/>
        <v>0</v>
      </c>
      <c r="CG6702">
        <f ca="1">IFERROR(INDIRECT("IVA!X"&amp;MATCH(MID(COMPRAS!C6602,1,2)&amp;MID(COMPRAS!F6602,1,2)&amp;MID(COMPRAS!D6602,1,2),IVA!W:W,0)),"SIN COD.")</f>
        <v>0</v>
      </c>
      <c r="CH6702">
        <f ca="1">IFERROR(INDIRECT("IVA!Y"&amp;MATCH(MID(COMPRAS!C6602,1,2)&amp;MID(COMPRAS!F6602,1,2)&amp;MID(COMPRAS!D6602,1,2),IVA!W:W,0)),"SIN COD.")</f>
        <v>0</v>
      </c>
    </row>
    <row r="6703" spans="1:86" x14ac:dyDescent="0.25">
      <c r="A6703"/>
      <c r="B6703"/>
      <c r="D6703"/>
      <c r="AL6703">
        <f t="shared" si="728"/>
        <v>0</v>
      </c>
      <c r="AQ6703">
        <f t="shared" si="729"/>
        <v>0</v>
      </c>
      <c r="AR6703" t="str">
        <f>IFERROR(IF(OR(AP6703=338,AP6703=340,AP6703=341,AP6703=342,AP6703="342A",AP6703="342B"),PorcenRet(AP6703,AT6703,AU6703),INDEX(PORCENTAJEBUSCAR,MATCH(AP6703,CódigoRET,0),4)*1),"")</f>
        <v/>
      </c>
      <c r="AS6703">
        <f t="shared" si="730"/>
        <v>0</v>
      </c>
      <c r="BF6703" t="str">
        <f>IFERROR(IF(OR(BD6703=338,BD6703=340,BD6703=341,BD6703=342,BD6703="342A",BD6703="342B"),PorcenRet(BD6703,BH6703,BI6703),INDEX(PORCENTAJEBUSCAR,MATCH(BD6703,CódigoRET,0),4)*1),"")</f>
        <v/>
      </c>
      <c r="BG6703">
        <f t="shared" si="731"/>
        <v>0</v>
      </c>
      <c r="BO6703">
        <f t="shared" si="732"/>
        <v>0</v>
      </c>
      <c r="CC6703">
        <f t="shared" si="733"/>
        <v>0</v>
      </c>
      <c r="CD6703">
        <f t="shared" si="734"/>
        <v>0</v>
      </c>
      <c r="CG6703">
        <f ca="1">IFERROR(INDIRECT("IVA!X"&amp;MATCH(MID(COMPRAS!C6603,1,2)&amp;MID(COMPRAS!F6603,1,2)&amp;MID(COMPRAS!D6603,1,2),IVA!W:W,0)),"SIN COD.")</f>
        <v>0</v>
      </c>
      <c r="CH6703">
        <f ca="1">IFERROR(INDIRECT("IVA!Y"&amp;MATCH(MID(COMPRAS!C6603,1,2)&amp;MID(COMPRAS!F6603,1,2)&amp;MID(COMPRAS!D6603,1,2),IVA!W:W,0)),"SIN COD.")</f>
        <v>0</v>
      </c>
    </row>
    <row r="6704" spans="1:86" x14ac:dyDescent="0.25">
      <c r="A6704"/>
      <c r="B6704"/>
      <c r="D6704"/>
      <c r="AL6704">
        <f t="shared" si="728"/>
        <v>0</v>
      </c>
      <c r="AQ6704">
        <f t="shared" si="729"/>
        <v>0</v>
      </c>
      <c r="AR6704" t="str">
        <f>IFERROR(IF(OR(AP6704=338,AP6704=340,AP6704=341,AP6704=342,AP6704="342A",AP6704="342B"),PorcenRet(AP6704,AT6704,AU6704),INDEX(PORCENTAJEBUSCAR,MATCH(AP6704,CódigoRET,0),4)*1),"")</f>
        <v/>
      </c>
      <c r="AS6704">
        <f t="shared" si="730"/>
        <v>0</v>
      </c>
      <c r="BF6704" t="str">
        <f>IFERROR(IF(OR(BD6704=338,BD6704=340,BD6704=341,BD6704=342,BD6704="342A",BD6704="342B"),PorcenRet(BD6704,BH6704,BI6704),INDEX(PORCENTAJEBUSCAR,MATCH(BD6704,CódigoRET,0),4)*1),"")</f>
        <v/>
      </c>
      <c r="BG6704">
        <f t="shared" si="731"/>
        <v>0</v>
      </c>
      <c r="BO6704">
        <f t="shared" si="732"/>
        <v>0</v>
      </c>
      <c r="CC6704">
        <f t="shared" si="733"/>
        <v>0</v>
      </c>
      <c r="CD6704">
        <f t="shared" si="734"/>
        <v>0</v>
      </c>
      <c r="CG6704">
        <f ca="1">IFERROR(INDIRECT("IVA!X"&amp;MATCH(MID(COMPRAS!C6604,1,2)&amp;MID(COMPRAS!F6604,1,2)&amp;MID(COMPRAS!D6604,1,2),IVA!W:W,0)),"SIN COD.")</f>
        <v>0</v>
      </c>
      <c r="CH6704">
        <f ca="1">IFERROR(INDIRECT("IVA!Y"&amp;MATCH(MID(COMPRAS!C6604,1,2)&amp;MID(COMPRAS!F6604,1,2)&amp;MID(COMPRAS!D6604,1,2),IVA!W:W,0)),"SIN COD.")</f>
        <v>0</v>
      </c>
    </row>
    <row r="6705" spans="1:86" x14ac:dyDescent="0.25">
      <c r="A6705"/>
      <c r="B6705"/>
      <c r="D6705"/>
      <c r="AL6705">
        <f t="shared" si="728"/>
        <v>0</v>
      </c>
      <c r="AQ6705">
        <f t="shared" si="729"/>
        <v>0</v>
      </c>
      <c r="AR6705" t="str">
        <f>IFERROR(IF(OR(AP6705=338,AP6705=340,AP6705=341,AP6705=342,AP6705="342A",AP6705="342B"),PorcenRet(AP6705,AT6705,AU6705),INDEX(PORCENTAJEBUSCAR,MATCH(AP6705,CódigoRET,0),4)*1),"")</f>
        <v/>
      </c>
      <c r="AS6705">
        <f t="shared" si="730"/>
        <v>0</v>
      </c>
      <c r="BF6705" t="str">
        <f>IFERROR(IF(OR(BD6705=338,BD6705=340,BD6705=341,BD6705=342,BD6705="342A",BD6705="342B"),PorcenRet(BD6705,BH6705,BI6705),INDEX(PORCENTAJEBUSCAR,MATCH(BD6705,CódigoRET,0),4)*1),"")</f>
        <v/>
      </c>
      <c r="BG6705">
        <f t="shared" si="731"/>
        <v>0</v>
      </c>
      <c r="BO6705">
        <f t="shared" si="732"/>
        <v>0</v>
      </c>
      <c r="CC6705">
        <f t="shared" si="733"/>
        <v>0</v>
      </c>
      <c r="CD6705">
        <f t="shared" si="734"/>
        <v>0</v>
      </c>
      <c r="CG6705">
        <f ca="1">IFERROR(INDIRECT("IVA!X"&amp;MATCH(MID(COMPRAS!C6605,1,2)&amp;MID(COMPRAS!F6605,1,2)&amp;MID(COMPRAS!D6605,1,2),IVA!W:W,0)),"SIN COD.")</f>
        <v>0</v>
      </c>
      <c r="CH6705">
        <f ca="1">IFERROR(INDIRECT("IVA!Y"&amp;MATCH(MID(COMPRAS!C6605,1,2)&amp;MID(COMPRAS!F6605,1,2)&amp;MID(COMPRAS!D6605,1,2),IVA!W:W,0)),"SIN COD.")</f>
        <v>0</v>
      </c>
    </row>
    <row r="6706" spans="1:86" x14ac:dyDescent="0.25">
      <c r="A6706"/>
      <c r="B6706"/>
      <c r="D6706"/>
      <c r="AL6706">
        <f t="shared" si="728"/>
        <v>0</v>
      </c>
      <c r="AQ6706">
        <f t="shared" si="729"/>
        <v>0</v>
      </c>
      <c r="AR6706" t="str">
        <f>IFERROR(IF(OR(AP6706=338,AP6706=340,AP6706=341,AP6706=342,AP6706="342A",AP6706="342B"),PorcenRet(AP6706,AT6706,AU6706),INDEX(PORCENTAJEBUSCAR,MATCH(AP6706,CódigoRET,0),4)*1),"")</f>
        <v/>
      </c>
      <c r="AS6706">
        <f t="shared" si="730"/>
        <v>0</v>
      </c>
      <c r="BF6706" t="str">
        <f>IFERROR(IF(OR(BD6706=338,BD6706=340,BD6706=341,BD6706=342,BD6706="342A",BD6706="342B"),PorcenRet(BD6706,BH6706,BI6706),INDEX(PORCENTAJEBUSCAR,MATCH(BD6706,CódigoRET,0),4)*1),"")</f>
        <v/>
      </c>
      <c r="BG6706">
        <f t="shared" si="731"/>
        <v>0</v>
      </c>
      <c r="BO6706">
        <f t="shared" si="732"/>
        <v>0</v>
      </c>
      <c r="CC6706">
        <f t="shared" si="733"/>
        <v>0</v>
      </c>
      <c r="CD6706">
        <f t="shared" si="734"/>
        <v>0</v>
      </c>
      <c r="CG6706">
        <f ca="1">IFERROR(INDIRECT("IVA!X"&amp;MATCH(MID(COMPRAS!C6606,1,2)&amp;MID(COMPRAS!F6606,1,2)&amp;MID(COMPRAS!D6606,1,2),IVA!W:W,0)),"SIN COD.")</f>
        <v>0</v>
      </c>
      <c r="CH6706">
        <f ca="1">IFERROR(INDIRECT("IVA!Y"&amp;MATCH(MID(COMPRAS!C6606,1,2)&amp;MID(COMPRAS!F6606,1,2)&amp;MID(COMPRAS!D6606,1,2),IVA!W:W,0)),"SIN COD.")</f>
        <v>0</v>
      </c>
    </row>
    <row r="6707" spans="1:86" x14ac:dyDescent="0.25">
      <c r="A6707"/>
      <c r="B6707"/>
      <c r="D6707"/>
      <c r="AL6707">
        <f t="shared" si="728"/>
        <v>0</v>
      </c>
      <c r="AQ6707">
        <f t="shared" si="729"/>
        <v>0</v>
      </c>
      <c r="AR6707" t="str">
        <f>IFERROR(IF(OR(AP6707=338,AP6707=340,AP6707=341,AP6707=342,AP6707="342A",AP6707="342B"),PorcenRet(AP6707,AT6707,AU6707),INDEX(PORCENTAJEBUSCAR,MATCH(AP6707,CódigoRET,0),4)*1),"")</f>
        <v/>
      </c>
      <c r="AS6707">
        <f t="shared" si="730"/>
        <v>0</v>
      </c>
      <c r="BF6707" t="str">
        <f>IFERROR(IF(OR(BD6707=338,BD6707=340,BD6707=341,BD6707=342,BD6707="342A",BD6707="342B"),PorcenRet(BD6707,BH6707,BI6707),INDEX(PORCENTAJEBUSCAR,MATCH(BD6707,CódigoRET,0),4)*1),"")</f>
        <v/>
      </c>
      <c r="BG6707">
        <f t="shared" si="731"/>
        <v>0</v>
      </c>
      <c r="BO6707">
        <f t="shared" si="732"/>
        <v>0</v>
      </c>
      <c r="CC6707">
        <f t="shared" si="733"/>
        <v>0</v>
      </c>
      <c r="CD6707">
        <f t="shared" si="734"/>
        <v>0</v>
      </c>
      <c r="CG6707">
        <f ca="1">IFERROR(INDIRECT("IVA!X"&amp;MATCH(MID(COMPRAS!C6607,1,2)&amp;MID(COMPRAS!F6607,1,2)&amp;MID(COMPRAS!D6607,1,2),IVA!W:W,0)),"SIN COD.")</f>
        <v>0</v>
      </c>
      <c r="CH6707">
        <f ca="1">IFERROR(INDIRECT("IVA!Y"&amp;MATCH(MID(COMPRAS!C6607,1,2)&amp;MID(COMPRAS!F6607,1,2)&amp;MID(COMPRAS!D6607,1,2),IVA!W:W,0)),"SIN COD.")</f>
        <v>0</v>
      </c>
    </row>
    <row r="6708" spans="1:86" x14ac:dyDescent="0.25">
      <c r="A6708"/>
      <c r="B6708"/>
      <c r="D6708"/>
      <c r="AL6708">
        <f t="shared" si="728"/>
        <v>0</v>
      </c>
      <c r="AQ6708">
        <f t="shared" si="729"/>
        <v>0</v>
      </c>
      <c r="AR6708" t="str">
        <f>IFERROR(IF(OR(AP6708=338,AP6708=340,AP6708=341,AP6708=342,AP6708="342A",AP6708="342B"),PorcenRet(AP6708,AT6708,AU6708),INDEX(PORCENTAJEBUSCAR,MATCH(AP6708,CódigoRET,0),4)*1),"")</f>
        <v/>
      </c>
      <c r="AS6708">
        <f t="shared" si="730"/>
        <v>0</v>
      </c>
      <c r="BF6708" t="str">
        <f>IFERROR(IF(OR(BD6708=338,BD6708=340,BD6708=341,BD6708=342,BD6708="342A",BD6708="342B"),PorcenRet(BD6708,BH6708,BI6708),INDEX(PORCENTAJEBUSCAR,MATCH(BD6708,CódigoRET,0),4)*1),"")</f>
        <v/>
      </c>
      <c r="BG6708">
        <f t="shared" si="731"/>
        <v>0</v>
      </c>
      <c r="BO6708">
        <f t="shared" si="732"/>
        <v>0</v>
      </c>
      <c r="CC6708">
        <f t="shared" si="733"/>
        <v>0</v>
      </c>
      <c r="CD6708">
        <f t="shared" si="734"/>
        <v>0</v>
      </c>
      <c r="CG6708">
        <f ca="1">IFERROR(INDIRECT("IVA!X"&amp;MATCH(MID(COMPRAS!C6608,1,2)&amp;MID(COMPRAS!F6608,1,2)&amp;MID(COMPRAS!D6608,1,2),IVA!W:W,0)),"SIN COD.")</f>
        <v>0</v>
      </c>
      <c r="CH6708">
        <f ca="1">IFERROR(INDIRECT("IVA!Y"&amp;MATCH(MID(COMPRAS!C6608,1,2)&amp;MID(COMPRAS!F6608,1,2)&amp;MID(COMPRAS!D6608,1,2),IVA!W:W,0)),"SIN COD.")</f>
        <v>0</v>
      </c>
    </row>
    <row r="6709" spans="1:86" x14ac:dyDescent="0.25">
      <c r="A6709"/>
      <c r="B6709"/>
      <c r="D6709"/>
      <c r="AL6709">
        <f t="shared" si="728"/>
        <v>0</v>
      </c>
      <c r="AQ6709">
        <f t="shared" si="729"/>
        <v>0</v>
      </c>
      <c r="AR6709" t="str">
        <f>IFERROR(IF(OR(AP6709=338,AP6709=340,AP6709=341,AP6709=342,AP6709="342A",AP6709="342B"),PorcenRet(AP6709,AT6709,AU6709),INDEX(PORCENTAJEBUSCAR,MATCH(AP6709,CódigoRET,0),4)*1),"")</f>
        <v/>
      </c>
      <c r="AS6709">
        <f t="shared" si="730"/>
        <v>0</v>
      </c>
      <c r="BF6709" t="str">
        <f>IFERROR(IF(OR(BD6709=338,BD6709=340,BD6709=341,BD6709=342,BD6709="342A",BD6709="342B"),PorcenRet(BD6709,BH6709,BI6709),INDEX(PORCENTAJEBUSCAR,MATCH(BD6709,CódigoRET,0),4)*1),"")</f>
        <v/>
      </c>
      <c r="BG6709">
        <f t="shared" si="731"/>
        <v>0</v>
      </c>
      <c r="BO6709">
        <f t="shared" si="732"/>
        <v>0</v>
      </c>
      <c r="CC6709">
        <f t="shared" si="733"/>
        <v>0</v>
      </c>
      <c r="CD6709">
        <f t="shared" si="734"/>
        <v>0</v>
      </c>
      <c r="CG6709">
        <f ca="1">IFERROR(INDIRECT("IVA!X"&amp;MATCH(MID(COMPRAS!C6609,1,2)&amp;MID(COMPRAS!F6609,1,2)&amp;MID(COMPRAS!D6609,1,2),IVA!W:W,0)),"SIN COD.")</f>
        <v>0</v>
      </c>
      <c r="CH6709">
        <f ca="1">IFERROR(INDIRECT("IVA!Y"&amp;MATCH(MID(COMPRAS!C6609,1,2)&amp;MID(COMPRAS!F6609,1,2)&amp;MID(COMPRAS!D6609,1,2),IVA!W:W,0)),"SIN COD.")</f>
        <v>0</v>
      </c>
    </row>
    <row r="6710" spans="1:86" x14ac:dyDescent="0.25">
      <c r="A6710"/>
      <c r="B6710"/>
      <c r="D6710"/>
      <c r="AL6710">
        <f t="shared" si="728"/>
        <v>0</v>
      </c>
      <c r="AQ6710">
        <f t="shared" si="729"/>
        <v>0</v>
      </c>
      <c r="AR6710" t="str">
        <f>IFERROR(IF(OR(AP6710=338,AP6710=340,AP6710=341,AP6710=342,AP6710="342A",AP6710="342B"),PorcenRet(AP6710,AT6710,AU6710),INDEX(PORCENTAJEBUSCAR,MATCH(AP6710,CódigoRET,0),4)*1),"")</f>
        <v/>
      </c>
      <c r="AS6710">
        <f t="shared" si="730"/>
        <v>0</v>
      </c>
      <c r="BF6710" t="str">
        <f>IFERROR(IF(OR(BD6710=338,BD6710=340,BD6710=341,BD6710=342,BD6710="342A",BD6710="342B"),PorcenRet(BD6710,BH6710,BI6710),INDEX(PORCENTAJEBUSCAR,MATCH(BD6710,CódigoRET,0),4)*1),"")</f>
        <v/>
      </c>
      <c r="BG6710">
        <f t="shared" si="731"/>
        <v>0</v>
      </c>
      <c r="BO6710">
        <f t="shared" si="732"/>
        <v>0</v>
      </c>
      <c r="CC6710">
        <f t="shared" si="733"/>
        <v>0</v>
      </c>
      <c r="CD6710">
        <f t="shared" si="734"/>
        <v>0</v>
      </c>
      <c r="CG6710">
        <f ca="1">IFERROR(INDIRECT("IVA!X"&amp;MATCH(MID(COMPRAS!C6610,1,2)&amp;MID(COMPRAS!F6610,1,2)&amp;MID(COMPRAS!D6610,1,2),IVA!W:W,0)),"SIN COD.")</f>
        <v>0</v>
      </c>
      <c r="CH6710">
        <f ca="1">IFERROR(INDIRECT("IVA!Y"&amp;MATCH(MID(COMPRAS!C6610,1,2)&amp;MID(COMPRAS!F6610,1,2)&amp;MID(COMPRAS!D6610,1,2),IVA!W:W,0)),"SIN COD.")</f>
        <v>0</v>
      </c>
    </row>
    <row r="6711" spans="1:86" x14ac:dyDescent="0.25">
      <c r="A6711"/>
      <c r="B6711"/>
      <c r="D6711"/>
      <c r="AL6711">
        <f t="shared" si="728"/>
        <v>0</v>
      </c>
      <c r="AQ6711">
        <f t="shared" si="729"/>
        <v>0</v>
      </c>
      <c r="AR6711" t="str">
        <f>IFERROR(IF(OR(AP6711=338,AP6711=340,AP6711=341,AP6711=342,AP6711="342A",AP6711="342B"),PorcenRet(AP6711,AT6711,AU6711),INDEX(PORCENTAJEBUSCAR,MATCH(AP6711,CódigoRET,0),4)*1),"")</f>
        <v/>
      </c>
      <c r="AS6711">
        <f t="shared" si="730"/>
        <v>0</v>
      </c>
      <c r="BF6711" t="str">
        <f>IFERROR(IF(OR(BD6711=338,BD6711=340,BD6711=341,BD6711=342,BD6711="342A",BD6711="342B"),PorcenRet(BD6711,BH6711,BI6711),INDEX(PORCENTAJEBUSCAR,MATCH(BD6711,CódigoRET,0),4)*1),"")</f>
        <v/>
      </c>
      <c r="BG6711">
        <f t="shared" si="731"/>
        <v>0</v>
      </c>
      <c r="BO6711">
        <f t="shared" si="732"/>
        <v>0</v>
      </c>
      <c r="CC6711">
        <f t="shared" si="733"/>
        <v>0</v>
      </c>
      <c r="CD6711">
        <f t="shared" si="734"/>
        <v>0</v>
      </c>
      <c r="CG6711">
        <f ca="1">IFERROR(INDIRECT("IVA!X"&amp;MATCH(MID(COMPRAS!C6611,1,2)&amp;MID(COMPRAS!F6611,1,2)&amp;MID(COMPRAS!D6611,1,2),IVA!W:W,0)),"SIN COD.")</f>
        <v>0</v>
      </c>
      <c r="CH6711">
        <f ca="1">IFERROR(INDIRECT("IVA!Y"&amp;MATCH(MID(COMPRAS!C6611,1,2)&amp;MID(COMPRAS!F6611,1,2)&amp;MID(COMPRAS!D6611,1,2),IVA!W:W,0)),"SIN COD.")</f>
        <v>0</v>
      </c>
    </row>
    <row r="6712" spans="1:86" x14ac:dyDescent="0.25">
      <c r="A6712"/>
      <c r="B6712"/>
      <c r="D6712"/>
      <c r="AL6712">
        <f t="shared" si="728"/>
        <v>0</v>
      </c>
      <c r="AQ6712">
        <f t="shared" si="729"/>
        <v>0</v>
      </c>
      <c r="AR6712" t="str">
        <f>IFERROR(IF(OR(AP6712=338,AP6712=340,AP6712=341,AP6712=342,AP6712="342A",AP6712="342B"),PorcenRet(AP6712,AT6712,AU6712),INDEX(PORCENTAJEBUSCAR,MATCH(AP6712,CódigoRET,0),4)*1),"")</f>
        <v/>
      </c>
      <c r="AS6712">
        <f t="shared" si="730"/>
        <v>0</v>
      </c>
      <c r="BF6712" t="str">
        <f>IFERROR(IF(OR(BD6712=338,BD6712=340,BD6712=341,BD6712=342,BD6712="342A",BD6712="342B"),PorcenRet(BD6712,BH6712,BI6712),INDEX(PORCENTAJEBUSCAR,MATCH(BD6712,CódigoRET,0),4)*1),"")</f>
        <v/>
      </c>
      <c r="BG6712">
        <f t="shared" si="731"/>
        <v>0</v>
      </c>
      <c r="BO6712">
        <f t="shared" si="732"/>
        <v>0</v>
      </c>
      <c r="CC6712">
        <f t="shared" si="733"/>
        <v>0</v>
      </c>
      <c r="CD6712">
        <f t="shared" si="734"/>
        <v>0</v>
      </c>
      <c r="CG6712">
        <f ca="1">IFERROR(INDIRECT("IVA!X"&amp;MATCH(MID(COMPRAS!C6612,1,2)&amp;MID(COMPRAS!F6612,1,2)&amp;MID(COMPRAS!D6612,1,2),IVA!W:W,0)),"SIN COD.")</f>
        <v>0</v>
      </c>
      <c r="CH6712">
        <f ca="1">IFERROR(INDIRECT("IVA!Y"&amp;MATCH(MID(COMPRAS!C6612,1,2)&amp;MID(COMPRAS!F6612,1,2)&amp;MID(COMPRAS!D6612,1,2),IVA!W:W,0)),"SIN COD.")</f>
        <v>0</v>
      </c>
    </row>
    <row r="6713" spans="1:86" x14ac:dyDescent="0.25">
      <c r="A6713"/>
      <c r="B6713"/>
      <c r="D6713"/>
      <c r="AL6713">
        <f t="shared" si="728"/>
        <v>0</v>
      </c>
      <c r="AQ6713">
        <f t="shared" si="729"/>
        <v>0</v>
      </c>
      <c r="AR6713" t="str">
        <f>IFERROR(IF(OR(AP6713=338,AP6713=340,AP6713=341,AP6713=342,AP6713="342A",AP6713="342B"),PorcenRet(AP6713,AT6713,AU6713),INDEX(PORCENTAJEBUSCAR,MATCH(AP6713,CódigoRET,0),4)*1),"")</f>
        <v/>
      </c>
      <c r="AS6713">
        <f t="shared" si="730"/>
        <v>0</v>
      </c>
      <c r="BF6713" t="str">
        <f>IFERROR(IF(OR(BD6713=338,BD6713=340,BD6713=341,BD6713=342,BD6713="342A",BD6713="342B"),PorcenRet(BD6713,BH6713,BI6713),INDEX(PORCENTAJEBUSCAR,MATCH(BD6713,CódigoRET,0),4)*1),"")</f>
        <v/>
      </c>
      <c r="BG6713">
        <f t="shared" si="731"/>
        <v>0</v>
      </c>
      <c r="BO6713">
        <f t="shared" si="732"/>
        <v>0</v>
      </c>
      <c r="CC6713">
        <f t="shared" si="733"/>
        <v>0</v>
      </c>
      <c r="CD6713">
        <f t="shared" si="734"/>
        <v>0</v>
      </c>
      <c r="CG6713">
        <f ca="1">IFERROR(INDIRECT("IVA!X"&amp;MATCH(MID(COMPRAS!C6613,1,2)&amp;MID(COMPRAS!F6613,1,2)&amp;MID(COMPRAS!D6613,1,2),IVA!W:W,0)),"SIN COD.")</f>
        <v>0</v>
      </c>
      <c r="CH6713">
        <f ca="1">IFERROR(INDIRECT("IVA!Y"&amp;MATCH(MID(COMPRAS!C6613,1,2)&amp;MID(COMPRAS!F6613,1,2)&amp;MID(COMPRAS!D6613,1,2),IVA!W:W,0)),"SIN COD.")</f>
        <v>0</v>
      </c>
    </row>
    <row r="6714" spans="1:86" x14ac:dyDescent="0.25">
      <c r="A6714"/>
      <c r="B6714"/>
      <c r="D6714"/>
      <c r="AL6714">
        <f t="shared" si="728"/>
        <v>0</v>
      </c>
      <c r="AQ6714">
        <f t="shared" si="729"/>
        <v>0</v>
      </c>
      <c r="AR6714" t="str">
        <f>IFERROR(IF(OR(AP6714=338,AP6714=340,AP6714=341,AP6714=342,AP6714="342A",AP6714="342B"),PorcenRet(AP6714,AT6714,AU6714),INDEX(PORCENTAJEBUSCAR,MATCH(AP6714,CódigoRET,0),4)*1),"")</f>
        <v/>
      </c>
      <c r="AS6714">
        <f t="shared" si="730"/>
        <v>0</v>
      </c>
      <c r="BF6714" t="str">
        <f>IFERROR(IF(OR(BD6714=338,BD6714=340,BD6714=341,BD6714=342,BD6714="342A",BD6714="342B"),PorcenRet(BD6714,BH6714,BI6714),INDEX(PORCENTAJEBUSCAR,MATCH(BD6714,CódigoRET,0),4)*1),"")</f>
        <v/>
      </c>
      <c r="BG6714">
        <f t="shared" si="731"/>
        <v>0</v>
      </c>
      <c r="BO6714">
        <f t="shared" si="732"/>
        <v>0</v>
      </c>
      <c r="CC6714">
        <f t="shared" si="733"/>
        <v>0</v>
      </c>
      <c r="CD6714">
        <f t="shared" si="734"/>
        <v>0</v>
      </c>
      <c r="CG6714">
        <f ca="1">IFERROR(INDIRECT("IVA!X"&amp;MATCH(MID(COMPRAS!C6614,1,2)&amp;MID(COMPRAS!F6614,1,2)&amp;MID(COMPRAS!D6614,1,2),IVA!W:W,0)),"SIN COD.")</f>
        <v>0</v>
      </c>
      <c r="CH6714">
        <f ca="1">IFERROR(INDIRECT("IVA!Y"&amp;MATCH(MID(COMPRAS!C6614,1,2)&amp;MID(COMPRAS!F6614,1,2)&amp;MID(COMPRAS!D6614,1,2),IVA!W:W,0)),"SIN COD.")</f>
        <v>0</v>
      </c>
    </row>
    <row r="6715" spans="1:86" x14ac:dyDescent="0.25">
      <c r="A6715"/>
      <c r="B6715"/>
      <c r="D6715"/>
      <c r="AL6715">
        <f t="shared" si="728"/>
        <v>0</v>
      </c>
      <c r="AQ6715">
        <f t="shared" si="729"/>
        <v>0</v>
      </c>
      <c r="AR6715" t="str">
        <f>IFERROR(IF(OR(AP6715=338,AP6715=340,AP6715=341,AP6715=342,AP6715="342A",AP6715="342B"),PorcenRet(AP6715,AT6715,AU6715),INDEX(PORCENTAJEBUSCAR,MATCH(AP6715,CódigoRET,0),4)*1),"")</f>
        <v/>
      </c>
      <c r="AS6715">
        <f t="shared" si="730"/>
        <v>0</v>
      </c>
      <c r="BF6715" t="str">
        <f>IFERROR(IF(OR(BD6715=338,BD6715=340,BD6715=341,BD6715=342,BD6715="342A",BD6715="342B"),PorcenRet(BD6715,BH6715,BI6715),INDEX(PORCENTAJEBUSCAR,MATCH(BD6715,CódigoRET,0),4)*1),"")</f>
        <v/>
      </c>
      <c r="BG6715">
        <f t="shared" si="731"/>
        <v>0</v>
      </c>
      <c r="BO6715">
        <f t="shared" si="732"/>
        <v>0</v>
      </c>
      <c r="CC6715">
        <f t="shared" si="733"/>
        <v>0</v>
      </c>
      <c r="CD6715">
        <f t="shared" si="734"/>
        <v>0</v>
      </c>
      <c r="CG6715">
        <f ca="1">IFERROR(INDIRECT("IVA!X"&amp;MATCH(MID(COMPRAS!C6615,1,2)&amp;MID(COMPRAS!F6615,1,2)&amp;MID(COMPRAS!D6615,1,2),IVA!W:W,0)),"SIN COD.")</f>
        <v>0</v>
      </c>
      <c r="CH6715">
        <f ca="1">IFERROR(INDIRECT("IVA!Y"&amp;MATCH(MID(COMPRAS!C6615,1,2)&amp;MID(COMPRAS!F6615,1,2)&amp;MID(COMPRAS!D6615,1,2),IVA!W:W,0)),"SIN COD.")</f>
        <v>0</v>
      </c>
    </row>
    <row r="6716" spans="1:86" x14ac:dyDescent="0.25">
      <c r="A6716"/>
      <c r="B6716"/>
      <c r="D6716"/>
      <c r="AL6716">
        <f t="shared" si="728"/>
        <v>0</v>
      </c>
      <c r="AQ6716">
        <f t="shared" si="729"/>
        <v>0</v>
      </c>
      <c r="AR6716" t="str">
        <f>IFERROR(IF(OR(AP6716=338,AP6716=340,AP6716=341,AP6716=342,AP6716="342A",AP6716="342B"),PorcenRet(AP6716,AT6716,AU6716),INDEX(PORCENTAJEBUSCAR,MATCH(AP6716,CódigoRET,0),4)*1),"")</f>
        <v/>
      </c>
      <c r="AS6716">
        <f t="shared" si="730"/>
        <v>0</v>
      </c>
      <c r="BF6716" t="str">
        <f>IFERROR(IF(OR(BD6716=338,BD6716=340,BD6716=341,BD6716=342,BD6716="342A",BD6716="342B"),PorcenRet(BD6716,BH6716,BI6716),INDEX(PORCENTAJEBUSCAR,MATCH(BD6716,CódigoRET,0),4)*1),"")</f>
        <v/>
      </c>
      <c r="BG6716">
        <f t="shared" si="731"/>
        <v>0</v>
      </c>
      <c r="BO6716">
        <f t="shared" si="732"/>
        <v>0</v>
      </c>
      <c r="CC6716">
        <f t="shared" si="733"/>
        <v>0</v>
      </c>
      <c r="CD6716">
        <f t="shared" si="734"/>
        <v>0</v>
      </c>
      <c r="CG6716">
        <f ca="1">IFERROR(INDIRECT("IVA!X"&amp;MATCH(MID(COMPRAS!C6616,1,2)&amp;MID(COMPRAS!F6616,1,2)&amp;MID(COMPRAS!D6616,1,2),IVA!W:W,0)),"SIN COD.")</f>
        <v>0</v>
      </c>
      <c r="CH6716">
        <f ca="1">IFERROR(INDIRECT("IVA!Y"&amp;MATCH(MID(COMPRAS!C6616,1,2)&amp;MID(COMPRAS!F6616,1,2)&amp;MID(COMPRAS!D6616,1,2),IVA!W:W,0)),"SIN COD.")</f>
        <v>0</v>
      </c>
    </row>
    <row r="6717" spans="1:86" x14ac:dyDescent="0.25">
      <c r="A6717"/>
      <c r="B6717"/>
      <c r="D6717"/>
      <c r="AL6717">
        <f t="shared" si="728"/>
        <v>0</v>
      </c>
      <c r="AQ6717">
        <f t="shared" si="729"/>
        <v>0</v>
      </c>
      <c r="AR6717" t="str">
        <f>IFERROR(IF(OR(AP6717=338,AP6717=340,AP6717=341,AP6717=342,AP6717="342A",AP6717="342B"),PorcenRet(AP6717,AT6717,AU6717),INDEX(PORCENTAJEBUSCAR,MATCH(AP6717,CódigoRET,0),4)*1),"")</f>
        <v/>
      </c>
      <c r="AS6717">
        <f t="shared" si="730"/>
        <v>0</v>
      </c>
      <c r="BF6717" t="str">
        <f>IFERROR(IF(OR(BD6717=338,BD6717=340,BD6717=341,BD6717=342,BD6717="342A",BD6717="342B"),PorcenRet(BD6717,BH6717,BI6717),INDEX(PORCENTAJEBUSCAR,MATCH(BD6717,CódigoRET,0),4)*1),"")</f>
        <v/>
      </c>
      <c r="BG6717">
        <f t="shared" si="731"/>
        <v>0</v>
      </c>
      <c r="BO6717">
        <f t="shared" si="732"/>
        <v>0</v>
      </c>
      <c r="CC6717">
        <f t="shared" si="733"/>
        <v>0</v>
      </c>
      <c r="CD6717">
        <f t="shared" si="734"/>
        <v>0</v>
      </c>
      <c r="CG6717">
        <f ca="1">IFERROR(INDIRECT("IVA!X"&amp;MATCH(MID(COMPRAS!C6617,1,2)&amp;MID(COMPRAS!F6617,1,2)&amp;MID(COMPRAS!D6617,1,2),IVA!W:W,0)),"SIN COD.")</f>
        <v>0</v>
      </c>
      <c r="CH6717">
        <f ca="1">IFERROR(INDIRECT("IVA!Y"&amp;MATCH(MID(COMPRAS!C6617,1,2)&amp;MID(COMPRAS!F6617,1,2)&amp;MID(COMPRAS!D6617,1,2),IVA!W:W,0)),"SIN COD.")</f>
        <v>0</v>
      </c>
    </row>
    <row r="6718" spans="1:86" x14ac:dyDescent="0.25">
      <c r="A6718"/>
      <c r="B6718"/>
      <c r="D6718"/>
      <c r="AL6718">
        <f t="shared" si="728"/>
        <v>0</v>
      </c>
      <c r="AQ6718">
        <f t="shared" si="729"/>
        <v>0</v>
      </c>
      <c r="AR6718" t="str">
        <f>IFERROR(IF(OR(AP6718=338,AP6718=340,AP6718=341,AP6718=342,AP6718="342A",AP6718="342B"),PorcenRet(AP6718,AT6718,AU6718),INDEX(PORCENTAJEBUSCAR,MATCH(AP6718,CódigoRET,0),4)*1),"")</f>
        <v/>
      </c>
      <c r="AS6718">
        <f t="shared" si="730"/>
        <v>0</v>
      </c>
      <c r="BF6718" t="str">
        <f>IFERROR(IF(OR(BD6718=338,BD6718=340,BD6718=341,BD6718=342,BD6718="342A",BD6718="342B"),PorcenRet(BD6718,BH6718,BI6718),INDEX(PORCENTAJEBUSCAR,MATCH(BD6718,CódigoRET,0),4)*1),"")</f>
        <v/>
      </c>
      <c r="BG6718">
        <f t="shared" si="731"/>
        <v>0</v>
      </c>
      <c r="BO6718">
        <f t="shared" si="732"/>
        <v>0</v>
      </c>
      <c r="CC6718">
        <f t="shared" si="733"/>
        <v>0</v>
      </c>
      <c r="CD6718">
        <f t="shared" si="734"/>
        <v>0</v>
      </c>
      <c r="CG6718">
        <f ca="1">IFERROR(INDIRECT("IVA!X"&amp;MATCH(MID(COMPRAS!C6618,1,2)&amp;MID(COMPRAS!F6618,1,2)&amp;MID(COMPRAS!D6618,1,2),IVA!W:W,0)),"SIN COD.")</f>
        <v>0</v>
      </c>
      <c r="CH6718">
        <f ca="1">IFERROR(INDIRECT("IVA!Y"&amp;MATCH(MID(COMPRAS!C6618,1,2)&amp;MID(COMPRAS!F6618,1,2)&amp;MID(COMPRAS!D6618,1,2),IVA!W:W,0)),"SIN COD.")</f>
        <v>0</v>
      </c>
    </row>
    <row r="6719" spans="1:86" x14ac:dyDescent="0.25">
      <c r="A6719"/>
      <c r="B6719"/>
      <c r="D6719"/>
      <c r="AL6719">
        <f t="shared" si="728"/>
        <v>0</v>
      </c>
      <c r="AQ6719">
        <f t="shared" si="729"/>
        <v>0</v>
      </c>
      <c r="AR6719" t="str">
        <f>IFERROR(IF(OR(AP6719=338,AP6719=340,AP6719=341,AP6719=342,AP6719="342A",AP6719="342B"),PorcenRet(AP6719,AT6719,AU6719),INDEX(PORCENTAJEBUSCAR,MATCH(AP6719,CódigoRET,0),4)*1),"")</f>
        <v/>
      </c>
      <c r="AS6719">
        <f t="shared" si="730"/>
        <v>0</v>
      </c>
      <c r="BF6719" t="str">
        <f>IFERROR(IF(OR(BD6719=338,BD6719=340,BD6719=341,BD6719=342,BD6719="342A",BD6719="342B"),PorcenRet(BD6719,BH6719,BI6719),INDEX(PORCENTAJEBUSCAR,MATCH(BD6719,CódigoRET,0),4)*1),"")</f>
        <v/>
      </c>
      <c r="BG6719">
        <f t="shared" si="731"/>
        <v>0</v>
      </c>
      <c r="BO6719">
        <f t="shared" si="732"/>
        <v>0</v>
      </c>
      <c r="CC6719">
        <f t="shared" si="733"/>
        <v>0</v>
      </c>
      <c r="CD6719">
        <f t="shared" si="734"/>
        <v>0</v>
      </c>
      <c r="CG6719">
        <f ca="1">IFERROR(INDIRECT("IVA!X"&amp;MATCH(MID(COMPRAS!C6619,1,2)&amp;MID(COMPRAS!F6619,1,2)&amp;MID(COMPRAS!D6619,1,2),IVA!W:W,0)),"SIN COD.")</f>
        <v>0</v>
      </c>
      <c r="CH6719">
        <f ca="1">IFERROR(INDIRECT("IVA!Y"&amp;MATCH(MID(COMPRAS!C6619,1,2)&amp;MID(COMPRAS!F6619,1,2)&amp;MID(COMPRAS!D6619,1,2),IVA!W:W,0)),"SIN COD.")</f>
        <v>0</v>
      </c>
    </row>
    <row r="6720" spans="1:86" x14ac:dyDescent="0.25">
      <c r="A6720"/>
      <c r="B6720"/>
      <c r="D6720"/>
      <c r="AL6720">
        <f t="shared" si="728"/>
        <v>0</v>
      </c>
      <c r="AQ6720">
        <f t="shared" si="729"/>
        <v>0</v>
      </c>
      <c r="AR6720" t="str">
        <f>IFERROR(IF(OR(AP6720=338,AP6720=340,AP6720=341,AP6720=342,AP6720="342A",AP6720="342B"),PorcenRet(AP6720,AT6720,AU6720),INDEX(PORCENTAJEBUSCAR,MATCH(AP6720,CódigoRET,0),4)*1),"")</f>
        <v/>
      </c>
      <c r="AS6720">
        <f t="shared" si="730"/>
        <v>0</v>
      </c>
      <c r="BF6720" t="str">
        <f>IFERROR(IF(OR(BD6720=338,BD6720=340,BD6720=341,BD6720=342,BD6720="342A",BD6720="342B"),PorcenRet(BD6720,BH6720,BI6720),INDEX(PORCENTAJEBUSCAR,MATCH(BD6720,CódigoRET,0),4)*1),"")</f>
        <v/>
      </c>
      <c r="BG6720">
        <f t="shared" si="731"/>
        <v>0</v>
      </c>
      <c r="BO6720">
        <f t="shared" si="732"/>
        <v>0</v>
      </c>
      <c r="CC6720">
        <f t="shared" si="733"/>
        <v>0</v>
      </c>
      <c r="CD6720">
        <f t="shared" si="734"/>
        <v>0</v>
      </c>
      <c r="CG6720">
        <f ca="1">IFERROR(INDIRECT("IVA!X"&amp;MATCH(MID(COMPRAS!C6620,1,2)&amp;MID(COMPRAS!F6620,1,2)&amp;MID(COMPRAS!D6620,1,2),IVA!W:W,0)),"SIN COD.")</f>
        <v>0</v>
      </c>
      <c r="CH6720">
        <f ca="1">IFERROR(INDIRECT("IVA!Y"&amp;MATCH(MID(COMPRAS!C6620,1,2)&amp;MID(COMPRAS!F6620,1,2)&amp;MID(COMPRAS!D6620,1,2),IVA!W:W,0)),"SIN COD.")</f>
        <v>0</v>
      </c>
    </row>
    <row r="6721" spans="1:86" x14ac:dyDescent="0.25">
      <c r="A6721"/>
      <c r="B6721"/>
      <c r="D6721"/>
      <c r="AL6721">
        <f t="shared" si="728"/>
        <v>0</v>
      </c>
      <c r="AQ6721">
        <f t="shared" si="729"/>
        <v>0</v>
      </c>
      <c r="AR6721" t="str">
        <f>IFERROR(IF(OR(AP6721=338,AP6721=340,AP6721=341,AP6721=342,AP6721="342A",AP6721="342B"),PorcenRet(AP6721,AT6721,AU6721),INDEX(PORCENTAJEBUSCAR,MATCH(AP6721,CódigoRET,0),4)*1),"")</f>
        <v/>
      </c>
      <c r="AS6721">
        <f t="shared" si="730"/>
        <v>0</v>
      </c>
      <c r="BF6721" t="str">
        <f>IFERROR(IF(OR(BD6721=338,BD6721=340,BD6721=341,BD6721=342,BD6721="342A",BD6721="342B"),PorcenRet(BD6721,BH6721,BI6721),INDEX(PORCENTAJEBUSCAR,MATCH(BD6721,CódigoRET,0),4)*1),"")</f>
        <v/>
      </c>
      <c r="BG6721">
        <f t="shared" si="731"/>
        <v>0</v>
      </c>
      <c r="BO6721">
        <f t="shared" si="732"/>
        <v>0</v>
      </c>
      <c r="CC6721">
        <f t="shared" si="733"/>
        <v>0</v>
      </c>
      <c r="CD6721">
        <f t="shared" si="734"/>
        <v>0</v>
      </c>
      <c r="CG6721">
        <f ca="1">IFERROR(INDIRECT("IVA!X"&amp;MATCH(MID(COMPRAS!C6621,1,2)&amp;MID(COMPRAS!F6621,1,2)&amp;MID(COMPRAS!D6621,1,2),IVA!W:W,0)),"SIN COD.")</f>
        <v>0</v>
      </c>
      <c r="CH6721">
        <f ca="1">IFERROR(INDIRECT("IVA!Y"&amp;MATCH(MID(COMPRAS!C6621,1,2)&amp;MID(COMPRAS!F6621,1,2)&amp;MID(COMPRAS!D6621,1,2),IVA!W:W,0)),"SIN COD.")</f>
        <v>0</v>
      </c>
    </row>
    <row r="6722" spans="1:86" x14ac:dyDescent="0.25">
      <c r="A6722"/>
      <c r="B6722"/>
      <c r="D6722"/>
      <c r="AL6722">
        <f t="shared" ref="AL6722:AL6785" si="735">O6722+P6722+Q6722+R6722+S6722+T6722+U6722+V6722</f>
        <v>0</v>
      </c>
      <c r="AQ6722">
        <f t="shared" ref="AQ6722:AQ6785" si="736">+P6722+Q6722+R6722+S6722-BE6722-BQ6722-BW6722+O6722</f>
        <v>0</v>
      </c>
      <c r="AR6722" t="str">
        <f>IFERROR(IF(OR(AP6722=338,AP6722=340,AP6722=341,AP6722=342,AP6722="342A",AP6722="342B"),PorcenRet(AP6722,AT6722,AU6722),INDEX(PORCENTAJEBUSCAR,MATCH(AP6722,CódigoRET,0),4)*1),"")</f>
        <v/>
      </c>
      <c r="AS6722">
        <f t="shared" ref="AS6722:AS6785" si="737">ROUND(IF(AP6722="",0,AQ6722*(AR6722/100)),2)</f>
        <v>0</v>
      </c>
      <c r="BF6722" t="str">
        <f>IFERROR(IF(OR(BD6722=338,BD6722=340,BD6722=341,BD6722=342,BD6722="342A",BD6722="342B"),PorcenRet(BD6722,BH6722,BI6722),INDEX(PORCENTAJEBUSCAR,MATCH(BD6722,CódigoRET,0),4)*1),"")</f>
        <v/>
      </c>
      <c r="BG6722">
        <f t="shared" ref="BG6722:BG6785" si="738">ROUND(IF(BD6722="",0,BE6722*(BF6722/100)),2)</f>
        <v>0</v>
      </c>
      <c r="BO6722">
        <f t="shared" ref="BO6722:BO6785" si="739">IF(MID(F6722,1,2)="41",SUM(O6722:S6722),0)</f>
        <v>0</v>
      </c>
      <c r="CC6722">
        <f t="shared" ref="CC6722:CC6785" si="740">O6722+P6722+Q6722+R6722+S6722</f>
        <v>0</v>
      </c>
      <c r="CD6722">
        <f t="shared" ref="CD6722:CD6785" si="741">T6722+U6722</f>
        <v>0</v>
      </c>
      <c r="CG6722">
        <f ca="1">IFERROR(INDIRECT("IVA!X"&amp;MATCH(MID(COMPRAS!C6622,1,2)&amp;MID(COMPRAS!F6622,1,2)&amp;MID(COMPRAS!D6622,1,2),IVA!W:W,0)),"SIN COD.")</f>
        <v>0</v>
      </c>
      <c r="CH6722">
        <f ca="1">IFERROR(INDIRECT("IVA!Y"&amp;MATCH(MID(COMPRAS!C6622,1,2)&amp;MID(COMPRAS!F6622,1,2)&amp;MID(COMPRAS!D6622,1,2),IVA!W:W,0)),"SIN COD.")</f>
        <v>0</v>
      </c>
    </row>
    <row r="6723" spans="1:86" x14ac:dyDescent="0.25">
      <c r="A6723"/>
      <c r="B6723"/>
      <c r="D6723"/>
      <c r="AL6723">
        <f t="shared" si="735"/>
        <v>0</v>
      </c>
      <c r="AQ6723">
        <f t="shared" si="736"/>
        <v>0</v>
      </c>
      <c r="AR6723" t="str">
        <f>IFERROR(IF(OR(AP6723=338,AP6723=340,AP6723=341,AP6723=342,AP6723="342A",AP6723="342B"),PorcenRet(AP6723,AT6723,AU6723),INDEX(PORCENTAJEBUSCAR,MATCH(AP6723,CódigoRET,0),4)*1),"")</f>
        <v/>
      </c>
      <c r="AS6723">
        <f t="shared" si="737"/>
        <v>0</v>
      </c>
      <c r="BF6723" t="str">
        <f>IFERROR(IF(OR(BD6723=338,BD6723=340,BD6723=341,BD6723=342,BD6723="342A",BD6723="342B"),PorcenRet(BD6723,BH6723,BI6723),INDEX(PORCENTAJEBUSCAR,MATCH(BD6723,CódigoRET,0),4)*1),"")</f>
        <v/>
      </c>
      <c r="BG6723">
        <f t="shared" si="738"/>
        <v>0</v>
      </c>
      <c r="BO6723">
        <f t="shared" si="739"/>
        <v>0</v>
      </c>
      <c r="CC6723">
        <f t="shared" si="740"/>
        <v>0</v>
      </c>
      <c r="CD6723">
        <f t="shared" si="741"/>
        <v>0</v>
      </c>
      <c r="CG6723">
        <f ca="1">IFERROR(INDIRECT("IVA!X"&amp;MATCH(MID(COMPRAS!C6623,1,2)&amp;MID(COMPRAS!F6623,1,2)&amp;MID(COMPRAS!D6623,1,2),IVA!W:W,0)),"SIN COD.")</f>
        <v>0</v>
      </c>
      <c r="CH6723">
        <f ca="1">IFERROR(INDIRECT("IVA!Y"&amp;MATCH(MID(COMPRAS!C6623,1,2)&amp;MID(COMPRAS!F6623,1,2)&amp;MID(COMPRAS!D6623,1,2),IVA!W:W,0)),"SIN COD.")</f>
        <v>0</v>
      </c>
    </row>
    <row r="6724" spans="1:86" x14ac:dyDescent="0.25">
      <c r="A6724"/>
      <c r="B6724"/>
      <c r="D6724"/>
      <c r="AL6724">
        <f t="shared" si="735"/>
        <v>0</v>
      </c>
      <c r="AQ6724">
        <f t="shared" si="736"/>
        <v>0</v>
      </c>
      <c r="AR6724" t="str">
        <f>IFERROR(IF(OR(AP6724=338,AP6724=340,AP6724=341,AP6724=342,AP6724="342A",AP6724="342B"),PorcenRet(AP6724,AT6724,AU6724),INDEX(PORCENTAJEBUSCAR,MATCH(AP6724,CódigoRET,0),4)*1),"")</f>
        <v/>
      </c>
      <c r="AS6724">
        <f t="shared" si="737"/>
        <v>0</v>
      </c>
      <c r="BF6724" t="str">
        <f>IFERROR(IF(OR(BD6724=338,BD6724=340,BD6724=341,BD6724=342,BD6724="342A",BD6724="342B"),PorcenRet(BD6724,BH6724,BI6724),INDEX(PORCENTAJEBUSCAR,MATCH(BD6724,CódigoRET,0),4)*1),"")</f>
        <v/>
      </c>
      <c r="BG6724">
        <f t="shared" si="738"/>
        <v>0</v>
      </c>
      <c r="BO6724">
        <f t="shared" si="739"/>
        <v>0</v>
      </c>
      <c r="CC6724">
        <f t="shared" si="740"/>
        <v>0</v>
      </c>
      <c r="CD6724">
        <f t="shared" si="741"/>
        <v>0</v>
      </c>
      <c r="CG6724">
        <f ca="1">IFERROR(INDIRECT("IVA!X"&amp;MATCH(MID(COMPRAS!C6624,1,2)&amp;MID(COMPRAS!F6624,1,2)&amp;MID(COMPRAS!D6624,1,2),IVA!W:W,0)),"SIN COD.")</f>
        <v>0</v>
      </c>
      <c r="CH6724">
        <f ca="1">IFERROR(INDIRECT("IVA!Y"&amp;MATCH(MID(COMPRAS!C6624,1,2)&amp;MID(COMPRAS!F6624,1,2)&amp;MID(COMPRAS!D6624,1,2),IVA!W:W,0)),"SIN COD.")</f>
        <v>0</v>
      </c>
    </row>
    <row r="6725" spans="1:86" x14ac:dyDescent="0.25">
      <c r="A6725"/>
      <c r="B6725"/>
      <c r="D6725"/>
      <c r="AL6725">
        <f t="shared" si="735"/>
        <v>0</v>
      </c>
      <c r="AQ6725">
        <f t="shared" si="736"/>
        <v>0</v>
      </c>
      <c r="AR6725" t="str">
        <f>IFERROR(IF(OR(AP6725=338,AP6725=340,AP6725=341,AP6725=342,AP6725="342A",AP6725="342B"),PorcenRet(AP6725,AT6725,AU6725),INDEX(PORCENTAJEBUSCAR,MATCH(AP6725,CódigoRET,0),4)*1),"")</f>
        <v/>
      </c>
      <c r="AS6725">
        <f t="shared" si="737"/>
        <v>0</v>
      </c>
      <c r="BF6725" t="str">
        <f>IFERROR(IF(OR(BD6725=338,BD6725=340,BD6725=341,BD6725=342,BD6725="342A",BD6725="342B"),PorcenRet(BD6725,BH6725,BI6725),INDEX(PORCENTAJEBUSCAR,MATCH(BD6725,CódigoRET,0),4)*1),"")</f>
        <v/>
      </c>
      <c r="BG6725">
        <f t="shared" si="738"/>
        <v>0</v>
      </c>
      <c r="BO6725">
        <f t="shared" si="739"/>
        <v>0</v>
      </c>
      <c r="CC6725">
        <f t="shared" si="740"/>
        <v>0</v>
      </c>
      <c r="CD6725">
        <f t="shared" si="741"/>
        <v>0</v>
      </c>
      <c r="CG6725">
        <f ca="1">IFERROR(INDIRECT("IVA!X"&amp;MATCH(MID(COMPRAS!C6625,1,2)&amp;MID(COMPRAS!F6625,1,2)&amp;MID(COMPRAS!D6625,1,2),IVA!W:W,0)),"SIN COD.")</f>
        <v>0</v>
      </c>
      <c r="CH6725">
        <f ca="1">IFERROR(INDIRECT("IVA!Y"&amp;MATCH(MID(COMPRAS!C6625,1,2)&amp;MID(COMPRAS!F6625,1,2)&amp;MID(COMPRAS!D6625,1,2),IVA!W:W,0)),"SIN COD.")</f>
        <v>0</v>
      </c>
    </row>
    <row r="6726" spans="1:86" x14ac:dyDescent="0.25">
      <c r="A6726"/>
      <c r="B6726"/>
      <c r="D6726"/>
      <c r="AL6726">
        <f t="shared" si="735"/>
        <v>0</v>
      </c>
      <c r="AQ6726">
        <f t="shared" si="736"/>
        <v>0</v>
      </c>
      <c r="AR6726" t="str">
        <f>IFERROR(IF(OR(AP6726=338,AP6726=340,AP6726=341,AP6726=342,AP6726="342A",AP6726="342B"),PorcenRet(AP6726,AT6726,AU6726),INDEX(PORCENTAJEBUSCAR,MATCH(AP6726,CódigoRET,0),4)*1),"")</f>
        <v/>
      </c>
      <c r="AS6726">
        <f t="shared" si="737"/>
        <v>0</v>
      </c>
      <c r="BF6726" t="str">
        <f>IFERROR(IF(OR(BD6726=338,BD6726=340,BD6726=341,BD6726=342,BD6726="342A",BD6726="342B"),PorcenRet(BD6726,BH6726,BI6726),INDEX(PORCENTAJEBUSCAR,MATCH(BD6726,CódigoRET,0),4)*1),"")</f>
        <v/>
      </c>
      <c r="BG6726">
        <f t="shared" si="738"/>
        <v>0</v>
      </c>
      <c r="BO6726">
        <f t="shared" si="739"/>
        <v>0</v>
      </c>
      <c r="CC6726">
        <f t="shared" si="740"/>
        <v>0</v>
      </c>
      <c r="CD6726">
        <f t="shared" si="741"/>
        <v>0</v>
      </c>
      <c r="CG6726">
        <f ca="1">IFERROR(INDIRECT("IVA!X"&amp;MATCH(MID(COMPRAS!C6626,1,2)&amp;MID(COMPRAS!F6626,1,2)&amp;MID(COMPRAS!D6626,1,2),IVA!W:W,0)),"SIN COD.")</f>
        <v>0</v>
      </c>
      <c r="CH6726">
        <f ca="1">IFERROR(INDIRECT("IVA!Y"&amp;MATCH(MID(COMPRAS!C6626,1,2)&amp;MID(COMPRAS!F6626,1,2)&amp;MID(COMPRAS!D6626,1,2),IVA!W:W,0)),"SIN COD.")</f>
        <v>0</v>
      </c>
    </row>
    <row r="6727" spans="1:86" x14ac:dyDescent="0.25">
      <c r="A6727"/>
      <c r="B6727"/>
      <c r="D6727"/>
      <c r="AL6727">
        <f t="shared" si="735"/>
        <v>0</v>
      </c>
      <c r="AQ6727">
        <f t="shared" si="736"/>
        <v>0</v>
      </c>
      <c r="AR6727" t="str">
        <f>IFERROR(IF(OR(AP6727=338,AP6727=340,AP6727=341,AP6727=342,AP6727="342A",AP6727="342B"),PorcenRet(AP6727,AT6727,AU6727),INDEX(PORCENTAJEBUSCAR,MATCH(AP6727,CódigoRET,0),4)*1),"")</f>
        <v/>
      </c>
      <c r="AS6727">
        <f t="shared" si="737"/>
        <v>0</v>
      </c>
      <c r="BF6727" t="str">
        <f>IFERROR(IF(OR(BD6727=338,BD6727=340,BD6727=341,BD6727=342,BD6727="342A",BD6727="342B"),PorcenRet(BD6727,BH6727,BI6727),INDEX(PORCENTAJEBUSCAR,MATCH(BD6727,CódigoRET,0),4)*1),"")</f>
        <v/>
      </c>
      <c r="BG6727">
        <f t="shared" si="738"/>
        <v>0</v>
      </c>
      <c r="BO6727">
        <f t="shared" si="739"/>
        <v>0</v>
      </c>
      <c r="CC6727">
        <f t="shared" si="740"/>
        <v>0</v>
      </c>
      <c r="CD6727">
        <f t="shared" si="741"/>
        <v>0</v>
      </c>
      <c r="CG6727">
        <f ca="1">IFERROR(INDIRECT("IVA!X"&amp;MATCH(MID(COMPRAS!C6627,1,2)&amp;MID(COMPRAS!F6627,1,2)&amp;MID(COMPRAS!D6627,1,2),IVA!W:W,0)),"SIN COD.")</f>
        <v>0</v>
      </c>
      <c r="CH6727">
        <f ca="1">IFERROR(INDIRECT("IVA!Y"&amp;MATCH(MID(COMPRAS!C6627,1,2)&amp;MID(COMPRAS!F6627,1,2)&amp;MID(COMPRAS!D6627,1,2),IVA!W:W,0)),"SIN COD.")</f>
        <v>0</v>
      </c>
    </row>
    <row r="6728" spans="1:86" x14ac:dyDescent="0.25">
      <c r="A6728"/>
      <c r="B6728"/>
      <c r="D6728"/>
      <c r="AL6728">
        <f t="shared" si="735"/>
        <v>0</v>
      </c>
      <c r="AQ6728">
        <f t="shared" si="736"/>
        <v>0</v>
      </c>
      <c r="AR6728" t="str">
        <f>IFERROR(IF(OR(AP6728=338,AP6728=340,AP6728=341,AP6728=342,AP6728="342A",AP6728="342B"),PorcenRet(AP6728,AT6728,AU6728),INDEX(PORCENTAJEBUSCAR,MATCH(AP6728,CódigoRET,0),4)*1),"")</f>
        <v/>
      </c>
      <c r="AS6728">
        <f t="shared" si="737"/>
        <v>0</v>
      </c>
      <c r="BF6728" t="str">
        <f>IFERROR(IF(OR(BD6728=338,BD6728=340,BD6728=341,BD6728=342,BD6728="342A",BD6728="342B"),PorcenRet(BD6728,BH6728,BI6728),INDEX(PORCENTAJEBUSCAR,MATCH(BD6728,CódigoRET,0),4)*1),"")</f>
        <v/>
      </c>
      <c r="BG6728">
        <f t="shared" si="738"/>
        <v>0</v>
      </c>
      <c r="BO6728">
        <f t="shared" si="739"/>
        <v>0</v>
      </c>
      <c r="CC6728">
        <f t="shared" si="740"/>
        <v>0</v>
      </c>
      <c r="CD6728">
        <f t="shared" si="741"/>
        <v>0</v>
      </c>
      <c r="CG6728">
        <f ca="1">IFERROR(INDIRECT("IVA!X"&amp;MATCH(MID(COMPRAS!C6628,1,2)&amp;MID(COMPRAS!F6628,1,2)&amp;MID(COMPRAS!D6628,1,2),IVA!W:W,0)),"SIN COD.")</f>
        <v>0</v>
      </c>
      <c r="CH6728">
        <f ca="1">IFERROR(INDIRECT("IVA!Y"&amp;MATCH(MID(COMPRAS!C6628,1,2)&amp;MID(COMPRAS!F6628,1,2)&amp;MID(COMPRAS!D6628,1,2),IVA!W:W,0)),"SIN COD.")</f>
        <v>0</v>
      </c>
    </row>
    <row r="6729" spans="1:86" x14ac:dyDescent="0.25">
      <c r="A6729"/>
      <c r="B6729"/>
      <c r="D6729"/>
      <c r="AL6729">
        <f t="shared" si="735"/>
        <v>0</v>
      </c>
      <c r="AQ6729">
        <f t="shared" si="736"/>
        <v>0</v>
      </c>
      <c r="AR6729" t="str">
        <f>IFERROR(IF(OR(AP6729=338,AP6729=340,AP6729=341,AP6729=342,AP6729="342A",AP6729="342B"),PorcenRet(AP6729,AT6729,AU6729),INDEX(PORCENTAJEBUSCAR,MATCH(AP6729,CódigoRET,0),4)*1),"")</f>
        <v/>
      </c>
      <c r="AS6729">
        <f t="shared" si="737"/>
        <v>0</v>
      </c>
      <c r="BF6729" t="str">
        <f>IFERROR(IF(OR(BD6729=338,BD6729=340,BD6729=341,BD6729=342,BD6729="342A",BD6729="342B"),PorcenRet(BD6729,BH6729,BI6729),INDEX(PORCENTAJEBUSCAR,MATCH(BD6729,CódigoRET,0),4)*1),"")</f>
        <v/>
      </c>
      <c r="BG6729">
        <f t="shared" si="738"/>
        <v>0</v>
      </c>
      <c r="BO6729">
        <f t="shared" si="739"/>
        <v>0</v>
      </c>
      <c r="CC6729">
        <f t="shared" si="740"/>
        <v>0</v>
      </c>
      <c r="CD6729">
        <f t="shared" si="741"/>
        <v>0</v>
      </c>
      <c r="CG6729">
        <f ca="1">IFERROR(INDIRECT("IVA!X"&amp;MATCH(MID(COMPRAS!C6629,1,2)&amp;MID(COMPRAS!F6629,1,2)&amp;MID(COMPRAS!D6629,1,2),IVA!W:W,0)),"SIN COD.")</f>
        <v>0</v>
      </c>
      <c r="CH6729">
        <f ca="1">IFERROR(INDIRECT("IVA!Y"&amp;MATCH(MID(COMPRAS!C6629,1,2)&amp;MID(COMPRAS!F6629,1,2)&amp;MID(COMPRAS!D6629,1,2),IVA!W:W,0)),"SIN COD.")</f>
        <v>0</v>
      </c>
    </row>
    <row r="6730" spans="1:86" x14ac:dyDescent="0.25">
      <c r="A6730"/>
      <c r="B6730"/>
      <c r="D6730"/>
      <c r="AL6730">
        <f t="shared" si="735"/>
        <v>0</v>
      </c>
      <c r="AQ6730">
        <f t="shared" si="736"/>
        <v>0</v>
      </c>
      <c r="AR6730" t="str">
        <f>IFERROR(IF(OR(AP6730=338,AP6730=340,AP6730=341,AP6730=342,AP6730="342A",AP6730="342B"),PorcenRet(AP6730,AT6730,AU6730),INDEX(PORCENTAJEBUSCAR,MATCH(AP6730,CódigoRET,0),4)*1),"")</f>
        <v/>
      </c>
      <c r="AS6730">
        <f t="shared" si="737"/>
        <v>0</v>
      </c>
      <c r="BF6730" t="str">
        <f>IFERROR(IF(OR(BD6730=338,BD6730=340,BD6730=341,BD6730=342,BD6730="342A",BD6730="342B"),PorcenRet(BD6730,BH6730,BI6730),INDEX(PORCENTAJEBUSCAR,MATCH(BD6730,CódigoRET,0),4)*1),"")</f>
        <v/>
      </c>
      <c r="BG6730">
        <f t="shared" si="738"/>
        <v>0</v>
      </c>
      <c r="BO6730">
        <f t="shared" si="739"/>
        <v>0</v>
      </c>
      <c r="CC6730">
        <f t="shared" si="740"/>
        <v>0</v>
      </c>
      <c r="CD6730">
        <f t="shared" si="741"/>
        <v>0</v>
      </c>
      <c r="CG6730">
        <f ca="1">IFERROR(INDIRECT("IVA!X"&amp;MATCH(MID(COMPRAS!C6630,1,2)&amp;MID(COMPRAS!F6630,1,2)&amp;MID(COMPRAS!D6630,1,2),IVA!W:W,0)),"SIN COD.")</f>
        <v>0</v>
      </c>
      <c r="CH6730">
        <f ca="1">IFERROR(INDIRECT("IVA!Y"&amp;MATCH(MID(COMPRAS!C6630,1,2)&amp;MID(COMPRAS!F6630,1,2)&amp;MID(COMPRAS!D6630,1,2),IVA!W:W,0)),"SIN COD.")</f>
        <v>0</v>
      </c>
    </row>
    <row r="6731" spans="1:86" x14ac:dyDescent="0.25">
      <c r="A6731"/>
      <c r="B6731"/>
      <c r="D6731"/>
      <c r="AL6731">
        <f t="shared" si="735"/>
        <v>0</v>
      </c>
      <c r="AQ6731">
        <f t="shared" si="736"/>
        <v>0</v>
      </c>
      <c r="AR6731" t="str">
        <f>IFERROR(IF(OR(AP6731=338,AP6731=340,AP6731=341,AP6731=342,AP6731="342A",AP6731="342B"),PorcenRet(AP6731,AT6731,AU6731),INDEX(PORCENTAJEBUSCAR,MATCH(AP6731,CódigoRET,0),4)*1),"")</f>
        <v/>
      </c>
      <c r="AS6731">
        <f t="shared" si="737"/>
        <v>0</v>
      </c>
      <c r="BF6731" t="str">
        <f>IFERROR(IF(OR(BD6731=338,BD6731=340,BD6731=341,BD6731=342,BD6731="342A",BD6731="342B"),PorcenRet(BD6731,BH6731,BI6731),INDEX(PORCENTAJEBUSCAR,MATCH(BD6731,CódigoRET,0),4)*1),"")</f>
        <v/>
      </c>
      <c r="BG6731">
        <f t="shared" si="738"/>
        <v>0</v>
      </c>
      <c r="BO6731">
        <f t="shared" si="739"/>
        <v>0</v>
      </c>
      <c r="CC6731">
        <f t="shared" si="740"/>
        <v>0</v>
      </c>
      <c r="CD6731">
        <f t="shared" si="741"/>
        <v>0</v>
      </c>
      <c r="CG6731">
        <f ca="1">IFERROR(INDIRECT("IVA!X"&amp;MATCH(MID(COMPRAS!C6631,1,2)&amp;MID(COMPRAS!F6631,1,2)&amp;MID(COMPRAS!D6631,1,2),IVA!W:W,0)),"SIN COD.")</f>
        <v>0</v>
      </c>
      <c r="CH6731">
        <f ca="1">IFERROR(INDIRECT("IVA!Y"&amp;MATCH(MID(COMPRAS!C6631,1,2)&amp;MID(COMPRAS!F6631,1,2)&amp;MID(COMPRAS!D6631,1,2),IVA!W:W,0)),"SIN COD.")</f>
        <v>0</v>
      </c>
    </row>
    <row r="6732" spans="1:86" x14ac:dyDescent="0.25">
      <c r="A6732"/>
      <c r="B6732"/>
      <c r="D6732"/>
      <c r="AL6732">
        <f t="shared" si="735"/>
        <v>0</v>
      </c>
      <c r="AQ6732">
        <f t="shared" si="736"/>
        <v>0</v>
      </c>
      <c r="AR6732" t="str">
        <f>IFERROR(IF(OR(AP6732=338,AP6732=340,AP6732=341,AP6732=342,AP6732="342A",AP6732="342B"),PorcenRet(AP6732,AT6732,AU6732),INDEX(PORCENTAJEBUSCAR,MATCH(AP6732,CódigoRET,0),4)*1),"")</f>
        <v/>
      </c>
      <c r="AS6732">
        <f t="shared" si="737"/>
        <v>0</v>
      </c>
      <c r="BF6732" t="str">
        <f>IFERROR(IF(OR(BD6732=338,BD6732=340,BD6732=341,BD6732=342,BD6732="342A",BD6732="342B"),PorcenRet(BD6732,BH6732,BI6732),INDEX(PORCENTAJEBUSCAR,MATCH(BD6732,CódigoRET,0),4)*1),"")</f>
        <v/>
      </c>
      <c r="BG6732">
        <f t="shared" si="738"/>
        <v>0</v>
      </c>
      <c r="BO6732">
        <f t="shared" si="739"/>
        <v>0</v>
      </c>
      <c r="CC6732">
        <f t="shared" si="740"/>
        <v>0</v>
      </c>
      <c r="CD6732">
        <f t="shared" si="741"/>
        <v>0</v>
      </c>
      <c r="CG6732">
        <f ca="1">IFERROR(INDIRECT("IVA!X"&amp;MATCH(MID(COMPRAS!C6632,1,2)&amp;MID(COMPRAS!F6632,1,2)&amp;MID(COMPRAS!D6632,1,2),IVA!W:W,0)),"SIN COD.")</f>
        <v>0</v>
      </c>
      <c r="CH6732">
        <f ca="1">IFERROR(INDIRECT("IVA!Y"&amp;MATCH(MID(COMPRAS!C6632,1,2)&amp;MID(COMPRAS!F6632,1,2)&amp;MID(COMPRAS!D6632,1,2),IVA!W:W,0)),"SIN COD.")</f>
        <v>0</v>
      </c>
    </row>
    <row r="6733" spans="1:86" x14ac:dyDescent="0.25">
      <c r="A6733"/>
      <c r="B6733"/>
      <c r="D6733"/>
      <c r="AL6733">
        <f t="shared" si="735"/>
        <v>0</v>
      </c>
      <c r="AQ6733">
        <f t="shared" si="736"/>
        <v>0</v>
      </c>
      <c r="AR6733" t="str">
        <f>IFERROR(IF(OR(AP6733=338,AP6733=340,AP6733=341,AP6733=342,AP6733="342A",AP6733="342B"),PorcenRet(AP6733,AT6733,AU6733),INDEX(PORCENTAJEBUSCAR,MATCH(AP6733,CódigoRET,0),4)*1),"")</f>
        <v/>
      </c>
      <c r="AS6733">
        <f t="shared" si="737"/>
        <v>0</v>
      </c>
      <c r="BF6733" t="str">
        <f>IFERROR(IF(OR(BD6733=338,BD6733=340,BD6733=341,BD6733=342,BD6733="342A",BD6733="342B"),PorcenRet(BD6733,BH6733,BI6733),INDEX(PORCENTAJEBUSCAR,MATCH(BD6733,CódigoRET,0),4)*1),"")</f>
        <v/>
      </c>
      <c r="BG6733">
        <f t="shared" si="738"/>
        <v>0</v>
      </c>
      <c r="BO6733">
        <f t="shared" si="739"/>
        <v>0</v>
      </c>
      <c r="CC6733">
        <f t="shared" si="740"/>
        <v>0</v>
      </c>
      <c r="CD6733">
        <f t="shared" si="741"/>
        <v>0</v>
      </c>
      <c r="CG6733">
        <f ca="1">IFERROR(INDIRECT("IVA!X"&amp;MATCH(MID(COMPRAS!C6633,1,2)&amp;MID(COMPRAS!F6633,1,2)&amp;MID(COMPRAS!D6633,1,2),IVA!W:W,0)),"SIN COD.")</f>
        <v>0</v>
      </c>
      <c r="CH6733">
        <f ca="1">IFERROR(INDIRECT("IVA!Y"&amp;MATCH(MID(COMPRAS!C6633,1,2)&amp;MID(COMPRAS!F6633,1,2)&amp;MID(COMPRAS!D6633,1,2),IVA!W:W,0)),"SIN COD.")</f>
        <v>0</v>
      </c>
    </row>
    <row r="6734" spans="1:86" x14ac:dyDescent="0.25">
      <c r="A6734"/>
      <c r="B6734"/>
      <c r="D6734"/>
      <c r="AL6734">
        <f t="shared" si="735"/>
        <v>0</v>
      </c>
      <c r="AQ6734">
        <f t="shared" si="736"/>
        <v>0</v>
      </c>
      <c r="AR6734" t="str">
        <f>IFERROR(IF(OR(AP6734=338,AP6734=340,AP6734=341,AP6734=342,AP6734="342A",AP6734="342B"),PorcenRet(AP6734,AT6734,AU6734),INDEX(PORCENTAJEBUSCAR,MATCH(AP6734,CódigoRET,0),4)*1),"")</f>
        <v/>
      </c>
      <c r="AS6734">
        <f t="shared" si="737"/>
        <v>0</v>
      </c>
      <c r="BF6734" t="str">
        <f>IFERROR(IF(OR(BD6734=338,BD6734=340,BD6734=341,BD6734=342,BD6734="342A",BD6734="342B"),PorcenRet(BD6734,BH6734,BI6734),INDEX(PORCENTAJEBUSCAR,MATCH(BD6734,CódigoRET,0),4)*1),"")</f>
        <v/>
      </c>
      <c r="BG6734">
        <f t="shared" si="738"/>
        <v>0</v>
      </c>
      <c r="BO6734">
        <f t="shared" si="739"/>
        <v>0</v>
      </c>
      <c r="CC6734">
        <f t="shared" si="740"/>
        <v>0</v>
      </c>
      <c r="CD6734">
        <f t="shared" si="741"/>
        <v>0</v>
      </c>
      <c r="CG6734">
        <f ca="1">IFERROR(INDIRECT("IVA!X"&amp;MATCH(MID(COMPRAS!C6634,1,2)&amp;MID(COMPRAS!F6634,1,2)&amp;MID(COMPRAS!D6634,1,2),IVA!W:W,0)),"SIN COD.")</f>
        <v>0</v>
      </c>
      <c r="CH6734">
        <f ca="1">IFERROR(INDIRECT("IVA!Y"&amp;MATCH(MID(COMPRAS!C6634,1,2)&amp;MID(COMPRAS!F6634,1,2)&amp;MID(COMPRAS!D6634,1,2),IVA!W:W,0)),"SIN COD.")</f>
        <v>0</v>
      </c>
    </row>
    <row r="6735" spans="1:86" x14ac:dyDescent="0.25">
      <c r="A6735"/>
      <c r="B6735"/>
      <c r="D6735"/>
      <c r="AL6735">
        <f t="shared" si="735"/>
        <v>0</v>
      </c>
      <c r="AQ6735">
        <f t="shared" si="736"/>
        <v>0</v>
      </c>
      <c r="AR6735" t="str">
        <f>IFERROR(IF(OR(AP6735=338,AP6735=340,AP6735=341,AP6735=342,AP6735="342A",AP6735="342B"),PorcenRet(AP6735,AT6735,AU6735),INDEX(PORCENTAJEBUSCAR,MATCH(AP6735,CódigoRET,0),4)*1),"")</f>
        <v/>
      </c>
      <c r="AS6735">
        <f t="shared" si="737"/>
        <v>0</v>
      </c>
      <c r="BF6735" t="str">
        <f>IFERROR(IF(OR(BD6735=338,BD6735=340,BD6735=341,BD6735=342,BD6735="342A",BD6735="342B"),PorcenRet(BD6735,BH6735,BI6735),INDEX(PORCENTAJEBUSCAR,MATCH(BD6735,CódigoRET,0),4)*1),"")</f>
        <v/>
      </c>
      <c r="BG6735">
        <f t="shared" si="738"/>
        <v>0</v>
      </c>
      <c r="BO6735">
        <f t="shared" si="739"/>
        <v>0</v>
      </c>
      <c r="CC6735">
        <f t="shared" si="740"/>
        <v>0</v>
      </c>
      <c r="CD6735">
        <f t="shared" si="741"/>
        <v>0</v>
      </c>
      <c r="CG6735">
        <f ca="1">IFERROR(INDIRECT("IVA!X"&amp;MATCH(MID(COMPRAS!C6635,1,2)&amp;MID(COMPRAS!F6635,1,2)&amp;MID(COMPRAS!D6635,1,2),IVA!W:W,0)),"SIN COD.")</f>
        <v>0</v>
      </c>
      <c r="CH6735">
        <f ca="1">IFERROR(INDIRECT("IVA!Y"&amp;MATCH(MID(COMPRAS!C6635,1,2)&amp;MID(COMPRAS!F6635,1,2)&amp;MID(COMPRAS!D6635,1,2),IVA!W:W,0)),"SIN COD.")</f>
        <v>0</v>
      </c>
    </row>
    <row r="6736" spans="1:86" x14ac:dyDescent="0.25">
      <c r="A6736"/>
      <c r="B6736"/>
      <c r="D6736"/>
      <c r="AL6736">
        <f t="shared" si="735"/>
        <v>0</v>
      </c>
      <c r="AQ6736">
        <f t="shared" si="736"/>
        <v>0</v>
      </c>
      <c r="AR6736" t="str">
        <f>IFERROR(IF(OR(AP6736=338,AP6736=340,AP6736=341,AP6736=342,AP6736="342A",AP6736="342B"),PorcenRet(AP6736,AT6736,AU6736),INDEX(PORCENTAJEBUSCAR,MATCH(AP6736,CódigoRET,0),4)*1),"")</f>
        <v/>
      </c>
      <c r="AS6736">
        <f t="shared" si="737"/>
        <v>0</v>
      </c>
      <c r="BF6736" t="str">
        <f>IFERROR(IF(OR(BD6736=338,BD6736=340,BD6736=341,BD6736=342,BD6736="342A",BD6736="342B"),PorcenRet(BD6736,BH6736,BI6736),INDEX(PORCENTAJEBUSCAR,MATCH(BD6736,CódigoRET,0),4)*1),"")</f>
        <v/>
      </c>
      <c r="BG6736">
        <f t="shared" si="738"/>
        <v>0</v>
      </c>
      <c r="BO6736">
        <f t="shared" si="739"/>
        <v>0</v>
      </c>
      <c r="CC6736">
        <f t="shared" si="740"/>
        <v>0</v>
      </c>
      <c r="CD6736">
        <f t="shared" si="741"/>
        <v>0</v>
      </c>
      <c r="CG6736">
        <f ca="1">IFERROR(INDIRECT("IVA!X"&amp;MATCH(MID(COMPRAS!C6636,1,2)&amp;MID(COMPRAS!F6636,1,2)&amp;MID(COMPRAS!D6636,1,2),IVA!W:W,0)),"SIN COD.")</f>
        <v>0</v>
      </c>
      <c r="CH6736">
        <f ca="1">IFERROR(INDIRECT("IVA!Y"&amp;MATCH(MID(COMPRAS!C6636,1,2)&amp;MID(COMPRAS!F6636,1,2)&amp;MID(COMPRAS!D6636,1,2),IVA!W:W,0)),"SIN COD.")</f>
        <v>0</v>
      </c>
    </row>
    <row r="6737" spans="1:86" x14ac:dyDescent="0.25">
      <c r="A6737"/>
      <c r="B6737"/>
      <c r="D6737"/>
      <c r="AL6737">
        <f t="shared" si="735"/>
        <v>0</v>
      </c>
      <c r="AQ6737">
        <f t="shared" si="736"/>
        <v>0</v>
      </c>
      <c r="AR6737" t="str">
        <f>IFERROR(IF(OR(AP6737=338,AP6737=340,AP6737=341,AP6737=342,AP6737="342A",AP6737="342B"),PorcenRet(AP6737,AT6737,AU6737),INDEX(PORCENTAJEBUSCAR,MATCH(AP6737,CódigoRET,0),4)*1),"")</f>
        <v/>
      </c>
      <c r="AS6737">
        <f t="shared" si="737"/>
        <v>0</v>
      </c>
      <c r="BF6737" t="str">
        <f>IFERROR(IF(OR(BD6737=338,BD6737=340,BD6737=341,BD6737=342,BD6737="342A",BD6737="342B"),PorcenRet(BD6737,BH6737,BI6737),INDEX(PORCENTAJEBUSCAR,MATCH(BD6737,CódigoRET,0),4)*1),"")</f>
        <v/>
      </c>
      <c r="BG6737">
        <f t="shared" si="738"/>
        <v>0</v>
      </c>
      <c r="BO6737">
        <f t="shared" si="739"/>
        <v>0</v>
      </c>
      <c r="CC6737">
        <f t="shared" si="740"/>
        <v>0</v>
      </c>
      <c r="CD6737">
        <f t="shared" si="741"/>
        <v>0</v>
      </c>
      <c r="CG6737">
        <f ca="1">IFERROR(INDIRECT("IVA!X"&amp;MATCH(MID(COMPRAS!C6637,1,2)&amp;MID(COMPRAS!F6637,1,2)&amp;MID(COMPRAS!D6637,1,2),IVA!W:W,0)),"SIN COD.")</f>
        <v>0</v>
      </c>
      <c r="CH6737">
        <f ca="1">IFERROR(INDIRECT("IVA!Y"&amp;MATCH(MID(COMPRAS!C6637,1,2)&amp;MID(COMPRAS!F6637,1,2)&amp;MID(COMPRAS!D6637,1,2),IVA!W:W,0)),"SIN COD.")</f>
        <v>0</v>
      </c>
    </row>
    <row r="6738" spans="1:86" x14ac:dyDescent="0.25">
      <c r="A6738"/>
      <c r="B6738"/>
      <c r="D6738"/>
      <c r="AL6738">
        <f t="shared" si="735"/>
        <v>0</v>
      </c>
      <c r="AQ6738">
        <f t="shared" si="736"/>
        <v>0</v>
      </c>
      <c r="AR6738" t="str">
        <f>IFERROR(IF(OR(AP6738=338,AP6738=340,AP6738=341,AP6738=342,AP6738="342A",AP6738="342B"),PorcenRet(AP6738,AT6738,AU6738),INDEX(PORCENTAJEBUSCAR,MATCH(AP6738,CódigoRET,0),4)*1),"")</f>
        <v/>
      </c>
      <c r="AS6738">
        <f t="shared" si="737"/>
        <v>0</v>
      </c>
      <c r="BF6738" t="str">
        <f>IFERROR(IF(OR(BD6738=338,BD6738=340,BD6738=341,BD6738=342,BD6738="342A",BD6738="342B"),PorcenRet(BD6738,BH6738,BI6738),INDEX(PORCENTAJEBUSCAR,MATCH(BD6738,CódigoRET,0),4)*1),"")</f>
        <v/>
      </c>
      <c r="BG6738">
        <f t="shared" si="738"/>
        <v>0</v>
      </c>
      <c r="BO6738">
        <f t="shared" si="739"/>
        <v>0</v>
      </c>
      <c r="CC6738">
        <f t="shared" si="740"/>
        <v>0</v>
      </c>
      <c r="CD6738">
        <f t="shared" si="741"/>
        <v>0</v>
      </c>
      <c r="CG6738">
        <f ca="1">IFERROR(INDIRECT("IVA!X"&amp;MATCH(MID(COMPRAS!C6638,1,2)&amp;MID(COMPRAS!F6638,1,2)&amp;MID(COMPRAS!D6638,1,2),IVA!W:W,0)),"SIN COD.")</f>
        <v>0</v>
      </c>
      <c r="CH6738">
        <f ca="1">IFERROR(INDIRECT("IVA!Y"&amp;MATCH(MID(COMPRAS!C6638,1,2)&amp;MID(COMPRAS!F6638,1,2)&amp;MID(COMPRAS!D6638,1,2),IVA!W:W,0)),"SIN COD.")</f>
        <v>0</v>
      </c>
    </row>
    <row r="6739" spans="1:86" x14ac:dyDescent="0.25">
      <c r="A6739"/>
      <c r="B6739"/>
      <c r="D6739"/>
      <c r="AL6739">
        <f t="shared" si="735"/>
        <v>0</v>
      </c>
      <c r="AQ6739">
        <f t="shared" si="736"/>
        <v>0</v>
      </c>
      <c r="AR6739" t="str">
        <f>IFERROR(IF(OR(AP6739=338,AP6739=340,AP6739=341,AP6739=342,AP6739="342A",AP6739="342B"),PorcenRet(AP6739,AT6739,AU6739),INDEX(PORCENTAJEBUSCAR,MATCH(AP6739,CódigoRET,0),4)*1),"")</f>
        <v/>
      </c>
      <c r="AS6739">
        <f t="shared" si="737"/>
        <v>0</v>
      </c>
      <c r="BF6739" t="str">
        <f>IFERROR(IF(OR(BD6739=338,BD6739=340,BD6739=341,BD6739=342,BD6739="342A",BD6739="342B"),PorcenRet(BD6739,BH6739,BI6739),INDEX(PORCENTAJEBUSCAR,MATCH(BD6739,CódigoRET,0),4)*1),"")</f>
        <v/>
      </c>
      <c r="BG6739">
        <f t="shared" si="738"/>
        <v>0</v>
      </c>
      <c r="BO6739">
        <f t="shared" si="739"/>
        <v>0</v>
      </c>
      <c r="CC6739">
        <f t="shared" si="740"/>
        <v>0</v>
      </c>
      <c r="CD6739">
        <f t="shared" si="741"/>
        <v>0</v>
      </c>
      <c r="CG6739">
        <f ca="1">IFERROR(INDIRECT("IVA!X"&amp;MATCH(MID(COMPRAS!C6639,1,2)&amp;MID(COMPRAS!F6639,1,2)&amp;MID(COMPRAS!D6639,1,2),IVA!W:W,0)),"SIN COD.")</f>
        <v>0</v>
      </c>
      <c r="CH6739">
        <f ca="1">IFERROR(INDIRECT("IVA!Y"&amp;MATCH(MID(COMPRAS!C6639,1,2)&amp;MID(COMPRAS!F6639,1,2)&amp;MID(COMPRAS!D6639,1,2),IVA!W:W,0)),"SIN COD.")</f>
        <v>0</v>
      </c>
    </row>
    <row r="6740" spans="1:86" x14ac:dyDescent="0.25">
      <c r="A6740"/>
      <c r="B6740"/>
      <c r="D6740"/>
      <c r="AL6740">
        <f t="shared" si="735"/>
        <v>0</v>
      </c>
      <c r="AQ6740">
        <f t="shared" si="736"/>
        <v>0</v>
      </c>
      <c r="AR6740" t="str">
        <f>IFERROR(IF(OR(AP6740=338,AP6740=340,AP6740=341,AP6740=342,AP6740="342A",AP6740="342B"),PorcenRet(AP6740,AT6740,AU6740),INDEX(PORCENTAJEBUSCAR,MATCH(AP6740,CódigoRET,0),4)*1),"")</f>
        <v/>
      </c>
      <c r="AS6740">
        <f t="shared" si="737"/>
        <v>0</v>
      </c>
      <c r="BF6740" t="str">
        <f>IFERROR(IF(OR(BD6740=338,BD6740=340,BD6740=341,BD6740=342,BD6740="342A",BD6740="342B"),PorcenRet(BD6740,BH6740,BI6740),INDEX(PORCENTAJEBUSCAR,MATCH(BD6740,CódigoRET,0),4)*1),"")</f>
        <v/>
      </c>
      <c r="BG6740">
        <f t="shared" si="738"/>
        <v>0</v>
      </c>
      <c r="BO6740">
        <f t="shared" si="739"/>
        <v>0</v>
      </c>
      <c r="CC6740">
        <f t="shared" si="740"/>
        <v>0</v>
      </c>
      <c r="CD6740">
        <f t="shared" si="741"/>
        <v>0</v>
      </c>
      <c r="CG6740">
        <f ca="1">IFERROR(INDIRECT("IVA!X"&amp;MATCH(MID(COMPRAS!C6640,1,2)&amp;MID(COMPRAS!F6640,1,2)&amp;MID(COMPRAS!D6640,1,2),IVA!W:W,0)),"SIN COD.")</f>
        <v>0</v>
      </c>
      <c r="CH6740">
        <f ca="1">IFERROR(INDIRECT("IVA!Y"&amp;MATCH(MID(COMPRAS!C6640,1,2)&amp;MID(COMPRAS!F6640,1,2)&amp;MID(COMPRAS!D6640,1,2),IVA!W:W,0)),"SIN COD.")</f>
        <v>0</v>
      </c>
    </row>
    <row r="6741" spans="1:86" x14ac:dyDescent="0.25">
      <c r="A6741"/>
      <c r="B6741"/>
      <c r="D6741"/>
      <c r="AL6741">
        <f t="shared" si="735"/>
        <v>0</v>
      </c>
      <c r="AQ6741">
        <f t="shared" si="736"/>
        <v>0</v>
      </c>
      <c r="AR6741" t="str">
        <f>IFERROR(IF(OR(AP6741=338,AP6741=340,AP6741=341,AP6741=342,AP6741="342A",AP6741="342B"),PorcenRet(AP6741,AT6741,AU6741),INDEX(PORCENTAJEBUSCAR,MATCH(AP6741,CódigoRET,0),4)*1),"")</f>
        <v/>
      </c>
      <c r="AS6741">
        <f t="shared" si="737"/>
        <v>0</v>
      </c>
      <c r="BF6741" t="str">
        <f>IFERROR(IF(OR(BD6741=338,BD6741=340,BD6741=341,BD6741=342,BD6741="342A",BD6741="342B"),PorcenRet(BD6741,BH6741,BI6741),INDEX(PORCENTAJEBUSCAR,MATCH(BD6741,CódigoRET,0),4)*1),"")</f>
        <v/>
      </c>
      <c r="BG6741">
        <f t="shared" si="738"/>
        <v>0</v>
      </c>
      <c r="BO6741">
        <f t="shared" si="739"/>
        <v>0</v>
      </c>
      <c r="CC6741">
        <f t="shared" si="740"/>
        <v>0</v>
      </c>
      <c r="CD6741">
        <f t="shared" si="741"/>
        <v>0</v>
      </c>
      <c r="CG6741">
        <f ca="1">IFERROR(INDIRECT("IVA!X"&amp;MATCH(MID(COMPRAS!C6641,1,2)&amp;MID(COMPRAS!F6641,1,2)&amp;MID(COMPRAS!D6641,1,2),IVA!W:W,0)),"SIN COD.")</f>
        <v>0</v>
      </c>
      <c r="CH6741">
        <f ca="1">IFERROR(INDIRECT("IVA!Y"&amp;MATCH(MID(COMPRAS!C6641,1,2)&amp;MID(COMPRAS!F6641,1,2)&amp;MID(COMPRAS!D6641,1,2),IVA!W:W,0)),"SIN COD.")</f>
        <v>0</v>
      </c>
    </row>
    <row r="6742" spans="1:86" x14ac:dyDescent="0.25">
      <c r="A6742"/>
      <c r="B6742"/>
      <c r="D6742"/>
      <c r="AL6742">
        <f t="shared" si="735"/>
        <v>0</v>
      </c>
      <c r="AQ6742">
        <f t="shared" si="736"/>
        <v>0</v>
      </c>
      <c r="AR6742" t="str">
        <f>IFERROR(IF(OR(AP6742=338,AP6742=340,AP6742=341,AP6742=342,AP6742="342A",AP6742="342B"),PorcenRet(AP6742,AT6742,AU6742),INDEX(PORCENTAJEBUSCAR,MATCH(AP6742,CódigoRET,0),4)*1),"")</f>
        <v/>
      </c>
      <c r="AS6742">
        <f t="shared" si="737"/>
        <v>0</v>
      </c>
      <c r="BF6742" t="str">
        <f>IFERROR(IF(OR(BD6742=338,BD6742=340,BD6742=341,BD6742=342,BD6742="342A",BD6742="342B"),PorcenRet(BD6742,BH6742,BI6742),INDEX(PORCENTAJEBUSCAR,MATCH(BD6742,CódigoRET,0),4)*1),"")</f>
        <v/>
      </c>
      <c r="BG6742">
        <f t="shared" si="738"/>
        <v>0</v>
      </c>
      <c r="BO6742">
        <f t="shared" si="739"/>
        <v>0</v>
      </c>
      <c r="CC6742">
        <f t="shared" si="740"/>
        <v>0</v>
      </c>
      <c r="CD6742">
        <f t="shared" si="741"/>
        <v>0</v>
      </c>
      <c r="CG6742">
        <f ca="1">IFERROR(INDIRECT("IVA!X"&amp;MATCH(MID(COMPRAS!C6642,1,2)&amp;MID(COMPRAS!F6642,1,2)&amp;MID(COMPRAS!D6642,1,2),IVA!W:W,0)),"SIN COD.")</f>
        <v>0</v>
      </c>
      <c r="CH6742">
        <f ca="1">IFERROR(INDIRECT("IVA!Y"&amp;MATCH(MID(COMPRAS!C6642,1,2)&amp;MID(COMPRAS!F6642,1,2)&amp;MID(COMPRAS!D6642,1,2),IVA!W:W,0)),"SIN COD.")</f>
        <v>0</v>
      </c>
    </row>
    <row r="6743" spans="1:86" x14ac:dyDescent="0.25">
      <c r="A6743"/>
      <c r="B6743"/>
      <c r="D6743"/>
      <c r="AL6743">
        <f t="shared" si="735"/>
        <v>0</v>
      </c>
      <c r="AQ6743">
        <f t="shared" si="736"/>
        <v>0</v>
      </c>
      <c r="AR6743" t="str">
        <f>IFERROR(IF(OR(AP6743=338,AP6743=340,AP6743=341,AP6743=342,AP6743="342A",AP6743="342B"),PorcenRet(AP6743,AT6743,AU6743),INDEX(PORCENTAJEBUSCAR,MATCH(AP6743,CódigoRET,0),4)*1),"")</f>
        <v/>
      </c>
      <c r="AS6743">
        <f t="shared" si="737"/>
        <v>0</v>
      </c>
      <c r="BF6743" t="str">
        <f>IFERROR(IF(OR(BD6743=338,BD6743=340,BD6743=341,BD6743=342,BD6743="342A",BD6743="342B"),PorcenRet(BD6743,BH6743,BI6743),INDEX(PORCENTAJEBUSCAR,MATCH(BD6743,CódigoRET,0),4)*1),"")</f>
        <v/>
      </c>
      <c r="BG6743">
        <f t="shared" si="738"/>
        <v>0</v>
      </c>
      <c r="BO6743">
        <f t="shared" si="739"/>
        <v>0</v>
      </c>
      <c r="CC6743">
        <f t="shared" si="740"/>
        <v>0</v>
      </c>
      <c r="CD6743">
        <f t="shared" si="741"/>
        <v>0</v>
      </c>
      <c r="CG6743">
        <f ca="1">IFERROR(INDIRECT("IVA!X"&amp;MATCH(MID(COMPRAS!C6643,1,2)&amp;MID(COMPRAS!F6643,1,2)&amp;MID(COMPRAS!D6643,1,2),IVA!W:W,0)),"SIN COD.")</f>
        <v>0</v>
      </c>
      <c r="CH6743">
        <f ca="1">IFERROR(INDIRECT("IVA!Y"&amp;MATCH(MID(COMPRAS!C6643,1,2)&amp;MID(COMPRAS!F6643,1,2)&amp;MID(COMPRAS!D6643,1,2),IVA!W:W,0)),"SIN COD.")</f>
        <v>0</v>
      </c>
    </row>
    <row r="6744" spans="1:86" x14ac:dyDescent="0.25">
      <c r="A6744"/>
      <c r="B6744"/>
      <c r="D6744"/>
      <c r="AL6744">
        <f t="shared" si="735"/>
        <v>0</v>
      </c>
      <c r="AQ6744">
        <f t="shared" si="736"/>
        <v>0</v>
      </c>
      <c r="AR6744" t="str">
        <f>IFERROR(IF(OR(AP6744=338,AP6744=340,AP6744=341,AP6744=342,AP6744="342A",AP6744="342B"),PorcenRet(AP6744,AT6744,AU6744),INDEX(PORCENTAJEBUSCAR,MATCH(AP6744,CódigoRET,0),4)*1),"")</f>
        <v/>
      </c>
      <c r="AS6744">
        <f t="shared" si="737"/>
        <v>0</v>
      </c>
      <c r="BF6744" t="str">
        <f>IFERROR(IF(OR(BD6744=338,BD6744=340,BD6744=341,BD6744=342,BD6744="342A",BD6744="342B"),PorcenRet(BD6744,BH6744,BI6744),INDEX(PORCENTAJEBUSCAR,MATCH(BD6744,CódigoRET,0),4)*1),"")</f>
        <v/>
      </c>
      <c r="BG6744">
        <f t="shared" si="738"/>
        <v>0</v>
      </c>
      <c r="BO6744">
        <f t="shared" si="739"/>
        <v>0</v>
      </c>
      <c r="CC6744">
        <f t="shared" si="740"/>
        <v>0</v>
      </c>
      <c r="CD6744">
        <f t="shared" si="741"/>
        <v>0</v>
      </c>
      <c r="CG6744">
        <f ca="1">IFERROR(INDIRECT("IVA!X"&amp;MATCH(MID(COMPRAS!C6644,1,2)&amp;MID(COMPRAS!F6644,1,2)&amp;MID(COMPRAS!D6644,1,2),IVA!W:W,0)),"SIN COD.")</f>
        <v>0</v>
      </c>
      <c r="CH6744">
        <f ca="1">IFERROR(INDIRECT("IVA!Y"&amp;MATCH(MID(COMPRAS!C6644,1,2)&amp;MID(COMPRAS!F6644,1,2)&amp;MID(COMPRAS!D6644,1,2),IVA!W:W,0)),"SIN COD.")</f>
        <v>0</v>
      </c>
    </row>
    <row r="6745" spans="1:86" x14ac:dyDescent="0.25">
      <c r="A6745"/>
      <c r="B6745"/>
      <c r="D6745"/>
      <c r="AL6745">
        <f t="shared" si="735"/>
        <v>0</v>
      </c>
      <c r="AQ6745">
        <f t="shared" si="736"/>
        <v>0</v>
      </c>
      <c r="AR6745" t="str">
        <f>IFERROR(IF(OR(AP6745=338,AP6745=340,AP6745=341,AP6745=342,AP6745="342A",AP6745="342B"),PorcenRet(AP6745,AT6745,AU6745),INDEX(PORCENTAJEBUSCAR,MATCH(AP6745,CódigoRET,0),4)*1),"")</f>
        <v/>
      </c>
      <c r="AS6745">
        <f t="shared" si="737"/>
        <v>0</v>
      </c>
      <c r="BF6745" t="str">
        <f>IFERROR(IF(OR(BD6745=338,BD6745=340,BD6745=341,BD6745=342,BD6745="342A",BD6745="342B"),PorcenRet(BD6745,BH6745,BI6745),INDEX(PORCENTAJEBUSCAR,MATCH(BD6745,CódigoRET,0),4)*1),"")</f>
        <v/>
      </c>
      <c r="BG6745">
        <f t="shared" si="738"/>
        <v>0</v>
      </c>
      <c r="BO6745">
        <f t="shared" si="739"/>
        <v>0</v>
      </c>
      <c r="CC6745">
        <f t="shared" si="740"/>
        <v>0</v>
      </c>
      <c r="CD6745">
        <f t="shared" si="741"/>
        <v>0</v>
      </c>
      <c r="CG6745">
        <f ca="1">IFERROR(INDIRECT("IVA!X"&amp;MATCH(MID(COMPRAS!C6645,1,2)&amp;MID(COMPRAS!F6645,1,2)&amp;MID(COMPRAS!D6645,1,2),IVA!W:W,0)),"SIN COD.")</f>
        <v>0</v>
      </c>
      <c r="CH6745">
        <f ca="1">IFERROR(INDIRECT("IVA!Y"&amp;MATCH(MID(COMPRAS!C6645,1,2)&amp;MID(COMPRAS!F6645,1,2)&amp;MID(COMPRAS!D6645,1,2),IVA!W:W,0)),"SIN COD.")</f>
        <v>0</v>
      </c>
    </row>
    <row r="6746" spans="1:86" x14ac:dyDescent="0.25">
      <c r="A6746"/>
      <c r="B6746"/>
      <c r="D6746"/>
      <c r="AL6746">
        <f t="shared" si="735"/>
        <v>0</v>
      </c>
      <c r="AQ6746">
        <f t="shared" si="736"/>
        <v>0</v>
      </c>
      <c r="AR6746" t="str">
        <f>IFERROR(IF(OR(AP6746=338,AP6746=340,AP6746=341,AP6746=342,AP6746="342A",AP6746="342B"),PorcenRet(AP6746,AT6746,AU6746),INDEX(PORCENTAJEBUSCAR,MATCH(AP6746,CódigoRET,0),4)*1),"")</f>
        <v/>
      </c>
      <c r="AS6746">
        <f t="shared" si="737"/>
        <v>0</v>
      </c>
      <c r="BF6746" t="str">
        <f>IFERROR(IF(OR(BD6746=338,BD6746=340,BD6746=341,BD6746=342,BD6746="342A",BD6746="342B"),PorcenRet(BD6746,BH6746,BI6746),INDEX(PORCENTAJEBUSCAR,MATCH(BD6746,CódigoRET,0),4)*1),"")</f>
        <v/>
      </c>
      <c r="BG6746">
        <f t="shared" si="738"/>
        <v>0</v>
      </c>
      <c r="BO6746">
        <f t="shared" si="739"/>
        <v>0</v>
      </c>
      <c r="CC6746">
        <f t="shared" si="740"/>
        <v>0</v>
      </c>
      <c r="CD6746">
        <f t="shared" si="741"/>
        <v>0</v>
      </c>
      <c r="CG6746">
        <f ca="1">IFERROR(INDIRECT("IVA!X"&amp;MATCH(MID(COMPRAS!C6646,1,2)&amp;MID(COMPRAS!F6646,1,2)&amp;MID(COMPRAS!D6646,1,2),IVA!W:W,0)),"SIN COD.")</f>
        <v>0</v>
      </c>
      <c r="CH6746">
        <f ca="1">IFERROR(INDIRECT("IVA!Y"&amp;MATCH(MID(COMPRAS!C6646,1,2)&amp;MID(COMPRAS!F6646,1,2)&amp;MID(COMPRAS!D6646,1,2),IVA!W:W,0)),"SIN COD.")</f>
        <v>0</v>
      </c>
    </row>
    <row r="6747" spans="1:86" x14ac:dyDescent="0.25">
      <c r="A6747"/>
      <c r="B6747"/>
      <c r="D6747"/>
      <c r="AL6747">
        <f t="shared" si="735"/>
        <v>0</v>
      </c>
      <c r="AQ6747">
        <f t="shared" si="736"/>
        <v>0</v>
      </c>
      <c r="AR6747" t="str">
        <f>IFERROR(IF(OR(AP6747=338,AP6747=340,AP6747=341,AP6747=342,AP6747="342A",AP6747="342B"),PorcenRet(AP6747,AT6747,AU6747),INDEX(PORCENTAJEBUSCAR,MATCH(AP6747,CódigoRET,0),4)*1),"")</f>
        <v/>
      </c>
      <c r="AS6747">
        <f t="shared" si="737"/>
        <v>0</v>
      </c>
      <c r="BF6747" t="str">
        <f>IFERROR(IF(OR(BD6747=338,BD6747=340,BD6747=341,BD6747=342,BD6747="342A",BD6747="342B"),PorcenRet(BD6747,BH6747,BI6747),INDEX(PORCENTAJEBUSCAR,MATCH(BD6747,CódigoRET,0),4)*1),"")</f>
        <v/>
      </c>
      <c r="BG6747">
        <f t="shared" si="738"/>
        <v>0</v>
      </c>
      <c r="BO6747">
        <f t="shared" si="739"/>
        <v>0</v>
      </c>
      <c r="CC6747">
        <f t="shared" si="740"/>
        <v>0</v>
      </c>
      <c r="CD6747">
        <f t="shared" si="741"/>
        <v>0</v>
      </c>
      <c r="CG6747">
        <f ca="1">IFERROR(INDIRECT("IVA!X"&amp;MATCH(MID(COMPRAS!C6647,1,2)&amp;MID(COMPRAS!F6647,1,2)&amp;MID(COMPRAS!D6647,1,2),IVA!W:W,0)),"SIN COD.")</f>
        <v>0</v>
      </c>
      <c r="CH6747">
        <f ca="1">IFERROR(INDIRECT("IVA!Y"&amp;MATCH(MID(COMPRAS!C6647,1,2)&amp;MID(COMPRAS!F6647,1,2)&amp;MID(COMPRAS!D6647,1,2),IVA!W:W,0)),"SIN COD.")</f>
        <v>0</v>
      </c>
    </row>
    <row r="6748" spans="1:86" x14ac:dyDescent="0.25">
      <c r="A6748"/>
      <c r="B6748"/>
      <c r="D6748"/>
      <c r="AL6748">
        <f t="shared" si="735"/>
        <v>0</v>
      </c>
      <c r="AQ6748">
        <f t="shared" si="736"/>
        <v>0</v>
      </c>
      <c r="AR6748" t="str">
        <f>IFERROR(IF(OR(AP6748=338,AP6748=340,AP6748=341,AP6748=342,AP6748="342A",AP6748="342B"),PorcenRet(AP6748,AT6748,AU6748),INDEX(PORCENTAJEBUSCAR,MATCH(AP6748,CódigoRET,0),4)*1),"")</f>
        <v/>
      </c>
      <c r="AS6748">
        <f t="shared" si="737"/>
        <v>0</v>
      </c>
      <c r="BF6748" t="str">
        <f>IFERROR(IF(OR(BD6748=338,BD6748=340,BD6748=341,BD6748=342,BD6748="342A",BD6748="342B"),PorcenRet(BD6748,BH6748,BI6748),INDEX(PORCENTAJEBUSCAR,MATCH(BD6748,CódigoRET,0),4)*1),"")</f>
        <v/>
      </c>
      <c r="BG6748">
        <f t="shared" si="738"/>
        <v>0</v>
      </c>
      <c r="BO6748">
        <f t="shared" si="739"/>
        <v>0</v>
      </c>
      <c r="CC6748">
        <f t="shared" si="740"/>
        <v>0</v>
      </c>
      <c r="CD6748">
        <f t="shared" si="741"/>
        <v>0</v>
      </c>
      <c r="CG6748">
        <f ca="1">IFERROR(INDIRECT("IVA!X"&amp;MATCH(MID(COMPRAS!C6648,1,2)&amp;MID(COMPRAS!F6648,1,2)&amp;MID(COMPRAS!D6648,1,2),IVA!W:W,0)),"SIN COD.")</f>
        <v>0</v>
      </c>
      <c r="CH6748">
        <f ca="1">IFERROR(INDIRECT("IVA!Y"&amp;MATCH(MID(COMPRAS!C6648,1,2)&amp;MID(COMPRAS!F6648,1,2)&amp;MID(COMPRAS!D6648,1,2),IVA!W:W,0)),"SIN COD.")</f>
        <v>0</v>
      </c>
    </row>
    <row r="6749" spans="1:86" x14ac:dyDescent="0.25">
      <c r="A6749"/>
      <c r="B6749"/>
      <c r="D6749"/>
      <c r="AL6749">
        <f t="shared" si="735"/>
        <v>0</v>
      </c>
      <c r="AQ6749">
        <f t="shared" si="736"/>
        <v>0</v>
      </c>
      <c r="AR6749" t="str">
        <f>IFERROR(IF(OR(AP6749=338,AP6749=340,AP6749=341,AP6749=342,AP6749="342A",AP6749="342B"),PorcenRet(AP6749,AT6749,AU6749),INDEX(PORCENTAJEBUSCAR,MATCH(AP6749,CódigoRET,0),4)*1),"")</f>
        <v/>
      </c>
      <c r="AS6749">
        <f t="shared" si="737"/>
        <v>0</v>
      </c>
      <c r="BF6749" t="str">
        <f>IFERROR(IF(OR(BD6749=338,BD6749=340,BD6749=341,BD6749=342,BD6749="342A",BD6749="342B"),PorcenRet(BD6749,BH6749,BI6749),INDEX(PORCENTAJEBUSCAR,MATCH(BD6749,CódigoRET,0),4)*1),"")</f>
        <v/>
      </c>
      <c r="BG6749">
        <f t="shared" si="738"/>
        <v>0</v>
      </c>
      <c r="BO6749">
        <f t="shared" si="739"/>
        <v>0</v>
      </c>
      <c r="CC6749">
        <f t="shared" si="740"/>
        <v>0</v>
      </c>
      <c r="CD6749">
        <f t="shared" si="741"/>
        <v>0</v>
      </c>
      <c r="CG6749">
        <f ca="1">IFERROR(INDIRECT("IVA!X"&amp;MATCH(MID(COMPRAS!C6649,1,2)&amp;MID(COMPRAS!F6649,1,2)&amp;MID(COMPRAS!D6649,1,2),IVA!W:W,0)),"SIN COD.")</f>
        <v>0</v>
      </c>
      <c r="CH6749">
        <f ca="1">IFERROR(INDIRECT("IVA!Y"&amp;MATCH(MID(COMPRAS!C6649,1,2)&amp;MID(COMPRAS!F6649,1,2)&amp;MID(COMPRAS!D6649,1,2),IVA!W:W,0)),"SIN COD.")</f>
        <v>0</v>
      </c>
    </row>
    <row r="6750" spans="1:86" x14ac:dyDescent="0.25">
      <c r="A6750"/>
      <c r="B6750"/>
      <c r="D6750"/>
      <c r="AL6750">
        <f t="shared" si="735"/>
        <v>0</v>
      </c>
      <c r="AQ6750">
        <f t="shared" si="736"/>
        <v>0</v>
      </c>
      <c r="AR6750" t="str">
        <f>IFERROR(IF(OR(AP6750=338,AP6750=340,AP6750=341,AP6750=342,AP6750="342A",AP6750="342B"),PorcenRet(AP6750,AT6750,AU6750),INDEX(PORCENTAJEBUSCAR,MATCH(AP6750,CódigoRET,0),4)*1),"")</f>
        <v/>
      </c>
      <c r="AS6750">
        <f t="shared" si="737"/>
        <v>0</v>
      </c>
      <c r="BF6750" t="str">
        <f>IFERROR(IF(OR(BD6750=338,BD6750=340,BD6750=341,BD6750=342,BD6750="342A",BD6750="342B"),PorcenRet(BD6750,BH6750,BI6750),INDEX(PORCENTAJEBUSCAR,MATCH(BD6750,CódigoRET,0),4)*1),"")</f>
        <v/>
      </c>
      <c r="BG6750">
        <f t="shared" si="738"/>
        <v>0</v>
      </c>
      <c r="BO6750">
        <f t="shared" si="739"/>
        <v>0</v>
      </c>
      <c r="CC6750">
        <f t="shared" si="740"/>
        <v>0</v>
      </c>
      <c r="CD6750">
        <f t="shared" si="741"/>
        <v>0</v>
      </c>
      <c r="CG6750">
        <f ca="1">IFERROR(INDIRECT("IVA!X"&amp;MATCH(MID(COMPRAS!C6650,1,2)&amp;MID(COMPRAS!F6650,1,2)&amp;MID(COMPRAS!D6650,1,2),IVA!W:W,0)),"SIN COD.")</f>
        <v>0</v>
      </c>
      <c r="CH6750">
        <f ca="1">IFERROR(INDIRECT("IVA!Y"&amp;MATCH(MID(COMPRAS!C6650,1,2)&amp;MID(COMPRAS!F6650,1,2)&amp;MID(COMPRAS!D6650,1,2),IVA!W:W,0)),"SIN COD.")</f>
        <v>0</v>
      </c>
    </row>
    <row r="6751" spans="1:86" x14ac:dyDescent="0.25">
      <c r="A6751"/>
      <c r="B6751"/>
      <c r="D6751"/>
      <c r="AL6751">
        <f t="shared" si="735"/>
        <v>0</v>
      </c>
      <c r="AQ6751">
        <f t="shared" si="736"/>
        <v>0</v>
      </c>
      <c r="AR6751" t="str">
        <f>IFERROR(IF(OR(AP6751=338,AP6751=340,AP6751=341,AP6751=342,AP6751="342A",AP6751="342B"),PorcenRet(AP6751,AT6751,AU6751),INDEX(PORCENTAJEBUSCAR,MATCH(AP6751,CódigoRET,0),4)*1),"")</f>
        <v/>
      </c>
      <c r="AS6751">
        <f t="shared" si="737"/>
        <v>0</v>
      </c>
      <c r="BF6751" t="str">
        <f>IFERROR(IF(OR(BD6751=338,BD6751=340,BD6751=341,BD6751=342,BD6751="342A",BD6751="342B"),PorcenRet(BD6751,BH6751,BI6751),INDEX(PORCENTAJEBUSCAR,MATCH(BD6751,CódigoRET,0),4)*1),"")</f>
        <v/>
      </c>
      <c r="BG6751">
        <f t="shared" si="738"/>
        <v>0</v>
      </c>
      <c r="BO6751">
        <f t="shared" si="739"/>
        <v>0</v>
      </c>
      <c r="CC6751">
        <f t="shared" si="740"/>
        <v>0</v>
      </c>
      <c r="CD6751">
        <f t="shared" si="741"/>
        <v>0</v>
      </c>
      <c r="CG6751">
        <f ca="1">IFERROR(INDIRECT("IVA!X"&amp;MATCH(MID(COMPRAS!C6651,1,2)&amp;MID(COMPRAS!F6651,1,2)&amp;MID(COMPRAS!D6651,1,2),IVA!W:W,0)),"SIN COD.")</f>
        <v>0</v>
      </c>
      <c r="CH6751">
        <f ca="1">IFERROR(INDIRECT("IVA!Y"&amp;MATCH(MID(COMPRAS!C6651,1,2)&amp;MID(COMPRAS!F6651,1,2)&amp;MID(COMPRAS!D6651,1,2),IVA!W:W,0)),"SIN COD.")</f>
        <v>0</v>
      </c>
    </row>
    <row r="6752" spans="1:86" x14ac:dyDescent="0.25">
      <c r="A6752"/>
      <c r="B6752"/>
      <c r="D6752"/>
      <c r="AL6752">
        <f t="shared" si="735"/>
        <v>0</v>
      </c>
      <c r="AQ6752">
        <f t="shared" si="736"/>
        <v>0</v>
      </c>
      <c r="AR6752" t="str">
        <f>IFERROR(IF(OR(AP6752=338,AP6752=340,AP6752=341,AP6752=342,AP6752="342A",AP6752="342B"),PorcenRet(AP6752,AT6752,AU6752),INDEX(PORCENTAJEBUSCAR,MATCH(AP6752,CódigoRET,0),4)*1),"")</f>
        <v/>
      </c>
      <c r="AS6752">
        <f t="shared" si="737"/>
        <v>0</v>
      </c>
      <c r="BF6752" t="str">
        <f>IFERROR(IF(OR(BD6752=338,BD6752=340,BD6752=341,BD6752=342,BD6752="342A",BD6752="342B"),PorcenRet(BD6752,BH6752,BI6752),INDEX(PORCENTAJEBUSCAR,MATCH(BD6752,CódigoRET,0),4)*1),"")</f>
        <v/>
      </c>
      <c r="BG6752">
        <f t="shared" si="738"/>
        <v>0</v>
      </c>
      <c r="BO6752">
        <f t="shared" si="739"/>
        <v>0</v>
      </c>
      <c r="CC6752">
        <f t="shared" si="740"/>
        <v>0</v>
      </c>
      <c r="CD6752">
        <f t="shared" si="741"/>
        <v>0</v>
      </c>
      <c r="CG6752">
        <f ca="1">IFERROR(INDIRECT("IVA!X"&amp;MATCH(MID(COMPRAS!C6652,1,2)&amp;MID(COMPRAS!F6652,1,2)&amp;MID(COMPRAS!D6652,1,2),IVA!W:W,0)),"SIN COD.")</f>
        <v>0</v>
      </c>
      <c r="CH6752">
        <f ca="1">IFERROR(INDIRECT("IVA!Y"&amp;MATCH(MID(COMPRAS!C6652,1,2)&amp;MID(COMPRAS!F6652,1,2)&amp;MID(COMPRAS!D6652,1,2),IVA!W:W,0)),"SIN COD.")</f>
        <v>0</v>
      </c>
    </row>
    <row r="6753" spans="1:86" x14ac:dyDescent="0.25">
      <c r="A6753"/>
      <c r="B6753"/>
      <c r="D6753"/>
      <c r="AL6753">
        <f t="shared" si="735"/>
        <v>0</v>
      </c>
      <c r="AQ6753">
        <f t="shared" si="736"/>
        <v>0</v>
      </c>
      <c r="AR6753" t="str">
        <f>IFERROR(IF(OR(AP6753=338,AP6753=340,AP6753=341,AP6753=342,AP6753="342A",AP6753="342B"),PorcenRet(AP6753,AT6753,AU6753),INDEX(PORCENTAJEBUSCAR,MATCH(AP6753,CódigoRET,0),4)*1),"")</f>
        <v/>
      </c>
      <c r="AS6753">
        <f t="shared" si="737"/>
        <v>0</v>
      </c>
      <c r="BF6753" t="str">
        <f>IFERROR(IF(OR(BD6753=338,BD6753=340,BD6753=341,BD6753=342,BD6753="342A",BD6753="342B"),PorcenRet(BD6753,BH6753,BI6753),INDEX(PORCENTAJEBUSCAR,MATCH(BD6753,CódigoRET,0),4)*1),"")</f>
        <v/>
      </c>
      <c r="BG6753">
        <f t="shared" si="738"/>
        <v>0</v>
      </c>
      <c r="BO6753">
        <f t="shared" si="739"/>
        <v>0</v>
      </c>
      <c r="CC6753">
        <f t="shared" si="740"/>
        <v>0</v>
      </c>
      <c r="CD6753">
        <f t="shared" si="741"/>
        <v>0</v>
      </c>
      <c r="CG6753">
        <f ca="1">IFERROR(INDIRECT("IVA!X"&amp;MATCH(MID(COMPRAS!C6653,1,2)&amp;MID(COMPRAS!F6653,1,2)&amp;MID(COMPRAS!D6653,1,2),IVA!W:W,0)),"SIN COD.")</f>
        <v>0</v>
      </c>
      <c r="CH6753">
        <f ca="1">IFERROR(INDIRECT("IVA!Y"&amp;MATCH(MID(COMPRAS!C6653,1,2)&amp;MID(COMPRAS!F6653,1,2)&amp;MID(COMPRAS!D6653,1,2),IVA!W:W,0)),"SIN COD.")</f>
        <v>0</v>
      </c>
    </row>
    <row r="6754" spans="1:86" x14ac:dyDescent="0.25">
      <c r="A6754"/>
      <c r="B6754"/>
      <c r="D6754"/>
      <c r="AL6754">
        <f t="shared" si="735"/>
        <v>0</v>
      </c>
      <c r="AQ6754">
        <f t="shared" si="736"/>
        <v>0</v>
      </c>
      <c r="AR6754" t="str">
        <f>IFERROR(IF(OR(AP6754=338,AP6754=340,AP6754=341,AP6754=342,AP6754="342A",AP6754="342B"),PorcenRet(AP6754,AT6754,AU6754),INDEX(PORCENTAJEBUSCAR,MATCH(AP6754,CódigoRET,0),4)*1),"")</f>
        <v/>
      </c>
      <c r="AS6754">
        <f t="shared" si="737"/>
        <v>0</v>
      </c>
      <c r="BF6754" t="str">
        <f>IFERROR(IF(OR(BD6754=338,BD6754=340,BD6754=341,BD6754=342,BD6754="342A",BD6754="342B"),PorcenRet(BD6754,BH6754,BI6754),INDEX(PORCENTAJEBUSCAR,MATCH(BD6754,CódigoRET,0),4)*1),"")</f>
        <v/>
      </c>
      <c r="BG6754">
        <f t="shared" si="738"/>
        <v>0</v>
      </c>
      <c r="BO6754">
        <f t="shared" si="739"/>
        <v>0</v>
      </c>
      <c r="CC6754">
        <f t="shared" si="740"/>
        <v>0</v>
      </c>
      <c r="CD6754">
        <f t="shared" si="741"/>
        <v>0</v>
      </c>
      <c r="CG6754">
        <f ca="1">IFERROR(INDIRECT("IVA!X"&amp;MATCH(MID(COMPRAS!C6654,1,2)&amp;MID(COMPRAS!F6654,1,2)&amp;MID(COMPRAS!D6654,1,2),IVA!W:W,0)),"SIN COD.")</f>
        <v>0</v>
      </c>
      <c r="CH6754">
        <f ca="1">IFERROR(INDIRECT("IVA!Y"&amp;MATCH(MID(COMPRAS!C6654,1,2)&amp;MID(COMPRAS!F6654,1,2)&amp;MID(COMPRAS!D6654,1,2),IVA!W:W,0)),"SIN COD.")</f>
        <v>0</v>
      </c>
    </row>
    <row r="6755" spans="1:86" x14ac:dyDescent="0.25">
      <c r="A6755"/>
      <c r="B6755"/>
      <c r="D6755"/>
      <c r="AL6755">
        <f t="shared" si="735"/>
        <v>0</v>
      </c>
      <c r="AQ6755">
        <f t="shared" si="736"/>
        <v>0</v>
      </c>
      <c r="AR6755" t="str">
        <f>IFERROR(IF(OR(AP6755=338,AP6755=340,AP6755=341,AP6755=342,AP6755="342A",AP6755="342B"),PorcenRet(AP6755,AT6755,AU6755),INDEX(PORCENTAJEBUSCAR,MATCH(AP6755,CódigoRET,0),4)*1),"")</f>
        <v/>
      </c>
      <c r="AS6755">
        <f t="shared" si="737"/>
        <v>0</v>
      </c>
      <c r="BF6755" t="str">
        <f>IFERROR(IF(OR(BD6755=338,BD6755=340,BD6755=341,BD6755=342,BD6755="342A",BD6755="342B"),PorcenRet(BD6755,BH6755,BI6755),INDEX(PORCENTAJEBUSCAR,MATCH(BD6755,CódigoRET,0),4)*1),"")</f>
        <v/>
      </c>
      <c r="BG6755">
        <f t="shared" si="738"/>
        <v>0</v>
      </c>
      <c r="BO6755">
        <f t="shared" si="739"/>
        <v>0</v>
      </c>
      <c r="CC6755">
        <f t="shared" si="740"/>
        <v>0</v>
      </c>
      <c r="CD6755">
        <f t="shared" si="741"/>
        <v>0</v>
      </c>
      <c r="CG6755">
        <f ca="1">IFERROR(INDIRECT("IVA!X"&amp;MATCH(MID(COMPRAS!C6655,1,2)&amp;MID(COMPRAS!F6655,1,2)&amp;MID(COMPRAS!D6655,1,2),IVA!W:W,0)),"SIN COD.")</f>
        <v>0</v>
      </c>
      <c r="CH6755">
        <f ca="1">IFERROR(INDIRECT("IVA!Y"&amp;MATCH(MID(COMPRAS!C6655,1,2)&amp;MID(COMPRAS!F6655,1,2)&amp;MID(COMPRAS!D6655,1,2),IVA!W:W,0)),"SIN COD.")</f>
        <v>0</v>
      </c>
    </row>
    <row r="6756" spans="1:86" x14ac:dyDescent="0.25">
      <c r="A6756"/>
      <c r="B6756"/>
      <c r="D6756"/>
      <c r="AL6756">
        <f t="shared" si="735"/>
        <v>0</v>
      </c>
      <c r="AQ6756">
        <f t="shared" si="736"/>
        <v>0</v>
      </c>
      <c r="AR6756" t="str">
        <f>IFERROR(IF(OR(AP6756=338,AP6756=340,AP6756=341,AP6756=342,AP6756="342A",AP6756="342B"),PorcenRet(AP6756,AT6756,AU6756),INDEX(PORCENTAJEBUSCAR,MATCH(AP6756,CódigoRET,0),4)*1),"")</f>
        <v/>
      </c>
      <c r="AS6756">
        <f t="shared" si="737"/>
        <v>0</v>
      </c>
      <c r="BF6756" t="str">
        <f>IFERROR(IF(OR(BD6756=338,BD6756=340,BD6756=341,BD6756=342,BD6756="342A",BD6756="342B"),PorcenRet(BD6756,BH6756,BI6756),INDEX(PORCENTAJEBUSCAR,MATCH(BD6756,CódigoRET,0),4)*1),"")</f>
        <v/>
      </c>
      <c r="BG6756">
        <f t="shared" si="738"/>
        <v>0</v>
      </c>
      <c r="BO6756">
        <f t="shared" si="739"/>
        <v>0</v>
      </c>
      <c r="CC6756">
        <f t="shared" si="740"/>
        <v>0</v>
      </c>
      <c r="CD6756">
        <f t="shared" si="741"/>
        <v>0</v>
      </c>
      <c r="CG6756">
        <f ca="1">IFERROR(INDIRECT("IVA!X"&amp;MATCH(MID(COMPRAS!C6656,1,2)&amp;MID(COMPRAS!F6656,1,2)&amp;MID(COMPRAS!D6656,1,2),IVA!W:W,0)),"SIN COD.")</f>
        <v>0</v>
      </c>
      <c r="CH6756">
        <f ca="1">IFERROR(INDIRECT("IVA!Y"&amp;MATCH(MID(COMPRAS!C6656,1,2)&amp;MID(COMPRAS!F6656,1,2)&amp;MID(COMPRAS!D6656,1,2),IVA!W:W,0)),"SIN COD.")</f>
        <v>0</v>
      </c>
    </row>
    <row r="6757" spans="1:86" x14ac:dyDescent="0.25">
      <c r="A6757"/>
      <c r="B6757"/>
      <c r="D6757"/>
      <c r="AL6757">
        <f t="shared" si="735"/>
        <v>0</v>
      </c>
      <c r="AQ6757">
        <f t="shared" si="736"/>
        <v>0</v>
      </c>
      <c r="AR6757" t="str">
        <f>IFERROR(IF(OR(AP6757=338,AP6757=340,AP6757=341,AP6757=342,AP6757="342A",AP6757="342B"),PorcenRet(AP6757,AT6757,AU6757),INDEX(PORCENTAJEBUSCAR,MATCH(AP6757,CódigoRET,0),4)*1),"")</f>
        <v/>
      </c>
      <c r="AS6757">
        <f t="shared" si="737"/>
        <v>0</v>
      </c>
      <c r="BF6757" t="str">
        <f>IFERROR(IF(OR(BD6757=338,BD6757=340,BD6757=341,BD6757=342,BD6757="342A",BD6757="342B"),PorcenRet(BD6757,BH6757,BI6757),INDEX(PORCENTAJEBUSCAR,MATCH(BD6757,CódigoRET,0),4)*1),"")</f>
        <v/>
      </c>
      <c r="BG6757">
        <f t="shared" si="738"/>
        <v>0</v>
      </c>
      <c r="BO6757">
        <f t="shared" si="739"/>
        <v>0</v>
      </c>
      <c r="CC6757">
        <f t="shared" si="740"/>
        <v>0</v>
      </c>
      <c r="CD6757">
        <f t="shared" si="741"/>
        <v>0</v>
      </c>
      <c r="CG6757">
        <f ca="1">IFERROR(INDIRECT("IVA!X"&amp;MATCH(MID(COMPRAS!C6657,1,2)&amp;MID(COMPRAS!F6657,1,2)&amp;MID(COMPRAS!D6657,1,2),IVA!W:W,0)),"SIN COD.")</f>
        <v>0</v>
      </c>
      <c r="CH6757">
        <f ca="1">IFERROR(INDIRECT("IVA!Y"&amp;MATCH(MID(COMPRAS!C6657,1,2)&amp;MID(COMPRAS!F6657,1,2)&amp;MID(COMPRAS!D6657,1,2),IVA!W:W,0)),"SIN COD.")</f>
        <v>0</v>
      </c>
    </row>
    <row r="6758" spans="1:86" x14ac:dyDescent="0.25">
      <c r="A6758"/>
      <c r="B6758"/>
      <c r="D6758"/>
      <c r="AL6758">
        <f t="shared" si="735"/>
        <v>0</v>
      </c>
      <c r="AQ6758">
        <f t="shared" si="736"/>
        <v>0</v>
      </c>
      <c r="AR6758" t="str">
        <f>IFERROR(IF(OR(AP6758=338,AP6758=340,AP6758=341,AP6758=342,AP6758="342A",AP6758="342B"),PorcenRet(AP6758,AT6758,AU6758),INDEX(PORCENTAJEBUSCAR,MATCH(AP6758,CódigoRET,0),4)*1),"")</f>
        <v/>
      </c>
      <c r="AS6758">
        <f t="shared" si="737"/>
        <v>0</v>
      </c>
      <c r="BF6758" t="str">
        <f>IFERROR(IF(OR(BD6758=338,BD6758=340,BD6758=341,BD6758=342,BD6758="342A",BD6758="342B"),PorcenRet(BD6758,BH6758,BI6758),INDEX(PORCENTAJEBUSCAR,MATCH(BD6758,CódigoRET,0),4)*1),"")</f>
        <v/>
      </c>
      <c r="BG6758">
        <f t="shared" si="738"/>
        <v>0</v>
      </c>
      <c r="BO6758">
        <f t="shared" si="739"/>
        <v>0</v>
      </c>
      <c r="CC6758">
        <f t="shared" si="740"/>
        <v>0</v>
      </c>
      <c r="CD6758">
        <f t="shared" si="741"/>
        <v>0</v>
      </c>
      <c r="CG6758">
        <f ca="1">IFERROR(INDIRECT("IVA!X"&amp;MATCH(MID(COMPRAS!C6658,1,2)&amp;MID(COMPRAS!F6658,1,2)&amp;MID(COMPRAS!D6658,1,2),IVA!W:W,0)),"SIN COD.")</f>
        <v>0</v>
      </c>
      <c r="CH6758">
        <f ca="1">IFERROR(INDIRECT("IVA!Y"&amp;MATCH(MID(COMPRAS!C6658,1,2)&amp;MID(COMPRAS!F6658,1,2)&amp;MID(COMPRAS!D6658,1,2),IVA!W:W,0)),"SIN COD.")</f>
        <v>0</v>
      </c>
    </row>
    <row r="6759" spans="1:86" x14ac:dyDescent="0.25">
      <c r="A6759"/>
      <c r="B6759"/>
      <c r="D6759"/>
      <c r="AL6759">
        <f t="shared" si="735"/>
        <v>0</v>
      </c>
      <c r="AQ6759">
        <f t="shared" si="736"/>
        <v>0</v>
      </c>
      <c r="AR6759" t="str">
        <f>IFERROR(IF(OR(AP6759=338,AP6759=340,AP6759=341,AP6759=342,AP6759="342A",AP6759="342B"),PorcenRet(AP6759,AT6759,AU6759),INDEX(PORCENTAJEBUSCAR,MATCH(AP6759,CódigoRET,0),4)*1),"")</f>
        <v/>
      </c>
      <c r="AS6759">
        <f t="shared" si="737"/>
        <v>0</v>
      </c>
      <c r="BF6759" t="str">
        <f>IFERROR(IF(OR(BD6759=338,BD6759=340,BD6759=341,BD6759=342,BD6759="342A",BD6759="342B"),PorcenRet(BD6759,BH6759,BI6759),INDEX(PORCENTAJEBUSCAR,MATCH(BD6759,CódigoRET,0),4)*1),"")</f>
        <v/>
      </c>
      <c r="BG6759">
        <f t="shared" si="738"/>
        <v>0</v>
      </c>
      <c r="BO6759">
        <f t="shared" si="739"/>
        <v>0</v>
      </c>
      <c r="CC6759">
        <f t="shared" si="740"/>
        <v>0</v>
      </c>
      <c r="CD6759">
        <f t="shared" si="741"/>
        <v>0</v>
      </c>
      <c r="CG6759">
        <f ca="1">IFERROR(INDIRECT("IVA!X"&amp;MATCH(MID(COMPRAS!C6659,1,2)&amp;MID(COMPRAS!F6659,1,2)&amp;MID(COMPRAS!D6659,1,2),IVA!W:W,0)),"SIN COD.")</f>
        <v>0</v>
      </c>
      <c r="CH6759">
        <f ca="1">IFERROR(INDIRECT("IVA!Y"&amp;MATCH(MID(COMPRAS!C6659,1,2)&amp;MID(COMPRAS!F6659,1,2)&amp;MID(COMPRAS!D6659,1,2),IVA!W:W,0)),"SIN COD.")</f>
        <v>0</v>
      </c>
    </row>
    <row r="6760" spans="1:86" x14ac:dyDescent="0.25">
      <c r="A6760"/>
      <c r="B6760"/>
      <c r="D6760"/>
      <c r="AL6760">
        <f t="shared" si="735"/>
        <v>0</v>
      </c>
      <c r="AQ6760">
        <f t="shared" si="736"/>
        <v>0</v>
      </c>
      <c r="AR6760" t="str">
        <f>IFERROR(IF(OR(AP6760=338,AP6760=340,AP6760=341,AP6760=342,AP6760="342A",AP6760="342B"),PorcenRet(AP6760,AT6760,AU6760),INDEX(PORCENTAJEBUSCAR,MATCH(AP6760,CódigoRET,0),4)*1),"")</f>
        <v/>
      </c>
      <c r="AS6760">
        <f t="shared" si="737"/>
        <v>0</v>
      </c>
      <c r="BF6760" t="str">
        <f>IFERROR(IF(OR(BD6760=338,BD6760=340,BD6760=341,BD6760=342,BD6760="342A",BD6760="342B"),PorcenRet(BD6760,BH6760,BI6760),INDEX(PORCENTAJEBUSCAR,MATCH(BD6760,CódigoRET,0),4)*1),"")</f>
        <v/>
      </c>
      <c r="BG6760">
        <f t="shared" si="738"/>
        <v>0</v>
      </c>
      <c r="BO6760">
        <f t="shared" si="739"/>
        <v>0</v>
      </c>
      <c r="CC6760">
        <f t="shared" si="740"/>
        <v>0</v>
      </c>
      <c r="CD6760">
        <f t="shared" si="741"/>
        <v>0</v>
      </c>
      <c r="CG6760">
        <f ca="1">IFERROR(INDIRECT("IVA!X"&amp;MATCH(MID(COMPRAS!C6660,1,2)&amp;MID(COMPRAS!F6660,1,2)&amp;MID(COMPRAS!D6660,1,2),IVA!W:W,0)),"SIN COD.")</f>
        <v>0</v>
      </c>
      <c r="CH6760">
        <f ca="1">IFERROR(INDIRECT("IVA!Y"&amp;MATCH(MID(COMPRAS!C6660,1,2)&amp;MID(COMPRAS!F6660,1,2)&amp;MID(COMPRAS!D6660,1,2),IVA!W:W,0)),"SIN COD.")</f>
        <v>0</v>
      </c>
    </row>
    <row r="6761" spans="1:86" x14ac:dyDescent="0.25">
      <c r="A6761"/>
      <c r="B6761"/>
      <c r="D6761"/>
      <c r="AL6761">
        <f t="shared" si="735"/>
        <v>0</v>
      </c>
      <c r="AQ6761">
        <f t="shared" si="736"/>
        <v>0</v>
      </c>
      <c r="AR6761" t="str">
        <f>IFERROR(IF(OR(AP6761=338,AP6761=340,AP6761=341,AP6761=342,AP6761="342A",AP6761="342B"),PorcenRet(AP6761,AT6761,AU6761),INDEX(PORCENTAJEBUSCAR,MATCH(AP6761,CódigoRET,0),4)*1),"")</f>
        <v/>
      </c>
      <c r="AS6761">
        <f t="shared" si="737"/>
        <v>0</v>
      </c>
      <c r="BF6761" t="str">
        <f>IFERROR(IF(OR(BD6761=338,BD6761=340,BD6761=341,BD6761=342,BD6761="342A",BD6761="342B"),PorcenRet(BD6761,BH6761,BI6761),INDEX(PORCENTAJEBUSCAR,MATCH(BD6761,CódigoRET,0),4)*1),"")</f>
        <v/>
      </c>
      <c r="BG6761">
        <f t="shared" si="738"/>
        <v>0</v>
      </c>
      <c r="BO6761">
        <f t="shared" si="739"/>
        <v>0</v>
      </c>
      <c r="CC6761">
        <f t="shared" si="740"/>
        <v>0</v>
      </c>
      <c r="CD6761">
        <f t="shared" si="741"/>
        <v>0</v>
      </c>
      <c r="CG6761">
        <f ca="1">IFERROR(INDIRECT("IVA!X"&amp;MATCH(MID(COMPRAS!C6661,1,2)&amp;MID(COMPRAS!F6661,1,2)&amp;MID(COMPRAS!D6661,1,2),IVA!W:W,0)),"SIN COD.")</f>
        <v>0</v>
      </c>
      <c r="CH6761">
        <f ca="1">IFERROR(INDIRECT("IVA!Y"&amp;MATCH(MID(COMPRAS!C6661,1,2)&amp;MID(COMPRAS!F6661,1,2)&amp;MID(COMPRAS!D6661,1,2),IVA!W:W,0)),"SIN COD.")</f>
        <v>0</v>
      </c>
    </row>
    <row r="6762" spans="1:86" x14ac:dyDescent="0.25">
      <c r="A6762"/>
      <c r="B6762"/>
      <c r="D6762"/>
      <c r="AL6762">
        <f t="shared" si="735"/>
        <v>0</v>
      </c>
      <c r="AQ6762">
        <f t="shared" si="736"/>
        <v>0</v>
      </c>
      <c r="AR6762" t="str">
        <f>IFERROR(IF(OR(AP6762=338,AP6762=340,AP6762=341,AP6762=342,AP6762="342A",AP6762="342B"),PorcenRet(AP6762,AT6762,AU6762),INDEX(PORCENTAJEBUSCAR,MATCH(AP6762,CódigoRET,0),4)*1),"")</f>
        <v/>
      </c>
      <c r="AS6762">
        <f t="shared" si="737"/>
        <v>0</v>
      </c>
      <c r="BF6762" t="str">
        <f>IFERROR(IF(OR(BD6762=338,BD6762=340,BD6762=341,BD6762=342,BD6762="342A",BD6762="342B"),PorcenRet(BD6762,BH6762,BI6762),INDEX(PORCENTAJEBUSCAR,MATCH(BD6762,CódigoRET,0),4)*1),"")</f>
        <v/>
      </c>
      <c r="BG6762">
        <f t="shared" si="738"/>
        <v>0</v>
      </c>
      <c r="BO6762">
        <f t="shared" si="739"/>
        <v>0</v>
      </c>
      <c r="CC6762">
        <f t="shared" si="740"/>
        <v>0</v>
      </c>
      <c r="CD6762">
        <f t="shared" si="741"/>
        <v>0</v>
      </c>
      <c r="CG6762">
        <f ca="1">IFERROR(INDIRECT("IVA!X"&amp;MATCH(MID(COMPRAS!C6662,1,2)&amp;MID(COMPRAS!F6662,1,2)&amp;MID(COMPRAS!D6662,1,2),IVA!W:W,0)),"SIN COD.")</f>
        <v>0</v>
      </c>
      <c r="CH6762">
        <f ca="1">IFERROR(INDIRECT("IVA!Y"&amp;MATCH(MID(COMPRAS!C6662,1,2)&amp;MID(COMPRAS!F6662,1,2)&amp;MID(COMPRAS!D6662,1,2),IVA!W:W,0)),"SIN COD.")</f>
        <v>0</v>
      </c>
    </row>
    <row r="6763" spans="1:86" x14ac:dyDescent="0.25">
      <c r="A6763"/>
      <c r="B6763"/>
      <c r="D6763"/>
      <c r="AL6763">
        <f t="shared" si="735"/>
        <v>0</v>
      </c>
      <c r="AQ6763">
        <f t="shared" si="736"/>
        <v>0</v>
      </c>
      <c r="AR6763" t="str">
        <f>IFERROR(IF(OR(AP6763=338,AP6763=340,AP6763=341,AP6763=342,AP6763="342A",AP6763="342B"),PorcenRet(AP6763,AT6763,AU6763),INDEX(PORCENTAJEBUSCAR,MATCH(AP6763,CódigoRET,0),4)*1),"")</f>
        <v/>
      </c>
      <c r="AS6763">
        <f t="shared" si="737"/>
        <v>0</v>
      </c>
      <c r="BF6763" t="str">
        <f>IFERROR(IF(OR(BD6763=338,BD6763=340,BD6763=341,BD6763=342,BD6763="342A",BD6763="342B"),PorcenRet(BD6763,BH6763,BI6763),INDEX(PORCENTAJEBUSCAR,MATCH(BD6763,CódigoRET,0),4)*1),"")</f>
        <v/>
      </c>
      <c r="BG6763">
        <f t="shared" si="738"/>
        <v>0</v>
      </c>
      <c r="BO6763">
        <f t="shared" si="739"/>
        <v>0</v>
      </c>
      <c r="CC6763">
        <f t="shared" si="740"/>
        <v>0</v>
      </c>
      <c r="CD6763">
        <f t="shared" si="741"/>
        <v>0</v>
      </c>
      <c r="CG6763">
        <f ca="1">IFERROR(INDIRECT("IVA!X"&amp;MATCH(MID(COMPRAS!C6663,1,2)&amp;MID(COMPRAS!F6663,1,2)&amp;MID(COMPRAS!D6663,1,2),IVA!W:W,0)),"SIN COD.")</f>
        <v>0</v>
      </c>
      <c r="CH6763">
        <f ca="1">IFERROR(INDIRECT("IVA!Y"&amp;MATCH(MID(COMPRAS!C6663,1,2)&amp;MID(COMPRAS!F6663,1,2)&amp;MID(COMPRAS!D6663,1,2),IVA!W:W,0)),"SIN COD.")</f>
        <v>0</v>
      </c>
    </row>
    <row r="6764" spans="1:86" x14ac:dyDescent="0.25">
      <c r="A6764"/>
      <c r="B6764"/>
      <c r="D6764"/>
      <c r="AL6764">
        <f t="shared" si="735"/>
        <v>0</v>
      </c>
      <c r="AQ6764">
        <f t="shared" si="736"/>
        <v>0</v>
      </c>
      <c r="AR6764" t="str">
        <f>IFERROR(IF(OR(AP6764=338,AP6764=340,AP6764=341,AP6764=342,AP6764="342A",AP6764="342B"),PorcenRet(AP6764,AT6764,AU6764),INDEX(PORCENTAJEBUSCAR,MATCH(AP6764,CódigoRET,0),4)*1),"")</f>
        <v/>
      </c>
      <c r="AS6764">
        <f t="shared" si="737"/>
        <v>0</v>
      </c>
      <c r="BF6764" t="str">
        <f>IFERROR(IF(OR(BD6764=338,BD6764=340,BD6764=341,BD6764=342,BD6764="342A",BD6764="342B"),PorcenRet(BD6764,BH6764,BI6764),INDEX(PORCENTAJEBUSCAR,MATCH(BD6764,CódigoRET,0),4)*1),"")</f>
        <v/>
      </c>
      <c r="BG6764">
        <f t="shared" si="738"/>
        <v>0</v>
      </c>
      <c r="BO6764">
        <f t="shared" si="739"/>
        <v>0</v>
      </c>
      <c r="CC6764">
        <f t="shared" si="740"/>
        <v>0</v>
      </c>
      <c r="CD6764">
        <f t="shared" si="741"/>
        <v>0</v>
      </c>
      <c r="CG6764">
        <f ca="1">IFERROR(INDIRECT("IVA!X"&amp;MATCH(MID(COMPRAS!C6664,1,2)&amp;MID(COMPRAS!F6664,1,2)&amp;MID(COMPRAS!D6664,1,2),IVA!W:W,0)),"SIN COD.")</f>
        <v>0</v>
      </c>
      <c r="CH6764">
        <f ca="1">IFERROR(INDIRECT("IVA!Y"&amp;MATCH(MID(COMPRAS!C6664,1,2)&amp;MID(COMPRAS!F6664,1,2)&amp;MID(COMPRAS!D6664,1,2),IVA!W:W,0)),"SIN COD.")</f>
        <v>0</v>
      </c>
    </row>
    <row r="6765" spans="1:86" x14ac:dyDescent="0.25">
      <c r="A6765"/>
      <c r="B6765"/>
      <c r="D6765"/>
      <c r="AL6765">
        <f t="shared" si="735"/>
        <v>0</v>
      </c>
      <c r="AQ6765">
        <f t="shared" si="736"/>
        <v>0</v>
      </c>
      <c r="AR6765" t="str">
        <f>IFERROR(IF(OR(AP6765=338,AP6765=340,AP6765=341,AP6765=342,AP6765="342A",AP6765="342B"),PorcenRet(AP6765,AT6765,AU6765),INDEX(PORCENTAJEBUSCAR,MATCH(AP6765,CódigoRET,0),4)*1),"")</f>
        <v/>
      </c>
      <c r="AS6765">
        <f t="shared" si="737"/>
        <v>0</v>
      </c>
      <c r="BF6765" t="str">
        <f>IFERROR(IF(OR(BD6765=338,BD6765=340,BD6765=341,BD6765=342,BD6765="342A",BD6765="342B"),PorcenRet(BD6765,BH6765,BI6765),INDEX(PORCENTAJEBUSCAR,MATCH(BD6765,CódigoRET,0),4)*1),"")</f>
        <v/>
      </c>
      <c r="BG6765">
        <f t="shared" si="738"/>
        <v>0</v>
      </c>
      <c r="BO6765">
        <f t="shared" si="739"/>
        <v>0</v>
      </c>
      <c r="CC6765">
        <f t="shared" si="740"/>
        <v>0</v>
      </c>
      <c r="CD6765">
        <f t="shared" si="741"/>
        <v>0</v>
      </c>
      <c r="CG6765">
        <f ca="1">IFERROR(INDIRECT("IVA!X"&amp;MATCH(MID(COMPRAS!C6665,1,2)&amp;MID(COMPRAS!F6665,1,2)&amp;MID(COMPRAS!D6665,1,2),IVA!W:W,0)),"SIN COD.")</f>
        <v>0</v>
      </c>
      <c r="CH6765">
        <f ca="1">IFERROR(INDIRECT("IVA!Y"&amp;MATCH(MID(COMPRAS!C6665,1,2)&amp;MID(COMPRAS!F6665,1,2)&amp;MID(COMPRAS!D6665,1,2),IVA!W:W,0)),"SIN COD.")</f>
        <v>0</v>
      </c>
    </row>
    <row r="6766" spans="1:86" x14ac:dyDescent="0.25">
      <c r="A6766"/>
      <c r="B6766"/>
      <c r="D6766"/>
      <c r="AL6766">
        <f t="shared" si="735"/>
        <v>0</v>
      </c>
      <c r="AQ6766">
        <f t="shared" si="736"/>
        <v>0</v>
      </c>
      <c r="AR6766" t="str">
        <f>IFERROR(IF(OR(AP6766=338,AP6766=340,AP6766=341,AP6766=342,AP6766="342A",AP6766="342B"),PorcenRet(AP6766,AT6766,AU6766),INDEX(PORCENTAJEBUSCAR,MATCH(AP6766,CódigoRET,0),4)*1),"")</f>
        <v/>
      </c>
      <c r="AS6766">
        <f t="shared" si="737"/>
        <v>0</v>
      </c>
      <c r="BF6766" t="str">
        <f>IFERROR(IF(OR(BD6766=338,BD6766=340,BD6766=341,BD6766=342,BD6766="342A",BD6766="342B"),PorcenRet(BD6766,BH6766,BI6766),INDEX(PORCENTAJEBUSCAR,MATCH(BD6766,CódigoRET,0),4)*1),"")</f>
        <v/>
      </c>
      <c r="BG6766">
        <f t="shared" si="738"/>
        <v>0</v>
      </c>
      <c r="BO6766">
        <f t="shared" si="739"/>
        <v>0</v>
      </c>
      <c r="CC6766">
        <f t="shared" si="740"/>
        <v>0</v>
      </c>
      <c r="CD6766">
        <f t="shared" si="741"/>
        <v>0</v>
      </c>
      <c r="CG6766">
        <f ca="1">IFERROR(INDIRECT("IVA!X"&amp;MATCH(MID(COMPRAS!C6666,1,2)&amp;MID(COMPRAS!F6666,1,2)&amp;MID(COMPRAS!D6666,1,2),IVA!W:W,0)),"SIN COD.")</f>
        <v>0</v>
      </c>
      <c r="CH6766">
        <f ca="1">IFERROR(INDIRECT("IVA!Y"&amp;MATCH(MID(COMPRAS!C6666,1,2)&amp;MID(COMPRAS!F6666,1,2)&amp;MID(COMPRAS!D6666,1,2),IVA!W:W,0)),"SIN COD.")</f>
        <v>0</v>
      </c>
    </row>
    <row r="6767" spans="1:86" x14ac:dyDescent="0.25">
      <c r="A6767"/>
      <c r="B6767"/>
      <c r="D6767"/>
      <c r="AL6767">
        <f t="shared" si="735"/>
        <v>0</v>
      </c>
      <c r="AQ6767">
        <f t="shared" si="736"/>
        <v>0</v>
      </c>
      <c r="AR6767" t="str">
        <f>IFERROR(IF(OR(AP6767=338,AP6767=340,AP6767=341,AP6767=342,AP6767="342A",AP6767="342B"),PorcenRet(AP6767,AT6767,AU6767),INDEX(PORCENTAJEBUSCAR,MATCH(AP6767,CódigoRET,0),4)*1),"")</f>
        <v/>
      </c>
      <c r="AS6767">
        <f t="shared" si="737"/>
        <v>0</v>
      </c>
      <c r="BF6767" t="str">
        <f>IFERROR(IF(OR(BD6767=338,BD6767=340,BD6767=341,BD6767=342,BD6767="342A",BD6767="342B"),PorcenRet(BD6767,BH6767,BI6767),INDEX(PORCENTAJEBUSCAR,MATCH(BD6767,CódigoRET,0),4)*1),"")</f>
        <v/>
      </c>
      <c r="BG6767">
        <f t="shared" si="738"/>
        <v>0</v>
      </c>
      <c r="BO6767">
        <f t="shared" si="739"/>
        <v>0</v>
      </c>
      <c r="CC6767">
        <f t="shared" si="740"/>
        <v>0</v>
      </c>
      <c r="CD6767">
        <f t="shared" si="741"/>
        <v>0</v>
      </c>
      <c r="CG6767">
        <f ca="1">IFERROR(INDIRECT("IVA!X"&amp;MATCH(MID(COMPRAS!C6667,1,2)&amp;MID(COMPRAS!F6667,1,2)&amp;MID(COMPRAS!D6667,1,2),IVA!W:W,0)),"SIN COD.")</f>
        <v>0</v>
      </c>
      <c r="CH6767">
        <f ca="1">IFERROR(INDIRECT("IVA!Y"&amp;MATCH(MID(COMPRAS!C6667,1,2)&amp;MID(COMPRAS!F6667,1,2)&amp;MID(COMPRAS!D6667,1,2),IVA!W:W,0)),"SIN COD.")</f>
        <v>0</v>
      </c>
    </row>
    <row r="6768" spans="1:86" x14ac:dyDescent="0.25">
      <c r="A6768"/>
      <c r="B6768"/>
      <c r="D6768"/>
      <c r="AL6768">
        <f t="shared" si="735"/>
        <v>0</v>
      </c>
      <c r="AQ6768">
        <f t="shared" si="736"/>
        <v>0</v>
      </c>
      <c r="AR6768" t="str">
        <f>IFERROR(IF(OR(AP6768=338,AP6768=340,AP6768=341,AP6768=342,AP6768="342A",AP6768="342B"),PorcenRet(AP6768,AT6768,AU6768),INDEX(PORCENTAJEBUSCAR,MATCH(AP6768,CódigoRET,0),4)*1),"")</f>
        <v/>
      </c>
      <c r="AS6768">
        <f t="shared" si="737"/>
        <v>0</v>
      </c>
      <c r="BF6768" t="str">
        <f>IFERROR(IF(OR(BD6768=338,BD6768=340,BD6768=341,BD6768=342,BD6768="342A",BD6768="342B"),PorcenRet(BD6768,BH6768,BI6768),INDEX(PORCENTAJEBUSCAR,MATCH(BD6768,CódigoRET,0),4)*1),"")</f>
        <v/>
      </c>
      <c r="BG6768">
        <f t="shared" si="738"/>
        <v>0</v>
      </c>
      <c r="BO6768">
        <f t="shared" si="739"/>
        <v>0</v>
      </c>
      <c r="CC6768">
        <f t="shared" si="740"/>
        <v>0</v>
      </c>
      <c r="CD6768">
        <f t="shared" si="741"/>
        <v>0</v>
      </c>
      <c r="CG6768">
        <f ca="1">IFERROR(INDIRECT("IVA!X"&amp;MATCH(MID(COMPRAS!C6668,1,2)&amp;MID(COMPRAS!F6668,1,2)&amp;MID(COMPRAS!D6668,1,2),IVA!W:W,0)),"SIN COD.")</f>
        <v>0</v>
      </c>
      <c r="CH6768">
        <f ca="1">IFERROR(INDIRECT("IVA!Y"&amp;MATCH(MID(COMPRAS!C6668,1,2)&amp;MID(COMPRAS!F6668,1,2)&amp;MID(COMPRAS!D6668,1,2),IVA!W:W,0)),"SIN COD.")</f>
        <v>0</v>
      </c>
    </row>
    <row r="6769" spans="1:86" x14ac:dyDescent="0.25">
      <c r="A6769"/>
      <c r="B6769"/>
      <c r="D6769"/>
      <c r="AL6769">
        <f t="shared" si="735"/>
        <v>0</v>
      </c>
      <c r="AQ6769">
        <f t="shared" si="736"/>
        <v>0</v>
      </c>
      <c r="AR6769" t="str">
        <f>IFERROR(IF(OR(AP6769=338,AP6769=340,AP6769=341,AP6769=342,AP6769="342A",AP6769="342B"),PorcenRet(AP6769,AT6769,AU6769),INDEX(PORCENTAJEBUSCAR,MATCH(AP6769,CódigoRET,0),4)*1),"")</f>
        <v/>
      </c>
      <c r="AS6769">
        <f t="shared" si="737"/>
        <v>0</v>
      </c>
      <c r="BF6769" t="str">
        <f>IFERROR(IF(OR(BD6769=338,BD6769=340,BD6769=341,BD6769=342,BD6769="342A",BD6769="342B"),PorcenRet(BD6769,BH6769,BI6769),INDEX(PORCENTAJEBUSCAR,MATCH(BD6769,CódigoRET,0),4)*1),"")</f>
        <v/>
      </c>
      <c r="BG6769">
        <f t="shared" si="738"/>
        <v>0</v>
      </c>
      <c r="BO6769">
        <f t="shared" si="739"/>
        <v>0</v>
      </c>
      <c r="CC6769">
        <f t="shared" si="740"/>
        <v>0</v>
      </c>
      <c r="CD6769">
        <f t="shared" si="741"/>
        <v>0</v>
      </c>
      <c r="CG6769">
        <f ca="1">IFERROR(INDIRECT("IVA!X"&amp;MATCH(MID(COMPRAS!C6669,1,2)&amp;MID(COMPRAS!F6669,1,2)&amp;MID(COMPRAS!D6669,1,2),IVA!W:W,0)),"SIN COD.")</f>
        <v>0</v>
      </c>
      <c r="CH6769">
        <f ca="1">IFERROR(INDIRECT("IVA!Y"&amp;MATCH(MID(COMPRAS!C6669,1,2)&amp;MID(COMPRAS!F6669,1,2)&amp;MID(COMPRAS!D6669,1,2),IVA!W:W,0)),"SIN COD.")</f>
        <v>0</v>
      </c>
    </row>
    <row r="6770" spans="1:86" x14ac:dyDescent="0.25">
      <c r="A6770"/>
      <c r="B6770"/>
      <c r="D6770"/>
      <c r="AL6770">
        <f t="shared" si="735"/>
        <v>0</v>
      </c>
      <c r="AQ6770">
        <f t="shared" si="736"/>
        <v>0</v>
      </c>
      <c r="AR6770" t="str">
        <f>IFERROR(IF(OR(AP6770=338,AP6770=340,AP6770=341,AP6770=342,AP6770="342A",AP6770="342B"),PorcenRet(AP6770,AT6770,AU6770),INDEX(PORCENTAJEBUSCAR,MATCH(AP6770,CódigoRET,0),4)*1),"")</f>
        <v/>
      </c>
      <c r="AS6770">
        <f t="shared" si="737"/>
        <v>0</v>
      </c>
      <c r="BF6770" t="str">
        <f>IFERROR(IF(OR(BD6770=338,BD6770=340,BD6770=341,BD6770=342,BD6770="342A",BD6770="342B"),PorcenRet(BD6770,BH6770,BI6770),INDEX(PORCENTAJEBUSCAR,MATCH(BD6770,CódigoRET,0),4)*1),"")</f>
        <v/>
      </c>
      <c r="BG6770">
        <f t="shared" si="738"/>
        <v>0</v>
      </c>
      <c r="BO6770">
        <f t="shared" si="739"/>
        <v>0</v>
      </c>
      <c r="CC6770">
        <f t="shared" si="740"/>
        <v>0</v>
      </c>
      <c r="CD6770">
        <f t="shared" si="741"/>
        <v>0</v>
      </c>
      <c r="CG6770">
        <f ca="1">IFERROR(INDIRECT("IVA!X"&amp;MATCH(MID(COMPRAS!C6670,1,2)&amp;MID(COMPRAS!F6670,1,2)&amp;MID(COMPRAS!D6670,1,2),IVA!W:W,0)),"SIN COD.")</f>
        <v>0</v>
      </c>
      <c r="CH6770">
        <f ca="1">IFERROR(INDIRECT("IVA!Y"&amp;MATCH(MID(COMPRAS!C6670,1,2)&amp;MID(COMPRAS!F6670,1,2)&amp;MID(COMPRAS!D6670,1,2),IVA!W:W,0)),"SIN COD.")</f>
        <v>0</v>
      </c>
    </row>
    <row r="6771" spans="1:86" x14ac:dyDescent="0.25">
      <c r="A6771"/>
      <c r="B6771"/>
      <c r="D6771"/>
      <c r="AL6771">
        <f t="shared" si="735"/>
        <v>0</v>
      </c>
      <c r="AQ6771">
        <f t="shared" si="736"/>
        <v>0</v>
      </c>
      <c r="AR6771" t="str">
        <f>IFERROR(IF(OR(AP6771=338,AP6771=340,AP6771=341,AP6771=342,AP6771="342A",AP6771="342B"),PorcenRet(AP6771,AT6771,AU6771),INDEX(PORCENTAJEBUSCAR,MATCH(AP6771,CódigoRET,0),4)*1),"")</f>
        <v/>
      </c>
      <c r="AS6771">
        <f t="shared" si="737"/>
        <v>0</v>
      </c>
      <c r="BF6771" t="str">
        <f>IFERROR(IF(OR(BD6771=338,BD6771=340,BD6771=341,BD6771=342,BD6771="342A",BD6771="342B"),PorcenRet(BD6771,BH6771,BI6771),INDEX(PORCENTAJEBUSCAR,MATCH(BD6771,CódigoRET,0),4)*1),"")</f>
        <v/>
      </c>
      <c r="BG6771">
        <f t="shared" si="738"/>
        <v>0</v>
      </c>
      <c r="BO6771">
        <f t="shared" si="739"/>
        <v>0</v>
      </c>
      <c r="CC6771">
        <f t="shared" si="740"/>
        <v>0</v>
      </c>
      <c r="CD6771">
        <f t="shared" si="741"/>
        <v>0</v>
      </c>
      <c r="CG6771">
        <f ca="1">IFERROR(INDIRECT("IVA!X"&amp;MATCH(MID(COMPRAS!C6671,1,2)&amp;MID(COMPRAS!F6671,1,2)&amp;MID(COMPRAS!D6671,1,2),IVA!W:W,0)),"SIN COD.")</f>
        <v>0</v>
      </c>
      <c r="CH6771">
        <f ca="1">IFERROR(INDIRECT("IVA!Y"&amp;MATCH(MID(COMPRAS!C6671,1,2)&amp;MID(COMPRAS!F6671,1,2)&amp;MID(COMPRAS!D6671,1,2),IVA!W:W,0)),"SIN COD.")</f>
        <v>0</v>
      </c>
    </row>
    <row r="6772" spans="1:86" x14ac:dyDescent="0.25">
      <c r="A6772"/>
      <c r="B6772"/>
      <c r="D6772"/>
      <c r="AL6772">
        <f t="shared" si="735"/>
        <v>0</v>
      </c>
      <c r="AQ6772">
        <f t="shared" si="736"/>
        <v>0</v>
      </c>
      <c r="AR6772" t="str">
        <f>IFERROR(IF(OR(AP6772=338,AP6772=340,AP6772=341,AP6772=342,AP6772="342A",AP6772="342B"),PorcenRet(AP6772,AT6772,AU6772),INDEX(PORCENTAJEBUSCAR,MATCH(AP6772,CódigoRET,0),4)*1),"")</f>
        <v/>
      </c>
      <c r="AS6772">
        <f t="shared" si="737"/>
        <v>0</v>
      </c>
      <c r="BF6772" t="str">
        <f>IFERROR(IF(OR(BD6772=338,BD6772=340,BD6772=341,BD6772=342,BD6772="342A",BD6772="342B"),PorcenRet(BD6772,BH6772,BI6772),INDEX(PORCENTAJEBUSCAR,MATCH(BD6772,CódigoRET,0),4)*1),"")</f>
        <v/>
      </c>
      <c r="BG6772">
        <f t="shared" si="738"/>
        <v>0</v>
      </c>
      <c r="BO6772">
        <f t="shared" si="739"/>
        <v>0</v>
      </c>
      <c r="CC6772">
        <f t="shared" si="740"/>
        <v>0</v>
      </c>
      <c r="CD6772">
        <f t="shared" si="741"/>
        <v>0</v>
      </c>
      <c r="CG6772">
        <f ca="1">IFERROR(INDIRECT("IVA!X"&amp;MATCH(MID(COMPRAS!C6672,1,2)&amp;MID(COMPRAS!F6672,1,2)&amp;MID(COMPRAS!D6672,1,2),IVA!W:W,0)),"SIN COD.")</f>
        <v>0</v>
      </c>
      <c r="CH6772">
        <f ca="1">IFERROR(INDIRECT("IVA!Y"&amp;MATCH(MID(COMPRAS!C6672,1,2)&amp;MID(COMPRAS!F6672,1,2)&amp;MID(COMPRAS!D6672,1,2),IVA!W:W,0)),"SIN COD.")</f>
        <v>0</v>
      </c>
    </row>
    <row r="6773" spans="1:86" x14ac:dyDescent="0.25">
      <c r="A6773"/>
      <c r="B6773"/>
      <c r="D6773"/>
      <c r="AL6773">
        <f t="shared" si="735"/>
        <v>0</v>
      </c>
      <c r="AQ6773">
        <f t="shared" si="736"/>
        <v>0</v>
      </c>
      <c r="AR6773" t="str">
        <f>IFERROR(IF(OR(AP6773=338,AP6773=340,AP6773=341,AP6773=342,AP6773="342A",AP6773="342B"),PorcenRet(AP6773,AT6773,AU6773),INDEX(PORCENTAJEBUSCAR,MATCH(AP6773,CódigoRET,0),4)*1),"")</f>
        <v/>
      </c>
      <c r="AS6773">
        <f t="shared" si="737"/>
        <v>0</v>
      </c>
      <c r="BF6773" t="str">
        <f>IFERROR(IF(OR(BD6773=338,BD6773=340,BD6773=341,BD6773=342,BD6773="342A",BD6773="342B"),PorcenRet(BD6773,BH6773,BI6773),INDEX(PORCENTAJEBUSCAR,MATCH(BD6773,CódigoRET,0),4)*1),"")</f>
        <v/>
      </c>
      <c r="BG6773">
        <f t="shared" si="738"/>
        <v>0</v>
      </c>
      <c r="BO6773">
        <f t="shared" si="739"/>
        <v>0</v>
      </c>
      <c r="CC6773">
        <f t="shared" si="740"/>
        <v>0</v>
      </c>
      <c r="CD6773">
        <f t="shared" si="741"/>
        <v>0</v>
      </c>
      <c r="CG6773">
        <f ca="1">IFERROR(INDIRECT("IVA!X"&amp;MATCH(MID(COMPRAS!C6673,1,2)&amp;MID(COMPRAS!F6673,1,2)&amp;MID(COMPRAS!D6673,1,2),IVA!W:W,0)),"SIN COD.")</f>
        <v>0</v>
      </c>
      <c r="CH6773">
        <f ca="1">IFERROR(INDIRECT("IVA!Y"&amp;MATCH(MID(COMPRAS!C6673,1,2)&amp;MID(COMPRAS!F6673,1,2)&amp;MID(COMPRAS!D6673,1,2),IVA!W:W,0)),"SIN COD.")</f>
        <v>0</v>
      </c>
    </row>
    <row r="6774" spans="1:86" x14ac:dyDescent="0.25">
      <c r="A6774"/>
      <c r="B6774"/>
      <c r="D6774"/>
      <c r="AL6774">
        <f t="shared" si="735"/>
        <v>0</v>
      </c>
      <c r="AQ6774">
        <f t="shared" si="736"/>
        <v>0</v>
      </c>
      <c r="AR6774" t="str">
        <f>IFERROR(IF(OR(AP6774=338,AP6774=340,AP6774=341,AP6774=342,AP6774="342A",AP6774="342B"),PorcenRet(AP6774,AT6774,AU6774),INDEX(PORCENTAJEBUSCAR,MATCH(AP6774,CódigoRET,0),4)*1),"")</f>
        <v/>
      </c>
      <c r="AS6774">
        <f t="shared" si="737"/>
        <v>0</v>
      </c>
      <c r="BF6774" t="str">
        <f>IFERROR(IF(OR(BD6774=338,BD6774=340,BD6774=341,BD6774=342,BD6774="342A",BD6774="342B"),PorcenRet(BD6774,BH6774,BI6774),INDEX(PORCENTAJEBUSCAR,MATCH(BD6774,CódigoRET,0),4)*1),"")</f>
        <v/>
      </c>
      <c r="BG6774">
        <f t="shared" si="738"/>
        <v>0</v>
      </c>
      <c r="BO6774">
        <f t="shared" si="739"/>
        <v>0</v>
      </c>
      <c r="CC6774">
        <f t="shared" si="740"/>
        <v>0</v>
      </c>
      <c r="CD6774">
        <f t="shared" si="741"/>
        <v>0</v>
      </c>
      <c r="CG6774">
        <f ca="1">IFERROR(INDIRECT("IVA!X"&amp;MATCH(MID(COMPRAS!C6674,1,2)&amp;MID(COMPRAS!F6674,1,2)&amp;MID(COMPRAS!D6674,1,2),IVA!W:W,0)),"SIN COD.")</f>
        <v>0</v>
      </c>
      <c r="CH6774">
        <f ca="1">IFERROR(INDIRECT("IVA!Y"&amp;MATCH(MID(COMPRAS!C6674,1,2)&amp;MID(COMPRAS!F6674,1,2)&amp;MID(COMPRAS!D6674,1,2),IVA!W:W,0)),"SIN COD.")</f>
        <v>0</v>
      </c>
    </row>
    <row r="6775" spans="1:86" x14ac:dyDescent="0.25">
      <c r="A6775"/>
      <c r="B6775"/>
      <c r="D6775"/>
      <c r="AL6775">
        <f t="shared" si="735"/>
        <v>0</v>
      </c>
      <c r="AQ6775">
        <f t="shared" si="736"/>
        <v>0</v>
      </c>
      <c r="AR6775" t="str">
        <f>IFERROR(IF(OR(AP6775=338,AP6775=340,AP6775=341,AP6775=342,AP6775="342A",AP6775="342B"),PorcenRet(AP6775,AT6775,AU6775),INDEX(PORCENTAJEBUSCAR,MATCH(AP6775,CódigoRET,0),4)*1),"")</f>
        <v/>
      </c>
      <c r="AS6775">
        <f t="shared" si="737"/>
        <v>0</v>
      </c>
      <c r="BF6775" t="str">
        <f>IFERROR(IF(OR(BD6775=338,BD6775=340,BD6775=341,BD6775=342,BD6775="342A",BD6775="342B"),PorcenRet(BD6775,BH6775,BI6775),INDEX(PORCENTAJEBUSCAR,MATCH(BD6775,CódigoRET,0),4)*1),"")</f>
        <v/>
      </c>
      <c r="BG6775">
        <f t="shared" si="738"/>
        <v>0</v>
      </c>
      <c r="BO6775">
        <f t="shared" si="739"/>
        <v>0</v>
      </c>
      <c r="CC6775">
        <f t="shared" si="740"/>
        <v>0</v>
      </c>
      <c r="CD6775">
        <f t="shared" si="741"/>
        <v>0</v>
      </c>
      <c r="CG6775">
        <f ca="1">IFERROR(INDIRECT("IVA!X"&amp;MATCH(MID(COMPRAS!C6675,1,2)&amp;MID(COMPRAS!F6675,1,2)&amp;MID(COMPRAS!D6675,1,2),IVA!W:W,0)),"SIN COD.")</f>
        <v>0</v>
      </c>
      <c r="CH6775">
        <f ca="1">IFERROR(INDIRECT("IVA!Y"&amp;MATCH(MID(COMPRAS!C6675,1,2)&amp;MID(COMPRAS!F6675,1,2)&amp;MID(COMPRAS!D6675,1,2),IVA!W:W,0)),"SIN COD.")</f>
        <v>0</v>
      </c>
    </row>
    <row r="6776" spans="1:86" x14ac:dyDescent="0.25">
      <c r="A6776"/>
      <c r="B6776"/>
      <c r="D6776"/>
      <c r="AL6776">
        <f t="shared" si="735"/>
        <v>0</v>
      </c>
      <c r="AQ6776">
        <f t="shared" si="736"/>
        <v>0</v>
      </c>
      <c r="AR6776" t="str">
        <f>IFERROR(IF(OR(AP6776=338,AP6776=340,AP6776=341,AP6776=342,AP6776="342A",AP6776="342B"),PorcenRet(AP6776,AT6776,AU6776),INDEX(PORCENTAJEBUSCAR,MATCH(AP6776,CódigoRET,0),4)*1),"")</f>
        <v/>
      </c>
      <c r="AS6776">
        <f t="shared" si="737"/>
        <v>0</v>
      </c>
      <c r="BF6776" t="str">
        <f>IFERROR(IF(OR(BD6776=338,BD6776=340,BD6776=341,BD6776=342,BD6776="342A",BD6776="342B"),PorcenRet(BD6776,BH6776,BI6776),INDEX(PORCENTAJEBUSCAR,MATCH(BD6776,CódigoRET,0),4)*1),"")</f>
        <v/>
      </c>
      <c r="BG6776">
        <f t="shared" si="738"/>
        <v>0</v>
      </c>
      <c r="BO6776">
        <f t="shared" si="739"/>
        <v>0</v>
      </c>
      <c r="CC6776">
        <f t="shared" si="740"/>
        <v>0</v>
      </c>
      <c r="CD6776">
        <f t="shared" si="741"/>
        <v>0</v>
      </c>
      <c r="CG6776">
        <f ca="1">IFERROR(INDIRECT("IVA!X"&amp;MATCH(MID(COMPRAS!C6676,1,2)&amp;MID(COMPRAS!F6676,1,2)&amp;MID(COMPRAS!D6676,1,2),IVA!W:W,0)),"SIN COD.")</f>
        <v>0</v>
      </c>
      <c r="CH6776">
        <f ca="1">IFERROR(INDIRECT("IVA!Y"&amp;MATCH(MID(COMPRAS!C6676,1,2)&amp;MID(COMPRAS!F6676,1,2)&amp;MID(COMPRAS!D6676,1,2),IVA!W:W,0)),"SIN COD.")</f>
        <v>0</v>
      </c>
    </row>
    <row r="6777" spans="1:86" x14ac:dyDescent="0.25">
      <c r="A6777"/>
      <c r="B6777"/>
      <c r="D6777"/>
      <c r="AL6777">
        <f t="shared" si="735"/>
        <v>0</v>
      </c>
      <c r="AQ6777">
        <f t="shared" si="736"/>
        <v>0</v>
      </c>
      <c r="AR6777" t="str">
        <f>IFERROR(IF(OR(AP6777=338,AP6777=340,AP6777=341,AP6777=342,AP6777="342A",AP6777="342B"),PorcenRet(AP6777,AT6777,AU6777),INDEX(PORCENTAJEBUSCAR,MATCH(AP6777,CódigoRET,0),4)*1),"")</f>
        <v/>
      </c>
      <c r="AS6777">
        <f t="shared" si="737"/>
        <v>0</v>
      </c>
      <c r="BF6777" t="str">
        <f>IFERROR(IF(OR(BD6777=338,BD6777=340,BD6777=341,BD6777=342,BD6777="342A",BD6777="342B"),PorcenRet(BD6777,BH6777,BI6777),INDEX(PORCENTAJEBUSCAR,MATCH(BD6777,CódigoRET,0),4)*1),"")</f>
        <v/>
      </c>
      <c r="BG6777">
        <f t="shared" si="738"/>
        <v>0</v>
      </c>
      <c r="BO6777">
        <f t="shared" si="739"/>
        <v>0</v>
      </c>
      <c r="CC6777">
        <f t="shared" si="740"/>
        <v>0</v>
      </c>
      <c r="CD6777">
        <f t="shared" si="741"/>
        <v>0</v>
      </c>
      <c r="CG6777">
        <f ca="1">IFERROR(INDIRECT("IVA!X"&amp;MATCH(MID(COMPRAS!C6677,1,2)&amp;MID(COMPRAS!F6677,1,2)&amp;MID(COMPRAS!D6677,1,2),IVA!W:W,0)),"SIN COD.")</f>
        <v>0</v>
      </c>
      <c r="CH6777">
        <f ca="1">IFERROR(INDIRECT("IVA!Y"&amp;MATCH(MID(COMPRAS!C6677,1,2)&amp;MID(COMPRAS!F6677,1,2)&amp;MID(COMPRAS!D6677,1,2),IVA!W:W,0)),"SIN COD.")</f>
        <v>0</v>
      </c>
    </row>
    <row r="6778" spans="1:86" x14ac:dyDescent="0.25">
      <c r="A6778"/>
      <c r="B6778"/>
      <c r="D6778"/>
      <c r="AL6778">
        <f t="shared" si="735"/>
        <v>0</v>
      </c>
      <c r="AQ6778">
        <f t="shared" si="736"/>
        <v>0</v>
      </c>
      <c r="AR6778" t="str">
        <f>IFERROR(IF(OR(AP6778=338,AP6778=340,AP6778=341,AP6778=342,AP6778="342A",AP6778="342B"),PorcenRet(AP6778,AT6778,AU6778),INDEX(PORCENTAJEBUSCAR,MATCH(AP6778,CódigoRET,0),4)*1),"")</f>
        <v/>
      </c>
      <c r="AS6778">
        <f t="shared" si="737"/>
        <v>0</v>
      </c>
      <c r="BF6778" t="str">
        <f>IFERROR(IF(OR(BD6778=338,BD6778=340,BD6778=341,BD6778=342,BD6778="342A",BD6778="342B"),PorcenRet(BD6778,BH6778,BI6778),INDEX(PORCENTAJEBUSCAR,MATCH(BD6778,CódigoRET,0),4)*1),"")</f>
        <v/>
      </c>
      <c r="BG6778">
        <f t="shared" si="738"/>
        <v>0</v>
      </c>
      <c r="BO6778">
        <f t="shared" si="739"/>
        <v>0</v>
      </c>
      <c r="CC6778">
        <f t="shared" si="740"/>
        <v>0</v>
      </c>
      <c r="CD6778">
        <f t="shared" si="741"/>
        <v>0</v>
      </c>
      <c r="CG6778">
        <f ca="1">IFERROR(INDIRECT("IVA!X"&amp;MATCH(MID(COMPRAS!C6678,1,2)&amp;MID(COMPRAS!F6678,1,2)&amp;MID(COMPRAS!D6678,1,2),IVA!W:W,0)),"SIN COD.")</f>
        <v>0</v>
      </c>
      <c r="CH6778">
        <f ca="1">IFERROR(INDIRECT("IVA!Y"&amp;MATCH(MID(COMPRAS!C6678,1,2)&amp;MID(COMPRAS!F6678,1,2)&amp;MID(COMPRAS!D6678,1,2),IVA!W:W,0)),"SIN COD.")</f>
        <v>0</v>
      </c>
    </row>
    <row r="6779" spans="1:86" x14ac:dyDescent="0.25">
      <c r="A6779"/>
      <c r="B6779"/>
      <c r="D6779"/>
      <c r="AL6779">
        <f t="shared" si="735"/>
        <v>0</v>
      </c>
      <c r="AQ6779">
        <f t="shared" si="736"/>
        <v>0</v>
      </c>
      <c r="AR6779" t="str">
        <f>IFERROR(IF(OR(AP6779=338,AP6779=340,AP6779=341,AP6779=342,AP6779="342A",AP6779="342B"),PorcenRet(AP6779,AT6779,AU6779),INDEX(PORCENTAJEBUSCAR,MATCH(AP6779,CódigoRET,0),4)*1),"")</f>
        <v/>
      </c>
      <c r="AS6779">
        <f t="shared" si="737"/>
        <v>0</v>
      </c>
      <c r="BF6779" t="str">
        <f>IFERROR(IF(OR(BD6779=338,BD6779=340,BD6779=341,BD6779=342,BD6779="342A",BD6779="342B"),PorcenRet(BD6779,BH6779,BI6779),INDEX(PORCENTAJEBUSCAR,MATCH(BD6779,CódigoRET,0),4)*1),"")</f>
        <v/>
      </c>
      <c r="BG6779">
        <f t="shared" si="738"/>
        <v>0</v>
      </c>
      <c r="BO6779">
        <f t="shared" si="739"/>
        <v>0</v>
      </c>
      <c r="CC6779">
        <f t="shared" si="740"/>
        <v>0</v>
      </c>
      <c r="CD6779">
        <f t="shared" si="741"/>
        <v>0</v>
      </c>
      <c r="CG6779">
        <f ca="1">IFERROR(INDIRECT("IVA!X"&amp;MATCH(MID(COMPRAS!C6679,1,2)&amp;MID(COMPRAS!F6679,1,2)&amp;MID(COMPRAS!D6679,1,2),IVA!W:W,0)),"SIN COD.")</f>
        <v>0</v>
      </c>
      <c r="CH6779">
        <f ca="1">IFERROR(INDIRECT("IVA!Y"&amp;MATCH(MID(COMPRAS!C6679,1,2)&amp;MID(COMPRAS!F6679,1,2)&amp;MID(COMPRAS!D6679,1,2),IVA!W:W,0)),"SIN COD.")</f>
        <v>0</v>
      </c>
    </row>
    <row r="6780" spans="1:86" x14ac:dyDescent="0.25">
      <c r="A6780"/>
      <c r="B6780"/>
      <c r="D6780"/>
      <c r="AL6780">
        <f t="shared" si="735"/>
        <v>0</v>
      </c>
      <c r="AQ6780">
        <f t="shared" si="736"/>
        <v>0</v>
      </c>
      <c r="AR6780" t="str">
        <f>IFERROR(IF(OR(AP6780=338,AP6780=340,AP6780=341,AP6780=342,AP6780="342A",AP6780="342B"),PorcenRet(AP6780,AT6780,AU6780),INDEX(PORCENTAJEBUSCAR,MATCH(AP6780,CódigoRET,0),4)*1),"")</f>
        <v/>
      </c>
      <c r="AS6780">
        <f t="shared" si="737"/>
        <v>0</v>
      </c>
      <c r="BF6780" t="str">
        <f>IFERROR(IF(OR(BD6780=338,BD6780=340,BD6780=341,BD6780=342,BD6780="342A",BD6780="342B"),PorcenRet(BD6780,BH6780,BI6780),INDEX(PORCENTAJEBUSCAR,MATCH(BD6780,CódigoRET,0),4)*1),"")</f>
        <v/>
      </c>
      <c r="BG6780">
        <f t="shared" si="738"/>
        <v>0</v>
      </c>
      <c r="BO6780">
        <f t="shared" si="739"/>
        <v>0</v>
      </c>
      <c r="CC6780">
        <f t="shared" si="740"/>
        <v>0</v>
      </c>
      <c r="CD6780">
        <f t="shared" si="741"/>
        <v>0</v>
      </c>
      <c r="CG6780">
        <f ca="1">IFERROR(INDIRECT("IVA!X"&amp;MATCH(MID(COMPRAS!C6680,1,2)&amp;MID(COMPRAS!F6680,1,2)&amp;MID(COMPRAS!D6680,1,2),IVA!W:W,0)),"SIN COD.")</f>
        <v>0</v>
      </c>
      <c r="CH6780">
        <f ca="1">IFERROR(INDIRECT("IVA!Y"&amp;MATCH(MID(COMPRAS!C6680,1,2)&amp;MID(COMPRAS!F6680,1,2)&amp;MID(COMPRAS!D6680,1,2),IVA!W:W,0)),"SIN COD.")</f>
        <v>0</v>
      </c>
    </row>
    <row r="6781" spans="1:86" x14ac:dyDescent="0.25">
      <c r="A6781"/>
      <c r="B6781"/>
      <c r="D6781"/>
      <c r="AL6781">
        <f t="shared" si="735"/>
        <v>0</v>
      </c>
      <c r="AQ6781">
        <f t="shared" si="736"/>
        <v>0</v>
      </c>
      <c r="AR6781" t="str">
        <f>IFERROR(IF(OR(AP6781=338,AP6781=340,AP6781=341,AP6781=342,AP6781="342A",AP6781="342B"),PorcenRet(AP6781,AT6781,AU6781),INDEX(PORCENTAJEBUSCAR,MATCH(AP6781,CódigoRET,0),4)*1),"")</f>
        <v/>
      </c>
      <c r="AS6781">
        <f t="shared" si="737"/>
        <v>0</v>
      </c>
      <c r="BF6781" t="str">
        <f>IFERROR(IF(OR(BD6781=338,BD6781=340,BD6781=341,BD6781=342,BD6781="342A",BD6781="342B"),PorcenRet(BD6781,BH6781,BI6781),INDEX(PORCENTAJEBUSCAR,MATCH(BD6781,CódigoRET,0),4)*1),"")</f>
        <v/>
      </c>
      <c r="BG6781">
        <f t="shared" si="738"/>
        <v>0</v>
      </c>
      <c r="BO6781">
        <f t="shared" si="739"/>
        <v>0</v>
      </c>
      <c r="CC6781">
        <f t="shared" si="740"/>
        <v>0</v>
      </c>
      <c r="CD6781">
        <f t="shared" si="741"/>
        <v>0</v>
      </c>
      <c r="CG6781">
        <f ca="1">IFERROR(INDIRECT("IVA!X"&amp;MATCH(MID(COMPRAS!C6681,1,2)&amp;MID(COMPRAS!F6681,1,2)&amp;MID(COMPRAS!D6681,1,2),IVA!W:W,0)),"SIN COD.")</f>
        <v>0</v>
      </c>
      <c r="CH6781">
        <f ca="1">IFERROR(INDIRECT("IVA!Y"&amp;MATCH(MID(COMPRAS!C6681,1,2)&amp;MID(COMPRAS!F6681,1,2)&amp;MID(COMPRAS!D6681,1,2),IVA!W:W,0)),"SIN COD.")</f>
        <v>0</v>
      </c>
    </row>
    <row r="6782" spans="1:86" x14ac:dyDescent="0.25">
      <c r="A6782"/>
      <c r="B6782"/>
      <c r="D6782"/>
      <c r="AL6782">
        <f t="shared" si="735"/>
        <v>0</v>
      </c>
      <c r="AQ6782">
        <f t="shared" si="736"/>
        <v>0</v>
      </c>
      <c r="AR6782" t="str">
        <f>IFERROR(IF(OR(AP6782=338,AP6782=340,AP6782=341,AP6782=342,AP6782="342A",AP6782="342B"),PorcenRet(AP6782,AT6782,AU6782),INDEX(PORCENTAJEBUSCAR,MATCH(AP6782,CódigoRET,0),4)*1),"")</f>
        <v/>
      </c>
      <c r="AS6782">
        <f t="shared" si="737"/>
        <v>0</v>
      </c>
      <c r="BF6782" t="str">
        <f>IFERROR(IF(OR(BD6782=338,BD6782=340,BD6782=341,BD6782=342,BD6782="342A",BD6782="342B"),PorcenRet(BD6782,BH6782,BI6782),INDEX(PORCENTAJEBUSCAR,MATCH(BD6782,CódigoRET,0),4)*1),"")</f>
        <v/>
      </c>
      <c r="BG6782">
        <f t="shared" si="738"/>
        <v>0</v>
      </c>
      <c r="BO6782">
        <f t="shared" si="739"/>
        <v>0</v>
      </c>
      <c r="CC6782">
        <f t="shared" si="740"/>
        <v>0</v>
      </c>
      <c r="CD6782">
        <f t="shared" si="741"/>
        <v>0</v>
      </c>
      <c r="CG6782">
        <f ca="1">IFERROR(INDIRECT("IVA!X"&amp;MATCH(MID(COMPRAS!C6682,1,2)&amp;MID(COMPRAS!F6682,1,2)&amp;MID(COMPRAS!D6682,1,2),IVA!W:W,0)),"SIN COD.")</f>
        <v>0</v>
      </c>
      <c r="CH6782">
        <f ca="1">IFERROR(INDIRECT("IVA!Y"&amp;MATCH(MID(COMPRAS!C6682,1,2)&amp;MID(COMPRAS!F6682,1,2)&amp;MID(COMPRAS!D6682,1,2),IVA!W:W,0)),"SIN COD.")</f>
        <v>0</v>
      </c>
    </row>
    <row r="6783" spans="1:86" x14ac:dyDescent="0.25">
      <c r="A6783"/>
      <c r="B6783"/>
      <c r="D6783"/>
      <c r="AL6783">
        <f t="shared" si="735"/>
        <v>0</v>
      </c>
      <c r="AQ6783">
        <f t="shared" si="736"/>
        <v>0</v>
      </c>
      <c r="AR6783" t="str">
        <f>IFERROR(IF(OR(AP6783=338,AP6783=340,AP6783=341,AP6783=342,AP6783="342A",AP6783="342B"),PorcenRet(AP6783,AT6783,AU6783),INDEX(PORCENTAJEBUSCAR,MATCH(AP6783,CódigoRET,0),4)*1),"")</f>
        <v/>
      </c>
      <c r="AS6783">
        <f t="shared" si="737"/>
        <v>0</v>
      </c>
      <c r="BF6783" t="str">
        <f>IFERROR(IF(OR(BD6783=338,BD6783=340,BD6783=341,BD6783=342,BD6783="342A",BD6783="342B"),PorcenRet(BD6783,BH6783,BI6783),INDEX(PORCENTAJEBUSCAR,MATCH(BD6783,CódigoRET,0),4)*1),"")</f>
        <v/>
      </c>
      <c r="BG6783">
        <f t="shared" si="738"/>
        <v>0</v>
      </c>
      <c r="BO6783">
        <f t="shared" si="739"/>
        <v>0</v>
      </c>
      <c r="CC6783">
        <f t="shared" si="740"/>
        <v>0</v>
      </c>
      <c r="CD6783">
        <f t="shared" si="741"/>
        <v>0</v>
      </c>
      <c r="CG6783">
        <f ca="1">IFERROR(INDIRECT("IVA!X"&amp;MATCH(MID(COMPRAS!C6683,1,2)&amp;MID(COMPRAS!F6683,1,2)&amp;MID(COMPRAS!D6683,1,2),IVA!W:W,0)),"SIN COD.")</f>
        <v>0</v>
      </c>
      <c r="CH6783">
        <f ca="1">IFERROR(INDIRECT("IVA!Y"&amp;MATCH(MID(COMPRAS!C6683,1,2)&amp;MID(COMPRAS!F6683,1,2)&amp;MID(COMPRAS!D6683,1,2),IVA!W:W,0)),"SIN COD.")</f>
        <v>0</v>
      </c>
    </row>
    <row r="6784" spans="1:86" x14ac:dyDescent="0.25">
      <c r="A6784"/>
      <c r="B6784"/>
      <c r="D6784"/>
      <c r="AL6784">
        <f t="shared" si="735"/>
        <v>0</v>
      </c>
      <c r="AQ6784">
        <f t="shared" si="736"/>
        <v>0</v>
      </c>
      <c r="AR6784" t="str">
        <f>IFERROR(IF(OR(AP6784=338,AP6784=340,AP6784=341,AP6784=342,AP6784="342A",AP6784="342B"),PorcenRet(AP6784,AT6784,AU6784),INDEX(PORCENTAJEBUSCAR,MATCH(AP6784,CódigoRET,0),4)*1),"")</f>
        <v/>
      </c>
      <c r="AS6784">
        <f t="shared" si="737"/>
        <v>0</v>
      </c>
      <c r="BF6784" t="str">
        <f>IFERROR(IF(OR(BD6784=338,BD6784=340,BD6784=341,BD6784=342,BD6784="342A",BD6784="342B"),PorcenRet(BD6784,BH6784,BI6784),INDEX(PORCENTAJEBUSCAR,MATCH(BD6784,CódigoRET,0),4)*1),"")</f>
        <v/>
      </c>
      <c r="BG6784">
        <f t="shared" si="738"/>
        <v>0</v>
      </c>
      <c r="BO6784">
        <f t="shared" si="739"/>
        <v>0</v>
      </c>
      <c r="CC6784">
        <f t="shared" si="740"/>
        <v>0</v>
      </c>
      <c r="CD6784">
        <f t="shared" si="741"/>
        <v>0</v>
      </c>
      <c r="CG6784">
        <f ca="1">IFERROR(INDIRECT("IVA!X"&amp;MATCH(MID(COMPRAS!C6684,1,2)&amp;MID(COMPRAS!F6684,1,2)&amp;MID(COMPRAS!D6684,1,2),IVA!W:W,0)),"SIN COD.")</f>
        <v>0</v>
      </c>
      <c r="CH6784">
        <f ca="1">IFERROR(INDIRECT("IVA!Y"&amp;MATCH(MID(COMPRAS!C6684,1,2)&amp;MID(COMPRAS!F6684,1,2)&amp;MID(COMPRAS!D6684,1,2),IVA!W:W,0)),"SIN COD.")</f>
        <v>0</v>
      </c>
    </row>
    <row r="6785" spans="1:86" x14ac:dyDescent="0.25">
      <c r="A6785"/>
      <c r="B6785"/>
      <c r="D6785"/>
      <c r="AL6785">
        <f t="shared" si="735"/>
        <v>0</v>
      </c>
      <c r="AQ6785">
        <f t="shared" si="736"/>
        <v>0</v>
      </c>
      <c r="AR6785" t="str">
        <f>IFERROR(IF(OR(AP6785=338,AP6785=340,AP6785=341,AP6785=342,AP6785="342A",AP6785="342B"),PorcenRet(AP6785,AT6785,AU6785),INDEX(PORCENTAJEBUSCAR,MATCH(AP6785,CódigoRET,0),4)*1),"")</f>
        <v/>
      </c>
      <c r="AS6785">
        <f t="shared" si="737"/>
        <v>0</v>
      </c>
      <c r="BF6785" t="str">
        <f>IFERROR(IF(OR(BD6785=338,BD6785=340,BD6785=341,BD6785=342,BD6785="342A",BD6785="342B"),PorcenRet(BD6785,BH6785,BI6785),INDEX(PORCENTAJEBUSCAR,MATCH(BD6785,CódigoRET,0),4)*1),"")</f>
        <v/>
      </c>
      <c r="BG6785">
        <f t="shared" si="738"/>
        <v>0</v>
      </c>
      <c r="BO6785">
        <f t="shared" si="739"/>
        <v>0</v>
      </c>
      <c r="CC6785">
        <f t="shared" si="740"/>
        <v>0</v>
      </c>
      <c r="CD6785">
        <f t="shared" si="741"/>
        <v>0</v>
      </c>
      <c r="CG6785">
        <f ca="1">IFERROR(INDIRECT("IVA!X"&amp;MATCH(MID(COMPRAS!C6685,1,2)&amp;MID(COMPRAS!F6685,1,2)&amp;MID(COMPRAS!D6685,1,2),IVA!W:W,0)),"SIN COD.")</f>
        <v>0</v>
      </c>
      <c r="CH6785">
        <f ca="1">IFERROR(INDIRECT("IVA!Y"&amp;MATCH(MID(COMPRAS!C6685,1,2)&amp;MID(COMPRAS!F6685,1,2)&amp;MID(COMPRAS!D6685,1,2),IVA!W:W,0)),"SIN COD.")</f>
        <v>0</v>
      </c>
    </row>
    <row r="6786" spans="1:86" x14ac:dyDescent="0.25">
      <c r="A6786"/>
      <c r="B6786"/>
      <c r="D6786"/>
      <c r="AL6786">
        <f t="shared" ref="AL6786:AL6849" si="742">O6786+P6786+Q6786+R6786+S6786+T6786+U6786+V6786</f>
        <v>0</v>
      </c>
      <c r="AQ6786">
        <f t="shared" ref="AQ6786:AQ6849" si="743">+P6786+Q6786+R6786+S6786-BE6786-BQ6786-BW6786+O6786</f>
        <v>0</v>
      </c>
      <c r="AR6786" t="str">
        <f>IFERROR(IF(OR(AP6786=338,AP6786=340,AP6786=341,AP6786=342,AP6786="342A",AP6786="342B"),PorcenRet(AP6786,AT6786,AU6786),INDEX(PORCENTAJEBUSCAR,MATCH(AP6786,CódigoRET,0),4)*1),"")</f>
        <v/>
      </c>
      <c r="AS6786">
        <f t="shared" ref="AS6786:AS6849" si="744">ROUND(IF(AP6786="",0,AQ6786*(AR6786/100)),2)</f>
        <v>0</v>
      </c>
      <c r="BF6786" t="str">
        <f>IFERROR(IF(OR(BD6786=338,BD6786=340,BD6786=341,BD6786=342,BD6786="342A",BD6786="342B"),PorcenRet(BD6786,BH6786,BI6786),INDEX(PORCENTAJEBUSCAR,MATCH(BD6786,CódigoRET,0),4)*1),"")</f>
        <v/>
      </c>
      <c r="BG6786">
        <f t="shared" ref="BG6786:BG6849" si="745">ROUND(IF(BD6786="",0,BE6786*(BF6786/100)),2)</f>
        <v>0</v>
      </c>
      <c r="BO6786">
        <f t="shared" ref="BO6786:BO6849" si="746">IF(MID(F6786,1,2)="41",SUM(O6786:S6786),0)</f>
        <v>0</v>
      </c>
      <c r="CC6786">
        <f t="shared" ref="CC6786:CC6849" si="747">O6786+P6786+Q6786+R6786+S6786</f>
        <v>0</v>
      </c>
      <c r="CD6786">
        <f t="shared" ref="CD6786:CD6849" si="748">T6786+U6786</f>
        <v>0</v>
      </c>
      <c r="CG6786">
        <f ca="1">IFERROR(INDIRECT("IVA!X"&amp;MATCH(MID(COMPRAS!C6686,1,2)&amp;MID(COMPRAS!F6686,1,2)&amp;MID(COMPRAS!D6686,1,2),IVA!W:W,0)),"SIN COD.")</f>
        <v>0</v>
      </c>
      <c r="CH6786">
        <f ca="1">IFERROR(INDIRECT("IVA!Y"&amp;MATCH(MID(COMPRAS!C6686,1,2)&amp;MID(COMPRAS!F6686,1,2)&amp;MID(COMPRAS!D6686,1,2),IVA!W:W,0)),"SIN COD.")</f>
        <v>0</v>
      </c>
    </row>
    <row r="6787" spans="1:86" x14ac:dyDescent="0.25">
      <c r="A6787"/>
      <c r="B6787"/>
      <c r="D6787"/>
      <c r="AL6787">
        <f t="shared" si="742"/>
        <v>0</v>
      </c>
      <c r="AQ6787">
        <f t="shared" si="743"/>
        <v>0</v>
      </c>
      <c r="AR6787" t="str">
        <f>IFERROR(IF(OR(AP6787=338,AP6787=340,AP6787=341,AP6787=342,AP6787="342A",AP6787="342B"),PorcenRet(AP6787,AT6787,AU6787),INDEX(PORCENTAJEBUSCAR,MATCH(AP6787,CódigoRET,0),4)*1),"")</f>
        <v/>
      </c>
      <c r="AS6787">
        <f t="shared" si="744"/>
        <v>0</v>
      </c>
      <c r="BF6787" t="str">
        <f>IFERROR(IF(OR(BD6787=338,BD6787=340,BD6787=341,BD6787=342,BD6787="342A",BD6787="342B"),PorcenRet(BD6787,BH6787,BI6787),INDEX(PORCENTAJEBUSCAR,MATCH(BD6787,CódigoRET,0),4)*1),"")</f>
        <v/>
      </c>
      <c r="BG6787">
        <f t="shared" si="745"/>
        <v>0</v>
      </c>
      <c r="BO6787">
        <f t="shared" si="746"/>
        <v>0</v>
      </c>
      <c r="CC6787">
        <f t="shared" si="747"/>
        <v>0</v>
      </c>
      <c r="CD6787">
        <f t="shared" si="748"/>
        <v>0</v>
      </c>
      <c r="CG6787">
        <f ca="1">IFERROR(INDIRECT("IVA!X"&amp;MATCH(MID(COMPRAS!C6687,1,2)&amp;MID(COMPRAS!F6687,1,2)&amp;MID(COMPRAS!D6687,1,2),IVA!W:W,0)),"SIN COD.")</f>
        <v>0</v>
      </c>
      <c r="CH6787">
        <f ca="1">IFERROR(INDIRECT("IVA!Y"&amp;MATCH(MID(COMPRAS!C6687,1,2)&amp;MID(COMPRAS!F6687,1,2)&amp;MID(COMPRAS!D6687,1,2),IVA!W:W,0)),"SIN COD.")</f>
        <v>0</v>
      </c>
    </row>
    <row r="6788" spans="1:86" x14ac:dyDescent="0.25">
      <c r="A6788"/>
      <c r="B6788"/>
      <c r="D6788"/>
      <c r="AL6788">
        <f t="shared" si="742"/>
        <v>0</v>
      </c>
      <c r="AQ6788">
        <f t="shared" si="743"/>
        <v>0</v>
      </c>
      <c r="AR6788" t="str">
        <f>IFERROR(IF(OR(AP6788=338,AP6788=340,AP6788=341,AP6788=342,AP6788="342A",AP6788="342B"),PorcenRet(AP6788,AT6788,AU6788),INDEX(PORCENTAJEBUSCAR,MATCH(AP6788,CódigoRET,0),4)*1),"")</f>
        <v/>
      </c>
      <c r="AS6788">
        <f t="shared" si="744"/>
        <v>0</v>
      </c>
      <c r="BF6788" t="str">
        <f>IFERROR(IF(OR(BD6788=338,BD6788=340,BD6788=341,BD6788=342,BD6788="342A",BD6788="342B"),PorcenRet(BD6788,BH6788,BI6788),INDEX(PORCENTAJEBUSCAR,MATCH(BD6788,CódigoRET,0),4)*1),"")</f>
        <v/>
      </c>
      <c r="BG6788">
        <f t="shared" si="745"/>
        <v>0</v>
      </c>
      <c r="BO6788">
        <f t="shared" si="746"/>
        <v>0</v>
      </c>
      <c r="CC6788">
        <f t="shared" si="747"/>
        <v>0</v>
      </c>
      <c r="CD6788">
        <f t="shared" si="748"/>
        <v>0</v>
      </c>
      <c r="CG6788">
        <f ca="1">IFERROR(INDIRECT("IVA!X"&amp;MATCH(MID(COMPRAS!C6688,1,2)&amp;MID(COMPRAS!F6688,1,2)&amp;MID(COMPRAS!D6688,1,2),IVA!W:W,0)),"SIN COD.")</f>
        <v>0</v>
      </c>
      <c r="CH6788">
        <f ca="1">IFERROR(INDIRECT("IVA!Y"&amp;MATCH(MID(COMPRAS!C6688,1,2)&amp;MID(COMPRAS!F6688,1,2)&amp;MID(COMPRAS!D6688,1,2),IVA!W:W,0)),"SIN COD.")</f>
        <v>0</v>
      </c>
    </row>
    <row r="6789" spans="1:86" x14ac:dyDescent="0.25">
      <c r="A6789"/>
      <c r="B6789"/>
      <c r="D6789"/>
      <c r="AL6789">
        <f t="shared" si="742"/>
        <v>0</v>
      </c>
      <c r="AQ6789">
        <f t="shared" si="743"/>
        <v>0</v>
      </c>
      <c r="AR6789" t="str">
        <f>IFERROR(IF(OR(AP6789=338,AP6789=340,AP6789=341,AP6789=342,AP6789="342A",AP6789="342B"),PorcenRet(AP6789,AT6789,AU6789),INDEX(PORCENTAJEBUSCAR,MATCH(AP6789,CódigoRET,0),4)*1),"")</f>
        <v/>
      </c>
      <c r="AS6789">
        <f t="shared" si="744"/>
        <v>0</v>
      </c>
      <c r="BF6789" t="str">
        <f>IFERROR(IF(OR(BD6789=338,BD6789=340,BD6789=341,BD6789=342,BD6789="342A",BD6789="342B"),PorcenRet(BD6789,BH6789,BI6789),INDEX(PORCENTAJEBUSCAR,MATCH(BD6789,CódigoRET,0),4)*1),"")</f>
        <v/>
      </c>
      <c r="BG6789">
        <f t="shared" si="745"/>
        <v>0</v>
      </c>
      <c r="BO6789">
        <f t="shared" si="746"/>
        <v>0</v>
      </c>
      <c r="CC6789">
        <f t="shared" si="747"/>
        <v>0</v>
      </c>
      <c r="CD6789">
        <f t="shared" si="748"/>
        <v>0</v>
      </c>
      <c r="CG6789">
        <f ca="1">IFERROR(INDIRECT("IVA!X"&amp;MATCH(MID(COMPRAS!C6689,1,2)&amp;MID(COMPRAS!F6689,1,2)&amp;MID(COMPRAS!D6689,1,2),IVA!W:W,0)),"SIN COD.")</f>
        <v>0</v>
      </c>
      <c r="CH6789">
        <f ca="1">IFERROR(INDIRECT("IVA!Y"&amp;MATCH(MID(COMPRAS!C6689,1,2)&amp;MID(COMPRAS!F6689,1,2)&amp;MID(COMPRAS!D6689,1,2),IVA!W:W,0)),"SIN COD.")</f>
        <v>0</v>
      </c>
    </row>
    <row r="6790" spans="1:86" x14ac:dyDescent="0.25">
      <c r="A6790"/>
      <c r="B6790"/>
      <c r="D6790"/>
      <c r="AL6790">
        <f t="shared" si="742"/>
        <v>0</v>
      </c>
      <c r="AQ6790">
        <f t="shared" si="743"/>
        <v>0</v>
      </c>
      <c r="AR6790" t="str">
        <f>IFERROR(IF(OR(AP6790=338,AP6790=340,AP6790=341,AP6790=342,AP6790="342A",AP6790="342B"),PorcenRet(AP6790,AT6790,AU6790),INDEX(PORCENTAJEBUSCAR,MATCH(AP6790,CódigoRET,0),4)*1),"")</f>
        <v/>
      </c>
      <c r="AS6790">
        <f t="shared" si="744"/>
        <v>0</v>
      </c>
      <c r="BF6790" t="str">
        <f>IFERROR(IF(OR(BD6790=338,BD6790=340,BD6790=341,BD6790=342,BD6790="342A",BD6790="342B"),PorcenRet(BD6790,BH6790,BI6790),INDEX(PORCENTAJEBUSCAR,MATCH(BD6790,CódigoRET,0),4)*1),"")</f>
        <v/>
      </c>
      <c r="BG6790">
        <f t="shared" si="745"/>
        <v>0</v>
      </c>
      <c r="BO6790">
        <f t="shared" si="746"/>
        <v>0</v>
      </c>
      <c r="CC6790">
        <f t="shared" si="747"/>
        <v>0</v>
      </c>
      <c r="CD6790">
        <f t="shared" si="748"/>
        <v>0</v>
      </c>
      <c r="CG6790">
        <f ca="1">IFERROR(INDIRECT("IVA!X"&amp;MATCH(MID(COMPRAS!C6690,1,2)&amp;MID(COMPRAS!F6690,1,2)&amp;MID(COMPRAS!D6690,1,2),IVA!W:W,0)),"SIN COD.")</f>
        <v>0</v>
      </c>
      <c r="CH6790">
        <f ca="1">IFERROR(INDIRECT("IVA!Y"&amp;MATCH(MID(COMPRAS!C6690,1,2)&amp;MID(COMPRAS!F6690,1,2)&amp;MID(COMPRAS!D6690,1,2),IVA!W:W,0)),"SIN COD.")</f>
        <v>0</v>
      </c>
    </row>
    <row r="6791" spans="1:86" x14ac:dyDescent="0.25">
      <c r="A6791"/>
      <c r="B6791"/>
      <c r="D6791"/>
      <c r="AL6791">
        <f t="shared" si="742"/>
        <v>0</v>
      </c>
      <c r="AQ6791">
        <f t="shared" si="743"/>
        <v>0</v>
      </c>
      <c r="AR6791" t="str">
        <f>IFERROR(IF(OR(AP6791=338,AP6791=340,AP6791=341,AP6791=342,AP6791="342A",AP6791="342B"),PorcenRet(AP6791,AT6791,AU6791),INDEX(PORCENTAJEBUSCAR,MATCH(AP6791,CódigoRET,0),4)*1),"")</f>
        <v/>
      </c>
      <c r="AS6791">
        <f t="shared" si="744"/>
        <v>0</v>
      </c>
      <c r="BF6791" t="str">
        <f>IFERROR(IF(OR(BD6791=338,BD6791=340,BD6791=341,BD6791=342,BD6791="342A",BD6791="342B"),PorcenRet(BD6791,BH6791,BI6791),INDEX(PORCENTAJEBUSCAR,MATCH(BD6791,CódigoRET,0),4)*1),"")</f>
        <v/>
      </c>
      <c r="BG6791">
        <f t="shared" si="745"/>
        <v>0</v>
      </c>
      <c r="BO6791">
        <f t="shared" si="746"/>
        <v>0</v>
      </c>
      <c r="CC6791">
        <f t="shared" si="747"/>
        <v>0</v>
      </c>
      <c r="CD6791">
        <f t="shared" si="748"/>
        <v>0</v>
      </c>
      <c r="CG6791">
        <f ca="1">IFERROR(INDIRECT("IVA!X"&amp;MATCH(MID(COMPRAS!C6691,1,2)&amp;MID(COMPRAS!F6691,1,2)&amp;MID(COMPRAS!D6691,1,2),IVA!W:W,0)),"SIN COD.")</f>
        <v>0</v>
      </c>
      <c r="CH6791">
        <f ca="1">IFERROR(INDIRECT("IVA!Y"&amp;MATCH(MID(COMPRAS!C6691,1,2)&amp;MID(COMPRAS!F6691,1,2)&amp;MID(COMPRAS!D6691,1,2),IVA!W:W,0)),"SIN COD.")</f>
        <v>0</v>
      </c>
    </row>
    <row r="6792" spans="1:86" x14ac:dyDescent="0.25">
      <c r="A6792"/>
      <c r="B6792"/>
      <c r="D6792"/>
      <c r="AL6792">
        <f t="shared" si="742"/>
        <v>0</v>
      </c>
      <c r="AQ6792">
        <f t="shared" si="743"/>
        <v>0</v>
      </c>
      <c r="AR6792" t="str">
        <f>IFERROR(IF(OR(AP6792=338,AP6792=340,AP6792=341,AP6792=342,AP6792="342A",AP6792="342B"),PorcenRet(AP6792,AT6792,AU6792),INDEX(PORCENTAJEBUSCAR,MATCH(AP6792,CódigoRET,0),4)*1),"")</f>
        <v/>
      </c>
      <c r="AS6792">
        <f t="shared" si="744"/>
        <v>0</v>
      </c>
      <c r="BF6792" t="str">
        <f>IFERROR(IF(OR(BD6792=338,BD6792=340,BD6792=341,BD6792=342,BD6792="342A",BD6792="342B"),PorcenRet(BD6792,BH6792,BI6792),INDEX(PORCENTAJEBUSCAR,MATCH(BD6792,CódigoRET,0),4)*1),"")</f>
        <v/>
      </c>
      <c r="BG6792">
        <f t="shared" si="745"/>
        <v>0</v>
      </c>
      <c r="BO6792">
        <f t="shared" si="746"/>
        <v>0</v>
      </c>
      <c r="CC6792">
        <f t="shared" si="747"/>
        <v>0</v>
      </c>
      <c r="CD6792">
        <f t="shared" si="748"/>
        <v>0</v>
      </c>
      <c r="CG6792">
        <f ca="1">IFERROR(INDIRECT("IVA!X"&amp;MATCH(MID(COMPRAS!C6692,1,2)&amp;MID(COMPRAS!F6692,1,2)&amp;MID(COMPRAS!D6692,1,2),IVA!W:W,0)),"SIN COD.")</f>
        <v>0</v>
      </c>
      <c r="CH6792">
        <f ca="1">IFERROR(INDIRECT("IVA!Y"&amp;MATCH(MID(COMPRAS!C6692,1,2)&amp;MID(COMPRAS!F6692,1,2)&amp;MID(COMPRAS!D6692,1,2),IVA!W:W,0)),"SIN COD.")</f>
        <v>0</v>
      </c>
    </row>
    <row r="6793" spans="1:86" x14ac:dyDescent="0.25">
      <c r="A6793"/>
      <c r="B6793"/>
      <c r="D6793"/>
      <c r="AL6793">
        <f t="shared" si="742"/>
        <v>0</v>
      </c>
      <c r="AQ6793">
        <f t="shared" si="743"/>
        <v>0</v>
      </c>
      <c r="AR6793" t="str">
        <f>IFERROR(IF(OR(AP6793=338,AP6793=340,AP6793=341,AP6793=342,AP6793="342A",AP6793="342B"),PorcenRet(AP6793,AT6793,AU6793),INDEX(PORCENTAJEBUSCAR,MATCH(AP6793,CódigoRET,0),4)*1),"")</f>
        <v/>
      </c>
      <c r="AS6793">
        <f t="shared" si="744"/>
        <v>0</v>
      </c>
      <c r="BF6793" t="str">
        <f>IFERROR(IF(OR(BD6793=338,BD6793=340,BD6793=341,BD6793=342,BD6793="342A",BD6793="342B"),PorcenRet(BD6793,BH6793,BI6793),INDEX(PORCENTAJEBUSCAR,MATCH(BD6793,CódigoRET,0),4)*1),"")</f>
        <v/>
      </c>
      <c r="BG6793">
        <f t="shared" si="745"/>
        <v>0</v>
      </c>
      <c r="BO6793">
        <f t="shared" si="746"/>
        <v>0</v>
      </c>
      <c r="CC6793">
        <f t="shared" si="747"/>
        <v>0</v>
      </c>
      <c r="CD6793">
        <f t="shared" si="748"/>
        <v>0</v>
      </c>
      <c r="CG6793">
        <f ca="1">IFERROR(INDIRECT("IVA!X"&amp;MATCH(MID(COMPRAS!C6693,1,2)&amp;MID(COMPRAS!F6693,1,2)&amp;MID(COMPRAS!D6693,1,2),IVA!W:W,0)),"SIN COD.")</f>
        <v>0</v>
      </c>
      <c r="CH6793">
        <f ca="1">IFERROR(INDIRECT("IVA!Y"&amp;MATCH(MID(COMPRAS!C6693,1,2)&amp;MID(COMPRAS!F6693,1,2)&amp;MID(COMPRAS!D6693,1,2),IVA!W:W,0)),"SIN COD.")</f>
        <v>0</v>
      </c>
    </row>
    <row r="6794" spans="1:86" x14ac:dyDescent="0.25">
      <c r="A6794"/>
      <c r="B6794"/>
      <c r="D6794"/>
      <c r="AL6794">
        <f t="shared" si="742"/>
        <v>0</v>
      </c>
      <c r="AQ6794">
        <f t="shared" si="743"/>
        <v>0</v>
      </c>
      <c r="AR6794" t="str">
        <f>IFERROR(IF(OR(AP6794=338,AP6794=340,AP6794=341,AP6794=342,AP6794="342A",AP6794="342B"),PorcenRet(AP6794,AT6794,AU6794),INDEX(PORCENTAJEBUSCAR,MATCH(AP6794,CódigoRET,0),4)*1),"")</f>
        <v/>
      </c>
      <c r="AS6794">
        <f t="shared" si="744"/>
        <v>0</v>
      </c>
      <c r="BF6794" t="str">
        <f>IFERROR(IF(OR(BD6794=338,BD6794=340,BD6794=341,BD6794=342,BD6794="342A",BD6794="342B"),PorcenRet(BD6794,BH6794,BI6794),INDEX(PORCENTAJEBUSCAR,MATCH(BD6794,CódigoRET,0),4)*1),"")</f>
        <v/>
      </c>
      <c r="BG6794">
        <f t="shared" si="745"/>
        <v>0</v>
      </c>
      <c r="BO6794">
        <f t="shared" si="746"/>
        <v>0</v>
      </c>
      <c r="CC6794">
        <f t="shared" si="747"/>
        <v>0</v>
      </c>
      <c r="CD6794">
        <f t="shared" si="748"/>
        <v>0</v>
      </c>
      <c r="CG6794">
        <f ca="1">IFERROR(INDIRECT("IVA!X"&amp;MATCH(MID(COMPRAS!C6694,1,2)&amp;MID(COMPRAS!F6694,1,2)&amp;MID(COMPRAS!D6694,1,2),IVA!W:W,0)),"SIN COD.")</f>
        <v>0</v>
      </c>
      <c r="CH6794">
        <f ca="1">IFERROR(INDIRECT("IVA!Y"&amp;MATCH(MID(COMPRAS!C6694,1,2)&amp;MID(COMPRAS!F6694,1,2)&amp;MID(COMPRAS!D6694,1,2),IVA!W:W,0)),"SIN COD.")</f>
        <v>0</v>
      </c>
    </row>
    <row r="6795" spans="1:86" x14ac:dyDescent="0.25">
      <c r="A6795"/>
      <c r="B6795"/>
      <c r="D6795"/>
      <c r="AL6795">
        <f t="shared" si="742"/>
        <v>0</v>
      </c>
      <c r="AQ6795">
        <f t="shared" si="743"/>
        <v>0</v>
      </c>
      <c r="AR6795" t="str">
        <f>IFERROR(IF(OR(AP6795=338,AP6795=340,AP6795=341,AP6795=342,AP6795="342A",AP6795="342B"),PorcenRet(AP6795,AT6795,AU6795),INDEX(PORCENTAJEBUSCAR,MATCH(AP6795,CódigoRET,0),4)*1),"")</f>
        <v/>
      </c>
      <c r="AS6795">
        <f t="shared" si="744"/>
        <v>0</v>
      </c>
      <c r="BF6795" t="str">
        <f>IFERROR(IF(OR(BD6795=338,BD6795=340,BD6795=341,BD6795=342,BD6795="342A",BD6795="342B"),PorcenRet(BD6795,BH6795,BI6795),INDEX(PORCENTAJEBUSCAR,MATCH(BD6795,CódigoRET,0),4)*1),"")</f>
        <v/>
      </c>
      <c r="BG6795">
        <f t="shared" si="745"/>
        <v>0</v>
      </c>
      <c r="BO6795">
        <f t="shared" si="746"/>
        <v>0</v>
      </c>
      <c r="CC6795">
        <f t="shared" si="747"/>
        <v>0</v>
      </c>
      <c r="CD6795">
        <f t="shared" si="748"/>
        <v>0</v>
      </c>
      <c r="CG6795">
        <f ca="1">IFERROR(INDIRECT("IVA!X"&amp;MATCH(MID(COMPRAS!C6695,1,2)&amp;MID(COMPRAS!F6695,1,2)&amp;MID(COMPRAS!D6695,1,2),IVA!W:W,0)),"SIN COD.")</f>
        <v>0</v>
      </c>
      <c r="CH6795">
        <f ca="1">IFERROR(INDIRECT("IVA!Y"&amp;MATCH(MID(COMPRAS!C6695,1,2)&amp;MID(COMPRAS!F6695,1,2)&amp;MID(COMPRAS!D6695,1,2),IVA!W:W,0)),"SIN COD.")</f>
        <v>0</v>
      </c>
    </row>
    <row r="6796" spans="1:86" x14ac:dyDescent="0.25">
      <c r="A6796"/>
      <c r="B6796"/>
      <c r="D6796"/>
      <c r="AL6796">
        <f t="shared" si="742"/>
        <v>0</v>
      </c>
      <c r="AQ6796">
        <f t="shared" si="743"/>
        <v>0</v>
      </c>
      <c r="AR6796" t="str">
        <f>IFERROR(IF(OR(AP6796=338,AP6796=340,AP6796=341,AP6796=342,AP6796="342A",AP6796="342B"),PorcenRet(AP6796,AT6796,AU6796),INDEX(PORCENTAJEBUSCAR,MATCH(AP6796,CódigoRET,0),4)*1),"")</f>
        <v/>
      </c>
      <c r="AS6796">
        <f t="shared" si="744"/>
        <v>0</v>
      </c>
      <c r="BF6796" t="str">
        <f>IFERROR(IF(OR(BD6796=338,BD6796=340,BD6796=341,BD6796=342,BD6796="342A",BD6796="342B"),PorcenRet(BD6796,BH6796,BI6796),INDEX(PORCENTAJEBUSCAR,MATCH(BD6796,CódigoRET,0),4)*1),"")</f>
        <v/>
      </c>
      <c r="BG6796">
        <f t="shared" si="745"/>
        <v>0</v>
      </c>
      <c r="BO6796">
        <f t="shared" si="746"/>
        <v>0</v>
      </c>
      <c r="CC6796">
        <f t="shared" si="747"/>
        <v>0</v>
      </c>
      <c r="CD6796">
        <f t="shared" si="748"/>
        <v>0</v>
      </c>
      <c r="CG6796">
        <f ca="1">IFERROR(INDIRECT("IVA!X"&amp;MATCH(MID(COMPRAS!C6696,1,2)&amp;MID(COMPRAS!F6696,1,2)&amp;MID(COMPRAS!D6696,1,2),IVA!W:W,0)),"SIN COD.")</f>
        <v>0</v>
      </c>
      <c r="CH6796">
        <f ca="1">IFERROR(INDIRECT("IVA!Y"&amp;MATCH(MID(COMPRAS!C6696,1,2)&amp;MID(COMPRAS!F6696,1,2)&amp;MID(COMPRAS!D6696,1,2),IVA!W:W,0)),"SIN COD.")</f>
        <v>0</v>
      </c>
    </row>
    <row r="6797" spans="1:86" x14ac:dyDescent="0.25">
      <c r="A6797"/>
      <c r="B6797"/>
      <c r="D6797"/>
      <c r="AL6797">
        <f t="shared" si="742"/>
        <v>0</v>
      </c>
      <c r="AQ6797">
        <f t="shared" si="743"/>
        <v>0</v>
      </c>
      <c r="AR6797" t="str">
        <f>IFERROR(IF(OR(AP6797=338,AP6797=340,AP6797=341,AP6797=342,AP6797="342A",AP6797="342B"),PorcenRet(AP6797,AT6797,AU6797),INDEX(PORCENTAJEBUSCAR,MATCH(AP6797,CódigoRET,0),4)*1),"")</f>
        <v/>
      </c>
      <c r="AS6797">
        <f t="shared" si="744"/>
        <v>0</v>
      </c>
      <c r="BF6797" t="str">
        <f>IFERROR(IF(OR(BD6797=338,BD6797=340,BD6797=341,BD6797=342,BD6797="342A",BD6797="342B"),PorcenRet(BD6797,BH6797,BI6797),INDEX(PORCENTAJEBUSCAR,MATCH(BD6797,CódigoRET,0),4)*1),"")</f>
        <v/>
      </c>
      <c r="BG6797">
        <f t="shared" si="745"/>
        <v>0</v>
      </c>
      <c r="BO6797">
        <f t="shared" si="746"/>
        <v>0</v>
      </c>
      <c r="CC6797">
        <f t="shared" si="747"/>
        <v>0</v>
      </c>
      <c r="CD6797">
        <f t="shared" si="748"/>
        <v>0</v>
      </c>
      <c r="CG6797">
        <f ca="1">IFERROR(INDIRECT("IVA!X"&amp;MATCH(MID(COMPRAS!C6697,1,2)&amp;MID(COMPRAS!F6697,1,2)&amp;MID(COMPRAS!D6697,1,2),IVA!W:W,0)),"SIN COD.")</f>
        <v>0</v>
      </c>
      <c r="CH6797">
        <f ca="1">IFERROR(INDIRECT("IVA!Y"&amp;MATCH(MID(COMPRAS!C6697,1,2)&amp;MID(COMPRAS!F6697,1,2)&amp;MID(COMPRAS!D6697,1,2),IVA!W:W,0)),"SIN COD.")</f>
        <v>0</v>
      </c>
    </row>
    <row r="6798" spans="1:86" x14ac:dyDescent="0.25">
      <c r="A6798"/>
      <c r="B6798"/>
      <c r="D6798"/>
      <c r="AL6798">
        <f t="shared" si="742"/>
        <v>0</v>
      </c>
      <c r="AQ6798">
        <f t="shared" si="743"/>
        <v>0</v>
      </c>
      <c r="AR6798" t="str">
        <f>IFERROR(IF(OR(AP6798=338,AP6798=340,AP6798=341,AP6798=342,AP6798="342A",AP6798="342B"),PorcenRet(AP6798,AT6798,AU6798),INDEX(PORCENTAJEBUSCAR,MATCH(AP6798,CódigoRET,0),4)*1),"")</f>
        <v/>
      </c>
      <c r="AS6798">
        <f t="shared" si="744"/>
        <v>0</v>
      </c>
      <c r="BF6798" t="str">
        <f>IFERROR(IF(OR(BD6798=338,BD6798=340,BD6798=341,BD6798=342,BD6798="342A",BD6798="342B"),PorcenRet(BD6798,BH6798,BI6798),INDEX(PORCENTAJEBUSCAR,MATCH(BD6798,CódigoRET,0),4)*1),"")</f>
        <v/>
      </c>
      <c r="BG6798">
        <f t="shared" si="745"/>
        <v>0</v>
      </c>
      <c r="BO6798">
        <f t="shared" si="746"/>
        <v>0</v>
      </c>
      <c r="CC6798">
        <f t="shared" si="747"/>
        <v>0</v>
      </c>
      <c r="CD6798">
        <f t="shared" si="748"/>
        <v>0</v>
      </c>
      <c r="CG6798">
        <f ca="1">IFERROR(INDIRECT("IVA!X"&amp;MATCH(MID(COMPRAS!C6698,1,2)&amp;MID(COMPRAS!F6698,1,2)&amp;MID(COMPRAS!D6698,1,2),IVA!W:W,0)),"SIN COD.")</f>
        <v>0</v>
      </c>
      <c r="CH6798">
        <f ca="1">IFERROR(INDIRECT("IVA!Y"&amp;MATCH(MID(COMPRAS!C6698,1,2)&amp;MID(COMPRAS!F6698,1,2)&amp;MID(COMPRAS!D6698,1,2),IVA!W:W,0)),"SIN COD.")</f>
        <v>0</v>
      </c>
    </row>
    <row r="6799" spans="1:86" x14ac:dyDescent="0.25">
      <c r="A6799"/>
      <c r="B6799"/>
      <c r="D6799"/>
      <c r="AL6799">
        <f t="shared" si="742"/>
        <v>0</v>
      </c>
      <c r="AQ6799">
        <f t="shared" si="743"/>
        <v>0</v>
      </c>
      <c r="AR6799" t="str">
        <f>IFERROR(IF(OR(AP6799=338,AP6799=340,AP6799=341,AP6799=342,AP6799="342A",AP6799="342B"),PorcenRet(AP6799,AT6799,AU6799),INDEX(PORCENTAJEBUSCAR,MATCH(AP6799,CódigoRET,0),4)*1),"")</f>
        <v/>
      </c>
      <c r="AS6799">
        <f t="shared" si="744"/>
        <v>0</v>
      </c>
      <c r="BF6799" t="str">
        <f>IFERROR(IF(OR(BD6799=338,BD6799=340,BD6799=341,BD6799=342,BD6799="342A",BD6799="342B"),PorcenRet(BD6799,BH6799,BI6799),INDEX(PORCENTAJEBUSCAR,MATCH(BD6799,CódigoRET,0),4)*1),"")</f>
        <v/>
      </c>
      <c r="BG6799">
        <f t="shared" si="745"/>
        <v>0</v>
      </c>
      <c r="BO6799">
        <f t="shared" si="746"/>
        <v>0</v>
      </c>
      <c r="CC6799">
        <f t="shared" si="747"/>
        <v>0</v>
      </c>
      <c r="CD6799">
        <f t="shared" si="748"/>
        <v>0</v>
      </c>
      <c r="CG6799">
        <f ca="1">IFERROR(INDIRECT("IVA!X"&amp;MATCH(MID(COMPRAS!C6699,1,2)&amp;MID(COMPRAS!F6699,1,2)&amp;MID(COMPRAS!D6699,1,2),IVA!W:W,0)),"SIN COD.")</f>
        <v>0</v>
      </c>
      <c r="CH6799">
        <f ca="1">IFERROR(INDIRECT("IVA!Y"&amp;MATCH(MID(COMPRAS!C6699,1,2)&amp;MID(COMPRAS!F6699,1,2)&amp;MID(COMPRAS!D6699,1,2),IVA!W:W,0)),"SIN COD.")</f>
        <v>0</v>
      </c>
    </row>
    <row r="6800" spans="1:86" x14ac:dyDescent="0.25">
      <c r="A6800"/>
      <c r="B6800"/>
      <c r="D6800"/>
      <c r="AL6800">
        <f t="shared" si="742"/>
        <v>0</v>
      </c>
      <c r="AQ6800">
        <f t="shared" si="743"/>
        <v>0</v>
      </c>
      <c r="AR6800" t="str">
        <f>IFERROR(IF(OR(AP6800=338,AP6800=340,AP6800=341,AP6800=342,AP6800="342A",AP6800="342B"),PorcenRet(AP6800,AT6800,AU6800),INDEX(PORCENTAJEBUSCAR,MATCH(AP6800,CódigoRET,0),4)*1),"")</f>
        <v/>
      </c>
      <c r="AS6800">
        <f t="shared" si="744"/>
        <v>0</v>
      </c>
      <c r="BF6800" t="str">
        <f>IFERROR(IF(OR(BD6800=338,BD6800=340,BD6800=341,BD6800=342,BD6800="342A",BD6800="342B"),PorcenRet(BD6800,BH6800,BI6800),INDEX(PORCENTAJEBUSCAR,MATCH(BD6800,CódigoRET,0),4)*1),"")</f>
        <v/>
      </c>
      <c r="BG6800">
        <f t="shared" si="745"/>
        <v>0</v>
      </c>
      <c r="BO6800">
        <f t="shared" si="746"/>
        <v>0</v>
      </c>
      <c r="CC6800">
        <f t="shared" si="747"/>
        <v>0</v>
      </c>
      <c r="CD6800">
        <f t="shared" si="748"/>
        <v>0</v>
      </c>
      <c r="CG6800">
        <f ca="1">IFERROR(INDIRECT("IVA!X"&amp;MATCH(MID(COMPRAS!C6700,1,2)&amp;MID(COMPRAS!F6700,1,2)&amp;MID(COMPRAS!D6700,1,2),IVA!W:W,0)),"SIN COD.")</f>
        <v>0</v>
      </c>
      <c r="CH6800">
        <f ca="1">IFERROR(INDIRECT("IVA!Y"&amp;MATCH(MID(COMPRAS!C6700,1,2)&amp;MID(COMPRAS!F6700,1,2)&amp;MID(COMPRAS!D6700,1,2),IVA!W:W,0)),"SIN COD.")</f>
        <v>0</v>
      </c>
    </row>
    <row r="6801" spans="1:86" x14ac:dyDescent="0.25">
      <c r="A6801"/>
      <c r="B6801"/>
      <c r="D6801"/>
      <c r="AL6801">
        <f t="shared" si="742"/>
        <v>0</v>
      </c>
      <c r="AQ6801">
        <f t="shared" si="743"/>
        <v>0</v>
      </c>
      <c r="AR6801" t="str">
        <f>IFERROR(IF(OR(AP6801=338,AP6801=340,AP6801=341,AP6801=342,AP6801="342A",AP6801="342B"),PorcenRet(AP6801,AT6801,AU6801),INDEX(PORCENTAJEBUSCAR,MATCH(AP6801,CódigoRET,0),4)*1),"")</f>
        <v/>
      </c>
      <c r="AS6801">
        <f t="shared" si="744"/>
        <v>0</v>
      </c>
      <c r="BF6801" t="str">
        <f>IFERROR(IF(OR(BD6801=338,BD6801=340,BD6801=341,BD6801=342,BD6801="342A",BD6801="342B"),PorcenRet(BD6801,BH6801,BI6801),INDEX(PORCENTAJEBUSCAR,MATCH(BD6801,CódigoRET,0),4)*1),"")</f>
        <v/>
      </c>
      <c r="BG6801">
        <f t="shared" si="745"/>
        <v>0</v>
      </c>
      <c r="BO6801">
        <f t="shared" si="746"/>
        <v>0</v>
      </c>
      <c r="CC6801">
        <f t="shared" si="747"/>
        <v>0</v>
      </c>
      <c r="CD6801">
        <f t="shared" si="748"/>
        <v>0</v>
      </c>
      <c r="CG6801">
        <f ca="1">IFERROR(INDIRECT("IVA!X"&amp;MATCH(MID(COMPRAS!C6701,1,2)&amp;MID(COMPRAS!F6701,1,2)&amp;MID(COMPRAS!D6701,1,2),IVA!W:W,0)),"SIN COD.")</f>
        <v>0</v>
      </c>
      <c r="CH6801">
        <f ca="1">IFERROR(INDIRECT("IVA!Y"&amp;MATCH(MID(COMPRAS!C6701,1,2)&amp;MID(COMPRAS!F6701,1,2)&amp;MID(COMPRAS!D6701,1,2),IVA!W:W,0)),"SIN COD.")</f>
        <v>0</v>
      </c>
    </row>
    <row r="6802" spans="1:86" x14ac:dyDescent="0.25">
      <c r="A6802"/>
      <c r="B6802"/>
      <c r="D6802"/>
      <c r="AL6802">
        <f t="shared" si="742"/>
        <v>0</v>
      </c>
      <c r="AQ6802">
        <f t="shared" si="743"/>
        <v>0</v>
      </c>
      <c r="AR6802" t="str">
        <f>IFERROR(IF(OR(AP6802=338,AP6802=340,AP6802=341,AP6802=342,AP6802="342A",AP6802="342B"),PorcenRet(AP6802,AT6802,AU6802),INDEX(PORCENTAJEBUSCAR,MATCH(AP6802,CódigoRET,0),4)*1),"")</f>
        <v/>
      </c>
      <c r="AS6802">
        <f t="shared" si="744"/>
        <v>0</v>
      </c>
      <c r="BF6802" t="str">
        <f>IFERROR(IF(OR(BD6802=338,BD6802=340,BD6802=341,BD6802=342,BD6802="342A",BD6802="342B"),PorcenRet(BD6802,BH6802,BI6802),INDEX(PORCENTAJEBUSCAR,MATCH(BD6802,CódigoRET,0),4)*1),"")</f>
        <v/>
      </c>
      <c r="BG6802">
        <f t="shared" si="745"/>
        <v>0</v>
      </c>
      <c r="BO6802">
        <f t="shared" si="746"/>
        <v>0</v>
      </c>
      <c r="CC6802">
        <f t="shared" si="747"/>
        <v>0</v>
      </c>
      <c r="CD6802">
        <f t="shared" si="748"/>
        <v>0</v>
      </c>
      <c r="CG6802">
        <f ca="1">IFERROR(INDIRECT("IVA!X"&amp;MATCH(MID(COMPRAS!C6702,1,2)&amp;MID(COMPRAS!F6702,1,2)&amp;MID(COMPRAS!D6702,1,2),IVA!W:W,0)),"SIN COD.")</f>
        <v>0</v>
      </c>
      <c r="CH6802">
        <f ca="1">IFERROR(INDIRECT("IVA!Y"&amp;MATCH(MID(COMPRAS!C6702,1,2)&amp;MID(COMPRAS!F6702,1,2)&amp;MID(COMPRAS!D6702,1,2),IVA!W:W,0)),"SIN COD.")</f>
        <v>0</v>
      </c>
    </row>
    <row r="6803" spans="1:86" x14ac:dyDescent="0.25">
      <c r="A6803"/>
      <c r="B6803"/>
      <c r="D6803"/>
      <c r="AL6803">
        <f t="shared" si="742"/>
        <v>0</v>
      </c>
      <c r="AQ6803">
        <f t="shared" si="743"/>
        <v>0</v>
      </c>
      <c r="AR6803" t="str">
        <f>IFERROR(IF(OR(AP6803=338,AP6803=340,AP6803=341,AP6803=342,AP6803="342A",AP6803="342B"),PorcenRet(AP6803,AT6803,AU6803),INDEX(PORCENTAJEBUSCAR,MATCH(AP6803,CódigoRET,0),4)*1),"")</f>
        <v/>
      </c>
      <c r="AS6803">
        <f t="shared" si="744"/>
        <v>0</v>
      </c>
      <c r="BF6803" t="str">
        <f>IFERROR(IF(OR(BD6803=338,BD6803=340,BD6803=341,BD6803=342,BD6803="342A",BD6803="342B"),PorcenRet(BD6803,BH6803,BI6803),INDEX(PORCENTAJEBUSCAR,MATCH(BD6803,CódigoRET,0),4)*1),"")</f>
        <v/>
      </c>
      <c r="BG6803">
        <f t="shared" si="745"/>
        <v>0</v>
      </c>
      <c r="BO6803">
        <f t="shared" si="746"/>
        <v>0</v>
      </c>
      <c r="CC6803">
        <f t="shared" si="747"/>
        <v>0</v>
      </c>
      <c r="CD6803">
        <f t="shared" si="748"/>
        <v>0</v>
      </c>
      <c r="CG6803">
        <f ca="1">IFERROR(INDIRECT("IVA!X"&amp;MATCH(MID(COMPRAS!C6703,1,2)&amp;MID(COMPRAS!F6703,1,2)&amp;MID(COMPRAS!D6703,1,2),IVA!W:W,0)),"SIN COD.")</f>
        <v>0</v>
      </c>
      <c r="CH6803">
        <f ca="1">IFERROR(INDIRECT("IVA!Y"&amp;MATCH(MID(COMPRAS!C6703,1,2)&amp;MID(COMPRAS!F6703,1,2)&amp;MID(COMPRAS!D6703,1,2),IVA!W:W,0)),"SIN COD.")</f>
        <v>0</v>
      </c>
    </row>
    <row r="6804" spans="1:86" x14ac:dyDescent="0.25">
      <c r="A6804"/>
      <c r="B6804"/>
      <c r="D6804"/>
      <c r="AL6804">
        <f t="shared" si="742"/>
        <v>0</v>
      </c>
      <c r="AQ6804">
        <f t="shared" si="743"/>
        <v>0</v>
      </c>
      <c r="AR6804" t="str">
        <f>IFERROR(IF(OR(AP6804=338,AP6804=340,AP6804=341,AP6804=342,AP6804="342A",AP6804="342B"),PorcenRet(AP6804,AT6804,AU6804),INDEX(PORCENTAJEBUSCAR,MATCH(AP6804,CódigoRET,0),4)*1),"")</f>
        <v/>
      </c>
      <c r="AS6804">
        <f t="shared" si="744"/>
        <v>0</v>
      </c>
      <c r="BF6804" t="str">
        <f>IFERROR(IF(OR(BD6804=338,BD6804=340,BD6804=341,BD6804=342,BD6804="342A",BD6804="342B"),PorcenRet(BD6804,BH6804,BI6804),INDEX(PORCENTAJEBUSCAR,MATCH(BD6804,CódigoRET,0),4)*1),"")</f>
        <v/>
      </c>
      <c r="BG6804">
        <f t="shared" si="745"/>
        <v>0</v>
      </c>
      <c r="BO6804">
        <f t="shared" si="746"/>
        <v>0</v>
      </c>
      <c r="CC6804">
        <f t="shared" si="747"/>
        <v>0</v>
      </c>
      <c r="CD6804">
        <f t="shared" si="748"/>
        <v>0</v>
      </c>
      <c r="CG6804">
        <f ca="1">IFERROR(INDIRECT("IVA!X"&amp;MATCH(MID(COMPRAS!C6704,1,2)&amp;MID(COMPRAS!F6704,1,2)&amp;MID(COMPRAS!D6704,1,2),IVA!W:W,0)),"SIN COD.")</f>
        <v>0</v>
      </c>
      <c r="CH6804">
        <f ca="1">IFERROR(INDIRECT("IVA!Y"&amp;MATCH(MID(COMPRAS!C6704,1,2)&amp;MID(COMPRAS!F6704,1,2)&amp;MID(COMPRAS!D6704,1,2),IVA!W:W,0)),"SIN COD.")</f>
        <v>0</v>
      </c>
    </row>
    <row r="6805" spans="1:86" x14ac:dyDescent="0.25">
      <c r="A6805"/>
      <c r="B6805"/>
      <c r="D6805"/>
      <c r="AL6805">
        <f t="shared" si="742"/>
        <v>0</v>
      </c>
      <c r="AQ6805">
        <f t="shared" si="743"/>
        <v>0</v>
      </c>
      <c r="AR6805" t="str">
        <f>IFERROR(IF(OR(AP6805=338,AP6805=340,AP6805=341,AP6805=342,AP6805="342A",AP6805="342B"),PorcenRet(AP6805,AT6805,AU6805),INDEX(PORCENTAJEBUSCAR,MATCH(AP6805,CódigoRET,0),4)*1),"")</f>
        <v/>
      </c>
      <c r="AS6805">
        <f t="shared" si="744"/>
        <v>0</v>
      </c>
      <c r="BF6805" t="str">
        <f>IFERROR(IF(OR(BD6805=338,BD6805=340,BD6805=341,BD6805=342,BD6805="342A",BD6805="342B"),PorcenRet(BD6805,BH6805,BI6805),INDEX(PORCENTAJEBUSCAR,MATCH(BD6805,CódigoRET,0),4)*1),"")</f>
        <v/>
      </c>
      <c r="BG6805">
        <f t="shared" si="745"/>
        <v>0</v>
      </c>
      <c r="BO6805">
        <f t="shared" si="746"/>
        <v>0</v>
      </c>
      <c r="CC6805">
        <f t="shared" si="747"/>
        <v>0</v>
      </c>
      <c r="CD6805">
        <f t="shared" si="748"/>
        <v>0</v>
      </c>
      <c r="CG6805">
        <f ca="1">IFERROR(INDIRECT("IVA!X"&amp;MATCH(MID(COMPRAS!C6705,1,2)&amp;MID(COMPRAS!F6705,1,2)&amp;MID(COMPRAS!D6705,1,2),IVA!W:W,0)),"SIN COD.")</f>
        <v>0</v>
      </c>
      <c r="CH6805">
        <f ca="1">IFERROR(INDIRECT("IVA!Y"&amp;MATCH(MID(COMPRAS!C6705,1,2)&amp;MID(COMPRAS!F6705,1,2)&amp;MID(COMPRAS!D6705,1,2),IVA!W:W,0)),"SIN COD.")</f>
        <v>0</v>
      </c>
    </row>
    <row r="6806" spans="1:86" x14ac:dyDescent="0.25">
      <c r="A6806"/>
      <c r="B6806"/>
      <c r="D6806"/>
      <c r="AL6806">
        <f t="shared" si="742"/>
        <v>0</v>
      </c>
      <c r="AQ6806">
        <f t="shared" si="743"/>
        <v>0</v>
      </c>
      <c r="AR6806" t="str">
        <f>IFERROR(IF(OR(AP6806=338,AP6806=340,AP6806=341,AP6806=342,AP6806="342A",AP6806="342B"),PorcenRet(AP6806,AT6806,AU6806),INDEX(PORCENTAJEBUSCAR,MATCH(AP6806,CódigoRET,0),4)*1),"")</f>
        <v/>
      </c>
      <c r="AS6806">
        <f t="shared" si="744"/>
        <v>0</v>
      </c>
      <c r="BF6806" t="str">
        <f>IFERROR(IF(OR(BD6806=338,BD6806=340,BD6806=341,BD6806=342,BD6806="342A",BD6806="342B"),PorcenRet(BD6806,BH6806,BI6806),INDEX(PORCENTAJEBUSCAR,MATCH(BD6806,CódigoRET,0),4)*1),"")</f>
        <v/>
      </c>
      <c r="BG6806">
        <f t="shared" si="745"/>
        <v>0</v>
      </c>
      <c r="BO6806">
        <f t="shared" si="746"/>
        <v>0</v>
      </c>
      <c r="CC6806">
        <f t="shared" si="747"/>
        <v>0</v>
      </c>
      <c r="CD6806">
        <f t="shared" si="748"/>
        <v>0</v>
      </c>
      <c r="CG6806">
        <f ca="1">IFERROR(INDIRECT("IVA!X"&amp;MATCH(MID(COMPRAS!C6706,1,2)&amp;MID(COMPRAS!F6706,1,2)&amp;MID(COMPRAS!D6706,1,2),IVA!W:W,0)),"SIN COD.")</f>
        <v>0</v>
      </c>
      <c r="CH6806">
        <f ca="1">IFERROR(INDIRECT("IVA!Y"&amp;MATCH(MID(COMPRAS!C6706,1,2)&amp;MID(COMPRAS!F6706,1,2)&amp;MID(COMPRAS!D6706,1,2),IVA!W:W,0)),"SIN COD.")</f>
        <v>0</v>
      </c>
    </row>
    <row r="6807" spans="1:86" x14ac:dyDescent="0.25">
      <c r="A6807"/>
      <c r="B6807"/>
      <c r="D6807"/>
      <c r="AL6807">
        <f t="shared" si="742"/>
        <v>0</v>
      </c>
      <c r="AQ6807">
        <f t="shared" si="743"/>
        <v>0</v>
      </c>
      <c r="AR6807" t="str">
        <f>IFERROR(IF(OR(AP6807=338,AP6807=340,AP6807=341,AP6807=342,AP6807="342A",AP6807="342B"),PorcenRet(AP6807,AT6807,AU6807),INDEX(PORCENTAJEBUSCAR,MATCH(AP6807,CódigoRET,0),4)*1),"")</f>
        <v/>
      </c>
      <c r="AS6807">
        <f t="shared" si="744"/>
        <v>0</v>
      </c>
      <c r="BF6807" t="str">
        <f>IFERROR(IF(OR(BD6807=338,BD6807=340,BD6807=341,BD6807=342,BD6807="342A",BD6807="342B"),PorcenRet(BD6807,BH6807,BI6807),INDEX(PORCENTAJEBUSCAR,MATCH(BD6807,CódigoRET,0),4)*1),"")</f>
        <v/>
      </c>
      <c r="BG6807">
        <f t="shared" si="745"/>
        <v>0</v>
      </c>
      <c r="BO6807">
        <f t="shared" si="746"/>
        <v>0</v>
      </c>
      <c r="CC6807">
        <f t="shared" si="747"/>
        <v>0</v>
      </c>
      <c r="CD6807">
        <f t="shared" si="748"/>
        <v>0</v>
      </c>
      <c r="CG6807">
        <f ca="1">IFERROR(INDIRECT("IVA!X"&amp;MATCH(MID(COMPRAS!C6707,1,2)&amp;MID(COMPRAS!F6707,1,2)&amp;MID(COMPRAS!D6707,1,2),IVA!W:W,0)),"SIN COD.")</f>
        <v>0</v>
      </c>
      <c r="CH6807">
        <f ca="1">IFERROR(INDIRECT("IVA!Y"&amp;MATCH(MID(COMPRAS!C6707,1,2)&amp;MID(COMPRAS!F6707,1,2)&amp;MID(COMPRAS!D6707,1,2),IVA!W:W,0)),"SIN COD.")</f>
        <v>0</v>
      </c>
    </row>
    <row r="6808" spans="1:86" x14ac:dyDescent="0.25">
      <c r="A6808"/>
      <c r="B6808"/>
      <c r="D6808"/>
      <c r="AL6808">
        <f t="shared" si="742"/>
        <v>0</v>
      </c>
      <c r="AQ6808">
        <f t="shared" si="743"/>
        <v>0</v>
      </c>
      <c r="AR6808" t="str">
        <f>IFERROR(IF(OR(AP6808=338,AP6808=340,AP6808=341,AP6808=342,AP6808="342A",AP6808="342B"),PorcenRet(AP6808,AT6808,AU6808),INDEX(PORCENTAJEBUSCAR,MATCH(AP6808,CódigoRET,0),4)*1),"")</f>
        <v/>
      </c>
      <c r="AS6808">
        <f t="shared" si="744"/>
        <v>0</v>
      </c>
      <c r="BF6808" t="str">
        <f>IFERROR(IF(OR(BD6808=338,BD6808=340,BD6808=341,BD6808=342,BD6808="342A",BD6808="342B"),PorcenRet(BD6808,BH6808,BI6808),INDEX(PORCENTAJEBUSCAR,MATCH(BD6808,CódigoRET,0),4)*1),"")</f>
        <v/>
      </c>
      <c r="BG6808">
        <f t="shared" si="745"/>
        <v>0</v>
      </c>
      <c r="BO6808">
        <f t="shared" si="746"/>
        <v>0</v>
      </c>
      <c r="CC6808">
        <f t="shared" si="747"/>
        <v>0</v>
      </c>
      <c r="CD6808">
        <f t="shared" si="748"/>
        <v>0</v>
      </c>
      <c r="CG6808">
        <f ca="1">IFERROR(INDIRECT("IVA!X"&amp;MATCH(MID(COMPRAS!C6708,1,2)&amp;MID(COMPRAS!F6708,1,2)&amp;MID(COMPRAS!D6708,1,2),IVA!W:W,0)),"SIN COD.")</f>
        <v>0</v>
      </c>
      <c r="CH6808">
        <f ca="1">IFERROR(INDIRECT("IVA!Y"&amp;MATCH(MID(COMPRAS!C6708,1,2)&amp;MID(COMPRAS!F6708,1,2)&amp;MID(COMPRAS!D6708,1,2),IVA!W:W,0)),"SIN COD.")</f>
        <v>0</v>
      </c>
    </row>
    <row r="6809" spans="1:86" x14ac:dyDescent="0.25">
      <c r="A6809"/>
      <c r="B6809"/>
      <c r="D6809"/>
      <c r="AL6809">
        <f t="shared" si="742"/>
        <v>0</v>
      </c>
      <c r="AQ6809">
        <f t="shared" si="743"/>
        <v>0</v>
      </c>
      <c r="AR6809" t="str">
        <f>IFERROR(IF(OR(AP6809=338,AP6809=340,AP6809=341,AP6809=342,AP6809="342A",AP6809="342B"),PorcenRet(AP6809,AT6809,AU6809),INDEX(PORCENTAJEBUSCAR,MATCH(AP6809,CódigoRET,0),4)*1),"")</f>
        <v/>
      </c>
      <c r="AS6809">
        <f t="shared" si="744"/>
        <v>0</v>
      </c>
      <c r="BF6809" t="str">
        <f>IFERROR(IF(OR(BD6809=338,BD6809=340,BD6809=341,BD6809=342,BD6809="342A",BD6809="342B"),PorcenRet(BD6809,BH6809,BI6809),INDEX(PORCENTAJEBUSCAR,MATCH(BD6809,CódigoRET,0),4)*1),"")</f>
        <v/>
      </c>
      <c r="BG6809">
        <f t="shared" si="745"/>
        <v>0</v>
      </c>
      <c r="BO6809">
        <f t="shared" si="746"/>
        <v>0</v>
      </c>
      <c r="CC6809">
        <f t="shared" si="747"/>
        <v>0</v>
      </c>
      <c r="CD6809">
        <f t="shared" si="748"/>
        <v>0</v>
      </c>
      <c r="CG6809">
        <f ca="1">IFERROR(INDIRECT("IVA!X"&amp;MATCH(MID(COMPRAS!C6709,1,2)&amp;MID(COMPRAS!F6709,1,2)&amp;MID(COMPRAS!D6709,1,2),IVA!W:W,0)),"SIN COD.")</f>
        <v>0</v>
      </c>
      <c r="CH6809">
        <f ca="1">IFERROR(INDIRECT("IVA!Y"&amp;MATCH(MID(COMPRAS!C6709,1,2)&amp;MID(COMPRAS!F6709,1,2)&amp;MID(COMPRAS!D6709,1,2),IVA!W:W,0)),"SIN COD.")</f>
        <v>0</v>
      </c>
    </row>
    <row r="6810" spans="1:86" x14ac:dyDescent="0.25">
      <c r="A6810"/>
      <c r="B6810"/>
      <c r="D6810"/>
      <c r="AL6810">
        <f t="shared" si="742"/>
        <v>0</v>
      </c>
      <c r="AQ6810">
        <f t="shared" si="743"/>
        <v>0</v>
      </c>
      <c r="AR6810" t="str">
        <f>IFERROR(IF(OR(AP6810=338,AP6810=340,AP6810=341,AP6810=342,AP6810="342A",AP6810="342B"),PorcenRet(AP6810,AT6810,AU6810),INDEX(PORCENTAJEBUSCAR,MATCH(AP6810,CódigoRET,0),4)*1),"")</f>
        <v/>
      </c>
      <c r="AS6810">
        <f t="shared" si="744"/>
        <v>0</v>
      </c>
      <c r="BF6810" t="str">
        <f>IFERROR(IF(OR(BD6810=338,BD6810=340,BD6810=341,BD6810=342,BD6810="342A",BD6810="342B"),PorcenRet(BD6810,BH6810,BI6810),INDEX(PORCENTAJEBUSCAR,MATCH(BD6810,CódigoRET,0),4)*1),"")</f>
        <v/>
      </c>
      <c r="BG6810">
        <f t="shared" si="745"/>
        <v>0</v>
      </c>
      <c r="BO6810">
        <f t="shared" si="746"/>
        <v>0</v>
      </c>
      <c r="CC6810">
        <f t="shared" si="747"/>
        <v>0</v>
      </c>
      <c r="CD6810">
        <f t="shared" si="748"/>
        <v>0</v>
      </c>
      <c r="CG6810">
        <f ca="1">IFERROR(INDIRECT("IVA!X"&amp;MATCH(MID(COMPRAS!C6710,1,2)&amp;MID(COMPRAS!F6710,1,2)&amp;MID(COMPRAS!D6710,1,2),IVA!W:W,0)),"SIN COD.")</f>
        <v>0</v>
      </c>
      <c r="CH6810">
        <f ca="1">IFERROR(INDIRECT("IVA!Y"&amp;MATCH(MID(COMPRAS!C6710,1,2)&amp;MID(COMPRAS!F6710,1,2)&amp;MID(COMPRAS!D6710,1,2),IVA!W:W,0)),"SIN COD.")</f>
        <v>0</v>
      </c>
    </row>
    <row r="6811" spans="1:86" x14ac:dyDescent="0.25">
      <c r="A6811"/>
      <c r="B6811"/>
      <c r="D6811"/>
      <c r="AL6811">
        <f t="shared" si="742"/>
        <v>0</v>
      </c>
      <c r="AQ6811">
        <f t="shared" si="743"/>
        <v>0</v>
      </c>
      <c r="AR6811" t="str">
        <f>IFERROR(IF(OR(AP6811=338,AP6811=340,AP6811=341,AP6811=342,AP6811="342A",AP6811="342B"),PorcenRet(AP6811,AT6811,AU6811),INDEX(PORCENTAJEBUSCAR,MATCH(AP6811,CódigoRET,0),4)*1),"")</f>
        <v/>
      </c>
      <c r="AS6811">
        <f t="shared" si="744"/>
        <v>0</v>
      </c>
      <c r="BF6811" t="str">
        <f>IFERROR(IF(OR(BD6811=338,BD6811=340,BD6811=341,BD6811=342,BD6811="342A",BD6811="342B"),PorcenRet(BD6811,BH6811,BI6811),INDEX(PORCENTAJEBUSCAR,MATCH(BD6811,CódigoRET,0),4)*1),"")</f>
        <v/>
      </c>
      <c r="BG6811">
        <f t="shared" si="745"/>
        <v>0</v>
      </c>
      <c r="BO6811">
        <f t="shared" si="746"/>
        <v>0</v>
      </c>
      <c r="CC6811">
        <f t="shared" si="747"/>
        <v>0</v>
      </c>
      <c r="CD6811">
        <f t="shared" si="748"/>
        <v>0</v>
      </c>
      <c r="CG6811">
        <f ca="1">IFERROR(INDIRECT("IVA!X"&amp;MATCH(MID(COMPRAS!C6711,1,2)&amp;MID(COMPRAS!F6711,1,2)&amp;MID(COMPRAS!D6711,1,2),IVA!W:W,0)),"SIN COD.")</f>
        <v>0</v>
      </c>
      <c r="CH6811">
        <f ca="1">IFERROR(INDIRECT("IVA!Y"&amp;MATCH(MID(COMPRAS!C6711,1,2)&amp;MID(COMPRAS!F6711,1,2)&amp;MID(COMPRAS!D6711,1,2),IVA!W:W,0)),"SIN COD.")</f>
        <v>0</v>
      </c>
    </row>
    <row r="6812" spans="1:86" x14ac:dyDescent="0.25">
      <c r="A6812"/>
      <c r="B6812"/>
      <c r="D6812"/>
      <c r="AL6812">
        <f t="shared" si="742"/>
        <v>0</v>
      </c>
      <c r="AQ6812">
        <f t="shared" si="743"/>
        <v>0</v>
      </c>
      <c r="AR6812" t="str">
        <f>IFERROR(IF(OR(AP6812=338,AP6812=340,AP6812=341,AP6812=342,AP6812="342A",AP6812="342B"),PorcenRet(AP6812,AT6812,AU6812),INDEX(PORCENTAJEBUSCAR,MATCH(AP6812,CódigoRET,0),4)*1),"")</f>
        <v/>
      </c>
      <c r="AS6812">
        <f t="shared" si="744"/>
        <v>0</v>
      </c>
      <c r="BF6812" t="str">
        <f>IFERROR(IF(OR(BD6812=338,BD6812=340,BD6812=341,BD6812=342,BD6812="342A",BD6812="342B"),PorcenRet(BD6812,BH6812,BI6812),INDEX(PORCENTAJEBUSCAR,MATCH(BD6812,CódigoRET,0),4)*1),"")</f>
        <v/>
      </c>
      <c r="BG6812">
        <f t="shared" si="745"/>
        <v>0</v>
      </c>
      <c r="BO6812">
        <f t="shared" si="746"/>
        <v>0</v>
      </c>
      <c r="CC6812">
        <f t="shared" si="747"/>
        <v>0</v>
      </c>
      <c r="CD6812">
        <f t="shared" si="748"/>
        <v>0</v>
      </c>
      <c r="CG6812">
        <f ca="1">IFERROR(INDIRECT("IVA!X"&amp;MATCH(MID(COMPRAS!C6712,1,2)&amp;MID(COMPRAS!F6712,1,2)&amp;MID(COMPRAS!D6712,1,2),IVA!W:W,0)),"SIN COD.")</f>
        <v>0</v>
      </c>
      <c r="CH6812">
        <f ca="1">IFERROR(INDIRECT("IVA!Y"&amp;MATCH(MID(COMPRAS!C6712,1,2)&amp;MID(COMPRAS!F6712,1,2)&amp;MID(COMPRAS!D6712,1,2),IVA!W:W,0)),"SIN COD.")</f>
        <v>0</v>
      </c>
    </row>
    <row r="6813" spans="1:86" x14ac:dyDescent="0.25">
      <c r="A6813"/>
      <c r="B6813"/>
      <c r="D6813"/>
      <c r="AL6813">
        <f t="shared" si="742"/>
        <v>0</v>
      </c>
      <c r="AQ6813">
        <f t="shared" si="743"/>
        <v>0</v>
      </c>
      <c r="AR6813" t="str">
        <f>IFERROR(IF(OR(AP6813=338,AP6813=340,AP6813=341,AP6813=342,AP6813="342A",AP6813="342B"),PorcenRet(AP6813,AT6813,AU6813),INDEX(PORCENTAJEBUSCAR,MATCH(AP6813,CódigoRET,0),4)*1),"")</f>
        <v/>
      </c>
      <c r="AS6813">
        <f t="shared" si="744"/>
        <v>0</v>
      </c>
      <c r="BF6813" t="str">
        <f>IFERROR(IF(OR(BD6813=338,BD6813=340,BD6813=341,BD6813=342,BD6813="342A",BD6813="342B"),PorcenRet(BD6813,BH6813,BI6813),INDEX(PORCENTAJEBUSCAR,MATCH(BD6813,CódigoRET,0),4)*1),"")</f>
        <v/>
      </c>
      <c r="BG6813">
        <f t="shared" si="745"/>
        <v>0</v>
      </c>
      <c r="BO6813">
        <f t="shared" si="746"/>
        <v>0</v>
      </c>
      <c r="CC6813">
        <f t="shared" si="747"/>
        <v>0</v>
      </c>
      <c r="CD6813">
        <f t="shared" si="748"/>
        <v>0</v>
      </c>
      <c r="CG6813">
        <f ca="1">IFERROR(INDIRECT("IVA!X"&amp;MATCH(MID(COMPRAS!C6713,1,2)&amp;MID(COMPRAS!F6713,1,2)&amp;MID(COMPRAS!D6713,1,2),IVA!W:W,0)),"SIN COD.")</f>
        <v>0</v>
      </c>
      <c r="CH6813">
        <f ca="1">IFERROR(INDIRECT("IVA!Y"&amp;MATCH(MID(COMPRAS!C6713,1,2)&amp;MID(COMPRAS!F6713,1,2)&amp;MID(COMPRAS!D6713,1,2),IVA!W:W,0)),"SIN COD.")</f>
        <v>0</v>
      </c>
    </row>
    <row r="6814" spans="1:86" x14ac:dyDescent="0.25">
      <c r="A6814"/>
      <c r="B6814"/>
      <c r="D6814"/>
      <c r="AL6814">
        <f t="shared" si="742"/>
        <v>0</v>
      </c>
      <c r="AQ6814">
        <f t="shared" si="743"/>
        <v>0</v>
      </c>
      <c r="AR6814" t="str">
        <f>IFERROR(IF(OR(AP6814=338,AP6814=340,AP6814=341,AP6814=342,AP6814="342A",AP6814="342B"),PorcenRet(AP6814,AT6814,AU6814),INDEX(PORCENTAJEBUSCAR,MATCH(AP6814,CódigoRET,0),4)*1),"")</f>
        <v/>
      </c>
      <c r="AS6814">
        <f t="shared" si="744"/>
        <v>0</v>
      </c>
      <c r="BF6814" t="str">
        <f>IFERROR(IF(OR(BD6814=338,BD6814=340,BD6814=341,BD6814=342,BD6814="342A",BD6814="342B"),PorcenRet(BD6814,BH6814,BI6814),INDEX(PORCENTAJEBUSCAR,MATCH(BD6814,CódigoRET,0),4)*1),"")</f>
        <v/>
      </c>
      <c r="BG6814">
        <f t="shared" si="745"/>
        <v>0</v>
      </c>
      <c r="BO6814">
        <f t="shared" si="746"/>
        <v>0</v>
      </c>
      <c r="CC6814">
        <f t="shared" si="747"/>
        <v>0</v>
      </c>
      <c r="CD6814">
        <f t="shared" si="748"/>
        <v>0</v>
      </c>
      <c r="CG6814">
        <f ca="1">IFERROR(INDIRECT("IVA!X"&amp;MATCH(MID(COMPRAS!C6714,1,2)&amp;MID(COMPRAS!F6714,1,2)&amp;MID(COMPRAS!D6714,1,2),IVA!W:W,0)),"SIN COD.")</f>
        <v>0</v>
      </c>
      <c r="CH6814">
        <f ca="1">IFERROR(INDIRECT("IVA!Y"&amp;MATCH(MID(COMPRAS!C6714,1,2)&amp;MID(COMPRAS!F6714,1,2)&amp;MID(COMPRAS!D6714,1,2),IVA!W:W,0)),"SIN COD.")</f>
        <v>0</v>
      </c>
    </row>
    <row r="6815" spans="1:86" x14ac:dyDescent="0.25">
      <c r="A6815"/>
      <c r="B6815"/>
      <c r="D6815"/>
      <c r="AL6815">
        <f t="shared" si="742"/>
        <v>0</v>
      </c>
      <c r="AQ6815">
        <f t="shared" si="743"/>
        <v>0</v>
      </c>
      <c r="AR6815" t="str">
        <f>IFERROR(IF(OR(AP6815=338,AP6815=340,AP6815=341,AP6815=342,AP6815="342A",AP6815="342B"),PorcenRet(AP6815,AT6815,AU6815),INDEX(PORCENTAJEBUSCAR,MATCH(AP6815,CódigoRET,0),4)*1),"")</f>
        <v/>
      </c>
      <c r="AS6815">
        <f t="shared" si="744"/>
        <v>0</v>
      </c>
      <c r="BF6815" t="str">
        <f>IFERROR(IF(OR(BD6815=338,BD6815=340,BD6815=341,BD6815=342,BD6815="342A",BD6815="342B"),PorcenRet(BD6815,BH6815,BI6815),INDEX(PORCENTAJEBUSCAR,MATCH(BD6815,CódigoRET,0),4)*1),"")</f>
        <v/>
      </c>
      <c r="BG6815">
        <f t="shared" si="745"/>
        <v>0</v>
      </c>
      <c r="BO6815">
        <f t="shared" si="746"/>
        <v>0</v>
      </c>
      <c r="CC6815">
        <f t="shared" si="747"/>
        <v>0</v>
      </c>
      <c r="CD6815">
        <f t="shared" si="748"/>
        <v>0</v>
      </c>
      <c r="CG6815">
        <f ca="1">IFERROR(INDIRECT("IVA!X"&amp;MATCH(MID(COMPRAS!C6715,1,2)&amp;MID(COMPRAS!F6715,1,2)&amp;MID(COMPRAS!D6715,1,2),IVA!W:W,0)),"SIN COD.")</f>
        <v>0</v>
      </c>
      <c r="CH6815">
        <f ca="1">IFERROR(INDIRECT("IVA!Y"&amp;MATCH(MID(COMPRAS!C6715,1,2)&amp;MID(COMPRAS!F6715,1,2)&amp;MID(COMPRAS!D6715,1,2),IVA!W:W,0)),"SIN COD.")</f>
        <v>0</v>
      </c>
    </row>
    <row r="6816" spans="1:86" x14ac:dyDescent="0.25">
      <c r="A6816"/>
      <c r="B6816"/>
      <c r="D6816"/>
      <c r="AL6816">
        <f t="shared" si="742"/>
        <v>0</v>
      </c>
      <c r="AQ6816">
        <f t="shared" si="743"/>
        <v>0</v>
      </c>
      <c r="AR6816" t="str">
        <f>IFERROR(IF(OR(AP6816=338,AP6816=340,AP6816=341,AP6816=342,AP6816="342A",AP6816="342B"),PorcenRet(AP6816,AT6816,AU6816),INDEX(PORCENTAJEBUSCAR,MATCH(AP6816,CódigoRET,0),4)*1),"")</f>
        <v/>
      </c>
      <c r="AS6816">
        <f t="shared" si="744"/>
        <v>0</v>
      </c>
      <c r="BF6816" t="str">
        <f>IFERROR(IF(OR(BD6816=338,BD6816=340,BD6816=341,BD6816=342,BD6816="342A",BD6816="342B"),PorcenRet(BD6816,BH6816,BI6816),INDEX(PORCENTAJEBUSCAR,MATCH(BD6816,CódigoRET,0),4)*1),"")</f>
        <v/>
      </c>
      <c r="BG6816">
        <f t="shared" si="745"/>
        <v>0</v>
      </c>
      <c r="BO6816">
        <f t="shared" si="746"/>
        <v>0</v>
      </c>
      <c r="CC6816">
        <f t="shared" si="747"/>
        <v>0</v>
      </c>
      <c r="CD6816">
        <f t="shared" si="748"/>
        <v>0</v>
      </c>
      <c r="CG6816">
        <f ca="1">IFERROR(INDIRECT("IVA!X"&amp;MATCH(MID(COMPRAS!C6716,1,2)&amp;MID(COMPRAS!F6716,1,2)&amp;MID(COMPRAS!D6716,1,2),IVA!W:W,0)),"SIN COD.")</f>
        <v>0</v>
      </c>
      <c r="CH6816">
        <f ca="1">IFERROR(INDIRECT("IVA!Y"&amp;MATCH(MID(COMPRAS!C6716,1,2)&amp;MID(COMPRAS!F6716,1,2)&amp;MID(COMPRAS!D6716,1,2),IVA!W:W,0)),"SIN COD.")</f>
        <v>0</v>
      </c>
    </row>
    <row r="6817" spans="1:86" x14ac:dyDescent="0.25">
      <c r="A6817"/>
      <c r="B6817"/>
      <c r="D6817"/>
      <c r="AL6817">
        <f t="shared" si="742"/>
        <v>0</v>
      </c>
      <c r="AQ6817">
        <f t="shared" si="743"/>
        <v>0</v>
      </c>
      <c r="AR6817" t="str">
        <f>IFERROR(IF(OR(AP6817=338,AP6817=340,AP6817=341,AP6817=342,AP6817="342A",AP6817="342B"),PorcenRet(AP6817,AT6817,AU6817),INDEX(PORCENTAJEBUSCAR,MATCH(AP6817,CódigoRET,0),4)*1),"")</f>
        <v/>
      </c>
      <c r="AS6817">
        <f t="shared" si="744"/>
        <v>0</v>
      </c>
      <c r="BF6817" t="str">
        <f>IFERROR(IF(OR(BD6817=338,BD6817=340,BD6817=341,BD6817=342,BD6817="342A",BD6817="342B"),PorcenRet(BD6817,BH6817,BI6817),INDEX(PORCENTAJEBUSCAR,MATCH(BD6817,CódigoRET,0),4)*1),"")</f>
        <v/>
      </c>
      <c r="BG6817">
        <f t="shared" si="745"/>
        <v>0</v>
      </c>
      <c r="BO6817">
        <f t="shared" si="746"/>
        <v>0</v>
      </c>
      <c r="CC6817">
        <f t="shared" si="747"/>
        <v>0</v>
      </c>
      <c r="CD6817">
        <f t="shared" si="748"/>
        <v>0</v>
      </c>
      <c r="CG6817">
        <f ca="1">IFERROR(INDIRECT("IVA!X"&amp;MATCH(MID(COMPRAS!C6717,1,2)&amp;MID(COMPRAS!F6717,1,2)&amp;MID(COMPRAS!D6717,1,2),IVA!W:W,0)),"SIN COD.")</f>
        <v>0</v>
      </c>
      <c r="CH6817">
        <f ca="1">IFERROR(INDIRECT("IVA!Y"&amp;MATCH(MID(COMPRAS!C6717,1,2)&amp;MID(COMPRAS!F6717,1,2)&amp;MID(COMPRAS!D6717,1,2),IVA!W:W,0)),"SIN COD.")</f>
        <v>0</v>
      </c>
    </row>
    <row r="6818" spans="1:86" x14ac:dyDescent="0.25">
      <c r="A6818"/>
      <c r="B6818"/>
      <c r="D6818"/>
      <c r="AL6818">
        <f t="shared" si="742"/>
        <v>0</v>
      </c>
      <c r="AQ6818">
        <f t="shared" si="743"/>
        <v>0</v>
      </c>
      <c r="AR6818" t="str">
        <f>IFERROR(IF(OR(AP6818=338,AP6818=340,AP6818=341,AP6818=342,AP6818="342A",AP6818="342B"),PorcenRet(AP6818,AT6818,AU6818),INDEX(PORCENTAJEBUSCAR,MATCH(AP6818,CódigoRET,0),4)*1),"")</f>
        <v/>
      </c>
      <c r="AS6818">
        <f t="shared" si="744"/>
        <v>0</v>
      </c>
      <c r="BF6818" t="str">
        <f>IFERROR(IF(OR(BD6818=338,BD6818=340,BD6818=341,BD6818=342,BD6818="342A",BD6818="342B"),PorcenRet(BD6818,BH6818,BI6818),INDEX(PORCENTAJEBUSCAR,MATCH(BD6818,CódigoRET,0),4)*1),"")</f>
        <v/>
      </c>
      <c r="BG6818">
        <f t="shared" si="745"/>
        <v>0</v>
      </c>
      <c r="BO6818">
        <f t="shared" si="746"/>
        <v>0</v>
      </c>
      <c r="CC6818">
        <f t="shared" si="747"/>
        <v>0</v>
      </c>
      <c r="CD6818">
        <f t="shared" si="748"/>
        <v>0</v>
      </c>
      <c r="CG6818">
        <f ca="1">IFERROR(INDIRECT("IVA!X"&amp;MATCH(MID(COMPRAS!C6718,1,2)&amp;MID(COMPRAS!F6718,1,2)&amp;MID(COMPRAS!D6718,1,2),IVA!W:W,0)),"SIN COD.")</f>
        <v>0</v>
      </c>
      <c r="CH6818">
        <f ca="1">IFERROR(INDIRECT("IVA!Y"&amp;MATCH(MID(COMPRAS!C6718,1,2)&amp;MID(COMPRAS!F6718,1,2)&amp;MID(COMPRAS!D6718,1,2),IVA!W:W,0)),"SIN COD.")</f>
        <v>0</v>
      </c>
    </row>
    <row r="6819" spans="1:86" x14ac:dyDescent="0.25">
      <c r="A6819"/>
      <c r="B6819"/>
      <c r="D6819"/>
      <c r="AL6819">
        <f t="shared" si="742"/>
        <v>0</v>
      </c>
      <c r="AQ6819">
        <f t="shared" si="743"/>
        <v>0</v>
      </c>
      <c r="AR6819" t="str">
        <f>IFERROR(IF(OR(AP6819=338,AP6819=340,AP6819=341,AP6819=342,AP6819="342A",AP6819="342B"),PorcenRet(AP6819,AT6819,AU6819),INDEX(PORCENTAJEBUSCAR,MATCH(AP6819,CódigoRET,0),4)*1),"")</f>
        <v/>
      </c>
      <c r="AS6819">
        <f t="shared" si="744"/>
        <v>0</v>
      </c>
      <c r="BF6819" t="str">
        <f>IFERROR(IF(OR(BD6819=338,BD6819=340,BD6819=341,BD6819=342,BD6819="342A",BD6819="342B"),PorcenRet(BD6819,BH6819,BI6819),INDEX(PORCENTAJEBUSCAR,MATCH(BD6819,CódigoRET,0),4)*1),"")</f>
        <v/>
      </c>
      <c r="BG6819">
        <f t="shared" si="745"/>
        <v>0</v>
      </c>
      <c r="BO6819">
        <f t="shared" si="746"/>
        <v>0</v>
      </c>
      <c r="CC6819">
        <f t="shared" si="747"/>
        <v>0</v>
      </c>
      <c r="CD6819">
        <f t="shared" si="748"/>
        <v>0</v>
      </c>
      <c r="CG6819">
        <f ca="1">IFERROR(INDIRECT("IVA!X"&amp;MATCH(MID(COMPRAS!C6719,1,2)&amp;MID(COMPRAS!F6719,1,2)&amp;MID(COMPRAS!D6719,1,2),IVA!W:W,0)),"SIN COD.")</f>
        <v>0</v>
      </c>
      <c r="CH6819">
        <f ca="1">IFERROR(INDIRECT("IVA!Y"&amp;MATCH(MID(COMPRAS!C6719,1,2)&amp;MID(COMPRAS!F6719,1,2)&amp;MID(COMPRAS!D6719,1,2),IVA!W:W,0)),"SIN COD.")</f>
        <v>0</v>
      </c>
    </row>
    <row r="6820" spans="1:86" x14ac:dyDescent="0.25">
      <c r="A6820"/>
      <c r="B6820"/>
      <c r="D6820"/>
      <c r="AL6820">
        <f t="shared" si="742"/>
        <v>0</v>
      </c>
      <c r="AQ6820">
        <f t="shared" si="743"/>
        <v>0</v>
      </c>
      <c r="AR6820" t="str">
        <f>IFERROR(IF(OR(AP6820=338,AP6820=340,AP6820=341,AP6820=342,AP6820="342A",AP6820="342B"),PorcenRet(AP6820,AT6820,AU6820),INDEX(PORCENTAJEBUSCAR,MATCH(AP6820,CódigoRET,0),4)*1),"")</f>
        <v/>
      </c>
      <c r="AS6820">
        <f t="shared" si="744"/>
        <v>0</v>
      </c>
      <c r="BF6820" t="str">
        <f>IFERROR(IF(OR(BD6820=338,BD6820=340,BD6820=341,BD6820=342,BD6820="342A",BD6820="342B"),PorcenRet(BD6820,BH6820,BI6820),INDEX(PORCENTAJEBUSCAR,MATCH(BD6820,CódigoRET,0),4)*1),"")</f>
        <v/>
      </c>
      <c r="BG6820">
        <f t="shared" si="745"/>
        <v>0</v>
      </c>
      <c r="BO6820">
        <f t="shared" si="746"/>
        <v>0</v>
      </c>
      <c r="CC6820">
        <f t="shared" si="747"/>
        <v>0</v>
      </c>
      <c r="CD6820">
        <f t="shared" si="748"/>
        <v>0</v>
      </c>
      <c r="CG6820">
        <f ca="1">IFERROR(INDIRECT("IVA!X"&amp;MATCH(MID(COMPRAS!C6720,1,2)&amp;MID(COMPRAS!F6720,1,2)&amp;MID(COMPRAS!D6720,1,2),IVA!W:W,0)),"SIN COD.")</f>
        <v>0</v>
      </c>
      <c r="CH6820">
        <f ca="1">IFERROR(INDIRECT("IVA!Y"&amp;MATCH(MID(COMPRAS!C6720,1,2)&amp;MID(COMPRAS!F6720,1,2)&amp;MID(COMPRAS!D6720,1,2),IVA!W:W,0)),"SIN COD.")</f>
        <v>0</v>
      </c>
    </row>
    <row r="6821" spans="1:86" x14ac:dyDescent="0.25">
      <c r="A6821"/>
      <c r="B6821"/>
      <c r="D6821"/>
      <c r="AL6821">
        <f t="shared" si="742"/>
        <v>0</v>
      </c>
      <c r="AQ6821">
        <f t="shared" si="743"/>
        <v>0</v>
      </c>
      <c r="AR6821" t="str">
        <f>IFERROR(IF(OR(AP6821=338,AP6821=340,AP6821=341,AP6821=342,AP6821="342A",AP6821="342B"),PorcenRet(AP6821,AT6821,AU6821),INDEX(PORCENTAJEBUSCAR,MATCH(AP6821,CódigoRET,0),4)*1),"")</f>
        <v/>
      </c>
      <c r="AS6821">
        <f t="shared" si="744"/>
        <v>0</v>
      </c>
      <c r="BF6821" t="str">
        <f>IFERROR(IF(OR(BD6821=338,BD6821=340,BD6821=341,BD6821=342,BD6821="342A",BD6821="342B"),PorcenRet(BD6821,BH6821,BI6821),INDEX(PORCENTAJEBUSCAR,MATCH(BD6821,CódigoRET,0),4)*1),"")</f>
        <v/>
      </c>
      <c r="BG6821">
        <f t="shared" si="745"/>
        <v>0</v>
      </c>
      <c r="BO6821">
        <f t="shared" si="746"/>
        <v>0</v>
      </c>
      <c r="CC6821">
        <f t="shared" si="747"/>
        <v>0</v>
      </c>
      <c r="CD6821">
        <f t="shared" si="748"/>
        <v>0</v>
      </c>
      <c r="CG6821">
        <f ca="1">IFERROR(INDIRECT("IVA!X"&amp;MATCH(MID(COMPRAS!C6721,1,2)&amp;MID(COMPRAS!F6721,1,2)&amp;MID(COMPRAS!D6721,1,2),IVA!W:W,0)),"SIN COD.")</f>
        <v>0</v>
      </c>
      <c r="CH6821">
        <f ca="1">IFERROR(INDIRECT("IVA!Y"&amp;MATCH(MID(COMPRAS!C6721,1,2)&amp;MID(COMPRAS!F6721,1,2)&amp;MID(COMPRAS!D6721,1,2),IVA!W:W,0)),"SIN COD.")</f>
        <v>0</v>
      </c>
    </row>
    <row r="6822" spans="1:86" x14ac:dyDescent="0.25">
      <c r="A6822"/>
      <c r="B6822"/>
      <c r="D6822"/>
      <c r="AL6822">
        <f t="shared" si="742"/>
        <v>0</v>
      </c>
      <c r="AQ6822">
        <f t="shared" si="743"/>
        <v>0</v>
      </c>
      <c r="AR6822" t="str">
        <f>IFERROR(IF(OR(AP6822=338,AP6822=340,AP6822=341,AP6822=342,AP6822="342A",AP6822="342B"),PorcenRet(AP6822,AT6822,AU6822),INDEX(PORCENTAJEBUSCAR,MATCH(AP6822,CódigoRET,0),4)*1),"")</f>
        <v/>
      </c>
      <c r="AS6822">
        <f t="shared" si="744"/>
        <v>0</v>
      </c>
      <c r="BF6822" t="str">
        <f>IFERROR(IF(OR(BD6822=338,BD6822=340,BD6822=341,BD6822=342,BD6822="342A",BD6822="342B"),PorcenRet(BD6822,BH6822,BI6822),INDEX(PORCENTAJEBUSCAR,MATCH(BD6822,CódigoRET,0),4)*1),"")</f>
        <v/>
      </c>
      <c r="BG6822">
        <f t="shared" si="745"/>
        <v>0</v>
      </c>
      <c r="BO6822">
        <f t="shared" si="746"/>
        <v>0</v>
      </c>
      <c r="CC6822">
        <f t="shared" si="747"/>
        <v>0</v>
      </c>
      <c r="CD6822">
        <f t="shared" si="748"/>
        <v>0</v>
      </c>
      <c r="CG6822">
        <f ca="1">IFERROR(INDIRECT("IVA!X"&amp;MATCH(MID(COMPRAS!C6722,1,2)&amp;MID(COMPRAS!F6722,1,2)&amp;MID(COMPRAS!D6722,1,2),IVA!W:W,0)),"SIN COD.")</f>
        <v>0</v>
      </c>
      <c r="CH6822">
        <f ca="1">IFERROR(INDIRECT("IVA!Y"&amp;MATCH(MID(COMPRAS!C6722,1,2)&amp;MID(COMPRAS!F6722,1,2)&amp;MID(COMPRAS!D6722,1,2),IVA!W:W,0)),"SIN COD.")</f>
        <v>0</v>
      </c>
    </row>
    <row r="6823" spans="1:86" x14ac:dyDescent="0.25">
      <c r="A6823"/>
      <c r="B6823"/>
      <c r="D6823"/>
      <c r="AL6823">
        <f t="shared" si="742"/>
        <v>0</v>
      </c>
      <c r="AQ6823">
        <f t="shared" si="743"/>
        <v>0</v>
      </c>
      <c r="AR6823" t="str">
        <f>IFERROR(IF(OR(AP6823=338,AP6823=340,AP6823=341,AP6823=342,AP6823="342A",AP6823="342B"),PorcenRet(AP6823,AT6823,AU6823),INDEX(PORCENTAJEBUSCAR,MATCH(AP6823,CódigoRET,0),4)*1),"")</f>
        <v/>
      </c>
      <c r="AS6823">
        <f t="shared" si="744"/>
        <v>0</v>
      </c>
      <c r="BF6823" t="str">
        <f>IFERROR(IF(OR(BD6823=338,BD6823=340,BD6823=341,BD6823=342,BD6823="342A",BD6823="342B"),PorcenRet(BD6823,BH6823,BI6823),INDEX(PORCENTAJEBUSCAR,MATCH(BD6823,CódigoRET,0),4)*1),"")</f>
        <v/>
      </c>
      <c r="BG6823">
        <f t="shared" si="745"/>
        <v>0</v>
      </c>
      <c r="BO6823">
        <f t="shared" si="746"/>
        <v>0</v>
      </c>
      <c r="CC6823">
        <f t="shared" si="747"/>
        <v>0</v>
      </c>
      <c r="CD6823">
        <f t="shared" si="748"/>
        <v>0</v>
      </c>
      <c r="CG6823">
        <f ca="1">IFERROR(INDIRECT("IVA!X"&amp;MATCH(MID(COMPRAS!C6723,1,2)&amp;MID(COMPRAS!F6723,1,2)&amp;MID(COMPRAS!D6723,1,2),IVA!W:W,0)),"SIN COD.")</f>
        <v>0</v>
      </c>
      <c r="CH6823">
        <f ca="1">IFERROR(INDIRECT("IVA!Y"&amp;MATCH(MID(COMPRAS!C6723,1,2)&amp;MID(COMPRAS!F6723,1,2)&amp;MID(COMPRAS!D6723,1,2),IVA!W:W,0)),"SIN COD.")</f>
        <v>0</v>
      </c>
    </row>
    <row r="6824" spans="1:86" x14ac:dyDescent="0.25">
      <c r="A6824"/>
      <c r="B6824"/>
      <c r="D6824"/>
      <c r="AL6824">
        <f t="shared" si="742"/>
        <v>0</v>
      </c>
      <c r="AQ6824">
        <f t="shared" si="743"/>
        <v>0</v>
      </c>
      <c r="AR6824" t="str">
        <f>IFERROR(IF(OR(AP6824=338,AP6824=340,AP6824=341,AP6824=342,AP6824="342A",AP6824="342B"),PorcenRet(AP6824,AT6824,AU6824),INDEX(PORCENTAJEBUSCAR,MATCH(AP6824,CódigoRET,0),4)*1),"")</f>
        <v/>
      </c>
      <c r="AS6824">
        <f t="shared" si="744"/>
        <v>0</v>
      </c>
      <c r="BF6824" t="str">
        <f>IFERROR(IF(OR(BD6824=338,BD6824=340,BD6824=341,BD6824=342,BD6824="342A",BD6824="342B"),PorcenRet(BD6824,BH6824,BI6824),INDEX(PORCENTAJEBUSCAR,MATCH(BD6824,CódigoRET,0),4)*1),"")</f>
        <v/>
      </c>
      <c r="BG6824">
        <f t="shared" si="745"/>
        <v>0</v>
      </c>
      <c r="BO6824">
        <f t="shared" si="746"/>
        <v>0</v>
      </c>
      <c r="CC6824">
        <f t="shared" si="747"/>
        <v>0</v>
      </c>
      <c r="CD6824">
        <f t="shared" si="748"/>
        <v>0</v>
      </c>
      <c r="CG6824">
        <f ca="1">IFERROR(INDIRECT("IVA!X"&amp;MATCH(MID(COMPRAS!C6724,1,2)&amp;MID(COMPRAS!F6724,1,2)&amp;MID(COMPRAS!D6724,1,2),IVA!W:W,0)),"SIN COD.")</f>
        <v>0</v>
      </c>
      <c r="CH6824">
        <f ca="1">IFERROR(INDIRECT("IVA!Y"&amp;MATCH(MID(COMPRAS!C6724,1,2)&amp;MID(COMPRAS!F6724,1,2)&amp;MID(COMPRAS!D6724,1,2),IVA!W:W,0)),"SIN COD.")</f>
        <v>0</v>
      </c>
    </row>
    <row r="6825" spans="1:86" x14ac:dyDescent="0.25">
      <c r="A6825"/>
      <c r="B6825"/>
      <c r="D6825"/>
      <c r="AL6825">
        <f t="shared" si="742"/>
        <v>0</v>
      </c>
      <c r="AQ6825">
        <f t="shared" si="743"/>
        <v>0</v>
      </c>
      <c r="AR6825" t="str">
        <f>IFERROR(IF(OR(AP6825=338,AP6825=340,AP6825=341,AP6825=342,AP6825="342A",AP6825="342B"),PorcenRet(AP6825,AT6825,AU6825),INDEX(PORCENTAJEBUSCAR,MATCH(AP6825,CódigoRET,0),4)*1),"")</f>
        <v/>
      </c>
      <c r="AS6825">
        <f t="shared" si="744"/>
        <v>0</v>
      </c>
      <c r="BF6825" t="str">
        <f>IFERROR(IF(OR(BD6825=338,BD6825=340,BD6825=341,BD6825=342,BD6825="342A",BD6825="342B"),PorcenRet(BD6825,BH6825,BI6825),INDEX(PORCENTAJEBUSCAR,MATCH(BD6825,CódigoRET,0),4)*1),"")</f>
        <v/>
      </c>
      <c r="BG6825">
        <f t="shared" si="745"/>
        <v>0</v>
      </c>
      <c r="BO6825">
        <f t="shared" si="746"/>
        <v>0</v>
      </c>
      <c r="CC6825">
        <f t="shared" si="747"/>
        <v>0</v>
      </c>
      <c r="CD6825">
        <f t="shared" si="748"/>
        <v>0</v>
      </c>
      <c r="CG6825">
        <f ca="1">IFERROR(INDIRECT("IVA!X"&amp;MATCH(MID(COMPRAS!C6725,1,2)&amp;MID(COMPRAS!F6725,1,2)&amp;MID(COMPRAS!D6725,1,2),IVA!W:W,0)),"SIN COD.")</f>
        <v>0</v>
      </c>
      <c r="CH6825">
        <f ca="1">IFERROR(INDIRECT("IVA!Y"&amp;MATCH(MID(COMPRAS!C6725,1,2)&amp;MID(COMPRAS!F6725,1,2)&amp;MID(COMPRAS!D6725,1,2),IVA!W:W,0)),"SIN COD.")</f>
        <v>0</v>
      </c>
    </row>
    <row r="6826" spans="1:86" x14ac:dyDescent="0.25">
      <c r="A6826"/>
      <c r="B6826"/>
      <c r="D6826"/>
      <c r="AL6826">
        <f t="shared" si="742"/>
        <v>0</v>
      </c>
      <c r="AQ6826">
        <f t="shared" si="743"/>
        <v>0</v>
      </c>
      <c r="AR6826" t="str">
        <f>IFERROR(IF(OR(AP6826=338,AP6826=340,AP6826=341,AP6826=342,AP6826="342A",AP6826="342B"),PorcenRet(AP6826,AT6826,AU6826),INDEX(PORCENTAJEBUSCAR,MATCH(AP6826,CódigoRET,0),4)*1),"")</f>
        <v/>
      </c>
      <c r="AS6826">
        <f t="shared" si="744"/>
        <v>0</v>
      </c>
      <c r="BF6826" t="str">
        <f>IFERROR(IF(OR(BD6826=338,BD6826=340,BD6826=341,BD6826=342,BD6826="342A",BD6826="342B"),PorcenRet(BD6826,BH6826,BI6826),INDEX(PORCENTAJEBUSCAR,MATCH(BD6826,CódigoRET,0),4)*1),"")</f>
        <v/>
      </c>
      <c r="BG6826">
        <f t="shared" si="745"/>
        <v>0</v>
      </c>
      <c r="BO6826">
        <f t="shared" si="746"/>
        <v>0</v>
      </c>
      <c r="CC6826">
        <f t="shared" si="747"/>
        <v>0</v>
      </c>
      <c r="CD6826">
        <f t="shared" si="748"/>
        <v>0</v>
      </c>
      <c r="CG6826">
        <f ca="1">IFERROR(INDIRECT("IVA!X"&amp;MATCH(MID(COMPRAS!C6726,1,2)&amp;MID(COMPRAS!F6726,1,2)&amp;MID(COMPRAS!D6726,1,2),IVA!W:W,0)),"SIN COD.")</f>
        <v>0</v>
      </c>
      <c r="CH6826">
        <f ca="1">IFERROR(INDIRECT("IVA!Y"&amp;MATCH(MID(COMPRAS!C6726,1,2)&amp;MID(COMPRAS!F6726,1,2)&amp;MID(COMPRAS!D6726,1,2),IVA!W:W,0)),"SIN COD.")</f>
        <v>0</v>
      </c>
    </row>
    <row r="6827" spans="1:86" x14ac:dyDescent="0.25">
      <c r="A6827"/>
      <c r="B6827"/>
      <c r="D6827"/>
      <c r="AL6827">
        <f t="shared" si="742"/>
        <v>0</v>
      </c>
      <c r="AQ6827">
        <f t="shared" si="743"/>
        <v>0</v>
      </c>
      <c r="AR6827" t="str">
        <f>IFERROR(IF(OR(AP6827=338,AP6827=340,AP6827=341,AP6827=342,AP6827="342A",AP6827="342B"),PorcenRet(AP6827,AT6827,AU6827),INDEX(PORCENTAJEBUSCAR,MATCH(AP6827,CódigoRET,0),4)*1),"")</f>
        <v/>
      </c>
      <c r="AS6827">
        <f t="shared" si="744"/>
        <v>0</v>
      </c>
      <c r="BF6827" t="str">
        <f>IFERROR(IF(OR(BD6827=338,BD6827=340,BD6827=341,BD6827=342,BD6827="342A",BD6827="342B"),PorcenRet(BD6827,BH6827,BI6827),INDEX(PORCENTAJEBUSCAR,MATCH(BD6827,CódigoRET,0),4)*1),"")</f>
        <v/>
      </c>
      <c r="BG6827">
        <f t="shared" si="745"/>
        <v>0</v>
      </c>
      <c r="BO6827">
        <f t="shared" si="746"/>
        <v>0</v>
      </c>
      <c r="CC6827">
        <f t="shared" si="747"/>
        <v>0</v>
      </c>
      <c r="CD6827">
        <f t="shared" si="748"/>
        <v>0</v>
      </c>
      <c r="CG6827">
        <f ca="1">IFERROR(INDIRECT("IVA!X"&amp;MATCH(MID(COMPRAS!C6727,1,2)&amp;MID(COMPRAS!F6727,1,2)&amp;MID(COMPRAS!D6727,1,2),IVA!W:W,0)),"SIN COD.")</f>
        <v>0</v>
      </c>
      <c r="CH6827">
        <f ca="1">IFERROR(INDIRECT("IVA!Y"&amp;MATCH(MID(COMPRAS!C6727,1,2)&amp;MID(COMPRAS!F6727,1,2)&amp;MID(COMPRAS!D6727,1,2),IVA!W:W,0)),"SIN COD.")</f>
        <v>0</v>
      </c>
    </row>
    <row r="6828" spans="1:86" x14ac:dyDescent="0.25">
      <c r="A6828"/>
      <c r="B6828"/>
      <c r="D6828"/>
      <c r="AL6828">
        <f t="shared" si="742"/>
        <v>0</v>
      </c>
      <c r="AQ6828">
        <f t="shared" si="743"/>
        <v>0</v>
      </c>
      <c r="AR6828" t="str">
        <f>IFERROR(IF(OR(AP6828=338,AP6828=340,AP6828=341,AP6828=342,AP6828="342A",AP6828="342B"),PorcenRet(AP6828,AT6828,AU6828),INDEX(PORCENTAJEBUSCAR,MATCH(AP6828,CódigoRET,0),4)*1),"")</f>
        <v/>
      </c>
      <c r="AS6828">
        <f t="shared" si="744"/>
        <v>0</v>
      </c>
      <c r="BF6828" t="str">
        <f>IFERROR(IF(OR(BD6828=338,BD6828=340,BD6828=341,BD6828=342,BD6828="342A",BD6828="342B"),PorcenRet(BD6828,BH6828,BI6828),INDEX(PORCENTAJEBUSCAR,MATCH(BD6828,CódigoRET,0),4)*1),"")</f>
        <v/>
      </c>
      <c r="BG6828">
        <f t="shared" si="745"/>
        <v>0</v>
      </c>
      <c r="BO6828">
        <f t="shared" si="746"/>
        <v>0</v>
      </c>
      <c r="CC6828">
        <f t="shared" si="747"/>
        <v>0</v>
      </c>
      <c r="CD6828">
        <f t="shared" si="748"/>
        <v>0</v>
      </c>
      <c r="CG6828">
        <f ca="1">IFERROR(INDIRECT("IVA!X"&amp;MATCH(MID(COMPRAS!C6728,1,2)&amp;MID(COMPRAS!F6728,1,2)&amp;MID(COMPRAS!D6728,1,2),IVA!W:W,0)),"SIN COD.")</f>
        <v>0</v>
      </c>
      <c r="CH6828">
        <f ca="1">IFERROR(INDIRECT("IVA!Y"&amp;MATCH(MID(COMPRAS!C6728,1,2)&amp;MID(COMPRAS!F6728,1,2)&amp;MID(COMPRAS!D6728,1,2),IVA!W:W,0)),"SIN COD.")</f>
        <v>0</v>
      </c>
    </row>
    <row r="6829" spans="1:86" x14ac:dyDescent="0.25">
      <c r="A6829"/>
      <c r="B6829"/>
      <c r="D6829"/>
      <c r="AL6829">
        <f t="shared" si="742"/>
        <v>0</v>
      </c>
      <c r="AQ6829">
        <f t="shared" si="743"/>
        <v>0</v>
      </c>
      <c r="AR6829" t="str">
        <f>IFERROR(IF(OR(AP6829=338,AP6829=340,AP6829=341,AP6829=342,AP6829="342A",AP6829="342B"),PorcenRet(AP6829,AT6829,AU6829),INDEX(PORCENTAJEBUSCAR,MATCH(AP6829,CódigoRET,0),4)*1),"")</f>
        <v/>
      </c>
      <c r="AS6829">
        <f t="shared" si="744"/>
        <v>0</v>
      </c>
      <c r="BF6829" t="str">
        <f>IFERROR(IF(OR(BD6829=338,BD6829=340,BD6829=341,BD6829=342,BD6829="342A",BD6829="342B"),PorcenRet(BD6829,BH6829,BI6829),INDEX(PORCENTAJEBUSCAR,MATCH(BD6829,CódigoRET,0),4)*1),"")</f>
        <v/>
      </c>
      <c r="BG6829">
        <f t="shared" si="745"/>
        <v>0</v>
      </c>
      <c r="BO6829">
        <f t="shared" si="746"/>
        <v>0</v>
      </c>
      <c r="CC6829">
        <f t="shared" si="747"/>
        <v>0</v>
      </c>
      <c r="CD6829">
        <f t="shared" si="748"/>
        <v>0</v>
      </c>
      <c r="CG6829">
        <f ca="1">IFERROR(INDIRECT("IVA!X"&amp;MATCH(MID(COMPRAS!C6729,1,2)&amp;MID(COMPRAS!F6729,1,2)&amp;MID(COMPRAS!D6729,1,2),IVA!W:W,0)),"SIN COD.")</f>
        <v>0</v>
      </c>
      <c r="CH6829">
        <f ca="1">IFERROR(INDIRECT("IVA!Y"&amp;MATCH(MID(COMPRAS!C6729,1,2)&amp;MID(COMPRAS!F6729,1,2)&amp;MID(COMPRAS!D6729,1,2),IVA!W:W,0)),"SIN COD.")</f>
        <v>0</v>
      </c>
    </row>
    <row r="6830" spans="1:86" x14ac:dyDescent="0.25">
      <c r="A6830"/>
      <c r="B6830"/>
      <c r="D6830"/>
      <c r="AL6830">
        <f t="shared" si="742"/>
        <v>0</v>
      </c>
      <c r="AQ6830">
        <f t="shared" si="743"/>
        <v>0</v>
      </c>
      <c r="AR6830" t="str">
        <f>IFERROR(IF(OR(AP6830=338,AP6830=340,AP6830=341,AP6830=342,AP6830="342A",AP6830="342B"),PorcenRet(AP6830,AT6830,AU6830),INDEX(PORCENTAJEBUSCAR,MATCH(AP6830,CódigoRET,0),4)*1),"")</f>
        <v/>
      </c>
      <c r="AS6830">
        <f t="shared" si="744"/>
        <v>0</v>
      </c>
      <c r="BF6830" t="str">
        <f>IFERROR(IF(OR(BD6830=338,BD6830=340,BD6830=341,BD6830=342,BD6830="342A",BD6830="342B"),PorcenRet(BD6830,BH6830,BI6830),INDEX(PORCENTAJEBUSCAR,MATCH(BD6830,CódigoRET,0),4)*1),"")</f>
        <v/>
      </c>
      <c r="BG6830">
        <f t="shared" si="745"/>
        <v>0</v>
      </c>
      <c r="BO6830">
        <f t="shared" si="746"/>
        <v>0</v>
      </c>
      <c r="CC6830">
        <f t="shared" si="747"/>
        <v>0</v>
      </c>
      <c r="CD6830">
        <f t="shared" si="748"/>
        <v>0</v>
      </c>
      <c r="CG6830">
        <f ca="1">IFERROR(INDIRECT("IVA!X"&amp;MATCH(MID(COMPRAS!C6730,1,2)&amp;MID(COMPRAS!F6730,1,2)&amp;MID(COMPRAS!D6730,1,2),IVA!W:W,0)),"SIN COD.")</f>
        <v>0</v>
      </c>
      <c r="CH6830">
        <f ca="1">IFERROR(INDIRECT("IVA!Y"&amp;MATCH(MID(COMPRAS!C6730,1,2)&amp;MID(COMPRAS!F6730,1,2)&amp;MID(COMPRAS!D6730,1,2),IVA!W:W,0)),"SIN COD.")</f>
        <v>0</v>
      </c>
    </row>
    <row r="6831" spans="1:86" x14ac:dyDescent="0.25">
      <c r="A6831"/>
      <c r="B6831"/>
      <c r="D6831"/>
      <c r="AL6831">
        <f t="shared" si="742"/>
        <v>0</v>
      </c>
      <c r="AQ6831">
        <f t="shared" si="743"/>
        <v>0</v>
      </c>
      <c r="AR6831" t="str">
        <f>IFERROR(IF(OR(AP6831=338,AP6831=340,AP6831=341,AP6831=342,AP6831="342A",AP6831="342B"),PorcenRet(AP6831,AT6831,AU6831),INDEX(PORCENTAJEBUSCAR,MATCH(AP6831,CódigoRET,0),4)*1),"")</f>
        <v/>
      </c>
      <c r="AS6831">
        <f t="shared" si="744"/>
        <v>0</v>
      </c>
      <c r="BF6831" t="str">
        <f>IFERROR(IF(OR(BD6831=338,BD6831=340,BD6831=341,BD6831=342,BD6831="342A",BD6831="342B"),PorcenRet(BD6831,BH6831,BI6831),INDEX(PORCENTAJEBUSCAR,MATCH(BD6831,CódigoRET,0),4)*1),"")</f>
        <v/>
      </c>
      <c r="BG6831">
        <f t="shared" si="745"/>
        <v>0</v>
      </c>
      <c r="BO6831">
        <f t="shared" si="746"/>
        <v>0</v>
      </c>
      <c r="CC6831">
        <f t="shared" si="747"/>
        <v>0</v>
      </c>
      <c r="CD6831">
        <f t="shared" si="748"/>
        <v>0</v>
      </c>
      <c r="CG6831">
        <f ca="1">IFERROR(INDIRECT("IVA!X"&amp;MATCH(MID(COMPRAS!C6731,1,2)&amp;MID(COMPRAS!F6731,1,2)&amp;MID(COMPRAS!D6731,1,2),IVA!W:W,0)),"SIN COD.")</f>
        <v>0</v>
      </c>
      <c r="CH6831">
        <f ca="1">IFERROR(INDIRECT("IVA!Y"&amp;MATCH(MID(COMPRAS!C6731,1,2)&amp;MID(COMPRAS!F6731,1,2)&amp;MID(COMPRAS!D6731,1,2),IVA!W:W,0)),"SIN COD.")</f>
        <v>0</v>
      </c>
    </row>
    <row r="6832" spans="1:86" x14ac:dyDescent="0.25">
      <c r="A6832"/>
      <c r="B6832"/>
      <c r="D6832"/>
      <c r="AL6832">
        <f t="shared" si="742"/>
        <v>0</v>
      </c>
      <c r="AQ6832">
        <f t="shared" si="743"/>
        <v>0</v>
      </c>
      <c r="AR6832" t="str">
        <f>IFERROR(IF(OR(AP6832=338,AP6832=340,AP6832=341,AP6832=342,AP6832="342A",AP6832="342B"),PorcenRet(AP6832,AT6832,AU6832),INDEX(PORCENTAJEBUSCAR,MATCH(AP6832,CódigoRET,0),4)*1),"")</f>
        <v/>
      </c>
      <c r="AS6832">
        <f t="shared" si="744"/>
        <v>0</v>
      </c>
      <c r="BF6832" t="str">
        <f>IFERROR(IF(OR(BD6832=338,BD6832=340,BD6832=341,BD6832=342,BD6832="342A",BD6832="342B"),PorcenRet(BD6832,BH6832,BI6832),INDEX(PORCENTAJEBUSCAR,MATCH(BD6832,CódigoRET,0),4)*1),"")</f>
        <v/>
      </c>
      <c r="BG6832">
        <f t="shared" si="745"/>
        <v>0</v>
      </c>
      <c r="BO6832">
        <f t="shared" si="746"/>
        <v>0</v>
      </c>
      <c r="CC6832">
        <f t="shared" si="747"/>
        <v>0</v>
      </c>
      <c r="CD6832">
        <f t="shared" si="748"/>
        <v>0</v>
      </c>
      <c r="CG6832">
        <f ca="1">IFERROR(INDIRECT("IVA!X"&amp;MATCH(MID(COMPRAS!C6732,1,2)&amp;MID(COMPRAS!F6732,1,2)&amp;MID(COMPRAS!D6732,1,2),IVA!W:W,0)),"SIN COD.")</f>
        <v>0</v>
      </c>
      <c r="CH6832">
        <f ca="1">IFERROR(INDIRECT("IVA!Y"&amp;MATCH(MID(COMPRAS!C6732,1,2)&amp;MID(COMPRAS!F6732,1,2)&amp;MID(COMPRAS!D6732,1,2),IVA!W:W,0)),"SIN COD.")</f>
        <v>0</v>
      </c>
    </row>
    <row r="6833" spans="1:86" x14ac:dyDescent="0.25">
      <c r="A6833"/>
      <c r="B6833"/>
      <c r="D6833"/>
      <c r="AL6833">
        <f t="shared" si="742"/>
        <v>0</v>
      </c>
      <c r="AQ6833">
        <f t="shared" si="743"/>
        <v>0</v>
      </c>
      <c r="AR6833" t="str">
        <f>IFERROR(IF(OR(AP6833=338,AP6833=340,AP6833=341,AP6833=342,AP6833="342A",AP6833="342B"),PorcenRet(AP6833,AT6833,AU6833),INDEX(PORCENTAJEBUSCAR,MATCH(AP6833,CódigoRET,0),4)*1),"")</f>
        <v/>
      </c>
      <c r="AS6833">
        <f t="shared" si="744"/>
        <v>0</v>
      </c>
      <c r="BF6833" t="str">
        <f>IFERROR(IF(OR(BD6833=338,BD6833=340,BD6833=341,BD6833=342,BD6833="342A",BD6833="342B"),PorcenRet(BD6833,BH6833,BI6833),INDEX(PORCENTAJEBUSCAR,MATCH(BD6833,CódigoRET,0),4)*1),"")</f>
        <v/>
      </c>
      <c r="BG6833">
        <f t="shared" si="745"/>
        <v>0</v>
      </c>
      <c r="BO6833">
        <f t="shared" si="746"/>
        <v>0</v>
      </c>
      <c r="CC6833">
        <f t="shared" si="747"/>
        <v>0</v>
      </c>
      <c r="CD6833">
        <f t="shared" si="748"/>
        <v>0</v>
      </c>
      <c r="CG6833">
        <f ca="1">IFERROR(INDIRECT("IVA!X"&amp;MATCH(MID(COMPRAS!C6733,1,2)&amp;MID(COMPRAS!F6733,1,2)&amp;MID(COMPRAS!D6733,1,2),IVA!W:W,0)),"SIN COD.")</f>
        <v>0</v>
      </c>
      <c r="CH6833">
        <f ca="1">IFERROR(INDIRECT("IVA!Y"&amp;MATCH(MID(COMPRAS!C6733,1,2)&amp;MID(COMPRAS!F6733,1,2)&amp;MID(COMPRAS!D6733,1,2),IVA!W:W,0)),"SIN COD.")</f>
        <v>0</v>
      </c>
    </row>
    <row r="6834" spans="1:86" x14ac:dyDescent="0.25">
      <c r="A6834"/>
      <c r="B6834"/>
      <c r="D6834"/>
      <c r="AL6834">
        <f t="shared" si="742"/>
        <v>0</v>
      </c>
      <c r="AQ6834">
        <f t="shared" si="743"/>
        <v>0</v>
      </c>
      <c r="AR6834" t="str">
        <f>IFERROR(IF(OR(AP6834=338,AP6834=340,AP6834=341,AP6834=342,AP6834="342A",AP6834="342B"),PorcenRet(AP6834,AT6834,AU6834),INDEX(PORCENTAJEBUSCAR,MATCH(AP6834,CódigoRET,0),4)*1),"")</f>
        <v/>
      </c>
      <c r="AS6834">
        <f t="shared" si="744"/>
        <v>0</v>
      </c>
      <c r="BF6834" t="str">
        <f>IFERROR(IF(OR(BD6834=338,BD6834=340,BD6834=341,BD6834=342,BD6834="342A",BD6834="342B"),PorcenRet(BD6834,BH6834,BI6834),INDEX(PORCENTAJEBUSCAR,MATCH(BD6834,CódigoRET,0),4)*1),"")</f>
        <v/>
      </c>
      <c r="BG6834">
        <f t="shared" si="745"/>
        <v>0</v>
      </c>
      <c r="BO6834">
        <f t="shared" si="746"/>
        <v>0</v>
      </c>
      <c r="CC6834">
        <f t="shared" si="747"/>
        <v>0</v>
      </c>
      <c r="CD6834">
        <f t="shared" si="748"/>
        <v>0</v>
      </c>
      <c r="CG6834">
        <f ca="1">IFERROR(INDIRECT("IVA!X"&amp;MATCH(MID(COMPRAS!C6734,1,2)&amp;MID(COMPRAS!F6734,1,2)&amp;MID(COMPRAS!D6734,1,2),IVA!W:W,0)),"SIN COD.")</f>
        <v>0</v>
      </c>
      <c r="CH6834">
        <f ca="1">IFERROR(INDIRECT("IVA!Y"&amp;MATCH(MID(COMPRAS!C6734,1,2)&amp;MID(COMPRAS!F6734,1,2)&amp;MID(COMPRAS!D6734,1,2),IVA!W:W,0)),"SIN COD.")</f>
        <v>0</v>
      </c>
    </row>
    <row r="6835" spans="1:86" x14ac:dyDescent="0.25">
      <c r="A6835"/>
      <c r="B6835"/>
      <c r="D6835"/>
      <c r="AL6835">
        <f t="shared" si="742"/>
        <v>0</v>
      </c>
      <c r="AQ6835">
        <f t="shared" si="743"/>
        <v>0</v>
      </c>
      <c r="AR6835" t="str">
        <f>IFERROR(IF(OR(AP6835=338,AP6835=340,AP6835=341,AP6835=342,AP6835="342A",AP6835="342B"),PorcenRet(AP6835,AT6835,AU6835),INDEX(PORCENTAJEBUSCAR,MATCH(AP6835,CódigoRET,0),4)*1),"")</f>
        <v/>
      </c>
      <c r="AS6835">
        <f t="shared" si="744"/>
        <v>0</v>
      </c>
      <c r="BF6835" t="str">
        <f>IFERROR(IF(OR(BD6835=338,BD6835=340,BD6835=341,BD6835=342,BD6835="342A",BD6835="342B"),PorcenRet(BD6835,BH6835,BI6835),INDEX(PORCENTAJEBUSCAR,MATCH(BD6835,CódigoRET,0),4)*1),"")</f>
        <v/>
      </c>
      <c r="BG6835">
        <f t="shared" si="745"/>
        <v>0</v>
      </c>
      <c r="BO6835">
        <f t="shared" si="746"/>
        <v>0</v>
      </c>
      <c r="CC6835">
        <f t="shared" si="747"/>
        <v>0</v>
      </c>
      <c r="CD6835">
        <f t="shared" si="748"/>
        <v>0</v>
      </c>
      <c r="CG6835">
        <f ca="1">IFERROR(INDIRECT("IVA!X"&amp;MATCH(MID(COMPRAS!C6735,1,2)&amp;MID(COMPRAS!F6735,1,2)&amp;MID(COMPRAS!D6735,1,2),IVA!W:W,0)),"SIN COD.")</f>
        <v>0</v>
      </c>
      <c r="CH6835">
        <f ca="1">IFERROR(INDIRECT("IVA!Y"&amp;MATCH(MID(COMPRAS!C6735,1,2)&amp;MID(COMPRAS!F6735,1,2)&amp;MID(COMPRAS!D6735,1,2),IVA!W:W,0)),"SIN COD.")</f>
        <v>0</v>
      </c>
    </row>
    <row r="6836" spans="1:86" x14ac:dyDescent="0.25">
      <c r="A6836"/>
      <c r="B6836"/>
      <c r="D6836"/>
      <c r="AL6836">
        <f t="shared" si="742"/>
        <v>0</v>
      </c>
      <c r="AQ6836">
        <f t="shared" si="743"/>
        <v>0</v>
      </c>
      <c r="AR6836" t="str">
        <f>IFERROR(IF(OR(AP6836=338,AP6836=340,AP6836=341,AP6836=342,AP6836="342A",AP6836="342B"),PorcenRet(AP6836,AT6836,AU6836),INDEX(PORCENTAJEBUSCAR,MATCH(AP6836,CódigoRET,0),4)*1),"")</f>
        <v/>
      </c>
      <c r="AS6836">
        <f t="shared" si="744"/>
        <v>0</v>
      </c>
      <c r="BF6836" t="str">
        <f>IFERROR(IF(OR(BD6836=338,BD6836=340,BD6836=341,BD6836=342,BD6836="342A",BD6836="342B"),PorcenRet(BD6836,BH6836,BI6836),INDEX(PORCENTAJEBUSCAR,MATCH(BD6836,CódigoRET,0),4)*1),"")</f>
        <v/>
      </c>
      <c r="BG6836">
        <f t="shared" si="745"/>
        <v>0</v>
      </c>
      <c r="BO6836">
        <f t="shared" si="746"/>
        <v>0</v>
      </c>
      <c r="CC6836">
        <f t="shared" si="747"/>
        <v>0</v>
      </c>
      <c r="CD6836">
        <f t="shared" si="748"/>
        <v>0</v>
      </c>
      <c r="CG6836">
        <f ca="1">IFERROR(INDIRECT("IVA!X"&amp;MATCH(MID(COMPRAS!C6736,1,2)&amp;MID(COMPRAS!F6736,1,2)&amp;MID(COMPRAS!D6736,1,2),IVA!W:W,0)),"SIN COD.")</f>
        <v>0</v>
      </c>
      <c r="CH6836">
        <f ca="1">IFERROR(INDIRECT("IVA!Y"&amp;MATCH(MID(COMPRAS!C6736,1,2)&amp;MID(COMPRAS!F6736,1,2)&amp;MID(COMPRAS!D6736,1,2),IVA!W:W,0)),"SIN COD.")</f>
        <v>0</v>
      </c>
    </row>
    <row r="6837" spans="1:86" x14ac:dyDescent="0.25">
      <c r="A6837"/>
      <c r="B6837"/>
      <c r="D6837"/>
      <c r="AL6837">
        <f t="shared" si="742"/>
        <v>0</v>
      </c>
      <c r="AQ6837">
        <f t="shared" si="743"/>
        <v>0</v>
      </c>
      <c r="AR6837" t="str">
        <f>IFERROR(IF(OR(AP6837=338,AP6837=340,AP6837=341,AP6837=342,AP6837="342A",AP6837="342B"),PorcenRet(AP6837,AT6837,AU6837),INDEX(PORCENTAJEBUSCAR,MATCH(AP6837,CódigoRET,0),4)*1),"")</f>
        <v/>
      </c>
      <c r="AS6837">
        <f t="shared" si="744"/>
        <v>0</v>
      </c>
      <c r="BF6837" t="str">
        <f>IFERROR(IF(OR(BD6837=338,BD6837=340,BD6837=341,BD6837=342,BD6837="342A",BD6837="342B"),PorcenRet(BD6837,BH6837,BI6837),INDEX(PORCENTAJEBUSCAR,MATCH(BD6837,CódigoRET,0),4)*1),"")</f>
        <v/>
      </c>
      <c r="BG6837">
        <f t="shared" si="745"/>
        <v>0</v>
      </c>
      <c r="BO6837">
        <f t="shared" si="746"/>
        <v>0</v>
      </c>
      <c r="CC6837">
        <f t="shared" si="747"/>
        <v>0</v>
      </c>
      <c r="CD6837">
        <f t="shared" si="748"/>
        <v>0</v>
      </c>
      <c r="CG6837">
        <f ca="1">IFERROR(INDIRECT("IVA!X"&amp;MATCH(MID(COMPRAS!C6737,1,2)&amp;MID(COMPRAS!F6737,1,2)&amp;MID(COMPRAS!D6737,1,2),IVA!W:W,0)),"SIN COD.")</f>
        <v>0</v>
      </c>
      <c r="CH6837">
        <f ca="1">IFERROR(INDIRECT("IVA!Y"&amp;MATCH(MID(COMPRAS!C6737,1,2)&amp;MID(COMPRAS!F6737,1,2)&amp;MID(COMPRAS!D6737,1,2),IVA!W:W,0)),"SIN COD.")</f>
        <v>0</v>
      </c>
    </row>
    <row r="6838" spans="1:86" x14ac:dyDescent="0.25">
      <c r="A6838"/>
      <c r="B6838"/>
      <c r="D6838"/>
      <c r="AL6838">
        <f t="shared" si="742"/>
        <v>0</v>
      </c>
      <c r="AQ6838">
        <f t="shared" si="743"/>
        <v>0</v>
      </c>
      <c r="AR6838" t="str">
        <f>IFERROR(IF(OR(AP6838=338,AP6838=340,AP6838=341,AP6838=342,AP6838="342A",AP6838="342B"),PorcenRet(AP6838,AT6838,AU6838),INDEX(PORCENTAJEBUSCAR,MATCH(AP6838,CódigoRET,0),4)*1),"")</f>
        <v/>
      </c>
      <c r="AS6838">
        <f t="shared" si="744"/>
        <v>0</v>
      </c>
      <c r="BF6838" t="str">
        <f>IFERROR(IF(OR(BD6838=338,BD6838=340,BD6838=341,BD6838=342,BD6838="342A",BD6838="342B"),PorcenRet(BD6838,BH6838,BI6838),INDEX(PORCENTAJEBUSCAR,MATCH(BD6838,CódigoRET,0),4)*1),"")</f>
        <v/>
      </c>
      <c r="BG6838">
        <f t="shared" si="745"/>
        <v>0</v>
      </c>
      <c r="BO6838">
        <f t="shared" si="746"/>
        <v>0</v>
      </c>
      <c r="CC6838">
        <f t="shared" si="747"/>
        <v>0</v>
      </c>
      <c r="CD6838">
        <f t="shared" si="748"/>
        <v>0</v>
      </c>
      <c r="CG6838">
        <f ca="1">IFERROR(INDIRECT("IVA!X"&amp;MATCH(MID(COMPRAS!C6738,1,2)&amp;MID(COMPRAS!F6738,1,2)&amp;MID(COMPRAS!D6738,1,2),IVA!W:W,0)),"SIN COD.")</f>
        <v>0</v>
      </c>
      <c r="CH6838">
        <f ca="1">IFERROR(INDIRECT("IVA!Y"&amp;MATCH(MID(COMPRAS!C6738,1,2)&amp;MID(COMPRAS!F6738,1,2)&amp;MID(COMPRAS!D6738,1,2),IVA!W:W,0)),"SIN COD.")</f>
        <v>0</v>
      </c>
    </row>
    <row r="6839" spans="1:86" x14ac:dyDescent="0.25">
      <c r="A6839"/>
      <c r="B6839"/>
      <c r="D6839"/>
      <c r="AL6839">
        <f t="shared" si="742"/>
        <v>0</v>
      </c>
      <c r="AQ6839">
        <f t="shared" si="743"/>
        <v>0</v>
      </c>
      <c r="AR6839" t="str">
        <f>IFERROR(IF(OR(AP6839=338,AP6839=340,AP6839=341,AP6839=342,AP6839="342A",AP6839="342B"),PorcenRet(AP6839,AT6839,AU6839),INDEX(PORCENTAJEBUSCAR,MATCH(AP6839,CódigoRET,0),4)*1),"")</f>
        <v/>
      </c>
      <c r="AS6839">
        <f t="shared" si="744"/>
        <v>0</v>
      </c>
      <c r="BF6839" t="str">
        <f>IFERROR(IF(OR(BD6839=338,BD6839=340,BD6839=341,BD6839=342,BD6839="342A",BD6839="342B"),PorcenRet(BD6839,BH6839,BI6839),INDEX(PORCENTAJEBUSCAR,MATCH(BD6839,CódigoRET,0),4)*1),"")</f>
        <v/>
      </c>
      <c r="BG6839">
        <f t="shared" si="745"/>
        <v>0</v>
      </c>
      <c r="BO6839">
        <f t="shared" si="746"/>
        <v>0</v>
      </c>
      <c r="CC6839">
        <f t="shared" si="747"/>
        <v>0</v>
      </c>
      <c r="CD6839">
        <f t="shared" si="748"/>
        <v>0</v>
      </c>
      <c r="CG6839">
        <f ca="1">IFERROR(INDIRECT("IVA!X"&amp;MATCH(MID(COMPRAS!C6739,1,2)&amp;MID(COMPRAS!F6739,1,2)&amp;MID(COMPRAS!D6739,1,2),IVA!W:W,0)),"SIN COD.")</f>
        <v>0</v>
      </c>
      <c r="CH6839">
        <f ca="1">IFERROR(INDIRECT("IVA!Y"&amp;MATCH(MID(COMPRAS!C6739,1,2)&amp;MID(COMPRAS!F6739,1,2)&amp;MID(COMPRAS!D6739,1,2),IVA!W:W,0)),"SIN COD.")</f>
        <v>0</v>
      </c>
    </row>
    <row r="6840" spans="1:86" x14ac:dyDescent="0.25">
      <c r="A6840"/>
      <c r="B6840"/>
      <c r="D6840"/>
      <c r="AL6840">
        <f t="shared" si="742"/>
        <v>0</v>
      </c>
      <c r="AQ6840">
        <f t="shared" si="743"/>
        <v>0</v>
      </c>
      <c r="AR6840" t="str">
        <f>IFERROR(IF(OR(AP6840=338,AP6840=340,AP6840=341,AP6840=342,AP6840="342A",AP6840="342B"),PorcenRet(AP6840,AT6840,AU6840),INDEX(PORCENTAJEBUSCAR,MATCH(AP6840,CódigoRET,0),4)*1),"")</f>
        <v/>
      </c>
      <c r="AS6840">
        <f t="shared" si="744"/>
        <v>0</v>
      </c>
      <c r="BF6840" t="str">
        <f>IFERROR(IF(OR(BD6840=338,BD6840=340,BD6840=341,BD6840=342,BD6840="342A",BD6840="342B"),PorcenRet(BD6840,BH6840,BI6840),INDEX(PORCENTAJEBUSCAR,MATCH(BD6840,CódigoRET,0),4)*1),"")</f>
        <v/>
      </c>
      <c r="BG6840">
        <f t="shared" si="745"/>
        <v>0</v>
      </c>
      <c r="BO6840">
        <f t="shared" si="746"/>
        <v>0</v>
      </c>
      <c r="CC6840">
        <f t="shared" si="747"/>
        <v>0</v>
      </c>
      <c r="CD6840">
        <f t="shared" si="748"/>
        <v>0</v>
      </c>
      <c r="CG6840">
        <f ca="1">IFERROR(INDIRECT("IVA!X"&amp;MATCH(MID(COMPRAS!C6740,1,2)&amp;MID(COMPRAS!F6740,1,2)&amp;MID(COMPRAS!D6740,1,2),IVA!W:W,0)),"SIN COD.")</f>
        <v>0</v>
      </c>
      <c r="CH6840">
        <f ca="1">IFERROR(INDIRECT("IVA!Y"&amp;MATCH(MID(COMPRAS!C6740,1,2)&amp;MID(COMPRAS!F6740,1,2)&amp;MID(COMPRAS!D6740,1,2),IVA!W:W,0)),"SIN COD.")</f>
        <v>0</v>
      </c>
    </row>
    <row r="6841" spans="1:86" x14ac:dyDescent="0.25">
      <c r="A6841"/>
      <c r="B6841"/>
      <c r="D6841"/>
      <c r="AL6841">
        <f t="shared" si="742"/>
        <v>0</v>
      </c>
      <c r="AQ6841">
        <f t="shared" si="743"/>
        <v>0</v>
      </c>
      <c r="AR6841" t="str">
        <f>IFERROR(IF(OR(AP6841=338,AP6841=340,AP6841=341,AP6841=342,AP6841="342A",AP6841="342B"),PorcenRet(AP6841,AT6841,AU6841),INDEX(PORCENTAJEBUSCAR,MATCH(AP6841,CódigoRET,0),4)*1),"")</f>
        <v/>
      </c>
      <c r="AS6841">
        <f t="shared" si="744"/>
        <v>0</v>
      </c>
      <c r="BF6841" t="str">
        <f>IFERROR(IF(OR(BD6841=338,BD6841=340,BD6841=341,BD6841=342,BD6841="342A",BD6841="342B"),PorcenRet(BD6841,BH6841,BI6841),INDEX(PORCENTAJEBUSCAR,MATCH(BD6841,CódigoRET,0),4)*1),"")</f>
        <v/>
      </c>
      <c r="BG6841">
        <f t="shared" si="745"/>
        <v>0</v>
      </c>
      <c r="BO6841">
        <f t="shared" si="746"/>
        <v>0</v>
      </c>
      <c r="CC6841">
        <f t="shared" si="747"/>
        <v>0</v>
      </c>
      <c r="CD6841">
        <f t="shared" si="748"/>
        <v>0</v>
      </c>
      <c r="CG6841">
        <f ca="1">IFERROR(INDIRECT("IVA!X"&amp;MATCH(MID(COMPRAS!C6741,1,2)&amp;MID(COMPRAS!F6741,1,2)&amp;MID(COMPRAS!D6741,1,2),IVA!W:W,0)),"SIN COD.")</f>
        <v>0</v>
      </c>
      <c r="CH6841">
        <f ca="1">IFERROR(INDIRECT("IVA!Y"&amp;MATCH(MID(COMPRAS!C6741,1,2)&amp;MID(COMPRAS!F6741,1,2)&amp;MID(COMPRAS!D6741,1,2),IVA!W:W,0)),"SIN COD.")</f>
        <v>0</v>
      </c>
    </row>
    <row r="6842" spans="1:86" x14ac:dyDescent="0.25">
      <c r="A6842"/>
      <c r="B6842"/>
      <c r="D6842"/>
      <c r="AL6842">
        <f t="shared" si="742"/>
        <v>0</v>
      </c>
      <c r="AQ6842">
        <f t="shared" si="743"/>
        <v>0</v>
      </c>
      <c r="AR6842" t="str">
        <f>IFERROR(IF(OR(AP6842=338,AP6842=340,AP6842=341,AP6842=342,AP6842="342A",AP6842="342B"),PorcenRet(AP6842,AT6842,AU6842),INDEX(PORCENTAJEBUSCAR,MATCH(AP6842,CódigoRET,0),4)*1),"")</f>
        <v/>
      </c>
      <c r="AS6842">
        <f t="shared" si="744"/>
        <v>0</v>
      </c>
      <c r="BF6842" t="str">
        <f>IFERROR(IF(OR(BD6842=338,BD6842=340,BD6842=341,BD6842=342,BD6842="342A",BD6842="342B"),PorcenRet(BD6842,BH6842,BI6842),INDEX(PORCENTAJEBUSCAR,MATCH(BD6842,CódigoRET,0),4)*1),"")</f>
        <v/>
      </c>
      <c r="BG6842">
        <f t="shared" si="745"/>
        <v>0</v>
      </c>
      <c r="BO6842">
        <f t="shared" si="746"/>
        <v>0</v>
      </c>
      <c r="CC6842">
        <f t="shared" si="747"/>
        <v>0</v>
      </c>
      <c r="CD6842">
        <f t="shared" si="748"/>
        <v>0</v>
      </c>
      <c r="CG6842">
        <f ca="1">IFERROR(INDIRECT("IVA!X"&amp;MATCH(MID(COMPRAS!C6742,1,2)&amp;MID(COMPRAS!F6742,1,2)&amp;MID(COMPRAS!D6742,1,2),IVA!W:W,0)),"SIN COD.")</f>
        <v>0</v>
      </c>
      <c r="CH6842">
        <f ca="1">IFERROR(INDIRECT("IVA!Y"&amp;MATCH(MID(COMPRAS!C6742,1,2)&amp;MID(COMPRAS!F6742,1,2)&amp;MID(COMPRAS!D6742,1,2),IVA!W:W,0)),"SIN COD.")</f>
        <v>0</v>
      </c>
    </row>
    <row r="6843" spans="1:86" x14ac:dyDescent="0.25">
      <c r="A6843"/>
      <c r="B6843"/>
      <c r="D6843"/>
      <c r="AL6843">
        <f t="shared" si="742"/>
        <v>0</v>
      </c>
      <c r="AQ6843">
        <f t="shared" si="743"/>
        <v>0</v>
      </c>
      <c r="AR6843" t="str">
        <f>IFERROR(IF(OR(AP6843=338,AP6843=340,AP6843=341,AP6843=342,AP6843="342A",AP6843="342B"),PorcenRet(AP6843,AT6843,AU6843),INDEX(PORCENTAJEBUSCAR,MATCH(AP6843,CódigoRET,0),4)*1),"")</f>
        <v/>
      </c>
      <c r="AS6843">
        <f t="shared" si="744"/>
        <v>0</v>
      </c>
      <c r="BF6843" t="str">
        <f>IFERROR(IF(OR(BD6843=338,BD6843=340,BD6843=341,BD6843=342,BD6843="342A",BD6843="342B"),PorcenRet(BD6843,BH6843,BI6843),INDEX(PORCENTAJEBUSCAR,MATCH(BD6843,CódigoRET,0),4)*1),"")</f>
        <v/>
      </c>
      <c r="BG6843">
        <f t="shared" si="745"/>
        <v>0</v>
      </c>
      <c r="BO6843">
        <f t="shared" si="746"/>
        <v>0</v>
      </c>
      <c r="CC6843">
        <f t="shared" si="747"/>
        <v>0</v>
      </c>
      <c r="CD6843">
        <f t="shared" si="748"/>
        <v>0</v>
      </c>
      <c r="CG6843">
        <f ca="1">IFERROR(INDIRECT("IVA!X"&amp;MATCH(MID(COMPRAS!C6743,1,2)&amp;MID(COMPRAS!F6743,1,2)&amp;MID(COMPRAS!D6743,1,2),IVA!W:W,0)),"SIN COD.")</f>
        <v>0</v>
      </c>
      <c r="CH6843">
        <f ca="1">IFERROR(INDIRECT("IVA!Y"&amp;MATCH(MID(COMPRAS!C6743,1,2)&amp;MID(COMPRAS!F6743,1,2)&amp;MID(COMPRAS!D6743,1,2),IVA!W:W,0)),"SIN COD.")</f>
        <v>0</v>
      </c>
    </row>
    <row r="6844" spans="1:86" x14ac:dyDescent="0.25">
      <c r="A6844"/>
      <c r="B6844"/>
      <c r="D6844"/>
      <c r="AL6844">
        <f t="shared" si="742"/>
        <v>0</v>
      </c>
      <c r="AQ6844">
        <f t="shared" si="743"/>
        <v>0</v>
      </c>
      <c r="AR6844" t="str">
        <f>IFERROR(IF(OR(AP6844=338,AP6844=340,AP6844=341,AP6844=342,AP6844="342A",AP6844="342B"),PorcenRet(AP6844,AT6844,AU6844),INDEX(PORCENTAJEBUSCAR,MATCH(AP6844,CódigoRET,0),4)*1),"")</f>
        <v/>
      </c>
      <c r="AS6844">
        <f t="shared" si="744"/>
        <v>0</v>
      </c>
      <c r="BF6844" t="str">
        <f>IFERROR(IF(OR(BD6844=338,BD6844=340,BD6844=341,BD6844=342,BD6844="342A",BD6844="342B"),PorcenRet(BD6844,BH6844,BI6844),INDEX(PORCENTAJEBUSCAR,MATCH(BD6844,CódigoRET,0),4)*1),"")</f>
        <v/>
      </c>
      <c r="BG6844">
        <f t="shared" si="745"/>
        <v>0</v>
      </c>
      <c r="BO6844">
        <f t="shared" si="746"/>
        <v>0</v>
      </c>
      <c r="CC6844">
        <f t="shared" si="747"/>
        <v>0</v>
      </c>
      <c r="CD6844">
        <f t="shared" si="748"/>
        <v>0</v>
      </c>
      <c r="CG6844">
        <f ca="1">IFERROR(INDIRECT("IVA!X"&amp;MATCH(MID(COMPRAS!C6744,1,2)&amp;MID(COMPRAS!F6744,1,2)&amp;MID(COMPRAS!D6744,1,2),IVA!W:W,0)),"SIN COD.")</f>
        <v>0</v>
      </c>
      <c r="CH6844">
        <f ca="1">IFERROR(INDIRECT("IVA!Y"&amp;MATCH(MID(COMPRAS!C6744,1,2)&amp;MID(COMPRAS!F6744,1,2)&amp;MID(COMPRAS!D6744,1,2),IVA!W:W,0)),"SIN COD.")</f>
        <v>0</v>
      </c>
    </row>
    <row r="6845" spans="1:86" x14ac:dyDescent="0.25">
      <c r="A6845"/>
      <c r="B6845"/>
      <c r="D6845"/>
      <c r="AL6845">
        <f t="shared" si="742"/>
        <v>0</v>
      </c>
      <c r="AQ6845">
        <f t="shared" si="743"/>
        <v>0</v>
      </c>
      <c r="AR6845" t="str">
        <f>IFERROR(IF(OR(AP6845=338,AP6845=340,AP6845=341,AP6845=342,AP6845="342A",AP6845="342B"),PorcenRet(AP6845,AT6845,AU6845),INDEX(PORCENTAJEBUSCAR,MATCH(AP6845,CódigoRET,0),4)*1),"")</f>
        <v/>
      </c>
      <c r="AS6845">
        <f t="shared" si="744"/>
        <v>0</v>
      </c>
      <c r="BF6845" t="str">
        <f>IFERROR(IF(OR(BD6845=338,BD6845=340,BD6845=341,BD6845=342,BD6845="342A",BD6845="342B"),PorcenRet(BD6845,BH6845,BI6845),INDEX(PORCENTAJEBUSCAR,MATCH(BD6845,CódigoRET,0),4)*1),"")</f>
        <v/>
      </c>
      <c r="BG6845">
        <f t="shared" si="745"/>
        <v>0</v>
      </c>
      <c r="BO6845">
        <f t="shared" si="746"/>
        <v>0</v>
      </c>
      <c r="CC6845">
        <f t="shared" si="747"/>
        <v>0</v>
      </c>
      <c r="CD6845">
        <f t="shared" si="748"/>
        <v>0</v>
      </c>
      <c r="CG6845">
        <f ca="1">IFERROR(INDIRECT("IVA!X"&amp;MATCH(MID(COMPRAS!C6745,1,2)&amp;MID(COMPRAS!F6745,1,2)&amp;MID(COMPRAS!D6745,1,2),IVA!W:W,0)),"SIN COD.")</f>
        <v>0</v>
      </c>
      <c r="CH6845">
        <f ca="1">IFERROR(INDIRECT("IVA!Y"&amp;MATCH(MID(COMPRAS!C6745,1,2)&amp;MID(COMPRAS!F6745,1,2)&amp;MID(COMPRAS!D6745,1,2),IVA!W:W,0)),"SIN COD.")</f>
        <v>0</v>
      </c>
    </row>
    <row r="6846" spans="1:86" x14ac:dyDescent="0.25">
      <c r="A6846"/>
      <c r="B6846"/>
      <c r="D6846"/>
      <c r="AL6846">
        <f t="shared" si="742"/>
        <v>0</v>
      </c>
      <c r="AQ6846">
        <f t="shared" si="743"/>
        <v>0</v>
      </c>
      <c r="AR6846" t="str">
        <f>IFERROR(IF(OR(AP6846=338,AP6846=340,AP6846=341,AP6846=342,AP6846="342A",AP6846="342B"),PorcenRet(AP6846,AT6846,AU6846),INDEX(PORCENTAJEBUSCAR,MATCH(AP6846,CódigoRET,0),4)*1),"")</f>
        <v/>
      </c>
      <c r="AS6846">
        <f t="shared" si="744"/>
        <v>0</v>
      </c>
      <c r="BF6846" t="str">
        <f>IFERROR(IF(OR(BD6846=338,BD6846=340,BD6846=341,BD6846=342,BD6846="342A",BD6846="342B"),PorcenRet(BD6846,BH6846,BI6846),INDEX(PORCENTAJEBUSCAR,MATCH(BD6846,CódigoRET,0),4)*1),"")</f>
        <v/>
      </c>
      <c r="BG6846">
        <f t="shared" si="745"/>
        <v>0</v>
      </c>
      <c r="BO6846">
        <f t="shared" si="746"/>
        <v>0</v>
      </c>
      <c r="CC6846">
        <f t="shared" si="747"/>
        <v>0</v>
      </c>
      <c r="CD6846">
        <f t="shared" si="748"/>
        <v>0</v>
      </c>
      <c r="CG6846">
        <f ca="1">IFERROR(INDIRECT("IVA!X"&amp;MATCH(MID(COMPRAS!C6746,1,2)&amp;MID(COMPRAS!F6746,1,2)&amp;MID(COMPRAS!D6746,1,2),IVA!W:W,0)),"SIN COD.")</f>
        <v>0</v>
      </c>
      <c r="CH6846">
        <f ca="1">IFERROR(INDIRECT("IVA!Y"&amp;MATCH(MID(COMPRAS!C6746,1,2)&amp;MID(COMPRAS!F6746,1,2)&amp;MID(COMPRAS!D6746,1,2),IVA!W:W,0)),"SIN COD.")</f>
        <v>0</v>
      </c>
    </row>
    <row r="6847" spans="1:86" x14ac:dyDescent="0.25">
      <c r="A6847"/>
      <c r="B6847"/>
      <c r="D6847"/>
      <c r="AL6847">
        <f t="shared" si="742"/>
        <v>0</v>
      </c>
      <c r="AQ6847">
        <f t="shared" si="743"/>
        <v>0</v>
      </c>
      <c r="AR6847" t="str">
        <f>IFERROR(IF(OR(AP6847=338,AP6847=340,AP6847=341,AP6847=342,AP6847="342A",AP6847="342B"),PorcenRet(AP6847,AT6847,AU6847),INDEX(PORCENTAJEBUSCAR,MATCH(AP6847,CódigoRET,0),4)*1),"")</f>
        <v/>
      </c>
      <c r="AS6847">
        <f t="shared" si="744"/>
        <v>0</v>
      </c>
      <c r="BF6847" t="str">
        <f>IFERROR(IF(OR(BD6847=338,BD6847=340,BD6847=341,BD6847=342,BD6847="342A",BD6847="342B"),PorcenRet(BD6847,BH6847,BI6847),INDEX(PORCENTAJEBUSCAR,MATCH(BD6847,CódigoRET,0),4)*1),"")</f>
        <v/>
      </c>
      <c r="BG6847">
        <f t="shared" si="745"/>
        <v>0</v>
      </c>
      <c r="BO6847">
        <f t="shared" si="746"/>
        <v>0</v>
      </c>
      <c r="CC6847">
        <f t="shared" si="747"/>
        <v>0</v>
      </c>
      <c r="CD6847">
        <f t="shared" si="748"/>
        <v>0</v>
      </c>
      <c r="CG6847">
        <f ca="1">IFERROR(INDIRECT("IVA!X"&amp;MATCH(MID(COMPRAS!C6747,1,2)&amp;MID(COMPRAS!F6747,1,2)&amp;MID(COMPRAS!D6747,1,2),IVA!W:W,0)),"SIN COD.")</f>
        <v>0</v>
      </c>
      <c r="CH6847">
        <f ca="1">IFERROR(INDIRECT("IVA!Y"&amp;MATCH(MID(COMPRAS!C6747,1,2)&amp;MID(COMPRAS!F6747,1,2)&amp;MID(COMPRAS!D6747,1,2),IVA!W:W,0)),"SIN COD.")</f>
        <v>0</v>
      </c>
    </row>
    <row r="6848" spans="1:86" x14ac:dyDescent="0.25">
      <c r="A6848"/>
      <c r="B6848"/>
      <c r="D6848"/>
      <c r="AL6848">
        <f t="shared" si="742"/>
        <v>0</v>
      </c>
      <c r="AQ6848">
        <f t="shared" si="743"/>
        <v>0</v>
      </c>
      <c r="AR6848" t="str">
        <f>IFERROR(IF(OR(AP6848=338,AP6848=340,AP6848=341,AP6848=342,AP6848="342A",AP6848="342B"),PorcenRet(AP6848,AT6848,AU6848),INDEX(PORCENTAJEBUSCAR,MATCH(AP6848,CódigoRET,0),4)*1),"")</f>
        <v/>
      </c>
      <c r="AS6848">
        <f t="shared" si="744"/>
        <v>0</v>
      </c>
      <c r="BF6848" t="str">
        <f>IFERROR(IF(OR(BD6848=338,BD6848=340,BD6848=341,BD6848=342,BD6848="342A",BD6848="342B"),PorcenRet(BD6848,BH6848,BI6848),INDEX(PORCENTAJEBUSCAR,MATCH(BD6848,CódigoRET,0),4)*1),"")</f>
        <v/>
      </c>
      <c r="BG6848">
        <f t="shared" si="745"/>
        <v>0</v>
      </c>
      <c r="BO6848">
        <f t="shared" si="746"/>
        <v>0</v>
      </c>
      <c r="CC6848">
        <f t="shared" si="747"/>
        <v>0</v>
      </c>
      <c r="CD6848">
        <f t="shared" si="748"/>
        <v>0</v>
      </c>
      <c r="CG6848">
        <f ca="1">IFERROR(INDIRECT("IVA!X"&amp;MATCH(MID(COMPRAS!C6748,1,2)&amp;MID(COMPRAS!F6748,1,2)&amp;MID(COMPRAS!D6748,1,2),IVA!W:W,0)),"SIN COD.")</f>
        <v>0</v>
      </c>
      <c r="CH6848">
        <f ca="1">IFERROR(INDIRECT("IVA!Y"&amp;MATCH(MID(COMPRAS!C6748,1,2)&amp;MID(COMPRAS!F6748,1,2)&amp;MID(COMPRAS!D6748,1,2),IVA!W:W,0)),"SIN COD.")</f>
        <v>0</v>
      </c>
    </row>
    <row r="6849" spans="1:86" x14ac:dyDescent="0.25">
      <c r="A6849"/>
      <c r="B6849"/>
      <c r="D6849"/>
      <c r="AL6849">
        <f t="shared" si="742"/>
        <v>0</v>
      </c>
      <c r="AQ6849">
        <f t="shared" si="743"/>
        <v>0</v>
      </c>
      <c r="AR6849" t="str">
        <f>IFERROR(IF(OR(AP6849=338,AP6849=340,AP6849=341,AP6849=342,AP6849="342A",AP6849="342B"),PorcenRet(AP6849,AT6849,AU6849),INDEX(PORCENTAJEBUSCAR,MATCH(AP6849,CódigoRET,0),4)*1),"")</f>
        <v/>
      </c>
      <c r="AS6849">
        <f t="shared" si="744"/>
        <v>0</v>
      </c>
      <c r="BF6849" t="str">
        <f>IFERROR(IF(OR(BD6849=338,BD6849=340,BD6849=341,BD6849=342,BD6849="342A",BD6849="342B"),PorcenRet(BD6849,BH6849,BI6849),INDEX(PORCENTAJEBUSCAR,MATCH(BD6849,CódigoRET,0),4)*1),"")</f>
        <v/>
      </c>
      <c r="BG6849">
        <f t="shared" si="745"/>
        <v>0</v>
      </c>
      <c r="BO6849">
        <f t="shared" si="746"/>
        <v>0</v>
      </c>
      <c r="CC6849">
        <f t="shared" si="747"/>
        <v>0</v>
      </c>
      <c r="CD6849">
        <f t="shared" si="748"/>
        <v>0</v>
      </c>
      <c r="CG6849">
        <f ca="1">IFERROR(INDIRECT("IVA!X"&amp;MATCH(MID(COMPRAS!C6749,1,2)&amp;MID(COMPRAS!F6749,1,2)&amp;MID(COMPRAS!D6749,1,2),IVA!W:W,0)),"SIN COD.")</f>
        <v>0</v>
      </c>
      <c r="CH6849">
        <f ca="1">IFERROR(INDIRECT("IVA!Y"&amp;MATCH(MID(COMPRAS!C6749,1,2)&amp;MID(COMPRAS!F6749,1,2)&amp;MID(COMPRAS!D6749,1,2),IVA!W:W,0)),"SIN COD.")</f>
        <v>0</v>
      </c>
    </row>
    <row r="6850" spans="1:86" x14ac:dyDescent="0.25">
      <c r="A6850"/>
      <c r="B6850"/>
      <c r="D6850"/>
      <c r="AL6850">
        <f t="shared" ref="AL6850:AL6913" si="749">O6850+P6850+Q6850+R6850+S6850+T6850+U6850+V6850</f>
        <v>0</v>
      </c>
      <c r="AQ6850">
        <f t="shared" ref="AQ6850:AQ6913" si="750">+P6850+Q6850+R6850+S6850-BE6850-BQ6850-BW6850+O6850</f>
        <v>0</v>
      </c>
      <c r="AR6850" t="str">
        <f>IFERROR(IF(OR(AP6850=338,AP6850=340,AP6850=341,AP6850=342,AP6850="342A",AP6850="342B"),PorcenRet(AP6850,AT6850,AU6850),INDEX(PORCENTAJEBUSCAR,MATCH(AP6850,CódigoRET,0),4)*1),"")</f>
        <v/>
      </c>
      <c r="AS6850">
        <f t="shared" ref="AS6850:AS6913" si="751">ROUND(IF(AP6850="",0,AQ6850*(AR6850/100)),2)</f>
        <v>0</v>
      </c>
      <c r="BF6850" t="str">
        <f>IFERROR(IF(OR(BD6850=338,BD6850=340,BD6850=341,BD6850=342,BD6850="342A",BD6850="342B"),PorcenRet(BD6850,BH6850,BI6850),INDEX(PORCENTAJEBUSCAR,MATCH(BD6850,CódigoRET,0),4)*1),"")</f>
        <v/>
      </c>
      <c r="BG6850">
        <f t="shared" ref="BG6850:BG6913" si="752">ROUND(IF(BD6850="",0,BE6850*(BF6850/100)),2)</f>
        <v>0</v>
      </c>
      <c r="BO6850">
        <f t="shared" ref="BO6850:BO6913" si="753">IF(MID(F6850,1,2)="41",SUM(O6850:S6850),0)</f>
        <v>0</v>
      </c>
      <c r="CC6850">
        <f t="shared" ref="CC6850:CC6913" si="754">O6850+P6850+Q6850+R6850+S6850</f>
        <v>0</v>
      </c>
      <c r="CD6850">
        <f t="shared" ref="CD6850:CD6913" si="755">T6850+U6850</f>
        <v>0</v>
      </c>
      <c r="CG6850">
        <f ca="1">IFERROR(INDIRECT("IVA!X"&amp;MATCH(MID(COMPRAS!C6750,1,2)&amp;MID(COMPRAS!F6750,1,2)&amp;MID(COMPRAS!D6750,1,2),IVA!W:W,0)),"SIN COD.")</f>
        <v>0</v>
      </c>
      <c r="CH6850">
        <f ca="1">IFERROR(INDIRECT("IVA!Y"&amp;MATCH(MID(COMPRAS!C6750,1,2)&amp;MID(COMPRAS!F6750,1,2)&amp;MID(COMPRAS!D6750,1,2),IVA!W:W,0)),"SIN COD.")</f>
        <v>0</v>
      </c>
    </row>
    <row r="6851" spans="1:86" x14ac:dyDescent="0.25">
      <c r="A6851"/>
      <c r="B6851"/>
      <c r="D6851"/>
      <c r="AL6851">
        <f t="shared" si="749"/>
        <v>0</v>
      </c>
      <c r="AQ6851">
        <f t="shared" si="750"/>
        <v>0</v>
      </c>
      <c r="AR6851" t="str">
        <f>IFERROR(IF(OR(AP6851=338,AP6851=340,AP6851=341,AP6851=342,AP6851="342A",AP6851="342B"),PorcenRet(AP6851,AT6851,AU6851),INDEX(PORCENTAJEBUSCAR,MATCH(AP6851,CódigoRET,0),4)*1),"")</f>
        <v/>
      </c>
      <c r="AS6851">
        <f t="shared" si="751"/>
        <v>0</v>
      </c>
      <c r="BF6851" t="str">
        <f>IFERROR(IF(OR(BD6851=338,BD6851=340,BD6851=341,BD6851=342,BD6851="342A",BD6851="342B"),PorcenRet(BD6851,BH6851,BI6851),INDEX(PORCENTAJEBUSCAR,MATCH(BD6851,CódigoRET,0),4)*1),"")</f>
        <v/>
      </c>
      <c r="BG6851">
        <f t="shared" si="752"/>
        <v>0</v>
      </c>
      <c r="BO6851">
        <f t="shared" si="753"/>
        <v>0</v>
      </c>
      <c r="CC6851">
        <f t="shared" si="754"/>
        <v>0</v>
      </c>
      <c r="CD6851">
        <f t="shared" si="755"/>
        <v>0</v>
      </c>
      <c r="CG6851">
        <f ca="1">IFERROR(INDIRECT("IVA!X"&amp;MATCH(MID(COMPRAS!C6751,1,2)&amp;MID(COMPRAS!F6751,1,2)&amp;MID(COMPRAS!D6751,1,2),IVA!W:W,0)),"SIN COD.")</f>
        <v>0</v>
      </c>
      <c r="CH6851">
        <f ca="1">IFERROR(INDIRECT("IVA!Y"&amp;MATCH(MID(COMPRAS!C6751,1,2)&amp;MID(COMPRAS!F6751,1,2)&amp;MID(COMPRAS!D6751,1,2),IVA!W:W,0)),"SIN COD.")</f>
        <v>0</v>
      </c>
    </row>
    <row r="6852" spans="1:86" x14ac:dyDescent="0.25">
      <c r="A6852"/>
      <c r="B6852"/>
      <c r="D6852"/>
      <c r="AL6852">
        <f t="shared" si="749"/>
        <v>0</v>
      </c>
      <c r="AQ6852">
        <f t="shared" si="750"/>
        <v>0</v>
      </c>
      <c r="AR6852" t="str">
        <f>IFERROR(IF(OR(AP6852=338,AP6852=340,AP6852=341,AP6852=342,AP6852="342A",AP6852="342B"),PorcenRet(AP6852,AT6852,AU6852),INDEX(PORCENTAJEBUSCAR,MATCH(AP6852,CódigoRET,0),4)*1),"")</f>
        <v/>
      </c>
      <c r="AS6852">
        <f t="shared" si="751"/>
        <v>0</v>
      </c>
      <c r="BF6852" t="str">
        <f>IFERROR(IF(OR(BD6852=338,BD6852=340,BD6852=341,BD6852=342,BD6852="342A",BD6852="342B"),PorcenRet(BD6852,BH6852,BI6852),INDEX(PORCENTAJEBUSCAR,MATCH(BD6852,CódigoRET,0),4)*1),"")</f>
        <v/>
      </c>
      <c r="BG6852">
        <f t="shared" si="752"/>
        <v>0</v>
      </c>
      <c r="BO6852">
        <f t="shared" si="753"/>
        <v>0</v>
      </c>
      <c r="CC6852">
        <f t="shared" si="754"/>
        <v>0</v>
      </c>
      <c r="CD6852">
        <f t="shared" si="755"/>
        <v>0</v>
      </c>
      <c r="CG6852">
        <f ca="1">IFERROR(INDIRECT("IVA!X"&amp;MATCH(MID(COMPRAS!C6752,1,2)&amp;MID(COMPRAS!F6752,1,2)&amp;MID(COMPRAS!D6752,1,2),IVA!W:W,0)),"SIN COD.")</f>
        <v>0</v>
      </c>
      <c r="CH6852">
        <f ca="1">IFERROR(INDIRECT("IVA!Y"&amp;MATCH(MID(COMPRAS!C6752,1,2)&amp;MID(COMPRAS!F6752,1,2)&amp;MID(COMPRAS!D6752,1,2),IVA!W:W,0)),"SIN COD.")</f>
        <v>0</v>
      </c>
    </row>
    <row r="6853" spans="1:86" x14ac:dyDescent="0.25">
      <c r="A6853"/>
      <c r="B6853"/>
      <c r="D6853"/>
      <c r="AL6853">
        <f t="shared" si="749"/>
        <v>0</v>
      </c>
      <c r="AQ6853">
        <f t="shared" si="750"/>
        <v>0</v>
      </c>
      <c r="AR6853" t="str">
        <f>IFERROR(IF(OR(AP6853=338,AP6853=340,AP6853=341,AP6853=342,AP6853="342A",AP6853="342B"),PorcenRet(AP6853,AT6853,AU6853),INDEX(PORCENTAJEBUSCAR,MATCH(AP6853,CódigoRET,0),4)*1),"")</f>
        <v/>
      </c>
      <c r="AS6853">
        <f t="shared" si="751"/>
        <v>0</v>
      </c>
      <c r="BF6853" t="str">
        <f>IFERROR(IF(OR(BD6853=338,BD6853=340,BD6853=341,BD6853=342,BD6853="342A",BD6853="342B"),PorcenRet(BD6853,BH6853,BI6853),INDEX(PORCENTAJEBUSCAR,MATCH(BD6853,CódigoRET,0),4)*1),"")</f>
        <v/>
      </c>
      <c r="BG6853">
        <f t="shared" si="752"/>
        <v>0</v>
      </c>
      <c r="BO6853">
        <f t="shared" si="753"/>
        <v>0</v>
      </c>
      <c r="CC6853">
        <f t="shared" si="754"/>
        <v>0</v>
      </c>
      <c r="CD6853">
        <f t="shared" si="755"/>
        <v>0</v>
      </c>
      <c r="CG6853">
        <f ca="1">IFERROR(INDIRECT("IVA!X"&amp;MATCH(MID(COMPRAS!C6753,1,2)&amp;MID(COMPRAS!F6753,1,2)&amp;MID(COMPRAS!D6753,1,2),IVA!W:W,0)),"SIN COD.")</f>
        <v>0</v>
      </c>
      <c r="CH6853">
        <f ca="1">IFERROR(INDIRECT("IVA!Y"&amp;MATCH(MID(COMPRAS!C6753,1,2)&amp;MID(COMPRAS!F6753,1,2)&amp;MID(COMPRAS!D6753,1,2),IVA!W:W,0)),"SIN COD.")</f>
        <v>0</v>
      </c>
    </row>
    <row r="6854" spans="1:86" x14ac:dyDescent="0.25">
      <c r="A6854"/>
      <c r="B6854"/>
      <c r="D6854"/>
      <c r="AL6854">
        <f t="shared" si="749"/>
        <v>0</v>
      </c>
      <c r="AQ6854">
        <f t="shared" si="750"/>
        <v>0</v>
      </c>
      <c r="AR6854" t="str">
        <f>IFERROR(IF(OR(AP6854=338,AP6854=340,AP6854=341,AP6854=342,AP6854="342A",AP6854="342B"),PorcenRet(AP6854,AT6854,AU6854),INDEX(PORCENTAJEBUSCAR,MATCH(AP6854,CódigoRET,0),4)*1),"")</f>
        <v/>
      </c>
      <c r="AS6854">
        <f t="shared" si="751"/>
        <v>0</v>
      </c>
      <c r="BF6854" t="str">
        <f>IFERROR(IF(OR(BD6854=338,BD6854=340,BD6854=341,BD6854=342,BD6854="342A",BD6854="342B"),PorcenRet(BD6854,BH6854,BI6854),INDEX(PORCENTAJEBUSCAR,MATCH(BD6854,CódigoRET,0),4)*1),"")</f>
        <v/>
      </c>
      <c r="BG6854">
        <f t="shared" si="752"/>
        <v>0</v>
      </c>
      <c r="BO6854">
        <f t="shared" si="753"/>
        <v>0</v>
      </c>
      <c r="CC6854">
        <f t="shared" si="754"/>
        <v>0</v>
      </c>
      <c r="CD6854">
        <f t="shared" si="755"/>
        <v>0</v>
      </c>
      <c r="CG6854">
        <f ca="1">IFERROR(INDIRECT("IVA!X"&amp;MATCH(MID(COMPRAS!C6754,1,2)&amp;MID(COMPRAS!F6754,1,2)&amp;MID(COMPRAS!D6754,1,2),IVA!W:W,0)),"SIN COD.")</f>
        <v>0</v>
      </c>
      <c r="CH6854">
        <f ca="1">IFERROR(INDIRECT("IVA!Y"&amp;MATCH(MID(COMPRAS!C6754,1,2)&amp;MID(COMPRAS!F6754,1,2)&amp;MID(COMPRAS!D6754,1,2),IVA!W:W,0)),"SIN COD.")</f>
        <v>0</v>
      </c>
    </row>
    <row r="6855" spans="1:86" x14ac:dyDescent="0.25">
      <c r="A6855"/>
      <c r="B6855"/>
      <c r="D6855"/>
      <c r="AL6855">
        <f t="shared" si="749"/>
        <v>0</v>
      </c>
      <c r="AQ6855">
        <f t="shared" si="750"/>
        <v>0</v>
      </c>
      <c r="AR6855" t="str">
        <f>IFERROR(IF(OR(AP6855=338,AP6855=340,AP6855=341,AP6855=342,AP6855="342A",AP6855="342B"),PorcenRet(AP6855,AT6855,AU6855),INDEX(PORCENTAJEBUSCAR,MATCH(AP6855,CódigoRET,0),4)*1),"")</f>
        <v/>
      </c>
      <c r="AS6855">
        <f t="shared" si="751"/>
        <v>0</v>
      </c>
      <c r="BF6855" t="str">
        <f>IFERROR(IF(OR(BD6855=338,BD6855=340,BD6855=341,BD6855=342,BD6855="342A",BD6855="342B"),PorcenRet(BD6855,BH6855,BI6855),INDEX(PORCENTAJEBUSCAR,MATCH(BD6855,CódigoRET,0),4)*1),"")</f>
        <v/>
      </c>
      <c r="BG6855">
        <f t="shared" si="752"/>
        <v>0</v>
      </c>
      <c r="BO6855">
        <f t="shared" si="753"/>
        <v>0</v>
      </c>
      <c r="CC6855">
        <f t="shared" si="754"/>
        <v>0</v>
      </c>
      <c r="CD6855">
        <f t="shared" si="755"/>
        <v>0</v>
      </c>
      <c r="CG6855">
        <f ca="1">IFERROR(INDIRECT("IVA!X"&amp;MATCH(MID(COMPRAS!C6755,1,2)&amp;MID(COMPRAS!F6755,1,2)&amp;MID(COMPRAS!D6755,1,2),IVA!W:W,0)),"SIN COD.")</f>
        <v>0</v>
      </c>
      <c r="CH6855">
        <f ca="1">IFERROR(INDIRECT("IVA!Y"&amp;MATCH(MID(COMPRAS!C6755,1,2)&amp;MID(COMPRAS!F6755,1,2)&amp;MID(COMPRAS!D6755,1,2),IVA!W:W,0)),"SIN COD.")</f>
        <v>0</v>
      </c>
    </row>
    <row r="6856" spans="1:86" x14ac:dyDescent="0.25">
      <c r="A6856"/>
      <c r="B6856"/>
      <c r="D6856"/>
      <c r="AL6856">
        <f t="shared" si="749"/>
        <v>0</v>
      </c>
      <c r="AQ6856">
        <f t="shared" si="750"/>
        <v>0</v>
      </c>
      <c r="AR6856" t="str">
        <f>IFERROR(IF(OR(AP6856=338,AP6856=340,AP6856=341,AP6856=342,AP6856="342A",AP6856="342B"),PorcenRet(AP6856,AT6856,AU6856),INDEX(PORCENTAJEBUSCAR,MATCH(AP6856,CódigoRET,0),4)*1),"")</f>
        <v/>
      </c>
      <c r="AS6856">
        <f t="shared" si="751"/>
        <v>0</v>
      </c>
      <c r="BF6856" t="str">
        <f>IFERROR(IF(OR(BD6856=338,BD6856=340,BD6856=341,BD6856=342,BD6856="342A",BD6856="342B"),PorcenRet(BD6856,BH6856,BI6856),INDEX(PORCENTAJEBUSCAR,MATCH(BD6856,CódigoRET,0),4)*1),"")</f>
        <v/>
      </c>
      <c r="BG6856">
        <f t="shared" si="752"/>
        <v>0</v>
      </c>
      <c r="BO6856">
        <f t="shared" si="753"/>
        <v>0</v>
      </c>
      <c r="CC6856">
        <f t="shared" si="754"/>
        <v>0</v>
      </c>
      <c r="CD6856">
        <f t="shared" si="755"/>
        <v>0</v>
      </c>
      <c r="CG6856">
        <f ca="1">IFERROR(INDIRECT("IVA!X"&amp;MATCH(MID(COMPRAS!C6756,1,2)&amp;MID(COMPRAS!F6756,1,2)&amp;MID(COMPRAS!D6756,1,2),IVA!W:W,0)),"SIN COD.")</f>
        <v>0</v>
      </c>
      <c r="CH6856">
        <f ca="1">IFERROR(INDIRECT("IVA!Y"&amp;MATCH(MID(COMPRAS!C6756,1,2)&amp;MID(COMPRAS!F6756,1,2)&amp;MID(COMPRAS!D6756,1,2),IVA!W:W,0)),"SIN COD.")</f>
        <v>0</v>
      </c>
    </row>
    <row r="6857" spans="1:86" x14ac:dyDescent="0.25">
      <c r="A6857"/>
      <c r="B6857"/>
      <c r="D6857"/>
      <c r="AL6857">
        <f t="shared" si="749"/>
        <v>0</v>
      </c>
      <c r="AQ6857">
        <f t="shared" si="750"/>
        <v>0</v>
      </c>
      <c r="AR6857" t="str">
        <f>IFERROR(IF(OR(AP6857=338,AP6857=340,AP6857=341,AP6857=342,AP6857="342A",AP6857="342B"),PorcenRet(AP6857,AT6857,AU6857),INDEX(PORCENTAJEBUSCAR,MATCH(AP6857,CódigoRET,0),4)*1),"")</f>
        <v/>
      </c>
      <c r="AS6857">
        <f t="shared" si="751"/>
        <v>0</v>
      </c>
      <c r="BF6857" t="str">
        <f>IFERROR(IF(OR(BD6857=338,BD6857=340,BD6857=341,BD6857=342,BD6857="342A",BD6857="342B"),PorcenRet(BD6857,BH6857,BI6857),INDEX(PORCENTAJEBUSCAR,MATCH(BD6857,CódigoRET,0),4)*1),"")</f>
        <v/>
      </c>
      <c r="BG6857">
        <f t="shared" si="752"/>
        <v>0</v>
      </c>
      <c r="BO6857">
        <f t="shared" si="753"/>
        <v>0</v>
      </c>
      <c r="CC6857">
        <f t="shared" si="754"/>
        <v>0</v>
      </c>
      <c r="CD6857">
        <f t="shared" si="755"/>
        <v>0</v>
      </c>
      <c r="CG6857">
        <f ca="1">IFERROR(INDIRECT("IVA!X"&amp;MATCH(MID(COMPRAS!C6757,1,2)&amp;MID(COMPRAS!F6757,1,2)&amp;MID(COMPRAS!D6757,1,2),IVA!W:W,0)),"SIN COD.")</f>
        <v>0</v>
      </c>
      <c r="CH6857">
        <f ca="1">IFERROR(INDIRECT("IVA!Y"&amp;MATCH(MID(COMPRAS!C6757,1,2)&amp;MID(COMPRAS!F6757,1,2)&amp;MID(COMPRAS!D6757,1,2),IVA!W:W,0)),"SIN COD.")</f>
        <v>0</v>
      </c>
    </row>
    <row r="6858" spans="1:86" x14ac:dyDescent="0.25">
      <c r="A6858"/>
      <c r="B6858"/>
      <c r="D6858"/>
      <c r="AL6858">
        <f t="shared" si="749"/>
        <v>0</v>
      </c>
      <c r="AQ6858">
        <f t="shared" si="750"/>
        <v>0</v>
      </c>
      <c r="AR6858" t="str">
        <f>IFERROR(IF(OR(AP6858=338,AP6858=340,AP6858=341,AP6858=342,AP6858="342A",AP6858="342B"),PorcenRet(AP6858,AT6858,AU6858),INDEX(PORCENTAJEBUSCAR,MATCH(AP6858,CódigoRET,0),4)*1),"")</f>
        <v/>
      </c>
      <c r="AS6858">
        <f t="shared" si="751"/>
        <v>0</v>
      </c>
      <c r="BF6858" t="str">
        <f>IFERROR(IF(OR(BD6858=338,BD6858=340,BD6858=341,BD6858=342,BD6858="342A",BD6858="342B"),PorcenRet(BD6858,BH6858,BI6858),INDEX(PORCENTAJEBUSCAR,MATCH(BD6858,CódigoRET,0),4)*1),"")</f>
        <v/>
      </c>
      <c r="BG6858">
        <f t="shared" si="752"/>
        <v>0</v>
      </c>
      <c r="BO6858">
        <f t="shared" si="753"/>
        <v>0</v>
      </c>
      <c r="CC6858">
        <f t="shared" si="754"/>
        <v>0</v>
      </c>
      <c r="CD6858">
        <f t="shared" si="755"/>
        <v>0</v>
      </c>
      <c r="CG6858">
        <f ca="1">IFERROR(INDIRECT("IVA!X"&amp;MATCH(MID(COMPRAS!C6758,1,2)&amp;MID(COMPRAS!F6758,1,2)&amp;MID(COMPRAS!D6758,1,2),IVA!W:W,0)),"SIN COD.")</f>
        <v>0</v>
      </c>
      <c r="CH6858">
        <f ca="1">IFERROR(INDIRECT("IVA!Y"&amp;MATCH(MID(COMPRAS!C6758,1,2)&amp;MID(COMPRAS!F6758,1,2)&amp;MID(COMPRAS!D6758,1,2),IVA!W:W,0)),"SIN COD.")</f>
        <v>0</v>
      </c>
    </row>
    <row r="6859" spans="1:86" x14ac:dyDescent="0.25">
      <c r="A6859"/>
      <c r="B6859"/>
      <c r="D6859"/>
      <c r="AL6859">
        <f t="shared" si="749"/>
        <v>0</v>
      </c>
      <c r="AQ6859">
        <f t="shared" si="750"/>
        <v>0</v>
      </c>
      <c r="AR6859" t="str">
        <f>IFERROR(IF(OR(AP6859=338,AP6859=340,AP6859=341,AP6859=342,AP6859="342A",AP6859="342B"),PorcenRet(AP6859,AT6859,AU6859),INDEX(PORCENTAJEBUSCAR,MATCH(AP6859,CódigoRET,0),4)*1),"")</f>
        <v/>
      </c>
      <c r="AS6859">
        <f t="shared" si="751"/>
        <v>0</v>
      </c>
      <c r="BF6859" t="str">
        <f>IFERROR(IF(OR(BD6859=338,BD6859=340,BD6859=341,BD6859=342,BD6859="342A",BD6859="342B"),PorcenRet(BD6859,BH6859,BI6859),INDEX(PORCENTAJEBUSCAR,MATCH(BD6859,CódigoRET,0),4)*1),"")</f>
        <v/>
      </c>
      <c r="BG6859">
        <f t="shared" si="752"/>
        <v>0</v>
      </c>
      <c r="BO6859">
        <f t="shared" si="753"/>
        <v>0</v>
      </c>
      <c r="CC6859">
        <f t="shared" si="754"/>
        <v>0</v>
      </c>
      <c r="CD6859">
        <f t="shared" si="755"/>
        <v>0</v>
      </c>
      <c r="CG6859">
        <f ca="1">IFERROR(INDIRECT("IVA!X"&amp;MATCH(MID(COMPRAS!C6759,1,2)&amp;MID(COMPRAS!F6759,1,2)&amp;MID(COMPRAS!D6759,1,2),IVA!W:W,0)),"SIN COD.")</f>
        <v>0</v>
      </c>
      <c r="CH6859">
        <f ca="1">IFERROR(INDIRECT("IVA!Y"&amp;MATCH(MID(COMPRAS!C6759,1,2)&amp;MID(COMPRAS!F6759,1,2)&amp;MID(COMPRAS!D6759,1,2),IVA!W:W,0)),"SIN COD.")</f>
        <v>0</v>
      </c>
    </row>
    <row r="6860" spans="1:86" x14ac:dyDescent="0.25">
      <c r="A6860"/>
      <c r="B6860"/>
      <c r="D6860"/>
      <c r="AL6860">
        <f t="shared" si="749"/>
        <v>0</v>
      </c>
      <c r="AQ6860">
        <f t="shared" si="750"/>
        <v>0</v>
      </c>
      <c r="AR6860" t="str">
        <f>IFERROR(IF(OR(AP6860=338,AP6860=340,AP6860=341,AP6860=342,AP6860="342A",AP6860="342B"),PorcenRet(AP6860,AT6860,AU6860),INDEX(PORCENTAJEBUSCAR,MATCH(AP6860,CódigoRET,0),4)*1),"")</f>
        <v/>
      </c>
      <c r="AS6860">
        <f t="shared" si="751"/>
        <v>0</v>
      </c>
      <c r="BF6860" t="str">
        <f>IFERROR(IF(OR(BD6860=338,BD6860=340,BD6860=341,BD6860=342,BD6860="342A",BD6860="342B"),PorcenRet(BD6860,BH6860,BI6860),INDEX(PORCENTAJEBUSCAR,MATCH(BD6860,CódigoRET,0),4)*1),"")</f>
        <v/>
      </c>
      <c r="BG6860">
        <f t="shared" si="752"/>
        <v>0</v>
      </c>
      <c r="BO6860">
        <f t="shared" si="753"/>
        <v>0</v>
      </c>
      <c r="CC6860">
        <f t="shared" si="754"/>
        <v>0</v>
      </c>
      <c r="CD6860">
        <f t="shared" si="755"/>
        <v>0</v>
      </c>
      <c r="CG6860">
        <f ca="1">IFERROR(INDIRECT("IVA!X"&amp;MATCH(MID(COMPRAS!C6760,1,2)&amp;MID(COMPRAS!F6760,1,2)&amp;MID(COMPRAS!D6760,1,2),IVA!W:W,0)),"SIN COD.")</f>
        <v>0</v>
      </c>
      <c r="CH6860">
        <f ca="1">IFERROR(INDIRECT("IVA!Y"&amp;MATCH(MID(COMPRAS!C6760,1,2)&amp;MID(COMPRAS!F6760,1,2)&amp;MID(COMPRAS!D6760,1,2),IVA!W:W,0)),"SIN COD.")</f>
        <v>0</v>
      </c>
    </row>
    <row r="6861" spans="1:86" x14ac:dyDescent="0.25">
      <c r="A6861"/>
      <c r="B6861"/>
      <c r="D6861"/>
      <c r="AL6861">
        <f t="shared" si="749"/>
        <v>0</v>
      </c>
      <c r="AQ6861">
        <f t="shared" si="750"/>
        <v>0</v>
      </c>
      <c r="AR6861" t="str">
        <f>IFERROR(IF(OR(AP6861=338,AP6861=340,AP6861=341,AP6861=342,AP6861="342A",AP6861="342B"),PorcenRet(AP6861,AT6861,AU6861),INDEX(PORCENTAJEBUSCAR,MATCH(AP6861,CódigoRET,0),4)*1),"")</f>
        <v/>
      </c>
      <c r="AS6861">
        <f t="shared" si="751"/>
        <v>0</v>
      </c>
      <c r="BF6861" t="str">
        <f>IFERROR(IF(OR(BD6861=338,BD6861=340,BD6861=341,BD6861=342,BD6861="342A",BD6861="342B"),PorcenRet(BD6861,BH6861,BI6861),INDEX(PORCENTAJEBUSCAR,MATCH(BD6861,CódigoRET,0),4)*1),"")</f>
        <v/>
      </c>
      <c r="BG6861">
        <f t="shared" si="752"/>
        <v>0</v>
      </c>
      <c r="BO6861">
        <f t="shared" si="753"/>
        <v>0</v>
      </c>
      <c r="CC6861">
        <f t="shared" si="754"/>
        <v>0</v>
      </c>
      <c r="CD6861">
        <f t="shared" si="755"/>
        <v>0</v>
      </c>
      <c r="CG6861">
        <f ca="1">IFERROR(INDIRECT("IVA!X"&amp;MATCH(MID(COMPRAS!C6761,1,2)&amp;MID(COMPRAS!F6761,1,2)&amp;MID(COMPRAS!D6761,1,2),IVA!W:W,0)),"SIN COD.")</f>
        <v>0</v>
      </c>
      <c r="CH6861">
        <f ca="1">IFERROR(INDIRECT("IVA!Y"&amp;MATCH(MID(COMPRAS!C6761,1,2)&amp;MID(COMPRAS!F6761,1,2)&amp;MID(COMPRAS!D6761,1,2),IVA!W:W,0)),"SIN COD.")</f>
        <v>0</v>
      </c>
    </row>
    <row r="6862" spans="1:86" x14ac:dyDescent="0.25">
      <c r="A6862"/>
      <c r="B6862"/>
      <c r="D6862"/>
      <c r="AL6862">
        <f t="shared" si="749"/>
        <v>0</v>
      </c>
      <c r="AQ6862">
        <f t="shared" si="750"/>
        <v>0</v>
      </c>
      <c r="AR6862" t="str">
        <f>IFERROR(IF(OR(AP6862=338,AP6862=340,AP6862=341,AP6862=342,AP6862="342A",AP6862="342B"),PorcenRet(AP6862,AT6862,AU6862),INDEX(PORCENTAJEBUSCAR,MATCH(AP6862,CódigoRET,0),4)*1),"")</f>
        <v/>
      </c>
      <c r="AS6862">
        <f t="shared" si="751"/>
        <v>0</v>
      </c>
      <c r="BF6862" t="str">
        <f>IFERROR(IF(OR(BD6862=338,BD6862=340,BD6862=341,BD6862=342,BD6862="342A",BD6862="342B"),PorcenRet(BD6862,BH6862,BI6862),INDEX(PORCENTAJEBUSCAR,MATCH(BD6862,CódigoRET,0),4)*1),"")</f>
        <v/>
      </c>
      <c r="BG6862">
        <f t="shared" si="752"/>
        <v>0</v>
      </c>
      <c r="BO6862">
        <f t="shared" si="753"/>
        <v>0</v>
      </c>
      <c r="CC6862">
        <f t="shared" si="754"/>
        <v>0</v>
      </c>
      <c r="CD6862">
        <f t="shared" si="755"/>
        <v>0</v>
      </c>
      <c r="CG6862">
        <f ca="1">IFERROR(INDIRECT("IVA!X"&amp;MATCH(MID(COMPRAS!C6762,1,2)&amp;MID(COMPRAS!F6762,1,2)&amp;MID(COMPRAS!D6762,1,2),IVA!W:W,0)),"SIN COD.")</f>
        <v>0</v>
      </c>
      <c r="CH6862">
        <f ca="1">IFERROR(INDIRECT("IVA!Y"&amp;MATCH(MID(COMPRAS!C6762,1,2)&amp;MID(COMPRAS!F6762,1,2)&amp;MID(COMPRAS!D6762,1,2),IVA!W:W,0)),"SIN COD.")</f>
        <v>0</v>
      </c>
    </row>
    <row r="6863" spans="1:86" x14ac:dyDescent="0.25">
      <c r="A6863"/>
      <c r="B6863"/>
      <c r="D6863"/>
      <c r="AL6863">
        <f t="shared" si="749"/>
        <v>0</v>
      </c>
      <c r="AQ6863">
        <f t="shared" si="750"/>
        <v>0</v>
      </c>
      <c r="AR6863" t="str">
        <f>IFERROR(IF(OR(AP6863=338,AP6863=340,AP6863=341,AP6863=342,AP6863="342A",AP6863="342B"),PorcenRet(AP6863,AT6863,AU6863),INDEX(PORCENTAJEBUSCAR,MATCH(AP6863,CódigoRET,0),4)*1),"")</f>
        <v/>
      </c>
      <c r="AS6863">
        <f t="shared" si="751"/>
        <v>0</v>
      </c>
      <c r="BF6863" t="str">
        <f>IFERROR(IF(OR(BD6863=338,BD6863=340,BD6863=341,BD6863=342,BD6863="342A",BD6863="342B"),PorcenRet(BD6863,BH6863,BI6863),INDEX(PORCENTAJEBUSCAR,MATCH(BD6863,CódigoRET,0),4)*1),"")</f>
        <v/>
      </c>
      <c r="BG6863">
        <f t="shared" si="752"/>
        <v>0</v>
      </c>
      <c r="BO6863">
        <f t="shared" si="753"/>
        <v>0</v>
      </c>
      <c r="CC6863">
        <f t="shared" si="754"/>
        <v>0</v>
      </c>
      <c r="CD6863">
        <f t="shared" si="755"/>
        <v>0</v>
      </c>
      <c r="CG6863">
        <f ca="1">IFERROR(INDIRECT("IVA!X"&amp;MATCH(MID(COMPRAS!C6763,1,2)&amp;MID(COMPRAS!F6763,1,2)&amp;MID(COMPRAS!D6763,1,2),IVA!W:W,0)),"SIN COD.")</f>
        <v>0</v>
      </c>
      <c r="CH6863">
        <f ca="1">IFERROR(INDIRECT("IVA!Y"&amp;MATCH(MID(COMPRAS!C6763,1,2)&amp;MID(COMPRAS!F6763,1,2)&amp;MID(COMPRAS!D6763,1,2),IVA!W:W,0)),"SIN COD.")</f>
        <v>0</v>
      </c>
    </row>
    <row r="6864" spans="1:86" x14ac:dyDescent="0.25">
      <c r="A6864"/>
      <c r="B6864"/>
      <c r="D6864"/>
      <c r="AL6864">
        <f t="shared" si="749"/>
        <v>0</v>
      </c>
      <c r="AQ6864">
        <f t="shared" si="750"/>
        <v>0</v>
      </c>
      <c r="AR6864" t="str">
        <f>IFERROR(IF(OR(AP6864=338,AP6864=340,AP6864=341,AP6864=342,AP6864="342A",AP6864="342B"),PorcenRet(AP6864,AT6864,AU6864),INDEX(PORCENTAJEBUSCAR,MATCH(AP6864,CódigoRET,0),4)*1),"")</f>
        <v/>
      </c>
      <c r="AS6864">
        <f t="shared" si="751"/>
        <v>0</v>
      </c>
      <c r="BF6864" t="str">
        <f>IFERROR(IF(OR(BD6864=338,BD6864=340,BD6864=341,BD6864=342,BD6864="342A",BD6864="342B"),PorcenRet(BD6864,BH6864,BI6864),INDEX(PORCENTAJEBUSCAR,MATCH(BD6864,CódigoRET,0),4)*1),"")</f>
        <v/>
      </c>
      <c r="BG6864">
        <f t="shared" si="752"/>
        <v>0</v>
      </c>
      <c r="BO6864">
        <f t="shared" si="753"/>
        <v>0</v>
      </c>
      <c r="CC6864">
        <f t="shared" si="754"/>
        <v>0</v>
      </c>
      <c r="CD6864">
        <f t="shared" si="755"/>
        <v>0</v>
      </c>
      <c r="CG6864">
        <f ca="1">IFERROR(INDIRECT("IVA!X"&amp;MATCH(MID(COMPRAS!C6764,1,2)&amp;MID(COMPRAS!F6764,1,2)&amp;MID(COMPRAS!D6764,1,2),IVA!W:W,0)),"SIN COD.")</f>
        <v>0</v>
      </c>
      <c r="CH6864">
        <f ca="1">IFERROR(INDIRECT("IVA!Y"&amp;MATCH(MID(COMPRAS!C6764,1,2)&amp;MID(COMPRAS!F6764,1,2)&amp;MID(COMPRAS!D6764,1,2),IVA!W:W,0)),"SIN COD.")</f>
        <v>0</v>
      </c>
    </row>
    <row r="6865" spans="1:86" x14ac:dyDescent="0.25">
      <c r="A6865"/>
      <c r="B6865"/>
      <c r="D6865"/>
      <c r="AL6865">
        <f t="shared" si="749"/>
        <v>0</v>
      </c>
      <c r="AQ6865">
        <f t="shared" si="750"/>
        <v>0</v>
      </c>
      <c r="AR6865" t="str">
        <f>IFERROR(IF(OR(AP6865=338,AP6865=340,AP6865=341,AP6865=342,AP6865="342A",AP6865="342B"),PorcenRet(AP6865,AT6865,AU6865),INDEX(PORCENTAJEBUSCAR,MATCH(AP6865,CódigoRET,0),4)*1),"")</f>
        <v/>
      </c>
      <c r="AS6865">
        <f t="shared" si="751"/>
        <v>0</v>
      </c>
      <c r="BF6865" t="str">
        <f>IFERROR(IF(OR(BD6865=338,BD6865=340,BD6865=341,BD6865=342,BD6865="342A",BD6865="342B"),PorcenRet(BD6865,BH6865,BI6865),INDEX(PORCENTAJEBUSCAR,MATCH(BD6865,CódigoRET,0),4)*1),"")</f>
        <v/>
      </c>
      <c r="BG6865">
        <f t="shared" si="752"/>
        <v>0</v>
      </c>
      <c r="BO6865">
        <f t="shared" si="753"/>
        <v>0</v>
      </c>
      <c r="CC6865">
        <f t="shared" si="754"/>
        <v>0</v>
      </c>
      <c r="CD6865">
        <f t="shared" si="755"/>
        <v>0</v>
      </c>
      <c r="CG6865">
        <f ca="1">IFERROR(INDIRECT("IVA!X"&amp;MATCH(MID(COMPRAS!C6765,1,2)&amp;MID(COMPRAS!F6765,1,2)&amp;MID(COMPRAS!D6765,1,2),IVA!W:W,0)),"SIN COD.")</f>
        <v>0</v>
      </c>
      <c r="CH6865">
        <f ca="1">IFERROR(INDIRECT("IVA!Y"&amp;MATCH(MID(COMPRAS!C6765,1,2)&amp;MID(COMPRAS!F6765,1,2)&amp;MID(COMPRAS!D6765,1,2),IVA!W:W,0)),"SIN COD.")</f>
        <v>0</v>
      </c>
    </row>
    <row r="6866" spans="1:86" x14ac:dyDescent="0.25">
      <c r="A6866"/>
      <c r="B6866"/>
      <c r="D6866"/>
      <c r="AL6866">
        <f t="shared" si="749"/>
        <v>0</v>
      </c>
      <c r="AQ6866">
        <f t="shared" si="750"/>
        <v>0</v>
      </c>
      <c r="AR6866" t="str">
        <f>IFERROR(IF(OR(AP6866=338,AP6866=340,AP6866=341,AP6866=342,AP6866="342A",AP6866="342B"),PorcenRet(AP6866,AT6866,AU6866),INDEX(PORCENTAJEBUSCAR,MATCH(AP6866,CódigoRET,0),4)*1),"")</f>
        <v/>
      </c>
      <c r="AS6866">
        <f t="shared" si="751"/>
        <v>0</v>
      </c>
      <c r="BF6866" t="str">
        <f>IFERROR(IF(OR(BD6866=338,BD6866=340,BD6866=341,BD6866=342,BD6866="342A",BD6866="342B"),PorcenRet(BD6866,BH6866,BI6866),INDEX(PORCENTAJEBUSCAR,MATCH(BD6866,CódigoRET,0),4)*1),"")</f>
        <v/>
      </c>
      <c r="BG6866">
        <f t="shared" si="752"/>
        <v>0</v>
      </c>
      <c r="BO6866">
        <f t="shared" si="753"/>
        <v>0</v>
      </c>
      <c r="CC6866">
        <f t="shared" si="754"/>
        <v>0</v>
      </c>
      <c r="CD6866">
        <f t="shared" si="755"/>
        <v>0</v>
      </c>
      <c r="CG6866">
        <f ca="1">IFERROR(INDIRECT("IVA!X"&amp;MATCH(MID(COMPRAS!C6766,1,2)&amp;MID(COMPRAS!F6766,1,2)&amp;MID(COMPRAS!D6766,1,2),IVA!W:W,0)),"SIN COD.")</f>
        <v>0</v>
      </c>
      <c r="CH6866">
        <f ca="1">IFERROR(INDIRECT("IVA!Y"&amp;MATCH(MID(COMPRAS!C6766,1,2)&amp;MID(COMPRAS!F6766,1,2)&amp;MID(COMPRAS!D6766,1,2),IVA!W:W,0)),"SIN COD.")</f>
        <v>0</v>
      </c>
    </row>
    <row r="6867" spans="1:86" x14ac:dyDescent="0.25">
      <c r="A6867"/>
      <c r="B6867"/>
      <c r="D6867"/>
      <c r="AL6867">
        <f t="shared" si="749"/>
        <v>0</v>
      </c>
      <c r="AQ6867">
        <f t="shared" si="750"/>
        <v>0</v>
      </c>
      <c r="AR6867" t="str">
        <f>IFERROR(IF(OR(AP6867=338,AP6867=340,AP6867=341,AP6867=342,AP6867="342A",AP6867="342B"),PorcenRet(AP6867,AT6867,AU6867),INDEX(PORCENTAJEBUSCAR,MATCH(AP6867,CódigoRET,0),4)*1),"")</f>
        <v/>
      </c>
      <c r="AS6867">
        <f t="shared" si="751"/>
        <v>0</v>
      </c>
      <c r="BF6867" t="str">
        <f>IFERROR(IF(OR(BD6867=338,BD6867=340,BD6867=341,BD6867=342,BD6867="342A",BD6867="342B"),PorcenRet(BD6867,BH6867,BI6867),INDEX(PORCENTAJEBUSCAR,MATCH(BD6867,CódigoRET,0),4)*1),"")</f>
        <v/>
      </c>
      <c r="BG6867">
        <f t="shared" si="752"/>
        <v>0</v>
      </c>
      <c r="BO6867">
        <f t="shared" si="753"/>
        <v>0</v>
      </c>
      <c r="CC6867">
        <f t="shared" si="754"/>
        <v>0</v>
      </c>
      <c r="CD6867">
        <f t="shared" si="755"/>
        <v>0</v>
      </c>
      <c r="CG6867">
        <f ca="1">IFERROR(INDIRECT("IVA!X"&amp;MATCH(MID(COMPRAS!C6767,1,2)&amp;MID(COMPRAS!F6767,1,2)&amp;MID(COMPRAS!D6767,1,2),IVA!W:W,0)),"SIN COD.")</f>
        <v>0</v>
      </c>
      <c r="CH6867">
        <f ca="1">IFERROR(INDIRECT("IVA!Y"&amp;MATCH(MID(COMPRAS!C6767,1,2)&amp;MID(COMPRAS!F6767,1,2)&amp;MID(COMPRAS!D6767,1,2),IVA!W:W,0)),"SIN COD.")</f>
        <v>0</v>
      </c>
    </row>
    <row r="6868" spans="1:86" x14ac:dyDescent="0.25">
      <c r="A6868"/>
      <c r="B6868"/>
      <c r="D6868"/>
      <c r="AL6868">
        <f t="shared" si="749"/>
        <v>0</v>
      </c>
      <c r="AQ6868">
        <f t="shared" si="750"/>
        <v>0</v>
      </c>
      <c r="AR6868" t="str">
        <f>IFERROR(IF(OR(AP6868=338,AP6868=340,AP6868=341,AP6868=342,AP6868="342A",AP6868="342B"),PorcenRet(AP6868,AT6868,AU6868),INDEX(PORCENTAJEBUSCAR,MATCH(AP6868,CódigoRET,0),4)*1),"")</f>
        <v/>
      </c>
      <c r="AS6868">
        <f t="shared" si="751"/>
        <v>0</v>
      </c>
      <c r="BF6868" t="str">
        <f>IFERROR(IF(OR(BD6868=338,BD6868=340,BD6868=341,BD6868=342,BD6868="342A",BD6868="342B"),PorcenRet(BD6868,BH6868,BI6868),INDEX(PORCENTAJEBUSCAR,MATCH(BD6868,CódigoRET,0),4)*1),"")</f>
        <v/>
      </c>
      <c r="BG6868">
        <f t="shared" si="752"/>
        <v>0</v>
      </c>
      <c r="BO6868">
        <f t="shared" si="753"/>
        <v>0</v>
      </c>
      <c r="CC6868">
        <f t="shared" si="754"/>
        <v>0</v>
      </c>
      <c r="CD6868">
        <f t="shared" si="755"/>
        <v>0</v>
      </c>
      <c r="CG6868">
        <f ca="1">IFERROR(INDIRECT("IVA!X"&amp;MATCH(MID(COMPRAS!C6768,1,2)&amp;MID(COMPRAS!F6768,1,2)&amp;MID(COMPRAS!D6768,1,2),IVA!W:W,0)),"SIN COD.")</f>
        <v>0</v>
      </c>
      <c r="CH6868">
        <f ca="1">IFERROR(INDIRECT("IVA!Y"&amp;MATCH(MID(COMPRAS!C6768,1,2)&amp;MID(COMPRAS!F6768,1,2)&amp;MID(COMPRAS!D6768,1,2),IVA!W:W,0)),"SIN COD.")</f>
        <v>0</v>
      </c>
    </row>
    <row r="6869" spans="1:86" x14ac:dyDescent="0.25">
      <c r="A6869"/>
      <c r="B6869"/>
      <c r="D6869"/>
      <c r="AL6869">
        <f t="shared" si="749"/>
        <v>0</v>
      </c>
      <c r="AQ6869">
        <f t="shared" si="750"/>
        <v>0</v>
      </c>
      <c r="AR6869" t="str">
        <f>IFERROR(IF(OR(AP6869=338,AP6869=340,AP6869=341,AP6869=342,AP6869="342A",AP6869="342B"),PorcenRet(AP6869,AT6869,AU6869),INDEX(PORCENTAJEBUSCAR,MATCH(AP6869,CódigoRET,0),4)*1),"")</f>
        <v/>
      </c>
      <c r="AS6869">
        <f t="shared" si="751"/>
        <v>0</v>
      </c>
      <c r="BF6869" t="str">
        <f>IFERROR(IF(OR(BD6869=338,BD6869=340,BD6869=341,BD6869=342,BD6869="342A",BD6869="342B"),PorcenRet(BD6869,BH6869,BI6869),INDEX(PORCENTAJEBUSCAR,MATCH(BD6869,CódigoRET,0),4)*1),"")</f>
        <v/>
      </c>
      <c r="BG6869">
        <f t="shared" si="752"/>
        <v>0</v>
      </c>
      <c r="BO6869">
        <f t="shared" si="753"/>
        <v>0</v>
      </c>
      <c r="CC6869">
        <f t="shared" si="754"/>
        <v>0</v>
      </c>
      <c r="CD6869">
        <f t="shared" si="755"/>
        <v>0</v>
      </c>
      <c r="CG6869">
        <f ca="1">IFERROR(INDIRECT("IVA!X"&amp;MATCH(MID(COMPRAS!C6769,1,2)&amp;MID(COMPRAS!F6769,1,2)&amp;MID(COMPRAS!D6769,1,2),IVA!W:W,0)),"SIN COD.")</f>
        <v>0</v>
      </c>
      <c r="CH6869">
        <f ca="1">IFERROR(INDIRECT("IVA!Y"&amp;MATCH(MID(COMPRAS!C6769,1,2)&amp;MID(COMPRAS!F6769,1,2)&amp;MID(COMPRAS!D6769,1,2),IVA!W:W,0)),"SIN COD.")</f>
        <v>0</v>
      </c>
    </row>
    <row r="6870" spans="1:86" x14ac:dyDescent="0.25">
      <c r="A6870"/>
      <c r="B6870"/>
      <c r="D6870"/>
      <c r="AL6870">
        <f t="shared" si="749"/>
        <v>0</v>
      </c>
      <c r="AQ6870">
        <f t="shared" si="750"/>
        <v>0</v>
      </c>
      <c r="AR6870" t="str">
        <f>IFERROR(IF(OR(AP6870=338,AP6870=340,AP6870=341,AP6870=342,AP6870="342A",AP6870="342B"),PorcenRet(AP6870,AT6870,AU6870),INDEX(PORCENTAJEBUSCAR,MATCH(AP6870,CódigoRET,0),4)*1),"")</f>
        <v/>
      </c>
      <c r="AS6870">
        <f t="shared" si="751"/>
        <v>0</v>
      </c>
      <c r="BF6870" t="str">
        <f>IFERROR(IF(OR(BD6870=338,BD6870=340,BD6870=341,BD6870=342,BD6870="342A",BD6870="342B"),PorcenRet(BD6870,BH6870,BI6870),INDEX(PORCENTAJEBUSCAR,MATCH(BD6870,CódigoRET,0),4)*1),"")</f>
        <v/>
      </c>
      <c r="BG6870">
        <f t="shared" si="752"/>
        <v>0</v>
      </c>
      <c r="BO6870">
        <f t="shared" si="753"/>
        <v>0</v>
      </c>
      <c r="CC6870">
        <f t="shared" si="754"/>
        <v>0</v>
      </c>
      <c r="CD6870">
        <f t="shared" si="755"/>
        <v>0</v>
      </c>
      <c r="CG6870">
        <f ca="1">IFERROR(INDIRECT("IVA!X"&amp;MATCH(MID(COMPRAS!C6770,1,2)&amp;MID(COMPRAS!F6770,1,2)&amp;MID(COMPRAS!D6770,1,2),IVA!W:W,0)),"SIN COD.")</f>
        <v>0</v>
      </c>
      <c r="CH6870">
        <f ca="1">IFERROR(INDIRECT("IVA!Y"&amp;MATCH(MID(COMPRAS!C6770,1,2)&amp;MID(COMPRAS!F6770,1,2)&amp;MID(COMPRAS!D6770,1,2),IVA!W:W,0)),"SIN COD.")</f>
        <v>0</v>
      </c>
    </row>
    <row r="6871" spans="1:86" x14ac:dyDescent="0.25">
      <c r="A6871"/>
      <c r="B6871"/>
      <c r="D6871"/>
      <c r="AL6871">
        <f t="shared" si="749"/>
        <v>0</v>
      </c>
      <c r="AQ6871">
        <f t="shared" si="750"/>
        <v>0</v>
      </c>
      <c r="AR6871" t="str">
        <f>IFERROR(IF(OR(AP6871=338,AP6871=340,AP6871=341,AP6871=342,AP6871="342A",AP6871="342B"),PorcenRet(AP6871,AT6871,AU6871),INDEX(PORCENTAJEBUSCAR,MATCH(AP6871,CódigoRET,0),4)*1),"")</f>
        <v/>
      </c>
      <c r="AS6871">
        <f t="shared" si="751"/>
        <v>0</v>
      </c>
      <c r="BF6871" t="str">
        <f>IFERROR(IF(OR(BD6871=338,BD6871=340,BD6871=341,BD6871=342,BD6871="342A",BD6871="342B"),PorcenRet(BD6871,BH6871,BI6871),INDEX(PORCENTAJEBUSCAR,MATCH(BD6871,CódigoRET,0),4)*1),"")</f>
        <v/>
      </c>
      <c r="BG6871">
        <f t="shared" si="752"/>
        <v>0</v>
      </c>
      <c r="BO6871">
        <f t="shared" si="753"/>
        <v>0</v>
      </c>
      <c r="CC6871">
        <f t="shared" si="754"/>
        <v>0</v>
      </c>
      <c r="CD6871">
        <f t="shared" si="755"/>
        <v>0</v>
      </c>
      <c r="CG6871">
        <f ca="1">IFERROR(INDIRECT("IVA!X"&amp;MATCH(MID(COMPRAS!C6771,1,2)&amp;MID(COMPRAS!F6771,1,2)&amp;MID(COMPRAS!D6771,1,2),IVA!W:W,0)),"SIN COD.")</f>
        <v>0</v>
      </c>
      <c r="CH6871">
        <f ca="1">IFERROR(INDIRECT("IVA!Y"&amp;MATCH(MID(COMPRAS!C6771,1,2)&amp;MID(COMPRAS!F6771,1,2)&amp;MID(COMPRAS!D6771,1,2),IVA!W:W,0)),"SIN COD.")</f>
        <v>0</v>
      </c>
    </row>
    <row r="6872" spans="1:86" x14ac:dyDescent="0.25">
      <c r="A6872"/>
      <c r="B6872"/>
      <c r="D6872"/>
      <c r="AL6872">
        <f t="shared" si="749"/>
        <v>0</v>
      </c>
      <c r="AQ6872">
        <f t="shared" si="750"/>
        <v>0</v>
      </c>
      <c r="AR6872" t="str">
        <f>IFERROR(IF(OR(AP6872=338,AP6872=340,AP6872=341,AP6872=342,AP6872="342A",AP6872="342B"),PorcenRet(AP6872,AT6872,AU6872),INDEX(PORCENTAJEBUSCAR,MATCH(AP6872,CódigoRET,0),4)*1),"")</f>
        <v/>
      </c>
      <c r="AS6872">
        <f t="shared" si="751"/>
        <v>0</v>
      </c>
      <c r="BF6872" t="str">
        <f>IFERROR(IF(OR(BD6872=338,BD6872=340,BD6872=341,BD6872=342,BD6872="342A",BD6872="342B"),PorcenRet(BD6872,BH6872,BI6872),INDEX(PORCENTAJEBUSCAR,MATCH(BD6872,CódigoRET,0),4)*1),"")</f>
        <v/>
      </c>
      <c r="BG6872">
        <f t="shared" si="752"/>
        <v>0</v>
      </c>
      <c r="BO6872">
        <f t="shared" si="753"/>
        <v>0</v>
      </c>
      <c r="CC6872">
        <f t="shared" si="754"/>
        <v>0</v>
      </c>
      <c r="CD6872">
        <f t="shared" si="755"/>
        <v>0</v>
      </c>
      <c r="CG6872">
        <f ca="1">IFERROR(INDIRECT("IVA!X"&amp;MATCH(MID(COMPRAS!C6772,1,2)&amp;MID(COMPRAS!F6772,1,2)&amp;MID(COMPRAS!D6772,1,2),IVA!W:W,0)),"SIN COD.")</f>
        <v>0</v>
      </c>
      <c r="CH6872">
        <f ca="1">IFERROR(INDIRECT("IVA!Y"&amp;MATCH(MID(COMPRAS!C6772,1,2)&amp;MID(COMPRAS!F6772,1,2)&amp;MID(COMPRAS!D6772,1,2),IVA!W:W,0)),"SIN COD.")</f>
        <v>0</v>
      </c>
    </row>
    <row r="6873" spans="1:86" x14ac:dyDescent="0.25">
      <c r="A6873"/>
      <c r="B6873"/>
      <c r="D6873"/>
      <c r="AL6873">
        <f t="shared" si="749"/>
        <v>0</v>
      </c>
      <c r="AQ6873">
        <f t="shared" si="750"/>
        <v>0</v>
      </c>
      <c r="AR6873" t="str">
        <f>IFERROR(IF(OR(AP6873=338,AP6873=340,AP6873=341,AP6873=342,AP6873="342A",AP6873="342B"),PorcenRet(AP6873,AT6873,AU6873),INDEX(PORCENTAJEBUSCAR,MATCH(AP6873,CódigoRET,0),4)*1),"")</f>
        <v/>
      </c>
      <c r="AS6873">
        <f t="shared" si="751"/>
        <v>0</v>
      </c>
      <c r="BF6873" t="str">
        <f>IFERROR(IF(OR(BD6873=338,BD6873=340,BD6873=341,BD6873=342,BD6873="342A",BD6873="342B"),PorcenRet(BD6873,BH6873,BI6873),INDEX(PORCENTAJEBUSCAR,MATCH(BD6873,CódigoRET,0),4)*1),"")</f>
        <v/>
      </c>
      <c r="BG6873">
        <f t="shared" si="752"/>
        <v>0</v>
      </c>
      <c r="BO6873">
        <f t="shared" si="753"/>
        <v>0</v>
      </c>
      <c r="CC6873">
        <f t="shared" si="754"/>
        <v>0</v>
      </c>
      <c r="CD6873">
        <f t="shared" si="755"/>
        <v>0</v>
      </c>
      <c r="CG6873">
        <f ca="1">IFERROR(INDIRECT("IVA!X"&amp;MATCH(MID(COMPRAS!C6773,1,2)&amp;MID(COMPRAS!F6773,1,2)&amp;MID(COMPRAS!D6773,1,2),IVA!W:W,0)),"SIN COD.")</f>
        <v>0</v>
      </c>
      <c r="CH6873">
        <f ca="1">IFERROR(INDIRECT("IVA!Y"&amp;MATCH(MID(COMPRAS!C6773,1,2)&amp;MID(COMPRAS!F6773,1,2)&amp;MID(COMPRAS!D6773,1,2),IVA!W:W,0)),"SIN COD.")</f>
        <v>0</v>
      </c>
    </row>
    <row r="6874" spans="1:86" x14ac:dyDescent="0.25">
      <c r="A6874"/>
      <c r="B6874"/>
      <c r="D6874"/>
      <c r="AL6874">
        <f t="shared" si="749"/>
        <v>0</v>
      </c>
      <c r="AQ6874">
        <f t="shared" si="750"/>
        <v>0</v>
      </c>
      <c r="AR6874" t="str">
        <f>IFERROR(IF(OR(AP6874=338,AP6874=340,AP6874=341,AP6874=342,AP6874="342A",AP6874="342B"),PorcenRet(AP6874,AT6874,AU6874),INDEX(PORCENTAJEBUSCAR,MATCH(AP6874,CódigoRET,0),4)*1),"")</f>
        <v/>
      </c>
      <c r="AS6874">
        <f t="shared" si="751"/>
        <v>0</v>
      </c>
      <c r="BF6874" t="str">
        <f>IFERROR(IF(OR(BD6874=338,BD6874=340,BD6874=341,BD6874=342,BD6874="342A",BD6874="342B"),PorcenRet(BD6874,BH6874,BI6874),INDEX(PORCENTAJEBUSCAR,MATCH(BD6874,CódigoRET,0),4)*1),"")</f>
        <v/>
      </c>
      <c r="BG6874">
        <f t="shared" si="752"/>
        <v>0</v>
      </c>
      <c r="BO6874">
        <f t="shared" si="753"/>
        <v>0</v>
      </c>
      <c r="CC6874">
        <f t="shared" si="754"/>
        <v>0</v>
      </c>
      <c r="CD6874">
        <f t="shared" si="755"/>
        <v>0</v>
      </c>
      <c r="CG6874">
        <f ca="1">IFERROR(INDIRECT("IVA!X"&amp;MATCH(MID(COMPRAS!C6774,1,2)&amp;MID(COMPRAS!F6774,1,2)&amp;MID(COMPRAS!D6774,1,2),IVA!W:W,0)),"SIN COD.")</f>
        <v>0</v>
      </c>
      <c r="CH6874">
        <f ca="1">IFERROR(INDIRECT("IVA!Y"&amp;MATCH(MID(COMPRAS!C6774,1,2)&amp;MID(COMPRAS!F6774,1,2)&amp;MID(COMPRAS!D6774,1,2),IVA!W:W,0)),"SIN COD.")</f>
        <v>0</v>
      </c>
    </row>
    <row r="6875" spans="1:86" x14ac:dyDescent="0.25">
      <c r="A6875"/>
      <c r="B6875"/>
      <c r="D6875"/>
      <c r="AL6875">
        <f t="shared" si="749"/>
        <v>0</v>
      </c>
      <c r="AQ6875">
        <f t="shared" si="750"/>
        <v>0</v>
      </c>
      <c r="AR6875" t="str">
        <f>IFERROR(IF(OR(AP6875=338,AP6875=340,AP6875=341,AP6875=342,AP6875="342A",AP6875="342B"),PorcenRet(AP6875,AT6875,AU6875),INDEX(PORCENTAJEBUSCAR,MATCH(AP6875,CódigoRET,0),4)*1),"")</f>
        <v/>
      </c>
      <c r="AS6875">
        <f t="shared" si="751"/>
        <v>0</v>
      </c>
      <c r="BF6875" t="str">
        <f>IFERROR(IF(OR(BD6875=338,BD6875=340,BD6875=341,BD6875=342,BD6875="342A",BD6875="342B"),PorcenRet(BD6875,BH6875,BI6875),INDEX(PORCENTAJEBUSCAR,MATCH(BD6875,CódigoRET,0),4)*1),"")</f>
        <v/>
      </c>
      <c r="BG6875">
        <f t="shared" si="752"/>
        <v>0</v>
      </c>
      <c r="BO6875">
        <f t="shared" si="753"/>
        <v>0</v>
      </c>
      <c r="CC6875">
        <f t="shared" si="754"/>
        <v>0</v>
      </c>
      <c r="CD6875">
        <f t="shared" si="755"/>
        <v>0</v>
      </c>
      <c r="CG6875">
        <f ca="1">IFERROR(INDIRECT("IVA!X"&amp;MATCH(MID(COMPRAS!C6775,1,2)&amp;MID(COMPRAS!F6775,1,2)&amp;MID(COMPRAS!D6775,1,2),IVA!W:W,0)),"SIN COD.")</f>
        <v>0</v>
      </c>
      <c r="CH6875">
        <f ca="1">IFERROR(INDIRECT("IVA!Y"&amp;MATCH(MID(COMPRAS!C6775,1,2)&amp;MID(COMPRAS!F6775,1,2)&amp;MID(COMPRAS!D6775,1,2),IVA!W:W,0)),"SIN COD.")</f>
        <v>0</v>
      </c>
    </row>
    <row r="6876" spans="1:86" x14ac:dyDescent="0.25">
      <c r="A6876"/>
      <c r="B6876"/>
      <c r="D6876"/>
      <c r="AL6876">
        <f t="shared" si="749"/>
        <v>0</v>
      </c>
      <c r="AQ6876">
        <f t="shared" si="750"/>
        <v>0</v>
      </c>
      <c r="AR6876" t="str">
        <f>IFERROR(IF(OR(AP6876=338,AP6876=340,AP6876=341,AP6876=342,AP6876="342A",AP6876="342B"),PorcenRet(AP6876,AT6876,AU6876),INDEX(PORCENTAJEBUSCAR,MATCH(AP6876,CódigoRET,0),4)*1),"")</f>
        <v/>
      </c>
      <c r="AS6876">
        <f t="shared" si="751"/>
        <v>0</v>
      </c>
      <c r="BF6876" t="str">
        <f>IFERROR(IF(OR(BD6876=338,BD6876=340,BD6876=341,BD6876=342,BD6876="342A",BD6876="342B"),PorcenRet(BD6876,BH6876,BI6876),INDEX(PORCENTAJEBUSCAR,MATCH(BD6876,CódigoRET,0),4)*1),"")</f>
        <v/>
      </c>
      <c r="BG6876">
        <f t="shared" si="752"/>
        <v>0</v>
      </c>
      <c r="BO6876">
        <f t="shared" si="753"/>
        <v>0</v>
      </c>
      <c r="CC6876">
        <f t="shared" si="754"/>
        <v>0</v>
      </c>
      <c r="CD6876">
        <f t="shared" si="755"/>
        <v>0</v>
      </c>
      <c r="CG6876">
        <f ca="1">IFERROR(INDIRECT("IVA!X"&amp;MATCH(MID(COMPRAS!C6776,1,2)&amp;MID(COMPRAS!F6776,1,2)&amp;MID(COMPRAS!D6776,1,2),IVA!W:W,0)),"SIN COD.")</f>
        <v>0</v>
      </c>
      <c r="CH6876">
        <f ca="1">IFERROR(INDIRECT("IVA!Y"&amp;MATCH(MID(COMPRAS!C6776,1,2)&amp;MID(COMPRAS!F6776,1,2)&amp;MID(COMPRAS!D6776,1,2),IVA!W:W,0)),"SIN COD.")</f>
        <v>0</v>
      </c>
    </row>
    <row r="6877" spans="1:86" x14ac:dyDescent="0.25">
      <c r="A6877"/>
      <c r="B6877"/>
      <c r="D6877"/>
      <c r="AL6877">
        <f t="shared" si="749"/>
        <v>0</v>
      </c>
      <c r="AQ6877">
        <f t="shared" si="750"/>
        <v>0</v>
      </c>
      <c r="AR6877" t="str">
        <f>IFERROR(IF(OR(AP6877=338,AP6877=340,AP6877=341,AP6877=342,AP6877="342A",AP6877="342B"),PorcenRet(AP6877,AT6877,AU6877),INDEX(PORCENTAJEBUSCAR,MATCH(AP6877,CódigoRET,0),4)*1),"")</f>
        <v/>
      </c>
      <c r="AS6877">
        <f t="shared" si="751"/>
        <v>0</v>
      </c>
      <c r="BF6877" t="str">
        <f>IFERROR(IF(OR(BD6877=338,BD6877=340,BD6877=341,BD6877=342,BD6877="342A",BD6877="342B"),PorcenRet(BD6877,BH6877,BI6877),INDEX(PORCENTAJEBUSCAR,MATCH(BD6877,CódigoRET,0),4)*1),"")</f>
        <v/>
      </c>
      <c r="BG6877">
        <f t="shared" si="752"/>
        <v>0</v>
      </c>
      <c r="BO6877">
        <f t="shared" si="753"/>
        <v>0</v>
      </c>
      <c r="CC6877">
        <f t="shared" si="754"/>
        <v>0</v>
      </c>
      <c r="CD6877">
        <f t="shared" si="755"/>
        <v>0</v>
      </c>
      <c r="CG6877">
        <f ca="1">IFERROR(INDIRECT("IVA!X"&amp;MATCH(MID(COMPRAS!C6777,1,2)&amp;MID(COMPRAS!F6777,1,2)&amp;MID(COMPRAS!D6777,1,2),IVA!W:W,0)),"SIN COD.")</f>
        <v>0</v>
      </c>
      <c r="CH6877">
        <f ca="1">IFERROR(INDIRECT("IVA!Y"&amp;MATCH(MID(COMPRAS!C6777,1,2)&amp;MID(COMPRAS!F6777,1,2)&amp;MID(COMPRAS!D6777,1,2),IVA!W:W,0)),"SIN COD.")</f>
        <v>0</v>
      </c>
    </row>
    <row r="6878" spans="1:86" x14ac:dyDescent="0.25">
      <c r="A6878"/>
      <c r="B6878"/>
      <c r="D6878"/>
      <c r="AL6878">
        <f t="shared" si="749"/>
        <v>0</v>
      </c>
      <c r="AQ6878">
        <f t="shared" si="750"/>
        <v>0</v>
      </c>
      <c r="AR6878" t="str">
        <f>IFERROR(IF(OR(AP6878=338,AP6878=340,AP6878=341,AP6878=342,AP6878="342A",AP6878="342B"),PorcenRet(AP6878,AT6878,AU6878),INDEX(PORCENTAJEBUSCAR,MATCH(AP6878,CódigoRET,0),4)*1),"")</f>
        <v/>
      </c>
      <c r="AS6878">
        <f t="shared" si="751"/>
        <v>0</v>
      </c>
      <c r="BF6878" t="str">
        <f>IFERROR(IF(OR(BD6878=338,BD6878=340,BD6878=341,BD6878=342,BD6878="342A",BD6878="342B"),PorcenRet(BD6878,BH6878,BI6878),INDEX(PORCENTAJEBUSCAR,MATCH(BD6878,CódigoRET,0),4)*1),"")</f>
        <v/>
      </c>
      <c r="BG6878">
        <f t="shared" si="752"/>
        <v>0</v>
      </c>
      <c r="BO6878">
        <f t="shared" si="753"/>
        <v>0</v>
      </c>
      <c r="CC6878">
        <f t="shared" si="754"/>
        <v>0</v>
      </c>
      <c r="CD6878">
        <f t="shared" si="755"/>
        <v>0</v>
      </c>
      <c r="CG6878">
        <f ca="1">IFERROR(INDIRECT("IVA!X"&amp;MATCH(MID(COMPRAS!C6778,1,2)&amp;MID(COMPRAS!F6778,1,2)&amp;MID(COMPRAS!D6778,1,2),IVA!W:W,0)),"SIN COD.")</f>
        <v>0</v>
      </c>
      <c r="CH6878">
        <f ca="1">IFERROR(INDIRECT("IVA!Y"&amp;MATCH(MID(COMPRAS!C6778,1,2)&amp;MID(COMPRAS!F6778,1,2)&amp;MID(COMPRAS!D6778,1,2),IVA!W:W,0)),"SIN COD.")</f>
        <v>0</v>
      </c>
    </row>
    <row r="6879" spans="1:86" x14ac:dyDescent="0.25">
      <c r="A6879"/>
      <c r="B6879"/>
      <c r="D6879"/>
      <c r="AL6879">
        <f t="shared" si="749"/>
        <v>0</v>
      </c>
      <c r="AQ6879">
        <f t="shared" si="750"/>
        <v>0</v>
      </c>
      <c r="AR6879" t="str">
        <f>IFERROR(IF(OR(AP6879=338,AP6879=340,AP6879=341,AP6879=342,AP6879="342A",AP6879="342B"),PorcenRet(AP6879,AT6879,AU6879),INDEX(PORCENTAJEBUSCAR,MATCH(AP6879,CódigoRET,0),4)*1),"")</f>
        <v/>
      </c>
      <c r="AS6879">
        <f t="shared" si="751"/>
        <v>0</v>
      </c>
      <c r="BF6879" t="str">
        <f>IFERROR(IF(OR(BD6879=338,BD6879=340,BD6879=341,BD6879=342,BD6879="342A",BD6879="342B"),PorcenRet(BD6879,BH6879,BI6879),INDEX(PORCENTAJEBUSCAR,MATCH(BD6879,CódigoRET,0),4)*1),"")</f>
        <v/>
      </c>
      <c r="BG6879">
        <f t="shared" si="752"/>
        <v>0</v>
      </c>
      <c r="BO6879">
        <f t="shared" si="753"/>
        <v>0</v>
      </c>
      <c r="CC6879">
        <f t="shared" si="754"/>
        <v>0</v>
      </c>
      <c r="CD6879">
        <f t="shared" si="755"/>
        <v>0</v>
      </c>
      <c r="CG6879">
        <f ca="1">IFERROR(INDIRECT("IVA!X"&amp;MATCH(MID(COMPRAS!C6779,1,2)&amp;MID(COMPRAS!F6779,1,2)&amp;MID(COMPRAS!D6779,1,2),IVA!W:W,0)),"SIN COD.")</f>
        <v>0</v>
      </c>
      <c r="CH6879">
        <f ca="1">IFERROR(INDIRECT("IVA!Y"&amp;MATCH(MID(COMPRAS!C6779,1,2)&amp;MID(COMPRAS!F6779,1,2)&amp;MID(COMPRAS!D6779,1,2),IVA!W:W,0)),"SIN COD.")</f>
        <v>0</v>
      </c>
    </row>
    <row r="6880" spans="1:86" x14ac:dyDescent="0.25">
      <c r="A6880"/>
      <c r="B6880"/>
      <c r="D6880"/>
      <c r="AL6880">
        <f t="shared" si="749"/>
        <v>0</v>
      </c>
      <c r="AQ6880">
        <f t="shared" si="750"/>
        <v>0</v>
      </c>
      <c r="AR6880" t="str">
        <f>IFERROR(IF(OR(AP6880=338,AP6880=340,AP6880=341,AP6880=342,AP6880="342A",AP6880="342B"),PorcenRet(AP6880,AT6880,AU6880),INDEX(PORCENTAJEBUSCAR,MATCH(AP6880,CódigoRET,0),4)*1),"")</f>
        <v/>
      </c>
      <c r="AS6880">
        <f t="shared" si="751"/>
        <v>0</v>
      </c>
      <c r="BF6880" t="str">
        <f>IFERROR(IF(OR(BD6880=338,BD6880=340,BD6880=341,BD6880=342,BD6880="342A",BD6880="342B"),PorcenRet(BD6880,BH6880,BI6880),INDEX(PORCENTAJEBUSCAR,MATCH(BD6880,CódigoRET,0),4)*1),"")</f>
        <v/>
      </c>
      <c r="BG6880">
        <f t="shared" si="752"/>
        <v>0</v>
      </c>
      <c r="BO6880">
        <f t="shared" si="753"/>
        <v>0</v>
      </c>
      <c r="CC6880">
        <f t="shared" si="754"/>
        <v>0</v>
      </c>
      <c r="CD6880">
        <f t="shared" si="755"/>
        <v>0</v>
      </c>
      <c r="CG6880">
        <f ca="1">IFERROR(INDIRECT("IVA!X"&amp;MATCH(MID(COMPRAS!C6780,1,2)&amp;MID(COMPRAS!F6780,1,2)&amp;MID(COMPRAS!D6780,1,2),IVA!W:W,0)),"SIN COD.")</f>
        <v>0</v>
      </c>
      <c r="CH6880">
        <f ca="1">IFERROR(INDIRECT("IVA!Y"&amp;MATCH(MID(COMPRAS!C6780,1,2)&amp;MID(COMPRAS!F6780,1,2)&amp;MID(COMPRAS!D6780,1,2),IVA!W:W,0)),"SIN COD.")</f>
        <v>0</v>
      </c>
    </row>
    <row r="6881" spans="1:86" x14ac:dyDescent="0.25">
      <c r="A6881"/>
      <c r="B6881"/>
      <c r="D6881"/>
      <c r="AL6881">
        <f t="shared" si="749"/>
        <v>0</v>
      </c>
      <c r="AQ6881">
        <f t="shared" si="750"/>
        <v>0</v>
      </c>
      <c r="AR6881" t="str">
        <f>IFERROR(IF(OR(AP6881=338,AP6881=340,AP6881=341,AP6881=342,AP6881="342A",AP6881="342B"),PorcenRet(AP6881,AT6881,AU6881),INDEX(PORCENTAJEBUSCAR,MATCH(AP6881,CódigoRET,0),4)*1),"")</f>
        <v/>
      </c>
      <c r="AS6881">
        <f t="shared" si="751"/>
        <v>0</v>
      </c>
      <c r="BF6881" t="str">
        <f>IFERROR(IF(OR(BD6881=338,BD6881=340,BD6881=341,BD6881=342,BD6881="342A",BD6881="342B"),PorcenRet(BD6881,BH6881,BI6881),INDEX(PORCENTAJEBUSCAR,MATCH(BD6881,CódigoRET,0),4)*1),"")</f>
        <v/>
      </c>
      <c r="BG6881">
        <f t="shared" si="752"/>
        <v>0</v>
      </c>
      <c r="BO6881">
        <f t="shared" si="753"/>
        <v>0</v>
      </c>
      <c r="CC6881">
        <f t="shared" si="754"/>
        <v>0</v>
      </c>
      <c r="CD6881">
        <f t="shared" si="755"/>
        <v>0</v>
      </c>
      <c r="CG6881">
        <f ca="1">IFERROR(INDIRECT("IVA!X"&amp;MATCH(MID(COMPRAS!C6781,1,2)&amp;MID(COMPRAS!F6781,1,2)&amp;MID(COMPRAS!D6781,1,2),IVA!W:W,0)),"SIN COD.")</f>
        <v>0</v>
      </c>
      <c r="CH6881">
        <f ca="1">IFERROR(INDIRECT("IVA!Y"&amp;MATCH(MID(COMPRAS!C6781,1,2)&amp;MID(COMPRAS!F6781,1,2)&amp;MID(COMPRAS!D6781,1,2),IVA!W:W,0)),"SIN COD.")</f>
        <v>0</v>
      </c>
    </row>
    <row r="6882" spans="1:86" x14ac:dyDescent="0.25">
      <c r="A6882"/>
      <c r="B6882"/>
      <c r="D6882"/>
      <c r="AL6882">
        <f t="shared" si="749"/>
        <v>0</v>
      </c>
      <c r="AQ6882">
        <f t="shared" si="750"/>
        <v>0</v>
      </c>
      <c r="AR6882" t="str">
        <f>IFERROR(IF(OR(AP6882=338,AP6882=340,AP6882=341,AP6882=342,AP6882="342A",AP6882="342B"),PorcenRet(AP6882,AT6882,AU6882),INDEX(PORCENTAJEBUSCAR,MATCH(AP6882,CódigoRET,0),4)*1),"")</f>
        <v/>
      </c>
      <c r="AS6882">
        <f t="shared" si="751"/>
        <v>0</v>
      </c>
      <c r="BF6882" t="str">
        <f>IFERROR(IF(OR(BD6882=338,BD6882=340,BD6882=341,BD6882=342,BD6882="342A",BD6882="342B"),PorcenRet(BD6882,BH6882,BI6882),INDEX(PORCENTAJEBUSCAR,MATCH(BD6882,CódigoRET,0),4)*1),"")</f>
        <v/>
      </c>
      <c r="BG6882">
        <f t="shared" si="752"/>
        <v>0</v>
      </c>
      <c r="BO6882">
        <f t="shared" si="753"/>
        <v>0</v>
      </c>
      <c r="CC6882">
        <f t="shared" si="754"/>
        <v>0</v>
      </c>
      <c r="CD6882">
        <f t="shared" si="755"/>
        <v>0</v>
      </c>
      <c r="CG6882">
        <f ca="1">IFERROR(INDIRECT("IVA!X"&amp;MATCH(MID(COMPRAS!C6782,1,2)&amp;MID(COMPRAS!F6782,1,2)&amp;MID(COMPRAS!D6782,1,2),IVA!W:W,0)),"SIN COD.")</f>
        <v>0</v>
      </c>
      <c r="CH6882">
        <f ca="1">IFERROR(INDIRECT("IVA!Y"&amp;MATCH(MID(COMPRAS!C6782,1,2)&amp;MID(COMPRAS!F6782,1,2)&amp;MID(COMPRAS!D6782,1,2),IVA!W:W,0)),"SIN COD.")</f>
        <v>0</v>
      </c>
    </row>
    <row r="6883" spans="1:86" x14ac:dyDescent="0.25">
      <c r="A6883"/>
      <c r="B6883"/>
      <c r="D6883"/>
      <c r="AL6883">
        <f t="shared" si="749"/>
        <v>0</v>
      </c>
      <c r="AQ6883">
        <f t="shared" si="750"/>
        <v>0</v>
      </c>
      <c r="AR6883" t="str">
        <f>IFERROR(IF(OR(AP6883=338,AP6883=340,AP6883=341,AP6883=342,AP6883="342A",AP6883="342B"),PorcenRet(AP6883,AT6883,AU6883),INDEX(PORCENTAJEBUSCAR,MATCH(AP6883,CódigoRET,0),4)*1),"")</f>
        <v/>
      </c>
      <c r="AS6883">
        <f t="shared" si="751"/>
        <v>0</v>
      </c>
      <c r="BF6883" t="str">
        <f>IFERROR(IF(OR(BD6883=338,BD6883=340,BD6883=341,BD6883=342,BD6883="342A",BD6883="342B"),PorcenRet(BD6883,BH6883,BI6883),INDEX(PORCENTAJEBUSCAR,MATCH(BD6883,CódigoRET,0),4)*1),"")</f>
        <v/>
      </c>
      <c r="BG6883">
        <f t="shared" si="752"/>
        <v>0</v>
      </c>
      <c r="BO6883">
        <f t="shared" si="753"/>
        <v>0</v>
      </c>
      <c r="CC6883">
        <f t="shared" si="754"/>
        <v>0</v>
      </c>
      <c r="CD6883">
        <f t="shared" si="755"/>
        <v>0</v>
      </c>
      <c r="CG6883">
        <f ca="1">IFERROR(INDIRECT("IVA!X"&amp;MATCH(MID(COMPRAS!C6783,1,2)&amp;MID(COMPRAS!F6783,1,2)&amp;MID(COMPRAS!D6783,1,2),IVA!W:W,0)),"SIN COD.")</f>
        <v>0</v>
      </c>
      <c r="CH6883">
        <f ca="1">IFERROR(INDIRECT("IVA!Y"&amp;MATCH(MID(COMPRAS!C6783,1,2)&amp;MID(COMPRAS!F6783,1,2)&amp;MID(COMPRAS!D6783,1,2),IVA!W:W,0)),"SIN COD.")</f>
        <v>0</v>
      </c>
    </row>
    <row r="6884" spans="1:86" x14ac:dyDescent="0.25">
      <c r="A6884"/>
      <c r="B6884"/>
      <c r="D6884"/>
      <c r="AL6884">
        <f t="shared" si="749"/>
        <v>0</v>
      </c>
      <c r="AQ6884">
        <f t="shared" si="750"/>
        <v>0</v>
      </c>
      <c r="AR6884" t="str">
        <f>IFERROR(IF(OR(AP6884=338,AP6884=340,AP6884=341,AP6884=342,AP6884="342A",AP6884="342B"),PorcenRet(AP6884,AT6884,AU6884),INDEX(PORCENTAJEBUSCAR,MATCH(AP6884,CódigoRET,0),4)*1),"")</f>
        <v/>
      </c>
      <c r="AS6884">
        <f t="shared" si="751"/>
        <v>0</v>
      </c>
      <c r="BF6884" t="str">
        <f>IFERROR(IF(OR(BD6884=338,BD6884=340,BD6884=341,BD6884=342,BD6884="342A",BD6884="342B"),PorcenRet(BD6884,BH6884,BI6884),INDEX(PORCENTAJEBUSCAR,MATCH(BD6884,CódigoRET,0),4)*1),"")</f>
        <v/>
      </c>
      <c r="BG6884">
        <f t="shared" si="752"/>
        <v>0</v>
      </c>
      <c r="BO6884">
        <f t="shared" si="753"/>
        <v>0</v>
      </c>
      <c r="CC6884">
        <f t="shared" si="754"/>
        <v>0</v>
      </c>
      <c r="CD6884">
        <f t="shared" si="755"/>
        <v>0</v>
      </c>
      <c r="CG6884">
        <f ca="1">IFERROR(INDIRECT("IVA!X"&amp;MATCH(MID(COMPRAS!C6784,1,2)&amp;MID(COMPRAS!F6784,1,2)&amp;MID(COMPRAS!D6784,1,2),IVA!W:W,0)),"SIN COD.")</f>
        <v>0</v>
      </c>
      <c r="CH6884">
        <f ca="1">IFERROR(INDIRECT("IVA!Y"&amp;MATCH(MID(COMPRAS!C6784,1,2)&amp;MID(COMPRAS!F6784,1,2)&amp;MID(COMPRAS!D6784,1,2),IVA!W:W,0)),"SIN COD.")</f>
        <v>0</v>
      </c>
    </row>
    <row r="6885" spans="1:86" x14ac:dyDescent="0.25">
      <c r="A6885"/>
      <c r="B6885"/>
      <c r="D6885"/>
      <c r="AL6885">
        <f t="shared" si="749"/>
        <v>0</v>
      </c>
      <c r="AQ6885">
        <f t="shared" si="750"/>
        <v>0</v>
      </c>
      <c r="AR6885" t="str">
        <f>IFERROR(IF(OR(AP6885=338,AP6885=340,AP6885=341,AP6885=342,AP6885="342A",AP6885="342B"),PorcenRet(AP6885,AT6885,AU6885),INDEX(PORCENTAJEBUSCAR,MATCH(AP6885,CódigoRET,0),4)*1),"")</f>
        <v/>
      </c>
      <c r="AS6885">
        <f t="shared" si="751"/>
        <v>0</v>
      </c>
      <c r="BF6885" t="str">
        <f>IFERROR(IF(OR(BD6885=338,BD6885=340,BD6885=341,BD6885=342,BD6885="342A",BD6885="342B"),PorcenRet(BD6885,BH6885,BI6885),INDEX(PORCENTAJEBUSCAR,MATCH(BD6885,CódigoRET,0),4)*1),"")</f>
        <v/>
      </c>
      <c r="BG6885">
        <f t="shared" si="752"/>
        <v>0</v>
      </c>
      <c r="BO6885">
        <f t="shared" si="753"/>
        <v>0</v>
      </c>
      <c r="CC6885">
        <f t="shared" si="754"/>
        <v>0</v>
      </c>
      <c r="CD6885">
        <f t="shared" si="755"/>
        <v>0</v>
      </c>
      <c r="CG6885">
        <f ca="1">IFERROR(INDIRECT("IVA!X"&amp;MATCH(MID(COMPRAS!C6785,1,2)&amp;MID(COMPRAS!F6785,1,2)&amp;MID(COMPRAS!D6785,1,2),IVA!W:W,0)),"SIN COD.")</f>
        <v>0</v>
      </c>
      <c r="CH6885">
        <f ca="1">IFERROR(INDIRECT("IVA!Y"&amp;MATCH(MID(COMPRAS!C6785,1,2)&amp;MID(COMPRAS!F6785,1,2)&amp;MID(COMPRAS!D6785,1,2),IVA!W:W,0)),"SIN COD.")</f>
        <v>0</v>
      </c>
    </row>
    <row r="6886" spans="1:86" x14ac:dyDescent="0.25">
      <c r="A6886"/>
      <c r="B6886"/>
      <c r="D6886"/>
      <c r="AL6886">
        <f t="shared" si="749"/>
        <v>0</v>
      </c>
      <c r="AQ6886">
        <f t="shared" si="750"/>
        <v>0</v>
      </c>
      <c r="AR6886" t="str">
        <f>IFERROR(IF(OR(AP6886=338,AP6886=340,AP6886=341,AP6886=342,AP6886="342A",AP6886="342B"),PorcenRet(AP6886,AT6886,AU6886),INDEX(PORCENTAJEBUSCAR,MATCH(AP6886,CódigoRET,0),4)*1),"")</f>
        <v/>
      </c>
      <c r="AS6886">
        <f t="shared" si="751"/>
        <v>0</v>
      </c>
      <c r="BF6886" t="str">
        <f>IFERROR(IF(OR(BD6886=338,BD6886=340,BD6886=341,BD6886=342,BD6886="342A",BD6886="342B"),PorcenRet(BD6886,BH6886,BI6886),INDEX(PORCENTAJEBUSCAR,MATCH(BD6886,CódigoRET,0),4)*1),"")</f>
        <v/>
      </c>
      <c r="BG6886">
        <f t="shared" si="752"/>
        <v>0</v>
      </c>
      <c r="BO6886">
        <f t="shared" si="753"/>
        <v>0</v>
      </c>
      <c r="CC6886">
        <f t="shared" si="754"/>
        <v>0</v>
      </c>
      <c r="CD6886">
        <f t="shared" si="755"/>
        <v>0</v>
      </c>
      <c r="CG6886">
        <f ca="1">IFERROR(INDIRECT("IVA!X"&amp;MATCH(MID(COMPRAS!C6786,1,2)&amp;MID(COMPRAS!F6786,1,2)&amp;MID(COMPRAS!D6786,1,2),IVA!W:W,0)),"SIN COD.")</f>
        <v>0</v>
      </c>
      <c r="CH6886">
        <f ca="1">IFERROR(INDIRECT("IVA!Y"&amp;MATCH(MID(COMPRAS!C6786,1,2)&amp;MID(COMPRAS!F6786,1,2)&amp;MID(COMPRAS!D6786,1,2),IVA!W:W,0)),"SIN COD.")</f>
        <v>0</v>
      </c>
    </row>
    <row r="6887" spans="1:86" x14ac:dyDescent="0.25">
      <c r="A6887"/>
      <c r="B6887"/>
      <c r="D6887"/>
      <c r="AL6887">
        <f t="shared" si="749"/>
        <v>0</v>
      </c>
      <c r="AQ6887">
        <f t="shared" si="750"/>
        <v>0</v>
      </c>
      <c r="AR6887" t="str">
        <f>IFERROR(IF(OR(AP6887=338,AP6887=340,AP6887=341,AP6887=342,AP6887="342A",AP6887="342B"),PorcenRet(AP6887,AT6887,AU6887),INDEX(PORCENTAJEBUSCAR,MATCH(AP6887,CódigoRET,0),4)*1),"")</f>
        <v/>
      </c>
      <c r="AS6887">
        <f t="shared" si="751"/>
        <v>0</v>
      </c>
      <c r="BF6887" t="str">
        <f>IFERROR(IF(OR(BD6887=338,BD6887=340,BD6887=341,BD6887=342,BD6887="342A",BD6887="342B"),PorcenRet(BD6887,BH6887,BI6887),INDEX(PORCENTAJEBUSCAR,MATCH(BD6887,CódigoRET,0),4)*1),"")</f>
        <v/>
      </c>
      <c r="BG6887">
        <f t="shared" si="752"/>
        <v>0</v>
      </c>
      <c r="BO6887">
        <f t="shared" si="753"/>
        <v>0</v>
      </c>
      <c r="CC6887">
        <f t="shared" si="754"/>
        <v>0</v>
      </c>
      <c r="CD6887">
        <f t="shared" si="755"/>
        <v>0</v>
      </c>
      <c r="CG6887">
        <f ca="1">IFERROR(INDIRECT("IVA!X"&amp;MATCH(MID(COMPRAS!C6787,1,2)&amp;MID(COMPRAS!F6787,1,2)&amp;MID(COMPRAS!D6787,1,2),IVA!W:W,0)),"SIN COD.")</f>
        <v>0</v>
      </c>
      <c r="CH6887">
        <f ca="1">IFERROR(INDIRECT("IVA!Y"&amp;MATCH(MID(COMPRAS!C6787,1,2)&amp;MID(COMPRAS!F6787,1,2)&amp;MID(COMPRAS!D6787,1,2),IVA!W:W,0)),"SIN COD.")</f>
        <v>0</v>
      </c>
    </row>
    <row r="6888" spans="1:86" x14ac:dyDescent="0.25">
      <c r="A6888"/>
      <c r="B6888"/>
      <c r="D6888"/>
      <c r="AL6888">
        <f t="shared" si="749"/>
        <v>0</v>
      </c>
      <c r="AQ6888">
        <f t="shared" si="750"/>
        <v>0</v>
      </c>
      <c r="AR6888" t="str">
        <f>IFERROR(IF(OR(AP6888=338,AP6888=340,AP6888=341,AP6888=342,AP6888="342A",AP6888="342B"),PorcenRet(AP6888,AT6888,AU6888),INDEX(PORCENTAJEBUSCAR,MATCH(AP6888,CódigoRET,0),4)*1),"")</f>
        <v/>
      </c>
      <c r="AS6888">
        <f t="shared" si="751"/>
        <v>0</v>
      </c>
      <c r="BF6888" t="str">
        <f>IFERROR(IF(OR(BD6888=338,BD6888=340,BD6888=341,BD6888=342,BD6888="342A",BD6888="342B"),PorcenRet(BD6888,BH6888,BI6888),INDEX(PORCENTAJEBUSCAR,MATCH(BD6888,CódigoRET,0),4)*1),"")</f>
        <v/>
      </c>
      <c r="BG6888">
        <f t="shared" si="752"/>
        <v>0</v>
      </c>
      <c r="BO6888">
        <f t="shared" si="753"/>
        <v>0</v>
      </c>
      <c r="CC6888">
        <f t="shared" si="754"/>
        <v>0</v>
      </c>
      <c r="CD6888">
        <f t="shared" si="755"/>
        <v>0</v>
      </c>
      <c r="CG6888">
        <f ca="1">IFERROR(INDIRECT("IVA!X"&amp;MATCH(MID(COMPRAS!C6788,1,2)&amp;MID(COMPRAS!F6788,1,2)&amp;MID(COMPRAS!D6788,1,2),IVA!W:W,0)),"SIN COD.")</f>
        <v>0</v>
      </c>
      <c r="CH6888">
        <f ca="1">IFERROR(INDIRECT("IVA!Y"&amp;MATCH(MID(COMPRAS!C6788,1,2)&amp;MID(COMPRAS!F6788,1,2)&amp;MID(COMPRAS!D6788,1,2),IVA!W:W,0)),"SIN COD.")</f>
        <v>0</v>
      </c>
    </row>
    <row r="6889" spans="1:86" x14ac:dyDescent="0.25">
      <c r="A6889"/>
      <c r="B6889"/>
      <c r="D6889"/>
      <c r="AL6889">
        <f t="shared" si="749"/>
        <v>0</v>
      </c>
      <c r="AQ6889">
        <f t="shared" si="750"/>
        <v>0</v>
      </c>
      <c r="AR6889" t="str">
        <f>IFERROR(IF(OR(AP6889=338,AP6889=340,AP6889=341,AP6889=342,AP6889="342A",AP6889="342B"),PorcenRet(AP6889,AT6889,AU6889),INDEX(PORCENTAJEBUSCAR,MATCH(AP6889,CódigoRET,0),4)*1),"")</f>
        <v/>
      </c>
      <c r="AS6889">
        <f t="shared" si="751"/>
        <v>0</v>
      </c>
      <c r="BF6889" t="str">
        <f>IFERROR(IF(OR(BD6889=338,BD6889=340,BD6889=341,BD6889=342,BD6889="342A",BD6889="342B"),PorcenRet(BD6889,BH6889,BI6889),INDEX(PORCENTAJEBUSCAR,MATCH(BD6889,CódigoRET,0),4)*1),"")</f>
        <v/>
      </c>
      <c r="BG6889">
        <f t="shared" si="752"/>
        <v>0</v>
      </c>
      <c r="BO6889">
        <f t="shared" si="753"/>
        <v>0</v>
      </c>
      <c r="CC6889">
        <f t="shared" si="754"/>
        <v>0</v>
      </c>
      <c r="CD6889">
        <f t="shared" si="755"/>
        <v>0</v>
      </c>
      <c r="CG6889">
        <f ca="1">IFERROR(INDIRECT("IVA!X"&amp;MATCH(MID(COMPRAS!C6789,1,2)&amp;MID(COMPRAS!F6789,1,2)&amp;MID(COMPRAS!D6789,1,2),IVA!W:W,0)),"SIN COD.")</f>
        <v>0</v>
      </c>
      <c r="CH6889">
        <f ca="1">IFERROR(INDIRECT("IVA!Y"&amp;MATCH(MID(COMPRAS!C6789,1,2)&amp;MID(COMPRAS!F6789,1,2)&amp;MID(COMPRAS!D6789,1,2),IVA!W:W,0)),"SIN COD.")</f>
        <v>0</v>
      </c>
    </row>
    <row r="6890" spans="1:86" x14ac:dyDescent="0.25">
      <c r="A6890"/>
      <c r="B6890"/>
      <c r="D6890"/>
      <c r="AL6890">
        <f t="shared" si="749"/>
        <v>0</v>
      </c>
      <c r="AQ6890">
        <f t="shared" si="750"/>
        <v>0</v>
      </c>
      <c r="AR6890" t="str">
        <f>IFERROR(IF(OR(AP6890=338,AP6890=340,AP6890=341,AP6890=342,AP6890="342A",AP6890="342B"),PorcenRet(AP6890,AT6890,AU6890),INDEX(PORCENTAJEBUSCAR,MATCH(AP6890,CódigoRET,0),4)*1),"")</f>
        <v/>
      </c>
      <c r="AS6890">
        <f t="shared" si="751"/>
        <v>0</v>
      </c>
      <c r="BF6890" t="str">
        <f>IFERROR(IF(OR(BD6890=338,BD6890=340,BD6890=341,BD6890=342,BD6890="342A",BD6890="342B"),PorcenRet(BD6890,BH6890,BI6890),INDEX(PORCENTAJEBUSCAR,MATCH(BD6890,CódigoRET,0),4)*1),"")</f>
        <v/>
      </c>
      <c r="BG6890">
        <f t="shared" si="752"/>
        <v>0</v>
      </c>
      <c r="BO6890">
        <f t="shared" si="753"/>
        <v>0</v>
      </c>
      <c r="CC6890">
        <f t="shared" si="754"/>
        <v>0</v>
      </c>
      <c r="CD6890">
        <f t="shared" si="755"/>
        <v>0</v>
      </c>
      <c r="CG6890">
        <f ca="1">IFERROR(INDIRECT("IVA!X"&amp;MATCH(MID(COMPRAS!C6790,1,2)&amp;MID(COMPRAS!F6790,1,2)&amp;MID(COMPRAS!D6790,1,2),IVA!W:W,0)),"SIN COD.")</f>
        <v>0</v>
      </c>
      <c r="CH6890">
        <f ca="1">IFERROR(INDIRECT("IVA!Y"&amp;MATCH(MID(COMPRAS!C6790,1,2)&amp;MID(COMPRAS!F6790,1,2)&amp;MID(COMPRAS!D6790,1,2),IVA!W:W,0)),"SIN COD.")</f>
        <v>0</v>
      </c>
    </row>
    <row r="6891" spans="1:86" x14ac:dyDescent="0.25">
      <c r="A6891"/>
      <c r="B6891"/>
      <c r="D6891"/>
      <c r="AL6891">
        <f t="shared" si="749"/>
        <v>0</v>
      </c>
      <c r="AQ6891">
        <f t="shared" si="750"/>
        <v>0</v>
      </c>
      <c r="AR6891" t="str">
        <f>IFERROR(IF(OR(AP6891=338,AP6891=340,AP6891=341,AP6891=342,AP6891="342A",AP6891="342B"),PorcenRet(AP6891,AT6891,AU6891),INDEX(PORCENTAJEBUSCAR,MATCH(AP6891,CódigoRET,0),4)*1),"")</f>
        <v/>
      </c>
      <c r="AS6891">
        <f t="shared" si="751"/>
        <v>0</v>
      </c>
      <c r="BF6891" t="str">
        <f>IFERROR(IF(OR(BD6891=338,BD6891=340,BD6891=341,BD6891=342,BD6891="342A",BD6891="342B"),PorcenRet(BD6891,BH6891,BI6891),INDEX(PORCENTAJEBUSCAR,MATCH(BD6891,CódigoRET,0),4)*1),"")</f>
        <v/>
      </c>
      <c r="BG6891">
        <f t="shared" si="752"/>
        <v>0</v>
      </c>
      <c r="BO6891">
        <f t="shared" si="753"/>
        <v>0</v>
      </c>
      <c r="CC6891">
        <f t="shared" si="754"/>
        <v>0</v>
      </c>
      <c r="CD6891">
        <f t="shared" si="755"/>
        <v>0</v>
      </c>
      <c r="CG6891">
        <f ca="1">IFERROR(INDIRECT("IVA!X"&amp;MATCH(MID(COMPRAS!C6791,1,2)&amp;MID(COMPRAS!F6791,1,2)&amp;MID(COMPRAS!D6791,1,2),IVA!W:W,0)),"SIN COD.")</f>
        <v>0</v>
      </c>
      <c r="CH6891">
        <f ca="1">IFERROR(INDIRECT("IVA!Y"&amp;MATCH(MID(COMPRAS!C6791,1,2)&amp;MID(COMPRAS!F6791,1,2)&amp;MID(COMPRAS!D6791,1,2),IVA!W:W,0)),"SIN COD.")</f>
        <v>0</v>
      </c>
    </row>
    <row r="6892" spans="1:86" x14ac:dyDescent="0.25">
      <c r="A6892"/>
      <c r="B6892"/>
      <c r="D6892"/>
      <c r="AL6892">
        <f t="shared" si="749"/>
        <v>0</v>
      </c>
      <c r="AQ6892">
        <f t="shared" si="750"/>
        <v>0</v>
      </c>
      <c r="AR6892" t="str">
        <f>IFERROR(IF(OR(AP6892=338,AP6892=340,AP6892=341,AP6892=342,AP6892="342A",AP6892="342B"),PorcenRet(AP6892,AT6892,AU6892),INDEX(PORCENTAJEBUSCAR,MATCH(AP6892,CódigoRET,0),4)*1),"")</f>
        <v/>
      </c>
      <c r="AS6892">
        <f t="shared" si="751"/>
        <v>0</v>
      </c>
      <c r="BF6892" t="str">
        <f>IFERROR(IF(OR(BD6892=338,BD6892=340,BD6892=341,BD6892=342,BD6892="342A",BD6892="342B"),PorcenRet(BD6892,BH6892,BI6892),INDEX(PORCENTAJEBUSCAR,MATCH(BD6892,CódigoRET,0),4)*1),"")</f>
        <v/>
      </c>
      <c r="BG6892">
        <f t="shared" si="752"/>
        <v>0</v>
      </c>
      <c r="BO6892">
        <f t="shared" si="753"/>
        <v>0</v>
      </c>
      <c r="CC6892">
        <f t="shared" si="754"/>
        <v>0</v>
      </c>
      <c r="CD6892">
        <f t="shared" si="755"/>
        <v>0</v>
      </c>
      <c r="CG6892">
        <f ca="1">IFERROR(INDIRECT("IVA!X"&amp;MATCH(MID(COMPRAS!C6792,1,2)&amp;MID(COMPRAS!F6792,1,2)&amp;MID(COMPRAS!D6792,1,2),IVA!W:W,0)),"SIN COD.")</f>
        <v>0</v>
      </c>
      <c r="CH6892">
        <f ca="1">IFERROR(INDIRECT("IVA!Y"&amp;MATCH(MID(COMPRAS!C6792,1,2)&amp;MID(COMPRAS!F6792,1,2)&amp;MID(COMPRAS!D6792,1,2),IVA!W:W,0)),"SIN COD.")</f>
        <v>0</v>
      </c>
    </row>
    <row r="6893" spans="1:86" x14ac:dyDescent="0.25">
      <c r="A6893"/>
      <c r="B6893"/>
      <c r="D6893"/>
      <c r="AL6893">
        <f t="shared" si="749"/>
        <v>0</v>
      </c>
      <c r="AQ6893">
        <f t="shared" si="750"/>
        <v>0</v>
      </c>
      <c r="AR6893" t="str">
        <f>IFERROR(IF(OR(AP6893=338,AP6893=340,AP6893=341,AP6893=342,AP6893="342A",AP6893="342B"),PorcenRet(AP6893,AT6893,AU6893),INDEX(PORCENTAJEBUSCAR,MATCH(AP6893,CódigoRET,0),4)*1),"")</f>
        <v/>
      </c>
      <c r="AS6893">
        <f t="shared" si="751"/>
        <v>0</v>
      </c>
      <c r="BF6893" t="str">
        <f>IFERROR(IF(OR(BD6893=338,BD6893=340,BD6893=341,BD6893=342,BD6893="342A",BD6893="342B"),PorcenRet(BD6893,BH6893,BI6893),INDEX(PORCENTAJEBUSCAR,MATCH(BD6893,CódigoRET,0),4)*1),"")</f>
        <v/>
      </c>
      <c r="BG6893">
        <f t="shared" si="752"/>
        <v>0</v>
      </c>
      <c r="BO6893">
        <f t="shared" si="753"/>
        <v>0</v>
      </c>
      <c r="CC6893">
        <f t="shared" si="754"/>
        <v>0</v>
      </c>
      <c r="CD6893">
        <f t="shared" si="755"/>
        <v>0</v>
      </c>
      <c r="CG6893">
        <f ca="1">IFERROR(INDIRECT("IVA!X"&amp;MATCH(MID(COMPRAS!C6793,1,2)&amp;MID(COMPRAS!F6793,1,2)&amp;MID(COMPRAS!D6793,1,2),IVA!W:W,0)),"SIN COD.")</f>
        <v>0</v>
      </c>
      <c r="CH6893">
        <f ca="1">IFERROR(INDIRECT("IVA!Y"&amp;MATCH(MID(COMPRAS!C6793,1,2)&amp;MID(COMPRAS!F6793,1,2)&amp;MID(COMPRAS!D6793,1,2),IVA!W:W,0)),"SIN COD.")</f>
        <v>0</v>
      </c>
    </row>
    <row r="6894" spans="1:86" x14ac:dyDescent="0.25">
      <c r="A6894"/>
      <c r="B6894"/>
      <c r="D6894"/>
      <c r="AL6894">
        <f t="shared" si="749"/>
        <v>0</v>
      </c>
      <c r="AQ6894">
        <f t="shared" si="750"/>
        <v>0</v>
      </c>
      <c r="AR6894" t="str">
        <f>IFERROR(IF(OR(AP6894=338,AP6894=340,AP6894=341,AP6894=342,AP6894="342A",AP6894="342B"),PorcenRet(AP6894,AT6894,AU6894),INDEX(PORCENTAJEBUSCAR,MATCH(AP6894,CódigoRET,0),4)*1),"")</f>
        <v/>
      </c>
      <c r="AS6894">
        <f t="shared" si="751"/>
        <v>0</v>
      </c>
      <c r="BF6894" t="str">
        <f>IFERROR(IF(OR(BD6894=338,BD6894=340,BD6894=341,BD6894=342,BD6894="342A",BD6894="342B"),PorcenRet(BD6894,BH6894,BI6894),INDEX(PORCENTAJEBUSCAR,MATCH(BD6894,CódigoRET,0),4)*1),"")</f>
        <v/>
      </c>
      <c r="BG6894">
        <f t="shared" si="752"/>
        <v>0</v>
      </c>
      <c r="BO6894">
        <f t="shared" si="753"/>
        <v>0</v>
      </c>
      <c r="CC6894">
        <f t="shared" si="754"/>
        <v>0</v>
      </c>
      <c r="CD6894">
        <f t="shared" si="755"/>
        <v>0</v>
      </c>
      <c r="CG6894">
        <f ca="1">IFERROR(INDIRECT("IVA!X"&amp;MATCH(MID(COMPRAS!C6794,1,2)&amp;MID(COMPRAS!F6794,1,2)&amp;MID(COMPRAS!D6794,1,2),IVA!W:W,0)),"SIN COD.")</f>
        <v>0</v>
      </c>
      <c r="CH6894">
        <f ca="1">IFERROR(INDIRECT("IVA!Y"&amp;MATCH(MID(COMPRAS!C6794,1,2)&amp;MID(COMPRAS!F6794,1,2)&amp;MID(COMPRAS!D6794,1,2),IVA!W:W,0)),"SIN COD.")</f>
        <v>0</v>
      </c>
    </row>
    <row r="6895" spans="1:86" x14ac:dyDescent="0.25">
      <c r="A6895"/>
      <c r="B6895"/>
      <c r="D6895"/>
      <c r="AL6895">
        <f t="shared" si="749"/>
        <v>0</v>
      </c>
      <c r="AQ6895">
        <f t="shared" si="750"/>
        <v>0</v>
      </c>
      <c r="AR6895" t="str">
        <f>IFERROR(IF(OR(AP6895=338,AP6895=340,AP6895=341,AP6895=342,AP6895="342A",AP6895="342B"),PorcenRet(AP6895,AT6895,AU6895),INDEX(PORCENTAJEBUSCAR,MATCH(AP6895,CódigoRET,0),4)*1),"")</f>
        <v/>
      </c>
      <c r="AS6895">
        <f t="shared" si="751"/>
        <v>0</v>
      </c>
      <c r="BF6895" t="str">
        <f>IFERROR(IF(OR(BD6895=338,BD6895=340,BD6895=341,BD6895=342,BD6895="342A",BD6895="342B"),PorcenRet(BD6895,BH6895,BI6895),INDEX(PORCENTAJEBUSCAR,MATCH(BD6895,CódigoRET,0),4)*1),"")</f>
        <v/>
      </c>
      <c r="BG6895">
        <f t="shared" si="752"/>
        <v>0</v>
      </c>
      <c r="BO6895">
        <f t="shared" si="753"/>
        <v>0</v>
      </c>
      <c r="CC6895">
        <f t="shared" si="754"/>
        <v>0</v>
      </c>
      <c r="CD6895">
        <f t="shared" si="755"/>
        <v>0</v>
      </c>
      <c r="CG6895">
        <f ca="1">IFERROR(INDIRECT("IVA!X"&amp;MATCH(MID(COMPRAS!C6795,1,2)&amp;MID(COMPRAS!F6795,1,2)&amp;MID(COMPRAS!D6795,1,2),IVA!W:W,0)),"SIN COD.")</f>
        <v>0</v>
      </c>
      <c r="CH6895">
        <f ca="1">IFERROR(INDIRECT("IVA!Y"&amp;MATCH(MID(COMPRAS!C6795,1,2)&amp;MID(COMPRAS!F6795,1,2)&amp;MID(COMPRAS!D6795,1,2),IVA!W:W,0)),"SIN COD.")</f>
        <v>0</v>
      </c>
    </row>
    <row r="6896" spans="1:86" x14ac:dyDescent="0.25">
      <c r="A6896"/>
      <c r="B6896"/>
      <c r="D6896"/>
      <c r="AL6896">
        <f t="shared" si="749"/>
        <v>0</v>
      </c>
      <c r="AQ6896">
        <f t="shared" si="750"/>
        <v>0</v>
      </c>
      <c r="AR6896" t="str">
        <f>IFERROR(IF(OR(AP6896=338,AP6896=340,AP6896=341,AP6896=342,AP6896="342A",AP6896="342B"),PorcenRet(AP6896,AT6896,AU6896),INDEX(PORCENTAJEBUSCAR,MATCH(AP6896,CódigoRET,0),4)*1),"")</f>
        <v/>
      </c>
      <c r="AS6896">
        <f t="shared" si="751"/>
        <v>0</v>
      </c>
      <c r="BF6896" t="str">
        <f>IFERROR(IF(OR(BD6896=338,BD6896=340,BD6896=341,BD6896=342,BD6896="342A",BD6896="342B"),PorcenRet(BD6896,BH6896,BI6896),INDEX(PORCENTAJEBUSCAR,MATCH(BD6896,CódigoRET,0),4)*1),"")</f>
        <v/>
      </c>
      <c r="BG6896">
        <f t="shared" si="752"/>
        <v>0</v>
      </c>
      <c r="BO6896">
        <f t="shared" si="753"/>
        <v>0</v>
      </c>
      <c r="CC6896">
        <f t="shared" si="754"/>
        <v>0</v>
      </c>
      <c r="CD6896">
        <f t="shared" si="755"/>
        <v>0</v>
      </c>
      <c r="CG6896">
        <f ca="1">IFERROR(INDIRECT("IVA!X"&amp;MATCH(MID(COMPRAS!C6796,1,2)&amp;MID(COMPRAS!F6796,1,2)&amp;MID(COMPRAS!D6796,1,2),IVA!W:W,0)),"SIN COD.")</f>
        <v>0</v>
      </c>
      <c r="CH6896">
        <f ca="1">IFERROR(INDIRECT("IVA!Y"&amp;MATCH(MID(COMPRAS!C6796,1,2)&amp;MID(COMPRAS!F6796,1,2)&amp;MID(COMPRAS!D6796,1,2),IVA!W:W,0)),"SIN COD.")</f>
        <v>0</v>
      </c>
    </row>
    <row r="6897" spans="1:86" x14ac:dyDescent="0.25">
      <c r="A6897"/>
      <c r="B6897"/>
      <c r="D6897"/>
      <c r="AL6897">
        <f t="shared" si="749"/>
        <v>0</v>
      </c>
      <c r="AQ6897">
        <f t="shared" si="750"/>
        <v>0</v>
      </c>
      <c r="AR6897" t="str">
        <f>IFERROR(IF(OR(AP6897=338,AP6897=340,AP6897=341,AP6897=342,AP6897="342A",AP6897="342B"),PorcenRet(AP6897,AT6897,AU6897),INDEX(PORCENTAJEBUSCAR,MATCH(AP6897,CódigoRET,0),4)*1),"")</f>
        <v/>
      </c>
      <c r="AS6897">
        <f t="shared" si="751"/>
        <v>0</v>
      </c>
      <c r="BF6897" t="str">
        <f>IFERROR(IF(OR(BD6897=338,BD6897=340,BD6897=341,BD6897=342,BD6897="342A",BD6897="342B"),PorcenRet(BD6897,BH6897,BI6897),INDEX(PORCENTAJEBUSCAR,MATCH(BD6897,CódigoRET,0),4)*1),"")</f>
        <v/>
      </c>
      <c r="BG6897">
        <f t="shared" si="752"/>
        <v>0</v>
      </c>
      <c r="BO6897">
        <f t="shared" si="753"/>
        <v>0</v>
      </c>
      <c r="CC6897">
        <f t="shared" si="754"/>
        <v>0</v>
      </c>
      <c r="CD6897">
        <f t="shared" si="755"/>
        <v>0</v>
      </c>
      <c r="CG6897">
        <f ca="1">IFERROR(INDIRECT("IVA!X"&amp;MATCH(MID(COMPRAS!C6797,1,2)&amp;MID(COMPRAS!F6797,1,2)&amp;MID(COMPRAS!D6797,1,2),IVA!W:W,0)),"SIN COD.")</f>
        <v>0</v>
      </c>
      <c r="CH6897">
        <f ca="1">IFERROR(INDIRECT("IVA!Y"&amp;MATCH(MID(COMPRAS!C6797,1,2)&amp;MID(COMPRAS!F6797,1,2)&amp;MID(COMPRAS!D6797,1,2),IVA!W:W,0)),"SIN COD.")</f>
        <v>0</v>
      </c>
    </row>
    <row r="6898" spans="1:86" x14ac:dyDescent="0.25">
      <c r="A6898"/>
      <c r="B6898"/>
      <c r="D6898"/>
      <c r="AL6898">
        <f t="shared" si="749"/>
        <v>0</v>
      </c>
      <c r="AQ6898">
        <f t="shared" si="750"/>
        <v>0</v>
      </c>
      <c r="AR6898" t="str">
        <f>IFERROR(IF(OR(AP6898=338,AP6898=340,AP6898=341,AP6898=342,AP6898="342A",AP6898="342B"),PorcenRet(AP6898,AT6898,AU6898),INDEX(PORCENTAJEBUSCAR,MATCH(AP6898,CódigoRET,0),4)*1),"")</f>
        <v/>
      </c>
      <c r="AS6898">
        <f t="shared" si="751"/>
        <v>0</v>
      </c>
      <c r="BF6898" t="str">
        <f>IFERROR(IF(OR(BD6898=338,BD6898=340,BD6898=341,BD6898=342,BD6898="342A",BD6898="342B"),PorcenRet(BD6898,BH6898,BI6898),INDEX(PORCENTAJEBUSCAR,MATCH(BD6898,CódigoRET,0),4)*1),"")</f>
        <v/>
      </c>
      <c r="BG6898">
        <f t="shared" si="752"/>
        <v>0</v>
      </c>
      <c r="BO6898">
        <f t="shared" si="753"/>
        <v>0</v>
      </c>
      <c r="CC6898">
        <f t="shared" si="754"/>
        <v>0</v>
      </c>
      <c r="CD6898">
        <f t="shared" si="755"/>
        <v>0</v>
      </c>
      <c r="CG6898">
        <f ca="1">IFERROR(INDIRECT("IVA!X"&amp;MATCH(MID(COMPRAS!C6798,1,2)&amp;MID(COMPRAS!F6798,1,2)&amp;MID(COMPRAS!D6798,1,2),IVA!W:W,0)),"SIN COD.")</f>
        <v>0</v>
      </c>
      <c r="CH6898">
        <f ca="1">IFERROR(INDIRECT("IVA!Y"&amp;MATCH(MID(COMPRAS!C6798,1,2)&amp;MID(COMPRAS!F6798,1,2)&amp;MID(COMPRAS!D6798,1,2),IVA!W:W,0)),"SIN COD.")</f>
        <v>0</v>
      </c>
    </row>
    <row r="6899" spans="1:86" x14ac:dyDescent="0.25">
      <c r="A6899"/>
      <c r="B6899"/>
      <c r="D6899"/>
      <c r="AL6899">
        <f t="shared" si="749"/>
        <v>0</v>
      </c>
      <c r="AQ6899">
        <f t="shared" si="750"/>
        <v>0</v>
      </c>
      <c r="AR6899" t="str">
        <f>IFERROR(IF(OR(AP6899=338,AP6899=340,AP6899=341,AP6899=342,AP6899="342A",AP6899="342B"),PorcenRet(AP6899,AT6899,AU6899),INDEX(PORCENTAJEBUSCAR,MATCH(AP6899,CódigoRET,0),4)*1),"")</f>
        <v/>
      </c>
      <c r="AS6899">
        <f t="shared" si="751"/>
        <v>0</v>
      </c>
      <c r="BF6899" t="str">
        <f>IFERROR(IF(OR(BD6899=338,BD6899=340,BD6899=341,BD6899=342,BD6899="342A",BD6899="342B"),PorcenRet(BD6899,BH6899,BI6899),INDEX(PORCENTAJEBUSCAR,MATCH(BD6899,CódigoRET,0),4)*1),"")</f>
        <v/>
      </c>
      <c r="BG6899">
        <f t="shared" si="752"/>
        <v>0</v>
      </c>
      <c r="BO6899">
        <f t="shared" si="753"/>
        <v>0</v>
      </c>
      <c r="CC6899">
        <f t="shared" si="754"/>
        <v>0</v>
      </c>
      <c r="CD6899">
        <f t="shared" si="755"/>
        <v>0</v>
      </c>
      <c r="CG6899">
        <f ca="1">IFERROR(INDIRECT("IVA!X"&amp;MATCH(MID(COMPRAS!C6799,1,2)&amp;MID(COMPRAS!F6799,1,2)&amp;MID(COMPRAS!D6799,1,2),IVA!W:W,0)),"SIN COD.")</f>
        <v>0</v>
      </c>
      <c r="CH6899">
        <f ca="1">IFERROR(INDIRECT("IVA!Y"&amp;MATCH(MID(COMPRAS!C6799,1,2)&amp;MID(COMPRAS!F6799,1,2)&amp;MID(COMPRAS!D6799,1,2),IVA!W:W,0)),"SIN COD.")</f>
        <v>0</v>
      </c>
    </row>
    <row r="6900" spans="1:86" x14ac:dyDescent="0.25">
      <c r="A6900"/>
      <c r="B6900"/>
      <c r="D6900"/>
      <c r="AL6900">
        <f t="shared" si="749"/>
        <v>0</v>
      </c>
      <c r="AQ6900">
        <f t="shared" si="750"/>
        <v>0</v>
      </c>
      <c r="AR6900" t="str">
        <f>IFERROR(IF(OR(AP6900=338,AP6900=340,AP6900=341,AP6900=342,AP6900="342A",AP6900="342B"),PorcenRet(AP6900,AT6900,AU6900),INDEX(PORCENTAJEBUSCAR,MATCH(AP6900,CódigoRET,0),4)*1),"")</f>
        <v/>
      </c>
      <c r="AS6900">
        <f t="shared" si="751"/>
        <v>0</v>
      </c>
      <c r="BF6900" t="str">
        <f>IFERROR(IF(OR(BD6900=338,BD6900=340,BD6900=341,BD6900=342,BD6900="342A",BD6900="342B"),PorcenRet(BD6900,BH6900,BI6900),INDEX(PORCENTAJEBUSCAR,MATCH(BD6900,CódigoRET,0),4)*1),"")</f>
        <v/>
      </c>
      <c r="BG6900">
        <f t="shared" si="752"/>
        <v>0</v>
      </c>
      <c r="BO6900">
        <f t="shared" si="753"/>
        <v>0</v>
      </c>
      <c r="CC6900">
        <f t="shared" si="754"/>
        <v>0</v>
      </c>
      <c r="CD6900">
        <f t="shared" si="755"/>
        <v>0</v>
      </c>
      <c r="CG6900">
        <f ca="1">IFERROR(INDIRECT("IVA!X"&amp;MATCH(MID(COMPRAS!C6800,1,2)&amp;MID(COMPRAS!F6800,1,2)&amp;MID(COMPRAS!D6800,1,2),IVA!W:W,0)),"SIN COD.")</f>
        <v>0</v>
      </c>
      <c r="CH6900">
        <f ca="1">IFERROR(INDIRECT("IVA!Y"&amp;MATCH(MID(COMPRAS!C6800,1,2)&amp;MID(COMPRAS!F6800,1,2)&amp;MID(COMPRAS!D6800,1,2),IVA!W:W,0)),"SIN COD.")</f>
        <v>0</v>
      </c>
    </row>
    <row r="6901" spans="1:86" x14ac:dyDescent="0.25">
      <c r="A6901"/>
      <c r="B6901"/>
      <c r="D6901"/>
      <c r="AL6901">
        <f t="shared" si="749"/>
        <v>0</v>
      </c>
      <c r="AQ6901">
        <f t="shared" si="750"/>
        <v>0</v>
      </c>
      <c r="AR6901" t="str">
        <f>IFERROR(IF(OR(AP6901=338,AP6901=340,AP6901=341,AP6901=342,AP6901="342A",AP6901="342B"),PorcenRet(AP6901,AT6901,AU6901),INDEX(PORCENTAJEBUSCAR,MATCH(AP6901,CódigoRET,0),4)*1),"")</f>
        <v/>
      </c>
      <c r="AS6901">
        <f t="shared" si="751"/>
        <v>0</v>
      </c>
      <c r="BF6901" t="str">
        <f>IFERROR(IF(OR(BD6901=338,BD6901=340,BD6901=341,BD6901=342,BD6901="342A",BD6901="342B"),PorcenRet(BD6901,BH6901,BI6901),INDEX(PORCENTAJEBUSCAR,MATCH(BD6901,CódigoRET,0),4)*1),"")</f>
        <v/>
      </c>
      <c r="BG6901">
        <f t="shared" si="752"/>
        <v>0</v>
      </c>
      <c r="BO6901">
        <f t="shared" si="753"/>
        <v>0</v>
      </c>
      <c r="CC6901">
        <f t="shared" si="754"/>
        <v>0</v>
      </c>
      <c r="CD6901">
        <f t="shared" si="755"/>
        <v>0</v>
      </c>
      <c r="CG6901">
        <f ca="1">IFERROR(INDIRECT("IVA!X"&amp;MATCH(MID(COMPRAS!C6801,1,2)&amp;MID(COMPRAS!F6801,1,2)&amp;MID(COMPRAS!D6801,1,2),IVA!W:W,0)),"SIN COD.")</f>
        <v>0</v>
      </c>
      <c r="CH6901">
        <f ca="1">IFERROR(INDIRECT("IVA!Y"&amp;MATCH(MID(COMPRAS!C6801,1,2)&amp;MID(COMPRAS!F6801,1,2)&amp;MID(COMPRAS!D6801,1,2),IVA!W:W,0)),"SIN COD.")</f>
        <v>0</v>
      </c>
    </row>
    <row r="6902" spans="1:86" x14ac:dyDescent="0.25">
      <c r="A6902"/>
      <c r="B6902"/>
      <c r="D6902"/>
      <c r="AL6902">
        <f t="shared" si="749"/>
        <v>0</v>
      </c>
      <c r="AQ6902">
        <f t="shared" si="750"/>
        <v>0</v>
      </c>
      <c r="AR6902" t="str">
        <f>IFERROR(IF(OR(AP6902=338,AP6902=340,AP6902=341,AP6902=342,AP6902="342A",AP6902="342B"),PorcenRet(AP6902,AT6902,AU6902),INDEX(PORCENTAJEBUSCAR,MATCH(AP6902,CódigoRET,0),4)*1),"")</f>
        <v/>
      </c>
      <c r="AS6902">
        <f t="shared" si="751"/>
        <v>0</v>
      </c>
      <c r="BF6902" t="str">
        <f>IFERROR(IF(OR(BD6902=338,BD6902=340,BD6902=341,BD6902=342,BD6902="342A",BD6902="342B"),PorcenRet(BD6902,BH6902,BI6902),INDEX(PORCENTAJEBUSCAR,MATCH(BD6902,CódigoRET,0),4)*1),"")</f>
        <v/>
      </c>
      <c r="BG6902">
        <f t="shared" si="752"/>
        <v>0</v>
      </c>
      <c r="BO6902">
        <f t="shared" si="753"/>
        <v>0</v>
      </c>
      <c r="CC6902">
        <f t="shared" si="754"/>
        <v>0</v>
      </c>
      <c r="CD6902">
        <f t="shared" si="755"/>
        <v>0</v>
      </c>
      <c r="CG6902">
        <f ca="1">IFERROR(INDIRECT("IVA!X"&amp;MATCH(MID(COMPRAS!C6802,1,2)&amp;MID(COMPRAS!F6802,1,2)&amp;MID(COMPRAS!D6802,1,2),IVA!W:W,0)),"SIN COD.")</f>
        <v>0</v>
      </c>
      <c r="CH6902">
        <f ca="1">IFERROR(INDIRECT("IVA!Y"&amp;MATCH(MID(COMPRAS!C6802,1,2)&amp;MID(COMPRAS!F6802,1,2)&amp;MID(COMPRAS!D6802,1,2),IVA!W:W,0)),"SIN COD.")</f>
        <v>0</v>
      </c>
    </row>
    <row r="6903" spans="1:86" x14ac:dyDescent="0.25">
      <c r="A6903"/>
      <c r="B6903"/>
      <c r="D6903"/>
      <c r="AL6903">
        <f t="shared" si="749"/>
        <v>0</v>
      </c>
      <c r="AQ6903">
        <f t="shared" si="750"/>
        <v>0</v>
      </c>
      <c r="AR6903" t="str">
        <f>IFERROR(IF(OR(AP6903=338,AP6903=340,AP6903=341,AP6903=342,AP6903="342A",AP6903="342B"),PorcenRet(AP6903,AT6903,AU6903),INDEX(PORCENTAJEBUSCAR,MATCH(AP6903,CódigoRET,0),4)*1),"")</f>
        <v/>
      </c>
      <c r="AS6903">
        <f t="shared" si="751"/>
        <v>0</v>
      </c>
      <c r="BF6903" t="str">
        <f>IFERROR(IF(OR(BD6903=338,BD6903=340,BD6903=341,BD6903=342,BD6903="342A",BD6903="342B"),PorcenRet(BD6903,BH6903,BI6903),INDEX(PORCENTAJEBUSCAR,MATCH(BD6903,CódigoRET,0),4)*1),"")</f>
        <v/>
      </c>
      <c r="BG6903">
        <f t="shared" si="752"/>
        <v>0</v>
      </c>
      <c r="BO6903">
        <f t="shared" si="753"/>
        <v>0</v>
      </c>
      <c r="CC6903">
        <f t="shared" si="754"/>
        <v>0</v>
      </c>
      <c r="CD6903">
        <f t="shared" si="755"/>
        <v>0</v>
      </c>
      <c r="CG6903">
        <f ca="1">IFERROR(INDIRECT("IVA!X"&amp;MATCH(MID(COMPRAS!C6803,1,2)&amp;MID(COMPRAS!F6803,1,2)&amp;MID(COMPRAS!D6803,1,2),IVA!W:W,0)),"SIN COD.")</f>
        <v>0</v>
      </c>
      <c r="CH6903">
        <f ca="1">IFERROR(INDIRECT("IVA!Y"&amp;MATCH(MID(COMPRAS!C6803,1,2)&amp;MID(COMPRAS!F6803,1,2)&amp;MID(COMPRAS!D6803,1,2),IVA!W:W,0)),"SIN COD.")</f>
        <v>0</v>
      </c>
    </row>
    <row r="6904" spans="1:86" x14ac:dyDescent="0.25">
      <c r="A6904"/>
      <c r="B6904"/>
      <c r="D6904"/>
      <c r="AL6904">
        <f t="shared" si="749"/>
        <v>0</v>
      </c>
      <c r="AQ6904">
        <f t="shared" si="750"/>
        <v>0</v>
      </c>
      <c r="AR6904" t="str">
        <f>IFERROR(IF(OR(AP6904=338,AP6904=340,AP6904=341,AP6904=342,AP6904="342A",AP6904="342B"),PorcenRet(AP6904,AT6904,AU6904),INDEX(PORCENTAJEBUSCAR,MATCH(AP6904,CódigoRET,0),4)*1),"")</f>
        <v/>
      </c>
      <c r="AS6904">
        <f t="shared" si="751"/>
        <v>0</v>
      </c>
      <c r="BF6904" t="str">
        <f>IFERROR(IF(OR(BD6904=338,BD6904=340,BD6904=341,BD6904=342,BD6904="342A",BD6904="342B"),PorcenRet(BD6904,BH6904,BI6904),INDEX(PORCENTAJEBUSCAR,MATCH(BD6904,CódigoRET,0),4)*1),"")</f>
        <v/>
      </c>
      <c r="BG6904">
        <f t="shared" si="752"/>
        <v>0</v>
      </c>
      <c r="BO6904">
        <f t="shared" si="753"/>
        <v>0</v>
      </c>
      <c r="CC6904">
        <f t="shared" si="754"/>
        <v>0</v>
      </c>
      <c r="CD6904">
        <f t="shared" si="755"/>
        <v>0</v>
      </c>
      <c r="CG6904">
        <f ca="1">IFERROR(INDIRECT("IVA!X"&amp;MATCH(MID(COMPRAS!C6804,1,2)&amp;MID(COMPRAS!F6804,1,2)&amp;MID(COMPRAS!D6804,1,2),IVA!W:W,0)),"SIN COD.")</f>
        <v>0</v>
      </c>
      <c r="CH6904">
        <f ca="1">IFERROR(INDIRECT("IVA!Y"&amp;MATCH(MID(COMPRAS!C6804,1,2)&amp;MID(COMPRAS!F6804,1,2)&amp;MID(COMPRAS!D6804,1,2),IVA!W:W,0)),"SIN COD.")</f>
        <v>0</v>
      </c>
    </row>
    <row r="6905" spans="1:86" x14ac:dyDescent="0.25">
      <c r="A6905"/>
      <c r="B6905"/>
      <c r="D6905"/>
      <c r="AL6905">
        <f t="shared" si="749"/>
        <v>0</v>
      </c>
      <c r="AQ6905">
        <f t="shared" si="750"/>
        <v>0</v>
      </c>
      <c r="AR6905" t="str">
        <f>IFERROR(IF(OR(AP6905=338,AP6905=340,AP6905=341,AP6905=342,AP6905="342A",AP6905="342B"),PorcenRet(AP6905,AT6905,AU6905),INDEX(PORCENTAJEBUSCAR,MATCH(AP6905,CódigoRET,0),4)*1),"")</f>
        <v/>
      </c>
      <c r="AS6905">
        <f t="shared" si="751"/>
        <v>0</v>
      </c>
      <c r="BF6905" t="str">
        <f>IFERROR(IF(OR(BD6905=338,BD6905=340,BD6905=341,BD6905=342,BD6905="342A",BD6905="342B"),PorcenRet(BD6905,BH6905,BI6905),INDEX(PORCENTAJEBUSCAR,MATCH(BD6905,CódigoRET,0),4)*1),"")</f>
        <v/>
      </c>
      <c r="BG6905">
        <f t="shared" si="752"/>
        <v>0</v>
      </c>
      <c r="BO6905">
        <f t="shared" si="753"/>
        <v>0</v>
      </c>
      <c r="CC6905">
        <f t="shared" si="754"/>
        <v>0</v>
      </c>
      <c r="CD6905">
        <f t="shared" si="755"/>
        <v>0</v>
      </c>
      <c r="CG6905">
        <f ca="1">IFERROR(INDIRECT("IVA!X"&amp;MATCH(MID(COMPRAS!C6805,1,2)&amp;MID(COMPRAS!F6805,1,2)&amp;MID(COMPRAS!D6805,1,2),IVA!W:W,0)),"SIN COD.")</f>
        <v>0</v>
      </c>
      <c r="CH6905">
        <f ca="1">IFERROR(INDIRECT("IVA!Y"&amp;MATCH(MID(COMPRAS!C6805,1,2)&amp;MID(COMPRAS!F6805,1,2)&amp;MID(COMPRAS!D6805,1,2),IVA!W:W,0)),"SIN COD.")</f>
        <v>0</v>
      </c>
    </row>
    <row r="6906" spans="1:86" x14ac:dyDescent="0.25">
      <c r="A6906"/>
      <c r="B6906"/>
      <c r="D6906"/>
      <c r="AL6906">
        <f t="shared" si="749"/>
        <v>0</v>
      </c>
      <c r="AQ6906">
        <f t="shared" si="750"/>
        <v>0</v>
      </c>
      <c r="AR6906" t="str">
        <f>IFERROR(IF(OR(AP6906=338,AP6906=340,AP6906=341,AP6906=342,AP6906="342A",AP6906="342B"),PorcenRet(AP6906,AT6906,AU6906),INDEX(PORCENTAJEBUSCAR,MATCH(AP6906,CódigoRET,0),4)*1),"")</f>
        <v/>
      </c>
      <c r="AS6906">
        <f t="shared" si="751"/>
        <v>0</v>
      </c>
      <c r="BF6906" t="str">
        <f>IFERROR(IF(OR(BD6906=338,BD6906=340,BD6906=341,BD6906=342,BD6906="342A",BD6906="342B"),PorcenRet(BD6906,BH6906,BI6906),INDEX(PORCENTAJEBUSCAR,MATCH(BD6906,CódigoRET,0),4)*1),"")</f>
        <v/>
      </c>
      <c r="BG6906">
        <f t="shared" si="752"/>
        <v>0</v>
      </c>
      <c r="BO6906">
        <f t="shared" si="753"/>
        <v>0</v>
      </c>
      <c r="CC6906">
        <f t="shared" si="754"/>
        <v>0</v>
      </c>
      <c r="CD6906">
        <f t="shared" si="755"/>
        <v>0</v>
      </c>
      <c r="CG6906">
        <f ca="1">IFERROR(INDIRECT("IVA!X"&amp;MATCH(MID(COMPRAS!C6806,1,2)&amp;MID(COMPRAS!F6806,1,2)&amp;MID(COMPRAS!D6806,1,2),IVA!W:W,0)),"SIN COD.")</f>
        <v>0</v>
      </c>
      <c r="CH6906">
        <f ca="1">IFERROR(INDIRECT("IVA!Y"&amp;MATCH(MID(COMPRAS!C6806,1,2)&amp;MID(COMPRAS!F6806,1,2)&amp;MID(COMPRAS!D6806,1,2),IVA!W:W,0)),"SIN COD.")</f>
        <v>0</v>
      </c>
    </row>
    <row r="6907" spans="1:86" x14ac:dyDescent="0.25">
      <c r="A6907"/>
      <c r="B6907"/>
      <c r="D6907"/>
      <c r="AL6907">
        <f t="shared" si="749"/>
        <v>0</v>
      </c>
      <c r="AQ6907">
        <f t="shared" si="750"/>
        <v>0</v>
      </c>
      <c r="AR6907" t="str">
        <f>IFERROR(IF(OR(AP6907=338,AP6907=340,AP6907=341,AP6907=342,AP6907="342A",AP6907="342B"),PorcenRet(AP6907,AT6907,AU6907),INDEX(PORCENTAJEBUSCAR,MATCH(AP6907,CódigoRET,0),4)*1),"")</f>
        <v/>
      </c>
      <c r="AS6907">
        <f t="shared" si="751"/>
        <v>0</v>
      </c>
      <c r="BF6907" t="str">
        <f>IFERROR(IF(OR(BD6907=338,BD6907=340,BD6907=341,BD6907=342,BD6907="342A",BD6907="342B"),PorcenRet(BD6907,BH6907,BI6907),INDEX(PORCENTAJEBUSCAR,MATCH(BD6907,CódigoRET,0),4)*1),"")</f>
        <v/>
      </c>
      <c r="BG6907">
        <f t="shared" si="752"/>
        <v>0</v>
      </c>
      <c r="BO6907">
        <f t="shared" si="753"/>
        <v>0</v>
      </c>
      <c r="CC6907">
        <f t="shared" si="754"/>
        <v>0</v>
      </c>
      <c r="CD6907">
        <f t="shared" si="755"/>
        <v>0</v>
      </c>
      <c r="CG6907">
        <f ca="1">IFERROR(INDIRECT("IVA!X"&amp;MATCH(MID(COMPRAS!C6807,1,2)&amp;MID(COMPRAS!F6807,1,2)&amp;MID(COMPRAS!D6807,1,2),IVA!W:W,0)),"SIN COD.")</f>
        <v>0</v>
      </c>
      <c r="CH6907">
        <f ca="1">IFERROR(INDIRECT("IVA!Y"&amp;MATCH(MID(COMPRAS!C6807,1,2)&amp;MID(COMPRAS!F6807,1,2)&amp;MID(COMPRAS!D6807,1,2),IVA!W:W,0)),"SIN COD.")</f>
        <v>0</v>
      </c>
    </row>
    <row r="6908" spans="1:86" x14ac:dyDescent="0.25">
      <c r="A6908"/>
      <c r="B6908"/>
      <c r="D6908"/>
      <c r="AL6908">
        <f t="shared" si="749"/>
        <v>0</v>
      </c>
      <c r="AQ6908">
        <f t="shared" si="750"/>
        <v>0</v>
      </c>
      <c r="AR6908" t="str">
        <f>IFERROR(IF(OR(AP6908=338,AP6908=340,AP6908=341,AP6908=342,AP6908="342A",AP6908="342B"),PorcenRet(AP6908,AT6908,AU6908),INDEX(PORCENTAJEBUSCAR,MATCH(AP6908,CódigoRET,0),4)*1),"")</f>
        <v/>
      </c>
      <c r="AS6908">
        <f t="shared" si="751"/>
        <v>0</v>
      </c>
      <c r="BF6908" t="str">
        <f>IFERROR(IF(OR(BD6908=338,BD6908=340,BD6908=341,BD6908=342,BD6908="342A",BD6908="342B"),PorcenRet(BD6908,BH6908,BI6908),INDEX(PORCENTAJEBUSCAR,MATCH(BD6908,CódigoRET,0),4)*1),"")</f>
        <v/>
      </c>
      <c r="BG6908">
        <f t="shared" si="752"/>
        <v>0</v>
      </c>
      <c r="BO6908">
        <f t="shared" si="753"/>
        <v>0</v>
      </c>
      <c r="CC6908">
        <f t="shared" si="754"/>
        <v>0</v>
      </c>
      <c r="CD6908">
        <f t="shared" si="755"/>
        <v>0</v>
      </c>
      <c r="CG6908">
        <f ca="1">IFERROR(INDIRECT("IVA!X"&amp;MATCH(MID(COMPRAS!C6808,1,2)&amp;MID(COMPRAS!F6808,1,2)&amp;MID(COMPRAS!D6808,1,2),IVA!W:W,0)),"SIN COD.")</f>
        <v>0</v>
      </c>
      <c r="CH6908">
        <f ca="1">IFERROR(INDIRECT("IVA!Y"&amp;MATCH(MID(COMPRAS!C6808,1,2)&amp;MID(COMPRAS!F6808,1,2)&amp;MID(COMPRAS!D6808,1,2),IVA!W:W,0)),"SIN COD.")</f>
        <v>0</v>
      </c>
    </row>
    <row r="6909" spans="1:86" x14ac:dyDescent="0.25">
      <c r="A6909"/>
      <c r="B6909"/>
      <c r="D6909"/>
      <c r="AL6909">
        <f t="shared" si="749"/>
        <v>0</v>
      </c>
      <c r="AQ6909">
        <f t="shared" si="750"/>
        <v>0</v>
      </c>
      <c r="AR6909" t="str">
        <f>IFERROR(IF(OR(AP6909=338,AP6909=340,AP6909=341,AP6909=342,AP6909="342A",AP6909="342B"),PorcenRet(AP6909,AT6909,AU6909),INDEX(PORCENTAJEBUSCAR,MATCH(AP6909,CódigoRET,0),4)*1),"")</f>
        <v/>
      </c>
      <c r="AS6909">
        <f t="shared" si="751"/>
        <v>0</v>
      </c>
      <c r="BF6909" t="str">
        <f>IFERROR(IF(OR(BD6909=338,BD6909=340,BD6909=341,BD6909=342,BD6909="342A",BD6909="342B"),PorcenRet(BD6909,BH6909,BI6909),INDEX(PORCENTAJEBUSCAR,MATCH(BD6909,CódigoRET,0),4)*1),"")</f>
        <v/>
      </c>
      <c r="BG6909">
        <f t="shared" si="752"/>
        <v>0</v>
      </c>
      <c r="BO6909">
        <f t="shared" si="753"/>
        <v>0</v>
      </c>
      <c r="CC6909">
        <f t="shared" si="754"/>
        <v>0</v>
      </c>
      <c r="CD6909">
        <f t="shared" si="755"/>
        <v>0</v>
      </c>
      <c r="CG6909">
        <f ca="1">IFERROR(INDIRECT("IVA!X"&amp;MATCH(MID(COMPRAS!C6809,1,2)&amp;MID(COMPRAS!F6809,1,2)&amp;MID(COMPRAS!D6809,1,2),IVA!W:W,0)),"SIN COD.")</f>
        <v>0</v>
      </c>
      <c r="CH6909">
        <f ca="1">IFERROR(INDIRECT("IVA!Y"&amp;MATCH(MID(COMPRAS!C6809,1,2)&amp;MID(COMPRAS!F6809,1,2)&amp;MID(COMPRAS!D6809,1,2),IVA!W:W,0)),"SIN COD.")</f>
        <v>0</v>
      </c>
    </row>
    <row r="6910" spans="1:86" x14ac:dyDescent="0.25">
      <c r="A6910"/>
      <c r="B6910"/>
      <c r="D6910"/>
      <c r="AL6910">
        <f t="shared" si="749"/>
        <v>0</v>
      </c>
      <c r="AQ6910">
        <f t="shared" si="750"/>
        <v>0</v>
      </c>
      <c r="AR6910" t="str">
        <f>IFERROR(IF(OR(AP6910=338,AP6910=340,AP6910=341,AP6910=342,AP6910="342A",AP6910="342B"),PorcenRet(AP6910,AT6910,AU6910),INDEX(PORCENTAJEBUSCAR,MATCH(AP6910,CódigoRET,0),4)*1),"")</f>
        <v/>
      </c>
      <c r="AS6910">
        <f t="shared" si="751"/>
        <v>0</v>
      </c>
      <c r="BF6910" t="str">
        <f>IFERROR(IF(OR(BD6910=338,BD6910=340,BD6910=341,BD6910=342,BD6910="342A",BD6910="342B"),PorcenRet(BD6910,BH6910,BI6910),INDEX(PORCENTAJEBUSCAR,MATCH(BD6910,CódigoRET,0),4)*1),"")</f>
        <v/>
      </c>
      <c r="BG6910">
        <f t="shared" si="752"/>
        <v>0</v>
      </c>
      <c r="BO6910">
        <f t="shared" si="753"/>
        <v>0</v>
      </c>
      <c r="CC6910">
        <f t="shared" si="754"/>
        <v>0</v>
      </c>
      <c r="CD6910">
        <f t="shared" si="755"/>
        <v>0</v>
      </c>
      <c r="CG6910">
        <f ca="1">IFERROR(INDIRECT("IVA!X"&amp;MATCH(MID(COMPRAS!C6810,1,2)&amp;MID(COMPRAS!F6810,1,2)&amp;MID(COMPRAS!D6810,1,2),IVA!W:W,0)),"SIN COD.")</f>
        <v>0</v>
      </c>
      <c r="CH6910">
        <f ca="1">IFERROR(INDIRECT("IVA!Y"&amp;MATCH(MID(COMPRAS!C6810,1,2)&amp;MID(COMPRAS!F6810,1,2)&amp;MID(COMPRAS!D6810,1,2),IVA!W:W,0)),"SIN COD.")</f>
        <v>0</v>
      </c>
    </row>
    <row r="6911" spans="1:86" x14ac:dyDescent="0.25">
      <c r="A6911"/>
      <c r="B6911"/>
      <c r="D6911"/>
      <c r="AL6911">
        <f t="shared" si="749"/>
        <v>0</v>
      </c>
      <c r="AQ6911">
        <f t="shared" si="750"/>
        <v>0</v>
      </c>
      <c r="AR6911" t="str">
        <f>IFERROR(IF(OR(AP6911=338,AP6911=340,AP6911=341,AP6911=342,AP6911="342A",AP6911="342B"),PorcenRet(AP6911,AT6911,AU6911),INDEX(PORCENTAJEBUSCAR,MATCH(AP6911,CódigoRET,0),4)*1),"")</f>
        <v/>
      </c>
      <c r="AS6911">
        <f t="shared" si="751"/>
        <v>0</v>
      </c>
      <c r="BF6911" t="str">
        <f>IFERROR(IF(OR(BD6911=338,BD6911=340,BD6911=341,BD6911=342,BD6911="342A",BD6911="342B"),PorcenRet(BD6911,BH6911,BI6911),INDEX(PORCENTAJEBUSCAR,MATCH(BD6911,CódigoRET,0),4)*1),"")</f>
        <v/>
      </c>
      <c r="BG6911">
        <f t="shared" si="752"/>
        <v>0</v>
      </c>
      <c r="BO6911">
        <f t="shared" si="753"/>
        <v>0</v>
      </c>
      <c r="CC6911">
        <f t="shared" si="754"/>
        <v>0</v>
      </c>
      <c r="CD6911">
        <f t="shared" si="755"/>
        <v>0</v>
      </c>
      <c r="CG6911">
        <f ca="1">IFERROR(INDIRECT("IVA!X"&amp;MATCH(MID(COMPRAS!C6811,1,2)&amp;MID(COMPRAS!F6811,1,2)&amp;MID(COMPRAS!D6811,1,2),IVA!W:W,0)),"SIN COD.")</f>
        <v>0</v>
      </c>
      <c r="CH6911">
        <f ca="1">IFERROR(INDIRECT("IVA!Y"&amp;MATCH(MID(COMPRAS!C6811,1,2)&amp;MID(COMPRAS!F6811,1,2)&amp;MID(COMPRAS!D6811,1,2),IVA!W:W,0)),"SIN COD.")</f>
        <v>0</v>
      </c>
    </row>
    <row r="6912" spans="1:86" x14ac:dyDescent="0.25">
      <c r="A6912"/>
      <c r="B6912"/>
      <c r="D6912"/>
      <c r="AL6912">
        <f t="shared" si="749"/>
        <v>0</v>
      </c>
      <c r="AQ6912">
        <f t="shared" si="750"/>
        <v>0</v>
      </c>
      <c r="AR6912" t="str">
        <f>IFERROR(IF(OR(AP6912=338,AP6912=340,AP6912=341,AP6912=342,AP6912="342A",AP6912="342B"),PorcenRet(AP6912,AT6912,AU6912),INDEX(PORCENTAJEBUSCAR,MATCH(AP6912,CódigoRET,0),4)*1),"")</f>
        <v/>
      </c>
      <c r="AS6912">
        <f t="shared" si="751"/>
        <v>0</v>
      </c>
      <c r="BF6912" t="str">
        <f>IFERROR(IF(OR(BD6912=338,BD6912=340,BD6912=341,BD6912=342,BD6912="342A",BD6912="342B"),PorcenRet(BD6912,BH6912,BI6912),INDEX(PORCENTAJEBUSCAR,MATCH(BD6912,CódigoRET,0),4)*1),"")</f>
        <v/>
      </c>
      <c r="BG6912">
        <f t="shared" si="752"/>
        <v>0</v>
      </c>
      <c r="BO6912">
        <f t="shared" si="753"/>
        <v>0</v>
      </c>
      <c r="CC6912">
        <f t="shared" si="754"/>
        <v>0</v>
      </c>
      <c r="CD6912">
        <f t="shared" si="755"/>
        <v>0</v>
      </c>
      <c r="CG6912">
        <f ca="1">IFERROR(INDIRECT("IVA!X"&amp;MATCH(MID(COMPRAS!C6812,1,2)&amp;MID(COMPRAS!F6812,1,2)&amp;MID(COMPRAS!D6812,1,2),IVA!W:W,0)),"SIN COD.")</f>
        <v>0</v>
      </c>
      <c r="CH6912">
        <f ca="1">IFERROR(INDIRECT("IVA!Y"&amp;MATCH(MID(COMPRAS!C6812,1,2)&amp;MID(COMPRAS!F6812,1,2)&amp;MID(COMPRAS!D6812,1,2),IVA!W:W,0)),"SIN COD.")</f>
        <v>0</v>
      </c>
    </row>
    <row r="6913" spans="1:86" x14ac:dyDescent="0.25">
      <c r="A6913"/>
      <c r="B6913"/>
      <c r="D6913"/>
      <c r="AL6913">
        <f t="shared" si="749"/>
        <v>0</v>
      </c>
      <c r="AQ6913">
        <f t="shared" si="750"/>
        <v>0</v>
      </c>
      <c r="AR6913" t="str">
        <f>IFERROR(IF(OR(AP6913=338,AP6913=340,AP6913=341,AP6913=342,AP6913="342A",AP6913="342B"),PorcenRet(AP6913,AT6913,AU6913),INDEX(PORCENTAJEBUSCAR,MATCH(AP6913,CódigoRET,0),4)*1),"")</f>
        <v/>
      </c>
      <c r="AS6913">
        <f t="shared" si="751"/>
        <v>0</v>
      </c>
      <c r="BF6913" t="str">
        <f>IFERROR(IF(OR(BD6913=338,BD6913=340,BD6913=341,BD6913=342,BD6913="342A",BD6913="342B"),PorcenRet(BD6913,BH6913,BI6913),INDEX(PORCENTAJEBUSCAR,MATCH(BD6913,CódigoRET,0),4)*1),"")</f>
        <v/>
      </c>
      <c r="BG6913">
        <f t="shared" si="752"/>
        <v>0</v>
      </c>
      <c r="BO6913">
        <f t="shared" si="753"/>
        <v>0</v>
      </c>
      <c r="CC6913">
        <f t="shared" si="754"/>
        <v>0</v>
      </c>
      <c r="CD6913">
        <f t="shared" si="755"/>
        <v>0</v>
      </c>
      <c r="CG6913">
        <f ca="1">IFERROR(INDIRECT("IVA!X"&amp;MATCH(MID(COMPRAS!C6813,1,2)&amp;MID(COMPRAS!F6813,1,2)&amp;MID(COMPRAS!D6813,1,2),IVA!W:W,0)),"SIN COD.")</f>
        <v>0</v>
      </c>
      <c r="CH6913">
        <f ca="1">IFERROR(INDIRECT("IVA!Y"&amp;MATCH(MID(COMPRAS!C6813,1,2)&amp;MID(COMPRAS!F6813,1,2)&amp;MID(COMPRAS!D6813,1,2),IVA!W:W,0)),"SIN COD.")</f>
        <v>0</v>
      </c>
    </row>
    <row r="6914" spans="1:86" x14ac:dyDescent="0.25">
      <c r="A6914"/>
      <c r="B6914"/>
      <c r="D6914"/>
      <c r="AL6914">
        <f t="shared" ref="AL6914:AL6977" si="756">O6914+P6914+Q6914+R6914+S6914+T6914+U6914+V6914</f>
        <v>0</v>
      </c>
      <c r="AQ6914">
        <f t="shared" ref="AQ6914:AQ6977" si="757">+P6914+Q6914+R6914+S6914-BE6914-BQ6914-BW6914+O6914</f>
        <v>0</v>
      </c>
      <c r="AR6914" t="str">
        <f>IFERROR(IF(OR(AP6914=338,AP6914=340,AP6914=341,AP6914=342,AP6914="342A",AP6914="342B"),PorcenRet(AP6914,AT6914,AU6914),INDEX(PORCENTAJEBUSCAR,MATCH(AP6914,CódigoRET,0),4)*1),"")</f>
        <v/>
      </c>
      <c r="AS6914">
        <f t="shared" ref="AS6914:AS6977" si="758">ROUND(IF(AP6914="",0,AQ6914*(AR6914/100)),2)</f>
        <v>0</v>
      </c>
      <c r="BF6914" t="str">
        <f>IFERROR(IF(OR(BD6914=338,BD6914=340,BD6914=341,BD6914=342,BD6914="342A",BD6914="342B"),PorcenRet(BD6914,BH6914,BI6914),INDEX(PORCENTAJEBUSCAR,MATCH(BD6914,CódigoRET,0),4)*1),"")</f>
        <v/>
      </c>
      <c r="BG6914">
        <f t="shared" ref="BG6914:BG6977" si="759">ROUND(IF(BD6914="",0,BE6914*(BF6914/100)),2)</f>
        <v>0</v>
      </c>
      <c r="BO6914">
        <f t="shared" ref="BO6914:BO6977" si="760">IF(MID(F6914,1,2)="41",SUM(O6914:S6914),0)</f>
        <v>0</v>
      </c>
      <c r="CC6914">
        <f t="shared" ref="CC6914:CC6977" si="761">O6914+P6914+Q6914+R6914+S6914</f>
        <v>0</v>
      </c>
      <c r="CD6914">
        <f t="shared" ref="CD6914:CD6977" si="762">T6914+U6914</f>
        <v>0</v>
      </c>
      <c r="CG6914">
        <f ca="1">IFERROR(INDIRECT("IVA!X"&amp;MATCH(MID(COMPRAS!C6814,1,2)&amp;MID(COMPRAS!F6814,1,2)&amp;MID(COMPRAS!D6814,1,2),IVA!W:W,0)),"SIN COD.")</f>
        <v>0</v>
      </c>
      <c r="CH6914">
        <f ca="1">IFERROR(INDIRECT("IVA!Y"&amp;MATCH(MID(COMPRAS!C6814,1,2)&amp;MID(COMPRAS!F6814,1,2)&amp;MID(COMPRAS!D6814,1,2),IVA!W:W,0)),"SIN COD.")</f>
        <v>0</v>
      </c>
    </row>
    <row r="6915" spans="1:86" x14ac:dyDescent="0.25">
      <c r="A6915"/>
      <c r="B6915"/>
      <c r="D6915"/>
      <c r="AL6915">
        <f t="shared" si="756"/>
        <v>0</v>
      </c>
      <c r="AQ6915">
        <f t="shared" si="757"/>
        <v>0</v>
      </c>
      <c r="AR6915" t="str">
        <f>IFERROR(IF(OR(AP6915=338,AP6915=340,AP6915=341,AP6915=342,AP6915="342A",AP6915="342B"),PorcenRet(AP6915,AT6915,AU6915),INDEX(PORCENTAJEBUSCAR,MATCH(AP6915,CódigoRET,0),4)*1),"")</f>
        <v/>
      </c>
      <c r="AS6915">
        <f t="shared" si="758"/>
        <v>0</v>
      </c>
      <c r="BF6915" t="str">
        <f>IFERROR(IF(OR(BD6915=338,BD6915=340,BD6915=341,BD6915=342,BD6915="342A",BD6915="342B"),PorcenRet(BD6915,BH6915,BI6915),INDEX(PORCENTAJEBUSCAR,MATCH(BD6915,CódigoRET,0),4)*1),"")</f>
        <v/>
      </c>
      <c r="BG6915">
        <f t="shared" si="759"/>
        <v>0</v>
      </c>
      <c r="BO6915">
        <f t="shared" si="760"/>
        <v>0</v>
      </c>
      <c r="CC6915">
        <f t="shared" si="761"/>
        <v>0</v>
      </c>
      <c r="CD6915">
        <f t="shared" si="762"/>
        <v>0</v>
      </c>
      <c r="CG6915">
        <f ca="1">IFERROR(INDIRECT("IVA!X"&amp;MATCH(MID(COMPRAS!C6815,1,2)&amp;MID(COMPRAS!F6815,1,2)&amp;MID(COMPRAS!D6815,1,2),IVA!W:W,0)),"SIN COD.")</f>
        <v>0</v>
      </c>
      <c r="CH6915">
        <f ca="1">IFERROR(INDIRECT("IVA!Y"&amp;MATCH(MID(COMPRAS!C6815,1,2)&amp;MID(COMPRAS!F6815,1,2)&amp;MID(COMPRAS!D6815,1,2),IVA!W:W,0)),"SIN COD.")</f>
        <v>0</v>
      </c>
    </row>
    <row r="6916" spans="1:86" x14ac:dyDescent="0.25">
      <c r="A6916"/>
      <c r="B6916"/>
      <c r="D6916"/>
      <c r="AL6916">
        <f t="shared" si="756"/>
        <v>0</v>
      </c>
      <c r="AQ6916">
        <f t="shared" si="757"/>
        <v>0</v>
      </c>
      <c r="AR6916" t="str">
        <f>IFERROR(IF(OR(AP6916=338,AP6916=340,AP6916=341,AP6916=342,AP6916="342A",AP6916="342B"),PorcenRet(AP6916,AT6916,AU6916),INDEX(PORCENTAJEBUSCAR,MATCH(AP6916,CódigoRET,0),4)*1),"")</f>
        <v/>
      </c>
      <c r="AS6916">
        <f t="shared" si="758"/>
        <v>0</v>
      </c>
      <c r="BF6916" t="str">
        <f>IFERROR(IF(OR(BD6916=338,BD6916=340,BD6916=341,BD6916=342,BD6916="342A",BD6916="342B"),PorcenRet(BD6916,BH6916,BI6916),INDEX(PORCENTAJEBUSCAR,MATCH(BD6916,CódigoRET,0),4)*1),"")</f>
        <v/>
      </c>
      <c r="BG6916">
        <f t="shared" si="759"/>
        <v>0</v>
      </c>
      <c r="BO6916">
        <f t="shared" si="760"/>
        <v>0</v>
      </c>
      <c r="CC6916">
        <f t="shared" si="761"/>
        <v>0</v>
      </c>
      <c r="CD6916">
        <f t="shared" si="762"/>
        <v>0</v>
      </c>
      <c r="CG6916">
        <f ca="1">IFERROR(INDIRECT("IVA!X"&amp;MATCH(MID(COMPRAS!C6816,1,2)&amp;MID(COMPRAS!F6816,1,2)&amp;MID(COMPRAS!D6816,1,2),IVA!W:W,0)),"SIN COD.")</f>
        <v>0</v>
      </c>
      <c r="CH6916">
        <f ca="1">IFERROR(INDIRECT("IVA!Y"&amp;MATCH(MID(COMPRAS!C6816,1,2)&amp;MID(COMPRAS!F6816,1,2)&amp;MID(COMPRAS!D6816,1,2),IVA!W:W,0)),"SIN COD.")</f>
        <v>0</v>
      </c>
    </row>
    <row r="6917" spans="1:86" x14ac:dyDescent="0.25">
      <c r="A6917"/>
      <c r="B6917"/>
      <c r="D6917"/>
      <c r="AL6917">
        <f t="shared" si="756"/>
        <v>0</v>
      </c>
      <c r="AQ6917">
        <f t="shared" si="757"/>
        <v>0</v>
      </c>
      <c r="AR6917" t="str">
        <f>IFERROR(IF(OR(AP6917=338,AP6917=340,AP6917=341,AP6917=342,AP6917="342A",AP6917="342B"),PorcenRet(AP6917,AT6917,AU6917),INDEX(PORCENTAJEBUSCAR,MATCH(AP6917,CódigoRET,0),4)*1),"")</f>
        <v/>
      </c>
      <c r="AS6917">
        <f t="shared" si="758"/>
        <v>0</v>
      </c>
      <c r="BF6917" t="str">
        <f>IFERROR(IF(OR(BD6917=338,BD6917=340,BD6917=341,BD6917=342,BD6917="342A",BD6917="342B"),PorcenRet(BD6917,BH6917,BI6917),INDEX(PORCENTAJEBUSCAR,MATCH(BD6917,CódigoRET,0),4)*1),"")</f>
        <v/>
      </c>
      <c r="BG6917">
        <f t="shared" si="759"/>
        <v>0</v>
      </c>
      <c r="BO6917">
        <f t="shared" si="760"/>
        <v>0</v>
      </c>
      <c r="CC6917">
        <f t="shared" si="761"/>
        <v>0</v>
      </c>
      <c r="CD6917">
        <f t="shared" si="762"/>
        <v>0</v>
      </c>
      <c r="CG6917">
        <f ca="1">IFERROR(INDIRECT("IVA!X"&amp;MATCH(MID(COMPRAS!C6817,1,2)&amp;MID(COMPRAS!F6817,1,2)&amp;MID(COMPRAS!D6817,1,2),IVA!W:W,0)),"SIN COD.")</f>
        <v>0</v>
      </c>
      <c r="CH6917">
        <f ca="1">IFERROR(INDIRECT("IVA!Y"&amp;MATCH(MID(COMPRAS!C6817,1,2)&amp;MID(COMPRAS!F6817,1,2)&amp;MID(COMPRAS!D6817,1,2),IVA!W:W,0)),"SIN COD.")</f>
        <v>0</v>
      </c>
    </row>
    <row r="6918" spans="1:86" x14ac:dyDescent="0.25">
      <c r="A6918"/>
      <c r="B6918"/>
      <c r="D6918"/>
      <c r="AL6918">
        <f t="shared" si="756"/>
        <v>0</v>
      </c>
      <c r="AQ6918">
        <f t="shared" si="757"/>
        <v>0</v>
      </c>
      <c r="AR6918" t="str">
        <f>IFERROR(IF(OR(AP6918=338,AP6918=340,AP6918=341,AP6918=342,AP6918="342A",AP6918="342B"),PorcenRet(AP6918,AT6918,AU6918),INDEX(PORCENTAJEBUSCAR,MATCH(AP6918,CódigoRET,0),4)*1),"")</f>
        <v/>
      </c>
      <c r="AS6918">
        <f t="shared" si="758"/>
        <v>0</v>
      </c>
      <c r="BF6918" t="str">
        <f>IFERROR(IF(OR(BD6918=338,BD6918=340,BD6918=341,BD6918=342,BD6918="342A",BD6918="342B"),PorcenRet(BD6918,BH6918,BI6918),INDEX(PORCENTAJEBUSCAR,MATCH(BD6918,CódigoRET,0),4)*1),"")</f>
        <v/>
      </c>
      <c r="BG6918">
        <f t="shared" si="759"/>
        <v>0</v>
      </c>
      <c r="BO6918">
        <f t="shared" si="760"/>
        <v>0</v>
      </c>
      <c r="CC6918">
        <f t="shared" si="761"/>
        <v>0</v>
      </c>
      <c r="CD6918">
        <f t="shared" si="762"/>
        <v>0</v>
      </c>
      <c r="CG6918">
        <f ca="1">IFERROR(INDIRECT("IVA!X"&amp;MATCH(MID(COMPRAS!C6818,1,2)&amp;MID(COMPRAS!F6818,1,2)&amp;MID(COMPRAS!D6818,1,2),IVA!W:W,0)),"SIN COD.")</f>
        <v>0</v>
      </c>
      <c r="CH6918">
        <f ca="1">IFERROR(INDIRECT("IVA!Y"&amp;MATCH(MID(COMPRAS!C6818,1,2)&amp;MID(COMPRAS!F6818,1,2)&amp;MID(COMPRAS!D6818,1,2),IVA!W:W,0)),"SIN COD.")</f>
        <v>0</v>
      </c>
    </row>
    <row r="6919" spans="1:86" x14ac:dyDescent="0.25">
      <c r="A6919"/>
      <c r="B6919"/>
      <c r="D6919"/>
      <c r="AL6919">
        <f t="shared" si="756"/>
        <v>0</v>
      </c>
      <c r="AQ6919">
        <f t="shared" si="757"/>
        <v>0</v>
      </c>
      <c r="AR6919" t="str">
        <f>IFERROR(IF(OR(AP6919=338,AP6919=340,AP6919=341,AP6919=342,AP6919="342A",AP6919="342B"),PorcenRet(AP6919,AT6919,AU6919),INDEX(PORCENTAJEBUSCAR,MATCH(AP6919,CódigoRET,0),4)*1),"")</f>
        <v/>
      </c>
      <c r="AS6919">
        <f t="shared" si="758"/>
        <v>0</v>
      </c>
      <c r="BF6919" t="str">
        <f>IFERROR(IF(OR(BD6919=338,BD6919=340,BD6919=341,BD6919=342,BD6919="342A",BD6919="342B"),PorcenRet(BD6919,BH6919,BI6919),INDEX(PORCENTAJEBUSCAR,MATCH(BD6919,CódigoRET,0),4)*1),"")</f>
        <v/>
      </c>
      <c r="BG6919">
        <f t="shared" si="759"/>
        <v>0</v>
      </c>
      <c r="BO6919">
        <f t="shared" si="760"/>
        <v>0</v>
      </c>
      <c r="CC6919">
        <f t="shared" si="761"/>
        <v>0</v>
      </c>
      <c r="CD6919">
        <f t="shared" si="762"/>
        <v>0</v>
      </c>
      <c r="CG6919">
        <f ca="1">IFERROR(INDIRECT("IVA!X"&amp;MATCH(MID(COMPRAS!C6819,1,2)&amp;MID(COMPRAS!F6819,1,2)&amp;MID(COMPRAS!D6819,1,2),IVA!W:W,0)),"SIN COD.")</f>
        <v>0</v>
      </c>
      <c r="CH6919">
        <f ca="1">IFERROR(INDIRECT("IVA!Y"&amp;MATCH(MID(COMPRAS!C6819,1,2)&amp;MID(COMPRAS!F6819,1,2)&amp;MID(COMPRAS!D6819,1,2),IVA!W:W,0)),"SIN COD.")</f>
        <v>0</v>
      </c>
    </row>
    <row r="6920" spans="1:86" x14ac:dyDescent="0.25">
      <c r="A6920"/>
      <c r="B6920"/>
      <c r="D6920"/>
      <c r="AL6920">
        <f t="shared" si="756"/>
        <v>0</v>
      </c>
      <c r="AQ6920">
        <f t="shared" si="757"/>
        <v>0</v>
      </c>
      <c r="AR6920" t="str">
        <f>IFERROR(IF(OR(AP6920=338,AP6920=340,AP6920=341,AP6920=342,AP6920="342A",AP6920="342B"),PorcenRet(AP6920,AT6920,AU6920),INDEX(PORCENTAJEBUSCAR,MATCH(AP6920,CódigoRET,0),4)*1),"")</f>
        <v/>
      </c>
      <c r="AS6920">
        <f t="shared" si="758"/>
        <v>0</v>
      </c>
      <c r="BF6920" t="str">
        <f>IFERROR(IF(OR(BD6920=338,BD6920=340,BD6920=341,BD6920=342,BD6920="342A",BD6920="342B"),PorcenRet(BD6920,BH6920,BI6920),INDEX(PORCENTAJEBUSCAR,MATCH(BD6920,CódigoRET,0),4)*1),"")</f>
        <v/>
      </c>
      <c r="BG6920">
        <f t="shared" si="759"/>
        <v>0</v>
      </c>
      <c r="BO6920">
        <f t="shared" si="760"/>
        <v>0</v>
      </c>
      <c r="CC6920">
        <f t="shared" si="761"/>
        <v>0</v>
      </c>
      <c r="CD6920">
        <f t="shared" si="762"/>
        <v>0</v>
      </c>
      <c r="CG6920">
        <f ca="1">IFERROR(INDIRECT("IVA!X"&amp;MATCH(MID(COMPRAS!C6820,1,2)&amp;MID(COMPRAS!F6820,1,2)&amp;MID(COMPRAS!D6820,1,2),IVA!W:W,0)),"SIN COD.")</f>
        <v>0</v>
      </c>
      <c r="CH6920">
        <f ca="1">IFERROR(INDIRECT("IVA!Y"&amp;MATCH(MID(COMPRAS!C6820,1,2)&amp;MID(COMPRAS!F6820,1,2)&amp;MID(COMPRAS!D6820,1,2),IVA!W:W,0)),"SIN COD.")</f>
        <v>0</v>
      </c>
    </row>
    <row r="6921" spans="1:86" x14ac:dyDescent="0.25">
      <c r="A6921"/>
      <c r="B6921"/>
      <c r="D6921"/>
      <c r="AL6921">
        <f t="shared" si="756"/>
        <v>0</v>
      </c>
      <c r="AQ6921">
        <f t="shared" si="757"/>
        <v>0</v>
      </c>
      <c r="AR6921" t="str">
        <f>IFERROR(IF(OR(AP6921=338,AP6921=340,AP6921=341,AP6921=342,AP6921="342A",AP6921="342B"),PorcenRet(AP6921,AT6921,AU6921),INDEX(PORCENTAJEBUSCAR,MATCH(AP6921,CódigoRET,0),4)*1),"")</f>
        <v/>
      </c>
      <c r="AS6921">
        <f t="shared" si="758"/>
        <v>0</v>
      </c>
      <c r="BF6921" t="str">
        <f>IFERROR(IF(OR(BD6921=338,BD6921=340,BD6921=341,BD6921=342,BD6921="342A",BD6921="342B"),PorcenRet(BD6921,BH6921,BI6921),INDEX(PORCENTAJEBUSCAR,MATCH(BD6921,CódigoRET,0),4)*1),"")</f>
        <v/>
      </c>
      <c r="BG6921">
        <f t="shared" si="759"/>
        <v>0</v>
      </c>
      <c r="BO6921">
        <f t="shared" si="760"/>
        <v>0</v>
      </c>
      <c r="CC6921">
        <f t="shared" si="761"/>
        <v>0</v>
      </c>
      <c r="CD6921">
        <f t="shared" si="762"/>
        <v>0</v>
      </c>
      <c r="CG6921">
        <f ca="1">IFERROR(INDIRECT("IVA!X"&amp;MATCH(MID(COMPRAS!C6821,1,2)&amp;MID(COMPRAS!F6821,1,2)&amp;MID(COMPRAS!D6821,1,2),IVA!W:W,0)),"SIN COD.")</f>
        <v>0</v>
      </c>
      <c r="CH6921">
        <f ca="1">IFERROR(INDIRECT("IVA!Y"&amp;MATCH(MID(COMPRAS!C6821,1,2)&amp;MID(COMPRAS!F6821,1,2)&amp;MID(COMPRAS!D6821,1,2),IVA!W:W,0)),"SIN COD.")</f>
        <v>0</v>
      </c>
    </row>
    <row r="6922" spans="1:86" x14ac:dyDescent="0.25">
      <c r="A6922"/>
      <c r="B6922"/>
      <c r="D6922"/>
      <c r="AL6922">
        <f t="shared" si="756"/>
        <v>0</v>
      </c>
      <c r="AQ6922">
        <f t="shared" si="757"/>
        <v>0</v>
      </c>
      <c r="AR6922" t="str">
        <f>IFERROR(IF(OR(AP6922=338,AP6922=340,AP6922=341,AP6922=342,AP6922="342A",AP6922="342B"),PorcenRet(AP6922,AT6922,AU6922),INDEX(PORCENTAJEBUSCAR,MATCH(AP6922,CódigoRET,0),4)*1),"")</f>
        <v/>
      </c>
      <c r="AS6922">
        <f t="shared" si="758"/>
        <v>0</v>
      </c>
      <c r="BF6922" t="str">
        <f>IFERROR(IF(OR(BD6922=338,BD6922=340,BD6922=341,BD6922=342,BD6922="342A",BD6922="342B"),PorcenRet(BD6922,BH6922,BI6922),INDEX(PORCENTAJEBUSCAR,MATCH(BD6922,CódigoRET,0),4)*1),"")</f>
        <v/>
      </c>
      <c r="BG6922">
        <f t="shared" si="759"/>
        <v>0</v>
      </c>
      <c r="BO6922">
        <f t="shared" si="760"/>
        <v>0</v>
      </c>
      <c r="CC6922">
        <f t="shared" si="761"/>
        <v>0</v>
      </c>
      <c r="CD6922">
        <f t="shared" si="762"/>
        <v>0</v>
      </c>
      <c r="CG6922">
        <f ca="1">IFERROR(INDIRECT("IVA!X"&amp;MATCH(MID(COMPRAS!C6822,1,2)&amp;MID(COMPRAS!F6822,1,2)&amp;MID(COMPRAS!D6822,1,2),IVA!W:W,0)),"SIN COD.")</f>
        <v>0</v>
      </c>
      <c r="CH6922">
        <f ca="1">IFERROR(INDIRECT("IVA!Y"&amp;MATCH(MID(COMPRAS!C6822,1,2)&amp;MID(COMPRAS!F6822,1,2)&amp;MID(COMPRAS!D6822,1,2),IVA!W:W,0)),"SIN COD.")</f>
        <v>0</v>
      </c>
    </row>
    <row r="6923" spans="1:86" x14ac:dyDescent="0.25">
      <c r="A6923"/>
      <c r="B6923"/>
      <c r="D6923"/>
      <c r="AL6923">
        <f t="shared" si="756"/>
        <v>0</v>
      </c>
      <c r="AQ6923">
        <f t="shared" si="757"/>
        <v>0</v>
      </c>
      <c r="AR6923" t="str">
        <f>IFERROR(IF(OR(AP6923=338,AP6923=340,AP6923=341,AP6923=342,AP6923="342A",AP6923="342B"),PorcenRet(AP6923,AT6923,AU6923),INDEX(PORCENTAJEBUSCAR,MATCH(AP6923,CódigoRET,0),4)*1),"")</f>
        <v/>
      </c>
      <c r="AS6923">
        <f t="shared" si="758"/>
        <v>0</v>
      </c>
      <c r="BF6923" t="str">
        <f>IFERROR(IF(OR(BD6923=338,BD6923=340,BD6923=341,BD6923=342,BD6923="342A",BD6923="342B"),PorcenRet(BD6923,BH6923,BI6923),INDEX(PORCENTAJEBUSCAR,MATCH(BD6923,CódigoRET,0),4)*1),"")</f>
        <v/>
      </c>
      <c r="BG6923">
        <f t="shared" si="759"/>
        <v>0</v>
      </c>
      <c r="BO6923">
        <f t="shared" si="760"/>
        <v>0</v>
      </c>
      <c r="CC6923">
        <f t="shared" si="761"/>
        <v>0</v>
      </c>
      <c r="CD6923">
        <f t="shared" si="762"/>
        <v>0</v>
      </c>
      <c r="CG6923">
        <f ca="1">IFERROR(INDIRECT("IVA!X"&amp;MATCH(MID(COMPRAS!C6823,1,2)&amp;MID(COMPRAS!F6823,1,2)&amp;MID(COMPRAS!D6823,1,2),IVA!W:W,0)),"SIN COD.")</f>
        <v>0</v>
      </c>
      <c r="CH6923">
        <f ca="1">IFERROR(INDIRECT("IVA!Y"&amp;MATCH(MID(COMPRAS!C6823,1,2)&amp;MID(COMPRAS!F6823,1,2)&amp;MID(COMPRAS!D6823,1,2),IVA!W:W,0)),"SIN COD.")</f>
        <v>0</v>
      </c>
    </row>
    <row r="6924" spans="1:86" x14ac:dyDescent="0.25">
      <c r="A6924"/>
      <c r="B6924"/>
      <c r="D6924"/>
      <c r="AL6924">
        <f t="shared" si="756"/>
        <v>0</v>
      </c>
      <c r="AQ6924">
        <f t="shared" si="757"/>
        <v>0</v>
      </c>
      <c r="AR6924" t="str">
        <f>IFERROR(IF(OR(AP6924=338,AP6924=340,AP6924=341,AP6924=342,AP6924="342A",AP6924="342B"),PorcenRet(AP6924,AT6924,AU6924),INDEX(PORCENTAJEBUSCAR,MATCH(AP6924,CódigoRET,0),4)*1),"")</f>
        <v/>
      </c>
      <c r="AS6924">
        <f t="shared" si="758"/>
        <v>0</v>
      </c>
      <c r="BF6924" t="str">
        <f>IFERROR(IF(OR(BD6924=338,BD6924=340,BD6924=341,BD6924=342,BD6924="342A",BD6924="342B"),PorcenRet(BD6924,BH6924,BI6924),INDEX(PORCENTAJEBUSCAR,MATCH(BD6924,CódigoRET,0),4)*1),"")</f>
        <v/>
      </c>
      <c r="BG6924">
        <f t="shared" si="759"/>
        <v>0</v>
      </c>
      <c r="BO6924">
        <f t="shared" si="760"/>
        <v>0</v>
      </c>
      <c r="CC6924">
        <f t="shared" si="761"/>
        <v>0</v>
      </c>
      <c r="CD6924">
        <f t="shared" si="762"/>
        <v>0</v>
      </c>
      <c r="CG6924">
        <f ca="1">IFERROR(INDIRECT("IVA!X"&amp;MATCH(MID(COMPRAS!C6824,1,2)&amp;MID(COMPRAS!F6824,1,2)&amp;MID(COMPRAS!D6824,1,2),IVA!W:W,0)),"SIN COD.")</f>
        <v>0</v>
      </c>
      <c r="CH6924">
        <f ca="1">IFERROR(INDIRECT("IVA!Y"&amp;MATCH(MID(COMPRAS!C6824,1,2)&amp;MID(COMPRAS!F6824,1,2)&amp;MID(COMPRAS!D6824,1,2),IVA!W:W,0)),"SIN COD.")</f>
        <v>0</v>
      </c>
    </row>
    <row r="6925" spans="1:86" x14ac:dyDescent="0.25">
      <c r="A6925"/>
      <c r="B6925"/>
      <c r="D6925"/>
      <c r="AL6925">
        <f t="shared" si="756"/>
        <v>0</v>
      </c>
      <c r="AQ6925">
        <f t="shared" si="757"/>
        <v>0</v>
      </c>
      <c r="AR6925" t="str">
        <f>IFERROR(IF(OR(AP6925=338,AP6925=340,AP6925=341,AP6925=342,AP6925="342A",AP6925="342B"),PorcenRet(AP6925,AT6925,AU6925),INDEX(PORCENTAJEBUSCAR,MATCH(AP6925,CódigoRET,0),4)*1),"")</f>
        <v/>
      </c>
      <c r="AS6925">
        <f t="shared" si="758"/>
        <v>0</v>
      </c>
      <c r="BF6925" t="str">
        <f>IFERROR(IF(OR(BD6925=338,BD6925=340,BD6925=341,BD6925=342,BD6925="342A",BD6925="342B"),PorcenRet(BD6925,BH6925,BI6925),INDEX(PORCENTAJEBUSCAR,MATCH(BD6925,CódigoRET,0),4)*1),"")</f>
        <v/>
      </c>
      <c r="BG6925">
        <f t="shared" si="759"/>
        <v>0</v>
      </c>
      <c r="BO6925">
        <f t="shared" si="760"/>
        <v>0</v>
      </c>
      <c r="CC6925">
        <f t="shared" si="761"/>
        <v>0</v>
      </c>
      <c r="CD6925">
        <f t="shared" si="762"/>
        <v>0</v>
      </c>
      <c r="CG6925">
        <f ca="1">IFERROR(INDIRECT("IVA!X"&amp;MATCH(MID(COMPRAS!C6825,1,2)&amp;MID(COMPRAS!F6825,1,2)&amp;MID(COMPRAS!D6825,1,2),IVA!W:W,0)),"SIN COD.")</f>
        <v>0</v>
      </c>
      <c r="CH6925">
        <f ca="1">IFERROR(INDIRECT("IVA!Y"&amp;MATCH(MID(COMPRAS!C6825,1,2)&amp;MID(COMPRAS!F6825,1,2)&amp;MID(COMPRAS!D6825,1,2),IVA!W:W,0)),"SIN COD.")</f>
        <v>0</v>
      </c>
    </row>
    <row r="6926" spans="1:86" x14ac:dyDescent="0.25">
      <c r="A6926"/>
      <c r="B6926"/>
      <c r="D6926"/>
      <c r="AL6926">
        <f t="shared" si="756"/>
        <v>0</v>
      </c>
      <c r="AQ6926">
        <f t="shared" si="757"/>
        <v>0</v>
      </c>
      <c r="AR6926" t="str">
        <f>IFERROR(IF(OR(AP6926=338,AP6926=340,AP6926=341,AP6926=342,AP6926="342A",AP6926="342B"),PorcenRet(AP6926,AT6926,AU6926),INDEX(PORCENTAJEBUSCAR,MATCH(AP6926,CódigoRET,0),4)*1),"")</f>
        <v/>
      </c>
      <c r="AS6926">
        <f t="shared" si="758"/>
        <v>0</v>
      </c>
      <c r="BF6926" t="str">
        <f>IFERROR(IF(OR(BD6926=338,BD6926=340,BD6926=341,BD6926=342,BD6926="342A",BD6926="342B"),PorcenRet(BD6926,BH6926,BI6926),INDEX(PORCENTAJEBUSCAR,MATCH(BD6926,CódigoRET,0),4)*1),"")</f>
        <v/>
      </c>
      <c r="BG6926">
        <f t="shared" si="759"/>
        <v>0</v>
      </c>
      <c r="BO6926">
        <f t="shared" si="760"/>
        <v>0</v>
      </c>
      <c r="CC6926">
        <f t="shared" si="761"/>
        <v>0</v>
      </c>
      <c r="CD6926">
        <f t="shared" si="762"/>
        <v>0</v>
      </c>
      <c r="CG6926">
        <f ca="1">IFERROR(INDIRECT("IVA!X"&amp;MATCH(MID(COMPRAS!C6826,1,2)&amp;MID(COMPRAS!F6826,1,2)&amp;MID(COMPRAS!D6826,1,2),IVA!W:W,0)),"SIN COD.")</f>
        <v>0</v>
      </c>
      <c r="CH6926">
        <f ca="1">IFERROR(INDIRECT("IVA!Y"&amp;MATCH(MID(COMPRAS!C6826,1,2)&amp;MID(COMPRAS!F6826,1,2)&amp;MID(COMPRAS!D6826,1,2),IVA!W:W,0)),"SIN COD.")</f>
        <v>0</v>
      </c>
    </row>
    <row r="6927" spans="1:86" x14ac:dyDescent="0.25">
      <c r="A6927"/>
      <c r="B6927"/>
      <c r="D6927"/>
      <c r="AL6927">
        <f t="shared" si="756"/>
        <v>0</v>
      </c>
      <c r="AQ6927">
        <f t="shared" si="757"/>
        <v>0</v>
      </c>
      <c r="AR6927" t="str">
        <f>IFERROR(IF(OR(AP6927=338,AP6927=340,AP6927=341,AP6927=342,AP6927="342A",AP6927="342B"),PorcenRet(AP6927,AT6927,AU6927),INDEX(PORCENTAJEBUSCAR,MATCH(AP6927,CódigoRET,0),4)*1),"")</f>
        <v/>
      </c>
      <c r="AS6927">
        <f t="shared" si="758"/>
        <v>0</v>
      </c>
      <c r="BF6927" t="str">
        <f>IFERROR(IF(OR(BD6927=338,BD6927=340,BD6927=341,BD6927=342,BD6927="342A",BD6927="342B"),PorcenRet(BD6927,BH6927,BI6927),INDEX(PORCENTAJEBUSCAR,MATCH(BD6927,CódigoRET,0),4)*1),"")</f>
        <v/>
      </c>
      <c r="BG6927">
        <f t="shared" si="759"/>
        <v>0</v>
      </c>
      <c r="BO6927">
        <f t="shared" si="760"/>
        <v>0</v>
      </c>
      <c r="CC6927">
        <f t="shared" si="761"/>
        <v>0</v>
      </c>
      <c r="CD6927">
        <f t="shared" si="762"/>
        <v>0</v>
      </c>
      <c r="CG6927">
        <f ca="1">IFERROR(INDIRECT("IVA!X"&amp;MATCH(MID(COMPRAS!C6827,1,2)&amp;MID(COMPRAS!F6827,1,2)&amp;MID(COMPRAS!D6827,1,2),IVA!W:W,0)),"SIN COD.")</f>
        <v>0</v>
      </c>
      <c r="CH6927">
        <f ca="1">IFERROR(INDIRECT("IVA!Y"&amp;MATCH(MID(COMPRAS!C6827,1,2)&amp;MID(COMPRAS!F6827,1,2)&amp;MID(COMPRAS!D6827,1,2),IVA!W:W,0)),"SIN COD.")</f>
        <v>0</v>
      </c>
    </row>
    <row r="6928" spans="1:86" x14ac:dyDescent="0.25">
      <c r="A6928"/>
      <c r="B6928"/>
      <c r="D6928"/>
      <c r="AL6928">
        <f t="shared" si="756"/>
        <v>0</v>
      </c>
      <c r="AQ6928">
        <f t="shared" si="757"/>
        <v>0</v>
      </c>
      <c r="AR6928" t="str">
        <f>IFERROR(IF(OR(AP6928=338,AP6928=340,AP6928=341,AP6928=342,AP6928="342A",AP6928="342B"),PorcenRet(AP6928,AT6928,AU6928),INDEX(PORCENTAJEBUSCAR,MATCH(AP6928,CódigoRET,0),4)*1),"")</f>
        <v/>
      </c>
      <c r="AS6928">
        <f t="shared" si="758"/>
        <v>0</v>
      </c>
      <c r="BF6928" t="str">
        <f>IFERROR(IF(OR(BD6928=338,BD6928=340,BD6928=341,BD6928=342,BD6928="342A",BD6928="342B"),PorcenRet(BD6928,BH6928,BI6928),INDEX(PORCENTAJEBUSCAR,MATCH(BD6928,CódigoRET,0),4)*1),"")</f>
        <v/>
      </c>
      <c r="BG6928">
        <f t="shared" si="759"/>
        <v>0</v>
      </c>
      <c r="BO6928">
        <f t="shared" si="760"/>
        <v>0</v>
      </c>
      <c r="CC6928">
        <f t="shared" si="761"/>
        <v>0</v>
      </c>
      <c r="CD6928">
        <f t="shared" si="762"/>
        <v>0</v>
      </c>
      <c r="CG6928">
        <f ca="1">IFERROR(INDIRECT("IVA!X"&amp;MATCH(MID(COMPRAS!C6828,1,2)&amp;MID(COMPRAS!F6828,1,2)&amp;MID(COMPRAS!D6828,1,2),IVA!W:W,0)),"SIN COD.")</f>
        <v>0</v>
      </c>
      <c r="CH6928">
        <f ca="1">IFERROR(INDIRECT("IVA!Y"&amp;MATCH(MID(COMPRAS!C6828,1,2)&amp;MID(COMPRAS!F6828,1,2)&amp;MID(COMPRAS!D6828,1,2),IVA!W:W,0)),"SIN COD.")</f>
        <v>0</v>
      </c>
    </row>
    <row r="6929" spans="1:86" x14ac:dyDescent="0.25">
      <c r="A6929"/>
      <c r="B6929"/>
      <c r="D6929"/>
      <c r="AL6929">
        <f t="shared" si="756"/>
        <v>0</v>
      </c>
      <c r="AQ6929">
        <f t="shared" si="757"/>
        <v>0</v>
      </c>
      <c r="AR6929" t="str">
        <f>IFERROR(IF(OR(AP6929=338,AP6929=340,AP6929=341,AP6929=342,AP6929="342A",AP6929="342B"),PorcenRet(AP6929,AT6929,AU6929),INDEX(PORCENTAJEBUSCAR,MATCH(AP6929,CódigoRET,0),4)*1),"")</f>
        <v/>
      </c>
      <c r="AS6929">
        <f t="shared" si="758"/>
        <v>0</v>
      </c>
      <c r="BF6929" t="str">
        <f>IFERROR(IF(OR(BD6929=338,BD6929=340,BD6929=341,BD6929=342,BD6929="342A",BD6929="342B"),PorcenRet(BD6929,BH6929,BI6929),INDEX(PORCENTAJEBUSCAR,MATCH(BD6929,CódigoRET,0),4)*1),"")</f>
        <v/>
      </c>
      <c r="BG6929">
        <f t="shared" si="759"/>
        <v>0</v>
      </c>
      <c r="BO6929">
        <f t="shared" si="760"/>
        <v>0</v>
      </c>
      <c r="CC6929">
        <f t="shared" si="761"/>
        <v>0</v>
      </c>
      <c r="CD6929">
        <f t="shared" si="762"/>
        <v>0</v>
      </c>
      <c r="CG6929">
        <f ca="1">IFERROR(INDIRECT("IVA!X"&amp;MATCH(MID(COMPRAS!C6829,1,2)&amp;MID(COMPRAS!F6829,1,2)&amp;MID(COMPRAS!D6829,1,2),IVA!W:W,0)),"SIN COD.")</f>
        <v>0</v>
      </c>
      <c r="CH6929">
        <f ca="1">IFERROR(INDIRECT("IVA!Y"&amp;MATCH(MID(COMPRAS!C6829,1,2)&amp;MID(COMPRAS!F6829,1,2)&amp;MID(COMPRAS!D6829,1,2),IVA!W:W,0)),"SIN COD.")</f>
        <v>0</v>
      </c>
    </row>
    <row r="6930" spans="1:86" x14ac:dyDescent="0.25">
      <c r="A6930"/>
      <c r="B6930"/>
      <c r="D6930"/>
      <c r="AL6930">
        <f t="shared" si="756"/>
        <v>0</v>
      </c>
      <c r="AQ6930">
        <f t="shared" si="757"/>
        <v>0</v>
      </c>
      <c r="AR6930" t="str">
        <f>IFERROR(IF(OR(AP6930=338,AP6930=340,AP6930=341,AP6930=342,AP6930="342A",AP6930="342B"),PorcenRet(AP6930,AT6930,AU6930),INDEX(PORCENTAJEBUSCAR,MATCH(AP6930,CódigoRET,0),4)*1),"")</f>
        <v/>
      </c>
      <c r="AS6930">
        <f t="shared" si="758"/>
        <v>0</v>
      </c>
      <c r="BF6930" t="str">
        <f>IFERROR(IF(OR(BD6930=338,BD6930=340,BD6930=341,BD6930=342,BD6930="342A",BD6930="342B"),PorcenRet(BD6930,BH6930,BI6930),INDEX(PORCENTAJEBUSCAR,MATCH(BD6930,CódigoRET,0),4)*1),"")</f>
        <v/>
      </c>
      <c r="BG6930">
        <f t="shared" si="759"/>
        <v>0</v>
      </c>
      <c r="BO6930">
        <f t="shared" si="760"/>
        <v>0</v>
      </c>
      <c r="CC6930">
        <f t="shared" si="761"/>
        <v>0</v>
      </c>
      <c r="CD6930">
        <f t="shared" si="762"/>
        <v>0</v>
      </c>
      <c r="CG6930">
        <f ca="1">IFERROR(INDIRECT("IVA!X"&amp;MATCH(MID(COMPRAS!C6830,1,2)&amp;MID(COMPRAS!F6830,1,2)&amp;MID(COMPRAS!D6830,1,2),IVA!W:W,0)),"SIN COD.")</f>
        <v>0</v>
      </c>
      <c r="CH6930">
        <f ca="1">IFERROR(INDIRECT("IVA!Y"&amp;MATCH(MID(COMPRAS!C6830,1,2)&amp;MID(COMPRAS!F6830,1,2)&amp;MID(COMPRAS!D6830,1,2),IVA!W:W,0)),"SIN COD.")</f>
        <v>0</v>
      </c>
    </row>
    <row r="6931" spans="1:86" x14ac:dyDescent="0.25">
      <c r="A6931"/>
      <c r="B6931"/>
      <c r="D6931"/>
      <c r="AL6931">
        <f t="shared" si="756"/>
        <v>0</v>
      </c>
      <c r="AQ6931">
        <f t="shared" si="757"/>
        <v>0</v>
      </c>
      <c r="AR6931" t="str">
        <f>IFERROR(IF(OR(AP6931=338,AP6931=340,AP6931=341,AP6931=342,AP6931="342A",AP6931="342B"),PorcenRet(AP6931,AT6931,AU6931),INDEX(PORCENTAJEBUSCAR,MATCH(AP6931,CódigoRET,0),4)*1),"")</f>
        <v/>
      </c>
      <c r="AS6931">
        <f t="shared" si="758"/>
        <v>0</v>
      </c>
      <c r="BF6931" t="str">
        <f>IFERROR(IF(OR(BD6931=338,BD6931=340,BD6931=341,BD6931=342,BD6931="342A",BD6931="342B"),PorcenRet(BD6931,BH6931,BI6931),INDEX(PORCENTAJEBUSCAR,MATCH(BD6931,CódigoRET,0),4)*1),"")</f>
        <v/>
      </c>
      <c r="BG6931">
        <f t="shared" si="759"/>
        <v>0</v>
      </c>
      <c r="BO6931">
        <f t="shared" si="760"/>
        <v>0</v>
      </c>
      <c r="CC6931">
        <f t="shared" si="761"/>
        <v>0</v>
      </c>
      <c r="CD6931">
        <f t="shared" si="762"/>
        <v>0</v>
      </c>
      <c r="CG6931">
        <f ca="1">IFERROR(INDIRECT("IVA!X"&amp;MATCH(MID(COMPRAS!C6831,1,2)&amp;MID(COMPRAS!F6831,1,2)&amp;MID(COMPRAS!D6831,1,2),IVA!W:W,0)),"SIN COD.")</f>
        <v>0</v>
      </c>
      <c r="CH6931">
        <f ca="1">IFERROR(INDIRECT("IVA!Y"&amp;MATCH(MID(COMPRAS!C6831,1,2)&amp;MID(COMPRAS!F6831,1,2)&amp;MID(COMPRAS!D6831,1,2),IVA!W:W,0)),"SIN COD.")</f>
        <v>0</v>
      </c>
    </row>
    <row r="6932" spans="1:86" x14ac:dyDescent="0.25">
      <c r="A6932"/>
      <c r="B6932"/>
      <c r="D6932"/>
      <c r="AL6932">
        <f t="shared" si="756"/>
        <v>0</v>
      </c>
      <c r="AQ6932">
        <f t="shared" si="757"/>
        <v>0</v>
      </c>
      <c r="AR6932" t="str">
        <f>IFERROR(IF(OR(AP6932=338,AP6932=340,AP6932=341,AP6932=342,AP6932="342A",AP6932="342B"),PorcenRet(AP6932,AT6932,AU6932),INDEX(PORCENTAJEBUSCAR,MATCH(AP6932,CódigoRET,0),4)*1),"")</f>
        <v/>
      </c>
      <c r="AS6932">
        <f t="shared" si="758"/>
        <v>0</v>
      </c>
      <c r="BF6932" t="str">
        <f>IFERROR(IF(OR(BD6932=338,BD6932=340,BD6932=341,BD6932=342,BD6932="342A",BD6932="342B"),PorcenRet(BD6932,BH6932,BI6932),INDEX(PORCENTAJEBUSCAR,MATCH(BD6932,CódigoRET,0),4)*1),"")</f>
        <v/>
      </c>
      <c r="BG6932">
        <f t="shared" si="759"/>
        <v>0</v>
      </c>
      <c r="BO6932">
        <f t="shared" si="760"/>
        <v>0</v>
      </c>
      <c r="CC6932">
        <f t="shared" si="761"/>
        <v>0</v>
      </c>
      <c r="CD6932">
        <f t="shared" si="762"/>
        <v>0</v>
      </c>
      <c r="CG6932">
        <f ca="1">IFERROR(INDIRECT("IVA!X"&amp;MATCH(MID(COMPRAS!C6832,1,2)&amp;MID(COMPRAS!F6832,1,2)&amp;MID(COMPRAS!D6832,1,2),IVA!W:W,0)),"SIN COD.")</f>
        <v>0</v>
      </c>
      <c r="CH6932">
        <f ca="1">IFERROR(INDIRECT("IVA!Y"&amp;MATCH(MID(COMPRAS!C6832,1,2)&amp;MID(COMPRAS!F6832,1,2)&amp;MID(COMPRAS!D6832,1,2),IVA!W:W,0)),"SIN COD.")</f>
        <v>0</v>
      </c>
    </row>
    <row r="6933" spans="1:86" x14ac:dyDescent="0.25">
      <c r="A6933"/>
      <c r="B6933"/>
      <c r="D6933"/>
      <c r="AL6933">
        <f t="shared" si="756"/>
        <v>0</v>
      </c>
      <c r="AQ6933">
        <f t="shared" si="757"/>
        <v>0</v>
      </c>
      <c r="AR6933" t="str">
        <f>IFERROR(IF(OR(AP6933=338,AP6933=340,AP6933=341,AP6933=342,AP6933="342A",AP6933="342B"),PorcenRet(AP6933,AT6933,AU6933),INDEX(PORCENTAJEBUSCAR,MATCH(AP6933,CódigoRET,0),4)*1),"")</f>
        <v/>
      </c>
      <c r="AS6933">
        <f t="shared" si="758"/>
        <v>0</v>
      </c>
      <c r="BF6933" t="str">
        <f>IFERROR(IF(OR(BD6933=338,BD6933=340,BD6933=341,BD6933=342,BD6933="342A",BD6933="342B"),PorcenRet(BD6933,BH6933,BI6933),INDEX(PORCENTAJEBUSCAR,MATCH(BD6933,CódigoRET,0),4)*1),"")</f>
        <v/>
      </c>
      <c r="BG6933">
        <f t="shared" si="759"/>
        <v>0</v>
      </c>
      <c r="BO6933">
        <f t="shared" si="760"/>
        <v>0</v>
      </c>
      <c r="CC6933">
        <f t="shared" si="761"/>
        <v>0</v>
      </c>
      <c r="CD6933">
        <f t="shared" si="762"/>
        <v>0</v>
      </c>
      <c r="CG6933">
        <f ca="1">IFERROR(INDIRECT("IVA!X"&amp;MATCH(MID(COMPRAS!C6833,1,2)&amp;MID(COMPRAS!F6833,1,2)&amp;MID(COMPRAS!D6833,1,2),IVA!W:W,0)),"SIN COD.")</f>
        <v>0</v>
      </c>
      <c r="CH6933">
        <f ca="1">IFERROR(INDIRECT("IVA!Y"&amp;MATCH(MID(COMPRAS!C6833,1,2)&amp;MID(COMPRAS!F6833,1,2)&amp;MID(COMPRAS!D6833,1,2),IVA!W:W,0)),"SIN COD.")</f>
        <v>0</v>
      </c>
    </row>
    <row r="6934" spans="1:86" x14ac:dyDescent="0.25">
      <c r="A6934"/>
      <c r="B6934"/>
      <c r="D6934"/>
      <c r="AL6934">
        <f t="shared" si="756"/>
        <v>0</v>
      </c>
      <c r="AQ6934">
        <f t="shared" si="757"/>
        <v>0</v>
      </c>
      <c r="AR6934" t="str">
        <f>IFERROR(IF(OR(AP6934=338,AP6934=340,AP6934=341,AP6934=342,AP6934="342A",AP6934="342B"),PorcenRet(AP6934,AT6934,AU6934),INDEX(PORCENTAJEBUSCAR,MATCH(AP6934,CódigoRET,0),4)*1),"")</f>
        <v/>
      </c>
      <c r="AS6934">
        <f t="shared" si="758"/>
        <v>0</v>
      </c>
      <c r="BF6934" t="str">
        <f>IFERROR(IF(OR(BD6934=338,BD6934=340,BD6934=341,BD6934=342,BD6934="342A",BD6934="342B"),PorcenRet(BD6934,BH6934,BI6934),INDEX(PORCENTAJEBUSCAR,MATCH(BD6934,CódigoRET,0),4)*1),"")</f>
        <v/>
      </c>
      <c r="BG6934">
        <f t="shared" si="759"/>
        <v>0</v>
      </c>
      <c r="BO6934">
        <f t="shared" si="760"/>
        <v>0</v>
      </c>
      <c r="CC6934">
        <f t="shared" si="761"/>
        <v>0</v>
      </c>
      <c r="CD6934">
        <f t="shared" si="762"/>
        <v>0</v>
      </c>
      <c r="CG6934">
        <f ca="1">IFERROR(INDIRECT("IVA!X"&amp;MATCH(MID(COMPRAS!C6834,1,2)&amp;MID(COMPRAS!F6834,1,2)&amp;MID(COMPRAS!D6834,1,2),IVA!W:W,0)),"SIN COD.")</f>
        <v>0</v>
      </c>
      <c r="CH6934">
        <f ca="1">IFERROR(INDIRECT("IVA!Y"&amp;MATCH(MID(COMPRAS!C6834,1,2)&amp;MID(COMPRAS!F6834,1,2)&amp;MID(COMPRAS!D6834,1,2),IVA!W:W,0)),"SIN COD.")</f>
        <v>0</v>
      </c>
    </row>
    <row r="6935" spans="1:86" x14ac:dyDescent="0.25">
      <c r="A6935"/>
      <c r="B6935"/>
      <c r="D6935"/>
      <c r="AL6935">
        <f t="shared" si="756"/>
        <v>0</v>
      </c>
      <c r="AQ6935">
        <f t="shared" si="757"/>
        <v>0</v>
      </c>
      <c r="AR6935" t="str">
        <f>IFERROR(IF(OR(AP6935=338,AP6935=340,AP6935=341,AP6935=342,AP6935="342A",AP6935="342B"),PorcenRet(AP6935,AT6935,AU6935),INDEX(PORCENTAJEBUSCAR,MATCH(AP6935,CódigoRET,0),4)*1),"")</f>
        <v/>
      </c>
      <c r="AS6935">
        <f t="shared" si="758"/>
        <v>0</v>
      </c>
      <c r="BF6935" t="str">
        <f>IFERROR(IF(OR(BD6935=338,BD6935=340,BD6935=341,BD6935=342,BD6935="342A",BD6935="342B"),PorcenRet(BD6935,BH6935,BI6935),INDEX(PORCENTAJEBUSCAR,MATCH(BD6935,CódigoRET,0),4)*1),"")</f>
        <v/>
      </c>
      <c r="BG6935">
        <f t="shared" si="759"/>
        <v>0</v>
      </c>
      <c r="BO6935">
        <f t="shared" si="760"/>
        <v>0</v>
      </c>
      <c r="CC6935">
        <f t="shared" si="761"/>
        <v>0</v>
      </c>
      <c r="CD6935">
        <f t="shared" si="762"/>
        <v>0</v>
      </c>
      <c r="CG6935">
        <f ca="1">IFERROR(INDIRECT("IVA!X"&amp;MATCH(MID(COMPRAS!C6835,1,2)&amp;MID(COMPRAS!F6835,1,2)&amp;MID(COMPRAS!D6835,1,2),IVA!W:W,0)),"SIN COD.")</f>
        <v>0</v>
      </c>
      <c r="CH6935">
        <f ca="1">IFERROR(INDIRECT("IVA!Y"&amp;MATCH(MID(COMPRAS!C6835,1,2)&amp;MID(COMPRAS!F6835,1,2)&amp;MID(COMPRAS!D6835,1,2),IVA!W:W,0)),"SIN COD.")</f>
        <v>0</v>
      </c>
    </row>
    <row r="6936" spans="1:86" x14ac:dyDescent="0.25">
      <c r="A6936"/>
      <c r="B6936"/>
      <c r="D6936"/>
      <c r="AL6936">
        <f t="shared" si="756"/>
        <v>0</v>
      </c>
      <c r="AQ6936">
        <f t="shared" si="757"/>
        <v>0</v>
      </c>
      <c r="AR6936" t="str">
        <f>IFERROR(IF(OR(AP6936=338,AP6936=340,AP6936=341,AP6936=342,AP6936="342A",AP6936="342B"),PorcenRet(AP6936,AT6936,AU6936),INDEX(PORCENTAJEBUSCAR,MATCH(AP6936,CódigoRET,0),4)*1),"")</f>
        <v/>
      </c>
      <c r="AS6936">
        <f t="shared" si="758"/>
        <v>0</v>
      </c>
      <c r="BF6936" t="str">
        <f>IFERROR(IF(OR(BD6936=338,BD6936=340,BD6936=341,BD6936=342,BD6936="342A",BD6936="342B"),PorcenRet(BD6936,BH6936,BI6936),INDEX(PORCENTAJEBUSCAR,MATCH(BD6936,CódigoRET,0),4)*1),"")</f>
        <v/>
      </c>
      <c r="BG6936">
        <f t="shared" si="759"/>
        <v>0</v>
      </c>
      <c r="BO6936">
        <f t="shared" si="760"/>
        <v>0</v>
      </c>
      <c r="CC6936">
        <f t="shared" si="761"/>
        <v>0</v>
      </c>
      <c r="CD6936">
        <f t="shared" si="762"/>
        <v>0</v>
      </c>
      <c r="CG6936">
        <f ca="1">IFERROR(INDIRECT("IVA!X"&amp;MATCH(MID(COMPRAS!C6836,1,2)&amp;MID(COMPRAS!F6836,1,2)&amp;MID(COMPRAS!D6836,1,2),IVA!W:W,0)),"SIN COD.")</f>
        <v>0</v>
      </c>
      <c r="CH6936">
        <f ca="1">IFERROR(INDIRECT("IVA!Y"&amp;MATCH(MID(COMPRAS!C6836,1,2)&amp;MID(COMPRAS!F6836,1,2)&amp;MID(COMPRAS!D6836,1,2),IVA!W:W,0)),"SIN COD.")</f>
        <v>0</v>
      </c>
    </row>
    <row r="6937" spans="1:86" x14ac:dyDescent="0.25">
      <c r="A6937"/>
      <c r="B6937"/>
      <c r="D6937"/>
      <c r="AL6937">
        <f t="shared" si="756"/>
        <v>0</v>
      </c>
      <c r="AQ6937">
        <f t="shared" si="757"/>
        <v>0</v>
      </c>
      <c r="AR6937" t="str">
        <f>IFERROR(IF(OR(AP6937=338,AP6937=340,AP6937=341,AP6937=342,AP6937="342A",AP6937="342B"),PorcenRet(AP6937,AT6937,AU6937),INDEX(PORCENTAJEBUSCAR,MATCH(AP6937,CódigoRET,0),4)*1),"")</f>
        <v/>
      </c>
      <c r="AS6937">
        <f t="shared" si="758"/>
        <v>0</v>
      </c>
      <c r="BF6937" t="str">
        <f>IFERROR(IF(OR(BD6937=338,BD6937=340,BD6937=341,BD6937=342,BD6937="342A",BD6937="342B"),PorcenRet(BD6937,BH6937,BI6937),INDEX(PORCENTAJEBUSCAR,MATCH(BD6937,CódigoRET,0),4)*1),"")</f>
        <v/>
      </c>
      <c r="BG6937">
        <f t="shared" si="759"/>
        <v>0</v>
      </c>
      <c r="BO6937">
        <f t="shared" si="760"/>
        <v>0</v>
      </c>
      <c r="CC6937">
        <f t="shared" si="761"/>
        <v>0</v>
      </c>
      <c r="CD6937">
        <f t="shared" si="762"/>
        <v>0</v>
      </c>
      <c r="CG6937">
        <f ca="1">IFERROR(INDIRECT("IVA!X"&amp;MATCH(MID(COMPRAS!C6837,1,2)&amp;MID(COMPRAS!F6837,1,2)&amp;MID(COMPRAS!D6837,1,2),IVA!W:W,0)),"SIN COD.")</f>
        <v>0</v>
      </c>
      <c r="CH6937">
        <f ca="1">IFERROR(INDIRECT("IVA!Y"&amp;MATCH(MID(COMPRAS!C6837,1,2)&amp;MID(COMPRAS!F6837,1,2)&amp;MID(COMPRAS!D6837,1,2),IVA!W:W,0)),"SIN COD.")</f>
        <v>0</v>
      </c>
    </row>
    <row r="6938" spans="1:86" x14ac:dyDescent="0.25">
      <c r="A6938"/>
      <c r="B6938"/>
      <c r="D6938"/>
      <c r="AL6938">
        <f t="shared" si="756"/>
        <v>0</v>
      </c>
      <c r="AQ6938">
        <f t="shared" si="757"/>
        <v>0</v>
      </c>
      <c r="AR6938" t="str">
        <f>IFERROR(IF(OR(AP6938=338,AP6938=340,AP6938=341,AP6938=342,AP6938="342A",AP6938="342B"),PorcenRet(AP6938,AT6938,AU6938),INDEX(PORCENTAJEBUSCAR,MATCH(AP6938,CódigoRET,0),4)*1),"")</f>
        <v/>
      </c>
      <c r="AS6938">
        <f t="shared" si="758"/>
        <v>0</v>
      </c>
      <c r="BF6938" t="str">
        <f>IFERROR(IF(OR(BD6938=338,BD6938=340,BD6938=341,BD6938=342,BD6938="342A",BD6938="342B"),PorcenRet(BD6938,BH6938,BI6938),INDEX(PORCENTAJEBUSCAR,MATCH(BD6938,CódigoRET,0),4)*1),"")</f>
        <v/>
      </c>
      <c r="BG6938">
        <f t="shared" si="759"/>
        <v>0</v>
      </c>
      <c r="BO6938">
        <f t="shared" si="760"/>
        <v>0</v>
      </c>
      <c r="CC6938">
        <f t="shared" si="761"/>
        <v>0</v>
      </c>
      <c r="CD6938">
        <f t="shared" si="762"/>
        <v>0</v>
      </c>
      <c r="CG6938">
        <f ca="1">IFERROR(INDIRECT("IVA!X"&amp;MATCH(MID(COMPRAS!C6838,1,2)&amp;MID(COMPRAS!F6838,1,2)&amp;MID(COMPRAS!D6838,1,2),IVA!W:W,0)),"SIN COD.")</f>
        <v>0</v>
      </c>
      <c r="CH6938">
        <f ca="1">IFERROR(INDIRECT("IVA!Y"&amp;MATCH(MID(COMPRAS!C6838,1,2)&amp;MID(COMPRAS!F6838,1,2)&amp;MID(COMPRAS!D6838,1,2),IVA!W:W,0)),"SIN COD.")</f>
        <v>0</v>
      </c>
    </row>
    <row r="6939" spans="1:86" x14ac:dyDescent="0.25">
      <c r="A6939"/>
      <c r="B6939"/>
      <c r="D6939"/>
      <c r="AL6939">
        <f t="shared" si="756"/>
        <v>0</v>
      </c>
      <c r="AQ6939">
        <f t="shared" si="757"/>
        <v>0</v>
      </c>
      <c r="AR6939" t="str">
        <f>IFERROR(IF(OR(AP6939=338,AP6939=340,AP6939=341,AP6939=342,AP6939="342A",AP6939="342B"),PorcenRet(AP6939,AT6939,AU6939),INDEX(PORCENTAJEBUSCAR,MATCH(AP6939,CódigoRET,0),4)*1),"")</f>
        <v/>
      </c>
      <c r="AS6939">
        <f t="shared" si="758"/>
        <v>0</v>
      </c>
      <c r="BF6939" t="str">
        <f>IFERROR(IF(OR(BD6939=338,BD6939=340,BD6939=341,BD6939=342,BD6939="342A",BD6939="342B"),PorcenRet(BD6939,BH6939,BI6939),INDEX(PORCENTAJEBUSCAR,MATCH(BD6939,CódigoRET,0),4)*1),"")</f>
        <v/>
      </c>
      <c r="BG6939">
        <f t="shared" si="759"/>
        <v>0</v>
      </c>
      <c r="BO6939">
        <f t="shared" si="760"/>
        <v>0</v>
      </c>
      <c r="CC6939">
        <f t="shared" si="761"/>
        <v>0</v>
      </c>
      <c r="CD6939">
        <f t="shared" si="762"/>
        <v>0</v>
      </c>
      <c r="CG6939">
        <f ca="1">IFERROR(INDIRECT("IVA!X"&amp;MATCH(MID(COMPRAS!C6839,1,2)&amp;MID(COMPRAS!F6839,1,2)&amp;MID(COMPRAS!D6839,1,2),IVA!W:W,0)),"SIN COD.")</f>
        <v>0</v>
      </c>
      <c r="CH6939">
        <f ca="1">IFERROR(INDIRECT("IVA!Y"&amp;MATCH(MID(COMPRAS!C6839,1,2)&amp;MID(COMPRAS!F6839,1,2)&amp;MID(COMPRAS!D6839,1,2),IVA!W:W,0)),"SIN COD.")</f>
        <v>0</v>
      </c>
    </row>
    <row r="6940" spans="1:86" x14ac:dyDescent="0.25">
      <c r="A6940"/>
      <c r="B6940"/>
      <c r="D6940"/>
      <c r="AL6940">
        <f t="shared" si="756"/>
        <v>0</v>
      </c>
      <c r="AQ6940">
        <f t="shared" si="757"/>
        <v>0</v>
      </c>
      <c r="AR6940" t="str">
        <f>IFERROR(IF(OR(AP6940=338,AP6940=340,AP6940=341,AP6940=342,AP6940="342A",AP6940="342B"),PorcenRet(AP6940,AT6940,AU6940),INDEX(PORCENTAJEBUSCAR,MATCH(AP6940,CódigoRET,0),4)*1),"")</f>
        <v/>
      </c>
      <c r="AS6940">
        <f t="shared" si="758"/>
        <v>0</v>
      </c>
      <c r="BF6940" t="str">
        <f>IFERROR(IF(OR(BD6940=338,BD6940=340,BD6940=341,BD6940=342,BD6940="342A",BD6940="342B"),PorcenRet(BD6940,BH6940,BI6940),INDEX(PORCENTAJEBUSCAR,MATCH(BD6940,CódigoRET,0),4)*1),"")</f>
        <v/>
      </c>
      <c r="BG6940">
        <f t="shared" si="759"/>
        <v>0</v>
      </c>
      <c r="BO6940">
        <f t="shared" si="760"/>
        <v>0</v>
      </c>
      <c r="CC6940">
        <f t="shared" si="761"/>
        <v>0</v>
      </c>
      <c r="CD6940">
        <f t="shared" si="762"/>
        <v>0</v>
      </c>
      <c r="CG6940">
        <f ca="1">IFERROR(INDIRECT("IVA!X"&amp;MATCH(MID(COMPRAS!C6840,1,2)&amp;MID(COMPRAS!F6840,1,2)&amp;MID(COMPRAS!D6840,1,2),IVA!W:W,0)),"SIN COD.")</f>
        <v>0</v>
      </c>
      <c r="CH6940">
        <f ca="1">IFERROR(INDIRECT("IVA!Y"&amp;MATCH(MID(COMPRAS!C6840,1,2)&amp;MID(COMPRAS!F6840,1,2)&amp;MID(COMPRAS!D6840,1,2),IVA!W:W,0)),"SIN COD.")</f>
        <v>0</v>
      </c>
    </row>
    <row r="6941" spans="1:86" x14ac:dyDescent="0.25">
      <c r="A6941"/>
      <c r="B6941"/>
      <c r="D6941"/>
      <c r="AL6941">
        <f t="shared" si="756"/>
        <v>0</v>
      </c>
      <c r="AQ6941">
        <f t="shared" si="757"/>
        <v>0</v>
      </c>
      <c r="AR6941" t="str">
        <f>IFERROR(IF(OR(AP6941=338,AP6941=340,AP6941=341,AP6941=342,AP6941="342A",AP6941="342B"),PorcenRet(AP6941,AT6941,AU6941),INDEX(PORCENTAJEBUSCAR,MATCH(AP6941,CódigoRET,0),4)*1),"")</f>
        <v/>
      </c>
      <c r="AS6941">
        <f t="shared" si="758"/>
        <v>0</v>
      </c>
      <c r="BF6941" t="str">
        <f>IFERROR(IF(OR(BD6941=338,BD6941=340,BD6941=341,BD6941=342,BD6941="342A",BD6941="342B"),PorcenRet(BD6941,BH6941,BI6941),INDEX(PORCENTAJEBUSCAR,MATCH(BD6941,CódigoRET,0),4)*1),"")</f>
        <v/>
      </c>
      <c r="BG6941">
        <f t="shared" si="759"/>
        <v>0</v>
      </c>
      <c r="BO6941">
        <f t="shared" si="760"/>
        <v>0</v>
      </c>
      <c r="CC6941">
        <f t="shared" si="761"/>
        <v>0</v>
      </c>
      <c r="CD6941">
        <f t="shared" si="762"/>
        <v>0</v>
      </c>
      <c r="CG6941">
        <f ca="1">IFERROR(INDIRECT("IVA!X"&amp;MATCH(MID(COMPRAS!C6841,1,2)&amp;MID(COMPRAS!F6841,1,2)&amp;MID(COMPRAS!D6841,1,2),IVA!W:W,0)),"SIN COD.")</f>
        <v>0</v>
      </c>
      <c r="CH6941">
        <f ca="1">IFERROR(INDIRECT("IVA!Y"&amp;MATCH(MID(COMPRAS!C6841,1,2)&amp;MID(COMPRAS!F6841,1,2)&amp;MID(COMPRAS!D6841,1,2),IVA!W:W,0)),"SIN COD.")</f>
        <v>0</v>
      </c>
    </row>
    <row r="6942" spans="1:86" x14ac:dyDescent="0.25">
      <c r="A6942"/>
      <c r="B6942"/>
      <c r="D6942"/>
      <c r="AL6942">
        <f t="shared" si="756"/>
        <v>0</v>
      </c>
      <c r="AQ6942">
        <f t="shared" si="757"/>
        <v>0</v>
      </c>
      <c r="AR6942" t="str">
        <f>IFERROR(IF(OR(AP6942=338,AP6942=340,AP6942=341,AP6942=342,AP6942="342A",AP6942="342B"),PorcenRet(AP6942,AT6942,AU6942),INDEX(PORCENTAJEBUSCAR,MATCH(AP6942,CódigoRET,0),4)*1),"")</f>
        <v/>
      </c>
      <c r="AS6942">
        <f t="shared" si="758"/>
        <v>0</v>
      </c>
      <c r="BF6942" t="str">
        <f>IFERROR(IF(OR(BD6942=338,BD6942=340,BD6942=341,BD6942=342,BD6942="342A",BD6942="342B"),PorcenRet(BD6942,BH6942,BI6942),INDEX(PORCENTAJEBUSCAR,MATCH(BD6942,CódigoRET,0),4)*1),"")</f>
        <v/>
      </c>
      <c r="BG6942">
        <f t="shared" si="759"/>
        <v>0</v>
      </c>
      <c r="BO6942">
        <f t="shared" si="760"/>
        <v>0</v>
      </c>
      <c r="CC6942">
        <f t="shared" si="761"/>
        <v>0</v>
      </c>
      <c r="CD6942">
        <f t="shared" si="762"/>
        <v>0</v>
      </c>
      <c r="CG6942">
        <f ca="1">IFERROR(INDIRECT("IVA!X"&amp;MATCH(MID(COMPRAS!C6842,1,2)&amp;MID(COMPRAS!F6842,1,2)&amp;MID(COMPRAS!D6842,1,2),IVA!W:W,0)),"SIN COD.")</f>
        <v>0</v>
      </c>
      <c r="CH6942">
        <f ca="1">IFERROR(INDIRECT("IVA!Y"&amp;MATCH(MID(COMPRAS!C6842,1,2)&amp;MID(COMPRAS!F6842,1,2)&amp;MID(COMPRAS!D6842,1,2),IVA!W:W,0)),"SIN COD.")</f>
        <v>0</v>
      </c>
    </row>
    <row r="6943" spans="1:86" x14ac:dyDescent="0.25">
      <c r="A6943"/>
      <c r="B6943"/>
      <c r="D6943"/>
      <c r="AL6943">
        <f t="shared" si="756"/>
        <v>0</v>
      </c>
      <c r="AQ6943">
        <f t="shared" si="757"/>
        <v>0</v>
      </c>
      <c r="AR6943" t="str">
        <f>IFERROR(IF(OR(AP6943=338,AP6943=340,AP6943=341,AP6943=342,AP6943="342A",AP6943="342B"),PorcenRet(AP6943,AT6943,AU6943),INDEX(PORCENTAJEBUSCAR,MATCH(AP6943,CódigoRET,0),4)*1),"")</f>
        <v/>
      </c>
      <c r="AS6943">
        <f t="shared" si="758"/>
        <v>0</v>
      </c>
      <c r="BF6943" t="str">
        <f>IFERROR(IF(OR(BD6943=338,BD6943=340,BD6943=341,BD6943=342,BD6943="342A",BD6943="342B"),PorcenRet(BD6943,BH6943,BI6943),INDEX(PORCENTAJEBUSCAR,MATCH(BD6943,CódigoRET,0),4)*1),"")</f>
        <v/>
      </c>
      <c r="BG6943">
        <f t="shared" si="759"/>
        <v>0</v>
      </c>
      <c r="BO6943">
        <f t="shared" si="760"/>
        <v>0</v>
      </c>
      <c r="CC6943">
        <f t="shared" si="761"/>
        <v>0</v>
      </c>
      <c r="CD6943">
        <f t="shared" si="762"/>
        <v>0</v>
      </c>
      <c r="CG6943">
        <f ca="1">IFERROR(INDIRECT("IVA!X"&amp;MATCH(MID(COMPRAS!C6843,1,2)&amp;MID(COMPRAS!F6843,1,2)&amp;MID(COMPRAS!D6843,1,2),IVA!W:W,0)),"SIN COD.")</f>
        <v>0</v>
      </c>
      <c r="CH6943">
        <f ca="1">IFERROR(INDIRECT("IVA!Y"&amp;MATCH(MID(COMPRAS!C6843,1,2)&amp;MID(COMPRAS!F6843,1,2)&amp;MID(COMPRAS!D6843,1,2),IVA!W:W,0)),"SIN COD.")</f>
        <v>0</v>
      </c>
    </row>
    <row r="6944" spans="1:86" x14ac:dyDescent="0.25">
      <c r="A6944"/>
      <c r="B6944"/>
      <c r="D6944"/>
      <c r="AL6944">
        <f t="shared" si="756"/>
        <v>0</v>
      </c>
      <c r="AQ6944">
        <f t="shared" si="757"/>
        <v>0</v>
      </c>
      <c r="AR6944" t="str">
        <f>IFERROR(IF(OR(AP6944=338,AP6944=340,AP6944=341,AP6944=342,AP6944="342A",AP6944="342B"),PorcenRet(AP6944,AT6944,AU6944),INDEX(PORCENTAJEBUSCAR,MATCH(AP6944,CódigoRET,0),4)*1),"")</f>
        <v/>
      </c>
      <c r="AS6944">
        <f t="shared" si="758"/>
        <v>0</v>
      </c>
      <c r="BF6944" t="str">
        <f>IFERROR(IF(OR(BD6944=338,BD6944=340,BD6944=341,BD6944=342,BD6944="342A",BD6944="342B"),PorcenRet(BD6944,BH6944,BI6944),INDEX(PORCENTAJEBUSCAR,MATCH(BD6944,CódigoRET,0),4)*1),"")</f>
        <v/>
      </c>
      <c r="BG6944">
        <f t="shared" si="759"/>
        <v>0</v>
      </c>
      <c r="BO6944">
        <f t="shared" si="760"/>
        <v>0</v>
      </c>
      <c r="CC6944">
        <f t="shared" si="761"/>
        <v>0</v>
      </c>
      <c r="CD6944">
        <f t="shared" si="762"/>
        <v>0</v>
      </c>
      <c r="CG6944">
        <f ca="1">IFERROR(INDIRECT("IVA!X"&amp;MATCH(MID(COMPRAS!C6844,1,2)&amp;MID(COMPRAS!F6844,1,2)&amp;MID(COMPRAS!D6844,1,2),IVA!W:W,0)),"SIN COD.")</f>
        <v>0</v>
      </c>
      <c r="CH6944">
        <f ca="1">IFERROR(INDIRECT("IVA!Y"&amp;MATCH(MID(COMPRAS!C6844,1,2)&amp;MID(COMPRAS!F6844,1,2)&amp;MID(COMPRAS!D6844,1,2),IVA!W:W,0)),"SIN COD.")</f>
        <v>0</v>
      </c>
    </row>
    <row r="6945" spans="1:86" x14ac:dyDescent="0.25">
      <c r="A6945"/>
      <c r="B6945"/>
      <c r="D6945"/>
      <c r="AL6945">
        <f t="shared" si="756"/>
        <v>0</v>
      </c>
      <c r="AQ6945">
        <f t="shared" si="757"/>
        <v>0</v>
      </c>
      <c r="AR6945" t="str">
        <f>IFERROR(IF(OR(AP6945=338,AP6945=340,AP6945=341,AP6945=342,AP6945="342A",AP6945="342B"),PorcenRet(AP6945,AT6945,AU6945),INDEX(PORCENTAJEBUSCAR,MATCH(AP6945,CódigoRET,0),4)*1),"")</f>
        <v/>
      </c>
      <c r="AS6945">
        <f t="shared" si="758"/>
        <v>0</v>
      </c>
      <c r="BF6945" t="str">
        <f>IFERROR(IF(OR(BD6945=338,BD6945=340,BD6945=341,BD6945=342,BD6945="342A",BD6945="342B"),PorcenRet(BD6945,BH6945,BI6945),INDEX(PORCENTAJEBUSCAR,MATCH(BD6945,CódigoRET,0),4)*1),"")</f>
        <v/>
      </c>
      <c r="BG6945">
        <f t="shared" si="759"/>
        <v>0</v>
      </c>
      <c r="BO6945">
        <f t="shared" si="760"/>
        <v>0</v>
      </c>
      <c r="CC6945">
        <f t="shared" si="761"/>
        <v>0</v>
      </c>
      <c r="CD6945">
        <f t="shared" si="762"/>
        <v>0</v>
      </c>
      <c r="CG6945">
        <f ca="1">IFERROR(INDIRECT("IVA!X"&amp;MATCH(MID(COMPRAS!C6845,1,2)&amp;MID(COMPRAS!F6845,1,2)&amp;MID(COMPRAS!D6845,1,2),IVA!W:W,0)),"SIN COD.")</f>
        <v>0</v>
      </c>
      <c r="CH6945">
        <f ca="1">IFERROR(INDIRECT("IVA!Y"&amp;MATCH(MID(COMPRAS!C6845,1,2)&amp;MID(COMPRAS!F6845,1,2)&amp;MID(COMPRAS!D6845,1,2),IVA!W:W,0)),"SIN COD.")</f>
        <v>0</v>
      </c>
    </row>
    <row r="6946" spans="1:86" x14ac:dyDescent="0.25">
      <c r="A6946"/>
      <c r="B6946"/>
      <c r="D6946"/>
      <c r="AL6946">
        <f t="shared" si="756"/>
        <v>0</v>
      </c>
      <c r="AQ6946">
        <f t="shared" si="757"/>
        <v>0</v>
      </c>
      <c r="AR6946" t="str">
        <f>IFERROR(IF(OR(AP6946=338,AP6946=340,AP6946=341,AP6946=342,AP6946="342A",AP6946="342B"),PorcenRet(AP6946,AT6946,AU6946),INDEX(PORCENTAJEBUSCAR,MATCH(AP6946,CódigoRET,0),4)*1),"")</f>
        <v/>
      </c>
      <c r="AS6946">
        <f t="shared" si="758"/>
        <v>0</v>
      </c>
      <c r="BF6946" t="str">
        <f>IFERROR(IF(OR(BD6946=338,BD6946=340,BD6946=341,BD6946=342,BD6946="342A",BD6946="342B"),PorcenRet(BD6946,BH6946,BI6946),INDEX(PORCENTAJEBUSCAR,MATCH(BD6946,CódigoRET,0),4)*1),"")</f>
        <v/>
      </c>
      <c r="BG6946">
        <f t="shared" si="759"/>
        <v>0</v>
      </c>
      <c r="BO6946">
        <f t="shared" si="760"/>
        <v>0</v>
      </c>
      <c r="CC6946">
        <f t="shared" si="761"/>
        <v>0</v>
      </c>
      <c r="CD6946">
        <f t="shared" si="762"/>
        <v>0</v>
      </c>
      <c r="CG6946">
        <f ca="1">IFERROR(INDIRECT("IVA!X"&amp;MATCH(MID(COMPRAS!C6846,1,2)&amp;MID(COMPRAS!F6846,1,2)&amp;MID(COMPRAS!D6846,1,2),IVA!W:W,0)),"SIN COD.")</f>
        <v>0</v>
      </c>
      <c r="CH6946">
        <f ca="1">IFERROR(INDIRECT("IVA!Y"&amp;MATCH(MID(COMPRAS!C6846,1,2)&amp;MID(COMPRAS!F6846,1,2)&amp;MID(COMPRAS!D6846,1,2),IVA!W:W,0)),"SIN COD.")</f>
        <v>0</v>
      </c>
    </row>
    <row r="6947" spans="1:86" x14ac:dyDescent="0.25">
      <c r="A6947"/>
      <c r="B6947"/>
      <c r="D6947"/>
      <c r="AL6947">
        <f t="shared" si="756"/>
        <v>0</v>
      </c>
      <c r="AQ6947">
        <f t="shared" si="757"/>
        <v>0</v>
      </c>
      <c r="AR6947" t="str">
        <f>IFERROR(IF(OR(AP6947=338,AP6947=340,AP6947=341,AP6947=342,AP6947="342A",AP6947="342B"),PorcenRet(AP6947,AT6947,AU6947),INDEX(PORCENTAJEBUSCAR,MATCH(AP6947,CódigoRET,0),4)*1),"")</f>
        <v/>
      </c>
      <c r="AS6947">
        <f t="shared" si="758"/>
        <v>0</v>
      </c>
      <c r="BF6947" t="str">
        <f>IFERROR(IF(OR(BD6947=338,BD6947=340,BD6947=341,BD6947=342,BD6947="342A",BD6947="342B"),PorcenRet(BD6947,BH6947,BI6947),INDEX(PORCENTAJEBUSCAR,MATCH(BD6947,CódigoRET,0),4)*1),"")</f>
        <v/>
      </c>
      <c r="BG6947">
        <f t="shared" si="759"/>
        <v>0</v>
      </c>
      <c r="BO6947">
        <f t="shared" si="760"/>
        <v>0</v>
      </c>
      <c r="CC6947">
        <f t="shared" si="761"/>
        <v>0</v>
      </c>
      <c r="CD6947">
        <f t="shared" si="762"/>
        <v>0</v>
      </c>
      <c r="CG6947">
        <f ca="1">IFERROR(INDIRECT("IVA!X"&amp;MATCH(MID(COMPRAS!C6847,1,2)&amp;MID(COMPRAS!F6847,1,2)&amp;MID(COMPRAS!D6847,1,2),IVA!W:W,0)),"SIN COD.")</f>
        <v>0</v>
      </c>
      <c r="CH6947">
        <f ca="1">IFERROR(INDIRECT("IVA!Y"&amp;MATCH(MID(COMPRAS!C6847,1,2)&amp;MID(COMPRAS!F6847,1,2)&amp;MID(COMPRAS!D6847,1,2),IVA!W:W,0)),"SIN COD.")</f>
        <v>0</v>
      </c>
    </row>
    <row r="6948" spans="1:86" x14ac:dyDescent="0.25">
      <c r="A6948"/>
      <c r="B6948"/>
      <c r="D6948"/>
      <c r="AL6948">
        <f t="shared" si="756"/>
        <v>0</v>
      </c>
      <c r="AQ6948">
        <f t="shared" si="757"/>
        <v>0</v>
      </c>
      <c r="AR6948" t="str">
        <f>IFERROR(IF(OR(AP6948=338,AP6948=340,AP6948=341,AP6948=342,AP6948="342A",AP6948="342B"),PorcenRet(AP6948,AT6948,AU6948),INDEX(PORCENTAJEBUSCAR,MATCH(AP6948,CódigoRET,0),4)*1),"")</f>
        <v/>
      </c>
      <c r="AS6948">
        <f t="shared" si="758"/>
        <v>0</v>
      </c>
      <c r="BF6948" t="str">
        <f>IFERROR(IF(OR(BD6948=338,BD6948=340,BD6948=341,BD6948=342,BD6948="342A",BD6948="342B"),PorcenRet(BD6948,BH6948,BI6948),INDEX(PORCENTAJEBUSCAR,MATCH(BD6948,CódigoRET,0),4)*1),"")</f>
        <v/>
      </c>
      <c r="BG6948">
        <f t="shared" si="759"/>
        <v>0</v>
      </c>
      <c r="BO6948">
        <f t="shared" si="760"/>
        <v>0</v>
      </c>
      <c r="CC6948">
        <f t="shared" si="761"/>
        <v>0</v>
      </c>
      <c r="CD6948">
        <f t="shared" si="762"/>
        <v>0</v>
      </c>
      <c r="CG6948">
        <f ca="1">IFERROR(INDIRECT("IVA!X"&amp;MATCH(MID(COMPRAS!C6848,1,2)&amp;MID(COMPRAS!F6848,1,2)&amp;MID(COMPRAS!D6848,1,2),IVA!W:W,0)),"SIN COD.")</f>
        <v>0</v>
      </c>
      <c r="CH6948">
        <f ca="1">IFERROR(INDIRECT("IVA!Y"&amp;MATCH(MID(COMPRAS!C6848,1,2)&amp;MID(COMPRAS!F6848,1,2)&amp;MID(COMPRAS!D6848,1,2),IVA!W:W,0)),"SIN COD.")</f>
        <v>0</v>
      </c>
    </row>
    <row r="6949" spans="1:86" x14ac:dyDescent="0.25">
      <c r="A6949"/>
      <c r="B6949"/>
      <c r="D6949"/>
      <c r="AL6949">
        <f t="shared" si="756"/>
        <v>0</v>
      </c>
      <c r="AQ6949">
        <f t="shared" si="757"/>
        <v>0</v>
      </c>
      <c r="AR6949" t="str">
        <f>IFERROR(IF(OR(AP6949=338,AP6949=340,AP6949=341,AP6949=342,AP6949="342A",AP6949="342B"),PorcenRet(AP6949,AT6949,AU6949),INDEX(PORCENTAJEBUSCAR,MATCH(AP6949,CódigoRET,0),4)*1),"")</f>
        <v/>
      </c>
      <c r="AS6949">
        <f t="shared" si="758"/>
        <v>0</v>
      </c>
      <c r="BF6949" t="str">
        <f>IFERROR(IF(OR(BD6949=338,BD6949=340,BD6949=341,BD6949=342,BD6949="342A",BD6949="342B"),PorcenRet(BD6949,BH6949,BI6949),INDEX(PORCENTAJEBUSCAR,MATCH(BD6949,CódigoRET,0),4)*1),"")</f>
        <v/>
      </c>
      <c r="BG6949">
        <f t="shared" si="759"/>
        <v>0</v>
      </c>
      <c r="BO6949">
        <f t="shared" si="760"/>
        <v>0</v>
      </c>
      <c r="CC6949">
        <f t="shared" si="761"/>
        <v>0</v>
      </c>
      <c r="CD6949">
        <f t="shared" si="762"/>
        <v>0</v>
      </c>
      <c r="CG6949">
        <f ca="1">IFERROR(INDIRECT("IVA!X"&amp;MATCH(MID(COMPRAS!C6849,1,2)&amp;MID(COMPRAS!F6849,1,2)&amp;MID(COMPRAS!D6849,1,2),IVA!W:W,0)),"SIN COD.")</f>
        <v>0</v>
      </c>
      <c r="CH6949">
        <f ca="1">IFERROR(INDIRECT("IVA!Y"&amp;MATCH(MID(COMPRAS!C6849,1,2)&amp;MID(COMPRAS!F6849,1,2)&amp;MID(COMPRAS!D6849,1,2),IVA!W:W,0)),"SIN COD.")</f>
        <v>0</v>
      </c>
    </row>
    <row r="6950" spans="1:86" x14ac:dyDescent="0.25">
      <c r="A6950"/>
      <c r="B6950"/>
      <c r="D6950"/>
      <c r="AL6950">
        <f t="shared" si="756"/>
        <v>0</v>
      </c>
      <c r="AQ6950">
        <f t="shared" si="757"/>
        <v>0</v>
      </c>
      <c r="AR6950" t="str">
        <f>IFERROR(IF(OR(AP6950=338,AP6950=340,AP6950=341,AP6950=342,AP6950="342A",AP6950="342B"),PorcenRet(AP6950,AT6950,AU6950),INDEX(PORCENTAJEBUSCAR,MATCH(AP6950,CódigoRET,0),4)*1),"")</f>
        <v/>
      </c>
      <c r="AS6950">
        <f t="shared" si="758"/>
        <v>0</v>
      </c>
      <c r="BF6950" t="str">
        <f>IFERROR(IF(OR(BD6950=338,BD6950=340,BD6950=341,BD6950=342,BD6950="342A",BD6950="342B"),PorcenRet(BD6950,BH6950,BI6950),INDEX(PORCENTAJEBUSCAR,MATCH(BD6950,CódigoRET,0),4)*1),"")</f>
        <v/>
      </c>
      <c r="BG6950">
        <f t="shared" si="759"/>
        <v>0</v>
      </c>
      <c r="BO6950">
        <f t="shared" si="760"/>
        <v>0</v>
      </c>
      <c r="CC6950">
        <f t="shared" si="761"/>
        <v>0</v>
      </c>
      <c r="CD6950">
        <f t="shared" si="762"/>
        <v>0</v>
      </c>
      <c r="CG6950">
        <f ca="1">IFERROR(INDIRECT("IVA!X"&amp;MATCH(MID(COMPRAS!C6850,1,2)&amp;MID(COMPRAS!F6850,1,2)&amp;MID(COMPRAS!D6850,1,2),IVA!W:W,0)),"SIN COD.")</f>
        <v>0</v>
      </c>
      <c r="CH6950">
        <f ca="1">IFERROR(INDIRECT("IVA!Y"&amp;MATCH(MID(COMPRAS!C6850,1,2)&amp;MID(COMPRAS!F6850,1,2)&amp;MID(COMPRAS!D6850,1,2),IVA!W:W,0)),"SIN COD.")</f>
        <v>0</v>
      </c>
    </row>
    <row r="6951" spans="1:86" x14ac:dyDescent="0.25">
      <c r="A6951"/>
      <c r="B6951"/>
      <c r="D6951"/>
      <c r="AL6951">
        <f t="shared" si="756"/>
        <v>0</v>
      </c>
      <c r="AQ6951">
        <f t="shared" si="757"/>
        <v>0</v>
      </c>
      <c r="AR6951" t="str">
        <f>IFERROR(IF(OR(AP6951=338,AP6951=340,AP6951=341,AP6951=342,AP6951="342A",AP6951="342B"),PorcenRet(AP6951,AT6951,AU6951),INDEX(PORCENTAJEBUSCAR,MATCH(AP6951,CódigoRET,0),4)*1),"")</f>
        <v/>
      </c>
      <c r="AS6951">
        <f t="shared" si="758"/>
        <v>0</v>
      </c>
      <c r="BF6951" t="str">
        <f>IFERROR(IF(OR(BD6951=338,BD6951=340,BD6951=341,BD6951=342,BD6951="342A",BD6951="342B"),PorcenRet(BD6951,BH6951,BI6951),INDEX(PORCENTAJEBUSCAR,MATCH(BD6951,CódigoRET,0),4)*1),"")</f>
        <v/>
      </c>
      <c r="BG6951">
        <f t="shared" si="759"/>
        <v>0</v>
      </c>
      <c r="BO6951">
        <f t="shared" si="760"/>
        <v>0</v>
      </c>
      <c r="CC6951">
        <f t="shared" si="761"/>
        <v>0</v>
      </c>
      <c r="CD6951">
        <f t="shared" si="762"/>
        <v>0</v>
      </c>
      <c r="CG6951">
        <f ca="1">IFERROR(INDIRECT("IVA!X"&amp;MATCH(MID(COMPRAS!C6851,1,2)&amp;MID(COMPRAS!F6851,1,2)&amp;MID(COMPRAS!D6851,1,2),IVA!W:W,0)),"SIN COD.")</f>
        <v>0</v>
      </c>
      <c r="CH6951">
        <f ca="1">IFERROR(INDIRECT("IVA!Y"&amp;MATCH(MID(COMPRAS!C6851,1,2)&amp;MID(COMPRAS!F6851,1,2)&amp;MID(COMPRAS!D6851,1,2),IVA!W:W,0)),"SIN COD.")</f>
        <v>0</v>
      </c>
    </row>
    <row r="6952" spans="1:86" x14ac:dyDescent="0.25">
      <c r="A6952"/>
      <c r="B6952"/>
      <c r="D6952"/>
      <c r="AL6952">
        <f t="shared" si="756"/>
        <v>0</v>
      </c>
      <c r="AQ6952">
        <f t="shared" si="757"/>
        <v>0</v>
      </c>
      <c r="AR6952" t="str">
        <f>IFERROR(IF(OR(AP6952=338,AP6952=340,AP6952=341,AP6952=342,AP6952="342A",AP6952="342B"),PorcenRet(AP6952,AT6952,AU6952),INDEX(PORCENTAJEBUSCAR,MATCH(AP6952,CódigoRET,0),4)*1),"")</f>
        <v/>
      </c>
      <c r="AS6952">
        <f t="shared" si="758"/>
        <v>0</v>
      </c>
      <c r="BF6952" t="str">
        <f>IFERROR(IF(OR(BD6952=338,BD6952=340,BD6952=341,BD6952=342,BD6952="342A",BD6952="342B"),PorcenRet(BD6952,BH6952,BI6952),INDEX(PORCENTAJEBUSCAR,MATCH(BD6952,CódigoRET,0),4)*1),"")</f>
        <v/>
      </c>
      <c r="BG6952">
        <f t="shared" si="759"/>
        <v>0</v>
      </c>
      <c r="BO6952">
        <f t="shared" si="760"/>
        <v>0</v>
      </c>
      <c r="CC6952">
        <f t="shared" si="761"/>
        <v>0</v>
      </c>
      <c r="CD6952">
        <f t="shared" si="762"/>
        <v>0</v>
      </c>
      <c r="CG6952">
        <f ca="1">IFERROR(INDIRECT("IVA!X"&amp;MATCH(MID(COMPRAS!C6852,1,2)&amp;MID(COMPRAS!F6852,1,2)&amp;MID(COMPRAS!D6852,1,2),IVA!W:W,0)),"SIN COD.")</f>
        <v>0</v>
      </c>
      <c r="CH6952">
        <f ca="1">IFERROR(INDIRECT("IVA!Y"&amp;MATCH(MID(COMPRAS!C6852,1,2)&amp;MID(COMPRAS!F6852,1,2)&amp;MID(COMPRAS!D6852,1,2),IVA!W:W,0)),"SIN COD.")</f>
        <v>0</v>
      </c>
    </row>
    <row r="6953" spans="1:86" x14ac:dyDescent="0.25">
      <c r="A6953"/>
      <c r="B6953"/>
      <c r="D6953"/>
      <c r="AL6953">
        <f t="shared" si="756"/>
        <v>0</v>
      </c>
      <c r="AQ6953">
        <f t="shared" si="757"/>
        <v>0</v>
      </c>
      <c r="AR6953" t="str">
        <f>IFERROR(IF(OR(AP6953=338,AP6953=340,AP6953=341,AP6953=342,AP6953="342A",AP6953="342B"),PorcenRet(AP6953,AT6953,AU6953),INDEX(PORCENTAJEBUSCAR,MATCH(AP6953,CódigoRET,0),4)*1),"")</f>
        <v/>
      </c>
      <c r="AS6953">
        <f t="shared" si="758"/>
        <v>0</v>
      </c>
      <c r="BF6953" t="str">
        <f>IFERROR(IF(OR(BD6953=338,BD6953=340,BD6953=341,BD6953=342,BD6953="342A",BD6953="342B"),PorcenRet(BD6953,BH6953,BI6953),INDEX(PORCENTAJEBUSCAR,MATCH(BD6953,CódigoRET,0),4)*1),"")</f>
        <v/>
      </c>
      <c r="BG6953">
        <f t="shared" si="759"/>
        <v>0</v>
      </c>
      <c r="BO6953">
        <f t="shared" si="760"/>
        <v>0</v>
      </c>
      <c r="CC6953">
        <f t="shared" si="761"/>
        <v>0</v>
      </c>
      <c r="CD6953">
        <f t="shared" si="762"/>
        <v>0</v>
      </c>
      <c r="CG6953">
        <f ca="1">IFERROR(INDIRECT("IVA!X"&amp;MATCH(MID(COMPRAS!C6853,1,2)&amp;MID(COMPRAS!F6853,1,2)&amp;MID(COMPRAS!D6853,1,2),IVA!W:W,0)),"SIN COD.")</f>
        <v>0</v>
      </c>
      <c r="CH6953">
        <f ca="1">IFERROR(INDIRECT("IVA!Y"&amp;MATCH(MID(COMPRAS!C6853,1,2)&amp;MID(COMPRAS!F6853,1,2)&amp;MID(COMPRAS!D6853,1,2),IVA!W:W,0)),"SIN COD.")</f>
        <v>0</v>
      </c>
    </row>
    <row r="6954" spans="1:86" x14ac:dyDescent="0.25">
      <c r="A6954"/>
      <c r="B6954"/>
      <c r="D6954"/>
      <c r="AL6954">
        <f t="shared" si="756"/>
        <v>0</v>
      </c>
      <c r="AQ6954">
        <f t="shared" si="757"/>
        <v>0</v>
      </c>
      <c r="AR6954" t="str">
        <f>IFERROR(IF(OR(AP6954=338,AP6954=340,AP6954=341,AP6954=342,AP6954="342A",AP6954="342B"),PorcenRet(AP6954,AT6954,AU6954),INDEX(PORCENTAJEBUSCAR,MATCH(AP6954,CódigoRET,0),4)*1),"")</f>
        <v/>
      </c>
      <c r="AS6954">
        <f t="shared" si="758"/>
        <v>0</v>
      </c>
      <c r="BF6954" t="str">
        <f>IFERROR(IF(OR(BD6954=338,BD6954=340,BD6954=341,BD6954=342,BD6954="342A",BD6954="342B"),PorcenRet(BD6954,BH6954,BI6954),INDEX(PORCENTAJEBUSCAR,MATCH(BD6954,CódigoRET,0),4)*1),"")</f>
        <v/>
      </c>
      <c r="BG6954">
        <f t="shared" si="759"/>
        <v>0</v>
      </c>
      <c r="BO6954">
        <f t="shared" si="760"/>
        <v>0</v>
      </c>
      <c r="CC6954">
        <f t="shared" si="761"/>
        <v>0</v>
      </c>
      <c r="CD6954">
        <f t="shared" si="762"/>
        <v>0</v>
      </c>
      <c r="CG6954">
        <f ca="1">IFERROR(INDIRECT("IVA!X"&amp;MATCH(MID(COMPRAS!C6854,1,2)&amp;MID(COMPRAS!F6854,1,2)&amp;MID(COMPRAS!D6854,1,2),IVA!W:W,0)),"SIN COD.")</f>
        <v>0</v>
      </c>
      <c r="CH6954">
        <f ca="1">IFERROR(INDIRECT("IVA!Y"&amp;MATCH(MID(COMPRAS!C6854,1,2)&amp;MID(COMPRAS!F6854,1,2)&amp;MID(COMPRAS!D6854,1,2),IVA!W:W,0)),"SIN COD.")</f>
        <v>0</v>
      </c>
    </row>
    <row r="6955" spans="1:86" x14ac:dyDescent="0.25">
      <c r="A6955"/>
      <c r="B6955"/>
      <c r="D6955"/>
      <c r="AL6955">
        <f t="shared" si="756"/>
        <v>0</v>
      </c>
      <c r="AQ6955">
        <f t="shared" si="757"/>
        <v>0</v>
      </c>
      <c r="AR6955" t="str">
        <f>IFERROR(IF(OR(AP6955=338,AP6955=340,AP6955=341,AP6955=342,AP6955="342A",AP6955="342B"),PorcenRet(AP6955,AT6955,AU6955),INDEX(PORCENTAJEBUSCAR,MATCH(AP6955,CódigoRET,0),4)*1),"")</f>
        <v/>
      </c>
      <c r="AS6955">
        <f t="shared" si="758"/>
        <v>0</v>
      </c>
      <c r="BF6955" t="str">
        <f>IFERROR(IF(OR(BD6955=338,BD6955=340,BD6955=341,BD6955=342,BD6955="342A",BD6955="342B"),PorcenRet(BD6955,BH6955,BI6955),INDEX(PORCENTAJEBUSCAR,MATCH(BD6955,CódigoRET,0),4)*1),"")</f>
        <v/>
      </c>
      <c r="BG6955">
        <f t="shared" si="759"/>
        <v>0</v>
      </c>
      <c r="BO6955">
        <f t="shared" si="760"/>
        <v>0</v>
      </c>
      <c r="CC6955">
        <f t="shared" si="761"/>
        <v>0</v>
      </c>
      <c r="CD6955">
        <f t="shared" si="762"/>
        <v>0</v>
      </c>
      <c r="CG6955">
        <f ca="1">IFERROR(INDIRECT("IVA!X"&amp;MATCH(MID(COMPRAS!C6855,1,2)&amp;MID(COMPRAS!F6855,1,2)&amp;MID(COMPRAS!D6855,1,2),IVA!W:W,0)),"SIN COD.")</f>
        <v>0</v>
      </c>
      <c r="CH6955">
        <f ca="1">IFERROR(INDIRECT("IVA!Y"&amp;MATCH(MID(COMPRAS!C6855,1,2)&amp;MID(COMPRAS!F6855,1,2)&amp;MID(COMPRAS!D6855,1,2),IVA!W:W,0)),"SIN COD.")</f>
        <v>0</v>
      </c>
    </row>
    <row r="6956" spans="1:86" x14ac:dyDescent="0.25">
      <c r="A6956"/>
      <c r="B6956"/>
      <c r="D6956"/>
      <c r="AL6956">
        <f t="shared" si="756"/>
        <v>0</v>
      </c>
      <c r="AQ6956">
        <f t="shared" si="757"/>
        <v>0</v>
      </c>
      <c r="AR6956" t="str">
        <f>IFERROR(IF(OR(AP6956=338,AP6956=340,AP6956=341,AP6956=342,AP6956="342A",AP6956="342B"),PorcenRet(AP6956,AT6956,AU6956),INDEX(PORCENTAJEBUSCAR,MATCH(AP6956,CódigoRET,0),4)*1),"")</f>
        <v/>
      </c>
      <c r="AS6956">
        <f t="shared" si="758"/>
        <v>0</v>
      </c>
      <c r="BF6956" t="str">
        <f>IFERROR(IF(OR(BD6956=338,BD6956=340,BD6956=341,BD6956=342,BD6956="342A",BD6956="342B"),PorcenRet(BD6956,BH6956,BI6956),INDEX(PORCENTAJEBUSCAR,MATCH(BD6956,CódigoRET,0),4)*1),"")</f>
        <v/>
      </c>
      <c r="BG6956">
        <f t="shared" si="759"/>
        <v>0</v>
      </c>
      <c r="BO6956">
        <f t="shared" si="760"/>
        <v>0</v>
      </c>
      <c r="CC6956">
        <f t="shared" si="761"/>
        <v>0</v>
      </c>
      <c r="CD6956">
        <f t="shared" si="762"/>
        <v>0</v>
      </c>
      <c r="CG6956">
        <f ca="1">IFERROR(INDIRECT("IVA!X"&amp;MATCH(MID(COMPRAS!C6856,1,2)&amp;MID(COMPRAS!F6856,1,2)&amp;MID(COMPRAS!D6856,1,2),IVA!W:W,0)),"SIN COD.")</f>
        <v>0</v>
      </c>
      <c r="CH6956">
        <f ca="1">IFERROR(INDIRECT("IVA!Y"&amp;MATCH(MID(COMPRAS!C6856,1,2)&amp;MID(COMPRAS!F6856,1,2)&amp;MID(COMPRAS!D6856,1,2),IVA!W:W,0)),"SIN COD.")</f>
        <v>0</v>
      </c>
    </row>
    <row r="6957" spans="1:86" x14ac:dyDescent="0.25">
      <c r="A6957"/>
      <c r="B6957"/>
      <c r="D6957"/>
      <c r="AL6957">
        <f t="shared" si="756"/>
        <v>0</v>
      </c>
      <c r="AQ6957">
        <f t="shared" si="757"/>
        <v>0</v>
      </c>
      <c r="AR6957" t="str">
        <f>IFERROR(IF(OR(AP6957=338,AP6957=340,AP6957=341,AP6957=342,AP6957="342A",AP6957="342B"),PorcenRet(AP6957,AT6957,AU6957),INDEX(PORCENTAJEBUSCAR,MATCH(AP6957,CódigoRET,0),4)*1),"")</f>
        <v/>
      </c>
      <c r="AS6957">
        <f t="shared" si="758"/>
        <v>0</v>
      </c>
      <c r="BF6957" t="str">
        <f>IFERROR(IF(OR(BD6957=338,BD6957=340,BD6957=341,BD6957=342,BD6957="342A",BD6957="342B"),PorcenRet(BD6957,BH6957,BI6957),INDEX(PORCENTAJEBUSCAR,MATCH(BD6957,CódigoRET,0),4)*1),"")</f>
        <v/>
      </c>
      <c r="BG6957">
        <f t="shared" si="759"/>
        <v>0</v>
      </c>
      <c r="BO6957">
        <f t="shared" si="760"/>
        <v>0</v>
      </c>
      <c r="CC6957">
        <f t="shared" si="761"/>
        <v>0</v>
      </c>
      <c r="CD6957">
        <f t="shared" si="762"/>
        <v>0</v>
      </c>
      <c r="CG6957">
        <f ca="1">IFERROR(INDIRECT("IVA!X"&amp;MATCH(MID(COMPRAS!C6857,1,2)&amp;MID(COMPRAS!F6857,1,2)&amp;MID(COMPRAS!D6857,1,2),IVA!W:W,0)),"SIN COD.")</f>
        <v>0</v>
      </c>
      <c r="CH6957">
        <f ca="1">IFERROR(INDIRECT("IVA!Y"&amp;MATCH(MID(COMPRAS!C6857,1,2)&amp;MID(COMPRAS!F6857,1,2)&amp;MID(COMPRAS!D6857,1,2),IVA!W:W,0)),"SIN COD.")</f>
        <v>0</v>
      </c>
    </row>
    <row r="6958" spans="1:86" x14ac:dyDescent="0.25">
      <c r="A6958"/>
      <c r="B6958"/>
      <c r="D6958"/>
      <c r="AL6958">
        <f t="shared" si="756"/>
        <v>0</v>
      </c>
      <c r="AQ6958">
        <f t="shared" si="757"/>
        <v>0</v>
      </c>
      <c r="AR6958" t="str">
        <f>IFERROR(IF(OR(AP6958=338,AP6958=340,AP6958=341,AP6958=342,AP6958="342A",AP6958="342B"),PorcenRet(AP6958,AT6958,AU6958),INDEX(PORCENTAJEBUSCAR,MATCH(AP6958,CódigoRET,0),4)*1),"")</f>
        <v/>
      </c>
      <c r="AS6958">
        <f t="shared" si="758"/>
        <v>0</v>
      </c>
      <c r="BF6958" t="str">
        <f>IFERROR(IF(OR(BD6958=338,BD6958=340,BD6958=341,BD6958=342,BD6958="342A",BD6958="342B"),PorcenRet(BD6958,BH6958,BI6958),INDEX(PORCENTAJEBUSCAR,MATCH(BD6958,CódigoRET,0),4)*1),"")</f>
        <v/>
      </c>
      <c r="BG6958">
        <f t="shared" si="759"/>
        <v>0</v>
      </c>
      <c r="BO6958">
        <f t="shared" si="760"/>
        <v>0</v>
      </c>
      <c r="CC6958">
        <f t="shared" si="761"/>
        <v>0</v>
      </c>
      <c r="CD6958">
        <f t="shared" si="762"/>
        <v>0</v>
      </c>
      <c r="CG6958">
        <f ca="1">IFERROR(INDIRECT("IVA!X"&amp;MATCH(MID(COMPRAS!C6858,1,2)&amp;MID(COMPRAS!F6858,1,2)&amp;MID(COMPRAS!D6858,1,2),IVA!W:W,0)),"SIN COD.")</f>
        <v>0</v>
      </c>
      <c r="CH6958">
        <f ca="1">IFERROR(INDIRECT("IVA!Y"&amp;MATCH(MID(COMPRAS!C6858,1,2)&amp;MID(COMPRAS!F6858,1,2)&amp;MID(COMPRAS!D6858,1,2),IVA!W:W,0)),"SIN COD.")</f>
        <v>0</v>
      </c>
    </row>
    <row r="6959" spans="1:86" x14ac:dyDescent="0.25">
      <c r="A6959"/>
      <c r="B6959"/>
      <c r="D6959"/>
      <c r="AL6959">
        <f t="shared" si="756"/>
        <v>0</v>
      </c>
      <c r="AQ6959">
        <f t="shared" si="757"/>
        <v>0</v>
      </c>
      <c r="AR6959" t="str">
        <f>IFERROR(IF(OR(AP6959=338,AP6959=340,AP6959=341,AP6959=342,AP6959="342A",AP6959="342B"),PorcenRet(AP6959,AT6959,AU6959),INDEX(PORCENTAJEBUSCAR,MATCH(AP6959,CódigoRET,0),4)*1),"")</f>
        <v/>
      </c>
      <c r="AS6959">
        <f t="shared" si="758"/>
        <v>0</v>
      </c>
      <c r="BF6959" t="str">
        <f>IFERROR(IF(OR(BD6959=338,BD6959=340,BD6959=341,BD6959=342,BD6959="342A",BD6959="342B"),PorcenRet(BD6959,BH6959,BI6959),INDEX(PORCENTAJEBUSCAR,MATCH(BD6959,CódigoRET,0),4)*1),"")</f>
        <v/>
      </c>
      <c r="BG6959">
        <f t="shared" si="759"/>
        <v>0</v>
      </c>
      <c r="BO6959">
        <f t="shared" si="760"/>
        <v>0</v>
      </c>
      <c r="CC6959">
        <f t="shared" si="761"/>
        <v>0</v>
      </c>
      <c r="CD6959">
        <f t="shared" si="762"/>
        <v>0</v>
      </c>
      <c r="CG6959">
        <f ca="1">IFERROR(INDIRECT("IVA!X"&amp;MATCH(MID(COMPRAS!C6859,1,2)&amp;MID(COMPRAS!F6859,1,2)&amp;MID(COMPRAS!D6859,1,2),IVA!W:W,0)),"SIN COD.")</f>
        <v>0</v>
      </c>
      <c r="CH6959">
        <f ca="1">IFERROR(INDIRECT("IVA!Y"&amp;MATCH(MID(COMPRAS!C6859,1,2)&amp;MID(COMPRAS!F6859,1,2)&amp;MID(COMPRAS!D6859,1,2),IVA!W:W,0)),"SIN COD.")</f>
        <v>0</v>
      </c>
    </row>
    <row r="6960" spans="1:86" x14ac:dyDescent="0.25">
      <c r="A6960"/>
      <c r="B6960"/>
      <c r="D6960"/>
      <c r="AL6960">
        <f t="shared" si="756"/>
        <v>0</v>
      </c>
      <c r="AQ6960">
        <f t="shared" si="757"/>
        <v>0</v>
      </c>
      <c r="AR6960" t="str">
        <f>IFERROR(IF(OR(AP6960=338,AP6960=340,AP6960=341,AP6960=342,AP6960="342A",AP6960="342B"),PorcenRet(AP6960,AT6960,AU6960),INDEX(PORCENTAJEBUSCAR,MATCH(AP6960,CódigoRET,0),4)*1),"")</f>
        <v/>
      </c>
      <c r="AS6960">
        <f t="shared" si="758"/>
        <v>0</v>
      </c>
      <c r="BF6960" t="str">
        <f>IFERROR(IF(OR(BD6960=338,BD6960=340,BD6960=341,BD6960=342,BD6960="342A",BD6960="342B"),PorcenRet(BD6960,BH6960,BI6960),INDEX(PORCENTAJEBUSCAR,MATCH(BD6960,CódigoRET,0),4)*1),"")</f>
        <v/>
      </c>
      <c r="BG6960">
        <f t="shared" si="759"/>
        <v>0</v>
      </c>
      <c r="BO6960">
        <f t="shared" si="760"/>
        <v>0</v>
      </c>
      <c r="CC6960">
        <f t="shared" si="761"/>
        <v>0</v>
      </c>
      <c r="CD6960">
        <f t="shared" si="762"/>
        <v>0</v>
      </c>
      <c r="CG6960">
        <f ca="1">IFERROR(INDIRECT("IVA!X"&amp;MATCH(MID(COMPRAS!C6860,1,2)&amp;MID(COMPRAS!F6860,1,2)&amp;MID(COMPRAS!D6860,1,2),IVA!W:W,0)),"SIN COD.")</f>
        <v>0</v>
      </c>
      <c r="CH6960">
        <f ca="1">IFERROR(INDIRECT("IVA!Y"&amp;MATCH(MID(COMPRAS!C6860,1,2)&amp;MID(COMPRAS!F6860,1,2)&amp;MID(COMPRAS!D6860,1,2),IVA!W:W,0)),"SIN COD.")</f>
        <v>0</v>
      </c>
    </row>
    <row r="6961" spans="1:86" x14ac:dyDescent="0.25">
      <c r="A6961"/>
      <c r="B6961"/>
      <c r="D6961"/>
      <c r="AL6961">
        <f t="shared" si="756"/>
        <v>0</v>
      </c>
      <c r="AQ6961">
        <f t="shared" si="757"/>
        <v>0</v>
      </c>
      <c r="AR6961" t="str">
        <f>IFERROR(IF(OR(AP6961=338,AP6961=340,AP6961=341,AP6961=342,AP6961="342A",AP6961="342B"),PorcenRet(AP6961,AT6961,AU6961),INDEX(PORCENTAJEBUSCAR,MATCH(AP6961,CódigoRET,0),4)*1),"")</f>
        <v/>
      </c>
      <c r="AS6961">
        <f t="shared" si="758"/>
        <v>0</v>
      </c>
      <c r="BF6961" t="str">
        <f>IFERROR(IF(OR(BD6961=338,BD6961=340,BD6961=341,BD6961=342,BD6961="342A",BD6961="342B"),PorcenRet(BD6961,BH6961,BI6961),INDEX(PORCENTAJEBUSCAR,MATCH(BD6961,CódigoRET,0),4)*1),"")</f>
        <v/>
      </c>
      <c r="BG6961">
        <f t="shared" si="759"/>
        <v>0</v>
      </c>
      <c r="BO6961">
        <f t="shared" si="760"/>
        <v>0</v>
      </c>
      <c r="CC6961">
        <f t="shared" si="761"/>
        <v>0</v>
      </c>
      <c r="CD6961">
        <f t="shared" si="762"/>
        <v>0</v>
      </c>
      <c r="CG6961">
        <f ca="1">IFERROR(INDIRECT("IVA!X"&amp;MATCH(MID(COMPRAS!C6861,1,2)&amp;MID(COMPRAS!F6861,1,2)&amp;MID(COMPRAS!D6861,1,2),IVA!W:W,0)),"SIN COD.")</f>
        <v>0</v>
      </c>
      <c r="CH6961">
        <f ca="1">IFERROR(INDIRECT("IVA!Y"&amp;MATCH(MID(COMPRAS!C6861,1,2)&amp;MID(COMPRAS!F6861,1,2)&amp;MID(COMPRAS!D6861,1,2),IVA!W:W,0)),"SIN COD.")</f>
        <v>0</v>
      </c>
    </row>
    <row r="6962" spans="1:86" x14ac:dyDescent="0.25">
      <c r="A6962"/>
      <c r="B6962"/>
      <c r="D6962"/>
      <c r="AL6962">
        <f t="shared" si="756"/>
        <v>0</v>
      </c>
      <c r="AQ6962">
        <f t="shared" si="757"/>
        <v>0</v>
      </c>
      <c r="AR6962" t="str">
        <f>IFERROR(IF(OR(AP6962=338,AP6962=340,AP6962=341,AP6962=342,AP6962="342A",AP6962="342B"),PorcenRet(AP6962,AT6962,AU6962),INDEX(PORCENTAJEBUSCAR,MATCH(AP6962,CódigoRET,0),4)*1),"")</f>
        <v/>
      </c>
      <c r="AS6962">
        <f t="shared" si="758"/>
        <v>0</v>
      </c>
      <c r="BF6962" t="str">
        <f>IFERROR(IF(OR(BD6962=338,BD6962=340,BD6962=341,BD6962=342,BD6962="342A",BD6962="342B"),PorcenRet(BD6962,BH6962,BI6962),INDEX(PORCENTAJEBUSCAR,MATCH(BD6962,CódigoRET,0),4)*1),"")</f>
        <v/>
      </c>
      <c r="BG6962">
        <f t="shared" si="759"/>
        <v>0</v>
      </c>
      <c r="BO6962">
        <f t="shared" si="760"/>
        <v>0</v>
      </c>
      <c r="CC6962">
        <f t="shared" si="761"/>
        <v>0</v>
      </c>
      <c r="CD6962">
        <f t="shared" si="762"/>
        <v>0</v>
      </c>
      <c r="CG6962">
        <f ca="1">IFERROR(INDIRECT("IVA!X"&amp;MATCH(MID(COMPRAS!C6862,1,2)&amp;MID(COMPRAS!F6862,1,2)&amp;MID(COMPRAS!D6862,1,2),IVA!W:W,0)),"SIN COD.")</f>
        <v>0</v>
      </c>
      <c r="CH6962">
        <f ca="1">IFERROR(INDIRECT("IVA!Y"&amp;MATCH(MID(COMPRAS!C6862,1,2)&amp;MID(COMPRAS!F6862,1,2)&amp;MID(COMPRAS!D6862,1,2),IVA!W:W,0)),"SIN COD.")</f>
        <v>0</v>
      </c>
    </row>
    <row r="6963" spans="1:86" x14ac:dyDescent="0.25">
      <c r="A6963"/>
      <c r="B6963"/>
      <c r="D6963"/>
      <c r="AL6963">
        <f t="shared" si="756"/>
        <v>0</v>
      </c>
      <c r="AQ6963">
        <f t="shared" si="757"/>
        <v>0</v>
      </c>
      <c r="AR6963" t="str">
        <f>IFERROR(IF(OR(AP6963=338,AP6963=340,AP6963=341,AP6963=342,AP6963="342A",AP6963="342B"),PorcenRet(AP6963,AT6963,AU6963),INDEX(PORCENTAJEBUSCAR,MATCH(AP6963,CódigoRET,0),4)*1),"")</f>
        <v/>
      </c>
      <c r="AS6963">
        <f t="shared" si="758"/>
        <v>0</v>
      </c>
      <c r="BF6963" t="str">
        <f>IFERROR(IF(OR(BD6963=338,BD6963=340,BD6963=341,BD6963=342,BD6963="342A",BD6963="342B"),PorcenRet(BD6963,BH6963,BI6963),INDEX(PORCENTAJEBUSCAR,MATCH(BD6963,CódigoRET,0),4)*1),"")</f>
        <v/>
      </c>
      <c r="BG6963">
        <f t="shared" si="759"/>
        <v>0</v>
      </c>
      <c r="BO6963">
        <f t="shared" si="760"/>
        <v>0</v>
      </c>
      <c r="CC6963">
        <f t="shared" si="761"/>
        <v>0</v>
      </c>
      <c r="CD6963">
        <f t="shared" si="762"/>
        <v>0</v>
      </c>
      <c r="CG6963">
        <f ca="1">IFERROR(INDIRECT("IVA!X"&amp;MATCH(MID(COMPRAS!C6863,1,2)&amp;MID(COMPRAS!F6863,1,2)&amp;MID(COMPRAS!D6863,1,2),IVA!W:W,0)),"SIN COD.")</f>
        <v>0</v>
      </c>
      <c r="CH6963">
        <f ca="1">IFERROR(INDIRECT("IVA!Y"&amp;MATCH(MID(COMPRAS!C6863,1,2)&amp;MID(COMPRAS!F6863,1,2)&amp;MID(COMPRAS!D6863,1,2),IVA!W:W,0)),"SIN COD.")</f>
        <v>0</v>
      </c>
    </row>
    <row r="6964" spans="1:86" x14ac:dyDescent="0.25">
      <c r="A6964"/>
      <c r="B6964"/>
      <c r="D6964"/>
      <c r="AL6964">
        <f t="shared" si="756"/>
        <v>0</v>
      </c>
      <c r="AQ6964">
        <f t="shared" si="757"/>
        <v>0</v>
      </c>
      <c r="AR6964" t="str">
        <f>IFERROR(IF(OR(AP6964=338,AP6964=340,AP6964=341,AP6964=342,AP6964="342A",AP6964="342B"),PorcenRet(AP6964,AT6964,AU6964),INDEX(PORCENTAJEBUSCAR,MATCH(AP6964,CódigoRET,0),4)*1),"")</f>
        <v/>
      </c>
      <c r="AS6964">
        <f t="shared" si="758"/>
        <v>0</v>
      </c>
      <c r="BF6964" t="str">
        <f>IFERROR(IF(OR(BD6964=338,BD6964=340,BD6964=341,BD6964=342,BD6964="342A",BD6964="342B"),PorcenRet(BD6964,BH6964,BI6964),INDEX(PORCENTAJEBUSCAR,MATCH(BD6964,CódigoRET,0),4)*1),"")</f>
        <v/>
      </c>
      <c r="BG6964">
        <f t="shared" si="759"/>
        <v>0</v>
      </c>
      <c r="BO6964">
        <f t="shared" si="760"/>
        <v>0</v>
      </c>
      <c r="CC6964">
        <f t="shared" si="761"/>
        <v>0</v>
      </c>
      <c r="CD6964">
        <f t="shared" si="762"/>
        <v>0</v>
      </c>
      <c r="CG6964">
        <f ca="1">IFERROR(INDIRECT("IVA!X"&amp;MATCH(MID(COMPRAS!C6864,1,2)&amp;MID(COMPRAS!F6864,1,2)&amp;MID(COMPRAS!D6864,1,2),IVA!W:W,0)),"SIN COD.")</f>
        <v>0</v>
      </c>
      <c r="CH6964">
        <f ca="1">IFERROR(INDIRECT("IVA!Y"&amp;MATCH(MID(COMPRAS!C6864,1,2)&amp;MID(COMPRAS!F6864,1,2)&amp;MID(COMPRAS!D6864,1,2),IVA!W:W,0)),"SIN COD.")</f>
        <v>0</v>
      </c>
    </row>
    <row r="6965" spans="1:86" x14ac:dyDescent="0.25">
      <c r="A6965"/>
      <c r="B6965"/>
      <c r="D6965"/>
      <c r="AL6965">
        <f t="shared" si="756"/>
        <v>0</v>
      </c>
      <c r="AQ6965">
        <f t="shared" si="757"/>
        <v>0</v>
      </c>
      <c r="AR6965" t="str">
        <f>IFERROR(IF(OR(AP6965=338,AP6965=340,AP6965=341,AP6965=342,AP6965="342A",AP6965="342B"),PorcenRet(AP6965,AT6965,AU6965),INDEX(PORCENTAJEBUSCAR,MATCH(AP6965,CódigoRET,0),4)*1),"")</f>
        <v/>
      </c>
      <c r="AS6965">
        <f t="shared" si="758"/>
        <v>0</v>
      </c>
      <c r="BF6965" t="str">
        <f>IFERROR(IF(OR(BD6965=338,BD6965=340,BD6965=341,BD6965=342,BD6965="342A",BD6965="342B"),PorcenRet(BD6965,BH6965,BI6965),INDEX(PORCENTAJEBUSCAR,MATCH(BD6965,CódigoRET,0),4)*1),"")</f>
        <v/>
      </c>
      <c r="BG6965">
        <f t="shared" si="759"/>
        <v>0</v>
      </c>
      <c r="BO6965">
        <f t="shared" si="760"/>
        <v>0</v>
      </c>
      <c r="CC6965">
        <f t="shared" si="761"/>
        <v>0</v>
      </c>
      <c r="CD6965">
        <f t="shared" si="762"/>
        <v>0</v>
      </c>
      <c r="CG6965">
        <f ca="1">IFERROR(INDIRECT("IVA!X"&amp;MATCH(MID(COMPRAS!C6865,1,2)&amp;MID(COMPRAS!F6865,1,2)&amp;MID(COMPRAS!D6865,1,2),IVA!W:W,0)),"SIN COD.")</f>
        <v>0</v>
      </c>
      <c r="CH6965">
        <f ca="1">IFERROR(INDIRECT("IVA!Y"&amp;MATCH(MID(COMPRAS!C6865,1,2)&amp;MID(COMPRAS!F6865,1,2)&amp;MID(COMPRAS!D6865,1,2),IVA!W:W,0)),"SIN COD.")</f>
        <v>0</v>
      </c>
    </row>
    <row r="6966" spans="1:86" x14ac:dyDescent="0.25">
      <c r="A6966"/>
      <c r="B6966"/>
      <c r="D6966"/>
      <c r="AL6966">
        <f t="shared" si="756"/>
        <v>0</v>
      </c>
      <c r="AQ6966">
        <f t="shared" si="757"/>
        <v>0</v>
      </c>
      <c r="AR6966" t="str">
        <f>IFERROR(IF(OR(AP6966=338,AP6966=340,AP6966=341,AP6966=342,AP6966="342A",AP6966="342B"),PorcenRet(AP6966,AT6966,AU6966),INDEX(PORCENTAJEBUSCAR,MATCH(AP6966,CódigoRET,0),4)*1),"")</f>
        <v/>
      </c>
      <c r="AS6966">
        <f t="shared" si="758"/>
        <v>0</v>
      </c>
      <c r="BF6966" t="str">
        <f>IFERROR(IF(OR(BD6966=338,BD6966=340,BD6966=341,BD6966=342,BD6966="342A",BD6966="342B"),PorcenRet(BD6966,BH6966,BI6966),INDEX(PORCENTAJEBUSCAR,MATCH(BD6966,CódigoRET,0),4)*1),"")</f>
        <v/>
      </c>
      <c r="BG6966">
        <f t="shared" si="759"/>
        <v>0</v>
      </c>
      <c r="BO6966">
        <f t="shared" si="760"/>
        <v>0</v>
      </c>
      <c r="CC6966">
        <f t="shared" si="761"/>
        <v>0</v>
      </c>
      <c r="CD6966">
        <f t="shared" si="762"/>
        <v>0</v>
      </c>
      <c r="CG6966">
        <f ca="1">IFERROR(INDIRECT("IVA!X"&amp;MATCH(MID(COMPRAS!C6866,1,2)&amp;MID(COMPRAS!F6866,1,2)&amp;MID(COMPRAS!D6866,1,2),IVA!W:W,0)),"SIN COD.")</f>
        <v>0</v>
      </c>
      <c r="CH6966">
        <f ca="1">IFERROR(INDIRECT("IVA!Y"&amp;MATCH(MID(COMPRAS!C6866,1,2)&amp;MID(COMPRAS!F6866,1,2)&amp;MID(COMPRAS!D6866,1,2),IVA!W:W,0)),"SIN COD.")</f>
        <v>0</v>
      </c>
    </row>
    <row r="6967" spans="1:86" x14ac:dyDescent="0.25">
      <c r="A6967"/>
      <c r="B6967"/>
      <c r="D6967"/>
      <c r="AL6967">
        <f t="shared" si="756"/>
        <v>0</v>
      </c>
      <c r="AQ6967">
        <f t="shared" si="757"/>
        <v>0</v>
      </c>
      <c r="AR6967" t="str">
        <f>IFERROR(IF(OR(AP6967=338,AP6967=340,AP6967=341,AP6967=342,AP6967="342A",AP6967="342B"),PorcenRet(AP6967,AT6967,AU6967),INDEX(PORCENTAJEBUSCAR,MATCH(AP6967,CódigoRET,0),4)*1),"")</f>
        <v/>
      </c>
      <c r="AS6967">
        <f t="shared" si="758"/>
        <v>0</v>
      </c>
      <c r="BF6967" t="str">
        <f>IFERROR(IF(OR(BD6967=338,BD6967=340,BD6967=341,BD6967=342,BD6967="342A",BD6967="342B"),PorcenRet(BD6967,BH6967,BI6967),INDEX(PORCENTAJEBUSCAR,MATCH(BD6967,CódigoRET,0),4)*1),"")</f>
        <v/>
      </c>
      <c r="BG6967">
        <f t="shared" si="759"/>
        <v>0</v>
      </c>
      <c r="BO6967">
        <f t="shared" si="760"/>
        <v>0</v>
      </c>
      <c r="CC6967">
        <f t="shared" si="761"/>
        <v>0</v>
      </c>
      <c r="CD6967">
        <f t="shared" si="762"/>
        <v>0</v>
      </c>
      <c r="CG6967">
        <f ca="1">IFERROR(INDIRECT("IVA!X"&amp;MATCH(MID(COMPRAS!C6867,1,2)&amp;MID(COMPRAS!F6867,1,2)&amp;MID(COMPRAS!D6867,1,2),IVA!W:W,0)),"SIN COD.")</f>
        <v>0</v>
      </c>
      <c r="CH6967">
        <f ca="1">IFERROR(INDIRECT("IVA!Y"&amp;MATCH(MID(COMPRAS!C6867,1,2)&amp;MID(COMPRAS!F6867,1,2)&amp;MID(COMPRAS!D6867,1,2),IVA!W:W,0)),"SIN COD.")</f>
        <v>0</v>
      </c>
    </row>
    <row r="6968" spans="1:86" x14ac:dyDescent="0.25">
      <c r="A6968"/>
      <c r="B6968"/>
      <c r="D6968"/>
      <c r="AL6968">
        <f t="shared" si="756"/>
        <v>0</v>
      </c>
      <c r="AQ6968">
        <f t="shared" si="757"/>
        <v>0</v>
      </c>
      <c r="AR6968" t="str">
        <f>IFERROR(IF(OR(AP6968=338,AP6968=340,AP6968=341,AP6968=342,AP6968="342A",AP6968="342B"),PorcenRet(AP6968,AT6968,AU6968),INDEX(PORCENTAJEBUSCAR,MATCH(AP6968,CódigoRET,0),4)*1),"")</f>
        <v/>
      </c>
      <c r="AS6968">
        <f t="shared" si="758"/>
        <v>0</v>
      </c>
      <c r="BF6968" t="str">
        <f>IFERROR(IF(OR(BD6968=338,BD6968=340,BD6968=341,BD6968=342,BD6968="342A",BD6968="342B"),PorcenRet(BD6968,BH6968,BI6968),INDEX(PORCENTAJEBUSCAR,MATCH(BD6968,CódigoRET,0),4)*1),"")</f>
        <v/>
      </c>
      <c r="BG6968">
        <f t="shared" si="759"/>
        <v>0</v>
      </c>
      <c r="BO6968">
        <f t="shared" si="760"/>
        <v>0</v>
      </c>
      <c r="CC6968">
        <f t="shared" si="761"/>
        <v>0</v>
      </c>
      <c r="CD6968">
        <f t="shared" si="762"/>
        <v>0</v>
      </c>
      <c r="CG6968">
        <f ca="1">IFERROR(INDIRECT("IVA!X"&amp;MATCH(MID(COMPRAS!C6868,1,2)&amp;MID(COMPRAS!F6868,1,2)&amp;MID(COMPRAS!D6868,1,2),IVA!W:W,0)),"SIN COD.")</f>
        <v>0</v>
      </c>
      <c r="CH6968">
        <f ca="1">IFERROR(INDIRECT("IVA!Y"&amp;MATCH(MID(COMPRAS!C6868,1,2)&amp;MID(COMPRAS!F6868,1,2)&amp;MID(COMPRAS!D6868,1,2),IVA!W:W,0)),"SIN COD.")</f>
        <v>0</v>
      </c>
    </row>
    <row r="6969" spans="1:86" x14ac:dyDescent="0.25">
      <c r="A6969"/>
      <c r="B6969"/>
      <c r="D6969"/>
      <c r="AL6969">
        <f t="shared" si="756"/>
        <v>0</v>
      </c>
      <c r="AQ6969">
        <f t="shared" si="757"/>
        <v>0</v>
      </c>
      <c r="AR6969" t="str">
        <f>IFERROR(IF(OR(AP6969=338,AP6969=340,AP6969=341,AP6969=342,AP6969="342A",AP6969="342B"),PorcenRet(AP6969,AT6969,AU6969),INDEX(PORCENTAJEBUSCAR,MATCH(AP6969,CódigoRET,0),4)*1),"")</f>
        <v/>
      </c>
      <c r="AS6969">
        <f t="shared" si="758"/>
        <v>0</v>
      </c>
      <c r="BF6969" t="str">
        <f>IFERROR(IF(OR(BD6969=338,BD6969=340,BD6969=341,BD6969=342,BD6969="342A",BD6969="342B"),PorcenRet(BD6969,BH6969,BI6969),INDEX(PORCENTAJEBUSCAR,MATCH(BD6969,CódigoRET,0),4)*1),"")</f>
        <v/>
      </c>
      <c r="BG6969">
        <f t="shared" si="759"/>
        <v>0</v>
      </c>
      <c r="BO6969">
        <f t="shared" si="760"/>
        <v>0</v>
      </c>
      <c r="CC6969">
        <f t="shared" si="761"/>
        <v>0</v>
      </c>
      <c r="CD6969">
        <f t="shared" si="762"/>
        <v>0</v>
      </c>
      <c r="CG6969">
        <f ca="1">IFERROR(INDIRECT("IVA!X"&amp;MATCH(MID(COMPRAS!C6869,1,2)&amp;MID(COMPRAS!F6869,1,2)&amp;MID(COMPRAS!D6869,1,2),IVA!W:W,0)),"SIN COD.")</f>
        <v>0</v>
      </c>
      <c r="CH6969">
        <f ca="1">IFERROR(INDIRECT("IVA!Y"&amp;MATCH(MID(COMPRAS!C6869,1,2)&amp;MID(COMPRAS!F6869,1,2)&amp;MID(COMPRAS!D6869,1,2),IVA!W:W,0)),"SIN COD.")</f>
        <v>0</v>
      </c>
    </row>
    <row r="6970" spans="1:86" x14ac:dyDescent="0.25">
      <c r="A6970"/>
      <c r="B6970"/>
      <c r="D6970"/>
      <c r="AL6970">
        <f t="shared" si="756"/>
        <v>0</v>
      </c>
      <c r="AQ6970">
        <f t="shared" si="757"/>
        <v>0</v>
      </c>
      <c r="AR6970" t="str">
        <f>IFERROR(IF(OR(AP6970=338,AP6970=340,AP6970=341,AP6970=342,AP6970="342A",AP6970="342B"),PorcenRet(AP6970,AT6970,AU6970),INDEX(PORCENTAJEBUSCAR,MATCH(AP6970,CódigoRET,0),4)*1),"")</f>
        <v/>
      </c>
      <c r="AS6970">
        <f t="shared" si="758"/>
        <v>0</v>
      </c>
      <c r="BF6970" t="str">
        <f>IFERROR(IF(OR(BD6970=338,BD6970=340,BD6970=341,BD6970=342,BD6970="342A",BD6970="342B"),PorcenRet(BD6970,BH6970,BI6970),INDEX(PORCENTAJEBUSCAR,MATCH(BD6970,CódigoRET,0),4)*1),"")</f>
        <v/>
      </c>
      <c r="BG6970">
        <f t="shared" si="759"/>
        <v>0</v>
      </c>
      <c r="BO6970">
        <f t="shared" si="760"/>
        <v>0</v>
      </c>
      <c r="CC6970">
        <f t="shared" si="761"/>
        <v>0</v>
      </c>
      <c r="CD6970">
        <f t="shared" si="762"/>
        <v>0</v>
      </c>
      <c r="CG6970">
        <f ca="1">IFERROR(INDIRECT("IVA!X"&amp;MATCH(MID(COMPRAS!C6870,1,2)&amp;MID(COMPRAS!F6870,1,2)&amp;MID(COMPRAS!D6870,1,2),IVA!W:W,0)),"SIN COD.")</f>
        <v>0</v>
      </c>
      <c r="CH6970">
        <f ca="1">IFERROR(INDIRECT("IVA!Y"&amp;MATCH(MID(COMPRAS!C6870,1,2)&amp;MID(COMPRAS!F6870,1,2)&amp;MID(COMPRAS!D6870,1,2),IVA!W:W,0)),"SIN COD.")</f>
        <v>0</v>
      </c>
    </row>
    <row r="6971" spans="1:86" x14ac:dyDescent="0.25">
      <c r="A6971"/>
      <c r="B6971"/>
      <c r="D6971"/>
      <c r="AL6971">
        <f t="shared" si="756"/>
        <v>0</v>
      </c>
      <c r="AQ6971">
        <f t="shared" si="757"/>
        <v>0</v>
      </c>
      <c r="AR6971" t="str">
        <f>IFERROR(IF(OR(AP6971=338,AP6971=340,AP6971=341,AP6971=342,AP6971="342A",AP6971="342B"),PorcenRet(AP6971,AT6971,AU6971),INDEX(PORCENTAJEBUSCAR,MATCH(AP6971,CódigoRET,0),4)*1),"")</f>
        <v/>
      </c>
      <c r="AS6971">
        <f t="shared" si="758"/>
        <v>0</v>
      </c>
      <c r="BF6971" t="str">
        <f>IFERROR(IF(OR(BD6971=338,BD6971=340,BD6971=341,BD6971=342,BD6971="342A",BD6971="342B"),PorcenRet(BD6971,BH6971,BI6971),INDEX(PORCENTAJEBUSCAR,MATCH(BD6971,CódigoRET,0),4)*1),"")</f>
        <v/>
      </c>
      <c r="BG6971">
        <f t="shared" si="759"/>
        <v>0</v>
      </c>
      <c r="BO6971">
        <f t="shared" si="760"/>
        <v>0</v>
      </c>
      <c r="CC6971">
        <f t="shared" si="761"/>
        <v>0</v>
      </c>
      <c r="CD6971">
        <f t="shared" si="762"/>
        <v>0</v>
      </c>
      <c r="CG6971">
        <f ca="1">IFERROR(INDIRECT("IVA!X"&amp;MATCH(MID(COMPRAS!C6871,1,2)&amp;MID(COMPRAS!F6871,1,2)&amp;MID(COMPRAS!D6871,1,2),IVA!W:W,0)),"SIN COD.")</f>
        <v>0</v>
      </c>
      <c r="CH6971">
        <f ca="1">IFERROR(INDIRECT("IVA!Y"&amp;MATCH(MID(COMPRAS!C6871,1,2)&amp;MID(COMPRAS!F6871,1,2)&amp;MID(COMPRAS!D6871,1,2),IVA!W:W,0)),"SIN COD.")</f>
        <v>0</v>
      </c>
    </row>
    <row r="6972" spans="1:86" x14ac:dyDescent="0.25">
      <c r="A6972"/>
      <c r="B6972"/>
      <c r="D6972"/>
      <c r="AL6972">
        <f t="shared" si="756"/>
        <v>0</v>
      </c>
      <c r="AQ6972">
        <f t="shared" si="757"/>
        <v>0</v>
      </c>
      <c r="AR6972" t="str">
        <f>IFERROR(IF(OR(AP6972=338,AP6972=340,AP6972=341,AP6972=342,AP6972="342A",AP6972="342B"),PorcenRet(AP6972,AT6972,AU6972),INDEX(PORCENTAJEBUSCAR,MATCH(AP6972,CódigoRET,0),4)*1),"")</f>
        <v/>
      </c>
      <c r="AS6972">
        <f t="shared" si="758"/>
        <v>0</v>
      </c>
      <c r="BF6972" t="str">
        <f>IFERROR(IF(OR(BD6972=338,BD6972=340,BD6972=341,BD6972=342,BD6972="342A",BD6972="342B"),PorcenRet(BD6972,BH6972,BI6972),INDEX(PORCENTAJEBUSCAR,MATCH(BD6972,CódigoRET,0),4)*1),"")</f>
        <v/>
      </c>
      <c r="BG6972">
        <f t="shared" si="759"/>
        <v>0</v>
      </c>
      <c r="BO6972">
        <f t="shared" si="760"/>
        <v>0</v>
      </c>
      <c r="CC6972">
        <f t="shared" si="761"/>
        <v>0</v>
      </c>
      <c r="CD6972">
        <f t="shared" si="762"/>
        <v>0</v>
      </c>
      <c r="CG6972">
        <f ca="1">IFERROR(INDIRECT("IVA!X"&amp;MATCH(MID(COMPRAS!C6872,1,2)&amp;MID(COMPRAS!F6872,1,2)&amp;MID(COMPRAS!D6872,1,2),IVA!W:W,0)),"SIN COD.")</f>
        <v>0</v>
      </c>
      <c r="CH6972">
        <f ca="1">IFERROR(INDIRECT("IVA!Y"&amp;MATCH(MID(COMPRAS!C6872,1,2)&amp;MID(COMPRAS!F6872,1,2)&amp;MID(COMPRAS!D6872,1,2),IVA!W:W,0)),"SIN COD.")</f>
        <v>0</v>
      </c>
    </row>
    <row r="6973" spans="1:86" x14ac:dyDescent="0.25">
      <c r="A6973"/>
      <c r="B6973"/>
      <c r="D6973"/>
      <c r="AL6973">
        <f t="shared" si="756"/>
        <v>0</v>
      </c>
      <c r="AQ6973">
        <f t="shared" si="757"/>
        <v>0</v>
      </c>
      <c r="AR6973" t="str">
        <f>IFERROR(IF(OR(AP6973=338,AP6973=340,AP6973=341,AP6973=342,AP6973="342A",AP6973="342B"),PorcenRet(AP6973,AT6973,AU6973),INDEX(PORCENTAJEBUSCAR,MATCH(AP6973,CódigoRET,0),4)*1),"")</f>
        <v/>
      </c>
      <c r="AS6973">
        <f t="shared" si="758"/>
        <v>0</v>
      </c>
      <c r="BF6973" t="str">
        <f>IFERROR(IF(OR(BD6973=338,BD6973=340,BD6973=341,BD6973=342,BD6973="342A",BD6973="342B"),PorcenRet(BD6973,BH6973,BI6973),INDEX(PORCENTAJEBUSCAR,MATCH(BD6973,CódigoRET,0),4)*1),"")</f>
        <v/>
      </c>
      <c r="BG6973">
        <f t="shared" si="759"/>
        <v>0</v>
      </c>
      <c r="BO6973">
        <f t="shared" si="760"/>
        <v>0</v>
      </c>
      <c r="CC6973">
        <f t="shared" si="761"/>
        <v>0</v>
      </c>
      <c r="CD6973">
        <f t="shared" si="762"/>
        <v>0</v>
      </c>
      <c r="CG6973">
        <f ca="1">IFERROR(INDIRECT("IVA!X"&amp;MATCH(MID(COMPRAS!C6873,1,2)&amp;MID(COMPRAS!F6873,1,2)&amp;MID(COMPRAS!D6873,1,2),IVA!W:W,0)),"SIN COD.")</f>
        <v>0</v>
      </c>
      <c r="CH6973">
        <f ca="1">IFERROR(INDIRECT("IVA!Y"&amp;MATCH(MID(COMPRAS!C6873,1,2)&amp;MID(COMPRAS!F6873,1,2)&amp;MID(COMPRAS!D6873,1,2),IVA!W:W,0)),"SIN COD.")</f>
        <v>0</v>
      </c>
    </row>
    <row r="6974" spans="1:86" x14ac:dyDescent="0.25">
      <c r="A6974"/>
      <c r="B6974"/>
      <c r="D6974"/>
      <c r="AL6974">
        <f t="shared" si="756"/>
        <v>0</v>
      </c>
      <c r="AQ6974">
        <f t="shared" si="757"/>
        <v>0</v>
      </c>
      <c r="AR6974" t="str">
        <f>IFERROR(IF(OR(AP6974=338,AP6974=340,AP6974=341,AP6974=342,AP6974="342A",AP6974="342B"),PorcenRet(AP6974,AT6974,AU6974),INDEX(PORCENTAJEBUSCAR,MATCH(AP6974,CódigoRET,0),4)*1),"")</f>
        <v/>
      </c>
      <c r="AS6974">
        <f t="shared" si="758"/>
        <v>0</v>
      </c>
      <c r="BF6974" t="str">
        <f>IFERROR(IF(OR(BD6974=338,BD6974=340,BD6974=341,BD6974=342,BD6974="342A",BD6974="342B"),PorcenRet(BD6974,BH6974,BI6974),INDEX(PORCENTAJEBUSCAR,MATCH(BD6974,CódigoRET,0),4)*1),"")</f>
        <v/>
      </c>
      <c r="BG6974">
        <f t="shared" si="759"/>
        <v>0</v>
      </c>
      <c r="BO6974">
        <f t="shared" si="760"/>
        <v>0</v>
      </c>
      <c r="CC6974">
        <f t="shared" si="761"/>
        <v>0</v>
      </c>
      <c r="CD6974">
        <f t="shared" si="762"/>
        <v>0</v>
      </c>
      <c r="CG6974">
        <f ca="1">IFERROR(INDIRECT("IVA!X"&amp;MATCH(MID(COMPRAS!C6874,1,2)&amp;MID(COMPRAS!F6874,1,2)&amp;MID(COMPRAS!D6874,1,2),IVA!W:W,0)),"SIN COD.")</f>
        <v>0</v>
      </c>
      <c r="CH6974">
        <f ca="1">IFERROR(INDIRECT("IVA!Y"&amp;MATCH(MID(COMPRAS!C6874,1,2)&amp;MID(COMPRAS!F6874,1,2)&amp;MID(COMPRAS!D6874,1,2),IVA!W:W,0)),"SIN COD.")</f>
        <v>0</v>
      </c>
    </row>
    <row r="6975" spans="1:86" x14ac:dyDescent="0.25">
      <c r="A6975"/>
      <c r="B6975"/>
      <c r="D6975"/>
      <c r="AL6975">
        <f t="shared" si="756"/>
        <v>0</v>
      </c>
      <c r="AQ6975">
        <f t="shared" si="757"/>
        <v>0</v>
      </c>
      <c r="AR6975" t="str">
        <f>IFERROR(IF(OR(AP6975=338,AP6975=340,AP6975=341,AP6975=342,AP6975="342A",AP6975="342B"),PorcenRet(AP6975,AT6975,AU6975),INDEX(PORCENTAJEBUSCAR,MATCH(AP6975,CódigoRET,0),4)*1),"")</f>
        <v/>
      </c>
      <c r="AS6975">
        <f t="shared" si="758"/>
        <v>0</v>
      </c>
      <c r="BF6975" t="str">
        <f>IFERROR(IF(OR(BD6975=338,BD6975=340,BD6975=341,BD6975=342,BD6975="342A",BD6975="342B"),PorcenRet(BD6975,BH6975,BI6975),INDEX(PORCENTAJEBUSCAR,MATCH(BD6975,CódigoRET,0),4)*1),"")</f>
        <v/>
      </c>
      <c r="BG6975">
        <f t="shared" si="759"/>
        <v>0</v>
      </c>
      <c r="BO6975">
        <f t="shared" si="760"/>
        <v>0</v>
      </c>
      <c r="CC6975">
        <f t="shared" si="761"/>
        <v>0</v>
      </c>
      <c r="CD6975">
        <f t="shared" si="762"/>
        <v>0</v>
      </c>
      <c r="CG6975">
        <f ca="1">IFERROR(INDIRECT("IVA!X"&amp;MATCH(MID(COMPRAS!C6875,1,2)&amp;MID(COMPRAS!F6875,1,2)&amp;MID(COMPRAS!D6875,1,2),IVA!W:W,0)),"SIN COD.")</f>
        <v>0</v>
      </c>
      <c r="CH6975">
        <f ca="1">IFERROR(INDIRECT("IVA!Y"&amp;MATCH(MID(COMPRAS!C6875,1,2)&amp;MID(COMPRAS!F6875,1,2)&amp;MID(COMPRAS!D6875,1,2),IVA!W:W,0)),"SIN COD.")</f>
        <v>0</v>
      </c>
    </row>
    <row r="6976" spans="1:86" x14ac:dyDescent="0.25">
      <c r="A6976"/>
      <c r="B6976"/>
      <c r="D6976"/>
      <c r="AL6976">
        <f t="shared" si="756"/>
        <v>0</v>
      </c>
      <c r="AQ6976">
        <f t="shared" si="757"/>
        <v>0</v>
      </c>
      <c r="AR6976" t="str">
        <f>IFERROR(IF(OR(AP6976=338,AP6976=340,AP6976=341,AP6976=342,AP6976="342A",AP6976="342B"),PorcenRet(AP6976,AT6976,AU6976),INDEX(PORCENTAJEBUSCAR,MATCH(AP6976,CódigoRET,0),4)*1),"")</f>
        <v/>
      </c>
      <c r="AS6976">
        <f t="shared" si="758"/>
        <v>0</v>
      </c>
      <c r="BF6976" t="str">
        <f>IFERROR(IF(OR(BD6976=338,BD6976=340,BD6976=341,BD6976=342,BD6976="342A",BD6976="342B"),PorcenRet(BD6976,BH6976,BI6976),INDEX(PORCENTAJEBUSCAR,MATCH(BD6976,CódigoRET,0),4)*1),"")</f>
        <v/>
      </c>
      <c r="BG6976">
        <f t="shared" si="759"/>
        <v>0</v>
      </c>
      <c r="BO6976">
        <f t="shared" si="760"/>
        <v>0</v>
      </c>
      <c r="CC6976">
        <f t="shared" si="761"/>
        <v>0</v>
      </c>
      <c r="CD6976">
        <f t="shared" si="762"/>
        <v>0</v>
      </c>
      <c r="CG6976">
        <f ca="1">IFERROR(INDIRECT("IVA!X"&amp;MATCH(MID(COMPRAS!C6876,1,2)&amp;MID(COMPRAS!F6876,1,2)&amp;MID(COMPRAS!D6876,1,2),IVA!W:W,0)),"SIN COD.")</f>
        <v>0</v>
      </c>
      <c r="CH6976">
        <f ca="1">IFERROR(INDIRECT("IVA!Y"&amp;MATCH(MID(COMPRAS!C6876,1,2)&amp;MID(COMPRAS!F6876,1,2)&amp;MID(COMPRAS!D6876,1,2),IVA!W:W,0)),"SIN COD.")</f>
        <v>0</v>
      </c>
    </row>
    <row r="6977" spans="1:86" x14ac:dyDescent="0.25">
      <c r="A6977"/>
      <c r="B6977"/>
      <c r="D6977"/>
      <c r="AL6977">
        <f t="shared" si="756"/>
        <v>0</v>
      </c>
      <c r="AQ6977">
        <f t="shared" si="757"/>
        <v>0</v>
      </c>
      <c r="AR6977" t="str">
        <f>IFERROR(IF(OR(AP6977=338,AP6977=340,AP6977=341,AP6977=342,AP6977="342A",AP6977="342B"),PorcenRet(AP6977,AT6977,AU6977),INDEX(PORCENTAJEBUSCAR,MATCH(AP6977,CódigoRET,0),4)*1),"")</f>
        <v/>
      </c>
      <c r="AS6977">
        <f t="shared" si="758"/>
        <v>0</v>
      </c>
      <c r="BF6977" t="str">
        <f>IFERROR(IF(OR(BD6977=338,BD6977=340,BD6977=341,BD6977=342,BD6977="342A",BD6977="342B"),PorcenRet(BD6977,BH6977,BI6977),INDEX(PORCENTAJEBUSCAR,MATCH(BD6977,CódigoRET,0),4)*1),"")</f>
        <v/>
      </c>
      <c r="BG6977">
        <f t="shared" si="759"/>
        <v>0</v>
      </c>
      <c r="BO6977">
        <f t="shared" si="760"/>
        <v>0</v>
      </c>
      <c r="CC6977">
        <f t="shared" si="761"/>
        <v>0</v>
      </c>
      <c r="CD6977">
        <f t="shared" si="762"/>
        <v>0</v>
      </c>
      <c r="CG6977">
        <f ca="1">IFERROR(INDIRECT("IVA!X"&amp;MATCH(MID(COMPRAS!C6877,1,2)&amp;MID(COMPRAS!F6877,1,2)&amp;MID(COMPRAS!D6877,1,2),IVA!W:W,0)),"SIN COD.")</f>
        <v>0</v>
      </c>
      <c r="CH6977">
        <f ca="1">IFERROR(INDIRECT("IVA!Y"&amp;MATCH(MID(COMPRAS!C6877,1,2)&amp;MID(COMPRAS!F6877,1,2)&amp;MID(COMPRAS!D6877,1,2),IVA!W:W,0)),"SIN COD.")</f>
        <v>0</v>
      </c>
    </row>
    <row r="6978" spans="1:86" x14ac:dyDescent="0.25">
      <c r="A6978"/>
      <c r="B6978"/>
      <c r="D6978"/>
      <c r="AL6978">
        <f t="shared" ref="AL6978:AL7041" si="763">O6978+P6978+Q6978+R6978+S6978+T6978+U6978+V6978</f>
        <v>0</v>
      </c>
      <c r="AQ6978">
        <f t="shared" ref="AQ6978:AQ7041" si="764">+P6978+Q6978+R6978+S6978-BE6978-BQ6978-BW6978+O6978</f>
        <v>0</v>
      </c>
      <c r="AR6978" t="str">
        <f>IFERROR(IF(OR(AP6978=338,AP6978=340,AP6978=341,AP6978=342,AP6978="342A",AP6978="342B"),PorcenRet(AP6978,AT6978,AU6978),INDEX(PORCENTAJEBUSCAR,MATCH(AP6978,CódigoRET,0),4)*1),"")</f>
        <v/>
      </c>
      <c r="AS6978">
        <f t="shared" ref="AS6978:AS7041" si="765">ROUND(IF(AP6978="",0,AQ6978*(AR6978/100)),2)</f>
        <v>0</v>
      </c>
      <c r="BF6978" t="str">
        <f>IFERROR(IF(OR(BD6978=338,BD6978=340,BD6978=341,BD6978=342,BD6978="342A",BD6978="342B"),PorcenRet(BD6978,BH6978,BI6978),INDEX(PORCENTAJEBUSCAR,MATCH(BD6978,CódigoRET,0),4)*1),"")</f>
        <v/>
      </c>
      <c r="BG6978">
        <f t="shared" ref="BG6978:BG7041" si="766">ROUND(IF(BD6978="",0,BE6978*(BF6978/100)),2)</f>
        <v>0</v>
      </c>
      <c r="BO6978">
        <f t="shared" ref="BO6978:BO7041" si="767">IF(MID(F6978,1,2)="41",SUM(O6978:S6978),0)</f>
        <v>0</v>
      </c>
      <c r="CC6978">
        <f t="shared" ref="CC6978:CC7041" si="768">O6978+P6978+Q6978+R6978+S6978</f>
        <v>0</v>
      </c>
      <c r="CD6978">
        <f t="shared" ref="CD6978:CD7041" si="769">T6978+U6978</f>
        <v>0</v>
      </c>
      <c r="CG6978">
        <f ca="1">IFERROR(INDIRECT("IVA!X"&amp;MATCH(MID(COMPRAS!C6878,1,2)&amp;MID(COMPRAS!F6878,1,2)&amp;MID(COMPRAS!D6878,1,2),IVA!W:W,0)),"SIN COD.")</f>
        <v>0</v>
      </c>
      <c r="CH6978">
        <f ca="1">IFERROR(INDIRECT("IVA!Y"&amp;MATCH(MID(COMPRAS!C6878,1,2)&amp;MID(COMPRAS!F6878,1,2)&amp;MID(COMPRAS!D6878,1,2),IVA!W:W,0)),"SIN COD.")</f>
        <v>0</v>
      </c>
    </row>
    <row r="6979" spans="1:86" x14ac:dyDescent="0.25">
      <c r="A6979"/>
      <c r="B6979"/>
      <c r="D6979"/>
      <c r="AL6979">
        <f t="shared" si="763"/>
        <v>0</v>
      </c>
      <c r="AQ6979">
        <f t="shared" si="764"/>
        <v>0</v>
      </c>
      <c r="AR6979" t="str">
        <f>IFERROR(IF(OR(AP6979=338,AP6979=340,AP6979=341,AP6979=342,AP6979="342A",AP6979="342B"),PorcenRet(AP6979,AT6979,AU6979),INDEX(PORCENTAJEBUSCAR,MATCH(AP6979,CódigoRET,0),4)*1),"")</f>
        <v/>
      </c>
      <c r="AS6979">
        <f t="shared" si="765"/>
        <v>0</v>
      </c>
      <c r="BF6979" t="str">
        <f>IFERROR(IF(OR(BD6979=338,BD6979=340,BD6979=341,BD6979=342,BD6979="342A",BD6979="342B"),PorcenRet(BD6979,BH6979,BI6979),INDEX(PORCENTAJEBUSCAR,MATCH(BD6979,CódigoRET,0),4)*1),"")</f>
        <v/>
      </c>
      <c r="BG6979">
        <f t="shared" si="766"/>
        <v>0</v>
      </c>
      <c r="BO6979">
        <f t="shared" si="767"/>
        <v>0</v>
      </c>
      <c r="CC6979">
        <f t="shared" si="768"/>
        <v>0</v>
      </c>
      <c r="CD6979">
        <f t="shared" si="769"/>
        <v>0</v>
      </c>
      <c r="CG6979">
        <f ca="1">IFERROR(INDIRECT("IVA!X"&amp;MATCH(MID(COMPRAS!C6879,1,2)&amp;MID(COMPRAS!F6879,1,2)&amp;MID(COMPRAS!D6879,1,2),IVA!W:W,0)),"SIN COD.")</f>
        <v>0</v>
      </c>
      <c r="CH6979">
        <f ca="1">IFERROR(INDIRECT("IVA!Y"&amp;MATCH(MID(COMPRAS!C6879,1,2)&amp;MID(COMPRAS!F6879,1,2)&amp;MID(COMPRAS!D6879,1,2),IVA!W:W,0)),"SIN COD.")</f>
        <v>0</v>
      </c>
    </row>
    <row r="6980" spans="1:86" x14ac:dyDescent="0.25">
      <c r="A6980"/>
      <c r="B6980"/>
      <c r="D6980"/>
      <c r="AL6980">
        <f t="shared" si="763"/>
        <v>0</v>
      </c>
      <c r="AQ6980">
        <f t="shared" si="764"/>
        <v>0</v>
      </c>
      <c r="AR6980" t="str">
        <f>IFERROR(IF(OR(AP6980=338,AP6980=340,AP6980=341,AP6980=342,AP6980="342A",AP6980="342B"),PorcenRet(AP6980,AT6980,AU6980),INDEX(PORCENTAJEBUSCAR,MATCH(AP6980,CódigoRET,0),4)*1),"")</f>
        <v/>
      </c>
      <c r="AS6980">
        <f t="shared" si="765"/>
        <v>0</v>
      </c>
      <c r="BF6980" t="str">
        <f>IFERROR(IF(OR(BD6980=338,BD6980=340,BD6980=341,BD6980=342,BD6980="342A",BD6980="342B"),PorcenRet(BD6980,BH6980,BI6980),INDEX(PORCENTAJEBUSCAR,MATCH(BD6980,CódigoRET,0),4)*1),"")</f>
        <v/>
      </c>
      <c r="BG6980">
        <f t="shared" si="766"/>
        <v>0</v>
      </c>
      <c r="BO6980">
        <f t="shared" si="767"/>
        <v>0</v>
      </c>
      <c r="CC6980">
        <f t="shared" si="768"/>
        <v>0</v>
      </c>
      <c r="CD6980">
        <f t="shared" si="769"/>
        <v>0</v>
      </c>
      <c r="CG6980">
        <f ca="1">IFERROR(INDIRECT("IVA!X"&amp;MATCH(MID(COMPRAS!C6880,1,2)&amp;MID(COMPRAS!F6880,1,2)&amp;MID(COMPRAS!D6880,1,2),IVA!W:W,0)),"SIN COD.")</f>
        <v>0</v>
      </c>
      <c r="CH6980">
        <f ca="1">IFERROR(INDIRECT("IVA!Y"&amp;MATCH(MID(COMPRAS!C6880,1,2)&amp;MID(COMPRAS!F6880,1,2)&amp;MID(COMPRAS!D6880,1,2),IVA!W:W,0)),"SIN COD.")</f>
        <v>0</v>
      </c>
    </row>
    <row r="6981" spans="1:86" x14ac:dyDescent="0.25">
      <c r="A6981"/>
      <c r="B6981"/>
      <c r="D6981"/>
      <c r="AL6981">
        <f t="shared" si="763"/>
        <v>0</v>
      </c>
      <c r="AQ6981">
        <f t="shared" si="764"/>
        <v>0</v>
      </c>
      <c r="AR6981" t="str">
        <f>IFERROR(IF(OR(AP6981=338,AP6981=340,AP6981=341,AP6981=342,AP6981="342A",AP6981="342B"),PorcenRet(AP6981,AT6981,AU6981),INDEX(PORCENTAJEBUSCAR,MATCH(AP6981,CódigoRET,0),4)*1),"")</f>
        <v/>
      </c>
      <c r="AS6981">
        <f t="shared" si="765"/>
        <v>0</v>
      </c>
      <c r="BF6981" t="str">
        <f>IFERROR(IF(OR(BD6981=338,BD6981=340,BD6981=341,BD6981=342,BD6981="342A",BD6981="342B"),PorcenRet(BD6981,BH6981,BI6981),INDEX(PORCENTAJEBUSCAR,MATCH(BD6981,CódigoRET,0),4)*1),"")</f>
        <v/>
      </c>
      <c r="BG6981">
        <f t="shared" si="766"/>
        <v>0</v>
      </c>
      <c r="BO6981">
        <f t="shared" si="767"/>
        <v>0</v>
      </c>
      <c r="CC6981">
        <f t="shared" si="768"/>
        <v>0</v>
      </c>
      <c r="CD6981">
        <f t="shared" si="769"/>
        <v>0</v>
      </c>
      <c r="CG6981">
        <f ca="1">IFERROR(INDIRECT("IVA!X"&amp;MATCH(MID(COMPRAS!C6881,1,2)&amp;MID(COMPRAS!F6881,1,2)&amp;MID(COMPRAS!D6881,1,2),IVA!W:W,0)),"SIN COD.")</f>
        <v>0</v>
      </c>
      <c r="CH6981">
        <f ca="1">IFERROR(INDIRECT("IVA!Y"&amp;MATCH(MID(COMPRAS!C6881,1,2)&amp;MID(COMPRAS!F6881,1,2)&amp;MID(COMPRAS!D6881,1,2),IVA!W:W,0)),"SIN COD.")</f>
        <v>0</v>
      </c>
    </row>
    <row r="6982" spans="1:86" x14ac:dyDescent="0.25">
      <c r="A6982"/>
      <c r="B6982"/>
      <c r="D6982"/>
      <c r="AL6982">
        <f t="shared" si="763"/>
        <v>0</v>
      </c>
      <c r="AQ6982">
        <f t="shared" si="764"/>
        <v>0</v>
      </c>
      <c r="AR6982" t="str">
        <f>IFERROR(IF(OR(AP6982=338,AP6982=340,AP6982=341,AP6982=342,AP6982="342A",AP6982="342B"),PorcenRet(AP6982,AT6982,AU6982),INDEX(PORCENTAJEBUSCAR,MATCH(AP6982,CódigoRET,0),4)*1),"")</f>
        <v/>
      </c>
      <c r="AS6982">
        <f t="shared" si="765"/>
        <v>0</v>
      </c>
      <c r="BF6982" t="str">
        <f>IFERROR(IF(OR(BD6982=338,BD6982=340,BD6982=341,BD6982=342,BD6982="342A",BD6982="342B"),PorcenRet(BD6982,BH6982,BI6982),INDEX(PORCENTAJEBUSCAR,MATCH(BD6982,CódigoRET,0),4)*1),"")</f>
        <v/>
      </c>
      <c r="BG6982">
        <f t="shared" si="766"/>
        <v>0</v>
      </c>
      <c r="BO6982">
        <f t="shared" si="767"/>
        <v>0</v>
      </c>
      <c r="CC6982">
        <f t="shared" si="768"/>
        <v>0</v>
      </c>
      <c r="CD6982">
        <f t="shared" si="769"/>
        <v>0</v>
      </c>
      <c r="CG6982">
        <f ca="1">IFERROR(INDIRECT("IVA!X"&amp;MATCH(MID(COMPRAS!C6882,1,2)&amp;MID(COMPRAS!F6882,1,2)&amp;MID(COMPRAS!D6882,1,2),IVA!W:W,0)),"SIN COD.")</f>
        <v>0</v>
      </c>
      <c r="CH6982">
        <f ca="1">IFERROR(INDIRECT("IVA!Y"&amp;MATCH(MID(COMPRAS!C6882,1,2)&amp;MID(COMPRAS!F6882,1,2)&amp;MID(COMPRAS!D6882,1,2),IVA!W:W,0)),"SIN COD.")</f>
        <v>0</v>
      </c>
    </row>
    <row r="6983" spans="1:86" x14ac:dyDescent="0.25">
      <c r="A6983"/>
      <c r="B6983"/>
      <c r="D6983"/>
      <c r="AL6983">
        <f t="shared" si="763"/>
        <v>0</v>
      </c>
      <c r="AQ6983">
        <f t="shared" si="764"/>
        <v>0</v>
      </c>
      <c r="AR6983" t="str">
        <f>IFERROR(IF(OR(AP6983=338,AP6983=340,AP6983=341,AP6983=342,AP6983="342A",AP6983="342B"),PorcenRet(AP6983,AT6983,AU6983),INDEX(PORCENTAJEBUSCAR,MATCH(AP6983,CódigoRET,0),4)*1),"")</f>
        <v/>
      </c>
      <c r="AS6983">
        <f t="shared" si="765"/>
        <v>0</v>
      </c>
      <c r="BF6983" t="str">
        <f>IFERROR(IF(OR(BD6983=338,BD6983=340,BD6983=341,BD6983=342,BD6983="342A",BD6983="342B"),PorcenRet(BD6983,BH6983,BI6983),INDEX(PORCENTAJEBUSCAR,MATCH(BD6983,CódigoRET,0),4)*1),"")</f>
        <v/>
      </c>
      <c r="BG6983">
        <f t="shared" si="766"/>
        <v>0</v>
      </c>
      <c r="BO6983">
        <f t="shared" si="767"/>
        <v>0</v>
      </c>
      <c r="CC6983">
        <f t="shared" si="768"/>
        <v>0</v>
      </c>
      <c r="CD6983">
        <f t="shared" si="769"/>
        <v>0</v>
      </c>
      <c r="CG6983">
        <f ca="1">IFERROR(INDIRECT("IVA!X"&amp;MATCH(MID(COMPRAS!C6883,1,2)&amp;MID(COMPRAS!F6883,1,2)&amp;MID(COMPRAS!D6883,1,2),IVA!W:W,0)),"SIN COD.")</f>
        <v>0</v>
      </c>
      <c r="CH6983">
        <f ca="1">IFERROR(INDIRECT("IVA!Y"&amp;MATCH(MID(COMPRAS!C6883,1,2)&amp;MID(COMPRAS!F6883,1,2)&amp;MID(COMPRAS!D6883,1,2),IVA!W:W,0)),"SIN COD.")</f>
        <v>0</v>
      </c>
    </row>
    <row r="6984" spans="1:86" x14ac:dyDescent="0.25">
      <c r="A6984"/>
      <c r="B6984"/>
      <c r="D6984"/>
      <c r="AL6984">
        <f t="shared" si="763"/>
        <v>0</v>
      </c>
      <c r="AQ6984">
        <f t="shared" si="764"/>
        <v>0</v>
      </c>
      <c r="AR6984" t="str">
        <f>IFERROR(IF(OR(AP6984=338,AP6984=340,AP6984=341,AP6984=342,AP6984="342A",AP6984="342B"),PorcenRet(AP6984,AT6984,AU6984),INDEX(PORCENTAJEBUSCAR,MATCH(AP6984,CódigoRET,0),4)*1),"")</f>
        <v/>
      </c>
      <c r="AS6984">
        <f t="shared" si="765"/>
        <v>0</v>
      </c>
      <c r="BF6984" t="str">
        <f>IFERROR(IF(OR(BD6984=338,BD6984=340,BD6984=341,BD6984=342,BD6984="342A",BD6984="342B"),PorcenRet(BD6984,BH6984,BI6984),INDEX(PORCENTAJEBUSCAR,MATCH(BD6984,CódigoRET,0),4)*1),"")</f>
        <v/>
      </c>
      <c r="BG6984">
        <f t="shared" si="766"/>
        <v>0</v>
      </c>
      <c r="BO6984">
        <f t="shared" si="767"/>
        <v>0</v>
      </c>
      <c r="CC6984">
        <f t="shared" si="768"/>
        <v>0</v>
      </c>
      <c r="CD6984">
        <f t="shared" si="769"/>
        <v>0</v>
      </c>
      <c r="CG6984">
        <f ca="1">IFERROR(INDIRECT("IVA!X"&amp;MATCH(MID(COMPRAS!C6884,1,2)&amp;MID(COMPRAS!F6884,1,2)&amp;MID(COMPRAS!D6884,1,2),IVA!W:W,0)),"SIN COD.")</f>
        <v>0</v>
      </c>
      <c r="CH6984">
        <f ca="1">IFERROR(INDIRECT("IVA!Y"&amp;MATCH(MID(COMPRAS!C6884,1,2)&amp;MID(COMPRAS!F6884,1,2)&amp;MID(COMPRAS!D6884,1,2),IVA!W:W,0)),"SIN COD.")</f>
        <v>0</v>
      </c>
    </row>
    <row r="6985" spans="1:86" x14ac:dyDescent="0.25">
      <c r="A6985"/>
      <c r="B6985"/>
      <c r="D6985"/>
      <c r="AL6985">
        <f t="shared" si="763"/>
        <v>0</v>
      </c>
      <c r="AQ6985">
        <f t="shared" si="764"/>
        <v>0</v>
      </c>
      <c r="AR6985" t="str">
        <f>IFERROR(IF(OR(AP6985=338,AP6985=340,AP6985=341,AP6985=342,AP6985="342A",AP6985="342B"),PorcenRet(AP6985,AT6985,AU6985),INDEX(PORCENTAJEBUSCAR,MATCH(AP6985,CódigoRET,0),4)*1),"")</f>
        <v/>
      </c>
      <c r="AS6985">
        <f t="shared" si="765"/>
        <v>0</v>
      </c>
      <c r="BF6985" t="str">
        <f>IFERROR(IF(OR(BD6985=338,BD6985=340,BD6985=341,BD6985=342,BD6985="342A",BD6985="342B"),PorcenRet(BD6985,BH6985,BI6985),INDEX(PORCENTAJEBUSCAR,MATCH(BD6985,CódigoRET,0),4)*1),"")</f>
        <v/>
      </c>
      <c r="BG6985">
        <f t="shared" si="766"/>
        <v>0</v>
      </c>
      <c r="BO6985">
        <f t="shared" si="767"/>
        <v>0</v>
      </c>
      <c r="CC6985">
        <f t="shared" si="768"/>
        <v>0</v>
      </c>
      <c r="CD6985">
        <f t="shared" si="769"/>
        <v>0</v>
      </c>
      <c r="CG6985">
        <f ca="1">IFERROR(INDIRECT("IVA!X"&amp;MATCH(MID(COMPRAS!C6885,1,2)&amp;MID(COMPRAS!F6885,1,2)&amp;MID(COMPRAS!D6885,1,2),IVA!W:W,0)),"SIN COD.")</f>
        <v>0</v>
      </c>
      <c r="CH6985">
        <f ca="1">IFERROR(INDIRECT("IVA!Y"&amp;MATCH(MID(COMPRAS!C6885,1,2)&amp;MID(COMPRAS!F6885,1,2)&amp;MID(COMPRAS!D6885,1,2),IVA!W:W,0)),"SIN COD.")</f>
        <v>0</v>
      </c>
    </row>
    <row r="6986" spans="1:86" x14ac:dyDescent="0.25">
      <c r="A6986"/>
      <c r="B6986"/>
      <c r="D6986"/>
      <c r="AL6986">
        <f t="shared" si="763"/>
        <v>0</v>
      </c>
      <c r="AQ6986">
        <f t="shared" si="764"/>
        <v>0</v>
      </c>
      <c r="AR6986" t="str">
        <f>IFERROR(IF(OR(AP6986=338,AP6986=340,AP6986=341,AP6986=342,AP6986="342A",AP6986="342B"),PorcenRet(AP6986,AT6986,AU6986),INDEX(PORCENTAJEBUSCAR,MATCH(AP6986,CódigoRET,0),4)*1),"")</f>
        <v/>
      </c>
      <c r="AS6986">
        <f t="shared" si="765"/>
        <v>0</v>
      </c>
      <c r="BF6986" t="str">
        <f>IFERROR(IF(OR(BD6986=338,BD6986=340,BD6986=341,BD6986=342,BD6986="342A",BD6986="342B"),PorcenRet(BD6986,BH6986,BI6986),INDEX(PORCENTAJEBUSCAR,MATCH(BD6986,CódigoRET,0),4)*1),"")</f>
        <v/>
      </c>
      <c r="BG6986">
        <f t="shared" si="766"/>
        <v>0</v>
      </c>
      <c r="BO6986">
        <f t="shared" si="767"/>
        <v>0</v>
      </c>
      <c r="CC6986">
        <f t="shared" si="768"/>
        <v>0</v>
      </c>
      <c r="CD6986">
        <f t="shared" si="769"/>
        <v>0</v>
      </c>
      <c r="CG6986">
        <f ca="1">IFERROR(INDIRECT("IVA!X"&amp;MATCH(MID(COMPRAS!C6886,1,2)&amp;MID(COMPRAS!F6886,1,2)&amp;MID(COMPRAS!D6886,1,2),IVA!W:W,0)),"SIN COD.")</f>
        <v>0</v>
      </c>
      <c r="CH6986">
        <f ca="1">IFERROR(INDIRECT("IVA!Y"&amp;MATCH(MID(COMPRAS!C6886,1,2)&amp;MID(COMPRAS!F6886,1,2)&amp;MID(COMPRAS!D6886,1,2),IVA!W:W,0)),"SIN COD.")</f>
        <v>0</v>
      </c>
    </row>
    <row r="6987" spans="1:86" x14ac:dyDescent="0.25">
      <c r="A6987"/>
      <c r="B6987"/>
      <c r="D6987"/>
      <c r="AL6987">
        <f t="shared" si="763"/>
        <v>0</v>
      </c>
      <c r="AQ6987">
        <f t="shared" si="764"/>
        <v>0</v>
      </c>
      <c r="AR6987" t="str">
        <f>IFERROR(IF(OR(AP6987=338,AP6987=340,AP6987=341,AP6987=342,AP6987="342A",AP6987="342B"),PorcenRet(AP6987,AT6987,AU6987),INDEX(PORCENTAJEBUSCAR,MATCH(AP6987,CódigoRET,0),4)*1),"")</f>
        <v/>
      </c>
      <c r="AS6987">
        <f t="shared" si="765"/>
        <v>0</v>
      </c>
      <c r="BF6987" t="str">
        <f>IFERROR(IF(OR(BD6987=338,BD6987=340,BD6987=341,BD6987=342,BD6987="342A",BD6987="342B"),PorcenRet(BD6987,BH6987,BI6987),INDEX(PORCENTAJEBUSCAR,MATCH(BD6987,CódigoRET,0),4)*1),"")</f>
        <v/>
      </c>
      <c r="BG6987">
        <f t="shared" si="766"/>
        <v>0</v>
      </c>
      <c r="BO6987">
        <f t="shared" si="767"/>
        <v>0</v>
      </c>
      <c r="CC6987">
        <f t="shared" si="768"/>
        <v>0</v>
      </c>
      <c r="CD6987">
        <f t="shared" si="769"/>
        <v>0</v>
      </c>
      <c r="CG6987">
        <f ca="1">IFERROR(INDIRECT("IVA!X"&amp;MATCH(MID(COMPRAS!C6887,1,2)&amp;MID(COMPRAS!F6887,1,2)&amp;MID(COMPRAS!D6887,1,2),IVA!W:W,0)),"SIN COD.")</f>
        <v>0</v>
      </c>
      <c r="CH6987">
        <f ca="1">IFERROR(INDIRECT("IVA!Y"&amp;MATCH(MID(COMPRAS!C6887,1,2)&amp;MID(COMPRAS!F6887,1,2)&amp;MID(COMPRAS!D6887,1,2),IVA!W:W,0)),"SIN COD.")</f>
        <v>0</v>
      </c>
    </row>
    <row r="6988" spans="1:86" x14ac:dyDescent="0.25">
      <c r="A6988"/>
      <c r="B6988"/>
      <c r="D6988"/>
      <c r="AL6988">
        <f t="shared" si="763"/>
        <v>0</v>
      </c>
      <c r="AQ6988">
        <f t="shared" si="764"/>
        <v>0</v>
      </c>
      <c r="AR6988" t="str">
        <f>IFERROR(IF(OR(AP6988=338,AP6988=340,AP6988=341,AP6988=342,AP6988="342A",AP6988="342B"),PorcenRet(AP6988,AT6988,AU6988),INDEX(PORCENTAJEBUSCAR,MATCH(AP6988,CódigoRET,0),4)*1),"")</f>
        <v/>
      </c>
      <c r="AS6988">
        <f t="shared" si="765"/>
        <v>0</v>
      </c>
      <c r="BF6988" t="str">
        <f>IFERROR(IF(OR(BD6988=338,BD6988=340,BD6988=341,BD6988=342,BD6988="342A",BD6988="342B"),PorcenRet(BD6988,BH6988,BI6988),INDEX(PORCENTAJEBUSCAR,MATCH(BD6988,CódigoRET,0),4)*1),"")</f>
        <v/>
      </c>
      <c r="BG6988">
        <f t="shared" si="766"/>
        <v>0</v>
      </c>
      <c r="BO6988">
        <f t="shared" si="767"/>
        <v>0</v>
      </c>
      <c r="CC6988">
        <f t="shared" si="768"/>
        <v>0</v>
      </c>
      <c r="CD6988">
        <f t="shared" si="769"/>
        <v>0</v>
      </c>
      <c r="CG6988">
        <f ca="1">IFERROR(INDIRECT("IVA!X"&amp;MATCH(MID(COMPRAS!C6888,1,2)&amp;MID(COMPRAS!F6888,1,2)&amp;MID(COMPRAS!D6888,1,2),IVA!W:W,0)),"SIN COD.")</f>
        <v>0</v>
      </c>
      <c r="CH6988">
        <f ca="1">IFERROR(INDIRECT("IVA!Y"&amp;MATCH(MID(COMPRAS!C6888,1,2)&amp;MID(COMPRAS!F6888,1,2)&amp;MID(COMPRAS!D6888,1,2),IVA!W:W,0)),"SIN COD.")</f>
        <v>0</v>
      </c>
    </row>
    <row r="6989" spans="1:86" x14ac:dyDescent="0.25">
      <c r="A6989"/>
      <c r="B6989"/>
      <c r="D6989"/>
      <c r="AL6989">
        <f t="shared" si="763"/>
        <v>0</v>
      </c>
      <c r="AQ6989">
        <f t="shared" si="764"/>
        <v>0</v>
      </c>
      <c r="AR6989" t="str">
        <f>IFERROR(IF(OR(AP6989=338,AP6989=340,AP6989=341,AP6989=342,AP6989="342A",AP6989="342B"),PorcenRet(AP6989,AT6989,AU6989),INDEX(PORCENTAJEBUSCAR,MATCH(AP6989,CódigoRET,0),4)*1),"")</f>
        <v/>
      </c>
      <c r="AS6989">
        <f t="shared" si="765"/>
        <v>0</v>
      </c>
      <c r="BF6989" t="str">
        <f>IFERROR(IF(OR(BD6989=338,BD6989=340,BD6989=341,BD6989=342,BD6989="342A",BD6989="342B"),PorcenRet(BD6989,BH6989,BI6989),INDEX(PORCENTAJEBUSCAR,MATCH(BD6989,CódigoRET,0),4)*1),"")</f>
        <v/>
      </c>
      <c r="BG6989">
        <f t="shared" si="766"/>
        <v>0</v>
      </c>
      <c r="BO6989">
        <f t="shared" si="767"/>
        <v>0</v>
      </c>
      <c r="CC6989">
        <f t="shared" si="768"/>
        <v>0</v>
      </c>
      <c r="CD6989">
        <f t="shared" si="769"/>
        <v>0</v>
      </c>
      <c r="CG6989">
        <f ca="1">IFERROR(INDIRECT("IVA!X"&amp;MATCH(MID(COMPRAS!C6889,1,2)&amp;MID(COMPRAS!F6889,1,2)&amp;MID(COMPRAS!D6889,1,2),IVA!W:W,0)),"SIN COD.")</f>
        <v>0</v>
      </c>
      <c r="CH6989">
        <f ca="1">IFERROR(INDIRECT("IVA!Y"&amp;MATCH(MID(COMPRAS!C6889,1,2)&amp;MID(COMPRAS!F6889,1,2)&amp;MID(COMPRAS!D6889,1,2),IVA!W:W,0)),"SIN COD.")</f>
        <v>0</v>
      </c>
    </row>
    <row r="6990" spans="1:86" x14ac:dyDescent="0.25">
      <c r="A6990"/>
      <c r="B6990"/>
      <c r="D6990"/>
      <c r="AL6990">
        <f t="shared" si="763"/>
        <v>0</v>
      </c>
      <c r="AQ6990">
        <f t="shared" si="764"/>
        <v>0</v>
      </c>
      <c r="AR6990" t="str">
        <f>IFERROR(IF(OR(AP6990=338,AP6990=340,AP6990=341,AP6990=342,AP6990="342A",AP6990="342B"),PorcenRet(AP6990,AT6990,AU6990),INDEX(PORCENTAJEBUSCAR,MATCH(AP6990,CódigoRET,0),4)*1),"")</f>
        <v/>
      </c>
      <c r="AS6990">
        <f t="shared" si="765"/>
        <v>0</v>
      </c>
      <c r="BF6990" t="str">
        <f>IFERROR(IF(OR(BD6990=338,BD6990=340,BD6990=341,BD6990=342,BD6990="342A",BD6990="342B"),PorcenRet(BD6990,BH6990,BI6990),INDEX(PORCENTAJEBUSCAR,MATCH(BD6990,CódigoRET,0),4)*1),"")</f>
        <v/>
      </c>
      <c r="BG6990">
        <f t="shared" si="766"/>
        <v>0</v>
      </c>
      <c r="BO6990">
        <f t="shared" si="767"/>
        <v>0</v>
      </c>
      <c r="CC6990">
        <f t="shared" si="768"/>
        <v>0</v>
      </c>
      <c r="CD6990">
        <f t="shared" si="769"/>
        <v>0</v>
      </c>
      <c r="CG6990">
        <f ca="1">IFERROR(INDIRECT("IVA!X"&amp;MATCH(MID(COMPRAS!C6890,1,2)&amp;MID(COMPRAS!F6890,1,2)&amp;MID(COMPRAS!D6890,1,2),IVA!W:W,0)),"SIN COD.")</f>
        <v>0</v>
      </c>
      <c r="CH6990">
        <f ca="1">IFERROR(INDIRECT("IVA!Y"&amp;MATCH(MID(COMPRAS!C6890,1,2)&amp;MID(COMPRAS!F6890,1,2)&amp;MID(COMPRAS!D6890,1,2),IVA!W:W,0)),"SIN COD.")</f>
        <v>0</v>
      </c>
    </row>
    <row r="6991" spans="1:86" x14ac:dyDescent="0.25">
      <c r="A6991"/>
      <c r="B6991"/>
      <c r="D6991"/>
      <c r="AL6991">
        <f t="shared" si="763"/>
        <v>0</v>
      </c>
      <c r="AQ6991">
        <f t="shared" si="764"/>
        <v>0</v>
      </c>
      <c r="AR6991" t="str">
        <f>IFERROR(IF(OR(AP6991=338,AP6991=340,AP6991=341,AP6991=342,AP6991="342A",AP6991="342B"),PorcenRet(AP6991,AT6991,AU6991),INDEX(PORCENTAJEBUSCAR,MATCH(AP6991,CódigoRET,0),4)*1),"")</f>
        <v/>
      </c>
      <c r="AS6991">
        <f t="shared" si="765"/>
        <v>0</v>
      </c>
      <c r="BF6991" t="str">
        <f>IFERROR(IF(OR(BD6991=338,BD6991=340,BD6991=341,BD6991=342,BD6991="342A",BD6991="342B"),PorcenRet(BD6991,BH6991,BI6991),INDEX(PORCENTAJEBUSCAR,MATCH(BD6991,CódigoRET,0),4)*1),"")</f>
        <v/>
      </c>
      <c r="BG6991">
        <f t="shared" si="766"/>
        <v>0</v>
      </c>
      <c r="BO6991">
        <f t="shared" si="767"/>
        <v>0</v>
      </c>
      <c r="CC6991">
        <f t="shared" si="768"/>
        <v>0</v>
      </c>
      <c r="CD6991">
        <f t="shared" si="769"/>
        <v>0</v>
      </c>
      <c r="CG6991">
        <f ca="1">IFERROR(INDIRECT("IVA!X"&amp;MATCH(MID(COMPRAS!C6891,1,2)&amp;MID(COMPRAS!F6891,1,2)&amp;MID(COMPRAS!D6891,1,2),IVA!W:W,0)),"SIN COD.")</f>
        <v>0</v>
      </c>
      <c r="CH6991">
        <f ca="1">IFERROR(INDIRECT("IVA!Y"&amp;MATCH(MID(COMPRAS!C6891,1,2)&amp;MID(COMPRAS!F6891,1,2)&amp;MID(COMPRAS!D6891,1,2),IVA!W:W,0)),"SIN COD.")</f>
        <v>0</v>
      </c>
    </row>
    <row r="6992" spans="1:86" x14ac:dyDescent="0.25">
      <c r="A6992"/>
      <c r="B6992"/>
      <c r="D6992"/>
      <c r="AL6992">
        <f t="shared" si="763"/>
        <v>0</v>
      </c>
      <c r="AQ6992">
        <f t="shared" si="764"/>
        <v>0</v>
      </c>
      <c r="AR6992" t="str">
        <f>IFERROR(IF(OR(AP6992=338,AP6992=340,AP6992=341,AP6992=342,AP6992="342A",AP6992="342B"),PorcenRet(AP6992,AT6992,AU6992),INDEX(PORCENTAJEBUSCAR,MATCH(AP6992,CódigoRET,0),4)*1),"")</f>
        <v/>
      </c>
      <c r="AS6992">
        <f t="shared" si="765"/>
        <v>0</v>
      </c>
      <c r="BF6992" t="str">
        <f>IFERROR(IF(OR(BD6992=338,BD6992=340,BD6992=341,BD6992=342,BD6992="342A",BD6992="342B"),PorcenRet(BD6992,BH6992,BI6992),INDEX(PORCENTAJEBUSCAR,MATCH(BD6992,CódigoRET,0),4)*1),"")</f>
        <v/>
      </c>
      <c r="BG6992">
        <f t="shared" si="766"/>
        <v>0</v>
      </c>
      <c r="BO6992">
        <f t="shared" si="767"/>
        <v>0</v>
      </c>
      <c r="CC6992">
        <f t="shared" si="768"/>
        <v>0</v>
      </c>
      <c r="CD6992">
        <f t="shared" si="769"/>
        <v>0</v>
      </c>
      <c r="CG6992">
        <f ca="1">IFERROR(INDIRECT("IVA!X"&amp;MATCH(MID(COMPRAS!C6892,1,2)&amp;MID(COMPRAS!F6892,1,2)&amp;MID(COMPRAS!D6892,1,2),IVA!W:W,0)),"SIN COD.")</f>
        <v>0</v>
      </c>
      <c r="CH6992">
        <f ca="1">IFERROR(INDIRECT("IVA!Y"&amp;MATCH(MID(COMPRAS!C6892,1,2)&amp;MID(COMPRAS!F6892,1,2)&amp;MID(COMPRAS!D6892,1,2),IVA!W:W,0)),"SIN COD.")</f>
        <v>0</v>
      </c>
    </row>
    <row r="6993" spans="1:86" x14ac:dyDescent="0.25">
      <c r="A6993"/>
      <c r="B6993"/>
      <c r="D6993"/>
      <c r="AL6993">
        <f t="shared" si="763"/>
        <v>0</v>
      </c>
      <c r="AQ6993">
        <f t="shared" si="764"/>
        <v>0</v>
      </c>
      <c r="AR6993" t="str">
        <f>IFERROR(IF(OR(AP6993=338,AP6993=340,AP6993=341,AP6993=342,AP6993="342A",AP6993="342B"),PorcenRet(AP6993,AT6993,AU6993),INDEX(PORCENTAJEBUSCAR,MATCH(AP6993,CódigoRET,0),4)*1),"")</f>
        <v/>
      </c>
      <c r="AS6993">
        <f t="shared" si="765"/>
        <v>0</v>
      </c>
      <c r="BF6993" t="str">
        <f>IFERROR(IF(OR(BD6993=338,BD6993=340,BD6993=341,BD6993=342,BD6993="342A",BD6993="342B"),PorcenRet(BD6993,BH6993,BI6993),INDEX(PORCENTAJEBUSCAR,MATCH(BD6993,CódigoRET,0),4)*1),"")</f>
        <v/>
      </c>
      <c r="BG6993">
        <f t="shared" si="766"/>
        <v>0</v>
      </c>
      <c r="BO6993">
        <f t="shared" si="767"/>
        <v>0</v>
      </c>
      <c r="CC6993">
        <f t="shared" si="768"/>
        <v>0</v>
      </c>
      <c r="CD6993">
        <f t="shared" si="769"/>
        <v>0</v>
      </c>
      <c r="CG6993">
        <f ca="1">IFERROR(INDIRECT("IVA!X"&amp;MATCH(MID(COMPRAS!C6893,1,2)&amp;MID(COMPRAS!F6893,1,2)&amp;MID(COMPRAS!D6893,1,2),IVA!W:W,0)),"SIN COD.")</f>
        <v>0</v>
      </c>
      <c r="CH6993">
        <f ca="1">IFERROR(INDIRECT("IVA!Y"&amp;MATCH(MID(COMPRAS!C6893,1,2)&amp;MID(COMPRAS!F6893,1,2)&amp;MID(COMPRAS!D6893,1,2),IVA!W:W,0)),"SIN COD.")</f>
        <v>0</v>
      </c>
    </row>
    <row r="6994" spans="1:86" x14ac:dyDescent="0.25">
      <c r="A6994"/>
      <c r="B6994"/>
      <c r="D6994"/>
      <c r="AL6994">
        <f t="shared" si="763"/>
        <v>0</v>
      </c>
      <c r="AQ6994">
        <f t="shared" si="764"/>
        <v>0</v>
      </c>
      <c r="AR6994" t="str">
        <f>IFERROR(IF(OR(AP6994=338,AP6994=340,AP6994=341,AP6994=342,AP6994="342A",AP6994="342B"),PorcenRet(AP6994,AT6994,AU6994),INDEX(PORCENTAJEBUSCAR,MATCH(AP6994,CódigoRET,0),4)*1),"")</f>
        <v/>
      </c>
      <c r="AS6994">
        <f t="shared" si="765"/>
        <v>0</v>
      </c>
      <c r="BF6994" t="str">
        <f>IFERROR(IF(OR(BD6994=338,BD6994=340,BD6994=341,BD6994=342,BD6994="342A",BD6994="342B"),PorcenRet(BD6994,BH6994,BI6994),INDEX(PORCENTAJEBUSCAR,MATCH(BD6994,CódigoRET,0),4)*1),"")</f>
        <v/>
      </c>
      <c r="BG6994">
        <f t="shared" si="766"/>
        <v>0</v>
      </c>
      <c r="BO6994">
        <f t="shared" si="767"/>
        <v>0</v>
      </c>
      <c r="CC6994">
        <f t="shared" si="768"/>
        <v>0</v>
      </c>
      <c r="CD6994">
        <f t="shared" si="769"/>
        <v>0</v>
      </c>
      <c r="CG6994">
        <f ca="1">IFERROR(INDIRECT("IVA!X"&amp;MATCH(MID(COMPRAS!C6894,1,2)&amp;MID(COMPRAS!F6894,1,2)&amp;MID(COMPRAS!D6894,1,2),IVA!W:W,0)),"SIN COD.")</f>
        <v>0</v>
      </c>
      <c r="CH6994">
        <f ca="1">IFERROR(INDIRECT("IVA!Y"&amp;MATCH(MID(COMPRAS!C6894,1,2)&amp;MID(COMPRAS!F6894,1,2)&amp;MID(COMPRAS!D6894,1,2),IVA!W:W,0)),"SIN COD.")</f>
        <v>0</v>
      </c>
    </row>
    <row r="6995" spans="1:86" x14ac:dyDescent="0.25">
      <c r="A6995"/>
      <c r="B6995"/>
      <c r="D6995"/>
      <c r="AL6995">
        <f t="shared" si="763"/>
        <v>0</v>
      </c>
      <c r="AQ6995">
        <f t="shared" si="764"/>
        <v>0</v>
      </c>
      <c r="AR6995" t="str">
        <f>IFERROR(IF(OR(AP6995=338,AP6995=340,AP6995=341,AP6995=342,AP6995="342A",AP6995="342B"),PorcenRet(AP6995,AT6995,AU6995),INDEX(PORCENTAJEBUSCAR,MATCH(AP6995,CódigoRET,0),4)*1),"")</f>
        <v/>
      </c>
      <c r="AS6995">
        <f t="shared" si="765"/>
        <v>0</v>
      </c>
      <c r="BF6995" t="str">
        <f>IFERROR(IF(OR(BD6995=338,BD6995=340,BD6995=341,BD6995=342,BD6995="342A",BD6995="342B"),PorcenRet(BD6995,BH6995,BI6995),INDEX(PORCENTAJEBUSCAR,MATCH(BD6995,CódigoRET,0),4)*1),"")</f>
        <v/>
      </c>
      <c r="BG6995">
        <f t="shared" si="766"/>
        <v>0</v>
      </c>
      <c r="BO6995">
        <f t="shared" si="767"/>
        <v>0</v>
      </c>
      <c r="CC6995">
        <f t="shared" si="768"/>
        <v>0</v>
      </c>
      <c r="CD6995">
        <f t="shared" si="769"/>
        <v>0</v>
      </c>
      <c r="CG6995">
        <f ca="1">IFERROR(INDIRECT("IVA!X"&amp;MATCH(MID(COMPRAS!C6895,1,2)&amp;MID(COMPRAS!F6895,1,2)&amp;MID(COMPRAS!D6895,1,2),IVA!W:W,0)),"SIN COD.")</f>
        <v>0</v>
      </c>
      <c r="CH6995">
        <f ca="1">IFERROR(INDIRECT("IVA!Y"&amp;MATCH(MID(COMPRAS!C6895,1,2)&amp;MID(COMPRAS!F6895,1,2)&amp;MID(COMPRAS!D6895,1,2),IVA!W:W,0)),"SIN COD.")</f>
        <v>0</v>
      </c>
    </row>
    <row r="6996" spans="1:86" x14ac:dyDescent="0.25">
      <c r="A6996"/>
      <c r="B6996"/>
      <c r="D6996"/>
      <c r="AL6996">
        <f t="shared" si="763"/>
        <v>0</v>
      </c>
      <c r="AQ6996">
        <f t="shared" si="764"/>
        <v>0</v>
      </c>
      <c r="AR6996" t="str">
        <f>IFERROR(IF(OR(AP6996=338,AP6996=340,AP6996=341,AP6996=342,AP6996="342A",AP6996="342B"),PorcenRet(AP6996,AT6996,AU6996),INDEX(PORCENTAJEBUSCAR,MATCH(AP6996,CódigoRET,0),4)*1),"")</f>
        <v/>
      </c>
      <c r="AS6996">
        <f t="shared" si="765"/>
        <v>0</v>
      </c>
      <c r="BF6996" t="str">
        <f>IFERROR(IF(OR(BD6996=338,BD6996=340,BD6996=341,BD6996=342,BD6996="342A",BD6996="342B"),PorcenRet(BD6996,BH6996,BI6996),INDEX(PORCENTAJEBUSCAR,MATCH(BD6996,CódigoRET,0),4)*1),"")</f>
        <v/>
      </c>
      <c r="BG6996">
        <f t="shared" si="766"/>
        <v>0</v>
      </c>
      <c r="BO6996">
        <f t="shared" si="767"/>
        <v>0</v>
      </c>
      <c r="CC6996">
        <f t="shared" si="768"/>
        <v>0</v>
      </c>
      <c r="CD6996">
        <f t="shared" si="769"/>
        <v>0</v>
      </c>
      <c r="CG6996">
        <f ca="1">IFERROR(INDIRECT("IVA!X"&amp;MATCH(MID(COMPRAS!C6896,1,2)&amp;MID(COMPRAS!F6896,1,2)&amp;MID(COMPRAS!D6896,1,2),IVA!W:W,0)),"SIN COD.")</f>
        <v>0</v>
      </c>
      <c r="CH6996">
        <f ca="1">IFERROR(INDIRECT("IVA!Y"&amp;MATCH(MID(COMPRAS!C6896,1,2)&amp;MID(COMPRAS!F6896,1,2)&amp;MID(COMPRAS!D6896,1,2),IVA!W:W,0)),"SIN COD.")</f>
        <v>0</v>
      </c>
    </row>
    <row r="6997" spans="1:86" x14ac:dyDescent="0.25">
      <c r="A6997"/>
      <c r="B6997"/>
      <c r="D6997"/>
      <c r="AL6997">
        <f t="shared" si="763"/>
        <v>0</v>
      </c>
      <c r="AQ6997">
        <f t="shared" si="764"/>
        <v>0</v>
      </c>
      <c r="AR6997" t="str">
        <f>IFERROR(IF(OR(AP6997=338,AP6997=340,AP6997=341,AP6997=342,AP6997="342A",AP6997="342B"),PorcenRet(AP6997,AT6997,AU6997),INDEX(PORCENTAJEBUSCAR,MATCH(AP6997,CódigoRET,0),4)*1),"")</f>
        <v/>
      </c>
      <c r="AS6997">
        <f t="shared" si="765"/>
        <v>0</v>
      </c>
      <c r="BF6997" t="str">
        <f>IFERROR(IF(OR(BD6997=338,BD6997=340,BD6997=341,BD6997=342,BD6997="342A",BD6997="342B"),PorcenRet(BD6997,BH6997,BI6997),INDEX(PORCENTAJEBUSCAR,MATCH(BD6997,CódigoRET,0),4)*1),"")</f>
        <v/>
      </c>
      <c r="BG6997">
        <f t="shared" si="766"/>
        <v>0</v>
      </c>
      <c r="BO6997">
        <f t="shared" si="767"/>
        <v>0</v>
      </c>
      <c r="CC6997">
        <f t="shared" si="768"/>
        <v>0</v>
      </c>
      <c r="CD6997">
        <f t="shared" si="769"/>
        <v>0</v>
      </c>
      <c r="CG6997">
        <f ca="1">IFERROR(INDIRECT("IVA!X"&amp;MATCH(MID(COMPRAS!C6897,1,2)&amp;MID(COMPRAS!F6897,1,2)&amp;MID(COMPRAS!D6897,1,2),IVA!W:W,0)),"SIN COD.")</f>
        <v>0</v>
      </c>
      <c r="CH6997">
        <f ca="1">IFERROR(INDIRECT("IVA!Y"&amp;MATCH(MID(COMPRAS!C6897,1,2)&amp;MID(COMPRAS!F6897,1,2)&amp;MID(COMPRAS!D6897,1,2),IVA!W:W,0)),"SIN COD.")</f>
        <v>0</v>
      </c>
    </row>
    <row r="6998" spans="1:86" x14ac:dyDescent="0.25">
      <c r="A6998"/>
      <c r="B6998"/>
      <c r="D6998"/>
      <c r="AL6998">
        <f t="shared" si="763"/>
        <v>0</v>
      </c>
      <c r="AQ6998">
        <f t="shared" si="764"/>
        <v>0</v>
      </c>
      <c r="AR6998" t="str">
        <f>IFERROR(IF(OR(AP6998=338,AP6998=340,AP6998=341,AP6998=342,AP6998="342A",AP6998="342B"),PorcenRet(AP6998,AT6998,AU6998),INDEX(PORCENTAJEBUSCAR,MATCH(AP6998,CódigoRET,0),4)*1),"")</f>
        <v/>
      </c>
      <c r="AS6998">
        <f t="shared" si="765"/>
        <v>0</v>
      </c>
      <c r="BF6998" t="str">
        <f>IFERROR(IF(OR(BD6998=338,BD6998=340,BD6998=341,BD6998=342,BD6998="342A",BD6998="342B"),PorcenRet(BD6998,BH6998,BI6998),INDEX(PORCENTAJEBUSCAR,MATCH(BD6998,CódigoRET,0),4)*1),"")</f>
        <v/>
      </c>
      <c r="BG6998">
        <f t="shared" si="766"/>
        <v>0</v>
      </c>
      <c r="BO6998">
        <f t="shared" si="767"/>
        <v>0</v>
      </c>
      <c r="CC6998">
        <f t="shared" si="768"/>
        <v>0</v>
      </c>
      <c r="CD6998">
        <f t="shared" si="769"/>
        <v>0</v>
      </c>
      <c r="CG6998">
        <f ca="1">IFERROR(INDIRECT("IVA!X"&amp;MATCH(MID(COMPRAS!C6898,1,2)&amp;MID(COMPRAS!F6898,1,2)&amp;MID(COMPRAS!D6898,1,2),IVA!W:W,0)),"SIN COD.")</f>
        <v>0</v>
      </c>
      <c r="CH6998">
        <f ca="1">IFERROR(INDIRECT("IVA!Y"&amp;MATCH(MID(COMPRAS!C6898,1,2)&amp;MID(COMPRAS!F6898,1,2)&amp;MID(COMPRAS!D6898,1,2),IVA!W:W,0)),"SIN COD.")</f>
        <v>0</v>
      </c>
    </row>
    <row r="6999" spans="1:86" x14ac:dyDescent="0.25">
      <c r="A6999"/>
      <c r="B6999"/>
      <c r="D6999"/>
      <c r="AL6999">
        <f t="shared" si="763"/>
        <v>0</v>
      </c>
      <c r="AQ6999">
        <f t="shared" si="764"/>
        <v>0</v>
      </c>
      <c r="AR6999" t="str">
        <f>IFERROR(IF(OR(AP6999=338,AP6999=340,AP6999=341,AP6999=342,AP6999="342A",AP6999="342B"),PorcenRet(AP6999,AT6999,AU6999),INDEX(PORCENTAJEBUSCAR,MATCH(AP6999,CódigoRET,0),4)*1),"")</f>
        <v/>
      </c>
      <c r="AS6999">
        <f t="shared" si="765"/>
        <v>0</v>
      </c>
      <c r="BF6999" t="str">
        <f>IFERROR(IF(OR(BD6999=338,BD6999=340,BD6999=341,BD6999=342,BD6999="342A",BD6999="342B"),PorcenRet(BD6999,BH6999,BI6999),INDEX(PORCENTAJEBUSCAR,MATCH(BD6999,CódigoRET,0),4)*1),"")</f>
        <v/>
      </c>
      <c r="BG6999">
        <f t="shared" si="766"/>
        <v>0</v>
      </c>
      <c r="BO6999">
        <f t="shared" si="767"/>
        <v>0</v>
      </c>
      <c r="CC6999">
        <f t="shared" si="768"/>
        <v>0</v>
      </c>
      <c r="CD6999">
        <f t="shared" si="769"/>
        <v>0</v>
      </c>
      <c r="CG6999">
        <f ca="1">IFERROR(INDIRECT("IVA!X"&amp;MATCH(MID(COMPRAS!C6899,1,2)&amp;MID(COMPRAS!F6899,1,2)&amp;MID(COMPRAS!D6899,1,2),IVA!W:W,0)),"SIN COD.")</f>
        <v>0</v>
      </c>
      <c r="CH6999">
        <f ca="1">IFERROR(INDIRECT("IVA!Y"&amp;MATCH(MID(COMPRAS!C6899,1,2)&amp;MID(COMPRAS!F6899,1,2)&amp;MID(COMPRAS!D6899,1,2),IVA!W:W,0)),"SIN COD.")</f>
        <v>0</v>
      </c>
    </row>
    <row r="7000" spans="1:86" x14ac:dyDescent="0.25">
      <c r="A7000"/>
      <c r="B7000"/>
      <c r="D7000"/>
      <c r="AL7000">
        <f t="shared" si="763"/>
        <v>0</v>
      </c>
      <c r="AQ7000">
        <f t="shared" si="764"/>
        <v>0</v>
      </c>
      <c r="AR7000" t="str">
        <f>IFERROR(IF(OR(AP7000=338,AP7000=340,AP7000=341,AP7000=342,AP7000="342A",AP7000="342B"),PorcenRet(AP7000,AT7000,AU7000),INDEX(PORCENTAJEBUSCAR,MATCH(AP7000,CódigoRET,0),4)*1),"")</f>
        <v/>
      </c>
      <c r="AS7000">
        <f t="shared" si="765"/>
        <v>0</v>
      </c>
      <c r="BF7000" t="str">
        <f>IFERROR(IF(OR(BD7000=338,BD7000=340,BD7000=341,BD7000=342,BD7000="342A",BD7000="342B"),PorcenRet(BD7000,BH7000,BI7000),INDEX(PORCENTAJEBUSCAR,MATCH(BD7000,CódigoRET,0),4)*1),"")</f>
        <v/>
      </c>
      <c r="BG7000">
        <f t="shared" si="766"/>
        <v>0</v>
      </c>
      <c r="BO7000">
        <f t="shared" si="767"/>
        <v>0</v>
      </c>
      <c r="CC7000">
        <f t="shared" si="768"/>
        <v>0</v>
      </c>
      <c r="CD7000">
        <f t="shared" si="769"/>
        <v>0</v>
      </c>
      <c r="CG7000">
        <f ca="1">IFERROR(INDIRECT("IVA!X"&amp;MATCH(MID(COMPRAS!C6900,1,2)&amp;MID(COMPRAS!F6900,1,2)&amp;MID(COMPRAS!D6900,1,2),IVA!W:W,0)),"SIN COD.")</f>
        <v>0</v>
      </c>
      <c r="CH7000">
        <f ca="1">IFERROR(INDIRECT("IVA!Y"&amp;MATCH(MID(COMPRAS!C6900,1,2)&amp;MID(COMPRAS!F6900,1,2)&amp;MID(COMPRAS!D6900,1,2),IVA!W:W,0)),"SIN COD.")</f>
        <v>0</v>
      </c>
    </row>
    <row r="7001" spans="1:86" x14ac:dyDescent="0.25">
      <c r="A7001"/>
      <c r="B7001"/>
      <c r="D7001"/>
      <c r="AL7001">
        <f t="shared" si="763"/>
        <v>0</v>
      </c>
      <c r="AQ7001">
        <f t="shared" si="764"/>
        <v>0</v>
      </c>
      <c r="AR7001" t="str">
        <f>IFERROR(IF(OR(AP7001=338,AP7001=340,AP7001=341,AP7001=342,AP7001="342A",AP7001="342B"),PorcenRet(AP7001,AT7001,AU7001),INDEX(PORCENTAJEBUSCAR,MATCH(AP7001,CódigoRET,0),4)*1),"")</f>
        <v/>
      </c>
      <c r="AS7001">
        <f t="shared" si="765"/>
        <v>0</v>
      </c>
      <c r="BF7001" t="str">
        <f>IFERROR(IF(OR(BD7001=338,BD7001=340,BD7001=341,BD7001=342,BD7001="342A",BD7001="342B"),PorcenRet(BD7001,BH7001,BI7001),INDEX(PORCENTAJEBUSCAR,MATCH(BD7001,CódigoRET,0),4)*1),"")</f>
        <v/>
      </c>
      <c r="BG7001">
        <f t="shared" si="766"/>
        <v>0</v>
      </c>
      <c r="BO7001">
        <f t="shared" si="767"/>
        <v>0</v>
      </c>
      <c r="CC7001">
        <f t="shared" si="768"/>
        <v>0</v>
      </c>
      <c r="CD7001">
        <f t="shared" si="769"/>
        <v>0</v>
      </c>
      <c r="CG7001">
        <f ca="1">IFERROR(INDIRECT("IVA!X"&amp;MATCH(MID(COMPRAS!C6901,1,2)&amp;MID(COMPRAS!F6901,1,2)&amp;MID(COMPRAS!D6901,1,2),IVA!W:W,0)),"SIN COD.")</f>
        <v>0</v>
      </c>
      <c r="CH7001">
        <f ca="1">IFERROR(INDIRECT("IVA!Y"&amp;MATCH(MID(COMPRAS!C6901,1,2)&amp;MID(COMPRAS!F6901,1,2)&amp;MID(COMPRAS!D6901,1,2),IVA!W:W,0)),"SIN COD.")</f>
        <v>0</v>
      </c>
    </row>
    <row r="7002" spans="1:86" x14ac:dyDescent="0.25">
      <c r="A7002"/>
      <c r="B7002"/>
      <c r="D7002"/>
      <c r="AL7002">
        <f t="shared" si="763"/>
        <v>0</v>
      </c>
      <c r="AQ7002">
        <f t="shared" si="764"/>
        <v>0</v>
      </c>
      <c r="AR7002" t="str">
        <f>IFERROR(IF(OR(AP7002=338,AP7002=340,AP7002=341,AP7002=342,AP7002="342A",AP7002="342B"),PorcenRet(AP7002,AT7002,AU7002),INDEX(PORCENTAJEBUSCAR,MATCH(AP7002,CódigoRET,0),4)*1),"")</f>
        <v/>
      </c>
      <c r="AS7002">
        <f t="shared" si="765"/>
        <v>0</v>
      </c>
      <c r="BF7002" t="str">
        <f>IFERROR(IF(OR(BD7002=338,BD7002=340,BD7002=341,BD7002=342,BD7002="342A",BD7002="342B"),PorcenRet(BD7002,BH7002,BI7002),INDEX(PORCENTAJEBUSCAR,MATCH(BD7002,CódigoRET,0),4)*1),"")</f>
        <v/>
      </c>
      <c r="BG7002">
        <f t="shared" si="766"/>
        <v>0</v>
      </c>
      <c r="BO7002">
        <f t="shared" si="767"/>
        <v>0</v>
      </c>
      <c r="CC7002">
        <f t="shared" si="768"/>
        <v>0</v>
      </c>
      <c r="CD7002">
        <f t="shared" si="769"/>
        <v>0</v>
      </c>
      <c r="CG7002">
        <f ca="1">IFERROR(INDIRECT("IVA!X"&amp;MATCH(MID(COMPRAS!C6902,1,2)&amp;MID(COMPRAS!F6902,1,2)&amp;MID(COMPRAS!D6902,1,2),IVA!W:W,0)),"SIN COD.")</f>
        <v>0</v>
      </c>
      <c r="CH7002">
        <f ca="1">IFERROR(INDIRECT("IVA!Y"&amp;MATCH(MID(COMPRAS!C6902,1,2)&amp;MID(COMPRAS!F6902,1,2)&amp;MID(COMPRAS!D6902,1,2),IVA!W:W,0)),"SIN COD.")</f>
        <v>0</v>
      </c>
    </row>
    <row r="7003" spans="1:86" x14ac:dyDescent="0.25">
      <c r="A7003"/>
      <c r="B7003"/>
      <c r="D7003"/>
      <c r="AL7003">
        <f t="shared" si="763"/>
        <v>0</v>
      </c>
      <c r="AQ7003">
        <f t="shared" si="764"/>
        <v>0</v>
      </c>
      <c r="AR7003" t="str">
        <f>IFERROR(IF(OR(AP7003=338,AP7003=340,AP7003=341,AP7003=342,AP7003="342A",AP7003="342B"),PorcenRet(AP7003,AT7003,AU7003),INDEX(PORCENTAJEBUSCAR,MATCH(AP7003,CódigoRET,0),4)*1),"")</f>
        <v/>
      </c>
      <c r="AS7003">
        <f t="shared" si="765"/>
        <v>0</v>
      </c>
      <c r="BF7003" t="str">
        <f>IFERROR(IF(OR(BD7003=338,BD7003=340,BD7003=341,BD7003=342,BD7003="342A",BD7003="342B"),PorcenRet(BD7003,BH7003,BI7003),INDEX(PORCENTAJEBUSCAR,MATCH(BD7003,CódigoRET,0),4)*1),"")</f>
        <v/>
      </c>
      <c r="BG7003">
        <f t="shared" si="766"/>
        <v>0</v>
      </c>
      <c r="BO7003">
        <f t="shared" si="767"/>
        <v>0</v>
      </c>
      <c r="CC7003">
        <f t="shared" si="768"/>
        <v>0</v>
      </c>
      <c r="CD7003">
        <f t="shared" si="769"/>
        <v>0</v>
      </c>
      <c r="CG7003">
        <f ca="1">IFERROR(INDIRECT("IVA!X"&amp;MATCH(MID(COMPRAS!C6903,1,2)&amp;MID(COMPRAS!F6903,1,2)&amp;MID(COMPRAS!D6903,1,2),IVA!W:W,0)),"SIN COD.")</f>
        <v>0</v>
      </c>
      <c r="CH7003">
        <f ca="1">IFERROR(INDIRECT("IVA!Y"&amp;MATCH(MID(COMPRAS!C6903,1,2)&amp;MID(COMPRAS!F6903,1,2)&amp;MID(COMPRAS!D6903,1,2),IVA!W:W,0)),"SIN COD.")</f>
        <v>0</v>
      </c>
    </row>
    <row r="7004" spans="1:86" x14ac:dyDescent="0.25">
      <c r="A7004"/>
      <c r="B7004"/>
      <c r="D7004"/>
      <c r="AL7004">
        <f t="shared" si="763"/>
        <v>0</v>
      </c>
      <c r="AQ7004">
        <f t="shared" si="764"/>
        <v>0</v>
      </c>
      <c r="AR7004" t="str">
        <f>IFERROR(IF(OR(AP7004=338,AP7004=340,AP7004=341,AP7004=342,AP7004="342A",AP7004="342B"),PorcenRet(AP7004,AT7004,AU7004),INDEX(PORCENTAJEBUSCAR,MATCH(AP7004,CódigoRET,0),4)*1),"")</f>
        <v/>
      </c>
      <c r="AS7004">
        <f t="shared" si="765"/>
        <v>0</v>
      </c>
      <c r="BF7004" t="str">
        <f>IFERROR(IF(OR(BD7004=338,BD7004=340,BD7004=341,BD7004=342,BD7004="342A",BD7004="342B"),PorcenRet(BD7004,BH7004,BI7004),INDEX(PORCENTAJEBUSCAR,MATCH(BD7004,CódigoRET,0),4)*1),"")</f>
        <v/>
      </c>
      <c r="BG7004">
        <f t="shared" si="766"/>
        <v>0</v>
      </c>
      <c r="BO7004">
        <f t="shared" si="767"/>
        <v>0</v>
      </c>
      <c r="CC7004">
        <f t="shared" si="768"/>
        <v>0</v>
      </c>
      <c r="CD7004">
        <f t="shared" si="769"/>
        <v>0</v>
      </c>
      <c r="CG7004">
        <f ca="1">IFERROR(INDIRECT("IVA!X"&amp;MATCH(MID(COMPRAS!C6904,1,2)&amp;MID(COMPRAS!F6904,1,2)&amp;MID(COMPRAS!D6904,1,2),IVA!W:W,0)),"SIN COD.")</f>
        <v>0</v>
      </c>
      <c r="CH7004">
        <f ca="1">IFERROR(INDIRECT("IVA!Y"&amp;MATCH(MID(COMPRAS!C6904,1,2)&amp;MID(COMPRAS!F6904,1,2)&amp;MID(COMPRAS!D6904,1,2),IVA!W:W,0)),"SIN COD.")</f>
        <v>0</v>
      </c>
    </row>
    <row r="7005" spans="1:86" x14ac:dyDescent="0.25">
      <c r="A7005"/>
      <c r="B7005"/>
      <c r="D7005"/>
      <c r="AL7005">
        <f t="shared" si="763"/>
        <v>0</v>
      </c>
      <c r="AQ7005">
        <f t="shared" si="764"/>
        <v>0</v>
      </c>
      <c r="AR7005" t="str">
        <f>IFERROR(IF(OR(AP7005=338,AP7005=340,AP7005=341,AP7005=342,AP7005="342A",AP7005="342B"),PorcenRet(AP7005,AT7005,AU7005),INDEX(PORCENTAJEBUSCAR,MATCH(AP7005,CódigoRET,0),4)*1),"")</f>
        <v/>
      </c>
      <c r="AS7005">
        <f t="shared" si="765"/>
        <v>0</v>
      </c>
      <c r="BF7005" t="str">
        <f>IFERROR(IF(OR(BD7005=338,BD7005=340,BD7005=341,BD7005=342,BD7005="342A",BD7005="342B"),PorcenRet(BD7005,BH7005,BI7005),INDEX(PORCENTAJEBUSCAR,MATCH(BD7005,CódigoRET,0),4)*1),"")</f>
        <v/>
      </c>
      <c r="BG7005">
        <f t="shared" si="766"/>
        <v>0</v>
      </c>
      <c r="BO7005">
        <f t="shared" si="767"/>
        <v>0</v>
      </c>
      <c r="CC7005">
        <f t="shared" si="768"/>
        <v>0</v>
      </c>
      <c r="CD7005">
        <f t="shared" si="769"/>
        <v>0</v>
      </c>
      <c r="CG7005">
        <f ca="1">IFERROR(INDIRECT("IVA!X"&amp;MATCH(MID(COMPRAS!C6905,1,2)&amp;MID(COMPRAS!F6905,1,2)&amp;MID(COMPRAS!D6905,1,2),IVA!W:W,0)),"SIN COD.")</f>
        <v>0</v>
      </c>
      <c r="CH7005">
        <f ca="1">IFERROR(INDIRECT("IVA!Y"&amp;MATCH(MID(COMPRAS!C6905,1,2)&amp;MID(COMPRAS!F6905,1,2)&amp;MID(COMPRAS!D6905,1,2),IVA!W:W,0)),"SIN COD.")</f>
        <v>0</v>
      </c>
    </row>
    <row r="7006" spans="1:86" x14ac:dyDescent="0.25">
      <c r="A7006"/>
      <c r="B7006"/>
      <c r="D7006"/>
      <c r="AL7006">
        <f t="shared" si="763"/>
        <v>0</v>
      </c>
      <c r="AQ7006">
        <f t="shared" si="764"/>
        <v>0</v>
      </c>
      <c r="AR7006" t="str">
        <f>IFERROR(IF(OR(AP7006=338,AP7006=340,AP7006=341,AP7006=342,AP7006="342A",AP7006="342B"),PorcenRet(AP7006,AT7006,AU7006),INDEX(PORCENTAJEBUSCAR,MATCH(AP7006,CódigoRET,0),4)*1),"")</f>
        <v/>
      </c>
      <c r="AS7006">
        <f t="shared" si="765"/>
        <v>0</v>
      </c>
      <c r="BF7006" t="str">
        <f>IFERROR(IF(OR(BD7006=338,BD7006=340,BD7006=341,BD7006=342,BD7006="342A",BD7006="342B"),PorcenRet(BD7006,BH7006,BI7006),INDEX(PORCENTAJEBUSCAR,MATCH(BD7006,CódigoRET,0),4)*1),"")</f>
        <v/>
      </c>
      <c r="BG7006">
        <f t="shared" si="766"/>
        <v>0</v>
      </c>
      <c r="BO7006">
        <f t="shared" si="767"/>
        <v>0</v>
      </c>
      <c r="CC7006">
        <f t="shared" si="768"/>
        <v>0</v>
      </c>
      <c r="CD7006">
        <f t="shared" si="769"/>
        <v>0</v>
      </c>
      <c r="CG7006">
        <f ca="1">IFERROR(INDIRECT("IVA!X"&amp;MATCH(MID(COMPRAS!C6906,1,2)&amp;MID(COMPRAS!F6906,1,2)&amp;MID(COMPRAS!D6906,1,2),IVA!W:W,0)),"SIN COD.")</f>
        <v>0</v>
      </c>
      <c r="CH7006">
        <f ca="1">IFERROR(INDIRECT("IVA!Y"&amp;MATCH(MID(COMPRAS!C6906,1,2)&amp;MID(COMPRAS!F6906,1,2)&amp;MID(COMPRAS!D6906,1,2),IVA!W:W,0)),"SIN COD.")</f>
        <v>0</v>
      </c>
    </row>
    <row r="7007" spans="1:86" x14ac:dyDescent="0.25">
      <c r="A7007"/>
      <c r="B7007"/>
      <c r="D7007"/>
      <c r="AL7007">
        <f t="shared" si="763"/>
        <v>0</v>
      </c>
      <c r="AQ7007">
        <f t="shared" si="764"/>
        <v>0</v>
      </c>
      <c r="AR7007" t="str">
        <f>IFERROR(IF(OR(AP7007=338,AP7007=340,AP7007=341,AP7007=342,AP7007="342A",AP7007="342B"),PorcenRet(AP7007,AT7007,AU7007),INDEX(PORCENTAJEBUSCAR,MATCH(AP7007,CódigoRET,0),4)*1),"")</f>
        <v/>
      </c>
      <c r="AS7007">
        <f t="shared" si="765"/>
        <v>0</v>
      </c>
      <c r="BF7007" t="str">
        <f>IFERROR(IF(OR(BD7007=338,BD7007=340,BD7007=341,BD7007=342,BD7007="342A",BD7007="342B"),PorcenRet(BD7007,BH7007,BI7007),INDEX(PORCENTAJEBUSCAR,MATCH(BD7007,CódigoRET,0),4)*1),"")</f>
        <v/>
      </c>
      <c r="BG7007">
        <f t="shared" si="766"/>
        <v>0</v>
      </c>
      <c r="BO7007">
        <f t="shared" si="767"/>
        <v>0</v>
      </c>
      <c r="CC7007">
        <f t="shared" si="768"/>
        <v>0</v>
      </c>
      <c r="CD7007">
        <f t="shared" si="769"/>
        <v>0</v>
      </c>
      <c r="CG7007">
        <f ca="1">IFERROR(INDIRECT("IVA!X"&amp;MATCH(MID(COMPRAS!C6907,1,2)&amp;MID(COMPRAS!F6907,1,2)&amp;MID(COMPRAS!D6907,1,2),IVA!W:W,0)),"SIN COD.")</f>
        <v>0</v>
      </c>
      <c r="CH7007">
        <f ca="1">IFERROR(INDIRECT("IVA!Y"&amp;MATCH(MID(COMPRAS!C6907,1,2)&amp;MID(COMPRAS!F6907,1,2)&amp;MID(COMPRAS!D6907,1,2),IVA!W:W,0)),"SIN COD.")</f>
        <v>0</v>
      </c>
    </row>
    <row r="7008" spans="1:86" x14ac:dyDescent="0.25">
      <c r="A7008"/>
      <c r="B7008"/>
      <c r="D7008"/>
      <c r="AL7008">
        <f t="shared" si="763"/>
        <v>0</v>
      </c>
      <c r="AQ7008">
        <f t="shared" si="764"/>
        <v>0</v>
      </c>
      <c r="AR7008" t="str">
        <f>IFERROR(IF(OR(AP7008=338,AP7008=340,AP7008=341,AP7008=342,AP7008="342A",AP7008="342B"),PorcenRet(AP7008,AT7008,AU7008),INDEX(PORCENTAJEBUSCAR,MATCH(AP7008,CódigoRET,0),4)*1),"")</f>
        <v/>
      </c>
      <c r="AS7008">
        <f t="shared" si="765"/>
        <v>0</v>
      </c>
      <c r="BF7008" t="str">
        <f>IFERROR(IF(OR(BD7008=338,BD7008=340,BD7008=341,BD7008=342,BD7008="342A",BD7008="342B"),PorcenRet(BD7008,BH7008,BI7008),INDEX(PORCENTAJEBUSCAR,MATCH(BD7008,CódigoRET,0),4)*1),"")</f>
        <v/>
      </c>
      <c r="BG7008">
        <f t="shared" si="766"/>
        <v>0</v>
      </c>
      <c r="BO7008">
        <f t="shared" si="767"/>
        <v>0</v>
      </c>
      <c r="CC7008">
        <f t="shared" si="768"/>
        <v>0</v>
      </c>
      <c r="CD7008">
        <f t="shared" si="769"/>
        <v>0</v>
      </c>
      <c r="CG7008">
        <f ca="1">IFERROR(INDIRECT("IVA!X"&amp;MATCH(MID(COMPRAS!C6908,1,2)&amp;MID(COMPRAS!F6908,1,2)&amp;MID(COMPRAS!D6908,1,2),IVA!W:W,0)),"SIN COD.")</f>
        <v>0</v>
      </c>
      <c r="CH7008">
        <f ca="1">IFERROR(INDIRECT("IVA!Y"&amp;MATCH(MID(COMPRAS!C6908,1,2)&amp;MID(COMPRAS!F6908,1,2)&amp;MID(COMPRAS!D6908,1,2),IVA!W:W,0)),"SIN COD.")</f>
        <v>0</v>
      </c>
    </row>
    <row r="7009" spans="1:86" x14ac:dyDescent="0.25">
      <c r="A7009"/>
      <c r="B7009"/>
      <c r="D7009"/>
      <c r="AL7009">
        <f t="shared" si="763"/>
        <v>0</v>
      </c>
      <c r="AQ7009">
        <f t="shared" si="764"/>
        <v>0</v>
      </c>
      <c r="AR7009" t="str">
        <f>IFERROR(IF(OR(AP7009=338,AP7009=340,AP7009=341,AP7009=342,AP7009="342A",AP7009="342B"),PorcenRet(AP7009,AT7009,AU7009),INDEX(PORCENTAJEBUSCAR,MATCH(AP7009,CódigoRET,0),4)*1),"")</f>
        <v/>
      </c>
      <c r="AS7009">
        <f t="shared" si="765"/>
        <v>0</v>
      </c>
      <c r="BF7009" t="str">
        <f>IFERROR(IF(OR(BD7009=338,BD7009=340,BD7009=341,BD7009=342,BD7009="342A",BD7009="342B"),PorcenRet(BD7009,BH7009,BI7009),INDEX(PORCENTAJEBUSCAR,MATCH(BD7009,CódigoRET,0),4)*1),"")</f>
        <v/>
      </c>
      <c r="BG7009">
        <f t="shared" si="766"/>
        <v>0</v>
      </c>
      <c r="BO7009">
        <f t="shared" si="767"/>
        <v>0</v>
      </c>
      <c r="CC7009">
        <f t="shared" si="768"/>
        <v>0</v>
      </c>
      <c r="CD7009">
        <f t="shared" si="769"/>
        <v>0</v>
      </c>
      <c r="CG7009">
        <f ca="1">IFERROR(INDIRECT("IVA!X"&amp;MATCH(MID(COMPRAS!C6909,1,2)&amp;MID(COMPRAS!F6909,1,2)&amp;MID(COMPRAS!D6909,1,2),IVA!W:W,0)),"SIN COD.")</f>
        <v>0</v>
      </c>
      <c r="CH7009">
        <f ca="1">IFERROR(INDIRECT("IVA!Y"&amp;MATCH(MID(COMPRAS!C6909,1,2)&amp;MID(COMPRAS!F6909,1,2)&amp;MID(COMPRAS!D6909,1,2),IVA!W:W,0)),"SIN COD.")</f>
        <v>0</v>
      </c>
    </row>
    <row r="7010" spans="1:86" x14ac:dyDescent="0.25">
      <c r="A7010"/>
      <c r="B7010"/>
      <c r="D7010"/>
      <c r="AL7010">
        <f t="shared" si="763"/>
        <v>0</v>
      </c>
      <c r="AQ7010">
        <f t="shared" si="764"/>
        <v>0</v>
      </c>
      <c r="AR7010" t="str">
        <f>IFERROR(IF(OR(AP7010=338,AP7010=340,AP7010=341,AP7010=342,AP7010="342A",AP7010="342B"),PorcenRet(AP7010,AT7010,AU7010),INDEX(PORCENTAJEBUSCAR,MATCH(AP7010,CódigoRET,0),4)*1),"")</f>
        <v/>
      </c>
      <c r="AS7010">
        <f t="shared" si="765"/>
        <v>0</v>
      </c>
      <c r="BF7010" t="str">
        <f>IFERROR(IF(OR(BD7010=338,BD7010=340,BD7010=341,BD7010=342,BD7010="342A",BD7010="342B"),PorcenRet(BD7010,BH7010,BI7010),INDEX(PORCENTAJEBUSCAR,MATCH(BD7010,CódigoRET,0),4)*1),"")</f>
        <v/>
      </c>
      <c r="BG7010">
        <f t="shared" si="766"/>
        <v>0</v>
      </c>
      <c r="BO7010">
        <f t="shared" si="767"/>
        <v>0</v>
      </c>
      <c r="CC7010">
        <f t="shared" si="768"/>
        <v>0</v>
      </c>
      <c r="CD7010">
        <f t="shared" si="769"/>
        <v>0</v>
      </c>
      <c r="CG7010">
        <f ca="1">IFERROR(INDIRECT("IVA!X"&amp;MATCH(MID(COMPRAS!C6910,1,2)&amp;MID(COMPRAS!F6910,1,2)&amp;MID(COMPRAS!D6910,1,2),IVA!W:W,0)),"SIN COD.")</f>
        <v>0</v>
      </c>
      <c r="CH7010">
        <f ca="1">IFERROR(INDIRECT("IVA!Y"&amp;MATCH(MID(COMPRAS!C6910,1,2)&amp;MID(COMPRAS!F6910,1,2)&amp;MID(COMPRAS!D6910,1,2),IVA!W:W,0)),"SIN COD.")</f>
        <v>0</v>
      </c>
    </row>
    <row r="7011" spans="1:86" x14ac:dyDescent="0.25">
      <c r="A7011"/>
      <c r="B7011"/>
      <c r="D7011"/>
      <c r="AL7011">
        <f t="shared" si="763"/>
        <v>0</v>
      </c>
      <c r="AQ7011">
        <f t="shared" si="764"/>
        <v>0</v>
      </c>
      <c r="AR7011" t="str">
        <f>IFERROR(IF(OR(AP7011=338,AP7011=340,AP7011=341,AP7011=342,AP7011="342A",AP7011="342B"),PorcenRet(AP7011,AT7011,AU7011),INDEX(PORCENTAJEBUSCAR,MATCH(AP7011,CódigoRET,0),4)*1),"")</f>
        <v/>
      </c>
      <c r="AS7011">
        <f t="shared" si="765"/>
        <v>0</v>
      </c>
      <c r="BF7011" t="str">
        <f>IFERROR(IF(OR(BD7011=338,BD7011=340,BD7011=341,BD7011=342,BD7011="342A",BD7011="342B"),PorcenRet(BD7011,BH7011,BI7011),INDEX(PORCENTAJEBUSCAR,MATCH(BD7011,CódigoRET,0),4)*1),"")</f>
        <v/>
      </c>
      <c r="BG7011">
        <f t="shared" si="766"/>
        <v>0</v>
      </c>
      <c r="BO7011">
        <f t="shared" si="767"/>
        <v>0</v>
      </c>
      <c r="CC7011">
        <f t="shared" si="768"/>
        <v>0</v>
      </c>
      <c r="CD7011">
        <f t="shared" si="769"/>
        <v>0</v>
      </c>
      <c r="CG7011">
        <f ca="1">IFERROR(INDIRECT("IVA!X"&amp;MATCH(MID(COMPRAS!C6911,1,2)&amp;MID(COMPRAS!F6911,1,2)&amp;MID(COMPRAS!D6911,1,2),IVA!W:W,0)),"SIN COD.")</f>
        <v>0</v>
      </c>
      <c r="CH7011">
        <f ca="1">IFERROR(INDIRECT("IVA!Y"&amp;MATCH(MID(COMPRAS!C6911,1,2)&amp;MID(COMPRAS!F6911,1,2)&amp;MID(COMPRAS!D6911,1,2),IVA!W:W,0)),"SIN COD.")</f>
        <v>0</v>
      </c>
    </row>
    <row r="7012" spans="1:86" x14ac:dyDescent="0.25">
      <c r="A7012"/>
      <c r="B7012"/>
      <c r="D7012"/>
      <c r="AL7012">
        <f t="shared" si="763"/>
        <v>0</v>
      </c>
      <c r="AQ7012">
        <f t="shared" si="764"/>
        <v>0</v>
      </c>
      <c r="AR7012" t="str">
        <f>IFERROR(IF(OR(AP7012=338,AP7012=340,AP7012=341,AP7012=342,AP7012="342A",AP7012="342B"),PorcenRet(AP7012,AT7012,AU7012),INDEX(PORCENTAJEBUSCAR,MATCH(AP7012,CódigoRET,0),4)*1),"")</f>
        <v/>
      </c>
      <c r="AS7012">
        <f t="shared" si="765"/>
        <v>0</v>
      </c>
      <c r="BF7012" t="str">
        <f>IFERROR(IF(OR(BD7012=338,BD7012=340,BD7012=341,BD7012=342,BD7012="342A",BD7012="342B"),PorcenRet(BD7012,BH7012,BI7012),INDEX(PORCENTAJEBUSCAR,MATCH(BD7012,CódigoRET,0),4)*1),"")</f>
        <v/>
      </c>
      <c r="BG7012">
        <f t="shared" si="766"/>
        <v>0</v>
      </c>
      <c r="BO7012">
        <f t="shared" si="767"/>
        <v>0</v>
      </c>
      <c r="CC7012">
        <f t="shared" si="768"/>
        <v>0</v>
      </c>
      <c r="CD7012">
        <f t="shared" si="769"/>
        <v>0</v>
      </c>
      <c r="CG7012">
        <f ca="1">IFERROR(INDIRECT("IVA!X"&amp;MATCH(MID(COMPRAS!C6912,1,2)&amp;MID(COMPRAS!F6912,1,2)&amp;MID(COMPRAS!D6912,1,2),IVA!W:W,0)),"SIN COD.")</f>
        <v>0</v>
      </c>
      <c r="CH7012">
        <f ca="1">IFERROR(INDIRECT("IVA!Y"&amp;MATCH(MID(COMPRAS!C6912,1,2)&amp;MID(COMPRAS!F6912,1,2)&amp;MID(COMPRAS!D6912,1,2),IVA!W:W,0)),"SIN COD.")</f>
        <v>0</v>
      </c>
    </row>
    <row r="7013" spans="1:86" x14ac:dyDescent="0.25">
      <c r="A7013"/>
      <c r="B7013"/>
      <c r="D7013"/>
      <c r="AL7013">
        <f t="shared" si="763"/>
        <v>0</v>
      </c>
      <c r="AQ7013">
        <f t="shared" si="764"/>
        <v>0</v>
      </c>
      <c r="AR7013" t="str">
        <f>IFERROR(IF(OR(AP7013=338,AP7013=340,AP7013=341,AP7013=342,AP7013="342A",AP7013="342B"),PorcenRet(AP7013,AT7013,AU7013),INDEX(PORCENTAJEBUSCAR,MATCH(AP7013,CódigoRET,0),4)*1),"")</f>
        <v/>
      </c>
      <c r="AS7013">
        <f t="shared" si="765"/>
        <v>0</v>
      </c>
      <c r="BF7013" t="str">
        <f>IFERROR(IF(OR(BD7013=338,BD7013=340,BD7013=341,BD7013=342,BD7013="342A",BD7013="342B"),PorcenRet(BD7013,BH7013,BI7013),INDEX(PORCENTAJEBUSCAR,MATCH(BD7013,CódigoRET,0),4)*1),"")</f>
        <v/>
      </c>
      <c r="BG7013">
        <f t="shared" si="766"/>
        <v>0</v>
      </c>
      <c r="BO7013">
        <f t="shared" si="767"/>
        <v>0</v>
      </c>
      <c r="CC7013">
        <f t="shared" si="768"/>
        <v>0</v>
      </c>
      <c r="CD7013">
        <f t="shared" si="769"/>
        <v>0</v>
      </c>
      <c r="CG7013">
        <f ca="1">IFERROR(INDIRECT("IVA!X"&amp;MATCH(MID(COMPRAS!C6913,1,2)&amp;MID(COMPRAS!F6913,1,2)&amp;MID(COMPRAS!D6913,1,2),IVA!W:W,0)),"SIN COD.")</f>
        <v>0</v>
      </c>
      <c r="CH7013">
        <f ca="1">IFERROR(INDIRECT("IVA!Y"&amp;MATCH(MID(COMPRAS!C6913,1,2)&amp;MID(COMPRAS!F6913,1,2)&amp;MID(COMPRAS!D6913,1,2),IVA!W:W,0)),"SIN COD.")</f>
        <v>0</v>
      </c>
    </row>
    <row r="7014" spans="1:86" x14ac:dyDescent="0.25">
      <c r="A7014"/>
      <c r="B7014"/>
      <c r="D7014"/>
      <c r="AL7014">
        <f t="shared" si="763"/>
        <v>0</v>
      </c>
      <c r="AQ7014">
        <f t="shared" si="764"/>
        <v>0</v>
      </c>
      <c r="AR7014" t="str">
        <f>IFERROR(IF(OR(AP7014=338,AP7014=340,AP7014=341,AP7014=342,AP7014="342A",AP7014="342B"),PorcenRet(AP7014,AT7014,AU7014),INDEX(PORCENTAJEBUSCAR,MATCH(AP7014,CódigoRET,0),4)*1),"")</f>
        <v/>
      </c>
      <c r="AS7014">
        <f t="shared" si="765"/>
        <v>0</v>
      </c>
      <c r="BF7014" t="str">
        <f>IFERROR(IF(OR(BD7014=338,BD7014=340,BD7014=341,BD7014=342,BD7014="342A",BD7014="342B"),PorcenRet(BD7014,BH7014,BI7014),INDEX(PORCENTAJEBUSCAR,MATCH(BD7014,CódigoRET,0),4)*1),"")</f>
        <v/>
      </c>
      <c r="BG7014">
        <f t="shared" si="766"/>
        <v>0</v>
      </c>
      <c r="BO7014">
        <f t="shared" si="767"/>
        <v>0</v>
      </c>
      <c r="CC7014">
        <f t="shared" si="768"/>
        <v>0</v>
      </c>
      <c r="CD7014">
        <f t="shared" si="769"/>
        <v>0</v>
      </c>
      <c r="CG7014">
        <f ca="1">IFERROR(INDIRECT("IVA!X"&amp;MATCH(MID(COMPRAS!C6914,1,2)&amp;MID(COMPRAS!F6914,1,2)&amp;MID(COMPRAS!D6914,1,2),IVA!W:W,0)),"SIN COD.")</f>
        <v>0</v>
      </c>
      <c r="CH7014">
        <f ca="1">IFERROR(INDIRECT("IVA!Y"&amp;MATCH(MID(COMPRAS!C6914,1,2)&amp;MID(COMPRAS!F6914,1,2)&amp;MID(COMPRAS!D6914,1,2),IVA!W:W,0)),"SIN COD.")</f>
        <v>0</v>
      </c>
    </row>
    <row r="7015" spans="1:86" x14ac:dyDescent="0.25">
      <c r="A7015"/>
      <c r="B7015"/>
      <c r="D7015"/>
      <c r="AL7015">
        <f t="shared" si="763"/>
        <v>0</v>
      </c>
      <c r="AQ7015">
        <f t="shared" si="764"/>
        <v>0</v>
      </c>
      <c r="AR7015" t="str">
        <f>IFERROR(IF(OR(AP7015=338,AP7015=340,AP7015=341,AP7015=342,AP7015="342A",AP7015="342B"),PorcenRet(AP7015,AT7015,AU7015),INDEX(PORCENTAJEBUSCAR,MATCH(AP7015,CódigoRET,0),4)*1),"")</f>
        <v/>
      </c>
      <c r="AS7015">
        <f t="shared" si="765"/>
        <v>0</v>
      </c>
      <c r="BF7015" t="str">
        <f>IFERROR(IF(OR(BD7015=338,BD7015=340,BD7015=341,BD7015=342,BD7015="342A",BD7015="342B"),PorcenRet(BD7015,BH7015,BI7015),INDEX(PORCENTAJEBUSCAR,MATCH(BD7015,CódigoRET,0),4)*1),"")</f>
        <v/>
      </c>
      <c r="BG7015">
        <f t="shared" si="766"/>
        <v>0</v>
      </c>
      <c r="BO7015">
        <f t="shared" si="767"/>
        <v>0</v>
      </c>
      <c r="CC7015">
        <f t="shared" si="768"/>
        <v>0</v>
      </c>
      <c r="CD7015">
        <f t="shared" si="769"/>
        <v>0</v>
      </c>
      <c r="CG7015">
        <f ca="1">IFERROR(INDIRECT("IVA!X"&amp;MATCH(MID(COMPRAS!C6915,1,2)&amp;MID(COMPRAS!F6915,1,2)&amp;MID(COMPRAS!D6915,1,2),IVA!W:W,0)),"SIN COD.")</f>
        <v>0</v>
      </c>
      <c r="CH7015">
        <f ca="1">IFERROR(INDIRECT("IVA!Y"&amp;MATCH(MID(COMPRAS!C6915,1,2)&amp;MID(COMPRAS!F6915,1,2)&amp;MID(COMPRAS!D6915,1,2),IVA!W:W,0)),"SIN COD.")</f>
        <v>0</v>
      </c>
    </row>
    <row r="7016" spans="1:86" x14ac:dyDescent="0.25">
      <c r="A7016"/>
      <c r="B7016"/>
      <c r="D7016"/>
      <c r="AL7016">
        <f t="shared" si="763"/>
        <v>0</v>
      </c>
      <c r="AQ7016">
        <f t="shared" si="764"/>
        <v>0</v>
      </c>
      <c r="AR7016" t="str">
        <f>IFERROR(IF(OR(AP7016=338,AP7016=340,AP7016=341,AP7016=342,AP7016="342A",AP7016="342B"),PorcenRet(AP7016,AT7016,AU7016),INDEX(PORCENTAJEBUSCAR,MATCH(AP7016,CódigoRET,0),4)*1),"")</f>
        <v/>
      </c>
      <c r="AS7016">
        <f t="shared" si="765"/>
        <v>0</v>
      </c>
      <c r="BF7016" t="str">
        <f>IFERROR(IF(OR(BD7016=338,BD7016=340,BD7016=341,BD7016=342,BD7016="342A",BD7016="342B"),PorcenRet(BD7016,BH7016,BI7016),INDEX(PORCENTAJEBUSCAR,MATCH(BD7016,CódigoRET,0),4)*1),"")</f>
        <v/>
      </c>
      <c r="BG7016">
        <f t="shared" si="766"/>
        <v>0</v>
      </c>
      <c r="BO7016">
        <f t="shared" si="767"/>
        <v>0</v>
      </c>
      <c r="CC7016">
        <f t="shared" si="768"/>
        <v>0</v>
      </c>
      <c r="CD7016">
        <f t="shared" si="769"/>
        <v>0</v>
      </c>
      <c r="CG7016">
        <f ca="1">IFERROR(INDIRECT("IVA!X"&amp;MATCH(MID(COMPRAS!C6916,1,2)&amp;MID(COMPRAS!F6916,1,2)&amp;MID(COMPRAS!D6916,1,2),IVA!W:W,0)),"SIN COD.")</f>
        <v>0</v>
      </c>
      <c r="CH7016">
        <f ca="1">IFERROR(INDIRECT("IVA!Y"&amp;MATCH(MID(COMPRAS!C6916,1,2)&amp;MID(COMPRAS!F6916,1,2)&amp;MID(COMPRAS!D6916,1,2),IVA!W:W,0)),"SIN COD.")</f>
        <v>0</v>
      </c>
    </row>
    <row r="7017" spans="1:86" x14ac:dyDescent="0.25">
      <c r="A7017"/>
      <c r="B7017"/>
      <c r="D7017"/>
      <c r="AL7017">
        <f t="shared" si="763"/>
        <v>0</v>
      </c>
      <c r="AQ7017">
        <f t="shared" si="764"/>
        <v>0</v>
      </c>
      <c r="AR7017" t="str">
        <f>IFERROR(IF(OR(AP7017=338,AP7017=340,AP7017=341,AP7017=342,AP7017="342A",AP7017="342B"),PorcenRet(AP7017,AT7017,AU7017),INDEX(PORCENTAJEBUSCAR,MATCH(AP7017,CódigoRET,0),4)*1),"")</f>
        <v/>
      </c>
      <c r="AS7017">
        <f t="shared" si="765"/>
        <v>0</v>
      </c>
      <c r="BF7017" t="str">
        <f>IFERROR(IF(OR(BD7017=338,BD7017=340,BD7017=341,BD7017=342,BD7017="342A",BD7017="342B"),PorcenRet(BD7017,BH7017,BI7017),INDEX(PORCENTAJEBUSCAR,MATCH(BD7017,CódigoRET,0),4)*1),"")</f>
        <v/>
      </c>
      <c r="BG7017">
        <f t="shared" si="766"/>
        <v>0</v>
      </c>
      <c r="BO7017">
        <f t="shared" si="767"/>
        <v>0</v>
      </c>
      <c r="CC7017">
        <f t="shared" si="768"/>
        <v>0</v>
      </c>
      <c r="CD7017">
        <f t="shared" si="769"/>
        <v>0</v>
      </c>
      <c r="CG7017">
        <f ca="1">IFERROR(INDIRECT("IVA!X"&amp;MATCH(MID(COMPRAS!C6917,1,2)&amp;MID(COMPRAS!F6917,1,2)&amp;MID(COMPRAS!D6917,1,2),IVA!W:W,0)),"SIN COD.")</f>
        <v>0</v>
      </c>
      <c r="CH7017">
        <f ca="1">IFERROR(INDIRECT("IVA!Y"&amp;MATCH(MID(COMPRAS!C6917,1,2)&amp;MID(COMPRAS!F6917,1,2)&amp;MID(COMPRAS!D6917,1,2),IVA!W:W,0)),"SIN COD.")</f>
        <v>0</v>
      </c>
    </row>
    <row r="7018" spans="1:86" x14ac:dyDescent="0.25">
      <c r="A7018"/>
      <c r="B7018"/>
      <c r="D7018"/>
      <c r="AL7018">
        <f t="shared" si="763"/>
        <v>0</v>
      </c>
      <c r="AQ7018">
        <f t="shared" si="764"/>
        <v>0</v>
      </c>
      <c r="AR7018" t="str">
        <f>IFERROR(IF(OR(AP7018=338,AP7018=340,AP7018=341,AP7018=342,AP7018="342A",AP7018="342B"),PorcenRet(AP7018,AT7018,AU7018),INDEX(PORCENTAJEBUSCAR,MATCH(AP7018,CódigoRET,0),4)*1),"")</f>
        <v/>
      </c>
      <c r="AS7018">
        <f t="shared" si="765"/>
        <v>0</v>
      </c>
      <c r="BF7018" t="str">
        <f>IFERROR(IF(OR(BD7018=338,BD7018=340,BD7018=341,BD7018=342,BD7018="342A",BD7018="342B"),PorcenRet(BD7018,BH7018,BI7018),INDEX(PORCENTAJEBUSCAR,MATCH(BD7018,CódigoRET,0),4)*1),"")</f>
        <v/>
      </c>
      <c r="BG7018">
        <f t="shared" si="766"/>
        <v>0</v>
      </c>
      <c r="BO7018">
        <f t="shared" si="767"/>
        <v>0</v>
      </c>
      <c r="CC7018">
        <f t="shared" si="768"/>
        <v>0</v>
      </c>
      <c r="CD7018">
        <f t="shared" si="769"/>
        <v>0</v>
      </c>
      <c r="CG7018">
        <f ca="1">IFERROR(INDIRECT("IVA!X"&amp;MATCH(MID(COMPRAS!C6918,1,2)&amp;MID(COMPRAS!F6918,1,2)&amp;MID(COMPRAS!D6918,1,2),IVA!W:W,0)),"SIN COD.")</f>
        <v>0</v>
      </c>
      <c r="CH7018">
        <f ca="1">IFERROR(INDIRECT("IVA!Y"&amp;MATCH(MID(COMPRAS!C6918,1,2)&amp;MID(COMPRAS!F6918,1,2)&amp;MID(COMPRAS!D6918,1,2),IVA!W:W,0)),"SIN COD.")</f>
        <v>0</v>
      </c>
    </row>
    <row r="7019" spans="1:86" x14ac:dyDescent="0.25">
      <c r="A7019"/>
      <c r="B7019"/>
      <c r="D7019"/>
      <c r="AL7019">
        <f t="shared" si="763"/>
        <v>0</v>
      </c>
      <c r="AQ7019">
        <f t="shared" si="764"/>
        <v>0</v>
      </c>
      <c r="AR7019" t="str">
        <f>IFERROR(IF(OR(AP7019=338,AP7019=340,AP7019=341,AP7019=342,AP7019="342A",AP7019="342B"),PorcenRet(AP7019,AT7019,AU7019),INDEX(PORCENTAJEBUSCAR,MATCH(AP7019,CódigoRET,0),4)*1),"")</f>
        <v/>
      </c>
      <c r="AS7019">
        <f t="shared" si="765"/>
        <v>0</v>
      </c>
      <c r="BF7019" t="str">
        <f>IFERROR(IF(OR(BD7019=338,BD7019=340,BD7019=341,BD7019=342,BD7019="342A",BD7019="342B"),PorcenRet(BD7019,BH7019,BI7019),INDEX(PORCENTAJEBUSCAR,MATCH(BD7019,CódigoRET,0),4)*1),"")</f>
        <v/>
      </c>
      <c r="BG7019">
        <f t="shared" si="766"/>
        <v>0</v>
      </c>
      <c r="BO7019">
        <f t="shared" si="767"/>
        <v>0</v>
      </c>
      <c r="CC7019">
        <f t="shared" si="768"/>
        <v>0</v>
      </c>
      <c r="CD7019">
        <f t="shared" si="769"/>
        <v>0</v>
      </c>
      <c r="CG7019">
        <f ca="1">IFERROR(INDIRECT("IVA!X"&amp;MATCH(MID(COMPRAS!C6919,1,2)&amp;MID(COMPRAS!F6919,1,2)&amp;MID(COMPRAS!D6919,1,2),IVA!W:W,0)),"SIN COD.")</f>
        <v>0</v>
      </c>
      <c r="CH7019">
        <f ca="1">IFERROR(INDIRECT("IVA!Y"&amp;MATCH(MID(COMPRAS!C6919,1,2)&amp;MID(COMPRAS!F6919,1,2)&amp;MID(COMPRAS!D6919,1,2),IVA!W:W,0)),"SIN COD.")</f>
        <v>0</v>
      </c>
    </row>
    <row r="7020" spans="1:86" x14ac:dyDescent="0.25">
      <c r="A7020"/>
      <c r="B7020"/>
      <c r="D7020"/>
      <c r="AL7020">
        <f t="shared" si="763"/>
        <v>0</v>
      </c>
      <c r="AQ7020">
        <f t="shared" si="764"/>
        <v>0</v>
      </c>
      <c r="AR7020" t="str">
        <f>IFERROR(IF(OR(AP7020=338,AP7020=340,AP7020=341,AP7020=342,AP7020="342A",AP7020="342B"),PorcenRet(AP7020,AT7020,AU7020),INDEX(PORCENTAJEBUSCAR,MATCH(AP7020,CódigoRET,0),4)*1),"")</f>
        <v/>
      </c>
      <c r="AS7020">
        <f t="shared" si="765"/>
        <v>0</v>
      </c>
      <c r="BF7020" t="str">
        <f>IFERROR(IF(OR(BD7020=338,BD7020=340,BD7020=341,BD7020=342,BD7020="342A",BD7020="342B"),PorcenRet(BD7020,BH7020,BI7020),INDEX(PORCENTAJEBUSCAR,MATCH(BD7020,CódigoRET,0),4)*1),"")</f>
        <v/>
      </c>
      <c r="BG7020">
        <f t="shared" si="766"/>
        <v>0</v>
      </c>
      <c r="BO7020">
        <f t="shared" si="767"/>
        <v>0</v>
      </c>
      <c r="CC7020">
        <f t="shared" si="768"/>
        <v>0</v>
      </c>
      <c r="CD7020">
        <f t="shared" si="769"/>
        <v>0</v>
      </c>
      <c r="CG7020">
        <f ca="1">IFERROR(INDIRECT("IVA!X"&amp;MATCH(MID(COMPRAS!C6920,1,2)&amp;MID(COMPRAS!F6920,1,2)&amp;MID(COMPRAS!D6920,1,2),IVA!W:W,0)),"SIN COD.")</f>
        <v>0</v>
      </c>
      <c r="CH7020">
        <f ca="1">IFERROR(INDIRECT("IVA!Y"&amp;MATCH(MID(COMPRAS!C6920,1,2)&amp;MID(COMPRAS!F6920,1,2)&amp;MID(COMPRAS!D6920,1,2),IVA!W:W,0)),"SIN COD.")</f>
        <v>0</v>
      </c>
    </row>
    <row r="7021" spans="1:86" x14ac:dyDescent="0.25">
      <c r="A7021"/>
      <c r="B7021"/>
      <c r="D7021"/>
      <c r="AL7021">
        <f t="shared" si="763"/>
        <v>0</v>
      </c>
      <c r="AQ7021">
        <f t="shared" si="764"/>
        <v>0</v>
      </c>
      <c r="AR7021" t="str">
        <f>IFERROR(IF(OR(AP7021=338,AP7021=340,AP7021=341,AP7021=342,AP7021="342A",AP7021="342B"),PorcenRet(AP7021,AT7021,AU7021),INDEX(PORCENTAJEBUSCAR,MATCH(AP7021,CódigoRET,0),4)*1),"")</f>
        <v/>
      </c>
      <c r="AS7021">
        <f t="shared" si="765"/>
        <v>0</v>
      </c>
      <c r="BF7021" t="str">
        <f>IFERROR(IF(OR(BD7021=338,BD7021=340,BD7021=341,BD7021=342,BD7021="342A",BD7021="342B"),PorcenRet(BD7021,BH7021,BI7021),INDEX(PORCENTAJEBUSCAR,MATCH(BD7021,CódigoRET,0),4)*1),"")</f>
        <v/>
      </c>
      <c r="BG7021">
        <f t="shared" si="766"/>
        <v>0</v>
      </c>
      <c r="BO7021">
        <f t="shared" si="767"/>
        <v>0</v>
      </c>
      <c r="CC7021">
        <f t="shared" si="768"/>
        <v>0</v>
      </c>
      <c r="CD7021">
        <f t="shared" si="769"/>
        <v>0</v>
      </c>
      <c r="CG7021">
        <f ca="1">IFERROR(INDIRECT("IVA!X"&amp;MATCH(MID(COMPRAS!C6921,1,2)&amp;MID(COMPRAS!F6921,1,2)&amp;MID(COMPRAS!D6921,1,2),IVA!W:W,0)),"SIN COD.")</f>
        <v>0</v>
      </c>
      <c r="CH7021">
        <f ca="1">IFERROR(INDIRECT("IVA!Y"&amp;MATCH(MID(COMPRAS!C6921,1,2)&amp;MID(COMPRAS!F6921,1,2)&amp;MID(COMPRAS!D6921,1,2),IVA!W:W,0)),"SIN COD.")</f>
        <v>0</v>
      </c>
    </row>
    <row r="7022" spans="1:86" x14ac:dyDescent="0.25">
      <c r="A7022"/>
      <c r="B7022"/>
      <c r="D7022"/>
      <c r="AL7022">
        <f t="shared" si="763"/>
        <v>0</v>
      </c>
      <c r="AQ7022">
        <f t="shared" si="764"/>
        <v>0</v>
      </c>
      <c r="AR7022" t="str">
        <f>IFERROR(IF(OR(AP7022=338,AP7022=340,AP7022=341,AP7022=342,AP7022="342A",AP7022="342B"),PorcenRet(AP7022,AT7022,AU7022),INDEX(PORCENTAJEBUSCAR,MATCH(AP7022,CódigoRET,0),4)*1),"")</f>
        <v/>
      </c>
      <c r="AS7022">
        <f t="shared" si="765"/>
        <v>0</v>
      </c>
      <c r="BF7022" t="str">
        <f>IFERROR(IF(OR(BD7022=338,BD7022=340,BD7022=341,BD7022=342,BD7022="342A",BD7022="342B"),PorcenRet(BD7022,BH7022,BI7022),INDEX(PORCENTAJEBUSCAR,MATCH(BD7022,CódigoRET,0),4)*1),"")</f>
        <v/>
      </c>
      <c r="BG7022">
        <f t="shared" si="766"/>
        <v>0</v>
      </c>
      <c r="BO7022">
        <f t="shared" si="767"/>
        <v>0</v>
      </c>
      <c r="CC7022">
        <f t="shared" si="768"/>
        <v>0</v>
      </c>
      <c r="CD7022">
        <f t="shared" si="769"/>
        <v>0</v>
      </c>
      <c r="CG7022">
        <f ca="1">IFERROR(INDIRECT("IVA!X"&amp;MATCH(MID(COMPRAS!C6922,1,2)&amp;MID(COMPRAS!F6922,1,2)&amp;MID(COMPRAS!D6922,1,2),IVA!W:W,0)),"SIN COD.")</f>
        <v>0</v>
      </c>
      <c r="CH7022">
        <f ca="1">IFERROR(INDIRECT("IVA!Y"&amp;MATCH(MID(COMPRAS!C6922,1,2)&amp;MID(COMPRAS!F6922,1,2)&amp;MID(COMPRAS!D6922,1,2),IVA!W:W,0)),"SIN COD.")</f>
        <v>0</v>
      </c>
    </row>
    <row r="7023" spans="1:86" x14ac:dyDescent="0.25">
      <c r="A7023"/>
      <c r="B7023"/>
      <c r="D7023"/>
      <c r="AL7023">
        <f t="shared" si="763"/>
        <v>0</v>
      </c>
      <c r="AQ7023">
        <f t="shared" si="764"/>
        <v>0</v>
      </c>
      <c r="AR7023" t="str">
        <f>IFERROR(IF(OR(AP7023=338,AP7023=340,AP7023=341,AP7023=342,AP7023="342A",AP7023="342B"),PorcenRet(AP7023,AT7023,AU7023),INDEX(PORCENTAJEBUSCAR,MATCH(AP7023,CódigoRET,0),4)*1),"")</f>
        <v/>
      </c>
      <c r="AS7023">
        <f t="shared" si="765"/>
        <v>0</v>
      </c>
      <c r="BF7023" t="str">
        <f>IFERROR(IF(OR(BD7023=338,BD7023=340,BD7023=341,BD7023=342,BD7023="342A",BD7023="342B"),PorcenRet(BD7023,BH7023,BI7023),INDEX(PORCENTAJEBUSCAR,MATCH(BD7023,CódigoRET,0),4)*1),"")</f>
        <v/>
      </c>
      <c r="BG7023">
        <f t="shared" si="766"/>
        <v>0</v>
      </c>
      <c r="BO7023">
        <f t="shared" si="767"/>
        <v>0</v>
      </c>
      <c r="CC7023">
        <f t="shared" si="768"/>
        <v>0</v>
      </c>
      <c r="CD7023">
        <f t="shared" si="769"/>
        <v>0</v>
      </c>
      <c r="CG7023">
        <f ca="1">IFERROR(INDIRECT("IVA!X"&amp;MATCH(MID(COMPRAS!C6923,1,2)&amp;MID(COMPRAS!F6923,1,2)&amp;MID(COMPRAS!D6923,1,2),IVA!W:W,0)),"SIN COD.")</f>
        <v>0</v>
      </c>
      <c r="CH7023">
        <f ca="1">IFERROR(INDIRECT("IVA!Y"&amp;MATCH(MID(COMPRAS!C6923,1,2)&amp;MID(COMPRAS!F6923,1,2)&amp;MID(COMPRAS!D6923,1,2),IVA!W:W,0)),"SIN COD.")</f>
        <v>0</v>
      </c>
    </row>
    <row r="7024" spans="1:86" x14ac:dyDescent="0.25">
      <c r="A7024"/>
      <c r="B7024"/>
      <c r="D7024"/>
      <c r="AL7024">
        <f t="shared" si="763"/>
        <v>0</v>
      </c>
      <c r="AQ7024">
        <f t="shared" si="764"/>
        <v>0</v>
      </c>
      <c r="AR7024" t="str">
        <f>IFERROR(IF(OR(AP7024=338,AP7024=340,AP7024=341,AP7024=342,AP7024="342A",AP7024="342B"),PorcenRet(AP7024,AT7024,AU7024),INDEX(PORCENTAJEBUSCAR,MATCH(AP7024,CódigoRET,0),4)*1),"")</f>
        <v/>
      </c>
      <c r="AS7024">
        <f t="shared" si="765"/>
        <v>0</v>
      </c>
      <c r="BF7024" t="str">
        <f>IFERROR(IF(OR(BD7024=338,BD7024=340,BD7024=341,BD7024=342,BD7024="342A",BD7024="342B"),PorcenRet(BD7024,BH7024,BI7024),INDEX(PORCENTAJEBUSCAR,MATCH(BD7024,CódigoRET,0),4)*1),"")</f>
        <v/>
      </c>
      <c r="BG7024">
        <f t="shared" si="766"/>
        <v>0</v>
      </c>
      <c r="BO7024">
        <f t="shared" si="767"/>
        <v>0</v>
      </c>
      <c r="CC7024">
        <f t="shared" si="768"/>
        <v>0</v>
      </c>
      <c r="CD7024">
        <f t="shared" si="769"/>
        <v>0</v>
      </c>
      <c r="CG7024">
        <f ca="1">IFERROR(INDIRECT("IVA!X"&amp;MATCH(MID(COMPRAS!C6924,1,2)&amp;MID(COMPRAS!F6924,1,2)&amp;MID(COMPRAS!D6924,1,2),IVA!W:W,0)),"SIN COD.")</f>
        <v>0</v>
      </c>
      <c r="CH7024">
        <f ca="1">IFERROR(INDIRECT("IVA!Y"&amp;MATCH(MID(COMPRAS!C6924,1,2)&amp;MID(COMPRAS!F6924,1,2)&amp;MID(COMPRAS!D6924,1,2),IVA!W:W,0)),"SIN COD.")</f>
        <v>0</v>
      </c>
    </row>
    <row r="7025" spans="1:86" x14ac:dyDescent="0.25">
      <c r="A7025"/>
      <c r="B7025"/>
      <c r="D7025"/>
      <c r="AL7025">
        <f t="shared" si="763"/>
        <v>0</v>
      </c>
      <c r="AQ7025">
        <f t="shared" si="764"/>
        <v>0</v>
      </c>
      <c r="AR7025" t="str">
        <f>IFERROR(IF(OR(AP7025=338,AP7025=340,AP7025=341,AP7025=342,AP7025="342A",AP7025="342B"),PorcenRet(AP7025,AT7025,AU7025),INDEX(PORCENTAJEBUSCAR,MATCH(AP7025,CódigoRET,0),4)*1),"")</f>
        <v/>
      </c>
      <c r="AS7025">
        <f t="shared" si="765"/>
        <v>0</v>
      </c>
      <c r="BF7025" t="str">
        <f>IFERROR(IF(OR(BD7025=338,BD7025=340,BD7025=341,BD7025=342,BD7025="342A",BD7025="342B"),PorcenRet(BD7025,BH7025,BI7025),INDEX(PORCENTAJEBUSCAR,MATCH(BD7025,CódigoRET,0),4)*1),"")</f>
        <v/>
      </c>
      <c r="BG7025">
        <f t="shared" si="766"/>
        <v>0</v>
      </c>
      <c r="BO7025">
        <f t="shared" si="767"/>
        <v>0</v>
      </c>
      <c r="CC7025">
        <f t="shared" si="768"/>
        <v>0</v>
      </c>
      <c r="CD7025">
        <f t="shared" si="769"/>
        <v>0</v>
      </c>
      <c r="CG7025">
        <f ca="1">IFERROR(INDIRECT("IVA!X"&amp;MATCH(MID(COMPRAS!C6925,1,2)&amp;MID(COMPRAS!F6925,1,2)&amp;MID(COMPRAS!D6925,1,2),IVA!W:W,0)),"SIN COD.")</f>
        <v>0</v>
      </c>
      <c r="CH7025">
        <f ca="1">IFERROR(INDIRECT("IVA!Y"&amp;MATCH(MID(COMPRAS!C6925,1,2)&amp;MID(COMPRAS!F6925,1,2)&amp;MID(COMPRAS!D6925,1,2),IVA!W:W,0)),"SIN COD.")</f>
        <v>0</v>
      </c>
    </row>
    <row r="7026" spans="1:86" x14ac:dyDescent="0.25">
      <c r="A7026"/>
      <c r="B7026"/>
      <c r="D7026"/>
      <c r="AL7026">
        <f t="shared" si="763"/>
        <v>0</v>
      </c>
      <c r="AQ7026">
        <f t="shared" si="764"/>
        <v>0</v>
      </c>
      <c r="AR7026" t="str">
        <f>IFERROR(IF(OR(AP7026=338,AP7026=340,AP7026=341,AP7026=342,AP7026="342A",AP7026="342B"),PorcenRet(AP7026,AT7026,AU7026),INDEX(PORCENTAJEBUSCAR,MATCH(AP7026,CódigoRET,0),4)*1),"")</f>
        <v/>
      </c>
      <c r="AS7026">
        <f t="shared" si="765"/>
        <v>0</v>
      </c>
      <c r="BF7026" t="str">
        <f>IFERROR(IF(OR(BD7026=338,BD7026=340,BD7026=341,BD7026=342,BD7026="342A",BD7026="342B"),PorcenRet(BD7026,BH7026,BI7026),INDEX(PORCENTAJEBUSCAR,MATCH(BD7026,CódigoRET,0),4)*1),"")</f>
        <v/>
      </c>
      <c r="BG7026">
        <f t="shared" si="766"/>
        <v>0</v>
      </c>
      <c r="BO7026">
        <f t="shared" si="767"/>
        <v>0</v>
      </c>
      <c r="CC7026">
        <f t="shared" si="768"/>
        <v>0</v>
      </c>
      <c r="CD7026">
        <f t="shared" si="769"/>
        <v>0</v>
      </c>
      <c r="CG7026">
        <f ca="1">IFERROR(INDIRECT("IVA!X"&amp;MATCH(MID(COMPRAS!C6926,1,2)&amp;MID(COMPRAS!F6926,1,2)&amp;MID(COMPRAS!D6926,1,2),IVA!W:W,0)),"SIN COD.")</f>
        <v>0</v>
      </c>
      <c r="CH7026">
        <f ca="1">IFERROR(INDIRECT("IVA!Y"&amp;MATCH(MID(COMPRAS!C6926,1,2)&amp;MID(COMPRAS!F6926,1,2)&amp;MID(COMPRAS!D6926,1,2),IVA!W:W,0)),"SIN COD.")</f>
        <v>0</v>
      </c>
    </row>
    <row r="7027" spans="1:86" x14ac:dyDescent="0.25">
      <c r="A7027"/>
      <c r="B7027"/>
      <c r="D7027"/>
      <c r="AL7027">
        <f t="shared" si="763"/>
        <v>0</v>
      </c>
      <c r="AQ7027">
        <f t="shared" si="764"/>
        <v>0</v>
      </c>
      <c r="AR7027" t="str">
        <f>IFERROR(IF(OR(AP7027=338,AP7027=340,AP7027=341,AP7027=342,AP7027="342A",AP7027="342B"),PorcenRet(AP7027,AT7027,AU7027),INDEX(PORCENTAJEBUSCAR,MATCH(AP7027,CódigoRET,0),4)*1),"")</f>
        <v/>
      </c>
      <c r="AS7027">
        <f t="shared" si="765"/>
        <v>0</v>
      </c>
      <c r="BF7027" t="str">
        <f>IFERROR(IF(OR(BD7027=338,BD7027=340,BD7027=341,BD7027=342,BD7027="342A",BD7027="342B"),PorcenRet(BD7027,BH7027,BI7027),INDEX(PORCENTAJEBUSCAR,MATCH(BD7027,CódigoRET,0),4)*1),"")</f>
        <v/>
      </c>
      <c r="BG7027">
        <f t="shared" si="766"/>
        <v>0</v>
      </c>
      <c r="BO7027">
        <f t="shared" si="767"/>
        <v>0</v>
      </c>
      <c r="CC7027">
        <f t="shared" si="768"/>
        <v>0</v>
      </c>
      <c r="CD7027">
        <f t="shared" si="769"/>
        <v>0</v>
      </c>
      <c r="CG7027">
        <f ca="1">IFERROR(INDIRECT("IVA!X"&amp;MATCH(MID(COMPRAS!C6927,1,2)&amp;MID(COMPRAS!F6927,1,2)&amp;MID(COMPRAS!D6927,1,2),IVA!W:W,0)),"SIN COD.")</f>
        <v>0</v>
      </c>
      <c r="CH7027">
        <f ca="1">IFERROR(INDIRECT("IVA!Y"&amp;MATCH(MID(COMPRAS!C6927,1,2)&amp;MID(COMPRAS!F6927,1,2)&amp;MID(COMPRAS!D6927,1,2),IVA!W:W,0)),"SIN COD.")</f>
        <v>0</v>
      </c>
    </row>
    <row r="7028" spans="1:86" x14ac:dyDescent="0.25">
      <c r="A7028"/>
      <c r="B7028"/>
      <c r="D7028"/>
      <c r="AL7028">
        <f t="shared" si="763"/>
        <v>0</v>
      </c>
      <c r="AQ7028">
        <f t="shared" si="764"/>
        <v>0</v>
      </c>
      <c r="AR7028" t="str">
        <f>IFERROR(IF(OR(AP7028=338,AP7028=340,AP7028=341,AP7028=342,AP7028="342A",AP7028="342B"),PorcenRet(AP7028,AT7028,AU7028),INDEX(PORCENTAJEBUSCAR,MATCH(AP7028,CódigoRET,0),4)*1),"")</f>
        <v/>
      </c>
      <c r="AS7028">
        <f t="shared" si="765"/>
        <v>0</v>
      </c>
      <c r="BF7028" t="str">
        <f>IFERROR(IF(OR(BD7028=338,BD7028=340,BD7028=341,BD7028=342,BD7028="342A",BD7028="342B"),PorcenRet(BD7028,BH7028,BI7028),INDEX(PORCENTAJEBUSCAR,MATCH(BD7028,CódigoRET,0),4)*1),"")</f>
        <v/>
      </c>
      <c r="BG7028">
        <f t="shared" si="766"/>
        <v>0</v>
      </c>
      <c r="BO7028">
        <f t="shared" si="767"/>
        <v>0</v>
      </c>
      <c r="CC7028">
        <f t="shared" si="768"/>
        <v>0</v>
      </c>
      <c r="CD7028">
        <f t="shared" si="769"/>
        <v>0</v>
      </c>
      <c r="CG7028">
        <f ca="1">IFERROR(INDIRECT("IVA!X"&amp;MATCH(MID(COMPRAS!C6928,1,2)&amp;MID(COMPRAS!F6928,1,2)&amp;MID(COMPRAS!D6928,1,2),IVA!W:W,0)),"SIN COD.")</f>
        <v>0</v>
      </c>
      <c r="CH7028">
        <f ca="1">IFERROR(INDIRECT("IVA!Y"&amp;MATCH(MID(COMPRAS!C6928,1,2)&amp;MID(COMPRAS!F6928,1,2)&amp;MID(COMPRAS!D6928,1,2),IVA!W:W,0)),"SIN COD.")</f>
        <v>0</v>
      </c>
    </row>
    <row r="7029" spans="1:86" x14ac:dyDescent="0.25">
      <c r="A7029"/>
      <c r="B7029"/>
      <c r="D7029"/>
      <c r="AL7029">
        <f t="shared" si="763"/>
        <v>0</v>
      </c>
      <c r="AQ7029">
        <f t="shared" si="764"/>
        <v>0</v>
      </c>
      <c r="AR7029" t="str">
        <f>IFERROR(IF(OR(AP7029=338,AP7029=340,AP7029=341,AP7029=342,AP7029="342A",AP7029="342B"),PorcenRet(AP7029,AT7029,AU7029),INDEX(PORCENTAJEBUSCAR,MATCH(AP7029,CódigoRET,0),4)*1),"")</f>
        <v/>
      </c>
      <c r="AS7029">
        <f t="shared" si="765"/>
        <v>0</v>
      </c>
      <c r="BF7029" t="str">
        <f>IFERROR(IF(OR(BD7029=338,BD7029=340,BD7029=341,BD7029=342,BD7029="342A",BD7029="342B"),PorcenRet(BD7029,BH7029,BI7029),INDEX(PORCENTAJEBUSCAR,MATCH(BD7029,CódigoRET,0),4)*1),"")</f>
        <v/>
      </c>
      <c r="BG7029">
        <f t="shared" si="766"/>
        <v>0</v>
      </c>
      <c r="BO7029">
        <f t="shared" si="767"/>
        <v>0</v>
      </c>
      <c r="CC7029">
        <f t="shared" si="768"/>
        <v>0</v>
      </c>
      <c r="CD7029">
        <f t="shared" si="769"/>
        <v>0</v>
      </c>
      <c r="CG7029">
        <f ca="1">IFERROR(INDIRECT("IVA!X"&amp;MATCH(MID(COMPRAS!C6929,1,2)&amp;MID(COMPRAS!F6929,1,2)&amp;MID(COMPRAS!D6929,1,2),IVA!W:W,0)),"SIN COD.")</f>
        <v>0</v>
      </c>
      <c r="CH7029">
        <f ca="1">IFERROR(INDIRECT("IVA!Y"&amp;MATCH(MID(COMPRAS!C6929,1,2)&amp;MID(COMPRAS!F6929,1,2)&amp;MID(COMPRAS!D6929,1,2),IVA!W:W,0)),"SIN COD.")</f>
        <v>0</v>
      </c>
    </row>
    <row r="7030" spans="1:86" x14ac:dyDescent="0.25">
      <c r="A7030"/>
      <c r="B7030"/>
      <c r="D7030"/>
      <c r="AL7030">
        <f t="shared" si="763"/>
        <v>0</v>
      </c>
      <c r="AQ7030">
        <f t="shared" si="764"/>
        <v>0</v>
      </c>
      <c r="AR7030" t="str">
        <f>IFERROR(IF(OR(AP7030=338,AP7030=340,AP7030=341,AP7030=342,AP7030="342A",AP7030="342B"),PorcenRet(AP7030,AT7030,AU7030),INDEX(PORCENTAJEBUSCAR,MATCH(AP7030,CódigoRET,0),4)*1),"")</f>
        <v/>
      </c>
      <c r="AS7030">
        <f t="shared" si="765"/>
        <v>0</v>
      </c>
      <c r="BF7030" t="str">
        <f>IFERROR(IF(OR(BD7030=338,BD7030=340,BD7030=341,BD7030=342,BD7030="342A",BD7030="342B"),PorcenRet(BD7030,BH7030,BI7030),INDEX(PORCENTAJEBUSCAR,MATCH(BD7030,CódigoRET,0),4)*1),"")</f>
        <v/>
      </c>
      <c r="BG7030">
        <f t="shared" si="766"/>
        <v>0</v>
      </c>
      <c r="BO7030">
        <f t="shared" si="767"/>
        <v>0</v>
      </c>
      <c r="CC7030">
        <f t="shared" si="768"/>
        <v>0</v>
      </c>
      <c r="CD7030">
        <f t="shared" si="769"/>
        <v>0</v>
      </c>
      <c r="CG7030">
        <f ca="1">IFERROR(INDIRECT("IVA!X"&amp;MATCH(MID(COMPRAS!C6930,1,2)&amp;MID(COMPRAS!F6930,1,2)&amp;MID(COMPRAS!D6930,1,2),IVA!W:W,0)),"SIN COD.")</f>
        <v>0</v>
      </c>
      <c r="CH7030">
        <f ca="1">IFERROR(INDIRECT("IVA!Y"&amp;MATCH(MID(COMPRAS!C6930,1,2)&amp;MID(COMPRAS!F6930,1,2)&amp;MID(COMPRAS!D6930,1,2),IVA!W:W,0)),"SIN COD.")</f>
        <v>0</v>
      </c>
    </row>
    <row r="7031" spans="1:86" x14ac:dyDescent="0.25">
      <c r="A7031"/>
      <c r="B7031"/>
      <c r="D7031"/>
      <c r="AL7031">
        <f t="shared" si="763"/>
        <v>0</v>
      </c>
      <c r="AQ7031">
        <f t="shared" si="764"/>
        <v>0</v>
      </c>
      <c r="AR7031" t="str">
        <f>IFERROR(IF(OR(AP7031=338,AP7031=340,AP7031=341,AP7031=342,AP7031="342A",AP7031="342B"),PorcenRet(AP7031,AT7031,AU7031),INDEX(PORCENTAJEBUSCAR,MATCH(AP7031,CódigoRET,0),4)*1),"")</f>
        <v/>
      </c>
      <c r="AS7031">
        <f t="shared" si="765"/>
        <v>0</v>
      </c>
      <c r="BF7031" t="str">
        <f>IFERROR(IF(OR(BD7031=338,BD7031=340,BD7031=341,BD7031=342,BD7031="342A",BD7031="342B"),PorcenRet(BD7031,BH7031,BI7031),INDEX(PORCENTAJEBUSCAR,MATCH(BD7031,CódigoRET,0),4)*1),"")</f>
        <v/>
      </c>
      <c r="BG7031">
        <f t="shared" si="766"/>
        <v>0</v>
      </c>
      <c r="BO7031">
        <f t="shared" si="767"/>
        <v>0</v>
      </c>
      <c r="CC7031">
        <f t="shared" si="768"/>
        <v>0</v>
      </c>
      <c r="CD7031">
        <f t="shared" si="769"/>
        <v>0</v>
      </c>
      <c r="CG7031">
        <f ca="1">IFERROR(INDIRECT("IVA!X"&amp;MATCH(MID(COMPRAS!C6931,1,2)&amp;MID(COMPRAS!F6931,1,2)&amp;MID(COMPRAS!D6931,1,2),IVA!W:W,0)),"SIN COD.")</f>
        <v>0</v>
      </c>
      <c r="CH7031">
        <f ca="1">IFERROR(INDIRECT("IVA!Y"&amp;MATCH(MID(COMPRAS!C6931,1,2)&amp;MID(COMPRAS!F6931,1,2)&amp;MID(COMPRAS!D6931,1,2),IVA!W:W,0)),"SIN COD.")</f>
        <v>0</v>
      </c>
    </row>
    <row r="7032" spans="1:86" x14ac:dyDescent="0.25">
      <c r="A7032"/>
      <c r="B7032"/>
      <c r="D7032"/>
      <c r="AL7032">
        <f t="shared" si="763"/>
        <v>0</v>
      </c>
      <c r="AQ7032">
        <f t="shared" si="764"/>
        <v>0</v>
      </c>
      <c r="AR7032" t="str">
        <f>IFERROR(IF(OR(AP7032=338,AP7032=340,AP7032=341,AP7032=342,AP7032="342A",AP7032="342B"),PorcenRet(AP7032,AT7032,AU7032),INDEX(PORCENTAJEBUSCAR,MATCH(AP7032,CódigoRET,0),4)*1),"")</f>
        <v/>
      </c>
      <c r="AS7032">
        <f t="shared" si="765"/>
        <v>0</v>
      </c>
      <c r="BF7032" t="str">
        <f>IFERROR(IF(OR(BD7032=338,BD7032=340,BD7032=341,BD7032=342,BD7032="342A",BD7032="342B"),PorcenRet(BD7032,BH7032,BI7032),INDEX(PORCENTAJEBUSCAR,MATCH(BD7032,CódigoRET,0),4)*1),"")</f>
        <v/>
      </c>
      <c r="BG7032">
        <f t="shared" si="766"/>
        <v>0</v>
      </c>
      <c r="BO7032">
        <f t="shared" si="767"/>
        <v>0</v>
      </c>
      <c r="CC7032">
        <f t="shared" si="768"/>
        <v>0</v>
      </c>
      <c r="CD7032">
        <f t="shared" si="769"/>
        <v>0</v>
      </c>
      <c r="CG7032">
        <f ca="1">IFERROR(INDIRECT("IVA!X"&amp;MATCH(MID(COMPRAS!C6932,1,2)&amp;MID(COMPRAS!F6932,1,2)&amp;MID(COMPRAS!D6932,1,2),IVA!W:W,0)),"SIN COD.")</f>
        <v>0</v>
      </c>
      <c r="CH7032">
        <f ca="1">IFERROR(INDIRECT("IVA!Y"&amp;MATCH(MID(COMPRAS!C6932,1,2)&amp;MID(COMPRAS!F6932,1,2)&amp;MID(COMPRAS!D6932,1,2),IVA!W:W,0)),"SIN COD.")</f>
        <v>0</v>
      </c>
    </row>
    <row r="7033" spans="1:86" x14ac:dyDescent="0.25">
      <c r="A7033"/>
      <c r="B7033"/>
      <c r="D7033"/>
      <c r="AL7033">
        <f t="shared" si="763"/>
        <v>0</v>
      </c>
      <c r="AQ7033">
        <f t="shared" si="764"/>
        <v>0</v>
      </c>
      <c r="AR7033" t="str">
        <f>IFERROR(IF(OR(AP7033=338,AP7033=340,AP7033=341,AP7033=342,AP7033="342A",AP7033="342B"),PorcenRet(AP7033,AT7033,AU7033),INDEX(PORCENTAJEBUSCAR,MATCH(AP7033,CódigoRET,0),4)*1),"")</f>
        <v/>
      </c>
      <c r="AS7033">
        <f t="shared" si="765"/>
        <v>0</v>
      </c>
      <c r="BF7033" t="str">
        <f>IFERROR(IF(OR(BD7033=338,BD7033=340,BD7033=341,BD7033=342,BD7033="342A",BD7033="342B"),PorcenRet(BD7033,BH7033,BI7033),INDEX(PORCENTAJEBUSCAR,MATCH(BD7033,CódigoRET,0),4)*1),"")</f>
        <v/>
      </c>
      <c r="BG7033">
        <f t="shared" si="766"/>
        <v>0</v>
      </c>
      <c r="BO7033">
        <f t="shared" si="767"/>
        <v>0</v>
      </c>
      <c r="CC7033">
        <f t="shared" si="768"/>
        <v>0</v>
      </c>
      <c r="CD7033">
        <f t="shared" si="769"/>
        <v>0</v>
      </c>
      <c r="CG7033">
        <f ca="1">IFERROR(INDIRECT("IVA!X"&amp;MATCH(MID(COMPRAS!C6933,1,2)&amp;MID(COMPRAS!F6933,1,2)&amp;MID(COMPRAS!D6933,1,2),IVA!W:W,0)),"SIN COD.")</f>
        <v>0</v>
      </c>
      <c r="CH7033">
        <f ca="1">IFERROR(INDIRECT("IVA!Y"&amp;MATCH(MID(COMPRAS!C6933,1,2)&amp;MID(COMPRAS!F6933,1,2)&amp;MID(COMPRAS!D6933,1,2),IVA!W:W,0)),"SIN COD.")</f>
        <v>0</v>
      </c>
    </row>
    <row r="7034" spans="1:86" x14ac:dyDescent="0.25">
      <c r="A7034"/>
      <c r="B7034"/>
      <c r="D7034"/>
      <c r="AL7034">
        <f t="shared" si="763"/>
        <v>0</v>
      </c>
      <c r="AQ7034">
        <f t="shared" si="764"/>
        <v>0</v>
      </c>
      <c r="AR7034" t="str">
        <f>IFERROR(IF(OR(AP7034=338,AP7034=340,AP7034=341,AP7034=342,AP7034="342A",AP7034="342B"),PorcenRet(AP7034,AT7034,AU7034),INDEX(PORCENTAJEBUSCAR,MATCH(AP7034,CódigoRET,0),4)*1),"")</f>
        <v/>
      </c>
      <c r="AS7034">
        <f t="shared" si="765"/>
        <v>0</v>
      </c>
      <c r="BF7034" t="str">
        <f>IFERROR(IF(OR(BD7034=338,BD7034=340,BD7034=341,BD7034=342,BD7034="342A",BD7034="342B"),PorcenRet(BD7034,BH7034,BI7034),INDEX(PORCENTAJEBUSCAR,MATCH(BD7034,CódigoRET,0),4)*1),"")</f>
        <v/>
      </c>
      <c r="BG7034">
        <f t="shared" si="766"/>
        <v>0</v>
      </c>
      <c r="BO7034">
        <f t="shared" si="767"/>
        <v>0</v>
      </c>
      <c r="CC7034">
        <f t="shared" si="768"/>
        <v>0</v>
      </c>
      <c r="CD7034">
        <f t="shared" si="769"/>
        <v>0</v>
      </c>
      <c r="CG7034">
        <f ca="1">IFERROR(INDIRECT("IVA!X"&amp;MATCH(MID(COMPRAS!C6934,1,2)&amp;MID(COMPRAS!F6934,1,2)&amp;MID(COMPRAS!D6934,1,2),IVA!W:W,0)),"SIN COD.")</f>
        <v>0</v>
      </c>
      <c r="CH7034">
        <f ca="1">IFERROR(INDIRECT("IVA!Y"&amp;MATCH(MID(COMPRAS!C6934,1,2)&amp;MID(COMPRAS!F6934,1,2)&amp;MID(COMPRAS!D6934,1,2),IVA!W:W,0)),"SIN COD.")</f>
        <v>0</v>
      </c>
    </row>
    <row r="7035" spans="1:86" x14ac:dyDescent="0.25">
      <c r="A7035"/>
      <c r="B7035"/>
      <c r="D7035"/>
      <c r="AL7035">
        <f t="shared" si="763"/>
        <v>0</v>
      </c>
      <c r="AQ7035">
        <f t="shared" si="764"/>
        <v>0</v>
      </c>
      <c r="AR7035" t="str">
        <f>IFERROR(IF(OR(AP7035=338,AP7035=340,AP7035=341,AP7035=342,AP7035="342A",AP7035="342B"),PorcenRet(AP7035,AT7035,AU7035),INDEX(PORCENTAJEBUSCAR,MATCH(AP7035,CódigoRET,0),4)*1),"")</f>
        <v/>
      </c>
      <c r="AS7035">
        <f t="shared" si="765"/>
        <v>0</v>
      </c>
      <c r="BF7035" t="str">
        <f>IFERROR(IF(OR(BD7035=338,BD7035=340,BD7035=341,BD7035=342,BD7035="342A",BD7035="342B"),PorcenRet(BD7035,BH7035,BI7035),INDEX(PORCENTAJEBUSCAR,MATCH(BD7035,CódigoRET,0),4)*1),"")</f>
        <v/>
      </c>
      <c r="BG7035">
        <f t="shared" si="766"/>
        <v>0</v>
      </c>
      <c r="BO7035">
        <f t="shared" si="767"/>
        <v>0</v>
      </c>
      <c r="CC7035">
        <f t="shared" si="768"/>
        <v>0</v>
      </c>
      <c r="CD7035">
        <f t="shared" si="769"/>
        <v>0</v>
      </c>
      <c r="CG7035">
        <f ca="1">IFERROR(INDIRECT("IVA!X"&amp;MATCH(MID(COMPRAS!C6935,1,2)&amp;MID(COMPRAS!F6935,1,2)&amp;MID(COMPRAS!D6935,1,2),IVA!W:W,0)),"SIN COD.")</f>
        <v>0</v>
      </c>
      <c r="CH7035">
        <f ca="1">IFERROR(INDIRECT("IVA!Y"&amp;MATCH(MID(COMPRAS!C6935,1,2)&amp;MID(COMPRAS!F6935,1,2)&amp;MID(COMPRAS!D6935,1,2),IVA!W:W,0)),"SIN COD.")</f>
        <v>0</v>
      </c>
    </row>
    <row r="7036" spans="1:86" x14ac:dyDescent="0.25">
      <c r="A7036"/>
      <c r="B7036"/>
      <c r="D7036"/>
      <c r="AL7036">
        <f t="shared" si="763"/>
        <v>0</v>
      </c>
      <c r="AQ7036">
        <f t="shared" si="764"/>
        <v>0</v>
      </c>
      <c r="AR7036" t="str">
        <f>IFERROR(IF(OR(AP7036=338,AP7036=340,AP7036=341,AP7036=342,AP7036="342A",AP7036="342B"),PorcenRet(AP7036,AT7036,AU7036),INDEX(PORCENTAJEBUSCAR,MATCH(AP7036,CódigoRET,0),4)*1),"")</f>
        <v/>
      </c>
      <c r="AS7036">
        <f t="shared" si="765"/>
        <v>0</v>
      </c>
      <c r="BF7036" t="str">
        <f>IFERROR(IF(OR(BD7036=338,BD7036=340,BD7036=341,BD7036=342,BD7036="342A",BD7036="342B"),PorcenRet(BD7036,BH7036,BI7036),INDEX(PORCENTAJEBUSCAR,MATCH(BD7036,CódigoRET,0),4)*1),"")</f>
        <v/>
      </c>
      <c r="BG7036">
        <f t="shared" si="766"/>
        <v>0</v>
      </c>
      <c r="BO7036">
        <f t="shared" si="767"/>
        <v>0</v>
      </c>
      <c r="CC7036">
        <f t="shared" si="768"/>
        <v>0</v>
      </c>
      <c r="CD7036">
        <f t="shared" si="769"/>
        <v>0</v>
      </c>
      <c r="CG7036">
        <f ca="1">IFERROR(INDIRECT("IVA!X"&amp;MATCH(MID(COMPRAS!C6936,1,2)&amp;MID(COMPRAS!F6936,1,2)&amp;MID(COMPRAS!D6936,1,2),IVA!W:W,0)),"SIN COD.")</f>
        <v>0</v>
      </c>
      <c r="CH7036">
        <f ca="1">IFERROR(INDIRECT("IVA!Y"&amp;MATCH(MID(COMPRAS!C6936,1,2)&amp;MID(COMPRAS!F6936,1,2)&amp;MID(COMPRAS!D6936,1,2),IVA!W:W,0)),"SIN COD.")</f>
        <v>0</v>
      </c>
    </row>
    <row r="7037" spans="1:86" x14ac:dyDescent="0.25">
      <c r="A7037"/>
      <c r="B7037"/>
      <c r="D7037"/>
      <c r="AL7037">
        <f t="shared" si="763"/>
        <v>0</v>
      </c>
      <c r="AQ7037">
        <f t="shared" si="764"/>
        <v>0</v>
      </c>
      <c r="AR7037" t="str">
        <f>IFERROR(IF(OR(AP7037=338,AP7037=340,AP7037=341,AP7037=342,AP7037="342A",AP7037="342B"),PorcenRet(AP7037,AT7037,AU7037),INDEX(PORCENTAJEBUSCAR,MATCH(AP7037,CódigoRET,0),4)*1),"")</f>
        <v/>
      </c>
      <c r="AS7037">
        <f t="shared" si="765"/>
        <v>0</v>
      </c>
      <c r="BF7037" t="str">
        <f>IFERROR(IF(OR(BD7037=338,BD7037=340,BD7037=341,BD7037=342,BD7037="342A",BD7037="342B"),PorcenRet(BD7037,BH7037,BI7037),INDEX(PORCENTAJEBUSCAR,MATCH(BD7037,CódigoRET,0),4)*1),"")</f>
        <v/>
      </c>
      <c r="BG7037">
        <f t="shared" si="766"/>
        <v>0</v>
      </c>
      <c r="BO7037">
        <f t="shared" si="767"/>
        <v>0</v>
      </c>
      <c r="CC7037">
        <f t="shared" si="768"/>
        <v>0</v>
      </c>
      <c r="CD7037">
        <f t="shared" si="769"/>
        <v>0</v>
      </c>
      <c r="CG7037">
        <f ca="1">IFERROR(INDIRECT("IVA!X"&amp;MATCH(MID(COMPRAS!C6937,1,2)&amp;MID(COMPRAS!F6937,1,2)&amp;MID(COMPRAS!D6937,1,2),IVA!W:W,0)),"SIN COD.")</f>
        <v>0</v>
      </c>
      <c r="CH7037">
        <f ca="1">IFERROR(INDIRECT("IVA!Y"&amp;MATCH(MID(COMPRAS!C6937,1,2)&amp;MID(COMPRAS!F6937,1,2)&amp;MID(COMPRAS!D6937,1,2),IVA!W:W,0)),"SIN COD.")</f>
        <v>0</v>
      </c>
    </row>
    <row r="7038" spans="1:86" x14ac:dyDescent="0.25">
      <c r="A7038"/>
      <c r="B7038"/>
      <c r="D7038"/>
      <c r="AL7038">
        <f t="shared" si="763"/>
        <v>0</v>
      </c>
      <c r="AQ7038">
        <f t="shared" si="764"/>
        <v>0</v>
      </c>
      <c r="AR7038" t="str">
        <f>IFERROR(IF(OR(AP7038=338,AP7038=340,AP7038=341,AP7038=342,AP7038="342A",AP7038="342B"),PorcenRet(AP7038,AT7038,AU7038),INDEX(PORCENTAJEBUSCAR,MATCH(AP7038,CódigoRET,0),4)*1),"")</f>
        <v/>
      </c>
      <c r="AS7038">
        <f t="shared" si="765"/>
        <v>0</v>
      </c>
      <c r="BF7038" t="str">
        <f>IFERROR(IF(OR(BD7038=338,BD7038=340,BD7038=341,BD7038=342,BD7038="342A",BD7038="342B"),PorcenRet(BD7038,BH7038,BI7038),INDEX(PORCENTAJEBUSCAR,MATCH(BD7038,CódigoRET,0),4)*1),"")</f>
        <v/>
      </c>
      <c r="BG7038">
        <f t="shared" si="766"/>
        <v>0</v>
      </c>
      <c r="BO7038">
        <f t="shared" si="767"/>
        <v>0</v>
      </c>
      <c r="CC7038">
        <f t="shared" si="768"/>
        <v>0</v>
      </c>
      <c r="CD7038">
        <f t="shared" si="769"/>
        <v>0</v>
      </c>
      <c r="CG7038">
        <f ca="1">IFERROR(INDIRECT("IVA!X"&amp;MATCH(MID(COMPRAS!C6938,1,2)&amp;MID(COMPRAS!F6938,1,2)&amp;MID(COMPRAS!D6938,1,2),IVA!W:W,0)),"SIN COD.")</f>
        <v>0</v>
      </c>
      <c r="CH7038">
        <f ca="1">IFERROR(INDIRECT("IVA!Y"&amp;MATCH(MID(COMPRAS!C6938,1,2)&amp;MID(COMPRAS!F6938,1,2)&amp;MID(COMPRAS!D6938,1,2),IVA!W:W,0)),"SIN COD.")</f>
        <v>0</v>
      </c>
    </row>
    <row r="7039" spans="1:86" x14ac:dyDescent="0.25">
      <c r="A7039"/>
      <c r="B7039"/>
      <c r="D7039"/>
      <c r="AL7039">
        <f t="shared" si="763"/>
        <v>0</v>
      </c>
      <c r="AQ7039">
        <f t="shared" si="764"/>
        <v>0</v>
      </c>
      <c r="AR7039" t="str">
        <f>IFERROR(IF(OR(AP7039=338,AP7039=340,AP7039=341,AP7039=342,AP7039="342A",AP7039="342B"),PorcenRet(AP7039,AT7039,AU7039),INDEX(PORCENTAJEBUSCAR,MATCH(AP7039,CódigoRET,0),4)*1),"")</f>
        <v/>
      </c>
      <c r="AS7039">
        <f t="shared" si="765"/>
        <v>0</v>
      </c>
      <c r="BF7039" t="str">
        <f>IFERROR(IF(OR(BD7039=338,BD7039=340,BD7039=341,BD7039=342,BD7039="342A",BD7039="342B"),PorcenRet(BD7039,BH7039,BI7039),INDEX(PORCENTAJEBUSCAR,MATCH(BD7039,CódigoRET,0),4)*1),"")</f>
        <v/>
      </c>
      <c r="BG7039">
        <f t="shared" si="766"/>
        <v>0</v>
      </c>
      <c r="BO7039">
        <f t="shared" si="767"/>
        <v>0</v>
      </c>
      <c r="CC7039">
        <f t="shared" si="768"/>
        <v>0</v>
      </c>
      <c r="CD7039">
        <f t="shared" si="769"/>
        <v>0</v>
      </c>
      <c r="CG7039">
        <f ca="1">IFERROR(INDIRECT("IVA!X"&amp;MATCH(MID(COMPRAS!C6939,1,2)&amp;MID(COMPRAS!F6939,1,2)&amp;MID(COMPRAS!D6939,1,2),IVA!W:W,0)),"SIN COD.")</f>
        <v>0</v>
      </c>
      <c r="CH7039">
        <f ca="1">IFERROR(INDIRECT("IVA!Y"&amp;MATCH(MID(COMPRAS!C6939,1,2)&amp;MID(COMPRAS!F6939,1,2)&amp;MID(COMPRAS!D6939,1,2),IVA!W:W,0)),"SIN COD.")</f>
        <v>0</v>
      </c>
    </row>
    <row r="7040" spans="1:86" x14ac:dyDescent="0.25">
      <c r="A7040"/>
      <c r="B7040"/>
      <c r="D7040"/>
      <c r="AL7040">
        <f t="shared" si="763"/>
        <v>0</v>
      </c>
      <c r="AQ7040">
        <f t="shared" si="764"/>
        <v>0</v>
      </c>
      <c r="AR7040" t="str">
        <f>IFERROR(IF(OR(AP7040=338,AP7040=340,AP7040=341,AP7040=342,AP7040="342A",AP7040="342B"),PorcenRet(AP7040,AT7040,AU7040),INDEX(PORCENTAJEBUSCAR,MATCH(AP7040,CódigoRET,0),4)*1),"")</f>
        <v/>
      </c>
      <c r="AS7040">
        <f t="shared" si="765"/>
        <v>0</v>
      </c>
      <c r="BF7040" t="str">
        <f>IFERROR(IF(OR(BD7040=338,BD7040=340,BD7040=341,BD7040=342,BD7040="342A",BD7040="342B"),PorcenRet(BD7040,BH7040,BI7040),INDEX(PORCENTAJEBUSCAR,MATCH(BD7040,CódigoRET,0),4)*1),"")</f>
        <v/>
      </c>
      <c r="BG7040">
        <f t="shared" si="766"/>
        <v>0</v>
      </c>
      <c r="BO7040">
        <f t="shared" si="767"/>
        <v>0</v>
      </c>
      <c r="CC7040">
        <f t="shared" si="768"/>
        <v>0</v>
      </c>
      <c r="CD7040">
        <f t="shared" si="769"/>
        <v>0</v>
      </c>
      <c r="CG7040">
        <f ca="1">IFERROR(INDIRECT("IVA!X"&amp;MATCH(MID(COMPRAS!C6940,1,2)&amp;MID(COMPRAS!F6940,1,2)&amp;MID(COMPRAS!D6940,1,2),IVA!W:W,0)),"SIN COD.")</f>
        <v>0</v>
      </c>
      <c r="CH7040">
        <f ca="1">IFERROR(INDIRECT("IVA!Y"&amp;MATCH(MID(COMPRAS!C6940,1,2)&amp;MID(COMPRAS!F6940,1,2)&amp;MID(COMPRAS!D6940,1,2),IVA!W:W,0)),"SIN COD.")</f>
        <v>0</v>
      </c>
    </row>
    <row r="7041" spans="1:86" x14ac:dyDescent="0.25">
      <c r="A7041"/>
      <c r="B7041"/>
      <c r="D7041"/>
      <c r="AL7041">
        <f t="shared" si="763"/>
        <v>0</v>
      </c>
      <c r="AQ7041">
        <f t="shared" si="764"/>
        <v>0</v>
      </c>
      <c r="AR7041" t="str">
        <f>IFERROR(IF(OR(AP7041=338,AP7041=340,AP7041=341,AP7041=342,AP7041="342A",AP7041="342B"),PorcenRet(AP7041,AT7041,AU7041),INDEX(PORCENTAJEBUSCAR,MATCH(AP7041,CódigoRET,0),4)*1),"")</f>
        <v/>
      </c>
      <c r="AS7041">
        <f t="shared" si="765"/>
        <v>0</v>
      </c>
      <c r="BF7041" t="str">
        <f>IFERROR(IF(OR(BD7041=338,BD7041=340,BD7041=341,BD7041=342,BD7041="342A",BD7041="342B"),PorcenRet(BD7041,BH7041,BI7041),INDEX(PORCENTAJEBUSCAR,MATCH(BD7041,CódigoRET,0),4)*1),"")</f>
        <v/>
      </c>
      <c r="BG7041">
        <f t="shared" si="766"/>
        <v>0</v>
      </c>
      <c r="BO7041">
        <f t="shared" si="767"/>
        <v>0</v>
      </c>
      <c r="CC7041">
        <f t="shared" si="768"/>
        <v>0</v>
      </c>
      <c r="CD7041">
        <f t="shared" si="769"/>
        <v>0</v>
      </c>
      <c r="CG7041">
        <f ca="1">IFERROR(INDIRECT("IVA!X"&amp;MATCH(MID(COMPRAS!C6941,1,2)&amp;MID(COMPRAS!F6941,1,2)&amp;MID(COMPRAS!D6941,1,2),IVA!W:W,0)),"SIN COD.")</f>
        <v>0</v>
      </c>
      <c r="CH7041">
        <f ca="1">IFERROR(INDIRECT("IVA!Y"&amp;MATCH(MID(COMPRAS!C6941,1,2)&amp;MID(COMPRAS!F6941,1,2)&amp;MID(COMPRAS!D6941,1,2),IVA!W:W,0)),"SIN COD.")</f>
        <v>0</v>
      </c>
    </row>
    <row r="7042" spans="1:86" x14ac:dyDescent="0.25">
      <c r="A7042"/>
      <c r="B7042"/>
      <c r="D7042"/>
      <c r="AL7042">
        <f t="shared" ref="AL7042:AL7105" si="770">O7042+P7042+Q7042+R7042+S7042+T7042+U7042+V7042</f>
        <v>0</v>
      </c>
      <c r="AQ7042">
        <f t="shared" ref="AQ7042:AQ7105" si="771">+P7042+Q7042+R7042+S7042-BE7042-BQ7042-BW7042+O7042</f>
        <v>0</v>
      </c>
      <c r="AR7042" t="str">
        <f>IFERROR(IF(OR(AP7042=338,AP7042=340,AP7042=341,AP7042=342,AP7042="342A",AP7042="342B"),PorcenRet(AP7042,AT7042,AU7042),INDEX(PORCENTAJEBUSCAR,MATCH(AP7042,CódigoRET,0),4)*1),"")</f>
        <v/>
      </c>
      <c r="AS7042">
        <f t="shared" ref="AS7042:AS7105" si="772">ROUND(IF(AP7042="",0,AQ7042*(AR7042/100)),2)</f>
        <v>0</v>
      </c>
      <c r="BF7042" t="str">
        <f>IFERROR(IF(OR(BD7042=338,BD7042=340,BD7042=341,BD7042=342,BD7042="342A",BD7042="342B"),PorcenRet(BD7042,BH7042,BI7042),INDEX(PORCENTAJEBUSCAR,MATCH(BD7042,CódigoRET,0),4)*1),"")</f>
        <v/>
      </c>
      <c r="BG7042">
        <f t="shared" ref="BG7042:BG7105" si="773">ROUND(IF(BD7042="",0,BE7042*(BF7042/100)),2)</f>
        <v>0</v>
      </c>
      <c r="BO7042">
        <f t="shared" ref="BO7042:BO7105" si="774">IF(MID(F7042,1,2)="41",SUM(O7042:S7042),0)</f>
        <v>0</v>
      </c>
      <c r="CC7042">
        <f t="shared" ref="CC7042:CC7105" si="775">O7042+P7042+Q7042+R7042+S7042</f>
        <v>0</v>
      </c>
      <c r="CD7042">
        <f t="shared" ref="CD7042:CD7105" si="776">T7042+U7042</f>
        <v>0</v>
      </c>
      <c r="CG7042">
        <f ca="1">IFERROR(INDIRECT("IVA!X"&amp;MATCH(MID(COMPRAS!C6942,1,2)&amp;MID(COMPRAS!F6942,1,2)&amp;MID(COMPRAS!D6942,1,2),IVA!W:W,0)),"SIN COD.")</f>
        <v>0</v>
      </c>
      <c r="CH7042">
        <f ca="1">IFERROR(INDIRECT("IVA!Y"&amp;MATCH(MID(COMPRAS!C6942,1,2)&amp;MID(COMPRAS!F6942,1,2)&amp;MID(COMPRAS!D6942,1,2),IVA!W:W,0)),"SIN COD.")</f>
        <v>0</v>
      </c>
    </row>
    <row r="7043" spans="1:86" x14ac:dyDescent="0.25">
      <c r="A7043"/>
      <c r="B7043"/>
      <c r="D7043"/>
      <c r="AL7043">
        <f t="shared" si="770"/>
        <v>0</v>
      </c>
      <c r="AQ7043">
        <f t="shared" si="771"/>
        <v>0</v>
      </c>
      <c r="AR7043" t="str">
        <f>IFERROR(IF(OR(AP7043=338,AP7043=340,AP7043=341,AP7043=342,AP7043="342A",AP7043="342B"),PorcenRet(AP7043,AT7043,AU7043),INDEX(PORCENTAJEBUSCAR,MATCH(AP7043,CódigoRET,0),4)*1),"")</f>
        <v/>
      </c>
      <c r="AS7043">
        <f t="shared" si="772"/>
        <v>0</v>
      </c>
      <c r="BF7043" t="str">
        <f>IFERROR(IF(OR(BD7043=338,BD7043=340,BD7043=341,BD7043=342,BD7043="342A",BD7043="342B"),PorcenRet(BD7043,BH7043,BI7043),INDEX(PORCENTAJEBUSCAR,MATCH(BD7043,CódigoRET,0),4)*1),"")</f>
        <v/>
      </c>
      <c r="BG7043">
        <f t="shared" si="773"/>
        <v>0</v>
      </c>
      <c r="BO7043">
        <f t="shared" si="774"/>
        <v>0</v>
      </c>
      <c r="CC7043">
        <f t="shared" si="775"/>
        <v>0</v>
      </c>
      <c r="CD7043">
        <f t="shared" si="776"/>
        <v>0</v>
      </c>
      <c r="CG7043">
        <f ca="1">IFERROR(INDIRECT("IVA!X"&amp;MATCH(MID(COMPRAS!C6943,1,2)&amp;MID(COMPRAS!F6943,1,2)&amp;MID(COMPRAS!D6943,1,2),IVA!W:W,0)),"SIN COD.")</f>
        <v>0</v>
      </c>
      <c r="CH7043">
        <f ca="1">IFERROR(INDIRECT("IVA!Y"&amp;MATCH(MID(COMPRAS!C6943,1,2)&amp;MID(COMPRAS!F6943,1,2)&amp;MID(COMPRAS!D6943,1,2),IVA!W:W,0)),"SIN COD.")</f>
        <v>0</v>
      </c>
    </row>
    <row r="7044" spans="1:86" x14ac:dyDescent="0.25">
      <c r="A7044"/>
      <c r="B7044"/>
      <c r="D7044"/>
      <c r="AL7044">
        <f t="shared" si="770"/>
        <v>0</v>
      </c>
      <c r="AQ7044">
        <f t="shared" si="771"/>
        <v>0</v>
      </c>
      <c r="AR7044" t="str">
        <f>IFERROR(IF(OR(AP7044=338,AP7044=340,AP7044=341,AP7044=342,AP7044="342A",AP7044="342B"),PorcenRet(AP7044,AT7044,AU7044),INDEX(PORCENTAJEBUSCAR,MATCH(AP7044,CódigoRET,0),4)*1),"")</f>
        <v/>
      </c>
      <c r="AS7044">
        <f t="shared" si="772"/>
        <v>0</v>
      </c>
      <c r="BF7044" t="str">
        <f>IFERROR(IF(OR(BD7044=338,BD7044=340,BD7044=341,BD7044=342,BD7044="342A",BD7044="342B"),PorcenRet(BD7044,BH7044,BI7044),INDEX(PORCENTAJEBUSCAR,MATCH(BD7044,CódigoRET,0),4)*1),"")</f>
        <v/>
      </c>
      <c r="BG7044">
        <f t="shared" si="773"/>
        <v>0</v>
      </c>
      <c r="BO7044">
        <f t="shared" si="774"/>
        <v>0</v>
      </c>
      <c r="CC7044">
        <f t="shared" si="775"/>
        <v>0</v>
      </c>
      <c r="CD7044">
        <f t="shared" si="776"/>
        <v>0</v>
      </c>
      <c r="CG7044">
        <f ca="1">IFERROR(INDIRECT("IVA!X"&amp;MATCH(MID(COMPRAS!C6944,1,2)&amp;MID(COMPRAS!F6944,1,2)&amp;MID(COMPRAS!D6944,1,2),IVA!W:W,0)),"SIN COD.")</f>
        <v>0</v>
      </c>
      <c r="CH7044">
        <f ca="1">IFERROR(INDIRECT("IVA!Y"&amp;MATCH(MID(COMPRAS!C6944,1,2)&amp;MID(COMPRAS!F6944,1,2)&amp;MID(COMPRAS!D6944,1,2),IVA!W:W,0)),"SIN COD.")</f>
        <v>0</v>
      </c>
    </row>
    <row r="7045" spans="1:86" x14ac:dyDescent="0.25">
      <c r="A7045"/>
      <c r="B7045"/>
      <c r="D7045"/>
      <c r="AL7045">
        <f t="shared" si="770"/>
        <v>0</v>
      </c>
      <c r="AQ7045">
        <f t="shared" si="771"/>
        <v>0</v>
      </c>
      <c r="AR7045" t="str">
        <f>IFERROR(IF(OR(AP7045=338,AP7045=340,AP7045=341,AP7045=342,AP7045="342A",AP7045="342B"),PorcenRet(AP7045,AT7045,AU7045),INDEX(PORCENTAJEBUSCAR,MATCH(AP7045,CódigoRET,0),4)*1),"")</f>
        <v/>
      </c>
      <c r="AS7045">
        <f t="shared" si="772"/>
        <v>0</v>
      </c>
      <c r="BF7045" t="str">
        <f>IFERROR(IF(OR(BD7045=338,BD7045=340,BD7045=341,BD7045=342,BD7045="342A",BD7045="342B"),PorcenRet(BD7045,BH7045,BI7045),INDEX(PORCENTAJEBUSCAR,MATCH(BD7045,CódigoRET,0),4)*1),"")</f>
        <v/>
      </c>
      <c r="BG7045">
        <f t="shared" si="773"/>
        <v>0</v>
      </c>
      <c r="BO7045">
        <f t="shared" si="774"/>
        <v>0</v>
      </c>
      <c r="CC7045">
        <f t="shared" si="775"/>
        <v>0</v>
      </c>
      <c r="CD7045">
        <f t="shared" si="776"/>
        <v>0</v>
      </c>
      <c r="CG7045">
        <f ca="1">IFERROR(INDIRECT("IVA!X"&amp;MATCH(MID(COMPRAS!C6945,1,2)&amp;MID(COMPRAS!F6945,1,2)&amp;MID(COMPRAS!D6945,1,2),IVA!W:W,0)),"SIN COD.")</f>
        <v>0</v>
      </c>
      <c r="CH7045">
        <f ca="1">IFERROR(INDIRECT("IVA!Y"&amp;MATCH(MID(COMPRAS!C6945,1,2)&amp;MID(COMPRAS!F6945,1,2)&amp;MID(COMPRAS!D6945,1,2),IVA!W:W,0)),"SIN COD.")</f>
        <v>0</v>
      </c>
    </row>
    <row r="7046" spans="1:86" x14ac:dyDescent="0.25">
      <c r="A7046"/>
      <c r="B7046"/>
      <c r="D7046"/>
      <c r="AL7046">
        <f t="shared" si="770"/>
        <v>0</v>
      </c>
      <c r="AQ7046">
        <f t="shared" si="771"/>
        <v>0</v>
      </c>
      <c r="AR7046" t="str">
        <f>IFERROR(IF(OR(AP7046=338,AP7046=340,AP7046=341,AP7046=342,AP7046="342A",AP7046="342B"),PorcenRet(AP7046,AT7046,AU7046),INDEX(PORCENTAJEBUSCAR,MATCH(AP7046,CódigoRET,0),4)*1),"")</f>
        <v/>
      </c>
      <c r="AS7046">
        <f t="shared" si="772"/>
        <v>0</v>
      </c>
      <c r="BF7046" t="str">
        <f>IFERROR(IF(OR(BD7046=338,BD7046=340,BD7046=341,BD7046=342,BD7046="342A",BD7046="342B"),PorcenRet(BD7046,BH7046,BI7046),INDEX(PORCENTAJEBUSCAR,MATCH(BD7046,CódigoRET,0),4)*1),"")</f>
        <v/>
      </c>
      <c r="BG7046">
        <f t="shared" si="773"/>
        <v>0</v>
      </c>
      <c r="BO7046">
        <f t="shared" si="774"/>
        <v>0</v>
      </c>
      <c r="CC7046">
        <f t="shared" si="775"/>
        <v>0</v>
      </c>
      <c r="CD7046">
        <f t="shared" si="776"/>
        <v>0</v>
      </c>
      <c r="CG7046">
        <f ca="1">IFERROR(INDIRECT("IVA!X"&amp;MATCH(MID(COMPRAS!C6946,1,2)&amp;MID(COMPRAS!F6946,1,2)&amp;MID(COMPRAS!D6946,1,2),IVA!W:W,0)),"SIN COD.")</f>
        <v>0</v>
      </c>
      <c r="CH7046">
        <f ca="1">IFERROR(INDIRECT("IVA!Y"&amp;MATCH(MID(COMPRAS!C6946,1,2)&amp;MID(COMPRAS!F6946,1,2)&amp;MID(COMPRAS!D6946,1,2),IVA!W:W,0)),"SIN COD.")</f>
        <v>0</v>
      </c>
    </row>
    <row r="7047" spans="1:86" x14ac:dyDescent="0.25">
      <c r="A7047"/>
      <c r="B7047"/>
      <c r="D7047"/>
      <c r="AL7047">
        <f t="shared" si="770"/>
        <v>0</v>
      </c>
      <c r="AQ7047">
        <f t="shared" si="771"/>
        <v>0</v>
      </c>
      <c r="AR7047" t="str">
        <f>IFERROR(IF(OR(AP7047=338,AP7047=340,AP7047=341,AP7047=342,AP7047="342A",AP7047="342B"),PorcenRet(AP7047,AT7047,AU7047),INDEX(PORCENTAJEBUSCAR,MATCH(AP7047,CódigoRET,0),4)*1),"")</f>
        <v/>
      </c>
      <c r="AS7047">
        <f t="shared" si="772"/>
        <v>0</v>
      </c>
      <c r="BF7047" t="str">
        <f>IFERROR(IF(OR(BD7047=338,BD7047=340,BD7047=341,BD7047=342,BD7047="342A",BD7047="342B"),PorcenRet(BD7047,BH7047,BI7047),INDEX(PORCENTAJEBUSCAR,MATCH(BD7047,CódigoRET,0),4)*1),"")</f>
        <v/>
      </c>
      <c r="BG7047">
        <f t="shared" si="773"/>
        <v>0</v>
      </c>
      <c r="BO7047">
        <f t="shared" si="774"/>
        <v>0</v>
      </c>
      <c r="CC7047">
        <f t="shared" si="775"/>
        <v>0</v>
      </c>
      <c r="CD7047">
        <f t="shared" si="776"/>
        <v>0</v>
      </c>
      <c r="CG7047">
        <f ca="1">IFERROR(INDIRECT("IVA!X"&amp;MATCH(MID(COMPRAS!C6947,1,2)&amp;MID(COMPRAS!F6947,1,2)&amp;MID(COMPRAS!D6947,1,2),IVA!W:W,0)),"SIN COD.")</f>
        <v>0</v>
      </c>
      <c r="CH7047">
        <f ca="1">IFERROR(INDIRECT("IVA!Y"&amp;MATCH(MID(COMPRAS!C6947,1,2)&amp;MID(COMPRAS!F6947,1,2)&amp;MID(COMPRAS!D6947,1,2),IVA!W:W,0)),"SIN COD.")</f>
        <v>0</v>
      </c>
    </row>
    <row r="7048" spans="1:86" x14ac:dyDescent="0.25">
      <c r="A7048"/>
      <c r="B7048"/>
      <c r="D7048"/>
      <c r="AL7048">
        <f t="shared" si="770"/>
        <v>0</v>
      </c>
      <c r="AQ7048">
        <f t="shared" si="771"/>
        <v>0</v>
      </c>
      <c r="AR7048" t="str">
        <f>IFERROR(IF(OR(AP7048=338,AP7048=340,AP7048=341,AP7048=342,AP7048="342A",AP7048="342B"),PorcenRet(AP7048,AT7048,AU7048),INDEX(PORCENTAJEBUSCAR,MATCH(AP7048,CódigoRET,0),4)*1),"")</f>
        <v/>
      </c>
      <c r="AS7048">
        <f t="shared" si="772"/>
        <v>0</v>
      </c>
      <c r="BF7048" t="str">
        <f>IFERROR(IF(OR(BD7048=338,BD7048=340,BD7048=341,BD7048=342,BD7048="342A",BD7048="342B"),PorcenRet(BD7048,BH7048,BI7048),INDEX(PORCENTAJEBUSCAR,MATCH(BD7048,CódigoRET,0),4)*1),"")</f>
        <v/>
      </c>
      <c r="BG7048">
        <f t="shared" si="773"/>
        <v>0</v>
      </c>
      <c r="BO7048">
        <f t="shared" si="774"/>
        <v>0</v>
      </c>
      <c r="CC7048">
        <f t="shared" si="775"/>
        <v>0</v>
      </c>
      <c r="CD7048">
        <f t="shared" si="776"/>
        <v>0</v>
      </c>
      <c r="CG7048">
        <f ca="1">IFERROR(INDIRECT("IVA!X"&amp;MATCH(MID(COMPRAS!C6948,1,2)&amp;MID(COMPRAS!F6948,1,2)&amp;MID(COMPRAS!D6948,1,2),IVA!W:W,0)),"SIN COD.")</f>
        <v>0</v>
      </c>
      <c r="CH7048">
        <f ca="1">IFERROR(INDIRECT("IVA!Y"&amp;MATCH(MID(COMPRAS!C6948,1,2)&amp;MID(COMPRAS!F6948,1,2)&amp;MID(COMPRAS!D6948,1,2),IVA!W:W,0)),"SIN COD.")</f>
        <v>0</v>
      </c>
    </row>
    <row r="7049" spans="1:86" x14ac:dyDescent="0.25">
      <c r="A7049"/>
      <c r="B7049"/>
      <c r="D7049"/>
      <c r="AL7049">
        <f t="shared" si="770"/>
        <v>0</v>
      </c>
      <c r="AQ7049">
        <f t="shared" si="771"/>
        <v>0</v>
      </c>
      <c r="AR7049" t="str">
        <f>IFERROR(IF(OR(AP7049=338,AP7049=340,AP7049=341,AP7049=342,AP7049="342A",AP7049="342B"),PorcenRet(AP7049,AT7049,AU7049),INDEX(PORCENTAJEBUSCAR,MATCH(AP7049,CódigoRET,0),4)*1),"")</f>
        <v/>
      </c>
      <c r="AS7049">
        <f t="shared" si="772"/>
        <v>0</v>
      </c>
      <c r="BF7049" t="str">
        <f>IFERROR(IF(OR(BD7049=338,BD7049=340,BD7049=341,BD7049=342,BD7049="342A",BD7049="342B"),PorcenRet(BD7049,BH7049,BI7049),INDEX(PORCENTAJEBUSCAR,MATCH(BD7049,CódigoRET,0),4)*1),"")</f>
        <v/>
      </c>
      <c r="BG7049">
        <f t="shared" si="773"/>
        <v>0</v>
      </c>
      <c r="BO7049">
        <f t="shared" si="774"/>
        <v>0</v>
      </c>
      <c r="CC7049">
        <f t="shared" si="775"/>
        <v>0</v>
      </c>
      <c r="CD7049">
        <f t="shared" si="776"/>
        <v>0</v>
      </c>
      <c r="CG7049">
        <f ca="1">IFERROR(INDIRECT("IVA!X"&amp;MATCH(MID(COMPRAS!C6949,1,2)&amp;MID(COMPRAS!F6949,1,2)&amp;MID(COMPRAS!D6949,1,2),IVA!W:W,0)),"SIN COD.")</f>
        <v>0</v>
      </c>
      <c r="CH7049">
        <f ca="1">IFERROR(INDIRECT("IVA!Y"&amp;MATCH(MID(COMPRAS!C6949,1,2)&amp;MID(COMPRAS!F6949,1,2)&amp;MID(COMPRAS!D6949,1,2),IVA!W:W,0)),"SIN COD.")</f>
        <v>0</v>
      </c>
    </row>
    <row r="7050" spans="1:86" x14ac:dyDescent="0.25">
      <c r="A7050"/>
      <c r="B7050"/>
      <c r="D7050"/>
      <c r="AL7050">
        <f t="shared" si="770"/>
        <v>0</v>
      </c>
      <c r="AQ7050">
        <f t="shared" si="771"/>
        <v>0</v>
      </c>
      <c r="AR7050" t="str">
        <f>IFERROR(IF(OR(AP7050=338,AP7050=340,AP7050=341,AP7050=342,AP7050="342A",AP7050="342B"),PorcenRet(AP7050,AT7050,AU7050),INDEX(PORCENTAJEBUSCAR,MATCH(AP7050,CódigoRET,0),4)*1),"")</f>
        <v/>
      </c>
      <c r="AS7050">
        <f t="shared" si="772"/>
        <v>0</v>
      </c>
      <c r="BF7050" t="str">
        <f>IFERROR(IF(OR(BD7050=338,BD7050=340,BD7050=341,BD7050=342,BD7050="342A",BD7050="342B"),PorcenRet(BD7050,BH7050,BI7050),INDEX(PORCENTAJEBUSCAR,MATCH(BD7050,CódigoRET,0),4)*1),"")</f>
        <v/>
      </c>
      <c r="BG7050">
        <f t="shared" si="773"/>
        <v>0</v>
      </c>
      <c r="BO7050">
        <f t="shared" si="774"/>
        <v>0</v>
      </c>
      <c r="CC7050">
        <f t="shared" si="775"/>
        <v>0</v>
      </c>
      <c r="CD7050">
        <f t="shared" si="776"/>
        <v>0</v>
      </c>
      <c r="CG7050">
        <f ca="1">IFERROR(INDIRECT("IVA!X"&amp;MATCH(MID(COMPRAS!C6950,1,2)&amp;MID(COMPRAS!F6950,1,2)&amp;MID(COMPRAS!D6950,1,2),IVA!W:W,0)),"SIN COD.")</f>
        <v>0</v>
      </c>
      <c r="CH7050">
        <f ca="1">IFERROR(INDIRECT("IVA!Y"&amp;MATCH(MID(COMPRAS!C6950,1,2)&amp;MID(COMPRAS!F6950,1,2)&amp;MID(COMPRAS!D6950,1,2),IVA!W:W,0)),"SIN COD.")</f>
        <v>0</v>
      </c>
    </row>
    <row r="7051" spans="1:86" x14ac:dyDescent="0.25">
      <c r="A7051"/>
      <c r="B7051"/>
      <c r="D7051"/>
      <c r="AL7051">
        <f t="shared" si="770"/>
        <v>0</v>
      </c>
      <c r="AQ7051">
        <f t="shared" si="771"/>
        <v>0</v>
      </c>
      <c r="AR7051" t="str">
        <f>IFERROR(IF(OR(AP7051=338,AP7051=340,AP7051=341,AP7051=342,AP7051="342A",AP7051="342B"),PorcenRet(AP7051,AT7051,AU7051),INDEX(PORCENTAJEBUSCAR,MATCH(AP7051,CódigoRET,0),4)*1),"")</f>
        <v/>
      </c>
      <c r="AS7051">
        <f t="shared" si="772"/>
        <v>0</v>
      </c>
      <c r="BF7051" t="str">
        <f>IFERROR(IF(OR(BD7051=338,BD7051=340,BD7051=341,BD7051=342,BD7051="342A",BD7051="342B"),PorcenRet(BD7051,BH7051,BI7051),INDEX(PORCENTAJEBUSCAR,MATCH(BD7051,CódigoRET,0),4)*1),"")</f>
        <v/>
      </c>
      <c r="BG7051">
        <f t="shared" si="773"/>
        <v>0</v>
      </c>
      <c r="BO7051">
        <f t="shared" si="774"/>
        <v>0</v>
      </c>
      <c r="CC7051">
        <f t="shared" si="775"/>
        <v>0</v>
      </c>
      <c r="CD7051">
        <f t="shared" si="776"/>
        <v>0</v>
      </c>
      <c r="CG7051">
        <f ca="1">IFERROR(INDIRECT("IVA!X"&amp;MATCH(MID(COMPRAS!C6951,1,2)&amp;MID(COMPRAS!F6951,1,2)&amp;MID(COMPRAS!D6951,1,2),IVA!W:W,0)),"SIN COD.")</f>
        <v>0</v>
      </c>
      <c r="CH7051">
        <f ca="1">IFERROR(INDIRECT("IVA!Y"&amp;MATCH(MID(COMPRAS!C6951,1,2)&amp;MID(COMPRAS!F6951,1,2)&amp;MID(COMPRAS!D6951,1,2),IVA!W:W,0)),"SIN COD.")</f>
        <v>0</v>
      </c>
    </row>
    <row r="7052" spans="1:86" x14ac:dyDescent="0.25">
      <c r="A7052"/>
      <c r="B7052"/>
      <c r="D7052"/>
      <c r="AL7052">
        <f t="shared" si="770"/>
        <v>0</v>
      </c>
      <c r="AQ7052">
        <f t="shared" si="771"/>
        <v>0</v>
      </c>
      <c r="AR7052" t="str">
        <f>IFERROR(IF(OR(AP7052=338,AP7052=340,AP7052=341,AP7052=342,AP7052="342A",AP7052="342B"),PorcenRet(AP7052,AT7052,AU7052),INDEX(PORCENTAJEBUSCAR,MATCH(AP7052,CódigoRET,0),4)*1),"")</f>
        <v/>
      </c>
      <c r="AS7052">
        <f t="shared" si="772"/>
        <v>0</v>
      </c>
      <c r="BF7052" t="str">
        <f>IFERROR(IF(OR(BD7052=338,BD7052=340,BD7052=341,BD7052=342,BD7052="342A",BD7052="342B"),PorcenRet(BD7052,BH7052,BI7052),INDEX(PORCENTAJEBUSCAR,MATCH(BD7052,CódigoRET,0),4)*1),"")</f>
        <v/>
      </c>
      <c r="BG7052">
        <f t="shared" si="773"/>
        <v>0</v>
      </c>
      <c r="BO7052">
        <f t="shared" si="774"/>
        <v>0</v>
      </c>
      <c r="CC7052">
        <f t="shared" si="775"/>
        <v>0</v>
      </c>
      <c r="CD7052">
        <f t="shared" si="776"/>
        <v>0</v>
      </c>
      <c r="CG7052">
        <f ca="1">IFERROR(INDIRECT("IVA!X"&amp;MATCH(MID(COMPRAS!C6952,1,2)&amp;MID(COMPRAS!F6952,1,2)&amp;MID(COMPRAS!D6952,1,2),IVA!W:W,0)),"SIN COD.")</f>
        <v>0</v>
      </c>
      <c r="CH7052">
        <f ca="1">IFERROR(INDIRECT("IVA!Y"&amp;MATCH(MID(COMPRAS!C6952,1,2)&amp;MID(COMPRAS!F6952,1,2)&amp;MID(COMPRAS!D6952,1,2),IVA!W:W,0)),"SIN COD.")</f>
        <v>0</v>
      </c>
    </row>
    <row r="7053" spans="1:86" x14ac:dyDescent="0.25">
      <c r="A7053"/>
      <c r="B7053"/>
      <c r="D7053"/>
      <c r="AL7053">
        <f t="shared" si="770"/>
        <v>0</v>
      </c>
      <c r="AQ7053">
        <f t="shared" si="771"/>
        <v>0</v>
      </c>
      <c r="AR7053" t="str">
        <f>IFERROR(IF(OR(AP7053=338,AP7053=340,AP7053=341,AP7053=342,AP7053="342A",AP7053="342B"),PorcenRet(AP7053,AT7053,AU7053),INDEX(PORCENTAJEBUSCAR,MATCH(AP7053,CódigoRET,0),4)*1),"")</f>
        <v/>
      </c>
      <c r="AS7053">
        <f t="shared" si="772"/>
        <v>0</v>
      </c>
      <c r="BF7053" t="str">
        <f>IFERROR(IF(OR(BD7053=338,BD7053=340,BD7053=341,BD7053=342,BD7053="342A",BD7053="342B"),PorcenRet(BD7053,BH7053,BI7053),INDEX(PORCENTAJEBUSCAR,MATCH(BD7053,CódigoRET,0),4)*1),"")</f>
        <v/>
      </c>
      <c r="BG7053">
        <f t="shared" si="773"/>
        <v>0</v>
      </c>
      <c r="BO7053">
        <f t="shared" si="774"/>
        <v>0</v>
      </c>
      <c r="CC7053">
        <f t="shared" si="775"/>
        <v>0</v>
      </c>
      <c r="CD7053">
        <f t="shared" si="776"/>
        <v>0</v>
      </c>
      <c r="CG7053">
        <f ca="1">IFERROR(INDIRECT("IVA!X"&amp;MATCH(MID(COMPRAS!C6953,1,2)&amp;MID(COMPRAS!F6953,1,2)&amp;MID(COMPRAS!D6953,1,2),IVA!W:W,0)),"SIN COD.")</f>
        <v>0</v>
      </c>
      <c r="CH7053">
        <f ca="1">IFERROR(INDIRECT("IVA!Y"&amp;MATCH(MID(COMPRAS!C6953,1,2)&amp;MID(COMPRAS!F6953,1,2)&amp;MID(COMPRAS!D6953,1,2),IVA!W:W,0)),"SIN COD.")</f>
        <v>0</v>
      </c>
    </row>
    <row r="7054" spans="1:86" x14ac:dyDescent="0.25">
      <c r="A7054"/>
      <c r="B7054"/>
      <c r="D7054"/>
      <c r="AL7054">
        <f t="shared" si="770"/>
        <v>0</v>
      </c>
      <c r="AQ7054">
        <f t="shared" si="771"/>
        <v>0</v>
      </c>
      <c r="AR7054" t="str">
        <f>IFERROR(IF(OR(AP7054=338,AP7054=340,AP7054=341,AP7054=342,AP7054="342A",AP7054="342B"),PorcenRet(AP7054,AT7054,AU7054),INDEX(PORCENTAJEBUSCAR,MATCH(AP7054,CódigoRET,0),4)*1),"")</f>
        <v/>
      </c>
      <c r="AS7054">
        <f t="shared" si="772"/>
        <v>0</v>
      </c>
      <c r="BF7054" t="str">
        <f>IFERROR(IF(OR(BD7054=338,BD7054=340,BD7054=341,BD7054=342,BD7054="342A",BD7054="342B"),PorcenRet(BD7054,BH7054,BI7054),INDEX(PORCENTAJEBUSCAR,MATCH(BD7054,CódigoRET,0),4)*1),"")</f>
        <v/>
      </c>
      <c r="BG7054">
        <f t="shared" si="773"/>
        <v>0</v>
      </c>
      <c r="BO7054">
        <f t="shared" si="774"/>
        <v>0</v>
      </c>
      <c r="CC7054">
        <f t="shared" si="775"/>
        <v>0</v>
      </c>
      <c r="CD7054">
        <f t="shared" si="776"/>
        <v>0</v>
      </c>
      <c r="CG7054">
        <f ca="1">IFERROR(INDIRECT("IVA!X"&amp;MATCH(MID(COMPRAS!C6954,1,2)&amp;MID(COMPRAS!F6954,1,2)&amp;MID(COMPRAS!D6954,1,2),IVA!W:W,0)),"SIN COD.")</f>
        <v>0</v>
      </c>
      <c r="CH7054">
        <f ca="1">IFERROR(INDIRECT("IVA!Y"&amp;MATCH(MID(COMPRAS!C6954,1,2)&amp;MID(COMPRAS!F6954,1,2)&amp;MID(COMPRAS!D6954,1,2),IVA!W:W,0)),"SIN COD.")</f>
        <v>0</v>
      </c>
    </row>
    <row r="7055" spans="1:86" x14ac:dyDescent="0.25">
      <c r="A7055"/>
      <c r="B7055"/>
      <c r="D7055"/>
      <c r="AL7055">
        <f t="shared" si="770"/>
        <v>0</v>
      </c>
      <c r="AQ7055">
        <f t="shared" si="771"/>
        <v>0</v>
      </c>
      <c r="AR7055" t="str">
        <f>IFERROR(IF(OR(AP7055=338,AP7055=340,AP7055=341,AP7055=342,AP7055="342A",AP7055="342B"),PorcenRet(AP7055,AT7055,AU7055),INDEX(PORCENTAJEBUSCAR,MATCH(AP7055,CódigoRET,0),4)*1),"")</f>
        <v/>
      </c>
      <c r="AS7055">
        <f t="shared" si="772"/>
        <v>0</v>
      </c>
      <c r="BF7055" t="str">
        <f>IFERROR(IF(OR(BD7055=338,BD7055=340,BD7055=341,BD7055=342,BD7055="342A",BD7055="342B"),PorcenRet(BD7055,BH7055,BI7055),INDEX(PORCENTAJEBUSCAR,MATCH(BD7055,CódigoRET,0),4)*1),"")</f>
        <v/>
      </c>
      <c r="BG7055">
        <f t="shared" si="773"/>
        <v>0</v>
      </c>
      <c r="BO7055">
        <f t="shared" si="774"/>
        <v>0</v>
      </c>
      <c r="CC7055">
        <f t="shared" si="775"/>
        <v>0</v>
      </c>
      <c r="CD7055">
        <f t="shared" si="776"/>
        <v>0</v>
      </c>
      <c r="CG7055">
        <f ca="1">IFERROR(INDIRECT("IVA!X"&amp;MATCH(MID(COMPRAS!C6955,1,2)&amp;MID(COMPRAS!F6955,1,2)&amp;MID(COMPRAS!D6955,1,2),IVA!W:W,0)),"SIN COD.")</f>
        <v>0</v>
      </c>
      <c r="CH7055">
        <f ca="1">IFERROR(INDIRECT("IVA!Y"&amp;MATCH(MID(COMPRAS!C6955,1,2)&amp;MID(COMPRAS!F6955,1,2)&amp;MID(COMPRAS!D6955,1,2),IVA!W:W,0)),"SIN COD.")</f>
        <v>0</v>
      </c>
    </row>
    <row r="7056" spans="1:86" x14ac:dyDescent="0.25">
      <c r="A7056"/>
      <c r="B7056"/>
      <c r="D7056"/>
      <c r="AL7056">
        <f t="shared" si="770"/>
        <v>0</v>
      </c>
      <c r="AQ7056">
        <f t="shared" si="771"/>
        <v>0</v>
      </c>
      <c r="AR7056" t="str">
        <f>IFERROR(IF(OR(AP7056=338,AP7056=340,AP7056=341,AP7056=342,AP7056="342A",AP7056="342B"),PorcenRet(AP7056,AT7056,AU7056),INDEX(PORCENTAJEBUSCAR,MATCH(AP7056,CódigoRET,0),4)*1),"")</f>
        <v/>
      </c>
      <c r="AS7056">
        <f t="shared" si="772"/>
        <v>0</v>
      </c>
      <c r="BF7056" t="str">
        <f>IFERROR(IF(OR(BD7056=338,BD7056=340,BD7056=341,BD7056=342,BD7056="342A",BD7056="342B"),PorcenRet(BD7056,BH7056,BI7056),INDEX(PORCENTAJEBUSCAR,MATCH(BD7056,CódigoRET,0),4)*1),"")</f>
        <v/>
      </c>
      <c r="BG7056">
        <f t="shared" si="773"/>
        <v>0</v>
      </c>
      <c r="BO7056">
        <f t="shared" si="774"/>
        <v>0</v>
      </c>
      <c r="CC7056">
        <f t="shared" si="775"/>
        <v>0</v>
      </c>
      <c r="CD7056">
        <f t="shared" si="776"/>
        <v>0</v>
      </c>
      <c r="CG7056">
        <f ca="1">IFERROR(INDIRECT("IVA!X"&amp;MATCH(MID(COMPRAS!C6956,1,2)&amp;MID(COMPRAS!F6956,1,2)&amp;MID(COMPRAS!D6956,1,2),IVA!W:W,0)),"SIN COD.")</f>
        <v>0</v>
      </c>
      <c r="CH7056">
        <f ca="1">IFERROR(INDIRECT("IVA!Y"&amp;MATCH(MID(COMPRAS!C6956,1,2)&amp;MID(COMPRAS!F6956,1,2)&amp;MID(COMPRAS!D6956,1,2),IVA!W:W,0)),"SIN COD.")</f>
        <v>0</v>
      </c>
    </row>
    <row r="7057" spans="1:86" x14ac:dyDescent="0.25">
      <c r="A7057"/>
      <c r="B7057"/>
      <c r="D7057"/>
      <c r="AL7057">
        <f t="shared" si="770"/>
        <v>0</v>
      </c>
      <c r="AQ7057">
        <f t="shared" si="771"/>
        <v>0</v>
      </c>
      <c r="AR7057" t="str">
        <f>IFERROR(IF(OR(AP7057=338,AP7057=340,AP7057=341,AP7057=342,AP7057="342A",AP7057="342B"),PorcenRet(AP7057,AT7057,AU7057),INDEX(PORCENTAJEBUSCAR,MATCH(AP7057,CódigoRET,0),4)*1),"")</f>
        <v/>
      </c>
      <c r="AS7057">
        <f t="shared" si="772"/>
        <v>0</v>
      </c>
      <c r="BF7057" t="str">
        <f>IFERROR(IF(OR(BD7057=338,BD7057=340,BD7057=341,BD7057=342,BD7057="342A",BD7057="342B"),PorcenRet(BD7057,BH7057,BI7057),INDEX(PORCENTAJEBUSCAR,MATCH(BD7057,CódigoRET,0),4)*1),"")</f>
        <v/>
      </c>
      <c r="BG7057">
        <f t="shared" si="773"/>
        <v>0</v>
      </c>
      <c r="BO7057">
        <f t="shared" si="774"/>
        <v>0</v>
      </c>
      <c r="CC7057">
        <f t="shared" si="775"/>
        <v>0</v>
      </c>
      <c r="CD7057">
        <f t="shared" si="776"/>
        <v>0</v>
      </c>
      <c r="CG7057">
        <f ca="1">IFERROR(INDIRECT("IVA!X"&amp;MATCH(MID(COMPRAS!C6957,1,2)&amp;MID(COMPRAS!F6957,1,2)&amp;MID(COMPRAS!D6957,1,2),IVA!W:W,0)),"SIN COD.")</f>
        <v>0</v>
      </c>
      <c r="CH7057">
        <f ca="1">IFERROR(INDIRECT("IVA!Y"&amp;MATCH(MID(COMPRAS!C6957,1,2)&amp;MID(COMPRAS!F6957,1,2)&amp;MID(COMPRAS!D6957,1,2),IVA!W:W,0)),"SIN COD.")</f>
        <v>0</v>
      </c>
    </row>
    <row r="7058" spans="1:86" x14ac:dyDescent="0.25">
      <c r="A7058"/>
      <c r="B7058"/>
      <c r="D7058"/>
      <c r="AL7058">
        <f t="shared" si="770"/>
        <v>0</v>
      </c>
      <c r="AQ7058">
        <f t="shared" si="771"/>
        <v>0</v>
      </c>
      <c r="AR7058" t="str">
        <f>IFERROR(IF(OR(AP7058=338,AP7058=340,AP7058=341,AP7058=342,AP7058="342A",AP7058="342B"),PorcenRet(AP7058,AT7058,AU7058),INDEX(PORCENTAJEBUSCAR,MATCH(AP7058,CódigoRET,0),4)*1),"")</f>
        <v/>
      </c>
      <c r="AS7058">
        <f t="shared" si="772"/>
        <v>0</v>
      </c>
      <c r="BF7058" t="str">
        <f>IFERROR(IF(OR(BD7058=338,BD7058=340,BD7058=341,BD7058=342,BD7058="342A",BD7058="342B"),PorcenRet(BD7058,BH7058,BI7058),INDEX(PORCENTAJEBUSCAR,MATCH(BD7058,CódigoRET,0),4)*1),"")</f>
        <v/>
      </c>
      <c r="BG7058">
        <f t="shared" si="773"/>
        <v>0</v>
      </c>
      <c r="BO7058">
        <f t="shared" si="774"/>
        <v>0</v>
      </c>
      <c r="CC7058">
        <f t="shared" si="775"/>
        <v>0</v>
      </c>
      <c r="CD7058">
        <f t="shared" si="776"/>
        <v>0</v>
      </c>
      <c r="CG7058">
        <f ca="1">IFERROR(INDIRECT("IVA!X"&amp;MATCH(MID(COMPRAS!C6958,1,2)&amp;MID(COMPRAS!F6958,1,2)&amp;MID(COMPRAS!D6958,1,2),IVA!W:W,0)),"SIN COD.")</f>
        <v>0</v>
      </c>
      <c r="CH7058">
        <f ca="1">IFERROR(INDIRECT("IVA!Y"&amp;MATCH(MID(COMPRAS!C6958,1,2)&amp;MID(COMPRAS!F6958,1,2)&amp;MID(COMPRAS!D6958,1,2),IVA!W:W,0)),"SIN COD.")</f>
        <v>0</v>
      </c>
    </row>
    <row r="7059" spans="1:86" x14ac:dyDescent="0.25">
      <c r="A7059"/>
      <c r="B7059"/>
      <c r="D7059"/>
      <c r="AL7059">
        <f t="shared" si="770"/>
        <v>0</v>
      </c>
      <c r="AQ7059">
        <f t="shared" si="771"/>
        <v>0</v>
      </c>
      <c r="AR7059" t="str">
        <f>IFERROR(IF(OR(AP7059=338,AP7059=340,AP7059=341,AP7059=342,AP7059="342A",AP7059="342B"),PorcenRet(AP7059,AT7059,AU7059),INDEX(PORCENTAJEBUSCAR,MATCH(AP7059,CódigoRET,0),4)*1),"")</f>
        <v/>
      </c>
      <c r="AS7059">
        <f t="shared" si="772"/>
        <v>0</v>
      </c>
      <c r="BF7059" t="str">
        <f>IFERROR(IF(OR(BD7059=338,BD7059=340,BD7059=341,BD7059=342,BD7059="342A",BD7059="342B"),PorcenRet(BD7059,BH7059,BI7059),INDEX(PORCENTAJEBUSCAR,MATCH(BD7059,CódigoRET,0),4)*1),"")</f>
        <v/>
      </c>
      <c r="BG7059">
        <f t="shared" si="773"/>
        <v>0</v>
      </c>
      <c r="BO7059">
        <f t="shared" si="774"/>
        <v>0</v>
      </c>
      <c r="CC7059">
        <f t="shared" si="775"/>
        <v>0</v>
      </c>
      <c r="CD7059">
        <f t="shared" si="776"/>
        <v>0</v>
      </c>
      <c r="CG7059">
        <f ca="1">IFERROR(INDIRECT("IVA!X"&amp;MATCH(MID(COMPRAS!C6959,1,2)&amp;MID(COMPRAS!F6959,1,2)&amp;MID(COMPRAS!D6959,1,2),IVA!W:W,0)),"SIN COD.")</f>
        <v>0</v>
      </c>
      <c r="CH7059">
        <f ca="1">IFERROR(INDIRECT("IVA!Y"&amp;MATCH(MID(COMPRAS!C6959,1,2)&amp;MID(COMPRAS!F6959,1,2)&amp;MID(COMPRAS!D6959,1,2),IVA!W:W,0)),"SIN COD.")</f>
        <v>0</v>
      </c>
    </row>
    <row r="7060" spans="1:86" x14ac:dyDescent="0.25">
      <c r="A7060"/>
      <c r="B7060"/>
      <c r="D7060"/>
      <c r="AL7060">
        <f t="shared" si="770"/>
        <v>0</v>
      </c>
      <c r="AQ7060">
        <f t="shared" si="771"/>
        <v>0</v>
      </c>
      <c r="AR7060" t="str">
        <f>IFERROR(IF(OR(AP7060=338,AP7060=340,AP7060=341,AP7060=342,AP7060="342A",AP7060="342B"),PorcenRet(AP7060,AT7060,AU7060),INDEX(PORCENTAJEBUSCAR,MATCH(AP7060,CódigoRET,0),4)*1),"")</f>
        <v/>
      </c>
      <c r="AS7060">
        <f t="shared" si="772"/>
        <v>0</v>
      </c>
      <c r="BF7060" t="str">
        <f>IFERROR(IF(OR(BD7060=338,BD7060=340,BD7060=341,BD7060=342,BD7060="342A",BD7060="342B"),PorcenRet(BD7060,BH7060,BI7060),INDEX(PORCENTAJEBUSCAR,MATCH(BD7060,CódigoRET,0),4)*1),"")</f>
        <v/>
      </c>
      <c r="BG7060">
        <f t="shared" si="773"/>
        <v>0</v>
      </c>
      <c r="BO7060">
        <f t="shared" si="774"/>
        <v>0</v>
      </c>
      <c r="CC7060">
        <f t="shared" si="775"/>
        <v>0</v>
      </c>
      <c r="CD7060">
        <f t="shared" si="776"/>
        <v>0</v>
      </c>
      <c r="CG7060">
        <f ca="1">IFERROR(INDIRECT("IVA!X"&amp;MATCH(MID(COMPRAS!C6960,1,2)&amp;MID(COMPRAS!F6960,1,2)&amp;MID(COMPRAS!D6960,1,2),IVA!W:W,0)),"SIN COD.")</f>
        <v>0</v>
      </c>
      <c r="CH7060">
        <f ca="1">IFERROR(INDIRECT("IVA!Y"&amp;MATCH(MID(COMPRAS!C6960,1,2)&amp;MID(COMPRAS!F6960,1,2)&amp;MID(COMPRAS!D6960,1,2),IVA!W:W,0)),"SIN COD.")</f>
        <v>0</v>
      </c>
    </row>
    <row r="7061" spans="1:86" x14ac:dyDescent="0.25">
      <c r="A7061"/>
      <c r="B7061"/>
      <c r="D7061"/>
      <c r="AL7061">
        <f t="shared" si="770"/>
        <v>0</v>
      </c>
      <c r="AQ7061">
        <f t="shared" si="771"/>
        <v>0</v>
      </c>
      <c r="AR7061" t="str">
        <f>IFERROR(IF(OR(AP7061=338,AP7061=340,AP7061=341,AP7061=342,AP7061="342A",AP7061="342B"),PorcenRet(AP7061,AT7061,AU7061),INDEX(PORCENTAJEBUSCAR,MATCH(AP7061,CódigoRET,0),4)*1),"")</f>
        <v/>
      </c>
      <c r="AS7061">
        <f t="shared" si="772"/>
        <v>0</v>
      </c>
      <c r="BF7061" t="str">
        <f>IFERROR(IF(OR(BD7061=338,BD7061=340,BD7061=341,BD7061=342,BD7061="342A",BD7061="342B"),PorcenRet(BD7061,BH7061,BI7061),INDEX(PORCENTAJEBUSCAR,MATCH(BD7061,CódigoRET,0),4)*1),"")</f>
        <v/>
      </c>
      <c r="BG7061">
        <f t="shared" si="773"/>
        <v>0</v>
      </c>
      <c r="BO7061">
        <f t="shared" si="774"/>
        <v>0</v>
      </c>
      <c r="CC7061">
        <f t="shared" si="775"/>
        <v>0</v>
      </c>
      <c r="CD7061">
        <f t="shared" si="776"/>
        <v>0</v>
      </c>
      <c r="CG7061">
        <f ca="1">IFERROR(INDIRECT("IVA!X"&amp;MATCH(MID(COMPRAS!C6961,1,2)&amp;MID(COMPRAS!F6961,1,2)&amp;MID(COMPRAS!D6961,1,2),IVA!W:W,0)),"SIN COD.")</f>
        <v>0</v>
      </c>
      <c r="CH7061">
        <f ca="1">IFERROR(INDIRECT("IVA!Y"&amp;MATCH(MID(COMPRAS!C6961,1,2)&amp;MID(COMPRAS!F6961,1,2)&amp;MID(COMPRAS!D6961,1,2),IVA!W:W,0)),"SIN COD.")</f>
        <v>0</v>
      </c>
    </row>
    <row r="7062" spans="1:86" x14ac:dyDescent="0.25">
      <c r="A7062"/>
      <c r="B7062"/>
      <c r="D7062"/>
      <c r="AL7062">
        <f t="shared" si="770"/>
        <v>0</v>
      </c>
      <c r="AQ7062">
        <f t="shared" si="771"/>
        <v>0</v>
      </c>
      <c r="AR7062" t="str">
        <f>IFERROR(IF(OR(AP7062=338,AP7062=340,AP7062=341,AP7062=342,AP7062="342A",AP7062="342B"),PorcenRet(AP7062,AT7062,AU7062),INDEX(PORCENTAJEBUSCAR,MATCH(AP7062,CódigoRET,0),4)*1),"")</f>
        <v/>
      </c>
      <c r="AS7062">
        <f t="shared" si="772"/>
        <v>0</v>
      </c>
      <c r="BF7062" t="str">
        <f>IFERROR(IF(OR(BD7062=338,BD7062=340,BD7062=341,BD7062=342,BD7062="342A",BD7062="342B"),PorcenRet(BD7062,BH7062,BI7062),INDEX(PORCENTAJEBUSCAR,MATCH(BD7062,CódigoRET,0),4)*1),"")</f>
        <v/>
      </c>
      <c r="BG7062">
        <f t="shared" si="773"/>
        <v>0</v>
      </c>
      <c r="BO7062">
        <f t="shared" si="774"/>
        <v>0</v>
      </c>
      <c r="CC7062">
        <f t="shared" si="775"/>
        <v>0</v>
      </c>
      <c r="CD7062">
        <f t="shared" si="776"/>
        <v>0</v>
      </c>
      <c r="CG7062">
        <f ca="1">IFERROR(INDIRECT("IVA!X"&amp;MATCH(MID(COMPRAS!C6962,1,2)&amp;MID(COMPRAS!F6962,1,2)&amp;MID(COMPRAS!D6962,1,2),IVA!W:W,0)),"SIN COD.")</f>
        <v>0</v>
      </c>
      <c r="CH7062">
        <f ca="1">IFERROR(INDIRECT("IVA!Y"&amp;MATCH(MID(COMPRAS!C6962,1,2)&amp;MID(COMPRAS!F6962,1,2)&amp;MID(COMPRAS!D6962,1,2),IVA!W:W,0)),"SIN COD.")</f>
        <v>0</v>
      </c>
    </row>
    <row r="7063" spans="1:86" x14ac:dyDescent="0.25">
      <c r="A7063"/>
      <c r="B7063"/>
      <c r="D7063"/>
      <c r="AL7063">
        <f t="shared" si="770"/>
        <v>0</v>
      </c>
      <c r="AQ7063">
        <f t="shared" si="771"/>
        <v>0</v>
      </c>
      <c r="AR7063" t="str">
        <f>IFERROR(IF(OR(AP7063=338,AP7063=340,AP7063=341,AP7063=342,AP7063="342A",AP7063="342B"),PorcenRet(AP7063,AT7063,AU7063),INDEX(PORCENTAJEBUSCAR,MATCH(AP7063,CódigoRET,0),4)*1),"")</f>
        <v/>
      </c>
      <c r="AS7063">
        <f t="shared" si="772"/>
        <v>0</v>
      </c>
      <c r="BF7063" t="str">
        <f>IFERROR(IF(OR(BD7063=338,BD7063=340,BD7063=341,BD7063=342,BD7063="342A",BD7063="342B"),PorcenRet(BD7063,BH7063,BI7063),INDEX(PORCENTAJEBUSCAR,MATCH(BD7063,CódigoRET,0),4)*1),"")</f>
        <v/>
      </c>
      <c r="BG7063">
        <f t="shared" si="773"/>
        <v>0</v>
      </c>
      <c r="BO7063">
        <f t="shared" si="774"/>
        <v>0</v>
      </c>
      <c r="CC7063">
        <f t="shared" si="775"/>
        <v>0</v>
      </c>
      <c r="CD7063">
        <f t="shared" si="776"/>
        <v>0</v>
      </c>
      <c r="CG7063">
        <f ca="1">IFERROR(INDIRECT("IVA!X"&amp;MATCH(MID(COMPRAS!C6963,1,2)&amp;MID(COMPRAS!F6963,1,2)&amp;MID(COMPRAS!D6963,1,2),IVA!W:W,0)),"SIN COD.")</f>
        <v>0</v>
      </c>
      <c r="CH7063">
        <f ca="1">IFERROR(INDIRECT("IVA!Y"&amp;MATCH(MID(COMPRAS!C6963,1,2)&amp;MID(COMPRAS!F6963,1,2)&amp;MID(COMPRAS!D6963,1,2),IVA!W:W,0)),"SIN COD.")</f>
        <v>0</v>
      </c>
    </row>
    <row r="7064" spans="1:86" x14ac:dyDescent="0.25">
      <c r="A7064"/>
      <c r="B7064"/>
      <c r="D7064"/>
      <c r="AL7064">
        <f t="shared" si="770"/>
        <v>0</v>
      </c>
      <c r="AQ7064">
        <f t="shared" si="771"/>
        <v>0</v>
      </c>
      <c r="AR7064" t="str">
        <f>IFERROR(IF(OR(AP7064=338,AP7064=340,AP7064=341,AP7064=342,AP7064="342A",AP7064="342B"),PorcenRet(AP7064,AT7064,AU7064),INDEX(PORCENTAJEBUSCAR,MATCH(AP7064,CódigoRET,0),4)*1),"")</f>
        <v/>
      </c>
      <c r="AS7064">
        <f t="shared" si="772"/>
        <v>0</v>
      </c>
      <c r="BF7064" t="str">
        <f>IFERROR(IF(OR(BD7064=338,BD7064=340,BD7064=341,BD7064=342,BD7064="342A",BD7064="342B"),PorcenRet(BD7064,BH7064,BI7064),INDEX(PORCENTAJEBUSCAR,MATCH(BD7064,CódigoRET,0),4)*1),"")</f>
        <v/>
      </c>
      <c r="BG7064">
        <f t="shared" si="773"/>
        <v>0</v>
      </c>
      <c r="BO7064">
        <f t="shared" si="774"/>
        <v>0</v>
      </c>
      <c r="CC7064">
        <f t="shared" si="775"/>
        <v>0</v>
      </c>
      <c r="CD7064">
        <f t="shared" si="776"/>
        <v>0</v>
      </c>
      <c r="CG7064">
        <f ca="1">IFERROR(INDIRECT("IVA!X"&amp;MATCH(MID(COMPRAS!C6964,1,2)&amp;MID(COMPRAS!F6964,1,2)&amp;MID(COMPRAS!D6964,1,2),IVA!W:W,0)),"SIN COD.")</f>
        <v>0</v>
      </c>
      <c r="CH7064">
        <f ca="1">IFERROR(INDIRECT("IVA!Y"&amp;MATCH(MID(COMPRAS!C6964,1,2)&amp;MID(COMPRAS!F6964,1,2)&amp;MID(COMPRAS!D6964,1,2),IVA!W:W,0)),"SIN COD.")</f>
        <v>0</v>
      </c>
    </row>
    <row r="7065" spans="1:86" x14ac:dyDescent="0.25">
      <c r="A7065"/>
      <c r="B7065"/>
      <c r="D7065"/>
      <c r="AL7065">
        <f t="shared" si="770"/>
        <v>0</v>
      </c>
      <c r="AQ7065">
        <f t="shared" si="771"/>
        <v>0</v>
      </c>
      <c r="AR7065" t="str">
        <f>IFERROR(IF(OR(AP7065=338,AP7065=340,AP7065=341,AP7065=342,AP7065="342A",AP7065="342B"),PorcenRet(AP7065,AT7065,AU7065),INDEX(PORCENTAJEBUSCAR,MATCH(AP7065,CódigoRET,0),4)*1),"")</f>
        <v/>
      </c>
      <c r="AS7065">
        <f t="shared" si="772"/>
        <v>0</v>
      </c>
      <c r="BF7065" t="str">
        <f>IFERROR(IF(OR(BD7065=338,BD7065=340,BD7065=341,BD7065=342,BD7065="342A",BD7065="342B"),PorcenRet(BD7065,BH7065,BI7065),INDEX(PORCENTAJEBUSCAR,MATCH(BD7065,CódigoRET,0),4)*1),"")</f>
        <v/>
      </c>
      <c r="BG7065">
        <f t="shared" si="773"/>
        <v>0</v>
      </c>
      <c r="BO7065">
        <f t="shared" si="774"/>
        <v>0</v>
      </c>
      <c r="CC7065">
        <f t="shared" si="775"/>
        <v>0</v>
      </c>
      <c r="CD7065">
        <f t="shared" si="776"/>
        <v>0</v>
      </c>
      <c r="CG7065">
        <f ca="1">IFERROR(INDIRECT("IVA!X"&amp;MATCH(MID(COMPRAS!C6965,1,2)&amp;MID(COMPRAS!F6965,1,2)&amp;MID(COMPRAS!D6965,1,2),IVA!W:W,0)),"SIN COD.")</f>
        <v>0</v>
      </c>
      <c r="CH7065">
        <f ca="1">IFERROR(INDIRECT("IVA!Y"&amp;MATCH(MID(COMPRAS!C6965,1,2)&amp;MID(COMPRAS!F6965,1,2)&amp;MID(COMPRAS!D6965,1,2),IVA!W:W,0)),"SIN COD.")</f>
        <v>0</v>
      </c>
    </row>
    <row r="7066" spans="1:86" x14ac:dyDescent="0.25">
      <c r="A7066"/>
      <c r="B7066"/>
      <c r="D7066"/>
      <c r="AL7066">
        <f t="shared" si="770"/>
        <v>0</v>
      </c>
      <c r="AQ7066">
        <f t="shared" si="771"/>
        <v>0</v>
      </c>
      <c r="AR7066" t="str">
        <f>IFERROR(IF(OR(AP7066=338,AP7066=340,AP7066=341,AP7066=342,AP7066="342A",AP7066="342B"),PorcenRet(AP7066,AT7066,AU7066),INDEX(PORCENTAJEBUSCAR,MATCH(AP7066,CódigoRET,0),4)*1),"")</f>
        <v/>
      </c>
      <c r="AS7066">
        <f t="shared" si="772"/>
        <v>0</v>
      </c>
      <c r="BF7066" t="str">
        <f>IFERROR(IF(OR(BD7066=338,BD7066=340,BD7066=341,BD7066=342,BD7066="342A",BD7066="342B"),PorcenRet(BD7066,BH7066,BI7066),INDEX(PORCENTAJEBUSCAR,MATCH(BD7066,CódigoRET,0),4)*1),"")</f>
        <v/>
      </c>
      <c r="BG7066">
        <f t="shared" si="773"/>
        <v>0</v>
      </c>
      <c r="BO7066">
        <f t="shared" si="774"/>
        <v>0</v>
      </c>
      <c r="CC7066">
        <f t="shared" si="775"/>
        <v>0</v>
      </c>
      <c r="CD7066">
        <f t="shared" si="776"/>
        <v>0</v>
      </c>
      <c r="CG7066">
        <f ca="1">IFERROR(INDIRECT("IVA!X"&amp;MATCH(MID(COMPRAS!C6966,1,2)&amp;MID(COMPRAS!F6966,1,2)&amp;MID(COMPRAS!D6966,1,2),IVA!W:W,0)),"SIN COD.")</f>
        <v>0</v>
      </c>
      <c r="CH7066">
        <f ca="1">IFERROR(INDIRECT("IVA!Y"&amp;MATCH(MID(COMPRAS!C6966,1,2)&amp;MID(COMPRAS!F6966,1,2)&amp;MID(COMPRAS!D6966,1,2),IVA!W:W,0)),"SIN COD.")</f>
        <v>0</v>
      </c>
    </row>
    <row r="7067" spans="1:86" x14ac:dyDescent="0.25">
      <c r="A7067"/>
      <c r="B7067"/>
      <c r="D7067"/>
      <c r="AL7067">
        <f t="shared" si="770"/>
        <v>0</v>
      </c>
      <c r="AQ7067">
        <f t="shared" si="771"/>
        <v>0</v>
      </c>
      <c r="AR7067" t="str">
        <f>IFERROR(IF(OR(AP7067=338,AP7067=340,AP7067=341,AP7067=342,AP7067="342A",AP7067="342B"),PorcenRet(AP7067,AT7067,AU7067),INDEX(PORCENTAJEBUSCAR,MATCH(AP7067,CódigoRET,0),4)*1),"")</f>
        <v/>
      </c>
      <c r="AS7067">
        <f t="shared" si="772"/>
        <v>0</v>
      </c>
      <c r="BF7067" t="str">
        <f>IFERROR(IF(OR(BD7067=338,BD7067=340,BD7067=341,BD7067=342,BD7067="342A",BD7067="342B"),PorcenRet(BD7067,BH7067,BI7067),INDEX(PORCENTAJEBUSCAR,MATCH(BD7067,CódigoRET,0),4)*1),"")</f>
        <v/>
      </c>
      <c r="BG7067">
        <f t="shared" si="773"/>
        <v>0</v>
      </c>
      <c r="BO7067">
        <f t="shared" si="774"/>
        <v>0</v>
      </c>
      <c r="CC7067">
        <f t="shared" si="775"/>
        <v>0</v>
      </c>
      <c r="CD7067">
        <f t="shared" si="776"/>
        <v>0</v>
      </c>
      <c r="CG7067">
        <f ca="1">IFERROR(INDIRECT("IVA!X"&amp;MATCH(MID(COMPRAS!C6967,1,2)&amp;MID(COMPRAS!F6967,1,2)&amp;MID(COMPRAS!D6967,1,2),IVA!W:W,0)),"SIN COD.")</f>
        <v>0</v>
      </c>
      <c r="CH7067">
        <f ca="1">IFERROR(INDIRECT("IVA!Y"&amp;MATCH(MID(COMPRAS!C6967,1,2)&amp;MID(COMPRAS!F6967,1,2)&amp;MID(COMPRAS!D6967,1,2),IVA!W:W,0)),"SIN COD.")</f>
        <v>0</v>
      </c>
    </row>
    <row r="7068" spans="1:86" x14ac:dyDescent="0.25">
      <c r="A7068"/>
      <c r="B7068"/>
      <c r="D7068"/>
      <c r="AL7068">
        <f t="shared" si="770"/>
        <v>0</v>
      </c>
      <c r="AQ7068">
        <f t="shared" si="771"/>
        <v>0</v>
      </c>
      <c r="AR7068" t="str">
        <f>IFERROR(IF(OR(AP7068=338,AP7068=340,AP7068=341,AP7068=342,AP7068="342A",AP7068="342B"),PorcenRet(AP7068,AT7068,AU7068),INDEX(PORCENTAJEBUSCAR,MATCH(AP7068,CódigoRET,0),4)*1),"")</f>
        <v/>
      </c>
      <c r="AS7068">
        <f t="shared" si="772"/>
        <v>0</v>
      </c>
      <c r="BF7068" t="str">
        <f>IFERROR(IF(OR(BD7068=338,BD7068=340,BD7068=341,BD7068=342,BD7068="342A",BD7068="342B"),PorcenRet(BD7068,BH7068,BI7068),INDEX(PORCENTAJEBUSCAR,MATCH(BD7068,CódigoRET,0),4)*1),"")</f>
        <v/>
      </c>
      <c r="BG7068">
        <f t="shared" si="773"/>
        <v>0</v>
      </c>
      <c r="BO7068">
        <f t="shared" si="774"/>
        <v>0</v>
      </c>
      <c r="CC7068">
        <f t="shared" si="775"/>
        <v>0</v>
      </c>
      <c r="CD7068">
        <f t="shared" si="776"/>
        <v>0</v>
      </c>
      <c r="CG7068">
        <f ca="1">IFERROR(INDIRECT("IVA!X"&amp;MATCH(MID(COMPRAS!C6968,1,2)&amp;MID(COMPRAS!F6968,1,2)&amp;MID(COMPRAS!D6968,1,2),IVA!W:W,0)),"SIN COD.")</f>
        <v>0</v>
      </c>
      <c r="CH7068">
        <f ca="1">IFERROR(INDIRECT("IVA!Y"&amp;MATCH(MID(COMPRAS!C6968,1,2)&amp;MID(COMPRAS!F6968,1,2)&amp;MID(COMPRAS!D6968,1,2),IVA!W:W,0)),"SIN COD.")</f>
        <v>0</v>
      </c>
    </row>
    <row r="7069" spans="1:86" x14ac:dyDescent="0.25">
      <c r="A7069"/>
      <c r="B7069"/>
      <c r="D7069"/>
      <c r="AL7069">
        <f t="shared" si="770"/>
        <v>0</v>
      </c>
      <c r="AQ7069">
        <f t="shared" si="771"/>
        <v>0</v>
      </c>
      <c r="AR7069" t="str">
        <f>IFERROR(IF(OR(AP7069=338,AP7069=340,AP7069=341,AP7069=342,AP7069="342A",AP7069="342B"),PorcenRet(AP7069,AT7069,AU7069),INDEX(PORCENTAJEBUSCAR,MATCH(AP7069,CódigoRET,0),4)*1),"")</f>
        <v/>
      </c>
      <c r="AS7069">
        <f t="shared" si="772"/>
        <v>0</v>
      </c>
      <c r="BF7069" t="str">
        <f>IFERROR(IF(OR(BD7069=338,BD7069=340,BD7069=341,BD7069=342,BD7069="342A",BD7069="342B"),PorcenRet(BD7069,BH7069,BI7069),INDEX(PORCENTAJEBUSCAR,MATCH(BD7069,CódigoRET,0),4)*1),"")</f>
        <v/>
      </c>
      <c r="BG7069">
        <f t="shared" si="773"/>
        <v>0</v>
      </c>
      <c r="BO7069">
        <f t="shared" si="774"/>
        <v>0</v>
      </c>
      <c r="CC7069">
        <f t="shared" si="775"/>
        <v>0</v>
      </c>
      <c r="CD7069">
        <f t="shared" si="776"/>
        <v>0</v>
      </c>
      <c r="CG7069">
        <f ca="1">IFERROR(INDIRECT("IVA!X"&amp;MATCH(MID(COMPRAS!C6969,1,2)&amp;MID(COMPRAS!F6969,1,2)&amp;MID(COMPRAS!D6969,1,2),IVA!W:W,0)),"SIN COD.")</f>
        <v>0</v>
      </c>
      <c r="CH7069">
        <f ca="1">IFERROR(INDIRECT("IVA!Y"&amp;MATCH(MID(COMPRAS!C6969,1,2)&amp;MID(COMPRAS!F6969,1,2)&amp;MID(COMPRAS!D6969,1,2),IVA!W:W,0)),"SIN COD.")</f>
        <v>0</v>
      </c>
    </row>
    <row r="7070" spans="1:86" x14ac:dyDescent="0.25">
      <c r="A7070"/>
      <c r="B7070"/>
      <c r="D7070"/>
      <c r="AL7070">
        <f t="shared" si="770"/>
        <v>0</v>
      </c>
      <c r="AQ7070">
        <f t="shared" si="771"/>
        <v>0</v>
      </c>
      <c r="AR7070" t="str">
        <f>IFERROR(IF(OR(AP7070=338,AP7070=340,AP7070=341,AP7070=342,AP7070="342A",AP7070="342B"),PorcenRet(AP7070,AT7070,AU7070),INDEX(PORCENTAJEBUSCAR,MATCH(AP7070,CódigoRET,0),4)*1),"")</f>
        <v/>
      </c>
      <c r="AS7070">
        <f t="shared" si="772"/>
        <v>0</v>
      </c>
      <c r="BF7070" t="str">
        <f>IFERROR(IF(OR(BD7070=338,BD7070=340,BD7070=341,BD7070=342,BD7070="342A",BD7070="342B"),PorcenRet(BD7070,BH7070,BI7070),INDEX(PORCENTAJEBUSCAR,MATCH(BD7070,CódigoRET,0),4)*1),"")</f>
        <v/>
      </c>
      <c r="BG7070">
        <f t="shared" si="773"/>
        <v>0</v>
      </c>
      <c r="BO7070">
        <f t="shared" si="774"/>
        <v>0</v>
      </c>
      <c r="CC7070">
        <f t="shared" si="775"/>
        <v>0</v>
      </c>
      <c r="CD7070">
        <f t="shared" si="776"/>
        <v>0</v>
      </c>
      <c r="CG7070">
        <f ca="1">IFERROR(INDIRECT("IVA!X"&amp;MATCH(MID(COMPRAS!C6970,1,2)&amp;MID(COMPRAS!F6970,1,2)&amp;MID(COMPRAS!D6970,1,2),IVA!W:W,0)),"SIN COD.")</f>
        <v>0</v>
      </c>
      <c r="CH7070">
        <f ca="1">IFERROR(INDIRECT("IVA!Y"&amp;MATCH(MID(COMPRAS!C6970,1,2)&amp;MID(COMPRAS!F6970,1,2)&amp;MID(COMPRAS!D6970,1,2),IVA!W:W,0)),"SIN COD.")</f>
        <v>0</v>
      </c>
    </row>
    <row r="7071" spans="1:86" x14ac:dyDescent="0.25">
      <c r="A7071"/>
      <c r="B7071"/>
      <c r="D7071"/>
      <c r="AL7071">
        <f t="shared" si="770"/>
        <v>0</v>
      </c>
      <c r="AQ7071">
        <f t="shared" si="771"/>
        <v>0</v>
      </c>
      <c r="AR7071" t="str">
        <f>IFERROR(IF(OR(AP7071=338,AP7071=340,AP7071=341,AP7071=342,AP7071="342A",AP7071="342B"),PorcenRet(AP7071,AT7071,AU7071),INDEX(PORCENTAJEBUSCAR,MATCH(AP7071,CódigoRET,0),4)*1),"")</f>
        <v/>
      </c>
      <c r="AS7071">
        <f t="shared" si="772"/>
        <v>0</v>
      </c>
      <c r="BF7071" t="str">
        <f>IFERROR(IF(OR(BD7071=338,BD7071=340,BD7071=341,BD7071=342,BD7071="342A",BD7071="342B"),PorcenRet(BD7071,BH7071,BI7071),INDEX(PORCENTAJEBUSCAR,MATCH(BD7071,CódigoRET,0),4)*1),"")</f>
        <v/>
      </c>
      <c r="BG7071">
        <f t="shared" si="773"/>
        <v>0</v>
      </c>
      <c r="BO7071">
        <f t="shared" si="774"/>
        <v>0</v>
      </c>
      <c r="CC7071">
        <f t="shared" si="775"/>
        <v>0</v>
      </c>
      <c r="CD7071">
        <f t="shared" si="776"/>
        <v>0</v>
      </c>
      <c r="CG7071">
        <f ca="1">IFERROR(INDIRECT("IVA!X"&amp;MATCH(MID(COMPRAS!C6971,1,2)&amp;MID(COMPRAS!F6971,1,2)&amp;MID(COMPRAS!D6971,1,2),IVA!W:W,0)),"SIN COD.")</f>
        <v>0</v>
      </c>
      <c r="CH7071">
        <f ca="1">IFERROR(INDIRECT("IVA!Y"&amp;MATCH(MID(COMPRAS!C6971,1,2)&amp;MID(COMPRAS!F6971,1,2)&amp;MID(COMPRAS!D6971,1,2),IVA!W:W,0)),"SIN COD.")</f>
        <v>0</v>
      </c>
    </row>
    <row r="7072" spans="1:86" x14ac:dyDescent="0.25">
      <c r="A7072"/>
      <c r="B7072"/>
      <c r="D7072"/>
      <c r="AL7072">
        <f t="shared" si="770"/>
        <v>0</v>
      </c>
      <c r="AQ7072">
        <f t="shared" si="771"/>
        <v>0</v>
      </c>
      <c r="AR7072" t="str">
        <f>IFERROR(IF(OR(AP7072=338,AP7072=340,AP7072=341,AP7072=342,AP7072="342A",AP7072="342B"),PorcenRet(AP7072,AT7072,AU7072),INDEX(PORCENTAJEBUSCAR,MATCH(AP7072,CódigoRET,0),4)*1),"")</f>
        <v/>
      </c>
      <c r="AS7072">
        <f t="shared" si="772"/>
        <v>0</v>
      </c>
      <c r="BF7072" t="str">
        <f>IFERROR(IF(OR(BD7072=338,BD7072=340,BD7072=341,BD7072=342,BD7072="342A",BD7072="342B"),PorcenRet(BD7072,BH7072,BI7072),INDEX(PORCENTAJEBUSCAR,MATCH(BD7072,CódigoRET,0),4)*1),"")</f>
        <v/>
      </c>
      <c r="BG7072">
        <f t="shared" si="773"/>
        <v>0</v>
      </c>
      <c r="BO7072">
        <f t="shared" si="774"/>
        <v>0</v>
      </c>
      <c r="CC7072">
        <f t="shared" si="775"/>
        <v>0</v>
      </c>
      <c r="CD7072">
        <f t="shared" si="776"/>
        <v>0</v>
      </c>
      <c r="CG7072">
        <f ca="1">IFERROR(INDIRECT("IVA!X"&amp;MATCH(MID(COMPRAS!C6972,1,2)&amp;MID(COMPRAS!F6972,1,2)&amp;MID(COMPRAS!D6972,1,2),IVA!W:W,0)),"SIN COD.")</f>
        <v>0</v>
      </c>
      <c r="CH7072">
        <f ca="1">IFERROR(INDIRECT("IVA!Y"&amp;MATCH(MID(COMPRAS!C6972,1,2)&amp;MID(COMPRAS!F6972,1,2)&amp;MID(COMPRAS!D6972,1,2),IVA!W:W,0)),"SIN COD.")</f>
        <v>0</v>
      </c>
    </row>
    <row r="7073" spans="1:86" x14ac:dyDescent="0.25">
      <c r="A7073"/>
      <c r="B7073"/>
      <c r="D7073"/>
      <c r="AL7073">
        <f t="shared" si="770"/>
        <v>0</v>
      </c>
      <c r="AQ7073">
        <f t="shared" si="771"/>
        <v>0</v>
      </c>
      <c r="AR7073" t="str">
        <f>IFERROR(IF(OR(AP7073=338,AP7073=340,AP7073=341,AP7073=342,AP7073="342A",AP7073="342B"),PorcenRet(AP7073,AT7073,AU7073),INDEX(PORCENTAJEBUSCAR,MATCH(AP7073,CódigoRET,0),4)*1),"")</f>
        <v/>
      </c>
      <c r="AS7073">
        <f t="shared" si="772"/>
        <v>0</v>
      </c>
      <c r="BF7073" t="str">
        <f>IFERROR(IF(OR(BD7073=338,BD7073=340,BD7073=341,BD7073=342,BD7073="342A",BD7073="342B"),PorcenRet(BD7073,BH7073,BI7073),INDEX(PORCENTAJEBUSCAR,MATCH(BD7073,CódigoRET,0),4)*1),"")</f>
        <v/>
      </c>
      <c r="BG7073">
        <f t="shared" si="773"/>
        <v>0</v>
      </c>
      <c r="BO7073">
        <f t="shared" si="774"/>
        <v>0</v>
      </c>
      <c r="CC7073">
        <f t="shared" si="775"/>
        <v>0</v>
      </c>
      <c r="CD7073">
        <f t="shared" si="776"/>
        <v>0</v>
      </c>
      <c r="CG7073">
        <f ca="1">IFERROR(INDIRECT("IVA!X"&amp;MATCH(MID(COMPRAS!C6973,1,2)&amp;MID(COMPRAS!F6973,1,2)&amp;MID(COMPRAS!D6973,1,2),IVA!W:W,0)),"SIN COD.")</f>
        <v>0</v>
      </c>
      <c r="CH7073">
        <f ca="1">IFERROR(INDIRECT("IVA!Y"&amp;MATCH(MID(COMPRAS!C6973,1,2)&amp;MID(COMPRAS!F6973,1,2)&amp;MID(COMPRAS!D6973,1,2),IVA!W:W,0)),"SIN COD.")</f>
        <v>0</v>
      </c>
    </row>
    <row r="7074" spans="1:86" x14ac:dyDescent="0.25">
      <c r="A7074"/>
      <c r="B7074"/>
      <c r="D7074"/>
      <c r="AL7074">
        <f t="shared" si="770"/>
        <v>0</v>
      </c>
      <c r="AQ7074">
        <f t="shared" si="771"/>
        <v>0</v>
      </c>
      <c r="AR7074" t="str">
        <f>IFERROR(IF(OR(AP7074=338,AP7074=340,AP7074=341,AP7074=342,AP7074="342A",AP7074="342B"),PorcenRet(AP7074,AT7074,AU7074),INDEX(PORCENTAJEBUSCAR,MATCH(AP7074,CódigoRET,0),4)*1),"")</f>
        <v/>
      </c>
      <c r="AS7074">
        <f t="shared" si="772"/>
        <v>0</v>
      </c>
      <c r="BF7074" t="str">
        <f>IFERROR(IF(OR(BD7074=338,BD7074=340,BD7074=341,BD7074=342,BD7074="342A",BD7074="342B"),PorcenRet(BD7074,BH7074,BI7074),INDEX(PORCENTAJEBUSCAR,MATCH(BD7074,CódigoRET,0),4)*1),"")</f>
        <v/>
      </c>
      <c r="BG7074">
        <f t="shared" si="773"/>
        <v>0</v>
      </c>
      <c r="BO7074">
        <f t="shared" si="774"/>
        <v>0</v>
      </c>
      <c r="CC7074">
        <f t="shared" si="775"/>
        <v>0</v>
      </c>
      <c r="CD7074">
        <f t="shared" si="776"/>
        <v>0</v>
      </c>
      <c r="CG7074">
        <f ca="1">IFERROR(INDIRECT("IVA!X"&amp;MATCH(MID(COMPRAS!C6974,1,2)&amp;MID(COMPRAS!F6974,1,2)&amp;MID(COMPRAS!D6974,1,2),IVA!W:W,0)),"SIN COD.")</f>
        <v>0</v>
      </c>
      <c r="CH7074">
        <f ca="1">IFERROR(INDIRECT("IVA!Y"&amp;MATCH(MID(COMPRAS!C6974,1,2)&amp;MID(COMPRAS!F6974,1,2)&amp;MID(COMPRAS!D6974,1,2),IVA!W:W,0)),"SIN COD.")</f>
        <v>0</v>
      </c>
    </row>
    <row r="7075" spans="1:86" x14ac:dyDescent="0.25">
      <c r="A7075"/>
      <c r="B7075"/>
      <c r="D7075"/>
      <c r="AL7075">
        <f t="shared" si="770"/>
        <v>0</v>
      </c>
      <c r="AQ7075">
        <f t="shared" si="771"/>
        <v>0</v>
      </c>
      <c r="AR7075" t="str">
        <f>IFERROR(IF(OR(AP7075=338,AP7075=340,AP7075=341,AP7075=342,AP7075="342A",AP7075="342B"),PorcenRet(AP7075,AT7075,AU7075),INDEX(PORCENTAJEBUSCAR,MATCH(AP7075,CódigoRET,0),4)*1),"")</f>
        <v/>
      </c>
      <c r="AS7075">
        <f t="shared" si="772"/>
        <v>0</v>
      </c>
      <c r="BF7075" t="str">
        <f>IFERROR(IF(OR(BD7075=338,BD7075=340,BD7075=341,BD7075=342,BD7075="342A",BD7075="342B"),PorcenRet(BD7075,BH7075,BI7075),INDEX(PORCENTAJEBUSCAR,MATCH(BD7075,CódigoRET,0),4)*1),"")</f>
        <v/>
      </c>
      <c r="BG7075">
        <f t="shared" si="773"/>
        <v>0</v>
      </c>
      <c r="BO7075">
        <f t="shared" si="774"/>
        <v>0</v>
      </c>
      <c r="CC7075">
        <f t="shared" si="775"/>
        <v>0</v>
      </c>
      <c r="CD7075">
        <f t="shared" si="776"/>
        <v>0</v>
      </c>
      <c r="CG7075">
        <f ca="1">IFERROR(INDIRECT("IVA!X"&amp;MATCH(MID(COMPRAS!C6975,1,2)&amp;MID(COMPRAS!F6975,1,2)&amp;MID(COMPRAS!D6975,1,2),IVA!W:W,0)),"SIN COD.")</f>
        <v>0</v>
      </c>
      <c r="CH7075">
        <f ca="1">IFERROR(INDIRECT("IVA!Y"&amp;MATCH(MID(COMPRAS!C6975,1,2)&amp;MID(COMPRAS!F6975,1,2)&amp;MID(COMPRAS!D6975,1,2),IVA!W:W,0)),"SIN COD.")</f>
        <v>0</v>
      </c>
    </row>
    <row r="7076" spans="1:86" x14ac:dyDescent="0.25">
      <c r="A7076"/>
      <c r="B7076"/>
      <c r="D7076"/>
      <c r="AL7076">
        <f t="shared" si="770"/>
        <v>0</v>
      </c>
      <c r="AQ7076">
        <f t="shared" si="771"/>
        <v>0</v>
      </c>
      <c r="AR7076" t="str">
        <f>IFERROR(IF(OR(AP7076=338,AP7076=340,AP7076=341,AP7076=342,AP7076="342A",AP7076="342B"),PorcenRet(AP7076,AT7076,AU7076),INDEX(PORCENTAJEBUSCAR,MATCH(AP7076,CódigoRET,0),4)*1),"")</f>
        <v/>
      </c>
      <c r="AS7076">
        <f t="shared" si="772"/>
        <v>0</v>
      </c>
      <c r="BF7076" t="str">
        <f>IFERROR(IF(OR(BD7076=338,BD7076=340,BD7076=341,BD7076=342,BD7076="342A",BD7076="342B"),PorcenRet(BD7076,BH7076,BI7076),INDEX(PORCENTAJEBUSCAR,MATCH(BD7076,CódigoRET,0),4)*1),"")</f>
        <v/>
      </c>
      <c r="BG7076">
        <f t="shared" si="773"/>
        <v>0</v>
      </c>
      <c r="BO7076">
        <f t="shared" si="774"/>
        <v>0</v>
      </c>
      <c r="CC7076">
        <f t="shared" si="775"/>
        <v>0</v>
      </c>
      <c r="CD7076">
        <f t="shared" si="776"/>
        <v>0</v>
      </c>
      <c r="CG7076">
        <f ca="1">IFERROR(INDIRECT("IVA!X"&amp;MATCH(MID(COMPRAS!C6976,1,2)&amp;MID(COMPRAS!F6976,1,2)&amp;MID(COMPRAS!D6976,1,2),IVA!W:W,0)),"SIN COD.")</f>
        <v>0</v>
      </c>
      <c r="CH7076">
        <f ca="1">IFERROR(INDIRECT("IVA!Y"&amp;MATCH(MID(COMPRAS!C6976,1,2)&amp;MID(COMPRAS!F6976,1,2)&amp;MID(COMPRAS!D6976,1,2),IVA!W:W,0)),"SIN COD.")</f>
        <v>0</v>
      </c>
    </row>
    <row r="7077" spans="1:86" x14ac:dyDescent="0.25">
      <c r="A7077"/>
      <c r="B7077"/>
      <c r="D7077"/>
      <c r="AL7077">
        <f t="shared" si="770"/>
        <v>0</v>
      </c>
      <c r="AQ7077">
        <f t="shared" si="771"/>
        <v>0</v>
      </c>
      <c r="AR7077" t="str">
        <f>IFERROR(IF(OR(AP7077=338,AP7077=340,AP7077=341,AP7077=342,AP7077="342A",AP7077="342B"),PorcenRet(AP7077,AT7077,AU7077),INDEX(PORCENTAJEBUSCAR,MATCH(AP7077,CódigoRET,0),4)*1),"")</f>
        <v/>
      </c>
      <c r="AS7077">
        <f t="shared" si="772"/>
        <v>0</v>
      </c>
      <c r="BF7077" t="str">
        <f>IFERROR(IF(OR(BD7077=338,BD7077=340,BD7077=341,BD7077=342,BD7077="342A",BD7077="342B"),PorcenRet(BD7077,BH7077,BI7077),INDEX(PORCENTAJEBUSCAR,MATCH(BD7077,CódigoRET,0),4)*1),"")</f>
        <v/>
      </c>
      <c r="BG7077">
        <f t="shared" si="773"/>
        <v>0</v>
      </c>
      <c r="BO7077">
        <f t="shared" si="774"/>
        <v>0</v>
      </c>
      <c r="CC7077">
        <f t="shared" si="775"/>
        <v>0</v>
      </c>
      <c r="CD7077">
        <f t="shared" si="776"/>
        <v>0</v>
      </c>
      <c r="CG7077">
        <f ca="1">IFERROR(INDIRECT("IVA!X"&amp;MATCH(MID(COMPRAS!C6977,1,2)&amp;MID(COMPRAS!F6977,1,2)&amp;MID(COMPRAS!D6977,1,2),IVA!W:W,0)),"SIN COD.")</f>
        <v>0</v>
      </c>
      <c r="CH7077">
        <f ca="1">IFERROR(INDIRECT("IVA!Y"&amp;MATCH(MID(COMPRAS!C6977,1,2)&amp;MID(COMPRAS!F6977,1,2)&amp;MID(COMPRAS!D6977,1,2),IVA!W:W,0)),"SIN COD.")</f>
        <v>0</v>
      </c>
    </row>
    <row r="7078" spans="1:86" x14ac:dyDescent="0.25">
      <c r="A7078"/>
      <c r="B7078"/>
      <c r="D7078"/>
      <c r="AL7078">
        <f t="shared" si="770"/>
        <v>0</v>
      </c>
      <c r="AQ7078">
        <f t="shared" si="771"/>
        <v>0</v>
      </c>
      <c r="AR7078" t="str">
        <f>IFERROR(IF(OR(AP7078=338,AP7078=340,AP7078=341,AP7078=342,AP7078="342A",AP7078="342B"),PorcenRet(AP7078,AT7078,AU7078),INDEX(PORCENTAJEBUSCAR,MATCH(AP7078,CódigoRET,0),4)*1),"")</f>
        <v/>
      </c>
      <c r="AS7078">
        <f t="shared" si="772"/>
        <v>0</v>
      </c>
      <c r="BF7078" t="str">
        <f>IFERROR(IF(OR(BD7078=338,BD7078=340,BD7078=341,BD7078=342,BD7078="342A",BD7078="342B"),PorcenRet(BD7078,BH7078,BI7078),INDEX(PORCENTAJEBUSCAR,MATCH(BD7078,CódigoRET,0),4)*1),"")</f>
        <v/>
      </c>
      <c r="BG7078">
        <f t="shared" si="773"/>
        <v>0</v>
      </c>
      <c r="BO7078">
        <f t="shared" si="774"/>
        <v>0</v>
      </c>
      <c r="CC7078">
        <f t="shared" si="775"/>
        <v>0</v>
      </c>
      <c r="CD7078">
        <f t="shared" si="776"/>
        <v>0</v>
      </c>
      <c r="CG7078">
        <f ca="1">IFERROR(INDIRECT("IVA!X"&amp;MATCH(MID(COMPRAS!C6978,1,2)&amp;MID(COMPRAS!F6978,1,2)&amp;MID(COMPRAS!D6978,1,2),IVA!W:W,0)),"SIN COD.")</f>
        <v>0</v>
      </c>
      <c r="CH7078">
        <f ca="1">IFERROR(INDIRECT("IVA!Y"&amp;MATCH(MID(COMPRAS!C6978,1,2)&amp;MID(COMPRAS!F6978,1,2)&amp;MID(COMPRAS!D6978,1,2),IVA!W:W,0)),"SIN COD.")</f>
        <v>0</v>
      </c>
    </row>
    <row r="7079" spans="1:86" x14ac:dyDescent="0.25">
      <c r="A7079"/>
      <c r="B7079"/>
      <c r="D7079"/>
      <c r="AL7079">
        <f t="shared" si="770"/>
        <v>0</v>
      </c>
      <c r="AQ7079">
        <f t="shared" si="771"/>
        <v>0</v>
      </c>
      <c r="AR7079" t="str">
        <f>IFERROR(IF(OR(AP7079=338,AP7079=340,AP7079=341,AP7079=342,AP7079="342A",AP7079="342B"),PorcenRet(AP7079,AT7079,AU7079),INDEX(PORCENTAJEBUSCAR,MATCH(AP7079,CódigoRET,0),4)*1),"")</f>
        <v/>
      </c>
      <c r="AS7079">
        <f t="shared" si="772"/>
        <v>0</v>
      </c>
      <c r="BF7079" t="str">
        <f>IFERROR(IF(OR(BD7079=338,BD7079=340,BD7079=341,BD7079=342,BD7079="342A",BD7079="342B"),PorcenRet(BD7079,BH7079,BI7079),INDEX(PORCENTAJEBUSCAR,MATCH(BD7079,CódigoRET,0),4)*1),"")</f>
        <v/>
      </c>
      <c r="BG7079">
        <f t="shared" si="773"/>
        <v>0</v>
      </c>
      <c r="BO7079">
        <f t="shared" si="774"/>
        <v>0</v>
      </c>
      <c r="CC7079">
        <f t="shared" si="775"/>
        <v>0</v>
      </c>
      <c r="CD7079">
        <f t="shared" si="776"/>
        <v>0</v>
      </c>
      <c r="CG7079">
        <f ca="1">IFERROR(INDIRECT("IVA!X"&amp;MATCH(MID(COMPRAS!C6979,1,2)&amp;MID(COMPRAS!F6979,1,2)&amp;MID(COMPRAS!D6979,1,2),IVA!W:W,0)),"SIN COD.")</f>
        <v>0</v>
      </c>
      <c r="CH7079">
        <f ca="1">IFERROR(INDIRECT("IVA!Y"&amp;MATCH(MID(COMPRAS!C6979,1,2)&amp;MID(COMPRAS!F6979,1,2)&amp;MID(COMPRAS!D6979,1,2),IVA!W:W,0)),"SIN COD.")</f>
        <v>0</v>
      </c>
    </row>
    <row r="7080" spans="1:86" x14ac:dyDescent="0.25">
      <c r="A7080"/>
      <c r="B7080"/>
      <c r="D7080"/>
      <c r="AL7080">
        <f t="shared" si="770"/>
        <v>0</v>
      </c>
      <c r="AQ7080">
        <f t="shared" si="771"/>
        <v>0</v>
      </c>
      <c r="AR7080" t="str">
        <f>IFERROR(IF(OR(AP7080=338,AP7080=340,AP7080=341,AP7080=342,AP7080="342A",AP7080="342B"),PorcenRet(AP7080,AT7080,AU7080),INDEX(PORCENTAJEBUSCAR,MATCH(AP7080,CódigoRET,0),4)*1),"")</f>
        <v/>
      </c>
      <c r="AS7080">
        <f t="shared" si="772"/>
        <v>0</v>
      </c>
      <c r="BF7080" t="str">
        <f>IFERROR(IF(OR(BD7080=338,BD7080=340,BD7080=341,BD7080=342,BD7080="342A",BD7080="342B"),PorcenRet(BD7080,BH7080,BI7080),INDEX(PORCENTAJEBUSCAR,MATCH(BD7080,CódigoRET,0),4)*1),"")</f>
        <v/>
      </c>
      <c r="BG7080">
        <f t="shared" si="773"/>
        <v>0</v>
      </c>
      <c r="BO7080">
        <f t="shared" si="774"/>
        <v>0</v>
      </c>
      <c r="CC7080">
        <f t="shared" si="775"/>
        <v>0</v>
      </c>
      <c r="CD7080">
        <f t="shared" si="776"/>
        <v>0</v>
      </c>
      <c r="CG7080">
        <f ca="1">IFERROR(INDIRECT("IVA!X"&amp;MATCH(MID(COMPRAS!C6980,1,2)&amp;MID(COMPRAS!F6980,1,2)&amp;MID(COMPRAS!D6980,1,2),IVA!W:W,0)),"SIN COD.")</f>
        <v>0</v>
      </c>
      <c r="CH7080">
        <f ca="1">IFERROR(INDIRECT("IVA!Y"&amp;MATCH(MID(COMPRAS!C6980,1,2)&amp;MID(COMPRAS!F6980,1,2)&amp;MID(COMPRAS!D6980,1,2),IVA!W:W,0)),"SIN COD.")</f>
        <v>0</v>
      </c>
    </row>
    <row r="7081" spans="1:86" x14ac:dyDescent="0.25">
      <c r="A7081"/>
      <c r="B7081"/>
      <c r="D7081"/>
      <c r="AL7081">
        <f t="shared" si="770"/>
        <v>0</v>
      </c>
      <c r="AQ7081">
        <f t="shared" si="771"/>
        <v>0</v>
      </c>
      <c r="AR7081" t="str">
        <f>IFERROR(IF(OR(AP7081=338,AP7081=340,AP7081=341,AP7081=342,AP7081="342A",AP7081="342B"),PorcenRet(AP7081,AT7081,AU7081),INDEX(PORCENTAJEBUSCAR,MATCH(AP7081,CódigoRET,0),4)*1),"")</f>
        <v/>
      </c>
      <c r="AS7081">
        <f t="shared" si="772"/>
        <v>0</v>
      </c>
      <c r="BF7081" t="str">
        <f>IFERROR(IF(OR(BD7081=338,BD7081=340,BD7081=341,BD7081=342,BD7081="342A",BD7081="342B"),PorcenRet(BD7081,BH7081,BI7081),INDEX(PORCENTAJEBUSCAR,MATCH(BD7081,CódigoRET,0),4)*1),"")</f>
        <v/>
      </c>
      <c r="BG7081">
        <f t="shared" si="773"/>
        <v>0</v>
      </c>
      <c r="BO7081">
        <f t="shared" si="774"/>
        <v>0</v>
      </c>
      <c r="CC7081">
        <f t="shared" si="775"/>
        <v>0</v>
      </c>
      <c r="CD7081">
        <f t="shared" si="776"/>
        <v>0</v>
      </c>
      <c r="CG7081">
        <f ca="1">IFERROR(INDIRECT("IVA!X"&amp;MATCH(MID(COMPRAS!C6981,1,2)&amp;MID(COMPRAS!F6981,1,2)&amp;MID(COMPRAS!D6981,1,2),IVA!W:W,0)),"SIN COD.")</f>
        <v>0</v>
      </c>
      <c r="CH7081">
        <f ca="1">IFERROR(INDIRECT("IVA!Y"&amp;MATCH(MID(COMPRAS!C6981,1,2)&amp;MID(COMPRAS!F6981,1,2)&amp;MID(COMPRAS!D6981,1,2),IVA!W:W,0)),"SIN COD.")</f>
        <v>0</v>
      </c>
    </row>
    <row r="7082" spans="1:86" x14ac:dyDescent="0.25">
      <c r="A7082"/>
      <c r="B7082"/>
      <c r="D7082"/>
      <c r="AL7082">
        <f t="shared" si="770"/>
        <v>0</v>
      </c>
      <c r="AQ7082">
        <f t="shared" si="771"/>
        <v>0</v>
      </c>
      <c r="AR7082" t="str">
        <f>IFERROR(IF(OR(AP7082=338,AP7082=340,AP7082=341,AP7082=342,AP7082="342A",AP7082="342B"),PorcenRet(AP7082,AT7082,AU7082),INDEX(PORCENTAJEBUSCAR,MATCH(AP7082,CódigoRET,0),4)*1),"")</f>
        <v/>
      </c>
      <c r="AS7082">
        <f t="shared" si="772"/>
        <v>0</v>
      </c>
      <c r="BF7082" t="str">
        <f>IFERROR(IF(OR(BD7082=338,BD7082=340,BD7082=341,BD7082=342,BD7082="342A",BD7082="342B"),PorcenRet(BD7082,BH7082,BI7082),INDEX(PORCENTAJEBUSCAR,MATCH(BD7082,CódigoRET,0),4)*1),"")</f>
        <v/>
      </c>
      <c r="BG7082">
        <f t="shared" si="773"/>
        <v>0</v>
      </c>
      <c r="BO7082">
        <f t="shared" si="774"/>
        <v>0</v>
      </c>
      <c r="CC7082">
        <f t="shared" si="775"/>
        <v>0</v>
      </c>
      <c r="CD7082">
        <f t="shared" si="776"/>
        <v>0</v>
      </c>
      <c r="CG7082">
        <f ca="1">IFERROR(INDIRECT("IVA!X"&amp;MATCH(MID(COMPRAS!C6982,1,2)&amp;MID(COMPRAS!F6982,1,2)&amp;MID(COMPRAS!D6982,1,2),IVA!W:W,0)),"SIN COD.")</f>
        <v>0</v>
      </c>
      <c r="CH7082">
        <f ca="1">IFERROR(INDIRECT("IVA!Y"&amp;MATCH(MID(COMPRAS!C6982,1,2)&amp;MID(COMPRAS!F6982,1,2)&amp;MID(COMPRAS!D6982,1,2),IVA!W:W,0)),"SIN COD.")</f>
        <v>0</v>
      </c>
    </row>
    <row r="7083" spans="1:86" x14ac:dyDescent="0.25">
      <c r="A7083"/>
      <c r="B7083"/>
      <c r="D7083"/>
      <c r="AL7083">
        <f t="shared" si="770"/>
        <v>0</v>
      </c>
      <c r="AQ7083">
        <f t="shared" si="771"/>
        <v>0</v>
      </c>
      <c r="AR7083" t="str">
        <f>IFERROR(IF(OR(AP7083=338,AP7083=340,AP7083=341,AP7083=342,AP7083="342A",AP7083="342B"),PorcenRet(AP7083,AT7083,AU7083),INDEX(PORCENTAJEBUSCAR,MATCH(AP7083,CódigoRET,0),4)*1),"")</f>
        <v/>
      </c>
      <c r="AS7083">
        <f t="shared" si="772"/>
        <v>0</v>
      </c>
      <c r="BF7083" t="str">
        <f>IFERROR(IF(OR(BD7083=338,BD7083=340,BD7083=341,BD7083=342,BD7083="342A",BD7083="342B"),PorcenRet(BD7083,BH7083,BI7083),INDEX(PORCENTAJEBUSCAR,MATCH(BD7083,CódigoRET,0),4)*1),"")</f>
        <v/>
      </c>
      <c r="BG7083">
        <f t="shared" si="773"/>
        <v>0</v>
      </c>
      <c r="BO7083">
        <f t="shared" si="774"/>
        <v>0</v>
      </c>
      <c r="CC7083">
        <f t="shared" si="775"/>
        <v>0</v>
      </c>
      <c r="CD7083">
        <f t="shared" si="776"/>
        <v>0</v>
      </c>
      <c r="CG7083">
        <f ca="1">IFERROR(INDIRECT("IVA!X"&amp;MATCH(MID(COMPRAS!C6983,1,2)&amp;MID(COMPRAS!F6983,1,2)&amp;MID(COMPRAS!D6983,1,2),IVA!W:W,0)),"SIN COD.")</f>
        <v>0</v>
      </c>
      <c r="CH7083">
        <f ca="1">IFERROR(INDIRECT("IVA!Y"&amp;MATCH(MID(COMPRAS!C6983,1,2)&amp;MID(COMPRAS!F6983,1,2)&amp;MID(COMPRAS!D6983,1,2),IVA!W:W,0)),"SIN COD.")</f>
        <v>0</v>
      </c>
    </row>
    <row r="7084" spans="1:86" x14ac:dyDescent="0.25">
      <c r="A7084"/>
      <c r="B7084"/>
      <c r="D7084"/>
      <c r="AL7084">
        <f t="shared" si="770"/>
        <v>0</v>
      </c>
      <c r="AQ7084">
        <f t="shared" si="771"/>
        <v>0</v>
      </c>
      <c r="AR7084" t="str">
        <f>IFERROR(IF(OR(AP7084=338,AP7084=340,AP7084=341,AP7084=342,AP7084="342A",AP7084="342B"),PorcenRet(AP7084,AT7084,AU7084),INDEX(PORCENTAJEBUSCAR,MATCH(AP7084,CódigoRET,0),4)*1),"")</f>
        <v/>
      </c>
      <c r="AS7084">
        <f t="shared" si="772"/>
        <v>0</v>
      </c>
      <c r="BF7084" t="str">
        <f>IFERROR(IF(OR(BD7084=338,BD7084=340,BD7084=341,BD7084=342,BD7084="342A",BD7084="342B"),PorcenRet(BD7084,BH7084,BI7084),INDEX(PORCENTAJEBUSCAR,MATCH(BD7084,CódigoRET,0),4)*1),"")</f>
        <v/>
      </c>
      <c r="BG7084">
        <f t="shared" si="773"/>
        <v>0</v>
      </c>
      <c r="BO7084">
        <f t="shared" si="774"/>
        <v>0</v>
      </c>
      <c r="CC7084">
        <f t="shared" si="775"/>
        <v>0</v>
      </c>
      <c r="CD7084">
        <f t="shared" si="776"/>
        <v>0</v>
      </c>
      <c r="CG7084">
        <f ca="1">IFERROR(INDIRECT("IVA!X"&amp;MATCH(MID(COMPRAS!C6984,1,2)&amp;MID(COMPRAS!F6984,1,2)&amp;MID(COMPRAS!D6984,1,2),IVA!W:W,0)),"SIN COD.")</f>
        <v>0</v>
      </c>
      <c r="CH7084">
        <f ca="1">IFERROR(INDIRECT("IVA!Y"&amp;MATCH(MID(COMPRAS!C6984,1,2)&amp;MID(COMPRAS!F6984,1,2)&amp;MID(COMPRAS!D6984,1,2),IVA!W:W,0)),"SIN COD.")</f>
        <v>0</v>
      </c>
    </row>
    <row r="7085" spans="1:86" x14ac:dyDescent="0.25">
      <c r="A7085"/>
      <c r="B7085"/>
      <c r="D7085"/>
      <c r="AL7085">
        <f t="shared" si="770"/>
        <v>0</v>
      </c>
      <c r="AQ7085">
        <f t="shared" si="771"/>
        <v>0</v>
      </c>
      <c r="AR7085" t="str">
        <f>IFERROR(IF(OR(AP7085=338,AP7085=340,AP7085=341,AP7085=342,AP7085="342A",AP7085="342B"),PorcenRet(AP7085,AT7085,AU7085),INDEX(PORCENTAJEBUSCAR,MATCH(AP7085,CódigoRET,0),4)*1),"")</f>
        <v/>
      </c>
      <c r="AS7085">
        <f t="shared" si="772"/>
        <v>0</v>
      </c>
      <c r="BF7085" t="str">
        <f>IFERROR(IF(OR(BD7085=338,BD7085=340,BD7085=341,BD7085=342,BD7085="342A",BD7085="342B"),PorcenRet(BD7085,BH7085,BI7085),INDEX(PORCENTAJEBUSCAR,MATCH(BD7085,CódigoRET,0),4)*1),"")</f>
        <v/>
      </c>
      <c r="BG7085">
        <f t="shared" si="773"/>
        <v>0</v>
      </c>
      <c r="BO7085">
        <f t="shared" si="774"/>
        <v>0</v>
      </c>
      <c r="CC7085">
        <f t="shared" si="775"/>
        <v>0</v>
      </c>
      <c r="CD7085">
        <f t="shared" si="776"/>
        <v>0</v>
      </c>
      <c r="CG7085">
        <f ca="1">IFERROR(INDIRECT("IVA!X"&amp;MATCH(MID(COMPRAS!C6985,1,2)&amp;MID(COMPRAS!F6985,1,2)&amp;MID(COMPRAS!D6985,1,2),IVA!W:W,0)),"SIN COD.")</f>
        <v>0</v>
      </c>
      <c r="CH7085">
        <f ca="1">IFERROR(INDIRECT("IVA!Y"&amp;MATCH(MID(COMPRAS!C6985,1,2)&amp;MID(COMPRAS!F6985,1,2)&amp;MID(COMPRAS!D6985,1,2),IVA!W:W,0)),"SIN COD.")</f>
        <v>0</v>
      </c>
    </row>
    <row r="7086" spans="1:86" x14ac:dyDescent="0.25">
      <c r="A7086"/>
      <c r="B7086"/>
      <c r="D7086"/>
      <c r="AL7086">
        <f t="shared" si="770"/>
        <v>0</v>
      </c>
      <c r="AQ7086">
        <f t="shared" si="771"/>
        <v>0</v>
      </c>
      <c r="AR7086" t="str">
        <f>IFERROR(IF(OR(AP7086=338,AP7086=340,AP7086=341,AP7086=342,AP7086="342A",AP7086="342B"),PorcenRet(AP7086,AT7086,AU7086),INDEX(PORCENTAJEBUSCAR,MATCH(AP7086,CódigoRET,0),4)*1),"")</f>
        <v/>
      </c>
      <c r="AS7086">
        <f t="shared" si="772"/>
        <v>0</v>
      </c>
      <c r="BF7086" t="str">
        <f>IFERROR(IF(OR(BD7086=338,BD7086=340,BD7086=341,BD7086=342,BD7086="342A",BD7086="342B"),PorcenRet(BD7086,BH7086,BI7086),INDEX(PORCENTAJEBUSCAR,MATCH(BD7086,CódigoRET,0),4)*1),"")</f>
        <v/>
      </c>
      <c r="BG7086">
        <f t="shared" si="773"/>
        <v>0</v>
      </c>
      <c r="BO7086">
        <f t="shared" si="774"/>
        <v>0</v>
      </c>
      <c r="CC7086">
        <f t="shared" si="775"/>
        <v>0</v>
      </c>
      <c r="CD7086">
        <f t="shared" si="776"/>
        <v>0</v>
      </c>
      <c r="CG7086">
        <f ca="1">IFERROR(INDIRECT("IVA!X"&amp;MATCH(MID(COMPRAS!C6986,1,2)&amp;MID(COMPRAS!F6986,1,2)&amp;MID(COMPRAS!D6986,1,2),IVA!W:W,0)),"SIN COD.")</f>
        <v>0</v>
      </c>
      <c r="CH7086">
        <f ca="1">IFERROR(INDIRECT("IVA!Y"&amp;MATCH(MID(COMPRAS!C6986,1,2)&amp;MID(COMPRAS!F6986,1,2)&amp;MID(COMPRAS!D6986,1,2),IVA!W:W,0)),"SIN COD.")</f>
        <v>0</v>
      </c>
    </row>
    <row r="7087" spans="1:86" x14ac:dyDescent="0.25">
      <c r="A7087"/>
      <c r="B7087"/>
      <c r="D7087"/>
      <c r="AL7087">
        <f t="shared" si="770"/>
        <v>0</v>
      </c>
      <c r="AQ7087">
        <f t="shared" si="771"/>
        <v>0</v>
      </c>
      <c r="AR7087" t="str">
        <f>IFERROR(IF(OR(AP7087=338,AP7087=340,AP7087=341,AP7087=342,AP7087="342A",AP7087="342B"),PorcenRet(AP7087,AT7087,AU7087),INDEX(PORCENTAJEBUSCAR,MATCH(AP7087,CódigoRET,0),4)*1),"")</f>
        <v/>
      </c>
      <c r="AS7087">
        <f t="shared" si="772"/>
        <v>0</v>
      </c>
      <c r="BF7087" t="str">
        <f>IFERROR(IF(OR(BD7087=338,BD7087=340,BD7087=341,BD7087=342,BD7087="342A",BD7087="342B"),PorcenRet(BD7087,BH7087,BI7087),INDEX(PORCENTAJEBUSCAR,MATCH(BD7087,CódigoRET,0),4)*1),"")</f>
        <v/>
      </c>
      <c r="BG7087">
        <f t="shared" si="773"/>
        <v>0</v>
      </c>
      <c r="BO7087">
        <f t="shared" si="774"/>
        <v>0</v>
      </c>
      <c r="CC7087">
        <f t="shared" si="775"/>
        <v>0</v>
      </c>
      <c r="CD7087">
        <f t="shared" si="776"/>
        <v>0</v>
      </c>
      <c r="CG7087">
        <f ca="1">IFERROR(INDIRECT("IVA!X"&amp;MATCH(MID(COMPRAS!C6987,1,2)&amp;MID(COMPRAS!F6987,1,2)&amp;MID(COMPRAS!D6987,1,2),IVA!W:W,0)),"SIN COD.")</f>
        <v>0</v>
      </c>
      <c r="CH7087">
        <f ca="1">IFERROR(INDIRECT("IVA!Y"&amp;MATCH(MID(COMPRAS!C6987,1,2)&amp;MID(COMPRAS!F6987,1,2)&amp;MID(COMPRAS!D6987,1,2),IVA!W:W,0)),"SIN COD.")</f>
        <v>0</v>
      </c>
    </row>
    <row r="7088" spans="1:86" x14ac:dyDescent="0.25">
      <c r="A7088"/>
      <c r="B7088"/>
      <c r="D7088"/>
      <c r="AL7088">
        <f t="shared" si="770"/>
        <v>0</v>
      </c>
      <c r="AQ7088">
        <f t="shared" si="771"/>
        <v>0</v>
      </c>
      <c r="AR7088" t="str">
        <f>IFERROR(IF(OR(AP7088=338,AP7088=340,AP7088=341,AP7088=342,AP7088="342A",AP7088="342B"),PorcenRet(AP7088,AT7088,AU7088),INDEX(PORCENTAJEBUSCAR,MATCH(AP7088,CódigoRET,0),4)*1),"")</f>
        <v/>
      </c>
      <c r="AS7088">
        <f t="shared" si="772"/>
        <v>0</v>
      </c>
      <c r="BF7088" t="str">
        <f>IFERROR(IF(OR(BD7088=338,BD7088=340,BD7088=341,BD7088=342,BD7088="342A",BD7088="342B"),PorcenRet(BD7088,BH7088,BI7088),INDEX(PORCENTAJEBUSCAR,MATCH(BD7088,CódigoRET,0),4)*1),"")</f>
        <v/>
      </c>
      <c r="BG7088">
        <f t="shared" si="773"/>
        <v>0</v>
      </c>
      <c r="BO7088">
        <f t="shared" si="774"/>
        <v>0</v>
      </c>
      <c r="CC7088">
        <f t="shared" si="775"/>
        <v>0</v>
      </c>
      <c r="CD7088">
        <f t="shared" si="776"/>
        <v>0</v>
      </c>
      <c r="CG7088">
        <f ca="1">IFERROR(INDIRECT("IVA!X"&amp;MATCH(MID(COMPRAS!C6988,1,2)&amp;MID(COMPRAS!F6988,1,2)&amp;MID(COMPRAS!D6988,1,2),IVA!W:W,0)),"SIN COD.")</f>
        <v>0</v>
      </c>
      <c r="CH7088">
        <f ca="1">IFERROR(INDIRECT("IVA!Y"&amp;MATCH(MID(COMPRAS!C6988,1,2)&amp;MID(COMPRAS!F6988,1,2)&amp;MID(COMPRAS!D6988,1,2),IVA!W:W,0)),"SIN COD.")</f>
        <v>0</v>
      </c>
    </row>
    <row r="7089" spans="1:86" x14ac:dyDescent="0.25">
      <c r="A7089"/>
      <c r="B7089"/>
      <c r="D7089"/>
      <c r="AL7089">
        <f t="shared" si="770"/>
        <v>0</v>
      </c>
      <c r="AQ7089">
        <f t="shared" si="771"/>
        <v>0</v>
      </c>
      <c r="AR7089" t="str">
        <f>IFERROR(IF(OR(AP7089=338,AP7089=340,AP7089=341,AP7089=342,AP7089="342A",AP7089="342B"),PorcenRet(AP7089,AT7089,AU7089),INDEX(PORCENTAJEBUSCAR,MATCH(AP7089,CódigoRET,0),4)*1),"")</f>
        <v/>
      </c>
      <c r="AS7089">
        <f t="shared" si="772"/>
        <v>0</v>
      </c>
      <c r="BF7089" t="str">
        <f>IFERROR(IF(OR(BD7089=338,BD7089=340,BD7089=341,BD7089=342,BD7089="342A",BD7089="342B"),PorcenRet(BD7089,BH7089,BI7089),INDEX(PORCENTAJEBUSCAR,MATCH(BD7089,CódigoRET,0),4)*1),"")</f>
        <v/>
      </c>
      <c r="BG7089">
        <f t="shared" si="773"/>
        <v>0</v>
      </c>
      <c r="BO7089">
        <f t="shared" si="774"/>
        <v>0</v>
      </c>
      <c r="CC7089">
        <f t="shared" si="775"/>
        <v>0</v>
      </c>
      <c r="CD7089">
        <f t="shared" si="776"/>
        <v>0</v>
      </c>
      <c r="CG7089">
        <f ca="1">IFERROR(INDIRECT("IVA!X"&amp;MATCH(MID(COMPRAS!C6989,1,2)&amp;MID(COMPRAS!F6989,1,2)&amp;MID(COMPRAS!D6989,1,2),IVA!W:W,0)),"SIN COD.")</f>
        <v>0</v>
      </c>
      <c r="CH7089">
        <f ca="1">IFERROR(INDIRECT("IVA!Y"&amp;MATCH(MID(COMPRAS!C6989,1,2)&amp;MID(COMPRAS!F6989,1,2)&amp;MID(COMPRAS!D6989,1,2),IVA!W:W,0)),"SIN COD.")</f>
        <v>0</v>
      </c>
    </row>
    <row r="7090" spans="1:86" x14ac:dyDescent="0.25">
      <c r="A7090"/>
      <c r="B7090"/>
      <c r="D7090"/>
      <c r="AL7090">
        <f t="shared" si="770"/>
        <v>0</v>
      </c>
      <c r="AQ7090">
        <f t="shared" si="771"/>
        <v>0</v>
      </c>
      <c r="AR7090" t="str">
        <f>IFERROR(IF(OR(AP7090=338,AP7090=340,AP7090=341,AP7090=342,AP7090="342A",AP7090="342B"),PorcenRet(AP7090,AT7090,AU7090),INDEX(PORCENTAJEBUSCAR,MATCH(AP7090,CódigoRET,0),4)*1),"")</f>
        <v/>
      </c>
      <c r="AS7090">
        <f t="shared" si="772"/>
        <v>0</v>
      </c>
      <c r="BF7090" t="str">
        <f>IFERROR(IF(OR(BD7090=338,BD7090=340,BD7090=341,BD7090=342,BD7090="342A",BD7090="342B"),PorcenRet(BD7090,BH7090,BI7090),INDEX(PORCENTAJEBUSCAR,MATCH(BD7090,CódigoRET,0),4)*1),"")</f>
        <v/>
      </c>
      <c r="BG7090">
        <f t="shared" si="773"/>
        <v>0</v>
      </c>
      <c r="BO7090">
        <f t="shared" si="774"/>
        <v>0</v>
      </c>
      <c r="CC7090">
        <f t="shared" si="775"/>
        <v>0</v>
      </c>
      <c r="CD7090">
        <f t="shared" si="776"/>
        <v>0</v>
      </c>
      <c r="CG7090">
        <f ca="1">IFERROR(INDIRECT("IVA!X"&amp;MATCH(MID(COMPRAS!C6990,1,2)&amp;MID(COMPRAS!F6990,1,2)&amp;MID(COMPRAS!D6990,1,2),IVA!W:W,0)),"SIN COD.")</f>
        <v>0</v>
      </c>
      <c r="CH7090">
        <f ca="1">IFERROR(INDIRECT("IVA!Y"&amp;MATCH(MID(COMPRAS!C6990,1,2)&amp;MID(COMPRAS!F6990,1,2)&amp;MID(COMPRAS!D6990,1,2),IVA!W:W,0)),"SIN COD.")</f>
        <v>0</v>
      </c>
    </row>
    <row r="7091" spans="1:86" x14ac:dyDescent="0.25">
      <c r="A7091"/>
      <c r="B7091"/>
      <c r="D7091"/>
      <c r="AL7091">
        <f t="shared" si="770"/>
        <v>0</v>
      </c>
      <c r="AQ7091">
        <f t="shared" si="771"/>
        <v>0</v>
      </c>
      <c r="AR7091" t="str">
        <f>IFERROR(IF(OR(AP7091=338,AP7091=340,AP7091=341,AP7091=342,AP7091="342A",AP7091="342B"),PorcenRet(AP7091,AT7091,AU7091),INDEX(PORCENTAJEBUSCAR,MATCH(AP7091,CódigoRET,0),4)*1),"")</f>
        <v/>
      </c>
      <c r="AS7091">
        <f t="shared" si="772"/>
        <v>0</v>
      </c>
      <c r="BF7091" t="str">
        <f>IFERROR(IF(OR(BD7091=338,BD7091=340,BD7091=341,BD7091=342,BD7091="342A",BD7091="342B"),PorcenRet(BD7091,BH7091,BI7091),INDEX(PORCENTAJEBUSCAR,MATCH(BD7091,CódigoRET,0),4)*1),"")</f>
        <v/>
      </c>
      <c r="BG7091">
        <f t="shared" si="773"/>
        <v>0</v>
      </c>
      <c r="BO7091">
        <f t="shared" si="774"/>
        <v>0</v>
      </c>
      <c r="CC7091">
        <f t="shared" si="775"/>
        <v>0</v>
      </c>
      <c r="CD7091">
        <f t="shared" si="776"/>
        <v>0</v>
      </c>
      <c r="CG7091">
        <f ca="1">IFERROR(INDIRECT("IVA!X"&amp;MATCH(MID(COMPRAS!C6991,1,2)&amp;MID(COMPRAS!F6991,1,2)&amp;MID(COMPRAS!D6991,1,2),IVA!W:W,0)),"SIN COD.")</f>
        <v>0</v>
      </c>
      <c r="CH7091">
        <f ca="1">IFERROR(INDIRECT("IVA!Y"&amp;MATCH(MID(COMPRAS!C6991,1,2)&amp;MID(COMPRAS!F6991,1,2)&amp;MID(COMPRAS!D6991,1,2),IVA!W:W,0)),"SIN COD.")</f>
        <v>0</v>
      </c>
    </row>
    <row r="7092" spans="1:86" x14ac:dyDescent="0.25">
      <c r="A7092"/>
      <c r="B7092"/>
      <c r="D7092"/>
      <c r="AL7092">
        <f t="shared" si="770"/>
        <v>0</v>
      </c>
      <c r="AQ7092">
        <f t="shared" si="771"/>
        <v>0</v>
      </c>
      <c r="AR7092" t="str">
        <f>IFERROR(IF(OR(AP7092=338,AP7092=340,AP7092=341,AP7092=342,AP7092="342A",AP7092="342B"),PorcenRet(AP7092,AT7092,AU7092),INDEX(PORCENTAJEBUSCAR,MATCH(AP7092,CódigoRET,0),4)*1),"")</f>
        <v/>
      </c>
      <c r="AS7092">
        <f t="shared" si="772"/>
        <v>0</v>
      </c>
      <c r="BF7092" t="str">
        <f>IFERROR(IF(OR(BD7092=338,BD7092=340,BD7092=341,BD7092=342,BD7092="342A",BD7092="342B"),PorcenRet(BD7092,BH7092,BI7092),INDEX(PORCENTAJEBUSCAR,MATCH(BD7092,CódigoRET,0),4)*1),"")</f>
        <v/>
      </c>
      <c r="BG7092">
        <f t="shared" si="773"/>
        <v>0</v>
      </c>
      <c r="BO7092">
        <f t="shared" si="774"/>
        <v>0</v>
      </c>
      <c r="CC7092">
        <f t="shared" si="775"/>
        <v>0</v>
      </c>
      <c r="CD7092">
        <f t="shared" si="776"/>
        <v>0</v>
      </c>
      <c r="CG7092">
        <f ca="1">IFERROR(INDIRECT("IVA!X"&amp;MATCH(MID(COMPRAS!C6992,1,2)&amp;MID(COMPRAS!F6992,1,2)&amp;MID(COMPRAS!D6992,1,2),IVA!W:W,0)),"SIN COD.")</f>
        <v>0</v>
      </c>
      <c r="CH7092">
        <f ca="1">IFERROR(INDIRECT("IVA!Y"&amp;MATCH(MID(COMPRAS!C6992,1,2)&amp;MID(COMPRAS!F6992,1,2)&amp;MID(COMPRAS!D6992,1,2),IVA!W:W,0)),"SIN COD.")</f>
        <v>0</v>
      </c>
    </row>
    <row r="7093" spans="1:86" x14ac:dyDescent="0.25">
      <c r="A7093"/>
      <c r="B7093"/>
      <c r="D7093"/>
      <c r="AL7093">
        <f t="shared" si="770"/>
        <v>0</v>
      </c>
      <c r="AQ7093">
        <f t="shared" si="771"/>
        <v>0</v>
      </c>
      <c r="AR7093" t="str">
        <f>IFERROR(IF(OR(AP7093=338,AP7093=340,AP7093=341,AP7093=342,AP7093="342A",AP7093="342B"),PorcenRet(AP7093,AT7093,AU7093),INDEX(PORCENTAJEBUSCAR,MATCH(AP7093,CódigoRET,0),4)*1),"")</f>
        <v/>
      </c>
      <c r="AS7093">
        <f t="shared" si="772"/>
        <v>0</v>
      </c>
      <c r="BF7093" t="str">
        <f>IFERROR(IF(OR(BD7093=338,BD7093=340,BD7093=341,BD7093=342,BD7093="342A",BD7093="342B"),PorcenRet(BD7093,BH7093,BI7093),INDEX(PORCENTAJEBUSCAR,MATCH(BD7093,CódigoRET,0),4)*1),"")</f>
        <v/>
      </c>
      <c r="BG7093">
        <f t="shared" si="773"/>
        <v>0</v>
      </c>
      <c r="BO7093">
        <f t="shared" si="774"/>
        <v>0</v>
      </c>
      <c r="CC7093">
        <f t="shared" si="775"/>
        <v>0</v>
      </c>
      <c r="CD7093">
        <f t="shared" si="776"/>
        <v>0</v>
      </c>
      <c r="CG7093">
        <f ca="1">IFERROR(INDIRECT("IVA!X"&amp;MATCH(MID(COMPRAS!C6993,1,2)&amp;MID(COMPRAS!F6993,1,2)&amp;MID(COMPRAS!D6993,1,2),IVA!W:W,0)),"SIN COD.")</f>
        <v>0</v>
      </c>
      <c r="CH7093">
        <f ca="1">IFERROR(INDIRECT("IVA!Y"&amp;MATCH(MID(COMPRAS!C6993,1,2)&amp;MID(COMPRAS!F6993,1,2)&amp;MID(COMPRAS!D6993,1,2),IVA!W:W,0)),"SIN COD.")</f>
        <v>0</v>
      </c>
    </row>
    <row r="7094" spans="1:86" x14ac:dyDescent="0.25">
      <c r="A7094"/>
      <c r="B7094"/>
      <c r="D7094"/>
      <c r="AL7094">
        <f t="shared" si="770"/>
        <v>0</v>
      </c>
      <c r="AQ7094">
        <f t="shared" si="771"/>
        <v>0</v>
      </c>
      <c r="AR7094" t="str">
        <f>IFERROR(IF(OR(AP7094=338,AP7094=340,AP7094=341,AP7094=342,AP7094="342A",AP7094="342B"),PorcenRet(AP7094,AT7094,AU7094),INDEX(PORCENTAJEBUSCAR,MATCH(AP7094,CódigoRET,0),4)*1),"")</f>
        <v/>
      </c>
      <c r="AS7094">
        <f t="shared" si="772"/>
        <v>0</v>
      </c>
      <c r="BF7094" t="str">
        <f>IFERROR(IF(OR(BD7094=338,BD7094=340,BD7094=341,BD7094=342,BD7094="342A",BD7094="342B"),PorcenRet(BD7094,BH7094,BI7094),INDEX(PORCENTAJEBUSCAR,MATCH(BD7094,CódigoRET,0),4)*1),"")</f>
        <v/>
      </c>
      <c r="BG7094">
        <f t="shared" si="773"/>
        <v>0</v>
      </c>
      <c r="BO7094">
        <f t="shared" si="774"/>
        <v>0</v>
      </c>
      <c r="CC7094">
        <f t="shared" si="775"/>
        <v>0</v>
      </c>
      <c r="CD7094">
        <f t="shared" si="776"/>
        <v>0</v>
      </c>
      <c r="CG7094">
        <f ca="1">IFERROR(INDIRECT("IVA!X"&amp;MATCH(MID(COMPRAS!C6994,1,2)&amp;MID(COMPRAS!F6994,1,2)&amp;MID(COMPRAS!D6994,1,2),IVA!W:W,0)),"SIN COD.")</f>
        <v>0</v>
      </c>
      <c r="CH7094">
        <f ca="1">IFERROR(INDIRECT("IVA!Y"&amp;MATCH(MID(COMPRAS!C6994,1,2)&amp;MID(COMPRAS!F6994,1,2)&amp;MID(COMPRAS!D6994,1,2),IVA!W:W,0)),"SIN COD.")</f>
        <v>0</v>
      </c>
    </row>
    <row r="7095" spans="1:86" x14ac:dyDescent="0.25">
      <c r="A7095"/>
      <c r="B7095"/>
      <c r="D7095"/>
      <c r="AL7095">
        <f t="shared" si="770"/>
        <v>0</v>
      </c>
      <c r="AQ7095">
        <f t="shared" si="771"/>
        <v>0</v>
      </c>
      <c r="AR7095" t="str">
        <f>IFERROR(IF(OR(AP7095=338,AP7095=340,AP7095=341,AP7095=342,AP7095="342A",AP7095="342B"),PorcenRet(AP7095,AT7095,AU7095),INDEX(PORCENTAJEBUSCAR,MATCH(AP7095,CódigoRET,0),4)*1),"")</f>
        <v/>
      </c>
      <c r="AS7095">
        <f t="shared" si="772"/>
        <v>0</v>
      </c>
      <c r="BF7095" t="str">
        <f>IFERROR(IF(OR(BD7095=338,BD7095=340,BD7095=341,BD7095=342,BD7095="342A",BD7095="342B"),PorcenRet(BD7095,BH7095,BI7095),INDEX(PORCENTAJEBUSCAR,MATCH(BD7095,CódigoRET,0),4)*1),"")</f>
        <v/>
      </c>
      <c r="BG7095">
        <f t="shared" si="773"/>
        <v>0</v>
      </c>
      <c r="BO7095">
        <f t="shared" si="774"/>
        <v>0</v>
      </c>
      <c r="CC7095">
        <f t="shared" si="775"/>
        <v>0</v>
      </c>
      <c r="CD7095">
        <f t="shared" si="776"/>
        <v>0</v>
      </c>
      <c r="CG7095">
        <f ca="1">IFERROR(INDIRECT("IVA!X"&amp;MATCH(MID(COMPRAS!C6995,1,2)&amp;MID(COMPRAS!F6995,1,2)&amp;MID(COMPRAS!D6995,1,2),IVA!W:W,0)),"SIN COD.")</f>
        <v>0</v>
      </c>
      <c r="CH7095">
        <f ca="1">IFERROR(INDIRECT("IVA!Y"&amp;MATCH(MID(COMPRAS!C6995,1,2)&amp;MID(COMPRAS!F6995,1,2)&amp;MID(COMPRAS!D6995,1,2),IVA!W:W,0)),"SIN COD.")</f>
        <v>0</v>
      </c>
    </row>
    <row r="7096" spans="1:86" x14ac:dyDescent="0.25">
      <c r="A7096"/>
      <c r="B7096"/>
      <c r="D7096"/>
      <c r="AL7096">
        <f t="shared" si="770"/>
        <v>0</v>
      </c>
      <c r="AQ7096">
        <f t="shared" si="771"/>
        <v>0</v>
      </c>
      <c r="AR7096" t="str">
        <f>IFERROR(IF(OR(AP7096=338,AP7096=340,AP7096=341,AP7096=342,AP7096="342A",AP7096="342B"),PorcenRet(AP7096,AT7096,AU7096),INDEX(PORCENTAJEBUSCAR,MATCH(AP7096,CódigoRET,0),4)*1),"")</f>
        <v/>
      </c>
      <c r="AS7096">
        <f t="shared" si="772"/>
        <v>0</v>
      </c>
      <c r="BF7096" t="str">
        <f>IFERROR(IF(OR(BD7096=338,BD7096=340,BD7096=341,BD7096=342,BD7096="342A",BD7096="342B"),PorcenRet(BD7096,BH7096,BI7096),INDEX(PORCENTAJEBUSCAR,MATCH(BD7096,CódigoRET,0),4)*1),"")</f>
        <v/>
      </c>
      <c r="BG7096">
        <f t="shared" si="773"/>
        <v>0</v>
      </c>
      <c r="BO7096">
        <f t="shared" si="774"/>
        <v>0</v>
      </c>
      <c r="CC7096">
        <f t="shared" si="775"/>
        <v>0</v>
      </c>
      <c r="CD7096">
        <f t="shared" si="776"/>
        <v>0</v>
      </c>
      <c r="CG7096">
        <f ca="1">IFERROR(INDIRECT("IVA!X"&amp;MATCH(MID(COMPRAS!C6996,1,2)&amp;MID(COMPRAS!F6996,1,2)&amp;MID(COMPRAS!D6996,1,2),IVA!W:W,0)),"SIN COD.")</f>
        <v>0</v>
      </c>
      <c r="CH7096">
        <f ca="1">IFERROR(INDIRECT("IVA!Y"&amp;MATCH(MID(COMPRAS!C6996,1,2)&amp;MID(COMPRAS!F6996,1,2)&amp;MID(COMPRAS!D6996,1,2),IVA!W:W,0)),"SIN COD.")</f>
        <v>0</v>
      </c>
    </row>
    <row r="7097" spans="1:86" x14ac:dyDescent="0.25">
      <c r="A7097"/>
      <c r="B7097"/>
      <c r="D7097"/>
      <c r="AL7097">
        <f t="shared" si="770"/>
        <v>0</v>
      </c>
      <c r="AQ7097">
        <f t="shared" si="771"/>
        <v>0</v>
      </c>
      <c r="AR7097" t="str">
        <f>IFERROR(IF(OR(AP7097=338,AP7097=340,AP7097=341,AP7097=342,AP7097="342A",AP7097="342B"),PorcenRet(AP7097,AT7097,AU7097),INDEX(PORCENTAJEBUSCAR,MATCH(AP7097,CódigoRET,0),4)*1),"")</f>
        <v/>
      </c>
      <c r="AS7097">
        <f t="shared" si="772"/>
        <v>0</v>
      </c>
      <c r="BF7097" t="str">
        <f>IFERROR(IF(OR(BD7097=338,BD7097=340,BD7097=341,BD7097=342,BD7097="342A",BD7097="342B"),PorcenRet(BD7097,BH7097,BI7097),INDEX(PORCENTAJEBUSCAR,MATCH(BD7097,CódigoRET,0),4)*1),"")</f>
        <v/>
      </c>
      <c r="BG7097">
        <f t="shared" si="773"/>
        <v>0</v>
      </c>
      <c r="BO7097">
        <f t="shared" si="774"/>
        <v>0</v>
      </c>
      <c r="CC7097">
        <f t="shared" si="775"/>
        <v>0</v>
      </c>
      <c r="CD7097">
        <f t="shared" si="776"/>
        <v>0</v>
      </c>
      <c r="CG7097">
        <f ca="1">IFERROR(INDIRECT("IVA!X"&amp;MATCH(MID(COMPRAS!C6997,1,2)&amp;MID(COMPRAS!F6997,1,2)&amp;MID(COMPRAS!D6997,1,2),IVA!W:W,0)),"SIN COD.")</f>
        <v>0</v>
      </c>
      <c r="CH7097">
        <f ca="1">IFERROR(INDIRECT("IVA!Y"&amp;MATCH(MID(COMPRAS!C6997,1,2)&amp;MID(COMPRAS!F6997,1,2)&amp;MID(COMPRAS!D6997,1,2),IVA!W:W,0)),"SIN COD.")</f>
        <v>0</v>
      </c>
    </row>
    <row r="7098" spans="1:86" x14ac:dyDescent="0.25">
      <c r="A7098"/>
      <c r="B7098"/>
      <c r="D7098"/>
      <c r="AL7098">
        <f t="shared" si="770"/>
        <v>0</v>
      </c>
      <c r="AQ7098">
        <f t="shared" si="771"/>
        <v>0</v>
      </c>
      <c r="AR7098" t="str">
        <f>IFERROR(IF(OR(AP7098=338,AP7098=340,AP7098=341,AP7098=342,AP7098="342A",AP7098="342B"),PorcenRet(AP7098,AT7098,AU7098),INDEX(PORCENTAJEBUSCAR,MATCH(AP7098,CódigoRET,0),4)*1),"")</f>
        <v/>
      </c>
      <c r="AS7098">
        <f t="shared" si="772"/>
        <v>0</v>
      </c>
      <c r="BF7098" t="str">
        <f>IFERROR(IF(OR(BD7098=338,BD7098=340,BD7098=341,BD7098=342,BD7098="342A",BD7098="342B"),PorcenRet(BD7098,BH7098,BI7098),INDEX(PORCENTAJEBUSCAR,MATCH(BD7098,CódigoRET,0),4)*1),"")</f>
        <v/>
      </c>
      <c r="BG7098">
        <f t="shared" si="773"/>
        <v>0</v>
      </c>
      <c r="BO7098">
        <f t="shared" si="774"/>
        <v>0</v>
      </c>
      <c r="CC7098">
        <f t="shared" si="775"/>
        <v>0</v>
      </c>
      <c r="CD7098">
        <f t="shared" si="776"/>
        <v>0</v>
      </c>
      <c r="CG7098">
        <f ca="1">IFERROR(INDIRECT("IVA!X"&amp;MATCH(MID(COMPRAS!C6998,1,2)&amp;MID(COMPRAS!F6998,1,2)&amp;MID(COMPRAS!D6998,1,2),IVA!W:W,0)),"SIN COD.")</f>
        <v>0</v>
      </c>
      <c r="CH7098">
        <f ca="1">IFERROR(INDIRECT("IVA!Y"&amp;MATCH(MID(COMPRAS!C6998,1,2)&amp;MID(COMPRAS!F6998,1,2)&amp;MID(COMPRAS!D6998,1,2),IVA!W:W,0)),"SIN COD.")</f>
        <v>0</v>
      </c>
    </row>
    <row r="7099" spans="1:86" x14ac:dyDescent="0.25">
      <c r="A7099"/>
      <c r="B7099"/>
      <c r="D7099"/>
      <c r="AL7099">
        <f t="shared" si="770"/>
        <v>0</v>
      </c>
      <c r="AQ7099">
        <f t="shared" si="771"/>
        <v>0</v>
      </c>
      <c r="AR7099" t="str">
        <f>IFERROR(IF(OR(AP7099=338,AP7099=340,AP7099=341,AP7099=342,AP7099="342A",AP7099="342B"),PorcenRet(AP7099,AT7099,AU7099),INDEX(PORCENTAJEBUSCAR,MATCH(AP7099,CódigoRET,0),4)*1),"")</f>
        <v/>
      </c>
      <c r="AS7099">
        <f t="shared" si="772"/>
        <v>0</v>
      </c>
      <c r="BF7099" t="str">
        <f>IFERROR(IF(OR(BD7099=338,BD7099=340,BD7099=341,BD7099=342,BD7099="342A",BD7099="342B"),PorcenRet(BD7099,BH7099,BI7099),INDEX(PORCENTAJEBUSCAR,MATCH(BD7099,CódigoRET,0),4)*1),"")</f>
        <v/>
      </c>
      <c r="BG7099">
        <f t="shared" si="773"/>
        <v>0</v>
      </c>
      <c r="BO7099">
        <f t="shared" si="774"/>
        <v>0</v>
      </c>
      <c r="CC7099">
        <f t="shared" si="775"/>
        <v>0</v>
      </c>
      <c r="CD7099">
        <f t="shared" si="776"/>
        <v>0</v>
      </c>
      <c r="CG7099">
        <f ca="1">IFERROR(INDIRECT("IVA!X"&amp;MATCH(MID(COMPRAS!C6999,1,2)&amp;MID(COMPRAS!F6999,1,2)&amp;MID(COMPRAS!D6999,1,2),IVA!W:W,0)),"SIN COD.")</f>
        <v>0</v>
      </c>
      <c r="CH7099">
        <f ca="1">IFERROR(INDIRECT("IVA!Y"&amp;MATCH(MID(COMPRAS!C6999,1,2)&amp;MID(COMPRAS!F6999,1,2)&amp;MID(COMPRAS!D6999,1,2),IVA!W:W,0)),"SIN COD.")</f>
        <v>0</v>
      </c>
    </row>
    <row r="7100" spans="1:86" x14ac:dyDescent="0.25">
      <c r="A7100"/>
      <c r="B7100"/>
      <c r="D7100"/>
      <c r="AL7100">
        <f t="shared" si="770"/>
        <v>0</v>
      </c>
      <c r="AQ7100">
        <f t="shared" si="771"/>
        <v>0</v>
      </c>
      <c r="AR7100" t="str">
        <f>IFERROR(IF(OR(AP7100=338,AP7100=340,AP7100=341,AP7100=342,AP7100="342A",AP7100="342B"),PorcenRet(AP7100,AT7100,AU7100),INDEX(PORCENTAJEBUSCAR,MATCH(AP7100,CódigoRET,0),4)*1),"")</f>
        <v/>
      </c>
      <c r="AS7100">
        <f t="shared" si="772"/>
        <v>0</v>
      </c>
      <c r="BF7100" t="str">
        <f>IFERROR(IF(OR(BD7100=338,BD7100=340,BD7100=341,BD7100=342,BD7100="342A",BD7100="342B"),PorcenRet(BD7100,BH7100,BI7100),INDEX(PORCENTAJEBUSCAR,MATCH(BD7100,CódigoRET,0),4)*1),"")</f>
        <v/>
      </c>
      <c r="BG7100">
        <f t="shared" si="773"/>
        <v>0</v>
      </c>
      <c r="BO7100">
        <f t="shared" si="774"/>
        <v>0</v>
      </c>
      <c r="CC7100">
        <f t="shared" si="775"/>
        <v>0</v>
      </c>
      <c r="CD7100">
        <f t="shared" si="776"/>
        <v>0</v>
      </c>
      <c r="CG7100">
        <f ca="1">IFERROR(INDIRECT("IVA!X"&amp;MATCH(MID(COMPRAS!C7000,1,2)&amp;MID(COMPRAS!F7000,1,2)&amp;MID(COMPRAS!D7000,1,2),IVA!W:W,0)),"SIN COD.")</f>
        <v>0</v>
      </c>
      <c r="CH7100">
        <f ca="1">IFERROR(INDIRECT("IVA!Y"&amp;MATCH(MID(COMPRAS!C7000,1,2)&amp;MID(COMPRAS!F7000,1,2)&amp;MID(COMPRAS!D7000,1,2),IVA!W:W,0)),"SIN COD.")</f>
        <v>0</v>
      </c>
    </row>
    <row r="7101" spans="1:86" x14ac:dyDescent="0.25">
      <c r="A7101"/>
      <c r="B7101"/>
      <c r="D7101"/>
      <c r="AL7101">
        <f t="shared" si="770"/>
        <v>0</v>
      </c>
      <c r="AQ7101">
        <f t="shared" si="771"/>
        <v>0</v>
      </c>
      <c r="AR7101" t="str">
        <f>IFERROR(IF(OR(AP7101=338,AP7101=340,AP7101=341,AP7101=342,AP7101="342A",AP7101="342B"),PorcenRet(AP7101,AT7101,AU7101),INDEX(PORCENTAJEBUSCAR,MATCH(AP7101,CódigoRET,0),4)*1),"")</f>
        <v/>
      </c>
      <c r="AS7101">
        <f t="shared" si="772"/>
        <v>0</v>
      </c>
      <c r="BF7101" t="str">
        <f>IFERROR(IF(OR(BD7101=338,BD7101=340,BD7101=341,BD7101=342,BD7101="342A",BD7101="342B"),PorcenRet(BD7101,BH7101,BI7101),INDEX(PORCENTAJEBUSCAR,MATCH(BD7101,CódigoRET,0),4)*1),"")</f>
        <v/>
      </c>
      <c r="BG7101">
        <f t="shared" si="773"/>
        <v>0</v>
      </c>
      <c r="BO7101">
        <f t="shared" si="774"/>
        <v>0</v>
      </c>
      <c r="CC7101">
        <f t="shared" si="775"/>
        <v>0</v>
      </c>
      <c r="CD7101">
        <f t="shared" si="776"/>
        <v>0</v>
      </c>
      <c r="CG7101">
        <f ca="1">IFERROR(INDIRECT("IVA!X"&amp;MATCH(MID(COMPRAS!C7001,1,2)&amp;MID(COMPRAS!F7001,1,2)&amp;MID(COMPRAS!D7001,1,2),IVA!W:W,0)),"SIN COD.")</f>
        <v>0</v>
      </c>
      <c r="CH7101">
        <f ca="1">IFERROR(INDIRECT("IVA!Y"&amp;MATCH(MID(COMPRAS!C7001,1,2)&amp;MID(COMPRAS!F7001,1,2)&amp;MID(COMPRAS!D7001,1,2),IVA!W:W,0)),"SIN COD.")</f>
        <v>0</v>
      </c>
    </row>
    <row r="7102" spans="1:86" x14ac:dyDescent="0.25">
      <c r="A7102"/>
      <c r="B7102"/>
      <c r="D7102"/>
      <c r="AL7102">
        <f t="shared" si="770"/>
        <v>0</v>
      </c>
      <c r="AQ7102">
        <f t="shared" si="771"/>
        <v>0</v>
      </c>
      <c r="AR7102" t="str">
        <f>IFERROR(IF(OR(AP7102=338,AP7102=340,AP7102=341,AP7102=342,AP7102="342A",AP7102="342B"),PorcenRet(AP7102,AT7102,AU7102),INDEX(PORCENTAJEBUSCAR,MATCH(AP7102,CódigoRET,0),4)*1),"")</f>
        <v/>
      </c>
      <c r="AS7102">
        <f t="shared" si="772"/>
        <v>0</v>
      </c>
      <c r="BF7102" t="str">
        <f>IFERROR(IF(OR(BD7102=338,BD7102=340,BD7102=341,BD7102=342,BD7102="342A",BD7102="342B"),PorcenRet(BD7102,BH7102,BI7102),INDEX(PORCENTAJEBUSCAR,MATCH(BD7102,CódigoRET,0),4)*1),"")</f>
        <v/>
      </c>
      <c r="BG7102">
        <f t="shared" si="773"/>
        <v>0</v>
      </c>
      <c r="BO7102">
        <f t="shared" si="774"/>
        <v>0</v>
      </c>
      <c r="CC7102">
        <f t="shared" si="775"/>
        <v>0</v>
      </c>
      <c r="CD7102">
        <f t="shared" si="776"/>
        <v>0</v>
      </c>
      <c r="CG7102">
        <f ca="1">IFERROR(INDIRECT("IVA!X"&amp;MATCH(MID(COMPRAS!C7002,1,2)&amp;MID(COMPRAS!F7002,1,2)&amp;MID(COMPRAS!D7002,1,2),IVA!W:W,0)),"SIN COD.")</f>
        <v>0</v>
      </c>
      <c r="CH7102">
        <f ca="1">IFERROR(INDIRECT("IVA!Y"&amp;MATCH(MID(COMPRAS!C7002,1,2)&amp;MID(COMPRAS!F7002,1,2)&amp;MID(COMPRAS!D7002,1,2),IVA!W:W,0)),"SIN COD.")</f>
        <v>0</v>
      </c>
    </row>
    <row r="7103" spans="1:86" x14ac:dyDescent="0.25">
      <c r="A7103"/>
      <c r="B7103"/>
      <c r="D7103"/>
      <c r="AL7103">
        <f t="shared" si="770"/>
        <v>0</v>
      </c>
      <c r="AQ7103">
        <f t="shared" si="771"/>
        <v>0</v>
      </c>
      <c r="AR7103" t="str">
        <f>IFERROR(IF(OR(AP7103=338,AP7103=340,AP7103=341,AP7103=342,AP7103="342A",AP7103="342B"),PorcenRet(AP7103,AT7103,AU7103),INDEX(PORCENTAJEBUSCAR,MATCH(AP7103,CódigoRET,0),4)*1),"")</f>
        <v/>
      </c>
      <c r="AS7103">
        <f t="shared" si="772"/>
        <v>0</v>
      </c>
      <c r="BF7103" t="str">
        <f>IFERROR(IF(OR(BD7103=338,BD7103=340,BD7103=341,BD7103=342,BD7103="342A",BD7103="342B"),PorcenRet(BD7103,BH7103,BI7103),INDEX(PORCENTAJEBUSCAR,MATCH(BD7103,CódigoRET,0),4)*1),"")</f>
        <v/>
      </c>
      <c r="BG7103">
        <f t="shared" si="773"/>
        <v>0</v>
      </c>
      <c r="BO7103">
        <f t="shared" si="774"/>
        <v>0</v>
      </c>
      <c r="CC7103">
        <f t="shared" si="775"/>
        <v>0</v>
      </c>
      <c r="CD7103">
        <f t="shared" si="776"/>
        <v>0</v>
      </c>
      <c r="CG7103">
        <f ca="1">IFERROR(INDIRECT("IVA!X"&amp;MATCH(MID(COMPRAS!C7003,1,2)&amp;MID(COMPRAS!F7003,1,2)&amp;MID(COMPRAS!D7003,1,2),IVA!W:W,0)),"SIN COD.")</f>
        <v>0</v>
      </c>
      <c r="CH7103">
        <f ca="1">IFERROR(INDIRECT("IVA!Y"&amp;MATCH(MID(COMPRAS!C7003,1,2)&amp;MID(COMPRAS!F7003,1,2)&amp;MID(COMPRAS!D7003,1,2),IVA!W:W,0)),"SIN COD.")</f>
        <v>0</v>
      </c>
    </row>
    <row r="7104" spans="1:86" x14ac:dyDescent="0.25">
      <c r="A7104"/>
      <c r="B7104"/>
      <c r="D7104"/>
      <c r="AL7104">
        <f t="shared" si="770"/>
        <v>0</v>
      </c>
      <c r="AQ7104">
        <f t="shared" si="771"/>
        <v>0</v>
      </c>
      <c r="AR7104" t="str">
        <f>IFERROR(IF(OR(AP7104=338,AP7104=340,AP7104=341,AP7104=342,AP7104="342A",AP7104="342B"),PorcenRet(AP7104,AT7104,AU7104),INDEX(PORCENTAJEBUSCAR,MATCH(AP7104,CódigoRET,0),4)*1),"")</f>
        <v/>
      </c>
      <c r="AS7104">
        <f t="shared" si="772"/>
        <v>0</v>
      </c>
      <c r="BF7104" t="str">
        <f>IFERROR(IF(OR(BD7104=338,BD7104=340,BD7104=341,BD7104=342,BD7104="342A",BD7104="342B"),PorcenRet(BD7104,BH7104,BI7104),INDEX(PORCENTAJEBUSCAR,MATCH(BD7104,CódigoRET,0),4)*1),"")</f>
        <v/>
      </c>
      <c r="BG7104">
        <f t="shared" si="773"/>
        <v>0</v>
      </c>
      <c r="BO7104">
        <f t="shared" si="774"/>
        <v>0</v>
      </c>
      <c r="CC7104">
        <f t="shared" si="775"/>
        <v>0</v>
      </c>
      <c r="CD7104">
        <f t="shared" si="776"/>
        <v>0</v>
      </c>
      <c r="CG7104">
        <f ca="1">IFERROR(INDIRECT("IVA!X"&amp;MATCH(MID(COMPRAS!C7004,1,2)&amp;MID(COMPRAS!F7004,1,2)&amp;MID(COMPRAS!D7004,1,2),IVA!W:W,0)),"SIN COD.")</f>
        <v>0</v>
      </c>
      <c r="CH7104">
        <f ca="1">IFERROR(INDIRECT("IVA!Y"&amp;MATCH(MID(COMPRAS!C7004,1,2)&amp;MID(COMPRAS!F7004,1,2)&amp;MID(COMPRAS!D7004,1,2),IVA!W:W,0)),"SIN COD.")</f>
        <v>0</v>
      </c>
    </row>
    <row r="7105" spans="1:86" x14ac:dyDescent="0.25">
      <c r="A7105"/>
      <c r="B7105"/>
      <c r="D7105"/>
      <c r="AL7105">
        <f t="shared" si="770"/>
        <v>0</v>
      </c>
      <c r="AQ7105">
        <f t="shared" si="771"/>
        <v>0</v>
      </c>
      <c r="AR7105" t="str">
        <f>IFERROR(IF(OR(AP7105=338,AP7105=340,AP7105=341,AP7105=342,AP7105="342A",AP7105="342B"),PorcenRet(AP7105,AT7105,AU7105),INDEX(PORCENTAJEBUSCAR,MATCH(AP7105,CódigoRET,0),4)*1),"")</f>
        <v/>
      </c>
      <c r="AS7105">
        <f t="shared" si="772"/>
        <v>0</v>
      </c>
      <c r="BF7105" t="str">
        <f>IFERROR(IF(OR(BD7105=338,BD7105=340,BD7105=341,BD7105=342,BD7105="342A",BD7105="342B"),PorcenRet(BD7105,BH7105,BI7105),INDEX(PORCENTAJEBUSCAR,MATCH(BD7105,CódigoRET,0),4)*1),"")</f>
        <v/>
      </c>
      <c r="BG7105">
        <f t="shared" si="773"/>
        <v>0</v>
      </c>
      <c r="BO7105">
        <f t="shared" si="774"/>
        <v>0</v>
      </c>
      <c r="CC7105">
        <f t="shared" si="775"/>
        <v>0</v>
      </c>
      <c r="CD7105">
        <f t="shared" si="776"/>
        <v>0</v>
      </c>
      <c r="CG7105">
        <f ca="1">IFERROR(INDIRECT("IVA!X"&amp;MATCH(MID(COMPRAS!C7005,1,2)&amp;MID(COMPRAS!F7005,1,2)&amp;MID(COMPRAS!D7005,1,2),IVA!W:W,0)),"SIN COD.")</f>
        <v>0</v>
      </c>
      <c r="CH7105">
        <f ca="1">IFERROR(INDIRECT("IVA!Y"&amp;MATCH(MID(COMPRAS!C7005,1,2)&amp;MID(COMPRAS!F7005,1,2)&amp;MID(COMPRAS!D7005,1,2),IVA!W:W,0)),"SIN COD.")</f>
        <v>0</v>
      </c>
    </row>
    <row r="7106" spans="1:86" x14ac:dyDescent="0.25">
      <c r="A7106"/>
      <c r="B7106"/>
      <c r="D7106"/>
      <c r="AL7106">
        <f t="shared" ref="AL7106:AL7169" si="777">O7106+P7106+Q7106+R7106+S7106+T7106+U7106+V7106</f>
        <v>0</v>
      </c>
      <c r="AQ7106">
        <f t="shared" ref="AQ7106:AQ7169" si="778">+P7106+Q7106+R7106+S7106-BE7106-BQ7106-BW7106+O7106</f>
        <v>0</v>
      </c>
      <c r="AR7106" t="str">
        <f>IFERROR(IF(OR(AP7106=338,AP7106=340,AP7106=341,AP7106=342,AP7106="342A",AP7106="342B"),PorcenRet(AP7106,AT7106,AU7106),INDEX(PORCENTAJEBUSCAR,MATCH(AP7106,CódigoRET,0),4)*1),"")</f>
        <v/>
      </c>
      <c r="AS7106">
        <f t="shared" ref="AS7106:AS7169" si="779">ROUND(IF(AP7106="",0,AQ7106*(AR7106/100)),2)</f>
        <v>0</v>
      </c>
      <c r="BF7106" t="str">
        <f>IFERROR(IF(OR(BD7106=338,BD7106=340,BD7106=341,BD7106=342,BD7106="342A",BD7106="342B"),PorcenRet(BD7106,BH7106,BI7106),INDEX(PORCENTAJEBUSCAR,MATCH(BD7106,CódigoRET,0),4)*1),"")</f>
        <v/>
      </c>
      <c r="BG7106">
        <f t="shared" ref="BG7106:BG7169" si="780">ROUND(IF(BD7106="",0,BE7106*(BF7106/100)),2)</f>
        <v>0</v>
      </c>
      <c r="BO7106">
        <f t="shared" ref="BO7106:BO7169" si="781">IF(MID(F7106,1,2)="41",SUM(O7106:S7106),0)</f>
        <v>0</v>
      </c>
      <c r="CC7106">
        <f t="shared" ref="CC7106:CC7169" si="782">O7106+P7106+Q7106+R7106+S7106</f>
        <v>0</v>
      </c>
      <c r="CD7106">
        <f t="shared" ref="CD7106:CD7169" si="783">T7106+U7106</f>
        <v>0</v>
      </c>
      <c r="CG7106">
        <f ca="1">IFERROR(INDIRECT("IVA!X"&amp;MATCH(MID(COMPRAS!C7006,1,2)&amp;MID(COMPRAS!F7006,1,2)&amp;MID(COMPRAS!D7006,1,2),IVA!W:W,0)),"SIN COD.")</f>
        <v>0</v>
      </c>
      <c r="CH7106">
        <f ca="1">IFERROR(INDIRECT("IVA!Y"&amp;MATCH(MID(COMPRAS!C7006,1,2)&amp;MID(COMPRAS!F7006,1,2)&amp;MID(COMPRAS!D7006,1,2),IVA!W:W,0)),"SIN COD.")</f>
        <v>0</v>
      </c>
    </row>
    <row r="7107" spans="1:86" x14ac:dyDescent="0.25">
      <c r="A7107"/>
      <c r="B7107"/>
      <c r="D7107"/>
      <c r="AL7107">
        <f t="shared" si="777"/>
        <v>0</v>
      </c>
      <c r="AQ7107">
        <f t="shared" si="778"/>
        <v>0</v>
      </c>
      <c r="AR7107" t="str">
        <f>IFERROR(IF(OR(AP7107=338,AP7107=340,AP7107=341,AP7107=342,AP7107="342A",AP7107="342B"),PorcenRet(AP7107,AT7107,AU7107),INDEX(PORCENTAJEBUSCAR,MATCH(AP7107,CódigoRET,0),4)*1),"")</f>
        <v/>
      </c>
      <c r="AS7107">
        <f t="shared" si="779"/>
        <v>0</v>
      </c>
      <c r="BF7107" t="str">
        <f>IFERROR(IF(OR(BD7107=338,BD7107=340,BD7107=341,BD7107=342,BD7107="342A",BD7107="342B"),PorcenRet(BD7107,BH7107,BI7107),INDEX(PORCENTAJEBUSCAR,MATCH(BD7107,CódigoRET,0),4)*1),"")</f>
        <v/>
      </c>
      <c r="BG7107">
        <f t="shared" si="780"/>
        <v>0</v>
      </c>
      <c r="BO7107">
        <f t="shared" si="781"/>
        <v>0</v>
      </c>
      <c r="CC7107">
        <f t="shared" si="782"/>
        <v>0</v>
      </c>
      <c r="CD7107">
        <f t="shared" si="783"/>
        <v>0</v>
      </c>
      <c r="CG7107">
        <f ca="1">IFERROR(INDIRECT("IVA!X"&amp;MATCH(MID(COMPRAS!C7007,1,2)&amp;MID(COMPRAS!F7007,1,2)&amp;MID(COMPRAS!D7007,1,2),IVA!W:W,0)),"SIN COD.")</f>
        <v>0</v>
      </c>
      <c r="CH7107">
        <f ca="1">IFERROR(INDIRECT("IVA!Y"&amp;MATCH(MID(COMPRAS!C7007,1,2)&amp;MID(COMPRAS!F7007,1,2)&amp;MID(COMPRAS!D7007,1,2),IVA!W:W,0)),"SIN COD.")</f>
        <v>0</v>
      </c>
    </row>
    <row r="7108" spans="1:86" x14ac:dyDescent="0.25">
      <c r="A7108"/>
      <c r="B7108"/>
      <c r="D7108"/>
      <c r="AL7108">
        <f t="shared" si="777"/>
        <v>0</v>
      </c>
      <c r="AQ7108">
        <f t="shared" si="778"/>
        <v>0</v>
      </c>
      <c r="AR7108" t="str">
        <f>IFERROR(IF(OR(AP7108=338,AP7108=340,AP7108=341,AP7108=342,AP7108="342A",AP7108="342B"),PorcenRet(AP7108,AT7108,AU7108),INDEX(PORCENTAJEBUSCAR,MATCH(AP7108,CódigoRET,0),4)*1),"")</f>
        <v/>
      </c>
      <c r="AS7108">
        <f t="shared" si="779"/>
        <v>0</v>
      </c>
      <c r="BF7108" t="str">
        <f>IFERROR(IF(OR(BD7108=338,BD7108=340,BD7108=341,BD7108=342,BD7108="342A",BD7108="342B"),PorcenRet(BD7108,BH7108,BI7108),INDEX(PORCENTAJEBUSCAR,MATCH(BD7108,CódigoRET,0),4)*1),"")</f>
        <v/>
      </c>
      <c r="BG7108">
        <f t="shared" si="780"/>
        <v>0</v>
      </c>
      <c r="BO7108">
        <f t="shared" si="781"/>
        <v>0</v>
      </c>
      <c r="CC7108">
        <f t="shared" si="782"/>
        <v>0</v>
      </c>
      <c r="CD7108">
        <f t="shared" si="783"/>
        <v>0</v>
      </c>
      <c r="CG7108">
        <f ca="1">IFERROR(INDIRECT("IVA!X"&amp;MATCH(MID(COMPRAS!C7008,1,2)&amp;MID(COMPRAS!F7008,1,2)&amp;MID(COMPRAS!D7008,1,2),IVA!W:W,0)),"SIN COD.")</f>
        <v>0</v>
      </c>
      <c r="CH7108">
        <f ca="1">IFERROR(INDIRECT("IVA!Y"&amp;MATCH(MID(COMPRAS!C7008,1,2)&amp;MID(COMPRAS!F7008,1,2)&amp;MID(COMPRAS!D7008,1,2),IVA!W:W,0)),"SIN COD.")</f>
        <v>0</v>
      </c>
    </row>
    <row r="7109" spans="1:86" x14ac:dyDescent="0.25">
      <c r="A7109"/>
      <c r="B7109"/>
      <c r="D7109"/>
      <c r="AL7109">
        <f t="shared" si="777"/>
        <v>0</v>
      </c>
      <c r="AQ7109">
        <f t="shared" si="778"/>
        <v>0</v>
      </c>
      <c r="AR7109" t="str">
        <f>IFERROR(IF(OR(AP7109=338,AP7109=340,AP7109=341,AP7109=342,AP7109="342A",AP7109="342B"),PorcenRet(AP7109,AT7109,AU7109),INDEX(PORCENTAJEBUSCAR,MATCH(AP7109,CódigoRET,0),4)*1),"")</f>
        <v/>
      </c>
      <c r="AS7109">
        <f t="shared" si="779"/>
        <v>0</v>
      </c>
      <c r="BF7109" t="str">
        <f>IFERROR(IF(OR(BD7109=338,BD7109=340,BD7109=341,BD7109=342,BD7109="342A",BD7109="342B"),PorcenRet(BD7109,BH7109,BI7109),INDEX(PORCENTAJEBUSCAR,MATCH(BD7109,CódigoRET,0),4)*1),"")</f>
        <v/>
      </c>
      <c r="BG7109">
        <f t="shared" si="780"/>
        <v>0</v>
      </c>
      <c r="BO7109">
        <f t="shared" si="781"/>
        <v>0</v>
      </c>
      <c r="CC7109">
        <f t="shared" si="782"/>
        <v>0</v>
      </c>
      <c r="CD7109">
        <f t="shared" si="783"/>
        <v>0</v>
      </c>
      <c r="CG7109">
        <f ca="1">IFERROR(INDIRECT("IVA!X"&amp;MATCH(MID(COMPRAS!C7009,1,2)&amp;MID(COMPRAS!F7009,1,2)&amp;MID(COMPRAS!D7009,1,2),IVA!W:W,0)),"SIN COD.")</f>
        <v>0</v>
      </c>
      <c r="CH7109">
        <f ca="1">IFERROR(INDIRECT("IVA!Y"&amp;MATCH(MID(COMPRAS!C7009,1,2)&amp;MID(COMPRAS!F7009,1,2)&amp;MID(COMPRAS!D7009,1,2),IVA!W:W,0)),"SIN COD.")</f>
        <v>0</v>
      </c>
    </row>
    <row r="7110" spans="1:86" x14ac:dyDescent="0.25">
      <c r="A7110"/>
      <c r="B7110"/>
      <c r="D7110"/>
      <c r="AL7110">
        <f t="shared" si="777"/>
        <v>0</v>
      </c>
      <c r="AQ7110">
        <f t="shared" si="778"/>
        <v>0</v>
      </c>
      <c r="AR7110" t="str">
        <f>IFERROR(IF(OR(AP7110=338,AP7110=340,AP7110=341,AP7110=342,AP7110="342A",AP7110="342B"),PorcenRet(AP7110,AT7110,AU7110),INDEX(PORCENTAJEBUSCAR,MATCH(AP7110,CódigoRET,0),4)*1),"")</f>
        <v/>
      </c>
      <c r="AS7110">
        <f t="shared" si="779"/>
        <v>0</v>
      </c>
      <c r="BF7110" t="str">
        <f>IFERROR(IF(OR(BD7110=338,BD7110=340,BD7110=341,BD7110=342,BD7110="342A",BD7110="342B"),PorcenRet(BD7110,BH7110,BI7110),INDEX(PORCENTAJEBUSCAR,MATCH(BD7110,CódigoRET,0),4)*1),"")</f>
        <v/>
      </c>
      <c r="BG7110">
        <f t="shared" si="780"/>
        <v>0</v>
      </c>
      <c r="BO7110">
        <f t="shared" si="781"/>
        <v>0</v>
      </c>
      <c r="CC7110">
        <f t="shared" si="782"/>
        <v>0</v>
      </c>
      <c r="CD7110">
        <f t="shared" si="783"/>
        <v>0</v>
      </c>
      <c r="CG7110">
        <f ca="1">IFERROR(INDIRECT("IVA!X"&amp;MATCH(MID(COMPRAS!C7010,1,2)&amp;MID(COMPRAS!F7010,1,2)&amp;MID(COMPRAS!D7010,1,2),IVA!W:W,0)),"SIN COD.")</f>
        <v>0</v>
      </c>
      <c r="CH7110">
        <f ca="1">IFERROR(INDIRECT("IVA!Y"&amp;MATCH(MID(COMPRAS!C7010,1,2)&amp;MID(COMPRAS!F7010,1,2)&amp;MID(COMPRAS!D7010,1,2),IVA!W:W,0)),"SIN COD.")</f>
        <v>0</v>
      </c>
    </row>
    <row r="7111" spans="1:86" x14ac:dyDescent="0.25">
      <c r="A7111"/>
      <c r="B7111"/>
      <c r="D7111"/>
      <c r="AL7111">
        <f t="shared" si="777"/>
        <v>0</v>
      </c>
      <c r="AQ7111">
        <f t="shared" si="778"/>
        <v>0</v>
      </c>
      <c r="AR7111" t="str">
        <f>IFERROR(IF(OR(AP7111=338,AP7111=340,AP7111=341,AP7111=342,AP7111="342A",AP7111="342B"),PorcenRet(AP7111,AT7111,AU7111),INDEX(PORCENTAJEBUSCAR,MATCH(AP7111,CódigoRET,0),4)*1),"")</f>
        <v/>
      </c>
      <c r="AS7111">
        <f t="shared" si="779"/>
        <v>0</v>
      </c>
      <c r="BF7111" t="str">
        <f>IFERROR(IF(OR(BD7111=338,BD7111=340,BD7111=341,BD7111=342,BD7111="342A",BD7111="342B"),PorcenRet(BD7111,BH7111,BI7111),INDEX(PORCENTAJEBUSCAR,MATCH(BD7111,CódigoRET,0),4)*1),"")</f>
        <v/>
      </c>
      <c r="BG7111">
        <f t="shared" si="780"/>
        <v>0</v>
      </c>
      <c r="BO7111">
        <f t="shared" si="781"/>
        <v>0</v>
      </c>
      <c r="CC7111">
        <f t="shared" si="782"/>
        <v>0</v>
      </c>
      <c r="CD7111">
        <f t="shared" si="783"/>
        <v>0</v>
      </c>
      <c r="CG7111">
        <f ca="1">IFERROR(INDIRECT("IVA!X"&amp;MATCH(MID(COMPRAS!C7011,1,2)&amp;MID(COMPRAS!F7011,1,2)&amp;MID(COMPRAS!D7011,1,2),IVA!W:W,0)),"SIN COD.")</f>
        <v>0</v>
      </c>
      <c r="CH7111">
        <f ca="1">IFERROR(INDIRECT("IVA!Y"&amp;MATCH(MID(COMPRAS!C7011,1,2)&amp;MID(COMPRAS!F7011,1,2)&amp;MID(COMPRAS!D7011,1,2),IVA!W:W,0)),"SIN COD.")</f>
        <v>0</v>
      </c>
    </row>
    <row r="7112" spans="1:86" x14ac:dyDescent="0.25">
      <c r="A7112"/>
      <c r="B7112"/>
      <c r="D7112"/>
      <c r="AL7112">
        <f t="shared" si="777"/>
        <v>0</v>
      </c>
      <c r="AQ7112">
        <f t="shared" si="778"/>
        <v>0</v>
      </c>
      <c r="AR7112" t="str">
        <f>IFERROR(IF(OR(AP7112=338,AP7112=340,AP7112=341,AP7112=342,AP7112="342A",AP7112="342B"),PorcenRet(AP7112,AT7112,AU7112),INDEX(PORCENTAJEBUSCAR,MATCH(AP7112,CódigoRET,0),4)*1),"")</f>
        <v/>
      </c>
      <c r="AS7112">
        <f t="shared" si="779"/>
        <v>0</v>
      </c>
      <c r="BF7112" t="str">
        <f>IFERROR(IF(OR(BD7112=338,BD7112=340,BD7112=341,BD7112=342,BD7112="342A",BD7112="342B"),PorcenRet(BD7112,BH7112,BI7112),INDEX(PORCENTAJEBUSCAR,MATCH(BD7112,CódigoRET,0),4)*1),"")</f>
        <v/>
      </c>
      <c r="BG7112">
        <f t="shared" si="780"/>
        <v>0</v>
      </c>
      <c r="BO7112">
        <f t="shared" si="781"/>
        <v>0</v>
      </c>
      <c r="CC7112">
        <f t="shared" si="782"/>
        <v>0</v>
      </c>
      <c r="CD7112">
        <f t="shared" si="783"/>
        <v>0</v>
      </c>
      <c r="CG7112">
        <f ca="1">IFERROR(INDIRECT("IVA!X"&amp;MATCH(MID(COMPRAS!C7012,1,2)&amp;MID(COMPRAS!F7012,1,2)&amp;MID(COMPRAS!D7012,1,2),IVA!W:W,0)),"SIN COD.")</f>
        <v>0</v>
      </c>
      <c r="CH7112">
        <f ca="1">IFERROR(INDIRECT("IVA!Y"&amp;MATCH(MID(COMPRAS!C7012,1,2)&amp;MID(COMPRAS!F7012,1,2)&amp;MID(COMPRAS!D7012,1,2),IVA!W:W,0)),"SIN COD.")</f>
        <v>0</v>
      </c>
    </row>
    <row r="7113" spans="1:86" x14ac:dyDescent="0.25">
      <c r="A7113"/>
      <c r="B7113"/>
      <c r="D7113"/>
      <c r="AL7113">
        <f t="shared" si="777"/>
        <v>0</v>
      </c>
      <c r="AQ7113">
        <f t="shared" si="778"/>
        <v>0</v>
      </c>
      <c r="AR7113" t="str">
        <f>IFERROR(IF(OR(AP7113=338,AP7113=340,AP7113=341,AP7113=342,AP7113="342A",AP7113="342B"),PorcenRet(AP7113,AT7113,AU7113),INDEX(PORCENTAJEBUSCAR,MATCH(AP7113,CódigoRET,0),4)*1),"")</f>
        <v/>
      </c>
      <c r="AS7113">
        <f t="shared" si="779"/>
        <v>0</v>
      </c>
      <c r="BF7113" t="str">
        <f>IFERROR(IF(OR(BD7113=338,BD7113=340,BD7113=341,BD7113=342,BD7113="342A",BD7113="342B"),PorcenRet(BD7113,BH7113,BI7113),INDEX(PORCENTAJEBUSCAR,MATCH(BD7113,CódigoRET,0),4)*1),"")</f>
        <v/>
      </c>
      <c r="BG7113">
        <f t="shared" si="780"/>
        <v>0</v>
      </c>
      <c r="BO7113">
        <f t="shared" si="781"/>
        <v>0</v>
      </c>
      <c r="CC7113">
        <f t="shared" si="782"/>
        <v>0</v>
      </c>
      <c r="CD7113">
        <f t="shared" si="783"/>
        <v>0</v>
      </c>
      <c r="CG7113">
        <f ca="1">IFERROR(INDIRECT("IVA!X"&amp;MATCH(MID(COMPRAS!C7013,1,2)&amp;MID(COMPRAS!F7013,1,2)&amp;MID(COMPRAS!D7013,1,2),IVA!W:W,0)),"SIN COD.")</f>
        <v>0</v>
      </c>
      <c r="CH7113">
        <f ca="1">IFERROR(INDIRECT("IVA!Y"&amp;MATCH(MID(COMPRAS!C7013,1,2)&amp;MID(COMPRAS!F7013,1,2)&amp;MID(COMPRAS!D7013,1,2),IVA!W:W,0)),"SIN COD.")</f>
        <v>0</v>
      </c>
    </row>
    <row r="7114" spans="1:86" x14ac:dyDescent="0.25">
      <c r="A7114"/>
      <c r="B7114"/>
      <c r="D7114"/>
      <c r="AL7114">
        <f t="shared" si="777"/>
        <v>0</v>
      </c>
      <c r="AQ7114">
        <f t="shared" si="778"/>
        <v>0</v>
      </c>
      <c r="AR7114" t="str">
        <f>IFERROR(IF(OR(AP7114=338,AP7114=340,AP7114=341,AP7114=342,AP7114="342A",AP7114="342B"),PorcenRet(AP7114,AT7114,AU7114),INDEX(PORCENTAJEBUSCAR,MATCH(AP7114,CódigoRET,0),4)*1),"")</f>
        <v/>
      </c>
      <c r="AS7114">
        <f t="shared" si="779"/>
        <v>0</v>
      </c>
      <c r="BF7114" t="str">
        <f>IFERROR(IF(OR(BD7114=338,BD7114=340,BD7114=341,BD7114=342,BD7114="342A",BD7114="342B"),PorcenRet(BD7114,BH7114,BI7114),INDEX(PORCENTAJEBUSCAR,MATCH(BD7114,CódigoRET,0),4)*1),"")</f>
        <v/>
      </c>
      <c r="BG7114">
        <f t="shared" si="780"/>
        <v>0</v>
      </c>
      <c r="BO7114">
        <f t="shared" si="781"/>
        <v>0</v>
      </c>
      <c r="CC7114">
        <f t="shared" si="782"/>
        <v>0</v>
      </c>
      <c r="CD7114">
        <f t="shared" si="783"/>
        <v>0</v>
      </c>
      <c r="CG7114">
        <f ca="1">IFERROR(INDIRECT("IVA!X"&amp;MATCH(MID(COMPRAS!C7014,1,2)&amp;MID(COMPRAS!F7014,1,2)&amp;MID(COMPRAS!D7014,1,2),IVA!W:W,0)),"SIN COD.")</f>
        <v>0</v>
      </c>
      <c r="CH7114">
        <f ca="1">IFERROR(INDIRECT("IVA!Y"&amp;MATCH(MID(COMPRAS!C7014,1,2)&amp;MID(COMPRAS!F7014,1,2)&amp;MID(COMPRAS!D7014,1,2),IVA!W:W,0)),"SIN COD.")</f>
        <v>0</v>
      </c>
    </row>
    <row r="7115" spans="1:86" x14ac:dyDescent="0.25">
      <c r="A7115"/>
      <c r="B7115"/>
      <c r="D7115"/>
      <c r="AL7115">
        <f t="shared" si="777"/>
        <v>0</v>
      </c>
      <c r="AQ7115">
        <f t="shared" si="778"/>
        <v>0</v>
      </c>
      <c r="AR7115" t="str">
        <f>IFERROR(IF(OR(AP7115=338,AP7115=340,AP7115=341,AP7115=342,AP7115="342A",AP7115="342B"),PorcenRet(AP7115,AT7115,AU7115),INDEX(PORCENTAJEBUSCAR,MATCH(AP7115,CódigoRET,0),4)*1),"")</f>
        <v/>
      </c>
      <c r="AS7115">
        <f t="shared" si="779"/>
        <v>0</v>
      </c>
      <c r="BF7115" t="str">
        <f>IFERROR(IF(OR(BD7115=338,BD7115=340,BD7115=341,BD7115=342,BD7115="342A",BD7115="342B"),PorcenRet(BD7115,BH7115,BI7115),INDEX(PORCENTAJEBUSCAR,MATCH(BD7115,CódigoRET,0),4)*1),"")</f>
        <v/>
      </c>
      <c r="BG7115">
        <f t="shared" si="780"/>
        <v>0</v>
      </c>
      <c r="BO7115">
        <f t="shared" si="781"/>
        <v>0</v>
      </c>
      <c r="CC7115">
        <f t="shared" si="782"/>
        <v>0</v>
      </c>
      <c r="CD7115">
        <f t="shared" si="783"/>
        <v>0</v>
      </c>
      <c r="CG7115">
        <f ca="1">IFERROR(INDIRECT("IVA!X"&amp;MATCH(MID(COMPRAS!C7015,1,2)&amp;MID(COMPRAS!F7015,1,2)&amp;MID(COMPRAS!D7015,1,2),IVA!W:W,0)),"SIN COD.")</f>
        <v>0</v>
      </c>
      <c r="CH7115">
        <f ca="1">IFERROR(INDIRECT("IVA!Y"&amp;MATCH(MID(COMPRAS!C7015,1,2)&amp;MID(COMPRAS!F7015,1,2)&amp;MID(COMPRAS!D7015,1,2),IVA!W:W,0)),"SIN COD.")</f>
        <v>0</v>
      </c>
    </row>
    <row r="7116" spans="1:86" x14ac:dyDescent="0.25">
      <c r="A7116"/>
      <c r="B7116"/>
      <c r="D7116"/>
      <c r="AL7116">
        <f t="shared" si="777"/>
        <v>0</v>
      </c>
      <c r="AQ7116">
        <f t="shared" si="778"/>
        <v>0</v>
      </c>
      <c r="AR7116" t="str">
        <f>IFERROR(IF(OR(AP7116=338,AP7116=340,AP7116=341,AP7116=342,AP7116="342A",AP7116="342B"),PorcenRet(AP7116,AT7116,AU7116),INDEX(PORCENTAJEBUSCAR,MATCH(AP7116,CódigoRET,0),4)*1),"")</f>
        <v/>
      </c>
      <c r="AS7116">
        <f t="shared" si="779"/>
        <v>0</v>
      </c>
      <c r="BF7116" t="str">
        <f>IFERROR(IF(OR(BD7116=338,BD7116=340,BD7116=341,BD7116=342,BD7116="342A",BD7116="342B"),PorcenRet(BD7116,BH7116,BI7116),INDEX(PORCENTAJEBUSCAR,MATCH(BD7116,CódigoRET,0),4)*1),"")</f>
        <v/>
      </c>
      <c r="BG7116">
        <f t="shared" si="780"/>
        <v>0</v>
      </c>
      <c r="BO7116">
        <f t="shared" si="781"/>
        <v>0</v>
      </c>
      <c r="CC7116">
        <f t="shared" si="782"/>
        <v>0</v>
      </c>
      <c r="CD7116">
        <f t="shared" si="783"/>
        <v>0</v>
      </c>
      <c r="CG7116">
        <f ca="1">IFERROR(INDIRECT("IVA!X"&amp;MATCH(MID(COMPRAS!C7016,1,2)&amp;MID(COMPRAS!F7016,1,2)&amp;MID(COMPRAS!D7016,1,2),IVA!W:W,0)),"SIN COD.")</f>
        <v>0</v>
      </c>
      <c r="CH7116">
        <f ca="1">IFERROR(INDIRECT("IVA!Y"&amp;MATCH(MID(COMPRAS!C7016,1,2)&amp;MID(COMPRAS!F7016,1,2)&amp;MID(COMPRAS!D7016,1,2),IVA!W:W,0)),"SIN COD.")</f>
        <v>0</v>
      </c>
    </row>
    <row r="7117" spans="1:86" x14ac:dyDescent="0.25">
      <c r="A7117"/>
      <c r="B7117"/>
      <c r="D7117"/>
      <c r="AL7117">
        <f t="shared" si="777"/>
        <v>0</v>
      </c>
      <c r="AQ7117">
        <f t="shared" si="778"/>
        <v>0</v>
      </c>
      <c r="AR7117" t="str">
        <f>IFERROR(IF(OR(AP7117=338,AP7117=340,AP7117=341,AP7117=342,AP7117="342A",AP7117="342B"),PorcenRet(AP7117,AT7117,AU7117),INDEX(PORCENTAJEBUSCAR,MATCH(AP7117,CódigoRET,0),4)*1),"")</f>
        <v/>
      </c>
      <c r="AS7117">
        <f t="shared" si="779"/>
        <v>0</v>
      </c>
      <c r="BF7117" t="str">
        <f>IFERROR(IF(OR(BD7117=338,BD7117=340,BD7117=341,BD7117=342,BD7117="342A",BD7117="342B"),PorcenRet(BD7117,BH7117,BI7117),INDEX(PORCENTAJEBUSCAR,MATCH(BD7117,CódigoRET,0),4)*1),"")</f>
        <v/>
      </c>
      <c r="BG7117">
        <f t="shared" si="780"/>
        <v>0</v>
      </c>
      <c r="BO7117">
        <f t="shared" si="781"/>
        <v>0</v>
      </c>
      <c r="CC7117">
        <f t="shared" si="782"/>
        <v>0</v>
      </c>
      <c r="CD7117">
        <f t="shared" si="783"/>
        <v>0</v>
      </c>
      <c r="CG7117">
        <f ca="1">IFERROR(INDIRECT("IVA!X"&amp;MATCH(MID(COMPRAS!C7017,1,2)&amp;MID(COMPRAS!F7017,1,2)&amp;MID(COMPRAS!D7017,1,2),IVA!W:W,0)),"SIN COD.")</f>
        <v>0</v>
      </c>
      <c r="CH7117">
        <f ca="1">IFERROR(INDIRECT("IVA!Y"&amp;MATCH(MID(COMPRAS!C7017,1,2)&amp;MID(COMPRAS!F7017,1,2)&amp;MID(COMPRAS!D7017,1,2),IVA!W:W,0)),"SIN COD.")</f>
        <v>0</v>
      </c>
    </row>
    <row r="7118" spans="1:86" x14ac:dyDescent="0.25">
      <c r="A7118"/>
      <c r="B7118"/>
      <c r="D7118"/>
      <c r="AL7118">
        <f t="shared" si="777"/>
        <v>0</v>
      </c>
      <c r="AQ7118">
        <f t="shared" si="778"/>
        <v>0</v>
      </c>
      <c r="AR7118" t="str">
        <f>IFERROR(IF(OR(AP7118=338,AP7118=340,AP7118=341,AP7118=342,AP7118="342A",AP7118="342B"),PorcenRet(AP7118,AT7118,AU7118),INDEX(PORCENTAJEBUSCAR,MATCH(AP7118,CódigoRET,0),4)*1),"")</f>
        <v/>
      </c>
      <c r="AS7118">
        <f t="shared" si="779"/>
        <v>0</v>
      </c>
      <c r="BF7118" t="str">
        <f>IFERROR(IF(OR(BD7118=338,BD7118=340,BD7118=341,BD7118=342,BD7118="342A",BD7118="342B"),PorcenRet(BD7118,BH7118,BI7118),INDEX(PORCENTAJEBUSCAR,MATCH(BD7118,CódigoRET,0),4)*1),"")</f>
        <v/>
      </c>
      <c r="BG7118">
        <f t="shared" si="780"/>
        <v>0</v>
      </c>
      <c r="BO7118">
        <f t="shared" si="781"/>
        <v>0</v>
      </c>
      <c r="CC7118">
        <f t="shared" si="782"/>
        <v>0</v>
      </c>
      <c r="CD7118">
        <f t="shared" si="783"/>
        <v>0</v>
      </c>
      <c r="CG7118">
        <f ca="1">IFERROR(INDIRECT("IVA!X"&amp;MATCH(MID(COMPRAS!C7018,1,2)&amp;MID(COMPRAS!F7018,1,2)&amp;MID(COMPRAS!D7018,1,2),IVA!W:W,0)),"SIN COD.")</f>
        <v>0</v>
      </c>
      <c r="CH7118">
        <f ca="1">IFERROR(INDIRECT("IVA!Y"&amp;MATCH(MID(COMPRAS!C7018,1,2)&amp;MID(COMPRAS!F7018,1,2)&amp;MID(COMPRAS!D7018,1,2),IVA!W:W,0)),"SIN COD.")</f>
        <v>0</v>
      </c>
    </row>
    <row r="7119" spans="1:86" x14ac:dyDescent="0.25">
      <c r="A7119"/>
      <c r="B7119"/>
      <c r="D7119"/>
      <c r="AL7119">
        <f t="shared" si="777"/>
        <v>0</v>
      </c>
      <c r="AQ7119">
        <f t="shared" si="778"/>
        <v>0</v>
      </c>
      <c r="AR7119" t="str">
        <f>IFERROR(IF(OR(AP7119=338,AP7119=340,AP7119=341,AP7119=342,AP7119="342A",AP7119="342B"),PorcenRet(AP7119,AT7119,AU7119),INDEX(PORCENTAJEBUSCAR,MATCH(AP7119,CódigoRET,0),4)*1),"")</f>
        <v/>
      </c>
      <c r="AS7119">
        <f t="shared" si="779"/>
        <v>0</v>
      </c>
      <c r="BF7119" t="str">
        <f>IFERROR(IF(OR(BD7119=338,BD7119=340,BD7119=341,BD7119=342,BD7119="342A",BD7119="342B"),PorcenRet(BD7119,BH7119,BI7119),INDEX(PORCENTAJEBUSCAR,MATCH(BD7119,CódigoRET,0),4)*1),"")</f>
        <v/>
      </c>
      <c r="BG7119">
        <f t="shared" si="780"/>
        <v>0</v>
      </c>
      <c r="BO7119">
        <f t="shared" si="781"/>
        <v>0</v>
      </c>
      <c r="CC7119">
        <f t="shared" si="782"/>
        <v>0</v>
      </c>
      <c r="CD7119">
        <f t="shared" si="783"/>
        <v>0</v>
      </c>
      <c r="CG7119">
        <f ca="1">IFERROR(INDIRECT("IVA!X"&amp;MATCH(MID(COMPRAS!C7019,1,2)&amp;MID(COMPRAS!F7019,1,2)&amp;MID(COMPRAS!D7019,1,2),IVA!W:W,0)),"SIN COD.")</f>
        <v>0</v>
      </c>
      <c r="CH7119">
        <f ca="1">IFERROR(INDIRECT("IVA!Y"&amp;MATCH(MID(COMPRAS!C7019,1,2)&amp;MID(COMPRAS!F7019,1,2)&amp;MID(COMPRAS!D7019,1,2),IVA!W:W,0)),"SIN COD.")</f>
        <v>0</v>
      </c>
    </row>
    <row r="7120" spans="1:86" x14ac:dyDescent="0.25">
      <c r="A7120"/>
      <c r="B7120"/>
      <c r="D7120"/>
      <c r="AL7120">
        <f t="shared" si="777"/>
        <v>0</v>
      </c>
      <c r="AQ7120">
        <f t="shared" si="778"/>
        <v>0</v>
      </c>
      <c r="AR7120" t="str">
        <f>IFERROR(IF(OR(AP7120=338,AP7120=340,AP7120=341,AP7120=342,AP7120="342A",AP7120="342B"),PorcenRet(AP7120,AT7120,AU7120),INDEX(PORCENTAJEBUSCAR,MATCH(AP7120,CódigoRET,0),4)*1),"")</f>
        <v/>
      </c>
      <c r="AS7120">
        <f t="shared" si="779"/>
        <v>0</v>
      </c>
      <c r="BF7120" t="str">
        <f>IFERROR(IF(OR(BD7120=338,BD7120=340,BD7120=341,BD7120=342,BD7120="342A",BD7120="342B"),PorcenRet(BD7120,BH7120,BI7120),INDEX(PORCENTAJEBUSCAR,MATCH(BD7120,CódigoRET,0),4)*1),"")</f>
        <v/>
      </c>
      <c r="BG7120">
        <f t="shared" si="780"/>
        <v>0</v>
      </c>
      <c r="BO7120">
        <f t="shared" si="781"/>
        <v>0</v>
      </c>
      <c r="CC7120">
        <f t="shared" si="782"/>
        <v>0</v>
      </c>
      <c r="CD7120">
        <f t="shared" si="783"/>
        <v>0</v>
      </c>
      <c r="CG7120">
        <f ca="1">IFERROR(INDIRECT("IVA!X"&amp;MATCH(MID(COMPRAS!C7020,1,2)&amp;MID(COMPRAS!F7020,1,2)&amp;MID(COMPRAS!D7020,1,2),IVA!W:W,0)),"SIN COD.")</f>
        <v>0</v>
      </c>
      <c r="CH7120">
        <f ca="1">IFERROR(INDIRECT("IVA!Y"&amp;MATCH(MID(COMPRAS!C7020,1,2)&amp;MID(COMPRAS!F7020,1,2)&amp;MID(COMPRAS!D7020,1,2),IVA!W:W,0)),"SIN COD.")</f>
        <v>0</v>
      </c>
    </row>
    <row r="7121" spans="1:86" x14ac:dyDescent="0.25">
      <c r="A7121"/>
      <c r="B7121"/>
      <c r="D7121"/>
      <c r="AL7121">
        <f t="shared" si="777"/>
        <v>0</v>
      </c>
      <c r="AQ7121">
        <f t="shared" si="778"/>
        <v>0</v>
      </c>
      <c r="AR7121" t="str">
        <f>IFERROR(IF(OR(AP7121=338,AP7121=340,AP7121=341,AP7121=342,AP7121="342A",AP7121="342B"),PorcenRet(AP7121,AT7121,AU7121),INDEX(PORCENTAJEBUSCAR,MATCH(AP7121,CódigoRET,0),4)*1),"")</f>
        <v/>
      </c>
      <c r="AS7121">
        <f t="shared" si="779"/>
        <v>0</v>
      </c>
      <c r="BF7121" t="str">
        <f>IFERROR(IF(OR(BD7121=338,BD7121=340,BD7121=341,BD7121=342,BD7121="342A",BD7121="342B"),PorcenRet(BD7121,BH7121,BI7121),INDEX(PORCENTAJEBUSCAR,MATCH(BD7121,CódigoRET,0),4)*1),"")</f>
        <v/>
      </c>
      <c r="BG7121">
        <f t="shared" si="780"/>
        <v>0</v>
      </c>
      <c r="BO7121">
        <f t="shared" si="781"/>
        <v>0</v>
      </c>
      <c r="CC7121">
        <f t="shared" si="782"/>
        <v>0</v>
      </c>
      <c r="CD7121">
        <f t="shared" si="783"/>
        <v>0</v>
      </c>
      <c r="CG7121">
        <f ca="1">IFERROR(INDIRECT("IVA!X"&amp;MATCH(MID(COMPRAS!C7021,1,2)&amp;MID(COMPRAS!F7021,1,2)&amp;MID(COMPRAS!D7021,1,2),IVA!W:W,0)),"SIN COD.")</f>
        <v>0</v>
      </c>
      <c r="CH7121">
        <f ca="1">IFERROR(INDIRECT("IVA!Y"&amp;MATCH(MID(COMPRAS!C7021,1,2)&amp;MID(COMPRAS!F7021,1,2)&amp;MID(COMPRAS!D7021,1,2),IVA!W:W,0)),"SIN COD.")</f>
        <v>0</v>
      </c>
    </row>
    <row r="7122" spans="1:86" x14ac:dyDescent="0.25">
      <c r="A7122"/>
      <c r="B7122"/>
      <c r="D7122"/>
      <c r="AL7122">
        <f t="shared" si="777"/>
        <v>0</v>
      </c>
      <c r="AQ7122">
        <f t="shared" si="778"/>
        <v>0</v>
      </c>
      <c r="AR7122" t="str">
        <f>IFERROR(IF(OR(AP7122=338,AP7122=340,AP7122=341,AP7122=342,AP7122="342A",AP7122="342B"),PorcenRet(AP7122,AT7122,AU7122),INDEX(PORCENTAJEBUSCAR,MATCH(AP7122,CódigoRET,0),4)*1),"")</f>
        <v/>
      </c>
      <c r="AS7122">
        <f t="shared" si="779"/>
        <v>0</v>
      </c>
      <c r="BF7122" t="str">
        <f>IFERROR(IF(OR(BD7122=338,BD7122=340,BD7122=341,BD7122=342,BD7122="342A",BD7122="342B"),PorcenRet(BD7122,BH7122,BI7122),INDEX(PORCENTAJEBUSCAR,MATCH(BD7122,CódigoRET,0),4)*1),"")</f>
        <v/>
      </c>
      <c r="BG7122">
        <f t="shared" si="780"/>
        <v>0</v>
      </c>
      <c r="BO7122">
        <f t="shared" si="781"/>
        <v>0</v>
      </c>
      <c r="CC7122">
        <f t="shared" si="782"/>
        <v>0</v>
      </c>
      <c r="CD7122">
        <f t="shared" si="783"/>
        <v>0</v>
      </c>
      <c r="CG7122">
        <f ca="1">IFERROR(INDIRECT("IVA!X"&amp;MATCH(MID(COMPRAS!C7022,1,2)&amp;MID(COMPRAS!F7022,1,2)&amp;MID(COMPRAS!D7022,1,2),IVA!W:W,0)),"SIN COD.")</f>
        <v>0</v>
      </c>
      <c r="CH7122">
        <f ca="1">IFERROR(INDIRECT("IVA!Y"&amp;MATCH(MID(COMPRAS!C7022,1,2)&amp;MID(COMPRAS!F7022,1,2)&amp;MID(COMPRAS!D7022,1,2),IVA!W:W,0)),"SIN COD.")</f>
        <v>0</v>
      </c>
    </row>
    <row r="7123" spans="1:86" x14ac:dyDescent="0.25">
      <c r="A7123"/>
      <c r="B7123"/>
      <c r="D7123"/>
      <c r="AL7123">
        <f t="shared" si="777"/>
        <v>0</v>
      </c>
      <c r="AQ7123">
        <f t="shared" si="778"/>
        <v>0</v>
      </c>
      <c r="AR7123" t="str">
        <f>IFERROR(IF(OR(AP7123=338,AP7123=340,AP7123=341,AP7123=342,AP7123="342A",AP7123="342B"),PorcenRet(AP7123,AT7123,AU7123),INDEX(PORCENTAJEBUSCAR,MATCH(AP7123,CódigoRET,0),4)*1),"")</f>
        <v/>
      </c>
      <c r="AS7123">
        <f t="shared" si="779"/>
        <v>0</v>
      </c>
      <c r="BF7123" t="str">
        <f>IFERROR(IF(OR(BD7123=338,BD7123=340,BD7123=341,BD7123=342,BD7123="342A",BD7123="342B"),PorcenRet(BD7123,BH7123,BI7123),INDEX(PORCENTAJEBUSCAR,MATCH(BD7123,CódigoRET,0),4)*1),"")</f>
        <v/>
      </c>
      <c r="BG7123">
        <f t="shared" si="780"/>
        <v>0</v>
      </c>
      <c r="BO7123">
        <f t="shared" si="781"/>
        <v>0</v>
      </c>
      <c r="CC7123">
        <f t="shared" si="782"/>
        <v>0</v>
      </c>
      <c r="CD7123">
        <f t="shared" si="783"/>
        <v>0</v>
      </c>
      <c r="CG7123">
        <f ca="1">IFERROR(INDIRECT("IVA!X"&amp;MATCH(MID(COMPRAS!C7023,1,2)&amp;MID(COMPRAS!F7023,1,2)&amp;MID(COMPRAS!D7023,1,2),IVA!W:W,0)),"SIN COD.")</f>
        <v>0</v>
      </c>
      <c r="CH7123">
        <f ca="1">IFERROR(INDIRECT("IVA!Y"&amp;MATCH(MID(COMPRAS!C7023,1,2)&amp;MID(COMPRAS!F7023,1,2)&amp;MID(COMPRAS!D7023,1,2),IVA!W:W,0)),"SIN COD.")</f>
        <v>0</v>
      </c>
    </row>
    <row r="7124" spans="1:86" x14ac:dyDescent="0.25">
      <c r="A7124"/>
      <c r="B7124"/>
      <c r="D7124"/>
      <c r="AL7124">
        <f t="shared" si="777"/>
        <v>0</v>
      </c>
      <c r="AQ7124">
        <f t="shared" si="778"/>
        <v>0</v>
      </c>
      <c r="AR7124" t="str">
        <f>IFERROR(IF(OR(AP7124=338,AP7124=340,AP7124=341,AP7124=342,AP7124="342A",AP7124="342B"),PorcenRet(AP7124,AT7124,AU7124),INDEX(PORCENTAJEBUSCAR,MATCH(AP7124,CódigoRET,0),4)*1),"")</f>
        <v/>
      </c>
      <c r="AS7124">
        <f t="shared" si="779"/>
        <v>0</v>
      </c>
      <c r="BF7124" t="str">
        <f>IFERROR(IF(OR(BD7124=338,BD7124=340,BD7124=341,BD7124=342,BD7124="342A",BD7124="342B"),PorcenRet(BD7124,BH7124,BI7124),INDEX(PORCENTAJEBUSCAR,MATCH(BD7124,CódigoRET,0),4)*1),"")</f>
        <v/>
      </c>
      <c r="BG7124">
        <f t="shared" si="780"/>
        <v>0</v>
      </c>
      <c r="BO7124">
        <f t="shared" si="781"/>
        <v>0</v>
      </c>
      <c r="CC7124">
        <f t="shared" si="782"/>
        <v>0</v>
      </c>
      <c r="CD7124">
        <f t="shared" si="783"/>
        <v>0</v>
      </c>
      <c r="CG7124">
        <f ca="1">IFERROR(INDIRECT("IVA!X"&amp;MATCH(MID(COMPRAS!C7024,1,2)&amp;MID(COMPRAS!F7024,1,2)&amp;MID(COMPRAS!D7024,1,2),IVA!W:W,0)),"SIN COD.")</f>
        <v>0</v>
      </c>
      <c r="CH7124">
        <f ca="1">IFERROR(INDIRECT("IVA!Y"&amp;MATCH(MID(COMPRAS!C7024,1,2)&amp;MID(COMPRAS!F7024,1,2)&amp;MID(COMPRAS!D7024,1,2),IVA!W:W,0)),"SIN COD.")</f>
        <v>0</v>
      </c>
    </row>
    <row r="7125" spans="1:86" x14ac:dyDescent="0.25">
      <c r="A7125"/>
      <c r="B7125"/>
      <c r="D7125"/>
      <c r="AL7125">
        <f t="shared" si="777"/>
        <v>0</v>
      </c>
      <c r="AQ7125">
        <f t="shared" si="778"/>
        <v>0</v>
      </c>
      <c r="AR7125" t="str">
        <f>IFERROR(IF(OR(AP7125=338,AP7125=340,AP7125=341,AP7125=342,AP7125="342A",AP7125="342B"),PorcenRet(AP7125,AT7125,AU7125),INDEX(PORCENTAJEBUSCAR,MATCH(AP7125,CódigoRET,0),4)*1),"")</f>
        <v/>
      </c>
      <c r="AS7125">
        <f t="shared" si="779"/>
        <v>0</v>
      </c>
      <c r="BF7125" t="str">
        <f>IFERROR(IF(OR(BD7125=338,BD7125=340,BD7125=341,BD7125=342,BD7125="342A",BD7125="342B"),PorcenRet(BD7125,BH7125,BI7125),INDEX(PORCENTAJEBUSCAR,MATCH(BD7125,CódigoRET,0),4)*1),"")</f>
        <v/>
      </c>
      <c r="BG7125">
        <f t="shared" si="780"/>
        <v>0</v>
      </c>
      <c r="BO7125">
        <f t="shared" si="781"/>
        <v>0</v>
      </c>
      <c r="CC7125">
        <f t="shared" si="782"/>
        <v>0</v>
      </c>
      <c r="CD7125">
        <f t="shared" si="783"/>
        <v>0</v>
      </c>
      <c r="CG7125">
        <f ca="1">IFERROR(INDIRECT("IVA!X"&amp;MATCH(MID(COMPRAS!C7025,1,2)&amp;MID(COMPRAS!F7025,1,2)&amp;MID(COMPRAS!D7025,1,2),IVA!W:W,0)),"SIN COD.")</f>
        <v>0</v>
      </c>
      <c r="CH7125">
        <f ca="1">IFERROR(INDIRECT("IVA!Y"&amp;MATCH(MID(COMPRAS!C7025,1,2)&amp;MID(COMPRAS!F7025,1,2)&amp;MID(COMPRAS!D7025,1,2),IVA!W:W,0)),"SIN COD.")</f>
        <v>0</v>
      </c>
    </row>
    <row r="7126" spans="1:86" x14ac:dyDescent="0.25">
      <c r="A7126"/>
      <c r="B7126"/>
      <c r="D7126"/>
      <c r="AL7126">
        <f t="shared" si="777"/>
        <v>0</v>
      </c>
      <c r="AQ7126">
        <f t="shared" si="778"/>
        <v>0</v>
      </c>
      <c r="AR7126" t="str">
        <f>IFERROR(IF(OR(AP7126=338,AP7126=340,AP7126=341,AP7126=342,AP7126="342A",AP7126="342B"),PorcenRet(AP7126,AT7126,AU7126),INDEX(PORCENTAJEBUSCAR,MATCH(AP7126,CódigoRET,0),4)*1),"")</f>
        <v/>
      </c>
      <c r="AS7126">
        <f t="shared" si="779"/>
        <v>0</v>
      </c>
      <c r="BF7126" t="str">
        <f>IFERROR(IF(OR(BD7126=338,BD7126=340,BD7126=341,BD7126=342,BD7126="342A",BD7126="342B"),PorcenRet(BD7126,BH7126,BI7126),INDEX(PORCENTAJEBUSCAR,MATCH(BD7126,CódigoRET,0),4)*1),"")</f>
        <v/>
      </c>
      <c r="BG7126">
        <f t="shared" si="780"/>
        <v>0</v>
      </c>
      <c r="BO7126">
        <f t="shared" si="781"/>
        <v>0</v>
      </c>
      <c r="CC7126">
        <f t="shared" si="782"/>
        <v>0</v>
      </c>
      <c r="CD7126">
        <f t="shared" si="783"/>
        <v>0</v>
      </c>
      <c r="CG7126">
        <f ca="1">IFERROR(INDIRECT("IVA!X"&amp;MATCH(MID(COMPRAS!C7026,1,2)&amp;MID(COMPRAS!F7026,1,2)&amp;MID(COMPRAS!D7026,1,2),IVA!W:W,0)),"SIN COD.")</f>
        <v>0</v>
      </c>
      <c r="CH7126">
        <f ca="1">IFERROR(INDIRECT("IVA!Y"&amp;MATCH(MID(COMPRAS!C7026,1,2)&amp;MID(COMPRAS!F7026,1,2)&amp;MID(COMPRAS!D7026,1,2),IVA!W:W,0)),"SIN COD.")</f>
        <v>0</v>
      </c>
    </row>
    <row r="7127" spans="1:86" x14ac:dyDescent="0.25">
      <c r="A7127"/>
      <c r="B7127"/>
      <c r="D7127"/>
      <c r="AL7127">
        <f t="shared" si="777"/>
        <v>0</v>
      </c>
      <c r="AQ7127">
        <f t="shared" si="778"/>
        <v>0</v>
      </c>
      <c r="AR7127" t="str">
        <f>IFERROR(IF(OR(AP7127=338,AP7127=340,AP7127=341,AP7127=342,AP7127="342A",AP7127="342B"),PorcenRet(AP7127,AT7127,AU7127),INDEX(PORCENTAJEBUSCAR,MATCH(AP7127,CódigoRET,0),4)*1),"")</f>
        <v/>
      </c>
      <c r="AS7127">
        <f t="shared" si="779"/>
        <v>0</v>
      </c>
      <c r="BF7127" t="str">
        <f>IFERROR(IF(OR(BD7127=338,BD7127=340,BD7127=341,BD7127=342,BD7127="342A",BD7127="342B"),PorcenRet(BD7127,BH7127,BI7127),INDEX(PORCENTAJEBUSCAR,MATCH(BD7127,CódigoRET,0),4)*1),"")</f>
        <v/>
      </c>
      <c r="BG7127">
        <f t="shared" si="780"/>
        <v>0</v>
      </c>
      <c r="BO7127">
        <f t="shared" si="781"/>
        <v>0</v>
      </c>
      <c r="CC7127">
        <f t="shared" si="782"/>
        <v>0</v>
      </c>
      <c r="CD7127">
        <f t="shared" si="783"/>
        <v>0</v>
      </c>
      <c r="CG7127">
        <f ca="1">IFERROR(INDIRECT("IVA!X"&amp;MATCH(MID(COMPRAS!C7027,1,2)&amp;MID(COMPRAS!F7027,1,2)&amp;MID(COMPRAS!D7027,1,2),IVA!W:W,0)),"SIN COD.")</f>
        <v>0</v>
      </c>
      <c r="CH7127">
        <f ca="1">IFERROR(INDIRECT("IVA!Y"&amp;MATCH(MID(COMPRAS!C7027,1,2)&amp;MID(COMPRAS!F7027,1,2)&amp;MID(COMPRAS!D7027,1,2),IVA!W:W,0)),"SIN COD.")</f>
        <v>0</v>
      </c>
    </row>
    <row r="7128" spans="1:86" x14ac:dyDescent="0.25">
      <c r="A7128"/>
      <c r="B7128"/>
      <c r="D7128"/>
      <c r="AL7128">
        <f t="shared" si="777"/>
        <v>0</v>
      </c>
      <c r="AQ7128">
        <f t="shared" si="778"/>
        <v>0</v>
      </c>
      <c r="AR7128" t="str">
        <f>IFERROR(IF(OR(AP7128=338,AP7128=340,AP7128=341,AP7128=342,AP7128="342A",AP7128="342B"),PorcenRet(AP7128,AT7128,AU7128),INDEX(PORCENTAJEBUSCAR,MATCH(AP7128,CódigoRET,0),4)*1),"")</f>
        <v/>
      </c>
      <c r="AS7128">
        <f t="shared" si="779"/>
        <v>0</v>
      </c>
      <c r="BF7128" t="str">
        <f>IFERROR(IF(OR(BD7128=338,BD7128=340,BD7128=341,BD7128=342,BD7128="342A",BD7128="342B"),PorcenRet(BD7128,BH7128,BI7128),INDEX(PORCENTAJEBUSCAR,MATCH(BD7128,CódigoRET,0),4)*1),"")</f>
        <v/>
      </c>
      <c r="BG7128">
        <f t="shared" si="780"/>
        <v>0</v>
      </c>
      <c r="BO7128">
        <f t="shared" si="781"/>
        <v>0</v>
      </c>
      <c r="CC7128">
        <f t="shared" si="782"/>
        <v>0</v>
      </c>
      <c r="CD7128">
        <f t="shared" si="783"/>
        <v>0</v>
      </c>
      <c r="CG7128">
        <f ca="1">IFERROR(INDIRECT("IVA!X"&amp;MATCH(MID(COMPRAS!C7028,1,2)&amp;MID(COMPRAS!F7028,1,2)&amp;MID(COMPRAS!D7028,1,2),IVA!W:W,0)),"SIN COD.")</f>
        <v>0</v>
      </c>
      <c r="CH7128">
        <f ca="1">IFERROR(INDIRECT("IVA!Y"&amp;MATCH(MID(COMPRAS!C7028,1,2)&amp;MID(COMPRAS!F7028,1,2)&amp;MID(COMPRAS!D7028,1,2),IVA!W:W,0)),"SIN COD.")</f>
        <v>0</v>
      </c>
    </row>
    <row r="7129" spans="1:86" x14ac:dyDescent="0.25">
      <c r="A7129"/>
      <c r="B7129"/>
      <c r="D7129"/>
      <c r="AL7129">
        <f t="shared" si="777"/>
        <v>0</v>
      </c>
      <c r="AQ7129">
        <f t="shared" si="778"/>
        <v>0</v>
      </c>
      <c r="AR7129" t="str">
        <f>IFERROR(IF(OR(AP7129=338,AP7129=340,AP7129=341,AP7129=342,AP7129="342A",AP7129="342B"),PorcenRet(AP7129,AT7129,AU7129),INDEX(PORCENTAJEBUSCAR,MATCH(AP7129,CódigoRET,0),4)*1),"")</f>
        <v/>
      </c>
      <c r="AS7129">
        <f t="shared" si="779"/>
        <v>0</v>
      </c>
      <c r="BF7129" t="str">
        <f>IFERROR(IF(OR(BD7129=338,BD7129=340,BD7129=341,BD7129=342,BD7129="342A",BD7129="342B"),PorcenRet(BD7129,BH7129,BI7129),INDEX(PORCENTAJEBUSCAR,MATCH(BD7129,CódigoRET,0),4)*1),"")</f>
        <v/>
      </c>
      <c r="BG7129">
        <f t="shared" si="780"/>
        <v>0</v>
      </c>
      <c r="BO7129">
        <f t="shared" si="781"/>
        <v>0</v>
      </c>
      <c r="CC7129">
        <f t="shared" si="782"/>
        <v>0</v>
      </c>
      <c r="CD7129">
        <f t="shared" si="783"/>
        <v>0</v>
      </c>
      <c r="CG7129">
        <f ca="1">IFERROR(INDIRECT("IVA!X"&amp;MATCH(MID(COMPRAS!C7029,1,2)&amp;MID(COMPRAS!F7029,1,2)&amp;MID(COMPRAS!D7029,1,2),IVA!W:W,0)),"SIN COD.")</f>
        <v>0</v>
      </c>
      <c r="CH7129">
        <f ca="1">IFERROR(INDIRECT("IVA!Y"&amp;MATCH(MID(COMPRAS!C7029,1,2)&amp;MID(COMPRAS!F7029,1,2)&amp;MID(COMPRAS!D7029,1,2),IVA!W:W,0)),"SIN COD.")</f>
        <v>0</v>
      </c>
    </row>
    <row r="7130" spans="1:86" x14ac:dyDescent="0.25">
      <c r="A7130"/>
      <c r="B7130"/>
      <c r="D7130"/>
      <c r="AL7130">
        <f t="shared" si="777"/>
        <v>0</v>
      </c>
      <c r="AQ7130">
        <f t="shared" si="778"/>
        <v>0</v>
      </c>
      <c r="AR7130" t="str">
        <f>IFERROR(IF(OR(AP7130=338,AP7130=340,AP7130=341,AP7130=342,AP7130="342A",AP7130="342B"),PorcenRet(AP7130,AT7130,AU7130),INDEX(PORCENTAJEBUSCAR,MATCH(AP7130,CódigoRET,0),4)*1),"")</f>
        <v/>
      </c>
      <c r="AS7130">
        <f t="shared" si="779"/>
        <v>0</v>
      </c>
      <c r="BF7130" t="str">
        <f>IFERROR(IF(OR(BD7130=338,BD7130=340,BD7130=341,BD7130=342,BD7130="342A",BD7130="342B"),PorcenRet(BD7130,BH7130,BI7130),INDEX(PORCENTAJEBUSCAR,MATCH(BD7130,CódigoRET,0),4)*1),"")</f>
        <v/>
      </c>
      <c r="BG7130">
        <f t="shared" si="780"/>
        <v>0</v>
      </c>
      <c r="BO7130">
        <f t="shared" si="781"/>
        <v>0</v>
      </c>
      <c r="CC7130">
        <f t="shared" si="782"/>
        <v>0</v>
      </c>
      <c r="CD7130">
        <f t="shared" si="783"/>
        <v>0</v>
      </c>
      <c r="CG7130">
        <f ca="1">IFERROR(INDIRECT("IVA!X"&amp;MATCH(MID(COMPRAS!C7030,1,2)&amp;MID(COMPRAS!F7030,1,2)&amp;MID(COMPRAS!D7030,1,2),IVA!W:W,0)),"SIN COD.")</f>
        <v>0</v>
      </c>
      <c r="CH7130">
        <f ca="1">IFERROR(INDIRECT("IVA!Y"&amp;MATCH(MID(COMPRAS!C7030,1,2)&amp;MID(COMPRAS!F7030,1,2)&amp;MID(COMPRAS!D7030,1,2),IVA!W:W,0)),"SIN COD.")</f>
        <v>0</v>
      </c>
    </row>
    <row r="7131" spans="1:86" x14ac:dyDescent="0.25">
      <c r="A7131"/>
      <c r="B7131"/>
      <c r="D7131"/>
      <c r="AL7131">
        <f t="shared" si="777"/>
        <v>0</v>
      </c>
      <c r="AQ7131">
        <f t="shared" si="778"/>
        <v>0</v>
      </c>
      <c r="AR7131" t="str">
        <f>IFERROR(IF(OR(AP7131=338,AP7131=340,AP7131=341,AP7131=342,AP7131="342A",AP7131="342B"),PorcenRet(AP7131,AT7131,AU7131),INDEX(PORCENTAJEBUSCAR,MATCH(AP7131,CódigoRET,0),4)*1),"")</f>
        <v/>
      </c>
      <c r="AS7131">
        <f t="shared" si="779"/>
        <v>0</v>
      </c>
      <c r="BF7131" t="str">
        <f>IFERROR(IF(OR(BD7131=338,BD7131=340,BD7131=341,BD7131=342,BD7131="342A",BD7131="342B"),PorcenRet(BD7131,BH7131,BI7131),INDEX(PORCENTAJEBUSCAR,MATCH(BD7131,CódigoRET,0),4)*1),"")</f>
        <v/>
      </c>
      <c r="BG7131">
        <f t="shared" si="780"/>
        <v>0</v>
      </c>
      <c r="BO7131">
        <f t="shared" si="781"/>
        <v>0</v>
      </c>
      <c r="CC7131">
        <f t="shared" si="782"/>
        <v>0</v>
      </c>
      <c r="CD7131">
        <f t="shared" si="783"/>
        <v>0</v>
      </c>
      <c r="CG7131">
        <f ca="1">IFERROR(INDIRECT("IVA!X"&amp;MATCH(MID(COMPRAS!C7031,1,2)&amp;MID(COMPRAS!F7031,1,2)&amp;MID(COMPRAS!D7031,1,2),IVA!W:W,0)),"SIN COD.")</f>
        <v>0</v>
      </c>
      <c r="CH7131">
        <f ca="1">IFERROR(INDIRECT("IVA!Y"&amp;MATCH(MID(COMPRAS!C7031,1,2)&amp;MID(COMPRAS!F7031,1,2)&amp;MID(COMPRAS!D7031,1,2),IVA!W:W,0)),"SIN COD.")</f>
        <v>0</v>
      </c>
    </row>
    <row r="7132" spans="1:86" x14ac:dyDescent="0.25">
      <c r="A7132"/>
      <c r="B7132"/>
      <c r="D7132"/>
      <c r="AL7132">
        <f t="shared" si="777"/>
        <v>0</v>
      </c>
      <c r="AQ7132">
        <f t="shared" si="778"/>
        <v>0</v>
      </c>
      <c r="AR7132" t="str">
        <f>IFERROR(IF(OR(AP7132=338,AP7132=340,AP7132=341,AP7132=342,AP7132="342A",AP7132="342B"),PorcenRet(AP7132,AT7132,AU7132),INDEX(PORCENTAJEBUSCAR,MATCH(AP7132,CódigoRET,0),4)*1),"")</f>
        <v/>
      </c>
      <c r="AS7132">
        <f t="shared" si="779"/>
        <v>0</v>
      </c>
      <c r="BF7132" t="str">
        <f>IFERROR(IF(OR(BD7132=338,BD7132=340,BD7132=341,BD7132=342,BD7132="342A",BD7132="342B"),PorcenRet(BD7132,BH7132,BI7132),INDEX(PORCENTAJEBUSCAR,MATCH(BD7132,CódigoRET,0),4)*1),"")</f>
        <v/>
      </c>
      <c r="BG7132">
        <f t="shared" si="780"/>
        <v>0</v>
      </c>
      <c r="BO7132">
        <f t="shared" si="781"/>
        <v>0</v>
      </c>
      <c r="CC7132">
        <f t="shared" si="782"/>
        <v>0</v>
      </c>
      <c r="CD7132">
        <f t="shared" si="783"/>
        <v>0</v>
      </c>
      <c r="CG7132">
        <f ca="1">IFERROR(INDIRECT("IVA!X"&amp;MATCH(MID(COMPRAS!C7032,1,2)&amp;MID(COMPRAS!F7032,1,2)&amp;MID(COMPRAS!D7032,1,2),IVA!W:W,0)),"SIN COD.")</f>
        <v>0</v>
      </c>
      <c r="CH7132">
        <f ca="1">IFERROR(INDIRECT("IVA!Y"&amp;MATCH(MID(COMPRAS!C7032,1,2)&amp;MID(COMPRAS!F7032,1,2)&amp;MID(COMPRAS!D7032,1,2),IVA!W:W,0)),"SIN COD.")</f>
        <v>0</v>
      </c>
    </row>
    <row r="7133" spans="1:86" x14ac:dyDescent="0.25">
      <c r="A7133"/>
      <c r="B7133"/>
      <c r="D7133"/>
      <c r="AL7133">
        <f t="shared" si="777"/>
        <v>0</v>
      </c>
      <c r="AQ7133">
        <f t="shared" si="778"/>
        <v>0</v>
      </c>
      <c r="AR7133" t="str">
        <f>IFERROR(IF(OR(AP7133=338,AP7133=340,AP7133=341,AP7133=342,AP7133="342A",AP7133="342B"),PorcenRet(AP7133,AT7133,AU7133),INDEX(PORCENTAJEBUSCAR,MATCH(AP7133,CódigoRET,0),4)*1),"")</f>
        <v/>
      </c>
      <c r="AS7133">
        <f t="shared" si="779"/>
        <v>0</v>
      </c>
      <c r="BF7133" t="str">
        <f>IFERROR(IF(OR(BD7133=338,BD7133=340,BD7133=341,BD7133=342,BD7133="342A",BD7133="342B"),PorcenRet(BD7133,BH7133,BI7133),INDEX(PORCENTAJEBUSCAR,MATCH(BD7133,CódigoRET,0),4)*1),"")</f>
        <v/>
      </c>
      <c r="BG7133">
        <f t="shared" si="780"/>
        <v>0</v>
      </c>
      <c r="BO7133">
        <f t="shared" si="781"/>
        <v>0</v>
      </c>
      <c r="CC7133">
        <f t="shared" si="782"/>
        <v>0</v>
      </c>
      <c r="CD7133">
        <f t="shared" si="783"/>
        <v>0</v>
      </c>
      <c r="CG7133">
        <f ca="1">IFERROR(INDIRECT("IVA!X"&amp;MATCH(MID(COMPRAS!C7033,1,2)&amp;MID(COMPRAS!F7033,1,2)&amp;MID(COMPRAS!D7033,1,2),IVA!W:W,0)),"SIN COD.")</f>
        <v>0</v>
      </c>
      <c r="CH7133">
        <f ca="1">IFERROR(INDIRECT("IVA!Y"&amp;MATCH(MID(COMPRAS!C7033,1,2)&amp;MID(COMPRAS!F7033,1,2)&amp;MID(COMPRAS!D7033,1,2),IVA!W:W,0)),"SIN COD.")</f>
        <v>0</v>
      </c>
    </row>
    <row r="7134" spans="1:86" x14ac:dyDescent="0.25">
      <c r="A7134"/>
      <c r="B7134"/>
      <c r="D7134"/>
      <c r="AL7134">
        <f t="shared" si="777"/>
        <v>0</v>
      </c>
      <c r="AQ7134">
        <f t="shared" si="778"/>
        <v>0</v>
      </c>
      <c r="AR7134" t="str">
        <f>IFERROR(IF(OR(AP7134=338,AP7134=340,AP7134=341,AP7134=342,AP7134="342A",AP7134="342B"),PorcenRet(AP7134,AT7134,AU7134),INDEX(PORCENTAJEBUSCAR,MATCH(AP7134,CódigoRET,0),4)*1),"")</f>
        <v/>
      </c>
      <c r="AS7134">
        <f t="shared" si="779"/>
        <v>0</v>
      </c>
      <c r="BF7134" t="str">
        <f>IFERROR(IF(OR(BD7134=338,BD7134=340,BD7134=341,BD7134=342,BD7134="342A",BD7134="342B"),PorcenRet(BD7134,BH7134,BI7134),INDEX(PORCENTAJEBUSCAR,MATCH(BD7134,CódigoRET,0),4)*1),"")</f>
        <v/>
      </c>
      <c r="BG7134">
        <f t="shared" si="780"/>
        <v>0</v>
      </c>
      <c r="BO7134">
        <f t="shared" si="781"/>
        <v>0</v>
      </c>
      <c r="CC7134">
        <f t="shared" si="782"/>
        <v>0</v>
      </c>
      <c r="CD7134">
        <f t="shared" si="783"/>
        <v>0</v>
      </c>
      <c r="CG7134">
        <f ca="1">IFERROR(INDIRECT("IVA!X"&amp;MATCH(MID(COMPRAS!C7034,1,2)&amp;MID(COMPRAS!F7034,1,2)&amp;MID(COMPRAS!D7034,1,2),IVA!W:W,0)),"SIN COD.")</f>
        <v>0</v>
      </c>
      <c r="CH7134">
        <f ca="1">IFERROR(INDIRECT("IVA!Y"&amp;MATCH(MID(COMPRAS!C7034,1,2)&amp;MID(COMPRAS!F7034,1,2)&amp;MID(COMPRAS!D7034,1,2),IVA!W:W,0)),"SIN COD.")</f>
        <v>0</v>
      </c>
    </row>
    <row r="7135" spans="1:86" x14ac:dyDescent="0.25">
      <c r="A7135"/>
      <c r="B7135"/>
      <c r="D7135"/>
      <c r="AL7135">
        <f t="shared" si="777"/>
        <v>0</v>
      </c>
      <c r="AQ7135">
        <f t="shared" si="778"/>
        <v>0</v>
      </c>
      <c r="AR7135" t="str">
        <f>IFERROR(IF(OR(AP7135=338,AP7135=340,AP7135=341,AP7135=342,AP7135="342A",AP7135="342B"),PorcenRet(AP7135,AT7135,AU7135),INDEX(PORCENTAJEBUSCAR,MATCH(AP7135,CódigoRET,0),4)*1),"")</f>
        <v/>
      </c>
      <c r="AS7135">
        <f t="shared" si="779"/>
        <v>0</v>
      </c>
      <c r="BF7135" t="str">
        <f>IFERROR(IF(OR(BD7135=338,BD7135=340,BD7135=341,BD7135=342,BD7135="342A",BD7135="342B"),PorcenRet(BD7135,BH7135,BI7135),INDEX(PORCENTAJEBUSCAR,MATCH(BD7135,CódigoRET,0),4)*1),"")</f>
        <v/>
      </c>
      <c r="BG7135">
        <f t="shared" si="780"/>
        <v>0</v>
      </c>
      <c r="BO7135">
        <f t="shared" si="781"/>
        <v>0</v>
      </c>
      <c r="CC7135">
        <f t="shared" si="782"/>
        <v>0</v>
      </c>
      <c r="CD7135">
        <f t="shared" si="783"/>
        <v>0</v>
      </c>
      <c r="CG7135">
        <f ca="1">IFERROR(INDIRECT("IVA!X"&amp;MATCH(MID(COMPRAS!C7035,1,2)&amp;MID(COMPRAS!F7035,1,2)&amp;MID(COMPRAS!D7035,1,2),IVA!W:W,0)),"SIN COD.")</f>
        <v>0</v>
      </c>
      <c r="CH7135">
        <f ca="1">IFERROR(INDIRECT("IVA!Y"&amp;MATCH(MID(COMPRAS!C7035,1,2)&amp;MID(COMPRAS!F7035,1,2)&amp;MID(COMPRAS!D7035,1,2),IVA!W:W,0)),"SIN COD.")</f>
        <v>0</v>
      </c>
    </row>
    <row r="7136" spans="1:86" x14ac:dyDescent="0.25">
      <c r="A7136"/>
      <c r="B7136"/>
      <c r="D7136"/>
      <c r="AL7136">
        <f t="shared" si="777"/>
        <v>0</v>
      </c>
      <c r="AQ7136">
        <f t="shared" si="778"/>
        <v>0</v>
      </c>
      <c r="AR7136" t="str">
        <f>IFERROR(IF(OR(AP7136=338,AP7136=340,AP7136=341,AP7136=342,AP7136="342A",AP7136="342B"),PorcenRet(AP7136,AT7136,AU7136),INDEX(PORCENTAJEBUSCAR,MATCH(AP7136,CódigoRET,0),4)*1),"")</f>
        <v/>
      </c>
      <c r="AS7136">
        <f t="shared" si="779"/>
        <v>0</v>
      </c>
      <c r="BF7136" t="str">
        <f>IFERROR(IF(OR(BD7136=338,BD7136=340,BD7136=341,BD7136=342,BD7136="342A",BD7136="342B"),PorcenRet(BD7136,BH7136,BI7136),INDEX(PORCENTAJEBUSCAR,MATCH(BD7136,CódigoRET,0),4)*1),"")</f>
        <v/>
      </c>
      <c r="BG7136">
        <f t="shared" si="780"/>
        <v>0</v>
      </c>
      <c r="BO7136">
        <f t="shared" si="781"/>
        <v>0</v>
      </c>
      <c r="CC7136">
        <f t="shared" si="782"/>
        <v>0</v>
      </c>
      <c r="CD7136">
        <f t="shared" si="783"/>
        <v>0</v>
      </c>
      <c r="CG7136">
        <f ca="1">IFERROR(INDIRECT("IVA!X"&amp;MATCH(MID(COMPRAS!C7036,1,2)&amp;MID(COMPRAS!F7036,1,2)&amp;MID(COMPRAS!D7036,1,2),IVA!W:W,0)),"SIN COD.")</f>
        <v>0</v>
      </c>
      <c r="CH7136">
        <f ca="1">IFERROR(INDIRECT("IVA!Y"&amp;MATCH(MID(COMPRAS!C7036,1,2)&amp;MID(COMPRAS!F7036,1,2)&amp;MID(COMPRAS!D7036,1,2),IVA!W:W,0)),"SIN COD.")</f>
        <v>0</v>
      </c>
    </row>
    <row r="7137" spans="1:86" x14ac:dyDescent="0.25">
      <c r="A7137"/>
      <c r="B7137"/>
      <c r="D7137"/>
      <c r="AL7137">
        <f t="shared" si="777"/>
        <v>0</v>
      </c>
      <c r="AQ7137">
        <f t="shared" si="778"/>
        <v>0</v>
      </c>
      <c r="AR7137" t="str">
        <f>IFERROR(IF(OR(AP7137=338,AP7137=340,AP7137=341,AP7137=342,AP7137="342A",AP7137="342B"),PorcenRet(AP7137,AT7137,AU7137),INDEX(PORCENTAJEBUSCAR,MATCH(AP7137,CódigoRET,0),4)*1),"")</f>
        <v/>
      </c>
      <c r="AS7137">
        <f t="shared" si="779"/>
        <v>0</v>
      </c>
      <c r="BF7137" t="str">
        <f>IFERROR(IF(OR(BD7137=338,BD7137=340,BD7137=341,BD7137=342,BD7137="342A",BD7137="342B"),PorcenRet(BD7137,BH7137,BI7137),INDEX(PORCENTAJEBUSCAR,MATCH(BD7137,CódigoRET,0),4)*1),"")</f>
        <v/>
      </c>
      <c r="BG7137">
        <f t="shared" si="780"/>
        <v>0</v>
      </c>
      <c r="BO7137">
        <f t="shared" si="781"/>
        <v>0</v>
      </c>
      <c r="CC7137">
        <f t="shared" si="782"/>
        <v>0</v>
      </c>
      <c r="CD7137">
        <f t="shared" si="783"/>
        <v>0</v>
      </c>
      <c r="CG7137">
        <f ca="1">IFERROR(INDIRECT("IVA!X"&amp;MATCH(MID(COMPRAS!C7037,1,2)&amp;MID(COMPRAS!F7037,1,2)&amp;MID(COMPRAS!D7037,1,2),IVA!W:W,0)),"SIN COD.")</f>
        <v>0</v>
      </c>
      <c r="CH7137">
        <f ca="1">IFERROR(INDIRECT("IVA!Y"&amp;MATCH(MID(COMPRAS!C7037,1,2)&amp;MID(COMPRAS!F7037,1,2)&amp;MID(COMPRAS!D7037,1,2),IVA!W:W,0)),"SIN COD.")</f>
        <v>0</v>
      </c>
    </row>
    <row r="7138" spans="1:86" x14ac:dyDescent="0.25">
      <c r="A7138"/>
      <c r="B7138"/>
      <c r="D7138"/>
      <c r="AL7138">
        <f t="shared" si="777"/>
        <v>0</v>
      </c>
      <c r="AQ7138">
        <f t="shared" si="778"/>
        <v>0</v>
      </c>
      <c r="AR7138" t="str">
        <f>IFERROR(IF(OR(AP7138=338,AP7138=340,AP7138=341,AP7138=342,AP7138="342A",AP7138="342B"),PorcenRet(AP7138,AT7138,AU7138),INDEX(PORCENTAJEBUSCAR,MATCH(AP7138,CódigoRET,0),4)*1),"")</f>
        <v/>
      </c>
      <c r="AS7138">
        <f t="shared" si="779"/>
        <v>0</v>
      </c>
      <c r="BF7138" t="str">
        <f>IFERROR(IF(OR(BD7138=338,BD7138=340,BD7138=341,BD7138=342,BD7138="342A",BD7138="342B"),PorcenRet(BD7138,BH7138,BI7138),INDEX(PORCENTAJEBUSCAR,MATCH(BD7138,CódigoRET,0),4)*1),"")</f>
        <v/>
      </c>
      <c r="BG7138">
        <f t="shared" si="780"/>
        <v>0</v>
      </c>
      <c r="BO7138">
        <f t="shared" si="781"/>
        <v>0</v>
      </c>
      <c r="CC7138">
        <f t="shared" si="782"/>
        <v>0</v>
      </c>
      <c r="CD7138">
        <f t="shared" si="783"/>
        <v>0</v>
      </c>
      <c r="CG7138">
        <f ca="1">IFERROR(INDIRECT("IVA!X"&amp;MATCH(MID(COMPRAS!C7038,1,2)&amp;MID(COMPRAS!F7038,1,2)&amp;MID(COMPRAS!D7038,1,2),IVA!W:W,0)),"SIN COD.")</f>
        <v>0</v>
      </c>
      <c r="CH7138">
        <f ca="1">IFERROR(INDIRECT("IVA!Y"&amp;MATCH(MID(COMPRAS!C7038,1,2)&amp;MID(COMPRAS!F7038,1,2)&amp;MID(COMPRAS!D7038,1,2),IVA!W:W,0)),"SIN COD.")</f>
        <v>0</v>
      </c>
    </row>
    <row r="7139" spans="1:86" x14ac:dyDescent="0.25">
      <c r="A7139"/>
      <c r="B7139"/>
      <c r="D7139"/>
      <c r="AL7139">
        <f t="shared" si="777"/>
        <v>0</v>
      </c>
      <c r="AQ7139">
        <f t="shared" si="778"/>
        <v>0</v>
      </c>
      <c r="AR7139" t="str">
        <f>IFERROR(IF(OR(AP7139=338,AP7139=340,AP7139=341,AP7139=342,AP7139="342A",AP7139="342B"),PorcenRet(AP7139,AT7139,AU7139),INDEX(PORCENTAJEBUSCAR,MATCH(AP7139,CódigoRET,0),4)*1),"")</f>
        <v/>
      </c>
      <c r="AS7139">
        <f t="shared" si="779"/>
        <v>0</v>
      </c>
      <c r="BF7139" t="str">
        <f>IFERROR(IF(OR(BD7139=338,BD7139=340,BD7139=341,BD7139=342,BD7139="342A",BD7139="342B"),PorcenRet(BD7139,BH7139,BI7139),INDEX(PORCENTAJEBUSCAR,MATCH(BD7139,CódigoRET,0),4)*1),"")</f>
        <v/>
      </c>
      <c r="BG7139">
        <f t="shared" si="780"/>
        <v>0</v>
      </c>
      <c r="BO7139">
        <f t="shared" si="781"/>
        <v>0</v>
      </c>
      <c r="CC7139">
        <f t="shared" si="782"/>
        <v>0</v>
      </c>
      <c r="CD7139">
        <f t="shared" si="783"/>
        <v>0</v>
      </c>
      <c r="CG7139">
        <f ca="1">IFERROR(INDIRECT("IVA!X"&amp;MATCH(MID(COMPRAS!C7039,1,2)&amp;MID(COMPRAS!F7039,1,2)&amp;MID(COMPRAS!D7039,1,2),IVA!W:W,0)),"SIN COD.")</f>
        <v>0</v>
      </c>
      <c r="CH7139">
        <f ca="1">IFERROR(INDIRECT("IVA!Y"&amp;MATCH(MID(COMPRAS!C7039,1,2)&amp;MID(COMPRAS!F7039,1,2)&amp;MID(COMPRAS!D7039,1,2),IVA!W:W,0)),"SIN COD.")</f>
        <v>0</v>
      </c>
    </row>
    <row r="7140" spans="1:86" x14ac:dyDescent="0.25">
      <c r="A7140"/>
      <c r="B7140"/>
      <c r="D7140"/>
      <c r="AL7140">
        <f t="shared" si="777"/>
        <v>0</v>
      </c>
      <c r="AQ7140">
        <f t="shared" si="778"/>
        <v>0</v>
      </c>
      <c r="AR7140" t="str">
        <f>IFERROR(IF(OR(AP7140=338,AP7140=340,AP7140=341,AP7140=342,AP7140="342A",AP7140="342B"),PorcenRet(AP7140,AT7140,AU7140),INDEX(PORCENTAJEBUSCAR,MATCH(AP7140,CódigoRET,0),4)*1),"")</f>
        <v/>
      </c>
      <c r="AS7140">
        <f t="shared" si="779"/>
        <v>0</v>
      </c>
      <c r="BF7140" t="str">
        <f>IFERROR(IF(OR(BD7140=338,BD7140=340,BD7140=341,BD7140=342,BD7140="342A",BD7140="342B"),PorcenRet(BD7140,BH7140,BI7140),INDEX(PORCENTAJEBUSCAR,MATCH(BD7140,CódigoRET,0),4)*1),"")</f>
        <v/>
      </c>
      <c r="BG7140">
        <f t="shared" si="780"/>
        <v>0</v>
      </c>
      <c r="BO7140">
        <f t="shared" si="781"/>
        <v>0</v>
      </c>
      <c r="CC7140">
        <f t="shared" si="782"/>
        <v>0</v>
      </c>
      <c r="CD7140">
        <f t="shared" si="783"/>
        <v>0</v>
      </c>
      <c r="CG7140">
        <f ca="1">IFERROR(INDIRECT("IVA!X"&amp;MATCH(MID(COMPRAS!C7040,1,2)&amp;MID(COMPRAS!F7040,1,2)&amp;MID(COMPRAS!D7040,1,2),IVA!W:W,0)),"SIN COD.")</f>
        <v>0</v>
      </c>
      <c r="CH7140">
        <f ca="1">IFERROR(INDIRECT("IVA!Y"&amp;MATCH(MID(COMPRAS!C7040,1,2)&amp;MID(COMPRAS!F7040,1,2)&amp;MID(COMPRAS!D7040,1,2),IVA!W:W,0)),"SIN COD.")</f>
        <v>0</v>
      </c>
    </row>
    <row r="7141" spans="1:86" x14ac:dyDescent="0.25">
      <c r="A7141"/>
      <c r="B7141"/>
      <c r="D7141"/>
      <c r="AL7141">
        <f t="shared" si="777"/>
        <v>0</v>
      </c>
      <c r="AQ7141">
        <f t="shared" si="778"/>
        <v>0</v>
      </c>
      <c r="AR7141" t="str">
        <f>IFERROR(IF(OR(AP7141=338,AP7141=340,AP7141=341,AP7141=342,AP7141="342A",AP7141="342B"),PorcenRet(AP7141,AT7141,AU7141),INDEX(PORCENTAJEBUSCAR,MATCH(AP7141,CódigoRET,0),4)*1),"")</f>
        <v/>
      </c>
      <c r="AS7141">
        <f t="shared" si="779"/>
        <v>0</v>
      </c>
      <c r="BF7141" t="str">
        <f>IFERROR(IF(OR(BD7141=338,BD7141=340,BD7141=341,BD7141=342,BD7141="342A",BD7141="342B"),PorcenRet(BD7141,BH7141,BI7141),INDEX(PORCENTAJEBUSCAR,MATCH(BD7141,CódigoRET,0),4)*1),"")</f>
        <v/>
      </c>
      <c r="BG7141">
        <f t="shared" si="780"/>
        <v>0</v>
      </c>
      <c r="BO7141">
        <f t="shared" si="781"/>
        <v>0</v>
      </c>
      <c r="CC7141">
        <f t="shared" si="782"/>
        <v>0</v>
      </c>
      <c r="CD7141">
        <f t="shared" si="783"/>
        <v>0</v>
      </c>
      <c r="CG7141">
        <f ca="1">IFERROR(INDIRECT("IVA!X"&amp;MATCH(MID(COMPRAS!C7041,1,2)&amp;MID(COMPRAS!F7041,1,2)&amp;MID(COMPRAS!D7041,1,2),IVA!W:W,0)),"SIN COD.")</f>
        <v>0</v>
      </c>
      <c r="CH7141">
        <f ca="1">IFERROR(INDIRECT("IVA!Y"&amp;MATCH(MID(COMPRAS!C7041,1,2)&amp;MID(COMPRAS!F7041,1,2)&amp;MID(COMPRAS!D7041,1,2),IVA!W:W,0)),"SIN COD.")</f>
        <v>0</v>
      </c>
    </row>
    <row r="7142" spans="1:86" x14ac:dyDescent="0.25">
      <c r="A7142"/>
      <c r="B7142"/>
      <c r="D7142"/>
      <c r="AL7142">
        <f t="shared" si="777"/>
        <v>0</v>
      </c>
      <c r="AQ7142">
        <f t="shared" si="778"/>
        <v>0</v>
      </c>
      <c r="AR7142" t="str">
        <f>IFERROR(IF(OR(AP7142=338,AP7142=340,AP7142=341,AP7142=342,AP7142="342A",AP7142="342B"),PorcenRet(AP7142,AT7142,AU7142),INDEX(PORCENTAJEBUSCAR,MATCH(AP7142,CódigoRET,0),4)*1),"")</f>
        <v/>
      </c>
      <c r="AS7142">
        <f t="shared" si="779"/>
        <v>0</v>
      </c>
      <c r="BF7142" t="str">
        <f>IFERROR(IF(OR(BD7142=338,BD7142=340,BD7142=341,BD7142=342,BD7142="342A",BD7142="342B"),PorcenRet(BD7142,BH7142,BI7142),INDEX(PORCENTAJEBUSCAR,MATCH(BD7142,CódigoRET,0),4)*1),"")</f>
        <v/>
      </c>
      <c r="BG7142">
        <f t="shared" si="780"/>
        <v>0</v>
      </c>
      <c r="BO7142">
        <f t="shared" si="781"/>
        <v>0</v>
      </c>
      <c r="CC7142">
        <f t="shared" si="782"/>
        <v>0</v>
      </c>
      <c r="CD7142">
        <f t="shared" si="783"/>
        <v>0</v>
      </c>
      <c r="CG7142">
        <f ca="1">IFERROR(INDIRECT("IVA!X"&amp;MATCH(MID(COMPRAS!C7042,1,2)&amp;MID(COMPRAS!F7042,1,2)&amp;MID(COMPRAS!D7042,1,2),IVA!W:W,0)),"SIN COD.")</f>
        <v>0</v>
      </c>
      <c r="CH7142">
        <f ca="1">IFERROR(INDIRECT("IVA!Y"&amp;MATCH(MID(COMPRAS!C7042,1,2)&amp;MID(COMPRAS!F7042,1,2)&amp;MID(COMPRAS!D7042,1,2),IVA!W:W,0)),"SIN COD.")</f>
        <v>0</v>
      </c>
    </row>
    <row r="7143" spans="1:86" x14ac:dyDescent="0.25">
      <c r="A7143"/>
      <c r="B7143"/>
      <c r="D7143"/>
      <c r="AL7143">
        <f t="shared" si="777"/>
        <v>0</v>
      </c>
      <c r="AQ7143">
        <f t="shared" si="778"/>
        <v>0</v>
      </c>
      <c r="AR7143" t="str">
        <f>IFERROR(IF(OR(AP7143=338,AP7143=340,AP7143=341,AP7143=342,AP7143="342A",AP7143="342B"),PorcenRet(AP7143,AT7143,AU7143),INDEX(PORCENTAJEBUSCAR,MATCH(AP7143,CódigoRET,0),4)*1),"")</f>
        <v/>
      </c>
      <c r="AS7143">
        <f t="shared" si="779"/>
        <v>0</v>
      </c>
      <c r="BF7143" t="str">
        <f>IFERROR(IF(OR(BD7143=338,BD7143=340,BD7143=341,BD7143=342,BD7143="342A",BD7143="342B"),PorcenRet(BD7143,BH7143,BI7143),INDEX(PORCENTAJEBUSCAR,MATCH(BD7143,CódigoRET,0),4)*1),"")</f>
        <v/>
      </c>
      <c r="BG7143">
        <f t="shared" si="780"/>
        <v>0</v>
      </c>
      <c r="BO7143">
        <f t="shared" si="781"/>
        <v>0</v>
      </c>
      <c r="CC7143">
        <f t="shared" si="782"/>
        <v>0</v>
      </c>
      <c r="CD7143">
        <f t="shared" si="783"/>
        <v>0</v>
      </c>
      <c r="CG7143">
        <f ca="1">IFERROR(INDIRECT("IVA!X"&amp;MATCH(MID(COMPRAS!C7043,1,2)&amp;MID(COMPRAS!F7043,1,2)&amp;MID(COMPRAS!D7043,1,2),IVA!W:W,0)),"SIN COD.")</f>
        <v>0</v>
      </c>
      <c r="CH7143">
        <f ca="1">IFERROR(INDIRECT("IVA!Y"&amp;MATCH(MID(COMPRAS!C7043,1,2)&amp;MID(COMPRAS!F7043,1,2)&amp;MID(COMPRAS!D7043,1,2),IVA!W:W,0)),"SIN COD.")</f>
        <v>0</v>
      </c>
    </row>
    <row r="7144" spans="1:86" x14ac:dyDescent="0.25">
      <c r="A7144"/>
      <c r="B7144"/>
      <c r="D7144"/>
      <c r="AL7144">
        <f t="shared" si="777"/>
        <v>0</v>
      </c>
      <c r="AQ7144">
        <f t="shared" si="778"/>
        <v>0</v>
      </c>
      <c r="AR7144" t="str">
        <f>IFERROR(IF(OR(AP7144=338,AP7144=340,AP7144=341,AP7144=342,AP7144="342A",AP7144="342B"),PorcenRet(AP7144,AT7144,AU7144),INDEX(PORCENTAJEBUSCAR,MATCH(AP7144,CódigoRET,0),4)*1),"")</f>
        <v/>
      </c>
      <c r="AS7144">
        <f t="shared" si="779"/>
        <v>0</v>
      </c>
      <c r="BF7144" t="str">
        <f>IFERROR(IF(OR(BD7144=338,BD7144=340,BD7144=341,BD7144=342,BD7144="342A",BD7144="342B"),PorcenRet(BD7144,BH7144,BI7144),INDEX(PORCENTAJEBUSCAR,MATCH(BD7144,CódigoRET,0),4)*1),"")</f>
        <v/>
      </c>
      <c r="BG7144">
        <f t="shared" si="780"/>
        <v>0</v>
      </c>
      <c r="BO7144">
        <f t="shared" si="781"/>
        <v>0</v>
      </c>
      <c r="CC7144">
        <f t="shared" si="782"/>
        <v>0</v>
      </c>
      <c r="CD7144">
        <f t="shared" si="783"/>
        <v>0</v>
      </c>
      <c r="CG7144">
        <f ca="1">IFERROR(INDIRECT("IVA!X"&amp;MATCH(MID(COMPRAS!C7044,1,2)&amp;MID(COMPRAS!F7044,1,2)&amp;MID(COMPRAS!D7044,1,2),IVA!W:W,0)),"SIN COD.")</f>
        <v>0</v>
      </c>
      <c r="CH7144">
        <f ca="1">IFERROR(INDIRECT("IVA!Y"&amp;MATCH(MID(COMPRAS!C7044,1,2)&amp;MID(COMPRAS!F7044,1,2)&amp;MID(COMPRAS!D7044,1,2),IVA!W:W,0)),"SIN COD.")</f>
        <v>0</v>
      </c>
    </row>
    <row r="7145" spans="1:86" x14ac:dyDescent="0.25">
      <c r="A7145"/>
      <c r="B7145"/>
      <c r="D7145"/>
      <c r="AL7145">
        <f t="shared" si="777"/>
        <v>0</v>
      </c>
      <c r="AQ7145">
        <f t="shared" si="778"/>
        <v>0</v>
      </c>
      <c r="AR7145" t="str">
        <f>IFERROR(IF(OR(AP7145=338,AP7145=340,AP7145=341,AP7145=342,AP7145="342A",AP7145="342B"),PorcenRet(AP7145,AT7145,AU7145),INDEX(PORCENTAJEBUSCAR,MATCH(AP7145,CódigoRET,0),4)*1),"")</f>
        <v/>
      </c>
      <c r="AS7145">
        <f t="shared" si="779"/>
        <v>0</v>
      </c>
      <c r="BF7145" t="str">
        <f>IFERROR(IF(OR(BD7145=338,BD7145=340,BD7145=341,BD7145=342,BD7145="342A",BD7145="342B"),PorcenRet(BD7145,BH7145,BI7145),INDEX(PORCENTAJEBUSCAR,MATCH(BD7145,CódigoRET,0),4)*1),"")</f>
        <v/>
      </c>
      <c r="BG7145">
        <f t="shared" si="780"/>
        <v>0</v>
      </c>
      <c r="BO7145">
        <f t="shared" si="781"/>
        <v>0</v>
      </c>
      <c r="CC7145">
        <f t="shared" si="782"/>
        <v>0</v>
      </c>
      <c r="CD7145">
        <f t="shared" si="783"/>
        <v>0</v>
      </c>
      <c r="CG7145">
        <f ca="1">IFERROR(INDIRECT("IVA!X"&amp;MATCH(MID(COMPRAS!C7045,1,2)&amp;MID(COMPRAS!F7045,1,2)&amp;MID(COMPRAS!D7045,1,2),IVA!W:W,0)),"SIN COD.")</f>
        <v>0</v>
      </c>
      <c r="CH7145">
        <f ca="1">IFERROR(INDIRECT("IVA!Y"&amp;MATCH(MID(COMPRAS!C7045,1,2)&amp;MID(COMPRAS!F7045,1,2)&amp;MID(COMPRAS!D7045,1,2),IVA!W:W,0)),"SIN COD.")</f>
        <v>0</v>
      </c>
    </row>
    <row r="7146" spans="1:86" x14ac:dyDescent="0.25">
      <c r="A7146"/>
      <c r="B7146"/>
      <c r="D7146"/>
      <c r="AL7146">
        <f t="shared" si="777"/>
        <v>0</v>
      </c>
      <c r="AQ7146">
        <f t="shared" si="778"/>
        <v>0</v>
      </c>
      <c r="AR7146" t="str">
        <f>IFERROR(IF(OR(AP7146=338,AP7146=340,AP7146=341,AP7146=342,AP7146="342A",AP7146="342B"),PorcenRet(AP7146,AT7146,AU7146),INDEX(PORCENTAJEBUSCAR,MATCH(AP7146,CódigoRET,0),4)*1),"")</f>
        <v/>
      </c>
      <c r="AS7146">
        <f t="shared" si="779"/>
        <v>0</v>
      </c>
      <c r="BF7146" t="str">
        <f>IFERROR(IF(OR(BD7146=338,BD7146=340,BD7146=341,BD7146=342,BD7146="342A",BD7146="342B"),PorcenRet(BD7146,BH7146,BI7146),INDEX(PORCENTAJEBUSCAR,MATCH(BD7146,CódigoRET,0),4)*1),"")</f>
        <v/>
      </c>
      <c r="BG7146">
        <f t="shared" si="780"/>
        <v>0</v>
      </c>
      <c r="BO7146">
        <f t="shared" si="781"/>
        <v>0</v>
      </c>
      <c r="CC7146">
        <f t="shared" si="782"/>
        <v>0</v>
      </c>
      <c r="CD7146">
        <f t="shared" si="783"/>
        <v>0</v>
      </c>
      <c r="CG7146">
        <f ca="1">IFERROR(INDIRECT("IVA!X"&amp;MATCH(MID(COMPRAS!C7046,1,2)&amp;MID(COMPRAS!F7046,1,2)&amp;MID(COMPRAS!D7046,1,2),IVA!W:W,0)),"SIN COD.")</f>
        <v>0</v>
      </c>
      <c r="CH7146">
        <f ca="1">IFERROR(INDIRECT("IVA!Y"&amp;MATCH(MID(COMPRAS!C7046,1,2)&amp;MID(COMPRAS!F7046,1,2)&amp;MID(COMPRAS!D7046,1,2),IVA!W:W,0)),"SIN COD.")</f>
        <v>0</v>
      </c>
    </row>
    <row r="7147" spans="1:86" x14ac:dyDescent="0.25">
      <c r="A7147"/>
      <c r="B7147"/>
      <c r="D7147"/>
      <c r="AL7147">
        <f t="shared" si="777"/>
        <v>0</v>
      </c>
      <c r="AQ7147">
        <f t="shared" si="778"/>
        <v>0</v>
      </c>
      <c r="AR7147" t="str">
        <f>IFERROR(IF(OR(AP7147=338,AP7147=340,AP7147=341,AP7147=342,AP7147="342A",AP7147="342B"),PorcenRet(AP7147,AT7147,AU7147),INDEX(PORCENTAJEBUSCAR,MATCH(AP7147,CódigoRET,0),4)*1),"")</f>
        <v/>
      </c>
      <c r="AS7147">
        <f t="shared" si="779"/>
        <v>0</v>
      </c>
      <c r="BF7147" t="str">
        <f>IFERROR(IF(OR(BD7147=338,BD7147=340,BD7147=341,BD7147=342,BD7147="342A",BD7147="342B"),PorcenRet(BD7147,BH7147,BI7147),INDEX(PORCENTAJEBUSCAR,MATCH(BD7147,CódigoRET,0),4)*1),"")</f>
        <v/>
      </c>
      <c r="BG7147">
        <f t="shared" si="780"/>
        <v>0</v>
      </c>
      <c r="BO7147">
        <f t="shared" si="781"/>
        <v>0</v>
      </c>
      <c r="CC7147">
        <f t="shared" si="782"/>
        <v>0</v>
      </c>
      <c r="CD7147">
        <f t="shared" si="783"/>
        <v>0</v>
      </c>
      <c r="CG7147">
        <f ca="1">IFERROR(INDIRECT("IVA!X"&amp;MATCH(MID(COMPRAS!C7047,1,2)&amp;MID(COMPRAS!F7047,1,2)&amp;MID(COMPRAS!D7047,1,2),IVA!W:W,0)),"SIN COD.")</f>
        <v>0</v>
      </c>
      <c r="CH7147">
        <f ca="1">IFERROR(INDIRECT("IVA!Y"&amp;MATCH(MID(COMPRAS!C7047,1,2)&amp;MID(COMPRAS!F7047,1,2)&amp;MID(COMPRAS!D7047,1,2),IVA!W:W,0)),"SIN COD.")</f>
        <v>0</v>
      </c>
    </row>
    <row r="7148" spans="1:86" x14ac:dyDescent="0.25">
      <c r="A7148"/>
      <c r="B7148"/>
      <c r="D7148"/>
      <c r="AL7148">
        <f t="shared" si="777"/>
        <v>0</v>
      </c>
      <c r="AQ7148">
        <f t="shared" si="778"/>
        <v>0</v>
      </c>
      <c r="AR7148" t="str">
        <f>IFERROR(IF(OR(AP7148=338,AP7148=340,AP7148=341,AP7148=342,AP7148="342A",AP7148="342B"),PorcenRet(AP7148,AT7148,AU7148),INDEX(PORCENTAJEBUSCAR,MATCH(AP7148,CódigoRET,0),4)*1),"")</f>
        <v/>
      </c>
      <c r="AS7148">
        <f t="shared" si="779"/>
        <v>0</v>
      </c>
      <c r="BF7148" t="str">
        <f>IFERROR(IF(OR(BD7148=338,BD7148=340,BD7148=341,BD7148=342,BD7148="342A",BD7148="342B"),PorcenRet(BD7148,BH7148,BI7148),INDEX(PORCENTAJEBUSCAR,MATCH(BD7148,CódigoRET,0),4)*1),"")</f>
        <v/>
      </c>
      <c r="BG7148">
        <f t="shared" si="780"/>
        <v>0</v>
      </c>
      <c r="BO7148">
        <f t="shared" si="781"/>
        <v>0</v>
      </c>
      <c r="CC7148">
        <f t="shared" si="782"/>
        <v>0</v>
      </c>
      <c r="CD7148">
        <f t="shared" si="783"/>
        <v>0</v>
      </c>
      <c r="CG7148">
        <f ca="1">IFERROR(INDIRECT("IVA!X"&amp;MATCH(MID(COMPRAS!C7048,1,2)&amp;MID(COMPRAS!F7048,1,2)&amp;MID(COMPRAS!D7048,1,2),IVA!W:W,0)),"SIN COD.")</f>
        <v>0</v>
      </c>
      <c r="CH7148">
        <f ca="1">IFERROR(INDIRECT("IVA!Y"&amp;MATCH(MID(COMPRAS!C7048,1,2)&amp;MID(COMPRAS!F7048,1,2)&amp;MID(COMPRAS!D7048,1,2),IVA!W:W,0)),"SIN COD.")</f>
        <v>0</v>
      </c>
    </row>
    <row r="7149" spans="1:86" x14ac:dyDescent="0.25">
      <c r="A7149"/>
      <c r="B7149"/>
      <c r="D7149"/>
      <c r="AL7149">
        <f t="shared" si="777"/>
        <v>0</v>
      </c>
      <c r="AQ7149">
        <f t="shared" si="778"/>
        <v>0</v>
      </c>
      <c r="AR7149" t="str">
        <f>IFERROR(IF(OR(AP7149=338,AP7149=340,AP7149=341,AP7149=342,AP7149="342A",AP7149="342B"),PorcenRet(AP7149,AT7149,AU7149),INDEX(PORCENTAJEBUSCAR,MATCH(AP7149,CódigoRET,0),4)*1),"")</f>
        <v/>
      </c>
      <c r="AS7149">
        <f t="shared" si="779"/>
        <v>0</v>
      </c>
      <c r="BF7149" t="str">
        <f>IFERROR(IF(OR(BD7149=338,BD7149=340,BD7149=341,BD7149=342,BD7149="342A",BD7149="342B"),PorcenRet(BD7149,BH7149,BI7149),INDEX(PORCENTAJEBUSCAR,MATCH(BD7149,CódigoRET,0),4)*1),"")</f>
        <v/>
      </c>
      <c r="BG7149">
        <f t="shared" si="780"/>
        <v>0</v>
      </c>
      <c r="BO7149">
        <f t="shared" si="781"/>
        <v>0</v>
      </c>
      <c r="CC7149">
        <f t="shared" si="782"/>
        <v>0</v>
      </c>
      <c r="CD7149">
        <f t="shared" si="783"/>
        <v>0</v>
      </c>
      <c r="CG7149">
        <f ca="1">IFERROR(INDIRECT("IVA!X"&amp;MATCH(MID(COMPRAS!C7049,1,2)&amp;MID(COMPRAS!F7049,1,2)&amp;MID(COMPRAS!D7049,1,2),IVA!W:W,0)),"SIN COD.")</f>
        <v>0</v>
      </c>
      <c r="CH7149">
        <f ca="1">IFERROR(INDIRECT("IVA!Y"&amp;MATCH(MID(COMPRAS!C7049,1,2)&amp;MID(COMPRAS!F7049,1,2)&amp;MID(COMPRAS!D7049,1,2),IVA!W:W,0)),"SIN COD.")</f>
        <v>0</v>
      </c>
    </row>
    <row r="7150" spans="1:86" x14ac:dyDescent="0.25">
      <c r="A7150"/>
      <c r="B7150"/>
      <c r="D7150"/>
      <c r="AL7150">
        <f t="shared" si="777"/>
        <v>0</v>
      </c>
      <c r="AQ7150">
        <f t="shared" si="778"/>
        <v>0</v>
      </c>
      <c r="AR7150" t="str">
        <f>IFERROR(IF(OR(AP7150=338,AP7150=340,AP7150=341,AP7150=342,AP7150="342A",AP7150="342B"),PorcenRet(AP7150,AT7150,AU7150),INDEX(PORCENTAJEBUSCAR,MATCH(AP7150,CódigoRET,0),4)*1),"")</f>
        <v/>
      </c>
      <c r="AS7150">
        <f t="shared" si="779"/>
        <v>0</v>
      </c>
      <c r="BF7150" t="str">
        <f>IFERROR(IF(OR(BD7150=338,BD7150=340,BD7150=341,BD7150=342,BD7150="342A",BD7150="342B"),PorcenRet(BD7150,BH7150,BI7150),INDEX(PORCENTAJEBUSCAR,MATCH(BD7150,CódigoRET,0),4)*1),"")</f>
        <v/>
      </c>
      <c r="BG7150">
        <f t="shared" si="780"/>
        <v>0</v>
      </c>
      <c r="BO7150">
        <f t="shared" si="781"/>
        <v>0</v>
      </c>
      <c r="CC7150">
        <f t="shared" si="782"/>
        <v>0</v>
      </c>
      <c r="CD7150">
        <f t="shared" si="783"/>
        <v>0</v>
      </c>
      <c r="CG7150">
        <f ca="1">IFERROR(INDIRECT("IVA!X"&amp;MATCH(MID(COMPRAS!C7050,1,2)&amp;MID(COMPRAS!F7050,1,2)&amp;MID(COMPRAS!D7050,1,2),IVA!W:W,0)),"SIN COD.")</f>
        <v>0</v>
      </c>
      <c r="CH7150">
        <f ca="1">IFERROR(INDIRECT("IVA!Y"&amp;MATCH(MID(COMPRAS!C7050,1,2)&amp;MID(COMPRAS!F7050,1,2)&amp;MID(COMPRAS!D7050,1,2),IVA!W:W,0)),"SIN COD.")</f>
        <v>0</v>
      </c>
    </row>
    <row r="7151" spans="1:86" x14ac:dyDescent="0.25">
      <c r="A7151"/>
      <c r="B7151"/>
      <c r="D7151"/>
      <c r="AL7151">
        <f t="shared" si="777"/>
        <v>0</v>
      </c>
      <c r="AQ7151">
        <f t="shared" si="778"/>
        <v>0</v>
      </c>
      <c r="AR7151" t="str">
        <f>IFERROR(IF(OR(AP7151=338,AP7151=340,AP7151=341,AP7151=342,AP7151="342A",AP7151="342B"),PorcenRet(AP7151,AT7151,AU7151),INDEX(PORCENTAJEBUSCAR,MATCH(AP7151,CódigoRET,0),4)*1),"")</f>
        <v/>
      </c>
      <c r="AS7151">
        <f t="shared" si="779"/>
        <v>0</v>
      </c>
      <c r="BF7151" t="str">
        <f>IFERROR(IF(OR(BD7151=338,BD7151=340,BD7151=341,BD7151=342,BD7151="342A",BD7151="342B"),PorcenRet(BD7151,BH7151,BI7151),INDEX(PORCENTAJEBUSCAR,MATCH(BD7151,CódigoRET,0),4)*1),"")</f>
        <v/>
      </c>
      <c r="BG7151">
        <f t="shared" si="780"/>
        <v>0</v>
      </c>
      <c r="BO7151">
        <f t="shared" si="781"/>
        <v>0</v>
      </c>
      <c r="CC7151">
        <f t="shared" si="782"/>
        <v>0</v>
      </c>
      <c r="CD7151">
        <f t="shared" si="783"/>
        <v>0</v>
      </c>
      <c r="CG7151">
        <f ca="1">IFERROR(INDIRECT("IVA!X"&amp;MATCH(MID(COMPRAS!C7051,1,2)&amp;MID(COMPRAS!F7051,1,2)&amp;MID(COMPRAS!D7051,1,2),IVA!W:W,0)),"SIN COD.")</f>
        <v>0</v>
      </c>
      <c r="CH7151">
        <f ca="1">IFERROR(INDIRECT("IVA!Y"&amp;MATCH(MID(COMPRAS!C7051,1,2)&amp;MID(COMPRAS!F7051,1,2)&amp;MID(COMPRAS!D7051,1,2),IVA!W:W,0)),"SIN COD.")</f>
        <v>0</v>
      </c>
    </row>
    <row r="7152" spans="1:86" x14ac:dyDescent="0.25">
      <c r="A7152"/>
      <c r="B7152"/>
      <c r="D7152"/>
      <c r="AL7152">
        <f t="shared" si="777"/>
        <v>0</v>
      </c>
      <c r="AQ7152">
        <f t="shared" si="778"/>
        <v>0</v>
      </c>
      <c r="AR7152" t="str">
        <f>IFERROR(IF(OR(AP7152=338,AP7152=340,AP7152=341,AP7152=342,AP7152="342A",AP7152="342B"),PorcenRet(AP7152,AT7152,AU7152),INDEX(PORCENTAJEBUSCAR,MATCH(AP7152,CódigoRET,0),4)*1),"")</f>
        <v/>
      </c>
      <c r="AS7152">
        <f t="shared" si="779"/>
        <v>0</v>
      </c>
      <c r="BF7152" t="str">
        <f>IFERROR(IF(OR(BD7152=338,BD7152=340,BD7152=341,BD7152=342,BD7152="342A",BD7152="342B"),PorcenRet(BD7152,BH7152,BI7152),INDEX(PORCENTAJEBUSCAR,MATCH(BD7152,CódigoRET,0),4)*1),"")</f>
        <v/>
      </c>
      <c r="BG7152">
        <f t="shared" si="780"/>
        <v>0</v>
      </c>
      <c r="BO7152">
        <f t="shared" si="781"/>
        <v>0</v>
      </c>
      <c r="CC7152">
        <f t="shared" si="782"/>
        <v>0</v>
      </c>
      <c r="CD7152">
        <f t="shared" si="783"/>
        <v>0</v>
      </c>
      <c r="CG7152">
        <f ca="1">IFERROR(INDIRECT("IVA!X"&amp;MATCH(MID(COMPRAS!C7052,1,2)&amp;MID(COMPRAS!F7052,1,2)&amp;MID(COMPRAS!D7052,1,2),IVA!W:W,0)),"SIN COD.")</f>
        <v>0</v>
      </c>
      <c r="CH7152">
        <f ca="1">IFERROR(INDIRECT("IVA!Y"&amp;MATCH(MID(COMPRAS!C7052,1,2)&amp;MID(COMPRAS!F7052,1,2)&amp;MID(COMPRAS!D7052,1,2),IVA!W:W,0)),"SIN COD.")</f>
        <v>0</v>
      </c>
    </row>
    <row r="7153" spans="1:86" x14ac:dyDescent="0.25">
      <c r="A7153"/>
      <c r="B7153"/>
      <c r="D7153"/>
      <c r="AL7153">
        <f t="shared" si="777"/>
        <v>0</v>
      </c>
      <c r="AQ7153">
        <f t="shared" si="778"/>
        <v>0</v>
      </c>
      <c r="AR7153" t="str">
        <f>IFERROR(IF(OR(AP7153=338,AP7153=340,AP7153=341,AP7153=342,AP7153="342A",AP7153="342B"),PorcenRet(AP7153,AT7153,AU7153),INDEX(PORCENTAJEBUSCAR,MATCH(AP7153,CódigoRET,0),4)*1),"")</f>
        <v/>
      </c>
      <c r="AS7153">
        <f t="shared" si="779"/>
        <v>0</v>
      </c>
      <c r="BF7153" t="str">
        <f>IFERROR(IF(OR(BD7153=338,BD7153=340,BD7153=341,BD7153=342,BD7153="342A",BD7153="342B"),PorcenRet(BD7153,BH7153,BI7153),INDEX(PORCENTAJEBUSCAR,MATCH(BD7153,CódigoRET,0),4)*1),"")</f>
        <v/>
      </c>
      <c r="BG7153">
        <f t="shared" si="780"/>
        <v>0</v>
      </c>
      <c r="BO7153">
        <f t="shared" si="781"/>
        <v>0</v>
      </c>
      <c r="CC7153">
        <f t="shared" si="782"/>
        <v>0</v>
      </c>
      <c r="CD7153">
        <f t="shared" si="783"/>
        <v>0</v>
      </c>
      <c r="CG7153">
        <f ca="1">IFERROR(INDIRECT("IVA!X"&amp;MATCH(MID(COMPRAS!C7053,1,2)&amp;MID(COMPRAS!F7053,1,2)&amp;MID(COMPRAS!D7053,1,2),IVA!W:W,0)),"SIN COD.")</f>
        <v>0</v>
      </c>
      <c r="CH7153">
        <f ca="1">IFERROR(INDIRECT("IVA!Y"&amp;MATCH(MID(COMPRAS!C7053,1,2)&amp;MID(COMPRAS!F7053,1,2)&amp;MID(COMPRAS!D7053,1,2),IVA!W:W,0)),"SIN COD.")</f>
        <v>0</v>
      </c>
    </row>
    <row r="7154" spans="1:86" x14ac:dyDescent="0.25">
      <c r="A7154"/>
      <c r="B7154"/>
      <c r="D7154"/>
      <c r="AL7154">
        <f t="shared" si="777"/>
        <v>0</v>
      </c>
      <c r="AQ7154">
        <f t="shared" si="778"/>
        <v>0</v>
      </c>
      <c r="AR7154" t="str">
        <f>IFERROR(IF(OR(AP7154=338,AP7154=340,AP7154=341,AP7154=342,AP7154="342A",AP7154="342B"),PorcenRet(AP7154,AT7154,AU7154),INDEX(PORCENTAJEBUSCAR,MATCH(AP7154,CódigoRET,0),4)*1),"")</f>
        <v/>
      </c>
      <c r="AS7154">
        <f t="shared" si="779"/>
        <v>0</v>
      </c>
      <c r="BF7154" t="str">
        <f>IFERROR(IF(OR(BD7154=338,BD7154=340,BD7154=341,BD7154=342,BD7154="342A",BD7154="342B"),PorcenRet(BD7154,BH7154,BI7154),INDEX(PORCENTAJEBUSCAR,MATCH(BD7154,CódigoRET,0),4)*1),"")</f>
        <v/>
      </c>
      <c r="BG7154">
        <f t="shared" si="780"/>
        <v>0</v>
      </c>
      <c r="BO7154">
        <f t="shared" si="781"/>
        <v>0</v>
      </c>
      <c r="CC7154">
        <f t="shared" si="782"/>
        <v>0</v>
      </c>
      <c r="CD7154">
        <f t="shared" si="783"/>
        <v>0</v>
      </c>
      <c r="CG7154">
        <f ca="1">IFERROR(INDIRECT("IVA!X"&amp;MATCH(MID(COMPRAS!C7054,1,2)&amp;MID(COMPRAS!F7054,1,2)&amp;MID(COMPRAS!D7054,1,2),IVA!W:W,0)),"SIN COD.")</f>
        <v>0</v>
      </c>
      <c r="CH7154">
        <f ca="1">IFERROR(INDIRECT("IVA!Y"&amp;MATCH(MID(COMPRAS!C7054,1,2)&amp;MID(COMPRAS!F7054,1,2)&amp;MID(COMPRAS!D7054,1,2),IVA!W:W,0)),"SIN COD.")</f>
        <v>0</v>
      </c>
    </row>
    <row r="7155" spans="1:86" x14ac:dyDescent="0.25">
      <c r="A7155"/>
      <c r="B7155"/>
      <c r="D7155"/>
      <c r="AL7155">
        <f t="shared" si="777"/>
        <v>0</v>
      </c>
      <c r="AQ7155">
        <f t="shared" si="778"/>
        <v>0</v>
      </c>
      <c r="AR7155" t="str">
        <f>IFERROR(IF(OR(AP7155=338,AP7155=340,AP7155=341,AP7155=342,AP7155="342A",AP7155="342B"),PorcenRet(AP7155,AT7155,AU7155),INDEX(PORCENTAJEBUSCAR,MATCH(AP7155,CódigoRET,0),4)*1),"")</f>
        <v/>
      </c>
      <c r="AS7155">
        <f t="shared" si="779"/>
        <v>0</v>
      </c>
      <c r="BF7155" t="str">
        <f>IFERROR(IF(OR(BD7155=338,BD7155=340,BD7155=341,BD7155=342,BD7155="342A",BD7155="342B"),PorcenRet(BD7155,BH7155,BI7155),INDEX(PORCENTAJEBUSCAR,MATCH(BD7155,CódigoRET,0),4)*1),"")</f>
        <v/>
      </c>
      <c r="BG7155">
        <f t="shared" si="780"/>
        <v>0</v>
      </c>
      <c r="BO7155">
        <f t="shared" si="781"/>
        <v>0</v>
      </c>
      <c r="CC7155">
        <f t="shared" si="782"/>
        <v>0</v>
      </c>
      <c r="CD7155">
        <f t="shared" si="783"/>
        <v>0</v>
      </c>
      <c r="CG7155">
        <f ca="1">IFERROR(INDIRECT("IVA!X"&amp;MATCH(MID(COMPRAS!C7055,1,2)&amp;MID(COMPRAS!F7055,1,2)&amp;MID(COMPRAS!D7055,1,2),IVA!W:W,0)),"SIN COD.")</f>
        <v>0</v>
      </c>
      <c r="CH7155">
        <f ca="1">IFERROR(INDIRECT("IVA!Y"&amp;MATCH(MID(COMPRAS!C7055,1,2)&amp;MID(COMPRAS!F7055,1,2)&amp;MID(COMPRAS!D7055,1,2),IVA!W:W,0)),"SIN COD.")</f>
        <v>0</v>
      </c>
    </row>
    <row r="7156" spans="1:86" x14ac:dyDescent="0.25">
      <c r="A7156"/>
      <c r="B7156"/>
      <c r="D7156"/>
      <c r="AL7156">
        <f t="shared" si="777"/>
        <v>0</v>
      </c>
      <c r="AQ7156">
        <f t="shared" si="778"/>
        <v>0</v>
      </c>
      <c r="AR7156" t="str">
        <f>IFERROR(IF(OR(AP7156=338,AP7156=340,AP7156=341,AP7156=342,AP7156="342A",AP7156="342B"),PorcenRet(AP7156,AT7156,AU7156),INDEX(PORCENTAJEBUSCAR,MATCH(AP7156,CódigoRET,0),4)*1),"")</f>
        <v/>
      </c>
      <c r="AS7156">
        <f t="shared" si="779"/>
        <v>0</v>
      </c>
      <c r="BF7156" t="str">
        <f>IFERROR(IF(OR(BD7156=338,BD7156=340,BD7156=341,BD7156=342,BD7156="342A",BD7156="342B"),PorcenRet(BD7156,BH7156,BI7156),INDEX(PORCENTAJEBUSCAR,MATCH(BD7156,CódigoRET,0),4)*1),"")</f>
        <v/>
      </c>
      <c r="BG7156">
        <f t="shared" si="780"/>
        <v>0</v>
      </c>
      <c r="BO7156">
        <f t="shared" si="781"/>
        <v>0</v>
      </c>
      <c r="CC7156">
        <f t="shared" si="782"/>
        <v>0</v>
      </c>
      <c r="CD7156">
        <f t="shared" si="783"/>
        <v>0</v>
      </c>
      <c r="CG7156">
        <f ca="1">IFERROR(INDIRECT("IVA!X"&amp;MATCH(MID(COMPRAS!C7056,1,2)&amp;MID(COMPRAS!F7056,1,2)&amp;MID(COMPRAS!D7056,1,2),IVA!W:W,0)),"SIN COD.")</f>
        <v>0</v>
      </c>
      <c r="CH7156">
        <f ca="1">IFERROR(INDIRECT("IVA!Y"&amp;MATCH(MID(COMPRAS!C7056,1,2)&amp;MID(COMPRAS!F7056,1,2)&amp;MID(COMPRAS!D7056,1,2),IVA!W:W,0)),"SIN COD.")</f>
        <v>0</v>
      </c>
    </row>
    <row r="7157" spans="1:86" x14ac:dyDescent="0.25">
      <c r="A7157"/>
      <c r="B7157"/>
      <c r="D7157"/>
      <c r="AL7157">
        <f t="shared" si="777"/>
        <v>0</v>
      </c>
      <c r="AQ7157">
        <f t="shared" si="778"/>
        <v>0</v>
      </c>
      <c r="AR7157" t="str">
        <f>IFERROR(IF(OR(AP7157=338,AP7157=340,AP7157=341,AP7157=342,AP7157="342A",AP7157="342B"),PorcenRet(AP7157,AT7157,AU7157),INDEX(PORCENTAJEBUSCAR,MATCH(AP7157,CódigoRET,0),4)*1),"")</f>
        <v/>
      </c>
      <c r="AS7157">
        <f t="shared" si="779"/>
        <v>0</v>
      </c>
      <c r="BF7157" t="str">
        <f>IFERROR(IF(OR(BD7157=338,BD7157=340,BD7157=341,BD7157=342,BD7157="342A",BD7157="342B"),PorcenRet(BD7157,BH7157,BI7157),INDEX(PORCENTAJEBUSCAR,MATCH(BD7157,CódigoRET,0),4)*1),"")</f>
        <v/>
      </c>
      <c r="BG7157">
        <f t="shared" si="780"/>
        <v>0</v>
      </c>
      <c r="BO7157">
        <f t="shared" si="781"/>
        <v>0</v>
      </c>
      <c r="CC7157">
        <f t="shared" si="782"/>
        <v>0</v>
      </c>
      <c r="CD7157">
        <f t="shared" si="783"/>
        <v>0</v>
      </c>
      <c r="CG7157">
        <f ca="1">IFERROR(INDIRECT("IVA!X"&amp;MATCH(MID(COMPRAS!C7057,1,2)&amp;MID(COMPRAS!F7057,1,2)&amp;MID(COMPRAS!D7057,1,2),IVA!W:W,0)),"SIN COD.")</f>
        <v>0</v>
      </c>
      <c r="CH7157">
        <f ca="1">IFERROR(INDIRECT("IVA!Y"&amp;MATCH(MID(COMPRAS!C7057,1,2)&amp;MID(COMPRAS!F7057,1,2)&amp;MID(COMPRAS!D7057,1,2),IVA!W:W,0)),"SIN COD.")</f>
        <v>0</v>
      </c>
    </row>
    <row r="7158" spans="1:86" x14ac:dyDescent="0.25">
      <c r="A7158"/>
      <c r="B7158"/>
      <c r="D7158"/>
      <c r="AL7158">
        <f t="shared" si="777"/>
        <v>0</v>
      </c>
      <c r="AQ7158">
        <f t="shared" si="778"/>
        <v>0</v>
      </c>
      <c r="AR7158" t="str">
        <f>IFERROR(IF(OR(AP7158=338,AP7158=340,AP7158=341,AP7158=342,AP7158="342A",AP7158="342B"),PorcenRet(AP7158,AT7158,AU7158),INDEX(PORCENTAJEBUSCAR,MATCH(AP7158,CódigoRET,0),4)*1),"")</f>
        <v/>
      </c>
      <c r="AS7158">
        <f t="shared" si="779"/>
        <v>0</v>
      </c>
      <c r="BF7158" t="str">
        <f>IFERROR(IF(OR(BD7158=338,BD7158=340,BD7158=341,BD7158=342,BD7158="342A",BD7158="342B"),PorcenRet(BD7158,BH7158,BI7158),INDEX(PORCENTAJEBUSCAR,MATCH(BD7158,CódigoRET,0),4)*1),"")</f>
        <v/>
      </c>
      <c r="BG7158">
        <f t="shared" si="780"/>
        <v>0</v>
      </c>
      <c r="BO7158">
        <f t="shared" si="781"/>
        <v>0</v>
      </c>
      <c r="CC7158">
        <f t="shared" si="782"/>
        <v>0</v>
      </c>
      <c r="CD7158">
        <f t="shared" si="783"/>
        <v>0</v>
      </c>
      <c r="CG7158">
        <f ca="1">IFERROR(INDIRECT("IVA!X"&amp;MATCH(MID(COMPRAS!C7058,1,2)&amp;MID(COMPRAS!F7058,1,2)&amp;MID(COMPRAS!D7058,1,2),IVA!W:W,0)),"SIN COD.")</f>
        <v>0</v>
      </c>
      <c r="CH7158">
        <f ca="1">IFERROR(INDIRECT("IVA!Y"&amp;MATCH(MID(COMPRAS!C7058,1,2)&amp;MID(COMPRAS!F7058,1,2)&amp;MID(COMPRAS!D7058,1,2),IVA!W:W,0)),"SIN COD.")</f>
        <v>0</v>
      </c>
    </row>
    <row r="7159" spans="1:86" x14ac:dyDescent="0.25">
      <c r="A7159"/>
      <c r="B7159"/>
      <c r="D7159"/>
      <c r="AL7159">
        <f t="shared" si="777"/>
        <v>0</v>
      </c>
      <c r="AQ7159">
        <f t="shared" si="778"/>
        <v>0</v>
      </c>
      <c r="AR7159" t="str">
        <f>IFERROR(IF(OR(AP7159=338,AP7159=340,AP7159=341,AP7159=342,AP7159="342A",AP7159="342B"),PorcenRet(AP7159,AT7159,AU7159),INDEX(PORCENTAJEBUSCAR,MATCH(AP7159,CódigoRET,0),4)*1),"")</f>
        <v/>
      </c>
      <c r="AS7159">
        <f t="shared" si="779"/>
        <v>0</v>
      </c>
      <c r="BF7159" t="str">
        <f>IFERROR(IF(OR(BD7159=338,BD7159=340,BD7159=341,BD7159=342,BD7159="342A",BD7159="342B"),PorcenRet(BD7159,BH7159,BI7159),INDEX(PORCENTAJEBUSCAR,MATCH(BD7159,CódigoRET,0),4)*1),"")</f>
        <v/>
      </c>
      <c r="BG7159">
        <f t="shared" si="780"/>
        <v>0</v>
      </c>
      <c r="BO7159">
        <f t="shared" si="781"/>
        <v>0</v>
      </c>
      <c r="CC7159">
        <f t="shared" si="782"/>
        <v>0</v>
      </c>
      <c r="CD7159">
        <f t="shared" si="783"/>
        <v>0</v>
      </c>
      <c r="CG7159">
        <f ca="1">IFERROR(INDIRECT("IVA!X"&amp;MATCH(MID(COMPRAS!C7059,1,2)&amp;MID(COMPRAS!F7059,1,2)&amp;MID(COMPRAS!D7059,1,2),IVA!W:W,0)),"SIN COD.")</f>
        <v>0</v>
      </c>
      <c r="CH7159">
        <f ca="1">IFERROR(INDIRECT("IVA!Y"&amp;MATCH(MID(COMPRAS!C7059,1,2)&amp;MID(COMPRAS!F7059,1,2)&amp;MID(COMPRAS!D7059,1,2),IVA!W:W,0)),"SIN COD.")</f>
        <v>0</v>
      </c>
    </row>
    <row r="7160" spans="1:86" x14ac:dyDescent="0.25">
      <c r="A7160"/>
      <c r="B7160"/>
      <c r="D7160"/>
      <c r="AL7160">
        <f t="shared" si="777"/>
        <v>0</v>
      </c>
      <c r="AQ7160">
        <f t="shared" si="778"/>
        <v>0</v>
      </c>
      <c r="AR7160" t="str">
        <f>IFERROR(IF(OR(AP7160=338,AP7160=340,AP7160=341,AP7160=342,AP7160="342A",AP7160="342B"),PorcenRet(AP7160,AT7160,AU7160),INDEX(PORCENTAJEBUSCAR,MATCH(AP7160,CódigoRET,0),4)*1),"")</f>
        <v/>
      </c>
      <c r="AS7160">
        <f t="shared" si="779"/>
        <v>0</v>
      </c>
      <c r="BF7160" t="str">
        <f>IFERROR(IF(OR(BD7160=338,BD7160=340,BD7160=341,BD7160=342,BD7160="342A",BD7160="342B"),PorcenRet(BD7160,BH7160,BI7160),INDEX(PORCENTAJEBUSCAR,MATCH(BD7160,CódigoRET,0),4)*1),"")</f>
        <v/>
      </c>
      <c r="BG7160">
        <f t="shared" si="780"/>
        <v>0</v>
      </c>
      <c r="BO7160">
        <f t="shared" si="781"/>
        <v>0</v>
      </c>
      <c r="CC7160">
        <f t="shared" si="782"/>
        <v>0</v>
      </c>
      <c r="CD7160">
        <f t="shared" si="783"/>
        <v>0</v>
      </c>
      <c r="CG7160">
        <f ca="1">IFERROR(INDIRECT("IVA!X"&amp;MATCH(MID(COMPRAS!C7060,1,2)&amp;MID(COMPRAS!F7060,1,2)&amp;MID(COMPRAS!D7060,1,2),IVA!W:W,0)),"SIN COD.")</f>
        <v>0</v>
      </c>
      <c r="CH7160">
        <f ca="1">IFERROR(INDIRECT("IVA!Y"&amp;MATCH(MID(COMPRAS!C7060,1,2)&amp;MID(COMPRAS!F7060,1,2)&amp;MID(COMPRAS!D7060,1,2),IVA!W:W,0)),"SIN COD.")</f>
        <v>0</v>
      </c>
    </row>
    <row r="7161" spans="1:86" x14ac:dyDescent="0.25">
      <c r="A7161"/>
      <c r="B7161"/>
      <c r="D7161"/>
      <c r="AL7161">
        <f t="shared" si="777"/>
        <v>0</v>
      </c>
      <c r="AQ7161">
        <f t="shared" si="778"/>
        <v>0</v>
      </c>
      <c r="AR7161" t="str">
        <f>IFERROR(IF(OR(AP7161=338,AP7161=340,AP7161=341,AP7161=342,AP7161="342A",AP7161="342B"),PorcenRet(AP7161,AT7161,AU7161),INDEX(PORCENTAJEBUSCAR,MATCH(AP7161,CódigoRET,0),4)*1),"")</f>
        <v/>
      </c>
      <c r="AS7161">
        <f t="shared" si="779"/>
        <v>0</v>
      </c>
      <c r="BF7161" t="str">
        <f>IFERROR(IF(OR(BD7161=338,BD7161=340,BD7161=341,BD7161=342,BD7161="342A",BD7161="342B"),PorcenRet(BD7161,BH7161,BI7161),INDEX(PORCENTAJEBUSCAR,MATCH(BD7161,CódigoRET,0),4)*1),"")</f>
        <v/>
      </c>
      <c r="BG7161">
        <f t="shared" si="780"/>
        <v>0</v>
      </c>
      <c r="BO7161">
        <f t="shared" si="781"/>
        <v>0</v>
      </c>
      <c r="CC7161">
        <f t="shared" si="782"/>
        <v>0</v>
      </c>
      <c r="CD7161">
        <f t="shared" si="783"/>
        <v>0</v>
      </c>
      <c r="CG7161">
        <f ca="1">IFERROR(INDIRECT("IVA!X"&amp;MATCH(MID(COMPRAS!C7061,1,2)&amp;MID(COMPRAS!F7061,1,2)&amp;MID(COMPRAS!D7061,1,2),IVA!W:W,0)),"SIN COD.")</f>
        <v>0</v>
      </c>
      <c r="CH7161">
        <f ca="1">IFERROR(INDIRECT("IVA!Y"&amp;MATCH(MID(COMPRAS!C7061,1,2)&amp;MID(COMPRAS!F7061,1,2)&amp;MID(COMPRAS!D7061,1,2),IVA!W:W,0)),"SIN COD.")</f>
        <v>0</v>
      </c>
    </row>
    <row r="7162" spans="1:86" x14ac:dyDescent="0.25">
      <c r="A7162"/>
      <c r="B7162"/>
      <c r="D7162"/>
      <c r="AL7162">
        <f t="shared" si="777"/>
        <v>0</v>
      </c>
      <c r="AQ7162">
        <f t="shared" si="778"/>
        <v>0</v>
      </c>
      <c r="AR7162" t="str">
        <f>IFERROR(IF(OR(AP7162=338,AP7162=340,AP7162=341,AP7162=342,AP7162="342A",AP7162="342B"),PorcenRet(AP7162,AT7162,AU7162),INDEX(PORCENTAJEBUSCAR,MATCH(AP7162,CódigoRET,0),4)*1),"")</f>
        <v/>
      </c>
      <c r="AS7162">
        <f t="shared" si="779"/>
        <v>0</v>
      </c>
      <c r="BF7162" t="str">
        <f>IFERROR(IF(OR(BD7162=338,BD7162=340,BD7162=341,BD7162=342,BD7162="342A",BD7162="342B"),PorcenRet(BD7162,BH7162,BI7162),INDEX(PORCENTAJEBUSCAR,MATCH(BD7162,CódigoRET,0),4)*1),"")</f>
        <v/>
      </c>
      <c r="BG7162">
        <f t="shared" si="780"/>
        <v>0</v>
      </c>
      <c r="BO7162">
        <f t="shared" si="781"/>
        <v>0</v>
      </c>
      <c r="CC7162">
        <f t="shared" si="782"/>
        <v>0</v>
      </c>
      <c r="CD7162">
        <f t="shared" si="783"/>
        <v>0</v>
      </c>
      <c r="CG7162">
        <f ca="1">IFERROR(INDIRECT("IVA!X"&amp;MATCH(MID(COMPRAS!C7062,1,2)&amp;MID(COMPRAS!F7062,1,2)&amp;MID(COMPRAS!D7062,1,2),IVA!W:W,0)),"SIN COD.")</f>
        <v>0</v>
      </c>
      <c r="CH7162">
        <f ca="1">IFERROR(INDIRECT("IVA!Y"&amp;MATCH(MID(COMPRAS!C7062,1,2)&amp;MID(COMPRAS!F7062,1,2)&amp;MID(COMPRAS!D7062,1,2),IVA!W:W,0)),"SIN COD.")</f>
        <v>0</v>
      </c>
    </row>
    <row r="7163" spans="1:86" x14ac:dyDescent="0.25">
      <c r="A7163"/>
      <c r="B7163"/>
      <c r="D7163"/>
      <c r="AL7163">
        <f t="shared" si="777"/>
        <v>0</v>
      </c>
      <c r="AQ7163">
        <f t="shared" si="778"/>
        <v>0</v>
      </c>
      <c r="AR7163" t="str">
        <f>IFERROR(IF(OR(AP7163=338,AP7163=340,AP7163=341,AP7163=342,AP7163="342A",AP7163="342B"),PorcenRet(AP7163,AT7163,AU7163),INDEX(PORCENTAJEBUSCAR,MATCH(AP7163,CódigoRET,0),4)*1),"")</f>
        <v/>
      </c>
      <c r="AS7163">
        <f t="shared" si="779"/>
        <v>0</v>
      </c>
      <c r="BF7163" t="str">
        <f>IFERROR(IF(OR(BD7163=338,BD7163=340,BD7163=341,BD7163=342,BD7163="342A",BD7163="342B"),PorcenRet(BD7163,BH7163,BI7163),INDEX(PORCENTAJEBUSCAR,MATCH(BD7163,CódigoRET,0),4)*1),"")</f>
        <v/>
      </c>
      <c r="BG7163">
        <f t="shared" si="780"/>
        <v>0</v>
      </c>
      <c r="BO7163">
        <f t="shared" si="781"/>
        <v>0</v>
      </c>
      <c r="CC7163">
        <f t="shared" si="782"/>
        <v>0</v>
      </c>
      <c r="CD7163">
        <f t="shared" si="783"/>
        <v>0</v>
      </c>
      <c r="CG7163">
        <f ca="1">IFERROR(INDIRECT("IVA!X"&amp;MATCH(MID(COMPRAS!C7063,1,2)&amp;MID(COMPRAS!F7063,1,2)&amp;MID(COMPRAS!D7063,1,2),IVA!W:W,0)),"SIN COD.")</f>
        <v>0</v>
      </c>
      <c r="CH7163">
        <f ca="1">IFERROR(INDIRECT("IVA!Y"&amp;MATCH(MID(COMPRAS!C7063,1,2)&amp;MID(COMPRAS!F7063,1,2)&amp;MID(COMPRAS!D7063,1,2),IVA!W:W,0)),"SIN COD.")</f>
        <v>0</v>
      </c>
    </row>
    <row r="7164" spans="1:86" x14ac:dyDescent="0.25">
      <c r="A7164"/>
      <c r="B7164"/>
      <c r="D7164"/>
      <c r="AL7164">
        <f t="shared" si="777"/>
        <v>0</v>
      </c>
      <c r="AQ7164">
        <f t="shared" si="778"/>
        <v>0</v>
      </c>
      <c r="AR7164" t="str">
        <f>IFERROR(IF(OR(AP7164=338,AP7164=340,AP7164=341,AP7164=342,AP7164="342A",AP7164="342B"),PorcenRet(AP7164,AT7164,AU7164),INDEX(PORCENTAJEBUSCAR,MATCH(AP7164,CódigoRET,0),4)*1),"")</f>
        <v/>
      </c>
      <c r="AS7164">
        <f t="shared" si="779"/>
        <v>0</v>
      </c>
      <c r="BF7164" t="str">
        <f>IFERROR(IF(OR(BD7164=338,BD7164=340,BD7164=341,BD7164=342,BD7164="342A",BD7164="342B"),PorcenRet(BD7164,BH7164,BI7164),INDEX(PORCENTAJEBUSCAR,MATCH(BD7164,CódigoRET,0),4)*1),"")</f>
        <v/>
      </c>
      <c r="BG7164">
        <f t="shared" si="780"/>
        <v>0</v>
      </c>
      <c r="BO7164">
        <f t="shared" si="781"/>
        <v>0</v>
      </c>
      <c r="CC7164">
        <f t="shared" si="782"/>
        <v>0</v>
      </c>
      <c r="CD7164">
        <f t="shared" si="783"/>
        <v>0</v>
      </c>
      <c r="CG7164">
        <f ca="1">IFERROR(INDIRECT("IVA!X"&amp;MATCH(MID(COMPRAS!C7064,1,2)&amp;MID(COMPRAS!F7064,1,2)&amp;MID(COMPRAS!D7064,1,2),IVA!W:W,0)),"SIN COD.")</f>
        <v>0</v>
      </c>
      <c r="CH7164">
        <f ca="1">IFERROR(INDIRECT("IVA!Y"&amp;MATCH(MID(COMPRAS!C7064,1,2)&amp;MID(COMPRAS!F7064,1,2)&amp;MID(COMPRAS!D7064,1,2),IVA!W:W,0)),"SIN COD.")</f>
        <v>0</v>
      </c>
    </row>
    <row r="7165" spans="1:86" x14ac:dyDescent="0.25">
      <c r="A7165"/>
      <c r="B7165"/>
      <c r="D7165"/>
      <c r="AL7165">
        <f t="shared" si="777"/>
        <v>0</v>
      </c>
      <c r="AQ7165">
        <f t="shared" si="778"/>
        <v>0</v>
      </c>
      <c r="AR7165" t="str">
        <f>IFERROR(IF(OR(AP7165=338,AP7165=340,AP7165=341,AP7165=342,AP7165="342A",AP7165="342B"),PorcenRet(AP7165,AT7165,AU7165),INDEX(PORCENTAJEBUSCAR,MATCH(AP7165,CódigoRET,0),4)*1),"")</f>
        <v/>
      </c>
      <c r="AS7165">
        <f t="shared" si="779"/>
        <v>0</v>
      </c>
      <c r="BF7165" t="str">
        <f>IFERROR(IF(OR(BD7165=338,BD7165=340,BD7165=341,BD7165=342,BD7165="342A",BD7165="342B"),PorcenRet(BD7165,BH7165,BI7165),INDEX(PORCENTAJEBUSCAR,MATCH(BD7165,CódigoRET,0),4)*1),"")</f>
        <v/>
      </c>
      <c r="BG7165">
        <f t="shared" si="780"/>
        <v>0</v>
      </c>
      <c r="BO7165">
        <f t="shared" si="781"/>
        <v>0</v>
      </c>
      <c r="CC7165">
        <f t="shared" si="782"/>
        <v>0</v>
      </c>
      <c r="CD7165">
        <f t="shared" si="783"/>
        <v>0</v>
      </c>
      <c r="CG7165">
        <f ca="1">IFERROR(INDIRECT("IVA!X"&amp;MATCH(MID(COMPRAS!C7065,1,2)&amp;MID(COMPRAS!F7065,1,2)&amp;MID(COMPRAS!D7065,1,2),IVA!W:W,0)),"SIN COD.")</f>
        <v>0</v>
      </c>
      <c r="CH7165">
        <f ca="1">IFERROR(INDIRECT("IVA!Y"&amp;MATCH(MID(COMPRAS!C7065,1,2)&amp;MID(COMPRAS!F7065,1,2)&amp;MID(COMPRAS!D7065,1,2),IVA!W:W,0)),"SIN COD.")</f>
        <v>0</v>
      </c>
    </row>
    <row r="7166" spans="1:86" x14ac:dyDescent="0.25">
      <c r="A7166"/>
      <c r="B7166"/>
      <c r="D7166"/>
      <c r="AL7166">
        <f t="shared" si="777"/>
        <v>0</v>
      </c>
      <c r="AQ7166">
        <f t="shared" si="778"/>
        <v>0</v>
      </c>
      <c r="AR7166" t="str">
        <f>IFERROR(IF(OR(AP7166=338,AP7166=340,AP7166=341,AP7166=342,AP7166="342A",AP7166="342B"),PorcenRet(AP7166,AT7166,AU7166),INDEX(PORCENTAJEBUSCAR,MATCH(AP7166,CódigoRET,0),4)*1),"")</f>
        <v/>
      </c>
      <c r="AS7166">
        <f t="shared" si="779"/>
        <v>0</v>
      </c>
      <c r="BF7166" t="str">
        <f>IFERROR(IF(OR(BD7166=338,BD7166=340,BD7166=341,BD7166=342,BD7166="342A",BD7166="342B"),PorcenRet(BD7166,BH7166,BI7166),INDEX(PORCENTAJEBUSCAR,MATCH(BD7166,CódigoRET,0),4)*1),"")</f>
        <v/>
      </c>
      <c r="BG7166">
        <f t="shared" si="780"/>
        <v>0</v>
      </c>
      <c r="BO7166">
        <f t="shared" si="781"/>
        <v>0</v>
      </c>
      <c r="CC7166">
        <f t="shared" si="782"/>
        <v>0</v>
      </c>
      <c r="CD7166">
        <f t="shared" si="783"/>
        <v>0</v>
      </c>
      <c r="CG7166">
        <f ca="1">IFERROR(INDIRECT("IVA!X"&amp;MATCH(MID(COMPRAS!C7066,1,2)&amp;MID(COMPRAS!F7066,1,2)&amp;MID(COMPRAS!D7066,1,2),IVA!W:W,0)),"SIN COD.")</f>
        <v>0</v>
      </c>
      <c r="CH7166">
        <f ca="1">IFERROR(INDIRECT("IVA!Y"&amp;MATCH(MID(COMPRAS!C7066,1,2)&amp;MID(COMPRAS!F7066,1,2)&amp;MID(COMPRAS!D7066,1,2),IVA!W:W,0)),"SIN COD.")</f>
        <v>0</v>
      </c>
    </row>
    <row r="7167" spans="1:86" x14ac:dyDescent="0.25">
      <c r="A7167"/>
      <c r="B7167"/>
      <c r="D7167"/>
      <c r="AL7167">
        <f t="shared" si="777"/>
        <v>0</v>
      </c>
      <c r="AQ7167">
        <f t="shared" si="778"/>
        <v>0</v>
      </c>
      <c r="AR7167" t="str">
        <f>IFERROR(IF(OR(AP7167=338,AP7167=340,AP7167=341,AP7167=342,AP7167="342A",AP7167="342B"),PorcenRet(AP7167,AT7167,AU7167),INDEX(PORCENTAJEBUSCAR,MATCH(AP7167,CódigoRET,0),4)*1),"")</f>
        <v/>
      </c>
      <c r="AS7167">
        <f t="shared" si="779"/>
        <v>0</v>
      </c>
      <c r="BF7167" t="str">
        <f>IFERROR(IF(OR(BD7167=338,BD7167=340,BD7167=341,BD7167=342,BD7167="342A",BD7167="342B"),PorcenRet(BD7167,BH7167,BI7167),INDEX(PORCENTAJEBUSCAR,MATCH(BD7167,CódigoRET,0),4)*1),"")</f>
        <v/>
      </c>
      <c r="BG7167">
        <f t="shared" si="780"/>
        <v>0</v>
      </c>
      <c r="BO7167">
        <f t="shared" si="781"/>
        <v>0</v>
      </c>
      <c r="CC7167">
        <f t="shared" si="782"/>
        <v>0</v>
      </c>
      <c r="CD7167">
        <f t="shared" si="783"/>
        <v>0</v>
      </c>
      <c r="CG7167">
        <f ca="1">IFERROR(INDIRECT("IVA!X"&amp;MATCH(MID(COMPRAS!C7067,1,2)&amp;MID(COMPRAS!F7067,1,2)&amp;MID(COMPRAS!D7067,1,2),IVA!W:W,0)),"SIN COD.")</f>
        <v>0</v>
      </c>
      <c r="CH7167">
        <f ca="1">IFERROR(INDIRECT("IVA!Y"&amp;MATCH(MID(COMPRAS!C7067,1,2)&amp;MID(COMPRAS!F7067,1,2)&amp;MID(COMPRAS!D7067,1,2),IVA!W:W,0)),"SIN COD.")</f>
        <v>0</v>
      </c>
    </row>
    <row r="7168" spans="1:86" x14ac:dyDescent="0.25">
      <c r="A7168"/>
      <c r="B7168"/>
      <c r="D7168"/>
      <c r="AL7168">
        <f t="shared" si="777"/>
        <v>0</v>
      </c>
      <c r="AQ7168">
        <f t="shared" si="778"/>
        <v>0</v>
      </c>
      <c r="AR7168" t="str">
        <f>IFERROR(IF(OR(AP7168=338,AP7168=340,AP7168=341,AP7168=342,AP7168="342A",AP7168="342B"),PorcenRet(AP7168,AT7168,AU7168),INDEX(PORCENTAJEBUSCAR,MATCH(AP7168,CódigoRET,0),4)*1),"")</f>
        <v/>
      </c>
      <c r="AS7168">
        <f t="shared" si="779"/>
        <v>0</v>
      </c>
      <c r="BF7168" t="str">
        <f>IFERROR(IF(OR(BD7168=338,BD7168=340,BD7168=341,BD7168=342,BD7168="342A",BD7168="342B"),PorcenRet(BD7168,BH7168,BI7168),INDEX(PORCENTAJEBUSCAR,MATCH(BD7168,CódigoRET,0),4)*1),"")</f>
        <v/>
      </c>
      <c r="BG7168">
        <f t="shared" si="780"/>
        <v>0</v>
      </c>
      <c r="BO7168">
        <f t="shared" si="781"/>
        <v>0</v>
      </c>
      <c r="CC7168">
        <f t="shared" si="782"/>
        <v>0</v>
      </c>
      <c r="CD7168">
        <f t="shared" si="783"/>
        <v>0</v>
      </c>
      <c r="CG7168">
        <f ca="1">IFERROR(INDIRECT("IVA!X"&amp;MATCH(MID(COMPRAS!C7068,1,2)&amp;MID(COMPRAS!F7068,1,2)&amp;MID(COMPRAS!D7068,1,2),IVA!W:W,0)),"SIN COD.")</f>
        <v>0</v>
      </c>
      <c r="CH7168">
        <f ca="1">IFERROR(INDIRECT("IVA!Y"&amp;MATCH(MID(COMPRAS!C7068,1,2)&amp;MID(COMPRAS!F7068,1,2)&amp;MID(COMPRAS!D7068,1,2),IVA!W:W,0)),"SIN COD.")</f>
        <v>0</v>
      </c>
    </row>
    <row r="7169" spans="1:86" x14ac:dyDescent="0.25">
      <c r="A7169"/>
      <c r="B7169"/>
      <c r="D7169"/>
      <c r="AL7169">
        <f t="shared" si="777"/>
        <v>0</v>
      </c>
      <c r="AQ7169">
        <f t="shared" si="778"/>
        <v>0</v>
      </c>
      <c r="AR7169" t="str">
        <f>IFERROR(IF(OR(AP7169=338,AP7169=340,AP7169=341,AP7169=342,AP7169="342A",AP7169="342B"),PorcenRet(AP7169,AT7169,AU7169),INDEX(PORCENTAJEBUSCAR,MATCH(AP7169,CódigoRET,0),4)*1),"")</f>
        <v/>
      </c>
      <c r="AS7169">
        <f t="shared" si="779"/>
        <v>0</v>
      </c>
      <c r="BF7169" t="str">
        <f>IFERROR(IF(OR(BD7169=338,BD7169=340,BD7169=341,BD7169=342,BD7169="342A",BD7169="342B"),PorcenRet(BD7169,BH7169,BI7169),INDEX(PORCENTAJEBUSCAR,MATCH(BD7169,CódigoRET,0),4)*1),"")</f>
        <v/>
      </c>
      <c r="BG7169">
        <f t="shared" si="780"/>
        <v>0</v>
      </c>
      <c r="BO7169">
        <f t="shared" si="781"/>
        <v>0</v>
      </c>
      <c r="CC7169">
        <f t="shared" si="782"/>
        <v>0</v>
      </c>
      <c r="CD7169">
        <f t="shared" si="783"/>
        <v>0</v>
      </c>
      <c r="CG7169">
        <f ca="1">IFERROR(INDIRECT("IVA!X"&amp;MATCH(MID(COMPRAS!C7069,1,2)&amp;MID(COMPRAS!F7069,1,2)&amp;MID(COMPRAS!D7069,1,2),IVA!W:W,0)),"SIN COD.")</f>
        <v>0</v>
      </c>
      <c r="CH7169">
        <f ca="1">IFERROR(INDIRECT("IVA!Y"&amp;MATCH(MID(COMPRAS!C7069,1,2)&amp;MID(COMPRAS!F7069,1,2)&amp;MID(COMPRAS!D7069,1,2),IVA!W:W,0)),"SIN COD.")</f>
        <v>0</v>
      </c>
    </row>
    <row r="7170" spans="1:86" x14ac:dyDescent="0.25">
      <c r="A7170"/>
      <c r="B7170"/>
      <c r="D7170"/>
      <c r="AL7170">
        <f t="shared" ref="AL7170:AL7233" si="784">O7170+P7170+Q7170+R7170+S7170+T7170+U7170+V7170</f>
        <v>0</v>
      </c>
      <c r="AQ7170">
        <f t="shared" ref="AQ7170:AQ7233" si="785">+P7170+Q7170+R7170+S7170-BE7170-BQ7170-BW7170+O7170</f>
        <v>0</v>
      </c>
      <c r="AR7170" t="str">
        <f>IFERROR(IF(OR(AP7170=338,AP7170=340,AP7170=341,AP7170=342,AP7170="342A",AP7170="342B"),PorcenRet(AP7170,AT7170,AU7170),INDEX(PORCENTAJEBUSCAR,MATCH(AP7170,CódigoRET,0),4)*1),"")</f>
        <v/>
      </c>
      <c r="AS7170">
        <f t="shared" ref="AS7170:AS7233" si="786">ROUND(IF(AP7170="",0,AQ7170*(AR7170/100)),2)</f>
        <v>0</v>
      </c>
      <c r="BF7170" t="str">
        <f>IFERROR(IF(OR(BD7170=338,BD7170=340,BD7170=341,BD7170=342,BD7170="342A",BD7170="342B"),PorcenRet(BD7170,BH7170,BI7170),INDEX(PORCENTAJEBUSCAR,MATCH(BD7170,CódigoRET,0),4)*1),"")</f>
        <v/>
      </c>
      <c r="BG7170">
        <f t="shared" ref="BG7170:BG7233" si="787">ROUND(IF(BD7170="",0,BE7170*(BF7170/100)),2)</f>
        <v>0</v>
      </c>
      <c r="BO7170">
        <f t="shared" ref="BO7170:BO7233" si="788">IF(MID(F7170,1,2)="41",SUM(O7170:S7170),0)</f>
        <v>0</v>
      </c>
      <c r="CC7170">
        <f t="shared" ref="CC7170:CC7233" si="789">O7170+P7170+Q7170+R7170+S7170</f>
        <v>0</v>
      </c>
      <c r="CD7170">
        <f t="shared" ref="CD7170:CD7233" si="790">T7170+U7170</f>
        <v>0</v>
      </c>
      <c r="CG7170">
        <f ca="1">IFERROR(INDIRECT("IVA!X"&amp;MATCH(MID(COMPRAS!C7070,1,2)&amp;MID(COMPRAS!F7070,1,2)&amp;MID(COMPRAS!D7070,1,2),IVA!W:W,0)),"SIN COD.")</f>
        <v>0</v>
      </c>
      <c r="CH7170">
        <f ca="1">IFERROR(INDIRECT("IVA!Y"&amp;MATCH(MID(COMPRAS!C7070,1,2)&amp;MID(COMPRAS!F7070,1,2)&amp;MID(COMPRAS!D7070,1,2),IVA!W:W,0)),"SIN COD.")</f>
        <v>0</v>
      </c>
    </row>
    <row r="7171" spans="1:86" x14ac:dyDescent="0.25">
      <c r="A7171"/>
      <c r="B7171"/>
      <c r="D7171"/>
      <c r="AL7171">
        <f t="shared" si="784"/>
        <v>0</v>
      </c>
      <c r="AQ7171">
        <f t="shared" si="785"/>
        <v>0</v>
      </c>
      <c r="AR7171" t="str">
        <f>IFERROR(IF(OR(AP7171=338,AP7171=340,AP7171=341,AP7171=342,AP7171="342A",AP7171="342B"),PorcenRet(AP7171,AT7171,AU7171),INDEX(PORCENTAJEBUSCAR,MATCH(AP7171,CódigoRET,0),4)*1),"")</f>
        <v/>
      </c>
      <c r="AS7171">
        <f t="shared" si="786"/>
        <v>0</v>
      </c>
      <c r="BF7171" t="str">
        <f>IFERROR(IF(OR(BD7171=338,BD7171=340,BD7171=341,BD7171=342,BD7171="342A",BD7171="342B"),PorcenRet(BD7171,BH7171,BI7171),INDEX(PORCENTAJEBUSCAR,MATCH(BD7171,CódigoRET,0),4)*1),"")</f>
        <v/>
      </c>
      <c r="BG7171">
        <f t="shared" si="787"/>
        <v>0</v>
      </c>
      <c r="BO7171">
        <f t="shared" si="788"/>
        <v>0</v>
      </c>
      <c r="CC7171">
        <f t="shared" si="789"/>
        <v>0</v>
      </c>
      <c r="CD7171">
        <f t="shared" si="790"/>
        <v>0</v>
      </c>
      <c r="CG7171">
        <f ca="1">IFERROR(INDIRECT("IVA!X"&amp;MATCH(MID(COMPRAS!C7071,1,2)&amp;MID(COMPRAS!F7071,1,2)&amp;MID(COMPRAS!D7071,1,2),IVA!W:W,0)),"SIN COD.")</f>
        <v>0</v>
      </c>
      <c r="CH7171">
        <f ca="1">IFERROR(INDIRECT("IVA!Y"&amp;MATCH(MID(COMPRAS!C7071,1,2)&amp;MID(COMPRAS!F7071,1,2)&amp;MID(COMPRAS!D7071,1,2),IVA!W:W,0)),"SIN COD.")</f>
        <v>0</v>
      </c>
    </row>
    <row r="7172" spans="1:86" x14ac:dyDescent="0.25">
      <c r="A7172"/>
      <c r="B7172"/>
      <c r="D7172"/>
      <c r="AL7172">
        <f t="shared" si="784"/>
        <v>0</v>
      </c>
      <c r="AQ7172">
        <f t="shared" si="785"/>
        <v>0</v>
      </c>
      <c r="AR7172" t="str">
        <f>IFERROR(IF(OR(AP7172=338,AP7172=340,AP7172=341,AP7172=342,AP7172="342A",AP7172="342B"),PorcenRet(AP7172,AT7172,AU7172),INDEX(PORCENTAJEBUSCAR,MATCH(AP7172,CódigoRET,0),4)*1),"")</f>
        <v/>
      </c>
      <c r="AS7172">
        <f t="shared" si="786"/>
        <v>0</v>
      </c>
      <c r="BF7172" t="str">
        <f>IFERROR(IF(OR(BD7172=338,BD7172=340,BD7172=341,BD7172=342,BD7172="342A",BD7172="342B"),PorcenRet(BD7172,BH7172,BI7172),INDEX(PORCENTAJEBUSCAR,MATCH(BD7172,CódigoRET,0),4)*1),"")</f>
        <v/>
      </c>
      <c r="BG7172">
        <f t="shared" si="787"/>
        <v>0</v>
      </c>
      <c r="BO7172">
        <f t="shared" si="788"/>
        <v>0</v>
      </c>
      <c r="CC7172">
        <f t="shared" si="789"/>
        <v>0</v>
      </c>
      <c r="CD7172">
        <f t="shared" si="790"/>
        <v>0</v>
      </c>
      <c r="CG7172">
        <f ca="1">IFERROR(INDIRECT("IVA!X"&amp;MATCH(MID(COMPRAS!C7072,1,2)&amp;MID(COMPRAS!F7072,1,2)&amp;MID(COMPRAS!D7072,1,2),IVA!W:W,0)),"SIN COD.")</f>
        <v>0</v>
      </c>
      <c r="CH7172">
        <f ca="1">IFERROR(INDIRECT("IVA!Y"&amp;MATCH(MID(COMPRAS!C7072,1,2)&amp;MID(COMPRAS!F7072,1,2)&amp;MID(COMPRAS!D7072,1,2),IVA!W:W,0)),"SIN COD.")</f>
        <v>0</v>
      </c>
    </row>
    <row r="7173" spans="1:86" x14ac:dyDescent="0.25">
      <c r="A7173"/>
      <c r="B7173"/>
      <c r="D7173"/>
      <c r="AL7173">
        <f t="shared" si="784"/>
        <v>0</v>
      </c>
      <c r="AQ7173">
        <f t="shared" si="785"/>
        <v>0</v>
      </c>
      <c r="AR7173" t="str">
        <f>IFERROR(IF(OR(AP7173=338,AP7173=340,AP7173=341,AP7173=342,AP7173="342A",AP7173="342B"),PorcenRet(AP7173,AT7173,AU7173),INDEX(PORCENTAJEBUSCAR,MATCH(AP7173,CódigoRET,0),4)*1),"")</f>
        <v/>
      </c>
      <c r="AS7173">
        <f t="shared" si="786"/>
        <v>0</v>
      </c>
      <c r="BF7173" t="str">
        <f>IFERROR(IF(OR(BD7173=338,BD7173=340,BD7173=341,BD7173=342,BD7173="342A",BD7173="342B"),PorcenRet(BD7173,BH7173,BI7173),INDEX(PORCENTAJEBUSCAR,MATCH(BD7173,CódigoRET,0),4)*1),"")</f>
        <v/>
      </c>
      <c r="BG7173">
        <f t="shared" si="787"/>
        <v>0</v>
      </c>
      <c r="BO7173">
        <f t="shared" si="788"/>
        <v>0</v>
      </c>
      <c r="CC7173">
        <f t="shared" si="789"/>
        <v>0</v>
      </c>
      <c r="CD7173">
        <f t="shared" si="790"/>
        <v>0</v>
      </c>
      <c r="CG7173">
        <f ca="1">IFERROR(INDIRECT("IVA!X"&amp;MATCH(MID(COMPRAS!C7073,1,2)&amp;MID(COMPRAS!F7073,1,2)&amp;MID(COMPRAS!D7073,1,2),IVA!W:W,0)),"SIN COD.")</f>
        <v>0</v>
      </c>
      <c r="CH7173">
        <f ca="1">IFERROR(INDIRECT("IVA!Y"&amp;MATCH(MID(COMPRAS!C7073,1,2)&amp;MID(COMPRAS!F7073,1,2)&amp;MID(COMPRAS!D7073,1,2),IVA!W:W,0)),"SIN COD.")</f>
        <v>0</v>
      </c>
    </row>
    <row r="7174" spans="1:86" x14ac:dyDescent="0.25">
      <c r="A7174"/>
      <c r="B7174"/>
      <c r="D7174"/>
      <c r="AL7174">
        <f t="shared" si="784"/>
        <v>0</v>
      </c>
      <c r="AQ7174">
        <f t="shared" si="785"/>
        <v>0</v>
      </c>
      <c r="AR7174" t="str">
        <f>IFERROR(IF(OR(AP7174=338,AP7174=340,AP7174=341,AP7174=342,AP7174="342A",AP7174="342B"),PorcenRet(AP7174,AT7174,AU7174),INDEX(PORCENTAJEBUSCAR,MATCH(AP7174,CódigoRET,0),4)*1),"")</f>
        <v/>
      </c>
      <c r="AS7174">
        <f t="shared" si="786"/>
        <v>0</v>
      </c>
      <c r="BF7174" t="str">
        <f>IFERROR(IF(OR(BD7174=338,BD7174=340,BD7174=341,BD7174=342,BD7174="342A",BD7174="342B"),PorcenRet(BD7174,BH7174,BI7174),INDEX(PORCENTAJEBUSCAR,MATCH(BD7174,CódigoRET,0),4)*1),"")</f>
        <v/>
      </c>
      <c r="BG7174">
        <f t="shared" si="787"/>
        <v>0</v>
      </c>
      <c r="BO7174">
        <f t="shared" si="788"/>
        <v>0</v>
      </c>
      <c r="CC7174">
        <f t="shared" si="789"/>
        <v>0</v>
      </c>
      <c r="CD7174">
        <f t="shared" si="790"/>
        <v>0</v>
      </c>
      <c r="CG7174">
        <f ca="1">IFERROR(INDIRECT("IVA!X"&amp;MATCH(MID(COMPRAS!C7074,1,2)&amp;MID(COMPRAS!F7074,1,2)&amp;MID(COMPRAS!D7074,1,2),IVA!W:W,0)),"SIN COD.")</f>
        <v>0</v>
      </c>
      <c r="CH7174">
        <f ca="1">IFERROR(INDIRECT("IVA!Y"&amp;MATCH(MID(COMPRAS!C7074,1,2)&amp;MID(COMPRAS!F7074,1,2)&amp;MID(COMPRAS!D7074,1,2),IVA!W:W,0)),"SIN COD.")</f>
        <v>0</v>
      </c>
    </row>
    <row r="7175" spans="1:86" x14ac:dyDescent="0.25">
      <c r="A7175"/>
      <c r="B7175"/>
      <c r="D7175"/>
      <c r="AL7175">
        <f t="shared" si="784"/>
        <v>0</v>
      </c>
      <c r="AQ7175">
        <f t="shared" si="785"/>
        <v>0</v>
      </c>
      <c r="AR7175" t="str">
        <f>IFERROR(IF(OR(AP7175=338,AP7175=340,AP7175=341,AP7175=342,AP7175="342A",AP7175="342B"),PorcenRet(AP7175,AT7175,AU7175),INDEX(PORCENTAJEBUSCAR,MATCH(AP7175,CódigoRET,0),4)*1),"")</f>
        <v/>
      </c>
      <c r="AS7175">
        <f t="shared" si="786"/>
        <v>0</v>
      </c>
      <c r="BF7175" t="str">
        <f>IFERROR(IF(OR(BD7175=338,BD7175=340,BD7175=341,BD7175=342,BD7175="342A",BD7175="342B"),PorcenRet(BD7175,BH7175,BI7175),INDEX(PORCENTAJEBUSCAR,MATCH(BD7175,CódigoRET,0),4)*1),"")</f>
        <v/>
      </c>
      <c r="BG7175">
        <f t="shared" si="787"/>
        <v>0</v>
      </c>
      <c r="BO7175">
        <f t="shared" si="788"/>
        <v>0</v>
      </c>
      <c r="CC7175">
        <f t="shared" si="789"/>
        <v>0</v>
      </c>
      <c r="CD7175">
        <f t="shared" si="790"/>
        <v>0</v>
      </c>
      <c r="CG7175">
        <f ca="1">IFERROR(INDIRECT("IVA!X"&amp;MATCH(MID(COMPRAS!C7075,1,2)&amp;MID(COMPRAS!F7075,1,2)&amp;MID(COMPRAS!D7075,1,2),IVA!W:W,0)),"SIN COD.")</f>
        <v>0</v>
      </c>
      <c r="CH7175">
        <f ca="1">IFERROR(INDIRECT("IVA!Y"&amp;MATCH(MID(COMPRAS!C7075,1,2)&amp;MID(COMPRAS!F7075,1,2)&amp;MID(COMPRAS!D7075,1,2),IVA!W:W,0)),"SIN COD.")</f>
        <v>0</v>
      </c>
    </row>
    <row r="7176" spans="1:86" x14ac:dyDescent="0.25">
      <c r="A7176"/>
      <c r="B7176"/>
      <c r="D7176"/>
      <c r="AL7176">
        <f t="shared" si="784"/>
        <v>0</v>
      </c>
      <c r="AQ7176">
        <f t="shared" si="785"/>
        <v>0</v>
      </c>
      <c r="AR7176" t="str">
        <f>IFERROR(IF(OR(AP7176=338,AP7176=340,AP7176=341,AP7176=342,AP7176="342A",AP7176="342B"),PorcenRet(AP7176,AT7176,AU7176),INDEX(PORCENTAJEBUSCAR,MATCH(AP7176,CódigoRET,0),4)*1),"")</f>
        <v/>
      </c>
      <c r="AS7176">
        <f t="shared" si="786"/>
        <v>0</v>
      </c>
      <c r="BF7176" t="str">
        <f>IFERROR(IF(OR(BD7176=338,BD7176=340,BD7176=341,BD7176=342,BD7176="342A",BD7176="342B"),PorcenRet(BD7176,BH7176,BI7176),INDEX(PORCENTAJEBUSCAR,MATCH(BD7176,CódigoRET,0),4)*1),"")</f>
        <v/>
      </c>
      <c r="BG7176">
        <f t="shared" si="787"/>
        <v>0</v>
      </c>
      <c r="BO7176">
        <f t="shared" si="788"/>
        <v>0</v>
      </c>
      <c r="CC7176">
        <f t="shared" si="789"/>
        <v>0</v>
      </c>
      <c r="CD7176">
        <f t="shared" si="790"/>
        <v>0</v>
      </c>
      <c r="CG7176">
        <f ca="1">IFERROR(INDIRECT("IVA!X"&amp;MATCH(MID(COMPRAS!C7076,1,2)&amp;MID(COMPRAS!F7076,1,2)&amp;MID(COMPRAS!D7076,1,2),IVA!W:W,0)),"SIN COD.")</f>
        <v>0</v>
      </c>
      <c r="CH7176">
        <f ca="1">IFERROR(INDIRECT("IVA!Y"&amp;MATCH(MID(COMPRAS!C7076,1,2)&amp;MID(COMPRAS!F7076,1,2)&amp;MID(COMPRAS!D7076,1,2),IVA!W:W,0)),"SIN COD.")</f>
        <v>0</v>
      </c>
    </row>
    <row r="7177" spans="1:86" x14ac:dyDescent="0.25">
      <c r="A7177"/>
      <c r="B7177"/>
      <c r="D7177"/>
      <c r="AL7177">
        <f t="shared" si="784"/>
        <v>0</v>
      </c>
      <c r="AQ7177">
        <f t="shared" si="785"/>
        <v>0</v>
      </c>
      <c r="AR7177" t="str">
        <f>IFERROR(IF(OR(AP7177=338,AP7177=340,AP7177=341,AP7177=342,AP7177="342A",AP7177="342B"),PorcenRet(AP7177,AT7177,AU7177),INDEX(PORCENTAJEBUSCAR,MATCH(AP7177,CódigoRET,0),4)*1),"")</f>
        <v/>
      </c>
      <c r="AS7177">
        <f t="shared" si="786"/>
        <v>0</v>
      </c>
      <c r="BF7177" t="str">
        <f>IFERROR(IF(OR(BD7177=338,BD7177=340,BD7177=341,BD7177=342,BD7177="342A",BD7177="342B"),PorcenRet(BD7177,BH7177,BI7177),INDEX(PORCENTAJEBUSCAR,MATCH(BD7177,CódigoRET,0),4)*1),"")</f>
        <v/>
      </c>
      <c r="BG7177">
        <f t="shared" si="787"/>
        <v>0</v>
      </c>
      <c r="BO7177">
        <f t="shared" si="788"/>
        <v>0</v>
      </c>
      <c r="CC7177">
        <f t="shared" si="789"/>
        <v>0</v>
      </c>
      <c r="CD7177">
        <f t="shared" si="790"/>
        <v>0</v>
      </c>
      <c r="CG7177">
        <f ca="1">IFERROR(INDIRECT("IVA!X"&amp;MATCH(MID(COMPRAS!C7077,1,2)&amp;MID(COMPRAS!F7077,1,2)&amp;MID(COMPRAS!D7077,1,2),IVA!W:W,0)),"SIN COD.")</f>
        <v>0</v>
      </c>
      <c r="CH7177">
        <f ca="1">IFERROR(INDIRECT("IVA!Y"&amp;MATCH(MID(COMPRAS!C7077,1,2)&amp;MID(COMPRAS!F7077,1,2)&amp;MID(COMPRAS!D7077,1,2),IVA!W:W,0)),"SIN COD.")</f>
        <v>0</v>
      </c>
    </row>
    <row r="7178" spans="1:86" x14ac:dyDescent="0.25">
      <c r="A7178"/>
      <c r="B7178"/>
      <c r="D7178"/>
      <c r="AL7178">
        <f t="shared" si="784"/>
        <v>0</v>
      </c>
      <c r="AQ7178">
        <f t="shared" si="785"/>
        <v>0</v>
      </c>
      <c r="AR7178" t="str">
        <f>IFERROR(IF(OR(AP7178=338,AP7178=340,AP7178=341,AP7178=342,AP7178="342A",AP7178="342B"),PorcenRet(AP7178,AT7178,AU7178),INDEX(PORCENTAJEBUSCAR,MATCH(AP7178,CódigoRET,0),4)*1),"")</f>
        <v/>
      </c>
      <c r="AS7178">
        <f t="shared" si="786"/>
        <v>0</v>
      </c>
      <c r="BF7178" t="str">
        <f>IFERROR(IF(OR(BD7178=338,BD7178=340,BD7178=341,BD7178=342,BD7178="342A",BD7178="342B"),PorcenRet(BD7178,BH7178,BI7178),INDEX(PORCENTAJEBUSCAR,MATCH(BD7178,CódigoRET,0),4)*1),"")</f>
        <v/>
      </c>
      <c r="BG7178">
        <f t="shared" si="787"/>
        <v>0</v>
      </c>
      <c r="BO7178">
        <f t="shared" si="788"/>
        <v>0</v>
      </c>
      <c r="CC7178">
        <f t="shared" si="789"/>
        <v>0</v>
      </c>
      <c r="CD7178">
        <f t="shared" si="790"/>
        <v>0</v>
      </c>
      <c r="CG7178">
        <f ca="1">IFERROR(INDIRECT("IVA!X"&amp;MATCH(MID(COMPRAS!C7078,1,2)&amp;MID(COMPRAS!F7078,1,2)&amp;MID(COMPRAS!D7078,1,2),IVA!W:W,0)),"SIN COD.")</f>
        <v>0</v>
      </c>
      <c r="CH7178">
        <f ca="1">IFERROR(INDIRECT("IVA!Y"&amp;MATCH(MID(COMPRAS!C7078,1,2)&amp;MID(COMPRAS!F7078,1,2)&amp;MID(COMPRAS!D7078,1,2),IVA!W:W,0)),"SIN COD.")</f>
        <v>0</v>
      </c>
    </row>
    <row r="7179" spans="1:86" x14ac:dyDescent="0.25">
      <c r="A7179"/>
      <c r="B7179"/>
      <c r="D7179"/>
      <c r="AL7179">
        <f t="shared" si="784"/>
        <v>0</v>
      </c>
      <c r="AQ7179">
        <f t="shared" si="785"/>
        <v>0</v>
      </c>
      <c r="AR7179" t="str">
        <f>IFERROR(IF(OR(AP7179=338,AP7179=340,AP7179=341,AP7179=342,AP7179="342A",AP7179="342B"),PorcenRet(AP7179,AT7179,AU7179),INDEX(PORCENTAJEBUSCAR,MATCH(AP7179,CódigoRET,0),4)*1),"")</f>
        <v/>
      </c>
      <c r="AS7179">
        <f t="shared" si="786"/>
        <v>0</v>
      </c>
      <c r="BF7179" t="str">
        <f>IFERROR(IF(OR(BD7179=338,BD7179=340,BD7179=341,BD7179=342,BD7179="342A",BD7179="342B"),PorcenRet(BD7179,BH7179,BI7179),INDEX(PORCENTAJEBUSCAR,MATCH(BD7179,CódigoRET,0),4)*1),"")</f>
        <v/>
      </c>
      <c r="BG7179">
        <f t="shared" si="787"/>
        <v>0</v>
      </c>
      <c r="BO7179">
        <f t="shared" si="788"/>
        <v>0</v>
      </c>
      <c r="CC7179">
        <f t="shared" si="789"/>
        <v>0</v>
      </c>
      <c r="CD7179">
        <f t="shared" si="790"/>
        <v>0</v>
      </c>
      <c r="CG7179">
        <f ca="1">IFERROR(INDIRECT("IVA!X"&amp;MATCH(MID(COMPRAS!C7079,1,2)&amp;MID(COMPRAS!F7079,1,2)&amp;MID(COMPRAS!D7079,1,2),IVA!W:W,0)),"SIN COD.")</f>
        <v>0</v>
      </c>
      <c r="CH7179">
        <f ca="1">IFERROR(INDIRECT("IVA!Y"&amp;MATCH(MID(COMPRAS!C7079,1,2)&amp;MID(COMPRAS!F7079,1,2)&amp;MID(COMPRAS!D7079,1,2),IVA!W:W,0)),"SIN COD.")</f>
        <v>0</v>
      </c>
    </row>
    <row r="7180" spans="1:86" x14ac:dyDescent="0.25">
      <c r="A7180"/>
      <c r="B7180"/>
      <c r="D7180"/>
      <c r="AL7180">
        <f t="shared" si="784"/>
        <v>0</v>
      </c>
      <c r="AQ7180">
        <f t="shared" si="785"/>
        <v>0</v>
      </c>
      <c r="AR7180" t="str">
        <f>IFERROR(IF(OR(AP7180=338,AP7180=340,AP7180=341,AP7180=342,AP7180="342A",AP7180="342B"),PorcenRet(AP7180,AT7180,AU7180),INDEX(PORCENTAJEBUSCAR,MATCH(AP7180,CódigoRET,0),4)*1),"")</f>
        <v/>
      </c>
      <c r="AS7180">
        <f t="shared" si="786"/>
        <v>0</v>
      </c>
      <c r="BF7180" t="str">
        <f>IFERROR(IF(OR(BD7180=338,BD7180=340,BD7180=341,BD7180=342,BD7180="342A",BD7180="342B"),PorcenRet(BD7180,BH7180,BI7180),INDEX(PORCENTAJEBUSCAR,MATCH(BD7180,CódigoRET,0),4)*1),"")</f>
        <v/>
      </c>
      <c r="BG7180">
        <f t="shared" si="787"/>
        <v>0</v>
      </c>
      <c r="BO7180">
        <f t="shared" si="788"/>
        <v>0</v>
      </c>
      <c r="CC7180">
        <f t="shared" si="789"/>
        <v>0</v>
      </c>
      <c r="CD7180">
        <f t="shared" si="790"/>
        <v>0</v>
      </c>
      <c r="CG7180">
        <f ca="1">IFERROR(INDIRECT("IVA!X"&amp;MATCH(MID(COMPRAS!C7080,1,2)&amp;MID(COMPRAS!F7080,1,2)&amp;MID(COMPRAS!D7080,1,2),IVA!W:W,0)),"SIN COD.")</f>
        <v>0</v>
      </c>
      <c r="CH7180">
        <f ca="1">IFERROR(INDIRECT("IVA!Y"&amp;MATCH(MID(COMPRAS!C7080,1,2)&amp;MID(COMPRAS!F7080,1,2)&amp;MID(COMPRAS!D7080,1,2),IVA!W:W,0)),"SIN COD.")</f>
        <v>0</v>
      </c>
    </row>
    <row r="7181" spans="1:86" x14ac:dyDescent="0.25">
      <c r="A7181"/>
      <c r="B7181"/>
      <c r="D7181"/>
      <c r="AL7181">
        <f t="shared" si="784"/>
        <v>0</v>
      </c>
      <c r="AQ7181">
        <f t="shared" si="785"/>
        <v>0</v>
      </c>
      <c r="AR7181" t="str">
        <f>IFERROR(IF(OR(AP7181=338,AP7181=340,AP7181=341,AP7181=342,AP7181="342A",AP7181="342B"),PorcenRet(AP7181,AT7181,AU7181),INDEX(PORCENTAJEBUSCAR,MATCH(AP7181,CódigoRET,0),4)*1),"")</f>
        <v/>
      </c>
      <c r="AS7181">
        <f t="shared" si="786"/>
        <v>0</v>
      </c>
      <c r="BF7181" t="str">
        <f>IFERROR(IF(OR(BD7181=338,BD7181=340,BD7181=341,BD7181=342,BD7181="342A",BD7181="342B"),PorcenRet(BD7181,BH7181,BI7181),INDEX(PORCENTAJEBUSCAR,MATCH(BD7181,CódigoRET,0),4)*1),"")</f>
        <v/>
      </c>
      <c r="BG7181">
        <f t="shared" si="787"/>
        <v>0</v>
      </c>
      <c r="BO7181">
        <f t="shared" si="788"/>
        <v>0</v>
      </c>
      <c r="CC7181">
        <f t="shared" si="789"/>
        <v>0</v>
      </c>
      <c r="CD7181">
        <f t="shared" si="790"/>
        <v>0</v>
      </c>
      <c r="CG7181">
        <f ca="1">IFERROR(INDIRECT("IVA!X"&amp;MATCH(MID(COMPRAS!C7081,1,2)&amp;MID(COMPRAS!F7081,1,2)&amp;MID(COMPRAS!D7081,1,2),IVA!W:W,0)),"SIN COD.")</f>
        <v>0</v>
      </c>
      <c r="CH7181">
        <f ca="1">IFERROR(INDIRECT("IVA!Y"&amp;MATCH(MID(COMPRAS!C7081,1,2)&amp;MID(COMPRAS!F7081,1,2)&amp;MID(COMPRAS!D7081,1,2),IVA!W:W,0)),"SIN COD.")</f>
        <v>0</v>
      </c>
    </row>
    <row r="7182" spans="1:86" x14ac:dyDescent="0.25">
      <c r="A7182"/>
      <c r="B7182"/>
      <c r="D7182"/>
      <c r="AL7182">
        <f t="shared" si="784"/>
        <v>0</v>
      </c>
      <c r="AQ7182">
        <f t="shared" si="785"/>
        <v>0</v>
      </c>
      <c r="AR7182" t="str">
        <f>IFERROR(IF(OR(AP7182=338,AP7182=340,AP7182=341,AP7182=342,AP7182="342A",AP7182="342B"),PorcenRet(AP7182,AT7182,AU7182),INDEX(PORCENTAJEBUSCAR,MATCH(AP7182,CódigoRET,0),4)*1),"")</f>
        <v/>
      </c>
      <c r="AS7182">
        <f t="shared" si="786"/>
        <v>0</v>
      </c>
      <c r="BF7182" t="str">
        <f>IFERROR(IF(OR(BD7182=338,BD7182=340,BD7182=341,BD7182=342,BD7182="342A",BD7182="342B"),PorcenRet(BD7182,BH7182,BI7182),INDEX(PORCENTAJEBUSCAR,MATCH(BD7182,CódigoRET,0),4)*1),"")</f>
        <v/>
      </c>
      <c r="BG7182">
        <f t="shared" si="787"/>
        <v>0</v>
      </c>
      <c r="BO7182">
        <f t="shared" si="788"/>
        <v>0</v>
      </c>
      <c r="CC7182">
        <f t="shared" si="789"/>
        <v>0</v>
      </c>
      <c r="CD7182">
        <f t="shared" si="790"/>
        <v>0</v>
      </c>
      <c r="CG7182">
        <f ca="1">IFERROR(INDIRECT("IVA!X"&amp;MATCH(MID(COMPRAS!C7082,1,2)&amp;MID(COMPRAS!F7082,1,2)&amp;MID(COMPRAS!D7082,1,2),IVA!W:W,0)),"SIN COD.")</f>
        <v>0</v>
      </c>
      <c r="CH7182">
        <f ca="1">IFERROR(INDIRECT("IVA!Y"&amp;MATCH(MID(COMPRAS!C7082,1,2)&amp;MID(COMPRAS!F7082,1,2)&amp;MID(COMPRAS!D7082,1,2),IVA!W:W,0)),"SIN COD.")</f>
        <v>0</v>
      </c>
    </row>
    <row r="7183" spans="1:86" x14ac:dyDescent="0.25">
      <c r="A7183"/>
      <c r="B7183"/>
      <c r="D7183"/>
      <c r="AL7183">
        <f t="shared" si="784"/>
        <v>0</v>
      </c>
      <c r="AQ7183">
        <f t="shared" si="785"/>
        <v>0</v>
      </c>
      <c r="AR7183" t="str">
        <f>IFERROR(IF(OR(AP7183=338,AP7183=340,AP7183=341,AP7183=342,AP7183="342A",AP7183="342B"),PorcenRet(AP7183,AT7183,AU7183),INDEX(PORCENTAJEBUSCAR,MATCH(AP7183,CódigoRET,0),4)*1),"")</f>
        <v/>
      </c>
      <c r="AS7183">
        <f t="shared" si="786"/>
        <v>0</v>
      </c>
      <c r="BF7183" t="str">
        <f>IFERROR(IF(OR(BD7183=338,BD7183=340,BD7183=341,BD7183=342,BD7183="342A",BD7183="342B"),PorcenRet(BD7183,BH7183,BI7183),INDEX(PORCENTAJEBUSCAR,MATCH(BD7183,CódigoRET,0),4)*1),"")</f>
        <v/>
      </c>
      <c r="BG7183">
        <f t="shared" si="787"/>
        <v>0</v>
      </c>
      <c r="BO7183">
        <f t="shared" si="788"/>
        <v>0</v>
      </c>
      <c r="CC7183">
        <f t="shared" si="789"/>
        <v>0</v>
      </c>
      <c r="CD7183">
        <f t="shared" si="790"/>
        <v>0</v>
      </c>
      <c r="CG7183">
        <f ca="1">IFERROR(INDIRECT("IVA!X"&amp;MATCH(MID(COMPRAS!C7083,1,2)&amp;MID(COMPRAS!F7083,1,2)&amp;MID(COMPRAS!D7083,1,2),IVA!W:W,0)),"SIN COD.")</f>
        <v>0</v>
      </c>
      <c r="CH7183">
        <f ca="1">IFERROR(INDIRECT("IVA!Y"&amp;MATCH(MID(COMPRAS!C7083,1,2)&amp;MID(COMPRAS!F7083,1,2)&amp;MID(COMPRAS!D7083,1,2),IVA!W:W,0)),"SIN COD.")</f>
        <v>0</v>
      </c>
    </row>
    <row r="7184" spans="1:86" x14ac:dyDescent="0.25">
      <c r="A7184"/>
      <c r="B7184"/>
      <c r="D7184"/>
      <c r="AL7184">
        <f t="shared" si="784"/>
        <v>0</v>
      </c>
      <c r="AQ7184">
        <f t="shared" si="785"/>
        <v>0</v>
      </c>
      <c r="AR7184" t="str">
        <f>IFERROR(IF(OR(AP7184=338,AP7184=340,AP7184=341,AP7184=342,AP7184="342A",AP7184="342B"),PorcenRet(AP7184,AT7184,AU7184),INDEX(PORCENTAJEBUSCAR,MATCH(AP7184,CódigoRET,0),4)*1),"")</f>
        <v/>
      </c>
      <c r="AS7184">
        <f t="shared" si="786"/>
        <v>0</v>
      </c>
      <c r="BF7184" t="str">
        <f>IFERROR(IF(OR(BD7184=338,BD7184=340,BD7184=341,BD7184=342,BD7184="342A",BD7184="342B"),PorcenRet(BD7184,BH7184,BI7184),INDEX(PORCENTAJEBUSCAR,MATCH(BD7184,CódigoRET,0),4)*1),"")</f>
        <v/>
      </c>
      <c r="BG7184">
        <f t="shared" si="787"/>
        <v>0</v>
      </c>
      <c r="BO7184">
        <f t="shared" si="788"/>
        <v>0</v>
      </c>
      <c r="CC7184">
        <f t="shared" si="789"/>
        <v>0</v>
      </c>
      <c r="CD7184">
        <f t="shared" si="790"/>
        <v>0</v>
      </c>
      <c r="CG7184">
        <f ca="1">IFERROR(INDIRECT("IVA!X"&amp;MATCH(MID(COMPRAS!C7084,1,2)&amp;MID(COMPRAS!F7084,1,2)&amp;MID(COMPRAS!D7084,1,2),IVA!W:W,0)),"SIN COD.")</f>
        <v>0</v>
      </c>
      <c r="CH7184">
        <f ca="1">IFERROR(INDIRECT("IVA!Y"&amp;MATCH(MID(COMPRAS!C7084,1,2)&amp;MID(COMPRAS!F7084,1,2)&amp;MID(COMPRAS!D7084,1,2),IVA!W:W,0)),"SIN COD.")</f>
        <v>0</v>
      </c>
    </row>
    <row r="7185" spans="1:86" x14ac:dyDescent="0.25">
      <c r="A7185"/>
      <c r="B7185"/>
      <c r="D7185"/>
      <c r="AL7185">
        <f t="shared" si="784"/>
        <v>0</v>
      </c>
      <c r="AQ7185">
        <f t="shared" si="785"/>
        <v>0</v>
      </c>
      <c r="AR7185" t="str">
        <f>IFERROR(IF(OR(AP7185=338,AP7185=340,AP7185=341,AP7185=342,AP7185="342A",AP7185="342B"),PorcenRet(AP7185,AT7185,AU7185),INDEX(PORCENTAJEBUSCAR,MATCH(AP7185,CódigoRET,0),4)*1),"")</f>
        <v/>
      </c>
      <c r="AS7185">
        <f t="shared" si="786"/>
        <v>0</v>
      </c>
      <c r="BF7185" t="str">
        <f>IFERROR(IF(OR(BD7185=338,BD7185=340,BD7185=341,BD7185=342,BD7185="342A",BD7185="342B"),PorcenRet(BD7185,BH7185,BI7185),INDEX(PORCENTAJEBUSCAR,MATCH(BD7185,CódigoRET,0),4)*1),"")</f>
        <v/>
      </c>
      <c r="BG7185">
        <f t="shared" si="787"/>
        <v>0</v>
      </c>
      <c r="BO7185">
        <f t="shared" si="788"/>
        <v>0</v>
      </c>
      <c r="CC7185">
        <f t="shared" si="789"/>
        <v>0</v>
      </c>
      <c r="CD7185">
        <f t="shared" si="790"/>
        <v>0</v>
      </c>
      <c r="CG7185">
        <f ca="1">IFERROR(INDIRECT("IVA!X"&amp;MATCH(MID(COMPRAS!C7085,1,2)&amp;MID(COMPRAS!F7085,1,2)&amp;MID(COMPRAS!D7085,1,2),IVA!W:W,0)),"SIN COD.")</f>
        <v>0</v>
      </c>
      <c r="CH7185">
        <f ca="1">IFERROR(INDIRECT("IVA!Y"&amp;MATCH(MID(COMPRAS!C7085,1,2)&amp;MID(COMPRAS!F7085,1,2)&amp;MID(COMPRAS!D7085,1,2),IVA!W:W,0)),"SIN COD.")</f>
        <v>0</v>
      </c>
    </row>
    <row r="7186" spans="1:86" x14ac:dyDescent="0.25">
      <c r="A7186"/>
      <c r="B7186"/>
      <c r="D7186"/>
      <c r="AL7186">
        <f t="shared" si="784"/>
        <v>0</v>
      </c>
      <c r="AQ7186">
        <f t="shared" si="785"/>
        <v>0</v>
      </c>
      <c r="AR7186" t="str">
        <f>IFERROR(IF(OR(AP7186=338,AP7186=340,AP7186=341,AP7186=342,AP7186="342A",AP7186="342B"),PorcenRet(AP7186,AT7186,AU7186),INDEX(PORCENTAJEBUSCAR,MATCH(AP7186,CódigoRET,0),4)*1),"")</f>
        <v/>
      </c>
      <c r="AS7186">
        <f t="shared" si="786"/>
        <v>0</v>
      </c>
      <c r="BF7186" t="str">
        <f>IFERROR(IF(OR(BD7186=338,BD7186=340,BD7186=341,BD7186=342,BD7186="342A",BD7186="342B"),PorcenRet(BD7186,BH7186,BI7186),INDEX(PORCENTAJEBUSCAR,MATCH(BD7186,CódigoRET,0),4)*1),"")</f>
        <v/>
      </c>
      <c r="BG7186">
        <f t="shared" si="787"/>
        <v>0</v>
      </c>
      <c r="BO7186">
        <f t="shared" si="788"/>
        <v>0</v>
      </c>
      <c r="CC7186">
        <f t="shared" si="789"/>
        <v>0</v>
      </c>
      <c r="CD7186">
        <f t="shared" si="790"/>
        <v>0</v>
      </c>
      <c r="CG7186">
        <f ca="1">IFERROR(INDIRECT("IVA!X"&amp;MATCH(MID(COMPRAS!C7086,1,2)&amp;MID(COMPRAS!F7086,1,2)&amp;MID(COMPRAS!D7086,1,2),IVA!W:W,0)),"SIN COD.")</f>
        <v>0</v>
      </c>
      <c r="CH7186">
        <f ca="1">IFERROR(INDIRECT("IVA!Y"&amp;MATCH(MID(COMPRAS!C7086,1,2)&amp;MID(COMPRAS!F7086,1,2)&amp;MID(COMPRAS!D7086,1,2),IVA!W:W,0)),"SIN COD.")</f>
        <v>0</v>
      </c>
    </row>
    <row r="7187" spans="1:86" x14ac:dyDescent="0.25">
      <c r="A7187"/>
      <c r="B7187"/>
      <c r="D7187"/>
      <c r="AL7187">
        <f t="shared" si="784"/>
        <v>0</v>
      </c>
      <c r="AQ7187">
        <f t="shared" si="785"/>
        <v>0</v>
      </c>
      <c r="AR7187" t="str">
        <f>IFERROR(IF(OR(AP7187=338,AP7187=340,AP7187=341,AP7187=342,AP7187="342A",AP7187="342B"),PorcenRet(AP7187,AT7187,AU7187),INDEX(PORCENTAJEBUSCAR,MATCH(AP7187,CódigoRET,0),4)*1),"")</f>
        <v/>
      </c>
      <c r="AS7187">
        <f t="shared" si="786"/>
        <v>0</v>
      </c>
      <c r="BF7187" t="str">
        <f>IFERROR(IF(OR(BD7187=338,BD7187=340,BD7187=341,BD7187=342,BD7187="342A",BD7187="342B"),PorcenRet(BD7187,BH7187,BI7187),INDEX(PORCENTAJEBUSCAR,MATCH(BD7187,CódigoRET,0),4)*1),"")</f>
        <v/>
      </c>
      <c r="BG7187">
        <f t="shared" si="787"/>
        <v>0</v>
      </c>
      <c r="BO7187">
        <f t="shared" si="788"/>
        <v>0</v>
      </c>
      <c r="CC7187">
        <f t="shared" si="789"/>
        <v>0</v>
      </c>
      <c r="CD7187">
        <f t="shared" si="790"/>
        <v>0</v>
      </c>
      <c r="CG7187">
        <f ca="1">IFERROR(INDIRECT("IVA!X"&amp;MATCH(MID(COMPRAS!C7087,1,2)&amp;MID(COMPRAS!F7087,1,2)&amp;MID(COMPRAS!D7087,1,2),IVA!W:W,0)),"SIN COD.")</f>
        <v>0</v>
      </c>
      <c r="CH7187">
        <f ca="1">IFERROR(INDIRECT("IVA!Y"&amp;MATCH(MID(COMPRAS!C7087,1,2)&amp;MID(COMPRAS!F7087,1,2)&amp;MID(COMPRAS!D7087,1,2),IVA!W:W,0)),"SIN COD.")</f>
        <v>0</v>
      </c>
    </row>
    <row r="7188" spans="1:86" x14ac:dyDescent="0.25">
      <c r="A7188"/>
      <c r="B7188"/>
      <c r="D7188"/>
      <c r="AL7188">
        <f t="shared" si="784"/>
        <v>0</v>
      </c>
      <c r="AQ7188">
        <f t="shared" si="785"/>
        <v>0</v>
      </c>
      <c r="AR7188" t="str">
        <f>IFERROR(IF(OR(AP7188=338,AP7188=340,AP7188=341,AP7188=342,AP7188="342A",AP7188="342B"),PorcenRet(AP7188,AT7188,AU7188),INDEX(PORCENTAJEBUSCAR,MATCH(AP7188,CódigoRET,0),4)*1),"")</f>
        <v/>
      </c>
      <c r="AS7188">
        <f t="shared" si="786"/>
        <v>0</v>
      </c>
      <c r="BF7188" t="str">
        <f>IFERROR(IF(OR(BD7188=338,BD7188=340,BD7188=341,BD7188=342,BD7188="342A",BD7188="342B"),PorcenRet(BD7188,BH7188,BI7188),INDEX(PORCENTAJEBUSCAR,MATCH(BD7188,CódigoRET,0),4)*1),"")</f>
        <v/>
      </c>
      <c r="BG7188">
        <f t="shared" si="787"/>
        <v>0</v>
      </c>
      <c r="BO7188">
        <f t="shared" si="788"/>
        <v>0</v>
      </c>
      <c r="CC7188">
        <f t="shared" si="789"/>
        <v>0</v>
      </c>
      <c r="CD7188">
        <f t="shared" si="790"/>
        <v>0</v>
      </c>
      <c r="CG7188">
        <f ca="1">IFERROR(INDIRECT("IVA!X"&amp;MATCH(MID(COMPRAS!C7088,1,2)&amp;MID(COMPRAS!F7088,1,2)&amp;MID(COMPRAS!D7088,1,2),IVA!W:W,0)),"SIN COD.")</f>
        <v>0</v>
      </c>
      <c r="CH7188">
        <f ca="1">IFERROR(INDIRECT("IVA!Y"&amp;MATCH(MID(COMPRAS!C7088,1,2)&amp;MID(COMPRAS!F7088,1,2)&amp;MID(COMPRAS!D7088,1,2),IVA!W:W,0)),"SIN COD.")</f>
        <v>0</v>
      </c>
    </row>
    <row r="7189" spans="1:86" x14ac:dyDescent="0.25">
      <c r="A7189"/>
      <c r="B7189"/>
      <c r="D7189"/>
      <c r="AL7189">
        <f t="shared" si="784"/>
        <v>0</v>
      </c>
      <c r="AQ7189">
        <f t="shared" si="785"/>
        <v>0</v>
      </c>
      <c r="AR7189" t="str">
        <f>IFERROR(IF(OR(AP7189=338,AP7189=340,AP7189=341,AP7189=342,AP7189="342A",AP7189="342B"),PorcenRet(AP7189,AT7189,AU7189),INDEX(PORCENTAJEBUSCAR,MATCH(AP7189,CódigoRET,0),4)*1),"")</f>
        <v/>
      </c>
      <c r="AS7189">
        <f t="shared" si="786"/>
        <v>0</v>
      </c>
      <c r="BF7189" t="str">
        <f>IFERROR(IF(OR(BD7189=338,BD7189=340,BD7189=341,BD7189=342,BD7189="342A",BD7189="342B"),PorcenRet(BD7189,BH7189,BI7189),INDEX(PORCENTAJEBUSCAR,MATCH(BD7189,CódigoRET,0),4)*1),"")</f>
        <v/>
      </c>
      <c r="BG7189">
        <f t="shared" si="787"/>
        <v>0</v>
      </c>
      <c r="BO7189">
        <f t="shared" si="788"/>
        <v>0</v>
      </c>
      <c r="CC7189">
        <f t="shared" si="789"/>
        <v>0</v>
      </c>
      <c r="CD7189">
        <f t="shared" si="790"/>
        <v>0</v>
      </c>
      <c r="CG7189">
        <f ca="1">IFERROR(INDIRECT("IVA!X"&amp;MATCH(MID(COMPRAS!C7089,1,2)&amp;MID(COMPRAS!F7089,1,2)&amp;MID(COMPRAS!D7089,1,2),IVA!W:W,0)),"SIN COD.")</f>
        <v>0</v>
      </c>
      <c r="CH7189">
        <f ca="1">IFERROR(INDIRECT("IVA!Y"&amp;MATCH(MID(COMPRAS!C7089,1,2)&amp;MID(COMPRAS!F7089,1,2)&amp;MID(COMPRAS!D7089,1,2),IVA!W:W,0)),"SIN COD.")</f>
        <v>0</v>
      </c>
    </row>
    <row r="7190" spans="1:86" x14ac:dyDescent="0.25">
      <c r="A7190"/>
      <c r="B7190"/>
      <c r="D7190"/>
      <c r="AL7190">
        <f t="shared" si="784"/>
        <v>0</v>
      </c>
      <c r="AQ7190">
        <f t="shared" si="785"/>
        <v>0</v>
      </c>
      <c r="AR7190" t="str">
        <f>IFERROR(IF(OR(AP7190=338,AP7190=340,AP7190=341,AP7190=342,AP7190="342A",AP7190="342B"),PorcenRet(AP7190,AT7190,AU7190),INDEX(PORCENTAJEBUSCAR,MATCH(AP7190,CódigoRET,0),4)*1),"")</f>
        <v/>
      </c>
      <c r="AS7190">
        <f t="shared" si="786"/>
        <v>0</v>
      </c>
      <c r="BF7190" t="str">
        <f>IFERROR(IF(OR(BD7190=338,BD7190=340,BD7190=341,BD7190=342,BD7190="342A",BD7190="342B"),PorcenRet(BD7190,BH7190,BI7190),INDEX(PORCENTAJEBUSCAR,MATCH(BD7190,CódigoRET,0),4)*1),"")</f>
        <v/>
      </c>
      <c r="BG7190">
        <f t="shared" si="787"/>
        <v>0</v>
      </c>
      <c r="BO7190">
        <f t="shared" si="788"/>
        <v>0</v>
      </c>
      <c r="CC7190">
        <f t="shared" si="789"/>
        <v>0</v>
      </c>
      <c r="CD7190">
        <f t="shared" si="790"/>
        <v>0</v>
      </c>
      <c r="CG7190">
        <f ca="1">IFERROR(INDIRECT("IVA!X"&amp;MATCH(MID(COMPRAS!C7090,1,2)&amp;MID(COMPRAS!F7090,1,2)&amp;MID(COMPRAS!D7090,1,2),IVA!W:W,0)),"SIN COD.")</f>
        <v>0</v>
      </c>
      <c r="CH7190">
        <f ca="1">IFERROR(INDIRECT("IVA!Y"&amp;MATCH(MID(COMPRAS!C7090,1,2)&amp;MID(COMPRAS!F7090,1,2)&amp;MID(COMPRAS!D7090,1,2),IVA!W:W,0)),"SIN COD.")</f>
        <v>0</v>
      </c>
    </row>
    <row r="7191" spans="1:86" x14ac:dyDescent="0.25">
      <c r="A7191"/>
      <c r="B7191"/>
      <c r="D7191"/>
      <c r="AL7191">
        <f t="shared" si="784"/>
        <v>0</v>
      </c>
      <c r="AQ7191">
        <f t="shared" si="785"/>
        <v>0</v>
      </c>
      <c r="AR7191" t="str">
        <f>IFERROR(IF(OR(AP7191=338,AP7191=340,AP7191=341,AP7191=342,AP7191="342A",AP7191="342B"),PorcenRet(AP7191,AT7191,AU7191),INDEX(PORCENTAJEBUSCAR,MATCH(AP7191,CódigoRET,0),4)*1),"")</f>
        <v/>
      </c>
      <c r="AS7191">
        <f t="shared" si="786"/>
        <v>0</v>
      </c>
      <c r="BF7191" t="str">
        <f>IFERROR(IF(OR(BD7191=338,BD7191=340,BD7191=341,BD7191=342,BD7191="342A",BD7191="342B"),PorcenRet(BD7191,BH7191,BI7191),INDEX(PORCENTAJEBUSCAR,MATCH(BD7191,CódigoRET,0),4)*1),"")</f>
        <v/>
      </c>
      <c r="BG7191">
        <f t="shared" si="787"/>
        <v>0</v>
      </c>
      <c r="BO7191">
        <f t="shared" si="788"/>
        <v>0</v>
      </c>
      <c r="CC7191">
        <f t="shared" si="789"/>
        <v>0</v>
      </c>
      <c r="CD7191">
        <f t="shared" si="790"/>
        <v>0</v>
      </c>
      <c r="CG7191">
        <f ca="1">IFERROR(INDIRECT("IVA!X"&amp;MATCH(MID(COMPRAS!C7091,1,2)&amp;MID(COMPRAS!F7091,1,2)&amp;MID(COMPRAS!D7091,1,2),IVA!W:W,0)),"SIN COD.")</f>
        <v>0</v>
      </c>
      <c r="CH7191">
        <f ca="1">IFERROR(INDIRECT("IVA!Y"&amp;MATCH(MID(COMPRAS!C7091,1,2)&amp;MID(COMPRAS!F7091,1,2)&amp;MID(COMPRAS!D7091,1,2),IVA!W:W,0)),"SIN COD.")</f>
        <v>0</v>
      </c>
    </row>
    <row r="7192" spans="1:86" x14ac:dyDescent="0.25">
      <c r="A7192"/>
      <c r="B7192"/>
      <c r="D7192"/>
      <c r="AL7192">
        <f t="shared" si="784"/>
        <v>0</v>
      </c>
      <c r="AQ7192">
        <f t="shared" si="785"/>
        <v>0</v>
      </c>
      <c r="AR7192" t="str">
        <f>IFERROR(IF(OR(AP7192=338,AP7192=340,AP7192=341,AP7192=342,AP7192="342A",AP7192="342B"),PorcenRet(AP7192,AT7192,AU7192),INDEX(PORCENTAJEBUSCAR,MATCH(AP7192,CódigoRET,0),4)*1),"")</f>
        <v/>
      </c>
      <c r="AS7192">
        <f t="shared" si="786"/>
        <v>0</v>
      </c>
      <c r="BF7192" t="str">
        <f>IFERROR(IF(OR(BD7192=338,BD7192=340,BD7192=341,BD7192=342,BD7192="342A",BD7192="342B"),PorcenRet(BD7192,BH7192,BI7192),INDEX(PORCENTAJEBUSCAR,MATCH(BD7192,CódigoRET,0),4)*1),"")</f>
        <v/>
      </c>
      <c r="BG7192">
        <f t="shared" si="787"/>
        <v>0</v>
      </c>
      <c r="BO7192">
        <f t="shared" si="788"/>
        <v>0</v>
      </c>
      <c r="CC7192">
        <f t="shared" si="789"/>
        <v>0</v>
      </c>
      <c r="CD7192">
        <f t="shared" si="790"/>
        <v>0</v>
      </c>
      <c r="CG7192">
        <f ca="1">IFERROR(INDIRECT("IVA!X"&amp;MATCH(MID(COMPRAS!C7092,1,2)&amp;MID(COMPRAS!F7092,1,2)&amp;MID(COMPRAS!D7092,1,2),IVA!W:W,0)),"SIN COD.")</f>
        <v>0</v>
      </c>
      <c r="CH7192">
        <f ca="1">IFERROR(INDIRECT("IVA!Y"&amp;MATCH(MID(COMPRAS!C7092,1,2)&amp;MID(COMPRAS!F7092,1,2)&amp;MID(COMPRAS!D7092,1,2),IVA!W:W,0)),"SIN COD.")</f>
        <v>0</v>
      </c>
    </row>
    <row r="7193" spans="1:86" x14ac:dyDescent="0.25">
      <c r="A7193"/>
      <c r="B7193"/>
      <c r="D7193"/>
      <c r="AL7193">
        <f t="shared" si="784"/>
        <v>0</v>
      </c>
      <c r="AQ7193">
        <f t="shared" si="785"/>
        <v>0</v>
      </c>
      <c r="AR7193" t="str">
        <f>IFERROR(IF(OR(AP7193=338,AP7193=340,AP7193=341,AP7193=342,AP7193="342A",AP7193="342B"),PorcenRet(AP7193,AT7193,AU7193),INDEX(PORCENTAJEBUSCAR,MATCH(AP7193,CódigoRET,0),4)*1),"")</f>
        <v/>
      </c>
      <c r="AS7193">
        <f t="shared" si="786"/>
        <v>0</v>
      </c>
      <c r="BF7193" t="str">
        <f>IFERROR(IF(OR(BD7193=338,BD7193=340,BD7193=341,BD7193=342,BD7193="342A",BD7193="342B"),PorcenRet(BD7193,BH7193,BI7193),INDEX(PORCENTAJEBUSCAR,MATCH(BD7193,CódigoRET,0),4)*1),"")</f>
        <v/>
      </c>
      <c r="BG7193">
        <f t="shared" si="787"/>
        <v>0</v>
      </c>
      <c r="BO7193">
        <f t="shared" si="788"/>
        <v>0</v>
      </c>
      <c r="CC7193">
        <f t="shared" si="789"/>
        <v>0</v>
      </c>
      <c r="CD7193">
        <f t="shared" si="790"/>
        <v>0</v>
      </c>
      <c r="CG7193">
        <f ca="1">IFERROR(INDIRECT("IVA!X"&amp;MATCH(MID(COMPRAS!C7093,1,2)&amp;MID(COMPRAS!F7093,1,2)&amp;MID(COMPRAS!D7093,1,2),IVA!W:W,0)),"SIN COD.")</f>
        <v>0</v>
      </c>
      <c r="CH7193">
        <f ca="1">IFERROR(INDIRECT("IVA!Y"&amp;MATCH(MID(COMPRAS!C7093,1,2)&amp;MID(COMPRAS!F7093,1,2)&amp;MID(COMPRAS!D7093,1,2),IVA!W:W,0)),"SIN COD.")</f>
        <v>0</v>
      </c>
    </row>
    <row r="7194" spans="1:86" x14ac:dyDescent="0.25">
      <c r="A7194"/>
      <c r="B7194"/>
      <c r="D7194"/>
      <c r="AL7194">
        <f t="shared" si="784"/>
        <v>0</v>
      </c>
      <c r="AQ7194">
        <f t="shared" si="785"/>
        <v>0</v>
      </c>
      <c r="AR7194" t="str">
        <f>IFERROR(IF(OR(AP7194=338,AP7194=340,AP7194=341,AP7194=342,AP7194="342A",AP7194="342B"),PorcenRet(AP7194,AT7194,AU7194),INDEX(PORCENTAJEBUSCAR,MATCH(AP7194,CódigoRET,0),4)*1),"")</f>
        <v/>
      </c>
      <c r="AS7194">
        <f t="shared" si="786"/>
        <v>0</v>
      </c>
      <c r="BF7194" t="str">
        <f>IFERROR(IF(OR(BD7194=338,BD7194=340,BD7194=341,BD7194=342,BD7194="342A",BD7194="342B"),PorcenRet(BD7194,BH7194,BI7194),INDEX(PORCENTAJEBUSCAR,MATCH(BD7194,CódigoRET,0),4)*1),"")</f>
        <v/>
      </c>
      <c r="BG7194">
        <f t="shared" si="787"/>
        <v>0</v>
      </c>
      <c r="BO7194">
        <f t="shared" si="788"/>
        <v>0</v>
      </c>
      <c r="CC7194">
        <f t="shared" si="789"/>
        <v>0</v>
      </c>
      <c r="CD7194">
        <f t="shared" si="790"/>
        <v>0</v>
      </c>
      <c r="CG7194">
        <f ca="1">IFERROR(INDIRECT("IVA!X"&amp;MATCH(MID(COMPRAS!C7094,1,2)&amp;MID(COMPRAS!F7094,1,2)&amp;MID(COMPRAS!D7094,1,2),IVA!W:W,0)),"SIN COD.")</f>
        <v>0</v>
      </c>
      <c r="CH7194">
        <f ca="1">IFERROR(INDIRECT("IVA!Y"&amp;MATCH(MID(COMPRAS!C7094,1,2)&amp;MID(COMPRAS!F7094,1,2)&amp;MID(COMPRAS!D7094,1,2),IVA!W:W,0)),"SIN COD.")</f>
        <v>0</v>
      </c>
    </row>
    <row r="7195" spans="1:86" x14ac:dyDescent="0.25">
      <c r="A7195"/>
      <c r="B7195"/>
      <c r="D7195"/>
      <c r="AL7195">
        <f t="shared" si="784"/>
        <v>0</v>
      </c>
      <c r="AQ7195">
        <f t="shared" si="785"/>
        <v>0</v>
      </c>
      <c r="AR7195" t="str">
        <f>IFERROR(IF(OR(AP7195=338,AP7195=340,AP7195=341,AP7195=342,AP7195="342A",AP7195="342B"),PorcenRet(AP7195,AT7195,AU7195),INDEX(PORCENTAJEBUSCAR,MATCH(AP7195,CódigoRET,0),4)*1),"")</f>
        <v/>
      </c>
      <c r="AS7195">
        <f t="shared" si="786"/>
        <v>0</v>
      </c>
      <c r="BF7195" t="str">
        <f>IFERROR(IF(OR(BD7195=338,BD7195=340,BD7195=341,BD7195=342,BD7195="342A",BD7195="342B"),PorcenRet(BD7195,BH7195,BI7195),INDEX(PORCENTAJEBUSCAR,MATCH(BD7195,CódigoRET,0),4)*1),"")</f>
        <v/>
      </c>
      <c r="BG7195">
        <f t="shared" si="787"/>
        <v>0</v>
      </c>
      <c r="BO7195">
        <f t="shared" si="788"/>
        <v>0</v>
      </c>
      <c r="CC7195">
        <f t="shared" si="789"/>
        <v>0</v>
      </c>
      <c r="CD7195">
        <f t="shared" si="790"/>
        <v>0</v>
      </c>
      <c r="CG7195">
        <f ca="1">IFERROR(INDIRECT("IVA!X"&amp;MATCH(MID(COMPRAS!C7095,1,2)&amp;MID(COMPRAS!F7095,1,2)&amp;MID(COMPRAS!D7095,1,2),IVA!W:W,0)),"SIN COD.")</f>
        <v>0</v>
      </c>
      <c r="CH7195">
        <f ca="1">IFERROR(INDIRECT("IVA!Y"&amp;MATCH(MID(COMPRAS!C7095,1,2)&amp;MID(COMPRAS!F7095,1,2)&amp;MID(COMPRAS!D7095,1,2),IVA!W:W,0)),"SIN COD.")</f>
        <v>0</v>
      </c>
    </row>
    <row r="7196" spans="1:86" x14ac:dyDescent="0.25">
      <c r="A7196"/>
      <c r="B7196"/>
      <c r="D7196"/>
      <c r="AL7196">
        <f t="shared" si="784"/>
        <v>0</v>
      </c>
      <c r="AQ7196">
        <f t="shared" si="785"/>
        <v>0</v>
      </c>
      <c r="AR7196" t="str">
        <f>IFERROR(IF(OR(AP7196=338,AP7196=340,AP7196=341,AP7196=342,AP7196="342A",AP7196="342B"),PorcenRet(AP7196,AT7196,AU7196),INDEX(PORCENTAJEBUSCAR,MATCH(AP7196,CódigoRET,0),4)*1),"")</f>
        <v/>
      </c>
      <c r="AS7196">
        <f t="shared" si="786"/>
        <v>0</v>
      </c>
      <c r="BF7196" t="str">
        <f>IFERROR(IF(OR(BD7196=338,BD7196=340,BD7196=341,BD7196=342,BD7196="342A",BD7196="342B"),PorcenRet(BD7196,BH7196,BI7196),INDEX(PORCENTAJEBUSCAR,MATCH(BD7196,CódigoRET,0),4)*1),"")</f>
        <v/>
      </c>
      <c r="BG7196">
        <f t="shared" si="787"/>
        <v>0</v>
      </c>
      <c r="BO7196">
        <f t="shared" si="788"/>
        <v>0</v>
      </c>
      <c r="CC7196">
        <f t="shared" si="789"/>
        <v>0</v>
      </c>
      <c r="CD7196">
        <f t="shared" si="790"/>
        <v>0</v>
      </c>
      <c r="CG7196">
        <f ca="1">IFERROR(INDIRECT("IVA!X"&amp;MATCH(MID(COMPRAS!C7096,1,2)&amp;MID(COMPRAS!F7096,1,2)&amp;MID(COMPRAS!D7096,1,2),IVA!W:W,0)),"SIN COD.")</f>
        <v>0</v>
      </c>
      <c r="CH7196">
        <f ca="1">IFERROR(INDIRECT("IVA!Y"&amp;MATCH(MID(COMPRAS!C7096,1,2)&amp;MID(COMPRAS!F7096,1,2)&amp;MID(COMPRAS!D7096,1,2),IVA!W:W,0)),"SIN COD.")</f>
        <v>0</v>
      </c>
    </row>
    <row r="7197" spans="1:86" x14ac:dyDescent="0.25">
      <c r="A7197"/>
      <c r="B7197"/>
      <c r="D7197"/>
      <c r="AL7197">
        <f t="shared" si="784"/>
        <v>0</v>
      </c>
      <c r="AQ7197">
        <f t="shared" si="785"/>
        <v>0</v>
      </c>
      <c r="AR7197" t="str">
        <f>IFERROR(IF(OR(AP7197=338,AP7197=340,AP7197=341,AP7197=342,AP7197="342A",AP7197="342B"),PorcenRet(AP7197,AT7197,AU7197),INDEX(PORCENTAJEBUSCAR,MATCH(AP7197,CódigoRET,0),4)*1),"")</f>
        <v/>
      </c>
      <c r="AS7197">
        <f t="shared" si="786"/>
        <v>0</v>
      </c>
      <c r="BF7197" t="str">
        <f>IFERROR(IF(OR(BD7197=338,BD7197=340,BD7197=341,BD7197=342,BD7197="342A",BD7197="342B"),PorcenRet(BD7197,BH7197,BI7197),INDEX(PORCENTAJEBUSCAR,MATCH(BD7197,CódigoRET,0),4)*1),"")</f>
        <v/>
      </c>
      <c r="BG7197">
        <f t="shared" si="787"/>
        <v>0</v>
      </c>
      <c r="BO7197">
        <f t="shared" si="788"/>
        <v>0</v>
      </c>
      <c r="CC7197">
        <f t="shared" si="789"/>
        <v>0</v>
      </c>
      <c r="CD7197">
        <f t="shared" si="790"/>
        <v>0</v>
      </c>
      <c r="CG7197">
        <f ca="1">IFERROR(INDIRECT("IVA!X"&amp;MATCH(MID(COMPRAS!C7097,1,2)&amp;MID(COMPRAS!F7097,1,2)&amp;MID(COMPRAS!D7097,1,2),IVA!W:W,0)),"SIN COD.")</f>
        <v>0</v>
      </c>
      <c r="CH7197">
        <f ca="1">IFERROR(INDIRECT("IVA!Y"&amp;MATCH(MID(COMPRAS!C7097,1,2)&amp;MID(COMPRAS!F7097,1,2)&amp;MID(COMPRAS!D7097,1,2),IVA!W:W,0)),"SIN COD.")</f>
        <v>0</v>
      </c>
    </row>
    <row r="7198" spans="1:86" x14ac:dyDescent="0.25">
      <c r="A7198"/>
      <c r="B7198"/>
      <c r="D7198"/>
      <c r="AL7198">
        <f t="shared" si="784"/>
        <v>0</v>
      </c>
      <c r="AQ7198">
        <f t="shared" si="785"/>
        <v>0</v>
      </c>
      <c r="AR7198" t="str">
        <f>IFERROR(IF(OR(AP7198=338,AP7198=340,AP7198=341,AP7198=342,AP7198="342A",AP7198="342B"),PorcenRet(AP7198,AT7198,AU7198),INDEX(PORCENTAJEBUSCAR,MATCH(AP7198,CódigoRET,0),4)*1),"")</f>
        <v/>
      </c>
      <c r="AS7198">
        <f t="shared" si="786"/>
        <v>0</v>
      </c>
      <c r="BF7198" t="str">
        <f>IFERROR(IF(OR(BD7198=338,BD7198=340,BD7198=341,BD7198=342,BD7198="342A",BD7198="342B"),PorcenRet(BD7198,BH7198,BI7198),INDEX(PORCENTAJEBUSCAR,MATCH(BD7198,CódigoRET,0),4)*1),"")</f>
        <v/>
      </c>
      <c r="BG7198">
        <f t="shared" si="787"/>
        <v>0</v>
      </c>
      <c r="BO7198">
        <f t="shared" si="788"/>
        <v>0</v>
      </c>
      <c r="CC7198">
        <f t="shared" si="789"/>
        <v>0</v>
      </c>
      <c r="CD7198">
        <f t="shared" si="790"/>
        <v>0</v>
      </c>
      <c r="CG7198">
        <f ca="1">IFERROR(INDIRECT("IVA!X"&amp;MATCH(MID(COMPRAS!C7098,1,2)&amp;MID(COMPRAS!F7098,1,2)&amp;MID(COMPRAS!D7098,1,2),IVA!W:W,0)),"SIN COD.")</f>
        <v>0</v>
      </c>
      <c r="CH7198">
        <f ca="1">IFERROR(INDIRECT("IVA!Y"&amp;MATCH(MID(COMPRAS!C7098,1,2)&amp;MID(COMPRAS!F7098,1,2)&amp;MID(COMPRAS!D7098,1,2),IVA!W:W,0)),"SIN COD.")</f>
        <v>0</v>
      </c>
    </row>
    <row r="7199" spans="1:86" x14ac:dyDescent="0.25">
      <c r="A7199"/>
      <c r="B7199"/>
      <c r="D7199"/>
      <c r="AL7199">
        <f t="shared" si="784"/>
        <v>0</v>
      </c>
      <c r="AQ7199">
        <f t="shared" si="785"/>
        <v>0</v>
      </c>
      <c r="AR7199" t="str">
        <f>IFERROR(IF(OR(AP7199=338,AP7199=340,AP7199=341,AP7199=342,AP7199="342A",AP7199="342B"),PorcenRet(AP7199,AT7199,AU7199),INDEX(PORCENTAJEBUSCAR,MATCH(AP7199,CódigoRET,0),4)*1),"")</f>
        <v/>
      </c>
      <c r="AS7199">
        <f t="shared" si="786"/>
        <v>0</v>
      </c>
      <c r="BF7199" t="str">
        <f>IFERROR(IF(OR(BD7199=338,BD7199=340,BD7199=341,BD7199=342,BD7199="342A",BD7199="342B"),PorcenRet(BD7199,BH7199,BI7199),INDEX(PORCENTAJEBUSCAR,MATCH(BD7199,CódigoRET,0),4)*1),"")</f>
        <v/>
      </c>
      <c r="BG7199">
        <f t="shared" si="787"/>
        <v>0</v>
      </c>
      <c r="BO7199">
        <f t="shared" si="788"/>
        <v>0</v>
      </c>
      <c r="CC7199">
        <f t="shared" si="789"/>
        <v>0</v>
      </c>
      <c r="CD7199">
        <f t="shared" si="790"/>
        <v>0</v>
      </c>
      <c r="CG7199">
        <f ca="1">IFERROR(INDIRECT("IVA!X"&amp;MATCH(MID(COMPRAS!C7099,1,2)&amp;MID(COMPRAS!F7099,1,2)&amp;MID(COMPRAS!D7099,1,2),IVA!W:W,0)),"SIN COD.")</f>
        <v>0</v>
      </c>
      <c r="CH7199">
        <f ca="1">IFERROR(INDIRECT("IVA!Y"&amp;MATCH(MID(COMPRAS!C7099,1,2)&amp;MID(COMPRAS!F7099,1,2)&amp;MID(COMPRAS!D7099,1,2),IVA!W:W,0)),"SIN COD.")</f>
        <v>0</v>
      </c>
    </row>
    <row r="7200" spans="1:86" x14ac:dyDescent="0.25">
      <c r="A7200"/>
      <c r="B7200"/>
      <c r="D7200"/>
      <c r="AL7200">
        <f t="shared" si="784"/>
        <v>0</v>
      </c>
      <c r="AQ7200">
        <f t="shared" si="785"/>
        <v>0</v>
      </c>
      <c r="AR7200" t="str">
        <f>IFERROR(IF(OR(AP7200=338,AP7200=340,AP7200=341,AP7200=342,AP7200="342A",AP7200="342B"),PorcenRet(AP7200,AT7200,AU7200),INDEX(PORCENTAJEBUSCAR,MATCH(AP7200,CódigoRET,0),4)*1),"")</f>
        <v/>
      </c>
      <c r="AS7200">
        <f t="shared" si="786"/>
        <v>0</v>
      </c>
      <c r="BF7200" t="str">
        <f>IFERROR(IF(OR(BD7200=338,BD7200=340,BD7200=341,BD7200=342,BD7200="342A",BD7200="342B"),PorcenRet(BD7200,BH7200,BI7200),INDEX(PORCENTAJEBUSCAR,MATCH(BD7200,CódigoRET,0),4)*1),"")</f>
        <v/>
      </c>
      <c r="BG7200">
        <f t="shared" si="787"/>
        <v>0</v>
      </c>
      <c r="BO7200">
        <f t="shared" si="788"/>
        <v>0</v>
      </c>
      <c r="CC7200">
        <f t="shared" si="789"/>
        <v>0</v>
      </c>
      <c r="CD7200">
        <f t="shared" si="790"/>
        <v>0</v>
      </c>
      <c r="CG7200">
        <f ca="1">IFERROR(INDIRECT("IVA!X"&amp;MATCH(MID(COMPRAS!C7100,1,2)&amp;MID(COMPRAS!F7100,1,2)&amp;MID(COMPRAS!D7100,1,2),IVA!W:W,0)),"SIN COD.")</f>
        <v>0</v>
      </c>
      <c r="CH7200">
        <f ca="1">IFERROR(INDIRECT("IVA!Y"&amp;MATCH(MID(COMPRAS!C7100,1,2)&amp;MID(COMPRAS!F7100,1,2)&amp;MID(COMPRAS!D7100,1,2),IVA!W:W,0)),"SIN COD.")</f>
        <v>0</v>
      </c>
    </row>
    <row r="7201" spans="1:86" x14ac:dyDescent="0.25">
      <c r="A7201"/>
      <c r="B7201"/>
      <c r="D7201"/>
      <c r="AL7201">
        <f t="shared" si="784"/>
        <v>0</v>
      </c>
      <c r="AQ7201">
        <f t="shared" si="785"/>
        <v>0</v>
      </c>
      <c r="AR7201" t="str">
        <f>IFERROR(IF(OR(AP7201=338,AP7201=340,AP7201=341,AP7201=342,AP7201="342A",AP7201="342B"),PorcenRet(AP7201,AT7201,AU7201),INDEX(PORCENTAJEBUSCAR,MATCH(AP7201,CódigoRET,0),4)*1),"")</f>
        <v/>
      </c>
      <c r="AS7201">
        <f t="shared" si="786"/>
        <v>0</v>
      </c>
      <c r="BF7201" t="str">
        <f>IFERROR(IF(OR(BD7201=338,BD7201=340,BD7201=341,BD7201=342,BD7201="342A",BD7201="342B"),PorcenRet(BD7201,BH7201,BI7201),INDEX(PORCENTAJEBUSCAR,MATCH(BD7201,CódigoRET,0),4)*1),"")</f>
        <v/>
      </c>
      <c r="BG7201">
        <f t="shared" si="787"/>
        <v>0</v>
      </c>
      <c r="BO7201">
        <f t="shared" si="788"/>
        <v>0</v>
      </c>
      <c r="CC7201">
        <f t="shared" si="789"/>
        <v>0</v>
      </c>
      <c r="CD7201">
        <f t="shared" si="790"/>
        <v>0</v>
      </c>
      <c r="CG7201">
        <f ca="1">IFERROR(INDIRECT("IVA!X"&amp;MATCH(MID(COMPRAS!C7101,1,2)&amp;MID(COMPRAS!F7101,1,2)&amp;MID(COMPRAS!D7101,1,2),IVA!W:W,0)),"SIN COD.")</f>
        <v>0</v>
      </c>
      <c r="CH7201">
        <f ca="1">IFERROR(INDIRECT("IVA!Y"&amp;MATCH(MID(COMPRAS!C7101,1,2)&amp;MID(COMPRAS!F7101,1,2)&amp;MID(COMPRAS!D7101,1,2),IVA!W:W,0)),"SIN COD.")</f>
        <v>0</v>
      </c>
    </row>
    <row r="7202" spans="1:86" x14ac:dyDescent="0.25">
      <c r="A7202"/>
      <c r="B7202"/>
      <c r="D7202"/>
      <c r="AL7202">
        <f t="shared" si="784"/>
        <v>0</v>
      </c>
      <c r="AQ7202">
        <f t="shared" si="785"/>
        <v>0</v>
      </c>
      <c r="AR7202" t="str">
        <f>IFERROR(IF(OR(AP7202=338,AP7202=340,AP7202=341,AP7202=342,AP7202="342A",AP7202="342B"),PorcenRet(AP7202,AT7202,AU7202),INDEX(PORCENTAJEBUSCAR,MATCH(AP7202,CódigoRET,0),4)*1),"")</f>
        <v/>
      </c>
      <c r="AS7202">
        <f t="shared" si="786"/>
        <v>0</v>
      </c>
      <c r="BF7202" t="str">
        <f>IFERROR(IF(OR(BD7202=338,BD7202=340,BD7202=341,BD7202=342,BD7202="342A",BD7202="342B"),PorcenRet(BD7202,BH7202,BI7202),INDEX(PORCENTAJEBUSCAR,MATCH(BD7202,CódigoRET,0),4)*1),"")</f>
        <v/>
      </c>
      <c r="BG7202">
        <f t="shared" si="787"/>
        <v>0</v>
      </c>
      <c r="BO7202">
        <f t="shared" si="788"/>
        <v>0</v>
      </c>
      <c r="CC7202">
        <f t="shared" si="789"/>
        <v>0</v>
      </c>
      <c r="CD7202">
        <f t="shared" si="790"/>
        <v>0</v>
      </c>
      <c r="CG7202">
        <f ca="1">IFERROR(INDIRECT("IVA!X"&amp;MATCH(MID(COMPRAS!C7102,1,2)&amp;MID(COMPRAS!F7102,1,2)&amp;MID(COMPRAS!D7102,1,2),IVA!W:W,0)),"SIN COD.")</f>
        <v>0</v>
      </c>
      <c r="CH7202">
        <f ca="1">IFERROR(INDIRECT("IVA!Y"&amp;MATCH(MID(COMPRAS!C7102,1,2)&amp;MID(COMPRAS!F7102,1,2)&amp;MID(COMPRAS!D7102,1,2),IVA!W:W,0)),"SIN COD.")</f>
        <v>0</v>
      </c>
    </row>
    <row r="7203" spans="1:86" x14ac:dyDescent="0.25">
      <c r="A7203"/>
      <c r="B7203"/>
      <c r="D7203"/>
      <c r="AL7203">
        <f t="shared" si="784"/>
        <v>0</v>
      </c>
      <c r="AQ7203">
        <f t="shared" si="785"/>
        <v>0</v>
      </c>
      <c r="AR7203" t="str">
        <f>IFERROR(IF(OR(AP7203=338,AP7203=340,AP7203=341,AP7203=342,AP7203="342A",AP7203="342B"),PorcenRet(AP7203,AT7203,AU7203),INDEX(PORCENTAJEBUSCAR,MATCH(AP7203,CódigoRET,0),4)*1),"")</f>
        <v/>
      </c>
      <c r="AS7203">
        <f t="shared" si="786"/>
        <v>0</v>
      </c>
      <c r="BF7203" t="str">
        <f>IFERROR(IF(OR(BD7203=338,BD7203=340,BD7203=341,BD7203=342,BD7203="342A",BD7203="342B"),PorcenRet(BD7203,BH7203,BI7203),INDEX(PORCENTAJEBUSCAR,MATCH(BD7203,CódigoRET,0),4)*1),"")</f>
        <v/>
      </c>
      <c r="BG7203">
        <f t="shared" si="787"/>
        <v>0</v>
      </c>
      <c r="BO7203">
        <f t="shared" si="788"/>
        <v>0</v>
      </c>
      <c r="CC7203">
        <f t="shared" si="789"/>
        <v>0</v>
      </c>
      <c r="CD7203">
        <f t="shared" si="790"/>
        <v>0</v>
      </c>
      <c r="CG7203">
        <f ca="1">IFERROR(INDIRECT("IVA!X"&amp;MATCH(MID(COMPRAS!C7103,1,2)&amp;MID(COMPRAS!F7103,1,2)&amp;MID(COMPRAS!D7103,1,2),IVA!W:W,0)),"SIN COD.")</f>
        <v>0</v>
      </c>
      <c r="CH7203">
        <f ca="1">IFERROR(INDIRECT("IVA!Y"&amp;MATCH(MID(COMPRAS!C7103,1,2)&amp;MID(COMPRAS!F7103,1,2)&amp;MID(COMPRAS!D7103,1,2),IVA!W:W,0)),"SIN COD.")</f>
        <v>0</v>
      </c>
    </row>
    <row r="7204" spans="1:86" x14ac:dyDescent="0.25">
      <c r="A7204"/>
      <c r="B7204"/>
      <c r="D7204"/>
      <c r="AL7204">
        <f t="shared" si="784"/>
        <v>0</v>
      </c>
      <c r="AQ7204">
        <f t="shared" si="785"/>
        <v>0</v>
      </c>
      <c r="AR7204" t="str">
        <f>IFERROR(IF(OR(AP7204=338,AP7204=340,AP7204=341,AP7204=342,AP7204="342A",AP7204="342B"),PorcenRet(AP7204,AT7204,AU7204),INDEX(PORCENTAJEBUSCAR,MATCH(AP7204,CódigoRET,0),4)*1),"")</f>
        <v/>
      </c>
      <c r="AS7204">
        <f t="shared" si="786"/>
        <v>0</v>
      </c>
      <c r="BF7204" t="str">
        <f>IFERROR(IF(OR(BD7204=338,BD7204=340,BD7204=341,BD7204=342,BD7204="342A",BD7204="342B"),PorcenRet(BD7204,BH7204,BI7204),INDEX(PORCENTAJEBUSCAR,MATCH(BD7204,CódigoRET,0),4)*1),"")</f>
        <v/>
      </c>
      <c r="BG7204">
        <f t="shared" si="787"/>
        <v>0</v>
      </c>
      <c r="BO7204">
        <f t="shared" si="788"/>
        <v>0</v>
      </c>
      <c r="CC7204">
        <f t="shared" si="789"/>
        <v>0</v>
      </c>
      <c r="CD7204">
        <f t="shared" si="790"/>
        <v>0</v>
      </c>
      <c r="CG7204">
        <f ca="1">IFERROR(INDIRECT("IVA!X"&amp;MATCH(MID(COMPRAS!C7104,1,2)&amp;MID(COMPRAS!F7104,1,2)&amp;MID(COMPRAS!D7104,1,2),IVA!W:W,0)),"SIN COD.")</f>
        <v>0</v>
      </c>
      <c r="CH7204">
        <f ca="1">IFERROR(INDIRECT("IVA!Y"&amp;MATCH(MID(COMPRAS!C7104,1,2)&amp;MID(COMPRAS!F7104,1,2)&amp;MID(COMPRAS!D7104,1,2),IVA!W:W,0)),"SIN COD.")</f>
        <v>0</v>
      </c>
    </row>
    <row r="7205" spans="1:86" x14ac:dyDescent="0.25">
      <c r="A7205"/>
      <c r="B7205"/>
      <c r="D7205"/>
      <c r="AL7205">
        <f t="shared" si="784"/>
        <v>0</v>
      </c>
      <c r="AQ7205">
        <f t="shared" si="785"/>
        <v>0</v>
      </c>
      <c r="AR7205" t="str">
        <f>IFERROR(IF(OR(AP7205=338,AP7205=340,AP7205=341,AP7205=342,AP7205="342A",AP7205="342B"),PorcenRet(AP7205,AT7205,AU7205),INDEX(PORCENTAJEBUSCAR,MATCH(AP7205,CódigoRET,0),4)*1),"")</f>
        <v/>
      </c>
      <c r="AS7205">
        <f t="shared" si="786"/>
        <v>0</v>
      </c>
      <c r="BF7205" t="str">
        <f>IFERROR(IF(OR(BD7205=338,BD7205=340,BD7205=341,BD7205=342,BD7205="342A",BD7205="342B"),PorcenRet(BD7205,BH7205,BI7205),INDEX(PORCENTAJEBUSCAR,MATCH(BD7205,CódigoRET,0),4)*1),"")</f>
        <v/>
      </c>
      <c r="BG7205">
        <f t="shared" si="787"/>
        <v>0</v>
      </c>
      <c r="BO7205">
        <f t="shared" si="788"/>
        <v>0</v>
      </c>
      <c r="CC7205">
        <f t="shared" si="789"/>
        <v>0</v>
      </c>
      <c r="CD7205">
        <f t="shared" si="790"/>
        <v>0</v>
      </c>
      <c r="CG7205">
        <f ca="1">IFERROR(INDIRECT("IVA!X"&amp;MATCH(MID(COMPRAS!C7105,1,2)&amp;MID(COMPRAS!F7105,1,2)&amp;MID(COMPRAS!D7105,1,2),IVA!W:W,0)),"SIN COD.")</f>
        <v>0</v>
      </c>
      <c r="CH7205">
        <f ca="1">IFERROR(INDIRECT("IVA!Y"&amp;MATCH(MID(COMPRAS!C7105,1,2)&amp;MID(COMPRAS!F7105,1,2)&amp;MID(COMPRAS!D7105,1,2),IVA!W:W,0)),"SIN COD.")</f>
        <v>0</v>
      </c>
    </row>
    <row r="7206" spans="1:86" x14ac:dyDescent="0.25">
      <c r="A7206"/>
      <c r="B7206"/>
      <c r="D7206"/>
      <c r="AL7206">
        <f t="shared" si="784"/>
        <v>0</v>
      </c>
      <c r="AQ7206">
        <f t="shared" si="785"/>
        <v>0</v>
      </c>
      <c r="AR7206" t="str">
        <f>IFERROR(IF(OR(AP7206=338,AP7206=340,AP7206=341,AP7206=342,AP7206="342A",AP7206="342B"),PorcenRet(AP7206,AT7206,AU7206),INDEX(PORCENTAJEBUSCAR,MATCH(AP7206,CódigoRET,0),4)*1),"")</f>
        <v/>
      </c>
      <c r="AS7206">
        <f t="shared" si="786"/>
        <v>0</v>
      </c>
      <c r="BF7206" t="str">
        <f>IFERROR(IF(OR(BD7206=338,BD7206=340,BD7206=341,BD7206=342,BD7206="342A",BD7206="342B"),PorcenRet(BD7206,BH7206,BI7206),INDEX(PORCENTAJEBUSCAR,MATCH(BD7206,CódigoRET,0),4)*1),"")</f>
        <v/>
      </c>
      <c r="BG7206">
        <f t="shared" si="787"/>
        <v>0</v>
      </c>
      <c r="BO7206">
        <f t="shared" si="788"/>
        <v>0</v>
      </c>
      <c r="CC7206">
        <f t="shared" si="789"/>
        <v>0</v>
      </c>
      <c r="CD7206">
        <f t="shared" si="790"/>
        <v>0</v>
      </c>
      <c r="CG7206">
        <f ca="1">IFERROR(INDIRECT("IVA!X"&amp;MATCH(MID(COMPRAS!C7106,1,2)&amp;MID(COMPRAS!F7106,1,2)&amp;MID(COMPRAS!D7106,1,2),IVA!W:W,0)),"SIN COD.")</f>
        <v>0</v>
      </c>
      <c r="CH7206">
        <f ca="1">IFERROR(INDIRECT("IVA!Y"&amp;MATCH(MID(COMPRAS!C7106,1,2)&amp;MID(COMPRAS!F7106,1,2)&amp;MID(COMPRAS!D7106,1,2),IVA!W:W,0)),"SIN COD.")</f>
        <v>0</v>
      </c>
    </row>
    <row r="7207" spans="1:86" x14ac:dyDescent="0.25">
      <c r="A7207"/>
      <c r="B7207"/>
      <c r="D7207"/>
      <c r="AL7207">
        <f t="shared" si="784"/>
        <v>0</v>
      </c>
      <c r="AQ7207">
        <f t="shared" si="785"/>
        <v>0</v>
      </c>
      <c r="AR7207" t="str">
        <f>IFERROR(IF(OR(AP7207=338,AP7207=340,AP7207=341,AP7207=342,AP7207="342A",AP7207="342B"),PorcenRet(AP7207,AT7207,AU7207),INDEX(PORCENTAJEBUSCAR,MATCH(AP7207,CódigoRET,0),4)*1),"")</f>
        <v/>
      </c>
      <c r="AS7207">
        <f t="shared" si="786"/>
        <v>0</v>
      </c>
      <c r="BF7207" t="str">
        <f>IFERROR(IF(OR(BD7207=338,BD7207=340,BD7207=341,BD7207=342,BD7207="342A",BD7207="342B"),PorcenRet(BD7207,BH7207,BI7207),INDEX(PORCENTAJEBUSCAR,MATCH(BD7207,CódigoRET,0),4)*1),"")</f>
        <v/>
      </c>
      <c r="BG7207">
        <f t="shared" si="787"/>
        <v>0</v>
      </c>
      <c r="BO7207">
        <f t="shared" si="788"/>
        <v>0</v>
      </c>
      <c r="CC7207">
        <f t="shared" si="789"/>
        <v>0</v>
      </c>
      <c r="CD7207">
        <f t="shared" si="790"/>
        <v>0</v>
      </c>
      <c r="CG7207">
        <f ca="1">IFERROR(INDIRECT("IVA!X"&amp;MATCH(MID(COMPRAS!C7107,1,2)&amp;MID(COMPRAS!F7107,1,2)&amp;MID(COMPRAS!D7107,1,2),IVA!W:W,0)),"SIN COD.")</f>
        <v>0</v>
      </c>
      <c r="CH7207">
        <f ca="1">IFERROR(INDIRECT("IVA!Y"&amp;MATCH(MID(COMPRAS!C7107,1,2)&amp;MID(COMPRAS!F7107,1,2)&amp;MID(COMPRAS!D7107,1,2),IVA!W:W,0)),"SIN COD.")</f>
        <v>0</v>
      </c>
    </row>
    <row r="7208" spans="1:86" x14ac:dyDescent="0.25">
      <c r="A7208"/>
      <c r="B7208"/>
      <c r="D7208"/>
      <c r="AL7208">
        <f t="shared" si="784"/>
        <v>0</v>
      </c>
      <c r="AQ7208">
        <f t="shared" si="785"/>
        <v>0</v>
      </c>
      <c r="AR7208" t="str">
        <f>IFERROR(IF(OR(AP7208=338,AP7208=340,AP7208=341,AP7208=342,AP7208="342A",AP7208="342B"),PorcenRet(AP7208,AT7208,AU7208),INDEX(PORCENTAJEBUSCAR,MATCH(AP7208,CódigoRET,0),4)*1),"")</f>
        <v/>
      </c>
      <c r="AS7208">
        <f t="shared" si="786"/>
        <v>0</v>
      </c>
      <c r="BF7208" t="str">
        <f>IFERROR(IF(OR(BD7208=338,BD7208=340,BD7208=341,BD7208=342,BD7208="342A",BD7208="342B"),PorcenRet(BD7208,BH7208,BI7208),INDEX(PORCENTAJEBUSCAR,MATCH(BD7208,CódigoRET,0),4)*1),"")</f>
        <v/>
      </c>
      <c r="BG7208">
        <f t="shared" si="787"/>
        <v>0</v>
      </c>
      <c r="BO7208">
        <f t="shared" si="788"/>
        <v>0</v>
      </c>
      <c r="CC7208">
        <f t="shared" si="789"/>
        <v>0</v>
      </c>
      <c r="CD7208">
        <f t="shared" si="790"/>
        <v>0</v>
      </c>
      <c r="CG7208">
        <f ca="1">IFERROR(INDIRECT("IVA!X"&amp;MATCH(MID(COMPRAS!C7108,1,2)&amp;MID(COMPRAS!F7108,1,2)&amp;MID(COMPRAS!D7108,1,2),IVA!W:W,0)),"SIN COD.")</f>
        <v>0</v>
      </c>
      <c r="CH7208">
        <f ca="1">IFERROR(INDIRECT("IVA!Y"&amp;MATCH(MID(COMPRAS!C7108,1,2)&amp;MID(COMPRAS!F7108,1,2)&amp;MID(COMPRAS!D7108,1,2),IVA!W:W,0)),"SIN COD.")</f>
        <v>0</v>
      </c>
    </row>
    <row r="7209" spans="1:86" x14ac:dyDescent="0.25">
      <c r="A7209"/>
      <c r="B7209"/>
      <c r="D7209"/>
      <c r="AL7209">
        <f t="shared" si="784"/>
        <v>0</v>
      </c>
      <c r="AQ7209">
        <f t="shared" si="785"/>
        <v>0</v>
      </c>
      <c r="AR7209" t="str">
        <f>IFERROR(IF(OR(AP7209=338,AP7209=340,AP7209=341,AP7209=342,AP7209="342A",AP7209="342B"),PorcenRet(AP7209,AT7209,AU7209),INDEX(PORCENTAJEBUSCAR,MATCH(AP7209,CódigoRET,0),4)*1),"")</f>
        <v/>
      </c>
      <c r="AS7209">
        <f t="shared" si="786"/>
        <v>0</v>
      </c>
      <c r="BF7209" t="str">
        <f>IFERROR(IF(OR(BD7209=338,BD7209=340,BD7209=341,BD7209=342,BD7209="342A",BD7209="342B"),PorcenRet(BD7209,BH7209,BI7209),INDEX(PORCENTAJEBUSCAR,MATCH(BD7209,CódigoRET,0),4)*1),"")</f>
        <v/>
      </c>
      <c r="BG7209">
        <f t="shared" si="787"/>
        <v>0</v>
      </c>
      <c r="BO7209">
        <f t="shared" si="788"/>
        <v>0</v>
      </c>
      <c r="CC7209">
        <f t="shared" si="789"/>
        <v>0</v>
      </c>
      <c r="CD7209">
        <f t="shared" si="790"/>
        <v>0</v>
      </c>
      <c r="CG7209">
        <f ca="1">IFERROR(INDIRECT("IVA!X"&amp;MATCH(MID(COMPRAS!C7109,1,2)&amp;MID(COMPRAS!F7109,1,2)&amp;MID(COMPRAS!D7109,1,2),IVA!W:W,0)),"SIN COD.")</f>
        <v>0</v>
      </c>
      <c r="CH7209">
        <f ca="1">IFERROR(INDIRECT("IVA!Y"&amp;MATCH(MID(COMPRAS!C7109,1,2)&amp;MID(COMPRAS!F7109,1,2)&amp;MID(COMPRAS!D7109,1,2),IVA!W:W,0)),"SIN COD.")</f>
        <v>0</v>
      </c>
    </row>
    <row r="7210" spans="1:86" x14ac:dyDescent="0.25">
      <c r="A7210"/>
      <c r="B7210"/>
      <c r="D7210"/>
      <c r="AL7210">
        <f t="shared" si="784"/>
        <v>0</v>
      </c>
      <c r="AQ7210">
        <f t="shared" si="785"/>
        <v>0</v>
      </c>
      <c r="AR7210" t="str">
        <f>IFERROR(IF(OR(AP7210=338,AP7210=340,AP7210=341,AP7210=342,AP7210="342A",AP7210="342B"),PorcenRet(AP7210,AT7210,AU7210),INDEX(PORCENTAJEBUSCAR,MATCH(AP7210,CódigoRET,0),4)*1),"")</f>
        <v/>
      </c>
      <c r="AS7210">
        <f t="shared" si="786"/>
        <v>0</v>
      </c>
      <c r="BF7210" t="str">
        <f>IFERROR(IF(OR(BD7210=338,BD7210=340,BD7210=341,BD7210=342,BD7210="342A",BD7210="342B"),PorcenRet(BD7210,BH7210,BI7210),INDEX(PORCENTAJEBUSCAR,MATCH(BD7210,CódigoRET,0),4)*1),"")</f>
        <v/>
      </c>
      <c r="BG7210">
        <f t="shared" si="787"/>
        <v>0</v>
      </c>
      <c r="BO7210">
        <f t="shared" si="788"/>
        <v>0</v>
      </c>
      <c r="CC7210">
        <f t="shared" si="789"/>
        <v>0</v>
      </c>
      <c r="CD7210">
        <f t="shared" si="790"/>
        <v>0</v>
      </c>
      <c r="CG7210">
        <f ca="1">IFERROR(INDIRECT("IVA!X"&amp;MATCH(MID(COMPRAS!C7110,1,2)&amp;MID(COMPRAS!F7110,1,2)&amp;MID(COMPRAS!D7110,1,2),IVA!W:W,0)),"SIN COD.")</f>
        <v>0</v>
      </c>
      <c r="CH7210">
        <f ca="1">IFERROR(INDIRECT("IVA!Y"&amp;MATCH(MID(COMPRAS!C7110,1,2)&amp;MID(COMPRAS!F7110,1,2)&amp;MID(COMPRAS!D7110,1,2),IVA!W:W,0)),"SIN COD.")</f>
        <v>0</v>
      </c>
    </row>
    <row r="7211" spans="1:86" x14ac:dyDescent="0.25">
      <c r="A7211"/>
      <c r="B7211"/>
      <c r="D7211"/>
      <c r="AL7211">
        <f t="shared" si="784"/>
        <v>0</v>
      </c>
      <c r="AQ7211">
        <f t="shared" si="785"/>
        <v>0</v>
      </c>
      <c r="AR7211" t="str">
        <f>IFERROR(IF(OR(AP7211=338,AP7211=340,AP7211=341,AP7211=342,AP7211="342A",AP7211="342B"),PorcenRet(AP7211,AT7211,AU7211),INDEX(PORCENTAJEBUSCAR,MATCH(AP7211,CódigoRET,0),4)*1),"")</f>
        <v/>
      </c>
      <c r="AS7211">
        <f t="shared" si="786"/>
        <v>0</v>
      </c>
      <c r="BF7211" t="str">
        <f>IFERROR(IF(OR(BD7211=338,BD7211=340,BD7211=341,BD7211=342,BD7211="342A",BD7211="342B"),PorcenRet(BD7211,BH7211,BI7211),INDEX(PORCENTAJEBUSCAR,MATCH(BD7211,CódigoRET,0),4)*1),"")</f>
        <v/>
      </c>
      <c r="BG7211">
        <f t="shared" si="787"/>
        <v>0</v>
      </c>
      <c r="BO7211">
        <f t="shared" si="788"/>
        <v>0</v>
      </c>
      <c r="CC7211">
        <f t="shared" si="789"/>
        <v>0</v>
      </c>
      <c r="CD7211">
        <f t="shared" si="790"/>
        <v>0</v>
      </c>
      <c r="CG7211">
        <f ca="1">IFERROR(INDIRECT("IVA!X"&amp;MATCH(MID(COMPRAS!C7111,1,2)&amp;MID(COMPRAS!F7111,1,2)&amp;MID(COMPRAS!D7111,1,2),IVA!W:W,0)),"SIN COD.")</f>
        <v>0</v>
      </c>
      <c r="CH7211">
        <f ca="1">IFERROR(INDIRECT("IVA!Y"&amp;MATCH(MID(COMPRAS!C7111,1,2)&amp;MID(COMPRAS!F7111,1,2)&amp;MID(COMPRAS!D7111,1,2),IVA!W:W,0)),"SIN COD.")</f>
        <v>0</v>
      </c>
    </row>
    <row r="7212" spans="1:86" x14ac:dyDescent="0.25">
      <c r="A7212"/>
      <c r="B7212"/>
      <c r="D7212"/>
      <c r="AL7212">
        <f t="shared" si="784"/>
        <v>0</v>
      </c>
      <c r="AQ7212">
        <f t="shared" si="785"/>
        <v>0</v>
      </c>
      <c r="AR7212" t="str">
        <f>IFERROR(IF(OR(AP7212=338,AP7212=340,AP7212=341,AP7212=342,AP7212="342A",AP7212="342B"),PorcenRet(AP7212,AT7212,AU7212),INDEX(PORCENTAJEBUSCAR,MATCH(AP7212,CódigoRET,0),4)*1),"")</f>
        <v/>
      </c>
      <c r="AS7212">
        <f t="shared" si="786"/>
        <v>0</v>
      </c>
      <c r="BF7212" t="str">
        <f>IFERROR(IF(OR(BD7212=338,BD7212=340,BD7212=341,BD7212=342,BD7212="342A",BD7212="342B"),PorcenRet(BD7212,BH7212,BI7212),INDEX(PORCENTAJEBUSCAR,MATCH(BD7212,CódigoRET,0),4)*1),"")</f>
        <v/>
      </c>
      <c r="BG7212">
        <f t="shared" si="787"/>
        <v>0</v>
      </c>
      <c r="BO7212">
        <f t="shared" si="788"/>
        <v>0</v>
      </c>
      <c r="CC7212">
        <f t="shared" si="789"/>
        <v>0</v>
      </c>
      <c r="CD7212">
        <f t="shared" si="790"/>
        <v>0</v>
      </c>
      <c r="CG7212">
        <f ca="1">IFERROR(INDIRECT("IVA!X"&amp;MATCH(MID(COMPRAS!C7112,1,2)&amp;MID(COMPRAS!F7112,1,2)&amp;MID(COMPRAS!D7112,1,2),IVA!W:W,0)),"SIN COD.")</f>
        <v>0</v>
      </c>
      <c r="CH7212">
        <f ca="1">IFERROR(INDIRECT("IVA!Y"&amp;MATCH(MID(COMPRAS!C7112,1,2)&amp;MID(COMPRAS!F7112,1,2)&amp;MID(COMPRAS!D7112,1,2),IVA!W:W,0)),"SIN COD.")</f>
        <v>0</v>
      </c>
    </row>
    <row r="7213" spans="1:86" x14ac:dyDescent="0.25">
      <c r="A7213"/>
      <c r="B7213"/>
      <c r="D7213"/>
      <c r="AL7213">
        <f t="shared" si="784"/>
        <v>0</v>
      </c>
      <c r="AQ7213">
        <f t="shared" si="785"/>
        <v>0</v>
      </c>
      <c r="AR7213" t="str">
        <f>IFERROR(IF(OR(AP7213=338,AP7213=340,AP7213=341,AP7213=342,AP7213="342A",AP7213="342B"),PorcenRet(AP7213,AT7213,AU7213),INDEX(PORCENTAJEBUSCAR,MATCH(AP7213,CódigoRET,0),4)*1),"")</f>
        <v/>
      </c>
      <c r="AS7213">
        <f t="shared" si="786"/>
        <v>0</v>
      </c>
      <c r="BF7213" t="str">
        <f>IFERROR(IF(OR(BD7213=338,BD7213=340,BD7213=341,BD7213=342,BD7213="342A",BD7213="342B"),PorcenRet(BD7213,BH7213,BI7213),INDEX(PORCENTAJEBUSCAR,MATCH(BD7213,CódigoRET,0),4)*1),"")</f>
        <v/>
      </c>
      <c r="BG7213">
        <f t="shared" si="787"/>
        <v>0</v>
      </c>
      <c r="BO7213">
        <f t="shared" si="788"/>
        <v>0</v>
      </c>
      <c r="CC7213">
        <f t="shared" si="789"/>
        <v>0</v>
      </c>
      <c r="CD7213">
        <f t="shared" si="790"/>
        <v>0</v>
      </c>
      <c r="CG7213">
        <f ca="1">IFERROR(INDIRECT("IVA!X"&amp;MATCH(MID(COMPRAS!C7113,1,2)&amp;MID(COMPRAS!F7113,1,2)&amp;MID(COMPRAS!D7113,1,2),IVA!W:W,0)),"SIN COD.")</f>
        <v>0</v>
      </c>
      <c r="CH7213">
        <f ca="1">IFERROR(INDIRECT("IVA!Y"&amp;MATCH(MID(COMPRAS!C7113,1,2)&amp;MID(COMPRAS!F7113,1,2)&amp;MID(COMPRAS!D7113,1,2),IVA!W:W,0)),"SIN COD.")</f>
        <v>0</v>
      </c>
    </row>
    <row r="7214" spans="1:86" x14ac:dyDescent="0.25">
      <c r="A7214"/>
      <c r="B7214"/>
      <c r="D7214"/>
      <c r="AL7214">
        <f t="shared" si="784"/>
        <v>0</v>
      </c>
      <c r="AQ7214">
        <f t="shared" si="785"/>
        <v>0</v>
      </c>
      <c r="AR7214" t="str">
        <f>IFERROR(IF(OR(AP7214=338,AP7214=340,AP7214=341,AP7214=342,AP7214="342A",AP7214="342B"),PorcenRet(AP7214,AT7214,AU7214),INDEX(PORCENTAJEBUSCAR,MATCH(AP7214,CódigoRET,0),4)*1),"")</f>
        <v/>
      </c>
      <c r="AS7214">
        <f t="shared" si="786"/>
        <v>0</v>
      </c>
      <c r="BF7214" t="str">
        <f>IFERROR(IF(OR(BD7214=338,BD7214=340,BD7214=341,BD7214=342,BD7214="342A",BD7214="342B"),PorcenRet(BD7214,BH7214,BI7214),INDEX(PORCENTAJEBUSCAR,MATCH(BD7214,CódigoRET,0),4)*1),"")</f>
        <v/>
      </c>
      <c r="BG7214">
        <f t="shared" si="787"/>
        <v>0</v>
      </c>
      <c r="BO7214">
        <f t="shared" si="788"/>
        <v>0</v>
      </c>
      <c r="CC7214">
        <f t="shared" si="789"/>
        <v>0</v>
      </c>
      <c r="CD7214">
        <f t="shared" si="790"/>
        <v>0</v>
      </c>
      <c r="CG7214">
        <f ca="1">IFERROR(INDIRECT("IVA!X"&amp;MATCH(MID(COMPRAS!C7114,1,2)&amp;MID(COMPRAS!F7114,1,2)&amp;MID(COMPRAS!D7114,1,2),IVA!W:W,0)),"SIN COD.")</f>
        <v>0</v>
      </c>
      <c r="CH7214">
        <f ca="1">IFERROR(INDIRECT("IVA!Y"&amp;MATCH(MID(COMPRAS!C7114,1,2)&amp;MID(COMPRAS!F7114,1,2)&amp;MID(COMPRAS!D7114,1,2),IVA!W:W,0)),"SIN COD.")</f>
        <v>0</v>
      </c>
    </row>
    <row r="7215" spans="1:86" x14ac:dyDescent="0.25">
      <c r="A7215"/>
      <c r="B7215"/>
      <c r="D7215"/>
      <c r="AL7215">
        <f t="shared" si="784"/>
        <v>0</v>
      </c>
      <c r="AQ7215">
        <f t="shared" si="785"/>
        <v>0</v>
      </c>
      <c r="AR7215" t="str">
        <f>IFERROR(IF(OR(AP7215=338,AP7215=340,AP7215=341,AP7215=342,AP7215="342A",AP7215="342B"),PorcenRet(AP7215,AT7215,AU7215),INDEX(PORCENTAJEBUSCAR,MATCH(AP7215,CódigoRET,0),4)*1),"")</f>
        <v/>
      </c>
      <c r="AS7215">
        <f t="shared" si="786"/>
        <v>0</v>
      </c>
      <c r="BF7215" t="str">
        <f>IFERROR(IF(OR(BD7215=338,BD7215=340,BD7215=341,BD7215=342,BD7215="342A",BD7215="342B"),PorcenRet(BD7215,BH7215,BI7215),INDEX(PORCENTAJEBUSCAR,MATCH(BD7215,CódigoRET,0),4)*1),"")</f>
        <v/>
      </c>
      <c r="BG7215">
        <f t="shared" si="787"/>
        <v>0</v>
      </c>
      <c r="BO7215">
        <f t="shared" si="788"/>
        <v>0</v>
      </c>
      <c r="CC7215">
        <f t="shared" si="789"/>
        <v>0</v>
      </c>
      <c r="CD7215">
        <f t="shared" si="790"/>
        <v>0</v>
      </c>
      <c r="CG7215">
        <f ca="1">IFERROR(INDIRECT("IVA!X"&amp;MATCH(MID(COMPRAS!C7115,1,2)&amp;MID(COMPRAS!F7115,1,2)&amp;MID(COMPRAS!D7115,1,2),IVA!W:W,0)),"SIN COD.")</f>
        <v>0</v>
      </c>
      <c r="CH7215">
        <f ca="1">IFERROR(INDIRECT("IVA!Y"&amp;MATCH(MID(COMPRAS!C7115,1,2)&amp;MID(COMPRAS!F7115,1,2)&amp;MID(COMPRAS!D7115,1,2),IVA!W:W,0)),"SIN COD.")</f>
        <v>0</v>
      </c>
    </row>
    <row r="7216" spans="1:86" x14ac:dyDescent="0.25">
      <c r="A7216"/>
      <c r="B7216"/>
      <c r="D7216"/>
      <c r="AL7216">
        <f t="shared" si="784"/>
        <v>0</v>
      </c>
      <c r="AQ7216">
        <f t="shared" si="785"/>
        <v>0</v>
      </c>
      <c r="AR7216" t="str">
        <f>IFERROR(IF(OR(AP7216=338,AP7216=340,AP7216=341,AP7216=342,AP7216="342A",AP7216="342B"),PorcenRet(AP7216,AT7216,AU7216),INDEX(PORCENTAJEBUSCAR,MATCH(AP7216,CódigoRET,0),4)*1),"")</f>
        <v/>
      </c>
      <c r="AS7216">
        <f t="shared" si="786"/>
        <v>0</v>
      </c>
      <c r="BF7216" t="str">
        <f>IFERROR(IF(OR(BD7216=338,BD7216=340,BD7216=341,BD7216=342,BD7216="342A",BD7216="342B"),PorcenRet(BD7216,BH7216,BI7216),INDEX(PORCENTAJEBUSCAR,MATCH(BD7216,CódigoRET,0),4)*1),"")</f>
        <v/>
      </c>
      <c r="BG7216">
        <f t="shared" si="787"/>
        <v>0</v>
      </c>
      <c r="BO7216">
        <f t="shared" si="788"/>
        <v>0</v>
      </c>
      <c r="CC7216">
        <f t="shared" si="789"/>
        <v>0</v>
      </c>
      <c r="CD7216">
        <f t="shared" si="790"/>
        <v>0</v>
      </c>
      <c r="CG7216">
        <f ca="1">IFERROR(INDIRECT("IVA!X"&amp;MATCH(MID(COMPRAS!C7116,1,2)&amp;MID(COMPRAS!F7116,1,2)&amp;MID(COMPRAS!D7116,1,2),IVA!W:W,0)),"SIN COD.")</f>
        <v>0</v>
      </c>
      <c r="CH7216">
        <f ca="1">IFERROR(INDIRECT("IVA!Y"&amp;MATCH(MID(COMPRAS!C7116,1,2)&amp;MID(COMPRAS!F7116,1,2)&amp;MID(COMPRAS!D7116,1,2),IVA!W:W,0)),"SIN COD.")</f>
        <v>0</v>
      </c>
    </row>
    <row r="7217" spans="1:86" x14ac:dyDescent="0.25">
      <c r="A7217"/>
      <c r="B7217"/>
      <c r="D7217"/>
      <c r="AL7217">
        <f t="shared" si="784"/>
        <v>0</v>
      </c>
      <c r="AQ7217">
        <f t="shared" si="785"/>
        <v>0</v>
      </c>
      <c r="AR7217" t="str">
        <f>IFERROR(IF(OR(AP7217=338,AP7217=340,AP7217=341,AP7217=342,AP7217="342A",AP7217="342B"),PorcenRet(AP7217,AT7217,AU7217),INDEX(PORCENTAJEBUSCAR,MATCH(AP7217,CódigoRET,0),4)*1),"")</f>
        <v/>
      </c>
      <c r="AS7217">
        <f t="shared" si="786"/>
        <v>0</v>
      </c>
      <c r="BF7217" t="str">
        <f>IFERROR(IF(OR(BD7217=338,BD7217=340,BD7217=341,BD7217=342,BD7217="342A",BD7217="342B"),PorcenRet(BD7217,BH7217,BI7217),INDEX(PORCENTAJEBUSCAR,MATCH(BD7217,CódigoRET,0),4)*1),"")</f>
        <v/>
      </c>
      <c r="BG7217">
        <f t="shared" si="787"/>
        <v>0</v>
      </c>
      <c r="BO7217">
        <f t="shared" si="788"/>
        <v>0</v>
      </c>
      <c r="CC7217">
        <f t="shared" si="789"/>
        <v>0</v>
      </c>
      <c r="CD7217">
        <f t="shared" si="790"/>
        <v>0</v>
      </c>
      <c r="CG7217">
        <f ca="1">IFERROR(INDIRECT("IVA!X"&amp;MATCH(MID(COMPRAS!C7117,1,2)&amp;MID(COMPRAS!F7117,1,2)&amp;MID(COMPRAS!D7117,1,2),IVA!W:W,0)),"SIN COD.")</f>
        <v>0</v>
      </c>
      <c r="CH7217">
        <f ca="1">IFERROR(INDIRECT("IVA!Y"&amp;MATCH(MID(COMPRAS!C7117,1,2)&amp;MID(COMPRAS!F7117,1,2)&amp;MID(COMPRAS!D7117,1,2),IVA!W:W,0)),"SIN COD.")</f>
        <v>0</v>
      </c>
    </row>
    <row r="7218" spans="1:86" x14ac:dyDescent="0.25">
      <c r="A7218"/>
      <c r="B7218"/>
      <c r="D7218"/>
      <c r="AL7218">
        <f t="shared" si="784"/>
        <v>0</v>
      </c>
      <c r="AQ7218">
        <f t="shared" si="785"/>
        <v>0</v>
      </c>
      <c r="AR7218" t="str">
        <f>IFERROR(IF(OR(AP7218=338,AP7218=340,AP7218=341,AP7218=342,AP7218="342A",AP7218="342B"),PorcenRet(AP7218,AT7218,AU7218),INDEX(PORCENTAJEBUSCAR,MATCH(AP7218,CódigoRET,0),4)*1),"")</f>
        <v/>
      </c>
      <c r="AS7218">
        <f t="shared" si="786"/>
        <v>0</v>
      </c>
      <c r="BF7218" t="str">
        <f>IFERROR(IF(OR(BD7218=338,BD7218=340,BD7218=341,BD7218=342,BD7218="342A",BD7218="342B"),PorcenRet(BD7218,BH7218,BI7218),INDEX(PORCENTAJEBUSCAR,MATCH(BD7218,CódigoRET,0),4)*1),"")</f>
        <v/>
      </c>
      <c r="BG7218">
        <f t="shared" si="787"/>
        <v>0</v>
      </c>
      <c r="BO7218">
        <f t="shared" si="788"/>
        <v>0</v>
      </c>
      <c r="CC7218">
        <f t="shared" si="789"/>
        <v>0</v>
      </c>
      <c r="CD7218">
        <f t="shared" si="790"/>
        <v>0</v>
      </c>
      <c r="CG7218">
        <f ca="1">IFERROR(INDIRECT("IVA!X"&amp;MATCH(MID(COMPRAS!C7118,1,2)&amp;MID(COMPRAS!F7118,1,2)&amp;MID(COMPRAS!D7118,1,2),IVA!W:W,0)),"SIN COD.")</f>
        <v>0</v>
      </c>
      <c r="CH7218">
        <f ca="1">IFERROR(INDIRECT("IVA!Y"&amp;MATCH(MID(COMPRAS!C7118,1,2)&amp;MID(COMPRAS!F7118,1,2)&amp;MID(COMPRAS!D7118,1,2),IVA!W:W,0)),"SIN COD.")</f>
        <v>0</v>
      </c>
    </row>
    <row r="7219" spans="1:86" x14ac:dyDescent="0.25">
      <c r="A7219"/>
      <c r="B7219"/>
      <c r="D7219"/>
      <c r="AL7219">
        <f t="shared" si="784"/>
        <v>0</v>
      </c>
      <c r="AQ7219">
        <f t="shared" si="785"/>
        <v>0</v>
      </c>
      <c r="AR7219" t="str">
        <f>IFERROR(IF(OR(AP7219=338,AP7219=340,AP7219=341,AP7219=342,AP7219="342A",AP7219="342B"),PorcenRet(AP7219,AT7219,AU7219),INDEX(PORCENTAJEBUSCAR,MATCH(AP7219,CódigoRET,0),4)*1),"")</f>
        <v/>
      </c>
      <c r="AS7219">
        <f t="shared" si="786"/>
        <v>0</v>
      </c>
      <c r="BF7219" t="str">
        <f>IFERROR(IF(OR(BD7219=338,BD7219=340,BD7219=341,BD7219=342,BD7219="342A",BD7219="342B"),PorcenRet(BD7219,BH7219,BI7219),INDEX(PORCENTAJEBUSCAR,MATCH(BD7219,CódigoRET,0),4)*1),"")</f>
        <v/>
      </c>
      <c r="BG7219">
        <f t="shared" si="787"/>
        <v>0</v>
      </c>
      <c r="BO7219">
        <f t="shared" si="788"/>
        <v>0</v>
      </c>
      <c r="CC7219">
        <f t="shared" si="789"/>
        <v>0</v>
      </c>
      <c r="CD7219">
        <f t="shared" si="790"/>
        <v>0</v>
      </c>
      <c r="CG7219">
        <f ca="1">IFERROR(INDIRECT("IVA!X"&amp;MATCH(MID(COMPRAS!C7119,1,2)&amp;MID(COMPRAS!F7119,1,2)&amp;MID(COMPRAS!D7119,1,2),IVA!W:W,0)),"SIN COD.")</f>
        <v>0</v>
      </c>
      <c r="CH7219">
        <f ca="1">IFERROR(INDIRECT("IVA!Y"&amp;MATCH(MID(COMPRAS!C7119,1,2)&amp;MID(COMPRAS!F7119,1,2)&amp;MID(COMPRAS!D7119,1,2),IVA!W:W,0)),"SIN COD.")</f>
        <v>0</v>
      </c>
    </row>
    <row r="7220" spans="1:86" x14ac:dyDescent="0.25">
      <c r="A7220"/>
      <c r="B7220"/>
      <c r="D7220"/>
      <c r="AL7220">
        <f t="shared" si="784"/>
        <v>0</v>
      </c>
      <c r="AQ7220">
        <f t="shared" si="785"/>
        <v>0</v>
      </c>
      <c r="AR7220" t="str">
        <f>IFERROR(IF(OR(AP7220=338,AP7220=340,AP7220=341,AP7220=342,AP7220="342A",AP7220="342B"),PorcenRet(AP7220,AT7220,AU7220),INDEX(PORCENTAJEBUSCAR,MATCH(AP7220,CódigoRET,0),4)*1),"")</f>
        <v/>
      </c>
      <c r="AS7220">
        <f t="shared" si="786"/>
        <v>0</v>
      </c>
      <c r="BF7220" t="str">
        <f>IFERROR(IF(OR(BD7220=338,BD7220=340,BD7220=341,BD7220=342,BD7220="342A",BD7220="342B"),PorcenRet(BD7220,BH7220,BI7220),INDEX(PORCENTAJEBUSCAR,MATCH(BD7220,CódigoRET,0),4)*1),"")</f>
        <v/>
      </c>
      <c r="BG7220">
        <f t="shared" si="787"/>
        <v>0</v>
      </c>
      <c r="BO7220">
        <f t="shared" si="788"/>
        <v>0</v>
      </c>
      <c r="CC7220">
        <f t="shared" si="789"/>
        <v>0</v>
      </c>
      <c r="CD7220">
        <f t="shared" si="790"/>
        <v>0</v>
      </c>
      <c r="CG7220">
        <f ca="1">IFERROR(INDIRECT("IVA!X"&amp;MATCH(MID(COMPRAS!C7120,1,2)&amp;MID(COMPRAS!F7120,1,2)&amp;MID(COMPRAS!D7120,1,2),IVA!W:W,0)),"SIN COD.")</f>
        <v>0</v>
      </c>
      <c r="CH7220">
        <f ca="1">IFERROR(INDIRECT("IVA!Y"&amp;MATCH(MID(COMPRAS!C7120,1,2)&amp;MID(COMPRAS!F7120,1,2)&amp;MID(COMPRAS!D7120,1,2),IVA!W:W,0)),"SIN COD.")</f>
        <v>0</v>
      </c>
    </row>
    <row r="7221" spans="1:86" x14ac:dyDescent="0.25">
      <c r="A7221"/>
      <c r="B7221"/>
      <c r="D7221"/>
      <c r="AL7221">
        <f t="shared" si="784"/>
        <v>0</v>
      </c>
      <c r="AQ7221">
        <f t="shared" si="785"/>
        <v>0</v>
      </c>
      <c r="AR7221" t="str">
        <f>IFERROR(IF(OR(AP7221=338,AP7221=340,AP7221=341,AP7221=342,AP7221="342A",AP7221="342B"),PorcenRet(AP7221,AT7221,AU7221),INDEX(PORCENTAJEBUSCAR,MATCH(AP7221,CódigoRET,0),4)*1),"")</f>
        <v/>
      </c>
      <c r="AS7221">
        <f t="shared" si="786"/>
        <v>0</v>
      </c>
      <c r="BF7221" t="str">
        <f>IFERROR(IF(OR(BD7221=338,BD7221=340,BD7221=341,BD7221=342,BD7221="342A",BD7221="342B"),PorcenRet(BD7221,BH7221,BI7221),INDEX(PORCENTAJEBUSCAR,MATCH(BD7221,CódigoRET,0),4)*1),"")</f>
        <v/>
      </c>
      <c r="BG7221">
        <f t="shared" si="787"/>
        <v>0</v>
      </c>
      <c r="BO7221">
        <f t="shared" si="788"/>
        <v>0</v>
      </c>
      <c r="CC7221">
        <f t="shared" si="789"/>
        <v>0</v>
      </c>
      <c r="CD7221">
        <f t="shared" si="790"/>
        <v>0</v>
      </c>
      <c r="CG7221">
        <f ca="1">IFERROR(INDIRECT("IVA!X"&amp;MATCH(MID(COMPRAS!C7121,1,2)&amp;MID(COMPRAS!F7121,1,2)&amp;MID(COMPRAS!D7121,1,2),IVA!W:W,0)),"SIN COD.")</f>
        <v>0</v>
      </c>
      <c r="CH7221">
        <f ca="1">IFERROR(INDIRECT("IVA!Y"&amp;MATCH(MID(COMPRAS!C7121,1,2)&amp;MID(COMPRAS!F7121,1,2)&amp;MID(COMPRAS!D7121,1,2),IVA!W:W,0)),"SIN COD.")</f>
        <v>0</v>
      </c>
    </row>
    <row r="7222" spans="1:86" x14ac:dyDescent="0.25">
      <c r="A7222"/>
      <c r="B7222"/>
      <c r="D7222"/>
      <c r="AL7222">
        <f t="shared" si="784"/>
        <v>0</v>
      </c>
      <c r="AQ7222">
        <f t="shared" si="785"/>
        <v>0</v>
      </c>
      <c r="AR7222" t="str">
        <f>IFERROR(IF(OR(AP7222=338,AP7222=340,AP7222=341,AP7222=342,AP7222="342A",AP7222="342B"),PorcenRet(AP7222,AT7222,AU7222),INDEX(PORCENTAJEBUSCAR,MATCH(AP7222,CódigoRET,0),4)*1),"")</f>
        <v/>
      </c>
      <c r="AS7222">
        <f t="shared" si="786"/>
        <v>0</v>
      </c>
      <c r="BF7222" t="str">
        <f>IFERROR(IF(OR(BD7222=338,BD7222=340,BD7222=341,BD7222=342,BD7222="342A",BD7222="342B"),PorcenRet(BD7222,BH7222,BI7222),INDEX(PORCENTAJEBUSCAR,MATCH(BD7222,CódigoRET,0),4)*1),"")</f>
        <v/>
      </c>
      <c r="BG7222">
        <f t="shared" si="787"/>
        <v>0</v>
      </c>
      <c r="BO7222">
        <f t="shared" si="788"/>
        <v>0</v>
      </c>
      <c r="CC7222">
        <f t="shared" si="789"/>
        <v>0</v>
      </c>
      <c r="CD7222">
        <f t="shared" si="790"/>
        <v>0</v>
      </c>
      <c r="CG7222">
        <f ca="1">IFERROR(INDIRECT("IVA!X"&amp;MATCH(MID(COMPRAS!C7122,1,2)&amp;MID(COMPRAS!F7122,1,2)&amp;MID(COMPRAS!D7122,1,2),IVA!W:W,0)),"SIN COD.")</f>
        <v>0</v>
      </c>
      <c r="CH7222">
        <f ca="1">IFERROR(INDIRECT("IVA!Y"&amp;MATCH(MID(COMPRAS!C7122,1,2)&amp;MID(COMPRAS!F7122,1,2)&amp;MID(COMPRAS!D7122,1,2),IVA!W:W,0)),"SIN COD.")</f>
        <v>0</v>
      </c>
    </row>
    <row r="7223" spans="1:86" x14ac:dyDescent="0.25">
      <c r="A7223"/>
      <c r="B7223"/>
      <c r="D7223"/>
      <c r="AL7223">
        <f t="shared" si="784"/>
        <v>0</v>
      </c>
      <c r="AQ7223">
        <f t="shared" si="785"/>
        <v>0</v>
      </c>
      <c r="AR7223" t="str">
        <f>IFERROR(IF(OR(AP7223=338,AP7223=340,AP7223=341,AP7223=342,AP7223="342A",AP7223="342B"),PorcenRet(AP7223,AT7223,AU7223),INDEX(PORCENTAJEBUSCAR,MATCH(AP7223,CódigoRET,0),4)*1),"")</f>
        <v/>
      </c>
      <c r="AS7223">
        <f t="shared" si="786"/>
        <v>0</v>
      </c>
      <c r="BF7223" t="str">
        <f>IFERROR(IF(OR(BD7223=338,BD7223=340,BD7223=341,BD7223=342,BD7223="342A",BD7223="342B"),PorcenRet(BD7223,BH7223,BI7223),INDEX(PORCENTAJEBUSCAR,MATCH(BD7223,CódigoRET,0),4)*1),"")</f>
        <v/>
      </c>
      <c r="BG7223">
        <f t="shared" si="787"/>
        <v>0</v>
      </c>
      <c r="BO7223">
        <f t="shared" si="788"/>
        <v>0</v>
      </c>
      <c r="CC7223">
        <f t="shared" si="789"/>
        <v>0</v>
      </c>
      <c r="CD7223">
        <f t="shared" si="790"/>
        <v>0</v>
      </c>
      <c r="CG7223">
        <f ca="1">IFERROR(INDIRECT("IVA!X"&amp;MATCH(MID(COMPRAS!C7123,1,2)&amp;MID(COMPRAS!F7123,1,2)&amp;MID(COMPRAS!D7123,1,2),IVA!W:W,0)),"SIN COD.")</f>
        <v>0</v>
      </c>
      <c r="CH7223">
        <f ca="1">IFERROR(INDIRECT("IVA!Y"&amp;MATCH(MID(COMPRAS!C7123,1,2)&amp;MID(COMPRAS!F7123,1,2)&amp;MID(COMPRAS!D7123,1,2),IVA!W:W,0)),"SIN COD.")</f>
        <v>0</v>
      </c>
    </row>
    <row r="7224" spans="1:86" x14ac:dyDescent="0.25">
      <c r="A7224"/>
      <c r="B7224"/>
      <c r="D7224"/>
      <c r="AL7224">
        <f t="shared" si="784"/>
        <v>0</v>
      </c>
      <c r="AQ7224">
        <f t="shared" si="785"/>
        <v>0</v>
      </c>
      <c r="AR7224" t="str">
        <f>IFERROR(IF(OR(AP7224=338,AP7224=340,AP7224=341,AP7224=342,AP7224="342A",AP7224="342B"),PorcenRet(AP7224,AT7224,AU7224),INDEX(PORCENTAJEBUSCAR,MATCH(AP7224,CódigoRET,0),4)*1),"")</f>
        <v/>
      </c>
      <c r="AS7224">
        <f t="shared" si="786"/>
        <v>0</v>
      </c>
      <c r="BF7224" t="str">
        <f>IFERROR(IF(OR(BD7224=338,BD7224=340,BD7224=341,BD7224=342,BD7224="342A",BD7224="342B"),PorcenRet(BD7224,BH7224,BI7224),INDEX(PORCENTAJEBUSCAR,MATCH(BD7224,CódigoRET,0),4)*1),"")</f>
        <v/>
      </c>
      <c r="BG7224">
        <f t="shared" si="787"/>
        <v>0</v>
      </c>
      <c r="BO7224">
        <f t="shared" si="788"/>
        <v>0</v>
      </c>
      <c r="CC7224">
        <f t="shared" si="789"/>
        <v>0</v>
      </c>
      <c r="CD7224">
        <f t="shared" si="790"/>
        <v>0</v>
      </c>
      <c r="CG7224">
        <f ca="1">IFERROR(INDIRECT("IVA!X"&amp;MATCH(MID(COMPRAS!C7124,1,2)&amp;MID(COMPRAS!F7124,1,2)&amp;MID(COMPRAS!D7124,1,2),IVA!W:W,0)),"SIN COD.")</f>
        <v>0</v>
      </c>
      <c r="CH7224">
        <f ca="1">IFERROR(INDIRECT("IVA!Y"&amp;MATCH(MID(COMPRAS!C7124,1,2)&amp;MID(COMPRAS!F7124,1,2)&amp;MID(COMPRAS!D7124,1,2),IVA!W:W,0)),"SIN COD.")</f>
        <v>0</v>
      </c>
    </row>
    <row r="7225" spans="1:86" x14ac:dyDescent="0.25">
      <c r="A7225"/>
      <c r="B7225"/>
      <c r="D7225"/>
      <c r="AL7225">
        <f t="shared" si="784"/>
        <v>0</v>
      </c>
      <c r="AQ7225">
        <f t="shared" si="785"/>
        <v>0</v>
      </c>
      <c r="AR7225" t="str">
        <f>IFERROR(IF(OR(AP7225=338,AP7225=340,AP7225=341,AP7225=342,AP7225="342A",AP7225="342B"),PorcenRet(AP7225,AT7225,AU7225),INDEX(PORCENTAJEBUSCAR,MATCH(AP7225,CódigoRET,0),4)*1),"")</f>
        <v/>
      </c>
      <c r="AS7225">
        <f t="shared" si="786"/>
        <v>0</v>
      </c>
      <c r="BF7225" t="str">
        <f>IFERROR(IF(OR(BD7225=338,BD7225=340,BD7225=341,BD7225=342,BD7225="342A",BD7225="342B"),PorcenRet(BD7225,BH7225,BI7225),INDEX(PORCENTAJEBUSCAR,MATCH(BD7225,CódigoRET,0),4)*1),"")</f>
        <v/>
      </c>
      <c r="BG7225">
        <f t="shared" si="787"/>
        <v>0</v>
      </c>
      <c r="BO7225">
        <f t="shared" si="788"/>
        <v>0</v>
      </c>
      <c r="CC7225">
        <f t="shared" si="789"/>
        <v>0</v>
      </c>
      <c r="CD7225">
        <f t="shared" si="790"/>
        <v>0</v>
      </c>
      <c r="CG7225">
        <f ca="1">IFERROR(INDIRECT("IVA!X"&amp;MATCH(MID(COMPRAS!C7125,1,2)&amp;MID(COMPRAS!F7125,1,2)&amp;MID(COMPRAS!D7125,1,2),IVA!W:W,0)),"SIN COD.")</f>
        <v>0</v>
      </c>
      <c r="CH7225">
        <f ca="1">IFERROR(INDIRECT("IVA!Y"&amp;MATCH(MID(COMPRAS!C7125,1,2)&amp;MID(COMPRAS!F7125,1,2)&amp;MID(COMPRAS!D7125,1,2),IVA!W:W,0)),"SIN COD.")</f>
        <v>0</v>
      </c>
    </row>
    <row r="7226" spans="1:86" x14ac:dyDescent="0.25">
      <c r="A7226"/>
      <c r="B7226"/>
      <c r="D7226"/>
      <c r="AL7226">
        <f t="shared" si="784"/>
        <v>0</v>
      </c>
      <c r="AQ7226">
        <f t="shared" si="785"/>
        <v>0</v>
      </c>
      <c r="AR7226" t="str">
        <f>IFERROR(IF(OR(AP7226=338,AP7226=340,AP7226=341,AP7226=342,AP7226="342A",AP7226="342B"),PorcenRet(AP7226,AT7226,AU7226),INDEX(PORCENTAJEBUSCAR,MATCH(AP7226,CódigoRET,0),4)*1),"")</f>
        <v/>
      </c>
      <c r="AS7226">
        <f t="shared" si="786"/>
        <v>0</v>
      </c>
      <c r="BF7226" t="str">
        <f>IFERROR(IF(OR(BD7226=338,BD7226=340,BD7226=341,BD7226=342,BD7226="342A",BD7226="342B"),PorcenRet(BD7226,BH7226,BI7226),INDEX(PORCENTAJEBUSCAR,MATCH(BD7226,CódigoRET,0),4)*1),"")</f>
        <v/>
      </c>
      <c r="BG7226">
        <f t="shared" si="787"/>
        <v>0</v>
      </c>
      <c r="BO7226">
        <f t="shared" si="788"/>
        <v>0</v>
      </c>
      <c r="CC7226">
        <f t="shared" si="789"/>
        <v>0</v>
      </c>
      <c r="CD7226">
        <f t="shared" si="790"/>
        <v>0</v>
      </c>
      <c r="CG7226">
        <f ca="1">IFERROR(INDIRECT("IVA!X"&amp;MATCH(MID(COMPRAS!C7126,1,2)&amp;MID(COMPRAS!F7126,1,2)&amp;MID(COMPRAS!D7126,1,2),IVA!W:W,0)),"SIN COD.")</f>
        <v>0</v>
      </c>
      <c r="CH7226">
        <f ca="1">IFERROR(INDIRECT("IVA!Y"&amp;MATCH(MID(COMPRAS!C7126,1,2)&amp;MID(COMPRAS!F7126,1,2)&amp;MID(COMPRAS!D7126,1,2),IVA!W:W,0)),"SIN COD.")</f>
        <v>0</v>
      </c>
    </row>
    <row r="7227" spans="1:86" x14ac:dyDescent="0.25">
      <c r="A7227"/>
      <c r="B7227"/>
      <c r="D7227"/>
      <c r="AL7227">
        <f t="shared" si="784"/>
        <v>0</v>
      </c>
      <c r="AQ7227">
        <f t="shared" si="785"/>
        <v>0</v>
      </c>
      <c r="AR7227" t="str">
        <f>IFERROR(IF(OR(AP7227=338,AP7227=340,AP7227=341,AP7227=342,AP7227="342A",AP7227="342B"),PorcenRet(AP7227,AT7227,AU7227),INDEX(PORCENTAJEBUSCAR,MATCH(AP7227,CódigoRET,0),4)*1),"")</f>
        <v/>
      </c>
      <c r="AS7227">
        <f t="shared" si="786"/>
        <v>0</v>
      </c>
      <c r="BF7227" t="str">
        <f>IFERROR(IF(OR(BD7227=338,BD7227=340,BD7227=341,BD7227=342,BD7227="342A",BD7227="342B"),PorcenRet(BD7227,BH7227,BI7227),INDEX(PORCENTAJEBUSCAR,MATCH(BD7227,CódigoRET,0),4)*1),"")</f>
        <v/>
      </c>
      <c r="BG7227">
        <f t="shared" si="787"/>
        <v>0</v>
      </c>
      <c r="BO7227">
        <f t="shared" si="788"/>
        <v>0</v>
      </c>
      <c r="CC7227">
        <f t="shared" si="789"/>
        <v>0</v>
      </c>
      <c r="CD7227">
        <f t="shared" si="790"/>
        <v>0</v>
      </c>
      <c r="CG7227">
        <f ca="1">IFERROR(INDIRECT("IVA!X"&amp;MATCH(MID(COMPRAS!C7127,1,2)&amp;MID(COMPRAS!F7127,1,2)&amp;MID(COMPRAS!D7127,1,2),IVA!W:W,0)),"SIN COD.")</f>
        <v>0</v>
      </c>
      <c r="CH7227">
        <f ca="1">IFERROR(INDIRECT("IVA!Y"&amp;MATCH(MID(COMPRAS!C7127,1,2)&amp;MID(COMPRAS!F7127,1,2)&amp;MID(COMPRAS!D7127,1,2),IVA!W:W,0)),"SIN COD.")</f>
        <v>0</v>
      </c>
    </row>
    <row r="7228" spans="1:86" x14ac:dyDescent="0.25">
      <c r="A7228"/>
      <c r="B7228"/>
      <c r="D7228"/>
      <c r="AL7228">
        <f t="shared" si="784"/>
        <v>0</v>
      </c>
      <c r="AQ7228">
        <f t="shared" si="785"/>
        <v>0</v>
      </c>
      <c r="AR7228" t="str">
        <f>IFERROR(IF(OR(AP7228=338,AP7228=340,AP7228=341,AP7228=342,AP7228="342A",AP7228="342B"),PorcenRet(AP7228,AT7228,AU7228),INDEX(PORCENTAJEBUSCAR,MATCH(AP7228,CódigoRET,0),4)*1),"")</f>
        <v/>
      </c>
      <c r="AS7228">
        <f t="shared" si="786"/>
        <v>0</v>
      </c>
      <c r="BF7228" t="str">
        <f>IFERROR(IF(OR(BD7228=338,BD7228=340,BD7228=341,BD7228=342,BD7228="342A",BD7228="342B"),PorcenRet(BD7228,BH7228,BI7228),INDEX(PORCENTAJEBUSCAR,MATCH(BD7228,CódigoRET,0),4)*1),"")</f>
        <v/>
      </c>
      <c r="BG7228">
        <f t="shared" si="787"/>
        <v>0</v>
      </c>
      <c r="BO7228">
        <f t="shared" si="788"/>
        <v>0</v>
      </c>
      <c r="CC7228">
        <f t="shared" si="789"/>
        <v>0</v>
      </c>
      <c r="CD7228">
        <f t="shared" si="790"/>
        <v>0</v>
      </c>
      <c r="CG7228">
        <f ca="1">IFERROR(INDIRECT("IVA!X"&amp;MATCH(MID(COMPRAS!C7128,1,2)&amp;MID(COMPRAS!F7128,1,2)&amp;MID(COMPRAS!D7128,1,2),IVA!W:W,0)),"SIN COD.")</f>
        <v>0</v>
      </c>
      <c r="CH7228">
        <f ca="1">IFERROR(INDIRECT("IVA!Y"&amp;MATCH(MID(COMPRAS!C7128,1,2)&amp;MID(COMPRAS!F7128,1,2)&amp;MID(COMPRAS!D7128,1,2),IVA!W:W,0)),"SIN COD.")</f>
        <v>0</v>
      </c>
    </row>
    <row r="7229" spans="1:86" x14ac:dyDescent="0.25">
      <c r="A7229"/>
      <c r="B7229"/>
      <c r="D7229"/>
      <c r="AL7229">
        <f t="shared" si="784"/>
        <v>0</v>
      </c>
      <c r="AQ7229">
        <f t="shared" si="785"/>
        <v>0</v>
      </c>
      <c r="AR7229" t="str">
        <f>IFERROR(IF(OR(AP7229=338,AP7229=340,AP7229=341,AP7229=342,AP7229="342A",AP7229="342B"),PorcenRet(AP7229,AT7229,AU7229),INDEX(PORCENTAJEBUSCAR,MATCH(AP7229,CódigoRET,0),4)*1),"")</f>
        <v/>
      </c>
      <c r="AS7229">
        <f t="shared" si="786"/>
        <v>0</v>
      </c>
      <c r="BF7229" t="str">
        <f>IFERROR(IF(OR(BD7229=338,BD7229=340,BD7229=341,BD7229=342,BD7229="342A",BD7229="342B"),PorcenRet(BD7229,BH7229,BI7229),INDEX(PORCENTAJEBUSCAR,MATCH(BD7229,CódigoRET,0),4)*1),"")</f>
        <v/>
      </c>
      <c r="BG7229">
        <f t="shared" si="787"/>
        <v>0</v>
      </c>
      <c r="BO7229">
        <f t="shared" si="788"/>
        <v>0</v>
      </c>
      <c r="CC7229">
        <f t="shared" si="789"/>
        <v>0</v>
      </c>
      <c r="CD7229">
        <f t="shared" si="790"/>
        <v>0</v>
      </c>
      <c r="CG7229">
        <f ca="1">IFERROR(INDIRECT("IVA!X"&amp;MATCH(MID(COMPRAS!C7129,1,2)&amp;MID(COMPRAS!F7129,1,2)&amp;MID(COMPRAS!D7129,1,2),IVA!W:W,0)),"SIN COD.")</f>
        <v>0</v>
      </c>
      <c r="CH7229">
        <f ca="1">IFERROR(INDIRECT("IVA!Y"&amp;MATCH(MID(COMPRAS!C7129,1,2)&amp;MID(COMPRAS!F7129,1,2)&amp;MID(COMPRAS!D7129,1,2),IVA!W:W,0)),"SIN COD.")</f>
        <v>0</v>
      </c>
    </row>
    <row r="7230" spans="1:86" x14ac:dyDescent="0.25">
      <c r="A7230"/>
      <c r="B7230"/>
      <c r="D7230"/>
      <c r="AL7230">
        <f t="shared" si="784"/>
        <v>0</v>
      </c>
      <c r="AQ7230">
        <f t="shared" si="785"/>
        <v>0</v>
      </c>
      <c r="AR7230" t="str">
        <f>IFERROR(IF(OR(AP7230=338,AP7230=340,AP7230=341,AP7230=342,AP7230="342A",AP7230="342B"),PorcenRet(AP7230,AT7230,AU7230),INDEX(PORCENTAJEBUSCAR,MATCH(AP7230,CódigoRET,0),4)*1),"")</f>
        <v/>
      </c>
      <c r="AS7230">
        <f t="shared" si="786"/>
        <v>0</v>
      </c>
      <c r="BF7230" t="str">
        <f>IFERROR(IF(OR(BD7230=338,BD7230=340,BD7230=341,BD7230=342,BD7230="342A",BD7230="342B"),PorcenRet(BD7230,BH7230,BI7230),INDEX(PORCENTAJEBUSCAR,MATCH(BD7230,CódigoRET,0),4)*1),"")</f>
        <v/>
      </c>
      <c r="BG7230">
        <f t="shared" si="787"/>
        <v>0</v>
      </c>
      <c r="BO7230">
        <f t="shared" si="788"/>
        <v>0</v>
      </c>
      <c r="CC7230">
        <f t="shared" si="789"/>
        <v>0</v>
      </c>
      <c r="CD7230">
        <f t="shared" si="790"/>
        <v>0</v>
      </c>
      <c r="CG7230">
        <f ca="1">IFERROR(INDIRECT("IVA!X"&amp;MATCH(MID(COMPRAS!C7130,1,2)&amp;MID(COMPRAS!F7130,1,2)&amp;MID(COMPRAS!D7130,1,2),IVA!W:W,0)),"SIN COD.")</f>
        <v>0</v>
      </c>
      <c r="CH7230">
        <f ca="1">IFERROR(INDIRECT("IVA!Y"&amp;MATCH(MID(COMPRAS!C7130,1,2)&amp;MID(COMPRAS!F7130,1,2)&amp;MID(COMPRAS!D7130,1,2),IVA!W:W,0)),"SIN COD.")</f>
        <v>0</v>
      </c>
    </row>
    <row r="7231" spans="1:86" x14ac:dyDescent="0.25">
      <c r="A7231"/>
      <c r="B7231"/>
      <c r="D7231"/>
      <c r="AL7231">
        <f t="shared" si="784"/>
        <v>0</v>
      </c>
      <c r="AQ7231">
        <f t="shared" si="785"/>
        <v>0</v>
      </c>
      <c r="AR7231" t="str">
        <f>IFERROR(IF(OR(AP7231=338,AP7231=340,AP7231=341,AP7231=342,AP7231="342A",AP7231="342B"),PorcenRet(AP7231,AT7231,AU7231),INDEX(PORCENTAJEBUSCAR,MATCH(AP7231,CódigoRET,0),4)*1),"")</f>
        <v/>
      </c>
      <c r="AS7231">
        <f t="shared" si="786"/>
        <v>0</v>
      </c>
      <c r="BF7231" t="str">
        <f>IFERROR(IF(OR(BD7231=338,BD7231=340,BD7231=341,BD7231=342,BD7231="342A",BD7231="342B"),PorcenRet(BD7231,BH7231,BI7231),INDEX(PORCENTAJEBUSCAR,MATCH(BD7231,CódigoRET,0),4)*1),"")</f>
        <v/>
      </c>
      <c r="BG7231">
        <f t="shared" si="787"/>
        <v>0</v>
      </c>
      <c r="BO7231">
        <f t="shared" si="788"/>
        <v>0</v>
      </c>
      <c r="CC7231">
        <f t="shared" si="789"/>
        <v>0</v>
      </c>
      <c r="CD7231">
        <f t="shared" si="790"/>
        <v>0</v>
      </c>
      <c r="CG7231">
        <f ca="1">IFERROR(INDIRECT("IVA!X"&amp;MATCH(MID(COMPRAS!C7131,1,2)&amp;MID(COMPRAS!F7131,1,2)&amp;MID(COMPRAS!D7131,1,2),IVA!W:W,0)),"SIN COD.")</f>
        <v>0</v>
      </c>
      <c r="CH7231">
        <f ca="1">IFERROR(INDIRECT("IVA!Y"&amp;MATCH(MID(COMPRAS!C7131,1,2)&amp;MID(COMPRAS!F7131,1,2)&amp;MID(COMPRAS!D7131,1,2),IVA!W:W,0)),"SIN COD.")</f>
        <v>0</v>
      </c>
    </row>
    <row r="7232" spans="1:86" x14ac:dyDescent="0.25">
      <c r="A7232"/>
      <c r="B7232"/>
      <c r="D7232"/>
      <c r="AL7232">
        <f t="shared" si="784"/>
        <v>0</v>
      </c>
      <c r="AQ7232">
        <f t="shared" si="785"/>
        <v>0</v>
      </c>
      <c r="AR7232" t="str">
        <f>IFERROR(IF(OR(AP7232=338,AP7232=340,AP7232=341,AP7232=342,AP7232="342A",AP7232="342B"),PorcenRet(AP7232,AT7232,AU7232),INDEX(PORCENTAJEBUSCAR,MATCH(AP7232,CódigoRET,0),4)*1),"")</f>
        <v/>
      </c>
      <c r="AS7232">
        <f t="shared" si="786"/>
        <v>0</v>
      </c>
      <c r="BF7232" t="str">
        <f>IFERROR(IF(OR(BD7232=338,BD7232=340,BD7232=341,BD7232=342,BD7232="342A",BD7232="342B"),PorcenRet(BD7232,BH7232,BI7232),INDEX(PORCENTAJEBUSCAR,MATCH(BD7232,CódigoRET,0),4)*1),"")</f>
        <v/>
      </c>
      <c r="BG7232">
        <f t="shared" si="787"/>
        <v>0</v>
      </c>
      <c r="BO7232">
        <f t="shared" si="788"/>
        <v>0</v>
      </c>
      <c r="CC7232">
        <f t="shared" si="789"/>
        <v>0</v>
      </c>
      <c r="CD7232">
        <f t="shared" si="790"/>
        <v>0</v>
      </c>
      <c r="CG7232">
        <f ca="1">IFERROR(INDIRECT("IVA!X"&amp;MATCH(MID(COMPRAS!C7132,1,2)&amp;MID(COMPRAS!F7132,1,2)&amp;MID(COMPRAS!D7132,1,2),IVA!W:W,0)),"SIN COD.")</f>
        <v>0</v>
      </c>
      <c r="CH7232">
        <f ca="1">IFERROR(INDIRECT("IVA!Y"&amp;MATCH(MID(COMPRAS!C7132,1,2)&amp;MID(COMPRAS!F7132,1,2)&amp;MID(COMPRAS!D7132,1,2),IVA!W:W,0)),"SIN COD.")</f>
        <v>0</v>
      </c>
    </row>
    <row r="7233" spans="1:86" x14ac:dyDescent="0.25">
      <c r="A7233"/>
      <c r="B7233"/>
      <c r="D7233"/>
      <c r="AL7233">
        <f t="shared" si="784"/>
        <v>0</v>
      </c>
      <c r="AQ7233">
        <f t="shared" si="785"/>
        <v>0</v>
      </c>
      <c r="AR7233" t="str">
        <f>IFERROR(IF(OR(AP7233=338,AP7233=340,AP7233=341,AP7233=342,AP7233="342A",AP7233="342B"),PorcenRet(AP7233,AT7233,AU7233),INDEX(PORCENTAJEBUSCAR,MATCH(AP7233,CódigoRET,0),4)*1),"")</f>
        <v/>
      </c>
      <c r="AS7233">
        <f t="shared" si="786"/>
        <v>0</v>
      </c>
      <c r="BF7233" t="str">
        <f>IFERROR(IF(OR(BD7233=338,BD7233=340,BD7233=341,BD7233=342,BD7233="342A",BD7233="342B"),PorcenRet(BD7233,BH7233,BI7233),INDEX(PORCENTAJEBUSCAR,MATCH(BD7233,CódigoRET,0),4)*1),"")</f>
        <v/>
      </c>
      <c r="BG7233">
        <f t="shared" si="787"/>
        <v>0</v>
      </c>
      <c r="BO7233">
        <f t="shared" si="788"/>
        <v>0</v>
      </c>
      <c r="CC7233">
        <f t="shared" si="789"/>
        <v>0</v>
      </c>
      <c r="CD7233">
        <f t="shared" si="790"/>
        <v>0</v>
      </c>
      <c r="CG7233">
        <f ca="1">IFERROR(INDIRECT("IVA!X"&amp;MATCH(MID(COMPRAS!C7133,1,2)&amp;MID(COMPRAS!F7133,1,2)&amp;MID(COMPRAS!D7133,1,2),IVA!W:W,0)),"SIN COD.")</f>
        <v>0</v>
      </c>
      <c r="CH7233">
        <f ca="1">IFERROR(INDIRECT("IVA!Y"&amp;MATCH(MID(COMPRAS!C7133,1,2)&amp;MID(COMPRAS!F7133,1,2)&amp;MID(COMPRAS!D7133,1,2),IVA!W:W,0)),"SIN COD.")</f>
        <v>0</v>
      </c>
    </row>
    <row r="7234" spans="1:86" x14ac:dyDescent="0.25">
      <c r="A7234"/>
      <c r="B7234"/>
      <c r="D7234"/>
      <c r="AL7234">
        <f t="shared" ref="AL7234:AL7297" si="791">O7234+P7234+Q7234+R7234+S7234+T7234+U7234+V7234</f>
        <v>0</v>
      </c>
      <c r="AQ7234">
        <f t="shared" ref="AQ7234:AQ7297" si="792">+P7234+Q7234+R7234+S7234-BE7234-BQ7234-BW7234+O7234</f>
        <v>0</v>
      </c>
      <c r="AR7234" t="str">
        <f>IFERROR(IF(OR(AP7234=338,AP7234=340,AP7234=341,AP7234=342,AP7234="342A",AP7234="342B"),PorcenRet(AP7234,AT7234,AU7234),INDEX(PORCENTAJEBUSCAR,MATCH(AP7234,CódigoRET,0),4)*1),"")</f>
        <v/>
      </c>
      <c r="AS7234">
        <f t="shared" ref="AS7234:AS7297" si="793">ROUND(IF(AP7234="",0,AQ7234*(AR7234/100)),2)</f>
        <v>0</v>
      </c>
      <c r="BF7234" t="str">
        <f>IFERROR(IF(OR(BD7234=338,BD7234=340,BD7234=341,BD7234=342,BD7234="342A",BD7234="342B"),PorcenRet(BD7234,BH7234,BI7234),INDEX(PORCENTAJEBUSCAR,MATCH(BD7234,CódigoRET,0),4)*1),"")</f>
        <v/>
      </c>
      <c r="BG7234">
        <f t="shared" ref="BG7234:BG7297" si="794">ROUND(IF(BD7234="",0,BE7234*(BF7234/100)),2)</f>
        <v>0</v>
      </c>
      <c r="BO7234">
        <f t="shared" ref="BO7234:BO7297" si="795">IF(MID(F7234,1,2)="41",SUM(O7234:S7234),0)</f>
        <v>0</v>
      </c>
      <c r="CC7234">
        <f t="shared" ref="CC7234:CC7297" si="796">O7234+P7234+Q7234+R7234+S7234</f>
        <v>0</v>
      </c>
      <c r="CD7234">
        <f t="shared" ref="CD7234:CD7297" si="797">T7234+U7234</f>
        <v>0</v>
      </c>
      <c r="CG7234">
        <f ca="1">IFERROR(INDIRECT("IVA!X"&amp;MATCH(MID(COMPRAS!C7134,1,2)&amp;MID(COMPRAS!F7134,1,2)&amp;MID(COMPRAS!D7134,1,2),IVA!W:W,0)),"SIN COD.")</f>
        <v>0</v>
      </c>
      <c r="CH7234">
        <f ca="1">IFERROR(INDIRECT("IVA!Y"&amp;MATCH(MID(COMPRAS!C7134,1,2)&amp;MID(COMPRAS!F7134,1,2)&amp;MID(COMPRAS!D7134,1,2),IVA!W:W,0)),"SIN COD.")</f>
        <v>0</v>
      </c>
    </row>
    <row r="7235" spans="1:86" x14ac:dyDescent="0.25">
      <c r="A7235"/>
      <c r="B7235"/>
      <c r="D7235"/>
      <c r="AL7235">
        <f t="shared" si="791"/>
        <v>0</v>
      </c>
      <c r="AQ7235">
        <f t="shared" si="792"/>
        <v>0</v>
      </c>
      <c r="AR7235" t="str">
        <f>IFERROR(IF(OR(AP7235=338,AP7235=340,AP7235=341,AP7235=342,AP7235="342A",AP7235="342B"),PorcenRet(AP7235,AT7235,AU7235),INDEX(PORCENTAJEBUSCAR,MATCH(AP7235,CódigoRET,0),4)*1),"")</f>
        <v/>
      </c>
      <c r="AS7235">
        <f t="shared" si="793"/>
        <v>0</v>
      </c>
      <c r="BF7235" t="str">
        <f>IFERROR(IF(OR(BD7235=338,BD7235=340,BD7235=341,BD7235=342,BD7235="342A",BD7235="342B"),PorcenRet(BD7235,BH7235,BI7235),INDEX(PORCENTAJEBUSCAR,MATCH(BD7235,CódigoRET,0),4)*1),"")</f>
        <v/>
      </c>
      <c r="BG7235">
        <f t="shared" si="794"/>
        <v>0</v>
      </c>
      <c r="BO7235">
        <f t="shared" si="795"/>
        <v>0</v>
      </c>
      <c r="CC7235">
        <f t="shared" si="796"/>
        <v>0</v>
      </c>
      <c r="CD7235">
        <f t="shared" si="797"/>
        <v>0</v>
      </c>
      <c r="CG7235">
        <f ca="1">IFERROR(INDIRECT("IVA!X"&amp;MATCH(MID(COMPRAS!C7135,1,2)&amp;MID(COMPRAS!F7135,1,2)&amp;MID(COMPRAS!D7135,1,2),IVA!W:W,0)),"SIN COD.")</f>
        <v>0</v>
      </c>
      <c r="CH7235">
        <f ca="1">IFERROR(INDIRECT("IVA!Y"&amp;MATCH(MID(COMPRAS!C7135,1,2)&amp;MID(COMPRAS!F7135,1,2)&amp;MID(COMPRAS!D7135,1,2),IVA!W:W,0)),"SIN COD.")</f>
        <v>0</v>
      </c>
    </row>
    <row r="7236" spans="1:86" x14ac:dyDescent="0.25">
      <c r="A7236"/>
      <c r="B7236"/>
      <c r="D7236"/>
      <c r="AL7236">
        <f t="shared" si="791"/>
        <v>0</v>
      </c>
      <c r="AQ7236">
        <f t="shared" si="792"/>
        <v>0</v>
      </c>
      <c r="AR7236" t="str">
        <f>IFERROR(IF(OR(AP7236=338,AP7236=340,AP7236=341,AP7236=342,AP7236="342A",AP7236="342B"),PorcenRet(AP7236,AT7236,AU7236),INDEX(PORCENTAJEBUSCAR,MATCH(AP7236,CódigoRET,0),4)*1),"")</f>
        <v/>
      </c>
      <c r="AS7236">
        <f t="shared" si="793"/>
        <v>0</v>
      </c>
      <c r="BF7236" t="str">
        <f>IFERROR(IF(OR(BD7236=338,BD7236=340,BD7236=341,BD7236=342,BD7236="342A",BD7236="342B"),PorcenRet(BD7236,BH7236,BI7236),INDEX(PORCENTAJEBUSCAR,MATCH(BD7236,CódigoRET,0),4)*1),"")</f>
        <v/>
      </c>
      <c r="BG7236">
        <f t="shared" si="794"/>
        <v>0</v>
      </c>
      <c r="BO7236">
        <f t="shared" si="795"/>
        <v>0</v>
      </c>
      <c r="CC7236">
        <f t="shared" si="796"/>
        <v>0</v>
      </c>
      <c r="CD7236">
        <f t="shared" si="797"/>
        <v>0</v>
      </c>
      <c r="CG7236">
        <f ca="1">IFERROR(INDIRECT("IVA!X"&amp;MATCH(MID(COMPRAS!C7136,1,2)&amp;MID(COMPRAS!F7136,1,2)&amp;MID(COMPRAS!D7136,1,2),IVA!W:W,0)),"SIN COD.")</f>
        <v>0</v>
      </c>
      <c r="CH7236">
        <f ca="1">IFERROR(INDIRECT("IVA!Y"&amp;MATCH(MID(COMPRAS!C7136,1,2)&amp;MID(COMPRAS!F7136,1,2)&amp;MID(COMPRAS!D7136,1,2),IVA!W:W,0)),"SIN COD.")</f>
        <v>0</v>
      </c>
    </row>
    <row r="7237" spans="1:86" x14ac:dyDescent="0.25">
      <c r="A7237"/>
      <c r="B7237"/>
      <c r="D7237"/>
      <c r="AL7237">
        <f t="shared" si="791"/>
        <v>0</v>
      </c>
      <c r="AQ7237">
        <f t="shared" si="792"/>
        <v>0</v>
      </c>
      <c r="AR7237" t="str">
        <f>IFERROR(IF(OR(AP7237=338,AP7237=340,AP7237=341,AP7237=342,AP7237="342A",AP7237="342B"),PorcenRet(AP7237,AT7237,AU7237),INDEX(PORCENTAJEBUSCAR,MATCH(AP7237,CódigoRET,0),4)*1),"")</f>
        <v/>
      </c>
      <c r="AS7237">
        <f t="shared" si="793"/>
        <v>0</v>
      </c>
      <c r="BF7237" t="str">
        <f>IFERROR(IF(OR(BD7237=338,BD7237=340,BD7237=341,BD7237=342,BD7237="342A",BD7237="342B"),PorcenRet(BD7237,BH7237,BI7237),INDEX(PORCENTAJEBUSCAR,MATCH(BD7237,CódigoRET,0),4)*1),"")</f>
        <v/>
      </c>
      <c r="BG7237">
        <f t="shared" si="794"/>
        <v>0</v>
      </c>
      <c r="BO7237">
        <f t="shared" si="795"/>
        <v>0</v>
      </c>
      <c r="CC7237">
        <f t="shared" si="796"/>
        <v>0</v>
      </c>
      <c r="CD7237">
        <f t="shared" si="797"/>
        <v>0</v>
      </c>
      <c r="CG7237">
        <f ca="1">IFERROR(INDIRECT("IVA!X"&amp;MATCH(MID(COMPRAS!C7137,1,2)&amp;MID(COMPRAS!F7137,1,2)&amp;MID(COMPRAS!D7137,1,2),IVA!W:W,0)),"SIN COD.")</f>
        <v>0</v>
      </c>
      <c r="CH7237">
        <f ca="1">IFERROR(INDIRECT("IVA!Y"&amp;MATCH(MID(COMPRAS!C7137,1,2)&amp;MID(COMPRAS!F7137,1,2)&amp;MID(COMPRAS!D7137,1,2),IVA!W:W,0)),"SIN COD.")</f>
        <v>0</v>
      </c>
    </row>
    <row r="7238" spans="1:86" x14ac:dyDescent="0.25">
      <c r="A7238"/>
      <c r="B7238"/>
      <c r="D7238"/>
      <c r="AL7238">
        <f t="shared" si="791"/>
        <v>0</v>
      </c>
      <c r="AQ7238">
        <f t="shared" si="792"/>
        <v>0</v>
      </c>
      <c r="AR7238" t="str">
        <f>IFERROR(IF(OR(AP7238=338,AP7238=340,AP7238=341,AP7238=342,AP7238="342A",AP7238="342B"),PorcenRet(AP7238,AT7238,AU7238),INDEX(PORCENTAJEBUSCAR,MATCH(AP7238,CódigoRET,0),4)*1),"")</f>
        <v/>
      </c>
      <c r="AS7238">
        <f t="shared" si="793"/>
        <v>0</v>
      </c>
      <c r="BF7238" t="str">
        <f>IFERROR(IF(OR(BD7238=338,BD7238=340,BD7238=341,BD7238=342,BD7238="342A",BD7238="342B"),PorcenRet(BD7238,BH7238,BI7238),INDEX(PORCENTAJEBUSCAR,MATCH(BD7238,CódigoRET,0),4)*1),"")</f>
        <v/>
      </c>
      <c r="BG7238">
        <f t="shared" si="794"/>
        <v>0</v>
      </c>
      <c r="BO7238">
        <f t="shared" si="795"/>
        <v>0</v>
      </c>
      <c r="CC7238">
        <f t="shared" si="796"/>
        <v>0</v>
      </c>
      <c r="CD7238">
        <f t="shared" si="797"/>
        <v>0</v>
      </c>
      <c r="CG7238">
        <f ca="1">IFERROR(INDIRECT("IVA!X"&amp;MATCH(MID(COMPRAS!C7138,1,2)&amp;MID(COMPRAS!F7138,1,2)&amp;MID(COMPRAS!D7138,1,2),IVA!W:W,0)),"SIN COD.")</f>
        <v>0</v>
      </c>
      <c r="CH7238">
        <f ca="1">IFERROR(INDIRECT("IVA!Y"&amp;MATCH(MID(COMPRAS!C7138,1,2)&amp;MID(COMPRAS!F7138,1,2)&amp;MID(COMPRAS!D7138,1,2),IVA!W:W,0)),"SIN COD.")</f>
        <v>0</v>
      </c>
    </row>
    <row r="7239" spans="1:86" x14ac:dyDescent="0.25">
      <c r="A7239"/>
      <c r="B7239"/>
      <c r="D7239"/>
      <c r="AL7239">
        <f t="shared" si="791"/>
        <v>0</v>
      </c>
      <c r="AQ7239">
        <f t="shared" si="792"/>
        <v>0</v>
      </c>
      <c r="AR7239" t="str">
        <f>IFERROR(IF(OR(AP7239=338,AP7239=340,AP7239=341,AP7239=342,AP7239="342A",AP7239="342B"),PorcenRet(AP7239,AT7239,AU7239),INDEX(PORCENTAJEBUSCAR,MATCH(AP7239,CódigoRET,0),4)*1),"")</f>
        <v/>
      </c>
      <c r="AS7239">
        <f t="shared" si="793"/>
        <v>0</v>
      </c>
      <c r="BF7239" t="str">
        <f>IFERROR(IF(OR(BD7239=338,BD7239=340,BD7239=341,BD7239=342,BD7239="342A",BD7239="342B"),PorcenRet(BD7239,BH7239,BI7239),INDEX(PORCENTAJEBUSCAR,MATCH(BD7239,CódigoRET,0),4)*1),"")</f>
        <v/>
      </c>
      <c r="BG7239">
        <f t="shared" si="794"/>
        <v>0</v>
      </c>
      <c r="BO7239">
        <f t="shared" si="795"/>
        <v>0</v>
      </c>
      <c r="CC7239">
        <f t="shared" si="796"/>
        <v>0</v>
      </c>
      <c r="CD7239">
        <f t="shared" si="797"/>
        <v>0</v>
      </c>
      <c r="CG7239">
        <f ca="1">IFERROR(INDIRECT("IVA!X"&amp;MATCH(MID(COMPRAS!C7139,1,2)&amp;MID(COMPRAS!F7139,1,2)&amp;MID(COMPRAS!D7139,1,2),IVA!W:W,0)),"SIN COD.")</f>
        <v>0</v>
      </c>
      <c r="CH7239">
        <f ca="1">IFERROR(INDIRECT("IVA!Y"&amp;MATCH(MID(COMPRAS!C7139,1,2)&amp;MID(COMPRAS!F7139,1,2)&amp;MID(COMPRAS!D7139,1,2),IVA!W:W,0)),"SIN COD.")</f>
        <v>0</v>
      </c>
    </row>
    <row r="7240" spans="1:86" x14ac:dyDescent="0.25">
      <c r="A7240"/>
      <c r="B7240"/>
      <c r="D7240"/>
      <c r="AL7240">
        <f t="shared" si="791"/>
        <v>0</v>
      </c>
      <c r="AQ7240">
        <f t="shared" si="792"/>
        <v>0</v>
      </c>
      <c r="AR7240" t="str">
        <f>IFERROR(IF(OR(AP7240=338,AP7240=340,AP7240=341,AP7240=342,AP7240="342A",AP7240="342B"),PorcenRet(AP7240,AT7240,AU7240),INDEX(PORCENTAJEBUSCAR,MATCH(AP7240,CódigoRET,0),4)*1),"")</f>
        <v/>
      </c>
      <c r="AS7240">
        <f t="shared" si="793"/>
        <v>0</v>
      </c>
      <c r="BF7240" t="str">
        <f>IFERROR(IF(OR(BD7240=338,BD7240=340,BD7240=341,BD7240=342,BD7240="342A",BD7240="342B"),PorcenRet(BD7240,BH7240,BI7240),INDEX(PORCENTAJEBUSCAR,MATCH(BD7240,CódigoRET,0),4)*1),"")</f>
        <v/>
      </c>
      <c r="BG7240">
        <f t="shared" si="794"/>
        <v>0</v>
      </c>
      <c r="BO7240">
        <f t="shared" si="795"/>
        <v>0</v>
      </c>
      <c r="CC7240">
        <f t="shared" si="796"/>
        <v>0</v>
      </c>
      <c r="CD7240">
        <f t="shared" si="797"/>
        <v>0</v>
      </c>
      <c r="CG7240">
        <f ca="1">IFERROR(INDIRECT("IVA!X"&amp;MATCH(MID(COMPRAS!C7140,1,2)&amp;MID(COMPRAS!F7140,1,2)&amp;MID(COMPRAS!D7140,1,2),IVA!W:W,0)),"SIN COD.")</f>
        <v>0</v>
      </c>
      <c r="CH7240">
        <f ca="1">IFERROR(INDIRECT("IVA!Y"&amp;MATCH(MID(COMPRAS!C7140,1,2)&amp;MID(COMPRAS!F7140,1,2)&amp;MID(COMPRAS!D7140,1,2),IVA!W:W,0)),"SIN COD.")</f>
        <v>0</v>
      </c>
    </row>
    <row r="7241" spans="1:86" x14ac:dyDescent="0.25">
      <c r="A7241"/>
      <c r="B7241"/>
      <c r="D7241"/>
      <c r="AL7241">
        <f t="shared" si="791"/>
        <v>0</v>
      </c>
      <c r="AQ7241">
        <f t="shared" si="792"/>
        <v>0</v>
      </c>
      <c r="AR7241" t="str">
        <f>IFERROR(IF(OR(AP7241=338,AP7241=340,AP7241=341,AP7241=342,AP7241="342A",AP7241="342B"),PorcenRet(AP7241,AT7241,AU7241),INDEX(PORCENTAJEBUSCAR,MATCH(AP7241,CódigoRET,0),4)*1),"")</f>
        <v/>
      </c>
      <c r="AS7241">
        <f t="shared" si="793"/>
        <v>0</v>
      </c>
      <c r="BF7241" t="str">
        <f>IFERROR(IF(OR(BD7241=338,BD7241=340,BD7241=341,BD7241=342,BD7241="342A",BD7241="342B"),PorcenRet(BD7241,BH7241,BI7241),INDEX(PORCENTAJEBUSCAR,MATCH(BD7241,CódigoRET,0),4)*1),"")</f>
        <v/>
      </c>
      <c r="BG7241">
        <f t="shared" si="794"/>
        <v>0</v>
      </c>
      <c r="BO7241">
        <f t="shared" si="795"/>
        <v>0</v>
      </c>
      <c r="CC7241">
        <f t="shared" si="796"/>
        <v>0</v>
      </c>
      <c r="CD7241">
        <f t="shared" si="797"/>
        <v>0</v>
      </c>
      <c r="CG7241">
        <f ca="1">IFERROR(INDIRECT("IVA!X"&amp;MATCH(MID(COMPRAS!C7141,1,2)&amp;MID(COMPRAS!F7141,1,2)&amp;MID(COMPRAS!D7141,1,2),IVA!W:W,0)),"SIN COD.")</f>
        <v>0</v>
      </c>
      <c r="CH7241">
        <f ca="1">IFERROR(INDIRECT("IVA!Y"&amp;MATCH(MID(COMPRAS!C7141,1,2)&amp;MID(COMPRAS!F7141,1,2)&amp;MID(COMPRAS!D7141,1,2),IVA!W:W,0)),"SIN COD.")</f>
        <v>0</v>
      </c>
    </row>
    <row r="7242" spans="1:86" x14ac:dyDescent="0.25">
      <c r="A7242"/>
      <c r="B7242"/>
      <c r="D7242"/>
      <c r="AL7242">
        <f t="shared" si="791"/>
        <v>0</v>
      </c>
      <c r="AQ7242">
        <f t="shared" si="792"/>
        <v>0</v>
      </c>
      <c r="AR7242" t="str">
        <f>IFERROR(IF(OR(AP7242=338,AP7242=340,AP7242=341,AP7242=342,AP7242="342A",AP7242="342B"),PorcenRet(AP7242,AT7242,AU7242),INDEX(PORCENTAJEBUSCAR,MATCH(AP7242,CódigoRET,0),4)*1),"")</f>
        <v/>
      </c>
      <c r="AS7242">
        <f t="shared" si="793"/>
        <v>0</v>
      </c>
      <c r="BF7242" t="str">
        <f>IFERROR(IF(OR(BD7242=338,BD7242=340,BD7242=341,BD7242=342,BD7242="342A",BD7242="342B"),PorcenRet(BD7242,BH7242,BI7242),INDEX(PORCENTAJEBUSCAR,MATCH(BD7242,CódigoRET,0),4)*1),"")</f>
        <v/>
      </c>
      <c r="BG7242">
        <f t="shared" si="794"/>
        <v>0</v>
      </c>
      <c r="BO7242">
        <f t="shared" si="795"/>
        <v>0</v>
      </c>
      <c r="CC7242">
        <f t="shared" si="796"/>
        <v>0</v>
      </c>
      <c r="CD7242">
        <f t="shared" si="797"/>
        <v>0</v>
      </c>
      <c r="CG7242">
        <f ca="1">IFERROR(INDIRECT("IVA!X"&amp;MATCH(MID(COMPRAS!C7142,1,2)&amp;MID(COMPRAS!F7142,1,2)&amp;MID(COMPRAS!D7142,1,2),IVA!W:W,0)),"SIN COD.")</f>
        <v>0</v>
      </c>
      <c r="CH7242">
        <f ca="1">IFERROR(INDIRECT("IVA!Y"&amp;MATCH(MID(COMPRAS!C7142,1,2)&amp;MID(COMPRAS!F7142,1,2)&amp;MID(COMPRAS!D7142,1,2),IVA!W:W,0)),"SIN COD.")</f>
        <v>0</v>
      </c>
    </row>
    <row r="7243" spans="1:86" x14ac:dyDescent="0.25">
      <c r="A7243"/>
      <c r="B7243"/>
      <c r="D7243"/>
      <c r="AL7243">
        <f t="shared" si="791"/>
        <v>0</v>
      </c>
      <c r="AQ7243">
        <f t="shared" si="792"/>
        <v>0</v>
      </c>
      <c r="AR7243" t="str">
        <f>IFERROR(IF(OR(AP7243=338,AP7243=340,AP7243=341,AP7243=342,AP7243="342A",AP7243="342B"),PorcenRet(AP7243,AT7243,AU7243),INDEX(PORCENTAJEBUSCAR,MATCH(AP7243,CódigoRET,0),4)*1),"")</f>
        <v/>
      </c>
      <c r="AS7243">
        <f t="shared" si="793"/>
        <v>0</v>
      </c>
      <c r="BF7243" t="str">
        <f>IFERROR(IF(OR(BD7243=338,BD7243=340,BD7243=341,BD7243=342,BD7243="342A",BD7243="342B"),PorcenRet(BD7243,BH7243,BI7243),INDEX(PORCENTAJEBUSCAR,MATCH(BD7243,CódigoRET,0),4)*1),"")</f>
        <v/>
      </c>
      <c r="BG7243">
        <f t="shared" si="794"/>
        <v>0</v>
      </c>
      <c r="BO7243">
        <f t="shared" si="795"/>
        <v>0</v>
      </c>
      <c r="CC7243">
        <f t="shared" si="796"/>
        <v>0</v>
      </c>
      <c r="CD7243">
        <f t="shared" si="797"/>
        <v>0</v>
      </c>
      <c r="CG7243">
        <f ca="1">IFERROR(INDIRECT("IVA!X"&amp;MATCH(MID(COMPRAS!C7143,1,2)&amp;MID(COMPRAS!F7143,1,2)&amp;MID(COMPRAS!D7143,1,2),IVA!W:W,0)),"SIN COD.")</f>
        <v>0</v>
      </c>
      <c r="CH7243">
        <f ca="1">IFERROR(INDIRECT("IVA!Y"&amp;MATCH(MID(COMPRAS!C7143,1,2)&amp;MID(COMPRAS!F7143,1,2)&amp;MID(COMPRAS!D7143,1,2),IVA!W:W,0)),"SIN COD.")</f>
        <v>0</v>
      </c>
    </row>
    <row r="7244" spans="1:86" x14ac:dyDescent="0.25">
      <c r="A7244"/>
      <c r="B7244"/>
      <c r="D7244"/>
      <c r="AL7244">
        <f t="shared" si="791"/>
        <v>0</v>
      </c>
      <c r="AQ7244">
        <f t="shared" si="792"/>
        <v>0</v>
      </c>
      <c r="AR7244" t="str">
        <f>IFERROR(IF(OR(AP7244=338,AP7244=340,AP7244=341,AP7244=342,AP7244="342A",AP7244="342B"),PorcenRet(AP7244,AT7244,AU7244),INDEX(PORCENTAJEBUSCAR,MATCH(AP7244,CódigoRET,0),4)*1),"")</f>
        <v/>
      </c>
      <c r="AS7244">
        <f t="shared" si="793"/>
        <v>0</v>
      </c>
      <c r="BF7244" t="str">
        <f>IFERROR(IF(OR(BD7244=338,BD7244=340,BD7244=341,BD7244=342,BD7244="342A",BD7244="342B"),PorcenRet(BD7244,BH7244,BI7244),INDEX(PORCENTAJEBUSCAR,MATCH(BD7244,CódigoRET,0),4)*1),"")</f>
        <v/>
      </c>
      <c r="BG7244">
        <f t="shared" si="794"/>
        <v>0</v>
      </c>
      <c r="BO7244">
        <f t="shared" si="795"/>
        <v>0</v>
      </c>
      <c r="CC7244">
        <f t="shared" si="796"/>
        <v>0</v>
      </c>
      <c r="CD7244">
        <f t="shared" si="797"/>
        <v>0</v>
      </c>
      <c r="CG7244">
        <f ca="1">IFERROR(INDIRECT("IVA!X"&amp;MATCH(MID(COMPRAS!C7144,1,2)&amp;MID(COMPRAS!F7144,1,2)&amp;MID(COMPRAS!D7144,1,2),IVA!W:W,0)),"SIN COD.")</f>
        <v>0</v>
      </c>
      <c r="CH7244">
        <f ca="1">IFERROR(INDIRECT("IVA!Y"&amp;MATCH(MID(COMPRAS!C7144,1,2)&amp;MID(COMPRAS!F7144,1,2)&amp;MID(COMPRAS!D7144,1,2),IVA!W:W,0)),"SIN COD.")</f>
        <v>0</v>
      </c>
    </row>
    <row r="7245" spans="1:86" x14ac:dyDescent="0.25">
      <c r="A7245"/>
      <c r="B7245"/>
      <c r="D7245"/>
      <c r="AL7245">
        <f t="shared" si="791"/>
        <v>0</v>
      </c>
      <c r="AQ7245">
        <f t="shared" si="792"/>
        <v>0</v>
      </c>
      <c r="AR7245" t="str">
        <f>IFERROR(IF(OR(AP7245=338,AP7245=340,AP7245=341,AP7245=342,AP7245="342A",AP7245="342B"),PorcenRet(AP7245,AT7245,AU7245),INDEX(PORCENTAJEBUSCAR,MATCH(AP7245,CódigoRET,0),4)*1),"")</f>
        <v/>
      </c>
      <c r="AS7245">
        <f t="shared" si="793"/>
        <v>0</v>
      </c>
      <c r="BF7245" t="str">
        <f>IFERROR(IF(OR(BD7245=338,BD7245=340,BD7245=341,BD7245=342,BD7245="342A",BD7245="342B"),PorcenRet(BD7245,BH7245,BI7245),INDEX(PORCENTAJEBUSCAR,MATCH(BD7245,CódigoRET,0),4)*1),"")</f>
        <v/>
      </c>
      <c r="BG7245">
        <f t="shared" si="794"/>
        <v>0</v>
      </c>
      <c r="BO7245">
        <f t="shared" si="795"/>
        <v>0</v>
      </c>
      <c r="CC7245">
        <f t="shared" si="796"/>
        <v>0</v>
      </c>
      <c r="CD7245">
        <f t="shared" si="797"/>
        <v>0</v>
      </c>
      <c r="CG7245">
        <f ca="1">IFERROR(INDIRECT("IVA!X"&amp;MATCH(MID(COMPRAS!C7145,1,2)&amp;MID(COMPRAS!F7145,1,2)&amp;MID(COMPRAS!D7145,1,2),IVA!W:W,0)),"SIN COD.")</f>
        <v>0</v>
      </c>
      <c r="CH7245">
        <f ca="1">IFERROR(INDIRECT("IVA!Y"&amp;MATCH(MID(COMPRAS!C7145,1,2)&amp;MID(COMPRAS!F7145,1,2)&amp;MID(COMPRAS!D7145,1,2),IVA!W:W,0)),"SIN COD.")</f>
        <v>0</v>
      </c>
    </row>
    <row r="7246" spans="1:86" x14ac:dyDescent="0.25">
      <c r="A7246"/>
      <c r="B7246"/>
      <c r="D7246"/>
      <c r="AL7246">
        <f t="shared" si="791"/>
        <v>0</v>
      </c>
      <c r="AQ7246">
        <f t="shared" si="792"/>
        <v>0</v>
      </c>
      <c r="AR7246" t="str">
        <f>IFERROR(IF(OR(AP7246=338,AP7246=340,AP7246=341,AP7246=342,AP7246="342A",AP7246="342B"),PorcenRet(AP7246,AT7246,AU7246),INDEX(PORCENTAJEBUSCAR,MATCH(AP7246,CódigoRET,0),4)*1),"")</f>
        <v/>
      </c>
      <c r="AS7246">
        <f t="shared" si="793"/>
        <v>0</v>
      </c>
      <c r="BF7246" t="str">
        <f>IFERROR(IF(OR(BD7246=338,BD7246=340,BD7246=341,BD7246=342,BD7246="342A",BD7246="342B"),PorcenRet(BD7246,BH7246,BI7246),INDEX(PORCENTAJEBUSCAR,MATCH(BD7246,CódigoRET,0),4)*1),"")</f>
        <v/>
      </c>
      <c r="BG7246">
        <f t="shared" si="794"/>
        <v>0</v>
      </c>
      <c r="BO7246">
        <f t="shared" si="795"/>
        <v>0</v>
      </c>
      <c r="CC7246">
        <f t="shared" si="796"/>
        <v>0</v>
      </c>
      <c r="CD7246">
        <f t="shared" si="797"/>
        <v>0</v>
      </c>
      <c r="CG7246">
        <f ca="1">IFERROR(INDIRECT("IVA!X"&amp;MATCH(MID(COMPRAS!C7146,1,2)&amp;MID(COMPRAS!F7146,1,2)&amp;MID(COMPRAS!D7146,1,2),IVA!W:W,0)),"SIN COD.")</f>
        <v>0</v>
      </c>
      <c r="CH7246">
        <f ca="1">IFERROR(INDIRECT("IVA!Y"&amp;MATCH(MID(COMPRAS!C7146,1,2)&amp;MID(COMPRAS!F7146,1,2)&amp;MID(COMPRAS!D7146,1,2),IVA!W:W,0)),"SIN COD.")</f>
        <v>0</v>
      </c>
    </row>
    <row r="7247" spans="1:86" x14ac:dyDescent="0.25">
      <c r="A7247"/>
      <c r="B7247"/>
      <c r="D7247"/>
      <c r="AL7247">
        <f t="shared" si="791"/>
        <v>0</v>
      </c>
      <c r="AQ7247">
        <f t="shared" si="792"/>
        <v>0</v>
      </c>
      <c r="AR7247" t="str">
        <f>IFERROR(IF(OR(AP7247=338,AP7247=340,AP7247=341,AP7247=342,AP7247="342A",AP7247="342B"),PorcenRet(AP7247,AT7247,AU7247),INDEX(PORCENTAJEBUSCAR,MATCH(AP7247,CódigoRET,0),4)*1),"")</f>
        <v/>
      </c>
      <c r="AS7247">
        <f t="shared" si="793"/>
        <v>0</v>
      </c>
      <c r="BF7247" t="str">
        <f>IFERROR(IF(OR(BD7247=338,BD7247=340,BD7247=341,BD7247=342,BD7247="342A",BD7247="342B"),PorcenRet(BD7247,BH7247,BI7247),INDEX(PORCENTAJEBUSCAR,MATCH(BD7247,CódigoRET,0),4)*1),"")</f>
        <v/>
      </c>
      <c r="BG7247">
        <f t="shared" si="794"/>
        <v>0</v>
      </c>
      <c r="BO7247">
        <f t="shared" si="795"/>
        <v>0</v>
      </c>
      <c r="CC7247">
        <f t="shared" si="796"/>
        <v>0</v>
      </c>
      <c r="CD7247">
        <f t="shared" si="797"/>
        <v>0</v>
      </c>
      <c r="CG7247">
        <f ca="1">IFERROR(INDIRECT("IVA!X"&amp;MATCH(MID(COMPRAS!C7147,1,2)&amp;MID(COMPRAS!F7147,1,2)&amp;MID(COMPRAS!D7147,1,2),IVA!W:W,0)),"SIN COD.")</f>
        <v>0</v>
      </c>
      <c r="CH7247">
        <f ca="1">IFERROR(INDIRECT("IVA!Y"&amp;MATCH(MID(COMPRAS!C7147,1,2)&amp;MID(COMPRAS!F7147,1,2)&amp;MID(COMPRAS!D7147,1,2),IVA!W:W,0)),"SIN COD.")</f>
        <v>0</v>
      </c>
    </row>
    <row r="7248" spans="1:86" x14ac:dyDescent="0.25">
      <c r="A7248"/>
      <c r="B7248"/>
      <c r="D7248"/>
      <c r="AL7248">
        <f t="shared" si="791"/>
        <v>0</v>
      </c>
      <c r="AQ7248">
        <f t="shared" si="792"/>
        <v>0</v>
      </c>
      <c r="AR7248" t="str">
        <f>IFERROR(IF(OR(AP7248=338,AP7248=340,AP7248=341,AP7248=342,AP7248="342A",AP7248="342B"),PorcenRet(AP7248,AT7248,AU7248),INDEX(PORCENTAJEBUSCAR,MATCH(AP7248,CódigoRET,0),4)*1),"")</f>
        <v/>
      </c>
      <c r="AS7248">
        <f t="shared" si="793"/>
        <v>0</v>
      </c>
      <c r="BF7248" t="str">
        <f>IFERROR(IF(OR(BD7248=338,BD7248=340,BD7248=341,BD7248=342,BD7248="342A",BD7248="342B"),PorcenRet(BD7248,BH7248,BI7248),INDEX(PORCENTAJEBUSCAR,MATCH(BD7248,CódigoRET,0),4)*1),"")</f>
        <v/>
      </c>
      <c r="BG7248">
        <f t="shared" si="794"/>
        <v>0</v>
      </c>
      <c r="BO7248">
        <f t="shared" si="795"/>
        <v>0</v>
      </c>
      <c r="CC7248">
        <f t="shared" si="796"/>
        <v>0</v>
      </c>
      <c r="CD7248">
        <f t="shared" si="797"/>
        <v>0</v>
      </c>
      <c r="CG7248">
        <f ca="1">IFERROR(INDIRECT("IVA!X"&amp;MATCH(MID(COMPRAS!C7148,1,2)&amp;MID(COMPRAS!F7148,1,2)&amp;MID(COMPRAS!D7148,1,2),IVA!W:W,0)),"SIN COD.")</f>
        <v>0</v>
      </c>
      <c r="CH7248">
        <f ca="1">IFERROR(INDIRECT("IVA!Y"&amp;MATCH(MID(COMPRAS!C7148,1,2)&amp;MID(COMPRAS!F7148,1,2)&amp;MID(COMPRAS!D7148,1,2),IVA!W:W,0)),"SIN COD.")</f>
        <v>0</v>
      </c>
    </row>
    <row r="7249" spans="1:86" x14ac:dyDescent="0.25">
      <c r="A7249"/>
      <c r="B7249"/>
      <c r="D7249"/>
      <c r="AL7249">
        <f t="shared" si="791"/>
        <v>0</v>
      </c>
      <c r="AQ7249">
        <f t="shared" si="792"/>
        <v>0</v>
      </c>
      <c r="AR7249" t="str">
        <f>IFERROR(IF(OR(AP7249=338,AP7249=340,AP7249=341,AP7249=342,AP7249="342A",AP7249="342B"),PorcenRet(AP7249,AT7249,AU7249),INDEX(PORCENTAJEBUSCAR,MATCH(AP7249,CódigoRET,0),4)*1),"")</f>
        <v/>
      </c>
      <c r="AS7249">
        <f t="shared" si="793"/>
        <v>0</v>
      </c>
      <c r="BF7249" t="str">
        <f>IFERROR(IF(OR(BD7249=338,BD7249=340,BD7249=341,BD7249=342,BD7249="342A",BD7249="342B"),PorcenRet(BD7249,BH7249,BI7249),INDEX(PORCENTAJEBUSCAR,MATCH(BD7249,CódigoRET,0),4)*1),"")</f>
        <v/>
      </c>
      <c r="BG7249">
        <f t="shared" si="794"/>
        <v>0</v>
      </c>
      <c r="BO7249">
        <f t="shared" si="795"/>
        <v>0</v>
      </c>
      <c r="CC7249">
        <f t="shared" si="796"/>
        <v>0</v>
      </c>
      <c r="CD7249">
        <f t="shared" si="797"/>
        <v>0</v>
      </c>
      <c r="CG7249">
        <f ca="1">IFERROR(INDIRECT("IVA!X"&amp;MATCH(MID(COMPRAS!C7149,1,2)&amp;MID(COMPRAS!F7149,1,2)&amp;MID(COMPRAS!D7149,1,2),IVA!W:W,0)),"SIN COD.")</f>
        <v>0</v>
      </c>
      <c r="CH7249">
        <f ca="1">IFERROR(INDIRECT("IVA!Y"&amp;MATCH(MID(COMPRAS!C7149,1,2)&amp;MID(COMPRAS!F7149,1,2)&amp;MID(COMPRAS!D7149,1,2),IVA!W:W,0)),"SIN COD.")</f>
        <v>0</v>
      </c>
    </row>
    <row r="7250" spans="1:86" x14ac:dyDescent="0.25">
      <c r="A7250"/>
      <c r="B7250"/>
      <c r="D7250"/>
      <c r="AL7250">
        <f t="shared" si="791"/>
        <v>0</v>
      </c>
      <c r="AQ7250">
        <f t="shared" si="792"/>
        <v>0</v>
      </c>
      <c r="AR7250" t="str">
        <f>IFERROR(IF(OR(AP7250=338,AP7250=340,AP7250=341,AP7250=342,AP7250="342A",AP7250="342B"),PorcenRet(AP7250,AT7250,AU7250),INDEX(PORCENTAJEBUSCAR,MATCH(AP7250,CódigoRET,0),4)*1),"")</f>
        <v/>
      </c>
      <c r="AS7250">
        <f t="shared" si="793"/>
        <v>0</v>
      </c>
      <c r="BF7250" t="str">
        <f>IFERROR(IF(OR(BD7250=338,BD7250=340,BD7250=341,BD7250=342,BD7250="342A",BD7250="342B"),PorcenRet(BD7250,BH7250,BI7250),INDEX(PORCENTAJEBUSCAR,MATCH(BD7250,CódigoRET,0),4)*1),"")</f>
        <v/>
      </c>
      <c r="BG7250">
        <f t="shared" si="794"/>
        <v>0</v>
      </c>
      <c r="BO7250">
        <f t="shared" si="795"/>
        <v>0</v>
      </c>
      <c r="CC7250">
        <f t="shared" si="796"/>
        <v>0</v>
      </c>
      <c r="CD7250">
        <f t="shared" si="797"/>
        <v>0</v>
      </c>
      <c r="CG7250">
        <f ca="1">IFERROR(INDIRECT("IVA!X"&amp;MATCH(MID(COMPRAS!C7150,1,2)&amp;MID(COMPRAS!F7150,1,2)&amp;MID(COMPRAS!D7150,1,2),IVA!W:W,0)),"SIN COD.")</f>
        <v>0</v>
      </c>
      <c r="CH7250">
        <f ca="1">IFERROR(INDIRECT("IVA!Y"&amp;MATCH(MID(COMPRAS!C7150,1,2)&amp;MID(COMPRAS!F7150,1,2)&amp;MID(COMPRAS!D7150,1,2),IVA!W:W,0)),"SIN COD.")</f>
        <v>0</v>
      </c>
    </row>
    <row r="7251" spans="1:86" x14ac:dyDescent="0.25">
      <c r="A7251"/>
      <c r="B7251"/>
      <c r="D7251"/>
      <c r="AL7251">
        <f t="shared" si="791"/>
        <v>0</v>
      </c>
      <c r="AQ7251">
        <f t="shared" si="792"/>
        <v>0</v>
      </c>
      <c r="AR7251" t="str">
        <f>IFERROR(IF(OR(AP7251=338,AP7251=340,AP7251=341,AP7251=342,AP7251="342A",AP7251="342B"),PorcenRet(AP7251,AT7251,AU7251),INDEX(PORCENTAJEBUSCAR,MATCH(AP7251,CódigoRET,0),4)*1),"")</f>
        <v/>
      </c>
      <c r="AS7251">
        <f t="shared" si="793"/>
        <v>0</v>
      </c>
      <c r="BF7251" t="str">
        <f>IFERROR(IF(OR(BD7251=338,BD7251=340,BD7251=341,BD7251=342,BD7251="342A",BD7251="342B"),PorcenRet(BD7251,BH7251,BI7251),INDEX(PORCENTAJEBUSCAR,MATCH(BD7251,CódigoRET,0),4)*1),"")</f>
        <v/>
      </c>
      <c r="BG7251">
        <f t="shared" si="794"/>
        <v>0</v>
      </c>
      <c r="BO7251">
        <f t="shared" si="795"/>
        <v>0</v>
      </c>
      <c r="CC7251">
        <f t="shared" si="796"/>
        <v>0</v>
      </c>
      <c r="CD7251">
        <f t="shared" si="797"/>
        <v>0</v>
      </c>
      <c r="CG7251">
        <f ca="1">IFERROR(INDIRECT("IVA!X"&amp;MATCH(MID(COMPRAS!C7151,1,2)&amp;MID(COMPRAS!F7151,1,2)&amp;MID(COMPRAS!D7151,1,2),IVA!W:W,0)),"SIN COD.")</f>
        <v>0</v>
      </c>
      <c r="CH7251">
        <f ca="1">IFERROR(INDIRECT("IVA!Y"&amp;MATCH(MID(COMPRAS!C7151,1,2)&amp;MID(COMPRAS!F7151,1,2)&amp;MID(COMPRAS!D7151,1,2),IVA!W:W,0)),"SIN COD.")</f>
        <v>0</v>
      </c>
    </row>
    <row r="7252" spans="1:86" x14ac:dyDescent="0.25">
      <c r="A7252"/>
      <c r="B7252"/>
      <c r="D7252"/>
      <c r="AL7252">
        <f t="shared" si="791"/>
        <v>0</v>
      </c>
      <c r="AQ7252">
        <f t="shared" si="792"/>
        <v>0</v>
      </c>
      <c r="AR7252" t="str">
        <f>IFERROR(IF(OR(AP7252=338,AP7252=340,AP7252=341,AP7252=342,AP7252="342A",AP7252="342B"),PorcenRet(AP7252,AT7252,AU7252),INDEX(PORCENTAJEBUSCAR,MATCH(AP7252,CódigoRET,0),4)*1),"")</f>
        <v/>
      </c>
      <c r="AS7252">
        <f t="shared" si="793"/>
        <v>0</v>
      </c>
      <c r="BF7252" t="str">
        <f>IFERROR(IF(OR(BD7252=338,BD7252=340,BD7252=341,BD7252=342,BD7252="342A",BD7252="342B"),PorcenRet(BD7252,BH7252,BI7252),INDEX(PORCENTAJEBUSCAR,MATCH(BD7252,CódigoRET,0),4)*1),"")</f>
        <v/>
      </c>
      <c r="BG7252">
        <f t="shared" si="794"/>
        <v>0</v>
      </c>
      <c r="BO7252">
        <f t="shared" si="795"/>
        <v>0</v>
      </c>
      <c r="CC7252">
        <f t="shared" si="796"/>
        <v>0</v>
      </c>
      <c r="CD7252">
        <f t="shared" si="797"/>
        <v>0</v>
      </c>
      <c r="CG7252">
        <f ca="1">IFERROR(INDIRECT("IVA!X"&amp;MATCH(MID(COMPRAS!C7152,1,2)&amp;MID(COMPRAS!F7152,1,2)&amp;MID(COMPRAS!D7152,1,2),IVA!W:W,0)),"SIN COD.")</f>
        <v>0</v>
      </c>
      <c r="CH7252">
        <f ca="1">IFERROR(INDIRECT("IVA!Y"&amp;MATCH(MID(COMPRAS!C7152,1,2)&amp;MID(COMPRAS!F7152,1,2)&amp;MID(COMPRAS!D7152,1,2),IVA!W:W,0)),"SIN COD.")</f>
        <v>0</v>
      </c>
    </row>
    <row r="7253" spans="1:86" x14ac:dyDescent="0.25">
      <c r="A7253"/>
      <c r="B7253"/>
      <c r="D7253"/>
      <c r="AL7253">
        <f t="shared" si="791"/>
        <v>0</v>
      </c>
      <c r="AQ7253">
        <f t="shared" si="792"/>
        <v>0</v>
      </c>
      <c r="AR7253" t="str">
        <f>IFERROR(IF(OR(AP7253=338,AP7253=340,AP7253=341,AP7253=342,AP7253="342A",AP7253="342B"),PorcenRet(AP7253,AT7253,AU7253),INDEX(PORCENTAJEBUSCAR,MATCH(AP7253,CódigoRET,0),4)*1),"")</f>
        <v/>
      </c>
      <c r="AS7253">
        <f t="shared" si="793"/>
        <v>0</v>
      </c>
      <c r="BF7253" t="str">
        <f>IFERROR(IF(OR(BD7253=338,BD7253=340,BD7253=341,BD7253=342,BD7253="342A",BD7253="342B"),PorcenRet(BD7253,BH7253,BI7253),INDEX(PORCENTAJEBUSCAR,MATCH(BD7253,CódigoRET,0),4)*1),"")</f>
        <v/>
      </c>
      <c r="BG7253">
        <f t="shared" si="794"/>
        <v>0</v>
      </c>
      <c r="BO7253">
        <f t="shared" si="795"/>
        <v>0</v>
      </c>
      <c r="CC7253">
        <f t="shared" si="796"/>
        <v>0</v>
      </c>
      <c r="CD7253">
        <f t="shared" si="797"/>
        <v>0</v>
      </c>
      <c r="CG7253">
        <f ca="1">IFERROR(INDIRECT("IVA!X"&amp;MATCH(MID(COMPRAS!C7153,1,2)&amp;MID(COMPRAS!F7153,1,2)&amp;MID(COMPRAS!D7153,1,2),IVA!W:W,0)),"SIN COD.")</f>
        <v>0</v>
      </c>
      <c r="CH7253">
        <f ca="1">IFERROR(INDIRECT("IVA!Y"&amp;MATCH(MID(COMPRAS!C7153,1,2)&amp;MID(COMPRAS!F7153,1,2)&amp;MID(COMPRAS!D7153,1,2),IVA!W:W,0)),"SIN COD.")</f>
        <v>0</v>
      </c>
    </row>
    <row r="7254" spans="1:86" x14ac:dyDescent="0.25">
      <c r="A7254"/>
      <c r="B7254"/>
      <c r="D7254"/>
      <c r="AL7254">
        <f t="shared" si="791"/>
        <v>0</v>
      </c>
      <c r="AQ7254">
        <f t="shared" si="792"/>
        <v>0</v>
      </c>
      <c r="AR7254" t="str">
        <f>IFERROR(IF(OR(AP7254=338,AP7254=340,AP7254=341,AP7254=342,AP7254="342A",AP7254="342B"),PorcenRet(AP7254,AT7254,AU7254),INDEX(PORCENTAJEBUSCAR,MATCH(AP7254,CódigoRET,0),4)*1),"")</f>
        <v/>
      </c>
      <c r="AS7254">
        <f t="shared" si="793"/>
        <v>0</v>
      </c>
      <c r="BF7254" t="str">
        <f>IFERROR(IF(OR(BD7254=338,BD7254=340,BD7254=341,BD7254=342,BD7254="342A",BD7254="342B"),PorcenRet(BD7254,BH7254,BI7254),INDEX(PORCENTAJEBUSCAR,MATCH(BD7254,CódigoRET,0),4)*1),"")</f>
        <v/>
      </c>
      <c r="BG7254">
        <f t="shared" si="794"/>
        <v>0</v>
      </c>
      <c r="BO7254">
        <f t="shared" si="795"/>
        <v>0</v>
      </c>
      <c r="CC7254">
        <f t="shared" si="796"/>
        <v>0</v>
      </c>
      <c r="CD7254">
        <f t="shared" si="797"/>
        <v>0</v>
      </c>
      <c r="CG7254">
        <f ca="1">IFERROR(INDIRECT("IVA!X"&amp;MATCH(MID(COMPRAS!C7154,1,2)&amp;MID(COMPRAS!F7154,1,2)&amp;MID(COMPRAS!D7154,1,2),IVA!W:W,0)),"SIN COD.")</f>
        <v>0</v>
      </c>
      <c r="CH7254">
        <f ca="1">IFERROR(INDIRECT("IVA!Y"&amp;MATCH(MID(COMPRAS!C7154,1,2)&amp;MID(COMPRAS!F7154,1,2)&amp;MID(COMPRAS!D7154,1,2),IVA!W:W,0)),"SIN COD.")</f>
        <v>0</v>
      </c>
    </row>
    <row r="7255" spans="1:86" x14ac:dyDescent="0.25">
      <c r="A7255"/>
      <c r="B7255"/>
      <c r="D7255"/>
      <c r="AL7255">
        <f t="shared" si="791"/>
        <v>0</v>
      </c>
      <c r="AQ7255">
        <f t="shared" si="792"/>
        <v>0</v>
      </c>
      <c r="AR7255" t="str">
        <f>IFERROR(IF(OR(AP7255=338,AP7255=340,AP7255=341,AP7255=342,AP7255="342A",AP7255="342B"),PorcenRet(AP7255,AT7255,AU7255),INDEX(PORCENTAJEBUSCAR,MATCH(AP7255,CódigoRET,0),4)*1),"")</f>
        <v/>
      </c>
      <c r="AS7255">
        <f t="shared" si="793"/>
        <v>0</v>
      </c>
      <c r="BF7255" t="str">
        <f>IFERROR(IF(OR(BD7255=338,BD7255=340,BD7255=341,BD7255=342,BD7255="342A",BD7255="342B"),PorcenRet(BD7255,BH7255,BI7255),INDEX(PORCENTAJEBUSCAR,MATCH(BD7255,CódigoRET,0),4)*1),"")</f>
        <v/>
      </c>
      <c r="BG7255">
        <f t="shared" si="794"/>
        <v>0</v>
      </c>
      <c r="BO7255">
        <f t="shared" si="795"/>
        <v>0</v>
      </c>
      <c r="CC7255">
        <f t="shared" si="796"/>
        <v>0</v>
      </c>
      <c r="CD7255">
        <f t="shared" si="797"/>
        <v>0</v>
      </c>
      <c r="CG7255">
        <f ca="1">IFERROR(INDIRECT("IVA!X"&amp;MATCH(MID(COMPRAS!C7155,1,2)&amp;MID(COMPRAS!F7155,1,2)&amp;MID(COMPRAS!D7155,1,2),IVA!W:W,0)),"SIN COD.")</f>
        <v>0</v>
      </c>
      <c r="CH7255">
        <f ca="1">IFERROR(INDIRECT("IVA!Y"&amp;MATCH(MID(COMPRAS!C7155,1,2)&amp;MID(COMPRAS!F7155,1,2)&amp;MID(COMPRAS!D7155,1,2),IVA!W:W,0)),"SIN COD.")</f>
        <v>0</v>
      </c>
    </row>
    <row r="7256" spans="1:86" x14ac:dyDescent="0.25">
      <c r="A7256"/>
      <c r="B7256"/>
      <c r="D7256"/>
      <c r="AL7256">
        <f t="shared" si="791"/>
        <v>0</v>
      </c>
      <c r="AQ7256">
        <f t="shared" si="792"/>
        <v>0</v>
      </c>
      <c r="AR7256" t="str">
        <f>IFERROR(IF(OR(AP7256=338,AP7256=340,AP7256=341,AP7256=342,AP7256="342A",AP7256="342B"),PorcenRet(AP7256,AT7256,AU7256),INDEX(PORCENTAJEBUSCAR,MATCH(AP7256,CódigoRET,0),4)*1),"")</f>
        <v/>
      </c>
      <c r="AS7256">
        <f t="shared" si="793"/>
        <v>0</v>
      </c>
      <c r="BF7256" t="str">
        <f>IFERROR(IF(OR(BD7256=338,BD7256=340,BD7256=341,BD7256=342,BD7256="342A",BD7256="342B"),PorcenRet(BD7256,BH7256,BI7256),INDEX(PORCENTAJEBUSCAR,MATCH(BD7256,CódigoRET,0),4)*1),"")</f>
        <v/>
      </c>
      <c r="BG7256">
        <f t="shared" si="794"/>
        <v>0</v>
      </c>
      <c r="BO7256">
        <f t="shared" si="795"/>
        <v>0</v>
      </c>
      <c r="CC7256">
        <f t="shared" si="796"/>
        <v>0</v>
      </c>
      <c r="CD7256">
        <f t="shared" si="797"/>
        <v>0</v>
      </c>
      <c r="CG7256">
        <f ca="1">IFERROR(INDIRECT("IVA!X"&amp;MATCH(MID(COMPRAS!C7156,1,2)&amp;MID(COMPRAS!F7156,1,2)&amp;MID(COMPRAS!D7156,1,2),IVA!W:W,0)),"SIN COD.")</f>
        <v>0</v>
      </c>
      <c r="CH7256">
        <f ca="1">IFERROR(INDIRECT("IVA!Y"&amp;MATCH(MID(COMPRAS!C7156,1,2)&amp;MID(COMPRAS!F7156,1,2)&amp;MID(COMPRAS!D7156,1,2),IVA!W:W,0)),"SIN COD.")</f>
        <v>0</v>
      </c>
    </row>
    <row r="7257" spans="1:86" x14ac:dyDescent="0.25">
      <c r="A7257"/>
      <c r="B7257"/>
      <c r="D7257"/>
      <c r="AL7257">
        <f t="shared" si="791"/>
        <v>0</v>
      </c>
      <c r="AQ7257">
        <f t="shared" si="792"/>
        <v>0</v>
      </c>
      <c r="AR7257" t="str">
        <f>IFERROR(IF(OR(AP7257=338,AP7257=340,AP7257=341,AP7257=342,AP7257="342A",AP7257="342B"),PorcenRet(AP7257,AT7257,AU7257),INDEX(PORCENTAJEBUSCAR,MATCH(AP7257,CódigoRET,0),4)*1),"")</f>
        <v/>
      </c>
      <c r="AS7257">
        <f t="shared" si="793"/>
        <v>0</v>
      </c>
      <c r="BF7257" t="str">
        <f>IFERROR(IF(OR(BD7257=338,BD7257=340,BD7257=341,BD7257=342,BD7257="342A",BD7257="342B"),PorcenRet(BD7257,BH7257,BI7257),INDEX(PORCENTAJEBUSCAR,MATCH(BD7257,CódigoRET,0),4)*1),"")</f>
        <v/>
      </c>
      <c r="BG7257">
        <f t="shared" si="794"/>
        <v>0</v>
      </c>
      <c r="BO7257">
        <f t="shared" si="795"/>
        <v>0</v>
      </c>
      <c r="CC7257">
        <f t="shared" si="796"/>
        <v>0</v>
      </c>
      <c r="CD7257">
        <f t="shared" si="797"/>
        <v>0</v>
      </c>
      <c r="CG7257">
        <f ca="1">IFERROR(INDIRECT("IVA!X"&amp;MATCH(MID(COMPRAS!C7157,1,2)&amp;MID(COMPRAS!F7157,1,2)&amp;MID(COMPRAS!D7157,1,2),IVA!W:W,0)),"SIN COD.")</f>
        <v>0</v>
      </c>
      <c r="CH7257">
        <f ca="1">IFERROR(INDIRECT("IVA!Y"&amp;MATCH(MID(COMPRAS!C7157,1,2)&amp;MID(COMPRAS!F7157,1,2)&amp;MID(COMPRAS!D7157,1,2),IVA!W:W,0)),"SIN COD.")</f>
        <v>0</v>
      </c>
    </row>
    <row r="7258" spans="1:86" x14ac:dyDescent="0.25">
      <c r="A7258"/>
      <c r="B7258"/>
      <c r="D7258"/>
      <c r="AL7258">
        <f t="shared" si="791"/>
        <v>0</v>
      </c>
      <c r="AQ7258">
        <f t="shared" si="792"/>
        <v>0</v>
      </c>
      <c r="AR7258" t="str">
        <f>IFERROR(IF(OR(AP7258=338,AP7258=340,AP7258=341,AP7258=342,AP7258="342A",AP7258="342B"),PorcenRet(AP7258,AT7258,AU7258),INDEX(PORCENTAJEBUSCAR,MATCH(AP7258,CódigoRET,0),4)*1),"")</f>
        <v/>
      </c>
      <c r="AS7258">
        <f t="shared" si="793"/>
        <v>0</v>
      </c>
      <c r="BF7258" t="str">
        <f>IFERROR(IF(OR(BD7258=338,BD7258=340,BD7258=341,BD7258=342,BD7258="342A",BD7258="342B"),PorcenRet(BD7258,BH7258,BI7258),INDEX(PORCENTAJEBUSCAR,MATCH(BD7258,CódigoRET,0),4)*1),"")</f>
        <v/>
      </c>
      <c r="BG7258">
        <f t="shared" si="794"/>
        <v>0</v>
      </c>
      <c r="BO7258">
        <f t="shared" si="795"/>
        <v>0</v>
      </c>
      <c r="CC7258">
        <f t="shared" si="796"/>
        <v>0</v>
      </c>
      <c r="CD7258">
        <f t="shared" si="797"/>
        <v>0</v>
      </c>
      <c r="CG7258">
        <f ca="1">IFERROR(INDIRECT("IVA!X"&amp;MATCH(MID(COMPRAS!C7158,1,2)&amp;MID(COMPRAS!F7158,1,2)&amp;MID(COMPRAS!D7158,1,2),IVA!W:W,0)),"SIN COD.")</f>
        <v>0</v>
      </c>
      <c r="CH7258">
        <f ca="1">IFERROR(INDIRECT("IVA!Y"&amp;MATCH(MID(COMPRAS!C7158,1,2)&amp;MID(COMPRAS!F7158,1,2)&amp;MID(COMPRAS!D7158,1,2),IVA!W:W,0)),"SIN COD.")</f>
        <v>0</v>
      </c>
    </row>
    <row r="7259" spans="1:86" x14ac:dyDescent="0.25">
      <c r="A7259"/>
      <c r="B7259"/>
      <c r="D7259"/>
      <c r="AL7259">
        <f t="shared" si="791"/>
        <v>0</v>
      </c>
      <c r="AQ7259">
        <f t="shared" si="792"/>
        <v>0</v>
      </c>
      <c r="AR7259" t="str">
        <f>IFERROR(IF(OR(AP7259=338,AP7259=340,AP7259=341,AP7259=342,AP7259="342A",AP7259="342B"),PorcenRet(AP7259,AT7259,AU7259),INDEX(PORCENTAJEBUSCAR,MATCH(AP7259,CódigoRET,0),4)*1),"")</f>
        <v/>
      </c>
      <c r="AS7259">
        <f t="shared" si="793"/>
        <v>0</v>
      </c>
      <c r="BF7259" t="str">
        <f>IFERROR(IF(OR(BD7259=338,BD7259=340,BD7259=341,BD7259=342,BD7259="342A",BD7259="342B"),PorcenRet(BD7259,BH7259,BI7259),INDEX(PORCENTAJEBUSCAR,MATCH(BD7259,CódigoRET,0),4)*1),"")</f>
        <v/>
      </c>
      <c r="BG7259">
        <f t="shared" si="794"/>
        <v>0</v>
      </c>
      <c r="BO7259">
        <f t="shared" si="795"/>
        <v>0</v>
      </c>
      <c r="CC7259">
        <f t="shared" si="796"/>
        <v>0</v>
      </c>
      <c r="CD7259">
        <f t="shared" si="797"/>
        <v>0</v>
      </c>
      <c r="CG7259">
        <f ca="1">IFERROR(INDIRECT("IVA!X"&amp;MATCH(MID(COMPRAS!C7159,1,2)&amp;MID(COMPRAS!F7159,1,2)&amp;MID(COMPRAS!D7159,1,2),IVA!W:W,0)),"SIN COD.")</f>
        <v>0</v>
      </c>
      <c r="CH7259">
        <f ca="1">IFERROR(INDIRECT("IVA!Y"&amp;MATCH(MID(COMPRAS!C7159,1,2)&amp;MID(COMPRAS!F7159,1,2)&amp;MID(COMPRAS!D7159,1,2),IVA!W:W,0)),"SIN COD.")</f>
        <v>0</v>
      </c>
    </row>
    <row r="7260" spans="1:86" x14ac:dyDescent="0.25">
      <c r="A7260"/>
      <c r="B7260"/>
      <c r="D7260"/>
      <c r="AL7260">
        <f t="shared" si="791"/>
        <v>0</v>
      </c>
      <c r="AQ7260">
        <f t="shared" si="792"/>
        <v>0</v>
      </c>
      <c r="AR7260" t="str">
        <f>IFERROR(IF(OR(AP7260=338,AP7260=340,AP7260=341,AP7260=342,AP7260="342A",AP7260="342B"),PorcenRet(AP7260,AT7260,AU7260),INDEX(PORCENTAJEBUSCAR,MATCH(AP7260,CódigoRET,0),4)*1),"")</f>
        <v/>
      </c>
      <c r="AS7260">
        <f t="shared" si="793"/>
        <v>0</v>
      </c>
      <c r="BF7260" t="str">
        <f>IFERROR(IF(OR(BD7260=338,BD7260=340,BD7260=341,BD7260=342,BD7260="342A",BD7260="342B"),PorcenRet(BD7260,BH7260,BI7260),INDEX(PORCENTAJEBUSCAR,MATCH(BD7260,CódigoRET,0),4)*1),"")</f>
        <v/>
      </c>
      <c r="BG7260">
        <f t="shared" si="794"/>
        <v>0</v>
      </c>
      <c r="BO7260">
        <f t="shared" si="795"/>
        <v>0</v>
      </c>
      <c r="CC7260">
        <f t="shared" si="796"/>
        <v>0</v>
      </c>
      <c r="CD7260">
        <f t="shared" si="797"/>
        <v>0</v>
      </c>
      <c r="CG7260">
        <f ca="1">IFERROR(INDIRECT("IVA!X"&amp;MATCH(MID(COMPRAS!C7160,1,2)&amp;MID(COMPRAS!F7160,1,2)&amp;MID(COMPRAS!D7160,1,2),IVA!W:W,0)),"SIN COD.")</f>
        <v>0</v>
      </c>
      <c r="CH7260">
        <f ca="1">IFERROR(INDIRECT("IVA!Y"&amp;MATCH(MID(COMPRAS!C7160,1,2)&amp;MID(COMPRAS!F7160,1,2)&amp;MID(COMPRAS!D7160,1,2),IVA!W:W,0)),"SIN COD.")</f>
        <v>0</v>
      </c>
    </row>
    <row r="7261" spans="1:86" x14ac:dyDescent="0.25">
      <c r="A7261"/>
      <c r="B7261"/>
      <c r="D7261"/>
      <c r="AL7261">
        <f t="shared" si="791"/>
        <v>0</v>
      </c>
      <c r="AQ7261">
        <f t="shared" si="792"/>
        <v>0</v>
      </c>
      <c r="AR7261" t="str">
        <f>IFERROR(IF(OR(AP7261=338,AP7261=340,AP7261=341,AP7261=342,AP7261="342A",AP7261="342B"),PorcenRet(AP7261,AT7261,AU7261),INDEX(PORCENTAJEBUSCAR,MATCH(AP7261,CódigoRET,0),4)*1),"")</f>
        <v/>
      </c>
      <c r="AS7261">
        <f t="shared" si="793"/>
        <v>0</v>
      </c>
      <c r="BF7261" t="str">
        <f>IFERROR(IF(OR(BD7261=338,BD7261=340,BD7261=341,BD7261=342,BD7261="342A",BD7261="342B"),PorcenRet(BD7261,BH7261,BI7261),INDEX(PORCENTAJEBUSCAR,MATCH(BD7261,CódigoRET,0),4)*1),"")</f>
        <v/>
      </c>
      <c r="BG7261">
        <f t="shared" si="794"/>
        <v>0</v>
      </c>
      <c r="BO7261">
        <f t="shared" si="795"/>
        <v>0</v>
      </c>
      <c r="CC7261">
        <f t="shared" si="796"/>
        <v>0</v>
      </c>
      <c r="CD7261">
        <f t="shared" si="797"/>
        <v>0</v>
      </c>
      <c r="CG7261">
        <f ca="1">IFERROR(INDIRECT("IVA!X"&amp;MATCH(MID(COMPRAS!C7161,1,2)&amp;MID(COMPRAS!F7161,1,2)&amp;MID(COMPRAS!D7161,1,2),IVA!W:W,0)),"SIN COD.")</f>
        <v>0</v>
      </c>
      <c r="CH7261">
        <f ca="1">IFERROR(INDIRECT("IVA!Y"&amp;MATCH(MID(COMPRAS!C7161,1,2)&amp;MID(COMPRAS!F7161,1,2)&amp;MID(COMPRAS!D7161,1,2),IVA!W:W,0)),"SIN COD.")</f>
        <v>0</v>
      </c>
    </row>
    <row r="7262" spans="1:86" x14ac:dyDescent="0.25">
      <c r="A7262"/>
      <c r="B7262"/>
      <c r="D7262"/>
      <c r="AL7262">
        <f t="shared" si="791"/>
        <v>0</v>
      </c>
      <c r="AQ7262">
        <f t="shared" si="792"/>
        <v>0</v>
      </c>
      <c r="AR7262" t="str">
        <f>IFERROR(IF(OR(AP7262=338,AP7262=340,AP7262=341,AP7262=342,AP7262="342A",AP7262="342B"),PorcenRet(AP7262,AT7262,AU7262),INDEX(PORCENTAJEBUSCAR,MATCH(AP7262,CódigoRET,0),4)*1),"")</f>
        <v/>
      </c>
      <c r="AS7262">
        <f t="shared" si="793"/>
        <v>0</v>
      </c>
      <c r="BF7262" t="str">
        <f>IFERROR(IF(OR(BD7262=338,BD7262=340,BD7262=341,BD7262=342,BD7262="342A",BD7262="342B"),PorcenRet(BD7262,BH7262,BI7262),INDEX(PORCENTAJEBUSCAR,MATCH(BD7262,CódigoRET,0),4)*1),"")</f>
        <v/>
      </c>
      <c r="BG7262">
        <f t="shared" si="794"/>
        <v>0</v>
      </c>
      <c r="BO7262">
        <f t="shared" si="795"/>
        <v>0</v>
      </c>
      <c r="CC7262">
        <f t="shared" si="796"/>
        <v>0</v>
      </c>
      <c r="CD7262">
        <f t="shared" si="797"/>
        <v>0</v>
      </c>
      <c r="CG7262">
        <f ca="1">IFERROR(INDIRECT("IVA!X"&amp;MATCH(MID(COMPRAS!C7162,1,2)&amp;MID(COMPRAS!F7162,1,2)&amp;MID(COMPRAS!D7162,1,2),IVA!W:W,0)),"SIN COD.")</f>
        <v>0</v>
      </c>
      <c r="CH7262">
        <f ca="1">IFERROR(INDIRECT("IVA!Y"&amp;MATCH(MID(COMPRAS!C7162,1,2)&amp;MID(COMPRAS!F7162,1,2)&amp;MID(COMPRAS!D7162,1,2),IVA!W:W,0)),"SIN COD.")</f>
        <v>0</v>
      </c>
    </row>
    <row r="7263" spans="1:86" x14ac:dyDescent="0.25">
      <c r="A7263"/>
      <c r="B7263"/>
      <c r="D7263"/>
      <c r="AL7263">
        <f t="shared" si="791"/>
        <v>0</v>
      </c>
      <c r="AQ7263">
        <f t="shared" si="792"/>
        <v>0</v>
      </c>
      <c r="AR7263" t="str">
        <f>IFERROR(IF(OR(AP7263=338,AP7263=340,AP7263=341,AP7263=342,AP7263="342A",AP7263="342B"),PorcenRet(AP7263,AT7263,AU7263),INDEX(PORCENTAJEBUSCAR,MATCH(AP7263,CódigoRET,0),4)*1),"")</f>
        <v/>
      </c>
      <c r="AS7263">
        <f t="shared" si="793"/>
        <v>0</v>
      </c>
      <c r="BF7263" t="str">
        <f>IFERROR(IF(OR(BD7263=338,BD7263=340,BD7263=341,BD7263=342,BD7263="342A",BD7263="342B"),PorcenRet(BD7263,BH7263,BI7263),INDEX(PORCENTAJEBUSCAR,MATCH(BD7263,CódigoRET,0),4)*1),"")</f>
        <v/>
      </c>
      <c r="BG7263">
        <f t="shared" si="794"/>
        <v>0</v>
      </c>
      <c r="BO7263">
        <f t="shared" si="795"/>
        <v>0</v>
      </c>
      <c r="CC7263">
        <f t="shared" si="796"/>
        <v>0</v>
      </c>
      <c r="CD7263">
        <f t="shared" si="797"/>
        <v>0</v>
      </c>
      <c r="CG7263">
        <f ca="1">IFERROR(INDIRECT("IVA!X"&amp;MATCH(MID(COMPRAS!C7163,1,2)&amp;MID(COMPRAS!F7163,1,2)&amp;MID(COMPRAS!D7163,1,2),IVA!W:W,0)),"SIN COD.")</f>
        <v>0</v>
      </c>
      <c r="CH7263">
        <f ca="1">IFERROR(INDIRECT("IVA!Y"&amp;MATCH(MID(COMPRAS!C7163,1,2)&amp;MID(COMPRAS!F7163,1,2)&amp;MID(COMPRAS!D7163,1,2),IVA!W:W,0)),"SIN COD.")</f>
        <v>0</v>
      </c>
    </row>
    <row r="7264" spans="1:86" x14ac:dyDescent="0.25">
      <c r="A7264"/>
      <c r="B7264"/>
      <c r="D7264"/>
      <c r="AL7264">
        <f t="shared" si="791"/>
        <v>0</v>
      </c>
      <c r="AQ7264">
        <f t="shared" si="792"/>
        <v>0</v>
      </c>
      <c r="AR7264" t="str">
        <f>IFERROR(IF(OR(AP7264=338,AP7264=340,AP7264=341,AP7264=342,AP7264="342A",AP7264="342B"),PorcenRet(AP7264,AT7264,AU7264),INDEX(PORCENTAJEBUSCAR,MATCH(AP7264,CódigoRET,0),4)*1),"")</f>
        <v/>
      </c>
      <c r="AS7264">
        <f t="shared" si="793"/>
        <v>0</v>
      </c>
      <c r="BF7264" t="str">
        <f>IFERROR(IF(OR(BD7264=338,BD7264=340,BD7264=341,BD7264=342,BD7264="342A",BD7264="342B"),PorcenRet(BD7264,BH7264,BI7264),INDEX(PORCENTAJEBUSCAR,MATCH(BD7264,CódigoRET,0),4)*1),"")</f>
        <v/>
      </c>
      <c r="BG7264">
        <f t="shared" si="794"/>
        <v>0</v>
      </c>
      <c r="BO7264">
        <f t="shared" si="795"/>
        <v>0</v>
      </c>
      <c r="CC7264">
        <f t="shared" si="796"/>
        <v>0</v>
      </c>
      <c r="CD7264">
        <f t="shared" si="797"/>
        <v>0</v>
      </c>
      <c r="CG7264">
        <f ca="1">IFERROR(INDIRECT("IVA!X"&amp;MATCH(MID(COMPRAS!C7164,1,2)&amp;MID(COMPRAS!F7164,1,2)&amp;MID(COMPRAS!D7164,1,2),IVA!W:W,0)),"SIN COD.")</f>
        <v>0</v>
      </c>
      <c r="CH7264">
        <f ca="1">IFERROR(INDIRECT("IVA!Y"&amp;MATCH(MID(COMPRAS!C7164,1,2)&amp;MID(COMPRAS!F7164,1,2)&amp;MID(COMPRAS!D7164,1,2),IVA!W:W,0)),"SIN COD.")</f>
        <v>0</v>
      </c>
    </row>
    <row r="7265" spans="1:86" x14ac:dyDescent="0.25">
      <c r="A7265"/>
      <c r="B7265"/>
      <c r="D7265"/>
      <c r="AL7265">
        <f t="shared" si="791"/>
        <v>0</v>
      </c>
      <c r="AQ7265">
        <f t="shared" si="792"/>
        <v>0</v>
      </c>
      <c r="AR7265" t="str">
        <f>IFERROR(IF(OR(AP7265=338,AP7265=340,AP7265=341,AP7265=342,AP7265="342A",AP7265="342B"),PorcenRet(AP7265,AT7265,AU7265),INDEX(PORCENTAJEBUSCAR,MATCH(AP7265,CódigoRET,0),4)*1),"")</f>
        <v/>
      </c>
      <c r="AS7265">
        <f t="shared" si="793"/>
        <v>0</v>
      </c>
      <c r="BF7265" t="str">
        <f>IFERROR(IF(OR(BD7265=338,BD7265=340,BD7265=341,BD7265=342,BD7265="342A",BD7265="342B"),PorcenRet(BD7265,BH7265,BI7265),INDEX(PORCENTAJEBUSCAR,MATCH(BD7265,CódigoRET,0),4)*1),"")</f>
        <v/>
      </c>
      <c r="BG7265">
        <f t="shared" si="794"/>
        <v>0</v>
      </c>
      <c r="BO7265">
        <f t="shared" si="795"/>
        <v>0</v>
      </c>
      <c r="CC7265">
        <f t="shared" si="796"/>
        <v>0</v>
      </c>
      <c r="CD7265">
        <f t="shared" si="797"/>
        <v>0</v>
      </c>
      <c r="CG7265">
        <f ca="1">IFERROR(INDIRECT("IVA!X"&amp;MATCH(MID(COMPRAS!C7165,1,2)&amp;MID(COMPRAS!F7165,1,2)&amp;MID(COMPRAS!D7165,1,2),IVA!W:W,0)),"SIN COD.")</f>
        <v>0</v>
      </c>
      <c r="CH7265">
        <f ca="1">IFERROR(INDIRECT("IVA!Y"&amp;MATCH(MID(COMPRAS!C7165,1,2)&amp;MID(COMPRAS!F7165,1,2)&amp;MID(COMPRAS!D7165,1,2),IVA!W:W,0)),"SIN COD.")</f>
        <v>0</v>
      </c>
    </row>
    <row r="7266" spans="1:86" x14ac:dyDescent="0.25">
      <c r="A7266"/>
      <c r="B7266"/>
      <c r="D7266"/>
      <c r="AL7266">
        <f t="shared" si="791"/>
        <v>0</v>
      </c>
      <c r="AQ7266">
        <f t="shared" si="792"/>
        <v>0</v>
      </c>
      <c r="AR7266" t="str">
        <f>IFERROR(IF(OR(AP7266=338,AP7266=340,AP7266=341,AP7266=342,AP7266="342A",AP7266="342B"),PorcenRet(AP7266,AT7266,AU7266),INDEX(PORCENTAJEBUSCAR,MATCH(AP7266,CódigoRET,0),4)*1),"")</f>
        <v/>
      </c>
      <c r="AS7266">
        <f t="shared" si="793"/>
        <v>0</v>
      </c>
      <c r="BF7266" t="str">
        <f>IFERROR(IF(OR(BD7266=338,BD7266=340,BD7266=341,BD7266=342,BD7266="342A",BD7266="342B"),PorcenRet(BD7266,BH7266,BI7266),INDEX(PORCENTAJEBUSCAR,MATCH(BD7266,CódigoRET,0),4)*1),"")</f>
        <v/>
      </c>
      <c r="BG7266">
        <f t="shared" si="794"/>
        <v>0</v>
      </c>
      <c r="BO7266">
        <f t="shared" si="795"/>
        <v>0</v>
      </c>
      <c r="CC7266">
        <f t="shared" si="796"/>
        <v>0</v>
      </c>
      <c r="CD7266">
        <f t="shared" si="797"/>
        <v>0</v>
      </c>
      <c r="CG7266">
        <f ca="1">IFERROR(INDIRECT("IVA!X"&amp;MATCH(MID(COMPRAS!C7166,1,2)&amp;MID(COMPRAS!F7166,1,2)&amp;MID(COMPRAS!D7166,1,2),IVA!W:W,0)),"SIN COD.")</f>
        <v>0</v>
      </c>
      <c r="CH7266">
        <f ca="1">IFERROR(INDIRECT("IVA!Y"&amp;MATCH(MID(COMPRAS!C7166,1,2)&amp;MID(COMPRAS!F7166,1,2)&amp;MID(COMPRAS!D7166,1,2),IVA!W:W,0)),"SIN COD.")</f>
        <v>0</v>
      </c>
    </row>
    <row r="7267" spans="1:86" x14ac:dyDescent="0.25">
      <c r="A7267"/>
      <c r="B7267"/>
      <c r="D7267"/>
      <c r="AL7267">
        <f t="shared" si="791"/>
        <v>0</v>
      </c>
      <c r="AQ7267">
        <f t="shared" si="792"/>
        <v>0</v>
      </c>
      <c r="AR7267" t="str">
        <f>IFERROR(IF(OR(AP7267=338,AP7267=340,AP7267=341,AP7267=342,AP7267="342A",AP7267="342B"),PorcenRet(AP7267,AT7267,AU7267),INDEX(PORCENTAJEBUSCAR,MATCH(AP7267,CódigoRET,0),4)*1),"")</f>
        <v/>
      </c>
      <c r="AS7267">
        <f t="shared" si="793"/>
        <v>0</v>
      </c>
      <c r="BF7267" t="str">
        <f>IFERROR(IF(OR(BD7267=338,BD7267=340,BD7267=341,BD7267=342,BD7267="342A",BD7267="342B"),PorcenRet(BD7267,BH7267,BI7267),INDEX(PORCENTAJEBUSCAR,MATCH(BD7267,CódigoRET,0),4)*1),"")</f>
        <v/>
      </c>
      <c r="BG7267">
        <f t="shared" si="794"/>
        <v>0</v>
      </c>
      <c r="BO7267">
        <f t="shared" si="795"/>
        <v>0</v>
      </c>
      <c r="CC7267">
        <f t="shared" si="796"/>
        <v>0</v>
      </c>
      <c r="CD7267">
        <f t="shared" si="797"/>
        <v>0</v>
      </c>
      <c r="CG7267">
        <f ca="1">IFERROR(INDIRECT("IVA!X"&amp;MATCH(MID(COMPRAS!C7167,1,2)&amp;MID(COMPRAS!F7167,1,2)&amp;MID(COMPRAS!D7167,1,2),IVA!W:W,0)),"SIN COD.")</f>
        <v>0</v>
      </c>
      <c r="CH7267">
        <f ca="1">IFERROR(INDIRECT("IVA!Y"&amp;MATCH(MID(COMPRAS!C7167,1,2)&amp;MID(COMPRAS!F7167,1,2)&amp;MID(COMPRAS!D7167,1,2),IVA!W:W,0)),"SIN COD.")</f>
        <v>0</v>
      </c>
    </row>
    <row r="7268" spans="1:86" x14ac:dyDescent="0.25">
      <c r="A7268"/>
      <c r="B7268"/>
      <c r="D7268"/>
      <c r="AL7268">
        <f t="shared" si="791"/>
        <v>0</v>
      </c>
      <c r="AQ7268">
        <f t="shared" si="792"/>
        <v>0</v>
      </c>
      <c r="AR7268" t="str">
        <f>IFERROR(IF(OR(AP7268=338,AP7268=340,AP7268=341,AP7268=342,AP7268="342A",AP7268="342B"),PorcenRet(AP7268,AT7268,AU7268),INDEX(PORCENTAJEBUSCAR,MATCH(AP7268,CódigoRET,0),4)*1),"")</f>
        <v/>
      </c>
      <c r="AS7268">
        <f t="shared" si="793"/>
        <v>0</v>
      </c>
      <c r="BF7268" t="str">
        <f>IFERROR(IF(OR(BD7268=338,BD7268=340,BD7268=341,BD7268=342,BD7268="342A",BD7268="342B"),PorcenRet(BD7268,BH7268,BI7268),INDEX(PORCENTAJEBUSCAR,MATCH(BD7268,CódigoRET,0),4)*1),"")</f>
        <v/>
      </c>
      <c r="BG7268">
        <f t="shared" si="794"/>
        <v>0</v>
      </c>
      <c r="BO7268">
        <f t="shared" si="795"/>
        <v>0</v>
      </c>
      <c r="CC7268">
        <f t="shared" si="796"/>
        <v>0</v>
      </c>
      <c r="CD7268">
        <f t="shared" si="797"/>
        <v>0</v>
      </c>
      <c r="CG7268">
        <f ca="1">IFERROR(INDIRECT("IVA!X"&amp;MATCH(MID(COMPRAS!C7168,1,2)&amp;MID(COMPRAS!F7168,1,2)&amp;MID(COMPRAS!D7168,1,2),IVA!W:W,0)),"SIN COD.")</f>
        <v>0</v>
      </c>
      <c r="CH7268">
        <f ca="1">IFERROR(INDIRECT("IVA!Y"&amp;MATCH(MID(COMPRAS!C7168,1,2)&amp;MID(COMPRAS!F7168,1,2)&amp;MID(COMPRAS!D7168,1,2),IVA!W:W,0)),"SIN COD.")</f>
        <v>0</v>
      </c>
    </row>
    <row r="7269" spans="1:86" x14ac:dyDescent="0.25">
      <c r="A7269"/>
      <c r="B7269"/>
      <c r="D7269"/>
      <c r="AL7269">
        <f t="shared" si="791"/>
        <v>0</v>
      </c>
      <c r="AQ7269">
        <f t="shared" si="792"/>
        <v>0</v>
      </c>
      <c r="AR7269" t="str">
        <f>IFERROR(IF(OR(AP7269=338,AP7269=340,AP7269=341,AP7269=342,AP7269="342A",AP7269="342B"),PorcenRet(AP7269,AT7269,AU7269),INDEX(PORCENTAJEBUSCAR,MATCH(AP7269,CódigoRET,0),4)*1),"")</f>
        <v/>
      </c>
      <c r="AS7269">
        <f t="shared" si="793"/>
        <v>0</v>
      </c>
      <c r="BF7269" t="str">
        <f>IFERROR(IF(OR(BD7269=338,BD7269=340,BD7269=341,BD7269=342,BD7269="342A",BD7269="342B"),PorcenRet(BD7269,BH7269,BI7269),INDEX(PORCENTAJEBUSCAR,MATCH(BD7269,CódigoRET,0),4)*1),"")</f>
        <v/>
      </c>
      <c r="BG7269">
        <f t="shared" si="794"/>
        <v>0</v>
      </c>
      <c r="BO7269">
        <f t="shared" si="795"/>
        <v>0</v>
      </c>
      <c r="CC7269">
        <f t="shared" si="796"/>
        <v>0</v>
      </c>
      <c r="CD7269">
        <f t="shared" si="797"/>
        <v>0</v>
      </c>
      <c r="CG7269">
        <f ca="1">IFERROR(INDIRECT("IVA!X"&amp;MATCH(MID(COMPRAS!C7169,1,2)&amp;MID(COMPRAS!F7169,1,2)&amp;MID(COMPRAS!D7169,1,2),IVA!W:W,0)),"SIN COD.")</f>
        <v>0</v>
      </c>
      <c r="CH7269">
        <f ca="1">IFERROR(INDIRECT("IVA!Y"&amp;MATCH(MID(COMPRAS!C7169,1,2)&amp;MID(COMPRAS!F7169,1,2)&amp;MID(COMPRAS!D7169,1,2),IVA!W:W,0)),"SIN COD.")</f>
        <v>0</v>
      </c>
    </row>
    <row r="7270" spans="1:86" x14ac:dyDescent="0.25">
      <c r="A7270"/>
      <c r="B7270"/>
      <c r="D7270"/>
      <c r="AL7270">
        <f t="shared" si="791"/>
        <v>0</v>
      </c>
      <c r="AQ7270">
        <f t="shared" si="792"/>
        <v>0</v>
      </c>
      <c r="AR7270" t="str">
        <f>IFERROR(IF(OR(AP7270=338,AP7270=340,AP7270=341,AP7270=342,AP7270="342A",AP7270="342B"),PorcenRet(AP7270,AT7270,AU7270),INDEX(PORCENTAJEBUSCAR,MATCH(AP7270,CódigoRET,0),4)*1),"")</f>
        <v/>
      </c>
      <c r="AS7270">
        <f t="shared" si="793"/>
        <v>0</v>
      </c>
      <c r="BF7270" t="str">
        <f>IFERROR(IF(OR(BD7270=338,BD7270=340,BD7270=341,BD7270=342,BD7270="342A",BD7270="342B"),PorcenRet(BD7270,BH7270,BI7270),INDEX(PORCENTAJEBUSCAR,MATCH(BD7270,CódigoRET,0),4)*1),"")</f>
        <v/>
      </c>
      <c r="BG7270">
        <f t="shared" si="794"/>
        <v>0</v>
      </c>
      <c r="BO7270">
        <f t="shared" si="795"/>
        <v>0</v>
      </c>
      <c r="CC7270">
        <f t="shared" si="796"/>
        <v>0</v>
      </c>
      <c r="CD7270">
        <f t="shared" si="797"/>
        <v>0</v>
      </c>
      <c r="CG7270">
        <f ca="1">IFERROR(INDIRECT("IVA!X"&amp;MATCH(MID(COMPRAS!C7170,1,2)&amp;MID(COMPRAS!F7170,1,2)&amp;MID(COMPRAS!D7170,1,2),IVA!W:W,0)),"SIN COD.")</f>
        <v>0</v>
      </c>
      <c r="CH7270">
        <f ca="1">IFERROR(INDIRECT("IVA!Y"&amp;MATCH(MID(COMPRAS!C7170,1,2)&amp;MID(COMPRAS!F7170,1,2)&amp;MID(COMPRAS!D7170,1,2),IVA!W:W,0)),"SIN COD.")</f>
        <v>0</v>
      </c>
    </row>
    <row r="7271" spans="1:86" x14ac:dyDescent="0.25">
      <c r="A7271"/>
      <c r="B7271"/>
      <c r="D7271"/>
      <c r="AL7271">
        <f t="shared" si="791"/>
        <v>0</v>
      </c>
      <c r="AQ7271">
        <f t="shared" si="792"/>
        <v>0</v>
      </c>
      <c r="AR7271" t="str">
        <f>IFERROR(IF(OR(AP7271=338,AP7271=340,AP7271=341,AP7271=342,AP7271="342A",AP7271="342B"),PorcenRet(AP7271,AT7271,AU7271),INDEX(PORCENTAJEBUSCAR,MATCH(AP7271,CódigoRET,0),4)*1),"")</f>
        <v/>
      </c>
      <c r="AS7271">
        <f t="shared" si="793"/>
        <v>0</v>
      </c>
      <c r="BF7271" t="str">
        <f>IFERROR(IF(OR(BD7271=338,BD7271=340,BD7271=341,BD7271=342,BD7271="342A",BD7271="342B"),PorcenRet(BD7271,BH7271,BI7271),INDEX(PORCENTAJEBUSCAR,MATCH(BD7271,CódigoRET,0),4)*1),"")</f>
        <v/>
      </c>
      <c r="BG7271">
        <f t="shared" si="794"/>
        <v>0</v>
      </c>
      <c r="BO7271">
        <f t="shared" si="795"/>
        <v>0</v>
      </c>
      <c r="CC7271">
        <f t="shared" si="796"/>
        <v>0</v>
      </c>
      <c r="CD7271">
        <f t="shared" si="797"/>
        <v>0</v>
      </c>
      <c r="CG7271">
        <f ca="1">IFERROR(INDIRECT("IVA!X"&amp;MATCH(MID(COMPRAS!C7171,1,2)&amp;MID(COMPRAS!F7171,1,2)&amp;MID(COMPRAS!D7171,1,2),IVA!W:W,0)),"SIN COD.")</f>
        <v>0</v>
      </c>
      <c r="CH7271">
        <f ca="1">IFERROR(INDIRECT("IVA!Y"&amp;MATCH(MID(COMPRAS!C7171,1,2)&amp;MID(COMPRAS!F7171,1,2)&amp;MID(COMPRAS!D7171,1,2),IVA!W:W,0)),"SIN COD.")</f>
        <v>0</v>
      </c>
    </row>
    <row r="7272" spans="1:86" x14ac:dyDescent="0.25">
      <c r="A7272"/>
      <c r="B7272"/>
      <c r="D7272"/>
      <c r="AL7272">
        <f t="shared" si="791"/>
        <v>0</v>
      </c>
      <c r="AQ7272">
        <f t="shared" si="792"/>
        <v>0</v>
      </c>
      <c r="AR7272" t="str">
        <f>IFERROR(IF(OR(AP7272=338,AP7272=340,AP7272=341,AP7272=342,AP7272="342A",AP7272="342B"),PorcenRet(AP7272,AT7272,AU7272),INDEX(PORCENTAJEBUSCAR,MATCH(AP7272,CódigoRET,0),4)*1),"")</f>
        <v/>
      </c>
      <c r="AS7272">
        <f t="shared" si="793"/>
        <v>0</v>
      </c>
      <c r="BF7272" t="str">
        <f>IFERROR(IF(OR(BD7272=338,BD7272=340,BD7272=341,BD7272=342,BD7272="342A",BD7272="342B"),PorcenRet(BD7272,BH7272,BI7272),INDEX(PORCENTAJEBUSCAR,MATCH(BD7272,CódigoRET,0),4)*1),"")</f>
        <v/>
      </c>
      <c r="BG7272">
        <f t="shared" si="794"/>
        <v>0</v>
      </c>
      <c r="BO7272">
        <f t="shared" si="795"/>
        <v>0</v>
      </c>
      <c r="CC7272">
        <f t="shared" si="796"/>
        <v>0</v>
      </c>
      <c r="CD7272">
        <f t="shared" si="797"/>
        <v>0</v>
      </c>
      <c r="CG7272">
        <f ca="1">IFERROR(INDIRECT("IVA!X"&amp;MATCH(MID(COMPRAS!C7172,1,2)&amp;MID(COMPRAS!F7172,1,2)&amp;MID(COMPRAS!D7172,1,2),IVA!W:W,0)),"SIN COD.")</f>
        <v>0</v>
      </c>
      <c r="CH7272">
        <f ca="1">IFERROR(INDIRECT("IVA!Y"&amp;MATCH(MID(COMPRAS!C7172,1,2)&amp;MID(COMPRAS!F7172,1,2)&amp;MID(COMPRAS!D7172,1,2),IVA!W:W,0)),"SIN COD.")</f>
        <v>0</v>
      </c>
    </row>
    <row r="7273" spans="1:86" x14ac:dyDescent="0.25">
      <c r="A7273"/>
      <c r="B7273"/>
      <c r="D7273"/>
      <c r="AL7273">
        <f t="shared" si="791"/>
        <v>0</v>
      </c>
      <c r="AQ7273">
        <f t="shared" si="792"/>
        <v>0</v>
      </c>
      <c r="AR7273" t="str">
        <f>IFERROR(IF(OR(AP7273=338,AP7273=340,AP7273=341,AP7273=342,AP7273="342A",AP7273="342B"),PorcenRet(AP7273,AT7273,AU7273),INDEX(PORCENTAJEBUSCAR,MATCH(AP7273,CódigoRET,0),4)*1),"")</f>
        <v/>
      </c>
      <c r="AS7273">
        <f t="shared" si="793"/>
        <v>0</v>
      </c>
      <c r="BF7273" t="str">
        <f>IFERROR(IF(OR(BD7273=338,BD7273=340,BD7273=341,BD7273=342,BD7273="342A",BD7273="342B"),PorcenRet(BD7273,BH7273,BI7273),INDEX(PORCENTAJEBUSCAR,MATCH(BD7273,CódigoRET,0),4)*1),"")</f>
        <v/>
      </c>
      <c r="BG7273">
        <f t="shared" si="794"/>
        <v>0</v>
      </c>
      <c r="BO7273">
        <f t="shared" si="795"/>
        <v>0</v>
      </c>
      <c r="CC7273">
        <f t="shared" si="796"/>
        <v>0</v>
      </c>
      <c r="CD7273">
        <f t="shared" si="797"/>
        <v>0</v>
      </c>
      <c r="CG7273">
        <f ca="1">IFERROR(INDIRECT("IVA!X"&amp;MATCH(MID(COMPRAS!C7173,1,2)&amp;MID(COMPRAS!F7173,1,2)&amp;MID(COMPRAS!D7173,1,2),IVA!W:W,0)),"SIN COD.")</f>
        <v>0</v>
      </c>
      <c r="CH7273">
        <f ca="1">IFERROR(INDIRECT("IVA!Y"&amp;MATCH(MID(COMPRAS!C7173,1,2)&amp;MID(COMPRAS!F7173,1,2)&amp;MID(COMPRAS!D7173,1,2),IVA!W:W,0)),"SIN COD.")</f>
        <v>0</v>
      </c>
    </row>
    <row r="7274" spans="1:86" x14ac:dyDescent="0.25">
      <c r="A7274"/>
      <c r="B7274"/>
      <c r="D7274"/>
      <c r="AL7274">
        <f t="shared" si="791"/>
        <v>0</v>
      </c>
      <c r="AQ7274">
        <f t="shared" si="792"/>
        <v>0</v>
      </c>
      <c r="AR7274" t="str">
        <f>IFERROR(IF(OR(AP7274=338,AP7274=340,AP7274=341,AP7274=342,AP7274="342A",AP7274="342B"),PorcenRet(AP7274,AT7274,AU7274),INDEX(PORCENTAJEBUSCAR,MATCH(AP7274,CódigoRET,0),4)*1),"")</f>
        <v/>
      </c>
      <c r="AS7274">
        <f t="shared" si="793"/>
        <v>0</v>
      </c>
      <c r="BF7274" t="str">
        <f>IFERROR(IF(OR(BD7274=338,BD7274=340,BD7274=341,BD7274=342,BD7274="342A",BD7274="342B"),PorcenRet(BD7274,BH7274,BI7274),INDEX(PORCENTAJEBUSCAR,MATCH(BD7274,CódigoRET,0),4)*1),"")</f>
        <v/>
      </c>
      <c r="BG7274">
        <f t="shared" si="794"/>
        <v>0</v>
      </c>
      <c r="BO7274">
        <f t="shared" si="795"/>
        <v>0</v>
      </c>
      <c r="CC7274">
        <f t="shared" si="796"/>
        <v>0</v>
      </c>
      <c r="CD7274">
        <f t="shared" si="797"/>
        <v>0</v>
      </c>
      <c r="CG7274">
        <f ca="1">IFERROR(INDIRECT("IVA!X"&amp;MATCH(MID(COMPRAS!C7174,1,2)&amp;MID(COMPRAS!F7174,1,2)&amp;MID(COMPRAS!D7174,1,2),IVA!W:W,0)),"SIN COD.")</f>
        <v>0</v>
      </c>
      <c r="CH7274">
        <f ca="1">IFERROR(INDIRECT("IVA!Y"&amp;MATCH(MID(COMPRAS!C7174,1,2)&amp;MID(COMPRAS!F7174,1,2)&amp;MID(COMPRAS!D7174,1,2),IVA!W:W,0)),"SIN COD.")</f>
        <v>0</v>
      </c>
    </row>
    <row r="7275" spans="1:86" x14ac:dyDescent="0.25">
      <c r="A7275"/>
      <c r="B7275"/>
      <c r="D7275"/>
      <c r="AL7275">
        <f t="shared" si="791"/>
        <v>0</v>
      </c>
      <c r="AQ7275">
        <f t="shared" si="792"/>
        <v>0</v>
      </c>
      <c r="AR7275" t="str">
        <f>IFERROR(IF(OR(AP7275=338,AP7275=340,AP7275=341,AP7275=342,AP7275="342A",AP7275="342B"),PorcenRet(AP7275,AT7275,AU7275),INDEX(PORCENTAJEBUSCAR,MATCH(AP7275,CódigoRET,0),4)*1),"")</f>
        <v/>
      </c>
      <c r="AS7275">
        <f t="shared" si="793"/>
        <v>0</v>
      </c>
      <c r="BF7275" t="str">
        <f>IFERROR(IF(OR(BD7275=338,BD7275=340,BD7275=341,BD7275=342,BD7275="342A",BD7275="342B"),PorcenRet(BD7275,BH7275,BI7275),INDEX(PORCENTAJEBUSCAR,MATCH(BD7275,CódigoRET,0),4)*1),"")</f>
        <v/>
      </c>
      <c r="BG7275">
        <f t="shared" si="794"/>
        <v>0</v>
      </c>
      <c r="BO7275">
        <f t="shared" si="795"/>
        <v>0</v>
      </c>
      <c r="CC7275">
        <f t="shared" si="796"/>
        <v>0</v>
      </c>
      <c r="CD7275">
        <f t="shared" si="797"/>
        <v>0</v>
      </c>
      <c r="CG7275">
        <f ca="1">IFERROR(INDIRECT("IVA!X"&amp;MATCH(MID(COMPRAS!C7175,1,2)&amp;MID(COMPRAS!F7175,1,2)&amp;MID(COMPRAS!D7175,1,2),IVA!W:W,0)),"SIN COD.")</f>
        <v>0</v>
      </c>
      <c r="CH7275">
        <f ca="1">IFERROR(INDIRECT("IVA!Y"&amp;MATCH(MID(COMPRAS!C7175,1,2)&amp;MID(COMPRAS!F7175,1,2)&amp;MID(COMPRAS!D7175,1,2),IVA!W:W,0)),"SIN COD.")</f>
        <v>0</v>
      </c>
    </row>
    <row r="7276" spans="1:86" x14ac:dyDescent="0.25">
      <c r="A7276"/>
      <c r="B7276"/>
      <c r="D7276"/>
      <c r="AL7276">
        <f t="shared" si="791"/>
        <v>0</v>
      </c>
      <c r="AQ7276">
        <f t="shared" si="792"/>
        <v>0</v>
      </c>
      <c r="AR7276" t="str">
        <f>IFERROR(IF(OR(AP7276=338,AP7276=340,AP7276=341,AP7276=342,AP7276="342A",AP7276="342B"),PorcenRet(AP7276,AT7276,AU7276),INDEX(PORCENTAJEBUSCAR,MATCH(AP7276,CódigoRET,0),4)*1),"")</f>
        <v/>
      </c>
      <c r="AS7276">
        <f t="shared" si="793"/>
        <v>0</v>
      </c>
      <c r="BF7276" t="str">
        <f>IFERROR(IF(OR(BD7276=338,BD7276=340,BD7276=341,BD7276=342,BD7276="342A",BD7276="342B"),PorcenRet(BD7276,BH7276,BI7276),INDEX(PORCENTAJEBUSCAR,MATCH(BD7276,CódigoRET,0),4)*1),"")</f>
        <v/>
      </c>
      <c r="BG7276">
        <f t="shared" si="794"/>
        <v>0</v>
      </c>
      <c r="BO7276">
        <f t="shared" si="795"/>
        <v>0</v>
      </c>
      <c r="CC7276">
        <f t="shared" si="796"/>
        <v>0</v>
      </c>
      <c r="CD7276">
        <f t="shared" si="797"/>
        <v>0</v>
      </c>
      <c r="CG7276">
        <f ca="1">IFERROR(INDIRECT("IVA!X"&amp;MATCH(MID(COMPRAS!C7176,1,2)&amp;MID(COMPRAS!F7176,1,2)&amp;MID(COMPRAS!D7176,1,2),IVA!W:W,0)),"SIN COD.")</f>
        <v>0</v>
      </c>
      <c r="CH7276">
        <f ca="1">IFERROR(INDIRECT("IVA!Y"&amp;MATCH(MID(COMPRAS!C7176,1,2)&amp;MID(COMPRAS!F7176,1,2)&amp;MID(COMPRAS!D7176,1,2),IVA!W:W,0)),"SIN COD.")</f>
        <v>0</v>
      </c>
    </row>
    <row r="7277" spans="1:86" x14ac:dyDescent="0.25">
      <c r="A7277"/>
      <c r="B7277"/>
      <c r="D7277"/>
      <c r="AL7277">
        <f t="shared" si="791"/>
        <v>0</v>
      </c>
      <c r="AQ7277">
        <f t="shared" si="792"/>
        <v>0</v>
      </c>
      <c r="AR7277" t="str">
        <f>IFERROR(IF(OR(AP7277=338,AP7277=340,AP7277=341,AP7277=342,AP7277="342A",AP7277="342B"),PorcenRet(AP7277,AT7277,AU7277),INDEX(PORCENTAJEBUSCAR,MATCH(AP7277,CódigoRET,0),4)*1),"")</f>
        <v/>
      </c>
      <c r="AS7277">
        <f t="shared" si="793"/>
        <v>0</v>
      </c>
      <c r="BF7277" t="str">
        <f>IFERROR(IF(OR(BD7277=338,BD7277=340,BD7277=341,BD7277=342,BD7277="342A",BD7277="342B"),PorcenRet(BD7277,BH7277,BI7277),INDEX(PORCENTAJEBUSCAR,MATCH(BD7277,CódigoRET,0),4)*1),"")</f>
        <v/>
      </c>
      <c r="BG7277">
        <f t="shared" si="794"/>
        <v>0</v>
      </c>
      <c r="BO7277">
        <f t="shared" si="795"/>
        <v>0</v>
      </c>
      <c r="CC7277">
        <f t="shared" si="796"/>
        <v>0</v>
      </c>
      <c r="CD7277">
        <f t="shared" si="797"/>
        <v>0</v>
      </c>
      <c r="CG7277">
        <f ca="1">IFERROR(INDIRECT("IVA!X"&amp;MATCH(MID(COMPRAS!C7177,1,2)&amp;MID(COMPRAS!F7177,1,2)&amp;MID(COMPRAS!D7177,1,2),IVA!W:W,0)),"SIN COD.")</f>
        <v>0</v>
      </c>
      <c r="CH7277">
        <f ca="1">IFERROR(INDIRECT("IVA!Y"&amp;MATCH(MID(COMPRAS!C7177,1,2)&amp;MID(COMPRAS!F7177,1,2)&amp;MID(COMPRAS!D7177,1,2),IVA!W:W,0)),"SIN COD.")</f>
        <v>0</v>
      </c>
    </row>
    <row r="7278" spans="1:86" x14ac:dyDescent="0.25">
      <c r="A7278"/>
      <c r="B7278"/>
      <c r="D7278"/>
      <c r="AL7278">
        <f t="shared" si="791"/>
        <v>0</v>
      </c>
      <c r="AQ7278">
        <f t="shared" si="792"/>
        <v>0</v>
      </c>
      <c r="AR7278" t="str">
        <f>IFERROR(IF(OR(AP7278=338,AP7278=340,AP7278=341,AP7278=342,AP7278="342A",AP7278="342B"),PorcenRet(AP7278,AT7278,AU7278),INDEX(PORCENTAJEBUSCAR,MATCH(AP7278,CódigoRET,0),4)*1),"")</f>
        <v/>
      </c>
      <c r="AS7278">
        <f t="shared" si="793"/>
        <v>0</v>
      </c>
      <c r="BF7278" t="str">
        <f>IFERROR(IF(OR(BD7278=338,BD7278=340,BD7278=341,BD7278=342,BD7278="342A",BD7278="342B"),PorcenRet(BD7278,BH7278,BI7278),INDEX(PORCENTAJEBUSCAR,MATCH(BD7278,CódigoRET,0),4)*1),"")</f>
        <v/>
      </c>
      <c r="BG7278">
        <f t="shared" si="794"/>
        <v>0</v>
      </c>
      <c r="BO7278">
        <f t="shared" si="795"/>
        <v>0</v>
      </c>
      <c r="CC7278">
        <f t="shared" si="796"/>
        <v>0</v>
      </c>
      <c r="CD7278">
        <f t="shared" si="797"/>
        <v>0</v>
      </c>
      <c r="CG7278">
        <f ca="1">IFERROR(INDIRECT("IVA!X"&amp;MATCH(MID(COMPRAS!C7178,1,2)&amp;MID(COMPRAS!F7178,1,2)&amp;MID(COMPRAS!D7178,1,2),IVA!W:W,0)),"SIN COD.")</f>
        <v>0</v>
      </c>
      <c r="CH7278">
        <f ca="1">IFERROR(INDIRECT("IVA!Y"&amp;MATCH(MID(COMPRAS!C7178,1,2)&amp;MID(COMPRAS!F7178,1,2)&amp;MID(COMPRAS!D7178,1,2),IVA!W:W,0)),"SIN COD.")</f>
        <v>0</v>
      </c>
    </row>
    <row r="7279" spans="1:86" x14ac:dyDescent="0.25">
      <c r="A7279"/>
      <c r="B7279"/>
      <c r="D7279"/>
      <c r="AL7279">
        <f t="shared" si="791"/>
        <v>0</v>
      </c>
      <c r="AQ7279">
        <f t="shared" si="792"/>
        <v>0</v>
      </c>
      <c r="AR7279" t="str">
        <f>IFERROR(IF(OR(AP7279=338,AP7279=340,AP7279=341,AP7279=342,AP7279="342A",AP7279="342B"),PorcenRet(AP7279,AT7279,AU7279),INDEX(PORCENTAJEBUSCAR,MATCH(AP7279,CódigoRET,0),4)*1),"")</f>
        <v/>
      </c>
      <c r="AS7279">
        <f t="shared" si="793"/>
        <v>0</v>
      </c>
      <c r="BF7279" t="str">
        <f>IFERROR(IF(OR(BD7279=338,BD7279=340,BD7279=341,BD7279=342,BD7279="342A",BD7279="342B"),PorcenRet(BD7279,BH7279,BI7279),INDEX(PORCENTAJEBUSCAR,MATCH(BD7279,CódigoRET,0),4)*1),"")</f>
        <v/>
      </c>
      <c r="BG7279">
        <f t="shared" si="794"/>
        <v>0</v>
      </c>
      <c r="BO7279">
        <f t="shared" si="795"/>
        <v>0</v>
      </c>
      <c r="CC7279">
        <f t="shared" si="796"/>
        <v>0</v>
      </c>
      <c r="CD7279">
        <f t="shared" si="797"/>
        <v>0</v>
      </c>
      <c r="CG7279">
        <f ca="1">IFERROR(INDIRECT("IVA!X"&amp;MATCH(MID(COMPRAS!C7179,1,2)&amp;MID(COMPRAS!F7179,1,2)&amp;MID(COMPRAS!D7179,1,2),IVA!W:W,0)),"SIN COD.")</f>
        <v>0</v>
      </c>
      <c r="CH7279">
        <f ca="1">IFERROR(INDIRECT("IVA!Y"&amp;MATCH(MID(COMPRAS!C7179,1,2)&amp;MID(COMPRAS!F7179,1,2)&amp;MID(COMPRAS!D7179,1,2),IVA!W:W,0)),"SIN COD.")</f>
        <v>0</v>
      </c>
    </row>
    <row r="7280" spans="1:86" x14ac:dyDescent="0.25">
      <c r="A7280"/>
      <c r="B7280"/>
      <c r="D7280"/>
      <c r="AL7280">
        <f t="shared" si="791"/>
        <v>0</v>
      </c>
      <c r="AQ7280">
        <f t="shared" si="792"/>
        <v>0</v>
      </c>
      <c r="AR7280" t="str">
        <f>IFERROR(IF(OR(AP7280=338,AP7280=340,AP7280=341,AP7280=342,AP7280="342A",AP7280="342B"),PorcenRet(AP7280,AT7280,AU7280),INDEX(PORCENTAJEBUSCAR,MATCH(AP7280,CódigoRET,0),4)*1),"")</f>
        <v/>
      </c>
      <c r="AS7280">
        <f t="shared" si="793"/>
        <v>0</v>
      </c>
      <c r="BF7280" t="str">
        <f>IFERROR(IF(OR(BD7280=338,BD7280=340,BD7280=341,BD7280=342,BD7280="342A",BD7280="342B"),PorcenRet(BD7280,BH7280,BI7280),INDEX(PORCENTAJEBUSCAR,MATCH(BD7280,CódigoRET,0),4)*1),"")</f>
        <v/>
      </c>
      <c r="BG7280">
        <f t="shared" si="794"/>
        <v>0</v>
      </c>
      <c r="BO7280">
        <f t="shared" si="795"/>
        <v>0</v>
      </c>
      <c r="CC7280">
        <f t="shared" si="796"/>
        <v>0</v>
      </c>
      <c r="CD7280">
        <f t="shared" si="797"/>
        <v>0</v>
      </c>
      <c r="CG7280">
        <f ca="1">IFERROR(INDIRECT("IVA!X"&amp;MATCH(MID(COMPRAS!C7180,1,2)&amp;MID(COMPRAS!F7180,1,2)&amp;MID(COMPRAS!D7180,1,2),IVA!W:W,0)),"SIN COD.")</f>
        <v>0</v>
      </c>
      <c r="CH7280">
        <f ca="1">IFERROR(INDIRECT("IVA!Y"&amp;MATCH(MID(COMPRAS!C7180,1,2)&amp;MID(COMPRAS!F7180,1,2)&amp;MID(COMPRAS!D7180,1,2),IVA!W:W,0)),"SIN COD.")</f>
        <v>0</v>
      </c>
    </row>
    <row r="7281" spans="1:86" x14ac:dyDescent="0.25">
      <c r="A7281"/>
      <c r="B7281"/>
      <c r="D7281"/>
      <c r="AL7281">
        <f t="shared" si="791"/>
        <v>0</v>
      </c>
      <c r="AQ7281">
        <f t="shared" si="792"/>
        <v>0</v>
      </c>
      <c r="AR7281" t="str">
        <f>IFERROR(IF(OR(AP7281=338,AP7281=340,AP7281=341,AP7281=342,AP7281="342A",AP7281="342B"),PorcenRet(AP7281,AT7281,AU7281),INDEX(PORCENTAJEBUSCAR,MATCH(AP7281,CódigoRET,0),4)*1),"")</f>
        <v/>
      </c>
      <c r="AS7281">
        <f t="shared" si="793"/>
        <v>0</v>
      </c>
      <c r="BF7281" t="str">
        <f>IFERROR(IF(OR(BD7281=338,BD7281=340,BD7281=341,BD7281=342,BD7281="342A",BD7281="342B"),PorcenRet(BD7281,BH7281,BI7281),INDEX(PORCENTAJEBUSCAR,MATCH(BD7281,CódigoRET,0),4)*1),"")</f>
        <v/>
      </c>
      <c r="BG7281">
        <f t="shared" si="794"/>
        <v>0</v>
      </c>
      <c r="BO7281">
        <f t="shared" si="795"/>
        <v>0</v>
      </c>
      <c r="CC7281">
        <f t="shared" si="796"/>
        <v>0</v>
      </c>
      <c r="CD7281">
        <f t="shared" si="797"/>
        <v>0</v>
      </c>
      <c r="CG7281">
        <f ca="1">IFERROR(INDIRECT("IVA!X"&amp;MATCH(MID(COMPRAS!C7181,1,2)&amp;MID(COMPRAS!F7181,1,2)&amp;MID(COMPRAS!D7181,1,2),IVA!W:W,0)),"SIN COD.")</f>
        <v>0</v>
      </c>
      <c r="CH7281">
        <f ca="1">IFERROR(INDIRECT("IVA!Y"&amp;MATCH(MID(COMPRAS!C7181,1,2)&amp;MID(COMPRAS!F7181,1,2)&amp;MID(COMPRAS!D7181,1,2),IVA!W:W,0)),"SIN COD.")</f>
        <v>0</v>
      </c>
    </row>
    <row r="7282" spans="1:86" x14ac:dyDescent="0.25">
      <c r="A7282"/>
      <c r="B7282"/>
      <c r="D7282"/>
      <c r="AL7282">
        <f t="shared" si="791"/>
        <v>0</v>
      </c>
      <c r="AQ7282">
        <f t="shared" si="792"/>
        <v>0</v>
      </c>
      <c r="AR7282" t="str">
        <f>IFERROR(IF(OR(AP7282=338,AP7282=340,AP7282=341,AP7282=342,AP7282="342A",AP7282="342B"),PorcenRet(AP7282,AT7282,AU7282),INDEX(PORCENTAJEBUSCAR,MATCH(AP7282,CódigoRET,0),4)*1),"")</f>
        <v/>
      </c>
      <c r="AS7282">
        <f t="shared" si="793"/>
        <v>0</v>
      </c>
      <c r="BF7282" t="str">
        <f>IFERROR(IF(OR(BD7282=338,BD7282=340,BD7282=341,BD7282=342,BD7282="342A",BD7282="342B"),PorcenRet(BD7282,BH7282,BI7282),INDEX(PORCENTAJEBUSCAR,MATCH(BD7282,CódigoRET,0),4)*1),"")</f>
        <v/>
      </c>
      <c r="BG7282">
        <f t="shared" si="794"/>
        <v>0</v>
      </c>
      <c r="BO7282">
        <f t="shared" si="795"/>
        <v>0</v>
      </c>
      <c r="CC7282">
        <f t="shared" si="796"/>
        <v>0</v>
      </c>
      <c r="CD7282">
        <f t="shared" si="797"/>
        <v>0</v>
      </c>
      <c r="CG7282">
        <f ca="1">IFERROR(INDIRECT("IVA!X"&amp;MATCH(MID(COMPRAS!C7182,1,2)&amp;MID(COMPRAS!F7182,1,2)&amp;MID(COMPRAS!D7182,1,2),IVA!W:W,0)),"SIN COD.")</f>
        <v>0</v>
      </c>
      <c r="CH7282">
        <f ca="1">IFERROR(INDIRECT("IVA!Y"&amp;MATCH(MID(COMPRAS!C7182,1,2)&amp;MID(COMPRAS!F7182,1,2)&amp;MID(COMPRAS!D7182,1,2),IVA!W:W,0)),"SIN COD.")</f>
        <v>0</v>
      </c>
    </row>
    <row r="7283" spans="1:86" x14ac:dyDescent="0.25">
      <c r="A7283"/>
      <c r="B7283"/>
      <c r="D7283"/>
      <c r="AL7283">
        <f t="shared" si="791"/>
        <v>0</v>
      </c>
      <c r="AQ7283">
        <f t="shared" si="792"/>
        <v>0</v>
      </c>
      <c r="AR7283" t="str">
        <f>IFERROR(IF(OR(AP7283=338,AP7283=340,AP7283=341,AP7283=342,AP7283="342A",AP7283="342B"),PorcenRet(AP7283,AT7283,AU7283),INDEX(PORCENTAJEBUSCAR,MATCH(AP7283,CódigoRET,0),4)*1),"")</f>
        <v/>
      </c>
      <c r="AS7283">
        <f t="shared" si="793"/>
        <v>0</v>
      </c>
      <c r="BF7283" t="str">
        <f>IFERROR(IF(OR(BD7283=338,BD7283=340,BD7283=341,BD7283=342,BD7283="342A",BD7283="342B"),PorcenRet(BD7283,BH7283,BI7283),INDEX(PORCENTAJEBUSCAR,MATCH(BD7283,CódigoRET,0),4)*1),"")</f>
        <v/>
      </c>
      <c r="BG7283">
        <f t="shared" si="794"/>
        <v>0</v>
      </c>
      <c r="BO7283">
        <f t="shared" si="795"/>
        <v>0</v>
      </c>
      <c r="CC7283">
        <f t="shared" si="796"/>
        <v>0</v>
      </c>
      <c r="CD7283">
        <f t="shared" si="797"/>
        <v>0</v>
      </c>
      <c r="CG7283">
        <f ca="1">IFERROR(INDIRECT("IVA!X"&amp;MATCH(MID(COMPRAS!C7183,1,2)&amp;MID(COMPRAS!F7183,1,2)&amp;MID(COMPRAS!D7183,1,2),IVA!W:W,0)),"SIN COD.")</f>
        <v>0</v>
      </c>
      <c r="CH7283">
        <f ca="1">IFERROR(INDIRECT("IVA!Y"&amp;MATCH(MID(COMPRAS!C7183,1,2)&amp;MID(COMPRAS!F7183,1,2)&amp;MID(COMPRAS!D7183,1,2),IVA!W:W,0)),"SIN COD.")</f>
        <v>0</v>
      </c>
    </row>
    <row r="7284" spans="1:86" x14ac:dyDescent="0.25">
      <c r="A7284"/>
      <c r="B7284"/>
      <c r="D7284"/>
      <c r="AL7284">
        <f t="shared" si="791"/>
        <v>0</v>
      </c>
      <c r="AQ7284">
        <f t="shared" si="792"/>
        <v>0</v>
      </c>
      <c r="AR7284" t="str">
        <f>IFERROR(IF(OR(AP7284=338,AP7284=340,AP7284=341,AP7284=342,AP7284="342A",AP7284="342B"),PorcenRet(AP7284,AT7284,AU7284),INDEX(PORCENTAJEBUSCAR,MATCH(AP7284,CódigoRET,0),4)*1),"")</f>
        <v/>
      </c>
      <c r="AS7284">
        <f t="shared" si="793"/>
        <v>0</v>
      </c>
      <c r="BF7284" t="str">
        <f>IFERROR(IF(OR(BD7284=338,BD7284=340,BD7284=341,BD7284=342,BD7284="342A",BD7284="342B"),PorcenRet(BD7284,BH7284,BI7284),INDEX(PORCENTAJEBUSCAR,MATCH(BD7284,CódigoRET,0),4)*1),"")</f>
        <v/>
      </c>
      <c r="BG7284">
        <f t="shared" si="794"/>
        <v>0</v>
      </c>
      <c r="BO7284">
        <f t="shared" si="795"/>
        <v>0</v>
      </c>
      <c r="CC7284">
        <f t="shared" si="796"/>
        <v>0</v>
      </c>
      <c r="CD7284">
        <f t="shared" si="797"/>
        <v>0</v>
      </c>
      <c r="CG7284">
        <f ca="1">IFERROR(INDIRECT("IVA!X"&amp;MATCH(MID(COMPRAS!C7184,1,2)&amp;MID(COMPRAS!F7184,1,2)&amp;MID(COMPRAS!D7184,1,2),IVA!W:W,0)),"SIN COD.")</f>
        <v>0</v>
      </c>
      <c r="CH7284">
        <f ca="1">IFERROR(INDIRECT("IVA!Y"&amp;MATCH(MID(COMPRAS!C7184,1,2)&amp;MID(COMPRAS!F7184,1,2)&amp;MID(COMPRAS!D7184,1,2),IVA!W:W,0)),"SIN COD.")</f>
        <v>0</v>
      </c>
    </row>
    <row r="7285" spans="1:86" x14ac:dyDescent="0.25">
      <c r="A7285"/>
      <c r="B7285"/>
      <c r="D7285"/>
      <c r="AL7285">
        <f t="shared" si="791"/>
        <v>0</v>
      </c>
      <c r="AQ7285">
        <f t="shared" si="792"/>
        <v>0</v>
      </c>
      <c r="AR7285" t="str">
        <f>IFERROR(IF(OR(AP7285=338,AP7285=340,AP7285=341,AP7285=342,AP7285="342A",AP7285="342B"),PorcenRet(AP7285,AT7285,AU7285),INDEX(PORCENTAJEBUSCAR,MATCH(AP7285,CódigoRET,0),4)*1),"")</f>
        <v/>
      </c>
      <c r="AS7285">
        <f t="shared" si="793"/>
        <v>0</v>
      </c>
      <c r="BF7285" t="str">
        <f>IFERROR(IF(OR(BD7285=338,BD7285=340,BD7285=341,BD7285=342,BD7285="342A",BD7285="342B"),PorcenRet(BD7285,BH7285,BI7285),INDEX(PORCENTAJEBUSCAR,MATCH(BD7285,CódigoRET,0),4)*1),"")</f>
        <v/>
      </c>
      <c r="BG7285">
        <f t="shared" si="794"/>
        <v>0</v>
      </c>
      <c r="BO7285">
        <f t="shared" si="795"/>
        <v>0</v>
      </c>
      <c r="CC7285">
        <f t="shared" si="796"/>
        <v>0</v>
      </c>
      <c r="CD7285">
        <f t="shared" si="797"/>
        <v>0</v>
      </c>
      <c r="CG7285">
        <f ca="1">IFERROR(INDIRECT("IVA!X"&amp;MATCH(MID(COMPRAS!C7185,1,2)&amp;MID(COMPRAS!F7185,1,2)&amp;MID(COMPRAS!D7185,1,2),IVA!W:W,0)),"SIN COD.")</f>
        <v>0</v>
      </c>
      <c r="CH7285">
        <f ca="1">IFERROR(INDIRECT("IVA!Y"&amp;MATCH(MID(COMPRAS!C7185,1,2)&amp;MID(COMPRAS!F7185,1,2)&amp;MID(COMPRAS!D7185,1,2),IVA!W:W,0)),"SIN COD.")</f>
        <v>0</v>
      </c>
    </row>
    <row r="7286" spans="1:86" x14ac:dyDescent="0.25">
      <c r="A7286"/>
      <c r="B7286"/>
      <c r="D7286"/>
      <c r="AL7286">
        <f t="shared" si="791"/>
        <v>0</v>
      </c>
      <c r="AQ7286">
        <f t="shared" si="792"/>
        <v>0</v>
      </c>
      <c r="AR7286" t="str">
        <f>IFERROR(IF(OR(AP7286=338,AP7286=340,AP7286=341,AP7286=342,AP7286="342A",AP7286="342B"),PorcenRet(AP7286,AT7286,AU7286),INDEX(PORCENTAJEBUSCAR,MATCH(AP7286,CódigoRET,0),4)*1),"")</f>
        <v/>
      </c>
      <c r="AS7286">
        <f t="shared" si="793"/>
        <v>0</v>
      </c>
      <c r="BF7286" t="str">
        <f>IFERROR(IF(OR(BD7286=338,BD7286=340,BD7286=341,BD7286=342,BD7286="342A",BD7286="342B"),PorcenRet(BD7286,BH7286,BI7286),INDEX(PORCENTAJEBUSCAR,MATCH(BD7286,CódigoRET,0),4)*1),"")</f>
        <v/>
      </c>
      <c r="BG7286">
        <f t="shared" si="794"/>
        <v>0</v>
      </c>
      <c r="BO7286">
        <f t="shared" si="795"/>
        <v>0</v>
      </c>
      <c r="CC7286">
        <f t="shared" si="796"/>
        <v>0</v>
      </c>
      <c r="CD7286">
        <f t="shared" si="797"/>
        <v>0</v>
      </c>
      <c r="CG7286">
        <f ca="1">IFERROR(INDIRECT("IVA!X"&amp;MATCH(MID(COMPRAS!C7186,1,2)&amp;MID(COMPRAS!F7186,1,2)&amp;MID(COMPRAS!D7186,1,2),IVA!W:W,0)),"SIN COD.")</f>
        <v>0</v>
      </c>
      <c r="CH7286">
        <f ca="1">IFERROR(INDIRECT("IVA!Y"&amp;MATCH(MID(COMPRAS!C7186,1,2)&amp;MID(COMPRAS!F7186,1,2)&amp;MID(COMPRAS!D7186,1,2),IVA!W:W,0)),"SIN COD.")</f>
        <v>0</v>
      </c>
    </row>
    <row r="7287" spans="1:86" x14ac:dyDescent="0.25">
      <c r="A7287"/>
      <c r="B7287"/>
      <c r="D7287"/>
      <c r="AL7287">
        <f t="shared" si="791"/>
        <v>0</v>
      </c>
      <c r="AQ7287">
        <f t="shared" si="792"/>
        <v>0</v>
      </c>
      <c r="AR7287" t="str">
        <f>IFERROR(IF(OR(AP7287=338,AP7287=340,AP7287=341,AP7287=342,AP7287="342A",AP7287="342B"),PorcenRet(AP7287,AT7287,AU7287),INDEX(PORCENTAJEBUSCAR,MATCH(AP7287,CódigoRET,0),4)*1),"")</f>
        <v/>
      </c>
      <c r="AS7287">
        <f t="shared" si="793"/>
        <v>0</v>
      </c>
      <c r="BF7287" t="str">
        <f>IFERROR(IF(OR(BD7287=338,BD7287=340,BD7287=341,BD7287=342,BD7287="342A",BD7287="342B"),PorcenRet(BD7287,BH7287,BI7287),INDEX(PORCENTAJEBUSCAR,MATCH(BD7287,CódigoRET,0),4)*1),"")</f>
        <v/>
      </c>
      <c r="BG7287">
        <f t="shared" si="794"/>
        <v>0</v>
      </c>
      <c r="BO7287">
        <f t="shared" si="795"/>
        <v>0</v>
      </c>
      <c r="CC7287">
        <f t="shared" si="796"/>
        <v>0</v>
      </c>
      <c r="CD7287">
        <f t="shared" si="797"/>
        <v>0</v>
      </c>
      <c r="CG7287">
        <f ca="1">IFERROR(INDIRECT("IVA!X"&amp;MATCH(MID(COMPRAS!C7187,1,2)&amp;MID(COMPRAS!F7187,1,2)&amp;MID(COMPRAS!D7187,1,2),IVA!W:W,0)),"SIN COD.")</f>
        <v>0</v>
      </c>
      <c r="CH7287">
        <f ca="1">IFERROR(INDIRECT("IVA!Y"&amp;MATCH(MID(COMPRAS!C7187,1,2)&amp;MID(COMPRAS!F7187,1,2)&amp;MID(COMPRAS!D7187,1,2),IVA!W:W,0)),"SIN COD.")</f>
        <v>0</v>
      </c>
    </row>
    <row r="7288" spans="1:86" x14ac:dyDescent="0.25">
      <c r="A7288"/>
      <c r="B7288"/>
      <c r="D7288"/>
      <c r="AL7288">
        <f t="shared" si="791"/>
        <v>0</v>
      </c>
      <c r="AQ7288">
        <f t="shared" si="792"/>
        <v>0</v>
      </c>
      <c r="AR7288" t="str">
        <f>IFERROR(IF(OR(AP7288=338,AP7288=340,AP7288=341,AP7288=342,AP7288="342A",AP7288="342B"),PorcenRet(AP7288,AT7288,AU7288),INDEX(PORCENTAJEBUSCAR,MATCH(AP7288,CódigoRET,0),4)*1),"")</f>
        <v/>
      </c>
      <c r="AS7288">
        <f t="shared" si="793"/>
        <v>0</v>
      </c>
      <c r="BF7288" t="str">
        <f>IFERROR(IF(OR(BD7288=338,BD7288=340,BD7288=341,BD7288=342,BD7288="342A",BD7288="342B"),PorcenRet(BD7288,BH7288,BI7288),INDEX(PORCENTAJEBUSCAR,MATCH(BD7288,CódigoRET,0),4)*1),"")</f>
        <v/>
      </c>
      <c r="BG7288">
        <f t="shared" si="794"/>
        <v>0</v>
      </c>
      <c r="BO7288">
        <f t="shared" si="795"/>
        <v>0</v>
      </c>
      <c r="CC7288">
        <f t="shared" si="796"/>
        <v>0</v>
      </c>
      <c r="CD7288">
        <f t="shared" si="797"/>
        <v>0</v>
      </c>
      <c r="CG7288">
        <f ca="1">IFERROR(INDIRECT("IVA!X"&amp;MATCH(MID(COMPRAS!C7188,1,2)&amp;MID(COMPRAS!F7188,1,2)&amp;MID(COMPRAS!D7188,1,2),IVA!W:W,0)),"SIN COD.")</f>
        <v>0</v>
      </c>
      <c r="CH7288">
        <f ca="1">IFERROR(INDIRECT("IVA!Y"&amp;MATCH(MID(COMPRAS!C7188,1,2)&amp;MID(COMPRAS!F7188,1,2)&amp;MID(COMPRAS!D7188,1,2),IVA!W:W,0)),"SIN COD.")</f>
        <v>0</v>
      </c>
    </row>
    <row r="7289" spans="1:86" x14ac:dyDescent="0.25">
      <c r="A7289"/>
      <c r="B7289"/>
      <c r="D7289"/>
      <c r="AL7289">
        <f t="shared" si="791"/>
        <v>0</v>
      </c>
      <c r="AQ7289">
        <f t="shared" si="792"/>
        <v>0</v>
      </c>
      <c r="AR7289" t="str">
        <f>IFERROR(IF(OR(AP7289=338,AP7289=340,AP7289=341,AP7289=342,AP7289="342A",AP7289="342B"),PorcenRet(AP7289,AT7289,AU7289),INDEX(PORCENTAJEBUSCAR,MATCH(AP7289,CódigoRET,0),4)*1),"")</f>
        <v/>
      </c>
      <c r="AS7289">
        <f t="shared" si="793"/>
        <v>0</v>
      </c>
      <c r="BF7289" t="str">
        <f>IFERROR(IF(OR(BD7289=338,BD7289=340,BD7289=341,BD7289=342,BD7289="342A",BD7289="342B"),PorcenRet(BD7289,BH7289,BI7289),INDEX(PORCENTAJEBUSCAR,MATCH(BD7289,CódigoRET,0),4)*1),"")</f>
        <v/>
      </c>
      <c r="BG7289">
        <f t="shared" si="794"/>
        <v>0</v>
      </c>
      <c r="BO7289">
        <f t="shared" si="795"/>
        <v>0</v>
      </c>
      <c r="CC7289">
        <f t="shared" si="796"/>
        <v>0</v>
      </c>
      <c r="CD7289">
        <f t="shared" si="797"/>
        <v>0</v>
      </c>
      <c r="CG7289">
        <f ca="1">IFERROR(INDIRECT("IVA!X"&amp;MATCH(MID(COMPRAS!C7189,1,2)&amp;MID(COMPRAS!F7189,1,2)&amp;MID(COMPRAS!D7189,1,2),IVA!W:W,0)),"SIN COD.")</f>
        <v>0</v>
      </c>
      <c r="CH7289">
        <f ca="1">IFERROR(INDIRECT("IVA!Y"&amp;MATCH(MID(COMPRAS!C7189,1,2)&amp;MID(COMPRAS!F7189,1,2)&amp;MID(COMPRAS!D7189,1,2),IVA!W:W,0)),"SIN COD.")</f>
        <v>0</v>
      </c>
    </row>
    <row r="7290" spans="1:86" x14ac:dyDescent="0.25">
      <c r="A7290"/>
      <c r="B7290"/>
      <c r="D7290"/>
      <c r="AL7290">
        <f t="shared" si="791"/>
        <v>0</v>
      </c>
      <c r="AQ7290">
        <f t="shared" si="792"/>
        <v>0</v>
      </c>
      <c r="AR7290" t="str">
        <f>IFERROR(IF(OR(AP7290=338,AP7290=340,AP7290=341,AP7290=342,AP7290="342A",AP7290="342B"),PorcenRet(AP7290,AT7290,AU7290),INDEX(PORCENTAJEBUSCAR,MATCH(AP7290,CódigoRET,0),4)*1),"")</f>
        <v/>
      </c>
      <c r="AS7290">
        <f t="shared" si="793"/>
        <v>0</v>
      </c>
      <c r="BF7290" t="str">
        <f>IFERROR(IF(OR(BD7290=338,BD7290=340,BD7290=341,BD7290=342,BD7290="342A",BD7290="342B"),PorcenRet(BD7290,BH7290,BI7290),INDEX(PORCENTAJEBUSCAR,MATCH(BD7290,CódigoRET,0),4)*1),"")</f>
        <v/>
      </c>
      <c r="BG7290">
        <f t="shared" si="794"/>
        <v>0</v>
      </c>
      <c r="BO7290">
        <f t="shared" si="795"/>
        <v>0</v>
      </c>
      <c r="CC7290">
        <f t="shared" si="796"/>
        <v>0</v>
      </c>
      <c r="CD7290">
        <f t="shared" si="797"/>
        <v>0</v>
      </c>
      <c r="CG7290">
        <f ca="1">IFERROR(INDIRECT("IVA!X"&amp;MATCH(MID(COMPRAS!C7190,1,2)&amp;MID(COMPRAS!F7190,1,2)&amp;MID(COMPRAS!D7190,1,2),IVA!W:W,0)),"SIN COD.")</f>
        <v>0</v>
      </c>
      <c r="CH7290">
        <f ca="1">IFERROR(INDIRECT("IVA!Y"&amp;MATCH(MID(COMPRAS!C7190,1,2)&amp;MID(COMPRAS!F7190,1,2)&amp;MID(COMPRAS!D7190,1,2),IVA!W:W,0)),"SIN COD.")</f>
        <v>0</v>
      </c>
    </row>
    <row r="7291" spans="1:86" x14ac:dyDescent="0.25">
      <c r="A7291"/>
      <c r="B7291"/>
      <c r="D7291"/>
      <c r="AL7291">
        <f t="shared" si="791"/>
        <v>0</v>
      </c>
      <c r="AQ7291">
        <f t="shared" si="792"/>
        <v>0</v>
      </c>
      <c r="AR7291" t="str">
        <f>IFERROR(IF(OR(AP7291=338,AP7291=340,AP7291=341,AP7291=342,AP7291="342A",AP7291="342B"),PorcenRet(AP7291,AT7291,AU7291),INDEX(PORCENTAJEBUSCAR,MATCH(AP7291,CódigoRET,0),4)*1),"")</f>
        <v/>
      </c>
      <c r="AS7291">
        <f t="shared" si="793"/>
        <v>0</v>
      </c>
      <c r="BF7291" t="str">
        <f>IFERROR(IF(OR(BD7291=338,BD7291=340,BD7291=341,BD7291=342,BD7291="342A",BD7291="342B"),PorcenRet(BD7291,BH7291,BI7291),INDEX(PORCENTAJEBUSCAR,MATCH(BD7291,CódigoRET,0),4)*1),"")</f>
        <v/>
      </c>
      <c r="BG7291">
        <f t="shared" si="794"/>
        <v>0</v>
      </c>
      <c r="BO7291">
        <f t="shared" si="795"/>
        <v>0</v>
      </c>
      <c r="CC7291">
        <f t="shared" si="796"/>
        <v>0</v>
      </c>
      <c r="CD7291">
        <f t="shared" si="797"/>
        <v>0</v>
      </c>
      <c r="CG7291">
        <f ca="1">IFERROR(INDIRECT("IVA!X"&amp;MATCH(MID(COMPRAS!C7191,1,2)&amp;MID(COMPRAS!F7191,1,2)&amp;MID(COMPRAS!D7191,1,2),IVA!W:W,0)),"SIN COD.")</f>
        <v>0</v>
      </c>
      <c r="CH7291">
        <f ca="1">IFERROR(INDIRECT("IVA!Y"&amp;MATCH(MID(COMPRAS!C7191,1,2)&amp;MID(COMPRAS!F7191,1,2)&amp;MID(COMPRAS!D7191,1,2),IVA!W:W,0)),"SIN COD.")</f>
        <v>0</v>
      </c>
    </row>
    <row r="7292" spans="1:86" x14ac:dyDescent="0.25">
      <c r="A7292"/>
      <c r="B7292"/>
      <c r="D7292"/>
      <c r="AL7292">
        <f t="shared" si="791"/>
        <v>0</v>
      </c>
      <c r="AQ7292">
        <f t="shared" si="792"/>
        <v>0</v>
      </c>
      <c r="AR7292" t="str">
        <f>IFERROR(IF(OR(AP7292=338,AP7292=340,AP7292=341,AP7292=342,AP7292="342A",AP7292="342B"),PorcenRet(AP7292,AT7292,AU7292),INDEX(PORCENTAJEBUSCAR,MATCH(AP7292,CódigoRET,0),4)*1),"")</f>
        <v/>
      </c>
      <c r="AS7292">
        <f t="shared" si="793"/>
        <v>0</v>
      </c>
      <c r="BF7292" t="str">
        <f>IFERROR(IF(OR(BD7292=338,BD7292=340,BD7292=341,BD7292=342,BD7292="342A",BD7292="342B"),PorcenRet(BD7292,BH7292,BI7292),INDEX(PORCENTAJEBUSCAR,MATCH(BD7292,CódigoRET,0),4)*1),"")</f>
        <v/>
      </c>
      <c r="BG7292">
        <f t="shared" si="794"/>
        <v>0</v>
      </c>
      <c r="BO7292">
        <f t="shared" si="795"/>
        <v>0</v>
      </c>
      <c r="CC7292">
        <f t="shared" si="796"/>
        <v>0</v>
      </c>
      <c r="CD7292">
        <f t="shared" si="797"/>
        <v>0</v>
      </c>
      <c r="CG7292">
        <f ca="1">IFERROR(INDIRECT("IVA!X"&amp;MATCH(MID(COMPRAS!C7192,1,2)&amp;MID(COMPRAS!F7192,1,2)&amp;MID(COMPRAS!D7192,1,2),IVA!W:W,0)),"SIN COD.")</f>
        <v>0</v>
      </c>
      <c r="CH7292">
        <f ca="1">IFERROR(INDIRECT("IVA!Y"&amp;MATCH(MID(COMPRAS!C7192,1,2)&amp;MID(COMPRAS!F7192,1,2)&amp;MID(COMPRAS!D7192,1,2),IVA!W:W,0)),"SIN COD.")</f>
        <v>0</v>
      </c>
    </row>
    <row r="7293" spans="1:86" x14ac:dyDescent="0.25">
      <c r="A7293"/>
      <c r="B7293"/>
      <c r="D7293"/>
      <c r="AL7293">
        <f t="shared" si="791"/>
        <v>0</v>
      </c>
      <c r="AQ7293">
        <f t="shared" si="792"/>
        <v>0</v>
      </c>
      <c r="AR7293" t="str">
        <f>IFERROR(IF(OR(AP7293=338,AP7293=340,AP7293=341,AP7293=342,AP7293="342A",AP7293="342B"),PorcenRet(AP7293,AT7293,AU7293),INDEX(PORCENTAJEBUSCAR,MATCH(AP7293,CódigoRET,0),4)*1),"")</f>
        <v/>
      </c>
      <c r="AS7293">
        <f t="shared" si="793"/>
        <v>0</v>
      </c>
      <c r="BF7293" t="str">
        <f>IFERROR(IF(OR(BD7293=338,BD7293=340,BD7293=341,BD7293=342,BD7293="342A",BD7293="342B"),PorcenRet(BD7293,BH7293,BI7293),INDEX(PORCENTAJEBUSCAR,MATCH(BD7293,CódigoRET,0),4)*1),"")</f>
        <v/>
      </c>
      <c r="BG7293">
        <f t="shared" si="794"/>
        <v>0</v>
      </c>
      <c r="BO7293">
        <f t="shared" si="795"/>
        <v>0</v>
      </c>
      <c r="CC7293">
        <f t="shared" si="796"/>
        <v>0</v>
      </c>
      <c r="CD7293">
        <f t="shared" si="797"/>
        <v>0</v>
      </c>
      <c r="CG7293">
        <f ca="1">IFERROR(INDIRECT("IVA!X"&amp;MATCH(MID(COMPRAS!C7193,1,2)&amp;MID(COMPRAS!F7193,1,2)&amp;MID(COMPRAS!D7193,1,2),IVA!W:W,0)),"SIN COD.")</f>
        <v>0</v>
      </c>
      <c r="CH7293">
        <f ca="1">IFERROR(INDIRECT("IVA!Y"&amp;MATCH(MID(COMPRAS!C7193,1,2)&amp;MID(COMPRAS!F7193,1,2)&amp;MID(COMPRAS!D7193,1,2),IVA!W:W,0)),"SIN COD.")</f>
        <v>0</v>
      </c>
    </row>
    <row r="7294" spans="1:86" x14ac:dyDescent="0.25">
      <c r="A7294"/>
      <c r="B7294"/>
      <c r="D7294"/>
      <c r="AL7294">
        <f t="shared" si="791"/>
        <v>0</v>
      </c>
      <c r="AQ7294">
        <f t="shared" si="792"/>
        <v>0</v>
      </c>
      <c r="AR7294" t="str">
        <f>IFERROR(IF(OR(AP7294=338,AP7294=340,AP7294=341,AP7294=342,AP7294="342A",AP7294="342B"),PorcenRet(AP7294,AT7294,AU7294),INDEX(PORCENTAJEBUSCAR,MATCH(AP7294,CódigoRET,0),4)*1),"")</f>
        <v/>
      </c>
      <c r="AS7294">
        <f t="shared" si="793"/>
        <v>0</v>
      </c>
      <c r="BF7294" t="str">
        <f>IFERROR(IF(OR(BD7294=338,BD7294=340,BD7294=341,BD7294=342,BD7294="342A",BD7294="342B"),PorcenRet(BD7294,BH7294,BI7294),INDEX(PORCENTAJEBUSCAR,MATCH(BD7294,CódigoRET,0),4)*1),"")</f>
        <v/>
      </c>
      <c r="BG7294">
        <f t="shared" si="794"/>
        <v>0</v>
      </c>
      <c r="BO7294">
        <f t="shared" si="795"/>
        <v>0</v>
      </c>
      <c r="CC7294">
        <f t="shared" si="796"/>
        <v>0</v>
      </c>
      <c r="CD7294">
        <f t="shared" si="797"/>
        <v>0</v>
      </c>
      <c r="CG7294">
        <f ca="1">IFERROR(INDIRECT("IVA!X"&amp;MATCH(MID(COMPRAS!C7194,1,2)&amp;MID(COMPRAS!F7194,1,2)&amp;MID(COMPRAS!D7194,1,2),IVA!W:W,0)),"SIN COD.")</f>
        <v>0</v>
      </c>
      <c r="CH7294">
        <f ca="1">IFERROR(INDIRECT("IVA!Y"&amp;MATCH(MID(COMPRAS!C7194,1,2)&amp;MID(COMPRAS!F7194,1,2)&amp;MID(COMPRAS!D7194,1,2),IVA!W:W,0)),"SIN COD.")</f>
        <v>0</v>
      </c>
    </row>
    <row r="7295" spans="1:86" x14ac:dyDescent="0.25">
      <c r="A7295"/>
      <c r="B7295"/>
      <c r="D7295"/>
      <c r="AL7295">
        <f t="shared" si="791"/>
        <v>0</v>
      </c>
      <c r="AQ7295">
        <f t="shared" si="792"/>
        <v>0</v>
      </c>
      <c r="AR7295" t="str">
        <f>IFERROR(IF(OR(AP7295=338,AP7295=340,AP7295=341,AP7295=342,AP7295="342A",AP7295="342B"),PorcenRet(AP7295,AT7295,AU7295),INDEX(PORCENTAJEBUSCAR,MATCH(AP7295,CódigoRET,0),4)*1),"")</f>
        <v/>
      </c>
      <c r="AS7295">
        <f t="shared" si="793"/>
        <v>0</v>
      </c>
      <c r="BF7295" t="str">
        <f>IFERROR(IF(OR(BD7295=338,BD7295=340,BD7295=341,BD7295=342,BD7295="342A",BD7295="342B"),PorcenRet(BD7295,BH7295,BI7295),INDEX(PORCENTAJEBUSCAR,MATCH(BD7295,CódigoRET,0),4)*1),"")</f>
        <v/>
      </c>
      <c r="BG7295">
        <f t="shared" si="794"/>
        <v>0</v>
      </c>
      <c r="BO7295">
        <f t="shared" si="795"/>
        <v>0</v>
      </c>
      <c r="CC7295">
        <f t="shared" si="796"/>
        <v>0</v>
      </c>
      <c r="CD7295">
        <f t="shared" si="797"/>
        <v>0</v>
      </c>
      <c r="CG7295">
        <f ca="1">IFERROR(INDIRECT("IVA!X"&amp;MATCH(MID(COMPRAS!C7195,1,2)&amp;MID(COMPRAS!F7195,1,2)&amp;MID(COMPRAS!D7195,1,2),IVA!W:W,0)),"SIN COD.")</f>
        <v>0</v>
      </c>
      <c r="CH7295">
        <f ca="1">IFERROR(INDIRECT("IVA!Y"&amp;MATCH(MID(COMPRAS!C7195,1,2)&amp;MID(COMPRAS!F7195,1,2)&amp;MID(COMPRAS!D7195,1,2),IVA!W:W,0)),"SIN COD.")</f>
        <v>0</v>
      </c>
    </row>
    <row r="7296" spans="1:86" x14ac:dyDescent="0.25">
      <c r="A7296"/>
      <c r="B7296"/>
      <c r="D7296"/>
      <c r="AL7296">
        <f t="shared" si="791"/>
        <v>0</v>
      </c>
      <c r="AQ7296">
        <f t="shared" si="792"/>
        <v>0</v>
      </c>
      <c r="AR7296" t="str">
        <f>IFERROR(IF(OR(AP7296=338,AP7296=340,AP7296=341,AP7296=342,AP7296="342A",AP7296="342B"),PorcenRet(AP7296,AT7296,AU7296),INDEX(PORCENTAJEBUSCAR,MATCH(AP7296,CódigoRET,0),4)*1),"")</f>
        <v/>
      </c>
      <c r="AS7296">
        <f t="shared" si="793"/>
        <v>0</v>
      </c>
      <c r="BF7296" t="str">
        <f>IFERROR(IF(OR(BD7296=338,BD7296=340,BD7296=341,BD7296=342,BD7296="342A",BD7296="342B"),PorcenRet(BD7296,BH7296,BI7296),INDEX(PORCENTAJEBUSCAR,MATCH(BD7296,CódigoRET,0),4)*1),"")</f>
        <v/>
      </c>
      <c r="BG7296">
        <f t="shared" si="794"/>
        <v>0</v>
      </c>
      <c r="BO7296">
        <f t="shared" si="795"/>
        <v>0</v>
      </c>
      <c r="CC7296">
        <f t="shared" si="796"/>
        <v>0</v>
      </c>
      <c r="CD7296">
        <f t="shared" si="797"/>
        <v>0</v>
      </c>
      <c r="CG7296">
        <f ca="1">IFERROR(INDIRECT("IVA!X"&amp;MATCH(MID(COMPRAS!C7196,1,2)&amp;MID(COMPRAS!F7196,1,2)&amp;MID(COMPRAS!D7196,1,2),IVA!W:W,0)),"SIN COD.")</f>
        <v>0</v>
      </c>
      <c r="CH7296">
        <f ca="1">IFERROR(INDIRECT("IVA!Y"&amp;MATCH(MID(COMPRAS!C7196,1,2)&amp;MID(COMPRAS!F7196,1,2)&amp;MID(COMPRAS!D7196,1,2),IVA!W:W,0)),"SIN COD.")</f>
        <v>0</v>
      </c>
    </row>
    <row r="7297" spans="1:86" x14ac:dyDescent="0.25">
      <c r="A7297"/>
      <c r="B7297"/>
      <c r="D7297"/>
      <c r="AL7297">
        <f t="shared" si="791"/>
        <v>0</v>
      </c>
      <c r="AQ7297">
        <f t="shared" si="792"/>
        <v>0</v>
      </c>
      <c r="AR7297" t="str">
        <f>IFERROR(IF(OR(AP7297=338,AP7297=340,AP7297=341,AP7297=342,AP7297="342A",AP7297="342B"),PorcenRet(AP7297,AT7297,AU7297),INDEX(PORCENTAJEBUSCAR,MATCH(AP7297,CódigoRET,0),4)*1),"")</f>
        <v/>
      </c>
      <c r="AS7297">
        <f t="shared" si="793"/>
        <v>0</v>
      </c>
      <c r="BF7297" t="str">
        <f>IFERROR(IF(OR(BD7297=338,BD7297=340,BD7297=341,BD7297=342,BD7297="342A",BD7297="342B"),PorcenRet(BD7297,BH7297,BI7297),INDEX(PORCENTAJEBUSCAR,MATCH(BD7297,CódigoRET,0),4)*1),"")</f>
        <v/>
      </c>
      <c r="BG7297">
        <f t="shared" si="794"/>
        <v>0</v>
      </c>
      <c r="BO7297">
        <f t="shared" si="795"/>
        <v>0</v>
      </c>
      <c r="CC7297">
        <f t="shared" si="796"/>
        <v>0</v>
      </c>
      <c r="CD7297">
        <f t="shared" si="797"/>
        <v>0</v>
      </c>
      <c r="CG7297">
        <f ca="1">IFERROR(INDIRECT("IVA!X"&amp;MATCH(MID(COMPRAS!C7197,1,2)&amp;MID(COMPRAS!F7197,1,2)&amp;MID(COMPRAS!D7197,1,2),IVA!W:W,0)),"SIN COD.")</f>
        <v>0</v>
      </c>
      <c r="CH7297">
        <f ca="1">IFERROR(INDIRECT("IVA!Y"&amp;MATCH(MID(COMPRAS!C7197,1,2)&amp;MID(COMPRAS!F7197,1,2)&amp;MID(COMPRAS!D7197,1,2),IVA!W:W,0)),"SIN COD.")</f>
        <v>0</v>
      </c>
    </row>
    <row r="7298" spans="1:86" x14ac:dyDescent="0.25">
      <c r="A7298"/>
      <c r="B7298"/>
      <c r="D7298"/>
      <c r="AL7298">
        <f t="shared" ref="AL7298:AL7361" si="798">O7298+P7298+Q7298+R7298+S7298+T7298+U7298+V7298</f>
        <v>0</v>
      </c>
      <c r="AQ7298">
        <f t="shared" ref="AQ7298:AQ7361" si="799">+P7298+Q7298+R7298+S7298-BE7298-BQ7298-BW7298+O7298</f>
        <v>0</v>
      </c>
      <c r="AR7298" t="str">
        <f>IFERROR(IF(OR(AP7298=338,AP7298=340,AP7298=341,AP7298=342,AP7298="342A",AP7298="342B"),PorcenRet(AP7298,AT7298,AU7298),INDEX(PORCENTAJEBUSCAR,MATCH(AP7298,CódigoRET,0),4)*1),"")</f>
        <v/>
      </c>
      <c r="AS7298">
        <f t="shared" ref="AS7298:AS7361" si="800">ROUND(IF(AP7298="",0,AQ7298*(AR7298/100)),2)</f>
        <v>0</v>
      </c>
      <c r="BF7298" t="str">
        <f>IFERROR(IF(OR(BD7298=338,BD7298=340,BD7298=341,BD7298=342,BD7298="342A",BD7298="342B"),PorcenRet(BD7298,BH7298,BI7298),INDEX(PORCENTAJEBUSCAR,MATCH(BD7298,CódigoRET,0),4)*1),"")</f>
        <v/>
      </c>
      <c r="BG7298">
        <f t="shared" ref="BG7298:BG7361" si="801">ROUND(IF(BD7298="",0,BE7298*(BF7298/100)),2)</f>
        <v>0</v>
      </c>
      <c r="BO7298">
        <f t="shared" ref="BO7298:BO7361" si="802">IF(MID(F7298,1,2)="41",SUM(O7298:S7298),0)</f>
        <v>0</v>
      </c>
      <c r="CC7298">
        <f t="shared" ref="CC7298:CC7361" si="803">O7298+P7298+Q7298+R7298+S7298</f>
        <v>0</v>
      </c>
      <c r="CD7298">
        <f t="shared" ref="CD7298:CD7361" si="804">T7298+U7298</f>
        <v>0</v>
      </c>
      <c r="CG7298">
        <f ca="1">IFERROR(INDIRECT("IVA!X"&amp;MATCH(MID(COMPRAS!C7198,1,2)&amp;MID(COMPRAS!F7198,1,2)&amp;MID(COMPRAS!D7198,1,2),IVA!W:W,0)),"SIN COD.")</f>
        <v>0</v>
      </c>
      <c r="CH7298">
        <f ca="1">IFERROR(INDIRECT("IVA!Y"&amp;MATCH(MID(COMPRAS!C7198,1,2)&amp;MID(COMPRAS!F7198,1,2)&amp;MID(COMPRAS!D7198,1,2),IVA!W:W,0)),"SIN COD.")</f>
        <v>0</v>
      </c>
    </row>
    <row r="7299" spans="1:86" x14ac:dyDescent="0.25">
      <c r="A7299"/>
      <c r="B7299"/>
      <c r="D7299"/>
      <c r="AL7299">
        <f t="shared" si="798"/>
        <v>0</v>
      </c>
      <c r="AQ7299">
        <f t="shared" si="799"/>
        <v>0</v>
      </c>
      <c r="AR7299" t="str">
        <f>IFERROR(IF(OR(AP7299=338,AP7299=340,AP7299=341,AP7299=342,AP7299="342A",AP7299="342B"),PorcenRet(AP7299,AT7299,AU7299),INDEX(PORCENTAJEBUSCAR,MATCH(AP7299,CódigoRET,0),4)*1),"")</f>
        <v/>
      </c>
      <c r="AS7299">
        <f t="shared" si="800"/>
        <v>0</v>
      </c>
      <c r="BF7299" t="str">
        <f>IFERROR(IF(OR(BD7299=338,BD7299=340,BD7299=341,BD7299=342,BD7299="342A",BD7299="342B"),PorcenRet(BD7299,BH7299,BI7299),INDEX(PORCENTAJEBUSCAR,MATCH(BD7299,CódigoRET,0),4)*1),"")</f>
        <v/>
      </c>
      <c r="BG7299">
        <f t="shared" si="801"/>
        <v>0</v>
      </c>
      <c r="BO7299">
        <f t="shared" si="802"/>
        <v>0</v>
      </c>
      <c r="CC7299">
        <f t="shared" si="803"/>
        <v>0</v>
      </c>
      <c r="CD7299">
        <f t="shared" si="804"/>
        <v>0</v>
      </c>
      <c r="CG7299">
        <f ca="1">IFERROR(INDIRECT("IVA!X"&amp;MATCH(MID(COMPRAS!C7199,1,2)&amp;MID(COMPRAS!F7199,1,2)&amp;MID(COMPRAS!D7199,1,2),IVA!W:W,0)),"SIN COD.")</f>
        <v>0</v>
      </c>
      <c r="CH7299">
        <f ca="1">IFERROR(INDIRECT("IVA!Y"&amp;MATCH(MID(COMPRAS!C7199,1,2)&amp;MID(COMPRAS!F7199,1,2)&amp;MID(COMPRAS!D7199,1,2),IVA!W:W,0)),"SIN COD.")</f>
        <v>0</v>
      </c>
    </row>
    <row r="7300" spans="1:86" x14ac:dyDescent="0.25">
      <c r="A7300"/>
      <c r="B7300"/>
      <c r="D7300"/>
      <c r="AL7300">
        <f t="shared" si="798"/>
        <v>0</v>
      </c>
      <c r="AQ7300">
        <f t="shared" si="799"/>
        <v>0</v>
      </c>
      <c r="AR7300" t="str">
        <f>IFERROR(IF(OR(AP7300=338,AP7300=340,AP7300=341,AP7300=342,AP7300="342A",AP7300="342B"),PorcenRet(AP7300,AT7300,AU7300),INDEX(PORCENTAJEBUSCAR,MATCH(AP7300,CódigoRET,0),4)*1),"")</f>
        <v/>
      </c>
      <c r="AS7300">
        <f t="shared" si="800"/>
        <v>0</v>
      </c>
      <c r="BF7300" t="str">
        <f>IFERROR(IF(OR(BD7300=338,BD7300=340,BD7300=341,BD7300=342,BD7300="342A",BD7300="342B"),PorcenRet(BD7300,BH7300,BI7300),INDEX(PORCENTAJEBUSCAR,MATCH(BD7300,CódigoRET,0),4)*1),"")</f>
        <v/>
      </c>
      <c r="BG7300">
        <f t="shared" si="801"/>
        <v>0</v>
      </c>
      <c r="BO7300">
        <f t="shared" si="802"/>
        <v>0</v>
      </c>
      <c r="CC7300">
        <f t="shared" si="803"/>
        <v>0</v>
      </c>
      <c r="CD7300">
        <f t="shared" si="804"/>
        <v>0</v>
      </c>
      <c r="CG7300">
        <f ca="1">IFERROR(INDIRECT("IVA!X"&amp;MATCH(MID(COMPRAS!C7200,1,2)&amp;MID(COMPRAS!F7200,1,2)&amp;MID(COMPRAS!D7200,1,2),IVA!W:W,0)),"SIN COD.")</f>
        <v>0</v>
      </c>
      <c r="CH7300">
        <f ca="1">IFERROR(INDIRECT("IVA!Y"&amp;MATCH(MID(COMPRAS!C7200,1,2)&amp;MID(COMPRAS!F7200,1,2)&amp;MID(COMPRAS!D7200,1,2),IVA!W:W,0)),"SIN COD.")</f>
        <v>0</v>
      </c>
    </row>
    <row r="7301" spans="1:86" x14ac:dyDescent="0.25">
      <c r="A7301"/>
      <c r="B7301"/>
      <c r="D7301"/>
      <c r="AL7301">
        <f t="shared" si="798"/>
        <v>0</v>
      </c>
      <c r="AQ7301">
        <f t="shared" si="799"/>
        <v>0</v>
      </c>
      <c r="AR7301" t="str">
        <f>IFERROR(IF(OR(AP7301=338,AP7301=340,AP7301=341,AP7301=342,AP7301="342A",AP7301="342B"),PorcenRet(AP7301,AT7301,AU7301),INDEX(PORCENTAJEBUSCAR,MATCH(AP7301,CódigoRET,0),4)*1),"")</f>
        <v/>
      </c>
      <c r="AS7301">
        <f t="shared" si="800"/>
        <v>0</v>
      </c>
      <c r="BF7301" t="str">
        <f>IFERROR(IF(OR(BD7301=338,BD7301=340,BD7301=341,BD7301=342,BD7301="342A",BD7301="342B"),PorcenRet(BD7301,BH7301,BI7301),INDEX(PORCENTAJEBUSCAR,MATCH(BD7301,CódigoRET,0),4)*1),"")</f>
        <v/>
      </c>
      <c r="BG7301">
        <f t="shared" si="801"/>
        <v>0</v>
      </c>
      <c r="BO7301">
        <f t="shared" si="802"/>
        <v>0</v>
      </c>
      <c r="CC7301">
        <f t="shared" si="803"/>
        <v>0</v>
      </c>
      <c r="CD7301">
        <f t="shared" si="804"/>
        <v>0</v>
      </c>
      <c r="CG7301">
        <f ca="1">IFERROR(INDIRECT("IVA!X"&amp;MATCH(MID(COMPRAS!C7201,1,2)&amp;MID(COMPRAS!F7201,1,2)&amp;MID(COMPRAS!D7201,1,2),IVA!W:W,0)),"SIN COD.")</f>
        <v>0</v>
      </c>
      <c r="CH7301">
        <f ca="1">IFERROR(INDIRECT("IVA!Y"&amp;MATCH(MID(COMPRAS!C7201,1,2)&amp;MID(COMPRAS!F7201,1,2)&amp;MID(COMPRAS!D7201,1,2),IVA!W:W,0)),"SIN COD.")</f>
        <v>0</v>
      </c>
    </row>
    <row r="7302" spans="1:86" x14ac:dyDescent="0.25">
      <c r="A7302"/>
      <c r="B7302"/>
      <c r="D7302"/>
      <c r="AL7302">
        <f t="shared" si="798"/>
        <v>0</v>
      </c>
      <c r="AQ7302">
        <f t="shared" si="799"/>
        <v>0</v>
      </c>
      <c r="AR7302" t="str">
        <f>IFERROR(IF(OR(AP7302=338,AP7302=340,AP7302=341,AP7302=342,AP7302="342A",AP7302="342B"),PorcenRet(AP7302,AT7302,AU7302),INDEX(PORCENTAJEBUSCAR,MATCH(AP7302,CódigoRET,0),4)*1),"")</f>
        <v/>
      </c>
      <c r="AS7302">
        <f t="shared" si="800"/>
        <v>0</v>
      </c>
      <c r="BF7302" t="str">
        <f>IFERROR(IF(OR(BD7302=338,BD7302=340,BD7302=341,BD7302=342,BD7302="342A",BD7302="342B"),PorcenRet(BD7302,BH7302,BI7302),INDEX(PORCENTAJEBUSCAR,MATCH(BD7302,CódigoRET,0),4)*1),"")</f>
        <v/>
      </c>
      <c r="BG7302">
        <f t="shared" si="801"/>
        <v>0</v>
      </c>
      <c r="BO7302">
        <f t="shared" si="802"/>
        <v>0</v>
      </c>
      <c r="CC7302">
        <f t="shared" si="803"/>
        <v>0</v>
      </c>
      <c r="CD7302">
        <f t="shared" si="804"/>
        <v>0</v>
      </c>
      <c r="CG7302">
        <f ca="1">IFERROR(INDIRECT("IVA!X"&amp;MATCH(MID(COMPRAS!C7202,1,2)&amp;MID(COMPRAS!F7202,1,2)&amp;MID(COMPRAS!D7202,1,2),IVA!W:W,0)),"SIN COD.")</f>
        <v>0</v>
      </c>
      <c r="CH7302">
        <f ca="1">IFERROR(INDIRECT("IVA!Y"&amp;MATCH(MID(COMPRAS!C7202,1,2)&amp;MID(COMPRAS!F7202,1,2)&amp;MID(COMPRAS!D7202,1,2),IVA!W:W,0)),"SIN COD.")</f>
        <v>0</v>
      </c>
    </row>
    <row r="7303" spans="1:86" x14ac:dyDescent="0.25">
      <c r="A7303"/>
      <c r="B7303"/>
      <c r="D7303"/>
      <c r="AL7303">
        <f t="shared" si="798"/>
        <v>0</v>
      </c>
      <c r="AQ7303">
        <f t="shared" si="799"/>
        <v>0</v>
      </c>
      <c r="AR7303" t="str">
        <f>IFERROR(IF(OR(AP7303=338,AP7303=340,AP7303=341,AP7303=342,AP7303="342A",AP7303="342B"),PorcenRet(AP7303,AT7303,AU7303),INDEX(PORCENTAJEBUSCAR,MATCH(AP7303,CódigoRET,0),4)*1),"")</f>
        <v/>
      </c>
      <c r="AS7303">
        <f t="shared" si="800"/>
        <v>0</v>
      </c>
      <c r="BF7303" t="str">
        <f>IFERROR(IF(OR(BD7303=338,BD7303=340,BD7303=341,BD7303=342,BD7303="342A",BD7303="342B"),PorcenRet(BD7303,BH7303,BI7303),INDEX(PORCENTAJEBUSCAR,MATCH(BD7303,CódigoRET,0),4)*1),"")</f>
        <v/>
      </c>
      <c r="BG7303">
        <f t="shared" si="801"/>
        <v>0</v>
      </c>
      <c r="BO7303">
        <f t="shared" si="802"/>
        <v>0</v>
      </c>
      <c r="CC7303">
        <f t="shared" si="803"/>
        <v>0</v>
      </c>
      <c r="CD7303">
        <f t="shared" si="804"/>
        <v>0</v>
      </c>
      <c r="CG7303">
        <f ca="1">IFERROR(INDIRECT("IVA!X"&amp;MATCH(MID(COMPRAS!C7203,1,2)&amp;MID(COMPRAS!F7203,1,2)&amp;MID(COMPRAS!D7203,1,2),IVA!W:W,0)),"SIN COD.")</f>
        <v>0</v>
      </c>
      <c r="CH7303">
        <f ca="1">IFERROR(INDIRECT("IVA!Y"&amp;MATCH(MID(COMPRAS!C7203,1,2)&amp;MID(COMPRAS!F7203,1,2)&amp;MID(COMPRAS!D7203,1,2),IVA!W:W,0)),"SIN COD.")</f>
        <v>0</v>
      </c>
    </row>
    <row r="7304" spans="1:86" x14ac:dyDescent="0.25">
      <c r="A7304"/>
      <c r="B7304"/>
      <c r="D7304"/>
      <c r="AL7304">
        <f t="shared" si="798"/>
        <v>0</v>
      </c>
      <c r="AQ7304">
        <f t="shared" si="799"/>
        <v>0</v>
      </c>
      <c r="AR7304" t="str">
        <f>IFERROR(IF(OR(AP7304=338,AP7304=340,AP7304=341,AP7304=342,AP7304="342A",AP7304="342B"),PorcenRet(AP7304,AT7304,AU7304),INDEX(PORCENTAJEBUSCAR,MATCH(AP7304,CódigoRET,0),4)*1),"")</f>
        <v/>
      </c>
      <c r="AS7304">
        <f t="shared" si="800"/>
        <v>0</v>
      </c>
      <c r="BF7304" t="str">
        <f>IFERROR(IF(OR(BD7304=338,BD7304=340,BD7304=341,BD7304=342,BD7304="342A",BD7304="342B"),PorcenRet(BD7304,BH7304,BI7304),INDEX(PORCENTAJEBUSCAR,MATCH(BD7304,CódigoRET,0),4)*1),"")</f>
        <v/>
      </c>
      <c r="BG7304">
        <f t="shared" si="801"/>
        <v>0</v>
      </c>
      <c r="BO7304">
        <f t="shared" si="802"/>
        <v>0</v>
      </c>
      <c r="CC7304">
        <f t="shared" si="803"/>
        <v>0</v>
      </c>
      <c r="CD7304">
        <f t="shared" si="804"/>
        <v>0</v>
      </c>
      <c r="CG7304">
        <f ca="1">IFERROR(INDIRECT("IVA!X"&amp;MATCH(MID(COMPRAS!C7204,1,2)&amp;MID(COMPRAS!F7204,1,2)&amp;MID(COMPRAS!D7204,1,2),IVA!W:W,0)),"SIN COD.")</f>
        <v>0</v>
      </c>
      <c r="CH7304">
        <f ca="1">IFERROR(INDIRECT("IVA!Y"&amp;MATCH(MID(COMPRAS!C7204,1,2)&amp;MID(COMPRAS!F7204,1,2)&amp;MID(COMPRAS!D7204,1,2),IVA!W:W,0)),"SIN COD.")</f>
        <v>0</v>
      </c>
    </row>
    <row r="7305" spans="1:86" x14ac:dyDescent="0.25">
      <c r="A7305"/>
      <c r="B7305"/>
      <c r="D7305"/>
      <c r="AL7305">
        <f t="shared" si="798"/>
        <v>0</v>
      </c>
      <c r="AQ7305">
        <f t="shared" si="799"/>
        <v>0</v>
      </c>
      <c r="AR7305" t="str">
        <f>IFERROR(IF(OR(AP7305=338,AP7305=340,AP7305=341,AP7305=342,AP7305="342A",AP7305="342B"),PorcenRet(AP7305,AT7305,AU7305),INDEX(PORCENTAJEBUSCAR,MATCH(AP7305,CódigoRET,0),4)*1),"")</f>
        <v/>
      </c>
      <c r="AS7305">
        <f t="shared" si="800"/>
        <v>0</v>
      </c>
      <c r="BF7305" t="str">
        <f>IFERROR(IF(OR(BD7305=338,BD7305=340,BD7305=341,BD7305=342,BD7305="342A",BD7305="342B"),PorcenRet(BD7305,BH7305,BI7305),INDEX(PORCENTAJEBUSCAR,MATCH(BD7305,CódigoRET,0),4)*1),"")</f>
        <v/>
      </c>
      <c r="BG7305">
        <f t="shared" si="801"/>
        <v>0</v>
      </c>
      <c r="BO7305">
        <f t="shared" si="802"/>
        <v>0</v>
      </c>
      <c r="CC7305">
        <f t="shared" si="803"/>
        <v>0</v>
      </c>
      <c r="CD7305">
        <f t="shared" si="804"/>
        <v>0</v>
      </c>
      <c r="CG7305">
        <f ca="1">IFERROR(INDIRECT("IVA!X"&amp;MATCH(MID(COMPRAS!C7205,1,2)&amp;MID(COMPRAS!F7205,1,2)&amp;MID(COMPRAS!D7205,1,2),IVA!W:W,0)),"SIN COD.")</f>
        <v>0</v>
      </c>
      <c r="CH7305">
        <f ca="1">IFERROR(INDIRECT("IVA!Y"&amp;MATCH(MID(COMPRAS!C7205,1,2)&amp;MID(COMPRAS!F7205,1,2)&amp;MID(COMPRAS!D7205,1,2),IVA!W:W,0)),"SIN COD.")</f>
        <v>0</v>
      </c>
    </row>
    <row r="7306" spans="1:86" x14ac:dyDescent="0.25">
      <c r="A7306"/>
      <c r="B7306"/>
      <c r="D7306"/>
      <c r="AL7306">
        <f t="shared" si="798"/>
        <v>0</v>
      </c>
      <c r="AQ7306">
        <f t="shared" si="799"/>
        <v>0</v>
      </c>
      <c r="AR7306" t="str">
        <f>IFERROR(IF(OR(AP7306=338,AP7306=340,AP7306=341,AP7306=342,AP7306="342A",AP7306="342B"),PorcenRet(AP7306,AT7306,AU7306),INDEX(PORCENTAJEBUSCAR,MATCH(AP7306,CódigoRET,0),4)*1),"")</f>
        <v/>
      </c>
      <c r="AS7306">
        <f t="shared" si="800"/>
        <v>0</v>
      </c>
      <c r="BF7306" t="str">
        <f>IFERROR(IF(OR(BD7306=338,BD7306=340,BD7306=341,BD7306=342,BD7306="342A",BD7306="342B"),PorcenRet(BD7306,BH7306,BI7306),INDEX(PORCENTAJEBUSCAR,MATCH(BD7306,CódigoRET,0),4)*1),"")</f>
        <v/>
      </c>
      <c r="BG7306">
        <f t="shared" si="801"/>
        <v>0</v>
      </c>
      <c r="BO7306">
        <f t="shared" si="802"/>
        <v>0</v>
      </c>
      <c r="CC7306">
        <f t="shared" si="803"/>
        <v>0</v>
      </c>
      <c r="CD7306">
        <f t="shared" si="804"/>
        <v>0</v>
      </c>
      <c r="CG7306">
        <f ca="1">IFERROR(INDIRECT("IVA!X"&amp;MATCH(MID(COMPRAS!C7206,1,2)&amp;MID(COMPRAS!F7206,1,2)&amp;MID(COMPRAS!D7206,1,2),IVA!W:W,0)),"SIN COD.")</f>
        <v>0</v>
      </c>
      <c r="CH7306">
        <f ca="1">IFERROR(INDIRECT("IVA!Y"&amp;MATCH(MID(COMPRAS!C7206,1,2)&amp;MID(COMPRAS!F7206,1,2)&amp;MID(COMPRAS!D7206,1,2),IVA!W:W,0)),"SIN COD.")</f>
        <v>0</v>
      </c>
    </row>
    <row r="7307" spans="1:86" x14ac:dyDescent="0.25">
      <c r="A7307"/>
      <c r="B7307"/>
      <c r="D7307"/>
      <c r="AL7307">
        <f t="shared" si="798"/>
        <v>0</v>
      </c>
      <c r="AQ7307">
        <f t="shared" si="799"/>
        <v>0</v>
      </c>
      <c r="AR7307" t="str">
        <f>IFERROR(IF(OR(AP7307=338,AP7307=340,AP7307=341,AP7307=342,AP7307="342A",AP7307="342B"),PorcenRet(AP7307,AT7307,AU7307),INDEX(PORCENTAJEBUSCAR,MATCH(AP7307,CódigoRET,0),4)*1),"")</f>
        <v/>
      </c>
      <c r="AS7307">
        <f t="shared" si="800"/>
        <v>0</v>
      </c>
      <c r="BF7307" t="str">
        <f>IFERROR(IF(OR(BD7307=338,BD7307=340,BD7307=341,BD7307=342,BD7307="342A",BD7307="342B"),PorcenRet(BD7307,BH7307,BI7307),INDEX(PORCENTAJEBUSCAR,MATCH(BD7307,CódigoRET,0),4)*1),"")</f>
        <v/>
      </c>
      <c r="BG7307">
        <f t="shared" si="801"/>
        <v>0</v>
      </c>
      <c r="BO7307">
        <f t="shared" si="802"/>
        <v>0</v>
      </c>
      <c r="CC7307">
        <f t="shared" si="803"/>
        <v>0</v>
      </c>
      <c r="CD7307">
        <f t="shared" si="804"/>
        <v>0</v>
      </c>
      <c r="CG7307">
        <f ca="1">IFERROR(INDIRECT("IVA!X"&amp;MATCH(MID(COMPRAS!C7207,1,2)&amp;MID(COMPRAS!F7207,1,2)&amp;MID(COMPRAS!D7207,1,2),IVA!W:W,0)),"SIN COD.")</f>
        <v>0</v>
      </c>
      <c r="CH7307">
        <f ca="1">IFERROR(INDIRECT("IVA!Y"&amp;MATCH(MID(COMPRAS!C7207,1,2)&amp;MID(COMPRAS!F7207,1,2)&amp;MID(COMPRAS!D7207,1,2),IVA!W:W,0)),"SIN COD.")</f>
        <v>0</v>
      </c>
    </row>
    <row r="7308" spans="1:86" x14ac:dyDescent="0.25">
      <c r="A7308"/>
      <c r="B7308"/>
      <c r="D7308"/>
      <c r="AL7308">
        <f t="shared" si="798"/>
        <v>0</v>
      </c>
      <c r="AQ7308">
        <f t="shared" si="799"/>
        <v>0</v>
      </c>
      <c r="AR7308" t="str">
        <f>IFERROR(IF(OR(AP7308=338,AP7308=340,AP7308=341,AP7308=342,AP7308="342A",AP7308="342B"),PorcenRet(AP7308,AT7308,AU7308),INDEX(PORCENTAJEBUSCAR,MATCH(AP7308,CódigoRET,0),4)*1),"")</f>
        <v/>
      </c>
      <c r="AS7308">
        <f t="shared" si="800"/>
        <v>0</v>
      </c>
      <c r="BF7308" t="str">
        <f>IFERROR(IF(OR(BD7308=338,BD7308=340,BD7308=341,BD7308=342,BD7308="342A",BD7308="342B"),PorcenRet(BD7308,BH7308,BI7308),INDEX(PORCENTAJEBUSCAR,MATCH(BD7308,CódigoRET,0),4)*1),"")</f>
        <v/>
      </c>
      <c r="BG7308">
        <f t="shared" si="801"/>
        <v>0</v>
      </c>
      <c r="BO7308">
        <f t="shared" si="802"/>
        <v>0</v>
      </c>
      <c r="CC7308">
        <f t="shared" si="803"/>
        <v>0</v>
      </c>
      <c r="CD7308">
        <f t="shared" si="804"/>
        <v>0</v>
      </c>
      <c r="CG7308">
        <f ca="1">IFERROR(INDIRECT("IVA!X"&amp;MATCH(MID(COMPRAS!C7208,1,2)&amp;MID(COMPRAS!F7208,1,2)&amp;MID(COMPRAS!D7208,1,2),IVA!W:W,0)),"SIN COD.")</f>
        <v>0</v>
      </c>
      <c r="CH7308">
        <f ca="1">IFERROR(INDIRECT("IVA!Y"&amp;MATCH(MID(COMPRAS!C7208,1,2)&amp;MID(COMPRAS!F7208,1,2)&amp;MID(COMPRAS!D7208,1,2),IVA!W:W,0)),"SIN COD.")</f>
        <v>0</v>
      </c>
    </row>
    <row r="7309" spans="1:86" x14ac:dyDescent="0.25">
      <c r="A7309"/>
      <c r="B7309"/>
      <c r="D7309"/>
      <c r="AL7309">
        <f t="shared" si="798"/>
        <v>0</v>
      </c>
      <c r="AQ7309">
        <f t="shared" si="799"/>
        <v>0</v>
      </c>
      <c r="AR7309" t="str">
        <f>IFERROR(IF(OR(AP7309=338,AP7309=340,AP7309=341,AP7309=342,AP7309="342A",AP7309="342B"),PorcenRet(AP7309,AT7309,AU7309),INDEX(PORCENTAJEBUSCAR,MATCH(AP7309,CódigoRET,0),4)*1),"")</f>
        <v/>
      </c>
      <c r="AS7309">
        <f t="shared" si="800"/>
        <v>0</v>
      </c>
      <c r="BF7309" t="str">
        <f>IFERROR(IF(OR(BD7309=338,BD7309=340,BD7309=341,BD7309=342,BD7309="342A",BD7309="342B"),PorcenRet(BD7309,BH7309,BI7309),INDEX(PORCENTAJEBUSCAR,MATCH(BD7309,CódigoRET,0),4)*1),"")</f>
        <v/>
      </c>
      <c r="BG7309">
        <f t="shared" si="801"/>
        <v>0</v>
      </c>
      <c r="BO7309">
        <f t="shared" si="802"/>
        <v>0</v>
      </c>
      <c r="CC7309">
        <f t="shared" si="803"/>
        <v>0</v>
      </c>
      <c r="CD7309">
        <f t="shared" si="804"/>
        <v>0</v>
      </c>
      <c r="CG7309">
        <f ca="1">IFERROR(INDIRECT("IVA!X"&amp;MATCH(MID(COMPRAS!C7209,1,2)&amp;MID(COMPRAS!F7209,1,2)&amp;MID(COMPRAS!D7209,1,2),IVA!W:W,0)),"SIN COD.")</f>
        <v>0</v>
      </c>
      <c r="CH7309">
        <f ca="1">IFERROR(INDIRECT("IVA!Y"&amp;MATCH(MID(COMPRAS!C7209,1,2)&amp;MID(COMPRAS!F7209,1,2)&amp;MID(COMPRAS!D7209,1,2),IVA!W:W,0)),"SIN COD.")</f>
        <v>0</v>
      </c>
    </row>
    <row r="7310" spans="1:86" x14ac:dyDescent="0.25">
      <c r="A7310"/>
      <c r="B7310"/>
      <c r="D7310"/>
      <c r="AL7310">
        <f t="shared" si="798"/>
        <v>0</v>
      </c>
      <c r="AQ7310">
        <f t="shared" si="799"/>
        <v>0</v>
      </c>
      <c r="AR7310" t="str">
        <f>IFERROR(IF(OR(AP7310=338,AP7310=340,AP7310=341,AP7310=342,AP7310="342A",AP7310="342B"),PorcenRet(AP7310,AT7310,AU7310),INDEX(PORCENTAJEBUSCAR,MATCH(AP7310,CódigoRET,0),4)*1),"")</f>
        <v/>
      </c>
      <c r="AS7310">
        <f t="shared" si="800"/>
        <v>0</v>
      </c>
      <c r="BF7310" t="str">
        <f>IFERROR(IF(OR(BD7310=338,BD7310=340,BD7310=341,BD7310=342,BD7310="342A",BD7310="342B"),PorcenRet(BD7310,BH7310,BI7310),INDEX(PORCENTAJEBUSCAR,MATCH(BD7310,CódigoRET,0),4)*1),"")</f>
        <v/>
      </c>
      <c r="BG7310">
        <f t="shared" si="801"/>
        <v>0</v>
      </c>
      <c r="BO7310">
        <f t="shared" si="802"/>
        <v>0</v>
      </c>
      <c r="CC7310">
        <f t="shared" si="803"/>
        <v>0</v>
      </c>
      <c r="CD7310">
        <f t="shared" si="804"/>
        <v>0</v>
      </c>
      <c r="CG7310">
        <f ca="1">IFERROR(INDIRECT("IVA!X"&amp;MATCH(MID(COMPRAS!C7210,1,2)&amp;MID(COMPRAS!F7210,1,2)&amp;MID(COMPRAS!D7210,1,2),IVA!W:W,0)),"SIN COD.")</f>
        <v>0</v>
      </c>
      <c r="CH7310">
        <f ca="1">IFERROR(INDIRECT("IVA!Y"&amp;MATCH(MID(COMPRAS!C7210,1,2)&amp;MID(COMPRAS!F7210,1,2)&amp;MID(COMPRAS!D7210,1,2),IVA!W:W,0)),"SIN COD.")</f>
        <v>0</v>
      </c>
    </row>
    <row r="7311" spans="1:86" x14ac:dyDescent="0.25">
      <c r="A7311"/>
      <c r="B7311"/>
      <c r="D7311"/>
      <c r="AL7311">
        <f t="shared" si="798"/>
        <v>0</v>
      </c>
      <c r="AQ7311">
        <f t="shared" si="799"/>
        <v>0</v>
      </c>
      <c r="AR7311" t="str">
        <f>IFERROR(IF(OR(AP7311=338,AP7311=340,AP7311=341,AP7311=342,AP7311="342A",AP7311="342B"),PorcenRet(AP7311,AT7311,AU7311),INDEX(PORCENTAJEBUSCAR,MATCH(AP7311,CódigoRET,0),4)*1),"")</f>
        <v/>
      </c>
      <c r="AS7311">
        <f t="shared" si="800"/>
        <v>0</v>
      </c>
      <c r="BF7311" t="str">
        <f>IFERROR(IF(OR(BD7311=338,BD7311=340,BD7311=341,BD7311=342,BD7311="342A",BD7311="342B"),PorcenRet(BD7311,BH7311,BI7311),INDEX(PORCENTAJEBUSCAR,MATCH(BD7311,CódigoRET,0),4)*1),"")</f>
        <v/>
      </c>
      <c r="BG7311">
        <f t="shared" si="801"/>
        <v>0</v>
      </c>
      <c r="BO7311">
        <f t="shared" si="802"/>
        <v>0</v>
      </c>
      <c r="CC7311">
        <f t="shared" si="803"/>
        <v>0</v>
      </c>
      <c r="CD7311">
        <f t="shared" si="804"/>
        <v>0</v>
      </c>
      <c r="CG7311">
        <f ca="1">IFERROR(INDIRECT("IVA!X"&amp;MATCH(MID(COMPRAS!C7211,1,2)&amp;MID(COMPRAS!F7211,1,2)&amp;MID(COMPRAS!D7211,1,2),IVA!W:W,0)),"SIN COD.")</f>
        <v>0</v>
      </c>
      <c r="CH7311">
        <f ca="1">IFERROR(INDIRECT("IVA!Y"&amp;MATCH(MID(COMPRAS!C7211,1,2)&amp;MID(COMPRAS!F7211,1,2)&amp;MID(COMPRAS!D7211,1,2),IVA!W:W,0)),"SIN COD.")</f>
        <v>0</v>
      </c>
    </row>
    <row r="7312" spans="1:86" x14ac:dyDescent="0.25">
      <c r="A7312"/>
      <c r="B7312"/>
      <c r="D7312"/>
      <c r="AL7312">
        <f t="shared" si="798"/>
        <v>0</v>
      </c>
      <c r="AQ7312">
        <f t="shared" si="799"/>
        <v>0</v>
      </c>
      <c r="AR7312" t="str">
        <f>IFERROR(IF(OR(AP7312=338,AP7312=340,AP7312=341,AP7312=342,AP7312="342A",AP7312="342B"),PorcenRet(AP7312,AT7312,AU7312),INDEX(PORCENTAJEBUSCAR,MATCH(AP7312,CódigoRET,0),4)*1),"")</f>
        <v/>
      </c>
      <c r="AS7312">
        <f t="shared" si="800"/>
        <v>0</v>
      </c>
      <c r="BF7312" t="str">
        <f>IFERROR(IF(OR(BD7312=338,BD7312=340,BD7312=341,BD7312=342,BD7312="342A",BD7312="342B"),PorcenRet(BD7312,BH7312,BI7312),INDEX(PORCENTAJEBUSCAR,MATCH(BD7312,CódigoRET,0),4)*1),"")</f>
        <v/>
      </c>
      <c r="BG7312">
        <f t="shared" si="801"/>
        <v>0</v>
      </c>
      <c r="BO7312">
        <f t="shared" si="802"/>
        <v>0</v>
      </c>
      <c r="CC7312">
        <f t="shared" si="803"/>
        <v>0</v>
      </c>
      <c r="CD7312">
        <f t="shared" si="804"/>
        <v>0</v>
      </c>
      <c r="CG7312">
        <f ca="1">IFERROR(INDIRECT("IVA!X"&amp;MATCH(MID(COMPRAS!C7212,1,2)&amp;MID(COMPRAS!F7212,1,2)&amp;MID(COMPRAS!D7212,1,2),IVA!W:W,0)),"SIN COD.")</f>
        <v>0</v>
      </c>
      <c r="CH7312">
        <f ca="1">IFERROR(INDIRECT("IVA!Y"&amp;MATCH(MID(COMPRAS!C7212,1,2)&amp;MID(COMPRAS!F7212,1,2)&amp;MID(COMPRAS!D7212,1,2),IVA!W:W,0)),"SIN COD.")</f>
        <v>0</v>
      </c>
    </row>
    <row r="7313" spans="1:86" x14ac:dyDescent="0.25">
      <c r="A7313"/>
      <c r="B7313"/>
      <c r="D7313"/>
      <c r="AL7313">
        <f t="shared" si="798"/>
        <v>0</v>
      </c>
      <c r="AQ7313">
        <f t="shared" si="799"/>
        <v>0</v>
      </c>
      <c r="AR7313" t="str">
        <f>IFERROR(IF(OR(AP7313=338,AP7313=340,AP7313=341,AP7313=342,AP7313="342A",AP7313="342B"),PorcenRet(AP7313,AT7313,AU7313),INDEX(PORCENTAJEBUSCAR,MATCH(AP7313,CódigoRET,0),4)*1),"")</f>
        <v/>
      </c>
      <c r="AS7313">
        <f t="shared" si="800"/>
        <v>0</v>
      </c>
      <c r="BF7313" t="str">
        <f>IFERROR(IF(OR(BD7313=338,BD7313=340,BD7313=341,BD7313=342,BD7313="342A",BD7313="342B"),PorcenRet(BD7313,BH7313,BI7313),INDEX(PORCENTAJEBUSCAR,MATCH(BD7313,CódigoRET,0),4)*1),"")</f>
        <v/>
      </c>
      <c r="BG7313">
        <f t="shared" si="801"/>
        <v>0</v>
      </c>
      <c r="BO7313">
        <f t="shared" si="802"/>
        <v>0</v>
      </c>
      <c r="CC7313">
        <f t="shared" si="803"/>
        <v>0</v>
      </c>
      <c r="CD7313">
        <f t="shared" si="804"/>
        <v>0</v>
      </c>
      <c r="CG7313">
        <f ca="1">IFERROR(INDIRECT("IVA!X"&amp;MATCH(MID(COMPRAS!C7213,1,2)&amp;MID(COMPRAS!F7213,1,2)&amp;MID(COMPRAS!D7213,1,2),IVA!W:W,0)),"SIN COD.")</f>
        <v>0</v>
      </c>
      <c r="CH7313">
        <f ca="1">IFERROR(INDIRECT("IVA!Y"&amp;MATCH(MID(COMPRAS!C7213,1,2)&amp;MID(COMPRAS!F7213,1,2)&amp;MID(COMPRAS!D7213,1,2),IVA!W:W,0)),"SIN COD.")</f>
        <v>0</v>
      </c>
    </row>
    <row r="7314" spans="1:86" x14ac:dyDescent="0.25">
      <c r="A7314"/>
      <c r="B7314"/>
      <c r="D7314"/>
      <c r="AL7314">
        <f t="shared" si="798"/>
        <v>0</v>
      </c>
      <c r="AQ7314">
        <f t="shared" si="799"/>
        <v>0</v>
      </c>
      <c r="AR7314" t="str">
        <f>IFERROR(IF(OR(AP7314=338,AP7314=340,AP7314=341,AP7314=342,AP7314="342A",AP7314="342B"),PorcenRet(AP7314,AT7314,AU7314),INDEX(PORCENTAJEBUSCAR,MATCH(AP7314,CódigoRET,0),4)*1),"")</f>
        <v/>
      </c>
      <c r="AS7314">
        <f t="shared" si="800"/>
        <v>0</v>
      </c>
      <c r="BF7314" t="str">
        <f>IFERROR(IF(OR(BD7314=338,BD7314=340,BD7314=341,BD7314=342,BD7314="342A",BD7314="342B"),PorcenRet(BD7314,BH7314,BI7314),INDEX(PORCENTAJEBUSCAR,MATCH(BD7314,CódigoRET,0),4)*1),"")</f>
        <v/>
      </c>
      <c r="BG7314">
        <f t="shared" si="801"/>
        <v>0</v>
      </c>
      <c r="BO7314">
        <f t="shared" si="802"/>
        <v>0</v>
      </c>
      <c r="CC7314">
        <f t="shared" si="803"/>
        <v>0</v>
      </c>
      <c r="CD7314">
        <f t="shared" si="804"/>
        <v>0</v>
      </c>
      <c r="CG7314">
        <f ca="1">IFERROR(INDIRECT("IVA!X"&amp;MATCH(MID(COMPRAS!C7214,1,2)&amp;MID(COMPRAS!F7214,1,2)&amp;MID(COMPRAS!D7214,1,2),IVA!W:W,0)),"SIN COD.")</f>
        <v>0</v>
      </c>
      <c r="CH7314">
        <f ca="1">IFERROR(INDIRECT("IVA!Y"&amp;MATCH(MID(COMPRAS!C7214,1,2)&amp;MID(COMPRAS!F7214,1,2)&amp;MID(COMPRAS!D7214,1,2),IVA!W:W,0)),"SIN COD.")</f>
        <v>0</v>
      </c>
    </row>
    <row r="7315" spans="1:86" x14ac:dyDescent="0.25">
      <c r="A7315"/>
      <c r="B7315"/>
      <c r="D7315"/>
      <c r="AL7315">
        <f t="shared" si="798"/>
        <v>0</v>
      </c>
      <c r="AQ7315">
        <f t="shared" si="799"/>
        <v>0</v>
      </c>
      <c r="AR7315" t="str">
        <f>IFERROR(IF(OR(AP7315=338,AP7315=340,AP7315=341,AP7315=342,AP7315="342A",AP7315="342B"),PorcenRet(AP7315,AT7315,AU7315),INDEX(PORCENTAJEBUSCAR,MATCH(AP7315,CódigoRET,0),4)*1),"")</f>
        <v/>
      </c>
      <c r="AS7315">
        <f t="shared" si="800"/>
        <v>0</v>
      </c>
      <c r="BF7315" t="str">
        <f>IFERROR(IF(OR(BD7315=338,BD7315=340,BD7315=341,BD7315=342,BD7315="342A",BD7315="342B"),PorcenRet(BD7315,BH7315,BI7315),INDEX(PORCENTAJEBUSCAR,MATCH(BD7315,CódigoRET,0),4)*1),"")</f>
        <v/>
      </c>
      <c r="BG7315">
        <f t="shared" si="801"/>
        <v>0</v>
      </c>
      <c r="BO7315">
        <f t="shared" si="802"/>
        <v>0</v>
      </c>
      <c r="CC7315">
        <f t="shared" si="803"/>
        <v>0</v>
      </c>
      <c r="CD7315">
        <f t="shared" si="804"/>
        <v>0</v>
      </c>
      <c r="CG7315">
        <f ca="1">IFERROR(INDIRECT("IVA!X"&amp;MATCH(MID(COMPRAS!C7215,1,2)&amp;MID(COMPRAS!F7215,1,2)&amp;MID(COMPRAS!D7215,1,2),IVA!W:W,0)),"SIN COD.")</f>
        <v>0</v>
      </c>
      <c r="CH7315">
        <f ca="1">IFERROR(INDIRECT("IVA!Y"&amp;MATCH(MID(COMPRAS!C7215,1,2)&amp;MID(COMPRAS!F7215,1,2)&amp;MID(COMPRAS!D7215,1,2),IVA!W:W,0)),"SIN COD.")</f>
        <v>0</v>
      </c>
    </row>
    <row r="7316" spans="1:86" x14ac:dyDescent="0.25">
      <c r="A7316"/>
      <c r="B7316"/>
      <c r="D7316"/>
      <c r="AL7316">
        <f t="shared" si="798"/>
        <v>0</v>
      </c>
      <c r="AQ7316">
        <f t="shared" si="799"/>
        <v>0</v>
      </c>
      <c r="AR7316" t="str">
        <f>IFERROR(IF(OR(AP7316=338,AP7316=340,AP7316=341,AP7316=342,AP7316="342A",AP7316="342B"),PorcenRet(AP7316,AT7316,AU7316),INDEX(PORCENTAJEBUSCAR,MATCH(AP7316,CódigoRET,0),4)*1),"")</f>
        <v/>
      </c>
      <c r="AS7316">
        <f t="shared" si="800"/>
        <v>0</v>
      </c>
      <c r="BF7316" t="str">
        <f>IFERROR(IF(OR(BD7316=338,BD7316=340,BD7316=341,BD7316=342,BD7316="342A",BD7316="342B"),PorcenRet(BD7316,BH7316,BI7316),INDEX(PORCENTAJEBUSCAR,MATCH(BD7316,CódigoRET,0),4)*1),"")</f>
        <v/>
      </c>
      <c r="BG7316">
        <f t="shared" si="801"/>
        <v>0</v>
      </c>
      <c r="BO7316">
        <f t="shared" si="802"/>
        <v>0</v>
      </c>
      <c r="CC7316">
        <f t="shared" si="803"/>
        <v>0</v>
      </c>
      <c r="CD7316">
        <f t="shared" si="804"/>
        <v>0</v>
      </c>
      <c r="CG7316">
        <f ca="1">IFERROR(INDIRECT("IVA!X"&amp;MATCH(MID(COMPRAS!C7216,1,2)&amp;MID(COMPRAS!F7216,1,2)&amp;MID(COMPRAS!D7216,1,2),IVA!W:W,0)),"SIN COD.")</f>
        <v>0</v>
      </c>
      <c r="CH7316">
        <f ca="1">IFERROR(INDIRECT("IVA!Y"&amp;MATCH(MID(COMPRAS!C7216,1,2)&amp;MID(COMPRAS!F7216,1,2)&amp;MID(COMPRAS!D7216,1,2),IVA!W:W,0)),"SIN COD.")</f>
        <v>0</v>
      </c>
    </row>
    <row r="7317" spans="1:86" x14ac:dyDescent="0.25">
      <c r="A7317"/>
      <c r="B7317"/>
      <c r="D7317"/>
      <c r="AL7317">
        <f t="shared" si="798"/>
        <v>0</v>
      </c>
      <c r="AQ7317">
        <f t="shared" si="799"/>
        <v>0</v>
      </c>
      <c r="AR7317" t="str">
        <f>IFERROR(IF(OR(AP7317=338,AP7317=340,AP7317=341,AP7317=342,AP7317="342A",AP7317="342B"),PorcenRet(AP7317,AT7317,AU7317),INDEX(PORCENTAJEBUSCAR,MATCH(AP7317,CódigoRET,0),4)*1),"")</f>
        <v/>
      </c>
      <c r="AS7317">
        <f t="shared" si="800"/>
        <v>0</v>
      </c>
      <c r="BF7317" t="str">
        <f>IFERROR(IF(OR(BD7317=338,BD7317=340,BD7317=341,BD7317=342,BD7317="342A",BD7317="342B"),PorcenRet(BD7317,BH7317,BI7317),INDEX(PORCENTAJEBUSCAR,MATCH(BD7317,CódigoRET,0),4)*1),"")</f>
        <v/>
      </c>
      <c r="BG7317">
        <f t="shared" si="801"/>
        <v>0</v>
      </c>
      <c r="BO7317">
        <f t="shared" si="802"/>
        <v>0</v>
      </c>
      <c r="CC7317">
        <f t="shared" si="803"/>
        <v>0</v>
      </c>
      <c r="CD7317">
        <f t="shared" si="804"/>
        <v>0</v>
      </c>
      <c r="CG7317">
        <f ca="1">IFERROR(INDIRECT("IVA!X"&amp;MATCH(MID(COMPRAS!C7217,1,2)&amp;MID(COMPRAS!F7217,1,2)&amp;MID(COMPRAS!D7217,1,2),IVA!W:W,0)),"SIN COD.")</f>
        <v>0</v>
      </c>
      <c r="CH7317">
        <f ca="1">IFERROR(INDIRECT("IVA!Y"&amp;MATCH(MID(COMPRAS!C7217,1,2)&amp;MID(COMPRAS!F7217,1,2)&amp;MID(COMPRAS!D7217,1,2),IVA!W:W,0)),"SIN COD.")</f>
        <v>0</v>
      </c>
    </row>
    <row r="7318" spans="1:86" x14ac:dyDescent="0.25">
      <c r="A7318"/>
      <c r="B7318"/>
      <c r="D7318"/>
      <c r="AL7318">
        <f t="shared" si="798"/>
        <v>0</v>
      </c>
      <c r="AQ7318">
        <f t="shared" si="799"/>
        <v>0</v>
      </c>
      <c r="AR7318" t="str">
        <f>IFERROR(IF(OR(AP7318=338,AP7318=340,AP7318=341,AP7318=342,AP7318="342A",AP7318="342B"),PorcenRet(AP7318,AT7318,AU7318),INDEX(PORCENTAJEBUSCAR,MATCH(AP7318,CódigoRET,0),4)*1),"")</f>
        <v/>
      </c>
      <c r="AS7318">
        <f t="shared" si="800"/>
        <v>0</v>
      </c>
      <c r="BF7318" t="str">
        <f>IFERROR(IF(OR(BD7318=338,BD7318=340,BD7318=341,BD7318=342,BD7318="342A",BD7318="342B"),PorcenRet(BD7318,BH7318,BI7318),INDEX(PORCENTAJEBUSCAR,MATCH(BD7318,CódigoRET,0),4)*1),"")</f>
        <v/>
      </c>
      <c r="BG7318">
        <f t="shared" si="801"/>
        <v>0</v>
      </c>
      <c r="BO7318">
        <f t="shared" si="802"/>
        <v>0</v>
      </c>
      <c r="CC7318">
        <f t="shared" si="803"/>
        <v>0</v>
      </c>
      <c r="CD7318">
        <f t="shared" si="804"/>
        <v>0</v>
      </c>
      <c r="CG7318">
        <f ca="1">IFERROR(INDIRECT("IVA!X"&amp;MATCH(MID(COMPRAS!C7218,1,2)&amp;MID(COMPRAS!F7218,1,2)&amp;MID(COMPRAS!D7218,1,2),IVA!W:W,0)),"SIN COD.")</f>
        <v>0</v>
      </c>
      <c r="CH7318">
        <f ca="1">IFERROR(INDIRECT("IVA!Y"&amp;MATCH(MID(COMPRAS!C7218,1,2)&amp;MID(COMPRAS!F7218,1,2)&amp;MID(COMPRAS!D7218,1,2),IVA!W:W,0)),"SIN COD.")</f>
        <v>0</v>
      </c>
    </row>
    <row r="7319" spans="1:86" x14ac:dyDescent="0.25">
      <c r="A7319"/>
      <c r="B7319"/>
      <c r="D7319"/>
      <c r="AL7319">
        <f t="shared" si="798"/>
        <v>0</v>
      </c>
      <c r="AQ7319">
        <f t="shared" si="799"/>
        <v>0</v>
      </c>
      <c r="AR7319" t="str">
        <f>IFERROR(IF(OR(AP7319=338,AP7319=340,AP7319=341,AP7319=342,AP7319="342A",AP7319="342B"),PorcenRet(AP7319,AT7319,AU7319),INDEX(PORCENTAJEBUSCAR,MATCH(AP7319,CódigoRET,0),4)*1),"")</f>
        <v/>
      </c>
      <c r="AS7319">
        <f t="shared" si="800"/>
        <v>0</v>
      </c>
      <c r="BF7319" t="str">
        <f>IFERROR(IF(OR(BD7319=338,BD7319=340,BD7319=341,BD7319=342,BD7319="342A",BD7319="342B"),PorcenRet(BD7319,BH7319,BI7319),INDEX(PORCENTAJEBUSCAR,MATCH(BD7319,CódigoRET,0),4)*1),"")</f>
        <v/>
      </c>
      <c r="BG7319">
        <f t="shared" si="801"/>
        <v>0</v>
      </c>
      <c r="BO7319">
        <f t="shared" si="802"/>
        <v>0</v>
      </c>
      <c r="CC7319">
        <f t="shared" si="803"/>
        <v>0</v>
      </c>
      <c r="CD7319">
        <f t="shared" si="804"/>
        <v>0</v>
      </c>
      <c r="CG7319">
        <f ca="1">IFERROR(INDIRECT("IVA!X"&amp;MATCH(MID(COMPRAS!C7219,1,2)&amp;MID(COMPRAS!F7219,1,2)&amp;MID(COMPRAS!D7219,1,2),IVA!W:W,0)),"SIN COD.")</f>
        <v>0</v>
      </c>
      <c r="CH7319">
        <f ca="1">IFERROR(INDIRECT("IVA!Y"&amp;MATCH(MID(COMPRAS!C7219,1,2)&amp;MID(COMPRAS!F7219,1,2)&amp;MID(COMPRAS!D7219,1,2),IVA!W:W,0)),"SIN COD.")</f>
        <v>0</v>
      </c>
    </row>
    <row r="7320" spans="1:86" x14ac:dyDescent="0.25">
      <c r="A7320"/>
      <c r="B7320"/>
      <c r="D7320"/>
      <c r="AL7320">
        <f t="shared" si="798"/>
        <v>0</v>
      </c>
      <c r="AQ7320">
        <f t="shared" si="799"/>
        <v>0</v>
      </c>
      <c r="AR7320" t="str">
        <f>IFERROR(IF(OR(AP7320=338,AP7320=340,AP7320=341,AP7320=342,AP7320="342A",AP7320="342B"),PorcenRet(AP7320,AT7320,AU7320),INDEX(PORCENTAJEBUSCAR,MATCH(AP7320,CódigoRET,0),4)*1),"")</f>
        <v/>
      </c>
      <c r="AS7320">
        <f t="shared" si="800"/>
        <v>0</v>
      </c>
      <c r="BF7320" t="str">
        <f>IFERROR(IF(OR(BD7320=338,BD7320=340,BD7320=341,BD7320=342,BD7320="342A",BD7320="342B"),PorcenRet(BD7320,BH7320,BI7320),INDEX(PORCENTAJEBUSCAR,MATCH(BD7320,CódigoRET,0),4)*1),"")</f>
        <v/>
      </c>
      <c r="BG7320">
        <f t="shared" si="801"/>
        <v>0</v>
      </c>
      <c r="BO7320">
        <f t="shared" si="802"/>
        <v>0</v>
      </c>
      <c r="CC7320">
        <f t="shared" si="803"/>
        <v>0</v>
      </c>
      <c r="CD7320">
        <f t="shared" si="804"/>
        <v>0</v>
      </c>
      <c r="CG7320">
        <f ca="1">IFERROR(INDIRECT("IVA!X"&amp;MATCH(MID(COMPRAS!C7220,1,2)&amp;MID(COMPRAS!F7220,1,2)&amp;MID(COMPRAS!D7220,1,2),IVA!W:W,0)),"SIN COD.")</f>
        <v>0</v>
      </c>
      <c r="CH7320">
        <f ca="1">IFERROR(INDIRECT("IVA!Y"&amp;MATCH(MID(COMPRAS!C7220,1,2)&amp;MID(COMPRAS!F7220,1,2)&amp;MID(COMPRAS!D7220,1,2),IVA!W:W,0)),"SIN COD.")</f>
        <v>0</v>
      </c>
    </row>
    <row r="7321" spans="1:86" x14ac:dyDescent="0.25">
      <c r="A7321"/>
      <c r="B7321"/>
      <c r="D7321"/>
      <c r="AL7321">
        <f t="shared" si="798"/>
        <v>0</v>
      </c>
      <c r="AQ7321">
        <f t="shared" si="799"/>
        <v>0</v>
      </c>
      <c r="AR7321" t="str">
        <f>IFERROR(IF(OR(AP7321=338,AP7321=340,AP7321=341,AP7321=342,AP7321="342A",AP7321="342B"),PorcenRet(AP7321,AT7321,AU7321),INDEX(PORCENTAJEBUSCAR,MATCH(AP7321,CódigoRET,0),4)*1),"")</f>
        <v/>
      </c>
      <c r="AS7321">
        <f t="shared" si="800"/>
        <v>0</v>
      </c>
      <c r="BF7321" t="str">
        <f>IFERROR(IF(OR(BD7321=338,BD7321=340,BD7321=341,BD7321=342,BD7321="342A",BD7321="342B"),PorcenRet(BD7321,BH7321,BI7321),INDEX(PORCENTAJEBUSCAR,MATCH(BD7321,CódigoRET,0),4)*1),"")</f>
        <v/>
      </c>
      <c r="BG7321">
        <f t="shared" si="801"/>
        <v>0</v>
      </c>
      <c r="BO7321">
        <f t="shared" si="802"/>
        <v>0</v>
      </c>
      <c r="CC7321">
        <f t="shared" si="803"/>
        <v>0</v>
      </c>
      <c r="CD7321">
        <f t="shared" si="804"/>
        <v>0</v>
      </c>
      <c r="CG7321">
        <f ca="1">IFERROR(INDIRECT("IVA!X"&amp;MATCH(MID(COMPRAS!C7221,1,2)&amp;MID(COMPRAS!F7221,1,2)&amp;MID(COMPRAS!D7221,1,2),IVA!W:W,0)),"SIN COD.")</f>
        <v>0</v>
      </c>
      <c r="CH7321">
        <f ca="1">IFERROR(INDIRECT("IVA!Y"&amp;MATCH(MID(COMPRAS!C7221,1,2)&amp;MID(COMPRAS!F7221,1,2)&amp;MID(COMPRAS!D7221,1,2),IVA!W:W,0)),"SIN COD.")</f>
        <v>0</v>
      </c>
    </row>
    <row r="7322" spans="1:86" x14ac:dyDescent="0.25">
      <c r="A7322"/>
      <c r="B7322"/>
      <c r="D7322"/>
      <c r="AL7322">
        <f t="shared" si="798"/>
        <v>0</v>
      </c>
      <c r="AQ7322">
        <f t="shared" si="799"/>
        <v>0</v>
      </c>
      <c r="AR7322" t="str">
        <f>IFERROR(IF(OR(AP7322=338,AP7322=340,AP7322=341,AP7322=342,AP7322="342A",AP7322="342B"),PorcenRet(AP7322,AT7322,AU7322),INDEX(PORCENTAJEBUSCAR,MATCH(AP7322,CódigoRET,0),4)*1),"")</f>
        <v/>
      </c>
      <c r="AS7322">
        <f t="shared" si="800"/>
        <v>0</v>
      </c>
      <c r="BF7322" t="str">
        <f>IFERROR(IF(OR(BD7322=338,BD7322=340,BD7322=341,BD7322=342,BD7322="342A",BD7322="342B"),PorcenRet(BD7322,BH7322,BI7322),INDEX(PORCENTAJEBUSCAR,MATCH(BD7322,CódigoRET,0),4)*1),"")</f>
        <v/>
      </c>
      <c r="BG7322">
        <f t="shared" si="801"/>
        <v>0</v>
      </c>
      <c r="BO7322">
        <f t="shared" si="802"/>
        <v>0</v>
      </c>
      <c r="CC7322">
        <f t="shared" si="803"/>
        <v>0</v>
      </c>
      <c r="CD7322">
        <f t="shared" si="804"/>
        <v>0</v>
      </c>
      <c r="CG7322">
        <f ca="1">IFERROR(INDIRECT("IVA!X"&amp;MATCH(MID(COMPRAS!C7222,1,2)&amp;MID(COMPRAS!F7222,1,2)&amp;MID(COMPRAS!D7222,1,2),IVA!W:W,0)),"SIN COD.")</f>
        <v>0</v>
      </c>
      <c r="CH7322">
        <f ca="1">IFERROR(INDIRECT("IVA!Y"&amp;MATCH(MID(COMPRAS!C7222,1,2)&amp;MID(COMPRAS!F7222,1,2)&amp;MID(COMPRAS!D7222,1,2),IVA!W:W,0)),"SIN COD.")</f>
        <v>0</v>
      </c>
    </row>
    <row r="7323" spans="1:86" x14ac:dyDescent="0.25">
      <c r="A7323"/>
      <c r="B7323"/>
      <c r="D7323"/>
      <c r="AL7323">
        <f t="shared" si="798"/>
        <v>0</v>
      </c>
      <c r="AQ7323">
        <f t="shared" si="799"/>
        <v>0</v>
      </c>
      <c r="AR7323" t="str">
        <f>IFERROR(IF(OR(AP7323=338,AP7323=340,AP7323=341,AP7323=342,AP7323="342A",AP7323="342B"),PorcenRet(AP7323,AT7323,AU7323),INDEX(PORCENTAJEBUSCAR,MATCH(AP7323,CódigoRET,0),4)*1),"")</f>
        <v/>
      </c>
      <c r="AS7323">
        <f t="shared" si="800"/>
        <v>0</v>
      </c>
      <c r="BF7323" t="str">
        <f>IFERROR(IF(OR(BD7323=338,BD7323=340,BD7323=341,BD7323=342,BD7323="342A",BD7323="342B"),PorcenRet(BD7323,BH7323,BI7323),INDEX(PORCENTAJEBUSCAR,MATCH(BD7323,CódigoRET,0),4)*1),"")</f>
        <v/>
      </c>
      <c r="BG7323">
        <f t="shared" si="801"/>
        <v>0</v>
      </c>
      <c r="BO7323">
        <f t="shared" si="802"/>
        <v>0</v>
      </c>
      <c r="CC7323">
        <f t="shared" si="803"/>
        <v>0</v>
      </c>
      <c r="CD7323">
        <f t="shared" si="804"/>
        <v>0</v>
      </c>
      <c r="CG7323">
        <f ca="1">IFERROR(INDIRECT("IVA!X"&amp;MATCH(MID(COMPRAS!C7223,1,2)&amp;MID(COMPRAS!F7223,1,2)&amp;MID(COMPRAS!D7223,1,2),IVA!W:W,0)),"SIN COD.")</f>
        <v>0</v>
      </c>
      <c r="CH7323">
        <f ca="1">IFERROR(INDIRECT("IVA!Y"&amp;MATCH(MID(COMPRAS!C7223,1,2)&amp;MID(COMPRAS!F7223,1,2)&amp;MID(COMPRAS!D7223,1,2),IVA!W:W,0)),"SIN COD.")</f>
        <v>0</v>
      </c>
    </row>
    <row r="7324" spans="1:86" x14ac:dyDescent="0.25">
      <c r="A7324"/>
      <c r="B7324"/>
      <c r="D7324"/>
      <c r="AL7324">
        <f t="shared" si="798"/>
        <v>0</v>
      </c>
      <c r="AQ7324">
        <f t="shared" si="799"/>
        <v>0</v>
      </c>
      <c r="AR7324" t="str">
        <f>IFERROR(IF(OR(AP7324=338,AP7324=340,AP7324=341,AP7324=342,AP7324="342A",AP7324="342B"),PorcenRet(AP7324,AT7324,AU7324),INDEX(PORCENTAJEBUSCAR,MATCH(AP7324,CódigoRET,0),4)*1),"")</f>
        <v/>
      </c>
      <c r="AS7324">
        <f t="shared" si="800"/>
        <v>0</v>
      </c>
      <c r="BF7324" t="str">
        <f>IFERROR(IF(OR(BD7324=338,BD7324=340,BD7324=341,BD7324=342,BD7324="342A",BD7324="342B"),PorcenRet(BD7324,BH7324,BI7324),INDEX(PORCENTAJEBUSCAR,MATCH(BD7324,CódigoRET,0),4)*1),"")</f>
        <v/>
      </c>
      <c r="BG7324">
        <f t="shared" si="801"/>
        <v>0</v>
      </c>
      <c r="BO7324">
        <f t="shared" si="802"/>
        <v>0</v>
      </c>
      <c r="CC7324">
        <f t="shared" si="803"/>
        <v>0</v>
      </c>
      <c r="CD7324">
        <f t="shared" si="804"/>
        <v>0</v>
      </c>
      <c r="CG7324">
        <f ca="1">IFERROR(INDIRECT("IVA!X"&amp;MATCH(MID(COMPRAS!C7224,1,2)&amp;MID(COMPRAS!F7224,1,2)&amp;MID(COMPRAS!D7224,1,2),IVA!W:W,0)),"SIN COD.")</f>
        <v>0</v>
      </c>
      <c r="CH7324">
        <f ca="1">IFERROR(INDIRECT("IVA!Y"&amp;MATCH(MID(COMPRAS!C7224,1,2)&amp;MID(COMPRAS!F7224,1,2)&amp;MID(COMPRAS!D7224,1,2),IVA!W:W,0)),"SIN COD.")</f>
        <v>0</v>
      </c>
    </row>
    <row r="7325" spans="1:86" x14ac:dyDescent="0.25">
      <c r="A7325"/>
      <c r="B7325"/>
      <c r="D7325"/>
      <c r="AL7325">
        <f t="shared" si="798"/>
        <v>0</v>
      </c>
      <c r="AQ7325">
        <f t="shared" si="799"/>
        <v>0</v>
      </c>
      <c r="AR7325" t="str">
        <f>IFERROR(IF(OR(AP7325=338,AP7325=340,AP7325=341,AP7325=342,AP7325="342A",AP7325="342B"),PorcenRet(AP7325,AT7325,AU7325),INDEX(PORCENTAJEBUSCAR,MATCH(AP7325,CódigoRET,0),4)*1),"")</f>
        <v/>
      </c>
      <c r="AS7325">
        <f t="shared" si="800"/>
        <v>0</v>
      </c>
      <c r="BF7325" t="str">
        <f>IFERROR(IF(OR(BD7325=338,BD7325=340,BD7325=341,BD7325=342,BD7325="342A",BD7325="342B"),PorcenRet(BD7325,BH7325,BI7325),INDEX(PORCENTAJEBUSCAR,MATCH(BD7325,CódigoRET,0),4)*1),"")</f>
        <v/>
      </c>
      <c r="BG7325">
        <f t="shared" si="801"/>
        <v>0</v>
      </c>
      <c r="BO7325">
        <f t="shared" si="802"/>
        <v>0</v>
      </c>
      <c r="CC7325">
        <f t="shared" si="803"/>
        <v>0</v>
      </c>
      <c r="CD7325">
        <f t="shared" si="804"/>
        <v>0</v>
      </c>
      <c r="CG7325">
        <f ca="1">IFERROR(INDIRECT("IVA!X"&amp;MATCH(MID(COMPRAS!C7225,1,2)&amp;MID(COMPRAS!F7225,1,2)&amp;MID(COMPRAS!D7225,1,2),IVA!W:W,0)),"SIN COD.")</f>
        <v>0</v>
      </c>
      <c r="CH7325">
        <f ca="1">IFERROR(INDIRECT("IVA!Y"&amp;MATCH(MID(COMPRAS!C7225,1,2)&amp;MID(COMPRAS!F7225,1,2)&amp;MID(COMPRAS!D7225,1,2),IVA!W:W,0)),"SIN COD.")</f>
        <v>0</v>
      </c>
    </row>
    <row r="7326" spans="1:86" x14ac:dyDescent="0.25">
      <c r="A7326"/>
      <c r="B7326"/>
      <c r="D7326"/>
      <c r="AL7326">
        <f t="shared" si="798"/>
        <v>0</v>
      </c>
      <c r="AQ7326">
        <f t="shared" si="799"/>
        <v>0</v>
      </c>
      <c r="AR7326" t="str">
        <f>IFERROR(IF(OR(AP7326=338,AP7326=340,AP7326=341,AP7326=342,AP7326="342A",AP7326="342B"),PorcenRet(AP7326,AT7326,AU7326),INDEX(PORCENTAJEBUSCAR,MATCH(AP7326,CódigoRET,0),4)*1),"")</f>
        <v/>
      </c>
      <c r="AS7326">
        <f t="shared" si="800"/>
        <v>0</v>
      </c>
      <c r="BF7326" t="str">
        <f>IFERROR(IF(OR(BD7326=338,BD7326=340,BD7326=341,BD7326=342,BD7326="342A",BD7326="342B"),PorcenRet(BD7326,BH7326,BI7326),INDEX(PORCENTAJEBUSCAR,MATCH(BD7326,CódigoRET,0),4)*1),"")</f>
        <v/>
      </c>
      <c r="BG7326">
        <f t="shared" si="801"/>
        <v>0</v>
      </c>
      <c r="BO7326">
        <f t="shared" si="802"/>
        <v>0</v>
      </c>
      <c r="CC7326">
        <f t="shared" si="803"/>
        <v>0</v>
      </c>
      <c r="CD7326">
        <f t="shared" si="804"/>
        <v>0</v>
      </c>
      <c r="CG7326">
        <f ca="1">IFERROR(INDIRECT("IVA!X"&amp;MATCH(MID(COMPRAS!C7226,1,2)&amp;MID(COMPRAS!F7226,1,2)&amp;MID(COMPRAS!D7226,1,2),IVA!W:W,0)),"SIN COD.")</f>
        <v>0</v>
      </c>
      <c r="CH7326">
        <f ca="1">IFERROR(INDIRECT("IVA!Y"&amp;MATCH(MID(COMPRAS!C7226,1,2)&amp;MID(COMPRAS!F7226,1,2)&amp;MID(COMPRAS!D7226,1,2),IVA!W:W,0)),"SIN COD.")</f>
        <v>0</v>
      </c>
    </row>
    <row r="7327" spans="1:86" x14ac:dyDescent="0.25">
      <c r="A7327"/>
      <c r="B7327"/>
      <c r="D7327"/>
      <c r="AL7327">
        <f t="shared" si="798"/>
        <v>0</v>
      </c>
      <c r="AQ7327">
        <f t="shared" si="799"/>
        <v>0</v>
      </c>
      <c r="AR7327" t="str">
        <f>IFERROR(IF(OR(AP7327=338,AP7327=340,AP7327=341,AP7327=342,AP7327="342A",AP7327="342B"),PorcenRet(AP7327,AT7327,AU7327),INDEX(PORCENTAJEBUSCAR,MATCH(AP7327,CódigoRET,0),4)*1),"")</f>
        <v/>
      </c>
      <c r="AS7327">
        <f t="shared" si="800"/>
        <v>0</v>
      </c>
      <c r="BF7327" t="str">
        <f>IFERROR(IF(OR(BD7327=338,BD7327=340,BD7327=341,BD7327=342,BD7327="342A",BD7327="342B"),PorcenRet(BD7327,BH7327,BI7327),INDEX(PORCENTAJEBUSCAR,MATCH(BD7327,CódigoRET,0),4)*1),"")</f>
        <v/>
      </c>
      <c r="BG7327">
        <f t="shared" si="801"/>
        <v>0</v>
      </c>
      <c r="BO7327">
        <f t="shared" si="802"/>
        <v>0</v>
      </c>
      <c r="CC7327">
        <f t="shared" si="803"/>
        <v>0</v>
      </c>
      <c r="CD7327">
        <f t="shared" si="804"/>
        <v>0</v>
      </c>
      <c r="CG7327">
        <f ca="1">IFERROR(INDIRECT("IVA!X"&amp;MATCH(MID(COMPRAS!C7227,1,2)&amp;MID(COMPRAS!F7227,1,2)&amp;MID(COMPRAS!D7227,1,2),IVA!W:W,0)),"SIN COD.")</f>
        <v>0</v>
      </c>
      <c r="CH7327">
        <f ca="1">IFERROR(INDIRECT("IVA!Y"&amp;MATCH(MID(COMPRAS!C7227,1,2)&amp;MID(COMPRAS!F7227,1,2)&amp;MID(COMPRAS!D7227,1,2),IVA!W:W,0)),"SIN COD.")</f>
        <v>0</v>
      </c>
    </row>
    <row r="7328" spans="1:86" x14ac:dyDescent="0.25">
      <c r="A7328"/>
      <c r="B7328"/>
      <c r="D7328"/>
      <c r="AL7328">
        <f t="shared" si="798"/>
        <v>0</v>
      </c>
      <c r="AQ7328">
        <f t="shared" si="799"/>
        <v>0</v>
      </c>
      <c r="AR7328" t="str">
        <f>IFERROR(IF(OR(AP7328=338,AP7328=340,AP7328=341,AP7328=342,AP7328="342A",AP7328="342B"),PorcenRet(AP7328,AT7328,AU7328),INDEX(PORCENTAJEBUSCAR,MATCH(AP7328,CódigoRET,0),4)*1),"")</f>
        <v/>
      </c>
      <c r="AS7328">
        <f t="shared" si="800"/>
        <v>0</v>
      </c>
      <c r="BF7328" t="str">
        <f>IFERROR(IF(OR(BD7328=338,BD7328=340,BD7328=341,BD7328=342,BD7328="342A",BD7328="342B"),PorcenRet(BD7328,BH7328,BI7328),INDEX(PORCENTAJEBUSCAR,MATCH(BD7328,CódigoRET,0),4)*1),"")</f>
        <v/>
      </c>
      <c r="BG7328">
        <f t="shared" si="801"/>
        <v>0</v>
      </c>
      <c r="BO7328">
        <f t="shared" si="802"/>
        <v>0</v>
      </c>
      <c r="CC7328">
        <f t="shared" si="803"/>
        <v>0</v>
      </c>
      <c r="CD7328">
        <f t="shared" si="804"/>
        <v>0</v>
      </c>
      <c r="CG7328">
        <f ca="1">IFERROR(INDIRECT("IVA!X"&amp;MATCH(MID(COMPRAS!C7228,1,2)&amp;MID(COMPRAS!F7228,1,2)&amp;MID(COMPRAS!D7228,1,2),IVA!W:W,0)),"SIN COD.")</f>
        <v>0</v>
      </c>
      <c r="CH7328">
        <f ca="1">IFERROR(INDIRECT("IVA!Y"&amp;MATCH(MID(COMPRAS!C7228,1,2)&amp;MID(COMPRAS!F7228,1,2)&amp;MID(COMPRAS!D7228,1,2),IVA!W:W,0)),"SIN COD.")</f>
        <v>0</v>
      </c>
    </row>
    <row r="7329" spans="1:86" x14ac:dyDescent="0.25">
      <c r="A7329"/>
      <c r="B7329"/>
      <c r="D7329"/>
      <c r="AL7329">
        <f t="shared" si="798"/>
        <v>0</v>
      </c>
      <c r="AQ7329">
        <f t="shared" si="799"/>
        <v>0</v>
      </c>
      <c r="AR7329" t="str">
        <f>IFERROR(IF(OR(AP7329=338,AP7329=340,AP7329=341,AP7329=342,AP7329="342A",AP7329="342B"),PorcenRet(AP7329,AT7329,AU7329),INDEX(PORCENTAJEBUSCAR,MATCH(AP7329,CódigoRET,0),4)*1),"")</f>
        <v/>
      </c>
      <c r="AS7329">
        <f t="shared" si="800"/>
        <v>0</v>
      </c>
      <c r="BF7329" t="str">
        <f>IFERROR(IF(OR(BD7329=338,BD7329=340,BD7329=341,BD7329=342,BD7329="342A",BD7329="342B"),PorcenRet(BD7329,BH7329,BI7329),INDEX(PORCENTAJEBUSCAR,MATCH(BD7329,CódigoRET,0),4)*1),"")</f>
        <v/>
      </c>
      <c r="BG7329">
        <f t="shared" si="801"/>
        <v>0</v>
      </c>
      <c r="BO7329">
        <f t="shared" si="802"/>
        <v>0</v>
      </c>
      <c r="CC7329">
        <f t="shared" si="803"/>
        <v>0</v>
      </c>
      <c r="CD7329">
        <f t="shared" si="804"/>
        <v>0</v>
      </c>
      <c r="CG7329">
        <f ca="1">IFERROR(INDIRECT("IVA!X"&amp;MATCH(MID(COMPRAS!C7229,1,2)&amp;MID(COMPRAS!F7229,1,2)&amp;MID(COMPRAS!D7229,1,2),IVA!W:W,0)),"SIN COD.")</f>
        <v>0</v>
      </c>
      <c r="CH7329">
        <f ca="1">IFERROR(INDIRECT("IVA!Y"&amp;MATCH(MID(COMPRAS!C7229,1,2)&amp;MID(COMPRAS!F7229,1,2)&amp;MID(COMPRAS!D7229,1,2),IVA!W:W,0)),"SIN COD.")</f>
        <v>0</v>
      </c>
    </row>
    <row r="7330" spans="1:86" x14ac:dyDescent="0.25">
      <c r="A7330"/>
      <c r="B7330"/>
      <c r="D7330"/>
      <c r="AL7330">
        <f t="shared" si="798"/>
        <v>0</v>
      </c>
      <c r="AQ7330">
        <f t="shared" si="799"/>
        <v>0</v>
      </c>
      <c r="AR7330" t="str">
        <f>IFERROR(IF(OR(AP7330=338,AP7330=340,AP7330=341,AP7330=342,AP7330="342A",AP7330="342B"),PorcenRet(AP7330,AT7330,AU7330),INDEX(PORCENTAJEBUSCAR,MATCH(AP7330,CódigoRET,0),4)*1),"")</f>
        <v/>
      </c>
      <c r="AS7330">
        <f t="shared" si="800"/>
        <v>0</v>
      </c>
      <c r="BF7330" t="str">
        <f>IFERROR(IF(OR(BD7330=338,BD7330=340,BD7330=341,BD7330=342,BD7330="342A",BD7330="342B"),PorcenRet(BD7330,BH7330,BI7330),INDEX(PORCENTAJEBUSCAR,MATCH(BD7330,CódigoRET,0),4)*1),"")</f>
        <v/>
      </c>
      <c r="BG7330">
        <f t="shared" si="801"/>
        <v>0</v>
      </c>
      <c r="BO7330">
        <f t="shared" si="802"/>
        <v>0</v>
      </c>
      <c r="CC7330">
        <f t="shared" si="803"/>
        <v>0</v>
      </c>
      <c r="CD7330">
        <f t="shared" si="804"/>
        <v>0</v>
      </c>
      <c r="CG7330">
        <f ca="1">IFERROR(INDIRECT("IVA!X"&amp;MATCH(MID(COMPRAS!C7230,1,2)&amp;MID(COMPRAS!F7230,1,2)&amp;MID(COMPRAS!D7230,1,2),IVA!W:W,0)),"SIN COD.")</f>
        <v>0</v>
      </c>
      <c r="CH7330">
        <f ca="1">IFERROR(INDIRECT("IVA!Y"&amp;MATCH(MID(COMPRAS!C7230,1,2)&amp;MID(COMPRAS!F7230,1,2)&amp;MID(COMPRAS!D7230,1,2),IVA!W:W,0)),"SIN COD.")</f>
        <v>0</v>
      </c>
    </row>
    <row r="7331" spans="1:86" x14ac:dyDescent="0.25">
      <c r="A7331"/>
      <c r="B7331"/>
      <c r="D7331"/>
      <c r="AL7331">
        <f t="shared" si="798"/>
        <v>0</v>
      </c>
      <c r="AQ7331">
        <f t="shared" si="799"/>
        <v>0</v>
      </c>
      <c r="AR7331" t="str">
        <f>IFERROR(IF(OR(AP7331=338,AP7331=340,AP7331=341,AP7331=342,AP7331="342A",AP7331="342B"),PorcenRet(AP7331,AT7331,AU7331),INDEX(PORCENTAJEBUSCAR,MATCH(AP7331,CódigoRET,0),4)*1),"")</f>
        <v/>
      </c>
      <c r="AS7331">
        <f t="shared" si="800"/>
        <v>0</v>
      </c>
      <c r="BF7331" t="str">
        <f>IFERROR(IF(OR(BD7331=338,BD7331=340,BD7331=341,BD7331=342,BD7331="342A",BD7331="342B"),PorcenRet(BD7331,BH7331,BI7331),INDEX(PORCENTAJEBUSCAR,MATCH(BD7331,CódigoRET,0),4)*1),"")</f>
        <v/>
      </c>
      <c r="BG7331">
        <f t="shared" si="801"/>
        <v>0</v>
      </c>
      <c r="BO7331">
        <f t="shared" si="802"/>
        <v>0</v>
      </c>
      <c r="CC7331">
        <f t="shared" si="803"/>
        <v>0</v>
      </c>
      <c r="CD7331">
        <f t="shared" si="804"/>
        <v>0</v>
      </c>
      <c r="CG7331">
        <f ca="1">IFERROR(INDIRECT("IVA!X"&amp;MATCH(MID(COMPRAS!C7231,1,2)&amp;MID(COMPRAS!F7231,1,2)&amp;MID(COMPRAS!D7231,1,2),IVA!W:W,0)),"SIN COD.")</f>
        <v>0</v>
      </c>
      <c r="CH7331">
        <f ca="1">IFERROR(INDIRECT("IVA!Y"&amp;MATCH(MID(COMPRAS!C7231,1,2)&amp;MID(COMPRAS!F7231,1,2)&amp;MID(COMPRAS!D7231,1,2),IVA!W:W,0)),"SIN COD.")</f>
        <v>0</v>
      </c>
    </row>
    <row r="7332" spans="1:86" x14ac:dyDescent="0.25">
      <c r="A7332"/>
      <c r="B7332"/>
      <c r="D7332"/>
      <c r="AL7332">
        <f t="shared" si="798"/>
        <v>0</v>
      </c>
      <c r="AQ7332">
        <f t="shared" si="799"/>
        <v>0</v>
      </c>
      <c r="AR7332" t="str">
        <f>IFERROR(IF(OR(AP7332=338,AP7332=340,AP7332=341,AP7332=342,AP7332="342A",AP7332="342B"),PorcenRet(AP7332,AT7332,AU7332),INDEX(PORCENTAJEBUSCAR,MATCH(AP7332,CódigoRET,0),4)*1),"")</f>
        <v/>
      </c>
      <c r="AS7332">
        <f t="shared" si="800"/>
        <v>0</v>
      </c>
      <c r="BF7332" t="str">
        <f>IFERROR(IF(OR(BD7332=338,BD7332=340,BD7332=341,BD7332=342,BD7332="342A",BD7332="342B"),PorcenRet(BD7332,BH7332,BI7332),INDEX(PORCENTAJEBUSCAR,MATCH(BD7332,CódigoRET,0),4)*1),"")</f>
        <v/>
      </c>
      <c r="BG7332">
        <f t="shared" si="801"/>
        <v>0</v>
      </c>
      <c r="BO7332">
        <f t="shared" si="802"/>
        <v>0</v>
      </c>
      <c r="CC7332">
        <f t="shared" si="803"/>
        <v>0</v>
      </c>
      <c r="CD7332">
        <f t="shared" si="804"/>
        <v>0</v>
      </c>
      <c r="CG7332">
        <f ca="1">IFERROR(INDIRECT("IVA!X"&amp;MATCH(MID(COMPRAS!C7232,1,2)&amp;MID(COMPRAS!F7232,1,2)&amp;MID(COMPRAS!D7232,1,2),IVA!W:W,0)),"SIN COD.")</f>
        <v>0</v>
      </c>
      <c r="CH7332">
        <f ca="1">IFERROR(INDIRECT("IVA!Y"&amp;MATCH(MID(COMPRAS!C7232,1,2)&amp;MID(COMPRAS!F7232,1,2)&amp;MID(COMPRAS!D7232,1,2),IVA!W:W,0)),"SIN COD.")</f>
        <v>0</v>
      </c>
    </row>
    <row r="7333" spans="1:86" x14ac:dyDescent="0.25">
      <c r="A7333"/>
      <c r="B7333"/>
      <c r="D7333"/>
      <c r="AL7333">
        <f t="shared" si="798"/>
        <v>0</v>
      </c>
      <c r="AQ7333">
        <f t="shared" si="799"/>
        <v>0</v>
      </c>
      <c r="AR7333" t="str">
        <f>IFERROR(IF(OR(AP7333=338,AP7333=340,AP7333=341,AP7333=342,AP7333="342A",AP7333="342B"),PorcenRet(AP7333,AT7333,AU7333),INDEX(PORCENTAJEBUSCAR,MATCH(AP7333,CódigoRET,0),4)*1),"")</f>
        <v/>
      </c>
      <c r="AS7333">
        <f t="shared" si="800"/>
        <v>0</v>
      </c>
      <c r="BF7333" t="str">
        <f>IFERROR(IF(OR(BD7333=338,BD7333=340,BD7333=341,BD7333=342,BD7333="342A",BD7333="342B"),PorcenRet(BD7333,BH7333,BI7333),INDEX(PORCENTAJEBUSCAR,MATCH(BD7333,CódigoRET,0),4)*1),"")</f>
        <v/>
      </c>
      <c r="BG7333">
        <f t="shared" si="801"/>
        <v>0</v>
      </c>
      <c r="BO7333">
        <f t="shared" si="802"/>
        <v>0</v>
      </c>
      <c r="CC7333">
        <f t="shared" si="803"/>
        <v>0</v>
      </c>
      <c r="CD7333">
        <f t="shared" si="804"/>
        <v>0</v>
      </c>
      <c r="CG7333">
        <f ca="1">IFERROR(INDIRECT("IVA!X"&amp;MATCH(MID(COMPRAS!C7233,1,2)&amp;MID(COMPRAS!F7233,1,2)&amp;MID(COMPRAS!D7233,1,2),IVA!W:W,0)),"SIN COD.")</f>
        <v>0</v>
      </c>
      <c r="CH7333">
        <f ca="1">IFERROR(INDIRECT("IVA!Y"&amp;MATCH(MID(COMPRAS!C7233,1,2)&amp;MID(COMPRAS!F7233,1,2)&amp;MID(COMPRAS!D7233,1,2),IVA!W:W,0)),"SIN COD.")</f>
        <v>0</v>
      </c>
    </row>
    <row r="7334" spans="1:86" x14ac:dyDescent="0.25">
      <c r="A7334"/>
      <c r="B7334"/>
      <c r="D7334"/>
      <c r="AL7334">
        <f t="shared" si="798"/>
        <v>0</v>
      </c>
      <c r="AQ7334">
        <f t="shared" si="799"/>
        <v>0</v>
      </c>
      <c r="AR7334" t="str">
        <f>IFERROR(IF(OR(AP7334=338,AP7334=340,AP7334=341,AP7334=342,AP7334="342A",AP7334="342B"),PorcenRet(AP7334,AT7334,AU7334),INDEX(PORCENTAJEBUSCAR,MATCH(AP7334,CódigoRET,0),4)*1),"")</f>
        <v/>
      </c>
      <c r="AS7334">
        <f t="shared" si="800"/>
        <v>0</v>
      </c>
      <c r="BF7334" t="str">
        <f>IFERROR(IF(OR(BD7334=338,BD7334=340,BD7334=341,BD7334=342,BD7334="342A",BD7334="342B"),PorcenRet(BD7334,BH7334,BI7334),INDEX(PORCENTAJEBUSCAR,MATCH(BD7334,CódigoRET,0),4)*1),"")</f>
        <v/>
      </c>
      <c r="BG7334">
        <f t="shared" si="801"/>
        <v>0</v>
      </c>
      <c r="BO7334">
        <f t="shared" si="802"/>
        <v>0</v>
      </c>
      <c r="CC7334">
        <f t="shared" si="803"/>
        <v>0</v>
      </c>
      <c r="CD7334">
        <f t="shared" si="804"/>
        <v>0</v>
      </c>
      <c r="CG7334">
        <f ca="1">IFERROR(INDIRECT("IVA!X"&amp;MATCH(MID(COMPRAS!C7234,1,2)&amp;MID(COMPRAS!F7234,1,2)&amp;MID(COMPRAS!D7234,1,2),IVA!W:W,0)),"SIN COD.")</f>
        <v>0</v>
      </c>
      <c r="CH7334">
        <f ca="1">IFERROR(INDIRECT("IVA!Y"&amp;MATCH(MID(COMPRAS!C7234,1,2)&amp;MID(COMPRAS!F7234,1,2)&amp;MID(COMPRAS!D7234,1,2),IVA!W:W,0)),"SIN COD.")</f>
        <v>0</v>
      </c>
    </row>
    <row r="7335" spans="1:86" x14ac:dyDescent="0.25">
      <c r="A7335"/>
      <c r="B7335"/>
      <c r="D7335"/>
      <c r="AL7335">
        <f t="shared" si="798"/>
        <v>0</v>
      </c>
      <c r="AQ7335">
        <f t="shared" si="799"/>
        <v>0</v>
      </c>
      <c r="AR7335" t="str">
        <f>IFERROR(IF(OR(AP7335=338,AP7335=340,AP7335=341,AP7335=342,AP7335="342A",AP7335="342B"),PorcenRet(AP7335,AT7335,AU7335),INDEX(PORCENTAJEBUSCAR,MATCH(AP7335,CódigoRET,0),4)*1),"")</f>
        <v/>
      </c>
      <c r="AS7335">
        <f t="shared" si="800"/>
        <v>0</v>
      </c>
      <c r="BF7335" t="str">
        <f>IFERROR(IF(OR(BD7335=338,BD7335=340,BD7335=341,BD7335=342,BD7335="342A",BD7335="342B"),PorcenRet(BD7335,BH7335,BI7335),INDEX(PORCENTAJEBUSCAR,MATCH(BD7335,CódigoRET,0),4)*1),"")</f>
        <v/>
      </c>
      <c r="BG7335">
        <f t="shared" si="801"/>
        <v>0</v>
      </c>
      <c r="BO7335">
        <f t="shared" si="802"/>
        <v>0</v>
      </c>
      <c r="CC7335">
        <f t="shared" si="803"/>
        <v>0</v>
      </c>
      <c r="CD7335">
        <f t="shared" si="804"/>
        <v>0</v>
      </c>
      <c r="CG7335">
        <f ca="1">IFERROR(INDIRECT("IVA!X"&amp;MATCH(MID(COMPRAS!C7235,1,2)&amp;MID(COMPRAS!F7235,1,2)&amp;MID(COMPRAS!D7235,1,2),IVA!W:W,0)),"SIN COD.")</f>
        <v>0</v>
      </c>
      <c r="CH7335">
        <f ca="1">IFERROR(INDIRECT("IVA!Y"&amp;MATCH(MID(COMPRAS!C7235,1,2)&amp;MID(COMPRAS!F7235,1,2)&amp;MID(COMPRAS!D7235,1,2),IVA!W:W,0)),"SIN COD.")</f>
        <v>0</v>
      </c>
    </row>
    <row r="7336" spans="1:86" x14ac:dyDescent="0.25">
      <c r="A7336"/>
      <c r="B7336"/>
      <c r="D7336"/>
      <c r="AL7336">
        <f t="shared" si="798"/>
        <v>0</v>
      </c>
      <c r="AQ7336">
        <f t="shared" si="799"/>
        <v>0</v>
      </c>
      <c r="AR7336" t="str">
        <f>IFERROR(IF(OR(AP7336=338,AP7336=340,AP7336=341,AP7336=342,AP7336="342A",AP7336="342B"),PorcenRet(AP7336,AT7336,AU7336),INDEX(PORCENTAJEBUSCAR,MATCH(AP7336,CódigoRET,0),4)*1),"")</f>
        <v/>
      </c>
      <c r="AS7336">
        <f t="shared" si="800"/>
        <v>0</v>
      </c>
      <c r="BF7336" t="str">
        <f>IFERROR(IF(OR(BD7336=338,BD7336=340,BD7336=341,BD7336=342,BD7336="342A",BD7336="342B"),PorcenRet(BD7336,BH7336,BI7336),INDEX(PORCENTAJEBUSCAR,MATCH(BD7336,CódigoRET,0),4)*1),"")</f>
        <v/>
      </c>
      <c r="BG7336">
        <f t="shared" si="801"/>
        <v>0</v>
      </c>
      <c r="BO7336">
        <f t="shared" si="802"/>
        <v>0</v>
      </c>
      <c r="CC7336">
        <f t="shared" si="803"/>
        <v>0</v>
      </c>
      <c r="CD7336">
        <f t="shared" si="804"/>
        <v>0</v>
      </c>
      <c r="CG7336">
        <f ca="1">IFERROR(INDIRECT("IVA!X"&amp;MATCH(MID(COMPRAS!C7236,1,2)&amp;MID(COMPRAS!F7236,1,2)&amp;MID(COMPRAS!D7236,1,2),IVA!W:W,0)),"SIN COD.")</f>
        <v>0</v>
      </c>
      <c r="CH7336">
        <f ca="1">IFERROR(INDIRECT("IVA!Y"&amp;MATCH(MID(COMPRAS!C7236,1,2)&amp;MID(COMPRAS!F7236,1,2)&amp;MID(COMPRAS!D7236,1,2),IVA!W:W,0)),"SIN COD.")</f>
        <v>0</v>
      </c>
    </row>
    <row r="7337" spans="1:86" x14ac:dyDescent="0.25">
      <c r="A7337"/>
      <c r="B7337"/>
      <c r="D7337"/>
      <c r="AL7337">
        <f t="shared" si="798"/>
        <v>0</v>
      </c>
      <c r="AQ7337">
        <f t="shared" si="799"/>
        <v>0</v>
      </c>
      <c r="AR7337" t="str">
        <f>IFERROR(IF(OR(AP7337=338,AP7337=340,AP7337=341,AP7337=342,AP7337="342A",AP7337="342B"),PorcenRet(AP7337,AT7337,AU7337),INDEX(PORCENTAJEBUSCAR,MATCH(AP7337,CódigoRET,0),4)*1),"")</f>
        <v/>
      </c>
      <c r="AS7337">
        <f t="shared" si="800"/>
        <v>0</v>
      </c>
      <c r="BF7337" t="str">
        <f>IFERROR(IF(OR(BD7337=338,BD7337=340,BD7337=341,BD7337=342,BD7337="342A",BD7337="342B"),PorcenRet(BD7337,BH7337,BI7337),INDEX(PORCENTAJEBUSCAR,MATCH(BD7337,CódigoRET,0),4)*1),"")</f>
        <v/>
      </c>
      <c r="BG7337">
        <f t="shared" si="801"/>
        <v>0</v>
      </c>
      <c r="BO7337">
        <f t="shared" si="802"/>
        <v>0</v>
      </c>
      <c r="CC7337">
        <f t="shared" si="803"/>
        <v>0</v>
      </c>
      <c r="CD7337">
        <f t="shared" si="804"/>
        <v>0</v>
      </c>
      <c r="CG7337">
        <f ca="1">IFERROR(INDIRECT("IVA!X"&amp;MATCH(MID(COMPRAS!C7237,1,2)&amp;MID(COMPRAS!F7237,1,2)&amp;MID(COMPRAS!D7237,1,2),IVA!W:W,0)),"SIN COD.")</f>
        <v>0</v>
      </c>
      <c r="CH7337">
        <f ca="1">IFERROR(INDIRECT("IVA!Y"&amp;MATCH(MID(COMPRAS!C7237,1,2)&amp;MID(COMPRAS!F7237,1,2)&amp;MID(COMPRAS!D7237,1,2),IVA!W:W,0)),"SIN COD.")</f>
        <v>0</v>
      </c>
    </row>
    <row r="7338" spans="1:86" x14ac:dyDescent="0.25">
      <c r="A7338"/>
      <c r="B7338"/>
      <c r="D7338"/>
      <c r="AL7338">
        <f t="shared" si="798"/>
        <v>0</v>
      </c>
      <c r="AQ7338">
        <f t="shared" si="799"/>
        <v>0</v>
      </c>
      <c r="AR7338" t="str">
        <f>IFERROR(IF(OR(AP7338=338,AP7338=340,AP7338=341,AP7338=342,AP7338="342A",AP7338="342B"),PorcenRet(AP7338,AT7338,AU7338),INDEX(PORCENTAJEBUSCAR,MATCH(AP7338,CódigoRET,0),4)*1),"")</f>
        <v/>
      </c>
      <c r="AS7338">
        <f t="shared" si="800"/>
        <v>0</v>
      </c>
      <c r="BF7338" t="str">
        <f>IFERROR(IF(OR(BD7338=338,BD7338=340,BD7338=341,BD7338=342,BD7338="342A",BD7338="342B"),PorcenRet(BD7338,BH7338,BI7338),INDEX(PORCENTAJEBUSCAR,MATCH(BD7338,CódigoRET,0),4)*1),"")</f>
        <v/>
      </c>
      <c r="BG7338">
        <f t="shared" si="801"/>
        <v>0</v>
      </c>
      <c r="BO7338">
        <f t="shared" si="802"/>
        <v>0</v>
      </c>
      <c r="CC7338">
        <f t="shared" si="803"/>
        <v>0</v>
      </c>
      <c r="CD7338">
        <f t="shared" si="804"/>
        <v>0</v>
      </c>
      <c r="CG7338">
        <f ca="1">IFERROR(INDIRECT("IVA!X"&amp;MATCH(MID(COMPRAS!C7238,1,2)&amp;MID(COMPRAS!F7238,1,2)&amp;MID(COMPRAS!D7238,1,2),IVA!W:W,0)),"SIN COD.")</f>
        <v>0</v>
      </c>
      <c r="CH7338">
        <f ca="1">IFERROR(INDIRECT("IVA!Y"&amp;MATCH(MID(COMPRAS!C7238,1,2)&amp;MID(COMPRAS!F7238,1,2)&amp;MID(COMPRAS!D7238,1,2),IVA!W:W,0)),"SIN COD.")</f>
        <v>0</v>
      </c>
    </row>
    <row r="7339" spans="1:86" x14ac:dyDescent="0.25">
      <c r="A7339"/>
      <c r="B7339"/>
      <c r="D7339"/>
      <c r="AL7339">
        <f t="shared" si="798"/>
        <v>0</v>
      </c>
      <c r="AQ7339">
        <f t="shared" si="799"/>
        <v>0</v>
      </c>
      <c r="AR7339" t="str">
        <f>IFERROR(IF(OR(AP7339=338,AP7339=340,AP7339=341,AP7339=342,AP7339="342A",AP7339="342B"),PorcenRet(AP7339,AT7339,AU7339),INDEX(PORCENTAJEBUSCAR,MATCH(AP7339,CódigoRET,0),4)*1),"")</f>
        <v/>
      </c>
      <c r="AS7339">
        <f t="shared" si="800"/>
        <v>0</v>
      </c>
      <c r="BF7339" t="str">
        <f>IFERROR(IF(OR(BD7339=338,BD7339=340,BD7339=341,BD7339=342,BD7339="342A",BD7339="342B"),PorcenRet(BD7339,BH7339,BI7339),INDEX(PORCENTAJEBUSCAR,MATCH(BD7339,CódigoRET,0),4)*1),"")</f>
        <v/>
      </c>
      <c r="BG7339">
        <f t="shared" si="801"/>
        <v>0</v>
      </c>
      <c r="BO7339">
        <f t="shared" si="802"/>
        <v>0</v>
      </c>
      <c r="CC7339">
        <f t="shared" si="803"/>
        <v>0</v>
      </c>
      <c r="CD7339">
        <f t="shared" si="804"/>
        <v>0</v>
      </c>
      <c r="CG7339">
        <f ca="1">IFERROR(INDIRECT("IVA!X"&amp;MATCH(MID(COMPRAS!C7239,1,2)&amp;MID(COMPRAS!F7239,1,2)&amp;MID(COMPRAS!D7239,1,2),IVA!W:W,0)),"SIN COD.")</f>
        <v>0</v>
      </c>
      <c r="CH7339">
        <f ca="1">IFERROR(INDIRECT("IVA!Y"&amp;MATCH(MID(COMPRAS!C7239,1,2)&amp;MID(COMPRAS!F7239,1,2)&amp;MID(COMPRAS!D7239,1,2),IVA!W:W,0)),"SIN COD.")</f>
        <v>0</v>
      </c>
    </row>
    <row r="7340" spans="1:86" x14ac:dyDescent="0.25">
      <c r="A7340"/>
      <c r="B7340"/>
      <c r="D7340"/>
      <c r="AL7340">
        <f t="shared" si="798"/>
        <v>0</v>
      </c>
      <c r="AQ7340">
        <f t="shared" si="799"/>
        <v>0</v>
      </c>
      <c r="AR7340" t="str">
        <f>IFERROR(IF(OR(AP7340=338,AP7340=340,AP7340=341,AP7340=342,AP7340="342A",AP7340="342B"),PorcenRet(AP7340,AT7340,AU7340),INDEX(PORCENTAJEBUSCAR,MATCH(AP7340,CódigoRET,0),4)*1),"")</f>
        <v/>
      </c>
      <c r="AS7340">
        <f t="shared" si="800"/>
        <v>0</v>
      </c>
      <c r="BF7340" t="str">
        <f>IFERROR(IF(OR(BD7340=338,BD7340=340,BD7340=341,BD7340=342,BD7340="342A",BD7340="342B"),PorcenRet(BD7340,BH7340,BI7340),INDEX(PORCENTAJEBUSCAR,MATCH(BD7340,CódigoRET,0),4)*1),"")</f>
        <v/>
      </c>
      <c r="BG7340">
        <f t="shared" si="801"/>
        <v>0</v>
      </c>
      <c r="BO7340">
        <f t="shared" si="802"/>
        <v>0</v>
      </c>
      <c r="CC7340">
        <f t="shared" si="803"/>
        <v>0</v>
      </c>
      <c r="CD7340">
        <f t="shared" si="804"/>
        <v>0</v>
      </c>
      <c r="CG7340">
        <f ca="1">IFERROR(INDIRECT("IVA!X"&amp;MATCH(MID(COMPRAS!C7240,1,2)&amp;MID(COMPRAS!F7240,1,2)&amp;MID(COMPRAS!D7240,1,2),IVA!W:W,0)),"SIN COD.")</f>
        <v>0</v>
      </c>
      <c r="CH7340">
        <f ca="1">IFERROR(INDIRECT("IVA!Y"&amp;MATCH(MID(COMPRAS!C7240,1,2)&amp;MID(COMPRAS!F7240,1,2)&amp;MID(COMPRAS!D7240,1,2),IVA!W:W,0)),"SIN COD.")</f>
        <v>0</v>
      </c>
    </row>
    <row r="7341" spans="1:86" x14ac:dyDescent="0.25">
      <c r="A7341"/>
      <c r="B7341"/>
      <c r="D7341"/>
      <c r="AL7341">
        <f t="shared" si="798"/>
        <v>0</v>
      </c>
      <c r="AQ7341">
        <f t="shared" si="799"/>
        <v>0</v>
      </c>
      <c r="AR7341" t="str">
        <f>IFERROR(IF(OR(AP7341=338,AP7341=340,AP7341=341,AP7341=342,AP7341="342A",AP7341="342B"),PorcenRet(AP7341,AT7341,AU7341),INDEX(PORCENTAJEBUSCAR,MATCH(AP7341,CódigoRET,0),4)*1),"")</f>
        <v/>
      </c>
      <c r="AS7341">
        <f t="shared" si="800"/>
        <v>0</v>
      </c>
      <c r="BF7341" t="str">
        <f>IFERROR(IF(OR(BD7341=338,BD7341=340,BD7341=341,BD7341=342,BD7341="342A",BD7341="342B"),PorcenRet(BD7341,BH7341,BI7341),INDEX(PORCENTAJEBUSCAR,MATCH(BD7341,CódigoRET,0),4)*1),"")</f>
        <v/>
      </c>
      <c r="BG7341">
        <f t="shared" si="801"/>
        <v>0</v>
      </c>
      <c r="BO7341">
        <f t="shared" si="802"/>
        <v>0</v>
      </c>
      <c r="CC7341">
        <f t="shared" si="803"/>
        <v>0</v>
      </c>
      <c r="CD7341">
        <f t="shared" si="804"/>
        <v>0</v>
      </c>
      <c r="CG7341">
        <f ca="1">IFERROR(INDIRECT("IVA!X"&amp;MATCH(MID(COMPRAS!C7241,1,2)&amp;MID(COMPRAS!F7241,1,2)&amp;MID(COMPRAS!D7241,1,2),IVA!W:W,0)),"SIN COD.")</f>
        <v>0</v>
      </c>
      <c r="CH7341">
        <f ca="1">IFERROR(INDIRECT("IVA!Y"&amp;MATCH(MID(COMPRAS!C7241,1,2)&amp;MID(COMPRAS!F7241,1,2)&amp;MID(COMPRAS!D7241,1,2),IVA!W:W,0)),"SIN COD.")</f>
        <v>0</v>
      </c>
    </row>
    <row r="7342" spans="1:86" x14ac:dyDescent="0.25">
      <c r="A7342"/>
      <c r="B7342"/>
      <c r="D7342"/>
      <c r="AL7342">
        <f t="shared" si="798"/>
        <v>0</v>
      </c>
      <c r="AQ7342">
        <f t="shared" si="799"/>
        <v>0</v>
      </c>
      <c r="AR7342" t="str">
        <f>IFERROR(IF(OR(AP7342=338,AP7342=340,AP7342=341,AP7342=342,AP7342="342A",AP7342="342B"),PorcenRet(AP7342,AT7342,AU7342),INDEX(PORCENTAJEBUSCAR,MATCH(AP7342,CódigoRET,0),4)*1),"")</f>
        <v/>
      </c>
      <c r="AS7342">
        <f t="shared" si="800"/>
        <v>0</v>
      </c>
      <c r="BF7342" t="str">
        <f>IFERROR(IF(OR(BD7342=338,BD7342=340,BD7342=341,BD7342=342,BD7342="342A",BD7342="342B"),PorcenRet(BD7342,BH7342,BI7342),INDEX(PORCENTAJEBUSCAR,MATCH(BD7342,CódigoRET,0),4)*1),"")</f>
        <v/>
      </c>
      <c r="BG7342">
        <f t="shared" si="801"/>
        <v>0</v>
      </c>
      <c r="BO7342">
        <f t="shared" si="802"/>
        <v>0</v>
      </c>
      <c r="CC7342">
        <f t="shared" si="803"/>
        <v>0</v>
      </c>
      <c r="CD7342">
        <f t="shared" si="804"/>
        <v>0</v>
      </c>
      <c r="CG7342">
        <f ca="1">IFERROR(INDIRECT("IVA!X"&amp;MATCH(MID(COMPRAS!C7242,1,2)&amp;MID(COMPRAS!F7242,1,2)&amp;MID(COMPRAS!D7242,1,2),IVA!W:W,0)),"SIN COD.")</f>
        <v>0</v>
      </c>
      <c r="CH7342">
        <f ca="1">IFERROR(INDIRECT("IVA!Y"&amp;MATCH(MID(COMPRAS!C7242,1,2)&amp;MID(COMPRAS!F7242,1,2)&amp;MID(COMPRAS!D7242,1,2),IVA!W:W,0)),"SIN COD.")</f>
        <v>0</v>
      </c>
    </row>
    <row r="7343" spans="1:86" x14ac:dyDescent="0.25">
      <c r="A7343"/>
      <c r="B7343"/>
      <c r="D7343"/>
      <c r="AL7343">
        <f t="shared" si="798"/>
        <v>0</v>
      </c>
      <c r="AQ7343">
        <f t="shared" si="799"/>
        <v>0</v>
      </c>
      <c r="AR7343" t="str">
        <f>IFERROR(IF(OR(AP7343=338,AP7343=340,AP7343=341,AP7343=342,AP7343="342A",AP7343="342B"),PorcenRet(AP7343,AT7343,AU7343),INDEX(PORCENTAJEBUSCAR,MATCH(AP7343,CódigoRET,0),4)*1),"")</f>
        <v/>
      </c>
      <c r="AS7343">
        <f t="shared" si="800"/>
        <v>0</v>
      </c>
      <c r="BF7343" t="str">
        <f>IFERROR(IF(OR(BD7343=338,BD7343=340,BD7343=341,BD7343=342,BD7343="342A",BD7343="342B"),PorcenRet(BD7343,BH7343,BI7343),INDEX(PORCENTAJEBUSCAR,MATCH(BD7343,CódigoRET,0),4)*1),"")</f>
        <v/>
      </c>
      <c r="BG7343">
        <f t="shared" si="801"/>
        <v>0</v>
      </c>
      <c r="BO7343">
        <f t="shared" si="802"/>
        <v>0</v>
      </c>
      <c r="CC7343">
        <f t="shared" si="803"/>
        <v>0</v>
      </c>
      <c r="CD7343">
        <f t="shared" si="804"/>
        <v>0</v>
      </c>
      <c r="CG7343">
        <f ca="1">IFERROR(INDIRECT("IVA!X"&amp;MATCH(MID(COMPRAS!C7243,1,2)&amp;MID(COMPRAS!F7243,1,2)&amp;MID(COMPRAS!D7243,1,2),IVA!W:W,0)),"SIN COD.")</f>
        <v>0</v>
      </c>
      <c r="CH7343">
        <f ca="1">IFERROR(INDIRECT("IVA!Y"&amp;MATCH(MID(COMPRAS!C7243,1,2)&amp;MID(COMPRAS!F7243,1,2)&amp;MID(COMPRAS!D7243,1,2),IVA!W:W,0)),"SIN COD.")</f>
        <v>0</v>
      </c>
    </row>
    <row r="7344" spans="1:86" x14ac:dyDescent="0.25">
      <c r="A7344"/>
      <c r="B7344"/>
      <c r="D7344"/>
      <c r="AL7344">
        <f t="shared" si="798"/>
        <v>0</v>
      </c>
      <c r="AQ7344">
        <f t="shared" si="799"/>
        <v>0</v>
      </c>
      <c r="AR7344" t="str">
        <f>IFERROR(IF(OR(AP7344=338,AP7344=340,AP7344=341,AP7344=342,AP7344="342A",AP7344="342B"),PorcenRet(AP7344,AT7344,AU7344),INDEX(PORCENTAJEBUSCAR,MATCH(AP7344,CódigoRET,0),4)*1),"")</f>
        <v/>
      </c>
      <c r="AS7344">
        <f t="shared" si="800"/>
        <v>0</v>
      </c>
      <c r="BF7344" t="str">
        <f>IFERROR(IF(OR(BD7344=338,BD7344=340,BD7344=341,BD7344=342,BD7344="342A",BD7344="342B"),PorcenRet(BD7344,BH7344,BI7344),INDEX(PORCENTAJEBUSCAR,MATCH(BD7344,CódigoRET,0),4)*1),"")</f>
        <v/>
      </c>
      <c r="BG7344">
        <f t="shared" si="801"/>
        <v>0</v>
      </c>
      <c r="BO7344">
        <f t="shared" si="802"/>
        <v>0</v>
      </c>
      <c r="CC7344">
        <f t="shared" si="803"/>
        <v>0</v>
      </c>
      <c r="CD7344">
        <f t="shared" si="804"/>
        <v>0</v>
      </c>
      <c r="CG7344">
        <f ca="1">IFERROR(INDIRECT("IVA!X"&amp;MATCH(MID(COMPRAS!C7244,1,2)&amp;MID(COMPRAS!F7244,1,2)&amp;MID(COMPRAS!D7244,1,2),IVA!W:W,0)),"SIN COD.")</f>
        <v>0</v>
      </c>
      <c r="CH7344">
        <f ca="1">IFERROR(INDIRECT("IVA!Y"&amp;MATCH(MID(COMPRAS!C7244,1,2)&amp;MID(COMPRAS!F7244,1,2)&amp;MID(COMPRAS!D7244,1,2),IVA!W:W,0)),"SIN COD.")</f>
        <v>0</v>
      </c>
    </row>
    <row r="7345" spans="1:86" x14ac:dyDescent="0.25">
      <c r="A7345"/>
      <c r="B7345"/>
      <c r="D7345"/>
      <c r="AL7345">
        <f t="shared" si="798"/>
        <v>0</v>
      </c>
      <c r="AQ7345">
        <f t="shared" si="799"/>
        <v>0</v>
      </c>
      <c r="AR7345" t="str">
        <f>IFERROR(IF(OR(AP7345=338,AP7345=340,AP7345=341,AP7345=342,AP7345="342A",AP7345="342B"),PorcenRet(AP7345,AT7345,AU7345),INDEX(PORCENTAJEBUSCAR,MATCH(AP7345,CódigoRET,0),4)*1),"")</f>
        <v/>
      </c>
      <c r="AS7345">
        <f t="shared" si="800"/>
        <v>0</v>
      </c>
      <c r="BF7345" t="str">
        <f>IFERROR(IF(OR(BD7345=338,BD7345=340,BD7345=341,BD7345=342,BD7345="342A",BD7345="342B"),PorcenRet(BD7345,BH7345,BI7345),INDEX(PORCENTAJEBUSCAR,MATCH(BD7345,CódigoRET,0),4)*1),"")</f>
        <v/>
      </c>
      <c r="BG7345">
        <f t="shared" si="801"/>
        <v>0</v>
      </c>
      <c r="BO7345">
        <f t="shared" si="802"/>
        <v>0</v>
      </c>
      <c r="CC7345">
        <f t="shared" si="803"/>
        <v>0</v>
      </c>
      <c r="CD7345">
        <f t="shared" si="804"/>
        <v>0</v>
      </c>
      <c r="CG7345">
        <f ca="1">IFERROR(INDIRECT("IVA!X"&amp;MATCH(MID(COMPRAS!C7245,1,2)&amp;MID(COMPRAS!F7245,1,2)&amp;MID(COMPRAS!D7245,1,2),IVA!W:W,0)),"SIN COD.")</f>
        <v>0</v>
      </c>
      <c r="CH7345">
        <f ca="1">IFERROR(INDIRECT("IVA!Y"&amp;MATCH(MID(COMPRAS!C7245,1,2)&amp;MID(COMPRAS!F7245,1,2)&amp;MID(COMPRAS!D7245,1,2),IVA!W:W,0)),"SIN COD.")</f>
        <v>0</v>
      </c>
    </row>
    <row r="7346" spans="1:86" x14ac:dyDescent="0.25">
      <c r="A7346"/>
      <c r="B7346"/>
      <c r="D7346"/>
      <c r="AL7346">
        <f t="shared" si="798"/>
        <v>0</v>
      </c>
      <c r="AQ7346">
        <f t="shared" si="799"/>
        <v>0</v>
      </c>
      <c r="AR7346" t="str">
        <f>IFERROR(IF(OR(AP7346=338,AP7346=340,AP7346=341,AP7346=342,AP7346="342A",AP7346="342B"),PorcenRet(AP7346,AT7346,AU7346),INDEX(PORCENTAJEBUSCAR,MATCH(AP7346,CódigoRET,0),4)*1),"")</f>
        <v/>
      </c>
      <c r="AS7346">
        <f t="shared" si="800"/>
        <v>0</v>
      </c>
      <c r="BF7346" t="str">
        <f>IFERROR(IF(OR(BD7346=338,BD7346=340,BD7346=341,BD7346=342,BD7346="342A",BD7346="342B"),PorcenRet(BD7346,BH7346,BI7346),INDEX(PORCENTAJEBUSCAR,MATCH(BD7346,CódigoRET,0),4)*1),"")</f>
        <v/>
      </c>
      <c r="BG7346">
        <f t="shared" si="801"/>
        <v>0</v>
      </c>
      <c r="BO7346">
        <f t="shared" si="802"/>
        <v>0</v>
      </c>
      <c r="CC7346">
        <f t="shared" si="803"/>
        <v>0</v>
      </c>
      <c r="CD7346">
        <f t="shared" si="804"/>
        <v>0</v>
      </c>
      <c r="CG7346">
        <f ca="1">IFERROR(INDIRECT("IVA!X"&amp;MATCH(MID(COMPRAS!C7246,1,2)&amp;MID(COMPRAS!F7246,1,2)&amp;MID(COMPRAS!D7246,1,2),IVA!W:W,0)),"SIN COD.")</f>
        <v>0</v>
      </c>
      <c r="CH7346">
        <f ca="1">IFERROR(INDIRECT("IVA!Y"&amp;MATCH(MID(COMPRAS!C7246,1,2)&amp;MID(COMPRAS!F7246,1,2)&amp;MID(COMPRAS!D7246,1,2),IVA!W:W,0)),"SIN COD.")</f>
        <v>0</v>
      </c>
    </row>
    <row r="7347" spans="1:86" x14ac:dyDescent="0.25">
      <c r="A7347"/>
      <c r="B7347"/>
      <c r="D7347"/>
      <c r="AL7347">
        <f t="shared" si="798"/>
        <v>0</v>
      </c>
      <c r="AQ7347">
        <f t="shared" si="799"/>
        <v>0</v>
      </c>
      <c r="AR7347" t="str">
        <f>IFERROR(IF(OR(AP7347=338,AP7347=340,AP7347=341,AP7347=342,AP7347="342A",AP7347="342B"),PorcenRet(AP7347,AT7347,AU7347),INDEX(PORCENTAJEBUSCAR,MATCH(AP7347,CódigoRET,0),4)*1),"")</f>
        <v/>
      </c>
      <c r="AS7347">
        <f t="shared" si="800"/>
        <v>0</v>
      </c>
      <c r="BF7347" t="str">
        <f>IFERROR(IF(OR(BD7347=338,BD7347=340,BD7347=341,BD7347=342,BD7347="342A",BD7347="342B"),PorcenRet(BD7347,BH7347,BI7347),INDEX(PORCENTAJEBUSCAR,MATCH(BD7347,CódigoRET,0),4)*1),"")</f>
        <v/>
      </c>
      <c r="BG7347">
        <f t="shared" si="801"/>
        <v>0</v>
      </c>
      <c r="BO7347">
        <f t="shared" si="802"/>
        <v>0</v>
      </c>
      <c r="CC7347">
        <f t="shared" si="803"/>
        <v>0</v>
      </c>
      <c r="CD7347">
        <f t="shared" si="804"/>
        <v>0</v>
      </c>
      <c r="CG7347">
        <f ca="1">IFERROR(INDIRECT("IVA!X"&amp;MATCH(MID(COMPRAS!C7247,1,2)&amp;MID(COMPRAS!F7247,1,2)&amp;MID(COMPRAS!D7247,1,2),IVA!W:W,0)),"SIN COD.")</f>
        <v>0</v>
      </c>
      <c r="CH7347">
        <f ca="1">IFERROR(INDIRECT("IVA!Y"&amp;MATCH(MID(COMPRAS!C7247,1,2)&amp;MID(COMPRAS!F7247,1,2)&amp;MID(COMPRAS!D7247,1,2),IVA!W:W,0)),"SIN COD.")</f>
        <v>0</v>
      </c>
    </row>
    <row r="7348" spans="1:86" x14ac:dyDescent="0.25">
      <c r="A7348"/>
      <c r="B7348"/>
      <c r="D7348"/>
      <c r="AL7348">
        <f t="shared" si="798"/>
        <v>0</v>
      </c>
      <c r="AQ7348">
        <f t="shared" si="799"/>
        <v>0</v>
      </c>
      <c r="AR7348" t="str">
        <f>IFERROR(IF(OR(AP7348=338,AP7348=340,AP7348=341,AP7348=342,AP7348="342A",AP7348="342B"),PorcenRet(AP7348,AT7348,AU7348),INDEX(PORCENTAJEBUSCAR,MATCH(AP7348,CódigoRET,0),4)*1),"")</f>
        <v/>
      </c>
      <c r="AS7348">
        <f t="shared" si="800"/>
        <v>0</v>
      </c>
      <c r="BF7348" t="str">
        <f>IFERROR(IF(OR(BD7348=338,BD7348=340,BD7348=341,BD7348=342,BD7348="342A",BD7348="342B"),PorcenRet(BD7348,BH7348,BI7348),INDEX(PORCENTAJEBUSCAR,MATCH(BD7348,CódigoRET,0),4)*1),"")</f>
        <v/>
      </c>
      <c r="BG7348">
        <f t="shared" si="801"/>
        <v>0</v>
      </c>
      <c r="BO7348">
        <f t="shared" si="802"/>
        <v>0</v>
      </c>
      <c r="CC7348">
        <f t="shared" si="803"/>
        <v>0</v>
      </c>
      <c r="CD7348">
        <f t="shared" si="804"/>
        <v>0</v>
      </c>
      <c r="CG7348">
        <f ca="1">IFERROR(INDIRECT("IVA!X"&amp;MATCH(MID(COMPRAS!C7248,1,2)&amp;MID(COMPRAS!F7248,1,2)&amp;MID(COMPRAS!D7248,1,2),IVA!W:W,0)),"SIN COD.")</f>
        <v>0</v>
      </c>
      <c r="CH7348">
        <f ca="1">IFERROR(INDIRECT("IVA!Y"&amp;MATCH(MID(COMPRAS!C7248,1,2)&amp;MID(COMPRAS!F7248,1,2)&amp;MID(COMPRAS!D7248,1,2),IVA!W:W,0)),"SIN COD.")</f>
        <v>0</v>
      </c>
    </row>
    <row r="7349" spans="1:86" x14ac:dyDescent="0.25">
      <c r="A7349"/>
      <c r="B7349"/>
      <c r="D7349"/>
      <c r="AL7349">
        <f t="shared" si="798"/>
        <v>0</v>
      </c>
      <c r="AQ7349">
        <f t="shared" si="799"/>
        <v>0</v>
      </c>
      <c r="AR7349" t="str">
        <f>IFERROR(IF(OR(AP7349=338,AP7349=340,AP7349=341,AP7349=342,AP7349="342A",AP7349="342B"),PorcenRet(AP7349,AT7349,AU7349),INDEX(PORCENTAJEBUSCAR,MATCH(AP7349,CódigoRET,0),4)*1),"")</f>
        <v/>
      </c>
      <c r="AS7349">
        <f t="shared" si="800"/>
        <v>0</v>
      </c>
      <c r="BF7349" t="str">
        <f>IFERROR(IF(OR(BD7349=338,BD7349=340,BD7349=341,BD7349=342,BD7349="342A",BD7349="342B"),PorcenRet(BD7349,BH7349,BI7349),INDEX(PORCENTAJEBUSCAR,MATCH(BD7349,CódigoRET,0),4)*1),"")</f>
        <v/>
      </c>
      <c r="BG7349">
        <f t="shared" si="801"/>
        <v>0</v>
      </c>
      <c r="BO7349">
        <f t="shared" si="802"/>
        <v>0</v>
      </c>
      <c r="CC7349">
        <f t="shared" si="803"/>
        <v>0</v>
      </c>
      <c r="CD7349">
        <f t="shared" si="804"/>
        <v>0</v>
      </c>
      <c r="CG7349">
        <f ca="1">IFERROR(INDIRECT("IVA!X"&amp;MATCH(MID(COMPRAS!C7249,1,2)&amp;MID(COMPRAS!F7249,1,2)&amp;MID(COMPRAS!D7249,1,2),IVA!W:W,0)),"SIN COD.")</f>
        <v>0</v>
      </c>
      <c r="CH7349">
        <f ca="1">IFERROR(INDIRECT("IVA!Y"&amp;MATCH(MID(COMPRAS!C7249,1,2)&amp;MID(COMPRAS!F7249,1,2)&amp;MID(COMPRAS!D7249,1,2),IVA!W:W,0)),"SIN COD.")</f>
        <v>0</v>
      </c>
    </row>
    <row r="7350" spans="1:86" x14ac:dyDescent="0.25">
      <c r="A7350"/>
      <c r="B7350"/>
      <c r="D7350"/>
      <c r="AL7350">
        <f t="shared" si="798"/>
        <v>0</v>
      </c>
      <c r="AQ7350">
        <f t="shared" si="799"/>
        <v>0</v>
      </c>
      <c r="AR7350" t="str">
        <f>IFERROR(IF(OR(AP7350=338,AP7350=340,AP7350=341,AP7350=342,AP7350="342A",AP7350="342B"),PorcenRet(AP7350,AT7350,AU7350),INDEX(PORCENTAJEBUSCAR,MATCH(AP7350,CódigoRET,0),4)*1),"")</f>
        <v/>
      </c>
      <c r="AS7350">
        <f t="shared" si="800"/>
        <v>0</v>
      </c>
      <c r="BF7350" t="str">
        <f>IFERROR(IF(OR(BD7350=338,BD7350=340,BD7350=341,BD7350=342,BD7350="342A",BD7350="342B"),PorcenRet(BD7350,BH7350,BI7350),INDEX(PORCENTAJEBUSCAR,MATCH(BD7350,CódigoRET,0),4)*1),"")</f>
        <v/>
      </c>
      <c r="BG7350">
        <f t="shared" si="801"/>
        <v>0</v>
      </c>
      <c r="BO7350">
        <f t="shared" si="802"/>
        <v>0</v>
      </c>
      <c r="CC7350">
        <f t="shared" si="803"/>
        <v>0</v>
      </c>
      <c r="CD7350">
        <f t="shared" si="804"/>
        <v>0</v>
      </c>
      <c r="CG7350">
        <f ca="1">IFERROR(INDIRECT("IVA!X"&amp;MATCH(MID(COMPRAS!C7250,1,2)&amp;MID(COMPRAS!F7250,1,2)&amp;MID(COMPRAS!D7250,1,2),IVA!W:W,0)),"SIN COD.")</f>
        <v>0</v>
      </c>
      <c r="CH7350">
        <f ca="1">IFERROR(INDIRECT("IVA!Y"&amp;MATCH(MID(COMPRAS!C7250,1,2)&amp;MID(COMPRAS!F7250,1,2)&amp;MID(COMPRAS!D7250,1,2),IVA!W:W,0)),"SIN COD.")</f>
        <v>0</v>
      </c>
    </row>
    <row r="7351" spans="1:86" x14ac:dyDescent="0.25">
      <c r="A7351"/>
      <c r="B7351"/>
      <c r="D7351"/>
      <c r="AL7351">
        <f t="shared" si="798"/>
        <v>0</v>
      </c>
      <c r="AQ7351">
        <f t="shared" si="799"/>
        <v>0</v>
      </c>
      <c r="AR7351" t="str">
        <f>IFERROR(IF(OR(AP7351=338,AP7351=340,AP7351=341,AP7351=342,AP7351="342A",AP7351="342B"),PorcenRet(AP7351,AT7351,AU7351),INDEX(PORCENTAJEBUSCAR,MATCH(AP7351,CódigoRET,0),4)*1),"")</f>
        <v/>
      </c>
      <c r="AS7351">
        <f t="shared" si="800"/>
        <v>0</v>
      </c>
      <c r="BF7351" t="str">
        <f>IFERROR(IF(OR(BD7351=338,BD7351=340,BD7351=341,BD7351=342,BD7351="342A",BD7351="342B"),PorcenRet(BD7351,BH7351,BI7351),INDEX(PORCENTAJEBUSCAR,MATCH(BD7351,CódigoRET,0),4)*1),"")</f>
        <v/>
      </c>
      <c r="BG7351">
        <f t="shared" si="801"/>
        <v>0</v>
      </c>
      <c r="BO7351">
        <f t="shared" si="802"/>
        <v>0</v>
      </c>
      <c r="CC7351">
        <f t="shared" si="803"/>
        <v>0</v>
      </c>
      <c r="CD7351">
        <f t="shared" si="804"/>
        <v>0</v>
      </c>
      <c r="CG7351">
        <f ca="1">IFERROR(INDIRECT("IVA!X"&amp;MATCH(MID(COMPRAS!C7251,1,2)&amp;MID(COMPRAS!F7251,1,2)&amp;MID(COMPRAS!D7251,1,2),IVA!W:W,0)),"SIN COD.")</f>
        <v>0</v>
      </c>
      <c r="CH7351">
        <f ca="1">IFERROR(INDIRECT("IVA!Y"&amp;MATCH(MID(COMPRAS!C7251,1,2)&amp;MID(COMPRAS!F7251,1,2)&amp;MID(COMPRAS!D7251,1,2),IVA!W:W,0)),"SIN COD.")</f>
        <v>0</v>
      </c>
    </row>
    <row r="7352" spans="1:86" x14ac:dyDescent="0.25">
      <c r="A7352"/>
      <c r="B7352"/>
      <c r="D7352"/>
      <c r="AL7352">
        <f t="shared" si="798"/>
        <v>0</v>
      </c>
      <c r="AQ7352">
        <f t="shared" si="799"/>
        <v>0</v>
      </c>
      <c r="AR7352" t="str">
        <f>IFERROR(IF(OR(AP7352=338,AP7352=340,AP7352=341,AP7352=342,AP7352="342A",AP7352="342B"),PorcenRet(AP7352,AT7352,AU7352),INDEX(PORCENTAJEBUSCAR,MATCH(AP7352,CódigoRET,0),4)*1),"")</f>
        <v/>
      </c>
      <c r="AS7352">
        <f t="shared" si="800"/>
        <v>0</v>
      </c>
      <c r="BF7352" t="str">
        <f>IFERROR(IF(OR(BD7352=338,BD7352=340,BD7352=341,BD7352=342,BD7352="342A",BD7352="342B"),PorcenRet(BD7352,BH7352,BI7352),INDEX(PORCENTAJEBUSCAR,MATCH(BD7352,CódigoRET,0),4)*1),"")</f>
        <v/>
      </c>
      <c r="BG7352">
        <f t="shared" si="801"/>
        <v>0</v>
      </c>
      <c r="BO7352">
        <f t="shared" si="802"/>
        <v>0</v>
      </c>
      <c r="CC7352">
        <f t="shared" si="803"/>
        <v>0</v>
      </c>
      <c r="CD7352">
        <f t="shared" si="804"/>
        <v>0</v>
      </c>
      <c r="CG7352">
        <f ca="1">IFERROR(INDIRECT("IVA!X"&amp;MATCH(MID(COMPRAS!C7252,1,2)&amp;MID(COMPRAS!F7252,1,2)&amp;MID(COMPRAS!D7252,1,2),IVA!W:W,0)),"SIN COD.")</f>
        <v>0</v>
      </c>
      <c r="CH7352">
        <f ca="1">IFERROR(INDIRECT("IVA!Y"&amp;MATCH(MID(COMPRAS!C7252,1,2)&amp;MID(COMPRAS!F7252,1,2)&amp;MID(COMPRAS!D7252,1,2),IVA!W:W,0)),"SIN COD.")</f>
        <v>0</v>
      </c>
    </row>
    <row r="7353" spans="1:86" x14ac:dyDescent="0.25">
      <c r="A7353"/>
      <c r="B7353"/>
      <c r="D7353"/>
      <c r="AL7353">
        <f t="shared" si="798"/>
        <v>0</v>
      </c>
      <c r="AQ7353">
        <f t="shared" si="799"/>
        <v>0</v>
      </c>
      <c r="AR7353" t="str">
        <f>IFERROR(IF(OR(AP7353=338,AP7353=340,AP7353=341,AP7353=342,AP7353="342A",AP7353="342B"),PorcenRet(AP7353,AT7353,AU7353),INDEX(PORCENTAJEBUSCAR,MATCH(AP7353,CódigoRET,0),4)*1),"")</f>
        <v/>
      </c>
      <c r="AS7353">
        <f t="shared" si="800"/>
        <v>0</v>
      </c>
      <c r="BF7353" t="str">
        <f>IFERROR(IF(OR(BD7353=338,BD7353=340,BD7353=341,BD7353=342,BD7353="342A",BD7353="342B"),PorcenRet(BD7353,BH7353,BI7353),INDEX(PORCENTAJEBUSCAR,MATCH(BD7353,CódigoRET,0),4)*1),"")</f>
        <v/>
      </c>
      <c r="BG7353">
        <f t="shared" si="801"/>
        <v>0</v>
      </c>
      <c r="BO7353">
        <f t="shared" si="802"/>
        <v>0</v>
      </c>
      <c r="CC7353">
        <f t="shared" si="803"/>
        <v>0</v>
      </c>
      <c r="CD7353">
        <f t="shared" si="804"/>
        <v>0</v>
      </c>
      <c r="CG7353">
        <f ca="1">IFERROR(INDIRECT("IVA!X"&amp;MATCH(MID(COMPRAS!C7253,1,2)&amp;MID(COMPRAS!F7253,1,2)&amp;MID(COMPRAS!D7253,1,2),IVA!W:W,0)),"SIN COD.")</f>
        <v>0</v>
      </c>
      <c r="CH7353">
        <f ca="1">IFERROR(INDIRECT("IVA!Y"&amp;MATCH(MID(COMPRAS!C7253,1,2)&amp;MID(COMPRAS!F7253,1,2)&amp;MID(COMPRAS!D7253,1,2),IVA!W:W,0)),"SIN COD.")</f>
        <v>0</v>
      </c>
    </row>
    <row r="7354" spans="1:86" x14ac:dyDescent="0.25">
      <c r="A7354"/>
      <c r="B7354"/>
      <c r="D7354"/>
      <c r="AL7354">
        <f t="shared" si="798"/>
        <v>0</v>
      </c>
      <c r="AQ7354">
        <f t="shared" si="799"/>
        <v>0</v>
      </c>
      <c r="AR7354" t="str">
        <f>IFERROR(IF(OR(AP7354=338,AP7354=340,AP7354=341,AP7354=342,AP7354="342A",AP7354="342B"),PorcenRet(AP7354,AT7354,AU7354),INDEX(PORCENTAJEBUSCAR,MATCH(AP7354,CódigoRET,0),4)*1),"")</f>
        <v/>
      </c>
      <c r="AS7354">
        <f t="shared" si="800"/>
        <v>0</v>
      </c>
      <c r="BF7354" t="str">
        <f>IFERROR(IF(OR(BD7354=338,BD7354=340,BD7354=341,BD7354=342,BD7354="342A",BD7354="342B"),PorcenRet(BD7354,BH7354,BI7354),INDEX(PORCENTAJEBUSCAR,MATCH(BD7354,CódigoRET,0),4)*1),"")</f>
        <v/>
      </c>
      <c r="BG7354">
        <f t="shared" si="801"/>
        <v>0</v>
      </c>
      <c r="BO7354">
        <f t="shared" si="802"/>
        <v>0</v>
      </c>
      <c r="CC7354">
        <f t="shared" si="803"/>
        <v>0</v>
      </c>
      <c r="CD7354">
        <f t="shared" si="804"/>
        <v>0</v>
      </c>
      <c r="CG7354">
        <f ca="1">IFERROR(INDIRECT("IVA!X"&amp;MATCH(MID(COMPRAS!C7254,1,2)&amp;MID(COMPRAS!F7254,1,2)&amp;MID(COMPRAS!D7254,1,2),IVA!W:W,0)),"SIN COD.")</f>
        <v>0</v>
      </c>
      <c r="CH7354">
        <f ca="1">IFERROR(INDIRECT("IVA!Y"&amp;MATCH(MID(COMPRAS!C7254,1,2)&amp;MID(COMPRAS!F7254,1,2)&amp;MID(COMPRAS!D7254,1,2),IVA!W:W,0)),"SIN COD.")</f>
        <v>0</v>
      </c>
    </row>
    <row r="7355" spans="1:86" x14ac:dyDescent="0.25">
      <c r="A7355"/>
      <c r="B7355"/>
      <c r="D7355"/>
      <c r="AL7355">
        <f t="shared" si="798"/>
        <v>0</v>
      </c>
      <c r="AQ7355">
        <f t="shared" si="799"/>
        <v>0</v>
      </c>
      <c r="AR7355" t="str">
        <f>IFERROR(IF(OR(AP7355=338,AP7355=340,AP7355=341,AP7355=342,AP7355="342A",AP7355="342B"),PorcenRet(AP7355,AT7355,AU7355),INDEX(PORCENTAJEBUSCAR,MATCH(AP7355,CódigoRET,0),4)*1),"")</f>
        <v/>
      </c>
      <c r="AS7355">
        <f t="shared" si="800"/>
        <v>0</v>
      </c>
      <c r="BF7355" t="str">
        <f>IFERROR(IF(OR(BD7355=338,BD7355=340,BD7355=341,BD7355=342,BD7355="342A",BD7355="342B"),PorcenRet(BD7355,BH7355,BI7355),INDEX(PORCENTAJEBUSCAR,MATCH(BD7355,CódigoRET,0),4)*1),"")</f>
        <v/>
      </c>
      <c r="BG7355">
        <f t="shared" si="801"/>
        <v>0</v>
      </c>
      <c r="BO7355">
        <f t="shared" si="802"/>
        <v>0</v>
      </c>
      <c r="CC7355">
        <f t="shared" si="803"/>
        <v>0</v>
      </c>
      <c r="CD7355">
        <f t="shared" si="804"/>
        <v>0</v>
      </c>
      <c r="CG7355">
        <f ca="1">IFERROR(INDIRECT("IVA!X"&amp;MATCH(MID(COMPRAS!C7255,1,2)&amp;MID(COMPRAS!F7255,1,2)&amp;MID(COMPRAS!D7255,1,2),IVA!W:W,0)),"SIN COD.")</f>
        <v>0</v>
      </c>
      <c r="CH7355">
        <f ca="1">IFERROR(INDIRECT("IVA!Y"&amp;MATCH(MID(COMPRAS!C7255,1,2)&amp;MID(COMPRAS!F7255,1,2)&amp;MID(COMPRAS!D7255,1,2),IVA!W:W,0)),"SIN COD.")</f>
        <v>0</v>
      </c>
    </row>
    <row r="7356" spans="1:86" x14ac:dyDescent="0.25">
      <c r="A7356"/>
      <c r="B7356"/>
      <c r="D7356"/>
      <c r="AL7356">
        <f t="shared" si="798"/>
        <v>0</v>
      </c>
      <c r="AQ7356">
        <f t="shared" si="799"/>
        <v>0</v>
      </c>
      <c r="AR7356" t="str">
        <f>IFERROR(IF(OR(AP7356=338,AP7356=340,AP7356=341,AP7356=342,AP7356="342A",AP7356="342B"),PorcenRet(AP7356,AT7356,AU7356),INDEX(PORCENTAJEBUSCAR,MATCH(AP7356,CódigoRET,0),4)*1),"")</f>
        <v/>
      </c>
      <c r="AS7356">
        <f t="shared" si="800"/>
        <v>0</v>
      </c>
      <c r="BF7356" t="str">
        <f>IFERROR(IF(OR(BD7356=338,BD7356=340,BD7356=341,BD7356=342,BD7356="342A",BD7356="342B"),PorcenRet(BD7356,BH7356,BI7356),INDEX(PORCENTAJEBUSCAR,MATCH(BD7356,CódigoRET,0),4)*1),"")</f>
        <v/>
      </c>
      <c r="BG7356">
        <f t="shared" si="801"/>
        <v>0</v>
      </c>
      <c r="BO7356">
        <f t="shared" si="802"/>
        <v>0</v>
      </c>
      <c r="CC7356">
        <f t="shared" si="803"/>
        <v>0</v>
      </c>
      <c r="CD7356">
        <f t="shared" si="804"/>
        <v>0</v>
      </c>
      <c r="CG7356">
        <f ca="1">IFERROR(INDIRECT("IVA!X"&amp;MATCH(MID(COMPRAS!C7256,1,2)&amp;MID(COMPRAS!F7256,1,2)&amp;MID(COMPRAS!D7256,1,2),IVA!W:W,0)),"SIN COD.")</f>
        <v>0</v>
      </c>
      <c r="CH7356">
        <f ca="1">IFERROR(INDIRECT("IVA!Y"&amp;MATCH(MID(COMPRAS!C7256,1,2)&amp;MID(COMPRAS!F7256,1,2)&amp;MID(COMPRAS!D7256,1,2),IVA!W:W,0)),"SIN COD.")</f>
        <v>0</v>
      </c>
    </row>
    <row r="7357" spans="1:86" x14ac:dyDescent="0.25">
      <c r="A7357"/>
      <c r="B7357"/>
      <c r="D7357"/>
      <c r="AL7357">
        <f t="shared" si="798"/>
        <v>0</v>
      </c>
      <c r="AQ7357">
        <f t="shared" si="799"/>
        <v>0</v>
      </c>
      <c r="AR7357" t="str">
        <f>IFERROR(IF(OR(AP7357=338,AP7357=340,AP7357=341,AP7357=342,AP7357="342A",AP7357="342B"),PorcenRet(AP7357,AT7357,AU7357),INDEX(PORCENTAJEBUSCAR,MATCH(AP7357,CódigoRET,0),4)*1),"")</f>
        <v/>
      </c>
      <c r="AS7357">
        <f t="shared" si="800"/>
        <v>0</v>
      </c>
      <c r="BF7357" t="str">
        <f>IFERROR(IF(OR(BD7357=338,BD7357=340,BD7357=341,BD7357=342,BD7357="342A",BD7357="342B"),PorcenRet(BD7357,BH7357,BI7357),INDEX(PORCENTAJEBUSCAR,MATCH(BD7357,CódigoRET,0),4)*1),"")</f>
        <v/>
      </c>
      <c r="BG7357">
        <f t="shared" si="801"/>
        <v>0</v>
      </c>
      <c r="BO7357">
        <f t="shared" si="802"/>
        <v>0</v>
      </c>
      <c r="CC7357">
        <f t="shared" si="803"/>
        <v>0</v>
      </c>
      <c r="CD7357">
        <f t="shared" si="804"/>
        <v>0</v>
      </c>
      <c r="CG7357">
        <f ca="1">IFERROR(INDIRECT("IVA!X"&amp;MATCH(MID(COMPRAS!C7257,1,2)&amp;MID(COMPRAS!F7257,1,2)&amp;MID(COMPRAS!D7257,1,2),IVA!W:W,0)),"SIN COD.")</f>
        <v>0</v>
      </c>
      <c r="CH7357">
        <f ca="1">IFERROR(INDIRECT("IVA!Y"&amp;MATCH(MID(COMPRAS!C7257,1,2)&amp;MID(COMPRAS!F7257,1,2)&amp;MID(COMPRAS!D7257,1,2),IVA!W:W,0)),"SIN COD.")</f>
        <v>0</v>
      </c>
    </row>
    <row r="7358" spans="1:86" x14ac:dyDescent="0.25">
      <c r="A7358"/>
      <c r="B7358"/>
      <c r="D7358"/>
      <c r="AL7358">
        <f t="shared" si="798"/>
        <v>0</v>
      </c>
      <c r="AQ7358">
        <f t="shared" si="799"/>
        <v>0</v>
      </c>
      <c r="AR7358" t="str">
        <f>IFERROR(IF(OR(AP7358=338,AP7358=340,AP7358=341,AP7358=342,AP7358="342A",AP7358="342B"),PorcenRet(AP7358,AT7358,AU7358),INDEX(PORCENTAJEBUSCAR,MATCH(AP7358,CódigoRET,0),4)*1),"")</f>
        <v/>
      </c>
      <c r="AS7358">
        <f t="shared" si="800"/>
        <v>0</v>
      </c>
      <c r="BF7358" t="str">
        <f>IFERROR(IF(OR(BD7358=338,BD7358=340,BD7358=341,BD7358=342,BD7358="342A",BD7358="342B"),PorcenRet(BD7358,BH7358,BI7358),INDEX(PORCENTAJEBUSCAR,MATCH(BD7358,CódigoRET,0),4)*1),"")</f>
        <v/>
      </c>
      <c r="BG7358">
        <f t="shared" si="801"/>
        <v>0</v>
      </c>
      <c r="BO7358">
        <f t="shared" si="802"/>
        <v>0</v>
      </c>
      <c r="CC7358">
        <f t="shared" si="803"/>
        <v>0</v>
      </c>
      <c r="CD7358">
        <f t="shared" si="804"/>
        <v>0</v>
      </c>
      <c r="CG7358">
        <f ca="1">IFERROR(INDIRECT("IVA!X"&amp;MATCH(MID(COMPRAS!C7258,1,2)&amp;MID(COMPRAS!F7258,1,2)&amp;MID(COMPRAS!D7258,1,2),IVA!W:W,0)),"SIN COD.")</f>
        <v>0</v>
      </c>
      <c r="CH7358">
        <f ca="1">IFERROR(INDIRECT("IVA!Y"&amp;MATCH(MID(COMPRAS!C7258,1,2)&amp;MID(COMPRAS!F7258,1,2)&amp;MID(COMPRAS!D7258,1,2),IVA!W:W,0)),"SIN COD.")</f>
        <v>0</v>
      </c>
    </row>
    <row r="7359" spans="1:86" x14ac:dyDescent="0.25">
      <c r="A7359"/>
      <c r="B7359"/>
      <c r="D7359"/>
      <c r="AL7359">
        <f t="shared" si="798"/>
        <v>0</v>
      </c>
      <c r="AQ7359">
        <f t="shared" si="799"/>
        <v>0</v>
      </c>
      <c r="AR7359" t="str">
        <f>IFERROR(IF(OR(AP7359=338,AP7359=340,AP7359=341,AP7359=342,AP7359="342A",AP7359="342B"),PorcenRet(AP7359,AT7359,AU7359),INDEX(PORCENTAJEBUSCAR,MATCH(AP7359,CódigoRET,0),4)*1),"")</f>
        <v/>
      </c>
      <c r="AS7359">
        <f t="shared" si="800"/>
        <v>0</v>
      </c>
      <c r="BF7359" t="str">
        <f>IFERROR(IF(OR(BD7359=338,BD7359=340,BD7359=341,BD7359=342,BD7359="342A",BD7359="342B"),PorcenRet(BD7359,BH7359,BI7359),INDEX(PORCENTAJEBUSCAR,MATCH(BD7359,CódigoRET,0),4)*1),"")</f>
        <v/>
      </c>
      <c r="BG7359">
        <f t="shared" si="801"/>
        <v>0</v>
      </c>
      <c r="BO7359">
        <f t="shared" si="802"/>
        <v>0</v>
      </c>
      <c r="CC7359">
        <f t="shared" si="803"/>
        <v>0</v>
      </c>
      <c r="CD7359">
        <f t="shared" si="804"/>
        <v>0</v>
      </c>
      <c r="CG7359">
        <f ca="1">IFERROR(INDIRECT("IVA!X"&amp;MATCH(MID(COMPRAS!C7259,1,2)&amp;MID(COMPRAS!F7259,1,2)&amp;MID(COMPRAS!D7259,1,2),IVA!W:W,0)),"SIN COD.")</f>
        <v>0</v>
      </c>
      <c r="CH7359">
        <f ca="1">IFERROR(INDIRECT("IVA!Y"&amp;MATCH(MID(COMPRAS!C7259,1,2)&amp;MID(COMPRAS!F7259,1,2)&amp;MID(COMPRAS!D7259,1,2),IVA!W:W,0)),"SIN COD.")</f>
        <v>0</v>
      </c>
    </row>
    <row r="7360" spans="1:86" x14ac:dyDescent="0.25">
      <c r="A7360"/>
      <c r="B7360"/>
      <c r="D7360"/>
      <c r="AL7360">
        <f t="shared" si="798"/>
        <v>0</v>
      </c>
      <c r="AQ7360">
        <f t="shared" si="799"/>
        <v>0</v>
      </c>
      <c r="AR7360" t="str">
        <f>IFERROR(IF(OR(AP7360=338,AP7360=340,AP7360=341,AP7360=342,AP7360="342A",AP7360="342B"),PorcenRet(AP7360,AT7360,AU7360),INDEX(PORCENTAJEBUSCAR,MATCH(AP7360,CódigoRET,0),4)*1),"")</f>
        <v/>
      </c>
      <c r="AS7360">
        <f t="shared" si="800"/>
        <v>0</v>
      </c>
      <c r="BF7360" t="str">
        <f>IFERROR(IF(OR(BD7360=338,BD7360=340,BD7360=341,BD7360=342,BD7360="342A",BD7360="342B"),PorcenRet(BD7360,BH7360,BI7360),INDEX(PORCENTAJEBUSCAR,MATCH(BD7360,CódigoRET,0),4)*1),"")</f>
        <v/>
      </c>
      <c r="BG7360">
        <f t="shared" si="801"/>
        <v>0</v>
      </c>
      <c r="BO7360">
        <f t="shared" si="802"/>
        <v>0</v>
      </c>
      <c r="CC7360">
        <f t="shared" si="803"/>
        <v>0</v>
      </c>
      <c r="CD7360">
        <f t="shared" si="804"/>
        <v>0</v>
      </c>
      <c r="CG7360">
        <f ca="1">IFERROR(INDIRECT("IVA!X"&amp;MATCH(MID(COMPRAS!C7260,1,2)&amp;MID(COMPRAS!F7260,1,2)&amp;MID(COMPRAS!D7260,1,2),IVA!W:W,0)),"SIN COD.")</f>
        <v>0</v>
      </c>
      <c r="CH7360">
        <f ca="1">IFERROR(INDIRECT("IVA!Y"&amp;MATCH(MID(COMPRAS!C7260,1,2)&amp;MID(COMPRAS!F7260,1,2)&amp;MID(COMPRAS!D7260,1,2),IVA!W:W,0)),"SIN COD.")</f>
        <v>0</v>
      </c>
    </row>
    <row r="7361" spans="1:86" x14ac:dyDescent="0.25">
      <c r="A7361"/>
      <c r="B7361"/>
      <c r="D7361"/>
      <c r="AL7361">
        <f t="shared" si="798"/>
        <v>0</v>
      </c>
      <c r="AQ7361">
        <f t="shared" si="799"/>
        <v>0</v>
      </c>
      <c r="AR7361" t="str">
        <f>IFERROR(IF(OR(AP7361=338,AP7361=340,AP7361=341,AP7361=342,AP7361="342A",AP7361="342B"),PorcenRet(AP7361,AT7361,AU7361),INDEX(PORCENTAJEBUSCAR,MATCH(AP7361,CódigoRET,0),4)*1),"")</f>
        <v/>
      </c>
      <c r="AS7361">
        <f t="shared" si="800"/>
        <v>0</v>
      </c>
      <c r="BF7361" t="str">
        <f>IFERROR(IF(OR(BD7361=338,BD7361=340,BD7361=341,BD7361=342,BD7361="342A",BD7361="342B"),PorcenRet(BD7361,BH7361,BI7361),INDEX(PORCENTAJEBUSCAR,MATCH(BD7361,CódigoRET,0),4)*1),"")</f>
        <v/>
      </c>
      <c r="BG7361">
        <f t="shared" si="801"/>
        <v>0</v>
      </c>
      <c r="BO7361">
        <f t="shared" si="802"/>
        <v>0</v>
      </c>
      <c r="CC7361">
        <f t="shared" si="803"/>
        <v>0</v>
      </c>
      <c r="CD7361">
        <f t="shared" si="804"/>
        <v>0</v>
      </c>
      <c r="CG7361">
        <f ca="1">IFERROR(INDIRECT("IVA!X"&amp;MATCH(MID(COMPRAS!C7261,1,2)&amp;MID(COMPRAS!F7261,1,2)&amp;MID(COMPRAS!D7261,1,2),IVA!W:W,0)),"SIN COD.")</f>
        <v>0</v>
      </c>
      <c r="CH7361">
        <f ca="1">IFERROR(INDIRECT("IVA!Y"&amp;MATCH(MID(COMPRAS!C7261,1,2)&amp;MID(COMPRAS!F7261,1,2)&amp;MID(COMPRAS!D7261,1,2),IVA!W:W,0)),"SIN COD.")</f>
        <v>0</v>
      </c>
    </row>
    <row r="7362" spans="1:86" x14ac:dyDescent="0.25">
      <c r="A7362"/>
      <c r="B7362"/>
      <c r="D7362"/>
      <c r="AL7362">
        <f t="shared" ref="AL7362:AL7425" si="805">O7362+P7362+Q7362+R7362+S7362+T7362+U7362+V7362</f>
        <v>0</v>
      </c>
      <c r="AQ7362">
        <f t="shared" ref="AQ7362:AQ7425" si="806">+P7362+Q7362+R7362+S7362-BE7362-BQ7362-BW7362+O7362</f>
        <v>0</v>
      </c>
      <c r="AR7362" t="str">
        <f>IFERROR(IF(OR(AP7362=338,AP7362=340,AP7362=341,AP7362=342,AP7362="342A",AP7362="342B"),PorcenRet(AP7362,AT7362,AU7362),INDEX(PORCENTAJEBUSCAR,MATCH(AP7362,CódigoRET,0),4)*1),"")</f>
        <v/>
      </c>
      <c r="AS7362">
        <f t="shared" ref="AS7362:AS7425" si="807">ROUND(IF(AP7362="",0,AQ7362*(AR7362/100)),2)</f>
        <v>0</v>
      </c>
      <c r="BF7362" t="str">
        <f>IFERROR(IF(OR(BD7362=338,BD7362=340,BD7362=341,BD7362=342,BD7362="342A",BD7362="342B"),PorcenRet(BD7362,BH7362,BI7362),INDEX(PORCENTAJEBUSCAR,MATCH(BD7362,CódigoRET,0),4)*1),"")</f>
        <v/>
      </c>
      <c r="BG7362">
        <f t="shared" ref="BG7362:BG7425" si="808">ROUND(IF(BD7362="",0,BE7362*(BF7362/100)),2)</f>
        <v>0</v>
      </c>
      <c r="BO7362">
        <f t="shared" ref="BO7362:BO7425" si="809">IF(MID(F7362,1,2)="41",SUM(O7362:S7362),0)</f>
        <v>0</v>
      </c>
      <c r="CC7362">
        <f t="shared" ref="CC7362:CC7425" si="810">O7362+P7362+Q7362+R7362+S7362</f>
        <v>0</v>
      </c>
      <c r="CD7362">
        <f t="shared" ref="CD7362:CD7425" si="811">T7362+U7362</f>
        <v>0</v>
      </c>
      <c r="CG7362">
        <f ca="1">IFERROR(INDIRECT("IVA!X"&amp;MATCH(MID(COMPRAS!C7262,1,2)&amp;MID(COMPRAS!F7262,1,2)&amp;MID(COMPRAS!D7262,1,2),IVA!W:W,0)),"SIN COD.")</f>
        <v>0</v>
      </c>
      <c r="CH7362">
        <f ca="1">IFERROR(INDIRECT("IVA!Y"&amp;MATCH(MID(COMPRAS!C7262,1,2)&amp;MID(COMPRAS!F7262,1,2)&amp;MID(COMPRAS!D7262,1,2),IVA!W:W,0)),"SIN COD.")</f>
        <v>0</v>
      </c>
    </row>
    <row r="7363" spans="1:86" x14ac:dyDescent="0.25">
      <c r="A7363"/>
      <c r="B7363"/>
      <c r="D7363"/>
      <c r="AL7363">
        <f t="shared" si="805"/>
        <v>0</v>
      </c>
      <c r="AQ7363">
        <f t="shared" si="806"/>
        <v>0</v>
      </c>
      <c r="AR7363" t="str">
        <f>IFERROR(IF(OR(AP7363=338,AP7363=340,AP7363=341,AP7363=342,AP7363="342A",AP7363="342B"),PorcenRet(AP7363,AT7363,AU7363),INDEX(PORCENTAJEBUSCAR,MATCH(AP7363,CódigoRET,0),4)*1),"")</f>
        <v/>
      </c>
      <c r="AS7363">
        <f t="shared" si="807"/>
        <v>0</v>
      </c>
      <c r="BF7363" t="str">
        <f>IFERROR(IF(OR(BD7363=338,BD7363=340,BD7363=341,BD7363=342,BD7363="342A",BD7363="342B"),PorcenRet(BD7363,BH7363,BI7363),INDEX(PORCENTAJEBUSCAR,MATCH(BD7363,CódigoRET,0),4)*1),"")</f>
        <v/>
      </c>
      <c r="BG7363">
        <f t="shared" si="808"/>
        <v>0</v>
      </c>
      <c r="BO7363">
        <f t="shared" si="809"/>
        <v>0</v>
      </c>
      <c r="CC7363">
        <f t="shared" si="810"/>
        <v>0</v>
      </c>
      <c r="CD7363">
        <f t="shared" si="811"/>
        <v>0</v>
      </c>
      <c r="CG7363">
        <f ca="1">IFERROR(INDIRECT("IVA!X"&amp;MATCH(MID(COMPRAS!C7263,1,2)&amp;MID(COMPRAS!F7263,1,2)&amp;MID(COMPRAS!D7263,1,2),IVA!W:W,0)),"SIN COD.")</f>
        <v>0</v>
      </c>
      <c r="CH7363">
        <f ca="1">IFERROR(INDIRECT("IVA!Y"&amp;MATCH(MID(COMPRAS!C7263,1,2)&amp;MID(COMPRAS!F7263,1,2)&amp;MID(COMPRAS!D7263,1,2),IVA!W:W,0)),"SIN COD.")</f>
        <v>0</v>
      </c>
    </row>
    <row r="7364" spans="1:86" x14ac:dyDescent="0.25">
      <c r="A7364"/>
      <c r="B7364"/>
      <c r="D7364"/>
      <c r="AL7364">
        <f t="shared" si="805"/>
        <v>0</v>
      </c>
      <c r="AQ7364">
        <f t="shared" si="806"/>
        <v>0</v>
      </c>
      <c r="AR7364" t="str">
        <f>IFERROR(IF(OR(AP7364=338,AP7364=340,AP7364=341,AP7364=342,AP7364="342A",AP7364="342B"),PorcenRet(AP7364,AT7364,AU7364),INDEX(PORCENTAJEBUSCAR,MATCH(AP7364,CódigoRET,0),4)*1),"")</f>
        <v/>
      </c>
      <c r="AS7364">
        <f t="shared" si="807"/>
        <v>0</v>
      </c>
      <c r="BF7364" t="str">
        <f>IFERROR(IF(OR(BD7364=338,BD7364=340,BD7364=341,BD7364=342,BD7364="342A",BD7364="342B"),PorcenRet(BD7364,BH7364,BI7364),INDEX(PORCENTAJEBUSCAR,MATCH(BD7364,CódigoRET,0),4)*1),"")</f>
        <v/>
      </c>
      <c r="BG7364">
        <f t="shared" si="808"/>
        <v>0</v>
      </c>
      <c r="BO7364">
        <f t="shared" si="809"/>
        <v>0</v>
      </c>
      <c r="CC7364">
        <f t="shared" si="810"/>
        <v>0</v>
      </c>
      <c r="CD7364">
        <f t="shared" si="811"/>
        <v>0</v>
      </c>
      <c r="CG7364">
        <f ca="1">IFERROR(INDIRECT("IVA!X"&amp;MATCH(MID(COMPRAS!C7264,1,2)&amp;MID(COMPRAS!F7264,1,2)&amp;MID(COMPRAS!D7264,1,2),IVA!W:W,0)),"SIN COD.")</f>
        <v>0</v>
      </c>
      <c r="CH7364">
        <f ca="1">IFERROR(INDIRECT("IVA!Y"&amp;MATCH(MID(COMPRAS!C7264,1,2)&amp;MID(COMPRAS!F7264,1,2)&amp;MID(COMPRAS!D7264,1,2),IVA!W:W,0)),"SIN COD.")</f>
        <v>0</v>
      </c>
    </row>
    <row r="7365" spans="1:86" x14ac:dyDescent="0.25">
      <c r="A7365"/>
      <c r="B7365"/>
      <c r="D7365"/>
      <c r="AL7365">
        <f t="shared" si="805"/>
        <v>0</v>
      </c>
      <c r="AQ7365">
        <f t="shared" si="806"/>
        <v>0</v>
      </c>
      <c r="AR7365" t="str">
        <f>IFERROR(IF(OR(AP7365=338,AP7365=340,AP7365=341,AP7365=342,AP7365="342A",AP7365="342B"),PorcenRet(AP7365,AT7365,AU7365),INDEX(PORCENTAJEBUSCAR,MATCH(AP7365,CódigoRET,0),4)*1),"")</f>
        <v/>
      </c>
      <c r="AS7365">
        <f t="shared" si="807"/>
        <v>0</v>
      </c>
      <c r="BF7365" t="str">
        <f>IFERROR(IF(OR(BD7365=338,BD7365=340,BD7365=341,BD7365=342,BD7365="342A",BD7365="342B"),PorcenRet(BD7365,BH7365,BI7365),INDEX(PORCENTAJEBUSCAR,MATCH(BD7365,CódigoRET,0),4)*1),"")</f>
        <v/>
      </c>
      <c r="BG7365">
        <f t="shared" si="808"/>
        <v>0</v>
      </c>
      <c r="BO7365">
        <f t="shared" si="809"/>
        <v>0</v>
      </c>
      <c r="CC7365">
        <f t="shared" si="810"/>
        <v>0</v>
      </c>
      <c r="CD7365">
        <f t="shared" si="811"/>
        <v>0</v>
      </c>
      <c r="CG7365">
        <f ca="1">IFERROR(INDIRECT("IVA!X"&amp;MATCH(MID(COMPRAS!C7265,1,2)&amp;MID(COMPRAS!F7265,1,2)&amp;MID(COMPRAS!D7265,1,2),IVA!W:W,0)),"SIN COD.")</f>
        <v>0</v>
      </c>
      <c r="CH7365">
        <f ca="1">IFERROR(INDIRECT("IVA!Y"&amp;MATCH(MID(COMPRAS!C7265,1,2)&amp;MID(COMPRAS!F7265,1,2)&amp;MID(COMPRAS!D7265,1,2),IVA!W:W,0)),"SIN COD.")</f>
        <v>0</v>
      </c>
    </row>
    <row r="7366" spans="1:86" x14ac:dyDescent="0.25">
      <c r="A7366"/>
      <c r="B7366"/>
      <c r="D7366"/>
      <c r="AL7366">
        <f t="shared" si="805"/>
        <v>0</v>
      </c>
      <c r="AQ7366">
        <f t="shared" si="806"/>
        <v>0</v>
      </c>
      <c r="AR7366" t="str">
        <f>IFERROR(IF(OR(AP7366=338,AP7366=340,AP7366=341,AP7366=342,AP7366="342A",AP7366="342B"),PorcenRet(AP7366,AT7366,AU7366),INDEX(PORCENTAJEBUSCAR,MATCH(AP7366,CódigoRET,0),4)*1),"")</f>
        <v/>
      </c>
      <c r="AS7366">
        <f t="shared" si="807"/>
        <v>0</v>
      </c>
      <c r="BF7366" t="str">
        <f>IFERROR(IF(OR(BD7366=338,BD7366=340,BD7366=341,BD7366=342,BD7366="342A",BD7366="342B"),PorcenRet(BD7366,BH7366,BI7366),INDEX(PORCENTAJEBUSCAR,MATCH(BD7366,CódigoRET,0),4)*1),"")</f>
        <v/>
      </c>
      <c r="BG7366">
        <f t="shared" si="808"/>
        <v>0</v>
      </c>
      <c r="BO7366">
        <f t="shared" si="809"/>
        <v>0</v>
      </c>
      <c r="CC7366">
        <f t="shared" si="810"/>
        <v>0</v>
      </c>
      <c r="CD7366">
        <f t="shared" si="811"/>
        <v>0</v>
      </c>
      <c r="CG7366">
        <f ca="1">IFERROR(INDIRECT("IVA!X"&amp;MATCH(MID(COMPRAS!C7266,1,2)&amp;MID(COMPRAS!F7266,1,2)&amp;MID(COMPRAS!D7266,1,2),IVA!W:W,0)),"SIN COD.")</f>
        <v>0</v>
      </c>
      <c r="CH7366">
        <f ca="1">IFERROR(INDIRECT("IVA!Y"&amp;MATCH(MID(COMPRAS!C7266,1,2)&amp;MID(COMPRAS!F7266,1,2)&amp;MID(COMPRAS!D7266,1,2),IVA!W:W,0)),"SIN COD.")</f>
        <v>0</v>
      </c>
    </row>
    <row r="7367" spans="1:86" x14ac:dyDescent="0.25">
      <c r="A7367"/>
      <c r="B7367"/>
      <c r="D7367"/>
      <c r="AL7367">
        <f t="shared" si="805"/>
        <v>0</v>
      </c>
      <c r="AQ7367">
        <f t="shared" si="806"/>
        <v>0</v>
      </c>
      <c r="AR7367" t="str">
        <f>IFERROR(IF(OR(AP7367=338,AP7367=340,AP7367=341,AP7367=342,AP7367="342A",AP7367="342B"),PorcenRet(AP7367,AT7367,AU7367),INDEX(PORCENTAJEBUSCAR,MATCH(AP7367,CódigoRET,0),4)*1),"")</f>
        <v/>
      </c>
      <c r="AS7367">
        <f t="shared" si="807"/>
        <v>0</v>
      </c>
      <c r="BF7367" t="str">
        <f>IFERROR(IF(OR(BD7367=338,BD7367=340,BD7367=341,BD7367=342,BD7367="342A",BD7367="342B"),PorcenRet(BD7367,BH7367,BI7367),INDEX(PORCENTAJEBUSCAR,MATCH(BD7367,CódigoRET,0),4)*1),"")</f>
        <v/>
      </c>
      <c r="BG7367">
        <f t="shared" si="808"/>
        <v>0</v>
      </c>
      <c r="BO7367">
        <f t="shared" si="809"/>
        <v>0</v>
      </c>
      <c r="CC7367">
        <f t="shared" si="810"/>
        <v>0</v>
      </c>
      <c r="CD7367">
        <f t="shared" si="811"/>
        <v>0</v>
      </c>
      <c r="CG7367">
        <f ca="1">IFERROR(INDIRECT("IVA!X"&amp;MATCH(MID(COMPRAS!C7267,1,2)&amp;MID(COMPRAS!F7267,1,2)&amp;MID(COMPRAS!D7267,1,2),IVA!W:W,0)),"SIN COD.")</f>
        <v>0</v>
      </c>
      <c r="CH7367">
        <f ca="1">IFERROR(INDIRECT("IVA!Y"&amp;MATCH(MID(COMPRAS!C7267,1,2)&amp;MID(COMPRAS!F7267,1,2)&amp;MID(COMPRAS!D7267,1,2),IVA!W:W,0)),"SIN COD.")</f>
        <v>0</v>
      </c>
    </row>
    <row r="7368" spans="1:86" x14ac:dyDescent="0.25">
      <c r="A7368"/>
      <c r="B7368"/>
      <c r="D7368"/>
      <c r="AL7368">
        <f t="shared" si="805"/>
        <v>0</v>
      </c>
      <c r="AQ7368">
        <f t="shared" si="806"/>
        <v>0</v>
      </c>
      <c r="AR7368" t="str">
        <f>IFERROR(IF(OR(AP7368=338,AP7368=340,AP7368=341,AP7368=342,AP7368="342A",AP7368="342B"),PorcenRet(AP7368,AT7368,AU7368),INDEX(PORCENTAJEBUSCAR,MATCH(AP7368,CódigoRET,0),4)*1),"")</f>
        <v/>
      </c>
      <c r="AS7368">
        <f t="shared" si="807"/>
        <v>0</v>
      </c>
      <c r="BF7368" t="str">
        <f>IFERROR(IF(OR(BD7368=338,BD7368=340,BD7368=341,BD7368=342,BD7368="342A",BD7368="342B"),PorcenRet(BD7368,BH7368,BI7368),INDEX(PORCENTAJEBUSCAR,MATCH(BD7368,CódigoRET,0),4)*1),"")</f>
        <v/>
      </c>
      <c r="BG7368">
        <f t="shared" si="808"/>
        <v>0</v>
      </c>
      <c r="BO7368">
        <f t="shared" si="809"/>
        <v>0</v>
      </c>
      <c r="CC7368">
        <f t="shared" si="810"/>
        <v>0</v>
      </c>
      <c r="CD7368">
        <f t="shared" si="811"/>
        <v>0</v>
      </c>
      <c r="CG7368">
        <f ca="1">IFERROR(INDIRECT("IVA!X"&amp;MATCH(MID(COMPRAS!C7268,1,2)&amp;MID(COMPRAS!F7268,1,2)&amp;MID(COMPRAS!D7268,1,2),IVA!W:W,0)),"SIN COD.")</f>
        <v>0</v>
      </c>
      <c r="CH7368">
        <f ca="1">IFERROR(INDIRECT("IVA!Y"&amp;MATCH(MID(COMPRAS!C7268,1,2)&amp;MID(COMPRAS!F7268,1,2)&amp;MID(COMPRAS!D7268,1,2),IVA!W:W,0)),"SIN COD.")</f>
        <v>0</v>
      </c>
    </row>
    <row r="7369" spans="1:86" x14ac:dyDescent="0.25">
      <c r="A7369"/>
      <c r="B7369"/>
      <c r="D7369"/>
      <c r="AL7369">
        <f t="shared" si="805"/>
        <v>0</v>
      </c>
      <c r="AQ7369">
        <f t="shared" si="806"/>
        <v>0</v>
      </c>
      <c r="AR7369" t="str">
        <f>IFERROR(IF(OR(AP7369=338,AP7369=340,AP7369=341,AP7369=342,AP7369="342A",AP7369="342B"),PorcenRet(AP7369,AT7369,AU7369),INDEX(PORCENTAJEBUSCAR,MATCH(AP7369,CódigoRET,0),4)*1),"")</f>
        <v/>
      </c>
      <c r="AS7369">
        <f t="shared" si="807"/>
        <v>0</v>
      </c>
      <c r="BF7369" t="str">
        <f>IFERROR(IF(OR(BD7369=338,BD7369=340,BD7369=341,BD7369=342,BD7369="342A",BD7369="342B"),PorcenRet(BD7369,BH7369,BI7369),INDEX(PORCENTAJEBUSCAR,MATCH(BD7369,CódigoRET,0),4)*1),"")</f>
        <v/>
      </c>
      <c r="BG7369">
        <f t="shared" si="808"/>
        <v>0</v>
      </c>
      <c r="BO7369">
        <f t="shared" si="809"/>
        <v>0</v>
      </c>
      <c r="CC7369">
        <f t="shared" si="810"/>
        <v>0</v>
      </c>
      <c r="CD7369">
        <f t="shared" si="811"/>
        <v>0</v>
      </c>
      <c r="CG7369">
        <f ca="1">IFERROR(INDIRECT("IVA!X"&amp;MATCH(MID(COMPRAS!C7269,1,2)&amp;MID(COMPRAS!F7269,1,2)&amp;MID(COMPRAS!D7269,1,2),IVA!W:W,0)),"SIN COD.")</f>
        <v>0</v>
      </c>
      <c r="CH7369">
        <f ca="1">IFERROR(INDIRECT("IVA!Y"&amp;MATCH(MID(COMPRAS!C7269,1,2)&amp;MID(COMPRAS!F7269,1,2)&amp;MID(COMPRAS!D7269,1,2),IVA!W:W,0)),"SIN COD.")</f>
        <v>0</v>
      </c>
    </row>
    <row r="7370" spans="1:86" x14ac:dyDescent="0.25">
      <c r="A7370"/>
      <c r="B7370"/>
      <c r="D7370"/>
      <c r="AL7370">
        <f t="shared" si="805"/>
        <v>0</v>
      </c>
      <c r="AQ7370">
        <f t="shared" si="806"/>
        <v>0</v>
      </c>
      <c r="AR7370" t="str">
        <f>IFERROR(IF(OR(AP7370=338,AP7370=340,AP7370=341,AP7370=342,AP7370="342A",AP7370="342B"),PorcenRet(AP7370,AT7370,AU7370),INDEX(PORCENTAJEBUSCAR,MATCH(AP7370,CódigoRET,0),4)*1),"")</f>
        <v/>
      </c>
      <c r="AS7370">
        <f t="shared" si="807"/>
        <v>0</v>
      </c>
      <c r="BF7370" t="str">
        <f>IFERROR(IF(OR(BD7370=338,BD7370=340,BD7370=341,BD7370=342,BD7370="342A",BD7370="342B"),PorcenRet(BD7370,BH7370,BI7370),INDEX(PORCENTAJEBUSCAR,MATCH(BD7370,CódigoRET,0),4)*1),"")</f>
        <v/>
      </c>
      <c r="BG7370">
        <f t="shared" si="808"/>
        <v>0</v>
      </c>
      <c r="BO7370">
        <f t="shared" si="809"/>
        <v>0</v>
      </c>
      <c r="CC7370">
        <f t="shared" si="810"/>
        <v>0</v>
      </c>
      <c r="CD7370">
        <f t="shared" si="811"/>
        <v>0</v>
      </c>
      <c r="CG7370">
        <f ca="1">IFERROR(INDIRECT("IVA!X"&amp;MATCH(MID(COMPRAS!C7270,1,2)&amp;MID(COMPRAS!F7270,1,2)&amp;MID(COMPRAS!D7270,1,2),IVA!W:W,0)),"SIN COD.")</f>
        <v>0</v>
      </c>
      <c r="CH7370">
        <f ca="1">IFERROR(INDIRECT("IVA!Y"&amp;MATCH(MID(COMPRAS!C7270,1,2)&amp;MID(COMPRAS!F7270,1,2)&amp;MID(COMPRAS!D7270,1,2),IVA!W:W,0)),"SIN COD.")</f>
        <v>0</v>
      </c>
    </row>
    <row r="7371" spans="1:86" x14ac:dyDescent="0.25">
      <c r="A7371"/>
      <c r="B7371"/>
      <c r="D7371"/>
      <c r="AL7371">
        <f t="shared" si="805"/>
        <v>0</v>
      </c>
      <c r="AQ7371">
        <f t="shared" si="806"/>
        <v>0</v>
      </c>
      <c r="AR7371" t="str">
        <f>IFERROR(IF(OR(AP7371=338,AP7371=340,AP7371=341,AP7371=342,AP7371="342A",AP7371="342B"),PorcenRet(AP7371,AT7371,AU7371),INDEX(PORCENTAJEBUSCAR,MATCH(AP7371,CódigoRET,0),4)*1),"")</f>
        <v/>
      </c>
      <c r="AS7371">
        <f t="shared" si="807"/>
        <v>0</v>
      </c>
      <c r="BF7371" t="str">
        <f>IFERROR(IF(OR(BD7371=338,BD7371=340,BD7371=341,BD7371=342,BD7371="342A",BD7371="342B"),PorcenRet(BD7371,BH7371,BI7371),INDEX(PORCENTAJEBUSCAR,MATCH(BD7371,CódigoRET,0),4)*1),"")</f>
        <v/>
      </c>
      <c r="BG7371">
        <f t="shared" si="808"/>
        <v>0</v>
      </c>
      <c r="BO7371">
        <f t="shared" si="809"/>
        <v>0</v>
      </c>
      <c r="CC7371">
        <f t="shared" si="810"/>
        <v>0</v>
      </c>
      <c r="CD7371">
        <f t="shared" si="811"/>
        <v>0</v>
      </c>
      <c r="CG7371">
        <f ca="1">IFERROR(INDIRECT("IVA!X"&amp;MATCH(MID(COMPRAS!C7271,1,2)&amp;MID(COMPRAS!F7271,1,2)&amp;MID(COMPRAS!D7271,1,2),IVA!W:W,0)),"SIN COD.")</f>
        <v>0</v>
      </c>
      <c r="CH7371">
        <f ca="1">IFERROR(INDIRECT("IVA!Y"&amp;MATCH(MID(COMPRAS!C7271,1,2)&amp;MID(COMPRAS!F7271,1,2)&amp;MID(COMPRAS!D7271,1,2),IVA!W:W,0)),"SIN COD.")</f>
        <v>0</v>
      </c>
    </row>
    <row r="7372" spans="1:86" x14ac:dyDescent="0.25">
      <c r="A7372"/>
      <c r="B7372"/>
      <c r="D7372"/>
      <c r="AL7372">
        <f t="shared" si="805"/>
        <v>0</v>
      </c>
      <c r="AQ7372">
        <f t="shared" si="806"/>
        <v>0</v>
      </c>
      <c r="AR7372" t="str">
        <f>IFERROR(IF(OR(AP7372=338,AP7372=340,AP7372=341,AP7372=342,AP7372="342A",AP7372="342B"),PorcenRet(AP7372,AT7372,AU7372),INDEX(PORCENTAJEBUSCAR,MATCH(AP7372,CódigoRET,0),4)*1),"")</f>
        <v/>
      </c>
      <c r="AS7372">
        <f t="shared" si="807"/>
        <v>0</v>
      </c>
      <c r="BF7372" t="str">
        <f>IFERROR(IF(OR(BD7372=338,BD7372=340,BD7372=341,BD7372=342,BD7372="342A",BD7372="342B"),PorcenRet(BD7372,BH7372,BI7372),INDEX(PORCENTAJEBUSCAR,MATCH(BD7372,CódigoRET,0),4)*1),"")</f>
        <v/>
      </c>
      <c r="BG7372">
        <f t="shared" si="808"/>
        <v>0</v>
      </c>
      <c r="BO7372">
        <f t="shared" si="809"/>
        <v>0</v>
      </c>
      <c r="CC7372">
        <f t="shared" si="810"/>
        <v>0</v>
      </c>
      <c r="CD7372">
        <f t="shared" si="811"/>
        <v>0</v>
      </c>
      <c r="CG7372">
        <f ca="1">IFERROR(INDIRECT("IVA!X"&amp;MATCH(MID(COMPRAS!C7272,1,2)&amp;MID(COMPRAS!F7272,1,2)&amp;MID(COMPRAS!D7272,1,2),IVA!W:W,0)),"SIN COD.")</f>
        <v>0</v>
      </c>
      <c r="CH7372">
        <f ca="1">IFERROR(INDIRECT("IVA!Y"&amp;MATCH(MID(COMPRAS!C7272,1,2)&amp;MID(COMPRAS!F7272,1,2)&amp;MID(COMPRAS!D7272,1,2),IVA!W:W,0)),"SIN COD.")</f>
        <v>0</v>
      </c>
    </row>
    <row r="7373" spans="1:86" x14ac:dyDescent="0.25">
      <c r="A7373"/>
      <c r="B7373"/>
      <c r="D7373"/>
      <c r="AL7373">
        <f t="shared" si="805"/>
        <v>0</v>
      </c>
      <c r="AQ7373">
        <f t="shared" si="806"/>
        <v>0</v>
      </c>
      <c r="AR7373" t="str">
        <f>IFERROR(IF(OR(AP7373=338,AP7373=340,AP7373=341,AP7373=342,AP7373="342A",AP7373="342B"),PorcenRet(AP7373,AT7373,AU7373),INDEX(PORCENTAJEBUSCAR,MATCH(AP7373,CódigoRET,0),4)*1),"")</f>
        <v/>
      </c>
      <c r="AS7373">
        <f t="shared" si="807"/>
        <v>0</v>
      </c>
      <c r="BF7373" t="str">
        <f>IFERROR(IF(OR(BD7373=338,BD7373=340,BD7373=341,BD7373=342,BD7373="342A",BD7373="342B"),PorcenRet(BD7373,BH7373,BI7373),INDEX(PORCENTAJEBUSCAR,MATCH(BD7373,CódigoRET,0),4)*1),"")</f>
        <v/>
      </c>
      <c r="BG7373">
        <f t="shared" si="808"/>
        <v>0</v>
      </c>
      <c r="BO7373">
        <f t="shared" si="809"/>
        <v>0</v>
      </c>
      <c r="CC7373">
        <f t="shared" si="810"/>
        <v>0</v>
      </c>
      <c r="CD7373">
        <f t="shared" si="811"/>
        <v>0</v>
      </c>
      <c r="CG7373">
        <f ca="1">IFERROR(INDIRECT("IVA!X"&amp;MATCH(MID(COMPRAS!C7273,1,2)&amp;MID(COMPRAS!F7273,1,2)&amp;MID(COMPRAS!D7273,1,2),IVA!W:W,0)),"SIN COD.")</f>
        <v>0</v>
      </c>
      <c r="CH7373">
        <f ca="1">IFERROR(INDIRECT("IVA!Y"&amp;MATCH(MID(COMPRAS!C7273,1,2)&amp;MID(COMPRAS!F7273,1,2)&amp;MID(COMPRAS!D7273,1,2),IVA!W:W,0)),"SIN COD.")</f>
        <v>0</v>
      </c>
    </row>
    <row r="7374" spans="1:86" x14ac:dyDescent="0.25">
      <c r="A7374"/>
      <c r="B7374"/>
      <c r="D7374"/>
      <c r="AL7374">
        <f t="shared" si="805"/>
        <v>0</v>
      </c>
      <c r="AQ7374">
        <f t="shared" si="806"/>
        <v>0</v>
      </c>
      <c r="AR7374" t="str">
        <f>IFERROR(IF(OR(AP7374=338,AP7374=340,AP7374=341,AP7374=342,AP7374="342A",AP7374="342B"),PorcenRet(AP7374,AT7374,AU7374),INDEX(PORCENTAJEBUSCAR,MATCH(AP7374,CódigoRET,0),4)*1),"")</f>
        <v/>
      </c>
      <c r="AS7374">
        <f t="shared" si="807"/>
        <v>0</v>
      </c>
      <c r="BF7374" t="str">
        <f>IFERROR(IF(OR(BD7374=338,BD7374=340,BD7374=341,BD7374=342,BD7374="342A",BD7374="342B"),PorcenRet(BD7374,BH7374,BI7374),INDEX(PORCENTAJEBUSCAR,MATCH(BD7374,CódigoRET,0),4)*1),"")</f>
        <v/>
      </c>
      <c r="BG7374">
        <f t="shared" si="808"/>
        <v>0</v>
      </c>
      <c r="BO7374">
        <f t="shared" si="809"/>
        <v>0</v>
      </c>
      <c r="CC7374">
        <f t="shared" si="810"/>
        <v>0</v>
      </c>
      <c r="CD7374">
        <f t="shared" si="811"/>
        <v>0</v>
      </c>
      <c r="CG7374">
        <f ca="1">IFERROR(INDIRECT("IVA!X"&amp;MATCH(MID(COMPRAS!C7274,1,2)&amp;MID(COMPRAS!F7274,1,2)&amp;MID(COMPRAS!D7274,1,2),IVA!W:W,0)),"SIN COD.")</f>
        <v>0</v>
      </c>
      <c r="CH7374">
        <f ca="1">IFERROR(INDIRECT("IVA!Y"&amp;MATCH(MID(COMPRAS!C7274,1,2)&amp;MID(COMPRAS!F7274,1,2)&amp;MID(COMPRAS!D7274,1,2),IVA!W:W,0)),"SIN COD.")</f>
        <v>0</v>
      </c>
    </row>
    <row r="7375" spans="1:86" x14ac:dyDescent="0.25">
      <c r="A7375"/>
      <c r="B7375"/>
      <c r="D7375"/>
      <c r="AL7375">
        <f t="shared" si="805"/>
        <v>0</v>
      </c>
      <c r="AQ7375">
        <f t="shared" si="806"/>
        <v>0</v>
      </c>
      <c r="AR7375" t="str">
        <f>IFERROR(IF(OR(AP7375=338,AP7375=340,AP7375=341,AP7375=342,AP7375="342A",AP7375="342B"),PorcenRet(AP7375,AT7375,AU7375),INDEX(PORCENTAJEBUSCAR,MATCH(AP7375,CódigoRET,0),4)*1),"")</f>
        <v/>
      </c>
      <c r="AS7375">
        <f t="shared" si="807"/>
        <v>0</v>
      </c>
      <c r="BF7375" t="str">
        <f>IFERROR(IF(OR(BD7375=338,BD7375=340,BD7375=341,BD7375=342,BD7375="342A",BD7375="342B"),PorcenRet(BD7375,BH7375,BI7375),INDEX(PORCENTAJEBUSCAR,MATCH(BD7375,CódigoRET,0),4)*1),"")</f>
        <v/>
      </c>
      <c r="BG7375">
        <f t="shared" si="808"/>
        <v>0</v>
      </c>
      <c r="BO7375">
        <f t="shared" si="809"/>
        <v>0</v>
      </c>
      <c r="CC7375">
        <f t="shared" si="810"/>
        <v>0</v>
      </c>
      <c r="CD7375">
        <f t="shared" si="811"/>
        <v>0</v>
      </c>
      <c r="CG7375">
        <f ca="1">IFERROR(INDIRECT("IVA!X"&amp;MATCH(MID(COMPRAS!C7275,1,2)&amp;MID(COMPRAS!F7275,1,2)&amp;MID(COMPRAS!D7275,1,2),IVA!W:W,0)),"SIN COD.")</f>
        <v>0</v>
      </c>
      <c r="CH7375">
        <f ca="1">IFERROR(INDIRECT("IVA!Y"&amp;MATCH(MID(COMPRAS!C7275,1,2)&amp;MID(COMPRAS!F7275,1,2)&amp;MID(COMPRAS!D7275,1,2),IVA!W:W,0)),"SIN COD.")</f>
        <v>0</v>
      </c>
    </row>
    <row r="7376" spans="1:86" x14ac:dyDescent="0.25">
      <c r="A7376"/>
      <c r="B7376"/>
      <c r="D7376"/>
      <c r="AL7376">
        <f t="shared" si="805"/>
        <v>0</v>
      </c>
      <c r="AQ7376">
        <f t="shared" si="806"/>
        <v>0</v>
      </c>
      <c r="AR7376" t="str">
        <f>IFERROR(IF(OR(AP7376=338,AP7376=340,AP7376=341,AP7376=342,AP7376="342A",AP7376="342B"),PorcenRet(AP7376,AT7376,AU7376),INDEX(PORCENTAJEBUSCAR,MATCH(AP7376,CódigoRET,0),4)*1),"")</f>
        <v/>
      </c>
      <c r="AS7376">
        <f t="shared" si="807"/>
        <v>0</v>
      </c>
      <c r="BF7376" t="str">
        <f>IFERROR(IF(OR(BD7376=338,BD7376=340,BD7376=341,BD7376=342,BD7376="342A",BD7376="342B"),PorcenRet(BD7376,BH7376,BI7376),INDEX(PORCENTAJEBUSCAR,MATCH(BD7376,CódigoRET,0),4)*1),"")</f>
        <v/>
      </c>
      <c r="BG7376">
        <f t="shared" si="808"/>
        <v>0</v>
      </c>
      <c r="BO7376">
        <f t="shared" si="809"/>
        <v>0</v>
      </c>
      <c r="CC7376">
        <f t="shared" si="810"/>
        <v>0</v>
      </c>
      <c r="CD7376">
        <f t="shared" si="811"/>
        <v>0</v>
      </c>
      <c r="CG7376">
        <f ca="1">IFERROR(INDIRECT("IVA!X"&amp;MATCH(MID(COMPRAS!C7276,1,2)&amp;MID(COMPRAS!F7276,1,2)&amp;MID(COMPRAS!D7276,1,2),IVA!W:W,0)),"SIN COD.")</f>
        <v>0</v>
      </c>
      <c r="CH7376">
        <f ca="1">IFERROR(INDIRECT("IVA!Y"&amp;MATCH(MID(COMPRAS!C7276,1,2)&amp;MID(COMPRAS!F7276,1,2)&amp;MID(COMPRAS!D7276,1,2),IVA!W:W,0)),"SIN COD.")</f>
        <v>0</v>
      </c>
    </row>
    <row r="7377" spans="1:86" x14ac:dyDescent="0.25">
      <c r="A7377"/>
      <c r="B7377"/>
      <c r="D7377"/>
      <c r="AL7377">
        <f t="shared" si="805"/>
        <v>0</v>
      </c>
      <c r="AQ7377">
        <f t="shared" si="806"/>
        <v>0</v>
      </c>
      <c r="AR7377" t="str">
        <f>IFERROR(IF(OR(AP7377=338,AP7377=340,AP7377=341,AP7377=342,AP7377="342A",AP7377="342B"),PorcenRet(AP7377,AT7377,AU7377),INDEX(PORCENTAJEBUSCAR,MATCH(AP7377,CódigoRET,0),4)*1),"")</f>
        <v/>
      </c>
      <c r="AS7377">
        <f t="shared" si="807"/>
        <v>0</v>
      </c>
      <c r="BF7377" t="str">
        <f>IFERROR(IF(OR(BD7377=338,BD7377=340,BD7377=341,BD7377=342,BD7377="342A",BD7377="342B"),PorcenRet(BD7377,BH7377,BI7377),INDEX(PORCENTAJEBUSCAR,MATCH(BD7377,CódigoRET,0),4)*1),"")</f>
        <v/>
      </c>
      <c r="BG7377">
        <f t="shared" si="808"/>
        <v>0</v>
      </c>
      <c r="BO7377">
        <f t="shared" si="809"/>
        <v>0</v>
      </c>
      <c r="CC7377">
        <f t="shared" si="810"/>
        <v>0</v>
      </c>
      <c r="CD7377">
        <f t="shared" si="811"/>
        <v>0</v>
      </c>
      <c r="CG7377">
        <f ca="1">IFERROR(INDIRECT("IVA!X"&amp;MATCH(MID(COMPRAS!C7277,1,2)&amp;MID(COMPRAS!F7277,1,2)&amp;MID(COMPRAS!D7277,1,2),IVA!W:W,0)),"SIN COD.")</f>
        <v>0</v>
      </c>
      <c r="CH7377">
        <f ca="1">IFERROR(INDIRECT("IVA!Y"&amp;MATCH(MID(COMPRAS!C7277,1,2)&amp;MID(COMPRAS!F7277,1,2)&amp;MID(COMPRAS!D7277,1,2),IVA!W:W,0)),"SIN COD.")</f>
        <v>0</v>
      </c>
    </row>
    <row r="7378" spans="1:86" x14ac:dyDescent="0.25">
      <c r="A7378"/>
      <c r="B7378"/>
      <c r="D7378"/>
      <c r="AL7378">
        <f t="shared" si="805"/>
        <v>0</v>
      </c>
      <c r="AQ7378">
        <f t="shared" si="806"/>
        <v>0</v>
      </c>
      <c r="AR7378" t="str">
        <f>IFERROR(IF(OR(AP7378=338,AP7378=340,AP7378=341,AP7378=342,AP7378="342A",AP7378="342B"),PorcenRet(AP7378,AT7378,AU7378),INDEX(PORCENTAJEBUSCAR,MATCH(AP7378,CódigoRET,0),4)*1),"")</f>
        <v/>
      </c>
      <c r="AS7378">
        <f t="shared" si="807"/>
        <v>0</v>
      </c>
      <c r="BF7378" t="str">
        <f>IFERROR(IF(OR(BD7378=338,BD7378=340,BD7378=341,BD7378=342,BD7378="342A",BD7378="342B"),PorcenRet(BD7378,BH7378,BI7378),INDEX(PORCENTAJEBUSCAR,MATCH(BD7378,CódigoRET,0),4)*1),"")</f>
        <v/>
      </c>
      <c r="BG7378">
        <f t="shared" si="808"/>
        <v>0</v>
      </c>
      <c r="BO7378">
        <f t="shared" si="809"/>
        <v>0</v>
      </c>
      <c r="CC7378">
        <f t="shared" si="810"/>
        <v>0</v>
      </c>
      <c r="CD7378">
        <f t="shared" si="811"/>
        <v>0</v>
      </c>
      <c r="CG7378">
        <f ca="1">IFERROR(INDIRECT("IVA!X"&amp;MATCH(MID(COMPRAS!C7278,1,2)&amp;MID(COMPRAS!F7278,1,2)&amp;MID(COMPRAS!D7278,1,2),IVA!W:W,0)),"SIN COD.")</f>
        <v>0</v>
      </c>
      <c r="CH7378">
        <f ca="1">IFERROR(INDIRECT("IVA!Y"&amp;MATCH(MID(COMPRAS!C7278,1,2)&amp;MID(COMPRAS!F7278,1,2)&amp;MID(COMPRAS!D7278,1,2),IVA!W:W,0)),"SIN COD.")</f>
        <v>0</v>
      </c>
    </row>
    <row r="7379" spans="1:86" x14ac:dyDescent="0.25">
      <c r="A7379"/>
      <c r="B7379"/>
      <c r="D7379"/>
      <c r="AL7379">
        <f t="shared" si="805"/>
        <v>0</v>
      </c>
      <c r="AQ7379">
        <f t="shared" si="806"/>
        <v>0</v>
      </c>
      <c r="AR7379" t="str">
        <f>IFERROR(IF(OR(AP7379=338,AP7379=340,AP7379=341,AP7379=342,AP7379="342A",AP7379="342B"),PorcenRet(AP7379,AT7379,AU7379),INDEX(PORCENTAJEBUSCAR,MATCH(AP7379,CódigoRET,0),4)*1),"")</f>
        <v/>
      </c>
      <c r="AS7379">
        <f t="shared" si="807"/>
        <v>0</v>
      </c>
      <c r="BF7379" t="str">
        <f>IFERROR(IF(OR(BD7379=338,BD7379=340,BD7379=341,BD7379=342,BD7379="342A",BD7379="342B"),PorcenRet(BD7379,BH7379,BI7379),INDEX(PORCENTAJEBUSCAR,MATCH(BD7379,CódigoRET,0),4)*1),"")</f>
        <v/>
      </c>
      <c r="BG7379">
        <f t="shared" si="808"/>
        <v>0</v>
      </c>
      <c r="BO7379">
        <f t="shared" si="809"/>
        <v>0</v>
      </c>
      <c r="CC7379">
        <f t="shared" si="810"/>
        <v>0</v>
      </c>
      <c r="CD7379">
        <f t="shared" si="811"/>
        <v>0</v>
      </c>
      <c r="CG7379">
        <f ca="1">IFERROR(INDIRECT("IVA!X"&amp;MATCH(MID(COMPRAS!C7279,1,2)&amp;MID(COMPRAS!F7279,1,2)&amp;MID(COMPRAS!D7279,1,2),IVA!W:W,0)),"SIN COD.")</f>
        <v>0</v>
      </c>
      <c r="CH7379">
        <f ca="1">IFERROR(INDIRECT("IVA!Y"&amp;MATCH(MID(COMPRAS!C7279,1,2)&amp;MID(COMPRAS!F7279,1,2)&amp;MID(COMPRAS!D7279,1,2),IVA!W:W,0)),"SIN COD.")</f>
        <v>0</v>
      </c>
    </row>
    <row r="7380" spans="1:86" x14ac:dyDescent="0.25">
      <c r="A7380"/>
      <c r="B7380"/>
      <c r="D7380"/>
      <c r="AL7380">
        <f t="shared" si="805"/>
        <v>0</v>
      </c>
      <c r="AQ7380">
        <f t="shared" si="806"/>
        <v>0</v>
      </c>
      <c r="AR7380" t="str">
        <f>IFERROR(IF(OR(AP7380=338,AP7380=340,AP7380=341,AP7380=342,AP7380="342A",AP7380="342B"),PorcenRet(AP7380,AT7380,AU7380),INDEX(PORCENTAJEBUSCAR,MATCH(AP7380,CódigoRET,0),4)*1),"")</f>
        <v/>
      </c>
      <c r="AS7380">
        <f t="shared" si="807"/>
        <v>0</v>
      </c>
      <c r="BF7380" t="str">
        <f>IFERROR(IF(OR(BD7380=338,BD7380=340,BD7380=341,BD7380=342,BD7380="342A",BD7380="342B"),PorcenRet(BD7380,BH7380,BI7380),INDEX(PORCENTAJEBUSCAR,MATCH(BD7380,CódigoRET,0),4)*1),"")</f>
        <v/>
      </c>
      <c r="BG7380">
        <f t="shared" si="808"/>
        <v>0</v>
      </c>
      <c r="BO7380">
        <f t="shared" si="809"/>
        <v>0</v>
      </c>
      <c r="CC7380">
        <f t="shared" si="810"/>
        <v>0</v>
      </c>
      <c r="CD7380">
        <f t="shared" si="811"/>
        <v>0</v>
      </c>
      <c r="CG7380">
        <f ca="1">IFERROR(INDIRECT("IVA!X"&amp;MATCH(MID(COMPRAS!C7280,1,2)&amp;MID(COMPRAS!F7280,1,2)&amp;MID(COMPRAS!D7280,1,2),IVA!W:W,0)),"SIN COD.")</f>
        <v>0</v>
      </c>
      <c r="CH7380">
        <f ca="1">IFERROR(INDIRECT("IVA!Y"&amp;MATCH(MID(COMPRAS!C7280,1,2)&amp;MID(COMPRAS!F7280,1,2)&amp;MID(COMPRAS!D7280,1,2),IVA!W:W,0)),"SIN COD.")</f>
        <v>0</v>
      </c>
    </row>
    <row r="7381" spans="1:86" x14ac:dyDescent="0.25">
      <c r="A7381"/>
      <c r="B7381"/>
      <c r="D7381"/>
      <c r="AL7381">
        <f t="shared" si="805"/>
        <v>0</v>
      </c>
      <c r="AQ7381">
        <f t="shared" si="806"/>
        <v>0</v>
      </c>
      <c r="AR7381" t="str">
        <f>IFERROR(IF(OR(AP7381=338,AP7381=340,AP7381=341,AP7381=342,AP7381="342A",AP7381="342B"),PorcenRet(AP7381,AT7381,AU7381),INDEX(PORCENTAJEBUSCAR,MATCH(AP7381,CódigoRET,0),4)*1),"")</f>
        <v/>
      </c>
      <c r="AS7381">
        <f t="shared" si="807"/>
        <v>0</v>
      </c>
      <c r="BF7381" t="str">
        <f>IFERROR(IF(OR(BD7381=338,BD7381=340,BD7381=341,BD7381=342,BD7381="342A",BD7381="342B"),PorcenRet(BD7381,BH7381,BI7381),INDEX(PORCENTAJEBUSCAR,MATCH(BD7381,CódigoRET,0),4)*1),"")</f>
        <v/>
      </c>
      <c r="BG7381">
        <f t="shared" si="808"/>
        <v>0</v>
      </c>
      <c r="BO7381">
        <f t="shared" si="809"/>
        <v>0</v>
      </c>
      <c r="CC7381">
        <f t="shared" si="810"/>
        <v>0</v>
      </c>
      <c r="CD7381">
        <f t="shared" si="811"/>
        <v>0</v>
      </c>
      <c r="CG7381">
        <f ca="1">IFERROR(INDIRECT("IVA!X"&amp;MATCH(MID(COMPRAS!C7281,1,2)&amp;MID(COMPRAS!F7281,1,2)&amp;MID(COMPRAS!D7281,1,2),IVA!W:W,0)),"SIN COD.")</f>
        <v>0</v>
      </c>
      <c r="CH7381">
        <f ca="1">IFERROR(INDIRECT("IVA!Y"&amp;MATCH(MID(COMPRAS!C7281,1,2)&amp;MID(COMPRAS!F7281,1,2)&amp;MID(COMPRAS!D7281,1,2),IVA!W:W,0)),"SIN COD.")</f>
        <v>0</v>
      </c>
    </row>
    <row r="7382" spans="1:86" x14ac:dyDescent="0.25">
      <c r="A7382"/>
      <c r="B7382"/>
      <c r="D7382"/>
      <c r="AL7382">
        <f t="shared" si="805"/>
        <v>0</v>
      </c>
      <c r="AQ7382">
        <f t="shared" si="806"/>
        <v>0</v>
      </c>
      <c r="AR7382" t="str">
        <f>IFERROR(IF(OR(AP7382=338,AP7382=340,AP7382=341,AP7382=342,AP7382="342A",AP7382="342B"),PorcenRet(AP7382,AT7382,AU7382),INDEX(PORCENTAJEBUSCAR,MATCH(AP7382,CódigoRET,0),4)*1),"")</f>
        <v/>
      </c>
      <c r="AS7382">
        <f t="shared" si="807"/>
        <v>0</v>
      </c>
      <c r="BF7382" t="str">
        <f>IFERROR(IF(OR(BD7382=338,BD7382=340,BD7382=341,BD7382=342,BD7382="342A",BD7382="342B"),PorcenRet(BD7382,BH7382,BI7382),INDEX(PORCENTAJEBUSCAR,MATCH(BD7382,CódigoRET,0),4)*1),"")</f>
        <v/>
      </c>
      <c r="BG7382">
        <f t="shared" si="808"/>
        <v>0</v>
      </c>
      <c r="BO7382">
        <f t="shared" si="809"/>
        <v>0</v>
      </c>
      <c r="CC7382">
        <f t="shared" si="810"/>
        <v>0</v>
      </c>
      <c r="CD7382">
        <f t="shared" si="811"/>
        <v>0</v>
      </c>
      <c r="CG7382">
        <f ca="1">IFERROR(INDIRECT("IVA!X"&amp;MATCH(MID(COMPRAS!C7282,1,2)&amp;MID(COMPRAS!F7282,1,2)&amp;MID(COMPRAS!D7282,1,2),IVA!W:W,0)),"SIN COD.")</f>
        <v>0</v>
      </c>
      <c r="CH7382">
        <f ca="1">IFERROR(INDIRECT("IVA!Y"&amp;MATCH(MID(COMPRAS!C7282,1,2)&amp;MID(COMPRAS!F7282,1,2)&amp;MID(COMPRAS!D7282,1,2),IVA!W:W,0)),"SIN COD.")</f>
        <v>0</v>
      </c>
    </row>
    <row r="7383" spans="1:86" x14ac:dyDescent="0.25">
      <c r="A7383"/>
      <c r="B7383"/>
      <c r="D7383"/>
      <c r="AL7383">
        <f t="shared" si="805"/>
        <v>0</v>
      </c>
      <c r="AQ7383">
        <f t="shared" si="806"/>
        <v>0</v>
      </c>
      <c r="AR7383" t="str">
        <f>IFERROR(IF(OR(AP7383=338,AP7383=340,AP7383=341,AP7383=342,AP7383="342A",AP7383="342B"),PorcenRet(AP7383,AT7383,AU7383),INDEX(PORCENTAJEBUSCAR,MATCH(AP7383,CódigoRET,0),4)*1),"")</f>
        <v/>
      </c>
      <c r="AS7383">
        <f t="shared" si="807"/>
        <v>0</v>
      </c>
      <c r="BF7383" t="str">
        <f>IFERROR(IF(OR(BD7383=338,BD7383=340,BD7383=341,BD7383=342,BD7383="342A",BD7383="342B"),PorcenRet(BD7383,BH7383,BI7383),INDEX(PORCENTAJEBUSCAR,MATCH(BD7383,CódigoRET,0),4)*1),"")</f>
        <v/>
      </c>
      <c r="BG7383">
        <f t="shared" si="808"/>
        <v>0</v>
      </c>
      <c r="BO7383">
        <f t="shared" si="809"/>
        <v>0</v>
      </c>
      <c r="CC7383">
        <f t="shared" si="810"/>
        <v>0</v>
      </c>
      <c r="CD7383">
        <f t="shared" si="811"/>
        <v>0</v>
      </c>
      <c r="CG7383">
        <f ca="1">IFERROR(INDIRECT("IVA!X"&amp;MATCH(MID(COMPRAS!C7283,1,2)&amp;MID(COMPRAS!F7283,1,2)&amp;MID(COMPRAS!D7283,1,2),IVA!W:W,0)),"SIN COD.")</f>
        <v>0</v>
      </c>
      <c r="CH7383">
        <f ca="1">IFERROR(INDIRECT("IVA!Y"&amp;MATCH(MID(COMPRAS!C7283,1,2)&amp;MID(COMPRAS!F7283,1,2)&amp;MID(COMPRAS!D7283,1,2),IVA!W:W,0)),"SIN COD.")</f>
        <v>0</v>
      </c>
    </row>
    <row r="7384" spans="1:86" x14ac:dyDescent="0.25">
      <c r="A7384"/>
      <c r="B7384"/>
      <c r="D7384"/>
      <c r="AL7384">
        <f t="shared" si="805"/>
        <v>0</v>
      </c>
      <c r="AQ7384">
        <f t="shared" si="806"/>
        <v>0</v>
      </c>
      <c r="AR7384" t="str">
        <f>IFERROR(IF(OR(AP7384=338,AP7384=340,AP7384=341,AP7384=342,AP7384="342A",AP7384="342B"),PorcenRet(AP7384,AT7384,AU7384),INDEX(PORCENTAJEBUSCAR,MATCH(AP7384,CódigoRET,0),4)*1),"")</f>
        <v/>
      </c>
      <c r="AS7384">
        <f t="shared" si="807"/>
        <v>0</v>
      </c>
      <c r="BF7384" t="str">
        <f>IFERROR(IF(OR(BD7384=338,BD7384=340,BD7384=341,BD7384=342,BD7384="342A",BD7384="342B"),PorcenRet(BD7384,BH7384,BI7384),INDEX(PORCENTAJEBUSCAR,MATCH(BD7384,CódigoRET,0),4)*1),"")</f>
        <v/>
      </c>
      <c r="BG7384">
        <f t="shared" si="808"/>
        <v>0</v>
      </c>
      <c r="BO7384">
        <f t="shared" si="809"/>
        <v>0</v>
      </c>
      <c r="CC7384">
        <f t="shared" si="810"/>
        <v>0</v>
      </c>
      <c r="CD7384">
        <f t="shared" si="811"/>
        <v>0</v>
      </c>
      <c r="CG7384">
        <f ca="1">IFERROR(INDIRECT("IVA!X"&amp;MATCH(MID(COMPRAS!C7284,1,2)&amp;MID(COMPRAS!F7284,1,2)&amp;MID(COMPRAS!D7284,1,2),IVA!W:W,0)),"SIN COD.")</f>
        <v>0</v>
      </c>
      <c r="CH7384">
        <f ca="1">IFERROR(INDIRECT("IVA!Y"&amp;MATCH(MID(COMPRAS!C7284,1,2)&amp;MID(COMPRAS!F7284,1,2)&amp;MID(COMPRAS!D7284,1,2),IVA!W:W,0)),"SIN COD.")</f>
        <v>0</v>
      </c>
    </row>
    <row r="7385" spans="1:86" x14ac:dyDescent="0.25">
      <c r="A7385"/>
      <c r="B7385"/>
      <c r="D7385"/>
      <c r="AL7385">
        <f t="shared" si="805"/>
        <v>0</v>
      </c>
      <c r="AQ7385">
        <f t="shared" si="806"/>
        <v>0</v>
      </c>
      <c r="AR7385" t="str">
        <f>IFERROR(IF(OR(AP7385=338,AP7385=340,AP7385=341,AP7385=342,AP7385="342A",AP7385="342B"),PorcenRet(AP7385,AT7385,AU7385),INDEX(PORCENTAJEBUSCAR,MATCH(AP7385,CódigoRET,0),4)*1),"")</f>
        <v/>
      </c>
      <c r="AS7385">
        <f t="shared" si="807"/>
        <v>0</v>
      </c>
      <c r="BF7385" t="str">
        <f>IFERROR(IF(OR(BD7385=338,BD7385=340,BD7385=341,BD7385=342,BD7385="342A",BD7385="342B"),PorcenRet(BD7385,BH7385,BI7385),INDEX(PORCENTAJEBUSCAR,MATCH(BD7385,CódigoRET,0),4)*1),"")</f>
        <v/>
      </c>
      <c r="BG7385">
        <f t="shared" si="808"/>
        <v>0</v>
      </c>
      <c r="BO7385">
        <f t="shared" si="809"/>
        <v>0</v>
      </c>
      <c r="CC7385">
        <f t="shared" si="810"/>
        <v>0</v>
      </c>
      <c r="CD7385">
        <f t="shared" si="811"/>
        <v>0</v>
      </c>
      <c r="CG7385">
        <f ca="1">IFERROR(INDIRECT("IVA!X"&amp;MATCH(MID(COMPRAS!C7285,1,2)&amp;MID(COMPRAS!F7285,1,2)&amp;MID(COMPRAS!D7285,1,2),IVA!W:W,0)),"SIN COD.")</f>
        <v>0</v>
      </c>
      <c r="CH7385">
        <f ca="1">IFERROR(INDIRECT("IVA!Y"&amp;MATCH(MID(COMPRAS!C7285,1,2)&amp;MID(COMPRAS!F7285,1,2)&amp;MID(COMPRAS!D7285,1,2),IVA!W:W,0)),"SIN COD.")</f>
        <v>0</v>
      </c>
    </row>
    <row r="7386" spans="1:86" x14ac:dyDescent="0.25">
      <c r="A7386"/>
      <c r="B7386"/>
      <c r="D7386"/>
      <c r="AL7386">
        <f t="shared" si="805"/>
        <v>0</v>
      </c>
      <c r="AQ7386">
        <f t="shared" si="806"/>
        <v>0</v>
      </c>
      <c r="AR7386" t="str">
        <f>IFERROR(IF(OR(AP7386=338,AP7386=340,AP7386=341,AP7386=342,AP7386="342A",AP7386="342B"),PorcenRet(AP7386,AT7386,AU7386),INDEX(PORCENTAJEBUSCAR,MATCH(AP7386,CódigoRET,0),4)*1),"")</f>
        <v/>
      </c>
      <c r="AS7386">
        <f t="shared" si="807"/>
        <v>0</v>
      </c>
      <c r="BF7386" t="str">
        <f>IFERROR(IF(OR(BD7386=338,BD7386=340,BD7386=341,BD7386=342,BD7386="342A",BD7386="342B"),PorcenRet(BD7386,BH7386,BI7386),INDEX(PORCENTAJEBUSCAR,MATCH(BD7386,CódigoRET,0),4)*1),"")</f>
        <v/>
      </c>
      <c r="BG7386">
        <f t="shared" si="808"/>
        <v>0</v>
      </c>
      <c r="BO7386">
        <f t="shared" si="809"/>
        <v>0</v>
      </c>
      <c r="CC7386">
        <f t="shared" si="810"/>
        <v>0</v>
      </c>
      <c r="CD7386">
        <f t="shared" si="811"/>
        <v>0</v>
      </c>
      <c r="CG7386">
        <f ca="1">IFERROR(INDIRECT("IVA!X"&amp;MATCH(MID(COMPRAS!C7286,1,2)&amp;MID(COMPRAS!F7286,1,2)&amp;MID(COMPRAS!D7286,1,2),IVA!W:W,0)),"SIN COD.")</f>
        <v>0</v>
      </c>
      <c r="CH7386">
        <f ca="1">IFERROR(INDIRECT("IVA!Y"&amp;MATCH(MID(COMPRAS!C7286,1,2)&amp;MID(COMPRAS!F7286,1,2)&amp;MID(COMPRAS!D7286,1,2),IVA!W:W,0)),"SIN COD.")</f>
        <v>0</v>
      </c>
    </row>
    <row r="7387" spans="1:86" x14ac:dyDescent="0.25">
      <c r="A7387"/>
      <c r="B7387"/>
      <c r="D7387"/>
      <c r="AL7387">
        <f t="shared" si="805"/>
        <v>0</v>
      </c>
      <c r="AQ7387">
        <f t="shared" si="806"/>
        <v>0</v>
      </c>
      <c r="AR7387" t="str">
        <f>IFERROR(IF(OR(AP7387=338,AP7387=340,AP7387=341,AP7387=342,AP7387="342A",AP7387="342B"),PorcenRet(AP7387,AT7387,AU7387),INDEX(PORCENTAJEBUSCAR,MATCH(AP7387,CódigoRET,0),4)*1),"")</f>
        <v/>
      </c>
      <c r="AS7387">
        <f t="shared" si="807"/>
        <v>0</v>
      </c>
      <c r="BF7387" t="str">
        <f>IFERROR(IF(OR(BD7387=338,BD7387=340,BD7387=341,BD7387=342,BD7387="342A",BD7387="342B"),PorcenRet(BD7387,BH7387,BI7387),INDEX(PORCENTAJEBUSCAR,MATCH(BD7387,CódigoRET,0),4)*1),"")</f>
        <v/>
      </c>
      <c r="BG7387">
        <f t="shared" si="808"/>
        <v>0</v>
      </c>
      <c r="BO7387">
        <f t="shared" si="809"/>
        <v>0</v>
      </c>
      <c r="CC7387">
        <f t="shared" si="810"/>
        <v>0</v>
      </c>
      <c r="CD7387">
        <f t="shared" si="811"/>
        <v>0</v>
      </c>
      <c r="CG7387">
        <f ca="1">IFERROR(INDIRECT("IVA!X"&amp;MATCH(MID(COMPRAS!C7287,1,2)&amp;MID(COMPRAS!F7287,1,2)&amp;MID(COMPRAS!D7287,1,2),IVA!W:W,0)),"SIN COD.")</f>
        <v>0</v>
      </c>
      <c r="CH7387">
        <f ca="1">IFERROR(INDIRECT("IVA!Y"&amp;MATCH(MID(COMPRAS!C7287,1,2)&amp;MID(COMPRAS!F7287,1,2)&amp;MID(COMPRAS!D7287,1,2),IVA!W:W,0)),"SIN COD.")</f>
        <v>0</v>
      </c>
    </row>
    <row r="7388" spans="1:86" x14ac:dyDescent="0.25">
      <c r="A7388"/>
      <c r="B7388"/>
      <c r="D7388"/>
      <c r="AL7388">
        <f t="shared" si="805"/>
        <v>0</v>
      </c>
      <c r="AQ7388">
        <f t="shared" si="806"/>
        <v>0</v>
      </c>
      <c r="AR7388" t="str">
        <f>IFERROR(IF(OR(AP7388=338,AP7388=340,AP7388=341,AP7388=342,AP7388="342A",AP7388="342B"),PorcenRet(AP7388,AT7388,AU7388),INDEX(PORCENTAJEBUSCAR,MATCH(AP7388,CódigoRET,0),4)*1),"")</f>
        <v/>
      </c>
      <c r="AS7388">
        <f t="shared" si="807"/>
        <v>0</v>
      </c>
      <c r="BF7388" t="str">
        <f>IFERROR(IF(OR(BD7388=338,BD7388=340,BD7388=341,BD7388=342,BD7388="342A",BD7388="342B"),PorcenRet(BD7388,BH7388,BI7388),INDEX(PORCENTAJEBUSCAR,MATCH(BD7388,CódigoRET,0),4)*1),"")</f>
        <v/>
      </c>
      <c r="BG7388">
        <f t="shared" si="808"/>
        <v>0</v>
      </c>
      <c r="BO7388">
        <f t="shared" si="809"/>
        <v>0</v>
      </c>
      <c r="CC7388">
        <f t="shared" si="810"/>
        <v>0</v>
      </c>
      <c r="CD7388">
        <f t="shared" si="811"/>
        <v>0</v>
      </c>
      <c r="CG7388">
        <f ca="1">IFERROR(INDIRECT("IVA!X"&amp;MATCH(MID(COMPRAS!C7288,1,2)&amp;MID(COMPRAS!F7288,1,2)&amp;MID(COMPRAS!D7288,1,2),IVA!W:W,0)),"SIN COD.")</f>
        <v>0</v>
      </c>
      <c r="CH7388">
        <f ca="1">IFERROR(INDIRECT("IVA!Y"&amp;MATCH(MID(COMPRAS!C7288,1,2)&amp;MID(COMPRAS!F7288,1,2)&amp;MID(COMPRAS!D7288,1,2),IVA!W:W,0)),"SIN COD.")</f>
        <v>0</v>
      </c>
    </row>
    <row r="7389" spans="1:86" x14ac:dyDescent="0.25">
      <c r="A7389"/>
      <c r="B7389"/>
      <c r="D7389"/>
      <c r="AL7389">
        <f t="shared" si="805"/>
        <v>0</v>
      </c>
      <c r="AQ7389">
        <f t="shared" si="806"/>
        <v>0</v>
      </c>
      <c r="AR7389" t="str">
        <f>IFERROR(IF(OR(AP7389=338,AP7389=340,AP7389=341,AP7389=342,AP7389="342A",AP7389="342B"),PorcenRet(AP7389,AT7389,AU7389),INDEX(PORCENTAJEBUSCAR,MATCH(AP7389,CódigoRET,0),4)*1),"")</f>
        <v/>
      </c>
      <c r="AS7389">
        <f t="shared" si="807"/>
        <v>0</v>
      </c>
      <c r="BF7389" t="str">
        <f>IFERROR(IF(OR(BD7389=338,BD7389=340,BD7389=341,BD7389=342,BD7389="342A",BD7389="342B"),PorcenRet(BD7389,BH7389,BI7389),INDEX(PORCENTAJEBUSCAR,MATCH(BD7389,CódigoRET,0),4)*1),"")</f>
        <v/>
      </c>
      <c r="BG7389">
        <f t="shared" si="808"/>
        <v>0</v>
      </c>
      <c r="BO7389">
        <f t="shared" si="809"/>
        <v>0</v>
      </c>
      <c r="CC7389">
        <f t="shared" si="810"/>
        <v>0</v>
      </c>
      <c r="CD7389">
        <f t="shared" si="811"/>
        <v>0</v>
      </c>
      <c r="CG7389">
        <f ca="1">IFERROR(INDIRECT("IVA!X"&amp;MATCH(MID(COMPRAS!C7289,1,2)&amp;MID(COMPRAS!F7289,1,2)&amp;MID(COMPRAS!D7289,1,2),IVA!W:W,0)),"SIN COD.")</f>
        <v>0</v>
      </c>
      <c r="CH7389">
        <f ca="1">IFERROR(INDIRECT("IVA!Y"&amp;MATCH(MID(COMPRAS!C7289,1,2)&amp;MID(COMPRAS!F7289,1,2)&amp;MID(COMPRAS!D7289,1,2),IVA!W:W,0)),"SIN COD.")</f>
        <v>0</v>
      </c>
    </row>
    <row r="7390" spans="1:86" x14ac:dyDescent="0.25">
      <c r="A7390"/>
      <c r="B7390"/>
      <c r="D7390"/>
      <c r="AL7390">
        <f t="shared" si="805"/>
        <v>0</v>
      </c>
      <c r="AQ7390">
        <f t="shared" si="806"/>
        <v>0</v>
      </c>
      <c r="AR7390" t="str">
        <f>IFERROR(IF(OR(AP7390=338,AP7390=340,AP7390=341,AP7390=342,AP7390="342A",AP7390="342B"),PorcenRet(AP7390,AT7390,AU7390),INDEX(PORCENTAJEBUSCAR,MATCH(AP7390,CódigoRET,0),4)*1),"")</f>
        <v/>
      </c>
      <c r="AS7390">
        <f t="shared" si="807"/>
        <v>0</v>
      </c>
      <c r="BF7390" t="str">
        <f>IFERROR(IF(OR(BD7390=338,BD7390=340,BD7390=341,BD7390=342,BD7390="342A",BD7390="342B"),PorcenRet(BD7390,BH7390,BI7390),INDEX(PORCENTAJEBUSCAR,MATCH(BD7390,CódigoRET,0),4)*1),"")</f>
        <v/>
      </c>
      <c r="BG7390">
        <f t="shared" si="808"/>
        <v>0</v>
      </c>
      <c r="BO7390">
        <f t="shared" si="809"/>
        <v>0</v>
      </c>
      <c r="CC7390">
        <f t="shared" si="810"/>
        <v>0</v>
      </c>
      <c r="CD7390">
        <f t="shared" si="811"/>
        <v>0</v>
      </c>
      <c r="CG7390">
        <f ca="1">IFERROR(INDIRECT("IVA!X"&amp;MATCH(MID(COMPRAS!C7290,1,2)&amp;MID(COMPRAS!F7290,1,2)&amp;MID(COMPRAS!D7290,1,2),IVA!W:W,0)),"SIN COD.")</f>
        <v>0</v>
      </c>
      <c r="CH7390">
        <f ca="1">IFERROR(INDIRECT("IVA!Y"&amp;MATCH(MID(COMPRAS!C7290,1,2)&amp;MID(COMPRAS!F7290,1,2)&amp;MID(COMPRAS!D7290,1,2),IVA!W:W,0)),"SIN COD.")</f>
        <v>0</v>
      </c>
    </row>
    <row r="7391" spans="1:86" x14ac:dyDescent="0.25">
      <c r="A7391"/>
      <c r="B7391"/>
      <c r="D7391"/>
      <c r="AL7391">
        <f t="shared" si="805"/>
        <v>0</v>
      </c>
      <c r="AQ7391">
        <f t="shared" si="806"/>
        <v>0</v>
      </c>
      <c r="AR7391" t="str">
        <f>IFERROR(IF(OR(AP7391=338,AP7391=340,AP7391=341,AP7391=342,AP7391="342A",AP7391="342B"),PorcenRet(AP7391,AT7391,AU7391),INDEX(PORCENTAJEBUSCAR,MATCH(AP7391,CódigoRET,0),4)*1),"")</f>
        <v/>
      </c>
      <c r="AS7391">
        <f t="shared" si="807"/>
        <v>0</v>
      </c>
      <c r="BF7391" t="str">
        <f>IFERROR(IF(OR(BD7391=338,BD7391=340,BD7391=341,BD7391=342,BD7391="342A",BD7391="342B"),PorcenRet(BD7391,BH7391,BI7391),INDEX(PORCENTAJEBUSCAR,MATCH(BD7391,CódigoRET,0),4)*1),"")</f>
        <v/>
      </c>
      <c r="BG7391">
        <f t="shared" si="808"/>
        <v>0</v>
      </c>
      <c r="BO7391">
        <f t="shared" si="809"/>
        <v>0</v>
      </c>
      <c r="CC7391">
        <f t="shared" si="810"/>
        <v>0</v>
      </c>
      <c r="CD7391">
        <f t="shared" si="811"/>
        <v>0</v>
      </c>
      <c r="CG7391">
        <f ca="1">IFERROR(INDIRECT("IVA!X"&amp;MATCH(MID(COMPRAS!C7291,1,2)&amp;MID(COMPRAS!F7291,1,2)&amp;MID(COMPRAS!D7291,1,2),IVA!W:W,0)),"SIN COD.")</f>
        <v>0</v>
      </c>
      <c r="CH7391">
        <f ca="1">IFERROR(INDIRECT("IVA!Y"&amp;MATCH(MID(COMPRAS!C7291,1,2)&amp;MID(COMPRAS!F7291,1,2)&amp;MID(COMPRAS!D7291,1,2),IVA!W:W,0)),"SIN COD.")</f>
        <v>0</v>
      </c>
    </row>
    <row r="7392" spans="1:86" x14ac:dyDescent="0.25">
      <c r="A7392"/>
      <c r="B7392"/>
      <c r="D7392"/>
      <c r="AL7392">
        <f t="shared" si="805"/>
        <v>0</v>
      </c>
      <c r="AQ7392">
        <f t="shared" si="806"/>
        <v>0</v>
      </c>
      <c r="AR7392" t="str">
        <f>IFERROR(IF(OR(AP7392=338,AP7392=340,AP7392=341,AP7392=342,AP7392="342A",AP7392="342B"),PorcenRet(AP7392,AT7392,AU7392),INDEX(PORCENTAJEBUSCAR,MATCH(AP7392,CódigoRET,0),4)*1),"")</f>
        <v/>
      </c>
      <c r="AS7392">
        <f t="shared" si="807"/>
        <v>0</v>
      </c>
      <c r="BF7392" t="str">
        <f>IFERROR(IF(OR(BD7392=338,BD7392=340,BD7392=341,BD7392=342,BD7392="342A",BD7392="342B"),PorcenRet(BD7392,BH7392,BI7392),INDEX(PORCENTAJEBUSCAR,MATCH(BD7392,CódigoRET,0),4)*1),"")</f>
        <v/>
      </c>
      <c r="BG7392">
        <f t="shared" si="808"/>
        <v>0</v>
      </c>
      <c r="BO7392">
        <f t="shared" si="809"/>
        <v>0</v>
      </c>
      <c r="CC7392">
        <f t="shared" si="810"/>
        <v>0</v>
      </c>
      <c r="CD7392">
        <f t="shared" si="811"/>
        <v>0</v>
      </c>
      <c r="CG7392">
        <f ca="1">IFERROR(INDIRECT("IVA!X"&amp;MATCH(MID(COMPRAS!C7292,1,2)&amp;MID(COMPRAS!F7292,1,2)&amp;MID(COMPRAS!D7292,1,2),IVA!W:W,0)),"SIN COD.")</f>
        <v>0</v>
      </c>
      <c r="CH7392">
        <f ca="1">IFERROR(INDIRECT("IVA!Y"&amp;MATCH(MID(COMPRAS!C7292,1,2)&amp;MID(COMPRAS!F7292,1,2)&amp;MID(COMPRAS!D7292,1,2),IVA!W:W,0)),"SIN COD.")</f>
        <v>0</v>
      </c>
    </row>
    <row r="7393" spans="1:86" x14ac:dyDescent="0.25">
      <c r="A7393"/>
      <c r="B7393"/>
      <c r="D7393"/>
      <c r="AL7393">
        <f t="shared" si="805"/>
        <v>0</v>
      </c>
      <c r="AQ7393">
        <f t="shared" si="806"/>
        <v>0</v>
      </c>
      <c r="AR7393" t="str">
        <f>IFERROR(IF(OR(AP7393=338,AP7393=340,AP7393=341,AP7393=342,AP7393="342A",AP7393="342B"),PorcenRet(AP7393,AT7393,AU7393),INDEX(PORCENTAJEBUSCAR,MATCH(AP7393,CódigoRET,0),4)*1),"")</f>
        <v/>
      </c>
      <c r="AS7393">
        <f t="shared" si="807"/>
        <v>0</v>
      </c>
      <c r="BF7393" t="str">
        <f>IFERROR(IF(OR(BD7393=338,BD7393=340,BD7393=341,BD7393=342,BD7393="342A",BD7393="342B"),PorcenRet(BD7393,BH7393,BI7393),INDEX(PORCENTAJEBUSCAR,MATCH(BD7393,CódigoRET,0),4)*1),"")</f>
        <v/>
      </c>
      <c r="BG7393">
        <f t="shared" si="808"/>
        <v>0</v>
      </c>
      <c r="BO7393">
        <f t="shared" si="809"/>
        <v>0</v>
      </c>
      <c r="CC7393">
        <f t="shared" si="810"/>
        <v>0</v>
      </c>
      <c r="CD7393">
        <f t="shared" si="811"/>
        <v>0</v>
      </c>
      <c r="CG7393">
        <f ca="1">IFERROR(INDIRECT("IVA!X"&amp;MATCH(MID(COMPRAS!C7293,1,2)&amp;MID(COMPRAS!F7293,1,2)&amp;MID(COMPRAS!D7293,1,2),IVA!W:W,0)),"SIN COD.")</f>
        <v>0</v>
      </c>
      <c r="CH7393">
        <f ca="1">IFERROR(INDIRECT("IVA!Y"&amp;MATCH(MID(COMPRAS!C7293,1,2)&amp;MID(COMPRAS!F7293,1,2)&amp;MID(COMPRAS!D7293,1,2),IVA!W:W,0)),"SIN COD.")</f>
        <v>0</v>
      </c>
    </row>
    <row r="7394" spans="1:86" x14ac:dyDescent="0.25">
      <c r="A7394"/>
      <c r="B7394"/>
      <c r="D7394"/>
      <c r="AL7394">
        <f t="shared" si="805"/>
        <v>0</v>
      </c>
      <c r="AQ7394">
        <f t="shared" si="806"/>
        <v>0</v>
      </c>
      <c r="AR7394" t="str">
        <f>IFERROR(IF(OR(AP7394=338,AP7394=340,AP7394=341,AP7394=342,AP7394="342A",AP7394="342B"),PorcenRet(AP7394,AT7394,AU7394),INDEX(PORCENTAJEBUSCAR,MATCH(AP7394,CódigoRET,0),4)*1),"")</f>
        <v/>
      </c>
      <c r="AS7394">
        <f t="shared" si="807"/>
        <v>0</v>
      </c>
      <c r="BF7394" t="str">
        <f>IFERROR(IF(OR(BD7394=338,BD7394=340,BD7394=341,BD7394=342,BD7394="342A",BD7394="342B"),PorcenRet(BD7394,BH7394,BI7394),INDEX(PORCENTAJEBUSCAR,MATCH(BD7394,CódigoRET,0),4)*1),"")</f>
        <v/>
      </c>
      <c r="BG7394">
        <f t="shared" si="808"/>
        <v>0</v>
      </c>
      <c r="BO7394">
        <f t="shared" si="809"/>
        <v>0</v>
      </c>
      <c r="CC7394">
        <f t="shared" si="810"/>
        <v>0</v>
      </c>
      <c r="CD7394">
        <f t="shared" si="811"/>
        <v>0</v>
      </c>
      <c r="CG7394">
        <f ca="1">IFERROR(INDIRECT("IVA!X"&amp;MATCH(MID(COMPRAS!C7294,1,2)&amp;MID(COMPRAS!F7294,1,2)&amp;MID(COMPRAS!D7294,1,2),IVA!W:W,0)),"SIN COD.")</f>
        <v>0</v>
      </c>
      <c r="CH7394">
        <f ca="1">IFERROR(INDIRECT("IVA!Y"&amp;MATCH(MID(COMPRAS!C7294,1,2)&amp;MID(COMPRAS!F7294,1,2)&amp;MID(COMPRAS!D7294,1,2),IVA!W:W,0)),"SIN COD.")</f>
        <v>0</v>
      </c>
    </row>
    <row r="7395" spans="1:86" x14ac:dyDescent="0.25">
      <c r="A7395"/>
      <c r="B7395"/>
      <c r="D7395"/>
      <c r="AL7395">
        <f t="shared" si="805"/>
        <v>0</v>
      </c>
      <c r="AQ7395">
        <f t="shared" si="806"/>
        <v>0</v>
      </c>
      <c r="AR7395" t="str">
        <f>IFERROR(IF(OR(AP7395=338,AP7395=340,AP7395=341,AP7395=342,AP7395="342A",AP7395="342B"),PorcenRet(AP7395,AT7395,AU7395),INDEX(PORCENTAJEBUSCAR,MATCH(AP7395,CódigoRET,0),4)*1),"")</f>
        <v/>
      </c>
      <c r="AS7395">
        <f t="shared" si="807"/>
        <v>0</v>
      </c>
      <c r="BF7395" t="str">
        <f>IFERROR(IF(OR(BD7395=338,BD7395=340,BD7395=341,BD7395=342,BD7395="342A",BD7395="342B"),PorcenRet(BD7395,BH7395,BI7395),INDEX(PORCENTAJEBUSCAR,MATCH(BD7395,CódigoRET,0),4)*1),"")</f>
        <v/>
      </c>
      <c r="BG7395">
        <f t="shared" si="808"/>
        <v>0</v>
      </c>
      <c r="BO7395">
        <f t="shared" si="809"/>
        <v>0</v>
      </c>
      <c r="CC7395">
        <f t="shared" si="810"/>
        <v>0</v>
      </c>
      <c r="CD7395">
        <f t="shared" si="811"/>
        <v>0</v>
      </c>
      <c r="CG7395">
        <f ca="1">IFERROR(INDIRECT("IVA!X"&amp;MATCH(MID(COMPRAS!C7295,1,2)&amp;MID(COMPRAS!F7295,1,2)&amp;MID(COMPRAS!D7295,1,2),IVA!W:W,0)),"SIN COD.")</f>
        <v>0</v>
      </c>
      <c r="CH7395">
        <f ca="1">IFERROR(INDIRECT("IVA!Y"&amp;MATCH(MID(COMPRAS!C7295,1,2)&amp;MID(COMPRAS!F7295,1,2)&amp;MID(COMPRAS!D7295,1,2),IVA!W:W,0)),"SIN COD.")</f>
        <v>0</v>
      </c>
    </row>
    <row r="7396" spans="1:86" x14ac:dyDescent="0.25">
      <c r="A7396"/>
      <c r="B7396"/>
      <c r="D7396"/>
      <c r="AL7396">
        <f t="shared" si="805"/>
        <v>0</v>
      </c>
      <c r="AQ7396">
        <f t="shared" si="806"/>
        <v>0</v>
      </c>
      <c r="AR7396" t="str">
        <f>IFERROR(IF(OR(AP7396=338,AP7396=340,AP7396=341,AP7396=342,AP7396="342A",AP7396="342B"),PorcenRet(AP7396,AT7396,AU7396),INDEX(PORCENTAJEBUSCAR,MATCH(AP7396,CódigoRET,0),4)*1),"")</f>
        <v/>
      </c>
      <c r="AS7396">
        <f t="shared" si="807"/>
        <v>0</v>
      </c>
      <c r="BF7396" t="str">
        <f>IFERROR(IF(OR(BD7396=338,BD7396=340,BD7396=341,BD7396=342,BD7396="342A",BD7396="342B"),PorcenRet(BD7396,BH7396,BI7396),INDEX(PORCENTAJEBUSCAR,MATCH(BD7396,CódigoRET,0),4)*1),"")</f>
        <v/>
      </c>
      <c r="BG7396">
        <f t="shared" si="808"/>
        <v>0</v>
      </c>
      <c r="BO7396">
        <f t="shared" si="809"/>
        <v>0</v>
      </c>
      <c r="CC7396">
        <f t="shared" si="810"/>
        <v>0</v>
      </c>
      <c r="CD7396">
        <f t="shared" si="811"/>
        <v>0</v>
      </c>
      <c r="CG7396">
        <f ca="1">IFERROR(INDIRECT("IVA!X"&amp;MATCH(MID(COMPRAS!C7296,1,2)&amp;MID(COMPRAS!F7296,1,2)&amp;MID(COMPRAS!D7296,1,2),IVA!W:W,0)),"SIN COD.")</f>
        <v>0</v>
      </c>
      <c r="CH7396">
        <f ca="1">IFERROR(INDIRECT("IVA!Y"&amp;MATCH(MID(COMPRAS!C7296,1,2)&amp;MID(COMPRAS!F7296,1,2)&amp;MID(COMPRAS!D7296,1,2),IVA!W:W,0)),"SIN COD.")</f>
        <v>0</v>
      </c>
    </row>
    <row r="7397" spans="1:86" x14ac:dyDescent="0.25">
      <c r="A7397"/>
      <c r="B7397"/>
      <c r="D7397"/>
      <c r="AL7397">
        <f t="shared" si="805"/>
        <v>0</v>
      </c>
      <c r="AQ7397">
        <f t="shared" si="806"/>
        <v>0</v>
      </c>
      <c r="AR7397" t="str">
        <f>IFERROR(IF(OR(AP7397=338,AP7397=340,AP7397=341,AP7397=342,AP7397="342A",AP7397="342B"),PorcenRet(AP7397,AT7397,AU7397),INDEX(PORCENTAJEBUSCAR,MATCH(AP7397,CódigoRET,0),4)*1),"")</f>
        <v/>
      </c>
      <c r="AS7397">
        <f t="shared" si="807"/>
        <v>0</v>
      </c>
      <c r="BF7397" t="str">
        <f>IFERROR(IF(OR(BD7397=338,BD7397=340,BD7397=341,BD7397=342,BD7397="342A",BD7397="342B"),PorcenRet(BD7397,BH7397,BI7397),INDEX(PORCENTAJEBUSCAR,MATCH(BD7397,CódigoRET,0),4)*1),"")</f>
        <v/>
      </c>
      <c r="BG7397">
        <f t="shared" si="808"/>
        <v>0</v>
      </c>
      <c r="BO7397">
        <f t="shared" si="809"/>
        <v>0</v>
      </c>
      <c r="CC7397">
        <f t="shared" si="810"/>
        <v>0</v>
      </c>
      <c r="CD7397">
        <f t="shared" si="811"/>
        <v>0</v>
      </c>
      <c r="CG7397">
        <f ca="1">IFERROR(INDIRECT("IVA!X"&amp;MATCH(MID(COMPRAS!C7297,1,2)&amp;MID(COMPRAS!F7297,1,2)&amp;MID(COMPRAS!D7297,1,2),IVA!W:W,0)),"SIN COD.")</f>
        <v>0</v>
      </c>
      <c r="CH7397">
        <f ca="1">IFERROR(INDIRECT("IVA!Y"&amp;MATCH(MID(COMPRAS!C7297,1,2)&amp;MID(COMPRAS!F7297,1,2)&amp;MID(COMPRAS!D7297,1,2),IVA!W:W,0)),"SIN COD.")</f>
        <v>0</v>
      </c>
    </row>
    <row r="7398" spans="1:86" x14ac:dyDescent="0.25">
      <c r="A7398"/>
      <c r="B7398"/>
      <c r="D7398"/>
      <c r="AL7398">
        <f t="shared" si="805"/>
        <v>0</v>
      </c>
      <c r="AQ7398">
        <f t="shared" si="806"/>
        <v>0</v>
      </c>
      <c r="AR7398" t="str">
        <f>IFERROR(IF(OR(AP7398=338,AP7398=340,AP7398=341,AP7398=342,AP7398="342A",AP7398="342B"),PorcenRet(AP7398,AT7398,AU7398),INDEX(PORCENTAJEBUSCAR,MATCH(AP7398,CódigoRET,0),4)*1),"")</f>
        <v/>
      </c>
      <c r="AS7398">
        <f t="shared" si="807"/>
        <v>0</v>
      </c>
      <c r="BF7398" t="str">
        <f>IFERROR(IF(OR(BD7398=338,BD7398=340,BD7398=341,BD7398=342,BD7398="342A",BD7398="342B"),PorcenRet(BD7398,BH7398,BI7398),INDEX(PORCENTAJEBUSCAR,MATCH(BD7398,CódigoRET,0),4)*1),"")</f>
        <v/>
      </c>
      <c r="BG7398">
        <f t="shared" si="808"/>
        <v>0</v>
      </c>
      <c r="BO7398">
        <f t="shared" si="809"/>
        <v>0</v>
      </c>
      <c r="CC7398">
        <f t="shared" si="810"/>
        <v>0</v>
      </c>
      <c r="CD7398">
        <f t="shared" si="811"/>
        <v>0</v>
      </c>
      <c r="CG7398">
        <f ca="1">IFERROR(INDIRECT("IVA!X"&amp;MATCH(MID(COMPRAS!C7298,1,2)&amp;MID(COMPRAS!F7298,1,2)&amp;MID(COMPRAS!D7298,1,2),IVA!W:W,0)),"SIN COD.")</f>
        <v>0</v>
      </c>
      <c r="CH7398">
        <f ca="1">IFERROR(INDIRECT("IVA!Y"&amp;MATCH(MID(COMPRAS!C7298,1,2)&amp;MID(COMPRAS!F7298,1,2)&amp;MID(COMPRAS!D7298,1,2),IVA!W:W,0)),"SIN COD.")</f>
        <v>0</v>
      </c>
    </row>
    <row r="7399" spans="1:86" x14ac:dyDescent="0.25">
      <c r="A7399"/>
      <c r="B7399"/>
      <c r="D7399"/>
      <c r="AL7399">
        <f t="shared" si="805"/>
        <v>0</v>
      </c>
      <c r="AQ7399">
        <f t="shared" si="806"/>
        <v>0</v>
      </c>
      <c r="AR7399" t="str">
        <f>IFERROR(IF(OR(AP7399=338,AP7399=340,AP7399=341,AP7399=342,AP7399="342A",AP7399="342B"),PorcenRet(AP7399,AT7399,AU7399),INDEX(PORCENTAJEBUSCAR,MATCH(AP7399,CódigoRET,0),4)*1),"")</f>
        <v/>
      </c>
      <c r="AS7399">
        <f t="shared" si="807"/>
        <v>0</v>
      </c>
      <c r="BF7399" t="str">
        <f>IFERROR(IF(OR(BD7399=338,BD7399=340,BD7399=341,BD7399=342,BD7399="342A",BD7399="342B"),PorcenRet(BD7399,BH7399,BI7399),INDEX(PORCENTAJEBUSCAR,MATCH(BD7399,CódigoRET,0),4)*1),"")</f>
        <v/>
      </c>
      <c r="BG7399">
        <f t="shared" si="808"/>
        <v>0</v>
      </c>
      <c r="BO7399">
        <f t="shared" si="809"/>
        <v>0</v>
      </c>
      <c r="CC7399">
        <f t="shared" si="810"/>
        <v>0</v>
      </c>
      <c r="CD7399">
        <f t="shared" si="811"/>
        <v>0</v>
      </c>
      <c r="CG7399">
        <f ca="1">IFERROR(INDIRECT("IVA!X"&amp;MATCH(MID(COMPRAS!C7299,1,2)&amp;MID(COMPRAS!F7299,1,2)&amp;MID(COMPRAS!D7299,1,2),IVA!W:W,0)),"SIN COD.")</f>
        <v>0</v>
      </c>
      <c r="CH7399">
        <f ca="1">IFERROR(INDIRECT("IVA!Y"&amp;MATCH(MID(COMPRAS!C7299,1,2)&amp;MID(COMPRAS!F7299,1,2)&amp;MID(COMPRAS!D7299,1,2),IVA!W:W,0)),"SIN COD.")</f>
        <v>0</v>
      </c>
    </row>
    <row r="7400" spans="1:86" x14ac:dyDescent="0.25">
      <c r="A7400"/>
      <c r="B7400"/>
      <c r="D7400"/>
      <c r="AL7400">
        <f t="shared" si="805"/>
        <v>0</v>
      </c>
      <c r="AQ7400">
        <f t="shared" si="806"/>
        <v>0</v>
      </c>
      <c r="AR7400" t="str">
        <f>IFERROR(IF(OR(AP7400=338,AP7400=340,AP7400=341,AP7400=342,AP7400="342A",AP7400="342B"),PorcenRet(AP7400,AT7400,AU7400),INDEX(PORCENTAJEBUSCAR,MATCH(AP7400,CódigoRET,0),4)*1),"")</f>
        <v/>
      </c>
      <c r="AS7400">
        <f t="shared" si="807"/>
        <v>0</v>
      </c>
      <c r="BF7400" t="str">
        <f>IFERROR(IF(OR(BD7400=338,BD7400=340,BD7400=341,BD7400=342,BD7400="342A",BD7400="342B"),PorcenRet(BD7400,BH7400,BI7400),INDEX(PORCENTAJEBUSCAR,MATCH(BD7400,CódigoRET,0),4)*1),"")</f>
        <v/>
      </c>
      <c r="BG7400">
        <f t="shared" si="808"/>
        <v>0</v>
      </c>
      <c r="BO7400">
        <f t="shared" si="809"/>
        <v>0</v>
      </c>
      <c r="CC7400">
        <f t="shared" si="810"/>
        <v>0</v>
      </c>
      <c r="CD7400">
        <f t="shared" si="811"/>
        <v>0</v>
      </c>
      <c r="CG7400">
        <f ca="1">IFERROR(INDIRECT("IVA!X"&amp;MATCH(MID(COMPRAS!C7300,1,2)&amp;MID(COMPRAS!F7300,1,2)&amp;MID(COMPRAS!D7300,1,2),IVA!W:W,0)),"SIN COD.")</f>
        <v>0</v>
      </c>
      <c r="CH7400">
        <f ca="1">IFERROR(INDIRECT("IVA!Y"&amp;MATCH(MID(COMPRAS!C7300,1,2)&amp;MID(COMPRAS!F7300,1,2)&amp;MID(COMPRAS!D7300,1,2),IVA!W:W,0)),"SIN COD.")</f>
        <v>0</v>
      </c>
    </row>
    <row r="7401" spans="1:86" x14ac:dyDescent="0.25">
      <c r="A7401"/>
      <c r="B7401"/>
      <c r="D7401"/>
      <c r="AL7401">
        <f t="shared" si="805"/>
        <v>0</v>
      </c>
      <c r="AQ7401">
        <f t="shared" si="806"/>
        <v>0</v>
      </c>
      <c r="AR7401" t="str">
        <f>IFERROR(IF(OR(AP7401=338,AP7401=340,AP7401=341,AP7401=342,AP7401="342A",AP7401="342B"),PorcenRet(AP7401,AT7401,AU7401),INDEX(PORCENTAJEBUSCAR,MATCH(AP7401,CódigoRET,0),4)*1),"")</f>
        <v/>
      </c>
      <c r="AS7401">
        <f t="shared" si="807"/>
        <v>0</v>
      </c>
      <c r="BF7401" t="str">
        <f>IFERROR(IF(OR(BD7401=338,BD7401=340,BD7401=341,BD7401=342,BD7401="342A",BD7401="342B"),PorcenRet(BD7401,BH7401,BI7401),INDEX(PORCENTAJEBUSCAR,MATCH(BD7401,CódigoRET,0),4)*1),"")</f>
        <v/>
      </c>
      <c r="BG7401">
        <f t="shared" si="808"/>
        <v>0</v>
      </c>
      <c r="BO7401">
        <f t="shared" si="809"/>
        <v>0</v>
      </c>
      <c r="CC7401">
        <f t="shared" si="810"/>
        <v>0</v>
      </c>
      <c r="CD7401">
        <f t="shared" si="811"/>
        <v>0</v>
      </c>
      <c r="CG7401">
        <f ca="1">IFERROR(INDIRECT("IVA!X"&amp;MATCH(MID(COMPRAS!C7301,1,2)&amp;MID(COMPRAS!F7301,1,2)&amp;MID(COMPRAS!D7301,1,2),IVA!W:W,0)),"SIN COD.")</f>
        <v>0</v>
      </c>
      <c r="CH7401">
        <f ca="1">IFERROR(INDIRECT("IVA!Y"&amp;MATCH(MID(COMPRAS!C7301,1,2)&amp;MID(COMPRAS!F7301,1,2)&amp;MID(COMPRAS!D7301,1,2),IVA!W:W,0)),"SIN COD.")</f>
        <v>0</v>
      </c>
    </row>
    <row r="7402" spans="1:86" x14ac:dyDescent="0.25">
      <c r="A7402"/>
      <c r="B7402"/>
      <c r="D7402"/>
      <c r="AL7402">
        <f t="shared" si="805"/>
        <v>0</v>
      </c>
      <c r="AQ7402">
        <f t="shared" si="806"/>
        <v>0</v>
      </c>
      <c r="AR7402" t="str">
        <f>IFERROR(IF(OR(AP7402=338,AP7402=340,AP7402=341,AP7402=342,AP7402="342A",AP7402="342B"),PorcenRet(AP7402,AT7402,AU7402),INDEX(PORCENTAJEBUSCAR,MATCH(AP7402,CódigoRET,0),4)*1),"")</f>
        <v/>
      </c>
      <c r="AS7402">
        <f t="shared" si="807"/>
        <v>0</v>
      </c>
      <c r="BF7402" t="str">
        <f>IFERROR(IF(OR(BD7402=338,BD7402=340,BD7402=341,BD7402=342,BD7402="342A",BD7402="342B"),PorcenRet(BD7402,BH7402,BI7402),INDEX(PORCENTAJEBUSCAR,MATCH(BD7402,CódigoRET,0),4)*1),"")</f>
        <v/>
      </c>
      <c r="BG7402">
        <f t="shared" si="808"/>
        <v>0</v>
      </c>
      <c r="BO7402">
        <f t="shared" si="809"/>
        <v>0</v>
      </c>
      <c r="CC7402">
        <f t="shared" si="810"/>
        <v>0</v>
      </c>
      <c r="CD7402">
        <f t="shared" si="811"/>
        <v>0</v>
      </c>
      <c r="CG7402">
        <f ca="1">IFERROR(INDIRECT("IVA!X"&amp;MATCH(MID(COMPRAS!C7302,1,2)&amp;MID(COMPRAS!F7302,1,2)&amp;MID(COMPRAS!D7302,1,2),IVA!W:W,0)),"SIN COD.")</f>
        <v>0</v>
      </c>
      <c r="CH7402">
        <f ca="1">IFERROR(INDIRECT("IVA!Y"&amp;MATCH(MID(COMPRAS!C7302,1,2)&amp;MID(COMPRAS!F7302,1,2)&amp;MID(COMPRAS!D7302,1,2),IVA!W:W,0)),"SIN COD.")</f>
        <v>0</v>
      </c>
    </row>
    <row r="7403" spans="1:86" x14ac:dyDescent="0.25">
      <c r="A7403"/>
      <c r="B7403"/>
      <c r="D7403"/>
      <c r="AL7403">
        <f t="shared" si="805"/>
        <v>0</v>
      </c>
      <c r="AQ7403">
        <f t="shared" si="806"/>
        <v>0</v>
      </c>
      <c r="AR7403" t="str">
        <f>IFERROR(IF(OR(AP7403=338,AP7403=340,AP7403=341,AP7403=342,AP7403="342A",AP7403="342B"),PorcenRet(AP7403,AT7403,AU7403),INDEX(PORCENTAJEBUSCAR,MATCH(AP7403,CódigoRET,0),4)*1),"")</f>
        <v/>
      </c>
      <c r="AS7403">
        <f t="shared" si="807"/>
        <v>0</v>
      </c>
      <c r="BF7403" t="str">
        <f>IFERROR(IF(OR(BD7403=338,BD7403=340,BD7403=341,BD7403=342,BD7403="342A",BD7403="342B"),PorcenRet(BD7403,BH7403,BI7403),INDEX(PORCENTAJEBUSCAR,MATCH(BD7403,CódigoRET,0),4)*1),"")</f>
        <v/>
      </c>
      <c r="BG7403">
        <f t="shared" si="808"/>
        <v>0</v>
      </c>
      <c r="BO7403">
        <f t="shared" si="809"/>
        <v>0</v>
      </c>
      <c r="CC7403">
        <f t="shared" si="810"/>
        <v>0</v>
      </c>
      <c r="CD7403">
        <f t="shared" si="811"/>
        <v>0</v>
      </c>
      <c r="CG7403">
        <f ca="1">IFERROR(INDIRECT("IVA!X"&amp;MATCH(MID(COMPRAS!C7303,1,2)&amp;MID(COMPRAS!F7303,1,2)&amp;MID(COMPRAS!D7303,1,2),IVA!W:W,0)),"SIN COD.")</f>
        <v>0</v>
      </c>
      <c r="CH7403">
        <f ca="1">IFERROR(INDIRECT("IVA!Y"&amp;MATCH(MID(COMPRAS!C7303,1,2)&amp;MID(COMPRAS!F7303,1,2)&amp;MID(COMPRAS!D7303,1,2),IVA!W:W,0)),"SIN COD.")</f>
        <v>0</v>
      </c>
    </row>
    <row r="7404" spans="1:86" x14ac:dyDescent="0.25">
      <c r="A7404"/>
      <c r="B7404"/>
      <c r="D7404"/>
      <c r="AL7404">
        <f t="shared" si="805"/>
        <v>0</v>
      </c>
      <c r="AQ7404">
        <f t="shared" si="806"/>
        <v>0</v>
      </c>
      <c r="AR7404" t="str">
        <f>IFERROR(IF(OR(AP7404=338,AP7404=340,AP7404=341,AP7404=342,AP7404="342A",AP7404="342B"),PorcenRet(AP7404,AT7404,AU7404),INDEX(PORCENTAJEBUSCAR,MATCH(AP7404,CódigoRET,0),4)*1),"")</f>
        <v/>
      </c>
      <c r="AS7404">
        <f t="shared" si="807"/>
        <v>0</v>
      </c>
      <c r="BF7404" t="str">
        <f>IFERROR(IF(OR(BD7404=338,BD7404=340,BD7404=341,BD7404=342,BD7404="342A",BD7404="342B"),PorcenRet(BD7404,BH7404,BI7404),INDEX(PORCENTAJEBUSCAR,MATCH(BD7404,CódigoRET,0),4)*1),"")</f>
        <v/>
      </c>
      <c r="BG7404">
        <f t="shared" si="808"/>
        <v>0</v>
      </c>
      <c r="BO7404">
        <f t="shared" si="809"/>
        <v>0</v>
      </c>
      <c r="CC7404">
        <f t="shared" si="810"/>
        <v>0</v>
      </c>
      <c r="CD7404">
        <f t="shared" si="811"/>
        <v>0</v>
      </c>
      <c r="CG7404">
        <f ca="1">IFERROR(INDIRECT("IVA!X"&amp;MATCH(MID(COMPRAS!C7304,1,2)&amp;MID(COMPRAS!F7304,1,2)&amp;MID(COMPRAS!D7304,1,2),IVA!W:W,0)),"SIN COD.")</f>
        <v>0</v>
      </c>
      <c r="CH7404">
        <f ca="1">IFERROR(INDIRECT("IVA!Y"&amp;MATCH(MID(COMPRAS!C7304,1,2)&amp;MID(COMPRAS!F7304,1,2)&amp;MID(COMPRAS!D7304,1,2),IVA!W:W,0)),"SIN COD.")</f>
        <v>0</v>
      </c>
    </row>
    <row r="7405" spans="1:86" x14ac:dyDescent="0.25">
      <c r="A7405"/>
      <c r="B7405"/>
      <c r="D7405"/>
      <c r="AL7405">
        <f t="shared" si="805"/>
        <v>0</v>
      </c>
      <c r="AQ7405">
        <f t="shared" si="806"/>
        <v>0</v>
      </c>
      <c r="AR7405" t="str">
        <f>IFERROR(IF(OR(AP7405=338,AP7405=340,AP7405=341,AP7405=342,AP7405="342A",AP7405="342B"),PorcenRet(AP7405,AT7405,AU7405),INDEX(PORCENTAJEBUSCAR,MATCH(AP7405,CódigoRET,0),4)*1),"")</f>
        <v/>
      </c>
      <c r="AS7405">
        <f t="shared" si="807"/>
        <v>0</v>
      </c>
      <c r="BF7405" t="str">
        <f>IFERROR(IF(OR(BD7405=338,BD7405=340,BD7405=341,BD7405=342,BD7405="342A",BD7405="342B"),PorcenRet(BD7405,BH7405,BI7405),INDEX(PORCENTAJEBUSCAR,MATCH(BD7405,CódigoRET,0),4)*1),"")</f>
        <v/>
      </c>
      <c r="BG7405">
        <f t="shared" si="808"/>
        <v>0</v>
      </c>
      <c r="BO7405">
        <f t="shared" si="809"/>
        <v>0</v>
      </c>
      <c r="CC7405">
        <f t="shared" si="810"/>
        <v>0</v>
      </c>
      <c r="CD7405">
        <f t="shared" si="811"/>
        <v>0</v>
      </c>
      <c r="CG7405">
        <f ca="1">IFERROR(INDIRECT("IVA!X"&amp;MATCH(MID(COMPRAS!C7305,1,2)&amp;MID(COMPRAS!F7305,1,2)&amp;MID(COMPRAS!D7305,1,2),IVA!W:W,0)),"SIN COD.")</f>
        <v>0</v>
      </c>
      <c r="CH7405">
        <f ca="1">IFERROR(INDIRECT("IVA!Y"&amp;MATCH(MID(COMPRAS!C7305,1,2)&amp;MID(COMPRAS!F7305,1,2)&amp;MID(COMPRAS!D7305,1,2),IVA!W:W,0)),"SIN COD.")</f>
        <v>0</v>
      </c>
    </row>
    <row r="7406" spans="1:86" x14ac:dyDescent="0.25">
      <c r="A7406"/>
      <c r="B7406"/>
      <c r="D7406"/>
      <c r="AL7406">
        <f t="shared" si="805"/>
        <v>0</v>
      </c>
      <c r="AQ7406">
        <f t="shared" si="806"/>
        <v>0</v>
      </c>
      <c r="AR7406" t="str">
        <f>IFERROR(IF(OR(AP7406=338,AP7406=340,AP7406=341,AP7406=342,AP7406="342A",AP7406="342B"),PorcenRet(AP7406,AT7406,AU7406),INDEX(PORCENTAJEBUSCAR,MATCH(AP7406,CódigoRET,0),4)*1),"")</f>
        <v/>
      </c>
      <c r="AS7406">
        <f t="shared" si="807"/>
        <v>0</v>
      </c>
      <c r="BF7406" t="str">
        <f>IFERROR(IF(OR(BD7406=338,BD7406=340,BD7406=341,BD7406=342,BD7406="342A",BD7406="342B"),PorcenRet(BD7406,BH7406,BI7406),INDEX(PORCENTAJEBUSCAR,MATCH(BD7406,CódigoRET,0),4)*1),"")</f>
        <v/>
      </c>
      <c r="BG7406">
        <f t="shared" si="808"/>
        <v>0</v>
      </c>
      <c r="BO7406">
        <f t="shared" si="809"/>
        <v>0</v>
      </c>
      <c r="CC7406">
        <f t="shared" si="810"/>
        <v>0</v>
      </c>
      <c r="CD7406">
        <f t="shared" si="811"/>
        <v>0</v>
      </c>
      <c r="CG7406">
        <f ca="1">IFERROR(INDIRECT("IVA!X"&amp;MATCH(MID(COMPRAS!C7306,1,2)&amp;MID(COMPRAS!F7306,1,2)&amp;MID(COMPRAS!D7306,1,2),IVA!W:W,0)),"SIN COD.")</f>
        <v>0</v>
      </c>
      <c r="CH7406">
        <f ca="1">IFERROR(INDIRECT("IVA!Y"&amp;MATCH(MID(COMPRAS!C7306,1,2)&amp;MID(COMPRAS!F7306,1,2)&amp;MID(COMPRAS!D7306,1,2),IVA!W:W,0)),"SIN COD.")</f>
        <v>0</v>
      </c>
    </row>
    <row r="7407" spans="1:86" x14ac:dyDescent="0.25">
      <c r="A7407"/>
      <c r="B7407"/>
      <c r="D7407"/>
      <c r="AL7407">
        <f t="shared" si="805"/>
        <v>0</v>
      </c>
      <c r="AQ7407">
        <f t="shared" si="806"/>
        <v>0</v>
      </c>
      <c r="AR7407" t="str">
        <f>IFERROR(IF(OR(AP7407=338,AP7407=340,AP7407=341,AP7407=342,AP7407="342A",AP7407="342B"),PorcenRet(AP7407,AT7407,AU7407),INDEX(PORCENTAJEBUSCAR,MATCH(AP7407,CódigoRET,0),4)*1),"")</f>
        <v/>
      </c>
      <c r="AS7407">
        <f t="shared" si="807"/>
        <v>0</v>
      </c>
      <c r="BF7407" t="str">
        <f>IFERROR(IF(OR(BD7407=338,BD7407=340,BD7407=341,BD7407=342,BD7407="342A",BD7407="342B"),PorcenRet(BD7407,BH7407,BI7407),INDEX(PORCENTAJEBUSCAR,MATCH(BD7407,CódigoRET,0),4)*1),"")</f>
        <v/>
      </c>
      <c r="BG7407">
        <f t="shared" si="808"/>
        <v>0</v>
      </c>
      <c r="BO7407">
        <f t="shared" si="809"/>
        <v>0</v>
      </c>
      <c r="CC7407">
        <f t="shared" si="810"/>
        <v>0</v>
      </c>
      <c r="CD7407">
        <f t="shared" si="811"/>
        <v>0</v>
      </c>
      <c r="CG7407">
        <f ca="1">IFERROR(INDIRECT("IVA!X"&amp;MATCH(MID(COMPRAS!C7307,1,2)&amp;MID(COMPRAS!F7307,1,2)&amp;MID(COMPRAS!D7307,1,2),IVA!W:W,0)),"SIN COD.")</f>
        <v>0</v>
      </c>
      <c r="CH7407">
        <f ca="1">IFERROR(INDIRECT("IVA!Y"&amp;MATCH(MID(COMPRAS!C7307,1,2)&amp;MID(COMPRAS!F7307,1,2)&amp;MID(COMPRAS!D7307,1,2),IVA!W:W,0)),"SIN COD.")</f>
        <v>0</v>
      </c>
    </row>
    <row r="7408" spans="1:86" x14ac:dyDescent="0.25">
      <c r="A7408"/>
      <c r="B7408"/>
      <c r="D7408"/>
      <c r="AL7408">
        <f t="shared" si="805"/>
        <v>0</v>
      </c>
      <c r="AQ7408">
        <f t="shared" si="806"/>
        <v>0</v>
      </c>
      <c r="AR7408" t="str">
        <f>IFERROR(IF(OR(AP7408=338,AP7408=340,AP7408=341,AP7408=342,AP7408="342A",AP7408="342B"),PorcenRet(AP7408,AT7408,AU7408),INDEX(PORCENTAJEBUSCAR,MATCH(AP7408,CódigoRET,0),4)*1),"")</f>
        <v/>
      </c>
      <c r="AS7408">
        <f t="shared" si="807"/>
        <v>0</v>
      </c>
      <c r="BF7408" t="str">
        <f>IFERROR(IF(OR(BD7408=338,BD7408=340,BD7408=341,BD7408=342,BD7408="342A",BD7408="342B"),PorcenRet(BD7408,BH7408,BI7408),INDEX(PORCENTAJEBUSCAR,MATCH(BD7408,CódigoRET,0),4)*1),"")</f>
        <v/>
      </c>
      <c r="BG7408">
        <f t="shared" si="808"/>
        <v>0</v>
      </c>
      <c r="BO7408">
        <f t="shared" si="809"/>
        <v>0</v>
      </c>
      <c r="CC7408">
        <f t="shared" si="810"/>
        <v>0</v>
      </c>
      <c r="CD7408">
        <f t="shared" si="811"/>
        <v>0</v>
      </c>
      <c r="CG7408">
        <f ca="1">IFERROR(INDIRECT("IVA!X"&amp;MATCH(MID(COMPRAS!C7308,1,2)&amp;MID(COMPRAS!F7308,1,2)&amp;MID(COMPRAS!D7308,1,2),IVA!W:W,0)),"SIN COD.")</f>
        <v>0</v>
      </c>
      <c r="CH7408">
        <f ca="1">IFERROR(INDIRECT("IVA!Y"&amp;MATCH(MID(COMPRAS!C7308,1,2)&amp;MID(COMPRAS!F7308,1,2)&amp;MID(COMPRAS!D7308,1,2),IVA!W:W,0)),"SIN COD.")</f>
        <v>0</v>
      </c>
    </row>
    <row r="7409" spans="1:86" x14ac:dyDescent="0.25">
      <c r="A7409"/>
      <c r="B7409"/>
      <c r="D7409"/>
      <c r="AL7409">
        <f t="shared" si="805"/>
        <v>0</v>
      </c>
      <c r="AQ7409">
        <f t="shared" si="806"/>
        <v>0</v>
      </c>
      <c r="AR7409" t="str">
        <f>IFERROR(IF(OR(AP7409=338,AP7409=340,AP7409=341,AP7409=342,AP7409="342A",AP7409="342B"),PorcenRet(AP7409,AT7409,AU7409),INDEX(PORCENTAJEBUSCAR,MATCH(AP7409,CódigoRET,0),4)*1),"")</f>
        <v/>
      </c>
      <c r="AS7409">
        <f t="shared" si="807"/>
        <v>0</v>
      </c>
      <c r="BF7409" t="str">
        <f>IFERROR(IF(OR(BD7409=338,BD7409=340,BD7409=341,BD7409=342,BD7409="342A",BD7409="342B"),PorcenRet(BD7409,BH7409,BI7409),INDEX(PORCENTAJEBUSCAR,MATCH(BD7409,CódigoRET,0),4)*1),"")</f>
        <v/>
      </c>
      <c r="BG7409">
        <f t="shared" si="808"/>
        <v>0</v>
      </c>
      <c r="BO7409">
        <f t="shared" si="809"/>
        <v>0</v>
      </c>
      <c r="CC7409">
        <f t="shared" si="810"/>
        <v>0</v>
      </c>
      <c r="CD7409">
        <f t="shared" si="811"/>
        <v>0</v>
      </c>
      <c r="CG7409">
        <f ca="1">IFERROR(INDIRECT("IVA!X"&amp;MATCH(MID(COMPRAS!C7309,1,2)&amp;MID(COMPRAS!F7309,1,2)&amp;MID(COMPRAS!D7309,1,2),IVA!W:W,0)),"SIN COD.")</f>
        <v>0</v>
      </c>
      <c r="CH7409">
        <f ca="1">IFERROR(INDIRECT("IVA!Y"&amp;MATCH(MID(COMPRAS!C7309,1,2)&amp;MID(COMPRAS!F7309,1,2)&amp;MID(COMPRAS!D7309,1,2),IVA!W:W,0)),"SIN COD.")</f>
        <v>0</v>
      </c>
    </row>
    <row r="7410" spans="1:86" x14ac:dyDescent="0.25">
      <c r="A7410"/>
      <c r="B7410"/>
      <c r="D7410"/>
      <c r="AL7410">
        <f t="shared" si="805"/>
        <v>0</v>
      </c>
      <c r="AQ7410">
        <f t="shared" si="806"/>
        <v>0</v>
      </c>
      <c r="AR7410" t="str">
        <f>IFERROR(IF(OR(AP7410=338,AP7410=340,AP7410=341,AP7410=342,AP7410="342A",AP7410="342B"),PorcenRet(AP7410,AT7410,AU7410),INDEX(PORCENTAJEBUSCAR,MATCH(AP7410,CódigoRET,0),4)*1),"")</f>
        <v/>
      </c>
      <c r="AS7410">
        <f t="shared" si="807"/>
        <v>0</v>
      </c>
      <c r="BF7410" t="str">
        <f>IFERROR(IF(OR(BD7410=338,BD7410=340,BD7410=341,BD7410=342,BD7410="342A",BD7410="342B"),PorcenRet(BD7410,BH7410,BI7410),INDEX(PORCENTAJEBUSCAR,MATCH(BD7410,CódigoRET,0),4)*1),"")</f>
        <v/>
      </c>
      <c r="BG7410">
        <f t="shared" si="808"/>
        <v>0</v>
      </c>
      <c r="BO7410">
        <f t="shared" si="809"/>
        <v>0</v>
      </c>
      <c r="CC7410">
        <f t="shared" si="810"/>
        <v>0</v>
      </c>
      <c r="CD7410">
        <f t="shared" si="811"/>
        <v>0</v>
      </c>
      <c r="CG7410">
        <f ca="1">IFERROR(INDIRECT("IVA!X"&amp;MATCH(MID(COMPRAS!C7310,1,2)&amp;MID(COMPRAS!F7310,1,2)&amp;MID(COMPRAS!D7310,1,2),IVA!W:W,0)),"SIN COD.")</f>
        <v>0</v>
      </c>
      <c r="CH7410">
        <f ca="1">IFERROR(INDIRECT("IVA!Y"&amp;MATCH(MID(COMPRAS!C7310,1,2)&amp;MID(COMPRAS!F7310,1,2)&amp;MID(COMPRAS!D7310,1,2),IVA!W:W,0)),"SIN COD.")</f>
        <v>0</v>
      </c>
    </row>
    <row r="7411" spans="1:86" x14ac:dyDescent="0.25">
      <c r="A7411"/>
      <c r="B7411"/>
      <c r="D7411"/>
      <c r="AL7411">
        <f t="shared" si="805"/>
        <v>0</v>
      </c>
      <c r="AQ7411">
        <f t="shared" si="806"/>
        <v>0</v>
      </c>
      <c r="AR7411" t="str">
        <f>IFERROR(IF(OR(AP7411=338,AP7411=340,AP7411=341,AP7411=342,AP7411="342A",AP7411="342B"),PorcenRet(AP7411,AT7411,AU7411),INDEX(PORCENTAJEBUSCAR,MATCH(AP7411,CódigoRET,0),4)*1),"")</f>
        <v/>
      </c>
      <c r="AS7411">
        <f t="shared" si="807"/>
        <v>0</v>
      </c>
      <c r="BF7411" t="str">
        <f>IFERROR(IF(OR(BD7411=338,BD7411=340,BD7411=341,BD7411=342,BD7411="342A",BD7411="342B"),PorcenRet(BD7411,BH7411,BI7411),INDEX(PORCENTAJEBUSCAR,MATCH(BD7411,CódigoRET,0),4)*1),"")</f>
        <v/>
      </c>
      <c r="BG7411">
        <f t="shared" si="808"/>
        <v>0</v>
      </c>
      <c r="BO7411">
        <f t="shared" si="809"/>
        <v>0</v>
      </c>
      <c r="CC7411">
        <f t="shared" si="810"/>
        <v>0</v>
      </c>
      <c r="CD7411">
        <f t="shared" si="811"/>
        <v>0</v>
      </c>
      <c r="CG7411">
        <f ca="1">IFERROR(INDIRECT("IVA!X"&amp;MATCH(MID(COMPRAS!C7311,1,2)&amp;MID(COMPRAS!F7311,1,2)&amp;MID(COMPRAS!D7311,1,2),IVA!W:W,0)),"SIN COD.")</f>
        <v>0</v>
      </c>
      <c r="CH7411">
        <f ca="1">IFERROR(INDIRECT("IVA!Y"&amp;MATCH(MID(COMPRAS!C7311,1,2)&amp;MID(COMPRAS!F7311,1,2)&amp;MID(COMPRAS!D7311,1,2),IVA!W:W,0)),"SIN COD.")</f>
        <v>0</v>
      </c>
    </row>
    <row r="7412" spans="1:86" x14ac:dyDescent="0.25">
      <c r="A7412"/>
      <c r="B7412"/>
      <c r="D7412"/>
      <c r="AL7412">
        <f t="shared" si="805"/>
        <v>0</v>
      </c>
      <c r="AQ7412">
        <f t="shared" si="806"/>
        <v>0</v>
      </c>
      <c r="AR7412" t="str">
        <f>IFERROR(IF(OR(AP7412=338,AP7412=340,AP7412=341,AP7412=342,AP7412="342A",AP7412="342B"),PorcenRet(AP7412,AT7412,AU7412),INDEX(PORCENTAJEBUSCAR,MATCH(AP7412,CódigoRET,0),4)*1),"")</f>
        <v/>
      </c>
      <c r="AS7412">
        <f t="shared" si="807"/>
        <v>0</v>
      </c>
      <c r="BF7412" t="str">
        <f>IFERROR(IF(OR(BD7412=338,BD7412=340,BD7412=341,BD7412=342,BD7412="342A",BD7412="342B"),PorcenRet(BD7412,BH7412,BI7412),INDEX(PORCENTAJEBUSCAR,MATCH(BD7412,CódigoRET,0),4)*1),"")</f>
        <v/>
      </c>
      <c r="BG7412">
        <f t="shared" si="808"/>
        <v>0</v>
      </c>
      <c r="BO7412">
        <f t="shared" si="809"/>
        <v>0</v>
      </c>
      <c r="CC7412">
        <f t="shared" si="810"/>
        <v>0</v>
      </c>
      <c r="CD7412">
        <f t="shared" si="811"/>
        <v>0</v>
      </c>
      <c r="CG7412">
        <f ca="1">IFERROR(INDIRECT("IVA!X"&amp;MATCH(MID(COMPRAS!C7312,1,2)&amp;MID(COMPRAS!F7312,1,2)&amp;MID(COMPRAS!D7312,1,2),IVA!W:W,0)),"SIN COD.")</f>
        <v>0</v>
      </c>
      <c r="CH7412">
        <f ca="1">IFERROR(INDIRECT("IVA!Y"&amp;MATCH(MID(COMPRAS!C7312,1,2)&amp;MID(COMPRAS!F7312,1,2)&amp;MID(COMPRAS!D7312,1,2),IVA!W:W,0)),"SIN COD.")</f>
        <v>0</v>
      </c>
    </row>
    <row r="7413" spans="1:86" x14ac:dyDescent="0.25">
      <c r="A7413"/>
      <c r="B7413"/>
      <c r="D7413"/>
      <c r="AL7413">
        <f t="shared" si="805"/>
        <v>0</v>
      </c>
      <c r="AQ7413">
        <f t="shared" si="806"/>
        <v>0</v>
      </c>
      <c r="AR7413" t="str">
        <f>IFERROR(IF(OR(AP7413=338,AP7413=340,AP7413=341,AP7413=342,AP7413="342A",AP7413="342B"),PorcenRet(AP7413,AT7413,AU7413),INDEX(PORCENTAJEBUSCAR,MATCH(AP7413,CódigoRET,0),4)*1),"")</f>
        <v/>
      </c>
      <c r="AS7413">
        <f t="shared" si="807"/>
        <v>0</v>
      </c>
      <c r="BF7413" t="str">
        <f>IFERROR(IF(OR(BD7413=338,BD7413=340,BD7413=341,BD7413=342,BD7413="342A",BD7413="342B"),PorcenRet(BD7413,BH7413,BI7413),INDEX(PORCENTAJEBUSCAR,MATCH(BD7413,CódigoRET,0),4)*1),"")</f>
        <v/>
      </c>
      <c r="BG7413">
        <f t="shared" si="808"/>
        <v>0</v>
      </c>
      <c r="BO7413">
        <f t="shared" si="809"/>
        <v>0</v>
      </c>
      <c r="CC7413">
        <f t="shared" si="810"/>
        <v>0</v>
      </c>
      <c r="CD7413">
        <f t="shared" si="811"/>
        <v>0</v>
      </c>
      <c r="CG7413">
        <f ca="1">IFERROR(INDIRECT("IVA!X"&amp;MATCH(MID(COMPRAS!C7313,1,2)&amp;MID(COMPRAS!F7313,1,2)&amp;MID(COMPRAS!D7313,1,2),IVA!W:W,0)),"SIN COD.")</f>
        <v>0</v>
      </c>
      <c r="CH7413">
        <f ca="1">IFERROR(INDIRECT("IVA!Y"&amp;MATCH(MID(COMPRAS!C7313,1,2)&amp;MID(COMPRAS!F7313,1,2)&amp;MID(COMPRAS!D7313,1,2),IVA!W:W,0)),"SIN COD.")</f>
        <v>0</v>
      </c>
    </row>
    <row r="7414" spans="1:86" x14ac:dyDescent="0.25">
      <c r="A7414"/>
      <c r="B7414"/>
      <c r="D7414"/>
      <c r="AL7414">
        <f t="shared" si="805"/>
        <v>0</v>
      </c>
      <c r="AQ7414">
        <f t="shared" si="806"/>
        <v>0</v>
      </c>
      <c r="AR7414" t="str">
        <f>IFERROR(IF(OR(AP7414=338,AP7414=340,AP7414=341,AP7414=342,AP7414="342A",AP7414="342B"),PorcenRet(AP7414,AT7414,AU7414),INDEX(PORCENTAJEBUSCAR,MATCH(AP7414,CódigoRET,0),4)*1),"")</f>
        <v/>
      </c>
      <c r="AS7414">
        <f t="shared" si="807"/>
        <v>0</v>
      </c>
      <c r="BF7414" t="str">
        <f>IFERROR(IF(OR(BD7414=338,BD7414=340,BD7414=341,BD7414=342,BD7414="342A",BD7414="342B"),PorcenRet(BD7414,BH7414,BI7414),INDEX(PORCENTAJEBUSCAR,MATCH(BD7414,CódigoRET,0),4)*1),"")</f>
        <v/>
      </c>
      <c r="BG7414">
        <f t="shared" si="808"/>
        <v>0</v>
      </c>
      <c r="BO7414">
        <f t="shared" si="809"/>
        <v>0</v>
      </c>
      <c r="CC7414">
        <f t="shared" si="810"/>
        <v>0</v>
      </c>
      <c r="CD7414">
        <f t="shared" si="811"/>
        <v>0</v>
      </c>
      <c r="CG7414">
        <f ca="1">IFERROR(INDIRECT("IVA!X"&amp;MATCH(MID(COMPRAS!C7314,1,2)&amp;MID(COMPRAS!F7314,1,2)&amp;MID(COMPRAS!D7314,1,2),IVA!W:W,0)),"SIN COD.")</f>
        <v>0</v>
      </c>
      <c r="CH7414">
        <f ca="1">IFERROR(INDIRECT("IVA!Y"&amp;MATCH(MID(COMPRAS!C7314,1,2)&amp;MID(COMPRAS!F7314,1,2)&amp;MID(COMPRAS!D7314,1,2),IVA!W:W,0)),"SIN COD.")</f>
        <v>0</v>
      </c>
    </row>
    <row r="7415" spans="1:86" x14ac:dyDescent="0.25">
      <c r="A7415"/>
      <c r="B7415"/>
      <c r="D7415"/>
      <c r="AL7415">
        <f t="shared" si="805"/>
        <v>0</v>
      </c>
      <c r="AQ7415">
        <f t="shared" si="806"/>
        <v>0</v>
      </c>
      <c r="AR7415" t="str">
        <f>IFERROR(IF(OR(AP7415=338,AP7415=340,AP7415=341,AP7415=342,AP7415="342A",AP7415="342B"),PorcenRet(AP7415,AT7415,AU7415),INDEX(PORCENTAJEBUSCAR,MATCH(AP7415,CódigoRET,0),4)*1),"")</f>
        <v/>
      </c>
      <c r="AS7415">
        <f t="shared" si="807"/>
        <v>0</v>
      </c>
      <c r="BF7415" t="str">
        <f>IFERROR(IF(OR(BD7415=338,BD7415=340,BD7415=341,BD7415=342,BD7415="342A",BD7415="342B"),PorcenRet(BD7415,BH7415,BI7415),INDEX(PORCENTAJEBUSCAR,MATCH(BD7415,CódigoRET,0),4)*1),"")</f>
        <v/>
      </c>
      <c r="BG7415">
        <f t="shared" si="808"/>
        <v>0</v>
      </c>
      <c r="BO7415">
        <f t="shared" si="809"/>
        <v>0</v>
      </c>
      <c r="CC7415">
        <f t="shared" si="810"/>
        <v>0</v>
      </c>
      <c r="CD7415">
        <f t="shared" si="811"/>
        <v>0</v>
      </c>
      <c r="CG7415">
        <f ca="1">IFERROR(INDIRECT("IVA!X"&amp;MATCH(MID(COMPRAS!C7315,1,2)&amp;MID(COMPRAS!F7315,1,2)&amp;MID(COMPRAS!D7315,1,2),IVA!W:W,0)),"SIN COD.")</f>
        <v>0</v>
      </c>
      <c r="CH7415">
        <f ca="1">IFERROR(INDIRECT("IVA!Y"&amp;MATCH(MID(COMPRAS!C7315,1,2)&amp;MID(COMPRAS!F7315,1,2)&amp;MID(COMPRAS!D7315,1,2),IVA!W:W,0)),"SIN COD.")</f>
        <v>0</v>
      </c>
    </row>
    <row r="7416" spans="1:86" x14ac:dyDescent="0.25">
      <c r="A7416"/>
      <c r="B7416"/>
      <c r="D7416"/>
      <c r="AL7416">
        <f t="shared" si="805"/>
        <v>0</v>
      </c>
      <c r="AQ7416">
        <f t="shared" si="806"/>
        <v>0</v>
      </c>
      <c r="AR7416" t="str">
        <f>IFERROR(IF(OR(AP7416=338,AP7416=340,AP7416=341,AP7416=342,AP7416="342A",AP7416="342B"),PorcenRet(AP7416,AT7416,AU7416),INDEX(PORCENTAJEBUSCAR,MATCH(AP7416,CódigoRET,0),4)*1),"")</f>
        <v/>
      </c>
      <c r="AS7416">
        <f t="shared" si="807"/>
        <v>0</v>
      </c>
      <c r="BF7416" t="str">
        <f>IFERROR(IF(OR(BD7416=338,BD7416=340,BD7416=341,BD7416=342,BD7416="342A",BD7416="342B"),PorcenRet(BD7416,BH7416,BI7416),INDEX(PORCENTAJEBUSCAR,MATCH(BD7416,CódigoRET,0),4)*1),"")</f>
        <v/>
      </c>
      <c r="BG7416">
        <f t="shared" si="808"/>
        <v>0</v>
      </c>
      <c r="BO7416">
        <f t="shared" si="809"/>
        <v>0</v>
      </c>
      <c r="CC7416">
        <f t="shared" si="810"/>
        <v>0</v>
      </c>
      <c r="CD7416">
        <f t="shared" si="811"/>
        <v>0</v>
      </c>
      <c r="CG7416">
        <f ca="1">IFERROR(INDIRECT("IVA!X"&amp;MATCH(MID(COMPRAS!C7316,1,2)&amp;MID(COMPRAS!F7316,1,2)&amp;MID(COMPRAS!D7316,1,2),IVA!W:W,0)),"SIN COD.")</f>
        <v>0</v>
      </c>
      <c r="CH7416">
        <f ca="1">IFERROR(INDIRECT("IVA!Y"&amp;MATCH(MID(COMPRAS!C7316,1,2)&amp;MID(COMPRAS!F7316,1,2)&amp;MID(COMPRAS!D7316,1,2),IVA!W:W,0)),"SIN COD.")</f>
        <v>0</v>
      </c>
    </row>
    <row r="7417" spans="1:86" x14ac:dyDescent="0.25">
      <c r="A7417"/>
      <c r="B7417"/>
      <c r="D7417"/>
      <c r="AL7417">
        <f t="shared" si="805"/>
        <v>0</v>
      </c>
      <c r="AQ7417">
        <f t="shared" si="806"/>
        <v>0</v>
      </c>
      <c r="AR7417" t="str">
        <f>IFERROR(IF(OR(AP7417=338,AP7417=340,AP7417=341,AP7417=342,AP7417="342A",AP7417="342B"),PorcenRet(AP7417,AT7417,AU7417),INDEX(PORCENTAJEBUSCAR,MATCH(AP7417,CódigoRET,0),4)*1),"")</f>
        <v/>
      </c>
      <c r="AS7417">
        <f t="shared" si="807"/>
        <v>0</v>
      </c>
      <c r="BF7417" t="str">
        <f>IFERROR(IF(OR(BD7417=338,BD7417=340,BD7417=341,BD7417=342,BD7417="342A",BD7417="342B"),PorcenRet(BD7417,BH7417,BI7417),INDEX(PORCENTAJEBUSCAR,MATCH(BD7417,CódigoRET,0),4)*1),"")</f>
        <v/>
      </c>
      <c r="BG7417">
        <f t="shared" si="808"/>
        <v>0</v>
      </c>
      <c r="BO7417">
        <f t="shared" si="809"/>
        <v>0</v>
      </c>
      <c r="CC7417">
        <f t="shared" si="810"/>
        <v>0</v>
      </c>
      <c r="CD7417">
        <f t="shared" si="811"/>
        <v>0</v>
      </c>
      <c r="CG7417">
        <f ca="1">IFERROR(INDIRECT("IVA!X"&amp;MATCH(MID(COMPRAS!C7317,1,2)&amp;MID(COMPRAS!F7317,1,2)&amp;MID(COMPRAS!D7317,1,2),IVA!W:W,0)),"SIN COD.")</f>
        <v>0</v>
      </c>
      <c r="CH7417">
        <f ca="1">IFERROR(INDIRECT("IVA!Y"&amp;MATCH(MID(COMPRAS!C7317,1,2)&amp;MID(COMPRAS!F7317,1,2)&amp;MID(COMPRAS!D7317,1,2),IVA!W:W,0)),"SIN COD.")</f>
        <v>0</v>
      </c>
    </row>
    <row r="7418" spans="1:86" x14ac:dyDescent="0.25">
      <c r="A7418"/>
      <c r="B7418"/>
      <c r="D7418"/>
      <c r="AL7418">
        <f t="shared" si="805"/>
        <v>0</v>
      </c>
      <c r="AQ7418">
        <f t="shared" si="806"/>
        <v>0</v>
      </c>
      <c r="AR7418" t="str">
        <f>IFERROR(IF(OR(AP7418=338,AP7418=340,AP7418=341,AP7418=342,AP7418="342A",AP7418="342B"),PorcenRet(AP7418,AT7418,AU7418),INDEX(PORCENTAJEBUSCAR,MATCH(AP7418,CódigoRET,0),4)*1),"")</f>
        <v/>
      </c>
      <c r="AS7418">
        <f t="shared" si="807"/>
        <v>0</v>
      </c>
      <c r="BF7418" t="str">
        <f>IFERROR(IF(OR(BD7418=338,BD7418=340,BD7418=341,BD7418=342,BD7418="342A",BD7418="342B"),PorcenRet(BD7418,BH7418,BI7418),INDEX(PORCENTAJEBUSCAR,MATCH(BD7418,CódigoRET,0),4)*1),"")</f>
        <v/>
      </c>
      <c r="BG7418">
        <f t="shared" si="808"/>
        <v>0</v>
      </c>
      <c r="BO7418">
        <f t="shared" si="809"/>
        <v>0</v>
      </c>
      <c r="CC7418">
        <f t="shared" si="810"/>
        <v>0</v>
      </c>
      <c r="CD7418">
        <f t="shared" si="811"/>
        <v>0</v>
      </c>
      <c r="CG7418">
        <f ca="1">IFERROR(INDIRECT("IVA!X"&amp;MATCH(MID(COMPRAS!C7318,1,2)&amp;MID(COMPRAS!F7318,1,2)&amp;MID(COMPRAS!D7318,1,2),IVA!W:W,0)),"SIN COD.")</f>
        <v>0</v>
      </c>
      <c r="CH7418">
        <f ca="1">IFERROR(INDIRECT("IVA!Y"&amp;MATCH(MID(COMPRAS!C7318,1,2)&amp;MID(COMPRAS!F7318,1,2)&amp;MID(COMPRAS!D7318,1,2),IVA!W:W,0)),"SIN COD.")</f>
        <v>0</v>
      </c>
    </row>
    <row r="7419" spans="1:86" x14ac:dyDescent="0.25">
      <c r="A7419"/>
      <c r="B7419"/>
      <c r="D7419"/>
      <c r="AL7419">
        <f t="shared" si="805"/>
        <v>0</v>
      </c>
      <c r="AQ7419">
        <f t="shared" si="806"/>
        <v>0</v>
      </c>
      <c r="AR7419" t="str">
        <f>IFERROR(IF(OR(AP7419=338,AP7419=340,AP7419=341,AP7419=342,AP7419="342A",AP7419="342B"),PorcenRet(AP7419,AT7419,AU7419),INDEX(PORCENTAJEBUSCAR,MATCH(AP7419,CódigoRET,0),4)*1),"")</f>
        <v/>
      </c>
      <c r="AS7419">
        <f t="shared" si="807"/>
        <v>0</v>
      </c>
      <c r="BF7419" t="str">
        <f>IFERROR(IF(OR(BD7419=338,BD7419=340,BD7419=341,BD7419=342,BD7419="342A",BD7419="342B"),PorcenRet(BD7419,BH7419,BI7419),INDEX(PORCENTAJEBUSCAR,MATCH(BD7419,CódigoRET,0),4)*1),"")</f>
        <v/>
      </c>
      <c r="BG7419">
        <f t="shared" si="808"/>
        <v>0</v>
      </c>
      <c r="BO7419">
        <f t="shared" si="809"/>
        <v>0</v>
      </c>
      <c r="CC7419">
        <f t="shared" si="810"/>
        <v>0</v>
      </c>
      <c r="CD7419">
        <f t="shared" si="811"/>
        <v>0</v>
      </c>
      <c r="CG7419">
        <f ca="1">IFERROR(INDIRECT("IVA!X"&amp;MATCH(MID(COMPRAS!C7319,1,2)&amp;MID(COMPRAS!F7319,1,2)&amp;MID(COMPRAS!D7319,1,2),IVA!W:W,0)),"SIN COD.")</f>
        <v>0</v>
      </c>
      <c r="CH7419">
        <f ca="1">IFERROR(INDIRECT("IVA!Y"&amp;MATCH(MID(COMPRAS!C7319,1,2)&amp;MID(COMPRAS!F7319,1,2)&amp;MID(COMPRAS!D7319,1,2),IVA!W:W,0)),"SIN COD.")</f>
        <v>0</v>
      </c>
    </row>
    <row r="7420" spans="1:86" x14ac:dyDescent="0.25">
      <c r="A7420"/>
      <c r="B7420"/>
      <c r="D7420"/>
      <c r="AL7420">
        <f t="shared" si="805"/>
        <v>0</v>
      </c>
      <c r="AQ7420">
        <f t="shared" si="806"/>
        <v>0</v>
      </c>
      <c r="AR7420" t="str">
        <f>IFERROR(IF(OR(AP7420=338,AP7420=340,AP7420=341,AP7420=342,AP7420="342A",AP7420="342B"),PorcenRet(AP7420,AT7420,AU7420),INDEX(PORCENTAJEBUSCAR,MATCH(AP7420,CódigoRET,0),4)*1),"")</f>
        <v/>
      </c>
      <c r="AS7420">
        <f t="shared" si="807"/>
        <v>0</v>
      </c>
      <c r="BF7420" t="str">
        <f>IFERROR(IF(OR(BD7420=338,BD7420=340,BD7420=341,BD7420=342,BD7420="342A",BD7420="342B"),PorcenRet(BD7420,BH7420,BI7420),INDEX(PORCENTAJEBUSCAR,MATCH(BD7420,CódigoRET,0),4)*1),"")</f>
        <v/>
      </c>
      <c r="BG7420">
        <f t="shared" si="808"/>
        <v>0</v>
      </c>
      <c r="BO7420">
        <f t="shared" si="809"/>
        <v>0</v>
      </c>
      <c r="CC7420">
        <f t="shared" si="810"/>
        <v>0</v>
      </c>
      <c r="CD7420">
        <f t="shared" si="811"/>
        <v>0</v>
      </c>
      <c r="CG7420">
        <f ca="1">IFERROR(INDIRECT("IVA!X"&amp;MATCH(MID(COMPRAS!C7320,1,2)&amp;MID(COMPRAS!F7320,1,2)&amp;MID(COMPRAS!D7320,1,2),IVA!W:W,0)),"SIN COD.")</f>
        <v>0</v>
      </c>
      <c r="CH7420">
        <f ca="1">IFERROR(INDIRECT("IVA!Y"&amp;MATCH(MID(COMPRAS!C7320,1,2)&amp;MID(COMPRAS!F7320,1,2)&amp;MID(COMPRAS!D7320,1,2),IVA!W:W,0)),"SIN COD.")</f>
        <v>0</v>
      </c>
    </row>
    <row r="7421" spans="1:86" x14ac:dyDescent="0.25">
      <c r="A7421"/>
      <c r="B7421"/>
      <c r="D7421"/>
      <c r="AL7421">
        <f t="shared" si="805"/>
        <v>0</v>
      </c>
      <c r="AQ7421">
        <f t="shared" si="806"/>
        <v>0</v>
      </c>
      <c r="AR7421" t="str">
        <f>IFERROR(IF(OR(AP7421=338,AP7421=340,AP7421=341,AP7421=342,AP7421="342A",AP7421="342B"),PorcenRet(AP7421,AT7421,AU7421),INDEX(PORCENTAJEBUSCAR,MATCH(AP7421,CódigoRET,0),4)*1),"")</f>
        <v/>
      </c>
      <c r="AS7421">
        <f t="shared" si="807"/>
        <v>0</v>
      </c>
      <c r="BF7421" t="str">
        <f>IFERROR(IF(OR(BD7421=338,BD7421=340,BD7421=341,BD7421=342,BD7421="342A",BD7421="342B"),PorcenRet(BD7421,BH7421,BI7421),INDEX(PORCENTAJEBUSCAR,MATCH(BD7421,CódigoRET,0),4)*1),"")</f>
        <v/>
      </c>
      <c r="BG7421">
        <f t="shared" si="808"/>
        <v>0</v>
      </c>
      <c r="BO7421">
        <f t="shared" si="809"/>
        <v>0</v>
      </c>
      <c r="CC7421">
        <f t="shared" si="810"/>
        <v>0</v>
      </c>
      <c r="CD7421">
        <f t="shared" si="811"/>
        <v>0</v>
      </c>
      <c r="CG7421">
        <f ca="1">IFERROR(INDIRECT("IVA!X"&amp;MATCH(MID(COMPRAS!C7321,1,2)&amp;MID(COMPRAS!F7321,1,2)&amp;MID(COMPRAS!D7321,1,2),IVA!W:W,0)),"SIN COD.")</f>
        <v>0</v>
      </c>
      <c r="CH7421">
        <f ca="1">IFERROR(INDIRECT("IVA!Y"&amp;MATCH(MID(COMPRAS!C7321,1,2)&amp;MID(COMPRAS!F7321,1,2)&amp;MID(COMPRAS!D7321,1,2),IVA!W:W,0)),"SIN COD.")</f>
        <v>0</v>
      </c>
    </row>
    <row r="7422" spans="1:86" x14ac:dyDescent="0.25">
      <c r="A7422"/>
      <c r="B7422"/>
      <c r="D7422"/>
      <c r="AL7422">
        <f t="shared" si="805"/>
        <v>0</v>
      </c>
      <c r="AQ7422">
        <f t="shared" si="806"/>
        <v>0</v>
      </c>
      <c r="AR7422" t="str">
        <f>IFERROR(IF(OR(AP7422=338,AP7422=340,AP7422=341,AP7422=342,AP7422="342A",AP7422="342B"),PorcenRet(AP7422,AT7422,AU7422),INDEX(PORCENTAJEBUSCAR,MATCH(AP7422,CódigoRET,0),4)*1),"")</f>
        <v/>
      </c>
      <c r="AS7422">
        <f t="shared" si="807"/>
        <v>0</v>
      </c>
      <c r="BF7422" t="str">
        <f>IFERROR(IF(OR(BD7422=338,BD7422=340,BD7422=341,BD7422=342,BD7422="342A",BD7422="342B"),PorcenRet(BD7422,BH7422,BI7422),INDEX(PORCENTAJEBUSCAR,MATCH(BD7422,CódigoRET,0),4)*1),"")</f>
        <v/>
      </c>
      <c r="BG7422">
        <f t="shared" si="808"/>
        <v>0</v>
      </c>
      <c r="BO7422">
        <f t="shared" si="809"/>
        <v>0</v>
      </c>
      <c r="CC7422">
        <f t="shared" si="810"/>
        <v>0</v>
      </c>
      <c r="CD7422">
        <f t="shared" si="811"/>
        <v>0</v>
      </c>
      <c r="CG7422">
        <f ca="1">IFERROR(INDIRECT("IVA!X"&amp;MATCH(MID(COMPRAS!C7322,1,2)&amp;MID(COMPRAS!F7322,1,2)&amp;MID(COMPRAS!D7322,1,2),IVA!W:W,0)),"SIN COD.")</f>
        <v>0</v>
      </c>
      <c r="CH7422">
        <f ca="1">IFERROR(INDIRECT("IVA!Y"&amp;MATCH(MID(COMPRAS!C7322,1,2)&amp;MID(COMPRAS!F7322,1,2)&amp;MID(COMPRAS!D7322,1,2),IVA!W:W,0)),"SIN COD.")</f>
        <v>0</v>
      </c>
    </row>
    <row r="7423" spans="1:86" x14ac:dyDescent="0.25">
      <c r="A7423"/>
      <c r="B7423"/>
      <c r="D7423"/>
      <c r="AL7423">
        <f t="shared" si="805"/>
        <v>0</v>
      </c>
      <c r="AQ7423">
        <f t="shared" si="806"/>
        <v>0</v>
      </c>
      <c r="AR7423" t="str">
        <f>IFERROR(IF(OR(AP7423=338,AP7423=340,AP7423=341,AP7423=342,AP7423="342A",AP7423="342B"),PorcenRet(AP7423,AT7423,AU7423),INDEX(PORCENTAJEBUSCAR,MATCH(AP7423,CódigoRET,0),4)*1),"")</f>
        <v/>
      </c>
      <c r="AS7423">
        <f t="shared" si="807"/>
        <v>0</v>
      </c>
      <c r="BF7423" t="str">
        <f>IFERROR(IF(OR(BD7423=338,BD7423=340,BD7423=341,BD7423=342,BD7423="342A",BD7423="342B"),PorcenRet(BD7423,BH7423,BI7423),INDEX(PORCENTAJEBUSCAR,MATCH(BD7423,CódigoRET,0),4)*1),"")</f>
        <v/>
      </c>
      <c r="BG7423">
        <f t="shared" si="808"/>
        <v>0</v>
      </c>
      <c r="BO7423">
        <f t="shared" si="809"/>
        <v>0</v>
      </c>
      <c r="CC7423">
        <f t="shared" si="810"/>
        <v>0</v>
      </c>
      <c r="CD7423">
        <f t="shared" si="811"/>
        <v>0</v>
      </c>
      <c r="CG7423">
        <f ca="1">IFERROR(INDIRECT("IVA!X"&amp;MATCH(MID(COMPRAS!C7323,1,2)&amp;MID(COMPRAS!F7323,1,2)&amp;MID(COMPRAS!D7323,1,2),IVA!W:W,0)),"SIN COD.")</f>
        <v>0</v>
      </c>
      <c r="CH7423">
        <f ca="1">IFERROR(INDIRECT("IVA!Y"&amp;MATCH(MID(COMPRAS!C7323,1,2)&amp;MID(COMPRAS!F7323,1,2)&amp;MID(COMPRAS!D7323,1,2),IVA!W:W,0)),"SIN COD.")</f>
        <v>0</v>
      </c>
    </row>
    <row r="7424" spans="1:86" x14ac:dyDescent="0.25">
      <c r="A7424"/>
      <c r="B7424"/>
      <c r="D7424"/>
      <c r="AL7424">
        <f t="shared" si="805"/>
        <v>0</v>
      </c>
      <c r="AQ7424">
        <f t="shared" si="806"/>
        <v>0</v>
      </c>
      <c r="AR7424" t="str">
        <f>IFERROR(IF(OR(AP7424=338,AP7424=340,AP7424=341,AP7424=342,AP7424="342A",AP7424="342B"),PorcenRet(AP7424,AT7424,AU7424),INDEX(PORCENTAJEBUSCAR,MATCH(AP7424,CódigoRET,0),4)*1),"")</f>
        <v/>
      </c>
      <c r="AS7424">
        <f t="shared" si="807"/>
        <v>0</v>
      </c>
      <c r="BF7424" t="str">
        <f>IFERROR(IF(OR(BD7424=338,BD7424=340,BD7424=341,BD7424=342,BD7424="342A",BD7424="342B"),PorcenRet(BD7424,BH7424,BI7424),INDEX(PORCENTAJEBUSCAR,MATCH(BD7424,CódigoRET,0),4)*1),"")</f>
        <v/>
      </c>
      <c r="BG7424">
        <f t="shared" si="808"/>
        <v>0</v>
      </c>
      <c r="BO7424">
        <f t="shared" si="809"/>
        <v>0</v>
      </c>
      <c r="CC7424">
        <f t="shared" si="810"/>
        <v>0</v>
      </c>
      <c r="CD7424">
        <f t="shared" si="811"/>
        <v>0</v>
      </c>
      <c r="CG7424">
        <f ca="1">IFERROR(INDIRECT("IVA!X"&amp;MATCH(MID(COMPRAS!C7324,1,2)&amp;MID(COMPRAS!F7324,1,2)&amp;MID(COMPRAS!D7324,1,2),IVA!W:W,0)),"SIN COD.")</f>
        <v>0</v>
      </c>
      <c r="CH7424">
        <f ca="1">IFERROR(INDIRECT("IVA!Y"&amp;MATCH(MID(COMPRAS!C7324,1,2)&amp;MID(COMPRAS!F7324,1,2)&amp;MID(COMPRAS!D7324,1,2),IVA!W:W,0)),"SIN COD.")</f>
        <v>0</v>
      </c>
    </row>
    <row r="7425" spans="1:86" x14ac:dyDescent="0.25">
      <c r="A7425"/>
      <c r="B7425"/>
      <c r="D7425"/>
      <c r="AL7425">
        <f t="shared" si="805"/>
        <v>0</v>
      </c>
      <c r="AQ7425">
        <f t="shared" si="806"/>
        <v>0</v>
      </c>
      <c r="AR7425" t="str">
        <f>IFERROR(IF(OR(AP7425=338,AP7425=340,AP7425=341,AP7425=342,AP7425="342A",AP7425="342B"),PorcenRet(AP7425,AT7425,AU7425),INDEX(PORCENTAJEBUSCAR,MATCH(AP7425,CódigoRET,0),4)*1),"")</f>
        <v/>
      </c>
      <c r="AS7425">
        <f t="shared" si="807"/>
        <v>0</v>
      </c>
      <c r="BF7425" t="str">
        <f>IFERROR(IF(OR(BD7425=338,BD7425=340,BD7425=341,BD7425=342,BD7425="342A",BD7425="342B"),PorcenRet(BD7425,BH7425,BI7425),INDEX(PORCENTAJEBUSCAR,MATCH(BD7425,CódigoRET,0),4)*1),"")</f>
        <v/>
      </c>
      <c r="BG7425">
        <f t="shared" si="808"/>
        <v>0</v>
      </c>
      <c r="BO7425">
        <f t="shared" si="809"/>
        <v>0</v>
      </c>
      <c r="CC7425">
        <f t="shared" si="810"/>
        <v>0</v>
      </c>
      <c r="CD7425">
        <f t="shared" si="811"/>
        <v>0</v>
      </c>
      <c r="CG7425">
        <f ca="1">IFERROR(INDIRECT("IVA!X"&amp;MATCH(MID(COMPRAS!C7325,1,2)&amp;MID(COMPRAS!F7325,1,2)&amp;MID(COMPRAS!D7325,1,2),IVA!W:W,0)),"SIN COD.")</f>
        <v>0</v>
      </c>
      <c r="CH7425">
        <f ca="1">IFERROR(INDIRECT("IVA!Y"&amp;MATCH(MID(COMPRAS!C7325,1,2)&amp;MID(COMPRAS!F7325,1,2)&amp;MID(COMPRAS!D7325,1,2),IVA!W:W,0)),"SIN COD.")</f>
        <v>0</v>
      </c>
    </row>
    <row r="7426" spans="1:86" x14ac:dyDescent="0.25">
      <c r="A7426"/>
      <c r="B7426"/>
      <c r="D7426"/>
      <c r="AL7426">
        <f t="shared" ref="AL7426:AL7489" si="812">O7426+P7426+Q7426+R7426+S7426+T7426+U7426+V7426</f>
        <v>0</v>
      </c>
      <c r="AQ7426">
        <f t="shared" ref="AQ7426:AQ7489" si="813">+P7426+Q7426+R7426+S7426-BE7426-BQ7426-BW7426+O7426</f>
        <v>0</v>
      </c>
      <c r="AR7426" t="str">
        <f>IFERROR(IF(OR(AP7426=338,AP7426=340,AP7426=341,AP7426=342,AP7426="342A",AP7426="342B"),PorcenRet(AP7426,AT7426,AU7426),INDEX(PORCENTAJEBUSCAR,MATCH(AP7426,CódigoRET,0),4)*1),"")</f>
        <v/>
      </c>
      <c r="AS7426">
        <f t="shared" ref="AS7426:AS7489" si="814">ROUND(IF(AP7426="",0,AQ7426*(AR7426/100)),2)</f>
        <v>0</v>
      </c>
      <c r="BF7426" t="str">
        <f>IFERROR(IF(OR(BD7426=338,BD7426=340,BD7426=341,BD7426=342,BD7426="342A",BD7426="342B"),PorcenRet(BD7426,BH7426,BI7426),INDEX(PORCENTAJEBUSCAR,MATCH(BD7426,CódigoRET,0),4)*1),"")</f>
        <v/>
      </c>
      <c r="BG7426">
        <f t="shared" ref="BG7426:BG7489" si="815">ROUND(IF(BD7426="",0,BE7426*(BF7426/100)),2)</f>
        <v>0</v>
      </c>
      <c r="BO7426">
        <f t="shared" ref="BO7426:BO7489" si="816">IF(MID(F7426,1,2)="41",SUM(O7426:S7426),0)</f>
        <v>0</v>
      </c>
      <c r="CC7426">
        <f t="shared" ref="CC7426:CC7489" si="817">O7426+P7426+Q7426+R7426+S7426</f>
        <v>0</v>
      </c>
      <c r="CD7426">
        <f t="shared" ref="CD7426:CD7489" si="818">T7426+U7426</f>
        <v>0</v>
      </c>
      <c r="CG7426">
        <f ca="1">IFERROR(INDIRECT("IVA!X"&amp;MATCH(MID(COMPRAS!C7326,1,2)&amp;MID(COMPRAS!F7326,1,2)&amp;MID(COMPRAS!D7326,1,2),IVA!W:W,0)),"SIN COD.")</f>
        <v>0</v>
      </c>
      <c r="CH7426">
        <f ca="1">IFERROR(INDIRECT("IVA!Y"&amp;MATCH(MID(COMPRAS!C7326,1,2)&amp;MID(COMPRAS!F7326,1,2)&amp;MID(COMPRAS!D7326,1,2),IVA!W:W,0)),"SIN COD.")</f>
        <v>0</v>
      </c>
    </row>
    <row r="7427" spans="1:86" x14ac:dyDescent="0.25">
      <c r="A7427"/>
      <c r="B7427"/>
      <c r="D7427"/>
      <c r="AL7427">
        <f t="shared" si="812"/>
        <v>0</v>
      </c>
      <c r="AQ7427">
        <f t="shared" si="813"/>
        <v>0</v>
      </c>
      <c r="AR7427" t="str">
        <f>IFERROR(IF(OR(AP7427=338,AP7427=340,AP7427=341,AP7427=342,AP7427="342A",AP7427="342B"),PorcenRet(AP7427,AT7427,AU7427),INDEX(PORCENTAJEBUSCAR,MATCH(AP7427,CódigoRET,0),4)*1),"")</f>
        <v/>
      </c>
      <c r="AS7427">
        <f t="shared" si="814"/>
        <v>0</v>
      </c>
      <c r="BF7427" t="str">
        <f>IFERROR(IF(OR(BD7427=338,BD7427=340,BD7427=341,BD7427=342,BD7427="342A",BD7427="342B"),PorcenRet(BD7427,BH7427,BI7427),INDEX(PORCENTAJEBUSCAR,MATCH(BD7427,CódigoRET,0),4)*1),"")</f>
        <v/>
      </c>
      <c r="BG7427">
        <f t="shared" si="815"/>
        <v>0</v>
      </c>
      <c r="BO7427">
        <f t="shared" si="816"/>
        <v>0</v>
      </c>
      <c r="CC7427">
        <f t="shared" si="817"/>
        <v>0</v>
      </c>
      <c r="CD7427">
        <f t="shared" si="818"/>
        <v>0</v>
      </c>
      <c r="CG7427">
        <f ca="1">IFERROR(INDIRECT("IVA!X"&amp;MATCH(MID(COMPRAS!C7327,1,2)&amp;MID(COMPRAS!F7327,1,2)&amp;MID(COMPRAS!D7327,1,2),IVA!W:W,0)),"SIN COD.")</f>
        <v>0</v>
      </c>
      <c r="CH7427">
        <f ca="1">IFERROR(INDIRECT("IVA!Y"&amp;MATCH(MID(COMPRAS!C7327,1,2)&amp;MID(COMPRAS!F7327,1,2)&amp;MID(COMPRAS!D7327,1,2),IVA!W:W,0)),"SIN COD.")</f>
        <v>0</v>
      </c>
    </row>
    <row r="7428" spans="1:86" x14ac:dyDescent="0.25">
      <c r="A7428"/>
      <c r="B7428"/>
      <c r="D7428"/>
      <c r="AL7428">
        <f t="shared" si="812"/>
        <v>0</v>
      </c>
      <c r="AQ7428">
        <f t="shared" si="813"/>
        <v>0</v>
      </c>
      <c r="AR7428" t="str">
        <f>IFERROR(IF(OR(AP7428=338,AP7428=340,AP7428=341,AP7428=342,AP7428="342A",AP7428="342B"),PorcenRet(AP7428,AT7428,AU7428),INDEX(PORCENTAJEBUSCAR,MATCH(AP7428,CódigoRET,0),4)*1),"")</f>
        <v/>
      </c>
      <c r="AS7428">
        <f t="shared" si="814"/>
        <v>0</v>
      </c>
      <c r="BF7428" t="str">
        <f>IFERROR(IF(OR(BD7428=338,BD7428=340,BD7428=341,BD7428=342,BD7428="342A",BD7428="342B"),PorcenRet(BD7428,BH7428,BI7428),INDEX(PORCENTAJEBUSCAR,MATCH(BD7428,CódigoRET,0),4)*1),"")</f>
        <v/>
      </c>
      <c r="BG7428">
        <f t="shared" si="815"/>
        <v>0</v>
      </c>
      <c r="BO7428">
        <f t="shared" si="816"/>
        <v>0</v>
      </c>
      <c r="CC7428">
        <f t="shared" si="817"/>
        <v>0</v>
      </c>
      <c r="CD7428">
        <f t="shared" si="818"/>
        <v>0</v>
      </c>
      <c r="CG7428">
        <f ca="1">IFERROR(INDIRECT("IVA!X"&amp;MATCH(MID(COMPRAS!C7328,1,2)&amp;MID(COMPRAS!F7328,1,2)&amp;MID(COMPRAS!D7328,1,2),IVA!W:W,0)),"SIN COD.")</f>
        <v>0</v>
      </c>
      <c r="CH7428">
        <f ca="1">IFERROR(INDIRECT("IVA!Y"&amp;MATCH(MID(COMPRAS!C7328,1,2)&amp;MID(COMPRAS!F7328,1,2)&amp;MID(COMPRAS!D7328,1,2),IVA!W:W,0)),"SIN COD.")</f>
        <v>0</v>
      </c>
    </row>
    <row r="7429" spans="1:86" x14ac:dyDescent="0.25">
      <c r="A7429"/>
      <c r="B7429"/>
      <c r="D7429"/>
      <c r="AL7429">
        <f t="shared" si="812"/>
        <v>0</v>
      </c>
      <c r="AQ7429">
        <f t="shared" si="813"/>
        <v>0</v>
      </c>
      <c r="AR7429" t="str">
        <f>IFERROR(IF(OR(AP7429=338,AP7429=340,AP7429=341,AP7429=342,AP7429="342A",AP7429="342B"),PorcenRet(AP7429,AT7429,AU7429),INDEX(PORCENTAJEBUSCAR,MATCH(AP7429,CódigoRET,0),4)*1),"")</f>
        <v/>
      </c>
      <c r="AS7429">
        <f t="shared" si="814"/>
        <v>0</v>
      </c>
      <c r="BF7429" t="str">
        <f>IFERROR(IF(OR(BD7429=338,BD7429=340,BD7429=341,BD7429=342,BD7429="342A",BD7429="342B"),PorcenRet(BD7429,BH7429,BI7429),INDEX(PORCENTAJEBUSCAR,MATCH(BD7429,CódigoRET,0),4)*1),"")</f>
        <v/>
      </c>
      <c r="BG7429">
        <f t="shared" si="815"/>
        <v>0</v>
      </c>
      <c r="BO7429">
        <f t="shared" si="816"/>
        <v>0</v>
      </c>
      <c r="CC7429">
        <f t="shared" si="817"/>
        <v>0</v>
      </c>
      <c r="CD7429">
        <f t="shared" si="818"/>
        <v>0</v>
      </c>
      <c r="CG7429">
        <f ca="1">IFERROR(INDIRECT("IVA!X"&amp;MATCH(MID(COMPRAS!C7329,1,2)&amp;MID(COMPRAS!F7329,1,2)&amp;MID(COMPRAS!D7329,1,2),IVA!W:W,0)),"SIN COD.")</f>
        <v>0</v>
      </c>
      <c r="CH7429">
        <f ca="1">IFERROR(INDIRECT("IVA!Y"&amp;MATCH(MID(COMPRAS!C7329,1,2)&amp;MID(COMPRAS!F7329,1,2)&amp;MID(COMPRAS!D7329,1,2),IVA!W:W,0)),"SIN COD.")</f>
        <v>0</v>
      </c>
    </row>
    <row r="7430" spans="1:86" x14ac:dyDescent="0.25">
      <c r="A7430"/>
      <c r="B7430"/>
      <c r="D7430"/>
      <c r="AL7430">
        <f t="shared" si="812"/>
        <v>0</v>
      </c>
      <c r="AQ7430">
        <f t="shared" si="813"/>
        <v>0</v>
      </c>
      <c r="AR7430" t="str">
        <f>IFERROR(IF(OR(AP7430=338,AP7430=340,AP7430=341,AP7430=342,AP7430="342A",AP7430="342B"),PorcenRet(AP7430,AT7430,AU7430),INDEX(PORCENTAJEBUSCAR,MATCH(AP7430,CódigoRET,0),4)*1),"")</f>
        <v/>
      </c>
      <c r="AS7430">
        <f t="shared" si="814"/>
        <v>0</v>
      </c>
      <c r="BF7430" t="str">
        <f>IFERROR(IF(OR(BD7430=338,BD7430=340,BD7430=341,BD7430=342,BD7430="342A",BD7430="342B"),PorcenRet(BD7430,BH7430,BI7430),INDEX(PORCENTAJEBUSCAR,MATCH(BD7430,CódigoRET,0),4)*1),"")</f>
        <v/>
      </c>
      <c r="BG7430">
        <f t="shared" si="815"/>
        <v>0</v>
      </c>
      <c r="BO7430">
        <f t="shared" si="816"/>
        <v>0</v>
      </c>
      <c r="CC7430">
        <f t="shared" si="817"/>
        <v>0</v>
      </c>
      <c r="CD7430">
        <f t="shared" si="818"/>
        <v>0</v>
      </c>
      <c r="CG7430">
        <f ca="1">IFERROR(INDIRECT("IVA!X"&amp;MATCH(MID(COMPRAS!C7330,1,2)&amp;MID(COMPRAS!F7330,1,2)&amp;MID(COMPRAS!D7330,1,2),IVA!W:W,0)),"SIN COD.")</f>
        <v>0</v>
      </c>
      <c r="CH7430">
        <f ca="1">IFERROR(INDIRECT("IVA!Y"&amp;MATCH(MID(COMPRAS!C7330,1,2)&amp;MID(COMPRAS!F7330,1,2)&amp;MID(COMPRAS!D7330,1,2),IVA!W:W,0)),"SIN COD.")</f>
        <v>0</v>
      </c>
    </row>
    <row r="7431" spans="1:86" x14ac:dyDescent="0.25">
      <c r="A7431"/>
      <c r="B7431"/>
      <c r="D7431"/>
      <c r="AL7431">
        <f t="shared" si="812"/>
        <v>0</v>
      </c>
      <c r="AQ7431">
        <f t="shared" si="813"/>
        <v>0</v>
      </c>
      <c r="AR7431" t="str">
        <f>IFERROR(IF(OR(AP7431=338,AP7431=340,AP7431=341,AP7431=342,AP7431="342A",AP7431="342B"),PorcenRet(AP7431,AT7431,AU7431),INDEX(PORCENTAJEBUSCAR,MATCH(AP7431,CódigoRET,0),4)*1),"")</f>
        <v/>
      </c>
      <c r="AS7431">
        <f t="shared" si="814"/>
        <v>0</v>
      </c>
      <c r="BF7431" t="str">
        <f>IFERROR(IF(OR(BD7431=338,BD7431=340,BD7431=341,BD7431=342,BD7431="342A",BD7431="342B"),PorcenRet(BD7431,BH7431,BI7431),INDEX(PORCENTAJEBUSCAR,MATCH(BD7431,CódigoRET,0),4)*1),"")</f>
        <v/>
      </c>
      <c r="BG7431">
        <f t="shared" si="815"/>
        <v>0</v>
      </c>
      <c r="BO7431">
        <f t="shared" si="816"/>
        <v>0</v>
      </c>
      <c r="CC7431">
        <f t="shared" si="817"/>
        <v>0</v>
      </c>
      <c r="CD7431">
        <f t="shared" si="818"/>
        <v>0</v>
      </c>
      <c r="CG7431">
        <f ca="1">IFERROR(INDIRECT("IVA!X"&amp;MATCH(MID(COMPRAS!C7331,1,2)&amp;MID(COMPRAS!F7331,1,2)&amp;MID(COMPRAS!D7331,1,2),IVA!W:W,0)),"SIN COD.")</f>
        <v>0</v>
      </c>
      <c r="CH7431">
        <f ca="1">IFERROR(INDIRECT("IVA!Y"&amp;MATCH(MID(COMPRAS!C7331,1,2)&amp;MID(COMPRAS!F7331,1,2)&amp;MID(COMPRAS!D7331,1,2),IVA!W:W,0)),"SIN COD.")</f>
        <v>0</v>
      </c>
    </row>
    <row r="7432" spans="1:86" x14ac:dyDescent="0.25">
      <c r="A7432"/>
      <c r="B7432"/>
      <c r="D7432"/>
      <c r="AL7432">
        <f t="shared" si="812"/>
        <v>0</v>
      </c>
      <c r="AQ7432">
        <f t="shared" si="813"/>
        <v>0</v>
      </c>
      <c r="AR7432" t="str">
        <f>IFERROR(IF(OR(AP7432=338,AP7432=340,AP7432=341,AP7432=342,AP7432="342A",AP7432="342B"),PorcenRet(AP7432,AT7432,AU7432),INDEX(PORCENTAJEBUSCAR,MATCH(AP7432,CódigoRET,0),4)*1),"")</f>
        <v/>
      </c>
      <c r="AS7432">
        <f t="shared" si="814"/>
        <v>0</v>
      </c>
      <c r="BF7432" t="str">
        <f>IFERROR(IF(OR(BD7432=338,BD7432=340,BD7432=341,BD7432=342,BD7432="342A",BD7432="342B"),PorcenRet(BD7432,BH7432,BI7432),INDEX(PORCENTAJEBUSCAR,MATCH(BD7432,CódigoRET,0),4)*1),"")</f>
        <v/>
      </c>
      <c r="BG7432">
        <f t="shared" si="815"/>
        <v>0</v>
      </c>
      <c r="BO7432">
        <f t="shared" si="816"/>
        <v>0</v>
      </c>
      <c r="CC7432">
        <f t="shared" si="817"/>
        <v>0</v>
      </c>
      <c r="CD7432">
        <f t="shared" si="818"/>
        <v>0</v>
      </c>
      <c r="CG7432">
        <f ca="1">IFERROR(INDIRECT("IVA!X"&amp;MATCH(MID(COMPRAS!C7332,1,2)&amp;MID(COMPRAS!F7332,1,2)&amp;MID(COMPRAS!D7332,1,2),IVA!W:W,0)),"SIN COD.")</f>
        <v>0</v>
      </c>
      <c r="CH7432">
        <f ca="1">IFERROR(INDIRECT("IVA!Y"&amp;MATCH(MID(COMPRAS!C7332,1,2)&amp;MID(COMPRAS!F7332,1,2)&amp;MID(COMPRAS!D7332,1,2),IVA!W:W,0)),"SIN COD.")</f>
        <v>0</v>
      </c>
    </row>
    <row r="7433" spans="1:86" x14ac:dyDescent="0.25">
      <c r="A7433"/>
      <c r="B7433"/>
      <c r="D7433"/>
      <c r="AL7433">
        <f t="shared" si="812"/>
        <v>0</v>
      </c>
      <c r="AQ7433">
        <f t="shared" si="813"/>
        <v>0</v>
      </c>
      <c r="AR7433" t="str">
        <f>IFERROR(IF(OR(AP7433=338,AP7433=340,AP7433=341,AP7433=342,AP7433="342A",AP7433="342B"),PorcenRet(AP7433,AT7433,AU7433),INDEX(PORCENTAJEBUSCAR,MATCH(AP7433,CódigoRET,0),4)*1),"")</f>
        <v/>
      </c>
      <c r="AS7433">
        <f t="shared" si="814"/>
        <v>0</v>
      </c>
      <c r="BF7433" t="str">
        <f>IFERROR(IF(OR(BD7433=338,BD7433=340,BD7433=341,BD7433=342,BD7433="342A",BD7433="342B"),PorcenRet(BD7433,BH7433,BI7433),INDEX(PORCENTAJEBUSCAR,MATCH(BD7433,CódigoRET,0),4)*1),"")</f>
        <v/>
      </c>
      <c r="BG7433">
        <f t="shared" si="815"/>
        <v>0</v>
      </c>
      <c r="BO7433">
        <f t="shared" si="816"/>
        <v>0</v>
      </c>
      <c r="CC7433">
        <f t="shared" si="817"/>
        <v>0</v>
      </c>
      <c r="CD7433">
        <f t="shared" si="818"/>
        <v>0</v>
      </c>
      <c r="CG7433">
        <f ca="1">IFERROR(INDIRECT("IVA!X"&amp;MATCH(MID(COMPRAS!C7333,1,2)&amp;MID(COMPRAS!F7333,1,2)&amp;MID(COMPRAS!D7333,1,2),IVA!W:W,0)),"SIN COD.")</f>
        <v>0</v>
      </c>
      <c r="CH7433">
        <f ca="1">IFERROR(INDIRECT("IVA!Y"&amp;MATCH(MID(COMPRAS!C7333,1,2)&amp;MID(COMPRAS!F7333,1,2)&amp;MID(COMPRAS!D7333,1,2),IVA!W:W,0)),"SIN COD.")</f>
        <v>0</v>
      </c>
    </row>
    <row r="7434" spans="1:86" x14ac:dyDescent="0.25">
      <c r="A7434"/>
      <c r="B7434"/>
      <c r="D7434"/>
      <c r="AL7434">
        <f t="shared" si="812"/>
        <v>0</v>
      </c>
      <c r="AQ7434">
        <f t="shared" si="813"/>
        <v>0</v>
      </c>
      <c r="AR7434" t="str">
        <f>IFERROR(IF(OR(AP7434=338,AP7434=340,AP7434=341,AP7434=342,AP7434="342A",AP7434="342B"),PorcenRet(AP7434,AT7434,AU7434),INDEX(PORCENTAJEBUSCAR,MATCH(AP7434,CódigoRET,0),4)*1),"")</f>
        <v/>
      </c>
      <c r="AS7434">
        <f t="shared" si="814"/>
        <v>0</v>
      </c>
      <c r="BF7434" t="str">
        <f>IFERROR(IF(OR(BD7434=338,BD7434=340,BD7434=341,BD7434=342,BD7434="342A",BD7434="342B"),PorcenRet(BD7434,BH7434,BI7434),INDEX(PORCENTAJEBUSCAR,MATCH(BD7434,CódigoRET,0),4)*1),"")</f>
        <v/>
      </c>
      <c r="BG7434">
        <f t="shared" si="815"/>
        <v>0</v>
      </c>
      <c r="BO7434">
        <f t="shared" si="816"/>
        <v>0</v>
      </c>
      <c r="CC7434">
        <f t="shared" si="817"/>
        <v>0</v>
      </c>
      <c r="CD7434">
        <f t="shared" si="818"/>
        <v>0</v>
      </c>
      <c r="CG7434">
        <f ca="1">IFERROR(INDIRECT("IVA!X"&amp;MATCH(MID(COMPRAS!C7334,1,2)&amp;MID(COMPRAS!F7334,1,2)&amp;MID(COMPRAS!D7334,1,2),IVA!W:W,0)),"SIN COD.")</f>
        <v>0</v>
      </c>
      <c r="CH7434">
        <f ca="1">IFERROR(INDIRECT("IVA!Y"&amp;MATCH(MID(COMPRAS!C7334,1,2)&amp;MID(COMPRAS!F7334,1,2)&amp;MID(COMPRAS!D7334,1,2),IVA!W:W,0)),"SIN COD.")</f>
        <v>0</v>
      </c>
    </row>
    <row r="7435" spans="1:86" x14ac:dyDescent="0.25">
      <c r="A7435"/>
      <c r="B7435"/>
      <c r="D7435"/>
      <c r="AL7435">
        <f t="shared" si="812"/>
        <v>0</v>
      </c>
      <c r="AQ7435">
        <f t="shared" si="813"/>
        <v>0</v>
      </c>
      <c r="AR7435" t="str">
        <f>IFERROR(IF(OR(AP7435=338,AP7435=340,AP7435=341,AP7435=342,AP7435="342A",AP7435="342B"),PorcenRet(AP7435,AT7435,AU7435),INDEX(PORCENTAJEBUSCAR,MATCH(AP7435,CódigoRET,0),4)*1),"")</f>
        <v/>
      </c>
      <c r="AS7435">
        <f t="shared" si="814"/>
        <v>0</v>
      </c>
      <c r="BF7435" t="str">
        <f>IFERROR(IF(OR(BD7435=338,BD7435=340,BD7435=341,BD7435=342,BD7435="342A",BD7435="342B"),PorcenRet(BD7435,BH7435,BI7435),INDEX(PORCENTAJEBUSCAR,MATCH(BD7435,CódigoRET,0),4)*1),"")</f>
        <v/>
      </c>
      <c r="BG7435">
        <f t="shared" si="815"/>
        <v>0</v>
      </c>
      <c r="BO7435">
        <f t="shared" si="816"/>
        <v>0</v>
      </c>
      <c r="CC7435">
        <f t="shared" si="817"/>
        <v>0</v>
      </c>
      <c r="CD7435">
        <f t="shared" si="818"/>
        <v>0</v>
      </c>
      <c r="CG7435">
        <f ca="1">IFERROR(INDIRECT("IVA!X"&amp;MATCH(MID(COMPRAS!C7335,1,2)&amp;MID(COMPRAS!F7335,1,2)&amp;MID(COMPRAS!D7335,1,2),IVA!W:W,0)),"SIN COD.")</f>
        <v>0</v>
      </c>
      <c r="CH7435">
        <f ca="1">IFERROR(INDIRECT("IVA!Y"&amp;MATCH(MID(COMPRAS!C7335,1,2)&amp;MID(COMPRAS!F7335,1,2)&amp;MID(COMPRAS!D7335,1,2),IVA!W:W,0)),"SIN COD.")</f>
        <v>0</v>
      </c>
    </row>
    <row r="7436" spans="1:86" x14ac:dyDescent="0.25">
      <c r="A7436"/>
      <c r="B7436"/>
      <c r="D7436"/>
      <c r="AL7436">
        <f t="shared" si="812"/>
        <v>0</v>
      </c>
      <c r="AQ7436">
        <f t="shared" si="813"/>
        <v>0</v>
      </c>
      <c r="AR7436" t="str">
        <f>IFERROR(IF(OR(AP7436=338,AP7436=340,AP7436=341,AP7436=342,AP7436="342A",AP7436="342B"),PorcenRet(AP7436,AT7436,AU7436),INDEX(PORCENTAJEBUSCAR,MATCH(AP7436,CódigoRET,0),4)*1),"")</f>
        <v/>
      </c>
      <c r="AS7436">
        <f t="shared" si="814"/>
        <v>0</v>
      </c>
      <c r="BF7436" t="str">
        <f>IFERROR(IF(OR(BD7436=338,BD7436=340,BD7436=341,BD7436=342,BD7436="342A",BD7436="342B"),PorcenRet(BD7436,BH7436,BI7436),INDEX(PORCENTAJEBUSCAR,MATCH(BD7436,CódigoRET,0),4)*1),"")</f>
        <v/>
      </c>
      <c r="BG7436">
        <f t="shared" si="815"/>
        <v>0</v>
      </c>
      <c r="BO7436">
        <f t="shared" si="816"/>
        <v>0</v>
      </c>
      <c r="CC7436">
        <f t="shared" si="817"/>
        <v>0</v>
      </c>
      <c r="CD7436">
        <f t="shared" si="818"/>
        <v>0</v>
      </c>
      <c r="CG7436">
        <f ca="1">IFERROR(INDIRECT("IVA!X"&amp;MATCH(MID(COMPRAS!C7336,1,2)&amp;MID(COMPRAS!F7336,1,2)&amp;MID(COMPRAS!D7336,1,2),IVA!W:W,0)),"SIN COD.")</f>
        <v>0</v>
      </c>
      <c r="CH7436">
        <f ca="1">IFERROR(INDIRECT("IVA!Y"&amp;MATCH(MID(COMPRAS!C7336,1,2)&amp;MID(COMPRAS!F7336,1,2)&amp;MID(COMPRAS!D7336,1,2),IVA!W:W,0)),"SIN COD.")</f>
        <v>0</v>
      </c>
    </row>
    <row r="7437" spans="1:86" x14ac:dyDescent="0.25">
      <c r="A7437"/>
      <c r="B7437"/>
      <c r="D7437"/>
      <c r="AL7437">
        <f t="shared" si="812"/>
        <v>0</v>
      </c>
      <c r="AQ7437">
        <f t="shared" si="813"/>
        <v>0</v>
      </c>
      <c r="AR7437" t="str">
        <f>IFERROR(IF(OR(AP7437=338,AP7437=340,AP7437=341,AP7437=342,AP7437="342A",AP7437="342B"),PorcenRet(AP7437,AT7437,AU7437),INDEX(PORCENTAJEBUSCAR,MATCH(AP7437,CódigoRET,0),4)*1),"")</f>
        <v/>
      </c>
      <c r="AS7437">
        <f t="shared" si="814"/>
        <v>0</v>
      </c>
      <c r="BF7437" t="str">
        <f>IFERROR(IF(OR(BD7437=338,BD7437=340,BD7437=341,BD7437=342,BD7437="342A",BD7437="342B"),PorcenRet(BD7437,BH7437,BI7437),INDEX(PORCENTAJEBUSCAR,MATCH(BD7437,CódigoRET,0),4)*1),"")</f>
        <v/>
      </c>
      <c r="BG7437">
        <f t="shared" si="815"/>
        <v>0</v>
      </c>
      <c r="BO7437">
        <f t="shared" si="816"/>
        <v>0</v>
      </c>
      <c r="CC7437">
        <f t="shared" si="817"/>
        <v>0</v>
      </c>
      <c r="CD7437">
        <f t="shared" si="818"/>
        <v>0</v>
      </c>
      <c r="CG7437">
        <f ca="1">IFERROR(INDIRECT("IVA!X"&amp;MATCH(MID(COMPRAS!C7337,1,2)&amp;MID(COMPRAS!F7337,1,2)&amp;MID(COMPRAS!D7337,1,2),IVA!W:W,0)),"SIN COD.")</f>
        <v>0</v>
      </c>
      <c r="CH7437">
        <f ca="1">IFERROR(INDIRECT("IVA!Y"&amp;MATCH(MID(COMPRAS!C7337,1,2)&amp;MID(COMPRAS!F7337,1,2)&amp;MID(COMPRAS!D7337,1,2),IVA!W:W,0)),"SIN COD.")</f>
        <v>0</v>
      </c>
    </row>
    <row r="7438" spans="1:86" x14ac:dyDescent="0.25">
      <c r="A7438"/>
      <c r="B7438"/>
      <c r="D7438"/>
      <c r="AL7438">
        <f t="shared" si="812"/>
        <v>0</v>
      </c>
      <c r="AQ7438">
        <f t="shared" si="813"/>
        <v>0</v>
      </c>
      <c r="AR7438" t="str">
        <f>IFERROR(IF(OR(AP7438=338,AP7438=340,AP7438=341,AP7438=342,AP7438="342A",AP7438="342B"),PorcenRet(AP7438,AT7438,AU7438),INDEX(PORCENTAJEBUSCAR,MATCH(AP7438,CódigoRET,0),4)*1),"")</f>
        <v/>
      </c>
      <c r="AS7438">
        <f t="shared" si="814"/>
        <v>0</v>
      </c>
      <c r="BF7438" t="str">
        <f>IFERROR(IF(OR(BD7438=338,BD7438=340,BD7438=341,BD7438=342,BD7438="342A",BD7438="342B"),PorcenRet(BD7438,BH7438,BI7438),INDEX(PORCENTAJEBUSCAR,MATCH(BD7438,CódigoRET,0),4)*1),"")</f>
        <v/>
      </c>
      <c r="BG7438">
        <f t="shared" si="815"/>
        <v>0</v>
      </c>
      <c r="BO7438">
        <f t="shared" si="816"/>
        <v>0</v>
      </c>
      <c r="CC7438">
        <f t="shared" si="817"/>
        <v>0</v>
      </c>
      <c r="CD7438">
        <f t="shared" si="818"/>
        <v>0</v>
      </c>
      <c r="CG7438">
        <f ca="1">IFERROR(INDIRECT("IVA!X"&amp;MATCH(MID(COMPRAS!C7338,1,2)&amp;MID(COMPRAS!F7338,1,2)&amp;MID(COMPRAS!D7338,1,2),IVA!W:W,0)),"SIN COD.")</f>
        <v>0</v>
      </c>
      <c r="CH7438">
        <f ca="1">IFERROR(INDIRECT("IVA!Y"&amp;MATCH(MID(COMPRAS!C7338,1,2)&amp;MID(COMPRAS!F7338,1,2)&amp;MID(COMPRAS!D7338,1,2),IVA!W:W,0)),"SIN COD.")</f>
        <v>0</v>
      </c>
    </row>
    <row r="7439" spans="1:86" x14ac:dyDescent="0.25">
      <c r="A7439"/>
      <c r="B7439"/>
      <c r="D7439"/>
      <c r="AL7439">
        <f t="shared" si="812"/>
        <v>0</v>
      </c>
      <c r="AQ7439">
        <f t="shared" si="813"/>
        <v>0</v>
      </c>
      <c r="AR7439" t="str">
        <f>IFERROR(IF(OR(AP7439=338,AP7439=340,AP7439=341,AP7439=342,AP7439="342A",AP7439="342B"),PorcenRet(AP7439,AT7439,AU7439),INDEX(PORCENTAJEBUSCAR,MATCH(AP7439,CódigoRET,0),4)*1),"")</f>
        <v/>
      </c>
      <c r="AS7439">
        <f t="shared" si="814"/>
        <v>0</v>
      </c>
      <c r="BF7439" t="str">
        <f>IFERROR(IF(OR(BD7439=338,BD7439=340,BD7439=341,BD7439=342,BD7439="342A",BD7439="342B"),PorcenRet(BD7439,BH7439,BI7439),INDEX(PORCENTAJEBUSCAR,MATCH(BD7439,CódigoRET,0),4)*1),"")</f>
        <v/>
      </c>
      <c r="BG7439">
        <f t="shared" si="815"/>
        <v>0</v>
      </c>
      <c r="BO7439">
        <f t="shared" si="816"/>
        <v>0</v>
      </c>
      <c r="CC7439">
        <f t="shared" si="817"/>
        <v>0</v>
      </c>
      <c r="CD7439">
        <f t="shared" si="818"/>
        <v>0</v>
      </c>
      <c r="CG7439">
        <f ca="1">IFERROR(INDIRECT("IVA!X"&amp;MATCH(MID(COMPRAS!C7339,1,2)&amp;MID(COMPRAS!F7339,1,2)&amp;MID(COMPRAS!D7339,1,2),IVA!W:W,0)),"SIN COD.")</f>
        <v>0</v>
      </c>
      <c r="CH7439">
        <f ca="1">IFERROR(INDIRECT("IVA!Y"&amp;MATCH(MID(COMPRAS!C7339,1,2)&amp;MID(COMPRAS!F7339,1,2)&amp;MID(COMPRAS!D7339,1,2),IVA!W:W,0)),"SIN COD.")</f>
        <v>0</v>
      </c>
    </row>
    <row r="7440" spans="1:86" x14ac:dyDescent="0.25">
      <c r="A7440"/>
      <c r="B7440"/>
      <c r="D7440"/>
      <c r="AL7440">
        <f t="shared" si="812"/>
        <v>0</v>
      </c>
      <c r="AQ7440">
        <f t="shared" si="813"/>
        <v>0</v>
      </c>
      <c r="AR7440" t="str">
        <f>IFERROR(IF(OR(AP7440=338,AP7440=340,AP7440=341,AP7440=342,AP7440="342A",AP7440="342B"),PorcenRet(AP7440,AT7440,AU7440),INDEX(PORCENTAJEBUSCAR,MATCH(AP7440,CódigoRET,0),4)*1),"")</f>
        <v/>
      </c>
      <c r="AS7440">
        <f t="shared" si="814"/>
        <v>0</v>
      </c>
      <c r="BF7440" t="str">
        <f>IFERROR(IF(OR(BD7440=338,BD7440=340,BD7440=341,BD7440=342,BD7440="342A",BD7440="342B"),PorcenRet(BD7440,BH7440,BI7440),INDEX(PORCENTAJEBUSCAR,MATCH(BD7440,CódigoRET,0),4)*1),"")</f>
        <v/>
      </c>
      <c r="BG7440">
        <f t="shared" si="815"/>
        <v>0</v>
      </c>
      <c r="BO7440">
        <f t="shared" si="816"/>
        <v>0</v>
      </c>
      <c r="CC7440">
        <f t="shared" si="817"/>
        <v>0</v>
      </c>
      <c r="CD7440">
        <f t="shared" si="818"/>
        <v>0</v>
      </c>
      <c r="CG7440">
        <f ca="1">IFERROR(INDIRECT("IVA!X"&amp;MATCH(MID(COMPRAS!C7340,1,2)&amp;MID(COMPRAS!F7340,1,2)&amp;MID(COMPRAS!D7340,1,2),IVA!W:W,0)),"SIN COD.")</f>
        <v>0</v>
      </c>
      <c r="CH7440">
        <f ca="1">IFERROR(INDIRECT("IVA!Y"&amp;MATCH(MID(COMPRAS!C7340,1,2)&amp;MID(COMPRAS!F7340,1,2)&amp;MID(COMPRAS!D7340,1,2),IVA!W:W,0)),"SIN COD.")</f>
        <v>0</v>
      </c>
    </row>
    <row r="7441" spans="1:86" x14ac:dyDescent="0.25">
      <c r="A7441"/>
      <c r="B7441"/>
      <c r="D7441"/>
      <c r="AL7441">
        <f t="shared" si="812"/>
        <v>0</v>
      </c>
      <c r="AQ7441">
        <f t="shared" si="813"/>
        <v>0</v>
      </c>
      <c r="AR7441" t="str">
        <f>IFERROR(IF(OR(AP7441=338,AP7441=340,AP7441=341,AP7441=342,AP7441="342A",AP7441="342B"),PorcenRet(AP7441,AT7441,AU7441),INDEX(PORCENTAJEBUSCAR,MATCH(AP7441,CódigoRET,0),4)*1),"")</f>
        <v/>
      </c>
      <c r="AS7441">
        <f t="shared" si="814"/>
        <v>0</v>
      </c>
      <c r="BF7441" t="str">
        <f>IFERROR(IF(OR(BD7441=338,BD7441=340,BD7441=341,BD7441=342,BD7441="342A",BD7441="342B"),PorcenRet(BD7441,BH7441,BI7441),INDEX(PORCENTAJEBUSCAR,MATCH(BD7441,CódigoRET,0),4)*1),"")</f>
        <v/>
      </c>
      <c r="BG7441">
        <f t="shared" si="815"/>
        <v>0</v>
      </c>
      <c r="BO7441">
        <f t="shared" si="816"/>
        <v>0</v>
      </c>
      <c r="CC7441">
        <f t="shared" si="817"/>
        <v>0</v>
      </c>
      <c r="CD7441">
        <f t="shared" si="818"/>
        <v>0</v>
      </c>
      <c r="CG7441">
        <f ca="1">IFERROR(INDIRECT("IVA!X"&amp;MATCH(MID(COMPRAS!C7341,1,2)&amp;MID(COMPRAS!F7341,1,2)&amp;MID(COMPRAS!D7341,1,2),IVA!W:W,0)),"SIN COD.")</f>
        <v>0</v>
      </c>
      <c r="CH7441">
        <f ca="1">IFERROR(INDIRECT("IVA!Y"&amp;MATCH(MID(COMPRAS!C7341,1,2)&amp;MID(COMPRAS!F7341,1,2)&amp;MID(COMPRAS!D7341,1,2),IVA!W:W,0)),"SIN COD.")</f>
        <v>0</v>
      </c>
    </row>
    <row r="7442" spans="1:86" x14ac:dyDescent="0.25">
      <c r="A7442"/>
      <c r="B7442"/>
      <c r="D7442"/>
      <c r="AL7442">
        <f t="shared" si="812"/>
        <v>0</v>
      </c>
      <c r="AQ7442">
        <f t="shared" si="813"/>
        <v>0</v>
      </c>
      <c r="AR7442" t="str">
        <f>IFERROR(IF(OR(AP7442=338,AP7442=340,AP7442=341,AP7442=342,AP7442="342A",AP7442="342B"),PorcenRet(AP7442,AT7442,AU7442),INDEX(PORCENTAJEBUSCAR,MATCH(AP7442,CódigoRET,0),4)*1),"")</f>
        <v/>
      </c>
      <c r="AS7442">
        <f t="shared" si="814"/>
        <v>0</v>
      </c>
      <c r="BF7442" t="str">
        <f>IFERROR(IF(OR(BD7442=338,BD7442=340,BD7442=341,BD7442=342,BD7442="342A",BD7442="342B"),PorcenRet(BD7442,BH7442,BI7442),INDEX(PORCENTAJEBUSCAR,MATCH(BD7442,CódigoRET,0),4)*1),"")</f>
        <v/>
      </c>
      <c r="BG7442">
        <f t="shared" si="815"/>
        <v>0</v>
      </c>
      <c r="BO7442">
        <f t="shared" si="816"/>
        <v>0</v>
      </c>
      <c r="CC7442">
        <f t="shared" si="817"/>
        <v>0</v>
      </c>
      <c r="CD7442">
        <f t="shared" si="818"/>
        <v>0</v>
      </c>
      <c r="CG7442">
        <f ca="1">IFERROR(INDIRECT("IVA!X"&amp;MATCH(MID(COMPRAS!C7342,1,2)&amp;MID(COMPRAS!F7342,1,2)&amp;MID(COMPRAS!D7342,1,2),IVA!W:W,0)),"SIN COD.")</f>
        <v>0</v>
      </c>
      <c r="CH7442">
        <f ca="1">IFERROR(INDIRECT("IVA!Y"&amp;MATCH(MID(COMPRAS!C7342,1,2)&amp;MID(COMPRAS!F7342,1,2)&amp;MID(COMPRAS!D7342,1,2),IVA!W:W,0)),"SIN COD.")</f>
        <v>0</v>
      </c>
    </row>
    <row r="7443" spans="1:86" x14ac:dyDescent="0.25">
      <c r="A7443"/>
      <c r="B7443"/>
      <c r="D7443"/>
      <c r="AL7443">
        <f t="shared" si="812"/>
        <v>0</v>
      </c>
      <c r="AQ7443">
        <f t="shared" si="813"/>
        <v>0</v>
      </c>
      <c r="AR7443" t="str">
        <f>IFERROR(IF(OR(AP7443=338,AP7443=340,AP7443=341,AP7443=342,AP7443="342A",AP7443="342B"),PorcenRet(AP7443,AT7443,AU7443),INDEX(PORCENTAJEBUSCAR,MATCH(AP7443,CódigoRET,0),4)*1),"")</f>
        <v/>
      </c>
      <c r="AS7443">
        <f t="shared" si="814"/>
        <v>0</v>
      </c>
      <c r="BF7443" t="str">
        <f>IFERROR(IF(OR(BD7443=338,BD7443=340,BD7443=341,BD7443=342,BD7443="342A",BD7443="342B"),PorcenRet(BD7443,BH7443,BI7443),INDEX(PORCENTAJEBUSCAR,MATCH(BD7443,CódigoRET,0),4)*1),"")</f>
        <v/>
      </c>
      <c r="BG7443">
        <f t="shared" si="815"/>
        <v>0</v>
      </c>
      <c r="BO7443">
        <f t="shared" si="816"/>
        <v>0</v>
      </c>
      <c r="CC7443">
        <f t="shared" si="817"/>
        <v>0</v>
      </c>
      <c r="CD7443">
        <f t="shared" si="818"/>
        <v>0</v>
      </c>
      <c r="CG7443">
        <f ca="1">IFERROR(INDIRECT("IVA!X"&amp;MATCH(MID(COMPRAS!C7343,1,2)&amp;MID(COMPRAS!F7343,1,2)&amp;MID(COMPRAS!D7343,1,2),IVA!W:W,0)),"SIN COD.")</f>
        <v>0</v>
      </c>
      <c r="CH7443">
        <f ca="1">IFERROR(INDIRECT("IVA!Y"&amp;MATCH(MID(COMPRAS!C7343,1,2)&amp;MID(COMPRAS!F7343,1,2)&amp;MID(COMPRAS!D7343,1,2),IVA!W:W,0)),"SIN COD.")</f>
        <v>0</v>
      </c>
    </row>
    <row r="7444" spans="1:86" x14ac:dyDescent="0.25">
      <c r="A7444"/>
      <c r="B7444"/>
      <c r="D7444"/>
      <c r="AL7444">
        <f t="shared" si="812"/>
        <v>0</v>
      </c>
      <c r="AQ7444">
        <f t="shared" si="813"/>
        <v>0</v>
      </c>
      <c r="AR7444" t="str">
        <f>IFERROR(IF(OR(AP7444=338,AP7444=340,AP7444=341,AP7444=342,AP7444="342A",AP7444="342B"),PorcenRet(AP7444,AT7444,AU7444),INDEX(PORCENTAJEBUSCAR,MATCH(AP7444,CódigoRET,0),4)*1),"")</f>
        <v/>
      </c>
      <c r="AS7444">
        <f t="shared" si="814"/>
        <v>0</v>
      </c>
      <c r="BF7444" t="str">
        <f>IFERROR(IF(OR(BD7444=338,BD7444=340,BD7444=341,BD7444=342,BD7444="342A",BD7444="342B"),PorcenRet(BD7444,BH7444,BI7444),INDEX(PORCENTAJEBUSCAR,MATCH(BD7444,CódigoRET,0),4)*1),"")</f>
        <v/>
      </c>
      <c r="BG7444">
        <f t="shared" si="815"/>
        <v>0</v>
      </c>
      <c r="BO7444">
        <f t="shared" si="816"/>
        <v>0</v>
      </c>
      <c r="CC7444">
        <f t="shared" si="817"/>
        <v>0</v>
      </c>
      <c r="CD7444">
        <f t="shared" si="818"/>
        <v>0</v>
      </c>
      <c r="CG7444">
        <f ca="1">IFERROR(INDIRECT("IVA!X"&amp;MATCH(MID(COMPRAS!C7344,1,2)&amp;MID(COMPRAS!F7344,1,2)&amp;MID(COMPRAS!D7344,1,2),IVA!W:W,0)),"SIN COD.")</f>
        <v>0</v>
      </c>
      <c r="CH7444">
        <f ca="1">IFERROR(INDIRECT("IVA!Y"&amp;MATCH(MID(COMPRAS!C7344,1,2)&amp;MID(COMPRAS!F7344,1,2)&amp;MID(COMPRAS!D7344,1,2),IVA!W:W,0)),"SIN COD.")</f>
        <v>0</v>
      </c>
    </row>
    <row r="7445" spans="1:86" x14ac:dyDescent="0.25">
      <c r="A7445"/>
      <c r="B7445"/>
      <c r="D7445"/>
      <c r="AL7445">
        <f t="shared" si="812"/>
        <v>0</v>
      </c>
      <c r="AQ7445">
        <f t="shared" si="813"/>
        <v>0</v>
      </c>
      <c r="AR7445" t="str">
        <f>IFERROR(IF(OR(AP7445=338,AP7445=340,AP7445=341,AP7445=342,AP7445="342A",AP7445="342B"),PorcenRet(AP7445,AT7445,AU7445),INDEX(PORCENTAJEBUSCAR,MATCH(AP7445,CódigoRET,0),4)*1),"")</f>
        <v/>
      </c>
      <c r="AS7445">
        <f t="shared" si="814"/>
        <v>0</v>
      </c>
      <c r="BF7445" t="str">
        <f>IFERROR(IF(OR(BD7445=338,BD7445=340,BD7445=341,BD7445=342,BD7445="342A",BD7445="342B"),PorcenRet(BD7445,BH7445,BI7445),INDEX(PORCENTAJEBUSCAR,MATCH(BD7445,CódigoRET,0),4)*1),"")</f>
        <v/>
      </c>
      <c r="BG7445">
        <f t="shared" si="815"/>
        <v>0</v>
      </c>
      <c r="BO7445">
        <f t="shared" si="816"/>
        <v>0</v>
      </c>
      <c r="CC7445">
        <f t="shared" si="817"/>
        <v>0</v>
      </c>
      <c r="CD7445">
        <f t="shared" si="818"/>
        <v>0</v>
      </c>
      <c r="CG7445">
        <f ca="1">IFERROR(INDIRECT("IVA!X"&amp;MATCH(MID(COMPRAS!C7345,1,2)&amp;MID(COMPRAS!F7345,1,2)&amp;MID(COMPRAS!D7345,1,2),IVA!W:W,0)),"SIN COD.")</f>
        <v>0</v>
      </c>
      <c r="CH7445">
        <f ca="1">IFERROR(INDIRECT("IVA!Y"&amp;MATCH(MID(COMPRAS!C7345,1,2)&amp;MID(COMPRAS!F7345,1,2)&amp;MID(COMPRAS!D7345,1,2),IVA!W:W,0)),"SIN COD.")</f>
        <v>0</v>
      </c>
    </row>
    <row r="7446" spans="1:86" x14ac:dyDescent="0.25">
      <c r="A7446"/>
      <c r="B7446"/>
      <c r="D7446"/>
      <c r="AL7446">
        <f t="shared" si="812"/>
        <v>0</v>
      </c>
      <c r="AQ7446">
        <f t="shared" si="813"/>
        <v>0</v>
      </c>
      <c r="AR7446" t="str">
        <f>IFERROR(IF(OR(AP7446=338,AP7446=340,AP7446=341,AP7446=342,AP7446="342A",AP7446="342B"),PorcenRet(AP7446,AT7446,AU7446),INDEX(PORCENTAJEBUSCAR,MATCH(AP7446,CódigoRET,0),4)*1),"")</f>
        <v/>
      </c>
      <c r="AS7446">
        <f t="shared" si="814"/>
        <v>0</v>
      </c>
      <c r="BF7446" t="str">
        <f>IFERROR(IF(OR(BD7446=338,BD7446=340,BD7446=341,BD7446=342,BD7446="342A",BD7446="342B"),PorcenRet(BD7446,BH7446,BI7446),INDEX(PORCENTAJEBUSCAR,MATCH(BD7446,CódigoRET,0),4)*1),"")</f>
        <v/>
      </c>
      <c r="BG7446">
        <f t="shared" si="815"/>
        <v>0</v>
      </c>
      <c r="BO7446">
        <f t="shared" si="816"/>
        <v>0</v>
      </c>
      <c r="CC7446">
        <f t="shared" si="817"/>
        <v>0</v>
      </c>
      <c r="CD7446">
        <f t="shared" si="818"/>
        <v>0</v>
      </c>
      <c r="CG7446">
        <f ca="1">IFERROR(INDIRECT("IVA!X"&amp;MATCH(MID(COMPRAS!C7346,1,2)&amp;MID(COMPRAS!F7346,1,2)&amp;MID(COMPRAS!D7346,1,2),IVA!W:W,0)),"SIN COD.")</f>
        <v>0</v>
      </c>
      <c r="CH7446">
        <f ca="1">IFERROR(INDIRECT("IVA!Y"&amp;MATCH(MID(COMPRAS!C7346,1,2)&amp;MID(COMPRAS!F7346,1,2)&amp;MID(COMPRAS!D7346,1,2),IVA!W:W,0)),"SIN COD.")</f>
        <v>0</v>
      </c>
    </row>
    <row r="7447" spans="1:86" x14ac:dyDescent="0.25">
      <c r="A7447"/>
      <c r="B7447"/>
      <c r="D7447"/>
      <c r="AL7447">
        <f t="shared" si="812"/>
        <v>0</v>
      </c>
      <c r="AQ7447">
        <f t="shared" si="813"/>
        <v>0</v>
      </c>
      <c r="AR7447" t="str">
        <f>IFERROR(IF(OR(AP7447=338,AP7447=340,AP7447=341,AP7447=342,AP7447="342A",AP7447="342B"),PorcenRet(AP7447,AT7447,AU7447),INDEX(PORCENTAJEBUSCAR,MATCH(AP7447,CódigoRET,0),4)*1),"")</f>
        <v/>
      </c>
      <c r="AS7447">
        <f t="shared" si="814"/>
        <v>0</v>
      </c>
      <c r="BF7447" t="str">
        <f>IFERROR(IF(OR(BD7447=338,BD7447=340,BD7447=341,BD7447=342,BD7447="342A",BD7447="342B"),PorcenRet(BD7447,BH7447,BI7447),INDEX(PORCENTAJEBUSCAR,MATCH(BD7447,CódigoRET,0),4)*1),"")</f>
        <v/>
      </c>
      <c r="BG7447">
        <f t="shared" si="815"/>
        <v>0</v>
      </c>
      <c r="BO7447">
        <f t="shared" si="816"/>
        <v>0</v>
      </c>
      <c r="CC7447">
        <f t="shared" si="817"/>
        <v>0</v>
      </c>
      <c r="CD7447">
        <f t="shared" si="818"/>
        <v>0</v>
      </c>
      <c r="CG7447">
        <f ca="1">IFERROR(INDIRECT("IVA!X"&amp;MATCH(MID(COMPRAS!C7347,1,2)&amp;MID(COMPRAS!F7347,1,2)&amp;MID(COMPRAS!D7347,1,2),IVA!W:W,0)),"SIN COD.")</f>
        <v>0</v>
      </c>
      <c r="CH7447">
        <f ca="1">IFERROR(INDIRECT("IVA!Y"&amp;MATCH(MID(COMPRAS!C7347,1,2)&amp;MID(COMPRAS!F7347,1,2)&amp;MID(COMPRAS!D7347,1,2),IVA!W:W,0)),"SIN COD.")</f>
        <v>0</v>
      </c>
    </row>
    <row r="7448" spans="1:86" x14ac:dyDescent="0.25">
      <c r="A7448"/>
      <c r="B7448"/>
      <c r="D7448"/>
      <c r="AL7448">
        <f t="shared" si="812"/>
        <v>0</v>
      </c>
      <c r="AQ7448">
        <f t="shared" si="813"/>
        <v>0</v>
      </c>
      <c r="AR7448" t="str">
        <f>IFERROR(IF(OR(AP7448=338,AP7448=340,AP7448=341,AP7448=342,AP7448="342A",AP7448="342B"),PorcenRet(AP7448,AT7448,AU7448),INDEX(PORCENTAJEBUSCAR,MATCH(AP7448,CódigoRET,0),4)*1),"")</f>
        <v/>
      </c>
      <c r="AS7448">
        <f t="shared" si="814"/>
        <v>0</v>
      </c>
      <c r="BF7448" t="str">
        <f>IFERROR(IF(OR(BD7448=338,BD7448=340,BD7448=341,BD7448=342,BD7448="342A",BD7448="342B"),PorcenRet(BD7448,BH7448,BI7448),INDEX(PORCENTAJEBUSCAR,MATCH(BD7448,CódigoRET,0),4)*1),"")</f>
        <v/>
      </c>
      <c r="BG7448">
        <f t="shared" si="815"/>
        <v>0</v>
      </c>
      <c r="BO7448">
        <f t="shared" si="816"/>
        <v>0</v>
      </c>
      <c r="CC7448">
        <f t="shared" si="817"/>
        <v>0</v>
      </c>
      <c r="CD7448">
        <f t="shared" si="818"/>
        <v>0</v>
      </c>
      <c r="CG7448">
        <f ca="1">IFERROR(INDIRECT("IVA!X"&amp;MATCH(MID(COMPRAS!C7348,1,2)&amp;MID(COMPRAS!F7348,1,2)&amp;MID(COMPRAS!D7348,1,2),IVA!W:W,0)),"SIN COD.")</f>
        <v>0</v>
      </c>
      <c r="CH7448">
        <f ca="1">IFERROR(INDIRECT("IVA!Y"&amp;MATCH(MID(COMPRAS!C7348,1,2)&amp;MID(COMPRAS!F7348,1,2)&amp;MID(COMPRAS!D7348,1,2),IVA!W:W,0)),"SIN COD.")</f>
        <v>0</v>
      </c>
    </row>
    <row r="7449" spans="1:86" x14ac:dyDescent="0.25">
      <c r="A7449"/>
      <c r="B7449"/>
      <c r="D7449"/>
      <c r="AL7449">
        <f t="shared" si="812"/>
        <v>0</v>
      </c>
      <c r="AQ7449">
        <f t="shared" si="813"/>
        <v>0</v>
      </c>
      <c r="AR7449" t="str">
        <f>IFERROR(IF(OR(AP7449=338,AP7449=340,AP7449=341,AP7449=342,AP7449="342A",AP7449="342B"),PorcenRet(AP7449,AT7449,AU7449),INDEX(PORCENTAJEBUSCAR,MATCH(AP7449,CódigoRET,0),4)*1),"")</f>
        <v/>
      </c>
      <c r="AS7449">
        <f t="shared" si="814"/>
        <v>0</v>
      </c>
      <c r="BF7449" t="str">
        <f>IFERROR(IF(OR(BD7449=338,BD7449=340,BD7449=341,BD7449=342,BD7449="342A",BD7449="342B"),PorcenRet(BD7449,BH7449,BI7449),INDEX(PORCENTAJEBUSCAR,MATCH(BD7449,CódigoRET,0),4)*1),"")</f>
        <v/>
      </c>
      <c r="BG7449">
        <f t="shared" si="815"/>
        <v>0</v>
      </c>
      <c r="BO7449">
        <f t="shared" si="816"/>
        <v>0</v>
      </c>
      <c r="CC7449">
        <f t="shared" si="817"/>
        <v>0</v>
      </c>
      <c r="CD7449">
        <f t="shared" si="818"/>
        <v>0</v>
      </c>
      <c r="CG7449">
        <f ca="1">IFERROR(INDIRECT("IVA!X"&amp;MATCH(MID(COMPRAS!C7349,1,2)&amp;MID(COMPRAS!F7349,1,2)&amp;MID(COMPRAS!D7349,1,2),IVA!W:W,0)),"SIN COD.")</f>
        <v>0</v>
      </c>
      <c r="CH7449">
        <f ca="1">IFERROR(INDIRECT("IVA!Y"&amp;MATCH(MID(COMPRAS!C7349,1,2)&amp;MID(COMPRAS!F7349,1,2)&amp;MID(COMPRAS!D7349,1,2),IVA!W:W,0)),"SIN COD.")</f>
        <v>0</v>
      </c>
    </row>
    <row r="7450" spans="1:86" x14ac:dyDescent="0.25">
      <c r="A7450"/>
      <c r="B7450"/>
      <c r="D7450"/>
      <c r="AL7450">
        <f t="shared" si="812"/>
        <v>0</v>
      </c>
      <c r="AQ7450">
        <f t="shared" si="813"/>
        <v>0</v>
      </c>
      <c r="AR7450" t="str">
        <f>IFERROR(IF(OR(AP7450=338,AP7450=340,AP7450=341,AP7450=342,AP7450="342A",AP7450="342B"),PorcenRet(AP7450,AT7450,AU7450),INDEX(PORCENTAJEBUSCAR,MATCH(AP7450,CódigoRET,0),4)*1),"")</f>
        <v/>
      </c>
      <c r="AS7450">
        <f t="shared" si="814"/>
        <v>0</v>
      </c>
      <c r="BF7450" t="str">
        <f>IFERROR(IF(OR(BD7450=338,BD7450=340,BD7450=341,BD7450=342,BD7450="342A",BD7450="342B"),PorcenRet(BD7450,BH7450,BI7450),INDEX(PORCENTAJEBUSCAR,MATCH(BD7450,CódigoRET,0),4)*1),"")</f>
        <v/>
      </c>
      <c r="BG7450">
        <f t="shared" si="815"/>
        <v>0</v>
      </c>
      <c r="BO7450">
        <f t="shared" si="816"/>
        <v>0</v>
      </c>
      <c r="CC7450">
        <f t="shared" si="817"/>
        <v>0</v>
      </c>
      <c r="CD7450">
        <f t="shared" si="818"/>
        <v>0</v>
      </c>
      <c r="CG7450">
        <f ca="1">IFERROR(INDIRECT("IVA!X"&amp;MATCH(MID(COMPRAS!C7350,1,2)&amp;MID(COMPRAS!F7350,1,2)&amp;MID(COMPRAS!D7350,1,2),IVA!W:W,0)),"SIN COD.")</f>
        <v>0</v>
      </c>
      <c r="CH7450">
        <f ca="1">IFERROR(INDIRECT("IVA!Y"&amp;MATCH(MID(COMPRAS!C7350,1,2)&amp;MID(COMPRAS!F7350,1,2)&amp;MID(COMPRAS!D7350,1,2),IVA!W:W,0)),"SIN COD.")</f>
        <v>0</v>
      </c>
    </row>
    <row r="7451" spans="1:86" x14ac:dyDescent="0.25">
      <c r="A7451"/>
      <c r="B7451"/>
      <c r="D7451"/>
      <c r="AL7451">
        <f t="shared" si="812"/>
        <v>0</v>
      </c>
      <c r="AQ7451">
        <f t="shared" si="813"/>
        <v>0</v>
      </c>
      <c r="AR7451" t="str">
        <f>IFERROR(IF(OR(AP7451=338,AP7451=340,AP7451=341,AP7451=342,AP7451="342A",AP7451="342B"),PorcenRet(AP7451,AT7451,AU7451),INDEX(PORCENTAJEBUSCAR,MATCH(AP7451,CódigoRET,0),4)*1),"")</f>
        <v/>
      </c>
      <c r="AS7451">
        <f t="shared" si="814"/>
        <v>0</v>
      </c>
      <c r="BF7451" t="str">
        <f>IFERROR(IF(OR(BD7451=338,BD7451=340,BD7451=341,BD7451=342,BD7451="342A",BD7451="342B"),PorcenRet(BD7451,BH7451,BI7451),INDEX(PORCENTAJEBUSCAR,MATCH(BD7451,CódigoRET,0),4)*1),"")</f>
        <v/>
      </c>
      <c r="BG7451">
        <f t="shared" si="815"/>
        <v>0</v>
      </c>
      <c r="BO7451">
        <f t="shared" si="816"/>
        <v>0</v>
      </c>
      <c r="CC7451">
        <f t="shared" si="817"/>
        <v>0</v>
      </c>
      <c r="CD7451">
        <f t="shared" si="818"/>
        <v>0</v>
      </c>
      <c r="CG7451">
        <f ca="1">IFERROR(INDIRECT("IVA!X"&amp;MATCH(MID(COMPRAS!C7351,1,2)&amp;MID(COMPRAS!F7351,1,2)&amp;MID(COMPRAS!D7351,1,2),IVA!W:W,0)),"SIN COD.")</f>
        <v>0</v>
      </c>
      <c r="CH7451">
        <f ca="1">IFERROR(INDIRECT("IVA!Y"&amp;MATCH(MID(COMPRAS!C7351,1,2)&amp;MID(COMPRAS!F7351,1,2)&amp;MID(COMPRAS!D7351,1,2),IVA!W:W,0)),"SIN COD.")</f>
        <v>0</v>
      </c>
    </row>
    <row r="7452" spans="1:86" x14ac:dyDescent="0.25">
      <c r="A7452"/>
      <c r="B7452"/>
      <c r="D7452"/>
      <c r="AL7452">
        <f t="shared" si="812"/>
        <v>0</v>
      </c>
      <c r="AQ7452">
        <f t="shared" si="813"/>
        <v>0</v>
      </c>
      <c r="AR7452" t="str">
        <f>IFERROR(IF(OR(AP7452=338,AP7452=340,AP7452=341,AP7452=342,AP7452="342A",AP7452="342B"),PorcenRet(AP7452,AT7452,AU7452),INDEX(PORCENTAJEBUSCAR,MATCH(AP7452,CódigoRET,0),4)*1),"")</f>
        <v/>
      </c>
      <c r="AS7452">
        <f t="shared" si="814"/>
        <v>0</v>
      </c>
      <c r="BF7452" t="str">
        <f>IFERROR(IF(OR(BD7452=338,BD7452=340,BD7452=341,BD7452=342,BD7452="342A",BD7452="342B"),PorcenRet(BD7452,BH7452,BI7452),INDEX(PORCENTAJEBUSCAR,MATCH(BD7452,CódigoRET,0),4)*1),"")</f>
        <v/>
      </c>
      <c r="BG7452">
        <f t="shared" si="815"/>
        <v>0</v>
      </c>
      <c r="BO7452">
        <f t="shared" si="816"/>
        <v>0</v>
      </c>
      <c r="CC7452">
        <f t="shared" si="817"/>
        <v>0</v>
      </c>
      <c r="CD7452">
        <f t="shared" si="818"/>
        <v>0</v>
      </c>
      <c r="CG7452">
        <f ca="1">IFERROR(INDIRECT("IVA!X"&amp;MATCH(MID(COMPRAS!C7352,1,2)&amp;MID(COMPRAS!F7352,1,2)&amp;MID(COMPRAS!D7352,1,2),IVA!W:W,0)),"SIN COD.")</f>
        <v>0</v>
      </c>
      <c r="CH7452">
        <f ca="1">IFERROR(INDIRECT("IVA!Y"&amp;MATCH(MID(COMPRAS!C7352,1,2)&amp;MID(COMPRAS!F7352,1,2)&amp;MID(COMPRAS!D7352,1,2),IVA!W:W,0)),"SIN COD.")</f>
        <v>0</v>
      </c>
    </row>
    <row r="7453" spans="1:86" x14ac:dyDescent="0.25">
      <c r="A7453"/>
      <c r="B7453"/>
      <c r="D7453"/>
      <c r="AL7453">
        <f t="shared" si="812"/>
        <v>0</v>
      </c>
      <c r="AQ7453">
        <f t="shared" si="813"/>
        <v>0</v>
      </c>
      <c r="AR7453" t="str">
        <f>IFERROR(IF(OR(AP7453=338,AP7453=340,AP7453=341,AP7453=342,AP7453="342A",AP7453="342B"),PorcenRet(AP7453,AT7453,AU7453),INDEX(PORCENTAJEBUSCAR,MATCH(AP7453,CódigoRET,0),4)*1),"")</f>
        <v/>
      </c>
      <c r="AS7453">
        <f t="shared" si="814"/>
        <v>0</v>
      </c>
      <c r="BF7453" t="str">
        <f>IFERROR(IF(OR(BD7453=338,BD7453=340,BD7453=341,BD7453=342,BD7453="342A",BD7453="342B"),PorcenRet(BD7453,BH7453,BI7453),INDEX(PORCENTAJEBUSCAR,MATCH(BD7453,CódigoRET,0),4)*1),"")</f>
        <v/>
      </c>
      <c r="BG7453">
        <f t="shared" si="815"/>
        <v>0</v>
      </c>
      <c r="BO7453">
        <f t="shared" si="816"/>
        <v>0</v>
      </c>
      <c r="CC7453">
        <f t="shared" si="817"/>
        <v>0</v>
      </c>
      <c r="CD7453">
        <f t="shared" si="818"/>
        <v>0</v>
      </c>
      <c r="CG7453">
        <f ca="1">IFERROR(INDIRECT("IVA!X"&amp;MATCH(MID(COMPRAS!C7353,1,2)&amp;MID(COMPRAS!F7353,1,2)&amp;MID(COMPRAS!D7353,1,2),IVA!W:W,0)),"SIN COD.")</f>
        <v>0</v>
      </c>
      <c r="CH7453">
        <f ca="1">IFERROR(INDIRECT("IVA!Y"&amp;MATCH(MID(COMPRAS!C7353,1,2)&amp;MID(COMPRAS!F7353,1,2)&amp;MID(COMPRAS!D7353,1,2),IVA!W:W,0)),"SIN COD.")</f>
        <v>0</v>
      </c>
    </row>
    <row r="7454" spans="1:86" x14ac:dyDescent="0.25">
      <c r="A7454"/>
      <c r="B7454"/>
      <c r="D7454"/>
      <c r="AL7454">
        <f t="shared" si="812"/>
        <v>0</v>
      </c>
      <c r="AQ7454">
        <f t="shared" si="813"/>
        <v>0</v>
      </c>
      <c r="AR7454" t="str">
        <f>IFERROR(IF(OR(AP7454=338,AP7454=340,AP7454=341,AP7454=342,AP7454="342A",AP7454="342B"),PorcenRet(AP7454,AT7454,AU7454),INDEX(PORCENTAJEBUSCAR,MATCH(AP7454,CódigoRET,0),4)*1),"")</f>
        <v/>
      </c>
      <c r="AS7454">
        <f t="shared" si="814"/>
        <v>0</v>
      </c>
      <c r="BF7454" t="str">
        <f>IFERROR(IF(OR(BD7454=338,BD7454=340,BD7454=341,BD7454=342,BD7454="342A",BD7454="342B"),PorcenRet(BD7454,BH7454,BI7454),INDEX(PORCENTAJEBUSCAR,MATCH(BD7454,CódigoRET,0),4)*1),"")</f>
        <v/>
      </c>
      <c r="BG7454">
        <f t="shared" si="815"/>
        <v>0</v>
      </c>
      <c r="BO7454">
        <f t="shared" si="816"/>
        <v>0</v>
      </c>
      <c r="CC7454">
        <f t="shared" si="817"/>
        <v>0</v>
      </c>
      <c r="CD7454">
        <f t="shared" si="818"/>
        <v>0</v>
      </c>
      <c r="CG7454">
        <f ca="1">IFERROR(INDIRECT("IVA!X"&amp;MATCH(MID(COMPRAS!C7354,1,2)&amp;MID(COMPRAS!F7354,1,2)&amp;MID(COMPRAS!D7354,1,2),IVA!W:W,0)),"SIN COD.")</f>
        <v>0</v>
      </c>
      <c r="CH7454">
        <f ca="1">IFERROR(INDIRECT("IVA!Y"&amp;MATCH(MID(COMPRAS!C7354,1,2)&amp;MID(COMPRAS!F7354,1,2)&amp;MID(COMPRAS!D7354,1,2),IVA!W:W,0)),"SIN COD.")</f>
        <v>0</v>
      </c>
    </row>
    <row r="7455" spans="1:86" x14ac:dyDescent="0.25">
      <c r="A7455"/>
      <c r="B7455"/>
      <c r="D7455"/>
      <c r="AL7455">
        <f t="shared" si="812"/>
        <v>0</v>
      </c>
      <c r="AQ7455">
        <f t="shared" si="813"/>
        <v>0</v>
      </c>
      <c r="AR7455" t="str">
        <f>IFERROR(IF(OR(AP7455=338,AP7455=340,AP7455=341,AP7455=342,AP7455="342A",AP7455="342B"),PorcenRet(AP7455,AT7455,AU7455),INDEX(PORCENTAJEBUSCAR,MATCH(AP7455,CódigoRET,0),4)*1),"")</f>
        <v/>
      </c>
      <c r="AS7455">
        <f t="shared" si="814"/>
        <v>0</v>
      </c>
      <c r="BF7455" t="str">
        <f>IFERROR(IF(OR(BD7455=338,BD7455=340,BD7455=341,BD7455=342,BD7455="342A",BD7455="342B"),PorcenRet(BD7455,BH7455,BI7455),INDEX(PORCENTAJEBUSCAR,MATCH(BD7455,CódigoRET,0),4)*1),"")</f>
        <v/>
      </c>
      <c r="BG7455">
        <f t="shared" si="815"/>
        <v>0</v>
      </c>
      <c r="BO7455">
        <f t="shared" si="816"/>
        <v>0</v>
      </c>
      <c r="CC7455">
        <f t="shared" si="817"/>
        <v>0</v>
      </c>
      <c r="CD7455">
        <f t="shared" si="818"/>
        <v>0</v>
      </c>
      <c r="CG7455">
        <f ca="1">IFERROR(INDIRECT("IVA!X"&amp;MATCH(MID(COMPRAS!C7355,1,2)&amp;MID(COMPRAS!F7355,1,2)&amp;MID(COMPRAS!D7355,1,2),IVA!W:W,0)),"SIN COD.")</f>
        <v>0</v>
      </c>
      <c r="CH7455">
        <f ca="1">IFERROR(INDIRECT("IVA!Y"&amp;MATCH(MID(COMPRAS!C7355,1,2)&amp;MID(COMPRAS!F7355,1,2)&amp;MID(COMPRAS!D7355,1,2),IVA!W:W,0)),"SIN COD.")</f>
        <v>0</v>
      </c>
    </row>
    <row r="7456" spans="1:86" x14ac:dyDescent="0.25">
      <c r="A7456"/>
      <c r="B7456"/>
      <c r="D7456"/>
      <c r="AL7456">
        <f t="shared" si="812"/>
        <v>0</v>
      </c>
      <c r="AQ7456">
        <f t="shared" si="813"/>
        <v>0</v>
      </c>
      <c r="AR7456" t="str">
        <f>IFERROR(IF(OR(AP7456=338,AP7456=340,AP7456=341,AP7456=342,AP7456="342A",AP7456="342B"),PorcenRet(AP7456,AT7456,AU7456),INDEX(PORCENTAJEBUSCAR,MATCH(AP7456,CódigoRET,0),4)*1),"")</f>
        <v/>
      </c>
      <c r="AS7456">
        <f t="shared" si="814"/>
        <v>0</v>
      </c>
      <c r="BF7456" t="str">
        <f>IFERROR(IF(OR(BD7456=338,BD7456=340,BD7456=341,BD7456=342,BD7456="342A",BD7456="342B"),PorcenRet(BD7456,BH7456,BI7456),INDEX(PORCENTAJEBUSCAR,MATCH(BD7456,CódigoRET,0),4)*1),"")</f>
        <v/>
      </c>
      <c r="BG7456">
        <f t="shared" si="815"/>
        <v>0</v>
      </c>
      <c r="BO7456">
        <f t="shared" si="816"/>
        <v>0</v>
      </c>
      <c r="CC7456">
        <f t="shared" si="817"/>
        <v>0</v>
      </c>
      <c r="CD7456">
        <f t="shared" si="818"/>
        <v>0</v>
      </c>
      <c r="CG7456">
        <f ca="1">IFERROR(INDIRECT("IVA!X"&amp;MATCH(MID(COMPRAS!C7356,1,2)&amp;MID(COMPRAS!F7356,1,2)&amp;MID(COMPRAS!D7356,1,2),IVA!W:W,0)),"SIN COD.")</f>
        <v>0</v>
      </c>
      <c r="CH7456">
        <f ca="1">IFERROR(INDIRECT("IVA!Y"&amp;MATCH(MID(COMPRAS!C7356,1,2)&amp;MID(COMPRAS!F7356,1,2)&amp;MID(COMPRAS!D7356,1,2),IVA!W:W,0)),"SIN COD.")</f>
        <v>0</v>
      </c>
    </row>
    <row r="7457" spans="1:86" x14ac:dyDescent="0.25">
      <c r="A7457"/>
      <c r="B7457"/>
      <c r="D7457"/>
      <c r="AL7457">
        <f t="shared" si="812"/>
        <v>0</v>
      </c>
      <c r="AQ7457">
        <f t="shared" si="813"/>
        <v>0</v>
      </c>
      <c r="AR7457" t="str">
        <f>IFERROR(IF(OR(AP7457=338,AP7457=340,AP7457=341,AP7457=342,AP7457="342A",AP7457="342B"),PorcenRet(AP7457,AT7457,AU7457),INDEX(PORCENTAJEBUSCAR,MATCH(AP7457,CódigoRET,0),4)*1),"")</f>
        <v/>
      </c>
      <c r="AS7457">
        <f t="shared" si="814"/>
        <v>0</v>
      </c>
      <c r="BF7457" t="str">
        <f>IFERROR(IF(OR(BD7457=338,BD7457=340,BD7457=341,BD7457=342,BD7457="342A",BD7457="342B"),PorcenRet(BD7457,BH7457,BI7457),INDEX(PORCENTAJEBUSCAR,MATCH(BD7457,CódigoRET,0),4)*1),"")</f>
        <v/>
      </c>
      <c r="BG7457">
        <f t="shared" si="815"/>
        <v>0</v>
      </c>
      <c r="BO7457">
        <f t="shared" si="816"/>
        <v>0</v>
      </c>
      <c r="CC7457">
        <f t="shared" si="817"/>
        <v>0</v>
      </c>
      <c r="CD7457">
        <f t="shared" si="818"/>
        <v>0</v>
      </c>
      <c r="CG7457">
        <f ca="1">IFERROR(INDIRECT("IVA!X"&amp;MATCH(MID(COMPRAS!C7357,1,2)&amp;MID(COMPRAS!F7357,1,2)&amp;MID(COMPRAS!D7357,1,2),IVA!W:W,0)),"SIN COD.")</f>
        <v>0</v>
      </c>
      <c r="CH7457">
        <f ca="1">IFERROR(INDIRECT("IVA!Y"&amp;MATCH(MID(COMPRAS!C7357,1,2)&amp;MID(COMPRAS!F7357,1,2)&amp;MID(COMPRAS!D7357,1,2),IVA!W:W,0)),"SIN COD.")</f>
        <v>0</v>
      </c>
    </row>
    <row r="7458" spans="1:86" x14ac:dyDescent="0.25">
      <c r="A7458"/>
      <c r="B7458"/>
      <c r="D7458"/>
      <c r="AL7458">
        <f t="shared" si="812"/>
        <v>0</v>
      </c>
      <c r="AQ7458">
        <f t="shared" si="813"/>
        <v>0</v>
      </c>
      <c r="AR7458" t="str">
        <f>IFERROR(IF(OR(AP7458=338,AP7458=340,AP7458=341,AP7458=342,AP7458="342A",AP7458="342B"),PorcenRet(AP7458,AT7458,AU7458),INDEX(PORCENTAJEBUSCAR,MATCH(AP7458,CódigoRET,0),4)*1),"")</f>
        <v/>
      </c>
      <c r="AS7458">
        <f t="shared" si="814"/>
        <v>0</v>
      </c>
      <c r="BF7458" t="str">
        <f>IFERROR(IF(OR(BD7458=338,BD7458=340,BD7458=341,BD7458=342,BD7458="342A",BD7458="342B"),PorcenRet(BD7458,BH7458,BI7458),INDEX(PORCENTAJEBUSCAR,MATCH(BD7458,CódigoRET,0),4)*1),"")</f>
        <v/>
      </c>
      <c r="BG7458">
        <f t="shared" si="815"/>
        <v>0</v>
      </c>
      <c r="BO7458">
        <f t="shared" si="816"/>
        <v>0</v>
      </c>
      <c r="CC7458">
        <f t="shared" si="817"/>
        <v>0</v>
      </c>
      <c r="CD7458">
        <f t="shared" si="818"/>
        <v>0</v>
      </c>
      <c r="CG7458">
        <f ca="1">IFERROR(INDIRECT("IVA!X"&amp;MATCH(MID(COMPRAS!C7358,1,2)&amp;MID(COMPRAS!F7358,1,2)&amp;MID(COMPRAS!D7358,1,2),IVA!W:W,0)),"SIN COD.")</f>
        <v>0</v>
      </c>
      <c r="CH7458">
        <f ca="1">IFERROR(INDIRECT("IVA!Y"&amp;MATCH(MID(COMPRAS!C7358,1,2)&amp;MID(COMPRAS!F7358,1,2)&amp;MID(COMPRAS!D7358,1,2),IVA!W:W,0)),"SIN COD.")</f>
        <v>0</v>
      </c>
    </row>
    <row r="7459" spans="1:86" x14ac:dyDescent="0.25">
      <c r="A7459"/>
      <c r="B7459"/>
      <c r="D7459"/>
      <c r="AL7459">
        <f t="shared" si="812"/>
        <v>0</v>
      </c>
      <c r="AQ7459">
        <f t="shared" si="813"/>
        <v>0</v>
      </c>
      <c r="AR7459" t="str">
        <f>IFERROR(IF(OR(AP7459=338,AP7459=340,AP7459=341,AP7459=342,AP7459="342A",AP7459="342B"),PorcenRet(AP7459,AT7459,AU7459),INDEX(PORCENTAJEBUSCAR,MATCH(AP7459,CódigoRET,0),4)*1),"")</f>
        <v/>
      </c>
      <c r="AS7459">
        <f t="shared" si="814"/>
        <v>0</v>
      </c>
      <c r="BF7459" t="str">
        <f>IFERROR(IF(OR(BD7459=338,BD7459=340,BD7459=341,BD7459=342,BD7459="342A",BD7459="342B"),PorcenRet(BD7459,BH7459,BI7459),INDEX(PORCENTAJEBUSCAR,MATCH(BD7459,CódigoRET,0),4)*1),"")</f>
        <v/>
      </c>
      <c r="BG7459">
        <f t="shared" si="815"/>
        <v>0</v>
      </c>
      <c r="BO7459">
        <f t="shared" si="816"/>
        <v>0</v>
      </c>
      <c r="CC7459">
        <f t="shared" si="817"/>
        <v>0</v>
      </c>
      <c r="CD7459">
        <f t="shared" si="818"/>
        <v>0</v>
      </c>
      <c r="CG7459">
        <f ca="1">IFERROR(INDIRECT("IVA!X"&amp;MATCH(MID(COMPRAS!C7359,1,2)&amp;MID(COMPRAS!F7359,1,2)&amp;MID(COMPRAS!D7359,1,2),IVA!W:W,0)),"SIN COD.")</f>
        <v>0</v>
      </c>
      <c r="CH7459">
        <f ca="1">IFERROR(INDIRECT("IVA!Y"&amp;MATCH(MID(COMPRAS!C7359,1,2)&amp;MID(COMPRAS!F7359,1,2)&amp;MID(COMPRAS!D7359,1,2),IVA!W:W,0)),"SIN COD.")</f>
        <v>0</v>
      </c>
    </row>
    <row r="7460" spans="1:86" x14ac:dyDescent="0.25">
      <c r="A7460"/>
      <c r="B7460"/>
      <c r="D7460"/>
      <c r="AL7460">
        <f t="shared" si="812"/>
        <v>0</v>
      </c>
      <c r="AQ7460">
        <f t="shared" si="813"/>
        <v>0</v>
      </c>
      <c r="AR7460" t="str">
        <f>IFERROR(IF(OR(AP7460=338,AP7460=340,AP7460=341,AP7460=342,AP7460="342A",AP7460="342B"),PorcenRet(AP7460,AT7460,AU7460),INDEX(PORCENTAJEBUSCAR,MATCH(AP7460,CódigoRET,0),4)*1),"")</f>
        <v/>
      </c>
      <c r="AS7460">
        <f t="shared" si="814"/>
        <v>0</v>
      </c>
      <c r="BF7460" t="str">
        <f>IFERROR(IF(OR(BD7460=338,BD7460=340,BD7460=341,BD7460=342,BD7460="342A",BD7460="342B"),PorcenRet(BD7460,BH7460,BI7460),INDEX(PORCENTAJEBUSCAR,MATCH(BD7460,CódigoRET,0),4)*1),"")</f>
        <v/>
      </c>
      <c r="BG7460">
        <f t="shared" si="815"/>
        <v>0</v>
      </c>
      <c r="BO7460">
        <f t="shared" si="816"/>
        <v>0</v>
      </c>
      <c r="CC7460">
        <f t="shared" si="817"/>
        <v>0</v>
      </c>
      <c r="CD7460">
        <f t="shared" si="818"/>
        <v>0</v>
      </c>
      <c r="CG7460">
        <f ca="1">IFERROR(INDIRECT("IVA!X"&amp;MATCH(MID(COMPRAS!C7360,1,2)&amp;MID(COMPRAS!F7360,1,2)&amp;MID(COMPRAS!D7360,1,2),IVA!W:W,0)),"SIN COD.")</f>
        <v>0</v>
      </c>
      <c r="CH7460">
        <f ca="1">IFERROR(INDIRECT("IVA!Y"&amp;MATCH(MID(COMPRAS!C7360,1,2)&amp;MID(COMPRAS!F7360,1,2)&amp;MID(COMPRAS!D7360,1,2),IVA!W:W,0)),"SIN COD.")</f>
        <v>0</v>
      </c>
    </row>
    <row r="7461" spans="1:86" x14ac:dyDescent="0.25">
      <c r="A7461"/>
      <c r="B7461"/>
      <c r="D7461"/>
      <c r="AL7461">
        <f t="shared" si="812"/>
        <v>0</v>
      </c>
      <c r="AQ7461">
        <f t="shared" si="813"/>
        <v>0</v>
      </c>
      <c r="AR7461" t="str">
        <f>IFERROR(IF(OR(AP7461=338,AP7461=340,AP7461=341,AP7461=342,AP7461="342A",AP7461="342B"),PorcenRet(AP7461,AT7461,AU7461),INDEX(PORCENTAJEBUSCAR,MATCH(AP7461,CódigoRET,0),4)*1),"")</f>
        <v/>
      </c>
      <c r="AS7461">
        <f t="shared" si="814"/>
        <v>0</v>
      </c>
      <c r="BF7461" t="str">
        <f>IFERROR(IF(OR(BD7461=338,BD7461=340,BD7461=341,BD7461=342,BD7461="342A",BD7461="342B"),PorcenRet(BD7461,BH7461,BI7461),INDEX(PORCENTAJEBUSCAR,MATCH(BD7461,CódigoRET,0),4)*1),"")</f>
        <v/>
      </c>
      <c r="BG7461">
        <f t="shared" si="815"/>
        <v>0</v>
      </c>
      <c r="BO7461">
        <f t="shared" si="816"/>
        <v>0</v>
      </c>
      <c r="CC7461">
        <f t="shared" si="817"/>
        <v>0</v>
      </c>
      <c r="CD7461">
        <f t="shared" si="818"/>
        <v>0</v>
      </c>
      <c r="CG7461">
        <f ca="1">IFERROR(INDIRECT("IVA!X"&amp;MATCH(MID(COMPRAS!C7361,1,2)&amp;MID(COMPRAS!F7361,1,2)&amp;MID(COMPRAS!D7361,1,2),IVA!W:W,0)),"SIN COD.")</f>
        <v>0</v>
      </c>
      <c r="CH7461">
        <f ca="1">IFERROR(INDIRECT("IVA!Y"&amp;MATCH(MID(COMPRAS!C7361,1,2)&amp;MID(COMPRAS!F7361,1,2)&amp;MID(COMPRAS!D7361,1,2),IVA!W:W,0)),"SIN COD.")</f>
        <v>0</v>
      </c>
    </row>
    <row r="7462" spans="1:86" x14ac:dyDescent="0.25">
      <c r="A7462"/>
      <c r="B7462"/>
      <c r="D7462"/>
      <c r="AL7462">
        <f t="shared" si="812"/>
        <v>0</v>
      </c>
      <c r="AQ7462">
        <f t="shared" si="813"/>
        <v>0</v>
      </c>
      <c r="AR7462" t="str">
        <f>IFERROR(IF(OR(AP7462=338,AP7462=340,AP7462=341,AP7462=342,AP7462="342A",AP7462="342B"),PorcenRet(AP7462,AT7462,AU7462),INDEX(PORCENTAJEBUSCAR,MATCH(AP7462,CódigoRET,0),4)*1),"")</f>
        <v/>
      </c>
      <c r="AS7462">
        <f t="shared" si="814"/>
        <v>0</v>
      </c>
      <c r="BF7462" t="str">
        <f>IFERROR(IF(OR(BD7462=338,BD7462=340,BD7462=341,BD7462=342,BD7462="342A",BD7462="342B"),PorcenRet(BD7462,BH7462,BI7462),INDEX(PORCENTAJEBUSCAR,MATCH(BD7462,CódigoRET,0),4)*1),"")</f>
        <v/>
      </c>
      <c r="BG7462">
        <f t="shared" si="815"/>
        <v>0</v>
      </c>
      <c r="BO7462">
        <f t="shared" si="816"/>
        <v>0</v>
      </c>
      <c r="CC7462">
        <f t="shared" si="817"/>
        <v>0</v>
      </c>
      <c r="CD7462">
        <f t="shared" si="818"/>
        <v>0</v>
      </c>
      <c r="CG7462">
        <f ca="1">IFERROR(INDIRECT("IVA!X"&amp;MATCH(MID(COMPRAS!C7362,1,2)&amp;MID(COMPRAS!F7362,1,2)&amp;MID(COMPRAS!D7362,1,2),IVA!W:W,0)),"SIN COD.")</f>
        <v>0</v>
      </c>
      <c r="CH7462">
        <f ca="1">IFERROR(INDIRECT("IVA!Y"&amp;MATCH(MID(COMPRAS!C7362,1,2)&amp;MID(COMPRAS!F7362,1,2)&amp;MID(COMPRAS!D7362,1,2),IVA!W:W,0)),"SIN COD.")</f>
        <v>0</v>
      </c>
    </row>
    <row r="7463" spans="1:86" x14ac:dyDescent="0.25">
      <c r="A7463"/>
      <c r="B7463"/>
      <c r="D7463"/>
      <c r="AL7463">
        <f t="shared" si="812"/>
        <v>0</v>
      </c>
      <c r="AQ7463">
        <f t="shared" si="813"/>
        <v>0</v>
      </c>
      <c r="AR7463" t="str">
        <f>IFERROR(IF(OR(AP7463=338,AP7463=340,AP7463=341,AP7463=342,AP7463="342A",AP7463="342B"),PorcenRet(AP7463,AT7463,AU7463),INDEX(PORCENTAJEBUSCAR,MATCH(AP7463,CódigoRET,0),4)*1),"")</f>
        <v/>
      </c>
      <c r="AS7463">
        <f t="shared" si="814"/>
        <v>0</v>
      </c>
      <c r="BF7463" t="str">
        <f>IFERROR(IF(OR(BD7463=338,BD7463=340,BD7463=341,BD7463=342,BD7463="342A",BD7463="342B"),PorcenRet(BD7463,BH7463,BI7463),INDEX(PORCENTAJEBUSCAR,MATCH(BD7463,CódigoRET,0),4)*1),"")</f>
        <v/>
      </c>
      <c r="BG7463">
        <f t="shared" si="815"/>
        <v>0</v>
      </c>
      <c r="BO7463">
        <f t="shared" si="816"/>
        <v>0</v>
      </c>
      <c r="CC7463">
        <f t="shared" si="817"/>
        <v>0</v>
      </c>
      <c r="CD7463">
        <f t="shared" si="818"/>
        <v>0</v>
      </c>
      <c r="CG7463">
        <f ca="1">IFERROR(INDIRECT("IVA!X"&amp;MATCH(MID(COMPRAS!C7363,1,2)&amp;MID(COMPRAS!F7363,1,2)&amp;MID(COMPRAS!D7363,1,2),IVA!W:W,0)),"SIN COD.")</f>
        <v>0</v>
      </c>
      <c r="CH7463">
        <f ca="1">IFERROR(INDIRECT("IVA!Y"&amp;MATCH(MID(COMPRAS!C7363,1,2)&amp;MID(COMPRAS!F7363,1,2)&amp;MID(COMPRAS!D7363,1,2),IVA!W:W,0)),"SIN COD.")</f>
        <v>0</v>
      </c>
    </row>
    <row r="7464" spans="1:86" x14ac:dyDescent="0.25">
      <c r="A7464"/>
      <c r="B7464"/>
      <c r="D7464"/>
      <c r="AL7464">
        <f t="shared" si="812"/>
        <v>0</v>
      </c>
      <c r="AQ7464">
        <f t="shared" si="813"/>
        <v>0</v>
      </c>
      <c r="AR7464" t="str">
        <f>IFERROR(IF(OR(AP7464=338,AP7464=340,AP7464=341,AP7464=342,AP7464="342A",AP7464="342B"),PorcenRet(AP7464,AT7464,AU7464),INDEX(PORCENTAJEBUSCAR,MATCH(AP7464,CódigoRET,0),4)*1),"")</f>
        <v/>
      </c>
      <c r="AS7464">
        <f t="shared" si="814"/>
        <v>0</v>
      </c>
      <c r="BF7464" t="str">
        <f>IFERROR(IF(OR(BD7464=338,BD7464=340,BD7464=341,BD7464=342,BD7464="342A",BD7464="342B"),PorcenRet(BD7464,BH7464,BI7464),INDEX(PORCENTAJEBUSCAR,MATCH(BD7464,CódigoRET,0),4)*1),"")</f>
        <v/>
      </c>
      <c r="BG7464">
        <f t="shared" si="815"/>
        <v>0</v>
      </c>
      <c r="BO7464">
        <f t="shared" si="816"/>
        <v>0</v>
      </c>
      <c r="CC7464">
        <f t="shared" si="817"/>
        <v>0</v>
      </c>
      <c r="CD7464">
        <f t="shared" si="818"/>
        <v>0</v>
      </c>
      <c r="CG7464">
        <f ca="1">IFERROR(INDIRECT("IVA!X"&amp;MATCH(MID(COMPRAS!C7364,1,2)&amp;MID(COMPRAS!F7364,1,2)&amp;MID(COMPRAS!D7364,1,2),IVA!W:W,0)),"SIN COD.")</f>
        <v>0</v>
      </c>
      <c r="CH7464">
        <f ca="1">IFERROR(INDIRECT("IVA!Y"&amp;MATCH(MID(COMPRAS!C7364,1,2)&amp;MID(COMPRAS!F7364,1,2)&amp;MID(COMPRAS!D7364,1,2),IVA!W:W,0)),"SIN COD.")</f>
        <v>0</v>
      </c>
    </row>
    <row r="7465" spans="1:86" x14ac:dyDescent="0.25">
      <c r="A7465"/>
      <c r="B7465"/>
      <c r="D7465"/>
      <c r="AL7465">
        <f t="shared" si="812"/>
        <v>0</v>
      </c>
      <c r="AQ7465">
        <f t="shared" si="813"/>
        <v>0</v>
      </c>
      <c r="AR7465" t="str">
        <f>IFERROR(IF(OR(AP7465=338,AP7465=340,AP7465=341,AP7465=342,AP7465="342A",AP7465="342B"),PorcenRet(AP7465,AT7465,AU7465),INDEX(PORCENTAJEBUSCAR,MATCH(AP7465,CódigoRET,0),4)*1),"")</f>
        <v/>
      </c>
      <c r="AS7465">
        <f t="shared" si="814"/>
        <v>0</v>
      </c>
      <c r="BF7465" t="str">
        <f>IFERROR(IF(OR(BD7465=338,BD7465=340,BD7465=341,BD7465=342,BD7465="342A",BD7465="342B"),PorcenRet(BD7465,BH7465,BI7465),INDEX(PORCENTAJEBUSCAR,MATCH(BD7465,CódigoRET,0),4)*1),"")</f>
        <v/>
      </c>
      <c r="BG7465">
        <f t="shared" si="815"/>
        <v>0</v>
      </c>
      <c r="BO7465">
        <f t="shared" si="816"/>
        <v>0</v>
      </c>
      <c r="CC7465">
        <f t="shared" si="817"/>
        <v>0</v>
      </c>
      <c r="CD7465">
        <f t="shared" si="818"/>
        <v>0</v>
      </c>
      <c r="CG7465">
        <f ca="1">IFERROR(INDIRECT("IVA!X"&amp;MATCH(MID(COMPRAS!C7365,1,2)&amp;MID(COMPRAS!F7365,1,2)&amp;MID(COMPRAS!D7365,1,2),IVA!W:W,0)),"SIN COD.")</f>
        <v>0</v>
      </c>
      <c r="CH7465">
        <f ca="1">IFERROR(INDIRECT("IVA!Y"&amp;MATCH(MID(COMPRAS!C7365,1,2)&amp;MID(COMPRAS!F7365,1,2)&amp;MID(COMPRAS!D7365,1,2),IVA!W:W,0)),"SIN COD.")</f>
        <v>0</v>
      </c>
    </row>
    <row r="7466" spans="1:86" x14ac:dyDescent="0.25">
      <c r="A7466"/>
      <c r="B7466"/>
      <c r="D7466"/>
      <c r="AL7466">
        <f t="shared" si="812"/>
        <v>0</v>
      </c>
      <c r="AQ7466">
        <f t="shared" si="813"/>
        <v>0</v>
      </c>
      <c r="AR7466" t="str">
        <f>IFERROR(IF(OR(AP7466=338,AP7466=340,AP7466=341,AP7466=342,AP7466="342A",AP7466="342B"),PorcenRet(AP7466,AT7466,AU7466),INDEX(PORCENTAJEBUSCAR,MATCH(AP7466,CódigoRET,0),4)*1),"")</f>
        <v/>
      </c>
      <c r="AS7466">
        <f t="shared" si="814"/>
        <v>0</v>
      </c>
      <c r="BF7466" t="str">
        <f>IFERROR(IF(OR(BD7466=338,BD7466=340,BD7466=341,BD7466=342,BD7466="342A",BD7466="342B"),PorcenRet(BD7466,BH7466,BI7466),INDEX(PORCENTAJEBUSCAR,MATCH(BD7466,CódigoRET,0),4)*1),"")</f>
        <v/>
      </c>
      <c r="BG7466">
        <f t="shared" si="815"/>
        <v>0</v>
      </c>
      <c r="BO7466">
        <f t="shared" si="816"/>
        <v>0</v>
      </c>
      <c r="CC7466">
        <f t="shared" si="817"/>
        <v>0</v>
      </c>
      <c r="CD7466">
        <f t="shared" si="818"/>
        <v>0</v>
      </c>
      <c r="CG7466">
        <f ca="1">IFERROR(INDIRECT("IVA!X"&amp;MATCH(MID(COMPRAS!C7366,1,2)&amp;MID(COMPRAS!F7366,1,2)&amp;MID(COMPRAS!D7366,1,2),IVA!W:W,0)),"SIN COD.")</f>
        <v>0</v>
      </c>
      <c r="CH7466">
        <f ca="1">IFERROR(INDIRECT("IVA!Y"&amp;MATCH(MID(COMPRAS!C7366,1,2)&amp;MID(COMPRAS!F7366,1,2)&amp;MID(COMPRAS!D7366,1,2),IVA!W:W,0)),"SIN COD.")</f>
        <v>0</v>
      </c>
    </row>
    <row r="7467" spans="1:86" x14ac:dyDescent="0.25">
      <c r="A7467"/>
      <c r="B7467"/>
      <c r="D7467"/>
      <c r="AL7467">
        <f t="shared" si="812"/>
        <v>0</v>
      </c>
      <c r="AQ7467">
        <f t="shared" si="813"/>
        <v>0</v>
      </c>
      <c r="AR7467" t="str">
        <f>IFERROR(IF(OR(AP7467=338,AP7467=340,AP7467=341,AP7467=342,AP7467="342A",AP7467="342B"),PorcenRet(AP7467,AT7467,AU7467),INDEX(PORCENTAJEBUSCAR,MATCH(AP7467,CódigoRET,0),4)*1),"")</f>
        <v/>
      </c>
      <c r="AS7467">
        <f t="shared" si="814"/>
        <v>0</v>
      </c>
      <c r="BF7467" t="str">
        <f>IFERROR(IF(OR(BD7467=338,BD7467=340,BD7467=341,BD7467=342,BD7467="342A",BD7467="342B"),PorcenRet(BD7467,BH7467,BI7467),INDEX(PORCENTAJEBUSCAR,MATCH(BD7467,CódigoRET,0),4)*1),"")</f>
        <v/>
      </c>
      <c r="BG7467">
        <f t="shared" si="815"/>
        <v>0</v>
      </c>
      <c r="BO7467">
        <f t="shared" si="816"/>
        <v>0</v>
      </c>
      <c r="CC7467">
        <f t="shared" si="817"/>
        <v>0</v>
      </c>
      <c r="CD7467">
        <f t="shared" si="818"/>
        <v>0</v>
      </c>
      <c r="CG7467">
        <f ca="1">IFERROR(INDIRECT("IVA!X"&amp;MATCH(MID(COMPRAS!C7367,1,2)&amp;MID(COMPRAS!F7367,1,2)&amp;MID(COMPRAS!D7367,1,2),IVA!W:W,0)),"SIN COD.")</f>
        <v>0</v>
      </c>
      <c r="CH7467">
        <f ca="1">IFERROR(INDIRECT("IVA!Y"&amp;MATCH(MID(COMPRAS!C7367,1,2)&amp;MID(COMPRAS!F7367,1,2)&amp;MID(COMPRAS!D7367,1,2),IVA!W:W,0)),"SIN COD.")</f>
        <v>0</v>
      </c>
    </row>
    <row r="7468" spans="1:86" x14ac:dyDescent="0.25">
      <c r="A7468"/>
      <c r="B7468"/>
      <c r="D7468"/>
      <c r="AL7468">
        <f t="shared" si="812"/>
        <v>0</v>
      </c>
      <c r="AQ7468">
        <f t="shared" si="813"/>
        <v>0</v>
      </c>
      <c r="AR7468" t="str">
        <f>IFERROR(IF(OR(AP7468=338,AP7468=340,AP7468=341,AP7468=342,AP7468="342A",AP7468="342B"),PorcenRet(AP7468,AT7468,AU7468),INDEX(PORCENTAJEBUSCAR,MATCH(AP7468,CódigoRET,0),4)*1),"")</f>
        <v/>
      </c>
      <c r="AS7468">
        <f t="shared" si="814"/>
        <v>0</v>
      </c>
      <c r="BF7468" t="str">
        <f>IFERROR(IF(OR(BD7468=338,BD7468=340,BD7468=341,BD7468=342,BD7468="342A",BD7468="342B"),PorcenRet(BD7468,BH7468,BI7468),INDEX(PORCENTAJEBUSCAR,MATCH(BD7468,CódigoRET,0),4)*1),"")</f>
        <v/>
      </c>
      <c r="BG7468">
        <f t="shared" si="815"/>
        <v>0</v>
      </c>
      <c r="BO7468">
        <f t="shared" si="816"/>
        <v>0</v>
      </c>
      <c r="CC7468">
        <f t="shared" si="817"/>
        <v>0</v>
      </c>
      <c r="CD7468">
        <f t="shared" si="818"/>
        <v>0</v>
      </c>
      <c r="CG7468">
        <f ca="1">IFERROR(INDIRECT("IVA!X"&amp;MATCH(MID(COMPRAS!C7368,1,2)&amp;MID(COMPRAS!F7368,1,2)&amp;MID(COMPRAS!D7368,1,2),IVA!W:W,0)),"SIN COD.")</f>
        <v>0</v>
      </c>
      <c r="CH7468">
        <f ca="1">IFERROR(INDIRECT("IVA!Y"&amp;MATCH(MID(COMPRAS!C7368,1,2)&amp;MID(COMPRAS!F7368,1,2)&amp;MID(COMPRAS!D7368,1,2),IVA!W:W,0)),"SIN COD.")</f>
        <v>0</v>
      </c>
    </row>
    <row r="7469" spans="1:86" x14ac:dyDescent="0.25">
      <c r="A7469"/>
      <c r="B7469"/>
      <c r="D7469"/>
      <c r="AL7469">
        <f t="shared" si="812"/>
        <v>0</v>
      </c>
      <c r="AQ7469">
        <f t="shared" si="813"/>
        <v>0</v>
      </c>
      <c r="AR7469" t="str">
        <f>IFERROR(IF(OR(AP7469=338,AP7469=340,AP7469=341,AP7469=342,AP7469="342A",AP7469="342B"),PorcenRet(AP7469,AT7469,AU7469),INDEX(PORCENTAJEBUSCAR,MATCH(AP7469,CódigoRET,0),4)*1),"")</f>
        <v/>
      </c>
      <c r="AS7469">
        <f t="shared" si="814"/>
        <v>0</v>
      </c>
      <c r="BF7469" t="str">
        <f>IFERROR(IF(OR(BD7469=338,BD7469=340,BD7469=341,BD7469=342,BD7469="342A",BD7469="342B"),PorcenRet(BD7469,BH7469,BI7469),INDEX(PORCENTAJEBUSCAR,MATCH(BD7469,CódigoRET,0),4)*1),"")</f>
        <v/>
      </c>
      <c r="BG7469">
        <f t="shared" si="815"/>
        <v>0</v>
      </c>
      <c r="BO7469">
        <f t="shared" si="816"/>
        <v>0</v>
      </c>
      <c r="CC7469">
        <f t="shared" si="817"/>
        <v>0</v>
      </c>
      <c r="CD7469">
        <f t="shared" si="818"/>
        <v>0</v>
      </c>
      <c r="CG7469">
        <f ca="1">IFERROR(INDIRECT("IVA!X"&amp;MATCH(MID(COMPRAS!C7369,1,2)&amp;MID(COMPRAS!F7369,1,2)&amp;MID(COMPRAS!D7369,1,2),IVA!W:W,0)),"SIN COD.")</f>
        <v>0</v>
      </c>
      <c r="CH7469">
        <f ca="1">IFERROR(INDIRECT("IVA!Y"&amp;MATCH(MID(COMPRAS!C7369,1,2)&amp;MID(COMPRAS!F7369,1,2)&amp;MID(COMPRAS!D7369,1,2),IVA!W:W,0)),"SIN COD.")</f>
        <v>0</v>
      </c>
    </row>
    <row r="7470" spans="1:86" x14ac:dyDescent="0.25">
      <c r="A7470"/>
      <c r="B7470"/>
      <c r="D7470"/>
      <c r="AL7470">
        <f t="shared" si="812"/>
        <v>0</v>
      </c>
      <c r="AQ7470">
        <f t="shared" si="813"/>
        <v>0</v>
      </c>
      <c r="AR7470" t="str">
        <f>IFERROR(IF(OR(AP7470=338,AP7470=340,AP7470=341,AP7470=342,AP7470="342A",AP7470="342B"),PorcenRet(AP7470,AT7470,AU7470),INDEX(PORCENTAJEBUSCAR,MATCH(AP7470,CódigoRET,0),4)*1),"")</f>
        <v/>
      </c>
      <c r="AS7470">
        <f t="shared" si="814"/>
        <v>0</v>
      </c>
      <c r="BF7470" t="str">
        <f>IFERROR(IF(OR(BD7470=338,BD7470=340,BD7470=341,BD7470=342,BD7470="342A",BD7470="342B"),PorcenRet(BD7470,BH7470,BI7470),INDEX(PORCENTAJEBUSCAR,MATCH(BD7470,CódigoRET,0),4)*1),"")</f>
        <v/>
      </c>
      <c r="BG7470">
        <f t="shared" si="815"/>
        <v>0</v>
      </c>
      <c r="BO7470">
        <f t="shared" si="816"/>
        <v>0</v>
      </c>
      <c r="CC7470">
        <f t="shared" si="817"/>
        <v>0</v>
      </c>
      <c r="CD7470">
        <f t="shared" si="818"/>
        <v>0</v>
      </c>
      <c r="CG7470">
        <f ca="1">IFERROR(INDIRECT("IVA!X"&amp;MATCH(MID(COMPRAS!C7370,1,2)&amp;MID(COMPRAS!F7370,1,2)&amp;MID(COMPRAS!D7370,1,2),IVA!W:W,0)),"SIN COD.")</f>
        <v>0</v>
      </c>
      <c r="CH7470">
        <f ca="1">IFERROR(INDIRECT("IVA!Y"&amp;MATCH(MID(COMPRAS!C7370,1,2)&amp;MID(COMPRAS!F7370,1,2)&amp;MID(COMPRAS!D7370,1,2),IVA!W:W,0)),"SIN COD.")</f>
        <v>0</v>
      </c>
    </row>
    <row r="7471" spans="1:86" x14ac:dyDescent="0.25">
      <c r="A7471"/>
      <c r="B7471"/>
      <c r="D7471"/>
      <c r="AL7471">
        <f t="shared" si="812"/>
        <v>0</v>
      </c>
      <c r="AQ7471">
        <f t="shared" si="813"/>
        <v>0</v>
      </c>
      <c r="AR7471" t="str">
        <f>IFERROR(IF(OR(AP7471=338,AP7471=340,AP7471=341,AP7471=342,AP7471="342A",AP7471="342B"),PorcenRet(AP7471,AT7471,AU7471),INDEX(PORCENTAJEBUSCAR,MATCH(AP7471,CódigoRET,0),4)*1),"")</f>
        <v/>
      </c>
      <c r="AS7471">
        <f t="shared" si="814"/>
        <v>0</v>
      </c>
      <c r="BF7471" t="str">
        <f>IFERROR(IF(OR(BD7471=338,BD7471=340,BD7471=341,BD7471=342,BD7471="342A",BD7471="342B"),PorcenRet(BD7471,BH7471,BI7471),INDEX(PORCENTAJEBUSCAR,MATCH(BD7471,CódigoRET,0),4)*1),"")</f>
        <v/>
      </c>
      <c r="BG7471">
        <f t="shared" si="815"/>
        <v>0</v>
      </c>
      <c r="BO7471">
        <f t="shared" si="816"/>
        <v>0</v>
      </c>
      <c r="CC7471">
        <f t="shared" si="817"/>
        <v>0</v>
      </c>
      <c r="CD7471">
        <f t="shared" si="818"/>
        <v>0</v>
      </c>
      <c r="CG7471">
        <f ca="1">IFERROR(INDIRECT("IVA!X"&amp;MATCH(MID(COMPRAS!C7371,1,2)&amp;MID(COMPRAS!F7371,1,2)&amp;MID(COMPRAS!D7371,1,2),IVA!W:W,0)),"SIN COD.")</f>
        <v>0</v>
      </c>
      <c r="CH7471">
        <f ca="1">IFERROR(INDIRECT("IVA!Y"&amp;MATCH(MID(COMPRAS!C7371,1,2)&amp;MID(COMPRAS!F7371,1,2)&amp;MID(COMPRAS!D7371,1,2),IVA!W:W,0)),"SIN COD.")</f>
        <v>0</v>
      </c>
    </row>
    <row r="7472" spans="1:86" x14ac:dyDescent="0.25">
      <c r="A7472"/>
      <c r="B7472"/>
      <c r="D7472"/>
      <c r="AL7472">
        <f t="shared" si="812"/>
        <v>0</v>
      </c>
      <c r="AQ7472">
        <f t="shared" si="813"/>
        <v>0</v>
      </c>
      <c r="AR7472" t="str">
        <f>IFERROR(IF(OR(AP7472=338,AP7472=340,AP7472=341,AP7472=342,AP7472="342A",AP7472="342B"),PorcenRet(AP7472,AT7472,AU7472),INDEX(PORCENTAJEBUSCAR,MATCH(AP7472,CódigoRET,0),4)*1),"")</f>
        <v/>
      </c>
      <c r="AS7472">
        <f t="shared" si="814"/>
        <v>0</v>
      </c>
      <c r="BF7472" t="str">
        <f>IFERROR(IF(OR(BD7472=338,BD7472=340,BD7472=341,BD7472=342,BD7472="342A",BD7472="342B"),PorcenRet(BD7472,BH7472,BI7472),INDEX(PORCENTAJEBUSCAR,MATCH(BD7472,CódigoRET,0),4)*1),"")</f>
        <v/>
      </c>
      <c r="BG7472">
        <f t="shared" si="815"/>
        <v>0</v>
      </c>
      <c r="BO7472">
        <f t="shared" si="816"/>
        <v>0</v>
      </c>
      <c r="CC7472">
        <f t="shared" si="817"/>
        <v>0</v>
      </c>
      <c r="CD7472">
        <f t="shared" si="818"/>
        <v>0</v>
      </c>
      <c r="CG7472">
        <f ca="1">IFERROR(INDIRECT("IVA!X"&amp;MATCH(MID(COMPRAS!C7372,1,2)&amp;MID(COMPRAS!F7372,1,2)&amp;MID(COMPRAS!D7372,1,2),IVA!W:W,0)),"SIN COD.")</f>
        <v>0</v>
      </c>
      <c r="CH7472">
        <f ca="1">IFERROR(INDIRECT("IVA!Y"&amp;MATCH(MID(COMPRAS!C7372,1,2)&amp;MID(COMPRAS!F7372,1,2)&amp;MID(COMPRAS!D7372,1,2),IVA!W:W,0)),"SIN COD.")</f>
        <v>0</v>
      </c>
    </row>
    <row r="7473" spans="1:86" x14ac:dyDescent="0.25">
      <c r="A7473"/>
      <c r="B7473"/>
      <c r="D7473"/>
      <c r="AL7473">
        <f t="shared" si="812"/>
        <v>0</v>
      </c>
      <c r="AQ7473">
        <f t="shared" si="813"/>
        <v>0</v>
      </c>
      <c r="AR7473" t="str">
        <f>IFERROR(IF(OR(AP7473=338,AP7473=340,AP7473=341,AP7473=342,AP7473="342A",AP7473="342B"),PorcenRet(AP7473,AT7473,AU7473),INDEX(PORCENTAJEBUSCAR,MATCH(AP7473,CódigoRET,0),4)*1),"")</f>
        <v/>
      </c>
      <c r="AS7473">
        <f t="shared" si="814"/>
        <v>0</v>
      </c>
      <c r="BF7473" t="str">
        <f>IFERROR(IF(OR(BD7473=338,BD7473=340,BD7473=341,BD7473=342,BD7473="342A",BD7473="342B"),PorcenRet(BD7473,BH7473,BI7473),INDEX(PORCENTAJEBUSCAR,MATCH(BD7473,CódigoRET,0),4)*1),"")</f>
        <v/>
      </c>
      <c r="BG7473">
        <f t="shared" si="815"/>
        <v>0</v>
      </c>
      <c r="BO7473">
        <f t="shared" si="816"/>
        <v>0</v>
      </c>
      <c r="CC7473">
        <f t="shared" si="817"/>
        <v>0</v>
      </c>
      <c r="CD7473">
        <f t="shared" si="818"/>
        <v>0</v>
      </c>
      <c r="CG7473">
        <f ca="1">IFERROR(INDIRECT("IVA!X"&amp;MATCH(MID(COMPRAS!C7373,1,2)&amp;MID(COMPRAS!F7373,1,2)&amp;MID(COMPRAS!D7373,1,2),IVA!W:W,0)),"SIN COD.")</f>
        <v>0</v>
      </c>
      <c r="CH7473">
        <f ca="1">IFERROR(INDIRECT("IVA!Y"&amp;MATCH(MID(COMPRAS!C7373,1,2)&amp;MID(COMPRAS!F7373,1,2)&amp;MID(COMPRAS!D7373,1,2),IVA!W:W,0)),"SIN COD.")</f>
        <v>0</v>
      </c>
    </row>
    <row r="7474" spans="1:86" x14ac:dyDescent="0.25">
      <c r="A7474"/>
      <c r="B7474"/>
      <c r="D7474"/>
      <c r="AL7474">
        <f t="shared" si="812"/>
        <v>0</v>
      </c>
      <c r="AQ7474">
        <f t="shared" si="813"/>
        <v>0</v>
      </c>
      <c r="AR7474" t="str">
        <f>IFERROR(IF(OR(AP7474=338,AP7474=340,AP7474=341,AP7474=342,AP7474="342A",AP7474="342B"),PorcenRet(AP7474,AT7474,AU7474),INDEX(PORCENTAJEBUSCAR,MATCH(AP7474,CódigoRET,0),4)*1),"")</f>
        <v/>
      </c>
      <c r="AS7474">
        <f t="shared" si="814"/>
        <v>0</v>
      </c>
      <c r="BF7474" t="str">
        <f>IFERROR(IF(OR(BD7474=338,BD7474=340,BD7474=341,BD7474=342,BD7474="342A",BD7474="342B"),PorcenRet(BD7474,BH7474,BI7474),INDEX(PORCENTAJEBUSCAR,MATCH(BD7474,CódigoRET,0),4)*1),"")</f>
        <v/>
      </c>
      <c r="BG7474">
        <f t="shared" si="815"/>
        <v>0</v>
      </c>
      <c r="BO7474">
        <f t="shared" si="816"/>
        <v>0</v>
      </c>
      <c r="CC7474">
        <f t="shared" si="817"/>
        <v>0</v>
      </c>
      <c r="CD7474">
        <f t="shared" si="818"/>
        <v>0</v>
      </c>
      <c r="CG7474">
        <f ca="1">IFERROR(INDIRECT("IVA!X"&amp;MATCH(MID(COMPRAS!C7374,1,2)&amp;MID(COMPRAS!F7374,1,2)&amp;MID(COMPRAS!D7374,1,2),IVA!W:W,0)),"SIN COD.")</f>
        <v>0</v>
      </c>
      <c r="CH7474">
        <f ca="1">IFERROR(INDIRECT("IVA!Y"&amp;MATCH(MID(COMPRAS!C7374,1,2)&amp;MID(COMPRAS!F7374,1,2)&amp;MID(COMPRAS!D7374,1,2),IVA!W:W,0)),"SIN COD.")</f>
        <v>0</v>
      </c>
    </row>
    <row r="7475" spans="1:86" x14ac:dyDescent="0.25">
      <c r="A7475"/>
      <c r="B7475"/>
      <c r="D7475"/>
      <c r="AL7475">
        <f t="shared" si="812"/>
        <v>0</v>
      </c>
      <c r="AQ7475">
        <f t="shared" si="813"/>
        <v>0</v>
      </c>
      <c r="AR7475" t="str">
        <f>IFERROR(IF(OR(AP7475=338,AP7475=340,AP7475=341,AP7475=342,AP7475="342A",AP7475="342B"),PorcenRet(AP7475,AT7475,AU7475),INDEX(PORCENTAJEBUSCAR,MATCH(AP7475,CódigoRET,0),4)*1),"")</f>
        <v/>
      </c>
      <c r="AS7475">
        <f t="shared" si="814"/>
        <v>0</v>
      </c>
      <c r="BF7475" t="str">
        <f>IFERROR(IF(OR(BD7475=338,BD7475=340,BD7475=341,BD7475=342,BD7475="342A",BD7475="342B"),PorcenRet(BD7475,BH7475,BI7475),INDEX(PORCENTAJEBUSCAR,MATCH(BD7475,CódigoRET,0),4)*1),"")</f>
        <v/>
      </c>
      <c r="BG7475">
        <f t="shared" si="815"/>
        <v>0</v>
      </c>
      <c r="BO7475">
        <f t="shared" si="816"/>
        <v>0</v>
      </c>
      <c r="CC7475">
        <f t="shared" si="817"/>
        <v>0</v>
      </c>
      <c r="CD7475">
        <f t="shared" si="818"/>
        <v>0</v>
      </c>
      <c r="CG7475">
        <f ca="1">IFERROR(INDIRECT("IVA!X"&amp;MATCH(MID(COMPRAS!C7375,1,2)&amp;MID(COMPRAS!F7375,1,2)&amp;MID(COMPRAS!D7375,1,2),IVA!W:W,0)),"SIN COD.")</f>
        <v>0</v>
      </c>
      <c r="CH7475">
        <f ca="1">IFERROR(INDIRECT("IVA!Y"&amp;MATCH(MID(COMPRAS!C7375,1,2)&amp;MID(COMPRAS!F7375,1,2)&amp;MID(COMPRAS!D7375,1,2),IVA!W:W,0)),"SIN COD.")</f>
        <v>0</v>
      </c>
    </row>
    <row r="7476" spans="1:86" x14ac:dyDescent="0.25">
      <c r="A7476"/>
      <c r="B7476"/>
      <c r="D7476"/>
      <c r="AL7476">
        <f t="shared" si="812"/>
        <v>0</v>
      </c>
      <c r="AQ7476">
        <f t="shared" si="813"/>
        <v>0</v>
      </c>
      <c r="AR7476" t="str">
        <f>IFERROR(IF(OR(AP7476=338,AP7476=340,AP7476=341,AP7476=342,AP7476="342A",AP7476="342B"),PorcenRet(AP7476,AT7476,AU7476),INDEX(PORCENTAJEBUSCAR,MATCH(AP7476,CódigoRET,0),4)*1),"")</f>
        <v/>
      </c>
      <c r="AS7476">
        <f t="shared" si="814"/>
        <v>0</v>
      </c>
      <c r="BF7476" t="str">
        <f>IFERROR(IF(OR(BD7476=338,BD7476=340,BD7476=341,BD7476=342,BD7476="342A",BD7476="342B"),PorcenRet(BD7476,BH7476,BI7476),INDEX(PORCENTAJEBUSCAR,MATCH(BD7476,CódigoRET,0),4)*1),"")</f>
        <v/>
      </c>
      <c r="BG7476">
        <f t="shared" si="815"/>
        <v>0</v>
      </c>
      <c r="BO7476">
        <f t="shared" si="816"/>
        <v>0</v>
      </c>
      <c r="CC7476">
        <f t="shared" si="817"/>
        <v>0</v>
      </c>
      <c r="CD7476">
        <f t="shared" si="818"/>
        <v>0</v>
      </c>
      <c r="CG7476">
        <f ca="1">IFERROR(INDIRECT("IVA!X"&amp;MATCH(MID(COMPRAS!C7376,1,2)&amp;MID(COMPRAS!F7376,1,2)&amp;MID(COMPRAS!D7376,1,2),IVA!W:W,0)),"SIN COD.")</f>
        <v>0</v>
      </c>
      <c r="CH7476">
        <f ca="1">IFERROR(INDIRECT("IVA!Y"&amp;MATCH(MID(COMPRAS!C7376,1,2)&amp;MID(COMPRAS!F7376,1,2)&amp;MID(COMPRAS!D7376,1,2),IVA!W:W,0)),"SIN COD.")</f>
        <v>0</v>
      </c>
    </row>
    <row r="7477" spans="1:86" x14ac:dyDescent="0.25">
      <c r="A7477"/>
      <c r="B7477"/>
      <c r="D7477"/>
      <c r="AL7477">
        <f t="shared" si="812"/>
        <v>0</v>
      </c>
      <c r="AQ7477">
        <f t="shared" si="813"/>
        <v>0</v>
      </c>
      <c r="AR7477" t="str">
        <f>IFERROR(IF(OR(AP7477=338,AP7477=340,AP7477=341,AP7477=342,AP7477="342A",AP7477="342B"),PorcenRet(AP7477,AT7477,AU7477),INDEX(PORCENTAJEBUSCAR,MATCH(AP7477,CódigoRET,0),4)*1),"")</f>
        <v/>
      </c>
      <c r="AS7477">
        <f t="shared" si="814"/>
        <v>0</v>
      </c>
      <c r="BF7477" t="str">
        <f>IFERROR(IF(OR(BD7477=338,BD7477=340,BD7477=341,BD7477=342,BD7477="342A",BD7477="342B"),PorcenRet(BD7477,BH7477,BI7477),INDEX(PORCENTAJEBUSCAR,MATCH(BD7477,CódigoRET,0),4)*1),"")</f>
        <v/>
      </c>
      <c r="BG7477">
        <f t="shared" si="815"/>
        <v>0</v>
      </c>
      <c r="BO7477">
        <f t="shared" si="816"/>
        <v>0</v>
      </c>
      <c r="CC7477">
        <f t="shared" si="817"/>
        <v>0</v>
      </c>
      <c r="CD7477">
        <f t="shared" si="818"/>
        <v>0</v>
      </c>
      <c r="CG7477">
        <f ca="1">IFERROR(INDIRECT("IVA!X"&amp;MATCH(MID(COMPRAS!C7377,1,2)&amp;MID(COMPRAS!F7377,1,2)&amp;MID(COMPRAS!D7377,1,2),IVA!W:W,0)),"SIN COD.")</f>
        <v>0</v>
      </c>
      <c r="CH7477">
        <f ca="1">IFERROR(INDIRECT("IVA!Y"&amp;MATCH(MID(COMPRAS!C7377,1,2)&amp;MID(COMPRAS!F7377,1,2)&amp;MID(COMPRAS!D7377,1,2),IVA!W:W,0)),"SIN COD.")</f>
        <v>0</v>
      </c>
    </row>
    <row r="7478" spans="1:86" x14ac:dyDescent="0.25">
      <c r="A7478"/>
      <c r="B7478"/>
      <c r="D7478"/>
      <c r="AL7478">
        <f t="shared" si="812"/>
        <v>0</v>
      </c>
      <c r="AQ7478">
        <f t="shared" si="813"/>
        <v>0</v>
      </c>
      <c r="AR7478" t="str">
        <f>IFERROR(IF(OR(AP7478=338,AP7478=340,AP7478=341,AP7478=342,AP7478="342A",AP7478="342B"),PorcenRet(AP7478,AT7478,AU7478),INDEX(PORCENTAJEBUSCAR,MATCH(AP7478,CódigoRET,0),4)*1),"")</f>
        <v/>
      </c>
      <c r="AS7478">
        <f t="shared" si="814"/>
        <v>0</v>
      </c>
      <c r="BF7478" t="str">
        <f>IFERROR(IF(OR(BD7478=338,BD7478=340,BD7478=341,BD7478=342,BD7478="342A",BD7478="342B"),PorcenRet(BD7478,BH7478,BI7478),INDEX(PORCENTAJEBUSCAR,MATCH(BD7478,CódigoRET,0),4)*1),"")</f>
        <v/>
      </c>
      <c r="BG7478">
        <f t="shared" si="815"/>
        <v>0</v>
      </c>
      <c r="BO7478">
        <f t="shared" si="816"/>
        <v>0</v>
      </c>
      <c r="CC7478">
        <f t="shared" si="817"/>
        <v>0</v>
      </c>
      <c r="CD7478">
        <f t="shared" si="818"/>
        <v>0</v>
      </c>
      <c r="CG7478">
        <f ca="1">IFERROR(INDIRECT("IVA!X"&amp;MATCH(MID(COMPRAS!C7378,1,2)&amp;MID(COMPRAS!F7378,1,2)&amp;MID(COMPRAS!D7378,1,2),IVA!W:W,0)),"SIN COD.")</f>
        <v>0</v>
      </c>
      <c r="CH7478">
        <f ca="1">IFERROR(INDIRECT("IVA!Y"&amp;MATCH(MID(COMPRAS!C7378,1,2)&amp;MID(COMPRAS!F7378,1,2)&amp;MID(COMPRAS!D7378,1,2),IVA!W:W,0)),"SIN COD.")</f>
        <v>0</v>
      </c>
    </row>
    <row r="7479" spans="1:86" x14ac:dyDescent="0.25">
      <c r="A7479"/>
      <c r="B7479"/>
      <c r="D7479"/>
      <c r="AL7479">
        <f t="shared" si="812"/>
        <v>0</v>
      </c>
      <c r="AQ7479">
        <f t="shared" si="813"/>
        <v>0</v>
      </c>
      <c r="AR7479" t="str">
        <f>IFERROR(IF(OR(AP7479=338,AP7479=340,AP7479=341,AP7479=342,AP7479="342A",AP7479="342B"),PorcenRet(AP7479,AT7479,AU7479),INDEX(PORCENTAJEBUSCAR,MATCH(AP7479,CódigoRET,0),4)*1),"")</f>
        <v/>
      </c>
      <c r="AS7479">
        <f t="shared" si="814"/>
        <v>0</v>
      </c>
      <c r="BF7479" t="str">
        <f>IFERROR(IF(OR(BD7479=338,BD7479=340,BD7479=341,BD7479=342,BD7479="342A",BD7479="342B"),PorcenRet(BD7479,BH7479,BI7479),INDEX(PORCENTAJEBUSCAR,MATCH(BD7479,CódigoRET,0),4)*1),"")</f>
        <v/>
      </c>
      <c r="BG7479">
        <f t="shared" si="815"/>
        <v>0</v>
      </c>
      <c r="BO7479">
        <f t="shared" si="816"/>
        <v>0</v>
      </c>
      <c r="CC7479">
        <f t="shared" si="817"/>
        <v>0</v>
      </c>
      <c r="CD7479">
        <f t="shared" si="818"/>
        <v>0</v>
      </c>
      <c r="CG7479">
        <f ca="1">IFERROR(INDIRECT("IVA!X"&amp;MATCH(MID(COMPRAS!C7379,1,2)&amp;MID(COMPRAS!F7379,1,2)&amp;MID(COMPRAS!D7379,1,2),IVA!W:W,0)),"SIN COD.")</f>
        <v>0</v>
      </c>
      <c r="CH7479">
        <f ca="1">IFERROR(INDIRECT("IVA!Y"&amp;MATCH(MID(COMPRAS!C7379,1,2)&amp;MID(COMPRAS!F7379,1,2)&amp;MID(COMPRAS!D7379,1,2),IVA!W:W,0)),"SIN COD.")</f>
        <v>0</v>
      </c>
    </row>
    <row r="7480" spans="1:86" x14ac:dyDescent="0.25">
      <c r="A7480"/>
      <c r="B7480"/>
      <c r="D7480"/>
      <c r="AL7480">
        <f t="shared" si="812"/>
        <v>0</v>
      </c>
      <c r="AQ7480">
        <f t="shared" si="813"/>
        <v>0</v>
      </c>
      <c r="AR7480" t="str">
        <f>IFERROR(IF(OR(AP7480=338,AP7480=340,AP7480=341,AP7480=342,AP7480="342A",AP7480="342B"),PorcenRet(AP7480,AT7480,AU7480),INDEX(PORCENTAJEBUSCAR,MATCH(AP7480,CódigoRET,0),4)*1),"")</f>
        <v/>
      </c>
      <c r="AS7480">
        <f t="shared" si="814"/>
        <v>0</v>
      </c>
      <c r="BF7480" t="str">
        <f>IFERROR(IF(OR(BD7480=338,BD7480=340,BD7480=341,BD7480=342,BD7480="342A",BD7480="342B"),PorcenRet(BD7480,BH7480,BI7480),INDEX(PORCENTAJEBUSCAR,MATCH(BD7480,CódigoRET,0),4)*1),"")</f>
        <v/>
      </c>
      <c r="BG7480">
        <f t="shared" si="815"/>
        <v>0</v>
      </c>
      <c r="BO7480">
        <f t="shared" si="816"/>
        <v>0</v>
      </c>
      <c r="CC7480">
        <f t="shared" si="817"/>
        <v>0</v>
      </c>
      <c r="CD7480">
        <f t="shared" si="818"/>
        <v>0</v>
      </c>
      <c r="CG7480">
        <f ca="1">IFERROR(INDIRECT("IVA!X"&amp;MATCH(MID(COMPRAS!C7380,1,2)&amp;MID(COMPRAS!F7380,1,2)&amp;MID(COMPRAS!D7380,1,2),IVA!W:W,0)),"SIN COD.")</f>
        <v>0</v>
      </c>
      <c r="CH7480">
        <f ca="1">IFERROR(INDIRECT("IVA!Y"&amp;MATCH(MID(COMPRAS!C7380,1,2)&amp;MID(COMPRAS!F7380,1,2)&amp;MID(COMPRAS!D7380,1,2),IVA!W:W,0)),"SIN COD.")</f>
        <v>0</v>
      </c>
    </row>
    <row r="7481" spans="1:86" x14ac:dyDescent="0.25">
      <c r="A7481"/>
      <c r="B7481"/>
      <c r="D7481"/>
      <c r="AL7481">
        <f t="shared" si="812"/>
        <v>0</v>
      </c>
      <c r="AQ7481">
        <f t="shared" si="813"/>
        <v>0</v>
      </c>
      <c r="AR7481" t="str">
        <f>IFERROR(IF(OR(AP7481=338,AP7481=340,AP7481=341,AP7481=342,AP7481="342A",AP7481="342B"),PorcenRet(AP7481,AT7481,AU7481),INDEX(PORCENTAJEBUSCAR,MATCH(AP7481,CódigoRET,0),4)*1),"")</f>
        <v/>
      </c>
      <c r="AS7481">
        <f t="shared" si="814"/>
        <v>0</v>
      </c>
      <c r="BF7481" t="str">
        <f>IFERROR(IF(OR(BD7481=338,BD7481=340,BD7481=341,BD7481=342,BD7481="342A",BD7481="342B"),PorcenRet(BD7481,BH7481,BI7481),INDEX(PORCENTAJEBUSCAR,MATCH(BD7481,CódigoRET,0),4)*1),"")</f>
        <v/>
      </c>
      <c r="BG7481">
        <f t="shared" si="815"/>
        <v>0</v>
      </c>
      <c r="BO7481">
        <f t="shared" si="816"/>
        <v>0</v>
      </c>
      <c r="CC7481">
        <f t="shared" si="817"/>
        <v>0</v>
      </c>
      <c r="CD7481">
        <f t="shared" si="818"/>
        <v>0</v>
      </c>
      <c r="CG7481">
        <f ca="1">IFERROR(INDIRECT("IVA!X"&amp;MATCH(MID(COMPRAS!C7381,1,2)&amp;MID(COMPRAS!F7381,1,2)&amp;MID(COMPRAS!D7381,1,2),IVA!W:W,0)),"SIN COD.")</f>
        <v>0</v>
      </c>
      <c r="CH7481">
        <f ca="1">IFERROR(INDIRECT("IVA!Y"&amp;MATCH(MID(COMPRAS!C7381,1,2)&amp;MID(COMPRAS!F7381,1,2)&amp;MID(COMPRAS!D7381,1,2),IVA!W:W,0)),"SIN COD.")</f>
        <v>0</v>
      </c>
    </row>
    <row r="7482" spans="1:86" x14ac:dyDescent="0.25">
      <c r="A7482"/>
      <c r="B7482"/>
      <c r="D7482"/>
      <c r="AL7482">
        <f t="shared" si="812"/>
        <v>0</v>
      </c>
      <c r="AQ7482">
        <f t="shared" si="813"/>
        <v>0</v>
      </c>
      <c r="AR7482" t="str">
        <f>IFERROR(IF(OR(AP7482=338,AP7482=340,AP7482=341,AP7482=342,AP7482="342A",AP7482="342B"),PorcenRet(AP7482,AT7482,AU7482),INDEX(PORCENTAJEBUSCAR,MATCH(AP7482,CódigoRET,0),4)*1),"")</f>
        <v/>
      </c>
      <c r="AS7482">
        <f t="shared" si="814"/>
        <v>0</v>
      </c>
      <c r="BF7482" t="str">
        <f>IFERROR(IF(OR(BD7482=338,BD7482=340,BD7482=341,BD7482=342,BD7482="342A",BD7482="342B"),PorcenRet(BD7482,BH7482,BI7482),INDEX(PORCENTAJEBUSCAR,MATCH(BD7482,CódigoRET,0),4)*1),"")</f>
        <v/>
      </c>
      <c r="BG7482">
        <f t="shared" si="815"/>
        <v>0</v>
      </c>
      <c r="BO7482">
        <f t="shared" si="816"/>
        <v>0</v>
      </c>
      <c r="CC7482">
        <f t="shared" si="817"/>
        <v>0</v>
      </c>
      <c r="CD7482">
        <f t="shared" si="818"/>
        <v>0</v>
      </c>
      <c r="CG7482">
        <f ca="1">IFERROR(INDIRECT("IVA!X"&amp;MATCH(MID(COMPRAS!C7382,1,2)&amp;MID(COMPRAS!F7382,1,2)&amp;MID(COMPRAS!D7382,1,2),IVA!W:W,0)),"SIN COD.")</f>
        <v>0</v>
      </c>
      <c r="CH7482">
        <f ca="1">IFERROR(INDIRECT("IVA!Y"&amp;MATCH(MID(COMPRAS!C7382,1,2)&amp;MID(COMPRAS!F7382,1,2)&amp;MID(COMPRAS!D7382,1,2),IVA!W:W,0)),"SIN COD.")</f>
        <v>0</v>
      </c>
    </row>
    <row r="7483" spans="1:86" x14ac:dyDescent="0.25">
      <c r="A7483"/>
      <c r="B7483"/>
      <c r="D7483"/>
      <c r="AL7483">
        <f t="shared" si="812"/>
        <v>0</v>
      </c>
      <c r="AQ7483">
        <f t="shared" si="813"/>
        <v>0</v>
      </c>
      <c r="AR7483" t="str">
        <f>IFERROR(IF(OR(AP7483=338,AP7483=340,AP7483=341,AP7483=342,AP7483="342A",AP7483="342B"),PorcenRet(AP7483,AT7483,AU7483),INDEX(PORCENTAJEBUSCAR,MATCH(AP7483,CódigoRET,0),4)*1),"")</f>
        <v/>
      </c>
      <c r="AS7483">
        <f t="shared" si="814"/>
        <v>0</v>
      </c>
      <c r="BF7483" t="str">
        <f>IFERROR(IF(OR(BD7483=338,BD7483=340,BD7483=341,BD7483=342,BD7483="342A",BD7483="342B"),PorcenRet(BD7483,BH7483,BI7483),INDEX(PORCENTAJEBUSCAR,MATCH(BD7483,CódigoRET,0),4)*1),"")</f>
        <v/>
      </c>
      <c r="BG7483">
        <f t="shared" si="815"/>
        <v>0</v>
      </c>
      <c r="BO7483">
        <f t="shared" si="816"/>
        <v>0</v>
      </c>
      <c r="CC7483">
        <f t="shared" si="817"/>
        <v>0</v>
      </c>
      <c r="CD7483">
        <f t="shared" si="818"/>
        <v>0</v>
      </c>
      <c r="CG7483">
        <f ca="1">IFERROR(INDIRECT("IVA!X"&amp;MATCH(MID(COMPRAS!C7383,1,2)&amp;MID(COMPRAS!F7383,1,2)&amp;MID(COMPRAS!D7383,1,2),IVA!W:W,0)),"SIN COD.")</f>
        <v>0</v>
      </c>
      <c r="CH7483">
        <f ca="1">IFERROR(INDIRECT("IVA!Y"&amp;MATCH(MID(COMPRAS!C7383,1,2)&amp;MID(COMPRAS!F7383,1,2)&amp;MID(COMPRAS!D7383,1,2),IVA!W:W,0)),"SIN COD.")</f>
        <v>0</v>
      </c>
    </row>
    <row r="7484" spans="1:86" x14ac:dyDescent="0.25">
      <c r="A7484"/>
      <c r="B7484"/>
      <c r="D7484"/>
      <c r="AL7484">
        <f t="shared" si="812"/>
        <v>0</v>
      </c>
      <c r="AQ7484">
        <f t="shared" si="813"/>
        <v>0</v>
      </c>
      <c r="AR7484" t="str">
        <f>IFERROR(IF(OR(AP7484=338,AP7484=340,AP7484=341,AP7484=342,AP7484="342A",AP7484="342B"),PorcenRet(AP7484,AT7484,AU7484),INDEX(PORCENTAJEBUSCAR,MATCH(AP7484,CódigoRET,0),4)*1),"")</f>
        <v/>
      </c>
      <c r="AS7484">
        <f t="shared" si="814"/>
        <v>0</v>
      </c>
      <c r="BF7484" t="str">
        <f>IFERROR(IF(OR(BD7484=338,BD7484=340,BD7484=341,BD7484=342,BD7484="342A",BD7484="342B"),PorcenRet(BD7484,BH7484,BI7484),INDEX(PORCENTAJEBUSCAR,MATCH(BD7484,CódigoRET,0),4)*1),"")</f>
        <v/>
      </c>
      <c r="BG7484">
        <f t="shared" si="815"/>
        <v>0</v>
      </c>
      <c r="BO7484">
        <f t="shared" si="816"/>
        <v>0</v>
      </c>
      <c r="CC7484">
        <f t="shared" si="817"/>
        <v>0</v>
      </c>
      <c r="CD7484">
        <f t="shared" si="818"/>
        <v>0</v>
      </c>
      <c r="CG7484">
        <f ca="1">IFERROR(INDIRECT("IVA!X"&amp;MATCH(MID(COMPRAS!C7384,1,2)&amp;MID(COMPRAS!F7384,1,2)&amp;MID(COMPRAS!D7384,1,2),IVA!W:W,0)),"SIN COD.")</f>
        <v>0</v>
      </c>
      <c r="CH7484">
        <f ca="1">IFERROR(INDIRECT("IVA!Y"&amp;MATCH(MID(COMPRAS!C7384,1,2)&amp;MID(COMPRAS!F7384,1,2)&amp;MID(COMPRAS!D7384,1,2),IVA!W:W,0)),"SIN COD.")</f>
        <v>0</v>
      </c>
    </row>
    <row r="7485" spans="1:86" x14ac:dyDescent="0.25">
      <c r="A7485"/>
      <c r="B7485"/>
      <c r="D7485"/>
      <c r="AL7485">
        <f t="shared" si="812"/>
        <v>0</v>
      </c>
      <c r="AQ7485">
        <f t="shared" si="813"/>
        <v>0</v>
      </c>
      <c r="AR7485" t="str">
        <f>IFERROR(IF(OR(AP7485=338,AP7485=340,AP7485=341,AP7485=342,AP7485="342A",AP7485="342B"),PorcenRet(AP7485,AT7485,AU7485),INDEX(PORCENTAJEBUSCAR,MATCH(AP7485,CódigoRET,0),4)*1),"")</f>
        <v/>
      </c>
      <c r="AS7485">
        <f t="shared" si="814"/>
        <v>0</v>
      </c>
      <c r="BF7485" t="str">
        <f>IFERROR(IF(OR(BD7485=338,BD7485=340,BD7485=341,BD7485=342,BD7485="342A",BD7485="342B"),PorcenRet(BD7485,BH7485,BI7485),INDEX(PORCENTAJEBUSCAR,MATCH(BD7485,CódigoRET,0),4)*1),"")</f>
        <v/>
      </c>
      <c r="BG7485">
        <f t="shared" si="815"/>
        <v>0</v>
      </c>
      <c r="BO7485">
        <f t="shared" si="816"/>
        <v>0</v>
      </c>
      <c r="CC7485">
        <f t="shared" si="817"/>
        <v>0</v>
      </c>
      <c r="CD7485">
        <f t="shared" si="818"/>
        <v>0</v>
      </c>
      <c r="CG7485">
        <f ca="1">IFERROR(INDIRECT("IVA!X"&amp;MATCH(MID(COMPRAS!C7385,1,2)&amp;MID(COMPRAS!F7385,1,2)&amp;MID(COMPRAS!D7385,1,2),IVA!W:W,0)),"SIN COD.")</f>
        <v>0</v>
      </c>
      <c r="CH7485">
        <f ca="1">IFERROR(INDIRECT("IVA!Y"&amp;MATCH(MID(COMPRAS!C7385,1,2)&amp;MID(COMPRAS!F7385,1,2)&amp;MID(COMPRAS!D7385,1,2),IVA!W:W,0)),"SIN COD.")</f>
        <v>0</v>
      </c>
    </row>
    <row r="7486" spans="1:86" x14ac:dyDescent="0.25">
      <c r="A7486"/>
      <c r="B7486"/>
      <c r="D7486"/>
      <c r="AL7486">
        <f t="shared" si="812"/>
        <v>0</v>
      </c>
      <c r="AQ7486">
        <f t="shared" si="813"/>
        <v>0</v>
      </c>
      <c r="AR7486" t="str">
        <f>IFERROR(IF(OR(AP7486=338,AP7486=340,AP7486=341,AP7486=342,AP7486="342A",AP7486="342B"),PorcenRet(AP7486,AT7486,AU7486),INDEX(PORCENTAJEBUSCAR,MATCH(AP7486,CódigoRET,0),4)*1),"")</f>
        <v/>
      </c>
      <c r="AS7486">
        <f t="shared" si="814"/>
        <v>0</v>
      </c>
      <c r="BF7486" t="str">
        <f>IFERROR(IF(OR(BD7486=338,BD7486=340,BD7486=341,BD7486=342,BD7486="342A",BD7486="342B"),PorcenRet(BD7486,BH7486,BI7486),INDEX(PORCENTAJEBUSCAR,MATCH(BD7486,CódigoRET,0),4)*1),"")</f>
        <v/>
      </c>
      <c r="BG7486">
        <f t="shared" si="815"/>
        <v>0</v>
      </c>
      <c r="BO7486">
        <f t="shared" si="816"/>
        <v>0</v>
      </c>
      <c r="CC7486">
        <f t="shared" si="817"/>
        <v>0</v>
      </c>
      <c r="CD7486">
        <f t="shared" si="818"/>
        <v>0</v>
      </c>
      <c r="CG7486">
        <f ca="1">IFERROR(INDIRECT("IVA!X"&amp;MATCH(MID(COMPRAS!C7386,1,2)&amp;MID(COMPRAS!F7386,1,2)&amp;MID(COMPRAS!D7386,1,2),IVA!W:W,0)),"SIN COD.")</f>
        <v>0</v>
      </c>
      <c r="CH7486">
        <f ca="1">IFERROR(INDIRECT("IVA!Y"&amp;MATCH(MID(COMPRAS!C7386,1,2)&amp;MID(COMPRAS!F7386,1,2)&amp;MID(COMPRAS!D7386,1,2),IVA!W:W,0)),"SIN COD.")</f>
        <v>0</v>
      </c>
    </row>
    <row r="7487" spans="1:86" x14ac:dyDescent="0.25">
      <c r="A7487"/>
      <c r="B7487"/>
      <c r="D7487"/>
      <c r="AL7487">
        <f t="shared" si="812"/>
        <v>0</v>
      </c>
      <c r="AQ7487">
        <f t="shared" si="813"/>
        <v>0</v>
      </c>
      <c r="AR7487" t="str">
        <f>IFERROR(IF(OR(AP7487=338,AP7487=340,AP7487=341,AP7487=342,AP7487="342A",AP7487="342B"),PorcenRet(AP7487,AT7487,AU7487),INDEX(PORCENTAJEBUSCAR,MATCH(AP7487,CódigoRET,0),4)*1),"")</f>
        <v/>
      </c>
      <c r="AS7487">
        <f t="shared" si="814"/>
        <v>0</v>
      </c>
      <c r="BF7487" t="str">
        <f>IFERROR(IF(OR(BD7487=338,BD7487=340,BD7487=341,BD7487=342,BD7487="342A",BD7487="342B"),PorcenRet(BD7487,BH7487,BI7487),INDEX(PORCENTAJEBUSCAR,MATCH(BD7487,CódigoRET,0),4)*1),"")</f>
        <v/>
      </c>
      <c r="BG7487">
        <f t="shared" si="815"/>
        <v>0</v>
      </c>
      <c r="BO7487">
        <f t="shared" si="816"/>
        <v>0</v>
      </c>
      <c r="CC7487">
        <f t="shared" si="817"/>
        <v>0</v>
      </c>
      <c r="CD7487">
        <f t="shared" si="818"/>
        <v>0</v>
      </c>
      <c r="CG7487">
        <f ca="1">IFERROR(INDIRECT("IVA!X"&amp;MATCH(MID(COMPRAS!C7387,1,2)&amp;MID(COMPRAS!F7387,1,2)&amp;MID(COMPRAS!D7387,1,2),IVA!W:W,0)),"SIN COD.")</f>
        <v>0</v>
      </c>
      <c r="CH7487">
        <f ca="1">IFERROR(INDIRECT("IVA!Y"&amp;MATCH(MID(COMPRAS!C7387,1,2)&amp;MID(COMPRAS!F7387,1,2)&amp;MID(COMPRAS!D7387,1,2),IVA!W:W,0)),"SIN COD.")</f>
        <v>0</v>
      </c>
    </row>
    <row r="7488" spans="1:86" x14ac:dyDescent="0.25">
      <c r="A7488"/>
      <c r="B7488"/>
      <c r="D7488"/>
      <c r="AL7488">
        <f t="shared" si="812"/>
        <v>0</v>
      </c>
      <c r="AQ7488">
        <f t="shared" si="813"/>
        <v>0</v>
      </c>
      <c r="AR7488" t="str">
        <f>IFERROR(IF(OR(AP7488=338,AP7488=340,AP7488=341,AP7488=342,AP7488="342A",AP7488="342B"),PorcenRet(AP7488,AT7488,AU7488),INDEX(PORCENTAJEBUSCAR,MATCH(AP7488,CódigoRET,0),4)*1),"")</f>
        <v/>
      </c>
      <c r="AS7488">
        <f t="shared" si="814"/>
        <v>0</v>
      </c>
      <c r="BF7488" t="str">
        <f>IFERROR(IF(OR(BD7488=338,BD7488=340,BD7488=341,BD7488=342,BD7488="342A",BD7488="342B"),PorcenRet(BD7488,BH7488,BI7488),INDEX(PORCENTAJEBUSCAR,MATCH(BD7488,CódigoRET,0),4)*1),"")</f>
        <v/>
      </c>
      <c r="BG7488">
        <f t="shared" si="815"/>
        <v>0</v>
      </c>
      <c r="BO7488">
        <f t="shared" si="816"/>
        <v>0</v>
      </c>
      <c r="CC7488">
        <f t="shared" si="817"/>
        <v>0</v>
      </c>
      <c r="CD7488">
        <f t="shared" si="818"/>
        <v>0</v>
      </c>
      <c r="CG7488">
        <f ca="1">IFERROR(INDIRECT("IVA!X"&amp;MATCH(MID(COMPRAS!C7388,1,2)&amp;MID(COMPRAS!F7388,1,2)&amp;MID(COMPRAS!D7388,1,2),IVA!W:W,0)),"SIN COD.")</f>
        <v>0</v>
      </c>
      <c r="CH7488">
        <f ca="1">IFERROR(INDIRECT("IVA!Y"&amp;MATCH(MID(COMPRAS!C7388,1,2)&amp;MID(COMPRAS!F7388,1,2)&amp;MID(COMPRAS!D7388,1,2),IVA!W:W,0)),"SIN COD.")</f>
        <v>0</v>
      </c>
    </row>
    <row r="7489" spans="1:86" x14ac:dyDescent="0.25">
      <c r="A7489"/>
      <c r="B7489"/>
      <c r="D7489"/>
      <c r="AL7489">
        <f t="shared" si="812"/>
        <v>0</v>
      </c>
      <c r="AQ7489">
        <f t="shared" si="813"/>
        <v>0</v>
      </c>
      <c r="AR7489" t="str">
        <f>IFERROR(IF(OR(AP7489=338,AP7489=340,AP7489=341,AP7489=342,AP7489="342A",AP7489="342B"),PorcenRet(AP7489,AT7489,AU7489),INDEX(PORCENTAJEBUSCAR,MATCH(AP7489,CódigoRET,0),4)*1),"")</f>
        <v/>
      </c>
      <c r="AS7489">
        <f t="shared" si="814"/>
        <v>0</v>
      </c>
      <c r="BF7489" t="str">
        <f>IFERROR(IF(OR(BD7489=338,BD7489=340,BD7489=341,BD7489=342,BD7489="342A",BD7489="342B"),PorcenRet(BD7489,BH7489,BI7489),INDEX(PORCENTAJEBUSCAR,MATCH(BD7489,CódigoRET,0),4)*1),"")</f>
        <v/>
      </c>
      <c r="BG7489">
        <f t="shared" si="815"/>
        <v>0</v>
      </c>
      <c r="BO7489">
        <f t="shared" si="816"/>
        <v>0</v>
      </c>
      <c r="CC7489">
        <f t="shared" si="817"/>
        <v>0</v>
      </c>
      <c r="CD7489">
        <f t="shared" si="818"/>
        <v>0</v>
      </c>
      <c r="CG7489">
        <f ca="1">IFERROR(INDIRECT("IVA!X"&amp;MATCH(MID(COMPRAS!C7389,1,2)&amp;MID(COMPRAS!F7389,1,2)&amp;MID(COMPRAS!D7389,1,2),IVA!W:W,0)),"SIN COD.")</f>
        <v>0</v>
      </c>
      <c r="CH7489">
        <f ca="1">IFERROR(INDIRECT("IVA!Y"&amp;MATCH(MID(COMPRAS!C7389,1,2)&amp;MID(COMPRAS!F7389,1,2)&amp;MID(COMPRAS!D7389,1,2),IVA!W:W,0)),"SIN COD.")</f>
        <v>0</v>
      </c>
    </row>
    <row r="7490" spans="1:86" x14ac:dyDescent="0.25">
      <c r="A7490"/>
      <c r="B7490"/>
      <c r="D7490"/>
      <c r="AL7490">
        <f t="shared" ref="AL7490:AL7553" si="819">O7490+P7490+Q7490+R7490+S7490+T7490+U7490+V7490</f>
        <v>0</v>
      </c>
      <c r="AQ7490">
        <f t="shared" ref="AQ7490:AQ7553" si="820">+P7490+Q7490+R7490+S7490-BE7490-BQ7490-BW7490+O7490</f>
        <v>0</v>
      </c>
      <c r="AR7490" t="str">
        <f>IFERROR(IF(OR(AP7490=338,AP7490=340,AP7490=341,AP7490=342,AP7490="342A",AP7490="342B"),PorcenRet(AP7490,AT7490,AU7490),INDEX(PORCENTAJEBUSCAR,MATCH(AP7490,CódigoRET,0),4)*1),"")</f>
        <v/>
      </c>
      <c r="AS7490">
        <f t="shared" ref="AS7490:AS7553" si="821">ROUND(IF(AP7490="",0,AQ7490*(AR7490/100)),2)</f>
        <v>0</v>
      </c>
      <c r="BF7490" t="str">
        <f>IFERROR(IF(OR(BD7490=338,BD7490=340,BD7490=341,BD7490=342,BD7490="342A",BD7490="342B"),PorcenRet(BD7490,BH7490,BI7490),INDEX(PORCENTAJEBUSCAR,MATCH(BD7490,CódigoRET,0),4)*1),"")</f>
        <v/>
      </c>
      <c r="BG7490">
        <f t="shared" ref="BG7490:BG7553" si="822">ROUND(IF(BD7490="",0,BE7490*(BF7490/100)),2)</f>
        <v>0</v>
      </c>
      <c r="BO7490">
        <f t="shared" ref="BO7490:BO7553" si="823">IF(MID(F7490,1,2)="41",SUM(O7490:S7490),0)</f>
        <v>0</v>
      </c>
      <c r="CC7490">
        <f t="shared" ref="CC7490:CC7553" si="824">O7490+P7490+Q7490+R7490+S7490</f>
        <v>0</v>
      </c>
      <c r="CD7490">
        <f t="shared" ref="CD7490:CD7553" si="825">T7490+U7490</f>
        <v>0</v>
      </c>
      <c r="CG7490">
        <f ca="1">IFERROR(INDIRECT("IVA!X"&amp;MATCH(MID(COMPRAS!C7390,1,2)&amp;MID(COMPRAS!F7390,1,2)&amp;MID(COMPRAS!D7390,1,2),IVA!W:W,0)),"SIN COD.")</f>
        <v>0</v>
      </c>
      <c r="CH7490">
        <f ca="1">IFERROR(INDIRECT("IVA!Y"&amp;MATCH(MID(COMPRAS!C7390,1,2)&amp;MID(COMPRAS!F7390,1,2)&amp;MID(COMPRAS!D7390,1,2),IVA!W:W,0)),"SIN COD.")</f>
        <v>0</v>
      </c>
    </row>
    <row r="7491" spans="1:86" x14ac:dyDescent="0.25">
      <c r="A7491"/>
      <c r="B7491"/>
      <c r="D7491"/>
      <c r="AL7491">
        <f t="shared" si="819"/>
        <v>0</v>
      </c>
      <c r="AQ7491">
        <f t="shared" si="820"/>
        <v>0</v>
      </c>
      <c r="AR7491" t="str">
        <f>IFERROR(IF(OR(AP7491=338,AP7491=340,AP7491=341,AP7491=342,AP7491="342A",AP7491="342B"),PorcenRet(AP7491,AT7491,AU7491),INDEX(PORCENTAJEBUSCAR,MATCH(AP7491,CódigoRET,0),4)*1),"")</f>
        <v/>
      </c>
      <c r="AS7491">
        <f t="shared" si="821"/>
        <v>0</v>
      </c>
      <c r="BF7491" t="str">
        <f>IFERROR(IF(OR(BD7491=338,BD7491=340,BD7491=341,BD7491=342,BD7491="342A",BD7491="342B"),PorcenRet(BD7491,BH7491,BI7491),INDEX(PORCENTAJEBUSCAR,MATCH(BD7491,CódigoRET,0),4)*1),"")</f>
        <v/>
      </c>
      <c r="BG7491">
        <f t="shared" si="822"/>
        <v>0</v>
      </c>
      <c r="BO7491">
        <f t="shared" si="823"/>
        <v>0</v>
      </c>
      <c r="CC7491">
        <f t="shared" si="824"/>
        <v>0</v>
      </c>
      <c r="CD7491">
        <f t="shared" si="825"/>
        <v>0</v>
      </c>
      <c r="CG7491">
        <f ca="1">IFERROR(INDIRECT("IVA!X"&amp;MATCH(MID(COMPRAS!C7391,1,2)&amp;MID(COMPRAS!F7391,1,2)&amp;MID(COMPRAS!D7391,1,2),IVA!W:W,0)),"SIN COD.")</f>
        <v>0</v>
      </c>
      <c r="CH7491">
        <f ca="1">IFERROR(INDIRECT("IVA!Y"&amp;MATCH(MID(COMPRAS!C7391,1,2)&amp;MID(COMPRAS!F7391,1,2)&amp;MID(COMPRAS!D7391,1,2),IVA!W:W,0)),"SIN COD.")</f>
        <v>0</v>
      </c>
    </row>
    <row r="7492" spans="1:86" x14ac:dyDescent="0.25">
      <c r="A7492"/>
      <c r="B7492"/>
      <c r="D7492"/>
      <c r="AL7492">
        <f t="shared" si="819"/>
        <v>0</v>
      </c>
      <c r="AQ7492">
        <f t="shared" si="820"/>
        <v>0</v>
      </c>
      <c r="AR7492" t="str">
        <f>IFERROR(IF(OR(AP7492=338,AP7492=340,AP7492=341,AP7492=342,AP7492="342A",AP7492="342B"),PorcenRet(AP7492,AT7492,AU7492),INDEX(PORCENTAJEBUSCAR,MATCH(AP7492,CódigoRET,0),4)*1),"")</f>
        <v/>
      </c>
      <c r="AS7492">
        <f t="shared" si="821"/>
        <v>0</v>
      </c>
      <c r="BF7492" t="str">
        <f>IFERROR(IF(OR(BD7492=338,BD7492=340,BD7492=341,BD7492=342,BD7492="342A",BD7492="342B"),PorcenRet(BD7492,BH7492,BI7492),INDEX(PORCENTAJEBUSCAR,MATCH(BD7492,CódigoRET,0),4)*1),"")</f>
        <v/>
      </c>
      <c r="BG7492">
        <f t="shared" si="822"/>
        <v>0</v>
      </c>
      <c r="BO7492">
        <f t="shared" si="823"/>
        <v>0</v>
      </c>
      <c r="CC7492">
        <f t="shared" si="824"/>
        <v>0</v>
      </c>
      <c r="CD7492">
        <f t="shared" si="825"/>
        <v>0</v>
      </c>
      <c r="CG7492">
        <f ca="1">IFERROR(INDIRECT("IVA!X"&amp;MATCH(MID(COMPRAS!C7392,1,2)&amp;MID(COMPRAS!F7392,1,2)&amp;MID(COMPRAS!D7392,1,2),IVA!W:W,0)),"SIN COD.")</f>
        <v>0</v>
      </c>
      <c r="CH7492">
        <f ca="1">IFERROR(INDIRECT("IVA!Y"&amp;MATCH(MID(COMPRAS!C7392,1,2)&amp;MID(COMPRAS!F7392,1,2)&amp;MID(COMPRAS!D7392,1,2),IVA!W:W,0)),"SIN COD.")</f>
        <v>0</v>
      </c>
    </row>
    <row r="7493" spans="1:86" x14ac:dyDescent="0.25">
      <c r="A7493"/>
      <c r="B7493"/>
      <c r="D7493"/>
      <c r="AL7493">
        <f t="shared" si="819"/>
        <v>0</v>
      </c>
      <c r="AQ7493">
        <f t="shared" si="820"/>
        <v>0</v>
      </c>
      <c r="AR7493" t="str">
        <f>IFERROR(IF(OR(AP7493=338,AP7493=340,AP7493=341,AP7493=342,AP7493="342A",AP7493="342B"),PorcenRet(AP7493,AT7493,AU7493),INDEX(PORCENTAJEBUSCAR,MATCH(AP7493,CódigoRET,0),4)*1),"")</f>
        <v/>
      </c>
      <c r="AS7493">
        <f t="shared" si="821"/>
        <v>0</v>
      </c>
      <c r="BF7493" t="str">
        <f>IFERROR(IF(OR(BD7493=338,BD7493=340,BD7493=341,BD7493=342,BD7493="342A",BD7493="342B"),PorcenRet(BD7493,BH7493,BI7493),INDEX(PORCENTAJEBUSCAR,MATCH(BD7493,CódigoRET,0),4)*1),"")</f>
        <v/>
      </c>
      <c r="BG7493">
        <f t="shared" si="822"/>
        <v>0</v>
      </c>
      <c r="BO7493">
        <f t="shared" si="823"/>
        <v>0</v>
      </c>
      <c r="CC7493">
        <f t="shared" si="824"/>
        <v>0</v>
      </c>
      <c r="CD7493">
        <f t="shared" si="825"/>
        <v>0</v>
      </c>
      <c r="CG7493">
        <f ca="1">IFERROR(INDIRECT("IVA!X"&amp;MATCH(MID(COMPRAS!C7393,1,2)&amp;MID(COMPRAS!F7393,1,2)&amp;MID(COMPRAS!D7393,1,2),IVA!W:W,0)),"SIN COD.")</f>
        <v>0</v>
      </c>
      <c r="CH7493">
        <f ca="1">IFERROR(INDIRECT("IVA!Y"&amp;MATCH(MID(COMPRAS!C7393,1,2)&amp;MID(COMPRAS!F7393,1,2)&amp;MID(COMPRAS!D7393,1,2),IVA!W:W,0)),"SIN COD.")</f>
        <v>0</v>
      </c>
    </row>
    <row r="7494" spans="1:86" x14ac:dyDescent="0.25">
      <c r="A7494"/>
      <c r="B7494"/>
      <c r="D7494"/>
      <c r="AL7494">
        <f t="shared" si="819"/>
        <v>0</v>
      </c>
      <c r="AQ7494">
        <f t="shared" si="820"/>
        <v>0</v>
      </c>
      <c r="AR7494" t="str">
        <f>IFERROR(IF(OR(AP7494=338,AP7494=340,AP7494=341,AP7494=342,AP7494="342A",AP7494="342B"),PorcenRet(AP7494,AT7494,AU7494),INDEX(PORCENTAJEBUSCAR,MATCH(AP7494,CódigoRET,0),4)*1),"")</f>
        <v/>
      </c>
      <c r="AS7494">
        <f t="shared" si="821"/>
        <v>0</v>
      </c>
      <c r="BF7494" t="str">
        <f>IFERROR(IF(OR(BD7494=338,BD7494=340,BD7494=341,BD7494=342,BD7494="342A",BD7494="342B"),PorcenRet(BD7494,BH7494,BI7494),INDEX(PORCENTAJEBUSCAR,MATCH(BD7494,CódigoRET,0),4)*1),"")</f>
        <v/>
      </c>
      <c r="BG7494">
        <f t="shared" si="822"/>
        <v>0</v>
      </c>
      <c r="BO7494">
        <f t="shared" si="823"/>
        <v>0</v>
      </c>
      <c r="CC7494">
        <f t="shared" si="824"/>
        <v>0</v>
      </c>
      <c r="CD7494">
        <f t="shared" si="825"/>
        <v>0</v>
      </c>
      <c r="CG7494">
        <f ca="1">IFERROR(INDIRECT("IVA!X"&amp;MATCH(MID(COMPRAS!C7394,1,2)&amp;MID(COMPRAS!F7394,1,2)&amp;MID(COMPRAS!D7394,1,2),IVA!W:W,0)),"SIN COD.")</f>
        <v>0</v>
      </c>
      <c r="CH7494">
        <f ca="1">IFERROR(INDIRECT("IVA!Y"&amp;MATCH(MID(COMPRAS!C7394,1,2)&amp;MID(COMPRAS!F7394,1,2)&amp;MID(COMPRAS!D7394,1,2),IVA!W:W,0)),"SIN COD.")</f>
        <v>0</v>
      </c>
    </row>
    <row r="7495" spans="1:86" x14ac:dyDescent="0.25">
      <c r="A7495"/>
      <c r="B7495"/>
      <c r="D7495"/>
      <c r="AL7495">
        <f t="shared" si="819"/>
        <v>0</v>
      </c>
      <c r="AQ7495">
        <f t="shared" si="820"/>
        <v>0</v>
      </c>
      <c r="AR7495" t="str">
        <f>IFERROR(IF(OR(AP7495=338,AP7495=340,AP7495=341,AP7495=342,AP7495="342A",AP7495="342B"),PorcenRet(AP7495,AT7495,AU7495),INDEX(PORCENTAJEBUSCAR,MATCH(AP7495,CódigoRET,0),4)*1),"")</f>
        <v/>
      </c>
      <c r="AS7495">
        <f t="shared" si="821"/>
        <v>0</v>
      </c>
      <c r="BF7495" t="str">
        <f>IFERROR(IF(OR(BD7495=338,BD7495=340,BD7495=341,BD7495=342,BD7495="342A",BD7495="342B"),PorcenRet(BD7495,BH7495,BI7495),INDEX(PORCENTAJEBUSCAR,MATCH(BD7495,CódigoRET,0),4)*1),"")</f>
        <v/>
      </c>
      <c r="BG7495">
        <f t="shared" si="822"/>
        <v>0</v>
      </c>
      <c r="BO7495">
        <f t="shared" si="823"/>
        <v>0</v>
      </c>
      <c r="CC7495">
        <f t="shared" si="824"/>
        <v>0</v>
      </c>
      <c r="CD7495">
        <f t="shared" si="825"/>
        <v>0</v>
      </c>
      <c r="CG7495">
        <f ca="1">IFERROR(INDIRECT("IVA!X"&amp;MATCH(MID(COMPRAS!C7395,1,2)&amp;MID(COMPRAS!F7395,1,2)&amp;MID(COMPRAS!D7395,1,2),IVA!W:W,0)),"SIN COD.")</f>
        <v>0</v>
      </c>
      <c r="CH7495">
        <f ca="1">IFERROR(INDIRECT("IVA!Y"&amp;MATCH(MID(COMPRAS!C7395,1,2)&amp;MID(COMPRAS!F7395,1,2)&amp;MID(COMPRAS!D7395,1,2),IVA!W:W,0)),"SIN COD.")</f>
        <v>0</v>
      </c>
    </row>
    <row r="7496" spans="1:86" x14ac:dyDescent="0.25">
      <c r="A7496"/>
      <c r="B7496"/>
      <c r="D7496"/>
      <c r="AL7496">
        <f t="shared" si="819"/>
        <v>0</v>
      </c>
      <c r="AQ7496">
        <f t="shared" si="820"/>
        <v>0</v>
      </c>
      <c r="AR7496" t="str">
        <f>IFERROR(IF(OR(AP7496=338,AP7496=340,AP7496=341,AP7496=342,AP7496="342A",AP7496="342B"),PorcenRet(AP7496,AT7496,AU7496),INDEX(PORCENTAJEBUSCAR,MATCH(AP7496,CódigoRET,0),4)*1),"")</f>
        <v/>
      </c>
      <c r="AS7496">
        <f t="shared" si="821"/>
        <v>0</v>
      </c>
      <c r="BF7496" t="str">
        <f>IFERROR(IF(OR(BD7496=338,BD7496=340,BD7496=341,BD7496=342,BD7496="342A",BD7496="342B"),PorcenRet(BD7496,BH7496,BI7496),INDEX(PORCENTAJEBUSCAR,MATCH(BD7496,CódigoRET,0),4)*1),"")</f>
        <v/>
      </c>
      <c r="BG7496">
        <f t="shared" si="822"/>
        <v>0</v>
      </c>
      <c r="BO7496">
        <f t="shared" si="823"/>
        <v>0</v>
      </c>
      <c r="CC7496">
        <f t="shared" si="824"/>
        <v>0</v>
      </c>
      <c r="CD7496">
        <f t="shared" si="825"/>
        <v>0</v>
      </c>
      <c r="CG7496">
        <f ca="1">IFERROR(INDIRECT("IVA!X"&amp;MATCH(MID(COMPRAS!C7396,1,2)&amp;MID(COMPRAS!F7396,1,2)&amp;MID(COMPRAS!D7396,1,2),IVA!W:W,0)),"SIN COD.")</f>
        <v>0</v>
      </c>
      <c r="CH7496">
        <f ca="1">IFERROR(INDIRECT("IVA!Y"&amp;MATCH(MID(COMPRAS!C7396,1,2)&amp;MID(COMPRAS!F7396,1,2)&amp;MID(COMPRAS!D7396,1,2),IVA!W:W,0)),"SIN COD.")</f>
        <v>0</v>
      </c>
    </row>
    <row r="7497" spans="1:86" x14ac:dyDescent="0.25">
      <c r="A7497"/>
      <c r="B7497"/>
      <c r="D7497"/>
      <c r="AL7497">
        <f t="shared" si="819"/>
        <v>0</v>
      </c>
      <c r="AQ7497">
        <f t="shared" si="820"/>
        <v>0</v>
      </c>
      <c r="AR7497" t="str">
        <f>IFERROR(IF(OR(AP7497=338,AP7497=340,AP7497=341,AP7497=342,AP7497="342A",AP7497="342B"),PorcenRet(AP7497,AT7497,AU7497),INDEX(PORCENTAJEBUSCAR,MATCH(AP7497,CódigoRET,0),4)*1),"")</f>
        <v/>
      </c>
      <c r="AS7497">
        <f t="shared" si="821"/>
        <v>0</v>
      </c>
      <c r="BF7497" t="str">
        <f>IFERROR(IF(OR(BD7497=338,BD7497=340,BD7497=341,BD7497=342,BD7497="342A",BD7497="342B"),PorcenRet(BD7497,BH7497,BI7497),INDEX(PORCENTAJEBUSCAR,MATCH(BD7497,CódigoRET,0),4)*1),"")</f>
        <v/>
      </c>
      <c r="BG7497">
        <f t="shared" si="822"/>
        <v>0</v>
      </c>
      <c r="BO7497">
        <f t="shared" si="823"/>
        <v>0</v>
      </c>
      <c r="CC7497">
        <f t="shared" si="824"/>
        <v>0</v>
      </c>
      <c r="CD7497">
        <f t="shared" si="825"/>
        <v>0</v>
      </c>
      <c r="CG7497">
        <f ca="1">IFERROR(INDIRECT("IVA!X"&amp;MATCH(MID(COMPRAS!C7397,1,2)&amp;MID(COMPRAS!F7397,1,2)&amp;MID(COMPRAS!D7397,1,2),IVA!W:W,0)),"SIN COD.")</f>
        <v>0</v>
      </c>
      <c r="CH7497">
        <f ca="1">IFERROR(INDIRECT("IVA!Y"&amp;MATCH(MID(COMPRAS!C7397,1,2)&amp;MID(COMPRAS!F7397,1,2)&amp;MID(COMPRAS!D7397,1,2),IVA!W:W,0)),"SIN COD.")</f>
        <v>0</v>
      </c>
    </row>
    <row r="7498" spans="1:86" x14ac:dyDescent="0.25">
      <c r="A7498"/>
      <c r="B7498"/>
      <c r="D7498"/>
      <c r="AL7498">
        <f t="shared" si="819"/>
        <v>0</v>
      </c>
      <c r="AQ7498">
        <f t="shared" si="820"/>
        <v>0</v>
      </c>
      <c r="AR7498" t="str">
        <f>IFERROR(IF(OR(AP7498=338,AP7498=340,AP7498=341,AP7498=342,AP7498="342A",AP7498="342B"),PorcenRet(AP7498,AT7498,AU7498),INDEX(PORCENTAJEBUSCAR,MATCH(AP7498,CódigoRET,0),4)*1),"")</f>
        <v/>
      </c>
      <c r="AS7498">
        <f t="shared" si="821"/>
        <v>0</v>
      </c>
      <c r="BF7498" t="str">
        <f>IFERROR(IF(OR(BD7498=338,BD7498=340,BD7498=341,BD7498=342,BD7498="342A",BD7498="342B"),PorcenRet(BD7498,BH7498,BI7498),INDEX(PORCENTAJEBUSCAR,MATCH(BD7498,CódigoRET,0),4)*1),"")</f>
        <v/>
      </c>
      <c r="BG7498">
        <f t="shared" si="822"/>
        <v>0</v>
      </c>
      <c r="BO7498">
        <f t="shared" si="823"/>
        <v>0</v>
      </c>
      <c r="CC7498">
        <f t="shared" si="824"/>
        <v>0</v>
      </c>
      <c r="CD7498">
        <f t="shared" si="825"/>
        <v>0</v>
      </c>
      <c r="CG7498">
        <f ca="1">IFERROR(INDIRECT("IVA!X"&amp;MATCH(MID(COMPRAS!C7398,1,2)&amp;MID(COMPRAS!F7398,1,2)&amp;MID(COMPRAS!D7398,1,2),IVA!W:W,0)),"SIN COD.")</f>
        <v>0</v>
      </c>
      <c r="CH7498">
        <f ca="1">IFERROR(INDIRECT("IVA!Y"&amp;MATCH(MID(COMPRAS!C7398,1,2)&amp;MID(COMPRAS!F7398,1,2)&amp;MID(COMPRAS!D7398,1,2),IVA!W:W,0)),"SIN COD.")</f>
        <v>0</v>
      </c>
    </row>
    <row r="7499" spans="1:86" x14ac:dyDescent="0.25">
      <c r="A7499"/>
      <c r="B7499"/>
      <c r="D7499"/>
      <c r="AL7499">
        <f t="shared" si="819"/>
        <v>0</v>
      </c>
      <c r="AQ7499">
        <f t="shared" si="820"/>
        <v>0</v>
      </c>
      <c r="AR7499" t="str">
        <f>IFERROR(IF(OR(AP7499=338,AP7499=340,AP7499=341,AP7499=342,AP7499="342A",AP7499="342B"),PorcenRet(AP7499,AT7499,AU7499),INDEX(PORCENTAJEBUSCAR,MATCH(AP7499,CódigoRET,0),4)*1),"")</f>
        <v/>
      </c>
      <c r="AS7499">
        <f t="shared" si="821"/>
        <v>0</v>
      </c>
      <c r="BF7499" t="str">
        <f>IFERROR(IF(OR(BD7499=338,BD7499=340,BD7499=341,BD7499=342,BD7499="342A",BD7499="342B"),PorcenRet(BD7499,BH7499,BI7499),INDEX(PORCENTAJEBUSCAR,MATCH(BD7499,CódigoRET,0),4)*1),"")</f>
        <v/>
      </c>
      <c r="BG7499">
        <f t="shared" si="822"/>
        <v>0</v>
      </c>
      <c r="BO7499">
        <f t="shared" si="823"/>
        <v>0</v>
      </c>
      <c r="CC7499">
        <f t="shared" si="824"/>
        <v>0</v>
      </c>
      <c r="CD7499">
        <f t="shared" si="825"/>
        <v>0</v>
      </c>
      <c r="CG7499">
        <f ca="1">IFERROR(INDIRECT("IVA!X"&amp;MATCH(MID(COMPRAS!C7399,1,2)&amp;MID(COMPRAS!F7399,1,2)&amp;MID(COMPRAS!D7399,1,2),IVA!W:W,0)),"SIN COD.")</f>
        <v>0</v>
      </c>
      <c r="CH7499">
        <f ca="1">IFERROR(INDIRECT("IVA!Y"&amp;MATCH(MID(COMPRAS!C7399,1,2)&amp;MID(COMPRAS!F7399,1,2)&amp;MID(COMPRAS!D7399,1,2),IVA!W:W,0)),"SIN COD.")</f>
        <v>0</v>
      </c>
    </row>
    <row r="7500" spans="1:86" x14ac:dyDescent="0.25">
      <c r="A7500"/>
      <c r="B7500"/>
      <c r="D7500"/>
      <c r="AL7500">
        <f t="shared" si="819"/>
        <v>0</v>
      </c>
      <c r="AQ7500">
        <f t="shared" si="820"/>
        <v>0</v>
      </c>
      <c r="AR7500" t="str">
        <f>IFERROR(IF(OR(AP7500=338,AP7500=340,AP7500=341,AP7500=342,AP7500="342A",AP7500="342B"),PorcenRet(AP7500,AT7500,AU7500),INDEX(PORCENTAJEBUSCAR,MATCH(AP7500,CódigoRET,0),4)*1),"")</f>
        <v/>
      </c>
      <c r="AS7500">
        <f t="shared" si="821"/>
        <v>0</v>
      </c>
      <c r="BF7500" t="str">
        <f>IFERROR(IF(OR(BD7500=338,BD7500=340,BD7500=341,BD7500=342,BD7500="342A",BD7500="342B"),PorcenRet(BD7500,BH7500,BI7500),INDEX(PORCENTAJEBUSCAR,MATCH(BD7500,CódigoRET,0),4)*1),"")</f>
        <v/>
      </c>
      <c r="BG7500">
        <f t="shared" si="822"/>
        <v>0</v>
      </c>
      <c r="BO7500">
        <f t="shared" si="823"/>
        <v>0</v>
      </c>
      <c r="CC7500">
        <f t="shared" si="824"/>
        <v>0</v>
      </c>
      <c r="CD7500">
        <f t="shared" si="825"/>
        <v>0</v>
      </c>
      <c r="CG7500">
        <f ca="1">IFERROR(INDIRECT("IVA!X"&amp;MATCH(MID(COMPRAS!C7400,1,2)&amp;MID(COMPRAS!F7400,1,2)&amp;MID(COMPRAS!D7400,1,2),IVA!W:W,0)),"SIN COD.")</f>
        <v>0</v>
      </c>
      <c r="CH7500">
        <f ca="1">IFERROR(INDIRECT("IVA!Y"&amp;MATCH(MID(COMPRAS!C7400,1,2)&amp;MID(COMPRAS!F7400,1,2)&amp;MID(COMPRAS!D7400,1,2),IVA!W:W,0)),"SIN COD.")</f>
        <v>0</v>
      </c>
    </row>
    <row r="7501" spans="1:86" x14ac:dyDescent="0.25">
      <c r="A7501"/>
      <c r="B7501"/>
      <c r="D7501"/>
      <c r="AL7501">
        <f t="shared" si="819"/>
        <v>0</v>
      </c>
      <c r="AQ7501">
        <f t="shared" si="820"/>
        <v>0</v>
      </c>
      <c r="AR7501" t="str">
        <f>IFERROR(IF(OR(AP7501=338,AP7501=340,AP7501=341,AP7501=342,AP7501="342A",AP7501="342B"),PorcenRet(AP7501,AT7501,AU7501),INDEX(PORCENTAJEBUSCAR,MATCH(AP7501,CódigoRET,0),4)*1),"")</f>
        <v/>
      </c>
      <c r="AS7501">
        <f t="shared" si="821"/>
        <v>0</v>
      </c>
      <c r="BF7501" t="str">
        <f>IFERROR(IF(OR(BD7501=338,BD7501=340,BD7501=341,BD7501=342,BD7501="342A",BD7501="342B"),PorcenRet(BD7501,BH7501,BI7501),INDEX(PORCENTAJEBUSCAR,MATCH(BD7501,CódigoRET,0),4)*1),"")</f>
        <v/>
      </c>
      <c r="BG7501">
        <f t="shared" si="822"/>
        <v>0</v>
      </c>
      <c r="BO7501">
        <f t="shared" si="823"/>
        <v>0</v>
      </c>
      <c r="CC7501">
        <f t="shared" si="824"/>
        <v>0</v>
      </c>
      <c r="CD7501">
        <f t="shared" si="825"/>
        <v>0</v>
      </c>
      <c r="CG7501">
        <f ca="1">IFERROR(INDIRECT("IVA!X"&amp;MATCH(MID(COMPRAS!C7401,1,2)&amp;MID(COMPRAS!F7401,1,2)&amp;MID(COMPRAS!D7401,1,2),IVA!W:W,0)),"SIN COD.")</f>
        <v>0</v>
      </c>
      <c r="CH7501">
        <f ca="1">IFERROR(INDIRECT("IVA!Y"&amp;MATCH(MID(COMPRAS!C7401,1,2)&amp;MID(COMPRAS!F7401,1,2)&amp;MID(COMPRAS!D7401,1,2),IVA!W:W,0)),"SIN COD.")</f>
        <v>0</v>
      </c>
    </row>
    <row r="7502" spans="1:86" x14ac:dyDescent="0.25">
      <c r="A7502"/>
      <c r="B7502"/>
      <c r="D7502"/>
      <c r="AL7502">
        <f t="shared" si="819"/>
        <v>0</v>
      </c>
      <c r="AQ7502">
        <f t="shared" si="820"/>
        <v>0</v>
      </c>
      <c r="AR7502" t="str">
        <f>IFERROR(IF(OR(AP7502=338,AP7502=340,AP7502=341,AP7502=342,AP7502="342A",AP7502="342B"),PorcenRet(AP7502,AT7502,AU7502),INDEX(PORCENTAJEBUSCAR,MATCH(AP7502,CódigoRET,0),4)*1),"")</f>
        <v/>
      </c>
      <c r="AS7502">
        <f t="shared" si="821"/>
        <v>0</v>
      </c>
      <c r="BF7502" t="str">
        <f>IFERROR(IF(OR(BD7502=338,BD7502=340,BD7502=341,BD7502=342,BD7502="342A",BD7502="342B"),PorcenRet(BD7502,BH7502,BI7502),INDEX(PORCENTAJEBUSCAR,MATCH(BD7502,CódigoRET,0),4)*1),"")</f>
        <v/>
      </c>
      <c r="BG7502">
        <f t="shared" si="822"/>
        <v>0</v>
      </c>
      <c r="BO7502">
        <f t="shared" si="823"/>
        <v>0</v>
      </c>
      <c r="CC7502">
        <f t="shared" si="824"/>
        <v>0</v>
      </c>
      <c r="CD7502">
        <f t="shared" si="825"/>
        <v>0</v>
      </c>
      <c r="CG7502">
        <f ca="1">IFERROR(INDIRECT("IVA!X"&amp;MATCH(MID(COMPRAS!C7402,1,2)&amp;MID(COMPRAS!F7402,1,2)&amp;MID(COMPRAS!D7402,1,2),IVA!W:W,0)),"SIN COD.")</f>
        <v>0</v>
      </c>
      <c r="CH7502">
        <f ca="1">IFERROR(INDIRECT("IVA!Y"&amp;MATCH(MID(COMPRAS!C7402,1,2)&amp;MID(COMPRAS!F7402,1,2)&amp;MID(COMPRAS!D7402,1,2),IVA!W:W,0)),"SIN COD.")</f>
        <v>0</v>
      </c>
    </row>
    <row r="7503" spans="1:86" x14ac:dyDescent="0.25">
      <c r="A7503"/>
      <c r="B7503"/>
      <c r="D7503"/>
      <c r="AL7503">
        <f t="shared" si="819"/>
        <v>0</v>
      </c>
      <c r="AQ7503">
        <f t="shared" si="820"/>
        <v>0</v>
      </c>
      <c r="AR7503" t="str">
        <f>IFERROR(IF(OR(AP7503=338,AP7503=340,AP7503=341,AP7503=342,AP7503="342A",AP7503="342B"),PorcenRet(AP7503,AT7503,AU7503),INDEX(PORCENTAJEBUSCAR,MATCH(AP7503,CódigoRET,0),4)*1),"")</f>
        <v/>
      </c>
      <c r="AS7503">
        <f t="shared" si="821"/>
        <v>0</v>
      </c>
      <c r="BF7503" t="str">
        <f>IFERROR(IF(OR(BD7503=338,BD7503=340,BD7503=341,BD7503=342,BD7503="342A",BD7503="342B"),PorcenRet(BD7503,BH7503,BI7503),INDEX(PORCENTAJEBUSCAR,MATCH(BD7503,CódigoRET,0),4)*1),"")</f>
        <v/>
      </c>
      <c r="BG7503">
        <f t="shared" si="822"/>
        <v>0</v>
      </c>
      <c r="BO7503">
        <f t="shared" si="823"/>
        <v>0</v>
      </c>
      <c r="CC7503">
        <f t="shared" si="824"/>
        <v>0</v>
      </c>
      <c r="CD7503">
        <f t="shared" si="825"/>
        <v>0</v>
      </c>
      <c r="CG7503">
        <f ca="1">IFERROR(INDIRECT("IVA!X"&amp;MATCH(MID(COMPRAS!C7403,1,2)&amp;MID(COMPRAS!F7403,1,2)&amp;MID(COMPRAS!D7403,1,2),IVA!W:W,0)),"SIN COD.")</f>
        <v>0</v>
      </c>
      <c r="CH7503">
        <f ca="1">IFERROR(INDIRECT("IVA!Y"&amp;MATCH(MID(COMPRAS!C7403,1,2)&amp;MID(COMPRAS!F7403,1,2)&amp;MID(COMPRAS!D7403,1,2),IVA!W:W,0)),"SIN COD.")</f>
        <v>0</v>
      </c>
    </row>
    <row r="7504" spans="1:86" x14ac:dyDescent="0.25">
      <c r="A7504"/>
      <c r="B7504"/>
      <c r="D7504"/>
      <c r="AL7504">
        <f t="shared" si="819"/>
        <v>0</v>
      </c>
      <c r="AQ7504">
        <f t="shared" si="820"/>
        <v>0</v>
      </c>
      <c r="AR7504" t="str">
        <f>IFERROR(IF(OR(AP7504=338,AP7504=340,AP7504=341,AP7504=342,AP7504="342A",AP7504="342B"),PorcenRet(AP7504,AT7504,AU7504),INDEX(PORCENTAJEBUSCAR,MATCH(AP7504,CódigoRET,0),4)*1),"")</f>
        <v/>
      </c>
      <c r="AS7504">
        <f t="shared" si="821"/>
        <v>0</v>
      </c>
      <c r="BF7504" t="str">
        <f>IFERROR(IF(OR(BD7504=338,BD7504=340,BD7504=341,BD7504=342,BD7504="342A",BD7504="342B"),PorcenRet(BD7504,BH7504,BI7504),INDEX(PORCENTAJEBUSCAR,MATCH(BD7504,CódigoRET,0),4)*1),"")</f>
        <v/>
      </c>
      <c r="BG7504">
        <f t="shared" si="822"/>
        <v>0</v>
      </c>
      <c r="BO7504">
        <f t="shared" si="823"/>
        <v>0</v>
      </c>
      <c r="CC7504">
        <f t="shared" si="824"/>
        <v>0</v>
      </c>
      <c r="CD7504">
        <f t="shared" si="825"/>
        <v>0</v>
      </c>
      <c r="CG7504">
        <f ca="1">IFERROR(INDIRECT("IVA!X"&amp;MATCH(MID(COMPRAS!C7404,1,2)&amp;MID(COMPRAS!F7404,1,2)&amp;MID(COMPRAS!D7404,1,2),IVA!W:W,0)),"SIN COD.")</f>
        <v>0</v>
      </c>
      <c r="CH7504">
        <f ca="1">IFERROR(INDIRECT("IVA!Y"&amp;MATCH(MID(COMPRAS!C7404,1,2)&amp;MID(COMPRAS!F7404,1,2)&amp;MID(COMPRAS!D7404,1,2),IVA!W:W,0)),"SIN COD.")</f>
        <v>0</v>
      </c>
    </row>
    <row r="7505" spans="1:86" x14ac:dyDescent="0.25">
      <c r="A7505"/>
      <c r="B7505"/>
      <c r="D7505"/>
      <c r="AL7505">
        <f t="shared" si="819"/>
        <v>0</v>
      </c>
      <c r="AQ7505">
        <f t="shared" si="820"/>
        <v>0</v>
      </c>
      <c r="AR7505" t="str">
        <f>IFERROR(IF(OR(AP7505=338,AP7505=340,AP7505=341,AP7505=342,AP7505="342A",AP7505="342B"),PorcenRet(AP7505,AT7505,AU7505),INDEX(PORCENTAJEBUSCAR,MATCH(AP7505,CódigoRET,0),4)*1),"")</f>
        <v/>
      </c>
      <c r="AS7505">
        <f t="shared" si="821"/>
        <v>0</v>
      </c>
      <c r="BF7505" t="str">
        <f>IFERROR(IF(OR(BD7505=338,BD7505=340,BD7505=341,BD7505=342,BD7505="342A",BD7505="342B"),PorcenRet(BD7505,BH7505,BI7505),INDEX(PORCENTAJEBUSCAR,MATCH(BD7505,CódigoRET,0),4)*1),"")</f>
        <v/>
      </c>
      <c r="BG7505">
        <f t="shared" si="822"/>
        <v>0</v>
      </c>
      <c r="BO7505">
        <f t="shared" si="823"/>
        <v>0</v>
      </c>
      <c r="CC7505">
        <f t="shared" si="824"/>
        <v>0</v>
      </c>
      <c r="CD7505">
        <f t="shared" si="825"/>
        <v>0</v>
      </c>
      <c r="CG7505">
        <f ca="1">IFERROR(INDIRECT("IVA!X"&amp;MATCH(MID(COMPRAS!C7405,1,2)&amp;MID(COMPRAS!F7405,1,2)&amp;MID(COMPRAS!D7405,1,2),IVA!W:W,0)),"SIN COD.")</f>
        <v>0</v>
      </c>
      <c r="CH7505">
        <f ca="1">IFERROR(INDIRECT("IVA!Y"&amp;MATCH(MID(COMPRAS!C7405,1,2)&amp;MID(COMPRAS!F7405,1,2)&amp;MID(COMPRAS!D7405,1,2),IVA!W:W,0)),"SIN COD.")</f>
        <v>0</v>
      </c>
    </row>
    <row r="7506" spans="1:86" x14ac:dyDescent="0.25">
      <c r="A7506"/>
      <c r="B7506"/>
      <c r="D7506"/>
      <c r="AL7506">
        <f t="shared" si="819"/>
        <v>0</v>
      </c>
      <c r="AQ7506">
        <f t="shared" si="820"/>
        <v>0</v>
      </c>
      <c r="AR7506" t="str">
        <f>IFERROR(IF(OR(AP7506=338,AP7506=340,AP7506=341,AP7506=342,AP7506="342A",AP7506="342B"),PorcenRet(AP7506,AT7506,AU7506),INDEX(PORCENTAJEBUSCAR,MATCH(AP7506,CódigoRET,0),4)*1),"")</f>
        <v/>
      </c>
      <c r="AS7506">
        <f t="shared" si="821"/>
        <v>0</v>
      </c>
      <c r="BF7506" t="str">
        <f>IFERROR(IF(OR(BD7506=338,BD7506=340,BD7506=341,BD7506=342,BD7506="342A",BD7506="342B"),PorcenRet(BD7506,BH7506,BI7506),INDEX(PORCENTAJEBUSCAR,MATCH(BD7506,CódigoRET,0),4)*1),"")</f>
        <v/>
      </c>
      <c r="BG7506">
        <f t="shared" si="822"/>
        <v>0</v>
      </c>
      <c r="BO7506">
        <f t="shared" si="823"/>
        <v>0</v>
      </c>
      <c r="CC7506">
        <f t="shared" si="824"/>
        <v>0</v>
      </c>
      <c r="CD7506">
        <f t="shared" si="825"/>
        <v>0</v>
      </c>
      <c r="CG7506">
        <f ca="1">IFERROR(INDIRECT("IVA!X"&amp;MATCH(MID(COMPRAS!C7406,1,2)&amp;MID(COMPRAS!F7406,1,2)&amp;MID(COMPRAS!D7406,1,2),IVA!W:W,0)),"SIN COD.")</f>
        <v>0</v>
      </c>
      <c r="CH7506">
        <f ca="1">IFERROR(INDIRECT("IVA!Y"&amp;MATCH(MID(COMPRAS!C7406,1,2)&amp;MID(COMPRAS!F7406,1,2)&amp;MID(COMPRAS!D7406,1,2),IVA!W:W,0)),"SIN COD.")</f>
        <v>0</v>
      </c>
    </row>
    <row r="7507" spans="1:86" x14ac:dyDescent="0.25">
      <c r="A7507"/>
      <c r="B7507"/>
      <c r="D7507"/>
      <c r="AL7507">
        <f t="shared" si="819"/>
        <v>0</v>
      </c>
      <c r="AQ7507">
        <f t="shared" si="820"/>
        <v>0</v>
      </c>
      <c r="AR7507" t="str">
        <f>IFERROR(IF(OR(AP7507=338,AP7507=340,AP7507=341,AP7507=342,AP7507="342A",AP7507="342B"),PorcenRet(AP7507,AT7507,AU7507),INDEX(PORCENTAJEBUSCAR,MATCH(AP7507,CódigoRET,0),4)*1),"")</f>
        <v/>
      </c>
      <c r="AS7507">
        <f t="shared" si="821"/>
        <v>0</v>
      </c>
      <c r="BF7507" t="str">
        <f>IFERROR(IF(OR(BD7507=338,BD7507=340,BD7507=341,BD7507=342,BD7507="342A",BD7507="342B"),PorcenRet(BD7507,BH7507,BI7507),INDEX(PORCENTAJEBUSCAR,MATCH(BD7507,CódigoRET,0),4)*1),"")</f>
        <v/>
      </c>
      <c r="BG7507">
        <f t="shared" si="822"/>
        <v>0</v>
      </c>
      <c r="BO7507">
        <f t="shared" si="823"/>
        <v>0</v>
      </c>
      <c r="CC7507">
        <f t="shared" si="824"/>
        <v>0</v>
      </c>
      <c r="CD7507">
        <f t="shared" si="825"/>
        <v>0</v>
      </c>
      <c r="CG7507">
        <f ca="1">IFERROR(INDIRECT("IVA!X"&amp;MATCH(MID(COMPRAS!C7407,1,2)&amp;MID(COMPRAS!F7407,1,2)&amp;MID(COMPRAS!D7407,1,2),IVA!W:W,0)),"SIN COD.")</f>
        <v>0</v>
      </c>
      <c r="CH7507">
        <f ca="1">IFERROR(INDIRECT("IVA!Y"&amp;MATCH(MID(COMPRAS!C7407,1,2)&amp;MID(COMPRAS!F7407,1,2)&amp;MID(COMPRAS!D7407,1,2),IVA!W:W,0)),"SIN COD.")</f>
        <v>0</v>
      </c>
    </row>
    <row r="7508" spans="1:86" x14ac:dyDescent="0.25">
      <c r="A7508"/>
      <c r="B7508"/>
      <c r="D7508"/>
      <c r="AL7508">
        <f t="shared" si="819"/>
        <v>0</v>
      </c>
      <c r="AQ7508">
        <f t="shared" si="820"/>
        <v>0</v>
      </c>
      <c r="AR7508" t="str">
        <f>IFERROR(IF(OR(AP7508=338,AP7508=340,AP7508=341,AP7508=342,AP7508="342A",AP7508="342B"),PorcenRet(AP7508,AT7508,AU7508),INDEX(PORCENTAJEBUSCAR,MATCH(AP7508,CódigoRET,0),4)*1),"")</f>
        <v/>
      </c>
      <c r="AS7508">
        <f t="shared" si="821"/>
        <v>0</v>
      </c>
      <c r="BF7508" t="str">
        <f>IFERROR(IF(OR(BD7508=338,BD7508=340,BD7508=341,BD7508=342,BD7508="342A",BD7508="342B"),PorcenRet(BD7508,BH7508,BI7508),INDEX(PORCENTAJEBUSCAR,MATCH(BD7508,CódigoRET,0),4)*1),"")</f>
        <v/>
      </c>
      <c r="BG7508">
        <f t="shared" si="822"/>
        <v>0</v>
      </c>
      <c r="BO7508">
        <f t="shared" si="823"/>
        <v>0</v>
      </c>
      <c r="CC7508">
        <f t="shared" si="824"/>
        <v>0</v>
      </c>
      <c r="CD7508">
        <f t="shared" si="825"/>
        <v>0</v>
      </c>
      <c r="CG7508">
        <f ca="1">IFERROR(INDIRECT("IVA!X"&amp;MATCH(MID(COMPRAS!C7408,1,2)&amp;MID(COMPRAS!F7408,1,2)&amp;MID(COMPRAS!D7408,1,2),IVA!W:W,0)),"SIN COD.")</f>
        <v>0</v>
      </c>
      <c r="CH7508">
        <f ca="1">IFERROR(INDIRECT("IVA!Y"&amp;MATCH(MID(COMPRAS!C7408,1,2)&amp;MID(COMPRAS!F7408,1,2)&amp;MID(COMPRAS!D7408,1,2),IVA!W:W,0)),"SIN COD.")</f>
        <v>0</v>
      </c>
    </row>
    <row r="7509" spans="1:86" x14ac:dyDescent="0.25">
      <c r="A7509"/>
      <c r="B7509"/>
      <c r="D7509"/>
      <c r="AL7509">
        <f t="shared" si="819"/>
        <v>0</v>
      </c>
      <c r="AQ7509">
        <f t="shared" si="820"/>
        <v>0</v>
      </c>
      <c r="AR7509" t="str">
        <f>IFERROR(IF(OR(AP7509=338,AP7509=340,AP7509=341,AP7509=342,AP7509="342A",AP7509="342B"),PorcenRet(AP7509,AT7509,AU7509),INDEX(PORCENTAJEBUSCAR,MATCH(AP7509,CódigoRET,0),4)*1),"")</f>
        <v/>
      </c>
      <c r="AS7509">
        <f t="shared" si="821"/>
        <v>0</v>
      </c>
      <c r="BF7509" t="str">
        <f>IFERROR(IF(OR(BD7509=338,BD7509=340,BD7509=341,BD7509=342,BD7509="342A",BD7509="342B"),PorcenRet(BD7509,BH7509,BI7509),INDEX(PORCENTAJEBUSCAR,MATCH(BD7509,CódigoRET,0),4)*1),"")</f>
        <v/>
      </c>
      <c r="BG7509">
        <f t="shared" si="822"/>
        <v>0</v>
      </c>
      <c r="BO7509">
        <f t="shared" si="823"/>
        <v>0</v>
      </c>
      <c r="CC7509">
        <f t="shared" si="824"/>
        <v>0</v>
      </c>
      <c r="CD7509">
        <f t="shared" si="825"/>
        <v>0</v>
      </c>
      <c r="CG7509">
        <f ca="1">IFERROR(INDIRECT("IVA!X"&amp;MATCH(MID(COMPRAS!C7409,1,2)&amp;MID(COMPRAS!F7409,1,2)&amp;MID(COMPRAS!D7409,1,2),IVA!W:W,0)),"SIN COD.")</f>
        <v>0</v>
      </c>
      <c r="CH7509">
        <f ca="1">IFERROR(INDIRECT("IVA!Y"&amp;MATCH(MID(COMPRAS!C7409,1,2)&amp;MID(COMPRAS!F7409,1,2)&amp;MID(COMPRAS!D7409,1,2),IVA!W:W,0)),"SIN COD.")</f>
        <v>0</v>
      </c>
    </row>
    <row r="7510" spans="1:86" x14ac:dyDescent="0.25">
      <c r="A7510"/>
      <c r="B7510"/>
      <c r="D7510"/>
      <c r="AL7510">
        <f t="shared" si="819"/>
        <v>0</v>
      </c>
      <c r="AQ7510">
        <f t="shared" si="820"/>
        <v>0</v>
      </c>
      <c r="AR7510" t="str">
        <f>IFERROR(IF(OR(AP7510=338,AP7510=340,AP7510=341,AP7510=342,AP7510="342A",AP7510="342B"),PorcenRet(AP7510,AT7510,AU7510),INDEX(PORCENTAJEBUSCAR,MATCH(AP7510,CódigoRET,0),4)*1),"")</f>
        <v/>
      </c>
      <c r="AS7510">
        <f t="shared" si="821"/>
        <v>0</v>
      </c>
      <c r="BF7510" t="str">
        <f>IFERROR(IF(OR(BD7510=338,BD7510=340,BD7510=341,BD7510=342,BD7510="342A",BD7510="342B"),PorcenRet(BD7510,BH7510,BI7510),INDEX(PORCENTAJEBUSCAR,MATCH(BD7510,CódigoRET,0),4)*1),"")</f>
        <v/>
      </c>
      <c r="BG7510">
        <f t="shared" si="822"/>
        <v>0</v>
      </c>
      <c r="BO7510">
        <f t="shared" si="823"/>
        <v>0</v>
      </c>
      <c r="CC7510">
        <f t="shared" si="824"/>
        <v>0</v>
      </c>
      <c r="CD7510">
        <f t="shared" si="825"/>
        <v>0</v>
      </c>
      <c r="CG7510">
        <f ca="1">IFERROR(INDIRECT("IVA!X"&amp;MATCH(MID(COMPRAS!C7410,1,2)&amp;MID(COMPRAS!F7410,1,2)&amp;MID(COMPRAS!D7410,1,2),IVA!W:W,0)),"SIN COD.")</f>
        <v>0</v>
      </c>
      <c r="CH7510">
        <f ca="1">IFERROR(INDIRECT("IVA!Y"&amp;MATCH(MID(COMPRAS!C7410,1,2)&amp;MID(COMPRAS!F7410,1,2)&amp;MID(COMPRAS!D7410,1,2),IVA!W:W,0)),"SIN COD.")</f>
        <v>0</v>
      </c>
    </row>
    <row r="7511" spans="1:86" x14ac:dyDescent="0.25">
      <c r="A7511"/>
      <c r="B7511"/>
      <c r="D7511"/>
      <c r="AL7511">
        <f t="shared" si="819"/>
        <v>0</v>
      </c>
      <c r="AQ7511">
        <f t="shared" si="820"/>
        <v>0</v>
      </c>
      <c r="AR7511" t="str">
        <f>IFERROR(IF(OR(AP7511=338,AP7511=340,AP7511=341,AP7511=342,AP7511="342A",AP7511="342B"),PorcenRet(AP7511,AT7511,AU7511),INDEX(PORCENTAJEBUSCAR,MATCH(AP7511,CódigoRET,0),4)*1),"")</f>
        <v/>
      </c>
      <c r="AS7511">
        <f t="shared" si="821"/>
        <v>0</v>
      </c>
      <c r="BF7511" t="str">
        <f>IFERROR(IF(OR(BD7511=338,BD7511=340,BD7511=341,BD7511=342,BD7511="342A",BD7511="342B"),PorcenRet(BD7511,BH7511,BI7511),INDEX(PORCENTAJEBUSCAR,MATCH(BD7511,CódigoRET,0),4)*1),"")</f>
        <v/>
      </c>
      <c r="BG7511">
        <f t="shared" si="822"/>
        <v>0</v>
      </c>
      <c r="BO7511">
        <f t="shared" si="823"/>
        <v>0</v>
      </c>
      <c r="CC7511">
        <f t="shared" si="824"/>
        <v>0</v>
      </c>
      <c r="CD7511">
        <f t="shared" si="825"/>
        <v>0</v>
      </c>
      <c r="CG7511">
        <f ca="1">IFERROR(INDIRECT("IVA!X"&amp;MATCH(MID(COMPRAS!C7411,1,2)&amp;MID(COMPRAS!F7411,1,2)&amp;MID(COMPRAS!D7411,1,2),IVA!W:W,0)),"SIN COD.")</f>
        <v>0</v>
      </c>
      <c r="CH7511">
        <f ca="1">IFERROR(INDIRECT("IVA!Y"&amp;MATCH(MID(COMPRAS!C7411,1,2)&amp;MID(COMPRAS!F7411,1,2)&amp;MID(COMPRAS!D7411,1,2),IVA!W:W,0)),"SIN COD.")</f>
        <v>0</v>
      </c>
    </row>
    <row r="7512" spans="1:86" x14ac:dyDescent="0.25">
      <c r="A7512"/>
      <c r="B7512"/>
      <c r="D7512"/>
      <c r="AL7512">
        <f t="shared" si="819"/>
        <v>0</v>
      </c>
      <c r="AQ7512">
        <f t="shared" si="820"/>
        <v>0</v>
      </c>
      <c r="AR7512" t="str">
        <f>IFERROR(IF(OR(AP7512=338,AP7512=340,AP7512=341,AP7512=342,AP7512="342A",AP7512="342B"),PorcenRet(AP7512,AT7512,AU7512),INDEX(PORCENTAJEBUSCAR,MATCH(AP7512,CódigoRET,0),4)*1),"")</f>
        <v/>
      </c>
      <c r="AS7512">
        <f t="shared" si="821"/>
        <v>0</v>
      </c>
      <c r="BF7512" t="str">
        <f>IFERROR(IF(OR(BD7512=338,BD7512=340,BD7512=341,BD7512=342,BD7512="342A",BD7512="342B"),PorcenRet(BD7512,BH7512,BI7512),INDEX(PORCENTAJEBUSCAR,MATCH(BD7512,CódigoRET,0),4)*1),"")</f>
        <v/>
      </c>
      <c r="BG7512">
        <f t="shared" si="822"/>
        <v>0</v>
      </c>
      <c r="BO7512">
        <f t="shared" si="823"/>
        <v>0</v>
      </c>
      <c r="CC7512">
        <f t="shared" si="824"/>
        <v>0</v>
      </c>
      <c r="CD7512">
        <f t="shared" si="825"/>
        <v>0</v>
      </c>
      <c r="CG7512">
        <f ca="1">IFERROR(INDIRECT("IVA!X"&amp;MATCH(MID(COMPRAS!C7412,1,2)&amp;MID(COMPRAS!F7412,1,2)&amp;MID(COMPRAS!D7412,1,2),IVA!W:W,0)),"SIN COD.")</f>
        <v>0</v>
      </c>
      <c r="CH7512">
        <f ca="1">IFERROR(INDIRECT("IVA!Y"&amp;MATCH(MID(COMPRAS!C7412,1,2)&amp;MID(COMPRAS!F7412,1,2)&amp;MID(COMPRAS!D7412,1,2),IVA!W:W,0)),"SIN COD.")</f>
        <v>0</v>
      </c>
    </row>
    <row r="7513" spans="1:86" x14ac:dyDescent="0.25">
      <c r="A7513"/>
      <c r="B7513"/>
      <c r="D7513"/>
      <c r="AL7513">
        <f t="shared" si="819"/>
        <v>0</v>
      </c>
      <c r="AQ7513">
        <f t="shared" si="820"/>
        <v>0</v>
      </c>
      <c r="AR7513" t="str">
        <f>IFERROR(IF(OR(AP7513=338,AP7513=340,AP7513=341,AP7513=342,AP7513="342A",AP7513="342B"),PorcenRet(AP7513,AT7513,AU7513),INDEX(PORCENTAJEBUSCAR,MATCH(AP7513,CódigoRET,0),4)*1),"")</f>
        <v/>
      </c>
      <c r="AS7513">
        <f t="shared" si="821"/>
        <v>0</v>
      </c>
      <c r="BF7513" t="str">
        <f>IFERROR(IF(OR(BD7513=338,BD7513=340,BD7513=341,BD7513=342,BD7513="342A",BD7513="342B"),PorcenRet(BD7513,BH7513,BI7513),INDEX(PORCENTAJEBUSCAR,MATCH(BD7513,CódigoRET,0),4)*1),"")</f>
        <v/>
      </c>
      <c r="BG7513">
        <f t="shared" si="822"/>
        <v>0</v>
      </c>
      <c r="BO7513">
        <f t="shared" si="823"/>
        <v>0</v>
      </c>
      <c r="CC7513">
        <f t="shared" si="824"/>
        <v>0</v>
      </c>
      <c r="CD7513">
        <f t="shared" si="825"/>
        <v>0</v>
      </c>
      <c r="CG7513">
        <f ca="1">IFERROR(INDIRECT("IVA!X"&amp;MATCH(MID(COMPRAS!C7413,1,2)&amp;MID(COMPRAS!F7413,1,2)&amp;MID(COMPRAS!D7413,1,2),IVA!W:W,0)),"SIN COD.")</f>
        <v>0</v>
      </c>
      <c r="CH7513">
        <f ca="1">IFERROR(INDIRECT("IVA!Y"&amp;MATCH(MID(COMPRAS!C7413,1,2)&amp;MID(COMPRAS!F7413,1,2)&amp;MID(COMPRAS!D7413,1,2),IVA!W:W,0)),"SIN COD.")</f>
        <v>0</v>
      </c>
    </row>
    <row r="7514" spans="1:86" x14ac:dyDescent="0.25">
      <c r="A7514"/>
      <c r="B7514"/>
      <c r="D7514"/>
      <c r="AL7514">
        <f t="shared" si="819"/>
        <v>0</v>
      </c>
      <c r="AQ7514">
        <f t="shared" si="820"/>
        <v>0</v>
      </c>
      <c r="AR7514" t="str">
        <f>IFERROR(IF(OR(AP7514=338,AP7514=340,AP7514=341,AP7514=342,AP7514="342A",AP7514="342B"),PorcenRet(AP7514,AT7514,AU7514),INDEX(PORCENTAJEBUSCAR,MATCH(AP7514,CódigoRET,0),4)*1),"")</f>
        <v/>
      </c>
      <c r="AS7514">
        <f t="shared" si="821"/>
        <v>0</v>
      </c>
      <c r="BF7514" t="str">
        <f>IFERROR(IF(OR(BD7514=338,BD7514=340,BD7514=341,BD7514=342,BD7514="342A",BD7514="342B"),PorcenRet(BD7514,BH7514,BI7514),INDEX(PORCENTAJEBUSCAR,MATCH(BD7514,CódigoRET,0),4)*1),"")</f>
        <v/>
      </c>
      <c r="BG7514">
        <f t="shared" si="822"/>
        <v>0</v>
      </c>
      <c r="BO7514">
        <f t="shared" si="823"/>
        <v>0</v>
      </c>
      <c r="CC7514">
        <f t="shared" si="824"/>
        <v>0</v>
      </c>
      <c r="CD7514">
        <f t="shared" si="825"/>
        <v>0</v>
      </c>
      <c r="CG7514">
        <f ca="1">IFERROR(INDIRECT("IVA!X"&amp;MATCH(MID(COMPRAS!C7414,1,2)&amp;MID(COMPRAS!F7414,1,2)&amp;MID(COMPRAS!D7414,1,2),IVA!W:W,0)),"SIN COD.")</f>
        <v>0</v>
      </c>
      <c r="CH7514">
        <f ca="1">IFERROR(INDIRECT("IVA!Y"&amp;MATCH(MID(COMPRAS!C7414,1,2)&amp;MID(COMPRAS!F7414,1,2)&amp;MID(COMPRAS!D7414,1,2),IVA!W:W,0)),"SIN COD.")</f>
        <v>0</v>
      </c>
    </row>
    <row r="7515" spans="1:86" x14ac:dyDescent="0.25">
      <c r="A7515"/>
      <c r="B7515"/>
      <c r="D7515"/>
      <c r="AL7515">
        <f t="shared" si="819"/>
        <v>0</v>
      </c>
      <c r="AQ7515">
        <f t="shared" si="820"/>
        <v>0</v>
      </c>
      <c r="AR7515" t="str">
        <f>IFERROR(IF(OR(AP7515=338,AP7515=340,AP7515=341,AP7515=342,AP7515="342A",AP7515="342B"),PorcenRet(AP7515,AT7515,AU7515),INDEX(PORCENTAJEBUSCAR,MATCH(AP7515,CódigoRET,0),4)*1),"")</f>
        <v/>
      </c>
      <c r="AS7515">
        <f t="shared" si="821"/>
        <v>0</v>
      </c>
      <c r="BF7515" t="str">
        <f>IFERROR(IF(OR(BD7515=338,BD7515=340,BD7515=341,BD7515=342,BD7515="342A",BD7515="342B"),PorcenRet(BD7515,BH7515,BI7515),INDEX(PORCENTAJEBUSCAR,MATCH(BD7515,CódigoRET,0),4)*1),"")</f>
        <v/>
      </c>
      <c r="BG7515">
        <f t="shared" si="822"/>
        <v>0</v>
      </c>
      <c r="BO7515">
        <f t="shared" si="823"/>
        <v>0</v>
      </c>
      <c r="CC7515">
        <f t="shared" si="824"/>
        <v>0</v>
      </c>
      <c r="CD7515">
        <f t="shared" si="825"/>
        <v>0</v>
      </c>
      <c r="CG7515">
        <f ca="1">IFERROR(INDIRECT("IVA!X"&amp;MATCH(MID(COMPRAS!C7415,1,2)&amp;MID(COMPRAS!F7415,1,2)&amp;MID(COMPRAS!D7415,1,2),IVA!W:W,0)),"SIN COD.")</f>
        <v>0</v>
      </c>
      <c r="CH7515">
        <f ca="1">IFERROR(INDIRECT("IVA!Y"&amp;MATCH(MID(COMPRAS!C7415,1,2)&amp;MID(COMPRAS!F7415,1,2)&amp;MID(COMPRAS!D7415,1,2),IVA!W:W,0)),"SIN COD.")</f>
        <v>0</v>
      </c>
    </row>
    <row r="7516" spans="1:86" x14ac:dyDescent="0.25">
      <c r="A7516"/>
      <c r="B7516"/>
      <c r="D7516"/>
      <c r="AL7516">
        <f t="shared" si="819"/>
        <v>0</v>
      </c>
      <c r="AQ7516">
        <f t="shared" si="820"/>
        <v>0</v>
      </c>
      <c r="AR7516" t="str">
        <f>IFERROR(IF(OR(AP7516=338,AP7516=340,AP7516=341,AP7516=342,AP7516="342A",AP7516="342B"),PorcenRet(AP7516,AT7516,AU7516),INDEX(PORCENTAJEBUSCAR,MATCH(AP7516,CódigoRET,0),4)*1),"")</f>
        <v/>
      </c>
      <c r="AS7516">
        <f t="shared" si="821"/>
        <v>0</v>
      </c>
      <c r="BF7516" t="str">
        <f>IFERROR(IF(OR(BD7516=338,BD7516=340,BD7516=341,BD7516=342,BD7516="342A",BD7516="342B"),PorcenRet(BD7516,BH7516,BI7516),INDEX(PORCENTAJEBUSCAR,MATCH(BD7516,CódigoRET,0),4)*1),"")</f>
        <v/>
      </c>
      <c r="BG7516">
        <f t="shared" si="822"/>
        <v>0</v>
      </c>
      <c r="BO7516">
        <f t="shared" si="823"/>
        <v>0</v>
      </c>
      <c r="CC7516">
        <f t="shared" si="824"/>
        <v>0</v>
      </c>
      <c r="CD7516">
        <f t="shared" si="825"/>
        <v>0</v>
      </c>
      <c r="CG7516">
        <f ca="1">IFERROR(INDIRECT("IVA!X"&amp;MATCH(MID(COMPRAS!C7416,1,2)&amp;MID(COMPRAS!F7416,1,2)&amp;MID(COMPRAS!D7416,1,2),IVA!W:W,0)),"SIN COD.")</f>
        <v>0</v>
      </c>
      <c r="CH7516">
        <f ca="1">IFERROR(INDIRECT("IVA!Y"&amp;MATCH(MID(COMPRAS!C7416,1,2)&amp;MID(COMPRAS!F7416,1,2)&amp;MID(COMPRAS!D7416,1,2),IVA!W:W,0)),"SIN COD.")</f>
        <v>0</v>
      </c>
    </row>
    <row r="7517" spans="1:86" x14ac:dyDescent="0.25">
      <c r="A7517"/>
      <c r="B7517"/>
      <c r="D7517"/>
      <c r="AL7517">
        <f t="shared" si="819"/>
        <v>0</v>
      </c>
      <c r="AQ7517">
        <f t="shared" si="820"/>
        <v>0</v>
      </c>
      <c r="AR7517" t="str">
        <f>IFERROR(IF(OR(AP7517=338,AP7517=340,AP7517=341,AP7517=342,AP7517="342A",AP7517="342B"),PorcenRet(AP7517,AT7517,AU7517),INDEX(PORCENTAJEBUSCAR,MATCH(AP7517,CódigoRET,0),4)*1),"")</f>
        <v/>
      </c>
      <c r="AS7517">
        <f t="shared" si="821"/>
        <v>0</v>
      </c>
      <c r="BF7517" t="str">
        <f>IFERROR(IF(OR(BD7517=338,BD7517=340,BD7517=341,BD7517=342,BD7517="342A",BD7517="342B"),PorcenRet(BD7517,BH7517,BI7517),INDEX(PORCENTAJEBUSCAR,MATCH(BD7517,CódigoRET,0),4)*1),"")</f>
        <v/>
      </c>
      <c r="BG7517">
        <f t="shared" si="822"/>
        <v>0</v>
      </c>
      <c r="BO7517">
        <f t="shared" si="823"/>
        <v>0</v>
      </c>
      <c r="CC7517">
        <f t="shared" si="824"/>
        <v>0</v>
      </c>
      <c r="CD7517">
        <f t="shared" si="825"/>
        <v>0</v>
      </c>
      <c r="CG7517">
        <f ca="1">IFERROR(INDIRECT("IVA!X"&amp;MATCH(MID(COMPRAS!C7417,1,2)&amp;MID(COMPRAS!F7417,1,2)&amp;MID(COMPRAS!D7417,1,2),IVA!W:W,0)),"SIN COD.")</f>
        <v>0</v>
      </c>
      <c r="CH7517">
        <f ca="1">IFERROR(INDIRECT("IVA!Y"&amp;MATCH(MID(COMPRAS!C7417,1,2)&amp;MID(COMPRAS!F7417,1,2)&amp;MID(COMPRAS!D7417,1,2),IVA!W:W,0)),"SIN COD.")</f>
        <v>0</v>
      </c>
    </row>
    <row r="7518" spans="1:86" x14ac:dyDescent="0.25">
      <c r="A7518"/>
      <c r="B7518"/>
      <c r="D7518"/>
      <c r="AL7518">
        <f t="shared" si="819"/>
        <v>0</v>
      </c>
      <c r="AQ7518">
        <f t="shared" si="820"/>
        <v>0</v>
      </c>
      <c r="AR7518" t="str">
        <f>IFERROR(IF(OR(AP7518=338,AP7518=340,AP7518=341,AP7518=342,AP7518="342A",AP7518="342B"),PorcenRet(AP7518,AT7518,AU7518),INDEX(PORCENTAJEBUSCAR,MATCH(AP7518,CódigoRET,0),4)*1),"")</f>
        <v/>
      </c>
      <c r="AS7518">
        <f t="shared" si="821"/>
        <v>0</v>
      </c>
      <c r="BF7518" t="str">
        <f>IFERROR(IF(OR(BD7518=338,BD7518=340,BD7518=341,BD7518=342,BD7518="342A",BD7518="342B"),PorcenRet(BD7518,BH7518,BI7518),INDEX(PORCENTAJEBUSCAR,MATCH(BD7518,CódigoRET,0),4)*1),"")</f>
        <v/>
      </c>
      <c r="BG7518">
        <f t="shared" si="822"/>
        <v>0</v>
      </c>
      <c r="BO7518">
        <f t="shared" si="823"/>
        <v>0</v>
      </c>
      <c r="CC7518">
        <f t="shared" si="824"/>
        <v>0</v>
      </c>
      <c r="CD7518">
        <f t="shared" si="825"/>
        <v>0</v>
      </c>
      <c r="CG7518">
        <f ca="1">IFERROR(INDIRECT("IVA!X"&amp;MATCH(MID(COMPRAS!C7418,1,2)&amp;MID(COMPRAS!F7418,1,2)&amp;MID(COMPRAS!D7418,1,2),IVA!W:W,0)),"SIN COD.")</f>
        <v>0</v>
      </c>
      <c r="CH7518">
        <f ca="1">IFERROR(INDIRECT("IVA!Y"&amp;MATCH(MID(COMPRAS!C7418,1,2)&amp;MID(COMPRAS!F7418,1,2)&amp;MID(COMPRAS!D7418,1,2),IVA!W:W,0)),"SIN COD.")</f>
        <v>0</v>
      </c>
    </row>
    <row r="7519" spans="1:86" x14ac:dyDescent="0.25">
      <c r="A7519"/>
      <c r="B7519"/>
      <c r="D7519"/>
      <c r="AL7519">
        <f t="shared" si="819"/>
        <v>0</v>
      </c>
      <c r="AQ7519">
        <f t="shared" si="820"/>
        <v>0</v>
      </c>
      <c r="AR7519" t="str">
        <f>IFERROR(IF(OR(AP7519=338,AP7519=340,AP7519=341,AP7519=342,AP7519="342A",AP7519="342B"),PorcenRet(AP7519,AT7519,AU7519),INDEX(PORCENTAJEBUSCAR,MATCH(AP7519,CódigoRET,0),4)*1),"")</f>
        <v/>
      </c>
      <c r="AS7519">
        <f t="shared" si="821"/>
        <v>0</v>
      </c>
      <c r="BF7519" t="str">
        <f>IFERROR(IF(OR(BD7519=338,BD7519=340,BD7519=341,BD7519=342,BD7519="342A",BD7519="342B"),PorcenRet(BD7519,BH7519,BI7519),INDEX(PORCENTAJEBUSCAR,MATCH(BD7519,CódigoRET,0),4)*1),"")</f>
        <v/>
      </c>
      <c r="BG7519">
        <f t="shared" si="822"/>
        <v>0</v>
      </c>
      <c r="BO7519">
        <f t="shared" si="823"/>
        <v>0</v>
      </c>
      <c r="CC7519">
        <f t="shared" si="824"/>
        <v>0</v>
      </c>
      <c r="CD7519">
        <f t="shared" si="825"/>
        <v>0</v>
      </c>
      <c r="CG7519">
        <f ca="1">IFERROR(INDIRECT("IVA!X"&amp;MATCH(MID(COMPRAS!C7419,1,2)&amp;MID(COMPRAS!F7419,1,2)&amp;MID(COMPRAS!D7419,1,2),IVA!W:W,0)),"SIN COD.")</f>
        <v>0</v>
      </c>
      <c r="CH7519">
        <f ca="1">IFERROR(INDIRECT("IVA!Y"&amp;MATCH(MID(COMPRAS!C7419,1,2)&amp;MID(COMPRAS!F7419,1,2)&amp;MID(COMPRAS!D7419,1,2),IVA!W:W,0)),"SIN COD.")</f>
        <v>0</v>
      </c>
    </row>
    <row r="7520" spans="1:86" x14ac:dyDescent="0.25">
      <c r="A7520"/>
      <c r="B7520"/>
      <c r="D7520"/>
      <c r="AL7520">
        <f t="shared" si="819"/>
        <v>0</v>
      </c>
      <c r="AQ7520">
        <f t="shared" si="820"/>
        <v>0</v>
      </c>
      <c r="AR7520" t="str">
        <f>IFERROR(IF(OR(AP7520=338,AP7520=340,AP7520=341,AP7520=342,AP7520="342A",AP7520="342B"),PorcenRet(AP7520,AT7520,AU7520),INDEX(PORCENTAJEBUSCAR,MATCH(AP7520,CódigoRET,0),4)*1),"")</f>
        <v/>
      </c>
      <c r="AS7520">
        <f t="shared" si="821"/>
        <v>0</v>
      </c>
      <c r="BF7520" t="str">
        <f>IFERROR(IF(OR(BD7520=338,BD7520=340,BD7520=341,BD7520=342,BD7520="342A",BD7520="342B"),PorcenRet(BD7520,BH7520,BI7520),INDEX(PORCENTAJEBUSCAR,MATCH(BD7520,CódigoRET,0),4)*1),"")</f>
        <v/>
      </c>
      <c r="BG7520">
        <f t="shared" si="822"/>
        <v>0</v>
      </c>
      <c r="BO7520">
        <f t="shared" si="823"/>
        <v>0</v>
      </c>
      <c r="CC7520">
        <f t="shared" si="824"/>
        <v>0</v>
      </c>
      <c r="CD7520">
        <f t="shared" si="825"/>
        <v>0</v>
      </c>
      <c r="CG7520">
        <f ca="1">IFERROR(INDIRECT("IVA!X"&amp;MATCH(MID(COMPRAS!C7420,1,2)&amp;MID(COMPRAS!F7420,1,2)&amp;MID(COMPRAS!D7420,1,2),IVA!W:W,0)),"SIN COD.")</f>
        <v>0</v>
      </c>
      <c r="CH7520">
        <f ca="1">IFERROR(INDIRECT("IVA!Y"&amp;MATCH(MID(COMPRAS!C7420,1,2)&amp;MID(COMPRAS!F7420,1,2)&amp;MID(COMPRAS!D7420,1,2),IVA!W:W,0)),"SIN COD.")</f>
        <v>0</v>
      </c>
    </row>
    <row r="7521" spans="1:86" x14ac:dyDescent="0.25">
      <c r="A7521"/>
      <c r="B7521"/>
      <c r="D7521"/>
      <c r="AL7521">
        <f t="shared" si="819"/>
        <v>0</v>
      </c>
      <c r="AQ7521">
        <f t="shared" si="820"/>
        <v>0</v>
      </c>
      <c r="AR7521" t="str">
        <f>IFERROR(IF(OR(AP7521=338,AP7521=340,AP7521=341,AP7521=342,AP7521="342A",AP7521="342B"),PorcenRet(AP7521,AT7521,AU7521),INDEX(PORCENTAJEBUSCAR,MATCH(AP7521,CódigoRET,0),4)*1),"")</f>
        <v/>
      </c>
      <c r="AS7521">
        <f t="shared" si="821"/>
        <v>0</v>
      </c>
      <c r="BF7521" t="str">
        <f>IFERROR(IF(OR(BD7521=338,BD7521=340,BD7521=341,BD7521=342,BD7521="342A",BD7521="342B"),PorcenRet(BD7521,BH7521,BI7521),INDEX(PORCENTAJEBUSCAR,MATCH(BD7521,CódigoRET,0),4)*1),"")</f>
        <v/>
      </c>
      <c r="BG7521">
        <f t="shared" si="822"/>
        <v>0</v>
      </c>
      <c r="BO7521">
        <f t="shared" si="823"/>
        <v>0</v>
      </c>
      <c r="CC7521">
        <f t="shared" si="824"/>
        <v>0</v>
      </c>
      <c r="CD7521">
        <f t="shared" si="825"/>
        <v>0</v>
      </c>
      <c r="CG7521">
        <f ca="1">IFERROR(INDIRECT("IVA!X"&amp;MATCH(MID(COMPRAS!C7421,1,2)&amp;MID(COMPRAS!F7421,1,2)&amp;MID(COMPRAS!D7421,1,2),IVA!W:W,0)),"SIN COD.")</f>
        <v>0</v>
      </c>
      <c r="CH7521">
        <f ca="1">IFERROR(INDIRECT("IVA!Y"&amp;MATCH(MID(COMPRAS!C7421,1,2)&amp;MID(COMPRAS!F7421,1,2)&amp;MID(COMPRAS!D7421,1,2),IVA!W:W,0)),"SIN COD.")</f>
        <v>0</v>
      </c>
    </row>
    <row r="7522" spans="1:86" x14ac:dyDescent="0.25">
      <c r="A7522"/>
      <c r="B7522"/>
      <c r="D7522"/>
      <c r="AL7522">
        <f t="shared" si="819"/>
        <v>0</v>
      </c>
      <c r="AQ7522">
        <f t="shared" si="820"/>
        <v>0</v>
      </c>
      <c r="AR7522" t="str">
        <f>IFERROR(IF(OR(AP7522=338,AP7522=340,AP7522=341,AP7522=342,AP7522="342A",AP7522="342B"),PorcenRet(AP7522,AT7522,AU7522),INDEX(PORCENTAJEBUSCAR,MATCH(AP7522,CódigoRET,0),4)*1),"")</f>
        <v/>
      </c>
      <c r="AS7522">
        <f t="shared" si="821"/>
        <v>0</v>
      </c>
      <c r="BF7522" t="str">
        <f>IFERROR(IF(OR(BD7522=338,BD7522=340,BD7522=341,BD7522=342,BD7522="342A",BD7522="342B"),PorcenRet(BD7522,BH7522,BI7522),INDEX(PORCENTAJEBUSCAR,MATCH(BD7522,CódigoRET,0),4)*1),"")</f>
        <v/>
      </c>
      <c r="BG7522">
        <f t="shared" si="822"/>
        <v>0</v>
      </c>
      <c r="BO7522">
        <f t="shared" si="823"/>
        <v>0</v>
      </c>
      <c r="CC7522">
        <f t="shared" si="824"/>
        <v>0</v>
      </c>
      <c r="CD7522">
        <f t="shared" si="825"/>
        <v>0</v>
      </c>
      <c r="CG7522">
        <f ca="1">IFERROR(INDIRECT("IVA!X"&amp;MATCH(MID(COMPRAS!C7422,1,2)&amp;MID(COMPRAS!F7422,1,2)&amp;MID(COMPRAS!D7422,1,2),IVA!W:W,0)),"SIN COD.")</f>
        <v>0</v>
      </c>
      <c r="CH7522">
        <f ca="1">IFERROR(INDIRECT("IVA!Y"&amp;MATCH(MID(COMPRAS!C7422,1,2)&amp;MID(COMPRAS!F7422,1,2)&amp;MID(COMPRAS!D7422,1,2),IVA!W:W,0)),"SIN COD.")</f>
        <v>0</v>
      </c>
    </row>
    <row r="7523" spans="1:86" x14ac:dyDescent="0.25">
      <c r="A7523"/>
      <c r="B7523"/>
      <c r="D7523"/>
      <c r="AL7523">
        <f t="shared" si="819"/>
        <v>0</v>
      </c>
      <c r="AQ7523">
        <f t="shared" si="820"/>
        <v>0</v>
      </c>
      <c r="AR7523" t="str">
        <f>IFERROR(IF(OR(AP7523=338,AP7523=340,AP7523=341,AP7523=342,AP7523="342A",AP7523="342B"),PorcenRet(AP7523,AT7523,AU7523),INDEX(PORCENTAJEBUSCAR,MATCH(AP7523,CódigoRET,0),4)*1),"")</f>
        <v/>
      </c>
      <c r="AS7523">
        <f t="shared" si="821"/>
        <v>0</v>
      </c>
      <c r="BF7523" t="str">
        <f>IFERROR(IF(OR(BD7523=338,BD7523=340,BD7523=341,BD7523=342,BD7523="342A",BD7523="342B"),PorcenRet(BD7523,BH7523,BI7523),INDEX(PORCENTAJEBUSCAR,MATCH(BD7523,CódigoRET,0),4)*1),"")</f>
        <v/>
      </c>
      <c r="BG7523">
        <f t="shared" si="822"/>
        <v>0</v>
      </c>
      <c r="BO7523">
        <f t="shared" si="823"/>
        <v>0</v>
      </c>
      <c r="CC7523">
        <f t="shared" si="824"/>
        <v>0</v>
      </c>
      <c r="CD7523">
        <f t="shared" si="825"/>
        <v>0</v>
      </c>
      <c r="CG7523">
        <f ca="1">IFERROR(INDIRECT("IVA!X"&amp;MATCH(MID(COMPRAS!C7423,1,2)&amp;MID(COMPRAS!F7423,1,2)&amp;MID(COMPRAS!D7423,1,2),IVA!W:W,0)),"SIN COD.")</f>
        <v>0</v>
      </c>
      <c r="CH7523">
        <f ca="1">IFERROR(INDIRECT("IVA!Y"&amp;MATCH(MID(COMPRAS!C7423,1,2)&amp;MID(COMPRAS!F7423,1,2)&amp;MID(COMPRAS!D7423,1,2),IVA!W:W,0)),"SIN COD.")</f>
        <v>0</v>
      </c>
    </row>
    <row r="7524" spans="1:86" x14ac:dyDescent="0.25">
      <c r="A7524"/>
      <c r="B7524"/>
      <c r="D7524"/>
      <c r="AL7524">
        <f t="shared" si="819"/>
        <v>0</v>
      </c>
      <c r="AQ7524">
        <f t="shared" si="820"/>
        <v>0</v>
      </c>
      <c r="AR7524" t="str">
        <f>IFERROR(IF(OR(AP7524=338,AP7524=340,AP7524=341,AP7524=342,AP7524="342A",AP7524="342B"),PorcenRet(AP7524,AT7524,AU7524),INDEX(PORCENTAJEBUSCAR,MATCH(AP7524,CódigoRET,0),4)*1),"")</f>
        <v/>
      </c>
      <c r="AS7524">
        <f t="shared" si="821"/>
        <v>0</v>
      </c>
      <c r="BF7524" t="str">
        <f>IFERROR(IF(OR(BD7524=338,BD7524=340,BD7524=341,BD7524=342,BD7524="342A",BD7524="342B"),PorcenRet(BD7524,BH7524,BI7524),INDEX(PORCENTAJEBUSCAR,MATCH(BD7524,CódigoRET,0),4)*1),"")</f>
        <v/>
      </c>
      <c r="BG7524">
        <f t="shared" si="822"/>
        <v>0</v>
      </c>
      <c r="BO7524">
        <f t="shared" si="823"/>
        <v>0</v>
      </c>
      <c r="CC7524">
        <f t="shared" si="824"/>
        <v>0</v>
      </c>
      <c r="CD7524">
        <f t="shared" si="825"/>
        <v>0</v>
      </c>
      <c r="CG7524">
        <f ca="1">IFERROR(INDIRECT("IVA!X"&amp;MATCH(MID(COMPRAS!C7424,1,2)&amp;MID(COMPRAS!F7424,1,2)&amp;MID(COMPRAS!D7424,1,2),IVA!W:W,0)),"SIN COD.")</f>
        <v>0</v>
      </c>
      <c r="CH7524">
        <f ca="1">IFERROR(INDIRECT("IVA!Y"&amp;MATCH(MID(COMPRAS!C7424,1,2)&amp;MID(COMPRAS!F7424,1,2)&amp;MID(COMPRAS!D7424,1,2),IVA!W:W,0)),"SIN COD.")</f>
        <v>0</v>
      </c>
    </row>
    <row r="7525" spans="1:86" x14ac:dyDescent="0.25">
      <c r="A7525"/>
      <c r="B7525"/>
      <c r="D7525"/>
      <c r="AL7525">
        <f t="shared" si="819"/>
        <v>0</v>
      </c>
      <c r="AQ7525">
        <f t="shared" si="820"/>
        <v>0</v>
      </c>
      <c r="AR7525" t="str">
        <f>IFERROR(IF(OR(AP7525=338,AP7525=340,AP7525=341,AP7525=342,AP7525="342A",AP7525="342B"),PorcenRet(AP7525,AT7525,AU7525),INDEX(PORCENTAJEBUSCAR,MATCH(AP7525,CódigoRET,0),4)*1),"")</f>
        <v/>
      </c>
      <c r="AS7525">
        <f t="shared" si="821"/>
        <v>0</v>
      </c>
      <c r="BF7525" t="str">
        <f>IFERROR(IF(OR(BD7525=338,BD7525=340,BD7525=341,BD7525=342,BD7525="342A",BD7525="342B"),PorcenRet(BD7525,BH7525,BI7525),INDEX(PORCENTAJEBUSCAR,MATCH(BD7525,CódigoRET,0),4)*1),"")</f>
        <v/>
      </c>
      <c r="BG7525">
        <f t="shared" si="822"/>
        <v>0</v>
      </c>
      <c r="BO7525">
        <f t="shared" si="823"/>
        <v>0</v>
      </c>
      <c r="CC7525">
        <f t="shared" si="824"/>
        <v>0</v>
      </c>
      <c r="CD7525">
        <f t="shared" si="825"/>
        <v>0</v>
      </c>
      <c r="CG7525">
        <f ca="1">IFERROR(INDIRECT("IVA!X"&amp;MATCH(MID(COMPRAS!C7425,1,2)&amp;MID(COMPRAS!F7425,1,2)&amp;MID(COMPRAS!D7425,1,2),IVA!W:W,0)),"SIN COD.")</f>
        <v>0</v>
      </c>
      <c r="CH7525">
        <f ca="1">IFERROR(INDIRECT("IVA!Y"&amp;MATCH(MID(COMPRAS!C7425,1,2)&amp;MID(COMPRAS!F7425,1,2)&amp;MID(COMPRAS!D7425,1,2),IVA!W:W,0)),"SIN COD.")</f>
        <v>0</v>
      </c>
    </row>
    <row r="7526" spans="1:86" x14ac:dyDescent="0.25">
      <c r="A7526"/>
      <c r="B7526"/>
      <c r="D7526"/>
      <c r="AL7526">
        <f t="shared" si="819"/>
        <v>0</v>
      </c>
      <c r="AQ7526">
        <f t="shared" si="820"/>
        <v>0</v>
      </c>
      <c r="AR7526" t="str">
        <f>IFERROR(IF(OR(AP7526=338,AP7526=340,AP7526=341,AP7526=342,AP7526="342A",AP7526="342B"),PorcenRet(AP7526,AT7526,AU7526),INDEX(PORCENTAJEBUSCAR,MATCH(AP7526,CódigoRET,0),4)*1),"")</f>
        <v/>
      </c>
      <c r="AS7526">
        <f t="shared" si="821"/>
        <v>0</v>
      </c>
      <c r="BF7526" t="str">
        <f>IFERROR(IF(OR(BD7526=338,BD7526=340,BD7526=341,BD7526=342,BD7526="342A",BD7526="342B"),PorcenRet(BD7526,BH7526,BI7526),INDEX(PORCENTAJEBUSCAR,MATCH(BD7526,CódigoRET,0),4)*1),"")</f>
        <v/>
      </c>
      <c r="BG7526">
        <f t="shared" si="822"/>
        <v>0</v>
      </c>
      <c r="BO7526">
        <f t="shared" si="823"/>
        <v>0</v>
      </c>
      <c r="CC7526">
        <f t="shared" si="824"/>
        <v>0</v>
      </c>
      <c r="CD7526">
        <f t="shared" si="825"/>
        <v>0</v>
      </c>
      <c r="CG7526">
        <f ca="1">IFERROR(INDIRECT("IVA!X"&amp;MATCH(MID(COMPRAS!C7426,1,2)&amp;MID(COMPRAS!F7426,1,2)&amp;MID(COMPRAS!D7426,1,2),IVA!W:W,0)),"SIN COD.")</f>
        <v>0</v>
      </c>
      <c r="CH7526">
        <f ca="1">IFERROR(INDIRECT("IVA!Y"&amp;MATCH(MID(COMPRAS!C7426,1,2)&amp;MID(COMPRAS!F7426,1,2)&amp;MID(COMPRAS!D7426,1,2),IVA!W:W,0)),"SIN COD.")</f>
        <v>0</v>
      </c>
    </row>
    <row r="7527" spans="1:86" x14ac:dyDescent="0.25">
      <c r="A7527"/>
      <c r="B7527"/>
      <c r="D7527"/>
      <c r="AL7527">
        <f t="shared" si="819"/>
        <v>0</v>
      </c>
      <c r="AQ7527">
        <f t="shared" si="820"/>
        <v>0</v>
      </c>
      <c r="AR7527" t="str">
        <f>IFERROR(IF(OR(AP7527=338,AP7527=340,AP7527=341,AP7527=342,AP7527="342A",AP7527="342B"),PorcenRet(AP7527,AT7527,AU7527),INDEX(PORCENTAJEBUSCAR,MATCH(AP7527,CódigoRET,0),4)*1),"")</f>
        <v/>
      </c>
      <c r="AS7527">
        <f t="shared" si="821"/>
        <v>0</v>
      </c>
      <c r="BF7527" t="str">
        <f>IFERROR(IF(OR(BD7527=338,BD7527=340,BD7527=341,BD7527=342,BD7527="342A",BD7527="342B"),PorcenRet(BD7527,BH7527,BI7527),INDEX(PORCENTAJEBUSCAR,MATCH(BD7527,CódigoRET,0),4)*1),"")</f>
        <v/>
      </c>
      <c r="BG7527">
        <f t="shared" si="822"/>
        <v>0</v>
      </c>
      <c r="BO7527">
        <f t="shared" si="823"/>
        <v>0</v>
      </c>
      <c r="CC7527">
        <f t="shared" si="824"/>
        <v>0</v>
      </c>
      <c r="CD7527">
        <f t="shared" si="825"/>
        <v>0</v>
      </c>
      <c r="CG7527">
        <f ca="1">IFERROR(INDIRECT("IVA!X"&amp;MATCH(MID(COMPRAS!C7427,1,2)&amp;MID(COMPRAS!F7427,1,2)&amp;MID(COMPRAS!D7427,1,2),IVA!W:W,0)),"SIN COD.")</f>
        <v>0</v>
      </c>
      <c r="CH7527">
        <f ca="1">IFERROR(INDIRECT("IVA!Y"&amp;MATCH(MID(COMPRAS!C7427,1,2)&amp;MID(COMPRAS!F7427,1,2)&amp;MID(COMPRAS!D7427,1,2),IVA!W:W,0)),"SIN COD.")</f>
        <v>0</v>
      </c>
    </row>
    <row r="7528" spans="1:86" x14ac:dyDescent="0.25">
      <c r="A7528"/>
      <c r="B7528"/>
      <c r="D7528"/>
      <c r="AL7528">
        <f t="shared" si="819"/>
        <v>0</v>
      </c>
      <c r="AQ7528">
        <f t="shared" si="820"/>
        <v>0</v>
      </c>
      <c r="AR7528" t="str">
        <f>IFERROR(IF(OR(AP7528=338,AP7528=340,AP7528=341,AP7528=342,AP7528="342A",AP7528="342B"),PorcenRet(AP7528,AT7528,AU7528),INDEX(PORCENTAJEBUSCAR,MATCH(AP7528,CódigoRET,0),4)*1),"")</f>
        <v/>
      </c>
      <c r="AS7528">
        <f t="shared" si="821"/>
        <v>0</v>
      </c>
      <c r="BF7528" t="str">
        <f>IFERROR(IF(OR(BD7528=338,BD7528=340,BD7528=341,BD7528=342,BD7528="342A",BD7528="342B"),PorcenRet(BD7528,BH7528,BI7528),INDEX(PORCENTAJEBUSCAR,MATCH(BD7528,CódigoRET,0),4)*1),"")</f>
        <v/>
      </c>
      <c r="BG7528">
        <f t="shared" si="822"/>
        <v>0</v>
      </c>
      <c r="BO7528">
        <f t="shared" si="823"/>
        <v>0</v>
      </c>
      <c r="CC7528">
        <f t="shared" si="824"/>
        <v>0</v>
      </c>
      <c r="CD7528">
        <f t="shared" si="825"/>
        <v>0</v>
      </c>
      <c r="CG7528">
        <f ca="1">IFERROR(INDIRECT("IVA!X"&amp;MATCH(MID(COMPRAS!C7428,1,2)&amp;MID(COMPRAS!F7428,1,2)&amp;MID(COMPRAS!D7428,1,2),IVA!W:W,0)),"SIN COD.")</f>
        <v>0</v>
      </c>
      <c r="CH7528">
        <f ca="1">IFERROR(INDIRECT("IVA!Y"&amp;MATCH(MID(COMPRAS!C7428,1,2)&amp;MID(COMPRAS!F7428,1,2)&amp;MID(COMPRAS!D7428,1,2),IVA!W:W,0)),"SIN COD.")</f>
        <v>0</v>
      </c>
    </row>
    <row r="7529" spans="1:86" x14ac:dyDescent="0.25">
      <c r="A7529"/>
      <c r="B7529"/>
      <c r="D7529"/>
      <c r="AL7529">
        <f t="shared" si="819"/>
        <v>0</v>
      </c>
      <c r="AQ7529">
        <f t="shared" si="820"/>
        <v>0</v>
      </c>
      <c r="AR7529" t="str">
        <f>IFERROR(IF(OR(AP7529=338,AP7529=340,AP7529=341,AP7529=342,AP7529="342A",AP7529="342B"),PorcenRet(AP7529,AT7529,AU7529),INDEX(PORCENTAJEBUSCAR,MATCH(AP7529,CódigoRET,0),4)*1),"")</f>
        <v/>
      </c>
      <c r="AS7529">
        <f t="shared" si="821"/>
        <v>0</v>
      </c>
      <c r="BF7529" t="str">
        <f>IFERROR(IF(OR(BD7529=338,BD7529=340,BD7529=341,BD7529=342,BD7529="342A",BD7529="342B"),PorcenRet(BD7529,BH7529,BI7529),INDEX(PORCENTAJEBUSCAR,MATCH(BD7529,CódigoRET,0),4)*1),"")</f>
        <v/>
      </c>
      <c r="BG7529">
        <f t="shared" si="822"/>
        <v>0</v>
      </c>
      <c r="BO7529">
        <f t="shared" si="823"/>
        <v>0</v>
      </c>
      <c r="CC7529">
        <f t="shared" si="824"/>
        <v>0</v>
      </c>
      <c r="CD7529">
        <f t="shared" si="825"/>
        <v>0</v>
      </c>
      <c r="CG7529">
        <f ca="1">IFERROR(INDIRECT("IVA!X"&amp;MATCH(MID(COMPRAS!C7429,1,2)&amp;MID(COMPRAS!F7429,1,2)&amp;MID(COMPRAS!D7429,1,2),IVA!W:W,0)),"SIN COD.")</f>
        <v>0</v>
      </c>
      <c r="CH7529">
        <f ca="1">IFERROR(INDIRECT("IVA!Y"&amp;MATCH(MID(COMPRAS!C7429,1,2)&amp;MID(COMPRAS!F7429,1,2)&amp;MID(COMPRAS!D7429,1,2),IVA!W:W,0)),"SIN COD.")</f>
        <v>0</v>
      </c>
    </row>
    <row r="7530" spans="1:86" x14ac:dyDescent="0.25">
      <c r="A7530"/>
      <c r="B7530"/>
      <c r="D7530"/>
      <c r="AL7530">
        <f t="shared" si="819"/>
        <v>0</v>
      </c>
      <c r="AQ7530">
        <f t="shared" si="820"/>
        <v>0</v>
      </c>
      <c r="AR7530" t="str">
        <f>IFERROR(IF(OR(AP7530=338,AP7530=340,AP7530=341,AP7530=342,AP7530="342A",AP7530="342B"),PorcenRet(AP7530,AT7530,AU7530),INDEX(PORCENTAJEBUSCAR,MATCH(AP7530,CódigoRET,0),4)*1),"")</f>
        <v/>
      </c>
      <c r="AS7530">
        <f t="shared" si="821"/>
        <v>0</v>
      </c>
      <c r="BF7530" t="str">
        <f>IFERROR(IF(OR(BD7530=338,BD7530=340,BD7530=341,BD7530=342,BD7530="342A",BD7530="342B"),PorcenRet(BD7530,BH7530,BI7530),INDEX(PORCENTAJEBUSCAR,MATCH(BD7530,CódigoRET,0),4)*1),"")</f>
        <v/>
      </c>
      <c r="BG7530">
        <f t="shared" si="822"/>
        <v>0</v>
      </c>
      <c r="BO7530">
        <f t="shared" si="823"/>
        <v>0</v>
      </c>
      <c r="CC7530">
        <f t="shared" si="824"/>
        <v>0</v>
      </c>
      <c r="CD7530">
        <f t="shared" si="825"/>
        <v>0</v>
      </c>
      <c r="CG7530">
        <f ca="1">IFERROR(INDIRECT("IVA!X"&amp;MATCH(MID(COMPRAS!C7430,1,2)&amp;MID(COMPRAS!F7430,1,2)&amp;MID(COMPRAS!D7430,1,2),IVA!W:W,0)),"SIN COD.")</f>
        <v>0</v>
      </c>
      <c r="CH7530">
        <f ca="1">IFERROR(INDIRECT("IVA!Y"&amp;MATCH(MID(COMPRAS!C7430,1,2)&amp;MID(COMPRAS!F7430,1,2)&amp;MID(COMPRAS!D7430,1,2),IVA!W:W,0)),"SIN COD.")</f>
        <v>0</v>
      </c>
    </row>
    <row r="7531" spans="1:86" x14ac:dyDescent="0.25">
      <c r="A7531"/>
      <c r="B7531"/>
      <c r="D7531"/>
      <c r="AL7531">
        <f t="shared" si="819"/>
        <v>0</v>
      </c>
      <c r="AQ7531">
        <f t="shared" si="820"/>
        <v>0</v>
      </c>
      <c r="AR7531" t="str">
        <f>IFERROR(IF(OR(AP7531=338,AP7531=340,AP7531=341,AP7531=342,AP7531="342A",AP7531="342B"),PorcenRet(AP7531,AT7531,AU7531),INDEX(PORCENTAJEBUSCAR,MATCH(AP7531,CódigoRET,0),4)*1),"")</f>
        <v/>
      </c>
      <c r="AS7531">
        <f t="shared" si="821"/>
        <v>0</v>
      </c>
      <c r="BF7531" t="str">
        <f>IFERROR(IF(OR(BD7531=338,BD7531=340,BD7531=341,BD7531=342,BD7531="342A",BD7531="342B"),PorcenRet(BD7531,BH7531,BI7531),INDEX(PORCENTAJEBUSCAR,MATCH(BD7531,CódigoRET,0),4)*1),"")</f>
        <v/>
      </c>
      <c r="BG7531">
        <f t="shared" si="822"/>
        <v>0</v>
      </c>
      <c r="BO7531">
        <f t="shared" si="823"/>
        <v>0</v>
      </c>
      <c r="CC7531">
        <f t="shared" si="824"/>
        <v>0</v>
      </c>
      <c r="CD7531">
        <f t="shared" si="825"/>
        <v>0</v>
      </c>
      <c r="CG7531">
        <f ca="1">IFERROR(INDIRECT("IVA!X"&amp;MATCH(MID(COMPRAS!C7431,1,2)&amp;MID(COMPRAS!F7431,1,2)&amp;MID(COMPRAS!D7431,1,2),IVA!W:W,0)),"SIN COD.")</f>
        <v>0</v>
      </c>
      <c r="CH7531">
        <f ca="1">IFERROR(INDIRECT("IVA!Y"&amp;MATCH(MID(COMPRAS!C7431,1,2)&amp;MID(COMPRAS!F7431,1,2)&amp;MID(COMPRAS!D7431,1,2),IVA!W:W,0)),"SIN COD.")</f>
        <v>0</v>
      </c>
    </row>
    <row r="7532" spans="1:86" x14ac:dyDescent="0.25">
      <c r="A7532"/>
      <c r="B7532"/>
      <c r="D7532"/>
      <c r="AL7532">
        <f t="shared" si="819"/>
        <v>0</v>
      </c>
      <c r="AQ7532">
        <f t="shared" si="820"/>
        <v>0</v>
      </c>
      <c r="AR7532" t="str">
        <f>IFERROR(IF(OR(AP7532=338,AP7532=340,AP7532=341,AP7532=342,AP7532="342A",AP7532="342B"),PorcenRet(AP7532,AT7532,AU7532),INDEX(PORCENTAJEBUSCAR,MATCH(AP7532,CódigoRET,0),4)*1),"")</f>
        <v/>
      </c>
      <c r="AS7532">
        <f t="shared" si="821"/>
        <v>0</v>
      </c>
      <c r="BF7532" t="str">
        <f>IFERROR(IF(OR(BD7532=338,BD7532=340,BD7532=341,BD7532=342,BD7532="342A",BD7532="342B"),PorcenRet(BD7532,BH7532,BI7532),INDEX(PORCENTAJEBUSCAR,MATCH(BD7532,CódigoRET,0),4)*1),"")</f>
        <v/>
      </c>
      <c r="BG7532">
        <f t="shared" si="822"/>
        <v>0</v>
      </c>
      <c r="BO7532">
        <f t="shared" si="823"/>
        <v>0</v>
      </c>
      <c r="CC7532">
        <f t="shared" si="824"/>
        <v>0</v>
      </c>
      <c r="CD7532">
        <f t="shared" si="825"/>
        <v>0</v>
      </c>
      <c r="CG7532">
        <f ca="1">IFERROR(INDIRECT("IVA!X"&amp;MATCH(MID(COMPRAS!C7432,1,2)&amp;MID(COMPRAS!F7432,1,2)&amp;MID(COMPRAS!D7432,1,2),IVA!W:W,0)),"SIN COD.")</f>
        <v>0</v>
      </c>
      <c r="CH7532">
        <f ca="1">IFERROR(INDIRECT("IVA!Y"&amp;MATCH(MID(COMPRAS!C7432,1,2)&amp;MID(COMPRAS!F7432,1,2)&amp;MID(COMPRAS!D7432,1,2),IVA!W:W,0)),"SIN COD.")</f>
        <v>0</v>
      </c>
    </row>
    <row r="7533" spans="1:86" x14ac:dyDescent="0.25">
      <c r="A7533"/>
      <c r="B7533"/>
      <c r="D7533"/>
      <c r="AL7533">
        <f t="shared" si="819"/>
        <v>0</v>
      </c>
      <c r="AQ7533">
        <f t="shared" si="820"/>
        <v>0</v>
      </c>
      <c r="AR7533" t="str">
        <f>IFERROR(IF(OR(AP7533=338,AP7533=340,AP7533=341,AP7533=342,AP7533="342A",AP7533="342B"),PorcenRet(AP7533,AT7533,AU7533),INDEX(PORCENTAJEBUSCAR,MATCH(AP7533,CódigoRET,0),4)*1),"")</f>
        <v/>
      </c>
      <c r="AS7533">
        <f t="shared" si="821"/>
        <v>0</v>
      </c>
      <c r="BF7533" t="str">
        <f>IFERROR(IF(OR(BD7533=338,BD7533=340,BD7533=341,BD7533=342,BD7533="342A",BD7533="342B"),PorcenRet(BD7533,BH7533,BI7533),INDEX(PORCENTAJEBUSCAR,MATCH(BD7533,CódigoRET,0),4)*1),"")</f>
        <v/>
      </c>
      <c r="BG7533">
        <f t="shared" si="822"/>
        <v>0</v>
      </c>
      <c r="BO7533">
        <f t="shared" si="823"/>
        <v>0</v>
      </c>
      <c r="CC7533">
        <f t="shared" si="824"/>
        <v>0</v>
      </c>
      <c r="CD7533">
        <f t="shared" si="825"/>
        <v>0</v>
      </c>
      <c r="CG7533">
        <f ca="1">IFERROR(INDIRECT("IVA!X"&amp;MATCH(MID(COMPRAS!C7433,1,2)&amp;MID(COMPRAS!F7433,1,2)&amp;MID(COMPRAS!D7433,1,2),IVA!W:W,0)),"SIN COD.")</f>
        <v>0</v>
      </c>
      <c r="CH7533">
        <f ca="1">IFERROR(INDIRECT("IVA!Y"&amp;MATCH(MID(COMPRAS!C7433,1,2)&amp;MID(COMPRAS!F7433,1,2)&amp;MID(COMPRAS!D7433,1,2),IVA!W:W,0)),"SIN COD.")</f>
        <v>0</v>
      </c>
    </row>
    <row r="7534" spans="1:86" x14ac:dyDescent="0.25">
      <c r="A7534"/>
      <c r="B7534"/>
      <c r="D7534"/>
      <c r="AL7534">
        <f t="shared" si="819"/>
        <v>0</v>
      </c>
      <c r="AQ7534">
        <f t="shared" si="820"/>
        <v>0</v>
      </c>
      <c r="AR7534" t="str">
        <f>IFERROR(IF(OR(AP7534=338,AP7534=340,AP7534=341,AP7534=342,AP7534="342A",AP7534="342B"),PorcenRet(AP7534,AT7534,AU7534),INDEX(PORCENTAJEBUSCAR,MATCH(AP7534,CódigoRET,0),4)*1),"")</f>
        <v/>
      </c>
      <c r="AS7534">
        <f t="shared" si="821"/>
        <v>0</v>
      </c>
      <c r="BF7534" t="str">
        <f>IFERROR(IF(OR(BD7534=338,BD7534=340,BD7534=341,BD7534=342,BD7534="342A",BD7534="342B"),PorcenRet(BD7534,BH7534,BI7534),INDEX(PORCENTAJEBUSCAR,MATCH(BD7534,CódigoRET,0),4)*1),"")</f>
        <v/>
      </c>
      <c r="BG7534">
        <f t="shared" si="822"/>
        <v>0</v>
      </c>
      <c r="BO7534">
        <f t="shared" si="823"/>
        <v>0</v>
      </c>
      <c r="CC7534">
        <f t="shared" si="824"/>
        <v>0</v>
      </c>
      <c r="CD7534">
        <f t="shared" si="825"/>
        <v>0</v>
      </c>
      <c r="CG7534">
        <f ca="1">IFERROR(INDIRECT("IVA!X"&amp;MATCH(MID(COMPRAS!C7434,1,2)&amp;MID(COMPRAS!F7434,1,2)&amp;MID(COMPRAS!D7434,1,2),IVA!W:W,0)),"SIN COD.")</f>
        <v>0</v>
      </c>
      <c r="CH7534">
        <f ca="1">IFERROR(INDIRECT("IVA!Y"&amp;MATCH(MID(COMPRAS!C7434,1,2)&amp;MID(COMPRAS!F7434,1,2)&amp;MID(COMPRAS!D7434,1,2),IVA!W:W,0)),"SIN COD.")</f>
        <v>0</v>
      </c>
    </row>
    <row r="7535" spans="1:86" x14ac:dyDescent="0.25">
      <c r="A7535"/>
      <c r="B7535"/>
      <c r="D7535"/>
      <c r="AL7535">
        <f t="shared" si="819"/>
        <v>0</v>
      </c>
      <c r="AQ7535">
        <f t="shared" si="820"/>
        <v>0</v>
      </c>
      <c r="AR7535" t="str">
        <f>IFERROR(IF(OR(AP7535=338,AP7535=340,AP7535=341,AP7535=342,AP7535="342A",AP7535="342B"),PorcenRet(AP7535,AT7535,AU7535),INDEX(PORCENTAJEBUSCAR,MATCH(AP7535,CódigoRET,0),4)*1),"")</f>
        <v/>
      </c>
      <c r="AS7535">
        <f t="shared" si="821"/>
        <v>0</v>
      </c>
      <c r="BF7535" t="str">
        <f>IFERROR(IF(OR(BD7535=338,BD7535=340,BD7535=341,BD7535=342,BD7535="342A",BD7535="342B"),PorcenRet(BD7535,BH7535,BI7535),INDEX(PORCENTAJEBUSCAR,MATCH(BD7535,CódigoRET,0),4)*1),"")</f>
        <v/>
      </c>
      <c r="BG7535">
        <f t="shared" si="822"/>
        <v>0</v>
      </c>
      <c r="BO7535">
        <f t="shared" si="823"/>
        <v>0</v>
      </c>
      <c r="CC7535">
        <f t="shared" si="824"/>
        <v>0</v>
      </c>
      <c r="CD7535">
        <f t="shared" si="825"/>
        <v>0</v>
      </c>
      <c r="CG7535">
        <f ca="1">IFERROR(INDIRECT("IVA!X"&amp;MATCH(MID(COMPRAS!C7435,1,2)&amp;MID(COMPRAS!F7435,1,2)&amp;MID(COMPRAS!D7435,1,2),IVA!W:W,0)),"SIN COD.")</f>
        <v>0</v>
      </c>
      <c r="CH7535">
        <f ca="1">IFERROR(INDIRECT("IVA!Y"&amp;MATCH(MID(COMPRAS!C7435,1,2)&amp;MID(COMPRAS!F7435,1,2)&amp;MID(COMPRAS!D7435,1,2),IVA!W:W,0)),"SIN COD.")</f>
        <v>0</v>
      </c>
    </row>
    <row r="7536" spans="1:86" x14ac:dyDescent="0.25">
      <c r="A7536"/>
      <c r="B7536"/>
      <c r="D7536"/>
      <c r="AL7536">
        <f t="shared" si="819"/>
        <v>0</v>
      </c>
      <c r="AQ7536">
        <f t="shared" si="820"/>
        <v>0</v>
      </c>
      <c r="AR7536" t="str">
        <f>IFERROR(IF(OR(AP7536=338,AP7536=340,AP7536=341,AP7536=342,AP7536="342A",AP7536="342B"),PorcenRet(AP7536,AT7536,AU7536),INDEX(PORCENTAJEBUSCAR,MATCH(AP7536,CódigoRET,0),4)*1),"")</f>
        <v/>
      </c>
      <c r="AS7536">
        <f t="shared" si="821"/>
        <v>0</v>
      </c>
      <c r="BF7536" t="str">
        <f>IFERROR(IF(OR(BD7536=338,BD7536=340,BD7536=341,BD7536=342,BD7536="342A",BD7536="342B"),PorcenRet(BD7536,BH7536,BI7536),INDEX(PORCENTAJEBUSCAR,MATCH(BD7536,CódigoRET,0),4)*1),"")</f>
        <v/>
      </c>
      <c r="BG7536">
        <f t="shared" si="822"/>
        <v>0</v>
      </c>
      <c r="BO7536">
        <f t="shared" si="823"/>
        <v>0</v>
      </c>
      <c r="CC7536">
        <f t="shared" si="824"/>
        <v>0</v>
      </c>
      <c r="CD7536">
        <f t="shared" si="825"/>
        <v>0</v>
      </c>
      <c r="CG7536">
        <f ca="1">IFERROR(INDIRECT("IVA!X"&amp;MATCH(MID(COMPRAS!C7436,1,2)&amp;MID(COMPRAS!F7436,1,2)&amp;MID(COMPRAS!D7436,1,2),IVA!W:W,0)),"SIN COD.")</f>
        <v>0</v>
      </c>
      <c r="CH7536">
        <f ca="1">IFERROR(INDIRECT("IVA!Y"&amp;MATCH(MID(COMPRAS!C7436,1,2)&amp;MID(COMPRAS!F7436,1,2)&amp;MID(COMPRAS!D7436,1,2),IVA!W:W,0)),"SIN COD.")</f>
        <v>0</v>
      </c>
    </row>
    <row r="7537" spans="1:86" x14ac:dyDescent="0.25">
      <c r="A7537"/>
      <c r="B7537"/>
      <c r="D7537"/>
      <c r="AL7537">
        <f t="shared" si="819"/>
        <v>0</v>
      </c>
      <c r="AQ7537">
        <f t="shared" si="820"/>
        <v>0</v>
      </c>
      <c r="AR7537" t="str">
        <f>IFERROR(IF(OR(AP7537=338,AP7537=340,AP7537=341,AP7537=342,AP7537="342A",AP7537="342B"),PorcenRet(AP7537,AT7537,AU7537),INDEX(PORCENTAJEBUSCAR,MATCH(AP7537,CódigoRET,0),4)*1),"")</f>
        <v/>
      </c>
      <c r="AS7537">
        <f t="shared" si="821"/>
        <v>0</v>
      </c>
      <c r="BF7537" t="str">
        <f>IFERROR(IF(OR(BD7537=338,BD7537=340,BD7537=341,BD7537=342,BD7537="342A",BD7537="342B"),PorcenRet(BD7537,BH7537,BI7537),INDEX(PORCENTAJEBUSCAR,MATCH(BD7537,CódigoRET,0),4)*1),"")</f>
        <v/>
      </c>
      <c r="BG7537">
        <f t="shared" si="822"/>
        <v>0</v>
      </c>
      <c r="BO7537">
        <f t="shared" si="823"/>
        <v>0</v>
      </c>
      <c r="CC7537">
        <f t="shared" si="824"/>
        <v>0</v>
      </c>
      <c r="CD7537">
        <f t="shared" si="825"/>
        <v>0</v>
      </c>
      <c r="CG7537">
        <f ca="1">IFERROR(INDIRECT("IVA!X"&amp;MATCH(MID(COMPRAS!C7437,1,2)&amp;MID(COMPRAS!F7437,1,2)&amp;MID(COMPRAS!D7437,1,2),IVA!W:W,0)),"SIN COD.")</f>
        <v>0</v>
      </c>
      <c r="CH7537">
        <f ca="1">IFERROR(INDIRECT("IVA!Y"&amp;MATCH(MID(COMPRAS!C7437,1,2)&amp;MID(COMPRAS!F7437,1,2)&amp;MID(COMPRAS!D7437,1,2),IVA!W:W,0)),"SIN COD.")</f>
        <v>0</v>
      </c>
    </row>
    <row r="7538" spans="1:86" x14ac:dyDescent="0.25">
      <c r="A7538"/>
      <c r="B7538"/>
      <c r="D7538"/>
      <c r="AL7538">
        <f t="shared" si="819"/>
        <v>0</v>
      </c>
      <c r="AQ7538">
        <f t="shared" si="820"/>
        <v>0</v>
      </c>
      <c r="AR7538" t="str">
        <f>IFERROR(IF(OR(AP7538=338,AP7538=340,AP7538=341,AP7538=342,AP7538="342A",AP7538="342B"),PorcenRet(AP7538,AT7538,AU7538),INDEX(PORCENTAJEBUSCAR,MATCH(AP7538,CódigoRET,0),4)*1),"")</f>
        <v/>
      </c>
      <c r="AS7538">
        <f t="shared" si="821"/>
        <v>0</v>
      </c>
      <c r="BF7538" t="str">
        <f>IFERROR(IF(OR(BD7538=338,BD7538=340,BD7538=341,BD7538=342,BD7538="342A",BD7538="342B"),PorcenRet(BD7538,BH7538,BI7538),INDEX(PORCENTAJEBUSCAR,MATCH(BD7538,CódigoRET,0),4)*1),"")</f>
        <v/>
      </c>
      <c r="BG7538">
        <f t="shared" si="822"/>
        <v>0</v>
      </c>
      <c r="BO7538">
        <f t="shared" si="823"/>
        <v>0</v>
      </c>
      <c r="CC7538">
        <f t="shared" si="824"/>
        <v>0</v>
      </c>
      <c r="CD7538">
        <f t="shared" si="825"/>
        <v>0</v>
      </c>
      <c r="CG7538">
        <f ca="1">IFERROR(INDIRECT("IVA!X"&amp;MATCH(MID(COMPRAS!C7438,1,2)&amp;MID(COMPRAS!F7438,1,2)&amp;MID(COMPRAS!D7438,1,2),IVA!W:W,0)),"SIN COD.")</f>
        <v>0</v>
      </c>
      <c r="CH7538">
        <f ca="1">IFERROR(INDIRECT("IVA!Y"&amp;MATCH(MID(COMPRAS!C7438,1,2)&amp;MID(COMPRAS!F7438,1,2)&amp;MID(COMPRAS!D7438,1,2),IVA!W:W,0)),"SIN COD.")</f>
        <v>0</v>
      </c>
    </row>
    <row r="7539" spans="1:86" x14ac:dyDescent="0.25">
      <c r="A7539"/>
      <c r="B7539"/>
      <c r="D7539"/>
      <c r="AL7539">
        <f t="shared" si="819"/>
        <v>0</v>
      </c>
      <c r="AQ7539">
        <f t="shared" si="820"/>
        <v>0</v>
      </c>
      <c r="AR7539" t="str">
        <f>IFERROR(IF(OR(AP7539=338,AP7539=340,AP7539=341,AP7539=342,AP7539="342A",AP7539="342B"),PorcenRet(AP7539,AT7539,AU7539),INDEX(PORCENTAJEBUSCAR,MATCH(AP7539,CódigoRET,0),4)*1),"")</f>
        <v/>
      </c>
      <c r="AS7539">
        <f t="shared" si="821"/>
        <v>0</v>
      </c>
      <c r="BF7539" t="str">
        <f>IFERROR(IF(OR(BD7539=338,BD7539=340,BD7539=341,BD7539=342,BD7539="342A",BD7539="342B"),PorcenRet(BD7539,BH7539,BI7539),INDEX(PORCENTAJEBUSCAR,MATCH(BD7539,CódigoRET,0),4)*1),"")</f>
        <v/>
      </c>
      <c r="BG7539">
        <f t="shared" si="822"/>
        <v>0</v>
      </c>
      <c r="BO7539">
        <f t="shared" si="823"/>
        <v>0</v>
      </c>
      <c r="CC7539">
        <f t="shared" si="824"/>
        <v>0</v>
      </c>
      <c r="CD7539">
        <f t="shared" si="825"/>
        <v>0</v>
      </c>
      <c r="CG7539">
        <f ca="1">IFERROR(INDIRECT("IVA!X"&amp;MATCH(MID(COMPRAS!C7439,1,2)&amp;MID(COMPRAS!F7439,1,2)&amp;MID(COMPRAS!D7439,1,2),IVA!W:W,0)),"SIN COD.")</f>
        <v>0</v>
      </c>
      <c r="CH7539">
        <f ca="1">IFERROR(INDIRECT("IVA!Y"&amp;MATCH(MID(COMPRAS!C7439,1,2)&amp;MID(COMPRAS!F7439,1,2)&amp;MID(COMPRAS!D7439,1,2),IVA!W:W,0)),"SIN COD.")</f>
        <v>0</v>
      </c>
    </row>
    <row r="7540" spans="1:86" x14ac:dyDescent="0.25">
      <c r="A7540"/>
      <c r="B7540"/>
      <c r="D7540"/>
      <c r="AL7540">
        <f t="shared" si="819"/>
        <v>0</v>
      </c>
      <c r="AQ7540">
        <f t="shared" si="820"/>
        <v>0</v>
      </c>
      <c r="AR7540" t="str">
        <f>IFERROR(IF(OR(AP7540=338,AP7540=340,AP7540=341,AP7540=342,AP7540="342A",AP7540="342B"),PorcenRet(AP7540,AT7540,AU7540),INDEX(PORCENTAJEBUSCAR,MATCH(AP7540,CódigoRET,0),4)*1),"")</f>
        <v/>
      </c>
      <c r="AS7540">
        <f t="shared" si="821"/>
        <v>0</v>
      </c>
      <c r="BF7540" t="str">
        <f>IFERROR(IF(OR(BD7540=338,BD7540=340,BD7540=341,BD7540=342,BD7540="342A",BD7540="342B"),PorcenRet(BD7540,BH7540,BI7540),INDEX(PORCENTAJEBUSCAR,MATCH(BD7540,CódigoRET,0),4)*1),"")</f>
        <v/>
      </c>
      <c r="BG7540">
        <f t="shared" si="822"/>
        <v>0</v>
      </c>
      <c r="BO7540">
        <f t="shared" si="823"/>
        <v>0</v>
      </c>
      <c r="CC7540">
        <f t="shared" si="824"/>
        <v>0</v>
      </c>
      <c r="CD7540">
        <f t="shared" si="825"/>
        <v>0</v>
      </c>
      <c r="CG7540">
        <f ca="1">IFERROR(INDIRECT("IVA!X"&amp;MATCH(MID(COMPRAS!C7440,1,2)&amp;MID(COMPRAS!F7440,1,2)&amp;MID(COMPRAS!D7440,1,2),IVA!W:W,0)),"SIN COD.")</f>
        <v>0</v>
      </c>
      <c r="CH7540">
        <f ca="1">IFERROR(INDIRECT("IVA!Y"&amp;MATCH(MID(COMPRAS!C7440,1,2)&amp;MID(COMPRAS!F7440,1,2)&amp;MID(COMPRAS!D7440,1,2),IVA!W:W,0)),"SIN COD.")</f>
        <v>0</v>
      </c>
    </row>
    <row r="7541" spans="1:86" x14ac:dyDescent="0.25">
      <c r="A7541"/>
      <c r="B7541"/>
      <c r="D7541"/>
      <c r="AL7541">
        <f t="shared" si="819"/>
        <v>0</v>
      </c>
      <c r="AQ7541">
        <f t="shared" si="820"/>
        <v>0</v>
      </c>
      <c r="AR7541" t="str">
        <f>IFERROR(IF(OR(AP7541=338,AP7541=340,AP7541=341,AP7541=342,AP7541="342A",AP7541="342B"),PorcenRet(AP7541,AT7541,AU7541),INDEX(PORCENTAJEBUSCAR,MATCH(AP7541,CódigoRET,0),4)*1),"")</f>
        <v/>
      </c>
      <c r="AS7541">
        <f t="shared" si="821"/>
        <v>0</v>
      </c>
      <c r="BF7541" t="str">
        <f>IFERROR(IF(OR(BD7541=338,BD7541=340,BD7541=341,BD7541=342,BD7541="342A",BD7541="342B"),PorcenRet(BD7541,BH7541,BI7541),INDEX(PORCENTAJEBUSCAR,MATCH(BD7541,CódigoRET,0),4)*1),"")</f>
        <v/>
      </c>
      <c r="BG7541">
        <f t="shared" si="822"/>
        <v>0</v>
      </c>
      <c r="BO7541">
        <f t="shared" si="823"/>
        <v>0</v>
      </c>
      <c r="CC7541">
        <f t="shared" si="824"/>
        <v>0</v>
      </c>
      <c r="CD7541">
        <f t="shared" si="825"/>
        <v>0</v>
      </c>
      <c r="CG7541">
        <f ca="1">IFERROR(INDIRECT("IVA!X"&amp;MATCH(MID(COMPRAS!C7441,1,2)&amp;MID(COMPRAS!F7441,1,2)&amp;MID(COMPRAS!D7441,1,2),IVA!W:W,0)),"SIN COD.")</f>
        <v>0</v>
      </c>
      <c r="CH7541">
        <f ca="1">IFERROR(INDIRECT("IVA!Y"&amp;MATCH(MID(COMPRAS!C7441,1,2)&amp;MID(COMPRAS!F7441,1,2)&amp;MID(COMPRAS!D7441,1,2),IVA!W:W,0)),"SIN COD.")</f>
        <v>0</v>
      </c>
    </row>
    <row r="7542" spans="1:86" x14ac:dyDescent="0.25">
      <c r="A7542"/>
      <c r="B7542"/>
      <c r="D7542"/>
      <c r="AL7542">
        <f t="shared" si="819"/>
        <v>0</v>
      </c>
      <c r="AQ7542">
        <f t="shared" si="820"/>
        <v>0</v>
      </c>
      <c r="AR7542" t="str">
        <f>IFERROR(IF(OR(AP7542=338,AP7542=340,AP7542=341,AP7542=342,AP7542="342A",AP7542="342B"),PorcenRet(AP7542,AT7542,AU7542),INDEX(PORCENTAJEBUSCAR,MATCH(AP7542,CódigoRET,0),4)*1),"")</f>
        <v/>
      </c>
      <c r="AS7542">
        <f t="shared" si="821"/>
        <v>0</v>
      </c>
      <c r="BF7542" t="str">
        <f>IFERROR(IF(OR(BD7542=338,BD7542=340,BD7542=341,BD7542=342,BD7542="342A",BD7542="342B"),PorcenRet(BD7542,BH7542,BI7542),INDEX(PORCENTAJEBUSCAR,MATCH(BD7542,CódigoRET,0),4)*1),"")</f>
        <v/>
      </c>
      <c r="BG7542">
        <f t="shared" si="822"/>
        <v>0</v>
      </c>
      <c r="BO7542">
        <f t="shared" si="823"/>
        <v>0</v>
      </c>
      <c r="CC7542">
        <f t="shared" si="824"/>
        <v>0</v>
      </c>
      <c r="CD7542">
        <f t="shared" si="825"/>
        <v>0</v>
      </c>
      <c r="CG7542">
        <f ca="1">IFERROR(INDIRECT("IVA!X"&amp;MATCH(MID(COMPRAS!C7442,1,2)&amp;MID(COMPRAS!F7442,1,2)&amp;MID(COMPRAS!D7442,1,2),IVA!W:W,0)),"SIN COD.")</f>
        <v>0</v>
      </c>
      <c r="CH7542">
        <f ca="1">IFERROR(INDIRECT("IVA!Y"&amp;MATCH(MID(COMPRAS!C7442,1,2)&amp;MID(COMPRAS!F7442,1,2)&amp;MID(COMPRAS!D7442,1,2),IVA!W:W,0)),"SIN COD.")</f>
        <v>0</v>
      </c>
    </row>
    <row r="7543" spans="1:86" x14ac:dyDescent="0.25">
      <c r="A7543"/>
      <c r="B7543"/>
      <c r="D7543"/>
      <c r="AL7543">
        <f t="shared" si="819"/>
        <v>0</v>
      </c>
      <c r="AQ7543">
        <f t="shared" si="820"/>
        <v>0</v>
      </c>
      <c r="AR7543" t="str">
        <f>IFERROR(IF(OR(AP7543=338,AP7543=340,AP7543=341,AP7543=342,AP7543="342A",AP7543="342B"),PorcenRet(AP7543,AT7543,AU7543),INDEX(PORCENTAJEBUSCAR,MATCH(AP7543,CódigoRET,0),4)*1),"")</f>
        <v/>
      </c>
      <c r="AS7543">
        <f t="shared" si="821"/>
        <v>0</v>
      </c>
      <c r="BF7543" t="str">
        <f>IFERROR(IF(OR(BD7543=338,BD7543=340,BD7543=341,BD7543=342,BD7543="342A",BD7543="342B"),PorcenRet(BD7543,BH7543,BI7543),INDEX(PORCENTAJEBUSCAR,MATCH(BD7543,CódigoRET,0),4)*1),"")</f>
        <v/>
      </c>
      <c r="BG7543">
        <f t="shared" si="822"/>
        <v>0</v>
      </c>
      <c r="BO7543">
        <f t="shared" si="823"/>
        <v>0</v>
      </c>
      <c r="CC7543">
        <f t="shared" si="824"/>
        <v>0</v>
      </c>
      <c r="CD7543">
        <f t="shared" si="825"/>
        <v>0</v>
      </c>
      <c r="CG7543">
        <f ca="1">IFERROR(INDIRECT("IVA!X"&amp;MATCH(MID(COMPRAS!C7443,1,2)&amp;MID(COMPRAS!F7443,1,2)&amp;MID(COMPRAS!D7443,1,2),IVA!W:W,0)),"SIN COD.")</f>
        <v>0</v>
      </c>
      <c r="CH7543">
        <f ca="1">IFERROR(INDIRECT("IVA!Y"&amp;MATCH(MID(COMPRAS!C7443,1,2)&amp;MID(COMPRAS!F7443,1,2)&amp;MID(COMPRAS!D7443,1,2),IVA!W:W,0)),"SIN COD.")</f>
        <v>0</v>
      </c>
    </row>
    <row r="7544" spans="1:86" x14ac:dyDescent="0.25">
      <c r="A7544"/>
      <c r="B7544"/>
      <c r="D7544"/>
      <c r="AL7544">
        <f t="shared" si="819"/>
        <v>0</v>
      </c>
      <c r="AQ7544">
        <f t="shared" si="820"/>
        <v>0</v>
      </c>
      <c r="AR7544" t="str">
        <f>IFERROR(IF(OR(AP7544=338,AP7544=340,AP7544=341,AP7544=342,AP7544="342A",AP7544="342B"),PorcenRet(AP7544,AT7544,AU7544),INDEX(PORCENTAJEBUSCAR,MATCH(AP7544,CódigoRET,0),4)*1),"")</f>
        <v/>
      </c>
      <c r="AS7544">
        <f t="shared" si="821"/>
        <v>0</v>
      </c>
      <c r="BF7544" t="str">
        <f>IFERROR(IF(OR(BD7544=338,BD7544=340,BD7544=341,BD7544=342,BD7544="342A",BD7544="342B"),PorcenRet(BD7544,BH7544,BI7544),INDEX(PORCENTAJEBUSCAR,MATCH(BD7544,CódigoRET,0),4)*1),"")</f>
        <v/>
      </c>
      <c r="BG7544">
        <f t="shared" si="822"/>
        <v>0</v>
      </c>
      <c r="BO7544">
        <f t="shared" si="823"/>
        <v>0</v>
      </c>
      <c r="CC7544">
        <f t="shared" si="824"/>
        <v>0</v>
      </c>
      <c r="CD7544">
        <f t="shared" si="825"/>
        <v>0</v>
      </c>
      <c r="CG7544">
        <f ca="1">IFERROR(INDIRECT("IVA!X"&amp;MATCH(MID(COMPRAS!C7444,1,2)&amp;MID(COMPRAS!F7444,1,2)&amp;MID(COMPRAS!D7444,1,2),IVA!W:W,0)),"SIN COD.")</f>
        <v>0</v>
      </c>
      <c r="CH7544">
        <f ca="1">IFERROR(INDIRECT("IVA!Y"&amp;MATCH(MID(COMPRAS!C7444,1,2)&amp;MID(COMPRAS!F7444,1,2)&amp;MID(COMPRAS!D7444,1,2),IVA!W:W,0)),"SIN COD.")</f>
        <v>0</v>
      </c>
    </row>
    <row r="7545" spans="1:86" x14ac:dyDescent="0.25">
      <c r="A7545"/>
      <c r="B7545"/>
      <c r="D7545"/>
      <c r="AL7545">
        <f t="shared" si="819"/>
        <v>0</v>
      </c>
      <c r="AQ7545">
        <f t="shared" si="820"/>
        <v>0</v>
      </c>
      <c r="AR7545" t="str">
        <f>IFERROR(IF(OR(AP7545=338,AP7545=340,AP7545=341,AP7545=342,AP7545="342A",AP7545="342B"),PorcenRet(AP7545,AT7545,AU7545),INDEX(PORCENTAJEBUSCAR,MATCH(AP7545,CódigoRET,0),4)*1),"")</f>
        <v/>
      </c>
      <c r="AS7545">
        <f t="shared" si="821"/>
        <v>0</v>
      </c>
      <c r="BF7545" t="str">
        <f>IFERROR(IF(OR(BD7545=338,BD7545=340,BD7545=341,BD7545=342,BD7545="342A",BD7545="342B"),PorcenRet(BD7545,BH7545,BI7545),INDEX(PORCENTAJEBUSCAR,MATCH(BD7545,CódigoRET,0),4)*1),"")</f>
        <v/>
      </c>
      <c r="BG7545">
        <f t="shared" si="822"/>
        <v>0</v>
      </c>
      <c r="BO7545">
        <f t="shared" si="823"/>
        <v>0</v>
      </c>
      <c r="CC7545">
        <f t="shared" si="824"/>
        <v>0</v>
      </c>
      <c r="CD7545">
        <f t="shared" si="825"/>
        <v>0</v>
      </c>
      <c r="CG7545">
        <f ca="1">IFERROR(INDIRECT("IVA!X"&amp;MATCH(MID(COMPRAS!C7445,1,2)&amp;MID(COMPRAS!F7445,1,2)&amp;MID(COMPRAS!D7445,1,2),IVA!W:W,0)),"SIN COD.")</f>
        <v>0</v>
      </c>
      <c r="CH7545">
        <f ca="1">IFERROR(INDIRECT("IVA!Y"&amp;MATCH(MID(COMPRAS!C7445,1,2)&amp;MID(COMPRAS!F7445,1,2)&amp;MID(COMPRAS!D7445,1,2),IVA!W:W,0)),"SIN COD.")</f>
        <v>0</v>
      </c>
    </row>
    <row r="7546" spans="1:86" x14ac:dyDescent="0.25">
      <c r="A7546"/>
      <c r="B7546"/>
      <c r="D7546"/>
      <c r="AL7546">
        <f t="shared" si="819"/>
        <v>0</v>
      </c>
      <c r="AQ7546">
        <f t="shared" si="820"/>
        <v>0</v>
      </c>
      <c r="AR7546" t="str">
        <f>IFERROR(IF(OR(AP7546=338,AP7546=340,AP7546=341,AP7546=342,AP7546="342A",AP7546="342B"),PorcenRet(AP7546,AT7546,AU7546),INDEX(PORCENTAJEBUSCAR,MATCH(AP7546,CódigoRET,0),4)*1),"")</f>
        <v/>
      </c>
      <c r="AS7546">
        <f t="shared" si="821"/>
        <v>0</v>
      </c>
      <c r="BF7546" t="str">
        <f>IFERROR(IF(OR(BD7546=338,BD7546=340,BD7546=341,BD7546=342,BD7546="342A",BD7546="342B"),PorcenRet(BD7546,BH7546,BI7546),INDEX(PORCENTAJEBUSCAR,MATCH(BD7546,CódigoRET,0),4)*1),"")</f>
        <v/>
      </c>
      <c r="BG7546">
        <f t="shared" si="822"/>
        <v>0</v>
      </c>
      <c r="BO7546">
        <f t="shared" si="823"/>
        <v>0</v>
      </c>
      <c r="CC7546">
        <f t="shared" si="824"/>
        <v>0</v>
      </c>
      <c r="CD7546">
        <f t="shared" si="825"/>
        <v>0</v>
      </c>
      <c r="CG7546">
        <f ca="1">IFERROR(INDIRECT("IVA!X"&amp;MATCH(MID(COMPRAS!C7446,1,2)&amp;MID(COMPRAS!F7446,1,2)&amp;MID(COMPRAS!D7446,1,2),IVA!W:W,0)),"SIN COD.")</f>
        <v>0</v>
      </c>
      <c r="CH7546">
        <f ca="1">IFERROR(INDIRECT("IVA!Y"&amp;MATCH(MID(COMPRAS!C7446,1,2)&amp;MID(COMPRAS!F7446,1,2)&amp;MID(COMPRAS!D7446,1,2),IVA!W:W,0)),"SIN COD.")</f>
        <v>0</v>
      </c>
    </row>
    <row r="7547" spans="1:86" x14ac:dyDescent="0.25">
      <c r="A7547"/>
      <c r="B7547"/>
      <c r="D7547"/>
      <c r="AL7547">
        <f t="shared" si="819"/>
        <v>0</v>
      </c>
      <c r="AQ7547">
        <f t="shared" si="820"/>
        <v>0</v>
      </c>
      <c r="AR7547" t="str">
        <f>IFERROR(IF(OR(AP7547=338,AP7547=340,AP7547=341,AP7547=342,AP7547="342A",AP7547="342B"),PorcenRet(AP7547,AT7547,AU7547),INDEX(PORCENTAJEBUSCAR,MATCH(AP7547,CódigoRET,0),4)*1),"")</f>
        <v/>
      </c>
      <c r="AS7547">
        <f t="shared" si="821"/>
        <v>0</v>
      </c>
      <c r="BF7547" t="str">
        <f>IFERROR(IF(OR(BD7547=338,BD7547=340,BD7547=341,BD7547=342,BD7547="342A",BD7547="342B"),PorcenRet(BD7547,BH7547,BI7547),INDEX(PORCENTAJEBUSCAR,MATCH(BD7547,CódigoRET,0),4)*1),"")</f>
        <v/>
      </c>
      <c r="BG7547">
        <f t="shared" si="822"/>
        <v>0</v>
      </c>
      <c r="BO7547">
        <f t="shared" si="823"/>
        <v>0</v>
      </c>
      <c r="CC7547">
        <f t="shared" si="824"/>
        <v>0</v>
      </c>
      <c r="CD7547">
        <f t="shared" si="825"/>
        <v>0</v>
      </c>
      <c r="CG7547">
        <f ca="1">IFERROR(INDIRECT("IVA!X"&amp;MATCH(MID(COMPRAS!C7447,1,2)&amp;MID(COMPRAS!F7447,1,2)&amp;MID(COMPRAS!D7447,1,2),IVA!W:W,0)),"SIN COD.")</f>
        <v>0</v>
      </c>
      <c r="CH7547">
        <f ca="1">IFERROR(INDIRECT("IVA!Y"&amp;MATCH(MID(COMPRAS!C7447,1,2)&amp;MID(COMPRAS!F7447,1,2)&amp;MID(COMPRAS!D7447,1,2),IVA!W:W,0)),"SIN COD.")</f>
        <v>0</v>
      </c>
    </row>
    <row r="7548" spans="1:86" x14ac:dyDescent="0.25">
      <c r="A7548"/>
      <c r="B7548"/>
      <c r="D7548"/>
      <c r="AL7548">
        <f t="shared" si="819"/>
        <v>0</v>
      </c>
      <c r="AQ7548">
        <f t="shared" si="820"/>
        <v>0</v>
      </c>
      <c r="AR7548" t="str">
        <f>IFERROR(IF(OR(AP7548=338,AP7548=340,AP7548=341,AP7548=342,AP7548="342A",AP7548="342B"),PorcenRet(AP7548,AT7548,AU7548),INDEX(PORCENTAJEBUSCAR,MATCH(AP7548,CódigoRET,0),4)*1),"")</f>
        <v/>
      </c>
      <c r="AS7548">
        <f t="shared" si="821"/>
        <v>0</v>
      </c>
      <c r="BF7548" t="str">
        <f>IFERROR(IF(OR(BD7548=338,BD7548=340,BD7548=341,BD7548=342,BD7548="342A",BD7548="342B"),PorcenRet(BD7548,BH7548,BI7548),INDEX(PORCENTAJEBUSCAR,MATCH(BD7548,CódigoRET,0),4)*1),"")</f>
        <v/>
      </c>
      <c r="BG7548">
        <f t="shared" si="822"/>
        <v>0</v>
      </c>
      <c r="BO7548">
        <f t="shared" si="823"/>
        <v>0</v>
      </c>
      <c r="CC7548">
        <f t="shared" si="824"/>
        <v>0</v>
      </c>
      <c r="CD7548">
        <f t="shared" si="825"/>
        <v>0</v>
      </c>
      <c r="CG7548">
        <f ca="1">IFERROR(INDIRECT("IVA!X"&amp;MATCH(MID(COMPRAS!C7448,1,2)&amp;MID(COMPRAS!F7448,1,2)&amp;MID(COMPRAS!D7448,1,2),IVA!W:W,0)),"SIN COD.")</f>
        <v>0</v>
      </c>
      <c r="CH7548">
        <f ca="1">IFERROR(INDIRECT("IVA!Y"&amp;MATCH(MID(COMPRAS!C7448,1,2)&amp;MID(COMPRAS!F7448,1,2)&amp;MID(COMPRAS!D7448,1,2),IVA!W:W,0)),"SIN COD.")</f>
        <v>0</v>
      </c>
    </row>
    <row r="7549" spans="1:86" x14ac:dyDescent="0.25">
      <c r="A7549"/>
      <c r="B7549"/>
      <c r="D7549"/>
      <c r="AL7549">
        <f t="shared" si="819"/>
        <v>0</v>
      </c>
      <c r="AQ7549">
        <f t="shared" si="820"/>
        <v>0</v>
      </c>
      <c r="AR7549" t="str">
        <f>IFERROR(IF(OR(AP7549=338,AP7549=340,AP7549=341,AP7549=342,AP7549="342A",AP7549="342B"),PorcenRet(AP7549,AT7549,AU7549),INDEX(PORCENTAJEBUSCAR,MATCH(AP7549,CódigoRET,0),4)*1),"")</f>
        <v/>
      </c>
      <c r="AS7549">
        <f t="shared" si="821"/>
        <v>0</v>
      </c>
      <c r="BF7549" t="str">
        <f>IFERROR(IF(OR(BD7549=338,BD7549=340,BD7549=341,BD7549=342,BD7549="342A",BD7549="342B"),PorcenRet(BD7549,BH7549,BI7549),INDEX(PORCENTAJEBUSCAR,MATCH(BD7549,CódigoRET,0),4)*1),"")</f>
        <v/>
      </c>
      <c r="BG7549">
        <f t="shared" si="822"/>
        <v>0</v>
      </c>
      <c r="BO7549">
        <f t="shared" si="823"/>
        <v>0</v>
      </c>
      <c r="CC7549">
        <f t="shared" si="824"/>
        <v>0</v>
      </c>
      <c r="CD7549">
        <f t="shared" si="825"/>
        <v>0</v>
      </c>
      <c r="CG7549">
        <f ca="1">IFERROR(INDIRECT("IVA!X"&amp;MATCH(MID(COMPRAS!C7449,1,2)&amp;MID(COMPRAS!F7449,1,2)&amp;MID(COMPRAS!D7449,1,2),IVA!W:W,0)),"SIN COD.")</f>
        <v>0</v>
      </c>
      <c r="CH7549">
        <f ca="1">IFERROR(INDIRECT("IVA!Y"&amp;MATCH(MID(COMPRAS!C7449,1,2)&amp;MID(COMPRAS!F7449,1,2)&amp;MID(COMPRAS!D7449,1,2),IVA!W:W,0)),"SIN COD.")</f>
        <v>0</v>
      </c>
    </row>
    <row r="7550" spans="1:86" x14ac:dyDescent="0.25">
      <c r="A7550"/>
      <c r="B7550"/>
      <c r="D7550"/>
      <c r="AL7550">
        <f t="shared" si="819"/>
        <v>0</v>
      </c>
      <c r="AQ7550">
        <f t="shared" si="820"/>
        <v>0</v>
      </c>
      <c r="AR7550" t="str">
        <f>IFERROR(IF(OR(AP7550=338,AP7550=340,AP7550=341,AP7550=342,AP7550="342A",AP7550="342B"),PorcenRet(AP7550,AT7550,AU7550),INDEX(PORCENTAJEBUSCAR,MATCH(AP7550,CódigoRET,0),4)*1),"")</f>
        <v/>
      </c>
      <c r="AS7550">
        <f t="shared" si="821"/>
        <v>0</v>
      </c>
      <c r="BF7550" t="str">
        <f>IFERROR(IF(OR(BD7550=338,BD7550=340,BD7550=341,BD7550=342,BD7550="342A",BD7550="342B"),PorcenRet(BD7550,BH7550,BI7550),INDEX(PORCENTAJEBUSCAR,MATCH(BD7550,CódigoRET,0),4)*1),"")</f>
        <v/>
      </c>
      <c r="BG7550">
        <f t="shared" si="822"/>
        <v>0</v>
      </c>
      <c r="BO7550">
        <f t="shared" si="823"/>
        <v>0</v>
      </c>
      <c r="CC7550">
        <f t="shared" si="824"/>
        <v>0</v>
      </c>
      <c r="CD7550">
        <f t="shared" si="825"/>
        <v>0</v>
      </c>
      <c r="CG7550">
        <f ca="1">IFERROR(INDIRECT("IVA!X"&amp;MATCH(MID(COMPRAS!C7450,1,2)&amp;MID(COMPRAS!F7450,1,2)&amp;MID(COMPRAS!D7450,1,2),IVA!W:W,0)),"SIN COD.")</f>
        <v>0</v>
      </c>
      <c r="CH7550">
        <f ca="1">IFERROR(INDIRECT("IVA!Y"&amp;MATCH(MID(COMPRAS!C7450,1,2)&amp;MID(COMPRAS!F7450,1,2)&amp;MID(COMPRAS!D7450,1,2),IVA!W:W,0)),"SIN COD.")</f>
        <v>0</v>
      </c>
    </row>
    <row r="7551" spans="1:86" x14ac:dyDescent="0.25">
      <c r="A7551"/>
      <c r="B7551"/>
      <c r="D7551"/>
      <c r="AL7551">
        <f t="shared" si="819"/>
        <v>0</v>
      </c>
      <c r="AQ7551">
        <f t="shared" si="820"/>
        <v>0</v>
      </c>
      <c r="AR7551" t="str">
        <f>IFERROR(IF(OR(AP7551=338,AP7551=340,AP7551=341,AP7551=342,AP7551="342A",AP7551="342B"),PorcenRet(AP7551,AT7551,AU7551),INDEX(PORCENTAJEBUSCAR,MATCH(AP7551,CódigoRET,0),4)*1),"")</f>
        <v/>
      </c>
      <c r="AS7551">
        <f t="shared" si="821"/>
        <v>0</v>
      </c>
      <c r="BF7551" t="str">
        <f>IFERROR(IF(OR(BD7551=338,BD7551=340,BD7551=341,BD7551=342,BD7551="342A",BD7551="342B"),PorcenRet(BD7551,BH7551,BI7551),INDEX(PORCENTAJEBUSCAR,MATCH(BD7551,CódigoRET,0),4)*1),"")</f>
        <v/>
      </c>
      <c r="BG7551">
        <f t="shared" si="822"/>
        <v>0</v>
      </c>
      <c r="BO7551">
        <f t="shared" si="823"/>
        <v>0</v>
      </c>
      <c r="CC7551">
        <f t="shared" si="824"/>
        <v>0</v>
      </c>
      <c r="CD7551">
        <f t="shared" si="825"/>
        <v>0</v>
      </c>
      <c r="CG7551">
        <f ca="1">IFERROR(INDIRECT("IVA!X"&amp;MATCH(MID(COMPRAS!C7451,1,2)&amp;MID(COMPRAS!F7451,1,2)&amp;MID(COMPRAS!D7451,1,2),IVA!W:W,0)),"SIN COD.")</f>
        <v>0</v>
      </c>
      <c r="CH7551">
        <f ca="1">IFERROR(INDIRECT("IVA!Y"&amp;MATCH(MID(COMPRAS!C7451,1,2)&amp;MID(COMPRAS!F7451,1,2)&amp;MID(COMPRAS!D7451,1,2),IVA!W:W,0)),"SIN COD.")</f>
        <v>0</v>
      </c>
    </row>
    <row r="7552" spans="1:86" x14ac:dyDescent="0.25">
      <c r="A7552"/>
      <c r="B7552"/>
      <c r="D7552"/>
      <c r="AL7552">
        <f t="shared" si="819"/>
        <v>0</v>
      </c>
      <c r="AQ7552">
        <f t="shared" si="820"/>
        <v>0</v>
      </c>
      <c r="AR7552" t="str">
        <f>IFERROR(IF(OR(AP7552=338,AP7552=340,AP7552=341,AP7552=342,AP7552="342A",AP7552="342B"),PorcenRet(AP7552,AT7552,AU7552),INDEX(PORCENTAJEBUSCAR,MATCH(AP7552,CódigoRET,0),4)*1),"")</f>
        <v/>
      </c>
      <c r="AS7552">
        <f t="shared" si="821"/>
        <v>0</v>
      </c>
      <c r="BF7552" t="str">
        <f>IFERROR(IF(OR(BD7552=338,BD7552=340,BD7552=341,BD7552=342,BD7552="342A",BD7552="342B"),PorcenRet(BD7552,BH7552,BI7552),INDEX(PORCENTAJEBUSCAR,MATCH(BD7552,CódigoRET,0),4)*1),"")</f>
        <v/>
      </c>
      <c r="BG7552">
        <f t="shared" si="822"/>
        <v>0</v>
      </c>
      <c r="BO7552">
        <f t="shared" si="823"/>
        <v>0</v>
      </c>
      <c r="CC7552">
        <f t="shared" si="824"/>
        <v>0</v>
      </c>
      <c r="CD7552">
        <f t="shared" si="825"/>
        <v>0</v>
      </c>
      <c r="CG7552">
        <f ca="1">IFERROR(INDIRECT("IVA!X"&amp;MATCH(MID(COMPRAS!C7452,1,2)&amp;MID(COMPRAS!F7452,1,2)&amp;MID(COMPRAS!D7452,1,2),IVA!W:W,0)),"SIN COD.")</f>
        <v>0</v>
      </c>
      <c r="CH7552">
        <f ca="1">IFERROR(INDIRECT("IVA!Y"&amp;MATCH(MID(COMPRAS!C7452,1,2)&amp;MID(COMPRAS!F7452,1,2)&amp;MID(COMPRAS!D7452,1,2),IVA!W:W,0)),"SIN COD.")</f>
        <v>0</v>
      </c>
    </row>
    <row r="7553" spans="1:86" x14ac:dyDescent="0.25">
      <c r="A7553"/>
      <c r="B7553"/>
      <c r="D7553"/>
      <c r="AL7553">
        <f t="shared" si="819"/>
        <v>0</v>
      </c>
      <c r="AQ7553">
        <f t="shared" si="820"/>
        <v>0</v>
      </c>
      <c r="AR7553" t="str">
        <f>IFERROR(IF(OR(AP7553=338,AP7553=340,AP7553=341,AP7553=342,AP7553="342A",AP7553="342B"),PorcenRet(AP7553,AT7553,AU7553),INDEX(PORCENTAJEBUSCAR,MATCH(AP7553,CódigoRET,0),4)*1),"")</f>
        <v/>
      </c>
      <c r="AS7553">
        <f t="shared" si="821"/>
        <v>0</v>
      </c>
      <c r="BF7553" t="str">
        <f>IFERROR(IF(OR(BD7553=338,BD7553=340,BD7553=341,BD7553=342,BD7553="342A",BD7553="342B"),PorcenRet(BD7553,BH7553,BI7553),INDEX(PORCENTAJEBUSCAR,MATCH(BD7553,CódigoRET,0),4)*1),"")</f>
        <v/>
      </c>
      <c r="BG7553">
        <f t="shared" si="822"/>
        <v>0</v>
      </c>
      <c r="BO7553">
        <f t="shared" si="823"/>
        <v>0</v>
      </c>
      <c r="CC7553">
        <f t="shared" si="824"/>
        <v>0</v>
      </c>
      <c r="CD7553">
        <f t="shared" si="825"/>
        <v>0</v>
      </c>
      <c r="CG7553">
        <f ca="1">IFERROR(INDIRECT("IVA!X"&amp;MATCH(MID(COMPRAS!C7453,1,2)&amp;MID(COMPRAS!F7453,1,2)&amp;MID(COMPRAS!D7453,1,2),IVA!W:W,0)),"SIN COD.")</f>
        <v>0</v>
      </c>
      <c r="CH7553">
        <f ca="1">IFERROR(INDIRECT("IVA!Y"&amp;MATCH(MID(COMPRAS!C7453,1,2)&amp;MID(COMPRAS!F7453,1,2)&amp;MID(COMPRAS!D7453,1,2),IVA!W:W,0)),"SIN COD.")</f>
        <v>0</v>
      </c>
    </row>
    <row r="7554" spans="1:86" x14ac:dyDescent="0.25">
      <c r="A7554"/>
      <c r="B7554"/>
      <c r="D7554"/>
      <c r="AL7554">
        <f t="shared" ref="AL7554:AL7617" si="826">O7554+P7554+Q7554+R7554+S7554+T7554+U7554+V7554</f>
        <v>0</v>
      </c>
      <c r="AQ7554">
        <f t="shared" ref="AQ7554:AQ7617" si="827">+P7554+Q7554+R7554+S7554-BE7554-BQ7554-BW7554+O7554</f>
        <v>0</v>
      </c>
      <c r="AR7554" t="str">
        <f>IFERROR(IF(OR(AP7554=338,AP7554=340,AP7554=341,AP7554=342,AP7554="342A",AP7554="342B"),PorcenRet(AP7554,AT7554,AU7554),INDEX(PORCENTAJEBUSCAR,MATCH(AP7554,CódigoRET,0),4)*1),"")</f>
        <v/>
      </c>
      <c r="AS7554">
        <f t="shared" ref="AS7554:AS7617" si="828">ROUND(IF(AP7554="",0,AQ7554*(AR7554/100)),2)</f>
        <v>0</v>
      </c>
      <c r="BF7554" t="str">
        <f>IFERROR(IF(OR(BD7554=338,BD7554=340,BD7554=341,BD7554=342,BD7554="342A",BD7554="342B"),PorcenRet(BD7554,BH7554,BI7554),INDEX(PORCENTAJEBUSCAR,MATCH(BD7554,CódigoRET,0),4)*1),"")</f>
        <v/>
      </c>
      <c r="BG7554">
        <f t="shared" ref="BG7554:BG7617" si="829">ROUND(IF(BD7554="",0,BE7554*(BF7554/100)),2)</f>
        <v>0</v>
      </c>
      <c r="BO7554">
        <f t="shared" ref="BO7554:BO7617" si="830">IF(MID(F7554,1,2)="41",SUM(O7554:S7554),0)</f>
        <v>0</v>
      </c>
      <c r="CC7554">
        <f t="shared" ref="CC7554:CC7617" si="831">O7554+P7554+Q7554+R7554+S7554</f>
        <v>0</v>
      </c>
      <c r="CD7554">
        <f t="shared" ref="CD7554:CD7617" si="832">T7554+U7554</f>
        <v>0</v>
      </c>
      <c r="CG7554">
        <f ca="1">IFERROR(INDIRECT("IVA!X"&amp;MATCH(MID(COMPRAS!C7454,1,2)&amp;MID(COMPRAS!F7454,1,2)&amp;MID(COMPRAS!D7454,1,2),IVA!W:W,0)),"SIN COD.")</f>
        <v>0</v>
      </c>
      <c r="CH7554">
        <f ca="1">IFERROR(INDIRECT("IVA!Y"&amp;MATCH(MID(COMPRAS!C7454,1,2)&amp;MID(COMPRAS!F7454,1,2)&amp;MID(COMPRAS!D7454,1,2),IVA!W:W,0)),"SIN COD.")</f>
        <v>0</v>
      </c>
    </row>
    <row r="7555" spans="1:86" x14ac:dyDescent="0.25">
      <c r="A7555"/>
      <c r="B7555"/>
      <c r="D7555"/>
      <c r="AL7555">
        <f t="shared" si="826"/>
        <v>0</v>
      </c>
      <c r="AQ7555">
        <f t="shared" si="827"/>
        <v>0</v>
      </c>
      <c r="AR7555" t="str">
        <f>IFERROR(IF(OR(AP7555=338,AP7555=340,AP7555=341,AP7555=342,AP7555="342A",AP7555="342B"),PorcenRet(AP7555,AT7555,AU7555),INDEX(PORCENTAJEBUSCAR,MATCH(AP7555,CódigoRET,0),4)*1),"")</f>
        <v/>
      </c>
      <c r="AS7555">
        <f t="shared" si="828"/>
        <v>0</v>
      </c>
      <c r="BF7555" t="str">
        <f>IFERROR(IF(OR(BD7555=338,BD7555=340,BD7555=341,BD7555=342,BD7555="342A",BD7555="342B"),PorcenRet(BD7555,BH7555,BI7555),INDEX(PORCENTAJEBUSCAR,MATCH(BD7555,CódigoRET,0),4)*1),"")</f>
        <v/>
      </c>
      <c r="BG7555">
        <f t="shared" si="829"/>
        <v>0</v>
      </c>
      <c r="BO7555">
        <f t="shared" si="830"/>
        <v>0</v>
      </c>
      <c r="CC7555">
        <f t="shared" si="831"/>
        <v>0</v>
      </c>
      <c r="CD7555">
        <f t="shared" si="832"/>
        <v>0</v>
      </c>
      <c r="CG7555">
        <f ca="1">IFERROR(INDIRECT("IVA!X"&amp;MATCH(MID(COMPRAS!C7455,1,2)&amp;MID(COMPRAS!F7455,1,2)&amp;MID(COMPRAS!D7455,1,2),IVA!W:W,0)),"SIN COD.")</f>
        <v>0</v>
      </c>
      <c r="CH7555">
        <f ca="1">IFERROR(INDIRECT("IVA!Y"&amp;MATCH(MID(COMPRAS!C7455,1,2)&amp;MID(COMPRAS!F7455,1,2)&amp;MID(COMPRAS!D7455,1,2),IVA!W:W,0)),"SIN COD.")</f>
        <v>0</v>
      </c>
    </row>
    <row r="7556" spans="1:86" x14ac:dyDescent="0.25">
      <c r="A7556"/>
      <c r="B7556"/>
      <c r="D7556"/>
      <c r="AL7556">
        <f t="shared" si="826"/>
        <v>0</v>
      </c>
      <c r="AQ7556">
        <f t="shared" si="827"/>
        <v>0</v>
      </c>
      <c r="AR7556" t="str">
        <f>IFERROR(IF(OR(AP7556=338,AP7556=340,AP7556=341,AP7556=342,AP7556="342A",AP7556="342B"),PorcenRet(AP7556,AT7556,AU7556),INDEX(PORCENTAJEBUSCAR,MATCH(AP7556,CódigoRET,0),4)*1),"")</f>
        <v/>
      </c>
      <c r="AS7556">
        <f t="shared" si="828"/>
        <v>0</v>
      </c>
      <c r="BF7556" t="str">
        <f>IFERROR(IF(OR(BD7556=338,BD7556=340,BD7556=341,BD7556=342,BD7556="342A",BD7556="342B"),PorcenRet(BD7556,BH7556,BI7556),INDEX(PORCENTAJEBUSCAR,MATCH(BD7556,CódigoRET,0),4)*1),"")</f>
        <v/>
      </c>
      <c r="BG7556">
        <f t="shared" si="829"/>
        <v>0</v>
      </c>
      <c r="BO7556">
        <f t="shared" si="830"/>
        <v>0</v>
      </c>
      <c r="CC7556">
        <f t="shared" si="831"/>
        <v>0</v>
      </c>
      <c r="CD7556">
        <f t="shared" si="832"/>
        <v>0</v>
      </c>
      <c r="CG7556">
        <f ca="1">IFERROR(INDIRECT("IVA!X"&amp;MATCH(MID(COMPRAS!C7456,1,2)&amp;MID(COMPRAS!F7456,1,2)&amp;MID(COMPRAS!D7456,1,2),IVA!W:W,0)),"SIN COD.")</f>
        <v>0</v>
      </c>
      <c r="CH7556">
        <f ca="1">IFERROR(INDIRECT("IVA!Y"&amp;MATCH(MID(COMPRAS!C7456,1,2)&amp;MID(COMPRAS!F7456,1,2)&amp;MID(COMPRAS!D7456,1,2),IVA!W:W,0)),"SIN COD.")</f>
        <v>0</v>
      </c>
    </row>
    <row r="7557" spans="1:86" x14ac:dyDescent="0.25">
      <c r="A7557"/>
      <c r="B7557"/>
      <c r="D7557"/>
      <c r="AL7557">
        <f t="shared" si="826"/>
        <v>0</v>
      </c>
      <c r="AQ7557">
        <f t="shared" si="827"/>
        <v>0</v>
      </c>
      <c r="AR7557" t="str">
        <f>IFERROR(IF(OR(AP7557=338,AP7557=340,AP7557=341,AP7557=342,AP7557="342A",AP7557="342B"),PorcenRet(AP7557,AT7557,AU7557),INDEX(PORCENTAJEBUSCAR,MATCH(AP7557,CódigoRET,0),4)*1),"")</f>
        <v/>
      </c>
      <c r="AS7557">
        <f t="shared" si="828"/>
        <v>0</v>
      </c>
      <c r="BF7557" t="str">
        <f>IFERROR(IF(OR(BD7557=338,BD7557=340,BD7557=341,BD7557=342,BD7557="342A",BD7557="342B"),PorcenRet(BD7557,BH7557,BI7557),INDEX(PORCENTAJEBUSCAR,MATCH(BD7557,CódigoRET,0),4)*1),"")</f>
        <v/>
      </c>
      <c r="BG7557">
        <f t="shared" si="829"/>
        <v>0</v>
      </c>
      <c r="BO7557">
        <f t="shared" si="830"/>
        <v>0</v>
      </c>
      <c r="CC7557">
        <f t="shared" si="831"/>
        <v>0</v>
      </c>
      <c r="CD7557">
        <f t="shared" si="832"/>
        <v>0</v>
      </c>
      <c r="CG7557">
        <f ca="1">IFERROR(INDIRECT("IVA!X"&amp;MATCH(MID(COMPRAS!C7457,1,2)&amp;MID(COMPRAS!F7457,1,2)&amp;MID(COMPRAS!D7457,1,2),IVA!W:W,0)),"SIN COD.")</f>
        <v>0</v>
      </c>
      <c r="CH7557">
        <f ca="1">IFERROR(INDIRECT("IVA!Y"&amp;MATCH(MID(COMPRAS!C7457,1,2)&amp;MID(COMPRAS!F7457,1,2)&amp;MID(COMPRAS!D7457,1,2),IVA!W:W,0)),"SIN COD.")</f>
        <v>0</v>
      </c>
    </row>
    <row r="7558" spans="1:86" x14ac:dyDescent="0.25">
      <c r="A7558"/>
      <c r="B7558"/>
      <c r="D7558"/>
      <c r="AL7558">
        <f t="shared" si="826"/>
        <v>0</v>
      </c>
      <c r="AQ7558">
        <f t="shared" si="827"/>
        <v>0</v>
      </c>
      <c r="AR7558" t="str">
        <f>IFERROR(IF(OR(AP7558=338,AP7558=340,AP7558=341,AP7558=342,AP7558="342A",AP7558="342B"),PorcenRet(AP7558,AT7558,AU7558),INDEX(PORCENTAJEBUSCAR,MATCH(AP7558,CódigoRET,0),4)*1),"")</f>
        <v/>
      </c>
      <c r="AS7558">
        <f t="shared" si="828"/>
        <v>0</v>
      </c>
      <c r="BF7558" t="str">
        <f>IFERROR(IF(OR(BD7558=338,BD7558=340,BD7558=341,BD7558=342,BD7558="342A",BD7558="342B"),PorcenRet(BD7558,BH7558,BI7558),INDEX(PORCENTAJEBUSCAR,MATCH(BD7558,CódigoRET,0),4)*1),"")</f>
        <v/>
      </c>
      <c r="BG7558">
        <f t="shared" si="829"/>
        <v>0</v>
      </c>
      <c r="BO7558">
        <f t="shared" si="830"/>
        <v>0</v>
      </c>
      <c r="CC7558">
        <f t="shared" si="831"/>
        <v>0</v>
      </c>
      <c r="CD7558">
        <f t="shared" si="832"/>
        <v>0</v>
      </c>
      <c r="CG7558">
        <f ca="1">IFERROR(INDIRECT("IVA!X"&amp;MATCH(MID(COMPRAS!C7458,1,2)&amp;MID(COMPRAS!F7458,1,2)&amp;MID(COMPRAS!D7458,1,2),IVA!W:W,0)),"SIN COD.")</f>
        <v>0</v>
      </c>
      <c r="CH7558">
        <f ca="1">IFERROR(INDIRECT("IVA!Y"&amp;MATCH(MID(COMPRAS!C7458,1,2)&amp;MID(COMPRAS!F7458,1,2)&amp;MID(COMPRAS!D7458,1,2),IVA!W:W,0)),"SIN COD.")</f>
        <v>0</v>
      </c>
    </row>
    <row r="7559" spans="1:86" x14ac:dyDescent="0.25">
      <c r="A7559"/>
      <c r="B7559"/>
      <c r="D7559"/>
      <c r="AL7559">
        <f t="shared" si="826"/>
        <v>0</v>
      </c>
      <c r="AQ7559">
        <f t="shared" si="827"/>
        <v>0</v>
      </c>
      <c r="AR7559" t="str">
        <f>IFERROR(IF(OR(AP7559=338,AP7559=340,AP7559=341,AP7559=342,AP7559="342A",AP7559="342B"),PorcenRet(AP7559,AT7559,AU7559),INDEX(PORCENTAJEBUSCAR,MATCH(AP7559,CódigoRET,0),4)*1),"")</f>
        <v/>
      </c>
      <c r="AS7559">
        <f t="shared" si="828"/>
        <v>0</v>
      </c>
      <c r="BF7559" t="str">
        <f>IFERROR(IF(OR(BD7559=338,BD7559=340,BD7559=341,BD7559=342,BD7559="342A",BD7559="342B"),PorcenRet(BD7559,BH7559,BI7559),INDEX(PORCENTAJEBUSCAR,MATCH(BD7559,CódigoRET,0),4)*1),"")</f>
        <v/>
      </c>
      <c r="BG7559">
        <f t="shared" si="829"/>
        <v>0</v>
      </c>
      <c r="BO7559">
        <f t="shared" si="830"/>
        <v>0</v>
      </c>
      <c r="CC7559">
        <f t="shared" si="831"/>
        <v>0</v>
      </c>
      <c r="CD7559">
        <f t="shared" si="832"/>
        <v>0</v>
      </c>
      <c r="CG7559">
        <f ca="1">IFERROR(INDIRECT("IVA!X"&amp;MATCH(MID(COMPRAS!C7459,1,2)&amp;MID(COMPRAS!F7459,1,2)&amp;MID(COMPRAS!D7459,1,2),IVA!W:W,0)),"SIN COD.")</f>
        <v>0</v>
      </c>
      <c r="CH7559">
        <f ca="1">IFERROR(INDIRECT("IVA!Y"&amp;MATCH(MID(COMPRAS!C7459,1,2)&amp;MID(COMPRAS!F7459,1,2)&amp;MID(COMPRAS!D7459,1,2),IVA!W:W,0)),"SIN COD.")</f>
        <v>0</v>
      </c>
    </row>
    <row r="7560" spans="1:86" x14ac:dyDescent="0.25">
      <c r="A7560"/>
      <c r="B7560"/>
      <c r="D7560"/>
      <c r="AL7560">
        <f t="shared" si="826"/>
        <v>0</v>
      </c>
      <c r="AQ7560">
        <f t="shared" si="827"/>
        <v>0</v>
      </c>
      <c r="AR7560" t="str">
        <f>IFERROR(IF(OR(AP7560=338,AP7560=340,AP7560=341,AP7560=342,AP7560="342A",AP7560="342B"),PorcenRet(AP7560,AT7560,AU7560),INDEX(PORCENTAJEBUSCAR,MATCH(AP7560,CódigoRET,0),4)*1),"")</f>
        <v/>
      </c>
      <c r="AS7560">
        <f t="shared" si="828"/>
        <v>0</v>
      </c>
      <c r="BF7560" t="str">
        <f>IFERROR(IF(OR(BD7560=338,BD7560=340,BD7560=341,BD7560=342,BD7560="342A",BD7560="342B"),PorcenRet(BD7560,BH7560,BI7560),INDEX(PORCENTAJEBUSCAR,MATCH(BD7560,CódigoRET,0),4)*1),"")</f>
        <v/>
      </c>
      <c r="BG7560">
        <f t="shared" si="829"/>
        <v>0</v>
      </c>
      <c r="BO7560">
        <f t="shared" si="830"/>
        <v>0</v>
      </c>
      <c r="CC7560">
        <f t="shared" si="831"/>
        <v>0</v>
      </c>
      <c r="CD7560">
        <f t="shared" si="832"/>
        <v>0</v>
      </c>
      <c r="CG7560">
        <f ca="1">IFERROR(INDIRECT("IVA!X"&amp;MATCH(MID(COMPRAS!C7460,1,2)&amp;MID(COMPRAS!F7460,1,2)&amp;MID(COMPRAS!D7460,1,2),IVA!W:W,0)),"SIN COD.")</f>
        <v>0</v>
      </c>
      <c r="CH7560">
        <f ca="1">IFERROR(INDIRECT("IVA!Y"&amp;MATCH(MID(COMPRAS!C7460,1,2)&amp;MID(COMPRAS!F7460,1,2)&amp;MID(COMPRAS!D7460,1,2),IVA!W:W,0)),"SIN COD.")</f>
        <v>0</v>
      </c>
    </row>
    <row r="7561" spans="1:86" x14ac:dyDescent="0.25">
      <c r="A7561"/>
      <c r="B7561"/>
      <c r="D7561"/>
      <c r="AL7561">
        <f t="shared" si="826"/>
        <v>0</v>
      </c>
      <c r="AQ7561">
        <f t="shared" si="827"/>
        <v>0</v>
      </c>
      <c r="AR7561" t="str">
        <f>IFERROR(IF(OR(AP7561=338,AP7561=340,AP7561=341,AP7561=342,AP7561="342A",AP7561="342B"),PorcenRet(AP7561,AT7561,AU7561),INDEX(PORCENTAJEBUSCAR,MATCH(AP7561,CódigoRET,0),4)*1),"")</f>
        <v/>
      </c>
      <c r="AS7561">
        <f t="shared" si="828"/>
        <v>0</v>
      </c>
      <c r="BF7561" t="str">
        <f>IFERROR(IF(OR(BD7561=338,BD7561=340,BD7561=341,BD7561=342,BD7561="342A",BD7561="342B"),PorcenRet(BD7561,BH7561,BI7561),INDEX(PORCENTAJEBUSCAR,MATCH(BD7561,CódigoRET,0),4)*1),"")</f>
        <v/>
      </c>
      <c r="BG7561">
        <f t="shared" si="829"/>
        <v>0</v>
      </c>
      <c r="BO7561">
        <f t="shared" si="830"/>
        <v>0</v>
      </c>
      <c r="CC7561">
        <f t="shared" si="831"/>
        <v>0</v>
      </c>
      <c r="CD7561">
        <f t="shared" si="832"/>
        <v>0</v>
      </c>
      <c r="CG7561">
        <f ca="1">IFERROR(INDIRECT("IVA!X"&amp;MATCH(MID(COMPRAS!C7461,1,2)&amp;MID(COMPRAS!F7461,1,2)&amp;MID(COMPRAS!D7461,1,2),IVA!W:W,0)),"SIN COD.")</f>
        <v>0</v>
      </c>
      <c r="CH7561">
        <f ca="1">IFERROR(INDIRECT("IVA!Y"&amp;MATCH(MID(COMPRAS!C7461,1,2)&amp;MID(COMPRAS!F7461,1,2)&amp;MID(COMPRAS!D7461,1,2),IVA!W:W,0)),"SIN COD.")</f>
        <v>0</v>
      </c>
    </row>
    <row r="7562" spans="1:86" x14ac:dyDescent="0.25">
      <c r="A7562"/>
      <c r="B7562"/>
      <c r="D7562"/>
      <c r="AL7562">
        <f t="shared" si="826"/>
        <v>0</v>
      </c>
      <c r="AQ7562">
        <f t="shared" si="827"/>
        <v>0</v>
      </c>
      <c r="AR7562" t="str">
        <f>IFERROR(IF(OR(AP7562=338,AP7562=340,AP7562=341,AP7562=342,AP7562="342A",AP7562="342B"),PorcenRet(AP7562,AT7562,AU7562),INDEX(PORCENTAJEBUSCAR,MATCH(AP7562,CódigoRET,0),4)*1),"")</f>
        <v/>
      </c>
      <c r="AS7562">
        <f t="shared" si="828"/>
        <v>0</v>
      </c>
      <c r="BF7562" t="str">
        <f>IFERROR(IF(OR(BD7562=338,BD7562=340,BD7562=341,BD7562=342,BD7562="342A",BD7562="342B"),PorcenRet(BD7562,BH7562,BI7562),INDEX(PORCENTAJEBUSCAR,MATCH(BD7562,CódigoRET,0),4)*1),"")</f>
        <v/>
      </c>
      <c r="BG7562">
        <f t="shared" si="829"/>
        <v>0</v>
      </c>
      <c r="BO7562">
        <f t="shared" si="830"/>
        <v>0</v>
      </c>
      <c r="CC7562">
        <f t="shared" si="831"/>
        <v>0</v>
      </c>
      <c r="CD7562">
        <f t="shared" si="832"/>
        <v>0</v>
      </c>
      <c r="CG7562">
        <f ca="1">IFERROR(INDIRECT("IVA!X"&amp;MATCH(MID(COMPRAS!C7462,1,2)&amp;MID(COMPRAS!F7462,1,2)&amp;MID(COMPRAS!D7462,1,2),IVA!W:W,0)),"SIN COD.")</f>
        <v>0</v>
      </c>
      <c r="CH7562">
        <f ca="1">IFERROR(INDIRECT("IVA!Y"&amp;MATCH(MID(COMPRAS!C7462,1,2)&amp;MID(COMPRAS!F7462,1,2)&amp;MID(COMPRAS!D7462,1,2),IVA!W:W,0)),"SIN COD.")</f>
        <v>0</v>
      </c>
    </row>
    <row r="7563" spans="1:86" x14ac:dyDescent="0.25">
      <c r="A7563"/>
      <c r="B7563"/>
      <c r="D7563"/>
      <c r="AL7563">
        <f t="shared" si="826"/>
        <v>0</v>
      </c>
      <c r="AQ7563">
        <f t="shared" si="827"/>
        <v>0</v>
      </c>
      <c r="AR7563" t="str">
        <f>IFERROR(IF(OR(AP7563=338,AP7563=340,AP7563=341,AP7563=342,AP7563="342A",AP7563="342B"),PorcenRet(AP7563,AT7563,AU7563),INDEX(PORCENTAJEBUSCAR,MATCH(AP7563,CódigoRET,0),4)*1),"")</f>
        <v/>
      </c>
      <c r="AS7563">
        <f t="shared" si="828"/>
        <v>0</v>
      </c>
      <c r="BF7563" t="str">
        <f>IFERROR(IF(OR(BD7563=338,BD7563=340,BD7563=341,BD7563=342,BD7563="342A",BD7563="342B"),PorcenRet(BD7563,BH7563,BI7563),INDEX(PORCENTAJEBUSCAR,MATCH(BD7563,CódigoRET,0),4)*1),"")</f>
        <v/>
      </c>
      <c r="BG7563">
        <f t="shared" si="829"/>
        <v>0</v>
      </c>
      <c r="BO7563">
        <f t="shared" si="830"/>
        <v>0</v>
      </c>
      <c r="CC7563">
        <f t="shared" si="831"/>
        <v>0</v>
      </c>
      <c r="CD7563">
        <f t="shared" si="832"/>
        <v>0</v>
      </c>
      <c r="CG7563">
        <f ca="1">IFERROR(INDIRECT("IVA!X"&amp;MATCH(MID(COMPRAS!C7463,1,2)&amp;MID(COMPRAS!F7463,1,2)&amp;MID(COMPRAS!D7463,1,2),IVA!W:W,0)),"SIN COD.")</f>
        <v>0</v>
      </c>
      <c r="CH7563">
        <f ca="1">IFERROR(INDIRECT("IVA!Y"&amp;MATCH(MID(COMPRAS!C7463,1,2)&amp;MID(COMPRAS!F7463,1,2)&amp;MID(COMPRAS!D7463,1,2),IVA!W:W,0)),"SIN COD.")</f>
        <v>0</v>
      </c>
    </row>
    <row r="7564" spans="1:86" x14ac:dyDescent="0.25">
      <c r="A7564"/>
      <c r="B7564"/>
      <c r="D7564"/>
      <c r="AL7564">
        <f t="shared" si="826"/>
        <v>0</v>
      </c>
      <c r="AQ7564">
        <f t="shared" si="827"/>
        <v>0</v>
      </c>
      <c r="AR7564" t="str">
        <f>IFERROR(IF(OR(AP7564=338,AP7564=340,AP7564=341,AP7564=342,AP7564="342A",AP7564="342B"),PorcenRet(AP7564,AT7564,AU7564),INDEX(PORCENTAJEBUSCAR,MATCH(AP7564,CódigoRET,0),4)*1),"")</f>
        <v/>
      </c>
      <c r="AS7564">
        <f t="shared" si="828"/>
        <v>0</v>
      </c>
      <c r="BF7564" t="str">
        <f>IFERROR(IF(OR(BD7564=338,BD7564=340,BD7564=341,BD7564=342,BD7564="342A",BD7564="342B"),PorcenRet(BD7564,BH7564,BI7564),INDEX(PORCENTAJEBUSCAR,MATCH(BD7564,CódigoRET,0),4)*1),"")</f>
        <v/>
      </c>
      <c r="BG7564">
        <f t="shared" si="829"/>
        <v>0</v>
      </c>
      <c r="BO7564">
        <f t="shared" si="830"/>
        <v>0</v>
      </c>
      <c r="CC7564">
        <f t="shared" si="831"/>
        <v>0</v>
      </c>
      <c r="CD7564">
        <f t="shared" si="832"/>
        <v>0</v>
      </c>
      <c r="CG7564">
        <f ca="1">IFERROR(INDIRECT("IVA!X"&amp;MATCH(MID(COMPRAS!C7464,1,2)&amp;MID(COMPRAS!F7464,1,2)&amp;MID(COMPRAS!D7464,1,2),IVA!W:W,0)),"SIN COD.")</f>
        <v>0</v>
      </c>
      <c r="CH7564">
        <f ca="1">IFERROR(INDIRECT("IVA!Y"&amp;MATCH(MID(COMPRAS!C7464,1,2)&amp;MID(COMPRAS!F7464,1,2)&amp;MID(COMPRAS!D7464,1,2),IVA!W:W,0)),"SIN COD.")</f>
        <v>0</v>
      </c>
    </row>
    <row r="7565" spans="1:86" x14ac:dyDescent="0.25">
      <c r="A7565"/>
      <c r="B7565"/>
      <c r="D7565"/>
      <c r="AL7565">
        <f t="shared" si="826"/>
        <v>0</v>
      </c>
      <c r="AQ7565">
        <f t="shared" si="827"/>
        <v>0</v>
      </c>
      <c r="AR7565" t="str">
        <f>IFERROR(IF(OR(AP7565=338,AP7565=340,AP7565=341,AP7565=342,AP7565="342A",AP7565="342B"),PorcenRet(AP7565,AT7565,AU7565),INDEX(PORCENTAJEBUSCAR,MATCH(AP7565,CódigoRET,0),4)*1),"")</f>
        <v/>
      </c>
      <c r="AS7565">
        <f t="shared" si="828"/>
        <v>0</v>
      </c>
      <c r="BF7565" t="str">
        <f>IFERROR(IF(OR(BD7565=338,BD7565=340,BD7565=341,BD7565=342,BD7565="342A",BD7565="342B"),PorcenRet(BD7565,BH7565,BI7565),INDEX(PORCENTAJEBUSCAR,MATCH(BD7565,CódigoRET,0),4)*1),"")</f>
        <v/>
      </c>
      <c r="BG7565">
        <f t="shared" si="829"/>
        <v>0</v>
      </c>
      <c r="BO7565">
        <f t="shared" si="830"/>
        <v>0</v>
      </c>
      <c r="CC7565">
        <f t="shared" si="831"/>
        <v>0</v>
      </c>
      <c r="CD7565">
        <f t="shared" si="832"/>
        <v>0</v>
      </c>
      <c r="CG7565">
        <f ca="1">IFERROR(INDIRECT("IVA!X"&amp;MATCH(MID(COMPRAS!C7465,1,2)&amp;MID(COMPRAS!F7465,1,2)&amp;MID(COMPRAS!D7465,1,2),IVA!W:W,0)),"SIN COD.")</f>
        <v>0</v>
      </c>
      <c r="CH7565">
        <f ca="1">IFERROR(INDIRECT("IVA!Y"&amp;MATCH(MID(COMPRAS!C7465,1,2)&amp;MID(COMPRAS!F7465,1,2)&amp;MID(COMPRAS!D7465,1,2),IVA!W:W,0)),"SIN COD.")</f>
        <v>0</v>
      </c>
    </row>
    <row r="7566" spans="1:86" x14ac:dyDescent="0.25">
      <c r="A7566"/>
      <c r="B7566"/>
      <c r="D7566"/>
      <c r="AL7566">
        <f t="shared" si="826"/>
        <v>0</v>
      </c>
      <c r="AQ7566">
        <f t="shared" si="827"/>
        <v>0</v>
      </c>
      <c r="AR7566" t="str">
        <f>IFERROR(IF(OR(AP7566=338,AP7566=340,AP7566=341,AP7566=342,AP7566="342A",AP7566="342B"),PorcenRet(AP7566,AT7566,AU7566),INDEX(PORCENTAJEBUSCAR,MATCH(AP7566,CódigoRET,0),4)*1),"")</f>
        <v/>
      </c>
      <c r="AS7566">
        <f t="shared" si="828"/>
        <v>0</v>
      </c>
      <c r="BF7566" t="str">
        <f>IFERROR(IF(OR(BD7566=338,BD7566=340,BD7566=341,BD7566=342,BD7566="342A",BD7566="342B"),PorcenRet(BD7566,BH7566,BI7566),INDEX(PORCENTAJEBUSCAR,MATCH(BD7566,CódigoRET,0),4)*1),"")</f>
        <v/>
      </c>
      <c r="BG7566">
        <f t="shared" si="829"/>
        <v>0</v>
      </c>
      <c r="BO7566">
        <f t="shared" si="830"/>
        <v>0</v>
      </c>
      <c r="CC7566">
        <f t="shared" si="831"/>
        <v>0</v>
      </c>
      <c r="CD7566">
        <f t="shared" si="832"/>
        <v>0</v>
      </c>
      <c r="CG7566">
        <f ca="1">IFERROR(INDIRECT("IVA!X"&amp;MATCH(MID(COMPRAS!C7466,1,2)&amp;MID(COMPRAS!F7466,1,2)&amp;MID(COMPRAS!D7466,1,2),IVA!W:W,0)),"SIN COD.")</f>
        <v>0</v>
      </c>
      <c r="CH7566">
        <f ca="1">IFERROR(INDIRECT("IVA!Y"&amp;MATCH(MID(COMPRAS!C7466,1,2)&amp;MID(COMPRAS!F7466,1,2)&amp;MID(COMPRAS!D7466,1,2),IVA!W:W,0)),"SIN COD.")</f>
        <v>0</v>
      </c>
    </row>
    <row r="7567" spans="1:86" x14ac:dyDescent="0.25">
      <c r="A7567"/>
      <c r="B7567"/>
      <c r="D7567"/>
      <c r="AL7567">
        <f t="shared" si="826"/>
        <v>0</v>
      </c>
      <c r="AQ7567">
        <f t="shared" si="827"/>
        <v>0</v>
      </c>
      <c r="AR7567" t="str">
        <f>IFERROR(IF(OR(AP7567=338,AP7567=340,AP7567=341,AP7567=342,AP7567="342A",AP7567="342B"),PorcenRet(AP7567,AT7567,AU7567),INDEX(PORCENTAJEBUSCAR,MATCH(AP7567,CódigoRET,0),4)*1),"")</f>
        <v/>
      </c>
      <c r="AS7567">
        <f t="shared" si="828"/>
        <v>0</v>
      </c>
      <c r="BF7567" t="str">
        <f>IFERROR(IF(OR(BD7567=338,BD7567=340,BD7567=341,BD7567=342,BD7567="342A",BD7567="342B"),PorcenRet(BD7567,BH7567,BI7567),INDEX(PORCENTAJEBUSCAR,MATCH(BD7567,CódigoRET,0),4)*1),"")</f>
        <v/>
      </c>
      <c r="BG7567">
        <f t="shared" si="829"/>
        <v>0</v>
      </c>
      <c r="BO7567">
        <f t="shared" si="830"/>
        <v>0</v>
      </c>
      <c r="CC7567">
        <f t="shared" si="831"/>
        <v>0</v>
      </c>
      <c r="CD7567">
        <f t="shared" si="832"/>
        <v>0</v>
      </c>
      <c r="CG7567">
        <f ca="1">IFERROR(INDIRECT("IVA!X"&amp;MATCH(MID(COMPRAS!C7467,1,2)&amp;MID(COMPRAS!F7467,1,2)&amp;MID(COMPRAS!D7467,1,2),IVA!W:W,0)),"SIN COD.")</f>
        <v>0</v>
      </c>
      <c r="CH7567">
        <f ca="1">IFERROR(INDIRECT("IVA!Y"&amp;MATCH(MID(COMPRAS!C7467,1,2)&amp;MID(COMPRAS!F7467,1,2)&amp;MID(COMPRAS!D7467,1,2),IVA!W:W,0)),"SIN COD.")</f>
        <v>0</v>
      </c>
    </row>
    <row r="7568" spans="1:86" x14ac:dyDescent="0.25">
      <c r="A7568"/>
      <c r="B7568"/>
      <c r="D7568"/>
      <c r="AL7568">
        <f t="shared" si="826"/>
        <v>0</v>
      </c>
      <c r="AQ7568">
        <f t="shared" si="827"/>
        <v>0</v>
      </c>
      <c r="AR7568" t="str">
        <f>IFERROR(IF(OR(AP7568=338,AP7568=340,AP7568=341,AP7568=342,AP7568="342A",AP7568="342B"),PorcenRet(AP7568,AT7568,AU7568),INDEX(PORCENTAJEBUSCAR,MATCH(AP7568,CódigoRET,0),4)*1),"")</f>
        <v/>
      </c>
      <c r="AS7568">
        <f t="shared" si="828"/>
        <v>0</v>
      </c>
      <c r="BF7568" t="str">
        <f>IFERROR(IF(OR(BD7568=338,BD7568=340,BD7568=341,BD7568=342,BD7568="342A",BD7568="342B"),PorcenRet(BD7568,BH7568,BI7568),INDEX(PORCENTAJEBUSCAR,MATCH(BD7568,CódigoRET,0),4)*1),"")</f>
        <v/>
      </c>
      <c r="BG7568">
        <f t="shared" si="829"/>
        <v>0</v>
      </c>
      <c r="BO7568">
        <f t="shared" si="830"/>
        <v>0</v>
      </c>
      <c r="CC7568">
        <f t="shared" si="831"/>
        <v>0</v>
      </c>
      <c r="CD7568">
        <f t="shared" si="832"/>
        <v>0</v>
      </c>
      <c r="CG7568">
        <f ca="1">IFERROR(INDIRECT("IVA!X"&amp;MATCH(MID(COMPRAS!C7468,1,2)&amp;MID(COMPRAS!F7468,1,2)&amp;MID(COMPRAS!D7468,1,2),IVA!W:W,0)),"SIN COD.")</f>
        <v>0</v>
      </c>
      <c r="CH7568">
        <f ca="1">IFERROR(INDIRECT("IVA!Y"&amp;MATCH(MID(COMPRAS!C7468,1,2)&amp;MID(COMPRAS!F7468,1,2)&amp;MID(COMPRAS!D7468,1,2),IVA!W:W,0)),"SIN COD.")</f>
        <v>0</v>
      </c>
    </row>
    <row r="7569" spans="1:86" x14ac:dyDescent="0.25">
      <c r="A7569"/>
      <c r="B7569"/>
      <c r="D7569"/>
      <c r="AL7569">
        <f t="shared" si="826"/>
        <v>0</v>
      </c>
      <c r="AQ7569">
        <f t="shared" si="827"/>
        <v>0</v>
      </c>
      <c r="AR7569" t="str">
        <f>IFERROR(IF(OR(AP7569=338,AP7569=340,AP7569=341,AP7569=342,AP7569="342A",AP7569="342B"),PorcenRet(AP7569,AT7569,AU7569),INDEX(PORCENTAJEBUSCAR,MATCH(AP7569,CódigoRET,0),4)*1),"")</f>
        <v/>
      </c>
      <c r="AS7569">
        <f t="shared" si="828"/>
        <v>0</v>
      </c>
      <c r="BF7569" t="str">
        <f>IFERROR(IF(OR(BD7569=338,BD7569=340,BD7569=341,BD7569=342,BD7569="342A",BD7569="342B"),PorcenRet(BD7569,BH7569,BI7569),INDEX(PORCENTAJEBUSCAR,MATCH(BD7569,CódigoRET,0),4)*1),"")</f>
        <v/>
      </c>
      <c r="BG7569">
        <f t="shared" si="829"/>
        <v>0</v>
      </c>
      <c r="BO7569">
        <f t="shared" si="830"/>
        <v>0</v>
      </c>
      <c r="CC7569">
        <f t="shared" si="831"/>
        <v>0</v>
      </c>
      <c r="CD7569">
        <f t="shared" si="832"/>
        <v>0</v>
      </c>
      <c r="CG7569">
        <f ca="1">IFERROR(INDIRECT("IVA!X"&amp;MATCH(MID(COMPRAS!C7469,1,2)&amp;MID(COMPRAS!F7469,1,2)&amp;MID(COMPRAS!D7469,1,2),IVA!W:W,0)),"SIN COD.")</f>
        <v>0</v>
      </c>
      <c r="CH7569">
        <f ca="1">IFERROR(INDIRECT("IVA!Y"&amp;MATCH(MID(COMPRAS!C7469,1,2)&amp;MID(COMPRAS!F7469,1,2)&amp;MID(COMPRAS!D7469,1,2),IVA!W:W,0)),"SIN COD.")</f>
        <v>0</v>
      </c>
    </row>
    <row r="7570" spans="1:86" x14ac:dyDescent="0.25">
      <c r="A7570"/>
      <c r="B7570"/>
      <c r="D7570"/>
      <c r="AL7570">
        <f t="shared" si="826"/>
        <v>0</v>
      </c>
      <c r="AQ7570">
        <f t="shared" si="827"/>
        <v>0</v>
      </c>
      <c r="AR7570" t="str">
        <f>IFERROR(IF(OR(AP7570=338,AP7570=340,AP7570=341,AP7570=342,AP7570="342A",AP7570="342B"),PorcenRet(AP7570,AT7570,AU7570),INDEX(PORCENTAJEBUSCAR,MATCH(AP7570,CódigoRET,0),4)*1),"")</f>
        <v/>
      </c>
      <c r="AS7570">
        <f t="shared" si="828"/>
        <v>0</v>
      </c>
      <c r="BF7570" t="str">
        <f>IFERROR(IF(OR(BD7570=338,BD7570=340,BD7570=341,BD7570=342,BD7570="342A",BD7570="342B"),PorcenRet(BD7570,BH7570,BI7570),INDEX(PORCENTAJEBUSCAR,MATCH(BD7570,CódigoRET,0),4)*1),"")</f>
        <v/>
      </c>
      <c r="BG7570">
        <f t="shared" si="829"/>
        <v>0</v>
      </c>
      <c r="BO7570">
        <f t="shared" si="830"/>
        <v>0</v>
      </c>
      <c r="CC7570">
        <f t="shared" si="831"/>
        <v>0</v>
      </c>
      <c r="CD7570">
        <f t="shared" si="832"/>
        <v>0</v>
      </c>
      <c r="CG7570">
        <f ca="1">IFERROR(INDIRECT("IVA!X"&amp;MATCH(MID(COMPRAS!C7470,1,2)&amp;MID(COMPRAS!F7470,1,2)&amp;MID(COMPRAS!D7470,1,2),IVA!W:W,0)),"SIN COD.")</f>
        <v>0</v>
      </c>
      <c r="CH7570">
        <f ca="1">IFERROR(INDIRECT("IVA!Y"&amp;MATCH(MID(COMPRAS!C7470,1,2)&amp;MID(COMPRAS!F7470,1,2)&amp;MID(COMPRAS!D7470,1,2),IVA!W:W,0)),"SIN COD.")</f>
        <v>0</v>
      </c>
    </row>
    <row r="7571" spans="1:86" x14ac:dyDescent="0.25">
      <c r="A7571"/>
      <c r="B7571"/>
      <c r="D7571"/>
      <c r="AL7571">
        <f t="shared" si="826"/>
        <v>0</v>
      </c>
      <c r="AQ7571">
        <f t="shared" si="827"/>
        <v>0</v>
      </c>
      <c r="AR7571" t="str">
        <f>IFERROR(IF(OR(AP7571=338,AP7571=340,AP7571=341,AP7571=342,AP7571="342A",AP7571="342B"),PorcenRet(AP7571,AT7571,AU7571),INDEX(PORCENTAJEBUSCAR,MATCH(AP7571,CódigoRET,0),4)*1),"")</f>
        <v/>
      </c>
      <c r="AS7571">
        <f t="shared" si="828"/>
        <v>0</v>
      </c>
      <c r="BF7571" t="str">
        <f>IFERROR(IF(OR(BD7571=338,BD7571=340,BD7571=341,BD7571=342,BD7571="342A",BD7571="342B"),PorcenRet(BD7571,BH7571,BI7571),INDEX(PORCENTAJEBUSCAR,MATCH(BD7571,CódigoRET,0),4)*1),"")</f>
        <v/>
      </c>
      <c r="BG7571">
        <f t="shared" si="829"/>
        <v>0</v>
      </c>
      <c r="BO7571">
        <f t="shared" si="830"/>
        <v>0</v>
      </c>
      <c r="CC7571">
        <f t="shared" si="831"/>
        <v>0</v>
      </c>
      <c r="CD7571">
        <f t="shared" si="832"/>
        <v>0</v>
      </c>
      <c r="CG7571">
        <f ca="1">IFERROR(INDIRECT("IVA!X"&amp;MATCH(MID(COMPRAS!C7471,1,2)&amp;MID(COMPRAS!F7471,1,2)&amp;MID(COMPRAS!D7471,1,2),IVA!W:W,0)),"SIN COD.")</f>
        <v>0</v>
      </c>
      <c r="CH7571">
        <f ca="1">IFERROR(INDIRECT("IVA!Y"&amp;MATCH(MID(COMPRAS!C7471,1,2)&amp;MID(COMPRAS!F7471,1,2)&amp;MID(COMPRAS!D7471,1,2),IVA!W:W,0)),"SIN COD.")</f>
        <v>0</v>
      </c>
    </row>
    <row r="7572" spans="1:86" x14ac:dyDescent="0.25">
      <c r="A7572"/>
      <c r="B7572"/>
      <c r="D7572"/>
      <c r="AL7572">
        <f t="shared" si="826"/>
        <v>0</v>
      </c>
      <c r="AQ7572">
        <f t="shared" si="827"/>
        <v>0</v>
      </c>
      <c r="AR7572" t="str">
        <f>IFERROR(IF(OR(AP7572=338,AP7572=340,AP7572=341,AP7572=342,AP7572="342A",AP7572="342B"),PorcenRet(AP7572,AT7572,AU7572),INDEX(PORCENTAJEBUSCAR,MATCH(AP7572,CódigoRET,0),4)*1),"")</f>
        <v/>
      </c>
      <c r="AS7572">
        <f t="shared" si="828"/>
        <v>0</v>
      </c>
      <c r="BF7572" t="str">
        <f>IFERROR(IF(OR(BD7572=338,BD7572=340,BD7572=341,BD7572=342,BD7572="342A",BD7572="342B"),PorcenRet(BD7572,BH7572,BI7572),INDEX(PORCENTAJEBUSCAR,MATCH(BD7572,CódigoRET,0),4)*1),"")</f>
        <v/>
      </c>
      <c r="BG7572">
        <f t="shared" si="829"/>
        <v>0</v>
      </c>
      <c r="BO7572">
        <f t="shared" si="830"/>
        <v>0</v>
      </c>
      <c r="CC7572">
        <f t="shared" si="831"/>
        <v>0</v>
      </c>
      <c r="CD7572">
        <f t="shared" si="832"/>
        <v>0</v>
      </c>
      <c r="CG7572">
        <f ca="1">IFERROR(INDIRECT("IVA!X"&amp;MATCH(MID(COMPRAS!C7472,1,2)&amp;MID(COMPRAS!F7472,1,2)&amp;MID(COMPRAS!D7472,1,2),IVA!W:W,0)),"SIN COD.")</f>
        <v>0</v>
      </c>
      <c r="CH7572">
        <f ca="1">IFERROR(INDIRECT("IVA!Y"&amp;MATCH(MID(COMPRAS!C7472,1,2)&amp;MID(COMPRAS!F7472,1,2)&amp;MID(COMPRAS!D7472,1,2),IVA!W:W,0)),"SIN COD.")</f>
        <v>0</v>
      </c>
    </row>
    <row r="7573" spans="1:86" x14ac:dyDescent="0.25">
      <c r="A7573"/>
      <c r="B7573"/>
      <c r="D7573"/>
      <c r="AL7573">
        <f t="shared" si="826"/>
        <v>0</v>
      </c>
      <c r="AQ7573">
        <f t="shared" si="827"/>
        <v>0</v>
      </c>
      <c r="AR7573" t="str">
        <f>IFERROR(IF(OR(AP7573=338,AP7573=340,AP7573=341,AP7573=342,AP7573="342A",AP7573="342B"),PorcenRet(AP7573,AT7573,AU7573),INDEX(PORCENTAJEBUSCAR,MATCH(AP7573,CódigoRET,0),4)*1),"")</f>
        <v/>
      </c>
      <c r="AS7573">
        <f t="shared" si="828"/>
        <v>0</v>
      </c>
      <c r="BF7573" t="str">
        <f>IFERROR(IF(OR(BD7573=338,BD7573=340,BD7573=341,BD7573=342,BD7573="342A",BD7573="342B"),PorcenRet(BD7573,BH7573,BI7573),INDEX(PORCENTAJEBUSCAR,MATCH(BD7573,CódigoRET,0),4)*1),"")</f>
        <v/>
      </c>
      <c r="BG7573">
        <f t="shared" si="829"/>
        <v>0</v>
      </c>
      <c r="BO7573">
        <f t="shared" si="830"/>
        <v>0</v>
      </c>
      <c r="CC7573">
        <f t="shared" si="831"/>
        <v>0</v>
      </c>
      <c r="CD7573">
        <f t="shared" si="832"/>
        <v>0</v>
      </c>
      <c r="CG7573">
        <f ca="1">IFERROR(INDIRECT("IVA!X"&amp;MATCH(MID(COMPRAS!C7473,1,2)&amp;MID(COMPRAS!F7473,1,2)&amp;MID(COMPRAS!D7473,1,2),IVA!W:W,0)),"SIN COD.")</f>
        <v>0</v>
      </c>
      <c r="CH7573">
        <f ca="1">IFERROR(INDIRECT("IVA!Y"&amp;MATCH(MID(COMPRAS!C7473,1,2)&amp;MID(COMPRAS!F7473,1,2)&amp;MID(COMPRAS!D7473,1,2),IVA!W:W,0)),"SIN COD.")</f>
        <v>0</v>
      </c>
    </row>
    <row r="7574" spans="1:86" x14ac:dyDescent="0.25">
      <c r="A7574"/>
      <c r="B7574"/>
      <c r="D7574"/>
      <c r="AL7574">
        <f t="shared" si="826"/>
        <v>0</v>
      </c>
      <c r="AQ7574">
        <f t="shared" si="827"/>
        <v>0</v>
      </c>
      <c r="AR7574" t="str">
        <f>IFERROR(IF(OR(AP7574=338,AP7574=340,AP7574=341,AP7574=342,AP7574="342A",AP7574="342B"),PorcenRet(AP7574,AT7574,AU7574),INDEX(PORCENTAJEBUSCAR,MATCH(AP7574,CódigoRET,0),4)*1),"")</f>
        <v/>
      </c>
      <c r="AS7574">
        <f t="shared" si="828"/>
        <v>0</v>
      </c>
      <c r="BF7574" t="str">
        <f>IFERROR(IF(OR(BD7574=338,BD7574=340,BD7574=341,BD7574=342,BD7574="342A",BD7574="342B"),PorcenRet(BD7574,BH7574,BI7574),INDEX(PORCENTAJEBUSCAR,MATCH(BD7574,CódigoRET,0),4)*1),"")</f>
        <v/>
      </c>
      <c r="BG7574">
        <f t="shared" si="829"/>
        <v>0</v>
      </c>
      <c r="BO7574">
        <f t="shared" si="830"/>
        <v>0</v>
      </c>
      <c r="CC7574">
        <f t="shared" si="831"/>
        <v>0</v>
      </c>
      <c r="CD7574">
        <f t="shared" si="832"/>
        <v>0</v>
      </c>
      <c r="CG7574">
        <f ca="1">IFERROR(INDIRECT("IVA!X"&amp;MATCH(MID(COMPRAS!C7474,1,2)&amp;MID(COMPRAS!F7474,1,2)&amp;MID(COMPRAS!D7474,1,2),IVA!W:W,0)),"SIN COD.")</f>
        <v>0</v>
      </c>
      <c r="CH7574">
        <f ca="1">IFERROR(INDIRECT("IVA!Y"&amp;MATCH(MID(COMPRAS!C7474,1,2)&amp;MID(COMPRAS!F7474,1,2)&amp;MID(COMPRAS!D7474,1,2),IVA!W:W,0)),"SIN COD.")</f>
        <v>0</v>
      </c>
    </row>
    <row r="7575" spans="1:86" x14ac:dyDescent="0.25">
      <c r="A7575"/>
      <c r="B7575"/>
      <c r="D7575"/>
      <c r="AL7575">
        <f t="shared" si="826"/>
        <v>0</v>
      </c>
      <c r="AQ7575">
        <f t="shared" si="827"/>
        <v>0</v>
      </c>
      <c r="AR7575" t="str">
        <f>IFERROR(IF(OR(AP7575=338,AP7575=340,AP7575=341,AP7575=342,AP7575="342A",AP7575="342B"),PorcenRet(AP7575,AT7575,AU7575),INDEX(PORCENTAJEBUSCAR,MATCH(AP7575,CódigoRET,0),4)*1),"")</f>
        <v/>
      </c>
      <c r="AS7575">
        <f t="shared" si="828"/>
        <v>0</v>
      </c>
      <c r="BF7575" t="str">
        <f>IFERROR(IF(OR(BD7575=338,BD7575=340,BD7575=341,BD7575=342,BD7575="342A",BD7575="342B"),PorcenRet(BD7575,BH7575,BI7575),INDEX(PORCENTAJEBUSCAR,MATCH(BD7575,CódigoRET,0),4)*1),"")</f>
        <v/>
      </c>
      <c r="BG7575">
        <f t="shared" si="829"/>
        <v>0</v>
      </c>
      <c r="BO7575">
        <f t="shared" si="830"/>
        <v>0</v>
      </c>
      <c r="CC7575">
        <f t="shared" si="831"/>
        <v>0</v>
      </c>
      <c r="CD7575">
        <f t="shared" si="832"/>
        <v>0</v>
      </c>
      <c r="CG7575">
        <f ca="1">IFERROR(INDIRECT("IVA!X"&amp;MATCH(MID(COMPRAS!C7475,1,2)&amp;MID(COMPRAS!F7475,1,2)&amp;MID(COMPRAS!D7475,1,2),IVA!W:W,0)),"SIN COD.")</f>
        <v>0</v>
      </c>
      <c r="CH7575">
        <f ca="1">IFERROR(INDIRECT("IVA!Y"&amp;MATCH(MID(COMPRAS!C7475,1,2)&amp;MID(COMPRAS!F7475,1,2)&amp;MID(COMPRAS!D7475,1,2),IVA!W:W,0)),"SIN COD.")</f>
        <v>0</v>
      </c>
    </row>
    <row r="7576" spans="1:86" x14ac:dyDescent="0.25">
      <c r="A7576"/>
      <c r="B7576"/>
      <c r="D7576"/>
      <c r="AL7576">
        <f t="shared" si="826"/>
        <v>0</v>
      </c>
      <c r="AQ7576">
        <f t="shared" si="827"/>
        <v>0</v>
      </c>
      <c r="AR7576" t="str">
        <f>IFERROR(IF(OR(AP7576=338,AP7576=340,AP7576=341,AP7576=342,AP7576="342A",AP7576="342B"),PorcenRet(AP7576,AT7576,AU7576),INDEX(PORCENTAJEBUSCAR,MATCH(AP7576,CódigoRET,0),4)*1),"")</f>
        <v/>
      </c>
      <c r="AS7576">
        <f t="shared" si="828"/>
        <v>0</v>
      </c>
      <c r="BF7576" t="str">
        <f>IFERROR(IF(OR(BD7576=338,BD7576=340,BD7576=341,BD7576=342,BD7576="342A",BD7576="342B"),PorcenRet(BD7576,BH7576,BI7576),INDEX(PORCENTAJEBUSCAR,MATCH(BD7576,CódigoRET,0),4)*1),"")</f>
        <v/>
      </c>
      <c r="BG7576">
        <f t="shared" si="829"/>
        <v>0</v>
      </c>
      <c r="BO7576">
        <f t="shared" si="830"/>
        <v>0</v>
      </c>
      <c r="CC7576">
        <f t="shared" si="831"/>
        <v>0</v>
      </c>
      <c r="CD7576">
        <f t="shared" si="832"/>
        <v>0</v>
      </c>
      <c r="CG7576">
        <f ca="1">IFERROR(INDIRECT("IVA!X"&amp;MATCH(MID(COMPRAS!C7476,1,2)&amp;MID(COMPRAS!F7476,1,2)&amp;MID(COMPRAS!D7476,1,2),IVA!W:W,0)),"SIN COD.")</f>
        <v>0</v>
      </c>
      <c r="CH7576">
        <f ca="1">IFERROR(INDIRECT("IVA!Y"&amp;MATCH(MID(COMPRAS!C7476,1,2)&amp;MID(COMPRAS!F7476,1,2)&amp;MID(COMPRAS!D7476,1,2),IVA!W:W,0)),"SIN COD.")</f>
        <v>0</v>
      </c>
    </row>
    <row r="7577" spans="1:86" x14ac:dyDescent="0.25">
      <c r="A7577"/>
      <c r="B7577"/>
      <c r="D7577"/>
      <c r="AL7577">
        <f t="shared" si="826"/>
        <v>0</v>
      </c>
      <c r="AQ7577">
        <f t="shared" si="827"/>
        <v>0</v>
      </c>
      <c r="AR7577" t="str">
        <f>IFERROR(IF(OR(AP7577=338,AP7577=340,AP7577=341,AP7577=342,AP7577="342A",AP7577="342B"),PorcenRet(AP7577,AT7577,AU7577),INDEX(PORCENTAJEBUSCAR,MATCH(AP7577,CódigoRET,0),4)*1),"")</f>
        <v/>
      </c>
      <c r="AS7577">
        <f t="shared" si="828"/>
        <v>0</v>
      </c>
      <c r="BF7577" t="str">
        <f>IFERROR(IF(OR(BD7577=338,BD7577=340,BD7577=341,BD7577=342,BD7577="342A",BD7577="342B"),PorcenRet(BD7577,BH7577,BI7577),INDEX(PORCENTAJEBUSCAR,MATCH(BD7577,CódigoRET,0),4)*1),"")</f>
        <v/>
      </c>
      <c r="BG7577">
        <f t="shared" si="829"/>
        <v>0</v>
      </c>
      <c r="BO7577">
        <f t="shared" si="830"/>
        <v>0</v>
      </c>
      <c r="CC7577">
        <f t="shared" si="831"/>
        <v>0</v>
      </c>
      <c r="CD7577">
        <f t="shared" si="832"/>
        <v>0</v>
      </c>
      <c r="CG7577">
        <f ca="1">IFERROR(INDIRECT("IVA!X"&amp;MATCH(MID(COMPRAS!C7477,1,2)&amp;MID(COMPRAS!F7477,1,2)&amp;MID(COMPRAS!D7477,1,2),IVA!W:W,0)),"SIN COD.")</f>
        <v>0</v>
      </c>
      <c r="CH7577">
        <f ca="1">IFERROR(INDIRECT("IVA!Y"&amp;MATCH(MID(COMPRAS!C7477,1,2)&amp;MID(COMPRAS!F7477,1,2)&amp;MID(COMPRAS!D7477,1,2),IVA!W:W,0)),"SIN COD.")</f>
        <v>0</v>
      </c>
    </row>
    <row r="7578" spans="1:86" x14ac:dyDescent="0.25">
      <c r="A7578"/>
      <c r="B7578"/>
      <c r="D7578"/>
      <c r="AL7578">
        <f t="shared" si="826"/>
        <v>0</v>
      </c>
      <c r="AQ7578">
        <f t="shared" si="827"/>
        <v>0</v>
      </c>
      <c r="AR7578" t="str">
        <f>IFERROR(IF(OR(AP7578=338,AP7578=340,AP7578=341,AP7578=342,AP7578="342A",AP7578="342B"),PorcenRet(AP7578,AT7578,AU7578),INDEX(PORCENTAJEBUSCAR,MATCH(AP7578,CódigoRET,0),4)*1),"")</f>
        <v/>
      </c>
      <c r="AS7578">
        <f t="shared" si="828"/>
        <v>0</v>
      </c>
      <c r="BF7578" t="str">
        <f>IFERROR(IF(OR(BD7578=338,BD7578=340,BD7578=341,BD7578=342,BD7578="342A",BD7578="342B"),PorcenRet(BD7578,BH7578,BI7578),INDEX(PORCENTAJEBUSCAR,MATCH(BD7578,CódigoRET,0),4)*1),"")</f>
        <v/>
      </c>
      <c r="BG7578">
        <f t="shared" si="829"/>
        <v>0</v>
      </c>
      <c r="BO7578">
        <f t="shared" si="830"/>
        <v>0</v>
      </c>
      <c r="CC7578">
        <f t="shared" si="831"/>
        <v>0</v>
      </c>
      <c r="CD7578">
        <f t="shared" si="832"/>
        <v>0</v>
      </c>
      <c r="CG7578">
        <f ca="1">IFERROR(INDIRECT("IVA!X"&amp;MATCH(MID(COMPRAS!C7478,1,2)&amp;MID(COMPRAS!F7478,1,2)&amp;MID(COMPRAS!D7478,1,2),IVA!W:W,0)),"SIN COD.")</f>
        <v>0</v>
      </c>
      <c r="CH7578">
        <f ca="1">IFERROR(INDIRECT("IVA!Y"&amp;MATCH(MID(COMPRAS!C7478,1,2)&amp;MID(COMPRAS!F7478,1,2)&amp;MID(COMPRAS!D7478,1,2),IVA!W:W,0)),"SIN COD.")</f>
        <v>0</v>
      </c>
    </row>
    <row r="7579" spans="1:86" x14ac:dyDescent="0.25">
      <c r="A7579"/>
      <c r="B7579"/>
      <c r="D7579"/>
      <c r="AL7579">
        <f t="shared" si="826"/>
        <v>0</v>
      </c>
      <c r="AQ7579">
        <f t="shared" si="827"/>
        <v>0</v>
      </c>
      <c r="AR7579" t="str">
        <f>IFERROR(IF(OR(AP7579=338,AP7579=340,AP7579=341,AP7579=342,AP7579="342A",AP7579="342B"),PorcenRet(AP7579,AT7579,AU7579),INDEX(PORCENTAJEBUSCAR,MATCH(AP7579,CódigoRET,0),4)*1),"")</f>
        <v/>
      </c>
      <c r="AS7579">
        <f t="shared" si="828"/>
        <v>0</v>
      </c>
      <c r="BF7579" t="str">
        <f>IFERROR(IF(OR(BD7579=338,BD7579=340,BD7579=341,BD7579=342,BD7579="342A",BD7579="342B"),PorcenRet(BD7579,BH7579,BI7579),INDEX(PORCENTAJEBUSCAR,MATCH(BD7579,CódigoRET,0),4)*1),"")</f>
        <v/>
      </c>
      <c r="BG7579">
        <f t="shared" si="829"/>
        <v>0</v>
      </c>
      <c r="BO7579">
        <f t="shared" si="830"/>
        <v>0</v>
      </c>
      <c r="CC7579">
        <f t="shared" si="831"/>
        <v>0</v>
      </c>
      <c r="CD7579">
        <f t="shared" si="832"/>
        <v>0</v>
      </c>
      <c r="CG7579">
        <f ca="1">IFERROR(INDIRECT("IVA!X"&amp;MATCH(MID(COMPRAS!C7479,1,2)&amp;MID(COMPRAS!F7479,1,2)&amp;MID(COMPRAS!D7479,1,2),IVA!W:W,0)),"SIN COD.")</f>
        <v>0</v>
      </c>
      <c r="CH7579">
        <f ca="1">IFERROR(INDIRECT("IVA!Y"&amp;MATCH(MID(COMPRAS!C7479,1,2)&amp;MID(COMPRAS!F7479,1,2)&amp;MID(COMPRAS!D7479,1,2),IVA!W:W,0)),"SIN COD.")</f>
        <v>0</v>
      </c>
    </row>
    <row r="7580" spans="1:86" x14ac:dyDescent="0.25">
      <c r="A7580"/>
      <c r="B7580"/>
      <c r="D7580"/>
      <c r="AL7580">
        <f t="shared" si="826"/>
        <v>0</v>
      </c>
      <c r="AQ7580">
        <f t="shared" si="827"/>
        <v>0</v>
      </c>
      <c r="AR7580" t="str">
        <f>IFERROR(IF(OR(AP7580=338,AP7580=340,AP7580=341,AP7580=342,AP7580="342A",AP7580="342B"),PorcenRet(AP7580,AT7580,AU7580),INDEX(PORCENTAJEBUSCAR,MATCH(AP7580,CódigoRET,0),4)*1),"")</f>
        <v/>
      </c>
      <c r="AS7580">
        <f t="shared" si="828"/>
        <v>0</v>
      </c>
      <c r="BF7580" t="str">
        <f>IFERROR(IF(OR(BD7580=338,BD7580=340,BD7580=341,BD7580=342,BD7580="342A",BD7580="342B"),PorcenRet(BD7580,BH7580,BI7580),INDEX(PORCENTAJEBUSCAR,MATCH(BD7580,CódigoRET,0),4)*1),"")</f>
        <v/>
      </c>
      <c r="BG7580">
        <f t="shared" si="829"/>
        <v>0</v>
      </c>
      <c r="BO7580">
        <f t="shared" si="830"/>
        <v>0</v>
      </c>
      <c r="CC7580">
        <f t="shared" si="831"/>
        <v>0</v>
      </c>
      <c r="CD7580">
        <f t="shared" si="832"/>
        <v>0</v>
      </c>
      <c r="CG7580">
        <f ca="1">IFERROR(INDIRECT("IVA!X"&amp;MATCH(MID(COMPRAS!C7480,1,2)&amp;MID(COMPRAS!F7480,1,2)&amp;MID(COMPRAS!D7480,1,2),IVA!W:W,0)),"SIN COD.")</f>
        <v>0</v>
      </c>
      <c r="CH7580">
        <f ca="1">IFERROR(INDIRECT("IVA!Y"&amp;MATCH(MID(COMPRAS!C7480,1,2)&amp;MID(COMPRAS!F7480,1,2)&amp;MID(COMPRAS!D7480,1,2),IVA!W:W,0)),"SIN COD.")</f>
        <v>0</v>
      </c>
    </row>
    <row r="7581" spans="1:86" x14ac:dyDescent="0.25">
      <c r="A7581"/>
      <c r="B7581"/>
      <c r="D7581"/>
      <c r="AL7581">
        <f t="shared" si="826"/>
        <v>0</v>
      </c>
      <c r="AQ7581">
        <f t="shared" si="827"/>
        <v>0</v>
      </c>
      <c r="AR7581" t="str">
        <f>IFERROR(IF(OR(AP7581=338,AP7581=340,AP7581=341,AP7581=342,AP7581="342A",AP7581="342B"),PorcenRet(AP7581,AT7581,AU7581),INDEX(PORCENTAJEBUSCAR,MATCH(AP7581,CódigoRET,0),4)*1),"")</f>
        <v/>
      </c>
      <c r="AS7581">
        <f t="shared" si="828"/>
        <v>0</v>
      </c>
      <c r="BF7581" t="str">
        <f>IFERROR(IF(OR(BD7581=338,BD7581=340,BD7581=341,BD7581=342,BD7581="342A",BD7581="342B"),PorcenRet(BD7581,BH7581,BI7581),INDEX(PORCENTAJEBUSCAR,MATCH(BD7581,CódigoRET,0),4)*1),"")</f>
        <v/>
      </c>
      <c r="BG7581">
        <f t="shared" si="829"/>
        <v>0</v>
      </c>
      <c r="BO7581">
        <f t="shared" si="830"/>
        <v>0</v>
      </c>
      <c r="CC7581">
        <f t="shared" si="831"/>
        <v>0</v>
      </c>
      <c r="CD7581">
        <f t="shared" si="832"/>
        <v>0</v>
      </c>
      <c r="CG7581">
        <f ca="1">IFERROR(INDIRECT("IVA!X"&amp;MATCH(MID(COMPRAS!C7481,1,2)&amp;MID(COMPRAS!F7481,1,2)&amp;MID(COMPRAS!D7481,1,2),IVA!W:W,0)),"SIN COD.")</f>
        <v>0</v>
      </c>
      <c r="CH7581">
        <f ca="1">IFERROR(INDIRECT("IVA!Y"&amp;MATCH(MID(COMPRAS!C7481,1,2)&amp;MID(COMPRAS!F7481,1,2)&amp;MID(COMPRAS!D7481,1,2),IVA!W:W,0)),"SIN COD.")</f>
        <v>0</v>
      </c>
    </row>
    <row r="7582" spans="1:86" x14ac:dyDescent="0.25">
      <c r="A7582"/>
      <c r="B7582"/>
      <c r="D7582"/>
      <c r="AL7582">
        <f t="shared" si="826"/>
        <v>0</v>
      </c>
      <c r="AQ7582">
        <f t="shared" si="827"/>
        <v>0</v>
      </c>
      <c r="AR7582" t="str">
        <f>IFERROR(IF(OR(AP7582=338,AP7582=340,AP7582=341,AP7582=342,AP7582="342A",AP7582="342B"),PorcenRet(AP7582,AT7582,AU7582),INDEX(PORCENTAJEBUSCAR,MATCH(AP7582,CódigoRET,0),4)*1),"")</f>
        <v/>
      </c>
      <c r="AS7582">
        <f t="shared" si="828"/>
        <v>0</v>
      </c>
      <c r="BF7582" t="str">
        <f>IFERROR(IF(OR(BD7582=338,BD7582=340,BD7582=341,BD7582=342,BD7582="342A",BD7582="342B"),PorcenRet(BD7582,BH7582,BI7582),INDEX(PORCENTAJEBUSCAR,MATCH(BD7582,CódigoRET,0),4)*1),"")</f>
        <v/>
      </c>
      <c r="BG7582">
        <f t="shared" si="829"/>
        <v>0</v>
      </c>
      <c r="BO7582">
        <f t="shared" si="830"/>
        <v>0</v>
      </c>
      <c r="CC7582">
        <f t="shared" si="831"/>
        <v>0</v>
      </c>
      <c r="CD7582">
        <f t="shared" si="832"/>
        <v>0</v>
      </c>
      <c r="CG7582">
        <f ca="1">IFERROR(INDIRECT("IVA!X"&amp;MATCH(MID(COMPRAS!C7482,1,2)&amp;MID(COMPRAS!F7482,1,2)&amp;MID(COMPRAS!D7482,1,2),IVA!W:W,0)),"SIN COD.")</f>
        <v>0</v>
      </c>
      <c r="CH7582">
        <f ca="1">IFERROR(INDIRECT("IVA!Y"&amp;MATCH(MID(COMPRAS!C7482,1,2)&amp;MID(COMPRAS!F7482,1,2)&amp;MID(COMPRAS!D7482,1,2),IVA!W:W,0)),"SIN COD.")</f>
        <v>0</v>
      </c>
    </row>
    <row r="7583" spans="1:86" x14ac:dyDescent="0.25">
      <c r="A7583"/>
      <c r="B7583"/>
      <c r="D7583"/>
      <c r="AL7583">
        <f t="shared" si="826"/>
        <v>0</v>
      </c>
      <c r="AQ7583">
        <f t="shared" si="827"/>
        <v>0</v>
      </c>
      <c r="AR7583" t="str">
        <f>IFERROR(IF(OR(AP7583=338,AP7583=340,AP7583=341,AP7583=342,AP7583="342A",AP7583="342B"),PorcenRet(AP7583,AT7583,AU7583),INDEX(PORCENTAJEBUSCAR,MATCH(AP7583,CódigoRET,0),4)*1),"")</f>
        <v/>
      </c>
      <c r="AS7583">
        <f t="shared" si="828"/>
        <v>0</v>
      </c>
      <c r="BF7583" t="str">
        <f>IFERROR(IF(OR(BD7583=338,BD7583=340,BD7583=341,BD7583=342,BD7583="342A",BD7583="342B"),PorcenRet(BD7583,BH7583,BI7583),INDEX(PORCENTAJEBUSCAR,MATCH(BD7583,CódigoRET,0),4)*1),"")</f>
        <v/>
      </c>
      <c r="BG7583">
        <f t="shared" si="829"/>
        <v>0</v>
      </c>
      <c r="BO7583">
        <f t="shared" si="830"/>
        <v>0</v>
      </c>
      <c r="CC7583">
        <f t="shared" si="831"/>
        <v>0</v>
      </c>
      <c r="CD7583">
        <f t="shared" si="832"/>
        <v>0</v>
      </c>
      <c r="CG7583">
        <f ca="1">IFERROR(INDIRECT("IVA!X"&amp;MATCH(MID(COMPRAS!C7483,1,2)&amp;MID(COMPRAS!F7483,1,2)&amp;MID(COMPRAS!D7483,1,2),IVA!W:W,0)),"SIN COD.")</f>
        <v>0</v>
      </c>
      <c r="CH7583">
        <f ca="1">IFERROR(INDIRECT("IVA!Y"&amp;MATCH(MID(COMPRAS!C7483,1,2)&amp;MID(COMPRAS!F7483,1,2)&amp;MID(COMPRAS!D7483,1,2),IVA!W:W,0)),"SIN COD.")</f>
        <v>0</v>
      </c>
    </row>
    <row r="7584" spans="1:86" x14ac:dyDescent="0.25">
      <c r="A7584"/>
      <c r="B7584"/>
      <c r="D7584"/>
      <c r="AL7584">
        <f t="shared" si="826"/>
        <v>0</v>
      </c>
      <c r="AQ7584">
        <f t="shared" si="827"/>
        <v>0</v>
      </c>
      <c r="AR7584" t="str">
        <f>IFERROR(IF(OR(AP7584=338,AP7584=340,AP7584=341,AP7584=342,AP7584="342A",AP7584="342B"),PorcenRet(AP7584,AT7584,AU7584),INDEX(PORCENTAJEBUSCAR,MATCH(AP7584,CódigoRET,0),4)*1),"")</f>
        <v/>
      </c>
      <c r="AS7584">
        <f t="shared" si="828"/>
        <v>0</v>
      </c>
      <c r="BF7584" t="str">
        <f>IFERROR(IF(OR(BD7584=338,BD7584=340,BD7584=341,BD7584=342,BD7584="342A",BD7584="342B"),PorcenRet(BD7584,BH7584,BI7584),INDEX(PORCENTAJEBUSCAR,MATCH(BD7584,CódigoRET,0),4)*1),"")</f>
        <v/>
      </c>
      <c r="BG7584">
        <f t="shared" si="829"/>
        <v>0</v>
      </c>
      <c r="BO7584">
        <f t="shared" si="830"/>
        <v>0</v>
      </c>
      <c r="CC7584">
        <f t="shared" si="831"/>
        <v>0</v>
      </c>
      <c r="CD7584">
        <f t="shared" si="832"/>
        <v>0</v>
      </c>
      <c r="CG7584">
        <f ca="1">IFERROR(INDIRECT("IVA!X"&amp;MATCH(MID(COMPRAS!C7484,1,2)&amp;MID(COMPRAS!F7484,1,2)&amp;MID(COMPRAS!D7484,1,2),IVA!W:W,0)),"SIN COD.")</f>
        <v>0</v>
      </c>
      <c r="CH7584">
        <f ca="1">IFERROR(INDIRECT("IVA!Y"&amp;MATCH(MID(COMPRAS!C7484,1,2)&amp;MID(COMPRAS!F7484,1,2)&amp;MID(COMPRAS!D7484,1,2),IVA!W:W,0)),"SIN COD.")</f>
        <v>0</v>
      </c>
    </row>
    <row r="7585" spans="1:86" x14ac:dyDescent="0.25">
      <c r="A7585"/>
      <c r="B7585"/>
      <c r="D7585"/>
      <c r="AL7585">
        <f t="shared" si="826"/>
        <v>0</v>
      </c>
      <c r="AQ7585">
        <f t="shared" si="827"/>
        <v>0</v>
      </c>
      <c r="AR7585" t="str">
        <f>IFERROR(IF(OR(AP7585=338,AP7585=340,AP7585=341,AP7585=342,AP7585="342A",AP7585="342B"),PorcenRet(AP7585,AT7585,AU7585),INDEX(PORCENTAJEBUSCAR,MATCH(AP7585,CódigoRET,0),4)*1),"")</f>
        <v/>
      </c>
      <c r="AS7585">
        <f t="shared" si="828"/>
        <v>0</v>
      </c>
      <c r="BF7585" t="str">
        <f>IFERROR(IF(OR(BD7585=338,BD7585=340,BD7585=341,BD7585=342,BD7585="342A",BD7585="342B"),PorcenRet(BD7585,BH7585,BI7585),INDEX(PORCENTAJEBUSCAR,MATCH(BD7585,CódigoRET,0),4)*1),"")</f>
        <v/>
      </c>
      <c r="BG7585">
        <f t="shared" si="829"/>
        <v>0</v>
      </c>
      <c r="BO7585">
        <f t="shared" si="830"/>
        <v>0</v>
      </c>
      <c r="CC7585">
        <f t="shared" si="831"/>
        <v>0</v>
      </c>
      <c r="CD7585">
        <f t="shared" si="832"/>
        <v>0</v>
      </c>
      <c r="CG7585">
        <f ca="1">IFERROR(INDIRECT("IVA!X"&amp;MATCH(MID(COMPRAS!C7485,1,2)&amp;MID(COMPRAS!F7485,1,2)&amp;MID(COMPRAS!D7485,1,2),IVA!W:W,0)),"SIN COD.")</f>
        <v>0</v>
      </c>
      <c r="CH7585">
        <f ca="1">IFERROR(INDIRECT("IVA!Y"&amp;MATCH(MID(COMPRAS!C7485,1,2)&amp;MID(COMPRAS!F7485,1,2)&amp;MID(COMPRAS!D7485,1,2),IVA!W:W,0)),"SIN COD.")</f>
        <v>0</v>
      </c>
    </row>
    <row r="7586" spans="1:86" x14ac:dyDescent="0.25">
      <c r="A7586"/>
      <c r="B7586"/>
      <c r="D7586"/>
      <c r="AL7586">
        <f t="shared" si="826"/>
        <v>0</v>
      </c>
      <c r="AQ7586">
        <f t="shared" si="827"/>
        <v>0</v>
      </c>
      <c r="AR7586" t="str">
        <f>IFERROR(IF(OR(AP7586=338,AP7586=340,AP7586=341,AP7586=342,AP7586="342A",AP7586="342B"),PorcenRet(AP7586,AT7586,AU7586),INDEX(PORCENTAJEBUSCAR,MATCH(AP7586,CódigoRET,0),4)*1),"")</f>
        <v/>
      </c>
      <c r="AS7586">
        <f t="shared" si="828"/>
        <v>0</v>
      </c>
      <c r="BF7586" t="str">
        <f>IFERROR(IF(OR(BD7586=338,BD7586=340,BD7586=341,BD7586=342,BD7586="342A",BD7586="342B"),PorcenRet(BD7586,BH7586,BI7586),INDEX(PORCENTAJEBUSCAR,MATCH(BD7586,CódigoRET,0),4)*1),"")</f>
        <v/>
      </c>
      <c r="BG7586">
        <f t="shared" si="829"/>
        <v>0</v>
      </c>
      <c r="BO7586">
        <f t="shared" si="830"/>
        <v>0</v>
      </c>
      <c r="CC7586">
        <f t="shared" si="831"/>
        <v>0</v>
      </c>
      <c r="CD7586">
        <f t="shared" si="832"/>
        <v>0</v>
      </c>
      <c r="CG7586">
        <f ca="1">IFERROR(INDIRECT("IVA!X"&amp;MATCH(MID(COMPRAS!C7486,1,2)&amp;MID(COMPRAS!F7486,1,2)&amp;MID(COMPRAS!D7486,1,2),IVA!W:W,0)),"SIN COD.")</f>
        <v>0</v>
      </c>
      <c r="CH7586">
        <f ca="1">IFERROR(INDIRECT("IVA!Y"&amp;MATCH(MID(COMPRAS!C7486,1,2)&amp;MID(COMPRAS!F7486,1,2)&amp;MID(COMPRAS!D7486,1,2),IVA!W:W,0)),"SIN COD.")</f>
        <v>0</v>
      </c>
    </row>
    <row r="7587" spans="1:86" x14ac:dyDescent="0.25">
      <c r="A7587"/>
      <c r="B7587"/>
      <c r="D7587"/>
      <c r="AL7587">
        <f t="shared" si="826"/>
        <v>0</v>
      </c>
      <c r="AQ7587">
        <f t="shared" si="827"/>
        <v>0</v>
      </c>
      <c r="AR7587" t="str">
        <f>IFERROR(IF(OR(AP7587=338,AP7587=340,AP7587=341,AP7587=342,AP7587="342A",AP7587="342B"),PorcenRet(AP7587,AT7587,AU7587),INDEX(PORCENTAJEBUSCAR,MATCH(AP7587,CódigoRET,0),4)*1),"")</f>
        <v/>
      </c>
      <c r="AS7587">
        <f t="shared" si="828"/>
        <v>0</v>
      </c>
      <c r="BF7587" t="str">
        <f>IFERROR(IF(OR(BD7587=338,BD7587=340,BD7587=341,BD7587=342,BD7587="342A",BD7587="342B"),PorcenRet(BD7587,BH7587,BI7587),INDEX(PORCENTAJEBUSCAR,MATCH(BD7587,CódigoRET,0),4)*1),"")</f>
        <v/>
      </c>
      <c r="BG7587">
        <f t="shared" si="829"/>
        <v>0</v>
      </c>
      <c r="BO7587">
        <f t="shared" si="830"/>
        <v>0</v>
      </c>
      <c r="CC7587">
        <f t="shared" si="831"/>
        <v>0</v>
      </c>
      <c r="CD7587">
        <f t="shared" si="832"/>
        <v>0</v>
      </c>
      <c r="CG7587">
        <f ca="1">IFERROR(INDIRECT("IVA!X"&amp;MATCH(MID(COMPRAS!C7487,1,2)&amp;MID(COMPRAS!F7487,1,2)&amp;MID(COMPRAS!D7487,1,2),IVA!W:W,0)),"SIN COD.")</f>
        <v>0</v>
      </c>
      <c r="CH7587">
        <f ca="1">IFERROR(INDIRECT("IVA!Y"&amp;MATCH(MID(COMPRAS!C7487,1,2)&amp;MID(COMPRAS!F7487,1,2)&amp;MID(COMPRAS!D7487,1,2),IVA!W:W,0)),"SIN COD.")</f>
        <v>0</v>
      </c>
    </row>
    <row r="7588" spans="1:86" x14ac:dyDescent="0.25">
      <c r="A7588"/>
      <c r="B7588"/>
      <c r="D7588"/>
      <c r="AL7588">
        <f t="shared" si="826"/>
        <v>0</v>
      </c>
      <c r="AQ7588">
        <f t="shared" si="827"/>
        <v>0</v>
      </c>
      <c r="AR7588" t="str">
        <f>IFERROR(IF(OR(AP7588=338,AP7588=340,AP7588=341,AP7588=342,AP7588="342A",AP7588="342B"),PorcenRet(AP7588,AT7588,AU7588),INDEX(PORCENTAJEBUSCAR,MATCH(AP7588,CódigoRET,0),4)*1),"")</f>
        <v/>
      </c>
      <c r="AS7588">
        <f t="shared" si="828"/>
        <v>0</v>
      </c>
      <c r="BF7588" t="str">
        <f>IFERROR(IF(OR(BD7588=338,BD7588=340,BD7588=341,BD7588=342,BD7588="342A",BD7588="342B"),PorcenRet(BD7588,BH7588,BI7588),INDEX(PORCENTAJEBUSCAR,MATCH(BD7588,CódigoRET,0),4)*1),"")</f>
        <v/>
      </c>
      <c r="BG7588">
        <f t="shared" si="829"/>
        <v>0</v>
      </c>
      <c r="BO7588">
        <f t="shared" si="830"/>
        <v>0</v>
      </c>
      <c r="CC7588">
        <f t="shared" si="831"/>
        <v>0</v>
      </c>
      <c r="CD7588">
        <f t="shared" si="832"/>
        <v>0</v>
      </c>
      <c r="CG7588">
        <f ca="1">IFERROR(INDIRECT("IVA!X"&amp;MATCH(MID(COMPRAS!C7488,1,2)&amp;MID(COMPRAS!F7488,1,2)&amp;MID(COMPRAS!D7488,1,2),IVA!W:W,0)),"SIN COD.")</f>
        <v>0</v>
      </c>
      <c r="CH7588">
        <f ca="1">IFERROR(INDIRECT("IVA!Y"&amp;MATCH(MID(COMPRAS!C7488,1,2)&amp;MID(COMPRAS!F7488,1,2)&amp;MID(COMPRAS!D7488,1,2),IVA!W:W,0)),"SIN COD.")</f>
        <v>0</v>
      </c>
    </row>
    <row r="7589" spans="1:86" x14ac:dyDescent="0.25">
      <c r="A7589"/>
      <c r="B7589"/>
      <c r="D7589"/>
      <c r="AL7589">
        <f t="shared" si="826"/>
        <v>0</v>
      </c>
      <c r="AQ7589">
        <f t="shared" si="827"/>
        <v>0</v>
      </c>
      <c r="AR7589" t="str">
        <f>IFERROR(IF(OR(AP7589=338,AP7589=340,AP7589=341,AP7589=342,AP7589="342A",AP7589="342B"),PorcenRet(AP7589,AT7589,AU7589),INDEX(PORCENTAJEBUSCAR,MATCH(AP7589,CódigoRET,0),4)*1),"")</f>
        <v/>
      </c>
      <c r="AS7589">
        <f t="shared" si="828"/>
        <v>0</v>
      </c>
      <c r="BF7589" t="str">
        <f>IFERROR(IF(OR(BD7589=338,BD7589=340,BD7589=341,BD7589=342,BD7589="342A",BD7589="342B"),PorcenRet(BD7589,BH7589,BI7589),INDEX(PORCENTAJEBUSCAR,MATCH(BD7589,CódigoRET,0),4)*1),"")</f>
        <v/>
      </c>
      <c r="BG7589">
        <f t="shared" si="829"/>
        <v>0</v>
      </c>
      <c r="BO7589">
        <f t="shared" si="830"/>
        <v>0</v>
      </c>
      <c r="CC7589">
        <f t="shared" si="831"/>
        <v>0</v>
      </c>
      <c r="CD7589">
        <f t="shared" si="832"/>
        <v>0</v>
      </c>
      <c r="CG7589">
        <f ca="1">IFERROR(INDIRECT("IVA!X"&amp;MATCH(MID(COMPRAS!C7489,1,2)&amp;MID(COMPRAS!F7489,1,2)&amp;MID(COMPRAS!D7489,1,2),IVA!W:W,0)),"SIN COD.")</f>
        <v>0</v>
      </c>
      <c r="CH7589">
        <f ca="1">IFERROR(INDIRECT("IVA!Y"&amp;MATCH(MID(COMPRAS!C7489,1,2)&amp;MID(COMPRAS!F7489,1,2)&amp;MID(COMPRAS!D7489,1,2),IVA!W:W,0)),"SIN COD.")</f>
        <v>0</v>
      </c>
    </row>
    <row r="7590" spans="1:86" x14ac:dyDescent="0.25">
      <c r="A7590"/>
      <c r="B7590"/>
      <c r="D7590"/>
      <c r="AL7590">
        <f t="shared" si="826"/>
        <v>0</v>
      </c>
      <c r="AQ7590">
        <f t="shared" si="827"/>
        <v>0</v>
      </c>
      <c r="AR7590" t="str">
        <f>IFERROR(IF(OR(AP7590=338,AP7590=340,AP7590=341,AP7590=342,AP7590="342A",AP7590="342B"),PorcenRet(AP7590,AT7590,AU7590),INDEX(PORCENTAJEBUSCAR,MATCH(AP7590,CódigoRET,0),4)*1),"")</f>
        <v/>
      </c>
      <c r="AS7590">
        <f t="shared" si="828"/>
        <v>0</v>
      </c>
      <c r="BF7590" t="str">
        <f>IFERROR(IF(OR(BD7590=338,BD7590=340,BD7590=341,BD7590=342,BD7590="342A",BD7590="342B"),PorcenRet(BD7590,BH7590,BI7590),INDEX(PORCENTAJEBUSCAR,MATCH(BD7590,CódigoRET,0),4)*1),"")</f>
        <v/>
      </c>
      <c r="BG7590">
        <f t="shared" si="829"/>
        <v>0</v>
      </c>
      <c r="BO7590">
        <f t="shared" si="830"/>
        <v>0</v>
      </c>
      <c r="CC7590">
        <f t="shared" si="831"/>
        <v>0</v>
      </c>
      <c r="CD7590">
        <f t="shared" si="832"/>
        <v>0</v>
      </c>
      <c r="CG7590">
        <f ca="1">IFERROR(INDIRECT("IVA!X"&amp;MATCH(MID(COMPRAS!C7490,1,2)&amp;MID(COMPRAS!F7490,1,2)&amp;MID(COMPRAS!D7490,1,2),IVA!W:W,0)),"SIN COD.")</f>
        <v>0</v>
      </c>
      <c r="CH7590">
        <f ca="1">IFERROR(INDIRECT("IVA!Y"&amp;MATCH(MID(COMPRAS!C7490,1,2)&amp;MID(COMPRAS!F7490,1,2)&amp;MID(COMPRAS!D7490,1,2),IVA!W:W,0)),"SIN COD.")</f>
        <v>0</v>
      </c>
    </row>
    <row r="7591" spans="1:86" x14ac:dyDescent="0.25">
      <c r="A7591"/>
      <c r="B7591"/>
      <c r="D7591"/>
      <c r="AL7591">
        <f t="shared" si="826"/>
        <v>0</v>
      </c>
      <c r="AQ7591">
        <f t="shared" si="827"/>
        <v>0</v>
      </c>
      <c r="AR7591" t="str">
        <f>IFERROR(IF(OR(AP7591=338,AP7591=340,AP7591=341,AP7591=342,AP7591="342A",AP7591="342B"),PorcenRet(AP7591,AT7591,AU7591),INDEX(PORCENTAJEBUSCAR,MATCH(AP7591,CódigoRET,0),4)*1),"")</f>
        <v/>
      </c>
      <c r="AS7591">
        <f t="shared" si="828"/>
        <v>0</v>
      </c>
      <c r="BF7591" t="str">
        <f>IFERROR(IF(OR(BD7591=338,BD7591=340,BD7591=341,BD7591=342,BD7591="342A",BD7591="342B"),PorcenRet(BD7591,BH7591,BI7591),INDEX(PORCENTAJEBUSCAR,MATCH(BD7591,CódigoRET,0),4)*1),"")</f>
        <v/>
      </c>
      <c r="BG7591">
        <f t="shared" si="829"/>
        <v>0</v>
      </c>
      <c r="BO7591">
        <f t="shared" si="830"/>
        <v>0</v>
      </c>
      <c r="CC7591">
        <f t="shared" si="831"/>
        <v>0</v>
      </c>
      <c r="CD7591">
        <f t="shared" si="832"/>
        <v>0</v>
      </c>
      <c r="CG7591">
        <f ca="1">IFERROR(INDIRECT("IVA!X"&amp;MATCH(MID(COMPRAS!C7491,1,2)&amp;MID(COMPRAS!F7491,1,2)&amp;MID(COMPRAS!D7491,1,2),IVA!W:W,0)),"SIN COD.")</f>
        <v>0</v>
      </c>
      <c r="CH7591">
        <f ca="1">IFERROR(INDIRECT("IVA!Y"&amp;MATCH(MID(COMPRAS!C7491,1,2)&amp;MID(COMPRAS!F7491,1,2)&amp;MID(COMPRAS!D7491,1,2),IVA!W:W,0)),"SIN COD.")</f>
        <v>0</v>
      </c>
    </row>
    <row r="7592" spans="1:86" x14ac:dyDescent="0.25">
      <c r="A7592"/>
      <c r="B7592"/>
      <c r="D7592"/>
      <c r="AL7592">
        <f t="shared" si="826"/>
        <v>0</v>
      </c>
      <c r="AQ7592">
        <f t="shared" si="827"/>
        <v>0</v>
      </c>
      <c r="AR7592" t="str">
        <f>IFERROR(IF(OR(AP7592=338,AP7592=340,AP7592=341,AP7592=342,AP7592="342A",AP7592="342B"),PorcenRet(AP7592,AT7592,AU7592),INDEX(PORCENTAJEBUSCAR,MATCH(AP7592,CódigoRET,0),4)*1),"")</f>
        <v/>
      </c>
      <c r="AS7592">
        <f t="shared" si="828"/>
        <v>0</v>
      </c>
      <c r="BF7592" t="str">
        <f>IFERROR(IF(OR(BD7592=338,BD7592=340,BD7592=341,BD7592=342,BD7592="342A",BD7592="342B"),PorcenRet(BD7592,BH7592,BI7592),INDEX(PORCENTAJEBUSCAR,MATCH(BD7592,CódigoRET,0),4)*1),"")</f>
        <v/>
      </c>
      <c r="BG7592">
        <f t="shared" si="829"/>
        <v>0</v>
      </c>
      <c r="BO7592">
        <f t="shared" si="830"/>
        <v>0</v>
      </c>
      <c r="CC7592">
        <f t="shared" si="831"/>
        <v>0</v>
      </c>
      <c r="CD7592">
        <f t="shared" si="832"/>
        <v>0</v>
      </c>
      <c r="CG7592">
        <f ca="1">IFERROR(INDIRECT("IVA!X"&amp;MATCH(MID(COMPRAS!C7492,1,2)&amp;MID(COMPRAS!F7492,1,2)&amp;MID(COMPRAS!D7492,1,2),IVA!W:W,0)),"SIN COD.")</f>
        <v>0</v>
      </c>
      <c r="CH7592">
        <f ca="1">IFERROR(INDIRECT("IVA!Y"&amp;MATCH(MID(COMPRAS!C7492,1,2)&amp;MID(COMPRAS!F7492,1,2)&amp;MID(COMPRAS!D7492,1,2),IVA!W:W,0)),"SIN COD.")</f>
        <v>0</v>
      </c>
    </row>
    <row r="7593" spans="1:86" x14ac:dyDescent="0.25">
      <c r="A7593"/>
      <c r="B7593"/>
      <c r="D7593"/>
      <c r="AL7593">
        <f t="shared" si="826"/>
        <v>0</v>
      </c>
      <c r="AQ7593">
        <f t="shared" si="827"/>
        <v>0</v>
      </c>
      <c r="AR7593" t="str">
        <f>IFERROR(IF(OR(AP7593=338,AP7593=340,AP7593=341,AP7593=342,AP7593="342A",AP7593="342B"),PorcenRet(AP7593,AT7593,AU7593),INDEX(PORCENTAJEBUSCAR,MATCH(AP7593,CódigoRET,0),4)*1),"")</f>
        <v/>
      </c>
      <c r="AS7593">
        <f t="shared" si="828"/>
        <v>0</v>
      </c>
      <c r="BF7593" t="str">
        <f>IFERROR(IF(OR(BD7593=338,BD7593=340,BD7593=341,BD7593=342,BD7593="342A",BD7593="342B"),PorcenRet(BD7593,BH7593,BI7593),INDEX(PORCENTAJEBUSCAR,MATCH(BD7593,CódigoRET,0),4)*1),"")</f>
        <v/>
      </c>
      <c r="BG7593">
        <f t="shared" si="829"/>
        <v>0</v>
      </c>
      <c r="BO7593">
        <f t="shared" si="830"/>
        <v>0</v>
      </c>
      <c r="CC7593">
        <f t="shared" si="831"/>
        <v>0</v>
      </c>
      <c r="CD7593">
        <f t="shared" si="832"/>
        <v>0</v>
      </c>
      <c r="CG7593">
        <f ca="1">IFERROR(INDIRECT("IVA!X"&amp;MATCH(MID(COMPRAS!C7493,1,2)&amp;MID(COMPRAS!F7493,1,2)&amp;MID(COMPRAS!D7493,1,2),IVA!W:W,0)),"SIN COD.")</f>
        <v>0</v>
      </c>
      <c r="CH7593">
        <f ca="1">IFERROR(INDIRECT("IVA!Y"&amp;MATCH(MID(COMPRAS!C7493,1,2)&amp;MID(COMPRAS!F7493,1,2)&amp;MID(COMPRAS!D7493,1,2),IVA!W:W,0)),"SIN COD.")</f>
        <v>0</v>
      </c>
    </row>
    <row r="7594" spans="1:86" x14ac:dyDescent="0.25">
      <c r="A7594"/>
      <c r="B7594"/>
      <c r="D7594"/>
      <c r="AL7594">
        <f t="shared" si="826"/>
        <v>0</v>
      </c>
      <c r="AQ7594">
        <f t="shared" si="827"/>
        <v>0</v>
      </c>
      <c r="AR7594" t="str">
        <f>IFERROR(IF(OR(AP7594=338,AP7594=340,AP7594=341,AP7594=342,AP7594="342A",AP7594="342B"),PorcenRet(AP7594,AT7594,AU7594),INDEX(PORCENTAJEBUSCAR,MATCH(AP7594,CódigoRET,0),4)*1),"")</f>
        <v/>
      </c>
      <c r="AS7594">
        <f t="shared" si="828"/>
        <v>0</v>
      </c>
      <c r="BF7594" t="str">
        <f>IFERROR(IF(OR(BD7594=338,BD7594=340,BD7594=341,BD7594=342,BD7594="342A",BD7594="342B"),PorcenRet(BD7594,BH7594,BI7594),INDEX(PORCENTAJEBUSCAR,MATCH(BD7594,CódigoRET,0),4)*1),"")</f>
        <v/>
      </c>
      <c r="BG7594">
        <f t="shared" si="829"/>
        <v>0</v>
      </c>
      <c r="BO7594">
        <f t="shared" si="830"/>
        <v>0</v>
      </c>
      <c r="CC7594">
        <f t="shared" si="831"/>
        <v>0</v>
      </c>
      <c r="CD7594">
        <f t="shared" si="832"/>
        <v>0</v>
      </c>
      <c r="CG7594">
        <f ca="1">IFERROR(INDIRECT("IVA!X"&amp;MATCH(MID(COMPRAS!C7494,1,2)&amp;MID(COMPRAS!F7494,1,2)&amp;MID(COMPRAS!D7494,1,2),IVA!W:W,0)),"SIN COD.")</f>
        <v>0</v>
      </c>
      <c r="CH7594">
        <f ca="1">IFERROR(INDIRECT("IVA!Y"&amp;MATCH(MID(COMPRAS!C7494,1,2)&amp;MID(COMPRAS!F7494,1,2)&amp;MID(COMPRAS!D7494,1,2),IVA!W:W,0)),"SIN COD.")</f>
        <v>0</v>
      </c>
    </row>
    <row r="7595" spans="1:86" x14ac:dyDescent="0.25">
      <c r="A7595"/>
      <c r="B7595"/>
      <c r="D7595"/>
      <c r="AL7595">
        <f t="shared" si="826"/>
        <v>0</v>
      </c>
      <c r="AQ7595">
        <f t="shared" si="827"/>
        <v>0</v>
      </c>
      <c r="AR7595" t="str">
        <f>IFERROR(IF(OR(AP7595=338,AP7595=340,AP7595=341,AP7595=342,AP7595="342A",AP7595="342B"),PorcenRet(AP7595,AT7595,AU7595),INDEX(PORCENTAJEBUSCAR,MATCH(AP7595,CódigoRET,0),4)*1),"")</f>
        <v/>
      </c>
      <c r="AS7595">
        <f t="shared" si="828"/>
        <v>0</v>
      </c>
      <c r="BF7595" t="str">
        <f>IFERROR(IF(OR(BD7595=338,BD7595=340,BD7595=341,BD7595=342,BD7595="342A",BD7595="342B"),PorcenRet(BD7595,BH7595,BI7595),INDEX(PORCENTAJEBUSCAR,MATCH(BD7595,CódigoRET,0),4)*1),"")</f>
        <v/>
      </c>
      <c r="BG7595">
        <f t="shared" si="829"/>
        <v>0</v>
      </c>
      <c r="BO7595">
        <f t="shared" si="830"/>
        <v>0</v>
      </c>
      <c r="CC7595">
        <f t="shared" si="831"/>
        <v>0</v>
      </c>
      <c r="CD7595">
        <f t="shared" si="832"/>
        <v>0</v>
      </c>
      <c r="CG7595">
        <f ca="1">IFERROR(INDIRECT("IVA!X"&amp;MATCH(MID(COMPRAS!C7495,1,2)&amp;MID(COMPRAS!F7495,1,2)&amp;MID(COMPRAS!D7495,1,2),IVA!W:W,0)),"SIN COD.")</f>
        <v>0</v>
      </c>
      <c r="CH7595">
        <f ca="1">IFERROR(INDIRECT("IVA!Y"&amp;MATCH(MID(COMPRAS!C7495,1,2)&amp;MID(COMPRAS!F7495,1,2)&amp;MID(COMPRAS!D7495,1,2),IVA!W:W,0)),"SIN COD.")</f>
        <v>0</v>
      </c>
    </row>
    <row r="7596" spans="1:86" x14ac:dyDescent="0.25">
      <c r="A7596"/>
      <c r="B7596"/>
      <c r="D7596"/>
      <c r="AL7596">
        <f t="shared" si="826"/>
        <v>0</v>
      </c>
      <c r="AQ7596">
        <f t="shared" si="827"/>
        <v>0</v>
      </c>
      <c r="AR7596" t="str">
        <f>IFERROR(IF(OR(AP7596=338,AP7596=340,AP7596=341,AP7596=342,AP7596="342A",AP7596="342B"),PorcenRet(AP7596,AT7596,AU7596),INDEX(PORCENTAJEBUSCAR,MATCH(AP7596,CódigoRET,0),4)*1),"")</f>
        <v/>
      </c>
      <c r="AS7596">
        <f t="shared" si="828"/>
        <v>0</v>
      </c>
      <c r="BF7596" t="str">
        <f>IFERROR(IF(OR(BD7596=338,BD7596=340,BD7596=341,BD7596=342,BD7596="342A",BD7596="342B"),PorcenRet(BD7596,BH7596,BI7596),INDEX(PORCENTAJEBUSCAR,MATCH(BD7596,CódigoRET,0),4)*1),"")</f>
        <v/>
      </c>
      <c r="BG7596">
        <f t="shared" si="829"/>
        <v>0</v>
      </c>
      <c r="BO7596">
        <f t="shared" si="830"/>
        <v>0</v>
      </c>
      <c r="CC7596">
        <f t="shared" si="831"/>
        <v>0</v>
      </c>
      <c r="CD7596">
        <f t="shared" si="832"/>
        <v>0</v>
      </c>
      <c r="CG7596">
        <f ca="1">IFERROR(INDIRECT("IVA!X"&amp;MATCH(MID(COMPRAS!C7496,1,2)&amp;MID(COMPRAS!F7496,1,2)&amp;MID(COMPRAS!D7496,1,2),IVA!W:W,0)),"SIN COD.")</f>
        <v>0</v>
      </c>
      <c r="CH7596">
        <f ca="1">IFERROR(INDIRECT("IVA!Y"&amp;MATCH(MID(COMPRAS!C7496,1,2)&amp;MID(COMPRAS!F7496,1,2)&amp;MID(COMPRAS!D7496,1,2),IVA!W:W,0)),"SIN COD.")</f>
        <v>0</v>
      </c>
    </row>
    <row r="7597" spans="1:86" x14ac:dyDescent="0.25">
      <c r="A7597"/>
      <c r="B7597"/>
      <c r="D7597"/>
      <c r="AL7597">
        <f t="shared" si="826"/>
        <v>0</v>
      </c>
      <c r="AQ7597">
        <f t="shared" si="827"/>
        <v>0</v>
      </c>
      <c r="AR7597" t="str">
        <f>IFERROR(IF(OR(AP7597=338,AP7597=340,AP7597=341,AP7597=342,AP7597="342A",AP7597="342B"),PorcenRet(AP7597,AT7597,AU7597),INDEX(PORCENTAJEBUSCAR,MATCH(AP7597,CódigoRET,0),4)*1),"")</f>
        <v/>
      </c>
      <c r="AS7597">
        <f t="shared" si="828"/>
        <v>0</v>
      </c>
      <c r="BF7597" t="str">
        <f>IFERROR(IF(OR(BD7597=338,BD7597=340,BD7597=341,BD7597=342,BD7597="342A",BD7597="342B"),PorcenRet(BD7597,BH7597,BI7597),INDEX(PORCENTAJEBUSCAR,MATCH(BD7597,CódigoRET,0),4)*1),"")</f>
        <v/>
      </c>
      <c r="BG7597">
        <f t="shared" si="829"/>
        <v>0</v>
      </c>
      <c r="BO7597">
        <f t="shared" si="830"/>
        <v>0</v>
      </c>
      <c r="CC7597">
        <f t="shared" si="831"/>
        <v>0</v>
      </c>
      <c r="CD7597">
        <f t="shared" si="832"/>
        <v>0</v>
      </c>
      <c r="CG7597">
        <f ca="1">IFERROR(INDIRECT("IVA!X"&amp;MATCH(MID(COMPRAS!C7497,1,2)&amp;MID(COMPRAS!F7497,1,2)&amp;MID(COMPRAS!D7497,1,2),IVA!W:W,0)),"SIN COD.")</f>
        <v>0</v>
      </c>
      <c r="CH7597">
        <f ca="1">IFERROR(INDIRECT("IVA!Y"&amp;MATCH(MID(COMPRAS!C7497,1,2)&amp;MID(COMPRAS!F7497,1,2)&amp;MID(COMPRAS!D7497,1,2),IVA!W:W,0)),"SIN COD.")</f>
        <v>0</v>
      </c>
    </row>
    <row r="7598" spans="1:86" x14ac:dyDescent="0.25">
      <c r="A7598"/>
      <c r="B7598"/>
      <c r="D7598"/>
      <c r="AL7598">
        <f t="shared" si="826"/>
        <v>0</v>
      </c>
      <c r="AQ7598">
        <f t="shared" si="827"/>
        <v>0</v>
      </c>
      <c r="AR7598" t="str">
        <f>IFERROR(IF(OR(AP7598=338,AP7598=340,AP7598=341,AP7598=342,AP7598="342A",AP7598="342B"),PorcenRet(AP7598,AT7598,AU7598),INDEX(PORCENTAJEBUSCAR,MATCH(AP7598,CódigoRET,0),4)*1),"")</f>
        <v/>
      </c>
      <c r="AS7598">
        <f t="shared" si="828"/>
        <v>0</v>
      </c>
      <c r="BF7598" t="str">
        <f>IFERROR(IF(OR(BD7598=338,BD7598=340,BD7598=341,BD7598=342,BD7598="342A",BD7598="342B"),PorcenRet(BD7598,BH7598,BI7598),INDEX(PORCENTAJEBUSCAR,MATCH(BD7598,CódigoRET,0),4)*1),"")</f>
        <v/>
      </c>
      <c r="BG7598">
        <f t="shared" si="829"/>
        <v>0</v>
      </c>
      <c r="BO7598">
        <f t="shared" si="830"/>
        <v>0</v>
      </c>
      <c r="CC7598">
        <f t="shared" si="831"/>
        <v>0</v>
      </c>
      <c r="CD7598">
        <f t="shared" si="832"/>
        <v>0</v>
      </c>
      <c r="CG7598">
        <f ca="1">IFERROR(INDIRECT("IVA!X"&amp;MATCH(MID(COMPRAS!C7498,1,2)&amp;MID(COMPRAS!F7498,1,2)&amp;MID(COMPRAS!D7498,1,2),IVA!W:W,0)),"SIN COD.")</f>
        <v>0</v>
      </c>
      <c r="CH7598">
        <f ca="1">IFERROR(INDIRECT("IVA!Y"&amp;MATCH(MID(COMPRAS!C7498,1,2)&amp;MID(COMPRAS!F7498,1,2)&amp;MID(COMPRAS!D7498,1,2),IVA!W:W,0)),"SIN COD.")</f>
        <v>0</v>
      </c>
    </row>
    <row r="7599" spans="1:86" x14ac:dyDescent="0.25">
      <c r="A7599"/>
      <c r="B7599"/>
      <c r="D7599"/>
      <c r="AL7599">
        <f t="shared" si="826"/>
        <v>0</v>
      </c>
      <c r="AQ7599">
        <f t="shared" si="827"/>
        <v>0</v>
      </c>
      <c r="AR7599" t="str">
        <f>IFERROR(IF(OR(AP7599=338,AP7599=340,AP7599=341,AP7599=342,AP7599="342A",AP7599="342B"),PorcenRet(AP7599,AT7599,AU7599),INDEX(PORCENTAJEBUSCAR,MATCH(AP7599,CódigoRET,0),4)*1),"")</f>
        <v/>
      </c>
      <c r="AS7599">
        <f t="shared" si="828"/>
        <v>0</v>
      </c>
      <c r="BF7599" t="str">
        <f>IFERROR(IF(OR(BD7599=338,BD7599=340,BD7599=341,BD7599=342,BD7599="342A",BD7599="342B"),PorcenRet(BD7599,BH7599,BI7599),INDEX(PORCENTAJEBUSCAR,MATCH(BD7599,CódigoRET,0),4)*1),"")</f>
        <v/>
      </c>
      <c r="BG7599">
        <f t="shared" si="829"/>
        <v>0</v>
      </c>
      <c r="BO7599">
        <f t="shared" si="830"/>
        <v>0</v>
      </c>
      <c r="CC7599">
        <f t="shared" si="831"/>
        <v>0</v>
      </c>
      <c r="CD7599">
        <f t="shared" si="832"/>
        <v>0</v>
      </c>
      <c r="CG7599">
        <f ca="1">IFERROR(INDIRECT("IVA!X"&amp;MATCH(MID(COMPRAS!C7499,1,2)&amp;MID(COMPRAS!F7499,1,2)&amp;MID(COMPRAS!D7499,1,2),IVA!W:W,0)),"SIN COD.")</f>
        <v>0</v>
      </c>
      <c r="CH7599">
        <f ca="1">IFERROR(INDIRECT("IVA!Y"&amp;MATCH(MID(COMPRAS!C7499,1,2)&amp;MID(COMPRAS!F7499,1,2)&amp;MID(COMPRAS!D7499,1,2),IVA!W:W,0)),"SIN COD.")</f>
        <v>0</v>
      </c>
    </row>
    <row r="7600" spans="1:86" x14ac:dyDescent="0.25">
      <c r="A7600"/>
      <c r="B7600"/>
      <c r="D7600"/>
      <c r="AL7600">
        <f t="shared" si="826"/>
        <v>0</v>
      </c>
      <c r="AQ7600">
        <f t="shared" si="827"/>
        <v>0</v>
      </c>
      <c r="AR7600" t="str">
        <f>IFERROR(IF(OR(AP7600=338,AP7600=340,AP7600=341,AP7600=342,AP7600="342A",AP7600="342B"),PorcenRet(AP7600,AT7600,AU7600),INDEX(PORCENTAJEBUSCAR,MATCH(AP7600,CódigoRET,0),4)*1),"")</f>
        <v/>
      </c>
      <c r="AS7600">
        <f t="shared" si="828"/>
        <v>0</v>
      </c>
      <c r="BF7600" t="str">
        <f>IFERROR(IF(OR(BD7600=338,BD7600=340,BD7600=341,BD7600=342,BD7600="342A",BD7600="342B"),PorcenRet(BD7600,BH7600,BI7600),INDEX(PORCENTAJEBUSCAR,MATCH(BD7600,CódigoRET,0),4)*1),"")</f>
        <v/>
      </c>
      <c r="BG7600">
        <f t="shared" si="829"/>
        <v>0</v>
      </c>
      <c r="BO7600">
        <f t="shared" si="830"/>
        <v>0</v>
      </c>
      <c r="CC7600">
        <f t="shared" si="831"/>
        <v>0</v>
      </c>
      <c r="CD7600">
        <f t="shared" si="832"/>
        <v>0</v>
      </c>
      <c r="CG7600">
        <f ca="1">IFERROR(INDIRECT("IVA!X"&amp;MATCH(MID(COMPRAS!C7500,1,2)&amp;MID(COMPRAS!F7500,1,2)&amp;MID(COMPRAS!D7500,1,2),IVA!W:W,0)),"SIN COD.")</f>
        <v>0</v>
      </c>
      <c r="CH7600">
        <f ca="1">IFERROR(INDIRECT("IVA!Y"&amp;MATCH(MID(COMPRAS!C7500,1,2)&amp;MID(COMPRAS!F7500,1,2)&amp;MID(COMPRAS!D7500,1,2),IVA!W:W,0)),"SIN COD.")</f>
        <v>0</v>
      </c>
    </row>
    <row r="7601" spans="1:86" x14ac:dyDescent="0.25">
      <c r="A7601"/>
      <c r="B7601"/>
      <c r="D7601"/>
      <c r="AL7601">
        <f t="shared" si="826"/>
        <v>0</v>
      </c>
      <c r="AQ7601">
        <f t="shared" si="827"/>
        <v>0</v>
      </c>
      <c r="AR7601" t="str">
        <f>IFERROR(IF(OR(AP7601=338,AP7601=340,AP7601=341,AP7601=342,AP7601="342A",AP7601="342B"),PorcenRet(AP7601,AT7601,AU7601),INDEX(PORCENTAJEBUSCAR,MATCH(AP7601,CódigoRET,0),4)*1),"")</f>
        <v/>
      </c>
      <c r="AS7601">
        <f t="shared" si="828"/>
        <v>0</v>
      </c>
      <c r="BF7601" t="str">
        <f>IFERROR(IF(OR(BD7601=338,BD7601=340,BD7601=341,BD7601=342,BD7601="342A",BD7601="342B"),PorcenRet(BD7601,BH7601,BI7601),INDEX(PORCENTAJEBUSCAR,MATCH(BD7601,CódigoRET,0),4)*1),"")</f>
        <v/>
      </c>
      <c r="BG7601">
        <f t="shared" si="829"/>
        <v>0</v>
      </c>
      <c r="BO7601">
        <f t="shared" si="830"/>
        <v>0</v>
      </c>
      <c r="CC7601">
        <f t="shared" si="831"/>
        <v>0</v>
      </c>
      <c r="CD7601">
        <f t="shared" si="832"/>
        <v>0</v>
      </c>
      <c r="CG7601">
        <f ca="1">IFERROR(INDIRECT("IVA!X"&amp;MATCH(MID(COMPRAS!C7501,1,2)&amp;MID(COMPRAS!F7501,1,2)&amp;MID(COMPRAS!D7501,1,2),IVA!W:W,0)),"SIN COD.")</f>
        <v>0</v>
      </c>
      <c r="CH7601">
        <f ca="1">IFERROR(INDIRECT("IVA!Y"&amp;MATCH(MID(COMPRAS!C7501,1,2)&amp;MID(COMPRAS!F7501,1,2)&amp;MID(COMPRAS!D7501,1,2),IVA!W:W,0)),"SIN COD.")</f>
        <v>0</v>
      </c>
    </row>
    <row r="7602" spans="1:86" x14ac:dyDescent="0.25">
      <c r="A7602"/>
      <c r="B7602"/>
      <c r="D7602"/>
      <c r="AL7602">
        <f t="shared" si="826"/>
        <v>0</v>
      </c>
      <c r="AQ7602">
        <f t="shared" si="827"/>
        <v>0</v>
      </c>
      <c r="AR7602" t="str">
        <f>IFERROR(IF(OR(AP7602=338,AP7602=340,AP7602=341,AP7602=342,AP7602="342A",AP7602="342B"),PorcenRet(AP7602,AT7602,AU7602),INDEX(PORCENTAJEBUSCAR,MATCH(AP7602,CódigoRET,0),4)*1),"")</f>
        <v/>
      </c>
      <c r="AS7602">
        <f t="shared" si="828"/>
        <v>0</v>
      </c>
      <c r="BF7602" t="str">
        <f>IFERROR(IF(OR(BD7602=338,BD7602=340,BD7602=341,BD7602=342,BD7602="342A",BD7602="342B"),PorcenRet(BD7602,BH7602,BI7602),INDEX(PORCENTAJEBUSCAR,MATCH(BD7602,CódigoRET,0),4)*1),"")</f>
        <v/>
      </c>
      <c r="BG7602">
        <f t="shared" si="829"/>
        <v>0</v>
      </c>
      <c r="BO7602">
        <f t="shared" si="830"/>
        <v>0</v>
      </c>
      <c r="CC7602">
        <f t="shared" si="831"/>
        <v>0</v>
      </c>
      <c r="CD7602">
        <f t="shared" si="832"/>
        <v>0</v>
      </c>
      <c r="CG7602">
        <f ca="1">IFERROR(INDIRECT("IVA!X"&amp;MATCH(MID(COMPRAS!C7502,1,2)&amp;MID(COMPRAS!F7502,1,2)&amp;MID(COMPRAS!D7502,1,2),IVA!W:W,0)),"SIN COD.")</f>
        <v>0</v>
      </c>
      <c r="CH7602">
        <f ca="1">IFERROR(INDIRECT("IVA!Y"&amp;MATCH(MID(COMPRAS!C7502,1,2)&amp;MID(COMPRAS!F7502,1,2)&amp;MID(COMPRAS!D7502,1,2),IVA!W:W,0)),"SIN COD.")</f>
        <v>0</v>
      </c>
    </row>
    <row r="7603" spans="1:86" x14ac:dyDescent="0.25">
      <c r="A7603"/>
      <c r="B7603"/>
      <c r="D7603"/>
      <c r="AL7603">
        <f t="shared" si="826"/>
        <v>0</v>
      </c>
      <c r="AQ7603">
        <f t="shared" si="827"/>
        <v>0</v>
      </c>
      <c r="AR7603" t="str">
        <f>IFERROR(IF(OR(AP7603=338,AP7603=340,AP7603=341,AP7603=342,AP7603="342A",AP7603="342B"),PorcenRet(AP7603,AT7603,AU7603),INDEX(PORCENTAJEBUSCAR,MATCH(AP7603,CódigoRET,0),4)*1),"")</f>
        <v/>
      </c>
      <c r="AS7603">
        <f t="shared" si="828"/>
        <v>0</v>
      </c>
      <c r="BF7603" t="str">
        <f>IFERROR(IF(OR(BD7603=338,BD7603=340,BD7603=341,BD7603=342,BD7603="342A",BD7603="342B"),PorcenRet(BD7603,BH7603,BI7603),INDEX(PORCENTAJEBUSCAR,MATCH(BD7603,CódigoRET,0),4)*1),"")</f>
        <v/>
      </c>
      <c r="BG7603">
        <f t="shared" si="829"/>
        <v>0</v>
      </c>
      <c r="BO7603">
        <f t="shared" si="830"/>
        <v>0</v>
      </c>
      <c r="CC7603">
        <f t="shared" si="831"/>
        <v>0</v>
      </c>
      <c r="CD7603">
        <f t="shared" si="832"/>
        <v>0</v>
      </c>
      <c r="CG7603">
        <f ca="1">IFERROR(INDIRECT("IVA!X"&amp;MATCH(MID(COMPRAS!C7503,1,2)&amp;MID(COMPRAS!F7503,1,2)&amp;MID(COMPRAS!D7503,1,2),IVA!W:W,0)),"SIN COD.")</f>
        <v>0</v>
      </c>
      <c r="CH7603">
        <f ca="1">IFERROR(INDIRECT("IVA!Y"&amp;MATCH(MID(COMPRAS!C7503,1,2)&amp;MID(COMPRAS!F7503,1,2)&amp;MID(COMPRAS!D7503,1,2),IVA!W:W,0)),"SIN COD.")</f>
        <v>0</v>
      </c>
    </row>
    <row r="7604" spans="1:86" x14ac:dyDescent="0.25">
      <c r="A7604"/>
      <c r="B7604"/>
      <c r="D7604"/>
      <c r="AL7604">
        <f t="shared" si="826"/>
        <v>0</v>
      </c>
      <c r="AQ7604">
        <f t="shared" si="827"/>
        <v>0</v>
      </c>
      <c r="AR7604" t="str">
        <f>IFERROR(IF(OR(AP7604=338,AP7604=340,AP7604=341,AP7604=342,AP7604="342A",AP7604="342B"),PorcenRet(AP7604,AT7604,AU7604),INDEX(PORCENTAJEBUSCAR,MATCH(AP7604,CódigoRET,0),4)*1),"")</f>
        <v/>
      </c>
      <c r="AS7604">
        <f t="shared" si="828"/>
        <v>0</v>
      </c>
      <c r="BF7604" t="str">
        <f>IFERROR(IF(OR(BD7604=338,BD7604=340,BD7604=341,BD7604=342,BD7604="342A",BD7604="342B"),PorcenRet(BD7604,BH7604,BI7604),INDEX(PORCENTAJEBUSCAR,MATCH(BD7604,CódigoRET,0),4)*1),"")</f>
        <v/>
      </c>
      <c r="BG7604">
        <f t="shared" si="829"/>
        <v>0</v>
      </c>
      <c r="BO7604">
        <f t="shared" si="830"/>
        <v>0</v>
      </c>
      <c r="CC7604">
        <f t="shared" si="831"/>
        <v>0</v>
      </c>
      <c r="CD7604">
        <f t="shared" si="832"/>
        <v>0</v>
      </c>
      <c r="CG7604">
        <f ca="1">IFERROR(INDIRECT("IVA!X"&amp;MATCH(MID(COMPRAS!C7504,1,2)&amp;MID(COMPRAS!F7504,1,2)&amp;MID(COMPRAS!D7504,1,2),IVA!W:W,0)),"SIN COD.")</f>
        <v>0</v>
      </c>
      <c r="CH7604">
        <f ca="1">IFERROR(INDIRECT("IVA!Y"&amp;MATCH(MID(COMPRAS!C7504,1,2)&amp;MID(COMPRAS!F7504,1,2)&amp;MID(COMPRAS!D7504,1,2),IVA!W:W,0)),"SIN COD.")</f>
        <v>0</v>
      </c>
    </row>
    <row r="7605" spans="1:86" x14ac:dyDescent="0.25">
      <c r="A7605"/>
      <c r="B7605"/>
      <c r="D7605"/>
      <c r="AL7605">
        <f t="shared" si="826"/>
        <v>0</v>
      </c>
      <c r="AQ7605">
        <f t="shared" si="827"/>
        <v>0</v>
      </c>
      <c r="AR7605" t="str">
        <f>IFERROR(IF(OR(AP7605=338,AP7605=340,AP7605=341,AP7605=342,AP7605="342A",AP7605="342B"),PorcenRet(AP7605,AT7605,AU7605),INDEX(PORCENTAJEBUSCAR,MATCH(AP7605,CódigoRET,0),4)*1),"")</f>
        <v/>
      </c>
      <c r="AS7605">
        <f t="shared" si="828"/>
        <v>0</v>
      </c>
      <c r="BF7605" t="str">
        <f>IFERROR(IF(OR(BD7605=338,BD7605=340,BD7605=341,BD7605=342,BD7605="342A",BD7605="342B"),PorcenRet(BD7605,BH7605,BI7605),INDEX(PORCENTAJEBUSCAR,MATCH(BD7605,CódigoRET,0),4)*1),"")</f>
        <v/>
      </c>
      <c r="BG7605">
        <f t="shared" si="829"/>
        <v>0</v>
      </c>
      <c r="BO7605">
        <f t="shared" si="830"/>
        <v>0</v>
      </c>
      <c r="CC7605">
        <f t="shared" si="831"/>
        <v>0</v>
      </c>
      <c r="CD7605">
        <f t="shared" si="832"/>
        <v>0</v>
      </c>
      <c r="CG7605">
        <f ca="1">IFERROR(INDIRECT("IVA!X"&amp;MATCH(MID(COMPRAS!C7505,1,2)&amp;MID(COMPRAS!F7505,1,2)&amp;MID(COMPRAS!D7505,1,2),IVA!W:W,0)),"SIN COD.")</f>
        <v>0</v>
      </c>
      <c r="CH7605">
        <f ca="1">IFERROR(INDIRECT("IVA!Y"&amp;MATCH(MID(COMPRAS!C7505,1,2)&amp;MID(COMPRAS!F7505,1,2)&amp;MID(COMPRAS!D7505,1,2),IVA!W:W,0)),"SIN COD.")</f>
        <v>0</v>
      </c>
    </row>
    <row r="7606" spans="1:86" x14ac:dyDescent="0.25">
      <c r="A7606"/>
      <c r="B7606"/>
      <c r="D7606"/>
      <c r="AL7606">
        <f t="shared" si="826"/>
        <v>0</v>
      </c>
      <c r="AQ7606">
        <f t="shared" si="827"/>
        <v>0</v>
      </c>
      <c r="AR7606" t="str">
        <f>IFERROR(IF(OR(AP7606=338,AP7606=340,AP7606=341,AP7606=342,AP7606="342A",AP7606="342B"),PorcenRet(AP7606,AT7606,AU7606),INDEX(PORCENTAJEBUSCAR,MATCH(AP7606,CódigoRET,0),4)*1),"")</f>
        <v/>
      </c>
      <c r="AS7606">
        <f t="shared" si="828"/>
        <v>0</v>
      </c>
      <c r="BF7606" t="str">
        <f>IFERROR(IF(OR(BD7606=338,BD7606=340,BD7606=341,BD7606=342,BD7606="342A",BD7606="342B"),PorcenRet(BD7606,BH7606,BI7606),INDEX(PORCENTAJEBUSCAR,MATCH(BD7606,CódigoRET,0),4)*1),"")</f>
        <v/>
      </c>
      <c r="BG7606">
        <f t="shared" si="829"/>
        <v>0</v>
      </c>
      <c r="BO7606">
        <f t="shared" si="830"/>
        <v>0</v>
      </c>
      <c r="CC7606">
        <f t="shared" si="831"/>
        <v>0</v>
      </c>
      <c r="CD7606">
        <f t="shared" si="832"/>
        <v>0</v>
      </c>
      <c r="CG7606">
        <f ca="1">IFERROR(INDIRECT("IVA!X"&amp;MATCH(MID(COMPRAS!C7506,1,2)&amp;MID(COMPRAS!F7506,1,2)&amp;MID(COMPRAS!D7506,1,2),IVA!W:W,0)),"SIN COD.")</f>
        <v>0</v>
      </c>
      <c r="CH7606">
        <f ca="1">IFERROR(INDIRECT("IVA!Y"&amp;MATCH(MID(COMPRAS!C7506,1,2)&amp;MID(COMPRAS!F7506,1,2)&amp;MID(COMPRAS!D7506,1,2),IVA!W:W,0)),"SIN COD.")</f>
        <v>0</v>
      </c>
    </row>
    <row r="7607" spans="1:86" x14ac:dyDescent="0.25">
      <c r="A7607"/>
      <c r="B7607"/>
      <c r="D7607"/>
      <c r="AL7607">
        <f t="shared" si="826"/>
        <v>0</v>
      </c>
      <c r="AQ7607">
        <f t="shared" si="827"/>
        <v>0</v>
      </c>
      <c r="AR7607" t="str">
        <f>IFERROR(IF(OR(AP7607=338,AP7607=340,AP7607=341,AP7607=342,AP7607="342A",AP7607="342B"),PorcenRet(AP7607,AT7607,AU7607),INDEX(PORCENTAJEBUSCAR,MATCH(AP7607,CódigoRET,0),4)*1),"")</f>
        <v/>
      </c>
      <c r="AS7607">
        <f t="shared" si="828"/>
        <v>0</v>
      </c>
      <c r="BF7607" t="str">
        <f>IFERROR(IF(OR(BD7607=338,BD7607=340,BD7607=341,BD7607=342,BD7607="342A",BD7607="342B"),PorcenRet(BD7607,BH7607,BI7607),INDEX(PORCENTAJEBUSCAR,MATCH(BD7607,CódigoRET,0),4)*1),"")</f>
        <v/>
      </c>
      <c r="BG7607">
        <f t="shared" si="829"/>
        <v>0</v>
      </c>
      <c r="BO7607">
        <f t="shared" si="830"/>
        <v>0</v>
      </c>
      <c r="CC7607">
        <f t="shared" si="831"/>
        <v>0</v>
      </c>
      <c r="CD7607">
        <f t="shared" si="832"/>
        <v>0</v>
      </c>
      <c r="CG7607">
        <f ca="1">IFERROR(INDIRECT("IVA!X"&amp;MATCH(MID(COMPRAS!C7507,1,2)&amp;MID(COMPRAS!F7507,1,2)&amp;MID(COMPRAS!D7507,1,2),IVA!W:W,0)),"SIN COD.")</f>
        <v>0</v>
      </c>
      <c r="CH7607">
        <f ca="1">IFERROR(INDIRECT("IVA!Y"&amp;MATCH(MID(COMPRAS!C7507,1,2)&amp;MID(COMPRAS!F7507,1,2)&amp;MID(COMPRAS!D7507,1,2),IVA!W:W,0)),"SIN COD.")</f>
        <v>0</v>
      </c>
    </row>
    <row r="7608" spans="1:86" x14ac:dyDescent="0.25">
      <c r="A7608"/>
      <c r="B7608"/>
      <c r="D7608"/>
      <c r="AL7608">
        <f t="shared" si="826"/>
        <v>0</v>
      </c>
      <c r="AQ7608">
        <f t="shared" si="827"/>
        <v>0</v>
      </c>
      <c r="AR7608" t="str">
        <f>IFERROR(IF(OR(AP7608=338,AP7608=340,AP7608=341,AP7608=342,AP7608="342A",AP7608="342B"),PorcenRet(AP7608,AT7608,AU7608),INDEX(PORCENTAJEBUSCAR,MATCH(AP7608,CódigoRET,0),4)*1),"")</f>
        <v/>
      </c>
      <c r="AS7608">
        <f t="shared" si="828"/>
        <v>0</v>
      </c>
      <c r="BF7608" t="str">
        <f>IFERROR(IF(OR(BD7608=338,BD7608=340,BD7608=341,BD7608=342,BD7608="342A",BD7608="342B"),PorcenRet(BD7608,BH7608,BI7608),INDEX(PORCENTAJEBUSCAR,MATCH(BD7608,CódigoRET,0),4)*1),"")</f>
        <v/>
      </c>
      <c r="BG7608">
        <f t="shared" si="829"/>
        <v>0</v>
      </c>
      <c r="BO7608">
        <f t="shared" si="830"/>
        <v>0</v>
      </c>
      <c r="CC7608">
        <f t="shared" si="831"/>
        <v>0</v>
      </c>
      <c r="CD7608">
        <f t="shared" si="832"/>
        <v>0</v>
      </c>
      <c r="CG7608">
        <f ca="1">IFERROR(INDIRECT("IVA!X"&amp;MATCH(MID(COMPRAS!C7508,1,2)&amp;MID(COMPRAS!F7508,1,2)&amp;MID(COMPRAS!D7508,1,2),IVA!W:W,0)),"SIN COD.")</f>
        <v>0</v>
      </c>
      <c r="CH7608">
        <f ca="1">IFERROR(INDIRECT("IVA!Y"&amp;MATCH(MID(COMPRAS!C7508,1,2)&amp;MID(COMPRAS!F7508,1,2)&amp;MID(COMPRAS!D7508,1,2),IVA!W:W,0)),"SIN COD.")</f>
        <v>0</v>
      </c>
    </row>
    <row r="7609" spans="1:86" x14ac:dyDescent="0.25">
      <c r="A7609"/>
      <c r="B7609"/>
      <c r="D7609"/>
      <c r="AL7609">
        <f t="shared" si="826"/>
        <v>0</v>
      </c>
      <c r="AQ7609">
        <f t="shared" si="827"/>
        <v>0</v>
      </c>
      <c r="AR7609" t="str">
        <f>IFERROR(IF(OR(AP7609=338,AP7609=340,AP7609=341,AP7609=342,AP7609="342A",AP7609="342B"),PorcenRet(AP7609,AT7609,AU7609),INDEX(PORCENTAJEBUSCAR,MATCH(AP7609,CódigoRET,0),4)*1),"")</f>
        <v/>
      </c>
      <c r="AS7609">
        <f t="shared" si="828"/>
        <v>0</v>
      </c>
      <c r="BF7609" t="str">
        <f>IFERROR(IF(OR(BD7609=338,BD7609=340,BD7609=341,BD7609=342,BD7609="342A",BD7609="342B"),PorcenRet(BD7609,BH7609,BI7609),INDEX(PORCENTAJEBUSCAR,MATCH(BD7609,CódigoRET,0),4)*1),"")</f>
        <v/>
      </c>
      <c r="BG7609">
        <f t="shared" si="829"/>
        <v>0</v>
      </c>
      <c r="BO7609">
        <f t="shared" si="830"/>
        <v>0</v>
      </c>
      <c r="CC7609">
        <f t="shared" si="831"/>
        <v>0</v>
      </c>
      <c r="CD7609">
        <f t="shared" si="832"/>
        <v>0</v>
      </c>
      <c r="CG7609">
        <f ca="1">IFERROR(INDIRECT("IVA!X"&amp;MATCH(MID(COMPRAS!C7509,1,2)&amp;MID(COMPRAS!F7509,1,2)&amp;MID(COMPRAS!D7509,1,2),IVA!W:W,0)),"SIN COD.")</f>
        <v>0</v>
      </c>
      <c r="CH7609">
        <f ca="1">IFERROR(INDIRECT("IVA!Y"&amp;MATCH(MID(COMPRAS!C7509,1,2)&amp;MID(COMPRAS!F7509,1,2)&amp;MID(COMPRAS!D7509,1,2),IVA!W:W,0)),"SIN COD.")</f>
        <v>0</v>
      </c>
    </row>
    <row r="7610" spans="1:86" x14ac:dyDescent="0.25">
      <c r="A7610"/>
      <c r="B7610"/>
      <c r="D7610"/>
      <c r="AL7610">
        <f t="shared" si="826"/>
        <v>0</v>
      </c>
      <c r="AQ7610">
        <f t="shared" si="827"/>
        <v>0</v>
      </c>
      <c r="AR7610" t="str">
        <f>IFERROR(IF(OR(AP7610=338,AP7610=340,AP7610=341,AP7610=342,AP7610="342A",AP7610="342B"),PorcenRet(AP7610,AT7610,AU7610),INDEX(PORCENTAJEBUSCAR,MATCH(AP7610,CódigoRET,0),4)*1),"")</f>
        <v/>
      </c>
      <c r="AS7610">
        <f t="shared" si="828"/>
        <v>0</v>
      </c>
      <c r="BF7610" t="str">
        <f>IFERROR(IF(OR(BD7610=338,BD7610=340,BD7610=341,BD7610=342,BD7610="342A",BD7610="342B"),PorcenRet(BD7610,BH7610,BI7610),INDEX(PORCENTAJEBUSCAR,MATCH(BD7610,CódigoRET,0),4)*1),"")</f>
        <v/>
      </c>
      <c r="BG7610">
        <f t="shared" si="829"/>
        <v>0</v>
      </c>
      <c r="BO7610">
        <f t="shared" si="830"/>
        <v>0</v>
      </c>
      <c r="CC7610">
        <f t="shared" si="831"/>
        <v>0</v>
      </c>
      <c r="CD7610">
        <f t="shared" si="832"/>
        <v>0</v>
      </c>
      <c r="CG7610">
        <f ca="1">IFERROR(INDIRECT("IVA!X"&amp;MATCH(MID(COMPRAS!C7510,1,2)&amp;MID(COMPRAS!F7510,1,2)&amp;MID(COMPRAS!D7510,1,2),IVA!W:W,0)),"SIN COD.")</f>
        <v>0</v>
      </c>
      <c r="CH7610">
        <f ca="1">IFERROR(INDIRECT("IVA!Y"&amp;MATCH(MID(COMPRAS!C7510,1,2)&amp;MID(COMPRAS!F7510,1,2)&amp;MID(COMPRAS!D7510,1,2),IVA!W:W,0)),"SIN COD.")</f>
        <v>0</v>
      </c>
    </row>
    <row r="7611" spans="1:86" x14ac:dyDescent="0.25">
      <c r="A7611"/>
      <c r="B7611"/>
      <c r="D7611"/>
      <c r="AL7611">
        <f t="shared" si="826"/>
        <v>0</v>
      </c>
      <c r="AQ7611">
        <f t="shared" si="827"/>
        <v>0</v>
      </c>
      <c r="AR7611" t="str">
        <f>IFERROR(IF(OR(AP7611=338,AP7611=340,AP7611=341,AP7611=342,AP7611="342A",AP7611="342B"),PorcenRet(AP7611,AT7611,AU7611),INDEX(PORCENTAJEBUSCAR,MATCH(AP7611,CódigoRET,0),4)*1),"")</f>
        <v/>
      </c>
      <c r="AS7611">
        <f t="shared" si="828"/>
        <v>0</v>
      </c>
      <c r="BF7611" t="str">
        <f>IFERROR(IF(OR(BD7611=338,BD7611=340,BD7611=341,BD7611=342,BD7611="342A",BD7611="342B"),PorcenRet(BD7611,BH7611,BI7611),INDEX(PORCENTAJEBUSCAR,MATCH(BD7611,CódigoRET,0),4)*1),"")</f>
        <v/>
      </c>
      <c r="BG7611">
        <f t="shared" si="829"/>
        <v>0</v>
      </c>
      <c r="BO7611">
        <f t="shared" si="830"/>
        <v>0</v>
      </c>
      <c r="CC7611">
        <f t="shared" si="831"/>
        <v>0</v>
      </c>
      <c r="CD7611">
        <f t="shared" si="832"/>
        <v>0</v>
      </c>
      <c r="CG7611">
        <f ca="1">IFERROR(INDIRECT("IVA!X"&amp;MATCH(MID(COMPRAS!C7511,1,2)&amp;MID(COMPRAS!F7511,1,2)&amp;MID(COMPRAS!D7511,1,2),IVA!W:W,0)),"SIN COD.")</f>
        <v>0</v>
      </c>
      <c r="CH7611">
        <f ca="1">IFERROR(INDIRECT("IVA!Y"&amp;MATCH(MID(COMPRAS!C7511,1,2)&amp;MID(COMPRAS!F7511,1,2)&amp;MID(COMPRAS!D7511,1,2),IVA!W:W,0)),"SIN COD.")</f>
        <v>0</v>
      </c>
    </row>
    <row r="7612" spans="1:86" x14ac:dyDescent="0.25">
      <c r="A7612"/>
      <c r="B7612"/>
      <c r="D7612"/>
      <c r="AL7612">
        <f t="shared" si="826"/>
        <v>0</v>
      </c>
      <c r="AQ7612">
        <f t="shared" si="827"/>
        <v>0</v>
      </c>
      <c r="AR7612" t="str">
        <f>IFERROR(IF(OR(AP7612=338,AP7612=340,AP7612=341,AP7612=342,AP7612="342A",AP7612="342B"),PorcenRet(AP7612,AT7612,AU7612),INDEX(PORCENTAJEBUSCAR,MATCH(AP7612,CódigoRET,0),4)*1),"")</f>
        <v/>
      </c>
      <c r="AS7612">
        <f t="shared" si="828"/>
        <v>0</v>
      </c>
      <c r="BF7612" t="str">
        <f>IFERROR(IF(OR(BD7612=338,BD7612=340,BD7612=341,BD7612=342,BD7612="342A",BD7612="342B"),PorcenRet(BD7612,BH7612,BI7612),INDEX(PORCENTAJEBUSCAR,MATCH(BD7612,CódigoRET,0),4)*1),"")</f>
        <v/>
      </c>
      <c r="BG7612">
        <f t="shared" si="829"/>
        <v>0</v>
      </c>
      <c r="BO7612">
        <f t="shared" si="830"/>
        <v>0</v>
      </c>
      <c r="CC7612">
        <f t="shared" si="831"/>
        <v>0</v>
      </c>
      <c r="CD7612">
        <f t="shared" si="832"/>
        <v>0</v>
      </c>
      <c r="CG7612">
        <f ca="1">IFERROR(INDIRECT("IVA!X"&amp;MATCH(MID(COMPRAS!C7512,1,2)&amp;MID(COMPRAS!F7512,1,2)&amp;MID(COMPRAS!D7512,1,2),IVA!W:W,0)),"SIN COD.")</f>
        <v>0</v>
      </c>
      <c r="CH7612">
        <f ca="1">IFERROR(INDIRECT("IVA!Y"&amp;MATCH(MID(COMPRAS!C7512,1,2)&amp;MID(COMPRAS!F7512,1,2)&amp;MID(COMPRAS!D7512,1,2),IVA!W:W,0)),"SIN COD.")</f>
        <v>0</v>
      </c>
    </row>
    <row r="7613" spans="1:86" x14ac:dyDescent="0.25">
      <c r="A7613"/>
      <c r="B7613"/>
      <c r="D7613"/>
      <c r="AL7613">
        <f t="shared" si="826"/>
        <v>0</v>
      </c>
      <c r="AQ7613">
        <f t="shared" si="827"/>
        <v>0</v>
      </c>
      <c r="AR7613" t="str">
        <f>IFERROR(IF(OR(AP7613=338,AP7613=340,AP7613=341,AP7613=342,AP7613="342A",AP7613="342B"),PorcenRet(AP7613,AT7613,AU7613),INDEX(PORCENTAJEBUSCAR,MATCH(AP7613,CódigoRET,0),4)*1),"")</f>
        <v/>
      </c>
      <c r="AS7613">
        <f t="shared" si="828"/>
        <v>0</v>
      </c>
      <c r="BF7613" t="str">
        <f>IFERROR(IF(OR(BD7613=338,BD7613=340,BD7613=341,BD7613=342,BD7613="342A",BD7613="342B"),PorcenRet(BD7613,BH7613,BI7613),INDEX(PORCENTAJEBUSCAR,MATCH(BD7613,CódigoRET,0),4)*1),"")</f>
        <v/>
      </c>
      <c r="BG7613">
        <f t="shared" si="829"/>
        <v>0</v>
      </c>
      <c r="BO7613">
        <f t="shared" si="830"/>
        <v>0</v>
      </c>
      <c r="CC7613">
        <f t="shared" si="831"/>
        <v>0</v>
      </c>
      <c r="CD7613">
        <f t="shared" si="832"/>
        <v>0</v>
      </c>
      <c r="CG7613">
        <f ca="1">IFERROR(INDIRECT("IVA!X"&amp;MATCH(MID(COMPRAS!C7513,1,2)&amp;MID(COMPRAS!F7513,1,2)&amp;MID(COMPRAS!D7513,1,2),IVA!W:W,0)),"SIN COD.")</f>
        <v>0</v>
      </c>
      <c r="CH7613">
        <f ca="1">IFERROR(INDIRECT("IVA!Y"&amp;MATCH(MID(COMPRAS!C7513,1,2)&amp;MID(COMPRAS!F7513,1,2)&amp;MID(COMPRAS!D7513,1,2),IVA!W:W,0)),"SIN COD.")</f>
        <v>0</v>
      </c>
    </row>
    <row r="7614" spans="1:86" x14ac:dyDescent="0.25">
      <c r="A7614"/>
      <c r="B7614"/>
      <c r="D7614"/>
      <c r="AL7614">
        <f t="shared" si="826"/>
        <v>0</v>
      </c>
      <c r="AQ7614">
        <f t="shared" si="827"/>
        <v>0</v>
      </c>
      <c r="AR7614" t="str">
        <f>IFERROR(IF(OR(AP7614=338,AP7614=340,AP7614=341,AP7614=342,AP7614="342A",AP7614="342B"),PorcenRet(AP7614,AT7614,AU7614),INDEX(PORCENTAJEBUSCAR,MATCH(AP7614,CódigoRET,0),4)*1),"")</f>
        <v/>
      </c>
      <c r="AS7614">
        <f t="shared" si="828"/>
        <v>0</v>
      </c>
      <c r="BF7614" t="str">
        <f>IFERROR(IF(OR(BD7614=338,BD7614=340,BD7614=341,BD7614=342,BD7614="342A",BD7614="342B"),PorcenRet(BD7614,BH7614,BI7614),INDEX(PORCENTAJEBUSCAR,MATCH(BD7614,CódigoRET,0),4)*1),"")</f>
        <v/>
      </c>
      <c r="BG7614">
        <f t="shared" si="829"/>
        <v>0</v>
      </c>
      <c r="BO7614">
        <f t="shared" si="830"/>
        <v>0</v>
      </c>
      <c r="CC7614">
        <f t="shared" si="831"/>
        <v>0</v>
      </c>
      <c r="CD7614">
        <f t="shared" si="832"/>
        <v>0</v>
      </c>
      <c r="CG7614">
        <f ca="1">IFERROR(INDIRECT("IVA!X"&amp;MATCH(MID(COMPRAS!C7514,1,2)&amp;MID(COMPRAS!F7514,1,2)&amp;MID(COMPRAS!D7514,1,2),IVA!W:W,0)),"SIN COD.")</f>
        <v>0</v>
      </c>
      <c r="CH7614">
        <f ca="1">IFERROR(INDIRECT("IVA!Y"&amp;MATCH(MID(COMPRAS!C7514,1,2)&amp;MID(COMPRAS!F7514,1,2)&amp;MID(COMPRAS!D7514,1,2),IVA!W:W,0)),"SIN COD.")</f>
        <v>0</v>
      </c>
    </row>
    <row r="7615" spans="1:86" x14ac:dyDescent="0.25">
      <c r="A7615"/>
      <c r="B7615"/>
      <c r="D7615"/>
      <c r="AL7615">
        <f t="shared" si="826"/>
        <v>0</v>
      </c>
      <c r="AQ7615">
        <f t="shared" si="827"/>
        <v>0</v>
      </c>
      <c r="AR7615" t="str">
        <f>IFERROR(IF(OR(AP7615=338,AP7615=340,AP7615=341,AP7615=342,AP7615="342A",AP7615="342B"),PorcenRet(AP7615,AT7615,AU7615),INDEX(PORCENTAJEBUSCAR,MATCH(AP7615,CódigoRET,0),4)*1),"")</f>
        <v/>
      </c>
      <c r="AS7615">
        <f t="shared" si="828"/>
        <v>0</v>
      </c>
      <c r="BF7615" t="str">
        <f>IFERROR(IF(OR(BD7615=338,BD7615=340,BD7615=341,BD7615=342,BD7615="342A",BD7615="342B"),PorcenRet(BD7615,BH7615,BI7615),INDEX(PORCENTAJEBUSCAR,MATCH(BD7615,CódigoRET,0),4)*1),"")</f>
        <v/>
      </c>
      <c r="BG7615">
        <f t="shared" si="829"/>
        <v>0</v>
      </c>
      <c r="BO7615">
        <f t="shared" si="830"/>
        <v>0</v>
      </c>
      <c r="CC7615">
        <f t="shared" si="831"/>
        <v>0</v>
      </c>
      <c r="CD7615">
        <f t="shared" si="832"/>
        <v>0</v>
      </c>
      <c r="CG7615">
        <f ca="1">IFERROR(INDIRECT("IVA!X"&amp;MATCH(MID(COMPRAS!C7515,1,2)&amp;MID(COMPRAS!F7515,1,2)&amp;MID(COMPRAS!D7515,1,2),IVA!W:W,0)),"SIN COD.")</f>
        <v>0</v>
      </c>
      <c r="CH7615">
        <f ca="1">IFERROR(INDIRECT("IVA!Y"&amp;MATCH(MID(COMPRAS!C7515,1,2)&amp;MID(COMPRAS!F7515,1,2)&amp;MID(COMPRAS!D7515,1,2),IVA!W:W,0)),"SIN COD.")</f>
        <v>0</v>
      </c>
    </row>
    <row r="7616" spans="1:86" x14ac:dyDescent="0.25">
      <c r="A7616"/>
      <c r="B7616"/>
      <c r="D7616"/>
      <c r="AL7616">
        <f t="shared" si="826"/>
        <v>0</v>
      </c>
      <c r="AQ7616">
        <f t="shared" si="827"/>
        <v>0</v>
      </c>
      <c r="AR7616" t="str">
        <f>IFERROR(IF(OR(AP7616=338,AP7616=340,AP7616=341,AP7616=342,AP7616="342A",AP7616="342B"),PorcenRet(AP7616,AT7616,AU7616),INDEX(PORCENTAJEBUSCAR,MATCH(AP7616,CódigoRET,0),4)*1),"")</f>
        <v/>
      </c>
      <c r="AS7616">
        <f t="shared" si="828"/>
        <v>0</v>
      </c>
      <c r="BF7616" t="str">
        <f>IFERROR(IF(OR(BD7616=338,BD7616=340,BD7616=341,BD7616=342,BD7616="342A",BD7616="342B"),PorcenRet(BD7616,BH7616,BI7616),INDEX(PORCENTAJEBUSCAR,MATCH(BD7616,CódigoRET,0),4)*1),"")</f>
        <v/>
      </c>
      <c r="BG7616">
        <f t="shared" si="829"/>
        <v>0</v>
      </c>
      <c r="BO7616">
        <f t="shared" si="830"/>
        <v>0</v>
      </c>
      <c r="CC7616">
        <f t="shared" si="831"/>
        <v>0</v>
      </c>
      <c r="CD7616">
        <f t="shared" si="832"/>
        <v>0</v>
      </c>
      <c r="CG7616">
        <f ca="1">IFERROR(INDIRECT("IVA!X"&amp;MATCH(MID(COMPRAS!C7516,1,2)&amp;MID(COMPRAS!F7516,1,2)&amp;MID(COMPRAS!D7516,1,2),IVA!W:W,0)),"SIN COD.")</f>
        <v>0</v>
      </c>
      <c r="CH7616">
        <f ca="1">IFERROR(INDIRECT("IVA!Y"&amp;MATCH(MID(COMPRAS!C7516,1,2)&amp;MID(COMPRAS!F7516,1,2)&amp;MID(COMPRAS!D7516,1,2),IVA!W:W,0)),"SIN COD.")</f>
        <v>0</v>
      </c>
    </row>
    <row r="7617" spans="1:86" x14ac:dyDescent="0.25">
      <c r="A7617"/>
      <c r="B7617"/>
      <c r="D7617"/>
      <c r="AL7617">
        <f t="shared" si="826"/>
        <v>0</v>
      </c>
      <c r="AQ7617">
        <f t="shared" si="827"/>
        <v>0</v>
      </c>
      <c r="AR7617" t="str">
        <f>IFERROR(IF(OR(AP7617=338,AP7617=340,AP7617=341,AP7617=342,AP7617="342A",AP7617="342B"),PorcenRet(AP7617,AT7617,AU7617),INDEX(PORCENTAJEBUSCAR,MATCH(AP7617,CódigoRET,0),4)*1),"")</f>
        <v/>
      </c>
      <c r="AS7617">
        <f t="shared" si="828"/>
        <v>0</v>
      </c>
      <c r="BF7617" t="str">
        <f>IFERROR(IF(OR(BD7617=338,BD7617=340,BD7617=341,BD7617=342,BD7617="342A",BD7617="342B"),PorcenRet(BD7617,BH7617,BI7617),INDEX(PORCENTAJEBUSCAR,MATCH(BD7617,CódigoRET,0),4)*1),"")</f>
        <v/>
      </c>
      <c r="BG7617">
        <f t="shared" si="829"/>
        <v>0</v>
      </c>
      <c r="BO7617">
        <f t="shared" si="830"/>
        <v>0</v>
      </c>
      <c r="CC7617">
        <f t="shared" si="831"/>
        <v>0</v>
      </c>
      <c r="CD7617">
        <f t="shared" si="832"/>
        <v>0</v>
      </c>
      <c r="CG7617">
        <f ca="1">IFERROR(INDIRECT("IVA!X"&amp;MATCH(MID(COMPRAS!C7517,1,2)&amp;MID(COMPRAS!F7517,1,2)&amp;MID(COMPRAS!D7517,1,2),IVA!W:W,0)),"SIN COD.")</f>
        <v>0</v>
      </c>
      <c r="CH7617">
        <f ca="1">IFERROR(INDIRECT("IVA!Y"&amp;MATCH(MID(COMPRAS!C7517,1,2)&amp;MID(COMPRAS!F7517,1,2)&amp;MID(COMPRAS!D7517,1,2),IVA!W:W,0)),"SIN COD.")</f>
        <v>0</v>
      </c>
    </row>
    <row r="7618" spans="1:86" x14ac:dyDescent="0.25">
      <c r="A7618"/>
      <c r="B7618"/>
      <c r="D7618"/>
      <c r="AL7618">
        <f t="shared" ref="AL7618:AL7681" si="833">O7618+P7618+Q7618+R7618+S7618+T7618+U7618+V7618</f>
        <v>0</v>
      </c>
      <c r="AQ7618">
        <f t="shared" ref="AQ7618:AQ7681" si="834">+P7618+Q7618+R7618+S7618-BE7618-BQ7618-BW7618+O7618</f>
        <v>0</v>
      </c>
      <c r="AR7618" t="str">
        <f>IFERROR(IF(OR(AP7618=338,AP7618=340,AP7618=341,AP7618=342,AP7618="342A",AP7618="342B"),PorcenRet(AP7618,AT7618,AU7618),INDEX(PORCENTAJEBUSCAR,MATCH(AP7618,CódigoRET,0),4)*1),"")</f>
        <v/>
      </c>
      <c r="AS7618">
        <f t="shared" ref="AS7618:AS7681" si="835">ROUND(IF(AP7618="",0,AQ7618*(AR7618/100)),2)</f>
        <v>0</v>
      </c>
      <c r="BF7618" t="str">
        <f>IFERROR(IF(OR(BD7618=338,BD7618=340,BD7618=341,BD7618=342,BD7618="342A",BD7618="342B"),PorcenRet(BD7618,BH7618,BI7618),INDEX(PORCENTAJEBUSCAR,MATCH(BD7618,CódigoRET,0),4)*1),"")</f>
        <v/>
      </c>
      <c r="BG7618">
        <f t="shared" ref="BG7618:BG7681" si="836">ROUND(IF(BD7618="",0,BE7618*(BF7618/100)),2)</f>
        <v>0</v>
      </c>
      <c r="BO7618">
        <f t="shared" ref="BO7618:BO7681" si="837">IF(MID(F7618,1,2)="41",SUM(O7618:S7618),0)</f>
        <v>0</v>
      </c>
      <c r="CC7618">
        <f t="shared" ref="CC7618:CC7681" si="838">O7618+P7618+Q7618+R7618+S7618</f>
        <v>0</v>
      </c>
      <c r="CD7618">
        <f t="shared" ref="CD7618:CD7681" si="839">T7618+U7618</f>
        <v>0</v>
      </c>
      <c r="CG7618">
        <f ca="1">IFERROR(INDIRECT("IVA!X"&amp;MATCH(MID(COMPRAS!C7518,1,2)&amp;MID(COMPRAS!F7518,1,2)&amp;MID(COMPRAS!D7518,1,2),IVA!W:W,0)),"SIN COD.")</f>
        <v>0</v>
      </c>
      <c r="CH7618">
        <f ca="1">IFERROR(INDIRECT("IVA!Y"&amp;MATCH(MID(COMPRAS!C7518,1,2)&amp;MID(COMPRAS!F7518,1,2)&amp;MID(COMPRAS!D7518,1,2),IVA!W:W,0)),"SIN COD.")</f>
        <v>0</v>
      </c>
    </row>
    <row r="7619" spans="1:86" x14ac:dyDescent="0.25">
      <c r="A7619"/>
      <c r="B7619"/>
      <c r="D7619"/>
      <c r="AL7619">
        <f t="shared" si="833"/>
        <v>0</v>
      </c>
      <c r="AQ7619">
        <f t="shared" si="834"/>
        <v>0</v>
      </c>
      <c r="AR7619" t="str">
        <f>IFERROR(IF(OR(AP7619=338,AP7619=340,AP7619=341,AP7619=342,AP7619="342A",AP7619="342B"),PorcenRet(AP7619,AT7619,AU7619),INDEX(PORCENTAJEBUSCAR,MATCH(AP7619,CódigoRET,0),4)*1),"")</f>
        <v/>
      </c>
      <c r="AS7619">
        <f t="shared" si="835"/>
        <v>0</v>
      </c>
      <c r="BF7619" t="str">
        <f>IFERROR(IF(OR(BD7619=338,BD7619=340,BD7619=341,BD7619=342,BD7619="342A",BD7619="342B"),PorcenRet(BD7619,BH7619,BI7619),INDEX(PORCENTAJEBUSCAR,MATCH(BD7619,CódigoRET,0),4)*1),"")</f>
        <v/>
      </c>
      <c r="BG7619">
        <f t="shared" si="836"/>
        <v>0</v>
      </c>
      <c r="BO7619">
        <f t="shared" si="837"/>
        <v>0</v>
      </c>
      <c r="CC7619">
        <f t="shared" si="838"/>
        <v>0</v>
      </c>
      <c r="CD7619">
        <f t="shared" si="839"/>
        <v>0</v>
      </c>
      <c r="CG7619">
        <f ca="1">IFERROR(INDIRECT("IVA!X"&amp;MATCH(MID(COMPRAS!C7519,1,2)&amp;MID(COMPRAS!F7519,1,2)&amp;MID(COMPRAS!D7519,1,2),IVA!W:W,0)),"SIN COD.")</f>
        <v>0</v>
      </c>
      <c r="CH7619">
        <f ca="1">IFERROR(INDIRECT("IVA!Y"&amp;MATCH(MID(COMPRAS!C7519,1,2)&amp;MID(COMPRAS!F7519,1,2)&amp;MID(COMPRAS!D7519,1,2),IVA!W:W,0)),"SIN COD.")</f>
        <v>0</v>
      </c>
    </row>
    <row r="7620" spans="1:86" x14ac:dyDescent="0.25">
      <c r="A7620"/>
      <c r="B7620"/>
      <c r="D7620"/>
      <c r="AL7620">
        <f t="shared" si="833"/>
        <v>0</v>
      </c>
      <c r="AQ7620">
        <f t="shared" si="834"/>
        <v>0</v>
      </c>
      <c r="AR7620" t="str">
        <f>IFERROR(IF(OR(AP7620=338,AP7620=340,AP7620=341,AP7620=342,AP7620="342A",AP7620="342B"),PorcenRet(AP7620,AT7620,AU7620),INDEX(PORCENTAJEBUSCAR,MATCH(AP7620,CódigoRET,0),4)*1),"")</f>
        <v/>
      </c>
      <c r="AS7620">
        <f t="shared" si="835"/>
        <v>0</v>
      </c>
      <c r="BF7620" t="str">
        <f>IFERROR(IF(OR(BD7620=338,BD7620=340,BD7620=341,BD7620=342,BD7620="342A",BD7620="342B"),PorcenRet(BD7620,BH7620,BI7620),INDEX(PORCENTAJEBUSCAR,MATCH(BD7620,CódigoRET,0),4)*1),"")</f>
        <v/>
      </c>
      <c r="BG7620">
        <f t="shared" si="836"/>
        <v>0</v>
      </c>
      <c r="BO7620">
        <f t="shared" si="837"/>
        <v>0</v>
      </c>
      <c r="CC7620">
        <f t="shared" si="838"/>
        <v>0</v>
      </c>
      <c r="CD7620">
        <f t="shared" si="839"/>
        <v>0</v>
      </c>
      <c r="CG7620">
        <f ca="1">IFERROR(INDIRECT("IVA!X"&amp;MATCH(MID(COMPRAS!C7520,1,2)&amp;MID(COMPRAS!F7520,1,2)&amp;MID(COMPRAS!D7520,1,2),IVA!W:W,0)),"SIN COD.")</f>
        <v>0</v>
      </c>
      <c r="CH7620">
        <f ca="1">IFERROR(INDIRECT("IVA!Y"&amp;MATCH(MID(COMPRAS!C7520,1,2)&amp;MID(COMPRAS!F7520,1,2)&amp;MID(COMPRAS!D7520,1,2),IVA!W:W,0)),"SIN COD.")</f>
        <v>0</v>
      </c>
    </row>
    <row r="7621" spans="1:86" x14ac:dyDescent="0.25">
      <c r="A7621"/>
      <c r="B7621"/>
      <c r="D7621"/>
      <c r="AL7621">
        <f t="shared" si="833"/>
        <v>0</v>
      </c>
      <c r="AQ7621">
        <f t="shared" si="834"/>
        <v>0</v>
      </c>
      <c r="AR7621" t="str">
        <f>IFERROR(IF(OR(AP7621=338,AP7621=340,AP7621=341,AP7621=342,AP7621="342A",AP7621="342B"),PorcenRet(AP7621,AT7621,AU7621),INDEX(PORCENTAJEBUSCAR,MATCH(AP7621,CódigoRET,0),4)*1),"")</f>
        <v/>
      </c>
      <c r="AS7621">
        <f t="shared" si="835"/>
        <v>0</v>
      </c>
      <c r="BF7621" t="str">
        <f>IFERROR(IF(OR(BD7621=338,BD7621=340,BD7621=341,BD7621=342,BD7621="342A",BD7621="342B"),PorcenRet(BD7621,BH7621,BI7621),INDEX(PORCENTAJEBUSCAR,MATCH(BD7621,CódigoRET,0),4)*1),"")</f>
        <v/>
      </c>
      <c r="BG7621">
        <f t="shared" si="836"/>
        <v>0</v>
      </c>
      <c r="BO7621">
        <f t="shared" si="837"/>
        <v>0</v>
      </c>
      <c r="CC7621">
        <f t="shared" si="838"/>
        <v>0</v>
      </c>
      <c r="CD7621">
        <f t="shared" si="839"/>
        <v>0</v>
      </c>
      <c r="CG7621">
        <f ca="1">IFERROR(INDIRECT("IVA!X"&amp;MATCH(MID(COMPRAS!C7521,1,2)&amp;MID(COMPRAS!F7521,1,2)&amp;MID(COMPRAS!D7521,1,2),IVA!W:W,0)),"SIN COD.")</f>
        <v>0</v>
      </c>
      <c r="CH7621">
        <f ca="1">IFERROR(INDIRECT("IVA!Y"&amp;MATCH(MID(COMPRAS!C7521,1,2)&amp;MID(COMPRAS!F7521,1,2)&amp;MID(COMPRAS!D7521,1,2),IVA!W:W,0)),"SIN COD.")</f>
        <v>0</v>
      </c>
    </row>
    <row r="7622" spans="1:86" x14ac:dyDescent="0.25">
      <c r="A7622"/>
      <c r="B7622"/>
      <c r="D7622"/>
      <c r="AL7622">
        <f t="shared" si="833"/>
        <v>0</v>
      </c>
      <c r="AQ7622">
        <f t="shared" si="834"/>
        <v>0</v>
      </c>
      <c r="AR7622" t="str">
        <f>IFERROR(IF(OR(AP7622=338,AP7622=340,AP7622=341,AP7622=342,AP7622="342A",AP7622="342B"),PorcenRet(AP7622,AT7622,AU7622),INDEX(PORCENTAJEBUSCAR,MATCH(AP7622,CódigoRET,0),4)*1),"")</f>
        <v/>
      </c>
      <c r="AS7622">
        <f t="shared" si="835"/>
        <v>0</v>
      </c>
      <c r="BF7622" t="str">
        <f>IFERROR(IF(OR(BD7622=338,BD7622=340,BD7622=341,BD7622=342,BD7622="342A",BD7622="342B"),PorcenRet(BD7622,BH7622,BI7622),INDEX(PORCENTAJEBUSCAR,MATCH(BD7622,CódigoRET,0),4)*1),"")</f>
        <v/>
      </c>
      <c r="BG7622">
        <f t="shared" si="836"/>
        <v>0</v>
      </c>
      <c r="BO7622">
        <f t="shared" si="837"/>
        <v>0</v>
      </c>
      <c r="CC7622">
        <f t="shared" si="838"/>
        <v>0</v>
      </c>
      <c r="CD7622">
        <f t="shared" si="839"/>
        <v>0</v>
      </c>
      <c r="CG7622">
        <f ca="1">IFERROR(INDIRECT("IVA!X"&amp;MATCH(MID(COMPRAS!C7522,1,2)&amp;MID(COMPRAS!F7522,1,2)&amp;MID(COMPRAS!D7522,1,2),IVA!W:W,0)),"SIN COD.")</f>
        <v>0</v>
      </c>
      <c r="CH7622">
        <f ca="1">IFERROR(INDIRECT("IVA!Y"&amp;MATCH(MID(COMPRAS!C7522,1,2)&amp;MID(COMPRAS!F7522,1,2)&amp;MID(COMPRAS!D7522,1,2),IVA!W:W,0)),"SIN COD.")</f>
        <v>0</v>
      </c>
    </row>
    <row r="7623" spans="1:86" x14ac:dyDescent="0.25">
      <c r="A7623"/>
      <c r="B7623"/>
      <c r="D7623"/>
      <c r="AL7623">
        <f t="shared" si="833"/>
        <v>0</v>
      </c>
      <c r="AQ7623">
        <f t="shared" si="834"/>
        <v>0</v>
      </c>
      <c r="AR7623" t="str">
        <f>IFERROR(IF(OR(AP7623=338,AP7623=340,AP7623=341,AP7623=342,AP7623="342A",AP7623="342B"),PorcenRet(AP7623,AT7623,AU7623),INDEX(PORCENTAJEBUSCAR,MATCH(AP7623,CódigoRET,0),4)*1),"")</f>
        <v/>
      </c>
      <c r="AS7623">
        <f t="shared" si="835"/>
        <v>0</v>
      </c>
      <c r="BF7623" t="str">
        <f>IFERROR(IF(OR(BD7623=338,BD7623=340,BD7623=341,BD7623=342,BD7623="342A",BD7623="342B"),PorcenRet(BD7623,BH7623,BI7623),INDEX(PORCENTAJEBUSCAR,MATCH(BD7623,CódigoRET,0),4)*1),"")</f>
        <v/>
      </c>
      <c r="BG7623">
        <f t="shared" si="836"/>
        <v>0</v>
      </c>
      <c r="BO7623">
        <f t="shared" si="837"/>
        <v>0</v>
      </c>
      <c r="CC7623">
        <f t="shared" si="838"/>
        <v>0</v>
      </c>
      <c r="CD7623">
        <f t="shared" si="839"/>
        <v>0</v>
      </c>
      <c r="CG7623">
        <f ca="1">IFERROR(INDIRECT("IVA!X"&amp;MATCH(MID(COMPRAS!C7523,1,2)&amp;MID(COMPRAS!F7523,1,2)&amp;MID(COMPRAS!D7523,1,2),IVA!W:W,0)),"SIN COD.")</f>
        <v>0</v>
      </c>
      <c r="CH7623">
        <f ca="1">IFERROR(INDIRECT("IVA!Y"&amp;MATCH(MID(COMPRAS!C7523,1,2)&amp;MID(COMPRAS!F7523,1,2)&amp;MID(COMPRAS!D7523,1,2),IVA!W:W,0)),"SIN COD.")</f>
        <v>0</v>
      </c>
    </row>
    <row r="7624" spans="1:86" x14ac:dyDescent="0.25">
      <c r="A7624"/>
      <c r="B7624"/>
      <c r="D7624"/>
      <c r="AL7624">
        <f t="shared" si="833"/>
        <v>0</v>
      </c>
      <c r="AQ7624">
        <f t="shared" si="834"/>
        <v>0</v>
      </c>
      <c r="AR7624" t="str">
        <f>IFERROR(IF(OR(AP7624=338,AP7624=340,AP7624=341,AP7624=342,AP7624="342A",AP7624="342B"),PorcenRet(AP7624,AT7624,AU7624),INDEX(PORCENTAJEBUSCAR,MATCH(AP7624,CódigoRET,0),4)*1),"")</f>
        <v/>
      </c>
      <c r="AS7624">
        <f t="shared" si="835"/>
        <v>0</v>
      </c>
      <c r="BF7624" t="str">
        <f>IFERROR(IF(OR(BD7624=338,BD7624=340,BD7624=341,BD7624=342,BD7624="342A",BD7624="342B"),PorcenRet(BD7624,BH7624,BI7624),INDEX(PORCENTAJEBUSCAR,MATCH(BD7624,CódigoRET,0),4)*1),"")</f>
        <v/>
      </c>
      <c r="BG7624">
        <f t="shared" si="836"/>
        <v>0</v>
      </c>
      <c r="BO7624">
        <f t="shared" si="837"/>
        <v>0</v>
      </c>
      <c r="CC7624">
        <f t="shared" si="838"/>
        <v>0</v>
      </c>
      <c r="CD7624">
        <f t="shared" si="839"/>
        <v>0</v>
      </c>
      <c r="CG7624">
        <f ca="1">IFERROR(INDIRECT("IVA!X"&amp;MATCH(MID(COMPRAS!C7524,1,2)&amp;MID(COMPRAS!F7524,1,2)&amp;MID(COMPRAS!D7524,1,2),IVA!W:W,0)),"SIN COD.")</f>
        <v>0</v>
      </c>
      <c r="CH7624">
        <f ca="1">IFERROR(INDIRECT("IVA!Y"&amp;MATCH(MID(COMPRAS!C7524,1,2)&amp;MID(COMPRAS!F7524,1,2)&amp;MID(COMPRAS!D7524,1,2),IVA!W:W,0)),"SIN COD.")</f>
        <v>0</v>
      </c>
    </row>
    <row r="7625" spans="1:86" x14ac:dyDescent="0.25">
      <c r="A7625"/>
      <c r="B7625"/>
      <c r="D7625"/>
      <c r="AL7625">
        <f t="shared" si="833"/>
        <v>0</v>
      </c>
      <c r="AQ7625">
        <f t="shared" si="834"/>
        <v>0</v>
      </c>
      <c r="AR7625" t="str">
        <f>IFERROR(IF(OR(AP7625=338,AP7625=340,AP7625=341,AP7625=342,AP7625="342A",AP7625="342B"),PorcenRet(AP7625,AT7625,AU7625),INDEX(PORCENTAJEBUSCAR,MATCH(AP7625,CódigoRET,0),4)*1),"")</f>
        <v/>
      </c>
      <c r="AS7625">
        <f t="shared" si="835"/>
        <v>0</v>
      </c>
      <c r="BF7625" t="str">
        <f>IFERROR(IF(OR(BD7625=338,BD7625=340,BD7625=341,BD7625=342,BD7625="342A",BD7625="342B"),PorcenRet(BD7625,BH7625,BI7625),INDEX(PORCENTAJEBUSCAR,MATCH(BD7625,CódigoRET,0),4)*1),"")</f>
        <v/>
      </c>
      <c r="BG7625">
        <f t="shared" si="836"/>
        <v>0</v>
      </c>
      <c r="BO7625">
        <f t="shared" si="837"/>
        <v>0</v>
      </c>
      <c r="CC7625">
        <f t="shared" si="838"/>
        <v>0</v>
      </c>
      <c r="CD7625">
        <f t="shared" si="839"/>
        <v>0</v>
      </c>
      <c r="CG7625">
        <f ca="1">IFERROR(INDIRECT("IVA!X"&amp;MATCH(MID(COMPRAS!C7525,1,2)&amp;MID(COMPRAS!F7525,1,2)&amp;MID(COMPRAS!D7525,1,2),IVA!W:W,0)),"SIN COD.")</f>
        <v>0</v>
      </c>
      <c r="CH7625">
        <f ca="1">IFERROR(INDIRECT("IVA!Y"&amp;MATCH(MID(COMPRAS!C7525,1,2)&amp;MID(COMPRAS!F7525,1,2)&amp;MID(COMPRAS!D7525,1,2),IVA!W:W,0)),"SIN COD.")</f>
        <v>0</v>
      </c>
    </row>
    <row r="7626" spans="1:86" x14ac:dyDescent="0.25">
      <c r="A7626"/>
      <c r="B7626"/>
      <c r="D7626"/>
      <c r="AL7626">
        <f t="shared" si="833"/>
        <v>0</v>
      </c>
      <c r="AQ7626">
        <f t="shared" si="834"/>
        <v>0</v>
      </c>
      <c r="AR7626" t="str">
        <f>IFERROR(IF(OR(AP7626=338,AP7626=340,AP7626=341,AP7626=342,AP7626="342A",AP7626="342B"),PorcenRet(AP7626,AT7626,AU7626),INDEX(PORCENTAJEBUSCAR,MATCH(AP7626,CódigoRET,0),4)*1),"")</f>
        <v/>
      </c>
      <c r="AS7626">
        <f t="shared" si="835"/>
        <v>0</v>
      </c>
      <c r="BF7626" t="str">
        <f>IFERROR(IF(OR(BD7626=338,BD7626=340,BD7626=341,BD7626=342,BD7626="342A",BD7626="342B"),PorcenRet(BD7626,BH7626,BI7626),INDEX(PORCENTAJEBUSCAR,MATCH(BD7626,CódigoRET,0),4)*1),"")</f>
        <v/>
      </c>
      <c r="BG7626">
        <f t="shared" si="836"/>
        <v>0</v>
      </c>
      <c r="BO7626">
        <f t="shared" si="837"/>
        <v>0</v>
      </c>
      <c r="CC7626">
        <f t="shared" si="838"/>
        <v>0</v>
      </c>
      <c r="CD7626">
        <f t="shared" si="839"/>
        <v>0</v>
      </c>
      <c r="CG7626">
        <f ca="1">IFERROR(INDIRECT("IVA!X"&amp;MATCH(MID(COMPRAS!C7526,1,2)&amp;MID(COMPRAS!F7526,1,2)&amp;MID(COMPRAS!D7526,1,2),IVA!W:W,0)),"SIN COD.")</f>
        <v>0</v>
      </c>
      <c r="CH7626">
        <f ca="1">IFERROR(INDIRECT("IVA!Y"&amp;MATCH(MID(COMPRAS!C7526,1,2)&amp;MID(COMPRAS!F7526,1,2)&amp;MID(COMPRAS!D7526,1,2),IVA!W:W,0)),"SIN COD.")</f>
        <v>0</v>
      </c>
    </row>
    <row r="7627" spans="1:86" x14ac:dyDescent="0.25">
      <c r="A7627"/>
      <c r="B7627"/>
      <c r="D7627"/>
      <c r="AL7627">
        <f t="shared" si="833"/>
        <v>0</v>
      </c>
      <c r="AQ7627">
        <f t="shared" si="834"/>
        <v>0</v>
      </c>
      <c r="AR7627" t="str">
        <f>IFERROR(IF(OR(AP7627=338,AP7627=340,AP7627=341,AP7627=342,AP7627="342A",AP7627="342B"),PorcenRet(AP7627,AT7627,AU7627),INDEX(PORCENTAJEBUSCAR,MATCH(AP7627,CódigoRET,0),4)*1),"")</f>
        <v/>
      </c>
      <c r="AS7627">
        <f t="shared" si="835"/>
        <v>0</v>
      </c>
      <c r="BF7627" t="str">
        <f>IFERROR(IF(OR(BD7627=338,BD7627=340,BD7627=341,BD7627=342,BD7627="342A",BD7627="342B"),PorcenRet(BD7627,BH7627,BI7627),INDEX(PORCENTAJEBUSCAR,MATCH(BD7627,CódigoRET,0),4)*1),"")</f>
        <v/>
      </c>
      <c r="BG7627">
        <f t="shared" si="836"/>
        <v>0</v>
      </c>
      <c r="BO7627">
        <f t="shared" si="837"/>
        <v>0</v>
      </c>
      <c r="CC7627">
        <f t="shared" si="838"/>
        <v>0</v>
      </c>
      <c r="CD7627">
        <f t="shared" si="839"/>
        <v>0</v>
      </c>
      <c r="CG7627">
        <f ca="1">IFERROR(INDIRECT("IVA!X"&amp;MATCH(MID(COMPRAS!C7527,1,2)&amp;MID(COMPRAS!F7527,1,2)&amp;MID(COMPRAS!D7527,1,2),IVA!W:W,0)),"SIN COD.")</f>
        <v>0</v>
      </c>
      <c r="CH7627">
        <f ca="1">IFERROR(INDIRECT("IVA!Y"&amp;MATCH(MID(COMPRAS!C7527,1,2)&amp;MID(COMPRAS!F7527,1,2)&amp;MID(COMPRAS!D7527,1,2),IVA!W:W,0)),"SIN COD.")</f>
        <v>0</v>
      </c>
    </row>
    <row r="7628" spans="1:86" x14ac:dyDescent="0.25">
      <c r="A7628"/>
      <c r="B7628"/>
      <c r="D7628"/>
      <c r="AL7628">
        <f t="shared" si="833"/>
        <v>0</v>
      </c>
      <c r="AQ7628">
        <f t="shared" si="834"/>
        <v>0</v>
      </c>
      <c r="AR7628" t="str">
        <f>IFERROR(IF(OR(AP7628=338,AP7628=340,AP7628=341,AP7628=342,AP7628="342A",AP7628="342B"),PorcenRet(AP7628,AT7628,AU7628),INDEX(PORCENTAJEBUSCAR,MATCH(AP7628,CódigoRET,0),4)*1),"")</f>
        <v/>
      </c>
      <c r="AS7628">
        <f t="shared" si="835"/>
        <v>0</v>
      </c>
      <c r="BF7628" t="str">
        <f>IFERROR(IF(OR(BD7628=338,BD7628=340,BD7628=341,BD7628=342,BD7628="342A",BD7628="342B"),PorcenRet(BD7628,BH7628,BI7628),INDEX(PORCENTAJEBUSCAR,MATCH(BD7628,CódigoRET,0),4)*1),"")</f>
        <v/>
      </c>
      <c r="BG7628">
        <f t="shared" si="836"/>
        <v>0</v>
      </c>
      <c r="BO7628">
        <f t="shared" si="837"/>
        <v>0</v>
      </c>
      <c r="CC7628">
        <f t="shared" si="838"/>
        <v>0</v>
      </c>
      <c r="CD7628">
        <f t="shared" si="839"/>
        <v>0</v>
      </c>
      <c r="CG7628">
        <f ca="1">IFERROR(INDIRECT("IVA!X"&amp;MATCH(MID(COMPRAS!C7528,1,2)&amp;MID(COMPRAS!F7528,1,2)&amp;MID(COMPRAS!D7528,1,2),IVA!W:W,0)),"SIN COD.")</f>
        <v>0</v>
      </c>
      <c r="CH7628">
        <f ca="1">IFERROR(INDIRECT("IVA!Y"&amp;MATCH(MID(COMPRAS!C7528,1,2)&amp;MID(COMPRAS!F7528,1,2)&amp;MID(COMPRAS!D7528,1,2),IVA!W:W,0)),"SIN COD.")</f>
        <v>0</v>
      </c>
    </row>
    <row r="7629" spans="1:86" x14ac:dyDescent="0.25">
      <c r="A7629"/>
      <c r="B7629"/>
      <c r="D7629"/>
      <c r="AL7629">
        <f t="shared" si="833"/>
        <v>0</v>
      </c>
      <c r="AQ7629">
        <f t="shared" si="834"/>
        <v>0</v>
      </c>
      <c r="AR7629" t="str">
        <f>IFERROR(IF(OR(AP7629=338,AP7629=340,AP7629=341,AP7629=342,AP7629="342A",AP7629="342B"),PorcenRet(AP7629,AT7629,AU7629),INDEX(PORCENTAJEBUSCAR,MATCH(AP7629,CódigoRET,0),4)*1),"")</f>
        <v/>
      </c>
      <c r="AS7629">
        <f t="shared" si="835"/>
        <v>0</v>
      </c>
      <c r="BF7629" t="str">
        <f>IFERROR(IF(OR(BD7629=338,BD7629=340,BD7629=341,BD7629=342,BD7629="342A",BD7629="342B"),PorcenRet(BD7629,BH7629,BI7629),INDEX(PORCENTAJEBUSCAR,MATCH(BD7629,CódigoRET,0),4)*1),"")</f>
        <v/>
      </c>
      <c r="BG7629">
        <f t="shared" si="836"/>
        <v>0</v>
      </c>
      <c r="BO7629">
        <f t="shared" si="837"/>
        <v>0</v>
      </c>
      <c r="CC7629">
        <f t="shared" si="838"/>
        <v>0</v>
      </c>
      <c r="CD7629">
        <f t="shared" si="839"/>
        <v>0</v>
      </c>
      <c r="CG7629">
        <f ca="1">IFERROR(INDIRECT("IVA!X"&amp;MATCH(MID(COMPRAS!C7529,1,2)&amp;MID(COMPRAS!F7529,1,2)&amp;MID(COMPRAS!D7529,1,2),IVA!W:W,0)),"SIN COD.")</f>
        <v>0</v>
      </c>
      <c r="CH7629">
        <f ca="1">IFERROR(INDIRECT("IVA!Y"&amp;MATCH(MID(COMPRAS!C7529,1,2)&amp;MID(COMPRAS!F7529,1,2)&amp;MID(COMPRAS!D7529,1,2),IVA!W:W,0)),"SIN COD.")</f>
        <v>0</v>
      </c>
    </row>
    <row r="7630" spans="1:86" x14ac:dyDescent="0.25">
      <c r="A7630"/>
      <c r="B7630"/>
      <c r="D7630"/>
      <c r="AL7630">
        <f t="shared" si="833"/>
        <v>0</v>
      </c>
      <c r="AQ7630">
        <f t="shared" si="834"/>
        <v>0</v>
      </c>
      <c r="AR7630" t="str">
        <f>IFERROR(IF(OR(AP7630=338,AP7630=340,AP7630=341,AP7630=342,AP7630="342A",AP7630="342B"),PorcenRet(AP7630,AT7630,AU7630),INDEX(PORCENTAJEBUSCAR,MATCH(AP7630,CódigoRET,0),4)*1),"")</f>
        <v/>
      </c>
      <c r="AS7630">
        <f t="shared" si="835"/>
        <v>0</v>
      </c>
      <c r="BF7630" t="str">
        <f>IFERROR(IF(OR(BD7630=338,BD7630=340,BD7630=341,BD7630=342,BD7630="342A",BD7630="342B"),PorcenRet(BD7630,BH7630,BI7630),INDEX(PORCENTAJEBUSCAR,MATCH(BD7630,CódigoRET,0),4)*1),"")</f>
        <v/>
      </c>
      <c r="BG7630">
        <f t="shared" si="836"/>
        <v>0</v>
      </c>
      <c r="BO7630">
        <f t="shared" si="837"/>
        <v>0</v>
      </c>
      <c r="CC7630">
        <f t="shared" si="838"/>
        <v>0</v>
      </c>
      <c r="CD7630">
        <f t="shared" si="839"/>
        <v>0</v>
      </c>
      <c r="CG7630">
        <f ca="1">IFERROR(INDIRECT("IVA!X"&amp;MATCH(MID(COMPRAS!C7530,1,2)&amp;MID(COMPRAS!F7530,1,2)&amp;MID(COMPRAS!D7530,1,2),IVA!W:W,0)),"SIN COD.")</f>
        <v>0</v>
      </c>
      <c r="CH7630">
        <f ca="1">IFERROR(INDIRECT("IVA!Y"&amp;MATCH(MID(COMPRAS!C7530,1,2)&amp;MID(COMPRAS!F7530,1,2)&amp;MID(COMPRAS!D7530,1,2),IVA!W:W,0)),"SIN COD.")</f>
        <v>0</v>
      </c>
    </row>
    <row r="7631" spans="1:86" x14ac:dyDescent="0.25">
      <c r="A7631"/>
      <c r="B7631"/>
      <c r="D7631"/>
      <c r="AL7631">
        <f t="shared" si="833"/>
        <v>0</v>
      </c>
      <c r="AQ7631">
        <f t="shared" si="834"/>
        <v>0</v>
      </c>
      <c r="AR7631" t="str">
        <f>IFERROR(IF(OR(AP7631=338,AP7631=340,AP7631=341,AP7631=342,AP7631="342A",AP7631="342B"),PorcenRet(AP7631,AT7631,AU7631),INDEX(PORCENTAJEBUSCAR,MATCH(AP7631,CódigoRET,0),4)*1),"")</f>
        <v/>
      </c>
      <c r="AS7631">
        <f t="shared" si="835"/>
        <v>0</v>
      </c>
      <c r="BF7631" t="str">
        <f>IFERROR(IF(OR(BD7631=338,BD7631=340,BD7631=341,BD7631=342,BD7631="342A",BD7631="342B"),PorcenRet(BD7631,BH7631,BI7631),INDEX(PORCENTAJEBUSCAR,MATCH(BD7631,CódigoRET,0),4)*1),"")</f>
        <v/>
      </c>
      <c r="BG7631">
        <f t="shared" si="836"/>
        <v>0</v>
      </c>
      <c r="BO7631">
        <f t="shared" si="837"/>
        <v>0</v>
      </c>
      <c r="CC7631">
        <f t="shared" si="838"/>
        <v>0</v>
      </c>
      <c r="CD7631">
        <f t="shared" si="839"/>
        <v>0</v>
      </c>
      <c r="CG7631">
        <f ca="1">IFERROR(INDIRECT("IVA!X"&amp;MATCH(MID(COMPRAS!C7531,1,2)&amp;MID(COMPRAS!F7531,1,2)&amp;MID(COMPRAS!D7531,1,2),IVA!W:W,0)),"SIN COD.")</f>
        <v>0</v>
      </c>
      <c r="CH7631">
        <f ca="1">IFERROR(INDIRECT("IVA!Y"&amp;MATCH(MID(COMPRAS!C7531,1,2)&amp;MID(COMPRAS!F7531,1,2)&amp;MID(COMPRAS!D7531,1,2),IVA!W:W,0)),"SIN COD.")</f>
        <v>0</v>
      </c>
    </row>
    <row r="7632" spans="1:86" x14ac:dyDescent="0.25">
      <c r="A7632"/>
      <c r="B7632"/>
      <c r="D7632"/>
      <c r="AL7632">
        <f t="shared" si="833"/>
        <v>0</v>
      </c>
      <c r="AQ7632">
        <f t="shared" si="834"/>
        <v>0</v>
      </c>
      <c r="AR7632" t="str">
        <f>IFERROR(IF(OR(AP7632=338,AP7632=340,AP7632=341,AP7632=342,AP7632="342A",AP7632="342B"),PorcenRet(AP7632,AT7632,AU7632),INDEX(PORCENTAJEBUSCAR,MATCH(AP7632,CódigoRET,0),4)*1),"")</f>
        <v/>
      </c>
      <c r="AS7632">
        <f t="shared" si="835"/>
        <v>0</v>
      </c>
      <c r="BF7632" t="str">
        <f>IFERROR(IF(OR(BD7632=338,BD7632=340,BD7632=341,BD7632=342,BD7632="342A",BD7632="342B"),PorcenRet(BD7632,BH7632,BI7632),INDEX(PORCENTAJEBUSCAR,MATCH(BD7632,CódigoRET,0),4)*1),"")</f>
        <v/>
      </c>
      <c r="BG7632">
        <f t="shared" si="836"/>
        <v>0</v>
      </c>
      <c r="BO7632">
        <f t="shared" si="837"/>
        <v>0</v>
      </c>
      <c r="CC7632">
        <f t="shared" si="838"/>
        <v>0</v>
      </c>
      <c r="CD7632">
        <f t="shared" si="839"/>
        <v>0</v>
      </c>
      <c r="CG7632">
        <f ca="1">IFERROR(INDIRECT("IVA!X"&amp;MATCH(MID(COMPRAS!C7532,1,2)&amp;MID(COMPRAS!F7532,1,2)&amp;MID(COMPRAS!D7532,1,2),IVA!W:W,0)),"SIN COD.")</f>
        <v>0</v>
      </c>
      <c r="CH7632">
        <f ca="1">IFERROR(INDIRECT("IVA!Y"&amp;MATCH(MID(COMPRAS!C7532,1,2)&amp;MID(COMPRAS!F7532,1,2)&amp;MID(COMPRAS!D7532,1,2),IVA!W:W,0)),"SIN COD.")</f>
        <v>0</v>
      </c>
    </row>
    <row r="7633" spans="1:86" x14ac:dyDescent="0.25">
      <c r="A7633"/>
      <c r="B7633"/>
      <c r="D7633"/>
      <c r="AL7633">
        <f t="shared" si="833"/>
        <v>0</v>
      </c>
      <c r="AQ7633">
        <f t="shared" si="834"/>
        <v>0</v>
      </c>
      <c r="AR7633" t="str">
        <f>IFERROR(IF(OR(AP7633=338,AP7633=340,AP7633=341,AP7633=342,AP7633="342A",AP7633="342B"),PorcenRet(AP7633,AT7633,AU7633),INDEX(PORCENTAJEBUSCAR,MATCH(AP7633,CódigoRET,0),4)*1),"")</f>
        <v/>
      </c>
      <c r="AS7633">
        <f t="shared" si="835"/>
        <v>0</v>
      </c>
      <c r="BF7633" t="str">
        <f>IFERROR(IF(OR(BD7633=338,BD7633=340,BD7633=341,BD7633=342,BD7633="342A",BD7633="342B"),PorcenRet(BD7633,BH7633,BI7633),INDEX(PORCENTAJEBUSCAR,MATCH(BD7633,CódigoRET,0),4)*1),"")</f>
        <v/>
      </c>
      <c r="BG7633">
        <f t="shared" si="836"/>
        <v>0</v>
      </c>
      <c r="BO7633">
        <f t="shared" si="837"/>
        <v>0</v>
      </c>
      <c r="CC7633">
        <f t="shared" si="838"/>
        <v>0</v>
      </c>
      <c r="CD7633">
        <f t="shared" si="839"/>
        <v>0</v>
      </c>
      <c r="CG7633">
        <f ca="1">IFERROR(INDIRECT("IVA!X"&amp;MATCH(MID(COMPRAS!C7533,1,2)&amp;MID(COMPRAS!F7533,1,2)&amp;MID(COMPRAS!D7533,1,2),IVA!W:W,0)),"SIN COD.")</f>
        <v>0</v>
      </c>
      <c r="CH7633">
        <f ca="1">IFERROR(INDIRECT("IVA!Y"&amp;MATCH(MID(COMPRAS!C7533,1,2)&amp;MID(COMPRAS!F7533,1,2)&amp;MID(COMPRAS!D7533,1,2),IVA!W:W,0)),"SIN COD.")</f>
        <v>0</v>
      </c>
    </row>
    <row r="7634" spans="1:86" x14ac:dyDescent="0.25">
      <c r="A7634"/>
      <c r="B7634"/>
      <c r="D7634"/>
      <c r="AL7634">
        <f t="shared" si="833"/>
        <v>0</v>
      </c>
      <c r="AQ7634">
        <f t="shared" si="834"/>
        <v>0</v>
      </c>
      <c r="AR7634" t="str">
        <f>IFERROR(IF(OR(AP7634=338,AP7634=340,AP7634=341,AP7634=342,AP7634="342A",AP7634="342B"),PorcenRet(AP7634,AT7634,AU7634),INDEX(PORCENTAJEBUSCAR,MATCH(AP7634,CódigoRET,0),4)*1),"")</f>
        <v/>
      </c>
      <c r="AS7634">
        <f t="shared" si="835"/>
        <v>0</v>
      </c>
      <c r="BF7634" t="str">
        <f>IFERROR(IF(OR(BD7634=338,BD7634=340,BD7634=341,BD7634=342,BD7634="342A",BD7634="342B"),PorcenRet(BD7634,BH7634,BI7634),INDEX(PORCENTAJEBUSCAR,MATCH(BD7634,CódigoRET,0),4)*1),"")</f>
        <v/>
      </c>
      <c r="BG7634">
        <f t="shared" si="836"/>
        <v>0</v>
      </c>
      <c r="BO7634">
        <f t="shared" si="837"/>
        <v>0</v>
      </c>
      <c r="CC7634">
        <f t="shared" si="838"/>
        <v>0</v>
      </c>
      <c r="CD7634">
        <f t="shared" si="839"/>
        <v>0</v>
      </c>
      <c r="CG7634">
        <f ca="1">IFERROR(INDIRECT("IVA!X"&amp;MATCH(MID(COMPRAS!C7534,1,2)&amp;MID(COMPRAS!F7534,1,2)&amp;MID(COMPRAS!D7534,1,2),IVA!W:W,0)),"SIN COD.")</f>
        <v>0</v>
      </c>
      <c r="CH7634">
        <f ca="1">IFERROR(INDIRECT("IVA!Y"&amp;MATCH(MID(COMPRAS!C7534,1,2)&amp;MID(COMPRAS!F7534,1,2)&amp;MID(COMPRAS!D7534,1,2),IVA!W:W,0)),"SIN COD.")</f>
        <v>0</v>
      </c>
    </row>
    <row r="7635" spans="1:86" x14ac:dyDescent="0.25">
      <c r="A7635"/>
      <c r="B7635"/>
      <c r="D7635"/>
      <c r="AL7635">
        <f t="shared" si="833"/>
        <v>0</v>
      </c>
      <c r="AQ7635">
        <f t="shared" si="834"/>
        <v>0</v>
      </c>
      <c r="AR7635" t="str">
        <f>IFERROR(IF(OR(AP7635=338,AP7635=340,AP7635=341,AP7635=342,AP7635="342A",AP7635="342B"),PorcenRet(AP7635,AT7635,AU7635),INDEX(PORCENTAJEBUSCAR,MATCH(AP7635,CódigoRET,0),4)*1),"")</f>
        <v/>
      </c>
      <c r="AS7635">
        <f t="shared" si="835"/>
        <v>0</v>
      </c>
      <c r="BF7635" t="str">
        <f>IFERROR(IF(OR(BD7635=338,BD7635=340,BD7635=341,BD7635=342,BD7635="342A",BD7635="342B"),PorcenRet(BD7635,BH7635,BI7635),INDEX(PORCENTAJEBUSCAR,MATCH(BD7635,CódigoRET,0),4)*1),"")</f>
        <v/>
      </c>
      <c r="BG7635">
        <f t="shared" si="836"/>
        <v>0</v>
      </c>
      <c r="BO7635">
        <f t="shared" si="837"/>
        <v>0</v>
      </c>
      <c r="CC7635">
        <f t="shared" si="838"/>
        <v>0</v>
      </c>
      <c r="CD7635">
        <f t="shared" si="839"/>
        <v>0</v>
      </c>
      <c r="CG7635">
        <f ca="1">IFERROR(INDIRECT("IVA!X"&amp;MATCH(MID(COMPRAS!C7535,1,2)&amp;MID(COMPRAS!F7535,1,2)&amp;MID(COMPRAS!D7535,1,2),IVA!W:W,0)),"SIN COD.")</f>
        <v>0</v>
      </c>
      <c r="CH7635">
        <f ca="1">IFERROR(INDIRECT("IVA!Y"&amp;MATCH(MID(COMPRAS!C7535,1,2)&amp;MID(COMPRAS!F7535,1,2)&amp;MID(COMPRAS!D7535,1,2),IVA!W:W,0)),"SIN COD.")</f>
        <v>0</v>
      </c>
    </row>
    <row r="7636" spans="1:86" x14ac:dyDescent="0.25">
      <c r="A7636"/>
      <c r="B7636"/>
      <c r="D7636"/>
      <c r="AL7636">
        <f t="shared" si="833"/>
        <v>0</v>
      </c>
      <c r="AQ7636">
        <f t="shared" si="834"/>
        <v>0</v>
      </c>
      <c r="AR7636" t="str">
        <f>IFERROR(IF(OR(AP7636=338,AP7636=340,AP7636=341,AP7636=342,AP7636="342A",AP7636="342B"),PorcenRet(AP7636,AT7636,AU7636),INDEX(PORCENTAJEBUSCAR,MATCH(AP7636,CódigoRET,0),4)*1),"")</f>
        <v/>
      </c>
      <c r="AS7636">
        <f t="shared" si="835"/>
        <v>0</v>
      </c>
      <c r="BF7636" t="str">
        <f>IFERROR(IF(OR(BD7636=338,BD7636=340,BD7636=341,BD7636=342,BD7636="342A",BD7636="342B"),PorcenRet(BD7636,BH7636,BI7636),INDEX(PORCENTAJEBUSCAR,MATCH(BD7636,CódigoRET,0),4)*1),"")</f>
        <v/>
      </c>
      <c r="BG7636">
        <f t="shared" si="836"/>
        <v>0</v>
      </c>
      <c r="BO7636">
        <f t="shared" si="837"/>
        <v>0</v>
      </c>
      <c r="CC7636">
        <f t="shared" si="838"/>
        <v>0</v>
      </c>
      <c r="CD7636">
        <f t="shared" si="839"/>
        <v>0</v>
      </c>
      <c r="CG7636">
        <f ca="1">IFERROR(INDIRECT("IVA!X"&amp;MATCH(MID(COMPRAS!C7536,1,2)&amp;MID(COMPRAS!F7536,1,2)&amp;MID(COMPRAS!D7536,1,2),IVA!W:W,0)),"SIN COD.")</f>
        <v>0</v>
      </c>
      <c r="CH7636">
        <f ca="1">IFERROR(INDIRECT("IVA!Y"&amp;MATCH(MID(COMPRAS!C7536,1,2)&amp;MID(COMPRAS!F7536,1,2)&amp;MID(COMPRAS!D7536,1,2),IVA!W:W,0)),"SIN COD.")</f>
        <v>0</v>
      </c>
    </row>
    <row r="7637" spans="1:86" x14ac:dyDescent="0.25">
      <c r="A7637"/>
      <c r="B7637"/>
      <c r="D7637"/>
      <c r="AL7637">
        <f t="shared" si="833"/>
        <v>0</v>
      </c>
      <c r="AQ7637">
        <f t="shared" si="834"/>
        <v>0</v>
      </c>
      <c r="AR7637" t="str">
        <f>IFERROR(IF(OR(AP7637=338,AP7637=340,AP7637=341,AP7637=342,AP7637="342A",AP7637="342B"),PorcenRet(AP7637,AT7637,AU7637),INDEX(PORCENTAJEBUSCAR,MATCH(AP7637,CódigoRET,0),4)*1),"")</f>
        <v/>
      </c>
      <c r="AS7637">
        <f t="shared" si="835"/>
        <v>0</v>
      </c>
      <c r="BF7637" t="str">
        <f>IFERROR(IF(OR(BD7637=338,BD7637=340,BD7637=341,BD7637=342,BD7637="342A",BD7637="342B"),PorcenRet(BD7637,BH7637,BI7637),INDEX(PORCENTAJEBUSCAR,MATCH(BD7637,CódigoRET,0),4)*1),"")</f>
        <v/>
      </c>
      <c r="BG7637">
        <f t="shared" si="836"/>
        <v>0</v>
      </c>
      <c r="BO7637">
        <f t="shared" si="837"/>
        <v>0</v>
      </c>
      <c r="CC7637">
        <f t="shared" si="838"/>
        <v>0</v>
      </c>
      <c r="CD7637">
        <f t="shared" si="839"/>
        <v>0</v>
      </c>
      <c r="CG7637">
        <f ca="1">IFERROR(INDIRECT("IVA!X"&amp;MATCH(MID(COMPRAS!C7537,1,2)&amp;MID(COMPRAS!F7537,1,2)&amp;MID(COMPRAS!D7537,1,2),IVA!W:W,0)),"SIN COD.")</f>
        <v>0</v>
      </c>
      <c r="CH7637">
        <f ca="1">IFERROR(INDIRECT("IVA!Y"&amp;MATCH(MID(COMPRAS!C7537,1,2)&amp;MID(COMPRAS!F7537,1,2)&amp;MID(COMPRAS!D7537,1,2),IVA!W:W,0)),"SIN COD.")</f>
        <v>0</v>
      </c>
    </row>
    <row r="7638" spans="1:86" x14ac:dyDescent="0.25">
      <c r="A7638"/>
      <c r="B7638"/>
      <c r="D7638"/>
      <c r="AL7638">
        <f t="shared" si="833"/>
        <v>0</v>
      </c>
      <c r="AQ7638">
        <f t="shared" si="834"/>
        <v>0</v>
      </c>
      <c r="AR7638" t="str">
        <f>IFERROR(IF(OR(AP7638=338,AP7638=340,AP7638=341,AP7638=342,AP7638="342A",AP7638="342B"),PorcenRet(AP7638,AT7638,AU7638),INDEX(PORCENTAJEBUSCAR,MATCH(AP7638,CódigoRET,0),4)*1),"")</f>
        <v/>
      </c>
      <c r="AS7638">
        <f t="shared" si="835"/>
        <v>0</v>
      </c>
      <c r="BF7638" t="str">
        <f>IFERROR(IF(OR(BD7638=338,BD7638=340,BD7638=341,BD7638=342,BD7638="342A",BD7638="342B"),PorcenRet(BD7638,BH7638,BI7638),INDEX(PORCENTAJEBUSCAR,MATCH(BD7638,CódigoRET,0),4)*1),"")</f>
        <v/>
      </c>
      <c r="BG7638">
        <f t="shared" si="836"/>
        <v>0</v>
      </c>
      <c r="BO7638">
        <f t="shared" si="837"/>
        <v>0</v>
      </c>
      <c r="CC7638">
        <f t="shared" si="838"/>
        <v>0</v>
      </c>
      <c r="CD7638">
        <f t="shared" si="839"/>
        <v>0</v>
      </c>
      <c r="CG7638">
        <f ca="1">IFERROR(INDIRECT("IVA!X"&amp;MATCH(MID(COMPRAS!C7538,1,2)&amp;MID(COMPRAS!F7538,1,2)&amp;MID(COMPRAS!D7538,1,2),IVA!W:W,0)),"SIN COD.")</f>
        <v>0</v>
      </c>
      <c r="CH7638">
        <f ca="1">IFERROR(INDIRECT("IVA!Y"&amp;MATCH(MID(COMPRAS!C7538,1,2)&amp;MID(COMPRAS!F7538,1,2)&amp;MID(COMPRAS!D7538,1,2),IVA!W:W,0)),"SIN COD.")</f>
        <v>0</v>
      </c>
    </row>
    <row r="7639" spans="1:86" x14ac:dyDescent="0.25">
      <c r="A7639"/>
      <c r="B7639"/>
      <c r="D7639"/>
      <c r="AL7639">
        <f t="shared" si="833"/>
        <v>0</v>
      </c>
      <c r="AQ7639">
        <f t="shared" si="834"/>
        <v>0</v>
      </c>
      <c r="AR7639" t="str">
        <f>IFERROR(IF(OR(AP7639=338,AP7639=340,AP7639=341,AP7639=342,AP7639="342A",AP7639="342B"),PorcenRet(AP7639,AT7639,AU7639),INDEX(PORCENTAJEBUSCAR,MATCH(AP7639,CódigoRET,0),4)*1),"")</f>
        <v/>
      </c>
      <c r="AS7639">
        <f t="shared" si="835"/>
        <v>0</v>
      </c>
      <c r="BF7639" t="str">
        <f>IFERROR(IF(OR(BD7639=338,BD7639=340,BD7639=341,BD7639=342,BD7639="342A",BD7639="342B"),PorcenRet(BD7639,BH7639,BI7639),INDEX(PORCENTAJEBUSCAR,MATCH(BD7639,CódigoRET,0),4)*1),"")</f>
        <v/>
      </c>
      <c r="BG7639">
        <f t="shared" si="836"/>
        <v>0</v>
      </c>
      <c r="BO7639">
        <f t="shared" si="837"/>
        <v>0</v>
      </c>
      <c r="CC7639">
        <f t="shared" si="838"/>
        <v>0</v>
      </c>
      <c r="CD7639">
        <f t="shared" si="839"/>
        <v>0</v>
      </c>
      <c r="CG7639">
        <f ca="1">IFERROR(INDIRECT("IVA!X"&amp;MATCH(MID(COMPRAS!C7539,1,2)&amp;MID(COMPRAS!F7539,1,2)&amp;MID(COMPRAS!D7539,1,2),IVA!W:W,0)),"SIN COD.")</f>
        <v>0</v>
      </c>
      <c r="CH7639">
        <f ca="1">IFERROR(INDIRECT("IVA!Y"&amp;MATCH(MID(COMPRAS!C7539,1,2)&amp;MID(COMPRAS!F7539,1,2)&amp;MID(COMPRAS!D7539,1,2),IVA!W:W,0)),"SIN COD.")</f>
        <v>0</v>
      </c>
    </row>
    <row r="7640" spans="1:86" x14ac:dyDescent="0.25">
      <c r="A7640"/>
      <c r="B7640"/>
      <c r="D7640"/>
      <c r="AL7640">
        <f t="shared" si="833"/>
        <v>0</v>
      </c>
      <c r="AQ7640">
        <f t="shared" si="834"/>
        <v>0</v>
      </c>
      <c r="AR7640" t="str">
        <f>IFERROR(IF(OR(AP7640=338,AP7640=340,AP7640=341,AP7640=342,AP7640="342A",AP7640="342B"),PorcenRet(AP7640,AT7640,AU7640),INDEX(PORCENTAJEBUSCAR,MATCH(AP7640,CódigoRET,0),4)*1),"")</f>
        <v/>
      </c>
      <c r="AS7640">
        <f t="shared" si="835"/>
        <v>0</v>
      </c>
      <c r="BF7640" t="str">
        <f>IFERROR(IF(OR(BD7640=338,BD7640=340,BD7640=341,BD7640=342,BD7640="342A",BD7640="342B"),PorcenRet(BD7640,BH7640,BI7640),INDEX(PORCENTAJEBUSCAR,MATCH(BD7640,CódigoRET,0),4)*1),"")</f>
        <v/>
      </c>
      <c r="BG7640">
        <f t="shared" si="836"/>
        <v>0</v>
      </c>
      <c r="BO7640">
        <f t="shared" si="837"/>
        <v>0</v>
      </c>
      <c r="CC7640">
        <f t="shared" si="838"/>
        <v>0</v>
      </c>
      <c r="CD7640">
        <f t="shared" si="839"/>
        <v>0</v>
      </c>
      <c r="CG7640">
        <f ca="1">IFERROR(INDIRECT("IVA!X"&amp;MATCH(MID(COMPRAS!C7540,1,2)&amp;MID(COMPRAS!F7540,1,2)&amp;MID(COMPRAS!D7540,1,2),IVA!W:W,0)),"SIN COD.")</f>
        <v>0</v>
      </c>
      <c r="CH7640">
        <f ca="1">IFERROR(INDIRECT("IVA!Y"&amp;MATCH(MID(COMPRAS!C7540,1,2)&amp;MID(COMPRAS!F7540,1,2)&amp;MID(COMPRAS!D7540,1,2),IVA!W:W,0)),"SIN COD.")</f>
        <v>0</v>
      </c>
    </row>
    <row r="7641" spans="1:86" x14ac:dyDescent="0.25">
      <c r="A7641"/>
      <c r="B7641"/>
      <c r="D7641"/>
      <c r="AL7641">
        <f t="shared" si="833"/>
        <v>0</v>
      </c>
      <c r="AQ7641">
        <f t="shared" si="834"/>
        <v>0</v>
      </c>
      <c r="AR7641" t="str">
        <f>IFERROR(IF(OR(AP7641=338,AP7641=340,AP7641=341,AP7641=342,AP7641="342A",AP7641="342B"),PorcenRet(AP7641,AT7641,AU7641),INDEX(PORCENTAJEBUSCAR,MATCH(AP7641,CódigoRET,0),4)*1),"")</f>
        <v/>
      </c>
      <c r="AS7641">
        <f t="shared" si="835"/>
        <v>0</v>
      </c>
      <c r="BF7641" t="str">
        <f>IFERROR(IF(OR(BD7641=338,BD7641=340,BD7641=341,BD7641=342,BD7641="342A",BD7641="342B"),PorcenRet(BD7641,BH7641,BI7641),INDEX(PORCENTAJEBUSCAR,MATCH(BD7641,CódigoRET,0),4)*1),"")</f>
        <v/>
      </c>
      <c r="BG7641">
        <f t="shared" si="836"/>
        <v>0</v>
      </c>
      <c r="BO7641">
        <f t="shared" si="837"/>
        <v>0</v>
      </c>
      <c r="CC7641">
        <f t="shared" si="838"/>
        <v>0</v>
      </c>
      <c r="CD7641">
        <f t="shared" si="839"/>
        <v>0</v>
      </c>
      <c r="CG7641">
        <f ca="1">IFERROR(INDIRECT("IVA!X"&amp;MATCH(MID(COMPRAS!C7541,1,2)&amp;MID(COMPRAS!F7541,1,2)&amp;MID(COMPRAS!D7541,1,2),IVA!W:W,0)),"SIN COD.")</f>
        <v>0</v>
      </c>
      <c r="CH7641">
        <f ca="1">IFERROR(INDIRECT("IVA!Y"&amp;MATCH(MID(COMPRAS!C7541,1,2)&amp;MID(COMPRAS!F7541,1,2)&amp;MID(COMPRAS!D7541,1,2),IVA!W:W,0)),"SIN COD.")</f>
        <v>0</v>
      </c>
    </row>
    <row r="7642" spans="1:86" x14ac:dyDescent="0.25">
      <c r="A7642"/>
      <c r="B7642"/>
      <c r="D7642"/>
      <c r="AL7642">
        <f t="shared" si="833"/>
        <v>0</v>
      </c>
      <c r="AQ7642">
        <f t="shared" si="834"/>
        <v>0</v>
      </c>
      <c r="AR7642" t="str">
        <f>IFERROR(IF(OR(AP7642=338,AP7642=340,AP7642=341,AP7642=342,AP7642="342A",AP7642="342B"),PorcenRet(AP7642,AT7642,AU7642),INDEX(PORCENTAJEBUSCAR,MATCH(AP7642,CódigoRET,0),4)*1),"")</f>
        <v/>
      </c>
      <c r="AS7642">
        <f t="shared" si="835"/>
        <v>0</v>
      </c>
      <c r="BF7642" t="str">
        <f>IFERROR(IF(OR(BD7642=338,BD7642=340,BD7642=341,BD7642=342,BD7642="342A",BD7642="342B"),PorcenRet(BD7642,BH7642,BI7642),INDEX(PORCENTAJEBUSCAR,MATCH(BD7642,CódigoRET,0),4)*1),"")</f>
        <v/>
      </c>
      <c r="BG7642">
        <f t="shared" si="836"/>
        <v>0</v>
      </c>
      <c r="BO7642">
        <f t="shared" si="837"/>
        <v>0</v>
      </c>
      <c r="CC7642">
        <f t="shared" si="838"/>
        <v>0</v>
      </c>
      <c r="CD7642">
        <f t="shared" si="839"/>
        <v>0</v>
      </c>
      <c r="CG7642">
        <f ca="1">IFERROR(INDIRECT("IVA!X"&amp;MATCH(MID(COMPRAS!C7542,1,2)&amp;MID(COMPRAS!F7542,1,2)&amp;MID(COMPRAS!D7542,1,2),IVA!W:W,0)),"SIN COD.")</f>
        <v>0</v>
      </c>
      <c r="CH7642">
        <f ca="1">IFERROR(INDIRECT("IVA!Y"&amp;MATCH(MID(COMPRAS!C7542,1,2)&amp;MID(COMPRAS!F7542,1,2)&amp;MID(COMPRAS!D7542,1,2),IVA!W:W,0)),"SIN COD.")</f>
        <v>0</v>
      </c>
    </row>
    <row r="7643" spans="1:86" x14ac:dyDescent="0.25">
      <c r="A7643"/>
      <c r="B7643"/>
      <c r="D7643"/>
      <c r="AL7643">
        <f t="shared" si="833"/>
        <v>0</v>
      </c>
      <c r="AQ7643">
        <f t="shared" si="834"/>
        <v>0</v>
      </c>
      <c r="AR7643" t="str">
        <f>IFERROR(IF(OR(AP7643=338,AP7643=340,AP7643=341,AP7643=342,AP7643="342A",AP7643="342B"),PorcenRet(AP7643,AT7643,AU7643),INDEX(PORCENTAJEBUSCAR,MATCH(AP7643,CódigoRET,0),4)*1),"")</f>
        <v/>
      </c>
      <c r="AS7643">
        <f t="shared" si="835"/>
        <v>0</v>
      </c>
      <c r="BF7643" t="str">
        <f>IFERROR(IF(OR(BD7643=338,BD7643=340,BD7643=341,BD7643=342,BD7643="342A",BD7643="342B"),PorcenRet(BD7643,BH7643,BI7643),INDEX(PORCENTAJEBUSCAR,MATCH(BD7643,CódigoRET,0),4)*1),"")</f>
        <v/>
      </c>
      <c r="BG7643">
        <f t="shared" si="836"/>
        <v>0</v>
      </c>
      <c r="BO7643">
        <f t="shared" si="837"/>
        <v>0</v>
      </c>
      <c r="CC7643">
        <f t="shared" si="838"/>
        <v>0</v>
      </c>
      <c r="CD7643">
        <f t="shared" si="839"/>
        <v>0</v>
      </c>
      <c r="CG7643">
        <f ca="1">IFERROR(INDIRECT("IVA!X"&amp;MATCH(MID(COMPRAS!C7543,1,2)&amp;MID(COMPRAS!F7543,1,2)&amp;MID(COMPRAS!D7543,1,2),IVA!W:W,0)),"SIN COD.")</f>
        <v>0</v>
      </c>
      <c r="CH7643">
        <f ca="1">IFERROR(INDIRECT("IVA!Y"&amp;MATCH(MID(COMPRAS!C7543,1,2)&amp;MID(COMPRAS!F7543,1,2)&amp;MID(COMPRAS!D7543,1,2),IVA!W:W,0)),"SIN COD.")</f>
        <v>0</v>
      </c>
    </row>
    <row r="7644" spans="1:86" x14ac:dyDescent="0.25">
      <c r="A7644"/>
      <c r="B7644"/>
      <c r="D7644"/>
      <c r="AL7644">
        <f t="shared" si="833"/>
        <v>0</v>
      </c>
      <c r="AQ7644">
        <f t="shared" si="834"/>
        <v>0</v>
      </c>
      <c r="AR7644" t="str">
        <f>IFERROR(IF(OR(AP7644=338,AP7644=340,AP7644=341,AP7644=342,AP7644="342A",AP7644="342B"),PorcenRet(AP7644,AT7644,AU7644),INDEX(PORCENTAJEBUSCAR,MATCH(AP7644,CódigoRET,0),4)*1),"")</f>
        <v/>
      </c>
      <c r="AS7644">
        <f t="shared" si="835"/>
        <v>0</v>
      </c>
      <c r="BF7644" t="str">
        <f>IFERROR(IF(OR(BD7644=338,BD7644=340,BD7644=341,BD7644=342,BD7644="342A",BD7644="342B"),PorcenRet(BD7644,BH7644,BI7644),INDEX(PORCENTAJEBUSCAR,MATCH(BD7644,CódigoRET,0),4)*1),"")</f>
        <v/>
      </c>
      <c r="BG7644">
        <f t="shared" si="836"/>
        <v>0</v>
      </c>
      <c r="BO7644">
        <f t="shared" si="837"/>
        <v>0</v>
      </c>
      <c r="CC7644">
        <f t="shared" si="838"/>
        <v>0</v>
      </c>
      <c r="CD7644">
        <f t="shared" si="839"/>
        <v>0</v>
      </c>
      <c r="CG7644">
        <f ca="1">IFERROR(INDIRECT("IVA!X"&amp;MATCH(MID(COMPRAS!C7544,1,2)&amp;MID(COMPRAS!F7544,1,2)&amp;MID(COMPRAS!D7544,1,2),IVA!W:W,0)),"SIN COD.")</f>
        <v>0</v>
      </c>
      <c r="CH7644">
        <f ca="1">IFERROR(INDIRECT("IVA!Y"&amp;MATCH(MID(COMPRAS!C7544,1,2)&amp;MID(COMPRAS!F7544,1,2)&amp;MID(COMPRAS!D7544,1,2),IVA!W:W,0)),"SIN COD.")</f>
        <v>0</v>
      </c>
    </row>
    <row r="7645" spans="1:86" x14ac:dyDescent="0.25">
      <c r="A7645"/>
      <c r="B7645"/>
      <c r="D7645"/>
      <c r="AL7645">
        <f t="shared" si="833"/>
        <v>0</v>
      </c>
      <c r="AQ7645">
        <f t="shared" si="834"/>
        <v>0</v>
      </c>
      <c r="AR7645" t="str">
        <f>IFERROR(IF(OR(AP7645=338,AP7645=340,AP7645=341,AP7645=342,AP7645="342A",AP7645="342B"),PorcenRet(AP7645,AT7645,AU7645),INDEX(PORCENTAJEBUSCAR,MATCH(AP7645,CódigoRET,0),4)*1),"")</f>
        <v/>
      </c>
      <c r="AS7645">
        <f t="shared" si="835"/>
        <v>0</v>
      </c>
      <c r="BF7645" t="str">
        <f>IFERROR(IF(OR(BD7645=338,BD7645=340,BD7645=341,BD7645=342,BD7645="342A",BD7645="342B"),PorcenRet(BD7645,BH7645,BI7645),INDEX(PORCENTAJEBUSCAR,MATCH(BD7645,CódigoRET,0),4)*1),"")</f>
        <v/>
      </c>
      <c r="BG7645">
        <f t="shared" si="836"/>
        <v>0</v>
      </c>
      <c r="BO7645">
        <f t="shared" si="837"/>
        <v>0</v>
      </c>
      <c r="CC7645">
        <f t="shared" si="838"/>
        <v>0</v>
      </c>
      <c r="CD7645">
        <f t="shared" si="839"/>
        <v>0</v>
      </c>
      <c r="CG7645">
        <f ca="1">IFERROR(INDIRECT("IVA!X"&amp;MATCH(MID(COMPRAS!C7545,1,2)&amp;MID(COMPRAS!F7545,1,2)&amp;MID(COMPRAS!D7545,1,2),IVA!W:W,0)),"SIN COD.")</f>
        <v>0</v>
      </c>
      <c r="CH7645">
        <f ca="1">IFERROR(INDIRECT("IVA!Y"&amp;MATCH(MID(COMPRAS!C7545,1,2)&amp;MID(COMPRAS!F7545,1,2)&amp;MID(COMPRAS!D7545,1,2),IVA!W:W,0)),"SIN COD.")</f>
        <v>0</v>
      </c>
    </row>
    <row r="7646" spans="1:86" x14ac:dyDescent="0.25">
      <c r="A7646"/>
      <c r="B7646"/>
      <c r="D7646"/>
      <c r="AL7646">
        <f t="shared" si="833"/>
        <v>0</v>
      </c>
      <c r="AQ7646">
        <f t="shared" si="834"/>
        <v>0</v>
      </c>
      <c r="AR7646" t="str">
        <f>IFERROR(IF(OR(AP7646=338,AP7646=340,AP7646=341,AP7646=342,AP7646="342A",AP7646="342B"),PorcenRet(AP7646,AT7646,AU7646),INDEX(PORCENTAJEBUSCAR,MATCH(AP7646,CódigoRET,0),4)*1),"")</f>
        <v/>
      </c>
      <c r="AS7646">
        <f t="shared" si="835"/>
        <v>0</v>
      </c>
      <c r="BF7646" t="str">
        <f>IFERROR(IF(OR(BD7646=338,BD7646=340,BD7646=341,BD7646=342,BD7646="342A",BD7646="342B"),PorcenRet(BD7646,BH7646,BI7646),INDEX(PORCENTAJEBUSCAR,MATCH(BD7646,CódigoRET,0),4)*1),"")</f>
        <v/>
      </c>
      <c r="BG7646">
        <f t="shared" si="836"/>
        <v>0</v>
      </c>
      <c r="BO7646">
        <f t="shared" si="837"/>
        <v>0</v>
      </c>
      <c r="CC7646">
        <f t="shared" si="838"/>
        <v>0</v>
      </c>
      <c r="CD7646">
        <f t="shared" si="839"/>
        <v>0</v>
      </c>
      <c r="CG7646">
        <f ca="1">IFERROR(INDIRECT("IVA!X"&amp;MATCH(MID(COMPRAS!C7546,1,2)&amp;MID(COMPRAS!F7546,1,2)&amp;MID(COMPRAS!D7546,1,2),IVA!W:W,0)),"SIN COD.")</f>
        <v>0</v>
      </c>
      <c r="CH7646">
        <f ca="1">IFERROR(INDIRECT("IVA!Y"&amp;MATCH(MID(COMPRAS!C7546,1,2)&amp;MID(COMPRAS!F7546,1,2)&amp;MID(COMPRAS!D7546,1,2),IVA!W:W,0)),"SIN COD.")</f>
        <v>0</v>
      </c>
    </row>
    <row r="7647" spans="1:86" x14ac:dyDescent="0.25">
      <c r="A7647"/>
      <c r="B7647"/>
      <c r="D7647"/>
      <c r="AL7647">
        <f t="shared" si="833"/>
        <v>0</v>
      </c>
      <c r="AQ7647">
        <f t="shared" si="834"/>
        <v>0</v>
      </c>
      <c r="AR7647" t="str">
        <f>IFERROR(IF(OR(AP7647=338,AP7647=340,AP7647=341,AP7647=342,AP7647="342A",AP7647="342B"),PorcenRet(AP7647,AT7647,AU7647),INDEX(PORCENTAJEBUSCAR,MATCH(AP7647,CódigoRET,0),4)*1),"")</f>
        <v/>
      </c>
      <c r="AS7647">
        <f t="shared" si="835"/>
        <v>0</v>
      </c>
      <c r="BF7647" t="str">
        <f>IFERROR(IF(OR(BD7647=338,BD7647=340,BD7647=341,BD7647=342,BD7647="342A",BD7647="342B"),PorcenRet(BD7647,BH7647,BI7647),INDEX(PORCENTAJEBUSCAR,MATCH(BD7647,CódigoRET,0),4)*1),"")</f>
        <v/>
      </c>
      <c r="BG7647">
        <f t="shared" si="836"/>
        <v>0</v>
      </c>
      <c r="BO7647">
        <f t="shared" si="837"/>
        <v>0</v>
      </c>
      <c r="CC7647">
        <f t="shared" si="838"/>
        <v>0</v>
      </c>
      <c r="CD7647">
        <f t="shared" si="839"/>
        <v>0</v>
      </c>
      <c r="CG7647">
        <f ca="1">IFERROR(INDIRECT("IVA!X"&amp;MATCH(MID(COMPRAS!C7547,1,2)&amp;MID(COMPRAS!F7547,1,2)&amp;MID(COMPRAS!D7547,1,2),IVA!W:W,0)),"SIN COD.")</f>
        <v>0</v>
      </c>
      <c r="CH7647">
        <f ca="1">IFERROR(INDIRECT("IVA!Y"&amp;MATCH(MID(COMPRAS!C7547,1,2)&amp;MID(COMPRAS!F7547,1,2)&amp;MID(COMPRAS!D7547,1,2),IVA!W:W,0)),"SIN COD.")</f>
        <v>0</v>
      </c>
    </row>
    <row r="7648" spans="1:86" x14ac:dyDescent="0.25">
      <c r="A7648"/>
      <c r="B7648"/>
      <c r="D7648"/>
      <c r="AL7648">
        <f t="shared" si="833"/>
        <v>0</v>
      </c>
      <c r="AQ7648">
        <f t="shared" si="834"/>
        <v>0</v>
      </c>
      <c r="AR7648" t="str">
        <f>IFERROR(IF(OR(AP7648=338,AP7648=340,AP7648=341,AP7648=342,AP7648="342A",AP7648="342B"),PorcenRet(AP7648,AT7648,AU7648),INDEX(PORCENTAJEBUSCAR,MATCH(AP7648,CódigoRET,0),4)*1),"")</f>
        <v/>
      </c>
      <c r="AS7648">
        <f t="shared" si="835"/>
        <v>0</v>
      </c>
      <c r="BF7648" t="str">
        <f>IFERROR(IF(OR(BD7648=338,BD7648=340,BD7648=341,BD7648=342,BD7648="342A",BD7648="342B"),PorcenRet(BD7648,BH7648,BI7648),INDEX(PORCENTAJEBUSCAR,MATCH(BD7648,CódigoRET,0),4)*1),"")</f>
        <v/>
      </c>
      <c r="BG7648">
        <f t="shared" si="836"/>
        <v>0</v>
      </c>
      <c r="BO7648">
        <f t="shared" si="837"/>
        <v>0</v>
      </c>
      <c r="CC7648">
        <f t="shared" si="838"/>
        <v>0</v>
      </c>
      <c r="CD7648">
        <f t="shared" si="839"/>
        <v>0</v>
      </c>
      <c r="CG7648">
        <f ca="1">IFERROR(INDIRECT("IVA!X"&amp;MATCH(MID(COMPRAS!C7548,1,2)&amp;MID(COMPRAS!F7548,1,2)&amp;MID(COMPRAS!D7548,1,2),IVA!W:W,0)),"SIN COD.")</f>
        <v>0</v>
      </c>
      <c r="CH7648">
        <f ca="1">IFERROR(INDIRECT("IVA!Y"&amp;MATCH(MID(COMPRAS!C7548,1,2)&amp;MID(COMPRAS!F7548,1,2)&amp;MID(COMPRAS!D7548,1,2),IVA!W:W,0)),"SIN COD.")</f>
        <v>0</v>
      </c>
    </row>
    <row r="7649" spans="1:86" x14ac:dyDescent="0.25">
      <c r="A7649"/>
      <c r="B7649"/>
      <c r="D7649"/>
      <c r="AL7649">
        <f t="shared" si="833"/>
        <v>0</v>
      </c>
      <c r="AQ7649">
        <f t="shared" si="834"/>
        <v>0</v>
      </c>
      <c r="AR7649" t="str">
        <f>IFERROR(IF(OR(AP7649=338,AP7649=340,AP7649=341,AP7649=342,AP7649="342A",AP7649="342B"),PorcenRet(AP7649,AT7649,AU7649),INDEX(PORCENTAJEBUSCAR,MATCH(AP7649,CódigoRET,0),4)*1),"")</f>
        <v/>
      </c>
      <c r="AS7649">
        <f t="shared" si="835"/>
        <v>0</v>
      </c>
      <c r="BF7649" t="str">
        <f>IFERROR(IF(OR(BD7649=338,BD7649=340,BD7649=341,BD7649=342,BD7649="342A",BD7649="342B"),PorcenRet(BD7649,BH7649,BI7649),INDEX(PORCENTAJEBUSCAR,MATCH(BD7649,CódigoRET,0),4)*1),"")</f>
        <v/>
      </c>
      <c r="BG7649">
        <f t="shared" si="836"/>
        <v>0</v>
      </c>
      <c r="BO7649">
        <f t="shared" si="837"/>
        <v>0</v>
      </c>
      <c r="CC7649">
        <f t="shared" si="838"/>
        <v>0</v>
      </c>
      <c r="CD7649">
        <f t="shared" si="839"/>
        <v>0</v>
      </c>
      <c r="CG7649">
        <f ca="1">IFERROR(INDIRECT("IVA!X"&amp;MATCH(MID(COMPRAS!C7549,1,2)&amp;MID(COMPRAS!F7549,1,2)&amp;MID(COMPRAS!D7549,1,2),IVA!W:W,0)),"SIN COD.")</f>
        <v>0</v>
      </c>
      <c r="CH7649">
        <f ca="1">IFERROR(INDIRECT("IVA!Y"&amp;MATCH(MID(COMPRAS!C7549,1,2)&amp;MID(COMPRAS!F7549,1,2)&amp;MID(COMPRAS!D7549,1,2),IVA!W:W,0)),"SIN COD.")</f>
        <v>0</v>
      </c>
    </row>
    <row r="7650" spans="1:86" x14ac:dyDescent="0.25">
      <c r="A7650"/>
      <c r="B7650"/>
      <c r="D7650"/>
      <c r="AL7650">
        <f t="shared" si="833"/>
        <v>0</v>
      </c>
      <c r="AQ7650">
        <f t="shared" si="834"/>
        <v>0</v>
      </c>
      <c r="AR7650" t="str">
        <f>IFERROR(IF(OR(AP7650=338,AP7650=340,AP7650=341,AP7650=342,AP7650="342A",AP7650="342B"),PorcenRet(AP7650,AT7650,AU7650),INDEX(PORCENTAJEBUSCAR,MATCH(AP7650,CódigoRET,0),4)*1),"")</f>
        <v/>
      </c>
      <c r="AS7650">
        <f t="shared" si="835"/>
        <v>0</v>
      </c>
      <c r="BF7650" t="str">
        <f>IFERROR(IF(OR(BD7650=338,BD7650=340,BD7650=341,BD7650=342,BD7650="342A",BD7650="342B"),PorcenRet(BD7650,BH7650,BI7650),INDEX(PORCENTAJEBUSCAR,MATCH(BD7650,CódigoRET,0),4)*1),"")</f>
        <v/>
      </c>
      <c r="BG7650">
        <f t="shared" si="836"/>
        <v>0</v>
      </c>
      <c r="BO7650">
        <f t="shared" si="837"/>
        <v>0</v>
      </c>
      <c r="CC7650">
        <f t="shared" si="838"/>
        <v>0</v>
      </c>
      <c r="CD7650">
        <f t="shared" si="839"/>
        <v>0</v>
      </c>
      <c r="CG7650">
        <f ca="1">IFERROR(INDIRECT("IVA!X"&amp;MATCH(MID(COMPRAS!C7550,1,2)&amp;MID(COMPRAS!F7550,1,2)&amp;MID(COMPRAS!D7550,1,2),IVA!W:W,0)),"SIN COD.")</f>
        <v>0</v>
      </c>
      <c r="CH7650">
        <f ca="1">IFERROR(INDIRECT("IVA!Y"&amp;MATCH(MID(COMPRAS!C7550,1,2)&amp;MID(COMPRAS!F7550,1,2)&amp;MID(COMPRAS!D7550,1,2),IVA!W:W,0)),"SIN COD.")</f>
        <v>0</v>
      </c>
    </row>
    <row r="7651" spans="1:86" x14ac:dyDescent="0.25">
      <c r="A7651"/>
      <c r="B7651"/>
      <c r="D7651"/>
      <c r="AL7651">
        <f t="shared" si="833"/>
        <v>0</v>
      </c>
      <c r="AQ7651">
        <f t="shared" si="834"/>
        <v>0</v>
      </c>
      <c r="AR7651" t="str">
        <f>IFERROR(IF(OR(AP7651=338,AP7651=340,AP7651=341,AP7651=342,AP7651="342A",AP7651="342B"),PorcenRet(AP7651,AT7651,AU7651),INDEX(PORCENTAJEBUSCAR,MATCH(AP7651,CódigoRET,0),4)*1),"")</f>
        <v/>
      </c>
      <c r="AS7651">
        <f t="shared" si="835"/>
        <v>0</v>
      </c>
      <c r="BF7651" t="str">
        <f>IFERROR(IF(OR(BD7651=338,BD7651=340,BD7651=341,BD7651=342,BD7651="342A",BD7651="342B"),PorcenRet(BD7651,BH7651,BI7651),INDEX(PORCENTAJEBUSCAR,MATCH(BD7651,CódigoRET,0),4)*1),"")</f>
        <v/>
      </c>
      <c r="BG7651">
        <f t="shared" si="836"/>
        <v>0</v>
      </c>
      <c r="BO7651">
        <f t="shared" si="837"/>
        <v>0</v>
      </c>
      <c r="CC7651">
        <f t="shared" si="838"/>
        <v>0</v>
      </c>
      <c r="CD7651">
        <f t="shared" si="839"/>
        <v>0</v>
      </c>
      <c r="CG7651">
        <f ca="1">IFERROR(INDIRECT("IVA!X"&amp;MATCH(MID(COMPRAS!C7551,1,2)&amp;MID(COMPRAS!F7551,1,2)&amp;MID(COMPRAS!D7551,1,2),IVA!W:W,0)),"SIN COD.")</f>
        <v>0</v>
      </c>
      <c r="CH7651">
        <f ca="1">IFERROR(INDIRECT("IVA!Y"&amp;MATCH(MID(COMPRAS!C7551,1,2)&amp;MID(COMPRAS!F7551,1,2)&amp;MID(COMPRAS!D7551,1,2),IVA!W:W,0)),"SIN COD.")</f>
        <v>0</v>
      </c>
    </row>
    <row r="7652" spans="1:86" x14ac:dyDescent="0.25">
      <c r="A7652"/>
      <c r="B7652"/>
      <c r="D7652"/>
      <c r="AL7652">
        <f t="shared" si="833"/>
        <v>0</v>
      </c>
      <c r="AQ7652">
        <f t="shared" si="834"/>
        <v>0</v>
      </c>
      <c r="AR7652" t="str">
        <f>IFERROR(IF(OR(AP7652=338,AP7652=340,AP7652=341,AP7652=342,AP7652="342A",AP7652="342B"),PorcenRet(AP7652,AT7652,AU7652),INDEX(PORCENTAJEBUSCAR,MATCH(AP7652,CódigoRET,0),4)*1),"")</f>
        <v/>
      </c>
      <c r="AS7652">
        <f t="shared" si="835"/>
        <v>0</v>
      </c>
      <c r="BF7652" t="str">
        <f>IFERROR(IF(OR(BD7652=338,BD7652=340,BD7652=341,BD7652=342,BD7652="342A",BD7652="342B"),PorcenRet(BD7652,BH7652,BI7652),INDEX(PORCENTAJEBUSCAR,MATCH(BD7652,CódigoRET,0),4)*1),"")</f>
        <v/>
      </c>
      <c r="BG7652">
        <f t="shared" si="836"/>
        <v>0</v>
      </c>
      <c r="BO7652">
        <f t="shared" si="837"/>
        <v>0</v>
      </c>
      <c r="CC7652">
        <f t="shared" si="838"/>
        <v>0</v>
      </c>
      <c r="CD7652">
        <f t="shared" si="839"/>
        <v>0</v>
      </c>
      <c r="CG7652">
        <f ca="1">IFERROR(INDIRECT("IVA!X"&amp;MATCH(MID(COMPRAS!C7552,1,2)&amp;MID(COMPRAS!F7552,1,2)&amp;MID(COMPRAS!D7552,1,2),IVA!W:W,0)),"SIN COD.")</f>
        <v>0</v>
      </c>
      <c r="CH7652">
        <f ca="1">IFERROR(INDIRECT("IVA!Y"&amp;MATCH(MID(COMPRAS!C7552,1,2)&amp;MID(COMPRAS!F7552,1,2)&amp;MID(COMPRAS!D7552,1,2),IVA!W:W,0)),"SIN COD.")</f>
        <v>0</v>
      </c>
    </row>
    <row r="7653" spans="1:86" x14ac:dyDescent="0.25">
      <c r="A7653"/>
      <c r="B7653"/>
      <c r="D7653"/>
      <c r="AL7653">
        <f t="shared" si="833"/>
        <v>0</v>
      </c>
      <c r="AQ7653">
        <f t="shared" si="834"/>
        <v>0</v>
      </c>
      <c r="AR7653" t="str">
        <f>IFERROR(IF(OR(AP7653=338,AP7653=340,AP7653=341,AP7653=342,AP7653="342A",AP7653="342B"),PorcenRet(AP7653,AT7653,AU7653),INDEX(PORCENTAJEBUSCAR,MATCH(AP7653,CódigoRET,0),4)*1),"")</f>
        <v/>
      </c>
      <c r="AS7653">
        <f t="shared" si="835"/>
        <v>0</v>
      </c>
      <c r="BF7653" t="str">
        <f>IFERROR(IF(OR(BD7653=338,BD7653=340,BD7653=341,BD7653=342,BD7653="342A",BD7653="342B"),PorcenRet(BD7653,BH7653,BI7653),INDEX(PORCENTAJEBUSCAR,MATCH(BD7653,CódigoRET,0),4)*1),"")</f>
        <v/>
      </c>
      <c r="BG7653">
        <f t="shared" si="836"/>
        <v>0</v>
      </c>
      <c r="BO7653">
        <f t="shared" si="837"/>
        <v>0</v>
      </c>
      <c r="CC7653">
        <f t="shared" si="838"/>
        <v>0</v>
      </c>
      <c r="CD7653">
        <f t="shared" si="839"/>
        <v>0</v>
      </c>
      <c r="CG7653">
        <f ca="1">IFERROR(INDIRECT("IVA!X"&amp;MATCH(MID(COMPRAS!C7553,1,2)&amp;MID(COMPRAS!F7553,1,2)&amp;MID(COMPRAS!D7553,1,2),IVA!W:W,0)),"SIN COD.")</f>
        <v>0</v>
      </c>
      <c r="CH7653">
        <f ca="1">IFERROR(INDIRECT("IVA!Y"&amp;MATCH(MID(COMPRAS!C7553,1,2)&amp;MID(COMPRAS!F7553,1,2)&amp;MID(COMPRAS!D7553,1,2),IVA!W:W,0)),"SIN COD.")</f>
        <v>0</v>
      </c>
    </row>
    <row r="7654" spans="1:86" x14ac:dyDescent="0.25">
      <c r="A7654"/>
      <c r="B7654"/>
      <c r="D7654"/>
      <c r="AL7654">
        <f t="shared" si="833"/>
        <v>0</v>
      </c>
      <c r="AQ7654">
        <f t="shared" si="834"/>
        <v>0</v>
      </c>
      <c r="AR7654" t="str">
        <f>IFERROR(IF(OR(AP7654=338,AP7654=340,AP7654=341,AP7654=342,AP7654="342A",AP7654="342B"),PorcenRet(AP7654,AT7654,AU7654),INDEX(PORCENTAJEBUSCAR,MATCH(AP7654,CódigoRET,0),4)*1),"")</f>
        <v/>
      </c>
      <c r="AS7654">
        <f t="shared" si="835"/>
        <v>0</v>
      </c>
      <c r="BF7654" t="str">
        <f>IFERROR(IF(OR(BD7654=338,BD7654=340,BD7654=341,BD7654=342,BD7654="342A",BD7654="342B"),PorcenRet(BD7654,BH7654,BI7654),INDEX(PORCENTAJEBUSCAR,MATCH(BD7654,CódigoRET,0),4)*1),"")</f>
        <v/>
      </c>
      <c r="BG7654">
        <f t="shared" si="836"/>
        <v>0</v>
      </c>
      <c r="BO7654">
        <f t="shared" si="837"/>
        <v>0</v>
      </c>
      <c r="CC7654">
        <f t="shared" si="838"/>
        <v>0</v>
      </c>
      <c r="CD7654">
        <f t="shared" si="839"/>
        <v>0</v>
      </c>
      <c r="CG7654">
        <f ca="1">IFERROR(INDIRECT("IVA!X"&amp;MATCH(MID(COMPRAS!C7554,1,2)&amp;MID(COMPRAS!F7554,1,2)&amp;MID(COMPRAS!D7554,1,2),IVA!W:W,0)),"SIN COD.")</f>
        <v>0</v>
      </c>
      <c r="CH7654">
        <f ca="1">IFERROR(INDIRECT("IVA!Y"&amp;MATCH(MID(COMPRAS!C7554,1,2)&amp;MID(COMPRAS!F7554,1,2)&amp;MID(COMPRAS!D7554,1,2),IVA!W:W,0)),"SIN COD.")</f>
        <v>0</v>
      </c>
    </row>
    <row r="7655" spans="1:86" x14ac:dyDescent="0.25">
      <c r="A7655"/>
      <c r="B7655"/>
      <c r="D7655"/>
      <c r="AL7655">
        <f t="shared" si="833"/>
        <v>0</v>
      </c>
      <c r="AQ7655">
        <f t="shared" si="834"/>
        <v>0</v>
      </c>
      <c r="AR7655" t="str">
        <f>IFERROR(IF(OR(AP7655=338,AP7655=340,AP7655=341,AP7655=342,AP7655="342A",AP7655="342B"),PorcenRet(AP7655,AT7655,AU7655),INDEX(PORCENTAJEBUSCAR,MATCH(AP7655,CódigoRET,0),4)*1),"")</f>
        <v/>
      </c>
      <c r="AS7655">
        <f t="shared" si="835"/>
        <v>0</v>
      </c>
      <c r="BF7655" t="str">
        <f>IFERROR(IF(OR(BD7655=338,BD7655=340,BD7655=341,BD7655=342,BD7655="342A",BD7655="342B"),PorcenRet(BD7655,BH7655,BI7655),INDEX(PORCENTAJEBUSCAR,MATCH(BD7655,CódigoRET,0),4)*1),"")</f>
        <v/>
      </c>
      <c r="BG7655">
        <f t="shared" si="836"/>
        <v>0</v>
      </c>
      <c r="BO7655">
        <f t="shared" si="837"/>
        <v>0</v>
      </c>
      <c r="CC7655">
        <f t="shared" si="838"/>
        <v>0</v>
      </c>
      <c r="CD7655">
        <f t="shared" si="839"/>
        <v>0</v>
      </c>
      <c r="CG7655">
        <f ca="1">IFERROR(INDIRECT("IVA!X"&amp;MATCH(MID(COMPRAS!C7555,1,2)&amp;MID(COMPRAS!F7555,1,2)&amp;MID(COMPRAS!D7555,1,2),IVA!W:W,0)),"SIN COD.")</f>
        <v>0</v>
      </c>
      <c r="CH7655">
        <f ca="1">IFERROR(INDIRECT("IVA!Y"&amp;MATCH(MID(COMPRAS!C7555,1,2)&amp;MID(COMPRAS!F7555,1,2)&amp;MID(COMPRAS!D7555,1,2),IVA!W:W,0)),"SIN COD.")</f>
        <v>0</v>
      </c>
    </row>
    <row r="7656" spans="1:86" x14ac:dyDescent="0.25">
      <c r="A7656"/>
      <c r="B7656"/>
      <c r="D7656"/>
      <c r="AL7656">
        <f t="shared" si="833"/>
        <v>0</v>
      </c>
      <c r="AQ7656">
        <f t="shared" si="834"/>
        <v>0</v>
      </c>
      <c r="AR7656" t="str">
        <f>IFERROR(IF(OR(AP7656=338,AP7656=340,AP7656=341,AP7656=342,AP7656="342A",AP7656="342B"),PorcenRet(AP7656,AT7656,AU7656),INDEX(PORCENTAJEBUSCAR,MATCH(AP7656,CódigoRET,0),4)*1),"")</f>
        <v/>
      </c>
      <c r="AS7656">
        <f t="shared" si="835"/>
        <v>0</v>
      </c>
      <c r="BF7656" t="str">
        <f>IFERROR(IF(OR(BD7656=338,BD7656=340,BD7656=341,BD7656=342,BD7656="342A",BD7656="342B"),PorcenRet(BD7656,BH7656,BI7656),INDEX(PORCENTAJEBUSCAR,MATCH(BD7656,CódigoRET,0),4)*1),"")</f>
        <v/>
      </c>
      <c r="BG7656">
        <f t="shared" si="836"/>
        <v>0</v>
      </c>
      <c r="BO7656">
        <f t="shared" si="837"/>
        <v>0</v>
      </c>
      <c r="CC7656">
        <f t="shared" si="838"/>
        <v>0</v>
      </c>
      <c r="CD7656">
        <f t="shared" si="839"/>
        <v>0</v>
      </c>
      <c r="CG7656">
        <f ca="1">IFERROR(INDIRECT("IVA!X"&amp;MATCH(MID(COMPRAS!C7556,1,2)&amp;MID(COMPRAS!F7556,1,2)&amp;MID(COMPRAS!D7556,1,2),IVA!W:W,0)),"SIN COD.")</f>
        <v>0</v>
      </c>
      <c r="CH7656">
        <f ca="1">IFERROR(INDIRECT("IVA!Y"&amp;MATCH(MID(COMPRAS!C7556,1,2)&amp;MID(COMPRAS!F7556,1,2)&amp;MID(COMPRAS!D7556,1,2),IVA!W:W,0)),"SIN COD.")</f>
        <v>0</v>
      </c>
    </row>
    <row r="7657" spans="1:86" x14ac:dyDescent="0.25">
      <c r="A7657"/>
      <c r="B7657"/>
      <c r="D7657"/>
      <c r="AL7657">
        <f t="shared" si="833"/>
        <v>0</v>
      </c>
      <c r="AQ7657">
        <f t="shared" si="834"/>
        <v>0</v>
      </c>
      <c r="AR7657" t="str">
        <f>IFERROR(IF(OR(AP7657=338,AP7657=340,AP7657=341,AP7657=342,AP7657="342A",AP7657="342B"),PorcenRet(AP7657,AT7657,AU7657),INDEX(PORCENTAJEBUSCAR,MATCH(AP7657,CódigoRET,0),4)*1),"")</f>
        <v/>
      </c>
      <c r="AS7657">
        <f t="shared" si="835"/>
        <v>0</v>
      </c>
      <c r="BF7657" t="str">
        <f>IFERROR(IF(OR(BD7657=338,BD7657=340,BD7657=341,BD7657=342,BD7657="342A",BD7657="342B"),PorcenRet(BD7657,BH7657,BI7657),INDEX(PORCENTAJEBUSCAR,MATCH(BD7657,CódigoRET,0),4)*1),"")</f>
        <v/>
      </c>
      <c r="BG7657">
        <f t="shared" si="836"/>
        <v>0</v>
      </c>
      <c r="BO7657">
        <f t="shared" si="837"/>
        <v>0</v>
      </c>
      <c r="CC7657">
        <f t="shared" si="838"/>
        <v>0</v>
      </c>
      <c r="CD7657">
        <f t="shared" si="839"/>
        <v>0</v>
      </c>
      <c r="CG7657">
        <f ca="1">IFERROR(INDIRECT("IVA!X"&amp;MATCH(MID(COMPRAS!C7557,1,2)&amp;MID(COMPRAS!F7557,1,2)&amp;MID(COMPRAS!D7557,1,2),IVA!W:W,0)),"SIN COD.")</f>
        <v>0</v>
      </c>
      <c r="CH7657">
        <f ca="1">IFERROR(INDIRECT("IVA!Y"&amp;MATCH(MID(COMPRAS!C7557,1,2)&amp;MID(COMPRAS!F7557,1,2)&amp;MID(COMPRAS!D7557,1,2),IVA!W:W,0)),"SIN COD.")</f>
        <v>0</v>
      </c>
    </row>
    <row r="7658" spans="1:86" x14ac:dyDescent="0.25">
      <c r="A7658"/>
      <c r="B7658"/>
      <c r="D7658"/>
      <c r="AL7658">
        <f t="shared" si="833"/>
        <v>0</v>
      </c>
      <c r="AQ7658">
        <f t="shared" si="834"/>
        <v>0</v>
      </c>
      <c r="AR7658" t="str">
        <f>IFERROR(IF(OR(AP7658=338,AP7658=340,AP7658=341,AP7658=342,AP7658="342A",AP7658="342B"),PorcenRet(AP7658,AT7658,AU7658),INDEX(PORCENTAJEBUSCAR,MATCH(AP7658,CódigoRET,0),4)*1),"")</f>
        <v/>
      </c>
      <c r="AS7658">
        <f t="shared" si="835"/>
        <v>0</v>
      </c>
      <c r="BF7658" t="str">
        <f>IFERROR(IF(OR(BD7658=338,BD7658=340,BD7658=341,BD7658=342,BD7658="342A",BD7658="342B"),PorcenRet(BD7658,BH7658,BI7658),INDEX(PORCENTAJEBUSCAR,MATCH(BD7658,CódigoRET,0),4)*1),"")</f>
        <v/>
      </c>
      <c r="BG7658">
        <f t="shared" si="836"/>
        <v>0</v>
      </c>
      <c r="BO7658">
        <f t="shared" si="837"/>
        <v>0</v>
      </c>
      <c r="CC7658">
        <f t="shared" si="838"/>
        <v>0</v>
      </c>
      <c r="CD7658">
        <f t="shared" si="839"/>
        <v>0</v>
      </c>
      <c r="CG7658">
        <f ca="1">IFERROR(INDIRECT("IVA!X"&amp;MATCH(MID(COMPRAS!C7558,1,2)&amp;MID(COMPRAS!F7558,1,2)&amp;MID(COMPRAS!D7558,1,2),IVA!W:W,0)),"SIN COD.")</f>
        <v>0</v>
      </c>
      <c r="CH7658">
        <f ca="1">IFERROR(INDIRECT("IVA!Y"&amp;MATCH(MID(COMPRAS!C7558,1,2)&amp;MID(COMPRAS!F7558,1,2)&amp;MID(COMPRAS!D7558,1,2),IVA!W:W,0)),"SIN COD.")</f>
        <v>0</v>
      </c>
    </row>
    <row r="7659" spans="1:86" x14ac:dyDescent="0.25">
      <c r="A7659"/>
      <c r="B7659"/>
      <c r="D7659"/>
      <c r="AL7659">
        <f t="shared" si="833"/>
        <v>0</v>
      </c>
      <c r="AQ7659">
        <f t="shared" si="834"/>
        <v>0</v>
      </c>
      <c r="AR7659" t="str">
        <f>IFERROR(IF(OR(AP7659=338,AP7659=340,AP7659=341,AP7659=342,AP7659="342A",AP7659="342B"),PorcenRet(AP7659,AT7659,AU7659),INDEX(PORCENTAJEBUSCAR,MATCH(AP7659,CódigoRET,0),4)*1),"")</f>
        <v/>
      </c>
      <c r="AS7659">
        <f t="shared" si="835"/>
        <v>0</v>
      </c>
      <c r="BF7659" t="str">
        <f>IFERROR(IF(OR(BD7659=338,BD7659=340,BD7659=341,BD7659=342,BD7659="342A",BD7659="342B"),PorcenRet(BD7659,BH7659,BI7659),INDEX(PORCENTAJEBUSCAR,MATCH(BD7659,CódigoRET,0),4)*1),"")</f>
        <v/>
      </c>
      <c r="BG7659">
        <f t="shared" si="836"/>
        <v>0</v>
      </c>
      <c r="BO7659">
        <f t="shared" si="837"/>
        <v>0</v>
      </c>
      <c r="CC7659">
        <f t="shared" si="838"/>
        <v>0</v>
      </c>
      <c r="CD7659">
        <f t="shared" si="839"/>
        <v>0</v>
      </c>
      <c r="CG7659">
        <f ca="1">IFERROR(INDIRECT("IVA!X"&amp;MATCH(MID(COMPRAS!C7559,1,2)&amp;MID(COMPRAS!F7559,1,2)&amp;MID(COMPRAS!D7559,1,2),IVA!W:W,0)),"SIN COD.")</f>
        <v>0</v>
      </c>
      <c r="CH7659">
        <f ca="1">IFERROR(INDIRECT("IVA!Y"&amp;MATCH(MID(COMPRAS!C7559,1,2)&amp;MID(COMPRAS!F7559,1,2)&amp;MID(COMPRAS!D7559,1,2),IVA!W:W,0)),"SIN COD.")</f>
        <v>0</v>
      </c>
    </row>
    <row r="7660" spans="1:86" x14ac:dyDescent="0.25">
      <c r="A7660"/>
      <c r="B7660"/>
      <c r="D7660"/>
      <c r="AL7660">
        <f t="shared" si="833"/>
        <v>0</v>
      </c>
      <c r="AQ7660">
        <f t="shared" si="834"/>
        <v>0</v>
      </c>
      <c r="AR7660" t="str">
        <f>IFERROR(IF(OR(AP7660=338,AP7660=340,AP7660=341,AP7660=342,AP7660="342A",AP7660="342B"),PorcenRet(AP7660,AT7660,AU7660),INDEX(PORCENTAJEBUSCAR,MATCH(AP7660,CódigoRET,0),4)*1),"")</f>
        <v/>
      </c>
      <c r="AS7660">
        <f t="shared" si="835"/>
        <v>0</v>
      </c>
      <c r="BF7660" t="str">
        <f>IFERROR(IF(OR(BD7660=338,BD7660=340,BD7660=341,BD7660=342,BD7660="342A",BD7660="342B"),PorcenRet(BD7660,BH7660,BI7660),INDEX(PORCENTAJEBUSCAR,MATCH(BD7660,CódigoRET,0),4)*1),"")</f>
        <v/>
      </c>
      <c r="BG7660">
        <f t="shared" si="836"/>
        <v>0</v>
      </c>
      <c r="BO7660">
        <f t="shared" si="837"/>
        <v>0</v>
      </c>
      <c r="CC7660">
        <f t="shared" si="838"/>
        <v>0</v>
      </c>
      <c r="CD7660">
        <f t="shared" si="839"/>
        <v>0</v>
      </c>
      <c r="CG7660">
        <f ca="1">IFERROR(INDIRECT("IVA!X"&amp;MATCH(MID(COMPRAS!C7560,1,2)&amp;MID(COMPRAS!F7560,1,2)&amp;MID(COMPRAS!D7560,1,2),IVA!W:W,0)),"SIN COD.")</f>
        <v>0</v>
      </c>
      <c r="CH7660">
        <f ca="1">IFERROR(INDIRECT("IVA!Y"&amp;MATCH(MID(COMPRAS!C7560,1,2)&amp;MID(COMPRAS!F7560,1,2)&amp;MID(COMPRAS!D7560,1,2),IVA!W:W,0)),"SIN COD.")</f>
        <v>0</v>
      </c>
    </row>
    <row r="7661" spans="1:86" x14ac:dyDescent="0.25">
      <c r="A7661"/>
      <c r="B7661"/>
      <c r="D7661"/>
      <c r="AL7661">
        <f t="shared" si="833"/>
        <v>0</v>
      </c>
      <c r="AQ7661">
        <f t="shared" si="834"/>
        <v>0</v>
      </c>
      <c r="AR7661" t="str">
        <f>IFERROR(IF(OR(AP7661=338,AP7661=340,AP7661=341,AP7661=342,AP7661="342A",AP7661="342B"),PorcenRet(AP7661,AT7661,AU7661),INDEX(PORCENTAJEBUSCAR,MATCH(AP7661,CódigoRET,0),4)*1),"")</f>
        <v/>
      </c>
      <c r="AS7661">
        <f t="shared" si="835"/>
        <v>0</v>
      </c>
      <c r="BF7661" t="str">
        <f>IFERROR(IF(OR(BD7661=338,BD7661=340,BD7661=341,BD7661=342,BD7661="342A",BD7661="342B"),PorcenRet(BD7661,BH7661,BI7661),INDEX(PORCENTAJEBUSCAR,MATCH(BD7661,CódigoRET,0),4)*1),"")</f>
        <v/>
      </c>
      <c r="BG7661">
        <f t="shared" si="836"/>
        <v>0</v>
      </c>
      <c r="BO7661">
        <f t="shared" si="837"/>
        <v>0</v>
      </c>
      <c r="CC7661">
        <f t="shared" si="838"/>
        <v>0</v>
      </c>
      <c r="CD7661">
        <f t="shared" si="839"/>
        <v>0</v>
      </c>
      <c r="CG7661">
        <f ca="1">IFERROR(INDIRECT("IVA!X"&amp;MATCH(MID(COMPRAS!C7561,1,2)&amp;MID(COMPRAS!F7561,1,2)&amp;MID(COMPRAS!D7561,1,2),IVA!W:W,0)),"SIN COD.")</f>
        <v>0</v>
      </c>
      <c r="CH7661">
        <f ca="1">IFERROR(INDIRECT("IVA!Y"&amp;MATCH(MID(COMPRAS!C7561,1,2)&amp;MID(COMPRAS!F7561,1,2)&amp;MID(COMPRAS!D7561,1,2),IVA!W:W,0)),"SIN COD.")</f>
        <v>0</v>
      </c>
    </row>
    <row r="7662" spans="1:86" x14ac:dyDescent="0.25">
      <c r="A7662"/>
      <c r="B7662"/>
      <c r="D7662"/>
      <c r="AL7662">
        <f t="shared" si="833"/>
        <v>0</v>
      </c>
      <c r="AQ7662">
        <f t="shared" si="834"/>
        <v>0</v>
      </c>
      <c r="AR7662" t="str">
        <f>IFERROR(IF(OR(AP7662=338,AP7662=340,AP7662=341,AP7662=342,AP7662="342A",AP7662="342B"),PorcenRet(AP7662,AT7662,AU7662),INDEX(PORCENTAJEBUSCAR,MATCH(AP7662,CódigoRET,0),4)*1),"")</f>
        <v/>
      </c>
      <c r="AS7662">
        <f t="shared" si="835"/>
        <v>0</v>
      </c>
      <c r="BF7662" t="str">
        <f>IFERROR(IF(OR(BD7662=338,BD7662=340,BD7662=341,BD7662=342,BD7662="342A",BD7662="342B"),PorcenRet(BD7662,BH7662,BI7662),INDEX(PORCENTAJEBUSCAR,MATCH(BD7662,CódigoRET,0),4)*1),"")</f>
        <v/>
      </c>
      <c r="BG7662">
        <f t="shared" si="836"/>
        <v>0</v>
      </c>
      <c r="BO7662">
        <f t="shared" si="837"/>
        <v>0</v>
      </c>
      <c r="CC7662">
        <f t="shared" si="838"/>
        <v>0</v>
      </c>
      <c r="CD7662">
        <f t="shared" si="839"/>
        <v>0</v>
      </c>
      <c r="CG7662">
        <f ca="1">IFERROR(INDIRECT("IVA!X"&amp;MATCH(MID(COMPRAS!C7562,1,2)&amp;MID(COMPRAS!F7562,1,2)&amp;MID(COMPRAS!D7562,1,2),IVA!W:W,0)),"SIN COD.")</f>
        <v>0</v>
      </c>
      <c r="CH7662">
        <f ca="1">IFERROR(INDIRECT("IVA!Y"&amp;MATCH(MID(COMPRAS!C7562,1,2)&amp;MID(COMPRAS!F7562,1,2)&amp;MID(COMPRAS!D7562,1,2),IVA!W:W,0)),"SIN COD.")</f>
        <v>0</v>
      </c>
    </row>
    <row r="7663" spans="1:86" x14ac:dyDescent="0.25">
      <c r="A7663"/>
      <c r="B7663"/>
      <c r="D7663"/>
      <c r="AL7663">
        <f t="shared" si="833"/>
        <v>0</v>
      </c>
      <c r="AQ7663">
        <f t="shared" si="834"/>
        <v>0</v>
      </c>
      <c r="AR7663" t="str">
        <f>IFERROR(IF(OR(AP7663=338,AP7663=340,AP7663=341,AP7663=342,AP7663="342A",AP7663="342B"),PorcenRet(AP7663,AT7663,AU7663),INDEX(PORCENTAJEBUSCAR,MATCH(AP7663,CódigoRET,0),4)*1),"")</f>
        <v/>
      </c>
      <c r="AS7663">
        <f t="shared" si="835"/>
        <v>0</v>
      </c>
      <c r="BF7663" t="str">
        <f>IFERROR(IF(OR(BD7663=338,BD7663=340,BD7663=341,BD7663=342,BD7663="342A",BD7663="342B"),PorcenRet(BD7663,BH7663,BI7663),INDEX(PORCENTAJEBUSCAR,MATCH(BD7663,CódigoRET,0),4)*1),"")</f>
        <v/>
      </c>
      <c r="BG7663">
        <f t="shared" si="836"/>
        <v>0</v>
      </c>
      <c r="BO7663">
        <f t="shared" si="837"/>
        <v>0</v>
      </c>
      <c r="CC7663">
        <f t="shared" si="838"/>
        <v>0</v>
      </c>
      <c r="CD7663">
        <f t="shared" si="839"/>
        <v>0</v>
      </c>
      <c r="CG7663">
        <f ca="1">IFERROR(INDIRECT("IVA!X"&amp;MATCH(MID(COMPRAS!C7563,1,2)&amp;MID(COMPRAS!F7563,1,2)&amp;MID(COMPRAS!D7563,1,2),IVA!W:W,0)),"SIN COD.")</f>
        <v>0</v>
      </c>
      <c r="CH7663">
        <f ca="1">IFERROR(INDIRECT("IVA!Y"&amp;MATCH(MID(COMPRAS!C7563,1,2)&amp;MID(COMPRAS!F7563,1,2)&amp;MID(COMPRAS!D7563,1,2),IVA!W:W,0)),"SIN COD.")</f>
        <v>0</v>
      </c>
    </row>
    <row r="7664" spans="1:86" x14ac:dyDescent="0.25">
      <c r="A7664"/>
      <c r="B7664"/>
      <c r="D7664"/>
      <c r="AL7664">
        <f t="shared" si="833"/>
        <v>0</v>
      </c>
      <c r="AQ7664">
        <f t="shared" si="834"/>
        <v>0</v>
      </c>
      <c r="AR7664" t="str">
        <f>IFERROR(IF(OR(AP7664=338,AP7664=340,AP7664=341,AP7664=342,AP7664="342A",AP7664="342B"),PorcenRet(AP7664,AT7664,AU7664),INDEX(PORCENTAJEBUSCAR,MATCH(AP7664,CódigoRET,0),4)*1),"")</f>
        <v/>
      </c>
      <c r="AS7664">
        <f t="shared" si="835"/>
        <v>0</v>
      </c>
      <c r="BF7664" t="str">
        <f>IFERROR(IF(OR(BD7664=338,BD7664=340,BD7664=341,BD7664=342,BD7664="342A",BD7664="342B"),PorcenRet(BD7664,BH7664,BI7664),INDEX(PORCENTAJEBUSCAR,MATCH(BD7664,CódigoRET,0),4)*1),"")</f>
        <v/>
      </c>
      <c r="BG7664">
        <f t="shared" si="836"/>
        <v>0</v>
      </c>
      <c r="BO7664">
        <f t="shared" si="837"/>
        <v>0</v>
      </c>
      <c r="CC7664">
        <f t="shared" si="838"/>
        <v>0</v>
      </c>
      <c r="CD7664">
        <f t="shared" si="839"/>
        <v>0</v>
      </c>
      <c r="CG7664">
        <f ca="1">IFERROR(INDIRECT("IVA!X"&amp;MATCH(MID(COMPRAS!C7564,1,2)&amp;MID(COMPRAS!F7564,1,2)&amp;MID(COMPRAS!D7564,1,2),IVA!W:W,0)),"SIN COD.")</f>
        <v>0</v>
      </c>
      <c r="CH7664">
        <f ca="1">IFERROR(INDIRECT("IVA!Y"&amp;MATCH(MID(COMPRAS!C7564,1,2)&amp;MID(COMPRAS!F7564,1,2)&amp;MID(COMPRAS!D7564,1,2),IVA!W:W,0)),"SIN COD.")</f>
        <v>0</v>
      </c>
    </row>
    <row r="7665" spans="1:86" x14ac:dyDescent="0.25">
      <c r="A7665"/>
      <c r="B7665"/>
      <c r="D7665"/>
      <c r="AL7665">
        <f t="shared" si="833"/>
        <v>0</v>
      </c>
      <c r="AQ7665">
        <f t="shared" si="834"/>
        <v>0</v>
      </c>
      <c r="AR7665" t="str">
        <f>IFERROR(IF(OR(AP7665=338,AP7665=340,AP7665=341,AP7665=342,AP7665="342A",AP7665="342B"),PorcenRet(AP7665,AT7665,AU7665),INDEX(PORCENTAJEBUSCAR,MATCH(AP7665,CódigoRET,0),4)*1),"")</f>
        <v/>
      </c>
      <c r="AS7665">
        <f t="shared" si="835"/>
        <v>0</v>
      </c>
      <c r="BF7665" t="str">
        <f>IFERROR(IF(OR(BD7665=338,BD7665=340,BD7665=341,BD7665=342,BD7665="342A",BD7665="342B"),PorcenRet(BD7665,BH7665,BI7665),INDEX(PORCENTAJEBUSCAR,MATCH(BD7665,CódigoRET,0),4)*1),"")</f>
        <v/>
      </c>
      <c r="BG7665">
        <f t="shared" si="836"/>
        <v>0</v>
      </c>
      <c r="BO7665">
        <f t="shared" si="837"/>
        <v>0</v>
      </c>
      <c r="CC7665">
        <f t="shared" si="838"/>
        <v>0</v>
      </c>
      <c r="CD7665">
        <f t="shared" si="839"/>
        <v>0</v>
      </c>
      <c r="CG7665">
        <f ca="1">IFERROR(INDIRECT("IVA!X"&amp;MATCH(MID(COMPRAS!C7565,1,2)&amp;MID(COMPRAS!F7565,1,2)&amp;MID(COMPRAS!D7565,1,2),IVA!W:W,0)),"SIN COD.")</f>
        <v>0</v>
      </c>
      <c r="CH7665">
        <f ca="1">IFERROR(INDIRECT("IVA!Y"&amp;MATCH(MID(COMPRAS!C7565,1,2)&amp;MID(COMPRAS!F7565,1,2)&amp;MID(COMPRAS!D7565,1,2),IVA!W:W,0)),"SIN COD.")</f>
        <v>0</v>
      </c>
    </row>
    <row r="7666" spans="1:86" x14ac:dyDescent="0.25">
      <c r="A7666"/>
      <c r="B7666"/>
      <c r="D7666"/>
      <c r="AL7666">
        <f t="shared" si="833"/>
        <v>0</v>
      </c>
      <c r="AQ7666">
        <f t="shared" si="834"/>
        <v>0</v>
      </c>
      <c r="AR7666" t="str">
        <f>IFERROR(IF(OR(AP7666=338,AP7666=340,AP7666=341,AP7666=342,AP7666="342A",AP7666="342B"),PorcenRet(AP7666,AT7666,AU7666),INDEX(PORCENTAJEBUSCAR,MATCH(AP7666,CódigoRET,0),4)*1),"")</f>
        <v/>
      </c>
      <c r="AS7666">
        <f t="shared" si="835"/>
        <v>0</v>
      </c>
      <c r="BF7666" t="str">
        <f>IFERROR(IF(OR(BD7666=338,BD7666=340,BD7666=341,BD7666=342,BD7666="342A",BD7666="342B"),PorcenRet(BD7666,BH7666,BI7666),INDEX(PORCENTAJEBUSCAR,MATCH(BD7666,CódigoRET,0),4)*1),"")</f>
        <v/>
      </c>
      <c r="BG7666">
        <f t="shared" si="836"/>
        <v>0</v>
      </c>
      <c r="BO7666">
        <f t="shared" si="837"/>
        <v>0</v>
      </c>
      <c r="CC7666">
        <f t="shared" si="838"/>
        <v>0</v>
      </c>
      <c r="CD7666">
        <f t="shared" si="839"/>
        <v>0</v>
      </c>
      <c r="CG7666">
        <f ca="1">IFERROR(INDIRECT("IVA!X"&amp;MATCH(MID(COMPRAS!C7566,1,2)&amp;MID(COMPRAS!F7566,1,2)&amp;MID(COMPRAS!D7566,1,2),IVA!W:W,0)),"SIN COD.")</f>
        <v>0</v>
      </c>
      <c r="CH7666">
        <f ca="1">IFERROR(INDIRECT("IVA!Y"&amp;MATCH(MID(COMPRAS!C7566,1,2)&amp;MID(COMPRAS!F7566,1,2)&amp;MID(COMPRAS!D7566,1,2),IVA!W:W,0)),"SIN COD.")</f>
        <v>0</v>
      </c>
    </row>
    <row r="7667" spans="1:86" x14ac:dyDescent="0.25">
      <c r="A7667"/>
      <c r="B7667"/>
      <c r="D7667"/>
      <c r="AL7667">
        <f t="shared" si="833"/>
        <v>0</v>
      </c>
      <c r="AQ7667">
        <f t="shared" si="834"/>
        <v>0</v>
      </c>
      <c r="AR7667" t="str">
        <f>IFERROR(IF(OR(AP7667=338,AP7667=340,AP7667=341,AP7667=342,AP7667="342A",AP7667="342B"),PorcenRet(AP7667,AT7667,AU7667),INDEX(PORCENTAJEBUSCAR,MATCH(AP7667,CódigoRET,0),4)*1),"")</f>
        <v/>
      </c>
      <c r="AS7667">
        <f t="shared" si="835"/>
        <v>0</v>
      </c>
      <c r="BF7667" t="str">
        <f>IFERROR(IF(OR(BD7667=338,BD7667=340,BD7667=341,BD7667=342,BD7667="342A",BD7667="342B"),PorcenRet(BD7667,BH7667,BI7667),INDEX(PORCENTAJEBUSCAR,MATCH(BD7667,CódigoRET,0),4)*1),"")</f>
        <v/>
      </c>
      <c r="BG7667">
        <f t="shared" si="836"/>
        <v>0</v>
      </c>
      <c r="BO7667">
        <f t="shared" si="837"/>
        <v>0</v>
      </c>
      <c r="CC7667">
        <f t="shared" si="838"/>
        <v>0</v>
      </c>
      <c r="CD7667">
        <f t="shared" si="839"/>
        <v>0</v>
      </c>
      <c r="CG7667">
        <f ca="1">IFERROR(INDIRECT("IVA!X"&amp;MATCH(MID(COMPRAS!C7567,1,2)&amp;MID(COMPRAS!F7567,1,2)&amp;MID(COMPRAS!D7567,1,2),IVA!W:W,0)),"SIN COD.")</f>
        <v>0</v>
      </c>
      <c r="CH7667">
        <f ca="1">IFERROR(INDIRECT("IVA!Y"&amp;MATCH(MID(COMPRAS!C7567,1,2)&amp;MID(COMPRAS!F7567,1,2)&amp;MID(COMPRAS!D7567,1,2),IVA!W:W,0)),"SIN COD.")</f>
        <v>0</v>
      </c>
    </row>
    <row r="7668" spans="1:86" x14ac:dyDescent="0.25">
      <c r="A7668"/>
      <c r="B7668"/>
      <c r="D7668"/>
      <c r="AL7668">
        <f t="shared" si="833"/>
        <v>0</v>
      </c>
      <c r="AQ7668">
        <f t="shared" si="834"/>
        <v>0</v>
      </c>
      <c r="AR7668" t="str">
        <f>IFERROR(IF(OR(AP7668=338,AP7668=340,AP7668=341,AP7668=342,AP7668="342A",AP7668="342B"),PorcenRet(AP7668,AT7668,AU7668),INDEX(PORCENTAJEBUSCAR,MATCH(AP7668,CódigoRET,0),4)*1),"")</f>
        <v/>
      </c>
      <c r="AS7668">
        <f t="shared" si="835"/>
        <v>0</v>
      </c>
      <c r="BF7668" t="str">
        <f>IFERROR(IF(OR(BD7668=338,BD7668=340,BD7668=341,BD7668=342,BD7668="342A",BD7668="342B"),PorcenRet(BD7668,BH7668,BI7668),INDEX(PORCENTAJEBUSCAR,MATCH(BD7668,CódigoRET,0),4)*1),"")</f>
        <v/>
      </c>
      <c r="BG7668">
        <f t="shared" si="836"/>
        <v>0</v>
      </c>
      <c r="BO7668">
        <f t="shared" si="837"/>
        <v>0</v>
      </c>
      <c r="CC7668">
        <f t="shared" si="838"/>
        <v>0</v>
      </c>
      <c r="CD7668">
        <f t="shared" si="839"/>
        <v>0</v>
      </c>
      <c r="CG7668">
        <f ca="1">IFERROR(INDIRECT("IVA!X"&amp;MATCH(MID(COMPRAS!C7568,1,2)&amp;MID(COMPRAS!F7568,1,2)&amp;MID(COMPRAS!D7568,1,2),IVA!W:W,0)),"SIN COD.")</f>
        <v>0</v>
      </c>
      <c r="CH7668">
        <f ca="1">IFERROR(INDIRECT("IVA!Y"&amp;MATCH(MID(COMPRAS!C7568,1,2)&amp;MID(COMPRAS!F7568,1,2)&amp;MID(COMPRAS!D7568,1,2),IVA!W:W,0)),"SIN COD.")</f>
        <v>0</v>
      </c>
    </row>
    <row r="7669" spans="1:86" x14ac:dyDescent="0.25">
      <c r="A7669"/>
      <c r="B7669"/>
      <c r="D7669"/>
      <c r="AL7669">
        <f t="shared" si="833"/>
        <v>0</v>
      </c>
      <c r="AQ7669">
        <f t="shared" si="834"/>
        <v>0</v>
      </c>
      <c r="AR7669" t="str">
        <f>IFERROR(IF(OR(AP7669=338,AP7669=340,AP7669=341,AP7669=342,AP7669="342A",AP7669="342B"),PorcenRet(AP7669,AT7669,AU7669),INDEX(PORCENTAJEBUSCAR,MATCH(AP7669,CódigoRET,0),4)*1),"")</f>
        <v/>
      </c>
      <c r="AS7669">
        <f t="shared" si="835"/>
        <v>0</v>
      </c>
      <c r="BF7669" t="str">
        <f>IFERROR(IF(OR(BD7669=338,BD7669=340,BD7669=341,BD7669=342,BD7669="342A",BD7669="342B"),PorcenRet(BD7669,BH7669,BI7669),INDEX(PORCENTAJEBUSCAR,MATCH(BD7669,CódigoRET,0),4)*1),"")</f>
        <v/>
      </c>
      <c r="BG7669">
        <f t="shared" si="836"/>
        <v>0</v>
      </c>
      <c r="BO7669">
        <f t="shared" si="837"/>
        <v>0</v>
      </c>
      <c r="CC7669">
        <f t="shared" si="838"/>
        <v>0</v>
      </c>
      <c r="CD7669">
        <f t="shared" si="839"/>
        <v>0</v>
      </c>
      <c r="CG7669">
        <f ca="1">IFERROR(INDIRECT("IVA!X"&amp;MATCH(MID(COMPRAS!C7569,1,2)&amp;MID(COMPRAS!F7569,1,2)&amp;MID(COMPRAS!D7569,1,2),IVA!W:W,0)),"SIN COD.")</f>
        <v>0</v>
      </c>
      <c r="CH7669">
        <f ca="1">IFERROR(INDIRECT("IVA!Y"&amp;MATCH(MID(COMPRAS!C7569,1,2)&amp;MID(COMPRAS!F7569,1,2)&amp;MID(COMPRAS!D7569,1,2),IVA!W:W,0)),"SIN COD.")</f>
        <v>0</v>
      </c>
    </row>
    <row r="7670" spans="1:86" x14ac:dyDescent="0.25">
      <c r="A7670"/>
      <c r="B7670"/>
      <c r="D7670"/>
      <c r="AL7670">
        <f t="shared" si="833"/>
        <v>0</v>
      </c>
      <c r="AQ7670">
        <f t="shared" si="834"/>
        <v>0</v>
      </c>
      <c r="AR7670" t="str">
        <f>IFERROR(IF(OR(AP7670=338,AP7670=340,AP7670=341,AP7670=342,AP7670="342A",AP7670="342B"),PorcenRet(AP7670,AT7670,AU7670),INDEX(PORCENTAJEBUSCAR,MATCH(AP7670,CódigoRET,0),4)*1),"")</f>
        <v/>
      </c>
      <c r="AS7670">
        <f t="shared" si="835"/>
        <v>0</v>
      </c>
      <c r="BF7670" t="str">
        <f>IFERROR(IF(OR(BD7670=338,BD7670=340,BD7670=341,BD7670=342,BD7670="342A",BD7670="342B"),PorcenRet(BD7670,BH7670,BI7670),INDEX(PORCENTAJEBUSCAR,MATCH(BD7670,CódigoRET,0),4)*1),"")</f>
        <v/>
      </c>
      <c r="BG7670">
        <f t="shared" si="836"/>
        <v>0</v>
      </c>
      <c r="BO7670">
        <f t="shared" si="837"/>
        <v>0</v>
      </c>
      <c r="CC7670">
        <f t="shared" si="838"/>
        <v>0</v>
      </c>
      <c r="CD7670">
        <f t="shared" si="839"/>
        <v>0</v>
      </c>
      <c r="CG7670">
        <f ca="1">IFERROR(INDIRECT("IVA!X"&amp;MATCH(MID(COMPRAS!C7570,1,2)&amp;MID(COMPRAS!F7570,1,2)&amp;MID(COMPRAS!D7570,1,2),IVA!W:W,0)),"SIN COD.")</f>
        <v>0</v>
      </c>
      <c r="CH7670">
        <f ca="1">IFERROR(INDIRECT("IVA!Y"&amp;MATCH(MID(COMPRAS!C7570,1,2)&amp;MID(COMPRAS!F7570,1,2)&amp;MID(COMPRAS!D7570,1,2),IVA!W:W,0)),"SIN COD.")</f>
        <v>0</v>
      </c>
    </row>
    <row r="7671" spans="1:86" x14ac:dyDescent="0.25">
      <c r="A7671"/>
      <c r="B7671"/>
      <c r="D7671"/>
      <c r="AL7671">
        <f t="shared" si="833"/>
        <v>0</v>
      </c>
      <c r="AQ7671">
        <f t="shared" si="834"/>
        <v>0</v>
      </c>
      <c r="AR7671" t="str">
        <f>IFERROR(IF(OR(AP7671=338,AP7671=340,AP7671=341,AP7671=342,AP7671="342A",AP7671="342B"),PorcenRet(AP7671,AT7671,AU7671),INDEX(PORCENTAJEBUSCAR,MATCH(AP7671,CódigoRET,0),4)*1),"")</f>
        <v/>
      </c>
      <c r="AS7671">
        <f t="shared" si="835"/>
        <v>0</v>
      </c>
      <c r="BF7671" t="str">
        <f>IFERROR(IF(OR(BD7671=338,BD7671=340,BD7671=341,BD7671=342,BD7671="342A",BD7671="342B"),PorcenRet(BD7671,BH7671,BI7671),INDEX(PORCENTAJEBUSCAR,MATCH(BD7671,CódigoRET,0),4)*1),"")</f>
        <v/>
      </c>
      <c r="BG7671">
        <f t="shared" si="836"/>
        <v>0</v>
      </c>
      <c r="BO7671">
        <f t="shared" si="837"/>
        <v>0</v>
      </c>
      <c r="CC7671">
        <f t="shared" si="838"/>
        <v>0</v>
      </c>
      <c r="CD7671">
        <f t="shared" si="839"/>
        <v>0</v>
      </c>
      <c r="CG7671">
        <f ca="1">IFERROR(INDIRECT("IVA!X"&amp;MATCH(MID(COMPRAS!C7571,1,2)&amp;MID(COMPRAS!F7571,1,2)&amp;MID(COMPRAS!D7571,1,2),IVA!W:W,0)),"SIN COD.")</f>
        <v>0</v>
      </c>
      <c r="CH7671">
        <f ca="1">IFERROR(INDIRECT("IVA!Y"&amp;MATCH(MID(COMPRAS!C7571,1,2)&amp;MID(COMPRAS!F7571,1,2)&amp;MID(COMPRAS!D7571,1,2),IVA!W:W,0)),"SIN COD.")</f>
        <v>0</v>
      </c>
    </row>
    <row r="7672" spans="1:86" x14ac:dyDescent="0.25">
      <c r="A7672"/>
      <c r="B7672"/>
      <c r="D7672"/>
      <c r="AL7672">
        <f t="shared" si="833"/>
        <v>0</v>
      </c>
      <c r="AQ7672">
        <f t="shared" si="834"/>
        <v>0</v>
      </c>
      <c r="AR7672" t="str">
        <f>IFERROR(IF(OR(AP7672=338,AP7672=340,AP7672=341,AP7672=342,AP7672="342A",AP7672="342B"),PorcenRet(AP7672,AT7672,AU7672),INDEX(PORCENTAJEBUSCAR,MATCH(AP7672,CódigoRET,0),4)*1),"")</f>
        <v/>
      </c>
      <c r="AS7672">
        <f t="shared" si="835"/>
        <v>0</v>
      </c>
      <c r="BF7672" t="str">
        <f>IFERROR(IF(OR(BD7672=338,BD7672=340,BD7672=341,BD7672=342,BD7672="342A",BD7672="342B"),PorcenRet(BD7672,BH7672,BI7672),INDEX(PORCENTAJEBUSCAR,MATCH(BD7672,CódigoRET,0),4)*1),"")</f>
        <v/>
      </c>
      <c r="BG7672">
        <f t="shared" si="836"/>
        <v>0</v>
      </c>
      <c r="BO7672">
        <f t="shared" si="837"/>
        <v>0</v>
      </c>
      <c r="CC7672">
        <f t="shared" si="838"/>
        <v>0</v>
      </c>
      <c r="CD7672">
        <f t="shared" si="839"/>
        <v>0</v>
      </c>
      <c r="CG7672">
        <f ca="1">IFERROR(INDIRECT("IVA!X"&amp;MATCH(MID(COMPRAS!C7572,1,2)&amp;MID(COMPRAS!F7572,1,2)&amp;MID(COMPRAS!D7572,1,2),IVA!W:W,0)),"SIN COD.")</f>
        <v>0</v>
      </c>
      <c r="CH7672">
        <f ca="1">IFERROR(INDIRECT("IVA!Y"&amp;MATCH(MID(COMPRAS!C7572,1,2)&amp;MID(COMPRAS!F7572,1,2)&amp;MID(COMPRAS!D7572,1,2),IVA!W:W,0)),"SIN COD.")</f>
        <v>0</v>
      </c>
    </row>
    <row r="7673" spans="1:86" x14ac:dyDescent="0.25">
      <c r="A7673"/>
      <c r="B7673"/>
      <c r="D7673"/>
      <c r="AL7673">
        <f t="shared" si="833"/>
        <v>0</v>
      </c>
      <c r="AQ7673">
        <f t="shared" si="834"/>
        <v>0</v>
      </c>
      <c r="AR7673" t="str">
        <f>IFERROR(IF(OR(AP7673=338,AP7673=340,AP7673=341,AP7673=342,AP7673="342A",AP7673="342B"),PorcenRet(AP7673,AT7673,AU7673),INDEX(PORCENTAJEBUSCAR,MATCH(AP7673,CódigoRET,0),4)*1),"")</f>
        <v/>
      </c>
      <c r="AS7673">
        <f t="shared" si="835"/>
        <v>0</v>
      </c>
      <c r="BF7673" t="str">
        <f>IFERROR(IF(OR(BD7673=338,BD7673=340,BD7673=341,BD7673=342,BD7673="342A",BD7673="342B"),PorcenRet(BD7673,BH7673,BI7673),INDEX(PORCENTAJEBUSCAR,MATCH(BD7673,CódigoRET,0),4)*1),"")</f>
        <v/>
      </c>
      <c r="BG7673">
        <f t="shared" si="836"/>
        <v>0</v>
      </c>
      <c r="BO7673">
        <f t="shared" si="837"/>
        <v>0</v>
      </c>
      <c r="CC7673">
        <f t="shared" si="838"/>
        <v>0</v>
      </c>
      <c r="CD7673">
        <f t="shared" si="839"/>
        <v>0</v>
      </c>
      <c r="CG7673">
        <f ca="1">IFERROR(INDIRECT("IVA!X"&amp;MATCH(MID(COMPRAS!C7573,1,2)&amp;MID(COMPRAS!F7573,1,2)&amp;MID(COMPRAS!D7573,1,2),IVA!W:W,0)),"SIN COD.")</f>
        <v>0</v>
      </c>
      <c r="CH7673">
        <f ca="1">IFERROR(INDIRECT("IVA!Y"&amp;MATCH(MID(COMPRAS!C7573,1,2)&amp;MID(COMPRAS!F7573,1,2)&amp;MID(COMPRAS!D7573,1,2),IVA!W:W,0)),"SIN COD.")</f>
        <v>0</v>
      </c>
    </row>
    <row r="7674" spans="1:86" x14ac:dyDescent="0.25">
      <c r="A7674"/>
      <c r="B7674"/>
      <c r="D7674"/>
      <c r="AL7674">
        <f t="shared" si="833"/>
        <v>0</v>
      </c>
      <c r="AQ7674">
        <f t="shared" si="834"/>
        <v>0</v>
      </c>
      <c r="AR7674" t="str">
        <f>IFERROR(IF(OR(AP7674=338,AP7674=340,AP7674=341,AP7674=342,AP7674="342A",AP7674="342B"),PorcenRet(AP7674,AT7674,AU7674),INDEX(PORCENTAJEBUSCAR,MATCH(AP7674,CódigoRET,0),4)*1),"")</f>
        <v/>
      </c>
      <c r="AS7674">
        <f t="shared" si="835"/>
        <v>0</v>
      </c>
      <c r="BF7674" t="str">
        <f>IFERROR(IF(OR(BD7674=338,BD7674=340,BD7674=341,BD7674=342,BD7674="342A",BD7674="342B"),PorcenRet(BD7674,BH7674,BI7674),INDEX(PORCENTAJEBUSCAR,MATCH(BD7674,CódigoRET,0),4)*1),"")</f>
        <v/>
      </c>
      <c r="BG7674">
        <f t="shared" si="836"/>
        <v>0</v>
      </c>
      <c r="BO7674">
        <f t="shared" si="837"/>
        <v>0</v>
      </c>
      <c r="CC7674">
        <f t="shared" si="838"/>
        <v>0</v>
      </c>
      <c r="CD7674">
        <f t="shared" si="839"/>
        <v>0</v>
      </c>
      <c r="CG7674">
        <f ca="1">IFERROR(INDIRECT("IVA!X"&amp;MATCH(MID(COMPRAS!C7574,1,2)&amp;MID(COMPRAS!F7574,1,2)&amp;MID(COMPRAS!D7574,1,2),IVA!W:W,0)),"SIN COD.")</f>
        <v>0</v>
      </c>
      <c r="CH7674">
        <f ca="1">IFERROR(INDIRECT("IVA!Y"&amp;MATCH(MID(COMPRAS!C7574,1,2)&amp;MID(COMPRAS!F7574,1,2)&amp;MID(COMPRAS!D7574,1,2),IVA!W:W,0)),"SIN COD.")</f>
        <v>0</v>
      </c>
    </row>
    <row r="7675" spans="1:86" x14ac:dyDescent="0.25">
      <c r="A7675"/>
      <c r="B7675"/>
      <c r="D7675"/>
      <c r="AL7675">
        <f t="shared" si="833"/>
        <v>0</v>
      </c>
      <c r="AQ7675">
        <f t="shared" si="834"/>
        <v>0</v>
      </c>
      <c r="AR7675" t="str">
        <f>IFERROR(IF(OR(AP7675=338,AP7675=340,AP7675=341,AP7675=342,AP7675="342A",AP7675="342B"),PorcenRet(AP7675,AT7675,AU7675),INDEX(PORCENTAJEBUSCAR,MATCH(AP7675,CódigoRET,0),4)*1),"")</f>
        <v/>
      </c>
      <c r="AS7675">
        <f t="shared" si="835"/>
        <v>0</v>
      </c>
      <c r="BF7675" t="str">
        <f>IFERROR(IF(OR(BD7675=338,BD7675=340,BD7675=341,BD7675=342,BD7675="342A",BD7675="342B"),PorcenRet(BD7675,BH7675,BI7675),INDEX(PORCENTAJEBUSCAR,MATCH(BD7675,CódigoRET,0),4)*1),"")</f>
        <v/>
      </c>
      <c r="BG7675">
        <f t="shared" si="836"/>
        <v>0</v>
      </c>
      <c r="BO7675">
        <f t="shared" si="837"/>
        <v>0</v>
      </c>
      <c r="CC7675">
        <f t="shared" si="838"/>
        <v>0</v>
      </c>
      <c r="CD7675">
        <f t="shared" si="839"/>
        <v>0</v>
      </c>
      <c r="CG7675">
        <f ca="1">IFERROR(INDIRECT("IVA!X"&amp;MATCH(MID(COMPRAS!C7575,1,2)&amp;MID(COMPRAS!F7575,1,2)&amp;MID(COMPRAS!D7575,1,2),IVA!W:W,0)),"SIN COD.")</f>
        <v>0</v>
      </c>
      <c r="CH7675">
        <f ca="1">IFERROR(INDIRECT("IVA!Y"&amp;MATCH(MID(COMPRAS!C7575,1,2)&amp;MID(COMPRAS!F7575,1,2)&amp;MID(COMPRAS!D7575,1,2),IVA!W:W,0)),"SIN COD.")</f>
        <v>0</v>
      </c>
    </row>
    <row r="7676" spans="1:86" x14ac:dyDescent="0.25">
      <c r="A7676"/>
      <c r="B7676"/>
      <c r="D7676"/>
      <c r="AL7676">
        <f t="shared" si="833"/>
        <v>0</v>
      </c>
      <c r="AQ7676">
        <f t="shared" si="834"/>
        <v>0</v>
      </c>
      <c r="AR7676" t="str">
        <f>IFERROR(IF(OR(AP7676=338,AP7676=340,AP7676=341,AP7676=342,AP7676="342A",AP7676="342B"),PorcenRet(AP7676,AT7676,AU7676),INDEX(PORCENTAJEBUSCAR,MATCH(AP7676,CódigoRET,0),4)*1),"")</f>
        <v/>
      </c>
      <c r="AS7676">
        <f t="shared" si="835"/>
        <v>0</v>
      </c>
      <c r="BF7676" t="str">
        <f>IFERROR(IF(OR(BD7676=338,BD7676=340,BD7676=341,BD7676=342,BD7676="342A",BD7676="342B"),PorcenRet(BD7676,BH7676,BI7676),INDEX(PORCENTAJEBUSCAR,MATCH(BD7676,CódigoRET,0),4)*1),"")</f>
        <v/>
      </c>
      <c r="BG7676">
        <f t="shared" si="836"/>
        <v>0</v>
      </c>
      <c r="BO7676">
        <f t="shared" si="837"/>
        <v>0</v>
      </c>
      <c r="CC7676">
        <f t="shared" si="838"/>
        <v>0</v>
      </c>
      <c r="CD7676">
        <f t="shared" si="839"/>
        <v>0</v>
      </c>
      <c r="CG7676">
        <f ca="1">IFERROR(INDIRECT("IVA!X"&amp;MATCH(MID(COMPRAS!C7576,1,2)&amp;MID(COMPRAS!F7576,1,2)&amp;MID(COMPRAS!D7576,1,2),IVA!W:W,0)),"SIN COD.")</f>
        <v>0</v>
      </c>
      <c r="CH7676">
        <f ca="1">IFERROR(INDIRECT("IVA!Y"&amp;MATCH(MID(COMPRAS!C7576,1,2)&amp;MID(COMPRAS!F7576,1,2)&amp;MID(COMPRAS!D7576,1,2),IVA!W:W,0)),"SIN COD.")</f>
        <v>0</v>
      </c>
    </row>
    <row r="7677" spans="1:86" x14ac:dyDescent="0.25">
      <c r="A7677"/>
      <c r="B7677"/>
      <c r="D7677"/>
      <c r="AL7677">
        <f t="shared" si="833"/>
        <v>0</v>
      </c>
      <c r="AQ7677">
        <f t="shared" si="834"/>
        <v>0</v>
      </c>
      <c r="AR7677" t="str">
        <f>IFERROR(IF(OR(AP7677=338,AP7677=340,AP7677=341,AP7677=342,AP7677="342A",AP7677="342B"),PorcenRet(AP7677,AT7677,AU7677),INDEX(PORCENTAJEBUSCAR,MATCH(AP7677,CódigoRET,0),4)*1),"")</f>
        <v/>
      </c>
      <c r="AS7677">
        <f t="shared" si="835"/>
        <v>0</v>
      </c>
      <c r="BF7677" t="str">
        <f>IFERROR(IF(OR(BD7677=338,BD7677=340,BD7677=341,BD7677=342,BD7677="342A",BD7677="342B"),PorcenRet(BD7677,BH7677,BI7677),INDEX(PORCENTAJEBUSCAR,MATCH(BD7677,CódigoRET,0),4)*1),"")</f>
        <v/>
      </c>
      <c r="BG7677">
        <f t="shared" si="836"/>
        <v>0</v>
      </c>
      <c r="BO7677">
        <f t="shared" si="837"/>
        <v>0</v>
      </c>
      <c r="CC7677">
        <f t="shared" si="838"/>
        <v>0</v>
      </c>
      <c r="CD7677">
        <f t="shared" si="839"/>
        <v>0</v>
      </c>
      <c r="CG7677">
        <f ca="1">IFERROR(INDIRECT("IVA!X"&amp;MATCH(MID(COMPRAS!C7577,1,2)&amp;MID(COMPRAS!F7577,1,2)&amp;MID(COMPRAS!D7577,1,2),IVA!W:W,0)),"SIN COD.")</f>
        <v>0</v>
      </c>
      <c r="CH7677">
        <f ca="1">IFERROR(INDIRECT("IVA!Y"&amp;MATCH(MID(COMPRAS!C7577,1,2)&amp;MID(COMPRAS!F7577,1,2)&amp;MID(COMPRAS!D7577,1,2),IVA!W:W,0)),"SIN COD.")</f>
        <v>0</v>
      </c>
    </row>
    <row r="7678" spans="1:86" x14ac:dyDescent="0.25">
      <c r="A7678"/>
      <c r="B7678"/>
      <c r="D7678"/>
      <c r="AL7678">
        <f t="shared" si="833"/>
        <v>0</v>
      </c>
      <c r="AQ7678">
        <f t="shared" si="834"/>
        <v>0</v>
      </c>
      <c r="AR7678" t="str">
        <f>IFERROR(IF(OR(AP7678=338,AP7678=340,AP7678=341,AP7678=342,AP7678="342A",AP7678="342B"),PorcenRet(AP7678,AT7678,AU7678),INDEX(PORCENTAJEBUSCAR,MATCH(AP7678,CódigoRET,0),4)*1),"")</f>
        <v/>
      </c>
      <c r="AS7678">
        <f t="shared" si="835"/>
        <v>0</v>
      </c>
      <c r="BF7678" t="str">
        <f>IFERROR(IF(OR(BD7678=338,BD7678=340,BD7678=341,BD7678=342,BD7678="342A",BD7678="342B"),PorcenRet(BD7678,BH7678,BI7678),INDEX(PORCENTAJEBUSCAR,MATCH(BD7678,CódigoRET,0),4)*1),"")</f>
        <v/>
      </c>
      <c r="BG7678">
        <f t="shared" si="836"/>
        <v>0</v>
      </c>
      <c r="BO7678">
        <f t="shared" si="837"/>
        <v>0</v>
      </c>
      <c r="CC7678">
        <f t="shared" si="838"/>
        <v>0</v>
      </c>
      <c r="CD7678">
        <f t="shared" si="839"/>
        <v>0</v>
      </c>
      <c r="CG7678">
        <f ca="1">IFERROR(INDIRECT("IVA!X"&amp;MATCH(MID(COMPRAS!C7578,1,2)&amp;MID(COMPRAS!F7578,1,2)&amp;MID(COMPRAS!D7578,1,2),IVA!W:W,0)),"SIN COD.")</f>
        <v>0</v>
      </c>
      <c r="CH7678">
        <f ca="1">IFERROR(INDIRECT("IVA!Y"&amp;MATCH(MID(COMPRAS!C7578,1,2)&amp;MID(COMPRAS!F7578,1,2)&amp;MID(COMPRAS!D7578,1,2),IVA!W:W,0)),"SIN COD.")</f>
        <v>0</v>
      </c>
    </row>
    <row r="7679" spans="1:86" x14ac:dyDescent="0.25">
      <c r="A7679"/>
      <c r="B7679"/>
      <c r="D7679"/>
      <c r="AL7679">
        <f t="shared" si="833"/>
        <v>0</v>
      </c>
      <c r="AQ7679">
        <f t="shared" si="834"/>
        <v>0</v>
      </c>
      <c r="AR7679" t="str">
        <f>IFERROR(IF(OR(AP7679=338,AP7679=340,AP7679=341,AP7679=342,AP7679="342A",AP7679="342B"),PorcenRet(AP7679,AT7679,AU7679),INDEX(PORCENTAJEBUSCAR,MATCH(AP7679,CódigoRET,0),4)*1),"")</f>
        <v/>
      </c>
      <c r="AS7679">
        <f t="shared" si="835"/>
        <v>0</v>
      </c>
      <c r="BF7679" t="str">
        <f>IFERROR(IF(OR(BD7679=338,BD7679=340,BD7679=341,BD7679=342,BD7679="342A",BD7679="342B"),PorcenRet(BD7679,BH7679,BI7679),INDEX(PORCENTAJEBUSCAR,MATCH(BD7679,CódigoRET,0),4)*1),"")</f>
        <v/>
      </c>
      <c r="BG7679">
        <f t="shared" si="836"/>
        <v>0</v>
      </c>
      <c r="BO7679">
        <f t="shared" si="837"/>
        <v>0</v>
      </c>
      <c r="CC7679">
        <f t="shared" si="838"/>
        <v>0</v>
      </c>
      <c r="CD7679">
        <f t="shared" si="839"/>
        <v>0</v>
      </c>
      <c r="CG7679">
        <f ca="1">IFERROR(INDIRECT("IVA!X"&amp;MATCH(MID(COMPRAS!C7579,1,2)&amp;MID(COMPRAS!F7579,1,2)&amp;MID(COMPRAS!D7579,1,2),IVA!W:W,0)),"SIN COD.")</f>
        <v>0</v>
      </c>
      <c r="CH7679">
        <f ca="1">IFERROR(INDIRECT("IVA!Y"&amp;MATCH(MID(COMPRAS!C7579,1,2)&amp;MID(COMPRAS!F7579,1,2)&amp;MID(COMPRAS!D7579,1,2),IVA!W:W,0)),"SIN COD.")</f>
        <v>0</v>
      </c>
    </row>
    <row r="7680" spans="1:86" x14ac:dyDescent="0.25">
      <c r="A7680"/>
      <c r="B7680"/>
      <c r="D7680"/>
      <c r="AL7680">
        <f t="shared" si="833"/>
        <v>0</v>
      </c>
      <c r="AQ7680">
        <f t="shared" si="834"/>
        <v>0</v>
      </c>
      <c r="AR7680" t="str">
        <f>IFERROR(IF(OR(AP7680=338,AP7680=340,AP7680=341,AP7680=342,AP7680="342A",AP7680="342B"),PorcenRet(AP7680,AT7680,AU7680),INDEX(PORCENTAJEBUSCAR,MATCH(AP7680,CódigoRET,0),4)*1),"")</f>
        <v/>
      </c>
      <c r="AS7680">
        <f t="shared" si="835"/>
        <v>0</v>
      </c>
      <c r="BF7680" t="str">
        <f>IFERROR(IF(OR(BD7680=338,BD7680=340,BD7680=341,BD7680=342,BD7680="342A",BD7680="342B"),PorcenRet(BD7680,BH7680,BI7680),INDEX(PORCENTAJEBUSCAR,MATCH(BD7680,CódigoRET,0),4)*1),"")</f>
        <v/>
      </c>
      <c r="BG7680">
        <f t="shared" si="836"/>
        <v>0</v>
      </c>
      <c r="BO7680">
        <f t="shared" si="837"/>
        <v>0</v>
      </c>
      <c r="CC7680">
        <f t="shared" si="838"/>
        <v>0</v>
      </c>
      <c r="CD7680">
        <f t="shared" si="839"/>
        <v>0</v>
      </c>
      <c r="CG7680">
        <f ca="1">IFERROR(INDIRECT("IVA!X"&amp;MATCH(MID(COMPRAS!C7580,1,2)&amp;MID(COMPRAS!F7580,1,2)&amp;MID(COMPRAS!D7580,1,2),IVA!W:W,0)),"SIN COD.")</f>
        <v>0</v>
      </c>
      <c r="CH7680">
        <f ca="1">IFERROR(INDIRECT("IVA!Y"&amp;MATCH(MID(COMPRAS!C7580,1,2)&amp;MID(COMPRAS!F7580,1,2)&amp;MID(COMPRAS!D7580,1,2),IVA!W:W,0)),"SIN COD.")</f>
        <v>0</v>
      </c>
    </row>
    <row r="7681" spans="1:86" x14ac:dyDescent="0.25">
      <c r="A7681"/>
      <c r="B7681"/>
      <c r="D7681"/>
      <c r="AL7681">
        <f t="shared" si="833"/>
        <v>0</v>
      </c>
      <c r="AQ7681">
        <f t="shared" si="834"/>
        <v>0</v>
      </c>
      <c r="AR7681" t="str">
        <f>IFERROR(IF(OR(AP7681=338,AP7681=340,AP7681=341,AP7681=342,AP7681="342A",AP7681="342B"),PorcenRet(AP7681,AT7681,AU7681),INDEX(PORCENTAJEBUSCAR,MATCH(AP7681,CódigoRET,0),4)*1),"")</f>
        <v/>
      </c>
      <c r="AS7681">
        <f t="shared" si="835"/>
        <v>0</v>
      </c>
      <c r="BF7681" t="str">
        <f>IFERROR(IF(OR(BD7681=338,BD7681=340,BD7681=341,BD7681=342,BD7681="342A",BD7681="342B"),PorcenRet(BD7681,BH7681,BI7681),INDEX(PORCENTAJEBUSCAR,MATCH(BD7681,CódigoRET,0),4)*1),"")</f>
        <v/>
      </c>
      <c r="BG7681">
        <f t="shared" si="836"/>
        <v>0</v>
      </c>
      <c r="BO7681">
        <f t="shared" si="837"/>
        <v>0</v>
      </c>
      <c r="CC7681">
        <f t="shared" si="838"/>
        <v>0</v>
      </c>
      <c r="CD7681">
        <f t="shared" si="839"/>
        <v>0</v>
      </c>
      <c r="CG7681">
        <f ca="1">IFERROR(INDIRECT("IVA!X"&amp;MATCH(MID(COMPRAS!C7581,1,2)&amp;MID(COMPRAS!F7581,1,2)&amp;MID(COMPRAS!D7581,1,2),IVA!W:W,0)),"SIN COD.")</f>
        <v>0</v>
      </c>
      <c r="CH7681">
        <f ca="1">IFERROR(INDIRECT("IVA!Y"&amp;MATCH(MID(COMPRAS!C7581,1,2)&amp;MID(COMPRAS!F7581,1,2)&amp;MID(COMPRAS!D7581,1,2),IVA!W:W,0)),"SIN COD.")</f>
        <v>0</v>
      </c>
    </row>
    <row r="7682" spans="1:86" x14ac:dyDescent="0.25">
      <c r="A7682"/>
      <c r="B7682"/>
      <c r="D7682"/>
      <c r="AL7682">
        <f t="shared" ref="AL7682:AL7745" si="840">O7682+P7682+Q7682+R7682+S7682+T7682+U7682+V7682</f>
        <v>0</v>
      </c>
      <c r="AQ7682">
        <f t="shared" ref="AQ7682:AQ7745" si="841">+P7682+Q7682+R7682+S7682-BE7682-BQ7682-BW7682+O7682</f>
        <v>0</v>
      </c>
      <c r="AR7682" t="str">
        <f>IFERROR(IF(OR(AP7682=338,AP7682=340,AP7682=341,AP7682=342,AP7682="342A",AP7682="342B"),PorcenRet(AP7682,AT7682,AU7682),INDEX(PORCENTAJEBUSCAR,MATCH(AP7682,CódigoRET,0),4)*1),"")</f>
        <v/>
      </c>
      <c r="AS7682">
        <f t="shared" ref="AS7682:AS7745" si="842">ROUND(IF(AP7682="",0,AQ7682*(AR7682/100)),2)</f>
        <v>0</v>
      </c>
      <c r="BF7682" t="str">
        <f>IFERROR(IF(OR(BD7682=338,BD7682=340,BD7682=341,BD7682=342,BD7682="342A",BD7682="342B"),PorcenRet(BD7682,BH7682,BI7682),INDEX(PORCENTAJEBUSCAR,MATCH(BD7682,CódigoRET,0),4)*1),"")</f>
        <v/>
      </c>
      <c r="BG7682">
        <f t="shared" ref="BG7682:BG7745" si="843">ROUND(IF(BD7682="",0,BE7682*(BF7682/100)),2)</f>
        <v>0</v>
      </c>
      <c r="BO7682">
        <f t="shared" ref="BO7682:BO7745" si="844">IF(MID(F7682,1,2)="41",SUM(O7682:S7682),0)</f>
        <v>0</v>
      </c>
      <c r="CC7682">
        <f t="shared" ref="CC7682:CC7745" si="845">O7682+P7682+Q7682+R7682+S7682</f>
        <v>0</v>
      </c>
      <c r="CD7682">
        <f t="shared" ref="CD7682:CD7745" si="846">T7682+U7682</f>
        <v>0</v>
      </c>
      <c r="CG7682">
        <f ca="1">IFERROR(INDIRECT("IVA!X"&amp;MATCH(MID(COMPRAS!C7582,1,2)&amp;MID(COMPRAS!F7582,1,2)&amp;MID(COMPRAS!D7582,1,2),IVA!W:W,0)),"SIN COD.")</f>
        <v>0</v>
      </c>
      <c r="CH7682">
        <f ca="1">IFERROR(INDIRECT("IVA!Y"&amp;MATCH(MID(COMPRAS!C7582,1,2)&amp;MID(COMPRAS!F7582,1,2)&amp;MID(COMPRAS!D7582,1,2),IVA!W:W,0)),"SIN COD.")</f>
        <v>0</v>
      </c>
    </row>
    <row r="7683" spans="1:86" x14ac:dyDescent="0.25">
      <c r="A7683"/>
      <c r="B7683"/>
      <c r="D7683"/>
      <c r="AL7683">
        <f t="shared" si="840"/>
        <v>0</v>
      </c>
      <c r="AQ7683">
        <f t="shared" si="841"/>
        <v>0</v>
      </c>
      <c r="AR7683" t="str">
        <f>IFERROR(IF(OR(AP7683=338,AP7683=340,AP7683=341,AP7683=342,AP7683="342A",AP7683="342B"),PorcenRet(AP7683,AT7683,AU7683),INDEX(PORCENTAJEBUSCAR,MATCH(AP7683,CódigoRET,0),4)*1),"")</f>
        <v/>
      </c>
      <c r="AS7683">
        <f t="shared" si="842"/>
        <v>0</v>
      </c>
      <c r="BF7683" t="str">
        <f>IFERROR(IF(OR(BD7683=338,BD7683=340,BD7683=341,BD7683=342,BD7683="342A",BD7683="342B"),PorcenRet(BD7683,BH7683,BI7683),INDEX(PORCENTAJEBUSCAR,MATCH(BD7683,CódigoRET,0),4)*1),"")</f>
        <v/>
      </c>
      <c r="BG7683">
        <f t="shared" si="843"/>
        <v>0</v>
      </c>
      <c r="BO7683">
        <f t="shared" si="844"/>
        <v>0</v>
      </c>
      <c r="CC7683">
        <f t="shared" si="845"/>
        <v>0</v>
      </c>
      <c r="CD7683">
        <f t="shared" si="846"/>
        <v>0</v>
      </c>
      <c r="CG7683">
        <f ca="1">IFERROR(INDIRECT("IVA!X"&amp;MATCH(MID(COMPRAS!C7583,1,2)&amp;MID(COMPRAS!F7583,1,2)&amp;MID(COMPRAS!D7583,1,2),IVA!W:W,0)),"SIN COD.")</f>
        <v>0</v>
      </c>
      <c r="CH7683">
        <f ca="1">IFERROR(INDIRECT("IVA!Y"&amp;MATCH(MID(COMPRAS!C7583,1,2)&amp;MID(COMPRAS!F7583,1,2)&amp;MID(COMPRAS!D7583,1,2),IVA!W:W,0)),"SIN COD.")</f>
        <v>0</v>
      </c>
    </row>
    <row r="7684" spans="1:86" x14ac:dyDescent="0.25">
      <c r="A7684"/>
      <c r="B7684"/>
      <c r="D7684"/>
      <c r="AL7684">
        <f t="shared" si="840"/>
        <v>0</v>
      </c>
      <c r="AQ7684">
        <f t="shared" si="841"/>
        <v>0</v>
      </c>
      <c r="AR7684" t="str">
        <f>IFERROR(IF(OR(AP7684=338,AP7684=340,AP7684=341,AP7684=342,AP7684="342A",AP7684="342B"),PorcenRet(AP7684,AT7684,AU7684),INDEX(PORCENTAJEBUSCAR,MATCH(AP7684,CódigoRET,0),4)*1),"")</f>
        <v/>
      </c>
      <c r="AS7684">
        <f t="shared" si="842"/>
        <v>0</v>
      </c>
      <c r="BF7684" t="str">
        <f>IFERROR(IF(OR(BD7684=338,BD7684=340,BD7684=341,BD7684=342,BD7684="342A",BD7684="342B"),PorcenRet(BD7684,BH7684,BI7684),INDEX(PORCENTAJEBUSCAR,MATCH(BD7684,CódigoRET,0),4)*1),"")</f>
        <v/>
      </c>
      <c r="BG7684">
        <f t="shared" si="843"/>
        <v>0</v>
      </c>
      <c r="BO7684">
        <f t="shared" si="844"/>
        <v>0</v>
      </c>
      <c r="CC7684">
        <f t="shared" si="845"/>
        <v>0</v>
      </c>
      <c r="CD7684">
        <f t="shared" si="846"/>
        <v>0</v>
      </c>
      <c r="CG7684">
        <f ca="1">IFERROR(INDIRECT("IVA!X"&amp;MATCH(MID(COMPRAS!C7584,1,2)&amp;MID(COMPRAS!F7584,1,2)&amp;MID(COMPRAS!D7584,1,2),IVA!W:W,0)),"SIN COD.")</f>
        <v>0</v>
      </c>
      <c r="CH7684">
        <f ca="1">IFERROR(INDIRECT("IVA!Y"&amp;MATCH(MID(COMPRAS!C7584,1,2)&amp;MID(COMPRAS!F7584,1,2)&amp;MID(COMPRAS!D7584,1,2),IVA!W:W,0)),"SIN COD.")</f>
        <v>0</v>
      </c>
    </row>
    <row r="7685" spans="1:86" x14ac:dyDescent="0.25">
      <c r="A7685"/>
      <c r="B7685"/>
      <c r="D7685"/>
      <c r="AL7685">
        <f t="shared" si="840"/>
        <v>0</v>
      </c>
      <c r="AQ7685">
        <f t="shared" si="841"/>
        <v>0</v>
      </c>
      <c r="AR7685" t="str">
        <f>IFERROR(IF(OR(AP7685=338,AP7685=340,AP7685=341,AP7685=342,AP7685="342A",AP7685="342B"),PorcenRet(AP7685,AT7685,AU7685),INDEX(PORCENTAJEBUSCAR,MATCH(AP7685,CódigoRET,0),4)*1),"")</f>
        <v/>
      </c>
      <c r="AS7685">
        <f t="shared" si="842"/>
        <v>0</v>
      </c>
      <c r="BF7685" t="str">
        <f>IFERROR(IF(OR(BD7685=338,BD7685=340,BD7685=341,BD7685=342,BD7685="342A",BD7685="342B"),PorcenRet(BD7685,BH7685,BI7685),INDEX(PORCENTAJEBUSCAR,MATCH(BD7685,CódigoRET,0),4)*1),"")</f>
        <v/>
      </c>
      <c r="BG7685">
        <f t="shared" si="843"/>
        <v>0</v>
      </c>
      <c r="BO7685">
        <f t="shared" si="844"/>
        <v>0</v>
      </c>
      <c r="CC7685">
        <f t="shared" si="845"/>
        <v>0</v>
      </c>
      <c r="CD7685">
        <f t="shared" si="846"/>
        <v>0</v>
      </c>
      <c r="CG7685">
        <f ca="1">IFERROR(INDIRECT("IVA!X"&amp;MATCH(MID(COMPRAS!C7585,1,2)&amp;MID(COMPRAS!F7585,1,2)&amp;MID(COMPRAS!D7585,1,2),IVA!W:W,0)),"SIN COD.")</f>
        <v>0</v>
      </c>
      <c r="CH7685">
        <f ca="1">IFERROR(INDIRECT("IVA!Y"&amp;MATCH(MID(COMPRAS!C7585,1,2)&amp;MID(COMPRAS!F7585,1,2)&amp;MID(COMPRAS!D7585,1,2),IVA!W:W,0)),"SIN COD.")</f>
        <v>0</v>
      </c>
    </row>
    <row r="7686" spans="1:86" x14ac:dyDescent="0.25">
      <c r="A7686"/>
      <c r="B7686"/>
      <c r="D7686"/>
      <c r="AL7686">
        <f t="shared" si="840"/>
        <v>0</v>
      </c>
      <c r="AQ7686">
        <f t="shared" si="841"/>
        <v>0</v>
      </c>
      <c r="AR7686" t="str">
        <f>IFERROR(IF(OR(AP7686=338,AP7686=340,AP7686=341,AP7686=342,AP7686="342A",AP7686="342B"),PorcenRet(AP7686,AT7686,AU7686),INDEX(PORCENTAJEBUSCAR,MATCH(AP7686,CódigoRET,0),4)*1),"")</f>
        <v/>
      </c>
      <c r="AS7686">
        <f t="shared" si="842"/>
        <v>0</v>
      </c>
      <c r="BF7686" t="str">
        <f>IFERROR(IF(OR(BD7686=338,BD7686=340,BD7686=341,BD7686=342,BD7686="342A",BD7686="342B"),PorcenRet(BD7686,BH7686,BI7686),INDEX(PORCENTAJEBUSCAR,MATCH(BD7686,CódigoRET,0),4)*1),"")</f>
        <v/>
      </c>
      <c r="BG7686">
        <f t="shared" si="843"/>
        <v>0</v>
      </c>
      <c r="BO7686">
        <f t="shared" si="844"/>
        <v>0</v>
      </c>
      <c r="CC7686">
        <f t="shared" si="845"/>
        <v>0</v>
      </c>
      <c r="CD7686">
        <f t="shared" si="846"/>
        <v>0</v>
      </c>
      <c r="CG7686">
        <f ca="1">IFERROR(INDIRECT("IVA!X"&amp;MATCH(MID(COMPRAS!C7586,1,2)&amp;MID(COMPRAS!F7586,1,2)&amp;MID(COMPRAS!D7586,1,2),IVA!W:W,0)),"SIN COD.")</f>
        <v>0</v>
      </c>
      <c r="CH7686">
        <f ca="1">IFERROR(INDIRECT("IVA!Y"&amp;MATCH(MID(COMPRAS!C7586,1,2)&amp;MID(COMPRAS!F7586,1,2)&amp;MID(COMPRAS!D7586,1,2),IVA!W:W,0)),"SIN COD.")</f>
        <v>0</v>
      </c>
    </row>
    <row r="7687" spans="1:86" x14ac:dyDescent="0.25">
      <c r="A7687"/>
      <c r="B7687"/>
      <c r="D7687"/>
      <c r="AL7687">
        <f t="shared" si="840"/>
        <v>0</v>
      </c>
      <c r="AQ7687">
        <f t="shared" si="841"/>
        <v>0</v>
      </c>
      <c r="AR7687" t="str">
        <f>IFERROR(IF(OR(AP7687=338,AP7687=340,AP7687=341,AP7687=342,AP7687="342A",AP7687="342B"),PorcenRet(AP7687,AT7687,AU7687),INDEX(PORCENTAJEBUSCAR,MATCH(AP7687,CódigoRET,0),4)*1),"")</f>
        <v/>
      </c>
      <c r="AS7687">
        <f t="shared" si="842"/>
        <v>0</v>
      </c>
      <c r="BF7687" t="str">
        <f>IFERROR(IF(OR(BD7687=338,BD7687=340,BD7687=341,BD7687=342,BD7687="342A",BD7687="342B"),PorcenRet(BD7687,BH7687,BI7687),INDEX(PORCENTAJEBUSCAR,MATCH(BD7687,CódigoRET,0),4)*1),"")</f>
        <v/>
      </c>
      <c r="BG7687">
        <f t="shared" si="843"/>
        <v>0</v>
      </c>
      <c r="BO7687">
        <f t="shared" si="844"/>
        <v>0</v>
      </c>
      <c r="CC7687">
        <f t="shared" si="845"/>
        <v>0</v>
      </c>
      <c r="CD7687">
        <f t="shared" si="846"/>
        <v>0</v>
      </c>
      <c r="CG7687">
        <f ca="1">IFERROR(INDIRECT("IVA!X"&amp;MATCH(MID(COMPRAS!C7587,1,2)&amp;MID(COMPRAS!F7587,1,2)&amp;MID(COMPRAS!D7587,1,2),IVA!W:W,0)),"SIN COD.")</f>
        <v>0</v>
      </c>
      <c r="CH7687">
        <f ca="1">IFERROR(INDIRECT("IVA!Y"&amp;MATCH(MID(COMPRAS!C7587,1,2)&amp;MID(COMPRAS!F7587,1,2)&amp;MID(COMPRAS!D7587,1,2),IVA!W:W,0)),"SIN COD.")</f>
        <v>0</v>
      </c>
    </row>
    <row r="7688" spans="1:86" x14ac:dyDescent="0.25">
      <c r="A7688"/>
      <c r="B7688"/>
      <c r="D7688"/>
      <c r="AL7688">
        <f t="shared" si="840"/>
        <v>0</v>
      </c>
      <c r="AQ7688">
        <f t="shared" si="841"/>
        <v>0</v>
      </c>
      <c r="AR7688" t="str">
        <f>IFERROR(IF(OR(AP7688=338,AP7688=340,AP7688=341,AP7688=342,AP7688="342A",AP7688="342B"),PorcenRet(AP7688,AT7688,AU7688),INDEX(PORCENTAJEBUSCAR,MATCH(AP7688,CódigoRET,0),4)*1),"")</f>
        <v/>
      </c>
      <c r="AS7688">
        <f t="shared" si="842"/>
        <v>0</v>
      </c>
      <c r="BF7688" t="str">
        <f>IFERROR(IF(OR(BD7688=338,BD7688=340,BD7688=341,BD7688=342,BD7688="342A",BD7688="342B"),PorcenRet(BD7688,BH7688,BI7688),INDEX(PORCENTAJEBUSCAR,MATCH(BD7688,CódigoRET,0),4)*1),"")</f>
        <v/>
      </c>
      <c r="BG7688">
        <f t="shared" si="843"/>
        <v>0</v>
      </c>
      <c r="BO7688">
        <f t="shared" si="844"/>
        <v>0</v>
      </c>
      <c r="CC7688">
        <f t="shared" si="845"/>
        <v>0</v>
      </c>
      <c r="CD7688">
        <f t="shared" si="846"/>
        <v>0</v>
      </c>
      <c r="CG7688">
        <f ca="1">IFERROR(INDIRECT("IVA!X"&amp;MATCH(MID(COMPRAS!C7588,1,2)&amp;MID(COMPRAS!F7588,1,2)&amp;MID(COMPRAS!D7588,1,2),IVA!W:W,0)),"SIN COD.")</f>
        <v>0</v>
      </c>
      <c r="CH7688">
        <f ca="1">IFERROR(INDIRECT("IVA!Y"&amp;MATCH(MID(COMPRAS!C7588,1,2)&amp;MID(COMPRAS!F7588,1,2)&amp;MID(COMPRAS!D7588,1,2),IVA!W:W,0)),"SIN COD.")</f>
        <v>0</v>
      </c>
    </row>
    <row r="7689" spans="1:86" x14ac:dyDescent="0.25">
      <c r="A7689"/>
      <c r="B7689"/>
      <c r="D7689"/>
      <c r="AL7689">
        <f t="shared" si="840"/>
        <v>0</v>
      </c>
      <c r="AQ7689">
        <f t="shared" si="841"/>
        <v>0</v>
      </c>
      <c r="AR7689" t="str">
        <f>IFERROR(IF(OR(AP7689=338,AP7689=340,AP7689=341,AP7689=342,AP7689="342A",AP7689="342B"),PorcenRet(AP7689,AT7689,AU7689),INDEX(PORCENTAJEBUSCAR,MATCH(AP7689,CódigoRET,0),4)*1),"")</f>
        <v/>
      </c>
      <c r="AS7689">
        <f t="shared" si="842"/>
        <v>0</v>
      </c>
      <c r="BF7689" t="str">
        <f>IFERROR(IF(OR(BD7689=338,BD7689=340,BD7689=341,BD7689=342,BD7689="342A",BD7689="342B"),PorcenRet(BD7689,BH7689,BI7689),INDEX(PORCENTAJEBUSCAR,MATCH(BD7689,CódigoRET,0),4)*1),"")</f>
        <v/>
      </c>
      <c r="BG7689">
        <f t="shared" si="843"/>
        <v>0</v>
      </c>
      <c r="BO7689">
        <f t="shared" si="844"/>
        <v>0</v>
      </c>
      <c r="CC7689">
        <f t="shared" si="845"/>
        <v>0</v>
      </c>
      <c r="CD7689">
        <f t="shared" si="846"/>
        <v>0</v>
      </c>
      <c r="CG7689">
        <f ca="1">IFERROR(INDIRECT("IVA!X"&amp;MATCH(MID(COMPRAS!C7589,1,2)&amp;MID(COMPRAS!F7589,1,2)&amp;MID(COMPRAS!D7589,1,2),IVA!W:W,0)),"SIN COD.")</f>
        <v>0</v>
      </c>
      <c r="CH7689">
        <f ca="1">IFERROR(INDIRECT("IVA!Y"&amp;MATCH(MID(COMPRAS!C7589,1,2)&amp;MID(COMPRAS!F7589,1,2)&amp;MID(COMPRAS!D7589,1,2),IVA!W:W,0)),"SIN COD.")</f>
        <v>0</v>
      </c>
    </row>
    <row r="7690" spans="1:86" x14ac:dyDescent="0.25">
      <c r="A7690"/>
      <c r="B7690"/>
      <c r="D7690"/>
      <c r="AL7690">
        <f t="shared" si="840"/>
        <v>0</v>
      </c>
      <c r="AQ7690">
        <f t="shared" si="841"/>
        <v>0</v>
      </c>
      <c r="AR7690" t="str">
        <f>IFERROR(IF(OR(AP7690=338,AP7690=340,AP7690=341,AP7690=342,AP7690="342A",AP7690="342B"),PorcenRet(AP7690,AT7690,AU7690),INDEX(PORCENTAJEBUSCAR,MATCH(AP7690,CódigoRET,0),4)*1),"")</f>
        <v/>
      </c>
      <c r="AS7690">
        <f t="shared" si="842"/>
        <v>0</v>
      </c>
      <c r="BF7690" t="str">
        <f>IFERROR(IF(OR(BD7690=338,BD7690=340,BD7690=341,BD7690=342,BD7690="342A",BD7690="342B"),PorcenRet(BD7690,BH7690,BI7690),INDEX(PORCENTAJEBUSCAR,MATCH(BD7690,CódigoRET,0),4)*1),"")</f>
        <v/>
      </c>
      <c r="BG7690">
        <f t="shared" si="843"/>
        <v>0</v>
      </c>
      <c r="BO7690">
        <f t="shared" si="844"/>
        <v>0</v>
      </c>
      <c r="CC7690">
        <f t="shared" si="845"/>
        <v>0</v>
      </c>
      <c r="CD7690">
        <f t="shared" si="846"/>
        <v>0</v>
      </c>
      <c r="CG7690">
        <f ca="1">IFERROR(INDIRECT("IVA!X"&amp;MATCH(MID(COMPRAS!C7590,1,2)&amp;MID(COMPRAS!F7590,1,2)&amp;MID(COMPRAS!D7590,1,2),IVA!W:W,0)),"SIN COD.")</f>
        <v>0</v>
      </c>
      <c r="CH7690">
        <f ca="1">IFERROR(INDIRECT("IVA!Y"&amp;MATCH(MID(COMPRAS!C7590,1,2)&amp;MID(COMPRAS!F7590,1,2)&amp;MID(COMPRAS!D7590,1,2),IVA!W:W,0)),"SIN COD.")</f>
        <v>0</v>
      </c>
    </row>
    <row r="7691" spans="1:86" x14ac:dyDescent="0.25">
      <c r="A7691"/>
      <c r="B7691"/>
      <c r="D7691"/>
      <c r="AL7691">
        <f t="shared" si="840"/>
        <v>0</v>
      </c>
      <c r="AQ7691">
        <f t="shared" si="841"/>
        <v>0</v>
      </c>
      <c r="AR7691" t="str">
        <f>IFERROR(IF(OR(AP7691=338,AP7691=340,AP7691=341,AP7691=342,AP7691="342A",AP7691="342B"),PorcenRet(AP7691,AT7691,AU7691),INDEX(PORCENTAJEBUSCAR,MATCH(AP7691,CódigoRET,0),4)*1),"")</f>
        <v/>
      </c>
      <c r="AS7691">
        <f t="shared" si="842"/>
        <v>0</v>
      </c>
      <c r="BF7691" t="str">
        <f>IFERROR(IF(OR(BD7691=338,BD7691=340,BD7691=341,BD7691=342,BD7691="342A",BD7691="342B"),PorcenRet(BD7691,BH7691,BI7691),INDEX(PORCENTAJEBUSCAR,MATCH(BD7691,CódigoRET,0),4)*1),"")</f>
        <v/>
      </c>
      <c r="BG7691">
        <f t="shared" si="843"/>
        <v>0</v>
      </c>
      <c r="BO7691">
        <f t="shared" si="844"/>
        <v>0</v>
      </c>
      <c r="CC7691">
        <f t="shared" si="845"/>
        <v>0</v>
      </c>
      <c r="CD7691">
        <f t="shared" si="846"/>
        <v>0</v>
      </c>
      <c r="CG7691">
        <f ca="1">IFERROR(INDIRECT("IVA!X"&amp;MATCH(MID(COMPRAS!C7591,1,2)&amp;MID(COMPRAS!F7591,1,2)&amp;MID(COMPRAS!D7591,1,2),IVA!W:W,0)),"SIN COD.")</f>
        <v>0</v>
      </c>
      <c r="CH7691">
        <f ca="1">IFERROR(INDIRECT("IVA!Y"&amp;MATCH(MID(COMPRAS!C7591,1,2)&amp;MID(COMPRAS!F7591,1,2)&amp;MID(COMPRAS!D7591,1,2),IVA!W:W,0)),"SIN COD.")</f>
        <v>0</v>
      </c>
    </row>
    <row r="7692" spans="1:86" x14ac:dyDescent="0.25">
      <c r="A7692"/>
      <c r="B7692"/>
      <c r="D7692"/>
      <c r="AL7692">
        <f t="shared" si="840"/>
        <v>0</v>
      </c>
      <c r="AQ7692">
        <f t="shared" si="841"/>
        <v>0</v>
      </c>
      <c r="AR7692" t="str">
        <f>IFERROR(IF(OR(AP7692=338,AP7692=340,AP7692=341,AP7692=342,AP7692="342A",AP7692="342B"),PorcenRet(AP7692,AT7692,AU7692),INDEX(PORCENTAJEBUSCAR,MATCH(AP7692,CódigoRET,0),4)*1),"")</f>
        <v/>
      </c>
      <c r="AS7692">
        <f t="shared" si="842"/>
        <v>0</v>
      </c>
      <c r="BF7692" t="str">
        <f>IFERROR(IF(OR(BD7692=338,BD7692=340,BD7692=341,BD7692=342,BD7692="342A",BD7692="342B"),PorcenRet(BD7692,BH7692,BI7692),INDEX(PORCENTAJEBUSCAR,MATCH(BD7692,CódigoRET,0),4)*1),"")</f>
        <v/>
      </c>
      <c r="BG7692">
        <f t="shared" si="843"/>
        <v>0</v>
      </c>
      <c r="BO7692">
        <f t="shared" si="844"/>
        <v>0</v>
      </c>
      <c r="CC7692">
        <f t="shared" si="845"/>
        <v>0</v>
      </c>
      <c r="CD7692">
        <f t="shared" si="846"/>
        <v>0</v>
      </c>
      <c r="CG7692">
        <f ca="1">IFERROR(INDIRECT("IVA!X"&amp;MATCH(MID(COMPRAS!C7592,1,2)&amp;MID(COMPRAS!F7592,1,2)&amp;MID(COMPRAS!D7592,1,2),IVA!W:W,0)),"SIN COD.")</f>
        <v>0</v>
      </c>
      <c r="CH7692">
        <f ca="1">IFERROR(INDIRECT("IVA!Y"&amp;MATCH(MID(COMPRAS!C7592,1,2)&amp;MID(COMPRAS!F7592,1,2)&amp;MID(COMPRAS!D7592,1,2),IVA!W:W,0)),"SIN COD.")</f>
        <v>0</v>
      </c>
    </row>
    <row r="7693" spans="1:86" x14ac:dyDescent="0.25">
      <c r="A7693"/>
      <c r="B7693"/>
      <c r="D7693"/>
      <c r="AL7693">
        <f t="shared" si="840"/>
        <v>0</v>
      </c>
      <c r="AQ7693">
        <f t="shared" si="841"/>
        <v>0</v>
      </c>
      <c r="AR7693" t="str">
        <f>IFERROR(IF(OR(AP7693=338,AP7693=340,AP7693=341,AP7693=342,AP7693="342A",AP7693="342B"),PorcenRet(AP7693,AT7693,AU7693),INDEX(PORCENTAJEBUSCAR,MATCH(AP7693,CódigoRET,0),4)*1),"")</f>
        <v/>
      </c>
      <c r="AS7693">
        <f t="shared" si="842"/>
        <v>0</v>
      </c>
      <c r="BF7693" t="str">
        <f>IFERROR(IF(OR(BD7693=338,BD7693=340,BD7693=341,BD7693=342,BD7693="342A",BD7693="342B"),PorcenRet(BD7693,BH7693,BI7693),INDEX(PORCENTAJEBUSCAR,MATCH(BD7693,CódigoRET,0),4)*1),"")</f>
        <v/>
      </c>
      <c r="BG7693">
        <f t="shared" si="843"/>
        <v>0</v>
      </c>
      <c r="BO7693">
        <f t="shared" si="844"/>
        <v>0</v>
      </c>
      <c r="CC7693">
        <f t="shared" si="845"/>
        <v>0</v>
      </c>
      <c r="CD7693">
        <f t="shared" si="846"/>
        <v>0</v>
      </c>
      <c r="CG7693">
        <f ca="1">IFERROR(INDIRECT("IVA!X"&amp;MATCH(MID(COMPRAS!C7593,1,2)&amp;MID(COMPRAS!F7593,1,2)&amp;MID(COMPRAS!D7593,1,2),IVA!W:W,0)),"SIN COD.")</f>
        <v>0</v>
      </c>
      <c r="CH7693">
        <f ca="1">IFERROR(INDIRECT("IVA!Y"&amp;MATCH(MID(COMPRAS!C7593,1,2)&amp;MID(COMPRAS!F7593,1,2)&amp;MID(COMPRAS!D7593,1,2),IVA!W:W,0)),"SIN COD.")</f>
        <v>0</v>
      </c>
    </row>
    <row r="7694" spans="1:86" x14ac:dyDescent="0.25">
      <c r="A7694"/>
      <c r="B7694"/>
      <c r="D7694"/>
      <c r="AL7694">
        <f t="shared" si="840"/>
        <v>0</v>
      </c>
      <c r="AQ7694">
        <f t="shared" si="841"/>
        <v>0</v>
      </c>
      <c r="AR7694" t="str">
        <f>IFERROR(IF(OR(AP7694=338,AP7694=340,AP7694=341,AP7694=342,AP7694="342A",AP7694="342B"),PorcenRet(AP7694,AT7694,AU7694),INDEX(PORCENTAJEBUSCAR,MATCH(AP7694,CódigoRET,0),4)*1),"")</f>
        <v/>
      </c>
      <c r="AS7694">
        <f t="shared" si="842"/>
        <v>0</v>
      </c>
      <c r="BF7694" t="str">
        <f>IFERROR(IF(OR(BD7694=338,BD7694=340,BD7694=341,BD7694=342,BD7694="342A",BD7694="342B"),PorcenRet(BD7694,BH7694,BI7694),INDEX(PORCENTAJEBUSCAR,MATCH(BD7694,CódigoRET,0),4)*1),"")</f>
        <v/>
      </c>
      <c r="BG7694">
        <f t="shared" si="843"/>
        <v>0</v>
      </c>
      <c r="BO7694">
        <f t="shared" si="844"/>
        <v>0</v>
      </c>
      <c r="CC7694">
        <f t="shared" si="845"/>
        <v>0</v>
      </c>
      <c r="CD7694">
        <f t="shared" si="846"/>
        <v>0</v>
      </c>
      <c r="CG7694">
        <f ca="1">IFERROR(INDIRECT("IVA!X"&amp;MATCH(MID(COMPRAS!C7594,1,2)&amp;MID(COMPRAS!F7594,1,2)&amp;MID(COMPRAS!D7594,1,2),IVA!W:W,0)),"SIN COD.")</f>
        <v>0</v>
      </c>
      <c r="CH7694">
        <f ca="1">IFERROR(INDIRECT("IVA!Y"&amp;MATCH(MID(COMPRAS!C7594,1,2)&amp;MID(COMPRAS!F7594,1,2)&amp;MID(COMPRAS!D7594,1,2),IVA!W:W,0)),"SIN COD.")</f>
        <v>0</v>
      </c>
    </row>
    <row r="7695" spans="1:86" x14ac:dyDescent="0.25">
      <c r="A7695"/>
      <c r="B7695"/>
      <c r="D7695"/>
      <c r="AL7695">
        <f t="shared" si="840"/>
        <v>0</v>
      </c>
      <c r="AQ7695">
        <f t="shared" si="841"/>
        <v>0</v>
      </c>
      <c r="AR7695" t="str">
        <f>IFERROR(IF(OR(AP7695=338,AP7695=340,AP7695=341,AP7695=342,AP7695="342A",AP7695="342B"),PorcenRet(AP7695,AT7695,AU7695),INDEX(PORCENTAJEBUSCAR,MATCH(AP7695,CódigoRET,0),4)*1),"")</f>
        <v/>
      </c>
      <c r="AS7695">
        <f t="shared" si="842"/>
        <v>0</v>
      </c>
      <c r="BF7695" t="str">
        <f>IFERROR(IF(OR(BD7695=338,BD7695=340,BD7695=341,BD7695=342,BD7695="342A",BD7695="342B"),PorcenRet(BD7695,BH7695,BI7695),INDEX(PORCENTAJEBUSCAR,MATCH(BD7695,CódigoRET,0),4)*1),"")</f>
        <v/>
      </c>
      <c r="BG7695">
        <f t="shared" si="843"/>
        <v>0</v>
      </c>
      <c r="BO7695">
        <f t="shared" si="844"/>
        <v>0</v>
      </c>
      <c r="CC7695">
        <f t="shared" si="845"/>
        <v>0</v>
      </c>
      <c r="CD7695">
        <f t="shared" si="846"/>
        <v>0</v>
      </c>
      <c r="CG7695">
        <f ca="1">IFERROR(INDIRECT("IVA!X"&amp;MATCH(MID(COMPRAS!C7595,1,2)&amp;MID(COMPRAS!F7595,1,2)&amp;MID(COMPRAS!D7595,1,2),IVA!W:W,0)),"SIN COD.")</f>
        <v>0</v>
      </c>
      <c r="CH7695">
        <f ca="1">IFERROR(INDIRECT("IVA!Y"&amp;MATCH(MID(COMPRAS!C7595,1,2)&amp;MID(COMPRAS!F7595,1,2)&amp;MID(COMPRAS!D7595,1,2),IVA!W:W,0)),"SIN COD.")</f>
        <v>0</v>
      </c>
    </row>
    <row r="7696" spans="1:86" x14ac:dyDescent="0.25">
      <c r="A7696"/>
      <c r="B7696"/>
      <c r="D7696"/>
      <c r="AL7696">
        <f t="shared" si="840"/>
        <v>0</v>
      </c>
      <c r="AQ7696">
        <f t="shared" si="841"/>
        <v>0</v>
      </c>
      <c r="AR7696" t="str">
        <f>IFERROR(IF(OR(AP7696=338,AP7696=340,AP7696=341,AP7696=342,AP7696="342A",AP7696="342B"),PorcenRet(AP7696,AT7696,AU7696),INDEX(PORCENTAJEBUSCAR,MATCH(AP7696,CódigoRET,0),4)*1),"")</f>
        <v/>
      </c>
      <c r="AS7696">
        <f t="shared" si="842"/>
        <v>0</v>
      </c>
      <c r="BF7696" t="str">
        <f>IFERROR(IF(OR(BD7696=338,BD7696=340,BD7696=341,BD7696=342,BD7696="342A",BD7696="342B"),PorcenRet(BD7696,BH7696,BI7696),INDEX(PORCENTAJEBUSCAR,MATCH(BD7696,CódigoRET,0),4)*1),"")</f>
        <v/>
      </c>
      <c r="BG7696">
        <f t="shared" si="843"/>
        <v>0</v>
      </c>
      <c r="BO7696">
        <f t="shared" si="844"/>
        <v>0</v>
      </c>
      <c r="CC7696">
        <f t="shared" si="845"/>
        <v>0</v>
      </c>
      <c r="CD7696">
        <f t="shared" si="846"/>
        <v>0</v>
      </c>
      <c r="CG7696">
        <f ca="1">IFERROR(INDIRECT("IVA!X"&amp;MATCH(MID(COMPRAS!C7596,1,2)&amp;MID(COMPRAS!F7596,1,2)&amp;MID(COMPRAS!D7596,1,2),IVA!W:W,0)),"SIN COD.")</f>
        <v>0</v>
      </c>
      <c r="CH7696">
        <f ca="1">IFERROR(INDIRECT("IVA!Y"&amp;MATCH(MID(COMPRAS!C7596,1,2)&amp;MID(COMPRAS!F7596,1,2)&amp;MID(COMPRAS!D7596,1,2),IVA!W:W,0)),"SIN COD.")</f>
        <v>0</v>
      </c>
    </row>
    <row r="7697" spans="1:86" x14ac:dyDescent="0.25">
      <c r="A7697"/>
      <c r="B7697"/>
      <c r="D7697"/>
      <c r="AL7697">
        <f t="shared" si="840"/>
        <v>0</v>
      </c>
      <c r="AQ7697">
        <f t="shared" si="841"/>
        <v>0</v>
      </c>
      <c r="AR7697" t="str">
        <f>IFERROR(IF(OR(AP7697=338,AP7697=340,AP7697=341,AP7697=342,AP7697="342A",AP7697="342B"),PorcenRet(AP7697,AT7697,AU7697),INDEX(PORCENTAJEBUSCAR,MATCH(AP7697,CódigoRET,0),4)*1),"")</f>
        <v/>
      </c>
      <c r="AS7697">
        <f t="shared" si="842"/>
        <v>0</v>
      </c>
      <c r="BF7697" t="str">
        <f>IFERROR(IF(OR(BD7697=338,BD7697=340,BD7697=341,BD7697=342,BD7697="342A",BD7697="342B"),PorcenRet(BD7697,BH7697,BI7697),INDEX(PORCENTAJEBUSCAR,MATCH(BD7697,CódigoRET,0),4)*1),"")</f>
        <v/>
      </c>
      <c r="BG7697">
        <f t="shared" si="843"/>
        <v>0</v>
      </c>
      <c r="BO7697">
        <f t="shared" si="844"/>
        <v>0</v>
      </c>
      <c r="CC7697">
        <f t="shared" si="845"/>
        <v>0</v>
      </c>
      <c r="CD7697">
        <f t="shared" si="846"/>
        <v>0</v>
      </c>
      <c r="CG7697">
        <f ca="1">IFERROR(INDIRECT("IVA!X"&amp;MATCH(MID(COMPRAS!C7597,1,2)&amp;MID(COMPRAS!F7597,1,2)&amp;MID(COMPRAS!D7597,1,2),IVA!W:W,0)),"SIN COD.")</f>
        <v>0</v>
      </c>
      <c r="CH7697">
        <f ca="1">IFERROR(INDIRECT("IVA!Y"&amp;MATCH(MID(COMPRAS!C7597,1,2)&amp;MID(COMPRAS!F7597,1,2)&amp;MID(COMPRAS!D7597,1,2),IVA!W:W,0)),"SIN COD.")</f>
        <v>0</v>
      </c>
    </row>
    <row r="7698" spans="1:86" x14ac:dyDescent="0.25">
      <c r="A7698"/>
      <c r="B7698"/>
      <c r="D7698"/>
      <c r="AL7698">
        <f t="shared" si="840"/>
        <v>0</v>
      </c>
      <c r="AQ7698">
        <f t="shared" si="841"/>
        <v>0</v>
      </c>
      <c r="AR7698" t="str">
        <f>IFERROR(IF(OR(AP7698=338,AP7698=340,AP7698=341,AP7698=342,AP7698="342A",AP7698="342B"),PorcenRet(AP7698,AT7698,AU7698),INDEX(PORCENTAJEBUSCAR,MATCH(AP7698,CódigoRET,0),4)*1),"")</f>
        <v/>
      </c>
      <c r="AS7698">
        <f t="shared" si="842"/>
        <v>0</v>
      </c>
      <c r="BF7698" t="str">
        <f>IFERROR(IF(OR(BD7698=338,BD7698=340,BD7698=341,BD7698=342,BD7698="342A",BD7698="342B"),PorcenRet(BD7698,BH7698,BI7698),INDEX(PORCENTAJEBUSCAR,MATCH(BD7698,CódigoRET,0),4)*1),"")</f>
        <v/>
      </c>
      <c r="BG7698">
        <f t="shared" si="843"/>
        <v>0</v>
      </c>
      <c r="BO7698">
        <f t="shared" si="844"/>
        <v>0</v>
      </c>
      <c r="CC7698">
        <f t="shared" si="845"/>
        <v>0</v>
      </c>
      <c r="CD7698">
        <f t="shared" si="846"/>
        <v>0</v>
      </c>
      <c r="CG7698">
        <f ca="1">IFERROR(INDIRECT("IVA!X"&amp;MATCH(MID(COMPRAS!C7598,1,2)&amp;MID(COMPRAS!F7598,1,2)&amp;MID(COMPRAS!D7598,1,2),IVA!W:W,0)),"SIN COD.")</f>
        <v>0</v>
      </c>
      <c r="CH7698">
        <f ca="1">IFERROR(INDIRECT("IVA!Y"&amp;MATCH(MID(COMPRAS!C7598,1,2)&amp;MID(COMPRAS!F7598,1,2)&amp;MID(COMPRAS!D7598,1,2),IVA!W:W,0)),"SIN COD.")</f>
        <v>0</v>
      </c>
    </row>
    <row r="7699" spans="1:86" x14ac:dyDescent="0.25">
      <c r="A7699"/>
      <c r="B7699"/>
      <c r="D7699"/>
      <c r="AL7699">
        <f t="shared" si="840"/>
        <v>0</v>
      </c>
      <c r="AQ7699">
        <f t="shared" si="841"/>
        <v>0</v>
      </c>
      <c r="AR7699" t="str">
        <f>IFERROR(IF(OR(AP7699=338,AP7699=340,AP7699=341,AP7699=342,AP7699="342A",AP7699="342B"),PorcenRet(AP7699,AT7699,AU7699),INDEX(PORCENTAJEBUSCAR,MATCH(AP7699,CódigoRET,0),4)*1),"")</f>
        <v/>
      </c>
      <c r="AS7699">
        <f t="shared" si="842"/>
        <v>0</v>
      </c>
      <c r="BF7699" t="str">
        <f>IFERROR(IF(OR(BD7699=338,BD7699=340,BD7699=341,BD7699=342,BD7699="342A",BD7699="342B"),PorcenRet(BD7699,BH7699,BI7699),INDEX(PORCENTAJEBUSCAR,MATCH(BD7699,CódigoRET,0),4)*1),"")</f>
        <v/>
      </c>
      <c r="BG7699">
        <f t="shared" si="843"/>
        <v>0</v>
      </c>
      <c r="BO7699">
        <f t="shared" si="844"/>
        <v>0</v>
      </c>
      <c r="CC7699">
        <f t="shared" si="845"/>
        <v>0</v>
      </c>
      <c r="CD7699">
        <f t="shared" si="846"/>
        <v>0</v>
      </c>
      <c r="CG7699">
        <f ca="1">IFERROR(INDIRECT("IVA!X"&amp;MATCH(MID(COMPRAS!C7599,1,2)&amp;MID(COMPRAS!F7599,1,2)&amp;MID(COMPRAS!D7599,1,2),IVA!W:W,0)),"SIN COD.")</f>
        <v>0</v>
      </c>
      <c r="CH7699">
        <f ca="1">IFERROR(INDIRECT("IVA!Y"&amp;MATCH(MID(COMPRAS!C7599,1,2)&amp;MID(COMPRAS!F7599,1,2)&amp;MID(COMPRAS!D7599,1,2),IVA!W:W,0)),"SIN COD.")</f>
        <v>0</v>
      </c>
    </row>
    <row r="7700" spans="1:86" x14ac:dyDescent="0.25">
      <c r="A7700"/>
      <c r="B7700"/>
      <c r="D7700"/>
      <c r="AL7700">
        <f t="shared" si="840"/>
        <v>0</v>
      </c>
      <c r="AQ7700">
        <f t="shared" si="841"/>
        <v>0</v>
      </c>
      <c r="AR7700" t="str">
        <f>IFERROR(IF(OR(AP7700=338,AP7700=340,AP7700=341,AP7700=342,AP7700="342A",AP7700="342B"),PorcenRet(AP7700,AT7700,AU7700),INDEX(PORCENTAJEBUSCAR,MATCH(AP7700,CódigoRET,0),4)*1),"")</f>
        <v/>
      </c>
      <c r="AS7700">
        <f t="shared" si="842"/>
        <v>0</v>
      </c>
      <c r="BF7700" t="str">
        <f>IFERROR(IF(OR(BD7700=338,BD7700=340,BD7700=341,BD7700=342,BD7700="342A",BD7700="342B"),PorcenRet(BD7700,BH7700,BI7700),INDEX(PORCENTAJEBUSCAR,MATCH(BD7700,CódigoRET,0),4)*1),"")</f>
        <v/>
      </c>
      <c r="BG7700">
        <f t="shared" si="843"/>
        <v>0</v>
      </c>
      <c r="BO7700">
        <f t="shared" si="844"/>
        <v>0</v>
      </c>
      <c r="CC7700">
        <f t="shared" si="845"/>
        <v>0</v>
      </c>
      <c r="CD7700">
        <f t="shared" si="846"/>
        <v>0</v>
      </c>
      <c r="CG7700">
        <f ca="1">IFERROR(INDIRECT("IVA!X"&amp;MATCH(MID(COMPRAS!C7600,1,2)&amp;MID(COMPRAS!F7600,1,2)&amp;MID(COMPRAS!D7600,1,2),IVA!W:W,0)),"SIN COD.")</f>
        <v>0</v>
      </c>
      <c r="CH7700">
        <f ca="1">IFERROR(INDIRECT("IVA!Y"&amp;MATCH(MID(COMPRAS!C7600,1,2)&amp;MID(COMPRAS!F7600,1,2)&amp;MID(COMPRAS!D7600,1,2),IVA!W:W,0)),"SIN COD.")</f>
        <v>0</v>
      </c>
    </row>
    <row r="7701" spans="1:86" x14ac:dyDescent="0.25">
      <c r="A7701"/>
      <c r="B7701"/>
      <c r="D7701"/>
      <c r="AL7701">
        <f t="shared" si="840"/>
        <v>0</v>
      </c>
      <c r="AQ7701">
        <f t="shared" si="841"/>
        <v>0</v>
      </c>
      <c r="AR7701" t="str">
        <f>IFERROR(IF(OR(AP7701=338,AP7701=340,AP7701=341,AP7701=342,AP7701="342A",AP7701="342B"),PorcenRet(AP7701,AT7701,AU7701),INDEX(PORCENTAJEBUSCAR,MATCH(AP7701,CódigoRET,0),4)*1),"")</f>
        <v/>
      </c>
      <c r="AS7701">
        <f t="shared" si="842"/>
        <v>0</v>
      </c>
      <c r="BF7701" t="str">
        <f>IFERROR(IF(OR(BD7701=338,BD7701=340,BD7701=341,BD7701=342,BD7701="342A",BD7701="342B"),PorcenRet(BD7701,BH7701,BI7701),INDEX(PORCENTAJEBUSCAR,MATCH(BD7701,CódigoRET,0),4)*1),"")</f>
        <v/>
      </c>
      <c r="BG7701">
        <f t="shared" si="843"/>
        <v>0</v>
      </c>
      <c r="BO7701">
        <f t="shared" si="844"/>
        <v>0</v>
      </c>
      <c r="CC7701">
        <f t="shared" si="845"/>
        <v>0</v>
      </c>
      <c r="CD7701">
        <f t="shared" si="846"/>
        <v>0</v>
      </c>
      <c r="CG7701">
        <f ca="1">IFERROR(INDIRECT("IVA!X"&amp;MATCH(MID(COMPRAS!C7601,1,2)&amp;MID(COMPRAS!F7601,1,2)&amp;MID(COMPRAS!D7601,1,2),IVA!W:W,0)),"SIN COD.")</f>
        <v>0</v>
      </c>
      <c r="CH7701">
        <f ca="1">IFERROR(INDIRECT("IVA!Y"&amp;MATCH(MID(COMPRAS!C7601,1,2)&amp;MID(COMPRAS!F7601,1,2)&amp;MID(COMPRAS!D7601,1,2),IVA!W:W,0)),"SIN COD.")</f>
        <v>0</v>
      </c>
    </row>
    <row r="7702" spans="1:86" x14ac:dyDescent="0.25">
      <c r="A7702"/>
      <c r="B7702"/>
      <c r="D7702"/>
      <c r="AL7702">
        <f t="shared" si="840"/>
        <v>0</v>
      </c>
      <c r="AQ7702">
        <f t="shared" si="841"/>
        <v>0</v>
      </c>
      <c r="AR7702" t="str">
        <f>IFERROR(IF(OR(AP7702=338,AP7702=340,AP7702=341,AP7702=342,AP7702="342A",AP7702="342B"),PorcenRet(AP7702,AT7702,AU7702),INDEX(PORCENTAJEBUSCAR,MATCH(AP7702,CódigoRET,0),4)*1),"")</f>
        <v/>
      </c>
      <c r="AS7702">
        <f t="shared" si="842"/>
        <v>0</v>
      </c>
      <c r="BF7702" t="str">
        <f>IFERROR(IF(OR(BD7702=338,BD7702=340,BD7702=341,BD7702=342,BD7702="342A",BD7702="342B"),PorcenRet(BD7702,BH7702,BI7702),INDEX(PORCENTAJEBUSCAR,MATCH(BD7702,CódigoRET,0),4)*1),"")</f>
        <v/>
      </c>
      <c r="BG7702">
        <f t="shared" si="843"/>
        <v>0</v>
      </c>
      <c r="BO7702">
        <f t="shared" si="844"/>
        <v>0</v>
      </c>
      <c r="CC7702">
        <f t="shared" si="845"/>
        <v>0</v>
      </c>
      <c r="CD7702">
        <f t="shared" si="846"/>
        <v>0</v>
      </c>
      <c r="CG7702">
        <f ca="1">IFERROR(INDIRECT("IVA!X"&amp;MATCH(MID(COMPRAS!C7602,1,2)&amp;MID(COMPRAS!F7602,1,2)&amp;MID(COMPRAS!D7602,1,2),IVA!W:W,0)),"SIN COD.")</f>
        <v>0</v>
      </c>
      <c r="CH7702">
        <f ca="1">IFERROR(INDIRECT("IVA!Y"&amp;MATCH(MID(COMPRAS!C7602,1,2)&amp;MID(COMPRAS!F7602,1,2)&amp;MID(COMPRAS!D7602,1,2),IVA!W:W,0)),"SIN COD.")</f>
        <v>0</v>
      </c>
    </row>
    <row r="7703" spans="1:86" x14ac:dyDescent="0.25">
      <c r="A7703"/>
      <c r="B7703"/>
      <c r="D7703"/>
      <c r="AL7703">
        <f t="shared" si="840"/>
        <v>0</v>
      </c>
      <c r="AQ7703">
        <f t="shared" si="841"/>
        <v>0</v>
      </c>
      <c r="AR7703" t="str">
        <f>IFERROR(IF(OR(AP7703=338,AP7703=340,AP7703=341,AP7703=342,AP7703="342A",AP7703="342B"),PorcenRet(AP7703,AT7703,AU7703),INDEX(PORCENTAJEBUSCAR,MATCH(AP7703,CódigoRET,0),4)*1),"")</f>
        <v/>
      </c>
      <c r="AS7703">
        <f t="shared" si="842"/>
        <v>0</v>
      </c>
      <c r="BF7703" t="str">
        <f>IFERROR(IF(OR(BD7703=338,BD7703=340,BD7703=341,BD7703=342,BD7703="342A",BD7703="342B"),PorcenRet(BD7703,BH7703,BI7703),INDEX(PORCENTAJEBUSCAR,MATCH(BD7703,CódigoRET,0),4)*1),"")</f>
        <v/>
      </c>
      <c r="BG7703">
        <f t="shared" si="843"/>
        <v>0</v>
      </c>
      <c r="BO7703">
        <f t="shared" si="844"/>
        <v>0</v>
      </c>
      <c r="CC7703">
        <f t="shared" si="845"/>
        <v>0</v>
      </c>
      <c r="CD7703">
        <f t="shared" si="846"/>
        <v>0</v>
      </c>
      <c r="CG7703">
        <f ca="1">IFERROR(INDIRECT("IVA!X"&amp;MATCH(MID(COMPRAS!C7603,1,2)&amp;MID(COMPRAS!F7603,1,2)&amp;MID(COMPRAS!D7603,1,2),IVA!W:W,0)),"SIN COD.")</f>
        <v>0</v>
      </c>
      <c r="CH7703">
        <f ca="1">IFERROR(INDIRECT("IVA!Y"&amp;MATCH(MID(COMPRAS!C7603,1,2)&amp;MID(COMPRAS!F7603,1,2)&amp;MID(COMPRAS!D7603,1,2),IVA!W:W,0)),"SIN COD.")</f>
        <v>0</v>
      </c>
    </row>
    <row r="7704" spans="1:86" x14ac:dyDescent="0.25">
      <c r="A7704"/>
      <c r="B7704"/>
      <c r="D7704"/>
      <c r="AL7704">
        <f t="shared" si="840"/>
        <v>0</v>
      </c>
      <c r="AQ7704">
        <f t="shared" si="841"/>
        <v>0</v>
      </c>
      <c r="AR7704" t="str">
        <f>IFERROR(IF(OR(AP7704=338,AP7704=340,AP7704=341,AP7704=342,AP7704="342A",AP7704="342B"),PorcenRet(AP7704,AT7704,AU7704),INDEX(PORCENTAJEBUSCAR,MATCH(AP7704,CódigoRET,0),4)*1),"")</f>
        <v/>
      </c>
      <c r="AS7704">
        <f t="shared" si="842"/>
        <v>0</v>
      </c>
      <c r="BF7704" t="str">
        <f>IFERROR(IF(OR(BD7704=338,BD7704=340,BD7704=341,BD7704=342,BD7704="342A",BD7704="342B"),PorcenRet(BD7704,BH7704,BI7704),INDEX(PORCENTAJEBUSCAR,MATCH(BD7704,CódigoRET,0),4)*1),"")</f>
        <v/>
      </c>
      <c r="BG7704">
        <f t="shared" si="843"/>
        <v>0</v>
      </c>
      <c r="BO7704">
        <f t="shared" si="844"/>
        <v>0</v>
      </c>
      <c r="CC7704">
        <f t="shared" si="845"/>
        <v>0</v>
      </c>
      <c r="CD7704">
        <f t="shared" si="846"/>
        <v>0</v>
      </c>
      <c r="CG7704">
        <f ca="1">IFERROR(INDIRECT("IVA!X"&amp;MATCH(MID(COMPRAS!C7604,1,2)&amp;MID(COMPRAS!F7604,1,2)&amp;MID(COMPRAS!D7604,1,2),IVA!W:W,0)),"SIN COD.")</f>
        <v>0</v>
      </c>
      <c r="CH7704">
        <f ca="1">IFERROR(INDIRECT("IVA!Y"&amp;MATCH(MID(COMPRAS!C7604,1,2)&amp;MID(COMPRAS!F7604,1,2)&amp;MID(COMPRAS!D7604,1,2),IVA!W:W,0)),"SIN COD.")</f>
        <v>0</v>
      </c>
    </row>
    <row r="7705" spans="1:86" x14ac:dyDescent="0.25">
      <c r="A7705"/>
      <c r="B7705"/>
      <c r="D7705"/>
      <c r="AL7705">
        <f t="shared" si="840"/>
        <v>0</v>
      </c>
      <c r="AQ7705">
        <f t="shared" si="841"/>
        <v>0</v>
      </c>
      <c r="AR7705" t="str">
        <f>IFERROR(IF(OR(AP7705=338,AP7705=340,AP7705=341,AP7705=342,AP7705="342A",AP7705="342B"),PorcenRet(AP7705,AT7705,AU7705),INDEX(PORCENTAJEBUSCAR,MATCH(AP7705,CódigoRET,0),4)*1),"")</f>
        <v/>
      </c>
      <c r="AS7705">
        <f t="shared" si="842"/>
        <v>0</v>
      </c>
      <c r="BF7705" t="str">
        <f>IFERROR(IF(OR(BD7705=338,BD7705=340,BD7705=341,BD7705=342,BD7705="342A",BD7705="342B"),PorcenRet(BD7705,BH7705,BI7705),INDEX(PORCENTAJEBUSCAR,MATCH(BD7705,CódigoRET,0),4)*1),"")</f>
        <v/>
      </c>
      <c r="BG7705">
        <f t="shared" si="843"/>
        <v>0</v>
      </c>
      <c r="BO7705">
        <f t="shared" si="844"/>
        <v>0</v>
      </c>
      <c r="CC7705">
        <f t="shared" si="845"/>
        <v>0</v>
      </c>
      <c r="CD7705">
        <f t="shared" si="846"/>
        <v>0</v>
      </c>
      <c r="CG7705">
        <f ca="1">IFERROR(INDIRECT("IVA!X"&amp;MATCH(MID(COMPRAS!C7605,1,2)&amp;MID(COMPRAS!F7605,1,2)&amp;MID(COMPRAS!D7605,1,2),IVA!W:W,0)),"SIN COD.")</f>
        <v>0</v>
      </c>
      <c r="CH7705">
        <f ca="1">IFERROR(INDIRECT("IVA!Y"&amp;MATCH(MID(COMPRAS!C7605,1,2)&amp;MID(COMPRAS!F7605,1,2)&amp;MID(COMPRAS!D7605,1,2),IVA!W:W,0)),"SIN COD.")</f>
        <v>0</v>
      </c>
    </row>
    <row r="7706" spans="1:86" x14ac:dyDescent="0.25">
      <c r="A7706"/>
      <c r="B7706"/>
      <c r="D7706"/>
      <c r="AL7706">
        <f t="shared" si="840"/>
        <v>0</v>
      </c>
      <c r="AQ7706">
        <f t="shared" si="841"/>
        <v>0</v>
      </c>
      <c r="AR7706" t="str">
        <f>IFERROR(IF(OR(AP7706=338,AP7706=340,AP7706=341,AP7706=342,AP7706="342A",AP7706="342B"),PorcenRet(AP7706,AT7706,AU7706),INDEX(PORCENTAJEBUSCAR,MATCH(AP7706,CódigoRET,0),4)*1),"")</f>
        <v/>
      </c>
      <c r="AS7706">
        <f t="shared" si="842"/>
        <v>0</v>
      </c>
      <c r="BF7706" t="str">
        <f>IFERROR(IF(OR(BD7706=338,BD7706=340,BD7706=341,BD7706=342,BD7706="342A",BD7706="342B"),PorcenRet(BD7706,BH7706,BI7706),INDEX(PORCENTAJEBUSCAR,MATCH(BD7706,CódigoRET,0),4)*1),"")</f>
        <v/>
      </c>
      <c r="BG7706">
        <f t="shared" si="843"/>
        <v>0</v>
      </c>
      <c r="BO7706">
        <f t="shared" si="844"/>
        <v>0</v>
      </c>
      <c r="CC7706">
        <f t="shared" si="845"/>
        <v>0</v>
      </c>
      <c r="CD7706">
        <f t="shared" si="846"/>
        <v>0</v>
      </c>
      <c r="CG7706">
        <f ca="1">IFERROR(INDIRECT("IVA!X"&amp;MATCH(MID(COMPRAS!C7606,1,2)&amp;MID(COMPRAS!F7606,1,2)&amp;MID(COMPRAS!D7606,1,2),IVA!W:W,0)),"SIN COD.")</f>
        <v>0</v>
      </c>
      <c r="CH7706">
        <f ca="1">IFERROR(INDIRECT("IVA!Y"&amp;MATCH(MID(COMPRAS!C7606,1,2)&amp;MID(COMPRAS!F7606,1,2)&amp;MID(COMPRAS!D7606,1,2),IVA!W:W,0)),"SIN COD.")</f>
        <v>0</v>
      </c>
    </row>
    <row r="7707" spans="1:86" x14ac:dyDescent="0.25">
      <c r="A7707"/>
      <c r="B7707"/>
      <c r="D7707"/>
      <c r="AL7707">
        <f t="shared" si="840"/>
        <v>0</v>
      </c>
      <c r="AQ7707">
        <f t="shared" si="841"/>
        <v>0</v>
      </c>
      <c r="AR7707" t="str">
        <f>IFERROR(IF(OR(AP7707=338,AP7707=340,AP7707=341,AP7707=342,AP7707="342A",AP7707="342B"),PorcenRet(AP7707,AT7707,AU7707),INDEX(PORCENTAJEBUSCAR,MATCH(AP7707,CódigoRET,0),4)*1),"")</f>
        <v/>
      </c>
      <c r="AS7707">
        <f t="shared" si="842"/>
        <v>0</v>
      </c>
      <c r="BF7707" t="str">
        <f>IFERROR(IF(OR(BD7707=338,BD7707=340,BD7707=341,BD7707=342,BD7707="342A",BD7707="342B"),PorcenRet(BD7707,BH7707,BI7707),INDEX(PORCENTAJEBUSCAR,MATCH(BD7707,CódigoRET,0),4)*1),"")</f>
        <v/>
      </c>
      <c r="BG7707">
        <f t="shared" si="843"/>
        <v>0</v>
      </c>
      <c r="BO7707">
        <f t="shared" si="844"/>
        <v>0</v>
      </c>
      <c r="CC7707">
        <f t="shared" si="845"/>
        <v>0</v>
      </c>
      <c r="CD7707">
        <f t="shared" si="846"/>
        <v>0</v>
      </c>
      <c r="CG7707">
        <f ca="1">IFERROR(INDIRECT("IVA!X"&amp;MATCH(MID(COMPRAS!C7607,1,2)&amp;MID(COMPRAS!F7607,1,2)&amp;MID(COMPRAS!D7607,1,2),IVA!W:W,0)),"SIN COD.")</f>
        <v>0</v>
      </c>
      <c r="CH7707">
        <f ca="1">IFERROR(INDIRECT("IVA!Y"&amp;MATCH(MID(COMPRAS!C7607,1,2)&amp;MID(COMPRAS!F7607,1,2)&amp;MID(COMPRAS!D7607,1,2),IVA!W:W,0)),"SIN COD.")</f>
        <v>0</v>
      </c>
    </row>
    <row r="7708" spans="1:86" x14ac:dyDescent="0.25">
      <c r="A7708"/>
      <c r="B7708"/>
      <c r="D7708"/>
      <c r="AL7708">
        <f t="shared" si="840"/>
        <v>0</v>
      </c>
      <c r="AQ7708">
        <f t="shared" si="841"/>
        <v>0</v>
      </c>
      <c r="AR7708" t="str">
        <f>IFERROR(IF(OR(AP7708=338,AP7708=340,AP7708=341,AP7708=342,AP7708="342A",AP7708="342B"),PorcenRet(AP7708,AT7708,AU7708),INDEX(PORCENTAJEBUSCAR,MATCH(AP7708,CódigoRET,0),4)*1),"")</f>
        <v/>
      </c>
      <c r="AS7708">
        <f t="shared" si="842"/>
        <v>0</v>
      </c>
      <c r="BF7708" t="str">
        <f>IFERROR(IF(OR(BD7708=338,BD7708=340,BD7708=341,BD7708=342,BD7708="342A",BD7708="342B"),PorcenRet(BD7708,BH7708,BI7708),INDEX(PORCENTAJEBUSCAR,MATCH(BD7708,CódigoRET,0),4)*1),"")</f>
        <v/>
      </c>
      <c r="BG7708">
        <f t="shared" si="843"/>
        <v>0</v>
      </c>
      <c r="BO7708">
        <f t="shared" si="844"/>
        <v>0</v>
      </c>
      <c r="CC7708">
        <f t="shared" si="845"/>
        <v>0</v>
      </c>
      <c r="CD7708">
        <f t="shared" si="846"/>
        <v>0</v>
      </c>
      <c r="CG7708">
        <f ca="1">IFERROR(INDIRECT("IVA!X"&amp;MATCH(MID(COMPRAS!C7608,1,2)&amp;MID(COMPRAS!F7608,1,2)&amp;MID(COMPRAS!D7608,1,2),IVA!W:W,0)),"SIN COD.")</f>
        <v>0</v>
      </c>
      <c r="CH7708">
        <f ca="1">IFERROR(INDIRECT("IVA!Y"&amp;MATCH(MID(COMPRAS!C7608,1,2)&amp;MID(COMPRAS!F7608,1,2)&amp;MID(COMPRAS!D7608,1,2),IVA!W:W,0)),"SIN COD.")</f>
        <v>0</v>
      </c>
    </row>
    <row r="7709" spans="1:86" x14ac:dyDescent="0.25">
      <c r="A7709"/>
      <c r="B7709"/>
      <c r="D7709"/>
      <c r="AL7709">
        <f t="shared" si="840"/>
        <v>0</v>
      </c>
      <c r="AQ7709">
        <f t="shared" si="841"/>
        <v>0</v>
      </c>
      <c r="AR7709" t="str">
        <f>IFERROR(IF(OR(AP7709=338,AP7709=340,AP7709=341,AP7709=342,AP7709="342A",AP7709="342B"),PorcenRet(AP7709,AT7709,AU7709),INDEX(PORCENTAJEBUSCAR,MATCH(AP7709,CódigoRET,0),4)*1),"")</f>
        <v/>
      </c>
      <c r="AS7709">
        <f t="shared" si="842"/>
        <v>0</v>
      </c>
      <c r="BF7709" t="str">
        <f>IFERROR(IF(OR(BD7709=338,BD7709=340,BD7709=341,BD7709=342,BD7709="342A",BD7709="342B"),PorcenRet(BD7709,BH7709,BI7709),INDEX(PORCENTAJEBUSCAR,MATCH(BD7709,CódigoRET,0),4)*1),"")</f>
        <v/>
      </c>
      <c r="BG7709">
        <f t="shared" si="843"/>
        <v>0</v>
      </c>
      <c r="BO7709">
        <f t="shared" si="844"/>
        <v>0</v>
      </c>
      <c r="CC7709">
        <f t="shared" si="845"/>
        <v>0</v>
      </c>
      <c r="CD7709">
        <f t="shared" si="846"/>
        <v>0</v>
      </c>
      <c r="CG7709">
        <f ca="1">IFERROR(INDIRECT("IVA!X"&amp;MATCH(MID(COMPRAS!C7609,1,2)&amp;MID(COMPRAS!F7609,1,2)&amp;MID(COMPRAS!D7609,1,2),IVA!W:W,0)),"SIN COD.")</f>
        <v>0</v>
      </c>
      <c r="CH7709">
        <f ca="1">IFERROR(INDIRECT("IVA!Y"&amp;MATCH(MID(COMPRAS!C7609,1,2)&amp;MID(COMPRAS!F7609,1,2)&amp;MID(COMPRAS!D7609,1,2),IVA!W:W,0)),"SIN COD.")</f>
        <v>0</v>
      </c>
    </row>
    <row r="7710" spans="1:86" x14ac:dyDescent="0.25">
      <c r="A7710"/>
      <c r="B7710"/>
      <c r="D7710"/>
      <c r="AL7710">
        <f t="shared" si="840"/>
        <v>0</v>
      </c>
      <c r="AQ7710">
        <f t="shared" si="841"/>
        <v>0</v>
      </c>
      <c r="AR7710" t="str">
        <f>IFERROR(IF(OR(AP7710=338,AP7710=340,AP7710=341,AP7710=342,AP7710="342A",AP7710="342B"),PorcenRet(AP7710,AT7710,AU7710),INDEX(PORCENTAJEBUSCAR,MATCH(AP7710,CódigoRET,0),4)*1),"")</f>
        <v/>
      </c>
      <c r="AS7710">
        <f t="shared" si="842"/>
        <v>0</v>
      </c>
      <c r="BF7710" t="str">
        <f>IFERROR(IF(OR(BD7710=338,BD7710=340,BD7710=341,BD7710=342,BD7710="342A",BD7710="342B"),PorcenRet(BD7710,BH7710,BI7710),INDEX(PORCENTAJEBUSCAR,MATCH(BD7710,CódigoRET,0),4)*1),"")</f>
        <v/>
      </c>
      <c r="BG7710">
        <f t="shared" si="843"/>
        <v>0</v>
      </c>
      <c r="BO7710">
        <f t="shared" si="844"/>
        <v>0</v>
      </c>
      <c r="CC7710">
        <f t="shared" si="845"/>
        <v>0</v>
      </c>
      <c r="CD7710">
        <f t="shared" si="846"/>
        <v>0</v>
      </c>
      <c r="CG7710">
        <f ca="1">IFERROR(INDIRECT("IVA!X"&amp;MATCH(MID(COMPRAS!C7610,1,2)&amp;MID(COMPRAS!F7610,1,2)&amp;MID(COMPRAS!D7610,1,2),IVA!W:W,0)),"SIN COD.")</f>
        <v>0</v>
      </c>
      <c r="CH7710">
        <f ca="1">IFERROR(INDIRECT("IVA!Y"&amp;MATCH(MID(COMPRAS!C7610,1,2)&amp;MID(COMPRAS!F7610,1,2)&amp;MID(COMPRAS!D7610,1,2),IVA!W:W,0)),"SIN COD.")</f>
        <v>0</v>
      </c>
    </row>
    <row r="7711" spans="1:86" x14ac:dyDescent="0.25">
      <c r="A7711"/>
      <c r="B7711"/>
      <c r="D7711"/>
      <c r="AL7711">
        <f t="shared" si="840"/>
        <v>0</v>
      </c>
      <c r="AQ7711">
        <f t="shared" si="841"/>
        <v>0</v>
      </c>
      <c r="AR7711" t="str">
        <f>IFERROR(IF(OR(AP7711=338,AP7711=340,AP7711=341,AP7711=342,AP7711="342A",AP7711="342B"),PorcenRet(AP7711,AT7711,AU7711),INDEX(PORCENTAJEBUSCAR,MATCH(AP7711,CódigoRET,0),4)*1),"")</f>
        <v/>
      </c>
      <c r="AS7711">
        <f t="shared" si="842"/>
        <v>0</v>
      </c>
      <c r="BF7711" t="str">
        <f>IFERROR(IF(OR(BD7711=338,BD7711=340,BD7711=341,BD7711=342,BD7711="342A",BD7711="342B"),PorcenRet(BD7711,BH7711,BI7711),INDEX(PORCENTAJEBUSCAR,MATCH(BD7711,CódigoRET,0),4)*1),"")</f>
        <v/>
      </c>
      <c r="BG7711">
        <f t="shared" si="843"/>
        <v>0</v>
      </c>
      <c r="BO7711">
        <f t="shared" si="844"/>
        <v>0</v>
      </c>
      <c r="CC7711">
        <f t="shared" si="845"/>
        <v>0</v>
      </c>
      <c r="CD7711">
        <f t="shared" si="846"/>
        <v>0</v>
      </c>
      <c r="CG7711">
        <f ca="1">IFERROR(INDIRECT("IVA!X"&amp;MATCH(MID(COMPRAS!C7611,1,2)&amp;MID(COMPRAS!F7611,1,2)&amp;MID(COMPRAS!D7611,1,2),IVA!W:W,0)),"SIN COD.")</f>
        <v>0</v>
      </c>
      <c r="CH7711">
        <f ca="1">IFERROR(INDIRECT("IVA!Y"&amp;MATCH(MID(COMPRAS!C7611,1,2)&amp;MID(COMPRAS!F7611,1,2)&amp;MID(COMPRAS!D7611,1,2),IVA!W:W,0)),"SIN COD.")</f>
        <v>0</v>
      </c>
    </row>
    <row r="7712" spans="1:86" x14ac:dyDescent="0.25">
      <c r="A7712"/>
      <c r="B7712"/>
      <c r="D7712"/>
      <c r="AL7712">
        <f t="shared" si="840"/>
        <v>0</v>
      </c>
      <c r="AQ7712">
        <f t="shared" si="841"/>
        <v>0</v>
      </c>
      <c r="AR7712" t="str">
        <f>IFERROR(IF(OR(AP7712=338,AP7712=340,AP7712=341,AP7712=342,AP7712="342A",AP7712="342B"),PorcenRet(AP7712,AT7712,AU7712),INDEX(PORCENTAJEBUSCAR,MATCH(AP7712,CódigoRET,0),4)*1),"")</f>
        <v/>
      </c>
      <c r="AS7712">
        <f t="shared" si="842"/>
        <v>0</v>
      </c>
      <c r="BF7712" t="str">
        <f>IFERROR(IF(OR(BD7712=338,BD7712=340,BD7712=341,BD7712=342,BD7712="342A",BD7712="342B"),PorcenRet(BD7712,BH7712,BI7712),INDEX(PORCENTAJEBUSCAR,MATCH(BD7712,CódigoRET,0),4)*1),"")</f>
        <v/>
      </c>
      <c r="BG7712">
        <f t="shared" si="843"/>
        <v>0</v>
      </c>
      <c r="BO7712">
        <f t="shared" si="844"/>
        <v>0</v>
      </c>
      <c r="CC7712">
        <f t="shared" si="845"/>
        <v>0</v>
      </c>
      <c r="CD7712">
        <f t="shared" si="846"/>
        <v>0</v>
      </c>
      <c r="CG7712">
        <f ca="1">IFERROR(INDIRECT("IVA!X"&amp;MATCH(MID(COMPRAS!C7612,1,2)&amp;MID(COMPRAS!F7612,1,2)&amp;MID(COMPRAS!D7612,1,2),IVA!W:W,0)),"SIN COD.")</f>
        <v>0</v>
      </c>
      <c r="CH7712">
        <f ca="1">IFERROR(INDIRECT("IVA!Y"&amp;MATCH(MID(COMPRAS!C7612,1,2)&amp;MID(COMPRAS!F7612,1,2)&amp;MID(COMPRAS!D7612,1,2),IVA!W:W,0)),"SIN COD.")</f>
        <v>0</v>
      </c>
    </row>
    <row r="7713" spans="1:86" x14ac:dyDescent="0.25">
      <c r="A7713"/>
      <c r="B7713"/>
      <c r="D7713"/>
      <c r="AL7713">
        <f t="shared" si="840"/>
        <v>0</v>
      </c>
      <c r="AQ7713">
        <f t="shared" si="841"/>
        <v>0</v>
      </c>
      <c r="AR7713" t="str">
        <f>IFERROR(IF(OR(AP7713=338,AP7713=340,AP7713=341,AP7713=342,AP7713="342A",AP7713="342B"),PorcenRet(AP7713,AT7713,AU7713),INDEX(PORCENTAJEBUSCAR,MATCH(AP7713,CódigoRET,0),4)*1),"")</f>
        <v/>
      </c>
      <c r="AS7713">
        <f t="shared" si="842"/>
        <v>0</v>
      </c>
      <c r="BF7713" t="str">
        <f>IFERROR(IF(OR(BD7713=338,BD7713=340,BD7713=341,BD7713=342,BD7713="342A",BD7713="342B"),PorcenRet(BD7713,BH7713,BI7713),INDEX(PORCENTAJEBUSCAR,MATCH(BD7713,CódigoRET,0),4)*1),"")</f>
        <v/>
      </c>
      <c r="BG7713">
        <f t="shared" si="843"/>
        <v>0</v>
      </c>
      <c r="BO7713">
        <f t="shared" si="844"/>
        <v>0</v>
      </c>
      <c r="CC7713">
        <f t="shared" si="845"/>
        <v>0</v>
      </c>
      <c r="CD7713">
        <f t="shared" si="846"/>
        <v>0</v>
      </c>
      <c r="CG7713">
        <f ca="1">IFERROR(INDIRECT("IVA!X"&amp;MATCH(MID(COMPRAS!C7613,1,2)&amp;MID(COMPRAS!F7613,1,2)&amp;MID(COMPRAS!D7613,1,2),IVA!W:W,0)),"SIN COD.")</f>
        <v>0</v>
      </c>
      <c r="CH7713">
        <f ca="1">IFERROR(INDIRECT("IVA!Y"&amp;MATCH(MID(COMPRAS!C7613,1,2)&amp;MID(COMPRAS!F7613,1,2)&amp;MID(COMPRAS!D7613,1,2),IVA!W:W,0)),"SIN COD.")</f>
        <v>0</v>
      </c>
    </row>
    <row r="7714" spans="1:86" x14ac:dyDescent="0.25">
      <c r="A7714"/>
      <c r="B7714"/>
      <c r="D7714"/>
      <c r="AL7714">
        <f t="shared" si="840"/>
        <v>0</v>
      </c>
      <c r="AQ7714">
        <f t="shared" si="841"/>
        <v>0</v>
      </c>
      <c r="AR7714" t="str">
        <f>IFERROR(IF(OR(AP7714=338,AP7714=340,AP7714=341,AP7714=342,AP7714="342A",AP7714="342B"),PorcenRet(AP7714,AT7714,AU7714),INDEX(PORCENTAJEBUSCAR,MATCH(AP7714,CódigoRET,0),4)*1),"")</f>
        <v/>
      </c>
      <c r="AS7714">
        <f t="shared" si="842"/>
        <v>0</v>
      </c>
      <c r="BF7714" t="str">
        <f>IFERROR(IF(OR(BD7714=338,BD7714=340,BD7714=341,BD7714=342,BD7714="342A",BD7714="342B"),PorcenRet(BD7714,BH7714,BI7714),INDEX(PORCENTAJEBUSCAR,MATCH(BD7714,CódigoRET,0),4)*1),"")</f>
        <v/>
      </c>
      <c r="BG7714">
        <f t="shared" si="843"/>
        <v>0</v>
      </c>
      <c r="BO7714">
        <f t="shared" si="844"/>
        <v>0</v>
      </c>
      <c r="CC7714">
        <f t="shared" si="845"/>
        <v>0</v>
      </c>
      <c r="CD7714">
        <f t="shared" si="846"/>
        <v>0</v>
      </c>
      <c r="CG7714">
        <f ca="1">IFERROR(INDIRECT("IVA!X"&amp;MATCH(MID(COMPRAS!C7614,1,2)&amp;MID(COMPRAS!F7614,1,2)&amp;MID(COMPRAS!D7614,1,2),IVA!W:W,0)),"SIN COD.")</f>
        <v>0</v>
      </c>
      <c r="CH7714">
        <f ca="1">IFERROR(INDIRECT("IVA!Y"&amp;MATCH(MID(COMPRAS!C7614,1,2)&amp;MID(COMPRAS!F7614,1,2)&amp;MID(COMPRAS!D7614,1,2),IVA!W:W,0)),"SIN COD.")</f>
        <v>0</v>
      </c>
    </row>
    <row r="7715" spans="1:86" x14ac:dyDescent="0.25">
      <c r="A7715"/>
      <c r="B7715"/>
      <c r="D7715"/>
      <c r="AL7715">
        <f t="shared" si="840"/>
        <v>0</v>
      </c>
      <c r="AQ7715">
        <f t="shared" si="841"/>
        <v>0</v>
      </c>
      <c r="AR7715" t="str">
        <f>IFERROR(IF(OR(AP7715=338,AP7715=340,AP7715=341,AP7715=342,AP7715="342A",AP7715="342B"),PorcenRet(AP7715,AT7715,AU7715),INDEX(PORCENTAJEBUSCAR,MATCH(AP7715,CódigoRET,0),4)*1),"")</f>
        <v/>
      </c>
      <c r="AS7715">
        <f t="shared" si="842"/>
        <v>0</v>
      </c>
      <c r="BF7715" t="str">
        <f>IFERROR(IF(OR(BD7715=338,BD7715=340,BD7715=341,BD7715=342,BD7715="342A",BD7715="342B"),PorcenRet(BD7715,BH7715,BI7715),INDEX(PORCENTAJEBUSCAR,MATCH(BD7715,CódigoRET,0),4)*1),"")</f>
        <v/>
      </c>
      <c r="BG7715">
        <f t="shared" si="843"/>
        <v>0</v>
      </c>
      <c r="BO7715">
        <f t="shared" si="844"/>
        <v>0</v>
      </c>
      <c r="CC7715">
        <f t="shared" si="845"/>
        <v>0</v>
      </c>
      <c r="CD7715">
        <f t="shared" si="846"/>
        <v>0</v>
      </c>
      <c r="CG7715">
        <f ca="1">IFERROR(INDIRECT("IVA!X"&amp;MATCH(MID(COMPRAS!C7615,1,2)&amp;MID(COMPRAS!F7615,1,2)&amp;MID(COMPRAS!D7615,1,2),IVA!W:W,0)),"SIN COD.")</f>
        <v>0</v>
      </c>
      <c r="CH7715">
        <f ca="1">IFERROR(INDIRECT("IVA!Y"&amp;MATCH(MID(COMPRAS!C7615,1,2)&amp;MID(COMPRAS!F7615,1,2)&amp;MID(COMPRAS!D7615,1,2),IVA!W:W,0)),"SIN COD.")</f>
        <v>0</v>
      </c>
    </row>
    <row r="7716" spans="1:86" x14ac:dyDescent="0.25">
      <c r="A7716"/>
      <c r="B7716"/>
      <c r="D7716"/>
      <c r="AL7716">
        <f t="shared" si="840"/>
        <v>0</v>
      </c>
      <c r="AQ7716">
        <f t="shared" si="841"/>
        <v>0</v>
      </c>
      <c r="AR7716" t="str">
        <f>IFERROR(IF(OR(AP7716=338,AP7716=340,AP7716=341,AP7716=342,AP7716="342A",AP7716="342B"),PorcenRet(AP7716,AT7716,AU7716),INDEX(PORCENTAJEBUSCAR,MATCH(AP7716,CódigoRET,0),4)*1),"")</f>
        <v/>
      </c>
      <c r="AS7716">
        <f t="shared" si="842"/>
        <v>0</v>
      </c>
      <c r="BF7716" t="str">
        <f>IFERROR(IF(OR(BD7716=338,BD7716=340,BD7716=341,BD7716=342,BD7716="342A",BD7716="342B"),PorcenRet(BD7716,BH7716,BI7716),INDEX(PORCENTAJEBUSCAR,MATCH(BD7716,CódigoRET,0),4)*1),"")</f>
        <v/>
      </c>
      <c r="BG7716">
        <f t="shared" si="843"/>
        <v>0</v>
      </c>
      <c r="BO7716">
        <f t="shared" si="844"/>
        <v>0</v>
      </c>
      <c r="CC7716">
        <f t="shared" si="845"/>
        <v>0</v>
      </c>
      <c r="CD7716">
        <f t="shared" si="846"/>
        <v>0</v>
      </c>
      <c r="CG7716">
        <f ca="1">IFERROR(INDIRECT("IVA!X"&amp;MATCH(MID(COMPRAS!C7616,1,2)&amp;MID(COMPRAS!F7616,1,2)&amp;MID(COMPRAS!D7616,1,2),IVA!W:W,0)),"SIN COD.")</f>
        <v>0</v>
      </c>
      <c r="CH7716">
        <f ca="1">IFERROR(INDIRECT("IVA!Y"&amp;MATCH(MID(COMPRAS!C7616,1,2)&amp;MID(COMPRAS!F7616,1,2)&amp;MID(COMPRAS!D7616,1,2),IVA!W:W,0)),"SIN COD.")</f>
        <v>0</v>
      </c>
    </row>
    <row r="7717" spans="1:86" x14ac:dyDescent="0.25">
      <c r="A7717"/>
      <c r="B7717"/>
      <c r="D7717"/>
      <c r="AL7717">
        <f t="shared" si="840"/>
        <v>0</v>
      </c>
      <c r="AQ7717">
        <f t="shared" si="841"/>
        <v>0</v>
      </c>
      <c r="AR7717" t="str">
        <f>IFERROR(IF(OR(AP7717=338,AP7717=340,AP7717=341,AP7717=342,AP7717="342A",AP7717="342B"),PorcenRet(AP7717,AT7717,AU7717),INDEX(PORCENTAJEBUSCAR,MATCH(AP7717,CódigoRET,0),4)*1),"")</f>
        <v/>
      </c>
      <c r="AS7717">
        <f t="shared" si="842"/>
        <v>0</v>
      </c>
      <c r="BF7717" t="str">
        <f>IFERROR(IF(OR(BD7717=338,BD7717=340,BD7717=341,BD7717=342,BD7717="342A",BD7717="342B"),PorcenRet(BD7717,BH7717,BI7717),INDEX(PORCENTAJEBUSCAR,MATCH(BD7717,CódigoRET,0),4)*1),"")</f>
        <v/>
      </c>
      <c r="BG7717">
        <f t="shared" si="843"/>
        <v>0</v>
      </c>
      <c r="BO7717">
        <f t="shared" si="844"/>
        <v>0</v>
      </c>
      <c r="CC7717">
        <f t="shared" si="845"/>
        <v>0</v>
      </c>
      <c r="CD7717">
        <f t="shared" si="846"/>
        <v>0</v>
      </c>
      <c r="CG7717">
        <f ca="1">IFERROR(INDIRECT("IVA!X"&amp;MATCH(MID(COMPRAS!C7617,1,2)&amp;MID(COMPRAS!F7617,1,2)&amp;MID(COMPRAS!D7617,1,2),IVA!W:W,0)),"SIN COD.")</f>
        <v>0</v>
      </c>
      <c r="CH7717">
        <f ca="1">IFERROR(INDIRECT("IVA!Y"&amp;MATCH(MID(COMPRAS!C7617,1,2)&amp;MID(COMPRAS!F7617,1,2)&amp;MID(COMPRAS!D7617,1,2),IVA!W:W,0)),"SIN COD.")</f>
        <v>0</v>
      </c>
    </row>
    <row r="7718" spans="1:86" x14ac:dyDescent="0.25">
      <c r="A7718"/>
      <c r="B7718"/>
      <c r="D7718"/>
      <c r="AL7718">
        <f t="shared" si="840"/>
        <v>0</v>
      </c>
      <c r="AQ7718">
        <f t="shared" si="841"/>
        <v>0</v>
      </c>
      <c r="AR7718" t="str">
        <f>IFERROR(IF(OR(AP7718=338,AP7718=340,AP7718=341,AP7718=342,AP7718="342A",AP7718="342B"),PorcenRet(AP7718,AT7718,AU7718),INDEX(PORCENTAJEBUSCAR,MATCH(AP7718,CódigoRET,0),4)*1),"")</f>
        <v/>
      </c>
      <c r="AS7718">
        <f t="shared" si="842"/>
        <v>0</v>
      </c>
      <c r="BF7718" t="str">
        <f>IFERROR(IF(OR(BD7718=338,BD7718=340,BD7718=341,BD7718=342,BD7718="342A",BD7718="342B"),PorcenRet(BD7718,BH7718,BI7718),INDEX(PORCENTAJEBUSCAR,MATCH(BD7718,CódigoRET,0),4)*1),"")</f>
        <v/>
      </c>
      <c r="BG7718">
        <f t="shared" si="843"/>
        <v>0</v>
      </c>
      <c r="BO7718">
        <f t="shared" si="844"/>
        <v>0</v>
      </c>
      <c r="CC7718">
        <f t="shared" si="845"/>
        <v>0</v>
      </c>
      <c r="CD7718">
        <f t="shared" si="846"/>
        <v>0</v>
      </c>
      <c r="CG7718">
        <f ca="1">IFERROR(INDIRECT("IVA!X"&amp;MATCH(MID(COMPRAS!C7618,1,2)&amp;MID(COMPRAS!F7618,1,2)&amp;MID(COMPRAS!D7618,1,2),IVA!W:W,0)),"SIN COD.")</f>
        <v>0</v>
      </c>
      <c r="CH7718">
        <f ca="1">IFERROR(INDIRECT("IVA!Y"&amp;MATCH(MID(COMPRAS!C7618,1,2)&amp;MID(COMPRAS!F7618,1,2)&amp;MID(COMPRAS!D7618,1,2),IVA!W:W,0)),"SIN COD.")</f>
        <v>0</v>
      </c>
    </row>
    <row r="7719" spans="1:86" x14ac:dyDescent="0.25">
      <c r="A7719"/>
      <c r="B7719"/>
      <c r="D7719"/>
      <c r="AL7719">
        <f t="shared" si="840"/>
        <v>0</v>
      </c>
      <c r="AQ7719">
        <f t="shared" si="841"/>
        <v>0</v>
      </c>
      <c r="AR7719" t="str">
        <f>IFERROR(IF(OR(AP7719=338,AP7719=340,AP7719=341,AP7719=342,AP7719="342A",AP7719="342B"),PorcenRet(AP7719,AT7719,AU7719),INDEX(PORCENTAJEBUSCAR,MATCH(AP7719,CódigoRET,0),4)*1),"")</f>
        <v/>
      </c>
      <c r="AS7719">
        <f t="shared" si="842"/>
        <v>0</v>
      </c>
      <c r="BF7719" t="str">
        <f>IFERROR(IF(OR(BD7719=338,BD7719=340,BD7719=341,BD7719=342,BD7719="342A",BD7719="342B"),PorcenRet(BD7719,BH7719,BI7719),INDEX(PORCENTAJEBUSCAR,MATCH(BD7719,CódigoRET,0),4)*1),"")</f>
        <v/>
      </c>
      <c r="BG7719">
        <f t="shared" si="843"/>
        <v>0</v>
      </c>
      <c r="BO7719">
        <f t="shared" si="844"/>
        <v>0</v>
      </c>
      <c r="CC7719">
        <f t="shared" si="845"/>
        <v>0</v>
      </c>
      <c r="CD7719">
        <f t="shared" si="846"/>
        <v>0</v>
      </c>
      <c r="CG7719">
        <f ca="1">IFERROR(INDIRECT("IVA!X"&amp;MATCH(MID(COMPRAS!C7619,1,2)&amp;MID(COMPRAS!F7619,1,2)&amp;MID(COMPRAS!D7619,1,2),IVA!W:W,0)),"SIN COD.")</f>
        <v>0</v>
      </c>
      <c r="CH7719">
        <f ca="1">IFERROR(INDIRECT("IVA!Y"&amp;MATCH(MID(COMPRAS!C7619,1,2)&amp;MID(COMPRAS!F7619,1,2)&amp;MID(COMPRAS!D7619,1,2),IVA!W:W,0)),"SIN COD.")</f>
        <v>0</v>
      </c>
    </row>
    <row r="7720" spans="1:86" x14ac:dyDescent="0.25">
      <c r="A7720"/>
      <c r="B7720"/>
      <c r="D7720"/>
      <c r="AL7720">
        <f t="shared" si="840"/>
        <v>0</v>
      </c>
      <c r="AQ7720">
        <f t="shared" si="841"/>
        <v>0</v>
      </c>
      <c r="AR7720" t="str">
        <f>IFERROR(IF(OR(AP7720=338,AP7720=340,AP7720=341,AP7720=342,AP7720="342A",AP7720="342B"),PorcenRet(AP7720,AT7720,AU7720),INDEX(PORCENTAJEBUSCAR,MATCH(AP7720,CódigoRET,0),4)*1),"")</f>
        <v/>
      </c>
      <c r="AS7720">
        <f t="shared" si="842"/>
        <v>0</v>
      </c>
      <c r="BF7720" t="str">
        <f>IFERROR(IF(OR(BD7720=338,BD7720=340,BD7720=341,BD7720=342,BD7720="342A",BD7720="342B"),PorcenRet(BD7720,BH7720,BI7720),INDEX(PORCENTAJEBUSCAR,MATCH(BD7720,CódigoRET,0),4)*1),"")</f>
        <v/>
      </c>
      <c r="BG7720">
        <f t="shared" si="843"/>
        <v>0</v>
      </c>
      <c r="BO7720">
        <f t="shared" si="844"/>
        <v>0</v>
      </c>
      <c r="CC7720">
        <f t="shared" si="845"/>
        <v>0</v>
      </c>
      <c r="CD7720">
        <f t="shared" si="846"/>
        <v>0</v>
      </c>
      <c r="CG7720">
        <f ca="1">IFERROR(INDIRECT("IVA!X"&amp;MATCH(MID(COMPRAS!C7620,1,2)&amp;MID(COMPRAS!F7620,1,2)&amp;MID(COMPRAS!D7620,1,2),IVA!W:W,0)),"SIN COD.")</f>
        <v>0</v>
      </c>
      <c r="CH7720">
        <f ca="1">IFERROR(INDIRECT("IVA!Y"&amp;MATCH(MID(COMPRAS!C7620,1,2)&amp;MID(COMPRAS!F7620,1,2)&amp;MID(COMPRAS!D7620,1,2),IVA!W:W,0)),"SIN COD.")</f>
        <v>0</v>
      </c>
    </row>
    <row r="7721" spans="1:86" x14ac:dyDescent="0.25">
      <c r="A7721"/>
      <c r="B7721"/>
      <c r="D7721"/>
      <c r="AL7721">
        <f t="shared" si="840"/>
        <v>0</v>
      </c>
      <c r="AQ7721">
        <f t="shared" si="841"/>
        <v>0</v>
      </c>
      <c r="AR7721" t="str">
        <f>IFERROR(IF(OR(AP7721=338,AP7721=340,AP7721=341,AP7721=342,AP7721="342A",AP7721="342B"),PorcenRet(AP7721,AT7721,AU7721),INDEX(PORCENTAJEBUSCAR,MATCH(AP7721,CódigoRET,0),4)*1),"")</f>
        <v/>
      </c>
      <c r="AS7721">
        <f t="shared" si="842"/>
        <v>0</v>
      </c>
      <c r="BF7721" t="str">
        <f>IFERROR(IF(OR(BD7721=338,BD7721=340,BD7721=341,BD7721=342,BD7721="342A",BD7721="342B"),PorcenRet(BD7721,BH7721,BI7721),INDEX(PORCENTAJEBUSCAR,MATCH(BD7721,CódigoRET,0),4)*1),"")</f>
        <v/>
      </c>
      <c r="BG7721">
        <f t="shared" si="843"/>
        <v>0</v>
      </c>
      <c r="BO7721">
        <f t="shared" si="844"/>
        <v>0</v>
      </c>
      <c r="CC7721">
        <f t="shared" si="845"/>
        <v>0</v>
      </c>
      <c r="CD7721">
        <f t="shared" si="846"/>
        <v>0</v>
      </c>
      <c r="CG7721">
        <f ca="1">IFERROR(INDIRECT("IVA!X"&amp;MATCH(MID(COMPRAS!C7621,1,2)&amp;MID(COMPRAS!F7621,1,2)&amp;MID(COMPRAS!D7621,1,2),IVA!W:W,0)),"SIN COD.")</f>
        <v>0</v>
      </c>
      <c r="CH7721">
        <f ca="1">IFERROR(INDIRECT("IVA!Y"&amp;MATCH(MID(COMPRAS!C7621,1,2)&amp;MID(COMPRAS!F7621,1,2)&amp;MID(COMPRAS!D7621,1,2),IVA!W:W,0)),"SIN COD.")</f>
        <v>0</v>
      </c>
    </row>
    <row r="7722" spans="1:86" x14ac:dyDescent="0.25">
      <c r="A7722"/>
      <c r="B7722"/>
      <c r="D7722"/>
      <c r="AL7722">
        <f t="shared" si="840"/>
        <v>0</v>
      </c>
      <c r="AQ7722">
        <f t="shared" si="841"/>
        <v>0</v>
      </c>
      <c r="AR7722" t="str">
        <f>IFERROR(IF(OR(AP7722=338,AP7722=340,AP7722=341,AP7722=342,AP7722="342A",AP7722="342B"),PorcenRet(AP7722,AT7722,AU7722),INDEX(PORCENTAJEBUSCAR,MATCH(AP7722,CódigoRET,0),4)*1),"")</f>
        <v/>
      </c>
      <c r="AS7722">
        <f t="shared" si="842"/>
        <v>0</v>
      </c>
      <c r="BF7722" t="str">
        <f>IFERROR(IF(OR(BD7722=338,BD7722=340,BD7722=341,BD7722=342,BD7722="342A",BD7722="342B"),PorcenRet(BD7722,BH7722,BI7722),INDEX(PORCENTAJEBUSCAR,MATCH(BD7722,CódigoRET,0),4)*1),"")</f>
        <v/>
      </c>
      <c r="BG7722">
        <f t="shared" si="843"/>
        <v>0</v>
      </c>
      <c r="BO7722">
        <f t="shared" si="844"/>
        <v>0</v>
      </c>
      <c r="CC7722">
        <f t="shared" si="845"/>
        <v>0</v>
      </c>
      <c r="CD7722">
        <f t="shared" si="846"/>
        <v>0</v>
      </c>
      <c r="CG7722">
        <f ca="1">IFERROR(INDIRECT("IVA!X"&amp;MATCH(MID(COMPRAS!C7622,1,2)&amp;MID(COMPRAS!F7622,1,2)&amp;MID(COMPRAS!D7622,1,2),IVA!W:W,0)),"SIN COD.")</f>
        <v>0</v>
      </c>
      <c r="CH7722">
        <f ca="1">IFERROR(INDIRECT("IVA!Y"&amp;MATCH(MID(COMPRAS!C7622,1,2)&amp;MID(COMPRAS!F7622,1,2)&amp;MID(COMPRAS!D7622,1,2),IVA!W:W,0)),"SIN COD.")</f>
        <v>0</v>
      </c>
    </row>
    <row r="7723" spans="1:86" x14ac:dyDescent="0.25">
      <c r="A7723"/>
      <c r="B7723"/>
      <c r="D7723"/>
      <c r="AL7723">
        <f t="shared" si="840"/>
        <v>0</v>
      </c>
      <c r="AQ7723">
        <f t="shared" si="841"/>
        <v>0</v>
      </c>
      <c r="AR7723" t="str">
        <f>IFERROR(IF(OR(AP7723=338,AP7723=340,AP7723=341,AP7723=342,AP7723="342A",AP7723="342B"),PorcenRet(AP7723,AT7723,AU7723),INDEX(PORCENTAJEBUSCAR,MATCH(AP7723,CódigoRET,0),4)*1),"")</f>
        <v/>
      </c>
      <c r="AS7723">
        <f t="shared" si="842"/>
        <v>0</v>
      </c>
      <c r="BF7723" t="str">
        <f>IFERROR(IF(OR(BD7723=338,BD7723=340,BD7723=341,BD7723=342,BD7723="342A",BD7723="342B"),PorcenRet(BD7723,BH7723,BI7723),INDEX(PORCENTAJEBUSCAR,MATCH(BD7723,CódigoRET,0),4)*1),"")</f>
        <v/>
      </c>
      <c r="BG7723">
        <f t="shared" si="843"/>
        <v>0</v>
      </c>
      <c r="BO7723">
        <f t="shared" si="844"/>
        <v>0</v>
      </c>
      <c r="CC7723">
        <f t="shared" si="845"/>
        <v>0</v>
      </c>
      <c r="CD7723">
        <f t="shared" si="846"/>
        <v>0</v>
      </c>
      <c r="CG7723">
        <f ca="1">IFERROR(INDIRECT("IVA!X"&amp;MATCH(MID(COMPRAS!C7623,1,2)&amp;MID(COMPRAS!F7623,1,2)&amp;MID(COMPRAS!D7623,1,2),IVA!W:W,0)),"SIN COD.")</f>
        <v>0</v>
      </c>
      <c r="CH7723">
        <f ca="1">IFERROR(INDIRECT("IVA!Y"&amp;MATCH(MID(COMPRAS!C7623,1,2)&amp;MID(COMPRAS!F7623,1,2)&amp;MID(COMPRAS!D7623,1,2),IVA!W:W,0)),"SIN COD.")</f>
        <v>0</v>
      </c>
    </row>
    <row r="7724" spans="1:86" x14ac:dyDescent="0.25">
      <c r="A7724"/>
      <c r="B7724"/>
      <c r="D7724"/>
      <c r="AL7724">
        <f t="shared" si="840"/>
        <v>0</v>
      </c>
      <c r="AQ7724">
        <f t="shared" si="841"/>
        <v>0</v>
      </c>
      <c r="AR7724" t="str">
        <f>IFERROR(IF(OR(AP7724=338,AP7724=340,AP7724=341,AP7724=342,AP7724="342A",AP7724="342B"),PorcenRet(AP7724,AT7724,AU7724),INDEX(PORCENTAJEBUSCAR,MATCH(AP7724,CódigoRET,0),4)*1),"")</f>
        <v/>
      </c>
      <c r="AS7724">
        <f t="shared" si="842"/>
        <v>0</v>
      </c>
      <c r="BF7724" t="str">
        <f>IFERROR(IF(OR(BD7724=338,BD7724=340,BD7724=341,BD7724=342,BD7724="342A",BD7724="342B"),PorcenRet(BD7724,BH7724,BI7724),INDEX(PORCENTAJEBUSCAR,MATCH(BD7724,CódigoRET,0),4)*1),"")</f>
        <v/>
      </c>
      <c r="BG7724">
        <f t="shared" si="843"/>
        <v>0</v>
      </c>
      <c r="BO7724">
        <f t="shared" si="844"/>
        <v>0</v>
      </c>
      <c r="CC7724">
        <f t="shared" si="845"/>
        <v>0</v>
      </c>
      <c r="CD7724">
        <f t="shared" si="846"/>
        <v>0</v>
      </c>
      <c r="CG7724">
        <f ca="1">IFERROR(INDIRECT("IVA!X"&amp;MATCH(MID(COMPRAS!C7624,1,2)&amp;MID(COMPRAS!F7624,1,2)&amp;MID(COMPRAS!D7624,1,2),IVA!W:W,0)),"SIN COD.")</f>
        <v>0</v>
      </c>
      <c r="CH7724">
        <f ca="1">IFERROR(INDIRECT("IVA!Y"&amp;MATCH(MID(COMPRAS!C7624,1,2)&amp;MID(COMPRAS!F7624,1,2)&amp;MID(COMPRAS!D7624,1,2),IVA!W:W,0)),"SIN COD.")</f>
        <v>0</v>
      </c>
    </row>
    <row r="7725" spans="1:86" x14ac:dyDescent="0.25">
      <c r="A7725"/>
      <c r="B7725"/>
      <c r="D7725"/>
      <c r="AL7725">
        <f t="shared" si="840"/>
        <v>0</v>
      </c>
      <c r="AQ7725">
        <f t="shared" si="841"/>
        <v>0</v>
      </c>
      <c r="AR7725" t="str">
        <f>IFERROR(IF(OR(AP7725=338,AP7725=340,AP7725=341,AP7725=342,AP7725="342A",AP7725="342B"),PorcenRet(AP7725,AT7725,AU7725),INDEX(PORCENTAJEBUSCAR,MATCH(AP7725,CódigoRET,0),4)*1),"")</f>
        <v/>
      </c>
      <c r="AS7725">
        <f t="shared" si="842"/>
        <v>0</v>
      </c>
      <c r="BF7725" t="str">
        <f>IFERROR(IF(OR(BD7725=338,BD7725=340,BD7725=341,BD7725=342,BD7725="342A",BD7725="342B"),PorcenRet(BD7725,BH7725,BI7725),INDEX(PORCENTAJEBUSCAR,MATCH(BD7725,CódigoRET,0),4)*1),"")</f>
        <v/>
      </c>
      <c r="BG7725">
        <f t="shared" si="843"/>
        <v>0</v>
      </c>
      <c r="BO7725">
        <f t="shared" si="844"/>
        <v>0</v>
      </c>
      <c r="CC7725">
        <f t="shared" si="845"/>
        <v>0</v>
      </c>
      <c r="CD7725">
        <f t="shared" si="846"/>
        <v>0</v>
      </c>
      <c r="CG7725">
        <f ca="1">IFERROR(INDIRECT("IVA!X"&amp;MATCH(MID(COMPRAS!C7625,1,2)&amp;MID(COMPRAS!F7625,1,2)&amp;MID(COMPRAS!D7625,1,2),IVA!W:W,0)),"SIN COD.")</f>
        <v>0</v>
      </c>
      <c r="CH7725">
        <f ca="1">IFERROR(INDIRECT("IVA!Y"&amp;MATCH(MID(COMPRAS!C7625,1,2)&amp;MID(COMPRAS!F7625,1,2)&amp;MID(COMPRAS!D7625,1,2),IVA!W:W,0)),"SIN COD.")</f>
        <v>0</v>
      </c>
    </row>
    <row r="7726" spans="1:86" x14ac:dyDescent="0.25">
      <c r="A7726"/>
      <c r="B7726"/>
      <c r="D7726"/>
      <c r="AL7726">
        <f t="shared" si="840"/>
        <v>0</v>
      </c>
      <c r="AQ7726">
        <f t="shared" si="841"/>
        <v>0</v>
      </c>
      <c r="AR7726" t="str">
        <f>IFERROR(IF(OR(AP7726=338,AP7726=340,AP7726=341,AP7726=342,AP7726="342A",AP7726="342B"),PorcenRet(AP7726,AT7726,AU7726),INDEX(PORCENTAJEBUSCAR,MATCH(AP7726,CódigoRET,0),4)*1),"")</f>
        <v/>
      </c>
      <c r="AS7726">
        <f t="shared" si="842"/>
        <v>0</v>
      </c>
      <c r="BF7726" t="str">
        <f>IFERROR(IF(OR(BD7726=338,BD7726=340,BD7726=341,BD7726=342,BD7726="342A",BD7726="342B"),PorcenRet(BD7726,BH7726,BI7726),INDEX(PORCENTAJEBUSCAR,MATCH(BD7726,CódigoRET,0),4)*1),"")</f>
        <v/>
      </c>
      <c r="BG7726">
        <f t="shared" si="843"/>
        <v>0</v>
      </c>
      <c r="BO7726">
        <f t="shared" si="844"/>
        <v>0</v>
      </c>
      <c r="CC7726">
        <f t="shared" si="845"/>
        <v>0</v>
      </c>
      <c r="CD7726">
        <f t="shared" si="846"/>
        <v>0</v>
      </c>
      <c r="CG7726">
        <f ca="1">IFERROR(INDIRECT("IVA!X"&amp;MATCH(MID(COMPRAS!C7626,1,2)&amp;MID(COMPRAS!F7626,1,2)&amp;MID(COMPRAS!D7626,1,2),IVA!W:W,0)),"SIN COD.")</f>
        <v>0</v>
      </c>
      <c r="CH7726">
        <f ca="1">IFERROR(INDIRECT("IVA!Y"&amp;MATCH(MID(COMPRAS!C7626,1,2)&amp;MID(COMPRAS!F7626,1,2)&amp;MID(COMPRAS!D7626,1,2),IVA!W:W,0)),"SIN COD.")</f>
        <v>0</v>
      </c>
    </row>
    <row r="7727" spans="1:86" x14ac:dyDescent="0.25">
      <c r="A7727"/>
      <c r="B7727"/>
      <c r="D7727"/>
      <c r="AL7727">
        <f t="shared" si="840"/>
        <v>0</v>
      </c>
      <c r="AQ7727">
        <f t="shared" si="841"/>
        <v>0</v>
      </c>
      <c r="AR7727" t="str">
        <f>IFERROR(IF(OR(AP7727=338,AP7727=340,AP7727=341,AP7727=342,AP7727="342A",AP7727="342B"),PorcenRet(AP7727,AT7727,AU7727),INDEX(PORCENTAJEBUSCAR,MATCH(AP7727,CódigoRET,0),4)*1),"")</f>
        <v/>
      </c>
      <c r="AS7727">
        <f t="shared" si="842"/>
        <v>0</v>
      </c>
      <c r="BF7727" t="str">
        <f>IFERROR(IF(OR(BD7727=338,BD7727=340,BD7727=341,BD7727=342,BD7727="342A",BD7727="342B"),PorcenRet(BD7727,BH7727,BI7727),INDEX(PORCENTAJEBUSCAR,MATCH(BD7727,CódigoRET,0),4)*1),"")</f>
        <v/>
      </c>
      <c r="BG7727">
        <f t="shared" si="843"/>
        <v>0</v>
      </c>
      <c r="BO7727">
        <f t="shared" si="844"/>
        <v>0</v>
      </c>
      <c r="CC7727">
        <f t="shared" si="845"/>
        <v>0</v>
      </c>
      <c r="CD7727">
        <f t="shared" si="846"/>
        <v>0</v>
      </c>
      <c r="CG7727">
        <f ca="1">IFERROR(INDIRECT("IVA!X"&amp;MATCH(MID(COMPRAS!C7627,1,2)&amp;MID(COMPRAS!F7627,1,2)&amp;MID(COMPRAS!D7627,1,2),IVA!W:W,0)),"SIN COD.")</f>
        <v>0</v>
      </c>
      <c r="CH7727">
        <f ca="1">IFERROR(INDIRECT("IVA!Y"&amp;MATCH(MID(COMPRAS!C7627,1,2)&amp;MID(COMPRAS!F7627,1,2)&amp;MID(COMPRAS!D7627,1,2),IVA!W:W,0)),"SIN COD.")</f>
        <v>0</v>
      </c>
    </row>
    <row r="7728" spans="1:86" x14ac:dyDescent="0.25">
      <c r="A7728"/>
      <c r="B7728"/>
      <c r="D7728"/>
      <c r="AL7728">
        <f t="shared" si="840"/>
        <v>0</v>
      </c>
      <c r="AQ7728">
        <f t="shared" si="841"/>
        <v>0</v>
      </c>
      <c r="AR7728" t="str">
        <f>IFERROR(IF(OR(AP7728=338,AP7728=340,AP7728=341,AP7728=342,AP7728="342A",AP7728="342B"),PorcenRet(AP7728,AT7728,AU7728),INDEX(PORCENTAJEBUSCAR,MATCH(AP7728,CódigoRET,0),4)*1),"")</f>
        <v/>
      </c>
      <c r="AS7728">
        <f t="shared" si="842"/>
        <v>0</v>
      </c>
      <c r="BF7728" t="str">
        <f>IFERROR(IF(OR(BD7728=338,BD7728=340,BD7728=341,BD7728=342,BD7728="342A",BD7728="342B"),PorcenRet(BD7728,BH7728,BI7728),INDEX(PORCENTAJEBUSCAR,MATCH(BD7728,CódigoRET,0),4)*1),"")</f>
        <v/>
      </c>
      <c r="BG7728">
        <f t="shared" si="843"/>
        <v>0</v>
      </c>
      <c r="BO7728">
        <f t="shared" si="844"/>
        <v>0</v>
      </c>
      <c r="CC7728">
        <f t="shared" si="845"/>
        <v>0</v>
      </c>
      <c r="CD7728">
        <f t="shared" si="846"/>
        <v>0</v>
      </c>
      <c r="CG7728">
        <f ca="1">IFERROR(INDIRECT("IVA!X"&amp;MATCH(MID(COMPRAS!C7628,1,2)&amp;MID(COMPRAS!F7628,1,2)&amp;MID(COMPRAS!D7628,1,2),IVA!W:W,0)),"SIN COD.")</f>
        <v>0</v>
      </c>
      <c r="CH7728">
        <f ca="1">IFERROR(INDIRECT("IVA!Y"&amp;MATCH(MID(COMPRAS!C7628,1,2)&amp;MID(COMPRAS!F7628,1,2)&amp;MID(COMPRAS!D7628,1,2),IVA!W:W,0)),"SIN COD.")</f>
        <v>0</v>
      </c>
    </row>
    <row r="7729" spans="1:86" x14ac:dyDescent="0.25">
      <c r="A7729"/>
      <c r="B7729"/>
      <c r="D7729"/>
      <c r="AL7729">
        <f t="shared" si="840"/>
        <v>0</v>
      </c>
      <c r="AQ7729">
        <f t="shared" si="841"/>
        <v>0</v>
      </c>
      <c r="AR7729" t="str">
        <f>IFERROR(IF(OR(AP7729=338,AP7729=340,AP7729=341,AP7729=342,AP7729="342A",AP7729="342B"),PorcenRet(AP7729,AT7729,AU7729),INDEX(PORCENTAJEBUSCAR,MATCH(AP7729,CódigoRET,0),4)*1),"")</f>
        <v/>
      </c>
      <c r="AS7729">
        <f t="shared" si="842"/>
        <v>0</v>
      </c>
      <c r="BF7729" t="str">
        <f>IFERROR(IF(OR(BD7729=338,BD7729=340,BD7729=341,BD7729=342,BD7729="342A",BD7729="342B"),PorcenRet(BD7729,BH7729,BI7729),INDEX(PORCENTAJEBUSCAR,MATCH(BD7729,CódigoRET,0),4)*1),"")</f>
        <v/>
      </c>
      <c r="BG7729">
        <f t="shared" si="843"/>
        <v>0</v>
      </c>
      <c r="BO7729">
        <f t="shared" si="844"/>
        <v>0</v>
      </c>
      <c r="CC7729">
        <f t="shared" si="845"/>
        <v>0</v>
      </c>
      <c r="CD7729">
        <f t="shared" si="846"/>
        <v>0</v>
      </c>
      <c r="CG7729">
        <f ca="1">IFERROR(INDIRECT("IVA!X"&amp;MATCH(MID(COMPRAS!C7629,1,2)&amp;MID(COMPRAS!F7629,1,2)&amp;MID(COMPRAS!D7629,1,2),IVA!W:W,0)),"SIN COD.")</f>
        <v>0</v>
      </c>
      <c r="CH7729">
        <f ca="1">IFERROR(INDIRECT("IVA!Y"&amp;MATCH(MID(COMPRAS!C7629,1,2)&amp;MID(COMPRAS!F7629,1,2)&amp;MID(COMPRAS!D7629,1,2),IVA!W:W,0)),"SIN COD.")</f>
        <v>0</v>
      </c>
    </row>
    <row r="7730" spans="1:86" x14ac:dyDescent="0.25">
      <c r="A7730"/>
      <c r="B7730"/>
      <c r="D7730"/>
      <c r="AL7730">
        <f t="shared" si="840"/>
        <v>0</v>
      </c>
      <c r="AQ7730">
        <f t="shared" si="841"/>
        <v>0</v>
      </c>
      <c r="AR7730" t="str">
        <f>IFERROR(IF(OR(AP7730=338,AP7730=340,AP7730=341,AP7730=342,AP7730="342A",AP7730="342B"),PorcenRet(AP7730,AT7730,AU7730),INDEX(PORCENTAJEBUSCAR,MATCH(AP7730,CódigoRET,0),4)*1),"")</f>
        <v/>
      </c>
      <c r="AS7730">
        <f t="shared" si="842"/>
        <v>0</v>
      </c>
      <c r="BF7730" t="str">
        <f>IFERROR(IF(OR(BD7730=338,BD7730=340,BD7730=341,BD7730=342,BD7730="342A",BD7730="342B"),PorcenRet(BD7730,BH7730,BI7730),INDEX(PORCENTAJEBUSCAR,MATCH(BD7730,CódigoRET,0),4)*1),"")</f>
        <v/>
      </c>
      <c r="BG7730">
        <f t="shared" si="843"/>
        <v>0</v>
      </c>
      <c r="BO7730">
        <f t="shared" si="844"/>
        <v>0</v>
      </c>
      <c r="CC7730">
        <f t="shared" si="845"/>
        <v>0</v>
      </c>
      <c r="CD7730">
        <f t="shared" si="846"/>
        <v>0</v>
      </c>
      <c r="CG7730">
        <f ca="1">IFERROR(INDIRECT("IVA!X"&amp;MATCH(MID(COMPRAS!C7630,1,2)&amp;MID(COMPRAS!F7630,1,2)&amp;MID(COMPRAS!D7630,1,2),IVA!W:W,0)),"SIN COD.")</f>
        <v>0</v>
      </c>
      <c r="CH7730">
        <f ca="1">IFERROR(INDIRECT("IVA!Y"&amp;MATCH(MID(COMPRAS!C7630,1,2)&amp;MID(COMPRAS!F7630,1,2)&amp;MID(COMPRAS!D7630,1,2),IVA!W:W,0)),"SIN COD.")</f>
        <v>0</v>
      </c>
    </row>
    <row r="7731" spans="1:86" x14ac:dyDescent="0.25">
      <c r="A7731"/>
      <c r="B7731"/>
      <c r="D7731"/>
      <c r="AL7731">
        <f t="shared" si="840"/>
        <v>0</v>
      </c>
      <c r="AQ7731">
        <f t="shared" si="841"/>
        <v>0</v>
      </c>
      <c r="AR7731" t="str">
        <f>IFERROR(IF(OR(AP7731=338,AP7731=340,AP7731=341,AP7731=342,AP7731="342A",AP7731="342B"),PorcenRet(AP7731,AT7731,AU7731),INDEX(PORCENTAJEBUSCAR,MATCH(AP7731,CódigoRET,0),4)*1),"")</f>
        <v/>
      </c>
      <c r="AS7731">
        <f t="shared" si="842"/>
        <v>0</v>
      </c>
      <c r="BF7731" t="str">
        <f>IFERROR(IF(OR(BD7731=338,BD7731=340,BD7731=341,BD7731=342,BD7731="342A",BD7731="342B"),PorcenRet(BD7731,BH7731,BI7731),INDEX(PORCENTAJEBUSCAR,MATCH(BD7731,CódigoRET,0),4)*1),"")</f>
        <v/>
      </c>
      <c r="BG7731">
        <f t="shared" si="843"/>
        <v>0</v>
      </c>
      <c r="BO7731">
        <f t="shared" si="844"/>
        <v>0</v>
      </c>
      <c r="CC7731">
        <f t="shared" si="845"/>
        <v>0</v>
      </c>
      <c r="CD7731">
        <f t="shared" si="846"/>
        <v>0</v>
      </c>
      <c r="CG7731">
        <f ca="1">IFERROR(INDIRECT("IVA!X"&amp;MATCH(MID(COMPRAS!C7631,1,2)&amp;MID(COMPRAS!F7631,1,2)&amp;MID(COMPRAS!D7631,1,2),IVA!W:W,0)),"SIN COD.")</f>
        <v>0</v>
      </c>
      <c r="CH7731">
        <f ca="1">IFERROR(INDIRECT("IVA!Y"&amp;MATCH(MID(COMPRAS!C7631,1,2)&amp;MID(COMPRAS!F7631,1,2)&amp;MID(COMPRAS!D7631,1,2),IVA!W:W,0)),"SIN COD.")</f>
        <v>0</v>
      </c>
    </row>
    <row r="7732" spans="1:86" x14ac:dyDescent="0.25">
      <c r="A7732"/>
      <c r="B7732"/>
      <c r="D7732"/>
      <c r="AL7732">
        <f t="shared" si="840"/>
        <v>0</v>
      </c>
      <c r="AQ7732">
        <f t="shared" si="841"/>
        <v>0</v>
      </c>
      <c r="AR7732" t="str">
        <f>IFERROR(IF(OR(AP7732=338,AP7732=340,AP7732=341,AP7732=342,AP7732="342A",AP7732="342B"),PorcenRet(AP7732,AT7732,AU7732),INDEX(PORCENTAJEBUSCAR,MATCH(AP7732,CódigoRET,0),4)*1),"")</f>
        <v/>
      </c>
      <c r="AS7732">
        <f t="shared" si="842"/>
        <v>0</v>
      </c>
      <c r="BF7732" t="str">
        <f>IFERROR(IF(OR(BD7732=338,BD7732=340,BD7732=341,BD7732=342,BD7732="342A",BD7732="342B"),PorcenRet(BD7732,BH7732,BI7732),INDEX(PORCENTAJEBUSCAR,MATCH(BD7732,CódigoRET,0),4)*1),"")</f>
        <v/>
      </c>
      <c r="BG7732">
        <f t="shared" si="843"/>
        <v>0</v>
      </c>
      <c r="BO7732">
        <f t="shared" si="844"/>
        <v>0</v>
      </c>
      <c r="CC7732">
        <f t="shared" si="845"/>
        <v>0</v>
      </c>
      <c r="CD7732">
        <f t="shared" si="846"/>
        <v>0</v>
      </c>
      <c r="CG7732">
        <f ca="1">IFERROR(INDIRECT("IVA!X"&amp;MATCH(MID(COMPRAS!C7632,1,2)&amp;MID(COMPRAS!F7632,1,2)&amp;MID(COMPRAS!D7632,1,2),IVA!W:W,0)),"SIN COD.")</f>
        <v>0</v>
      </c>
      <c r="CH7732">
        <f ca="1">IFERROR(INDIRECT("IVA!Y"&amp;MATCH(MID(COMPRAS!C7632,1,2)&amp;MID(COMPRAS!F7632,1,2)&amp;MID(COMPRAS!D7632,1,2),IVA!W:W,0)),"SIN COD.")</f>
        <v>0</v>
      </c>
    </row>
    <row r="7733" spans="1:86" x14ac:dyDescent="0.25">
      <c r="A7733"/>
      <c r="B7733"/>
      <c r="D7733"/>
      <c r="AL7733">
        <f t="shared" si="840"/>
        <v>0</v>
      </c>
      <c r="AQ7733">
        <f t="shared" si="841"/>
        <v>0</v>
      </c>
      <c r="AR7733" t="str">
        <f>IFERROR(IF(OR(AP7733=338,AP7733=340,AP7733=341,AP7733=342,AP7733="342A",AP7733="342B"),PorcenRet(AP7733,AT7733,AU7733),INDEX(PORCENTAJEBUSCAR,MATCH(AP7733,CódigoRET,0),4)*1),"")</f>
        <v/>
      </c>
      <c r="AS7733">
        <f t="shared" si="842"/>
        <v>0</v>
      </c>
      <c r="BF7733" t="str">
        <f>IFERROR(IF(OR(BD7733=338,BD7733=340,BD7733=341,BD7733=342,BD7733="342A",BD7733="342B"),PorcenRet(BD7733,BH7733,BI7733),INDEX(PORCENTAJEBUSCAR,MATCH(BD7733,CódigoRET,0),4)*1),"")</f>
        <v/>
      </c>
      <c r="BG7733">
        <f t="shared" si="843"/>
        <v>0</v>
      </c>
      <c r="BO7733">
        <f t="shared" si="844"/>
        <v>0</v>
      </c>
      <c r="CC7733">
        <f t="shared" si="845"/>
        <v>0</v>
      </c>
      <c r="CD7733">
        <f t="shared" si="846"/>
        <v>0</v>
      </c>
      <c r="CG7733">
        <f ca="1">IFERROR(INDIRECT("IVA!X"&amp;MATCH(MID(COMPRAS!C7633,1,2)&amp;MID(COMPRAS!F7633,1,2)&amp;MID(COMPRAS!D7633,1,2),IVA!W:W,0)),"SIN COD.")</f>
        <v>0</v>
      </c>
      <c r="CH7733">
        <f ca="1">IFERROR(INDIRECT("IVA!Y"&amp;MATCH(MID(COMPRAS!C7633,1,2)&amp;MID(COMPRAS!F7633,1,2)&amp;MID(COMPRAS!D7633,1,2),IVA!W:W,0)),"SIN COD.")</f>
        <v>0</v>
      </c>
    </row>
    <row r="7734" spans="1:86" x14ac:dyDescent="0.25">
      <c r="A7734"/>
      <c r="B7734"/>
      <c r="D7734"/>
      <c r="AL7734">
        <f t="shared" si="840"/>
        <v>0</v>
      </c>
      <c r="AQ7734">
        <f t="shared" si="841"/>
        <v>0</v>
      </c>
      <c r="AR7734" t="str">
        <f>IFERROR(IF(OR(AP7734=338,AP7734=340,AP7734=341,AP7734=342,AP7734="342A",AP7734="342B"),PorcenRet(AP7734,AT7734,AU7734),INDEX(PORCENTAJEBUSCAR,MATCH(AP7734,CódigoRET,0),4)*1),"")</f>
        <v/>
      </c>
      <c r="AS7734">
        <f t="shared" si="842"/>
        <v>0</v>
      </c>
      <c r="BF7734" t="str">
        <f>IFERROR(IF(OR(BD7734=338,BD7734=340,BD7734=341,BD7734=342,BD7734="342A",BD7734="342B"),PorcenRet(BD7734,BH7734,BI7734),INDEX(PORCENTAJEBUSCAR,MATCH(BD7734,CódigoRET,0),4)*1),"")</f>
        <v/>
      </c>
      <c r="BG7734">
        <f t="shared" si="843"/>
        <v>0</v>
      </c>
      <c r="BO7734">
        <f t="shared" si="844"/>
        <v>0</v>
      </c>
      <c r="CC7734">
        <f t="shared" si="845"/>
        <v>0</v>
      </c>
      <c r="CD7734">
        <f t="shared" si="846"/>
        <v>0</v>
      </c>
      <c r="CG7734">
        <f ca="1">IFERROR(INDIRECT("IVA!X"&amp;MATCH(MID(COMPRAS!C7634,1,2)&amp;MID(COMPRAS!F7634,1,2)&amp;MID(COMPRAS!D7634,1,2),IVA!W:W,0)),"SIN COD.")</f>
        <v>0</v>
      </c>
      <c r="CH7734">
        <f ca="1">IFERROR(INDIRECT("IVA!Y"&amp;MATCH(MID(COMPRAS!C7634,1,2)&amp;MID(COMPRAS!F7634,1,2)&amp;MID(COMPRAS!D7634,1,2),IVA!W:W,0)),"SIN COD.")</f>
        <v>0</v>
      </c>
    </row>
    <row r="7735" spans="1:86" x14ac:dyDescent="0.25">
      <c r="A7735"/>
      <c r="B7735"/>
      <c r="D7735"/>
      <c r="AL7735">
        <f t="shared" si="840"/>
        <v>0</v>
      </c>
      <c r="AQ7735">
        <f t="shared" si="841"/>
        <v>0</v>
      </c>
      <c r="AR7735" t="str">
        <f>IFERROR(IF(OR(AP7735=338,AP7735=340,AP7735=341,AP7735=342,AP7735="342A",AP7735="342B"),PorcenRet(AP7735,AT7735,AU7735),INDEX(PORCENTAJEBUSCAR,MATCH(AP7735,CódigoRET,0),4)*1),"")</f>
        <v/>
      </c>
      <c r="AS7735">
        <f t="shared" si="842"/>
        <v>0</v>
      </c>
      <c r="BF7735" t="str">
        <f>IFERROR(IF(OR(BD7735=338,BD7735=340,BD7735=341,BD7735=342,BD7735="342A",BD7735="342B"),PorcenRet(BD7735,BH7735,BI7735),INDEX(PORCENTAJEBUSCAR,MATCH(BD7735,CódigoRET,0),4)*1),"")</f>
        <v/>
      </c>
      <c r="BG7735">
        <f t="shared" si="843"/>
        <v>0</v>
      </c>
      <c r="BO7735">
        <f t="shared" si="844"/>
        <v>0</v>
      </c>
      <c r="CC7735">
        <f t="shared" si="845"/>
        <v>0</v>
      </c>
      <c r="CD7735">
        <f t="shared" si="846"/>
        <v>0</v>
      </c>
      <c r="CG7735">
        <f ca="1">IFERROR(INDIRECT("IVA!X"&amp;MATCH(MID(COMPRAS!C7635,1,2)&amp;MID(COMPRAS!F7635,1,2)&amp;MID(COMPRAS!D7635,1,2),IVA!W:W,0)),"SIN COD.")</f>
        <v>0</v>
      </c>
      <c r="CH7735">
        <f ca="1">IFERROR(INDIRECT("IVA!Y"&amp;MATCH(MID(COMPRAS!C7635,1,2)&amp;MID(COMPRAS!F7635,1,2)&amp;MID(COMPRAS!D7635,1,2),IVA!W:W,0)),"SIN COD.")</f>
        <v>0</v>
      </c>
    </row>
    <row r="7736" spans="1:86" x14ac:dyDescent="0.25">
      <c r="A7736"/>
      <c r="B7736"/>
      <c r="D7736"/>
      <c r="AL7736">
        <f t="shared" si="840"/>
        <v>0</v>
      </c>
      <c r="AQ7736">
        <f t="shared" si="841"/>
        <v>0</v>
      </c>
      <c r="AR7736" t="str">
        <f>IFERROR(IF(OR(AP7736=338,AP7736=340,AP7736=341,AP7736=342,AP7736="342A",AP7736="342B"),PorcenRet(AP7736,AT7736,AU7736),INDEX(PORCENTAJEBUSCAR,MATCH(AP7736,CódigoRET,0),4)*1),"")</f>
        <v/>
      </c>
      <c r="AS7736">
        <f t="shared" si="842"/>
        <v>0</v>
      </c>
      <c r="BF7736" t="str">
        <f>IFERROR(IF(OR(BD7736=338,BD7736=340,BD7736=341,BD7736=342,BD7736="342A",BD7736="342B"),PorcenRet(BD7736,BH7736,BI7736),INDEX(PORCENTAJEBUSCAR,MATCH(BD7736,CódigoRET,0),4)*1),"")</f>
        <v/>
      </c>
      <c r="BG7736">
        <f t="shared" si="843"/>
        <v>0</v>
      </c>
      <c r="BO7736">
        <f t="shared" si="844"/>
        <v>0</v>
      </c>
      <c r="CC7736">
        <f t="shared" si="845"/>
        <v>0</v>
      </c>
      <c r="CD7736">
        <f t="shared" si="846"/>
        <v>0</v>
      </c>
      <c r="CG7736">
        <f ca="1">IFERROR(INDIRECT("IVA!X"&amp;MATCH(MID(COMPRAS!C7636,1,2)&amp;MID(COMPRAS!F7636,1,2)&amp;MID(COMPRAS!D7636,1,2),IVA!W:W,0)),"SIN COD.")</f>
        <v>0</v>
      </c>
      <c r="CH7736">
        <f ca="1">IFERROR(INDIRECT("IVA!Y"&amp;MATCH(MID(COMPRAS!C7636,1,2)&amp;MID(COMPRAS!F7636,1,2)&amp;MID(COMPRAS!D7636,1,2),IVA!W:W,0)),"SIN COD.")</f>
        <v>0</v>
      </c>
    </row>
    <row r="7737" spans="1:86" x14ac:dyDescent="0.25">
      <c r="A7737"/>
      <c r="B7737"/>
      <c r="D7737"/>
      <c r="AL7737">
        <f t="shared" si="840"/>
        <v>0</v>
      </c>
      <c r="AQ7737">
        <f t="shared" si="841"/>
        <v>0</v>
      </c>
      <c r="AR7737" t="str">
        <f>IFERROR(IF(OR(AP7737=338,AP7737=340,AP7737=341,AP7737=342,AP7737="342A",AP7737="342B"),PorcenRet(AP7737,AT7737,AU7737),INDEX(PORCENTAJEBUSCAR,MATCH(AP7737,CódigoRET,0),4)*1),"")</f>
        <v/>
      </c>
      <c r="AS7737">
        <f t="shared" si="842"/>
        <v>0</v>
      </c>
      <c r="BF7737" t="str">
        <f>IFERROR(IF(OR(BD7737=338,BD7737=340,BD7737=341,BD7737=342,BD7737="342A",BD7737="342B"),PorcenRet(BD7737,BH7737,BI7737),INDEX(PORCENTAJEBUSCAR,MATCH(BD7737,CódigoRET,0),4)*1),"")</f>
        <v/>
      </c>
      <c r="BG7737">
        <f t="shared" si="843"/>
        <v>0</v>
      </c>
      <c r="BO7737">
        <f t="shared" si="844"/>
        <v>0</v>
      </c>
      <c r="CC7737">
        <f t="shared" si="845"/>
        <v>0</v>
      </c>
      <c r="CD7737">
        <f t="shared" si="846"/>
        <v>0</v>
      </c>
      <c r="CG7737">
        <f ca="1">IFERROR(INDIRECT("IVA!X"&amp;MATCH(MID(COMPRAS!C7637,1,2)&amp;MID(COMPRAS!F7637,1,2)&amp;MID(COMPRAS!D7637,1,2),IVA!W:W,0)),"SIN COD.")</f>
        <v>0</v>
      </c>
      <c r="CH7737">
        <f ca="1">IFERROR(INDIRECT("IVA!Y"&amp;MATCH(MID(COMPRAS!C7637,1,2)&amp;MID(COMPRAS!F7637,1,2)&amp;MID(COMPRAS!D7637,1,2),IVA!W:W,0)),"SIN COD.")</f>
        <v>0</v>
      </c>
    </row>
    <row r="7738" spans="1:86" x14ac:dyDescent="0.25">
      <c r="A7738"/>
      <c r="B7738"/>
      <c r="D7738"/>
      <c r="AL7738">
        <f t="shared" si="840"/>
        <v>0</v>
      </c>
      <c r="AQ7738">
        <f t="shared" si="841"/>
        <v>0</v>
      </c>
      <c r="AR7738" t="str">
        <f>IFERROR(IF(OR(AP7738=338,AP7738=340,AP7738=341,AP7738=342,AP7738="342A",AP7738="342B"),PorcenRet(AP7738,AT7738,AU7738),INDEX(PORCENTAJEBUSCAR,MATCH(AP7738,CódigoRET,0),4)*1),"")</f>
        <v/>
      </c>
      <c r="AS7738">
        <f t="shared" si="842"/>
        <v>0</v>
      </c>
      <c r="BF7738" t="str">
        <f>IFERROR(IF(OR(BD7738=338,BD7738=340,BD7738=341,BD7738=342,BD7738="342A",BD7738="342B"),PorcenRet(BD7738,BH7738,BI7738),INDEX(PORCENTAJEBUSCAR,MATCH(BD7738,CódigoRET,0),4)*1),"")</f>
        <v/>
      </c>
      <c r="BG7738">
        <f t="shared" si="843"/>
        <v>0</v>
      </c>
      <c r="BO7738">
        <f t="shared" si="844"/>
        <v>0</v>
      </c>
      <c r="CC7738">
        <f t="shared" si="845"/>
        <v>0</v>
      </c>
      <c r="CD7738">
        <f t="shared" si="846"/>
        <v>0</v>
      </c>
      <c r="CG7738">
        <f ca="1">IFERROR(INDIRECT("IVA!X"&amp;MATCH(MID(COMPRAS!C7638,1,2)&amp;MID(COMPRAS!F7638,1,2)&amp;MID(COMPRAS!D7638,1,2),IVA!W:W,0)),"SIN COD.")</f>
        <v>0</v>
      </c>
      <c r="CH7738">
        <f ca="1">IFERROR(INDIRECT("IVA!Y"&amp;MATCH(MID(COMPRAS!C7638,1,2)&amp;MID(COMPRAS!F7638,1,2)&amp;MID(COMPRAS!D7638,1,2),IVA!W:W,0)),"SIN COD.")</f>
        <v>0</v>
      </c>
    </row>
    <row r="7739" spans="1:86" x14ac:dyDescent="0.25">
      <c r="A7739"/>
      <c r="B7739"/>
      <c r="D7739"/>
      <c r="AL7739">
        <f t="shared" si="840"/>
        <v>0</v>
      </c>
      <c r="AQ7739">
        <f t="shared" si="841"/>
        <v>0</v>
      </c>
      <c r="AR7739" t="str">
        <f>IFERROR(IF(OR(AP7739=338,AP7739=340,AP7739=341,AP7739=342,AP7739="342A",AP7739="342B"),PorcenRet(AP7739,AT7739,AU7739),INDEX(PORCENTAJEBUSCAR,MATCH(AP7739,CódigoRET,0),4)*1),"")</f>
        <v/>
      </c>
      <c r="AS7739">
        <f t="shared" si="842"/>
        <v>0</v>
      </c>
      <c r="BF7739" t="str">
        <f>IFERROR(IF(OR(BD7739=338,BD7739=340,BD7739=341,BD7739=342,BD7739="342A",BD7739="342B"),PorcenRet(BD7739,BH7739,BI7739),INDEX(PORCENTAJEBUSCAR,MATCH(BD7739,CódigoRET,0),4)*1),"")</f>
        <v/>
      </c>
      <c r="BG7739">
        <f t="shared" si="843"/>
        <v>0</v>
      </c>
      <c r="BO7739">
        <f t="shared" si="844"/>
        <v>0</v>
      </c>
      <c r="CC7739">
        <f t="shared" si="845"/>
        <v>0</v>
      </c>
      <c r="CD7739">
        <f t="shared" si="846"/>
        <v>0</v>
      </c>
      <c r="CG7739">
        <f ca="1">IFERROR(INDIRECT("IVA!X"&amp;MATCH(MID(COMPRAS!C7639,1,2)&amp;MID(COMPRAS!F7639,1,2)&amp;MID(COMPRAS!D7639,1,2),IVA!W:W,0)),"SIN COD.")</f>
        <v>0</v>
      </c>
      <c r="CH7739">
        <f ca="1">IFERROR(INDIRECT("IVA!Y"&amp;MATCH(MID(COMPRAS!C7639,1,2)&amp;MID(COMPRAS!F7639,1,2)&amp;MID(COMPRAS!D7639,1,2),IVA!W:W,0)),"SIN COD.")</f>
        <v>0</v>
      </c>
    </row>
    <row r="7740" spans="1:86" x14ac:dyDescent="0.25">
      <c r="A7740"/>
      <c r="B7740"/>
      <c r="D7740"/>
      <c r="AL7740">
        <f t="shared" si="840"/>
        <v>0</v>
      </c>
      <c r="AQ7740">
        <f t="shared" si="841"/>
        <v>0</v>
      </c>
      <c r="AR7740" t="str">
        <f>IFERROR(IF(OR(AP7740=338,AP7740=340,AP7740=341,AP7740=342,AP7740="342A",AP7740="342B"),PorcenRet(AP7740,AT7740,AU7740),INDEX(PORCENTAJEBUSCAR,MATCH(AP7740,CódigoRET,0),4)*1),"")</f>
        <v/>
      </c>
      <c r="AS7740">
        <f t="shared" si="842"/>
        <v>0</v>
      </c>
      <c r="BF7740" t="str">
        <f>IFERROR(IF(OR(BD7740=338,BD7740=340,BD7740=341,BD7740=342,BD7740="342A",BD7740="342B"),PorcenRet(BD7740,BH7740,BI7740),INDEX(PORCENTAJEBUSCAR,MATCH(BD7740,CódigoRET,0),4)*1),"")</f>
        <v/>
      </c>
      <c r="BG7740">
        <f t="shared" si="843"/>
        <v>0</v>
      </c>
      <c r="BO7740">
        <f t="shared" si="844"/>
        <v>0</v>
      </c>
      <c r="CC7740">
        <f t="shared" si="845"/>
        <v>0</v>
      </c>
      <c r="CD7740">
        <f t="shared" si="846"/>
        <v>0</v>
      </c>
      <c r="CG7740">
        <f ca="1">IFERROR(INDIRECT("IVA!X"&amp;MATCH(MID(COMPRAS!C7640,1,2)&amp;MID(COMPRAS!F7640,1,2)&amp;MID(COMPRAS!D7640,1,2),IVA!W:W,0)),"SIN COD.")</f>
        <v>0</v>
      </c>
      <c r="CH7740">
        <f ca="1">IFERROR(INDIRECT("IVA!Y"&amp;MATCH(MID(COMPRAS!C7640,1,2)&amp;MID(COMPRAS!F7640,1,2)&amp;MID(COMPRAS!D7640,1,2),IVA!W:W,0)),"SIN COD.")</f>
        <v>0</v>
      </c>
    </row>
    <row r="7741" spans="1:86" x14ac:dyDescent="0.25">
      <c r="A7741"/>
      <c r="B7741"/>
      <c r="D7741"/>
      <c r="AL7741">
        <f t="shared" si="840"/>
        <v>0</v>
      </c>
      <c r="AQ7741">
        <f t="shared" si="841"/>
        <v>0</v>
      </c>
      <c r="AR7741" t="str">
        <f>IFERROR(IF(OR(AP7741=338,AP7741=340,AP7741=341,AP7741=342,AP7741="342A",AP7741="342B"),PorcenRet(AP7741,AT7741,AU7741),INDEX(PORCENTAJEBUSCAR,MATCH(AP7741,CódigoRET,0),4)*1),"")</f>
        <v/>
      </c>
      <c r="AS7741">
        <f t="shared" si="842"/>
        <v>0</v>
      </c>
      <c r="BF7741" t="str">
        <f>IFERROR(IF(OR(BD7741=338,BD7741=340,BD7741=341,BD7741=342,BD7741="342A",BD7741="342B"),PorcenRet(BD7741,BH7741,BI7741),INDEX(PORCENTAJEBUSCAR,MATCH(BD7741,CódigoRET,0),4)*1),"")</f>
        <v/>
      </c>
      <c r="BG7741">
        <f t="shared" si="843"/>
        <v>0</v>
      </c>
      <c r="BO7741">
        <f t="shared" si="844"/>
        <v>0</v>
      </c>
      <c r="CC7741">
        <f t="shared" si="845"/>
        <v>0</v>
      </c>
      <c r="CD7741">
        <f t="shared" si="846"/>
        <v>0</v>
      </c>
      <c r="CG7741">
        <f ca="1">IFERROR(INDIRECT("IVA!X"&amp;MATCH(MID(COMPRAS!C7641,1,2)&amp;MID(COMPRAS!F7641,1,2)&amp;MID(COMPRAS!D7641,1,2),IVA!W:W,0)),"SIN COD.")</f>
        <v>0</v>
      </c>
      <c r="CH7741">
        <f ca="1">IFERROR(INDIRECT("IVA!Y"&amp;MATCH(MID(COMPRAS!C7641,1,2)&amp;MID(COMPRAS!F7641,1,2)&amp;MID(COMPRAS!D7641,1,2),IVA!W:W,0)),"SIN COD.")</f>
        <v>0</v>
      </c>
    </row>
    <row r="7742" spans="1:86" x14ac:dyDescent="0.25">
      <c r="A7742"/>
      <c r="B7742"/>
      <c r="D7742"/>
      <c r="AL7742">
        <f t="shared" si="840"/>
        <v>0</v>
      </c>
      <c r="AQ7742">
        <f t="shared" si="841"/>
        <v>0</v>
      </c>
      <c r="AR7742" t="str">
        <f>IFERROR(IF(OR(AP7742=338,AP7742=340,AP7742=341,AP7742=342,AP7742="342A",AP7742="342B"),PorcenRet(AP7742,AT7742,AU7742),INDEX(PORCENTAJEBUSCAR,MATCH(AP7742,CódigoRET,0),4)*1),"")</f>
        <v/>
      </c>
      <c r="AS7742">
        <f t="shared" si="842"/>
        <v>0</v>
      </c>
      <c r="BF7742" t="str">
        <f>IFERROR(IF(OR(BD7742=338,BD7742=340,BD7742=341,BD7742=342,BD7742="342A",BD7742="342B"),PorcenRet(BD7742,BH7742,BI7742),INDEX(PORCENTAJEBUSCAR,MATCH(BD7742,CódigoRET,0),4)*1),"")</f>
        <v/>
      </c>
      <c r="BG7742">
        <f t="shared" si="843"/>
        <v>0</v>
      </c>
      <c r="BO7742">
        <f t="shared" si="844"/>
        <v>0</v>
      </c>
      <c r="CC7742">
        <f t="shared" si="845"/>
        <v>0</v>
      </c>
      <c r="CD7742">
        <f t="shared" si="846"/>
        <v>0</v>
      </c>
      <c r="CG7742">
        <f ca="1">IFERROR(INDIRECT("IVA!X"&amp;MATCH(MID(COMPRAS!C7642,1,2)&amp;MID(COMPRAS!F7642,1,2)&amp;MID(COMPRAS!D7642,1,2),IVA!W:W,0)),"SIN COD.")</f>
        <v>0</v>
      </c>
      <c r="CH7742">
        <f ca="1">IFERROR(INDIRECT("IVA!Y"&amp;MATCH(MID(COMPRAS!C7642,1,2)&amp;MID(COMPRAS!F7642,1,2)&amp;MID(COMPRAS!D7642,1,2),IVA!W:W,0)),"SIN COD.")</f>
        <v>0</v>
      </c>
    </row>
    <row r="7743" spans="1:86" x14ac:dyDescent="0.25">
      <c r="A7743"/>
      <c r="B7743"/>
      <c r="D7743"/>
      <c r="AL7743">
        <f t="shared" si="840"/>
        <v>0</v>
      </c>
      <c r="AQ7743">
        <f t="shared" si="841"/>
        <v>0</v>
      </c>
      <c r="AR7743" t="str">
        <f>IFERROR(IF(OR(AP7743=338,AP7743=340,AP7743=341,AP7743=342,AP7743="342A",AP7743="342B"),PorcenRet(AP7743,AT7743,AU7743),INDEX(PORCENTAJEBUSCAR,MATCH(AP7743,CódigoRET,0),4)*1),"")</f>
        <v/>
      </c>
      <c r="AS7743">
        <f t="shared" si="842"/>
        <v>0</v>
      </c>
      <c r="BF7743" t="str">
        <f>IFERROR(IF(OR(BD7743=338,BD7743=340,BD7743=341,BD7743=342,BD7743="342A",BD7743="342B"),PorcenRet(BD7743,BH7743,BI7743),INDEX(PORCENTAJEBUSCAR,MATCH(BD7743,CódigoRET,0),4)*1),"")</f>
        <v/>
      </c>
      <c r="BG7743">
        <f t="shared" si="843"/>
        <v>0</v>
      </c>
      <c r="BO7743">
        <f t="shared" si="844"/>
        <v>0</v>
      </c>
      <c r="CC7743">
        <f t="shared" si="845"/>
        <v>0</v>
      </c>
      <c r="CD7743">
        <f t="shared" si="846"/>
        <v>0</v>
      </c>
      <c r="CG7743">
        <f ca="1">IFERROR(INDIRECT("IVA!X"&amp;MATCH(MID(COMPRAS!C7643,1,2)&amp;MID(COMPRAS!F7643,1,2)&amp;MID(COMPRAS!D7643,1,2),IVA!W:W,0)),"SIN COD.")</f>
        <v>0</v>
      </c>
      <c r="CH7743">
        <f ca="1">IFERROR(INDIRECT("IVA!Y"&amp;MATCH(MID(COMPRAS!C7643,1,2)&amp;MID(COMPRAS!F7643,1,2)&amp;MID(COMPRAS!D7643,1,2),IVA!W:W,0)),"SIN COD.")</f>
        <v>0</v>
      </c>
    </row>
    <row r="7744" spans="1:86" x14ac:dyDescent="0.25">
      <c r="A7744"/>
      <c r="B7744"/>
      <c r="D7744"/>
      <c r="AL7744">
        <f t="shared" si="840"/>
        <v>0</v>
      </c>
      <c r="AQ7744">
        <f t="shared" si="841"/>
        <v>0</v>
      </c>
      <c r="AR7744" t="str">
        <f>IFERROR(IF(OR(AP7744=338,AP7744=340,AP7744=341,AP7744=342,AP7744="342A",AP7744="342B"),PorcenRet(AP7744,AT7744,AU7744),INDEX(PORCENTAJEBUSCAR,MATCH(AP7744,CódigoRET,0),4)*1),"")</f>
        <v/>
      </c>
      <c r="AS7744">
        <f t="shared" si="842"/>
        <v>0</v>
      </c>
      <c r="BF7744" t="str">
        <f>IFERROR(IF(OR(BD7744=338,BD7744=340,BD7744=341,BD7744=342,BD7744="342A",BD7744="342B"),PorcenRet(BD7744,BH7744,BI7744),INDEX(PORCENTAJEBUSCAR,MATCH(BD7744,CódigoRET,0),4)*1),"")</f>
        <v/>
      </c>
      <c r="BG7744">
        <f t="shared" si="843"/>
        <v>0</v>
      </c>
      <c r="BO7744">
        <f t="shared" si="844"/>
        <v>0</v>
      </c>
      <c r="CC7744">
        <f t="shared" si="845"/>
        <v>0</v>
      </c>
      <c r="CD7744">
        <f t="shared" si="846"/>
        <v>0</v>
      </c>
      <c r="CG7744">
        <f ca="1">IFERROR(INDIRECT("IVA!X"&amp;MATCH(MID(COMPRAS!C7644,1,2)&amp;MID(COMPRAS!F7644,1,2)&amp;MID(COMPRAS!D7644,1,2),IVA!W:W,0)),"SIN COD.")</f>
        <v>0</v>
      </c>
      <c r="CH7744">
        <f ca="1">IFERROR(INDIRECT("IVA!Y"&amp;MATCH(MID(COMPRAS!C7644,1,2)&amp;MID(COMPRAS!F7644,1,2)&amp;MID(COMPRAS!D7644,1,2),IVA!W:W,0)),"SIN COD.")</f>
        <v>0</v>
      </c>
    </row>
    <row r="7745" spans="1:86" x14ac:dyDescent="0.25">
      <c r="A7745"/>
      <c r="B7745"/>
      <c r="D7745"/>
      <c r="AL7745">
        <f t="shared" si="840"/>
        <v>0</v>
      </c>
      <c r="AQ7745">
        <f t="shared" si="841"/>
        <v>0</v>
      </c>
      <c r="AR7745" t="str">
        <f>IFERROR(IF(OR(AP7745=338,AP7745=340,AP7745=341,AP7745=342,AP7745="342A",AP7745="342B"),PorcenRet(AP7745,AT7745,AU7745),INDEX(PORCENTAJEBUSCAR,MATCH(AP7745,CódigoRET,0),4)*1),"")</f>
        <v/>
      </c>
      <c r="AS7745">
        <f t="shared" si="842"/>
        <v>0</v>
      </c>
      <c r="BF7745" t="str">
        <f>IFERROR(IF(OR(BD7745=338,BD7745=340,BD7745=341,BD7745=342,BD7745="342A",BD7745="342B"),PorcenRet(BD7745,BH7745,BI7745),INDEX(PORCENTAJEBUSCAR,MATCH(BD7745,CódigoRET,0),4)*1),"")</f>
        <v/>
      </c>
      <c r="BG7745">
        <f t="shared" si="843"/>
        <v>0</v>
      </c>
      <c r="BO7745">
        <f t="shared" si="844"/>
        <v>0</v>
      </c>
      <c r="CC7745">
        <f t="shared" si="845"/>
        <v>0</v>
      </c>
      <c r="CD7745">
        <f t="shared" si="846"/>
        <v>0</v>
      </c>
      <c r="CG7745">
        <f ca="1">IFERROR(INDIRECT("IVA!X"&amp;MATCH(MID(COMPRAS!C7645,1,2)&amp;MID(COMPRAS!F7645,1,2)&amp;MID(COMPRAS!D7645,1,2),IVA!W:W,0)),"SIN COD.")</f>
        <v>0</v>
      </c>
      <c r="CH7745">
        <f ca="1">IFERROR(INDIRECT("IVA!Y"&amp;MATCH(MID(COMPRAS!C7645,1,2)&amp;MID(COMPRAS!F7645,1,2)&amp;MID(COMPRAS!D7645,1,2),IVA!W:W,0)),"SIN COD.")</f>
        <v>0</v>
      </c>
    </row>
    <row r="7746" spans="1:86" x14ac:dyDescent="0.25">
      <c r="A7746"/>
      <c r="B7746"/>
      <c r="D7746"/>
      <c r="AL7746">
        <f t="shared" ref="AL7746:AL7809" si="847">O7746+P7746+Q7746+R7746+S7746+T7746+U7746+V7746</f>
        <v>0</v>
      </c>
      <c r="AQ7746">
        <f t="shared" ref="AQ7746:AQ7809" si="848">+P7746+Q7746+R7746+S7746-BE7746-BQ7746-BW7746+O7746</f>
        <v>0</v>
      </c>
      <c r="AR7746" t="str">
        <f>IFERROR(IF(OR(AP7746=338,AP7746=340,AP7746=341,AP7746=342,AP7746="342A",AP7746="342B"),PorcenRet(AP7746,AT7746,AU7746),INDEX(PORCENTAJEBUSCAR,MATCH(AP7746,CódigoRET,0),4)*1),"")</f>
        <v/>
      </c>
      <c r="AS7746">
        <f t="shared" ref="AS7746:AS7809" si="849">ROUND(IF(AP7746="",0,AQ7746*(AR7746/100)),2)</f>
        <v>0</v>
      </c>
      <c r="BF7746" t="str">
        <f>IFERROR(IF(OR(BD7746=338,BD7746=340,BD7746=341,BD7746=342,BD7746="342A",BD7746="342B"),PorcenRet(BD7746,BH7746,BI7746),INDEX(PORCENTAJEBUSCAR,MATCH(BD7746,CódigoRET,0),4)*1),"")</f>
        <v/>
      </c>
      <c r="BG7746">
        <f t="shared" ref="BG7746:BG7809" si="850">ROUND(IF(BD7746="",0,BE7746*(BF7746/100)),2)</f>
        <v>0</v>
      </c>
      <c r="BO7746">
        <f t="shared" ref="BO7746:BO7809" si="851">IF(MID(F7746,1,2)="41",SUM(O7746:S7746),0)</f>
        <v>0</v>
      </c>
      <c r="CC7746">
        <f t="shared" ref="CC7746:CC7809" si="852">O7746+P7746+Q7746+R7746+S7746</f>
        <v>0</v>
      </c>
      <c r="CD7746">
        <f t="shared" ref="CD7746:CD7809" si="853">T7746+U7746</f>
        <v>0</v>
      </c>
      <c r="CG7746">
        <f ca="1">IFERROR(INDIRECT("IVA!X"&amp;MATCH(MID(COMPRAS!C7646,1,2)&amp;MID(COMPRAS!F7646,1,2)&amp;MID(COMPRAS!D7646,1,2),IVA!W:W,0)),"SIN COD.")</f>
        <v>0</v>
      </c>
      <c r="CH7746">
        <f ca="1">IFERROR(INDIRECT("IVA!Y"&amp;MATCH(MID(COMPRAS!C7646,1,2)&amp;MID(COMPRAS!F7646,1,2)&amp;MID(COMPRAS!D7646,1,2),IVA!W:W,0)),"SIN COD.")</f>
        <v>0</v>
      </c>
    </row>
    <row r="7747" spans="1:86" x14ac:dyDescent="0.25">
      <c r="A7747"/>
      <c r="B7747"/>
      <c r="D7747"/>
      <c r="AL7747">
        <f t="shared" si="847"/>
        <v>0</v>
      </c>
      <c r="AQ7747">
        <f t="shared" si="848"/>
        <v>0</v>
      </c>
      <c r="AR7747" t="str">
        <f>IFERROR(IF(OR(AP7747=338,AP7747=340,AP7747=341,AP7747=342,AP7747="342A",AP7747="342B"),PorcenRet(AP7747,AT7747,AU7747),INDEX(PORCENTAJEBUSCAR,MATCH(AP7747,CódigoRET,0),4)*1),"")</f>
        <v/>
      </c>
      <c r="AS7747">
        <f t="shared" si="849"/>
        <v>0</v>
      </c>
      <c r="BF7747" t="str">
        <f>IFERROR(IF(OR(BD7747=338,BD7747=340,BD7747=341,BD7747=342,BD7747="342A",BD7747="342B"),PorcenRet(BD7747,BH7747,BI7747),INDEX(PORCENTAJEBUSCAR,MATCH(BD7747,CódigoRET,0),4)*1),"")</f>
        <v/>
      </c>
      <c r="BG7747">
        <f t="shared" si="850"/>
        <v>0</v>
      </c>
      <c r="BO7747">
        <f t="shared" si="851"/>
        <v>0</v>
      </c>
      <c r="CC7747">
        <f t="shared" si="852"/>
        <v>0</v>
      </c>
      <c r="CD7747">
        <f t="shared" si="853"/>
        <v>0</v>
      </c>
      <c r="CG7747">
        <f ca="1">IFERROR(INDIRECT("IVA!X"&amp;MATCH(MID(COMPRAS!C7647,1,2)&amp;MID(COMPRAS!F7647,1,2)&amp;MID(COMPRAS!D7647,1,2),IVA!W:W,0)),"SIN COD.")</f>
        <v>0</v>
      </c>
      <c r="CH7747">
        <f ca="1">IFERROR(INDIRECT("IVA!Y"&amp;MATCH(MID(COMPRAS!C7647,1,2)&amp;MID(COMPRAS!F7647,1,2)&amp;MID(COMPRAS!D7647,1,2),IVA!W:W,0)),"SIN COD.")</f>
        <v>0</v>
      </c>
    </row>
    <row r="7748" spans="1:86" x14ac:dyDescent="0.25">
      <c r="A7748"/>
      <c r="B7748"/>
      <c r="D7748"/>
      <c r="AL7748">
        <f t="shared" si="847"/>
        <v>0</v>
      </c>
      <c r="AQ7748">
        <f t="shared" si="848"/>
        <v>0</v>
      </c>
      <c r="AR7748" t="str">
        <f>IFERROR(IF(OR(AP7748=338,AP7748=340,AP7748=341,AP7748=342,AP7748="342A",AP7748="342B"),PorcenRet(AP7748,AT7748,AU7748),INDEX(PORCENTAJEBUSCAR,MATCH(AP7748,CódigoRET,0),4)*1),"")</f>
        <v/>
      </c>
      <c r="AS7748">
        <f t="shared" si="849"/>
        <v>0</v>
      </c>
      <c r="BF7748" t="str">
        <f>IFERROR(IF(OR(BD7748=338,BD7748=340,BD7748=341,BD7748=342,BD7748="342A",BD7748="342B"),PorcenRet(BD7748,BH7748,BI7748),INDEX(PORCENTAJEBUSCAR,MATCH(BD7748,CódigoRET,0),4)*1),"")</f>
        <v/>
      </c>
      <c r="BG7748">
        <f t="shared" si="850"/>
        <v>0</v>
      </c>
      <c r="BO7748">
        <f t="shared" si="851"/>
        <v>0</v>
      </c>
      <c r="CC7748">
        <f t="shared" si="852"/>
        <v>0</v>
      </c>
      <c r="CD7748">
        <f t="shared" si="853"/>
        <v>0</v>
      </c>
      <c r="CG7748">
        <f ca="1">IFERROR(INDIRECT("IVA!X"&amp;MATCH(MID(COMPRAS!C7648,1,2)&amp;MID(COMPRAS!F7648,1,2)&amp;MID(COMPRAS!D7648,1,2),IVA!W:W,0)),"SIN COD.")</f>
        <v>0</v>
      </c>
      <c r="CH7748">
        <f ca="1">IFERROR(INDIRECT("IVA!Y"&amp;MATCH(MID(COMPRAS!C7648,1,2)&amp;MID(COMPRAS!F7648,1,2)&amp;MID(COMPRAS!D7648,1,2),IVA!W:W,0)),"SIN COD.")</f>
        <v>0</v>
      </c>
    </row>
    <row r="7749" spans="1:86" x14ac:dyDescent="0.25">
      <c r="A7749"/>
      <c r="B7749"/>
      <c r="D7749"/>
      <c r="AL7749">
        <f t="shared" si="847"/>
        <v>0</v>
      </c>
      <c r="AQ7749">
        <f t="shared" si="848"/>
        <v>0</v>
      </c>
      <c r="AR7749" t="str">
        <f>IFERROR(IF(OR(AP7749=338,AP7749=340,AP7749=341,AP7749=342,AP7749="342A",AP7749="342B"),PorcenRet(AP7749,AT7749,AU7749),INDEX(PORCENTAJEBUSCAR,MATCH(AP7749,CódigoRET,0),4)*1),"")</f>
        <v/>
      </c>
      <c r="AS7749">
        <f t="shared" si="849"/>
        <v>0</v>
      </c>
      <c r="BF7749" t="str">
        <f>IFERROR(IF(OR(BD7749=338,BD7749=340,BD7749=341,BD7749=342,BD7749="342A",BD7749="342B"),PorcenRet(BD7749,BH7749,BI7749),INDEX(PORCENTAJEBUSCAR,MATCH(BD7749,CódigoRET,0),4)*1),"")</f>
        <v/>
      </c>
      <c r="BG7749">
        <f t="shared" si="850"/>
        <v>0</v>
      </c>
      <c r="BO7749">
        <f t="shared" si="851"/>
        <v>0</v>
      </c>
      <c r="CC7749">
        <f t="shared" si="852"/>
        <v>0</v>
      </c>
      <c r="CD7749">
        <f t="shared" si="853"/>
        <v>0</v>
      </c>
      <c r="CG7749">
        <f ca="1">IFERROR(INDIRECT("IVA!X"&amp;MATCH(MID(COMPRAS!C7649,1,2)&amp;MID(COMPRAS!F7649,1,2)&amp;MID(COMPRAS!D7649,1,2),IVA!W:W,0)),"SIN COD.")</f>
        <v>0</v>
      </c>
      <c r="CH7749">
        <f ca="1">IFERROR(INDIRECT("IVA!Y"&amp;MATCH(MID(COMPRAS!C7649,1,2)&amp;MID(COMPRAS!F7649,1,2)&amp;MID(COMPRAS!D7649,1,2),IVA!W:W,0)),"SIN COD.")</f>
        <v>0</v>
      </c>
    </row>
    <row r="7750" spans="1:86" x14ac:dyDescent="0.25">
      <c r="A7750"/>
      <c r="B7750"/>
      <c r="D7750"/>
      <c r="AL7750">
        <f t="shared" si="847"/>
        <v>0</v>
      </c>
      <c r="AQ7750">
        <f t="shared" si="848"/>
        <v>0</v>
      </c>
      <c r="AR7750" t="str">
        <f>IFERROR(IF(OR(AP7750=338,AP7750=340,AP7750=341,AP7750=342,AP7750="342A",AP7750="342B"),PorcenRet(AP7750,AT7750,AU7750),INDEX(PORCENTAJEBUSCAR,MATCH(AP7750,CódigoRET,0),4)*1),"")</f>
        <v/>
      </c>
      <c r="AS7750">
        <f t="shared" si="849"/>
        <v>0</v>
      </c>
      <c r="BF7750" t="str">
        <f>IFERROR(IF(OR(BD7750=338,BD7750=340,BD7750=341,BD7750=342,BD7750="342A",BD7750="342B"),PorcenRet(BD7750,BH7750,BI7750),INDEX(PORCENTAJEBUSCAR,MATCH(BD7750,CódigoRET,0),4)*1),"")</f>
        <v/>
      </c>
      <c r="BG7750">
        <f t="shared" si="850"/>
        <v>0</v>
      </c>
      <c r="BO7750">
        <f t="shared" si="851"/>
        <v>0</v>
      </c>
      <c r="CC7750">
        <f t="shared" si="852"/>
        <v>0</v>
      </c>
      <c r="CD7750">
        <f t="shared" si="853"/>
        <v>0</v>
      </c>
      <c r="CG7750">
        <f ca="1">IFERROR(INDIRECT("IVA!X"&amp;MATCH(MID(COMPRAS!C7650,1,2)&amp;MID(COMPRAS!F7650,1,2)&amp;MID(COMPRAS!D7650,1,2),IVA!W:W,0)),"SIN COD.")</f>
        <v>0</v>
      </c>
      <c r="CH7750">
        <f ca="1">IFERROR(INDIRECT("IVA!Y"&amp;MATCH(MID(COMPRAS!C7650,1,2)&amp;MID(COMPRAS!F7650,1,2)&amp;MID(COMPRAS!D7650,1,2),IVA!W:W,0)),"SIN COD.")</f>
        <v>0</v>
      </c>
    </row>
    <row r="7751" spans="1:86" x14ac:dyDescent="0.25">
      <c r="A7751"/>
      <c r="B7751"/>
      <c r="D7751"/>
      <c r="AL7751">
        <f t="shared" si="847"/>
        <v>0</v>
      </c>
      <c r="AQ7751">
        <f t="shared" si="848"/>
        <v>0</v>
      </c>
      <c r="AR7751" t="str">
        <f>IFERROR(IF(OR(AP7751=338,AP7751=340,AP7751=341,AP7751=342,AP7751="342A",AP7751="342B"),PorcenRet(AP7751,AT7751,AU7751),INDEX(PORCENTAJEBUSCAR,MATCH(AP7751,CódigoRET,0),4)*1),"")</f>
        <v/>
      </c>
      <c r="AS7751">
        <f t="shared" si="849"/>
        <v>0</v>
      </c>
      <c r="BF7751" t="str">
        <f>IFERROR(IF(OR(BD7751=338,BD7751=340,BD7751=341,BD7751=342,BD7751="342A",BD7751="342B"),PorcenRet(BD7751,BH7751,BI7751),INDEX(PORCENTAJEBUSCAR,MATCH(BD7751,CódigoRET,0),4)*1),"")</f>
        <v/>
      </c>
      <c r="BG7751">
        <f t="shared" si="850"/>
        <v>0</v>
      </c>
      <c r="BO7751">
        <f t="shared" si="851"/>
        <v>0</v>
      </c>
      <c r="CC7751">
        <f t="shared" si="852"/>
        <v>0</v>
      </c>
      <c r="CD7751">
        <f t="shared" si="853"/>
        <v>0</v>
      </c>
      <c r="CG7751">
        <f ca="1">IFERROR(INDIRECT("IVA!X"&amp;MATCH(MID(COMPRAS!C7651,1,2)&amp;MID(COMPRAS!F7651,1,2)&amp;MID(COMPRAS!D7651,1,2),IVA!W:W,0)),"SIN COD.")</f>
        <v>0</v>
      </c>
      <c r="CH7751">
        <f ca="1">IFERROR(INDIRECT("IVA!Y"&amp;MATCH(MID(COMPRAS!C7651,1,2)&amp;MID(COMPRAS!F7651,1,2)&amp;MID(COMPRAS!D7651,1,2),IVA!W:W,0)),"SIN COD.")</f>
        <v>0</v>
      </c>
    </row>
    <row r="7752" spans="1:86" x14ac:dyDescent="0.25">
      <c r="A7752"/>
      <c r="B7752"/>
      <c r="D7752"/>
      <c r="AL7752">
        <f t="shared" si="847"/>
        <v>0</v>
      </c>
      <c r="AQ7752">
        <f t="shared" si="848"/>
        <v>0</v>
      </c>
      <c r="AR7752" t="str">
        <f>IFERROR(IF(OR(AP7752=338,AP7752=340,AP7752=341,AP7752=342,AP7752="342A",AP7752="342B"),PorcenRet(AP7752,AT7752,AU7752),INDEX(PORCENTAJEBUSCAR,MATCH(AP7752,CódigoRET,0),4)*1),"")</f>
        <v/>
      </c>
      <c r="AS7752">
        <f t="shared" si="849"/>
        <v>0</v>
      </c>
      <c r="BF7752" t="str">
        <f>IFERROR(IF(OR(BD7752=338,BD7752=340,BD7752=341,BD7752=342,BD7752="342A",BD7752="342B"),PorcenRet(BD7752,BH7752,BI7752),INDEX(PORCENTAJEBUSCAR,MATCH(BD7752,CódigoRET,0),4)*1),"")</f>
        <v/>
      </c>
      <c r="BG7752">
        <f t="shared" si="850"/>
        <v>0</v>
      </c>
      <c r="BO7752">
        <f t="shared" si="851"/>
        <v>0</v>
      </c>
      <c r="CC7752">
        <f t="shared" si="852"/>
        <v>0</v>
      </c>
      <c r="CD7752">
        <f t="shared" si="853"/>
        <v>0</v>
      </c>
      <c r="CG7752">
        <f ca="1">IFERROR(INDIRECT("IVA!X"&amp;MATCH(MID(COMPRAS!C7652,1,2)&amp;MID(COMPRAS!F7652,1,2)&amp;MID(COMPRAS!D7652,1,2),IVA!W:W,0)),"SIN COD.")</f>
        <v>0</v>
      </c>
      <c r="CH7752">
        <f ca="1">IFERROR(INDIRECT("IVA!Y"&amp;MATCH(MID(COMPRAS!C7652,1,2)&amp;MID(COMPRAS!F7652,1,2)&amp;MID(COMPRAS!D7652,1,2),IVA!W:W,0)),"SIN COD.")</f>
        <v>0</v>
      </c>
    </row>
    <row r="7753" spans="1:86" x14ac:dyDescent="0.25">
      <c r="A7753"/>
      <c r="B7753"/>
      <c r="D7753"/>
      <c r="AL7753">
        <f t="shared" si="847"/>
        <v>0</v>
      </c>
      <c r="AQ7753">
        <f t="shared" si="848"/>
        <v>0</v>
      </c>
      <c r="AR7753" t="str">
        <f>IFERROR(IF(OR(AP7753=338,AP7753=340,AP7753=341,AP7753=342,AP7753="342A",AP7753="342B"),PorcenRet(AP7753,AT7753,AU7753),INDEX(PORCENTAJEBUSCAR,MATCH(AP7753,CódigoRET,0),4)*1),"")</f>
        <v/>
      </c>
      <c r="AS7753">
        <f t="shared" si="849"/>
        <v>0</v>
      </c>
      <c r="BF7753" t="str">
        <f>IFERROR(IF(OR(BD7753=338,BD7753=340,BD7753=341,BD7753=342,BD7753="342A",BD7753="342B"),PorcenRet(BD7753,BH7753,BI7753),INDEX(PORCENTAJEBUSCAR,MATCH(BD7753,CódigoRET,0),4)*1),"")</f>
        <v/>
      </c>
      <c r="BG7753">
        <f t="shared" si="850"/>
        <v>0</v>
      </c>
      <c r="BO7753">
        <f t="shared" si="851"/>
        <v>0</v>
      </c>
      <c r="CC7753">
        <f t="shared" si="852"/>
        <v>0</v>
      </c>
      <c r="CD7753">
        <f t="shared" si="853"/>
        <v>0</v>
      </c>
      <c r="CG7753">
        <f ca="1">IFERROR(INDIRECT("IVA!X"&amp;MATCH(MID(COMPRAS!C7653,1,2)&amp;MID(COMPRAS!F7653,1,2)&amp;MID(COMPRAS!D7653,1,2),IVA!W:W,0)),"SIN COD.")</f>
        <v>0</v>
      </c>
      <c r="CH7753">
        <f ca="1">IFERROR(INDIRECT("IVA!Y"&amp;MATCH(MID(COMPRAS!C7653,1,2)&amp;MID(COMPRAS!F7653,1,2)&amp;MID(COMPRAS!D7653,1,2),IVA!W:W,0)),"SIN COD.")</f>
        <v>0</v>
      </c>
    </row>
    <row r="7754" spans="1:86" x14ac:dyDescent="0.25">
      <c r="A7754"/>
      <c r="B7754"/>
      <c r="D7754"/>
      <c r="AL7754">
        <f t="shared" si="847"/>
        <v>0</v>
      </c>
      <c r="AQ7754">
        <f t="shared" si="848"/>
        <v>0</v>
      </c>
      <c r="AR7754" t="str">
        <f>IFERROR(IF(OR(AP7754=338,AP7754=340,AP7754=341,AP7754=342,AP7754="342A",AP7754="342B"),PorcenRet(AP7754,AT7754,AU7754),INDEX(PORCENTAJEBUSCAR,MATCH(AP7754,CódigoRET,0),4)*1),"")</f>
        <v/>
      </c>
      <c r="AS7754">
        <f t="shared" si="849"/>
        <v>0</v>
      </c>
      <c r="BF7754" t="str">
        <f>IFERROR(IF(OR(BD7754=338,BD7754=340,BD7754=341,BD7754=342,BD7754="342A",BD7754="342B"),PorcenRet(BD7754,BH7754,BI7754),INDEX(PORCENTAJEBUSCAR,MATCH(BD7754,CódigoRET,0),4)*1),"")</f>
        <v/>
      </c>
      <c r="BG7754">
        <f t="shared" si="850"/>
        <v>0</v>
      </c>
      <c r="BO7754">
        <f t="shared" si="851"/>
        <v>0</v>
      </c>
      <c r="CC7754">
        <f t="shared" si="852"/>
        <v>0</v>
      </c>
      <c r="CD7754">
        <f t="shared" si="853"/>
        <v>0</v>
      </c>
      <c r="CG7754">
        <f ca="1">IFERROR(INDIRECT("IVA!X"&amp;MATCH(MID(COMPRAS!C7654,1,2)&amp;MID(COMPRAS!F7654,1,2)&amp;MID(COMPRAS!D7654,1,2),IVA!W:W,0)),"SIN COD.")</f>
        <v>0</v>
      </c>
      <c r="CH7754">
        <f ca="1">IFERROR(INDIRECT("IVA!Y"&amp;MATCH(MID(COMPRAS!C7654,1,2)&amp;MID(COMPRAS!F7654,1,2)&amp;MID(COMPRAS!D7654,1,2),IVA!W:W,0)),"SIN COD.")</f>
        <v>0</v>
      </c>
    </row>
    <row r="7755" spans="1:86" x14ac:dyDescent="0.25">
      <c r="A7755"/>
      <c r="B7755"/>
      <c r="D7755"/>
      <c r="AL7755">
        <f t="shared" si="847"/>
        <v>0</v>
      </c>
      <c r="AQ7755">
        <f t="shared" si="848"/>
        <v>0</v>
      </c>
      <c r="AR7755" t="str">
        <f>IFERROR(IF(OR(AP7755=338,AP7755=340,AP7755=341,AP7755=342,AP7755="342A",AP7755="342B"),PorcenRet(AP7755,AT7755,AU7755),INDEX(PORCENTAJEBUSCAR,MATCH(AP7755,CódigoRET,0),4)*1),"")</f>
        <v/>
      </c>
      <c r="AS7755">
        <f t="shared" si="849"/>
        <v>0</v>
      </c>
      <c r="BF7755" t="str">
        <f>IFERROR(IF(OR(BD7755=338,BD7755=340,BD7755=341,BD7755=342,BD7755="342A",BD7755="342B"),PorcenRet(BD7755,BH7755,BI7755),INDEX(PORCENTAJEBUSCAR,MATCH(BD7755,CódigoRET,0),4)*1),"")</f>
        <v/>
      </c>
      <c r="BG7755">
        <f t="shared" si="850"/>
        <v>0</v>
      </c>
      <c r="BO7755">
        <f t="shared" si="851"/>
        <v>0</v>
      </c>
      <c r="CC7755">
        <f t="shared" si="852"/>
        <v>0</v>
      </c>
      <c r="CD7755">
        <f t="shared" si="853"/>
        <v>0</v>
      </c>
      <c r="CG7755">
        <f ca="1">IFERROR(INDIRECT("IVA!X"&amp;MATCH(MID(COMPRAS!C7655,1,2)&amp;MID(COMPRAS!F7655,1,2)&amp;MID(COMPRAS!D7655,1,2),IVA!W:W,0)),"SIN COD.")</f>
        <v>0</v>
      </c>
      <c r="CH7755">
        <f ca="1">IFERROR(INDIRECT("IVA!Y"&amp;MATCH(MID(COMPRAS!C7655,1,2)&amp;MID(COMPRAS!F7655,1,2)&amp;MID(COMPRAS!D7655,1,2),IVA!W:W,0)),"SIN COD.")</f>
        <v>0</v>
      </c>
    </row>
    <row r="7756" spans="1:86" x14ac:dyDescent="0.25">
      <c r="A7756"/>
      <c r="B7756"/>
      <c r="D7756"/>
      <c r="AL7756">
        <f t="shared" si="847"/>
        <v>0</v>
      </c>
      <c r="AQ7756">
        <f t="shared" si="848"/>
        <v>0</v>
      </c>
      <c r="AR7756" t="str">
        <f>IFERROR(IF(OR(AP7756=338,AP7756=340,AP7756=341,AP7756=342,AP7756="342A",AP7756="342B"),PorcenRet(AP7756,AT7756,AU7756),INDEX(PORCENTAJEBUSCAR,MATCH(AP7756,CódigoRET,0),4)*1),"")</f>
        <v/>
      </c>
      <c r="AS7756">
        <f t="shared" si="849"/>
        <v>0</v>
      </c>
      <c r="BF7756" t="str">
        <f>IFERROR(IF(OR(BD7756=338,BD7756=340,BD7756=341,BD7756=342,BD7756="342A",BD7756="342B"),PorcenRet(BD7756,BH7756,BI7756),INDEX(PORCENTAJEBUSCAR,MATCH(BD7756,CódigoRET,0),4)*1),"")</f>
        <v/>
      </c>
      <c r="BG7756">
        <f t="shared" si="850"/>
        <v>0</v>
      </c>
      <c r="BO7756">
        <f t="shared" si="851"/>
        <v>0</v>
      </c>
      <c r="CC7756">
        <f t="shared" si="852"/>
        <v>0</v>
      </c>
      <c r="CD7756">
        <f t="shared" si="853"/>
        <v>0</v>
      </c>
      <c r="CG7756">
        <f ca="1">IFERROR(INDIRECT("IVA!X"&amp;MATCH(MID(COMPRAS!C7656,1,2)&amp;MID(COMPRAS!F7656,1,2)&amp;MID(COMPRAS!D7656,1,2),IVA!W:W,0)),"SIN COD.")</f>
        <v>0</v>
      </c>
      <c r="CH7756">
        <f ca="1">IFERROR(INDIRECT("IVA!Y"&amp;MATCH(MID(COMPRAS!C7656,1,2)&amp;MID(COMPRAS!F7656,1,2)&amp;MID(COMPRAS!D7656,1,2),IVA!W:W,0)),"SIN COD.")</f>
        <v>0</v>
      </c>
    </row>
    <row r="7757" spans="1:86" x14ac:dyDescent="0.25">
      <c r="A7757"/>
      <c r="B7757"/>
      <c r="D7757"/>
      <c r="AL7757">
        <f t="shared" si="847"/>
        <v>0</v>
      </c>
      <c r="AQ7757">
        <f t="shared" si="848"/>
        <v>0</v>
      </c>
      <c r="AR7757" t="str">
        <f>IFERROR(IF(OR(AP7757=338,AP7757=340,AP7757=341,AP7757=342,AP7757="342A",AP7757="342B"),PorcenRet(AP7757,AT7757,AU7757),INDEX(PORCENTAJEBUSCAR,MATCH(AP7757,CódigoRET,0),4)*1),"")</f>
        <v/>
      </c>
      <c r="AS7757">
        <f t="shared" si="849"/>
        <v>0</v>
      </c>
      <c r="BF7757" t="str">
        <f>IFERROR(IF(OR(BD7757=338,BD7757=340,BD7757=341,BD7757=342,BD7757="342A",BD7757="342B"),PorcenRet(BD7757,BH7757,BI7757),INDEX(PORCENTAJEBUSCAR,MATCH(BD7757,CódigoRET,0),4)*1),"")</f>
        <v/>
      </c>
      <c r="BG7757">
        <f t="shared" si="850"/>
        <v>0</v>
      </c>
      <c r="BO7757">
        <f t="shared" si="851"/>
        <v>0</v>
      </c>
      <c r="CC7757">
        <f t="shared" si="852"/>
        <v>0</v>
      </c>
      <c r="CD7757">
        <f t="shared" si="853"/>
        <v>0</v>
      </c>
      <c r="CG7757">
        <f ca="1">IFERROR(INDIRECT("IVA!X"&amp;MATCH(MID(COMPRAS!C7657,1,2)&amp;MID(COMPRAS!F7657,1,2)&amp;MID(COMPRAS!D7657,1,2),IVA!W:W,0)),"SIN COD.")</f>
        <v>0</v>
      </c>
      <c r="CH7757">
        <f ca="1">IFERROR(INDIRECT("IVA!Y"&amp;MATCH(MID(COMPRAS!C7657,1,2)&amp;MID(COMPRAS!F7657,1,2)&amp;MID(COMPRAS!D7657,1,2),IVA!W:W,0)),"SIN COD.")</f>
        <v>0</v>
      </c>
    </row>
    <row r="7758" spans="1:86" x14ac:dyDescent="0.25">
      <c r="A7758"/>
      <c r="B7758"/>
      <c r="D7758"/>
      <c r="AL7758">
        <f t="shared" si="847"/>
        <v>0</v>
      </c>
      <c r="AQ7758">
        <f t="shared" si="848"/>
        <v>0</v>
      </c>
      <c r="AR7758" t="str">
        <f>IFERROR(IF(OR(AP7758=338,AP7758=340,AP7758=341,AP7758=342,AP7758="342A",AP7758="342B"),PorcenRet(AP7758,AT7758,AU7758),INDEX(PORCENTAJEBUSCAR,MATCH(AP7758,CódigoRET,0),4)*1),"")</f>
        <v/>
      </c>
      <c r="AS7758">
        <f t="shared" si="849"/>
        <v>0</v>
      </c>
      <c r="BF7758" t="str">
        <f>IFERROR(IF(OR(BD7758=338,BD7758=340,BD7758=341,BD7758=342,BD7758="342A",BD7758="342B"),PorcenRet(BD7758,BH7758,BI7758),INDEX(PORCENTAJEBUSCAR,MATCH(BD7758,CódigoRET,0),4)*1),"")</f>
        <v/>
      </c>
      <c r="BG7758">
        <f t="shared" si="850"/>
        <v>0</v>
      </c>
      <c r="BO7758">
        <f t="shared" si="851"/>
        <v>0</v>
      </c>
      <c r="CC7758">
        <f t="shared" si="852"/>
        <v>0</v>
      </c>
      <c r="CD7758">
        <f t="shared" si="853"/>
        <v>0</v>
      </c>
      <c r="CG7758">
        <f ca="1">IFERROR(INDIRECT("IVA!X"&amp;MATCH(MID(COMPRAS!C7658,1,2)&amp;MID(COMPRAS!F7658,1,2)&amp;MID(COMPRAS!D7658,1,2),IVA!W:W,0)),"SIN COD.")</f>
        <v>0</v>
      </c>
      <c r="CH7758">
        <f ca="1">IFERROR(INDIRECT("IVA!Y"&amp;MATCH(MID(COMPRAS!C7658,1,2)&amp;MID(COMPRAS!F7658,1,2)&amp;MID(COMPRAS!D7658,1,2),IVA!W:W,0)),"SIN COD.")</f>
        <v>0</v>
      </c>
    </row>
    <row r="7759" spans="1:86" x14ac:dyDescent="0.25">
      <c r="A7759"/>
      <c r="B7759"/>
      <c r="D7759"/>
      <c r="AL7759">
        <f t="shared" si="847"/>
        <v>0</v>
      </c>
      <c r="AQ7759">
        <f t="shared" si="848"/>
        <v>0</v>
      </c>
      <c r="AR7759" t="str">
        <f>IFERROR(IF(OR(AP7759=338,AP7759=340,AP7759=341,AP7759=342,AP7759="342A",AP7759="342B"),PorcenRet(AP7759,AT7759,AU7759),INDEX(PORCENTAJEBUSCAR,MATCH(AP7759,CódigoRET,0),4)*1),"")</f>
        <v/>
      </c>
      <c r="AS7759">
        <f t="shared" si="849"/>
        <v>0</v>
      </c>
      <c r="BF7759" t="str">
        <f>IFERROR(IF(OR(BD7759=338,BD7759=340,BD7759=341,BD7759=342,BD7759="342A",BD7759="342B"),PorcenRet(BD7759,BH7759,BI7759),INDEX(PORCENTAJEBUSCAR,MATCH(BD7759,CódigoRET,0),4)*1),"")</f>
        <v/>
      </c>
      <c r="BG7759">
        <f t="shared" si="850"/>
        <v>0</v>
      </c>
      <c r="BO7759">
        <f t="shared" si="851"/>
        <v>0</v>
      </c>
      <c r="CC7759">
        <f t="shared" si="852"/>
        <v>0</v>
      </c>
      <c r="CD7759">
        <f t="shared" si="853"/>
        <v>0</v>
      </c>
      <c r="CG7759">
        <f ca="1">IFERROR(INDIRECT("IVA!X"&amp;MATCH(MID(COMPRAS!C7659,1,2)&amp;MID(COMPRAS!F7659,1,2)&amp;MID(COMPRAS!D7659,1,2),IVA!W:W,0)),"SIN COD.")</f>
        <v>0</v>
      </c>
      <c r="CH7759">
        <f ca="1">IFERROR(INDIRECT("IVA!Y"&amp;MATCH(MID(COMPRAS!C7659,1,2)&amp;MID(COMPRAS!F7659,1,2)&amp;MID(COMPRAS!D7659,1,2),IVA!W:W,0)),"SIN COD.")</f>
        <v>0</v>
      </c>
    </row>
    <row r="7760" spans="1:86" x14ac:dyDescent="0.25">
      <c r="A7760"/>
      <c r="B7760"/>
      <c r="D7760"/>
      <c r="AL7760">
        <f t="shared" si="847"/>
        <v>0</v>
      </c>
      <c r="AQ7760">
        <f t="shared" si="848"/>
        <v>0</v>
      </c>
      <c r="AR7760" t="str">
        <f>IFERROR(IF(OR(AP7760=338,AP7760=340,AP7760=341,AP7760=342,AP7760="342A",AP7760="342B"),PorcenRet(AP7760,AT7760,AU7760),INDEX(PORCENTAJEBUSCAR,MATCH(AP7760,CódigoRET,0),4)*1),"")</f>
        <v/>
      </c>
      <c r="AS7760">
        <f t="shared" si="849"/>
        <v>0</v>
      </c>
      <c r="BF7760" t="str">
        <f>IFERROR(IF(OR(BD7760=338,BD7760=340,BD7760=341,BD7760=342,BD7760="342A",BD7760="342B"),PorcenRet(BD7760,BH7760,BI7760),INDEX(PORCENTAJEBUSCAR,MATCH(BD7760,CódigoRET,0),4)*1),"")</f>
        <v/>
      </c>
      <c r="BG7760">
        <f t="shared" si="850"/>
        <v>0</v>
      </c>
      <c r="BO7760">
        <f t="shared" si="851"/>
        <v>0</v>
      </c>
      <c r="CC7760">
        <f t="shared" si="852"/>
        <v>0</v>
      </c>
      <c r="CD7760">
        <f t="shared" si="853"/>
        <v>0</v>
      </c>
      <c r="CG7760">
        <f ca="1">IFERROR(INDIRECT("IVA!X"&amp;MATCH(MID(COMPRAS!C7660,1,2)&amp;MID(COMPRAS!F7660,1,2)&amp;MID(COMPRAS!D7660,1,2),IVA!W:W,0)),"SIN COD.")</f>
        <v>0</v>
      </c>
      <c r="CH7760">
        <f ca="1">IFERROR(INDIRECT("IVA!Y"&amp;MATCH(MID(COMPRAS!C7660,1,2)&amp;MID(COMPRAS!F7660,1,2)&amp;MID(COMPRAS!D7660,1,2),IVA!W:W,0)),"SIN COD.")</f>
        <v>0</v>
      </c>
    </row>
    <row r="7761" spans="1:86" x14ac:dyDescent="0.25">
      <c r="A7761"/>
      <c r="B7761"/>
      <c r="D7761"/>
      <c r="AL7761">
        <f t="shared" si="847"/>
        <v>0</v>
      </c>
      <c r="AQ7761">
        <f t="shared" si="848"/>
        <v>0</v>
      </c>
      <c r="AR7761" t="str">
        <f>IFERROR(IF(OR(AP7761=338,AP7761=340,AP7761=341,AP7761=342,AP7761="342A",AP7761="342B"),PorcenRet(AP7761,AT7761,AU7761),INDEX(PORCENTAJEBUSCAR,MATCH(AP7761,CódigoRET,0),4)*1),"")</f>
        <v/>
      </c>
      <c r="AS7761">
        <f t="shared" si="849"/>
        <v>0</v>
      </c>
      <c r="BF7761" t="str">
        <f>IFERROR(IF(OR(BD7761=338,BD7761=340,BD7761=341,BD7761=342,BD7761="342A",BD7761="342B"),PorcenRet(BD7761,BH7761,BI7761),INDEX(PORCENTAJEBUSCAR,MATCH(BD7761,CódigoRET,0),4)*1),"")</f>
        <v/>
      </c>
      <c r="BG7761">
        <f t="shared" si="850"/>
        <v>0</v>
      </c>
      <c r="BO7761">
        <f t="shared" si="851"/>
        <v>0</v>
      </c>
      <c r="CC7761">
        <f t="shared" si="852"/>
        <v>0</v>
      </c>
      <c r="CD7761">
        <f t="shared" si="853"/>
        <v>0</v>
      </c>
      <c r="CG7761">
        <f ca="1">IFERROR(INDIRECT("IVA!X"&amp;MATCH(MID(COMPRAS!C7661,1,2)&amp;MID(COMPRAS!F7661,1,2)&amp;MID(COMPRAS!D7661,1,2),IVA!W:W,0)),"SIN COD.")</f>
        <v>0</v>
      </c>
      <c r="CH7761">
        <f ca="1">IFERROR(INDIRECT("IVA!Y"&amp;MATCH(MID(COMPRAS!C7661,1,2)&amp;MID(COMPRAS!F7661,1,2)&amp;MID(COMPRAS!D7661,1,2),IVA!W:W,0)),"SIN COD.")</f>
        <v>0</v>
      </c>
    </row>
    <row r="7762" spans="1:86" x14ac:dyDescent="0.25">
      <c r="A7762"/>
      <c r="B7762"/>
      <c r="D7762"/>
      <c r="AL7762">
        <f t="shared" si="847"/>
        <v>0</v>
      </c>
      <c r="AQ7762">
        <f t="shared" si="848"/>
        <v>0</v>
      </c>
      <c r="AR7762" t="str">
        <f>IFERROR(IF(OR(AP7762=338,AP7762=340,AP7762=341,AP7762=342,AP7762="342A",AP7762="342B"),PorcenRet(AP7762,AT7762,AU7762),INDEX(PORCENTAJEBUSCAR,MATCH(AP7762,CódigoRET,0),4)*1),"")</f>
        <v/>
      </c>
      <c r="AS7762">
        <f t="shared" si="849"/>
        <v>0</v>
      </c>
      <c r="BF7762" t="str">
        <f>IFERROR(IF(OR(BD7762=338,BD7762=340,BD7762=341,BD7762=342,BD7762="342A",BD7762="342B"),PorcenRet(BD7762,BH7762,BI7762),INDEX(PORCENTAJEBUSCAR,MATCH(BD7762,CódigoRET,0),4)*1),"")</f>
        <v/>
      </c>
      <c r="BG7762">
        <f t="shared" si="850"/>
        <v>0</v>
      </c>
      <c r="BO7762">
        <f t="shared" si="851"/>
        <v>0</v>
      </c>
      <c r="CC7762">
        <f t="shared" si="852"/>
        <v>0</v>
      </c>
      <c r="CD7762">
        <f t="shared" si="853"/>
        <v>0</v>
      </c>
      <c r="CG7762">
        <f ca="1">IFERROR(INDIRECT("IVA!X"&amp;MATCH(MID(COMPRAS!C7662,1,2)&amp;MID(COMPRAS!F7662,1,2)&amp;MID(COMPRAS!D7662,1,2),IVA!W:W,0)),"SIN COD.")</f>
        <v>0</v>
      </c>
      <c r="CH7762">
        <f ca="1">IFERROR(INDIRECT("IVA!Y"&amp;MATCH(MID(COMPRAS!C7662,1,2)&amp;MID(COMPRAS!F7662,1,2)&amp;MID(COMPRAS!D7662,1,2),IVA!W:W,0)),"SIN COD.")</f>
        <v>0</v>
      </c>
    </row>
    <row r="7763" spans="1:86" x14ac:dyDescent="0.25">
      <c r="A7763"/>
      <c r="B7763"/>
      <c r="D7763"/>
      <c r="AL7763">
        <f t="shared" si="847"/>
        <v>0</v>
      </c>
      <c r="AQ7763">
        <f t="shared" si="848"/>
        <v>0</v>
      </c>
      <c r="AR7763" t="str">
        <f>IFERROR(IF(OR(AP7763=338,AP7763=340,AP7763=341,AP7763=342,AP7763="342A",AP7763="342B"),PorcenRet(AP7763,AT7763,AU7763),INDEX(PORCENTAJEBUSCAR,MATCH(AP7763,CódigoRET,0),4)*1),"")</f>
        <v/>
      </c>
      <c r="AS7763">
        <f t="shared" si="849"/>
        <v>0</v>
      </c>
      <c r="BF7763" t="str">
        <f>IFERROR(IF(OR(BD7763=338,BD7763=340,BD7763=341,BD7763=342,BD7763="342A",BD7763="342B"),PorcenRet(BD7763,BH7763,BI7763),INDEX(PORCENTAJEBUSCAR,MATCH(BD7763,CódigoRET,0),4)*1),"")</f>
        <v/>
      </c>
      <c r="BG7763">
        <f t="shared" si="850"/>
        <v>0</v>
      </c>
      <c r="BO7763">
        <f t="shared" si="851"/>
        <v>0</v>
      </c>
      <c r="CC7763">
        <f t="shared" si="852"/>
        <v>0</v>
      </c>
      <c r="CD7763">
        <f t="shared" si="853"/>
        <v>0</v>
      </c>
      <c r="CG7763">
        <f ca="1">IFERROR(INDIRECT("IVA!X"&amp;MATCH(MID(COMPRAS!C7663,1,2)&amp;MID(COMPRAS!F7663,1,2)&amp;MID(COMPRAS!D7663,1,2),IVA!W:W,0)),"SIN COD.")</f>
        <v>0</v>
      </c>
      <c r="CH7763">
        <f ca="1">IFERROR(INDIRECT("IVA!Y"&amp;MATCH(MID(COMPRAS!C7663,1,2)&amp;MID(COMPRAS!F7663,1,2)&amp;MID(COMPRAS!D7663,1,2),IVA!W:W,0)),"SIN COD.")</f>
        <v>0</v>
      </c>
    </row>
    <row r="7764" spans="1:86" x14ac:dyDescent="0.25">
      <c r="A7764"/>
      <c r="B7764"/>
      <c r="D7764"/>
      <c r="AL7764">
        <f t="shared" si="847"/>
        <v>0</v>
      </c>
      <c r="AQ7764">
        <f t="shared" si="848"/>
        <v>0</v>
      </c>
      <c r="AR7764" t="str">
        <f>IFERROR(IF(OR(AP7764=338,AP7764=340,AP7764=341,AP7764=342,AP7764="342A",AP7764="342B"),PorcenRet(AP7764,AT7764,AU7764),INDEX(PORCENTAJEBUSCAR,MATCH(AP7764,CódigoRET,0),4)*1),"")</f>
        <v/>
      </c>
      <c r="AS7764">
        <f t="shared" si="849"/>
        <v>0</v>
      </c>
      <c r="BF7764" t="str">
        <f>IFERROR(IF(OR(BD7764=338,BD7764=340,BD7764=341,BD7764=342,BD7764="342A",BD7764="342B"),PorcenRet(BD7764,BH7764,BI7764),INDEX(PORCENTAJEBUSCAR,MATCH(BD7764,CódigoRET,0),4)*1),"")</f>
        <v/>
      </c>
      <c r="BG7764">
        <f t="shared" si="850"/>
        <v>0</v>
      </c>
      <c r="BO7764">
        <f t="shared" si="851"/>
        <v>0</v>
      </c>
      <c r="CC7764">
        <f t="shared" si="852"/>
        <v>0</v>
      </c>
      <c r="CD7764">
        <f t="shared" si="853"/>
        <v>0</v>
      </c>
      <c r="CG7764">
        <f ca="1">IFERROR(INDIRECT("IVA!X"&amp;MATCH(MID(COMPRAS!C7664,1,2)&amp;MID(COMPRAS!F7664,1,2)&amp;MID(COMPRAS!D7664,1,2),IVA!W:W,0)),"SIN COD.")</f>
        <v>0</v>
      </c>
      <c r="CH7764">
        <f ca="1">IFERROR(INDIRECT("IVA!Y"&amp;MATCH(MID(COMPRAS!C7664,1,2)&amp;MID(COMPRAS!F7664,1,2)&amp;MID(COMPRAS!D7664,1,2),IVA!W:W,0)),"SIN COD.")</f>
        <v>0</v>
      </c>
    </row>
    <row r="7765" spans="1:86" x14ac:dyDescent="0.25">
      <c r="A7765"/>
      <c r="B7765"/>
      <c r="D7765"/>
      <c r="AL7765">
        <f t="shared" si="847"/>
        <v>0</v>
      </c>
      <c r="AQ7765">
        <f t="shared" si="848"/>
        <v>0</v>
      </c>
      <c r="AR7765" t="str">
        <f>IFERROR(IF(OR(AP7765=338,AP7765=340,AP7765=341,AP7765=342,AP7765="342A",AP7765="342B"),PorcenRet(AP7765,AT7765,AU7765),INDEX(PORCENTAJEBUSCAR,MATCH(AP7765,CódigoRET,0),4)*1),"")</f>
        <v/>
      </c>
      <c r="AS7765">
        <f t="shared" si="849"/>
        <v>0</v>
      </c>
      <c r="BF7765" t="str">
        <f>IFERROR(IF(OR(BD7765=338,BD7765=340,BD7765=341,BD7765=342,BD7765="342A",BD7765="342B"),PorcenRet(BD7765,BH7765,BI7765),INDEX(PORCENTAJEBUSCAR,MATCH(BD7765,CódigoRET,0),4)*1),"")</f>
        <v/>
      </c>
      <c r="BG7765">
        <f t="shared" si="850"/>
        <v>0</v>
      </c>
      <c r="BO7765">
        <f t="shared" si="851"/>
        <v>0</v>
      </c>
      <c r="CC7765">
        <f t="shared" si="852"/>
        <v>0</v>
      </c>
      <c r="CD7765">
        <f t="shared" si="853"/>
        <v>0</v>
      </c>
      <c r="CG7765">
        <f ca="1">IFERROR(INDIRECT("IVA!X"&amp;MATCH(MID(COMPRAS!C7665,1,2)&amp;MID(COMPRAS!F7665,1,2)&amp;MID(COMPRAS!D7665,1,2),IVA!W:W,0)),"SIN COD.")</f>
        <v>0</v>
      </c>
      <c r="CH7765">
        <f ca="1">IFERROR(INDIRECT("IVA!Y"&amp;MATCH(MID(COMPRAS!C7665,1,2)&amp;MID(COMPRAS!F7665,1,2)&amp;MID(COMPRAS!D7665,1,2),IVA!W:W,0)),"SIN COD.")</f>
        <v>0</v>
      </c>
    </row>
    <row r="7766" spans="1:86" x14ac:dyDescent="0.25">
      <c r="A7766"/>
      <c r="B7766"/>
      <c r="D7766"/>
      <c r="AL7766">
        <f t="shared" si="847"/>
        <v>0</v>
      </c>
      <c r="AQ7766">
        <f t="shared" si="848"/>
        <v>0</v>
      </c>
      <c r="AR7766" t="str">
        <f>IFERROR(IF(OR(AP7766=338,AP7766=340,AP7766=341,AP7766=342,AP7766="342A",AP7766="342B"),PorcenRet(AP7766,AT7766,AU7766),INDEX(PORCENTAJEBUSCAR,MATCH(AP7766,CódigoRET,0),4)*1),"")</f>
        <v/>
      </c>
      <c r="AS7766">
        <f t="shared" si="849"/>
        <v>0</v>
      </c>
      <c r="BF7766" t="str">
        <f>IFERROR(IF(OR(BD7766=338,BD7766=340,BD7766=341,BD7766=342,BD7766="342A",BD7766="342B"),PorcenRet(BD7766,BH7766,BI7766),INDEX(PORCENTAJEBUSCAR,MATCH(BD7766,CódigoRET,0),4)*1),"")</f>
        <v/>
      </c>
      <c r="BG7766">
        <f t="shared" si="850"/>
        <v>0</v>
      </c>
      <c r="BO7766">
        <f t="shared" si="851"/>
        <v>0</v>
      </c>
      <c r="CC7766">
        <f t="shared" si="852"/>
        <v>0</v>
      </c>
      <c r="CD7766">
        <f t="shared" si="853"/>
        <v>0</v>
      </c>
      <c r="CG7766">
        <f ca="1">IFERROR(INDIRECT("IVA!X"&amp;MATCH(MID(COMPRAS!C7666,1,2)&amp;MID(COMPRAS!F7666,1,2)&amp;MID(COMPRAS!D7666,1,2),IVA!W:W,0)),"SIN COD.")</f>
        <v>0</v>
      </c>
      <c r="CH7766">
        <f ca="1">IFERROR(INDIRECT("IVA!Y"&amp;MATCH(MID(COMPRAS!C7666,1,2)&amp;MID(COMPRAS!F7666,1,2)&amp;MID(COMPRAS!D7666,1,2),IVA!W:W,0)),"SIN COD.")</f>
        <v>0</v>
      </c>
    </row>
    <row r="7767" spans="1:86" x14ac:dyDescent="0.25">
      <c r="A7767"/>
      <c r="B7767"/>
      <c r="D7767"/>
      <c r="AL7767">
        <f t="shared" si="847"/>
        <v>0</v>
      </c>
      <c r="AQ7767">
        <f t="shared" si="848"/>
        <v>0</v>
      </c>
      <c r="AR7767" t="str">
        <f>IFERROR(IF(OR(AP7767=338,AP7767=340,AP7767=341,AP7767=342,AP7767="342A",AP7767="342B"),PorcenRet(AP7767,AT7767,AU7767),INDEX(PORCENTAJEBUSCAR,MATCH(AP7767,CódigoRET,0),4)*1),"")</f>
        <v/>
      </c>
      <c r="AS7767">
        <f t="shared" si="849"/>
        <v>0</v>
      </c>
      <c r="BF7767" t="str">
        <f>IFERROR(IF(OR(BD7767=338,BD7767=340,BD7767=341,BD7767=342,BD7767="342A",BD7767="342B"),PorcenRet(BD7767,BH7767,BI7767),INDEX(PORCENTAJEBUSCAR,MATCH(BD7767,CódigoRET,0),4)*1),"")</f>
        <v/>
      </c>
      <c r="BG7767">
        <f t="shared" si="850"/>
        <v>0</v>
      </c>
      <c r="BO7767">
        <f t="shared" si="851"/>
        <v>0</v>
      </c>
      <c r="CC7767">
        <f t="shared" si="852"/>
        <v>0</v>
      </c>
      <c r="CD7767">
        <f t="shared" si="853"/>
        <v>0</v>
      </c>
      <c r="CG7767">
        <f ca="1">IFERROR(INDIRECT("IVA!X"&amp;MATCH(MID(COMPRAS!C7667,1,2)&amp;MID(COMPRAS!F7667,1,2)&amp;MID(COMPRAS!D7667,1,2),IVA!W:W,0)),"SIN COD.")</f>
        <v>0</v>
      </c>
      <c r="CH7767">
        <f ca="1">IFERROR(INDIRECT("IVA!Y"&amp;MATCH(MID(COMPRAS!C7667,1,2)&amp;MID(COMPRAS!F7667,1,2)&amp;MID(COMPRAS!D7667,1,2),IVA!W:W,0)),"SIN COD.")</f>
        <v>0</v>
      </c>
    </row>
    <row r="7768" spans="1:86" x14ac:dyDescent="0.25">
      <c r="A7768"/>
      <c r="B7768"/>
      <c r="D7768"/>
      <c r="AL7768">
        <f t="shared" si="847"/>
        <v>0</v>
      </c>
      <c r="AQ7768">
        <f t="shared" si="848"/>
        <v>0</v>
      </c>
      <c r="AR7768" t="str">
        <f>IFERROR(IF(OR(AP7768=338,AP7768=340,AP7768=341,AP7768=342,AP7768="342A",AP7768="342B"),PorcenRet(AP7768,AT7768,AU7768),INDEX(PORCENTAJEBUSCAR,MATCH(AP7768,CódigoRET,0),4)*1),"")</f>
        <v/>
      </c>
      <c r="AS7768">
        <f t="shared" si="849"/>
        <v>0</v>
      </c>
      <c r="BF7768" t="str">
        <f>IFERROR(IF(OR(BD7768=338,BD7768=340,BD7768=341,BD7768=342,BD7768="342A",BD7768="342B"),PorcenRet(BD7768,BH7768,BI7768),INDEX(PORCENTAJEBUSCAR,MATCH(BD7768,CódigoRET,0),4)*1),"")</f>
        <v/>
      </c>
      <c r="BG7768">
        <f t="shared" si="850"/>
        <v>0</v>
      </c>
      <c r="BO7768">
        <f t="shared" si="851"/>
        <v>0</v>
      </c>
      <c r="CC7768">
        <f t="shared" si="852"/>
        <v>0</v>
      </c>
      <c r="CD7768">
        <f t="shared" si="853"/>
        <v>0</v>
      </c>
      <c r="CG7768">
        <f ca="1">IFERROR(INDIRECT("IVA!X"&amp;MATCH(MID(COMPRAS!C7668,1,2)&amp;MID(COMPRAS!F7668,1,2)&amp;MID(COMPRAS!D7668,1,2),IVA!W:W,0)),"SIN COD.")</f>
        <v>0</v>
      </c>
      <c r="CH7768">
        <f ca="1">IFERROR(INDIRECT("IVA!Y"&amp;MATCH(MID(COMPRAS!C7668,1,2)&amp;MID(COMPRAS!F7668,1,2)&amp;MID(COMPRAS!D7668,1,2),IVA!W:W,0)),"SIN COD.")</f>
        <v>0</v>
      </c>
    </row>
    <row r="7769" spans="1:86" x14ac:dyDescent="0.25">
      <c r="A7769"/>
      <c r="B7769"/>
      <c r="D7769"/>
      <c r="AL7769">
        <f t="shared" si="847"/>
        <v>0</v>
      </c>
      <c r="AQ7769">
        <f t="shared" si="848"/>
        <v>0</v>
      </c>
      <c r="AR7769" t="str">
        <f>IFERROR(IF(OR(AP7769=338,AP7769=340,AP7769=341,AP7769=342,AP7769="342A",AP7769="342B"),PorcenRet(AP7769,AT7769,AU7769),INDEX(PORCENTAJEBUSCAR,MATCH(AP7769,CódigoRET,0),4)*1),"")</f>
        <v/>
      </c>
      <c r="AS7769">
        <f t="shared" si="849"/>
        <v>0</v>
      </c>
      <c r="BF7769" t="str">
        <f>IFERROR(IF(OR(BD7769=338,BD7769=340,BD7769=341,BD7769=342,BD7769="342A",BD7769="342B"),PorcenRet(BD7769,BH7769,BI7769),INDEX(PORCENTAJEBUSCAR,MATCH(BD7769,CódigoRET,0),4)*1),"")</f>
        <v/>
      </c>
      <c r="BG7769">
        <f t="shared" si="850"/>
        <v>0</v>
      </c>
      <c r="BO7769">
        <f t="shared" si="851"/>
        <v>0</v>
      </c>
      <c r="CC7769">
        <f t="shared" si="852"/>
        <v>0</v>
      </c>
      <c r="CD7769">
        <f t="shared" si="853"/>
        <v>0</v>
      </c>
      <c r="CG7769">
        <f ca="1">IFERROR(INDIRECT("IVA!X"&amp;MATCH(MID(COMPRAS!C7669,1,2)&amp;MID(COMPRAS!F7669,1,2)&amp;MID(COMPRAS!D7669,1,2),IVA!W:W,0)),"SIN COD.")</f>
        <v>0</v>
      </c>
      <c r="CH7769">
        <f ca="1">IFERROR(INDIRECT("IVA!Y"&amp;MATCH(MID(COMPRAS!C7669,1,2)&amp;MID(COMPRAS!F7669,1,2)&amp;MID(COMPRAS!D7669,1,2),IVA!W:W,0)),"SIN COD.")</f>
        <v>0</v>
      </c>
    </row>
    <row r="7770" spans="1:86" x14ac:dyDescent="0.25">
      <c r="A7770"/>
      <c r="B7770"/>
      <c r="D7770"/>
      <c r="AL7770">
        <f t="shared" si="847"/>
        <v>0</v>
      </c>
      <c r="AQ7770">
        <f t="shared" si="848"/>
        <v>0</v>
      </c>
      <c r="AR7770" t="str">
        <f>IFERROR(IF(OR(AP7770=338,AP7770=340,AP7770=341,AP7770=342,AP7770="342A",AP7770="342B"),PorcenRet(AP7770,AT7770,AU7770),INDEX(PORCENTAJEBUSCAR,MATCH(AP7770,CódigoRET,0),4)*1),"")</f>
        <v/>
      </c>
      <c r="AS7770">
        <f t="shared" si="849"/>
        <v>0</v>
      </c>
      <c r="BF7770" t="str">
        <f>IFERROR(IF(OR(BD7770=338,BD7770=340,BD7770=341,BD7770=342,BD7770="342A",BD7770="342B"),PorcenRet(BD7770,BH7770,BI7770),INDEX(PORCENTAJEBUSCAR,MATCH(BD7770,CódigoRET,0),4)*1),"")</f>
        <v/>
      </c>
      <c r="BG7770">
        <f t="shared" si="850"/>
        <v>0</v>
      </c>
      <c r="BO7770">
        <f t="shared" si="851"/>
        <v>0</v>
      </c>
      <c r="CC7770">
        <f t="shared" si="852"/>
        <v>0</v>
      </c>
      <c r="CD7770">
        <f t="shared" si="853"/>
        <v>0</v>
      </c>
      <c r="CG7770">
        <f ca="1">IFERROR(INDIRECT("IVA!X"&amp;MATCH(MID(COMPRAS!C7670,1,2)&amp;MID(COMPRAS!F7670,1,2)&amp;MID(COMPRAS!D7670,1,2),IVA!W:W,0)),"SIN COD.")</f>
        <v>0</v>
      </c>
      <c r="CH7770">
        <f ca="1">IFERROR(INDIRECT("IVA!Y"&amp;MATCH(MID(COMPRAS!C7670,1,2)&amp;MID(COMPRAS!F7670,1,2)&amp;MID(COMPRAS!D7670,1,2),IVA!W:W,0)),"SIN COD.")</f>
        <v>0</v>
      </c>
    </row>
    <row r="7771" spans="1:86" x14ac:dyDescent="0.25">
      <c r="A7771"/>
      <c r="B7771"/>
      <c r="D7771"/>
      <c r="AL7771">
        <f t="shared" si="847"/>
        <v>0</v>
      </c>
      <c r="AQ7771">
        <f t="shared" si="848"/>
        <v>0</v>
      </c>
      <c r="AR7771" t="str">
        <f>IFERROR(IF(OR(AP7771=338,AP7771=340,AP7771=341,AP7771=342,AP7771="342A",AP7771="342B"),PorcenRet(AP7771,AT7771,AU7771),INDEX(PORCENTAJEBUSCAR,MATCH(AP7771,CódigoRET,0),4)*1),"")</f>
        <v/>
      </c>
      <c r="AS7771">
        <f t="shared" si="849"/>
        <v>0</v>
      </c>
      <c r="BF7771" t="str">
        <f>IFERROR(IF(OR(BD7771=338,BD7771=340,BD7771=341,BD7771=342,BD7771="342A",BD7771="342B"),PorcenRet(BD7771,BH7771,BI7771),INDEX(PORCENTAJEBUSCAR,MATCH(BD7771,CódigoRET,0),4)*1),"")</f>
        <v/>
      </c>
      <c r="BG7771">
        <f t="shared" si="850"/>
        <v>0</v>
      </c>
      <c r="BO7771">
        <f t="shared" si="851"/>
        <v>0</v>
      </c>
      <c r="CC7771">
        <f t="shared" si="852"/>
        <v>0</v>
      </c>
      <c r="CD7771">
        <f t="shared" si="853"/>
        <v>0</v>
      </c>
      <c r="CG7771">
        <f ca="1">IFERROR(INDIRECT("IVA!X"&amp;MATCH(MID(COMPRAS!C7671,1,2)&amp;MID(COMPRAS!F7671,1,2)&amp;MID(COMPRAS!D7671,1,2),IVA!W:W,0)),"SIN COD.")</f>
        <v>0</v>
      </c>
      <c r="CH7771">
        <f ca="1">IFERROR(INDIRECT("IVA!Y"&amp;MATCH(MID(COMPRAS!C7671,1,2)&amp;MID(COMPRAS!F7671,1,2)&amp;MID(COMPRAS!D7671,1,2),IVA!W:W,0)),"SIN COD.")</f>
        <v>0</v>
      </c>
    </row>
    <row r="7772" spans="1:86" x14ac:dyDescent="0.25">
      <c r="A7772"/>
      <c r="B7772"/>
      <c r="D7772"/>
      <c r="AL7772">
        <f t="shared" si="847"/>
        <v>0</v>
      </c>
      <c r="AQ7772">
        <f t="shared" si="848"/>
        <v>0</v>
      </c>
      <c r="AR7772" t="str">
        <f>IFERROR(IF(OR(AP7772=338,AP7772=340,AP7772=341,AP7772=342,AP7772="342A",AP7772="342B"),PorcenRet(AP7772,AT7772,AU7772),INDEX(PORCENTAJEBUSCAR,MATCH(AP7772,CódigoRET,0),4)*1),"")</f>
        <v/>
      </c>
      <c r="AS7772">
        <f t="shared" si="849"/>
        <v>0</v>
      </c>
      <c r="BF7772" t="str">
        <f>IFERROR(IF(OR(BD7772=338,BD7772=340,BD7772=341,BD7772=342,BD7772="342A",BD7772="342B"),PorcenRet(BD7772,BH7772,BI7772),INDEX(PORCENTAJEBUSCAR,MATCH(BD7772,CódigoRET,0),4)*1),"")</f>
        <v/>
      </c>
      <c r="BG7772">
        <f t="shared" si="850"/>
        <v>0</v>
      </c>
      <c r="BO7772">
        <f t="shared" si="851"/>
        <v>0</v>
      </c>
      <c r="CC7772">
        <f t="shared" si="852"/>
        <v>0</v>
      </c>
      <c r="CD7772">
        <f t="shared" si="853"/>
        <v>0</v>
      </c>
      <c r="CG7772">
        <f ca="1">IFERROR(INDIRECT("IVA!X"&amp;MATCH(MID(COMPRAS!C7672,1,2)&amp;MID(COMPRAS!F7672,1,2)&amp;MID(COMPRAS!D7672,1,2),IVA!W:W,0)),"SIN COD.")</f>
        <v>0</v>
      </c>
      <c r="CH7772">
        <f ca="1">IFERROR(INDIRECT("IVA!Y"&amp;MATCH(MID(COMPRAS!C7672,1,2)&amp;MID(COMPRAS!F7672,1,2)&amp;MID(COMPRAS!D7672,1,2),IVA!W:W,0)),"SIN COD.")</f>
        <v>0</v>
      </c>
    </row>
    <row r="7773" spans="1:86" x14ac:dyDescent="0.25">
      <c r="A7773"/>
      <c r="B7773"/>
      <c r="D7773"/>
      <c r="AL7773">
        <f t="shared" si="847"/>
        <v>0</v>
      </c>
      <c r="AQ7773">
        <f t="shared" si="848"/>
        <v>0</v>
      </c>
      <c r="AR7773" t="str">
        <f>IFERROR(IF(OR(AP7773=338,AP7773=340,AP7773=341,AP7773=342,AP7773="342A",AP7773="342B"),PorcenRet(AP7773,AT7773,AU7773),INDEX(PORCENTAJEBUSCAR,MATCH(AP7773,CódigoRET,0),4)*1),"")</f>
        <v/>
      </c>
      <c r="AS7773">
        <f t="shared" si="849"/>
        <v>0</v>
      </c>
      <c r="BF7773" t="str">
        <f>IFERROR(IF(OR(BD7773=338,BD7773=340,BD7773=341,BD7773=342,BD7773="342A",BD7773="342B"),PorcenRet(BD7773,BH7773,BI7773),INDEX(PORCENTAJEBUSCAR,MATCH(BD7773,CódigoRET,0),4)*1),"")</f>
        <v/>
      </c>
      <c r="BG7773">
        <f t="shared" si="850"/>
        <v>0</v>
      </c>
      <c r="BO7773">
        <f t="shared" si="851"/>
        <v>0</v>
      </c>
      <c r="CC7773">
        <f t="shared" si="852"/>
        <v>0</v>
      </c>
      <c r="CD7773">
        <f t="shared" si="853"/>
        <v>0</v>
      </c>
      <c r="CG7773">
        <f ca="1">IFERROR(INDIRECT("IVA!X"&amp;MATCH(MID(COMPRAS!C7673,1,2)&amp;MID(COMPRAS!F7673,1,2)&amp;MID(COMPRAS!D7673,1,2),IVA!W:W,0)),"SIN COD.")</f>
        <v>0</v>
      </c>
      <c r="CH7773">
        <f ca="1">IFERROR(INDIRECT("IVA!Y"&amp;MATCH(MID(COMPRAS!C7673,1,2)&amp;MID(COMPRAS!F7673,1,2)&amp;MID(COMPRAS!D7673,1,2),IVA!W:W,0)),"SIN COD.")</f>
        <v>0</v>
      </c>
    </row>
    <row r="7774" spans="1:86" x14ac:dyDescent="0.25">
      <c r="A7774"/>
      <c r="B7774"/>
      <c r="D7774"/>
      <c r="AL7774">
        <f t="shared" si="847"/>
        <v>0</v>
      </c>
      <c r="AQ7774">
        <f t="shared" si="848"/>
        <v>0</v>
      </c>
      <c r="AR7774" t="str">
        <f>IFERROR(IF(OR(AP7774=338,AP7774=340,AP7774=341,AP7774=342,AP7774="342A",AP7774="342B"),PorcenRet(AP7774,AT7774,AU7774),INDEX(PORCENTAJEBUSCAR,MATCH(AP7774,CódigoRET,0),4)*1),"")</f>
        <v/>
      </c>
      <c r="AS7774">
        <f t="shared" si="849"/>
        <v>0</v>
      </c>
      <c r="BF7774" t="str">
        <f>IFERROR(IF(OR(BD7774=338,BD7774=340,BD7774=341,BD7774=342,BD7774="342A",BD7774="342B"),PorcenRet(BD7774,BH7774,BI7774),INDEX(PORCENTAJEBUSCAR,MATCH(BD7774,CódigoRET,0),4)*1),"")</f>
        <v/>
      </c>
      <c r="BG7774">
        <f t="shared" si="850"/>
        <v>0</v>
      </c>
      <c r="BO7774">
        <f t="shared" si="851"/>
        <v>0</v>
      </c>
      <c r="CC7774">
        <f t="shared" si="852"/>
        <v>0</v>
      </c>
      <c r="CD7774">
        <f t="shared" si="853"/>
        <v>0</v>
      </c>
      <c r="CG7774">
        <f ca="1">IFERROR(INDIRECT("IVA!X"&amp;MATCH(MID(COMPRAS!C7674,1,2)&amp;MID(COMPRAS!F7674,1,2)&amp;MID(COMPRAS!D7674,1,2),IVA!W:W,0)),"SIN COD.")</f>
        <v>0</v>
      </c>
      <c r="CH7774">
        <f ca="1">IFERROR(INDIRECT("IVA!Y"&amp;MATCH(MID(COMPRAS!C7674,1,2)&amp;MID(COMPRAS!F7674,1,2)&amp;MID(COMPRAS!D7674,1,2),IVA!W:W,0)),"SIN COD.")</f>
        <v>0</v>
      </c>
    </row>
    <row r="7775" spans="1:86" x14ac:dyDescent="0.25">
      <c r="A7775"/>
      <c r="B7775"/>
      <c r="D7775"/>
      <c r="AL7775">
        <f t="shared" si="847"/>
        <v>0</v>
      </c>
      <c r="AQ7775">
        <f t="shared" si="848"/>
        <v>0</v>
      </c>
      <c r="AR7775" t="str">
        <f>IFERROR(IF(OR(AP7775=338,AP7775=340,AP7775=341,AP7775=342,AP7775="342A",AP7775="342B"),PorcenRet(AP7775,AT7775,AU7775),INDEX(PORCENTAJEBUSCAR,MATCH(AP7775,CódigoRET,0),4)*1),"")</f>
        <v/>
      </c>
      <c r="AS7775">
        <f t="shared" si="849"/>
        <v>0</v>
      </c>
      <c r="BF7775" t="str">
        <f>IFERROR(IF(OR(BD7775=338,BD7775=340,BD7775=341,BD7775=342,BD7775="342A",BD7775="342B"),PorcenRet(BD7775,BH7775,BI7775),INDEX(PORCENTAJEBUSCAR,MATCH(BD7775,CódigoRET,0),4)*1),"")</f>
        <v/>
      </c>
      <c r="BG7775">
        <f t="shared" si="850"/>
        <v>0</v>
      </c>
      <c r="BO7775">
        <f t="shared" si="851"/>
        <v>0</v>
      </c>
      <c r="CC7775">
        <f t="shared" si="852"/>
        <v>0</v>
      </c>
      <c r="CD7775">
        <f t="shared" si="853"/>
        <v>0</v>
      </c>
      <c r="CG7775">
        <f ca="1">IFERROR(INDIRECT("IVA!X"&amp;MATCH(MID(COMPRAS!C7675,1,2)&amp;MID(COMPRAS!F7675,1,2)&amp;MID(COMPRAS!D7675,1,2),IVA!W:W,0)),"SIN COD.")</f>
        <v>0</v>
      </c>
      <c r="CH7775">
        <f ca="1">IFERROR(INDIRECT("IVA!Y"&amp;MATCH(MID(COMPRAS!C7675,1,2)&amp;MID(COMPRAS!F7675,1,2)&amp;MID(COMPRAS!D7675,1,2),IVA!W:W,0)),"SIN COD.")</f>
        <v>0</v>
      </c>
    </row>
    <row r="7776" spans="1:86" x14ac:dyDescent="0.25">
      <c r="A7776"/>
      <c r="B7776"/>
      <c r="D7776"/>
      <c r="AL7776">
        <f t="shared" si="847"/>
        <v>0</v>
      </c>
      <c r="AQ7776">
        <f t="shared" si="848"/>
        <v>0</v>
      </c>
      <c r="AR7776" t="str">
        <f>IFERROR(IF(OR(AP7776=338,AP7776=340,AP7776=341,AP7776=342,AP7776="342A",AP7776="342B"),PorcenRet(AP7776,AT7776,AU7776),INDEX(PORCENTAJEBUSCAR,MATCH(AP7776,CódigoRET,0),4)*1),"")</f>
        <v/>
      </c>
      <c r="AS7776">
        <f t="shared" si="849"/>
        <v>0</v>
      </c>
      <c r="BF7776" t="str">
        <f>IFERROR(IF(OR(BD7776=338,BD7776=340,BD7776=341,BD7776=342,BD7776="342A",BD7776="342B"),PorcenRet(BD7776,BH7776,BI7776),INDEX(PORCENTAJEBUSCAR,MATCH(BD7776,CódigoRET,0),4)*1),"")</f>
        <v/>
      </c>
      <c r="BG7776">
        <f t="shared" si="850"/>
        <v>0</v>
      </c>
      <c r="BO7776">
        <f t="shared" si="851"/>
        <v>0</v>
      </c>
      <c r="CC7776">
        <f t="shared" si="852"/>
        <v>0</v>
      </c>
      <c r="CD7776">
        <f t="shared" si="853"/>
        <v>0</v>
      </c>
      <c r="CG7776">
        <f ca="1">IFERROR(INDIRECT("IVA!X"&amp;MATCH(MID(COMPRAS!C7676,1,2)&amp;MID(COMPRAS!F7676,1,2)&amp;MID(COMPRAS!D7676,1,2),IVA!W:W,0)),"SIN COD.")</f>
        <v>0</v>
      </c>
      <c r="CH7776">
        <f ca="1">IFERROR(INDIRECT("IVA!Y"&amp;MATCH(MID(COMPRAS!C7676,1,2)&amp;MID(COMPRAS!F7676,1,2)&amp;MID(COMPRAS!D7676,1,2),IVA!W:W,0)),"SIN COD.")</f>
        <v>0</v>
      </c>
    </row>
    <row r="7777" spans="1:86" x14ac:dyDescent="0.25">
      <c r="A7777"/>
      <c r="B7777"/>
      <c r="D7777"/>
      <c r="AL7777">
        <f t="shared" si="847"/>
        <v>0</v>
      </c>
      <c r="AQ7777">
        <f t="shared" si="848"/>
        <v>0</v>
      </c>
      <c r="AR7777" t="str">
        <f>IFERROR(IF(OR(AP7777=338,AP7777=340,AP7777=341,AP7777=342,AP7777="342A",AP7777="342B"),PorcenRet(AP7777,AT7777,AU7777),INDEX(PORCENTAJEBUSCAR,MATCH(AP7777,CódigoRET,0),4)*1),"")</f>
        <v/>
      </c>
      <c r="AS7777">
        <f t="shared" si="849"/>
        <v>0</v>
      </c>
      <c r="BF7777" t="str">
        <f>IFERROR(IF(OR(BD7777=338,BD7777=340,BD7777=341,BD7777=342,BD7777="342A",BD7777="342B"),PorcenRet(BD7777,BH7777,BI7777),INDEX(PORCENTAJEBUSCAR,MATCH(BD7777,CódigoRET,0),4)*1),"")</f>
        <v/>
      </c>
      <c r="BG7777">
        <f t="shared" si="850"/>
        <v>0</v>
      </c>
      <c r="BO7777">
        <f t="shared" si="851"/>
        <v>0</v>
      </c>
      <c r="CC7777">
        <f t="shared" si="852"/>
        <v>0</v>
      </c>
      <c r="CD7777">
        <f t="shared" si="853"/>
        <v>0</v>
      </c>
      <c r="CG7777">
        <f ca="1">IFERROR(INDIRECT("IVA!X"&amp;MATCH(MID(COMPRAS!C7677,1,2)&amp;MID(COMPRAS!F7677,1,2)&amp;MID(COMPRAS!D7677,1,2),IVA!W:W,0)),"SIN COD.")</f>
        <v>0</v>
      </c>
      <c r="CH7777">
        <f ca="1">IFERROR(INDIRECT("IVA!Y"&amp;MATCH(MID(COMPRAS!C7677,1,2)&amp;MID(COMPRAS!F7677,1,2)&amp;MID(COMPRAS!D7677,1,2),IVA!W:W,0)),"SIN COD.")</f>
        <v>0</v>
      </c>
    </row>
    <row r="7778" spans="1:86" x14ac:dyDescent="0.25">
      <c r="A7778"/>
      <c r="B7778"/>
      <c r="D7778"/>
      <c r="AL7778">
        <f t="shared" si="847"/>
        <v>0</v>
      </c>
      <c r="AQ7778">
        <f t="shared" si="848"/>
        <v>0</v>
      </c>
      <c r="AR7778" t="str">
        <f>IFERROR(IF(OR(AP7778=338,AP7778=340,AP7778=341,AP7778=342,AP7778="342A",AP7778="342B"),PorcenRet(AP7778,AT7778,AU7778),INDEX(PORCENTAJEBUSCAR,MATCH(AP7778,CódigoRET,0),4)*1),"")</f>
        <v/>
      </c>
      <c r="AS7778">
        <f t="shared" si="849"/>
        <v>0</v>
      </c>
      <c r="BF7778" t="str">
        <f>IFERROR(IF(OR(BD7778=338,BD7778=340,BD7778=341,BD7778=342,BD7778="342A",BD7778="342B"),PorcenRet(BD7778,BH7778,BI7778),INDEX(PORCENTAJEBUSCAR,MATCH(BD7778,CódigoRET,0),4)*1),"")</f>
        <v/>
      </c>
      <c r="BG7778">
        <f t="shared" si="850"/>
        <v>0</v>
      </c>
      <c r="BO7778">
        <f t="shared" si="851"/>
        <v>0</v>
      </c>
      <c r="CC7778">
        <f t="shared" si="852"/>
        <v>0</v>
      </c>
      <c r="CD7778">
        <f t="shared" si="853"/>
        <v>0</v>
      </c>
      <c r="CG7778">
        <f ca="1">IFERROR(INDIRECT("IVA!X"&amp;MATCH(MID(COMPRAS!C7678,1,2)&amp;MID(COMPRAS!F7678,1,2)&amp;MID(COMPRAS!D7678,1,2),IVA!W:W,0)),"SIN COD.")</f>
        <v>0</v>
      </c>
      <c r="CH7778">
        <f ca="1">IFERROR(INDIRECT("IVA!Y"&amp;MATCH(MID(COMPRAS!C7678,1,2)&amp;MID(COMPRAS!F7678,1,2)&amp;MID(COMPRAS!D7678,1,2),IVA!W:W,0)),"SIN COD.")</f>
        <v>0</v>
      </c>
    </row>
    <row r="7779" spans="1:86" x14ac:dyDescent="0.25">
      <c r="A7779"/>
      <c r="B7779"/>
      <c r="D7779"/>
      <c r="AL7779">
        <f t="shared" si="847"/>
        <v>0</v>
      </c>
      <c r="AQ7779">
        <f t="shared" si="848"/>
        <v>0</v>
      </c>
      <c r="AR7779" t="str">
        <f>IFERROR(IF(OR(AP7779=338,AP7779=340,AP7779=341,AP7779=342,AP7779="342A",AP7779="342B"),PorcenRet(AP7779,AT7779,AU7779),INDEX(PORCENTAJEBUSCAR,MATCH(AP7779,CódigoRET,0),4)*1),"")</f>
        <v/>
      </c>
      <c r="AS7779">
        <f t="shared" si="849"/>
        <v>0</v>
      </c>
      <c r="BF7779" t="str">
        <f>IFERROR(IF(OR(BD7779=338,BD7779=340,BD7779=341,BD7779=342,BD7779="342A",BD7779="342B"),PorcenRet(BD7779,BH7779,BI7779),INDEX(PORCENTAJEBUSCAR,MATCH(BD7779,CódigoRET,0),4)*1),"")</f>
        <v/>
      </c>
      <c r="BG7779">
        <f t="shared" si="850"/>
        <v>0</v>
      </c>
      <c r="BO7779">
        <f t="shared" si="851"/>
        <v>0</v>
      </c>
      <c r="CC7779">
        <f t="shared" si="852"/>
        <v>0</v>
      </c>
      <c r="CD7779">
        <f t="shared" si="853"/>
        <v>0</v>
      </c>
      <c r="CG7779">
        <f ca="1">IFERROR(INDIRECT("IVA!X"&amp;MATCH(MID(COMPRAS!C7679,1,2)&amp;MID(COMPRAS!F7679,1,2)&amp;MID(COMPRAS!D7679,1,2),IVA!W:W,0)),"SIN COD.")</f>
        <v>0</v>
      </c>
      <c r="CH7779">
        <f ca="1">IFERROR(INDIRECT("IVA!Y"&amp;MATCH(MID(COMPRAS!C7679,1,2)&amp;MID(COMPRAS!F7679,1,2)&amp;MID(COMPRAS!D7679,1,2),IVA!W:W,0)),"SIN COD.")</f>
        <v>0</v>
      </c>
    </row>
    <row r="7780" spans="1:86" x14ac:dyDescent="0.25">
      <c r="A7780"/>
      <c r="B7780"/>
      <c r="D7780"/>
      <c r="AL7780">
        <f t="shared" si="847"/>
        <v>0</v>
      </c>
      <c r="AQ7780">
        <f t="shared" si="848"/>
        <v>0</v>
      </c>
      <c r="AR7780" t="str">
        <f>IFERROR(IF(OR(AP7780=338,AP7780=340,AP7780=341,AP7780=342,AP7780="342A",AP7780="342B"),PorcenRet(AP7780,AT7780,AU7780),INDEX(PORCENTAJEBUSCAR,MATCH(AP7780,CódigoRET,0),4)*1),"")</f>
        <v/>
      </c>
      <c r="AS7780">
        <f t="shared" si="849"/>
        <v>0</v>
      </c>
      <c r="BF7780" t="str">
        <f>IFERROR(IF(OR(BD7780=338,BD7780=340,BD7780=341,BD7780=342,BD7780="342A",BD7780="342B"),PorcenRet(BD7780,BH7780,BI7780),INDEX(PORCENTAJEBUSCAR,MATCH(BD7780,CódigoRET,0),4)*1),"")</f>
        <v/>
      </c>
      <c r="BG7780">
        <f t="shared" si="850"/>
        <v>0</v>
      </c>
      <c r="BO7780">
        <f t="shared" si="851"/>
        <v>0</v>
      </c>
      <c r="CC7780">
        <f t="shared" si="852"/>
        <v>0</v>
      </c>
      <c r="CD7780">
        <f t="shared" si="853"/>
        <v>0</v>
      </c>
      <c r="CG7780">
        <f ca="1">IFERROR(INDIRECT("IVA!X"&amp;MATCH(MID(COMPRAS!C7680,1,2)&amp;MID(COMPRAS!F7680,1,2)&amp;MID(COMPRAS!D7680,1,2),IVA!W:W,0)),"SIN COD.")</f>
        <v>0</v>
      </c>
      <c r="CH7780">
        <f ca="1">IFERROR(INDIRECT("IVA!Y"&amp;MATCH(MID(COMPRAS!C7680,1,2)&amp;MID(COMPRAS!F7680,1,2)&amp;MID(COMPRAS!D7680,1,2),IVA!W:W,0)),"SIN COD.")</f>
        <v>0</v>
      </c>
    </row>
    <row r="7781" spans="1:86" x14ac:dyDescent="0.25">
      <c r="A7781"/>
      <c r="B7781"/>
      <c r="D7781"/>
      <c r="AL7781">
        <f t="shared" si="847"/>
        <v>0</v>
      </c>
      <c r="AQ7781">
        <f t="shared" si="848"/>
        <v>0</v>
      </c>
      <c r="AR7781" t="str">
        <f>IFERROR(IF(OR(AP7781=338,AP7781=340,AP7781=341,AP7781=342,AP7781="342A",AP7781="342B"),PorcenRet(AP7781,AT7781,AU7781),INDEX(PORCENTAJEBUSCAR,MATCH(AP7781,CódigoRET,0),4)*1),"")</f>
        <v/>
      </c>
      <c r="AS7781">
        <f t="shared" si="849"/>
        <v>0</v>
      </c>
      <c r="BF7781" t="str">
        <f>IFERROR(IF(OR(BD7781=338,BD7781=340,BD7781=341,BD7781=342,BD7781="342A",BD7781="342B"),PorcenRet(BD7781,BH7781,BI7781),INDEX(PORCENTAJEBUSCAR,MATCH(BD7781,CódigoRET,0),4)*1),"")</f>
        <v/>
      </c>
      <c r="BG7781">
        <f t="shared" si="850"/>
        <v>0</v>
      </c>
      <c r="BO7781">
        <f t="shared" si="851"/>
        <v>0</v>
      </c>
      <c r="CC7781">
        <f t="shared" si="852"/>
        <v>0</v>
      </c>
      <c r="CD7781">
        <f t="shared" si="853"/>
        <v>0</v>
      </c>
      <c r="CG7781">
        <f ca="1">IFERROR(INDIRECT("IVA!X"&amp;MATCH(MID(COMPRAS!C7681,1,2)&amp;MID(COMPRAS!F7681,1,2)&amp;MID(COMPRAS!D7681,1,2),IVA!W:W,0)),"SIN COD.")</f>
        <v>0</v>
      </c>
      <c r="CH7781">
        <f ca="1">IFERROR(INDIRECT("IVA!Y"&amp;MATCH(MID(COMPRAS!C7681,1,2)&amp;MID(COMPRAS!F7681,1,2)&amp;MID(COMPRAS!D7681,1,2),IVA!W:W,0)),"SIN COD.")</f>
        <v>0</v>
      </c>
    </row>
    <row r="7782" spans="1:86" x14ac:dyDescent="0.25">
      <c r="A7782"/>
      <c r="B7782"/>
      <c r="D7782"/>
      <c r="AL7782">
        <f t="shared" si="847"/>
        <v>0</v>
      </c>
      <c r="AQ7782">
        <f t="shared" si="848"/>
        <v>0</v>
      </c>
      <c r="AR7782" t="str">
        <f>IFERROR(IF(OR(AP7782=338,AP7782=340,AP7782=341,AP7782=342,AP7782="342A",AP7782="342B"),PorcenRet(AP7782,AT7782,AU7782),INDEX(PORCENTAJEBUSCAR,MATCH(AP7782,CódigoRET,0),4)*1),"")</f>
        <v/>
      </c>
      <c r="AS7782">
        <f t="shared" si="849"/>
        <v>0</v>
      </c>
      <c r="BF7782" t="str">
        <f>IFERROR(IF(OR(BD7782=338,BD7782=340,BD7782=341,BD7782=342,BD7782="342A",BD7782="342B"),PorcenRet(BD7782,BH7782,BI7782),INDEX(PORCENTAJEBUSCAR,MATCH(BD7782,CódigoRET,0),4)*1),"")</f>
        <v/>
      </c>
      <c r="BG7782">
        <f t="shared" si="850"/>
        <v>0</v>
      </c>
      <c r="BO7782">
        <f t="shared" si="851"/>
        <v>0</v>
      </c>
      <c r="CC7782">
        <f t="shared" si="852"/>
        <v>0</v>
      </c>
      <c r="CD7782">
        <f t="shared" si="853"/>
        <v>0</v>
      </c>
      <c r="CG7782">
        <f ca="1">IFERROR(INDIRECT("IVA!X"&amp;MATCH(MID(COMPRAS!C7682,1,2)&amp;MID(COMPRAS!F7682,1,2)&amp;MID(COMPRAS!D7682,1,2),IVA!W:W,0)),"SIN COD.")</f>
        <v>0</v>
      </c>
      <c r="CH7782">
        <f ca="1">IFERROR(INDIRECT("IVA!Y"&amp;MATCH(MID(COMPRAS!C7682,1,2)&amp;MID(COMPRAS!F7682,1,2)&amp;MID(COMPRAS!D7682,1,2),IVA!W:W,0)),"SIN COD.")</f>
        <v>0</v>
      </c>
    </row>
    <row r="7783" spans="1:86" x14ac:dyDescent="0.25">
      <c r="A7783"/>
      <c r="B7783"/>
      <c r="D7783"/>
      <c r="AL7783">
        <f t="shared" si="847"/>
        <v>0</v>
      </c>
      <c r="AQ7783">
        <f t="shared" si="848"/>
        <v>0</v>
      </c>
      <c r="AR7783" t="str">
        <f>IFERROR(IF(OR(AP7783=338,AP7783=340,AP7783=341,AP7783=342,AP7783="342A",AP7783="342B"),PorcenRet(AP7783,AT7783,AU7783),INDEX(PORCENTAJEBUSCAR,MATCH(AP7783,CódigoRET,0),4)*1),"")</f>
        <v/>
      </c>
      <c r="AS7783">
        <f t="shared" si="849"/>
        <v>0</v>
      </c>
      <c r="BF7783" t="str">
        <f>IFERROR(IF(OR(BD7783=338,BD7783=340,BD7783=341,BD7783=342,BD7783="342A",BD7783="342B"),PorcenRet(BD7783,BH7783,BI7783),INDEX(PORCENTAJEBUSCAR,MATCH(BD7783,CódigoRET,0),4)*1),"")</f>
        <v/>
      </c>
      <c r="BG7783">
        <f t="shared" si="850"/>
        <v>0</v>
      </c>
      <c r="BO7783">
        <f t="shared" si="851"/>
        <v>0</v>
      </c>
      <c r="CC7783">
        <f t="shared" si="852"/>
        <v>0</v>
      </c>
      <c r="CD7783">
        <f t="shared" si="853"/>
        <v>0</v>
      </c>
      <c r="CG7783">
        <f ca="1">IFERROR(INDIRECT("IVA!X"&amp;MATCH(MID(COMPRAS!C7683,1,2)&amp;MID(COMPRAS!F7683,1,2)&amp;MID(COMPRAS!D7683,1,2),IVA!W:W,0)),"SIN COD.")</f>
        <v>0</v>
      </c>
      <c r="CH7783">
        <f ca="1">IFERROR(INDIRECT("IVA!Y"&amp;MATCH(MID(COMPRAS!C7683,1,2)&amp;MID(COMPRAS!F7683,1,2)&amp;MID(COMPRAS!D7683,1,2),IVA!W:W,0)),"SIN COD.")</f>
        <v>0</v>
      </c>
    </row>
    <row r="7784" spans="1:86" x14ac:dyDescent="0.25">
      <c r="A7784"/>
      <c r="B7784"/>
      <c r="D7784"/>
      <c r="AL7784">
        <f t="shared" si="847"/>
        <v>0</v>
      </c>
      <c r="AQ7784">
        <f t="shared" si="848"/>
        <v>0</v>
      </c>
      <c r="AR7784" t="str">
        <f>IFERROR(IF(OR(AP7784=338,AP7784=340,AP7784=341,AP7784=342,AP7784="342A",AP7784="342B"),PorcenRet(AP7784,AT7784,AU7784),INDEX(PORCENTAJEBUSCAR,MATCH(AP7784,CódigoRET,0),4)*1),"")</f>
        <v/>
      </c>
      <c r="AS7784">
        <f t="shared" si="849"/>
        <v>0</v>
      </c>
      <c r="BF7784" t="str">
        <f>IFERROR(IF(OR(BD7784=338,BD7784=340,BD7784=341,BD7784=342,BD7784="342A",BD7784="342B"),PorcenRet(BD7784,BH7784,BI7784),INDEX(PORCENTAJEBUSCAR,MATCH(BD7784,CódigoRET,0),4)*1),"")</f>
        <v/>
      </c>
      <c r="BG7784">
        <f t="shared" si="850"/>
        <v>0</v>
      </c>
      <c r="BO7784">
        <f t="shared" si="851"/>
        <v>0</v>
      </c>
      <c r="CC7784">
        <f t="shared" si="852"/>
        <v>0</v>
      </c>
      <c r="CD7784">
        <f t="shared" si="853"/>
        <v>0</v>
      </c>
      <c r="CG7784">
        <f ca="1">IFERROR(INDIRECT("IVA!X"&amp;MATCH(MID(COMPRAS!C7684,1,2)&amp;MID(COMPRAS!F7684,1,2)&amp;MID(COMPRAS!D7684,1,2),IVA!W:W,0)),"SIN COD.")</f>
        <v>0</v>
      </c>
      <c r="CH7784">
        <f ca="1">IFERROR(INDIRECT("IVA!Y"&amp;MATCH(MID(COMPRAS!C7684,1,2)&amp;MID(COMPRAS!F7684,1,2)&amp;MID(COMPRAS!D7684,1,2),IVA!W:W,0)),"SIN COD.")</f>
        <v>0</v>
      </c>
    </row>
    <row r="7785" spans="1:86" x14ac:dyDescent="0.25">
      <c r="A7785"/>
      <c r="B7785"/>
      <c r="D7785"/>
      <c r="AL7785">
        <f t="shared" si="847"/>
        <v>0</v>
      </c>
      <c r="AQ7785">
        <f t="shared" si="848"/>
        <v>0</v>
      </c>
      <c r="AR7785" t="str">
        <f>IFERROR(IF(OR(AP7785=338,AP7785=340,AP7785=341,AP7785=342,AP7785="342A",AP7785="342B"),PorcenRet(AP7785,AT7785,AU7785),INDEX(PORCENTAJEBUSCAR,MATCH(AP7785,CódigoRET,0),4)*1),"")</f>
        <v/>
      </c>
      <c r="AS7785">
        <f t="shared" si="849"/>
        <v>0</v>
      </c>
      <c r="BF7785" t="str">
        <f>IFERROR(IF(OR(BD7785=338,BD7785=340,BD7785=341,BD7785=342,BD7785="342A",BD7785="342B"),PorcenRet(BD7785,BH7785,BI7785),INDEX(PORCENTAJEBUSCAR,MATCH(BD7785,CódigoRET,0),4)*1),"")</f>
        <v/>
      </c>
      <c r="BG7785">
        <f t="shared" si="850"/>
        <v>0</v>
      </c>
      <c r="BO7785">
        <f t="shared" si="851"/>
        <v>0</v>
      </c>
      <c r="CC7785">
        <f t="shared" si="852"/>
        <v>0</v>
      </c>
      <c r="CD7785">
        <f t="shared" si="853"/>
        <v>0</v>
      </c>
      <c r="CG7785">
        <f ca="1">IFERROR(INDIRECT("IVA!X"&amp;MATCH(MID(COMPRAS!C7685,1,2)&amp;MID(COMPRAS!F7685,1,2)&amp;MID(COMPRAS!D7685,1,2),IVA!W:W,0)),"SIN COD.")</f>
        <v>0</v>
      </c>
      <c r="CH7785">
        <f ca="1">IFERROR(INDIRECT("IVA!Y"&amp;MATCH(MID(COMPRAS!C7685,1,2)&amp;MID(COMPRAS!F7685,1,2)&amp;MID(COMPRAS!D7685,1,2),IVA!W:W,0)),"SIN COD.")</f>
        <v>0</v>
      </c>
    </row>
    <row r="7786" spans="1:86" x14ac:dyDescent="0.25">
      <c r="A7786"/>
      <c r="B7786"/>
      <c r="D7786"/>
      <c r="AL7786">
        <f t="shared" si="847"/>
        <v>0</v>
      </c>
      <c r="AQ7786">
        <f t="shared" si="848"/>
        <v>0</v>
      </c>
      <c r="AR7786" t="str">
        <f>IFERROR(IF(OR(AP7786=338,AP7786=340,AP7786=341,AP7786=342,AP7786="342A",AP7786="342B"),PorcenRet(AP7786,AT7786,AU7786),INDEX(PORCENTAJEBUSCAR,MATCH(AP7786,CódigoRET,0),4)*1),"")</f>
        <v/>
      </c>
      <c r="AS7786">
        <f t="shared" si="849"/>
        <v>0</v>
      </c>
      <c r="BF7786" t="str">
        <f>IFERROR(IF(OR(BD7786=338,BD7786=340,BD7786=341,BD7786=342,BD7786="342A",BD7786="342B"),PorcenRet(BD7786,BH7786,BI7786),INDEX(PORCENTAJEBUSCAR,MATCH(BD7786,CódigoRET,0),4)*1),"")</f>
        <v/>
      </c>
      <c r="BG7786">
        <f t="shared" si="850"/>
        <v>0</v>
      </c>
      <c r="BO7786">
        <f t="shared" si="851"/>
        <v>0</v>
      </c>
      <c r="CC7786">
        <f t="shared" si="852"/>
        <v>0</v>
      </c>
      <c r="CD7786">
        <f t="shared" si="853"/>
        <v>0</v>
      </c>
      <c r="CG7786">
        <f ca="1">IFERROR(INDIRECT("IVA!X"&amp;MATCH(MID(COMPRAS!C7686,1,2)&amp;MID(COMPRAS!F7686,1,2)&amp;MID(COMPRAS!D7686,1,2),IVA!W:W,0)),"SIN COD.")</f>
        <v>0</v>
      </c>
      <c r="CH7786">
        <f ca="1">IFERROR(INDIRECT("IVA!Y"&amp;MATCH(MID(COMPRAS!C7686,1,2)&amp;MID(COMPRAS!F7686,1,2)&amp;MID(COMPRAS!D7686,1,2),IVA!W:W,0)),"SIN COD.")</f>
        <v>0</v>
      </c>
    </row>
    <row r="7787" spans="1:86" x14ac:dyDescent="0.25">
      <c r="A7787"/>
      <c r="B7787"/>
      <c r="D7787"/>
      <c r="AL7787">
        <f t="shared" si="847"/>
        <v>0</v>
      </c>
      <c r="AQ7787">
        <f t="shared" si="848"/>
        <v>0</v>
      </c>
      <c r="AR7787" t="str">
        <f>IFERROR(IF(OR(AP7787=338,AP7787=340,AP7787=341,AP7787=342,AP7787="342A",AP7787="342B"),PorcenRet(AP7787,AT7787,AU7787),INDEX(PORCENTAJEBUSCAR,MATCH(AP7787,CódigoRET,0),4)*1),"")</f>
        <v/>
      </c>
      <c r="AS7787">
        <f t="shared" si="849"/>
        <v>0</v>
      </c>
      <c r="BF7787" t="str">
        <f>IFERROR(IF(OR(BD7787=338,BD7787=340,BD7787=341,BD7787=342,BD7787="342A",BD7787="342B"),PorcenRet(BD7787,BH7787,BI7787),INDEX(PORCENTAJEBUSCAR,MATCH(BD7787,CódigoRET,0),4)*1),"")</f>
        <v/>
      </c>
      <c r="BG7787">
        <f t="shared" si="850"/>
        <v>0</v>
      </c>
      <c r="BO7787">
        <f t="shared" si="851"/>
        <v>0</v>
      </c>
      <c r="CC7787">
        <f t="shared" si="852"/>
        <v>0</v>
      </c>
      <c r="CD7787">
        <f t="shared" si="853"/>
        <v>0</v>
      </c>
      <c r="CG7787">
        <f ca="1">IFERROR(INDIRECT("IVA!X"&amp;MATCH(MID(COMPRAS!C7687,1,2)&amp;MID(COMPRAS!F7687,1,2)&amp;MID(COMPRAS!D7687,1,2),IVA!W:W,0)),"SIN COD.")</f>
        <v>0</v>
      </c>
      <c r="CH7787">
        <f ca="1">IFERROR(INDIRECT("IVA!Y"&amp;MATCH(MID(COMPRAS!C7687,1,2)&amp;MID(COMPRAS!F7687,1,2)&amp;MID(COMPRAS!D7687,1,2),IVA!W:W,0)),"SIN COD.")</f>
        <v>0</v>
      </c>
    </row>
    <row r="7788" spans="1:86" x14ac:dyDescent="0.25">
      <c r="A7788"/>
      <c r="B7788"/>
      <c r="D7788"/>
      <c r="AL7788">
        <f t="shared" si="847"/>
        <v>0</v>
      </c>
      <c r="AQ7788">
        <f t="shared" si="848"/>
        <v>0</v>
      </c>
      <c r="AR7788" t="str">
        <f>IFERROR(IF(OR(AP7788=338,AP7788=340,AP7788=341,AP7788=342,AP7788="342A",AP7788="342B"),PorcenRet(AP7788,AT7788,AU7788),INDEX(PORCENTAJEBUSCAR,MATCH(AP7788,CódigoRET,0),4)*1),"")</f>
        <v/>
      </c>
      <c r="AS7788">
        <f t="shared" si="849"/>
        <v>0</v>
      </c>
      <c r="BF7788" t="str">
        <f>IFERROR(IF(OR(BD7788=338,BD7788=340,BD7788=341,BD7788=342,BD7788="342A",BD7788="342B"),PorcenRet(BD7788,BH7788,BI7788),INDEX(PORCENTAJEBUSCAR,MATCH(BD7788,CódigoRET,0),4)*1),"")</f>
        <v/>
      </c>
      <c r="BG7788">
        <f t="shared" si="850"/>
        <v>0</v>
      </c>
      <c r="BO7788">
        <f t="shared" si="851"/>
        <v>0</v>
      </c>
      <c r="CC7788">
        <f t="shared" si="852"/>
        <v>0</v>
      </c>
      <c r="CD7788">
        <f t="shared" si="853"/>
        <v>0</v>
      </c>
      <c r="CG7788">
        <f ca="1">IFERROR(INDIRECT("IVA!X"&amp;MATCH(MID(COMPRAS!C7688,1,2)&amp;MID(COMPRAS!F7688,1,2)&amp;MID(COMPRAS!D7688,1,2),IVA!W:W,0)),"SIN COD.")</f>
        <v>0</v>
      </c>
      <c r="CH7788">
        <f ca="1">IFERROR(INDIRECT("IVA!Y"&amp;MATCH(MID(COMPRAS!C7688,1,2)&amp;MID(COMPRAS!F7688,1,2)&amp;MID(COMPRAS!D7688,1,2),IVA!W:W,0)),"SIN COD.")</f>
        <v>0</v>
      </c>
    </row>
    <row r="7789" spans="1:86" x14ac:dyDescent="0.25">
      <c r="A7789"/>
      <c r="B7789"/>
      <c r="D7789"/>
      <c r="AL7789">
        <f t="shared" si="847"/>
        <v>0</v>
      </c>
      <c r="AQ7789">
        <f t="shared" si="848"/>
        <v>0</v>
      </c>
      <c r="AR7789" t="str">
        <f>IFERROR(IF(OR(AP7789=338,AP7789=340,AP7789=341,AP7789=342,AP7789="342A",AP7789="342B"),PorcenRet(AP7789,AT7789,AU7789),INDEX(PORCENTAJEBUSCAR,MATCH(AP7789,CódigoRET,0),4)*1),"")</f>
        <v/>
      </c>
      <c r="AS7789">
        <f t="shared" si="849"/>
        <v>0</v>
      </c>
      <c r="BF7789" t="str">
        <f>IFERROR(IF(OR(BD7789=338,BD7789=340,BD7789=341,BD7789=342,BD7789="342A",BD7789="342B"),PorcenRet(BD7789,BH7789,BI7789),INDEX(PORCENTAJEBUSCAR,MATCH(BD7789,CódigoRET,0),4)*1),"")</f>
        <v/>
      </c>
      <c r="BG7789">
        <f t="shared" si="850"/>
        <v>0</v>
      </c>
      <c r="BO7789">
        <f t="shared" si="851"/>
        <v>0</v>
      </c>
      <c r="CC7789">
        <f t="shared" si="852"/>
        <v>0</v>
      </c>
      <c r="CD7789">
        <f t="shared" si="853"/>
        <v>0</v>
      </c>
      <c r="CG7789">
        <f ca="1">IFERROR(INDIRECT("IVA!X"&amp;MATCH(MID(COMPRAS!C7689,1,2)&amp;MID(COMPRAS!F7689,1,2)&amp;MID(COMPRAS!D7689,1,2),IVA!W:W,0)),"SIN COD.")</f>
        <v>0</v>
      </c>
      <c r="CH7789">
        <f ca="1">IFERROR(INDIRECT("IVA!Y"&amp;MATCH(MID(COMPRAS!C7689,1,2)&amp;MID(COMPRAS!F7689,1,2)&amp;MID(COMPRAS!D7689,1,2),IVA!W:W,0)),"SIN COD.")</f>
        <v>0</v>
      </c>
    </row>
    <row r="7790" spans="1:86" x14ac:dyDescent="0.25">
      <c r="A7790"/>
      <c r="B7790"/>
      <c r="D7790"/>
      <c r="AL7790">
        <f t="shared" si="847"/>
        <v>0</v>
      </c>
      <c r="AQ7790">
        <f t="shared" si="848"/>
        <v>0</v>
      </c>
      <c r="AR7790" t="str">
        <f>IFERROR(IF(OR(AP7790=338,AP7790=340,AP7790=341,AP7790=342,AP7790="342A",AP7790="342B"),PorcenRet(AP7790,AT7790,AU7790),INDEX(PORCENTAJEBUSCAR,MATCH(AP7790,CódigoRET,0),4)*1),"")</f>
        <v/>
      </c>
      <c r="AS7790">
        <f t="shared" si="849"/>
        <v>0</v>
      </c>
      <c r="BF7790" t="str">
        <f>IFERROR(IF(OR(BD7790=338,BD7790=340,BD7790=341,BD7790=342,BD7790="342A",BD7790="342B"),PorcenRet(BD7790,BH7790,BI7790),INDEX(PORCENTAJEBUSCAR,MATCH(BD7790,CódigoRET,0),4)*1),"")</f>
        <v/>
      </c>
      <c r="BG7790">
        <f t="shared" si="850"/>
        <v>0</v>
      </c>
      <c r="BO7790">
        <f t="shared" si="851"/>
        <v>0</v>
      </c>
      <c r="CC7790">
        <f t="shared" si="852"/>
        <v>0</v>
      </c>
      <c r="CD7790">
        <f t="shared" si="853"/>
        <v>0</v>
      </c>
      <c r="CG7790">
        <f ca="1">IFERROR(INDIRECT("IVA!X"&amp;MATCH(MID(COMPRAS!C7690,1,2)&amp;MID(COMPRAS!F7690,1,2)&amp;MID(COMPRAS!D7690,1,2),IVA!W:W,0)),"SIN COD.")</f>
        <v>0</v>
      </c>
      <c r="CH7790">
        <f ca="1">IFERROR(INDIRECT("IVA!Y"&amp;MATCH(MID(COMPRAS!C7690,1,2)&amp;MID(COMPRAS!F7690,1,2)&amp;MID(COMPRAS!D7690,1,2),IVA!W:W,0)),"SIN COD.")</f>
        <v>0</v>
      </c>
    </row>
    <row r="7791" spans="1:86" x14ac:dyDescent="0.25">
      <c r="A7791"/>
      <c r="B7791"/>
      <c r="D7791"/>
      <c r="AL7791">
        <f t="shared" si="847"/>
        <v>0</v>
      </c>
      <c r="AQ7791">
        <f t="shared" si="848"/>
        <v>0</v>
      </c>
      <c r="AR7791" t="str">
        <f>IFERROR(IF(OR(AP7791=338,AP7791=340,AP7791=341,AP7791=342,AP7791="342A",AP7791="342B"),PorcenRet(AP7791,AT7791,AU7791),INDEX(PORCENTAJEBUSCAR,MATCH(AP7791,CódigoRET,0),4)*1),"")</f>
        <v/>
      </c>
      <c r="AS7791">
        <f t="shared" si="849"/>
        <v>0</v>
      </c>
      <c r="BF7791" t="str">
        <f>IFERROR(IF(OR(BD7791=338,BD7791=340,BD7791=341,BD7791=342,BD7791="342A",BD7791="342B"),PorcenRet(BD7791,BH7791,BI7791),INDEX(PORCENTAJEBUSCAR,MATCH(BD7791,CódigoRET,0),4)*1),"")</f>
        <v/>
      </c>
      <c r="BG7791">
        <f t="shared" si="850"/>
        <v>0</v>
      </c>
      <c r="BO7791">
        <f t="shared" si="851"/>
        <v>0</v>
      </c>
      <c r="CC7791">
        <f t="shared" si="852"/>
        <v>0</v>
      </c>
      <c r="CD7791">
        <f t="shared" si="853"/>
        <v>0</v>
      </c>
      <c r="CG7791">
        <f ca="1">IFERROR(INDIRECT("IVA!X"&amp;MATCH(MID(COMPRAS!C7691,1,2)&amp;MID(COMPRAS!F7691,1,2)&amp;MID(COMPRAS!D7691,1,2),IVA!W:W,0)),"SIN COD.")</f>
        <v>0</v>
      </c>
      <c r="CH7791">
        <f ca="1">IFERROR(INDIRECT("IVA!Y"&amp;MATCH(MID(COMPRAS!C7691,1,2)&amp;MID(COMPRAS!F7691,1,2)&amp;MID(COMPRAS!D7691,1,2),IVA!W:W,0)),"SIN COD.")</f>
        <v>0</v>
      </c>
    </row>
    <row r="7792" spans="1:86" x14ac:dyDescent="0.25">
      <c r="A7792"/>
      <c r="B7792"/>
      <c r="D7792"/>
      <c r="AL7792">
        <f t="shared" si="847"/>
        <v>0</v>
      </c>
      <c r="AQ7792">
        <f t="shared" si="848"/>
        <v>0</v>
      </c>
      <c r="AR7792" t="str">
        <f>IFERROR(IF(OR(AP7792=338,AP7792=340,AP7792=341,AP7792=342,AP7792="342A",AP7792="342B"),PorcenRet(AP7792,AT7792,AU7792),INDEX(PORCENTAJEBUSCAR,MATCH(AP7792,CódigoRET,0),4)*1),"")</f>
        <v/>
      </c>
      <c r="AS7792">
        <f t="shared" si="849"/>
        <v>0</v>
      </c>
      <c r="BF7792" t="str">
        <f>IFERROR(IF(OR(BD7792=338,BD7792=340,BD7792=341,BD7792=342,BD7792="342A",BD7792="342B"),PorcenRet(BD7792,BH7792,BI7792),INDEX(PORCENTAJEBUSCAR,MATCH(BD7792,CódigoRET,0),4)*1),"")</f>
        <v/>
      </c>
      <c r="BG7792">
        <f t="shared" si="850"/>
        <v>0</v>
      </c>
      <c r="BO7792">
        <f t="shared" si="851"/>
        <v>0</v>
      </c>
      <c r="CC7792">
        <f t="shared" si="852"/>
        <v>0</v>
      </c>
      <c r="CD7792">
        <f t="shared" si="853"/>
        <v>0</v>
      </c>
      <c r="CG7792">
        <f ca="1">IFERROR(INDIRECT("IVA!X"&amp;MATCH(MID(COMPRAS!C7692,1,2)&amp;MID(COMPRAS!F7692,1,2)&amp;MID(COMPRAS!D7692,1,2),IVA!W:W,0)),"SIN COD.")</f>
        <v>0</v>
      </c>
      <c r="CH7792">
        <f ca="1">IFERROR(INDIRECT("IVA!Y"&amp;MATCH(MID(COMPRAS!C7692,1,2)&amp;MID(COMPRAS!F7692,1,2)&amp;MID(COMPRAS!D7692,1,2),IVA!W:W,0)),"SIN COD.")</f>
        <v>0</v>
      </c>
    </row>
    <row r="7793" spans="1:86" x14ac:dyDescent="0.25">
      <c r="A7793"/>
      <c r="B7793"/>
      <c r="D7793"/>
      <c r="AL7793">
        <f t="shared" si="847"/>
        <v>0</v>
      </c>
      <c r="AQ7793">
        <f t="shared" si="848"/>
        <v>0</v>
      </c>
      <c r="AR7793" t="str">
        <f>IFERROR(IF(OR(AP7793=338,AP7793=340,AP7793=341,AP7793=342,AP7793="342A",AP7793="342B"),PorcenRet(AP7793,AT7793,AU7793),INDEX(PORCENTAJEBUSCAR,MATCH(AP7793,CódigoRET,0),4)*1),"")</f>
        <v/>
      </c>
      <c r="AS7793">
        <f t="shared" si="849"/>
        <v>0</v>
      </c>
      <c r="BF7793" t="str">
        <f>IFERROR(IF(OR(BD7793=338,BD7793=340,BD7793=341,BD7793=342,BD7793="342A",BD7793="342B"),PorcenRet(BD7793,BH7793,BI7793),INDEX(PORCENTAJEBUSCAR,MATCH(BD7793,CódigoRET,0),4)*1),"")</f>
        <v/>
      </c>
      <c r="BG7793">
        <f t="shared" si="850"/>
        <v>0</v>
      </c>
      <c r="BO7793">
        <f t="shared" si="851"/>
        <v>0</v>
      </c>
      <c r="CC7793">
        <f t="shared" si="852"/>
        <v>0</v>
      </c>
      <c r="CD7793">
        <f t="shared" si="853"/>
        <v>0</v>
      </c>
      <c r="CG7793">
        <f ca="1">IFERROR(INDIRECT("IVA!X"&amp;MATCH(MID(COMPRAS!C7693,1,2)&amp;MID(COMPRAS!F7693,1,2)&amp;MID(COMPRAS!D7693,1,2),IVA!W:W,0)),"SIN COD.")</f>
        <v>0</v>
      </c>
      <c r="CH7793">
        <f ca="1">IFERROR(INDIRECT("IVA!Y"&amp;MATCH(MID(COMPRAS!C7693,1,2)&amp;MID(COMPRAS!F7693,1,2)&amp;MID(COMPRAS!D7693,1,2),IVA!W:W,0)),"SIN COD.")</f>
        <v>0</v>
      </c>
    </row>
    <row r="7794" spans="1:86" x14ac:dyDescent="0.25">
      <c r="A7794"/>
      <c r="B7794"/>
      <c r="D7794"/>
      <c r="AL7794">
        <f t="shared" si="847"/>
        <v>0</v>
      </c>
      <c r="AQ7794">
        <f t="shared" si="848"/>
        <v>0</v>
      </c>
      <c r="AR7794" t="str">
        <f>IFERROR(IF(OR(AP7794=338,AP7794=340,AP7794=341,AP7794=342,AP7794="342A",AP7794="342B"),PorcenRet(AP7794,AT7794,AU7794),INDEX(PORCENTAJEBUSCAR,MATCH(AP7794,CódigoRET,0),4)*1),"")</f>
        <v/>
      </c>
      <c r="AS7794">
        <f t="shared" si="849"/>
        <v>0</v>
      </c>
      <c r="BF7794" t="str">
        <f>IFERROR(IF(OR(BD7794=338,BD7794=340,BD7794=341,BD7794=342,BD7794="342A",BD7794="342B"),PorcenRet(BD7794,BH7794,BI7794),INDEX(PORCENTAJEBUSCAR,MATCH(BD7794,CódigoRET,0),4)*1),"")</f>
        <v/>
      </c>
      <c r="BG7794">
        <f t="shared" si="850"/>
        <v>0</v>
      </c>
      <c r="BO7794">
        <f t="shared" si="851"/>
        <v>0</v>
      </c>
      <c r="CC7794">
        <f t="shared" si="852"/>
        <v>0</v>
      </c>
      <c r="CD7794">
        <f t="shared" si="853"/>
        <v>0</v>
      </c>
      <c r="CG7794">
        <f ca="1">IFERROR(INDIRECT("IVA!X"&amp;MATCH(MID(COMPRAS!C7694,1,2)&amp;MID(COMPRAS!F7694,1,2)&amp;MID(COMPRAS!D7694,1,2),IVA!W:W,0)),"SIN COD.")</f>
        <v>0</v>
      </c>
      <c r="CH7794">
        <f ca="1">IFERROR(INDIRECT("IVA!Y"&amp;MATCH(MID(COMPRAS!C7694,1,2)&amp;MID(COMPRAS!F7694,1,2)&amp;MID(COMPRAS!D7694,1,2),IVA!W:W,0)),"SIN COD.")</f>
        <v>0</v>
      </c>
    </row>
    <row r="7795" spans="1:86" x14ac:dyDescent="0.25">
      <c r="A7795"/>
      <c r="B7795"/>
      <c r="D7795"/>
      <c r="AL7795">
        <f t="shared" si="847"/>
        <v>0</v>
      </c>
      <c r="AQ7795">
        <f t="shared" si="848"/>
        <v>0</v>
      </c>
      <c r="AR7795" t="str">
        <f>IFERROR(IF(OR(AP7795=338,AP7795=340,AP7795=341,AP7795=342,AP7795="342A",AP7795="342B"),PorcenRet(AP7795,AT7795,AU7795),INDEX(PORCENTAJEBUSCAR,MATCH(AP7795,CódigoRET,0),4)*1),"")</f>
        <v/>
      </c>
      <c r="AS7795">
        <f t="shared" si="849"/>
        <v>0</v>
      </c>
      <c r="BF7795" t="str">
        <f>IFERROR(IF(OR(BD7795=338,BD7795=340,BD7795=341,BD7795=342,BD7795="342A",BD7795="342B"),PorcenRet(BD7795,BH7795,BI7795),INDEX(PORCENTAJEBUSCAR,MATCH(BD7795,CódigoRET,0),4)*1),"")</f>
        <v/>
      </c>
      <c r="BG7795">
        <f t="shared" si="850"/>
        <v>0</v>
      </c>
      <c r="BO7795">
        <f t="shared" si="851"/>
        <v>0</v>
      </c>
      <c r="CC7795">
        <f t="shared" si="852"/>
        <v>0</v>
      </c>
      <c r="CD7795">
        <f t="shared" si="853"/>
        <v>0</v>
      </c>
      <c r="CG7795">
        <f ca="1">IFERROR(INDIRECT("IVA!X"&amp;MATCH(MID(COMPRAS!C7695,1,2)&amp;MID(COMPRAS!F7695,1,2)&amp;MID(COMPRAS!D7695,1,2),IVA!W:W,0)),"SIN COD.")</f>
        <v>0</v>
      </c>
      <c r="CH7795">
        <f ca="1">IFERROR(INDIRECT("IVA!Y"&amp;MATCH(MID(COMPRAS!C7695,1,2)&amp;MID(COMPRAS!F7695,1,2)&amp;MID(COMPRAS!D7695,1,2),IVA!W:W,0)),"SIN COD.")</f>
        <v>0</v>
      </c>
    </row>
    <row r="7796" spans="1:86" x14ac:dyDescent="0.25">
      <c r="A7796"/>
      <c r="B7796"/>
      <c r="D7796"/>
      <c r="AL7796">
        <f t="shared" si="847"/>
        <v>0</v>
      </c>
      <c r="AQ7796">
        <f t="shared" si="848"/>
        <v>0</v>
      </c>
      <c r="AR7796" t="str">
        <f>IFERROR(IF(OR(AP7796=338,AP7796=340,AP7796=341,AP7796=342,AP7796="342A",AP7796="342B"),PorcenRet(AP7796,AT7796,AU7796),INDEX(PORCENTAJEBUSCAR,MATCH(AP7796,CódigoRET,0),4)*1),"")</f>
        <v/>
      </c>
      <c r="AS7796">
        <f t="shared" si="849"/>
        <v>0</v>
      </c>
      <c r="BF7796" t="str">
        <f>IFERROR(IF(OR(BD7796=338,BD7796=340,BD7796=341,BD7796=342,BD7796="342A",BD7796="342B"),PorcenRet(BD7796,BH7796,BI7796),INDEX(PORCENTAJEBUSCAR,MATCH(BD7796,CódigoRET,0),4)*1),"")</f>
        <v/>
      </c>
      <c r="BG7796">
        <f t="shared" si="850"/>
        <v>0</v>
      </c>
      <c r="BO7796">
        <f t="shared" si="851"/>
        <v>0</v>
      </c>
      <c r="CC7796">
        <f t="shared" si="852"/>
        <v>0</v>
      </c>
      <c r="CD7796">
        <f t="shared" si="853"/>
        <v>0</v>
      </c>
      <c r="CG7796">
        <f ca="1">IFERROR(INDIRECT("IVA!X"&amp;MATCH(MID(COMPRAS!C7696,1,2)&amp;MID(COMPRAS!F7696,1,2)&amp;MID(COMPRAS!D7696,1,2),IVA!W:W,0)),"SIN COD.")</f>
        <v>0</v>
      </c>
      <c r="CH7796">
        <f ca="1">IFERROR(INDIRECT("IVA!Y"&amp;MATCH(MID(COMPRAS!C7696,1,2)&amp;MID(COMPRAS!F7696,1,2)&amp;MID(COMPRAS!D7696,1,2),IVA!W:W,0)),"SIN COD.")</f>
        <v>0</v>
      </c>
    </row>
    <row r="7797" spans="1:86" x14ac:dyDescent="0.25">
      <c r="A7797"/>
      <c r="B7797"/>
      <c r="D7797"/>
      <c r="AL7797">
        <f t="shared" si="847"/>
        <v>0</v>
      </c>
      <c r="AQ7797">
        <f t="shared" si="848"/>
        <v>0</v>
      </c>
      <c r="AR7797" t="str">
        <f>IFERROR(IF(OR(AP7797=338,AP7797=340,AP7797=341,AP7797=342,AP7797="342A",AP7797="342B"),PorcenRet(AP7797,AT7797,AU7797),INDEX(PORCENTAJEBUSCAR,MATCH(AP7797,CódigoRET,0),4)*1),"")</f>
        <v/>
      </c>
      <c r="AS7797">
        <f t="shared" si="849"/>
        <v>0</v>
      </c>
      <c r="BF7797" t="str">
        <f>IFERROR(IF(OR(BD7797=338,BD7797=340,BD7797=341,BD7797=342,BD7797="342A",BD7797="342B"),PorcenRet(BD7797,BH7797,BI7797),INDEX(PORCENTAJEBUSCAR,MATCH(BD7797,CódigoRET,0),4)*1),"")</f>
        <v/>
      </c>
      <c r="BG7797">
        <f t="shared" si="850"/>
        <v>0</v>
      </c>
      <c r="BO7797">
        <f t="shared" si="851"/>
        <v>0</v>
      </c>
      <c r="CC7797">
        <f t="shared" si="852"/>
        <v>0</v>
      </c>
      <c r="CD7797">
        <f t="shared" si="853"/>
        <v>0</v>
      </c>
      <c r="CG7797">
        <f ca="1">IFERROR(INDIRECT("IVA!X"&amp;MATCH(MID(COMPRAS!C7697,1,2)&amp;MID(COMPRAS!F7697,1,2)&amp;MID(COMPRAS!D7697,1,2),IVA!W:W,0)),"SIN COD.")</f>
        <v>0</v>
      </c>
      <c r="CH7797">
        <f ca="1">IFERROR(INDIRECT("IVA!Y"&amp;MATCH(MID(COMPRAS!C7697,1,2)&amp;MID(COMPRAS!F7697,1,2)&amp;MID(COMPRAS!D7697,1,2),IVA!W:W,0)),"SIN COD.")</f>
        <v>0</v>
      </c>
    </row>
    <row r="7798" spans="1:86" x14ac:dyDescent="0.25">
      <c r="A7798"/>
      <c r="B7798"/>
      <c r="D7798"/>
      <c r="AL7798">
        <f t="shared" si="847"/>
        <v>0</v>
      </c>
      <c r="AQ7798">
        <f t="shared" si="848"/>
        <v>0</v>
      </c>
      <c r="AR7798" t="str">
        <f>IFERROR(IF(OR(AP7798=338,AP7798=340,AP7798=341,AP7798=342,AP7798="342A",AP7798="342B"),PorcenRet(AP7798,AT7798,AU7798),INDEX(PORCENTAJEBUSCAR,MATCH(AP7798,CódigoRET,0),4)*1),"")</f>
        <v/>
      </c>
      <c r="AS7798">
        <f t="shared" si="849"/>
        <v>0</v>
      </c>
      <c r="BF7798" t="str">
        <f>IFERROR(IF(OR(BD7798=338,BD7798=340,BD7798=341,BD7798=342,BD7798="342A",BD7798="342B"),PorcenRet(BD7798,BH7798,BI7798),INDEX(PORCENTAJEBUSCAR,MATCH(BD7798,CódigoRET,0),4)*1),"")</f>
        <v/>
      </c>
      <c r="BG7798">
        <f t="shared" si="850"/>
        <v>0</v>
      </c>
      <c r="BO7798">
        <f t="shared" si="851"/>
        <v>0</v>
      </c>
      <c r="CC7798">
        <f t="shared" si="852"/>
        <v>0</v>
      </c>
      <c r="CD7798">
        <f t="shared" si="853"/>
        <v>0</v>
      </c>
      <c r="CG7798">
        <f ca="1">IFERROR(INDIRECT("IVA!X"&amp;MATCH(MID(COMPRAS!C7698,1,2)&amp;MID(COMPRAS!F7698,1,2)&amp;MID(COMPRAS!D7698,1,2),IVA!W:W,0)),"SIN COD.")</f>
        <v>0</v>
      </c>
      <c r="CH7798">
        <f ca="1">IFERROR(INDIRECT("IVA!Y"&amp;MATCH(MID(COMPRAS!C7698,1,2)&amp;MID(COMPRAS!F7698,1,2)&amp;MID(COMPRAS!D7698,1,2),IVA!W:W,0)),"SIN COD.")</f>
        <v>0</v>
      </c>
    </row>
    <row r="7799" spans="1:86" x14ac:dyDescent="0.25">
      <c r="A7799"/>
      <c r="B7799"/>
      <c r="D7799"/>
      <c r="AL7799">
        <f t="shared" si="847"/>
        <v>0</v>
      </c>
      <c r="AQ7799">
        <f t="shared" si="848"/>
        <v>0</v>
      </c>
      <c r="AR7799" t="str">
        <f>IFERROR(IF(OR(AP7799=338,AP7799=340,AP7799=341,AP7799=342,AP7799="342A",AP7799="342B"),PorcenRet(AP7799,AT7799,AU7799),INDEX(PORCENTAJEBUSCAR,MATCH(AP7799,CódigoRET,0),4)*1),"")</f>
        <v/>
      </c>
      <c r="AS7799">
        <f t="shared" si="849"/>
        <v>0</v>
      </c>
      <c r="BF7799" t="str">
        <f>IFERROR(IF(OR(BD7799=338,BD7799=340,BD7799=341,BD7799=342,BD7799="342A",BD7799="342B"),PorcenRet(BD7799,BH7799,BI7799),INDEX(PORCENTAJEBUSCAR,MATCH(BD7799,CódigoRET,0),4)*1),"")</f>
        <v/>
      </c>
      <c r="BG7799">
        <f t="shared" si="850"/>
        <v>0</v>
      </c>
      <c r="BO7799">
        <f t="shared" si="851"/>
        <v>0</v>
      </c>
      <c r="CC7799">
        <f t="shared" si="852"/>
        <v>0</v>
      </c>
      <c r="CD7799">
        <f t="shared" si="853"/>
        <v>0</v>
      </c>
      <c r="CG7799">
        <f ca="1">IFERROR(INDIRECT("IVA!X"&amp;MATCH(MID(COMPRAS!C7699,1,2)&amp;MID(COMPRAS!F7699,1,2)&amp;MID(COMPRAS!D7699,1,2),IVA!W:W,0)),"SIN COD.")</f>
        <v>0</v>
      </c>
      <c r="CH7799">
        <f ca="1">IFERROR(INDIRECT("IVA!Y"&amp;MATCH(MID(COMPRAS!C7699,1,2)&amp;MID(COMPRAS!F7699,1,2)&amp;MID(COMPRAS!D7699,1,2),IVA!W:W,0)),"SIN COD.")</f>
        <v>0</v>
      </c>
    </row>
    <row r="7800" spans="1:86" x14ac:dyDescent="0.25">
      <c r="A7800"/>
      <c r="B7800"/>
      <c r="D7800"/>
      <c r="AL7800">
        <f t="shared" si="847"/>
        <v>0</v>
      </c>
      <c r="AQ7800">
        <f t="shared" si="848"/>
        <v>0</v>
      </c>
      <c r="AR7800" t="str">
        <f>IFERROR(IF(OR(AP7800=338,AP7800=340,AP7800=341,AP7800=342,AP7800="342A",AP7800="342B"),PorcenRet(AP7800,AT7800,AU7800),INDEX(PORCENTAJEBUSCAR,MATCH(AP7800,CódigoRET,0),4)*1),"")</f>
        <v/>
      </c>
      <c r="AS7800">
        <f t="shared" si="849"/>
        <v>0</v>
      </c>
      <c r="BF7800" t="str">
        <f>IFERROR(IF(OR(BD7800=338,BD7800=340,BD7800=341,BD7800=342,BD7800="342A",BD7800="342B"),PorcenRet(BD7800,BH7800,BI7800),INDEX(PORCENTAJEBUSCAR,MATCH(BD7800,CódigoRET,0),4)*1),"")</f>
        <v/>
      </c>
      <c r="BG7800">
        <f t="shared" si="850"/>
        <v>0</v>
      </c>
      <c r="BO7800">
        <f t="shared" si="851"/>
        <v>0</v>
      </c>
      <c r="CC7800">
        <f t="shared" si="852"/>
        <v>0</v>
      </c>
      <c r="CD7800">
        <f t="shared" si="853"/>
        <v>0</v>
      </c>
      <c r="CG7800">
        <f ca="1">IFERROR(INDIRECT("IVA!X"&amp;MATCH(MID(COMPRAS!C7700,1,2)&amp;MID(COMPRAS!F7700,1,2)&amp;MID(COMPRAS!D7700,1,2),IVA!W:W,0)),"SIN COD.")</f>
        <v>0</v>
      </c>
      <c r="CH7800">
        <f ca="1">IFERROR(INDIRECT("IVA!Y"&amp;MATCH(MID(COMPRAS!C7700,1,2)&amp;MID(COMPRAS!F7700,1,2)&amp;MID(COMPRAS!D7700,1,2),IVA!W:W,0)),"SIN COD.")</f>
        <v>0</v>
      </c>
    </row>
    <row r="7801" spans="1:86" x14ac:dyDescent="0.25">
      <c r="A7801"/>
      <c r="B7801"/>
      <c r="D7801"/>
      <c r="AL7801">
        <f t="shared" si="847"/>
        <v>0</v>
      </c>
      <c r="AQ7801">
        <f t="shared" si="848"/>
        <v>0</v>
      </c>
      <c r="AR7801" t="str">
        <f>IFERROR(IF(OR(AP7801=338,AP7801=340,AP7801=341,AP7801=342,AP7801="342A",AP7801="342B"),PorcenRet(AP7801,AT7801,AU7801),INDEX(PORCENTAJEBUSCAR,MATCH(AP7801,CódigoRET,0),4)*1),"")</f>
        <v/>
      </c>
      <c r="AS7801">
        <f t="shared" si="849"/>
        <v>0</v>
      </c>
      <c r="BF7801" t="str">
        <f>IFERROR(IF(OR(BD7801=338,BD7801=340,BD7801=341,BD7801=342,BD7801="342A",BD7801="342B"),PorcenRet(BD7801,BH7801,BI7801),INDEX(PORCENTAJEBUSCAR,MATCH(BD7801,CódigoRET,0),4)*1),"")</f>
        <v/>
      </c>
      <c r="BG7801">
        <f t="shared" si="850"/>
        <v>0</v>
      </c>
      <c r="BO7801">
        <f t="shared" si="851"/>
        <v>0</v>
      </c>
      <c r="CC7801">
        <f t="shared" si="852"/>
        <v>0</v>
      </c>
      <c r="CD7801">
        <f t="shared" si="853"/>
        <v>0</v>
      </c>
      <c r="CG7801">
        <f ca="1">IFERROR(INDIRECT("IVA!X"&amp;MATCH(MID(COMPRAS!C7701,1,2)&amp;MID(COMPRAS!F7701,1,2)&amp;MID(COMPRAS!D7701,1,2),IVA!W:W,0)),"SIN COD.")</f>
        <v>0</v>
      </c>
      <c r="CH7801">
        <f ca="1">IFERROR(INDIRECT("IVA!Y"&amp;MATCH(MID(COMPRAS!C7701,1,2)&amp;MID(COMPRAS!F7701,1,2)&amp;MID(COMPRAS!D7701,1,2),IVA!W:W,0)),"SIN COD.")</f>
        <v>0</v>
      </c>
    </row>
    <row r="7802" spans="1:86" x14ac:dyDescent="0.25">
      <c r="A7802"/>
      <c r="B7802"/>
      <c r="D7802"/>
      <c r="AL7802">
        <f t="shared" si="847"/>
        <v>0</v>
      </c>
      <c r="AQ7802">
        <f t="shared" si="848"/>
        <v>0</v>
      </c>
      <c r="AR7802" t="str">
        <f>IFERROR(IF(OR(AP7802=338,AP7802=340,AP7802=341,AP7802=342,AP7802="342A",AP7802="342B"),PorcenRet(AP7802,AT7802,AU7802),INDEX(PORCENTAJEBUSCAR,MATCH(AP7802,CódigoRET,0),4)*1),"")</f>
        <v/>
      </c>
      <c r="AS7802">
        <f t="shared" si="849"/>
        <v>0</v>
      </c>
      <c r="BF7802" t="str">
        <f>IFERROR(IF(OR(BD7802=338,BD7802=340,BD7802=341,BD7802=342,BD7802="342A",BD7802="342B"),PorcenRet(BD7802,BH7802,BI7802),INDEX(PORCENTAJEBUSCAR,MATCH(BD7802,CódigoRET,0),4)*1),"")</f>
        <v/>
      </c>
      <c r="BG7802">
        <f t="shared" si="850"/>
        <v>0</v>
      </c>
      <c r="BO7802">
        <f t="shared" si="851"/>
        <v>0</v>
      </c>
      <c r="CC7802">
        <f t="shared" si="852"/>
        <v>0</v>
      </c>
      <c r="CD7802">
        <f t="shared" si="853"/>
        <v>0</v>
      </c>
      <c r="CG7802">
        <f ca="1">IFERROR(INDIRECT("IVA!X"&amp;MATCH(MID(COMPRAS!C7702,1,2)&amp;MID(COMPRAS!F7702,1,2)&amp;MID(COMPRAS!D7702,1,2),IVA!W:W,0)),"SIN COD.")</f>
        <v>0</v>
      </c>
      <c r="CH7802">
        <f ca="1">IFERROR(INDIRECT("IVA!Y"&amp;MATCH(MID(COMPRAS!C7702,1,2)&amp;MID(COMPRAS!F7702,1,2)&amp;MID(COMPRAS!D7702,1,2),IVA!W:W,0)),"SIN COD.")</f>
        <v>0</v>
      </c>
    </row>
    <row r="7803" spans="1:86" x14ac:dyDescent="0.25">
      <c r="A7803"/>
      <c r="B7803"/>
      <c r="D7803"/>
      <c r="AL7803">
        <f t="shared" si="847"/>
        <v>0</v>
      </c>
      <c r="AQ7803">
        <f t="shared" si="848"/>
        <v>0</v>
      </c>
      <c r="AR7803" t="str">
        <f>IFERROR(IF(OR(AP7803=338,AP7803=340,AP7803=341,AP7803=342,AP7803="342A",AP7803="342B"),PorcenRet(AP7803,AT7803,AU7803),INDEX(PORCENTAJEBUSCAR,MATCH(AP7803,CódigoRET,0),4)*1),"")</f>
        <v/>
      </c>
      <c r="AS7803">
        <f t="shared" si="849"/>
        <v>0</v>
      </c>
      <c r="BF7803" t="str">
        <f>IFERROR(IF(OR(BD7803=338,BD7803=340,BD7803=341,BD7803=342,BD7803="342A",BD7803="342B"),PorcenRet(BD7803,BH7803,BI7803),INDEX(PORCENTAJEBUSCAR,MATCH(BD7803,CódigoRET,0),4)*1),"")</f>
        <v/>
      </c>
      <c r="BG7803">
        <f t="shared" si="850"/>
        <v>0</v>
      </c>
      <c r="BO7803">
        <f t="shared" si="851"/>
        <v>0</v>
      </c>
      <c r="CC7803">
        <f t="shared" si="852"/>
        <v>0</v>
      </c>
      <c r="CD7803">
        <f t="shared" si="853"/>
        <v>0</v>
      </c>
      <c r="CG7803">
        <f ca="1">IFERROR(INDIRECT("IVA!X"&amp;MATCH(MID(COMPRAS!C7703,1,2)&amp;MID(COMPRAS!F7703,1,2)&amp;MID(COMPRAS!D7703,1,2),IVA!W:W,0)),"SIN COD.")</f>
        <v>0</v>
      </c>
      <c r="CH7803">
        <f ca="1">IFERROR(INDIRECT("IVA!Y"&amp;MATCH(MID(COMPRAS!C7703,1,2)&amp;MID(COMPRAS!F7703,1,2)&amp;MID(COMPRAS!D7703,1,2),IVA!W:W,0)),"SIN COD.")</f>
        <v>0</v>
      </c>
    </row>
    <row r="7804" spans="1:86" x14ac:dyDescent="0.25">
      <c r="A7804"/>
      <c r="B7804"/>
      <c r="D7804"/>
      <c r="AL7804">
        <f t="shared" si="847"/>
        <v>0</v>
      </c>
      <c r="AQ7804">
        <f t="shared" si="848"/>
        <v>0</v>
      </c>
      <c r="AR7804" t="str">
        <f>IFERROR(IF(OR(AP7804=338,AP7804=340,AP7804=341,AP7804=342,AP7804="342A",AP7804="342B"),PorcenRet(AP7804,AT7804,AU7804),INDEX(PORCENTAJEBUSCAR,MATCH(AP7804,CódigoRET,0),4)*1),"")</f>
        <v/>
      </c>
      <c r="AS7804">
        <f t="shared" si="849"/>
        <v>0</v>
      </c>
      <c r="BF7804" t="str">
        <f>IFERROR(IF(OR(BD7804=338,BD7804=340,BD7804=341,BD7804=342,BD7804="342A",BD7804="342B"),PorcenRet(BD7804,BH7804,BI7804),INDEX(PORCENTAJEBUSCAR,MATCH(BD7804,CódigoRET,0),4)*1),"")</f>
        <v/>
      </c>
      <c r="BG7804">
        <f t="shared" si="850"/>
        <v>0</v>
      </c>
      <c r="BO7804">
        <f t="shared" si="851"/>
        <v>0</v>
      </c>
      <c r="CC7804">
        <f t="shared" si="852"/>
        <v>0</v>
      </c>
      <c r="CD7804">
        <f t="shared" si="853"/>
        <v>0</v>
      </c>
      <c r="CG7804">
        <f ca="1">IFERROR(INDIRECT("IVA!X"&amp;MATCH(MID(COMPRAS!C7704,1,2)&amp;MID(COMPRAS!F7704,1,2)&amp;MID(COMPRAS!D7704,1,2),IVA!W:W,0)),"SIN COD.")</f>
        <v>0</v>
      </c>
      <c r="CH7804">
        <f ca="1">IFERROR(INDIRECT("IVA!Y"&amp;MATCH(MID(COMPRAS!C7704,1,2)&amp;MID(COMPRAS!F7704,1,2)&amp;MID(COMPRAS!D7704,1,2),IVA!W:W,0)),"SIN COD.")</f>
        <v>0</v>
      </c>
    </row>
    <row r="7805" spans="1:86" x14ac:dyDescent="0.25">
      <c r="A7805"/>
      <c r="B7805"/>
      <c r="D7805"/>
      <c r="AL7805">
        <f t="shared" si="847"/>
        <v>0</v>
      </c>
      <c r="AQ7805">
        <f t="shared" si="848"/>
        <v>0</v>
      </c>
      <c r="AR7805" t="str">
        <f>IFERROR(IF(OR(AP7805=338,AP7805=340,AP7805=341,AP7805=342,AP7805="342A",AP7805="342B"),PorcenRet(AP7805,AT7805,AU7805),INDEX(PORCENTAJEBUSCAR,MATCH(AP7805,CódigoRET,0),4)*1),"")</f>
        <v/>
      </c>
      <c r="AS7805">
        <f t="shared" si="849"/>
        <v>0</v>
      </c>
      <c r="BF7805" t="str">
        <f>IFERROR(IF(OR(BD7805=338,BD7805=340,BD7805=341,BD7805=342,BD7805="342A",BD7805="342B"),PorcenRet(BD7805,BH7805,BI7805),INDEX(PORCENTAJEBUSCAR,MATCH(BD7805,CódigoRET,0),4)*1),"")</f>
        <v/>
      </c>
      <c r="BG7805">
        <f t="shared" si="850"/>
        <v>0</v>
      </c>
      <c r="BO7805">
        <f t="shared" si="851"/>
        <v>0</v>
      </c>
      <c r="CC7805">
        <f t="shared" si="852"/>
        <v>0</v>
      </c>
      <c r="CD7805">
        <f t="shared" si="853"/>
        <v>0</v>
      </c>
      <c r="CG7805">
        <f ca="1">IFERROR(INDIRECT("IVA!X"&amp;MATCH(MID(COMPRAS!C7705,1,2)&amp;MID(COMPRAS!F7705,1,2)&amp;MID(COMPRAS!D7705,1,2),IVA!W:W,0)),"SIN COD.")</f>
        <v>0</v>
      </c>
      <c r="CH7805">
        <f ca="1">IFERROR(INDIRECT("IVA!Y"&amp;MATCH(MID(COMPRAS!C7705,1,2)&amp;MID(COMPRAS!F7705,1,2)&amp;MID(COMPRAS!D7705,1,2),IVA!W:W,0)),"SIN COD.")</f>
        <v>0</v>
      </c>
    </row>
    <row r="7806" spans="1:86" x14ac:dyDescent="0.25">
      <c r="A7806"/>
      <c r="B7806"/>
      <c r="D7806"/>
      <c r="AL7806">
        <f t="shared" si="847"/>
        <v>0</v>
      </c>
      <c r="AQ7806">
        <f t="shared" si="848"/>
        <v>0</v>
      </c>
      <c r="AR7806" t="str">
        <f>IFERROR(IF(OR(AP7806=338,AP7806=340,AP7806=341,AP7806=342,AP7806="342A",AP7806="342B"),PorcenRet(AP7806,AT7806,AU7806),INDEX(PORCENTAJEBUSCAR,MATCH(AP7806,CódigoRET,0),4)*1),"")</f>
        <v/>
      </c>
      <c r="AS7806">
        <f t="shared" si="849"/>
        <v>0</v>
      </c>
      <c r="BF7806" t="str">
        <f>IFERROR(IF(OR(BD7806=338,BD7806=340,BD7806=341,BD7806=342,BD7806="342A",BD7806="342B"),PorcenRet(BD7806,BH7806,BI7806),INDEX(PORCENTAJEBUSCAR,MATCH(BD7806,CódigoRET,0),4)*1),"")</f>
        <v/>
      </c>
      <c r="BG7806">
        <f t="shared" si="850"/>
        <v>0</v>
      </c>
      <c r="BO7806">
        <f t="shared" si="851"/>
        <v>0</v>
      </c>
      <c r="CC7806">
        <f t="shared" si="852"/>
        <v>0</v>
      </c>
      <c r="CD7806">
        <f t="shared" si="853"/>
        <v>0</v>
      </c>
      <c r="CG7806">
        <f ca="1">IFERROR(INDIRECT("IVA!X"&amp;MATCH(MID(COMPRAS!C7706,1,2)&amp;MID(COMPRAS!F7706,1,2)&amp;MID(COMPRAS!D7706,1,2),IVA!W:W,0)),"SIN COD.")</f>
        <v>0</v>
      </c>
      <c r="CH7806">
        <f ca="1">IFERROR(INDIRECT("IVA!Y"&amp;MATCH(MID(COMPRAS!C7706,1,2)&amp;MID(COMPRAS!F7706,1,2)&amp;MID(COMPRAS!D7706,1,2),IVA!W:W,0)),"SIN COD.")</f>
        <v>0</v>
      </c>
    </row>
    <row r="7807" spans="1:86" x14ac:dyDescent="0.25">
      <c r="A7807"/>
      <c r="B7807"/>
      <c r="D7807"/>
      <c r="AL7807">
        <f t="shared" si="847"/>
        <v>0</v>
      </c>
      <c r="AQ7807">
        <f t="shared" si="848"/>
        <v>0</v>
      </c>
      <c r="AR7807" t="str">
        <f>IFERROR(IF(OR(AP7807=338,AP7807=340,AP7807=341,AP7807=342,AP7807="342A",AP7807="342B"),PorcenRet(AP7807,AT7807,AU7807),INDEX(PORCENTAJEBUSCAR,MATCH(AP7807,CódigoRET,0),4)*1),"")</f>
        <v/>
      </c>
      <c r="AS7807">
        <f t="shared" si="849"/>
        <v>0</v>
      </c>
      <c r="BF7807" t="str">
        <f>IFERROR(IF(OR(BD7807=338,BD7807=340,BD7807=341,BD7807=342,BD7807="342A",BD7807="342B"),PorcenRet(BD7807,BH7807,BI7807),INDEX(PORCENTAJEBUSCAR,MATCH(BD7807,CódigoRET,0),4)*1),"")</f>
        <v/>
      </c>
      <c r="BG7807">
        <f t="shared" si="850"/>
        <v>0</v>
      </c>
      <c r="BO7807">
        <f t="shared" si="851"/>
        <v>0</v>
      </c>
      <c r="CC7807">
        <f t="shared" si="852"/>
        <v>0</v>
      </c>
      <c r="CD7807">
        <f t="shared" si="853"/>
        <v>0</v>
      </c>
      <c r="CG7807">
        <f ca="1">IFERROR(INDIRECT("IVA!X"&amp;MATCH(MID(COMPRAS!C7707,1,2)&amp;MID(COMPRAS!F7707,1,2)&amp;MID(COMPRAS!D7707,1,2),IVA!W:W,0)),"SIN COD.")</f>
        <v>0</v>
      </c>
      <c r="CH7807">
        <f ca="1">IFERROR(INDIRECT("IVA!Y"&amp;MATCH(MID(COMPRAS!C7707,1,2)&amp;MID(COMPRAS!F7707,1,2)&amp;MID(COMPRAS!D7707,1,2),IVA!W:W,0)),"SIN COD.")</f>
        <v>0</v>
      </c>
    </row>
    <row r="7808" spans="1:86" x14ac:dyDescent="0.25">
      <c r="A7808"/>
      <c r="B7808"/>
      <c r="D7808"/>
      <c r="AL7808">
        <f t="shared" si="847"/>
        <v>0</v>
      </c>
      <c r="AQ7808">
        <f t="shared" si="848"/>
        <v>0</v>
      </c>
      <c r="AR7808" t="str">
        <f>IFERROR(IF(OR(AP7808=338,AP7808=340,AP7808=341,AP7808=342,AP7808="342A",AP7808="342B"),PorcenRet(AP7808,AT7808,AU7808),INDEX(PORCENTAJEBUSCAR,MATCH(AP7808,CódigoRET,0),4)*1),"")</f>
        <v/>
      </c>
      <c r="AS7808">
        <f t="shared" si="849"/>
        <v>0</v>
      </c>
      <c r="BF7808" t="str">
        <f>IFERROR(IF(OR(BD7808=338,BD7808=340,BD7808=341,BD7808=342,BD7808="342A",BD7808="342B"),PorcenRet(BD7808,BH7808,BI7808),INDEX(PORCENTAJEBUSCAR,MATCH(BD7808,CódigoRET,0),4)*1),"")</f>
        <v/>
      </c>
      <c r="BG7808">
        <f t="shared" si="850"/>
        <v>0</v>
      </c>
      <c r="BO7808">
        <f t="shared" si="851"/>
        <v>0</v>
      </c>
      <c r="CC7808">
        <f t="shared" si="852"/>
        <v>0</v>
      </c>
      <c r="CD7808">
        <f t="shared" si="853"/>
        <v>0</v>
      </c>
      <c r="CG7808">
        <f ca="1">IFERROR(INDIRECT("IVA!X"&amp;MATCH(MID(COMPRAS!C7708,1,2)&amp;MID(COMPRAS!F7708,1,2)&amp;MID(COMPRAS!D7708,1,2),IVA!W:W,0)),"SIN COD.")</f>
        <v>0</v>
      </c>
      <c r="CH7808">
        <f ca="1">IFERROR(INDIRECT("IVA!Y"&amp;MATCH(MID(COMPRAS!C7708,1,2)&amp;MID(COMPRAS!F7708,1,2)&amp;MID(COMPRAS!D7708,1,2),IVA!W:W,0)),"SIN COD.")</f>
        <v>0</v>
      </c>
    </row>
    <row r="7809" spans="1:86" x14ac:dyDescent="0.25">
      <c r="A7809"/>
      <c r="B7809"/>
      <c r="D7809"/>
      <c r="AL7809">
        <f t="shared" si="847"/>
        <v>0</v>
      </c>
      <c r="AQ7809">
        <f t="shared" si="848"/>
        <v>0</v>
      </c>
      <c r="AR7809" t="str">
        <f>IFERROR(IF(OR(AP7809=338,AP7809=340,AP7809=341,AP7809=342,AP7809="342A",AP7809="342B"),PorcenRet(AP7809,AT7809,AU7809),INDEX(PORCENTAJEBUSCAR,MATCH(AP7809,CódigoRET,0),4)*1),"")</f>
        <v/>
      </c>
      <c r="AS7809">
        <f t="shared" si="849"/>
        <v>0</v>
      </c>
      <c r="BF7809" t="str">
        <f>IFERROR(IF(OR(BD7809=338,BD7809=340,BD7809=341,BD7809=342,BD7809="342A",BD7809="342B"),PorcenRet(BD7809,BH7809,BI7809),INDEX(PORCENTAJEBUSCAR,MATCH(BD7809,CódigoRET,0),4)*1),"")</f>
        <v/>
      </c>
      <c r="BG7809">
        <f t="shared" si="850"/>
        <v>0</v>
      </c>
      <c r="BO7809">
        <f t="shared" si="851"/>
        <v>0</v>
      </c>
      <c r="CC7809">
        <f t="shared" si="852"/>
        <v>0</v>
      </c>
      <c r="CD7809">
        <f t="shared" si="853"/>
        <v>0</v>
      </c>
      <c r="CG7809">
        <f ca="1">IFERROR(INDIRECT("IVA!X"&amp;MATCH(MID(COMPRAS!C7709,1,2)&amp;MID(COMPRAS!F7709,1,2)&amp;MID(COMPRAS!D7709,1,2),IVA!W:W,0)),"SIN COD.")</f>
        <v>0</v>
      </c>
      <c r="CH7809">
        <f ca="1">IFERROR(INDIRECT("IVA!Y"&amp;MATCH(MID(COMPRAS!C7709,1,2)&amp;MID(COMPRAS!F7709,1,2)&amp;MID(COMPRAS!D7709,1,2),IVA!W:W,0)),"SIN COD.")</f>
        <v>0</v>
      </c>
    </row>
    <row r="7810" spans="1:86" x14ac:dyDescent="0.25">
      <c r="A7810"/>
      <c r="B7810"/>
      <c r="D7810"/>
      <c r="AL7810">
        <f t="shared" ref="AL7810:AL7873" si="854">O7810+P7810+Q7810+R7810+S7810+T7810+U7810+V7810</f>
        <v>0</v>
      </c>
      <c r="AQ7810">
        <f t="shared" ref="AQ7810:AQ7873" si="855">+P7810+Q7810+R7810+S7810-BE7810-BQ7810-BW7810+O7810</f>
        <v>0</v>
      </c>
      <c r="AR7810" t="str">
        <f>IFERROR(IF(OR(AP7810=338,AP7810=340,AP7810=341,AP7810=342,AP7810="342A",AP7810="342B"),PorcenRet(AP7810,AT7810,AU7810),INDEX(PORCENTAJEBUSCAR,MATCH(AP7810,CódigoRET,0),4)*1),"")</f>
        <v/>
      </c>
      <c r="AS7810">
        <f t="shared" ref="AS7810:AS7873" si="856">ROUND(IF(AP7810="",0,AQ7810*(AR7810/100)),2)</f>
        <v>0</v>
      </c>
      <c r="BF7810" t="str">
        <f>IFERROR(IF(OR(BD7810=338,BD7810=340,BD7810=341,BD7810=342,BD7810="342A",BD7810="342B"),PorcenRet(BD7810,BH7810,BI7810),INDEX(PORCENTAJEBUSCAR,MATCH(BD7810,CódigoRET,0),4)*1),"")</f>
        <v/>
      </c>
      <c r="BG7810">
        <f t="shared" ref="BG7810:BG7873" si="857">ROUND(IF(BD7810="",0,BE7810*(BF7810/100)),2)</f>
        <v>0</v>
      </c>
      <c r="BO7810">
        <f t="shared" ref="BO7810:BO7873" si="858">IF(MID(F7810,1,2)="41",SUM(O7810:S7810),0)</f>
        <v>0</v>
      </c>
      <c r="CC7810">
        <f t="shared" ref="CC7810:CC7873" si="859">O7810+P7810+Q7810+R7810+S7810</f>
        <v>0</v>
      </c>
      <c r="CD7810">
        <f t="shared" ref="CD7810:CD7873" si="860">T7810+U7810</f>
        <v>0</v>
      </c>
      <c r="CG7810">
        <f ca="1">IFERROR(INDIRECT("IVA!X"&amp;MATCH(MID(COMPRAS!C7710,1,2)&amp;MID(COMPRAS!F7710,1,2)&amp;MID(COMPRAS!D7710,1,2),IVA!W:W,0)),"SIN COD.")</f>
        <v>0</v>
      </c>
      <c r="CH7810">
        <f ca="1">IFERROR(INDIRECT("IVA!Y"&amp;MATCH(MID(COMPRAS!C7710,1,2)&amp;MID(COMPRAS!F7710,1,2)&amp;MID(COMPRAS!D7710,1,2),IVA!W:W,0)),"SIN COD.")</f>
        <v>0</v>
      </c>
    </row>
    <row r="7811" spans="1:86" x14ac:dyDescent="0.25">
      <c r="A7811"/>
      <c r="B7811"/>
      <c r="D7811"/>
      <c r="AL7811">
        <f t="shared" si="854"/>
        <v>0</v>
      </c>
      <c r="AQ7811">
        <f t="shared" si="855"/>
        <v>0</v>
      </c>
      <c r="AR7811" t="str">
        <f>IFERROR(IF(OR(AP7811=338,AP7811=340,AP7811=341,AP7811=342,AP7811="342A",AP7811="342B"),PorcenRet(AP7811,AT7811,AU7811),INDEX(PORCENTAJEBUSCAR,MATCH(AP7811,CódigoRET,0),4)*1),"")</f>
        <v/>
      </c>
      <c r="AS7811">
        <f t="shared" si="856"/>
        <v>0</v>
      </c>
      <c r="BF7811" t="str">
        <f>IFERROR(IF(OR(BD7811=338,BD7811=340,BD7811=341,BD7811=342,BD7811="342A",BD7811="342B"),PorcenRet(BD7811,BH7811,BI7811),INDEX(PORCENTAJEBUSCAR,MATCH(BD7811,CódigoRET,0),4)*1),"")</f>
        <v/>
      </c>
      <c r="BG7811">
        <f t="shared" si="857"/>
        <v>0</v>
      </c>
      <c r="BO7811">
        <f t="shared" si="858"/>
        <v>0</v>
      </c>
      <c r="CC7811">
        <f t="shared" si="859"/>
        <v>0</v>
      </c>
      <c r="CD7811">
        <f t="shared" si="860"/>
        <v>0</v>
      </c>
      <c r="CG7811">
        <f ca="1">IFERROR(INDIRECT("IVA!X"&amp;MATCH(MID(COMPRAS!C7711,1,2)&amp;MID(COMPRAS!F7711,1,2)&amp;MID(COMPRAS!D7711,1,2),IVA!W:W,0)),"SIN COD.")</f>
        <v>0</v>
      </c>
      <c r="CH7811">
        <f ca="1">IFERROR(INDIRECT("IVA!Y"&amp;MATCH(MID(COMPRAS!C7711,1,2)&amp;MID(COMPRAS!F7711,1,2)&amp;MID(COMPRAS!D7711,1,2),IVA!W:W,0)),"SIN COD.")</f>
        <v>0</v>
      </c>
    </row>
    <row r="7812" spans="1:86" x14ac:dyDescent="0.25">
      <c r="A7812"/>
      <c r="B7812"/>
      <c r="D7812"/>
      <c r="AL7812">
        <f t="shared" si="854"/>
        <v>0</v>
      </c>
      <c r="AQ7812">
        <f t="shared" si="855"/>
        <v>0</v>
      </c>
      <c r="AR7812" t="str">
        <f>IFERROR(IF(OR(AP7812=338,AP7812=340,AP7812=341,AP7812=342,AP7812="342A",AP7812="342B"),PorcenRet(AP7812,AT7812,AU7812),INDEX(PORCENTAJEBUSCAR,MATCH(AP7812,CódigoRET,0),4)*1),"")</f>
        <v/>
      </c>
      <c r="AS7812">
        <f t="shared" si="856"/>
        <v>0</v>
      </c>
      <c r="BF7812" t="str">
        <f>IFERROR(IF(OR(BD7812=338,BD7812=340,BD7812=341,BD7812=342,BD7812="342A",BD7812="342B"),PorcenRet(BD7812,BH7812,BI7812),INDEX(PORCENTAJEBUSCAR,MATCH(BD7812,CódigoRET,0),4)*1),"")</f>
        <v/>
      </c>
      <c r="BG7812">
        <f t="shared" si="857"/>
        <v>0</v>
      </c>
      <c r="BO7812">
        <f t="shared" si="858"/>
        <v>0</v>
      </c>
      <c r="CC7812">
        <f t="shared" si="859"/>
        <v>0</v>
      </c>
      <c r="CD7812">
        <f t="shared" si="860"/>
        <v>0</v>
      </c>
      <c r="CG7812">
        <f ca="1">IFERROR(INDIRECT("IVA!X"&amp;MATCH(MID(COMPRAS!C7712,1,2)&amp;MID(COMPRAS!F7712,1,2)&amp;MID(COMPRAS!D7712,1,2),IVA!W:W,0)),"SIN COD.")</f>
        <v>0</v>
      </c>
      <c r="CH7812">
        <f ca="1">IFERROR(INDIRECT("IVA!Y"&amp;MATCH(MID(COMPRAS!C7712,1,2)&amp;MID(COMPRAS!F7712,1,2)&amp;MID(COMPRAS!D7712,1,2),IVA!W:W,0)),"SIN COD.")</f>
        <v>0</v>
      </c>
    </row>
    <row r="7813" spans="1:86" x14ac:dyDescent="0.25">
      <c r="A7813"/>
      <c r="B7813"/>
      <c r="D7813"/>
      <c r="AL7813">
        <f t="shared" si="854"/>
        <v>0</v>
      </c>
      <c r="AQ7813">
        <f t="shared" si="855"/>
        <v>0</v>
      </c>
      <c r="AR7813" t="str">
        <f>IFERROR(IF(OR(AP7813=338,AP7813=340,AP7813=341,AP7813=342,AP7813="342A",AP7813="342B"),PorcenRet(AP7813,AT7813,AU7813),INDEX(PORCENTAJEBUSCAR,MATCH(AP7813,CódigoRET,0),4)*1),"")</f>
        <v/>
      </c>
      <c r="AS7813">
        <f t="shared" si="856"/>
        <v>0</v>
      </c>
      <c r="BF7813" t="str">
        <f>IFERROR(IF(OR(BD7813=338,BD7813=340,BD7813=341,BD7813=342,BD7813="342A",BD7813="342B"),PorcenRet(BD7813,BH7813,BI7813),INDEX(PORCENTAJEBUSCAR,MATCH(BD7813,CódigoRET,0),4)*1),"")</f>
        <v/>
      </c>
      <c r="BG7813">
        <f t="shared" si="857"/>
        <v>0</v>
      </c>
      <c r="BO7813">
        <f t="shared" si="858"/>
        <v>0</v>
      </c>
      <c r="CC7813">
        <f t="shared" si="859"/>
        <v>0</v>
      </c>
      <c r="CD7813">
        <f t="shared" si="860"/>
        <v>0</v>
      </c>
      <c r="CG7813">
        <f ca="1">IFERROR(INDIRECT("IVA!X"&amp;MATCH(MID(COMPRAS!C7713,1,2)&amp;MID(COMPRAS!F7713,1,2)&amp;MID(COMPRAS!D7713,1,2),IVA!W:W,0)),"SIN COD.")</f>
        <v>0</v>
      </c>
      <c r="CH7813">
        <f ca="1">IFERROR(INDIRECT("IVA!Y"&amp;MATCH(MID(COMPRAS!C7713,1,2)&amp;MID(COMPRAS!F7713,1,2)&amp;MID(COMPRAS!D7713,1,2),IVA!W:W,0)),"SIN COD.")</f>
        <v>0</v>
      </c>
    </row>
    <row r="7814" spans="1:86" x14ac:dyDescent="0.25">
      <c r="A7814"/>
      <c r="B7814"/>
      <c r="D7814"/>
      <c r="AL7814">
        <f t="shared" si="854"/>
        <v>0</v>
      </c>
      <c r="AQ7814">
        <f t="shared" si="855"/>
        <v>0</v>
      </c>
      <c r="AR7814" t="str">
        <f>IFERROR(IF(OR(AP7814=338,AP7814=340,AP7814=341,AP7814=342,AP7814="342A",AP7814="342B"),PorcenRet(AP7814,AT7814,AU7814),INDEX(PORCENTAJEBUSCAR,MATCH(AP7814,CódigoRET,0),4)*1),"")</f>
        <v/>
      </c>
      <c r="AS7814">
        <f t="shared" si="856"/>
        <v>0</v>
      </c>
      <c r="BF7814" t="str">
        <f>IFERROR(IF(OR(BD7814=338,BD7814=340,BD7814=341,BD7814=342,BD7814="342A",BD7814="342B"),PorcenRet(BD7814,BH7814,BI7814),INDEX(PORCENTAJEBUSCAR,MATCH(BD7814,CódigoRET,0),4)*1),"")</f>
        <v/>
      </c>
      <c r="BG7814">
        <f t="shared" si="857"/>
        <v>0</v>
      </c>
      <c r="BO7814">
        <f t="shared" si="858"/>
        <v>0</v>
      </c>
      <c r="CC7814">
        <f t="shared" si="859"/>
        <v>0</v>
      </c>
      <c r="CD7814">
        <f t="shared" si="860"/>
        <v>0</v>
      </c>
      <c r="CG7814">
        <f ca="1">IFERROR(INDIRECT("IVA!X"&amp;MATCH(MID(COMPRAS!C7714,1,2)&amp;MID(COMPRAS!F7714,1,2)&amp;MID(COMPRAS!D7714,1,2),IVA!W:W,0)),"SIN COD.")</f>
        <v>0</v>
      </c>
      <c r="CH7814">
        <f ca="1">IFERROR(INDIRECT("IVA!Y"&amp;MATCH(MID(COMPRAS!C7714,1,2)&amp;MID(COMPRAS!F7714,1,2)&amp;MID(COMPRAS!D7714,1,2),IVA!W:W,0)),"SIN COD.")</f>
        <v>0</v>
      </c>
    </row>
    <row r="7815" spans="1:86" x14ac:dyDescent="0.25">
      <c r="A7815"/>
      <c r="B7815"/>
      <c r="D7815"/>
      <c r="AL7815">
        <f t="shared" si="854"/>
        <v>0</v>
      </c>
      <c r="AQ7815">
        <f t="shared" si="855"/>
        <v>0</v>
      </c>
      <c r="AR7815" t="str">
        <f>IFERROR(IF(OR(AP7815=338,AP7815=340,AP7815=341,AP7815=342,AP7815="342A",AP7815="342B"),PorcenRet(AP7815,AT7815,AU7815),INDEX(PORCENTAJEBUSCAR,MATCH(AP7815,CódigoRET,0),4)*1),"")</f>
        <v/>
      </c>
      <c r="AS7815">
        <f t="shared" si="856"/>
        <v>0</v>
      </c>
      <c r="BF7815" t="str">
        <f>IFERROR(IF(OR(BD7815=338,BD7815=340,BD7815=341,BD7815=342,BD7815="342A",BD7815="342B"),PorcenRet(BD7815,BH7815,BI7815),INDEX(PORCENTAJEBUSCAR,MATCH(BD7815,CódigoRET,0),4)*1),"")</f>
        <v/>
      </c>
      <c r="BG7815">
        <f t="shared" si="857"/>
        <v>0</v>
      </c>
      <c r="BO7815">
        <f t="shared" si="858"/>
        <v>0</v>
      </c>
      <c r="CC7815">
        <f t="shared" si="859"/>
        <v>0</v>
      </c>
      <c r="CD7815">
        <f t="shared" si="860"/>
        <v>0</v>
      </c>
      <c r="CG7815">
        <f ca="1">IFERROR(INDIRECT("IVA!X"&amp;MATCH(MID(COMPRAS!C7715,1,2)&amp;MID(COMPRAS!F7715,1,2)&amp;MID(COMPRAS!D7715,1,2),IVA!W:W,0)),"SIN COD.")</f>
        <v>0</v>
      </c>
      <c r="CH7815">
        <f ca="1">IFERROR(INDIRECT("IVA!Y"&amp;MATCH(MID(COMPRAS!C7715,1,2)&amp;MID(COMPRAS!F7715,1,2)&amp;MID(COMPRAS!D7715,1,2),IVA!W:W,0)),"SIN COD.")</f>
        <v>0</v>
      </c>
    </row>
    <row r="7816" spans="1:86" x14ac:dyDescent="0.25">
      <c r="A7816"/>
      <c r="B7816"/>
      <c r="D7816"/>
      <c r="AL7816">
        <f t="shared" si="854"/>
        <v>0</v>
      </c>
      <c r="AQ7816">
        <f t="shared" si="855"/>
        <v>0</v>
      </c>
      <c r="AR7816" t="str">
        <f>IFERROR(IF(OR(AP7816=338,AP7816=340,AP7816=341,AP7816=342,AP7816="342A",AP7816="342B"),PorcenRet(AP7816,AT7816,AU7816),INDEX(PORCENTAJEBUSCAR,MATCH(AP7816,CódigoRET,0),4)*1),"")</f>
        <v/>
      </c>
      <c r="AS7816">
        <f t="shared" si="856"/>
        <v>0</v>
      </c>
      <c r="BF7816" t="str">
        <f>IFERROR(IF(OR(BD7816=338,BD7816=340,BD7816=341,BD7816=342,BD7816="342A",BD7816="342B"),PorcenRet(BD7816,BH7816,BI7816),INDEX(PORCENTAJEBUSCAR,MATCH(BD7816,CódigoRET,0),4)*1),"")</f>
        <v/>
      </c>
      <c r="BG7816">
        <f t="shared" si="857"/>
        <v>0</v>
      </c>
      <c r="BO7816">
        <f t="shared" si="858"/>
        <v>0</v>
      </c>
      <c r="CC7816">
        <f t="shared" si="859"/>
        <v>0</v>
      </c>
      <c r="CD7816">
        <f t="shared" si="860"/>
        <v>0</v>
      </c>
      <c r="CG7816">
        <f ca="1">IFERROR(INDIRECT("IVA!X"&amp;MATCH(MID(COMPRAS!C7716,1,2)&amp;MID(COMPRAS!F7716,1,2)&amp;MID(COMPRAS!D7716,1,2),IVA!W:W,0)),"SIN COD.")</f>
        <v>0</v>
      </c>
      <c r="CH7816">
        <f ca="1">IFERROR(INDIRECT("IVA!Y"&amp;MATCH(MID(COMPRAS!C7716,1,2)&amp;MID(COMPRAS!F7716,1,2)&amp;MID(COMPRAS!D7716,1,2),IVA!W:W,0)),"SIN COD.")</f>
        <v>0</v>
      </c>
    </row>
    <row r="7817" spans="1:86" x14ac:dyDescent="0.25">
      <c r="A7817"/>
      <c r="B7817"/>
      <c r="D7817"/>
      <c r="AL7817">
        <f t="shared" si="854"/>
        <v>0</v>
      </c>
      <c r="AQ7817">
        <f t="shared" si="855"/>
        <v>0</v>
      </c>
      <c r="AR7817" t="str">
        <f>IFERROR(IF(OR(AP7817=338,AP7817=340,AP7817=341,AP7817=342,AP7817="342A",AP7817="342B"),PorcenRet(AP7817,AT7817,AU7817),INDEX(PORCENTAJEBUSCAR,MATCH(AP7817,CódigoRET,0),4)*1),"")</f>
        <v/>
      </c>
      <c r="AS7817">
        <f t="shared" si="856"/>
        <v>0</v>
      </c>
      <c r="BF7817" t="str">
        <f>IFERROR(IF(OR(BD7817=338,BD7817=340,BD7817=341,BD7817=342,BD7817="342A",BD7817="342B"),PorcenRet(BD7817,BH7817,BI7817),INDEX(PORCENTAJEBUSCAR,MATCH(BD7817,CódigoRET,0),4)*1),"")</f>
        <v/>
      </c>
      <c r="BG7817">
        <f t="shared" si="857"/>
        <v>0</v>
      </c>
      <c r="BO7817">
        <f t="shared" si="858"/>
        <v>0</v>
      </c>
      <c r="CC7817">
        <f t="shared" si="859"/>
        <v>0</v>
      </c>
      <c r="CD7817">
        <f t="shared" si="860"/>
        <v>0</v>
      </c>
      <c r="CG7817">
        <f ca="1">IFERROR(INDIRECT("IVA!X"&amp;MATCH(MID(COMPRAS!C7717,1,2)&amp;MID(COMPRAS!F7717,1,2)&amp;MID(COMPRAS!D7717,1,2),IVA!W:W,0)),"SIN COD.")</f>
        <v>0</v>
      </c>
      <c r="CH7817">
        <f ca="1">IFERROR(INDIRECT("IVA!Y"&amp;MATCH(MID(COMPRAS!C7717,1,2)&amp;MID(COMPRAS!F7717,1,2)&amp;MID(COMPRAS!D7717,1,2),IVA!W:W,0)),"SIN COD.")</f>
        <v>0</v>
      </c>
    </row>
    <row r="7818" spans="1:86" x14ac:dyDescent="0.25">
      <c r="A7818"/>
      <c r="B7818"/>
      <c r="D7818"/>
      <c r="AL7818">
        <f t="shared" si="854"/>
        <v>0</v>
      </c>
      <c r="AQ7818">
        <f t="shared" si="855"/>
        <v>0</v>
      </c>
      <c r="AR7818" t="str">
        <f>IFERROR(IF(OR(AP7818=338,AP7818=340,AP7818=341,AP7818=342,AP7818="342A",AP7818="342B"),PorcenRet(AP7818,AT7818,AU7818),INDEX(PORCENTAJEBUSCAR,MATCH(AP7818,CódigoRET,0),4)*1),"")</f>
        <v/>
      </c>
      <c r="AS7818">
        <f t="shared" si="856"/>
        <v>0</v>
      </c>
      <c r="BF7818" t="str">
        <f>IFERROR(IF(OR(BD7818=338,BD7818=340,BD7818=341,BD7818=342,BD7818="342A",BD7818="342B"),PorcenRet(BD7818,BH7818,BI7818),INDEX(PORCENTAJEBUSCAR,MATCH(BD7818,CódigoRET,0),4)*1),"")</f>
        <v/>
      </c>
      <c r="BG7818">
        <f t="shared" si="857"/>
        <v>0</v>
      </c>
      <c r="BO7818">
        <f t="shared" si="858"/>
        <v>0</v>
      </c>
      <c r="CC7818">
        <f t="shared" si="859"/>
        <v>0</v>
      </c>
      <c r="CD7818">
        <f t="shared" si="860"/>
        <v>0</v>
      </c>
      <c r="CG7818">
        <f ca="1">IFERROR(INDIRECT("IVA!X"&amp;MATCH(MID(COMPRAS!C7718,1,2)&amp;MID(COMPRAS!F7718,1,2)&amp;MID(COMPRAS!D7718,1,2),IVA!W:W,0)),"SIN COD.")</f>
        <v>0</v>
      </c>
      <c r="CH7818">
        <f ca="1">IFERROR(INDIRECT("IVA!Y"&amp;MATCH(MID(COMPRAS!C7718,1,2)&amp;MID(COMPRAS!F7718,1,2)&amp;MID(COMPRAS!D7718,1,2),IVA!W:W,0)),"SIN COD.")</f>
        <v>0</v>
      </c>
    </row>
    <row r="7819" spans="1:86" x14ac:dyDescent="0.25">
      <c r="A7819"/>
      <c r="B7819"/>
      <c r="D7819"/>
      <c r="AL7819">
        <f t="shared" si="854"/>
        <v>0</v>
      </c>
      <c r="AQ7819">
        <f t="shared" si="855"/>
        <v>0</v>
      </c>
      <c r="AR7819" t="str">
        <f>IFERROR(IF(OR(AP7819=338,AP7819=340,AP7819=341,AP7819=342,AP7819="342A",AP7819="342B"),PorcenRet(AP7819,AT7819,AU7819),INDEX(PORCENTAJEBUSCAR,MATCH(AP7819,CódigoRET,0),4)*1),"")</f>
        <v/>
      </c>
      <c r="AS7819">
        <f t="shared" si="856"/>
        <v>0</v>
      </c>
      <c r="BF7819" t="str">
        <f>IFERROR(IF(OR(BD7819=338,BD7819=340,BD7819=341,BD7819=342,BD7819="342A",BD7819="342B"),PorcenRet(BD7819,BH7819,BI7819),INDEX(PORCENTAJEBUSCAR,MATCH(BD7819,CódigoRET,0),4)*1),"")</f>
        <v/>
      </c>
      <c r="BG7819">
        <f t="shared" si="857"/>
        <v>0</v>
      </c>
      <c r="BO7819">
        <f t="shared" si="858"/>
        <v>0</v>
      </c>
      <c r="CC7819">
        <f t="shared" si="859"/>
        <v>0</v>
      </c>
      <c r="CD7819">
        <f t="shared" si="860"/>
        <v>0</v>
      </c>
      <c r="CG7819">
        <f ca="1">IFERROR(INDIRECT("IVA!X"&amp;MATCH(MID(COMPRAS!C7719,1,2)&amp;MID(COMPRAS!F7719,1,2)&amp;MID(COMPRAS!D7719,1,2),IVA!W:W,0)),"SIN COD.")</f>
        <v>0</v>
      </c>
      <c r="CH7819">
        <f ca="1">IFERROR(INDIRECT("IVA!Y"&amp;MATCH(MID(COMPRAS!C7719,1,2)&amp;MID(COMPRAS!F7719,1,2)&amp;MID(COMPRAS!D7719,1,2),IVA!W:W,0)),"SIN COD.")</f>
        <v>0</v>
      </c>
    </row>
    <row r="7820" spans="1:86" x14ac:dyDescent="0.25">
      <c r="A7820"/>
      <c r="B7820"/>
      <c r="D7820"/>
      <c r="AL7820">
        <f t="shared" si="854"/>
        <v>0</v>
      </c>
      <c r="AQ7820">
        <f t="shared" si="855"/>
        <v>0</v>
      </c>
      <c r="AR7820" t="str">
        <f>IFERROR(IF(OR(AP7820=338,AP7820=340,AP7820=341,AP7820=342,AP7820="342A",AP7820="342B"),PorcenRet(AP7820,AT7820,AU7820),INDEX(PORCENTAJEBUSCAR,MATCH(AP7820,CódigoRET,0),4)*1),"")</f>
        <v/>
      </c>
      <c r="AS7820">
        <f t="shared" si="856"/>
        <v>0</v>
      </c>
      <c r="BF7820" t="str">
        <f>IFERROR(IF(OR(BD7820=338,BD7820=340,BD7820=341,BD7820=342,BD7820="342A",BD7820="342B"),PorcenRet(BD7820,BH7820,BI7820),INDEX(PORCENTAJEBUSCAR,MATCH(BD7820,CódigoRET,0),4)*1),"")</f>
        <v/>
      </c>
      <c r="BG7820">
        <f t="shared" si="857"/>
        <v>0</v>
      </c>
      <c r="BO7820">
        <f t="shared" si="858"/>
        <v>0</v>
      </c>
      <c r="CC7820">
        <f t="shared" si="859"/>
        <v>0</v>
      </c>
      <c r="CD7820">
        <f t="shared" si="860"/>
        <v>0</v>
      </c>
      <c r="CG7820">
        <f ca="1">IFERROR(INDIRECT("IVA!X"&amp;MATCH(MID(COMPRAS!C7720,1,2)&amp;MID(COMPRAS!F7720,1,2)&amp;MID(COMPRAS!D7720,1,2),IVA!W:W,0)),"SIN COD.")</f>
        <v>0</v>
      </c>
      <c r="CH7820">
        <f ca="1">IFERROR(INDIRECT("IVA!Y"&amp;MATCH(MID(COMPRAS!C7720,1,2)&amp;MID(COMPRAS!F7720,1,2)&amp;MID(COMPRAS!D7720,1,2),IVA!W:W,0)),"SIN COD.")</f>
        <v>0</v>
      </c>
    </row>
    <row r="7821" spans="1:86" x14ac:dyDescent="0.25">
      <c r="A7821"/>
      <c r="B7821"/>
      <c r="D7821"/>
      <c r="AL7821">
        <f t="shared" si="854"/>
        <v>0</v>
      </c>
      <c r="AQ7821">
        <f t="shared" si="855"/>
        <v>0</v>
      </c>
      <c r="AR7821" t="str">
        <f>IFERROR(IF(OR(AP7821=338,AP7821=340,AP7821=341,AP7821=342,AP7821="342A",AP7821="342B"),PorcenRet(AP7821,AT7821,AU7821),INDEX(PORCENTAJEBUSCAR,MATCH(AP7821,CódigoRET,0),4)*1),"")</f>
        <v/>
      </c>
      <c r="AS7821">
        <f t="shared" si="856"/>
        <v>0</v>
      </c>
      <c r="BF7821" t="str">
        <f>IFERROR(IF(OR(BD7821=338,BD7821=340,BD7821=341,BD7821=342,BD7821="342A",BD7821="342B"),PorcenRet(BD7821,BH7821,BI7821),INDEX(PORCENTAJEBUSCAR,MATCH(BD7821,CódigoRET,0),4)*1),"")</f>
        <v/>
      </c>
      <c r="BG7821">
        <f t="shared" si="857"/>
        <v>0</v>
      </c>
      <c r="BO7821">
        <f t="shared" si="858"/>
        <v>0</v>
      </c>
      <c r="CC7821">
        <f t="shared" si="859"/>
        <v>0</v>
      </c>
      <c r="CD7821">
        <f t="shared" si="860"/>
        <v>0</v>
      </c>
      <c r="CG7821">
        <f ca="1">IFERROR(INDIRECT("IVA!X"&amp;MATCH(MID(COMPRAS!C7721,1,2)&amp;MID(COMPRAS!F7721,1,2)&amp;MID(COMPRAS!D7721,1,2),IVA!W:W,0)),"SIN COD.")</f>
        <v>0</v>
      </c>
      <c r="CH7821">
        <f ca="1">IFERROR(INDIRECT("IVA!Y"&amp;MATCH(MID(COMPRAS!C7721,1,2)&amp;MID(COMPRAS!F7721,1,2)&amp;MID(COMPRAS!D7721,1,2),IVA!W:W,0)),"SIN COD.")</f>
        <v>0</v>
      </c>
    </row>
    <row r="7822" spans="1:86" x14ac:dyDescent="0.25">
      <c r="A7822"/>
      <c r="B7822"/>
      <c r="D7822"/>
      <c r="AL7822">
        <f t="shared" si="854"/>
        <v>0</v>
      </c>
      <c r="AQ7822">
        <f t="shared" si="855"/>
        <v>0</v>
      </c>
      <c r="AR7822" t="str">
        <f>IFERROR(IF(OR(AP7822=338,AP7822=340,AP7822=341,AP7822=342,AP7822="342A",AP7822="342B"),PorcenRet(AP7822,AT7822,AU7822),INDEX(PORCENTAJEBUSCAR,MATCH(AP7822,CódigoRET,0),4)*1),"")</f>
        <v/>
      </c>
      <c r="AS7822">
        <f t="shared" si="856"/>
        <v>0</v>
      </c>
      <c r="BF7822" t="str">
        <f>IFERROR(IF(OR(BD7822=338,BD7822=340,BD7822=341,BD7822=342,BD7822="342A",BD7822="342B"),PorcenRet(BD7822,BH7822,BI7822),INDEX(PORCENTAJEBUSCAR,MATCH(BD7822,CódigoRET,0),4)*1),"")</f>
        <v/>
      </c>
      <c r="BG7822">
        <f t="shared" si="857"/>
        <v>0</v>
      </c>
      <c r="BO7822">
        <f t="shared" si="858"/>
        <v>0</v>
      </c>
      <c r="CC7822">
        <f t="shared" si="859"/>
        <v>0</v>
      </c>
      <c r="CD7822">
        <f t="shared" si="860"/>
        <v>0</v>
      </c>
      <c r="CG7822">
        <f ca="1">IFERROR(INDIRECT("IVA!X"&amp;MATCH(MID(COMPRAS!C7722,1,2)&amp;MID(COMPRAS!F7722,1,2)&amp;MID(COMPRAS!D7722,1,2),IVA!W:W,0)),"SIN COD.")</f>
        <v>0</v>
      </c>
      <c r="CH7822">
        <f ca="1">IFERROR(INDIRECT("IVA!Y"&amp;MATCH(MID(COMPRAS!C7722,1,2)&amp;MID(COMPRAS!F7722,1,2)&amp;MID(COMPRAS!D7722,1,2),IVA!W:W,0)),"SIN COD.")</f>
        <v>0</v>
      </c>
    </row>
    <row r="7823" spans="1:86" x14ac:dyDescent="0.25">
      <c r="A7823"/>
      <c r="B7823"/>
      <c r="D7823"/>
      <c r="AL7823">
        <f t="shared" si="854"/>
        <v>0</v>
      </c>
      <c r="AQ7823">
        <f t="shared" si="855"/>
        <v>0</v>
      </c>
      <c r="AR7823" t="str">
        <f>IFERROR(IF(OR(AP7823=338,AP7823=340,AP7823=341,AP7823=342,AP7823="342A",AP7823="342B"),PorcenRet(AP7823,AT7823,AU7823),INDEX(PORCENTAJEBUSCAR,MATCH(AP7823,CódigoRET,0),4)*1),"")</f>
        <v/>
      </c>
      <c r="AS7823">
        <f t="shared" si="856"/>
        <v>0</v>
      </c>
      <c r="BF7823" t="str">
        <f>IFERROR(IF(OR(BD7823=338,BD7823=340,BD7823=341,BD7823=342,BD7823="342A",BD7823="342B"),PorcenRet(BD7823,BH7823,BI7823),INDEX(PORCENTAJEBUSCAR,MATCH(BD7823,CódigoRET,0),4)*1),"")</f>
        <v/>
      </c>
      <c r="BG7823">
        <f t="shared" si="857"/>
        <v>0</v>
      </c>
      <c r="BO7823">
        <f t="shared" si="858"/>
        <v>0</v>
      </c>
      <c r="CC7823">
        <f t="shared" si="859"/>
        <v>0</v>
      </c>
      <c r="CD7823">
        <f t="shared" si="860"/>
        <v>0</v>
      </c>
      <c r="CG7823">
        <f ca="1">IFERROR(INDIRECT("IVA!X"&amp;MATCH(MID(COMPRAS!C7723,1,2)&amp;MID(COMPRAS!F7723,1,2)&amp;MID(COMPRAS!D7723,1,2),IVA!W:W,0)),"SIN COD.")</f>
        <v>0</v>
      </c>
      <c r="CH7823">
        <f ca="1">IFERROR(INDIRECT("IVA!Y"&amp;MATCH(MID(COMPRAS!C7723,1,2)&amp;MID(COMPRAS!F7723,1,2)&amp;MID(COMPRAS!D7723,1,2),IVA!W:W,0)),"SIN COD.")</f>
        <v>0</v>
      </c>
    </row>
    <row r="7824" spans="1:86" x14ac:dyDescent="0.25">
      <c r="A7824"/>
      <c r="B7824"/>
      <c r="D7824"/>
      <c r="AL7824">
        <f t="shared" si="854"/>
        <v>0</v>
      </c>
      <c r="AQ7824">
        <f t="shared" si="855"/>
        <v>0</v>
      </c>
      <c r="AR7824" t="str">
        <f>IFERROR(IF(OR(AP7824=338,AP7824=340,AP7824=341,AP7824=342,AP7824="342A",AP7824="342B"),PorcenRet(AP7824,AT7824,AU7824),INDEX(PORCENTAJEBUSCAR,MATCH(AP7824,CódigoRET,0),4)*1),"")</f>
        <v/>
      </c>
      <c r="AS7824">
        <f t="shared" si="856"/>
        <v>0</v>
      </c>
      <c r="BF7824" t="str">
        <f>IFERROR(IF(OR(BD7824=338,BD7824=340,BD7824=341,BD7824=342,BD7824="342A",BD7824="342B"),PorcenRet(BD7824,BH7824,BI7824),INDEX(PORCENTAJEBUSCAR,MATCH(BD7824,CódigoRET,0),4)*1),"")</f>
        <v/>
      </c>
      <c r="BG7824">
        <f t="shared" si="857"/>
        <v>0</v>
      </c>
      <c r="BO7824">
        <f t="shared" si="858"/>
        <v>0</v>
      </c>
      <c r="CC7824">
        <f t="shared" si="859"/>
        <v>0</v>
      </c>
      <c r="CD7824">
        <f t="shared" si="860"/>
        <v>0</v>
      </c>
      <c r="CG7824">
        <f ca="1">IFERROR(INDIRECT("IVA!X"&amp;MATCH(MID(COMPRAS!C7724,1,2)&amp;MID(COMPRAS!F7724,1,2)&amp;MID(COMPRAS!D7724,1,2),IVA!W:W,0)),"SIN COD.")</f>
        <v>0</v>
      </c>
      <c r="CH7824">
        <f ca="1">IFERROR(INDIRECT("IVA!Y"&amp;MATCH(MID(COMPRAS!C7724,1,2)&amp;MID(COMPRAS!F7724,1,2)&amp;MID(COMPRAS!D7724,1,2),IVA!W:W,0)),"SIN COD.")</f>
        <v>0</v>
      </c>
    </row>
    <row r="7825" spans="1:86" x14ac:dyDescent="0.25">
      <c r="A7825"/>
      <c r="B7825"/>
      <c r="D7825"/>
      <c r="AL7825">
        <f t="shared" si="854"/>
        <v>0</v>
      </c>
      <c r="AQ7825">
        <f t="shared" si="855"/>
        <v>0</v>
      </c>
      <c r="AR7825" t="str">
        <f>IFERROR(IF(OR(AP7825=338,AP7825=340,AP7825=341,AP7825=342,AP7825="342A",AP7825="342B"),PorcenRet(AP7825,AT7825,AU7825),INDEX(PORCENTAJEBUSCAR,MATCH(AP7825,CódigoRET,0),4)*1),"")</f>
        <v/>
      </c>
      <c r="AS7825">
        <f t="shared" si="856"/>
        <v>0</v>
      </c>
      <c r="BF7825" t="str">
        <f>IFERROR(IF(OR(BD7825=338,BD7825=340,BD7825=341,BD7825=342,BD7825="342A",BD7825="342B"),PorcenRet(BD7825,BH7825,BI7825),INDEX(PORCENTAJEBUSCAR,MATCH(BD7825,CódigoRET,0),4)*1),"")</f>
        <v/>
      </c>
      <c r="BG7825">
        <f t="shared" si="857"/>
        <v>0</v>
      </c>
      <c r="BO7825">
        <f t="shared" si="858"/>
        <v>0</v>
      </c>
      <c r="CC7825">
        <f t="shared" si="859"/>
        <v>0</v>
      </c>
      <c r="CD7825">
        <f t="shared" si="860"/>
        <v>0</v>
      </c>
      <c r="CG7825">
        <f ca="1">IFERROR(INDIRECT("IVA!X"&amp;MATCH(MID(COMPRAS!C7725,1,2)&amp;MID(COMPRAS!F7725,1,2)&amp;MID(COMPRAS!D7725,1,2),IVA!W:W,0)),"SIN COD.")</f>
        <v>0</v>
      </c>
      <c r="CH7825">
        <f ca="1">IFERROR(INDIRECT("IVA!Y"&amp;MATCH(MID(COMPRAS!C7725,1,2)&amp;MID(COMPRAS!F7725,1,2)&amp;MID(COMPRAS!D7725,1,2),IVA!W:W,0)),"SIN COD.")</f>
        <v>0</v>
      </c>
    </row>
    <row r="7826" spans="1:86" x14ac:dyDescent="0.25">
      <c r="A7826"/>
      <c r="B7826"/>
      <c r="D7826"/>
      <c r="AL7826">
        <f t="shared" si="854"/>
        <v>0</v>
      </c>
      <c r="AQ7826">
        <f t="shared" si="855"/>
        <v>0</v>
      </c>
      <c r="AR7826" t="str">
        <f>IFERROR(IF(OR(AP7826=338,AP7826=340,AP7826=341,AP7826=342,AP7826="342A",AP7826="342B"),PorcenRet(AP7826,AT7826,AU7826),INDEX(PORCENTAJEBUSCAR,MATCH(AP7826,CódigoRET,0),4)*1),"")</f>
        <v/>
      </c>
      <c r="AS7826">
        <f t="shared" si="856"/>
        <v>0</v>
      </c>
      <c r="BF7826" t="str">
        <f>IFERROR(IF(OR(BD7826=338,BD7826=340,BD7826=341,BD7826=342,BD7826="342A",BD7826="342B"),PorcenRet(BD7826,BH7826,BI7826),INDEX(PORCENTAJEBUSCAR,MATCH(BD7826,CódigoRET,0),4)*1),"")</f>
        <v/>
      </c>
      <c r="BG7826">
        <f t="shared" si="857"/>
        <v>0</v>
      </c>
      <c r="BO7826">
        <f t="shared" si="858"/>
        <v>0</v>
      </c>
      <c r="CC7826">
        <f t="shared" si="859"/>
        <v>0</v>
      </c>
      <c r="CD7826">
        <f t="shared" si="860"/>
        <v>0</v>
      </c>
      <c r="CG7826">
        <f ca="1">IFERROR(INDIRECT("IVA!X"&amp;MATCH(MID(COMPRAS!C7726,1,2)&amp;MID(COMPRAS!F7726,1,2)&amp;MID(COMPRAS!D7726,1,2),IVA!W:W,0)),"SIN COD.")</f>
        <v>0</v>
      </c>
      <c r="CH7826">
        <f ca="1">IFERROR(INDIRECT("IVA!Y"&amp;MATCH(MID(COMPRAS!C7726,1,2)&amp;MID(COMPRAS!F7726,1,2)&amp;MID(COMPRAS!D7726,1,2),IVA!W:W,0)),"SIN COD.")</f>
        <v>0</v>
      </c>
    </row>
    <row r="7827" spans="1:86" x14ac:dyDescent="0.25">
      <c r="A7827"/>
      <c r="B7827"/>
      <c r="D7827"/>
      <c r="AL7827">
        <f t="shared" si="854"/>
        <v>0</v>
      </c>
      <c r="AQ7827">
        <f t="shared" si="855"/>
        <v>0</v>
      </c>
      <c r="AR7827" t="str">
        <f>IFERROR(IF(OR(AP7827=338,AP7827=340,AP7827=341,AP7827=342,AP7827="342A",AP7827="342B"),PorcenRet(AP7827,AT7827,AU7827),INDEX(PORCENTAJEBUSCAR,MATCH(AP7827,CódigoRET,0),4)*1),"")</f>
        <v/>
      </c>
      <c r="AS7827">
        <f t="shared" si="856"/>
        <v>0</v>
      </c>
      <c r="BF7827" t="str">
        <f>IFERROR(IF(OR(BD7827=338,BD7827=340,BD7827=341,BD7827=342,BD7827="342A",BD7827="342B"),PorcenRet(BD7827,BH7827,BI7827),INDEX(PORCENTAJEBUSCAR,MATCH(BD7827,CódigoRET,0),4)*1),"")</f>
        <v/>
      </c>
      <c r="BG7827">
        <f t="shared" si="857"/>
        <v>0</v>
      </c>
      <c r="BO7827">
        <f t="shared" si="858"/>
        <v>0</v>
      </c>
      <c r="CC7827">
        <f t="shared" si="859"/>
        <v>0</v>
      </c>
      <c r="CD7827">
        <f t="shared" si="860"/>
        <v>0</v>
      </c>
      <c r="CG7827">
        <f ca="1">IFERROR(INDIRECT("IVA!X"&amp;MATCH(MID(COMPRAS!C7727,1,2)&amp;MID(COMPRAS!F7727,1,2)&amp;MID(COMPRAS!D7727,1,2),IVA!W:W,0)),"SIN COD.")</f>
        <v>0</v>
      </c>
      <c r="CH7827">
        <f ca="1">IFERROR(INDIRECT("IVA!Y"&amp;MATCH(MID(COMPRAS!C7727,1,2)&amp;MID(COMPRAS!F7727,1,2)&amp;MID(COMPRAS!D7727,1,2),IVA!W:W,0)),"SIN COD.")</f>
        <v>0</v>
      </c>
    </row>
    <row r="7828" spans="1:86" x14ac:dyDescent="0.25">
      <c r="A7828"/>
      <c r="B7828"/>
      <c r="D7828"/>
      <c r="AL7828">
        <f t="shared" si="854"/>
        <v>0</v>
      </c>
      <c r="AQ7828">
        <f t="shared" si="855"/>
        <v>0</v>
      </c>
      <c r="AR7828" t="str">
        <f>IFERROR(IF(OR(AP7828=338,AP7828=340,AP7828=341,AP7828=342,AP7828="342A",AP7828="342B"),PorcenRet(AP7828,AT7828,AU7828),INDEX(PORCENTAJEBUSCAR,MATCH(AP7828,CódigoRET,0),4)*1),"")</f>
        <v/>
      </c>
      <c r="AS7828">
        <f t="shared" si="856"/>
        <v>0</v>
      </c>
      <c r="BF7828" t="str">
        <f>IFERROR(IF(OR(BD7828=338,BD7828=340,BD7828=341,BD7828=342,BD7828="342A",BD7828="342B"),PorcenRet(BD7828,BH7828,BI7828),INDEX(PORCENTAJEBUSCAR,MATCH(BD7828,CódigoRET,0),4)*1),"")</f>
        <v/>
      </c>
      <c r="BG7828">
        <f t="shared" si="857"/>
        <v>0</v>
      </c>
      <c r="BO7828">
        <f t="shared" si="858"/>
        <v>0</v>
      </c>
      <c r="CC7828">
        <f t="shared" si="859"/>
        <v>0</v>
      </c>
      <c r="CD7828">
        <f t="shared" si="860"/>
        <v>0</v>
      </c>
      <c r="CG7828">
        <f ca="1">IFERROR(INDIRECT("IVA!X"&amp;MATCH(MID(COMPRAS!C7728,1,2)&amp;MID(COMPRAS!F7728,1,2)&amp;MID(COMPRAS!D7728,1,2),IVA!W:W,0)),"SIN COD.")</f>
        <v>0</v>
      </c>
      <c r="CH7828">
        <f ca="1">IFERROR(INDIRECT("IVA!Y"&amp;MATCH(MID(COMPRAS!C7728,1,2)&amp;MID(COMPRAS!F7728,1,2)&amp;MID(COMPRAS!D7728,1,2),IVA!W:W,0)),"SIN COD.")</f>
        <v>0</v>
      </c>
    </row>
    <row r="7829" spans="1:86" x14ac:dyDescent="0.25">
      <c r="A7829"/>
      <c r="B7829"/>
      <c r="D7829"/>
      <c r="AL7829">
        <f t="shared" si="854"/>
        <v>0</v>
      </c>
      <c r="AQ7829">
        <f t="shared" si="855"/>
        <v>0</v>
      </c>
      <c r="AR7829" t="str">
        <f>IFERROR(IF(OR(AP7829=338,AP7829=340,AP7829=341,AP7829=342,AP7829="342A",AP7829="342B"),PorcenRet(AP7829,AT7829,AU7829),INDEX(PORCENTAJEBUSCAR,MATCH(AP7829,CódigoRET,0),4)*1),"")</f>
        <v/>
      </c>
      <c r="AS7829">
        <f t="shared" si="856"/>
        <v>0</v>
      </c>
      <c r="BF7829" t="str">
        <f>IFERROR(IF(OR(BD7829=338,BD7829=340,BD7829=341,BD7829=342,BD7829="342A",BD7829="342B"),PorcenRet(BD7829,BH7829,BI7829),INDEX(PORCENTAJEBUSCAR,MATCH(BD7829,CódigoRET,0),4)*1),"")</f>
        <v/>
      </c>
      <c r="BG7829">
        <f t="shared" si="857"/>
        <v>0</v>
      </c>
      <c r="BO7829">
        <f t="shared" si="858"/>
        <v>0</v>
      </c>
      <c r="CC7829">
        <f t="shared" si="859"/>
        <v>0</v>
      </c>
      <c r="CD7829">
        <f t="shared" si="860"/>
        <v>0</v>
      </c>
      <c r="CG7829">
        <f ca="1">IFERROR(INDIRECT("IVA!X"&amp;MATCH(MID(COMPRAS!C7729,1,2)&amp;MID(COMPRAS!F7729,1,2)&amp;MID(COMPRAS!D7729,1,2),IVA!W:W,0)),"SIN COD.")</f>
        <v>0</v>
      </c>
      <c r="CH7829">
        <f ca="1">IFERROR(INDIRECT("IVA!Y"&amp;MATCH(MID(COMPRAS!C7729,1,2)&amp;MID(COMPRAS!F7729,1,2)&amp;MID(COMPRAS!D7729,1,2),IVA!W:W,0)),"SIN COD.")</f>
        <v>0</v>
      </c>
    </row>
    <row r="7830" spans="1:86" x14ac:dyDescent="0.25">
      <c r="A7830"/>
      <c r="B7830"/>
      <c r="D7830"/>
      <c r="AL7830">
        <f t="shared" si="854"/>
        <v>0</v>
      </c>
      <c r="AQ7830">
        <f t="shared" si="855"/>
        <v>0</v>
      </c>
      <c r="AR7830" t="str">
        <f>IFERROR(IF(OR(AP7830=338,AP7830=340,AP7830=341,AP7830=342,AP7830="342A",AP7830="342B"),PorcenRet(AP7830,AT7830,AU7830),INDEX(PORCENTAJEBUSCAR,MATCH(AP7830,CódigoRET,0),4)*1),"")</f>
        <v/>
      </c>
      <c r="AS7830">
        <f t="shared" si="856"/>
        <v>0</v>
      </c>
      <c r="BF7830" t="str">
        <f>IFERROR(IF(OR(BD7830=338,BD7830=340,BD7830=341,BD7830=342,BD7830="342A",BD7830="342B"),PorcenRet(BD7830,BH7830,BI7830),INDEX(PORCENTAJEBUSCAR,MATCH(BD7830,CódigoRET,0),4)*1),"")</f>
        <v/>
      </c>
      <c r="BG7830">
        <f t="shared" si="857"/>
        <v>0</v>
      </c>
      <c r="BO7830">
        <f t="shared" si="858"/>
        <v>0</v>
      </c>
      <c r="CC7830">
        <f t="shared" si="859"/>
        <v>0</v>
      </c>
      <c r="CD7830">
        <f t="shared" si="860"/>
        <v>0</v>
      </c>
      <c r="CG7830">
        <f ca="1">IFERROR(INDIRECT("IVA!X"&amp;MATCH(MID(COMPRAS!C7730,1,2)&amp;MID(COMPRAS!F7730,1,2)&amp;MID(COMPRAS!D7730,1,2),IVA!W:W,0)),"SIN COD.")</f>
        <v>0</v>
      </c>
      <c r="CH7830">
        <f ca="1">IFERROR(INDIRECT("IVA!Y"&amp;MATCH(MID(COMPRAS!C7730,1,2)&amp;MID(COMPRAS!F7730,1,2)&amp;MID(COMPRAS!D7730,1,2),IVA!W:W,0)),"SIN COD.")</f>
        <v>0</v>
      </c>
    </row>
    <row r="7831" spans="1:86" x14ac:dyDescent="0.25">
      <c r="A7831"/>
      <c r="B7831"/>
      <c r="D7831"/>
      <c r="AL7831">
        <f t="shared" si="854"/>
        <v>0</v>
      </c>
      <c r="AQ7831">
        <f t="shared" si="855"/>
        <v>0</v>
      </c>
      <c r="AR7831" t="str">
        <f>IFERROR(IF(OR(AP7831=338,AP7831=340,AP7831=341,AP7831=342,AP7831="342A",AP7831="342B"),PorcenRet(AP7831,AT7831,AU7831),INDEX(PORCENTAJEBUSCAR,MATCH(AP7831,CódigoRET,0),4)*1),"")</f>
        <v/>
      </c>
      <c r="AS7831">
        <f t="shared" si="856"/>
        <v>0</v>
      </c>
      <c r="BF7831" t="str">
        <f>IFERROR(IF(OR(BD7831=338,BD7831=340,BD7831=341,BD7831=342,BD7831="342A",BD7831="342B"),PorcenRet(BD7831,BH7831,BI7831),INDEX(PORCENTAJEBUSCAR,MATCH(BD7831,CódigoRET,0),4)*1),"")</f>
        <v/>
      </c>
      <c r="BG7831">
        <f t="shared" si="857"/>
        <v>0</v>
      </c>
      <c r="BO7831">
        <f t="shared" si="858"/>
        <v>0</v>
      </c>
      <c r="CC7831">
        <f t="shared" si="859"/>
        <v>0</v>
      </c>
      <c r="CD7831">
        <f t="shared" si="860"/>
        <v>0</v>
      </c>
      <c r="CG7831">
        <f ca="1">IFERROR(INDIRECT("IVA!X"&amp;MATCH(MID(COMPRAS!C7731,1,2)&amp;MID(COMPRAS!F7731,1,2)&amp;MID(COMPRAS!D7731,1,2),IVA!W:W,0)),"SIN COD.")</f>
        <v>0</v>
      </c>
      <c r="CH7831">
        <f ca="1">IFERROR(INDIRECT("IVA!Y"&amp;MATCH(MID(COMPRAS!C7731,1,2)&amp;MID(COMPRAS!F7731,1,2)&amp;MID(COMPRAS!D7731,1,2),IVA!W:W,0)),"SIN COD.")</f>
        <v>0</v>
      </c>
    </row>
    <row r="7832" spans="1:86" x14ac:dyDescent="0.25">
      <c r="A7832"/>
      <c r="B7832"/>
      <c r="D7832"/>
      <c r="AL7832">
        <f t="shared" si="854"/>
        <v>0</v>
      </c>
      <c r="AQ7832">
        <f t="shared" si="855"/>
        <v>0</v>
      </c>
      <c r="AR7832" t="str">
        <f>IFERROR(IF(OR(AP7832=338,AP7832=340,AP7832=341,AP7832=342,AP7832="342A",AP7832="342B"),PorcenRet(AP7832,AT7832,AU7832),INDEX(PORCENTAJEBUSCAR,MATCH(AP7832,CódigoRET,0),4)*1),"")</f>
        <v/>
      </c>
      <c r="AS7832">
        <f t="shared" si="856"/>
        <v>0</v>
      </c>
      <c r="BF7832" t="str">
        <f>IFERROR(IF(OR(BD7832=338,BD7832=340,BD7832=341,BD7832=342,BD7832="342A",BD7832="342B"),PorcenRet(BD7832,BH7832,BI7832),INDEX(PORCENTAJEBUSCAR,MATCH(BD7832,CódigoRET,0),4)*1),"")</f>
        <v/>
      </c>
      <c r="BG7832">
        <f t="shared" si="857"/>
        <v>0</v>
      </c>
      <c r="BO7832">
        <f t="shared" si="858"/>
        <v>0</v>
      </c>
      <c r="CC7832">
        <f t="shared" si="859"/>
        <v>0</v>
      </c>
      <c r="CD7832">
        <f t="shared" si="860"/>
        <v>0</v>
      </c>
      <c r="CG7832">
        <f ca="1">IFERROR(INDIRECT("IVA!X"&amp;MATCH(MID(COMPRAS!C7732,1,2)&amp;MID(COMPRAS!F7732,1,2)&amp;MID(COMPRAS!D7732,1,2),IVA!W:W,0)),"SIN COD.")</f>
        <v>0</v>
      </c>
      <c r="CH7832">
        <f ca="1">IFERROR(INDIRECT("IVA!Y"&amp;MATCH(MID(COMPRAS!C7732,1,2)&amp;MID(COMPRAS!F7732,1,2)&amp;MID(COMPRAS!D7732,1,2),IVA!W:W,0)),"SIN COD.")</f>
        <v>0</v>
      </c>
    </row>
    <row r="7833" spans="1:86" x14ac:dyDescent="0.25">
      <c r="A7833"/>
      <c r="B7833"/>
      <c r="D7833"/>
      <c r="AL7833">
        <f t="shared" si="854"/>
        <v>0</v>
      </c>
      <c r="AQ7833">
        <f t="shared" si="855"/>
        <v>0</v>
      </c>
      <c r="AR7833" t="str">
        <f>IFERROR(IF(OR(AP7833=338,AP7833=340,AP7833=341,AP7833=342,AP7833="342A",AP7833="342B"),PorcenRet(AP7833,AT7833,AU7833),INDEX(PORCENTAJEBUSCAR,MATCH(AP7833,CódigoRET,0),4)*1),"")</f>
        <v/>
      </c>
      <c r="AS7833">
        <f t="shared" si="856"/>
        <v>0</v>
      </c>
      <c r="BF7833" t="str">
        <f>IFERROR(IF(OR(BD7833=338,BD7833=340,BD7833=341,BD7833=342,BD7833="342A",BD7833="342B"),PorcenRet(BD7833,BH7833,BI7833),INDEX(PORCENTAJEBUSCAR,MATCH(BD7833,CódigoRET,0),4)*1),"")</f>
        <v/>
      </c>
      <c r="BG7833">
        <f t="shared" si="857"/>
        <v>0</v>
      </c>
      <c r="BO7833">
        <f t="shared" si="858"/>
        <v>0</v>
      </c>
      <c r="CC7833">
        <f t="shared" si="859"/>
        <v>0</v>
      </c>
      <c r="CD7833">
        <f t="shared" si="860"/>
        <v>0</v>
      </c>
      <c r="CG7833">
        <f ca="1">IFERROR(INDIRECT("IVA!X"&amp;MATCH(MID(COMPRAS!C7733,1,2)&amp;MID(COMPRAS!F7733,1,2)&amp;MID(COMPRAS!D7733,1,2),IVA!W:W,0)),"SIN COD.")</f>
        <v>0</v>
      </c>
      <c r="CH7833">
        <f ca="1">IFERROR(INDIRECT("IVA!Y"&amp;MATCH(MID(COMPRAS!C7733,1,2)&amp;MID(COMPRAS!F7733,1,2)&amp;MID(COMPRAS!D7733,1,2),IVA!W:W,0)),"SIN COD.")</f>
        <v>0</v>
      </c>
    </row>
    <row r="7834" spans="1:86" x14ac:dyDescent="0.25">
      <c r="A7834"/>
      <c r="B7834"/>
      <c r="D7834"/>
      <c r="AL7834">
        <f t="shared" si="854"/>
        <v>0</v>
      </c>
      <c r="AQ7834">
        <f t="shared" si="855"/>
        <v>0</v>
      </c>
      <c r="AR7834" t="str">
        <f>IFERROR(IF(OR(AP7834=338,AP7834=340,AP7834=341,AP7834=342,AP7834="342A",AP7834="342B"),PorcenRet(AP7834,AT7834,AU7834),INDEX(PORCENTAJEBUSCAR,MATCH(AP7834,CódigoRET,0),4)*1),"")</f>
        <v/>
      </c>
      <c r="AS7834">
        <f t="shared" si="856"/>
        <v>0</v>
      </c>
      <c r="BF7834" t="str">
        <f>IFERROR(IF(OR(BD7834=338,BD7834=340,BD7834=341,BD7834=342,BD7834="342A",BD7834="342B"),PorcenRet(BD7834,BH7834,BI7834),INDEX(PORCENTAJEBUSCAR,MATCH(BD7834,CódigoRET,0),4)*1),"")</f>
        <v/>
      </c>
      <c r="BG7834">
        <f t="shared" si="857"/>
        <v>0</v>
      </c>
      <c r="BO7834">
        <f t="shared" si="858"/>
        <v>0</v>
      </c>
      <c r="CC7834">
        <f t="shared" si="859"/>
        <v>0</v>
      </c>
      <c r="CD7834">
        <f t="shared" si="860"/>
        <v>0</v>
      </c>
      <c r="CG7834">
        <f ca="1">IFERROR(INDIRECT("IVA!X"&amp;MATCH(MID(COMPRAS!C7734,1,2)&amp;MID(COMPRAS!F7734,1,2)&amp;MID(COMPRAS!D7734,1,2),IVA!W:W,0)),"SIN COD.")</f>
        <v>0</v>
      </c>
      <c r="CH7834">
        <f ca="1">IFERROR(INDIRECT("IVA!Y"&amp;MATCH(MID(COMPRAS!C7734,1,2)&amp;MID(COMPRAS!F7734,1,2)&amp;MID(COMPRAS!D7734,1,2),IVA!W:W,0)),"SIN COD.")</f>
        <v>0</v>
      </c>
    </row>
    <row r="7835" spans="1:86" x14ac:dyDescent="0.25">
      <c r="A7835"/>
      <c r="B7835"/>
      <c r="D7835"/>
      <c r="AL7835">
        <f t="shared" si="854"/>
        <v>0</v>
      </c>
      <c r="AQ7835">
        <f t="shared" si="855"/>
        <v>0</v>
      </c>
      <c r="AR7835" t="str">
        <f>IFERROR(IF(OR(AP7835=338,AP7835=340,AP7835=341,AP7835=342,AP7835="342A",AP7835="342B"),PorcenRet(AP7835,AT7835,AU7835),INDEX(PORCENTAJEBUSCAR,MATCH(AP7835,CódigoRET,0),4)*1),"")</f>
        <v/>
      </c>
      <c r="AS7835">
        <f t="shared" si="856"/>
        <v>0</v>
      </c>
      <c r="BF7835" t="str">
        <f>IFERROR(IF(OR(BD7835=338,BD7835=340,BD7835=341,BD7835=342,BD7835="342A",BD7835="342B"),PorcenRet(BD7835,BH7835,BI7835),INDEX(PORCENTAJEBUSCAR,MATCH(BD7835,CódigoRET,0),4)*1),"")</f>
        <v/>
      </c>
      <c r="BG7835">
        <f t="shared" si="857"/>
        <v>0</v>
      </c>
      <c r="BO7835">
        <f t="shared" si="858"/>
        <v>0</v>
      </c>
      <c r="CC7835">
        <f t="shared" si="859"/>
        <v>0</v>
      </c>
      <c r="CD7835">
        <f t="shared" si="860"/>
        <v>0</v>
      </c>
      <c r="CG7835">
        <f ca="1">IFERROR(INDIRECT("IVA!X"&amp;MATCH(MID(COMPRAS!C7735,1,2)&amp;MID(COMPRAS!F7735,1,2)&amp;MID(COMPRAS!D7735,1,2),IVA!W:W,0)),"SIN COD.")</f>
        <v>0</v>
      </c>
      <c r="CH7835">
        <f ca="1">IFERROR(INDIRECT("IVA!Y"&amp;MATCH(MID(COMPRAS!C7735,1,2)&amp;MID(COMPRAS!F7735,1,2)&amp;MID(COMPRAS!D7735,1,2),IVA!W:W,0)),"SIN COD.")</f>
        <v>0</v>
      </c>
    </row>
    <row r="7836" spans="1:86" x14ac:dyDescent="0.25">
      <c r="A7836"/>
      <c r="B7836"/>
      <c r="D7836"/>
      <c r="AL7836">
        <f t="shared" si="854"/>
        <v>0</v>
      </c>
      <c r="AQ7836">
        <f t="shared" si="855"/>
        <v>0</v>
      </c>
      <c r="AR7836" t="str">
        <f>IFERROR(IF(OR(AP7836=338,AP7836=340,AP7836=341,AP7836=342,AP7836="342A",AP7836="342B"),PorcenRet(AP7836,AT7836,AU7836),INDEX(PORCENTAJEBUSCAR,MATCH(AP7836,CódigoRET,0),4)*1),"")</f>
        <v/>
      </c>
      <c r="AS7836">
        <f t="shared" si="856"/>
        <v>0</v>
      </c>
      <c r="BF7836" t="str">
        <f>IFERROR(IF(OR(BD7836=338,BD7836=340,BD7836=341,BD7836=342,BD7836="342A",BD7836="342B"),PorcenRet(BD7836,BH7836,BI7836),INDEX(PORCENTAJEBUSCAR,MATCH(BD7836,CódigoRET,0),4)*1),"")</f>
        <v/>
      </c>
      <c r="BG7836">
        <f t="shared" si="857"/>
        <v>0</v>
      </c>
      <c r="BO7836">
        <f t="shared" si="858"/>
        <v>0</v>
      </c>
      <c r="CC7836">
        <f t="shared" si="859"/>
        <v>0</v>
      </c>
      <c r="CD7836">
        <f t="shared" si="860"/>
        <v>0</v>
      </c>
      <c r="CG7836">
        <f ca="1">IFERROR(INDIRECT("IVA!X"&amp;MATCH(MID(COMPRAS!C7736,1,2)&amp;MID(COMPRAS!F7736,1,2)&amp;MID(COMPRAS!D7736,1,2),IVA!W:W,0)),"SIN COD.")</f>
        <v>0</v>
      </c>
      <c r="CH7836">
        <f ca="1">IFERROR(INDIRECT("IVA!Y"&amp;MATCH(MID(COMPRAS!C7736,1,2)&amp;MID(COMPRAS!F7736,1,2)&amp;MID(COMPRAS!D7736,1,2),IVA!W:W,0)),"SIN COD.")</f>
        <v>0</v>
      </c>
    </row>
    <row r="7837" spans="1:86" x14ac:dyDescent="0.25">
      <c r="A7837"/>
      <c r="B7837"/>
      <c r="D7837"/>
      <c r="AL7837">
        <f t="shared" si="854"/>
        <v>0</v>
      </c>
      <c r="AQ7837">
        <f t="shared" si="855"/>
        <v>0</v>
      </c>
      <c r="AR7837" t="str">
        <f>IFERROR(IF(OR(AP7837=338,AP7837=340,AP7837=341,AP7837=342,AP7837="342A",AP7837="342B"),PorcenRet(AP7837,AT7837,AU7837),INDEX(PORCENTAJEBUSCAR,MATCH(AP7837,CódigoRET,0),4)*1),"")</f>
        <v/>
      </c>
      <c r="AS7837">
        <f t="shared" si="856"/>
        <v>0</v>
      </c>
      <c r="BF7837" t="str">
        <f>IFERROR(IF(OR(BD7837=338,BD7837=340,BD7837=341,BD7837=342,BD7837="342A",BD7837="342B"),PorcenRet(BD7837,BH7837,BI7837),INDEX(PORCENTAJEBUSCAR,MATCH(BD7837,CódigoRET,0),4)*1),"")</f>
        <v/>
      </c>
      <c r="BG7837">
        <f t="shared" si="857"/>
        <v>0</v>
      </c>
      <c r="BO7837">
        <f t="shared" si="858"/>
        <v>0</v>
      </c>
      <c r="CC7837">
        <f t="shared" si="859"/>
        <v>0</v>
      </c>
      <c r="CD7837">
        <f t="shared" si="860"/>
        <v>0</v>
      </c>
      <c r="CG7837">
        <f ca="1">IFERROR(INDIRECT("IVA!X"&amp;MATCH(MID(COMPRAS!C7737,1,2)&amp;MID(COMPRAS!F7737,1,2)&amp;MID(COMPRAS!D7737,1,2),IVA!W:W,0)),"SIN COD.")</f>
        <v>0</v>
      </c>
      <c r="CH7837">
        <f ca="1">IFERROR(INDIRECT("IVA!Y"&amp;MATCH(MID(COMPRAS!C7737,1,2)&amp;MID(COMPRAS!F7737,1,2)&amp;MID(COMPRAS!D7737,1,2),IVA!W:W,0)),"SIN COD.")</f>
        <v>0</v>
      </c>
    </row>
    <row r="7838" spans="1:86" x14ac:dyDescent="0.25">
      <c r="A7838"/>
      <c r="B7838"/>
      <c r="D7838"/>
      <c r="AL7838">
        <f t="shared" si="854"/>
        <v>0</v>
      </c>
      <c r="AQ7838">
        <f t="shared" si="855"/>
        <v>0</v>
      </c>
      <c r="AR7838" t="str">
        <f>IFERROR(IF(OR(AP7838=338,AP7838=340,AP7838=341,AP7838=342,AP7838="342A",AP7838="342B"),PorcenRet(AP7838,AT7838,AU7838),INDEX(PORCENTAJEBUSCAR,MATCH(AP7838,CódigoRET,0),4)*1),"")</f>
        <v/>
      </c>
      <c r="AS7838">
        <f t="shared" si="856"/>
        <v>0</v>
      </c>
      <c r="BF7838" t="str">
        <f>IFERROR(IF(OR(BD7838=338,BD7838=340,BD7838=341,BD7838=342,BD7838="342A",BD7838="342B"),PorcenRet(BD7838,BH7838,BI7838),INDEX(PORCENTAJEBUSCAR,MATCH(BD7838,CódigoRET,0),4)*1),"")</f>
        <v/>
      </c>
      <c r="BG7838">
        <f t="shared" si="857"/>
        <v>0</v>
      </c>
      <c r="BO7838">
        <f t="shared" si="858"/>
        <v>0</v>
      </c>
      <c r="CC7838">
        <f t="shared" si="859"/>
        <v>0</v>
      </c>
      <c r="CD7838">
        <f t="shared" si="860"/>
        <v>0</v>
      </c>
      <c r="CG7838">
        <f ca="1">IFERROR(INDIRECT("IVA!X"&amp;MATCH(MID(COMPRAS!C7738,1,2)&amp;MID(COMPRAS!F7738,1,2)&amp;MID(COMPRAS!D7738,1,2),IVA!W:W,0)),"SIN COD.")</f>
        <v>0</v>
      </c>
      <c r="CH7838">
        <f ca="1">IFERROR(INDIRECT("IVA!Y"&amp;MATCH(MID(COMPRAS!C7738,1,2)&amp;MID(COMPRAS!F7738,1,2)&amp;MID(COMPRAS!D7738,1,2),IVA!W:W,0)),"SIN COD.")</f>
        <v>0</v>
      </c>
    </row>
    <row r="7839" spans="1:86" x14ac:dyDescent="0.25">
      <c r="A7839"/>
      <c r="B7839"/>
      <c r="D7839"/>
      <c r="AL7839">
        <f t="shared" si="854"/>
        <v>0</v>
      </c>
      <c r="AQ7839">
        <f t="shared" si="855"/>
        <v>0</v>
      </c>
      <c r="AR7839" t="str">
        <f>IFERROR(IF(OR(AP7839=338,AP7839=340,AP7839=341,AP7839=342,AP7839="342A",AP7839="342B"),PorcenRet(AP7839,AT7839,AU7839),INDEX(PORCENTAJEBUSCAR,MATCH(AP7839,CódigoRET,0),4)*1),"")</f>
        <v/>
      </c>
      <c r="AS7839">
        <f t="shared" si="856"/>
        <v>0</v>
      </c>
      <c r="BF7839" t="str">
        <f>IFERROR(IF(OR(BD7839=338,BD7839=340,BD7839=341,BD7839=342,BD7839="342A",BD7839="342B"),PorcenRet(BD7839,BH7839,BI7839),INDEX(PORCENTAJEBUSCAR,MATCH(BD7839,CódigoRET,0),4)*1),"")</f>
        <v/>
      </c>
      <c r="BG7839">
        <f t="shared" si="857"/>
        <v>0</v>
      </c>
      <c r="BO7839">
        <f t="shared" si="858"/>
        <v>0</v>
      </c>
      <c r="CC7839">
        <f t="shared" si="859"/>
        <v>0</v>
      </c>
      <c r="CD7839">
        <f t="shared" si="860"/>
        <v>0</v>
      </c>
      <c r="CG7839">
        <f ca="1">IFERROR(INDIRECT("IVA!X"&amp;MATCH(MID(COMPRAS!C7739,1,2)&amp;MID(COMPRAS!F7739,1,2)&amp;MID(COMPRAS!D7739,1,2),IVA!W:W,0)),"SIN COD.")</f>
        <v>0</v>
      </c>
      <c r="CH7839">
        <f ca="1">IFERROR(INDIRECT("IVA!Y"&amp;MATCH(MID(COMPRAS!C7739,1,2)&amp;MID(COMPRAS!F7739,1,2)&amp;MID(COMPRAS!D7739,1,2),IVA!W:W,0)),"SIN COD.")</f>
        <v>0</v>
      </c>
    </row>
    <row r="7840" spans="1:86" x14ac:dyDescent="0.25">
      <c r="A7840"/>
      <c r="B7840"/>
      <c r="D7840"/>
      <c r="AL7840">
        <f t="shared" si="854"/>
        <v>0</v>
      </c>
      <c r="AQ7840">
        <f t="shared" si="855"/>
        <v>0</v>
      </c>
      <c r="AR7840" t="str">
        <f>IFERROR(IF(OR(AP7840=338,AP7840=340,AP7840=341,AP7840=342,AP7840="342A",AP7840="342B"),PorcenRet(AP7840,AT7840,AU7840),INDEX(PORCENTAJEBUSCAR,MATCH(AP7840,CódigoRET,0),4)*1),"")</f>
        <v/>
      </c>
      <c r="AS7840">
        <f t="shared" si="856"/>
        <v>0</v>
      </c>
      <c r="BF7840" t="str">
        <f>IFERROR(IF(OR(BD7840=338,BD7840=340,BD7840=341,BD7840=342,BD7840="342A",BD7840="342B"),PorcenRet(BD7840,BH7840,BI7840),INDEX(PORCENTAJEBUSCAR,MATCH(BD7840,CódigoRET,0),4)*1),"")</f>
        <v/>
      </c>
      <c r="BG7840">
        <f t="shared" si="857"/>
        <v>0</v>
      </c>
      <c r="BO7840">
        <f t="shared" si="858"/>
        <v>0</v>
      </c>
      <c r="CC7840">
        <f t="shared" si="859"/>
        <v>0</v>
      </c>
      <c r="CD7840">
        <f t="shared" si="860"/>
        <v>0</v>
      </c>
      <c r="CG7840">
        <f ca="1">IFERROR(INDIRECT("IVA!X"&amp;MATCH(MID(COMPRAS!C7740,1,2)&amp;MID(COMPRAS!F7740,1,2)&amp;MID(COMPRAS!D7740,1,2),IVA!W:W,0)),"SIN COD.")</f>
        <v>0</v>
      </c>
      <c r="CH7840">
        <f ca="1">IFERROR(INDIRECT("IVA!Y"&amp;MATCH(MID(COMPRAS!C7740,1,2)&amp;MID(COMPRAS!F7740,1,2)&amp;MID(COMPRAS!D7740,1,2),IVA!W:W,0)),"SIN COD.")</f>
        <v>0</v>
      </c>
    </row>
    <row r="7841" spans="1:86" x14ac:dyDescent="0.25">
      <c r="A7841"/>
      <c r="B7841"/>
      <c r="D7841"/>
      <c r="AL7841">
        <f t="shared" si="854"/>
        <v>0</v>
      </c>
      <c r="AQ7841">
        <f t="shared" si="855"/>
        <v>0</v>
      </c>
      <c r="AR7841" t="str">
        <f>IFERROR(IF(OR(AP7841=338,AP7841=340,AP7841=341,AP7841=342,AP7841="342A",AP7841="342B"),PorcenRet(AP7841,AT7841,AU7841),INDEX(PORCENTAJEBUSCAR,MATCH(AP7841,CódigoRET,0),4)*1),"")</f>
        <v/>
      </c>
      <c r="AS7841">
        <f t="shared" si="856"/>
        <v>0</v>
      </c>
      <c r="BF7841" t="str">
        <f>IFERROR(IF(OR(BD7841=338,BD7841=340,BD7841=341,BD7841=342,BD7841="342A",BD7841="342B"),PorcenRet(BD7841,BH7841,BI7841),INDEX(PORCENTAJEBUSCAR,MATCH(BD7841,CódigoRET,0),4)*1),"")</f>
        <v/>
      </c>
      <c r="BG7841">
        <f t="shared" si="857"/>
        <v>0</v>
      </c>
      <c r="BO7841">
        <f t="shared" si="858"/>
        <v>0</v>
      </c>
      <c r="CC7841">
        <f t="shared" si="859"/>
        <v>0</v>
      </c>
      <c r="CD7841">
        <f t="shared" si="860"/>
        <v>0</v>
      </c>
      <c r="CG7841">
        <f ca="1">IFERROR(INDIRECT("IVA!X"&amp;MATCH(MID(COMPRAS!C7741,1,2)&amp;MID(COMPRAS!F7741,1,2)&amp;MID(COMPRAS!D7741,1,2),IVA!W:W,0)),"SIN COD.")</f>
        <v>0</v>
      </c>
      <c r="CH7841">
        <f ca="1">IFERROR(INDIRECT("IVA!Y"&amp;MATCH(MID(COMPRAS!C7741,1,2)&amp;MID(COMPRAS!F7741,1,2)&amp;MID(COMPRAS!D7741,1,2),IVA!W:W,0)),"SIN COD.")</f>
        <v>0</v>
      </c>
    </row>
    <row r="7842" spans="1:86" x14ac:dyDescent="0.25">
      <c r="A7842"/>
      <c r="B7842"/>
      <c r="D7842"/>
      <c r="AL7842">
        <f t="shared" si="854"/>
        <v>0</v>
      </c>
      <c r="AQ7842">
        <f t="shared" si="855"/>
        <v>0</v>
      </c>
      <c r="AR7842" t="str">
        <f>IFERROR(IF(OR(AP7842=338,AP7842=340,AP7842=341,AP7842=342,AP7842="342A",AP7842="342B"),PorcenRet(AP7842,AT7842,AU7842),INDEX(PORCENTAJEBUSCAR,MATCH(AP7842,CódigoRET,0),4)*1),"")</f>
        <v/>
      </c>
      <c r="AS7842">
        <f t="shared" si="856"/>
        <v>0</v>
      </c>
      <c r="BF7842" t="str">
        <f>IFERROR(IF(OR(BD7842=338,BD7842=340,BD7842=341,BD7842=342,BD7842="342A",BD7842="342B"),PorcenRet(BD7842,BH7842,BI7842),INDEX(PORCENTAJEBUSCAR,MATCH(BD7842,CódigoRET,0),4)*1),"")</f>
        <v/>
      </c>
      <c r="BG7842">
        <f t="shared" si="857"/>
        <v>0</v>
      </c>
      <c r="BO7842">
        <f t="shared" si="858"/>
        <v>0</v>
      </c>
      <c r="CC7842">
        <f t="shared" si="859"/>
        <v>0</v>
      </c>
      <c r="CD7842">
        <f t="shared" si="860"/>
        <v>0</v>
      </c>
      <c r="CG7842">
        <f ca="1">IFERROR(INDIRECT("IVA!X"&amp;MATCH(MID(COMPRAS!C7742,1,2)&amp;MID(COMPRAS!F7742,1,2)&amp;MID(COMPRAS!D7742,1,2),IVA!W:W,0)),"SIN COD.")</f>
        <v>0</v>
      </c>
      <c r="CH7842">
        <f ca="1">IFERROR(INDIRECT("IVA!Y"&amp;MATCH(MID(COMPRAS!C7742,1,2)&amp;MID(COMPRAS!F7742,1,2)&amp;MID(COMPRAS!D7742,1,2),IVA!W:W,0)),"SIN COD.")</f>
        <v>0</v>
      </c>
    </row>
    <row r="7843" spans="1:86" x14ac:dyDescent="0.25">
      <c r="A7843"/>
      <c r="B7843"/>
      <c r="D7843"/>
      <c r="AL7843">
        <f t="shared" si="854"/>
        <v>0</v>
      </c>
      <c r="AQ7843">
        <f t="shared" si="855"/>
        <v>0</v>
      </c>
      <c r="AR7843" t="str">
        <f>IFERROR(IF(OR(AP7843=338,AP7843=340,AP7843=341,AP7843=342,AP7843="342A",AP7843="342B"),PorcenRet(AP7843,AT7843,AU7843),INDEX(PORCENTAJEBUSCAR,MATCH(AP7843,CódigoRET,0),4)*1),"")</f>
        <v/>
      </c>
      <c r="AS7843">
        <f t="shared" si="856"/>
        <v>0</v>
      </c>
      <c r="BF7843" t="str">
        <f>IFERROR(IF(OR(BD7843=338,BD7843=340,BD7843=341,BD7843=342,BD7843="342A",BD7843="342B"),PorcenRet(BD7843,BH7843,BI7843),INDEX(PORCENTAJEBUSCAR,MATCH(BD7843,CódigoRET,0),4)*1),"")</f>
        <v/>
      </c>
      <c r="BG7843">
        <f t="shared" si="857"/>
        <v>0</v>
      </c>
      <c r="BO7843">
        <f t="shared" si="858"/>
        <v>0</v>
      </c>
      <c r="CC7843">
        <f t="shared" si="859"/>
        <v>0</v>
      </c>
      <c r="CD7843">
        <f t="shared" si="860"/>
        <v>0</v>
      </c>
      <c r="CG7843">
        <f ca="1">IFERROR(INDIRECT("IVA!X"&amp;MATCH(MID(COMPRAS!C7743,1,2)&amp;MID(COMPRAS!F7743,1,2)&amp;MID(COMPRAS!D7743,1,2),IVA!W:W,0)),"SIN COD.")</f>
        <v>0</v>
      </c>
      <c r="CH7843">
        <f ca="1">IFERROR(INDIRECT("IVA!Y"&amp;MATCH(MID(COMPRAS!C7743,1,2)&amp;MID(COMPRAS!F7743,1,2)&amp;MID(COMPRAS!D7743,1,2),IVA!W:W,0)),"SIN COD.")</f>
        <v>0</v>
      </c>
    </row>
    <row r="7844" spans="1:86" x14ac:dyDescent="0.25">
      <c r="A7844"/>
      <c r="B7844"/>
      <c r="D7844"/>
      <c r="AL7844">
        <f t="shared" si="854"/>
        <v>0</v>
      </c>
      <c r="AQ7844">
        <f t="shared" si="855"/>
        <v>0</v>
      </c>
      <c r="AR7844" t="str">
        <f>IFERROR(IF(OR(AP7844=338,AP7844=340,AP7844=341,AP7844=342,AP7844="342A",AP7844="342B"),PorcenRet(AP7844,AT7844,AU7844),INDEX(PORCENTAJEBUSCAR,MATCH(AP7844,CódigoRET,0),4)*1),"")</f>
        <v/>
      </c>
      <c r="AS7844">
        <f t="shared" si="856"/>
        <v>0</v>
      </c>
      <c r="BF7844" t="str">
        <f>IFERROR(IF(OR(BD7844=338,BD7844=340,BD7844=341,BD7844=342,BD7844="342A",BD7844="342B"),PorcenRet(BD7844,BH7844,BI7844),INDEX(PORCENTAJEBUSCAR,MATCH(BD7844,CódigoRET,0),4)*1),"")</f>
        <v/>
      </c>
      <c r="BG7844">
        <f t="shared" si="857"/>
        <v>0</v>
      </c>
      <c r="BO7844">
        <f t="shared" si="858"/>
        <v>0</v>
      </c>
      <c r="CC7844">
        <f t="shared" si="859"/>
        <v>0</v>
      </c>
      <c r="CD7844">
        <f t="shared" si="860"/>
        <v>0</v>
      </c>
      <c r="CG7844">
        <f ca="1">IFERROR(INDIRECT("IVA!X"&amp;MATCH(MID(COMPRAS!C7744,1,2)&amp;MID(COMPRAS!F7744,1,2)&amp;MID(COMPRAS!D7744,1,2),IVA!W:W,0)),"SIN COD.")</f>
        <v>0</v>
      </c>
      <c r="CH7844">
        <f ca="1">IFERROR(INDIRECT("IVA!Y"&amp;MATCH(MID(COMPRAS!C7744,1,2)&amp;MID(COMPRAS!F7744,1,2)&amp;MID(COMPRAS!D7744,1,2),IVA!W:W,0)),"SIN COD.")</f>
        <v>0</v>
      </c>
    </row>
    <row r="7845" spans="1:86" x14ac:dyDescent="0.25">
      <c r="A7845"/>
      <c r="B7845"/>
      <c r="D7845"/>
      <c r="AL7845">
        <f t="shared" si="854"/>
        <v>0</v>
      </c>
      <c r="AQ7845">
        <f t="shared" si="855"/>
        <v>0</v>
      </c>
      <c r="AR7845" t="str">
        <f>IFERROR(IF(OR(AP7845=338,AP7845=340,AP7845=341,AP7845=342,AP7845="342A",AP7845="342B"),PorcenRet(AP7845,AT7845,AU7845),INDEX(PORCENTAJEBUSCAR,MATCH(AP7845,CódigoRET,0),4)*1),"")</f>
        <v/>
      </c>
      <c r="AS7845">
        <f t="shared" si="856"/>
        <v>0</v>
      </c>
      <c r="BF7845" t="str">
        <f>IFERROR(IF(OR(BD7845=338,BD7845=340,BD7845=341,BD7845=342,BD7845="342A",BD7845="342B"),PorcenRet(BD7845,BH7845,BI7845),INDEX(PORCENTAJEBUSCAR,MATCH(BD7845,CódigoRET,0),4)*1),"")</f>
        <v/>
      </c>
      <c r="BG7845">
        <f t="shared" si="857"/>
        <v>0</v>
      </c>
      <c r="BO7845">
        <f t="shared" si="858"/>
        <v>0</v>
      </c>
      <c r="CC7845">
        <f t="shared" si="859"/>
        <v>0</v>
      </c>
      <c r="CD7845">
        <f t="shared" si="860"/>
        <v>0</v>
      </c>
      <c r="CG7845">
        <f ca="1">IFERROR(INDIRECT("IVA!X"&amp;MATCH(MID(COMPRAS!C7745,1,2)&amp;MID(COMPRAS!F7745,1,2)&amp;MID(COMPRAS!D7745,1,2),IVA!W:W,0)),"SIN COD.")</f>
        <v>0</v>
      </c>
      <c r="CH7845">
        <f ca="1">IFERROR(INDIRECT("IVA!Y"&amp;MATCH(MID(COMPRAS!C7745,1,2)&amp;MID(COMPRAS!F7745,1,2)&amp;MID(COMPRAS!D7745,1,2),IVA!W:W,0)),"SIN COD.")</f>
        <v>0</v>
      </c>
    </row>
    <row r="7846" spans="1:86" x14ac:dyDescent="0.25">
      <c r="A7846"/>
      <c r="B7846"/>
      <c r="D7846"/>
      <c r="AL7846">
        <f t="shared" si="854"/>
        <v>0</v>
      </c>
      <c r="AQ7846">
        <f t="shared" si="855"/>
        <v>0</v>
      </c>
      <c r="AR7846" t="str">
        <f>IFERROR(IF(OR(AP7846=338,AP7846=340,AP7846=341,AP7846=342,AP7846="342A",AP7846="342B"),PorcenRet(AP7846,AT7846,AU7846),INDEX(PORCENTAJEBUSCAR,MATCH(AP7846,CódigoRET,0),4)*1),"")</f>
        <v/>
      </c>
      <c r="AS7846">
        <f t="shared" si="856"/>
        <v>0</v>
      </c>
      <c r="BF7846" t="str">
        <f>IFERROR(IF(OR(BD7846=338,BD7846=340,BD7846=341,BD7846=342,BD7846="342A",BD7846="342B"),PorcenRet(BD7846,BH7846,BI7846),INDEX(PORCENTAJEBUSCAR,MATCH(BD7846,CódigoRET,0),4)*1),"")</f>
        <v/>
      </c>
      <c r="BG7846">
        <f t="shared" si="857"/>
        <v>0</v>
      </c>
      <c r="BO7846">
        <f t="shared" si="858"/>
        <v>0</v>
      </c>
      <c r="CC7846">
        <f t="shared" si="859"/>
        <v>0</v>
      </c>
      <c r="CD7846">
        <f t="shared" si="860"/>
        <v>0</v>
      </c>
      <c r="CG7846">
        <f ca="1">IFERROR(INDIRECT("IVA!X"&amp;MATCH(MID(COMPRAS!C7746,1,2)&amp;MID(COMPRAS!F7746,1,2)&amp;MID(COMPRAS!D7746,1,2),IVA!W:W,0)),"SIN COD.")</f>
        <v>0</v>
      </c>
      <c r="CH7846">
        <f ca="1">IFERROR(INDIRECT("IVA!Y"&amp;MATCH(MID(COMPRAS!C7746,1,2)&amp;MID(COMPRAS!F7746,1,2)&amp;MID(COMPRAS!D7746,1,2),IVA!W:W,0)),"SIN COD.")</f>
        <v>0</v>
      </c>
    </row>
    <row r="7847" spans="1:86" x14ac:dyDescent="0.25">
      <c r="A7847"/>
      <c r="B7847"/>
      <c r="D7847"/>
      <c r="AL7847">
        <f t="shared" si="854"/>
        <v>0</v>
      </c>
      <c r="AQ7847">
        <f t="shared" si="855"/>
        <v>0</v>
      </c>
      <c r="AR7847" t="str">
        <f>IFERROR(IF(OR(AP7847=338,AP7847=340,AP7847=341,AP7847=342,AP7847="342A",AP7847="342B"),PorcenRet(AP7847,AT7847,AU7847),INDEX(PORCENTAJEBUSCAR,MATCH(AP7847,CódigoRET,0),4)*1),"")</f>
        <v/>
      </c>
      <c r="AS7847">
        <f t="shared" si="856"/>
        <v>0</v>
      </c>
      <c r="BF7847" t="str">
        <f>IFERROR(IF(OR(BD7847=338,BD7847=340,BD7847=341,BD7847=342,BD7847="342A",BD7847="342B"),PorcenRet(BD7847,BH7847,BI7847),INDEX(PORCENTAJEBUSCAR,MATCH(BD7847,CódigoRET,0),4)*1),"")</f>
        <v/>
      </c>
      <c r="BG7847">
        <f t="shared" si="857"/>
        <v>0</v>
      </c>
      <c r="BO7847">
        <f t="shared" si="858"/>
        <v>0</v>
      </c>
      <c r="CC7847">
        <f t="shared" si="859"/>
        <v>0</v>
      </c>
      <c r="CD7847">
        <f t="shared" si="860"/>
        <v>0</v>
      </c>
      <c r="CG7847">
        <f ca="1">IFERROR(INDIRECT("IVA!X"&amp;MATCH(MID(COMPRAS!C7747,1,2)&amp;MID(COMPRAS!F7747,1,2)&amp;MID(COMPRAS!D7747,1,2),IVA!W:W,0)),"SIN COD.")</f>
        <v>0</v>
      </c>
      <c r="CH7847">
        <f ca="1">IFERROR(INDIRECT("IVA!Y"&amp;MATCH(MID(COMPRAS!C7747,1,2)&amp;MID(COMPRAS!F7747,1,2)&amp;MID(COMPRAS!D7747,1,2),IVA!W:W,0)),"SIN COD.")</f>
        <v>0</v>
      </c>
    </row>
    <row r="7848" spans="1:86" x14ac:dyDescent="0.25">
      <c r="A7848"/>
      <c r="B7848"/>
      <c r="D7848"/>
      <c r="AL7848">
        <f t="shared" si="854"/>
        <v>0</v>
      </c>
      <c r="AQ7848">
        <f t="shared" si="855"/>
        <v>0</v>
      </c>
      <c r="AR7848" t="str">
        <f>IFERROR(IF(OR(AP7848=338,AP7848=340,AP7848=341,AP7848=342,AP7848="342A",AP7848="342B"),PorcenRet(AP7848,AT7848,AU7848),INDEX(PORCENTAJEBUSCAR,MATCH(AP7848,CódigoRET,0),4)*1),"")</f>
        <v/>
      </c>
      <c r="AS7848">
        <f t="shared" si="856"/>
        <v>0</v>
      </c>
      <c r="BF7848" t="str">
        <f>IFERROR(IF(OR(BD7848=338,BD7848=340,BD7848=341,BD7848=342,BD7848="342A",BD7848="342B"),PorcenRet(BD7848,BH7848,BI7848),INDEX(PORCENTAJEBUSCAR,MATCH(BD7848,CódigoRET,0),4)*1),"")</f>
        <v/>
      </c>
      <c r="BG7848">
        <f t="shared" si="857"/>
        <v>0</v>
      </c>
      <c r="BO7848">
        <f t="shared" si="858"/>
        <v>0</v>
      </c>
      <c r="CC7848">
        <f t="shared" si="859"/>
        <v>0</v>
      </c>
      <c r="CD7848">
        <f t="shared" si="860"/>
        <v>0</v>
      </c>
      <c r="CG7848">
        <f ca="1">IFERROR(INDIRECT("IVA!X"&amp;MATCH(MID(COMPRAS!C7748,1,2)&amp;MID(COMPRAS!F7748,1,2)&amp;MID(COMPRAS!D7748,1,2),IVA!W:W,0)),"SIN COD.")</f>
        <v>0</v>
      </c>
      <c r="CH7848">
        <f ca="1">IFERROR(INDIRECT("IVA!Y"&amp;MATCH(MID(COMPRAS!C7748,1,2)&amp;MID(COMPRAS!F7748,1,2)&amp;MID(COMPRAS!D7748,1,2),IVA!W:W,0)),"SIN COD.")</f>
        <v>0</v>
      </c>
    </row>
    <row r="7849" spans="1:86" x14ac:dyDescent="0.25">
      <c r="A7849"/>
      <c r="B7849"/>
      <c r="D7849"/>
      <c r="AL7849">
        <f t="shared" si="854"/>
        <v>0</v>
      </c>
      <c r="AQ7849">
        <f t="shared" si="855"/>
        <v>0</v>
      </c>
      <c r="AR7849" t="str">
        <f>IFERROR(IF(OR(AP7849=338,AP7849=340,AP7849=341,AP7849=342,AP7849="342A",AP7849="342B"),PorcenRet(AP7849,AT7849,AU7849),INDEX(PORCENTAJEBUSCAR,MATCH(AP7849,CódigoRET,0),4)*1),"")</f>
        <v/>
      </c>
      <c r="AS7849">
        <f t="shared" si="856"/>
        <v>0</v>
      </c>
      <c r="BF7849" t="str">
        <f>IFERROR(IF(OR(BD7849=338,BD7849=340,BD7849=341,BD7849=342,BD7849="342A",BD7849="342B"),PorcenRet(BD7849,BH7849,BI7849),INDEX(PORCENTAJEBUSCAR,MATCH(BD7849,CódigoRET,0),4)*1),"")</f>
        <v/>
      </c>
      <c r="BG7849">
        <f t="shared" si="857"/>
        <v>0</v>
      </c>
      <c r="BO7849">
        <f t="shared" si="858"/>
        <v>0</v>
      </c>
      <c r="CC7849">
        <f t="shared" si="859"/>
        <v>0</v>
      </c>
      <c r="CD7849">
        <f t="shared" si="860"/>
        <v>0</v>
      </c>
      <c r="CG7849">
        <f ca="1">IFERROR(INDIRECT("IVA!X"&amp;MATCH(MID(COMPRAS!C7749,1,2)&amp;MID(COMPRAS!F7749,1,2)&amp;MID(COMPRAS!D7749,1,2),IVA!W:W,0)),"SIN COD.")</f>
        <v>0</v>
      </c>
      <c r="CH7849">
        <f ca="1">IFERROR(INDIRECT("IVA!Y"&amp;MATCH(MID(COMPRAS!C7749,1,2)&amp;MID(COMPRAS!F7749,1,2)&amp;MID(COMPRAS!D7749,1,2),IVA!W:W,0)),"SIN COD.")</f>
        <v>0</v>
      </c>
    </row>
    <row r="7850" spans="1:86" x14ac:dyDescent="0.25">
      <c r="A7850"/>
      <c r="B7850"/>
      <c r="D7850"/>
      <c r="AL7850">
        <f t="shared" si="854"/>
        <v>0</v>
      </c>
      <c r="AQ7850">
        <f t="shared" si="855"/>
        <v>0</v>
      </c>
      <c r="AR7850" t="str">
        <f>IFERROR(IF(OR(AP7850=338,AP7850=340,AP7850=341,AP7850=342,AP7850="342A",AP7850="342B"),PorcenRet(AP7850,AT7850,AU7850),INDEX(PORCENTAJEBUSCAR,MATCH(AP7850,CódigoRET,0),4)*1),"")</f>
        <v/>
      </c>
      <c r="AS7850">
        <f t="shared" si="856"/>
        <v>0</v>
      </c>
      <c r="BF7850" t="str">
        <f>IFERROR(IF(OR(BD7850=338,BD7850=340,BD7850=341,BD7850=342,BD7850="342A",BD7850="342B"),PorcenRet(BD7850,BH7850,BI7850),INDEX(PORCENTAJEBUSCAR,MATCH(BD7850,CódigoRET,0),4)*1),"")</f>
        <v/>
      </c>
      <c r="BG7850">
        <f t="shared" si="857"/>
        <v>0</v>
      </c>
      <c r="BO7850">
        <f t="shared" si="858"/>
        <v>0</v>
      </c>
      <c r="CC7850">
        <f t="shared" si="859"/>
        <v>0</v>
      </c>
      <c r="CD7850">
        <f t="shared" si="860"/>
        <v>0</v>
      </c>
      <c r="CG7850">
        <f ca="1">IFERROR(INDIRECT("IVA!X"&amp;MATCH(MID(COMPRAS!C7750,1,2)&amp;MID(COMPRAS!F7750,1,2)&amp;MID(COMPRAS!D7750,1,2),IVA!W:W,0)),"SIN COD.")</f>
        <v>0</v>
      </c>
      <c r="CH7850">
        <f ca="1">IFERROR(INDIRECT("IVA!Y"&amp;MATCH(MID(COMPRAS!C7750,1,2)&amp;MID(COMPRAS!F7750,1,2)&amp;MID(COMPRAS!D7750,1,2),IVA!W:W,0)),"SIN COD.")</f>
        <v>0</v>
      </c>
    </row>
    <row r="7851" spans="1:86" x14ac:dyDescent="0.25">
      <c r="A7851"/>
      <c r="B7851"/>
      <c r="D7851"/>
      <c r="AL7851">
        <f t="shared" si="854"/>
        <v>0</v>
      </c>
      <c r="AQ7851">
        <f t="shared" si="855"/>
        <v>0</v>
      </c>
      <c r="AR7851" t="str">
        <f>IFERROR(IF(OR(AP7851=338,AP7851=340,AP7851=341,AP7851=342,AP7851="342A",AP7851="342B"),PorcenRet(AP7851,AT7851,AU7851),INDEX(PORCENTAJEBUSCAR,MATCH(AP7851,CódigoRET,0),4)*1),"")</f>
        <v/>
      </c>
      <c r="AS7851">
        <f t="shared" si="856"/>
        <v>0</v>
      </c>
      <c r="BF7851" t="str">
        <f>IFERROR(IF(OR(BD7851=338,BD7851=340,BD7851=341,BD7851=342,BD7851="342A",BD7851="342B"),PorcenRet(BD7851,BH7851,BI7851),INDEX(PORCENTAJEBUSCAR,MATCH(BD7851,CódigoRET,0),4)*1),"")</f>
        <v/>
      </c>
      <c r="BG7851">
        <f t="shared" si="857"/>
        <v>0</v>
      </c>
      <c r="BO7851">
        <f t="shared" si="858"/>
        <v>0</v>
      </c>
      <c r="CC7851">
        <f t="shared" si="859"/>
        <v>0</v>
      </c>
      <c r="CD7851">
        <f t="shared" si="860"/>
        <v>0</v>
      </c>
      <c r="CG7851">
        <f ca="1">IFERROR(INDIRECT("IVA!X"&amp;MATCH(MID(COMPRAS!C7751,1,2)&amp;MID(COMPRAS!F7751,1,2)&amp;MID(COMPRAS!D7751,1,2),IVA!W:W,0)),"SIN COD.")</f>
        <v>0</v>
      </c>
      <c r="CH7851">
        <f ca="1">IFERROR(INDIRECT("IVA!Y"&amp;MATCH(MID(COMPRAS!C7751,1,2)&amp;MID(COMPRAS!F7751,1,2)&amp;MID(COMPRAS!D7751,1,2),IVA!W:W,0)),"SIN COD.")</f>
        <v>0</v>
      </c>
    </row>
    <row r="7852" spans="1:86" x14ac:dyDescent="0.25">
      <c r="A7852"/>
      <c r="B7852"/>
      <c r="D7852"/>
      <c r="AL7852">
        <f t="shared" si="854"/>
        <v>0</v>
      </c>
      <c r="AQ7852">
        <f t="shared" si="855"/>
        <v>0</v>
      </c>
      <c r="AR7852" t="str">
        <f>IFERROR(IF(OR(AP7852=338,AP7852=340,AP7852=341,AP7852=342,AP7852="342A",AP7852="342B"),PorcenRet(AP7852,AT7852,AU7852),INDEX(PORCENTAJEBUSCAR,MATCH(AP7852,CódigoRET,0),4)*1),"")</f>
        <v/>
      </c>
      <c r="AS7852">
        <f t="shared" si="856"/>
        <v>0</v>
      </c>
      <c r="BF7852" t="str">
        <f>IFERROR(IF(OR(BD7852=338,BD7852=340,BD7852=341,BD7852=342,BD7852="342A",BD7852="342B"),PorcenRet(BD7852,BH7852,BI7852),INDEX(PORCENTAJEBUSCAR,MATCH(BD7852,CódigoRET,0),4)*1),"")</f>
        <v/>
      </c>
      <c r="BG7852">
        <f t="shared" si="857"/>
        <v>0</v>
      </c>
      <c r="BO7852">
        <f t="shared" si="858"/>
        <v>0</v>
      </c>
      <c r="CC7852">
        <f t="shared" si="859"/>
        <v>0</v>
      </c>
      <c r="CD7852">
        <f t="shared" si="860"/>
        <v>0</v>
      </c>
      <c r="CG7852">
        <f ca="1">IFERROR(INDIRECT("IVA!X"&amp;MATCH(MID(COMPRAS!C7752,1,2)&amp;MID(COMPRAS!F7752,1,2)&amp;MID(COMPRAS!D7752,1,2),IVA!W:W,0)),"SIN COD.")</f>
        <v>0</v>
      </c>
      <c r="CH7852">
        <f ca="1">IFERROR(INDIRECT("IVA!Y"&amp;MATCH(MID(COMPRAS!C7752,1,2)&amp;MID(COMPRAS!F7752,1,2)&amp;MID(COMPRAS!D7752,1,2),IVA!W:W,0)),"SIN COD.")</f>
        <v>0</v>
      </c>
    </row>
    <row r="7853" spans="1:86" x14ac:dyDescent="0.25">
      <c r="A7853"/>
      <c r="B7853"/>
      <c r="D7853"/>
      <c r="AL7853">
        <f t="shared" si="854"/>
        <v>0</v>
      </c>
      <c r="AQ7853">
        <f t="shared" si="855"/>
        <v>0</v>
      </c>
      <c r="AR7853" t="str">
        <f>IFERROR(IF(OR(AP7853=338,AP7853=340,AP7853=341,AP7853=342,AP7853="342A",AP7853="342B"),PorcenRet(AP7853,AT7853,AU7853),INDEX(PORCENTAJEBUSCAR,MATCH(AP7853,CódigoRET,0),4)*1),"")</f>
        <v/>
      </c>
      <c r="AS7853">
        <f t="shared" si="856"/>
        <v>0</v>
      </c>
      <c r="BF7853" t="str">
        <f>IFERROR(IF(OR(BD7853=338,BD7853=340,BD7853=341,BD7853=342,BD7853="342A",BD7853="342B"),PorcenRet(BD7853,BH7853,BI7853),INDEX(PORCENTAJEBUSCAR,MATCH(BD7853,CódigoRET,0),4)*1),"")</f>
        <v/>
      </c>
      <c r="BG7853">
        <f t="shared" si="857"/>
        <v>0</v>
      </c>
      <c r="BO7853">
        <f t="shared" si="858"/>
        <v>0</v>
      </c>
      <c r="CC7853">
        <f t="shared" si="859"/>
        <v>0</v>
      </c>
      <c r="CD7853">
        <f t="shared" si="860"/>
        <v>0</v>
      </c>
      <c r="CG7853">
        <f ca="1">IFERROR(INDIRECT("IVA!X"&amp;MATCH(MID(COMPRAS!C7753,1,2)&amp;MID(COMPRAS!F7753,1,2)&amp;MID(COMPRAS!D7753,1,2),IVA!W:W,0)),"SIN COD.")</f>
        <v>0</v>
      </c>
      <c r="CH7853">
        <f ca="1">IFERROR(INDIRECT("IVA!Y"&amp;MATCH(MID(COMPRAS!C7753,1,2)&amp;MID(COMPRAS!F7753,1,2)&amp;MID(COMPRAS!D7753,1,2),IVA!W:W,0)),"SIN COD.")</f>
        <v>0</v>
      </c>
    </row>
    <row r="7854" spans="1:86" x14ac:dyDescent="0.25">
      <c r="A7854"/>
      <c r="B7854"/>
      <c r="D7854"/>
      <c r="AL7854">
        <f t="shared" si="854"/>
        <v>0</v>
      </c>
      <c r="AQ7854">
        <f t="shared" si="855"/>
        <v>0</v>
      </c>
      <c r="AR7854" t="str">
        <f>IFERROR(IF(OR(AP7854=338,AP7854=340,AP7854=341,AP7854=342,AP7854="342A",AP7854="342B"),PorcenRet(AP7854,AT7854,AU7854),INDEX(PORCENTAJEBUSCAR,MATCH(AP7854,CódigoRET,0),4)*1),"")</f>
        <v/>
      </c>
      <c r="AS7854">
        <f t="shared" si="856"/>
        <v>0</v>
      </c>
      <c r="BF7854" t="str">
        <f>IFERROR(IF(OR(BD7854=338,BD7854=340,BD7854=341,BD7854=342,BD7854="342A",BD7854="342B"),PorcenRet(BD7854,BH7854,BI7854),INDEX(PORCENTAJEBUSCAR,MATCH(BD7854,CódigoRET,0),4)*1),"")</f>
        <v/>
      </c>
      <c r="BG7854">
        <f t="shared" si="857"/>
        <v>0</v>
      </c>
      <c r="BO7854">
        <f t="shared" si="858"/>
        <v>0</v>
      </c>
      <c r="CC7854">
        <f t="shared" si="859"/>
        <v>0</v>
      </c>
      <c r="CD7854">
        <f t="shared" si="860"/>
        <v>0</v>
      </c>
      <c r="CG7854">
        <f ca="1">IFERROR(INDIRECT("IVA!X"&amp;MATCH(MID(COMPRAS!C7754,1,2)&amp;MID(COMPRAS!F7754,1,2)&amp;MID(COMPRAS!D7754,1,2),IVA!W:W,0)),"SIN COD.")</f>
        <v>0</v>
      </c>
      <c r="CH7854">
        <f ca="1">IFERROR(INDIRECT("IVA!Y"&amp;MATCH(MID(COMPRAS!C7754,1,2)&amp;MID(COMPRAS!F7754,1,2)&amp;MID(COMPRAS!D7754,1,2),IVA!W:W,0)),"SIN COD.")</f>
        <v>0</v>
      </c>
    </row>
    <row r="7855" spans="1:86" x14ac:dyDescent="0.25">
      <c r="A7855"/>
      <c r="B7855"/>
      <c r="D7855"/>
      <c r="AL7855">
        <f t="shared" si="854"/>
        <v>0</v>
      </c>
      <c r="AQ7855">
        <f t="shared" si="855"/>
        <v>0</v>
      </c>
      <c r="AR7855" t="str">
        <f>IFERROR(IF(OR(AP7855=338,AP7855=340,AP7855=341,AP7855=342,AP7855="342A",AP7855="342B"),PorcenRet(AP7855,AT7855,AU7855),INDEX(PORCENTAJEBUSCAR,MATCH(AP7855,CódigoRET,0),4)*1),"")</f>
        <v/>
      </c>
      <c r="AS7855">
        <f t="shared" si="856"/>
        <v>0</v>
      </c>
      <c r="BF7855" t="str">
        <f>IFERROR(IF(OR(BD7855=338,BD7855=340,BD7855=341,BD7855=342,BD7855="342A",BD7855="342B"),PorcenRet(BD7855,BH7855,BI7855),INDEX(PORCENTAJEBUSCAR,MATCH(BD7855,CódigoRET,0),4)*1),"")</f>
        <v/>
      </c>
      <c r="BG7855">
        <f t="shared" si="857"/>
        <v>0</v>
      </c>
      <c r="BO7855">
        <f t="shared" si="858"/>
        <v>0</v>
      </c>
      <c r="CC7855">
        <f t="shared" si="859"/>
        <v>0</v>
      </c>
      <c r="CD7855">
        <f t="shared" si="860"/>
        <v>0</v>
      </c>
      <c r="CG7855">
        <f ca="1">IFERROR(INDIRECT("IVA!X"&amp;MATCH(MID(COMPRAS!C7755,1,2)&amp;MID(COMPRAS!F7755,1,2)&amp;MID(COMPRAS!D7755,1,2),IVA!W:W,0)),"SIN COD.")</f>
        <v>0</v>
      </c>
      <c r="CH7855">
        <f ca="1">IFERROR(INDIRECT("IVA!Y"&amp;MATCH(MID(COMPRAS!C7755,1,2)&amp;MID(COMPRAS!F7755,1,2)&amp;MID(COMPRAS!D7755,1,2),IVA!W:W,0)),"SIN COD.")</f>
        <v>0</v>
      </c>
    </row>
    <row r="7856" spans="1:86" x14ac:dyDescent="0.25">
      <c r="A7856"/>
      <c r="B7856"/>
      <c r="D7856"/>
      <c r="AL7856">
        <f t="shared" si="854"/>
        <v>0</v>
      </c>
      <c r="AQ7856">
        <f t="shared" si="855"/>
        <v>0</v>
      </c>
      <c r="AR7856" t="str">
        <f>IFERROR(IF(OR(AP7856=338,AP7856=340,AP7856=341,AP7856=342,AP7856="342A",AP7856="342B"),PorcenRet(AP7856,AT7856,AU7856),INDEX(PORCENTAJEBUSCAR,MATCH(AP7856,CódigoRET,0),4)*1),"")</f>
        <v/>
      </c>
      <c r="AS7856">
        <f t="shared" si="856"/>
        <v>0</v>
      </c>
      <c r="BF7856" t="str">
        <f>IFERROR(IF(OR(BD7856=338,BD7856=340,BD7856=341,BD7856=342,BD7856="342A",BD7856="342B"),PorcenRet(BD7856,BH7856,BI7856),INDEX(PORCENTAJEBUSCAR,MATCH(BD7856,CódigoRET,0),4)*1),"")</f>
        <v/>
      </c>
      <c r="BG7856">
        <f t="shared" si="857"/>
        <v>0</v>
      </c>
      <c r="BO7856">
        <f t="shared" si="858"/>
        <v>0</v>
      </c>
      <c r="CC7856">
        <f t="shared" si="859"/>
        <v>0</v>
      </c>
      <c r="CD7856">
        <f t="shared" si="860"/>
        <v>0</v>
      </c>
      <c r="CG7856">
        <f ca="1">IFERROR(INDIRECT("IVA!X"&amp;MATCH(MID(COMPRAS!C7756,1,2)&amp;MID(COMPRAS!F7756,1,2)&amp;MID(COMPRAS!D7756,1,2),IVA!W:W,0)),"SIN COD.")</f>
        <v>0</v>
      </c>
      <c r="CH7856">
        <f ca="1">IFERROR(INDIRECT("IVA!Y"&amp;MATCH(MID(COMPRAS!C7756,1,2)&amp;MID(COMPRAS!F7756,1,2)&amp;MID(COMPRAS!D7756,1,2),IVA!W:W,0)),"SIN COD.")</f>
        <v>0</v>
      </c>
    </row>
    <row r="7857" spans="1:86" x14ac:dyDescent="0.25">
      <c r="A7857"/>
      <c r="B7857"/>
      <c r="D7857"/>
      <c r="AL7857">
        <f t="shared" si="854"/>
        <v>0</v>
      </c>
      <c r="AQ7857">
        <f t="shared" si="855"/>
        <v>0</v>
      </c>
      <c r="AR7857" t="str">
        <f>IFERROR(IF(OR(AP7857=338,AP7857=340,AP7857=341,AP7857=342,AP7857="342A",AP7857="342B"),PorcenRet(AP7857,AT7857,AU7857),INDEX(PORCENTAJEBUSCAR,MATCH(AP7857,CódigoRET,0),4)*1),"")</f>
        <v/>
      </c>
      <c r="AS7857">
        <f t="shared" si="856"/>
        <v>0</v>
      </c>
      <c r="BF7857" t="str">
        <f>IFERROR(IF(OR(BD7857=338,BD7857=340,BD7857=341,BD7857=342,BD7857="342A",BD7857="342B"),PorcenRet(BD7857,BH7857,BI7857),INDEX(PORCENTAJEBUSCAR,MATCH(BD7857,CódigoRET,0),4)*1),"")</f>
        <v/>
      </c>
      <c r="BG7857">
        <f t="shared" si="857"/>
        <v>0</v>
      </c>
      <c r="BO7857">
        <f t="shared" si="858"/>
        <v>0</v>
      </c>
      <c r="CC7857">
        <f t="shared" si="859"/>
        <v>0</v>
      </c>
      <c r="CD7857">
        <f t="shared" si="860"/>
        <v>0</v>
      </c>
      <c r="CG7857">
        <f ca="1">IFERROR(INDIRECT("IVA!X"&amp;MATCH(MID(COMPRAS!C7757,1,2)&amp;MID(COMPRAS!F7757,1,2)&amp;MID(COMPRAS!D7757,1,2),IVA!W:W,0)),"SIN COD.")</f>
        <v>0</v>
      </c>
      <c r="CH7857">
        <f ca="1">IFERROR(INDIRECT("IVA!Y"&amp;MATCH(MID(COMPRAS!C7757,1,2)&amp;MID(COMPRAS!F7757,1,2)&amp;MID(COMPRAS!D7757,1,2),IVA!W:W,0)),"SIN COD.")</f>
        <v>0</v>
      </c>
    </row>
    <row r="7858" spans="1:86" x14ac:dyDescent="0.25">
      <c r="A7858"/>
      <c r="B7858"/>
      <c r="D7858"/>
      <c r="AL7858">
        <f t="shared" si="854"/>
        <v>0</v>
      </c>
      <c r="AQ7858">
        <f t="shared" si="855"/>
        <v>0</v>
      </c>
      <c r="AR7858" t="str">
        <f>IFERROR(IF(OR(AP7858=338,AP7858=340,AP7858=341,AP7858=342,AP7858="342A",AP7858="342B"),PorcenRet(AP7858,AT7858,AU7858),INDEX(PORCENTAJEBUSCAR,MATCH(AP7858,CódigoRET,0),4)*1),"")</f>
        <v/>
      </c>
      <c r="AS7858">
        <f t="shared" si="856"/>
        <v>0</v>
      </c>
      <c r="BF7858" t="str">
        <f>IFERROR(IF(OR(BD7858=338,BD7858=340,BD7858=341,BD7858=342,BD7858="342A",BD7858="342B"),PorcenRet(BD7858,BH7858,BI7858),INDEX(PORCENTAJEBUSCAR,MATCH(BD7858,CódigoRET,0),4)*1),"")</f>
        <v/>
      </c>
      <c r="BG7858">
        <f t="shared" si="857"/>
        <v>0</v>
      </c>
      <c r="BO7858">
        <f t="shared" si="858"/>
        <v>0</v>
      </c>
      <c r="CC7858">
        <f t="shared" si="859"/>
        <v>0</v>
      </c>
      <c r="CD7858">
        <f t="shared" si="860"/>
        <v>0</v>
      </c>
      <c r="CG7858">
        <f ca="1">IFERROR(INDIRECT("IVA!X"&amp;MATCH(MID(COMPRAS!C7758,1,2)&amp;MID(COMPRAS!F7758,1,2)&amp;MID(COMPRAS!D7758,1,2),IVA!W:W,0)),"SIN COD.")</f>
        <v>0</v>
      </c>
      <c r="CH7858">
        <f ca="1">IFERROR(INDIRECT("IVA!Y"&amp;MATCH(MID(COMPRAS!C7758,1,2)&amp;MID(COMPRAS!F7758,1,2)&amp;MID(COMPRAS!D7758,1,2),IVA!W:W,0)),"SIN COD.")</f>
        <v>0</v>
      </c>
    </row>
    <row r="7859" spans="1:86" x14ac:dyDescent="0.25">
      <c r="A7859"/>
      <c r="B7859"/>
      <c r="D7859"/>
      <c r="AL7859">
        <f t="shared" si="854"/>
        <v>0</v>
      </c>
      <c r="AQ7859">
        <f t="shared" si="855"/>
        <v>0</v>
      </c>
      <c r="AR7859" t="str">
        <f>IFERROR(IF(OR(AP7859=338,AP7859=340,AP7859=341,AP7859=342,AP7859="342A",AP7859="342B"),PorcenRet(AP7859,AT7859,AU7859),INDEX(PORCENTAJEBUSCAR,MATCH(AP7859,CódigoRET,0),4)*1),"")</f>
        <v/>
      </c>
      <c r="AS7859">
        <f t="shared" si="856"/>
        <v>0</v>
      </c>
      <c r="BF7859" t="str">
        <f>IFERROR(IF(OR(BD7859=338,BD7859=340,BD7859=341,BD7859=342,BD7859="342A",BD7859="342B"),PorcenRet(BD7859,BH7859,BI7859),INDEX(PORCENTAJEBUSCAR,MATCH(BD7859,CódigoRET,0),4)*1),"")</f>
        <v/>
      </c>
      <c r="BG7859">
        <f t="shared" si="857"/>
        <v>0</v>
      </c>
      <c r="BO7859">
        <f t="shared" si="858"/>
        <v>0</v>
      </c>
      <c r="CC7859">
        <f t="shared" si="859"/>
        <v>0</v>
      </c>
      <c r="CD7859">
        <f t="shared" si="860"/>
        <v>0</v>
      </c>
      <c r="CG7859">
        <f ca="1">IFERROR(INDIRECT("IVA!X"&amp;MATCH(MID(COMPRAS!C7759,1,2)&amp;MID(COMPRAS!F7759,1,2)&amp;MID(COMPRAS!D7759,1,2),IVA!W:W,0)),"SIN COD.")</f>
        <v>0</v>
      </c>
      <c r="CH7859">
        <f ca="1">IFERROR(INDIRECT("IVA!Y"&amp;MATCH(MID(COMPRAS!C7759,1,2)&amp;MID(COMPRAS!F7759,1,2)&amp;MID(COMPRAS!D7759,1,2),IVA!W:W,0)),"SIN COD.")</f>
        <v>0</v>
      </c>
    </row>
    <row r="7860" spans="1:86" x14ac:dyDescent="0.25">
      <c r="A7860"/>
      <c r="B7860"/>
      <c r="D7860"/>
      <c r="AL7860">
        <f t="shared" si="854"/>
        <v>0</v>
      </c>
      <c r="AQ7860">
        <f t="shared" si="855"/>
        <v>0</v>
      </c>
      <c r="AR7860" t="str">
        <f>IFERROR(IF(OR(AP7860=338,AP7860=340,AP7860=341,AP7860=342,AP7860="342A",AP7860="342B"),PorcenRet(AP7860,AT7860,AU7860),INDEX(PORCENTAJEBUSCAR,MATCH(AP7860,CódigoRET,0),4)*1),"")</f>
        <v/>
      </c>
      <c r="AS7860">
        <f t="shared" si="856"/>
        <v>0</v>
      </c>
      <c r="BF7860" t="str">
        <f>IFERROR(IF(OR(BD7860=338,BD7860=340,BD7860=341,BD7860=342,BD7860="342A",BD7860="342B"),PorcenRet(BD7860,BH7860,BI7860),INDEX(PORCENTAJEBUSCAR,MATCH(BD7860,CódigoRET,0),4)*1),"")</f>
        <v/>
      </c>
      <c r="BG7860">
        <f t="shared" si="857"/>
        <v>0</v>
      </c>
      <c r="BO7860">
        <f t="shared" si="858"/>
        <v>0</v>
      </c>
      <c r="CC7860">
        <f t="shared" si="859"/>
        <v>0</v>
      </c>
      <c r="CD7860">
        <f t="shared" si="860"/>
        <v>0</v>
      </c>
      <c r="CG7860">
        <f ca="1">IFERROR(INDIRECT("IVA!X"&amp;MATCH(MID(COMPRAS!C7760,1,2)&amp;MID(COMPRAS!F7760,1,2)&amp;MID(COMPRAS!D7760,1,2),IVA!W:W,0)),"SIN COD.")</f>
        <v>0</v>
      </c>
      <c r="CH7860">
        <f ca="1">IFERROR(INDIRECT("IVA!Y"&amp;MATCH(MID(COMPRAS!C7760,1,2)&amp;MID(COMPRAS!F7760,1,2)&amp;MID(COMPRAS!D7760,1,2),IVA!W:W,0)),"SIN COD.")</f>
        <v>0</v>
      </c>
    </row>
    <row r="7861" spans="1:86" x14ac:dyDescent="0.25">
      <c r="A7861"/>
      <c r="B7861"/>
      <c r="D7861"/>
      <c r="AL7861">
        <f t="shared" si="854"/>
        <v>0</v>
      </c>
      <c r="AQ7861">
        <f t="shared" si="855"/>
        <v>0</v>
      </c>
      <c r="AR7861" t="str">
        <f>IFERROR(IF(OR(AP7861=338,AP7861=340,AP7861=341,AP7861=342,AP7861="342A",AP7861="342B"),PorcenRet(AP7861,AT7861,AU7861),INDEX(PORCENTAJEBUSCAR,MATCH(AP7861,CódigoRET,0),4)*1),"")</f>
        <v/>
      </c>
      <c r="AS7861">
        <f t="shared" si="856"/>
        <v>0</v>
      </c>
      <c r="BF7861" t="str">
        <f>IFERROR(IF(OR(BD7861=338,BD7861=340,BD7861=341,BD7861=342,BD7861="342A",BD7861="342B"),PorcenRet(BD7861,BH7861,BI7861),INDEX(PORCENTAJEBUSCAR,MATCH(BD7861,CódigoRET,0),4)*1),"")</f>
        <v/>
      </c>
      <c r="BG7861">
        <f t="shared" si="857"/>
        <v>0</v>
      </c>
      <c r="BO7861">
        <f t="shared" si="858"/>
        <v>0</v>
      </c>
      <c r="CC7861">
        <f t="shared" si="859"/>
        <v>0</v>
      </c>
      <c r="CD7861">
        <f t="shared" si="860"/>
        <v>0</v>
      </c>
      <c r="CG7861">
        <f ca="1">IFERROR(INDIRECT("IVA!X"&amp;MATCH(MID(COMPRAS!C7761,1,2)&amp;MID(COMPRAS!F7761,1,2)&amp;MID(COMPRAS!D7761,1,2),IVA!W:W,0)),"SIN COD.")</f>
        <v>0</v>
      </c>
      <c r="CH7861">
        <f ca="1">IFERROR(INDIRECT("IVA!Y"&amp;MATCH(MID(COMPRAS!C7761,1,2)&amp;MID(COMPRAS!F7761,1,2)&amp;MID(COMPRAS!D7761,1,2),IVA!W:W,0)),"SIN COD.")</f>
        <v>0</v>
      </c>
    </row>
    <row r="7862" spans="1:86" x14ac:dyDescent="0.25">
      <c r="A7862"/>
      <c r="B7862"/>
      <c r="D7862"/>
      <c r="AL7862">
        <f t="shared" si="854"/>
        <v>0</v>
      </c>
      <c r="AQ7862">
        <f t="shared" si="855"/>
        <v>0</v>
      </c>
      <c r="AR7862" t="str">
        <f>IFERROR(IF(OR(AP7862=338,AP7862=340,AP7862=341,AP7862=342,AP7862="342A",AP7862="342B"),PorcenRet(AP7862,AT7862,AU7862),INDEX(PORCENTAJEBUSCAR,MATCH(AP7862,CódigoRET,0),4)*1),"")</f>
        <v/>
      </c>
      <c r="AS7862">
        <f t="shared" si="856"/>
        <v>0</v>
      </c>
      <c r="BF7862" t="str">
        <f>IFERROR(IF(OR(BD7862=338,BD7862=340,BD7862=341,BD7862=342,BD7862="342A",BD7862="342B"),PorcenRet(BD7862,BH7862,BI7862),INDEX(PORCENTAJEBUSCAR,MATCH(BD7862,CódigoRET,0),4)*1),"")</f>
        <v/>
      </c>
      <c r="BG7862">
        <f t="shared" si="857"/>
        <v>0</v>
      </c>
      <c r="BO7862">
        <f t="shared" si="858"/>
        <v>0</v>
      </c>
      <c r="CC7862">
        <f t="shared" si="859"/>
        <v>0</v>
      </c>
      <c r="CD7862">
        <f t="shared" si="860"/>
        <v>0</v>
      </c>
      <c r="CG7862">
        <f ca="1">IFERROR(INDIRECT("IVA!X"&amp;MATCH(MID(COMPRAS!C7762,1,2)&amp;MID(COMPRAS!F7762,1,2)&amp;MID(COMPRAS!D7762,1,2),IVA!W:W,0)),"SIN COD.")</f>
        <v>0</v>
      </c>
      <c r="CH7862">
        <f ca="1">IFERROR(INDIRECT("IVA!Y"&amp;MATCH(MID(COMPRAS!C7762,1,2)&amp;MID(COMPRAS!F7762,1,2)&amp;MID(COMPRAS!D7762,1,2),IVA!W:W,0)),"SIN COD.")</f>
        <v>0</v>
      </c>
    </row>
    <row r="7863" spans="1:86" x14ac:dyDescent="0.25">
      <c r="A7863"/>
      <c r="B7863"/>
      <c r="D7863"/>
      <c r="AL7863">
        <f t="shared" si="854"/>
        <v>0</v>
      </c>
      <c r="AQ7863">
        <f t="shared" si="855"/>
        <v>0</v>
      </c>
      <c r="AR7863" t="str">
        <f>IFERROR(IF(OR(AP7863=338,AP7863=340,AP7863=341,AP7863=342,AP7863="342A",AP7863="342B"),PorcenRet(AP7863,AT7863,AU7863),INDEX(PORCENTAJEBUSCAR,MATCH(AP7863,CódigoRET,0),4)*1),"")</f>
        <v/>
      </c>
      <c r="AS7863">
        <f t="shared" si="856"/>
        <v>0</v>
      </c>
      <c r="BF7863" t="str">
        <f>IFERROR(IF(OR(BD7863=338,BD7863=340,BD7863=341,BD7863=342,BD7863="342A",BD7863="342B"),PorcenRet(BD7863,BH7863,BI7863),INDEX(PORCENTAJEBUSCAR,MATCH(BD7863,CódigoRET,0),4)*1),"")</f>
        <v/>
      </c>
      <c r="BG7863">
        <f t="shared" si="857"/>
        <v>0</v>
      </c>
      <c r="BO7863">
        <f t="shared" si="858"/>
        <v>0</v>
      </c>
      <c r="CC7863">
        <f t="shared" si="859"/>
        <v>0</v>
      </c>
      <c r="CD7863">
        <f t="shared" si="860"/>
        <v>0</v>
      </c>
      <c r="CG7863">
        <f ca="1">IFERROR(INDIRECT("IVA!X"&amp;MATCH(MID(COMPRAS!C7763,1,2)&amp;MID(COMPRAS!F7763,1,2)&amp;MID(COMPRAS!D7763,1,2),IVA!W:W,0)),"SIN COD.")</f>
        <v>0</v>
      </c>
      <c r="CH7863">
        <f ca="1">IFERROR(INDIRECT("IVA!Y"&amp;MATCH(MID(COMPRAS!C7763,1,2)&amp;MID(COMPRAS!F7763,1,2)&amp;MID(COMPRAS!D7763,1,2),IVA!W:W,0)),"SIN COD.")</f>
        <v>0</v>
      </c>
    </row>
    <row r="7864" spans="1:86" x14ac:dyDescent="0.25">
      <c r="A7864"/>
      <c r="B7864"/>
      <c r="D7864"/>
      <c r="AL7864">
        <f t="shared" si="854"/>
        <v>0</v>
      </c>
      <c r="AQ7864">
        <f t="shared" si="855"/>
        <v>0</v>
      </c>
      <c r="AR7864" t="str">
        <f>IFERROR(IF(OR(AP7864=338,AP7864=340,AP7864=341,AP7864=342,AP7864="342A",AP7864="342B"),PorcenRet(AP7864,AT7864,AU7864),INDEX(PORCENTAJEBUSCAR,MATCH(AP7864,CódigoRET,0),4)*1),"")</f>
        <v/>
      </c>
      <c r="AS7864">
        <f t="shared" si="856"/>
        <v>0</v>
      </c>
      <c r="BF7864" t="str">
        <f>IFERROR(IF(OR(BD7864=338,BD7864=340,BD7864=341,BD7864=342,BD7864="342A",BD7864="342B"),PorcenRet(BD7864,BH7864,BI7864),INDEX(PORCENTAJEBUSCAR,MATCH(BD7864,CódigoRET,0),4)*1),"")</f>
        <v/>
      </c>
      <c r="BG7864">
        <f t="shared" si="857"/>
        <v>0</v>
      </c>
      <c r="BO7864">
        <f t="shared" si="858"/>
        <v>0</v>
      </c>
      <c r="CC7864">
        <f t="shared" si="859"/>
        <v>0</v>
      </c>
      <c r="CD7864">
        <f t="shared" si="860"/>
        <v>0</v>
      </c>
      <c r="CG7864">
        <f ca="1">IFERROR(INDIRECT("IVA!X"&amp;MATCH(MID(COMPRAS!C7764,1,2)&amp;MID(COMPRAS!F7764,1,2)&amp;MID(COMPRAS!D7764,1,2),IVA!W:W,0)),"SIN COD.")</f>
        <v>0</v>
      </c>
      <c r="CH7864">
        <f ca="1">IFERROR(INDIRECT("IVA!Y"&amp;MATCH(MID(COMPRAS!C7764,1,2)&amp;MID(COMPRAS!F7764,1,2)&amp;MID(COMPRAS!D7764,1,2),IVA!W:W,0)),"SIN COD.")</f>
        <v>0</v>
      </c>
    </row>
    <row r="7865" spans="1:86" x14ac:dyDescent="0.25">
      <c r="A7865"/>
      <c r="B7865"/>
      <c r="D7865"/>
      <c r="AL7865">
        <f t="shared" si="854"/>
        <v>0</v>
      </c>
      <c r="AQ7865">
        <f t="shared" si="855"/>
        <v>0</v>
      </c>
      <c r="AR7865" t="str">
        <f>IFERROR(IF(OR(AP7865=338,AP7865=340,AP7865=341,AP7865=342,AP7865="342A",AP7865="342B"),PorcenRet(AP7865,AT7865,AU7865),INDEX(PORCENTAJEBUSCAR,MATCH(AP7865,CódigoRET,0),4)*1),"")</f>
        <v/>
      </c>
      <c r="AS7865">
        <f t="shared" si="856"/>
        <v>0</v>
      </c>
      <c r="BF7865" t="str">
        <f>IFERROR(IF(OR(BD7865=338,BD7865=340,BD7865=341,BD7865=342,BD7865="342A",BD7865="342B"),PorcenRet(BD7865,BH7865,BI7865),INDEX(PORCENTAJEBUSCAR,MATCH(BD7865,CódigoRET,0),4)*1),"")</f>
        <v/>
      </c>
      <c r="BG7865">
        <f t="shared" si="857"/>
        <v>0</v>
      </c>
      <c r="BO7865">
        <f t="shared" si="858"/>
        <v>0</v>
      </c>
      <c r="CC7865">
        <f t="shared" si="859"/>
        <v>0</v>
      </c>
      <c r="CD7865">
        <f t="shared" si="860"/>
        <v>0</v>
      </c>
      <c r="CG7865">
        <f ca="1">IFERROR(INDIRECT("IVA!X"&amp;MATCH(MID(COMPRAS!C7765,1,2)&amp;MID(COMPRAS!F7765,1,2)&amp;MID(COMPRAS!D7765,1,2),IVA!W:W,0)),"SIN COD.")</f>
        <v>0</v>
      </c>
      <c r="CH7865">
        <f ca="1">IFERROR(INDIRECT("IVA!Y"&amp;MATCH(MID(COMPRAS!C7765,1,2)&amp;MID(COMPRAS!F7765,1,2)&amp;MID(COMPRAS!D7765,1,2),IVA!W:W,0)),"SIN COD.")</f>
        <v>0</v>
      </c>
    </row>
    <row r="7866" spans="1:86" x14ac:dyDescent="0.25">
      <c r="A7866"/>
      <c r="B7866"/>
      <c r="D7866"/>
      <c r="AL7866">
        <f t="shared" si="854"/>
        <v>0</v>
      </c>
      <c r="AQ7866">
        <f t="shared" si="855"/>
        <v>0</v>
      </c>
      <c r="AR7866" t="str">
        <f>IFERROR(IF(OR(AP7866=338,AP7866=340,AP7866=341,AP7866=342,AP7866="342A",AP7866="342B"),PorcenRet(AP7866,AT7866,AU7866),INDEX(PORCENTAJEBUSCAR,MATCH(AP7866,CódigoRET,0),4)*1),"")</f>
        <v/>
      </c>
      <c r="AS7866">
        <f t="shared" si="856"/>
        <v>0</v>
      </c>
      <c r="BF7866" t="str">
        <f>IFERROR(IF(OR(BD7866=338,BD7866=340,BD7866=341,BD7866=342,BD7866="342A",BD7866="342B"),PorcenRet(BD7866,BH7866,BI7866),INDEX(PORCENTAJEBUSCAR,MATCH(BD7866,CódigoRET,0),4)*1),"")</f>
        <v/>
      </c>
      <c r="BG7866">
        <f t="shared" si="857"/>
        <v>0</v>
      </c>
      <c r="BO7866">
        <f t="shared" si="858"/>
        <v>0</v>
      </c>
      <c r="CC7866">
        <f t="shared" si="859"/>
        <v>0</v>
      </c>
      <c r="CD7866">
        <f t="shared" si="860"/>
        <v>0</v>
      </c>
      <c r="CG7866">
        <f ca="1">IFERROR(INDIRECT("IVA!X"&amp;MATCH(MID(COMPRAS!C7766,1,2)&amp;MID(COMPRAS!F7766,1,2)&amp;MID(COMPRAS!D7766,1,2),IVA!W:W,0)),"SIN COD.")</f>
        <v>0</v>
      </c>
      <c r="CH7866">
        <f ca="1">IFERROR(INDIRECT("IVA!Y"&amp;MATCH(MID(COMPRAS!C7766,1,2)&amp;MID(COMPRAS!F7766,1,2)&amp;MID(COMPRAS!D7766,1,2),IVA!W:W,0)),"SIN COD.")</f>
        <v>0</v>
      </c>
    </row>
    <row r="7867" spans="1:86" x14ac:dyDescent="0.25">
      <c r="A7867"/>
      <c r="B7867"/>
      <c r="D7867"/>
      <c r="AL7867">
        <f t="shared" si="854"/>
        <v>0</v>
      </c>
      <c r="AQ7867">
        <f t="shared" si="855"/>
        <v>0</v>
      </c>
      <c r="AR7867" t="str">
        <f>IFERROR(IF(OR(AP7867=338,AP7867=340,AP7867=341,AP7867=342,AP7867="342A",AP7867="342B"),PorcenRet(AP7867,AT7867,AU7867),INDEX(PORCENTAJEBUSCAR,MATCH(AP7867,CódigoRET,0),4)*1),"")</f>
        <v/>
      </c>
      <c r="AS7867">
        <f t="shared" si="856"/>
        <v>0</v>
      </c>
      <c r="BF7867" t="str">
        <f>IFERROR(IF(OR(BD7867=338,BD7867=340,BD7867=341,BD7867=342,BD7867="342A",BD7867="342B"),PorcenRet(BD7867,BH7867,BI7867),INDEX(PORCENTAJEBUSCAR,MATCH(BD7867,CódigoRET,0),4)*1),"")</f>
        <v/>
      </c>
      <c r="BG7867">
        <f t="shared" si="857"/>
        <v>0</v>
      </c>
      <c r="BO7867">
        <f t="shared" si="858"/>
        <v>0</v>
      </c>
      <c r="CC7867">
        <f t="shared" si="859"/>
        <v>0</v>
      </c>
      <c r="CD7867">
        <f t="shared" si="860"/>
        <v>0</v>
      </c>
      <c r="CG7867">
        <f ca="1">IFERROR(INDIRECT("IVA!X"&amp;MATCH(MID(COMPRAS!C7767,1,2)&amp;MID(COMPRAS!F7767,1,2)&amp;MID(COMPRAS!D7767,1,2),IVA!W:W,0)),"SIN COD.")</f>
        <v>0</v>
      </c>
      <c r="CH7867">
        <f ca="1">IFERROR(INDIRECT("IVA!Y"&amp;MATCH(MID(COMPRAS!C7767,1,2)&amp;MID(COMPRAS!F7767,1,2)&amp;MID(COMPRAS!D7767,1,2),IVA!W:W,0)),"SIN COD.")</f>
        <v>0</v>
      </c>
    </row>
    <row r="7868" spans="1:86" x14ac:dyDescent="0.25">
      <c r="A7868"/>
      <c r="B7868"/>
      <c r="D7868"/>
      <c r="AL7868">
        <f t="shared" si="854"/>
        <v>0</v>
      </c>
      <c r="AQ7868">
        <f t="shared" si="855"/>
        <v>0</v>
      </c>
      <c r="AR7868" t="str">
        <f>IFERROR(IF(OR(AP7868=338,AP7868=340,AP7868=341,AP7868=342,AP7868="342A",AP7868="342B"),PorcenRet(AP7868,AT7868,AU7868),INDEX(PORCENTAJEBUSCAR,MATCH(AP7868,CódigoRET,0),4)*1),"")</f>
        <v/>
      </c>
      <c r="AS7868">
        <f t="shared" si="856"/>
        <v>0</v>
      </c>
      <c r="BF7868" t="str">
        <f>IFERROR(IF(OR(BD7868=338,BD7868=340,BD7868=341,BD7868=342,BD7868="342A",BD7868="342B"),PorcenRet(BD7868,BH7868,BI7868),INDEX(PORCENTAJEBUSCAR,MATCH(BD7868,CódigoRET,0),4)*1),"")</f>
        <v/>
      </c>
      <c r="BG7868">
        <f t="shared" si="857"/>
        <v>0</v>
      </c>
      <c r="BO7868">
        <f t="shared" si="858"/>
        <v>0</v>
      </c>
      <c r="CC7868">
        <f t="shared" si="859"/>
        <v>0</v>
      </c>
      <c r="CD7868">
        <f t="shared" si="860"/>
        <v>0</v>
      </c>
      <c r="CG7868">
        <f ca="1">IFERROR(INDIRECT("IVA!X"&amp;MATCH(MID(COMPRAS!C7768,1,2)&amp;MID(COMPRAS!F7768,1,2)&amp;MID(COMPRAS!D7768,1,2),IVA!W:W,0)),"SIN COD.")</f>
        <v>0</v>
      </c>
      <c r="CH7868">
        <f ca="1">IFERROR(INDIRECT("IVA!Y"&amp;MATCH(MID(COMPRAS!C7768,1,2)&amp;MID(COMPRAS!F7768,1,2)&amp;MID(COMPRAS!D7768,1,2),IVA!W:W,0)),"SIN COD.")</f>
        <v>0</v>
      </c>
    </row>
    <row r="7869" spans="1:86" x14ac:dyDescent="0.25">
      <c r="A7869"/>
      <c r="B7869"/>
      <c r="D7869"/>
      <c r="AL7869">
        <f t="shared" si="854"/>
        <v>0</v>
      </c>
      <c r="AQ7869">
        <f t="shared" si="855"/>
        <v>0</v>
      </c>
      <c r="AR7869" t="str">
        <f>IFERROR(IF(OR(AP7869=338,AP7869=340,AP7869=341,AP7869=342,AP7869="342A",AP7869="342B"),PorcenRet(AP7869,AT7869,AU7869),INDEX(PORCENTAJEBUSCAR,MATCH(AP7869,CódigoRET,0),4)*1),"")</f>
        <v/>
      </c>
      <c r="AS7869">
        <f t="shared" si="856"/>
        <v>0</v>
      </c>
      <c r="BF7869" t="str">
        <f>IFERROR(IF(OR(BD7869=338,BD7869=340,BD7869=341,BD7869=342,BD7869="342A",BD7869="342B"),PorcenRet(BD7869,BH7869,BI7869),INDEX(PORCENTAJEBUSCAR,MATCH(BD7869,CódigoRET,0),4)*1),"")</f>
        <v/>
      </c>
      <c r="BG7869">
        <f t="shared" si="857"/>
        <v>0</v>
      </c>
      <c r="BO7869">
        <f t="shared" si="858"/>
        <v>0</v>
      </c>
      <c r="CC7869">
        <f t="shared" si="859"/>
        <v>0</v>
      </c>
      <c r="CD7869">
        <f t="shared" si="860"/>
        <v>0</v>
      </c>
      <c r="CG7869">
        <f ca="1">IFERROR(INDIRECT("IVA!X"&amp;MATCH(MID(COMPRAS!C7769,1,2)&amp;MID(COMPRAS!F7769,1,2)&amp;MID(COMPRAS!D7769,1,2),IVA!W:W,0)),"SIN COD.")</f>
        <v>0</v>
      </c>
      <c r="CH7869">
        <f ca="1">IFERROR(INDIRECT("IVA!Y"&amp;MATCH(MID(COMPRAS!C7769,1,2)&amp;MID(COMPRAS!F7769,1,2)&amp;MID(COMPRAS!D7769,1,2),IVA!W:W,0)),"SIN COD.")</f>
        <v>0</v>
      </c>
    </row>
    <row r="7870" spans="1:86" x14ac:dyDescent="0.25">
      <c r="A7870"/>
      <c r="B7870"/>
      <c r="D7870"/>
      <c r="AL7870">
        <f t="shared" si="854"/>
        <v>0</v>
      </c>
      <c r="AQ7870">
        <f t="shared" si="855"/>
        <v>0</v>
      </c>
      <c r="AR7870" t="str">
        <f>IFERROR(IF(OR(AP7870=338,AP7870=340,AP7870=341,AP7870=342,AP7870="342A",AP7870="342B"),PorcenRet(AP7870,AT7870,AU7870),INDEX(PORCENTAJEBUSCAR,MATCH(AP7870,CódigoRET,0),4)*1),"")</f>
        <v/>
      </c>
      <c r="AS7870">
        <f t="shared" si="856"/>
        <v>0</v>
      </c>
      <c r="BF7870" t="str">
        <f>IFERROR(IF(OR(BD7870=338,BD7870=340,BD7870=341,BD7870=342,BD7870="342A",BD7870="342B"),PorcenRet(BD7870,BH7870,BI7870),INDEX(PORCENTAJEBUSCAR,MATCH(BD7870,CódigoRET,0),4)*1),"")</f>
        <v/>
      </c>
      <c r="BG7870">
        <f t="shared" si="857"/>
        <v>0</v>
      </c>
      <c r="BO7870">
        <f t="shared" si="858"/>
        <v>0</v>
      </c>
      <c r="CC7870">
        <f t="shared" si="859"/>
        <v>0</v>
      </c>
      <c r="CD7870">
        <f t="shared" si="860"/>
        <v>0</v>
      </c>
      <c r="CG7870">
        <f ca="1">IFERROR(INDIRECT("IVA!X"&amp;MATCH(MID(COMPRAS!C7770,1,2)&amp;MID(COMPRAS!F7770,1,2)&amp;MID(COMPRAS!D7770,1,2),IVA!W:W,0)),"SIN COD.")</f>
        <v>0</v>
      </c>
      <c r="CH7870">
        <f ca="1">IFERROR(INDIRECT("IVA!Y"&amp;MATCH(MID(COMPRAS!C7770,1,2)&amp;MID(COMPRAS!F7770,1,2)&amp;MID(COMPRAS!D7770,1,2),IVA!W:W,0)),"SIN COD.")</f>
        <v>0</v>
      </c>
    </row>
    <row r="7871" spans="1:86" x14ac:dyDescent="0.25">
      <c r="A7871"/>
      <c r="B7871"/>
      <c r="D7871"/>
      <c r="AL7871">
        <f t="shared" si="854"/>
        <v>0</v>
      </c>
      <c r="AQ7871">
        <f t="shared" si="855"/>
        <v>0</v>
      </c>
      <c r="AR7871" t="str">
        <f>IFERROR(IF(OR(AP7871=338,AP7871=340,AP7871=341,AP7871=342,AP7871="342A",AP7871="342B"),PorcenRet(AP7871,AT7871,AU7871),INDEX(PORCENTAJEBUSCAR,MATCH(AP7871,CódigoRET,0),4)*1),"")</f>
        <v/>
      </c>
      <c r="AS7871">
        <f t="shared" si="856"/>
        <v>0</v>
      </c>
      <c r="BF7871" t="str">
        <f>IFERROR(IF(OR(BD7871=338,BD7871=340,BD7871=341,BD7871=342,BD7871="342A",BD7871="342B"),PorcenRet(BD7871,BH7871,BI7871),INDEX(PORCENTAJEBUSCAR,MATCH(BD7871,CódigoRET,0),4)*1),"")</f>
        <v/>
      </c>
      <c r="BG7871">
        <f t="shared" si="857"/>
        <v>0</v>
      </c>
      <c r="BO7871">
        <f t="shared" si="858"/>
        <v>0</v>
      </c>
      <c r="CC7871">
        <f t="shared" si="859"/>
        <v>0</v>
      </c>
      <c r="CD7871">
        <f t="shared" si="860"/>
        <v>0</v>
      </c>
      <c r="CG7871">
        <f ca="1">IFERROR(INDIRECT("IVA!X"&amp;MATCH(MID(COMPRAS!C7771,1,2)&amp;MID(COMPRAS!F7771,1,2)&amp;MID(COMPRAS!D7771,1,2),IVA!W:W,0)),"SIN COD.")</f>
        <v>0</v>
      </c>
      <c r="CH7871">
        <f ca="1">IFERROR(INDIRECT("IVA!Y"&amp;MATCH(MID(COMPRAS!C7771,1,2)&amp;MID(COMPRAS!F7771,1,2)&amp;MID(COMPRAS!D7771,1,2),IVA!W:W,0)),"SIN COD.")</f>
        <v>0</v>
      </c>
    </row>
    <row r="7872" spans="1:86" x14ac:dyDescent="0.25">
      <c r="A7872"/>
      <c r="B7872"/>
      <c r="D7872"/>
      <c r="AL7872">
        <f t="shared" si="854"/>
        <v>0</v>
      </c>
      <c r="AQ7872">
        <f t="shared" si="855"/>
        <v>0</v>
      </c>
      <c r="AR7872" t="str">
        <f>IFERROR(IF(OR(AP7872=338,AP7872=340,AP7872=341,AP7872=342,AP7872="342A",AP7872="342B"),PorcenRet(AP7872,AT7872,AU7872),INDEX(PORCENTAJEBUSCAR,MATCH(AP7872,CódigoRET,0),4)*1),"")</f>
        <v/>
      </c>
      <c r="AS7872">
        <f t="shared" si="856"/>
        <v>0</v>
      </c>
      <c r="BF7872" t="str">
        <f>IFERROR(IF(OR(BD7872=338,BD7872=340,BD7872=341,BD7872=342,BD7872="342A",BD7872="342B"),PorcenRet(BD7872,BH7872,BI7872),INDEX(PORCENTAJEBUSCAR,MATCH(BD7872,CódigoRET,0),4)*1),"")</f>
        <v/>
      </c>
      <c r="BG7872">
        <f t="shared" si="857"/>
        <v>0</v>
      </c>
      <c r="BO7872">
        <f t="shared" si="858"/>
        <v>0</v>
      </c>
      <c r="CC7872">
        <f t="shared" si="859"/>
        <v>0</v>
      </c>
      <c r="CD7872">
        <f t="shared" si="860"/>
        <v>0</v>
      </c>
      <c r="CG7872">
        <f ca="1">IFERROR(INDIRECT("IVA!X"&amp;MATCH(MID(COMPRAS!C7772,1,2)&amp;MID(COMPRAS!F7772,1,2)&amp;MID(COMPRAS!D7772,1,2),IVA!W:W,0)),"SIN COD.")</f>
        <v>0</v>
      </c>
      <c r="CH7872">
        <f ca="1">IFERROR(INDIRECT("IVA!Y"&amp;MATCH(MID(COMPRAS!C7772,1,2)&amp;MID(COMPRAS!F7772,1,2)&amp;MID(COMPRAS!D7772,1,2),IVA!W:W,0)),"SIN COD.")</f>
        <v>0</v>
      </c>
    </row>
    <row r="7873" spans="1:86" x14ac:dyDescent="0.25">
      <c r="A7873"/>
      <c r="B7873"/>
      <c r="D7873"/>
      <c r="AL7873">
        <f t="shared" si="854"/>
        <v>0</v>
      </c>
      <c r="AQ7873">
        <f t="shared" si="855"/>
        <v>0</v>
      </c>
      <c r="AR7873" t="str">
        <f>IFERROR(IF(OR(AP7873=338,AP7873=340,AP7873=341,AP7873=342,AP7873="342A",AP7873="342B"),PorcenRet(AP7873,AT7873,AU7873),INDEX(PORCENTAJEBUSCAR,MATCH(AP7873,CódigoRET,0),4)*1),"")</f>
        <v/>
      </c>
      <c r="AS7873">
        <f t="shared" si="856"/>
        <v>0</v>
      </c>
      <c r="BF7873" t="str">
        <f>IFERROR(IF(OR(BD7873=338,BD7873=340,BD7873=341,BD7873=342,BD7873="342A",BD7873="342B"),PorcenRet(BD7873,BH7873,BI7873),INDEX(PORCENTAJEBUSCAR,MATCH(BD7873,CódigoRET,0),4)*1),"")</f>
        <v/>
      </c>
      <c r="BG7873">
        <f t="shared" si="857"/>
        <v>0</v>
      </c>
      <c r="BO7873">
        <f t="shared" si="858"/>
        <v>0</v>
      </c>
      <c r="CC7873">
        <f t="shared" si="859"/>
        <v>0</v>
      </c>
      <c r="CD7873">
        <f t="shared" si="860"/>
        <v>0</v>
      </c>
      <c r="CG7873">
        <f ca="1">IFERROR(INDIRECT("IVA!X"&amp;MATCH(MID(COMPRAS!C7773,1,2)&amp;MID(COMPRAS!F7773,1,2)&amp;MID(COMPRAS!D7773,1,2),IVA!W:W,0)),"SIN COD.")</f>
        <v>0</v>
      </c>
      <c r="CH7873">
        <f ca="1">IFERROR(INDIRECT("IVA!Y"&amp;MATCH(MID(COMPRAS!C7773,1,2)&amp;MID(COMPRAS!F7773,1,2)&amp;MID(COMPRAS!D7773,1,2),IVA!W:W,0)),"SIN COD.")</f>
        <v>0</v>
      </c>
    </row>
    <row r="7874" spans="1:86" x14ac:dyDescent="0.25">
      <c r="A7874"/>
      <c r="B7874"/>
      <c r="D7874"/>
      <c r="AL7874">
        <f t="shared" ref="AL7874:AL7937" si="861">O7874+P7874+Q7874+R7874+S7874+T7874+U7874+V7874</f>
        <v>0</v>
      </c>
      <c r="AQ7874">
        <f t="shared" ref="AQ7874:AQ7937" si="862">+P7874+Q7874+R7874+S7874-BE7874-BQ7874-BW7874+O7874</f>
        <v>0</v>
      </c>
      <c r="AR7874" t="str">
        <f>IFERROR(IF(OR(AP7874=338,AP7874=340,AP7874=341,AP7874=342,AP7874="342A",AP7874="342B"),PorcenRet(AP7874,AT7874,AU7874),INDEX(PORCENTAJEBUSCAR,MATCH(AP7874,CódigoRET,0),4)*1),"")</f>
        <v/>
      </c>
      <c r="AS7874">
        <f t="shared" ref="AS7874:AS7937" si="863">ROUND(IF(AP7874="",0,AQ7874*(AR7874/100)),2)</f>
        <v>0</v>
      </c>
      <c r="BF7874" t="str">
        <f>IFERROR(IF(OR(BD7874=338,BD7874=340,BD7874=341,BD7874=342,BD7874="342A",BD7874="342B"),PorcenRet(BD7874,BH7874,BI7874),INDEX(PORCENTAJEBUSCAR,MATCH(BD7874,CódigoRET,0),4)*1),"")</f>
        <v/>
      </c>
      <c r="BG7874">
        <f t="shared" ref="BG7874:BG7937" si="864">ROUND(IF(BD7874="",0,BE7874*(BF7874/100)),2)</f>
        <v>0</v>
      </c>
      <c r="BO7874">
        <f t="shared" ref="BO7874:BO7937" si="865">IF(MID(F7874,1,2)="41",SUM(O7874:S7874),0)</f>
        <v>0</v>
      </c>
      <c r="CC7874">
        <f t="shared" ref="CC7874:CC7937" si="866">O7874+P7874+Q7874+R7874+S7874</f>
        <v>0</v>
      </c>
      <c r="CD7874">
        <f t="shared" ref="CD7874:CD7937" si="867">T7874+U7874</f>
        <v>0</v>
      </c>
      <c r="CG7874">
        <f ca="1">IFERROR(INDIRECT("IVA!X"&amp;MATCH(MID(COMPRAS!C7774,1,2)&amp;MID(COMPRAS!F7774,1,2)&amp;MID(COMPRAS!D7774,1,2),IVA!W:W,0)),"SIN COD.")</f>
        <v>0</v>
      </c>
      <c r="CH7874">
        <f ca="1">IFERROR(INDIRECT("IVA!Y"&amp;MATCH(MID(COMPRAS!C7774,1,2)&amp;MID(COMPRAS!F7774,1,2)&amp;MID(COMPRAS!D7774,1,2),IVA!W:W,0)),"SIN COD.")</f>
        <v>0</v>
      </c>
    </row>
    <row r="7875" spans="1:86" x14ac:dyDescent="0.25">
      <c r="A7875"/>
      <c r="B7875"/>
      <c r="D7875"/>
      <c r="AL7875">
        <f t="shared" si="861"/>
        <v>0</v>
      </c>
      <c r="AQ7875">
        <f t="shared" si="862"/>
        <v>0</v>
      </c>
      <c r="AR7875" t="str">
        <f>IFERROR(IF(OR(AP7875=338,AP7875=340,AP7875=341,AP7875=342,AP7875="342A",AP7875="342B"),PorcenRet(AP7875,AT7875,AU7875),INDEX(PORCENTAJEBUSCAR,MATCH(AP7875,CódigoRET,0),4)*1),"")</f>
        <v/>
      </c>
      <c r="AS7875">
        <f t="shared" si="863"/>
        <v>0</v>
      </c>
      <c r="BF7875" t="str">
        <f>IFERROR(IF(OR(BD7875=338,BD7875=340,BD7875=341,BD7875=342,BD7875="342A",BD7875="342B"),PorcenRet(BD7875,BH7875,BI7875),INDEX(PORCENTAJEBUSCAR,MATCH(BD7875,CódigoRET,0),4)*1),"")</f>
        <v/>
      </c>
      <c r="BG7875">
        <f t="shared" si="864"/>
        <v>0</v>
      </c>
      <c r="BO7875">
        <f t="shared" si="865"/>
        <v>0</v>
      </c>
      <c r="CC7875">
        <f t="shared" si="866"/>
        <v>0</v>
      </c>
      <c r="CD7875">
        <f t="shared" si="867"/>
        <v>0</v>
      </c>
      <c r="CG7875">
        <f ca="1">IFERROR(INDIRECT("IVA!X"&amp;MATCH(MID(COMPRAS!C7775,1,2)&amp;MID(COMPRAS!F7775,1,2)&amp;MID(COMPRAS!D7775,1,2),IVA!W:W,0)),"SIN COD.")</f>
        <v>0</v>
      </c>
      <c r="CH7875">
        <f ca="1">IFERROR(INDIRECT("IVA!Y"&amp;MATCH(MID(COMPRAS!C7775,1,2)&amp;MID(COMPRAS!F7775,1,2)&amp;MID(COMPRAS!D7775,1,2),IVA!W:W,0)),"SIN COD.")</f>
        <v>0</v>
      </c>
    </row>
    <row r="7876" spans="1:86" x14ac:dyDescent="0.25">
      <c r="A7876"/>
      <c r="B7876"/>
      <c r="D7876"/>
      <c r="AL7876">
        <f t="shared" si="861"/>
        <v>0</v>
      </c>
      <c r="AQ7876">
        <f t="shared" si="862"/>
        <v>0</v>
      </c>
      <c r="AR7876" t="str">
        <f>IFERROR(IF(OR(AP7876=338,AP7876=340,AP7876=341,AP7876=342,AP7876="342A",AP7876="342B"),PorcenRet(AP7876,AT7876,AU7876),INDEX(PORCENTAJEBUSCAR,MATCH(AP7876,CódigoRET,0),4)*1),"")</f>
        <v/>
      </c>
      <c r="AS7876">
        <f t="shared" si="863"/>
        <v>0</v>
      </c>
      <c r="BF7876" t="str">
        <f>IFERROR(IF(OR(BD7876=338,BD7876=340,BD7876=341,BD7876=342,BD7876="342A",BD7876="342B"),PorcenRet(BD7876,BH7876,BI7876),INDEX(PORCENTAJEBUSCAR,MATCH(BD7876,CódigoRET,0),4)*1),"")</f>
        <v/>
      </c>
      <c r="BG7876">
        <f t="shared" si="864"/>
        <v>0</v>
      </c>
      <c r="BO7876">
        <f t="shared" si="865"/>
        <v>0</v>
      </c>
      <c r="CC7876">
        <f t="shared" si="866"/>
        <v>0</v>
      </c>
      <c r="CD7876">
        <f t="shared" si="867"/>
        <v>0</v>
      </c>
      <c r="CG7876">
        <f ca="1">IFERROR(INDIRECT("IVA!X"&amp;MATCH(MID(COMPRAS!C7776,1,2)&amp;MID(COMPRAS!F7776,1,2)&amp;MID(COMPRAS!D7776,1,2),IVA!W:W,0)),"SIN COD.")</f>
        <v>0</v>
      </c>
      <c r="CH7876">
        <f ca="1">IFERROR(INDIRECT("IVA!Y"&amp;MATCH(MID(COMPRAS!C7776,1,2)&amp;MID(COMPRAS!F7776,1,2)&amp;MID(COMPRAS!D7776,1,2),IVA!W:W,0)),"SIN COD.")</f>
        <v>0</v>
      </c>
    </row>
    <row r="7877" spans="1:86" x14ac:dyDescent="0.25">
      <c r="A7877"/>
      <c r="B7877"/>
      <c r="D7877"/>
      <c r="AL7877">
        <f t="shared" si="861"/>
        <v>0</v>
      </c>
      <c r="AQ7877">
        <f t="shared" si="862"/>
        <v>0</v>
      </c>
      <c r="AR7877" t="str">
        <f>IFERROR(IF(OR(AP7877=338,AP7877=340,AP7877=341,AP7877=342,AP7877="342A",AP7877="342B"),PorcenRet(AP7877,AT7877,AU7877),INDEX(PORCENTAJEBUSCAR,MATCH(AP7877,CódigoRET,0),4)*1),"")</f>
        <v/>
      </c>
      <c r="AS7877">
        <f t="shared" si="863"/>
        <v>0</v>
      </c>
      <c r="BF7877" t="str">
        <f>IFERROR(IF(OR(BD7877=338,BD7877=340,BD7877=341,BD7877=342,BD7877="342A",BD7877="342B"),PorcenRet(BD7877,BH7877,BI7877),INDEX(PORCENTAJEBUSCAR,MATCH(BD7877,CódigoRET,0),4)*1),"")</f>
        <v/>
      </c>
      <c r="BG7877">
        <f t="shared" si="864"/>
        <v>0</v>
      </c>
      <c r="BO7877">
        <f t="shared" si="865"/>
        <v>0</v>
      </c>
      <c r="CC7877">
        <f t="shared" si="866"/>
        <v>0</v>
      </c>
      <c r="CD7877">
        <f t="shared" si="867"/>
        <v>0</v>
      </c>
      <c r="CG7877">
        <f ca="1">IFERROR(INDIRECT("IVA!X"&amp;MATCH(MID(COMPRAS!C7777,1,2)&amp;MID(COMPRAS!F7777,1,2)&amp;MID(COMPRAS!D7777,1,2),IVA!W:W,0)),"SIN COD.")</f>
        <v>0</v>
      </c>
      <c r="CH7877">
        <f ca="1">IFERROR(INDIRECT("IVA!Y"&amp;MATCH(MID(COMPRAS!C7777,1,2)&amp;MID(COMPRAS!F7777,1,2)&amp;MID(COMPRAS!D7777,1,2),IVA!W:W,0)),"SIN COD.")</f>
        <v>0</v>
      </c>
    </row>
    <row r="7878" spans="1:86" x14ac:dyDescent="0.25">
      <c r="A7878"/>
      <c r="B7878"/>
      <c r="D7878"/>
      <c r="AL7878">
        <f t="shared" si="861"/>
        <v>0</v>
      </c>
      <c r="AQ7878">
        <f t="shared" si="862"/>
        <v>0</v>
      </c>
      <c r="AR7878" t="str">
        <f>IFERROR(IF(OR(AP7878=338,AP7878=340,AP7878=341,AP7878=342,AP7878="342A",AP7878="342B"),PorcenRet(AP7878,AT7878,AU7878),INDEX(PORCENTAJEBUSCAR,MATCH(AP7878,CódigoRET,0),4)*1),"")</f>
        <v/>
      </c>
      <c r="AS7878">
        <f t="shared" si="863"/>
        <v>0</v>
      </c>
      <c r="BF7878" t="str">
        <f>IFERROR(IF(OR(BD7878=338,BD7878=340,BD7878=341,BD7878=342,BD7878="342A",BD7878="342B"),PorcenRet(BD7878,BH7878,BI7878),INDEX(PORCENTAJEBUSCAR,MATCH(BD7878,CódigoRET,0),4)*1),"")</f>
        <v/>
      </c>
      <c r="BG7878">
        <f t="shared" si="864"/>
        <v>0</v>
      </c>
      <c r="BO7878">
        <f t="shared" si="865"/>
        <v>0</v>
      </c>
      <c r="CC7878">
        <f t="shared" si="866"/>
        <v>0</v>
      </c>
      <c r="CD7878">
        <f t="shared" si="867"/>
        <v>0</v>
      </c>
      <c r="CG7878">
        <f ca="1">IFERROR(INDIRECT("IVA!X"&amp;MATCH(MID(COMPRAS!C7778,1,2)&amp;MID(COMPRAS!F7778,1,2)&amp;MID(COMPRAS!D7778,1,2),IVA!W:W,0)),"SIN COD.")</f>
        <v>0</v>
      </c>
      <c r="CH7878">
        <f ca="1">IFERROR(INDIRECT("IVA!Y"&amp;MATCH(MID(COMPRAS!C7778,1,2)&amp;MID(COMPRAS!F7778,1,2)&amp;MID(COMPRAS!D7778,1,2),IVA!W:W,0)),"SIN COD.")</f>
        <v>0</v>
      </c>
    </row>
    <row r="7879" spans="1:86" x14ac:dyDescent="0.25">
      <c r="A7879"/>
      <c r="B7879"/>
      <c r="D7879"/>
      <c r="AL7879">
        <f t="shared" si="861"/>
        <v>0</v>
      </c>
      <c r="AQ7879">
        <f t="shared" si="862"/>
        <v>0</v>
      </c>
      <c r="AR7879" t="str">
        <f>IFERROR(IF(OR(AP7879=338,AP7879=340,AP7879=341,AP7879=342,AP7879="342A",AP7879="342B"),PorcenRet(AP7879,AT7879,AU7879),INDEX(PORCENTAJEBUSCAR,MATCH(AP7879,CódigoRET,0),4)*1),"")</f>
        <v/>
      </c>
      <c r="AS7879">
        <f t="shared" si="863"/>
        <v>0</v>
      </c>
      <c r="BF7879" t="str">
        <f>IFERROR(IF(OR(BD7879=338,BD7879=340,BD7879=341,BD7879=342,BD7879="342A",BD7879="342B"),PorcenRet(BD7879,BH7879,BI7879),INDEX(PORCENTAJEBUSCAR,MATCH(BD7879,CódigoRET,0),4)*1),"")</f>
        <v/>
      </c>
      <c r="BG7879">
        <f t="shared" si="864"/>
        <v>0</v>
      </c>
      <c r="BO7879">
        <f t="shared" si="865"/>
        <v>0</v>
      </c>
      <c r="CC7879">
        <f t="shared" si="866"/>
        <v>0</v>
      </c>
      <c r="CD7879">
        <f t="shared" si="867"/>
        <v>0</v>
      </c>
      <c r="CG7879">
        <f ca="1">IFERROR(INDIRECT("IVA!X"&amp;MATCH(MID(COMPRAS!C7779,1,2)&amp;MID(COMPRAS!F7779,1,2)&amp;MID(COMPRAS!D7779,1,2),IVA!W:W,0)),"SIN COD.")</f>
        <v>0</v>
      </c>
      <c r="CH7879">
        <f ca="1">IFERROR(INDIRECT("IVA!Y"&amp;MATCH(MID(COMPRAS!C7779,1,2)&amp;MID(COMPRAS!F7779,1,2)&amp;MID(COMPRAS!D7779,1,2),IVA!W:W,0)),"SIN COD.")</f>
        <v>0</v>
      </c>
    </row>
    <row r="7880" spans="1:86" x14ac:dyDescent="0.25">
      <c r="A7880"/>
      <c r="B7880"/>
      <c r="D7880"/>
      <c r="AL7880">
        <f t="shared" si="861"/>
        <v>0</v>
      </c>
      <c r="AQ7880">
        <f t="shared" si="862"/>
        <v>0</v>
      </c>
      <c r="AR7880" t="str">
        <f>IFERROR(IF(OR(AP7880=338,AP7880=340,AP7880=341,AP7880=342,AP7880="342A",AP7880="342B"),PorcenRet(AP7880,AT7880,AU7880),INDEX(PORCENTAJEBUSCAR,MATCH(AP7880,CódigoRET,0),4)*1),"")</f>
        <v/>
      </c>
      <c r="AS7880">
        <f t="shared" si="863"/>
        <v>0</v>
      </c>
      <c r="BF7880" t="str">
        <f>IFERROR(IF(OR(BD7880=338,BD7880=340,BD7880=341,BD7880=342,BD7880="342A",BD7880="342B"),PorcenRet(BD7880,BH7880,BI7880),INDEX(PORCENTAJEBUSCAR,MATCH(BD7880,CódigoRET,0),4)*1),"")</f>
        <v/>
      </c>
      <c r="BG7880">
        <f t="shared" si="864"/>
        <v>0</v>
      </c>
      <c r="BO7880">
        <f t="shared" si="865"/>
        <v>0</v>
      </c>
      <c r="CC7880">
        <f t="shared" si="866"/>
        <v>0</v>
      </c>
      <c r="CD7880">
        <f t="shared" si="867"/>
        <v>0</v>
      </c>
      <c r="CG7880">
        <f ca="1">IFERROR(INDIRECT("IVA!X"&amp;MATCH(MID(COMPRAS!C7780,1,2)&amp;MID(COMPRAS!F7780,1,2)&amp;MID(COMPRAS!D7780,1,2),IVA!W:W,0)),"SIN COD.")</f>
        <v>0</v>
      </c>
      <c r="CH7880">
        <f ca="1">IFERROR(INDIRECT("IVA!Y"&amp;MATCH(MID(COMPRAS!C7780,1,2)&amp;MID(COMPRAS!F7780,1,2)&amp;MID(COMPRAS!D7780,1,2),IVA!W:W,0)),"SIN COD.")</f>
        <v>0</v>
      </c>
    </row>
    <row r="7881" spans="1:86" x14ac:dyDescent="0.25">
      <c r="A7881"/>
      <c r="B7881"/>
      <c r="D7881"/>
      <c r="AL7881">
        <f t="shared" si="861"/>
        <v>0</v>
      </c>
      <c r="AQ7881">
        <f t="shared" si="862"/>
        <v>0</v>
      </c>
      <c r="AR7881" t="str">
        <f>IFERROR(IF(OR(AP7881=338,AP7881=340,AP7881=341,AP7881=342,AP7881="342A",AP7881="342B"),PorcenRet(AP7881,AT7881,AU7881),INDEX(PORCENTAJEBUSCAR,MATCH(AP7881,CódigoRET,0),4)*1),"")</f>
        <v/>
      </c>
      <c r="AS7881">
        <f t="shared" si="863"/>
        <v>0</v>
      </c>
      <c r="BF7881" t="str">
        <f>IFERROR(IF(OR(BD7881=338,BD7881=340,BD7881=341,BD7881=342,BD7881="342A",BD7881="342B"),PorcenRet(BD7881,BH7881,BI7881),INDEX(PORCENTAJEBUSCAR,MATCH(BD7881,CódigoRET,0),4)*1),"")</f>
        <v/>
      </c>
      <c r="BG7881">
        <f t="shared" si="864"/>
        <v>0</v>
      </c>
      <c r="BO7881">
        <f t="shared" si="865"/>
        <v>0</v>
      </c>
      <c r="CC7881">
        <f t="shared" si="866"/>
        <v>0</v>
      </c>
      <c r="CD7881">
        <f t="shared" si="867"/>
        <v>0</v>
      </c>
      <c r="CG7881">
        <f ca="1">IFERROR(INDIRECT("IVA!X"&amp;MATCH(MID(COMPRAS!C7781,1,2)&amp;MID(COMPRAS!F7781,1,2)&amp;MID(COMPRAS!D7781,1,2),IVA!W:W,0)),"SIN COD.")</f>
        <v>0</v>
      </c>
      <c r="CH7881">
        <f ca="1">IFERROR(INDIRECT("IVA!Y"&amp;MATCH(MID(COMPRAS!C7781,1,2)&amp;MID(COMPRAS!F7781,1,2)&amp;MID(COMPRAS!D7781,1,2),IVA!W:W,0)),"SIN COD.")</f>
        <v>0</v>
      </c>
    </row>
    <row r="7882" spans="1:86" x14ac:dyDescent="0.25">
      <c r="A7882"/>
      <c r="B7882"/>
      <c r="D7882"/>
      <c r="AL7882">
        <f t="shared" si="861"/>
        <v>0</v>
      </c>
      <c r="AQ7882">
        <f t="shared" si="862"/>
        <v>0</v>
      </c>
      <c r="AR7882" t="str">
        <f>IFERROR(IF(OR(AP7882=338,AP7882=340,AP7882=341,AP7882=342,AP7882="342A",AP7882="342B"),PorcenRet(AP7882,AT7882,AU7882),INDEX(PORCENTAJEBUSCAR,MATCH(AP7882,CódigoRET,0),4)*1),"")</f>
        <v/>
      </c>
      <c r="AS7882">
        <f t="shared" si="863"/>
        <v>0</v>
      </c>
      <c r="BF7882" t="str">
        <f>IFERROR(IF(OR(BD7882=338,BD7882=340,BD7882=341,BD7882=342,BD7882="342A",BD7882="342B"),PorcenRet(BD7882,BH7882,BI7882),INDEX(PORCENTAJEBUSCAR,MATCH(BD7882,CódigoRET,0),4)*1),"")</f>
        <v/>
      </c>
      <c r="BG7882">
        <f t="shared" si="864"/>
        <v>0</v>
      </c>
      <c r="BO7882">
        <f t="shared" si="865"/>
        <v>0</v>
      </c>
      <c r="CC7882">
        <f t="shared" si="866"/>
        <v>0</v>
      </c>
      <c r="CD7882">
        <f t="shared" si="867"/>
        <v>0</v>
      </c>
      <c r="CG7882">
        <f ca="1">IFERROR(INDIRECT("IVA!X"&amp;MATCH(MID(COMPRAS!C7782,1,2)&amp;MID(COMPRAS!F7782,1,2)&amp;MID(COMPRAS!D7782,1,2),IVA!W:W,0)),"SIN COD.")</f>
        <v>0</v>
      </c>
      <c r="CH7882">
        <f ca="1">IFERROR(INDIRECT("IVA!Y"&amp;MATCH(MID(COMPRAS!C7782,1,2)&amp;MID(COMPRAS!F7782,1,2)&amp;MID(COMPRAS!D7782,1,2),IVA!W:W,0)),"SIN COD.")</f>
        <v>0</v>
      </c>
    </row>
    <row r="7883" spans="1:86" x14ac:dyDescent="0.25">
      <c r="A7883"/>
      <c r="B7883"/>
      <c r="D7883"/>
      <c r="AL7883">
        <f t="shared" si="861"/>
        <v>0</v>
      </c>
      <c r="AQ7883">
        <f t="shared" si="862"/>
        <v>0</v>
      </c>
      <c r="AR7883" t="str">
        <f>IFERROR(IF(OR(AP7883=338,AP7883=340,AP7883=341,AP7883=342,AP7883="342A",AP7883="342B"),PorcenRet(AP7883,AT7883,AU7883),INDEX(PORCENTAJEBUSCAR,MATCH(AP7883,CódigoRET,0),4)*1),"")</f>
        <v/>
      </c>
      <c r="AS7883">
        <f t="shared" si="863"/>
        <v>0</v>
      </c>
      <c r="BF7883" t="str">
        <f>IFERROR(IF(OR(BD7883=338,BD7883=340,BD7883=341,BD7883=342,BD7883="342A",BD7883="342B"),PorcenRet(BD7883,BH7883,BI7883),INDEX(PORCENTAJEBUSCAR,MATCH(BD7883,CódigoRET,0),4)*1),"")</f>
        <v/>
      </c>
      <c r="BG7883">
        <f t="shared" si="864"/>
        <v>0</v>
      </c>
      <c r="BO7883">
        <f t="shared" si="865"/>
        <v>0</v>
      </c>
      <c r="CC7883">
        <f t="shared" si="866"/>
        <v>0</v>
      </c>
      <c r="CD7883">
        <f t="shared" si="867"/>
        <v>0</v>
      </c>
      <c r="CG7883">
        <f ca="1">IFERROR(INDIRECT("IVA!X"&amp;MATCH(MID(COMPRAS!C7783,1,2)&amp;MID(COMPRAS!F7783,1,2)&amp;MID(COMPRAS!D7783,1,2),IVA!W:W,0)),"SIN COD.")</f>
        <v>0</v>
      </c>
      <c r="CH7883">
        <f ca="1">IFERROR(INDIRECT("IVA!Y"&amp;MATCH(MID(COMPRAS!C7783,1,2)&amp;MID(COMPRAS!F7783,1,2)&amp;MID(COMPRAS!D7783,1,2),IVA!W:W,0)),"SIN COD.")</f>
        <v>0</v>
      </c>
    </row>
    <row r="7884" spans="1:86" x14ac:dyDescent="0.25">
      <c r="A7884"/>
      <c r="B7884"/>
      <c r="D7884"/>
      <c r="AL7884">
        <f t="shared" si="861"/>
        <v>0</v>
      </c>
      <c r="AQ7884">
        <f t="shared" si="862"/>
        <v>0</v>
      </c>
      <c r="AR7884" t="str">
        <f>IFERROR(IF(OR(AP7884=338,AP7884=340,AP7884=341,AP7884=342,AP7884="342A",AP7884="342B"),PorcenRet(AP7884,AT7884,AU7884),INDEX(PORCENTAJEBUSCAR,MATCH(AP7884,CódigoRET,0),4)*1),"")</f>
        <v/>
      </c>
      <c r="AS7884">
        <f t="shared" si="863"/>
        <v>0</v>
      </c>
      <c r="BF7884" t="str">
        <f>IFERROR(IF(OR(BD7884=338,BD7884=340,BD7884=341,BD7884=342,BD7884="342A",BD7884="342B"),PorcenRet(BD7884,BH7884,BI7884),INDEX(PORCENTAJEBUSCAR,MATCH(BD7884,CódigoRET,0),4)*1),"")</f>
        <v/>
      </c>
      <c r="BG7884">
        <f t="shared" si="864"/>
        <v>0</v>
      </c>
      <c r="BO7884">
        <f t="shared" si="865"/>
        <v>0</v>
      </c>
      <c r="CC7884">
        <f t="shared" si="866"/>
        <v>0</v>
      </c>
      <c r="CD7884">
        <f t="shared" si="867"/>
        <v>0</v>
      </c>
      <c r="CG7884">
        <f ca="1">IFERROR(INDIRECT("IVA!X"&amp;MATCH(MID(COMPRAS!C7784,1,2)&amp;MID(COMPRAS!F7784,1,2)&amp;MID(COMPRAS!D7784,1,2),IVA!W:W,0)),"SIN COD.")</f>
        <v>0</v>
      </c>
      <c r="CH7884">
        <f ca="1">IFERROR(INDIRECT("IVA!Y"&amp;MATCH(MID(COMPRAS!C7784,1,2)&amp;MID(COMPRAS!F7784,1,2)&amp;MID(COMPRAS!D7784,1,2),IVA!W:W,0)),"SIN COD.")</f>
        <v>0</v>
      </c>
    </row>
    <row r="7885" spans="1:86" x14ac:dyDescent="0.25">
      <c r="A7885"/>
      <c r="B7885"/>
      <c r="D7885"/>
      <c r="AL7885">
        <f t="shared" si="861"/>
        <v>0</v>
      </c>
      <c r="AQ7885">
        <f t="shared" si="862"/>
        <v>0</v>
      </c>
      <c r="AR7885" t="str">
        <f>IFERROR(IF(OR(AP7885=338,AP7885=340,AP7885=341,AP7885=342,AP7885="342A",AP7885="342B"),PorcenRet(AP7885,AT7885,AU7885),INDEX(PORCENTAJEBUSCAR,MATCH(AP7885,CódigoRET,0),4)*1),"")</f>
        <v/>
      </c>
      <c r="AS7885">
        <f t="shared" si="863"/>
        <v>0</v>
      </c>
      <c r="BF7885" t="str">
        <f>IFERROR(IF(OR(BD7885=338,BD7885=340,BD7885=341,BD7885=342,BD7885="342A",BD7885="342B"),PorcenRet(BD7885,BH7885,BI7885),INDEX(PORCENTAJEBUSCAR,MATCH(BD7885,CódigoRET,0),4)*1),"")</f>
        <v/>
      </c>
      <c r="BG7885">
        <f t="shared" si="864"/>
        <v>0</v>
      </c>
      <c r="BO7885">
        <f t="shared" si="865"/>
        <v>0</v>
      </c>
      <c r="CC7885">
        <f t="shared" si="866"/>
        <v>0</v>
      </c>
      <c r="CD7885">
        <f t="shared" si="867"/>
        <v>0</v>
      </c>
      <c r="CG7885">
        <f ca="1">IFERROR(INDIRECT("IVA!X"&amp;MATCH(MID(COMPRAS!C7785,1,2)&amp;MID(COMPRAS!F7785,1,2)&amp;MID(COMPRAS!D7785,1,2),IVA!W:W,0)),"SIN COD.")</f>
        <v>0</v>
      </c>
      <c r="CH7885">
        <f ca="1">IFERROR(INDIRECT("IVA!Y"&amp;MATCH(MID(COMPRAS!C7785,1,2)&amp;MID(COMPRAS!F7785,1,2)&amp;MID(COMPRAS!D7785,1,2),IVA!W:W,0)),"SIN COD.")</f>
        <v>0</v>
      </c>
    </row>
    <row r="7886" spans="1:86" x14ac:dyDescent="0.25">
      <c r="A7886"/>
      <c r="B7886"/>
      <c r="D7886"/>
      <c r="AL7886">
        <f t="shared" si="861"/>
        <v>0</v>
      </c>
      <c r="AQ7886">
        <f t="shared" si="862"/>
        <v>0</v>
      </c>
      <c r="AR7886" t="str">
        <f>IFERROR(IF(OR(AP7886=338,AP7886=340,AP7886=341,AP7886=342,AP7886="342A",AP7886="342B"),PorcenRet(AP7886,AT7886,AU7886),INDEX(PORCENTAJEBUSCAR,MATCH(AP7886,CódigoRET,0),4)*1),"")</f>
        <v/>
      </c>
      <c r="AS7886">
        <f t="shared" si="863"/>
        <v>0</v>
      </c>
      <c r="BF7886" t="str">
        <f>IFERROR(IF(OR(BD7886=338,BD7886=340,BD7886=341,BD7886=342,BD7886="342A",BD7886="342B"),PorcenRet(BD7886,BH7886,BI7886),INDEX(PORCENTAJEBUSCAR,MATCH(BD7886,CódigoRET,0),4)*1),"")</f>
        <v/>
      </c>
      <c r="BG7886">
        <f t="shared" si="864"/>
        <v>0</v>
      </c>
      <c r="BO7886">
        <f t="shared" si="865"/>
        <v>0</v>
      </c>
      <c r="CC7886">
        <f t="shared" si="866"/>
        <v>0</v>
      </c>
      <c r="CD7886">
        <f t="shared" si="867"/>
        <v>0</v>
      </c>
      <c r="CG7886">
        <f ca="1">IFERROR(INDIRECT("IVA!X"&amp;MATCH(MID(COMPRAS!C7786,1,2)&amp;MID(COMPRAS!F7786,1,2)&amp;MID(COMPRAS!D7786,1,2),IVA!W:W,0)),"SIN COD.")</f>
        <v>0</v>
      </c>
      <c r="CH7886">
        <f ca="1">IFERROR(INDIRECT("IVA!Y"&amp;MATCH(MID(COMPRAS!C7786,1,2)&amp;MID(COMPRAS!F7786,1,2)&amp;MID(COMPRAS!D7786,1,2),IVA!W:W,0)),"SIN COD.")</f>
        <v>0</v>
      </c>
    </row>
    <row r="7887" spans="1:86" x14ac:dyDescent="0.25">
      <c r="A7887"/>
      <c r="B7887"/>
      <c r="D7887"/>
      <c r="AL7887">
        <f t="shared" si="861"/>
        <v>0</v>
      </c>
      <c r="AQ7887">
        <f t="shared" si="862"/>
        <v>0</v>
      </c>
      <c r="AR7887" t="str">
        <f>IFERROR(IF(OR(AP7887=338,AP7887=340,AP7887=341,AP7887=342,AP7887="342A",AP7887="342B"),PorcenRet(AP7887,AT7887,AU7887),INDEX(PORCENTAJEBUSCAR,MATCH(AP7887,CódigoRET,0),4)*1),"")</f>
        <v/>
      </c>
      <c r="AS7887">
        <f t="shared" si="863"/>
        <v>0</v>
      </c>
      <c r="BF7887" t="str">
        <f>IFERROR(IF(OR(BD7887=338,BD7887=340,BD7887=341,BD7887=342,BD7887="342A",BD7887="342B"),PorcenRet(BD7887,BH7887,BI7887),INDEX(PORCENTAJEBUSCAR,MATCH(BD7887,CódigoRET,0),4)*1),"")</f>
        <v/>
      </c>
      <c r="BG7887">
        <f t="shared" si="864"/>
        <v>0</v>
      </c>
      <c r="BO7887">
        <f t="shared" si="865"/>
        <v>0</v>
      </c>
      <c r="CC7887">
        <f t="shared" si="866"/>
        <v>0</v>
      </c>
      <c r="CD7887">
        <f t="shared" si="867"/>
        <v>0</v>
      </c>
      <c r="CG7887">
        <f ca="1">IFERROR(INDIRECT("IVA!X"&amp;MATCH(MID(COMPRAS!C7787,1,2)&amp;MID(COMPRAS!F7787,1,2)&amp;MID(COMPRAS!D7787,1,2),IVA!W:W,0)),"SIN COD.")</f>
        <v>0</v>
      </c>
      <c r="CH7887">
        <f ca="1">IFERROR(INDIRECT("IVA!Y"&amp;MATCH(MID(COMPRAS!C7787,1,2)&amp;MID(COMPRAS!F7787,1,2)&amp;MID(COMPRAS!D7787,1,2),IVA!W:W,0)),"SIN COD.")</f>
        <v>0</v>
      </c>
    </row>
    <row r="7888" spans="1:86" x14ac:dyDescent="0.25">
      <c r="A7888"/>
      <c r="B7888"/>
      <c r="D7888"/>
      <c r="AL7888">
        <f t="shared" si="861"/>
        <v>0</v>
      </c>
      <c r="AQ7888">
        <f t="shared" si="862"/>
        <v>0</v>
      </c>
      <c r="AR7888" t="str">
        <f>IFERROR(IF(OR(AP7888=338,AP7888=340,AP7888=341,AP7888=342,AP7888="342A",AP7888="342B"),PorcenRet(AP7888,AT7888,AU7888),INDEX(PORCENTAJEBUSCAR,MATCH(AP7888,CódigoRET,0),4)*1),"")</f>
        <v/>
      </c>
      <c r="AS7888">
        <f t="shared" si="863"/>
        <v>0</v>
      </c>
      <c r="BF7888" t="str">
        <f>IFERROR(IF(OR(BD7888=338,BD7888=340,BD7888=341,BD7888=342,BD7888="342A",BD7888="342B"),PorcenRet(BD7888,BH7888,BI7888),INDEX(PORCENTAJEBUSCAR,MATCH(BD7888,CódigoRET,0),4)*1),"")</f>
        <v/>
      </c>
      <c r="BG7888">
        <f t="shared" si="864"/>
        <v>0</v>
      </c>
      <c r="BO7888">
        <f t="shared" si="865"/>
        <v>0</v>
      </c>
      <c r="CC7888">
        <f t="shared" si="866"/>
        <v>0</v>
      </c>
      <c r="CD7888">
        <f t="shared" si="867"/>
        <v>0</v>
      </c>
      <c r="CG7888">
        <f ca="1">IFERROR(INDIRECT("IVA!X"&amp;MATCH(MID(COMPRAS!C7788,1,2)&amp;MID(COMPRAS!F7788,1,2)&amp;MID(COMPRAS!D7788,1,2),IVA!W:W,0)),"SIN COD.")</f>
        <v>0</v>
      </c>
      <c r="CH7888">
        <f ca="1">IFERROR(INDIRECT("IVA!Y"&amp;MATCH(MID(COMPRAS!C7788,1,2)&amp;MID(COMPRAS!F7788,1,2)&amp;MID(COMPRAS!D7788,1,2),IVA!W:W,0)),"SIN COD.")</f>
        <v>0</v>
      </c>
    </row>
    <row r="7889" spans="1:86" x14ac:dyDescent="0.25">
      <c r="A7889"/>
      <c r="B7889"/>
      <c r="D7889"/>
      <c r="AL7889">
        <f t="shared" si="861"/>
        <v>0</v>
      </c>
      <c r="AQ7889">
        <f t="shared" si="862"/>
        <v>0</v>
      </c>
      <c r="AR7889" t="str">
        <f>IFERROR(IF(OR(AP7889=338,AP7889=340,AP7889=341,AP7889=342,AP7889="342A",AP7889="342B"),PorcenRet(AP7889,AT7889,AU7889),INDEX(PORCENTAJEBUSCAR,MATCH(AP7889,CódigoRET,0),4)*1),"")</f>
        <v/>
      </c>
      <c r="AS7889">
        <f t="shared" si="863"/>
        <v>0</v>
      </c>
      <c r="BF7889" t="str">
        <f>IFERROR(IF(OR(BD7889=338,BD7889=340,BD7889=341,BD7889=342,BD7889="342A",BD7889="342B"),PorcenRet(BD7889,BH7889,BI7889),INDEX(PORCENTAJEBUSCAR,MATCH(BD7889,CódigoRET,0),4)*1),"")</f>
        <v/>
      </c>
      <c r="BG7889">
        <f t="shared" si="864"/>
        <v>0</v>
      </c>
      <c r="BO7889">
        <f t="shared" si="865"/>
        <v>0</v>
      </c>
      <c r="CC7889">
        <f t="shared" si="866"/>
        <v>0</v>
      </c>
      <c r="CD7889">
        <f t="shared" si="867"/>
        <v>0</v>
      </c>
      <c r="CG7889">
        <f ca="1">IFERROR(INDIRECT("IVA!X"&amp;MATCH(MID(COMPRAS!C7789,1,2)&amp;MID(COMPRAS!F7789,1,2)&amp;MID(COMPRAS!D7789,1,2),IVA!W:W,0)),"SIN COD.")</f>
        <v>0</v>
      </c>
      <c r="CH7889">
        <f ca="1">IFERROR(INDIRECT("IVA!Y"&amp;MATCH(MID(COMPRAS!C7789,1,2)&amp;MID(COMPRAS!F7789,1,2)&amp;MID(COMPRAS!D7789,1,2),IVA!W:W,0)),"SIN COD.")</f>
        <v>0</v>
      </c>
    </row>
    <row r="7890" spans="1:86" x14ac:dyDescent="0.25">
      <c r="A7890"/>
      <c r="B7890"/>
      <c r="D7890"/>
      <c r="AL7890">
        <f t="shared" si="861"/>
        <v>0</v>
      </c>
      <c r="AQ7890">
        <f t="shared" si="862"/>
        <v>0</v>
      </c>
      <c r="AR7890" t="str">
        <f>IFERROR(IF(OR(AP7890=338,AP7890=340,AP7890=341,AP7890=342,AP7890="342A",AP7890="342B"),PorcenRet(AP7890,AT7890,AU7890),INDEX(PORCENTAJEBUSCAR,MATCH(AP7890,CódigoRET,0),4)*1),"")</f>
        <v/>
      </c>
      <c r="AS7890">
        <f t="shared" si="863"/>
        <v>0</v>
      </c>
      <c r="BF7890" t="str">
        <f>IFERROR(IF(OR(BD7890=338,BD7890=340,BD7890=341,BD7890=342,BD7890="342A",BD7890="342B"),PorcenRet(BD7890,BH7890,BI7890),INDEX(PORCENTAJEBUSCAR,MATCH(BD7890,CódigoRET,0),4)*1),"")</f>
        <v/>
      </c>
      <c r="BG7890">
        <f t="shared" si="864"/>
        <v>0</v>
      </c>
      <c r="BO7890">
        <f t="shared" si="865"/>
        <v>0</v>
      </c>
      <c r="CC7890">
        <f t="shared" si="866"/>
        <v>0</v>
      </c>
      <c r="CD7890">
        <f t="shared" si="867"/>
        <v>0</v>
      </c>
      <c r="CG7890">
        <f ca="1">IFERROR(INDIRECT("IVA!X"&amp;MATCH(MID(COMPRAS!C7790,1,2)&amp;MID(COMPRAS!F7790,1,2)&amp;MID(COMPRAS!D7790,1,2),IVA!W:W,0)),"SIN COD.")</f>
        <v>0</v>
      </c>
      <c r="CH7890">
        <f ca="1">IFERROR(INDIRECT("IVA!Y"&amp;MATCH(MID(COMPRAS!C7790,1,2)&amp;MID(COMPRAS!F7790,1,2)&amp;MID(COMPRAS!D7790,1,2),IVA!W:W,0)),"SIN COD.")</f>
        <v>0</v>
      </c>
    </row>
    <row r="7891" spans="1:86" x14ac:dyDescent="0.25">
      <c r="A7891"/>
      <c r="B7891"/>
      <c r="D7891"/>
      <c r="AL7891">
        <f t="shared" si="861"/>
        <v>0</v>
      </c>
      <c r="AQ7891">
        <f t="shared" si="862"/>
        <v>0</v>
      </c>
      <c r="AR7891" t="str">
        <f>IFERROR(IF(OR(AP7891=338,AP7891=340,AP7891=341,AP7891=342,AP7891="342A",AP7891="342B"),PorcenRet(AP7891,AT7891,AU7891),INDEX(PORCENTAJEBUSCAR,MATCH(AP7891,CódigoRET,0),4)*1),"")</f>
        <v/>
      </c>
      <c r="AS7891">
        <f t="shared" si="863"/>
        <v>0</v>
      </c>
      <c r="BF7891" t="str">
        <f>IFERROR(IF(OR(BD7891=338,BD7891=340,BD7891=341,BD7891=342,BD7891="342A",BD7891="342B"),PorcenRet(BD7891,BH7891,BI7891),INDEX(PORCENTAJEBUSCAR,MATCH(BD7891,CódigoRET,0),4)*1),"")</f>
        <v/>
      </c>
      <c r="BG7891">
        <f t="shared" si="864"/>
        <v>0</v>
      </c>
      <c r="BO7891">
        <f t="shared" si="865"/>
        <v>0</v>
      </c>
      <c r="CC7891">
        <f t="shared" si="866"/>
        <v>0</v>
      </c>
      <c r="CD7891">
        <f t="shared" si="867"/>
        <v>0</v>
      </c>
      <c r="CG7891">
        <f ca="1">IFERROR(INDIRECT("IVA!X"&amp;MATCH(MID(COMPRAS!C7791,1,2)&amp;MID(COMPRAS!F7791,1,2)&amp;MID(COMPRAS!D7791,1,2),IVA!W:W,0)),"SIN COD.")</f>
        <v>0</v>
      </c>
      <c r="CH7891">
        <f ca="1">IFERROR(INDIRECT("IVA!Y"&amp;MATCH(MID(COMPRAS!C7791,1,2)&amp;MID(COMPRAS!F7791,1,2)&amp;MID(COMPRAS!D7791,1,2),IVA!W:W,0)),"SIN COD.")</f>
        <v>0</v>
      </c>
    </row>
    <row r="7892" spans="1:86" x14ac:dyDescent="0.25">
      <c r="A7892"/>
      <c r="B7892"/>
      <c r="D7892"/>
      <c r="AL7892">
        <f t="shared" si="861"/>
        <v>0</v>
      </c>
      <c r="AQ7892">
        <f t="shared" si="862"/>
        <v>0</v>
      </c>
      <c r="AR7892" t="str">
        <f>IFERROR(IF(OR(AP7892=338,AP7892=340,AP7892=341,AP7892=342,AP7892="342A",AP7892="342B"),PorcenRet(AP7892,AT7892,AU7892),INDEX(PORCENTAJEBUSCAR,MATCH(AP7892,CódigoRET,0),4)*1),"")</f>
        <v/>
      </c>
      <c r="AS7892">
        <f t="shared" si="863"/>
        <v>0</v>
      </c>
      <c r="BF7892" t="str">
        <f>IFERROR(IF(OR(BD7892=338,BD7892=340,BD7892=341,BD7892=342,BD7892="342A",BD7892="342B"),PorcenRet(BD7892,BH7892,BI7892),INDEX(PORCENTAJEBUSCAR,MATCH(BD7892,CódigoRET,0),4)*1),"")</f>
        <v/>
      </c>
      <c r="BG7892">
        <f t="shared" si="864"/>
        <v>0</v>
      </c>
      <c r="BO7892">
        <f t="shared" si="865"/>
        <v>0</v>
      </c>
      <c r="CC7892">
        <f t="shared" si="866"/>
        <v>0</v>
      </c>
      <c r="CD7892">
        <f t="shared" si="867"/>
        <v>0</v>
      </c>
      <c r="CG7892">
        <f ca="1">IFERROR(INDIRECT("IVA!X"&amp;MATCH(MID(COMPRAS!C7792,1,2)&amp;MID(COMPRAS!F7792,1,2)&amp;MID(COMPRAS!D7792,1,2),IVA!W:W,0)),"SIN COD.")</f>
        <v>0</v>
      </c>
      <c r="CH7892">
        <f ca="1">IFERROR(INDIRECT("IVA!Y"&amp;MATCH(MID(COMPRAS!C7792,1,2)&amp;MID(COMPRAS!F7792,1,2)&amp;MID(COMPRAS!D7792,1,2),IVA!W:W,0)),"SIN COD.")</f>
        <v>0</v>
      </c>
    </row>
    <row r="7893" spans="1:86" x14ac:dyDescent="0.25">
      <c r="A7893"/>
      <c r="B7893"/>
      <c r="D7893"/>
      <c r="AL7893">
        <f t="shared" si="861"/>
        <v>0</v>
      </c>
      <c r="AQ7893">
        <f t="shared" si="862"/>
        <v>0</v>
      </c>
      <c r="AR7893" t="str">
        <f>IFERROR(IF(OR(AP7893=338,AP7893=340,AP7893=341,AP7893=342,AP7893="342A",AP7893="342B"),PorcenRet(AP7893,AT7893,AU7893),INDEX(PORCENTAJEBUSCAR,MATCH(AP7893,CódigoRET,0),4)*1),"")</f>
        <v/>
      </c>
      <c r="AS7893">
        <f t="shared" si="863"/>
        <v>0</v>
      </c>
      <c r="BF7893" t="str">
        <f>IFERROR(IF(OR(BD7893=338,BD7893=340,BD7893=341,BD7893=342,BD7893="342A",BD7893="342B"),PorcenRet(BD7893,BH7893,BI7893),INDEX(PORCENTAJEBUSCAR,MATCH(BD7893,CódigoRET,0),4)*1),"")</f>
        <v/>
      </c>
      <c r="BG7893">
        <f t="shared" si="864"/>
        <v>0</v>
      </c>
      <c r="BO7893">
        <f t="shared" si="865"/>
        <v>0</v>
      </c>
      <c r="CC7893">
        <f t="shared" si="866"/>
        <v>0</v>
      </c>
      <c r="CD7893">
        <f t="shared" si="867"/>
        <v>0</v>
      </c>
      <c r="CG7893">
        <f ca="1">IFERROR(INDIRECT("IVA!X"&amp;MATCH(MID(COMPRAS!C7793,1,2)&amp;MID(COMPRAS!F7793,1,2)&amp;MID(COMPRAS!D7793,1,2),IVA!W:W,0)),"SIN COD.")</f>
        <v>0</v>
      </c>
      <c r="CH7893">
        <f ca="1">IFERROR(INDIRECT("IVA!Y"&amp;MATCH(MID(COMPRAS!C7793,1,2)&amp;MID(COMPRAS!F7793,1,2)&amp;MID(COMPRAS!D7793,1,2),IVA!W:W,0)),"SIN COD.")</f>
        <v>0</v>
      </c>
    </row>
    <row r="7894" spans="1:86" x14ac:dyDescent="0.25">
      <c r="A7894"/>
      <c r="B7894"/>
      <c r="D7894"/>
      <c r="AL7894">
        <f t="shared" si="861"/>
        <v>0</v>
      </c>
      <c r="AQ7894">
        <f t="shared" si="862"/>
        <v>0</v>
      </c>
      <c r="AR7894" t="str">
        <f>IFERROR(IF(OR(AP7894=338,AP7894=340,AP7894=341,AP7894=342,AP7894="342A",AP7894="342B"),PorcenRet(AP7894,AT7894,AU7894),INDEX(PORCENTAJEBUSCAR,MATCH(AP7894,CódigoRET,0),4)*1),"")</f>
        <v/>
      </c>
      <c r="AS7894">
        <f t="shared" si="863"/>
        <v>0</v>
      </c>
      <c r="BF7894" t="str">
        <f>IFERROR(IF(OR(BD7894=338,BD7894=340,BD7894=341,BD7894=342,BD7894="342A",BD7894="342B"),PorcenRet(BD7894,BH7894,BI7894),INDEX(PORCENTAJEBUSCAR,MATCH(BD7894,CódigoRET,0),4)*1),"")</f>
        <v/>
      </c>
      <c r="BG7894">
        <f t="shared" si="864"/>
        <v>0</v>
      </c>
      <c r="BO7894">
        <f t="shared" si="865"/>
        <v>0</v>
      </c>
      <c r="CC7894">
        <f t="shared" si="866"/>
        <v>0</v>
      </c>
      <c r="CD7894">
        <f t="shared" si="867"/>
        <v>0</v>
      </c>
      <c r="CG7894">
        <f ca="1">IFERROR(INDIRECT("IVA!X"&amp;MATCH(MID(COMPRAS!C7794,1,2)&amp;MID(COMPRAS!F7794,1,2)&amp;MID(COMPRAS!D7794,1,2),IVA!W:W,0)),"SIN COD.")</f>
        <v>0</v>
      </c>
      <c r="CH7894">
        <f ca="1">IFERROR(INDIRECT("IVA!Y"&amp;MATCH(MID(COMPRAS!C7794,1,2)&amp;MID(COMPRAS!F7794,1,2)&amp;MID(COMPRAS!D7794,1,2),IVA!W:W,0)),"SIN COD.")</f>
        <v>0</v>
      </c>
    </row>
    <row r="7895" spans="1:86" x14ac:dyDescent="0.25">
      <c r="A7895"/>
      <c r="B7895"/>
      <c r="D7895"/>
      <c r="AL7895">
        <f t="shared" si="861"/>
        <v>0</v>
      </c>
      <c r="AQ7895">
        <f t="shared" si="862"/>
        <v>0</v>
      </c>
      <c r="AR7895" t="str">
        <f>IFERROR(IF(OR(AP7895=338,AP7895=340,AP7895=341,AP7895=342,AP7895="342A",AP7895="342B"),PorcenRet(AP7895,AT7895,AU7895),INDEX(PORCENTAJEBUSCAR,MATCH(AP7895,CódigoRET,0),4)*1),"")</f>
        <v/>
      </c>
      <c r="AS7895">
        <f t="shared" si="863"/>
        <v>0</v>
      </c>
      <c r="BF7895" t="str">
        <f>IFERROR(IF(OR(BD7895=338,BD7895=340,BD7895=341,BD7895=342,BD7895="342A",BD7895="342B"),PorcenRet(BD7895,BH7895,BI7895),INDEX(PORCENTAJEBUSCAR,MATCH(BD7895,CódigoRET,0),4)*1),"")</f>
        <v/>
      </c>
      <c r="BG7895">
        <f t="shared" si="864"/>
        <v>0</v>
      </c>
      <c r="BO7895">
        <f t="shared" si="865"/>
        <v>0</v>
      </c>
      <c r="CC7895">
        <f t="shared" si="866"/>
        <v>0</v>
      </c>
      <c r="CD7895">
        <f t="shared" si="867"/>
        <v>0</v>
      </c>
      <c r="CG7895">
        <f ca="1">IFERROR(INDIRECT("IVA!X"&amp;MATCH(MID(COMPRAS!C7795,1,2)&amp;MID(COMPRAS!F7795,1,2)&amp;MID(COMPRAS!D7795,1,2),IVA!W:W,0)),"SIN COD.")</f>
        <v>0</v>
      </c>
      <c r="CH7895">
        <f ca="1">IFERROR(INDIRECT("IVA!Y"&amp;MATCH(MID(COMPRAS!C7795,1,2)&amp;MID(COMPRAS!F7795,1,2)&amp;MID(COMPRAS!D7795,1,2),IVA!W:W,0)),"SIN COD.")</f>
        <v>0</v>
      </c>
    </row>
    <row r="7896" spans="1:86" x14ac:dyDescent="0.25">
      <c r="A7896"/>
      <c r="B7896"/>
      <c r="D7896"/>
      <c r="AL7896">
        <f t="shared" si="861"/>
        <v>0</v>
      </c>
      <c r="AQ7896">
        <f t="shared" si="862"/>
        <v>0</v>
      </c>
      <c r="AR7896" t="str">
        <f>IFERROR(IF(OR(AP7896=338,AP7896=340,AP7896=341,AP7896=342,AP7896="342A",AP7896="342B"),PorcenRet(AP7896,AT7896,AU7896),INDEX(PORCENTAJEBUSCAR,MATCH(AP7896,CódigoRET,0),4)*1),"")</f>
        <v/>
      </c>
      <c r="AS7896">
        <f t="shared" si="863"/>
        <v>0</v>
      </c>
      <c r="BF7896" t="str">
        <f>IFERROR(IF(OR(BD7896=338,BD7896=340,BD7896=341,BD7896=342,BD7896="342A",BD7896="342B"),PorcenRet(BD7896,BH7896,BI7896),INDEX(PORCENTAJEBUSCAR,MATCH(BD7896,CódigoRET,0),4)*1),"")</f>
        <v/>
      </c>
      <c r="BG7896">
        <f t="shared" si="864"/>
        <v>0</v>
      </c>
      <c r="BO7896">
        <f t="shared" si="865"/>
        <v>0</v>
      </c>
      <c r="CC7896">
        <f t="shared" si="866"/>
        <v>0</v>
      </c>
      <c r="CD7896">
        <f t="shared" si="867"/>
        <v>0</v>
      </c>
      <c r="CG7896">
        <f ca="1">IFERROR(INDIRECT("IVA!X"&amp;MATCH(MID(COMPRAS!C7796,1,2)&amp;MID(COMPRAS!F7796,1,2)&amp;MID(COMPRAS!D7796,1,2),IVA!W:W,0)),"SIN COD.")</f>
        <v>0</v>
      </c>
      <c r="CH7896">
        <f ca="1">IFERROR(INDIRECT("IVA!Y"&amp;MATCH(MID(COMPRAS!C7796,1,2)&amp;MID(COMPRAS!F7796,1,2)&amp;MID(COMPRAS!D7796,1,2),IVA!W:W,0)),"SIN COD.")</f>
        <v>0</v>
      </c>
    </row>
    <row r="7897" spans="1:86" x14ac:dyDescent="0.25">
      <c r="A7897"/>
      <c r="B7897"/>
      <c r="D7897"/>
      <c r="AL7897">
        <f t="shared" si="861"/>
        <v>0</v>
      </c>
      <c r="AQ7897">
        <f t="shared" si="862"/>
        <v>0</v>
      </c>
      <c r="AR7897" t="str">
        <f>IFERROR(IF(OR(AP7897=338,AP7897=340,AP7897=341,AP7897=342,AP7897="342A",AP7897="342B"),PorcenRet(AP7897,AT7897,AU7897),INDEX(PORCENTAJEBUSCAR,MATCH(AP7897,CódigoRET,0),4)*1),"")</f>
        <v/>
      </c>
      <c r="AS7897">
        <f t="shared" si="863"/>
        <v>0</v>
      </c>
      <c r="BF7897" t="str">
        <f>IFERROR(IF(OR(BD7897=338,BD7897=340,BD7897=341,BD7897=342,BD7897="342A",BD7897="342B"),PorcenRet(BD7897,BH7897,BI7897),INDEX(PORCENTAJEBUSCAR,MATCH(BD7897,CódigoRET,0),4)*1),"")</f>
        <v/>
      </c>
      <c r="BG7897">
        <f t="shared" si="864"/>
        <v>0</v>
      </c>
      <c r="BO7897">
        <f t="shared" si="865"/>
        <v>0</v>
      </c>
      <c r="CC7897">
        <f t="shared" si="866"/>
        <v>0</v>
      </c>
      <c r="CD7897">
        <f t="shared" si="867"/>
        <v>0</v>
      </c>
      <c r="CG7897">
        <f ca="1">IFERROR(INDIRECT("IVA!X"&amp;MATCH(MID(COMPRAS!C7797,1,2)&amp;MID(COMPRAS!F7797,1,2)&amp;MID(COMPRAS!D7797,1,2),IVA!W:W,0)),"SIN COD.")</f>
        <v>0</v>
      </c>
      <c r="CH7897">
        <f ca="1">IFERROR(INDIRECT("IVA!Y"&amp;MATCH(MID(COMPRAS!C7797,1,2)&amp;MID(COMPRAS!F7797,1,2)&amp;MID(COMPRAS!D7797,1,2),IVA!W:W,0)),"SIN COD.")</f>
        <v>0</v>
      </c>
    </row>
    <row r="7898" spans="1:86" x14ac:dyDescent="0.25">
      <c r="A7898"/>
      <c r="B7898"/>
      <c r="D7898"/>
      <c r="AL7898">
        <f t="shared" si="861"/>
        <v>0</v>
      </c>
      <c r="AQ7898">
        <f t="shared" si="862"/>
        <v>0</v>
      </c>
      <c r="AR7898" t="str">
        <f>IFERROR(IF(OR(AP7898=338,AP7898=340,AP7898=341,AP7898=342,AP7898="342A",AP7898="342B"),PorcenRet(AP7898,AT7898,AU7898),INDEX(PORCENTAJEBUSCAR,MATCH(AP7898,CódigoRET,0),4)*1),"")</f>
        <v/>
      </c>
      <c r="AS7898">
        <f t="shared" si="863"/>
        <v>0</v>
      </c>
      <c r="BF7898" t="str">
        <f>IFERROR(IF(OR(BD7898=338,BD7898=340,BD7898=341,BD7898=342,BD7898="342A",BD7898="342B"),PorcenRet(BD7898,BH7898,BI7898),INDEX(PORCENTAJEBUSCAR,MATCH(BD7898,CódigoRET,0),4)*1),"")</f>
        <v/>
      </c>
      <c r="BG7898">
        <f t="shared" si="864"/>
        <v>0</v>
      </c>
      <c r="BO7898">
        <f t="shared" si="865"/>
        <v>0</v>
      </c>
      <c r="CC7898">
        <f t="shared" si="866"/>
        <v>0</v>
      </c>
      <c r="CD7898">
        <f t="shared" si="867"/>
        <v>0</v>
      </c>
      <c r="CG7898">
        <f ca="1">IFERROR(INDIRECT("IVA!X"&amp;MATCH(MID(COMPRAS!C7798,1,2)&amp;MID(COMPRAS!F7798,1,2)&amp;MID(COMPRAS!D7798,1,2),IVA!W:W,0)),"SIN COD.")</f>
        <v>0</v>
      </c>
      <c r="CH7898">
        <f ca="1">IFERROR(INDIRECT("IVA!Y"&amp;MATCH(MID(COMPRAS!C7798,1,2)&amp;MID(COMPRAS!F7798,1,2)&amp;MID(COMPRAS!D7798,1,2),IVA!W:W,0)),"SIN COD.")</f>
        <v>0</v>
      </c>
    </row>
    <row r="7899" spans="1:86" x14ac:dyDescent="0.25">
      <c r="A7899"/>
      <c r="B7899"/>
      <c r="D7899"/>
      <c r="AL7899">
        <f t="shared" si="861"/>
        <v>0</v>
      </c>
      <c r="AQ7899">
        <f t="shared" si="862"/>
        <v>0</v>
      </c>
      <c r="AR7899" t="str">
        <f>IFERROR(IF(OR(AP7899=338,AP7899=340,AP7899=341,AP7899=342,AP7899="342A",AP7899="342B"),PorcenRet(AP7899,AT7899,AU7899),INDEX(PORCENTAJEBUSCAR,MATCH(AP7899,CódigoRET,0),4)*1),"")</f>
        <v/>
      </c>
      <c r="AS7899">
        <f t="shared" si="863"/>
        <v>0</v>
      </c>
      <c r="BF7899" t="str">
        <f>IFERROR(IF(OR(BD7899=338,BD7899=340,BD7899=341,BD7899=342,BD7899="342A",BD7899="342B"),PorcenRet(BD7899,BH7899,BI7899),INDEX(PORCENTAJEBUSCAR,MATCH(BD7899,CódigoRET,0),4)*1),"")</f>
        <v/>
      </c>
      <c r="BG7899">
        <f t="shared" si="864"/>
        <v>0</v>
      </c>
      <c r="BO7899">
        <f t="shared" si="865"/>
        <v>0</v>
      </c>
      <c r="CC7899">
        <f t="shared" si="866"/>
        <v>0</v>
      </c>
      <c r="CD7899">
        <f t="shared" si="867"/>
        <v>0</v>
      </c>
      <c r="CG7899">
        <f ca="1">IFERROR(INDIRECT("IVA!X"&amp;MATCH(MID(COMPRAS!C7799,1,2)&amp;MID(COMPRAS!F7799,1,2)&amp;MID(COMPRAS!D7799,1,2),IVA!W:W,0)),"SIN COD.")</f>
        <v>0</v>
      </c>
      <c r="CH7899">
        <f ca="1">IFERROR(INDIRECT("IVA!Y"&amp;MATCH(MID(COMPRAS!C7799,1,2)&amp;MID(COMPRAS!F7799,1,2)&amp;MID(COMPRAS!D7799,1,2),IVA!W:W,0)),"SIN COD.")</f>
        <v>0</v>
      </c>
    </row>
    <row r="7900" spans="1:86" x14ac:dyDescent="0.25">
      <c r="A7900"/>
      <c r="B7900"/>
      <c r="D7900"/>
      <c r="AL7900">
        <f t="shared" si="861"/>
        <v>0</v>
      </c>
      <c r="AQ7900">
        <f t="shared" si="862"/>
        <v>0</v>
      </c>
      <c r="AR7900" t="str">
        <f>IFERROR(IF(OR(AP7900=338,AP7900=340,AP7900=341,AP7900=342,AP7900="342A",AP7900="342B"),PorcenRet(AP7900,AT7900,AU7900),INDEX(PORCENTAJEBUSCAR,MATCH(AP7900,CódigoRET,0),4)*1),"")</f>
        <v/>
      </c>
      <c r="AS7900">
        <f t="shared" si="863"/>
        <v>0</v>
      </c>
      <c r="BF7900" t="str">
        <f>IFERROR(IF(OR(BD7900=338,BD7900=340,BD7900=341,BD7900=342,BD7900="342A",BD7900="342B"),PorcenRet(BD7900,BH7900,BI7900),INDEX(PORCENTAJEBUSCAR,MATCH(BD7900,CódigoRET,0),4)*1),"")</f>
        <v/>
      </c>
      <c r="BG7900">
        <f t="shared" si="864"/>
        <v>0</v>
      </c>
      <c r="BO7900">
        <f t="shared" si="865"/>
        <v>0</v>
      </c>
      <c r="CC7900">
        <f t="shared" si="866"/>
        <v>0</v>
      </c>
      <c r="CD7900">
        <f t="shared" si="867"/>
        <v>0</v>
      </c>
      <c r="CG7900">
        <f ca="1">IFERROR(INDIRECT("IVA!X"&amp;MATCH(MID(COMPRAS!C7800,1,2)&amp;MID(COMPRAS!F7800,1,2)&amp;MID(COMPRAS!D7800,1,2),IVA!W:W,0)),"SIN COD.")</f>
        <v>0</v>
      </c>
      <c r="CH7900">
        <f ca="1">IFERROR(INDIRECT("IVA!Y"&amp;MATCH(MID(COMPRAS!C7800,1,2)&amp;MID(COMPRAS!F7800,1,2)&amp;MID(COMPRAS!D7800,1,2),IVA!W:W,0)),"SIN COD.")</f>
        <v>0</v>
      </c>
    </row>
    <row r="7901" spans="1:86" x14ac:dyDescent="0.25">
      <c r="A7901"/>
      <c r="B7901"/>
      <c r="D7901"/>
      <c r="AL7901">
        <f t="shared" si="861"/>
        <v>0</v>
      </c>
      <c r="AQ7901">
        <f t="shared" si="862"/>
        <v>0</v>
      </c>
      <c r="AR7901" t="str">
        <f>IFERROR(IF(OR(AP7901=338,AP7901=340,AP7901=341,AP7901=342,AP7901="342A",AP7901="342B"),PorcenRet(AP7901,AT7901,AU7901),INDEX(PORCENTAJEBUSCAR,MATCH(AP7901,CódigoRET,0),4)*1),"")</f>
        <v/>
      </c>
      <c r="AS7901">
        <f t="shared" si="863"/>
        <v>0</v>
      </c>
      <c r="BF7901" t="str">
        <f>IFERROR(IF(OR(BD7901=338,BD7901=340,BD7901=341,BD7901=342,BD7901="342A",BD7901="342B"),PorcenRet(BD7901,BH7901,BI7901),INDEX(PORCENTAJEBUSCAR,MATCH(BD7901,CódigoRET,0),4)*1),"")</f>
        <v/>
      </c>
      <c r="BG7901">
        <f t="shared" si="864"/>
        <v>0</v>
      </c>
      <c r="BO7901">
        <f t="shared" si="865"/>
        <v>0</v>
      </c>
      <c r="CC7901">
        <f t="shared" si="866"/>
        <v>0</v>
      </c>
      <c r="CD7901">
        <f t="shared" si="867"/>
        <v>0</v>
      </c>
      <c r="CG7901">
        <f ca="1">IFERROR(INDIRECT("IVA!X"&amp;MATCH(MID(COMPRAS!C7801,1,2)&amp;MID(COMPRAS!F7801,1,2)&amp;MID(COMPRAS!D7801,1,2),IVA!W:W,0)),"SIN COD.")</f>
        <v>0</v>
      </c>
      <c r="CH7901">
        <f ca="1">IFERROR(INDIRECT("IVA!Y"&amp;MATCH(MID(COMPRAS!C7801,1,2)&amp;MID(COMPRAS!F7801,1,2)&amp;MID(COMPRAS!D7801,1,2),IVA!W:W,0)),"SIN COD.")</f>
        <v>0</v>
      </c>
    </row>
    <row r="7902" spans="1:86" x14ac:dyDescent="0.25">
      <c r="A7902"/>
      <c r="B7902"/>
      <c r="D7902"/>
      <c r="AL7902">
        <f t="shared" si="861"/>
        <v>0</v>
      </c>
      <c r="AQ7902">
        <f t="shared" si="862"/>
        <v>0</v>
      </c>
      <c r="AR7902" t="str">
        <f>IFERROR(IF(OR(AP7902=338,AP7902=340,AP7902=341,AP7902=342,AP7902="342A",AP7902="342B"),PorcenRet(AP7902,AT7902,AU7902),INDEX(PORCENTAJEBUSCAR,MATCH(AP7902,CódigoRET,0),4)*1),"")</f>
        <v/>
      </c>
      <c r="AS7902">
        <f t="shared" si="863"/>
        <v>0</v>
      </c>
      <c r="BF7902" t="str">
        <f>IFERROR(IF(OR(BD7902=338,BD7902=340,BD7902=341,BD7902=342,BD7902="342A",BD7902="342B"),PorcenRet(BD7902,BH7902,BI7902),INDEX(PORCENTAJEBUSCAR,MATCH(BD7902,CódigoRET,0),4)*1),"")</f>
        <v/>
      </c>
      <c r="BG7902">
        <f t="shared" si="864"/>
        <v>0</v>
      </c>
      <c r="BO7902">
        <f t="shared" si="865"/>
        <v>0</v>
      </c>
      <c r="CC7902">
        <f t="shared" si="866"/>
        <v>0</v>
      </c>
      <c r="CD7902">
        <f t="shared" si="867"/>
        <v>0</v>
      </c>
      <c r="CG7902">
        <f ca="1">IFERROR(INDIRECT("IVA!X"&amp;MATCH(MID(COMPRAS!C7802,1,2)&amp;MID(COMPRAS!F7802,1,2)&amp;MID(COMPRAS!D7802,1,2),IVA!W:W,0)),"SIN COD.")</f>
        <v>0</v>
      </c>
      <c r="CH7902">
        <f ca="1">IFERROR(INDIRECT("IVA!Y"&amp;MATCH(MID(COMPRAS!C7802,1,2)&amp;MID(COMPRAS!F7802,1,2)&amp;MID(COMPRAS!D7802,1,2),IVA!W:W,0)),"SIN COD.")</f>
        <v>0</v>
      </c>
    </row>
    <row r="7903" spans="1:86" x14ac:dyDescent="0.25">
      <c r="A7903"/>
      <c r="B7903"/>
      <c r="D7903"/>
      <c r="AL7903">
        <f t="shared" si="861"/>
        <v>0</v>
      </c>
      <c r="AQ7903">
        <f t="shared" si="862"/>
        <v>0</v>
      </c>
      <c r="AR7903" t="str">
        <f>IFERROR(IF(OR(AP7903=338,AP7903=340,AP7903=341,AP7903=342,AP7903="342A",AP7903="342B"),PorcenRet(AP7903,AT7903,AU7903),INDEX(PORCENTAJEBUSCAR,MATCH(AP7903,CódigoRET,0),4)*1),"")</f>
        <v/>
      </c>
      <c r="AS7903">
        <f t="shared" si="863"/>
        <v>0</v>
      </c>
      <c r="BF7903" t="str">
        <f>IFERROR(IF(OR(BD7903=338,BD7903=340,BD7903=341,BD7903=342,BD7903="342A",BD7903="342B"),PorcenRet(BD7903,BH7903,BI7903),INDEX(PORCENTAJEBUSCAR,MATCH(BD7903,CódigoRET,0),4)*1),"")</f>
        <v/>
      </c>
      <c r="BG7903">
        <f t="shared" si="864"/>
        <v>0</v>
      </c>
      <c r="BO7903">
        <f t="shared" si="865"/>
        <v>0</v>
      </c>
      <c r="CC7903">
        <f t="shared" si="866"/>
        <v>0</v>
      </c>
      <c r="CD7903">
        <f t="shared" si="867"/>
        <v>0</v>
      </c>
      <c r="CG7903">
        <f ca="1">IFERROR(INDIRECT("IVA!X"&amp;MATCH(MID(COMPRAS!C7803,1,2)&amp;MID(COMPRAS!F7803,1,2)&amp;MID(COMPRAS!D7803,1,2),IVA!W:W,0)),"SIN COD.")</f>
        <v>0</v>
      </c>
      <c r="CH7903">
        <f ca="1">IFERROR(INDIRECT("IVA!Y"&amp;MATCH(MID(COMPRAS!C7803,1,2)&amp;MID(COMPRAS!F7803,1,2)&amp;MID(COMPRAS!D7803,1,2),IVA!W:W,0)),"SIN COD.")</f>
        <v>0</v>
      </c>
    </row>
    <row r="7904" spans="1:86" x14ac:dyDescent="0.25">
      <c r="A7904"/>
      <c r="B7904"/>
      <c r="D7904"/>
      <c r="AL7904">
        <f t="shared" si="861"/>
        <v>0</v>
      </c>
      <c r="AQ7904">
        <f t="shared" si="862"/>
        <v>0</v>
      </c>
      <c r="AR7904" t="str">
        <f>IFERROR(IF(OR(AP7904=338,AP7904=340,AP7904=341,AP7904=342,AP7904="342A",AP7904="342B"),PorcenRet(AP7904,AT7904,AU7904),INDEX(PORCENTAJEBUSCAR,MATCH(AP7904,CódigoRET,0),4)*1),"")</f>
        <v/>
      </c>
      <c r="AS7904">
        <f t="shared" si="863"/>
        <v>0</v>
      </c>
      <c r="BF7904" t="str">
        <f>IFERROR(IF(OR(BD7904=338,BD7904=340,BD7904=341,BD7904=342,BD7904="342A",BD7904="342B"),PorcenRet(BD7904,BH7904,BI7904),INDEX(PORCENTAJEBUSCAR,MATCH(BD7904,CódigoRET,0),4)*1),"")</f>
        <v/>
      </c>
      <c r="BG7904">
        <f t="shared" si="864"/>
        <v>0</v>
      </c>
      <c r="BO7904">
        <f t="shared" si="865"/>
        <v>0</v>
      </c>
      <c r="CC7904">
        <f t="shared" si="866"/>
        <v>0</v>
      </c>
      <c r="CD7904">
        <f t="shared" si="867"/>
        <v>0</v>
      </c>
      <c r="CG7904">
        <f ca="1">IFERROR(INDIRECT("IVA!X"&amp;MATCH(MID(COMPRAS!C7804,1,2)&amp;MID(COMPRAS!F7804,1,2)&amp;MID(COMPRAS!D7804,1,2),IVA!W:W,0)),"SIN COD.")</f>
        <v>0</v>
      </c>
      <c r="CH7904">
        <f ca="1">IFERROR(INDIRECT("IVA!Y"&amp;MATCH(MID(COMPRAS!C7804,1,2)&amp;MID(COMPRAS!F7804,1,2)&amp;MID(COMPRAS!D7804,1,2),IVA!W:W,0)),"SIN COD.")</f>
        <v>0</v>
      </c>
    </row>
    <row r="7905" spans="1:86" x14ac:dyDescent="0.25">
      <c r="A7905"/>
      <c r="B7905"/>
      <c r="D7905"/>
      <c r="AL7905">
        <f t="shared" si="861"/>
        <v>0</v>
      </c>
      <c r="AQ7905">
        <f t="shared" si="862"/>
        <v>0</v>
      </c>
      <c r="AR7905" t="str">
        <f>IFERROR(IF(OR(AP7905=338,AP7905=340,AP7905=341,AP7905=342,AP7905="342A",AP7905="342B"),PorcenRet(AP7905,AT7905,AU7905),INDEX(PORCENTAJEBUSCAR,MATCH(AP7905,CódigoRET,0),4)*1),"")</f>
        <v/>
      </c>
      <c r="AS7905">
        <f t="shared" si="863"/>
        <v>0</v>
      </c>
      <c r="BF7905" t="str">
        <f>IFERROR(IF(OR(BD7905=338,BD7905=340,BD7905=341,BD7905=342,BD7905="342A",BD7905="342B"),PorcenRet(BD7905,BH7905,BI7905),INDEX(PORCENTAJEBUSCAR,MATCH(BD7905,CódigoRET,0),4)*1),"")</f>
        <v/>
      </c>
      <c r="BG7905">
        <f t="shared" si="864"/>
        <v>0</v>
      </c>
      <c r="BO7905">
        <f t="shared" si="865"/>
        <v>0</v>
      </c>
      <c r="CC7905">
        <f t="shared" si="866"/>
        <v>0</v>
      </c>
      <c r="CD7905">
        <f t="shared" si="867"/>
        <v>0</v>
      </c>
      <c r="CG7905">
        <f ca="1">IFERROR(INDIRECT("IVA!X"&amp;MATCH(MID(COMPRAS!C7805,1,2)&amp;MID(COMPRAS!F7805,1,2)&amp;MID(COMPRAS!D7805,1,2),IVA!W:W,0)),"SIN COD.")</f>
        <v>0</v>
      </c>
      <c r="CH7905">
        <f ca="1">IFERROR(INDIRECT("IVA!Y"&amp;MATCH(MID(COMPRAS!C7805,1,2)&amp;MID(COMPRAS!F7805,1,2)&amp;MID(COMPRAS!D7805,1,2),IVA!W:W,0)),"SIN COD.")</f>
        <v>0</v>
      </c>
    </row>
    <row r="7906" spans="1:86" x14ac:dyDescent="0.25">
      <c r="A7906"/>
      <c r="B7906"/>
      <c r="D7906"/>
      <c r="AL7906">
        <f t="shared" si="861"/>
        <v>0</v>
      </c>
      <c r="AQ7906">
        <f t="shared" si="862"/>
        <v>0</v>
      </c>
      <c r="AR7906" t="str">
        <f>IFERROR(IF(OR(AP7906=338,AP7906=340,AP7906=341,AP7906=342,AP7906="342A",AP7906="342B"),PorcenRet(AP7906,AT7906,AU7906),INDEX(PORCENTAJEBUSCAR,MATCH(AP7906,CódigoRET,0),4)*1),"")</f>
        <v/>
      </c>
      <c r="AS7906">
        <f t="shared" si="863"/>
        <v>0</v>
      </c>
      <c r="BF7906" t="str">
        <f>IFERROR(IF(OR(BD7906=338,BD7906=340,BD7906=341,BD7906=342,BD7906="342A",BD7906="342B"),PorcenRet(BD7906,BH7906,BI7906),INDEX(PORCENTAJEBUSCAR,MATCH(BD7906,CódigoRET,0),4)*1),"")</f>
        <v/>
      </c>
      <c r="BG7906">
        <f t="shared" si="864"/>
        <v>0</v>
      </c>
      <c r="BO7906">
        <f t="shared" si="865"/>
        <v>0</v>
      </c>
      <c r="CC7906">
        <f t="shared" si="866"/>
        <v>0</v>
      </c>
      <c r="CD7906">
        <f t="shared" si="867"/>
        <v>0</v>
      </c>
      <c r="CG7906">
        <f ca="1">IFERROR(INDIRECT("IVA!X"&amp;MATCH(MID(COMPRAS!C7806,1,2)&amp;MID(COMPRAS!F7806,1,2)&amp;MID(COMPRAS!D7806,1,2),IVA!W:W,0)),"SIN COD.")</f>
        <v>0</v>
      </c>
      <c r="CH7906">
        <f ca="1">IFERROR(INDIRECT("IVA!Y"&amp;MATCH(MID(COMPRAS!C7806,1,2)&amp;MID(COMPRAS!F7806,1,2)&amp;MID(COMPRAS!D7806,1,2),IVA!W:W,0)),"SIN COD.")</f>
        <v>0</v>
      </c>
    </row>
    <row r="7907" spans="1:86" x14ac:dyDescent="0.25">
      <c r="A7907"/>
      <c r="B7907"/>
      <c r="D7907"/>
      <c r="AL7907">
        <f t="shared" si="861"/>
        <v>0</v>
      </c>
      <c r="AQ7907">
        <f t="shared" si="862"/>
        <v>0</v>
      </c>
      <c r="AR7907" t="str">
        <f>IFERROR(IF(OR(AP7907=338,AP7907=340,AP7907=341,AP7907=342,AP7907="342A",AP7907="342B"),PorcenRet(AP7907,AT7907,AU7907),INDEX(PORCENTAJEBUSCAR,MATCH(AP7907,CódigoRET,0),4)*1),"")</f>
        <v/>
      </c>
      <c r="AS7907">
        <f t="shared" si="863"/>
        <v>0</v>
      </c>
      <c r="BF7907" t="str">
        <f>IFERROR(IF(OR(BD7907=338,BD7907=340,BD7907=341,BD7907=342,BD7907="342A",BD7907="342B"),PorcenRet(BD7907,BH7907,BI7907),INDEX(PORCENTAJEBUSCAR,MATCH(BD7907,CódigoRET,0),4)*1),"")</f>
        <v/>
      </c>
      <c r="BG7907">
        <f t="shared" si="864"/>
        <v>0</v>
      </c>
      <c r="BO7907">
        <f t="shared" si="865"/>
        <v>0</v>
      </c>
      <c r="CC7907">
        <f t="shared" si="866"/>
        <v>0</v>
      </c>
      <c r="CD7907">
        <f t="shared" si="867"/>
        <v>0</v>
      </c>
      <c r="CG7907">
        <f ca="1">IFERROR(INDIRECT("IVA!X"&amp;MATCH(MID(COMPRAS!C7807,1,2)&amp;MID(COMPRAS!F7807,1,2)&amp;MID(COMPRAS!D7807,1,2),IVA!W:W,0)),"SIN COD.")</f>
        <v>0</v>
      </c>
      <c r="CH7907">
        <f ca="1">IFERROR(INDIRECT("IVA!Y"&amp;MATCH(MID(COMPRAS!C7807,1,2)&amp;MID(COMPRAS!F7807,1,2)&amp;MID(COMPRAS!D7807,1,2),IVA!W:W,0)),"SIN COD.")</f>
        <v>0</v>
      </c>
    </row>
    <row r="7908" spans="1:86" x14ac:dyDescent="0.25">
      <c r="A7908"/>
      <c r="B7908"/>
      <c r="D7908"/>
      <c r="AL7908">
        <f t="shared" si="861"/>
        <v>0</v>
      </c>
      <c r="AQ7908">
        <f t="shared" si="862"/>
        <v>0</v>
      </c>
      <c r="AR7908" t="str">
        <f>IFERROR(IF(OR(AP7908=338,AP7908=340,AP7908=341,AP7908=342,AP7908="342A",AP7908="342B"),PorcenRet(AP7908,AT7908,AU7908),INDEX(PORCENTAJEBUSCAR,MATCH(AP7908,CódigoRET,0),4)*1),"")</f>
        <v/>
      </c>
      <c r="AS7908">
        <f t="shared" si="863"/>
        <v>0</v>
      </c>
      <c r="BF7908" t="str">
        <f>IFERROR(IF(OR(BD7908=338,BD7908=340,BD7908=341,BD7908=342,BD7908="342A",BD7908="342B"),PorcenRet(BD7908,BH7908,BI7908),INDEX(PORCENTAJEBUSCAR,MATCH(BD7908,CódigoRET,0),4)*1),"")</f>
        <v/>
      </c>
      <c r="BG7908">
        <f t="shared" si="864"/>
        <v>0</v>
      </c>
      <c r="BO7908">
        <f t="shared" si="865"/>
        <v>0</v>
      </c>
      <c r="CC7908">
        <f t="shared" si="866"/>
        <v>0</v>
      </c>
      <c r="CD7908">
        <f t="shared" si="867"/>
        <v>0</v>
      </c>
      <c r="CG7908">
        <f ca="1">IFERROR(INDIRECT("IVA!X"&amp;MATCH(MID(COMPRAS!C7808,1,2)&amp;MID(COMPRAS!F7808,1,2)&amp;MID(COMPRAS!D7808,1,2),IVA!W:W,0)),"SIN COD.")</f>
        <v>0</v>
      </c>
      <c r="CH7908">
        <f ca="1">IFERROR(INDIRECT("IVA!Y"&amp;MATCH(MID(COMPRAS!C7808,1,2)&amp;MID(COMPRAS!F7808,1,2)&amp;MID(COMPRAS!D7808,1,2),IVA!W:W,0)),"SIN COD.")</f>
        <v>0</v>
      </c>
    </row>
    <row r="7909" spans="1:86" x14ac:dyDescent="0.25">
      <c r="A7909"/>
      <c r="B7909"/>
      <c r="D7909"/>
      <c r="AL7909">
        <f t="shared" si="861"/>
        <v>0</v>
      </c>
      <c r="AQ7909">
        <f t="shared" si="862"/>
        <v>0</v>
      </c>
      <c r="AR7909" t="str">
        <f>IFERROR(IF(OR(AP7909=338,AP7909=340,AP7909=341,AP7909=342,AP7909="342A",AP7909="342B"),PorcenRet(AP7909,AT7909,AU7909),INDEX(PORCENTAJEBUSCAR,MATCH(AP7909,CódigoRET,0),4)*1),"")</f>
        <v/>
      </c>
      <c r="AS7909">
        <f t="shared" si="863"/>
        <v>0</v>
      </c>
      <c r="BF7909" t="str">
        <f>IFERROR(IF(OR(BD7909=338,BD7909=340,BD7909=341,BD7909=342,BD7909="342A",BD7909="342B"),PorcenRet(BD7909,BH7909,BI7909),INDEX(PORCENTAJEBUSCAR,MATCH(BD7909,CódigoRET,0),4)*1),"")</f>
        <v/>
      </c>
      <c r="BG7909">
        <f t="shared" si="864"/>
        <v>0</v>
      </c>
      <c r="BO7909">
        <f t="shared" si="865"/>
        <v>0</v>
      </c>
      <c r="CC7909">
        <f t="shared" si="866"/>
        <v>0</v>
      </c>
      <c r="CD7909">
        <f t="shared" si="867"/>
        <v>0</v>
      </c>
      <c r="CG7909">
        <f ca="1">IFERROR(INDIRECT("IVA!X"&amp;MATCH(MID(COMPRAS!C7809,1,2)&amp;MID(COMPRAS!F7809,1,2)&amp;MID(COMPRAS!D7809,1,2),IVA!W:W,0)),"SIN COD.")</f>
        <v>0</v>
      </c>
      <c r="CH7909">
        <f ca="1">IFERROR(INDIRECT("IVA!Y"&amp;MATCH(MID(COMPRAS!C7809,1,2)&amp;MID(COMPRAS!F7809,1,2)&amp;MID(COMPRAS!D7809,1,2),IVA!W:W,0)),"SIN COD.")</f>
        <v>0</v>
      </c>
    </row>
    <row r="7910" spans="1:86" x14ac:dyDescent="0.25">
      <c r="A7910"/>
      <c r="B7910"/>
      <c r="D7910"/>
      <c r="AL7910">
        <f t="shared" si="861"/>
        <v>0</v>
      </c>
      <c r="AQ7910">
        <f t="shared" si="862"/>
        <v>0</v>
      </c>
      <c r="AR7910" t="str">
        <f>IFERROR(IF(OR(AP7910=338,AP7910=340,AP7910=341,AP7910=342,AP7910="342A",AP7910="342B"),PorcenRet(AP7910,AT7910,AU7910),INDEX(PORCENTAJEBUSCAR,MATCH(AP7910,CódigoRET,0),4)*1),"")</f>
        <v/>
      </c>
      <c r="AS7910">
        <f t="shared" si="863"/>
        <v>0</v>
      </c>
      <c r="BF7910" t="str">
        <f>IFERROR(IF(OR(BD7910=338,BD7910=340,BD7910=341,BD7910=342,BD7910="342A",BD7910="342B"),PorcenRet(BD7910,BH7910,BI7910),INDEX(PORCENTAJEBUSCAR,MATCH(BD7910,CódigoRET,0),4)*1),"")</f>
        <v/>
      </c>
      <c r="BG7910">
        <f t="shared" si="864"/>
        <v>0</v>
      </c>
      <c r="BO7910">
        <f t="shared" si="865"/>
        <v>0</v>
      </c>
      <c r="CC7910">
        <f t="shared" si="866"/>
        <v>0</v>
      </c>
      <c r="CD7910">
        <f t="shared" si="867"/>
        <v>0</v>
      </c>
      <c r="CG7910">
        <f ca="1">IFERROR(INDIRECT("IVA!X"&amp;MATCH(MID(COMPRAS!C7810,1,2)&amp;MID(COMPRAS!F7810,1,2)&amp;MID(COMPRAS!D7810,1,2),IVA!W:W,0)),"SIN COD.")</f>
        <v>0</v>
      </c>
      <c r="CH7910">
        <f ca="1">IFERROR(INDIRECT("IVA!Y"&amp;MATCH(MID(COMPRAS!C7810,1,2)&amp;MID(COMPRAS!F7810,1,2)&amp;MID(COMPRAS!D7810,1,2),IVA!W:W,0)),"SIN COD.")</f>
        <v>0</v>
      </c>
    </row>
    <row r="7911" spans="1:86" x14ac:dyDescent="0.25">
      <c r="A7911"/>
      <c r="B7911"/>
      <c r="D7911"/>
      <c r="AL7911">
        <f t="shared" si="861"/>
        <v>0</v>
      </c>
      <c r="AQ7911">
        <f t="shared" si="862"/>
        <v>0</v>
      </c>
      <c r="AR7911" t="str">
        <f>IFERROR(IF(OR(AP7911=338,AP7911=340,AP7911=341,AP7911=342,AP7911="342A",AP7911="342B"),PorcenRet(AP7911,AT7911,AU7911),INDEX(PORCENTAJEBUSCAR,MATCH(AP7911,CódigoRET,0),4)*1),"")</f>
        <v/>
      </c>
      <c r="AS7911">
        <f t="shared" si="863"/>
        <v>0</v>
      </c>
      <c r="BF7911" t="str">
        <f>IFERROR(IF(OR(BD7911=338,BD7911=340,BD7911=341,BD7911=342,BD7911="342A",BD7911="342B"),PorcenRet(BD7911,BH7911,BI7911),INDEX(PORCENTAJEBUSCAR,MATCH(BD7911,CódigoRET,0),4)*1),"")</f>
        <v/>
      </c>
      <c r="BG7911">
        <f t="shared" si="864"/>
        <v>0</v>
      </c>
      <c r="BO7911">
        <f t="shared" si="865"/>
        <v>0</v>
      </c>
      <c r="CC7911">
        <f t="shared" si="866"/>
        <v>0</v>
      </c>
      <c r="CD7911">
        <f t="shared" si="867"/>
        <v>0</v>
      </c>
      <c r="CG7911">
        <f ca="1">IFERROR(INDIRECT("IVA!X"&amp;MATCH(MID(COMPRAS!C7811,1,2)&amp;MID(COMPRAS!F7811,1,2)&amp;MID(COMPRAS!D7811,1,2),IVA!W:W,0)),"SIN COD.")</f>
        <v>0</v>
      </c>
      <c r="CH7911">
        <f ca="1">IFERROR(INDIRECT("IVA!Y"&amp;MATCH(MID(COMPRAS!C7811,1,2)&amp;MID(COMPRAS!F7811,1,2)&amp;MID(COMPRAS!D7811,1,2),IVA!W:W,0)),"SIN COD.")</f>
        <v>0</v>
      </c>
    </row>
    <row r="7912" spans="1:86" x14ac:dyDescent="0.25">
      <c r="A7912"/>
      <c r="B7912"/>
      <c r="D7912"/>
      <c r="AL7912">
        <f t="shared" si="861"/>
        <v>0</v>
      </c>
      <c r="AQ7912">
        <f t="shared" si="862"/>
        <v>0</v>
      </c>
      <c r="AR7912" t="str">
        <f>IFERROR(IF(OR(AP7912=338,AP7912=340,AP7912=341,AP7912=342,AP7912="342A",AP7912="342B"),PorcenRet(AP7912,AT7912,AU7912),INDEX(PORCENTAJEBUSCAR,MATCH(AP7912,CódigoRET,0),4)*1),"")</f>
        <v/>
      </c>
      <c r="AS7912">
        <f t="shared" si="863"/>
        <v>0</v>
      </c>
      <c r="BF7912" t="str">
        <f>IFERROR(IF(OR(BD7912=338,BD7912=340,BD7912=341,BD7912=342,BD7912="342A",BD7912="342B"),PorcenRet(BD7912,BH7912,BI7912),INDEX(PORCENTAJEBUSCAR,MATCH(BD7912,CódigoRET,0),4)*1),"")</f>
        <v/>
      </c>
      <c r="BG7912">
        <f t="shared" si="864"/>
        <v>0</v>
      </c>
      <c r="BO7912">
        <f t="shared" si="865"/>
        <v>0</v>
      </c>
      <c r="CC7912">
        <f t="shared" si="866"/>
        <v>0</v>
      </c>
      <c r="CD7912">
        <f t="shared" si="867"/>
        <v>0</v>
      </c>
      <c r="CG7912">
        <f ca="1">IFERROR(INDIRECT("IVA!X"&amp;MATCH(MID(COMPRAS!C7812,1,2)&amp;MID(COMPRAS!F7812,1,2)&amp;MID(COMPRAS!D7812,1,2),IVA!W:W,0)),"SIN COD.")</f>
        <v>0</v>
      </c>
      <c r="CH7912">
        <f ca="1">IFERROR(INDIRECT("IVA!Y"&amp;MATCH(MID(COMPRAS!C7812,1,2)&amp;MID(COMPRAS!F7812,1,2)&amp;MID(COMPRAS!D7812,1,2),IVA!W:W,0)),"SIN COD.")</f>
        <v>0</v>
      </c>
    </row>
    <row r="7913" spans="1:86" x14ac:dyDescent="0.25">
      <c r="A7913"/>
      <c r="B7913"/>
      <c r="D7913"/>
      <c r="AL7913">
        <f t="shared" si="861"/>
        <v>0</v>
      </c>
      <c r="AQ7913">
        <f t="shared" si="862"/>
        <v>0</v>
      </c>
      <c r="AR7913" t="str">
        <f>IFERROR(IF(OR(AP7913=338,AP7913=340,AP7913=341,AP7913=342,AP7913="342A",AP7913="342B"),PorcenRet(AP7913,AT7913,AU7913),INDEX(PORCENTAJEBUSCAR,MATCH(AP7913,CódigoRET,0),4)*1),"")</f>
        <v/>
      </c>
      <c r="AS7913">
        <f t="shared" si="863"/>
        <v>0</v>
      </c>
      <c r="BF7913" t="str">
        <f>IFERROR(IF(OR(BD7913=338,BD7913=340,BD7913=341,BD7913=342,BD7913="342A",BD7913="342B"),PorcenRet(BD7913,BH7913,BI7913),INDEX(PORCENTAJEBUSCAR,MATCH(BD7913,CódigoRET,0),4)*1),"")</f>
        <v/>
      </c>
      <c r="BG7913">
        <f t="shared" si="864"/>
        <v>0</v>
      </c>
      <c r="BO7913">
        <f t="shared" si="865"/>
        <v>0</v>
      </c>
      <c r="CC7913">
        <f t="shared" si="866"/>
        <v>0</v>
      </c>
      <c r="CD7913">
        <f t="shared" si="867"/>
        <v>0</v>
      </c>
      <c r="CG7913">
        <f ca="1">IFERROR(INDIRECT("IVA!X"&amp;MATCH(MID(COMPRAS!C7813,1,2)&amp;MID(COMPRAS!F7813,1,2)&amp;MID(COMPRAS!D7813,1,2),IVA!W:W,0)),"SIN COD.")</f>
        <v>0</v>
      </c>
      <c r="CH7913">
        <f ca="1">IFERROR(INDIRECT("IVA!Y"&amp;MATCH(MID(COMPRAS!C7813,1,2)&amp;MID(COMPRAS!F7813,1,2)&amp;MID(COMPRAS!D7813,1,2),IVA!W:W,0)),"SIN COD.")</f>
        <v>0</v>
      </c>
    </row>
    <row r="7914" spans="1:86" x14ac:dyDescent="0.25">
      <c r="A7914"/>
      <c r="B7914"/>
      <c r="D7914"/>
      <c r="AL7914">
        <f t="shared" si="861"/>
        <v>0</v>
      </c>
      <c r="AQ7914">
        <f t="shared" si="862"/>
        <v>0</v>
      </c>
      <c r="AR7914" t="str">
        <f>IFERROR(IF(OR(AP7914=338,AP7914=340,AP7914=341,AP7914=342,AP7914="342A",AP7914="342B"),PorcenRet(AP7914,AT7914,AU7914),INDEX(PORCENTAJEBUSCAR,MATCH(AP7914,CódigoRET,0),4)*1),"")</f>
        <v/>
      </c>
      <c r="AS7914">
        <f t="shared" si="863"/>
        <v>0</v>
      </c>
      <c r="BF7914" t="str">
        <f>IFERROR(IF(OR(BD7914=338,BD7914=340,BD7914=341,BD7914=342,BD7914="342A",BD7914="342B"),PorcenRet(BD7914,BH7914,BI7914),INDEX(PORCENTAJEBUSCAR,MATCH(BD7914,CódigoRET,0),4)*1),"")</f>
        <v/>
      </c>
      <c r="BG7914">
        <f t="shared" si="864"/>
        <v>0</v>
      </c>
      <c r="BO7914">
        <f t="shared" si="865"/>
        <v>0</v>
      </c>
      <c r="CC7914">
        <f t="shared" si="866"/>
        <v>0</v>
      </c>
      <c r="CD7914">
        <f t="shared" si="867"/>
        <v>0</v>
      </c>
      <c r="CG7914">
        <f ca="1">IFERROR(INDIRECT("IVA!X"&amp;MATCH(MID(COMPRAS!C7814,1,2)&amp;MID(COMPRAS!F7814,1,2)&amp;MID(COMPRAS!D7814,1,2),IVA!W:W,0)),"SIN COD.")</f>
        <v>0</v>
      </c>
      <c r="CH7914">
        <f ca="1">IFERROR(INDIRECT("IVA!Y"&amp;MATCH(MID(COMPRAS!C7814,1,2)&amp;MID(COMPRAS!F7814,1,2)&amp;MID(COMPRAS!D7814,1,2),IVA!W:W,0)),"SIN COD.")</f>
        <v>0</v>
      </c>
    </row>
    <row r="7915" spans="1:86" x14ac:dyDescent="0.25">
      <c r="A7915"/>
      <c r="B7915"/>
      <c r="D7915"/>
      <c r="AL7915">
        <f t="shared" si="861"/>
        <v>0</v>
      </c>
      <c r="AQ7915">
        <f t="shared" si="862"/>
        <v>0</v>
      </c>
      <c r="AR7915" t="str">
        <f>IFERROR(IF(OR(AP7915=338,AP7915=340,AP7915=341,AP7915=342,AP7915="342A",AP7915="342B"),PorcenRet(AP7915,AT7915,AU7915),INDEX(PORCENTAJEBUSCAR,MATCH(AP7915,CódigoRET,0),4)*1),"")</f>
        <v/>
      </c>
      <c r="AS7915">
        <f t="shared" si="863"/>
        <v>0</v>
      </c>
      <c r="BF7915" t="str">
        <f>IFERROR(IF(OR(BD7915=338,BD7915=340,BD7915=341,BD7915=342,BD7915="342A",BD7915="342B"),PorcenRet(BD7915,BH7915,BI7915),INDEX(PORCENTAJEBUSCAR,MATCH(BD7915,CódigoRET,0),4)*1),"")</f>
        <v/>
      </c>
      <c r="BG7915">
        <f t="shared" si="864"/>
        <v>0</v>
      </c>
      <c r="BO7915">
        <f t="shared" si="865"/>
        <v>0</v>
      </c>
      <c r="CC7915">
        <f t="shared" si="866"/>
        <v>0</v>
      </c>
      <c r="CD7915">
        <f t="shared" si="867"/>
        <v>0</v>
      </c>
      <c r="CG7915">
        <f ca="1">IFERROR(INDIRECT("IVA!X"&amp;MATCH(MID(COMPRAS!C7815,1,2)&amp;MID(COMPRAS!F7815,1,2)&amp;MID(COMPRAS!D7815,1,2),IVA!W:W,0)),"SIN COD.")</f>
        <v>0</v>
      </c>
      <c r="CH7915">
        <f ca="1">IFERROR(INDIRECT("IVA!Y"&amp;MATCH(MID(COMPRAS!C7815,1,2)&amp;MID(COMPRAS!F7815,1,2)&amp;MID(COMPRAS!D7815,1,2),IVA!W:W,0)),"SIN COD.")</f>
        <v>0</v>
      </c>
    </row>
    <row r="7916" spans="1:86" x14ac:dyDescent="0.25">
      <c r="A7916"/>
      <c r="B7916"/>
      <c r="D7916"/>
      <c r="AL7916">
        <f t="shared" si="861"/>
        <v>0</v>
      </c>
      <c r="AQ7916">
        <f t="shared" si="862"/>
        <v>0</v>
      </c>
      <c r="AR7916" t="str">
        <f>IFERROR(IF(OR(AP7916=338,AP7916=340,AP7916=341,AP7916=342,AP7916="342A",AP7916="342B"),PorcenRet(AP7916,AT7916,AU7916),INDEX(PORCENTAJEBUSCAR,MATCH(AP7916,CódigoRET,0),4)*1),"")</f>
        <v/>
      </c>
      <c r="AS7916">
        <f t="shared" si="863"/>
        <v>0</v>
      </c>
      <c r="BF7916" t="str">
        <f>IFERROR(IF(OR(BD7916=338,BD7916=340,BD7916=341,BD7916=342,BD7916="342A",BD7916="342B"),PorcenRet(BD7916,BH7916,BI7916),INDEX(PORCENTAJEBUSCAR,MATCH(BD7916,CódigoRET,0),4)*1),"")</f>
        <v/>
      </c>
      <c r="BG7916">
        <f t="shared" si="864"/>
        <v>0</v>
      </c>
      <c r="BO7916">
        <f t="shared" si="865"/>
        <v>0</v>
      </c>
      <c r="CC7916">
        <f t="shared" si="866"/>
        <v>0</v>
      </c>
      <c r="CD7916">
        <f t="shared" si="867"/>
        <v>0</v>
      </c>
      <c r="CG7916">
        <f ca="1">IFERROR(INDIRECT("IVA!X"&amp;MATCH(MID(COMPRAS!C7816,1,2)&amp;MID(COMPRAS!F7816,1,2)&amp;MID(COMPRAS!D7816,1,2),IVA!W:W,0)),"SIN COD.")</f>
        <v>0</v>
      </c>
      <c r="CH7916">
        <f ca="1">IFERROR(INDIRECT("IVA!Y"&amp;MATCH(MID(COMPRAS!C7816,1,2)&amp;MID(COMPRAS!F7816,1,2)&amp;MID(COMPRAS!D7816,1,2),IVA!W:W,0)),"SIN COD.")</f>
        <v>0</v>
      </c>
    </row>
    <row r="7917" spans="1:86" x14ac:dyDescent="0.25">
      <c r="A7917"/>
      <c r="B7917"/>
      <c r="D7917"/>
      <c r="AL7917">
        <f t="shared" si="861"/>
        <v>0</v>
      </c>
      <c r="AQ7917">
        <f t="shared" si="862"/>
        <v>0</v>
      </c>
      <c r="AR7917" t="str">
        <f>IFERROR(IF(OR(AP7917=338,AP7917=340,AP7917=341,AP7917=342,AP7917="342A",AP7917="342B"),PorcenRet(AP7917,AT7917,AU7917),INDEX(PORCENTAJEBUSCAR,MATCH(AP7917,CódigoRET,0),4)*1),"")</f>
        <v/>
      </c>
      <c r="AS7917">
        <f t="shared" si="863"/>
        <v>0</v>
      </c>
      <c r="BF7917" t="str">
        <f>IFERROR(IF(OR(BD7917=338,BD7917=340,BD7917=341,BD7917=342,BD7917="342A",BD7917="342B"),PorcenRet(BD7917,BH7917,BI7917),INDEX(PORCENTAJEBUSCAR,MATCH(BD7917,CódigoRET,0),4)*1),"")</f>
        <v/>
      </c>
      <c r="BG7917">
        <f t="shared" si="864"/>
        <v>0</v>
      </c>
      <c r="BO7917">
        <f t="shared" si="865"/>
        <v>0</v>
      </c>
      <c r="CC7917">
        <f t="shared" si="866"/>
        <v>0</v>
      </c>
      <c r="CD7917">
        <f t="shared" si="867"/>
        <v>0</v>
      </c>
      <c r="CG7917">
        <f ca="1">IFERROR(INDIRECT("IVA!X"&amp;MATCH(MID(COMPRAS!C7817,1,2)&amp;MID(COMPRAS!F7817,1,2)&amp;MID(COMPRAS!D7817,1,2),IVA!W:W,0)),"SIN COD.")</f>
        <v>0</v>
      </c>
      <c r="CH7917">
        <f ca="1">IFERROR(INDIRECT("IVA!Y"&amp;MATCH(MID(COMPRAS!C7817,1,2)&amp;MID(COMPRAS!F7817,1,2)&amp;MID(COMPRAS!D7817,1,2),IVA!W:W,0)),"SIN COD.")</f>
        <v>0</v>
      </c>
    </row>
    <row r="7918" spans="1:86" x14ac:dyDescent="0.25">
      <c r="A7918"/>
      <c r="B7918"/>
      <c r="D7918"/>
      <c r="AL7918">
        <f t="shared" si="861"/>
        <v>0</v>
      </c>
      <c r="AQ7918">
        <f t="shared" si="862"/>
        <v>0</v>
      </c>
      <c r="AR7918" t="str">
        <f>IFERROR(IF(OR(AP7918=338,AP7918=340,AP7918=341,AP7918=342,AP7918="342A",AP7918="342B"),PorcenRet(AP7918,AT7918,AU7918),INDEX(PORCENTAJEBUSCAR,MATCH(AP7918,CódigoRET,0),4)*1),"")</f>
        <v/>
      </c>
      <c r="AS7918">
        <f t="shared" si="863"/>
        <v>0</v>
      </c>
      <c r="BF7918" t="str">
        <f>IFERROR(IF(OR(BD7918=338,BD7918=340,BD7918=341,BD7918=342,BD7918="342A",BD7918="342B"),PorcenRet(BD7918,BH7918,BI7918),INDEX(PORCENTAJEBUSCAR,MATCH(BD7918,CódigoRET,0),4)*1),"")</f>
        <v/>
      </c>
      <c r="BG7918">
        <f t="shared" si="864"/>
        <v>0</v>
      </c>
      <c r="BO7918">
        <f t="shared" si="865"/>
        <v>0</v>
      </c>
      <c r="CC7918">
        <f t="shared" si="866"/>
        <v>0</v>
      </c>
      <c r="CD7918">
        <f t="shared" si="867"/>
        <v>0</v>
      </c>
      <c r="CG7918">
        <f ca="1">IFERROR(INDIRECT("IVA!X"&amp;MATCH(MID(COMPRAS!C7818,1,2)&amp;MID(COMPRAS!F7818,1,2)&amp;MID(COMPRAS!D7818,1,2),IVA!W:W,0)),"SIN COD.")</f>
        <v>0</v>
      </c>
      <c r="CH7918">
        <f ca="1">IFERROR(INDIRECT("IVA!Y"&amp;MATCH(MID(COMPRAS!C7818,1,2)&amp;MID(COMPRAS!F7818,1,2)&amp;MID(COMPRAS!D7818,1,2),IVA!W:W,0)),"SIN COD.")</f>
        <v>0</v>
      </c>
    </row>
    <row r="7919" spans="1:86" x14ac:dyDescent="0.25">
      <c r="A7919"/>
      <c r="B7919"/>
      <c r="D7919"/>
      <c r="AL7919">
        <f t="shared" si="861"/>
        <v>0</v>
      </c>
      <c r="AQ7919">
        <f t="shared" si="862"/>
        <v>0</v>
      </c>
      <c r="AR7919" t="str">
        <f>IFERROR(IF(OR(AP7919=338,AP7919=340,AP7919=341,AP7919=342,AP7919="342A",AP7919="342B"),PorcenRet(AP7919,AT7919,AU7919),INDEX(PORCENTAJEBUSCAR,MATCH(AP7919,CódigoRET,0),4)*1),"")</f>
        <v/>
      </c>
      <c r="AS7919">
        <f t="shared" si="863"/>
        <v>0</v>
      </c>
      <c r="BF7919" t="str">
        <f>IFERROR(IF(OR(BD7919=338,BD7919=340,BD7919=341,BD7919=342,BD7919="342A",BD7919="342B"),PorcenRet(BD7919,BH7919,BI7919),INDEX(PORCENTAJEBUSCAR,MATCH(BD7919,CódigoRET,0),4)*1),"")</f>
        <v/>
      </c>
      <c r="BG7919">
        <f t="shared" si="864"/>
        <v>0</v>
      </c>
      <c r="BO7919">
        <f t="shared" si="865"/>
        <v>0</v>
      </c>
      <c r="CC7919">
        <f t="shared" si="866"/>
        <v>0</v>
      </c>
      <c r="CD7919">
        <f t="shared" si="867"/>
        <v>0</v>
      </c>
      <c r="CG7919">
        <f ca="1">IFERROR(INDIRECT("IVA!X"&amp;MATCH(MID(COMPRAS!C7819,1,2)&amp;MID(COMPRAS!F7819,1,2)&amp;MID(COMPRAS!D7819,1,2),IVA!W:W,0)),"SIN COD.")</f>
        <v>0</v>
      </c>
      <c r="CH7919">
        <f ca="1">IFERROR(INDIRECT("IVA!Y"&amp;MATCH(MID(COMPRAS!C7819,1,2)&amp;MID(COMPRAS!F7819,1,2)&amp;MID(COMPRAS!D7819,1,2),IVA!W:W,0)),"SIN COD.")</f>
        <v>0</v>
      </c>
    </row>
    <row r="7920" spans="1:86" x14ac:dyDescent="0.25">
      <c r="A7920"/>
      <c r="B7920"/>
      <c r="D7920"/>
      <c r="AL7920">
        <f t="shared" si="861"/>
        <v>0</v>
      </c>
      <c r="AQ7920">
        <f t="shared" si="862"/>
        <v>0</v>
      </c>
      <c r="AR7920" t="str">
        <f>IFERROR(IF(OR(AP7920=338,AP7920=340,AP7920=341,AP7920=342,AP7920="342A",AP7920="342B"),PorcenRet(AP7920,AT7920,AU7920),INDEX(PORCENTAJEBUSCAR,MATCH(AP7920,CódigoRET,0),4)*1),"")</f>
        <v/>
      </c>
      <c r="AS7920">
        <f t="shared" si="863"/>
        <v>0</v>
      </c>
      <c r="BF7920" t="str">
        <f>IFERROR(IF(OR(BD7920=338,BD7920=340,BD7920=341,BD7920=342,BD7920="342A",BD7920="342B"),PorcenRet(BD7920,BH7920,BI7920),INDEX(PORCENTAJEBUSCAR,MATCH(BD7920,CódigoRET,0),4)*1),"")</f>
        <v/>
      </c>
      <c r="BG7920">
        <f t="shared" si="864"/>
        <v>0</v>
      </c>
      <c r="BO7920">
        <f t="shared" si="865"/>
        <v>0</v>
      </c>
      <c r="CC7920">
        <f t="shared" si="866"/>
        <v>0</v>
      </c>
      <c r="CD7920">
        <f t="shared" si="867"/>
        <v>0</v>
      </c>
      <c r="CG7920">
        <f ca="1">IFERROR(INDIRECT("IVA!X"&amp;MATCH(MID(COMPRAS!C7820,1,2)&amp;MID(COMPRAS!F7820,1,2)&amp;MID(COMPRAS!D7820,1,2),IVA!W:W,0)),"SIN COD.")</f>
        <v>0</v>
      </c>
      <c r="CH7920">
        <f ca="1">IFERROR(INDIRECT("IVA!Y"&amp;MATCH(MID(COMPRAS!C7820,1,2)&amp;MID(COMPRAS!F7820,1,2)&amp;MID(COMPRAS!D7820,1,2),IVA!W:W,0)),"SIN COD.")</f>
        <v>0</v>
      </c>
    </row>
    <row r="7921" spans="1:86" x14ac:dyDescent="0.25">
      <c r="A7921"/>
      <c r="B7921"/>
      <c r="D7921"/>
      <c r="AL7921">
        <f t="shared" si="861"/>
        <v>0</v>
      </c>
      <c r="AQ7921">
        <f t="shared" si="862"/>
        <v>0</v>
      </c>
      <c r="AR7921" t="str">
        <f>IFERROR(IF(OR(AP7921=338,AP7921=340,AP7921=341,AP7921=342,AP7921="342A",AP7921="342B"),PorcenRet(AP7921,AT7921,AU7921),INDEX(PORCENTAJEBUSCAR,MATCH(AP7921,CódigoRET,0),4)*1),"")</f>
        <v/>
      </c>
      <c r="AS7921">
        <f t="shared" si="863"/>
        <v>0</v>
      </c>
      <c r="BF7921" t="str">
        <f>IFERROR(IF(OR(BD7921=338,BD7921=340,BD7921=341,BD7921=342,BD7921="342A",BD7921="342B"),PorcenRet(BD7921,BH7921,BI7921),INDEX(PORCENTAJEBUSCAR,MATCH(BD7921,CódigoRET,0),4)*1),"")</f>
        <v/>
      </c>
      <c r="BG7921">
        <f t="shared" si="864"/>
        <v>0</v>
      </c>
      <c r="BO7921">
        <f t="shared" si="865"/>
        <v>0</v>
      </c>
      <c r="CC7921">
        <f t="shared" si="866"/>
        <v>0</v>
      </c>
      <c r="CD7921">
        <f t="shared" si="867"/>
        <v>0</v>
      </c>
      <c r="CG7921">
        <f ca="1">IFERROR(INDIRECT("IVA!X"&amp;MATCH(MID(COMPRAS!C7821,1,2)&amp;MID(COMPRAS!F7821,1,2)&amp;MID(COMPRAS!D7821,1,2),IVA!W:W,0)),"SIN COD.")</f>
        <v>0</v>
      </c>
      <c r="CH7921">
        <f ca="1">IFERROR(INDIRECT("IVA!Y"&amp;MATCH(MID(COMPRAS!C7821,1,2)&amp;MID(COMPRAS!F7821,1,2)&amp;MID(COMPRAS!D7821,1,2),IVA!W:W,0)),"SIN COD.")</f>
        <v>0</v>
      </c>
    </row>
    <row r="7922" spans="1:86" x14ac:dyDescent="0.25">
      <c r="A7922"/>
      <c r="B7922"/>
      <c r="D7922"/>
      <c r="AL7922">
        <f t="shared" si="861"/>
        <v>0</v>
      </c>
      <c r="AQ7922">
        <f t="shared" si="862"/>
        <v>0</v>
      </c>
      <c r="AR7922" t="str">
        <f>IFERROR(IF(OR(AP7922=338,AP7922=340,AP7922=341,AP7922=342,AP7922="342A",AP7922="342B"),PorcenRet(AP7922,AT7922,AU7922),INDEX(PORCENTAJEBUSCAR,MATCH(AP7922,CódigoRET,0),4)*1),"")</f>
        <v/>
      </c>
      <c r="AS7922">
        <f t="shared" si="863"/>
        <v>0</v>
      </c>
      <c r="BF7922" t="str">
        <f>IFERROR(IF(OR(BD7922=338,BD7922=340,BD7922=341,BD7922=342,BD7922="342A",BD7922="342B"),PorcenRet(BD7922,BH7922,BI7922),INDEX(PORCENTAJEBUSCAR,MATCH(BD7922,CódigoRET,0),4)*1),"")</f>
        <v/>
      </c>
      <c r="BG7922">
        <f t="shared" si="864"/>
        <v>0</v>
      </c>
      <c r="BO7922">
        <f t="shared" si="865"/>
        <v>0</v>
      </c>
      <c r="CC7922">
        <f t="shared" si="866"/>
        <v>0</v>
      </c>
      <c r="CD7922">
        <f t="shared" si="867"/>
        <v>0</v>
      </c>
      <c r="CG7922">
        <f ca="1">IFERROR(INDIRECT("IVA!X"&amp;MATCH(MID(COMPRAS!C7822,1,2)&amp;MID(COMPRAS!F7822,1,2)&amp;MID(COMPRAS!D7822,1,2),IVA!W:W,0)),"SIN COD.")</f>
        <v>0</v>
      </c>
      <c r="CH7922">
        <f ca="1">IFERROR(INDIRECT("IVA!Y"&amp;MATCH(MID(COMPRAS!C7822,1,2)&amp;MID(COMPRAS!F7822,1,2)&amp;MID(COMPRAS!D7822,1,2),IVA!W:W,0)),"SIN COD.")</f>
        <v>0</v>
      </c>
    </row>
    <row r="7923" spans="1:86" x14ac:dyDescent="0.25">
      <c r="A7923"/>
      <c r="B7923"/>
      <c r="D7923"/>
      <c r="AL7923">
        <f t="shared" si="861"/>
        <v>0</v>
      </c>
      <c r="AQ7923">
        <f t="shared" si="862"/>
        <v>0</v>
      </c>
      <c r="AR7923" t="str">
        <f>IFERROR(IF(OR(AP7923=338,AP7923=340,AP7923=341,AP7923=342,AP7923="342A",AP7923="342B"),PorcenRet(AP7923,AT7923,AU7923),INDEX(PORCENTAJEBUSCAR,MATCH(AP7923,CódigoRET,0),4)*1),"")</f>
        <v/>
      </c>
      <c r="AS7923">
        <f t="shared" si="863"/>
        <v>0</v>
      </c>
      <c r="BF7923" t="str">
        <f>IFERROR(IF(OR(BD7923=338,BD7923=340,BD7923=341,BD7923=342,BD7923="342A",BD7923="342B"),PorcenRet(BD7923,BH7923,BI7923),INDEX(PORCENTAJEBUSCAR,MATCH(BD7923,CódigoRET,0),4)*1),"")</f>
        <v/>
      </c>
      <c r="BG7923">
        <f t="shared" si="864"/>
        <v>0</v>
      </c>
      <c r="BO7923">
        <f t="shared" si="865"/>
        <v>0</v>
      </c>
      <c r="CC7923">
        <f t="shared" si="866"/>
        <v>0</v>
      </c>
      <c r="CD7923">
        <f t="shared" si="867"/>
        <v>0</v>
      </c>
      <c r="CG7923">
        <f ca="1">IFERROR(INDIRECT("IVA!X"&amp;MATCH(MID(COMPRAS!C7823,1,2)&amp;MID(COMPRAS!F7823,1,2)&amp;MID(COMPRAS!D7823,1,2),IVA!W:W,0)),"SIN COD.")</f>
        <v>0</v>
      </c>
      <c r="CH7923">
        <f ca="1">IFERROR(INDIRECT("IVA!Y"&amp;MATCH(MID(COMPRAS!C7823,1,2)&amp;MID(COMPRAS!F7823,1,2)&amp;MID(COMPRAS!D7823,1,2),IVA!W:W,0)),"SIN COD.")</f>
        <v>0</v>
      </c>
    </row>
    <row r="7924" spans="1:86" x14ac:dyDescent="0.25">
      <c r="A7924"/>
      <c r="B7924"/>
      <c r="D7924"/>
      <c r="AL7924">
        <f t="shared" si="861"/>
        <v>0</v>
      </c>
      <c r="AQ7924">
        <f t="shared" si="862"/>
        <v>0</v>
      </c>
      <c r="AR7924" t="str">
        <f>IFERROR(IF(OR(AP7924=338,AP7924=340,AP7924=341,AP7924=342,AP7924="342A",AP7924="342B"),PorcenRet(AP7924,AT7924,AU7924),INDEX(PORCENTAJEBUSCAR,MATCH(AP7924,CódigoRET,0),4)*1),"")</f>
        <v/>
      </c>
      <c r="AS7924">
        <f t="shared" si="863"/>
        <v>0</v>
      </c>
      <c r="BF7924" t="str">
        <f>IFERROR(IF(OR(BD7924=338,BD7924=340,BD7924=341,BD7924=342,BD7924="342A",BD7924="342B"),PorcenRet(BD7924,BH7924,BI7924),INDEX(PORCENTAJEBUSCAR,MATCH(BD7924,CódigoRET,0),4)*1),"")</f>
        <v/>
      </c>
      <c r="BG7924">
        <f t="shared" si="864"/>
        <v>0</v>
      </c>
      <c r="BO7924">
        <f t="shared" si="865"/>
        <v>0</v>
      </c>
      <c r="CC7924">
        <f t="shared" si="866"/>
        <v>0</v>
      </c>
      <c r="CD7924">
        <f t="shared" si="867"/>
        <v>0</v>
      </c>
      <c r="CG7924">
        <f ca="1">IFERROR(INDIRECT("IVA!X"&amp;MATCH(MID(COMPRAS!C7824,1,2)&amp;MID(COMPRAS!F7824,1,2)&amp;MID(COMPRAS!D7824,1,2),IVA!W:W,0)),"SIN COD.")</f>
        <v>0</v>
      </c>
      <c r="CH7924">
        <f ca="1">IFERROR(INDIRECT("IVA!Y"&amp;MATCH(MID(COMPRAS!C7824,1,2)&amp;MID(COMPRAS!F7824,1,2)&amp;MID(COMPRAS!D7824,1,2),IVA!W:W,0)),"SIN COD.")</f>
        <v>0</v>
      </c>
    </row>
    <row r="7925" spans="1:86" x14ac:dyDescent="0.25">
      <c r="A7925"/>
      <c r="B7925"/>
      <c r="D7925"/>
      <c r="AL7925">
        <f t="shared" si="861"/>
        <v>0</v>
      </c>
      <c r="AQ7925">
        <f t="shared" si="862"/>
        <v>0</v>
      </c>
      <c r="AR7925" t="str">
        <f>IFERROR(IF(OR(AP7925=338,AP7925=340,AP7925=341,AP7925=342,AP7925="342A",AP7925="342B"),PorcenRet(AP7925,AT7925,AU7925),INDEX(PORCENTAJEBUSCAR,MATCH(AP7925,CódigoRET,0),4)*1),"")</f>
        <v/>
      </c>
      <c r="AS7925">
        <f t="shared" si="863"/>
        <v>0</v>
      </c>
      <c r="BF7925" t="str">
        <f>IFERROR(IF(OR(BD7925=338,BD7925=340,BD7925=341,BD7925=342,BD7925="342A",BD7925="342B"),PorcenRet(BD7925,BH7925,BI7925),INDEX(PORCENTAJEBUSCAR,MATCH(BD7925,CódigoRET,0),4)*1),"")</f>
        <v/>
      </c>
      <c r="BG7925">
        <f t="shared" si="864"/>
        <v>0</v>
      </c>
      <c r="BO7925">
        <f t="shared" si="865"/>
        <v>0</v>
      </c>
      <c r="CC7925">
        <f t="shared" si="866"/>
        <v>0</v>
      </c>
      <c r="CD7925">
        <f t="shared" si="867"/>
        <v>0</v>
      </c>
      <c r="CG7925">
        <f ca="1">IFERROR(INDIRECT("IVA!X"&amp;MATCH(MID(COMPRAS!C7825,1,2)&amp;MID(COMPRAS!F7825,1,2)&amp;MID(COMPRAS!D7825,1,2),IVA!W:W,0)),"SIN COD.")</f>
        <v>0</v>
      </c>
      <c r="CH7925">
        <f ca="1">IFERROR(INDIRECT("IVA!Y"&amp;MATCH(MID(COMPRAS!C7825,1,2)&amp;MID(COMPRAS!F7825,1,2)&amp;MID(COMPRAS!D7825,1,2),IVA!W:W,0)),"SIN COD.")</f>
        <v>0</v>
      </c>
    </row>
    <row r="7926" spans="1:86" x14ac:dyDescent="0.25">
      <c r="A7926"/>
      <c r="B7926"/>
      <c r="D7926"/>
      <c r="AL7926">
        <f t="shared" si="861"/>
        <v>0</v>
      </c>
      <c r="AQ7926">
        <f t="shared" si="862"/>
        <v>0</v>
      </c>
      <c r="AR7926" t="str">
        <f>IFERROR(IF(OR(AP7926=338,AP7926=340,AP7926=341,AP7926=342,AP7926="342A",AP7926="342B"),PorcenRet(AP7926,AT7926,AU7926),INDEX(PORCENTAJEBUSCAR,MATCH(AP7926,CódigoRET,0),4)*1),"")</f>
        <v/>
      </c>
      <c r="AS7926">
        <f t="shared" si="863"/>
        <v>0</v>
      </c>
      <c r="BF7926" t="str">
        <f>IFERROR(IF(OR(BD7926=338,BD7926=340,BD7926=341,BD7926=342,BD7926="342A",BD7926="342B"),PorcenRet(BD7926,BH7926,BI7926),INDEX(PORCENTAJEBUSCAR,MATCH(BD7926,CódigoRET,0),4)*1),"")</f>
        <v/>
      </c>
      <c r="BG7926">
        <f t="shared" si="864"/>
        <v>0</v>
      </c>
      <c r="BO7926">
        <f t="shared" si="865"/>
        <v>0</v>
      </c>
      <c r="CC7926">
        <f t="shared" si="866"/>
        <v>0</v>
      </c>
      <c r="CD7926">
        <f t="shared" si="867"/>
        <v>0</v>
      </c>
      <c r="CG7926">
        <f ca="1">IFERROR(INDIRECT("IVA!X"&amp;MATCH(MID(COMPRAS!C7826,1,2)&amp;MID(COMPRAS!F7826,1,2)&amp;MID(COMPRAS!D7826,1,2),IVA!W:W,0)),"SIN COD.")</f>
        <v>0</v>
      </c>
      <c r="CH7926">
        <f ca="1">IFERROR(INDIRECT("IVA!Y"&amp;MATCH(MID(COMPRAS!C7826,1,2)&amp;MID(COMPRAS!F7826,1,2)&amp;MID(COMPRAS!D7826,1,2),IVA!W:W,0)),"SIN COD.")</f>
        <v>0</v>
      </c>
    </row>
    <row r="7927" spans="1:86" x14ac:dyDescent="0.25">
      <c r="A7927"/>
      <c r="B7927"/>
      <c r="D7927"/>
      <c r="AL7927">
        <f t="shared" si="861"/>
        <v>0</v>
      </c>
      <c r="AQ7927">
        <f t="shared" si="862"/>
        <v>0</v>
      </c>
      <c r="AR7927" t="str">
        <f>IFERROR(IF(OR(AP7927=338,AP7927=340,AP7927=341,AP7927=342,AP7927="342A",AP7927="342B"),PorcenRet(AP7927,AT7927,AU7927),INDEX(PORCENTAJEBUSCAR,MATCH(AP7927,CódigoRET,0),4)*1),"")</f>
        <v/>
      </c>
      <c r="AS7927">
        <f t="shared" si="863"/>
        <v>0</v>
      </c>
      <c r="BF7927" t="str">
        <f>IFERROR(IF(OR(BD7927=338,BD7927=340,BD7927=341,BD7927=342,BD7927="342A",BD7927="342B"),PorcenRet(BD7927,BH7927,BI7927),INDEX(PORCENTAJEBUSCAR,MATCH(BD7927,CódigoRET,0),4)*1),"")</f>
        <v/>
      </c>
      <c r="BG7927">
        <f t="shared" si="864"/>
        <v>0</v>
      </c>
      <c r="BO7927">
        <f t="shared" si="865"/>
        <v>0</v>
      </c>
      <c r="CC7927">
        <f t="shared" si="866"/>
        <v>0</v>
      </c>
      <c r="CD7927">
        <f t="shared" si="867"/>
        <v>0</v>
      </c>
      <c r="CG7927">
        <f ca="1">IFERROR(INDIRECT("IVA!X"&amp;MATCH(MID(COMPRAS!C7827,1,2)&amp;MID(COMPRAS!F7827,1,2)&amp;MID(COMPRAS!D7827,1,2),IVA!W:W,0)),"SIN COD.")</f>
        <v>0</v>
      </c>
      <c r="CH7927">
        <f ca="1">IFERROR(INDIRECT("IVA!Y"&amp;MATCH(MID(COMPRAS!C7827,1,2)&amp;MID(COMPRAS!F7827,1,2)&amp;MID(COMPRAS!D7827,1,2),IVA!W:W,0)),"SIN COD.")</f>
        <v>0</v>
      </c>
    </row>
    <row r="7928" spans="1:86" x14ac:dyDescent="0.25">
      <c r="A7928"/>
      <c r="B7928"/>
      <c r="D7928"/>
      <c r="AL7928">
        <f t="shared" si="861"/>
        <v>0</v>
      </c>
      <c r="AQ7928">
        <f t="shared" si="862"/>
        <v>0</v>
      </c>
      <c r="AR7928" t="str">
        <f>IFERROR(IF(OR(AP7928=338,AP7928=340,AP7928=341,AP7928=342,AP7928="342A",AP7928="342B"),PorcenRet(AP7928,AT7928,AU7928),INDEX(PORCENTAJEBUSCAR,MATCH(AP7928,CódigoRET,0),4)*1),"")</f>
        <v/>
      </c>
      <c r="AS7928">
        <f t="shared" si="863"/>
        <v>0</v>
      </c>
      <c r="BF7928" t="str">
        <f>IFERROR(IF(OR(BD7928=338,BD7928=340,BD7928=341,BD7928=342,BD7928="342A",BD7928="342B"),PorcenRet(BD7928,BH7928,BI7928),INDEX(PORCENTAJEBUSCAR,MATCH(BD7928,CódigoRET,0),4)*1),"")</f>
        <v/>
      </c>
      <c r="BG7928">
        <f t="shared" si="864"/>
        <v>0</v>
      </c>
      <c r="BO7928">
        <f t="shared" si="865"/>
        <v>0</v>
      </c>
      <c r="CC7928">
        <f t="shared" si="866"/>
        <v>0</v>
      </c>
      <c r="CD7928">
        <f t="shared" si="867"/>
        <v>0</v>
      </c>
      <c r="CG7928">
        <f ca="1">IFERROR(INDIRECT("IVA!X"&amp;MATCH(MID(COMPRAS!C7828,1,2)&amp;MID(COMPRAS!F7828,1,2)&amp;MID(COMPRAS!D7828,1,2),IVA!W:W,0)),"SIN COD.")</f>
        <v>0</v>
      </c>
      <c r="CH7928">
        <f ca="1">IFERROR(INDIRECT("IVA!Y"&amp;MATCH(MID(COMPRAS!C7828,1,2)&amp;MID(COMPRAS!F7828,1,2)&amp;MID(COMPRAS!D7828,1,2),IVA!W:W,0)),"SIN COD.")</f>
        <v>0</v>
      </c>
    </row>
    <row r="7929" spans="1:86" x14ac:dyDescent="0.25">
      <c r="A7929"/>
      <c r="B7929"/>
      <c r="D7929"/>
      <c r="AL7929">
        <f t="shared" si="861"/>
        <v>0</v>
      </c>
      <c r="AQ7929">
        <f t="shared" si="862"/>
        <v>0</v>
      </c>
      <c r="AR7929" t="str">
        <f>IFERROR(IF(OR(AP7929=338,AP7929=340,AP7929=341,AP7929=342,AP7929="342A",AP7929="342B"),PorcenRet(AP7929,AT7929,AU7929),INDEX(PORCENTAJEBUSCAR,MATCH(AP7929,CódigoRET,0),4)*1),"")</f>
        <v/>
      </c>
      <c r="AS7929">
        <f t="shared" si="863"/>
        <v>0</v>
      </c>
      <c r="BF7929" t="str">
        <f>IFERROR(IF(OR(BD7929=338,BD7929=340,BD7929=341,BD7929=342,BD7929="342A",BD7929="342B"),PorcenRet(BD7929,BH7929,BI7929),INDEX(PORCENTAJEBUSCAR,MATCH(BD7929,CódigoRET,0),4)*1),"")</f>
        <v/>
      </c>
      <c r="BG7929">
        <f t="shared" si="864"/>
        <v>0</v>
      </c>
      <c r="BO7929">
        <f t="shared" si="865"/>
        <v>0</v>
      </c>
      <c r="CC7929">
        <f t="shared" si="866"/>
        <v>0</v>
      </c>
      <c r="CD7929">
        <f t="shared" si="867"/>
        <v>0</v>
      </c>
      <c r="CG7929">
        <f ca="1">IFERROR(INDIRECT("IVA!X"&amp;MATCH(MID(COMPRAS!C7829,1,2)&amp;MID(COMPRAS!F7829,1,2)&amp;MID(COMPRAS!D7829,1,2),IVA!W:W,0)),"SIN COD.")</f>
        <v>0</v>
      </c>
      <c r="CH7929">
        <f ca="1">IFERROR(INDIRECT("IVA!Y"&amp;MATCH(MID(COMPRAS!C7829,1,2)&amp;MID(COMPRAS!F7829,1,2)&amp;MID(COMPRAS!D7829,1,2),IVA!W:W,0)),"SIN COD.")</f>
        <v>0</v>
      </c>
    </row>
    <row r="7930" spans="1:86" x14ac:dyDescent="0.25">
      <c r="A7930"/>
      <c r="B7930"/>
      <c r="D7930"/>
      <c r="AL7930">
        <f t="shared" si="861"/>
        <v>0</v>
      </c>
      <c r="AQ7930">
        <f t="shared" si="862"/>
        <v>0</v>
      </c>
      <c r="AR7930" t="str">
        <f>IFERROR(IF(OR(AP7930=338,AP7930=340,AP7930=341,AP7930=342,AP7930="342A",AP7930="342B"),PorcenRet(AP7930,AT7930,AU7930),INDEX(PORCENTAJEBUSCAR,MATCH(AP7930,CódigoRET,0),4)*1),"")</f>
        <v/>
      </c>
      <c r="AS7930">
        <f t="shared" si="863"/>
        <v>0</v>
      </c>
      <c r="BF7930" t="str">
        <f>IFERROR(IF(OR(BD7930=338,BD7930=340,BD7930=341,BD7930=342,BD7930="342A",BD7930="342B"),PorcenRet(BD7930,BH7930,BI7930),INDEX(PORCENTAJEBUSCAR,MATCH(BD7930,CódigoRET,0),4)*1),"")</f>
        <v/>
      </c>
      <c r="BG7930">
        <f t="shared" si="864"/>
        <v>0</v>
      </c>
      <c r="BO7930">
        <f t="shared" si="865"/>
        <v>0</v>
      </c>
      <c r="CC7930">
        <f t="shared" si="866"/>
        <v>0</v>
      </c>
      <c r="CD7930">
        <f t="shared" si="867"/>
        <v>0</v>
      </c>
      <c r="CG7930">
        <f ca="1">IFERROR(INDIRECT("IVA!X"&amp;MATCH(MID(COMPRAS!C7830,1,2)&amp;MID(COMPRAS!F7830,1,2)&amp;MID(COMPRAS!D7830,1,2),IVA!W:W,0)),"SIN COD.")</f>
        <v>0</v>
      </c>
      <c r="CH7930">
        <f ca="1">IFERROR(INDIRECT("IVA!Y"&amp;MATCH(MID(COMPRAS!C7830,1,2)&amp;MID(COMPRAS!F7830,1,2)&amp;MID(COMPRAS!D7830,1,2),IVA!W:W,0)),"SIN COD.")</f>
        <v>0</v>
      </c>
    </row>
    <row r="7931" spans="1:86" x14ac:dyDescent="0.25">
      <c r="A7931"/>
      <c r="B7931"/>
      <c r="D7931"/>
      <c r="AL7931">
        <f t="shared" si="861"/>
        <v>0</v>
      </c>
      <c r="AQ7931">
        <f t="shared" si="862"/>
        <v>0</v>
      </c>
      <c r="AR7931" t="str">
        <f>IFERROR(IF(OR(AP7931=338,AP7931=340,AP7931=341,AP7931=342,AP7931="342A",AP7931="342B"),PorcenRet(AP7931,AT7931,AU7931),INDEX(PORCENTAJEBUSCAR,MATCH(AP7931,CódigoRET,0),4)*1),"")</f>
        <v/>
      </c>
      <c r="AS7931">
        <f t="shared" si="863"/>
        <v>0</v>
      </c>
      <c r="BF7931" t="str">
        <f>IFERROR(IF(OR(BD7931=338,BD7931=340,BD7931=341,BD7931=342,BD7931="342A",BD7931="342B"),PorcenRet(BD7931,BH7931,BI7931),INDEX(PORCENTAJEBUSCAR,MATCH(BD7931,CódigoRET,0),4)*1),"")</f>
        <v/>
      </c>
      <c r="BG7931">
        <f t="shared" si="864"/>
        <v>0</v>
      </c>
      <c r="BO7931">
        <f t="shared" si="865"/>
        <v>0</v>
      </c>
      <c r="CC7931">
        <f t="shared" si="866"/>
        <v>0</v>
      </c>
      <c r="CD7931">
        <f t="shared" si="867"/>
        <v>0</v>
      </c>
      <c r="CG7931">
        <f ca="1">IFERROR(INDIRECT("IVA!X"&amp;MATCH(MID(COMPRAS!C7831,1,2)&amp;MID(COMPRAS!F7831,1,2)&amp;MID(COMPRAS!D7831,1,2),IVA!W:W,0)),"SIN COD.")</f>
        <v>0</v>
      </c>
      <c r="CH7931">
        <f ca="1">IFERROR(INDIRECT("IVA!Y"&amp;MATCH(MID(COMPRAS!C7831,1,2)&amp;MID(COMPRAS!F7831,1,2)&amp;MID(COMPRAS!D7831,1,2),IVA!W:W,0)),"SIN COD.")</f>
        <v>0</v>
      </c>
    </row>
    <row r="7932" spans="1:86" x14ac:dyDescent="0.25">
      <c r="A7932"/>
      <c r="B7932"/>
      <c r="D7932"/>
      <c r="AL7932">
        <f t="shared" si="861"/>
        <v>0</v>
      </c>
      <c r="AQ7932">
        <f t="shared" si="862"/>
        <v>0</v>
      </c>
      <c r="AR7932" t="str">
        <f>IFERROR(IF(OR(AP7932=338,AP7932=340,AP7932=341,AP7932=342,AP7932="342A",AP7932="342B"),PorcenRet(AP7932,AT7932,AU7932),INDEX(PORCENTAJEBUSCAR,MATCH(AP7932,CódigoRET,0),4)*1),"")</f>
        <v/>
      </c>
      <c r="AS7932">
        <f t="shared" si="863"/>
        <v>0</v>
      </c>
      <c r="BF7932" t="str">
        <f>IFERROR(IF(OR(BD7932=338,BD7932=340,BD7932=341,BD7932=342,BD7932="342A",BD7932="342B"),PorcenRet(BD7932,BH7932,BI7932),INDEX(PORCENTAJEBUSCAR,MATCH(BD7932,CódigoRET,0),4)*1),"")</f>
        <v/>
      </c>
      <c r="BG7932">
        <f t="shared" si="864"/>
        <v>0</v>
      </c>
      <c r="BO7932">
        <f t="shared" si="865"/>
        <v>0</v>
      </c>
      <c r="CC7932">
        <f t="shared" si="866"/>
        <v>0</v>
      </c>
      <c r="CD7932">
        <f t="shared" si="867"/>
        <v>0</v>
      </c>
      <c r="CG7932">
        <f ca="1">IFERROR(INDIRECT("IVA!X"&amp;MATCH(MID(COMPRAS!C7832,1,2)&amp;MID(COMPRAS!F7832,1,2)&amp;MID(COMPRAS!D7832,1,2),IVA!W:W,0)),"SIN COD.")</f>
        <v>0</v>
      </c>
      <c r="CH7932">
        <f ca="1">IFERROR(INDIRECT("IVA!Y"&amp;MATCH(MID(COMPRAS!C7832,1,2)&amp;MID(COMPRAS!F7832,1,2)&amp;MID(COMPRAS!D7832,1,2),IVA!W:W,0)),"SIN COD.")</f>
        <v>0</v>
      </c>
    </row>
    <row r="7933" spans="1:86" x14ac:dyDescent="0.25">
      <c r="A7933"/>
      <c r="B7933"/>
      <c r="D7933"/>
      <c r="AL7933">
        <f t="shared" si="861"/>
        <v>0</v>
      </c>
      <c r="AQ7933">
        <f t="shared" si="862"/>
        <v>0</v>
      </c>
      <c r="AR7933" t="str">
        <f>IFERROR(IF(OR(AP7933=338,AP7933=340,AP7933=341,AP7933=342,AP7933="342A",AP7933="342B"),PorcenRet(AP7933,AT7933,AU7933),INDEX(PORCENTAJEBUSCAR,MATCH(AP7933,CódigoRET,0),4)*1),"")</f>
        <v/>
      </c>
      <c r="AS7933">
        <f t="shared" si="863"/>
        <v>0</v>
      </c>
      <c r="BF7933" t="str">
        <f>IFERROR(IF(OR(BD7933=338,BD7933=340,BD7933=341,BD7933=342,BD7933="342A",BD7933="342B"),PorcenRet(BD7933,BH7933,BI7933),INDEX(PORCENTAJEBUSCAR,MATCH(BD7933,CódigoRET,0),4)*1),"")</f>
        <v/>
      </c>
      <c r="BG7933">
        <f t="shared" si="864"/>
        <v>0</v>
      </c>
      <c r="BO7933">
        <f t="shared" si="865"/>
        <v>0</v>
      </c>
      <c r="CC7933">
        <f t="shared" si="866"/>
        <v>0</v>
      </c>
      <c r="CD7933">
        <f t="shared" si="867"/>
        <v>0</v>
      </c>
      <c r="CG7933">
        <f ca="1">IFERROR(INDIRECT("IVA!X"&amp;MATCH(MID(COMPRAS!C7833,1,2)&amp;MID(COMPRAS!F7833,1,2)&amp;MID(COMPRAS!D7833,1,2),IVA!W:W,0)),"SIN COD.")</f>
        <v>0</v>
      </c>
      <c r="CH7933">
        <f ca="1">IFERROR(INDIRECT("IVA!Y"&amp;MATCH(MID(COMPRAS!C7833,1,2)&amp;MID(COMPRAS!F7833,1,2)&amp;MID(COMPRAS!D7833,1,2),IVA!W:W,0)),"SIN COD.")</f>
        <v>0</v>
      </c>
    </row>
    <row r="7934" spans="1:86" x14ac:dyDescent="0.25">
      <c r="A7934"/>
      <c r="B7934"/>
      <c r="D7934"/>
      <c r="AL7934">
        <f t="shared" si="861"/>
        <v>0</v>
      </c>
      <c r="AQ7934">
        <f t="shared" si="862"/>
        <v>0</v>
      </c>
      <c r="AR7934" t="str">
        <f>IFERROR(IF(OR(AP7934=338,AP7934=340,AP7934=341,AP7934=342,AP7934="342A",AP7934="342B"),PorcenRet(AP7934,AT7934,AU7934),INDEX(PORCENTAJEBUSCAR,MATCH(AP7934,CódigoRET,0),4)*1),"")</f>
        <v/>
      </c>
      <c r="AS7934">
        <f t="shared" si="863"/>
        <v>0</v>
      </c>
      <c r="BF7934" t="str">
        <f>IFERROR(IF(OR(BD7934=338,BD7934=340,BD7934=341,BD7934=342,BD7934="342A",BD7934="342B"),PorcenRet(BD7934,BH7934,BI7934),INDEX(PORCENTAJEBUSCAR,MATCH(BD7934,CódigoRET,0),4)*1),"")</f>
        <v/>
      </c>
      <c r="BG7934">
        <f t="shared" si="864"/>
        <v>0</v>
      </c>
      <c r="BO7934">
        <f t="shared" si="865"/>
        <v>0</v>
      </c>
      <c r="CC7934">
        <f t="shared" si="866"/>
        <v>0</v>
      </c>
      <c r="CD7934">
        <f t="shared" si="867"/>
        <v>0</v>
      </c>
      <c r="CG7934">
        <f ca="1">IFERROR(INDIRECT("IVA!X"&amp;MATCH(MID(COMPRAS!C7834,1,2)&amp;MID(COMPRAS!F7834,1,2)&amp;MID(COMPRAS!D7834,1,2),IVA!W:W,0)),"SIN COD.")</f>
        <v>0</v>
      </c>
      <c r="CH7934">
        <f ca="1">IFERROR(INDIRECT("IVA!Y"&amp;MATCH(MID(COMPRAS!C7834,1,2)&amp;MID(COMPRAS!F7834,1,2)&amp;MID(COMPRAS!D7834,1,2),IVA!W:W,0)),"SIN COD.")</f>
        <v>0</v>
      </c>
    </row>
    <row r="7935" spans="1:86" x14ac:dyDescent="0.25">
      <c r="A7935"/>
      <c r="B7935"/>
      <c r="D7935"/>
      <c r="AL7935">
        <f t="shared" si="861"/>
        <v>0</v>
      </c>
      <c r="AQ7935">
        <f t="shared" si="862"/>
        <v>0</v>
      </c>
      <c r="AR7935" t="str">
        <f>IFERROR(IF(OR(AP7935=338,AP7935=340,AP7935=341,AP7935=342,AP7935="342A",AP7935="342B"),PorcenRet(AP7935,AT7935,AU7935),INDEX(PORCENTAJEBUSCAR,MATCH(AP7935,CódigoRET,0),4)*1),"")</f>
        <v/>
      </c>
      <c r="AS7935">
        <f t="shared" si="863"/>
        <v>0</v>
      </c>
      <c r="BF7935" t="str">
        <f>IFERROR(IF(OR(BD7935=338,BD7935=340,BD7935=341,BD7935=342,BD7935="342A",BD7935="342B"),PorcenRet(BD7935,BH7935,BI7935),INDEX(PORCENTAJEBUSCAR,MATCH(BD7935,CódigoRET,0),4)*1),"")</f>
        <v/>
      </c>
      <c r="BG7935">
        <f t="shared" si="864"/>
        <v>0</v>
      </c>
      <c r="BO7935">
        <f t="shared" si="865"/>
        <v>0</v>
      </c>
      <c r="CC7935">
        <f t="shared" si="866"/>
        <v>0</v>
      </c>
      <c r="CD7935">
        <f t="shared" si="867"/>
        <v>0</v>
      </c>
      <c r="CG7935">
        <f ca="1">IFERROR(INDIRECT("IVA!X"&amp;MATCH(MID(COMPRAS!C7835,1,2)&amp;MID(COMPRAS!F7835,1,2)&amp;MID(COMPRAS!D7835,1,2),IVA!W:W,0)),"SIN COD.")</f>
        <v>0</v>
      </c>
      <c r="CH7935">
        <f ca="1">IFERROR(INDIRECT("IVA!Y"&amp;MATCH(MID(COMPRAS!C7835,1,2)&amp;MID(COMPRAS!F7835,1,2)&amp;MID(COMPRAS!D7835,1,2),IVA!W:W,0)),"SIN COD.")</f>
        <v>0</v>
      </c>
    </row>
    <row r="7936" spans="1:86" x14ac:dyDescent="0.25">
      <c r="A7936"/>
      <c r="B7936"/>
      <c r="D7936"/>
      <c r="AL7936">
        <f t="shared" si="861"/>
        <v>0</v>
      </c>
      <c r="AQ7936">
        <f t="shared" si="862"/>
        <v>0</v>
      </c>
      <c r="AR7936" t="str">
        <f>IFERROR(IF(OR(AP7936=338,AP7936=340,AP7936=341,AP7936=342,AP7936="342A",AP7936="342B"),PorcenRet(AP7936,AT7936,AU7936),INDEX(PORCENTAJEBUSCAR,MATCH(AP7936,CódigoRET,0),4)*1),"")</f>
        <v/>
      </c>
      <c r="AS7936">
        <f t="shared" si="863"/>
        <v>0</v>
      </c>
      <c r="BF7936" t="str">
        <f>IFERROR(IF(OR(BD7936=338,BD7936=340,BD7936=341,BD7936=342,BD7936="342A",BD7936="342B"),PorcenRet(BD7936,BH7936,BI7936),INDEX(PORCENTAJEBUSCAR,MATCH(BD7936,CódigoRET,0),4)*1),"")</f>
        <v/>
      </c>
      <c r="BG7936">
        <f t="shared" si="864"/>
        <v>0</v>
      </c>
      <c r="BO7936">
        <f t="shared" si="865"/>
        <v>0</v>
      </c>
      <c r="CC7936">
        <f t="shared" si="866"/>
        <v>0</v>
      </c>
      <c r="CD7936">
        <f t="shared" si="867"/>
        <v>0</v>
      </c>
      <c r="CG7936">
        <f ca="1">IFERROR(INDIRECT("IVA!X"&amp;MATCH(MID(COMPRAS!C7836,1,2)&amp;MID(COMPRAS!F7836,1,2)&amp;MID(COMPRAS!D7836,1,2),IVA!W:W,0)),"SIN COD.")</f>
        <v>0</v>
      </c>
      <c r="CH7936">
        <f ca="1">IFERROR(INDIRECT("IVA!Y"&amp;MATCH(MID(COMPRAS!C7836,1,2)&amp;MID(COMPRAS!F7836,1,2)&amp;MID(COMPRAS!D7836,1,2),IVA!W:W,0)),"SIN COD.")</f>
        <v>0</v>
      </c>
    </row>
    <row r="7937" spans="1:86" x14ac:dyDescent="0.25">
      <c r="A7937"/>
      <c r="B7937"/>
      <c r="D7937"/>
      <c r="AL7937">
        <f t="shared" si="861"/>
        <v>0</v>
      </c>
      <c r="AQ7937">
        <f t="shared" si="862"/>
        <v>0</v>
      </c>
      <c r="AR7937" t="str">
        <f>IFERROR(IF(OR(AP7937=338,AP7937=340,AP7937=341,AP7937=342,AP7937="342A",AP7937="342B"),PorcenRet(AP7937,AT7937,AU7937),INDEX(PORCENTAJEBUSCAR,MATCH(AP7937,CódigoRET,0),4)*1),"")</f>
        <v/>
      </c>
      <c r="AS7937">
        <f t="shared" si="863"/>
        <v>0</v>
      </c>
      <c r="BF7937" t="str">
        <f>IFERROR(IF(OR(BD7937=338,BD7937=340,BD7937=341,BD7937=342,BD7937="342A",BD7937="342B"),PorcenRet(BD7937,BH7937,BI7937),INDEX(PORCENTAJEBUSCAR,MATCH(BD7937,CódigoRET,0),4)*1),"")</f>
        <v/>
      </c>
      <c r="BG7937">
        <f t="shared" si="864"/>
        <v>0</v>
      </c>
      <c r="BO7937">
        <f t="shared" si="865"/>
        <v>0</v>
      </c>
      <c r="CC7937">
        <f t="shared" si="866"/>
        <v>0</v>
      </c>
      <c r="CD7937">
        <f t="shared" si="867"/>
        <v>0</v>
      </c>
      <c r="CG7937">
        <f ca="1">IFERROR(INDIRECT("IVA!X"&amp;MATCH(MID(COMPRAS!C7837,1,2)&amp;MID(COMPRAS!F7837,1,2)&amp;MID(COMPRAS!D7837,1,2),IVA!W:W,0)),"SIN COD.")</f>
        <v>0</v>
      </c>
      <c r="CH7937">
        <f ca="1">IFERROR(INDIRECT("IVA!Y"&amp;MATCH(MID(COMPRAS!C7837,1,2)&amp;MID(COMPRAS!F7837,1,2)&amp;MID(COMPRAS!D7837,1,2),IVA!W:W,0)),"SIN COD.")</f>
        <v>0</v>
      </c>
    </row>
    <row r="7938" spans="1:86" x14ac:dyDescent="0.25">
      <c r="A7938"/>
      <c r="B7938"/>
      <c r="D7938"/>
      <c r="AL7938">
        <f t="shared" ref="AL7938:AL8001" si="868">O7938+P7938+Q7938+R7938+S7938+T7938+U7938+V7938</f>
        <v>0</v>
      </c>
      <c r="AQ7938">
        <f t="shared" ref="AQ7938:AQ8001" si="869">+P7938+Q7938+R7938+S7938-BE7938-BQ7938-BW7938+O7938</f>
        <v>0</v>
      </c>
      <c r="AR7938" t="str">
        <f>IFERROR(IF(OR(AP7938=338,AP7938=340,AP7938=341,AP7938=342,AP7938="342A",AP7938="342B"),PorcenRet(AP7938,AT7938,AU7938),INDEX(PORCENTAJEBUSCAR,MATCH(AP7938,CódigoRET,0),4)*1),"")</f>
        <v/>
      </c>
      <c r="AS7938">
        <f t="shared" ref="AS7938:AS8001" si="870">ROUND(IF(AP7938="",0,AQ7938*(AR7938/100)),2)</f>
        <v>0</v>
      </c>
      <c r="BF7938" t="str">
        <f>IFERROR(IF(OR(BD7938=338,BD7938=340,BD7938=341,BD7938=342,BD7938="342A",BD7938="342B"),PorcenRet(BD7938,BH7938,BI7938),INDEX(PORCENTAJEBUSCAR,MATCH(BD7938,CódigoRET,0),4)*1),"")</f>
        <v/>
      </c>
      <c r="BG7938">
        <f t="shared" ref="BG7938:BG8001" si="871">ROUND(IF(BD7938="",0,BE7938*(BF7938/100)),2)</f>
        <v>0</v>
      </c>
      <c r="BO7938">
        <f t="shared" ref="BO7938:BO8001" si="872">IF(MID(F7938,1,2)="41",SUM(O7938:S7938),0)</f>
        <v>0</v>
      </c>
      <c r="CC7938">
        <f t="shared" ref="CC7938:CC8001" si="873">O7938+P7938+Q7938+R7938+S7938</f>
        <v>0</v>
      </c>
      <c r="CD7938">
        <f t="shared" ref="CD7938:CD8001" si="874">T7938+U7938</f>
        <v>0</v>
      </c>
      <c r="CG7938">
        <f ca="1">IFERROR(INDIRECT("IVA!X"&amp;MATCH(MID(COMPRAS!C7838,1,2)&amp;MID(COMPRAS!F7838,1,2)&amp;MID(COMPRAS!D7838,1,2),IVA!W:W,0)),"SIN COD.")</f>
        <v>0</v>
      </c>
      <c r="CH7938">
        <f ca="1">IFERROR(INDIRECT("IVA!Y"&amp;MATCH(MID(COMPRAS!C7838,1,2)&amp;MID(COMPRAS!F7838,1,2)&amp;MID(COMPRAS!D7838,1,2),IVA!W:W,0)),"SIN COD.")</f>
        <v>0</v>
      </c>
    </row>
    <row r="7939" spans="1:86" x14ac:dyDescent="0.25">
      <c r="A7939"/>
      <c r="B7939"/>
      <c r="D7939"/>
      <c r="AL7939">
        <f t="shared" si="868"/>
        <v>0</v>
      </c>
      <c r="AQ7939">
        <f t="shared" si="869"/>
        <v>0</v>
      </c>
      <c r="AR7939" t="str">
        <f>IFERROR(IF(OR(AP7939=338,AP7939=340,AP7939=341,AP7939=342,AP7939="342A",AP7939="342B"),PorcenRet(AP7939,AT7939,AU7939),INDEX(PORCENTAJEBUSCAR,MATCH(AP7939,CódigoRET,0),4)*1),"")</f>
        <v/>
      </c>
      <c r="AS7939">
        <f t="shared" si="870"/>
        <v>0</v>
      </c>
      <c r="BF7939" t="str">
        <f>IFERROR(IF(OR(BD7939=338,BD7939=340,BD7939=341,BD7939=342,BD7939="342A",BD7939="342B"),PorcenRet(BD7939,BH7939,BI7939),INDEX(PORCENTAJEBUSCAR,MATCH(BD7939,CódigoRET,0),4)*1),"")</f>
        <v/>
      </c>
      <c r="BG7939">
        <f t="shared" si="871"/>
        <v>0</v>
      </c>
      <c r="BO7939">
        <f t="shared" si="872"/>
        <v>0</v>
      </c>
      <c r="CC7939">
        <f t="shared" si="873"/>
        <v>0</v>
      </c>
      <c r="CD7939">
        <f t="shared" si="874"/>
        <v>0</v>
      </c>
      <c r="CG7939">
        <f ca="1">IFERROR(INDIRECT("IVA!X"&amp;MATCH(MID(COMPRAS!C7839,1,2)&amp;MID(COMPRAS!F7839,1,2)&amp;MID(COMPRAS!D7839,1,2),IVA!W:W,0)),"SIN COD.")</f>
        <v>0</v>
      </c>
      <c r="CH7939">
        <f ca="1">IFERROR(INDIRECT("IVA!Y"&amp;MATCH(MID(COMPRAS!C7839,1,2)&amp;MID(COMPRAS!F7839,1,2)&amp;MID(COMPRAS!D7839,1,2),IVA!W:W,0)),"SIN COD.")</f>
        <v>0</v>
      </c>
    </row>
    <row r="7940" spans="1:86" x14ac:dyDescent="0.25">
      <c r="A7940"/>
      <c r="B7940"/>
      <c r="D7940"/>
      <c r="AL7940">
        <f t="shared" si="868"/>
        <v>0</v>
      </c>
      <c r="AQ7940">
        <f t="shared" si="869"/>
        <v>0</v>
      </c>
      <c r="AR7940" t="str">
        <f>IFERROR(IF(OR(AP7940=338,AP7940=340,AP7940=341,AP7940=342,AP7940="342A",AP7940="342B"),PorcenRet(AP7940,AT7940,AU7940),INDEX(PORCENTAJEBUSCAR,MATCH(AP7940,CódigoRET,0),4)*1),"")</f>
        <v/>
      </c>
      <c r="AS7940">
        <f t="shared" si="870"/>
        <v>0</v>
      </c>
      <c r="BF7940" t="str">
        <f>IFERROR(IF(OR(BD7940=338,BD7940=340,BD7940=341,BD7940=342,BD7940="342A",BD7940="342B"),PorcenRet(BD7940,BH7940,BI7940),INDEX(PORCENTAJEBUSCAR,MATCH(BD7940,CódigoRET,0),4)*1),"")</f>
        <v/>
      </c>
      <c r="BG7940">
        <f t="shared" si="871"/>
        <v>0</v>
      </c>
      <c r="BO7940">
        <f t="shared" si="872"/>
        <v>0</v>
      </c>
      <c r="CC7940">
        <f t="shared" si="873"/>
        <v>0</v>
      </c>
      <c r="CD7940">
        <f t="shared" si="874"/>
        <v>0</v>
      </c>
      <c r="CG7940">
        <f ca="1">IFERROR(INDIRECT("IVA!X"&amp;MATCH(MID(COMPRAS!C7840,1,2)&amp;MID(COMPRAS!F7840,1,2)&amp;MID(COMPRAS!D7840,1,2),IVA!W:W,0)),"SIN COD.")</f>
        <v>0</v>
      </c>
      <c r="CH7940">
        <f ca="1">IFERROR(INDIRECT("IVA!Y"&amp;MATCH(MID(COMPRAS!C7840,1,2)&amp;MID(COMPRAS!F7840,1,2)&amp;MID(COMPRAS!D7840,1,2),IVA!W:W,0)),"SIN COD.")</f>
        <v>0</v>
      </c>
    </row>
    <row r="7941" spans="1:86" x14ac:dyDescent="0.25">
      <c r="A7941"/>
      <c r="B7941"/>
      <c r="D7941"/>
      <c r="AL7941">
        <f t="shared" si="868"/>
        <v>0</v>
      </c>
      <c r="AQ7941">
        <f t="shared" si="869"/>
        <v>0</v>
      </c>
      <c r="AR7941" t="str">
        <f>IFERROR(IF(OR(AP7941=338,AP7941=340,AP7941=341,AP7941=342,AP7941="342A",AP7941="342B"),PorcenRet(AP7941,AT7941,AU7941),INDEX(PORCENTAJEBUSCAR,MATCH(AP7941,CódigoRET,0),4)*1),"")</f>
        <v/>
      </c>
      <c r="AS7941">
        <f t="shared" si="870"/>
        <v>0</v>
      </c>
      <c r="BF7941" t="str">
        <f>IFERROR(IF(OR(BD7941=338,BD7941=340,BD7941=341,BD7941=342,BD7941="342A",BD7941="342B"),PorcenRet(BD7941,BH7941,BI7941),INDEX(PORCENTAJEBUSCAR,MATCH(BD7941,CódigoRET,0),4)*1),"")</f>
        <v/>
      </c>
      <c r="BG7941">
        <f t="shared" si="871"/>
        <v>0</v>
      </c>
      <c r="BO7941">
        <f t="shared" si="872"/>
        <v>0</v>
      </c>
      <c r="CC7941">
        <f t="shared" si="873"/>
        <v>0</v>
      </c>
      <c r="CD7941">
        <f t="shared" si="874"/>
        <v>0</v>
      </c>
      <c r="CG7941">
        <f ca="1">IFERROR(INDIRECT("IVA!X"&amp;MATCH(MID(COMPRAS!C7841,1,2)&amp;MID(COMPRAS!F7841,1,2)&amp;MID(COMPRAS!D7841,1,2),IVA!W:W,0)),"SIN COD.")</f>
        <v>0</v>
      </c>
      <c r="CH7941">
        <f ca="1">IFERROR(INDIRECT("IVA!Y"&amp;MATCH(MID(COMPRAS!C7841,1,2)&amp;MID(COMPRAS!F7841,1,2)&amp;MID(COMPRAS!D7841,1,2),IVA!W:W,0)),"SIN COD.")</f>
        <v>0</v>
      </c>
    </row>
    <row r="7942" spans="1:86" x14ac:dyDescent="0.25">
      <c r="A7942"/>
      <c r="B7942"/>
      <c r="D7942"/>
      <c r="AL7942">
        <f t="shared" si="868"/>
        <v>0</v>
      </c>
      <c r="AQ7942">
        <f t="shared" si="869"/>
        <v>0</v>
      </c>
      <c r="AR7942" t="str">
        <f>IFERROR(IF(OR(AP7942=338,AP7942=340,AP7942=341,AP7942=342,AP7942="342A",AP7942="342B"),PorcenRet(AP7942,AT7942,AU7942),INDEX(PORCENTAJEBUSCAR,MATCH(AP7942,CódigoRET,0),4)*1),"")</f>
        <v/>
      </c>
      <c r="AS7942">
        <f t="shared" si="870"/>
        <v>0</v>
      </c>
      <c r="BF7942" t="str">
        <f>IFERROR(IF(OR(BD7942=338,BD7942=340,BD7942=341,BD7942=342,BD7942="342A",BD7942="342B"),PorcenRet(BD7942,BH7942,BI7942),INDEX(PORCENTAJEBUSCAR,MATCH(BD7942,CódigoRET,0),4)*1),"")</f>
        <v/>
      </c>
      <c r="BG7942">
        <f t="shared" si="871"/>
        <v>0</v>
      </c>
      <c r="BO7942">
        <f t="shared" si="872"/>
        <v>0</v>
      </c>
      <c r="CC7942">
        <f t="shared" si="873"/>
        <v>0</v>
      </c>
      <c r="CD7942">
        <f t="shared" si="874"/>
        <v>0</v>
      </c>
      <c r="CG7942">
        <f ca="1">IFERROR(INDIRECT("IVA!X"&amp;MATCH(MID(COMPRAS!C7842,1,2)&amp;MID(COMPRAS!F7842,1,2)&amp;MID(COMPRAS!D7842,1,2),IVA!W:W,0)),"SIN COD.")</f>
        <v>0</v>
      </c>
      <c r="CH7942">
        <f ca="1">IFERROR(INDIRECT("IVA!Y"&amp;MATCH(MID(COMPRAS!C7842,1,2)&amp;MID(COMPRAS!F7842,1,2)&amp;MID(COMPRAS!D7842,1,2),IVA!W:W,0)),"SIN COD.")</f>
        <v>0</v>
      </c>
    </row>
    <row r="7943" spans="1:86" x14ac:dyDescent="0.25">
      <c r="A7943"/>
      <c r="B7943"/>
      <c r="D7943"/>
      <c r="AL7943">
        <f t="shared" si="868"/>
        <v>0</v>
      </c>
      <c r="AQ7943">
        <f t="shared" si="869"/>
        <v>0</v>
      </c>
      <c r="AR7943" t="str">
        <f>IFERROR(IF(OR(AP7943=338,AP7943=340,AP7943=341,AP7943=342,AP7943="342A",AP7943="342B"),PorcenRet(AP7943,AT7943,AU7943),INDEX(PORCENTAJEBUSCAR,MATCH(AP7943,CódigoRET,0),4)*1),"")</f>
        <v/>
      </c>
      <c r="AS7943">
        <f t="shared" si="870"/>
        <v>0</v>
      </c>
      <c r="BF7943" t="str">
        <f>IFERROR(IF(OR(BD7943=338,BD7943=340,BD7943=341,BD7943=342,BD7943="342A",BD7943="342B"),PorcenRet(BD7943,BH7943,BI7943),INDEX(PORCENTAJEBUSCAR,MATCH(BD7943,CódigoRET,0),4)*1),"")</f>
        <v/>
      </c>
      <c r="BG7943">
        <f t="shared" si="871"/>
        <v>0</v>
      </c>
      <c r="BO7943">
        <f t="shared" si="872"/>
        <v>0</v>
      </c>
      <c r="CC7943">
        <f t="shared" si="873"/>
        <v>0</v>
      </c>
      <c r="CD7943">
        <f t="shared" si="874"/>
        <v>0</v>
      </c>
      <c r="CG7943">
        <f ca="1">IFERROR(INDIRECT("IVA!X"&amp;MATCH(MID(COMPRAS!C7843,1,2)&amp;MID(COMPRAS!F7843,1,2)&amp;MID(COMPRAS!D7843,1,2),IVA!W:W,0)),"SIN COD.")</f>
        <v>0</v>
      </c>
      <c r="CH7943">
        <f ca="1">IFERROR(INDIRECT("IVA!Y"&amp;MATCH(MID(COMPRAS!C7843,1,2)&amp;MID(COMPRAS!F7843,1,2)&amp;MID(COMPRAS!D7843,1,2),IVA!W:W,0)),"SIN COD.")</f>
        <v>0</v>
      </c>
    </row>
    <row r="7944" spans="1:86" x14ac:dyDescent="0.25">
      <c r="A7944"/>
      <c r="B7944"/>
      <c r="D7944"/>
      <c r="AL7944">
        <f t="shared" si="868"/>
        <v>0</v>
      </c>
      <c r="AQ7944">
        <f t="shared" si="869"/>
        <v>0</v>
      </c>
      <c r="AR7944" t="str">
        <f>IFERROR(IF(OR(AP7944=338,AP7944=340,AP7944=341,AP7944=342,AP7944="342A",AP7944="342B"),PorcenRet(AP7944,AT7944,AU7944),INDEX(PORCENTAJEBUSCAR,MATCH(AP7944,CódigoRET,0),4)*1),"")</f>
        <v/>
      </c>
      <c r="AS7944">
        <f t="shared" si="870"/>
        <v>0</v>
      </c>
      <c r="BF7944" t="str">
        <f>IFERROR(IF(OR(BD7944=338,BD7944=340,BD7944=341,BD7944=342,BD7944="342A",BD7944="342B"),PorcenRet(BD7944,BH7944,BI7944),INDEX(PORCENTAJEBUSCAR,MATCH(BD7944,CódigoRET,0),4)*1),"")</f>
        <v/>
      </c>
      <c r="BG7944">
        <f t="shared" si="871"/>
        <v>0</v>
      </c>
      <c r="BO7944">
        <f t="shared" si="872"/>
        <v>0</v>
      </c>
      <c r="CC7944">
        <f t="shared" si="873"/>
        <v>0</v>
      </c>
      <c r="CD7944">
        <f t="shared" si="874"/>
        <v>0</v>
      </c>
      <c r="CG7944">
        <f ca="1">IFERROR(INDIRECT("IVA!X"&amp;MATCH(MID(COMPRAS!C7844,1,2)&amp;MID(COMPRAS!F7844,1,2)&amp;MID(COMPRAS!D7844,1,2),IVA!W:W,0)),"SIN COD.")</f>
        <v>0</v>
      </c>
      <c r="CH7944">
        <f ca="1">IFERROR(INDIRECT("IVA!Y"&amp;MATCH(MID(COMPRAS!C7844,1,2)&amp;MID(COMPRAS!F7844,1,2)&amp;MID(COMPRAS!D7844,1,2),IVA!W:W,0)),"SIN COD.")</f>
        <v>0</v>
      </c>
    </row>
    <row r="7945" spans="1:86" x14ac:dyDescent="0.25">
      <c r="A7945"/>
      <c r="B7945"/>
      <c r="D7945"/>
      <c r="AL7945">
        <f t="shared" si="868"/>
        <v>0</v>
      </c>
      <c r="AQ7945">
        <f t="shared" si="869"/>
        <v>0</v>
      </c>
      <c r="AR7945" t="str">
        <f>IFERROR(IF(OR(AP7945=338,AP7945=340,AP7945=341,AP7945=342,AP7945="342A",AP7945="342B"),PorcenRet(AP7945,AT7945,AU7945),INDEX(PORCENTAJEBUSCAR,MATCH(AP7945,CódigoRET,0),4)*1),"")</f>
        <v/>
      </c>
      <c r="AS7945">
        <f t="shared" si="870"/>
        <v>0</v>
      </c>
      <c r="BF7945" t="str">
        <f>IFERROR(IF(OR(BD7945=338,BD7945=340,BD7945=341,BD7945=342,BD7945="342A",BD7945="342B"),PorcenRet(BD7945,BH7945,BI7945),INDEX(PORCENTAJEBUSCAR,MATCH(BD7945,CódigoRET,0),4)*1),"")</f>
        <v/>
      </c>
      <c r="BG7945">
        <f t="shared" si="871"/>
        <v>0</v>
      </c>
      <c r="BO7945">
        <f t="shared" si="872"/>
        <v>0</v>
      </c>
      <c r="CC7945">
        <f t="shared" si="873"/>
        <v>0</v>
      </c>
      <c r="CD7945">
        <f t="shared" si="874"/>
        <v>0</v>
      </c>
      <c r="CG7945">
        <f ca="1">IFERROR(INDIRECT("IVA!X"&amp;MATCH(MID(COMPRAS!C7845,1,2)&amp;MID(COMPRAS!F7845,1,2)&amp;MID(COMPRAS!D7845,1,2),IVA!W:W,0)),"SIN COD.")</f>
        <v>0</v>
      </c>
      <c r="CH7945">
        <f ca="1">IFERROR(INDIRECT("IVA!Y"&amp;MATCH(MID(COMPRAS!C7845,1,2)&amp;MID(COMPRAS!F7845,1,2)&amp;MID(COMPRAS!D7845,1,2),IVA!W:W,0)),"SIN COD.")</f>
        <v>0</v>
      </c>
    </row>
    <row r="7946" spans="1:86" x14ac:dyDescent="0.25">
      <c r="A7946"/>
      <c r="B7946"/>
      <c r="D7946"/>
      <c r="AL7946">
        <f t="shared" si="868"/>
        <v>0</v>
      </c>
      <c r="AQ7946">
        <f t="shared" si="869"/>
        <v>0</v>
      </c>
      <c r="AR7946" t="str">
        <f>IFERROR(IF(OR(AP7946=338,AP7946=340,AP7946=341,AP7946=342,AP7946="342A",AP7946="342B"),PorcenRet(AP7946,AT7946,AU7946),INDEX(PORCENTAJEBUSCAR,MATCH(AP7946,CódigoRET,0),4)*1),"")</f>
        <v/>
      </c>
      <c r="AS7946">
        <f t="shared" si="870"/>
        <v>0</v>
      </c>
      <c r="BF7946" t="str">
        <f>IFERROR(IF(OR(BD7946=338,BD7946=340,BD7946=341,BD7946=342,BD7946="342A",BD7946="342B"),PorcenRet(BD7946,BH7946,BI7946),INDEX(PORCENTAJEBUSCAR,MATCH(BD7946,CódigoRET,0),4)*1),"")</f>
        <v/>
      </c>
      <c r="BG7946">
        <f t="shared" si="871"/>
        <v>0</v>
      </c>
      <c r="BO7946">
        <f t="shared" si="872"/>
        <v>0</v>
      </c>
      <c r="CC7946">
        <f t="shared" si="873"/>
        <v>0</v>
      </c>
      <c r="CD7946">
        <f t="shared" si="874"/>
        <v>0</v>
      </c>
      <c r="CG7946">
        <f ca="1">IFERROR(INDIRECT("IVA!X"&amp;MATCH(MID(COMPRAS!C7846,1,2)&amp;MID(COMPRAS!F7846,1,2)&amp;MID(COMPRAS!D7846,1,2),IVA!W:W,0)),"SIN COD.")</f>
        <v>0</v>
      </c>
      <c r="CH7946">
        <f ca="1">IFERROR(INDIRECT("IVA!Y"&amp;MATCH(MID(COMPRAS!C7846,1,2)&amp;MID(COMPRAS!F7846,1,2)&amp;MID(COMPRAS!D7846,1,2),IVA!W:W,0)),"SIN COD.")</f>
        <v>0</v>
      </c>
    </row>
    <row r="7947" spans="1:86" x14ac:dyDescent="0.25">
      <c r="A7947"/>
      <c r="B7947"/>
      <c r="D7947"/>
      <c r="AL7947">
        <f t="shared" si="868"/>
        <v>0</v>
      </c>
      <c r="AQ7947">
        <f t="shared" si="869"/>
        <v>0</v>
      </c>
      <c r="AR7947" t="str">
        <f>IFERROR(IF(OR(AP7947=338,AP7947=340,AP7947=341,AP7947=342,AP7947="342A",AP7947="342B"),PorcenRet(AP7947,AT7947,AU7947),INDEX(PORCENTAJEBUSCAR,MATCH(AP7947,CódigoRET,0),4)*1),"")</f>
        <v/>
      </c>
      <c r="AS7947">
        <f t="shared" si="870"/>
        <v>0</v>
      </c>
      <c r="BF7947" t="str">
        <f>IFERROR(IF(OR(BD7947=338,BD7947=340,BD7947=341,BD7947=342,BD7947="342A",BD7947="342B"),PorcenRet(BD7947,BH7947,BI7947),INDEX(PORCENTAJEBUSCAR,MATCH(BD7947,CódigoRET,0),4)*1),"")</f>
        <v/>
      </c>
      <c r="BG7947">
        <f t="shared" si="871"/>
        <v>0</v>
      </c>
      <c r="BO7947">
        <f t="shared" si="872"/>
        <v>0</v>
      </c>
      <c r="CC7947">
        <f t="shared" si="873"/>
        <v>0</v>
      </c>
      <c r="CD7947">
        <f t="shared" si="874"/>
        <v>0</v>
      </c>
      <c r="CG7947">
        <f ca="1">IFERROR(INDIRECT("IVA!X"&amp;MATCH(MID(COMPRAS!C7847,1,2)&amp;MID(COMPRAS!F7847,1,2)&amp;MID(COMPRAS!D7847,1,2),IVA!W:W,0)),"SIN COD.")</f>
        <v>0</v>
      </c>
      <c r="CH7947">
        <f ca="1">IFERROR(INDIRECT("IVA!Y"&amp;MATCH(MID(COMPRAS!C7847,1,2)&amp;MID(COMPRAS!F7847,1,2)&amp;MID(COMPRAS!D7847,1,2),IVA!W:W,0)),"SIN COD.")</f>
        <v>0</v>
      </c>
    </row>
    <row r="7948" spans="1:86" x14ac:dyDescent="0.25">
      <c r="A7948"/>
      <c r="B7948"/>
      <c r="D7948"/>
      <c r="AL7948">
        <f t="shared" si="868"/>
        <v>0</v>
      </c>
      <c r="AQ7948">
        <f t="shared" si="869"/>
        <v>0</v>
      </c>
      <c r="AR7948" t="str">
        <f>IFERROR(IF(OR(AP7948=338,AP7948=340,AP7948=341,AP7948=342,AP7948="342A",AP7948="342B"),PorcenRet(AP7948,AT7948,AU7948),INDEX(PORCENTAJEBUSCAR,MATCH(AP7948,CódigoRET,0),4)*1),"")</f>
        <v/>
      </c>
      <c r="AS7948">
        <f t="shared" si="870"/>
        <v>0</v>
      </c>
      <c r="BF7948" t="str">
        <f>IFERROR(IF(OR(BD7948=338,BD7948=340,BD7948=341,BD7948=342,BD7948="342A",BD7948="342B"),PorcenRet(BD7948,BH7948,BI7948),INDEX(PORCENTAJEBUSCAR,MATCH(BD7948,CódigoRET,0),4)*1),"")</f>
        <v/>
      </c>
      <c r="BG7948">
        <f t="shared" si="871"/>
        <v>0</v>
      </c>
      <c r="BO7948">
        <f t="shared" si="872"/>
        <v>0</v>
      </c>
      <c r="CC7948">
        <f t="shared" si="873"/>
        <v>0</v>
      </c>
      <c r="CD7948">
        <f t="shared" si="874"/>
        <v>0</v>
      </c>
      <c r="CG7948">
        <f ca="1">IFERROR(INDIRECT("IVA!X"&amp;MATCH(MID(COMPRAS!C7848,1,2)&amp;MID(COMPRAS!F7848,1,2)&amp;MID(COMPRAS!D7848,1,2),IVA!W:W,0)),"SIN COD.")</f>
        <v>0</v>
      </c>
      <c r="CH7948">
        <f ca="1">IFERROR(INDIRECT("IVA!Y"&amp;MATCH(MID(COMPRAS!C7848,1,2)&amp;MID(COMPRAS!F7848,1,2)&amp;MID(COMPRAS!D7848,1,2),IVA!W:W,0)),"SIN COD.")</f>
        <v>0</v>
      </c>
    </row>
    <row r="7949" spans="1:86" x14ac:dyDescent="0.25">
      <c r="A7949"/>
      <c r="B7949"/>
      <c r="D7949"/>
      <c r="AL7949">
        <f t="shared" si="868"/>
        <v>0</v>
      </c>
      <c r="AQ7949">
        <f t="shared" si="869"/>
        <v>0</v>
      </c>
      <c r="AR7949" t="str">
        <f>IFERROR(IF(OR(AP7949=338,AP7949=340,AP7949=341,AP7949=342,AP7949="342A",AP7949="342B"),PorcenRet(AP7949,AT7949,AU7949),INDEX(PORCENTAJEBUSCAR,MATCH(AP7949,CódigoRET,0),4)*1),"")</f>
        <v/>
      </c>
      <c r="AS7949">
        <f t="shared" si="870"/>
        <v>0</v>
      </c>
      <c r="BF7949" t="str">
        <f>IFERROR(IF(OR(BD7949=338,BD7949=340,BD7949=341,BD7949=342,BD7949="342A",BD7949="342B"),PorcenRet(BD7949,BH7949,BI7949),INDEX(PORCENTAJEBUSCAR,MATCH(BD7949,CódigoRET,0),4)*1),"")</f>
        <v/>
      </c>
      <c r="BG7949">
        <f t="shared" si="871"/>
        <v>0</v>
      </c>
      <c r="BO7949">
        <f t="shared" si="872"/>
        <v>0</v>
      </c>
      <c r="CC7949">
        <f t="shared" si="873"/>
        <v>0</v>
      </c>
      <c r="CD7949">
        <f t="shared" si="874"/>
        <v>0</v>
      </c>
      <c r="CG7949">
        <f ca="1">IFERROR(INDIRECT("IVA!X"&amp;MATCH(MID(COMPRAS!C7849,1,2)&amp;MID(COMPRAS!F7849,1,2)&amp;MID(COMPRAS!D7849,1,2),IVA!W:W,0)),"SIN COD.")</f>
        <v>0</v>
      </c>
      <c r="CH7949">
        <f ca="1">IFERROR(INDIRECT("IVA!Y"&amp;MATCH(MID(COMPRAS!C7849,1,2)&amp;MID(COMPRAS!F7849,1,2)&amp;MID(COMPRAS!D7849,1,2),IVA!W:W,0)),"SIN COD.")</f>
        <v>0</v>
      </c>
    </row>
    <row r="7950" spans="1:86" x14ac:dyDescent="0.25">
      <c r="A7950"/>
      <c r="B7950"/>
      <c r="D7950"/>
      <c r="AL7950">
        <f t="shared" si="868"/>
        <v>0</v>
      </c>
      <c r="AQ7950">
        <f t="shared" si="869"/>
        <v>0</v>
      </c>
      <c r="AR7950" t="str">
        <f>IFERROR(IF(OR(AP7950=338,AP7950=340,AP7950=341,AP7950=342,AP7950="342A",AP7950="342B"),PorcenRet(AP7950,AT7950,AU7950),INDEX(PORCENTAJEBUSCAR,MATCH(AP7950,CódigoRET,0),4)*1),"")</f>
        <v/>
      </c>
      <c r="AS7950">
        <f t="shared" si="870"/>
        <v>0</v>
      </c>
      <c r="BF7950" t="str">
        <f>IFERROR(IF(OR(BD7950=338,BD7950=340,BD7950=341,BD7950=342,BD7950="342A",BD7950="342B"),PorcenRet(BD7950,BH7950,BI7950),INDEX(PORCENTAJEBUSCAR,MATCH(BD7950,CódigoRET,0),4)*1),"")</f>
        <v/>
      </c>
      <c r="BG7950">
        <f t="shared" si="871"/>
        <v>0</v>
      </c>
      <c r="BO7950">
        <f t="shared" si="872"/>
        <v>0</v>
      </c>
      <c r="CC7950">
        <f t="shared" si="873"/>
        <v>0</v>
      </c>
      <c r="CD7950">
        <f t="shared" si="874"/>
        <v>0</v>
      </c>
      <c r="CG7950">
        <f ca="1">IFERROR(INDIRECT("IVA!X"&amp;MATCH(MID(COMPRAS!C7850,1,2)&amp;MID(COMPRAS!F7850,1,2)&amp;MID(COMPRAS!D7850,1,2),IVA!W:W,0)),"SIN COD.")</f>
        <v>0</v>
      </c>
      <c r="CH7950">
        <f ca="1">IFERROR(INDIRECT("IVA!Y"&amp;MATCH(MID(COMPRAS!C7850,1,2)&amp;MID(COMPRAS!F7850,1,2)&amp;MID(COMPRAS!D7850,1,2),IVA!W:W,0)),"SIN COD.")</f>
        <v>0</v>
      </c>
    </row>
    <row r="7951" spans="1:86" x14ac:dyDescent="0.25">
      <c r="A7951"/>
      <c r="B7951"/>
      <c r="D7951"/>
      <c r="AL7951">
        <f t="shared" si="868"/>
        <v>0</v>
      </c>
      <c r="AQ7951">
        <f t="shared" si="869"/>
        <v>0</v>
      </c>
      <c r="AR7951" t="str">
        <f>IFERROR(IF(OR(AP7951=338,AP7951=340,AP7951=341,AP7951=342,AP7951="342A",AP7951="342B"),PorcenRet(AP7951,AT7951,AU7951),INDEX(PORCENTAJEBUSCAR,MATCH(AP7951,CódigoRET,0),4)*1),"")</f>
        <v/>
      </c>
      <c r="AS7951">
        <f t="shared" si="870"/>
        <v>0</v>
      </c>
      <c r="BF7951" t="str">
        <f>IFERROR(IF(OR(BD7951=338,BD7951=340,BD7951=341,BD7951=342,BD7951="342A",BD7951="342B"),PorcenRet(BD7951,BH7951,BI7951),INDEX(PORCENTAJEBUSCAR,MATCH(BD7951,CódigoRET,0),4)*1),"")</f>
        <v/>
      </c>
      <c r="BG7951">
        <f t="shared" si="871"/>
        <v>0</v>
      </c>
      <c r="BO7951">
        <f t="shared" si="872"/>
        <v>0</v>
      </c>
      <c r="CC7951">
        <f t="shared" si="873"/>
        <v>0</v>
      </c>
      <c r="CD7951">
        <f t="shared" si="874"/>
        <v>0</v>
      </c>
      <c r="CG7951">
        <f ca="1">IFERROR(INDIRECT("IVA!X"&amp;MATCH(MID(COMPRAS!C7851,1,2)&amp;MID(COMPRAS!F7851,1,2)&amp;MID(COMPRAS!D7851,1,2),IVA!W:W,0)),"SIN COD.")</f>
        <v>0</v>
      </c>
      <c r="CH7951">
        <f ca="1">IFERROR(INDIRECT("IVA!Y"&amp;MATCH(MID(COMPRAS!C7851,1,2)&amp;MID(COMPRAS!F7851,1,2)&amp;MID(COMPRAS!D7851,1,2),IVA!W:W,0)),"SIN COD.")</f>
        <v>0</v>
      </c>
    </row>
    <row r="7952" spans="1:86" x14ac:dyDescent="0.25">
      <c r="A7952"/>
      <c r="B7952"/>
      <c r="D7952"/>
      <c r="AL7952">
        <f t="shared" si="868"/>
        <v>0</v>
      </c>
      <c r="AQ7952">
        <f t="shared" si="869"/>
        <v>0</v>
      </c>
      <c r="AR7952" t="str">
        <f>IFERROR(IF(OR(AP7952=338,AP7952=340,AP7952=341,AP7952=342,AP7952="342A",AP7952="342B"),PorcenRet(AP7952,AT7952,AU7952),INDEX(PORCENTAJEBUSCAR,MATCH(AP7952,CódigoRET,0),4)*1),"")</f>
        <v/>
      </c>
      <c r="AS7952">
        <f t="shared" si="870"/>
        <v>0</v>
      </c>
      <c r="BF7952" t="str">
        <f>IFERROR(IF(OR(BD7952=338,BD7952=340,BD7952=341,BD7952=342,BD7952="342A",BD7952="342B"),PorcenRet(BD7952,BH7952,BI7952),INDEX(PORCENTAJEBUSCAR,MATCH(BD7952,CódigoRET,0),4)*1),"")</f>
        <v/>
      </c>
      <c r="BG7952">
        <f t="shared" si="871"/>
        <v>0</v>
      </c>
      <c r="BO7952">
        <f t="shared" si="872"/>
        <v>0</v>
      </c>
      <c r="CC7952">
        <f t="shared" si="873"/>
        <v>0</v>
      </c>
      <c r="CD7952">
        <f t="shared" si="874"/>
        <v>0</v>
      </c>
      <c r="CG7952">
        <f ca="1">IFERROR(INDIRECT("IVA!X"&amp;MATCH(MID(COMPRAS!C7852,1,2)&amp;MID(COMPRAS!F7852,1,2)&amp;MID(COMPRAS!D7852,1,2),IVA!W:W,0)),"SIN COD.")</f>
        <v>0</v>
      </c>
      <c r="CH7952">
        <f ca="1">IFERROR(INDIRECT("IVA!Y"&amp;MATCH(MID(COMPRAS!C7852,1,2)&amp;MID(COMPRAS!F7852,1,2)&amp;MID(COMPRAS!D7852,1,2),IVA!W:W,0)),"SIN COD.")</f>
        <v>0</v>
      </c>
    </row>
    <row r="7953" spans="1:86" x14ac:dyDescent="0.25">
      <c r="A7953"/>
      <c r="B7953"/>
      <c r="D7953"/>
      <c r="AL7953">
        <f t="shared" si="868"/>
        <v>0</v>
      </c>
      <c r="AQ7953">
        <f t="shared" si="869"/>
        <v>0</v>
      </c>
      <c r="AR7953" t="str">
        <f>IFERROR(IF(OR(AP7953=338,AP7953=340,AP7953=341,AP7953=342,AP7953="342A",AP7953="342B"),PorcenRet(AP7953,AT7953,AU7953),INDEX(PORCENTAJEBUSCAR,MATCH(AP7953,CódigoRET,0),4)*1),"")</f>
        <v/>
      </c>
      <c r="AS7953">
        <f t="shared" si="870"/>
        <v>0</v>
      </c>
      <c r="BF7953" t="str">
        <f>IFERROR(IF(OR(BD7953=338,BD7953=340,BD7953=341,BD7953=342,BD7953="342A",BD7953="342B"),PorcenRet(BD7953,BH7953,BI7953),INDEX(PORCENTAJEBUSCAR,MATCH(BD7953,CódigoRET,0),4)*1),"")</f>
        <v/>
      </c>
      <c r="BG7953">
        <f t="shared" si="871"/>
        <v>0</v>
      </c>
      <c r="BO7953">
        <f t="shared" si="872"/>
        <v>0</v>
      </c>
      <c r="CC7953">
        <f t="shared" si="873"/>
        <v>0</v>
      </c>
      <c r="CD7953">
        <f t="shared" si="874"/>
        <v>0</v>
      </c>
      <c r="CG7953">
        <f ca="1">IFERROR(INDIRECT("IVA!X"&amp;MATCH(MID(COMPRAS!C7853,1,2)&amp;MID(COMPRAS!F7853,1,2)&amp;MID(COMPRAS!D7853,1,2),IVA!W:W,0)),"SIN COD.")</f>
        <v>0</v>
      </c>
      <c r="CH7953">
        <f ca="1">IFERROR(INDIRECT("IVA!Y"&amp;MATCH(MID(COMPRAS!C7853,1,2)&amp;MID(COMPRAS!F7853,1,2)&amp;MID(COMPRAS!D7853,1,2),IVA!W:W,0)),"SIN COD.")</f>
        <v>0</v>
      </c>
    </row>
    <row r="7954" spans="1:86" x14ac:dyDescent="0.25">
      <c r="A7954"/>
      <c r="B7954"/>
      <c r="D7954"/>
      <c r="AL7954">
        <f t="shared" si="868"/>
        <v>0</v>
      </c>
      <c r="AQ7954">
        <f t="shared" si="869"/>
        <v>0</v>
      </c>
      <c r="AR7954" t="str">
        <f>IFERROR(IF(OR(AP7954=338,AP7954=340,AP7954=341,AP7954=342,AP7954="342A",AP7954="342B"),PorcenRet(AP7954,AT7954,AU7954),INDEX(PORCENTAJEBUSCAR,MATCH(AP7954,CódigoRET,0),4)*1),"")</f>
        <v/>
      </c>
      <c r="AS7954">
        <f t="shared" si="870"/>
        <v>0</v>
      </c>
      <c r="BF7954" t="str">
        <f>IFERROR(IF(OR(BD7954=338,BD7954=340,BD7954=341,BD7954=342,BD7954="342A",BD7954="342B"),PorcenRet(BD7954,BH7954,BI7954),INDEX(PORCENTAJEBUSCAR,MATCH(BD7954,CódigoRET,0),4)*1),"")</f>
        <v/>
      </c>
      <c r="BG7954">
        <f t="shared" si="871"/>
        <v>0</v>
      </c>
      <c r="BO7954">
        <f t="shared" si="872"/>
        <v>0</v>
      </c>
      <c r="CC7954">
        <f t="shared" si="873"/>
        <v>0</v>
      </c>
      <c r="CD7954">
        <f t="shared" si="874"/>
        <v>0</v>
      </c>
      <c r="CG7954">
        <f ca="1">IFERROR(INDIRECT("IVA!X"&amp;MATCH(MID(COMPRAS!C7854,1,2)&amp;MID(COMPRAS!F7854,1,2)&amp;MID(COMPRAS!D7854,1,2),IVA!W:W,0)),"SIN COD.")</f>
        <v>0</v>
      </c>
      <c r="CH7954">
        <f ca="1">IFERROR(INDIRECT("IVA!Y"&amp;MATCH(MID(COMPRAS!C7854,1,2)&amp;MID(COMPRAS!F7854,1,2)&amp;MID(COMPRAS!D7854,1,2),IVA!W:W,0)),"SIN COD.")</f>
        <v>0</v>
      </c>
    </row>
    <row r="7955" spans="1:86" x14ac:dyDescent="0.25">
      <c r="A7955"/>
      <c r="B7955"/>
      <c r="D7955"/>
      <c r="AL7955">
        <f t="shared" si="868"/>
        <v>0</v>
      </c>
      <c r="AQ7955">
        <f t="shared" si="869"/>
        <v>0</v>
      </c>
      <c r="AR7955" t="str">
        <f>IFERROR(IF(OR(AP7955=338,AP7955=340,AP7955=341,AP7955=342,AP7955="342A",AP7955="342B"),PorcenRet(AP7955,AT7955,AU7955),INDEX(PORCENTAJEBUSCAR,MATCH(AP7955,CódigoRET,0),4)*1),"")</f>
        <v/>
      </c>
      <c r="AS7955">
        <f t="shared" si="870"/>
        <v>0</v>
      </c>
      <c r="BF7955" t="str">
        <f>IFERROR(IF(OR(BD7955=338,BD7955=340,BD7955=341,BD7955=342,BD7955="342A",BD7955="342B"),PorcenRet(BD7955,BH7955,BI7955),INDEX(PORCENTAJEBUSCAR,MATCH(BD7955,CódigoRET,0),4)*1),"")</f>
        <v/>
      </c>
      <c r="BG7955">
        <f t="shared" si="871"/>
        <v>0</v>
      </c>
      <c r="BO7955">
        <f t="shared" si="872"/>
        <v>0</v>
      </c>
      <c r="CC7955">
        <f t="shared" si="873"/>
        <v>0</v>
      </c>
      <c r="CD7955">
        <f t="shared" si="874"/>
        <v>0</v>
      </c>
      <c r="CG7955">
        <f ca="1">IFERROR(INDIRECT("IVA!X"&amp;MATCH(MID(COMPRAS!C7855,1,2)&amp;MID(COMPRAS!F7855,1,2)&amp;MID(COMPRAS!D7855,1,2),IVA!W:W,0)),"SIN COD.")</f>
        <v>0</v>
      </c>
      <c r="CH7955">
        <f ca="1">IFERROR(INDIRECT("IVA!Y"&amp;MATCH(MID(COMPRAS!C7855,1,2)&amp;MID(COMPRAS!F7855,1,2)&amp;MID(COMPRAS!D7855,1,2),IVA!W:W,0)),"SIN COD.")</f>
        <v>0</v>
      </c>
    </row>
    <row r="7956" spans="1:86" x14ac:dyDescent="0.25">
      <c r="A7956"/>
      <c r="B7956"/>
      <c r="D7956"/>
      <c r="AL7956">
        <f t="shared" si="868"/>
        <v>0</v>
      </c>
      <c r="AQ7956">
        <f t="shared" si="869"/>
        <v>0</v>
      </c>
      <c r="AR7956" t="str">
        <f>IFERROR(IF(OR(AP7956=338,AP7956=340,AP7956=341,AP7956=342,AP7956="342A",AP7956="342B"),PorcenRet(AP7956,AT7956,AU7956),INDEX(PORCENTAJEBUSCAR,MATCH(AP7956,CódigoRET,0),4)*1),"")</f>
        <v/>
      </c>
      <c r="AS7956">
        <f t="shared" si="870"/>
        <v>0</v>
      </c>
      <c r="BF7956" t="str">
        <f>IFERROR(IF(OR(BD7956=338,BD7956=340,BD7956=341,BD7956=342,BD7956="342A",BD7956="342B"),PorcenRet(BD7956,BH7956,BI7956),INDEX(PORCENTAJEBUSCAR,MATCH(BD7956,CódigoRET,0),4)*1),"")</f>
        <v/>
      </c>
      <c r="BG7956">
        <f t="shared" si="871"/>
        <v>0</v>
      </c>
      <c r="BO7956">
        <f t="shared" si="872"/>
        <v>0</v>
      </c>
      <c r="CC7956">
        <f t="shared" si="873"/>
        <v>0</v>
      </c>
      <c r="CD7956">
        <f t="shared" si="874"/>
        <v>0</v>
      </c>
      <c r="CG7956">
        <f ca="1">IFERROR(INDIRECT("IVA!X"&amp;MATCH(MID(COMPRAS!C7856,1,2)&amp;MID(COMPRAS!F7856,1,2)&amp;MID(COMPRAS!D7856,1,2),IVA!W:W,0)),"SIN COD.")</f>
        <v>0</v>
      </c>
      <c r="CH7956">
        <f ca="1">IFERROR(INDIRECT("IVA!Y"&amp;MATCH(MID(COMPRAS!C7856,1,2)&amp;MID(COMPRAS!F7856,1,2)&amp;MID(COMPRAS!D7856,1,2),IVA!W:W,0)),"SIN COD.")</f>
        <v>0</v>
      </c>
    </row>
    <row r="7957" spans="1:86" x14ac:dyDescent="0.25">
      <c r="A7957"/>
      <c r="B7957"/>
      <c r="D7957"/>
      <c r="AL7957">
        <f t="shared" si="868"/>
        <v>0</v>
      </c>
      <c r="AQ7957">
        <f t="shared" si="869"/>
        <v>0</v>
      </c>
      <c r="AR7957" t="str">
        <f>IFERROR(IF(OR(AP7957=338,AP7957=340,AP7957=341,AP7957=342,AP7957="342A",AP7957="342B"),PorcenRet(AP7957,AT7957,AU7957),INDEX(PORCENTAJEBUSCAR,MATCH(AP7957,CódigoRET,0),4)*1),"")</f>
        <v/>
      </c>
      <c r="AS7957">
        <f t="shared" si="870"/>
        <v>0</v>
      </c>
      <c r="BF7957" t="str">
        <f>IFERROR(IF(OR(BD7957=338,BD7957=340,BD7957=341,BD7957=342,BD7957="342A",BD7957="342B"),PorcenRet(BD7957,BH7957,BI7957),INDEX(PORCENTAJEBUSCAR,MATCH(BD7957,CódigoRET,0),4)*1),"")</f>
        <v/>
      </c>
      <c r="BG7957">
        <f t="shared" si="871"/>
        <v>0</v>
      </c>
      <c r="BO7957">
        <f t="shared" si="872"/>
        <v>0</v>
      </c>
      <c r="CC7957">
        <f t="shared" si="873"/>
        <v>0</v>
      </c>
      <c r="CD7957">
        <f t="shared" si="874"/>
        <v>0</v>
      </c>
      <c r="CG7957">
        <f ca="1">IFERROR(INDIRECT("IVA!X"&amp;MATCH(MID(COMPRAS!C7857,1,2)&amp;MID(COMPRAS!F7857,1,2)&amp;MID(COMPRAS!D7857,1,2),IVA!W:W,0)),"SIN COD.")</f>
        <v>0</v>
      </c>
      <c r="CH7957">
        <f ca="1">IFERROR(INDIRECT("IVA!Y"&amp;MATCH(MID(COMPRAS!C7857,1,2)&amp;MID(COMPRAS!F7857,1,2)&amp;MID(COMPRAS!D7857,1,2),IVA!W:W,0)),"SIN COD.")</f>
        <v>0</v>
      </c>
    </row>
    <row r="7958" spans="1:86" x14ac:dyDescent="0.25">
      <c r="A7958"/>
      <c r="B7958"/>
      <c r="D7958"/>
      <c r="AL7958">
        <f t="shared" si="868"/>
        <v>0</v>
      </c>
      <c r="AQ7958">
        <f t="shared" si="869"/>
        <v>0</v>
      </c>
      <c r="AR7958" t="str">
        <f>IFERROR(IF(OR(AP7958=338,AP7958=340,AP7958=341,AP7958=342,AP7958="342A",AP7958="342B"),PorcenRet(AP7958,AT7958,AU7958),INDEX(PORCENTAJEBUSCAR,MATCH(AP7958,CódigoRET,0),4)*1),"")</f>
        <v/>
      </c>
      <c r="AS7958">
        <f t="shared" si="870"/>
        <v>0</v>
      </c>
      <c r="BF7958" t="str">
        <f>IFERROR(IF(OR(BD7958=338,BD7958=340,BD7958=341,BD7958=342,BD7958="342A",BD7958="342B"),PorcenRet(BD7958,BH7958,BI7958),INDEX(PORCENTAJEBUSCAR,MATCH(BD7958,CódigoRET,0),4)*1),"")</f>
        <v/>
      </c>
      <c r="BG7958">
        <f t="shared" si="871"/>
        <v>0</v>
      </c>
      <c r="BO7958">
        <f t="shared" si="872"/>
        <v>0</v>
      </c>
      <c r="CC7958">
        <f t="shared" si="873"/>
        <v>0</v>
      </c>
      <c r="CD7958">
        <f t="shared" si="874"/>
        <v>0</v>
      </c>
      <c r="CG7958">
        <f ca="1">IFERROR(INDIRECT("IVA!X"&amp;MATCH(MID(COMPRAS!C7858,1,2)&amp;MID(COMPRAS!F7858,1,2)&amp;MID(COMPRAS!D7858,1,2),IVA!W:W,0)),"SIN COD.")</f>
        <v>0</v>
      </c>
      <c r="CH7958">
        <f ca="1">IFERROR(INDIRECT("IVA!Y"&amp;MATCH(MID(COMPRAS!C7858,1,2)&amp;MID(COMPRAS!F7858,1,2)&amp;MID(COMPRAS!D7858,1,2),IVA!W:W,0)),"SIN COD.")</f>
        <v>0</v>
      </c>
    </row>
    <row r="7959" spans="1:86" x14ac:dyDescent="0.25">
      <c r="A7959"/>
      <c r="B7959"/>
      <c r="D7959"/>
      <c r="AL7959">
        <f t="shared" si="868"/>
        <v>0</v>
      </c>
      <c r="AQ7959">
        <f t="shared" si="869"/>
        <v>0</v>
      </c>
      <c r="AR7959" t="str">
        <f>IFERROR(IF(OR(AP7959=338,AP7959=340,AP7959=341,AP7959=342,AP7959="342A",AP7959="342B"),PorcenRet(AP7959,AT7959,AU7959),INDEX(PORCENTAJEBUSCAR,MATCH(AP7959,CódigoRET,0),4)*1),"")</f>
        <v/>
      </c>
      <c r="AS7959">
        <f t="shared" si="870"/>
        <v>0</v>
      </c>
      <c r="BF7959" t="str">
        <f>IFERROR(IF(OR(BD7959=338,BD7959=340,BD7959=341,BD7959=342,BD7959="342A",BD7959="342B"),PorcenRet(BD7959,BH7959,BI7959),INDEX(PORCENTAJEBUSCAR,MATCH(BD7959,CódigoRET,0),4)*1),"")</f>
        <v/>
      </c>
      <c r="BG7959">
        <f t="shared" si="871"/>
        <v>0</v>
      </c>
      <c r="BO7959">
        <f t="shared" si="872"/>
        <v>0</v>
      </c>
      <c r="CC7959">
        <f t="shared" si="873"/>
        <v>0</v>
      </c>
      <c r="CD7959">
        <f t="shared" si="874"/>
        <v>0</v>
      </c>
      <c r="CG7959">
        <f ca="1">IFERROR(INDIRECT("IVA!X"&amp;MATCH(MID(COMPRAS!C7859,1,2)&amp;MID(COMPRAS!F7859,1,2)&amp;MID(COMPRAS!D7859,1,2),IVA!W:W,0)),"SIN COD.")</f>
        <v>0</v>
      </c>
      <c r="CH7959">
        <f ca="1">IFERROR(INDIRECT("IVA!Y"&amp;MATCH(MID(COMPRAS!C7859,1,2)&amp;MID(COMPRAS!F7859,1,2)&amp;MID(COMPRAS!D7859,1,2),IVA!W:W,0)),"SIN COD.")</f>
        <v>0</v>
      </c>
    </row>
    <row r="7960" spans="1:86" x14ac:dyDescent="0.25">
      <c r="A7960"/>
      <c r="B7960"/>
      <c r="D7960"/>
      <c r="AL7960">
        <f t="shared" si="868"/>
        <v>0</v>
      </c>
      <c r="AQ7960">
        <f t="shared" si="869"/>
        <v>0</v>
      </c>
      <c r="AR7960" t="str">
        <f>IFERROR(IF(OR(AP7960=338,AP7960=340,AP7960=341,AP7960=342,AP7960="342A",AP7960="342B"),PorcenRet(AP7960,AT7960,AU7960),INDEX(PORCENTAJEBUSCAR,MATCH(AP7960,CódigoRET,0),4)*1),"")</f>
        <v/>
      </c>
      <c r="AS7960">
        <f t="shared" si="870"/>
        <v>0</v>
      </c>
      <c r="BF7960" t="str">
        <f>IFERROR(IF(OR(BD7960=338,BD7960=340,BD7960=341,BD7960=342,BD7960="342A",BD7960="342B"),PorcenRet(BD7960,BH7960,BI7960),INDEX(PORCENTAJEBUSCAR,MATCH(BD7960,CódigoRET,0),4)*1),"")</f>
        <v/>
      </c>
      <c r="BG7960">
        <f t="shared" si="871"/>
        <v>0</v>
      </c>
      <c r="BO7960">
        <f t="shared" si="872"/>
        <v>0</v>
      </c>
      <c r="CC7960">
        <f t="shared" si="873"/>
        <v>0</v>
      </c>
      <c r="CD7960">
        <f t="shared" si="874"/>
        <v>0</v>
      </c>
      <c r="CG7960">
        <f ca="1">IFERROR(INDIRECT("IVA!X"&amp;MATCH(MID(COMPRAS!C7860,1,2)&amp;MID(COMPRAS!F7860,1,2)&amp;MID(COMPRAS!D7860,1,2),IVA!W:W,0)),"SIN COD.")</f>
        <v>0</v>
      </c>
      <c r="CH7960">
        <f ca="1">IFERROR(INDIRECT("IVA!Y"&amp;MATCH(MID(COMPRAS!C7860,1,2)&amp;MID(COMPRAS!F7860,1,2)&amp;MID(COMPRAS!D7860,1,2),IVA!W:W,0)),"SIN COD.")</f>
        <v>0</v>
      </c>
    </row>
    <row r="7961" spans="1:86" x14ac:dyDescent="0.25">
      <c r="A7961"/>
      <c r="B7961"/>
      <c r="D7961"/>
      <c r="AL7961">
        <f t="shared" si="868"/>
        <v>0</v>
      </c>
      <c r="AQ7961">
        <f t="shared" si="869"/>
        <v>0</v>
      </c>
      <c r="AR7961" t="str">
        <f>IFERROR(IF(OR(AP7961=338,AP7961=340,AP7961=341,AP7961=342,AP7961="342A",AP7961="342B"),PorcenRet(AP7961,AT7961,AU7961),INDEX(PORCENTAJEBUSCAR,MATCH(AP7961,CódigoRET,0),4)*1),"")</f>
        <v/>
      </c>
      <c r="AS7961">
        <f t="shared" si="870"/>
        <v>0</v>
      </c>
      <c r="BF7961" t="str">
        <f>IFERROR(IF(OR(BD7961=338,BD7961=340,BD7961=341,BD7961=342,BD7961="342A",BD7961="342B"),PorcenRet(BD7961,BH7961,BI7961),INDEX(PORCENTAJEBUSCAR,MATCH(BD7961,CódigoRET,0),4)*1),"")</f>
        <v/>
      </c>
      <c r="BG7961">
        <f t="shared" si="871"/>
        <v>0</v>
      </c>
      <c r="BO7961">
        <f t="shared" si="872"/>
        <v>0</v>
      </c>
      <c r="CC7961">
        <f t="shared" si="873"/>
        <v>0</v>
      </c>
      <c r="CD7961">
        <f t="shared" si="874"/>
        <v>0</v>
      </c>
      <c r="CG7961">
        <f ca="1">IFERROR(INDIRECT("IVA!X"&amp;MATCH(MID(COMPRAS!C7861,1,2)&amp;MID(COMPRAS!F7861,1,2)&amp;MID(COMPRAS!D7861,1,2),IVA!W:W,0)),"SIN COD.")</f>
        <v>0</v>
      </c>
      <c r="CH7961">
        <f ca="1">IFERROR(INDIRECT("IVA!Y"&amp;MATCH(MID(COMPRAS!C7861,1,2)&amp;MID(COMPRAS!F7861,1,2)&amp;MID(COMPRAS!D7861,1,2),IVA!W:W,0)),"SIN COD.")</f>
        <v>0</v>
      </c>
    </row>
    <row r="7962" spans="1:86" x14ac:dyDescent="0.25">
      <c r="A7962"/>
      <c r="B7962"/>
      <c r="D7962"/>
      <c r="AL7962">
        <f t="shared" si="868"/>
        <v>0</v>
      </c>
      <c r="AQ7962">
        <f t="shared" si="869"/>
        <v>0</v>
      </c>
      <c r="AR7962" t="str">
        <f>IFERROR(IF(OR(AP7962=338,AP7962=340,AP7962=341,AP7962=342,AP7962="342A",AP7962="342B"),PorcenRet(AP7962,AT7962,AU7962),INDEX(PORCENTAJEBUSCAR,MATCH(AP7962,CódigoRET,0),4)*1),"")</f>
        <v/>
      </c>
      <c r="AS7962">
        <f t="shared" si="870"/>
        <v>0</v>
      </c>
      <c r="BF7962" t="str">
        <f>IFERROR(IF(OR(BD7962=338,BD7962=340,BD7962=341,BD7962=342,BD7962="342A",BD7962="342B"),PorcenRet(BD7962,BH7962,BI7962),INDEX(PORCENTAJEBUSCAR,MATCH(BD7962,CódigoRET,0),4)*1),"")</f>
        <v/>
      </c>
      <c r="BG7962">
        <f t="shared" si="871"/>
        <v>0</v>
      </c>
      <c r="BO7962">
        <f t="shared" si="872"/>
        <v>0</v>
      </c>
      <c r="CC7962">
        <f t="shared" si="873"/>
        <v>0</v>
      </c>
      <c r="CD7962">
        <f t="shared" si="874"/>
        <v>0</v>
      </c>
      <c r="CG7962">
        <f ca="1">IFERROR(INDIRECT("IVA!X"&amp;MATCH(MID(COMPRAS!C7862,1,2)&amp;MID(COMPRAS!F7862,1,2)&amp;MID(COMPRAS!D7862,1,2),IVA!W:W,0)),"SIN COD.")</f>
        <v>0</v>
      </c>
      <c r="CH7962">
        <f ca="1">IFERROR(INDIRECT("IVA!Y"&amp;MATCH(MID(COMPRAS!C7862,1,2)&amp;MID(COMPRAS!F7862,1,2)&amp;MID(COMPRAS!D7862,1,2),IVA!W:W,0)),"SIN COD.")</f>
        <v>0</v>
      </c>
    </row>
    <row r="7963" spans="1:86" x14ac:dyDescent="0.25">
      <c r="A7963"/>
      <c r="B7963"/>
      <c r="D7963"/>
      <c r="AL7963">
        <f t="shared" si="868"/>
        <v>0</v>
      </c>
      <c r="AQ7963">
        <f t="shared" si="869"/>
        <v>0</v>
      </c>
      <c r="AR7963" t="str">
        <f>IFERROR(IF(OR(AP7963=338,AP7963=340,AP7963=341,AP7963=342,AP7963="342A",AP7963="342B"),PorcenRet(AP7963,AT7963,AU7963),INDEX(PORCENTAJEBUSCAR,MATCH(AP7963,CódigoRET,0),4)*1),"")</f>
        <v/>
      </c>
      <c r="AS7963">
        <f t="shared" si="870"/>
        <v>0</v>
      </c>
      <c r="BF7963" t="str">
        <f>IFERROR(IF(OR(BD7963=338,BD7963=340,BD7963=341,BD7963=342,BD7963="342A",BD7963="342B"),PorcenRet(BD7963,BH7963,BI7963),INDEX(PORCENTAJEBUSCAR,MATCH(BD7963,CódigoRET,0),4)*1),"")</f>
        <v/>
      </c>
      <c r="BG7963">
        <f t="shared" si="871"/>
        <v>0</v>
      </c>
      <c r="BO7963">
        <f t="shared" si="872"/>
        <v>0</v>
      </c>
      <c r="CC7963">
        <f t="shared" si="873"/>
        <v>0</v>
      </c>
      <c r="CD7963">
        <f t="shared" si="874"/>
        <v>0</v>
      </c>
      <c r="CG7963">
        <f ca="1">IFERROR(INDIRECT("IVA!X"&amp;MATCH(MID(COMPRAS!C7863,1,2)&amp;MID(COMPRAS!F7863,1,2)&amp;MID(COMPRAS!D7863,1,2),IVA!W:W,0)),"SIN COD.")</f>
        <v>0</v>
      </c>
      <c r="CH7963">
        <f ca="1">IFERROR(INDIRECT("IVA!Y"&amp;MATCH(MID(COMPRAS!C7863,1,2)&amp;MID(COMPRAS!F7863,1,2)&amp;MID(COMPRAS!D7863,1,2),IVA!W:W,0)),"SIN COD.")</f>
        <v>0</v>
      </c>
    </row>
    <row r="7964" spans="1:86" x14ac:dyDescent="0.25">
      <c r="A7964"/>
      <c r="B7964"/>
      <c r="D7964"/>
      <c r="AL7964">
        <f t="shared" si="868"/>
        <v>0</v>
      </c>
      <c r="AQ7964">
        <f t="shared" si="869"/>
        <v>0</v>
      </c>
      <c r="AR7964" t="str">
        <f>IFERROR(IF(OR(AP7964=338,AP7964=340,AP7964=341,AP7964=342,AP7964="342A",AP7964="342B"),PorcenRet(AP7964,AT7964,AU7964),INDEX(PORCENTAJEBUSCAR,MATCH(AP7964,CódigoRET,0),4)*1),"")</f>
        <v/>
      </c>
      <c r="AS7964">
        <f t="shared" si="870"/>
        <v>0</v>
      </c>
      <c r="BF7964" t="str">
        <f>IFERROR(IF(OR(BD7964=338,BD7964=340,BD7964=341,BD7964=342,BD7964="342A",BD7964="342B"),PorcenRet(BD7964,BH7964,BI7964),INDEX(PORCENTAJEBUSCAR,MATCH(BD7964,CódigoRET,0),4)*1),"")</f>
        <v/>
      </c>
      <c r="BG7964">
        <f t="shared" si="871"/>
        <v>0</v>
      </c>
      <c r="BO7964">
        <f t="shared" si="872"/>
        <v>0</v>
      </c>
      <c r="CC7964">
        <f t="shared" si="873"/>
        <v>0</v>
      </c>
      <c r="CD7964">
        <f t="shared" si="874"/>
        <v>0</v>
      </c>
      <c r="CG7964">
        <f ca="1">IFERROR(INDIRECT("IVA!X"&amp;MATCH(MID(COMPRAS!C7864,1,2)&amp;MID(COMPRAS!F7864,1,2)&amp;MID(COMPRAS!D7864,1,2),IVA!W:W,0)),"SIN COD.")</f>
        <v>0</v>
      </c>
      <c r="CH7964">
        <f ca="1">IFERROR(INDIRECT("IVA!Y"&amp;MATCH(MID(COMPRAS!C7864,1,2)&amp;MID(COMPRAS!F7864,1,2)&amp;MID(COMPRAS!D7864,1,2),IVA!W:W,0)),"SIN COD.")</f>
        <v>0</v>
      </c>
    </row>
    <row r="7965" spans="1:86" x14ac:dyDescent="0.25">
      <c r="A7965"/>
      <c r="B7965"/>
      <c r="D7965"/>
      <c r="AL7965">
        <f t="shared" si="868"/>
        <v>0</v>
      </c>
      <c r="AQ7965">
        <f t="shared" si="869"/>
        <v>0</v>
      </c>
      <c r="AR7965" t="str">
        <f>IFERROR(IF(OR(AP7965=338,AP7965=340,AP7965=341,AP7965=342,AP7965="342A",AP7965="342B"),PorcenRet(AP7965,AT7965,AU7965),INDEX(PORCENTAJEBUSCAR,MATCH(AP7965,CódigoRET,0),4)*1),"")</f>
        <v/>
      </c>
      <c r="AS7965">
        <f t="shared" si="870"/>
        <v>0</v>
      </c>
      <c r="BF7965" t="str">
        <f>IFERROR(IF(OR(BD7965=338,BD7965=340,BD7965=341,BD7965=342,BD7965="342A",BD7965="342B"),PorcenRet(BD7965,BH7965,BI7965),INDEX(PORCENTAJEBUSCAR,MATCH(BD7965,CódigoRET,0),4)*1),"")</f>
        <v/>
      </c>
      <c r="BG7965">
        <f t="shared" si="871"/>
        <v>0</v>
      </c>
      <c r="BO7965">
        <f t="shared" si="872"/>
        <v>0</v>
      </c>
      <c r="CC7965">
        <f t="shared" si="873"/>
        <v>0</v>
      </c>
      <c r="CD7965">
        <f t="shared" si="874"/>
        <v>0</v>
      </c>
      <c r="CG7965">
        <f ca="1">IFERROR(INDIRECT("IVA!X"&amp;MATCH(MID(COMPRAS!C7865,1,2)&amp;MID(COMPRAS!F7865,1,2)&amp;MID(COMPRAS!D7865,1,2),IVA!W:W,0)),"SIN COD.")</f>
        <v>0</v>
      </c>
      <c r="CH7965">
        <f ca="1">IFERROR(INDIRECT("IVA!Y"&amp;MATCH(MID(COMPRAS!C7865,1,2)&amp;MID(COMPRAS!F7865,1,2)&amp;MID(COMPRAS!D7865,1,2),IVA!W:W,0)),"SIN COD.")</f>
        <v>0</v>
      </c>
    </row>
    <row r="7966" spans="1:86" x14ac:dyDescent="0.25">
      <c r="A7966"/>
      <c r="B7966"/>
      <c r="D7966"/>
      <c r="AL7966">
        <f t="shared" si="868"/>
        <v>0</v>
      </c>
      <c r="AQ7966">
        <f t="shared" si="869"/>
        <v>0</v>
      </c>
      <c r="AR7966" t="str">
        <f>IFERROR(IF(OR(AP7966=338,AP7966=340,AP7966=341,AP7966=342,AP7966="342A",AP7966="342B"),PorcenRet(AP7966,AT7966,AU7966),INDEX(PORCENTAJEBUSCAR,MATCH(AP7966,CódigoRET,0),4)*1),"")</f>
        <v/>
      </c>
      <c r="AS7966">
        <f t="shared" si="870"/>
        <v>0</v>
      </c>
      <c r="BF7966" t="str">
        <f>IFERROR(IF(OR(BD7966=338,BD7966=340,BD7966=341,BD7966=342,BD7966="342A",BD7966="342B"),PorcenRet(BD7966,BH7966,BI7966),INDEX(PORCENTAJEBUSCAR,MATCH(BD7966,CódigoRET,0),4)*1),"")</f>
        <v/>
      </c>
      <c r="BG7966">
        <f t="shared" si="871"/>
        <v>0</v>
      </c>
      <c r="BO7966">
        <f t="shared" si="872"/>
        <v>0</v>
      </c>
      <c r="CC7966">
        <f t="shared" si="873"/>
        <v>0</v>
      </c>
      <c r="CD7966">
        <f t="shared" si="874"/>
        <v>0</v>
      </c>
      <c r="CG7966">
        <f ca="1">IFERROR(INDIRECT("IVA!X"&amp;MATCH(MID(COMPRAS!C7866,1,2)&amp;MID(COMPRAS!F7866,1,2)&amp;MID(COMPRAS!D7866,1,2),IVA!W:W,0)),"SIN COD.")</f>
        <v>0</v>
      </c>
      <c r="CH7966">
        <f ca="1">IFERROR(INDIRECT("IVA!Y"&amp;MATCH(MID(COMPRAS!C7866,1,2)&amp;MID(COMPRAS!F7866,1,2)&amp;MID(COMPRAS!D7866,1,2),IVA!W:W,0)),"SIN COD.")</f>
        <v>0</v>
      </c>
    </row>
    <row r="7967" spans="1:86" x14ac:dyDescent="0.25">
      <c r="A7967"/>
      <c r="B7967"/>
      <c r="D7967"/>
      <c r="AL7967">
        <f t="shared" si="868"/>
        <v>0</v>
      </c>
      <c r="AQ7967">
        <f t="shared" si="869"/>
        <v>0</v>
      </c>
      <c r="AR7967" t="str">
        <f>IFERROR(IF(OR(AP7967=338,AP7967=340,AP7967=341,AP7967=342,AP7967="342A",AP7967="342B"),PorcenRet(AP7967,AT7967,AU7967),INDEX(PORCENTAJEBUSCAR,MATCH(AP7967,CódigoRET,0),4)*1),"")</f>
        <v/>
      </c>
      <c r="AS7967">
        <f t="shared" si="870"/>
        <v>0</v>
      </c>
      <c r="BF7967" t="str">
        <f>IFERROR(IF(OR(BD7967=338,BD7967=340,BD7967=341,BD7967=342,BD7967="342A",BD7967="342B"),PorcenRet(BD7967,BH7967,BI7967),INDEX(PORCENTAJEBUSCAR,MATCH(BD7967,CódigoRET,0),4)*1),"")</f>
        <v/>
      </c>
      <c r="BG7967">
        <f t="shared" si="871"/>
        <v>0</v>
      </c>
      <c r="BO7967">
        <f t="shared" si="872"/>
        <v>0</v>
      </c>
      <c r="CC7967">
        <f t="shared" si="873"/>
        <v>0</v>
      </c>
      <c r="CD7967">
        <f t="shared" si="874"/>
        <v>0</v>
      </c>
      <c r="CG7967">
        <f ca="1">IFERROR(INDIRECT("IVA!X"&amp;MATCH(MID(COMPRAS!C7867,1,2)&amp;MID(COMPRAS!F7867,1,2)&amp;MID(COMPRAS!D7867,1,2),IVA!W:W,0)),"SIN COD.")</f>
        <v>0</v>
      </c>
      <c r="CH7967">
        <f ca="1">IFERROR(INDIRECT("IVA!Y"&amp;MATCH(MID(COMPRAS!C7867,1,2)&amp;MID(COMPRAS!F7867,1,2)&amp;MID(COMPRAS!D7867,1,2),IVA!W:W,0)),"SIN COD.")</f>
        <v>0</v>
      </c>
    </row>
    <row r="7968" spans="1:86" x14ac:dyDescent="0.25">
      <c r="A7968"/>
      <c r="B7968"/>
      <c r="D7968"/>
      <c r="AL7968">
        <f t="shared" si="868"/>
        <v>0</v>
      </c>
      <c r="AQ7968">
        <f t="shared" si="869"/>
        <v>0</v>
      </c>
      <c r="AR7968" t="str">
        <f>IFERROR(IF(OR(AP7968=338,AP7968=340,AP7968=341,AP7968=342,AP7968="342A",AP7968="342B"),PorcenRet(AP7968,AT7968,AU7968),INDEX(PORCENTAJEBUSCAR,MATCH(AP7968,CódigoRET,0),4)*1),"")</f>
        <v/>
      </c>
      <c r="AS7968">
        <f t="shared" si="870"/>
        <v>0</v>
      </c>
      <c r="BF7968" t="str">
        <f>IFERROR(IF(OR(BD7968=338,BD7968=340,BD7968=341,BD7968=342,BD7968="342A",BD7968="342B"),PorcenRet(BD7968,BH7968,BI7968),INDEX(PORCENTAJEBUSCAR,MATCH(BD7968,CódigoRET,0),4)*1),"")</f>
        <v/>
      </c>
      <c r="BG7968">
        <f t="shared" si="871"/>
        <v>0</v>
      </c>
      <c r="BO7968">
        <f t="shared" si="872"/>
        <v>0</v>
      </c>
      <c r="CC7968">
        <f t="shared" si="873"/>
        <v>0</v>
      </c>
      <c r="CD7968">
        <f t="shared" si="874"/>
        <v>0</v>
      </c>
      <c r="CG7968">
        <f ca="1">IFERROR(INDIRECT("IVA!X"&amp;MATCH(MID(COMPRAS!C7868,1,2)&amp;MID(COMPRAS!F7868,1,2)&amp;MID(COMPRAS!D7868,1,2),IVA!W:W,0)),"SIN COD.")</f>
        <v>0</v>
      </c>
      <c r="CH7968">
        <f ca="1">IFERROR(INDIRECT("IVA!Y"&amp;MATCH(MID(COMPRAS!C7868,1,2)&amp;MID(COMPRAS!F7868,1,2)&amp;MID(COMPRAS!D7868,1,2),IVA!W:W,0)),"SIN COD.")</f>
        <v>0</v>
      </c>
    </row>
    <row r="7969" spans="1:86" x14ac:dyDescent="0.25">
      <c r="A7969"/>
      <c r="B7969"/>
      <c r="D7969"/>
      <c r="AL7969">
        <f t="shared" si="868"/>
        <v>0</v>
      </c>
      <c r="AQ7969">
        <f t="shared" si="869"/>
        <v>0</v>
      </c>
      <c r="AR7969" t="str">
        <f>IFERROR(IF(OR(AP7969=338,AP7969=340,AP7969=341,AP7969=342,AP7969="342A",AP7969="342B"),PorcenRet(AP7969,AT7969,AU7969),INDEX(PORCENTAJEBUSCAR,MATCH(AP7969,CódigoRET,0),4)*1),"")</f>
        <v/>
      </c>
      <c r="AS7969">
        <f t="shared" si="870"/>
        <v>0</v>
      </c>
      <c r="BF7969" t="str">
        <f>IFERROR(IF(OR(BD7969=338,BD7969=340,BD7969=341,BD7969=342,BD7969="342A",BD7969="342B"),PorcenRet(BD7969,BH7969,BI7969),INDEX(PORCENTAJEBUSCAR,MATCH(BD7969,CódigoRET,0),4)*1),"")</f>
        <v/>
      </c>
      <c r="BG7969">
        <f t="shared" si="871"/>
        <v>0</v>
      </c>
      <c r="BO7969">
        <f t="shared" si="872"/>
        <v>0</v>
      </c>
      <c r="CC7969">
        <f t="shared" si="873"/>
        <v>0</v>
      </c>
      <c r="CD7969">
        <f t="shared" si="874"/>
        <v>0</v>
      </c>
      <c r="CG7969">
        <f ca="1">IFERROR(INDIRECT("IVA!X"&amp;MATCH(MID(COMPRAS!C7869,1,2)&amp;MID(COMPRAS!F7869,1,2)&amp;MID(COMPRAS!D7869,1,2),IVA!W:W,0)),"SIN COD.")</f>
        <v>0</v>
      </c>
      <c r="CH7969">
        <f ca="1">IFERROR(INDIRECT("IVA!Y"&amp;MATCH(MID(COMPRAS!C7869,1,2)&amp;MID(COMPRAS!F7869,1,2)&amp;MID(COMPRAS!D7869,1,2),IVA!W:W,0)),"SIN COD.")</f>
        <v>0</v>
      </c>
    </row>
    <row r="7970" spans="1:86" x14ac:dyDescent="0.25">
      <c r="A7970"/>
      <c r="B7970"/>
      <c r="D7970"/>
      <c r="AL7970">
        <f t="shared" si="868"/>
        <v>0</v>
      </c>
      <c r="AQ7970">
        <f t="shared" si="869"/>
        <v>0</v>
      </c>
      <c r="AR7970" t="str">
        <f>IFERROR(IF(OR(AP7970=338,AP7970=340,AP7970=341,AP7970=342,AP7970="342A",AP7970="342B"),PorcenRet(AP7970,AT7970,AU7970),INDEX(PORCENTAJEBUSCAR,MATCH(AP7970,CódigoRET,0),4)*1),"")</f>
        <v/>
      </c>
      <c r="AS7970">
        <f t="shared" si="870"/>
        <v>0</v>
      </c>
      <c r="BF7970" t="str">
        <f>IFERROR(IF(OR(BD7970=338,BD7970=340,BD7970=341,BD7970=342,BD7970="342A",BD7970="342B"),PorcenRet(BD7970,BH7970,BI7970),INDEX(PORCENTAJEBUSCAR,MATCH(BD7970,CódigoRET,0),4)*1),"")</f>
        <v/>
      </c>
      <c r="BG7970">
        <f t="shared" si="871"/>
        <v>0</v>
      </c>
      <c r="BO7970">
        <f t="shared" si="872"/>
        <v>0</v>
      </c>
      <c r="CC7970">
        <f t="shared" si="873"/>
        <v>0</v>
      </c>
      <c r="CD7970">
        <f t="shared" si="874"/>
        <v>0</v>
      </c>
      <c r="CG7970">
        <f ca="1">IFERROR(INDIRECT("IVA!X"&amp;MATCH(MID(COMPRAS!C7870,1,2)&amp;MID(COMPRAS!F7870,1,2)&amp;MID(COMPRAS!D7870,1,2),IVA!W:W,0)),"SIN COD.")</f>
        <v>0</v>
      </c>
      <c r="CH7970">
        <f ca="1">IFERROR(INDIRECT("IVA!Y"&amp;MATCH(MID(COMPRAS!C7870,1,2)&amp;MID(COMPRAS!F7870,1,2)&amp;MID(COMPRAS!D7870,1,2),IVA!W:W,0)),"SIN COD.")</f>
        <v>0</v>
      </c>
    </row>
    <row r="7971" spans="1:86" x14ac:dyDescent="0.25">
      <c r="A7971"/>
      <c r="B7971"/>
      <c r="D7971"/>
      <c r="AL7971">
        <f t="shared" si="868"/>
        <v>0</v>
      </c>
      <c r="AQ7971">
        <f t="shared" si="869"/>
        <v>0</v>
      </c>
      <c r="AR7971" t="str">
        <f>IFERROR(IF(OR(AP7971=338,AP7971=340,AP7971=341,AP7971=342,AP7971="342A",AP7971="342B"),PorcenRet(AP7971,AT7971,AU7971),INDEX(PORCENTAJEBUSCAR,MATCH(AP7971,CódigoRET,0),4)*1),"")</f>
        <v/>
      </c>
      <c r="AS7971">
        <f t="shared" si="870"/>
        <v>0</v>
      </c>
      <c r="BF7971" t="str">
        <f>IFERROR(IF(OR(BD7971=338,BD7971=340,BD7971=341,BD7971=342,BD7971="342A",BD7971="342B"),PorcenRet(BD7971,BH7971,BI7971),INDEX(PORCENTAJEBUSCAR,MATCH(BD7971,CódigoRET,0),4)*1),"")</f>
        <v/>
      </c>
      <c r="BG7971">
        <f t="shared" si="871"/>
        <v>0</v>
      </c>
      <c r="BO7971">
        <f t="shared" si="872"/>
        <v>0</v>
      </c>
      <c r="CC7971">
        <f t="shared" si="873"/>
        <v>0</v>
      </c>
      <c r="CD7971">
        <f t="shared" si="874"/>
        <v>0</v>
      </c>
      <c r="CG7971">
        <f ca="1">IFERROR(INDIRECT("IVA!X"&amp;MATCH(MID(COMPRAS!C7871,1,2)&amp;MID(COMPRAS!F7871,1,2)&amp;MID(COMPRAS!D7871,1,2),IVA!W:W,0)),"SIN COD.")</f>
        <v>0</v>
      </c>
      <c r="CH7971">
        <f ca="1">IFERROR(INDIRECT("IVA!Y"&amp;MATCH(MID(COMPRAS!C7871,1,2)&amp;MID(COMPRAS!F7871,1,2)&amp;MID(COMPRAS!D7871,1,2),IVA!W:W,0)),"SIN COD.")</f>
        <v>0</v>
      </c>
    </row>
    <row r="7972" spans="1:86" x14ac:dyDescent="0.25">
      <c r="A7972"/>
      <c r="B7972"/>
      <c r="D7972"/>
      <c r="AL7972">
        <f t="shared" si="868"/>
        <v>0</v>
      </c>
      <c r="AQ7972">
        <f t="shared" si="869"/>
        <v>0</v>
      </c>
      <c r="AR7972" t="str">
        <f>IFERROR(IF(OR(AP7972=338,AP7972=340,AP7972=341,AP7972=342,AP7972="342A",AP7972="342B"),PorcenRet(AP7972,AT7972,AU7972),INDEX(PORCENTAJEBUSCAR,MATCH(AP7972,CódigoRET,0),4)*1),"")</f>
        <v/>
      </c>
      <c r="AS7972">
        <f t="shared" si="870"/>
        <v>0</v>
      </c>
      <c r="BF7972" t="str">
        <f>IFERROR(IF(OR(BD7972=338,BD7972=340,BD7972=341,BD7972=342,BD7972="342A",BD7972="342B"),PorcenRet(BD7972,BH7972,BI7972),INDEX(PORCENTAJEBUSCAR,MATCH(BD7972,CódigoRET,0),4)*1),"")</f>
        <v/>
      </c>
      <c r="BG7972">
        <f t="shared" si="871"/>
        <v>0</v>
      </c>
      <c r="BO7972">
        <f t="shared" si="872"/>
        <v>0</v>
      </c>
      <c r="CC7972">
        <f t="shared" si="873"/>
        <v>0</v>
      </c>
      <c r="CD7972">
        <f t="shared" si="874"/>
        <v>0</v>
      </c>
      <c r="CG7972">
        <f ca="1">IFERROR(INDIRECT("IVA!X"&amp;MATCH(MID(COMPRAS!C7872,1,2)&amp;MID(COMPRAS!F7872,1,2)&amp;MID(COMPRAS!D7872,1,2),IVA!W:W,0)),"SIN COD.")</f>
        <v>0</v>
      </c>
      <c r="CH7972">
        <f ca="1">IFERROR(INDIRECT("IVA!Y"&amp;MATCH(MID(COMPRAS!C7872,1,2)&amp;MID(COMPRAS!F7872,1,2)&amp;MID(COMPRAS!D7872,1,2),IVA!W:W,0)),"SIN COD.")</f>
        <v>0</v>
      </c>
    </row>
    <row r="7973" spans="1:86" x14ac:dyDescent="0.25">
      <c r="A7973"/>
      <c r="B7973"/>
      <c r="D7973"/>
      <c r="AL7973">
        <f t="shared" si="868"/>
        <v>0</v>
      </c>
      <c r="AQ7973">
        <f t="shared" si="869"/>
        <v>0</v>
      </c>
      <c r="AR7973" t="str">
        <f>IFERROR(IF(OR(AP7973=338,AP7973=340,AP7973=341,AP7973=342,AP7973="342A",AP7973="342B"),PorcenRet(AP7973,AT7973,AU7973),INDEX(PORCENTAJEBUSCAR,MATCH(AP7973,CódigoRET,0),4)*1),"")</f>
        <v/>
      </c>
      <c r="AS7973">
        <f t="shared" si="870"/>
        <v>0</v>
      </c>
      <c r="BF7973" t="str">
        <f>IFERROR(IF(OR(BD7973=338,BD7973=340,BD7973=341,BD7973=342,BD7973="342A",BD7973="342B"),PorcenRet(BD7973,BH7973,BI7973),INDEX(PORCENTAJEBUSCAR,MATCH(BD7973,CódigoRET,0),4)*1),"")</f>
        <v/>
      </c>
      <c r="BG7973">
        <f t="shared" si="871"/>
        <v>0</v>
      </c>
      <c r="BO7973">
        <f t="shared" si="872"/>
        <v>0</v>
      </c>
      <c r="CC7973">
        <f t="shared" si="873"/>
        <v>0</v>
      </c>
      <c r="CD7973">
        <f t="shared" si="874"/>
        <v>0</v>
      </c>
      <c r="CG7973">
        <f ca="1">IFERROR(INDIRECT("IVA!X"&amp;MATCH(MID(COMPRAS!C7873,1,2)&amp;MID(COMPRAS!F7873,1,2)&amp;MID(COMPRAS!D7873,1,2),IVA!W:W,0)),"SIN COD.")</f>
        <v>0</v>
      </c>
      <c r="CH7973">
        <f ca="1">IFERROR(INDIRECT("IVA!Y"&amp;MATCH(MID(COMPRAS!C7873,1,2)&amp;MID(COMPRAS!F7873,1,2)&amp;MID(COMPRAS!D7873,1,2),IVA!W:W,0)),"SIN COD.")</f>
        <v>0</v>
      </c>
    </row>
    <row r="7974" spans="1:86" x14ac:dyDescent="0.25">
      <c r="A7974"/>
      <c r="B7974"/>
      <c r="D7974"/>
      <c r="AL7974">
        <f t="shared" si="868"/>
        <v>0</v>
      </c>
      <c r="AQ7974">
        <f t="shared" si="869"/>
        <v>0</v>
      </c>
      <c r="AR7974" t="str">
        <f>IFERROR(IF(OR(AP7974=338,AP7974=340,AP7974=341,AP7974=342,AP7974="342A",AP7974="342B"),PorcenRet(AP7974,AT7974,AU7974),INDEX(PORCENTAJEBUSCAR,MATCH(AP7974,CódigoRET,0),4)*1),"")</f>
        <v/>
      </c>
      <c r="AS7974">
        <f t="shared" si="870"/>
        <v>0</v>
      </c>
      <c r="BF7974" t="str">
        <f>IFERROR(IF(OR(BD7974=338,BD7974=340,BD7974=341,BD7974=342,BD7974="342A",BD7974="342B"),PorcenRet(BD7974,BH7974,BI7974),INDEX(PORCENTAJEBUSCAR,MATCH(BD7974,CódigoRET,0),4)*1),"")</f>
        <v/>
      </c>
      <c r="BG7974">
        <f t="shared" si="871"/>
        <v>0</v>
      </c>
      <c r="BO7974">
        <f t="shared" si="872"/>
        <v>0</v>
      </c>
      <c r="CC7974">
        <f t="shared" si="873"/>
        <v>0</v>
      </c>
      <c r="CD7974">
        <f t="shared" si="874"/>
        <v>0</v>
      </c>
      <c r="CG7974">
        <f ca="1">IFERROR(INDIRECT("IVA!X"&amp;MATCH(MID(COMPRAS!C7874,1,2)&amp;MID(COMPRAS!F7874,1,2)&amp;MID(COMPRAS!D7874,1,2),IVA!W:W,0)),"SIN COD.")</f>
        <v>0</v>
      </c>
      <c r="CH7974">
        <f ca="1">IFERROR(INDIRECT("IVA!Y"&amp;MATCH(MID(COMPRAS!C7874,1,2)&amp;MID(COMPRAS!F7874,1,2)&amp;MID(COMPRAS!D7874,1,2),IVA!W:W,0)),"SIN COD.")</f>
        <v>0</v>
      </c>
    </row>
    <row r="7975" spans="1:86" x14ac:dyDescent="0.25">
      <c r="A7975"/>
      <c r="B7975"/>
      <c r="D7975"/>
      <c r="AL7975">
        <f t="shared" si="868"/>
        <v>0</v>
      </c>
      <c r="AQ7975">
        <f t="shared" si="869"/>
        <v>0</v>
      </c>
      <c r="AR7975" t="str">
        <f>IFERROR(IF(OR(AP7975=338,AP7975=340,AP7975=341,AP7975=342,AP7975="342A",AP7975="342B"),PorcenRet(AP7975,AT7975,AU7975),INDEX(PORCENTAJEBUSCAR,MATCH(AP7975,CódigoRET,0),4)*1),"")</f>
        <v/>
      </c>
      <c r="AS7975">
        <f t="shared" si="870"/>
        <v>0</v>
      </c>
      <c r="BF7975" t="str">
        <f>IFERROR(IF(OR(BD7975=338,BD7975=340,BD7975=341,BD7975=342,BD7975="342A",BD7975="342B"),PorcenRet(BD7975,BH7975,BI7975),INDEX(PORCENTAJEBUSCAR,MATCH(BD7975,CódigoRET,0),4)*1),"")</f>
        <v/>
      </c>
      <c r="BG7975">
        <f t="shared" si="871"/>
        <v>0</v>
      </c>
      <c r="BO7975">
        <f t="shared" si="872"/>
        <v>0</v>
      </c>
      <c r="CC7975">
        <f t="shared" si="873"/>
        <v>0</v>
      </c>
      <c r="CD7975">
        <f t="shared" si="874"/>
        <v>0</v>
      </c>
      <c r="CG7975">
        <f ca="1">IFERROR(INDIRECT("IVA!X"&amp;MATCH(MID(COMPRAS!C7875,1,2)&amp;MID(COMPRAS!F7875,1,2)&amp;MID(COMPRAS!D7875,1,2),IVA!W:W,0)),"SIN COD.")</f>
        <v>0</v>
      </c>
      <c r="CH7975">
        <f ca="1">IFERROR(INDIRECT("IVA!Y"&amp;MATCH(MID(COMPRAS!C7875,1,2)&amp;MID(COMPRAS!F7875,1,2)&amp;MID(COMPRAS!D7875,1,2),IVA!W:W,0)),"SIN COD.")</f>
        <v>0</v>
      </c>
    </row>
    <row r="7976" spans="1:86" x14ac:dyDescent="0.25">
      <c r="A7976"/>
      <c r="B7976"/>
      <c r="D7976"/>
      <c r="AL7976">
        <f t="shared" si="868"/>
        <v>0</v>
      </c>
      <c r="AQ7976">
        <f t="shared" si="869"/>
        <v>0</v>
      </c>
      <c r="AR7976" t="str">
        <f>IFERROR(IF(OR(AP7976=338,AP7976=340,AP7976=341,AP7976=342,AP7976="342A",AP7976="342B"),PorcenRet(AP7976,AT7976,AU7976),INDEX(PORCENTAJEBUSCAR,MATCH(AP7976,CódigoRET,0),4)*1),"")</f>
        <v/>
      </c>
      <c r="AS7976">
        <f t="shared" si="870"/>
        <v>0</v>
      </c>
      <c r="BF7976" t="str">
        <f>IFERROR(IF(OR(BD7976=338,BD7976=340,BD7976=341,BD7976=342,BD7976="342A",BD7976="342B"),PorcenRet(BD7976,BH7976,BI7976),INDEX(PORCENTAJEBUSCAR,MATCH(BD7976,CódigoRET,0),4)*1),"")</f>
        <v/>
      </c>
      <c r="BG7976">
        <f t="shared" si="871"/>
        <v>0</v>
      </c>
      <c r="BO7976">
        <f t="shared" si="872"/>
        <v>0</v>
      </c>
      <c r="CC7976">
        <f t="shared" si="873"/>
        <v>0</v>
      </c>
      <c r="CD7976">
        <f t="shared" si="874"/>
        <v>0</v>
      </c>
      <c r="CG7976">
        <f ca="1">IFERROR(INDIRECT("IVA!X"&amp;MATCH(MID(COMPRAS!C7876,1,2)&amp;MID(COMPRAS!F7876,1,2)&amp;MID(COMPRAS!D7876,1,2),IVA!W:W,0)),"SIN COD.")</f>
        <v>0</v>
      </c>
      <c r="CH7976">
        <f ca="1">IFERROR(INDIRECT("IVA!Y"&amp;MATCH(MID(COMPRAS!C7876,1,2)&amp;MID(COMPRAS!F7876,1,2)&amp;MID(COMPRAS!D7876,1,2),IVA!W:W,0)),"SIN COD.")</f>
        <v>0</v>
      </c>
    </row>
    <row r="7977" spans="1:86" x14ac:dyDescent="0.25">
      <c r="A7977"/>
      <c r="B7977"/>
      <c r="D7977"/>
      <c r="AL7977">
        <f t="shared" si="868"/>
        <v>0</v>
      </c>
      <c r="AQ7977">
        <f t="shared" si="869"/>
        <v>0</v>
      </c>
      <c r="AR7977" t="str">
        <f>IFERROR(IF(OR(AP7977=338,AP7977=340,AP7977=341,AP7977=342,AP7977="342A",AP7977="342B"),PorcenRet(AP7977,AT7977,AU7977),INDEX(PORCENTAJEBUSCAR,MATCH(AP7977,CódigoRET,0),4)*1),"")</f>
        <v/>
      </c>
      <c r="AS7977">
        <f t="shared" si="870"/>
        <v>0</v>
      </c>
      <c r="BF7977" t="str">
        <f>IFERROR(IF(OR(BD7977=338,BD7977=340,BD7977=341,BD7977=342,BD7977="342A",BD7977="342B"),PorcenRet(BD7977,BH7977,BI7977),INDEX(PORCENTAJEBUSCAR,MATCH(BD7977,CódigoRET,0),4)*1),"")</f>
        <v/>
      </c>
      <c r="BG7977">
        <f t="shared" si="871"/>
        <v>0</v>
      </c>
      <c r="BO7977">
        <f t="shared" si="872"/>
        <v>0</v>
      </c>
      <c r="CC7977">
        <f t="shared" si="873"/>
        <v>0</v>
      </c>
      <c r="CD7977">
        <f t="shared" si="874"/>
        <v>0</v>
      </c>
      <c r="CG7977">
        <f ca="1">IFERROR(INDIRECT("IVA!X"&amp;MATCH(MID(COMPRAS!C7877,1,2)&amp;MID(COMPRAS!F7877,1,2)&amp;MID(COMPRAS!D7877,1,2),IVA!W:W,0)),"SIN COD.")</f>
        <v>0</v>
      </c>
      <c r="CH7977">
        <f ca="1">IFERROR(INDIRECT("IVA!Y"&amp;MATCH(MID(COMPRAS!C7877,1,2)&amp;MID(COMPRAS!F7877,1,2)&amp;MID(COMPRAS!D7877,1,2),IVA!W:W,0)),"SIN COD.")</f>
        <v>0</v>
      </c>
    </row>
    <row r="7978" spans="1:86" x14ac:dyDescent="0.25">
      <c r="A7978"/>
      <c r="B7978"/>
      <c r="D7978"/>
      <c r="AL7978">
        <f t="shared" si="868"/>
        <v>0</v>
      </c>
      <c r="AQ7978">
        <f t="shared" si="869"/>
        <v>0</v>
      </c>
      <c r="AR7978" t="str">
        <f>IFERROR(IF(OR(AP7978=338,AP7978=340,AP7978=341,AP7978=342,AP7978="342A",AP7978="342B"),PorcenRet(AP7978,AT7978,AU7978),INDEX(PORCENTAJEBUSCAR,MATCH(AP7978,CódigoRET,0),4)*1),"")</f>
        <v/>
      </c>
      <c r="AS7978">
        <f t="shared" si="870"/>
        <v>0</v>
      </c>
      <c r="BF7978" t="str">
        <f>IFERROR(IF(OR(BD7978=338,BD7978=340,BD7978=341,BD7978=342,BD7978="342A",BD7978="342B"),PorcenRet(BD7978,BH7978,BI7978),INDEX(PORCENTAJEBUSCAR,MATCH(BD7978,CódigoRET,0),4)*1),"")</f>
        <v/>
      </c>
      <c r="BG7978">
        <f t="shared" si="871"/>
        <v>0</v>
      </c>
      <c r="BO7978">
        <f t="shared" si="872"/>
        <v>0</v>
      </c>
      <c r="CC7978">
        <f t="shared" si="873"/>
        <v>0</v>
      </c>
      <c r="CD7978">
        <f t="shared" si="874"/>
        <v>0</v>
      </c>
      <c r="CG7978">
        <f ca="1">IFERROR(INDIRECT("IVA!X"&amp;MATCH(MID(COMPRAS!C7878,1,2)&amp;MID(COMPRAS!F7878,1,2)&amp;MID(COMPRAS!D7878,1,2),IVA!W:W,0)),"SIN COD.")</f>
        <v>0</v>
      </c>
      <c r="CH7978">
        <f ca="1">IFERROR(INDIRECT("IVA!Y"&amp;MATCH(MID(COMPRAS!C7878,1,2)&amp;MID(COMPRAS!F7878,1,2)&amp;MID(COMPRAS!D7878,1,2),IVA!W:W,0)),"SIN COD.")</f>
        <v>0</v>
      </c>
    </row>
    <row r="7979" spans="1:86" x14ac:dyDescent="0.25">
      <c r="A7979"/>
      <c r="B7979"/>
      <c r="D7979"/>
      <c r="AL7979">
        <f t="shared" si="868"/>
        <v>0</v>
      </c>
      <c r="AQ7979">
        <f t="shared" si="869"/>
        <v>0</v>
      </c>
      <c r="AR7979" t="str">
        <f>IFERROR(IF(OR(AP7979=338,AP7979=340,AP7979=341,AP7979=342,AP7979="342A",AP7979="342B"),PorcenRet(AP7979,AT7979,AU7979),INDEX(PORCENTAJEBUSCAR,MATCH(AP7979,CódigoRET,0),4)*1),"")</f>
        <v/>
      </c>
      <c r="AS7979">
        <f t="shared" si="870"/>
        <v>0</v>
      </c>
      <c r="BF7979" t="str">
        <f>IFERROR(IF(OR(BD7979=338,BD7979=340,BD7979=341,BD7979=342,BD7979="342A",BD7979="342B"),PorcenRet(BD7979,BH7979,BI7979),INDEX(PORCENTAJEBUSCAR,MATCH(BD7979,CódigoRET,0),4)*1),"")</f>
        <v/>
      </c>
      <c r="BG7979">
        <f t="shared" si="871"/>
        <v>0</v>
      </c>
      <c r="BO7979">
        <f t="shared" si="872"/>
        <v>0</v>
      </c>
      <c r="CC7979">
        <f t="shared" si="873"/>
        <v>0</v>
      </c>
      <c r="CD7979">
        <f t="shared" si="874"/>
        <v>0</v>
      </c>
      <c r="CG7979">
        <f ca="1">IFERROR(INDIRECT("IVA!X"&amp;MATCH(MID(COMPRAS!C7879,1,2)&amp;MID(COMPRAS!F7879,1,2)&amp;MID(COMPRAS!D7879,1,2),IVA!W:W,0)),"SIN COD.")</f>
        <v>0</v>
      </c>
      <c r="CH7979">
        <f ca="1">IFERROR(INDIRECT("IVA!Y"&amp;MATCH(MID(COMPRAS!C7879,1,2)&amp;MID(COMPRAS!F7879,1,2)&amp;MID(COMPRAS!D7879,1,2),IVA!W:W,0)),"SIN COD.")</f>
        <v>0</v>
      </c>
    </row>
    <row r="7980" spans="1:86" x14ac:dyDescent="0.25">
      <c r="A7980"/>
      <c r="B7980"/>
      <c r="D7980"/>
      <c r="AL7980">
        <f t="shared" si="868"/>
        <v>0</v>
      </c>
      <c r="AQ7980">
        <f t="shared" si="869"/>
        <v>0</v>
      </c>
      <c r="AR7980" t="str">
        <f>IFERROR(IF(OR(AP7980=338,AP7980=340,AP7980=341,AP7980=342,AP7980="342A",AP7980="342B"),PorcenRet(AP7980,AT7980,AU7980),INDEX(PORCENTAJEBUSCAR,MATCH(AP7980,CódigoRET,0),4)*1),"")</f>
        <v/>
      </c>
      <c r="AS7980">
        <f t="shared" si="870"/>
        <v>0</v>
      </c>
      <c r="BF7980" t="str">
        <f>IFERROR(IF(OR(BD7980=338,BD7980=340,BD7980=341,BD7980=342,BD7980="342A",BD7980="342B"),PorcenRet(BD7980,BH7980,BI7980),INDEX(PORCENTAJEBUSCAR,MATCH(BD7980,CódigoRET,0),4)*1),"")</f>
        <v/>
      </c>
      <c r="BG7980">
        <f t="shared" si="871"/>
        <v>0</v>
      </c>
      <c r="BO7980">
        <f t="shared" si="872"/>
        <v>0</v>
      </c>
      <c r="CC7980">
        <f t="shared" si="873"/>
        <v>0</v>
      </c>
      <c r="CD7980">
        <f t="shared" si="874"/>
        <v>0</v>
      </c>
      <c r="CG7980">
        <f ca="1">IFERROR(INDIRECT("IVA!X"&amp;MATCH(MID(COMPRAS!C7880,1,2)&amp;MID(COMPRAS!F7880,1,2)&amp;MID(COMPRAS!D7880,1,2),IVA!W:W,0)),"SIN COD.")</f>
        <v>0</v>
      </c>
      <c r="CH7980">
        <f ca="1">IFERROR(INDIRECT("IVA!Y"&amp;MATCH(MID(COMPRAS!C7880,1,2)&amp;MID(COMPRAS!F7880,1,2)&amp;MID(COMPRAS!D7880,1,2),IVA!W:W,0)),"SIN COD.")</f>
        <v>0</v>
      </c>
    </row>
    <row r="7981" spans="1:86" x14ac:dyDescent="0.25">
      <c r="A7981"/>
      <c r="B7981"/>
      <c r="D7981"/>
      <c r="AL7981">
        <f t="shared" si="868"/>
        <v>0</v>
      </c>
      <c r="AQ7981">
        <f t="shared" si="869"/>
        <v>0</v>
      </c>
      <c r="AR7981" t="str">
        <f>IFERROR(IF(OR(AP7981=338,AP7981=340,AP7981=341,AP7981=342,AP7981="342A",AP7981="342B"),PorcenRet(AP7981,AT7981,AU7981),INDEX(PORCENTAJEBUSCAR,MATCH(AP7981,CódigoRET,0),4)*1),"")</f>
        <v/>
      </c>
      <c r="AS7981">
        <f t="shared" si="870"/>
        <v>0</v>
      </c>
      <c r="BF7981" t="str">
        <f>IFERROR(IF(OR(BD7981=338,BD7981=340,BD7981=341,BD7981=342,BD7981="342A",BD7981="342B"),PorcenRet(BD7981,BH7981,BI7981),INDEX(PORCENTAJEBUSCAR,MATCH(BD7981,CódigoRET,0),4)*1),"")</f>
        <v/>
      </c>
      <c r="BG7981">
        <f t="shared" si="871"/>
        <v>0</v>
      </c>
      <c r="BO7981">
        <f t="shared" si="872"/>
        <v>0</v>
      </c>
      <c r="CC7981">
        <f t="shared" si="873"/>
        <v>0</v>
      </c>
      <c r="CD7981">
        <f t="shared" si="874"/>
        <v>0</v>
      </c>
      <c r="CG7981">
        <f ca="1">IFERROR(INDIRECT("IVA!X"&amp;MATCH(MID(COMPRAS!C7881,1,2)&amp;MID(COMPRAS!F7881,1,2)&amp;MID(COMPRAS!D7881,1,2),IVA!W:W,0)),"SIN COD.")</f>
        <v>0</v>
      </c>
      <c r="CH7981">
        <f ca="1">IFERROR(INDIRECT("IVA!Y"&amp;MATCH(MID(COMPRAS!C7881,1,2)&amp;MID(COMPRAS!F7881,1,2)&amp;MID(COMPRAS!D7881,1,2),IVA!W:W,0)),"SIN COD.")</f>
        <v>0</v>
      </c>
    </row>
    <row r="7982" spans="1:86" x14ac:dyDescent="0.25">
      <c r="A7982"/>
      <c r="B7982"/>
      <c r="D7982"/>
      <c r="AL7982">
        <f t="shared" si="868"/>
        <v>0</v>
      </c>
      <c r="AQ7982">
        <f t="shared" si="869"/>
        <v>0</v>
      </c>
      <c r="AR7982" t="str">
        <f>IFERROR(IF(OR(AP7982=338,AP7982=340,AP7982=341,AP7982=342,AP7982="342A",AP7982="342B"),PorcenRet(AP7982,AT7982,AU7982),INDEX(PORCENTAJEBUSCAR,MATCH(AP7982,CódigoRET,0),4)*1),"")</f>
        <v/>
      </c>
      <c r="AS7982">
        <f t="shared" si="870"/>
        <v>0</v>
      </c>
      <c r="BF7982" t="str">
        <f>IFERROR(IF(OR(BD7982=338,BD7982=340,BD7982=341,BD7982=342,BD7982="342A",BD7982="342B"),PorcenRet(BD7982,BH7982,BI7982),INDEX(PORCENTAJEBUSCAR,MATCH(BD7982,CódigoRET,0),4)*1),"")</f>
        <v/>
      </c>
      <c r="BG7982">
        <f t="shared" si="871"/>
        <v>0</v>
      </c>
      <c r="BO7982">
        <f t="shared" si="872"/>
        <v>0</v>
      </c>
      <c r="CC7982">
        <f t="shared" si="873"/>
        <v>0</v>
      </c>
      <c r="CD7982">
        <f t="shared" si="874"/>
        <v>0</v>
      </c>
      <c r="CG7982">
        <f ca="1">IFERROR(INDIRECT("IVA!X"&amp;MATCH(MID(COMPRAS!C7882,1,2)&amp;MID(COMPRAS!F7882,1,2)&amp;MID(COMPRAS!D7882,1,2),IVA!W:W,0)),"SIN COD.")</f>
        <v>0</v>
      </c>
      <c r="CH7982">
        <f ca="1">IFERROR(INDIRECT("IVA!Y"&amp;MATCH(MID(COMPRAS!C7882,1,2)&amp;MID(COMPRAS!F7882,1,2)&amp;MID(COMPRAS!D7882,1,2),IVA!W:W,0)),"SIN COD.")</f>
        <v>0</v>
      </c>
    </row>
    <row r="7983" spans="1:86" x14ac:dyDescent="0.25">
      <c r="A7983"/>
      <c r="B7983"/>
      <c r="D7983"/>
      <c r="AL7983">
        <f t="shared" si="868"/>
        <v>0</v>
      </c>
      <c r="AQ7983">
        <f t="shared" si="869"/>
        <v>0</v>
      </c>
      <c r="AR7983" t="str">
        <f>IFERROR(IF(OR(AP7983=338,AP7983=340,AP7983=341,AP7983=342,AP7983="342A",AP7983="342B"),PorcenRet(AP7983,AT7983,AU7983),INDEX(PORCENTAJEBUSCAR,MATCH(AP7983,CódigoRET,0),4)*1),"")</f>
        <v/>
      </c>
      <c r="AS7983">
        <f t="shared" si="870"/>
        <v>0</v>
      </c>
      <c r="BF7983" t="str">
        <f>IFERROR(IF(OR(BD7983=338,BD7983=340,BD7983=341,BD7983=342,BD7983="342A",BD7983="342B"),PorcenRet(BD7983,BH7983,BI7983),INDEX(PORCENTAJEBUSCAR,MATCH(BD7983,CódigoRET,0),4)*1),"")</f>
        <v/>
      </c>
      <c r="BG7983">
        <f t="shared" si="871"/>
        <v>0</v>
      </c>
      <c r="BO7983">
        <f t="shared" si="872"/>
        <v>0</v>
      </c>
      <c r="CC7983">
        <f t="shared" si="873"/>
        <v>0</v>
      </c>
      <c r="CD7983">
        <f t="shared" si="874"/>
        <v>0</v>
      </c>
      <c r="CG7983">
        <f ca="1">IFERROR(INDIRECT("IVA!X"&amp;MATCH(MID(COMPRAS!C7883,1,2)&amp;MID(COMPRAS!F7883,1,2)&amp;MID(COMPRAS!D7883,1,2),IVA!W:W,0)),"SIN COD.")</f>
        <v>0</v>
      </c>
      <c r="CH7983">
        <f ca="1">IFERROR(INDIRECT("IVA!Y"&amp;MATCH(MID(COMPRAS!C7883,1,2)&amp;MID(COMPRAS!F7883,1,2)&amp;MID(COMPRAS!D7883,1,2),IVA!W:W,0)),"SIN COD.")</f>
        <v>0</v>
      </c>
    </row>
    <row r="7984" spans="1:86" x14ac:dyDescent="0.25">
      <c r="A7984"/>
      <c r="B7984"/>
      <c r="D7984"/>
      <c r="AL7984">
        <f t="shared" si="868"/>
        <v>0</v>
      </c>
      <c r="AQ7984">
        <f t="shared" si="869"/>
        <v>0</v>
      </c>
      <c r="AR7984" t="str">
        <f>IFERROR(IF(OR(AP7984=338,AP7984=340,AP7984=341,AP7984=342,AP7984="342A",AP7984="342B"),PorcenRet(AP7984,AT7984,AU7984),INDEX(PORCENTAJEBUSCAR,MATCH(AP7984,CódigoRET,0),4)*1),"")</f>
        <v/>
      </c>
      <c r="AS7984">
        <f t="shared" si="870"/>
        <v>0</v>
      </c>
      <c r="BF7984" t="str">
        <f>IFERROR(IF(OR(BD7984=338,BD7984=340,BD7984=341,BD7984=342,BD7984="342A",BD7984="342B"),PorcenRet(BD7984,BH7984,BI7984),INDEX(PORCENTAJEBUSCAR,MATCH(BD7984,CódigoRET,0),4)*1),"")</f>
        <v/>
      </c>
      <c r="BG7984">
        <f t="shared" si="871"/>
        <v>0</v>
      </c>
      <c r="BO7984">
        <f t="shared" si="872"/>
        <v>0</v>
      </c>
      <c r="CC7984">
        <f t="shared" si="873"/>
        <v>0</v>
      </c>
      <c r="CD7984">
        <f t="shared" si="874"/>
        <v>0</v>
      </c>
      <c r="CG7984">
        <f ca="1">IFERROR(INDIRECT("IVA!X"&amp;MATCH(MID(COMPRAS!C7884,1,2)&amp;MID(COMPRAS!F7884,1,2)&amp;MID(COMPRAS!D7884,1,2),IVA!W:W,0)),"SIN COD.")</f>
        <v>0</v>
      </c>
      <c r="CH7984">
        <f ca="1">IFERROR(INDIRECT("IVA!Y"&amp;MATCH(MID(COMPRAS!C7884,1,2)&amp;MID(COMPRAS!F7884,1,2)&amp;MID(COMPRAS!D7884,1,2),IVA!W:W,0)),"SIN COD.")</f>
        <v>0</v>
      </c>
    </row>
    <row r="7985" spans="1:86" x14ac:dyDescent="0.25">
      <c r="A7985"/>
      <c r="B7985"/>
      <c r="D7985"/>
      <c r="AL7985">
        <f t="shared" si="868"/>
        <v>0</v>
      </c>
      <c r="AQ7985">
        <f t="shared" si="869"/>
        <v>0</v>
      </c>
      <c r="AR7985" t="str">
        <f>IFERROR(IF(OR(AP7985=338,AP7985=340,AP7985=341,AP7985=342,AP7985="342A",AP7985="342B"),PorcenRet(AP7985,AT7985,AU7985),INDEX(PORCENTAJEBUSCAR,MATCH(AP7985,CódigoRET,0),4)*1),"")</f>
        <v/>
      </c>
      <c r="AS7985">
        <f t="shared" si="870"/>
        <v>0</v>
      </c>
      <c r="BF7985" t="str">
        <f>IFERROR(IF(OR(BD7985=338,BD7985=340,BD7985=341,BD7985=342,BD7985="342A",BD7985="342B"),PorcenRet(BD7985,BH7985,BI7985),INDEX(PORCENTAJEBUSCAR,MATCH(BD7985,CódigoRET,0),4)*1),"")</f>
        <v/>
      </c>
      <c r="BG7985">
        <f t="shared" si="871"/>
        <v>0</v>
      </c>
      <c r="BO7985">
        <f t="shared" si="872"/>
        <v>0</v>
      </c>
      <c r="CC7985">
        <f t="shared" si="873"/>
        <v>0</v>
      </c>
      <c r="CD7985">
        <f t="shared" si="874"/>
        <v>0</v>
      </c>
      <c r="CG7985">
        <f ca="1">IFERROR(INDIRECT("IVA!X"&amp;MATCH(MID(COMPRAS!C7885,1,2)&amp;MID(COMPRAS!F7885,1,2)&amp;MID(COMPRAS!D7885,1,2),IVA!W:W,0)),"SIN COD.")</f>
        <v>0</v>
      </c>
      <c r="CH7985">
        <f ca="1">IFERROR(INDIRECT("IVA!Y"&amp;MATCH(MID(COMPRAS!C7885,1,2)&amp;MID(COMPRAS!F7885,1,2)&amp;MID(COMPRAS!D7885,1,2),IVA!W:W,0)),"SIN COD.")</f>
        <v>0</v>
      </c>
    </row>
    <row r="7986" spans="1:86" x14ac:dyDescent="0.25">
      <c r="A7986"/>
      <c r="B7986"/>
      <c r="D7986"/>
      <c r="AL7986">
        <f t="shared" si="868"/>
        <v>0</v>
      </c>
      <c r="AQ7986">
        <f t="shared" si="869"/>
        <v>0</v>
      </c>
      <c r="AR7986" t="str">
        <f>IFERROR(IF(OR(AP7986=338,AP7986=340,AP7986=341,AP7986=342,AP7986="342A",AP7986="342B"),PorcenRet(AP7986,AT7986,AU7986),INDEX(PORCENTAJEBUSCAR,MATCH(AP7986,CódigoRET,0),4)*1),"")</f>
        <v/>
      </c>
      <c r="AS7986">
        <f t="shared" si="870"/>
        <v>0</v>
      </c>
      <c r="BF7986" t="str">
        <f>IFERROR(IF(OR(BD7986=338,BD7986=340,BD7986=341,BD7986=342,BD7986="342A",BD7986="342B"),PorcenRet(BD7986,BH7986,BI7986),INDEX(PORCENTAJEBUSCAR,MATCH(BD7986,CódigoRET,0),4)*1),"")</f>
        <v/>
      </c>
      <c r="BG7986">
        <f t="shared" si="871"/>
        <v>0</v>
      </c>
      <c r="BO7986">
        <f t="shared" si="872"/>
        <v>0</v>
      </c>
      <c r="CC7986">
        <f t="shared" si="873"/>
        <v>0</v>
      </c>
      <c r="CD7986">
        <f t="shared" si="874"/>
        <v>0</v>
      </c>
      <c r="CG7986">
        <f ca="1">IFERROR(INDIRECT("IVA!X"&amp;MATCH(MID(COMPRAS!C7886,1,2)&amp;MID(COMPRAS!F7886,1,2)&amp;MID(COMPRAS!D7886,1,2),IVA!W:W,0)),"SIN COD.")</f>
        <v>0</v>
      </c>
      <c r="CH7986">
        <f ca="1">IFERROR(INDIRECT("IVA!Y"&amp;MATCH(MID(COMPRAS!C7886,1,2)&amp;MID(COMPRAS!F7886,1,2)&amp;MID(COMPRAS!D7886,1,2),IVA!W:W,0)),"SIN COD.")</f>
        <v>0</v>
      </c>
    </row>
    <row r="7987" spans="1:86" x14ac:dyDescent="0.25">
      <c r="A7987"/>
      <c r="B7987"/>
      <c r="D7987"/>
      <c r="AL7987">
        <f t="shared" si="868"/>
        <v>0</v>
      </c>
      <c r="AQ7987">
        <f t="shared" si="869"/>
        <v>0</v>
      </c>
      <c r="AR7987" t="str">
        <f>IFERROR(IF(OR(AP7987=338,AP7987=340,AP7987=341,AP7987=342,AP7987="342A",AP7987="342B"),PorcenRet(AP7987,AT7987,AU7987),INDEX(PORCENTAJEBUSCAR,MATCH(AP7987,CódigoRET,0),4)*1),"")</f>
        <v/>
      </c>
      <c r="AS7987">
        <f t="shared" si="870"/>
        <v>0</v>
      </c>
      <c r="BF7987" t="str">
        <f>IFERROR(IF(OR(BD7987=338,BD7987=340,BD7987=341,BD7987=342,BD7987="342A",BD7987="342B"),PorcenRet(BD7987,BH7987,BI7987),INDEX(PORCENTAJEBUSCAR,MATCH(BD7987,CódigoRET,0),4)*1),"")</f>
        <v/>
      </c>
      <c r="BG7987">
        <f t="shared" si="871"/>
        <v>0</v>
      </c>
      <c r="BO7987">
        <f t="shared" si="872"/>
        <v>0</v>
      </c>
      <c r="CC7987">
        <f t="shared" si="873"/>
        <v>0</v>
      </c>
      <c r="CD7987">
        <f t="shared" si="874"/>
        <v>0</v>
      </c>
      <c r="CG7987">
        <f ca="1">IFERROR(INDIRECT("IVA!X"&amp;MATCH(MID(COMPRAS!C7887,1,2)&amp;MID(COMPRAS!F7887,1,2)&amp;MID(COMPRAS!D7887,1,2),IVA!W:W,0)),"SIN COD.")</f>
        <v>0</v>
      </c>
      <c r="CH7987">
        <f ca="1">IFERROR(INDIRECT("IVA!Y"&amp;MATCH(MID(COMPRAS!C7887,1,2)&amp;MID(COMPRAS!F7887,1,2)&amp;MID(COMPRAS!D7887,1,2),IVA!W:W,0)),"SIN COD.")</f>
        <v>0</v>
      </c>
    </row>
    <row r="7988" spans="1:86" x14ac:dyDescent="0.25">
      <c r="A7988"/>
      <c r="B7988"/>
      <c r="D7988"/>
      <c r="AL7988">
        <f t="shared" si="868"/>
        <v>0</v>
      </c>
      <c r="AQ7988">
        <f t="shared" si="869"/>
        <v>0</v>
      </c>
      <c r="AR7988" t="str">
        <f>IFERROR(IF(OR(AP7988=338,AP7988=340,AP7988=341,AP7988=342,AP7988="342A",AP7988="342B"),PorcenRet(AP7988,AT7988,AU7988),INDEX(PORCENTAJEBUSCAR,MATCH(AP7988,CódigoRET,0),4)*1),"")</f>
        <v/>
      </c>
      <c r="AS7988">
        <f t="shared" si="870"/>
        <v>0</v>
      </c>
      <c r="BF7988" t="str">
        <f>IFERROR(IF(OR(BD7988=338,BD7988=340,BD7988=341,BD7988=342,BD7988="342A",BD7988="342B"),PorcenRet(BD7988,BH7988,BI7988),INDEX(PORCENTAJEBUSCAR,MATCH(BD7988,CódigoRET,0),4)*1),"")</f>
        <v/>
      </c>
      <c r="BG7988">
        <f t="shared" si="871"/>
        <v>0</v>
      </c>
      <c r="BO7988">
        <f t="shared" si="872"/>
        <v>0</v>
      </c>
      <c r="CC7988">
        <f t="shared" si="873"/>
        <v>0</v>
      </c>
      <c r="CD7988">
        <f t="shared" si="874"/>
        <v>0</v>
      </c>
      <c r="CG7988">
        <f ca="1">IFERROR(INDIRECT("IVA!X"&amp;MATCH(MID(COMPRAS!C7888,1,2)&amp;MID(COMPRAS!F7888,1,2)&amp;MID(COMPRAS!D7888,1,2),IVA!W:W,0)),"SIN COD.")</f>
        <v>0</v>
      </c>
      <c r="CH7988">
        <f ca="1">IFERROR(INDIRECT("IVA!Y"&amp;MATCH(MID(COMPRAS!C7888,1,2)&amp;MID(COMPRAS!F7888,1,2)&amp;MID(COMPRAS!D7888,1,2),IVA!W:W,0)),"SIN COD.")</f>
        <v>0</v>
      </c>
    </row>
    <row r="7989" spans="1:86" x14ac:dyDescent="0.25">
      <c r="A7989"/>
      <c r="B7989"/>
      <c r="D7989"/>
      <c r="AL7989">
        <f t="shared" si="868"/>
        <v>0</v>
      </c>
      <c r="AQ7989">
        <f t="shared" si="869"/>
        <v>0</v>
      </c>
      <c r="AR7989" t="str">
        <f>IFERROR(IF(OR(AP7989=338,AP7989=340,AP7989=341,AP7989=342,AP7989="342A",AP7989="342B"),PorcenRet(AP7989,AT7989,AU7989),INDEX(PORCENTAJEBUSCAR,MATCH(AP7989,CódigoRET,0),4)*1),"")</f>
        <v/>
      </c>
      <c r="AS7989">
        <f t="shared" si="870"/>
        <v>0</v>
      </c>
      <c r="BF7989" t="str">
        <f>IFERROR(IF(OR(BD7989=338,BD7989=340,BD7989=341,BD7989=342,BD7989="342A",BD7989="342B"),PorcenRet(BD7989,BH7989,BI7989),INDEX(PORCENTAJEBUSCAR,MATCH(BD7989,CódigoRET,0),4)*1),"")</f>
        <v/>
      </c>
      <c r="BG7989">
        <f t="shared" si="871"/>
        <v>0</v>
      </c>
      <c r="BO7989">
        <f t="shared" si="872"/>
        <v>0</v>
      </c>
      <c r="CC7989">
        <f t="shared" si="873"/>
        <v>0</v>
      </c>
      <c r="CD7989">
        <f t="shared" si="874"/>
        <v>0</v>
      </c>
      <c r="CG7989">
        <f ca="1">IFERROR(INDIRECT("IVA!X"&amp;MATCH(MID(COMPRAS!C7889,1,2)&amp;MID(COMPRAS!F7889,1,2)&amp;MID(COMPRAS!D7889,1,2),IVA!W:W,0)),"SIN COD.")</f>
        <v>0</v>
      </c>
      <c r="CH7989">
        <f ca="1">IFERROR(INDIRECT("IVA!Y"&amp;MATCH(MID(COMPRAS!C7889,1,2)&amp;MID(COMPRAS!F7889,1,2)&amp;MID(COMPRAS!D7889,1,2),IVA!W:W,0)),"SIN COD.")</f>
        <v>0</v>
      </c>
    </row>
    <row r="7990" spans="1:86" x14ac:dyDescent="0.25">
      <c r="A7990"/>
      <c r="B7990"/>
      <c r="D7990"/>
      <c r="AL7990">
        <f t="shared" si="868"/>
        <v>0</v>
      </c>
      <c r="AQ7990">
        <f t="shared" si="869"/>
        <v>0</v>
      </c>
      <c r="AR7990" t="str">
        <f>IFERROR(IF(OR(AP7990=338,AP7990=340,AP7990=341,AP7990=342,AP7990="342A",AP7990="342B"),PorcenRet(AP7990,AT7990,AU7990),INDEX(PORCENTAJEBUSCAR,MATCH(AP7990,CódigoRET,0),4)*1),"")</f>
        <v/>
      </c>
      <c r="AS7990">
        <f t="shared" si="870"/>
        <v>0</v>
      </c>
      <c r="BF7990" t="str">
        <f>IFERROR(IF(OR(BD7990=338,BD7990=340,BD7990=341,BD7990=342,BD7990="342A",BD7990="342B"),PorcenRet(BD7990,BH7990,BI7990),INDEX(PORCENTAJEBUSCAR,MATCH(BD7990,CódigoRET,0),4)*1),"")</f>
        <v/>
      </c>
      <c r="BG7990">
        <f t="shared" si="871"/>
        <v>0</v>
      </c>
      <c r="BO7990">
        <f t="shared" si="872"/>
        <v>0</v>
      </c>
      <c r="CC7990">
        <f t="shared" si="873"/>
        <v>0</v>
      </c>
      <c r="CD7990">
        <f t="shared" si="874"/>
        <v>0</v>
      </c>
      <c r="CG7990">
        <f ca="1">IFERROR(INDIRECT("IVA!X"&amp;MATCH(MID(COMPRAS!C7890,1,2)&amp;MID(COMPRAS!F7890,1,2)&amp;MID(COMPRAS!D7890,1,2),IVA!W:W,0)),"SIN COD.")</f>
        <v>0</v>
      </c>
      <c r="CH7990">
        <f ca="1">IFERROR(INDIRECT("IVA!Y"&amp;MATCH(MID(COMPRAS!C7890,1,2)&amp;MID(COMPRAS!F7890,1,2)&amp;MID(COMPRAS!D7890,1,2),IVA!W:W,0)),"SIN COD.")</f>
        <v>0</v>
      </c>
    </row>
    <row r="7991" spans="1:86" x14ac:dyDescent="0.25">
      <c r="A7991"/>
      <c r="B7991"/>
      <c r="D7991"/>
      <c r="AL7991">
        <f t="shared" si="868"/>
        <v>0</v>
      </c>
      <c r="AQ7991">
        <f t="shared" si="869"/>
        <v>0</v>
      </c>
      <c r="AR7991" t="str">
        <f>IFERROR(IF(OR(AP7991=338,AP7991=340,AP7991=341,AP7991=342,AP7991="342A",AP7991="342B"),PorcenRet(AP7991,AT7991,AU7991),INDEX(PORCENTAJEBUSCAR,MATCH(AP7991,CódigoRET,0),4)*1),"")</f>
        <v/>
      </c>
      <c r="AS7991">
        <f t="shared" si="870"/>
        <v>0</v>
      </c>
      <c r="BF7991" t="str">
        <f>IFERROR(IF(OR(BD7991=338,BD7991=340,BD7991=341,BD7991=342,BD7991="342A",BD7991="342B"),PorcenRet(BD7991,BH7991,BI7991),INDEX(PORCENTAJEBUSCAR,MATCH(BD7991,CódigoRET,0),4)*1),"")</f>
        <v/>
      </c>
      <c r="BG7991">
        <f t="shared" si="871"/>
        <v>0</v>
      </c>
      <c r="BO7991">
        <f t="shared" si="872"/>
        <v>0</v>
      </c>
      <c r="CC7991">
        <f t="shared" si="873"/>
        <v>0</v>
      </c>
      <c r="CD7991">
        <f t="shared" si="874"/>
        <v>0</v>
      </c>
      <c r="CG7991">
        <f ca="1">IFERROR(INDIRECT("IVA!X"&amp;MATCH(MID(COMPRAS!C7891,1,2)&amp;MID(COMPRAS!F7891,1,2)&amp;MID(COMPRAS!D7891,1,2),IVA!W:W,0)),"SIN COD.")</f>
        <v>0</v>
      </c>
      <c r="CH7991">
        <f ca="1">IFERROR(INDIRECT("IVA!Y"&amp;MATCH(MID(COMPRAS!C7891,1,2)&amp;MID(COMPRAS!F7891,1,2)&amp;MID(COMPRAS!D7891,1,2),IVA!W:W,0)),"SIN COD.")</f>
        <v>0</v>
      </c>
    </row>
    <row r="7992" spans="1:86" x14ac:dyDescent="0.25">
      <c r="A7992"/>
      <c r="B7992"/>
      <c r="D7992"/>
      <c r="AL7992">
        <f t="shared" si="868"/>
        <v>0</v>
      </c>
      <c r="AQ7992">
        <f t="shared" si="869"/>
        <v>0</v>
      </c>
      <c r="AR7992" t="str">
        <f>IFERROR(IF(OR(AP7992=338,AP7992=340,AP7992=341,AP7992=342,AP7992="342A",AP7992="342B"),PorcenRet(AP7992,AT7992,AU7992),INDEX(PORCENTAJEBUSCAR,MATCH(AP7992,CódigoRET,0),4)*1),"")</f>
        <v/>
      </c>
      <c r="AS7992">
        <f t="shared" si="870"/>
        <v>0</v>
      </c>
      <c r="BF7992" t="str">
        <f>IFERROR(IF(OR(BD7992=338,BD7992=340,BD7992=341,BD7992=342,BD7992="342A",BD7992="342B"),PorcenRet(BD7992,BH7992,BI7992),INDEX(PORCENTAJEBUSCAR,MATCH(BD7992,CódigoRET,0),4)*1),"")</f>
        <v/>
      </c>
      <c r="BG7992">
        <f t="shared" si="871"/>
        <v>0</v>
      </c>
      <c r="BO7992">
        <f t="shared" si="872"/>
        <v>0</v>
      </c>
      <c r="CC7992">
        <f t="shared" si="873"/>
        <v>0</v>
      </c>
      <c r="CD7992">
        <f t="shared" si="874"/>
        <v>0</v>
      </c>
      <c r="CG7992">
        <f ca="1">IFERROR(INDIRECT("IVA!X"&amp;MATCH(MID(COMPRAS!C7892,1,2)&amp;MID(COMPRAS!F7892,1,2)&amp;MID(COMPRAS!D7892,1,2),IVA!W:W,0)),"SIN COD.")</f>
        <v>0</v>
      </c>
      <c r="CH7992">
        <f ca="1">IFERROR(INDIRECT("IVA!Y"&amp;MATCH(MID(COMPRAS!C7892,1,2)&amp;MID(COMPRAS!F7892,1,2)&amp;MID(COMPRAS!D7892,1,2),IVA!W:W,0)),"SIN COD.")</f>
        <v>0</v>
      </c>
    </row>
    <row r="7993" spans="1:86" x14ac:dyDescent="0.25">
      <c r="A7993"/>
      <c r="B7993"/>
      <c r="D7993"/>
      <c r="AL7993">
        <f t="shared" si="868"/>
        <v>0</v>
      </c>
      <c r="AQ7993">
        <f t="shared" si="869"/>
        <v>0</v>
      </c>
      <c r="AR7993" t="str">
        <f>IFERROR(IF(OR(AP7993=338,AP7993=340,AP7993=341,AP7993=342,AP7993="342A",AP7993="342B"),PorcenRet(AP7993,AT7993,AU7993),INDEX(PORCENTAJEBUSCAR,MATCH(AP7993,CódigoRET,0),4)*1),"")</f>
        <v/>
      </c>
      <c r="AS7993">
        <f t="shared" si="870"/>
        <v>0</v>
      </c>
      <c r="BF7993" t="str">
        <f>IFERROR(IF(OR(BD7993=338,BD7993=340,BD7993=341,BD7993=342,BD7993="342A",BD7993="342B"),PorcenRet(BD7993,BH7993,BI7993),INDEX(PORCENTAJEBUSCAR,MATCH(BD7993,CódigoRET,0),4)*1),"")</f>
        <v/>
      </c>
      <c r="BG7993">
        <f t="shared" si="871"/>
        <v>0</v>
      </c>
      <c r="BO7993">
        <f t="shared" si="872"/>
        <v>0</v>
      </c>
      <c r="CC7993">
        <f t="shared" si="873"/>
        <v>0</v>
      </c>
      <c r="CD7993">
        <f t="shared" si="874"/>
        <v>0</v>
      </c>
      <c r="CG7993">
        <f ca="1">IFERROR(INDIRECT("IVA!X"&amp;MATCH(MID(COMPRAS!C7893,1,2)&amp;MID(COMPRAS!F7893,1,2)&amp;MID(COMPRAS!D7893,1,2),IVA!W:W,0)),"SIN COD.")</f>
        <v>0</v>
      </c>
      <c r="CH7993">
        <f ca="1">IFERROR(INDIRECT("IVA!Y"&amp;MATCH(MID(COMPRAS!C7893,1,2)&amp;MID(COMPRAS!F7893,1,2)&amp;MID(COMPRAS!D7893,1,2),IVA!W:W,0)),"SIN COD.")</f>
        <v>0</v>
      </c>
    </row>
    <row r="7994" spans="1:86" x14ac:dyDescent="0.25">
      <c r="A7994"/>
      <c r="B7994"/>
      <c r="D7994"/>
      <c r="AL7994">
        <f t="shared" si="868"/>
        <v>0</v>
      </c>
      <c r="AQ7994">
        <f t="shared" si="869"/>
        <v>0</v>
      </c>
      <c r="AR7994" t="str">
        <f>IFERROR(IF(OR(AP7994=338,AP7994=340,AP7994=341,AP7994=342,AP7994="342A",AP7994="342B"),PorcenRet(AP7994,AT7994,AU7994),INDEX(PORCENTAJEBUSCAR,MATCH(AP7994,CódigoRET,0),4)*1),"")</f>
        <v/>
      </c>
      <c r="AS7994">
        <f t="shared" si="870"/>
        <v>0</v>
      </c>
      <c r="BF7994" t="str">
        <f>IFERROR(IF(OR(BD7994=338,BD7994=340,BD7994=341,BD7994=342,BD7994="342A",BD7994="342B"),PorcenRet(BD7994,BH7994,BI7994),INDEX(PORCENTAJEBUSCAR,MATCH(BD7994,CódigoRET,0),4)*1),"")</f>
        <v/>
      </c>
      <c r="BG7994">
        <f t="shared" si="871"/>
        <v>0</v>
      </c>
      <c r="BO7994">
        <f t="shared" si="872"/>
        <v>0</v>
      </c>
      <c r="CC7994">
        <f t="shared" si="873"/>
        <v>0</v>
      </c>
      <c r="CD7994">
        <f t="shared" si="874"/>
        <v>0</v>
      </c>
      <c r="CG7994">
        <f ca="1">IFERROR(INDIRECT("IVA!X"&amp;MATCH(MID(COMPRAS!C7894,1,2)&amp;MID(COMPRAS!F7894,1,2)&amp;MID(COMPRAS!D7894,1,2),IVA!W:W,0)),"SIN COD.")</f>
        <v>0</v>
      </c>
      <c r="CH7994">
        <f ca="1">IFERROR(INDIRECT("IVA!Y"&amp;MATCH(MID(COMPRAS!C7894,1,2)&amp;MID(COMPRAS!F7894,1,2)&amp;MID(COMPRAS!D7894,1,2),IVA!W:W,0)),"SIN COD.")</f>
        <v>0</v>
      </c>
    </row>
    <row r="7995" spans="1:86" x14ac:dyDescent="0.25">
      <c r="A7995"/>
      <c r="B7995"/>
      <c r="D7995"/>
      <c r="AL7995">
        <f t="shared" si="868"/>
        <v>0</v>
      </c>
      <c r="AQ7995">
        <f t="shared" si="869"/>
        <v>0</v>
      </c>
      <c r="AR7995" t="str">
        <f>IFERROR(IF(OR(AP7995=338,AP7995=340,AP7995=341,AP7995=342,AP7995="342A",AP7995="342B"),PorcenRet(AP7995,AT7995,AU7995),INDEX(PORCENTAJEBUSCAR,MATCH(AP7995,CódigoRET,0),4)*1),"")</f>
        <v/>
      </c>
      <c r="AS7995">
        <f t="shared" si="870"/>
        <v>0</v>
      </c>
      <c r="BF7995" t="str">
        <f>IFERROR(IF(OR(BD7995=338,BD7995=340,BD7995=341,BD7995=342,BD7995="342A",BD7995="342B"),PorcenRet(BD7995,BH7995,BI7995),INDEX(PORCENTAJEBUSCAR,MATCH(BD7995,CódigoRET,0),4)*1),"")</f>
        <v/>
      </c>
      <c r="BG7995">
        <f t="shared" si="871"/>
        <v>0</v>
      </c>
      <c r="BO7995">
        <f t="shared" si="872"/>
        <v>0</v>
      </c>
      <c r="CC7995">
        <f t="shared" si="873"/>
        <v>0</v>
      </c>
      <c r="CD7995">
        <f t="shared" si="874"/>
        <v>0</v>
      </c>
      <c r="CG7995">
        <f ca="1">IFERROR(INDIRECT("IVA!X"&amp;MATCH(MID(COMPRAS!C7895,1,2)&amp;MID(COMPRAS!F7895,1,2)&amp;MID(COMPRAS!D7895,1,2),IVA!W:W,0)),"SIN COD.")</f>
        <v>0</v>
      </c>
      <c r="CH7995">
        <f ca="1">IFERROR(INDIRECT("IVA!Y"&amp;MATCH(MID(COMPRAS!C7895,1,2)&amp;MID(COMPRAS!F7895,1,2)&amp;MID(COMPRAS!D7895,1,2),IVA!W:W,0)),"SIN COD.")</f>
        <v>0</v>
      </c>
    </row>
    <row r="7996" spans="1:86" x14ac:dyDescent="0.25">
      <c r="A7996"/>
      <c r="B7996"/>
      <c r="D7996"/>
      <c r="AL7996">
        <f t="shared" si="868"/>
        <v>0</v>
      </c>
      <c r="AQ7996">
        <f t="shared" si="869"/>
        <v>0</v>
      </c>
      <c r="AR7996" t="str">
        <f>IFERROR(IF(OR(AP7996=338,AP7996=340,AP7996=341,AP7996=342,AP7996="342A",AP7996="342B"),PorcenRet(AP7996,AT7996,AU7996),INDEX(PORCENTAJEBUSCAR,MATCH(AP7996,CódigoRET,0),4)*1),"")</f>
        <v/>
      </c>
      <c r="AS7996">
        <f t="shared" si="870"/>
        <v>0</v>
      </c>
      <c r="BF7996" t="str">
        <f>IFERROR(IF(OR(BD7996=338,BD7996=340,BD7996=341,BD7996=342,BD7996="342A",BD7996="342B"),PorcenRet(BD7996,BH7996,BI7996),INDEX(PORCENTAJEBUSCAR,MATCH(BD7996,CódigoRET,0),4)*1),"")</f>
        <v/>
      </c>
      <c r="BG7996">
        <f t="shared" si="871"/>
        <v>0</v>
      </c>
      <c r="BO7996">
        <f t="shared" si="872"/>
        <v>0</v>
      </c>
      <c r="CC7996">
        <f t="shared" si="873"/>
        <v>0</v>
      </c>
      <c r="CD7996">
        <f t="shared" si="874"/>
        <v>0</v>
      </c>
      <c r="CG7996">
        <f ca="1">IFERROR(INDIRECT("IVA!X"&amp;MATCH(MID(COMPRAS!C7896,1,2)&amp;MID(COMPRAS!F7896,1,2)&amp;MID(COMPRAS!D7896,1,2),IVA!W:W,0)),"SIN COD.")</f>
        <v>0</v>
      </c>
      <c r="CH7996">
        <f ca="1">IFERROR(INDIRECT("IVA!Y"&amp;MATCH(MID(COMPRAS!C7896,1,2)&amp;MID(COMPRAS!F7896,1,2)&amp;MID(COMPRAS!D7896,1,2),IVA!W:W,0)),"SIN COD.")</f>
        <v>0</v>
      </c>
    </row>
    <row r="7997" spans="1:86" x14ac:dyDescent="0.25">
      <c r="A7997"/>
      <c r="B7997"/>
      <c r="D7997"/>
      <c r="AL7997">
        <f t="shared" si="868"/>
        <v>0</v>
      </c>
      <c r="AQ7997">
        <f t="shared" si="869"/>
        <v>0</v>
      </c>
      <c r="AR7997" t="str">
        <f>IFERROR(IF(OR(AP7997=338,AP7997=340,AP7997=341,AP7997=342,AP7997="342A",AP7997="342B"),PorcenRet(AP7997,AT7997,AU7997),INDEX(PORCENTAJEBUSCAR,MATCH(AP7997,CódigoRET,0),4)*1),"")</f>
        <v/>
      </c>
      <c r="AS7997">
        <f t="shared" si="870"/>
        <v>0</v>
      </c>
      <c r="BF7997" t="str">
        <f>IFERROR(IF(OR(BD7997=338,BD7997=340,BD7997=341,BD7997=342,BD7997="342A",BD7997="342B"),PorcenRet(BD7997,BH7997,BI7997),INDEX(PORCENTAJEBUSCAR,MATCH(BD7997,CódigoRET,0),4)*1),"")</f>
        <v/>
      </c>
      <c r="BG7997">
        <f t="shared" si="871"/>
        <v>0</v>
      </c>
      <c r="BO7997">
        <f t="shared" si="872"/>
        <v>0</v>
      </c>
      <c r="CC7997">
        <f t="shared" si="873"/>
        <v>0</v>
      </c>
      <c r="CD7997">
        <f t="shared" si="874"/>
        <v>0</v>
      </c>
      <c r="CG7997">
        <f ca="1">IFERROR(INDIRECT("IVA!X"&amp;MATCH(MID(COMPRAS!C7897,1,2)&amp;MID(COMPRAS!F7897,1,2)&amp;MID(COMPRAS!D7897,1,2),IVA!W:W,0)),"SIN COD.")</f>
        <v>0</v>
      </c>
      <c r="CH7997">
        <f ca="1">IFERROR(INDIRECT("IVA!Y"&amp;MATCH(MID(COMPRAS!C7897,1,2)&amp;MID(COMPRAS!F7897,1,2)&amp;MID(COMPRAS!D7897,1,2),IVA!W:W,0)),"SIN COD.")</f>
        <v>0</v>
      </c>
    </row>
    <row r="7998" spans="1:86" x14ac:dyDescent="0.25">
      <c r="A7998"/>
      <c r="B7998"/>
      <c r="D7998"/>
      <c r="AL7998">
        <f t="shared" si="868"/>
        <v>0</v>
      </c>
      <c r="AQ7998">
        <f t="shared" si="869"/>
        <v>0</v>
      </c>
      <c r="AR7998" t="str">
        <f>IFERROR(IF(OR(AP7998=338,AP7998=340,AP7998=341,AP7998=342,AP7998="342A",AP7998="342B"),PorcenRet(AP7998,AT7998,AU7998),INDEX(PORCENTAJEBUSCAR,MATCH(AP7998,CódigoRET,0),4)*1),"")</f>
        <v/>
      </c>
      <c r="AS7998">
        <f t="shared" si="870"/>
        <v>0</v>
      </c>
      <c r="BF7998" t="str">
        <f>IFERROR(IF(OR(BD7998=338,BD7998=340,BD7998=341,BD7998=342,BD7998="342A",BD7998="342B"),PorcenRet(BD7998,BH7998,BI7998),INDEX(PORCENTAJEBUSCAR,MATCH(BD7998,CódigoRET,0),4)*1),"")</f>
        <v/>
      </c>
      <c r="BG7998">
        <f t="shared" si="871"/>
        <v>0</v>
      </c>
      <c r="BO7998">
        <f t="shared" si="872"/>
        <v>0</v>
      </c>
      <c r="CC7998">
        <f t="shared" si="873"/>
        <v>0</v>
      </c>
      <c r="CD7998">
        <f t="shared" si="874"/>
        <v>0</v>
      </c>
      <c r="CG7998">
        <f ca="1">IFERROR(INDIRECT("IVA!X"&amp;MATCH(MID(COMPRAS!C7898,1,2)&amp;MID(COMPRAS!F7898,1,2)&amp;MID(COMPRAS!D7898,1,2),IVA!W:W,0)),"SIN COD.")</f>
        <v>0</v>
      </c>
      <c r="CH7998">
        <f ca="1">IFERROR(INDIRECT("IVA!Y"&amp;MATCH(MID(COMPRAS!C7898,1,2)&amp;MID(COMPRAS!F7898,1,2)&amp;MID(COMPRAS!D7898,1,2),IVA!W:W,0)),"SIN COD.")</f>
        <v>0</v>
      </c>
    </row>
    <row r="7999" spans="1:86" x14ac:dyDescent="0.25">
      <c r="A7999"/>
      <c r="B7999"/>
      <c r="D7999"/>
      <c r="AL7999">
        <f t="shared" si="868"/>
        <v>0</v>
      </c>
      <c r="AQ7999">
        <f t="shared" si="869"/>
        <v>0</v>
      </c>
      <c r="AR7999" t="str">
        <f>IFERROR(IF(OR(AP7999=338,AP7999=340,AP7999=341,AP7999=342,AP7999="342A",AP7999="342B"),PorcenRet(AP7999,AT7999,AU7999),INDEX(PORCENTAJEBUSCAR,MATCH(AP7999,CódigoRET,0),4)*1),"")</f>
        <v/>
      </c>
      <c r="AS7999">
        <f t="shared" si="870"/>
        <v>0</v>
      </c>
      <c r="BF7999" t="str">
        <f>IFERROR(IF(OR(BD7999=338,BD7999=340,BD7999=341,BD7999=342,BD7999="342A",BD7999="342B"),PorcenRet(BD7999,BH7999,BI7999),INDEX(PORCENTAJEBUSCAR,MATCH(BD7999,CódigoRET,0),4)*1),"")</f>
        <v/>
      </c>
      <c r="BG7999">
        <f t="shared" si="871"/>
        <v>0</v>
      </c>
      <c r="BO7999">
        <f t="shared" si="872"/>
        <v>0</v>
      </c>
      <c r="CC7999">
        <f t="shared" si="873"/>
        <v>0</v>
      </c>
      <c r="CD7999">
        <f t="shared" si="874"/>
        <v>0</v>
      </c>
      <c r="CG7999">
        <f ca="1">IFERROR(INDIRECT("IVA!X"&amp;MATCH(MID(COMPRAS!C7899,1,2)&amp;MID(COMPRAS!F7899,1,2)&amp;MID(COMPRAS!D7899,1,2),IVA!W:W,0)),"SIN COD.")</f>
        <v>0</v>
      </c>
      <c r="CH7999">
        <f ca="1">IFERROR(INDIRECT("IVA!Y"&amp;MATCH(MID(COMPRAS!C7899,1,2)&amp;MID(COMPRAS!F7899,1,2)&amp;MID(COMPRAS!D7899,1,2),IVA!W:W,0)),"SIN COD.")</f>
        <v>0</v>
      </c>
    </row>
    <row r="8000" spans="1:86" x14ac:dyDescent="0.25">
      <c r="A8000"/>
      <c r="B8000"/>
      <c r="D8000"/>
      <c r="AL8000">
        <f t="shared" si="868"/>
        <v>0</v>
      </c>
      <c r="AQ8000">
        <f t="shared" si="869"/>
        <v>0</v>
      </c>
      <c r="AR8000" t="str">
        <f>IFERROR(IF(OR(AP8000=338,AP8000=340,AP8000=341,AP8000=342,AP8000="342A",AP8000="342B"),PorcenRet(AP8000,AT8000,AU8000),INDEX(PORCENTAJEBUSCAR,MATCH(AP8000,CódigoRET,0),4)*1),"")</f>
        <v/>
      </c>
      <c r="AS8000">
        <f t="shared" si="870"/>
        <v>0</v>
      </c>
      <c r="BF8000" t="str">
        <f>IFERROR(IF(OR(BD8000=338,BD8000=340,BD8000=341,BD8000=342,BD8000="342A",BD8000="342B"),PorcenRet(BD8000,BH8000,BI8000),INDEX(PORCENTAJEBUSCAR,MATCH(BD8000,CódigoRET,0),4)*1),"")</f>
        <v/>
      </c>
      <c r="BG8000">
        <f t="shared" si="871"/>
        <v>0</v>
      </c>
      <c r="BO8000">
        <f t="shared" si="872"/>
        <v>0</v>
      </c>
      <c r="CC8000">
        <f t="shared" si="873"/>
        <v>0</v>
      </c>
      <c r="CD8000">
        <f t="shared" si="874"/>
        <v>0</v>
      </c>
      <c r="CG8000">
        <f ca="1">IFERROR(INDIRECT("IVA!X"&amp;MATCH(MID(COMPRAS!C7900,1,2)&amp;MID(COMPRAS!F7900,1,2)&amp;MID(COMPRAS!D7900,1,2),IVA!W:W,0)),"SIN COD.")</f>
        <v>0</v>
      </c>
      <c r="CH8000">
        <f ca="1">IFERROR(INDIRECT("IVA!Y"&amp;MATCH(MID(COMPRAS!C7900,1,2)&amp;MID(COMPRAS!F7900,1,2)&amp;MID(COMPRAS!D7900,1,2),IVA!W:W,0)),"SIN COD.")</f>
        <v>0</v>
      </c>
    </row>
    <row r="8001" spans="1:86" x14ac:dyDescent="0.25">
      <c r="A8001"/>
      <c r="B8001"/>
      <c r="D8001"/>
      <c r="AL8001">
        <f t="shared" si="868"/>
        <v>0</v>
      </c>
      <c r="AQ8001">
        <f t="shared" si="869"/>
        <v>0</v>
      </c>
      <c r="AR8001" t="str">
        <f>IFERROR(IF(OR(AP8001=338,AP8001=340,AP8001=341,AP8001=342,AP8001="342A",AP8001="342B"),PorcenRet(AP8001,AT8001,AU8001),INDEX(PORCENTAJEBUSCAR,MATCH(AP8001,CódigoRET,0),4)*1),"")</f>
        <v/>
      </c>
      <c r="AS8001">
        <f t="shared" si="870"/>
        <v>0</v>
      </c>
      <c r="BF8001" t="str">
        <f>IFERROR(IF(OR(BD8001=338,BD8001=340,BD8001=341,BD8001=342,BD8001="342A",BD8001="342B"),PorcenRet(BD8001,BH8001,BI8001),INDEX(PORCENTAJEBUSCAR,MATCH(BD8001,CódigoRET,0),4)*1),"")</f>
        <v/>
      </c>
      <c r="BG8001">
        <f t="shared" si="871"/>
        <v>0</v>
      </c>
      <c r="BO8001">
        <f t="shared" si="872"/>
        <v>0</v>
      </c>
      <c r="CC8001">
        <f t="shared" si="873"/>
        <v>0</v>
      </c>
      <c r="CD8001">
        <f t="shared" si="874"/>
        <v>0</v>
      </c>
      <c r="CG8001">
        <f ca="1">IFERROR(INDIRECT("IVA!X"&amp;MATCH(MID(COMPRAS!C7901,1,2)&amp;MID(COMPRAS!F7901,1,2)&amp;MID(COMPRAS!D7901,1,2),IVA!W:W,0)),"SIN COD.")</f>
        <v>0</v>
      </c>
      <c r="CH8001">
        <f ca="1">IFERROR(INDIRECT("IVA!Y"&amp;MATCH(MID(COMPRAS!C7901,1,2)&amp;MID(COMPRAS!F7901,1,2)&amp;MID(COMPRAS!D7901,1,2),IVA!W:W,0)),"SIN COD.")</f>
        <v>0</v>
      </c>
    </row>
    <row r="8002" spans="1:86" x14ac:dyDescent="0.25">
      <c r="A8002"/>
      <c r="B8002"/>
      <c r="D8002"/>
      <c r="AL8002">
        <f t="shared" ref="AL8002:AL8065" si="875">O8002+P8002+Q8002+R8002+S8002+T8002+U8002+V8002</f>
        <v>0</v>
      </c>
      <c r="AQ8002">
        <f t="shared" ref="AQ8002:AQ8065" si="876">+P8002+Q8002+R8002+S8002-BE8002-BQ8002-BW8002+O8002</f>
        <v>0</v>
      </c>
      <c r="AR8002" t="str">
        <f>IFERROR(IF(OR(AP8002=338,AP8002=340,AP8002=341,AP8002=342,AP8002="342A",AP8002="342B"),PorcenRet(AP8002,AT8002,AU8002),INDEX(PORCENTAJEBUSCAR,MATCH(AP8002,CódigoRET,0),4)*1),"")</f>
        <v/>
      </c>
      <c r="AS8002">
        <f t="shared" ref="AS8002:AS8065" si="877">ROUND(IF(AP8002="",0,AQ8002*(AR8002/100)),2)</f>
        <v>0</v>
      </c>
      <c r="BF8002" t="str">
        <f>IFERROR(IF(OR(BD8002=338,BD8002=340,BD8002=341,BD8002=342,BD8002="342A",BD8002="342B"),PorcenRet(BD8002,BH8002,BI8002),INDEX(PORCENTAJEBUSCAR,MATCH(BD8002,CódigoRET,0),4)*1),"")</f>
        <v/>
      </c>
      <c r="BG8002">
        <f t="shared" ref="BG8002:BG8065" si="878">ROUND(IF(BD8002="",0,BE8002*(BF8002/100)),2)</f>
        <v>0</v>
      </c>
      <c r="BO8002">
        <f t="shared" ref="BO8002:BO8065" si="879">IF(MID(F8002,1,2)="41",SUM(O8002:S8002),0)</f>
        <v>0</v>
      </c>
      <c r="CC8002">
        <f t="shared" ref="CC8002:CC8065" si="880">O8002+P8002+Q8002+R8002+S8002</f>
        <v>0</v>
      </c>
      <c r="CD8002">
        <f t="shared" ref="CD8002:CD8065" si="881">T8002+U8002</f>
        <v>0</v>
      </c>
      <c r="CG8002">
        <f ca="1">IFERROR(INDIRECT("IVA!X"&amp;MATCH(MID(COMPRAS!C7902,1,2)&amp;MID(COMPRAS!F7902,1,2)&amp;MID(COMPRAS!D7902,1,2),IVA!W:W,0)),"SIN COD.")</f>
        <v>0</v>
      </c>
      <c r="CH8002">
        <f ca="1">IFERROR(INDIRECT("IVA!Y"&amp;MATCH(MID(COMPRAS!C7902,1,2)&amp;MID(COMPRAS!F7902,1,2)&amp;MID(COMPRAS!D7902,1,2),IVA!W:W,0)),"SIN COD.")</f>
        <v>0</v>
      </c>
    </row>
    <row r="8003" spans="1:86" x14ac:dyDescent="0.25">
      <c r="A8003"/>
      <c r="B8003"/>
      <c r="D8003"/>
      <c r="AL8003">
        <f t="shared" si="875"/>
        <v>0</v>
      </c>
      <c r="AQ8003">
        <f t="shared" si="876"/>
        <v>0</v>
      </c>
      <c r="AR8003" t="str">
        <f>IFERROR(IF(OR(AP8003=338,AP8003=340,AP8003=341,AP8003=342,AP8003="342A",AP8003="342B"),PorcenRet(AP8003,AT8003,AU8003),INDEX(PORCENTAJEBUSCAR,MATCH(AP8003,CódigoRET,0),4)*1),"")</f>
        <v/>
      </c>
      <c r="AS8003">
        <f t="shared" si="877"/>
        <v>0</v>
      </c>
      <c r="BF8003" t="str">
        <f>IFERROR(IF(OR(BD8003=338,BD8003=340,BD8003=341,BD8003=342,BD8003="342A",BD8003="342B"),PorcenRet(BD8003,BH8003,BI8003),INDEX(PORCENTAJEBUSCAR,MATCH(BD8003,CódigoRET,0),4)*1),"")</f>
        <v/>
      </c>
      <c r="BG8003">
        <f t="shared" si="878"/>
        <v>0</v>
      </c>
      <c r="BO8003">
        <f t="shared" si="879"/>
        <v>0</v>
      </c>
      <c r="CC8003">
        <f t="shared" si="880"/>
        <v>0</v>
      </c>
      <c r="CD8003">
        <f t="shared" si="881"/>
        <v>0</v>
      </c>
      <c r="CG8003">
        <f ca="1">IFERROR(INDIRECT("IVA!X"&amp;MATCH(MID(COMPRAS!C7903,1,2)&amp;MID(COMPRAS!F7903,1,2)&amp;MID(COMPRAS!D7903,1,2),IVA!W:W,0)),"SIN COD.")</f>
        <v>0</v>
      </c>
      <c r="CH8003">
        <f ca="1">IFERROR(INDIRECT("IVA!Y"&amp;MATCH(MID(COMPRAS!C7903,1,2)&amp;MID(COMPRAS!F7903,1,2)&amp;MID(COMPRAS!D7903,1,2),IVA!W:W,0)),"SIN COD.")</f>
        <v>0</v>
      </c>
    </row>
    <row r="8004" spans="1:86" x14ac:dyDescent="0.25">
      <c r="A8004"/>
      <c r="B8004"/>
      <c r="D8004"/>
      <c r="AL8004">
        <f t="shared" si="875"/>
        <v>0</v>
      </c>
      <c r="AQ8004">
        <f t="shared" si="876"/>
        <v>0</v>
      </c>
      <c r="AR8004" t="str">
        <f>IFERROR(IF(OR(AP8004=338,AP8004=340,AP8004=341,AP8004=342,AP8004="342A",AP8004="342B"),PorcenRet(AP8004,AT8004,AU8004),INDEX(PORCENTAJEBUSCAR,MATCH(AP8004,CódigoRET,0),4)*1),"")</f>
        <v/>
      </c>
      <c r="AS8004">
        <f t="shared" si="877"/>
        <v>0</v>
      </c>
      <c r="BF8004" t="str">
        <f>IFERROR(IF(OR(BD8004=338,BD8004=340,BD8004=341,BD8004=342,BD8004="342A",BD8004="342B"),PorcenRet(BD8004,BH8004,BI8004),INDEX(PORCENTAJEBUSCAR,MATCH(BD8004,CódigoRET,0),4)*1),"")</f>
        <v/>
      </c>
      <c r="BG8004">
        <f t="shared" si="878"/>
        <v>0</v>
      </c>
      <c r="BO8004">
        <f t="shared" si="879"/>
        <v>0</v>
      </c>
      <c r="CC8004">
        <f t="shared" si="880"/>
        <v>0</v>
      </c>
      <c r="CD8004">
        <f t="shared" si="881"/>
        <v>0</v>
      </c>
      <c r="CG8004">
        <f ca="1">IFERROR(INDIRECT("IVA!X"&amp;MATCH(MID(COMPRAS!C7904,1,2)&amp;MID(COMPRAS!F7904,1,2)&amp;MID(COMPRAS!D7904,1,2),IVA!W:W,0)),"SIN COD.")</f>
        <v>0</v>
      </c>
      <c r="CH8004">
        <f ca="1">IFERROR(INDIRECT("IVA!Y"&amp;MATCH(MID(COMPRAS!C7904,1,2)&amp;MID(COMPRAS!F7904,1,2)&amp;MID(COMPRAS!D7904,1,2),IVA!W:W,0)),"SIN COD.")</f>
        <v>0</v>
      </c>
    </row>
    <row r="8005" spans="1:86" x14ac:dyDescent="0.25">
      <c r="A8005"/>
      <c r="B8005"/>
      <c r="D8005"/>
      <c r="AL8005">
        <f t="shared" si="875"/>
        <v>0</v>
      </c>
      <c r="AQ8005">
        <f t="shared" si="876"/>
        <v>0</v>
      </c>
      <c r="AR8005" t="str">
        <f>IFERROR(IF(OR(AP8005=338,AP8005=340,AP8005=341,AP8005=342,AP8005="342A",AP8005="342B"),PorcenRet(AP8005,AT8005,AU8005),INDEX(PORCENTAJEBUSCAR,MATCH(AP8005,CódigoRET,0),4)*1),"")</f>
        <v/>
      </c>
      <c r="AS8005">
        <f t="shared" si="877"/>
        <v>0</v>
      </c>
      <c r="BF8005" t="str">
        <f>IFERROR(IF(OR(BD8005=338,BD8005=340,BD8005=341,BD8005=342,BD8005="342A",BD8005="342B"),PorcenRet(BD8005,BH8005,BI8005),INDEX(PORCENTAJEBUSCAR,MATCH(BD8005,CódigoRET,0),4)*1),"")</f>
        <v/>
      </c>
      <c r="BG8005">
        <f t="shared" si="878"/>
        <v>0</v>
      </c>
      <c r="BO8005">
        <f t="shared" si="879"/>
        <v>0</v>
      </c>
      <c r="CC8005">
        <f t="shared" si="880"/>
        <v>0</v>
      </c>
      <c r="CD8005">
        <f t="shared" si="881"/>
        <v>0</v>
      </c>
      <c r="CG8005">
        <f ca="1">IFERROR(INDIRECT("IVA!X"&amp;MATCH(MID(COMPRAS!C7905,1,2)&amp;MID(COMPRAS!F7905,1,2)&amp;MID(COMPRAS!D7905,1,2),IVA!W:W,0)),"SIN COD.")</f>
        <v>0</v>
      </c>
      <c r="CH8005">
        <f ca="1">IFERROR(INDIRECT("IVA!Y"&amp;MATCH(MID(COMPRAS!C7905,1,2)&amp;MID(COMPRAS!F7905,1,2)&amp;MID(COMPRAS!D7905,1,2),IVA!W:W,0)),"SIN COD.")</f>
        <v>0</v>
      </c>
    </row>
    <row r="8006" spans="1:86" x14ac:dyDescent="0.25">
      <c r="A8006"/>
      <c r="B8006"/>
      <c r="D8006"/>
      <c r="AL8006">
        <f t="shared" si="875"/>
        <v>0</v>
      </c>
      <c r="AQ8006">
        <f t="shared" si="876"/>
        <v>0</v>
      </c>
      <c r="AR8006" t="str">
        <f>IFERROR(IF(OR(AP8006=338,AP8006=340,AP8006=341,AP8006=342,AP8006="342A",AP8006="342B"),PorcenRet(AP8006,AT8006,AU8006),INDEX(PORCENTAJEBUSCAR,MATCH(AP8006,CódigoRET,0),4)*1),"")</f>
        <v/>
      </c>
      <c r="AS8006">
        <f t="shared" si="877"/>
        <v>0</v>
      </c>
      <c r="BF8006" t="str">
        <f>IFERROR(IF(OR(BD8006=338,BD8006=340,BD8006=341,BD8006=342,BD8006="342A",BD8006="342B"),PorcenRet(BD8006,BH8006,BI8006),INDEX(PORCENTAJEBUSCAR,MATCH(BD8006,CódigoRET,0),4)*1),"")</f>
        <v/>
      </c>
      <c r="BG8006">
        <f t="shared" si="878"/>
        <v>0</v>
      </c>
      <c r="BO8006">
        <f t="shared" si="879"/>
        <v>0</v>
      </c>
      <c r="CC8006">
        <f t="shared" si="880"/>
        <v>0</v>
      </c>
      <c r="CD8006">
        <f t="shared" si="881"/>
        <v>0</v>
      </c>
      <c r="CG8006">
        <f ca="1">IFERROR(INDIRECT("IVA!X"&amp;MATCH(MID(COMPRAS!C7906,1,2)&amp;MID(COMPRAS!F7906,1,2)&amp;MID(COMPRAS!D7906,1,2),IVA!W:W,0)),"SIN COD.")</f>
        <v>0</v>
      </c>
      <c r="CH8006">
        <f ca="1">IFERROR(INDIRECT("IVA!Y"&amp;MATCH(MID(COMPRAS!C7906,1,2)&amp;MID(COMPRAS!F7906,1,2)&amp;MID(COMPRAS!D7906,1,2),IVA!W:W,0)),"SIN COD.")</f>
        <v>0</v>
      </c>
    </row>
    <row r="8007" spans="1:86" x14ac:dyDescent="0.25">
      <c r="A8007"/>
      <c r="B8007"/>
      <c r="D8007"/>
      <c r="AL8007">
        <f t="shared" si="875"/>
        <v>0</v>
      </c>
      <c r="AQ8007">
        <f t="shared" si="876"/>
        <v>0</v>
      </c>
      <c r="AR8007" t="str">
        <f>IFERROR(IF(OR(AP8007=338,AP8007=340,AP8007=341,AP8007=342,AP8007="342A",AP8007="342B"),PorcenRet(AP8007,AT8007,AU8007),INDEX(PORCENTAJEBUSCAR,MATCH(AP8007,CódigoRET,0),4)*1),"")</f>
        <v/>
      </c>
      <c r="AS8007">
        <f t="shared" si="877"/>
        <v>0</v>
      </c>
      <c r="BF8007" t="str">
        <f>IFERROR(IF(OR(BD8007=338,BD8007=340,BD8007=341,BD8007=342,BD8007="342A",BD8007="342B"),PorcenRet(BD8007,BH8007,BI8007),INDEX(PORCENTAJEBUSCAR,MATCH(BD8007,CódigoRET,0),4)*1),"")</f>
        <v/>
      </c>
      <c r="BG8007">
        <f t="shared" si="878"/>
        <v>0</v>
      </c>
      <c r="BO8007">
        <f t="shared" si="879"/>
        <v>0</v>
      </c>
      <c r="CC8007">
        <f t="shared" si="880"/>
        <v>0</v>
      </c>
      <c r="CD8007">
        <f t="shared" si="881"/>
        <v>0</v>
      </c>
      <c r="CG8007">
        <f ca="1">IFERROR(INDIRECT("IVA!X"&amp;MATCH(MID(COMPRAS!C7907,1,2)&amp;MID(COMPRAS!F7907,1,2)&amp;MID(COMPRAS!D7907,1,2),IVA!W:W,0)),"SIN COD.")</f>
        <v>0</v>
      </c>
      <c r="CH8007">
        <f ca="1">IFERROR(INDIRECT("IVA!Y"&amp;MATCH(MID(COMPRAS!C7907,1,2)&amp;MID(COMPRAS!F7907,1,2)&amp;MID(COMPRAS!D7907,1,2),IVA!W:W,0)),"SIN COD.")</f>
        <v>0</v>
      </c>
    </row>
    <row r="8008" spans="1:86" x14ac:dyDescent="0.25">
      <c r="A8008"/>
      <c r="B8008"/>
      <c r="D8008"/>
      <c r="AL8008">
        <f t="shared" si="875"/>
        <v>0</v>
      </c>
      <c r="AQ8008">
        <f t="shared" si="876"/>
        <v>0</v>
      </c>
      <c r="AR8008" t="str">
        <f>IFERROR(IF(OR(AP8008=338,AP8008=340,AP8008=341,AP8008=342,AP8008="342A",AP8008="342B"),PorcenRet(AP8008,AT8008,AU8008),INDEX(PORCENTAJEBUSCAR,MATCH(AP8008,CódigoRET,0),4)*1),"")</f>
        <v/>
      </c>
      <c r="AS8008">
        <f t="shared" si="877"/>
        <v>0</v>
      </c>
      <c r="BF8008" t="str">
        <f>IFERROR(IF(OR(BD8008=338,BD8008=340,BD8008=341,BD8008=342,BD8008="342A",BD8008="342B"),PorcenRet(BD8008,BH8008,BI8008),INDEX(PORCENTAJEBUSCAR,MATCH(BD8008,CódigoRET,0),4)*1),"")</f>
        <v/>
      </c>
      <c r="BG8008">
        <f t="shared" si="878"/>
        <v>0</v>
      </c>
      <c r="BO8008">
        <f t="shared" si="879"/>
        <v>0</v>
      </c>
      <c r="CC8008">
        <f t="shared" si="880"/>
        <v>0</v>
      </c>
      <c r="CD8008">
        <f t="shared" si="881"/>
        <v>0</v>
      </c>
      <c r="CG8008">
        <f ca="1">IFERROR(INDIRECT("IVA!X"&amp;MATCH(MID(COMPRAS!C7908,1,2)&amp;MID(COMPRAS!F7908,1,2)&amp;MID(COMPRAS!D7908,1,2),IVA!W:W,0)),"SIN COD.")</f>
        <v>0</v>
      </c>
      <c r="CH8008">
        <f ca="1">IFERROR(INDIRECT("IVA!Y"&amp;MATCH(MID(COMPRAS!C7908,1,2)&amp;MID(COMPRAS!F7908,1,2)&amp;MID(COMPRAS!D7908,1,2),IVA!W:W,0)),"SIN COD.")</f>
        <v>0</v>
      </c>
    </row>
    <row r="8009" spans="1:86" x14ac:dyDescent="0.25">
      <c r="A8009"/>
      <c r="B8009"/>
      <c r="D8009"/>
      <c r="AL8009">
        <f t="shared" si="875"/>
        <v>0</v>
      </c>
      <c r="AQ8009">
        <f t="shared" si="876"/>
        <v>0</v>
      </c>
      <c r="AR8009" t="str">
        <f>IFERROR(IF(OR(AP8009=338,AP8009=340,AP8009=341,AP8009=342,AP8009="342A",AP8009="342B"),PorcenRet(AP8009,AT8009,AU8009),INDEX(PORCENTAJEBUSCAR,MATCH(AP8009,CódigoRET,0),4)*1),"")</f>
        <v/>
      </c>
      <c r="AS8009">
        <f t="shared" si="877"/>
        <v>0</v>
      </c>
      <c r="BF8009" t="str">
        <f>IFERROR(IF(OR(BD8009=338,BD8009=340,BD8009=341,BD8009=342,BD8009="342A",BD8009="342B"),PorcenRet(BD8009,BH8009,BI8009),INDEX(PORCENTAJEBUSCAR,MATCH(BD8009,CódigoRET,0),4)*1),"")</f>
        <v/>
      </c>
      <c r="BG8009">
        <f t="shared" si="878"/>
        <v>0</v>
      </c>
      <c r="BO8009">
        <f t="shared" si="879"/>
        <v>0</v>
      </c>
      <c r="CC8009">
        <f t="shared" si="880"/>
        <v>0</v>
      </c>
      <c r="CD8009">
        <f t="shared" si="881"/>
        <v>0</v>
      </c>
      <c r="CG8009">
        <f ca="1">IFERROR(INDIRECT("IVA!X"&amp;MATCH(MID(COMPRAS!C7909,1,2)&amp;MID(COMPRAS!F7909,1,2)&amp;MID(COMPRAS!D7909,1,2),IVA!W:W,0)),"SIN COD.")</f>
        <v>0</v>
      </c>
      <c r="CH8009">
        <f ca="1">IFERROR(INDIRECT("IVA!Y"&amp;MATCH(MID(COMPRAS!C7909,1,2)&amp;MID(COMPRAS!F7909,1,2)&amp;MID(COMPRAS!D7909,1,2),IVA!W:W,0)),"SIN COD.")</f>
        <v>0</v>
      </c>
    </row>
    <row r="8010" spans="1:86" x14ac:dyDescent="0.25">
      <c r="A8010"/>
      <c r="B8010"/>
      <c r="D8010"/>
      <c r="AL8010">
        <f t="shared" si="875"/>
        <v>0</v>
      </c>
      <c r="AQ8010">
        <f t="shared" si="876"/>
        <v>0</v>
      </c>
      <c r="AR8010" t="str">
        <f>IFERROR(IF(OR(AP8010=338,AP8010=340,AP8010=341,AP8010=342,AP8010="342A",AP8010="342B"),PorcenRet(AP8010,AT8010,AU8010),INDEX(PORCENTAJEBUSCAR,MATCH(AP8010,CódigoRET,0),4)*1),"")</f>
        <v/>
      </c>
      <c r="AS8010">
        <f t="shared" si="877"/>
        <v>0</v>
      </c>
      <c r="BF8010" t="str">
        <f>IFERROR(IF(OR(BD8010=338,BD8010=340,BD8010=341,BD8010=342,BD8010="342A",BD8010="342B"),PorcenRet(BD8010,BH8010,BI8010),INDEX(PORCENTAJEBUSCAR,MATCH(BD8010,CódigoRET,0),4)*1),"")</f>
        <v/>
      </c>
      <c r="BG8010">
        <f t="shared" si="878"/>
        <v>0</v>
      </c>
      <c r="BO8010">
        <f t="shared" si="879"/>
        <v>0</v>
      </c>
      <c r="CC8010">
        <f t="shared" si="880"/>
        <v>0</v>
      </c>
      <c r="CD8010">
        <f t="shared" si="881"/>
        <v>0</v>
      </c>
      <c r="CG8010">
        <f ca="1">IFERROR(INDIRECT("IVA!X"&amp;MATCH(MID(COMPRAS!C7910,1,2)&amp;MID(COMPRAS!F7910,1,2)&amp;MID(COMPRAS!D7910,1,2),IVA!W:W,0)),"SIN COD.")</f>
        <v>0</v>
      </c>
      <c r="CH8010">
        <f ca="1">IFERROR(INDIRECT("IVA!Y"&amp;MATCH(MID(COMPRAS!C7910,1,2)&amp;MID(COMPRAS!F7910,1,2)&amp;MID(COMPRAS!D7910,1,2),IVA!W:W,0)),"SIN COD.")</f>
        <v>0</v>
      </c>
    </row>
    <row r="8011" spans="1:86" x14ac:dyDescent="0.25">
      <c r="A8011"/>
      <c r="B8011"/>
      <c r="D8011"/>
      <c r="AL8011">
        <f t="shared" si="875"/>
        <v>0</v>
      </c>
      <c r="AQ8011">
        <f t="shared" si="876"/>
        <v>0</v>
      </c>
      <c r="AR8011" t="str">
        <f>IFERROR(IF(OR(AP8011=338,AP8011=340,AP8011=341,AP8011=342,AP8011="342A",AP8011="342B"),PorcenRet(AP8011,AT8011,AU8011),INDEX(PORCENTAJEBUSCAR,MATCH(AP8011,CódigoRET,0),4)*1),"")</f>
        <v/>
      </c>
      <c r="AS8011">
        <f t="shared" si="877"/>
        <v>0</v>
      </c>
      <c r="BF8011" t="str">
        <f>IFERROR(IF(OR(BD8011=338,BD8011=340,BD8011=341,BD8011=342,BD8011="342A",BD8011="342B"),PorcenRet(BD8011,BH8011,BI8011),INDEX(PORCENTAJEBUSCAR,MATCH(BD8011,CódigoRET,0),4)*1),"")</f>
        <v/>
      </c>
      <c r="BG8011">
        <f t="shared" si="878"/>
        <v>0</v>
      </c>
      <c r="BO8011">
        <f t="shared" si="879"/>
        <v>0</v>
      </c>
      <c r="CC8011">
        <f t="shared" si="880"/>
        <v>0</v>
      </c>
      <c r="CD8011">
        <f t="shared" si="881"/>
        <v>0</v>
      </c>
      <c r="CG8011">
        <f ca="1">IFERROR(INDIRECT("IVA!X"&amp;MATCH(MID(COMPRAS!C7911,1,2)&amp;MID(COMPRAS!F7911,1,2)&amp;MID(COMPRAS!D7911,1,2),IVA!W:W,0)),"SIN COD.")</f>
        <v>0</v>
      </c>
      <c r="CH8011">
        <f ca="1">IFERROR(INDIRECT("IVA!Y"&amp;MATCH(MID(COMPRAS!C7911,1,2)&amp;MID(COMPRAS!F7911,1,2)&amp;MID(COMPRAS!D7911,1,2),IVA!W:W,0)),"SIN COD.")</f>
        <v>0</v>
      </c>
    </row>
    <row r="8012" spans="1:86" x14ac:dyDescent="0.25">
      <c r="A8012"/>
      <c r="B8012"/>
      <c r="D8012"/>
      <c r="AL8012">
        <f t="shared" si="875"/>
        <v>0</v>
      </c>
      <c r="AQ8012">
        <f t="shared" si="876"/>
        <v>0</v>
      </c>
      <c r="AR8012" t="str">
        <f>IFERROR(IF(OR(AP8012=338,AP8012=340,AP8012=341,AP8012=342,AP8012="342A",AP8012="342B"),PorcenRet(AP8012,AT8012,AU8012),INDEX(PORCENTAJEBUSCAR,MATCH(AP8012,CódigoRET,0),4)*1),"")</f>
        <v/>
      </c>
      <c r="AS8012">
        <f t="shared" si="877"/>
        <v>0</v>
      </c>
      <c r="BF8012" t="str">
        <f>IFERROR(IF(OR(BD8012=338,BD8012=340,BD8012=341,BD8012=342,BD8012="342A",BD8012="342B"),PorcenRet(BD8012,BH8012,BI8012),INDEX(PORCENTAJEBUSCAR,MATCH(BD8012,CódigoRET,0),4)*1),"")</f>
        <v/>
      </c>
      <c r="BG8012">
        <f t="shared" si="878"/>
        <v>0</v>
      </c>
      <c r="BO8012">
        <f t="shared" si="879"/>
        <v>0</v>
      </c>
      <c r="CC8012">
        <f t="shared" si="880"/>
        <v>0</v>
      </c>
      <c r="CD8012">
        <f t="shared" si="881"/>
        <v>0</v>
      </c>
      <c r="CG8012">
        <f ca="1">IFERROR(INDIRECT("IVA!X"&amp;MATCH(MID(COMPRAS!C7912,1,2)&amp;MID(COMPRAS!F7912,1,2)&amp;MID(COMPRAS!D7912,1,2),IVA!W:W,0)),"SIN COD.")</f>
        <v>0</v>
      </c>
      <c r="CH8012">
        <f ca="1">IFERROR(INDIRECT("IVA!Y"&amp;MATCH(MID(COMPRAS!C7912,1,2)&amp;MID(COMPRAS!F7912,1,2)&amp;MID(COMPRAS!D7912,1,2),IVA!W:W,0)),"SIN COD.")</f>
        <v>0</v>
      </c>
    </row>
    <row r="8013" spans="1:86" x14ac:dyDescent="0.25">
      <c r="A8013"/>
      <c r="B8013"/>
      <c r="D8013"/>
      <c r="AL8013">
        <f t="shared" si="875"/>
        <v>0</v>
      </c>
      <c r="AQ8013">
        <f t="shared" si="876"/>
        <v>0</v>
      </c>
      <c r="AR8013" t="str">
        <f>IFERROR(IF(OR(AP8013=338,AP8013=340,AP8013=341,AP8013=342,AP8013="342A",AP8013="342B"),PorcenRet(AP8013,AT8013,AU8013),INDEX(PORCENTAJEBUSCAR,MATCH(AP8013,CódigoRET,0),4)*1),"")</f>
        <v/>
      </c>
      <c r="AS8013">
        <f t="shared" si="877"/>
        <v>0</v>
      </c>
      <c r="BF8013" t="str">
        <f>IFERROR(IF(OR(BD8013=338,BD8013=340,BD8013=341,BD8013=342,BD8013="342A",BD8013="342B"),PorcenRet(BD8013,BH8013,BI8013),INDEX(PORCENTAJEBUSCAR,MATCH(BD8013,CódigoRET,0),4)*1),"")</f>
        <v/>
      </c>
      <c r="BG8013">
        <f t="shared" si="878"/>
        <v>0</v>
      </c>
      <c r="BO8013">
        <f t="shared" si="879"/>
        <v>0</v>
      </c>
      <c r="CC8013">
        <f t="shared" si="880"/>
        <v>0</v>
      </c>
      <c r="CD8013">
        <f t="shared" si="881"/>
        <v>0</v>
      </c>
      <c r="CG8013">
        <f ca="1">IFERROR(INDIRECT("IVA!X"&amp;MATCH(MID(COMPRAS!C7913,1,2)&amp;MID(COMPRAS!F7913,1,2)&amp;MID(COMPRAS!D7913,1,2),IVA!W:W,0)),"SIN COD.")</f>
        <v>0</v>
      </c>
      <c r="CH8013">
        <f ca="1">IFERROR(INDIRECT("IVA!Y"&amp;MATCH(MID(COMPRAS!C7913,1,2)&amp;MID(COMPRAS!F7913,1,2)&amp;MID(COMPRAS!D7913,1,2),IVA!W:W,0)),"SIN COD.")</f>
        <v>0</v>
      </c>
    </row>
    <row r="8014" spans="1:86" x14ac:dyDescent="0.25">
      <c r="A8014"/>
      <c r="B8014"/>
      <c r="D8014"/>
      <c r="AL8014">
        <f t="shared" si="875"/>
        <v>0</v>
      </c>
      <c r="AQ8014">
        <f t="shared" si="876"/>
        <v>0</v>
      </c>
      <c r="AR8014" t="str">
        <f>IFERROR(IF(OR(AP8014=338,AP8014=340,AP8014=341,AP8014=342,AP8014="342A",AP8014="342B"),PorcenRet(AP8014,AT8014,AU8014),INDEX(PORCENTAJEBUSCAR,MATCH(AP8014,CódigoRET,0),4)*1),"")</f>
        <v/>
      </c>
      <c r="AS8014">
        <f t="shared" si="877"/>
        <v>0</v>
      </c>
      <c r="BF8014" t="str">
        <f>IFERROR(IF(OR(BD8014=338,BD8014=340,BD8014=341,BD8014=342,BD8014="342A",BD8014="342B"),PorcenRet(BD8014,BH8014,BI8014),INDEX(PORCENTAJEBUSCAR,MATCH(BD8014,CódigoRET,0),4)*1),"")</f>
        <v/>
      </c>
      <c r="BG8014">
        <f t="shared" si="878"/>
        <v>0</v>
      </c>
      <c r="BO8014">
        <f t="shared" si="879"/>
        <v>0</v>
      </c>
      <c r="CC8014">
        <f t="shared" si="880"/>
        <v>0</v>
      </c>
      <c r="CD8014">
        <f t="shared" si="881"/>
        <v>0</v>
      </c>
      <c r="CG8014">
        <f ca="1">IFERROR(INDIRECT("IVA!X"&amp;MATCH(MID(COMPRAS!C7914,1,2)&amp;MID(COMPRAS!F7914,1,2)&amp;MID(COMPRAS!D7914,1,2),IVA!W:W,0)),"SIN COD.")</f>
        <v>0</v>
      </c>
      <c r="CH8014">
        <f ca="1">IFERROR(INDIRECT("IVA!Y"&amp;MATCH(MID(COMPRAS!C7914,1,2)&amp;MID(COMPRAS!F7914,1,2)&amp;MID(COMPRAS!D7914,1,2),IVA!W:W,0)),"SIN COD.")</f>
        <v>0</v>
      </c>
    </row>
    <row r="8015" spans="1:86" x14ac:dyDescent="0.25">
      <c r="A8015"/>
      <c r="B8015"/>
      <c r="D8015"/>
      <c r="AL8015">
        <f t="shared" si="875"/>
        <v>0</v>
      </c>
      <c r="AQ8015">
        <f t="shared" si="876"/>
        <v>0</v>
      </c>
      <c r="AR8015" t="str">
        <f>IFERROR(IF(OR(AP8015=338,AP8015=340,AP8015=341,AP8015=342,AP8015="342A",AP8015="342B"),PorcenRet(AP8015,AT8015,AU8015),INDEX(PORCENTAJEBUSCAR,MATCH(AP8015,CódigoRET,0),4)*1),"")</f>
        <v/>
      </c>
      <c r="AS8015">
        <f t="shared" si="877"/>
        <v>0</v>
      </c>
      <c r="BF8015" t="str">
        <f>IFERROR(IF(OR(BD8015=338,BD8015=340,BD8015=341,BD8015=342,BD8015="342A",BD8015="342B"),PorcenRet(BD8015,BH8015,BI8015),INDEX(PORCENTAJEBUSCAR,MATCH(BD8015,CódigoRET,0),4)*1),"")</f>
        <v/>
      </c>
      <c r="BG8015">
        <f t="shared" si="878"/>
        <v>0</v>
      </c>
      <c r="BO8015">
        <f t="shared" si="879"/>
        <v>0</v>
      </c>
      <c r="CC8015">
        <f t="shared" si="880"/>
        <v>0</v>
      </c>
      <c r="CD8015">
        <f t="shared" si="881"/>
        <v>0</v>
      </c>
      <c r="CG8015">
        <f ca="1">IFERROR(INDIRECT("IVA!X"&amp;MATCH(MID(COMPRAS!C7915,1,2)&amp;MID(COMPRAS!F7915,1,2)&amp;MID(COMPRAS!D7915,1,2),IVA!W:W,0)),"SIN COD.")</f>
        <v>0</v>
      </c>
      <c r="CH8015">
        <f ca="1">IFERROR(INDIRECT("IVA!Y"&amp;MATCH(MID(COMPRAS!C7915,1,2)&amp;MID(COMPRAS!F7915,1,2)&amp;MID(COMPRAS!D7915,1,2),IVA!W:W,0)),"SIN COD.")</f>
        <v>0</v>
      </c>
    </row>
    <row r="8016" spans="1:86" x14ac:dyDescent="0.25">
      <c r="A8016"/>
      <c r="B8016"/>
      <c r="D8016"/>
      <c r="AL8016">
        <f t="shared" si="875"/>
        <v>0</v>
      </c>
      <c r="AQ8016">
        <f t="shared" si="876"/>
        <v>0</v>
      </c>
      <c r="AR8016" t="str">
        <f>IFERROR(IF(OR(AP8016=338,AP8016=340,AP8016=341,AP8016=342,AP8016="342A",AP8016="342B"),PorcenRet(AP8016,AT8016,AU8016),INDEX(PORCENTAJEBUSCAR,MATCH(AP8016,CódigoRET,0),4)*1),"")</f>
        <v/>
      </c>
      <c r="AS8016">
        <f t="shared" si="877"/>
        <v>0</v>
      </c>
      <c r="BF8016" t="str">
        <f>IFERROR(IF(OR(BD8016=338,BD8016=340,BD8016=341,BD8016=342,BD8016="342A",BD8016="342B"),PorcenRet(BD8016,BH8016,BI8016),INDEX(PORCENTAJEBUSCAR,MATCH(BD8016,CódigoRET,0),4)*1),"")</f>
        <v/>
      </c>
      <c r="BG8016">
        <f t="shared" si="878"/>
        <v>0</v>
      </c>
      <c r="BO8016">
        <f t="shared" si="879"/>
        <v>0</v>
      </c>
      <c r="CC8016">
        <f t="shared" si="880"/>
        <v>0</v>
      </c>
      <c r="CD8016">
        <f t="shared" si="881"/>
        <v>0</v>
      </c>
      <c r="CG8016">
        <f ca="1">IFERROR(INDIRECT("IVA!X"&amp;MATCH(MID(COMPRAS!C7916,1,2)&amp;MID(COMPRAS!F7916,1,2)&amp;MID(COMPRAS!D7916,1,2),IVA!W:W,0)),"SIN COD.")</f>
        <v>0</v>
      </c>
      <c r="CH8016">
        <f ca="1">IFERROR(INDIRECT("IVA!Y"&amp;MATCH(MID(COMPRAS!C7916,1,2)&amp;MID(COMPRAS!F7916,1,2)&amp;MID(COMPRAS!D7916,1,2),IVA!W:W,0)),"SIN COD.")</f>
        <v>0</v>
      </c>
    </row>
    <row r="8017" spans="1:86" x14ac:dyDescent="0.25">
      <c r="A8017"/>
      <c r="B8017"/>
      <c r="D8017"/>
      <c r="AL8017">
        <f t="shared" si="875"/>
        <v>0</v>
      </c>
      <c r="AQ8017">
        <f t="shared" si="876"/>
        <v>0</v>
      </c>
      <c r="AR8017" t="str">
        <f>IFERROR(IF(OR(AP8017=338,AP8017=340,AP8017=341,AP8017=342,AP8017="342A",AP8017="342B"),PorcenRet(AP8017,AT8017,AU8017),INDEX(PORCENTAJEBUSCAR,MATCH(AP8017,CódigoRET,0),4)*1),"")</f>
        <v/>
      </c>
      <c r="AS8017">
        <f t="shared" si="877"/>
        <v>0</v>
      </c>
      <c r="BF8017" t="str">
        <f>IFERROR(IF(OR(BD8017=338,BD8017=340,BD8017=341,BD8017=342,BD8017="342A",BD8017="342B"),PorcenRet(BD8017,BH8017,BI8017),INDEX(PORCENTAJEBUSCAR,MATCH(BD8017,CódigoRET,0),4)*1),"")</f>
        <v/>
      </c>
      <c r="BG8017">
        <f t="shared" si="878"/>
        <v>0</v>
      </c>
      <c r="BO8017">
        <f t="shared" si="879"/>
        <v>0</v>
      </c>
      <c r="CC8017">
        <f t="shared" si="880"/>
        <v>0</v>
      </c>
      <c r="CD8017">
        <f t="shared" si="881"/>
        <v>0</v>
      </c>
      <c r="CG8017">
        <f ca="1">IFERROR(INDIRECT("IVA!X"&amp;MATCH(MID(COMPRAS!C7917,1,2)&amp;MID(COMPRAS!F7917,1,2)&amp;MID(COMPRAS!D7917,1,2),IVA!W:W,0)),"SIN COD.")</f>
        <v>0</v>
      </c>
      <c r="CH8017">
        <f ca="1">IFERROR(INDIRECT("IVA!Y"&amp;MATCH(MID(COMPRAS!C7917,1,2)&amp;MID(COMPRAS!F7917,1,2)&amp;MID(COMPRAS!D7917,1,2),IVA!W:W,0)),"SIN COD.")</f>
        <v>0</v>
      </c>
    </row>
    <row r="8018" spans="1:86" x14ac:dyDescent="0.25">
      <c r="A8018"/>
      <c r="B8018"/>
      <c r="D8018"/>
      <c r="AL8018">
        <f t="shared" si="875"/>
        <v>0</v>
      </c>
      <c r="AQ8018">
        <f t="shared" si="876"/>
        <v>0</v>
      </c>
      <c r="AR8018" t="str">
        <f>IFERROR(IF(OR(AP8018=338,AP8018=340,AP8018=341,AP8018=342,AP8018="342A",AP8018="342B"),PorcenRet(AP8018,AT8018,AU8018),INDEX(PORCENTAJEBUSCAR,MATCH(AP8018,CódigoRET,0),4)*1),"")</f>
        <v/>
      </c>
      <c r="AS8018">
        <f t="shared" si="877"/>
        <v>0</v>
      </c>
      <c r="BF8018" t="str">
        <f>IFERROR(IF(OR(BD8018=338,BD8018=340,BD8018=341,BD8018=342,BD8018="342A",BD8018="342B"),PorcenRet(BD8018,BH8018,BI8018),INDEX(PORCENTAJEBUSCAR,MATCH(BD8018,CódigoRET,0),4)*1),"")</f>
        <v/>
      </c>
      <c r="BG8018">
        <f t="shared" si="878"/>
        <v>0</v>
      </c>
      <c r="BO8018">
        <f t="shared" si="879"/>
        <v>0</v>
      </c>
      <c r="CC8018">
        <f t="shared" si="880"/>
        <v>0</v>
      </c>
      <c r="CD8018">
        <f t="shared" si="881"/>
        <v>0</v>
      </c>
      <c r="CG8018">
        <f ca="1">IFERROR(INDIRECT("IVA!X"&amp;MATCH(MID(COMPRAS!C7918,1,2)&amp;MID(COMPRAS!F7918,1,2)&amp;MID(COMPRAS!D7918,1,2),IVA!W:W,0)),"SIN COD.")</f>
        <v>0</v>
      </c>
      <c r="CH8018">
        <f ca="1">IFERROR(INDIRECT("IVA!Y"&amp;MATCH(MID(COMPRAS!C7918,1,2)&amp;MID(COMPRAS!F7918,1,2)&amp;MID(COMPRAS!D7918,1,2),IVA!W:W,0)),"SIN COD.")</f>
        <v>0</v>
      </c>
    </row>
    <row r="8019" spans="1:86" x14ac:dyDescent="0.25">
      <c r="A8019"/>
      <c r="B8019"/>
      <c r="D8019"/>
      <c r="AL8019">
        <f t="shared" si="875"/>
        <v>0</v>
      </c>
      <c r="AQ8019">
        <f t="shared" si="876"/>
        <v>0</v>
      </c>
      <c r="AR8019" t="str">
        <f>IFERROR(IF(OR(AP8019=338,AP8019=340,AP8019=341,AP8019=342,AP8019="342A",AP8019="342B"),PorcenRet(AP8019,AT8019,AU8019),INDEX(PORCENTAJEBUSCAR,MATCH(AP8019,CódigoRET,0),4)*1),"")</f>
        <v/>
      </c>
      <c r="AS8019">
        <f t="shared" si="877"/>
        <v>0</v>
      </c>
      <c r="BF8019" t="str">
        <f>IFERROR(IF(OR(BD8019=338,BD8019=340,BD8019=341,BD8019=342,BD8019="342A",BD8019="342B"),PorcenRet(BD8019,BH8019,BI8019),INDEX(PORCENTAJEBUSCAR,MATCH(BD8019,CódigoRET,0),4)*1),"")</f>
        <v/>
      </c>
      <c r="BG8019">
        <f t="shared" si="878"/>
        <v>0</v>
      </c>
      <c r="BO8019">
        <f t="shared" si="879"/>
        <v>0</v>
      </c>
      <c r="CC8019">
        <f t="shared" si="880"/>
        <v>0</v>
      </c>
      <c r="CD8019">
        <f t="shared" si="881"/>
        <v>0</v>
      </c>
      <c r="CG8019">
        <f ca="1">IFERROR(INDIRECT("IVA!X"&amp;MATCH(MID(COMPRAS!C7919,1,2)&amp;MID(COMPRAS!F7919,1,2)&amp;MID(COMPRAS!D7919,1,2),IVA!W:W,0)),"SIN COD.")</f>
        <v>0</v>
      </c>
      <c r="CH8019">
        <f ca="1">IFERROR(INDIRECT("IVA!Y"&amp;MATCH(MID(COMPRAS!C7919,1,2)&amp;MID(COMPRAS!F7919,1,2)&amp;MID(COMPRAS!D7919,1,2),IVA!W:W,0)),"SIN COD.")</f>
        <v>0</v>
      </c>
    </row>
    <row r="8020" spans="1:86" x14ac:dyDescent="0.25">
      <c r="A8020"/>
      <c r="B8020"/>
      <c r="D8020"/>
      <c r="AL8020">
        <f t="shared" si="875"/>
        <v>0</v>
      </c>
      <c r="AQ8020">
        <f t="shared" si="876"/>
        <v>0</v>
      </c>
      <c r="AR8020" t="str">
        <f>IFERROR(IF(OR(AP8020=338,AP8020=340,AP8020=341,AP8020=342,AP8020="342A",AP8020="342B"),PorcenRet(AP8020,AT8020,AU8020),INDEX(PORCENTAJEBUSCAR,MATCH(AP8020,CódigoRET,0),4)*1),"")</f>
        <v/>
      </c>
      <c r="AS8020">
        <f t="shared" si="877"/>
        <v>0</v>
      </c>
      <c r="BF8020" t="str">
        <f>IFERROR(IF(OR(BD8020=338,BD8020=340,BD8020=341,BD8020=342,BD8020="342A",BD8020="342B"),PorcenRet(BD8020,BH8020,BI8020),INDEX(PORCENTAJEBUSCAR,MATCH(BD8020,CódigoRET,0),4)*1),"")</f>
        <v/>
      </c>
      <c r="BG8020">
        <f t="shared" si="878"/>
        <v>0</v>
      </c>
      <c r="BO8020">
        <f t="shared" si="879"/>
        <v>0</v>
      </c>
      <c r="CC8020">
        <f t="shared" si="880"/>
        <v>0</v>
      </c>
      <c r="CD8020">
        <f t="shared" si="881"/>
        <v>0</v>
      </c>
      <c r="CG8020">
        <f ca="1">IFERROR(INDIRECT("IVA!X"&amp;MATCH(MID(COMPRAS!C7920,1,2)&amp;MID(COMPRAS!F7920,1,2)&amp;MID(COMPRAS!D7920,1,2),IVA!W:W,0)),"SIN COD.")</f>
        <v>0</v>
      </c>
      <c r="CH8020">
        <f ca="1">IFERROR(INDIRECT("IVA!Y"&amp;MATCH(MID(COMPRAS!C7920,1,2)&amp;MID(COMPRAS!F7920,1,2)&amp;MID(COMPRAS!D7920,1,2),IVA!W:W,0)),"SIN COD.")</f>
        <v>0</v>
      </c>
    </row>
    <row r="8021" spans="1:86" x14ac:dyDescent="0.25">
      <c r="A8021"/>
      <c r="B8021"/>
      <c r="D8021"/>
      <c r="AL8021">
        <f t="shared" si="875"/>
        <v>0</v>
      </c>
      <c r="AQ8021">
        <f t="shared" si="876"/>
        <v>0</v>
      </c>
      <c r="AR8021" t="str">
        <f>IFERROR(IF(OR(AP8021=338,AP8021=340,AP8021=341,AP8021=342,AP8021="342A",AP8021="342B"),PorcenRet(AP8021,AT8021,AU8021),INDEX(PORCENTAJEBUSCAR,MATCH(AP8021,CódigoRET,0),4)*1),"")</f>
        <v/>
      </c>
      <c r="AS8021">
        <f t="shared" si="877"/>
        <v>0</v>
      </c>
      <c r="BF8021" t="str">
        <f>IFERROR(IF(OR(BD8021=338,BD8021=340,BD8021=341,BD8021=342,BD8021="342A",BD8021="342B"),PorcenRet(BD8021,BH8021,BI8021),INDEX(PORCENTAJEBUSCAR,MATCH(BD8021,CódigoRET,0),4)*1),"")</f>
        <v/>
      </c>
      <c r="BG8021">
        <f t="shared" si="878"/>
        <v>0</v>
      </c>
      <c r="BO8021">
        <f t="shared" si="879"/>
        <v>0</v>
      </c>
      <c r="CC8021">
        <f t="shared" si="880"/>
        <v>0</v>
      </c>
      <c r="CD8021">
        <f t="shared" si="881"/>
        <v>0</v>
      </c>
      <c r="CG8021">
        <f ca="1">IFERROR(INDIRECT("IVA!X"&amp;MATCH(MID(COMPRAS!C7921,1,2)&amp;MID(COMPRAS!F7921,1,2)&amp;MID(COMPRAS!D7921,1,2),IVA!W:W,0)),"SIN COD.")</f>
        <v>0</v>
      </c>
      <c r="CH8021">
        <f ca="1">IFERROR(INDIRECT("IVA!Y"&amp;MATCH(MID(COMPRAS!C7921,1,2)&amp;MID(COMPRAS!F7921,1,2)&amp;MID(COMPRAS!D7921,1,2),IVA!W:W,0)),"SIN COD.")</f>
        <v>0</v>
      </c>
    </row>
    <row r="8022" spans="1:86" x14ac:dyDescent="0.25">
      <c r="A8022"/>
      <c r="B8022"/>
      <c r="D8022"/>
      <c r="AL8022">
        <f t="shared" si="875"/>
        <v>0</v>
      </c>
      <c r="AQ8022">
        <f t="shared" si="876"/>
        <v>0</v>
      </c>
      <c r="AR8022" t="str">
        <f>IFERROR(IF(OR(AP8022=338,AP8022=340,AP8022=341,AP8022=342,AP8022="342A",AP8022="342B"),PorcenRet(AP8022,AT8022,AU8022),INDEX(PORCENTAJEBUSCAR,MATCH(AP8022,CódigoRET,0),4)*1),"")</f>
        <v/>
      </c>
      <c r="AS8022">
        <f t="shared" si="877"/>
        <v>0</v>
      </c>
      <c r="BF8022" t="str">
        <f>IFERROR(IF(OR(BD8022=338,BD8022=340,BD8022=341,BD8022=342,BD8022="342A",BD8022="342B"),PorcenRet(BD8022,BH8022,BI8022),INDEX(PORCENTAJEBUSCAR,MATCH(BD8022,CódigoRET,0),4)*1),"")</f>
        <v/>
      </c>
      <c r="BG8022">
        <f t="shared" si="878"/>
        <v>0</v>
      </c>
      <c r="BO8022">
        <f t="shared" si="879"/>
        <v>0</v>
      </c>
      <c r="CC8022">
        <f t="shared" si="880"/>
        <v>0</v>
      </c>
      <c r="CD8022">
        <f t="shared" si="881"/>
        <v>0</v>
      </c>
      <c r="CG8022">
        <f ca="1">IFERROR(INDIRECT("IVA!X"&amp;MATCH(MID(COMPRAS!C7922,1,2)&amp;MID(COMPRAS!F7922,1,2)&amp;MID(COMPRAS!D7922,1,2),IVA!W:W,0)),"SIN COD.")</f>
        <v>0</v>
      </c>
      <c r="CH8022">
        <f ca="1">IFERROR(INDIRECT("IVA!Y"&amp;MATCH(MID(COMPRAS!C7922,1,2)&amp;MID(COMPRAS!F7922,1,2)&amp;MID(COMPRAS!D7922,1,2),IVA!W:W,0)),"SIN COD.")</f>
        <v>0</v>
      </c>
    </row>
    <row r="8023" spans="1:86" x14ac:dyDescent="0.25">
      <c r="A8023"/>
      <c r="B8023"/>
      <c r="D8023"/>
      <c r="AL8023">
        <f t="shared" si="875"/>
        <v>0</v>
      </c>
      <c r="AQ8023">
        <f t="shared" si="876"/>
        <v>0</v>
      </c>
      <c r="AR8023" t="str">
        <f>IFERROR(IF(OR(AP8023=338,AP8023=340,AP8023=341,AP8023=342,AP8023="342A",AP8023="342B"),PorcenRet(AP8023,AT8023,AU8023),INDEX(PORCENTAJEBUSCAR,MATCH(AP8023,CódigoRET,0),4)*1),"")</f>
        <v/>
      </c>
      <c r="AS8023">
        <f t="shared" si="877"/>
        <v>0</v>
      </c>
      <c r="BF8023" t="str">
        <f>IFERROR(IF(OR(BD8023=338,BD8023=340,BD8023=341,BD8023=342,BD8023="342A",BD8023="342B"),PorcenRet(BD8023,BH8023,BI8023),INDEX(PORCENTAJEBUSCAR,MATCH(BD8023,CódigoRET,0),4)*1),"")</f>
        <v/>
      </c>
      <c r="BG8023">
        <f t="shared" si="878"/>
        <v>0</v>
      </c>
      <c r="BO8023">
        <f t="shared" si="879"/>
        <v>0</v>
      </c>
      <c r="CC8023">
        <f t="shared" si="880"/>
        <v>0</v>
      </c>
      <c r="CD8023">
        <f t="shared" si="881"/>
        <v>0</v>
      </c>
      <c r="CG8023">
        <f ca="1">IFERROR(INDIRECT("IVA!X"&amp;MATCH(MID(COMPRAS!C7923,1,2)&amp;MID(COMPRAS!F7923,1,2)&amp;MID(COMPRAS!D7923,1,2),IVA!W:W,0)),"SIN COD.")</f>
        <v>0</v>
      </c>
      <c r="CH8023">
        <f ca="1">IFERROR(INDIRECT("IVA!Y"&amp;MATCH(MID(COMPRAS!C7923,1,2)&amp;MID(COMPRAS!F7923,1,2)&amp;MID(COMPRAS!D7923,1,2),IVA!W:W,0)),"SIN COD.")</f>
        <v>0</v>
      </c>
    </row>
    <row r="8024" spans="1:86" x14ac:dyDescent="0.25">
      <c r="A8024"/>
      <c r="B8024"/>
      <c r="D8024"/>
      <c r="AL8024">
        <f t="shared" si="875"/>
        <v>0</v>
      </c>
      <c r="AQ8024">
        <f t="shared" si="876"/>
        <v>0</v>
      </c>
      <c r="AR8024" t="str">
        <f>IFERROR(IF(OR(AP8024=338,AP8024=340,AP8024=341,AP8024=342,AP8024="342A",AP8024="342B"),PorcenRet(AP8024,AT8024,AU8024),INDEX(PORCENTAJEBUSCAR,MATCH(AP8024,CódigoRET,0),4)*1),"")</f>
        <v/>
      </c>
      <c r="AS8024">
        <f t="shared" si="877"/>
        <v>0</v>
      </c>
      <c r="BF8024" t="str">
        <f>IFERROR(IF(OR(BD8024=338,BD8024=340,BD8024=341,BD8024=342,BD8024="342A",BD8024="342B"),PorcenRet(BD8024,BH8024,BI8024),INDEX(PORCENTAJEBUSCAR,MATCH(BD8024,CódigoRET,0),4)*1),"")</f>
        <v/>
      </c>
      <c r="BG8024">
        <f t="shared" si="878"/>
        <v>0</v>
      </c>
      <c r="BO8024">
        <f t="shared" si="879"/>
        <v>0</v>
      </c>
      <c r="CC8024">
        <f t="shared" si="880"/>
        <v>0</v>
      </c>
      <c r="CD8024">
        <f t="shared" si="881"/>
        <v>0</v>
      </c>
      <c r="CG8024">
        <f ca="1">IFERROR(INDIRECT("IVA!X"&amp;MATCH(MID(COMPRAS!C7924,1,2)&amp;MID(COMPRAS!F7924,1,2)&amp;MID(COMPRAS!D7924,1,2),IVA!W:W,0)),"SIN COD.")</f>
        <v>0</v>
      </c>
      <c r="CH8024">
        <f ca="1">IFERROR(INDIRECT("IVA!Y"&amp;MATCH(MID(COMPRAS!C7924,1,2)&amp;MID(COMPRAS!F7924,1,2)&amp;MID(COMPRAS!D7924,1,2),IVA!W:W,0)),"SIN COD.")</f>
        <v>0</v>
      </c>
    </row>
    <row r="8025" spans="1:86" x14ac:dyDescent="0.25">
      <c r="A8025"/>
      <c r="B8025"/>
      <c r="D8025"/>
      <c r="AL8025">
        <f t="shared" si="875"/>
        <v>0</v>
      </c>
      <c r="AQ8025">
        <f t="shared" si="876"/>
        <v>0</v>
      </c>
      <c r="AR8025" t="str">
        <f>IFERROR(IF(OR(AP8025=338,AP8025=340,AP8025=341,AP8025=342,AP8025="342A",AP8025="342B"),PorcenRet(AP8025,AT8025,AU8025),INDEX(PORCENTAJEBUSCAR,MATCH(AP8025,CódigoRET,0),4)*1),"")</f>
        <v/>
      </c>
      <c r="AS8025">
        <f t="shared" si="877"/>
        <v>0</v>
      </c>
      <c r="BF8025" t="str">
        <f>IFERROR(IF(OR(BD8025=338,BD8025=340,BD8025=341,BD8025=342,BD8025="342A",BD8025="342B"),PorcenRet(BD8025,BH8025,BI8025),INDEX(PORCENTAJEBUSCAR,MATCH(BD8025,CódigoRET,0),4)*1),"")</f>
        <v/>
      </c>
      <c r="BG8025">
        <f t="shared" si="878"/>
        <v>0</v>
      </c>
      <c r="BO8025">
        <f t="shared" si="879"/>
        <v>0</v>
      </c>
      <c r="CC8025">
        <f t="shared" si="880"/>
        <v>0</v>
      </c>
      <c r="CD8025">
        <f t="shared" si="881"/>
        <v>0</v>
      </c>
      <c r="CG8025">
        <f ca="1">IFERROR(INDIRECT("IVA!X"&amp;MATCH(MID(COMPRAS!C7925,1,2)&amp;MID(COMPRAS!F7925,1,2)&amp;MID(COMPRAS!D7925,1,2),IVA!W:W,0)),"SIN COD.")</f>
        <v>0</v>
      </c>
      <c r="CH8025">
        <f ca="1">IFERROR(INDIRECT("IVA!Y"&amp;MATCH(MID(COMPRAS!C7925,1,2)&amp;MID(COMPRAS!F7925,1,2)&amp;MID(COMPRAS!D7925,1,2),IVA!W:W,0)),"SIN COD.")</f>
        <v>0</v>
      </c>
    </row>
    <row r="8026" spans="1:86" x14ac:dyDescent="0.25">
      <c r="A8026"/>
      <c r="B8026"/>
      <c r="D8026"/>
      <c r="AL8026">
        <f t="shared" si="875"/>
        <v>0</v>
      </c>
      <c r="AQ8026">
        <f t="shared" si="876"/>
        <v>0</v>
      </c>
      <c r="AR8026" t="str">
        <f>IFERROR(IF(OR(AP8026=338,AP8026=340,AP8026=341,AP8026=342,AP8026="342A",AP8026="342B"),PorcenRet(AP8026,AT8026,AU8026),INDEX(PORCENTAJEBUSCAR,MATCH(AP8026,CódigoRET,0),4)*1),"")</f>
        <v/>
      </c>
      <c r="AS8026">
        <f t="shared" si="877"/>
        <v>0</v>
      </c>
      <c r="BF8026" t="str">
        <f>IFERROR(IF(OR(BD8026=338,BD8026=340,BD8026=341,BD8026=342,BD8026="342A",BD8026="342B"),PorcenRet(BD8026,BH8026,BI8026),INDEX(PORCENTAJEBUSCAR,MATCH(BD8026,CódigoRET,0),4)*1),"")</f>
        <v/>
      </c>
      <c r="BG8026">
        <f t="shared" si="878"/>
        <v>0</v>
      </c>
      <c r="BO8026">
        <f t="shared" si="879"/>
        <v>0</v>
      </c>
      <c r="CC8026">
        <f t="shared" si="880"/>
        <v>0</v>
      </c>
      <c r="CD8026">
        <f t="shared" si="881"/>
        <v>0</v>
      </c>
      <c r="CG8026">
        <f ca="1">IFERROR(INDIRECT("IVA!X"&amp;MATCH(MID(COMPRAS!C7926,1,2)&amp;MID(COMPRAS!F7926,1,2)&amp;MID(COMPRAS!D7926,1,2),IVA!W:W,0)),"SIN COD.")</f>
        <v>0</v>
      </c>
      <c r="CH8026">
        <f ca="1">IFERROR(INDIRECT("IVA!Y"&amp;MATCH(MID(COMPRAS!C7926,1,2)&amp;MID(COMPRAS!F7926,1,2)&amp;MID(COMPRAS!D7926,1,2),IVA!W:W,0)),"SIN COD.")</f>
        <v>0</v>
      </c>
    </row>
    <row r="8027" spans="1:86" x14ac:dyDescent="0.25">
      <c r="A8027"/>
      <c r="B8027"/>
      <c r="D8027"/>
      <c r="AL8027">
        <f t="shared" si="875"/>
        <v>0</v>
      </c>
      <c r="AQ8027">
        <f t="shared" si="876"/>
        <v>0</v>
      </c>
      <c r="AR8027" t="str">
        <f>IFERROR(IF(OR(AP8027=338,AP8027=340,AP8027=341,AP8027=342,AP8027="342A",AP8027="342B"),PorcenRet(AP8027,AT8027,AU8027),INDEX(PORCENTAJEBUSCAR,MATCH(AP8027,CódigoRET,0),4)*1),"")</f>
        <v/>
      </c>
      <c r="AS8027">
        <f t="shared" si="877"/>
        <v>0</v>
      </c>
      <c r="BF8027" t="str">
        <f>IFERROR(IF(OR(BD8027=338,BD8027=340,BD8027=341,BD8027=342,BD8027="342A",BD8027="342B"),PorcenRet(BD8027,BH8027,BI8027),INDEX(PORCENTAJEBUSCAR,MATCH(BD8027,CódigoRET,0),4)*1),"")</f>
        <v/>
      </c>
      <c r="BG8027">
        <f t="shared" si="878"/>
        <v>0</v>
      </c>
      <c r="BO8027">
        <f t="shared" si="879"/>
        <v>0</v>
      </c>
      <c r="CC8027">
        <f t="shared" si="880"/>
        <v>0</v>
      </c>
      <c r="CD8027">
        <f t="shared" si="881"/>
        <v>0</v>
      </c>
      <c r="CG8027">
        <f ca="1">IFERROR(INDIRECT("IVA!X"&amp;MATCH(MID(COMPRAS!C7927,1,2)&amp;MID(COMPRAS!F7927,1,2)&amp;MID(COMPRAS!D7927,1,2),IVA!W:W,0)),"SIN COD.")</f>
        <v>0</v>
      </c>
      <c r="CH8027">
        <f ca="1">IFERROR(INDIRECT("IVA!Y"&amp;MATCH(MID(COMPRAS!C7927,1,2)&amp;MID(COMPRAS!F7927,1,2)&amp;MID(COMPRAS!D7927,1,2),IVA!W:W,0)),"SIN COD.")</f>
        <v>0</v>
      </c>
    </row>
    <row r="8028" spans="1:86" x14ac:dyDescent="0.25">
      <c r="A8028"/>
      <c r="B8028"/>
      <c r="D8028"/>
      <c r="AL8028">
        <f t="shared" si="875"/>
        <v>0</v>
      </c>
      <c r="AQ8028">
        <f t="shared" si="876"/>
        <v>0</v>
      </c>
      <c r="AR8028" t="str">
        <f>IFERROR(IF(OR(AP8028=338,AP8028=340,AP8028=341,AP8028=342,AP8028="342A",AP8028="342B"),PorcenRet(AP8028,AT8028,AU8028),INDEX(PORCENTAJEBUSCAR,MATCH(AP8028,CódigoRET,0),4)*1),"")</f>
        <v/>
      </c>
      <c r="AS8028">
        <f t="shared" si="877"/>
        <v>0</v>
      </c>
      <c r="BF8028" t="str">
        <f>IFERROR(IF(OR(BD8028=338,BD8028=340,BD8028=341,BD8028=342,BD8028="342A",BD8028="342B"),PorcenRet(BD8028,BH8028,BI8028),INDEX(PORCENTAJEBUSCAR,MATCH(BD8028,CódigoRET,0),4)*1),"")</f>
        <v/>
      </c>
      <c r="BG8028">
        <f t="shared" si="878"/>
        <v>0</v>
      </c>
      <c r="BO8028">
        <f t="shared" si="879"/>
        <v>0</v>
      </c>
      <c r="CC8028">
        <f t="shared" si="880"/>
        <v>0</v>
      </c>
      <c r="CD8028">
        <f t="shared" si="881"/>
        <v>0</v>
      </c>
      <c r="CG8028">
        <f ca="1">IFERROR(INDIRECT("IVA!X"&amp;MATCH(MID(COMPRAS!C7928,1,2)&amp;MID(COMPRAS!F7928,1,2)&amp;MID(COMPRAS!D7928,1,2),IVA!W:W,0)),"SIN COD.")</f>
        <v>0</v>
      </c>
      <c r="CH8028">
        <f ca="1">IFERROR(INDIRECT("IVA!Y"&amp;MATCH(MID(COMPRAS!C7928,1,2)&amp;MID(COMPRAS!F7928,1,2)&amp;MID(COMPRAS!D7928,1,2),IVA!W:W,0)),"SIN COD.")</f>
        <v>0</v>
      </c>
    </row>
    <row r="8029" spans="1:86" x14ac:dyDescent="0.25">
      <c r="A8029"/>
      <c r="B8029"/>
      <c r="D8029"/>
      <c r="AL8029">
        <f t="shared" si="875"/>
        <v>0</v>
      </c>
      <c r="AQ8029">
        <f t="shared" si="876"/>
        <v>0</v>
      </c>
      <c r="AR8029" t="str">
        <f>IFERROR(IF(OR(AP8029=338,AP8029=340,AP8029=341,AP8029=342,AP8029="342A",AP8029="342B"),PorcenRet(AP8029,AT8029,AU8029),INDEX(PORCENTAJEBUSCAR,MATCH(AP8029,CódigoRET,0),4)*1),"")</f>
        <v/>
      </c>
      <c r="AS8029">
        <f t="shared" si="877"/>
        <v>0</v>
      </c>
      <c r="BF8029" t="str">
        <f>IFERROR(IF(OR(BD8029=338,BD8029=340,BD8029=341,BD8029=342,BD8029="342A",BD8029="342B"),PorcenRet(BD8029,BH8029,BI8029),INDEX(PORCENTAJEBUSCAR,MATCH(BD8029,CódigoRET,0),4)*1),"")</f>
        <v/>
      </c>
      <c r="BG8029">
        <f t="shared" si="878"/>
        <v>0</v>
      </c>
      <c r="BO8029">
        <f t="shared" si="879"/>
        <v>0</v>
      </c>
      <c r="CC8029">
        <f t="shared" si="880"/>
        <v>0</v>
      </c>
      <c r="CD8029">
        <f t="shared" si="881"/>
        <v>0</v>
      </c>
      <c r="CG8029">
        <f ca="1">IFERROR(INDIRECT("IVA!X"&amp;MATCH(MID(COMPRAS!C7929,1,2)&amp;MID(COMPRAS!F7929,1,2)&amp;MID(COMPRAS!D7929,1,2),IVA!W:W,0)),"SIN COD.")</f>
        <v>0</v>
      </c>
      <c r="CH8029">
        <f ca="1">IFERROR(INDIRECT("IVA!Y"&amp;MATCH(MID(COMPRAS!C7929,1,2)&amp;MID(COMPRAS!F7929,1,2)&amp;MID(COMPRAS!D7929,1,2),IVA!W:W,0)),"SIN COD.")</f>
        <v>0</v>
      </c>
    </row>
    <row r="8030" spans="1:86" x14ac:dyDescent="0.25">
      <c r="A8030"/>
      <c r="B8030"/>
      <c r="D8030"/>
      <c r="AL8030">
        <f t="shared" si="875"/>
        <v>0</v>
      </c>
      <c r="AQ8030">
        <f t="shared" si="876"/>
        <v>0</v>
      </c>
      <c r="AR8030" t="str">
        <f>IFERROR(IF(OR(AP8030=338,AP8030=340,AP8030=341,AP8030=342,AP8030="342A",AP8030="342B"),PorcenRet(AP8030,AT8030,AU8030),INDEX(PORCENTAJEBUSCAR,MATCH(AP8030,CódigoRET,0),4)*1),"")</f>
        <v/>
      </c>
      <c r="AS8030">
        <f t="shared" si="877"/>
        <v>0</v>
      </c>
      <c r="BF8030" t="str">
        <f>IFERROR(IF(OR(BD8030=338,BD8030=340,BD8030=341,BD8030=342,BD8030="342A",BD8030="342B"),PorcenRet(BD8030,BH8030,BI8030),INDEX(PORCENTAJEBUSCAR,MATCH(BD8030,CódigoRET,0),4)*1),"")</f>
        <v/>
      </c>
      <c r="BG8030">
        <f t="shared" si="878"/>
        <v>0</v>
      </c>
      <c r="BO8030">
        <f t="shared" si="879"/>
        <v>0</v>
      </c>
      <c r="CC8030">
        <f t="shared" si="880"/>
        <v>0</v>
      </c>
      <c r="CD8030">
        <f t="shared" si="881"/>
        <v>0</v>
      </c>
      <c r="CG8030">
        <f ca="1">IFERROR(INDIRECT("IVA!X"&amp;MATCH(MID(COMPRAS!C7930,1,2)&amp;MID(COMPRAS!F7930,1,2)&amp;MID(COMPRAS!D7930,1,2),IVA!W:W,0)),"SIN COD.")</f>
        <v>0</v>
      </c>
      <c r="CH8030">
        <f ca="1">IFERROR(INDIRECT("IVA!Y"&amp;MATCH(MID(COMPRAS!C7930,1,2)&amp;MID(COMPRAS!F7930,1,2)&amp;MID(COMPRAS!D7930,1,2),IVA!W:W,0)),"SIN COD.")</f>
        <v>0</v>
      </c>
    </row>
    <row r="8031" spans="1:86" x14ac:dyDescent="0.25">
      <c r="A8031"/>
      <c r="B8031"/>
      <c r="D8031"/>
      <c r="AL8031">
        <f t="shared" si="875"/>
        <v>0</v>
      </c>
      <c r="AQ8031">
        <f t="shared" si="876"/>
        <v>0</v>
      </c>
      <c r="AR8031" t="str">
        <f>IFERROR(IF(OR(AP8031=338,AP8031=340,AP8031=341,AP8031=342,AP8031="342A",AP8031="342B"),PorcenRet(AP8031,AT8031,AU8031),INDEX(PORCENTAJEBUSCAR,MATCH(AP8031,CódigoRET,0),4)*1),"")</f>
        <v/>
      </c>
      <c r="AS8031">
        <f t="shared" si="877"/>
        <v>0</v>
      </c>
      <c r="BF8031" t="str">
        <f>IFERROR(IF(OR(BD8031=338,BD8031=340,BD8031=341,BD8031=342,BD8031="342A",BD8031="342B"),PorcenRet(BD8031,BH8031,BI8031),INDEX(PORCENTAJEBUSCAR,MATCH(BD8031,CódigoRET,0),4)*1),"")</f>
        <v/>
      </c>
      <c r="BG8031">
        <f t="shared" si="878"/>
        <v>0</v>
      </c>
      <c r="BO8031">
        <f t="shared" si="879"/>
        <v>0</v>
      </c>
      <c r="CC8031">
        <f t="shared" si="880"/>
        <v>0</v>
      </c>
      <c r="CD8031">
        <f t="shared" si="881"/>
        <v>0</v>
      </c>
      <c r="CG8031">
        <f ca="1">IFERROR(INDIRECT("IVA!X"&amp;MATCH(MID(COMPRAS!C7931,1,2)&amp;MID(COMPRAS!F7931,1,2)&amp;MID(COMPRAS!D7931,1,2),IVA!W:W,0)),"SIN COD.")</f>
        <v>0</v>
      </c>
      <c r="CH8031">
        <f ca="1">IFERROR(INDIRECT("IVA!Y"&amp;MATCH(MID(COMPRAS!C7931,1,2)&amp;MID(COMPRAS!F7931,1,2)&amp;MID(COMPRAS!D7931,1,2),IVA!W:W,0)),"SIN COD.")</f>
        <v>0</v>
      </c>
    </row>
    <row r="8032" spans="1:86" x14ac:dyDescent="0.25">
      <c r="A8032"/>
      <c r="B8032"/>
      <c r="D8032"/>
      <c r="AL8032">
        <f t="shared" si="875"/>
        <v>0</v>
      </c>
      <c r="AQ8032">
        <f t="shared" si="876"/>
        <v>0</v>
      </c>
      <c r="AR8032" t="str">
        <f>IFERROR(IF(OR(AP8032=338,AP8032=340,AP8032=341,AP8032=342,AP8032="342A",AP8032="342B"),PorcenRet(AP8032,AT8032,AU8032),INDEX(PORCENTAJEBUSCAR,MATCH(AP8032,CódigoRET,0),4)*1),"")</f>
        <v/>
      </c>
      <c r="AS8032">
        <f t="shared" si="877"/>
        <v>0</v>
      </c>
      <c r="BF8032" t="str">
        <f>IFERROR(IF(OR(BD8032=338,BD8032=340,BD8032=341,BD8032=342,BD8032="342A",BD8032="342B"),PorcenRet(BD8032,BH8032,BI8032),INDEX(PORCENTAJEBUSCAR,MATCH(BD8032,CódigoRET,0),4)*1),"")</f>
        <v/>
      </c>
      <c r="BG8032">
        <f t="shared" si="878"/>
        <v>0</v>
      </c>
      <c r="BO8032">
        <f t="shared" si="879"/>
        <v>0</v>
      </c>
      <c r="CC8032">
        <f t="shared" si="880"/>
        <v>0</v>
      </c>
      <c r="CD8032">
        <f t="shared" si="881"/>
        <v>0</v>
      </c>
      <c r="CG8032">
        <f ca="1">IFERROR(INDIRECT("IVA!X"&amp;MATCH(MID(COMPRAS!C7932,1,2)&amp;MID(COMPRAS!F7932,1,2)&amp;MID(COMPRAS!D7932,1,2),IVA!W:W,0)),"SIN COD.")</f>
        <v>0</v>
      </c>
      <c r="CH8032">
        <f ca="1">IFERROR(INDIRECT("IVA!Y"&amp;MATCH(MID(COMPRAS!C7932,1,2)&amp;MID(COMPRAS!F7932,1,2)&amp;MID(COMPRAS!D7932,1,2),IVA!W:W,0)),"SIN COD.")</f>
        <v>0</v>
      </c>
    </row>
    <row r="8033" spans="1:86" x14ac:dyDescent="0.25">
      <c r="A8033"/>
      <c r="B8033"/>
      <c r="D8033"/>
      <c r="AL8033">
        <f t="shared" si="875"/>
        <v>0</v>
      </c>
      <c r="AQ8033">
        <f t="shared" si="876"/>
        <v>0</v>
      </c>
      <c r="AR8033" t="str">
        <f>IFERROR(IF(OR(AP8033=338,AP8033=340,AP8033=341,AP8033=342,AP8033="342A",AP8033="342B"),PorcenRet(AP8033,AT8033,AU8033),INDEX(PORCENTAJEBUSCAR,MATCH(AP8033,CódigoRET,0),4)*1),"")</f>
        <v/>
      </c>
      <c r="AS8033">
        <f t="shared" si="877"/>
        <v>0</v>
      </c>
      <c r="BF8033" t="str">
        <f>IFERROR(IF(OR(BD8033=338,BD8033=340,BD8033=341,BD8033=342,BD8033="342A",BD8033="342B"),PorcenRet(BD8033,BH8033,BI8033),INDEX(PORCENTAJEBUSCAR,MATCH(BD8033,CódigoRET,0),4)*1),"")</f>
        <v/>
      </c>
      <c r="BG8033">
        <f t="shared" si="878"/>
        <v>0</v>
      </c>
      <c r="BO8033">
        <f t="shared" si="879"/>
        <v>0</v>
      </c>
      <c r="CC8033">
        <f t="shared" si="880"/>
        <v>0</v>
      </c>
      <c r="CD8033">
        <f t="shared" si="881"/>
        <v>0</v>
      </c>
      <c r="CG8033">
        <f ca="1">IFERROR(INDIRECT("IVA!X"&amp;MATCH(MID(COMPRAS!C7933,1,2)&amp;MID(COMPRAS!F7933,1,2)&amp;MID(COMPRAS!D7933,1,2),IVA!W:W,0)),"SIN COD.")</f>
        <v>0</v>
      </c>
      <c r="CH8033">
        <f ca="1">IFERROR(INDIRECT("IVA!Y"&amp;MATCH(MID(COMPRAS!C7933,1,2)&amp;MID(COMPRAS!F7933,1,2)&amp;MID(COMPRAS!D7933,1,2),IVA!W:W,0)),"SIN COD.")</f>
        <v>0</v>
      </c>
    </row>
    <row r="8034" spans="1:86" x14ac:dyDescent="0.25">
      <c r="A8034"/>
      <c r="B8034"/>
      <c r="D8034"/>
      <c r="AL8034">
        <f t="shared" si="875"/>
        <v>0</v>
      </c>
      <c r="AQ8034">
        <f t="shared" si="876"/>
        <v>0</v>
      </c>
      <c r="AR8034" t="str">
        <f>IFERROR(IF(OR(AP8034=338,AP8034=340,AP8034=341,AP8034=342,AP8034="342A",AP8034="342B"),PorcenRet(AP8034,AT8034,AU8034),INDEX(PORCENTAJEBUSCAR,MATCH(AP8034,CódigoRET,0),4)*1),"")</f>
        <v/>
      </c>
      <c r="AS8034">
        <f t="shared" si="877"/>
        <v>0</v>
      </c>
      <c r="BF8034" t="str">
        <f>IFERROR(IF(OR(BD8034=338,BD8034=340,BD8034=341,BD8034=342,BD8034="342A",BD8034="342B"),PorcenRet(BD8034,BH8034,BI8034),INDEX(PORCENTAJEBUSCAR,MATCH(BD8034,CódigoRET,0),4)*1),"")</f>
        <v/>
      </c>
      <c r="BG8034">
        <f t="shared" si="878"/>
        <v>0</v>
      </c>
      <c r="BO8034">
        <f t="shared" si="879"/>
        <v>0</v>
      </c>
      <c r="CC8034">
        <f t="shared" si="880"/>
        <v>0</v>
      </c>
      <c r="CD8034">
        <f t="shared" si="881"/>
        <v>0</v>
      </c>
      <c r="CG8034">
        <f ca="1">IFERROR(INDIRECT("IVA!X"&amp;MATCH(MID(COMPRAS!C7934,1,2)&amp;MID(COMPRAS!F7934,1,2)&amp;MID(COMPRAS!D7934,1,2),IVA!W:W,0)),"SIN COD.")</f>
        <v>0</v>
      </c>
      <c r="CH8034">
        <f ca="1">IFERROR(INDIRECT("IVA!Y"&amp;MATCH(MID(COMPRAS!C7934,1,2)&amp;MID(COMPRAS!F7934,1,2)&amp;MID(COMPRAS!D7934,1,2),IVA!W:W,0)),"SIN COD.")</f>
        <v>0</v>
      </c>
    </row>
    <row r="8035" spans="1:86" x14ac:dyDescent="0.25">
      <c r="A8035"/>
      <c r="B8035"/>
      <c r="D8035"/>
      <c r="AL8035">
        <f t="shared" si="875"/>
        <v>0</v>
      </c>
      <c r="AQ8035">
        <f t="shared" si="876"/>
        <v>0</v>
      </c>
      <c r="AR8035" t="str">
        <f>IFERROR(IF(OR(AP8035=338,AP8035=340,AP8035=341,AP8035=342,AP8035="342A",AP8035="342B"),PorcenRet(AP8035,AT8035,AU8035),INDEX(PORCENTAJEBUSCAR,MATCH(AP8035,CódigoRET,0),4)*1),"")</f>
        <v/>
      </c>
      <c r="AS8035">
        <f t="shared" si="877"/>
        <v>0</v>
      </c>
      <c r="BF8035" t="str">
        <f>IFERROR(IF(OR(BD8035=338,BD8035=340,BD8035=341,BD8035=342,BD8035="342A",BD8035="342B"),PorcenRet(BD8035,BH8035,BI8035),INDEX(PORCENTAJEBUSCAR,MATCH(BD8035,CódigoRET,0),4)*1),"")</f>
        <v/>
      </c>
      <c r="BG8035">
        <f t="shared" si="878"/>
        <v>0</v>
      </c>
      <c r="BO8035">
        <f t="shared" si="879"/>
        <v>0</v>
      </c>
      <c r="CC8035">
        <f t="shared" si="880"/>
        <v>0</v>
      </c>
      <c r="CD8035">
        <f t="shared" si="881"/>
        <v>0</v>
      </c>
      <c r="CG8035">
        <f ca="1">IFERROR(INDIRECT("IVA!X"&amp;MATCH(MID(COMPRAS!C7935,1,2)&amp;MID(COMPRAS!F7935,1,2)&amp;MID(COMPRAS!D7935,1,2),IVA!W:W,0)),"SIN COD.")</f>
        <v>0</v>
      </c>
      <c r="CH8035">
        <f ca="1">IFERROR(INDIRECT("IVA!Y"&amp;MATCH(MID(COMPRAS!C7935,1,2)&amp;MID(COMPRAS!F7935,1,2)&amp;MID(COMPRAS!D7935,1,2),IVA!W:W,0)),"SIN COD.")</f>
        <v>0</v>
      </c>
    </row>
    <row r="8036" spans="1:86" x14ac:dyDescent="0.25">
      <c r="A8036"/>
      <c r="B8036"/>
      <c r="D8036"/>
      <c r="AL8036">
        <f t="shared" si="875"/>
        <v>0</v>
      </c>
      <c r="AQ8036">
        <f t="shared" si="876"/>
        <v>0</v>
      </c>
      <c r="AR8036" t="str">
        <f>IFERROR(IF(OR(AP8036=338,AP8036=340,AP8036=341,AP8036=342,AP8036="342A",AP8036="342B"),PorcenRet(AP8036,AT8036,AU8036),INDEX(PORCENTAJEBUSCAR,MATCH(AP8036,CódigoRET,0),4)*1),"")</f>
        <v/>
      </c>
      <c r="AS8036">
        <f t="shared" si="877"/>
        <v>0</v>
      </c>
      <c r="BF8036" t="str">
        <f>IFERROR(IF(OR(BD8036=338,BD8036=340,BD8036=341,BD8036=342,BD8036="342A",BD8036="342B"),PorcenRet(BD8036,BH8036,BI8036),INDEX(PORCENTAJEBUSCAR,MATCH(BD8036,CódigoRET,0),4)*1),"")</f>
        <v/>
      </c>
      <c r="BG8036">
        <f t="shared" si="878"/>
        <v>0</v>
      </c>
      <c r="BO8036">
        <f t="shared" si="879"/>
        <v>0</v>
      </c>
      <c r="CC8036">
        <f t="shared" si="880"/>
        <v>0</v>
      </c>
      <c r="CD8036">
        <f t="shared" si="881"/>
        <v>0</v>
      </c>
      <c r="CG8036">
        <f ca="1">IFERROR(INDIRECT("IVA!X"&amp;MATCH(MID(COMPRAS!C7936,1,2)&amp;MID(COMPRAS!F7936,1,2)&amp;MID(COMPRAS!D7936,1,2),IVA!W:W,0)),"SIN COD.")</f>
        <v>0</v>
      </c>
      <c r="CH8036">
        <f ca="1">IFERROR(INDIRECT("IVA!Y"&amp;MATCH(MID(COMPRAS!C7936,1,2)&amp;MID(COMPRAS!F7936,1,2)&amp;MID(COMPRAS!D7936,1,2),IVA!W:W,0)),"SIN COD.")</f>
        <v>0</v>
      </c>
    </row>
    <row r="8037" spans="1:86" x14ac:dyDescent="0.25">
      <c r="A8037"/>
      <c r="B8037"/>
      <c r="D8037"/>
      <c r="AL8037">
        <f t="shared" si="875"/>
        <v>0</v>
      </c>
      <c r="AQ8037">
        <f t="shared" si="876"/>
        <v>0</v>
      </c>
      <c r="AR8037" t="str">
        <f>IFERROR(IF(OR(AP8037=338,AP8037=340,AP8037=341,AP8037=342,AP8037="342A",AP8037="342B"),PorcenRet(AP8037,AT8037,AU8037),INDEX(PORCENTAJEBUSCAR,MATCH(AP8037,CódigoRET,0),4)*1),"")</f>
        <v/>
      </c>
      <c r="AS8037">
        <f t="shared" si="877"/>
        <v>0</v>
      </c>
      <c r="BF8037" t="str">
        <f>IFERROR(IF(OR(BD8037=338,BD8037=340,BD8037=341,BD8037=342,BD8037="342A",BD8037="342B"),PorcenRet(BD8037,BH8037,BI8037),INDEX(PORCENTAJEBUSCAR,MATCH(BD8037,CódigoRET,0),4)*1),"")</f>
        <v/>
      </c>
      <c r="BG8037">
        <f t="shared" si="878"/>
        <v>0</v>
      </c>
      <c r="BO8037">
        <f t="shared" si="879"/>
        <v>0</v>
      </c>
      <c r="CC8037">
        <f t="shared" si="880"/>
        <v>0</v>
      </c>
      <c r="CD8037">
        <f t="shared" si="881"/>
        <v>0</v>
      </c>
      <c r="CG8037">
        <f ca="1">IFERROR(INDIRECT("IVA!X"&amp;MATCH(MID(COMPRAS!C7937,1,2)&amp;MID(COMPRAS!F7937,1,2)&amp;MID(COMPRAS!D7937,1,2),IVA!W:W,0)),"SIN COD.")</f>
        <v>0</v>
      </c>
      <c r="CH8037">
        <f ca="1">IFERROR(INDIRECT("IVA!Y"&amp;MATCH(MID(COMPRAS!C7937,1,2)&amp;MID(COMPRAS!F7937,1,2)&amp;MID(COMPRAS!D7937,1,2),IVA!W:W,0)),"SIN COD.")</f>
        <v>0</v>
      </c>
    </row>
    <row r="8038" spans="1:86" x14ac:dyDescent="0.25">
      <c r="A8038"/>
      <c r="B8038"/>
      <c r="D8038"/>
      <c r="AL8038">
        <f t="shared" si="875"/>
        <v>0</v>
      </c>
      <c r="AQ8038">
        <f t="shared" si="876"/>
        <v>0</v>
      </c>
      <c r="AR8038" t="str">
        <f>IFERROR(IF(OR(AP8038=338,AP8038=340,AP8038=341,AP8038=342,AP8038="342A",AP8038="342B"),PorcenRet(AP8038,AT8038,AU8038),INDEX(PORCENTAJEBUSCAR,MATCH(AP8038,CódigoRET,0),4)*1),"")</f>
        <v/>
      </c>
      <c r="AS8038">
        <f t="shared" si="877"/>
        <v>0</v>
      </c>
      <c r="BF8038" t="str">
        <f>IFERROR(IF(OR(BD8038=338,BD8038=340,BD8038=341,BD8038=342,BD8038="342A",BD8038="342B"),PorcenRet(BD8038,BH8038,BI8038),INDEX(PORCENTAJEBUSCAR,MATCH(BD8038,CódigoRET,0),4)*1),"")</f>
        <v/>
      </c>
      <c r="BG8038">
        <f t="shared" si="878"/>
        <v>0</v>
      </c>
      <c r="BO8038">
        <f t="shared" si="879"/>
        <v>0</v>
      </c>
      <c r="CC8038">
        <f t="shared" si="880"/>
        <v>0</v>
      </c>
      <c r="CD8038">
        <f t="shared" si="881"/>
        <v>0</v>
      </c>
      <c r="CG8038">
        <f ca="1">IFERROR(INDIRECT("IVA!X"&amp;MATCH(MID(COMPRAS!C7938,1,2)&amp;MID(COMPRAS!F7938,1,2)&amp;MID(COMPRAS!D7938,1,2),IVA!W:W,0)),"SIN COD.")</f>
        <v>0</v>
      </c>
      <c r="CH8038">
        <f ca="1">IFERROR(INDIRECT("IVA!Y"&amp;MATCH(MID(COMPRAS!C7938,1,2)&amp;MID(COMPRAS!F7938,1,2)&amp;MID(COMPRAS!D7938,1,2),IVA!W:W,0)),"SIN COD.")</f>
        <v>0</v>
      </c>
    </row>
    <row r="8039" spans="1:86" x14ac:dyDescent="0.25">
      <c r="A8039"/>
      <c r="B8039"/>
      <c r="D8039"/>
      <c r="AL8039">
        <f t="shared" si="875"/>
        <v>0</v>
      </c>
      <c r="AQ8039">
        <f t="shared" si="876"/>
        <v>0</v>
      </c>
      <c r="AR8039" t="str">
        <f>IFERROR(IF(OR(AP8039=338,AP8039=340,AP8039=341,AP8039=342,AP8039="342A",AP8039="342B"),PorcenRet(AP8039,AT8039,AU8039),INDEX(PORCENTAJEBUSCAR,MATCH(AP8039,CódigoRET,0),4)*1),"")</f>
        <v/>
      </c>
      <c r="AS8039">
        <f t="shared" si="877"/>
        <v>0</v>
      </c>
      <c r="BF8039" t="str">
        <f>IFERROR(IF(OR(BD8039=338,BD8039=340,BD8039=341,BD8039=342,BD8039="342A",BD8039="342B"),PorcenRet(BD8039,BH8039,BI8039),INDEX(PORCENTAJEBUSCAR,MATCH(BD8039,CódigoRET,0),4)*1),"")</f>
        <v/>
      </c>
      <c r="BG8039">
        <f t="shared" si="878"/>
        <v>0</v>
      </c>
      <c r="BO8039">
        <f t="shared" si="879"/>
        <v>0</v>
      </c>
      <c r="CC8039">
        <f t="shared" si="880"/>
        <v>0</v>
      </c>
      <c r="CD8039">
        <f t="shared" si="881"/>
        <v>0</v>
      </c>
      <c r="CG8039">
        <f ca="1">IFERROR(INDIRECT("IVA!X"&amp;MATCH(MID(COMPRAS!C7939,1,2)&amp;MID(COMPRAS!F7939,1,2)&amp;MID(COMPRAS!D7939,1,2),IVA!W:W,0)),"SIN COD.")</f>
        <v>0</v>
      </c>
      <c r="CH8039">
        <f ca="1">IFERROR(INDIRECT("IVA!Y"&amp;MATCH(MID(COMPRAS!C7939,1,2)&amp;MID(COMPRAS!F7939,1,2)&amp;MID(COMPRAS!D7939,1,2),IVA!W:W,0)),"SIN COD.")</f>
        <v>0</v>
      </c>
    </row>
    <row r="8040" spans="1:86" x14ac:dyDescent="0.25">
      <c r="A8040"/>
      <c r="B8040"/>
      <c r="D8040"/>
      <c r="AL8040">
        <f t="shared" si="875"/>
        <v>0</v>
      </c>
      <c r="AQ8040">
        <f t="shared" si="876"/>
        <v>0</v>
      </c>
      <c r="AR8040" t="str">
        <f>IFERROR(IF(OR(AP8040=338,AP8040=340,AP8040=341,AP8040=342,AP8040="342A",AP8040="342B"),PorcenRet(AP8040,AT8040,AU8040),INDEX(PORCENTAJEBUSCAR,MATCH(AP8040,CódigoRET,0),4)*1),"")</f>
        <v/>
      </c>
      <c r="AS8040">
        <f t="shared" si="877"/>
        <v>0</v>
      </c>
      <c r="BF8040" t="str">
        <f>IFERROR(IF(OR(BD8040=338,BD8040=340,BD8040=341,BD8040=342,BD8040="342A",BD8040="342B"),PorcenRet(BD8040,BH8040,BI8040),INDEX(PORCENTAJEBUSCAR,MATCH(BD8040,CódigoRET,0),4)*1),"")</f>
        <v/>
      </c>
      <c r="BG8040">
        <f t="shared" si="878"/>
        <v>0</v>
      </c>
      <c r="BO8040">
        <f t="shared" si="879"/>
        <v>0</v>
      </c>
      <c r="CC8040">
        <f t="shared" si="880"/>
        <v>0</v>
      </c>
      <c r="CD8040">
        <f t="shared" si="881"/>
        <v>0</v>
      </c>
      <c r="CG8040">
        <f ca="1">IFERROR(INDIRECT("IVA!X"&amp;MATCH(MID(COMPRAS!C7940,1,2)&amp;MID(COMPRAS!F7940,1,2)&amp;MID(COMPRAS!D7940,1,2),IVA!W:W,0)),"SIN COD.")</f>
        <v>0</v>
      </c>
      <c r="CH8040">
        <f ca="1">IFERROR(INDIRECT("IVA!Y"&amp;MATCH(MID(COMPRAS!C7940,1,2)&amp;MID(COMPRAS!F7940,1,2)&amp;MID(COMPRAS!D7940,1,2),IVA!W:W,0)),"SIN COD.")</f>
        <v>0</v>
      </c>
    </row>
    <row r="8041" spans="1:86" x14ac:dyDescent="0.25">
      <c r="A8041"/>
      <c r="B8041"/>
      <c r="D8041"/>
      <c r="AL8041">
        <f t="shared" si="875"/>
        <v>0</v>
      </c>
      <c r="AQ8041">
        <f t="shared" si="876"/>
        <v>0</v>
      </c>
      <c r="AR8041" t="str">
        <f>IFERROR(IF(OR(AP8041=338,AP8041=340,AP8041=341,AP8041=342,AP8041="342A",AP8041="342B"),PorcenRet(AP8041,AT8041,AU8041),INDEX(PORCENTAJEBUSCAR,MATCH(AP8041,CódigoRET,0),4)*1),"")</f>
        <v/>
      </c>
      <c r="AS8041">
        <f t="shared" si="877"/>
        <v>0</v>
      </c>
      <c r="BF8041" t="str">
        <f>IFERROR(IF(OR(BD8041=338,BD8041=340,BD8041=341,BD8041=342,BD8041="342A",BD8041="342B"),PorcenRet(BD8041,BH8041,BI8041),INDEX(PORCENTAJEBUSCAR,MATCH(BD8041,CódigoRET,0),4)*1),"")</f>
        <v/>
      </c>
      <c r="BG8041">
        <f t="shared" si="878"/>
        <v>0</v>
      </c>
      <c r="BO8041">
        <f t="shared" si="879"/>
        <v>0</v>
      </c>
      <c r="CC8041">
        <f t="shared" si="880"/>
        <v>0</v>
      </c>
      <c r="CD8041">
        <f t="shared" si="881"/>
        <v>0</v>
      </c>
      <c r="CG8041">
        <f ca="1">IFERROR(INDIRECT("IVA!X"&amp;MATCH(MID(COMPRAS!C7941,1,2)&amp;MID(COMPRAS!F7941,1,2)&amp;MID(COMPRAS!D7941,1,2),IVA!W:W,0)),"SIN COD.")</f>
        <v>0</v>
      </c>
      <c r="CH8041">
        <f ca="1">IFERROR(INDIRECT("IVA!Y"&amp;MATCH(MID(COMPRAS!C7941,1,2)&amp;MID(COMPRAS!F7941,1,2)&amp;MID(COMPRAS!D7941,1,2),IVA!W:W,0)),"SIN COD.")</f>
        <v>0</v>
      </c>
    </row>
    <row r="8042" spans="1:86" x14ac:dyDescent="0.25">
      <c r="A8042"/>
      <c r="B8042"/>
      <c r="D8042"/>
      <c r="AL8042">
        <f t="shared" si="875"/>
        <v>0</v>
      </c>
      <c r="AQ8042">
        <f t="shared" si="876"/>
        <v>0</v>
      </c>
      <c r="AR8042" t="str">
        <f>IFERROR(IF(OR(AP8042=338,AP8042=340,AP8042=341,AP8042=342,AP8042="342A",AP8042="342B"),PorcenRet(AP8042,AT8042,AU8042),INDEX(PORCENTAJEBUSCAR,MATCH(AP8042,CódigoRET,0),4)*1),"")</f>
        <v/>
      </c>
      <c r="AS8042">
        <f t="shared" si="877"/>
        <v>0</v>
      </c>
      <c r="BF8042" t="str">
        <f>IFERROR(IF(OR(BD8042=338,BD8042=340,BD8042=341,BD8042=342,BD8042="342A",BD8042="342B"),PorcenRet(BD8042,BH8042,BI8042),INDEX(PORCENTAJEBUSCAR,MATCH(BD8042,CódigoRET,0),4)*1),"")</f>
        <v/>
      </c>
      <c r="BG8042">
        <f t="shared" si="878"/>
        <v>0</v>
      </c>
      <c r="BO8042">
        <f t="shared" si="879"/>
        <v>0</v>
      </c>
      <c r="CC8042">
        <f t="shared" si="880"/>
        <v>0</v>
      </c>
      <c r="CD8042">
        <f t="shared" si="881"/>
        <v>0</v>
      </c>
      <c r="CG8042">
        <f ca="1">IFERROR(INDIRECT("IVA!X"&amp;MATCH(MID(COMPRAS!C7942,1,2)&amp;MID(COMPRAS!F7942,1,2)&amp;MID(COMPRAS!D7942,1,2),IVA!W:W,0)),"SIN COD.")</f>
        <v>0</v>
      </c>
      <c r="CH8042">
        <f ca="1">IFERROR(INDIRECT("IVA!Y"&amp;MATCH(MID(COMPRAS!C7942,1,2)&amp;MID(COMPRAS!F7942,1,2)&amp;MID(COMPRAS!D7942,1,2),IVA!W:W,0)),"SIN COD.")</f>
        <v>0</v>
      </c>
    </row>
    <row r="8043" spans="1:86" x14ac:dyDescent="0.25">
      <c r="A8043"/>
      <c r="B8043"/>
      <c r="D8043"/>
      <c r="AL8043">
        <f t="shared" si="875"/>
        <v>0</v>
      </c>
      <c r="AQ8043">
        <f t="shared" si="876"/>
        <v>0</v>
      </c>
      <c r="AR8043" t="str">
        <f>IFERROR(IF(OR(AP8043=338,AP8043=340,AP8043=341,AP8043=342,AP8043="342A",AP8043="342B"),PorcenRet(AP8043,AT8043,AU8043),INDEX(PORCENTAJEBUSCAR,MATCH(AP8043,CódigoRET,0),4)*1),"")</f>
        <v/>
      </c>
      <c r="AS8043">
        <f t="shared" si="877"/>
        <v>0</v>
      </c>
      <c r="BF8043" t="str">
        <f>IFERROR(IF(OR(BD8043=338,BD8043=340,BD8043=341,BD8043=342,BD8043="342A",BD8043="342B"),PorcenRet(BD8043,BH8043,BI8043),INDEX(PORCENTAJEBUSCAR,MATCH(BD8043,CódigoRET,0),4)*1),"")</f>
        <v/>
      </c>
      <c r="BG8043">
        <f t="shared" si="878"/>
        <v>0</v>
      </c>
      <c r="BO8043">
        <f t="shared" si="879"/>
        <v>0</v>
      </c>
      <c r="CC8043">
        <f t="shared" si="880"/>
        <v>0</v>
      </c>
      <c r="CD8043">
        <f t="shared" si="881"/>
        <v>0</v>
      </c>
      <c r="CG8043">
        <f ca="1">IFERROR(INDIRECT("IVA!X"&amp;MATCH(MID(COMPRAS!C7943,1,2)&amp;MID(COMPRAS!F7943,1,2)&amp;MID(COMPRAS!D7943,1,2),IVA!W:W,0)),"SIN COD.")</f>
        <v>0</v>
      </c>
      <c r="CH8043">
        <f ca="1">IFERROR(INDIRECT("IVA!Y"&amp;MATCH(MID(COMPRAS!C7943,1,2)&amp;MID(COMPRAS!F7943,1,2)&amp;MID(COMPRAS!D7943,1,2),IVA!W:W,0)),"SIN COD.")</f>
        <v>0</v>
      </c>
    </row>
    <row r="8044" spans="1:86" x14ac:dyDescent="0.25">
      <c r="A8044"/>
      <c r="B8044"/>
      <c r="D8044"/>
      <c r="AL8044">
        <f t="shared" si="875"/>
        <v>0</v>
      </c>
      <c r="AQ8044">
        <f t="shared" si="876"/>
        <v>0</v>
      </c>
      <c r="AR8044" t="str">
        <f>IFERROR(IF(OR(AP8044=338,AP8044=340,AP8044=341,AP8044=342,AP8044="342A",AP8044="342B"),PorcenRet(AP8044,AT8044,AU8044),INDEX(PORCENTAJEBUSCAR,MATCH(AP8044,CódigoRET,0),4)*1),"")</f>
        <v/>
      </c>
      <c r="AS8044">
        <f t="shared" si="877"/>
        <v>0</v>
      </c>
      <c r="BF8044" t="str">
        <f>IFERROR(IF(OR(BD8044=338,BD8044=340,BD8044=341,BD8044=342,BD8044="342A",BD8044="342B"),PorcenRet(BD8044,BH8044,BI8044),INDEX(PORCENTAJEBUSCAR,MATCH(BD8044,CódigoRET,0),4)*1),"")</f>
        <v/>
      </c>
      <c r="BG8044">
        <f t="shared" si="878"/>
        <v>0</v>
      </c>
      <c r="BO8044">
        <f t="shared" si="879"/>
        <v>0</v>
      </c>
      <c r="CC8044">
        <f t="shared" si="880"/>
        <v>0</v>
      </c>
      <c r="CD8044">
        <f t="shared" si="881"/>
        <v>0</v>
      </c>
      <c r="CG8044">
        <f ca="1">IFERROR(INDIRECT("IVA!X"&amp;MATCH(MID(COMPRAS!C7944,1,2)&amp;MID(COMPRAS!F7944,1,2)&amp;MID(COMPRAS!D7944,1,2),IVA!W:W,0)),"SIN COD.")</f>
        <v>0</v>
      </c>
      <c r="CH8044">
        <f ca="1">IFERROR(INDIRECT("IVA!Y"&amp;MATCH(MID(COMPRAS!C7944,1,2)&amp;MID(COMPRAS!F7944,1,2)&amp;MID(COMPRAS!D7944,1,2),IVA!W:W,0)),"SIN COD.")</f>
        <v>0</v>
      </c>
    </row>
    <row r="8045" spans="1:86" x14ac:dyDescent="0.25">
      <c r="A8045"/>
      <c r="B8045"/>
      <c r="D8045"/>
      <c r="AL8045">
        <f t="shared" si="875"/>
        <v>0</v>
      </c>
      <c r="AQ8045">
        <f t="shared" si="876"/>
        <v>0</v>
      </c>
      <c r="AR8045" t="str">
        <f>IFERROR(IF(OR(AP8045=338,AP8045=340,AP8045=341,AP8045=342,AP8045="342A",AP8045="342B"),PorcenRet(AP8045,AT8045,AU8045),INDEX(PORCENTAJEBUSCAR,MATCH(AP8045,CódigoRET,0),4)*1),"")</f>
        <v/>
      </c>
      <c r="AS8045">
        <f t="shared" si="877"/>
        <v>0</v>
      </c>
      <c r="BF8045" t="str">
        <f>IFERROR(IF(OR(BD8045=338,BD8045=340,BD8045=341,BD8045=342,BD8045="342A",BD8045="342B"),PorcenRet(BD8045,BH8045,BI8045),INDEX(PORCENTAJEBUSCAR,MATCH(BD8045,CódigoRET,0),4)*1),"")</f>
        <v/>
      </c>
      <c r="BG8045">
        <f t="shared" si="878"/>
        <v>0</v>
      </c>
      <c r="BO8045">
        <f t="shared" si="879"/>
        <v>0</v>
      </c>
      <c r="CC8045">
        <f t="shared" si="880"/>
        <v>0</v>
      </c>
      <c r="CD8045">
        <f t="shared" si="881"/>
        <v>0</v>
      </c>
      <c r="CG8045">
        <f ca="1">IFERROR(INDIRECT("IVA!X"&amp;MATCH(MID(COMPRAS!C7945,1,2)&amp;MID(COMPRAS!F7945,1,2)&amp;MID(COMPRAS!D7945,1,2),IVA!W:W,0)),"SIN COD.")</f>
        <v>0</v>
      </c>
      <c r="CH8045">
        <f ca="1">IFERROR(INDIRECT("IVA!Y"&amp;MATCH(MID(COMPRAS!C7945,1,2)&amp;MID(COMPRAS!F7945,1,2)&amp;MID(COMPRAS!D7945,1,2),IVA!W:W,0)),"SIN COD.")</f>
        <v>0</v>
      </c>
    </row>
    <row r="8046" spans="1:86" x14ac:dyDescent="0.25">
      <c r="A8046"/>
      <c r="B8046"/>
      <c r="D8046"/>
      <c r="AL8046">
        <f t="shared" si="875"/>
        <v>0</v>
      </c>
      <c r="AQ8046">
        <f t="shared" si="876"/>
        <v>0</v>
      </c>
      <c r="AR8046" t="str">
        <f>IFERROR(IF(OR(AP8046=338,AP8046=340,AP8046=341,AP8046=342,AP8046="342A",AP8046="342B"),PorcenRet(AP8046,AT8046,AU8046),INDEX(PORCENTAJEBUSCAR,MATCH(AP8046,CódigoRET,0),4)*1),"")</f>
        <v/>
      </c>
      <c r="AS8046">
        <f t="shared" si="877"/>
        <v>0</v>
      </c>
      <c r="BF8046" t="str">
        <f>IFERROR(IF(OR(BD8046=338,BD8046=340,BD8046=341,BD8046=342,BD8046="342A",BD8046="342B"),PorcenRet(BD8046,BH8046,BI8046),INDEX(PORCENTAJEBUSCAR,MATCH(BD8046,CódigoRET,0),4)*1),"")</f>
        <v/>
      </c>
      <c r="BG8046">
        <f t="shared" si="878"/>
        <v>0</v>
      </c>
      <c r="BO8046">
        <f t="shared" si="879"/>
        <v>0</v>
      </c>
      <c r="CC8046">
        <f t="shared" si="880"/>
        <v>0</v>
      </c>
      <c r="CD8046">
        <f t="shared" si="881"/>
        <v>0</v>
      </c>
      <c r="CG8046">
        <f ca="1">IFERROR(INDIRECT("IVA!X"&amp;MATCH(MID(COMPRAS!C7946,1,2)&amp;MID(COMPRAS!F7946,1,2)&amp;MID(COMPRAS!D7946,1,2),IVA!W:W,0)),"SIN COD.")</f>
        <v>0</v>
      </c>
      <c r="CH8046">
        <f ca="1">IFERROR(INDIRECT("IVA!Y"&amp;MATCH(MID(COMPRAS!C7946,1,2)&amp;MID(COMPRAS!F7946,1,2)&amp;MID(COMPRAS!D7946,1,2),IVA!W:W,0)),"SIN COD.")</f>
        <v>0</v>
      </c>
    </row>
    <row r="8047" spans="1:86" x14ac:dyDescent="0.25">
      <c r="A8047"/>
      <c r="B8047"/>
      <c r="D8047"/>
      <c r="AL8047">
        <f t="shared" si="875"/>
        <v>0</v>
      </c>
      <c r="AQ8047">
        <f t="shared" si="876"/>
        <v>0</v>
      </c>
      <c r="AR8047" t="str">
        <f>IFERROR(IF(OR(AP8047=338,AP8047=340,AP8047=341,AP8047=342,AP8047="342A",AP8047="342B"),PorcenRet(AP8047,AT8047,AU8047),INDEX(PORCENTAJEBUSCAR,MATCH(AP8047,CódigoRET,0),4)*1),"")</f>
        <v/>
      </c>
      <c r="AS8047">
        <f t="shared" si="877"/>
        <v>0</v>
      </c>
      <c r="BF8047" t="str">
        <f>IFERROR(IF(OR(BD8047=338,BD8047=340,BD8047=341,BD8047=342,BD8047="342A",BD8047="342B"),PorcenRet(BD8047,BH8047,BI8047),INDEX(PORCENTAJEBUSCAR,MATCH(BD8047,CódigoRET,0),4)*1),"")</f>
        <v/>
      </c>
      <c r="BG8047">
        <f t="shared" si="878"/>
        <v>0</v>
      </c>
      <c r="BO8047">
        <f t="shared" si="879"/>
        <v>0</v>
      </c>
      <c r="CC8047">
        <f t="shared" si="880"/>
        <v>0</v>
      </c>
      <c r="CD8047">
        <f t="shared" si="881"/>
        <v>0</v>
      </c>
      <c r="CG8047">
        <f ca="1">IFERROR(INDIRECT("IVA!X"&amp;MATCH(MID(COMPRAS!C7947,1,2)&amp;MID(COMPRAS!F7947,1,2)&amp;MID(COMPRAS!D7947,1,2),IVA!W:W,0)),"SIN COD.")</f>
        <v>0</v>
      </c>
      <c r="CH8047">
        <f ca="1">IFERROR(INDIRECT("IVA!Y"&amp;MATCH(MID(COMPRAS!C7947,1,2)&amp;MID(COMPRAS!F7947,1,2)&amp;MID(COMPRAS!D7947,1,2),IVA!W:W,0)),"SIN COD.")</f>
        <v>0</v>
      </c>
    </row>
    <row r="8048" spans="1:86" x14ac:dyDescent="0.25">
      <c r="A8048"/>
      <c r="B8048"/>
      <c r="D8048"/>
      <c r="AL8048">
        <f t="shared" si="875"/>
        <v>0</v>
      </c>
      <c r="AQ8048">
        <f t="shared" si="876"/>
        <v>0</v>
      </c>
      <c r="AR8048" t="str">
        <f>IFERROR(IF(OR(AP8048=338,AP8048=340,AP8048=341,AP8048=342,AP8048="342A",AP8048="342B"),PorcenRet(AP8048,AT8048,AU8048),INDEX(PORCENTAJEBUSCAR,MATCH(AP8048,CódigoRET,0),4)*1),"")</f>
        <v/>
      </c>
      <c r="AS8048">
        <f t="shared" si="877"/>
        <v>0</v>
      </c>
      <c r="BF8048" t="str">
        <f>IFERROR(IF(OR(BD8048=338,BD8048=340,BD8048=341,BD8048=342,BD8048="342A",BD8048="342B"),PorcenRet(BD8048,BH8048,BI8048),INDEX(PORCENTAJEBUSCAR,MATCH(BD8048,CódigoRET,0),4)*1),"")</f>
        <v/>
      </c>
      <c r="BG8048">
        <f t="shared" si="878"/>
        <v>0</v>
      </c>
      <c r="BO8048">
        <f t="shared" si="879"/>
        <v>0</v>
      </c>
      <c r="CC8048">
        <f t="shared" si="880"/>
        <v>0</v>
      </c>
      <c r="CD8048">
        <f t="shared" si="881"/>
        <v>0</v>
      </c>
      <c r="CG8048">
        <f ca="1">IFERROR(INDIRECT("IVA!X"&amp;MATCH(MID(COMPRAS!C7948,1,2)&amp;MID(COMPRAS!F7948,1,2)&amp;MID(COMPRAS!D7948,1,2),IVA!W:W,0)),"SIN COD.")</f>
        <v>0</v>
      </c>
      <c r="CH8048">
        <f ca="1">IFERROR(INDIRECT("IVA!Y"&amp;MATCH(MID(COMPRAS!C7948,1,2)&amp;MID(COMPRAS!F7948,1,2)&amp;MID(COMPRAS!D7948,1,2),IVA!W:W,0)),"SIN COD.")</f>
        <v>0</v>
      </c>
    </row>
    <row r="8049" spans="1:86" x14ac:dyDescent="0.25">
      <c r="A8049"/>
      <c r="B8049"/>
      <c r="D8049"/>
      <c r="AL8049">
        <f t="shared" si="875"/>
        <v>0</v>
      </c>
      <c r="AQ8049">
        <f t="shared" si="876"/>
        <v>0</v>
      </c>
      <c r="AR8049" t="str">
        <f>IFERROR(IF(OR(AP8049=338,AP8049=340,AP8049=341,AP8049=342,AP8049="342A",AP8049="342B"),PorcenRet(AP8049,AT8049,AU8049),INDEX(PORCENTAJEBUSCAR,MATCH(AP8049,CódigoRET,0),4)*1),"")</f>
        <v/>
      </c>
      <c r="AS8049">
        <f t="shared" si="877"/>
        <v>0</v>
      </c>
      <c r="BF8049" t="str">
        <f>IFERROR(IF(OR(BD8049=338,BD8049=340,BD8049=341,BD8049=342,BD8049="342A",BD8049="342B"),PorcenRet(BD8049,BH8049,BI8049),INDEX(PORCENTAJEBUSCAR,MATCH(BD8049,CódigoRET,0),4)*1),"")</f>
        <v/>
      </c>
      <c r="BG8049">
        <f t="shared" si="878"/>
        <v>0</v>
      </c>
      <c r="BO8049">
        <f t="shared" si="879"/>
        <v>0</v>
      </c>
      <c r="CC8049">
        <f t="shared" si="880"/>
        <v>0</v>
      </c>
      <c r="CD8049">
        <f t="shared" si="881"/>
        <v>0</v>
      </c>
      <c r="CG8049">
        <f ca="1">IFERROR(INDIRECT("IVA!X"&amp;MATCH(MID(COMPRAS!C7949,1,2)&amp;MID(COMPRAS!F7949,1,2)&amp;MID(COMPRAS!D7949,1,2),IVA!W:W,0)),"SIN COD.")</f>
        <v>0</v>
      </c>
      <c r="CH8049">
        <f ca="1">IFERROR(INDIRECT("IVA!Y"&amp;MATCH(MID(COMPRAS!C7949,1,2)&amp;MID(COMPRAS!F7949,1,2)&amp;MID(COMPRAS!D7949,1,2),IVA!W:W,0)),"SIN COD.")</f>
        <v>0</v>
      </c>
    </row>
    <row r="8050" spans="1:86" x14ac:dyDescent="0.25">
      <c r="A8050"/>
      <c r="B8050"/>
      <c r="D8050"/>
      <c r="AL8050">
        <f t="shared" si="875"/>
        <v>0</v>
      </c>
      <c r="AQ8050">
        <f t="shared" si="876"/>
        <v>0</v>
      </c>
      <c r="AR8050" t="str">
        <f>IFERROR(IF(OR(AP8050=338,AP8050=340,AP8050=341,AP8050=342,AP8050="342A",AP8050="342B"),PorcenRet(AP8050,AT8050,AU8050),INDEX(PORCENTAJEBUSCAR,MATCH(AP8050,CódigoRET,0),4)*1),"")</f>
        <v/>
      </c>
      <c r="AS8050">
        <f t="shared" si="877"/>
        <v>0</v>
      </c>
      <c r="BF8050" t="str">
        <f>IFERROR(IF(OR(BD8050=338,BD8050=340,BD8050=341,BD8050=342,BD8050="342A",BD8050="342B"),PorcenRet(BD8050,BH8050,BI8050),INDEX(PORCENTAJEBUSCAR,MATCH(BD8050,CódigoRET,0),4)*1),"")</f>
        <v/>
      </c>
      <c r="BG8050">
        <f t="shared" si="878"/>
        <v>0</v>
      </c>
      <c r="BO8050">
        <f t="shared" si="879"/>
        <v>0</v>
      </c>
      <c r="CC8050">
        <f t="shared" si="880"/>
        <v>0</v>
      </c>
      <c r="CD8050">
        <f t="shared" si="881"/>
        <v>0</v>
      </c>
      <c r="CG8050">
        <f ca="1">IFERROR(INDIRECT("IVA!X"&amp;MATCH(MID(COMPRAS!C7950,1,2)&amp;MID(COMPRAS!F7950,1,2)&amp;MID(COMPRAS!D7950,1,2),IVA!W:W,0)),"SIN COD.")</f>
        <v>0</v>
      </c>
      <c r="CH8050">
        <f ca="1">IFERROR(INDIRECT("IVA!Y"&amp;MATCH(MID(COMPRAS!C7950,1,2)&amp;MID(COMPRAS!F7950,1,2)&amp;MID(COMPRAS!D7950,1,2),IVA!W:W,0)),"SIN COD.")</f>
        <v>0</v>
      </c>
    </row>
    <row r="8051" spans="1:86" x14ac:dyDescent="0.25">
      <c r="A8051"/>
      <c r="B8051"/>
      <c r="D8051"/>
      <c r="AL8051">
        <f t="shared" si="875"/>
        <v>0</v>
      </c>
      <c r="AQ8051">
        <f t="shared" si="876"/>
        <v>0</v>
      </c>
      <c r="AR8051" t="str">
        <f>IFERROR(IF(OR(AP8051=338,AP8051=340,AP8051=341,AP8051=342,AP8051="342A",AP8051="342B"),PorcenRet(AP8051,AT8051,AU8051),INDEX(PORCENTAJEBUSCAR,MATCH(AP8051,CódigoRET,0),4)*1),"")</f>
        <v/>
      </c>
      <c r="AS8051">
        <f t="shared" si="877"/>
        <v>0</v>
      </c>
      <c r="BF8051" t="str">
        <f>IFERROR(IF(OR(BD8051=338,BD8051=340,BD8051=341,BD8051=342,BD8051="342A",BD8051="342B"),PorcenRet(BD8051,BH8051,BI8051),INDEX(PORCENTAJEBUSCAR,MATCH(BD8051,CódigoRET,0),4)*1),"")</f>
        <v/>
      </c>
      <c r="BG8051">
        <f t="shared" si="878"/>
        <v>0</v>
      </c>
      <c r="BO8051">
        <f t="shared" si="879"/>
        <v>0</v>
      </c>
      <c r="CC8051">
        <f t="shared" si="880"/>
        <v>0</v>
      </c>
      <c r="CD8051">
        <f t="shared" si="881"/>
        <v>0</v>
      </c>
      <c r="CG8051">
        <f ca="1">IFERROR(INDIRECT("IVA!X"&amp;MATCH(MID(COMPRAS!C7951,1,2)&amp;MID(COMPRAS!F7951,1,2)&amp;MID(COMPRAS!D7951,1,2),IVA!W:W,0)),"SIN COD.")</f>
        <v>0</v>
      </c>
      <c r="CH8051">
        <f ca="1">IFERROR(INDIRECT("IVA!Y"&amp;MATCH(MID(COMPRAS!C7951,1,2)&amp;MID(COMPRAS!F7951,1,2)&amp;MID(COMPRAS!D7951,1,2),IVA!W:W,0)),"SIN COD.")</f>
        <v>0</v>
      </c>
    </row>
    <row r="8052" spans="1:86" x14ac:dyDescent="0.25">
      <c r="A8052"/>
      <c r="B8052"/>
      <c r="D8052"/>
      <c r="AL8052">
        <f t="shared" si="875"/>
        <v>0</v>
      </c>
      <c r="AQ8052">
        <f t="shared" si="876"/>
        <v>0</v>
      </c>
      <c r="AR8052" t="str">
        <f>IFERROR(IF(OR(AP8052=338,AP8052=340,AP8052=341,AP8052=342,AP8052="342A",AP8052="342B"),PorcenRet(AP8052,AT8052,AU8052),INDEX(PORCENTAJEBUSCAR,MATCH(AP8052,CódigoRET,0),4)*1),"")</f>
        <v/>
      </c>
      <c r="AS8052">
        <f t="shared" si="877"/>
        <v>0</v>
      </c>
      <c r="BF8052" t="str">
        <f>IFERROR(IF(OR(BD8052=338,BD8052=340,BD8052=341,BD8052=342,BD8052="342A",BD8052="342B"),PorcenRet(BD8052,BH8052,BI8052),INDEX(PORCENTAJEBUSCAR,MATCH(BD8052,CódigoRET,0),4)*1),"")</f>
        <v/>
      </c>
      <c r="BG8052">
        <f t="shared" si="878"/>
        <v>0</v>
      </c>
      <c r="BO8052">
        <f t="shared" si="879"/>
        <v>0</v>
      </c>
      <c r="CC8052">
        <f t="shared" si="880"/>
        <v>0</v>
      </c>
      <c r="CD8052">
        <f t="shared" si="881"/>
        <v>0</v>
      </c>
      <c r="CG8052">
        <f ca="1">IFERROR(INDIRECT("IVA!X"&amp;MATCH(MID(COMPRAS!C7952,1,2)&amp;MID(COMPRAS!F7952,1,2)&amp;MID(COMPRAS!D7952,1,2),IVA!W:W,0)),"SIN COD.")</f>
        <v>0</v>
      </c>
      <c r="CH8052">
        <f ca="1">IFERROR(INDIRECT("IVA!Y"&amp;MATCH(MID(COMPRAS!C7952,1,2)&amp;MID(COMPRAS!F7952,1,2)&amp;MID(COMPRAS!D7952,1,2),IVA!W:W,0)),"SIN COD.")</f>
        <v>0</v>
      </c>
    </row>
    <row r="8053" spans="1:86" x14ac:dyDescent="0.25">
      <c r="A8053"/>
      <c r="B8053"/>
      <c r="D8053"/>
      <c r="AL8053">
        <f t="shared" si="875"/>
        <v>0</v>
      </c>
      <c r="AQ8053">
        <f t="shared" si="876"/>
        <v>0</v>
      </c>
      <c r="AR8053" t="str">
        <f>IFERROR(IF(OR(AP8053=338,AP8053=340,AP8053=341,AP8053=342,AP8053="342A",AP8053="342B"),PorcenRet(AP8053,AT8053,AU8053),INDEX(PORCENTAJEBUSCAR,MATCH(AP8053,CódigoRET,0),4)*1),"")</f>
        <v/>
      </c>
      <c r="AS8053">
        <f t="shared" si="877"/>
        <v>0</v>
      </c>
      <c r="BF8053" t="str">
        <f>IFERROR(IF(OR(BD8053=338,BD8053=340,BD8053=341,BD8053=342,BD8053="342A",BD8053="342B"),PorcenRet(BD8053,BH8053,BI8053),INDEX(PORCENTAJEBUSCAR,MATCH(BD8053,CódigoRET,0),4)*1),"")</f>
        <v/>
      </c>
      <c r="BG8053">
        <f t="shared" si="878"/>
        <v>0</v>
      </c>
      <c r="BO8053">
        <f t="shared" si="879"/>
        <v>0</v>
      </c>
      <c r="CC8053">
        <f t="shared" si="880"/>
        <v>0</v>
      </c>
      <c r="CD8053">
        <f t="shared" si="881"/>
        <v>0</v>
      </c>
      <c r="CG8053">
        <f ca="1">IFERROR(INDIRECT("IVA!X"&amp;MATCH(MID(COMPRAS!C7953,1,2)&amp;MID(COMPRAS!F7953,1,2)&amp;MID(COMPRAS!D7953,1,2),IVA!W:W,0)),"SIN COD.")</f>
        <v>0</v>
      </c>
      <c r="CH8053">
        <f ca="1">IFERROR(INDIRECT("IVA!Y"&amp;MATCH(MID(COMPRAS!C7953,1,2)&amp;MID(COMPRAS!F7953,1,2)&amp;MID(COMPRAS!D7953,1,2),IVA!W:W,0)),"SIN COD.")</f>
        <v>0</v>
      </c>
    </row>
    <row r="8054" spans="1:86" x14ac:dyDescent="0.25">
      <c r="A8054"/>
      <c r="B8054"/>
      <c r="D8054"/>
      <c r="AL8054">
        <f t="shared" si="875"/>
        <v>0</v>
      </c>
      <c r="AQ8054">
        <f t="shared" si="876"/>
        <v>0</v>
      </c>
      <c r="AR8054" t="str">
        <f>IFERROR(IF(OR(AP8054=338,AP8054=340,AP8054=341,AP8054=342,AP8054="342A",AP8054="342B"),PorcenRet(AP8054,AT8054,AU8054),INDEX(PORCENTAJEBUSCAR,MATCH(AP8054,CódigoRET,0),4)*1),"")</f>
        <v/>
      </c>
      <c r="AS8054">
        <f t="shared" si="877"/>
        <v>0</v>
      </c>
      <c r="BF8054" t="str">
        <f>IFERROR(IF(OR(BD8054=338,BD8054=340,BD8054=341,BD8054=342,BD8054="342A",BD8054="342B"),PorcenRet(BD8054,BH8054,BI8054),INDEX(PORCENTAJEBUSCAR,MATCH(BD8054,CódigoRET,0),4)*1),"")</f>
        <v/>
      </c>
      <c r="BG8054">
        <f t="shared" si="878"/>
        <v>0</v>
      </c>
      <c r="BO8054">
        <f t="shared" si="879"/>
        <v>0</v>
      </c>
      <c r="CC8054">
        <f t="shared" si="880"/>
        <v>0</v>
      </c>
      <c r="CD8054">
        <f t="shared" si="881"/>
        <v>0</v>
      </c>
      <c r="CG8054">
        <f ca="1">IFERROR(INDIRECT("IVA!X"&amp;MATCH(MID(COMPRAS!C7954,1,2)&amp;MID(COMPRAS!F7954,1,2)&amp;MID(COMPRAS!D7954,1,2),IVA!W:W,0)),"SIN COD.")</f>
        <v>0</v>
      </c>
      <c r="CH8054">
        <f ca="1">IFERROR(INDIRECT("IVA!Y"&amp;MATCH(MID(COMPRAS!C7954,1,2)&amp;MID(COMPRAS!F7954,1,2)&amp;MID(COMPRAS!D7954,1,2),IVA!W:W,0)),"SIN COD.")</f>
        <v>0</v>
      </c>
    </row>
    <row r="8055" spans="1:86" x14ac:dyDescent="0.25">
      <c r="A8055"/>
      <c r="B8055"/>
      <c r="D8055"/>
      <c r="AL8055">
        <f t="shared" si="875"/>
        <v>0</v>
      </c>
      <c r="AQ8055">
        <f t="shared" si="876"/>
        <v>0</v>
      </c>
      <c r="AR8055" t="str">
        <f>IFERROR(IF(OR(AP8055=338,AP8055=340,AP8055=341,AP8055=342,AP8055="342A",AP8055="342B"),PorcenRet(AP8055,AT8055,AU8055),INDEX(PORCENTAJEBUSCAR,MATCH(AP8055,CódigoRET,0),4)*1),"")</f>
        <v/>
      </c>
      <c r="AS8055">
        <f t="shared" si="877"/>
        <v>0</v>
      </c>
      <c r="BF8055" t="str">
        <f>IFERROR(IF(OR(BD8055=338,BD8055=340,BD8055=341,BD8055=342,BD8055="342A",BD8055="342B"),PorcenRet(BD8055,BH8055,BI8055),INDEX(PORCENTAJEBUSCAR,MATCH(BD8055,CódigoRET,0),4)*1),"")</f>
        <v/>
      </c>
      <c r="BG8055">
        <f t="shared" si="878"/>
        <v>0</v>
      </c>
      <c r="BO8055">
        <f t="shared" si="879"/>
        <v>0</v>
      </c>
      <c r="CC8055">
        <f t="shared" si="880"/>
        <v>0</v>
      </c>
      <c r="CD8055">
        <f t="shared" si="881"/>
        <v>0</v>
      </c>
      <c r="CG8055">
        <f ca="1">IFERROR(INDIRECT("IVA!X"&amp;MATCH(MID(COMPRAS!C7955,1,2)&amp;MID(COMPRAS!F7955,1,2)&amp;MID(COMPRAS!D7955,1,2),IVA!W:W,0)),"SIN COD.")</f>
        <v>0</v>
      </c>
      <c r="CH8055">
        <f ca="1">IFERROR(INDIRECT("IVA!Y"&amp;MATCH(MID(COMPRAS!C7955,1,2)&amp;MID(COMPRAS!F7955,1,2)&amp;MID(COMPRAS!D7955,1,2),IVA!W:W,0)),"SIN COD.")</f>
        <v>0</v>
      </c>
    </row>
    <row r="8056" spans="1:86" x14ac:dyDescent="0.25">
      <c r="A8056"/>
      <c r="B8056"/>
      <c r="D8056"/>
      <c r="AL8056">
        <f t="shared" si="875"/>
        <v>0</v>
      </c>
      <c r="AQ8056">
        <f t="shared" si="876"/>
        <v>0</v>
      </c>
      <c r="AR8056" t="str">
        <f>IFERROR(IF(OR(AP8056=338,AP8056=340,AP8056=341,AP8056=342,AP8056="342A",AP8056="342B"),PorcenRet(AP8056,AT8056,AU8056),INDEX(PORCENTAJEBUSCAR,MATCH(AP8056,CódigoRET,0),4)*1),"")</f>
        <v/>
      </c>
      <c r="AS8056">
        <f t="shared" si="877"/>
        <v>0</v>
      </c>
      <c r="BF8056" t="str">
        <f>IFERROR(IF(OR(BD8056=338,BD8056=340,BD8056=341,BD8056=342,BD8056="342A",BD8056="342B"),PorcenRet(BD8056,BH8056,BI8056),INDEX(PORCENTAJEBUSCAR,MATCH(BD8056,CódigoRET,0),4)*1),"")</f>
        <v/>
      </c>
      <c r="BG8056">
        <f t="shared" si="878"/>
        <v>0</v>
      </c>
      <c r="BO8056">
        <f t="shared" si="879"/>
        <v>0</v>
      </c>
      <c r="CC8056">
        <f t="shared" si="880"/>
        <v>0</v>
      </c>
      <c r="CD8056">
        <f t="shared" si="881"/>
        <v>0</v>
      </c>
      <c r="CG8056">
        <f ca="1">IFERROR(INDIRECT("IVA!X"&amp;MATCH(MID(COMPRAS!C7956,1,2)&amp;MID(COMPRAS!F7956,1,2)&amp;MID(COMPRAS!D7956,1,2),IVA!W:W,0)),"SIN COD.")</f>
        <v>0</v>
      </c>
      <c r="CH8056">
        <f ca="1">IFERROR(INDIRECT("IVA!Y"&amp;MATCH(MID(COMPRAS!C7956,1,2)&amp;MID(COMPRAS!F7956,1,2)&amp;MID(COMPRAS!D7956,1,2),IVA!W:W,0)),"SIN COD.")</f>
        <v>0</v>
      </c>
    </row>
    <row r="8057" spans="1:86" x14ac:dyDescent="0.25">
      <c r="A8057"/>
      <c r="B8057"/>
      <c r="D8057"/>
      <c r="AL8057">
        <f t="shared" si="875"/>
        <v>0</v>
      </c>
      <c r="AQ8057">
        <f t="shared" si="876"/>
        <v>0</v>
      </c>
      <c r="AR8057" t="str">
        <f>IFERROR(IF(OR(AP8057=338,AP8057=340,AP8057=341,AP8057=342,AP8057="342A",AP8057="342B"),PorcenRet(AP8057,AT8057,AU8057),INDEX(PORCENTAJEBUSCAR,MATCH(AP8057,CódigoRET,0),4)*1),"")</f>
        <v/>
      </c>
      <c r="AS8057">
        <f t="shared" si="877"/>
        <v>0</v>
      </c>
      <c r="BF8057" t="str">
        <f>IFERROR(IF(OR(BD8057=338,BD8057=340,BD8057=341,BD8057=342,BD8057="342A",BD8057="342B"),PorcenRet(BD8057,BH8057,BI8057),INDEX(PORCENTAJEBUSCAR,MATCH(BD8057,CódigoRET,0),4)*1),"")</f>
        <v/>
      </c>
      <c r="BG8057">
        <f t="shared" si="878"/>
        <v>0</v>
      </c>
      <c r="BO8057">
        <f t="shared" si="879"/>
        <v>0</v>
      </c>
      <c r="CC8057">
        <f t="shared" si="880"/>
        <v>0</v>
      </c>
      <c r="CD8057">
        <f t="shared" si="881"/>
        <v>0</v>
      </c>
      <c r="CG8057">
        <f ca="1">IFERROR(INDIRECT("IVA!X"&amp;MATCH(MID(COMPRAS!C7957,1,2)&amp;MID(COMPRAS!F7957,1,2)&amp;MID(COMPRAS!D7957,1,2),IVA!W:W,0)),"SIN COD.")</f>
        <v>0</v>
      </c>
      <c r="CH8057">
        <f ca="1">IFERROR(INDIRECT("IVA!Y"&amp;MATCH(MID(COMPRAS!C7957,1,2)&amp;MID(COMPRAS!F7957,1,2)&amp;MID(COMPRAS!D7957,1,2),IVA!W:W,0)),"SIN COD.")</f>
        <v>0</v>
      </c>
    </row>
    <row r="8058" spans="1:86" x14ac:dyDescent="0.25">
      <c r="A8058"/>
      <c r="B8058"/>
      <c r="D8058"/>
      <c r="AL8058">
        <f t="shared" si="875"/>
        <v>0</v>
      </c>
      <c r="AQ8058">
        <f t="shared" si="876"/>
        <v>0</v>
      </c>
      <c r="AR8058" t="str">
        <f>IFERROR(IF(OR(AP8058=338,AP8058=340,AP8058=341,AP8058=342,AP8058="342A",AP8058="342B"),PorcenRet(AP8058,AT8058,AU8058),INDEX(PORCENTAJEBUSCAR,MATCH(AP8058,CódigoRET,0),4)*1),"")</f>
        <v/>
      </c>
      <c r="AS8058">
        <f t="shared" si="877"/>
        <v>0</v>
      </c>
      <c r="BF8058" t="str">
        <f>IFERROR(IF(OR(BD8058=338,BD8058=340,BD8058=341,BD8058=342,BD8058="342A",BD8058="342B"),PorcenRet(BD8058,BH8058,BI8058),INDEX(PORCENTAJEBUSCAR,MATCH(BD8058,CódigoRET,0),4)*1),"")</f>
        <v/>
      </c>
      <c r="BG8058">
        <f t="shared" si="878"/>
        <v>0</v>
      </c>
      <c r="BO8058">
        <f t="shared" si="879"/>
        <v>0</v>
      </c>
      <c r="CC8058">
        <f t="shared" si="880"/>
        <v>0</v>
      </c>
      <c r="CD8058">
        <f t="shared" si="881"/>
        <v>0</v>
      </c>
      <c r="CG8058">
        <f ca="1">IFERROR(INDIRECT("IVA!X"&amp;MATCH(MID(COMPRAS!C7958,1,2)&amp;MID(COMPRAS!F7958,1,2)&amp;MID(COMPRAS!D7958,1,2),IVA!W:W,0)),"SIN COD.")</f>
        <v>0</v>
      </c>
      <c r="CH8058">
        <f ca="1">IFERROR(INDIRECT("IVA!Y"&amp;MATCH(MID(COMPRAS!C7958,1,2)&amp;MID(COMPRAS!F7958,1,2)&amp;MID(COMPRAS!D7958,1,2),IVA!W:W,0)),"SIN COD.")</f>
        <v>0</v>
      </c>
    </row>
    <row r="8059" spans="1:86" x14ac:dyDescent="0.25">
      <c r="A8059"/>
      <c r="B8059"/>
      <c r="D8059"/>
      <c r="AL8059">
        <f t="shared" si="875"/>
        <v>0</v>
      </c>
      <c r="AQ8059">
        <f t="shared" si="876"/>
        <v>0</v>
      </c>
      <c r="AR8059" t="str">
        <f>IFERROR(IF(OR(AP8059=338,AP8059=340,AP8059=341,AP8059=342,AP8059="342A",AP8059="342B"),PorcenRet(AP8059,AT8059,AU8059),INDEX(PORCENTAJEBUSCAR,MATCH(AP8059,CódigoRET,0),4)*1),"")</f>
        <v/>
      </c>
      <c r="AS8059">
        <f t="shared" si="877"/>
        <v>0</v>
      </c>
      <c r="BF8059" t="str">
        <f>IFERROR(IF(OR(BD8059=338,BD8059=340,BD8059=341,BD8059=342,BD8059="342A",BD8059="342B"),PorcenRet(BD8059,BH8059,BI8059),INDEX(PORCENTAJEBUSCAR,MATCH(BD8059,CódigoRET,0),4)*1),"")</f>
        <v/>
      </c>
      <c r="BG8059">
        <f t="shared" si="878"/>
        <v>0</v>
      </c>
      <c r="BO8059">
        <f t="shared" si="879"/>
        <v>0</v>
      </c>
      <c r="CC8059">
        <f t="shared" si="880"/>
        <v>0</v>
      </c>
      <c r="CD8059">
        <f t="shared" si="881"/>
        <v>0</v>
      </c>
      <c r="CG8059">
        <f ca="1">IFERROR(INDIRECT("IVA!X"&amp;MATCH(MID(COMPRAS!C7959,1,2)&amp;MID(COMPRAS!F7959,1,2)&amp;MID(COMPRAS!D7959,1,2),IVA!W:W,0)),"SIN COD.")</f>
        <v>0</v>
      </c>
      <c r="CH8059">
        <f ca="1">IFERROR(INDIRECT("IVA!Y"&amp;MATCH(MID(COMPRAS!C7959,1,2)&amp;MID(COMPRAS!F7959,1,2)&amp;MID(COMPRAS!D7959,1,2),IVA!W:W,0)),"SIN COD.")</f>
        <v>0</v>
      </c>
    </row>
    <row r="8060" spans="1:86" x14ac:dyDescent="0.25">
      <c r="A8060"/>
      <c r="B8060"/>
      <c r="D8060"/>
      <c r="AL8060">
        <f t="shared" si="875"/>
        <v>0</v>
      </c>
      <c r="AQ8060">
        <f t="shared" si="876"/>
        <v>0</v>
      </c>
      <c r="AR8060" t="str">
        <f>IFERROR(IF(OR(AP8060=338,AP8060=340,AP8060=341,AP8060=342,AP8060="342A",AP8060="342B"),PorcenRet(AP8060,AT8060,AU8060),INDEX(PORCENTAJEBUSCAR,MATCH(AP8060,CódigoRET,0),4)*1),"")</f>
        <v/>
      </c>
      <c r="AS8060">
        <f t="shared" si="877"/>
        <v>0</v>
      </c>
      <c r="BF8060" t="str">
        <f>IFERROR(IF(OR(BD8060=338,BD8060=340,BD8060=341,BD8060=342,BD8060="342A",BD8060="342B"),PorcenRet(BD8060,BH8060,BI8060),INDEX(PORCENTAJEBUSCAR,MATCH(BD8060,CódigoRET,0),4)*1),"")</f>
        <v/>
      </c>
      <c r="BG8060">
        <f t="shared" si="878"/>
        <v>0</v>
      </c>
      <c r="BO8060">
        <f t="shared" si="879"/>
        <v>0</v>
      </c>
      <c r="CC8060">
        <f t="shared" si="880"/>
        <v>0</v>
      </c>
      <c r="CD8060">
        <f t="shared" si="881"/>
        <v>0</v>
      </c>
      <c r="CG8060">
        <f ca="1">IFERROR(INDIRECT("IVA!X"&amp;MATCH(MID(COMPRAS!C7960,1,2)&amp;MID(COMPRAS!F7960,1,2)&amp;MID(COMPRAS!D7960,1,2),IVA!W:W,0)),"SIN COD.")</f>
        <v>0</v>
      </c>
      <c r="CH8060">
        <f ca="1">IFERROR(INDIRECT("IVA!Y"&amp;MATCH(MID(COMPRAS!C7960,1,2)&amp;MID(COMPRAS!F7960,1,2)&amp;MID(COMPRAS!D7960,1,2),IVA!W:W,0)),"SIN COD.")</f>
        <v>0</v>
      </c>
    </row>
    <row r="8061" spans="1:86" x14ac:dyDescent="0.25">
      <c r="A8061"/>
      <c r="B8061"/>
      <c r="D8061"/>
      <c r="AL8061">
        <f t="shared" si="875"/>
        <v>0</v>
      </c>
      <c r="AQ8061">
        <f t="shared" si="876"/>
        <v>0</v>
      </c>
      <c r="AR8061" t="str">
        <f>IFERROR(IF(OR(AP8061=338,AP8061=340,AP8061=341,AP8061=342,AP8061="342A",AP8061="342B"),PorcenRet(AP8061,AT8061,AU8061),INDEX(PORCENTAJEBUSCAR,MATCH(AP8061,CódigoRET,0),4)*1),"")</f>
        <v/>
      </c>
      <c r="AS8061">
        <f t="shared" si="877"/>
        <v>0</v>
      </c>
      <c r="BF8061" t="str">
        <f>IFERROR(IF(OR(BD8061=338,BD8061=340,BD8061=341,BD8061=342,BD8061="342A",BD8061="342B"),PorcenRet(BD8061,BH8061,BI8061),INDEX(PORCENTAJEBUSCAR,MATCH(BD8061,CódigoRET,0),4)*1),"")</f>
        <v/>
      </c>
      <c r="BG8061">
        <f t="shared" si="878"/>
        <v>0</v>
      </c>
      <c r="BO8061">
        <f t="shared" si="879"/>
        <v>0</v>
      </c>
      <c r="CC8061">
        <f t="shared" si="880"/>
        <v>0</v>
      </c>
      <c r="CD8061">
        <f t="shared" si="881"/>
        <v>0</v>
      </c>
      <c r="CG8061">
        <f ca="1">IFERROR(INDIRECT("IVA!X"&amp;MATCH(MID(COMPRAS!C7961,1,2)&amp;MID(COMPRAS!F7961,1,2)&amp;MID(COMPRAS!D7961,1,2),IVA!W:W,0)),"SIN COD.")</f>
        <v>0</v>
      </c>
      <c r="CH8061">
        <f ca="1">IFERROR(INDIRECT("IVA!Y"&amp;MATCH(MID(COMPRAS!C7961,1,2)&amp;MID(COMPRAS!F7961,1,2)&amp;MID(COMPRAS!D7961,1,2),IVA!W:W,0)),"SIN COD.")</f>
        <v>0</v>
      </c>
    </row>
    <row r="8062" spans="1:86" x14ac:dyDescent="0.25">
      <c r="A8062"/>
      <c r="B8062"/>
      <c r="D8062"/>
      <c r="AL8062">
        <f t="shared" si="875"/>
        <v>0</v>
      </c>
      <c r="AQ8062">
        <f t="shared" si="876"/>
        <v>0</v>
      </c>
      <c r="AR8062" t="str">
        <f>IFERROR(IF(OR(AP8062=338,AP8062=340,AP8062=341,AP8062=342,AP8062="342A",AP8062="342B"),PorcenRet(AP8062,AT8062,AU8062),INDEX(PORCENTAJEBUSCAR,MATCH(AP8062,CódigoRET,0),4)*1),"")</f>
        <v/>
      </c>
      <c r="AS8062">
        <f t="shared" si="877"/>
        <v>0</v>
      </c>
      <c r="BF8062" t="str">
        <f>IFERROR(IF(OR(BD8062=338,BD8062=340,BD8062=341,BD8062=342,BD8062="342A",BD8062="342B"),PorcenRet(BD8062,BH8062,BI8062),INDEX(PORCENTAJEBUSCAR,MATCH(BD8062,CódigoRET,0),4)*1),"")</f>
        <v/>
      </c>
      <c r="BG8062">
        <f t="shared" si="878"/>
        <v>0</v>
      </c>
      <c r="BO8062">
        <f t="shared" si="879"/>
        <v>0</v>
      </c>
      <c r="CC8062">
        <f t="shared" si="880"/>
        <v>0</v>
      </c>
      <c r="CD8062">
        <f t="shared" si="881"/>
        <v>0</v>
      </c>
      <c r="CG8062">
        <f ca="1">IFERROR(INDIRECT("IVA!X"&amp;MATCH(MID(COMPRAS!C7962,1,2)&amp;MID(COMPRAS!F7962,1,2)&amp;MID(COMPRAS!D7962,1,2),IVA!W:W,0)),"SIN COD.")</f>
        <v>0</v>
      </c>
      <c r="CH8062">
        <f ca="1">IFERROR(INDIRECT("IVA!Y"&amp;MATCH(MID(COMPRAS!C7962,1,2)&amp;MID(COMPRAS!F7962,1,2)&amp;MID(COMPRAS!D7962,1,2),IVA!W:W,0)),"SIN COD.")</f>
        <v>0</v>
      </c>
    </row>
    <row r="8063" spans="1:86" x14ac:dyDescent="0.25">
      <c r="A8063"/>
      <c r="B8063"/>
      <c r="D8063"/>
      <c r="AL8063">
        <f t="shared" si="875"/>
        <v>0</v>
      </c>
      <c r="AQ8063">
        <f t="shared" si="876"/>
        <v>0</v>
      </c>
      <c r="AR8063" t="str">
        <f>IFERROR(IF(OR(AP8063=338,AP8063=340,AP8063=341,AP8063=342,AP8063="342A",AP8063="342B"),PorcenRet(AP8063,AT8063,AU8063),INDEX(PORCENTAJEBUSCAR,MATCH(AP8063,CódigoRET,0),4)*1),"")</f>
        <v/>
      </c>
      <c r="AS8063">
        <f t="shared" si="877"/>
        <v>0</v>
      </c>
      <c r="BF8063" t="str">
        <f>IFERROR(IF(OR(BD8063=338,BD8063=340,BD8063=341,BD8063=342,BD8063="342A",BD8063="342B"),PorcenRet(BD8063,BH8063,BI8063),INDEX(PORCENTAJEBUSCAR,MATCH(BD8063,CódigoRET,0),4)*1),"")</f>
        <v/>
      </c>
      <c r="BG8063">
        <f t="shared" si="878"/>
        <v>0</v>
      </c>
      <c r="BO8063">
        <f t="shared" si="879"/>
        <v>0</v>
      </c>
      <c r="CC8063">
        <f t="shared" si="880"/>
        <v>0</v>
      </c>
      <c r="CD8063">
        <f t="shared" si="881"/>
        <v>0</v>
      </c>
      <c r="CG8063">
        <f ca="1">IFERROR(INDIRECT("IVA!X"&amp;MATCH(MID(COMPRAS!C7963,1,2)&amp;MID(COMPRAS!F7963,1,2)&amp;MID(COMPRAS!D7963,1,2),IVA!W:W,0)),"SIN COD.")</f>
        <v>0</v>
      </c>
      <c r="CH8063">
        <f ca="1">IFERROR(INDIRECT("IVA!Y"&amp;MATCH(MID(COMPRAS!C7963,1,2)&amp;MID(COMPRAS!F7963,1,2)&amp;MID(COMPRAS!D7963,1,2),IVA!W:W,0)),"SIN COD.")</f>
        <v>0</v>
      </c>
    </row>
    <row r="8064" spans="1:86" x14ac:dyDescent="0.25">
      <c r="A8064"/>
      <c r="B8064"/>
      <c r="D8064"/>
      <c r="AL8064">
        <f t="shared" si="875"/>
        <v>0</v>
      </c>
      <c r="AQ8064">
        <f t="shared" si="876"/>
        <v>0</v>
      </c>
      <c r="AR8064" t="str">
        <f>IFERROR(IF(OR(AP8064=338,AP8064=340,AP8064=341,AP8064=342,AP8064="342A",AP8064="342B"),PorcenRet(AP8064,AT8064,AU8064),INDEX(PORCENTAJEBUSCAR,MATCH(AP8064,CódigoRET,0),4)*1),"")</f>
        <v/>
      </c>
      <c r="AS8064">
        <f t="shared" si="877"/>
        <v>0</v>
      </c>
      <c r="BF8064" t="str">
        <f>IFERROR(IF(OR(BD8064=338,BD8064=340,BD8064=341,BD8064=342,BD8064="342A",BD8064="342B"),PorcenRet(BD8064,BH8064,BI8064),INDEX(PORCENTAJEBUSCAR,MATCH(BD8064,CódigoRET,0),4)*1),"")</f>
        <v/>
      </c>
      <c r="BG8064">
        <f t="shared" si="878"/>
        <v>0</v>
      </c>
      <c r="BO8064">
        <f t="shared" si="879"/>
        <v>0</v>
      </c>
      <c r="CC8064">
        <f t="shared" si="880"/>
        <v>0</v>
      </c>
      <c r="CD8064">
        <f t="shared" si="881"/>
        <v>0</v>
      </c>
      <c r="CG8064">
        <f ca="1">IFERROR(INDIRECT("IVA!X"&amp;MATCH(MID(COMPRAS!C7964,1,2)&amp;MID(COMPRAS!F7964,1,2)&amp;MID(COMPRAS!D7964,1,2),IVA!W:W,0)),"SIN COD.")</f>
        <v>0</v>
      </c>
      <c r="CH8064">
        <f ca="1">IFERROR(INDIRECT("IVA!Y"&amp;MATCH(MID(COMPRAS!C7964,1,2)&amp;MID(COMPRAS!F7964,1,2)&amp;MID(COMPRAS!D7964,1,2),IVA!W:W,0)),"SIN COD.")</f>
        <v>0</v>
      </c>
    </row>
    <row r="8065" spans="1:86" x14ac:dyDescent="0.25">
      <c r="A8065"/>
      <c r="B8065"/>
      <c r="D8065"/>
      <c r="AL8065">
        <f t="shared" si="875"/>
        <v>0</v>
      </c>
      <c r="AQ8065">
        <f t="shared" si="876"/>
        <v>0</v>
      </c>
      <c r="AR8065" t="str">
        <f>IFERROR(IF(OR(AP8065=338,AP8065=340,AP8065=341,AP8065=342,AP8065="342A",AP8065="342B"),PorcenRet(AP8065,AT8065,AU8065),INDEX(PORCENTAJEBUSCAR,MATCH(AP8065,CódigoRET,0),4)*1),"")</f>
        <v/>
      </c>
      <c r="AS8065">
        <f t="shared" si="877"/>
        <v>0</v>
      </c>
      <c r="BF8065" t="str">
        <f>IFERROR(IF(OR(BD8065=338,BD8065=340,BD8065=341,BD8065=342,BD8065="342A",BD8065="342B"),PorcenRet(BD8065,BH8065,BI8065),INDEX(PORCENTAJEBUSCAR,MATCH(BD8065,CódigoRET,0),4)*1),"")</f>
        <v/>
      </c>
      <c r="BG8065">
        <f t="shared" si="878"/>
        <v>0</v>
      </c>
      <c r="BO8065">
        <f t="shared" si="879"/>
        <v>0</v>
      </c>
      <c r="CC8065">
        <f t="shared" si="880"/>
        <v>0</v>
      </c>
      <c r="CD8065">
        <f t="shared" si="881"/>
        <v>0</v>
      </c>
      <c r="CG8065">
        <f ca="1">IFERROR(INDIRECT("IVA!X"&amp;MATCH(MID(COMPRAS!C7965,1,2)&amp;MID(COMPRAS!F7965,1,2)&amp;MID(COMPRAS!D7965,1,2),IVA!W:W,0)),"SIN COD.")</f>
        <v>0</v>
      </c>
      <c r="CH8065">
        <f ca="1">IFERROR(INDIRECT("IVA!Y"&amp;MATCH(MID(COMPRAS!C7965,1,2)&amp;MID(COMPRAS!F7965,1,2)&amp;MID(COMPRAS!D7965,1,2),IVA!W:W,0)),"SIN COD.")</f>
        <v>0</v>
      </c>
    </row>
    <row r="8066" spans="1:86" x14ac:dyDescent="0.25">
      <c r="A8066"/>
      <c r="B8066"/>
      <c r="D8066"/>
      <c r="AL8066">
        <f t="shared" ref="AL8066:AL8129" si="882">O8066+P8066+Q8066+R8066+S8066+T8066+U8066+V8066</f>
        <v>0</v>
      </c>
      <c r="AQ8066">
        <f t="shared" ref="AQ8066:AQ8129" si="883">+P8066+Q8066+R8066+S8066-BE8066-BQ8066-BW8066+O8066</f>
        <v>0</v>
      </c>
      <c r="AR8066" t="str">
        <f>IFERROR(IF(OR(AP8066=338,AP8066=340,AP8066=341,AP8066=342,AP8066="342A",AP8066="342B"),PorcenRet(AP8066,AT8066,AU8066),INDEX(PORCENTAJEBUSCAR,MATCH(AP8066,CódigoRET,0),4)*1),"")</f>
        <v/>
      </c>
      <c r="AS8066">
        <f t="shared" ref="AS8066:AS8129" si="884">ROUND(IF(AP8066="",0,AQ8066*(AR8066/100)),2)</f>
        <v>0</v>
      </c>
      <c r="BF8066" t="str">
        <f>IFERROR(IF(OR(BD8066=338,BD8066=340,BD8066=341,BD8066=342,BD8066="342A",BD8066="342B"),PorcenRet(BD8066,BH8066,BI8066),INDEX(PORCENTAJEBUSCAR,MATCH(BD8066,CódigoRET,0),4)*1),"")</f>
        <v/>
      </c>
      <c r="BG8066">
        <f t="shared" ref="BG8066:BG8129" si="885">ROUND(IF(BD8066="",0,BE8066*(BF8066/100)),2)</f>
        <v>0</v>
      </c>
      <c r="BO8066">
        <f t="shared" ref="BO8066:BO8129" si="886">IF(MID(F8066,1,2)="41",SUM(O8066:S8066),0)</f>
        <v>0</v>
      </c>
      <c r="CC8066">
        <f t="shared" ref="CC8066:CC8129" si="887">O8066+P8066+Q8066+R8066+S8066</f>
        <v>0</v>
      </c>
      <c r="CD8066">
        <f t="shared" ref="CD8066:CD8129" si="888">T8066+U8066</f>
        <v>0</v>
      </c>
      <c r="CG8066">
        <f ca="1">IFERROR(INDIRECT("IVA!X"&amp;MATCH(MID(COMPRAS!C7966,1,2)&amp;MID(COMPRAS!F7966,1,2)&amp;MID(COMPRAS!D7966,1,2),IVA!W:W,0)),"SIN COD.")</f>
        <v>0</v>
      </c>
      <c r="CH8066">
        <f ca="1">IFERROR(INDIRECT("IVA!Y"&amp;MATCH(MID(COMPRAS!C7966,1,2)&amp;MID(COMPRAS!F7966,1,2)&amp;MID(COMPRAS!D7966,1,2),IVA!W:W,0)),"SIN COD.")</f>
        <v>0</v>
      </c>
    </row>
    <row r="8067" spans="1:86" x14ac:dyDescent="0.25">
      <c r="A8067"/>
      <c r="B8067"/>
      <c r="D8067"/>
      <c r="AL8067">
        <f t="shared" si="882"/>
        <v>0</v>
      </c>
      <c r="AQ8067">
        <f t="shared" si="883"/>
        <v>0</v>
      </c>
      <c r="AR8067" t="str">
        <f>IFERROR(IF(OR(AP8067=338,AP8067=340,AP8067=341,AP8067=342,AP8067="342A",AP8067="342B"),PorcenRet(AP8067,AT8067,AU8067),INDEX(PORCENTAJEBUSCAR,MATCH(AP8067,CódigoRET,0),4)*1),"")</f>
        <v/>
      </c>
      <c r="AS8067">
        <f t="shared" si="884"/>
        <v>0</v>
      </c>
      <c r="BF8067" t="str">
        <f>IFERROR(IF(OR(BD8067=338,BD8067=340,BD8067=341,BD8067=342,BD8067="342A",BD8067="342B"),PorcenRet(BD8067,BH8067,BI8067),INDEX(PORCENTAJEBUSCAR,MATCH(BD8067,CódigoRET,0),4)*1),"")</f>
        <v/>
      </c>
      <c r="BG8067">
        <f t="shared" si="885"/>
        <v>0</v>
      </c>
      <c r="BO8067">
        <f t="shared" si="886"/>
        <v>0</v>
      </c>
      <c r="CC8067">
        <f t="shared" si="887"/>
        <v>0</v>
      </c>
      <c r="CD8067">
        <f t="shared" si="888"/>
        <v>0</v>
      </c>
      <c r="CG8067">
        <f ca="1">IFERROR(INDIRECT("IVA!X"&amp;MATCH(MID(COMPRAS!C7967,1,2)&amp;MID(COMPRAS!F7967,1,2)&amp;MID(COMPRAS!D7967,1,2),IVA!W:W,0)),"SIN COD.")</f>
        <v>0</v>
      </c>
      <c r="CH8067">
        <f ca="1">IFERROR(INDIRECT("IVA!Y"&amp;MATCH(MID(COMPRAS!C7967,1,2)&amp;MID(COMPRAS!F7967,1,2)&amp;MID(COMPRAS!D7967,1,2),IVA!W:W,0)),"SIN COD.")</f>
        <v>0</v>
      </c>
    </row>
    <row r="8068" spans="1:86" x14ac:dyDescent="0.25">
      <c r="A8068"/>
      <c r="B8068"/>
      <c r="D8068"/>
      <c r="AL8068">
        <f t="shared" si="882"/>
        <v>0</v>
      </c>
      <c r="AQ8068">
        <f t="shared" si="883"/>
        <v>0</v>
      </c>
      <c r="AR8068" t="str">
        <f>IFERROR(IF(OR(AP8068=338,AP8068=340,AP8068=341,AP8068=342,AP8068="342A",AP8068="342B"),PorcenRet(AP8068,AT8068,AU8068),INDEX(PORCENTAJEBUSCAR,MATCH(AP8068,CódigoRET,0),4)*1),"")</f>
        <v/>
      </c>
      <c r="AS8068">
        <f t="shared" si="884"/>
        <v>0</v>
      </c>
      <c r="BF8068" t="str">
        <f>IFERROR(IF(OR(BD8068=338,BD8068=340,BD8068=341,BD8068=342,BD8068="342A",BD8068="342B"),PorcenRet(BD8068,BH8068,BI8068),INDEX(PORCENTAJEBUSCAR,MATCH(BD8068,CódigoRET,0),4)*1),"")</f>
        <v/>
      </c>
      <c r="BG8068">
        <f t="shared" si="885"/>
        <v>0</v>
      </c>
      <c r="BO8068">
        <f t="shared" si="886"/>
        <v>0</v>
      </c>
      <c r="CC8068">
        <f t="shared" si="887"/>
        <v>0</v>
      </c>
      <c r="CD8068">
        <f t="shared" si="888"/>
        <v>0</v>
      </c>
      <c r="CG8068">
        <f ca="1">IFERROR(INDIRECT("IVA!X"&amp;MATCH(MID(COMPRAS!C7968,1,2)&amp;MID(COMPRAS!F7968,1,2)&amp;MID(COMPRAS!D7968,1,2),IVA!W:W,0)),"SIN COD.")</f>
        <v>0</v>
      </c>
      <c r="CH8068">
        <f ca="1">IFERROR(INDIRECT("IVA!Y"&amp;MATCH(MID(COMPRAS!C7968,1,2)&amp;MID(COMPRAS!F7968,1,2)&amp;MID(COMPRAS!D7968,1,2),IVA!W:W,0)),"SIN COD.")</f>
        <v>0</v>
      </c>
    </row>
    <row r="8069" spans="1:86" x14ac:dyDescent="0.25">
      <c r="A8069"/>
      <c r="B8069"/>
      <c r="D8069"/>
      <c r="AL8069">
        <f t="shared" si="882"/>
        <v>0</v>
      </c>
      <c r="AQ8069">
        <f t="shared" si="883"/>
        <v>0</v>
      </c>
      <c r="AR8069" t="str">
        <f>IFERROR(IF(OR(AP8069=338,AP8069=340,AP8069=341,AP8069=342,AP8069="342A",AP8069="342B"),PorcenRet(AP8069,AT8069,AU8069),INDEX(PORCENTAJEBUSCAR,MATCH(AP8069,CódigoRET,0),4)*1),"")</f>
        <v/>
      </c>
      <c r="AS8069">
        <f t="shared" si="884"/>
        <v>0</v>
      </c>
      <c r="BF8069" t="str">
        <f>IFERROR(IF(OR(BD8069=338,BD8069=340,BD8069=341,BD8069=342,BD8069="342A",BD8069="342B"),PorcenRet(BD8069,BH8069,BI8069),INDEX(PORCENTAJEBUSCAR,MATCH(BD8069,CódigoRET,0),4)*1),"")</f>
        <v/>
      </c>
      <c r="BG8069">
        <f t="shared" si="885"/>
        <v>0</v>
      </c>
      <c r="BO8069">
        <f t="shared" si="886"/>
        <v>0</v>
      </c>
      <c r="CC8069">
        <f t="shared" si="887"/>
        <v>0</v>
      </c>
      <c r="CD8069">
        <f t="shared" si="888"/>
        <v>0</v>
      </c>
      <c r="CG8069">
        <f ca="1">IFERROR(INDIRECT("IVA!X"&amp;MATCH(MID(COMPRAS!C7969,1,2)&amp;MID(COMPRAS!F7969,1,2)&amp;MID(COMPRAS!D7969,1,2),IVA!W:W,0)),"SIN COD.")</f>
        <v>0</v>
      </c>
      <c r="CH8069">
        <f ca="1">IFERROR(INDIRECT("IVA!Y"&amp;MATCH(MID(COMPRAS!C7969,1,2)&amp;MID(COMPRAS!F7969,1,2)&amp;MID(COMPRAS!D7969,1,2),IVA!W:W,0)),"SIN COD.")</f>
        <v>0</v>
      </c>
    </row>
    <row r="8070" spans="1:86" x14ac:dyDescent="0.25">
      <c r="A8070"/>
      <c r="B8070"/>
      <c r="D8070"/>
      <c r="AL8070">
        <f t="shared" si="882"/>
        <v>0</v>
      </c>
      <c r="AQ8070">
        <f t="shared" si="883"/>
        <v>0</v>
      </c>
      <c r="AR8070" t="str">
        <f>IFERROR(IF(OR(AP8070=338,AP8070=340,AP8070=341,AP8070=342,AP8070="342A",AP8070="342B"),PorcenRet(AP8070,AT8070,AU8070),INDEX(PORCENTAJEBUSCAR,MATCH(AP8070,CódigoRET,0),4)*1),"")</f>
        <v/>
      </c>
      <c r="AS8070">
        <f t="shared" si="884"/>
        <v>0</v>
      </c>
      <c r="BF8070" t="str">
        <f>IFERROR(IF(OR(BD8070=338,BD8070=340,BD8070=341,BD8070=342,BD8070="342A",BD8070="342B"),PorcenRet(BD8070,BH8070,BI8070),INDEX(PORCENTAJEBUSCAR,MATCH(BD8070,CódigoRET,0),4)*1),"")</f>
        <v/>
      </c>
      <c r="BG8070">
        <f t="shared" si="885"/>
        <v>0</v>
      </c>
      <c r="BO8070">
        <f t="shared" si="886"/>
        <v>0</v>
      </c>
      <c r="CC8070">
        <f t="shared" si="887"/>
        <v>0</v>
      </c>
      <c r="CD8070">
        <f t="shared" si="888"/>
        <v>0</v>
      </c>
      <c r="CG8070">
        <f ca="1">IFERROR(INDIRECT("IVA!X"&amp;MATCH(MID(COMPRAS!C7970,1,2)&amp;MID(COMPRAS!F7970,1,2)&amp;MID(COMPRAS!D7970,1,2),IVA!W:W,0)),"SIN COD.")</f>
        <v>0</v>
      </c>
      <c r="CH8070">
        <f ca="1">IFERROR(INDIRECT("IVA!Y"&amp;MATCH(MID(COMPRAS!C7970,1,2)&amp;MID(COMPRAS!F7970,1,2)&amp;MID(COMPRAS!D7970,1,2),IVA!W:W,0)),"SIN COD.")</f>
        <v>0</v>
      </c>
    </row>
    <row r="8071" spans="1:86" x14ac:dyDescent="0.25">
      <c r="A8071"/>
      <c r="B8071"/>
      <c r="D8071"/>
      <c r="AL8071">
        <f t="shared" si="882"/>
        <v>0</v>
      </c>
      <c r="AQ8071">
        <f t="shared" si="883"/>
        <v>0</v>
      </c>
      <c r="AR8071" t="str">
        <f>IFERROR(IF(OR(AP8071=338,AP8071=340,AP8071=341,AP8071=342,AP8071="342A",AP8071="342B"),PorcenRet(AP8071,AT8071,AU8071),INDEX(PORCENTAJEBUSCAR,MATCH(AP8071,CódigoRET,0),4)*1),"")</f>
        <v/>
      </c>
      <c r="AS8071">
        <f t="shared" si="884"/>
        <v>0</v>
      </c>
      <c r="BF8071" t="str">
        <f>IFERROR(IF(OR(BD8071=338,BD8071=340,BD8071=341,BD8071=342,BD8071="342A",BD8071="342B"),PorcenRet(BD8071,BH8071,BI8071),INDEX(PORCENTAJEBUSCAR,MATCH(BD8071,CódigoRET,0),4)*1),"")</f>
        <v/>
      </c>
      <c r="BG8071">
        <f t="shared" si="885"/>
        <v>0</v>
      </c>
      <c r="BO8071">
        <f t="shared" si="886"/>
        <v>0</v>
      </c>
      <c r="CC8071">
        <f t="shared" si="887"/>
        <v>0</v>
      </c>
      <c r="CD8071">
        <f t="shared" si="888"/>
        <v>0</v>
      </c>
      <c r="CG8071">
        <f ca="1">IFERROR(INDIRECT("IVA!X"&amp;MATCH(MID(COMPRAS!C7971,1,2)&amp;MID(COMPRAS!F7971,1,2)&amp;MID(COMPRAS!D7971,1,2),IVA!W:W,0)),"SIN COD.")</f>
        <v>0</v>
      </c>
      <c r="CH8071">
        <f ca="1">IFERROR(INDIRECT("IVA!Y"&amp;MATCH(MID(COMPRAS!C7971,1,2)&amp;MID(COMPRAS!F7971,1,2)&amp;MID(COMPRAS!D7971,1,2),IVA!W:W,0)),"SIN COD.")</f>
        <v>0</v>
      </c>
    </row>
    <row r="8072" spans="1:86" x14ac:dyDescent="0.25">
      <c r="A8072"/>
      <c r="B8072"/>
      <c r="D8072"/>
      <c r="AL8072">
        <f t="shared" si="882"/>
        <v>0</v>
      </c>
      <c r="AQ8072">
        <f t="shared" si="883"/>
        <v>0</v>
      </c>
      <c r="AR8072" t="str">
        <f>IFERROR(IF(OR(AP8072=338,AP8072=340,AP8072=341,AP8072=342,AP8072="342A",AP8072="342B"),PorcenRet(AP8072,AT8072,AU8072),INDEX(PORCENTAJEBUSCAR,MATCH(AP8072,CódigoRET,0),4)*1),"")</f>
        <v/>
      </c>
      <c r="AS8072">
        <f t="shared" si="884"/>
        <v>0</v>
      </c>
      <c r="BF8072" t="str">
        <f>IFERROR(IF(OR(BD8072=338,BD8072=340,BD8072=341,BD8072=342,BD8072="342A",BD8072="342B"),PorcenRet(BD8072,BH8072,BI8072),INDEX(PORCENTAJEBUSCAR,MATCH(BD8072,CódigoRET,0),4)*1),"")</f>
        <v/>
      </c>
      <c r="BG8072">
        <f t="shared" si="885"/>
        <v>0</v>
      </c>
      <c r="BO8072">
        <f t="shared" si="886"/>
        <v>0</v>
      </c>
      <c r="CC8072">
        <f t="shared" si="887"/>
        <v>0</v>
      </c>
      <c r="CD8072">
        <f t="shared" si="888"/>
        <v>0</v>
      </c>
      <c r="CG8072">
        <f ca="1">IFERROR(INDIRECT("IVA!X"&amp;MATCH(MID(COMPRAS!C7972,1,2)&amp;MID(COMPRAS!F7972,1,2)&amp;MID(COMPRAS!D7972,1,2),IVA!W:W,0)),"SIN COD.")</f>
        <v>0</v>
      </c>
      <c r="CH8072">
        <f ca="1">IFERROR(INDIRECT("IVA!Y"&amp;MATCH(MID(COMPRAS!C7972,1,2)&amp;MID(COMPRAS!F7972,1,2)&amp;MID(COMPRAS!D7972,1,2),IVA!W:W,0)),"SIN COD.")</f>
        <v>0</v>
      </c>
    </row>
    <row r="8073" spans="1:86" x14ac:dyDescent="0.25">
      <c r="A8073"/>
      <c r="B8073"/>
      <c r="D8073"/>
      <c r="AL8073">
        <f t="shared" si="882"/>
        <v>0</v>
      </c>
      <c r="AQ8073">
        <f t="shared" si="883"/>
        <v>0</v>
      </c>
      <c r="AR8073" t="str">
        <f>IFERROR(IF(OR(AP8073=338,AP8073=340,AP8073=341,AP8073=342,AP8073="342A",AP8073="342B"),PorcenRet(AP8073,AT8073,AU8073),INDEX(PORCENTAJEBUSCAR,MATCH(AP8073,CódigoRET,0),4)*1),"")</f>
        <v/>
      </c>
      <c r="AS8073">
        <f t="shared" si="884"/>
        <v>0</v>
      </c>
      <c r="BF8073" t="str">
        <f>IFERROR(IF(OR(BD8073=338,BD8073=340,BD8073=341,BD8073=342,BD8073="342A",BD8073="342B"),PorcenRet(BD8073,BH8073,BI8073),INDEX(PORCENTAJEBUSCAR,MATCH(BD8073,CódigoRET,0),4)*1),"")</f>
        <v/>
      </c>
      <c r="BG8073">
        <f t="shared" si="885"/>
        <v>0</v>
      </c>
      <c r="BO8073">
        <f t="shared" si="886"/>
        <v>0</v>
      </c>
      <c r="CC8073">
        <f t="shared" si="887"/>
        <v>0</v>
      </c>
      <c r="CD8073">
        <f t="shared" si="888"/>
        <v>0</v>
      </c>
      <c r="CG8073">
        <f ca="1">IFERROR(INDIRECT("IVA!X"&amp;MATCH(MID(COMPRAS!C7973,1,2)&amp;MID(COMPRAS!F7973,1,2)&amp;MID(COMPRAS!D7973,1,2),IVA!W:W,0)),"SIN COD.")</f>
        <v>0</v>
      </c>
      <c r="CH8073">
        <f ca="1">IFERROR(INDIRECT("IVA!Y"&amp;MATCH(MID(COMPRAS!C7973,1,2)&amp;MID(COMPRAS!F7973,1,2)&amp;MID(COMPRAS!D7973,1,2),IVA!W:W,0)),"SIN COD.")</f>
        <v>0</v>
      </c>
    </row>
    <row r="8074" spans="1:86" x14ac:dyDescent="0.25">
      <c r="A8074"/>
      <c r="B8074"/>
      <c r="D8074"/>
      <c r="AL8074">
        <f t="shared" si="882"/>
        <v>0</v>
      </c>
      <c r="AQ8074">
        <f t="shared" si="883"/>
        <v>0</v>
      </c>
      <c r="AR8074" t="str">
        <f>IFERROR(IF(OR(AP8074=338,AP8074=340,AP8074=341,AP8074=342,AP8074="342A",AP8074="342B"),PorcenRet(AP8074,AT8074,AU8074),INDEX(PORCENTAJEBUSCAR,MATCH(AP8074,CódigoRET,0),4)*1),"")</f>
        <v/>
      </c>
      <c r="AS8074">
        <f t="shared" si="884"/>
        <v>0</v>
      </c>
      <c r="BF8074" t="str">
        <f>IFERROR(IF(OR(BD8074=338,BD8074=340,BD8074=341,BD8074=342,BD8074="342A",BD8074="342B"),PorcenRet(BD8074,BH8074,BI8074),INDEX(PORCENTAJEBUSCAR,MATCH(BD8074,CódigoRET,0),4)*1),"")</f>
        <v/>
      </c>
      <c r="BG8074">
        <f t="shared" si="885"/>
        <v>0</v>
      </c>
      <c r="BO8074">
        <f t="shared" si="886"/>
        <v>0</v>
      </c>
      <c r="CC8074">
        <f t="shared" si="887"/>
        <v>0</v>
      </c>
      <c r="CD8074">
        <f t="shared" si="888"/>
        <v>0</v>
      </c>
      <c r="CG8074">
        <f ca="1">IFERROR(INDIRECT("IVA!X"&amp;MATCH(MID(COMPRAS!C7974,1,2)&amp;MID(COMPRAS!F7974,1,2)&amp;MID(COMPRAS!D7974,1,2),IVA!W:W,0)),"SIN COD.")</f>
        <v>0</v>
      </c>
      <c r="CH8074">
        <f ca="1">IFERROR(INDIRECT("IVA!Y"&amp;MATCH(MID(COMPRAS!C7974,1,2)&amp;MID(COMPRAS!F7974,1,2)&amp;MID(COMPRAS!D7974,1,2),IVA!W:W,0)),"SIN COD.")</f>
        <v>0</v>
      </c>
    </row>
    <row r="8075" spans="1:86" x14ac:dyDescent="0.25">
      <c r="A8075"/>
      <c r="B8075"/>
      <c r="D8075"/>
      <c r="AL8075">
        <f t="shared" si="882"/>
        <v>0</v>
      </c>
      <c r="AQ8075">
        <f t="shared" si="883"/>
        <v>0</v>
      </c>
      <c r="AR8075" t="str">
        <f>IFERROR(IF(OR(AP8075=338,AP8075=340,AP8075=341,AP8075=342,AP8075="342A",AP8075="342B"),PorcenRet(AP8075,AT8075,AU8075),INDEX(PORCENTAJEBUSCAR,MATCH(AP8075,CódigoRET,0),4)*1),"")</f>
        <v/>
      </c>
      <c r="AS8075">
        <f t="shared" si="884"/>
        <v>0</v>
      </c>
      <c r="BF8075" t="str">
        <f>IFERROR(IF(OR(BD8075=338,BD8075=340,BD8075=341,BD8075=342,BD8075="342A",BD8075="342B"),PorcenRet(BD8075,BH8075,BI8075),INDEX(PORCENTAJEBUSCAR,MATCH(BD8075,CódigoRET,0),4)*1),"")</f>
        <v/>
      </c>
      <c r="BG8075">
        <f t="shared" si="885"/>
        <v>0</v>
      </c>
      <c r="BO8075">
        <f t="shared" si="886"/>
        <v>0</v>
      </c>
      <c r="CC8075">
        <f t="shared" si="887"/>
        <v>0</v>
      </c>
      <c r="CD8075">
        <f t="shared" si="888"/>
        <v>0</v>
      </c>
      <c r="CG8075">
        <f ca="1">IFERROR(INDIRECT("IVA!X"&amp;MATCH(MID(COMPRAS!C7975,1,2)&amp;MID(COMPRAS!F7975,1,2)&amp;MID(COMPRAS!D7975,1,2),IVA!W:W,0)),"SIN COD.")</f>
        <v>0</v>
      </c>
      <c r="CH8075">
        <f ca="1">IFERROR(INDIRECT("IVA!Y"&amp;MATCH(MID(COMPRAS!C7975,1,2)&amp;MID(COMPRAS!F7975,1,2)&amp;MID(COMPRAS!D7975,1,2),IVA!W:W,0)),"SIN COD.")</f>
        <v>0</v>
      </c>
    </row>
    <row r="8076" spans="1:86" x14ac:dyDescent="0.25">
      <c r="A8076"/>
      <c r="B8076"/>
      <c r="D8076"/>
      <c r="AL8076">
        <f t="shared" si="882"/>
        <v>0</v>
      </c>
      <c r="AQ8076">
        <f t="shared" si="883"/>
        <v>0</v>
      </c>
      <c r="AR8076" t="str">
        <f>IFERROR(IF(OR(AP8076=338,AP8076=340,AP8076=341,AP8076=342,AP8076="342A",AP8076="342B"),PorcenRet(AP8076,AT8076,AU8076),INDEX(PORCENTAJEBUSCAR,MATCH(AP8076,CódigoRET,0),4)*1),"")</f>
        <v/>
      </c>
      <c r="AS8076">
        <f t="shared" si="884"/>
        <v>0</v>
      </c>
      <c r="BF8076" t="str">
        <f>IFERROR(IF(OR(BD8076=338,BD8076=340,BD8076=341,BD8076=342,BD8076="342A",BD8076="342B"),PorcenRet(BD8076,BH8076,BI8076),INDEX(PORCENTAJEBUSCAR,MATCH(BD8076,CódigoRET,0),4)*1),"")</f>
        <v/>
      </c>
      <c r="BG8076">
        <f t="shared" si="885"/>
        <v>0</v>
      </c>
      <c r="BO8076">
        <f t="shared" si="886"/>
        <v>0</v>
      </c>
      <c r="CC8076">
        <f t="shared" si="887"/>
        <v>0</v>
      </c>
      <c r="CD8076">
        <f t="shared" si="888"/>
        <v>0</v>
      </c>
      <c r="CG8076">
        <f ca="1">IFERROR(INDIRECT("IVA!X"&amp;MATCH(MID(COMPRAS!C7976,1,2)&amp;MID(COMPRAS!F7976,1,2)&amp;MID(COMPRAS!D7976,1,2),IVA!W:W,0)),"SIN COD.")</f>
        <v>0</v>
      </c>
      <c r="CH8076">
        <f ca="1">IFERROR(INDIRECT("IVA!Y"&amp;MATCH(MID(COMPRAS!C7976,1,2)&amp;MID(COMPRAS!F7976,1,2)&amp;MID(COMPRAS!D7976,1,2),IVA!W:W,0)),"SIN COD.")</f>
        <v>0</v>
      </c>
    </row>
    <row r="8077" spans="1:86" x14ac:dyDescent="0.25">
      <c r="A8077"/>
      <c r="B8077"/>
      <c r="D8077"/>
      <c r="AL8077">
        <f t="shared" si="882"/>
        <v>0</v>
      </c>
      <c r="AQ8077">
        <f t="shared" si="883"/>
        <v>0</v>
      </c>
      <c r="AR8077" t="str">
        <f>IFERROR(IF(OR(AP8077=338,AP8077=340,AP8077=341,AP8077=342,AP8077="342A",AP8077="342B"),PorcenRet(AP8077,AT8077,AU8077),INDEX(PORCENTAJEBUSCAR,MATCH(AP8077,CódigoRET,0),4)*1),"")</f>
        <v/>
      </c>
      <c r="AS8077">
        <f t="shared" si="884"/>
        <v>0</v>
      </c>
      <c r="BF8077" t="str">
        <f>IFERROR(IF(OR(BD8077=338,BD8077=340,BD8077=341,BD8077=342,BD8077="342A",BD8077="342B"),PorcenRet(BD8077,BH8077,BI8077),INDEX(PORCENTAJEBUSCAR,MATCH(BD8077,CódigoRET,0),4)*1),"")</f>
        <v/>
      </c>
      <c r="BG8077">
        <f t="shared" si="885"/>
        <v>0</v>
      </c>
      <c r="BO8077">
        <f t="shared" si="886"/>
        <v>0</v>
      </c>
      <c r="CC8077">
        <f t="shared" si="887"/>
        <v>0</v>
      </c>
      <c r="CD8077">
        <f t="shared" si="888"/>
        <v>0</v>
      </c>
      <c r="CG8077">
        <f ca="1">IFERROR(INDIRECT("IVA!X"&amp;MATCH(MID(COMPRAS!C7977,1,2)&amp;MID(COMPRAS!F7977,1,2)&amp;MID(COMPRAS!D7977,1,2),IVA!W:W,0)),"SIN COD.")</f>
        <v>0</v>
      </c>
      <c r="CH8077">
        <f ca="1">IFERROR(INDIRECT("IVA!Y"&amp;MATCH(MID(COMPRAS!C7977,1,2)&amp;MID(COMPRAS!F7977,1,2)&amp;MID(COMPRAS!D7977,1,2),IVA!W:W,0)),"SIN COD.")</f>
        <v>0</v>
      </c>
    </row>
    <row r="8078" spans="1:86" x14ac:dyDescent="0.25">
      <c r="A8078"/>
      <c r="B8078"/>
      <c r="D8078"/>
      <c r="AL8078">
        <f t="shared" si="882"/>
        <v>0</v>
      </c>
      <c r="AQ8078">
        <f t="shared" si="883"/>
        <v>0</v>
      </c>
      <c r="AR8078" t="str">
        <f>IFERROR(IF(OR(AP8078=338,AP8078=340,AP8078=341,AP8078=342,AP8078="342A",AP8078="342B"),PorcenRet(AP8078,AT8078,AU8078),INDEX(PORCENTAJEBUSCAR,MATCH(AP8078,CódigoRET,0),4)*1),"")</f>
        <v/>
      </c>
      <c r="AS8078">
        <f t="shared" si="884"/>
        <v>0</v>
      </c>
      <c r="BF8078" t="str">
        <f>IFERROR(IF(OR(BD8078=338,BD8078=340,BD8078=341,BD8078=342,BD8078="342A",BD8078="342B"),PorcenRet(BD8078,BH8078,BI8078),INDEX(PORCENTAJEBUSCAR,MATCH(BD8078,CódigoRET,0),4)*1),"")</f>
        <v/>
      </c>
      <c r="BG8078">
        <f t="shared" si="885"/>
        <v>0</v>
      </c>
      <c r="BO8078">
        <f t="shared" si="886"/>
        <v>0</v>
      </c>
      <c r="CC8078">
        <f t="shared" si="887"/>
        <v>0</v>
      </c>
      <c r="CD8078">
        <f t="shared" si="888"/>
        <v>0</v>
      </c>
      <c r="CG8078">
        <f ca="1">IFERROR(INDIRECT("IVA!X"&amp;MATCH(MID(COMPRAS!C7978,1,2)&amp;MID(COMPRAS!F7978,1,2)&amp;MID(COMPRAS!D7978,1,2),IVA!W:W,0)),"SIN COD.")</f>
        <v>0</v>
      </c>
      <c r="CH8078">
        <f ca="1">IFERROR(INDIRECT("IVA!Y"&amp;MATCH(MID(COMPRAS!C7978,1,2)&amp;MID(COMPRAS!F7978,1,2)&amp;MID(COMPRAS!D7978,1,2),IVA!W:W,0)),"SIN COD.")</f>
        <v>0</v>
      </c>
    </row>
    <row r="8079" spans="1:86" x14ac:dyDescent="0.25">
      <c r="A8079"/>
      <c r="B8079"/>
      <c r="D8079"/>
      <c r="AL8079">
        <f t="shared" si="882"/>
        <v>0</v>
      </c>
      <c r="AQ8079">
        <f t="shared" si="883"/>
        <v>0</v>
      </c>
      <c r="AR8079" t="str">
        <f>IFERROR(IF(OR(AP8079=338,AP8079=340,AP8079=341,AP8079=342,AP8079="342A",AP8079="342B"),PorcenRet(AP8079,AT8079,AU8079),INDEX(PORCENTAJEBUSCAR,MATCH(AP8079,CódigoRET,0),4)*1),"")</f>
        <v/>
      </c>
      <c r="AS8079">
        <f t="shared" si="884"/>
        <v>0</v>
      </c>
      <c r="BF8079" t="str">
        <f>IFERROR(IF(OR(BD8079=338,BD8079=340,BD8079=341,BD8079=342,BD8079="342A",BD8079="342B"),PorcenRet(BD8079,BH8079,BI8079),INDEX(PORCENTAJEBUSCAR,MATCH(BD8079,CódigoRET,0),4)*1),"")</f>
        <v/>
      </c>
      <c r="BG8079">
        <f t="shared" si="885"/>
        <v>0</v>
      </c>
      <c r="BO8079">
        <f t="shared" si="886"/>
        <v>0</v>
      </c>
      <c r="CC8079">
        <f t="shared" si="887"/>
        <v>0</v>
      </c>
      <c r="CD8079">
        <f t="shared" si="888"/>
        <v>0</v>
      </c>
      <c r="CG8079">
        <f ca="1">IFERROR(INDIRECT("IVA!X"&amp;MATCH(MID(COMPRAS!C7979,1,2)&amp;MID(COMPRAS!F7979,1,2)&amp;MID(COMPRAS!D7979,1,2),IVA!W:W,0)),"SIN COD.")</f>
        <v>0</v>
      </c>
      <c r="CH8079">
        <f ca="1">IFERROR(INDIRECT("IVA!Y"&amp;MATCH(MID(COMPRAS!C7979,1,2)&amp;MID(COMPRAS!F7979,1,2)&amp;MID(COMPRAS!D7979,1,2),IVA!W:W,0)),"SIN COD.")</f>
        <v>0</v>
      </c>
    </row>
    <row r="8080" spans="1:86" x14ac:dyDescent="0.25">
      <c r="A8080"/>
      <c r="B8080"/>
      <c r="D8080"/>
      <c r="AL8080">
        <f t="shared" si="882"/>
        <v>0</v>
      </c>
      <c r="AQ8080">
        <f t="shared" si="883"/>
        <v>0</v>
      </c>
      <c r="AR8080" t="str">
        <f>IFERROR(IF(OR(AP8080=338,AP8080=340,AP8080=341,AP8080=342,AP8080="342A",AP8080="342B"),PorcenRet(AP8080,AT8080,AU8080),INDEX(PORCENTAJEBUSCAR,MATCH(AP8080,CódigoRET,0),4)*1),"")</f>
        <v/>
      </c>
      <c r="AS8080">
        <f t="shared" si="884"/>
        <v>0</v>
      </c>
      <c r="BF8080" t="str">
        <f>IFERROR(IF(OR(BD8080=338,BD8080=340,BD8080=341,BD8080=342,BD8080="342A",BD8080="342B"),PorcenRet(BD8080,BH8080,BI8080),INDEX(PORCENTAJEBUSCAR,MATCH(BD8080,CódigoRET,0),4)*1),"")</f>
        <v/>
      </c>
      <c r="BG8080">
        <f t="shared" si="885"/>
        <v>0</v>
      </c>
      <c r="BO8080">
        <f t="shared" si="886"/>
        <v>0</v>
      </c>
      <c r="CC8080">
        <f t="shared" si="887"/>
        <v>0</v>
      </c>
      <c r="CD8080">
        <f t="shared" si="888"/>
        <v>0</v>
      </c>
      <c r="CG8080">
        <f ca="1">IFERROR(INDIRECT("IVA!X"&amp;MATCH(MID(COMPRAS!C7980,1,2)&amp;MID(COMPRAS!F7980,1,2)&amp;MID(COMPRAS!D7980,1,2),IVA!W:W,0)),"SIN COD.")</f>
        <v>0</v>
      </c>
      <c r="CH8080">
        <f ca="1">IFERROR(INDIRECT("IVA!Y"&amp;MATCH(MID(COMPRAS!C7980,1,2)&amp;MID(COMPRAS!F7980,1,2)&amp;MID(COMPRAS!D7980,1,2),IVA!W:W,0)),"SIN COD.")</f>
        <v>0</v>
      </c>
    </row>
    <row r="8081" spans="1:86" x14ac:dyDescent="0.25">
      <c r="A8081"/>
      <c r="B8081"/>
      <c r="D8081"/>
      <c r="AL8081">
        <f t="shared" si="882"/>
        <v>0</v>
      </c>
      <c r="AQ8081">
        <f t="shared" si="883"/>
        <v>0</v>
      </c>
      <c r="AR8081" t="str">
        <f>IFERROR(IF(OR(AP8081=338,AP8081=340,AP8081=341,AP8081=342,AP8081="342A",AP8081="342B"),PorcenRet(AP8081,AT8081,AU8081),INDEX(PORCENTAJEBUSCAR,MATCH(AP8081,CódigoRET,0),4)*1),"")</f>
        <v/>
      </c>
      <c r="AS8081">
        <f t="shared" si="884"/>
        <v>0</v>
      </c>
      <c r="BF8081" t="str">
        <f>IFERROR(IF(OR(BD8081=338,BD8081=340,BD8081=341,BD8081=342,BD8081="342A",BD8081="342B"),PorcenRet(BD8081,BH8081,BI8081),INDEX(PORCENTAJEBUSCAR,MATCH(BD8081,CódigoRET,0),4)*1),"")</f>
        <v/>
      </c>
      <c r="BG8081">
        <f t="shared" si="885"/>
        <v>0</v>
      </c>
      <c r="BO8081">
        <f t="shared" si="886"/>
        <v>0</v>
      </c>
      <c r="CC8081">
        <f t="shared" si="887"/>
        <v>0</v>
      </c>
      <c r="CD8081">
        <f t="shared" si="888"/>
        <v>0</v>
      </c>
      <c r="CG8081">
        <f ca="1">IFERROR(INDIRECT("IVA!X"&amp;MATCH(MID(COMPRAS!C7981,1,2)&amp;MID(COMPRAS!F7981,1,2)&amp;MID(COMPRAS!D7981,1,2),IVA!W:W,0)),"SIN COD.")</f>
        <v>0</v>
      </c>
      <c r="CH8081">
        <f ca="1">IFERROR(INDIRECT("IVA!Y"&amp;MATCH(MID(COMPRAS!C7981,1,2)&amp;MID(COMPRAS!F7981,1,2)&amp;MID(COMPRAS!D7981,1,2),IVA!W:W,0)),"SIN COD.")</f>
        <v>0</v>
      </c>
    </row>
    <row r="8082" spans="1:86" x14ac:dyDescent="0.25">
      <c r="A8082"/>
      <c r="B8082"/>
      <c r="D8082"/>
      <c r="AL8082">
        <f t="shared" si="882"/>
        <v>0</v>
      </c>
      <c r="AQ8082">
        <f t="shared" si="883"/>
        <v>0</v>
      </c>
      <c r="AR8082" t="str">
        <f>IFERROR(IF(OR(AP8082=338,AP8082=340,AP8082=341,AP8082=342,AP8082="342A",AP8082="342B"),PorcenRet(AP8082,AT8082,AU8082),INDEX(PORCENTAJEBUSCAR,MATCH(AP8082,CódigoRET,0),4)*1),"")</f>
        <v/>
      </c>
      <c r="AS8082">
        <f t="shared" si="884"/>
        <v>0</v>
      </c>
      <c r="BF8082" t="str">
        <f>IFERROR(IF(OR(BD8082=338,BD8082=340,BD8082=341,BD8082=342,BD8082="342A",BD8082="342B"),PorcenRet(BD8082,BH8082,BI8082),INDEX(PORCENTAJEBUSCAR,MATCH(BD8082,CódigoRET,0),4)*1),"")</f>
        <v/>
      </c>
      <c r="BG8082">
        <f t="shared" si="885"/>
        <v>0</v>
      </c>
      <c r="BO8082">
        <f t="shared" si="886"/>
        <v>0</v>
      </c>
      <c r="CC8082">
        <f t="shared" si="887"/>
        <v>0</v>
      </c>
      <c r="CD8082">
        <f t="shared" si="888"/>
        <v>0</v>
      </c>
      <c r="CG8082">
        <f ca="1">IFERROR(INDIRECT("IVA!X"&amp;MATCH(MID(COMPRAS!C7982,1,2)&amp;MID(COMPRAS!F7982,1,2)&amp;MID(COMPRAS!D7982,1,2),IVA!W:W,0)),"SIN COD.")</f>
        <v>0</v>
      </c>
      <c r="CH8082">
        <f ca="1">IFERROR(INDIRECT("IVA!Y"&amp;MATCH(MID(COMPRAS!C7982,1,2)&amp;MID(COMPRAS!F7982,1,2)&amp;MID(COMPRAS!D7982,1,2),IVA!W:W,0)),"SIN COD.")</f>
        <v>0</v>
      </c>
    </row>
    <row r="8083" spans="1:86" x14ac:dyDescent="0.25">
      <c r="A8083"/>
      <c r="B8083"/>
      <c r="D8083"/>
      <c r="AL8083">
        <f t="shared" si="882"/>
        <v>0</v>
      </c>
      <c r="AQ8083">
        <f t="shared" si="883"/>
        <v>0</v>
      </c>
      <c r="AR8083" t="str">
        <f>IFERROR(IF(OR(AP8083=338,AP8083=340,AP8083=341,AP8083=342,AP8083="342A",AP8083="342B"),PorcenRet(AP8083,AT8083,AU8083),INDEX(PORCENTAJEBUSCAR,MATCH(AP8083,CódigoRET,0),4)*1),"")</f>
        <v/>
      </c>
      <c r="AS8083">
        <f t="shared" si="884"/>
        <v>0</v>
      </c>
      <c r="BF8083" t="str">
        <f>IFERROR(IF(OR(BD8083=338,BD8083=340,BD8083=341,BD8083=342,BD8083="342A",BD8083="342B"),PorcenRet(BD8083,BH8083,BI8083),INDEX(PORCENTAJEBUSCAR,MATCH(BD8083,CódigoRET,0),4)*1),"")</f>
        <v/>
      </c>
      <c r="BG8083">
        <f t="shared" si="885"/>
        <v>0</v>
      </c>
      <c r="BO8083">
        <f t="shared" si="886"/>
        <v>0</v>
      </c>
      <c r="CC8083">
        <f t="shared" si="887"/>
        <v>0</v>
      </c>
      <c r="CD8083">
        <f t="shared" si="888"/>
        <v>0</v>
      </c>
      <c r="CG8083">
        <f ca="1">IFERROR(INDIRECT("IVA!X"&amp;MATCH(MID(COMPRAS!C7983,1,2)&amp;MID(COMPRAS!F7983,1,2)&amp;MID(COMPRAS!D7983,1,2),IVA!W:W,0)),"SIN COD.")</f>
        <v>0</v>
      </c>
      <c r="CH8083">
        <f ca="1">IFERROR(INDIRECT("IVA!Y"&amp;MATCH(MID(COMPRAS!C7983,1,2)&amp;MID(COMPRAS!F7983,1,2)&amp;MID(COMPRAS!D7983,1,2),IVA!W:W,0)),"SIN COD.")</f>
        <v>0</v>
      </c>
    </row>
    <row r="8084" spans="1:86" x14ac:dyDescent="0.25">
      <c r="A8084"/>
      <c r="B8084"/>
      <c r="D8084"/>
      <c r="AL8084">
        <f t="shared" si="882"/>
        <v>0</v>
      </c>
      <c r="AQ8084">
        <f t="shared" si="883"/>
        <v>0</v>
      </c>
      <c r="AR8084" t="str">
        <f>IFERROR(IF(OR(AP8084=338,AP8084=340,AP8084=341,AP8084=342,AP8084="342A",AP8084="342B"),PorcenRet(AP8084,AT8084,AU8084),INDEX(PORCENTAJEBUSCAR,MATCH(AP8084,CódigoRET,0),4)*1),"")</f>
        <v/>
      </c>
      <c r="AS8084">
        <f t="shared" si="884"/>
        <v>0</v>
      </c>
      <c r="BF8084" t="str">
        <f>IFERROR(IF(OR(BD8084=338,BD8084=340,BD8084=341,BD8084=342,BD8084="342A",BD8084="342B"),PorcenRet(BD8084,BH8084,BI8084),INDEX(PORCENTAJEBUSCAR,MATCH(BD8084,CódigoRET,0),4)*1),"")</f>
        <v/>
      </c>
      <c r="BG8084">
        <f t="shared" si="885"/>
        <v>0</v>
      </c>
      <c r="BO8084">
        <f t="shared" si="886"/>
        <v>0</v>
      </c>
      <c r="CC8084">
        <f t="shared" si="887"/>
        <v>0</v>
      </c>
      <c r="CD8084">
        <f t="shared" si="888"/>
        <v>0</v>
      </c>
      <c r="CG8084">
        <f ca="1">IFERROR(INDIRECT("IVA!X"&amp;MATCH(MID(COMPRAS!C7984,1,2)&amp;MID(COMPRAS!F7984,1,2)&amp;MID(COMPRAS!D7984,1,2),IVA!W:W,0)),"SIN COD.")</f>
        <v>0</v>
      </c>
      <c r="CH8084">
        <f ca="1">IFERROR(INDIRECT("IVA!Y"&amp;MATCH(MID(COMPRAS!C7984,1,2)&amp;MID(COMPRAS!F7984,1,2)&amp;MID(COMPRAS!D7984,1,2),IVA!W:W,0)),"SIN COD.")</f>
        <v>0</v>
      </c>
    </row>
    <row r="8085" spans="1:86" x14ac:dyDescent="0.25">
      <c r="A8085"/>
      <c r="B8085"/>
      <c r="D8085"/>
      <c r="AL8085">
        <f t="shared" si="882"/>
        <v>0</v>
      </c>
      <c r="AQ8085">
        <f t="shared" si="883"/>
        <v>0</v>
      </c>
      <c r="AR8085" t="str">
        <f>IFERROR(IF(OR(AP8085=338,AP8085=340,AP8085=341,AP8085=342,AP8085="342A",AP8085="342B"),PorcenRet(AP8085,AT8085,AU8085),INDEX(PORCENTAJEBUSCAR,MATCH(AP8085,CódigoRET,0),4)*1),"")</f>
        <v/>
      </c>
      <c r="AS8085">
        <f t="shared" si="884"/>
        <v>0</v>
      </c>
      <c r="BF8085" t="str">
        <f>IFERROR(IF(OR(BD8085=338,BD8085=340,BD8085=341,BD8085=342,BD8085="342A",BD8085="342B"),PorcenRet(BD8085,BH8085,BI8085),INDEX(PORCENTAJEBUSCAR,MATCH(BD8085,CódigoRET,0),4)*1),"")</f>
        <v/>
      </c>
      <c r="BG8085">
        <f t="shared" si="885"/>
        <v>0</v>
      </c>
      <c r="BO8085">
        <f t="shared" si="886"/>
        <v>0</v>
      </c>
      <c r="CC8085">
        <f t="shared" si="887"/>
        <v>0</v>
      </c>
      <c r="CD8085">
        <f t="shared" si="888"/>
        <v>0</v>
      </c>
      <c r="CG8085">
        <f ca="1">IFERROR(INDIRECT("IVA!X"&amp;MATCH(MID(COMPRAS!C7985,1,2)&amp;MID(COMPRAS!F7985,1,2)&amp;MID(COMPRAS!D7985,1,2),IVA!W:W,0)),"SIN COD.")</f>
        <v>0</v>
      </c>
      <c r="CH8085">
        <f ca="1">IFERROR(INDIRECT("IVA!Y"&amp;MATCH(MID(COMPRAS!C7985,1,2)&amp;MID(COMPRAS!F7985,1,2)&amp;MID(COMPRAS!D7985,1,2),IVA!W:W,0)),"SIN COD.")</f>
        <v>0</v>
      </c>
    </row>
    <row r="8086" spans="1:86" x14ac:dyDescent="0.25">
      <c r="A8086"/>
      <c r="B8086"/>
      <c r="D8086"/>
      <c r="AL8086">
        <f t="shared" si="882"/>
        <v>0</v>
      </c>
      <c r="AQ8086">
        <f t="shared" si="883"/>
        <v>0</v>
      </c>
      <c r="AR8086" t="str">
        <f>IFERROR(IF(OR(AP8086=338,AP8086=340,AP8086=341,AP8086=342,AP8086="342A",AP8086="342B"),PorcenRet(AP8086,AT8086,AU8086),INDEX(PORCENTAJEBUSCAR,MATCH(AP8086,CódigoRET,0),4)*1),"")</f>
        <v/>
      </c>
      <c r="AS8086">
        <f t="shared" si="884"/>
        <v>0</v>
      </c>
      <c r="BF8086" t="str">
        <f>IFERROR(IF(OR(BD8086=338,BD8086=340,BD8086=341,BD8086=342,BD8086="342A",BD8086="342B"),PorcenRet(BD8086,BH8086,BI8086),INDEX(PORCENTAJEBUSCAR,MATCH(BD8086,CódigoRET,0),4)*1),"")</f>
        <v/>
      </c>
      <c r="BG8086">
        <f t="shared" si="885"/>
        <v>0</v>
      </c>
      <c r="BO8086">
        <f t="shared" si="886"/>
        <v>0</v>
      </c>
      <c r="CC8086">
        <f t="shared" si="887"/>
        <v>0</v>
      </c>
      <c r="CD8086">
        <f t="shared" si="888"/>
        <v>0</v>
      </c>
      <c r="CG8086">
        <f ca="1">IFERROR(INDIRECT("IVA!X"&amp;MATCH(MID(COMPRAS!C7986,1,2)&amp;MID(COMPRAS!F7986,1,2)&amp;MID(COMPRAS!D7986,1,2),IVA!W:W,0)),"SIN COD.")</f>
        <v>0</v>
      </c>
      <c r="CH8086">
        <f ca="1">IFERROR(INDIRECT("IVA!Y"&amp;MATCH(MID(COMPRAS!C7986,1,2)&amp;MID(COMPRAS!F7986,1,2)&amp;MID(COMPRAS!D7986,1,2),IVA!W:W,0)),"SIN COD.")</f>
        <v>0</v>
      </c>
    </row>
    <row r="8087" spans="1:86" x14ac:dyDescent="0.25">
      <c r="A8087"/>
      <c r="B8087"/>
      <c r="D8087"/>
      <c r="AL8087">
        <f t="shared" si="882"/>
        <v>0</v>
      </c>
      <c r="AQ8087">
        <f t="shared" si="883"/>
        <v>0</v>
      </c>
      <c r="AR8087" t="str">
        <f>IFERROR(IF(OR(AP8087=338,AP8087=340,AP8087=341,AP8087=342,AP8087="342A",AP8087="342B"),PorcenRet(AP8087,AT8087,AU8087),INDEX(PORCENTAJEBUSCAR,MATCH(AP8087,CódigoRET,0),4)*1),"")</f>
        <v/>
      </c>
      <c r="AS8087">
        <f t="shared" si="884"/>
        <v>0</v>
      </c>
      <c r="BF8087" t="str">
        <f>IFERROR(IF(OR(BD8087=338,BD8087=340,BD8087=341,BD8087=342,BD8087="342A",BD8087="342B"),PorcenRet(BD8087,BH8087,BI8087),INDEX(PORCENTAJEBUSCAR,MATCH(BD8087,CódigoRET,0),4)*1),"")</f>
        <v/>
      </c>
      <c r="BG8087">
        <f t="shared" si="885"/>
        <v>0</v>
      </c>
      <c r="BO8087">
        <f t="shared" si="886"/>
        <v>0</v>
      </c>
      <c r="CC8087">
        <f t="shared" si="887"/>
        <v>0</v>
      </c>
      <c r="CD8087">
        <f t="shared" si="888"/>
        <v>0</v>
      </c>
      <c r="CG8087">
        <f ca="1">IFERROR(INDIRECT("IVA!X"&amp;MATCH(MID(COMPRAS!C7987,1,2)&amp;MID(COMPRAS!F7987,1,2)&amp;MID(COMPRAS!D7987,1,2),IVA!W:W,0)),"SIN COD.")</f>
        <v>0</v>
      </c>
      <c r="CH8087">
        <f ca="1">IFERROR(INDIRECT("IVA!Y"&amp;MATCH(MID(COMPRAS!C7987,1,2)&amp;MID(COMPRAS!F7987,1,2)&amp;MID(COMPRAS!D7987,1,2),IVA!W:W,0)),"SIN COD.")</f>
        <v>0</v>
      </c>
    </row>
    <row r="8088" spans="1:86" x14ac:dyDescent="0.25">
      <c r="A8088"/>
      <c r="B8088"/>
      <c r="D8088"/>
      <c r="AL8088">
        <f t="shared" si="882"/>
        <v>0</v>
      </c>
      <c r="AQ8088">
        <f t="shared" si="883"/>
        <v>0</v>
      </c>
      <c r="AR8088" t="str">
        <f>IFERROR(IF(OR(AP8088=338,AP8088=340,AP8088=341,AP8088=342,AP8088="342A",AP8088="342B"),PorcenRet(AP8088,AT8088,AU8088),INDEX(PORCENTAJEBUSCAR,MATCH(AP8088,CódigoRET,0),4)*1),"")</f>
        <v/>
      </c>
      <c r="AS8088">
        <f t="shared" si="884"/>
        <v>0</v>
      </c>
      <c r="BF8088" t="str">
        <f>IFERROR(IF(OR(BD8088=338,BD8088=340,BD8088=341,BD8088=342,BD8088="342A",BD8088="342B"),PorcenRet(BD8088,BH8088,BI8088),INDEX(PORCENTAJEBUSCAR,MATCH(BD8088,CódigoRET,0),4)*1),"")</f>
        <v/>
      </c>
      <c r="BG8088">
        <f t="shared" si="885"/>
        <v>0</v>
      </c>
      <c r="BO8088">
        <f t="shared" si="886"/>
        <v>0</v>
      </c>
      <c r="CC8088">
        <f t="shared" si="887"/>
        <v>0</v>
      </c>
      <c r="CD8088">
        <f t="shared" si="888"/>
        <v>0</v>
      </c>
      <c r="CG8088">
        <f ca="1">IFERROR(INDIRECT("IVA!X"&amp;MATCH(MID(COMPRAS!C7988,1,2)&amp;MID(COMPRAS!F7988,1,2)&amp;MID(COMPRAS!D7988,1,2),IVA!W:W,0)),"SIN COD.")</f>
        <v>0</v>
      </c>
      <c r="CH8088">
        <f ca="1">IFERROR(INDIRECT("IVA!Y"&amp;MATCH(MID(COMPRAS!C7988,1,2)&amp;MID(COMPRAS!F7988,1,2)&amp;MID(COMPRAS!D7988,1,2),IVA!W:W,0)),"SIN COD.")</f>
        <v>0</v>
      </c>
    </row>
    <row r="8089" spans="1:86" x14ac:dyDescent="0.25">
      <c r="A8089"/>
      <c r="B8089"/>
      <c r="D8089"/>
      <c r="AL8089">
        <f t="shared" si="882"/>
        <v>0</v>
      </c>
      <c r="AQ8089">
        <f t="shared" si="883"/>
        <v>0</v>
      </c>
      <c r="AR8089" t="str">
        <f>IFERROR(IF(OR(AP8089=338,AP8089=340,AP8089=341,AP8089=342,AP8089="342A",AP8089="342B"),PorcenRet(AP8089,AT8089,AU8089),INDEX(PORCENTAJEBUSCAR,MATCH(AP8089,CódigoRET,0),4)*1),"")</f>
        <v/>
      </c>
      <c r="AS8089">
        <f t="shared" si="884"/>
        <v>0</v>
      </c>
      <c r="BF8089" t="str">
        <f>IFERROR(IF(OR(BD8089=338,BD8089=340,BD8089=341,BD8089=342,BD8089="342A",BD8089="342B"),PorcenRet(BD8089,BH8089,BI8089),INDEX(PORCENTAJEBUSCAR,MATCH(BD8089,CódigoRET,0),4)*1),"")</f>
        <v/>
      </c>
      <c r="BG8089">
        <f t="shared" si="885"/>
        <v>0</v>
      </c>
      <c r="BO8089">
        <f t="shared" si="886"/>
        <v>0</v>
      </c>
      <c r="CC8089">
        <f t="shared" si="887"/>
        <v>0</v>
      </c>
      <c r="CD8089">
        <f t="shared" si="888"/>
        <v>0</v>
      </c>
      <c r="CG8089">
        <f ca="1">IFERROR(INDIRECT("IVA!X"&amp;MATCH(MID(COMPRAS!C7989,1,2)&amp;MID(COMPRAS!F7989,1,2)&amp;MID(COMPRAS!D7989,1,2),IVA!W:W,0)),"SIN COD.")</f>
        <v>0</v>
      </c>
      <c r="CH8089">
        <f ca="1">IFERROR(INDIRECT("IVA!Y"&amp;MATCH(MID(COMPRAS!C7989,1,2)&amp;MID(COMPRAS!F7989,1,2)&amp;MID(COMPRAS!D7989,1,2),IVA!W:W,0)),"SIN COD.")</f>
        <v>0</v>
      </c>
    </row>
    <row r="8090" spans="1:86" x14ac:dyDescent="0.25">
      <c r="A8090"/>
      <c r="B8090"/>
      <c r="D8090"/>
      <c r="AL8090">
        <f t="shared" si="882"/>
        <v>0</v>
      </c>
      <c r="AQ8090">
        <f t="shared" si="883"/>
        <v>0</v>
      </c>
      <c r="AR8090" t="str">
        <f>IFERROR(IF(OR(AP8090=338,AP8090=340,AP8090=341,AP8090=342,AP8090="342A",AP8090="342B"),PorcenRet(AP8090,AT8090,AU8090),INDEX(PORCENTAJEBUSCAR,MATCH(AP8090,CódigoRET,0),4)*1),"")</f>
        <v/>
      </c>
      <c r="AS8090">
        <f t="shared" si="884"/>
        <v>0</v>
      </c>
      <c r="BF8090" t="str">
        <f>IFERROR(IF(OR(BD8090=338,BD8090=340,BD8090=341,BD8090=342,BD8090="342A",BD8090="342B"),PorcenRet(BD8090,BH8090,BI8090),INDEX(PORCENTAJEBUSCAR,MATCH(BD8090,CódigoRET,0),4)*1),"")</f>
        <v/>
      </c>
      <c r="BG8090">
        <f t="shared" si="885"/>
        <v>0</v>
      </c>
      <c r="BO8090">
        <f t="shared" si="886"/>
        <v>0</v>
      </c>
      <c r="CC8090">
        <f t="shared" si="887"/>
        <v>0</v>
      </c>
      <c r="CD8090">
        <f t="shared" si="888"/>
        <v>0</v>
      </c>
      <c r="CG8090">
        <f ca="1">IFERROR(INDIRECT("IVA!X"&amp;MATCH(MID(COMPRAS!C7990,1,2)&amp;MID(COMPRAS!F7990,1,2)&amp;MID(COMPRAS!D7990,1,2),IVA!W:W,0)),"SIN COD.")</f>
        <v>0</v>
      </c>
      <c r="CH8090">
        <f ca="1">IFERROR(INDIRECT("IVA!Y"&amp;MATCH(MID(COMPRAS!C7990,1,2)&amp;MID(COMPRAS!F7990,1,2)&amp;MID(COMPRAS!D7990,1,2),IVA!W:W,0)),"SIN COD.")</f>
        <v>0</v>
      </c>
    </row>
    <row r="8091" spans="1:86" x14ac:dyDescent="0.25">
      <c r="A8091"/>
      <c r="B8091"/>
      <c r="D8091"/>
      <c r="AL8091">
        <f t="shared" si="882"/>
        <v>0</v>
      </c>
      <c r="AQ8091">
        <f t="shared" si="883"/>
        <v>0</v>
      </c>
      <c r="AR8091" t="str">
        <f>IFERROR(IF(OR(AP8091=338,AP8091=340,AP8091=341,AP8091=342,AP8091="342A",AP8091="342B"),PorcenRet(AP8091,AT8091,AU8091),INDEX(PORCENTAJEBUSCAR,MATCH(AP8091,CódigoRET,0),4)*1),"")</f>
        <v/>
      </c>
      <c r="AS8091">
        <f t="shared" si="884"/>
        <v>0</v>
      </c>
      <c r="BF8091" t="str">
        <f>IFERROR(IF(OR(BD8091=338,BD8091=340,BD8091=341,BD8091=342,BD8091="342A",BD8091="342B"),PorcenRet(BD8091,BH8091,BI8091),INDEX(PORCENTAJEBUSCAR,MATCH(BD8091,CódigoRET,0),4)*1),"")</f>
        <v/>
      </c>
      <c r="BG8091">
        <f t="shared" si="885"/>
        <v>0</v>
      </c>
      <c r="BO8091">
        <f t="shared" si="886"/>
        <v>0</v>
      </c>
      <c r="CC8091">
        <f t="shared" si="887"/>
        <v>0</v>
      </c>
      <c r="CD8091">
        <f t="shared" si="888"/>
        <v>0</v>
      </c>
      <c r="CG8091">
        <f ca="1">IFERROR(INDIRECT("IVA!X"&amp;MATCH(MID(COMPRAS!C7991,1,2)&amp;MID(COMPRAS!F7991,1,2)&amp;MID(COMPRAS!D7991,1,2),IVA!W:W,0)),"SIN COD.")</f>
        <v>0</v>
      </c>
      <c r="CH8091">
        <f ca="1">IFERROR(INDIRECT("IVA!Y"&amp;MATCH(MID(COMPRAS!C7991,1,2)&amp;MID(COMPRAS!F7991,1,2)&amp;MID(COMPRAS!D7991,1,2),IVA!W:W,0)),"SIN COD.")</f>
        <v>0</v>
      </c>
    </row>
    <row r="8092" spans="1:86" x14ac:dyDescent="0.25">
      <c r="A8092"/>
      <c r="B8092"/>
      <c r="D8092"/>
      <c r="AL8092">
        <f t="shared" si="882"/>
        <v>0</v>
      </c>
      <c r="AQ8092">
        <f t="shared" si="883"/>
        <v>0</v>
      </c>
      <c r="AR8092" t="str">
        <f>IFERROR(IF(OR(AP8092=338,AP8092=340,AP8092=341,AP8092=342,AP8092="342A",AP8092="342B"),PorcenRet(AP8092,AT8092,AU8092),INDEX(PORCENTAJEBUSCAR,MATCH(AP8092,CódigoRET,0),4)*1),"")</f>
        <v/>
      </c>
      <c r="AS8092">
        <f t="shared" si="884"/>
        <v>0</v>
      </c>
      <c r="BF8092" t="str">
        <f>IFERROR(IF(OR(BD8092=338,BD8092=340,BD8092=341,BD8092=342,BD8092="342A",BD8092="342B"),PorcenRet(BD8092,BH8092,BI8092),INDEX(PORCENTAJEBUSCAR,MATCH(BD8092,CódigoRET,0),4)*1),"")</f>
        <v/>
      </c>
      <c r="BG8092">
        <f t="shared" si="885"/>
        <v>0</v>
      </c>
      <c r="BO8092">
        <f t="shared" si="886"/>
        <v>0</v>
      </c>
      <c r="CC8092">
        <f t="shared" si="887"/>
        <v>0</v>
      </c>
      <c r="CD8092">
        <f t="shared" si="888"/>
        <v>0</v>
      </c>
      <c r="CG8092">
        <f ca="1">IFERROR(INDIRECT("IVA!X"&amp;MATCH(MID(COMPRAS!C7992,1,2)&amp;MID(COMPRAS!F7992,1,2)&amp;MID(COMPRAS!D7992,1,2),IVA!W:W,0)),"SIN COD.")</f>
        <v>0</v>
      </c>
      <c r="CH8092">
        <f ca="1">IFERROR(INDIRECT("IVA!Y"&amp;MATCH(MID(COMPRAS!C7992,1,2)&amp;MID(COMPRAS!F7992,1,2)&amp;MID(COMPRAS!D7992,1,2),IVA!W:W,0)),"SIN COD.")</f>
        <v>0</v>
      </c>
    </row>
    <row r="8093" spans="1:86" x14ac:dyDescent="0.25">
      <c r="A8093"/>
      <c r="B8093"/>
      <c r="D8093"/>
      <c r="AL8093">
        <f t="shared" si="882"/>
        <v>0</v>
      </c>
      <c r="AQ8093">
        <f t="shared" si="883"/>
        <v>0</v>
      </c>
      <c r="AR8093" t="str">
        <f>IFERROR(IF(OR(AP8093=338,AP8093=340,AP8093=341,AP8093=342,AP8093="342A",AP8093="342B"),PorcenRet(AP8093,AT8093,AU8093),INDEX(PORCENTAJEBUSCAR,MATCH(AP8093,CódigoRET,0),4)*1),"")</f>
        <v/>
      </c>
      <c r="AS8093">
        <f t="shared" si="884"/>
        <v>0</v>
      </c>
      <c r="BF8093" t="str">
        <f>IFERROR(IF(OR(BD8093=338,BD8093=340,BD8093=341,BD8093=342,BD8093="342A",BD8093="342B"),PorcenRet(BD8093,BH8093,BI8093),INDEX(PORCENTAJEBUSCAR,MATCH(BD8093,CódigoRET,0),4)*1),"")</f>
        <v/>
      </c>
      <c r="BG8093">
        <f t="shared" si="885"/>
        <v>0</v>
      </c>
      <c r="BO8093">
        <f t="shared" si="886"/>
        <v>0</v>
      </c>
      <c r="CC8093">
        <f t="shared" si="887"/>
        <v>0</v>
      </c>
      <c r="CD8093">
        <f t="shared" si="888"/>
        <v>0</v>
      </c>
      <c r="CG8093">
        <f ca="1">IFERROR(INDIRECT("IVA!X"&amp;MATCH(MID(COMPRAS!C7993,1,2)&amp;MID(COMPRAS!F7993,1,2)&amp;MID(COMPRAS!D7993,1,2),IVA!W:W,0)),"SIN COD.")</f>
        <v>0</v>
      </c>
      <c r="CH8093">
        <f ca="1">IFERROR(INDIRECT("IVA!Y"&amp;MATCH(MID(COMPRAS!C7993,1,2)&amp;MID(COMPRAS!F7993,1,2)&amp;MID(COMPRAS!D7993,1,2),IVA!W:W,0)),"SIN COD.")</f>
        <v>0</v>
      </c>
    </row>
    <row r="8094" spans="1:86" x14ac:dyDescent="0.25">
      <c r="A8094"/>
      <c r="B8094"/>
      <c r="D8094"/>
      <c r="AL8094">
        <f t="shared" si="882"/>
        <v>0</v>
      </c>
      <c r="AQ8094">
        <f t="shared" si="883"/>
        <v>0</v>
      </c>
      <c r="AR8094" t="str">
        <f>IFERROR(IF(OR(AP8094=338,AP8094=340,AP8094=341,AP8094=342,AP8094="342A",AP8094="342B"),PorcenRet(AP8094,AT8094,AU8094),INDEX(PORCENTAJEBUSCAR,MATCH(AP8094,CódigoRET,0),4)*1),"")</f>
        <v/>
      </c>
      <c r="AS8094">
        <f t="shared" si="884"/>
        <v>0</v>
      </c>
      <c r="BF8094" t="str">
        <f>IFERROR(IF(OR(BD8094=338,BD8094=340,BD8094=341,BD8094=342,BD8094="342A",BD8094="342B"),PorcenRet(BD8094,BH8094,BI8094),INDEX(PORCENTAJEBUSCAR,MATCH(BD8094,CódigoRET,0),4)*1),"")</f>
        <v/>
      </c>
      <c r="BG8094">
        <f t="shared" si="885"/>
        <v>0</v>
      </c>
      <c r="BO8094">
        <f t="shared" si="886"/>
        <v>0</v>
      </c>
      <c r="CC8094">
        <f t="shared" si="887"/>
        <v>0</v>
      </c>
      <c r="CD8094">
        <f t="shared" si="888"/>
        <v>0</v>
      </c>
      <c r="CG8094">
        <f ca="1">IFERROR(INDIRECT("IVA!X"&amp;MATCH(MID(COMPRAS!C7994,1,2)&amp;MID(COMPRAS!F7994,1,2)&amp;MID(COMPRAS!D7994,1,2),IVA!W:W,0)),"SIN COD.")</f>
        <v>0</v>
      </c>
      <c r="CH8094">
        <f ca="1">IFERROR(INDIRECT("IVA!Y"&amp;MATCH(MID(COMPRAS!C7994,1,2)&amp;MID(COMPRAS!F7994,1,2)&amp;MID(COMPRAS!D7994,1,2),IVA!W:W,0)),"SIN COD.")</f>
        <v>0</v>
      </c>
    </row>
    <row r="8095" spans="1:86" x14ac:dyDescent="0.25">
      <c r="A8095"/>
      <c r="B8095"/>
      <c r="D8095"/>
      <c r="AL8095">
        <f t="shared" si="882"/>
        <v>0</v>
      </c>
      <c r="AQ8095">
        <f t="shared" si="883"/>
        <v>0</v>
      </c>
      <c r="AR8095" t="str">
        <f>IFERROR(IF(OR(AP8095=338,AP8095=340,AP8095=341,AP8095=342,AP8095="342A",AP8095="342B"),PorcenRet(AP8095,AT8095,AU8095),INDEX(PORCENTAJEBUSCAR,MATCH(AP8095,CódigoRET,0),4)*1),"")</f>
        <v/>
      </c>
      <c r="AS8095">
        <f t="shared" si="884"/>
        <v>0</v>
      </c>
      <c r="BF8095" t="str">
        <f>IFERROR(IF(OR(BD8095=338,BD8095=340,BD8095=341,BD8095=342,BD8095="342A",BD8095="342B"),PorcenRet(BD8095,BH8095,BI8095),INDEX(PORCENTAJEBUSCAR,MATCH(BD8095,CódigoRET,0),4)*1),"")</f>
        <v/>
      </c>
      <c r="BG8095">
        <f t="shared" si="885"/>
        <v>0</v>
      </c>
      <c r="BO8095">
        <f t="shared" si="886"/>
        <v>0</v>
      </c>
      <c r="CC8095">
        <f t="shared" si="887"/>
        <v>0</v>
      </c>
      <c r="CD8095">
        <f t="shared" si="888"/>
        <v>0</v>
      </c>
      <c r="CG8095">
        <f ca="1">IFERROR(INDIRECT("IVA!X"&amp;MATCH(MID(COMPRAS!C7995,1,2)&amp;MID(COMPRAS!F7995,1,2)&amp;MID(COMPRAS!D7995,1,2),IVA!W:W,0)),"SIN COD.")</f>
        <v>0</v>
      </c>
      <c r="CH8095">
        <f ca="1">IFERROR(INDIRECT("IVA!Y"&amp;MATCH(MID(COMPRAS!C7995,1,2)&amp;MID(COMPRAS!F7995,1,2)&amp;MID(COMPRAS!D7995,1,2),IVA!W:W,0)),"SIN COD.")</f>
        <v>0</v>
      </c>
    </row>
    <row r="8096" spans="1:86" x14ac:dyDescent="0.25">
      <c r="A8096"/>
      <c r="B8096"/>
      <c r="D8096"/>
      <c r="AL8096">
        <f t="shared" si="882"/>
        <v>0</v>
      </c>
      <c r="AQ8096">
        <f t="shared" si="883"/>
        <v>0</v>
      </c>
      <c r="AR8096" t="str">
        <f>IFERROR(IF(OR(AP8096=338,AP8096=340,AP8096=341,AP8096=342,AP8096="342A",AP8096="342B"),PorcenRet(AP8096,AT8096,AU8096),INDEX(PORCENTAJEBUSCAR,MATCH(AP8096,CódigoRET,0),4)*1),"")</f>
        <v/>
      </c>
      <c r="AS8096">
        <f t="shared" si="884"/>
        <v>0</v>
      </c>
      <c r="BF8096" t="str">
        <f>IFERROR(IF(OR(BD8096=338,BD8096=340,BD8096=341,BD8096=342,BD8096="342A",BD8096="342B"),PorcenRet(BD8096,BH8096,BI8096),INDEX(PORCENTAJEBUSCAR,MATCH(BD8096,CódigoRET,0),4)*1),"")</f>
        <v/>
      </c>
      <c r="BG8096">
        <f t="shared" si="885"/>
        <v>0</v>
      </c>
      <c r="BO8096">
        <f t="shared" si="886"/>
        <v>0</v>
      </c>
      <c r="CC8096">
        <f t="shared" si="887"/>
        <v>0</v>
      </c>
      <c r="CD8096">
        <f t="shared" si="888"/>
        <v>0</v>
      </c>
      <c r="CG8096">
        <f ca="1">IFERROR(INDIRECT("IVA!X"&amp;MATCH(MID(COMPRAS!C7996,1,2)&amp;MID(COMPRAS!F7996,1,2)&amp;MID(COMPRAS!D7996,1,2),IVA!W:W,0)),"SIN COD.")</f>
        <v>0</v>
      </c>
      <c r="CH8096">
        <f ca="1">IFERROR(INDIRECT("IVA!Y"&amp;MATCH(MID(COMPRAS!C7996,1,2)&amp;MID(COMPRAS!F7996,1,2)&amp;MID(COMPRAS!D7996,1,2),IVA!W:W,0)),"SIN COD.")</f>
        <v>0</v>
      </c>
    </row>
    <row r="8097" spans="1:86" x14ac:dyDescent="0.25">
      <c r="A8097"/>
      <c r="B8097"/>
      <c r="D8097"/>
      <c r="AL8097">
        <f t="shared" si="882"/>
        <v>0</v>
      </c>
      <c r="AQ8097">
        <f t="shared" si="883"/>
        <v>0</v>
      </c>
      <c r="AR8097" t="str">
        <f>IFERROR(IF(OR(AP8097=338,AP8097=340,AP8097=341,AP8097=342,AP8097="342A",AP8097="342B"),PorcenRet(AP8097,AT8097,AU8097),INDEX(PORCENTAJEBUSCAR,MATCH(AP8097,CódigoRET,0),4)*1),"")</f>
        <v/>
      </c>
      <c r="AS8097">
        <f t="shared" si="884"/>
        <v>0</v>
      </c>
      <c r="BF8097" t="str">
        <f>IFERROR(IF(OR(BD8097=338,BD8097=340,BD8097=341,BD8097=342,BD8097="342A",BD8097="342B"),PorcenRet(BD8097,BH8097,BI8097),INDEX(PORCENTAJEBUSCAR,MATCH(BD8097,CódigoRET,0),4)*1),"")</f>
        <v/>
      </c>
      <c r="BG8097">
        <f t="shared" si="885"/>
        <v>0</v>
      </c>
      <c r="BO8097">
        <f t="shared" si="886"/>
        <v>0</v>
      </c>
      <c r="CC8097">
        <f t="shared" si="887"/>
        <v>0</v>
      </c>
      <c r="CD8097">
        <f t="shared" si="888"/>
        <v>0</v>
      </c>
      <c r="CG8097">
        <f ca="1">IFERROR(INDIRECT("IVA!X"&amp;MATCH(MID(COMPRAS!C7997,1,2)&amp;MID(COMPRAS!F7997,1,2)&amp;MID(COMPRAS!D7997,1,2),IVA!W:W,0)),"SIN COD.")</f>
        <v>0</v>
      </c>
      <c r="CH8097">
        <f ca="1">IFERROR(INDIRECT("IVA!Y"&amp;MATCH(MID(COMPRAS!C7997,1,2)&amp;MID(COMPRAS!F7997,1,2)&amp;MID(COMPRAS!D7997,1,2),IVA!W:W,0)),"SIN COD.")</f>
        <v>0</v>
      </c>
    </row>
    <row r="8098" spans="1:86" x14ac:dyDescent="0.25">
      <c r="A8098"/>
      <c r="B8098"/>
      <c r="D8098"/>
      <c r="AL8098">
        <f t="shared" si="882"/>
        <v>0</v>
      </c>
      <c r="AQ8098">
        <f t="shared" si="883"/>
        <v>0</v>
      </c>
      <c r="AR8098" t="str">
        <f>IFERROR(IF(OR(AP8098=338,AP8098=340,AP8098=341,AP8098=342,AP8098="342A",AP8098="342B"),PorcenRet(AP8098,AT8098,AU8098),INDEX(PORCENTAJEBUSCAR,MATCH(AP8098,CódigoRET,0),4)*1),"")</f>
        <v/>
      </c>
      <c r="AS8098">
        <f t="shared" si="884"/>
        <v>0</v>
      </c>
      <c r="BF8098" t="str">
        <f>IFERROR(IF(OR(BD8098=338,BD8098=340,BD8098=341,BD8098=342,BD8098="342A",BD8098="342B"),PorcenRet(BD8098,BH8098,BI8098),INDEX(PORCENTAJEBUSCAR,MATCH(BD8098,CódigoRET,0),4)*1),"")</f>
        <v/>
      </c>
      <c r="BG8098">
        <f t="shared" si="885"/>
        <v>0</v>
      </c>
      <c r="BO8098">
        <f t="shared" si="886"/>
        <v>0</v>
      </c>
      <c r="CC8098">
        <f t="shared" si="887"/>
        <v>0</v>
      </c>
      <c r="CD8098">
        <f t="shared" si="888"/>
        <v>0</v>
      </c>
      <c r="CG8098">
        <f ca="1">IFERROR(INDIRECT("IVA!X"&amp;MATCH(MID(COMPRAS!C7998,1,2)&amp;MID(COMPRAS!F7998,1,2)&amp;MID(COMPRAS!D7998,1,2),IVA!W:W,0)),"SIN COD.")</f>
        <v>0</v>
      </c>
      <c r="CH8098">
        <f ca="1">IFERROR(INDIRECT("IVA!Y"&amp;MATCH(MID(COMPRAS!C7998,1,2)&amp;MID(COMPRAS!F7998,1,2)&amp;MID(COMPRAS!D7998,1,2),IVA!W:W,0)),"SIN COD.")</f>
        <v>0</v>
      </c>
    </row>
    <row r="8099" spans="1:86" x14ac:dyDescent="0.25">
      <c r="A8099"/>
      <c r="B8099"/>
      <c r="D8099"/>
      <c r="AL8099">
        <f t="shared" si="882"/>
        <v>0</v>
      </c>
      <c r="AQ8099">
        <f t="shared" si="883"/>
        <v>0</v>
      </c>
      <c r="AR8099" t="str">
        <f>IFERROR(IF(OR(AP8099=338,AP8099=340,AP8099=341,AP8099=342,AP8099="342A",AP8099="342B"),PorcenRet(AP8099,AT8099,AU8099),INDEX(PORCENTAJEBUSCAR,MATCH(AP8099,CódigoRET,0),4)*1),"")</f>
        <v/>
      </c>
      <c r="AS8099">
        <f t="shared" si="884"/>
        <v>0</v>
      </c>
      <c r="BF8099" t="str">
        <f>IFERROR(IF(OR(BD8099=338,BD8099=340,BD8099=341,BD8099=342,BD8099="342A",BD8099="342B"),PorcenRet(BD8099,BH8099,BI8099),INDEX(PORCENTAJEBUSCAR,MATCH(BD8099,CódigoRET,0),4)*1),"")</f>
        <v/>
      </c>
      <c r="BG8099">
        <f t="shared" si="885"/>
        <v>0</v>
      </c>
      <c r="BO8099">
        <f t="shared" si="886"/>
        <v>0</v>
      </c>
      <c r="CC8099">
        <f t="shared" si="887"/>
        <v>0</v>
      </c>
      <c r="CD8099">
        <f t="shared" si="888"/>
        <v>0</v>
      </c>
      <c r="CG8099">
        <f ca="1">IFERROR(INDIRECT("IVA!X"&amp;MATCH(MID(COMPRAS!C7999,1,2)&amp;MID(COMPRAS!F7999,1,2)&amp;MID(COMPRAS!D7999,1,2),IVA!W:W,0)),"SIN COD.")</f>
        <v>0</v>
      </c>
      <c r="CH8099">
        <f ca="1">IFERROR(INDIRECT("IVA!Y"&amp;MATCH(MID(COMPRAS!C7999,1,2)&amp;MID(COMPRAS!F7999,1,2)&amp;MID(COMPRAS!D7999,1,2),IVA!W:W,0)),"SIN COD.")</f>
        <v>0</v>
      </c>
    </row>
    <row r="8100" spans="1:86" x14ac:dyDescent="0.25">
      <c r="A8100"/>
      <c r="B8100"/>
      <c r="D8100"/>
      <c r="AL8100">
        <f t="shared" si="882"/>
        <v>0</v>
      </c>
      <c r="AQ8100">
        <f t="shared" si="883"/>
        <v>0</v>
      </c>
      <c r="AR8100" t="str">
        <f>IFERROR(IF(OR(AP8100=338,AP8100=340,AP8100=341,AP8100=342,AP8100="342A",AP8100="342B"),PorcenRet(AP8100,AT8100,AU8100),INDEX(PORCENTAJEBUSCAR,MATCH(AP8100,CódigoRET,0),4)*1),"")</f>
        <v/>
      </c>
      <c r="AS8100">
        <f t="shared" si="884"/>
        <v>0</v>
      </c>
      <c r="BF8100" t="str">
        <f>IFERROR(IF(OR(BD8100=338,BD8100=340,BD8100=341,BD8100=342,BD8100="342A",BD8100="342B"),PorcenRet(BD8100,BH8100,BI8100),INDEX(PORCENTAJEBUSCAR,MATCH(BD8100,CódigoRET,0),4)*1),"")</f>
        <v/>
      </c>
      <c r="BG8100">
        <f t="shared" si="885"/>
        <v>0</v>
      </c>
      <c r="BO8100">
        <f t="shared" si="886"/>
        <v>0</v>
      </c>
      <c r="CC8100">
        <f t="shared" si="887"/>
        <v>0</v>
      </c>
      <c r="CD8100">
        <f t="shared" si="888"/>
        <v>0</v>
      </c>
      <c r="CG8100">
        <f ca="1">IFERROR(INDIRECT("IVA!X"&amp;MATCH(MID(COMPRAS!C8000,1,2)&amp;MID(COMPRAS!F8000,1,2)&amp;MID(COMPRAS!D8000,1,2),IVA!W:W,0)),"SIN COD.")</f>
        <v>0</v>
      </c>
      <c r="CH8100">
        <f ca="1">IFERROR(INDIRECT("IVA!Y"&amp;MATCH(MID(COMPRAS!C8000,1,2)&amp;MID(COMPRAS!F8000,1,2)&amp;MID(COMPRAS!D8000,1,2),IVA!W:W,0)),"SIN COD.")</f>
        <v>0</v>
      </c>
    </row>
    <row r="8101" spans="1:86" x14ac:dyDescent="0.25">
      <c r="A8101"/>
      <c r="B8101"/>
      <c r="D8101"/>
      <c r="AL8101">
        <f t="shared" si="882"/>
        <v>0</v>
      </c>
      <c r="AQ8101">
        <f t="shared" si="883"/>
        <v>0</v>
      </c>
      <c r="AR8101" t="str">
        <f>IFERROR(IF(OR(AP8101=338,AP8101=340,AP8101=341,AP8101=342,AP8101="342A",AP8101="342B"),PorcenRet(AP8101,AT8101,AU8101),INDEX(PORCENTAJEBUSCAR,MATCH(AP8101,CódigoRET,0),4)*1),"")</f>
        <v/>
      </c>
      <c r="AS8101">
        <f t="shared" si="884"/>
        <v>0</v>
      </c>
      <c r="BF8101" t="str">
        <f>IFERROR(IF(OR(BD8101=338,BD8101=340,BD8101=341,BD8101=342,BD8101="342A",BD8101="342B"),PorcenRet(BD8101,BH8101,BI8101),INDEX(PORCENTAJEBUSCAR,MATCH(BD8101,CódigoRET,0),4)*1),"")</f>
        <v/>
      </c>
      <c r="BG8101">
        <f t="shared" si="885"/>
        <v>0</v>
      </c>
      <c r="BO8101">
        <f t="shared" si="886"/>
        <v>0</v>
      </c>
      <c r="CC8101">
        <f t="shared" si="887"/>
        <v>0</v>
      </c>
      <c r="CD8101">
        <f t="shared" si="888"/>
        <v>0</v>
      </c>
      <c r="CG8101">
        <f ca="1">IFERROR(INDIRECT("IVA!X"&amp;MATCH(MID(COMPRAS!C8001,1,2)&amp;MID(COMPRAS!F8001,1,2)&amp;MID(COMPRAS!D8001,1,2),IVA!W:W,0)),"SIN COD.")</f>
        <v>0</v>
      </c>
      <c r="CH8101">
        <f ca="1">IFERROR(INDIRECT("IVA!Y"&amp;MATCH(MID(COMPRAS!C8001,1,2)&amp;MID(COMPRAS!F8001,1,2)&amp;MID(COMPRAS!D8001,1,2),IVA!W:W,0)),"SIN COD.")</f>
        <v>0</v>
      </c>
    </row>
    <row r="8102" spans="1:86" x14ac:dyDescent="0.25">
      <c r="A8102"/>
      <c r="B8102"/>
      <c r="D8102"/>
      <c r="AL8102">
        <f t="shared" si="882"/>
        <v>0</v>
      </c>
      <c r="AQ8102">
        <f t="shared" si="883"/>
        <v>0</v>
      </c>
      <c r="AR8102" t="str">
        <f>IFERROR(IF(OR(AP8102=338,AP8102=340,AP8102=341,AP8102=342,AP8102="342A",AP8102="342B"),PorcenRet(AP8102,AT8102,AU8102),INDEX(PORCENTAJEBUSCAR,MATCH(AP8102,CódigoRET,0),4)*1),"")</f>
        <v/>
      </c>
      <c r="AS8102">
        <f t="shared" si="884"/>
        <v>0</v>
      </c>
      <c r="BF8102" t="str">
        <f>IFERROR(IF(OR(BD8102=338,BD8102=340,BD8102=341,BD8102=342,BD8102="342A",BD8102="342B"),PorcenRet(BD8102,BH8102,BI8102),INDEX(PORCENTAJEBUSCAR,MATCH(BD8102,CódigoRET,0),4)*1),"")</f>
        <v/>
      </c>
      <c r="BG8102">
        <f t="shared" si="885"/>
        <v>0</v>
      </c>
      <c r="BO8102">
        <f t="shared" si="886"/>
        <v>0</v>
      </c>
      <c r="CC8102">
        <f t="shared" si="887"/>
        <v>0</v>
      </c>
      <c r="CD8102">
        <f t="shared" si="888"/>
        <v>0</v>
      </c>
      <c r="CG8102">
        <f ca="1">IFERROR(INDIRECT("IVA!X"&amp;MATCH(MID(COMPRAS!C8002,1,2)&amp;MID(COMPRAS!F8002,1,2)&amp;MID(COMPRAS!D8002,1,2),IVA!W:W,0)),"SIN COD.")</f>
        <v>0</v>
      </c>
      <c r="CH8102">
        <f ca="1">IFERROR(INDIRECT("IVA!Y"&amp;MATCH(MID(COMPRAS!C8002,1,2)&amp;MID(COMPRAS!F8002,1,2)&amp;MID(COMPRAS!D8002,1,2),IVA!W:W,0)),"SIN COD.")</f>
        <v>0</v>
      </c>
    </row>
    <row r="8103" spans="1:86" x14ac:dyDescent="0.25">
      <c r="A8103"/>
      <c r="B8103"/>
      <c r="D8103"/>
      <c r="AL8103">
        <f t="shared" si="882"/>
        <v>0</v>
      </c>
      <c r="AQ8103">
        <f t="shared" si="883"/>
        <v>0</v>
      </c>
      <c r="AR8103" t="str">
        <f>IFERROR(IF(OR(AP8103=338,AP8103=340,AP8103=341,AP8103=342,AP8103="342A",AP8103="342B"),PorcenRet(AP8103,AT8103,AU8103),INDEX(PORCENTAJEBUSCAR,MATCH(AP8103,CódigoRET,0),4)*1),"")</f>
        <v/>
      </c>
      <c r="AS8103">
        <f t="shared" si="884"/>
        <v>0</v>
      </c>
      <c r="BF8103" t="str">
        <f>IFERROR(IF(OR(BD8103=338,BD8103=340,BD8103=341,BD8103=342,BD8103="342A",BD8103="342B"),PorcenRet(BD8103,BH8103,BI8103),INDEX(PORCENTAJEBUSCAR,MATCH(BD8103,CódigoRET,0),4)*1),"")</f>
        <v/>
      </c>
      <c r="BG8103">
        <f t="shared" si="885"/>
        <v>0</v>
      </c>
      <c r="BO8103">
        <f t="shared" si="886"/>
        <v>0</v>
      </c>
      <c r="CC8103">
        <f t="shared" si="887"/>
        <v>0</v>
      </c>
      <c r="CD8103">
        <f t="shared" si="888"/>
        <v>0</v>
      </c>
      <c r="CG8103">
        <f ca="1">IFERROR(INDIRECT("IVA!X"&amp;MATCH(MID(COMPRAS!C8003,1,2)&amp;MID(COMPRAS!F8003,1,2)&amp;MID(COMPRAS!D8003,1,2),IVA!W:W,0)),"SIN COD.")</f>
        <v>0</v>
      </c>
      <c r="CH8103">
        <f ca="1">IFERROR(INDIRECT("IVA!Y"&amp;MATCH(MID(COMPRAS!C8003,1,2)&amp;MID(COMPRAS!F8003,1,2)&amp;MID(COMPRAS!D8003,1,2),IVA!W:W,0)),"SIN COD.")</f>
        <v>0</v>
      </c>
    </row>
    <row r="8104" spans="1:86" x14ac:dyDescent="0.25">
      <c r="A8104"/>
      <c r="B8104"/>
      <c r="D8104"/>
      <c r="AL8104">
        <f t="shared" si="882"/>
        <v>0</v>
      </c>
      <c r="AQ8104">
        <f t="shared" si="883"/>
        <v>0</v>
      </c>
      <c r="AR8104" t="str">
        <f>IFERROR(IF(OR(AP8104=338,AP8104=340,AP8104=341,AP8104=342,AP8104="342A",AP8104="342B"),PorcenRet(AP8104,AT8104,AU8104),INDEX(PORCENTAJEBUSCAR,MATCH(AP8104,CódigoRET,0),4)*1),"")</f>
        <v/>
      </c>
      <c r="AS8104">
        <f t="shared" si="884"/>
        <v>0</v>
      </c>
      <c r="BF8104" t="str">
        <f>IFERROR(IF(OR(BD8104=338,BD8104=340,BD8104=341,BD8104=342,BD8104="342A",BD8104="342B"),PorcenRet(BD8104,BH8104,BI8104),INDEX(PORCENTAJEBUSCAR,MATCH(BD8104,CódigoRET,0),4)*1),"")</f>
        <v/>
      </c>
      <c r="BG8104">
        <f t="shared" si="885"/>
        <v>0</v>
      </c>
      <c r="BO8104">
        <f t="shared" si="886"/>
        <v>0</v>
      </c>
      <c r="CC8104">
        <f t="shared" si="887"/>
        <v>0</v>
      </c>
      <c r="CD8104">
        <f t="shared" si="888"/>
        <v>0</v>
      </c>
      <c r="CG8104">
        <f ca="1">IFERROR(INDIRECT("IVA!X"&amp;MATCH(MID(COMPRAS!C8004,1,2)&amp;MID(COMPRAS!F8004,1,2)&amp;MID(COMPRAS!D8004,1,2),IVA!W:W,0)),"SIN COD.")</f>
        <v>0</v>
      </c>
      <c r="CH8104">
        <f ca="1">IFERROR(INDIRECT("IVA!Y"&amp;MATCH(MID(COMPRAS!C8004,1,2)&amp;MID(COMPRAS!F8004,1,2)&amp;MID(COMPRAS!D8004,1,2),IVA!W:W,0)),"SIN COD.")</f>
        <v>0</v>
      </c>
    </row>
    <row r="8105" spans="1:86" x14ac:dyDescent="0.25">
      <c r="A8105"/>
      <c r="B8105"/>
      <c r="D8105"/>
      <c r="AL8105">
        <f t="shared" si="882"/>
        <v>0</v>
      </c>
      <c r="AQ8105">
        <f t="shared" si="883"/>
        <v>0</v>
      </c>
      <c r="AR8105" t="str">
        <f>IFERROR(IF(OR(AP8105=338,AP8105=340,AP8105=341,AP8105=342,AP8105="342A",AP8105="342B"),PorcenRet(AP8105,AT8105,AU8105),INDEX(PORCENTAJEBUSCAR,MATCH(AP8105,CódigoRET,0),4)*1),"")</f>
        <v/>
      </c>
      <c r="AS8105">
        <f t="shared" si="884"/>
        <v>0</v>
      </c>
      <c r="BF8105" t="str">
        <f>IFERROR(IF(OR(BD8105=338,BD8105=340,BD8105=341,BD8105=342,BD8105="342A",BD8105="342B"),PorcenRet(BD8105,BH8105,BI8105),INDEX(PORCENTAJEBUSCAR,MATCH(BD8105,CódigoRET,0),4)*1),"")</f>
        <v/>
      </c>
      <c r="BG8105">
        <f t="shared" si="885"/>
        <v>0</v>
      </c>
      <c r="BO8105">
        <f t="shared" si="886"/>
        <v>0</v>
      </c>
      <c r="CC8105">
        <f t="shared" si="887"/>
        <v>0</v>
      </c>
      <c r="CD8105">
        <f t="shared" si="888"/>
        <v>0</v>
      </c>
      <c r="CG8105">
        <f ca="1">IFERROR(INDIRECT("IVA!X"&amp;MATCH(MID(COMPRAS!C8005,1,2)&amp;MID(COMPRAS!F8005,1,2)&amp;MID(COMPRAS!D8005,1,2),IVA!W:W,0)),"SIN COD.")</f>
        <v>0</v>
      </c>
      <c r="CH8105">
        <f ca="1">IFERROR(INDIRECT("IVA!Y"&amp;MATCH(MID(COMPRAS!C8005,1,2)&amp;MID(COMPRAS!F8005,1,2)&amp;MID(COMPRAS!D8005,1,2),IVA!W:W,0)),"SIN COD.")</f>
        <v>0</v>
      </c>
    </row>
    <row r="8106" spans="1:86" x14ac:dyDescent="0.25">
      <c r="A8106"/>
      <c r="B8106"/>
      <c r="D8106"/>
      <c r="AL8106">
        <f t="shared" si="882"/>
        <v>0</v>
      </c>
      <c r="AQ8106">
        <f t="shared" si="883"/>
        <v>0</v>
      </c>
      <c r="AR8106" t="str">
        <f>IFERROR(IF(OR(AP8106=338,AP8106=340,AP8106=341,AP8106=342,AP8106="342A",AP8106="342B"),PorcenRet(AP8106,AT8106,AU8106),INDEX(PORCENTAJEBUSCAR,MATCH(AP8106,CódigoRET,0),4)*1),"")</f>
        <v/>
      </c>
      <c r="AS8106">
        <f t="shared" si="884"/>
        <v>0</v>
      </c>
      <c r="BF8106" t="str">
        <f>IFERROR(IF(OR(BD8106=338,BD8106=340,BD8106=341,BD8106=342,BD8106="342A",BD8106="342B"),PorcenRet(BD8106,BH8106,BI8106),INDEX(PORCENTAJEBUSCAR,MATCH(BD8106,CódigoRET,0),4)*1),"")</f>
        <v/>
      </c>
      <c r="BG8106">
        <f t="shared" si="885"/>
        <v>0</v>
      </c>
      <c r="BO8106">
        <f t="shared" si="886"/>
        <v>0</v>
      </c>
      <c r="CC8106">
        <f t="shared" si="887"/>
        <v>0</v>
      </c>
      <c r="CD8106">
        <f t="shared" si="888"/>
        <v>0</v>
      </c>
      <c r="CG8106">
        <f ca="1">IFERROR(INDIRECT("IVA!X"&amp;MATCH(MID(COMPRAS!C8006,1,2)&amp;MID(COMPRAS!F8006,1,2)&amp;MID(COMPRAS!D8006,1,2),IVA!W:W,0)),"SIN COD.")</f>
        <v>0</v>
      </c>
      <c r="CH8106">
        <f ca="1">IFERROR(INDIRECT("IVA!Y"&amp;MATCH(MID(COMPRAS!C8006,1,2)&amp;MID(COMPRAS!F8006,1,2)&amp;MID(COMPRAS!D8006,1,2),IVA!W:W,0)),"SIN COD.")</f>
        <v>0</v>
      </c>
    </row>
    <row r="8107" spans="1:86" x14ac:dyDescent="0.25">
      <c r="A8107"/>
      <c r="B8107"/>
      <c r="D8107"/>
      <c r="AL8107">
        <f t="shared" si="882"/>
        <v>0</v>
      </c>
      <c r="AQ8107">
        <f t="shared" si="883"/>
        <v>0</v>
      </c>
      <c r="AR8107" t="str">
        <f>IFERROR(IF(OR(AP8107=338,AP8107=340,AP8107=341,AP8107=342,AP8107="342A",AP8107="342B"),PorcenRet(AP8107,AT8107,AU8107),INDEX(PORCENTAJEBUSCAR,MATCH(AP8107,CódigoRET,0),4)*1),"")</f>
        <v/>
      </c>
      <c r="AS8107">
        <f t="shared" si="884"/>
        <v>0</v>
      </c>
      <c r="BF8107" t="str">
        <f>IFERROR(IF(OR(BD8107=338,BD8107=340,BD8107=341,BD8107=342,BD8107="342A",BD8107="342B"),PorcenRet(BD8107,BH8107,BI8107),INDEX(PORCENTAJEBUSCAR,MATCH(BD8107,CódigoRET,0),4)*1),"")</f>
        <v/>
      </c>
      <c r="BG8107">
        <f t="shared" si="885"/>
        <v>0</v>
      </c>
      <c r="BO8107">
        <f t="shared" si="886"/>
        <v>0</v>
      </c>
      <c r="CC8107">
        <f t="shared" si="887"/>
        <v>0</v>
      </c>
      <c r="CD8107">
        <f t="shared" si="888"/>
        <v>0</v>
      </c>
      <c r="CG8107">
        <f ca="1">IFERROR(INDIRECT("IVA!X"&amp;MATCH(MID(COMPRAS!C8007,1,2)&amp;MID(COMPRAS!F8007,1,2)&amp;MID(COMPRAS!D8007,1,2),IVA!W:W,0)),"SIN COD.")</f>
        <v>0</v>
      </c>
      <c r="CH8107">
        <f ca="1">IFERROR(INDIRECT("IVA!Y"&amp;MATCH(MID(COMPRAS!C8007,1,2)&amp;MID(COMPRAS!F8007,1,2)&amp;MID(COMPRAS!D8007,1,2),IVA!W:W,0)),"SIN COD.")</f>
        <v>0</v>
      </c>
    </row>
    <row r="8108" spans="1:86" x14ac:dyDescent="0.25">
      <c r="A8108"/>
      <c r="B8108"/>
      <c r="D8108"/>
      <c r="AL8108">
        <f t="shared" si="882"/>
        <v>0</v>
      </c>
      <c r="AQ8108">
        <f t="shared" si="883"/>
        <v>0</v>
      </c>
      <c r="AR8108" t="str">
        <f>IFERROR(IF(OR(AP8108=338,AP8108=340,AP8108=341,AP8108=342,AP8108="342A",AP8108="342B"),PorcenRet(AP8108,AT8108,AU8108),INDEX(PORCENTAJEBUSCAR,MATCH(AP8108,CódigoRET,0),4)*1),"")</f>
        <v/>
      </c>
      <c r="AS8108">
        <f t="shared" si="884"/>
        <v>0</v>
      </c>
      <c r="BF8108" t="str">
        <f>IFERROR(IF(OR(BD8108=338,BD8108=340,BD8108=341,BD8108=342,BD8108="342A",BD8108="342B"),PorcenRet(BD8108,BH8108,BI8108),INDEX(PORCENTAJEBUSCAR,MATCH(BD8108,CódigoRET,0),4)*1),"")</f>
        <v/>
      </c>
      <c r="BG8108">
        <f t="shared" si="885"/>
        <v>0</v>
      </c>
      <c r="BO8108">
        <f t="shared" si="886"/>
        <v>0</v>
      </c>
      <c r="CC8108">
        <f t="shared" si="887"/>
        <v>0</v>
      </c>
      <c r="CD8108">
        <f t="shared" si="888"/>
        <v>0</v>
      </c>
      <c r="CG8108">
        <f ca="1">IFERROR(INDIRECT("IVA!X"&amp;MATCH(MID(COMPRAS!C8008,1,2)&amp;MID(COMPRAS!F8008,1,2)&amp;MID(COMPRAS!D8008,1,2),IVA!W:W,0)),"SIN COD.")</f>
        <v>0</v>
      </c>
      <c r="CH8108">
        <f ca="1">IFERROR(INDIRECT("IVA!Y"&amp;MATCH(MID(COMPRAS!C8008,1,2)&amp;MID(COMPRAS!F8008,1,2)&amp;MID(COMPRAS!D8008,1,2),IVA!W:W,0)),"SIN COD.")</f>
        <v>0</v>
      </c>
    </row>
    <row r="8109" spans="1:86" x14ac:dyDescent="0.25">
      <c r="A8109"/>
      <c r="B8109"/>
      <c r="D8109"/>
      <c r="AL8109">
        <f t="shared" si="882"/>
        <v>0</v>
      </c>
      <c r="AQ8109">
        <f t="shared" si="883"/>
        <v>0</v>
      </c>
      <c r="AR8109" t="str">
        <f>IFERROR(IF(OR(AP8109=338,AP8109=340,AP8109=341,AP8109=342,AP8109="342A",AP8109="342B"),PorcenRet(AP8109,AT8109,AU8109),INDEX(PORCENTAJEBUSCAR,MATCH(AP8109,CódigoRET,0),4)*1),"")</f>
        <v/>
      </c>
      <c r="AS8109">
        <f t="shared" si="884"/>
        <v>0</v>
      </c>
      <c r="BF8109" t="str">
        <f>IFERROR(IF(OR(BD8109=338,BD8109=340,BD8109=341,BD8109=342,BD8109="342A",BD8109="342B"),PorcenRet(BD8109,BH8109,BI8109),INDEX(PORCENTAJEBUSCAR,MATCH(BD8109,CódigoRET,0),4)*1),"")</f>
        <v/>
      </c>
      <c r="BG8109">
        <f t="shared" si="885"/>
        <v>0</v>
      </c>
      <c r="BO8109">
        <f t="shared" si="886"/>
        <v>0</v>
      </c>
      <c r="CC8109">
        <f t="shared" si="887"/>
        <v>0</v>
      </c>
      <c r="CD8109">
        <f t="shared" si="888"/>
        <v>0</v>
      </c>
      <c r="CG8109">
        <f ca="1">IFERROR(INDIRECT("IVA!X"&amp;MATCH(MID(COMPRAS!C8009,1,2)&amp;MID(COMPRAS!F8009,1,2)&amp;MID(COMPRAS!D8009,1,2),IVA!W:W,0)),"SIN COD.")</f>
        <v>0</v>
      </c>
      <c r="CH8109">
        <f ca="1">IFERROR(INDIRECT("IVA!Y"&amp;MATCH(MID(COMPRAS!C8009,1,2)&amp;MID(COMPRAS!F8009,1,2)&amp;MID(COMPRAS!D8009,1,2),IVA!W:W,0)),"SIN COD.")</f>
        <v>0</v>
      </c>
    </row>
    <row r="8110" spans="1:86" x14ac:dyDescent="0.25">
      <c r="A8110"/>
      <c r="B8110"/>
      <c r="D8110"/>
      <c r="AL8110">
        <f t="shared" si="882"/>
        <v>0</v>
      </c>
      <c r="AQ8110">
        <f t="shared" si="883"/>
        <v>0</v>
      </c>
      <c r="AR8110" t="str">
        <f>IFERROR(IF(OR(AP8110=338,AP8110=340,AP8110=341,AP8110=342,AP8110="342A",AP8110="342B"),PorcenRet(AP8110,AT8110,AU8110),INDEX(PORCENTAJEBUSCAR,MATCH(AP8110,CódigoRET,0),4)*1),"")</f>
        <v/>
      </c>
      <c r="AS8110">
        <f t="shared" si="884"/>
        <v>0</v>
      </c>
      <c r="BF8110" t="str">
        <f>IFERROR(IF(OR(BD8110=338,BD8110=340,BD8110=341,BD8110=342,BD8110="342A",BD8110="342B"),PorcenRet(BD8110,BH8110,BI8110),INDEX(PORCENTAJEBUSCAR,MATCH(BD8110,CódigoRET,0),4)*1),"")</f>
        <v/>
      </c>
      <c r="BG8110">
        <f t="shared" si="885"/>
        <v>0</v>
      </c>
      <c r="BO8110">
        <f t="shared" si="886"/>
        <v>0</v>
      </c>
      <c r="CC8110">
        <f t="shared" si="887"/>
        <v>0</v>
      </c>
      <c r="CD8110">
        <f t="shared" si="888"/>
        <v>0</v>
      </c>
      <c r="CG8110">
        <f ca="1">IFERROR(INDIRECT("IVA!X"&amp;MATCH(MID(COMPRAS!C8010,1,2)&amp;MID(COMPRAS!F8010,1,2)&amp;MID(COMPRAS!D8010,1,2),IVA!W:W,0)),"SIN COD.")</f>
        <v>0</v>
      </c>
      <c r="CH8110">
        <f ca="1">IFERROR(INDIRECT("IVA!Y"&amp;MATCH(MID(COMPRAS!C8010,1,2)&amp;MID(COMPRAS!F8010,1,2)&amp;MID(COMPRAS!D8010,1,2),IVA!W:W,0)),"SIN COD.")</f>
        <v>0</v>
      </c>
    </row>
    <row r="8111" spans="1:86" x14ac:dyDescent="0.25">
      <c r="A8111"/>
      <c r="B8111"/>
      <c r="D8111"/>
      <c r="AL8111">
        <f t="shared" si="882"/>
        <v>0</v>
      </c>
      <c r="AQ8111">
        <f t="shared" si="883"/>
        <v>0</v>
      </c>
      <c r="AR8111" t="str">
        <f>IFERROR(IF(OR(AP8111=338,AP8111=340,AP8111=341,AP8111=342,AP8111="342A",AP8111="342B"),PorcenRet(AP8111,AT8111,AU8111),INDEX(PORCENTAJEBUSCAR,MATCH(AP8111,CódigoRET,0),4)*1),"")</f>
        <v/>
      </c>
      <c r="AS8111">
        <f t="shared" si="884"/>
        <v>0</v>
      </c>
      <c r="BF8111" t="str">
        <f>IFERROR(IF(OR(BD8111=338,BD8111=340,BD8111=341,BD8111=342,BD8111="342A",BD8111="342B"),PorcenRet(BD8111,BH8111,BI8111),INDEX(PORCENTAJEBUSCAR,MATCH(BD8111,CódigoRET,0),4)*1),"")</f>
        <v/>
      </c>
      <c r="BG8111">
        <f t="shared" si="885"/>
        <v>0</v>
      </c>
      <c r="BO8111">
        <f t="shared" si="886"/>
        <v>0</v>
      </c>
      <c r="CC8111">
        <f t="shared" si="887"/>
        <v>0</v>
      </c>
      <c r="CD8111">
        <f t="shared" si="888"/>
        <v>0</v>
      </c>
      <c r="CG8111">
        <f ca="1">IFERROR(INDIRECT("IVA!X"&amp;MATCH(MID(COMPRAS!C8011,1,2)&amp;MID(COMPRAS!F8011,1,2)&amp;MID(COMPRAS!D8011,1,2),IVA!W:W,0)),"SIN COD.")</f>
        <v>0</v>
      </c>
      <c r="CH8111">
        <f ca="1">IFERROR(INDIRECT("IVA!Y"&amp;MATCH(MID(COMPRAS!C8011,1,2)&amp;MID(COMPRAS!F8011,1,2)&amp;MID(COMPRAS!D8011,1,2),IVA!W:W,0)),"SIN COD.")</f>
        <v>0</v>
      </c>
    </row>
    <row r="8112" spans="1:86" x14ac:dyDescent="0.25">
      <c r="A8112"/>
      <c r="B8112"/>
      <c r="D8112"/>
      <c r="AL8112">
        <f t="shared" si="882"/>
        <v>0</v>
      </c>
      <c r="AQ8112">
        <f t="shared" si="883"/>
        <v>0</v>
      </c>
      <c r="AR8112" t="str">
        <f>IFERROR(IF(OR(AP8112=338,AP8112=340,AP8112=341,AP8112=342,AP8112="342A",AP8112="342B"),PorcenRet(AP8112,AT8112,AU8112),INDEX(PORCENTAJEBUSCAR,MATCH(AP8112,CódigoRET,0),4)*1),"")</f>
        <v/>
      </c>
      <c r="AS8112">
        <f t="shared" si="884"/>
        <v>0</v>
      </c>
      <c r="BF8112" t="str">
        <f>IFERROR(IF(OR(BD8112=338,BD8112=340,BD8112=341,BD8112=342,BD8112="342A",BD8112="342B"),PorcenRet(BD8112,BH8112,BI8112),INDEX(PORCENTAJEBUSCAR,MATCH(BD8112,CódigoRET,0),4)*1),"")</f>
        <v/>
      </c>
      <c r="BG8112">
        <f t="shared" si="885"/>
        <v>0</v>
      </c>
      <c r="BO8112">
        <f t="shared" si="886"/>
        <v>0</v>
      </c>
      <c r="CC8112">
        <f t="shared" si="887"/>
        <v>0</v>
      </c>
      <c r="CD8112">
        <f t="shared" si="888"/>
        <v>0</v>
      </c>
      <c r="CG8112">
        <f ca="1">IFERROR(INDIRECT("IVA!X"&amp;MATCH(MID(COMPRAS!C8012,1,2)&amp;MID(COMPRAS!F8012,1,2)&amp;MID(COMPRAS!D8012,1,2),IVA!W:W,0)),"SIN COD.")</f>
        <v>0</v>
      </c>
      <c r="CH8112">
        <f ca="1">IFERROR(INDIRECT("IVA!Y"&amp;MATCH(MID(COMPRAS!C8012,1,2)&amp;MID(COMPRAS!F8012,1,2)&amp;MID(COMPRAS!D8012,1,2),IVA!W:W,0)),"SIN COD.")</f>
        <v>0</v>
      </c>
    </row>
    <row r="8113" spans="1:86" x14ac:dyDescent="0.25">
      <c r="A8113"/>
      <c r="B8113"/>
      <c r="D8113"/>
      <c r="AL8113">
        <f t="shared" si="882"/>
        <v>0</v>
      </c>
      <c r="AQ8113">
        <f t="shared" si="883"/>
        <v>0</v>
      </c>
      <c r="AR8113" t="str">
        <f>IFERROR(IF(OR(AP8113=338,AP8113=340,AP8113=341,AP8113=342,AP8113="342A",AP8113="342B"),PorcenRet(AP8113,AT8113,AU8113),INDEX(PORCENTAJEBUSCAR,MATCH(AP8113,CódigoRET,0),4)*1),"")</f>
        <v/>
      </c>
      <c r="AS8113">
        <f t="shared" si="884"/>
        <v>0</v>
      </c>
      <c r="BF8113" t="str">
        <f>IFERROR(IF(OR(BD8113=338,BD8113=340,BD8113=341,BD8113=342,BD8113="342A",BD8113="342B"),PorcenRet(BD8113,BH8113,BI8113),INDEX(PORCENTAJEBUSCAR,MATCH(BD8113,CódigoRET,0),4)*1),"")</f>
        <v/>
      </c>
      <c r="BG8113">
        <f t="shared" si="885"/>
        <v>0</v>
      </c>
      <c r="BO8113">
        <f t="shared" si="886"/>
        <v>0</v>
      </c>
      <c r="CC8113">
        <f t="shared" si="887"/>
        <v>0</v>
      </c>
      <c r="CD8113">
        <f t="shared" si="888"/>
        <v>0</v>
      </c>
      <c r="CG8113">
        <f ca="1">IFERROR(INDIRECT("IVA!X"&amp;MATCH(MID(COMPRAS!C8013,1,2)&amp;MID(COMPRAS!F8013,1,2)&amp;MID(COMPRAS!D8013,1,2),IVA!W:W,0)),"SIN COD.")</f>
        <v>0</v>
      </c>
      <c r="CH8113">
        <f ca="1">IFERROR(INDIRECT("IVA!Y"&amp;MATCH(MID(COMPRAS!C8013,1,2)&amp;MID(COMPRAS!F8013,1,2)&amp;MID(COMPRAS!D8013,1,2),IVA!W:W,0)),"SIN COD.")</f>
        <v>0</v>
      </c>
    </row>
    <row r="8114" spans="1:86" x14ac:dyDescent="0.25">
      <c r="A8114"/>
      <c r="B8114"/>
      <c r="D8114"/>
      <c r="AL8114">
        <f t="shared" si="882"/>
        <v>0</v>
      </c>
      <c r="AQ8114">
        <f t="shared" si="883"/>
        <v>0</v>
      </c>
      <c r="AR8114" t="str">
        <f>IFERROR(IF(OR(AP8114=338,AP8114=340,AP8114=341,AP8114=342,AP8114="342A",AP8114="342B"),PorcenRet(AP8114,AT8114,AU8114),INDEX(PORCENTAJEBUSCAR,MATCH(AP8114,CódigoRET,0),4)*1),"")</f>
        <v/>
      </c>
      <c r="AS8114">
        <f t="shared" si="884"/>
        <v>0</v>
      </c>
      <c r="BF8114" t="str">
        <f>IFERROR(IF(OR(BD8114=338,BD8114=340,BD8114=341,BD8114=342,BD8114="342A",BD8114="342B"),PorcenRet(BD8114,BH8114,BI8114),INDEX(PORCENTAJEBUSCAR,MATCH(BD8114,CódigoRET,0),4)*1),"")</f>
        <v/>
      </c>
      <c r="BG8114">
        <f t="shared" si="885"/>
        <v>0</v>
      </c>
      <c r="BO8114">
        <f t="shared" si="886"/>
        <v>0</v>
      </c>
      <c r="CC8114">
        <f t="shared" si="887"/>
        <v>0</v>
      </c>
      <c r="CD8114">
        <f t="shared" si="888"/>
        <v>0</v>
      </c>
      <c r="CG8114">
        <f ca="1">IFERROR(INDIRECT("IVA!X"&amp;MATCH(MID(COMPRAS!C8014,1,2)&amp;MID(COMPRAS!F8014,1,2)&amp;MID(COMPRAS!D8014,1,2),IVA!W:W,0)),"SIN COD.")</f>
        <v>0</v>
      </c>
      <c r="CH8114">
        <f ca="1">IFERROR(INDIRECT("IVA!Y"&amp;MATCH(MID(COMPRAS!C8014,1,2)&amp;MID(COMPRAS!F8014,1,2)&amp;MID(COMPRAS!D8014,1,2),IVA!W:W,0)),"SIN COD.")</f>
        <v>0</v>
      </c>
    </row>
    <row r="8115" spans="1:86" x14ac:dyDescent="0.25">
      <c r="A8115"/>
      <c r="B8115"/>
      <c r="D8115"/>
      <c r="AL8115">
        <f t="shared" si="882"/>
        <v>0</v>
      </c>
      <c r="AQ8115">
        <f t="shared" si="883"/>
        <v>0</v>
      </c>
      <c r="AR8115" t="str">
        <f>IFERROR(IF(OR(AP8115=338,AP8115=340,AP8115=341,AP8115=342,AP8115="342A",AP8115="342B"),PorcenRet(AP8115,AT8115,AU8115),INDEX(PORCENTAJEBUSCAR,MATCH(AP8115,CódigoRET,0),4)*1),"")</f>
        <v/>
      </c>
      <c r="AS8115">
        <f t="shared" si="884"/>
        <v>0</v>
      </c>
      <c r="BF8115" t="str">
        <f>IFERROR(IF(OR(BD8115=338,BD8115=340,BD8115=341,BD8115=342,BD8115="342A",BD8115="342B"),PorcenRet(BD8115,BH8115,BI8115),INDEX(PORCENTAJEBUSCAR,MATCH(BD8115,CódigoRET,0),4)*1),"")</f>
        <v/>
      </c>
      <c r="BG8115">
        <f t="shared" si="885"/>
        <v>0</v>
      </c>
      <c r="BO8115">
        <f t="shared" si="886"/>
        <v>0</v>
      </c>
      <c r="CC8115">
        <f t="shared" si="887"/>
        <v>0</v>
      </c>
      <c r="CD8115">
        <f t="shared" si="888"/>
        <v>0</v>
      </c>
      <c r="CG8115">
        <f ca="1">IFERROR(INDIRECT("IVA!X"&amp;MATCH(MID(COMPRAS!C8015,1,2)&amp;MID(COMPRAS!F8015,1,2)&amp;MID(COMPRAS!D8015,1,2),IVA!W:W,0)),"SIN COD.")</f>
        <v>0</v>
      </c>
      <c r="CH8115">
        <f ca="1">IFERROR(INDIRECT("IVA!Y"&amp;MATCH(MID(COMPRAS!C8015,1,2)&amp;MID(COMPRAS!F8015,1,2)&amp;MID(COMPRAS!D8015,1,2),IVA!W:W,0)),"SIN COD.")</f>
        <v>0</v>
      </c>
    </row>
    <row r="8116" spans="1:86" x14ac:dyDescent="0.25">
      <c r="A8116"/>
      <c r="B8116"/>
      <c r="D8116"/>
      <c r="AL8116">
        <f t="shared" si="882"/>
        <v>0</v>
      </c>
      <c r="AQ8116">
        <f t="shared" si="883"/>
        <v>0</v>
      </c>
      <c r="AR8116" t="str">
        <f>IFERROR(IF(OR(AP8116=338,AP8116=340,AP8116=341,AP8116=342,AP8116="342A",AP8116="342B"),PorcenRet(AP8116,AT8116,AU8116),INDEX(PORCENTAJEBUSCAR,MATCH(AP8116,CódigoRET,0),4)*1),"")</f>
        <v/>
      </c>
      <c r="AS8116">
        <f t="shared" si="884"/>
        <v>0</v>
      </c>
      <c r="BF8116" t="str">
        <f>IFERROR(IF(OR(BD8116=338,BD8116=340,BD8116=341,BD8116=342,BD8116="342A",BD8116="342B"),PorcenRet(BD8116,BH8116,BI8116),INDEX(PORCENTAJEBUSCAR,MATCH(BD8116,CódigoRET,0),4)*1),"")</f>
        <v/>
      </c>
      <c r="BG8116">
        <f t="shared" si="885"/>
        <v>0</v>
      </c>
      <c r="BO8116">
        <f t="shared" si="886"/>
        <v>0</v>
      </c>
      <c r="CC8116">
        <f t="shared" si="887"/>
        <v>0</v>
      </c>
      <c r="CD8116">
        <f t="shared" si="888"/>
        <v>0</v>
      </c>
      <c r="CG8116">
        <f ca="1">IFERROR(INDIRECT("IVA!X"&amp;MATCH(MID(COMPRAS!C8016,1,2)&amp;MID(COMPRAS!F8016,1,2)&amp;MID(COMPRAS!D8016,1,2),IVA!W:W,0)),"SIN COD.")</f>
        <v>0</v>
      </c>
      <c r="CH8116">
        <f ca="1">IFERROR(INDIRECT("IVA!Y"&amp;MATCH(MID(COMPRAS!C8016,1,2)&amp;MID(COMPRAS!F8016,1,2)&amp;MID(COMPRAS!D8016,1,2),IVA!W:W,0)),"SIN COD.")</f>
        <v>0</v>
      </c>
    </row>
    <row r="8117" spans="1:86" x14ac:dyDescent="0.25">
      <c r="A8117"/>
      <c r="B8117"/>
      <c r="D8117"/>
      <c r="AL8117">
        <f t="shared" si="882"/>
        <v>0</v>
      </c>
      <c r="AQ8117">
        <f t="shared" si="883"/>
        <v>0</v>
      </c>
      <c r="AR8117" t="str">
        <f>IFERROR(IF(OR(AP8117=338,AP8117=340,AP8117=341,AP8117=342,AP8117="342A",AP8117="342B"),PorcenRet(AP8117,AT8117,AU8117),INDEX(PORCENTAJEBUSCAR,MATCH(AP8117,CódigoRET,0),4)*1),"")</f>
        <v/>
      </c>
      <c r="AS8117">
        <f t="shared" si="884"/>
        <v>0</v>
      </c>
      <c r="BF8117" t="str">
        <f>IFERROR(IF(OR(BD8117=338,BD8117=340,BD8117=341,BD8117=342,BD8117="342A",BD8117="342B"),PorcenRet(BD8117,BH8117,BI8117),INDEX(PORCENTAJEBUSCAR,MATCH(BD8117,CódigoRET,0),4)*1),"")</f>
        <v/>
      </c>
      <c r="BG8117">
        <f t="shared" si="885"/>
        <v>0</v>
      </c>
      <c r="BO8117">
        <f t="shared" si="886"/>
        <v>0</v>
      </c>
      <c r="CC8117">
        <f t="shared" si="887"/>
        <v>0</v>
      </c>
      <c r="CD8117">
        <f t="shared" si="888"/>
        <v>0</v>
      </c>
      <c r="CG8117">
        <f ca="1">IFERROR(INDIRECT("IVA!X"&amp;MATCH(MID(COMPRAS!C8017,1,2)&amp;MID(COMPRAS!F8017,1,2)&amp;MID(COMPRAS!D8017,1,2),IVA!W:W,0)),"SIN COD.")</f>
        <v>0</v>
      </c>
      <c r="CH8117">
        <f ca="1">IFERROR(INDIRECT("IVA!Y"&amp;MATCH(MID(COMPRAS!C8017,1,2)&amp;MID(COMPRAS!F8017,1,2)&amp;MID(COMPRAS!D8017,1,2),IVA!W:W,0)),"SIN COD.")</f>
        <v>0</v>
      </c>
    </row>
    <row r="8118" spans="1:86" x14ac:dyDescent="0.25">
      <c r="A8118"/>
      <c r="B8118"/>
      <c r="D8118"/>
      <c r="AL8118">
        <f t="shared" si="882"/>
        <v>0</v>
      </c>
      <c r="AQ8118">
        <f t="shared" si="883"/>
        <v>0</v>
      </c>
      <c r="AR8118" t="str">
        <f>IFERROR(IF(OR(AP8118=338,AP8118=340,AP8118=341,AP8118=342,AP8118="342A",AP8118="342B"),PorcenRet(AP8118,AT8118,AU8118),INDEX(PORCENTAJEBUSCAR,MATCH(AP8118,CódigoRET,0),4)*1),"")</f>
        <v/>
      </c>
      <c r="AS8118">
        <f t="shared" si="884"/>
        <v>0</v>
      </c>
      <c r="BF8118" t="str">
        <f>IFERROR(IF(OR(BD8118=338,BD8118=340,BD8118=341,BD8118=342,BD8118="342A",BD8118="342B"),PorcenRet(BD8118,BH8118,BI8118),INDEX(PORCENTAJEBUSCAR,MATCH(BD8118,CódigoRET,0),4)*1),"")</f>
        <v/>
      </c>
      <c r="BG8118">
        <f t="shared" si="885"/>
        <v>0</v>
      </c>
      <c r="BO8118">
        <f t="shared" si="886"/>
        <v>0</v>
      </c>
      <c r="CC8118">
        <f t="shared" si="887"/>
        <v>0</v>
      </c>
      <c r="CD8118">
        <f t="shared" si="888"/>
        <v>0</v>
      </c>
      <c r="CG8118">
        <f ca="1">IFERROR(INDIRECT("IVA!X"&amp;MATCH(MID(COMPRAS!C8018,1,2)&amp;MID(COMPRAS!F8018,1,2)&amp;MID(COMPRAS!D8018,1,2),IVA!W:W,0)),"SIN COD.")</f>
        <v>0</v>
      </c>
      <c r="CH8118">
        <f ca="1">IFERROR(INDIRECT("IVA!Y"&amp;MATCH(MID(COMPRAS!C8018,1,2)&amp;MID(COMPRAS!F8018,1,2)&amp;MID(COMPRAS!D8018,1,2),IVA!W:W,0)),"SIN COD.")</f>
        <v>0</v>
      </c>
    </row>
    <row r="8119" spans="1:86" x14ac:dyDescent="0.25">
      <c r="A8119"/>
      <c r="B8119"/>
      <c r="D8119"/>
      <c r="AL8119">
        <f t="shared" si="882"/>
        <v>0</v>
      </c>
      <c r="AQ8119">
        <f t="shared" si="883"/>
        <v>0</v>
      </c>
      <c r="AR8119" t="str">
        <f>IFERROR(IF(OR(AP8119=338,AP8119=340,AP8119=341,AP8119=342,AP8119="342A",AP8119="342B"),PorcenRet(AP8119,AT8119,AU8119),INDEX(PORCENTAJEBUSCAR,MATCH(AP8119,CódigoRET,0),4)*1),"")</f>
        <v/>
      </c>
      <c r="AS8119">
        <f t="shared" si="884"/>
        <v>0</v>
      </c>
      <c r="BF8119" t="str">
        <f>IFERROR(IF(OR(BD8119=338,BD8119=340,BD8119=341,BD8119=342,BD8119="342A",BD8119="342B"),PorcenRet(BD8119,BH8119,BI8119),INDEX(PORCENTAJEBUSCAR,MATCH(BD8119,CódigoRET,0),4)*1),"")</f>
        <v/>
      </c>
      <c r="BG8119">
        <f t="shared" si="885"/>
        <v>0</v>
      </c>
      <c r="BO8119">
        <f t="shared" si="886"/>
        <v>0</v>
      </c>
      <c r="CC8119">
        <f t="shared" si="887"/>
        <v>0</v>
      </c>
      <c r="CD8119">
        <f t="shared" si="888"/>
        <v>0</v>
      </c>
      <c r="CG8119">
        <f ca="1">IFERROR(INDIRECT("IVA!X"&amp;MATCH(MID(COMPRAS!C8019,1,2)&amp;MID(COMPRAS!F8019,1,2)&amp;MID(COMPRAS!D8019,1,2),IVA!W:W,0)),"SIN COD.")</f>
        <v>0</v>
      </c>
      <c r="CH8119">
        <f ca="1">IFERROR(INDIRECT("IVA!Y"&amp;MATCH(MID(COMPRAS!C8019,1,2)&amp;MID(COMPRAS!F8019,1,2)&amp;MID(COMPRAS!D8019,1,2),IVA!W:W,0)),"SIN COD.")</f>
        <v>0</v>
      </c>
    </row>
    <row r="8120" spans="1:86" x14ac:dyDescent="0.25">
      <c r="A8120"/>
      <c r="B8120"/>
      <c r="D8120"/>
      <c r="AL8120">
        <f t="shared" si="882"/>
        <v>0</v>
      </c>
      <c r="AQ8120">
        <f t="shared" si="883"/>
        <v>0</v>
      </c>
      <c r="AR8120" t="str">
        <f>IFERROR(IF(OR(AP8120=338,AP8120=340,AP8120=341,AP8120=342,AP8120="342A",AP8120="342B"),PorcenRet(AP8120,AT8120,AU8120),INDEX(PORCENTAJEBUSCAR,MATCH(AP8120,CódigoRET,0),4)*1),"")</f>
        <v/>
      </c>
      <c r="AS8120">
        <f t="shared" si="884"/>
        <v>0</v>
      </c>
      <c r="BF8120" t="str">
        <f>IFERROR(IF(OR(BD8120=338,BD8120=340,BD8120=341,BD8120=342,BD8120="342A",BD8120="342B"),PorcenRet(BD8120,BH8120,BI8120),INDEX(PORCENTAJEBUSCAR,MATCH(BD8120,CódigoRET,0),4)*1),"")</f>
        <v/>
      </c>
      <c r="BG8120">
        <f t="shared" si="885"/>
        <v>0</v>
      </c>
      <c r="BO8120">
        <f t="shared" si="886"/>
        <v>0</v>
      </c>
      <c r="CC8120">
        <f t="shared" si="887"/>
        <v>0</v>
      </c>
      <c r="CD8120">
        <f t="shared" si="888"/>
        <v>0</v>
      </c>
      <c r="CG8120">
        <f ca="1">IFERROR(INDIRECT("IVA!X"&amp;MATCH(MID(COMPRAS!C8020,1,2)&amp;MID(COMPRAS!F8020,1,2)&amp;MID(COMPRAS!D8020,1,2),IVA!W:W,0)),"SIN COD.")</f>
        <v>0</v>
      </c>
      <c r="CH8120">
        <f ca="1">IFERROR(INDIRECT("IVA!Y"&amp;MATCH(MID(COMPRAS!C8020,1,2)&amp;MID(COMPRAS!F8020,1,2)&amp;MID(COMPRAS!D8020,1,2),IVA!W:W,0)),"SIN COD.")</f>
        <v>0</v>
      </c>
    </row>
    <row r="8121" spans="1:86" x14ac:dyDescent="0.25">
      <c r="A8121"/>
      <c r="B8121"/>
      <c r="D8121"/>
      <c r="AL8121">
        <f t="shared" si="882"/>
        <v>0</v>
      </c>
      <c r="AQ8121">
        <f t="shared" si="883"/>
        <v>0</v>
      </c>
      <c r="AR8121" t="str">
        <f>IFERROR(IF(OR(AP8121=338,AP8121=340,AP8121=341,AP8121=342,AP8121="342A",AP8121="342B"),PorcenRet(AP8121,AT8121,AU8121),INDEX(PORCENTAJEBUSCAR,MATCH(AP8121,CódigoRET,0),4)*1),"")</f>
        <v/>
      </c>
      <c r="AS8121">
        <f t="shared" si="884"/>
        <v>0</v>
      </c>
      <c r="BF8121" t="str">
        <f>IFERROR(IF(OR(BD8121=338,BD8121=340,BD8121=341,BD8121=342,BD8121="342A",BD8121="342B"),PorcenRet(BD8121,BH8121,BI8121),INDEX(PORCENTAJEBUSCAR,MATCH(BD8121,CódigoRET,0),4)*1),"")</f>
        <v/>
      </c>
      <c r="BG8121">
        <f t="shared" si="885"/>
        <v>0</v>
      </c>
      <c r="BO8121">
        <f t="shared" si="886"/>
        <v>0</v>
      </c>
      <c r="CC8121">
        <f t="shared" si="887"/>
        <v>0</v>
      </c>
      <c r="CD8121">
        <f t="shared" si="888"/>
        <v>0</v>
      </c>
      <c r="CG8121">
        <f ca="1">IFERROR(INDIRECT("IVA!X"&amp;MATCH(MID(COMPRAS!C8021,1,2)&amp;MID(COMPRAS!F8021,1,2)&amp;MID(COMPRAS!D8021,1,2),IVA!W:W,0)),"SIN COD.")</f>
        <v>0</v>
      </c>
      <c r="CH8121">
        <f ca="1">IFERROR(INDIRECT("IVA!Y"&amp;MATCH(MID(COMPRAS!C8021,1,2)&amp;MID(COMPRAS!F8021,1,2)&amp;MID(COMPRAS!D8021,1,2),IVA!W:W,0)),"SIN COD.")</f>
        <v>0</v>
      </c>
    </row>
    <row r="8122" spans="1:86" x14ac:dyDescent="0.25">
      <c r="A8122"/>
      <c r="B8122"/>
      <c r="D8122"/>
      <c r="AL8122">
        <f t="shared" si="882"/>
        <v>0</v>
      </c>
      <c r="AQ8122">
        <f t="shared" si="883"/>
        <v>0</v>
      </c>
      <c r="AR8122" t="str">
        <f>IFERROR(IF(OR(AP8122=338,AP8122=340,AP8122=341,AP8122=342,AP8122="342A",AP8122="342B"),PorcenRet(AP8122,AT8122,AU8122),INDEX(PORCENTAJEBUSCAR,MATCH(AP8122,CódigoRET,0),4)*1),"")</f>
        <v/>
      </c>
      <c r="AS8122">
        <f t="shared" si="884"/>
        <v>0</v>
      </c>
      <c r="BF8122" t="str">
        <f>IFERROR(IF(OR(BD8122=338,BD8122=340,BD8122=341,BD8122=342,BD8122="342A",BD8122="342B"),PorcenRet(BD8122,BH8122,BI8122),INDEX(PORCENTAJEBUSCAR,MATCH(BD8122,CódigoRET,0),4)*1),"")</f>
        <v/>
      </c>
      <c r="BG8122">
        <f t="shared" si="885"/>
        <v>0</v>
      </c>
      <c r="BO8122">
        <f t="shared" si="886"/>
        <v>0</v>
      </c>
      <c r="CC8122">
        <f t="shared" si="887"/>
        <v>0</v>
      </c>
      <c r="CD8122">
        <f t="shared" si="888"/>
        <v>0</v>
      </c>
      <c r="CG8122">
        <f ca="1">IFERROR(INDIRECT("IVA!X"&amp;MATCH(MID(COMPRAS!C8022,1,2)&amp;MID(COMPRAS!F8022,1,2)&amp;MID(COMPRAS!D8022,1,2),IVA!W:W,0)),"SIN COD.")</f>
        <v>0</v>
      </c>
      <c r="CH8122">
        <f ca="1">IFERROR(INDIRECT("IVA!Y"&amp;MATCH(MID(COMPRAS!C8022,1,2)&amp;MID(COMPRAS!F8022,1,2)&amp;MID(COMPRAS!D8022,1,2),IVA!W:W,0)),"SIN COD.")</f>
        <v>0</v>
      </c>
    </row>
    <row r="8123" spans="1:86" x14ac:dyDescent="0.25">
      <c r="A8123"/>
      <c r="B8123"/>
      <c r="D8123"/>
      <c r="AL8123">
        <f t="shared" si="882"/>
        <v>0</v>
      </c>
      <c r="AQ8123">
        <f t="shared" si="883"/>
        <v>0</v>
      </c>
      <c r="AR8123" t="str">
        <f>IFERROR(IF(OR(AP8123=338,AP8123=340,AP8123=341,AP8123=342,AP8123="342A",AP8123="342B"),PorcenRet(AP8123,AT8123,AU8123),INDEX(PORCENTAJEBUSCAR,MATCH(AP8123,CódigoRET,0),4)*1),"")</f>
        <v/>
      </c>
      <c r="AS8123">
        <f t="shared" si="884"/>
        <v>0</v>
      </c>
      <c r="BF8123" t="str">
        <f>IFERROR(IF(OR(BD8123=338,BD8123=340,BD8123=341,BD8123=342,BD8123="342A",BD8123="342B"),PorcenRet(BD8123,BH8123,BI8123),INDEX(PORCENTAJEBUSCAR,MATCH(BD8123,CódigoRET,0),4)*1),"")</f>
        <v/>
      </c>
      <c r="BG8123">
        <f t="shared" si="885"/>
        <v>0</v>
      </c>
      <c r="BO8123">
        <f t="shared" si="886"/>
        <v>0</v>
      </c>
      <c r="CC8123">
        <f t="shared" si="887"/>
        <v>0</v>
      </c>
      <c r="CD8123">
        <f t="shared" si="888"/>
        <v>0</v>
      </c>
      <c r="CG8123">
        <f ca="1">IFERROR(INDIRECT("IVA!X"&amp;MATCH(MID(COMPRAS!C8023,1,2)&amp;MID(COMPRAS!F8023,1,2)&amp;MID(COMPRAS!D8023,1,2),IVA!W:W,0)),"SIN COD.")</f>
        <v>0</v>
      </c>
      <c r="CH8123">
        <f ca="1">IFERROR(INDIRECT("IVA!Y"&amp;MATCH(MID(COMPRAS!C8023,1,2)&amp;MID(COMPRAS!F8023,1,2)&amp;MID(COMPRAS!D8023,1,2),IVA!W:W,0)),"SIN COD.")</f>
        <v>0</v>
      </c>
    </row>
    <row r="8124" spans="1:86" x14ac:dyDescent="0.25">
      <c r="A8124"/>
      <c r="B8124"/>
      <c r="D8124"/>
      <c r="AL8124">
        <f t="shared" si="882"/>
        <v>0</v>
      </c>
      <c r="AQ8124">
        <f t="shared" si="883"/>
        <v>0</v>
      </c>
      <c r="AR8124" t="str">
        <f>IFERROR(IF(OR(AP8124=338,AP8124=340,AP8124=341,AP8124=342,AP8124="342A",AP8124="342B"),PorcenRet(AP8124,AT8124,AU8124),INDEX(PORCENTAJEBUSCAR,MATCH(AP8124,CódigoRET,0),4)*1),"")</f>
        <v/>
      </c>
      <c r="AS8124">
        <f t="shared" si="884"/>
        <v>0</v>
      </c>
      <c r="BF8124" t="str">
        <f>IFERROR(IF(OR(BD8124=338,BD8124=340,BD8124=341,BD8124=342,BD8124="342A",BD8124="342B"),PorcenRet(BD8124,BH8124,BI8124),INDEX(PORCENTAJEBUSCAR,MATCH(BD8124,CódigoRET,0),4)*1),"")</f>
        <v/>
      </c>
      <c r="BG8124">
        <f t="shared" si="885"/>
        <v>0</v>
      </c>
      <c r="BO8124">
        <f t="shared" si="886"/>
        <v>0</v>
      </c>
      <c r="CC8124">
        <f t="shared" si="887"/>
        <v>0</v>
      </c>
      <c r="CD8124">
        <f t="shared" si="888"/>
        <v>0</v>
      </c>
      <c r="CG8124">
        <f ca="1">IFERROR(INDIRECT("IVA!X"&amp;MATCH(MID(COMPRAS!C8024,1,2)&amp;MID(COMPRAS!F8024,1,2)&amp;MID(COMPRAS!D8024,1,2),IVA!W:W,0)),"SIN COD.")</f>
        <v>0</v>
      </c>
      <c r="CH8124">
        <f ca="1">IFERROR(INDIRECT("IVA!Y"&amp;MATCH(MID(COMPRAS!C8024,1,2)&amp;MID(COMPRAS!F8024,1,2)&amp;MID(COMPRAS!D8024,1,2),IVA!W:W,0)),"SIN COD.")</f>
        <v>0</v>
      </c>
    </row>
    <row r="8125" spans="1:86" x14ac:dyDescent="0.25">
      <c r="A8125"/>
      <c r="B8125"/>
      <c r="D8125"/>
      <c r="AL8125">
        <f t="shared" si="882"/>
        <v>0</v>
      </c>
      <c r="AQ8125">
        <f t="shared" si="883"/>
        <v>0</v>
      </c>
      <c r="AR8125" t="str">
        <f>IFERROR(IF(OR(AP8125=338,AP8125=340,AP8125=341,AP8125=342,AP8125="342A",AP8125="342B"),PorcenRet(AP8125,AT8125,AU8125),INDEX(PORCENTAJEBUSCAR,MATCH(AP8125,CódigoRET,0),4)*1),"")</f>
        <v/>
      </c>
      <c r="AS8125">
        <f t="shared" si="884"/>
        <v>0</v>
      </c>
      <c r="BF8125" t="str">
        <f>IFERROR(IF(OR(BD8125=338,BD8125=340,BD8125=341,BD8125=342,BD8125="342A",BD8125="342B"),PorcenRet(BD8125,BH8125,BI8125),INDEX(PORCENTAJEBUSCAR,MATCH(BD8125,CódigoRET,0),4)*1),"")</f>
        <v/>
      </c>
      <c r="BG8125">
        <f t="shared" si="885"/>
        <v>0</v>
      </c>
      <c r="BO8125">
        <f t="shared" si="886"/>
        <v>0</v>
      </c>
      <c r="CC8125">
        <f t="shared" si="887"/>
        <v>0</v>
      </c>
      <c r="CD8125">
        <f t="shared" si="888"/>
        <v>0</v>
      </c>
      <c r="CG8125">
        <f ca="1">IFERROR(INDIRECT("IVA!X"&amp;MATCH(MID(COMPRAS!C8025,1,2)&amp;MID(COMPRAS!F8025,1,2)&amp;MID(COMPRAS!D8025,1,2),IVA!W:W,0)),"SIN COD.")</f>
        <v>0</v>
      </c>
      <c r="CH8125">
        <f ca="1">IFERROR(INDIRECT("IVA!Y"&amp;MATCH(MID(COMPRAS!C8025,1,2)&amp;MID(COMPRAS!F8025,1,2)&amp;MID(COMPRAS!D8025,1,2),IVA!W:W,0)),"SIN COD.")</f>
        <v>0</v>
      </c>
    </row>
    <row r="8126" spans="1:86" x14ac:dyDescent="0.25">
      <c r="A8126"/>
      <c r="B8126"/>
      <c r="D8126"/>
      <c r="AL8126">
        <f t="shared" si="882"/>
        <v>0</v>
      </c>
      <c r="AQ8126">
        <f t="shared" si="883"/>
        <v>0</v>
      </c>
      <c r="AR8126" t="str">
        <f>IFERROR(IF(OR(AP8126=338,AP8126=340,AP8126=341,AP8126=342,AP8126="342A",AP8126="342B"),PorcenRet(AP8126,AT8126,AU8126),INDEX(PORCENTAJEBUSCAR,MATCH(AP8126,CódigoRET,0),4)*1),"")</f>
        <v/>
      </c>
      <c r="AS8126">
        <f t="shared" si="884"/>
        <v>0</v>
      </c>
      <c r="BF8126" t="str">
        <f>IFERROR(IF(OR(BD8126=338,BD8126=340,BD8126=341,BD8126=342,BD8126="342A",BD8126="342B"),PorcenRet(BD8126,BH8126,BI8126),INDEX(PORCENTAJEBUSCAR,MATCH(BD8126,CódigoRET,0),4)*1),"")</f>
        <v/>
      </c>
      <c r="BG8126">
        <f t="shared" si="885"/>
        <v>0</v>
      </c>
      <c r="BO8126">
        <f t="shared" si="886"/>
        <v>0</v>
      </c>
      <c r="CC8126">
        <f t="shared" si="887"/>
        <v>0</v>
      </c>
      <c r="CD8126">
        <f t="shared" si="888"/>
        <v>0</v>
      </c>
      <c r="CG8126">
        <f ca="1">IFERROR(INDIRECT("IVA!X"&amp;MATCH(MID(COMPRAS!C8026,1,2)&amp;MID(COMPRAS!F8026,1,2)&amp;MID(COMPRAS!D8026,1,2),IVA!W:W,0)),"SIN COD.")</f>
        <v>0</v>
      </c>
      <c r="CH8126">
        <f ca="1">IFERROR(INDIRECT("IVA!Y"&amp;MATCH(MID(COMPRAS!C8026,1,2)&amp;MID(COMPRAS!F8026,1,2)&amp;MID(COMPRAS!D8026,1,2),IVA!W:W,0)),"SIN COD.")</f>
        <v>0</v>
      </c>
    </row>
    <row r="8127" spans="1:86" x14ac:dyDescent="0.25">
      <c r="A8127"/>
      <c r="B8127"/>
      <c r="D8127"/>
      <c r="AL8127">
        <f t="shared" si="882"/>
        <v>0</v>
      </c>
      <c r="AQ8127">
        <f t="shared" si="883"/>
        <v>0</v>
      </c>
      <c r="AR8127" t="str">
        <f>IFERROR(IF(OR(AP8127=338,AP8127=340,AP8127=341,AP8127=342,AP8127="342A",AP8127="342B"),PorcenRet(AP8127,AT8127,AU8127),INDEX(PORCENTAJEBUSCAR,MATCH(AP8127,CódigoRET,0),4)*1),"")</f>
        <v/>
      </c>
      <c r="AS8127">
        <f t="shared" si="884"/>
        <v>0</v>
      </c>
      <c r="BF8127" t="str">
        <f>IFERROR(IF(OR(BD8127=338,BD8127=340,BD8127=341,BD8127=342,BD8127="342A",BD8127="342B"),PorcenRet(BD8127,BH8127,BI8127),INDEX(PORCENTAJEBUSCAR,MATCH(BD8127,CódigoRET,0),4)*1),"")</f>
        <v/>
      </c>
      <c r="BG8127">
        <f t="shared" si="885"/>
        <v>0</v>
      </c>
      <c r="BO8127">
        <f t="shared" si="886"/>
        <v>0</v>
      </c>
      <c r="CC8127">
        <f t="shared" si="887"/>
        <v>0</v>
      </c>
      <c r="CD8127">
        <f t="shared" si="888"/>
        <v>0</v>
      </c>
      <c r="CG8127">
        <f ca="1">IFERROR(INDIRECT("IVA!X"&amp;MATCH(MID(COMPRAS!C8027,1,2)&amp;MID(COMPRAS!F8027,1,2)&amp;MID(COMPRAS!D8027,1,2),IVA!W:W,0)),"SIN COD.")</f>
        <v>0</v>
      </c>
      <c r="CH8127">
        <f ca="1">IFERROR(INDIRECT("IVA!Y"&amp;MATCH(MID(COMPRAS!C8027,1,2)&amp;MID(COMPRAS!F8027,1,2)&amp;MID(COMPRAS!D8027,1,2),IVA!W:W,0)),"SIN COD.")</f>
        <v>0</v>
      </c>
    </row>
    <row r="8128" spans="1:86" x14ac:dyDescent="0.25">
      <c r="A8128"/>
      <c r="B8128"/>
      <c r="D8128"/>
      <c r="AL8128">
        <f t="shared" si="882"/>
        <v>0</v>
      </c>
      <c r="AQ8128">
        <f t="shared" si="883"/>
        <v>0</v>
      </c>
      <c r="AR8128" t="str">
        <f>IFERROR(IF(OR(AP8128=338,AP8128=340,AP8128=341,AP8128=342,AP8128="342A",AP8128="342B"),PorcenRet(AP8128,AT8128,AU8128),INDEX(PORCENTAJEBUSCAR,MATCH(AP8128,CódigoRET,0),4)*1),"")</f>
        <v/>
      </c>
      <c r="AS8128">
        <f t="shared" si="884"/>
        <v>0</v>
      </c>
      <c r="BF8128" t="str">
        <f>IFERROR(IF(OR(BD8128=338,BD8128=340,BD8128=341,BD8128=342,BD8128="342A",BD8128="342B"),PorcenRet(BD8128,BH8128,BI8128),INDEX(PORCENTAJEBUSCAR,MATCH(BD8128,CódigoRET,0),4)*1),"")</f>
        <v/>
      </c>
      <c r="BG8128">
        <f t="shared" si="885"/>
        <v>0</v>
      </c>
      <c r="BO8128">
        <f t="shared" si="886"/>
        <v>0</v>
      </c>
      <c r="CC8128">
        <f t="shared" si="887"/>
        <v>0</v>
      </c>
      <c r="CD8128">
        <f t="shared" si="888"/>
        <v>0</v>
      </c>
      <c r="CG8128">
        <f ca="1">IFERROR(INDIRECT("IVA!X"&amp;MATCH(MID(COMPRAS!C8028,1,2)&amp;MID(COMPRAS!F8028,1,2)&amp;MID(COMPRAS!D8028,1,2),IVA!W:W,0)),"SIN COD.")</f>
        <v>0</v>
      </c>
      <c r="CH8128">
        <f ca="1">IFERROR(INDIRECT("IVA!Y"&amp;MATCH(MID(COMPRAS!C8028,1,2)&amp;MID(COMPRAS!F8028,1,2)&amp;MID(COMPRAS!D8028,1,2),IVA!W:W,0)),"SIN COD.")</f>
        <v>0</v>
      </c>
    </row>
    <row r="8129" spans="1:86" x14ac:dyDescent="0.25">
      <c r="A8129"/>
      <c r="B8129"/>
      <c r="D8129"/>
      <c r="AL8129">
        <f t="shared" si="882"/>
        <v>0</v>
      </c>
      <c r="AQ8129">
        <f t="shared" si="883"/>
        <v>0</v>
      </c>
      <c r="AR8129" t="str">
        <f>IFERROR(IF(OR(AP8129=338,AP8129=340,AP8129=341,AP8129=342,AP8129="342A",AP8129="342B"),PorcenRet(AP8129,AT8129,AU8129),INDEX(PORCENTAJEBUSCAR,MATCH(AP8129,CódigoRET,0),4)*1),"")</f>
        <v/>
      </c>
      <c r="AS8129">
        <f t="shared" si="884"/>
        <v>0</v>
      </c>
      <c r="BF8129" t="str">
        <f>IFERROR(IF(OR(BD8129=338,BD8129=340,BD8129=341,BD8129=342,BD8129="342A",BD8129="342B"),PorcenRet(BD8129,BH8129,BI8129),INDEX(PORCENTAJEBUSCAR,MATCH(BD8129,CódigoRET,0),4)*1),"")</f>
        <v/>
      </c>
      <c r="BG8129">
        <f t="shared" si="885"/>
        <v>0</v>
      </c>
      <c r="BO8129">
        <f t="shared" si="886"/>
        <v>0</v>
      </c>
      <c r="CC8129">
        <f t="shared" si="887"/>
        <v>0</v>
      </c>
      <c r="CD8129">
        <f t="shared" si="888"/>
        <v>0</v>
      </c>
      <c r="CG8129">
        <f ca="1">IFERROR(INDIRECT("IVA!X"&amp;MATCH(MID(COMPRAS!C8029,1,2)&amp;MID(COMPRAS!F8029,1,2)&amp;MID(COMPRAS!D8029,1,2),IVA!W:W,0)),"SIN COD.")</f>
        <v>0</v>
      </c>
      <c r="CH8129">
        <f ca="1">IFERROR(INDIRECT("IVA!Y"&amp;MATCH(MID(COMPRAS!C8029,1,2)&amp;MID(COMPRAS!F8029,1,2)&amp;MID(COMPRAS!D8029,1,2),IVA!W:W,0)),"SIN COD.")</f>
        <v>0</v>
      </c>
    </row>
    <row r="8130" spans="1:86" x14ac:dyDescent="0.25">
      <c r="A8130"/>
      <c r="B8130"/>
      <c r="D8130"/>
      <c r="AL8130">
        <f t="shared" ref="AL8130:AL8193" si="889">O8130+P8130+Q8130+R8130+S8130+T8130+U8130+V8130</f>
        <v>0</v>
      </c>
      <c r="AQ8130">
        <f t="shared" ref="AQ8130:AQ8193" si="890">+P8130+Q8130+R8130+S8130-BE8130-BQ8130-BW8130+O8130</f>
        <v>0</v>
      </c>
      <c r="AR8130" t="str">
        <f>IFERROR(IF(OR(AP8130=338,AP8130=340,AP8130=341,AP8130=342,AP8130="342A",AP8130="342B"),PorcenRet(AP8130,AT8130,AU8130),INDEX(PORCENTAJEBUSCAR,MATCH(AP8130,CódigoRET,0),4)*1),"")</f>
        <v/>
      </c>
      <c r="AS8130">
        <f t="shared" ref="AS8130:AS8193" si="891">ROUND(IF(AP8130="",0,AQ8130*(AR8130/100)),2)</f>
        <v>0</v>
      </c>
      <c r="BF8130" t="str">
        <f>IFERROR(IF(OR(BD8130=338,BD8130=340,BD8130=341,BD8130=342,BD8130="342A",BD8130="342B"),PorcenRet(BD8130,BH8130,BI8130),INDEX(PORCENTAJEBUSCAR,MATCH(BD8130,CódigoRET,0),4)*1),"")</f>
        <v/>
      </c>
      <c r="BG8130">
        <f t="shared" ref="BG8130:BG8193" si="892">ROUND(IF(BD8130="",0,BE8130*(BF8130/100)),2)</f>
        <v>0</v>
      </c>
      <c r="BO8130">
        <f t="shared" ref="BO8130:BO8193" si="893">IF(MID(F8130,1,2)="41",SUM(O8130:S8130),0)</f>
        <v>0</v>
      </c>
      <c r="CC8130">
        <f t="shared" ref="CC8130:CC8193" si="894">O8130+P8130+Q8130+R8130+S8130</f>
        <v>0</v>
      </c>
      <c r="CD8130">
        <f t="shared" ref="CD8130:CD8193" si="895">T8130+U8130</f>
        <v>0</v>
      </c>
      <c r="CG8130">
        <f ca="1">IFERROR(INDIRECT("IVA!X"&amp;MATCH(MID(COMPRAS!C8030,1,2)&amp;MID(COMPRAS!F8030,1,2)&amp;MID(COMPRAS!D8030,1,2),IVA!W:W,0)),"SIN COD.")</f>
        <v>0</v>
      </c>
      <c r="CH8130">
        <f ca="1">IFERROR(INDIRECT("IVA!Y"&amp;MATCH(MID(COMPRAS!C8030,1,2)&amp;MID(COMPRAS!F8030,1,2)&amp;MID(COMPRAS!D8030,1,2),IVA!W:W,0)),"SIN COD.")</f>
        <v>0</v>
      </c>
    </row>
    <row r="8131" spans="1:86" x14ac:dyDescent="0.25">
      <c r="A8131"/>
      <c r="B8131"/>
      <c r="D8131"/>
      <c r="AL8131">
        <f t="shared" si="889"/>
        <v>0</v>
      </c>
      <c r="AQ8131">
        <f t="shared" si="890"/>
        <v>0</v>
      </c>
      <c r="AR8131" t="str">
        <f>IFERROR(IF(OR(AP8131=338,AP8131=340,AP8131=341,AP8131=342,AP8131="342A",AP8131="342B"),PorcenRet(AP8131,AT8131,AU8131),INDEX(PORCENTAJEBUSCAR,MATCH(AP8131,CódigoRET,0),4)*1),"")</f>
        <v/>
      </c>
      <c r="AS8131">
        <f t="shared" si="891"/>
        <v>0</v>
      </c>
      <c r="BF8131" t="str">
        <f>IFERROR(IF(OR(BD8131=338,BD8131=340,BD8131=341,BD8131=342,BD8131="342A",BD8131="342B"),PorcenRet(BD8131,BH8131,BI8131),INDEX(PORCENTAJEBUSCAR,MATCH(BD8131,CódigoRET,0),4)*1),"")</f>
        <v/>
      </c>
      <c r="BG8131">
        <f t="shared" si="892"/>
        <v>0</v>
      </c>
      <c r="BO8131">
        <f t="shared" si="893"/>
        <v>0</v>
      </c>
      <c r="CC8131">
        <f t="shared" si="894"/>
        <v>0</v>
      </c>
      <c r="CD8131">
        <f t="shared" si="895"/>
        <v>0</v>
      </c>
      <c r="CG8131">
        <f ca="1">IFERROR(INDIRECT("IVA!X"&amp;MATCH(MID(COMPRAS!C8031,1,2)&amp;MID(COMPRAS!F8031,1,2)&amp;MID(COMPRAS!D8031,1,2),IVA!W:W,0)),"SIN COD.")</f>
        <v>0</v>
      </c>
      <c r="CH8131">
        <f ca="1">IFERROR(INDIRECT("IVA!Y"&amp;MATCH(MID(COMPRAS!C8031,1,2)&amp;MID(COMPRAS!F8031,1,2)&amp;MID(COMPRAS!D8031,1,2),IVA!W:W,0)),"SIN COD.")</f>
        <v>0</v>
      </c>
    </row>
    <row r="8132" spans="1:86" x14ac:dyDescent="0.25">
      <c r="A8132"/>
      <c r="B8132"/>
      <c r="D8132"/>
      <c r="AL8132">
        <f t="shared" si="889"/>
        <v>0</v>
      </c>
      <c r="AQ8132">
        <f t="shared" si="890"/>
        <v>0</v>
      </c>
      <c r="AR8132" t="str">
        <f>IFERROR(IF(OR(AP8132=338,AP8132=340,AP8132=341,AP8132=342,AP8132="342A",AP8132="342B"),PorcenRet(AP8132,AT8132,AU8132),INDEX(PORCENTAJEBUSCAR,MATCH(AP8132,CódigoRET,0),4)*1),"")</f>
        <v/>
      </c>
      <c r="AS8132">
        <f t="shared" si="891"/>
        <v>0</v>
      </c>
      <c r="BF8132" t="str">
        <f>IFERROR(IF(OR(BD8132=338,BD8132=340,BD8132=341,BD8132=342,BD8132="342A",BD8132="342B"),PorcenRet(BD8132,BH8132,BI8132),INDEX(PORCENTAJEBUSCAR,MATCH(BD8132,CódigoRET,0),4)*1),"")</f>
        <v/>
      </c>
      <c r="BG8132">
        <f t="shared" si="892"/>
        <v>0</v>
      </c>
      <c r="BO8132">
        <f t="shared" si="893"/>
        <v>0</v>
      </c>
      <c r="CC8132">
        <f t="shared" si="894"/>
        <v>0</v>
      </c>
      <c r="CD8132">
        <f t="shared" si="895"/>
        <v>0</v>
      </c>
      <c r="CG8132">
        <f ca="1">IFERROR(INDIRECT("IVA!X"&amp;MATCH(MID(COMPRAS!C8032,1,2)&amp;MID(COMPRAS!F8032,1,2)&amp;MID(COMPRAS!D8032,1,2),IVA!W:W,0)),"SIN COD.")</f>
        <v>0</v>
      </c>
      <c r="CH8132">
        <f ca="1">IFERROR(INDIRECT("IVA!Y"&amp;MATCH(MID(COMPRAS!C8032,1,2)&amp;MID(COMPRAS!F8032,1,2)&amp;MID(COMPRAS!D8032,1,2),IVA!W:W,0)),"SIN COD.")</f>
        <v>0</v>
      </c>
    </row>
    <row r="8133" spans="1:86" x14ac:dyDescent="0.25">
      <c r="A8133"/>
      <c r="B8133"/>
      <c r="D8133"/>
      <c r="AL8133">
        <f t="shared" si="889"/>
        <v>0</v>
      </c>
      <c r="AQ8133">
        <f t="shared" si="890"/>
        <v>0</v>
      </c>
      <c r="AR8133" t="str">
        <f>IFERROR(IF(OR(AP8133=338,AP8133=340,AP8133=341,AP8133=342,AP8133="342A",AP8133="342B"),PorcenRet(AP8133,AT8133,AU8133),INDEX(PORCENTAJEBUSCAR,MATCH(AP8133,CódigoRET,0),4)*1),"")</f>
        <v/>
      </c>
      <c r="AS8133">
        <f t="shared" si="891"/>
        <v>0</v>
      </c>
      <c r="BF8133" t="str">
        <f>IFERROR(IF(OR(BD8133=338,BD8133=340,BD8133=341,BD8133=342,BD8133="342A",BD8133="342B"),PorcenRet(BD8133,BH8133,BI8133),INDEX(PORCENTAJEBUSCAR,MATCH(BD8133,CódigoRET,0),4)*1),"")</f>
        <v/>
      </c>
      <c r="BG8133">
        <f t="shared" si="892"/>
        <v>0</v>
      </c>
      <c r="BO8133">
        <f t="shared" si="893"/>
        <v>0</v>
      </c>
      <c r="CC8133">
        <f t="shared" si="894"/>
        <v>0</v>
      </c>
      <c r="CD8133">
        <f t="shared" si="895"/>
        <v>0</v>
      </c>
      <c r="CG8133">
        <f ca="1">IFERROR(INDIRECT("IVA!X"&amp;MATCH(MID(COMPRAS!C8033,1,2)&amp;MID(COMPRAS!F8033,1,2)&amp;MID(COMPRAS!D8033,1,2),IVA!W:W,0)),"SIN COD.")</f>
        <v>0</v>
      </c>
      <c r="CH8133">
        <f ca="1">IFERROR(INDIRECT("IVA!Y"&amp;MATCH(MID(COMPRAS!C8033,1,2)&amp;MID(COMPRAS!F8033,1,2)&amp;MID(COMPRAS!D8033,1,2),IVA!W:W,0)),"SIN COD.")</f>
        <v>0</v>
      </c>
    </row>
    <row r="8134" spans="1:86" x14ac:dyDescent="0.25">
      <c r="A8134"/>
      <c r="B8134"/>
      <c r="D8134"/>
      <c r="AL8134">
        <f t="shared" si="889"/>
        <v>0</v>
      </c>
      <c r="AQ8134">
        <f t="shared" si="890"/>
        <v>0</v>
      </c>
      <c r="AR8134" t="str">
        <f>IFERROR(IF(OR(AP8134=338,AP8134=340,AP8134=341,AP8134=342,AP8134="342A",AP8134="342B"),PorcenRet(AP8134,AT8134,AU8134),INDEX(PORCENTAJEBUSCAR,MATCH(AP8134,CódigoRET,0),4)*1),"")</f>
        <v/>
      </c>
      <c r="AS8134">
        <f t="shared" si="891"/>
        <v>0</v>
      </c>
      <c r="BF8134" t="str">
        <f>IFERROR(IF(OR(BD8134=338,BD8134=340,BD8134=341,BD8134=342,BD8134="342A",BD8134="342B"),PorcenRet(BD8134,BH8134,BI8134),INDEX(PORCENTAJEBUSCAR,MATCH(BD8134,CódigoRET,0),4)*1),"")</f>
        <v/>
      </c>
      <c r="BG8134">
        <f t="shared" si="892"/>
        <v>0</v>
      </c>
      <c r="BO8134">
        <f t="shared" si="893"/>
        <v>0</v>
      </c>
      <c r="CC8134">
        <f t="shared" si="894"/>
        <v>0</v>
      </c>
      <c r="CD8134">
        <f t="shared" si="895"/>
        <v>0</v>
      </c>
      <c r="CG8134">
        <f ca="1">IFERROR(INDIRECT("IVA!X"&amp;MATCH(MID(COMPRAS!C8034,1,2)&amp;MID(COMPRAS!F8034,1,2)&amp;MID(COMPRAS!D8034,1,2),IVA!W:W,0)),"SIN COD.")</f>
        <v>0</v>
      </c>
      <c r="CH8134">
        <f ca="1">IFERROR(INDIRECT("IVA!Y"&amp;MATCH(MID(COMPRAS!C8034,1,2)&amp;MID(COMPRAS!F8034,1,2)&amp;MID(COMPRAS!D8034,1,2),IVA!W:W,0)),"SIN COD.")</f>
        <v>0</v>
      </c>
    </row>
    <row r="8135" spans="1:86" x14ac:dyDescent="0.25">
      <c r="A8135"/>
      <c r="B8135"/>
      <c r="D8135"/>
      <c r="AL8135">
        <f t="shared" si="889"/>
        <v>0</v>
      </c>
      <c r="AQ8135">
        <f t="shared" si="890"/>
        <v>0</v>
      </c>
      <c r="AR8135" t="str">
        <f>IFERROR(IF(OR(AP8135=338,AP8135=340,AP8135=341,AP8135=342,AP8135="342A",AP8135="342B"),PorcenRet(AP8135,AT8135,AU8135),INDEX(PORCENTAJEBUSCAR,MATCH(AP8135,CódigoRET,0),4)*1),"")</f>
        <v/>
      </c>
      <c r="AS8135">
        <f t="shared" si="891"/>
        <v>0</v>
      </c>
      <c r="BF8135" t="str">
        <f>IFERROR(IF(OR(BD8135=338,BD8135=340,BD8135=341,BD8135=342,BD8135="342A",BD8135="342B"),PorcenRet(BD8135,BH8135,BI8135),INDEX(PORCENTAJEBUSCAR,MATCH(BD8135,CódigoRET,0),4)*1),"")</f>
        <v/>
      </c>
      <c r="BG8135">
        <f t="shared" si="892"/>
        <v>0</v>
      </c>
      <c r="BO8135">
        <f t="shared" si="893"/>
        <v>0</v>
      </c>
      <c r="CC8135">
        <f t="shared" si="894"/>
        <v>0</v>
      </c>
      <c r="CD8135">
        <f t="shared" si="895"/>
        <v>0</v>
      </c>
      <c r="CG8135">
        <f ca="1">IFERROR(INDIRECT("IVA!X"&amp;MATCH(MID(COMPRAS!C8035,1,2)&amp;MID(COMPRAS!F8035,1,2)&amp;MID(COMPRAS!D8035,1,2),IVA!W:W,0)),"SIN COD.")</f>
        <v>0</v>
      </c>
      <c r="CH8135">
        <f ca="1">IFERROR(INDIRECT("IVA!Y"&amp;MATCH(MID(COMPRAS!C8035,1,2)&amp;MID(COMPRAS!F8035,1,2)&amp;MID(COMPRAS!D8035,1,2),IVA!W:W,0)),"SIN COD.")</f>
        <v>0</v>
      </c>
    </row>
    <row r="8136" spans="1:86" x14ac:dyDescent="0.25">
      <c r="A8136"/>
      <c r="B8136"/>
      <c r="D8136"/>
      <c r="AL8136">
        <f t="shared" si="889"/>
        <v>0</v>
      </c>
      <c r="AQ8136">
        <f t="shared" si="890"/>
        <v>0</v>
      </c>
      <c r="AR8136" t="str">
        <f>IFERROR(IF(OR(AP8136=338,AP8136=340,AP8136=341,AP8136=342,AP8136="342A",AP8136="342B"),PorcenRet(AP8136,AT8136,AU8136),INDEX(PORCENTAJEBUSCAR,MATCH(AP8136,CódigoRET,0),4)*1),"")</f>
        <v/>
      </c>
      <c r="AS8136">
        <f t="shared" si="891"/>
        <v>0</v>
      </c>
      <c r="BF8136" t="str">
        <f>IFERROR(IF(OR(BD8136=338,BD8136=340,BD8136=341,BD8136=342,BD8136="342A",BD8136="342B"),PorcenRet(BD8136,BH8136,BI8136),INDEX(PORCENTAJEBUSCAR,MATCH(BD8136,CódigoRET,0),4)*1),"")</f>
        <v/>
      </c>
      <c r="BG8136">
        <f t="shared" si="892"/>
        <v>0</v>
      </c>
      <c r="BO8136">
        <f t="shared" si="893"/>
        <v>0</v>
      </c>
      <c r="CC8136">
        <f t="shared" si="894"/>
        <v>0</v>
      </c>
      <c r="CD8136">
        <f t="shared" si="895"/>
        <v>0</v>
      </c>
      <c r="CG8136">
        <f ca="1">IFERROR(INDIRECT("IVA!X"&amp;MATCH(MID(COMPRAS!C8036,1,2)&amp;MID(COMPRAS!F8036,1,2)&amp;MID(COMPRAS!D8036,1,2),IVA!W:W,0)),"SIN COD.")</f>
        <v>0</v>
      </c>
      <c r="CH8136">
        <f ca="1">IFERROR(INDIRECT("IVA!Y"&amp;MATCH(MID(COMPRAS!C8036,1,2)&amp;MID(COMPRAS!F8036,1,2)&amp;MID(COMPRAS!D8036,1,2),IVA!W:W,0)),"SIN COD.")</f>
        <v>0</v>
      </c>
    </row>
    <row r="8137" spans="1:86" x14ac:dyDescent="0.25">
      <c r="A8137"/>
      <c r="B8137"/>
      <c r="D8137"/>
      <c r="AL8137">
        <f t="shared" si="889"/>
        <v>0</v>
      </c>
      <c r="AQ8137">
        <f t="shared" si="890"/>
        <v>0</v>
      </c>
      <c r="AR8137" t="str">
        <f>IFERROR(IF(OR(AP8137=338,AP8137=340,AP8137=341,AP8137=342,AP8137="342A",AP8137="342B"),PorcenRet(AP8137,AT8137,AU8137),INDEX(PORCENTAJEBUSCAR,MATCH(AP8137,CódigoRET,0),4)*1),"")</f>
        <v/>
      </c>
      <c r="AS8137">
        <f t="shared" si="891"/>
        <v>0</v>
      </c>
      <c r="BF8137" t="str">
        <f>IFERROR(IF(OR(BD8137=338,BD8137=340,BD8137=341,BD8137=342,BD8137="342A",BD8137="342B"),PorcenRet(BD8137,BH8137,BI8137),INDEX(PORCENTAJEBUSCAR,MATCH(BD8137,CódigoRET,0),4)*1),"")</f>
        <v/>
      </c>
      <c r="BG8137">
        <f t="shared" si="892"/>
        <v>0</v>
      </c>
      <c r="BO8137">
        <f t="shared" si="893"/>
        <v>0</v>
      </c>
      <c r="CC8137">
        <f t="shared" si="894"/>
        <v>0</v>
      </c>
      <c r="CD8137">
        <f t="shared" si="895"/>
        <v>0</v>
      </c>
      <c r="CG8137">
        <f ca="1">IFERROR(INDIRECT("IVA!X"&amp;MATCH(MID(COMPRAS!C8037,1,2)&amp;MID(COMPRAS!F8037,1,2)&amp;MID(COMPRAS!D8037,1,2),IVA!W:W,0)),"SIN COD.")</f>
        <v>0</v>
      </c>
      <c r="CH8137">
        <f ca="1">IFERROR(INDIRECT("IVA!Y"&amp;MATCH(MID(COMPRAS!C8037,1,2)&amp;MID(COMPRAS!F8037,1,2)&amp;MID(COMPRAS!D8037,1,2),IVA!W:W,0)),"SIN COD.")</f>
        <v>0</v>
      </c>
    </row>
    <row r="8138" spans="1:86" x14ac:dyDescent="0.25">
      <c r="A8138"/>
      <c r="B8138"/>
      <c r="D8138"/>
      <c r="AL8138">
        <f t="shared" si="889"/>
        <v>0</v>
      </c>
      <c r="AQ8138">
        <f t="shared" si="890"/>
        <v>0</v>
      </c>
      <c r="AR8138" t="str">
        <f>IFERROR(IF(OR(AP8138=338,AP8138=340,AP8138=341,AP8138=342,AP8138="342A",AP8138="342B"),PorcenRet(AP8138,AT8138,AU8138),INDEX(PORCENTAJEBUSCAR,MATCH(AP8138,CódigoRET,0),4)*1),"")</f>
        <v/>
      </c>
      <c r="AS8138">
        <f t="shared" si="891"/>
        <v>0</v>
      </c>
      <c r="BF8138" t="str">
        <f>IFERROR(IF(OR(BD8138=338,BD8138=340,BD8138=341,BD8138=342,BD8138="342A",BD8138="342B"),PorcenRet(BD8138,BH8138,BI8138),INDEX(PORCENTAJEBUSCAR,MATCH(BD8138,CódigoRET,0),4)*1),"")</f>
        <v/>
      </c>
      <c r="BG8138">
        <f t="shared" si="892"/>
        <v>0</v>
      </c>
      <c r="BO8138">
        <f t="shared" si="893"/>
        <v>0</v>
      </c>
      <c r="CC8138">
        <f t="shared" si="894"/>
        <v>0</v>
      </c>
      <c r="CD8138">
        <f t="shared" si="895"/>
        <v>0</v>
      </c>
      <c r="CG8138">
        <f ca="1">IFERROR(INDIRECT("IVA!X"&amp;MATCH(MID(COMPRAS!C8038,1,2)&amp;MID(COMPRAS!F8038,1,2)&amp;MID(COMPRAS!D8038,1,2),IVA!W:W,0)),"SIN COD.")</f>
        <v>0</v>
      </c>
      <c r="CH8138">
        <f ca="1">IFERROR(INDIRECT("IVA!Y"&amp;MATCH(MID(COMPRAS!C8038,1,2)&amp;MID(COMPRAS!F8038,1,2)&amp;MID(COMPRAS!D8038,1,2),IVA!W:W,0)),"SIN COD.")</f>
        <v>0</v>
      </c>
    </row>
    <row r="8139" spans="1:86" x14ac:dyDescent="0.25">
      <c r="A8139"/>
      <c r="B8139"/>
      <c r="D8139"/>
      <c r="AL8139">
        <f t="shared" si="889"/>
        <v>0</v>
      </c>
      <c r="AQ8139">
        <f t="shared" si="890"/>
        <v>0</v>
      </c>
      <c r="AR8139" t="str">
        <f>IFERROR(IF(OR(AP8139=338,AP8139=340,AP8139=341,AP8139=342,AP8139="342A",AP8139="342B"),PorcenRet(AP8139,AT8139,AU8139),INDEX(PORCENTAJEBUSCAR,MATCH(AP8139,CódigoRET,0),4)*1),"")</f>
        <v/>
      </c>
      <c r="AS8139">
        <f t="shared" si="891"/>
        <v>0</v>
      </c>
      <c r="BF8139" t="str">
        <f>IFERROR(IF(OR(BD8139=338,BD8139=340,BD8139=341,BD8139=342,BD8139="342A",BD8139="342B"),PorcenRet(BD8139,BH8139,BI8139),INDEX(PORCENTAJEBUSCAR,MATCH(BD8139,CódigoRET,0),4)*1),"")</f>
        <v/>
      </c>
      <c r="BG8139">
        <f t="shared" si="892"/>
        <v>0</v>
      </c>
      <c r="BO8139">
        <f t="shared" si="893"/>
        <v>0</v>
      </c>
      <c r="CC8139">
        <f t="shared" si="894"/>
        <v>0</v>
      </c>
      <c r="CD8139">
        <f t="shared" si="895"/>
        <v>0</v>
      </c>
      <c r="CG8139">
        <f ca="1">IFERROR(INDIRECT("IVA!X"&amp;MATCH(MID(COMPRAS!C8039,1,2)&amp;MID(COMPRAS!F8039,1,2)&amp;MID(COMPRAS!D8039,1,2),IVA!W:W,0)),"SIN COD.")</f>
        <v>0</v>
      </c>
      <c r="CH8139">
        <f ca="1">IFERROR(INDIRECT("IVA!Y"&amp;MATCH(MID(COMPRAS!C8039,1,2)&amp;MID(COMPRAS!F8039,1,2)&amp;MID(COMPRAS!D8039,1,2),IVA!W:W,0)),"SIN COD.")</f>
        <v>0</v>
      </c>
    </row>
    <row r="8140" spans="1:86" x14ac:dyDescent="0.25">
      <c r="A8140"/>
      <c r="B8140"/>
      <c r="D8140"/>
      <c r="AL8140">
        <f t="shared" si="889"/>
        <v>0</v>
      </c>
      <c r="AQ8140">
        <f t="shared" si="890"/>
        <v>0</v>
      </c>
      <c r="AR8140" t="str">
        <f>IFERROR(IF(OR(AP8140=338,AP8140=340,AP8140=341,AP8140=342,AP8140="342A",AP8140="342B"),PorcenRet(AP8140,AT8140,AU8140),INDEX(PORCENTAJEBUSCAR,MATCH(AP8140,CódigoRET,0),4)*1),"")</f>
        <v/>
      </c>
      <c r="AS8140">
        <f t="shared" si="891"/>
        <v>0</v>
      </c>
      <c r="BF8140" t="str">
        <f>IFERROR(IF(OR(BD8140=338,BD8140=340,BD8140=341,BD8140=342,BD8140="342A",BD8140="342B"),PorcenRet(BD8140,BH8140,BI8140),INDEX(PORCENTAJEBUSCAR,MATCH(BD8140,CódigoRET,0),4)*1),"")</f>
        <v/>
      </c>
      <c r="BG8140">
        <f t="shared" si="892"/>
        <v>0</v>
      </c>
      <c r="BO8140">
        <f t="shared" si="893"/>
        <v>0</v>
      </c>
      <c r="CC8140">
        <f t="shared" si="894"/>
        <v>0</v>
      </c>
      <c r="CD8140">
        <f t="shared" si="895"/>
        <v>0</v>
      </c>
      <c r="CG8140">
        <f ca="1">IFERROR(INDIRECT("IVA!X"&amp;MATCH(MID(COMPRAS!C8040,1,2)&amp;MID(COMPRAS!F8040,1,2)&amp;MID(COMPRAS!D8040,1,2),IVA!W:W,0)),"SIN COD.")</f>
        <v>0</v>
      </c>
      <c r="CH8140">
        <f ca="1">IFERROR(INDIRECT("IVA!Y"&amp;MATCH(MID(COMPRAS!C8040,1,2)&amp;MID(COMPRAS!F8040,1,2)&amp;MID(COMPRAS!D8040,1,2),IVA!W:W,0)),"SIN COD.")</f>
        <v>0</v>
      </c>
    </row>
    <row r="8141" spans="1:86" x14ac:dyDescent="0.25">
      <c r="A8141"/>
      <c r="B8141"/>
      <c r="D8141"/>
      <c r="AL8141">
        <f t="shared" si="889"/>
        <v>0</v>
      </c>
      <c r="AQ8141">
        <f t="shared" si="890"/>
        <v>0</v>
      </c>
      <c r="AR8141" t="str">
        <f>IFERROR(IF(OR(AP8141=338,AP8141=340,AP8141=341,AP8141=342,AP8141="342A",AP8141="342B"),PorcenRet(AP8141,AT8141,AU8141),INDEX(PORCENTAJEBUSCAR,MATCH(AP8141,CódigoRET,0),4)*1),"")</f>
        <v/>
      </c>
      <c r="AS8141">
        <f t="shared" si="891"/>
        <v>0</v>
      </c>
      <c r="BF8141" t="str">
        <f>IFERROR(IF(OR(BD8141=338,BD8141=340,BD8141=341,BD8141=342,BD8141="342A",BD8141="342B"),PorcenRet(BD8141,BH8141,BI8141),INDEX(PORCENTAJEBUSCAR,MATCH(BD8141,CódigoRET,0),4)*1),"")</f>
        <v/>
      </c>
      <c r="BG8141">
        <f t="shared" si="892"/>
        <v>0</v>
      </c>
      <c r="BO8141">
        <f t="shared" si="893"/>
        <v>0</v>
      </c>
      <c r="CC8141">
        <f t="shared" si="894"/>
        <v>0</v>
      </c>
      <c r="CD8141">
        <f t="shared" si="895"/>
        <v>0</v>
      </c>
      <c r="CG8141">
        <f ca="1">IFERROR(INDIRECT("IVA!X"&amp;MATCH(MID(COMPRAS!C8041,1,2)&amp;MID(COMPRAS!F8041,1,2)&amp;MID(COMPRAS!D8041,1,2),IVA!W:W,0)),"SIN COD.")</f>
        <v>0</v>
      </c>
      <c r="CH8141">
        <f ca="1">IFERROR(INDIRECT("IVA!Y"&amp;MATCH(MID(COMPRAS!C8041,1,2)&amp;MID(COMPRAS!F8041,1,2)&amp;MID(COMPRAS!D8041,1,2),IVA!W:W,0)),"SIN COD.")</f>
        <v>0</v>
      </c>
    </row>
    <row r="8142" spans="1:86" x14ac:dyDescent="0.25">
      <c r="A8142"/>
      <c r="B8142"/>
      <c r="D8142"/>
      <c r="AL8142">
        <f t="shared" si="889"/>
        <v>0</v>
      </c>
      <c r="AQ8142">
        <f t="shared" si="890"/>
        <v>0</v>
      </c>
      <c r="AR8142" t="str">
        <f>IFERROR(IF(OR(AP8142=338,AP8142=340,AP8142=341,AP8142=342,AP8142="342A",AP8142="342B"),PorcenRet(AP8142,AT8142,AU8142),INDEX(PORCENTAJEBUSCAR,MATCH(AP8142,CódigoRET,0),4)*1),"")</f>
        <v/>
      </c>
      <c r="AS8142">
        <f t="shared" si="891"/>
        <v>0</v>
      </c>
      <c r="BF8142" t="str">
        <f>IFERROR(IF(OR(BD8142=338,BD8142=340,BD8142=341,BD8142=342,BD8142="342A",BD8142="342B"),PorcenRet(BD8142,BH8142,BI8142),INDEX(PORCENTAJEBUSCAR,MATCH(BD8142,CódigoRET,0),4)*1),"")</f>
        <v/>
      </c>
      <c r="BG8142">
        <f t="shared" si="892"/>
        <v>0</v>
      </c>
      <c r="BO8142">
        <f t="shared" si="893"/>
        <v>0</v>
      </c>
      <c r="CC8142">
        <f t="shared" si="894"/>
        <v>0</v>
      </c>
      <c r="CD8142">
        <f t="shared" si="895"/>
        <v>0</v>
      </c>
      <c r="CG8142">
        <f ca="1">IFERROR(INDIRECT("IVA!X"&amp;MATCH(MID(COMPRAS!C8042,1,2)&amp;MID(COMPRAS!F8042,1,2)&amp;MID(COMPRAS!D8042,1,2),IVA!W:W,0)),"SIN COD.")</f>
        <v>0</v>
      </c>
      <c r="CH8142">
        <f ca="1">IFERROR(INDIRECT("IVA!Y"&amp;MATCH(MID(COMPRAS!C8042,1,2)&amp;MID(COMPRAS!F8042,1,2)&amp;MID(COMPRAS!D8042,1,2),IVA!W:W,0)),"SIN COD.")</f>
        <v>0</v>
      </c>
    </row>
    <row r="8143" spans="1:86" x14ac:dyDescent="0.25">
      <c r="A8143"/>
      <c r="B8143"/>
      <c r="D8143"/>
      <c r="AL8143">
        <f t="shared" si="889"/>
        <v>0</v>
      </c>
      <c r="AQ8143">
        <f t="shared" si="890"/>
        <v>0</v>
      </c>
      <c r="AR8143" t="str">
        <f>IFERROR(IF(OR(AP8143=338,AP8143=340,AP8143=341,AP8143=342,AP8143="342A",AP8143="342B"),PorcenRet(AP8143,AT8143,AU8143),INDEX(PORCENTAJEBUSCAR,MATCH(AP8143,CódigoRET,0),4)*1),"")</f>
        <v/>
      </c>
      <c r="AS8143">
        <f t="shared" si="891"/>
        <v>0</v>
      </c>
      <c r="BF8143" t="str">
        <f>IFERROR(IF(OR(BD8143=338,BD8143=340,BD8143=341,BD8143=342,BD8143="342A",BD8143="342B"),PorcenRet(BD8143,BH8143,BI8143),INDEX(PORCENTAJEBUSCAR,MATCH(BD8143,CódigoRET,0),4)*1),"")</f>
        <v/>
      </c>
      <c r="BG8143">
        <f t="shared" si="892"/>
        <v>0</v>
      </c>
      <c r="BO8143">
        <f t="shared" si="893"/>
        <v>0</v>
      </c>
      <c r="CC8143">
        <f t="shared" si="894"/>
        <v>0</v>
      </c>
      <c r="CD8143">
        <f t="shared" si="895"/>
        <v>0</v>
      </c>
      <c r="CG8143">
        <f ca="1">IFERROR(INDIRECT("IVA!X"&amp;MATCH(MID(COMPRAS!C8043,1,2)&amp;MID(COMPRAS!F8043,1,2)&amp;MID(COMPRAS!D8043,1,2),IVA!W:W,0)),"SIN COD.")</f>
        <v>0</v>
      </c>
      <c r="CH8143">
        <f ca="1">IFERROR(INDIRECT("IVA!Y"&amp;MATCH(MID(COMPRAS!C8043,1,2)&amp;MID(COMPRAS!F8043,1,2)&amp;MID(COMPRAS!D8043,1,2),IVA!W:W,0)),"SIN COD.")</f>
        <v>0</v>
      </c>
    </row>
    <row r="8144" spans="1:86" x14ac:dyDescent="0.25">
      <c r="A8144"/>
      <c r="B8144"/>
      <c r="D8144"/>
      <c r="AL8144">
        <f t="shared" si="889"/>
        <v>0</v>
      </c>
      <c r="AQ8144">
        <f t="shared" si="890"/>
        <v>0</v>
      </c>
      <c r="AR8144" t="str">
        <f>IFERROR(IF(OR(AP8144=338,AP8144=340,AP8144=341,AP8144=342,AP8144="342A",AP8144="342B"),PorcenRet(AP8144,AT8144,AU8144),INDEX(PORCENTAJEBUSCAR,MATCH(AP8144,CódigoRET,0),4)*1),"")</f>
        <v/>
      </c>
      <c r="AS8144">
        <f t="shared" si="891"/>
        <v>0</v>
      </c>
      <c r="BF8144" t="str">
        <f>IFERROR(IF(OR(BD8144=338,BD8144=340,BD8144=341,BD8144=342,BD8144="342A",BD8144="342B"),PorcenRet(BD8144,BH8144,BI8144),INDEX(PORCENTAJEBUSCAR,MATCH(BD8144,CódigoRET,0),4)*1),"")</f>
        <v/>
      </c>
      <c r="BG8144">
        <f t="shared" si="892"/>
        <v>0</v>
      </c>
      <c r="BO8144">
        <f t="shared" si="893"/>
        <v>0</v>
      </c>
      <c r="CC8144">
        <f t="shared" si="894"/>
        <v>0</v>
      </c>
      <c r="CD8144">
        <f t="shared" si="895"/>
        <v>0</v>
      </c>
      <c r="CG8144">
        <f ca="1">IFERROR(INDIRECT("IVA!X"&amp;MATCH(MID(COMPRAS!C8044,1,2)&amp;MID(COMPRAS!F8044,1,2)&amp;MID(COMPRAS!D8044,1,2),IVA!W:W,0)),"SIN COD.")</f>
        <v>0</v>
      </c>
      <c r="CH8144">
        <f ca="1">IFERROR(INDIRECT("IVA!Y"&amp;MATCH(MID(COMPRAS!C8044,1,2)&amp;MID(COMPRAS!F8044,1,2)&amp;MID(COMPRAS!D8044,1,2),IVA!W:W,0)),"SIN COD.")</f>
        <v>0</v>
      </c>
    </row>
    <row r="8145" spans="1:86" x14ac:dyDescent="0.25">
      <c r="A8145"/>
      <c r="B8145"/>
      <c r="D8145"/>
      <c r="AL8145">
        <f t="shared" si="889"/>
        <v>0</v>
      </c>
      <c r="AQ8145">
        <f t="shared" si="890"/>
        <v>0</v>
      </c>
      <c r="AR8145" t="str">
        <f>IFERROR(IF(OR(AP8145=338,AP8145=340,AP8145=341,AP8145=342,AP8145="342A",AP8145="342B"),PorcenRet(AP8145,AT8145,AU8145),INDEX(PORCENTAJEBUSCAR,MATCH(AP8145,CódigoRET,0),4)*1),"")</f>
        <v/>
      </c>
      <c r="AS8145">
        <f t="shared" si="891"/>
        <v>0</v>
      </c>
      <c r="BF8145" t="str">
        <f>IFERROR(IF(OR(BD8145=338,BD8145=340,BD8145=341,BD8145=342,BD8145="342A",BD8145="342B"),PorcenRet(BD8145,BH8145,BI8145),INDEX(PORCENTAJEBUSCAR,MATCH(BD8145,CódigoRET,0),4)*1),"")</f>
        <v/>
      </c>
      <c r="BG8145">
        <f t="shared" si="892"/>
        <v>0</v>
      </c>
      <c r="BO8145">
        <f t="shared" si="893"/>
        <v>0</v>
      </c>
      <c r="CC8145">
        <f t="shared" si="894"/>
        <v>0</v>
      </c>
      <c r="CD8145">
        <f t="shared" si="895"/>
        <v>0</v>
      </c>
      <c r="CG8145">
        <f ca="1">IFERROR(INDIRECT("IVA!X"&amp;MATCH(MID(COMPRAS!C8045,1,2)&amp;MID(COMPRAS!F8045,1,2)&amp;MID(COMPRAS!D8045,1,2),IVA!W:W,0)),"SIN COD.")</f>
        <v>0</v>
      </c>
      <c r="CH8145">
        <f ca="1">IFERROR(INDIRECT("IVA!Y"&amp;MATCH(MID(COMPRAS!C8045,1,2)&amp;MID(COMPRAS!F8045,1,2)&amp;MID(COMPRAS!D8045,1,2),IVA!W:W,0)),"SIN COD.")</f>
        <v>0</v>
      </c>
    </row>
    <row r="8146" spans="1:86" x14ac:dyDescent="0.25">
      <c r="A8146"/>
      <c r="B8146"/>
      <c r="D8146"/>
      <c r="AL8146">
        <f t="shared" si="889"/>
        <v>0</v>
      </c>
      <c r="AQ8146">
        <f t="shared" si="890"/>
        <v>0</v>
      </c>
      <c r="AR8146" t="str">
        <f>IFERROR(IF(OR(AP8146=338,AP8146=340,AP8146=341,AP8146=342,AP8146="342A",AP8146="342B"),PorcenRet(AP8146,AT8146,AU8146),INDEX(PORCENTAJEBUSCAR,MATCH(AP8146,CódigoRET,0),4)*1),"")</f>
        <v/>
      </c>
      <c r="AS8146">
        <f t="shared" si="891"/>
        <v>0</v>
      </c>
      <c r="BF8146" t="str">
        <f>IFERROR(IF(OR(BD8146=338,BD8146=340,BD8146=341,BD8146=342,BD8146="342A",BD8146="342B"),PorcenRet(BD8146,BH8146,BI8146),INDEX(PORCENTAJEBUSCAR,MATCH(BD8146,CódigoRET,0),4)*1),"")</f>
        <v/>
      </c>
      <c r="BG8146">
        <f t="shared" si="892"/>
        <v>0</v>
      </c>
      <c r="BO8146">
        <f t="shared" si="893"/>
        <v>0</v>
      </c>
      <c r="CC8146">
        <f t="shared" si="894"/>
        <v>0</v>
      </c>
      <c r="CD8146">
        <f t="shared" si="895"/>
        <v>0</v>
      </c>
      <c r="CG8146">
        <f ca="1">IFERROR(INDIRECT("IVA!X"&amp;MATCH(MID(COMPRAS!C8046,1,2)&amp;MID(COMPRAS!F8046,1,2)&amp;MID(COMPRAS!D8046,1,2),IVA!W:W,0)),"SIN COD.")</f>
        <v>0</v>
      </c>
      <c r="CH8146">
        <f ca="1">IFERROR(INDIRECT("IVA!Y"&amp;MATCH(MID(COMPRAS!C8046,1,2)&amp;MID(COMPRAS!F8046,1,2)&amp;MID(COMPRAS!D8046,1,2),IVA!W:W,0)),"SIN COD.")</f>
        <v>0</v>
      </c>
    </row>
    <row r="8147" spans="1:86" x14ac:dyDescent="0.25">
      <c r="A8147"/>
      <c r="B8147"/>
      <c r="D8147"/>
      <c r="AL8147">
        <f t="shared" si="889"/>
        <v>0</v>
      </c>
      <c r="AQ8147">
        <f t="shared" si="890"/>
        <v>0</v>
      </c>
      <c r="AR8147" t="str">
        <f>IFERROR(IF(OR(AP8147=338,AP8147=340,AP8147=341,AP8147=342,AP8147="342A",AP8147="342B"),PorcenRet(AP8147,AT8147,AU8147),INDEX(PORCENTAJEBUSCAR,MATCH(AP8147,CódigoRET,0),4)*1),"")</f>
        <v/>
      </c>
      <c r="AS8147">
        <f t="shared" si="891"/>
        <v>0</v>
      </c>
      <c r="BF8147" t="str">
        <f>IFERROR(IF(OR(BD8147=338,BD8147=340,BD8147=341,BD8147=342,BD8147="342A",BD8147="342B"),PorcenRet(BD8147,BH8147,BI8147),INDEX(PORCENTAJEBUSCAR,MATCH(BD8147,CódigoRET,0),4)*1),"")</f>
        <v/>
      </c>
      <c r="BG8147">
        <f t="shared" si="892"/>
        <v>0</v>
      </c>
      <c r="BO8147">
        <f t="shared" si="893"/>
        <v>0</v>
      </c>
      <c r="CC8147">
        <f t="shared" si="894"/>
        <v>0</v>
      </c>
      <c r="CD8147">
        <f t="shared" si="895"/>
        <v>0</v>
      </c>
      <c r="CG8147">
        <f ca="1">IFERROR(INDIRECT("IVA!X"&amp;MATCH(MID(COMPRAS!C8047,1,2)&amp;MID(COMPRAS!F8047,1,2)&amp;MID(COMPRAS!D8047,1,2),IVA!W:W,0)),"SIN COD.")</f>
        <v>0</v>
      </c>
      <c r="CH8147">
        <f ca="1">IFERROR(INDIRECT("IVA!Y"&amp;MATCH(MID(COMPRAS!C8047,1,2)&amp;MID(COMPRAS!F8047,1,2)&amp;MID(COMPRAS!D8047,1,2),IVA!W:W,0)),"SIN COD.")</f>
        <v>0</v>
      </c>
    </row>
    <row r="8148" spans="1:86" x14ac:dyDescent="0.25">
      <c r="A8148"/>
      <c r="B8148"/>
      <c r="D8148"/>
      <c r="AL8148">
        <f t="shared" si="889"/>
        <v>0</v>
      </c>
      <c r="AQ8148">
        <f t="shared" si="890"/>
        <v>0</v>
      </c>
      <c r="AR8148" t="str">
        <f>IFERROR(IF(OR(AP8148=338,AP8148=340,AP8148=341,AP8148=342,AP8148="342A",AP8148="342B"),PorcenRet(AP8148,AT8148,AU8148),INDEX(PORCENTAJEBUSCAR,MATCH(AP8148,CódigoRET,0),4)*1),"")</f>
        <v/>
      </c>
      <c r="AS8148">
        <f t="shared" si="891"/>
        <v>0</v>
      </c>
      <c r="BF8148" t="str">
        <f>IFERROR(IF(OR(BD8148=338,BD8148=340,BD8148=341,BD8148=342,BD8148="342A",BD8148="342B"),PorcenRet(BD8148,BH8148,BI8148),INDEX(PORCENTAJEBUSCAR,MATCH(BD8148,CódigoRET,0),4)*1),"")</f>
        <v/>
      </c>
      <c r="BG8148">
        <f t="shared" si="892"/>
        <v>0</v>
      </c>
      <c r="BO8148">
        <f t="shared" si="893"/>
        <v>0</v>
      </c>
      <c r="CC8148">
        <f t="shared" si="894"/>
        <v>0</v>
      </c>
      <c r="CD8148">
        <f t="shared" si="895"/>
        <v>0</v>
      </c>
      <c r="CG8148">
        <f ca="1">IFERROR(INDIRECT("IVA!X"&amp;MATCH(MID(COMPRAS!C8048,1,2)&amp;MID(COMPRAS!F8048,1,2)&amp;MID(COMPRAS!D8048,1,2),IVA!W:W,0)),"SIN COD.")</f>
        <v>0</v>
      </c>
      <c r="CH8148">
        <f ca="1">IFERROR(INDIRECT("IVA!Y"&amp;MATCH(MID(COMPRAS!C8048,1,2)&amp;MID(COMPRAS!F8048,1,2)&amp;MID(COMPRAS!D8048,1,2),IVA!W:W,0)),"SIN COD.")</f>
        <v>0</v>
      </c>
    </row>
    <row r="8149" spans="1:86" x14ac:dyDescent="0.25">
      <c r="A8149"/>
      <c r="B8149"/>
      <c r="D8149"/>
      <c r="AL8149">
        <f t="shared" si="889"/>
        <v>0</v>
      </c>
      <c r="AQ8149">
        <f t="shared" si="890"/>
        <v>0</v>
      </c>
      <c r="AR8149" t="str">
        <f>IFERROR(IF(OR(AP8149=338,AP8149=340,AP8149=341,AP8149=342,AP8149="342A",AP8149="342B"),PorcenRet(AP8149,AT8149,AU8149),INDEX(PORCENTAJEBUSCAR,MATCH(AP8149,CódigoRET,0),4)*1),"")</f>
        <v/>
      </c>
      <c r="AS8149">
        <f t="shared" si="891"/>
        <v>0</v>
      </c>
      <c r="BF8149" t="str">
        <f>IFERROR(IF(OR(BD8149=338,BD8149=340,BD8149=341,BD8149=342,BD8149="342A",BD8149="342B"),PorcenRet(BD8149,BH8149,BI8149),INDEX(PORCENTAJEBUSCAR,MATCH(BD8149,CódigoRET,0),4)*1),"")</f>
        <v/>
      </c>
      <c r="BG8149">
        <f t="shared" si="892"/>
        <v>0</v>
      </c>
      <c r="BO8149">
        <f t="shared" si="893"/>
        <v>0</v>
      </c>
      <c r="CC8149">
        <f t="shared" si="894"/>
        <v>0</v>
      </c>
      <c r="CD8149">
        <f t="shared" si="895"/>
        <v>0</v>
      </c>
      <c r="CG8149">
        <f ca="1">IFERROR(INDIRECT("IVA!X"&amp;MATCH(MID(COMPRAS!C8049,1,2)&amp;MID(COMPRAS!F8049,1,2)&amp;MID(COMPRAS!D8049,1,2),IVA!W:W,0)),"SIN COD.")</f>
        <v>0</v>
      </c>
      <c r="CH8149">
        <f ca="1">IFERROR(INDIRECT("IVA!Y"&amp;MATCH(MID(COMPRAS!C8049,1,2)&amp;MID(COMPRAS!F8049,1,2)&amp;MID(COMPRAS!D8049,1,2),IVA!W:W,0)),"SIN COD.")</f>
        <v>0</v>
      </c>
    </row>
    <row r="8150" spans="1:86" x14ac:dyDescent="0.25">
      <c r="A8150"/>
      <c r="B8150"/>
      <c r="D8150"/>
      <c r="AL8150">
        <f t="shared" si="889"/>
        <v>0</v>
      </c>
      <c r="AQ8150">
        <f t="shared" si="890"/>
        <v>0</v>
      </c>
      <c r="AR8150" t="str">
        <f>IFERROR(IF(OR(AP8150=338,AP8150=340,AP8150=341,AP8150=342,AP8150="342A",AP8150="342B"),PorcenRet(AP8150,AT8150,AU8150),INDEX(PORCENTAJEBUSCAR,MATCH(AP8150,CódigoRET,0),4)*1),"")</f>
        <v/>
      </c>
      <c r="AS8150">
        <f t="shared" si="891"/>
        <v>0</v>
      </c>
      <c r="BF8150" t="str">
        <f>IFERROR(IF(OR(BD8150=338,BD8150=340,BD8150=341,BD8150=342,BD8150="342A",BD8150="342B"),PorcenRet(BD8150,BH8150,BI8150),INDEX(PORCENTAJEBUSCAR,MATCH(BD8150,CódigoRET,0),4)*1),"")</f>
        <v/>
      </c>
      <c r="BG8150">
        <f t="shared" si="892"/>
        <v>0</v>
      </c>
      <c r="BO8150">
        <f t="shared" si="893"/>
        <v>0</v>
      </c>
      <c r="CC8150">
        <f t="shared" si="894"/>
        <v>0</v>
      </c>
      <c r="CD8150">
        <f t="shared" si="895"/>
        <v>0</v>
      </c>
      <c r="CG8150">
        <f ca="1">IFERROR(INDIRECT("IVA!X"&amp;MATCH(MID(COMPRAS!C8050,1,2)&amp;MID(COMPRAS!F8050,1,2)&amp;MID(COMPRAS!D8050,1,2),IVA!W:W,0)),"SIN COD.")</f>
        <v>0</v>
      </c>
      <c r="CH8150">
        <f ca="1">IFERROR(INDIRECT("IVA!Y"&amp;MATCH(MID(COMPRAS!C8050,1,2)&amp;MID(COMPRAS!F8050,1,2)&amp;MID(COMPRAS!D8050,1,2),IVA!W:W,0)),"SIN COD.")</f>
        <v>0</v>
      </c>
    </row>
    <row r="8151" spans="1:86" x14ac:dyDescent="0.25">
      <c r="A8151"/>
      <c r="B8151"/>
      <c r="D8151"/>
      <c r="AL8151">
        <f t="shared" si="889"/>
        <v>0</v>
      </c>
      <c r="AQ8151">
        <f t="shared" si="890"/>
        <v>0</v>
      </c>
      <c r="AR8151" t="str">
        <f>IFERROR(IF(OR(AP8151=338,AP8151=340,AP8151=341,AP8151=342,AP8151="342A",AP8151="342B"),PorcenRet(AP8151,AT8151,AU8151),INDEX(PORCENTAJEBUSCAR,MATCH(AP8151,CódigoRET,0),4)*1),"")</f>
        <v/>
      </c>
      <c r="AS8151">
        <f t="shared" si="891"/>
        <v>0</v>
      </c>
      <c r="BF8151" t="str">
        <f>IFERROR(IF(OR(BD8151=338,BD8151=340,BD8151=341,BD8151=342,BD8151="342A",BD8151="342B"),PorcenRet(BD8151,BH8151,BI8151),INDEX(PORCENTAJEBUSCAR,MATCH(BD8151,CódigoRET,0),4)*1),"")</f>
        <v/>
      </c>
      <c r="BG8151">
        <f t="shared" si="892"/>
        <v>0</v>
      </c>
      <c r="BO8151">
        <f t="shared" si="893"/>
        <v>0</v>
      </c>
      <c r="CC8151">
        <f t="shared" si="894"/>
        <v>0</v>
      </c>
      <c r="CD8151">
        <f t="shared" si="895"/>
        <v>0</v>
      </c>
      <c r="CG8151">
        <f ca="1">IFERROR(INDIRECT("IVA!X"&amp;MATCH(MID(COMPRAS!C8051,1,2)&amp;MID(COMPRAS!F8051,1,2)&amp;MID(COMPRAS!D8051,1,2),IVA!W:W,0)),"SIN COD.")</f>
        <v>0</v>
      </c>
      <c r="CH8151">
        <f ca="1">IFERROR(INDIRECT("IVA!Y"&amp;MATCH(MID(COMPRAS!C8051,1,2)&amp;MID(COMPRAS!F8051,1,2)&amp;MID(COMPRAS!D8051,1,2),IVA!W:W,0)),"SIN COD.")</f>
        <v>0</v>
      </c>
    </row>
    <row r="8152" spans="1:86" x14ac:dyDescent="0.25">
      <c r="A8152"/>
      <c r="B8152"/>
      <c r="D8152"/>
      <c r="AL8152">
        <f t="shared" si="889"/>
        <v>0</v>
      </c>
      <c r="AQ8152">
        <f t="shared" si="890"/>
        <v>0</v>
      </c>
      <c r="AR8152" t="str">
        <f>IFERROR(IF(OR(AP8152=338,AP8152=340,AP8152=341,AP8152=342,AP8152="342A",AP8152="342B"),PorcenRet(AP8152,AT8152,AU8152),INDEX(PORCENTAJEBUSCAR,MATCH(AP8152,CódigoRET,0),4)*1),"")</f>
        <v/>
      </c>
      <c r="AS8152">
        <f t="shared" si="891"/>
        <v>0</v>
      </c>
      <c r="BF8152" t="str">
        <f>IFERROR(IF(OR(BD8152=338,BD8152=340,BD8152=341,BD8152=342,BD8152="342A",BD8152="342B"),PorcenRet(BD8152,BH8152,BI8152),INDEX(PORCENTAJEBUSCAR,MATCH(BD8152,CódigoRET,0),4)*1),"")</f>
        <v/>
      </c>
      <c r="BG8152">
        <f t="shared" si="892"/>
        <v>0</v>
      </c>
      <c r="BO8152">
        <f t="shared" si="893"/>
        <v>0</v>
      </c>
      <c r="CC8152">
        <f t="shared" si="894"/>
        <v>0</v>
      </c>
      <c r="CD8152">
        <f t="shared" si="895"/>
        <v>0</v>
      </c>
      <c r="CG8152">
        <f ca="1">IFERROR(INDIRECT("IVA!X"&amp;MATCH(MID(COMPRAS!C8052,1,2)&amp;MID(COMPRAS!F8052,1,2)&amp;MID(COMPRAS!D8052,1,2),IVA!W:W,0)),"SIN COD.")</f>
        <v>0</v>
      </c>
      <c r="CH8152">
        <f ca="1">IFERROR(INDIRECT("IVA!Y"&amp;MATCH(MID(COMPRAS!C8052,1,2)&amp;MID(COMPRAS!F8052,1,2)&amp;MID(COMPRAS!D8052,1,2),IVA!W:W,0)),"SIN COD.")</f>
        <v>0</v>
      </c>
    </row>
    <row r="8153" spans="1:86" x14ac:dyDescent="0.25">
      <c r="A8153"/>
      <c r="B8153"/>
      <c r="D8153"/>
      <c r="AL8153">
        <f t="shared" si="889"/>
        <v>0</v>
      </c>
      <c r="AQ8153">
        <f t="shared" si="890"/>
        <v>0</v>
      </c>
      <c r="AR8153" t="str">
        <f>IFERROR(IF(OR(AP8153=338,AP8153=340,AP8153=341,AP8153=342,AP8153="342A",AP8153="342B"),PorcenRet(AP8153,AT8153,AU8153),INDEX(PORCENTAJEBUSCAR,MATCH(AP8153,CódigoRET,0),4)*1),"")</f>
        <v/>
      </c>
      <c r="AS8153">
        <f t="shared" si="891"/>
        <v>0</v>
      </c>
      <c r="BF8153" t="str">
        <f>IFERROR(IF(OR(BD8153=338,BD8153=340,BD8153=341,BD8153=342,BD8153="342A",BD8153="342B"),PorcenRet(BD8153,BH8153,BI8153),INDEX(PORCENTAJEBUSCAR,MATCH(BD8153,CódigoRET,0),4)*1),"")</f>
        <v/>
      </c>
      <c r="BG8153">
        <f t="shared" si="892"/>
        <v>0</v>
      </c>
      <c r="BO8153">
        <f t="shared" si="893"/>
        <v>0</v>
      </c>
      <c r="CC8153">
        <f t="shared" si="894"/>
        <v>0</v>
      </c>
      <c r="CD8153">
        <f t="shared" si="895"/>
        <v>0</v>
      </c>
      <c r="CG8153">
        <f ca="1">IFERROR(INDIRECT("IVA!X"&amp;MATCH(MID(COMPRAS!C8053,1,2)&amp;MID(COMPRAS!F8053,1,2)&amp;MID(COMPRAS!D8053,1,2),IVA!W:W,0)),"SIN COD.")</f>
        <v>0</v>
      </c>
      <c r="CH8153">
        <f ca="1">IFERROR(INDIRECT("IVA!Y"&amp;MATCH(MID(COMPRAS!C8053,1,2)&amp;MID(COMPRAS!F8053,1,2)&amp;MID(COMPRAS!D8053,1,2),IVA!W:W,0)),"SIN COD.")</f>
        <v>0</v>
      </c>
    </row>
    <row r="8154" spans="1:86" x14ac:dyDescent="0.25">
      <c r="A8154"/>
      <c r="B8154"/>
      <c r="D8154"/>
      <c r="AL8154">
        <f t="shared" si="889"/>
        <v>0</v>
      </c>
      <c r="AQ8154">
        <f t="shared" si="890"/>
        <v>0</v>
      </c>
      <c r="AR8154" t="str">
        <f>IFERROR(IF(OR(AP8154=338,AP8154=340,AP8154=341,AP8154=342,AP8154="342A",AP8154="342B"),PorcenRet(AP8154,AT8154,AU8154),INDEX(PORCENTAJEBUSCAR,MATCH(AP8154,CódigoRET,0),4)*1),"")</f>
        <v/>
      </c>
      <c r="AS8154">
        <f t="shared" si="891"/>
        <v>0</v>
      </c>
      <c r="BF8154" t="str">
        <f>IFERROR(IF(OR(BD8154=338,BD8154=340,BD8154=341,BD8154=342,BD8154="342A",BD8154="342B"),PorcenRet(BD8154,BH8154,BI8154),INDEX(PORCENTAJEBUSCAR,MATCH(BD8154,CódigoRET,0),4)*1),"")</f>
        <v/>
      </c>
      <c r="BG8154">
        <f t="shared" si="892"/>
        <v>0</v>
      </c>
      <c r="BO8154">
        <f t="shared" si="893"/>
        <v>0</v>
      </c>
      <c r="CC8154">
        <f t="shared" si="894"/>
        <v>0</v>
      </c>
      <c r="CD8154">
        <f t="shared" si="895"/>
        <v>0</v>
      </c>
      <c r="CG8154">
        <f ca="1">IFERROR(INDIRECT("IVA!X"&amp;MATCH(MID(COMPRAS!C8054,1,2)&amp;MID(COMPRAS!F8054,1,2)&amp;MID(COMPRAS!D8054,1,2),IVA!W:W,0)),"SIN COD.")</f>
        <v>0</v>
      </c>
      <c r="CH8154">
        <f ca="1">IFERROR(INDIRECT("IVA!Y"&amp;MATCH(MID(COMPRAS!C8054,1,2)&amp;MID(COMPRAS!F8054,1,2)&amp;MID(COMPRAS!D8054,1,2),IVA!W:W,0)),"SIN COD.")</f>
        <v>0</v>
      </c>
    </row>
    <row r="8155" spans="1:86" x14ac:dyDescent="0.25">
      <c r="A8155"/>
      <c r="B8155"/>
      <c r="D8155"/>
      <c r="AL8155">
        <f t="shared" si="889"/>
        <v>0</v>
      </c>
      <c r="AQ8155">
        <f t="shared" si="890"/>
        <v>0</v>
      </c>
      <c r="AR8155" t="str">
        <f>IFERROR(IF(OR(AP8155=338,AP8155=340,AP8155=341,AP8155=342,AP8155="342A",AP8155="342B"),PorcenRet(AP8155,AT8155,AU8155),INDEX(PORCENTAJEBUSCAR,MATCH(AP8155,CódigoRET,0),4)*1),"")</f>
        <v/>
      </c>
      <c r="AS8155">
        <f t="shared" si="891"/>
        <v>0</v>
      </c>
      <c r="BF8155" t="str">
        <f>IFERROR(IF(OR(BD8155=338,BD8155=340,BD8155=341,BD8155=342,BD8155="342A",BD8155="342B"),PorcenRet(BD8155,BH8155,BI8155),INDEX(PORCENTAJEBUSCAR,MATCH(BD8155,CódigoRET,0),4)*1),"")</f>
        <v/>
      </c>
      <c r="BG8155">
        <f t="shared" si="892"/>
        <v>0</v>
      </c>
      <c r="BO8155">
        <f t="shared" si="893"/>
        <v>0</v>
      </c>
      <c r="CC8155">
        <f t="shared" si="894"/>
        <v>0</v>
      </c>
      <c r="CD8155">
        <f t="shared" si="895"/>
        <v>0</v>
      </c>
      <c r="CG8155">
        <f ca="1">IFERROR(INDIRECT("IVA!X"&amp;MATCH(MID(COMPRAS!C8055,1,2)&amp;MID(COMPRAS!F8055,1,2)&amp;MID(COMPRAS!D8055,1,2),IVA!W:W,0)),"SIN COD.")</f>
        <v>0</v>
      </c>
      <c r="CH8155">
        <f ca="1">IFERROR(INDIRECT("IVA!Y"&amp;MATCH(MID(COMPRAS!C8055,1,2)&amp;MID(COMPRAS!F8055,1,2)&amp;MID(COMPRAS!D8055,1,2),IVA!W:W,0)),"SIN COD.")</f>
        <v>0</v>
      </c>
    </row>
    <row r="8156" spans="1:86" x14ac:dyDescent="0.25">
      <c r="A8156"/>
      <c r="B8156"/>
      <c r="D8156"/>
      <c r="AL8156">
        <f t="shared" si="889"/>
        <v>0</v>
      </c>
      <c r="AQ8156">
        <f t="shared" si="890"/>
        <v>0</v>
      </c>
      <c r="AR8156" t="str">
        <f>IFERROR(IF(OR(AP8156=338,AP8156=340,AP8156=341,AP8156=342,AP8156="342A",AP8156="342B"),PorcenRet(AP8156,AT8156,AU8156),INDEX(PORCENTAJEBUSCAR,MATCH(AP8156,CódigoRET,0),4)*1),"")</f>
        <v/>
      </c>
      <c r="AS8156">
        <f t="shared" si="891"/>
        <v>0</v>
      </c>
      <c r="BF8156" t="str">
        <f>IFERROR(IF(OR(BD8156=338,BD8156=340,BD8156=341,BD8156=342,BD8156="342A",BD8156="342B"),PorcenRet(BD8156,BH8156,BI8156),INDEX(PORCENTAJEBUSCAR,MATCH(BD8156,CódigoRET,0),4)*1),"")</f>
        <v/>
      </c>
      <c r="BG8156">
        <f t="shared" si="892"/>
        <v>0</v>
      </c>
      <c r="BO8156">
        <f t="shared" si="893"/>
        <v>0</v>
      </c>
      <c r="CC8156">
        <f t="shared" si="894"/>
        <v>0</v>
      </c>
      <c r="CD8156">
        <f t="shared" si="895"/>
        <v>0</v>
      </c>
      <c r="CG8156">
        <f ca="1">IFERROR(INDIRECT("IVA!X"&amp;MATCH(MID(COMPRAS!C8056,1,2)&amp;MID(COMPRAS!F8056,1,2)&amp;MID(COMPRAS!D8056,1,2),IVA!W:W,0)),"SIN COD.")</f>
        <v>0</v>
      </c>
      <c r="CH8156">
        <f ca="1">IFERROR(INDIRECT("IVA!Y"&amp;MATCH(MID(COMPRAS!C8056,1,2)&amp;MID(COMPRAS!F8056,1,2)&amp;MID(COMPRAS!D8056,1,2),IVA!W:W,0)),"SIN COD.")</f>
        <v>0</v>
      </c>
    </row>
    <row r="8157" spans="1:86" x14ac:dyDescent="0.25">
      <c r="A8157"/>
      <c r="B8157"/>
      <c r="D8157"/>
      <c r="AL8157">
        <f t="shared" si="889"/>
        <v>0</v>
      </c>
      <c r="AQ8157">
        <f t="shared" si="890"/>
        <v>0</v>
      </c>
      <c r="AR8157" t="str">
        <f>IFERROR(IF(OR(AP8157=338,AP8157=340,AP8157=341,AP8157=342,AP8157="342A",AP8157="342B"),PorcenRet(AP8157,AT8157,AU8157),INDEX(PORCENTAJEBUSCAR,MATCH(AP8157,CódigoRET,0),4)*1),"")</f>
        <v/>
      </c>
      <c r="AS8157">
        <f t="shared" si="891"/>
        <v>0</v>
      </c>
      <c r="BF8157" t="str">
        <f>IFERROR(IF(OR(BD8157=338,BD8157=340,BD8157=341,BD8157=342,BD8157="342A",BD8157="342B"),PorcenRet(BD8157,BH8157,BI8157),INDEX(PORCENTAJEBUSCAR,MATCH(BD8157,CódigoRET,0),4)*1),"")</f>
        <v/>
      </c>
      <c r="BG8157">
        <f t="shared" si="892"/>
        <v>0</v>
      </c>
      <c r="BO8157">
        <f t="shared" si="893"/>
        <v>0</v>
      </c>
      <c r="CC8157">
        <f t="shared" si="894"/>
        <v>0</v>
      </c>
      <c r="CD8157">
        <f t="shared" si="895"/>
        <v>0</v>
      </c>
      <c r="CG8157">
        <f ca="1">IFERROR(INDIRECT("IVA!X"&amp;MATCH(MID(COMPRAS!C8057,1,2)&amp;MID(COMPRAS!F8057,1,2)&amp;MID(COMPRAS!D8057,1,2),IVA!W:W,0)),"SIN COD.")</f>
        <v>0</v>
      </c>
      <c r="CH8157">
        <f ca="1">IFERROR(INDIRECT("IVA!Y"&amp;MATCH(MID(COMPRAS!C8057,1,2)&amp;MID(COMPRAS!F8057,1,2)&amp;MID(COMPRAS!D8057,1,2),IVA!W:W,0)),"SIN COD.")</f>
        <v>0</v>
      </c>
    </row>
    <row r="8158" spans="1:86" x14ac:dyDescent="0.25">
      <c r="A8158"/>
      <c r="B8158"/>
      <c r="D8158"/>
      <c r="AL8158">
        <f t="shared" si="889"/>
        <v>0</v>
      </c>
      <c r="AQ8158">
        <f t="shared" si="890"/>
        <v>0</v>
      </c>
      <c r="AR8158" t="str">
        <f>IFERROR(IF(OR(AP8158=338,AP8158=340,AP8158=341,AP8158=342,AP8158="342A",AP8158="342B"),PorcenRet(AP8158,AT8158,AU8158),INDEX(PORCENTAJEBUSCAR,MATCH(AP8158,CódigoRET,0),4)*1),"")</f>
        <v/>
      </c>
      <c r="AS8158">
        <f t="shared" si="891"/>
        <v>0</v>
      </c>
      <c r="BF8158" t="str">
        <f>IFERROR(IF(OR(BD8158=338,BD8158=340,BD8158=341,BD8158=342,BD8158="342A",BD8158="342B"),PorcenRet(BD8158,BH8158,BI8158),INDEX(PORCENTAJEBUSCAR,MATCH(BD8158,CódigoRET,0),4)*1),"")</f>
        <v/>
      </c>
      <c r="BG8158">
        <f t="shared" si="892"/>
        <v>0</v>
      </c>
      <c r="BO8158">
        <f t="shared" si="893"/>
        <v>0</v>
      </c>
      <c r="CC8158">
        <f t="shared" si="894"/>
        <v>0</v>
      </c>
      <c r="CD8158">
        <f t="shared" si="895"/>
        <v>0</v>
      </c>
      <c r="CG8158">
        <f ca="1">IFERROR(INDIRECT("IVA!X"&amp;MATCH(MID(COMPRAS!C8058,1,2)&amp;MID(COMPRAS!F8058,1,2)&amp;MID(COMPRAS!D8058,1,2),IVA!W:W,0)),"SIN COD.")</f>
        <v>0</v>
      </c>
      <c r="CH8158">
        <f ca="1">IFERROR(INDIRECT("IVA!Y"&amp;MATCH(MID(COMPRAS!C8058,1,2)&amp;MID(COMPRAS!F8058,1,2)&amp;MID(COMPRAS!D8058,1,2),IVA!W:W,0)),"SIN COD.")</f>
        <v>0</v>
      </c>
    </row>
    <row r="8159" spans="1:86" x14ac:dyDescent="0.25">
      <c r="A8159"/>
      <c r="B8159"/>
      <c r="D8159"/>
      <c r="AL8159">
        <f t="shared" si="889"/>
        <v>0</v>
      </c>
      <c r="AQ8159">
        <f t="shared" si="890"/>
        <v>0</v>
      </c>
      <c r="AR8159" t="str">
        <f>IFERROR(IF(OR(AP8159=338,AP8159=340,AP8159=341,AP8159=342,AP8159="342A",AP8159="342B"),PorcenRet(AP8159,AT8159,AU8159),INDEX(PORCENTAJEBUSCAR,MATCH(AP8159,CódigoRET,0),4)*1),"")</f>
        <v/>
      </c>
      <c r="AS8159">
        <f t="shared" si="891"/>
        <v>0</v>
      </c>
      <c r="BF8159" t="str">
        <f>IFERROR(IF(OR(BD8159=338,BD8159=340,BD8159=341,BD8159=342,BD8159="342A",BD8159="342B"),PorcenRet(BD8159,BH8159,BI8159),INDEX(PORCENTAJEBUSCAR,MATCH(BD8159,CódigoRET,0),4)*1),"")</f>
        <v/>
      </c>
      <c r="BG8159">
        <f t="shared" si="892"/>
        <v>0</v>
      </c>
      <c r="BO8159">
        <f t="shared" si="893"/>
        <v>0</v>
      </c>
      <c r="CC8159">
        <f t="shared" si="894"/>
        <v>0</v>
      </c>
      <c r="CD8159">
        <f t="shared" si="895"/>
        <v>0</v>
      </c>
      <c r="CG8159">
        <f ca="1">IFERROR(INDIRECT("IVA!X"&amp;MATCH(MID(COMPRAS!C8059,1,2)&amp;MID(COMPRAS!F8059,1,2)&amp;MID(COMPRAS!D8059,1,2),IVA!W:W,0)),"SIN COD.")</f>
        <v>0</v>
      </c>
      <c r="CH8159">
        <f ca="1">IFERROR(INDIRECT("IVA!Y"&amp;MATCH(MID(COMPRAS!C8059,1,2)&amp;MID(COMPRAS!F8059,1,2)&amp;MID(COMPRAS!D8059,1,2),IVA!W:W,0)),"SIN COD.")</f>
        <v>0</v>
      </c>
    </row>
    <row r="8160" spans="1:86" x14ac:dyDescent="0.25">
      <c r="A8160"/>
      <c r="B8160"/>
      <c r="D8160"/>
      <c r="AL8160">
        <f t="shared" si="889"/>
        <v>0</v>
      </c>
      <c r="AQ8160">
        <f t="shared" si="890"/>
        <v>0</v>
      </c>
      <c r="AR8160" t="str">
        <f>IFERROR(IF(OR(AP8160=338,AP8160=340,AP8160=341,AP8160=342,AP8160="342A",AP8160="342B"),PorcenRet(AP8160,AT8160,AU8160),INDEX(PORCENTAJEBUSCAR,MATCH(AP8160,CódigoRET,0),4)*1),"")</f>
        <v/>
      </c>
      <c r="AS8160">
        <f t="shared" si="891"/>
        <v>0</v>
      </c>
      <c r="BF8160" t="str">
        <f>IFERROR(IF(OR(BD8160=338,BD8160=340,BD8160=341,BD8160=342,BD8160="342A",BD8160="342B"),PorcenRet(BD8160,BH8160,BI8160),INDEX(PORCENTAJEBUSCAR,MATCH(BD8160,CódigoRET,0),4)*1),"")</f>
        <v/>
      </c>
      <c r="BG8160">
        <f t="shared" si="892"/>
        <v>0</v>
      </c>
      <c r="BO8160">
        <f t="shared" si="893"/>
        <v>0</v>
      </c>
      <c r="CC8160">
        <f t="shared" si="894"/>
        <v>0</v>
      </c>
      <c r="CD8160">
        <f t="shared" si="895"/>
        <v>0</v>
      </c>
      <c r="CG8160">
        <f ca="1">IFERROR(INDIRECT("IVA!X"&amp;MATCH(MID(COMPRAS!C8060,1,2)&amp;MID(COMPRAS!F8060,1,2)&amp;MID(COMPRAS!D8060,1,2),IVA!W:W,0)),"SIN COD.")</f>
        <v>0</v>
      </c>
      <c r="CH8160">
        <f ca="1">IFERROR(INDIRECT("IVA!Y"&amp;MATCH(MID(COMPRAS!C8060,1,2)&amp;MID(COMPRAS!F8060,1,2)&amp;MID(COMPRAS!D8060,1,2),IVA!W:W,0)),"SIN COD.")</f>
        <v>0</v>
      </c>
    </row>
    <row r="8161" spans="1:86" x14ac:dyDescent="0.25">
      <c r="A8161"/>
      <c r="B8161"/>
      <c r="D8161"/>
      <c r="AL8161">
        <f t="shared" si="889"/>
        <v>0</v>
      </c>
      <c r="AQ8161">
        <f t="shared" si="890"/>
        <v>0</v>
      </c>
      <c r="AR8161" t="str">
        <f>IFERROR(IF(OR(AP8161=338,AP8161=340,AP8161=341,AP8161=342,AP8161="342A",AP8161="342B"),PorcenRet(AP8161,AT8161,AU8161),INDEX(PORCENTAJEBUSCAR,MATCH(AP8161,CódigoRET,0),4)*1),"")</f>
        <v/>
      </c>
      <c r="AS8161">
        <f t="shared" si="891"/>
        <v>0</v>
      </c>
      <c r="BF8161" t="str">
        <f>IFERROR(IF(OR(BD8161=338,BD8161=340,BD8161=341,BD8161=342,BD8161="342A",BD8161="342B"),PorcenRet(BD8161,BH8161,BI8161),INDEX(PORCENTAJEBUSCAR,MATCH(BD8161,CódigoRET,0),4)*1),"")</f>
        <v/>
      </c>
      <c r="BG8161">
        <f t="shared" si="892"/>
        <v>0</v>
      </c>
      <c r="BO8161">
        <f t="shared" si="893"/>
        <v>0</v>
      </c>
      <c r="CC8161">
        <f t="shared" si="894"/>
        <v>0</v>
      </c>
      <c r="CD8161">
        <f t="shared" si="895"/>
        <v>0</v>
      </c>
      <c r="CG8161">
        <f ca="1">IFERROR(INDIRECT("IVA!X"&amp;MATCH(MID(COMPRAS!C8061,1,2)&amp;MID(COMPRAS!F8061,1,2)&amp;MID(COMPRAS!D8061,1,2),IVA!W:W,0)),"SIN COD.")</f>
        <v>0</v>
      </c>
      <c r="CH8161">
        <f ca="1">IFERROR(INDIRECT("IVA!Y"&amp;MATCH(MID(COMPRAS!C8061,1,2)&amp;MID(COMPRAS!F8061,1,2)&amp;MID(COMPRAS!D8061,1,2),IVA!W:W,0)),"SIN COD.")</f>
        <v>0</v>
      </c>
    </row>
    <row r="8162" spans="1:86" x14ac:dyDescent="0.25">
      <c r="A8162"/>
      <c r="B8162"/>
      <c r="D8162"/>
      <c r="AL8162">
        <f t="shared" si="889"/>
        <v>0</v>
      </c>
      <c r="AQ8162">
        <f t="shared" si="890"/>
        <v>0</v>
      </c>
      <c r="AR8162" t="str">
        <f>IFERROR(IF(OR(AP8162=338,AP8162=340,AP8162=341,AP8162=342,AP8162="342A",AP8162="342B"),PorcenRet(AP8162,AT8162,AU8162),INDEX(PORCENTAJEBUSCAR,MATCH(AP8162,CódigoRET,0),4)*1),"")</f>
        <v/>
      </c>
      <c r="AS8162">
        <f t="shared" si="891"/>
        <v>0</v>
      </c>
      <c r="BF8162" t="str">
        <f>IFERROR(IF(OR(BD8162=338,BD8162=340,BD8162=341,BD8162=342,BD8162="342A",BD8162="342B"),PorcenRet(BD8162,BH8162,BI8162),INDEX(PORCENTAJEBUSCAR,MATCH(BD8162,CódigoRET,0),4)*1),"")</f>
        <v/>
      </c>
      <c r="BG8162">
        <f t="shared" si="892"/>
        <v>0</v>
      </c>
      <c r="BO8162">
        <f t="shared" si="893"/>
        <v>0</v>
      </c>
      <c r="CC8162">
        <f t="shared" si="894"/>
        <v>0</v>
      </c>
      <c r="CD8162">
        <f t="shared" si="895"/>
        <v>0</v>
      </c>
      <c r="CG8162">
        <f ca="1">IFERROR(INDIRECT("IVA!X"&amp;MATCH(MID(COMPRAS!C8062,1,2)&amp;MID(COMPRAS!F8062,1,2)&amp;MID(COMPRAS!D8062,1,2),IVA!W:W,0)),"SIN COD.")</f>
        <v>0</v>
      </c>
      <c r="CH8162">
        <f ca="1">IFERROR(INDIRECT("IVA!Y"&amp;MATCH(MID(COMPRAS!C8062,1,2)&amp;MID(COMPRAS!F8062,1,2)&amp;MID(COMPRAS!D8062,1,2),IVA!W:W,0)),"SIN COD.")</f>
        <v>0</v>
      </c>
    </row>
    <row r="8163" spans="1:86" x14ac:dyDescent="0.25">
      <c r="A8163"/>
      <c r="B8163"/>
      <c r="D8163"/>
      <c r="AL8163">
        <f t="shared" si="889"/>
        <v>0</v>
      </c>
      <c r="AQ8163">
        <f t="shared" si="890"/>
        <v>0</v>
      </c>
      <c r="AR8163" t="str">
        <f>IFERROR(IF(OR(AP8163=338,AP8163=340,AP8163=341,AP8163=342,AP8163="342A",AP8163="342B"),PorcenRet(AP8163,AT8163,AU8163),INDEX(PORCENTAJEBUSCAR,MATCH(AP8163,CódigoRET,0),4)*1),"")</f>
        <v/>
      </c>
      <c r="AS8163">
        <f t="shared" si="891"/>
        <v>0</v>
      </c>
      <c r="BF8163" t="str">
        <f>IFERROR(IF(OR(BD8163=338,BD8163=340,BD8163=341,BD8163=342,BD8163="342A",BD8163="342B"),PorcenRet(BD8163,BH8163,BI8163),INDEX(PORCENTAJEBUSCAR,MATCH(BD8163,CódigoRET,0),4)*1),"")</f>
        <v/>
      </c>
      <c r="BG8163">
        <f t="shared" si="892"/>
        <v>0</v>
      </c>
      <c r="BO8163">
        <f t="shared" si="893"/>
        <v>0</v>
      </c>
      <c r="CC8163">
        <f t="shared" si="894"/>
        <v>0</v>
      </c>
      <c r="CD8163">
        <f t="shared" si="895"/>
        <v>0</v>
      </c>
      <c r="CG8163">
        <f ca="1">IFERROR(INDIRECT("IVA!X"&amp;MATCH(MID(COMPRAS!C8063,1,2)&amp;MID(COMPRAS!F8063,1,2)&amp;MID(COMPRAS!D8063,1,2),IVA!W:W,0)),"SIN COD.")</f>
        <v>0</v>
      </c>
      <c r="CH8163">
        <f ca="1">IFERROR(INDIRECT("IVA!Y"&amp;MATCH(MID(COMPRAS!C8063,1,2)&amp;MID(COMPRAS!F8063,1,2)&amp;MID(COMPRAS!D8063,1,2),IVA!W:W,0)),"SIN COD.")</f>
        <v>0</v>
      </c>
    </row>
    <row r="8164" spans="1:86" x14ac:dyDescent="0.25">
      <c r="A8164"/>
      <c r="B8164"/>
      <c r="D8164"/>
      <c r="AL8164">
        <f t="shared" si="889"/>
        <v>0</v>
      </c>
      <c r="AQ8164">
        <f t="shared" si="890"/>
        <v>0</v>
      </c>
      <c r="AR8164" t="str">
        <f>IFERROR(IF(OR(AP8164=338,AP8164=340,AP8164=341,AP8164=342,AP8164="342A",AP8164="342B"),PorcenRet(AP8164,AT8164,AU8164),INDEX(PORCENTAJEBUSCAR,MATCH(AP8164,CódigoRET,0),4)*1),"")</f>
        <v/>
      </c>
      <c r="AS8164">
        <f t="shared" si="891"/>
        <v>0</v>
      </c>
      <c r="BF8164" t="str">
        <f>IFERROR(IF(OR(BD8164=338,BD8164=340,BD8164=341,BD8164=342,BD8164="342A",BD8164="342B"),PorcenRet(BD8164,BH8164,BI8164),INDEX(PORCENTAJEBUSCAR,MATCH(BD8164,CódigoRET,0),4)*1),"")</f>
        <v/>
      </c>
      <c r="BG8164">
        <f t="shared" si="892"/>
        <v>0</v>
      </c>
      <c r="BO8164">
        <f t="shared" si="893"/>
        <v>0</v>
      </c>
      <c r="CC8164">
        <f t="shared" si="894"/>
        <v>0</v>
      </c>
      <c r="CD8164">
        <f t="shared" si="895"/>
        <v>0</v>
      </c>
      <c r="CG8164">
        <f ca="1">IFERROR(INDIRECT("IVA!X"&amp;MATCH(MID(COMPRAS!C8064,1,2)&amp;MID(COMPRAS!F8064,1,2)&amp;MID(COMPRAS!D8064,1,2),IVA!W:W,0)),"SIN COD.")</f>
        <v>0</v>
      </c>
      <c r="CH8164">
        <f ca="1">IFERROR(INDIRECT("IVA!Y"&amp;MATCH(MID(COMPRAS!C8064,1,2)&amp;MID(COMPRAS!F8064,1,2)&amp;MID(COMPRAS!D8064,1,2),IVA!W:W,0)),"SIN COD.")</f>
        <v>0</v>
      </c>
    </row>
    <row r="8165" spans="1:86" x14ac:dyDescent="0.25">
      <c r="A8165"/>
      <c r="B8165"/>
      <c r="D8165"/>
      <c r="AL8165">
        <f t="shared" si="889"/>
        <v>0</v>
      </c>
      <c r="AQ8165">
        <f t="shared" si="890"/>
        <v>0</v>
      </c>
      <c r="AR8165" t="str">
        <f>IFERROR(IF(OR(AP8165=338,AP8165=340,AP8165=341,AP8165=342,AP8165="342A",AP8165="342B"),PorcenRet(AP8165,AT8165,AU8165),INDEX(PORCENTAJEBUSCAR,MATCH(AP8165,CódigoRET,0),4)*1),"")</f>
        <v/>
      </c>
      <c r="AS8165">
        <f t="shared" si="891"/>
        <v>0</v>
      </c>
      <c r="BF8165" t="str">
        <f>IFERROR(IF(OR(BD8165=338,BD8165=340,BD8165=341,BD8165=342,BD8165="342A",BD8165="342B"),PorcenRet(BD8165,BH8165,BI8165),INDEX(PORCENTAJEBUSCAR,MATCH(BD8165,CódigoRET,0),4)*1),"")</f>
        <v/>
      </c>
      <c r="BG8165">
        <f t="shared" si="892"/>
        <v>0</v>
      </c>
      <c r="BO8165">
        <f t="shared" si="893"/>
        <v>0</v>
      </c>
      <c r="CC8165">
        <f t="shared" si="894"/>
        <v>0</v>
      </c>
      <c r="CD8165">
        <f t="shared" si="895"/>
        <v>0</v>
      </c>
      <c r="CG8165">
        <f ca="1">IFERROR(INDIRECT("IVA!X"&amp;MATCH(MID(COMPRAS!C8065,1,2)&amp;MID(COMPRAS!F8065,1,2)&amp;MID(COMPRAS!D8065,1,2),IVA!W:W,0)),"SIN COD.")</f>
        <v>0</v>
      </c>
      <c r="CH8165">
        <f ca="1">IFERROR(INDIRECT("IVA!Y"&amp;MATCH(MID(COMPRAS!C8065,1,2)&amp;MID(COMPRAS!F8065,1,2)&amp;MID(COMPRAS!D8065,1,2),IVA!W:W,0)),"SIN COD.")</f>
        <v>0</v>
      </c>
    </row>
    <row r="8166" spans="1:86" x14ac:dyDescent="0.25">
      <c r="A8166"/>
      <c r="B8166"/>
      <c r="D8166"/>
      <c r="AL8166">
        <f t="shared" si="889"/>
        <v>0</v>
      </c>
      <c r="AQ8166">
        <f t="shared" si="890"/>
        <v>0</v>
      </c>
      <c r="AR8166" t="str">
        <f>IFERROR(IF(OR(AP8166=338,AP8166=340,AP8166=341,AP8166=342,AP8166="342A",AP8166="342B"),PorcenRet(AP8166,AT8166,AU8166),INDEX(PORCENTAJEBUSCAR,MATCH(AP8166,CódigoRET,0),4)*1),"")</f>
        <v/>
      </c>
      <c r="AS8166">
        <f t="shared" si="891"/>
        <v>0</v>
      </c>
      <c r="BF8166" t="str">
        <f>IFERROR(IF(OR(BD8166=338,BD8166=340,BD8166=341,BD8166=342,BD8166="342A",BD8166="342B"),PorcenRet(BD8166,BH8166,BI8166),INDEX(PORCENTAJEBUSCAR,MATCH(BD8166,CódigoRET,0),4)*1),"")</f>
        <v/>
      </c>
      <c r="BG8166">
        <f t="shared" si="892"/>
        <v>0</v>
      </c>
      <c r="BO8166">
        <f t="shared" si="893"/>
        <v>0</v>
      </c>
      <c r="CC8166">
        <f t="shared" si="894"/>
        <v>0</v>
      </c>
      <c r="CD8166">
        <f t="shared" si="895"/>
        <v>0</v>
      </c>
      <c r="CG8166">
        <f ca="1">IFERROR(INDIRECT("IVA!X"&amp;MATCH(MID(COMPRAS!C8066,1,2)&amp;MID(COMPRAS!F8066,1,2)&amp;MID(COMPRAS!D8066,1,2),IVA!W:W,0)),"SIN COD.")</f>
        <v>0</v>
      </c>
      <c r="CH8166">
        <f ca="1">IFERROR(INDIRECT("IVA!Y"&amp;MATCH(MID(COMPRAS!C8066,1,2)&amp;MID(COMPRAS!F8066,1,2)&amp;MID(COMPRAS!D8066,1,2),IVA!W:W,0)),"SIN COD.")</f>
        <v>0</v>
      </c>
    </row>
    <row r="8167" spans="1:86" x14ac:dyDescent="0.25">
      <c r="A8167"/>
      <c r="B8167"/>
      <c r="D8167"/>
      <c r="AL8167">
        <f t="shared" si="889"/>
        <v>0</v>
      </c>
      <c r="AQ8167">
        <f t="shared" si="890"/>
        <v>0</v>
      </c>
      <c r="AR8167" t="str">
        <f>IFERROR(IF(OR(AP8167=338,AP8167=340,AP8167=341,AP8167=342,AP8167="342A",AP8167="342B"),PorcenRet(AP8167,AT8167,AU8167),INDEX(PORCENTAJEBUSCAR,MATCH(AP8167,CódigoRET,0),4)*1),"")</f>
        <v/>
      </c>
      <c r="AS8167">
        <f t="shared" si="891"/>
        <v>0</v>
      </c>
      <c r="BF8167" t="str">
        <f>IFERROR(IF(OR(BD8167=338,BD8167=340,BD8167=341,BD8167=342,BD8167="342A",BD8167="342B"),PorcenRet(BD8167,BH8167,BI8167),INDEX(PORCENTAJEBUSCAR,MATCH(BD8167,CódigoRET,0),4)*1),"")</f>
        <v/>
      </c>
      <c r="BG8167">
        <f t="shared" si="892"/>
        <v>0</v>
      </c>
      <c r="BO8167">
        <f t="shared" si="893"/>
        <v>0</v>
      </c>
      <c r="CC8167">
        <f t="shared" si="894"/>
        <v>0</v>
      </c>
      <c r="CD8167">
        <f t="shared" si="895"/>
        <v>0</v>
      </c>
      <c r="CG8167">
        <f ca="1">IFERROR(INDIRECT("IVA!X"&amp;MATCH(MID(COMPRAS!C8067,1,2)&amp;MID(COMPRAS!F8067,1,2)&amp;MID(COMPRAS!D8067,1,2),IVA!W:W,0)),"SIN COD.")</f>
        <v>0</v>
      </c>
      <c r="CH8167">
        <f ca="1">IFERROR(INDIRECT("IVA!Y"&amp;MATCH(MID(COMPRAS!C8067,1,2)&amp;MID(COMPRAS!F8067,1,2)&amp;MID(COMPRAS!D8067,1,2),IVA!W:W,0)),"SIN COD.")</f>
        <v>0</v>
      </c>
    </row>
    <row r="8168" spans="1:86" x14ac:dyDescent="0.25">
      <c r="A8168"/>
      <c r="B8168"/>
      <c r="D8168"/>
      <c r="AL8168">
        <f t="shared" si="889"/>
        <v>0</v>
      </c>
      <c r="AQ8168">
        <f t="shared" si="890"/>
        <v>0</v>
      </c>
      <c r="AR8168" t="str">
        <f>IFERROR(IF(OR(AP8168=338,AP8168=340,AP8168=341,AP8168=342,AP8168="342A",AP8168="342B"),PorcenRet(AP8168,AT8168,AU8168),INDEX(PORCENTAJEBUSCAR,MATCH(AP8168,CódigoRET,0),4)*1),"")</f>
        <v/>
      </c>
      <c r="AS8168">
        <f t="shared" si="891"/>
        <v>0</v>
      </c>
      <c r="BF8168" t="str">
        <f>IFERROR(IF(OR(BD8168=338,BD8168=340,BD8168=341,BD8168=342,BD8168="342A",BD8168="342B"),PorcenRet(BD8168,BH8168,BI8168),INDEX(PORCENTAJEBUSCAR,MATCH(BD8168,CódigoRET,0),4)*1),"")</f>
        <v/>
      </c>
      <c r="BG8168">
        <f t="shared" si="892"/>
        <v>0</v>
      </c>
      <c r="BO8168">
        <f t="shared" si="893"/>
        <v>0</v>
      </c>
      <c r="CC8168">
        <f t="shared" si="894"/>
        <v>0</v>
      </c>
      <c r="CD8168">
        <f t="shared" si="895"/>
        <v>0</v>
      </c>
      <c r="CG8168">
        <f ca="1">IFERROR(INDIRECT("IVA!X"&amp;MATCH(MID(COMPRAS!C8068,1,2)&amp;MID(COMPRAS!F8068,1,2)&amp;MID(COMPRAS!D8068,1,2),IVA!W:W,0)),"SIN COD.")</f>
        <v>0</v>
      </c>
      <c r="CH8168">
        <f ca="1">IFERROR(INDIRECT("IVA!Y"&amp;MATCH(MID(COMPRAS!C8068,1,2)&amp;MID(COMPRAS!F8068,1,2)&amp;MID(COMPRAS!D8068,1,2),IVA!W:W,0)),"SIN COD.")</f>
        <v>0</v>
      </c>
    </row>
    <row r="8169" spans="1:86" x14ac:dyDescent="0.25">
      <c r="A8169"/>
      <c r="B8169"/>
      <c r="D8169"/>
      <c r="AL8169">
        <f t="shared" si="889"/>
        <v>0</v>
      </c>
      <c r="AQ8169">
        <f t="shared" si="890"/>
        <v>0</v>
      </c>
      <c r="AR8169" t="str">
        <f>IFERROR(IF(OR(AP8169=338,AP8169=340,AP8169=341,AP8169=342,AP8169="342A",AP8169="342B"),PorcenRet(AP8169,AT8169,AU8169),INDEX(PORCENTAJEBUSCAR,MATCH(AP8169,CódigoRET,0),4)*1),"")</f>
        <v/>
      </c>
      <c r="AS8169">
        <f t="shared" si="891"/>
        <v>0</v>
      </c>
      <c r="BF8169" t="str">
        <f>IFERROR(IF(OR(BD8169=338,BD8169=340,BD8169=341,BD8169=342,BD8169="342A",BD8169="342B"),PorcenRet(BD8169,BH8169,BI8169),INDEX(PORCENTAJEBUSCAR,MATCH(BD8169,CódigoRET,0),4)*1),"")</f>
        <v/>
      </c>
      <c r="BG8169">
        <f t="shared" si="892"/>
        <v>0</v>
      </c>
      <c r="BO8169">
        <f t="shared" si="893"/>
        <v>0</v>
      </c>
      <c r="CC8169">
        <f t="shared" si="894"/>
        <v>0</v>
      </c>
      <c r="CD8169">
        <f t="shared" si="895"/>
        <v>0</v>
      </c>
      <c r="CG8169">
        <f ca="1">IFERROR(INDIRECT("IVA!X"&amp;MATCH(MID(COMPRAS!C8069,1,2)&amp;MID(COMPRAS!F8069,1,2)&amp;MID(COMPRAS!D8069,1,2),IVA!W:W,0)),"SIN COD.")</f>
        <v>0</v>
      </c>
      <c r="CH8169">
        <f ca="1">IFERROR(INDIRECT("IVA!Y"&amp;MATCH(MID(COMPRAS!C8069,1,2)&amp;MID(COMPRAS!F8069,1,2)&amp;MID(COMPRAS!D8069,1,2),IVA!W:W,0)),"SIN COD.")</f>
        <v>0</v>
      </c>
    </row>
    <row r="8170" spans="1:86" x14ac:dyDescent="0.25">
      <c r="A8170"/>
      <c r="B8170"/>
      <c r="D8170"/>
      <c r="AL8170">
        <f t="shared" si="889"/>
        <v>0</v>
      </c>
      <c r="AQ8170">
        <f t="shared" si="890"/>
        <v>0</v>
      </c>
      <c r="AR8170" t="str">
        <f>IFERROR(IF(OR(AP8170=338,AP8170=340,AP8170=341,AP8170=342,AP8170="342A",AP8170="342B"),PorcenRet(AP8170,AT8170,AU8170),INDEX(PORCENTAJEBUSCAR,MATCH(AP8170,CódigoRET,0),4)*1),"")</f>
        <v/>
      </c>
      <c r="AS8170">
        <f t="shared" si="891"/>
        <v>0</v>
      </c>
      <c r="BF8170" t="str">
        <f>IFERROR(IF(OR(BD8170=338,BD8170=340,BD8170=341,BD8170=342,BD8170="342A",BD8170="342B"),PorcenRet(BD8170,BH8170,BI8170),INDEX(PORCENTAJEBUSCAR,MATCH(BD8170,CódigoRET,0),4)*1),"")</f>
        <v/>
      </c>
      <c r="BG8170">
        <f t="shared" si="892"/>
        <v>0</v>
      </c>
      <c r="BO8170">
        <f t="shared" si="893"/>
        <v>0</v>
      </c>
      <c r="CC8170">
        <f t="shared" si="894"/>
        <v>0</v>
      </c>
      <c r="CD8170">
        <f t="shared" si="895"/>
        <v>0</v>
      </c>
      <c r="CG8170">
        <f ca="1">IFERROR(INDIRECT("IVA!X"&amp;MATCH(MID(COMPRAS!C8070,1,2)&amp;MID(COMPRAS!F8070,1,2)&amp;MID(COMPRAS!D8070,1,2),IVA!W:W,0)),"SIN COD.")</f>
        <v>0</v>
      </c>
      <c r="CH8170">
        <f ca="1">IFERROR(INDIRECT("IVA!Y"&amp;MATCH(MID(COMPRAS!C8070,1,2)&amp;MID(COMPRAS!F8070,1,2)&amp;MID(COMPRAS!D8070,1,2),IVA!W:W,0)),"SIN COD.")</f>
        <v>0</v>
      </c>
    </row>
    <row r="8171" spans="1:86" x14ac:dyDescent="0.25">
      <c r="A8171"/>
      <c r="B8171"/>
      <c r="D8171"/>
      <c r="AL8171">
        <f t="shared" si="889"/>
        <v>0</v>
      </c>
      <c r="AQ8171">
        <f t="shared" si="890"/>
        <v>0</v>
      </c>
      <c r="AR8171" t="str">
        <f>IFERROR(IF(OR(AP8171=338,AP8171=340,AP8171=341,AP8171=342,AP8171="342A",AP8171="342B"),PorcenRet(AP8171,AT8171,AU8171),INDEX(PORCENTAJEBUSCAR,MATCH(AP8171,CódigoRET,0),4)*1),"")</f>
        <v/>
      </c>
      <c r="AS8171">
        <f t="shared" si="891"/>
        <v>0</v>
      </c>
      <c r="BF8171" t="str">
        <f>IFERROR(IF(OR(BD8171=338,BD8171=340,BD8171=341,BD8171=342,BD8171="342A",BD8171="342B"),PorcenRet(BD8171,BH8171,BI8171),INDEX(PORCENTAJEBUSCAR,MATCH(BD8171,CódigoRET,0),4)*1),"")</f>
        <v/>
      </c>
      <c r="BG8171">
        <f t="shared" si="892"/>
        <v>0</v>
      </c>
      <c r="BO8171">
        <f t="shared" si="893"/>
        <v>0</v>
      </c>
      <c r="CC8171">
        <f t="shared" si="894"/>
        <v>0</v>
      </c>
      <c r="CD8171">
        <f t="shared" si="895"/>
        <v>0</v>
      </c>
      <c r="CG8171">
        <f ca="1">IFERROR(INDIRECT("IVA!X"&amp;MATCH(MID(COMPRAS!C8071,1,2)&amp;MID(COMPRAS!F8071,1,2)&amp;MID(COMPRAS!D8071,1,2),IVA!W:W,0)),"SIN COD.")</f>
        <v>0</v>
      </c>
      <c r="CH8171">
        <f ca="1">IFERROR(INDIRECT("IVA!Y"&amp;MATCH(MID(COMPRAS!C8071,1,2)&amp;MID(COMPRAS!F8071,1,2)&amp;MID(COMPRAS!D8071,1,2),IVA!W:W,0)),"SIN COD.")</f>
        <v>0</v>
      </c>
    </row>
    <row r="8172" spans="1:86" x14ac:dyDescent="0.25">
      <c r="A8172"/>
      <c r="B8172"/>
      <c r="D8172"/>
      <c r="AL8172">
        <f t="shared" si="889"/>
        <v>0</v>
      </c>
      <c r="AQ8172">
        <f t="shared" si="890"/>
        <v>0</v>
      </c>
      <c r="AR8172" t="str">
        <f>IFERROR(IF(OR(AP8172=338,AP8172=340,AP8172=341,AP8172=342,AP8172="342A",AP8172="342B"),PorcenRet(AP8172,AT8172,AU8172),INDEX(PORCENTAJEBUSCAR,MATCH(AP8172,CódigoRET,0),4)*1),"")</f>
        <v/>
      </c>
      <c r="AS8172">
        <f t="shared" si="891"/>
        <v>0</v>
      </c>
      <c r="BF8172" t="str">
        <f>IFERROR(IF(OR(BD8172=338,BD8172=340,BD8172=341,BD8172=342,BD8172="342A",BD8172="342B"),PorcenRet(BD8172,BH8172,BI8172),INDEX(PORCENTAJEBUSCAR,MATCH(BD8172,CódigoRET,0),4)*1),"")</f>
        <v/>
      </c>
      <c r="BG8172">
        <f t="shared" si="892"/>
        <v>0</v>
      </c>
      <c r="BO8172">
        <f t="shared" si="893"/>
        <v>0</v>
      </c>
      <c r="CC8172">
        <f t="shared" si="894"/>
        <v>0</v>
      </c>
      <c r="CD8172">
        <f t="shared" si="895"/>
        <v>0</v>
      </c>
      <c r="CG8172">
        <f ca="1">IFERROR(INDIRECT("IVA!X"&amp;MATCH(MID(COMPRAS!C8072,1,2)&amp;MID(COMPRAS!F8072,1,2)&amp;MID(COMPRAS!D8072,1,2),IVA!W:W,0)),"SIN COD.")</f>
        <v>0</v>
      </c>
      <c r="CH8172">
        <f ca="1">IFERROR(INDIRECT("IVA!Y"&amp;MATCH(MID(COMPRAS!C8072,1,2)&amp;MID(COMPRAS!F8072,1,2)&amp;MID(COMPRAS!D8072,1,2),IVA!W:W,0)),"SIN COD.")</f>
        <v>0</v>
      </c>
    </row>
    <row r="8173" spans="1:86" x14ac:dyDescent="0.25">
      <c r="A8173"/>
      <c r="B8173"/>
      <c r="D8173"/>
      <c r="AL8173">
        <f t="shared" si="889"/>
        <v>0</v>
      </c>
      <c r="AQ8173">
        <f t="shared" si="890"/>
        <v>0</v>
      </c>
      <c r="AR8173" t="str">
        <f>IFERROR(IF(OR(AP8173=338,AP8173=340,AP8173=341,AP8173=342,AP8173="342A",AP8173="342B"),PorcenRet(AP8173,AT8173,AU8173),INDEX(PORCENTAJEBUSCAR,MATCH(AP8173,CódigoRET,0),4)*1),"")</f>
        <v/>
      </c>
      <c r="AS8173">
        <f t="shared" si="891"/>
        <v>0</v>
      </c>
      <c r="BF8173" t="str">
        <f>IFERROR(IF(OR(BD8173=338,BD8173=340,BD8173=341,BD8173=342,BD8173="342A",BD8173="342B"),PorcenRet(BD8173,BH8173,BI8173),INDEX(PORCENTAJEBUSCAR,MATCH(BD8173,CódigoRET,0),4)*1),"")</f>
        <v/>
      </c>
      <c r="BG8173">
        <f t="shared" si="892"/>
        <v>0</v>
      </c>
      <c r="BO8173">
        <f t="shared" si="893"/>
        <v>0</v>
      </c>
      <c r="CC8173">
        <f t="shared" si="894"/>
        <v>0</v>
      </c>
      <c r="CD8173">
        <f t="shared" si="895"/>
        <v>0</v>
      </c>
      <c r="CG8173">
        <f ca="1">IFERROR(INDIRECT("IVA!X"&amp;MATCH(MID(COMPRAS!C8073,1,2)&amp;MID(COMPRAS!F8073,1,2)&amp;MID(COMPRAS!D8073,1,2),IVA!W:W,0)),"SIN COD.")</f>
        <v>0</v>
      </c>
      <c r="CH8173">
        <f ca="1">IFERROR(INDIRECT("IVA!Y"&amp;MATCH(MID(COMPRAS!C8073,1,2)&amp;MID(COMPRAS!F8073,1,2)&amp;MID(COMPRAS!D8073,1,2),IVA!W:W,0)),"SIN COD.")</f>
        <v>0</v>
      </c>
    </row>
    <row r="8174" spans="1:86" x14ac:dyDescent="0.25">
      <c r="A8174"/>
      <c r="B8174"/>
      <c r="D8174"/>
      <c r="AL8174">
        <f t="shared" si="889"/>
        <v>0</v>
      </c>
      <c r="AQ8174">
        <f t="shared" si="890"/>
        <v>0</v>
      </c>
      <c r="AR8174" t="str">
        <f>IFERROR(IF(OR(AP8174=338,AP8174=340,AP8174=341,AP8174=342,AP8174="342A",AP8174="342B"),PorcenRet(AP8174,AT8174,AU8174),INDEX(PORCENTAJEBUSCAR,MATCH(AP8174,CódigoRET,0),4)*1),"")</f>
        <v/>
      </c>
      <c r="AS8174">
        <f t="shared" si="891"/>
        <v>0</v>
      </c>
      <c r="BF8174" t="str">
        <f>IFERROR(IF(OR(BD8174=338,BD8174=340,BD8174=341,BD8174=342,BD8174="342A",BD8174="342B"),PorcenRet(BD8174,BH8174,BI8174),INDEX(PORCENTAJEBUSCAR,MATCH(BD8174,CódigoRET,0),4)*1),"")</f>
        <v/>
      </c>
      <c r="BG8174">
        <f t="shared" si="892"/>
        <v>0</v>
      </c>
      <c r="BO8174">
        <f t="shared" si="893"/>
        <v>0</v>
      </c>
      <c r="CC8174">
        <f t="shared" si="894"/>
        <v>0</v>
      </c>
      <c r="CD8174">
        <f t="shared" si="895"/>
        <v>0</v>
      </c>
      <c r="CG8174">
        <f ca="1">IFERROR(INDIRECT("IVA!X"&amp;MATCH(MID(COMPRAS!C8074,1,2)&amp;MID(COMPRAS!F8074,1,2)&amp;MID(COMPRAS!D8074,1,2),IVA!W:W,0)),"SIN COD.")</f>
        <v>0</v>
      </c>
      <c r="CH8174">
        <f ca="1">IFERROR(INDIRECT("IVA!Y"&amp;MATCH(MID(COMPRAS!C8074,1,2)&amp;MID(COMPRAS!F8074,1,2)&amp;MID(COMPRAS!D8074,1,2),IVA!W:W,0)),"SIN COD.")</f>
        <v>0</v>
      </c>
    </row>
    <row r="8175" spans="1:86" x14ac:dyDescent="0.25">
      <c r="A8175"/>
      <c r="B8175"/>
      <c r="D8175"/>
      <c r="AL8175">
        <f t="shared" si="889"/>
        <v>0</v>
      </c>
      <c r="AQ8175">
        <f t="shared" si="890"/>
        <v>0</v>
      </c>
      <c r="AR8175" t="str">
        <f>IFERROR(IF(OR(AP8175=338,AP8175=340,AP8175=341,AP8175=342,AP8175="342A",AP8175="342B"),PorcenRet(AP8175,AT8175,AU8175),INDEX(PORCENTAJEBUSCAR,MATCH(AP8175,CódigoRET,0),4)*1),"")</f>
        <v/>
      </c>
      <c r="AS8175">
        <f t="shared" si="891"/>
        <v>0</v>
      </c>
      <c r="BF8175" t="str">
        <f>IFERROR(IF(OR(BD8175=338,BD8175=340,BD8175=341,BD8175=342,BD8175="342A",BD8175="342B"),PorcenRet(BD8175,BH8175,BI8175),INDEX(PORCENTAJEBUSCAR,MATCH(BD8175,CódigoRET,0),4)*1),"")</f>
        <v/>
      </c>
      <c r="BG8175">
        <f t="shared" si="892"/>
        <v>0</v>
      </c>
      <c r="BO8175">
        <f t="shared" si="893"/>
        <v>0</v>
      </c>
      <c r="CC8175">
        <f t="shared" si="894"/>
        <v>0</v>
      </c>
      <c r="CD8175">
        <f t="shared" si="895"/>
        <v>0</v>
      </c>
      <c r="CG8175">
        <f ca="1">IFERROR(INDIRECT("IVA!X"&amp;MATCH(MID(COMPRAS!C8075,1,2)&amp;MID(COMPRAS!F8075,1,2)&amp;MID(COMPRAS!D8075,1,2),IVA!W:W,0)),"SIN COD.")</f>
        <v>0</v>
      </c>
      <c r="CH8175">
        <f ca="1">IFERROR(INDIRECT("IVA!Y"&amp;MATCH(MID(COMPRAS!C8075,1,2)&amp;MID(COMPRAS!F8075,1,2)&amp;MID(COMPRAS!D8075,1,2),IVA!W:W,0)),"SIN COD.")</f>
        <v>0</v>
      </c>
    </row>
    <row r="8176" spans="1:86" x14ac:dyDescent="0.25">
      <c r="A8176"/>
      <c r="B8176"/>
      <c r="D8176"/>
      <c r="AL8176">
        <f t="shared" si="889"/>
        <v>0</v>
      </c>
      <c r="AQ8176">
        <f t="shared" si="890"/>
        <v>0</v>
      </c>
      <c r="AR8176" t="str">
        <f>IFERROR(IF(OR(AP8176=338,AP8176=340,AP8176=341,AP8176=342,AP8176="342A",AP8176="342B"),PorcenRet(AP8176,AT8176,AU8176),INDEX(PORCENTAJEBUSCAR,MATCH(AP8176,CódigoRET,0),4)*1),"")</f>
        <v/>
      </c>
      <c r="AS8176">
        <f t="shared" si="891"/>
        <v>0</v>
      </c>
      <c r="BF8176" t="str">
        <f>IFERROR(IF(OR(BD8176=338,BD8176=340,BD8176=341,BD8176=342,BD8176="342A",BD8176="342B"),PorcenRet(BD8176,BH8176,BI8176),INDEX(PORCENTAJEBUSCAR,MATCH(BD8176,CódigoRET,0),4)*1),"")</f>
        <v/>
      </c>
      <c r="BG8176">
        <f t="shared" si="892"/>
        <v>0</v>
      </c>
      <c r="BO8176">
        <f t="shared" si="893"/>
        <v>0</v>
      </c>
      <c r="CC8176">
        <f t="shared" si="894"/>
        <v>0</v>
      </c>
      <c r="CD8176">
        <f t="shared" si="895"/>
        <v>0</v>
      </c>
      <c r="CG8176">
        <f ca="1">IFERROR(INDIRECT("IVA!X"&amp;MATCH(MID(COMPRAS!C8076,1,2)&amp;MID(COMPRAS!F8076,1,2)&amp;MID(COMPRAS!D8076,1,2),IVA!W:W,0)),"SIN COD.")</f>
        <v>0</v>
      </c>
      <c r="CH8176">
        <f ca="1">IFERROR(INDIRECT("IVA!Y"&amp;MATCH(MID(COMPRAS!C8076,1,2)&amp;MID(COMPRAS!F8076,1,2)&amp;MID(COMPRAS!D8076,1,2),IVA!W:W,0)),"SIN COD.")</f>
        <v>0</v>
      </c>
    </row>
    <row r="8177" spans="1:86" x14ac:dyDescent="0.25">
      <c r="A8177"/>
      <c r="B8177"/>
      <c r="D8177"/>
      <c r="AL8177">
        <f t="shared" si="889"/>
        <v>0</v>
      </c>
      <c r="AQ8177">
        <f t="shared" si="890"/>
        <v>0</v>
      </c>
      <c r="AR8177" t="str">
        <f>IFERROR(IF(OR(AP8177=338,AP8177=340,AP8177=341,AP8177=342,AP8177="342A",AP8177="342B"),PorcenRet(AP8177,AT8177,AU8177),INDEX(PORCENTAJEBUSCAR,MATCH(AP8177,CódigoRET,0),4)*1),"")</f>
        <v/>
      </c>
      <c r="AS8177">
        <f t="shared" si="891"/>
        <v>0</v>
      </c>
      <c r="BF8177" t="str">
        <f>IFERROR(IF(OR(BD8177=338,BD8177=340,BD8177=341,BD8177=342,BD8177="342A",BD8177="342B"),PorcenRet(BD8177,BH8177,BI8177),INDEX(PORCENTAJEBUSCAR,MATCH(BD8177,CódigoRET,0),4)*1),"")</f>
        <v/>
      </c>
      <c r="BG8177">
        <f t="shared" si="892"/>
        <v>0</v>
      </c>
      <c r="BO8177">
        <f t="shared" si="893"/>
        <v>0</v>
      </c>
      <c r="CC8177">
        <f t="shared" si="894"/>
        <v>0</v>
      </c>
      <c r="CD8177">
        <f t="shared" si="895"/>
        <v>0</v>
      </c>
      <c r="CG8177">
        <f ca="1">IFERROR(INDIRECT("IVA!X"&amp;MATCH(MID(COMPRAS!C8077,1,2)&amp;MID(COMPRAS!F8077,1,2)&amp;MID(COMPRAS!D8077,1,2),IVA!W:W,0)),"SIN COD.")</f>
        <v>0</v>
      </c>
      <c r="CH8177">
        <f ca="1">IFERROR(INDIRECT("IVA!Y"&amp;MATCH(MID(COMPRAS!C8077,1,2)&amp;MID(COMPRAS!F8077,1,2)&amp;MID(COMPRAS!D8077,1,2),IVA!W:W,0)),"SIN COD.")</f>
        <v>0</v>
      </c>
    </row>
    <row r="8178" spans="1:86" x14ac:dyDescent="0.25">
      <c r="A8178"/>
      <c r="B8178"/>
      <c r="D8178"/>
      <c r="AL8178">
        <f t="shared" si="889"/>
        <v>0</v>
      </c>
      <c r="AQ8178">
        <f t="shared" si="890"/>
        <v>0</v>
      </c>
      <c r="AR8178" t="str">
        <f>IFERROR(IF(OR(AP8178=338,AP8178=340,AP8178=341,AP8178=342,AP8178="342A",AP8178="342B"),PorcenRet(AP8178,AT8178,AU8178),INDEX(PORCENTAJEBUSCAR,MATCH(AP8178,CódigoRET,0),4)*1),"")</f>
        <v/>
      </c>
      <c r="AS8178">
        <f t="shared" si="891"/>
        <v>0</v>
      </c>
      <c r="BF8178" t="str">
        <f>IFERROR(IF(OR(BD8178=338,BD8178=340,BD8178=341,BD8178=342,BD8178="342A",BD8178="342B"),PorcenRet(BD8178,BH8178,BI8178),INDEX(PORCENTAJEBUSCAR,MATCH(BD8178,CódigoRET,0),4)*1),"")</f>
        <v/>
      </c>
      <c r="BG8178">
        <f t="shared" si="892"/>
        <v>0</v>
      </c>
      <c r="BO8178">
        <f t="shared" si="893"/>
        <v>0</v>
      </c>
      <c r="CC8178">
        <f t="shared" si="894"/>
        <v>0</v>
      </c>
      <c r="CD8178">
        <f t="shared" si="895"/>
        <v>0</v>
      </c>
      <c r="CG8178">
        <f ca="1">IFERROR(INDIRECT("IVA!X"&amp;MATCH(MID(COMPRAS!C8078,1,2)&amp;MID(COMPRAS!F8078,1,2)&amp;MID(COMPRAS!D8078,1,2),IVA!W:W,0)),"SIN COD.")</f>
        <v>0</v>
      </c>
      <c r="CH8178">
        <f ca="1">IFERROR(INDIRECT("IVA!Y"&amp;MATCH(MID(COMPRAS!C8078,1,2)&amp;MID(COMPRAS!F8078,1,2)&amp;MID(COMPRAS!D8078,1,2),IVA!W:W,0)),"SIN COD.")</f>
        <v>0</v>
      </c>
    </row>
    <row r="8179" spans="1:86" x14ac:dyDescent="0.25">
      <c r="A8179"/>
      <c r="B8179"/>
      <c r="D8179"/>
      <c r="AL8179">
        <f t="shared" si="889"/>
        <v>0</v>
      </c>
      <c r="AQ8179">
        <f t="shared" si="890"/>
        <v>0</v>
      </c>
      <c r="AR8179" t="str">
        <f>IFERROR(IF(OR(AP8179=338,AP8179=340,AP8179=341,AP8179=342,AP8179="342A",AP8179="342B"),PorcenRet(AP8179,AT8179,AU8179),INDEX(PORCENTAJEBUSCAR,MATCH(AP8179,CódigoRET,0),4)*1),"")</f>
        <v/>
      </c>
      <c r="AS8179">
        <f t="shared" si="891"/>
        <v>0</v>
      </c>
      <c r="BF8179" t="str">
        <f>IFERROR(IF(OR(BD8179=338,BD8179=340,BD8179=341,BD8179=342,BD8179="342A",BD8179="342B"),PorcenRet(BD8179,BH8179,BI8179),INDEX(PORCENTAJEBUSCAR,MATCH(BD8179,CódigoRET,0),4)*1),"")</f>
        <v/>
      </c>
      <c r="BG8179">
        <f t="shared" si="892"/>
        <v>0</v>
      </c>
      <c r="BO8179">
        <f t="shared" si="893"/>
        <v>0</v>
      </c>
      <c r="CC8179">
        <f t="shared" si="894"/>
        <v>0</v>
      </c>
      <c r="CD8179">
        <f t="shared" si="895"/>
        <v>0</v>
      </c>
      <c r="CG8179">
        <f ca="1">IFERROR(INDIRECT("IVA!X"&amp;MATCH(MID(COMPRAS!C8079,1,2)&amp;MID(COMPRAS!F8079,1,2)&amp;MID(COMPRAS!D8079,1,2),IVA!W:W,0)),"SIN COD.")</f>
        <v>0</v>
      </c>
      <c r="CH8179">
        <f ca="1">IFERROR(INDIRECT("IVA!Y"&amp;MATCH(MID(COMPRAS!C8079,1,2)&amp;MID(COMPRAS!F8079,1,2)&amp;MID(COMPRAS!D8079,1,2),IVA!W:W,0)),"SIN COD.")</f>
        <v>0</v>
      </c>
    </row>
    <row r="8180" spans="1:86" x14ac:dyDescent="0.25">
      <c r="A8180"/>
      <c r="B8180"/>
      <c r="D8180"/>
      <c r="AL8180">
        <f t="shared" si="889"/>
        <v>0</v>
      </c>
      <c r="AQ8180">
        <f t="shared" si="890"/>
        <v>0</v>
      </c>
      <c r="AR8180" t="str">
        <f>IFERROR(IF(OR(AP8180=338,AP8180=340,AP8180=341,AP8180=342,AP8180="342A",AP8180="342B"),PorcenRet(AP8180,AT8180,AU8180),INDEX(PORCENTAJEBUSCAR,MATCH(AP8180,CódigoRET,0),4)*1),"")</f>
        <v/>
      </c>
      <c r="AS8180">
        <f t="shared" si="891"/>
        <v>0</v>
      </c>
      <c r="BF8180" t="str">
        <f>IFERROR(IF(OR(BD8180=338,BD8180=340,BD8180=341,BD8180=342,BD8180="342A",BD8180="342B"),PorcenRet(BD8180,BH8180,BI8180),INDEX(PORCENTAJEBUSCAR,MATCH(BD8180,CódigoRET,0),4)*1),"")</f>
        <v/>
      </c>
      <c r="BG8180">
        <f t="shared" si="892"/>
        <v>0</v>
      </c>
      <c r="BO8180">
        <f t="shared" si="893"/>
        <v>0</v>
      </c>
      <c r="CC8180">
        <f t="shared" si="894"/>
        <v>0</v>
      </c>
      <c r="CD8180">
        <f t="shared" si="895"/>
        <v>0</v>
      </c>
      <c r="CG8180">
        <f ca="1">IFERROR(INDIRECT("IVA!X"&amp;MATCH(MID(COMPRAS!C8080,1,2)&amp;MID(COMPRAS!F8080,1,2)&amp;MID(COMPRAS!D8080,1,2),IVA!W:W,0)),"SIN COD.")</f>
        <v>0</v>
      </c>
      <c r="CH8180">
        <f ca="1">IFERROR(INDIRECT("IVA!Y"&amp;MATCH(MID(COMPRAS!C8080,1,2)&amp;MID(COMPRAS!F8080,1,2)&amp;MID(COMPRAS!D8080,1,2),IVA!W:W,0)),"SIN COD.")</f>
        <v>0</v>
      </c>
    </row>
    <row r="8181" spans="1:86" x14ac:dyDescent="0.25">
      <c r="A8181"/>
      <c r="B8181"/>
      <c r="D8181"/>
      <c r="AL8181">
        <f t="shared" si="889"/>
        <v>0</v>
      </c>
      <c r="AQ8181">
        <f t="shared" si="890"/>
        <v>0</v>
      </c>
      <c r="AR8181" t="str">
        <f>IFERROR(IF(OR(AP8181=338,AP8181=340,AP8181=341,AP8181=342,AP8181="342A",AP8181="342B"),PorcenRet(AP8181,AT8181,AU8181),INDEX(PORCENTAJEBUSCAR,MATCH(AP8181,CódigoRET,0),4)*1),"")</f>
        <v/>
      </c>
      <c r="AS8181">
        <f t="shared" si="891"/>
        <v>0</v>
      </c>
      <c r="BF8181" t="str">
        <f>IFERROR(IF(OR(BD8181=338,BD8181=340,BD8181=341,BD8181=342,BD8181="342A",BD8181="342B"),PorcenRet(BD8181,BH8181,BI8181),INDEX(PORCENTAJEBUSCAR,MATCH(BD8181,CódigoRET,0),4)*1),"")</f>
        <v/>
      </c>
      <c r="BG8181">
        <f t="shared" si="892"/>
        <v>0</v>
      </c>
      <c r="BO8181">
        <f t="shared" si="893"/>
        <v>0</v>
      </c>
      <c r="CC8181">
        <f t="shared" si="894"/>
        <v>0</v>
      </c>
      <c r="CD8181">
        <f t="shared" si="895"/>
        <v>0</v>
      </c>
      <c r="CG8181">
        <f ca="1">IFERROR(INDIRECT("IVA!X"&amp;MATCH(MID(COMPRAS!C8081,1,2)&amp;MID(COMPRAS!F8081,1,2)&amp;MID(COMPRAS!D8081,1,2),IVA!W:W,0)),"SIN COD.")</f>
        <v>0</v>
      </c>
      <c r="CH8181">
        <f ca="1">IFERROR(INDIRECT("IVA!Y"&amp;MATCH(MID(COMPRAS!C8081,1,2)&amp;MID(COMPRAS!F8081,1,2)&amp;MID(COMPRAS!D8081,1,2),IVA!W:W,0)),"SIN COD.")</f>
        <v>0</v>
      </c>
    </row>
    <row r="8182" spans="1:86" x14ac:dyDescent="0.25">
      <c r="A8182"/>
      <c r="B8182"/>
      <c r="D8182"/>
      <c r="AL8182">
        <f t="shared" si="889"/>
        <v>0</v>
      </c>
      <c r="AQ8182">
        <f t="shared" si="890"/>
        <v>0</v>
      </c>
      <c r="AR8182" t="str">
        <f>IFERROR(IF(OR(AP8182=338,AP8182=340,AP8182=341,AP8182=342,AP8182="342A",AP8182="342B"),PorcenRet(AP8182,AT8182,AU8182),INDEX(PORCENTAJEBUSCAR,MATCH(AP8182,CódigoRET,0),4)*1),"")</f>
        <v/>
      </c>
      <c r="AS8182">
        <f t="shared" si="891"/>
        <v>0</v>
      </c>
      <c r="BF8182" t="str">
        <f>IFERROR(IF(OR(BD8182=338,BD8182=340,BD8182=341,BD8182=342,BD8182="342A",BD8182="342B"),PorcenRet(BD8182,BH8182,BI8182),INDEX(PORCENTAJEBUSCAR,MATCH(BD8182,CódigoRET,0),4)*1),"")</f>
        <v/>
      </c>
      <c r="BG8182">
        <f t="shared" si="892"/>
        <v>0</v>
      </c>
      <c r="BO8182">
        <f t="shared" si="893"/>
        <v>0</v>
      </c>
      <c r="CC8182">
        <f t="shared" si="894"/>
        <v>0</v>
      </c>
      <c r="CD8182">
        <f t="shared" si="895"/>
        <v>0</v>
      </c>
      <c r="CG8182">
        <f ca="1">IFERROR(INDIRECT("IVA!X"&amp;MATCH(MID(COMPRAS!C8082,1,2)&amp;MID(COMPRAS!F8082,1,2)&amp;MID(COMPRAS!D8082,1,2),IVA!W:W,0)),"SIN COD.")</f>
        <v>0</v>
      </c>
      <c r="CH8182">
        <f ca="1">IFERROR(INDIRECT("IVA!Y"&amp;MATCH(MID(COMPRAS!C8082,1,2)&amp;MID(COMPRAS!F8082,1,2)&amp;MID(COMPRAS!D8082,1,2),IVA!W:W,0)),"SIN COD.")</f>
        <v>0</v>
      </c>
    </row>
    <row r="8183" spans="1:86" x14ac:dyDescent="0.25">
      <c r="A8183"/>
      <c r="B8183"/>
      <c r="D8183"/>
      <c r="AL8183">
        <f t="shared" si="889"/>
        <v>0</v>
      </c>
      <c r="AQ8183">
        <f t="shared" si="890"/>
        <v>0</v>
      </c>
      <c r="AR8183" t="str">
        <f>IFERROR(IF(OR(AP8183=338,AP8183=340,AP8183=341,AP8183=342,AP8183="342A",AP8183="342B"),PorcenRet(AP8183,AT8183,AU8183),INDEX(PORCENTAJEBUSCAR,MATCH(AP8183,CódigoRET,0),4)*1),"")</f>
        <v/>
      </c>
      <c r="AS8183">
        <f t="shared" si="891"/>
        <v>0</v>
      </c>
      <c r="BF8183" t="str">
        <f>IFERROR(IF(OR(BD8183=338,BD8183=340,BD8183=341,BD8183=342,BD8183="342A",BD8183="342B"),PorcenRet(BD8183,BH8183,BI8183),INDEX(PORCENTAJEBUSCAR,MATCH(BD8183,CódigoRET,0),4)*1),"")</f>
        <v/>
      </c>
      <c r="BG8183">
        <f t="shared" si="892"/>
        <v>0</v>
      </c>
      <c r="BO8183">
        <f t="shared" si="893"/>
        <v>0</v>
      </c>
      <c r="CC8183">
        <f t="shared" si="894"/>
        <v>0</v>
      </c>
      <c r="CD8183">
        <f t="shared" si="895"/>
        <v>0</v>
      </c>
      <c r="CG8183">
        <f ca="1">IFERROR(INDIRECT("IVA!X"&amp;MATCH(MID(COMPRAS!C8083,1,2)&amp;MID(COMPRAS!F8083,1,2)&amp;MID(COMPRAS!D8083,1,2),IVA!W:W,0)),"SIN COD.")</f>
        <v>0</v>
      </c>
      <c r="CH8183">
        <f ca="1">IFERROR(INDIRECT("IVA!Y"&amp;MATCH(MID(COMPRAS!C8083,1,2)&amp;MID(COMPRAS!F8083,1,2)&amp;MID(COMPRAS!D8083,1,2),IVA!W:W,0)),"SIN COD.")</f>
        <v>0</v>
      </c>
    </row>
    <row r="8184" spans="1:86" x14ac:dyDescent="0.25">
      <c r="A8184"/>
      <c r="B8184"/>
      <c r="D8184"/>
      <c r="AL8184">
        <f t="shared" si="889"/>
        <v>0</v>
      </c>
      <c r="AQ8184">
        <f t="shared" si="890"/>
        <v>0</v>
      </c>
      <c r="AR8184" t="str">
        <f>IFERROR(IF(OR(AP8184=338,AP8184=340,AP8184=341,AP8184=342,AP8184="342A",AP8184="342B"),PorcenRet(AP8184,AT8184,AU8184),INDEX(PORCENTAJEBUSCAR,MATCH(AP8184,CódigoRET,0),4)*1),"")</f>
        <v/>
      </c>
      <c r="AS8184">
        <f t="shared" si="891"/>
        <v>0</v>
      </c>
      <c r="BF8184" t="str">
        <f>IFERROR(IF(OR(BD8184=338,BD8184=340,BD8184=341,BD8184=342,BD8184="342A",BD8184="342B"),PorcenRet(BD8184,BH8184,BI8184),INDEX(PORCENTAJEBUSCAR,MATCH(BD8184,CódigoRET,0),4)*1),"")</f>
        <v/>
      </c>
      <c r="BG8184">
        <f t="shared" si="892"/>
        <v>0</v>
      </c>
      <c r="BO8184">
        <f t="shared" si="893"/>
        <v>0</v>
      </c>
      <c r="CC8184">
        <f t="shared" si="894"/>
        <v>0</v>
      </c>
      <c r="CD8184">
        <f t="shared" si="895"/>
        <v>0</v>
      </c>
      <c r="CG8184">
        <f ca="1">IFERROR(INDIRECT("IVA!X"&amp;MATCH(MID(COMPRAS!C8084,1,2)&amp;MID(COMPRAS!F8084,1,2)&amp;MID(COMPRAS!D8084,1,2),IVA!W:W,0)),"SIN COD.")</f>
        <v>0</v>
      </c>
      <c r="CH8184">
        <f ca="1">IFERROR(INDIRECT("IVA!Y"&amp;MATCH(MID(COMPRAS!C8084,1,2)&amp;MID(COMPRAS!F8084,1,2)&amp;MID(COMPRAS!D8084,1,2),IVA!W:W,0)),"SIN COD.")</f>
        <v>0</v>
      </c>
    </row>
    <row r="8185" spans="1:86" x14ac:dyDescent="0.25">
      <c r="A8185"/>
      <c r="B8185"/>
      <c r="D8185"/>
      <c r="AL8185">
        <f t="shared" si="889"/>
        <v>0</v>
      </c>
      <c r="AQ8185">
        <f t="shared" si="890"/>
        <v>0</v>
      </c>
      <c r="AR8185" t="str">
        <f>IFERROR(IF(OR(AP8185=338,AP8185=340,AP8185=341,AP8185=342,AP8185="342A",AP8185="342B"),PorcenRet(AP8185,AT8185,AU8185),INDEX(PORCENTAJEBUSCAR,MATCH(AP8185,CódigoRET,0),4)*1),"")</f>
        <v/>
      </c>
      <c r="AS8185">
        <f t="shared" si="891"/>
        <v>0</v>
      </c>
      <c r="BF8185" t="str">
        <f>IFERROR(IF(OR(BD8185=338,BD8185=340,BD8185=341,BD8185=342,BD8185="342A",BD8185="342B"),PorcenRet(BD8185,BH8185,BI8185),INDEX(PORCENTAJEBUSCAR,MATCH(BD8185,CódigoRET,0),4)*1),"")</f>
        <v/>
      </c>
      <c r="BG8185">
        <f t="shared" si="892"/>
        <v>0</v>
      </c>
      <c r="BO8185">
        <f t="shared" si="893"/>
        <v>0</v>
      </c>
      <c r="CC8185">
        <f t="shared" si="894"/>
        <v>0</v>
      </c>
      <c r="CD8185">
        <f t="shared" si="895"/>
        <v>0</v>
      </c>
      <c r="CG8185">
        <f ca="1">IFERROR(INDIRECT("IVA!X"&amp;MATCH(MID(COMPRAS!C8085,1,2)&amp;MID(COMPRAS!F8085,1,2)&amp;MID(COMPRAS!D8085,1,2),IVA!W:W,0)),"SIN COD.")</f>
        <v>0</v>
      </c>
      <c r="CH8185">
        <f ca="1">IFERROR(INDIRECT("IVA!Y"&amp;MATCH(MID(COMPRAS!C8085,1,2)&amp;MID(COMPRAS!F8085,1,2)&amp;MID(COMPRAS!D8085,1,2),IVA!W:W,0)),"SIN COD.")</f>
        <v>0</v>
      </c>
    </row>
    <row r="8186" spans="1:86" x14ac:dyDescent="0.25">
      <c r="A8186"/>
      <c r="B8186"/>
      <c r="D8186"/>
      <c r="AL8186">
        <f t="shared" si="889"/>
        <v>0</v>
      </c>
      <c r="AQ8186">
        <f t="shared" si="890"/>
        <v>0</v>
      </c>
      <c r="AR8186" t="str">
        <f>IFERROR(IF(OR(AP8186=338,AP8186=340,AP8186=341,AP8186=342,AP8186="342A",AP8186="342B"),PorcenRet(AP8186,AT8186,AU8186),INDEX(PORCENTAJEBUSCAR,MATCH(AP8186,CódigoRET,0),4)*1),"")</f>
        <v/>
      </c>
      <c r="AS8186">
        <f t="shared" si="891"/>
        <v>0</v>
      </c>
      <c r="BF8186" t="str">
        <f>IFERROR(IF(OR(BD8186=338,BD8186=340,BD8186=341,BD8186=342,BD8186="342A",BD8186="342B"),PorcenRet(BD8186,BH8186,BI8186),INDEX(PORCENTAJEBUSCAR,MATCH(BD8186,CódigoRET,0),4)*1),"")</f>
        <v/>
      </c>
      <c r="BG8186">
        <f t="shared" si="892"/>
        <v>0</v>
      </c>
      <c r="BO8186">
        <f t="shared" si="893"/>
        <v>0</v>
      </c>
      <c r="CC8186">
        <f t="shared" si="894"/>
        <v>0</v>
      </c>
      <c r="CD8186">
        <f t="shared" si="895"/>
        <v>0</v>
      </c>
      <c r="CG8186">
        <f ca="1">IFERROR(INDIRECT("IVA!X"&amp;MATCH(MID(COMPRAS!C8086,1,2)&amp;MID(COMPRAS!F8086,1,2)&amp;MID(COMPRAS!D8086,1,2),IVA!W:W,0)),"SIN COD.")</f>
        <v>0</v>
      </c>
      <c r="CH8186">
        <f ca="1">IFERROR(INDIRECT("IVA!Y"&amp;MATCH(MID(COMPRAS!C8086,1,2)&amp;MID(COMPRAS!F8086,1,2)&amp;MID(COMPRAS!D8086,1,2),IVA!W:W,0)),"SIN COD.")</f>
        <v>0</v>
      </c>
    </row>
    <row r="8187" spans="1:86" x14ac:dyDescent="0.25">
      <c r="A8187"/>
      <c r="B8187"/>
      <c r="D8187"/>
      <c r="AL8187">
        <f t="shared" si="889"/>
        <v>0</v>
      </c>
      <c r="AQ8187">
        <f t="shared" si="890"/>
        <v>0</v>
      </c>
      <c r="AR8187" t="str">
        <f>IFERROR(IF(OR(AP8187=338,AP8187=340,AP8187=341,AP8187=342,AP8187="342A",AP8187="342B"),PorcenRet(AP8187,AT8187,AU8187),INDEX(PORCENTAJEBUSCAR,MATCH(AP8187,CódigoRET,0),4)*1),"")</f>
        <v/>
      </c>
      <c r="AS8187">
        <f t="shared" si="891"/>
        <v>0</v>
      </c>
      <c r="BF8187" t="str">
        <f>IFERROR(IF(OR(BD8187=338,BD8187=340,BD8187=341,BD8187=342,BD8187="342A",BD8187="342B"),PorcenRet(BD8187,BH8187,BI8187),INDEX(PORCENTAJEBUSCAR,MATCH(BD8187,CódigoRET,0),4)*1),"")</f>
        <v/>
      </c>
      <c r="BG8187">
        <f t="shared" si="892"/>
        <v>0</v>
      </c>
      <c r="BO8187">
        <f t="shared" si="893"/>
        <v>0</v>
      </c>
      <c r="CC8187">
        <f t="shared" si="894"/>
        <v>0</v>
      </c>
      <c r="CD8187">
        <f t="shared" si="895"/>
        <v>0</v>
      </c>
      <c r="CG8187">
        <f ca="1">IFERROR(INDIRECT("IVA!X"&amp;MATCH(MID(COMPRAS!C8087,1,2)&amp;MID(COMPRAS!F8087,1,2)&amp;MID(COMPRAS!D8087,1,2),IVA!W:W,0)),"SIN COD.")</f>
        <v>0</v>
      </c>
      <c r="CH8187">
        <f ca="1">IFERROR(INDIRECT("IVA!Y"&amp;MATCH(MID(COMPRAS!C8087,1,2)&amp;MID(COMPRAS!F8087,1,2)&amp;MID(COMPRAS!D8087,1,2),IVA!W:W,0)),"SIN COD.")</f>
        <v>0</v>
      </c>
    </row>
    <row r="8188" spans="1:86" x14ac:dyDescent="0.25">
      <c r="A8188"/>
      <c r="B8188"/>
      <c r="D8188"/>
      <c r="AL8188">
        <f t="shared" si="889"/>
        <v>0</v>
      </c>
      <c r="AQ8188">
        <f t="shared" si="890"/>
        <v>0</v>
      </c>
      <c r="AR8188" t="str">
        <f>IFERROR(IF(OR(AP8188=338,AP8188=340,AP8188=341,AP8188=342,AP8188="342A",AP8188="342B"),PorcenRet(AP8188,AT8188,AU8188),INDEX(PORCENTAJEBUSCAR,MATCH(AP8188,CódigoRET,0),4)*1),"")</f>
        <v/>
      </c>
      <c r="AS8188">
        <f t="shared" si="891"/>
        <v>0</v>
      </c>
      <c r="BF8188" t="str">
        <f>IFERROR(IF(OR(BD8188=338,BD8188=340,BD8188=341,BD8188=342,BD8188="342A",BD8188="342B"),PorcenRet(BD8188,BH8188,BI8188),INDEX(PORCENTAJEBUSCAR,MATCH(BD8188,CódigoRET,0),4)*1),"")</f>
        <v/>
      </c>
      <c r="BG8188">
        <f t="shared" si="892"/>
        <v>0</v>
      </c>
      <c r="BO8188">
        <f t="shared" si="893"/>
        <v>0</v>
      </c>
      <c r="CC8188">
        <f t="shared" si="894"/>
        <v>0</v>
      </c>
      <c r="CD8188">
        <f t="shared" si="895"/>
        <v>0</v>
      </c>
      <c r="CG8188">
        <f ca="1">IFERROR(INDIRECT("IVA!X"&amp;MATCH(MID(COMPRAS!C8088,1,2)&amp;MID(COMPRAS!F8088,1,2)&amp;MID(COMPRAS!D8088,1,2),IVA!W:W,0)),"SIN COD.")</f>
        <v>0</v>
      </c>
      <c r="CH8188">
        <f ca="1">IFERROR(INDIRECT("IVA!Y"&amp;MATCH(MID(COMPRAS!C8088,1,2)&amp;MID(COMPRAS!F8088,1,2)&amp;MID(COMPRAS!D8088,1,2),IVA!W:W,0)),"SIN COD.")</f>
        <v>0</v>
      </c>
    </row>
    <row r="8189" spans="1:86" x14ac:dyDescent="0.25">
      <c r="A8189"/>
      <c r="B8189"/>
      <c r="D8189"/>
      <c r="AL8189">
        <f t="shared" si="889"/>
        <v>0</v>
      </c>
      <c r="AQ8189">
        <f t="shared" si="890"/>
        <v>0</v>
      </c>
      <c r="AR8189" t="str">
        <f>IFERROR(IF(OR(AP8189=338,AP8189=340,AP8189=341,AP8189=342,AP8189="342A",AP8189="342B"),PorcenRet(AP8189,AT8189,AU8189),INDEX(PORCENTAJEBUSCAR,MATCH(AP8189,CódigoRET,0),4)*1),"")</f>
        <v/>
      </c>
      <c r="AS8189">
        <f t="shared" si="891"/>
        <v>0</v>
      </c>
      <c r="BF8189" t="str">
        <f>IFERROR(IF(OR(BD8189=338,BD8189=340,BD8189=341,BD8189=342,BD8189="342A",BD8189="342B"),PorcenRet(BD8189,BH8189,BI8189),INDEX(PORCENTAJEBUSCAR,MATCH(BD8189,CódigoRET,0),4)*1),"")</f>
        <v/>
      </c>
      <c r="BG8189">
        <f t="shared" si="892"/>
        <v>0</v>
      </c>
      <c r="BO8189">
        <f t="shared" si="893"/>
        <v>0</v>
      </c>
      <c r="CC8189">
        <f t="shared" si="894"/>
        <v>0</v>
      </c>
      <c r="CD8189">
        <f t="shared" si="895"/>
        <v>0</v>
      </c>
      <c r="CG8189">
        <f ca="1">IFERROR(INDIRECT("IVA!X"&amp;MATCH(MID(COMPRAS!C8089,1,2)&amp;MID(COMPRAS!F8089,1,2)&amp;MID(COMPRAS!D8089,1,2),IVA!W:W,0)),"SIN COD.")</f>
        <v>0</v>
      </c>
      <c r="CH8189">
        <f ca="1">IFERROR(INDIRECT("IVA!Y"&amp;MATCH(MID(COMPRAS!C8089,1,2)&amp;MID(COMPRAS!F8089,1,2)&amp;MID(COMPRAS!D8089,1,2),IVA!W:W,0)),"SIN COD.")</f>
        <v>0</v>
      </c>
    </row>
    <row r="8190" spans="1:86" x14ac:dyDescent="0.25">
      <c r="A8190"/>
      <c r="B8190"/>
      <c r="D8190"/>
      <c r="AL8190">
        <f t="shared" si="889"/>
        <v>0</v>
      </c>
      <c r="AQ8190">
        <f t="shared" si="890"/>
        <v>0</v>
      </c>
      <c r="AR8190" t="str">
        <f>IFERROR(IF(OR(AP8190=338,AP8190=340,AP8190=341,AP8190=342,AP8190="342A",AP8190="342B"),PorcenRet(AP8190,AT8190,AU8190),INDEX(PORCENTAJEBUSCAR,MATCH(AP8190,CódigoRET,0),4)*1),"")</f>
        <v/>
      </c>
      <c r="AS8190">
        <f t="shared" si="891"/>
        <v>0</v>
      </c>
      <c r="BF8190" t="str">
        <f>IFERROR(IF(OR(BD8190=338,BD8190=340,BD8190=341,BD8190=342,BD8190="342A",BD8190="342B"),PorcenRet(BD8190,BH8190,BI8190),INDEX(PORCENTAJEBUSCAR,MATCH(BD8190,CódigoRET,0),4)*1),"")</f>
        <v/>
      </c>
      <c r="BG8190">
        <f t="shared" si="892"/>
        <v>0</v>
      </c>
      <c r="BO8190">
        <f t="shared" si="893"/>
        <v>0</v>
      </c>
      <c r="CC8190">
        <f t="shared" si="894"/>
        <v>0</v>
      </c>
      <c r="CD8190">
        <f t="shared" si="895"/>
        <v>0</v>
      </c>
      <c r="CG8190">
        <f ca="1">IFERROR(INDIRECT("IVA!X"&amp;MATCH(MID(COMPRAS!C8090,1,2)&amp;MID(COMPRAS!F8090,1,2)&amp;MID(COMPRAS!D8090,1,2),IVA!W:W,0)),"SIN COD.")</f>
        <v>0</v>
      </c>
      <c r="CH8190">
        <f ca="1">IFERROR(INDIRECT("IVA!Y"&amp;MATCH(MID(COMPRAS!C8090,1,2)&amp;MID(COMPRAS!F8090,1,2)&amp;MID(COMPRAS!D8090,1,2),IVA!W:W,0)),"SIN COD.")</f>
        <v>0</v>
      </c>
    </row>
    <row r="8191" spans="1:86" x14ac:dyDescent="0.25">
      <c r="A8191"/>
      <c r="B8191"/>
      <c r="D8191"/>
      <c r="AL8191">
        <f t="shared" si="889"/>
        <v>0</v>
      </c>
      <c r="AQ8191">
        <f t="shared" si="890"/>
        <v>0</v>
      </c>
      <c r="AR8191" t="str">
        <f>IFERROR(IF(OR(AP8191=338,AP8191=340,AP8191=341,AP8191=342,AP8191="342A",AP8191="342B"),PorcenRet(AP8191,AT8191,AU8191),INDEX(PORCENTAJEBUSCAR,MATCH(AP8191,CódigoRET,0),4)*1),"")</f>
        <v/>
      </c>
      <c r="AS8191">
        <f t="shared" si="891"/>
        <v>0</v>
      </c>
      <c r="BF8191" t="str">
        <f>IFERROR(IF(OR(BD8191=338,BD8191=340,BD8191=341,BD8191=342,BD8191="342A",BD8191="342B"),PorcenRet(BD8191,BH8191,BI8191),INDEX(PORCENTAJEBUSCAR,MATCH(BD8191,CódigoRET,0),4)*1),"")</f>
        <v/>
      </c>
      <c r="BG8191">
        <f t="shared" si="892"/>
        <v>0</v>
      </c>
      <c r="BO8191">
        <f t="shared" si="893"/>
        <v>0</v>
      </c>
      <c r="CC8191">
        <f t="shared" si="894"/>
        <v>0</v>
      </c>
      <c r="CD8191">
        <f t="shared" si="895"/>
        <v>0</v>
      </c>
      <c r="CG8191">
        <f ca="1">IFERROR(INDIRECT("IVA!X"&amp;MATCH(MID(COMPRAS!C8091,1,2)&amp;MID(COMPRAS!F8091,1,2)&amp;MID(COMPRAS!D8091,1,2),IVA!W:W,0)),"SIN COD.")</f>
        <v>0</v>
      </c>
      <c r="CH8191">
        <f ca="1">IFERROR(INDIRECT("IVA!Y"&amp;MATCH(MID(COMPRAS!C8091,1,2)&amp;MID(COMPRAS!F8091,1,2)&amp;MID(COMPRAS!D8091,1,2),IVA!W:W,0)),"SIN COD.")</f>
        <v>0</v>
      </c>
    </row>
    <row r="8192" spans="1:86" x14ac:dyDescent="0.25">
      <c r="A8192"/>
      <c r="B8192"/>
      <c r="D8192"/>
      <c r="AL8192">
        <f t="shared" si="889"/>
        <v>0</v>
      </c>
      <c r="AQ8192">
        <f t="shared" si="890"/>
        <v>0</v>
      </c>
      <c r="AR8192" t="str">
        <f>IFERROR(IF(OR(AP8192=338,AP8192=340,AP8192=341,AP8192=342,AP8192="342A",AP8192="342B"),PorcenRet(AP8192,AT8192,AU8192),INDEX(PORCENTAJEBUSCAR,MATCH(AP8192,CódigoRET,0),4)*1),"")</f>
        <v/>
      </c>
      <c r="AS8192">
        <f t="shared" si="891"/>
        <v>0</v>
      </c>
      <c r="BF8192" t="str">
        <f>IFERROR(IF(OR(BD8192=338,BD8192=340,BD8192=341,BD8192=342,BD8192="342A",BD8192="342B"),PorcenRet(BD8192,BH8192,BI8192),INDEX(PORCENTAJEBUSCAR,MATCH(BD8192,CódigoRET,0),4)*1),"")</f>
        <v/>
      </c>
      <c r="BG8192">
        <f t="shared" si="892"/>
        <v>0</v>
      </c>
      <c r="BO8192">
        <f t="shared" si="893"/>
        <v>0</v>
      </c>
      <c r="CC8192">
        <f t="shared" si="894"/>
        <v>0</v>
      </c>
      <c r="CD8192">
        <f t="shared" si="895"/>
        <v>0</v>
      </c>
      <c r="CG8192">
        <f ca="1">IFERROR(INDIRECT("IVA!X"&amp;MATCH(MID(COMPRAS!C8092,1,2)&amp;MID(COMPRAS!F8092,1,2)&amp;MID(COMPRAS!D8092,1,2),IVA!W:W,0)),"SIN COD.")</f>
        <v>0</v>
      </c>
      <c r="CH8192">
        <f ca="1">IFERROR(INDIRECT("IVA!Y"&amp;MATCH(MID(COMPRAS!C8092,1,2)&amp;MID(COMPRAS!F8092,1,2)&amp;MID(COMPRAS!D8092,1,2),IVA!W:W,0)),"SIN COD.")</f>
        <v>0</v>
      </c>
    </row>
    <row r="8193" spans="1:86" x14ac:dyDescent="0.25">
      <c r="A8193"/>
      <c r="B8193"/>
      <c r="D8193"/>
      <c r="AL8193">
        <f t="shared" si="889"/>
        <v>0</v>
      </c>
      <c r="AQ8193">
        <f t="shared" si="890"/>
        <v>0</v>
      </c>
      <c r="AR8193" t="str">
        <f>IFERROR(IF(OR(AP8193=338,AP8193=340,AP8193=341,AP8193=342,AP8193="342A",AP8193="342B"),PorcenRet(AP8193,AT8193,AU8193),INDEX(PORCENTAJEBUSCAR,MATCH(AP8193,CódigoRET,0),4)*1),"")</f>
        <v/>
      </c>
      <c r="AS8193">
        <f t="shared" si="891"/>
        <v>0</v>
      </c>
      <c r="BF8193" t="str">
        <f>IFERROR(IF(OR(BD8193=338,BD8193=340,BD8193=341,BD8193=342,BD8193="342A",BD8193="342B"),PorcenRet(BD8193,BH8193,BI8193),INDEX(PORCENTAJEBUSCAR,MATCH(BD8193,CódigoRET,0),4)*1),"")</f>
        <v/>
      </c>
      <c r="BG8193">
        <f t="shared" si="892"/>
        <v>0</v>
      </c>
      <c r="BO8193">
        <f t="shared" si="893"/>
        <v>0</v>
      </c>
      <c r="CC8193">
        <f t="shared" si="894"/>
        <v>0</v>
      </c>
      <c r="CD8193">
        <f t="shared" si="895"/>
        <v>0</v>
      </c>
      <c r="CG8193">
        <f ca="1">IFERROR(INDIRECT("IVA!X"&amp;MATCH(MID(COMPRAS!C8093,1,2)&amp;MID(COMPRAS!F8093,1,2)&amp;MID(COMPRAS!D8093,1,2),IVA!W:W,0)),"SIN COD.")</f>
        <v>0</v>
      </c>
      <c r="CH8193">
        <f ca="1">IFERROR(INDIRECT("IVA!Y"&amp;MATCH(MID(COMPRAS!C8093,1,2)&amp;MID(COMPRAS!F8093,1,2)&amp;MID(COMPRAS!D8093,1,2),IVA!W:W,0)),"SIN COD.")</f>
        <v>0</v>
      </c>
    </row>
    <row r="8194" spans="1:86" x14ac:dyDescent="0.25">
      <c r="A8194"/>
      <c r="B8194"/>
      <c r="D8194"/>
      <c r="AL8194">
        <f t="shared" ref="AL8194:AL8257" si="896">O8194+P8194+Q8194+R8194+S8194+T8194+U8194+V8194</f>
        <v>0</v>
      </c>
      <c r="AQ8194">
        <f t="shared" ref="AQ8194:AQ8257" si="897">+P8194+Q8194+R8194+S8194-BE8194-BQ8194-BW8194+O8194</f>
        <v>0</v>
      </c>
      <c r="AR8194" t="str">
        <f>IFERROR(IF(OR(AP8194=338,AP8194=340,AP8194=341,AP8194=342,AP8194="342A",AP8194="342B"),PorcenRet(AP8194,AT8194,AU8194),INDEX(PORCENTAJEBUSCAR,MATCH(AP8194,CódigoRET,0),4)*1),"")</f>
        <v/>
      </c>
      <c r="AS8194">
        <f t="shared" ref="AS8194:AS8257" si="898">ROUND(IF(AP8194="",0,AQ8194*(AR8194/100)),2)</f>
        <v>0</v>
      </c>
      <c r="BF8194" t="str">
        <f>IFERROR(IF(OR(BD8194=338,BD8194=340,BD8194=341,BD8194=342,BD8194="342A",BD8194="342B"),PorcenRet(BD8194,BH8194,BI8194),INDEX(PORCENTAJEBUSCAR,MATCH(BD8194,CódigoRET,0),4)*1),"")</f>
        <v/>
      </c>
      <c r="BG8194">
        <f t="shared" ref="BG8194:BG8257" si="899">ROUND(IF(BD8194="",0,BE8194*(BF8194/100)),2)</f>
        <v>0</v>
      </c>
      <c r="BO8194">
        <f t="shared" ref="BO8194:BO8257" si="900">IF(MID(F8194,1,2)="41",SUM(O8194:S8194),0)</f>
        <v>0</v>
      </c>
      <c r="CC8194">
        <f t="shared" ref="CC8194:CC8257" si="901">O8194+P8194+Q8194+R8194+S8194</f>
        <v>0</v>
      </c>
      <c r="CD8194">
        <f t="shared" ref="CD8194:CD8257" si="902">T8194+U8194</f>
        <v>0</v>
      </c>
      <c r="CG8194">
        <f ca="1">IFERROR(INDIRECT("IVA!X"&amp;MATCH(MID(COMPRAS!C8094,1,2)&amp;MID(COMPRAS!F8094,1,2)&amp;MID(COMPRAS!D8094,1,2),IVA!W:W,0)),"SIN COD.")</f>
        <v>0</v>
      </c>
      <c r="CH8194">
        <f ca="1">IFERROR(INDIRECT("IVA!Y"&amp;MATCH(MID(COMPRAS!C8094,1,2)&amp;MID(COMPRAS!F8094,1,2)&amp;MID(COMPRAS!D8094,1,2),IVA!W:W,0)),"SIN COD.")</f>
        <v>0</v>
      </c>
    </row>
    <row r="8195" spans="1:86" x14ac:dyDescent="0.25">
      <c r="A8195"/>
      <c r="B8195"/>
      <c r="D8195"/>
      <c r="AL8195">
        <f t="shared" si="896"/>
        <v>0</v>
      </c>
      <c r="AQ8195">
        <f t="shared" si="897"/>
        <v>0</v>
      </c>
      <c r="AR8195" t="str">
        <f>IFERROR(IF(OR(AP8195=338,AP8195=340,AP8195=341,AP8195=342,AP8195="342A",AP8195="342B"),PorcenRet(AP8195,AT8195,AU8195),INDEX(PORCENTAJEBUSCAR,MATCH(AP8195,CódigoRET,0),4)*1),"")</f>
        <v/>
      </c>
      <c r="AS8195">
        <f t="shared" si="898"/>
        <v>0</v>
      </c>
      <c r="BF8195" t="str">
        <f>IFERROR(IF(OR(BD8195=338,BD8195=340,BD8195=341,BD8195=342,BD8195="342A",BD8195="342B"),PorcenRet(BD8195,BH8195,BI8195),INDEX(PORCENTAJEBUSCAR,MATCH(BD8195,CódigoRET,0),4)*1),"")</f>
        <v/>
      </c>
      <c r="BG8195">
        <f t="shared" si="899"/>
        <v>0</v>
      </c>
      <c r="BO8195">
        <f t="shared" si="900"/>
        <v>0</v>
      </c>
      <c r="CC8195">
        <f t="shared" si="901"/>
        <v>0</v>
      </c>
      <c r="CD8195">
        <f t="shared" si="902"/>
        <v>0</v>
      </c>
      <c r="CG8195">
        <f ca="1">IFERROR(INDIRECT("IVA!X"&amp;MATCH(MID(COMPRAS!C8095,1,2)&amp;MID(COMPRAS!F8095,1,2)&amp;MID(COMPRAS!D8095,1,2),IVA!W:W,0)),"SIN COD.")</f>
        <v>0</v>
      </c>
      <c r="CH8195">
        <f ca="1">IFERROR(INDIRECT("IVA!Y"&amp;MATCH(MID(COMPRAS!C8095,1,2)&amp;MID(COMPRAS!F8095,1,2)&amp;MID(COMPRAS!D8095,1,2),IVA!W:W,0)),"SIN COD.")</f>
        <v>0</v>
      </c>
    </row>
    <row r="8196" spans="1:86" x14ac:dyDescent="0.25">
      <c r="A8196"/>
      <c r="B8196"/>
      <c r="D8196"/>
      <c r="AL8196">
        <f t="shared" si="896"/>
        <v>0</v>
      </c>
      <c r="AQ8196">
        <f t="shared" si="897"/>
        <v>0</v>
      </c>
      <c r="AR8196" t="str">
        <f>IFERROR(IF(OR(AP8196=338,AP8196=340,AP8196=341,AP8196=342,AP8196="342A",AP8196="342B"),PorcenRet(AP8196,AT8196,AU8196),INDEX(PORCENTAJEBUSCAR,MATCH(AP8196,CódigoRET,0),4)*1),"")</f>
        <v/>
      </c>
      <c r="AS8196">
        <f t="shared" si="898"/>
        <v>0</v>
      </c>
      <c r="BF8196" t="str">
        <f>IFERROR(IF(OR(BD8196=338,BD8196=340,BD8196=341,BD8196=342,BD8196="342A",BD8196="342B"),PorcenRet(BD8196,BH8196,BI8196),INDEX(PORCENTAJEBUSCAR,MATCH(BD8196,CódigoRET,0),4)*1),"")</f>
        <v/>
      </c>
      <c r="BG8196">
        <f t="shared" si="899"/>
        <v>0</v>
      </c>
      <c r="BO8196">
        <f t="shared" si="900"/>
        <v>0</v>
      </c>
      <c r="CC8196">
        <f t="shared" si="901"/>
        <v>0</v>
      </c>
      <c r="CD8196">
        <f t="shared" si="902"/>
        <v>0</v>
      </c>
      <c r="CG8196">
        <f ca="1">IFERROR(INDIRECT("IVA!X"&amp;MATCH(MID(COMPRAS!C8096,1,2)&amp;MID(COMPRAS!F8096,1,2)&amp;MID(COMPRAS!D8096,1,2),IVA!W:W,0)),"SIN COD.")</f>
        <v>0</v>
      </c>
      <c r="CH8196">
        <f ca="1">IFERROR(INDIRECT("IVA!Y"&amp;MATCH(MID(COMPRAS!C8096,1,2)&amp;MID(COMPRAS!F8096,1,2)&amp;MID(COMPRAS!D8096,1,2),IVA!W:W,0)),"SIN COD.")</f>
        <v>0</v>
      </c>
    </row>
    <row r="8197" spans="1:86" x14ac:dyDescent="0.25">
      <c r="A8197"/>
      <c r="B8197"/>
      <c r="D8197"/>
      <c r="AL8197">
        <f t="shared" si="896"/>
        <v>0</v>
      </c>
      <c r="AQ8197">
        <f t="shared" si="897"/>
        <v>0</v>
      </c>
      <c r="AR8197" t="str">
        <f>IFERROR(IF(OR(AP8197=338,AP8197=340,AP8197=341,AP8197=342,AP8197="342A",AP8197="342B"),PorcenRet(AP8197,AT8197,AU8197),INDEX(PORCENTAJEBUSCAR,MATCH(AP8197,CódigoRET,0),4)*1),"")</f>
        <v/>
      </c>
      <c r="AS8197">
        <f t="shared" si="898"/>
        <v>0</v>
      </c>
      <c r="BF8197" t="str">
        <f>IFERROR(IF(OR(BD8197=338,BD8197=340,BD8197=341,BD8197=342,BD8197="342A",BD8197="342B"),PorcenRet(BD8197,BH8197,BI8197),INDEX(PORCENTAJEBUSCAR,MATCH(BD8197,CódigoRET,0),4)*1),"")</f>
        <v/>
      </c>
      <c r="BG8197">
        <f t="shared" si="899"/>
        <v>0</v>
      </c>
      <c r="BO8197">
        <f t="shared" si="900"/>
        <v>0</v>
      </c>
      <c r="CC8197">
        <f t="shared" si="901"/>
        <v>0</v>
      </c>
      <c r="CD8197">
        <f t="shared" si="902"/>
        <v>0</v>
      </c>
      <c r="CG8197">
        <f ca="1">IFERROR(INDIRECT("IVA!X"&amp;MATCH(MID(COMPRAS!C8097,1,2)&amp;MID(COMPRAS!F8097,1,2)&amp;MID(COMPRAS!D8097,1,2),IVA!W:W,0)),"SIN COD.")</f>
        <v>0</v>
      </c>
      <c r="CH8197">
        <f ca="1">IFERROR(INDIRECT("IVA!Y"&amp;MATCH(MID(COMPRAS!C8097,1,2)&amp;MID(COMPRAS!F8097,1,2)&amp;MID(COMPRAS!D8097,1,2),IVA!W:W,0)),"SIN COD.")</f>
        <v>0</v>
      </c>
    </row>
    <row r="8198" spans="1:86" x14ac:dyDescent="0.25">
      <c r="A8198"/>
      <c r="B8198"/>
      <c r="D8198"/>
      <c r="AL8198">
        <f t="shared" si="896"/>
        <v>0</v>
      </c>
      <c r="AQ8198">
        <f t="shared" si="897"/>
        <v>0</v>
      </c>
      <c r="AR8198" t="str">
        <f>IFERROR(IF(OR(AP8198=338,AP8198=340,AP8198=341,AP8198=342,AP8198="342A",AP8198="342B"),PorcenRet(AP8198,AT8198,AU8198),INDEX(PORCENTAJEBUSCAR,MATCH(AP8198,CódigoRET,0),4)*1),"")</f>
        <v/>
      </c>
      <c r="AS8198">
        <f t="shared" si="898"/>
        <v>0</v>
      </c>
      <c r="BF8198" t="str">
        <f>IFERROR(IF(OR(BD8198=338,BD8198=340,BD8198=341,BD8198=342,BD8198="342A",BD8198="342B"),PorcenRet(BD8198,BH8198,BI8198),INDEX(PORCENTAJEBUSCAR,MATCH(BD8198,CódigoRET,0),4)*1),"")</f>
        <v/>
      </c>
      <c r="BG8198">
        <f t="shared" si="899"/>
        <v>0</v>
      </c>
      <c r="BO8198">
        <f t="shared" si="900"/>
        <v>0</v>
      </c>
      <c r="CC8198">
        <f t="shared" si="901"/>
        <v>0</v>
      </c>
      <c r="CD8198">
        <f t="shared" si="902"/>
        <v>0</v>
      </c>
      <c r="CG8198">
        <f ca="1">IFERROR(INDIRECT("IVA!X"&amp;MATCH(MID(COMPRAS!C8098,1,2)&amp;MID(COMPRAS!F8098,1,2)&amp;MID(COMPRAS!D8098,1,2),IVA!W:W,0)),"SIN COD.")</f>
        <v>0</v>
      </c>
      <c r="CH8198">
        <f ca="1">IFERROR(INDIRECT("IVA!Y"&amp;MATCH(MID(COMPRAS!C8098,1,2)&amp;MID(COMPRAS!F8098,1,2)&amp;MID(COMPRAS!D8098,1,2),IVA!W:W,0)),"SIN COD.")</f>
        <v>0</v>
      </c>
    </row>
    <row r="8199" spans="1:86" x14ac:dyDescent="0.25">
      <c r="A8199"/>
      <c r="B8199"/>
      <c r="D8199"/>
      <c r="AL8199">
        <f t="shared" si="896"/>
        <v>0</v>
      </c>
      <c r="AQ8199">
        <f t="shared" si="897"/>
        <v>0</v>
      </c>
      <c r="AR8199" t="str">
        <f>IFERROR(IF(OR(AP8199=338,AP8199=340,AP8199=341,AP8199=342,AP8199="342A",AP8199="342B"),PorcenRet(AP8199,AT8199,AU8199),INDEX(PORCENTAJEBUSCAR,MATCH(AP8199,CódigoRET,0),4)*1),"")</f>
        <v/>
      </c>
      <c r="AS8199">
        <f t="shared" si="898"/>
        <v>0</v>
      </c>
      <c r="BF8199" t="str">
        <f>IFERROR(IF(OR(BD8199=338,BD8199=340,BD8199=341,BD8199=342,BD8199="342A",BD8199="342B"),PorcenRet(BD8199,BH8199,BI8199),INDEX(PORCENTAJEBUSCAR,MATCH(BD8199,CódigoRET,0),4)*1),"")</f>
        <v/>
      </c>
      <c r="BG8199">
        <f t="shared" si="899"/>
        <v>0</v>
      </c>
      <c r="BO8199">
        <f t="shared" si="900"/>
        <v>0</v>
      </c>
      <c r="CC8199">
        <f t="shared" si="901"/>
        <v>0</v>
      </c>
      <c r="CD8199">
        <f t="shared" si="902"/>
        <v>0</v>
      </c>
      <c r="CG8199">
        <f ca="1">IFERROR(INDIRECT("IVA!X"&amp;MATCH(MID(COMPRAS!C8099,1,2)&amp;MID(COMPRAS!F8099,1,2)&amp;MID(COMPRAS!D8099,1,2),IVA!W:W,0)),"SIN COD.")</f>
        <v>0</v>
      </c>
      <c r="CH8199">
        <f ca="1">IFERROR(INDIRECT("IVA!Y"&amp;MATCH(MID(COMPRAS!C8099,1,2)&amp;MID(COMPRAS!F8099,1,2)&amp;MID(COMPRAS!D8099,1,2),IVA!W:W,0)),"SIN COD.")</f>
        <v>0</v>
      </c>
    </row>
    <row r="8200" spans="1:86" x14ac:dyDescent="0.25">
      <c r="A8200"/>
      <c r="B8200"/>
      <c r="D8200"/>
      <c r="AL8200">
        <f t="shared" si="896"/>
        <v>0</v>
      </c>
      <c r="AQ8200">
        <f t="shared" si="897"/>
        <v>0</v>
      </c>
      <c r="AR8200" t="str">
        <f>IFERROR(IF(OR(AP8200=338,AP8200=340,AP8200=341,AP8200=342,AP8200="342A",AP8200="342B"),PorcenRet(AP8200,AT8200,AU8200),INDEX(PORCENTAJEBUSCAR,MATCH(AP8200,CódigoRET,0),4)*1),"")</f>
        <v/>
      </c>
      <c r="AS8200">
        <f t="shared" si="898"/>
        <v>0</v>
      </c>
      <c r="BF8200" t="str">
        <f>IFERROR(IF(OR(BD8200=338,BD8200=340,BD8200=341,BD8200=342,BD8200="342A",BD8200="342B"),PorcenRet(BD8200,BH8200,BI8200),INDEX(PORCENTAJEBUSCAR,MATCH(BD8200,CódigoRET,0),4)*1),"")</f>
        <v/>
      </c>
      <c r="BG8200">
        <f t="shared" si="899"/>
        <v>0</v>
      </c>
      <c r="BO8200">
        <f t="shared" si="900"/>
        <v>0</v>
      </c>
      <c r="CC8200">
        <f t="shared" si="901"/>
        <v>0</v>
      </c>
      <c r="CD8200">
        <f t="shared" si="902"/>
        <v>0</v>
      </c>
      <c r="CG8200">
        <f ca="1">IFERROR(INDIRECT("IVA!X"&amp;MATCH(MID(COMPRAS!C8100,1,2)&amp;MID(COMPRAS!F8100,1,2)&amp;MID(COMPRAS!D8100,1,2),IVA!W:W,0)),"SIN COD.")</f>
        <v>0</v>
      </c>
      <c r="CH8200">
        <f ca="1">IFERROR(INDIRECT("IVA!Y"&amp;MATCH(MID(COMPRAS!C8100,1,2)&amp;MID(COMPRAS!F8100,1,2)&amp;MID(COMPRAS!D8100,1,2),IVA!W:W,0)),"SIN COD.")</f>
        <v>0</v>
      </c>
    </row>
    <row r="8201" spans="1:86" x14ac:dyDescent="0.25">
      <c r="A8201"/>
      <c r="B8201"/>
      <c r="D8201"/>
      <c r="AL8201">
        <f t="shared" si="896"/>
        <v>0</v>
      </c>
      <c r="AQ8201">
        <f t="shared" si="897"/>
        <v>0</v>
      </c>
      <c r="AR8201" t="str">
        <f>IFERROR(IF(OR(AP8201=338,AP8201=340,AP8201=341,AP8201=342,AP8201="342A",AP8201="342B"),PorcenRet(AP8201,AT8201,AU8201),INDEX(PORCENTAJEBUSCAR,MATCH(AP8201,CódigoRET,0),4)*1),"")</f>
        <v/>
      </c>
      <c r="AS8201">
        <f t="shared" si="898"/>
        <v>0</v>
      </c>
      <c r="BF8201" t="str">
        <f>IFERROR(IF(OR(BD8201=338,BD8201=340,BD8201=341,BD8201=342,BD8201="342A",BD8201="342B"),PorcenRet(BD8201,BH8201,BI8201),INDEX(PORCENTAJEBUSCAR,MATCH(BD8201,CódigoRET,0),4)*1),"")</f>
        <v/>
      </c>
      <c r="BG8201">
        <f t="shared" si="899"/>
        <v>0</v>
      </c>
      <c r="BO8201">
        <f t="shared" si="900"/>
        <v>0</v>
      </c>
      <c r="CC8201">
        <f t="shared" si="901"/>
        <v>0</v>
      </c>
      <c r="CD8201">
        <f t="shared" si="902"/>
        <v>0</v>
      </c>
      <c r="CG8201">
        <f ca="1">IFERROR(INDIRECT("IVA!X"&amp;MATCH(MID(COMPRAS!C8101,1,2)&amp;MID(COMPRAS!F8101,1,2)&amp;MID(COMPRAS!D8101,1,2),IVA!W:W,0)),"SIN COD.")</f>
        <v>0</v>
      </c>
      <c r="CH8201">
        <f ca="1">IFERROR(INDIRECT("IVA!Y"&amp;MATCH(MID(COMPRAS!C8101,1,2)&amp;MID(COMPRAS!F8101,1,2)&amp;MID(COMPRAS!D8101,1,2),IVA!W:W,0)),"SIN COD.")</f>
        <v>0</v>
      </c>
    </row>
    <row r="8202" spans="1:86" x14ac:dyDescent="0.25">
      <c r="A8202"/>
      <c r="B8202"/>
      <c r="D8202"/>
      <c r="AL8202">
        <f t="shared" si="896"/>
        <v>0</v>
      </c>
      <c r="AQ8202">
        <f t="shared" si="897"/>
        <v>0</v>
      </c>
      <c r="AR8202" t="str">
        <f>IFERROR(IF(OR(AP8202=338,AP8202=340,AP8202=341,AP8202=342,AP8202="342A",AP8202="342B"),PorcenRet(AP8202,AT8202,AU8202),INDEX(PORCENTAJEBUSCAR,MATCH(AP8202,CódigoRET,0),4)*1),"")</f>
        <v/>
      </c>
      <c r="AS8202">
        <f t="shared" si="898"/>
        <v>0</v>
      </c>
      <c r="BF8202" t="str">
        <f>IFERROR(IF(OR(BD8202=338,BD8202=340,BD8202=341,BD8202=342,BD8202="342A",BD8202="342B"),PorcenRet(BD8202,BH8202,BI8202),INDEX(PORCENTAJEBUSCAR,MATCH(BD8202,CódigoRET,0),4)*1),"")</f>
        <v/>
      </c>
      <c r="BG8202">
        <f t="shared" si="899"/>
        <v>0</v>
      </c>
      <c r="BO8202">
        <f t="shared" si="900"/>
        <v>0</v>
      </c>
      <c r="CC8202">
        <f t="shared" si="901"/>
        <v>0</v>
      </c>
      <c r="CD8202">
        <f t="shared" si="902"/>
        <v>0</v>
      </c>
      <c r="CG8202">
        <f ca="1">IFERROR(INDIRECT("IVA!X"&amp;MATCH(MID(COMPRAS!C8102,1,2)&amp;MID(COMPRAS!F8102,1,2)&amp;MID(COMPRAS!D8102,1,2),IVA!W:W,0)),"SIN COD.")</f>
        <v>0</v>
      </c>
      <c r="CH8202">
        <f ca="1">IFERROR(INDIRECT("IVA!Y"&amp;MATCH(MID(COMPRAS!C8102,1,2)&amp;MID(COMPRAS!F8102,1,2)&amp;MID(COMPRAS!D8102,1,2),IVA!W:W,0)),"SIN COD.")</f>
        <v>0</v>
      </c>
    </row>
    <row r="8203" spans="1:86" x14ac:dyDescent="0.25">
      <c r="A8203"/>
      <c r="B8203"/>
      <c r="D8203"/>
      <c r="AL8203">
        <f t="shared" si="896"/>
        <v>0</v>
      </c>
      <c r="AQ8203">
        <f t="shared" si="897"/>
        <v>0</v>
      </c>
      <c r="AR8203" t="str">
        <f>IFERROR(IF(OR(AP8203=338,AP8203=340,AP8203=341,AP8203=342,AP8203="342A",AP8203="342B"),PorcenRet(AP8203,AT8203,AU8203),INDEX(PORCENTAJEBUSCAR,MATCH(AP8203,CódigoRET,0),4)*1),"")</f>
        <v/>
      </c>
      <c r="AS8203">
        <f t="shared" si="898"/>
        <v>0</v>
      </c>
      <c r="BF8203" t="str">
        <f>IFERROR(IF(OR(BD8203=338,BD8203=340,BD8203=341,BD8203=342,BD8203="342A",BD8203="342B"),PorcenRet(BD8203,BH8203,BI8203),INDEX(PORCENTAJEBUSCAR,MATCH(BD8203,CódigoRET,0),4)*1),"")</f>
        <v/>
      </c>
      <c r="BG8203">
        <f t="shared" si="899"/>
        <v>0</v>
      </c>
      <c r="BO8203">
        <f t="shared" si="900"/>
        <v>0</v>
      </c>
      <c r="CC8203">
        <f t="shared" si="901"/>
        <v>0</v>
      </c>
      <c r="CD8203">
        <f t="shared" si="902"/>
        <v>0</v>
      </c>
      <c r="CG8203">
        <f ca="1">IFERROR(INDIRECT("IVA!X"&amp;MATCH(MID(COMPRAS!C8103,1,2)&amp;MID(COMPRAS!F8103,1,2)&amp;MID(COMPRAS!D8103,1,2),IVA!W:W,0)),"SIN COD.")</f>
        <v>0</v>
      </c>
      <c r="CH8203">
        <f ca="1">IFERROR(INDIRECT("IVA!Y"&amp;MATCH(MID(COMPRAS!C8103,1,2)&amp;MID(COMPRAS!F8103,1,2)&amp;MID(COMPRAS!D8103,1,2),IVA!W:W,0)),"SIN COD.")</f>
        <v>0</v>
      </c>
    </row>
    <row r="8204" spans="1:86" x14ac:dyDescent="0.25">
      <c r="A8204"/>
      <c r="B8204"/>
      <c r="D8204"/>
      <c r="AL8204">
        <f t="shared" si="896"/>
        <v>0</v>
      </c>
      <c r="AQ8204">
        <f t="shared" si="897"/>
        <v>0</v>
      </c>
      <c r="AR8204" t="str">
        <f>IFERROR(IF(OR(AP8204=338,AP8204=340,AP8204=341,AP8204=342,AP8204="342A",AP8204="342B"),PorcenRet(AP8204,AT8204,AU8204),INDEX(PORCENTAJEBUSCAR,MATCH(AP8204,CódigoRET,0),4)*1),"")</f>
        <v/>
      </c>
      <c r="AS8204">
        <f t="shared" si="898"/>
        <v>0</v>
      </c>
      <c r="BF8204" t="str">
        <f>IFERROR(IF(OR(BD8204=338,BD8204=340,BD8204=341,BD8204=342,BD8204="342A",BD8204="342B"),PorcenRet(BD8204,BH8204,BI8204),INDEX(PORCENTAJEBUSCAR,MATCH(BD8204,CódigoRET,0),4)*1),"")</f>
        <v/>
      </c>
      <c r="BG8204">
        <f t="shared" si="899"/>
        <v>0</v>
      </c>
      <c r="BO8204">
        <f t="shared" si="900"/>
        <v>0</v>
      </c>
      <c r="CC8204">
        <f t="shared" si="901"/>
        <v>0</v>
      </c>
      <c r="CD8204">
        <f t="shared" si="902"/>
        <v>0</v>
      </c>
      <c r="CG8204">
        <f ca="1">IFERROR(INDIRECT("IVA!X"&amp;MATCH(MID(COMPRAS!C8104,1,2)&amp;MID(COMPRAS!F8104,1,2)&amp;MID(COMPRAS!D8104,1,2),IVA!W:W,0)),"SIN COD.")</f>
        <v>0</v>
      </c>
      <c r="CH8204">
        <f ca="1">IFERROR(INDIRECT("IVA!Y"&amp;MATCH(MID(COMPRAS!C8104,1,2)&amp;MID(COMPRAS!F8104,1,2)&amp;MID(COMPRAS!D8104,1,2),IVA!W:W,0)),"SIN COD.")</f>
        <v>0</v>
      </c>
    </row>
    <row r="8205" spans="1:86" x14ac:dyDescent="0.25">
      <c r="A8205"/>
      <c r="B8205"/>
      <c r="D8205"/>
      <c r="AL8205">
        <f t="shared" si="896"/>
        <v>0</v>
      </c>
      <c r="AQ8205">
        <f t="shared" si="897"/>
        <v>0</v>
      </c>
      <c r="AR8205" t="str">
        <f>IFERROR(IF(OR(AP8205=338,AP8205=340,AP8205=341,AP8205=342,AP8205="342A",AP8205="342B"),PorcenRet(AP8205,AT8205,AU8205),INDEX(PORCENTAJEBUSCAR,MATCH(AP8205,CódigoRET,0),4)*1),"")</f>
        <v/>
      </c>
      <c r="AS8205">
        <f t="shared" si="898"/>
        <v>0</v>
      </c>
      <c r="BF8205" t="str">
        <f>IFERROR(IF(OR(BD8205=338,BD8205=340,BD8205=341,BD8205=342,BD8205="342A",BD8205="342B"),PorcenRet(BD8205,BH8205,BI8205),INDEX(PORCENTAJEBUSCAR,MATCH(BD8205,CódigoRET,0),4)*1),"")</f>
        <v/>
      </c>
      <c r="BG8205">
        <f t="shared" si="899"/>
        <v>0</v>
      </c>
      <c r="BO8205">
        <f t="shared" si="900"/>
        <v>0</v>
      </c>
      <c r="CC8205">
        <f t="shared" si="901"/>
        <v>0</v>
      </c>
      <c r="CD8205">
        <f t="shared" si="902"/>
        <v>0</v>
      </c>
      <c r="CG8205">
        <f ca="1">IFERROR(INDIRECT("IVA!X"&amp;MATCH(MID(COMPRAS!C8105,1,2)&amp;MID(COMPRAS!F8105,1,2)&amp;MID(COMPRAS!D8105,1,2),IVA!W:W,0)),"SIN COD.")</f>
        <v>0</v>
      </c>
      <c r="CH8205">
        <f ca="1">IFERROR(INDIRECT("IVA!Y"&amp;MATCH(MID(COMPRAS!C8105,1,2)&amp;MID(COMPRAS!F8105,1,2)&amp;MID(COMPRAS!D8105,1,2),IVA!W:W,0)),"SIN COD.")</f>
        <v>0</v>
      </c>
    </row>
    <row r="8206" spans="1:86" x14ac:dyDescent="0.25">
      <c r="A8206"/>
      <c r="B8206"/>
      <c r="D8206"/>
      <c r="AL8206">
        <f t="shared" si="896"/>
        <v>0</v>
      </c>
      <c r="AQ8206">
        <f t="shared" si="897"/>
        <v>0</v>
      </c>
      <c r="AR8206" t="str">
        <f>IFERROR(IF(OR(AP8206=338,AP8206=340,AP8206=341,AP8206=342,AP8206="342A",AP8206="342B"),PorcenRet(AP8206,AT8206,AU8206),INDEX(PORCENTAJEBUSCAR,MATCH(AP8206,CódigoRET,0),4)*1),"")</f>
        <v/>
      </c>
      <c r="AS8206">
        <f t="shared" si="898"/>
        <v>0</v>
      </c>
      <c r="BF8206" t="str">
        <f>IFERROR(IF(OR(BD8206=338,BD8206=340,BD8206=341,BD8206=342,BD8206="342A",BD8206="342B"),PorcenRet(BD8206,BH8206,BI8206),INDEX(PORCENTAJEBUSCAR,MATCH(BD8206,CódigoRET,0),4)*1),"")</f>
        <v/>
      </c>
      <c r="BG8206">
        <f t="shared" si="899"/>
        <v>0</v>
      </c>
      <c r="BO8206">
        <f t="shared" si="900"/>
        <v>0</v>
      </c>
      <c r="CC8206">
        <f t="shared" si="901"/>
        <v>0</v>
      </c>
      <c r="CD8206">
        <f t="shared" si="902"/>
        <v>0</v>
      </c>
      <c r="CG8206">
        <f ca="1">IFERROR(INDIRECT("IVA!X"&amp;MATCH(MID(COMPRAS!C8106,1,2)&amp;MID(COMPRAS!F8106,1,2)&amp;MID(COMPRAS!D8106,1,2),IVA!W:W,0)),"SIN COD.")</f>
        <v>0</v>
      </c>
      <c r="CH8206">
        <f ca="1">IFERROR(INDIRECT("IVA!Y"&amp;MATCH(MID(COMPRAS!C8106,1,2)&amp;MID(COMPRAS!F8106,1,2)&amp;MID(COMPRAS!D8106,1,2),IVA!W:W,0)),"SIN COD.")</f>
        <v>0</v>
      </c>
    </row>
    <row r="8207" spans="1:86" x14ac:dyDescent="0.25">
      <c r="A8207"/>
      <c r="B8207"/>
      <c r="D8207"/>
      <c r="AL8207">
        <f t="shared" si="896"/>
        <v>0</v>
      </c>
      <c r="AQ8207">
        <f t="shared" si="897"/>
        <v>0</v>
      </c>
      <c r="AR8207" t="str">
        <f>IFERROR(IF(OR(AP8207=338,AP8207=340,AP8207=341,AP8207=342,AP8207="342A",AP8207="342B"),PorcenRet(AP8207,AT8207,AU8207),INDEX(PORCENTAJEBUSCAR,MATCH(AP8207,CódigoRET,0),4)*1),"")</f>
        <v/>
      </c>
      <c r="AS8207">
        <f t="shared" si="898"/>
        <v>0</v>
      </c>
      <c r="BF8207" t="str">
        <f>IFERROR(IF(OR(BD8207=338,BD8207=340,BD8207=341,BD8207=342,BD8207="342A",BD8207="342B"),PorcenRet(BD8207,BH8207,BI8207),INDEX(PORCENTAJEBUSCAR,MATCH(BD8207,CódigoRET,0),4)*1),"")</f>
        <v/>
      </c>
      <c r="BG8207">
        <f t="shared" si="899"/>
        <v>0</v>
      </c>
      <c r="BO8207">
        <f t="shared" si="900"/>
        <v>0</v>
      </c>
      <c r="CC8207">
        <f t="shared" si="901"/>
        <v>0</v>
      </c>
      <c r="CD8207">
        <f t="shared" si="902"/>
        <v>0</v>
      </c>
      <c r="CG8207">
        <f ca="1">IFERROR(INDIRECT("IVA!X"&amp;MATCH(MID(COMPRAS!C8107,1,2)&amp;MID(COMPRAS!F8107,1,2)&amp;MID(COMPRAS!D8107,1,2),IVA!W:W,0)),"SIN COD.")</f>
        <v>0</v>
      </c>
      <c r="CH8207">
        <f ca="1">IFERROR(INDIRECT("IVA!Y"&amp;MATCH(MID(COMPRAS!C8107,1,2)&amp;MID(COMPRAS!F8107,1,2)&amp;MID(COMPRAS!D8107,1,2),IVA!W:W,0)),"SIN COD.")</f>
        <v>0</v>
      </c>
    </row>
    <row r="8208" spans="1:86" x14ac:dyDescent="0.25">
      <c r="A8208"/>
      <c r="B8208"/>
      <c r="D8208"/>
      <c r="AL8208">
        <f t="shared" si="896"/>
        <v>0</v>
      </c>
      <c r="AQ8208">
        <f t="shared" si="897"/>
        <v>0</v>
      </c>
      <c r="AR8208" t="str">
        <f>IFERROR(IF(OR(AP8208=338,AP8208=340,AP8208=341,AP8208=342,AP8208="342A",AP8208="342B"),PorcenRet(AP8208,AT8208,AU8208),INDEX(PORCENTAJEBUSCAR,MATCH(AP8208,CódigoRET,0),4)*1),"")</f>
        <v/>
      </c>
      <c r="AS8208">
        <f t="shared" si="898"/>
        <v>0</v>
      </c>
      <c r="BF8208" t="str">
        <f>IFERROR(IF(OR(BD8208=338,BD8208=340,BD8208=341,BD8208=342,BD8208="342A",BD8208="342B"),PorcenRet(BD8208,BH8208,BI8208),INDEX(PORCENTAJEBUSCAR,MATCH(BD8208,CódigoRET,0),4)*1),"")</f>
        <v/>
      </c>
      <c r="BG8208">
        <f t="shared" si="899"/>
        <v>0</v>
      </c>
      <c r="BO8208">
        <f t="shared" si="900"/>
        <v>0</v>
      </c>
      <c r="CC8208">
        <f t="shared" si="901"/>
        <v>0</v>
      </c>
      <c r="CD8208">
        <f t="shared" si="902"/>
        <v>0</v>
      </c>
      <c r="CG8208">
        <f ca="1">IFERROR(INDIRECT("IVA!X"&amp;MATCH(MID(COMPRAS!C8108,1,2)&amp;MID(COMPRAS!F8108,1,2)&amp;MID(COMPRAS!D8108,1,2),IVA!W:W,0)),"SIN COD.")</f>
        <v>0</v>
      </c>
      <c r="CH8208">
        <f ca="1">IFERROR(INDIRECT("IVA!Y"&amp;MATCH(MID(COMPRAS!C8108,1,2)&amp;MID(COMPRAS!F8108,1,2)&amp;MID(COMPRAS!D8108,1,2),IVA!W:W,0)),"SIN COD.")</f>
        <v>0</v>
      </c>
    </row>
    <row r="8209" spans="1:86" x14ac:dyDescent="0.25">
      <c r="A8209"/>
      <c r="B8209"/>
      <c r="D8209"/>
      <c r="AL8209">
        <f t="shared" si="896"/>
        <v>0</v>
      </c>
      <c r="AQ8209">
        <f t="shared" si="897"/>
        <v>0</v>
      </c>
      <c r="AR8209" t="str">
        <f>IFERROR(IF(OR(AP8209=338,AP8209=340,AP8209=341,AP8209=342,AP8209="342A",AP8209="342B"),PorcenRet(AP8209,AT8209,AU8209),INDEX(PORCENTAJEBUSCAR,MATCH(AP8209,CódigoRET,0),4)*1),"")</f>
        <v/>
      </c>
      <c r="AS8209">
        <f t="shared" si="898"/>
        <v>0</v>
      </c>
      <c r="BF8209" t="str">
        <f>IFERROR(IF(OR(BD8209=338,BD8209=340,BD8209=341,BD8209=342,BD8209="342A",BD8209="342B"),PorcenRet(BD8209,BH8209,BI8209),INDEX(PORCENTAJEBUSCAR,MATCH(BD8209,CódigoRET,0),4)*1),"")</f>
        <v/>
      </c>
      <c r="BG8209">
        <f t="shared" si="899"/>
        <v>0</v>
      </c>
      <c r="BO8209">
        <f t="shared" si="900"/>
        <v>0</v>
      </c>
      <c r="CC8209">
        <f t="shared" si="901"/>
        <v>0</v>
      </c>
      <c r="CD8209">
        <f t="shared" si="902"/>
        <v>0</v>
      </c>
      <c r="CG8209">
        <f ca="1">IFERROR(INDIRECT("IVA!X"&amp;MATCH(MID(COMPRAS!C8109,1,2)&amp;MID(COMPRAS!F8109,1,2)&amp;MID(COMPRAS!D8109,1,2),IVA!W:W,0)),"SIN COD.")</f>
        <v>0</v>
      </c>
      <c r="CH8209">
        <f ca="1">IFERROR(INDIRECT("IVA!Y"&amp;MATCH(MID(COMPRAS!C8109,1,2)&amp;MID(COMPRAS!F8109,1,2)&amp;MID(COMPRAS!D8109,1,2),IVA!W:W,0)),"SIN COD.")</f>
        <v>0</v>
      </c>
    </row>
    <row r="8210" spans="1:86" x14ac:dyDescent="0.25">
      <c r="A8210"/>
      <c r="B8210"/>
      <c r="D8210"/>
      <c r="AL8210">
        <f t="shared" si="896"/>
        <v>0</v>
      </c>
      <c r="AQ8210">
        <f t="shared" si="897"/>
        <v>0</v>
      </c>
      <c r="AR8210" t="str">
        <f>IFERROR(IF(OR(AP8210=338,AP8210=340,AP8210=341,AP8210=342,AP8210="342A",AP8210="342B"),PorcenRet(AP8210,AT8210,AU8210),INDEX(PORCENTAJEBUSCAR,MATCH(AP8210,CódigoRET,0),4)*1),"")</f>
        <v/>
      </c>
      <c r="AS8210">
        <f t="shared" si="898"/>
        <v>0</v>
      </c>
      <c r="BF8210" t="str">
        <f>IFERROR(IF(OR(BD8210=338,BD8210=340,BD8210=341,BD8210=342,BD8210="342A",BD8210="342B"),PorcenRet(BD8210,BH8210,BI8210),INDEX(PORCENTAJEBUSCAR,MATCH(BD8210,CódigoRET,0),4)*1),"")</f>
        <v/>
      </c>
      <c r="BG8210">
        <f t="shared" si="899"/>
        <v>0</v>
      </c>
      <c r="BO8210">
        <f t="shared" si="900"/>
        <v>0</v>
      </c>
      <c r="CC8210">
        <f t="shared" si="901"/>
        <v>0</v>
      </c>
      <c r="CD8210">
        <f t="shared" si="902"/>
        <v>0</v>
      </c>
      <c r="CG8210">
        <f ca="1">IFERROR(INDIRECT("IVA!X"&amp;MATCH(MID(COMPRAS!C8110,1,2)&amp;MID(COMPRAS!F8110,1,2)&amp;MID(COMPRAS!D8110,1,2),IVA!W:W,0)),"SIN COD.")</f>
        <v>0</v>
      </c>
      <c r="CH8210">
        <f ca="1">IFERROR(INDIRECT("IVA!Y"&amp;MATCH(MID(COMPRAS!C8110,1,2)&amp;MID(COMPRAS!F8110,1,2)&amp;MID(COMPRAS!D8110,1,2),IVA!W:W,0)),"SIN COD.")</f>
        <v>0</v>
      </c>
    </row>
    <row r="8211" spans="1:86" x14ac:dyDescent="0.25">
      <c r="A8211"/>
      <c r="B8211"/>
      <c r="D8211"/>
      <c r="AL8211">
        <f t="shared" si="896"/>
        <v>0</v>
      </c>
      <c r="AQ8211">
        <f t="shared" si="897"/>
        <v>0</v>
      </c>
      <c r="AR8211" t="str">
        <f>IFERROR(IF(OR(AP8211=338,AP8211=340,AP8211=341,AP8211=342,AP8211="342A",AP8211="342B"),PorcenRet(AP8211,AT8211,AU8211),INDEX(PORCENTAJEBUSCAR,MATCH(AP8211,CódigoRET,0),4)*1),"")</f>
        <v/>
      </c>
      <c r="AS8211">
        <f t="shared" si="898"/>
        <v>0</v>
      </c>
      <c r="BF8211" t="str">
        <f>IFERROR(IF(OR(BD8211=338,BD8211=340,BD8211=341,BD8211=342,BD8211="342A",BD8211="342B"),PorcenRet(BD8211,BH8211,BI8211),INDEX(PORCENTAJEBUSCAR,MATCH(BD8211,CódigoRET,0),4)*1),"")</f>
        <v/>
      </c>
      <c r="BG8211">
        <f t="shared" si="899"/>
        <v>0</v>
      </c>
      <c r="BO8211">
        <f t="shared" si="900"/>
        <v>0</v>
      </c>
      <c r="CC8211">
        <f t="shared" si="901"/>
        <v>0</v>
      </c>
      <c r="CD8211">
        <f t="shared" si="902"/>
        <v>0</v>
      </c>
      <c r="CG8211">
        <f ca="1">IFERROR(INDIRECT("IVA!X"&amp;MATCH(MID(COMPRAS!C8111,1,2)&amp;MID(COMPRAS!F8111,1,2)&amp;MID(COMPRAS!D8111,1,2),IVA!W:W,0)),"SIN COD.")</f>
        <v>0</v>
      </c>
      <c r="CH8211">
        <f ca="1">IFERROR(INDIRECT("IVA!Y"&amp;MATCH(MID(COMPRAS!C8111,1,2)&amp;MID(COMPRAS!F8111,1,2)&amp;MID(COMPRAS!D8111,1,2),IVA!W:W,0)),"SIN COD.")</f>
        <v>0</v>
      </c>
    </row>
    <row r="8212" spans="1:86" x14ac:dyDescent="0.25">
      <c r="A8212"/>
      <c r="B8212"/>
      <c r="D8212"/>
      <c r="AL8212">
        <f t="shared" si="896"/>
        <v>0</v>
      </c>
      <c r="AQ8212">
        <f t="shared" si="897"/>
        <v>0</v>
      </c>
      <c r="AR8212" t="str">
        <f>IFERROR(IF(OR(AP8212=338,AP8212=340,AP8212=341,AP8212=342,AP8212="342A",AP8212="342B"),PorcenRet(AP8212,AT8212,AU8212),INDEX(PORCENTAJEBUSCAR,MATCH(AP8212,CódigoRET,0),4)*1),"")</f>
        <v/>
      </c>
      <c r="AS8212">
        <f t="shared" si="898"/>
        <v>0</v>
      </c>
      <c r="BF8212" t="str">
        <f>IFERROR(IF(OR(BD8212=338,BD8212=340,BD8212=341,BD8212=342,BD8212="342A",BD8212="342B"),PorcenRet(BD8212,BH8212,BI8212),INDEX(PORCENTAJEBUSCAR,MATCH(BD8212,CódigoRET,0),4)*1),"")</f>
        <v/>
      </c>
      <c r="BG8212">
        <f t="shared" si="899"/>
        <v>0</v>
      </c>
      <c r="BO8212">
        <f t="shared" si="900"/>
        <v>0</v>
      </c>
      <c r="CC8212">
        <f t="shared" si="901"/>
        <v>0</v>
      </c>
      <c r="CD8212">
        <f t="shared" si="902"/>
        <v>0</v>
      </c>
      <c r="CG8212">
        <f ca="1">IFERROR(INDIRECT("IVA!X"&amp;MATCH(MID(COMPRAS!C8112,1,2)&amp;MID(COMPRAS!F8112,1,2)&amp;MID(COMPRAS!D8112,1,2),IVA!W:W,0)),"SIN COD.")</f>
        <v>0</v>
      </c>
      <c r="CH8212">
        <f ca="1">IFERROR(INDIRECT("IVA!Y"&amp;MATCH(MID(COMPRAS!C8112,1,2)&amp;MID(COMPRAS!F8112,1,2)&amp;MID(COMPRAS!D8112,1,2),IVA!W:W,0)),"SIN COD.")</f>
        <v>0</v>
      </c>
    </row>
    <row r="8213" spans="1:86" x14ac:dyDescent="0.25">
      <c r="A8213"/>
      <c r="B8213"/>
      <c r="D8213"/>
      <c r="AL8213">
        <f t="shared" si="896"/>
        <v>0</v>
      </c>
      <c r="AQ8213">
        <f t="shared" si="897"/>
        <v>0</v>
      </c>
      <c r="AR8213" t="str">
        <f>IFERROR(IF(OR(AP8213=338,AP8213=340,AP8213=341,AP8213=342,AP8213="342A",AP8213="342B"),PorcenRet(AP8213,AT8213,AU8213),INDEX(PORCENTAJEBUSCAR,MATCH(AP8213,CódigoRET,0),4)*1),"")</f>
        <v/>
      </c>
      <c r="AS8213">
        <f t="shared" si="898"/>
        <v>0</v>
      </c>
      <c r="BF8213" t="str">
        <f>IFERROR(IF(OR(BD8213=338,BD8213=340,BD8213=341,BD8213=342,BD8213="342A",BD8213="342B"),PorcenRet(BD8213,BH8213,BI8213),INDEX(PORCENTAJEBUSCAR,MATCH(BD8213,CódigoRET,0),4)*1),"")</f>
        <v/>
      </c>
      <c r="BG8213">
        <f t="shared" si="899"/>
        <v>0</v>
      </c>
      <c r="BO8213">
        <f t="shared" si="900"/>
        <v>0</v>
      </c>
      <c r="CC8213">
        <f t="shared" si="901"/>
        <v>0</v>
      </c>
      <c r="CD8213">
        <f t="shared" si="902"/>
        <v>0</v>
      </c>
      <c r="CG8213">
        <f ca="1">IFERROR(INDIRECT("IVA!X"&amp;MATCH(MID(COMPRAS!C8113,1,2)&amp;MID(COMPRAS!F8113,1,2)&amp;MID(COMPRAS!D8113,1,2),IVA!W:W,0)),"SIN COD.")</f>
        <v>0</v>
      </c>
      <c r="CH8213">
        <f ca="1">IFERROR(INDIRECT("IVA!Y"&amp;MATCH(MID(COMPRAS!C8113,1,2)&amp;MID(COMPRAS!F8113,1,2)&amp;MID(COMPRAS!D8113,1,2),IVA!W:W,0)),"SIN COD.")</f>
        <v>0</v>
      </c>
    </row>
    <row r="8214" spans="1:86" x14ac:dyDescent="0.25">
      <c r="A8214"/>
      <c r="B8214"/>
      <c r="D8214"/>
      <c r="AL8214">
        <f t="shared" si="896"/>
        <v>0</v>
      </c>
      <c r="AQ8214">
        <f t="shared" si="897"/>
        <v>0</v>
      </c>
      <c r="AR8214" t="str">
        <f>IFERROR(IF(OR(AP8214=338,AP8214=340,AP8214=341,AP8214=342,AP8214="342A",AP8214="342B"),PorcenRet(AP8214,AT8214,AU8214),INDEX(PORCENTAJEBUSCAR,MATCH(AP8214,CódigoRET,0),4)*1),"")</f>
        <v/>
      </c>
      <c r="AS8214">
        <f t="shared" si="898"/>
        <v>0</v>
      </c>
      <c r="BF8214" t="str">
        <f>IFERROR(IF(OR(BD8214=338,BD8214=340,BD8214=341,BD8214=342,BD8214="342A",BD8214="342B"),PorcenRet(BD8214,BH8214,BI8214),INDEX(PORCENTAJEBUSCAR,MATCH(BD8214,CódigoRET,0),4)*1),"")</f>
        <v/>
      </c>
      <c r="BG8214">
        <f t="shared" si="899"/>
        <v>0</v>
      </c>
      <c r="BO8214">
        <f t="shared" si="900"/>
        <v>0</v>
      </c>
      <c r="CC8214">
        <f t="shared" si="901"/>
        <v>0</v>
      </c>
      <c r="CD8214">
        <f t="shared" si="902"/>
        <v>0</v>
      </c>
      <c r="CG8214">
        <f ca="1">IFERROR(INDIRECT("IVA!X"&amp;MATCH(MID(COMPRAS!C8114,1,2)&amp;MID(COMPRAS!F8114,1,2)&amp;MID(COMPRAS!D8114,1,2),IVA!W:W,0)),"SIN COD.")</f>
        <v>0</v>
      </c>
      <c r="CH8214">
        <f ca="1">IFERROR(INDIRECT("IVA!Y"&amp;MATCH(MID(COMPRAS!C8114,1,2)&amp;MID(COMPRAS!F8114,1,2)&amp;MID(COMPRAS!D8114,1,2),IVA!W:W,0)),"SIN COD.")</f>
        <v>0</v>
      </c>
    </row>
    <row r="8215" spans="1:86" x14ac:dyDescent="0.25">
      <c r="A8215"/>
      <c r="B8215"/>
      <c r="D8215"/>
      <c r="AL8215">
        <f t="shared" si="896"/>
        <v>0</v>
      </c>
      <c r="AQ8215">
        <f t="shared" si="897"/>
        <v>0</v>
      </c>
      <c r="AR8215" t="str">
        <f>IFERROR(IF(OR(AP8215=338,AP8215=340,AP8215=341,AP8215=342,AP8215="342A",AP8215="342B"),PorcenRet(AP8215,AT8215,AU8215),INDEX(PORCENTAJEBUSCAR,MATCH(AP8215,CódigoRET,0),4)*1),"")</f>
        <v/>
      </c>
      <c r="AS8215">
        <f t="shared" si="898"/>
        <v>0</v>
      </c>
      <c r="BF8215" t="str">
        <f>IFERROR(IF(OR(BD8215=338,BD8215=340,BD8215=341,BD8215=342,BD8215="342A",BD8215="342B"),PorcenRet(BD8215,BH8215,BI8215),INDEX(PORCENTAJEBUSCAR,MATCH(BD8215,CódigoRET,0),4)*1),"")</f>
        <v/>
      </c>
      <c r="BG8215">
        <f t="shared" si="899"/>
        <v>0</v>
      </c>
      <c r="BO8215">
        <f t="shared" si="900"/>
        <v>0</v>
      </c>
      <c r="CC8215">
        <f t="shared" si="901"/>
        <v>0</v>
      </c>
      <c r="CD8215">
        <f t="shared" si="902"/>
        <v>0</v>
      </c>
      <c r="CG8215">
        <f ca="1">IFERROR(INDIRECT("IVA!X"&amp;MATCH(MID(COMPRAS!C8115,1,2)&amp;MID(COMPRAS!F8115,1,2)&amp;MID(COMPRAS!D8115,1,2),IVA!W:W,0)),"SIN COD.")</f>
        <v>0</v>
      </c>
      <c r="CH8215">
        <f ca="1">IFERROR(INDIRECT("IVA!Y"&amp;MATCH(MID(COMPRAS!C8115,1,2)&amp;MID(COMPRAS!F8115,1,2)&amp;MID(COMPRAS!D8115,1,2),IVA!W:W,0)),"SIN COD.")</f>
        <v>0</v>
      </c>
    </row>
    <row r="8216" spans="1:86" x14ac:dyDescent="0.25">
      <c r="A8216"/>
      <c r="B8216"/>
      <c r="D8216"/>
      <c r="AL8216">
        <f t="shared" si="896"/>
        <v>0</v>
      </c>
      <c r="AQ8216">
        <f t="shared" si="897"/>
        <v>0</v>
      </c>
      <c r="AR8216" t="str">
        <f>IFERROR(IF(OR(AP8216=338,AP8216=340,AP8216=341,AP8216=342,AP8216="342A",AP8216="342B"),PorcenRet(AP8216,AT8216,AU8216),INDEX(PORCENTAJEBUSCAR,MATCH(AP8216,CódigoRET,0),4)*1),"")</f>
        <v/>
      </c>
      <c r="AS8216">
        <f t="shared" si="898"/>
        <v>0</v>
      </c>
      <c r="BF8216" t="str">
        <f>IFERROR(IF(OR(BD8216=338,BD8216=340,BD8216=341,BD8216=342,BD8216="342A",BD8216="342B"),PorcenRet(BD8216,BH8216,BI8216),INDEX(PORCENTAJEBUSCAR,MATCH(BD8216,CódigoRET,0),4)*1),"")</f>
        <v/>
      </c>
      <c r="BG8216">
        <f t="shared" si="899"/>
        <v>0</v>
      </c>
      <c r="BO8216">
        <f t="shared" si="900"/>
        <v>0</v>
      </c>
      <c r="CC8216">
        <f t="shared" si="901"/>
        <v>0</v>
      </c>
      <c r="CD8216">
        <f t="shared" si="902"/>
        <v>0</v>
      </c>
      <c r="CG8216">
        <f ca="1">IFERROR(INDIRECT("IVA!X"&amp;MATCH(MID(COMPRAS!C8116,1,2)&amp;MID(COMPRAS!F8116,1,2)&amp;MID(COMPRAS!D8116,1,2),IVA!W:W,0)),"SIN COD.")</f>
        <v>0</v>
      </c>
      <c r="CH8216">
        <f ca="1">IFERROR(INDIRECT("IVA!Y"&amp;MATCH(MID(COMPRAS!C8116,1,2)&amp;MID(COMPRAS!F8116,1,2)&amp;MID(COMPRAS!D8116,1,2),IVA!W:W,0)),"SIN COD.")</f>
        <v>0</v>
      </c>
    </row>
    <row r="8217" spans="1:86" x14ac:dyDescent="0.25">
      <c r="A8217"/>
      <c r="B8217"/>
      <c r="D8217"/>
      <c r="AL8217">
        <f t="shared" si="896"/>
        <v>0</v>
      </c>
      <c r="AQ8217">
        <f t="shared" si="897"/>
        <v>0</v>
      </c>
      <c r="AR8217" t="str">
        <f>IFERROR(IF(OR(AP8217=338,AP8217=340,AP8217=341,AP8217=342,AP8217="342A",AP8217="342B"),PorcenRet(AP8217,AT8217,AU8217),INDEX(PORCENTAJEBUSCAR,MATCH(AP8217,CódigoRET,0),4)*1),"")</f>
        <v/>
      </c>
      <c r="AS8217">
        <f t="shared" si="898"/>
        <v>0</v>
      </c>
      <c r="BF8217" t="str">
        <f>IFERROR(IF(OR(BD8217=338,BD8217=340,BD8217=341,BD8217=342,BD8217="342A",BD8217="342B"),PorcenRet(BD8217,BH8217,BI8217),INDEX(PORCENTAJEBUSCAR,MATCH(BD8217,CódigoRET,0),4)*1),"")</f>
        <v/>
      </c>
      <c r="BG8217">
        <f t="shared" si="899"/>
        <v>0</v>
      </c>
      <c r="BO8217">
        <f t="shared" si="900"/>
        <v>0</v>
      </c>
      <c r="CC8217">
        <f t="shared" si="901"/>
        <v>0</v>
      </c>
      <c r="CD8217">
        <f t="shared" si="902"/>
        <v>0</v>
      </c>
      <c r="CG8217">
        <f ca="1">IFERROR(INDIRECT("IVA!X"&amp;MATCH(MID(COMPRAS!C8117,1,2)&amp;MID(COMPRAS!F8117,1,2)&amp;MID(COMPRAS!D8117,1,2),IVA!W:W,0)),"SIN COD.")</f>
        <v>0</v>
      </c>
      <c r="CH8217">
        <f ca="1">IFERROR(INDIRECT("IVA!Y"&amp;MATCH(MID(COMPRAS!C8117,1,2)&amp;MID(COMPRAS!F8117,1,2)&amp;MID(COMPRAS!D8117,1,2),IVA!W:W,0)),"SIN COD.")</f>
        <v>0</v>
      </c>
    </row>
    <row r="8218" spans="1:86" x14ac:dyDescent="0.25">
      <c r="A8218"/>
      <c r="B8218"/>
      <c r="D8218"/>
      <c r="AL8218">
        <f t="shared" si="896"/>
        <v>0</v>
      </c>
      <c r="AQ8218">
        <f t="shared" si="897"/>
        <v>0</v>
      </c>
      <c r="AR8218" t="str">
        <f>IFERROR(IF(OR(AP8218=338,AP8218=340,AP8218=341,AP8218=342,AP8218="342A",AP8218="342B"),PorcenRet(AP8218,AT8218,AU8218),INDEX(PORCENTAJEBUSCAR,MATCH(AP8218,CódigoRET,0),4)*1),"")</f>
        <v/>
      </c>
      <c r="AS8218">
        <f t="shared" si="898"/>
        <v>0</v>
      </c>
      <c r="BF8218" t="str">
        <f>IFERROR(IF(OR(BD8218=338,BD8218=340,BD8218=341,BD8218=342,BD8218="342A",BD8218="342B"),PorcenRet(BD8218,BH8218,BI8218),INDEX(PORCENTAJEBUSCAR,MATCH(BD8218,CódigoRET,0),4)*1),"")</f>
        <v/>
      </c>
      <c r="BG8218">
        <f t="shared" si="899"/>
        <v>0</v>
      </c>
      <c r="BO8218">
        <f t="shared" si="900"/>
        <v>0</v>
      </c>
      <c r="CC8218">
        <f t="shared" si="901"/>
        <v>0</v>
      </c>
      <c r="CD8218">
        <f t="shared" si="902"/>
        <v>0</v>
      </c>
      <c r="CG8218">
        <f ca="1">IFERROR(INDIRECT("IVA!X"&amp;MATCH(MID(COMPRAS!C8118,1,2)&amp;MID(COMPRAS!F8118,1,2)&amp;MID(COMPRAS!D8118,1,2),IVA!W:W,0)),"SIN COD.")</f>
        <v>0</v>
      </c>
      <c r="CH8218">
        <f ca="1">IFERROR(INDIRECT("IVA!Y"&amp;MATCH(MID(COMPRAS!C8118,1,2)&amp;MID(COMPRAS!F8118,1,2)&amp;MID(COMPRAS!D8118,1,2),IVA!W:W,0)),"SIN COD.")</f>
        <v>0</v>
      </c>
    </row>
    <row r="8219" spans="1:86" x14ac:dyDescent="0.25">
      <c r="A8219"/>
      <c r="B8219"/>
      <c r="D8219"/>
      <c r="AL8219">
        <f t="shared" si="896"/>
        <v>0</v>
      </c>
      <c r="AQ8219">
        <f t="shared" si="897"/>
        <v>0</v>
      </c>
      <c r="AR8219" t="str">
        <f>IFERROR(IF(OR(AP8219=338,AP8219=340,AP8219=341,AP8219=342,AP8219="342A",AP8219="342B"),PorcenRet(AP8219,AT8219,AU8219),INDEX(PORCENTAJEBUSCAR,MATCH(AP8219,CódigoRET,0),4)*1),"")</f>
        <v/>
      </c>
      <c r="AS8219">
        <f t="shared" si="898"/>
        <v>0</v>
      </c>
      <c r="BF8219" t="str">
        <f>IFERROR(IF(OR(BD8219=338,BD8219=340,BD8219=341,BD8219=342,BD8219="342A",BD8219="342B"),PorcenRet(BD8219,BH8219,BI8219),INDEX(PORCENTAJEBUSCAR,MATCH(BD8219,CódigoRET,0),4)*1),"")</f>
        <v/>
      </c>
      <c r="BG8219">
        <f t="shared" si="899"/>
        <v>0</v>
      </c>
      <c r="BO8219">
        <f t="shared" si="900"/>
        <v>0</v>
      </c>
      <c r="CC8219">
        <f t="shared" si="901"/>
        <v>0</v>
      </c>
      <c r="CD8219">
        <f t="shared" si="902"/>
        <v>0</v>
      </c>
      <c r="CG8219">
        <f ca="1">IFERROR(INDIRECT("IVA!X"&amp;MATCH(MID(COMPRAS!C8119,1,2)&amp;MID(COMPRAS!F8119,1,2)&amp;MID(COMPRAS!D8119,1,2),IVA!W:W,0)),"SIN COD.")</f>
        <v>0</v>
      </c>
      <c r="CH8219">
        <f ca="1">IFERROR(INDIRECT("IVA!Y"&amp;MATCH(MID(COMPRAS!C8119,1,2)&amp;MID(COMPRAS!F8119,1,2)&amp;MID(COMPRAS!D8119,1,2),IVA!W:W,0)),"SIN COD.")</f>
        <v>0</v>
      </c>
    </row>
    <row r="8220" spans="1:86" x14ac:dyDescent="0.25">
      <c r="A8220"/>
      <c r="B8220"/>
      <c r="D8220"/>
      <c r="AL8220">
        <f t="shared" si="896"/>
        <v>0</v>
      </c>
      <c r="AQ8220">
        <f t="shared" si="897"/>
        <v>0</v>
      </c>
      <c r="AR8220" t="str">
        <f>IFERROR(IF(OR(AP8220=338,AP8220=340,AP8220=341,AP8220=342,AP8220="342A",AP8220="342B"),PorcenRet(AP8220,AT8220,AU8220),INDEX(PORCENTAJEBUSCAR,MATCH(AP8220,CódigoRET,0),4)*1),"")</f>
        <v/>
      </c>
      <c r="AS8220">
        <f t="shared" si="898"/>
        <v>0</v>
      </c>
      <c r="BF8220" t="str">
        <f>IFERROR(IF(OR(BD8220=338,BD8220=340,BD8220=341,BD8220=342,BD8220="342A",BD8220="342B"),PorcenRet(BD8220,BH8220,BI8220),INDEX(PORCENTAJEBUSCAR,MATCH(BD8220,CódigoRET,0),4)*1),"")</f>
        <v/>
      </c>
      <c r="BG8220">
        <f t="shared" si="899"/>
        <v>0</v>
      </c>
      <c r="BO8220">
        <f t="shared" si="900"/>
        <v>0</v>
      </c>
      <c r="CC8220">
        <f t="shared" si="901"/>
        <v>0</v>
      </c>
      <c r="CD8220">
        <f t="shared" si="902"/>
        <v>0</v>
      </c>
      <c r="CG8220">
        <f ca="1">IFERROR(INDIRECT("IVA!X"&amp;MATCH(MID(COMPRAS!C8120,1,2)&amp;MID(COMPRAS!F8120,1,2)&amp;MID(COMPRAS!D8120,1,2),IVA!W:W,0)),"SIN COD.")</f>
        <v>0</v>
      </c>
      <c r="CH8220">
        <f ca="1">IFERROR(INDIRECT("IVA!Y"&amp;MATCH(MID(COMPRAS!C8120,1,2)&amp;MID(COMPRAS!F8120,1,2)&amp;MID(COMPRAS!D8120,1,2),IVA!W:W,0)),"SIN COD.")</f>
        <v>0</v>
      </c>
    </row>
    <row r="8221" spans="1:86" x14ac:dyDescent="0.25">
      <c r="A8221"/>
      <c r="B8221"/>
      <c r="D8221"/>
      <c r="AL8221">
        <f t="shared" si="896"/>
        <v>0</v>
      </c>
      <c r="AQ8221">
        <f t="shared" si="897"/>
        <v>0</v>
      </c>
      <c r="AR8221" t="str">
        <f>IFERROR(IF(OR(AP8221=338,AP8221=340,AP8221=341,AP8221=342,AP8221="342A",AP8221="342B"),PorcenRet(AP8221,AT8221,AU8221),INDEX(PORCENTAJEBUSCAR,MATCH(AP8221,CódigoRET,0),4)*1),"")</f>
        <v/>
      </c>
      <c r="AS8221">
        <f t="shared" si="898"/>
        <v>0</v>
      </c>
      <c r="BF8221" t="str">
        <f>IFERROR(IF(OR(BD8221=338,BD8221=340,BD8221=341,BD8221=342,BD8221="342A",BD8221="342B"),PorcenRet(BD8221,BH8221,BI8221),INDEX(PORCENTAJEBUSCAR,MATCH(BD8221,CódigoRET,0),4)*1),"")</f>
        <v/>
      </c>
      <c r="BG8221">
        <f t="shared" si="899"/>
        <v>0</v>
      </c>
      <c r="BO8221">
        <f t="shared" si="900"/>
        <v>0</v>
      </c>
      <c r="CC8221">
        <f t="shared" si="901"/>
        <v>0</v>
      </c>
      <c r="CD8221">
        <f t="shared" si="902"/>
        <v>0</v>
      </c>
      <c r="CG8221">
        <f ca="1">IFERROR(INDIRECT("IVA!X"&amp;MATCH(MID(COMPRAS!C8121,1,2)&amp;MID(COMPRAS!F8121,1,2)&amp;MID(COMPRAS!D8121,1,2),IVA!W:W,0)),"SIN COD.")</f>
        <v>0</v>
      </c>
      <c r="CH8221">
        <f ca="1">IFERROR(INDIRECT("IVA!Y"&amp;MATCH(MID(COMPRAS!C8121,1,2)&amp;MID(COMPRAS!F8121,1,2)&amp;MID(COMPRAS!D8121,1,2),IVA!W:W,0)),"SIN COD.")</f>
        <v>0</v>
      </c>
    </row>
    <row r="8222" spans="1:86" x14ac:dyDescent="0.25">
      <c r="A8222"/>
      <c r="B8222"/>
      <c r="D8222"/>
      <c r="AL8222">
        <f t="shared" si="896"/>
        <v>0</v>
      </c>
      <c r="AQ8222">
        <f t="shared" si="897"/>
        <v>0</v>
      </c>
      <c r="AR8222" t="str">
        <f>IFERROR(IF(OR(AP8222=338,AP8222=340,AP8222=341,AP8222=342,AP8222="342A",AP8222="342B"),PorcenRet(AP8222,AT8222,AU8222),INDEX(PORCENTAJEBUSCAR,MATCH(AP8222,CódigoRET,0),4)*1),"")</f>
        <v/>
      </c>
      <c r="AS8222">
        <f t="shared" si="898"/>
        <v>0</v>
      </c>
      <c r="BF8222" t="str">
        <f>IFERROR(IF(OR(BD8222=338,BD8222=340,BD8222=341,BD8222=342,BD8222="342A",BD8222="342B"),PorcenRet(BD8222,BH8222,BI8222),INDEX(PORCENTAJEBUSCAR,MATCH(BD8222,CódigoRET,0),4)*1),"")</f>
        <v/>
      </c>
      <c r="BG8222">
        <f t="shared" si="899"/>
        <v>0</v>
      </c>
      <c r="BO8222">
        <f t="shared" si="900"/>
        <v>0</v>
      </c>
      <c r="CC8222">
        <f t="shared" si="901"/>
        <v>0</v>
      </c>
      <c r="CD8222">
        <f t="shared" si="902"/>
        <v>0</v>
      </c>
      <c r="CG8222">
        <f ca="1">IFERROR(INDIRECT("IVA!X"&amp;MATCH(MID(COMPRAS!C8122,1,2)&amp;MID(COMPRAS!F8122,1,2)&amp;MID(COMPRAS!D8122,1,2),IVA!W:W,0)),"SIN COD.")</f>
        <v>0</v>
      </c>
      <c r="CH8222">
        <f ca="1">IFERROR(INDIRECT("IVA!Y"&amp;MATCH(MID(COMPRAS!C8122,1,2)&amp;MID(COMPRAS!F8122,1,2)&amp;MID(COMPRAS!D8122,1,2),IVA!W:W,0)),"SIN COD.")</f>
        <v>0</v>
      </c>
    </row>
    <row r="8223" spans="1:86" x14ac:dyDescent="0.25">
      <c r="A8223"/>
      <c r="B8223"/>
      <c r="D8223"/>
      <c r="AL8223">
        <f t="shared" si="896"/>
        <v>0</v>
      </c>
      <c r="AQ8223">
        <f t="shared" si="897"/>
        <v>0</v>
      </c>
      <c r="AR8223" t="str">
        <f>IFERROR(IF(OR(AP8223=338,AP8223=340,AP8223=341,AP8223=342,AP8223="342A",AP8223="342B"),PorcenRet(AP8223,AT8223,AU8223),INDEX(PORCENTAJEBUSCAR,MATCH(AP8223,CódigoRET,0),4)*1),"")</f>
        <v/>
      </c>
      <c r="AS8223">
        <f t="shared" si="898"/>
        <v>0</v>
      </c>
      <c r="BF8223" t="str">
        <f>IFERROR(IF(OR(BD8223=338,BD8223=340,BD8223=341,BD8223=342,BD8223="342A",BD8223="342B"),PorcenRet(BD8223,BH8223,BI8223),INDEX(PORCENTAJEBUSCAR,MATCH(BD8223,CódigoRET,0),4)*1),"")</f>
        <v/>
      </c>
      <c r="BG8223">
        <f t="shared" si="899"/>
        <v>0</v>
      </c>
      <c r="BO8223">
        <f t="shared" si="900"/>
        <v>0</v>
      </c>
      <c r="CC8223">
        <f t="shared" si="901"/>
        <v>0</v>
      </c>
      <c r="CD8223">
        <f t="shared" si="902"/>
        <v>0</v>
      </c>
      <c r="CG8223">
        <f ca="1">IFERROR(INDIRECT("IVA!X"&amp;MATCH(MID(COMPRAS!C8123,1,2)&amp;MID(COMPRAS!F8123,1,2)&amp;MID(COMPRAS!D8123,1,2),IVA!W:W,0)),"SIN COD.")</f>
        <v>0</v>
      </c>
      <c r="CH8223">
        <f ca="1">IFERROR(INDIRECT("IVA!Y"&amp;MATCH(MID(COMPRAS!C8123,1,2)&amp;MID(COMPRAS!F8123,1,2)&amp;MID(COMPRAS!D8123,1,2),IVA!W:W,0)),"SIN COD.")</f>
        <v>0</v>
      </c>
    </row>
    <row r="8224" spans="1:86" x14ac:dyDescent="0.25">
      <c r="A8224"/>
      <c r="B8224"/>
      <c r="D8224"/>
      <c r="AL8224">
        <f t="shared" si="896"/>
        <v>0</v>
      </c>
      <c r="AQ8224">
        <f t="shared" si="897"/>
        <v>0</v>
      </c>
      <c r="AR8224" t="str">
        <f>IFERROR(IF(OR(AP8224=338,AP8224=340,AP8224=341,AP8224=342,AP8224="342A",AP8224="342B"),PorcenRet(AP8224,AT8224,AU8224),INDEX(PORCENTAJEBUSCAR,MATCH(AP8224,CódigoRET,0),4)*1),"")</f>
        <v/>
      </c>
      <c r="AS8224">
        <f t="shared" si="898"/>
        <v>0</v>
      </c>
      <c r="BF8224" t="str">
        <f>IFERROR(IF(OR(BD8224=338,BD8224=340,BD8224=341,BD8224=342,BD8224="342A",BD8224="342B"),PorcenRet(BD8224,BH8224,BI8224),INDEX(PORCENTAJEBUSCAR,MATCH(BD8224,CódigoRET,0),4)*1),"")</f>
        <v/>
      </c>
      <c r="BG8224">
        <f t="shared" si="899"/>
        <v>0</v>
      </c>
      <c r="BO8224">
        <f t="shared" si="900"/>
        <v>0</v>
      </c>
      <c r="CC8224">
        <f t="shared" si="901"/>
        <v>0</v>
      </c>
      <c r="CD8224">
        <f t="shared" si="902"/>
        <v>0</v>
      </c>
      <c r="CG8224">
        <f ca="1">IFERROR(INDIRECT("IVA!X"&amp;MATCH(MID(COMPRAS!C8124,1,2)&amp;MID(COMPRAS!F8124,1,2)&amp;MID(COMPRAS!D8124,1,2),IVA!W:W,0)),"SIN COD.")</f>
        <v>0</v>
      </c>
      <c r="CH8224">
        <f ca="1">IFERROR(INDIRECT("IVA!Y"&amp;MATCH(MID(COMPRAS!C8124,1,2)&amp;MID(COMPRAS!F8124,1,2)&amp;MID(COMPRAS!D8124,1,2),IVA!W:W,0)),"SIN COD.")</f>
        <v>0</v>
      </c>
    </row>
    <row r="8225" spans="1:86" x14ac:dyDescent="0.25">
      <c r="A8225"/>
      <c r="B8225"/>
      <c r="D8225"/>
      <c r="AL8225">
        <f t="shared" si="896"/>
        <v>0</v>
      </c>
      <c r="AQ8225">
        <f t="shared" si="897"/>
        <v>0</v>
      </c>
      <c r="AR8225" t="str">
        <f>IFERROR(IF(OR(AP8225=338,AP8225=340,AP8225=341,AP8225=342,AP8225="342A",AP8225="342B"),PorcenRet(AP8225,AT8225,AU8225),INDEX(PORCENTAJEBUSCAR,MATCH(AP8225,CódigoRET,0),4)*1),"")</f>
        <v/>
      </c>
      <c r="AS8225">
        <f t="shared" si="898"/>
        <v>0</v>
      </c>
      <c r="BF8225" t="str">
        <f>IFERROR(IF(OR(BD8225=338,BD8225=340,BD8225=341,BD8225=342,BD8225="342A",BD8225="342B"),PorcenRet(BD8225,BH8225,BI8225),INDEX(PORCENTAJEBUSCAR,MATCH(BD8225,CódigoRET,0),4)*1),"")</f>
        <v/>
      </c>
      <c r="BG8225">
        <f t="shared" si="899"/>
        <v>0</v>
      </c>
      <c r="BO8225">
        <f t="shared" si="900"/>
        <v>0</v>
      </c>
      <c r="CC8225">
        <f t="shared" si="901"/>
        <v>0</v>
      </c>
      <c r="CD8225">
        <f t="shared" si="902"/>
        <v>0</v>
      </c>
      <c r="CG8225">
        <f ca="1">IFERROR(INDIRECT("IVA!X"&amp;MATCH(MID(COMPRAS!C8125,1,2)&amp;MID(COMPRAS!F8125,1,2)&amp;MID(COMPRAS!D8125,1,2),IVA!W:W,0)),"SIN COD.")</f>
        <v>0</v>
      </c>
      <c r="CH8225">
        <f ca="1">IFERROR(INDIRECT("IVA!Y"&amp;MATCH(MID(COMPRAS!C8125,1,2)&amp;MID(COMPRAS!F8125,1,2)&amp;MID(COMPRAS!D8125,1,2),IVA!W:W,0)),"SIN COD.")</f>
        <v>0</v>
      </c>
    </row>
    <row r="8226" spans="1:86" x14ac:dyDescent="0.25">
      <c r="A8226"/>
      <c r="B8226"/>
      <c r="D8226"/>
      <c r="AL8226">
        <f t="shared" si="896"/>
        <v>0</v>
      </c>
      <c r="AQ8226">
        <f t="shared" si="897"/>
        <v>0</v>
      </c>
      <c r="AR8226" t="str">
        <f>IFERROR(IF(OR(AP8226=338,AP8226=340,AP8226=341,AP8226=342,AP8226="342A",AP8226="342B"),PorcenRet(AP8226,AT8226,AU8226),INDEX(PORCENTAJEBUSCAR,MATCH(AP8226,CódigoRET,0),4)*1),"")</f>
        <v/>
      </c>
      <c r="AS8226">
        <f t="shared" si="898"/>
        <v>0</v>
      </c>
      <c r="BF8226" t="str">
        <f>IFERROR(IF(OR(BD8226=338,BD8226=340,BD8226=341,BD8226=342,BD8226="342A",BD8226="342B"),PorcenRet(BD8226,BH8226,BI8226),INDEX(PORCENTAJEBUSCAR,MATCH(BD8226,CódigoRET,0),4)*1),"")</f>
        <v/>
      </c>
      <c r="BG8226">
        <f t="shared" si="899"/>
        <v>0</v>
      </c>
      <c r="BO8226">
        <f t="shared" si="900"/>
        <v>0</v>
      </c>
      <c r="CC8226">
        <f t="shared" si="901"/>
        <v>0</v>
      </c>
      <c r="CD8226">
        <f t="shared" si="902"/>
        <v>0</v>
      </c>
      <c r="CG8226">
        <f ca="1">IFERROR(INDIRECT("IVA!X"&amp;MATCH(MID(COMPRAS!C8126,1,2)&amp;MID(COMPRAS!F8126,1,2)&amp;MID(COMPRAS!D8126,1,2),IVA!W:W,0)),"SIN COD.")</f>
        <v>0</v>
      </c>
      <c r="CH8226">
        <f ca="1">IFERROR(INDIRECT("IVA!Y"&amp;MATCH(MID(COMPRAS!C8126,1,2)&amp;MID(COMPRAS!F8126,1,2)&amp;MID(COMPRAS!D8126,1,2),IVA!W:W,0)),"SIN COD.")</f>
        <v>0</v>
      </c>
    </row>
    <row r="8227" spans="1:86" x14ac:dyDescent="0.25">
      <c r="A8227"/>
      <c r="B8227"/>
      <c r="D8227"/>
      <c r="AL8227">
        <f t="shared" si="896"/>
        <v>0</v>
      </c>
      <c r="AQ8227">
        <f t="shared" si="897"/>
        <v>0</v>
      </c>
      <c r="AR8227" t="str">
        <f>IFERROR(IF(OR(AP8227=338,AP8227=340,AP8227=341,AP8227=342,AP8227="342A",AP8227="342B"),PorcenRet(AP8227,AT8227,AU8227),INDEX(PORCENTAJEBUSCAR,MATCH(AP8227,CódigoRET,0),4)*1),"")</f>
        <v/>
      </c>
      <c r="AS8227">
        <f t="shared" si="898"/>
        <v>0</v>
      </c>
      <c r="BF8227" t="str">
        <f>IFERROR(IF(OR(BD8227=338,BD8227=340,BD8227=341,BD8227=342,BD8227="342A",BD8227="342B"),PorcenRet(BD8227,BH8227,BI8227),INDEX(PORCENTAJEBUSCAR,MATCH(BD8227,CódigoRET,0),4)*1),"")</f>
        <v/>
      </c>
      <c r="BG8227">
        <f t="shared" si="899"/>
        <v>0</v>
      </c>
      <c r="BO8227">
        <f t="shared" si="900"/>
        <v>0</v>
      </c>
      <c r="CC8227">
        <f t="shared" si="901"/>
        <v>0</v>
      </c>
      <c r="CD8227">
        <f t="shared" si="902"/>
        <v>0</v>
      </c>
      <c r="CG8227">
        <f ca="1">IFERROR(INDIRECT("IVA!X"&amp;MATCH(MID(COMPRAS!C8127,1,2)&amp;MID(COMPRAS!F8127,1,2)&amp;MID(COMPRAS!D8127,1,2),IVA!W:W,0)),"SIN COD.")</f>
        <v>0</v>
      </c>
      <c r="CH8227">
        <f ca="1">IFERROR(INDIRECT("IVA!Y"&amp;MATCH(MID(COMPRAS!C8127,1,2)&amp;MID(COMPRAS!F8127,1,2)&amp;MID(COMPRAS!D8127,1,2),IVA!W:W,0)),"SIN COD.")</f>
        <v>0</v>
      </c>
    </row>
    <row r="8228" spans="1:86" x14ac:dyDescent="0.25">
      <c r="A8228"/>
      <c r="B8228"/>
      <c r="D8228"/>
      <c r="AL8228">
        <f t="shared" si="896"/>
        <v>0</v>
      </c>
      <c r="AQ8228">
        <f t="shared" si="897"/>
        <v>0</v>
      </c>
      <c r="AR8228" t="str">
        <f>IFERROR(IF(OR(AP8228=338,AP8228=340,AP8228=341,AP8228=342,AP8228="342A",AP8228="342B"),PorcenRet(AP8228,AT8228,AU8228),INDEX(PORCENTAJEBUSCAR,MATCH(AP8228,CódigoRET,0),4)*1),"")</f>
        <v/>
      </c>
      <c r="AS8228">
        <f t="shared" si="898"/>
        <v>0</v>
      </c>
      <c r="BF8228" t="str">
        <f>IFERROR(IF(OR(BD8228=338,BD8228=340,BD8228=341,BD8228=342,BD8228="342A",BD8228="342B"),PorcenRet(BD8228,BH8228,BI8228),INDEX(PORCENTAJEBUSCAR,MATCH(BD8228,CódigoRET,0),4)*1),"")</f>
        <v/>
      </c>
      <c r="BG8228">
        <f t="shared" si="899"/>
        <v>0</v>
      </c>
      <c r="BO8228">
        <f t="shared" si="900"/>
        <v>0</v>
      </c>
      <c r="CC8228">
        <f t="shared" si="901"/>
        <v>0</v>
      </c>
      <c r="CD8228">
        <f t="shared" si="902"/>
        <v>0</v>
      </c>
      <c r="CG8228">
        <f ca="1">IFERROR(INDIRECT("IVA!X"&amp;MATCH(MID(COMPRAS!C8128,1,2)&amp;MID(COMPRAS!F8128,1,2)&amp;MID(COMPRAS!D8128,1,2),IVA!W:W,0)),"SIN COD.")</f>
        <v>0</v>
      </c>
      <c r="CH8228">
        <f ca="1">IFERROR(INDIRECT("IVA!Y"&amp;MATCH(MID(COMPRAS!C8128,1,2)&amp;MID(COMPRAS!F8128,1,2)&amp;MID(COMPRAS!D8128,1,2),IVA!W:W,0)),"SIN COD.")</f>
        <v>0</v>
      </c>
    </row>
    <row r="8229" spans="1:86" x14ac:dyDescent="0.25">
      <c r="A8229"/>
      <c r="B8229"/>
      <c r="D8229"/>
      <c r="AL8229">
        <f t="shared" si="896"/>
        <v>0</v>
      </c>
      <c r="AQ8229">
        <f t="shared" si="897"/>
        <v>0</v>
      </c>
      <c r="AR8229" t="str">
        <f>IFERROR(IF(OR(AP8229=338,AP8229=340,AP8229=341,AP8229=342,AP8229="342A",AP8229="342B"),PorcenRet(AP8229,AT8229,AU8229),INDEX(PORCENTAJEBUSCAR,MATCH(AP8229,CódigoRET,0),4)*1),"")</f>
        <v/>
      </c>
      <c r="AS8229">
        <f t="shared" si="898"/>
        <v>0</v>
      </c>
      <c r="BF8229" t="str">
        <f>IFERROR(IF(OR(BD8229=338,BD8229=340,BD8229=341,BD8229=342,BD8229="342A",BD8229="342B"),PorcenRet(BD8229,BH8229,BI8229),INDEX(PORCENTAJEBUSCAR,MATCH(BD8229,CódigoRET,0),4)*1),"")</f>
        <v/>
      </c>
      <c r="BG8229">
        <f t="shared" si="899"/>
        <v>0</v>
      </c>
      <c r="BO8229">
        <f t="shared" si="900"/>
        <v>0</v>
      </c>
      <c r="CC8229">
        <f t="shared" si="901"/>
        <v>0</v>
      </c>
      <c r="CD8229">
        <f t="shared" si="902"/>
        <v>0</v>
      </c>
      <c r="CG8229">
        <f ca="1">IFERROR(INDIRECT("IVA!X"&amp;MATCH(MID(COMPRAS!C8129,1,2)&amp;MID(COMPRAS!F8129,1,2)&amp;MID(COMPRAS!D8129,1,2),IVA!W:W,0)),"SIN COD.")</f>
        <v>0</v>
      </c>
      <c r="CH8229">
        <f ca="1">IFERROR(INDIRECT("IVA!Y"&amp;MATCH(MID(COMPRAS!C8129,1,2)&amp;MID(COMPRAS!F8129,1,2)&amp;MID(COMPRAS!D8129,1,2),IVA!W:W,0)),"SIN COD.")</f>
        <v>0</v>
      </c>
    </row>
    <row r="8230" spans="1:86" x14ac:dyDescent="0.25">
      <c r="A8230"/>
      <c r="B8230"/>
      <c r="D8230"/>
      <c r="AL8230">
        <f t="shared" si="896"/>
        <v>0</v>
      </c>
      <c r="AQ8230">
        <f t="shared" si="897"/>
        <v>0</v>
      </c>
      <c r="AR8230" t="str">
        <f>IFERROR(IF(OR(AP8230=338,AP8230=340,AP8230=341,AP8230=342,AP8230="342A",AP8230="342B"),PorcenRet(AP8230,AT8230,AU8230),INDEX(PORCENTAJEBUSCAR,MATCH(AP8230,CódigoRET,0),4)*1),"")</f>
        <v/>
      </c>
      <c r="AS8230">
        <f t="shared" si="898"/>
        <v>0</v>
      </c>
      <c r="BF8230" t="str">
        <f>IFERROR(IF(OR(BD8230=338,BD8230=340,BD8230=341,BD8230=342,BD8230="342A",BD8230="342B"),PorcenRet(BD8230,BH8230,BI8230),INDEX(PORCENTAJEBUSCAR,MATCH(BD8230,CódigoRET,0),4)*1),"")</f>
        <v/>
      </c>
      <c r="BG8230">
        <f t="shared" si="899"/>
        <v>0</v>
      </c>
      <c r="BO8230">
        <f t="shared" si="900"/>
        <v>0</v>
      </c>
      <c r="CC8230">
        <f t="shared" si="901"/>
        <v>0</v>
      </c>
      <c r="CD8230">
        <f t="shared" si="902"/>
        <v>0</v>
      </c>
      <c r="CG8230">
        <f ca="1">IFERROR(INDIRECT("IVA!X"&amp;MATCH(MID(COMPRAS!C8130,1,2)&amp;MID(COMPRAS!F8130,1,2)&amp;MID(COMPRAS!D8130,1,2),IVA!W:W,0)),"SIN COD.")</f>
        <v>0</v>
      </c>
      <c r="CH8230">
        <f ca="1">IFERROR(INDIRECT("IVA!Y"&amp;MATCH(MID(COMPRAS!C8130,1,2)&amp;MID(COMPRAS!F8130,1,2)&amp;MID(COMPRAS!D8130,1,2),IVA!W:W,0)),"SIN COD.")</f>
        <v>0</v>
      </c>
    </row>
    <row r="8231" spans="1:86" x14ac:dyDescent="0.25">
      <c r="A8231"/>
      <c r="B8231"/>
      <c r="D8231"/>
      <c r="AL8231">
        <f t="shared" si="896"/>
        <v>0</v>
      </c>
      <c r="AQ8231">
        <f t="shared" si="897"/>
        <v>0</v>
      </c>
      <c r="AR8231" t="str">
        <f>IFERROR(IF(OR(AP8231=338,AP8231=340,AP8231=341,AP8231=342,AP8231="342A",AP8231="342B"),PorcenRet(AP8231,AT8231,AU8231),INDEX(PORCENTAJEBUSCAR,MATCH(AP8231,CódigoRET,0),4)*1),"")</f>
        <v/>
      </c>
      <c r="AS8231">
        <f t="shared" si="898"/>
        <v>0</v>
      </c>
      <c r="BF8231" t="str">
        <f>IFERROR(IF(OR(BD8231=338,BD8231=340,BD8231=341,BD8231=342,BD8231="342A",BD8231="342B"),PorcenRet(BD8231,BH8231,BI8231),INDEX(PORCENTAJEBUSCAR,MATCH(BD8231,CódigoRET,0),4)*1),"")</f>
        <v/>
      </c>
      <c r="BG8231">
        <f t="shared" si="899"/>
        <v>0</v>
      </c>
      <c r="BO8231">
        <f t="shared" si="900"/>
        <v>0</v>
      </c>
      <c r="CC8231">
        <f t="shared" si="901"/>
        <v>0</v>
      </c>
      <c r="CD8231">
        <f t="shared" si="902"/>
        <v>0</v>
      </c>
      <c r="CG8231">
        <f ca="1">IFERROR(INDIRECT("IVA!X"&amp;MATCH(MID(COMPRAS!C8131,1,2)&amp;MID(COMPRAS!F8131,1,2)&amp;MID(COMPRAS!D8131,1,2),IVA!W:W,0)),"SIN COD.")</f>
        <v>0</v>
      </c>
      <c r="CH8231">
        <f ca="1">IFERROR(INDIRECT("IVA!Y"&amp;MATCH(MID(COMPRAS!C8131,1,2)&amp;MID(COMPRAS!F8131,1,2)&amp;MID(COMPRAS!D8131,1,2),IVA!W:W,0)),"SIN COD.")</f>
        <v>0</v>
      </c>
    </row>
    <row r="8232" spans="1:86" x14ac:dyDescent="0.25">
      <c r="A8232"/>
      <c r="B8232"/>
      <c r="D8232"/>
      <c r="AL8232">
        <f t="shared" si="896"/>
        <v>0</v>
      </c>
      <c r="AQ8232">
        <f t="shared" si="897"/>
        <v>0</v>
      </c>
      <c r="AR8232" t="str">
        <f>IFERROR(IF(OR(AP8232=338,AP8232=340,AP8232=341,AP8232=342,AP8232="342A",AP8232="342B"),PorcenRet(AP8232,AT8232,AU8232),INDEX(PORCENTAJEBUSCAR,MATCH(AP8232,CódigoRET,0),4)*1),"")</f>
        <v/>
      </c>
      <c r="AS8232">
        <f t="shared" si="898"/>
        <v>0</v>
      </c>
      <c r="BF8232" t="str">
        <f>IFERROR(IF(OR(BD8232=338,BD8232=340,BD8232=341,BD8232=342,BD8232="342A",BD8232="342B"),PorcenRet(BD8232,BH8232,BI8232),INDEX(PORCENTAJEBUSCAR,MATCH(BD8232,CódigoRET,0),4)*1),"")</f>
        <v/>
      </c>
      <c r="BG8232">
        <f t="shared" si="899"/>
        <v>0</v>
      </c>
      <c r="BO8232">
        <f t="shared" si="900"/>
        <v>0</v>
      </c>
      <c r="CC8232">
        <f t="shared" si="901"/>
        <v>0</v>
      </c>
      <c r="CD8232">
        <f t="shared" si="902"/>
        <v>0</v>
      </c>
      <c r="CG8232">
        <f ca="1">IFERROR(INDIRECT("IVA!X"&amp;MATCH(MID(COMPRAS!C8132,1,2)&amp;MID(COMPRAS!F8132,1,2)&amp;MID(COMPRAS!D8132,1,2),IVA!W:W,0)),"SIN COD.")</f>
        <v>0</v>
      </c>
      <c r="CH8232">
        <f ca="1">IFERROR(INDIRECT("IVA!Y"&amp;MATCH(MID(COMPRAS!C8132,1,2)&amp;MID(COMPRAS!F8132,1,2)&amp;MID(COMPRAS!D8132,1,2),IVA!W:W,0)),"SIN COD.")</f>
        <v>0</v>
      </c>
    </row>
    <row r="8233" spans="1:86" x14ac:dyDescent="0.25">
      <c r="A8233"/>
      <c r="B8233"/>
      <c r="D8233"/>
      <c r="AL8233">
        <f t="shared" si="896"/>
        <v>0</v>
      </c>
      <c r="AQ8233">
        <f t="shared" si="897"/>
        <v>0</v>
      </c>
      <c r="AR8233" t="str">
        <f>IFERROR(IF(OR(AP8233=338,AP8233=340,AP8233=341,AP8233=342,AP8233="342A",AP8233="342B"),PorcenRet(AP8233,AT8233,AU8233),INDEX(PORCENTAJEBUSCAR,MATCH(AP8233,CódigoRET,0),4)*1),"")</f>
        <v/>
      </c>
      <c r="AS8233">
        <f t="shared" si="898"/>
        <v>0</v>
      </c>
      <c r="BF8233" t="str">
        <f>IFERROR(IF(OR(BD8233=338,BD8233=340,BD8233=341,BD8233=342,BD8233="342A",BD8233="342B"),PorcenRet(BD8233,BH8233,BI8233),INDEX(PORCENTAJEBUSCAR,MATCH(BD8233,CódigoRET,0),4)*1),"")</f>
        <v/>
      </c>
      <c r="BG8233">
        <f t="shared" si="899"/>
        <v>0</v>
      </c>
      <c r="BO8233">
        <f t="shared" si="900"/>
        <v>0</v>
      </c>
      <c r="CC8233">
        <f t="shared" si="901"/>
        <v>0</v>
      </c>
      <c r="CD8233">
        <f t="shared" si="902"/>
        <v>0</v>
      </c>
      <c r="CG8233">
        <f ca="1">IFERROR(INDIRECT("IVA!X"&amp;MATCH(MID(COMPRAS!C8133,1,2)&amp;MID(COMPRAS!F8133,1,2)&amp;MID(COMPRAS!D8133,1,2),IVA!W:W,0)),"SIN COD.")</f>
        <v>0</v>
      </c>
      <c r="CH8233">
        <f ca="1">IFERROR(INDIRECT("IVA!Y"&amp;MATCH(MID(COMPRAS!C8133,1,2)&amp;MID(COMPRAS!F8133,1,2)&amp;MID(COMPRAS!D8133,1,2),IVA!W:W,0)),"SIN COD.")</f>
        <v>0</v>
      </c>
    </row>
    <row r="8234" spans="1:86" x14ac:dyDescent="0.25">
      <c r="A8234"/>
      <c r="B8234"/>
      <c r="D8234"/>
      <c r="AL8234">
        <f t="shared" si="896"/>
        <v>0</v>
      </c>
      <c r="AQ8234">
        <f t="shared" si="897"/>
        <v>0</v>
      </c>
      <c r="AR8234" t="str">
        <f>IFERROR(IF(OR(AP8234=338,AP8234=340,AP8234=341,AP8234=342,AP8234="342A",AP8234="342B"),PorcenRet(AP8234,AT8234,AU8234),INDEX(PORCENTAJEBUSCAR,MATCH(AP8234,CódigoRET,0),4)*1),"")</f>
        <v/>
      </c>
      <c r="AS8234">
        <f t="shared" si="898"/>
        <v>0</v>
      </c>
      <c r="BF8234" t="str">
        <f>IFERROR(IF(OR(BD8234=338,BD8234=340,BD8234=341,BD8234=342,BD8234="342A",BD8234="342B"),PorcenRet(BD8234,BH8234,BI8234),INDEX(PORCENTAJEBUSCAR,MATCH(BD8234,CódigoRET,0),4)*1),"")</f>
        <v/>
      </c>
      <c r="BG8234">
        <f t="shared" si="899"/>
        <v>0</v>
      </c>
      <c r="BO8234">
        <f t="shared" si="900"/>
        <v>0</v>
      </c>
      <c r="CC8234">
        <f t="shared" si="901"/>
        <v>0</v>
      </c>
      <c r="CD8234">
        <f t="shared" si="902"/>
        <v>0</v>
      </c>
      <c r="CG8234">
        <f ca="1">IFERROR(INDIRECT("IVA!X"&amp;MATCH(MID(COMPRAS!C8134,1,2)&amp;MID(COMPRAS!F8134,1,2)&amp;MID(COMPRAS!D8134,1,2),IVA!W:W,0)),"SIN COD.")</f>
        <v>0</v>
      </c>
      <c r="CH8234">
        <f ca="1">IFERROR(INDIRECT("IVA!Y"&amp;MATCH(MID(COMPRAS!C8134,1,2)&amp;MID(COMPRAS!F8134,1,2)&amp;MID(COMPRAS!D8134,1,2),IVA!W:W,0)),"SIN COD.")</f>
        <v>0</v>
      </c>
    </row>
    <row r="8235" spans="1:86" x14ac:dyDescent="0.25">
      <c r="A8235"/>
      <c r="B8235"/>
      <c r="D8235"/>
      <c r="AL8235">
        <f t="shared" si="896"/>
        <v>0</v>
      </c>
      <c r="AQ8235">
        <f t="shared" si="897"/>
        <v>0</v>
      </c>
      <c r="AR8235" t="str">
        <f>IFERROR(IF(OR(AP8235=338,AP8235=340,AP8235=341,AP8235=342,AP8235="342A",AP8235="342B"),PorcenRet(AP8235,AT8235,AU8235),INDEX(PORCENTAJEBUSCAR,MATCH(AP8235,CódigoRET,0),4)*1),"")</f>
        <v/>
      </c>
      <c r="AS8235">
        <f t="shared" si="898"/>
        <v>0</v>
      </c>
      <c r="BF8235" t="str">
        <f>IFERROR(IF(OR(BD8235=338,BD8235=340,BD8235=341,BD8235=342,BD8235="342A",BD8235="342B"),PorcenRet(BD8235,BH8235,BI8235),INDEX(PORCENTAJEBUSCAR,MATCH(BD8235,CódigoRET,0),4)*1),"")</f>
        <v/>
      </c>
      <c r="BG8235">
        <f t="shared" si="899"/>
        <v>0</v>
      </c>
      <c r="BO8235">
        <f t="shared" si="900"/>
        <v>0</v>
      </c>
      <c r="CC8235">
        <f t="shared" si="901"/>
        <v>0</v>
      </c>
      <c r="CD8235">
        <f t="shared" si="902"/>
        <v>0</v>
      </c>
      <c r="CG8235">
        <f ca="1">IFERROR(INDIRECT("IVA!X"&amp;MATCH(MID(COMPRAS!C8135,1,2)&amp;MID(COMPRAS!F8135,1,2)&amp;MID(COMPRAS!D8135,1,2),IVA!W:W,0)),"SIN COD.")</f>
        <v>0</v>
      </c>
      <c r="CH8235">
        <f ca="1">IFERROR(INDIRECT("IVA!Y"&amp;MATCH(MID(COMPRAS!C8135,1,2)&amp;MID(COMPRAS!F8135,1,2)&amp;MID(COMPRAS!D8135,1,2),IVA!W:W,0)),"SIN COD.")</f>
        <v>0</v>
      </c>
    </row>
    <row r="8236" spans="1:86" x14ac:dyDescent="0.25">
      <c r="A8236"/>
      <c r="B8236"/>
      <c r="D8236"/>
      <c r="AL8236">
        <f t="shared" si="896"/>
        <v>0</v>
      </c>
      <c r="AQ8236">
        <f t="shared" si="897"/>
        <v>0</v>
      </c>
      <c r="AR8236" t="str">
        <f>IFERROR(IF(OR(AP8236=338,AP8236=340,AP8236=341,AP8236=342,AP8236="342A",AP8236="342B"),PorcenRet(AP8236,AT8236,AU8236),INDEX(PORCENTAJEBUSCAR,MATCH(AP8236,CódigoRET,0),4)*1),"")</f>
        <v/>
      </c>
      <c r="AS8236">
        <f t="shared" si="898"/>
        <v>0</v>
      </c>
      <c r="BF8236" t="str">
        <f>IFERROR(IF(OR(BD8236=338,BD8236=340,BD8236=341,BD8236=342,BD8236="342A",BD8236="342B"),PorcenRet(BD8236,BH8236,BI8236),INDEX(PORCENTAJEBUSCAR,MATCH(BD8236,CódigoRET,0),4)*1),"")</f>
        <v/>
      </c>
      <c r="BG8236">
        <f t="shared" si="899"/>
        <v>0</v>
      </c>
      <c r="BO8236">
        <f t="shared" si="900"/>
        <v>0</v>
      </c>
      <c r="CC8236">
        <f t="shared" si="901"/>
        <v>0</v>
      </c>
      <c r="CD8236">
        <f t="shared" si="902"/>
        <v>0</v>
      </c>
      <c r="CG8236">
        <f ca="1">IFERROR(INDIRECT("IVA!X"&amp;MATCH(MID(COMPRAS!C8136,1,2)&amp;MID(COMPRAS!F8136,1,2)&amp;MID(COMPRAS!D8136,1,2),IVA!W:W,0)),"SIN COD.")</f>
        <v>0</v>
      </c>
      <c r="CH8236">
        <f ca="1">IFERROR(INDIRECT("IVA!Y"&amp;MATCH(MID(COMPRAS!C8136,1,2)&amp;MID(COMPRAS!F8136,1,2)&amp;MID(COMPRAS!D8136,1,2),IVA!W:W,0)),"SIN COD.")</f>
        <v>0</v>
      </c>
    </row>
    <row r="8237" spans="1:86" x14ac:dyDescent="0.25">
      <c r="A8237"/>
      <c r="B8237"/>
      <c r="D8237"/>
      <c r="AL8237">
        <f t="shared" si="896"/>
        <v>0</v>
      </c>
      <c r="AQ8237">
        <f t="shared" si="897"/>
        <v>0</v>
      </c>
      <c r="AR8237" t="str">
        <f>IFERROR(IF(OR(AP8237=338,AP8237=340,AP8237=341,AP8237=342,AP8237="342A",AP8237="342B"),PorcenRet(AP8237,AT8237,AU8237),INDEX(PORCENTAJEBUSCAR,MATCH(AP8237,CódigoRET,0),4)*1),"")</f>
        <v/>
      </c>
      <c r="AS8237">
        <f t="shared" si="898"/>
        <v>0</v>
      </c>
      <c r="BF8237" t="str">
        <f>IFERROR(IF(OR(BD8237=338,BD8237=340,BD8237=341,BD8237=342,BD8237="342A",BD8237="342B"),PorcenRet(BD8237,BH8237,BI8237),INDEX(PORCENTAJEBUSCAR,MATCH(BD8237,CódigoRET,0),4)*1),"")</f>
        <v/>
      </c>
      <c r="BG8237">
        <f t="shared" si="899"/>
        <v>0</v>
      </c>
      <c r="BO8237">
        <f t="shared" si="900"/>
        <v>0</v>
      </c>
      <c r="CC8237">
        <f t="shared" si="901"/>
        <v>0</v>
      </c>
      <c r="CD8237">
        <f t="shared" si="902"/>
        <v>0</v>
      </c>
      <c r="CG8237">
        <f ca="1">IFERROR(INDIRECT("IVA!X"&amp;MATCH(MID(COMPRAS!C8137,1,2)&amp;MID(COMPRAS!F8137,1,2)&amp;MID(COMPRAS!D8137,1,2),IVA!W:W,0)),"SIN COD.")</f>
        <v>0</v>
      </c>
      <c r="CH8237">
        <f ca="1">IFERROR(INDIRECT("IVA!Y"&amp;MATCH(MID(COMPRAS!C8137,1,2)&amp;MID(COMPRAS!F8137,1,2)&amp;MID(COMPRAS!D8137,1,2),IVA!W:W,0)),"SIN COD.")</f>
        <v>0</v>
      </c>
    </row>
    <row r="8238" spans="1:86" x14ac:dyDescent="0.25">
      <c r="A8238"/>
      <c r="B8238"/>
      <c r="D8238"/>
      <c r="AL8238">
        <f t="shared" si="896"/>
        <v>0</v>
      </c>
      <c r="AQ8238">
        <f t="shared" si="897"/>
        <v>0</v>
      </c>
      <c r="AR8238" t="str">
        <f>IFERROR(IF(OR(AP8238=338,AP8238=340,AP8238=341,AP8238=342,AP8238="342A",AP8238="342B"),PorcenRet(AP8238,AT8238,AU8238),INDEX(PORCENTAJEBUSCAR,MATCH(AP8238,CódigoRET,0),4)*1),"")</f>
        <v/>
      </c>
      <c r="AS8238">
        <f t="shared" si="898"/>
        <v>0</v>
      </c>
      <c r="BF8238" t="str">
        <f>IFERROR(IF(OR(BD8238=338,BD8238=340,BD8238=341,BD8238=342,BD8238="342A",BD8238="342B"),PorcenRet(BD8238,BH8238,BI8238),INDEX(PORCENTAJEBUSCAR,MATCH(BD8238,CódigoRET,0),4)*1),"")</f>
        <v/>
      </c>
      <c r="BG8238">
        <f t="shared" si="899"/>
        <v>0</v>
      </c>
      <c r="BO8238">
        <f t="shared" si="900"/>
        <v>0</v>
      </c>
      <c r="CC8238">
        <f t="shared" si="901"/>
        <v>0</v>
      </c>
      <c r="CD8238">
        <f t="shared" si="902"/>
        <v>0</v>
      </c>
      <c r="CG8238">
        <f ca="1">IFERROR(INDIRECT("IVA!X"&amp;MATCH(MID(COMPRAS!C8138,1,2)&amp;MID(COMPRAS!F8138,1,2)&amp;MID(COMPRAS!D8138,1,2),IVA!W:W,0)),"SIN COD.")</f>
        <v>0</v>
      </c>
      <c r="CH8238">
        <f ca="1">IFERROR(INDIRECT("IVA!Y"&amp;MATCH(MID(COMPRAS!C8138,1,2)&amp;MID(COMPRAS!F8138,1,2)&amp;MID(COMPRAS!D8138,1,2),IVA!W:W,0)),"SIN COD.")</f>
        <v>0</v>
      </c>
    </row>
    <row r="8239" spans="1:86" x14ac:dyDescent="0.25">
      <c r="A8239"/>
      <c r="B8239"/>
      <c r="D8239"/>
      <c r="AL8239">
        <f t="shared" si="896"/>
        <v>0</v>
      </c>
      <c r="AQ8239">
        <f t="shared" si="897"/>
        <v>0</v>
      </c>
      <c r="AR8239" t="str">
        <f>IFERROR(IF(OR(AP8239=338,AP8239=340,AP8239=341,AP8239=342,AP8239="342A",AP8239="342B"),PorcenRet(AP8239,AT8239,AU8239),INDEX(PORCENTAJEBUSCAR,MATCH(AP8239,CódigoRET,0),4)*1),"")</f>
        <v/>
      </c>
      <c r="AS8239">
        <f t="shared" si="898"/>
        <v>0</v>
      </c>
      <c r="BF8239" t="str">
        <f>IFERROR(IF(OR(BD8239=338,BD8239=340,BD8239=341,BD8239=342,BD8239="342A",BD8239="342B"),PorcenRet(BD8239,BH8239,BI8239),INDEX(PORCENTAJEBUSCAR,MATCH(BD8239,CódigoRET,0),4)*1),"")</f>
        <v/>
      </c>
      <c r="BG8239">
        <f t="shared" si="899"/>
        <v>0</v>
      </c>
      <c r="BO8239">
        <f t="shared" si="900"/>
        <v>0</v>
      </c>
      <c r="CC8239">
        <f t="shared" si="901"/>
        <v>0</v>
      </c>
      <c r="CD8239">
        <f t="shared" si="902"/>
        <v>0</v>
      </c>
      <c r="CG8239">
        <f ca="1">IFERROR(INDIRECT("IVA!X"&amp;MATCH(MID(COMPRAS!C8139,1,2)&amp;MID(COMPRAS!F8139,1,2)&amp;MID(COMPRAS!D8139,1,2),IVA!W:W,0)),"SIN COD.")</f>
        <v>0</v>
      </c>
      <c r="CH8239">
        <f ca="1">IFERROR(INDIRECT("IVA!Y"&amp;MATCH(MID(COMPRAS!C8139,1,2)&amp;MID(COMPRAS!F8139,1,2)&amp;MID(COMPRAS!D8139,1,2),IVA!W:W,0)),"SIN COD.")</f>
        <v>0</v>
      </c>
    </row>
    <row r="8240" spans="1:86" x14ac:dyDescent="0.25">
      <c r="A8240"/>
      <c r="B8240"/>
      <c r="D8240"/>
      <c r="AL8240">
        <f t="shared" si="896"/>
        <v>0</v>
      </c>
      <c r="AQ8240">
        <f t="shared" si="897"/>
        <v>0</v>
      </c>
      <c r="AR8240" t="str">
        <f>IFERROR(IF(OR(AP8240=338,AP8240=340,AP8240=341,AP8240=342,AP8240="342A",AP8240="342B"),PorcenRet(AP8240,AT8240,AU8240),INDEX(PORCENTAJEBUSCAR,MATCH(AP8240,CódigoRET,0),4)*1),"")</f>
        <v/>
      </c>
      <c r="AS8240">
        <f t="shared" si="898"/>
        <v>0</v>
      </c>
      <c r="BF8240" t="str">
        <f>IFERROR(IF(OR(BD8240=338,BD8240=340,BD8240=341,BD8240=342,BD8240="342A",BD8240="342B"),PorcenRet(BD8240,BH8240,BI8240),INDEX(PORCENTAJEBUSCAR,MATCH(BD8240,CódigoRET,0),4)*1),"")</f>
        <v/>
      </c>
      <c r="BG8240">
        <f t="shared" si="899"/>
        <v>0</v>
      </c>
      <c r="BO8240">
        <f t="shared" si="900"/>
        <v>0</v>
      </c>
      <c r="CC8240">
        <f t="shared" si="901"/>
        <v>0</v>
      </c>
      <c r="CD8240">
        <f t="shared" si="902"/>
        <v>0</v>
      </c>
      <c r="CG8240">
        <f ca="1">IFERROR(INDIRECT("IVA!X"&amp;MATCH(MID(COMPRAS!C8140,1,2)&amp;MID(COMPRAS!F8140,1,2)&amp;MID(COMPRAS!D8140,1,2),IVA!W:W,0)),"SIN COD.")</f>
        <v>0</v>
      </c>
      <c r="CH8240">
        <f ca="1">IFERROR(INDIRECT("IVA!Y"&amp;MATCH(MID(COMPRAS!C8140,1,2)&amp;MID(COMPRAS!F8140,1,2)&amp;MID(COMPRAS!D8140,1,2),IVA!W:W,0)),"SIN COD.")</f>
        <v>0</v>
      </c>
    </row>
    <row r="8241" spans="1:86" x14ac:dyDescent="0.25">
      <c r="A8241"/>
      <c r="B8241"/>
      <c r="D8241"/>
      <c r="AL8241">
        <f t="shared" si="896"/>
        <v>0</v>
      </c>
      <c r="AQ8241">
        <f t="shared" si="897"/>
        <v>0</v>
      </c>
      <c r="AR8241" t="str">
        <f>IFERROR(IF(OR(AP8241=338,AP8241=340,AP8241=341,AP8241=342,AP8241="342A",AP8241="342B"),PorcenRet(AP8241,AT8241,AU8241),INDEX(PORCENTAJEBUSCAR,MATCH(AP8241,CódigoRET,0),4)*1),"")</f>
        <v/>
      </c>
      <c r="AS8241">
        <f t="shared" si="898"/>
        <v>0</v>
      </c>
      <c r="BF8241" t="str">
        <f>IFERROR(IF(OR(BD8241=338,BD8241=340,BD8241=341,BD8241=342,BD8241="342A",BD8241="342B"),PorcenRet(BD8241,BH8241,BI8241),INDEX(PORCENTAJEBUSCAR,MATCH(BD8241,CódigoRET,0),4)*1),"")</f>
        <v/>
      </c>
      <c r="BG8241">
        <f t="shared" si="899"/>
        <v>0</v>
      </c>
      <c r="BO8241">
        <f t="shared" si="900"/>
        <v>0</v>
      </c>
      <c r="CC8241">
        <f t="shared" si="901"/>
        <v>0</v>
      </c>
      <c r="CD8241">
        <f t="shared" si="902"/>
        <v>0</v>
      </c>
      <c r="CG8241">
        <f ca="1">IFERROR(INDIRECT("IVA!X"&amp;MATCH(MID(COMPRAS!C8141,1,2)&amp;MID(COMPRAS!F8141,1,2)&amp;MID(COMPRAS!D8141,1,2),IVA!W:W,0)),"SIN COD.")</f>
        <v>0</v>
      </c>
      <c r="CH8241">
        <f ca="1">IFERROR(INDIRECT("IVA!Y"&amp;MATCH(MID(COMPRAS!C8141,1,2)&amp;MID(COMPRAS!F8141,1,2)&amp;MID(COMPRAS!D8141,1,2),IVA!W:W,0)),"SIN COD.")</f>
        <v>0</v>
      </c>
    </row>
    <row r="8242" spans="1:86" x14ac:dyDescent="0.25">
      <c r="A8242"/>
      <c r="B8242"/>
      <c r="D8242"/>
      <c r="AL8242">
        <f t="shared" si="896"/>
        <v>0</v>
      </c>
      <c r="AQ8242">
        <f t="shared" si="897"/>
        <v>0</v>
      </c>
      <c r="AR8242" t="str">
        <f>IFERROR(IF(OR(AP8242=338,AP8242=340,AP8242=341,AP8242=342,AP8242="342A",AP8242="342B"),PorcenRet(AP8242,AT8242,AU8242),INDEX(PORCENTAJEBUSCAR,MATCH(AP8242,CódigoRET,0),4)*1),"")</f>
        <v/>
      </c>
      <c r="AS8242">
        <f t="shared" si="898"/>
        <v>0</v>
      </c>
      <c r="BF8242" t="str">
        <f>IFERROR(IF(OR(BD8242=338,BD8242=340,BD8242=341,BD8242=342,BD8242="342A",BD8242="342B"),PorcenRet(BD8242,BH8242,BI8242),INDEX(PORCENTAJEBUSCAR,MATCH(BD8242,CódigoRET,0),4)*1),"")</f>
        <v/>
      </c>
      <c r="BG8242">
        <f t="shared" si="899"/>
        <v>0</v>
      </c>
      <c r="BO8242">
        <f t="shared" si="900"/>
        <v>0</v>
      </c>
      <c r="CC8242">
        <f t="shared" si="901"/>
        <v>0</v>
      </c>
      <c r="CD8242">
        <f t="shared" si="902"/>
        <v>0</v>
      </c>
      <c r="CG8242">
        <f ca="1">IFERROR(INDIRECT("IVA!X"&amp;MATCH(MID(COMPRAS!C8142,1,2)&amp;MID(COMPRAS!F8142,1,2)&amp;MID(COMPRAS!D8142,1,2),IVA!W:W,0)),"SIN COD.")</f>
        <v>0</v>
      </c>
      <c r="CH8242">
        <f ca="1">IFERROR(INDIRECT("IVA!Y"&amp;MATCH(MID(COMPRAS!C8142,1,2)&amp;MID(COMPRAS!F8142,1,2)&amp;MID(COMPRAS!D8142,1,2),IVA!W:W,0)),"SIN COD.")</f>
        <v>0</v>
      </c>
    </row>
    <row r="8243" spans="1:86" x14ac:dyDescent="0.25">
      <c r="A8243"/>
      <c r="B8243"/>
      <c r="D8243"/>
      <c r="AL8243">
        <f t="shared" si="896"/>
        <v>0</v>
      </c>
      <c r="AQ8243">
        <f t="shared" si="897"/>
        <v>0</v>
      </c>
      <c r="AR8243" t="str">
        <f>IFERROR(IF(OR(AP8243=338,AP8243=340,AP8243=341,AP8243=342,AP8243="342A",AP8243="342B"),PorcenRet(AP8243,AT8243,AU8243),INDEX(PORCENTAJEBUSCAR,MATCH(AP8243,CódigoRET,0),4)*1),"")</f>
        <v/>
      </c>
      <c r="AS8243">
        <f t="shared" si="898"/>
        <v>0</v>
      </c>
      <c r="BF8243" t="str">
        <f>IFERROR(IF(OR(BD8243=338,BD8243=340,BD8243=341,BD8243=342,BD8243="342A",BD8243="342B"),PorcenRet(BD8243,BH8243,BI8243),INDEX(PORCENTAJEBUSCAR,MATCH(BD8243,CódigoRET,0),4)*1),"")</f>
        <v/>
      </c>
      <c r="BG8243">
        <f t="shared" si="899"/>
        <v>0</v>
      </c>
      <c r="BO8243">
        <f t="shared" si="900"/>
        <v>0</v>
      </c>
      <c r="CC8243">
        <f t="shared" si="901"/>
        <v>0</v>
      </c>
      <c r="CD8243">
        <f t="shared" si="902"/>
        <v>0</v>
      </c>
      <c r="CG8243">
        <f ca="1">IFERROR(INDIRECT("IVA!X"&amp;MATCH(MID(COMPRAS!C8143,1,2)&amp;MID(COMPRAS!F8143,1,2)&amp;MID(COMPRAS!D8143,1,2),IVA!W:W,0)),"SIN COD.")</f>
        <v>0</v>
      </c>
      <c r="CH8243">
        <f ca="1">IFERROR(INDIRECT("IVA!Y"&amp;MATCH(MID(COMPRAS!C8143,1,2)&amp;MID(COMPRAS!F8143,1,2)&amp;MID(COMPRAS!D8143,1,2),IVA!W:W,0)),"SIN COD.")</f>
        <v>0</v>
      </c>
    </row>
    <row r="8244" spans="1:86" x14ac:dyDescent="0.25">
      <c r="A8244"/>
      <c r="B8244"/>
      <c r="D8244"/>
      <c r="AL8244">
        <f t="shared" si="896"/>
        <v>0</v>
      </c>
      <c r="AQ8244">
        <f t="shared" si="897"/>
        <v>0</v>
      </c>
      <c r="AR8244" t="str">
        <f>IFERROR(IF(OR(AP8244=338,AP8244=340,AP8244=341,AP8244=342,AP8244="342A",AP8244="342B"),PorcenRet(AP8244,AT8244,AU8244),INDEX(PORCENTAJEBUSCAR,MATCH(AP8244,CódigoRET,0),4)*1),"")</f>
        <v/>
      </c>
      <c r="AS8244">
        <f t="shared" si="898"/>
        <v>0</v>
      </c>
      <c r="BF8244" t="str">
        <f>IFERROR(IF(OR(BD8244=338,BD8244=340,BD8244=341,BD8244=342,BD8244="342A",BD8244="342B"),PorcenRet(BD8244,BH8244,BI8244),INDEX(PORCENTAJEBUSCAR,MATCH(BD8244,CódigoRET,0),4)*1),"")</f>
        <v/>
      </c>
      <c r="BG8244">
        <f t="shared" si="899"/>
        <v>0</v>
      </c>
      <c r="BO8244">
        <f t="shared" si="900"/>
        <v>0</v>
      </c>
      <c r="CC8244">
        <f t="shared" si="901"/>
        <v>0</v>
      </c>
      <c r="CD8244">
        <f t="shared" si="902"/>
        <v>0</v>
      </c>
      <c r="CG8244">
        <f ca="1">IFERROR(INDIRECT("IVA!X"&amp;MATCH(MID(COMPRAS!C8144,1,2)&amp;MID(COMPRAS!F8144,1,2)&amp;MID(COMPRAS!D8144,1,2),IVA!W:W,0)),"SIN COD.")</f>
        <v>0</v>
      </c>
      <c r="CH8244">
        <f ca="1">IFERROR(INDIRECT("IVA!Y"&amp;MATCH(MID(COMPRAS!C8144,1,2)&amp;MID(COMPRAS!F8144,1,2)&amp;MID(COMPRAS!D8144,1,2),IVA!W:W,0)),"SIN COD.")</f>
        <v>0</v>
      </c>
    </row>
    <row r="8245" spans="1:86" x14ac:dyDescent="0.25">
      <c r="A8245"/>
      <c r="B8245"/>
      <c r="D8245"/>
      <c r="AL8245">
        <f t="shared" si="896"/>
        <v>0</v>
      </c>
      <c r="AQ8245">
        <f t="shared" si="897"/>
        <v>0</v>
      </c>
      <c r="AR8245" t="str">
        <f>IFERROR(IF(OR(AP8245=338,AP8245=340,AP8245=341,AP8245=342,AP8245="342A",AP8245="342B"),PorcenRet(AP8245,AT8245,AU8245),INDEX(PORCENTAJEBUSCAR,MATCH(AP8245,CódigoRET,0),4)*1),"")</f>
        <v/>
      </c>
      <c r="AS8245">
        <f t="shared" si="898"/>
        <v>0</v>
      </c>
      <c r="BF8245" t="str">
        <f>IFERROR(IF(OR(BD8245=338,BD8245=340,BD8245=341,BD8245=342,BD8245="342A",BD8245="342B"),PorcenRet(BD8245,BH8245,BI8245),INDEX(PORCENTAJEBUSCAR,MATCH(BD8245,CódigoRET,0),4)*1),"")</f>
        <v/>
      </c>
      <c r="BG8245">
        <f t="shared" si="899"/>
        <v>0</v>
      </c>
      <c r="BO8245">
        <f t="shared" si="900"/>
        <v>0</v>
      </c>
      <c r="CC8245">
        <f t="shared" si="901"/>
        <v>0</v>
      </c>
      <c r="CD8245">
        <f t="shared" si="902"/>
        <v>0</v>
      </c>
      <c r="CG8245">
        <f ca="1">IFERROR(INDIRECT("IVA!X"&amp;MATCH(MID(COMPRAS!C8145,1,2)&amp;MID(COMPRAS!F8145,1,2)&amp;MID(COMPRAS!D8145,1,2),IVA!W:W,0)),"SIN COD.")</f>
        <v>0</v>
      </c>
      <c r="CH8245">
        <f ca="1">IFERROR(INDIRECT("IVA!Y"&amp;MATCH(MID(COMPRAS!C8145,1,2)&amp;MID(COMPRAS!F8145,1,2)&amp;MID(COMPRAS!D8145,1,2),IVA!W:W,0)),"SIN COD.")</f>
        <v>0</v>
      </c>
    </row>
    <row r="8246" spans="1:86" x14ac:dyDescent="0.25">
      <c r="A8246"/>
      <c r="B8246"/>
      <c r="D8246"/>
      <c r="AL8246">
        <f t="shared" si="896"/>
        <v>0</v>
      </c>
      <c r="AQ8246">
        <f t="shared" si="897"/>
        <v>0</v>
      </c>
      <c r="AR8246" t="str">
        <f>IFERROR(IF(OR(AP8246=338,AP8246=340,AP8246=341,AP8246=342,AP8246="342A",AP8246="342B"),PorcenRet(AP8246,AT8246,AU8246),INDEX(PORCENTAJEBUSCAR,MATCH(AP8246,CódigoRET,0),4)*1),"")</f>
        <v/>
      </c>
      <c r="AS8246">
        <f t="shared" si="898"/>
        <v>0</v>
      </c>
      <c r="BF8246" t="str">
        <f>IFERROR(IF(OR(BD8246=338,BD8246=340,BD8246=341,BD8246=342,BD8246="342A",BD8246="342B"),PorcenRet(BD8246,BH8246,BI8246),INDEX(PORCENTAJEBUSCAR,MATCH(BD8246,CódigoRET,0),4)*1),"")</f>
        <v/>
      </c>
      <c r="BG8246">
        <f t="shared" si="899"/>
        <v>0</v>
      </c>
      <c r="BO8246">
        <f t="shared" si="900"/>
        <v>0</v>
      </c>
      <c r="CC8246">
        <f t="shared" si="901"/>
        <v>0</v>
      </c>
      <c r="CD8246">
        <f t="shared" si="902"/>
        <v>0</v>
      </c>
      <c r="CG8246">
        <f ca="1">IFERROR(INDIRECT("IVA!X"&amp;MATCH(MID(COMPRAS!C8146,1,2)&amp;MID(COMPRAS!F8146,1,2)&amp;MID(COMPRAS!D8146,1,2),IVA!W:W,0)),"SIN COD.")</f>
        <v>0</v>
      </c>
      <c r="CH8246">
        <f ca="1">IFERROR(INDIRECT("IVA!Y"&amp;MATCH(MID(COMPRAS!C8146,1,2)&amp;MID(COMPRAS!F8146,1,2)&amp;MID(COMPRAS!D8146,1,2),IVA!W:W,0)),"SIN COD.")</f>
        <v>0</v>
      </c>
    </row>
    <row r="8247" spans="1:86" x14ac:dyDescent="0.25">
      <c r="A8247"/>
      <c r="B8247"/>
      <c r="D8247"/>
      <c r="AL8247">
        <f t="shared" si="896"/>
        <v>0</v>
      </c>
      <c r="AQ8247">
        <f t="shared" si="897"/>
        <v>0</v>
      </c>
      <c r="AR8247" t="str">
        <f>IFERROR(IF(OR(AP8247=338,AP8247=340,AP8247=341,AP8247=342,AP8247="342A",AP8247="342B"),PorcenRet(AP8247,AT8247,AU8247),INDEX(PORCENTAJEBUSCAR,MATCH(AP8247,CódigoRET,0),4)*1),"")</f>
        <v/>
      </c>
      <c r="AS8247">
        <f t="shared" si="898"/>
        <v>0</v>
      </c>
      <c r="BF8247" t="str">
        <f>IFERROR(IF(OR(BD8247=338,BD8247=340,BD8247=341,BD8247=342,BD8247="342A",BD8247="342B"),PorcenRet(BD8247,BH8247,BI8247),INDEX(PORCENTAJEBUSCAR,MATCH(BD8247,CódigoRET,0),4)*1),"")</f>
        <v/>
      </c>
      <c r="BG8247">
        <f t="shared" si="899"/>
        <v>0</v>
      </c>
      <c r="BO8247">
        <f t="shared" si="900"/>
        <v>0</v>
      </c>
      <c r="CC8247">
        <f t="shared" si="901"/>
        <v>0</v>
      </c>
      <c r="CD8247">
        <f t="shared" si="902"/>
        <v>0</v>
      </c>
      <c r="CG8247">
        <f ca="1">IFERROR(INDIRECT("IVA!X"&amp;MATCH(MID(COMPRAS!C8147,1,2)&amp;MID(COMPRAS!F8147,1,2)&amp;MID(COMPRAS!D8147,1,2),IVA!W:W,0)),"SIN COD.")</f>
        <v>0</v>
      </c>
      <c r="CH8247">
        <f ca="1">IFERROR(INDIRECT("IVA!Y"&amp;MATCH(MID(COMPRAS!C8147,1,2)&amp;MID(COMPRAS!F8147,1,2)&amp;MID(COMPRAS!D8147,1,2),IVA!W:W,0)),"SIN COD.")</f>
        <v>0</v>
      </c>
    </row>
    <row r="8248" spans="1:86" x14ac:dyDescent="0.25">
      <c r="A8248"/>
      <c r="B8248"/>
      <c r="D8248"/>
      <c r="AL8248">
        <f t="shared" si="896"/>
        <v>0</v>
      </c>
      <c r="AQ8248">
        <f t="shared" si="897"/>
        <v>0</v>
      </c>
      <c r="AR8248" t="str">
        <f>IFERROR(IF(OR(AP8248=338,AP8248=340,AP8248=341,AP8248=342,AP8248="342A",AP8248="342B"),PorcenRet(AP8248,AT8248,AU8248),INDEX(PORCENTAJEBUSCAR,MATCH(AP8248,CódigoRET,0),4)*1),"")</f>
        <v/>
      </c>
      <c r="AS8248">
        <f t="shared" si="898"/>
        <v>0</v>
      </c>
      <c r="BF8248" t="str">
        <f>IFERROR(IF(OR(BD8248=338,BD8248=340,BD8248=341,BD8248=342,BD8248="342A",BD8248="342B"),PorcenRet(BD8248,BH8248,BI8248),INDEX(PORCENTAJEBUSCAR,MATCH(BD8248,CódigoRET,0),4)*1),"")</f>
        <v/>
      </c>
      <c r="BG8248">
        <f t="shared" si="899"/>
        <v>0</v>
      </c>
      <c r="BO8248">
        <f t="shared" si="900"/>
        <v>0</v>
      </c>
      <c r="CC8248">
        <f t="shared" si="901"/>
        <v>0</v>
      </c>
      <c r="CD8248">
        <f t="shared" si="902"/>
        <v>0</v>
      </c>
      <c r="CG8248">
        <f ca="1">IFERROR(INDIRECT("IVA!X"&amp;MATCH(MID(COMPRAS!C8148,1,2)&amp;MID(COMPRAS!F8148,1,2)&amp;MID(COMPRAS!D8148,1,2),IVA!W:W,0)),"SIN COD.")</f>
        <v>0</v>
      </c>
      <c r="CH8248">
        <f ca="1">IFERROR(INDIRECT("IVA!Y"&amp;MATCH(MID(COMPRAS!C8148,1,2)&amp;MID(COMPRAS!F8148,1,2)&amp;MID(COMPRAS!D8148,1,2),IVA!W:W,0)),"SIN COD.")</f>
        <v>0</v>
      </c>
    </row>
    <row r="8249" spans="1:86" x14ac:dyDescent="0.25">
      <c r="A8249"/>
      <c r="B8249"/>
      <c r="D8249"/>
      <c r="AL8249">
        <f t="shared" si="896"/>
        <v>0</v>
      </c>
      <c r="AQ8249">
        <f t="shared" si="897"/>
        <v>0</v>
      </c>
      <c r="AR8249" t="str">
        <f>IFERROR(IF(OR(AP8249=338,AP8249=340,AP8249=341,AP8249=342,AP8249="342A",AP8249="342B"),PorcenRet(AP8249,AT8249,AU8249),INDEX(PORCENTAJEBUSCAR,MATCH(AP8249,CódigoRET,0),4)*1),"")</f>
        <v/>
      </c>
      <c r="AS8249">
        <f t="shared" si="898"/>
        <v>0</v>
      </c>
      <c r="BF8249" t="str">
        <f>IFERROR(IF(OR(BD8249=338,BD8249=340,BD8249=341,BD8249=342,BD8249="342A",BD8249="342B"),PorcenRet(BD8249,BH8249,BI8249),INDEX(PORCENTAJEBUSCAR,MATCH(BD8249,CódigoRET,0),4)*1),"")</f>
        <v/>
      </c>
      <c r="BG8249">
        <f t="shared" si="899"/>
        <v>0</v>
      </c>
      <c r="BO8249">
        <f t="shared" si="900"/>
        <v>0</v>
      </c>
      <c r="CC8249">
        <f t="shared" si="901"/>
        <v>0</v>
      </c>
      <c r="CD8249">
        <f t="shared" si="902"/>
        <v>0</v>
      </c>
      <c r="CG8249">
        <f ca="1">IFERROR(INDIRECT("IVA!X"&amp;MATCH(MID(COMPRAS!C8149,1,2)&amp;MID(COMPRAS!F8149,1,2)&amp;MID(COMPRAS!D8149,1,2),IVA!W:W,0)),"SIN COD.")</f>
        <v>0</v>
      </c>
      <c r="CH8249">
        <f ca="1">IFERROR(INDIRECT("IVA!Y"&amp;MATCH(MID(COMPRAS!C8149,1,2)&amp;MID(COMPRAS!F8149,1,2)&amp;MID(COMPRAS!D8149,1,2),IVA!W:W,0)),"SIN COD.")</f>
        <v>0</v>
      </c>
    </row>
    <row r="8250" spans="1:86" x14ac:dyDescent="0.25">
      <c r="A8250"/>
      <c r="B8250"/>
      <c r="D8250"/>
      <c r="AL8250">
        <f t="shared" si="896"/>
        <v>0</v>
      </c>
      <c r="AQ8250">
        <f t="shared" si="897"/>
        <v>0</v>
      </c>
      <c r="AR8250" t="str">
        <f>IFERROR(IF(OR(AP8250=338,AP8250=340,AP8250=341,AP8250=342,AP8250="342A",AP8250="342B"),PorcenRet(AP8250,AT8250,AU8250),INDEX(PORCENTAJEBUSCAR,MATCH(AP8250,CódigoRET,0),4)*1),"")</f>
        <v/>
      </c>
      <c r="AS8250">
        <f t="shared" si="898"/>
        <v>0</v>
      </c>
      <c r="BF8250" t="str">
        <f>IFERROR(IF(OR(BD8250=338,BD8250=340,BD8250=341,BD8250=342,BD8250="342A",BD8250="342B"),PorcenRet(BD8250,BH8250,BI8250),INDEX(PORCENTAJEBUSCAR,MATCH(BD8250,CódigoRET,0),4)*1),"")</f>
        <v/>
      </c>
      <c r="BG8250">
        <f t="shared" si="899"/>
        <v>0</v>
      </c>
      <c r="BO8250">
        <f t="shared" si="900"/>
        <v>0</v>
      </c>
      <c r="CC8250">
        <f t="shared" si="901"/>
        <v>0</v>
      </c>
      <c r="CD8250">
        <f t="shared" si="902"/>
        <v>0</v>
      </c>
      <c r="CG8250">
        <f ca="1">IFERROR(INDIRECT("IVA!X"&amp;MATCH(MID(COMPRAS!C8150,1,2)&amp;MID(COMPRAS!F8150,1,2)&amp;MID(COMPRAS!D8150,1,2),IVA!W:W,0)),"SIN COD.")</f>
        <v>0</v>
      </c>
      <c r="CH8250">
        <f ca="1">IFERROR(INDIRECT("IVA!Y"&amp;MATCH(MID(COMPRAS!C8150,1,2)&amp;MID(COMPRAS!F8150,1,2)&amp;MID(COMPRAS!D8150,1,2),IVA!W:W,0)),"SIN COD.")</f>
        <v>0</v>
      </c>
    </row>
    <row r="8251" spans="1:86" x14ac:dyDescent="0.25">
      <c r="A8251"/>
      <c r="B8251"/>
      <c r="D8251"/>
      <c r="AL8251">
        <f t="shared" si="896"/>
        <v>0</v>
      </c>
      <c r="AQ8251">
        <f t="shared" si="897"/>
        <v>0</v>
      </c>
      <c r="AR8251" t="str">
        <f>IFERROR(IF(OR(AP8251=338,AP8251=340,AP8251=341,AP8251=342,AP8251="342A",AP8251="342B"),PorcenRet(AP8251,AT8251,AU8251),INDEX(PORCENTAJEBUSCAR,MATCH(AP8251,CódigoRET,0),4)*1),"")</f>
        <v/>
      </c>
      <c r="AS8251">
        <f t="shared" si="898"/>
        <v>0</v>
      </c>
      <c r="BF8251" t="str">
        <f>IFERROR(IF(OR(BD8251=338,BD8251=340,BD8251=341,BD8251=342,BD8251="342A",BD8251="342B"),PorcenRet(BD8251,BH8251,BI8251),INDEX(PORCENTAJEBUSCAR,MATCH(BD8251,CódigoRET,0),4)*1),"")</f>
        <v/>
      </c>
      <c r="BG8251">
        <f t="shared" si="899"/>
        <v>0</v>
      </c>
      <c r="BO8251">
        <f t="shared" si="900"/>
        <v>0</v>
      </c>
      <c r="CC8251">
        <f t="shared" si="901"/>
        <v>0</v>
      </c>
      <c r="CD8251">
        <f t="shared" si="902"/>
        <v>0</v>
      </c>
      <c r="CG8251">
        <f ca="1">IFERROR(INDIRECT("IVA!X"&amp;MATCH(MID(COMPRAS!C8151,1,2)&amp;MID(COMPRAS!F8151,1,2)&amp;MID(COMPRAS!D8151,1,2),IVA!W:W,0)),"SIN COD.")</f>
        <v>0</v>
      </c>
      <c r="CH8251">
        <f ca="1">IFERROR(INDIRECT("IVA!Y"&amp;MATCH(MID(COMPRAS!C8151,1,2)&amp;MID(COMPRAS!F8151,1,2)&amp;MID(COMPRAS!D8151,1,2),IVA!W:W,0)),"SIN COD.")</f>
        <v>0</v>
      </c>
    </row>
    <row r="8252" spans="1:86" x14ac:dyDescent="0.25">
      <c r="A8252"/>
      <c r="B8252"/>
      <c r="D8252"/>
      <c r="AL8252">
        <f t="shared" si="896"/>
        <v>0</v>
      </c>
      <c r="AQ8252">
        <f t="shared" si="897"/>
        <v>0</v>
      </c>
      <c r="AR8252" t="str">
        <f>IFERROR(IF(OR(AP8252=338,AP8252=340,AP8252=341,AP8252=342,AP8252="342A",AP8252="342B"),PorcenRet(AP8252,AT8252,AU8252),INDEX(PORCENTAJEBUSCAR,MATCH(AP8252,CódigoRET,0),4)*1),"")</f>
        <v/>
      </c>
      <c r="AS8252">
        <f t="shared" si="898"/>
        <v>0</v>
      </c>
      <c r="BF8252" t="str">
        <f>IFERROR(IF(OR(BD8252=338,BD8252=340,BD8252=341,BD8252=342,BD8252="342A",BD8252="342B"),PorcenRet(BD8252,BH8252,BI8252),INDEX(PORCENTAJEBUSCAR,MATCH(BD8252,CódigoRET,0),4)*1),"")</f>
        <v/>
      </c>
      <c r="BG8252">
        <f t="shared" si="899"/>
        <v>0</v>
      </c>
      <c r="BO8252">
        <f t="shared" si="900"/>
        <v>0</v>
      </c>
      <c r="CC8252">
        <f t="shared" si="901"/>
        <v>0</v>
      </c>
      <c r="CD8252">
        <f t="shared" si="902"/>
        <v>0</v>
      </c>
      <c r="CG8252">
        <f ca="1">IFERROR(INDIRECT("IVA!X"&amp;MATCH(MID(COMPRAS!C8152,1,2)&amp;MID(COMPRAS!F8152,1,2)&amp;MID(COMPRAS!D8152,1,2),IVA!W:W,0)),"SIN COD.")</f>
        <v>0</v>
      </c>
      <c r="CH8252">
        <f ca="1">IFERROR(INDIRECT("IVA!Y"&amp;MATCH(MID(COMPRAS!C8152,1,2)&amp;MID(COMPRAS!F8152,1,2)&amp;MID(COMPRAS!D8152,1,2),IVA!W:W,0)),"SIN COD.")</f>
        <v>0</v>
      </c>
    </row>
    <row r="8253" spans="1:86" x14ac:dyDescent="0.25">
      <c r="A8253"/>
      <c r="B8253"/>
      <c r="D8253"/>
      <c r="AL8253">
        <f t="shared" si="896"/>
        <v>0</v>
      </c>
      <c r="AQ8253">
        <f t="shared" si="897"/>
        <v>0</v>
      </c>
      <c r="AR8253" t="str">
        <f>IFERROR(IF(OR(AP8253=338,AP8253=340,AP8253=341,AP8253=342,AP8253="342A",AP8253="342B"),PorcenRet(AP8253,AT8253,AU8253),INDEX(PORCENTAJEBUSCAR,MATCH(AP8253,CódigoRET,0),4)*1),"")</f>
        <v/>
      </c>
      <c r="AS8253">
        <f t="shared" si="898"/>
        <v>0</v>
      </c>
      <c r="BF8253" t="str">
        <f>IFERROR(IF(OR(BD8253=338,BD8253=340,BD8253=341,BD8253=342,BD8253="342A",BD8253="342B"),PorcenRet(BD8253,BH8253,BI8253),INDEX(PORCENTAJEBUSCAR,MATCH(BD8253,CódigoRET,0),4)*1),"")</f>
        <v/>
      </c>
      <c r="BG8253">
        <f t="shared" si="899"/>
        <v>0</v>
      </c>
      <c r="BO8253">
        <f t="shared" si="900"/>
        <v>0</v>
      </c>
      <c r="CC8253">
        <f t="shared" si="901"/>
        <v>0</v>
      </c>
      <c r="CD8253">
        <f t="shared" si="902"/>
        <v>0</v>
      </c>
      <c r="CG8253">
        <f ca="1">IFERROR(INDIRECT("IVA!X"&amp;MATCH(MID(COMPRAS!C8153,1,2)&amp;MID(COMPRAS!F8153,1,2)&amp;MID(COMPRAS!D8153,1,2),IVA!W:W,0)),"SIN COD.")</f>
        <v>0</v>
      </c>
      <c r="CH8253">
        <f ca="1">IFERROR(INDIRECT("IVA!Y"&amp;MATCH(MID(COMPRAS!C8153,1,2)&amp;MID(COMPRAS!F8153,1,2)&amp;MID(COMPRAS!D8153,1,2),IVA!W:W,0)),"SIN COD.")</f>
        <v>0</v>
      </c>
    </row>
    <row r="8254" spans="1:86" x14ac:dyDescent="0.25">
      <c r="A8254"/>
      <c r="B8254"/>
      <c r="D8254"/>
      <c r="AL8254">
        <f t="shared" si="896"/>
        <v>0</v>
      </c>
      <c r="AQ8254">
        <f t="shared" si="897"/>
        <v>0</v>
      </c>
      <c r="AR8254" t="str">
        <f>IFERROR(IF(OR(AP8254=338,AP8254=340,AP8254=341,AP8254=342,AP8254="342A",AP8254="342B"),PorcenRet(AP8254,AT8254,AU8254),INDEX(PORCENTAJEBUSCAR,MATCH(AP8254,CódigoRET,0),4)*1),"")</f>
        <v/>
      </c>
      <c r="AS8254">
        <f t="shared" si="898"/>
        <v>0</v>
      </c>
      <c r="BF8254" t="str">
        <f>IFERROR(IF(OR(BD8254=338,BD8254=340,BD8254=341,BD8254=342,BD8254="342A",BD8254="342B"),PorcenRet(BD8254,BH8254,BI8254),INDEX(PORCENTAJEBUSCAR,MATCH(BD8254,CódigoRET,0),4)*1),"")</f>
        <v/>
      </c>
      <c r="BG8254">
        <f t="shared" si="899"/>
        <v>0</v>
      </c>
      <c r="BO8254">
        <f t="shared" si="900"/>
        <v>0</v>
      </c>
      <c r="CC8254">
        <f t="shared" si="901"/>
        <v>0</v>
      </c>
      <c r="CD8254">
        <f t="shared" si="902"/>
        <v>0</v>
      </c>
      <c r="CG8254">
        <f ca="1">IFERROR(INDIRECT("IVA!X"&amp;MATCH(MID(COMPRAS!C8154,1,2)&amp;MID(COMPRAS!F8154,1,2)&amp;MID(COMPRAS!D8154,1,2),IVA!W:W,0)),"SIN COD.")</f>
        <v>0</v>
      </c>
      <c r="CH8254">
        <f ca="1">IFERROR(INDIRECT("IVA!Y"&amp;MATCH(MID(COMPRAS!C8154,1,2)&amp;MID(COMPRAS!F8154,1,2)&amp;MID(COMPRAS!D8154,1,2),IVA!W:W,0)),"SIN COD.")</f>
        <v>0</v>
      </c>
    </row>
    <row r="8255" spans="1:86" x14ac:dyDescent="0.25">
      <c r="A8255"/>
      <c r="B8255"/>
      <c r="D8255"/>
      <c r="AL8255">
        <f t="shared" si="896"/>
        <v>0</v>
      </c>
      <c r="AQ8255">
        <f t="shared" si="897"/>
        <v>0</v>
      </c>
      <c r="AR8255" t="str">
        <f>IFERROR(IF(OR(AP8255=338,AP8255=340,AP8255=341,AP8255=342,AP8255="342A",AP8255="342B"),PorcenRet(AP8255,AT8255,AU8255),INDEX(PORCENTAJEBUSCAR,MATCH(AP8255,CódigoRET,0),4)*1),"")</f>
        <v/>
      </c>
      <c r="AS8255">
        <f t="shared" si="898"/>
        <v>0</v>
      </c>
      <c r="BF8255" t="str">
        <f>IFERROR(IF(OR(BD8255=338,BD8255=340,BD8255=341,BD8255=342,BD8255="342A",BD8255="342B"),PorcenRet(BD8255,BH8255,BI8255),INDEX(PORCENTAJEBUSCAR,MATCH(BD8255,CódigoRET,0),4)*1),"")</f>
        <v/>
      </c>
      <c r="BG8255">
        <f t="shared" si="899"/>
        <v>0</v>
      </c>
      <c r="BO8255">
        <f t="shared" si="900"/>
        <v>0</v>
      </c>
      <c r="CC8255">
        <f t="shared" si="901"/>
        <v>0</v>
      </c>
      <c r="CD8255">
        <f t="shared" si="902"/>
        <v>0</v>
      </c>
      <c r="CG8255">
        <f ca="1">IFERROR(INDIRECT("IVA!X"&amp;MATCH(MID(COMPRAS!C8155,1,2)&amp;MID(COMPRAS!F8155,1,2)&amp;MID(COMPRAS!D8155,1,2),IVA!W:W,0)),"SIN COD.")</f>
        <v>0</v>
      </c>
      <c r="CH8255">
        <f ca="1">IFERROR(INDIRECT("IVA!Y"&amp;MATCH(MID(COMPRAS!C8155,1,2)&amp;MID(COMPRAS!F8155,1,2)&amp;MID(COMPRAS!D8155,1,2),IVA!W:W,0)),"SIN COD.")</f>
        <v>0</v>
      </c>
    </row>
    <row r="8256" spans="1:86" x14ac:dyDescent="0.25">
      <c r="A8256"/>
      <c r="B8256"/>
      <c r="D8256"/>
      <c r="AL8256">
        <f t="shared" si="896"/>
        <v>0</v>
      </c>
      <c r="AQ8256">
        <f t="shared" si="897"/>
        <v>0</v>
      </c>
      <c r="AR8256" t="str">
        <f>IFERROR(IF(OR(AP8256=338,AP8256=340,AP8256=341,AP8256=342,AP8256="342A",AP8256="342B"),PorcenRet(AP8256,AT8256,AU8256),INDEX(PORCENTAJEBUSCAR,MATCH(AP8256,CódigoRET,0),4)*1),"")</f>
        <v/>
      </c>
      <c r="AS8256">
        <f t="shared" si="898"/>
        <v>0</v>
      </c>
      <c r="BF8256" t="str">
        <f>IFERROR(IF(OR(BD8256=338,BD8256=340,BD8256=341,BD8256=342,BD8256="342A",BD8256="342B"),PorcenRet(BD8256,BH8256,BI8256),INDEX(PORCENTAJEBUSCAR,MATCH(BD8256,CódigoRET,0),4)*1),"")</f>
        <v/>
      </c>
      <c r="BG8256">
        <f t="shared" si="899"/>
        <v>0</v>
      </c>
      <c r="BO8256">
        <f t="shared" si="900"/>
        <v>0</v>
      </c>
      <c r="CC8256">
        <f t="shared" si="901"/>
        <v>0</v>
      </c>
      <c r="CD8256">
        <f t="shared" si="902"/>
        <v>0</v>
      </c>
      <c r="CG8256">
        <f ca="1">IFERROR(INDIRECT("IVA!X"&amp;MATCH(MID(COMPRAS!C8156,1,2)&amp;MID(COMPRAS!F8156,1,2)&amp;MID(COMPRAS!D8156,1,2),IVA!W:W,0)),"SIN COD.")</f>
        <v>0</v>
      </c>
      <c r="CH8256">
        <f ca="1">IFERROR(INDIRECT("IVA!Y"&amp;MATCH(MID(COMPRAS!C8156,1,2)&amp;MID(COMPRAS!F8156,1,2)&amp;MID(COMPRAS!D8156,1,2),IVA!W:W,0)),"SIN COD.")</f>
        <v>0</v>
      </c>
    </row>
    <row r="8257" spans="1:86" x14ac:dyDescent="0.25">
      <c r="A8257"/>
      <c r="B8257"/>
      <c r="D8257"/>
      <c r="AL8257">
        <f t="shared" si="896"/>
        <v>0</v>
      </c>
      <c r="AQ8257">
        <f t="shared" si="897"/>
        <v>0</v>
      </c>
      <c r="AR8257" t="str">
        <f>IFERROR(IF(OR(AP8257=338,AP8257=340,AP8257=341,AP8257=342,AP8257="342A",AP8257="342B"),PorcenRet(AP8257,AT8257,AU8257),INDEX(PORCENTAJEBUSCAR,MATCH(AP8257,CódigoRET,0),4)*1),"")</f>
        <v/>
      </c>
      <c r="AS8257">
        <f t="shared" si="898"/>
        <v>0</v>
      </c>
      <c r="BF8257" t="str">
        <f>IFERROR(IF(OR(BD8257=338,BD8257=340,BD8257=341,BD8257=342,BD8257="342A",BD8257="342B"),PorcenRet(BD8257,BH8257,BI8257),INDEX(PORCENTAJEBUSCAR,MATCH(BD8257,CódigoRET,0),4)*1),"")</f>
        <v/>
      </c>
      <c r="BG8257">
        <f t="shared" si="899"/>
        <v>0</v>
      </c>
      <c r="BO8257">
        <f t="shared" si="900"/>
        <v>0</v>
      </c>
      <c r="CC8257">
        <f t="shared" si="901"/>
        <v>0</v>
      </c>
      <c r="CD8257">
        <f t="shared" si="902"/>
        <v>0</v>
      </c>
      <c r="CG8257">
        <f ca="1">IFERROR(INDIRECT("IVA!X"&amp;MATCH(MID(COMPRAS!C8157,1,2)&amp;MID(COMPRAS!F8157,1,2)&amp;MID(COMPRAS!D8157,1,2),IVA!W:W,0)),"SIN COD.")</f>
        <v>0</v>
      </c>
      <c r="CH8257">
        <f ca="1">IFERROR(INDIRECT("IVA!Y"&amp;MATCH(MID(COMPRAS!C8157,1,2)&amp;MID(COMPRAS!F8157,1,2)&amp;MID(COMPRAS!D8157,1,2),IVA!W:W,0)),"SIN COD.")</f>
        <v>0</v>
      </c>
    </row>
    <row r="8258" spans="1:86" x14ac:dyDescent="0.25">
      <c r="A8258"/>
      <c r="B8258"/>
      <c r="D8258"/>
      <c r="AL8258">
        <f t="shared" ref="AL8258:AL8321" si="903">O8258+P8258+Q8258+R8258+S8258+T8258+U8258+V8258</f>
        <v>0</v>
      </c>
      <c r="AQ8258">
        <f t="shared" ref="AQ8258:AQ8321" si="904">+P8258+Q8258+R8258+S8258-BE8258-BQ8258-BW8258+O8258</f>
        <v>0</v>
      </c>
      <c r="AR8258" t="str">
        <f>IFERROR(IF(OR(AP8258=338,AP8258=340,AP8258=341,AP8258=342,AP8258="342A",AP8258="342B"),PorcenRet(AP8258,AT8258,AU8258),INDEX(PORCENTAJEBUSCAR,MATCH(AP8258,CódigoRET,0),4)*1),"")</f>
        <v/>
      </c>
      <c r="AS8258">
        <f t="shared" ref="AS8258:AS8321" si="905">ROUND(IF(AP8258="",0,AQ8258*(AR8258/100)),2)</f>
        <v>0</v>
      </c>
      <c r="BF8258" t="str">
        <f>IFERROR(IF(OR(BD8258=338,BD8258=340,BD8258=341,BD8258=342,BD8258="342A",BD8258="342B"),PorcenRet(BD8258,BH8258,BI8258),INDEX(PORCENTAJEBUSCAR,MATCH(BD8258,CódigoRET,0),4)*1),"")</f>
        <v/>
      </c>
      <c r="BG8258">
        <f t="shared" ref="BG8258:BG8321" si="906">ROUND(IF(BD8258="",0,BE8258*(BF8258/100)),2)</f>
        <v>0</v>
      </c>
      <c r="BO8258">
        <f t="shared" ref="BO8258:BO8321" si="907">IF(MID(F8258,1,2)="41",SUM(O8258:S8258),0)</f>
        <v>0</v>
      </c>
      <c r="CC8258">
        <f t="shared" ref="CC8258:CC8321" si="908">O8258+P8258+Q8258+R8258+S8258</f>
        <v>0</v>
      </c>
      <c r="CD8258">
        <f t="shared" ref="CD8258:CD8321" si="909">T8258+U8258</f>
        <v>0</v>
      </c>
      <c r="CG8258">
        <f ca="1">IFERROR(INDIRECT("IVA!X"&amp;MATCH(MID(COMPRAS!C8158,1,2)&amp;MID(COMPRAS!F8158,1,2)&amp;MID(COMPRAS!D8158,1,2),IVA!W:W,0)),"SIN COD.")</f>
        <v>0</v>
      </c>
      <c r="CH8258">
        <f ca="1">IFERROR(INDIRECT("IVA!Y"&amp;MATCH(MID(COMPRAS!C8158,1,2)&amp;MID(COMPRAS!F8158,1,2)&amp;MID(COMPRAS!D8158,1,2),IVA!W:W,0)),"SIN COD.")</f>
        <v>0</v>
      </c>
    </row>
    <row r="8259" spans="1:86" x14ac:dyDescent="0.25">
      <c r="A8259"/>
      <c r="B8259"/>
      <c r="D8259"/>
      <c r="AL8259">
        <f t="shared" si="903"/>
        <v>0</v>
      </c>
      <c r="AQ8259">
        <f t="shared" si="904"/>
        <v>0</v>
      </c>
      <c r="AR8259" t="str">
        <f>IFERROR(IF(OR(AP8259=338,AP8259=340,AP8259=341,AP8259=342,AP8259="342A",AP8259="342B"),PorcenRet(AP8259,AT8259,AU8259),INDEX(PORCENTAJEBUSCAR,MATCH(AP8259,CódigoRET,0),4)*1),"")</f>
        <v/>
      </c>
      <c r="AS8259">
        <f t="shared" si="905"/>
        <v>0</v>
      </c>
      <c r="BF8259" t="str">
        <f>IFERROR(IF(OR(BD8259=338,BD8259=340,BD8259=341,BD8259=342,BD8259="342A",BD8259="342B"),PorcenRet(BD8259,BH8259,BI8259),INDEX(PORCENTAJEBUSCAR,MATCH(BD8259,CódigoRET,0),4)*1),"")</f>
        <v/>
      </c>
      <c r="BG8259">
        <f t="shared" si="906"/>
        <v>0</v>
      </c>
      <c r="BO8259">
        <f t="shared" si="907"/>
        <v>0</v>
      </c>
      <c r="CC8259">
        <f t="shared" si="908"/>
        <v>0</v>
      </c>
      <c r="CD8259">
        <f t="shared" si="909"/>
        <v>0</v>
      </c>
      <c r="CG8259">
        <f ca="1">IFERROR(INDIRECT("IVA!X"&amp;MATCH(MID(COMPRAS!C8159,1,2)&amp;MID(COMPRAS!F8159,1,2)&amp;MID(COMPRAS!D8159,1,2),IVA!W:W,0)),"SIN COD.")</f>
        <v>0</v>
      </c>
      <c r="CH8259">
        <f ca="1">IFERROR(INDIRECT("IVA!Y"&amp;MATCH(MID(COMPRAS!C8159,1,2)&amp;MID(COMPRAS!F8159,1,2)&amp;MID(COMPRAS!D8159,1,2),IVA!W:W,0)),"SIN COD.")</f>
        <v>0</v>
      </c>
    </row>
    <row r="8260" spans="1:86" x14ac:dyDescent="0.25">
      <c r="A8260"/>
      <c r="B8260"/>
      <c r="D8260"/>
      <c r="AL8260">
        <f t="shared" si="903"/>
        <v>0</v>
      </c>
      <c r="AQ8260">
        <f t="shared" si="904"/>
        <v>0</v>
      </c>
      <c r="AR8260" t="str">
        <f>IFERROR(IF(OR(AP8260=338,AP8260=340,AP8260=341,AP8260=342,AP8260="342A",AP8260="342B"),PorcenRet(AP8260,AT8260,AU8260),INDEX(PORCENTAJEBUSCAR,MATCH(AP8260,CódigoRET,0),4)*1),"")</f>
        <v/>
      </c>
      <c r="AS8260">
        <f t="shared" si="905"/>
        <v>0</v>
      </c>
      <c r="BF8260" t="str">
        <f>IFERROR(IF(OR(BD8260=338,BD8260=340,BD8260=341,BD8260=342,BD8260="342A",BD8260="342B"),PorcenRet(BD8260,BH8260,BI8260),INDEX(PORCENTAJEBUSCAR,MATCH(BD8260,CódigoRET,0),4)*1),"")</f>
        <v/>
      </c>
      <c r="BG8260">
        <f t="shared" si="906"/>
        <v>0</v>
      </c>
      <c r="BO8260">
        <f t="shared" si="907"/>
        <v>0</v>
      </c>
      <c r="CC8260">
        <f t="shared" si="908"/>
        <v>0</v>
      </c>
      <c r="CD8260">
        <f t="shared" si="909"/>
        <v>0</v>
      </c>
      <c r="CG8260">
        <f ca="1">IFERROR(INDIRECT("IVA!X"&amp;MATCH(MID(COMPRAS!C8160,1,2)&amp;MID(COMPRAS!F8160,1,2)&amp;MID(COMPRAS!D8160,1,2),IVA!W:W,0)),"SIN COD.")</f>
        <v>0</v>
      </c>
      <c r="CH8260">
        <f ca="1">IFERROR(INDIRECT("IVA!Y"&amp;MATCH(MID(COMPRAS!C8160,1,2)&amp;MID(COMPRAS!F8160,1,2)&amp;MID(COMPRAS!D8160,1,2),IVA!W:W,0)),"SIN COD.")</f>
        <v>0</v>
      </c>
    </row>
    <row r="8261" spans="1:86" x14ac:dyDescent="0.25">
      <c r="A8261"/>
      <c r="B8261"/>
      <c r="D8261"/>
      <c r="AL8261">
        <f t="shared" si="903"/>
        <v>0</v>
      </c>
      <c r="AQ8261">
        <f t="shared" si="904"/>
        <v>0</v>
      </c>
      <c r="AR8261" t="str">
        <f>IFERROR(IF(OR(AP8261=338,AP8261=340,AP8261=341,AP8261=342,AP8261="342A",AP8261="342B"),PorcenRet(AP8261,AT8261,AU8261),INDEX(PORCENTAJEBUSCAR,MATCH(AP8261,CódigoRET,0),4)*1),"")</f>
        <v/>
      </c>
      <c r="AS8261">
        <f t="shared" si="905"/>
        <v>0</v>
      </c>
      <c r="BF8261" t="str">
        <f>IFERROR(IF(OR(BD8261=338,BD8261=340,BD8261=341,BD8261=342,BD8261="342A",BD8261="342B"),PorcenRet(BD8261,BH8261,BI8261),INDEX(PORCENTAJEBUSCAR,MATCH(BD8261,CódigoRET,0),4)*1),"")</f>
        <v/>
      </c>
      <c r="BG8261">
        <f t="shared" si="906"/>
        <v>0</v>
      </c>
      <c r="BO8261">
        <f t="shared" si="907"/>
        <v>0</v>
      </c>
      <c r="CC8261">
        <f t="shared" si="908"/>
        <v>0</v>
      </c>
      <c r="CD8261">
        <f t="shared" si="909"/>
        <v>0</v>
      </c>
      <c r="CG8261">
        <f ca="1">IFERROR(INDIRECT("IVA!X"&amp;MATCH(MID(COMPRAS!C8161,1,2)&amp;MID(COMPRAS!F8161,1,2)&amp;MID(COMPRAS!D8161,1,2),IVA!W:W,0)),"SIN COD.")</f>
        <v>0</v>
      </c>
      <c r="CH8261">
        <f ca="1">IFERROR(INDIRECT("IVA!Y"&amp;MATCH(MID(COMPRAS!C8161,1,2)&amp;MID(COMPRAS!F8161,1,2)&amp;MID(COMPRAS!D8161,1,2),IVA!W:W,0)),"SIN COD.")</f>
        <v>0</v>
      </c>
    </row>
    <row r="8262" spans="1:86" x14ac:dyDescent="0.25">
      <c r="A8262"/>
      <c r="B8262"/>
      <c r="D8262"/>
      <c r="AL8262">
        <f t="shared" si="903"/>
        <v>0</v>
      </c>
      <c r="AQ8262">
        <f t="shared" si="904"/>
        <v>0</v>
      </c>
      <c r="AR8262" t="str">
        <f>IFERROR(IF(OR(AP8262=338,AP8262=340,AP8262=341,AP8262=342,AP8262="342A",AP8262="342B"),PorcenRet(AP8262,AT8262,AU8262),INDEX(PORCENTAJEBUSCAR,MATCH(AP8262,CódigoRET,0),4)*1),"")</f>
        <v/>
      </c>
      <c r="AS8262">
        <f t="shared" si="905"/>
        <v>0</v>
      </c>
      <c r="BF8262" t="str">
        <f>IFERROR(IF(OR(BD8262=338,BD8262=340,BD8262=341,BD8262=342,BD8262="342A",BD8262="342B"),PorcenRet(BD8262,BH8262,BI8262),INDEX(PORCENTAJEBUSCAR,MATCH(BD8262,CódigoRET,0),4)*1),"")</f>
        <v/>
      </c>
      <c r="BG8262">
        <f t="shared" si="906"/>
        <v>0</v>
      </c>
      <c r="BO8262">
        <f t="shared" si="907"/>
        <v>0</v>
      </c>
      <c r="CC8262">
        <f t="shared" si="908"/>
        <v>0</v>
      </c>
      <c r="CD8262">
        <f t="shared" si="909"/>
        <v>0</v>
      </c>
      <c r="CG8262">
        <f ca="1">IFERROR(INDIRECT("IVA!X"&amp;MATCH(MID(COMPRAS!C8162,1,2)&amp;MID(COMPRAS!F8162,1,2)&amp;MID(COMPRAS!D8162,1,2),IVA!W:W,0)),"SIN COD.")</f>
        <v>0</v>
      </c>
      <c r="CH8262">
        <f ca="1">IFERROR(INDIRECT("IVA!Y"&amp;MATCH(MID(COMPRAS!C8162,1,2)&amp;MID(COMPRAS!F8162,1,2)&amp;MID(COMPRAS!D8162,1,2),IVA!W:W,0)),"SIN COD.")</f>
        <v>0</v>
      </c>
    </row>
    <row r="8263" spans="1:86" x14ac:dyDescent="0.25">
      <c r="A8263"/>
      <c r="B8263"/>
      <c r="D8263"/>
      <c r="AL8263">
        <f t="shared" si="903"/>
        <v>0</v>
      </c>
      <c r="AQ8263">
        <f t="shared" si="904"/>
        <v>0</v>
      </c>
      <c r="AR8263" t="str">
        <f>IFERROR(IF(OR(AP8263=338,AP8263=340,AP8263=341,AP8263=342,AP8263="342A",AP8263="342B"),PorcenRet(AP8263,AT8263,AU8263),INDEX(PORCENTAJEBUSCAR,MATCH(AP8263,CódigoRET,0),4)*1),"")</f>
        <v/>
      </c>
      <c r="AS8263">
        <f t="shared" si="905"/>
        <v>0</v>
      </c>
      <c r="BF8263" t="str">
        <f>IFERROR(IF(OR(BD8263=338,BD8263=340,BD8263=341,BD8263=342,BD8263="342A",BD8263="342B"),PorcenRet(BD8263,BH8263,BI8263),INDEX(PORCENTAJEBUSCAR,MATCH(BD8263,CódigoRET,0),4)*1),"")</f>
        <v/>
      </c>
      <c r="BG8263">
        <f t="shared" si="906"/>
        <v>0</v>
      </c>
      <c r="BO8263">
        <f t="shared" si="907"/>
        <v>0</v>
      </c>
      <c r="CC8263">
        <f t="shared" si="908"/>
        <v>0</v>
      </c>
      <c r="CD8263">
        <f t="shared" si="909"/>
        <v>0</v>
      </c>
      <c r="CG8263">
        <f ca="1">IFERROR(INDIRECT("IVA!X"&amp;MATCH(MID(COMPRAS!C8163,1,2)&amp;MID(COMPRAS!F8163,1,2)&amp;MID(COMPRAS!D8163,1,2),IVA!W:W,0)),"SIN COD.")</f>
        <v>0</v>
      </c>
      <c r="CH8263">
        <f ca="1">IFERROR(INDIRECT("IVA!Y"&amp;MATCH(MID(COMPRAS!C8163,1,2)&amp;MID(COMPRAS!F8163,1,2)&amp;MID(COMPRAS!D8163,1,2),IVA!W:W,0)),"SIN COD.")</f>
        <v>0</v>
      </c>
    </row>
    <row r="8264" spans="1:86" x14ac:dyDescent="0.25">
      <c r="A8264"/>
      <c r="B8264"/>
      <c r="D8264"/>
      <c r="AL8264">
        <f t="shared" si="903"/>
        <v>0</v>
      </c>
      <c r="AQ8264">
        <f t="shared" si="904"/>
        <v>0</v>
      </c>
      <c r="AR8264" t="str">
        <f>IFERROR(IF(OR(AP8264=338,AP8264=340,AP8264=341,AP8264=342,AP8264="342A",AP8264="342B"),PorcenRet(AP8264,AT8264,AU8264),INDEX(PORCENTAJEBUSCAR,MATCH(AP8264,CódigoRET,0),4)*1),"")</f>
        <v/>
      </c>
      <c r="AS8264">
        <f t="shared" si="905"/>
        <v>0</v>
      </c>
      <c r="BF8264" t="str">
        <f>IFERROR(IF(OR(BD8264=338,BD8264=340,BD8264=341,BD8264=342,BD8264="342A",BD8264="342B"),PorcenRet(BD8264,BH8264,BI8264),INDEX(PORCENTAJEBUSCAR,MATCH(BD8264,CódigoRET,0),4)*1),"")</f>
        <v/>
      </c>
      <c r="BG8264">
        <f t="shared" si="906"/>
        <v>0</v>
      </c>
      <c r="BO8264">
        <f t="shared" si="907"/>
        <v>0</v>
      </c>
      <c r="CC8264">
        <f t="shared" si="908"/>
        <v>0</v>
      </c>
      <c r="CD8264">
        <f t="shared" si="909"/>
        <v>0</v>
      </c>
      <c r="CG8264">
        <f ca="1">IFERROR(INDIRECT("IVA!X"&amp;MATCH(MID(COMPRAS!C8164,1,2)&amp;MID(COMPRAS!F8164,1,2)&amp;MID(COMPRAS!D8164,1,2),IVA!W:W,0)),"SIN COD.")</f>
        <v>0</v>
      </c>
      <c r="CH8264">
        <f ca="1">IFERROR(INDIRECT("IVA!Y"&amp;MATCH(MID(COMPRAS!C8164,1,2)&amp;MID(COMPRAS!F8164,1,2)&amp;MID(COMPRAS!D8164,1,2),IVA!W:W,0)),"SIN COD.")</f>
        <v>0</v>
      </c>
    </row>
    <row r="8265" spans="1:86" x14ac:dyDescent="0.25">
      <c r="A8265"/>
      <c r="B8265"/>
      <c r="D8265"/>
      <c r="AL8265">
        <f t="shared" si="903"/>
        <v>0</v>
      </c>
      <c r="AQ8265">
        <f t="shared" si="904"/>
        <v>0</v>
      </c>
      <c r="AR8265" t="str">
        <f>IFERROR(IF(OR(AP8265=338,AP8265=340,AP8265=341,AP8265=342,AP8265="342A",AP8265="342B"),PorcenRet(AP8265,AT8265,AU8265),INDEX(PORCENTAJEBUSCAR,MATCH(AP8265,CódigoRET,0),4)*1),"")</f>
        <v/>
      </c>
      <c r="AS8265">
        <f t="shared" si="905"/>
        <v>0</v>
      </c>
      <c r="BF8265" t="str">
        <f>IFERROR(IF(OR(BD8265=338,BD8265=340,BD8265=341,BD8265=342,BD8265="342A",BD8265="342B"),PorcenRet(BD8265,BH8265,BI8265),INDEX(PORCENTAJEBUSCAR,MATCH(BD8265,CódigoRET,0),4)*1),"")</f>
        <v/>
      </c>
      <c r="BG8265">
        <f t="shared" si="906"/>
        <v>0</v>
      </c>
      <c r="BO8265">
        <f t="shared" si="907"/>
        <v>0</v>
      </c>
      <c r="CC8265">
        <f t="shared" si="908"/>
        <v>0</v>
      </c>
      <c r="CD8265">
        <f t="shared" si="909"/>
        <v>0</v>
      </c>
      <c r="CG8265">
        <f ca="1">IFERROR(INDIRECT("IVA!X"&amp;MATCH(MID(COMPRAS!C8165,1,2)&amp;MID(COMPRAS!F8165,1,2)&amp;MID(COMPRAS!D8165,1,2),IVA!W:W,0)),"SIN COD.")</f>
        <v>0</v>
      </c>
      <c r="CH8265">
        <f ca="1">IFERROR(INDIRECT("IVA!Y"&amp;MATCH(MID(COMPRAS!C8165,1,2)&amp;MID(COMPRAS!F8165,1,2)&amp;MID(COMPRAS!D8165,1,2),IVA!W:W,0)),"SIN COD.")</f>
        <v>0</v>
      </c>
    </row>
    <row r="8266" spans="1:86" x14ac:dyDescent="0.25">
      <c r="A8266"/>
      <c r="B8266"/>
      <c r="D8266"/>
      <c r="AL8266">
        <f t="shared" si="903"/>
        <v>0</v>
      </c>
      <c r="AQ8266">
        <f t="shared" si="904"/>
        <v>0</v>
      </c>
      <c r="AR8266" t="str">
        <f>IFERROR(IF(OR(AP8266=338,AP8266=340,AP8266=341,AP8266=342,AP8266="342A",AP8266="342B"),PorcenRet(AP8266,AT8266,AU8266),INDEX(PORCENTAJEBUSCAR,MATCH(AP8266,CódigoRET,0),4)*1),"")</f>
        <v/>
      </c>
      <c r="AS8266">
        <f t="shared" si="905"/>
        <v>0</v>
      </c>
      <c r="BF8266" t="str">
        <f>IFERROR(IF(OR(BD8266=338,BD8266=340,BD8266=341,BD8266=342,BD8266="342A",BD8266="342B"),PorcenRet(BD8266,BH8266,BI8266),INDEX(PORCENTAJEBUSCAR,MATCH(BD8266,CódigoRET,0),4)*1),"")</f>
        <v/>
      </c>
      <c r="BG8266">
        <f t="shared" si="906"/>
        <v>0</v>
      </c>
      <c r="BO8266">
        <f t="shared" si="907"/>
        <v>0</v>
      </c>
      <c r="CC8266">
        <f t="shared" si="908"/>
        <v>0</v>
      </c>
      <c r="CD8266">
        <f t="shared" si="909"/>
        <v>0</v>
      </c>
      <c r="CG8266">
        <f ca="1">IFERROR(INDIRECT("IVA!X"&amp;MATCH(MID(COMPRAS!C8166,1,2)&amp;MID(COMPRAS!F8166,1,2)&amp;MID(COMPRAS!D8166,1,2),IVA!W:W,0)),"SIN COD.")</f>
        <v>0</v>
      </c>
      <c r="CH8266">
        <f ca="1">IFERROR(INDIRECT("IVA!Y"&amp;MATCH(MID(COMPRAS!C8166,1,2)&amp;MID(COMPRAS!F8166,1,2)&amp;MID(COMPRAS!D8166,1,2),IVA!W:W,0)),"SIN COD.")</f>
        <v>0</v>
      </c>
    </row>
    <row r="8267" spans="1:86" x14ac:dyDescent="0.25">
      <c r="A8267"/>
      <c r="B8267"/>
      <c r="D8267"/>
      <c r="AL8267">
        <f t="shared" si="903"/>
        <v>0</v>
      </c>
      <c r="AQ8267">
        <f t="shared" si="904"/>
        <v>0</v>
      </c>
      <c r="AR8267" t="str">
        <f>IFERROR(IF(OR(AP8267=338,AP8267=340,AP8267=341,AP8267=342,AP8267="342A",AP8267="342B"),PorcenRet(AP8267,AT8267,AU8267),INDEX(PORCENTAJEBUSCAR,MATCH(AP8267,CódigoRET,0),4)*1),"")</f>
        <v/>
      </c>
      <c r="AS8267">
        <f t="shared" si="905"/>
        <v>0</v>
      </c>
      <c r="BF8267" t="str">
        <f>IFERROR(IF(OR(BD8267=338,BD8267=340,BD8267=341,BD8267=342,BD8267="342A",BD8267="342B"),PorcenRet(BD8267,BH8267,BI8267),INDEX(PORCENTAJEBUSCAR,MATCH(BD8267,CódigoRET,0),4)*1),"")</f>
        <v/>
      </c>
      <c r="BG8267">
        <f t="shared" si="906"/>
        <v>0</v>
      </c>
      <c r="BO8267">
        <f t="shared" si="907"/>
        <v>0</v>
      </c>
      <c r="CC8267">
        <f t="shared" si="908"/>
        <v>0</v>
      </c>
      <c r="CD8267">
        <f t="shared" si="909"/>
        <v>0</v>
      </c>
      <c r="CG8267">
        <f ca="1">IFERROR(INDIRECT("IVA!X"&amp;MATCH(MID(COMPRAS!C8167,1,2)&amp;MID(COMPRAS!F8167,1,2)&amp;MID(COMPRAS!D8167,1,2),IVA!W:W,0)),"SIN COD.")</f>
        <v>0</v>
      </c>
      <c r="CH8267">
        <f ca="1">IFERROR(INDIRECT("IVA!Y"&amp;MATCH(MID(COMPRAS!C8167,1,2)&amp;MID(COMPRAS!F8167,1,2)&amp;MID(COMPRAS!D8167,1,2),IVA!W:W,0)),"SIN COD.")</f>
        <v>0</v>
      </c>
    </row>
    <row r="8268" spans="1:86" x14ac:dyDescent="0.25">
      <c r="A8268"/>
      <c r="B8268"/>
      <c r="D8268"/>
      <c r="AL8268">
        <f t="shared" si="903"/>
        <v>0</v>
      </c>
      <c r="AQ8268">
        <f t="shared" si="904"/>
        <v>0</v>
      </c>
      <c r="AR8268" t="str">
        <f>IFERROR(IF(OR(AP8268=338,AP8268=340,AP8268=341,AP8268=342,AP8268="342A",AP8268="342B"),PorcenRet(AP8268,AT8268,AU8268),INDEX(PORCENTAJEBUSCAR,MATCH(AP8268,CódigoRET,0),4)*1),"")</f>
        <v/>
      </c>
      <c r="AS8268">
        <f t="shared" si="905"/>
        <v>0</v>
      </c>
      <c r="BF8268" t="str">
        <f>IFERROR(IF(OR(BD8268=338,BD8268=340,BD8268=341,BD8268=342,BD8268="342A",BD8268="342B"),PorcenRet(BD8268,BH8268,BI8268),INDEX(PORCENTAJEBUSCAR,MATCH(BD8268,CódigoRET,0),4)*1),"")</f>
        <v/>
      </c>
      <c r="BG8268">
        <f t="shared" si="906"/>
        <v>0</v>
      </c>
      <c r="BO8268">
        <f t="shared" si="907"/>
        <v>0</v>
      </c>
      <c r="CC8268">
        <f t="shared" si="908"/>
        <v>0</v>
      </c>
      <c r="CD8268">
        <f t="shared" si="909"/>
        <v>0</v>
      </c>
      <c r="CG8268">
        <f ca="1">IFERROR(INDIRECT("IVA!X"&amp;MATCH(MID(COMPRAS!C8168,1,2)&amp;MID(COMPRAS!F8168,1,2)&amp;MID(COMPRAS!D8168,1,2),IVA!W:W,0)),"SIN COD.")</f>
        <v>0</v>
      </c>
      <c r="CH8268">
        <f ca="1">IFERROR(INDIRECT("IVA!Y"&amp;MATCH(MID(COMPRAS!C8168,1,2)&amp;MID(COMPRAS!F8168,1,2)&amp;MID(COMPRAS!D8168,1,2),IVA!W:W,0)),"SIN COD.")</f>
        <v>0</v>
      </c>
    </row>
    <row r="8269" spans="1:86" x14ac:dyDescent="0.25">
      <c r="A8269"/>
      <c r="B8269"/>
      <c r="D8269"/>
      <c r="AL8269">
        <f t="shared" si="903"/>
        <v>0</v>
      </c>
      <c r="AQ8269">
        <f t="shared" si="904"/>
        <v>0</v>
      </c>
      <c r="AR8269" t="str">
        <f>IFERROR(IF(OR(AP8269=338,AP8269=340,AP8269=341,AP8269=342,AP8269="342A",AP8269="342B"),PorcenRet(AP8269,AT8269,AU8269),INDEX(PORCENTAJEBUSCAR,MATCH(AP8269,CódigoRET,0),4)*1),"")</f>
        <v/>
      </c>
      <c r="AS8269">
        <f t="shared" si="905"/>
        <v>0</v>
      </c>
      <c r="BF8269" t="str">
        <f>IFERROR(IF(OR(BD8269=338,BD8269=340,BD8269=341,BD8269=342,BD8269="342A",BD8269="342B"),PorcenRet(BD8269,BH8269,BI8269),INDEX(PORCENTAJEBUSCAR,MATCH(BD8269,CódigoRET,0),4)*1),"")</f>
        <v/>
      </c>
      <c r="BG8269">
        <f t="shared" si="906"/>
        <v>0</v>
      </c>
      <c r="BO8269">
        <f t="shared" si="907"/>
        <v>0</v>
      </c>
      <c r="CC8269">
        <f t="shared" si="908"/>
        <v>0</v>
      </c>
      <c r="CD8269">
        <f t="shared" si="909"/>
        <v>0</v>
      </c>
      <c r="CG8269">
        <f ca="1">IFERROR(INDIRECT("IVA!X"&amp;MATCH(MID(COMPRAS!C8169,1,2)&amp;MID(COMPRAS!F8169,1,2)&amp;MID(COMPRAS!D8169,1,2),IVA!W:W,0)),"SIN COD.")</f>
        <v>0</v>
      </c>
      <c r="CH8269">
        <f ca="1">IFERROR(INDIRECT("IVA!Y"&amp;MATCH(MID(COMPRAS!C8169,1,2)&amp;MID(COMPRAS!F8169,1,2)&amp;MID(COMPRAS!D8169,1,2),IVA!W:W,0)),"SIN COD.")</f>
        <v>0</v>
      </c>
    </row>
    <row r="8270" spans="1:86" x14ac:dyDescent="0.25">
      <c r="A8270"/>
      <c r="B8270"/>
      <c r="D8270"/>
      <c r="AL8270">
        <f t="shared" si="903"/>
        <v>0</v>
      </c>
      <c r="AQ8270">
        <f t="shared" si="904"/>
        <v>0</v>
      </c>
      <c r="AR8270" t="str">
        <f>IFERROR(IF(OR(AP8270=338,AP8270=340,AP8270=341,AP8270=342,AP8270="342A",AP8270="342B"),PorcenRet(AP8270,AT8270,AU8270),INDEX(PORCENTAJEBUSCAR,MATCH(AP8270,CódigoRET,0),4)*1),"")</f>
        <v/>
      </c>
      <c r="AS8270">
        <f t="shared" si="905"/>
        <v>0</v>
      </c>
      <c r="BF8270" t="str">
        <f>IFERROR(IF(OR(BD8270=338,BD8270=340,BD8270=341,BD8270=342,BD8270="342A",BD8270="342B"),PorcenRet(BD8270,BH8270,BI8270),INDEX(PORCENTAJEBUSCAR,MATCH(BD8270,CódigoRET,0),4)*1),"")</f>
        <v/>
      </c>
      <c r="BG8270">
        <f t="shared" si="906"/>
        <v>0</v>
      </c>
      <c r="BO8270">
        <f t="shared" si="907"/>
        <v>0</v>
      </c>
      <c r="CC8270">
        <f t="shared" si="908"/>
        <v>0</v>
      </c>
      <c r="CD8270">
        <f t="shared" si="909"/>
        <v>0</v>
      </c>
      <c r="CG8270">
        <f ca="1">IFERROR(INDIRECT("IVA!X"&amp;MATCH(MID(COMPRAS!C8170,1,2)&amp;MID(COMPRAS!F8170,1,2)&amp;MID(COMPRAS!D8170,1,2),IVA!W:W,0)),"SIN COD.")</f>
        <v>0</v>
      </c>
      <c r="CH8270">
        <f ca="1">IFERROR(INDIRECT("IVA!Y"&amp;MATCH(MID(COMPRAS!C8170,1,2)&amp;MID(COMPRAS!F8170,1,2)&amp;MID(COMPRAS!D8170,1,2),IVA!W:W,0)),"SIN COD.")</f>
        <v>0</v>
      </c>
    </row>
    <row r="8271" spans="1:86" x14ac:dyDescent="0.25">
      <c r="A8271"/>
      <c r="B8271"/>
      <c r="D8271"/>
      <c r="AL8271">
        <f t="shared" si="903"/>
        <v>0</v>
      </c>
      <c r="AQ8271">
        <f t="shared" si="904"/>
        <v>0</v>
      </c>
      <c r="AR8271" t="str">
        <f>IFERROR(IF(OR(AP8271=338,AP8271=340,AP8271=341,AP8271=342,AP8271="342A",AP8271="342B"),PorcenRet(AP8271,AT8271,AU8271),INDEX(PORCENTAJEBUSCAR,MATCH(AP8271,CódigoRET,0),4)*1),"")</f>
        <v/>
      </c>
      <c r="AS8271">
        <f t="shared" si="905"/>
        <v>0</v>
      </c>
      <c r="BF8271" t="str">
        <f>IFERROR(IF(OR(BD8271=338,BD8271=340,BD8271=341,BD8271=342,BD8271="342A",BD8271="342B"),PorcenRet(BD8271,BH8271,BI8271),INDEX(PORCENTAJEBUSCAR,MATCH(BD8271,CódigoRET,0),4)*1),"")</f>
        <v/>
      </c>
      <c r="BG8271">
        <f t="shared" si="906"/>
        <v>0</v>
      </c>
      <c r="BO8271">
        <f t="shared" si="907"/>
        <v>0</v>
      </c>
      <c r="CC8271">
        <f t="shared" si="908"/>
        <v>0</v>
      </c>
      <c r="CD8271">
        <f t="shared" si="909"/>
        <v>0</v>
      </c>
      <c r="CG8271">
        <f ca="1">IFERROR(INDIRECT("IVA!X"&amp;MATCH(MID(COMPRAS!C8171,1,2)&amp;MID(COMPRAS!F8171,1,2)&amp;MID(COMPRAS!D8171,1,2),IVA!W:W,0)),"SIN COD.")</f>
        <v>0</v>
      </c>
      <c r="CH8271">
        <f ca="1">IFERROR(INDIRECT("IVA!Y"&amp;MATCH(MID(COMPRAS!C8171,1,2)&amp;MID(COMPRAS!F8171,1,2)&amp;MID(COMPRAS!D8171,1,2),IVA!W:W,0)),"SIN COD.")</f>
        <v>0</v>
      </c>
    </row>
    <row r="8272" spans="1:86" x14ac:dyDescent="0.25">
      <c r="A8272"/>
      <c r="B8272"/>
      <c r="D8272"/>
      <c r="AL8272">
        <f t="shared" si="903"/>
        <v>0</v>
      </c>
      <c r="AQ8272">
        <f t="shared" si="904"/>
        <v>0</v>
      </c>
      <c r="AR8272" t="str">
        <f>IFERROR(IF(OR(AP8272=338,AP8272=340,AP8272=341,AP8272=342,AP8272="342A",AP8272="342B"),PorcenRet(AP8272,AT8272,AU8272),INDEX(PORCENTAJEBUSCAR,MATCH(AP8272,CódigoRET,0),4)*1),"")</f>
        <v/>
      </c>
      <c r="AS8272">
        <f t="shared" si="905"/>
        <v>0</v>
      </c>
      <c r="BF8272" t="str">
        <f>IFERROR(IF(OR(BD8272=338,BD8272=340,BD8272=341,BD8272=342,BD8272="342A",BD8272="342B"),PorcenRet(BD8272,BH8272,BI8272),INDEX(PORCENTAJEBUSCAR,MATCH(BD8272,CódigoRET,0),4)*1),"")</f>
        <v/>
      </c>
      <c r="BG8272">
        <f t="shared" si="906"/>
        <v>0</v>
      </c>
      <c r="BO8272">
        <f t="shared" si="907"/>
        <v>0</v>
      </c>
      <c r="CC8272">
        <f t="shared" si="908"/>
        <v>0</v>
      </c>
      <c r="CD8272">
        <f t="shared" si="909"/>
        <v>0</v>
      </c>
      <c r="CG8272">
        <f ca="1">IFERROR(INDIRECT("IVA!X"&amp;MATCH(MID(COMPRAS!C8172,1,2)&amp;MID(COMPRAS!F8172,1,2)&amp;MID(COMPRAS!D8172,1,2),IVA!W:W,0)),"SIN COD.")</f>
        <v>0</v>
      </c>
      <c r="CH8272">
        <f ca="1">IFERROR(INDIRECT("IVA!Y"&amp;MATCH(MID(COMPRAS!C8172,1,2)&amp;MID(COMPRAS!F8172,1,2)&amp;MID(COMPRAS!D8172,1,2),IVA!W:W,0)),"SIN COD.")</f>
        <v>0</v>
      </c>
    </row>
    <row r="8273" spans="1:86" x14ac:dyDescent="0.25">
      <c r="A8273"/>
      <c r="B8273"/>
      <c r="D8273"/>
      <c r="AL8273">
        <f t="shared" si="903"/>
        <v>0</v>
      </c>
      <c r="AQ8273">
        <f t="shared" si="904"/>
        <v>0</v>
      </c>
      <c r="AR8273" t="str">
        <f>IFERROR(IF(OR(AP8273=338,AP8273=340,AP8273=341,AP8273=342,AP8273="342A",AP8273="342B"),PorcenRet(AP8273,AT8273,AU8273),INDEX(PORCENTAJEBUSCAR,MATCH(AP8273,CódigoRET,0),4)*1),"")</f>
        <v/>
      </c>
      <c r="AS8273">
        <f t="shared" si="905"/>
        <v>0</v>
      </c>
      <c r="BF8273" t="str">
        <f>IFERROR(IF(OR(BD8273=338,BD8273=340,BD8273=341,BD8273=342,BD8273="342A",BD8273="342B"),PorcenRet(BD8273,BH8273,BI8273),INDEX(PORCENTAJEBUSCAR,MATCH(BD8273,CódigoRET,0),4)*1),"")</f>
        <v/>
      </c>
      <c r="BG8273">
        <f t="shared" si="906"/>
        <v>0</v>
      </c>
      <c r="BO8273">
        <f t="shared" si="907"/>
        <v>0</v>
      </c>
      <c r="CC8273">
        <f t="shared" si="908"/>
        <v>0</v>
      </c>
      <c r="CD8273">
        <f t="shared" si="909"/>
        <v>0</v>
      </c>
      <c r="CG8273">
        <f ca="1">IFERROR(INDIRECT("IVA!X"&amp;MATCH(MID(COMPRAS!C8173,1,2)&amp;MID(COMPRAS!F8173,1,2)&amp;MID(COMPRAS!D8173,1,2),IVA!W:W,0)),"SIN COD.")</f>
        <v>0</v>
      </c>
      <c r="CH8273">
        <f ca="1">IFERROR(INDIRECT("IVA!Y"&amp;MATCH(MID(COMPRAS!C8173,1,2)&amp;MID(COMPRAS!F8173,1,2)&amp;MID(COMPRAS!D8173,1,2),IVA!W:W,0)),"SIN COD.")</f>
        <v>0</v>
      </c>
    </row>
    <row r="8274" spans="1:86" x14ac:dyDescent="0.25">
      <c r="A8274"/>
      <c r="B8274"/>
      <c r="D8274"/>
      <c r="AL8274">
        <f t="shared" si="903"/>
        <v>0</v>
      </c>
      <c r="AQ8274">
        <f t="shared" si="904"/>
        <v>0</v>
      </c>
      <c r="AR8274" t="str">
        <f>IFERROR(IF(OR(AP8274=338,AP8274=340,AP8274=341,AP8274=342,AP8274="342A",AP8274="342B"),PorcenRet(AP8274,AT8274,AU8274),INDEX(PORCENTAJEBUSCAR,MATCH(AP8274,CódigoRET,0),4)*1),"")</f>
        <v/>
      </c>
      <c r="AS8274">
        <f t="shared" si="905"/>
        <v>0</v>
      </c>
      <c r="BF8274" t="str">
        <f>IFERROR(IF(OR(BD8274=338,BD8274=340,BD8274=341,BD8274=342,BD8274="342A",BD8274="342B"),PorcenRet(BD8274,BH8274,BI8274),INDEX(PORCENTAJEBUSCAR,MATCH(BD8274,CódigoRET,0),4)*1),"")</f>
        <v/>
      </c>
      <c r="BG8274">
        <f t="shared" si="906"/>
        <v>0</v>
      </c>
      <c r="BO8274">
        <f t="shared" si="907"/>
        <v>0</v>
      </c>
      <c r="CC8274">
        <f t="shared" si="908"/>
        <v>0</v>
      </c>
      <c r="CD8274">
        <f t="shared" si="909"/>
        <v>0</v>
      </c>
      <c r="CG8274">
        <f ca="1">IFERROR(INDIRECT("IVA!X"&amp;MATCH(MID(COMPRAS!C8174,1,2)&amp;MID(COMPRAS!F8174,1,2)&amp;MID(COMPRAS!D8174,1,2),IVA!W:W,0)),"SIN COD.")</f>
        <v>0</v>
      </c>
      <c r="CH8274">
        <f ca="1">IFERROR(INDIRECT("IVA!Y"&amp;MATCH(MID(COMPRAS!C8174,1,2)&amp;MID(COMPRAS!F8174,1,2)&amp;MID(COMPRAS!D8174,1,2),IVA!W:W,0)),"SIN COD.")</f>
        <v>0</v>
      </c>
    </row>
    <row r="8275" spans="1:86" x14ac:dyDescent="0.25">
      <c r="A8275"/>
      <c r="B8275"/>
      <c r="D8275"/>
      <c r="AL8275">
        <f t="shared" si="903"/>
        <v>0</v>
      </c>
      <c r="AQ8275">
        <f t="shared" si="904"/>
        <v>0</v>
      </c>
      <c r="AR8275" t="str">
        <f>IFERROR(IF(OR(AP8275=338,AP8275=340,AP8275=341,AP8275=342,AP8275="342A",AP8275="342B"),PorcenRet(AP8275,AT8275,AU8275),INDEX(PORCENTAJEBUSCAR,MATCH(AP8275,CódigoRET,0),4)*1),"")</f>
        <v/>
      </c>
      <c r="AS8275">
        <f t="shared" si="905"/>
        <v>0</v>
      </c>
      <c r="BF8275" t="str">
        <f>IFERROR(IF(OR(BD8275=338,BD8275=340,BD8275=341,BD8275=342,BD8275="342A",BD8275="342B"),PorcenRet(BD8275,BH8275,BI8275),INDEX(PORCENTAJEBUSCAR,MATCH(BD8275,CódigoRET,0),4)*1),"")</f>
        <v/>
      </c>
      <c r="BG8275">
        <f t="shared" si="906"/>
        <v>0</v>
      </c>
      <c r="BO8275">
        <f t="shared" si="907"/>
        <v>0</v>
      </c>
      <c r="CC8275">
        <f t="shared" si="908"/>
        <v>0</v>
      </c>
      <c r="CD8275">
        <f t="shared" si="909"/>
        <v>0</v>
      </c>
      <c r="CG8275">
        <f ca="1">IFERROR(INDIRECT("IVA!X"&amp;MATCH(MID(COMPRAS!C8175,1,2)&amp;MID(COMPRAS!F8175,1,2)&amp;MID(COMPRAS!D8175,1,2),IVA!W:W,0)),"SIN COD.")</f>
        <v>0</v>
      </c>
      <c r="CH8275">
        <f ca="1">IFERROR(INDIRECT("IVA!Y"&amp;MATCH(MID(COMPRAS!C8175,1,2)&amp;MID(COMPRAS!F8175,1,2)&amp;MID(COMPRAS!D8175,1,2),IVA!W:W,0)),"SIN COD.")</f>
        <v>0</v>
      </c>
    </row>
    <row r="8276" spans="1:86" x14ac:dyDescent="0.25">
      <c r="A8276"/>
      <c r="B8276"/>
      <c r="D8276"/>
      <c r="AL8276">
        <f t="shared" si="903"/>
        <v>0</v>
      </c>
      <c r="AQ8276">
        <f t="shared" si="904"/>
        <v>0</v>
      </c>
      <c r="AR8276" t="str">
        <f>IFERROR(IF(OR(AP8276=338,AP8276=340,AP8276=341,AP8276=342,AP8276="342A",AP8276="342B"),PorcenRet(AP8276,AT8276,AU8276),INDEX(PORCENTAJEBUSCAR,MATCH(AP8276,CódigoRET,0),4)*1),"")</f>
        <v/>
      </c>
      <c r="AS8276">
        <f t="shared" si="905"/>
        <v>0</v>
      </c>
      <c r="BF8276" t="str">
        <f>IFERROR(IF(OR(BD8276=338,BD8276=340,BD8276=341,BD8276=342,BD8276="342A",BD8276="342B"),PorcenRet(BD8276,BH8276,BI8276),INDEX(PORCENTAJEBUSCAR,MATCH(BD8276,CódigoRET,0),4)*1),"")</f>
        <v/>
      </c>
      <c r="BG8276">
        <f t="shared" si="906"/>
        <v>0</v>
      </c>
      <c r="BO8276">
        <f t="shared" si="907"/>
        <v>0</v>
      </c>
      <c r="CC8276">
        <f t="shared" si="908"/>
        <v>0</v>
      </c>
      <c r="CD8276">
        <f t="shared" si="909"/>
        <v>0</v>
      </c>
      <c r="CG8276">
        <f ca="1">IFERROR(INDIRECT("IVA!X"&amp;MATCH(MID(COMPRAS!C8176,1,2)&amp;MID(COMPRAS!F8176,1,2)&amp;MID(COMPRAS!D8176,1,2),IVA!W:W,0)),"SIN COD.")</f>
        <v>0</v>
      </c>
      <c r="CH8276">
        <f ca="1">IFERROR(INDIRECT("IVA!Y"&amp;MATCH(MID(COMPRAS!C8176,1,2)&amp;MID(COMPRAS!F8176,1,2)&amp;MID(COMPRAS!D8176,1,2),IVA!W:W,0)),"SIN COD.")</f>
        <v>0</v>
      </c>
    </row>
    <row r="8277" spans="1:86" x14ac:dyDescent="0.25">
      <c r="A8277"/>
      <c r="B8277"/>
      <c r="D8277"/>
      <c r="AL8277">
        <f t="shared" si="903"/>
        <v>0</v>
      </c>
      <c r="AQ8277">
        <f t="shared" si="904"/>
        <v>0</v>
      </c>
      <c r="AR8277" t="str">
        <f>IFERROR(IF(OR(AP8277=338,AP8277=340,AP8277=341,AP8277=342,AP8277="342A",AP8277="342B"),PorcenRet(AP8277,AT8277,AU8277),INDEX(PORCENTAJEBUSCAR,MATCH(AP8277,CódigoRET,0),4)*1),"")</f>
        <v/>
      </c>
      <c r="AS8277">
        <f t="shared" si="905"/>
        <v>0</v>
      </c>
      <c r="BF8277" t="str">
        <f>IFERROR(IF(OR(BD8277=338,BD8277=340,BD8277=341,BD8277=342,BD8277="342A",BD8277="342B"),PorcenRet(BD8277,BH8277,BI8277),INDEX(PORCENTAJEBUSCAR,MATCH(BD8277,CódigoRET,0),4)*1),"")</f>
        <v/>
      </c>
      <c r="BG8277">
        <f t="shared" si="906"/>
        <v>0</v>
      </c>
      <c r="BO8277">
        <f t="shared" si="907"/>
        <v>0</v>
      </c>
      <c r="CC8277">
        <f t="shared" si="908"/>
        <v>0</v>
      </c>
      <c r="CD8277">
        <f t="shared" si="909"/>
        <v>0</v>
      </c>
      <c r="CG8277">
        <f ca="1">IFERROR(INDIRECT("IVA!X"&amp;MATCH(MID(COMPRAS!C8177,1,2)&amp;MID(COMPRAS!F8177,1,2)&amp;MID(COMPRAS!D8177,1,2),IVA!W:W,0)),"SIN COD.")</f>
        <v>0</v>
      </c>
      <c r="CH8277">
        <f ca="1">IFERROR(INDIRECT("IVA!Y"&amp;MATCH(MID(COMPRAS!C8177,1,2)&amp;MID(COMPRAS!F8177,1,2)&amp;MID(COMPRAS!D8177,1,2),IVA!W:W,0)),"SIN COD.")</f>
        <v>0</v>
      </c>
    </row>
    <row r="8278" spans="1:86" x14ac:dyDescent="0.25">
      <c r="A8278"/>
      <c r="B8278"/>
      <c r="D8278"/>
      <c r="AL8278">
        <f t="shared" si="903"/>
        <v>0</v>
      </c>
      <c r="AQ8278">
        <f t="shared" si="904"/>
        <v>0</v>
      </c>
      <c r="AR8278" t="str">
        <f>IFERROR(IF(OR(AP8278=338,AP8278=340,AP8278=341,AP8278=342,AP8278="342A",AP8278="342B"),PorcenRet(AP8278,AT8278,AU8278),INDEX(PORCENTAJEBUSCAR,MATCH(AP8278,CódigoRET,0),4)*1),"")</f>
        <v/>
      </c>
      <c r="AS8278">
        <f t="shared" si="905"/>
        <v>0</v>
      </c>
      <c r="BF8278" t="str">
        <f>IFERROR(IF(OR(BD8278=338,BD8278=340,BD8278=341,BD8278=342,BD8278="342A",BD8278="342B"),PorcenRet(BD8278,BH8278,BI8278),INDEX(PORCENTAJEBUSCAR,MATCH(BD8278,CódigoRET,0),4)*1),"")</f>
        <v/>
      </c>
      <c r="BG8278">
        <f t="shared" si="906"/>
        <v>0</v>
      </c>
      <c r="BO8278">
        <f t="shared" si="907"/>
        <v>0</v>
      </c>
      <c r="CC8278">
        <f t="shared" si="908"/>
        <v>0</v>
      </c>
      <c r="CD8278">
        <f t="shared" si="909"/>
        <v>0</v>
      </c>
      <c r="CG8278">
        <f ca="1">IFERROR(INDIRECT("IVA!X"&amp;MATCH(MID(COMPRAS!C8178,1,2)&amp;MID(COMPRAS!F8178,1,2)&amp;MID(COMPRAS!D8178,1,2),IVA!W:W,0)),"SIN COD.")</f>
        <v>0</v>
      </c>
      <c r="CH8278">
        <f ca="1">IFERROR(INDIRECT("IVA!Y"&amp;MATCH(MID(COMPRAS!C8178,1,2)&amp;MID(COMPRAS!F8178,1,2)&amp;MID(COMPRAS!D8178,1,2),IVA!W:W,0)),"SIN COD.")</f>
        <v>0</v>
      </c>
    </row>
    <row r="8279" spans="1:86" x14ac:dyDescent="0.25">
      <c r="A8279"/>
      <c r="B8279"/>
      <c r="D8279"/>
      <c r="AL8279">
        <f t="shared" si="903"/>
        <v>0</v>
      </c>
      <c r="AQ8279">
        <f t="shared" si="904"/>
        <v>0</v>
      </c>
      <c r="AR8279" t="str">
        <f>IFERROR(IF(OR(AP8279=338,AP8279=340,AP8279=341,AP8279=342,AP8279="342A",AP8279="342B"),PorcenRet(AP8279,AT8279,AU8279),INDEX(PORCENTAJEBUSCAR,MATCH(AP8279,CódigoRET,0),4)*1),"")</f>
        <v/>
      </c>
      <c r="AS8279">
        <f t="shared" si="905"/>
        <v>0</v>
      </c>
      <c r="BF8279" t="str">
        <f>IFERROR(IF(OR(BD8279=338,BD8279=340,BD8279=341,BD8279=342,BD8279="342A",BD8279="342B"),PorcenRet(BD8279,BH8279,BI8279),INDEX(PORCENTAJEBUSCAR,MATCH(BD8279,CódigoRET,0),4)*1),"")</f>
        <v/>
      </c>
      <c r="BG8279">
        <f t="shared" si="906"/>
        <v>0</v>
      </c>
      <c r="BO8279">
        <f t="shared" si="907"/>
        <v>0</v>
      </c>
      <c r="CC8279">
        <f t="shared" si="908"/>
        <v>0</v>
      </c>
      <c r="CD8279">
        <f t="shared" si="909"/>
        <v>0</v>
      </c>
      <c r="CG8279">
        <f ca="1">IFERROR(INDIRECT("IVA!X"&amp;MATCH(MID(COMPRAS!C8179,1,2)&amp;MID(COMPRAS!F8179,1,2)&amp;MID(COMPRAS!D8179,1,2),IVA!W:W,0)),"SIN COD.")</f>
        <v>0</v>
      </c>
      <c r="CH8279">
        <f ca="1">IFERROR(INDIRECT("IVA!Y"&amp;MATCH(MID(COMPRAS!C8179,1,2)&amp;MID(COMPRAS!F8179,1,2)&amp;MID(COMPRAS!D8179,1,2),IVA!W:W,0)),"SIN COD.")</f>
        <v>0</v>
      </c>
    </row>
    <row r="8280" spans="1:86" x14ac:dyDescent="0.25">
      <c r="A8280"/>
      <c r="B8280"/>
      <c r="D8280"/>
      <c r="AL8280">
        <f t="shared" si="903"/>
        <v>0</v>
      </c>
      <c r="AQ8280">
        <f t="shared" si="904"/>
        <v>0</v>
      </c>
      <c r="AR8280" t="str">
        <f>IFERROR(IF(OR(AP8280=338,AP8280=340,AP8280=341,AP8280=342,AP8280="342A",AP8280="342B"),PorcenRet(AP8280,AT8280,AU8280),INDEX(PORCENTAJEBUSCAR,MATCH(AP8280,CódigoRET,0),4)*1),"")</f>
        <v/>
      </c>
      <c r="AS8280">
        <f t="shared" si="905"/>
        <v>0</v>
      </c>
      <c r="BF8280" t="str">
        <f>IFERROR(IF(OR(BD8280=338,BD8280=340,BD8280=341,BD8280=342,BD8280="342A",BD8280="342B"),PorcenRet(BD8280,BH8280,BI8280),INDEX(PORCENTAJEBUSCAR,MATCH(BD8280,CódigoRET,0),4)*1),"")</f>
        <v/>
      </c>
      <c r="BG8280">
        <f t="shared" si="906"/>
        <v>0</v>
      </c>
      <c r="BO8280">
        <f t="shared" si="907"/>
        <v>0</v>
      </c>
      <c r="CC8280">
        <f t="shared" si="908"/>
        <v>0</v>
      </c>
      <c r="CD8280">
        <f t="shared" si="909"/>
        <v>0</v>
      </c>
      <c r="CG8280">
        <f ca="1">IFERROR(INDIRECT("IVA!X"&amp;MATCH(MID(COMPRAS!C8180,1,2)&amp;MID(COMPRAS!F8180,1,2)&amp;MID(COMPRAS!D8180,1,2),IVA!W:W,0)),"SIN COD.")</f>
        <v>0</v>
      </c>
      <c r="CH8280">
        <f ca="1">IFERROR(INDIRECT("IVA!Y"&amp;MATCH(MID(COMPRAS!C8180,1,2)&amp;MID(COMPRAS!F8180,1,2)&amp;MID(COMPRAS!D8180,1,2),IVA!W:W,0)),"SIN COD.")</f>
        <v>0</v>
      </c>
    </row>
    <row r="8281" spans="1:86" x14ac:dyDescent="0.25">
      <c r="A8281"/>
      <c r="B8281"/>
      <c r="D8281"/>
      <c r="AL8281">
        <f t="shared" si="903"/>
        <v>0</v>
      </c>
      <c r="AQ8281">
        <f t="shared" si="904"/>
        <v>0</v>
      </c>
      <c r="AR8281" t="str">
        <f>IFERROR(IF(OR(AP8281=338,AP8281=340,AP8281=341,AP8281=342,AP8281="342A",AP8281="342B"),PorcenRet(AP8281,AT8281,AU8281),INDEX(PORCENTAJEBUSCAR,MATCH(AP8281,CódigoRET,0),4)*1),"")</f>
        <v/>
      </c>
      <c r="AS8281">
        <f t="shared" si="905"/>
        <v>0</v>
      </c>
      <c r="BF8281" t="str">
        <f>IFERROR(IF(OR(BD8281=338,BD8281=340,BD8281=341,BD8281=342,BD8281="342A",BD8281="342B"),PorcenRet(BD8281,BH8281,BI8281),INDEX(PORCENTAJEBUSCAR,MATCH(BD8281,CódigoRET,0),4)*1),"")</f>
        <v/>
      </c>
      <c r="BG8281">
        <f t="shared" si="906"/>
        <v>0</v>
      </c>
      <c r="BO8281">
        <f t="shared" si="907"/>
        <v>0</v>
      </c>
      <c r="CC8281">
        <f t="shared" si="908"/>
        <v>0</v>
      </c>
      <c r="CD8281">
        <f t="shared" si="909"/>
        <v>0</v>
      </c>
      <c r="CG8281">
        <f ca="1">IFERROR(INDIRECT("IVA!X"&amp;MATCH(MID(COMPRAS!C8181,1,2)&amp;MID(COMPRAS!F8181,1,2)&amp;MID(COMPRAS!D8181,1,2),IVA!W:W,0)),"SIN COD.")</f>
        <v>0</v>
      </c>
      <c r="CH8281">
        <f ca="1">IFERROR(INDIRECT("IVA!Y"&amp;MATCH(MID(COMPRAS!C8181,1,2)&amp;MID(COMPRAS!F8181,1,2)&amp;MID(COMPRAS!D8181,1,2),IVA!W:W,0)),"SIN COD.")</f>
        <v>0</v>
      </c>
    </row>
    <row r="8282" spans="1:86" x14ac:dyDescent="0.25">
      <c r="A8282"/>
      <c r="B8282"/>
      <c r="D8282"/>
      <c r="AL8282">
        <f t="shared" si="903"/>
        <v>0</v>
      </c>
      <c r="AQ8282">
        <f t="shared" si="904"/>
        <v>0</v>
      </c>
      <c r="AR8282" t="str">
        <f>IFERROR(IF(OR(AP8282=338,AP8282=340,AP8282=341,AP8282=342,AP8282="342A",AP8282="342B"),PorcenRet(AP8282,AT8282,AU8282),INDEX(PORCENTAJEBUSCAR,MATCH(AP8282,CódigoRET,0),4)*1),"")</f>
        <v/>
      </c>
      <c r="AS8282">
        <f t="shared" si="905"/>
        <v>0</v>
      </c>
      <c r="BF8282" t="str">
        <f>IFERROR(IF(OR(BD8282=338,BD8282=340,BD8282=341,BD8282=342,BD8282="342A",BD8282="342B"),PorcenRet(BD8282,BH8282,BI8282),INDEX(PORCENTAJEBUSCAR,MATCH(BD8282,CódigoRET,0),4)*1),"")</f>
        <v/>
      </c>
      <c r="BG8282">
        <f t="shared" si="906"/>
        <v>0</v>
      </c>
      <c r="BO8282">
        <f t="shared" si="907"/>
        <v>0</v>
      </c>
      <c r="CC8282">
        <f t="shared" si="908"/>
        <v>0</v>
      </c>
      <c r="CD8282">
        <f t="shared" si="909"/>
        <v>0</v>
      </c>
      <c r="CG8282">
        <f ca="1">IFERROR(INDIRECT("IVA!X"&amp;MATCH(MID(COMPRAS!C8182,1,2)&amp;MID(COMPRAS!F8182,1,2)&amp;MID(COMPRAS!D8182,1,2),IVA!W:W,0)),"SIN COD.")</f>
        <v>0</v>
      </c>
      <c r="CH8282">
        <f ca="1">IFERROR(INDIRECT("IVA!Y"&amp;MATCH(MID(COMPRAS!C8182,1,2)&amp;MID(COMPRAS!F8182,1,2)&amp;MID(COMPRAS!D8182,1,2),IVA!W:W,0)),"SIN COD.")</f>
        <v>0</v>
      </c>
    </row>
    <row r="8283" spans="1:86" x14ac:dyDescent="0.25">
      <c r="A8283"/>
      <c r="B8283"/>
      <c r="D8283"/>
      <c r="AL8283">
        <f t="shared" si="903"/>
        <v>0</v>
      </c>
      <c r="AQ8283">
        <f t="shared" si="904"/>
        <v>0</v>
      </c>
      <c r="AR8283" t="str">
        <f>IFERROR(IF(OR(AP8283=338,AP8283=340,AP8283=341,AP8283=342,AP8283="342A",AP8283="342B"),PorcenRet(AP8283,AT8283,AU8283),INDEX(PORCENTAJEBUSCAR,MATCH(AP8283,CódigoRET,0),4)*1),"")</f>
        <v/>
      </c>
      <c r="AS8283">
        <f t="shared" si="905"/>
        <v>0</v>
      </c>
      <c r="BF8283" t="str">
        <f>IFERROR(IF(OR(BD8283=338,BD8283=340,BD8283=341,BD8283=342,BD8283="342A",BD8283="342B"),PorcenRet(BD8283,BH8283,BI8283),INDEX(PORCENTAJEBUSCAR,MATCH(BD8283,CódigoRET,0),4)*1),"")</f>
        <v/>
      </c>
      <c r="BG8283">
        <f t="shared" si="906"/>
        <v>0</v>
      </c>
      <c r="BO8283">
        <f t="shared" si="907"/>
        <v>0</v>
      </c>
      <c r="CC8283">
        <f t="shared" si="908"/>
        <v>0</v>
      </c>
      <c r="CD8283">
        <f t="shared" si="909"/>
        <v>0</v>
      </c>
      <c r="CG8283">
        <f ca="1">IFERROR(INDIRECT("IVA!X"&amp;MATCH(MID(COMPRAS!C8183,1,2)&amp;MID(COMPRAS!F8183,1,2)&amp;MID(COMPRAS!D8183,1,2),IVA!W:W,0)),"SIN COD.")</f>
        <v>0</v>
      </c>
      <c r="CH8283">
        <f ca="1">IFERROR(INDIRECT("IVA!Y"&amp;MATCH(MID(COMPRAS!C8183,1,2)&amp;MID(COMPRAS!F8183,1,2)&amp;MID(COMPRAS!D8183,1,2),IVA!W:W,0)),"SIN COD.")</f>
        <v>0</v>
      </c>
    </row>
    <row r="8284" spans="1:86" x14ac:dyDescent="0.25">
      <c r="A8284"/>
      <c r="B8284"/>
      <c r="D8284"/>
      <c r="AL8284">
        <f t="shared" si="903"/>
        <v>0</v>
      </c>
      <c r="AQ8284">
        <f t="shared" si="904"/>
        <v>0</v>
      </c>
      <c r="AR8284" t="str">
        <f>IFERROR(IF(OR(AP8284=338,AP8284=340,AP8284=341,AP8284=342,AP8284="342A",AP8284="342B"),PorcenRet(AP8284,AT8284,AU8284),INDEX(PORCENTAJEBUSCAR,MATCH(AP8284,CódigoRET,0),4)*1),"")</f>
        <v/>
      </c>
      <c r="AS8284">
        <f t="shared" si="905"/>
        <v>0</v>
      </c>
      <c r="BF8284" t="str">
        <f>IFERROR(IF(OR(BD8284=338,BD8284=340,BD8284=341,BD8284=342,BD8284="342A",BD8284="342B"),PorcenRet(BD8284,BH8284,BI8284),INDEX(PORCENTAJEBUSCAR,MATCH(BD8284,CódigoRET,0),4)*1),"")</f>
        <v/>
      </c>
      <c r="BG8284">
        <f t="shared" si="906"/>
        <v>0</v>
      </c>
      <c r="BO8284">
        <f t="shared" si="907"/>
        <v>0</v>
      </c>
      <c r="CC8284">
        <f t="shared" si="908"/>
        <v>0</v>
      </c>
      <c r="CD8284">
        <f t="shared" si="909"/>
        <v>0</v>
      </c>
      <c r="CG8284">
        <f ca="1">IFERROR(INDIRECT("IVA!X"&amp;MATCH(MID(COMPRAS!C8184,1,2)&amp;MID(COMPRAS!F8184,1,2)&amp;MID(COMPRAS!D8184,1,2),IVA!W:W,0)),"SIN COD.")</f>
        <v>0</v>
      </c>
      <c r="CH8284">
        <f ca="1">IFERROR(INDIRECT("IVA!Y"&amp;MATCH(MID(COMPRAS!C8184,1,2)&amp;MID(COMPRAS!F8184,1,2)&amp;MID(COMPRAS!D8184,1,2),IVA!W:W,0)),"SIN COD.")</f>
        <v>0</v>
      </c>
    </row>
    <row r="8285" spans="1:86" x14ac:dyDescent="0.25">
      <c r="A8285"/>
      <c r="B8285"/>
      <c r="D8285"/>
      <c r="AL8285">
        <f t="shared" si="903"/>
        <v>0</v>
      </c>
      <c r="AQ8285">
        <f t="shared" si="904"/>
        <v>0</v>
      </c>
      <c r="AR8285" t="str">
        <f>IFERROR(IF(OR(AP8285=338,AP8285=340,AP8285=341,AP8285=342,AP8285="342A",AP8285="342B"),PorcenRet(AP8285,AT8285,AU8285),INDEX(PORCENTAJEBUSCAR,MATCH(AP8285,CódigoRET,0),4)*1),"")</f>
        <v/>
      </c>
      <c r="AS8285">
        <f t="shared" si="905"/>
        <v>0</v>
      </c>
      <c r="BF8285" t="str">
        <f>IFERROR(IF(OR(BD8285=338,BD8285=340,BD8285=341,BD8285=342,BD8285="342A",BD8285="342B"),PorcenRet(BD8285,BH8285,BI8285),INDEX(PORCENTAJEBUSCAR,MATCH(BD8285,CódigoRET,0),4)*1),"")</f>
        <v/>
      </c>
      <c r="BG8285">
        <f t="shared" si="906"/>
        <v>0</v>
      </c>
      <c r="BO8285">
        <f t="shared" si="907"/>
        <v>0</v>
      </c>
      <c r="CC8285">
        <f t="shared" si="908"/>
        <v>0</v>
      </c>
      <c r="CD8285">
        <f t="shared" si="909"/>
        <v>0</v>
      </c>
      <c r="CG8285">
        <f ca="1">IFERROR(INDIRECT("IVA!X"&amp;MATCH(MID(COMPRAS!C8185,1,2)&amp;MID(COMPRAS!F8185,1,2)&amp;MID(COMPRAS!D8185,1,2),IVA!W:W,0)),"SIN COD.")</f>
        <v>0</v>
      </c>
      <c r="CH8285">
        <f ca="1">IFERROR(INDIRECT("IVA!Y"&amp;MATCH(MID(COMPRAS!C8185,1,2)&amp;MID(COMPRAS!F8185,1,2)&amp;MID(COMPRAS!D8185,1,2),IVA!W:W,0)),"SIN COD.")</f>
        <v>0</v>
      </c>
    </row>
    <row r="8286" spans="1:86" x14ac:dyDescent="0.25">
      <c r="A8286"/>
      <c r="B8286"/>
      <c r="D8286"/>
      <c r="AL8286">
        <f t="shared" si="903"/>
        <v>0</v>
      </c>
      <c r="AQ8286">
        <f t="shared" si="904"/>
        <v>0</v>
      </c>
      <c r="AR8286" t="str">
        <f>IFERROR(IF(OR(AP8286=338,AP8286=340,AP8286=341,AP8286=342,AP8286="342A",AP8286="342B"),PorcenRet(AP8286,AT8286,AU8286),INDEX(PORCENTAJEBUSCAR,MATCH(AP8286,CódigoRET,0),4)*1),"")</f>
        <v/>
      </c>
      <c r="AS8286">
        <f t="shared" si="905"/>
        <v>0</v>
      </c>
      <c r="BF8286" t="str">
        <f>IFERROR(IF(OR(BD8286=338,BD8286=340,BD8286=341,BD8286=342,BD8286="342A",BD8286="342B"),PorcenRet(BD8286,BH8286,BI8286),INDEX(PORCENTAJEBUSCAR,MATCH(BD8286,CódigoRET,0),4)*1),"")</f>
        <v/>
      </c>
      <c r="BG8286">
        <f t="shared" si="906"/>
        <v>0</v>
      </c>
      <c r="BO8286">
        <f t="shared" si="907"/>
        <v>0</v>
      </c>
      <c r="CC8286">
        <f t="shared" si="908"/>
        <v>0</v>
      </c>
      <c r="CD8286">
        <f t="shared" si="909"/>
        <v>0</v>
      </c>
      <c r="CG8286">
        <f ca="1">IFERROR(INDIRECT("IVA!X"&amp;MATCH(MID(COMPRAS!C8186,1,2)&amp;MID(COMPRAS!F8186,1,2)&amp;MID(COMPRAS!D8186,1,2),IVA!W:W,0)),"SIN COD.")</f>
        <v>0</v>
      </c>
      <c r="CH8286">
        <f ca="1">IFERROR(INDIRECT("IVA!Y"&amp;MATCH(MID(COMPRAS!C8186,1,2)&amp;MID(COMPRAS!F8186,1,2)&amp;MID(COMPRAS!D8186,1,2),IVA!W:W,0)),"SIN COD.")</f>
        <v>0</v>
      </c>
    </row>
    <row r="8287" spans="1:86" x14ac:dyDescent="0.25">
      <c r="A8287"/>
      <c r="B8287"/>
      <c r="D8287"/>
      <c r="AL8287">
        <f t="shared" si="903"/>
        <v>0</v>
      </c>
      <c r="AQ8287">
        <f t="shared" si="904"/>
        <v>0</v>
      </c>
      <c r="AR8287" t="str">
        <f>IFERROR(IF(OR(AP8287=338,AP8287=340,AP8287=341,AP8287=342,AP8287="342A",AP8287="342B"),PorcenRet(AP8287,AT8287,AU8287),INDEX(PORCENTAJEBUSCAR,MATCH(AP8287,CódigoRET,0),4)*1),"")</f>
        <v/>
      </c>
      <c r="AS8287">
        <f t="shared" si="905"/>
        <v>0</v>
      </c>
      <c r="BF8287" t="str">
        <f>IFERROR(IF(OR(BD8287=338,BD8287=340,BD8287=341,BD8287=342,BD8287="342A",BD8287="342B"),PorcenRet(BD8287,BH8287,BI8287),INDEX(PORCENTAJEBUSCAR,MATCH(BD8287,CódigoRET,0),4)*1),"")</f>
        <v/>
      </c>
      <c r="BG8287">
        <f t="shared" si="906"/>
        <v>0</v>
      </c>
      <c r="BO8287">
        <f t="shared" si="907"/>
        <v>0</v>
      </c>
      <c r="CC8287">
        <f t="shared" si="908"/>
        <v>0</v>
      </c>
      <c r="CD8287">
        <f t="shared" si="909"/>
        <v>0</v>
      </c>
      <c r="CG8287">
        <f ca="1">IFERROR(INDIRECT("IVA!X"&amp;MATCH(MID(COMPRAS!C8187,1,2)&amp;MID(COMPRAS!F8187,1,2)&amp;MID(COMPRAS!D8187,1,2),IVA!W:W,0)),"SIN COD.")</f>
        <v>0</v>
      </c>
      <c r="CH8287">
        <f ca="1">IFERROR(INDIRECT("IVA!Y"&amp;MATCH(MID(COMPRAS!C8187,1,2)&amp;MID(COMPRAS!F8187,1,2)&amp;MID(COMPRAS!D8187,1,2),IVA!W:W,0)),"SIN COD.")</f>
        <v>0</v>
      </c>
    </row>
    <row r="8288" spans="1:86" x14ac:dyDescent="0.25">
      <c r="A8288"/>
      <c r="B8288"/>
      <c r="D8288"/>
      <c r="AL8288">
        <f t="shared" si="903"/>
        <v>0</v>
      </c>
      <c r="AQ8288">
        <f t="shared" si="904"/>
        <v>0</v>
      </c>
      <c r="AR8288" t="str">
        <f>IFERROR(IF(OR(AP8288=338,AP8288=340,AP8288=341,AP8288=342,AP8288="342A",AP8288="342B"),PorcenRet(AP8288,AT8288,AU8288),INDEX(PORCENTAJEBUSCAR,MATCH(AP8288,CódigoRET,0),4)*1),"")</f>
        <v/>
      </c>
      <c r="AS8288">
        <f t="shared" si="905"/>
        <v>0</v>
      </c>
      <c r="BF8288" t="str">
        <f>IFERROR(IF(OR(BD8288=338,BD8288=340,BD8288=341,BD8288=342,BD8288="342A",BD8288="342B"),PorcenRet(BD8288,BH8288,BI8288),INDEX(PORCENTAJEBUSCAR,MATCH(BD8288,CódigoRET,0),4)*1),"")</f>
        <v/>
      </c>
      <c r="BG8288">
        <f t="shared" si="906"/>
        <v>0</v>
      </c>
      <c r="BO8288">
        <f t="shared" si="907"/>
        <v>0</v>
      </c>
      <c r="CC8288">
        <f t="shared" si="908"/>
        <v>0</v>
      </c>
      <c r="CD8288">
        <f t="shared" si="909"/>
        <v>0</v>
      </c>
      <c r="CG8288">
        <f ca="1">IFERROR(INDIRECT("IVA!X"&amp;MATCH(MID(COMPRAS!C8188,1,2)&amp;MID(COMPRAS!F8188,1,2)&amp;MID(COMPRAS!D8188,1,2),IVA!W:W,0)),"SIN COD.")</f>
        <v>0</v>
      </c>
      <c r="CH8288">
        <f ca="1">IFERROR(INDIRECT("IVA!Y"&amp;MATCH(MID(COMPRAS!C8188,1,2)&amp;MID(COMPRAS!F8188,1,2)&amp;MID(COMPRAS!D8188,1,2),IVA!W:W,0)),"SIN COD.")</f>
        <v>0</v>
      </c>
    </row>
    <row r="8289" spans="1:86" x14ac:dyDescent="0.25">
      <c r="A8289"/>
      <c r="B8289"/>
      <c r="D8289"/>
      <c r="AL8289">
        <f t="shared" si="903"/>
        <v>0</v>
      </c>
      <c r="AQ8289">
        <f t="shared" si="904"/>
        <v>0</v>
      </c>
      <c r="AR8289" t="str">
        <f>IFERROR(IF(OR(AP8289=338,AP8289=340,AP8289=341,AP8289=342,AP8289="342A",AP8289="342B"),PorcenRet(AP8289,AT8289,AU8289),INDEX(PORCENTAJEBUSCAR,MATCH(AP8289,CódigoRET,0),4)*1),"")</f>
        <v/>
      </c>
      <c r="AS8289">
        <f t="shared" si="905"/>
        <v>0</v>
      </c>
      <c r="BF8289" t="str">
        <f>IFERROR(IF(OR(BD8289=338,BD8289=340,BD8289=341,BD8289=342,BD8289="342A",BD8289="342B"),PorcenRet(BD8289,BH8289,BI8289),INDEX(PORCENTAJEBUSCAR,MATCH(BD8289,CódigoRET,0),4)*1),"")</f>
        <v/>
      </c>
      <c r="BG8289">
        <f t="shared" si="906"/>
        <v>0</v>
      </c>
      <c r="BO8289">
        <f t="shared" si="907"/>
        <v>0</v>
      </c>
      <c r="CC8289">
        <f t="shared" si="908"/>
        <v>0</v>
      </c>
      <c r="CD8289">
        <f t="shared" si="909"/>
        <v>0</v>
      </c>
      <c r="CG8289">
        <f ca="1">IFERROR(INDIRECT("IVA!X"&amp;MATCH(MID(COMPRAS!C8189,1,2)&amp;MID(COMPRAS!F8189,1,2)&amp;MID(COMPRAS!D8189,1,2),IVA!W:W,0)),"SIN COD.")</f>
        <v>0</v>
      </c>
      <c r="CH8289">
        <f ca="1">IFERROR(INDIRECT("IVA!Y"&amp;MATCH(MID(COMPRAS!C8189,1,2)&amp;MID(COMPRAS!F8189,1,2)&amp;MID(COMPRAS!D8189,1,2),IVA!W:W,0)),"SIN COD.")</f>
        <v>0</v>
      </c>
    </row>
    <row r="8290" spans="1:86" x14ac:dyDescent="0.25">
      <c r="A8290"/>
      <c r="B8290"/>
      <c r="D8290"/>
      <c r="AL8290">
        <f t="shared" si="903"/>
        <v>0</v>
      </c>
      <c r="AQ8290">
        <f t="shared" si="904"/>
        <v>0</v>
      </c>
      <c r="AR8290" t="str">
        <f>IFERROR(IF(OR(AP8290=338,AP8290=340,AP8290=341,AP8290=342,AP8290="342A",AP8290="342B"),PorcenRet(AP8290,AT8290,AU8290),INDEX(PORCENTAJEBUSCAR,MATCH(AP8290,CódigoRET,0),4)*1),"")</f>
        <v/>
      </c>
      <c r="AS8290">
        <f t="shared" si="905"/>
        <v>0</v>
      </c>
      <c r="BF8290" t="str">
        <f>IFERROR(IF(OR(BD8290=338,BD8290=340,BD8290=341,BD8290=342,BD8290="342A",BD8290="342B"),PorcenRet(BD8290,BH8290,BI8290),INDEX(PORCENTAJEBUSCAR,MATCH(BD8290,CódigoRET,0),4)*1),"")</f>
        <v/>
      </c>
      <c r="BG8290">
        <f t="shared" si="906"/>
        <v>0</v>
      </c>
      <c r="BO8290">
        <f t="shared" si="907"/>
        <v>0</v>
      </c>
      <c r="CC8290">
        <f t="shared" si="908"/>
        <v>0</v>
      </c>
      <c r="CD8290">
        <f t="shared" si="909"/>
        <v>0</v>
      </c>
      <c r="CG8290">
        <f ca="1">IFERROR(INDIRECT("IVA!X"&amp;MATCH(MID(COMPRAS!C8190,1,2)&amp;MID(COMPRAS!F8190,1,2)&amp;MID(COMPRAS!D8190,1,2),IVA!W:W,0)),"SIN COD.")</f>
        <v>0</v>
      </c>
      <c r="CH8290">
        <f ca="1">IFERROR(INDIRECT("IVA!Y"&amp;MATCH(MID(COMPRAS!C8190,1,2)&amp;MID(COMPRAS!F8190,1,2)&amp;MID(COMPRAS!D8190,1,2),IVA!W:W,0)),"SIN COD.")</f>
        <v>0</v>
      </c>
    </row>
    <row r="8291" spans="1:86" x14ac:dyDescent="0.25">
      <c r="A8291"/>
      <c r="B8291"/>
      <c r="D8291"/>
      <c r="AL8291">
        <f t="shared" si="903"/>
        <v>0</v>
      </c>
      <c r="AQ8291">
        <f t="shared" si="904"/>
        <v>0</v>
      </c>
      <c r="AR8291" t="str">
        <f>IFERROR(IF(OR(AP8291=338,AP8291=340,AP8291=341,AP8291=342,AP8291="342A",AP8291="342B"),PorcenRet(AP8291,AT8291,AU8291),INDEX(PORCENTAJEBUSCAR,MATCH(AP8291,CódigoRET,0),4)*1),"")</f>
        <v/>
      </c>
      <c r="AS8291">
        <f t="shared" si="905"/>
        <v>0</v>
      </c>
      <c r="BF8291" t="str">
        <f>IFERROR(IF(OR(BD8291=338,BD8291=340,BD8291=341,BD8291=342,BD8291="342A",BD8291="342B"),PorcenRet(BD8291,BH8291,BI8291),INDEX(PORCENTAJEBUSCAR,MATCH(BD8291,CódigoRET,0),4)*1),"")</f>
        <v/>
      </c>
      <c r="BG8291">
        <f t="shared" si="906"/>
        <v>0</v>
      </c>
      <c r="BO8291">
        <f t="shared" si="907"/>
        <v>0</v>
      </c>
      <c r="CC8291">
        <f t="shared" si="908"/>
        <v>0</v>
      </c>
      <c r="CD8291">
        <f t="shared" si="909"/>
        <v>0</v>
      </c>
      <c r="CG8291">
        <f ca="1">IFERROR(INDIRECT("IVA!X"&amp;MATCH(MID(COMPRAS!C8191,1,2)&amp;MID(COMPRAS!F8191,1,2)&amp;MID(COMPRAS!D8191,1,2),IVA!W:W,0)),"SIN COD.")</f>
        <v>0</v>
      </c>
      <c r="CH8291">
        <f ca="1">IFERROR(INDIRECT("IVA!Y"&amp;MATCH(MID(COMPRAS!C8191,1,2)&amp;MID(COMPRAS!F8191,1,2)&amp;MID(COMPRAS!D8191,1,2),IVA!W:W,0)),"SIN COD.")</f>
        <v>0</v>
      </c>
    </row>
    <row r="8292" spans="1:86" x14ac:dyDescent="0.25">
      <c r="A8292"/>
      <c r="B8292"/>
      <c r="D8292"/>
      <c r="AL8292">
        <f t="shared" si="903"/>
        <v>0</v>
      </c>
      <c r="AQ8292">
        <f t="shared" si="904"/>
        <v>0</v>
      </c>
      <c r="AR8292" t="str">
        <f>IFERROR(IF(OR(AP8292=338,AP8292=340,AP8292=341,AP8292=342,AP8292="342A",AP8292="342B"),PorcenRet(AP8292,AT8292,AU8292),INDEX(PORCENTAJEBUSCAR,MATCH(AP8292,CódigoRET,0),4)*1),"")</f>
        <v/>
      </c>
      <c r="AS8292">
        <f t="shared" si="905"/>
        <v>0</v>
      </c>
      <c r="BF8292" t="str">
        <f>IFERROR(IF(OR(BD8292=338,BD8292=340,BD8292=341,BD8292=342,BD8292="342A",BD8292="342B"),PorcenRet(BD8292,BH8292,BI8292),INDEX(PORCENTAJEBUSCAR,MATCH(BD8292,CódigoRET,0),4)*1),"")</f>
        <v/>
      </c>
      <c r="BG8292">
        <f t="shared" si="906"/>
        <v>0</v>
      </c>
      <c r="BO8292">
        <f t="shared" si="907"/>
        <v>0</v>
      </c>
      <c r="CC8292">
        <f t="shared" si="908"/>
        <v>0</v>
      </c>
      <c r="CD8292">
        <f t="shared" si="909"/>
        <v>0</v>
      </c>
      <c r="CG8292">
        <f ca="1">IFERROR(INDIRECT("IVA!X"&amp;MATCH(MID(COMPRAS!C8192,1,2)&amp;MID(COMPRAS!F8192,1,2)&amp;MID(COMPRAS!D8192,1,2),IVA!W:W,0)),"SIN COD.")</f>
        <v>0</v>
      </c>
      <c r="CH8292">
        <f ca="1">IFERROR(INDIRECT("IVA!Y"&amp;MATCH(MID(COMPRAS!C8192,1,2)&amp;MID(COMPRAS!F8192,1,2)&amp;MID(COMPRAS!D8192,1,2),IVA!W:W,0)),"SIN COD.")</f>
        <v>0</v>
      </c>
    </row>
    <row r="8293" spans="1:86" x14ac:dyDescent="0.25">
      <c r="A8293"/>
      <c r="B8293"/>
      <c r="D8293"/>
      <c r="AL8293">
        <f t="shared" si="903"/>
        <v>0</v>
      </c>
      <c r="AQ8293">
        <f t="shared" si="904"/>
        <v>0</v>
      </c>
      <c r="AR8293" t="str">
        <f>IFERROR(IF(OR(AP8293=338,AP8293=340,AP8293=341,AP8293=342,AP8293="342A",AP8293="342B"),PorcenRet(AP8293,AT8293,AU8293),INDEX(PORCENTAJEBUSCAR,MATCH(AP8293,CódigoRET,0),4)*1),"")</f>
        <v/>
      </c>
      <c r="AS8293">
        <f t="shared" si="905"/>
        <v>0</v>
      </c>
      <c r="BF8293" t="str">
        <f>IFERROR(IF(OR(BD8293=338,BD8293=340,BD8293=341,BD8293=342,BD8293="342A",BD8293="342B"),PorcenRet(BD8293,BH8293,BI8293),INDEX(PORCENTAJEBUSCAR,MATCH(BD8293,CódigoRET,0),4)*1),"")</f>
        <v/>
      </c>
      <c r="BG8293">
        <f t="shared" si="906"/>
        <v>0</v>
      </c>
      <c r="BO8293">
        <f t="shared" si="907"/>
        <v>0</v>
      </c>
      <c r="CC8293">
        <f t="shared" si="908"/>
        <v>0</v>
      </c>
      <c r="CD8293">
        <f t="shared" si="909"/>
        <v>0</v>
      </c>
      <c r="CG8293">
        <f ca="1">IFERROR(INDIRECT("IVA!X"&amp;MATCH(MID(COMPRAS!C8193,1,2)&amp;MID(COMPRAS!F8193,1,2)&amp;MID(COMPRAS!D8193,1,2),IVA!W:W,0)),"SIN COD.")</f>
        <v>0</v>
      </c>
      <c r="CH8293">
        <f ca="1">IFERROR(INDIRECT("IVA!Y"&amp;MATCH(MID(COMPRAS!C8193,1,2)&amp;MID(COMPRAS!F8193,1,2)&amp;MID(COMPRAS!D8193,1,2),IVA!W:W,0)),"SIN COD.")</f>
        <v>0</v>
      </c>
    </row>
    <row r="8294" spans="1:86" x14ac:dyDescent="0.25">
      <c r="A8294"/>
      <c r="B8294"/>
      <c r="D8294"/>
      <c r="AL8294">
        <f t="shared" si="903"/>
        <v>0</v>
      </c>
      <c r="AQ8294">
        <f t="shared" si="904"/>
        <v>0</v>
      </c>
      <c r="AR8294" t="str">
        <f>IFERROR(IF(OR(AP8294=338,AP8294=340,AP8294=341,AP8294=342,AP8294="342A",AP8294="342B"),PorcenRet(AP8294,AT8294,AU8294),INDEX(PORCENTAJEBUSCAR,MATCH(AP8294,CódigoRET,0),4)*1),"")</f>
        <v/>
      </c>
      <c r="AS8294">
        <f t="shared" si="905"/>
        <v>0</v>
      </c>
      <c r="BF8294" t="str">
        <f>IFERROR(IF(OR(BD8294=338,BD8294=340,BD8294=341,BD8294=342,BD8294="342A",BD8294="342B"),PorcenRet(BD8294,BH8294,BI8294),INDEX(PORCENTAJEBUSCAR,MATCH(BD8294,CódigoRET,0),4)*1),"")</f>
        <v/>
      </c>
      <c r="BG8294">
        <f t="shared" si="906"/>
        <v>0</v>
      </c>
      <c r="BO8294">
        <f t="shared" si="907"/>
        <v>0</v>
      </c>
      <c r="CC8294">
        <f t="shared" si="908"/>
        <v>0</v>
      </c>
      <c r="CD8294">
        <f t="shared" si="909"/>
        <v>0</v>
      </c>
      <c r="CG8294">
        <f ca="1">IFERROR(INDIRECT("IVA!X"&amp;MATCH(MID(COMPRAS!C8194,1,2)&amp;MID(COMPRAS!F8194,1,2)&amp;MID(COMPRAS!D8194,1,2),IVA!W:W,0)),"SIN COD.")</f>
        <v>0</v>
      </c>
      <c r="CH8294">
        <f ca="1">IFERROR(INDIRECT("IVA!Y"&amp;MATCH(MID(COMPRAS!C8194,1,2)&amp;MID(COMPRAS!F8194,1,2)&amp;MID(COMPRAS!D8194,1,2),IVA!W:W,0)),"SIN COD.")</f>
        <v>0</v>
      </c>
    </row>
    <row r="8295" spans="1:86" x14ac:dyDescent="0.25">
      <c r="A8295"/>
      <c r="B8295"/>
      <c r="D8295"/>
      <c r="AL8295">
        <f t="shared" si="903"/>
        <v>0</v>
      </c>
      <c r="AQ8295">
        <f t="shared" si="904"/>
        <v>0</v>
      </c>
      <c r="AR8295" t="str">
        <f>IFERROR(IF(OR(AP8295=338,AP8295=340,AP8295=341,AP8295=342,AP8295="342A",AP8295="342B"),PorcenRet(AP8295,AT8295,AU8295),INDEX(PORCENTAJEBUSCAR,MATCH(AP8295,CódigoRET,0),4)*1),"")</f>
        <v/>
      </c>
      <c r="AS8295">
        <f t="shared" si="905"/>
        <v>0</v>
      </c>
      <c r="BF8295" t="str">
        <f>IFERROR(IF(OR(BD8295=338,BD8295=340,BD8295=341,BD8295=342,BD8295="342A",BD8295="342B"),PorcenRet(BD8295,BH8295,BI8295),INDEX(PORCENTAJEBUSCAR,MATCH(BD8295,CódigoRET,0),4)*1),"")</f>
        <v/>
      </c>
      <c r="BG8295">
        <f t="shared" si="906"/>
        <v>0</v>
      </c>
      <c r="BO8295">
        <f t="shared" si="907"/>
        <v>0</v>
      </c>
      <c r="CC8295">
        <f t="shared" si="908"/>
        <v>0</v>
      </c>
      <c r="CD8295">
        <f t="shared" si="909"/>
        <v>0</v>
      </c>
      <c r="CG8295">
        <f ca="1">IFERROR(INDIRECT("IVA!X"&amp;MATCH(MID(COMPRAS!C8195,1,2)&amp;MID(COMPRAS!F8195,1,2)&amp;MID(COMPRAS!D8195,1,2),IVA!W:W,0)),"SIN COD.")</f>
        <v>0</v>
      </c>
      <c r="CH8295">
        <f ca="1">IFERROR(INDIRECT("IVA!Y"&amp;MATCH(MID(COMPRAS!C8195,1,2)&amp;MID(COMPRAS!F8195,1,2)&amp;MID(COMPRAS!D8195,1,2),IVA!W:W,0)),"SIN COD.")</f>
        <v>0</v>
      </c>
    </row>
    <row r="8296" spans="1:86" x14ac:dyDescent="0.25">
      <c r="A8296"/>
      <c r="B8296"/>
      <c r="D8296"/>
      <c r="AL8296">
        <f t="shared" si="903"/>
        <v>0</v>
      </c>
      <c r="AQ8296">
        <f t="shared" si="904"/>
        <v>0</v>
      </c>
      <c r="AR8296" t="str">
        <f>IFERROR(IF(OR(AP8296=338,AP8296=340,AP8296=341,AP8296=342,AP8296="342A",AP8296="342B"),PorcenRet(AP8296,AT8296,AU8296),INDEX(PORCENTAJEBUSCAR,MATCH(AP8296,CódigoRET,0),4)*1),"")</f>
        <v/>
      </c>
      <c r="AS8296">
        <f t="shared" si="905"/>
        <v>0</v>
      </c>
      <c r="BF8296" t="str">
        <f>IFERROR(IF(OR(BD8296=338,BD8296=340,BD8296=341,BD8296=342,BD8296="342A",BD8296="342B"),PorcenRet(BD8296,BH8296,BI8296),INDEX(PORCENTAJEBUSCAR,MATCH(BD8296,CódigoRET,0),4)*1),"")</f>
        <v/>
      </c>
      <c r="BG8296">
        <f t="shared" si="906"/>
        <v>0</v>
      </c>
      <c r="BO8296">
        <f t="shared" si="907"/>
        <v>0</v>
      </c>
      <c r="CC8296">
        <f t="shared" si="908"/>
        <v>0</v>
      </c>
      <c r="CD8296">
        <f t="shared" si="909"/>
        <v>0</v>
      </c>
      <c r="CG8296">
        <f ca="1">IFERROR(INDIRECT("IVA!X"&amp;MATCH(MID(COMPRAS!C8196,1,2)&amp;MID(COMPRAS!F8196,1,2)&amp;MID(COMPRAS!D8196,1,2),IVA!W:W,0)),"SIN COD.")</f>
        <v>0</v>
      </c>
      <c r="CH8296">
        <f ca="1">IFERROR(INDIRECT("IVA!Y"&amp;MATCH(MID(COMPRAS!C8196,1,2)&amp;MID(COMPRAS!F8196,1,2)&amp;MID(COMPRAS!D8196,1,2),IVA!W:W,0)),"SIN COD.")</f>
        <v>0</v>
      </c>
    </row>
    <row r="8297" spans="1:86" x14ac:dyDescent="0.25">
      <c r="A8297"/>
      <c r="B8297"/>
      <c r="D8297"/>
      <c r="AL8297">
        <f t="shared" si="903"/>
        <v>0</v>
      </c>
      <c r="AQ8297">
        <f t="shared" si="904"/>
        <v>0</v>
      </c>
      <c r="AR8297" t="str">
        <f>IFERROR(IF(OR(AP8297=338,AP8297=340,AP8297=341,AP8297=342,AP8297="342A",AP8297="342B"),PorcenRet(AP8297,AT8297,AU8297),INDEX(PORCENTAJEBUSCAR,MATCH(AP8297,CódigoRET,0),4)*1),"")</f>
        <v/>
      </c>
      <c r="AS8297">
        <f t="shared" si="905"/>
        <v>0</v>
      </c>
      <c r="BF8297" t="str">
        <f>IFERROR(IF(OR(BD8297=338,BD8297=340,BD8297=341,BD8297=342,BD8297="342A",BD8297="342B"),PorcenRet(BD8297,BH8297,BI8297),INDEX(PORCENTAJEBUSCAR,MATCH(BD8297,CódigoRET,0),4)*1),"")</f>
        <v/>
      </c>
      <c r="BG8297">
        <f t="shared" si="906"/>
        <v>0</v>
      </c>
      <c r="BO8297">
        <f t="shared" si="907"/>
        <v>0</v>
      </c>
      <c r="CC8297">
        <f t="shared" si="908"/>
        <v>0</v>
      </c>
      <c r="CD8297">
        <f t="shared" si="909"/>
        <v>0</v>
      </c>
      <c r="CG8297">
        <f ca="1">IFERROR(INDIRECT("IVA!X"&amp;MATCH(MID(COMPRAS!C8197,1,2)&amp;MID(COMPRAS!F8197,1,2)&amp;MID(COMPRAS!D8197,1,2),IVA!W:W,0)),"SIN COD.")</f>
        <v>0</v>
      </c>
      <c r="CH8297">
        <f ca="1">IFERROR(INDIRECT("IVA!Y"&amp;MATCH(MID(COMPRAS!C8197,1,2)&amp;MID(COMPRAS!F8197,1,2)&amp;MID(COMPRAS!D8197,1,2),IVA!W:W,0)),"SIN COD.")</f>
        <v>0</v>
      </c>
    </row>
    <row r="8298" spans="1:86" x14ac:dyDescent="0.25">
      <c r="A8298"/>
      <c r="B8298"/>
      <c r="D8298"/>
      <c r="AL8298">
        <f t="shared" si="903"/>
        <v>0</v>
      </c>
      <c r="AQ8298">
        <f t="shared" si="904"/>
        <v>0</v>
      </c>
      <c r="AR8298" t="str">
        <f>IFERROR(IF(OR(AP8298=338,AP8298=340,AP8298=341,AP8298=342,AP8298="342A",AP8298="342B"),PorcenRet(AP8298,AT8298,AU8298),INDEX(PORCENTAJEBUSCAR,MATCH(AP8298,CódigoRET,0),4)*1),"")</f>
        <v/>
      </c>
      <c r="AS8298">
        <f t="shared" si="905"/>
        <v>0</v>
      </c>
      <c r="BF8298" t="str">
        <f>IFERROR(IF(OR(BD8298=338,BD8298=340,BD8298=341,BD8298=342,BD8298="342A",BD8298="342B"),PorcenRet(BD8298,BH8298,BI8298),INDEX(PORCENTAJEBUSCAR,MATCH(BD8298,CódigoRET,0),4)*1),"")</f>
        <v/>
      </c>
      <c r="BG8298">
        <f t="shared" si="906"/>
        <v>0</v>
      </c>
      <c r="BO8298">
        <f t="shared" si="907"/>
        <v>0</v>
      </c>
      <c r="CC8298">
        <f t="shared" si="908"/>
        <v>0</v>
      </c>
      <c r="CD8298">
        <f t="shared" si="909"/>
        <v>0</v>
      </c>
      <c r="CG8298">
        <f ca="1">IFERROR(INDIRECT("IVA!X"&amp;MATCH(MID(COMPRAS!C8198,1,2)&amp;MID(COMPRAS!F8198,1,2)&amp;MID(COMPRAS!D8198,1,2),IVA!W:W,0)),"SIN COD.")</f>
        <v>0</v>
      </c>
      <c r="CH8298">
        <f ca="1">IFERROR(INDIRECT("IVA!Y"&amp;MATCH(MID(COMPRAS!C8198,1,2)&amp;MID(COMPRAS!F8198,1,2)&amp;MID(COMPRAS!D8198,1,2),IVA!W:W,0)),"SIN COD.")</f>
        <v>0</v>
      </c>
    </row>
    <row r="8299" spans="1:86" x14ac:dyDescent="0.25">
      <c r="A8299"/>
      <c r="B8299"/>
      <c r="D8299"/>
      <c r="AL8299">
        <f t="shared" si="903"/>
        <v>0</v>
      </c>
      <c r="AQ8299">
        <f t="shared" si="904"/>
        <v>0</v>
      </c>
      <c r="AR8299" t="str">
        <f>IFERROR(IF(OR(AP8299=338,AP8299=340,AP8299=341,AP8299=342,AP8299="342A",AP8299="342B"),PorcenRet(AP8299,AT8299,AU8299),INDEX(PORCENTAJEBUSCAR,MATCH(AP8299,CódigoRET,0),4)*1),"")</f>
        <v/>
      </c>
      <c r="AS8299">
        <f t="shared" si="905"/>
        <v>0</v>
      </c>
      <c r="BF8299" t="str">
        <f>IFERROR(IF(OR(BD8299=338,BD8299=340,BD8299=341,BD8299=342,BD8299="342A",BD8299="342B"),PorcenRet(BD8299,BH8299,BI8299),INDEX(PORCENTAJEBUSCAR,MATCH(BD8299,CódigoRET,0),4)*1),"")</f>
        <v/>
      </c>
      <c r="BG8299">
        <f t="shared" si="906"/>
        <v>0</v>
      </c>
      <c r="BO8299">
        <f t="shared" si="907"/>
        <v>0</v>
      </c>
      <c r="CC8299">
        <f t="shared" si="908"/>
        <v>0</v>
      </c>
      <c r="CD8299">
        <f t="shared" si="909"/>
        <v>0</v>
      </c>
      <c r="CG8299">
        <f ca="1">IFERROR(INDIRECT("IVA!X"&amp;MATCH(MID(COMPRAS!C8199,1,2)&amp;MID(COMPRAS!F8199,1,2)&amp;MID(COMPRAS!D8199,1,2),IVA!W:W,0)),"SIN COD.")</f>
        <v>0</v>
      </c>
      <c r="CH8299">
        <f ca="1">IFERROR(INDIRECT("IVA!Y"&amp;MATCH(MID(COMPRAS!C8199,1,2)&amp;MID(COMPRAS!F8199,1,2)&amp;MID(COMPRAS!D8199,1,2),IVA!W:W,0)),"SIN COD.")</f>
        <v>0</v>
      </c>
    </row>
    <row r="8300" spans="1:86" x14ac:dyDescent="0.25">
      <c r="A8300"/>
      <c r="B8300"/>
      <c r="D8300"/>
      <c r="AL8300">
        <f t="shared" si="903"/>
        <v>0</v>
      </c>
      <c r="AQ8300">
        <f t="shared" si="904"/>
        <v>0</v>
      </c>
      <c r="AR8300" t="str">
        <f>IFERROR(IF(OR(AP8300=338,AP8300=340,AP8300=341,AP8300=342,AP8300="342A",AP8300="342B"),PorcenRet(AP8300,AT8300,AU8300),INDEX(PORCENTAJEBUSCAR,MATCH(AP8300,CódigoRET,0),4)*1),"")</f>
        <v/>
      </c>
      <c r="AS8300">
        <f t="shared" si="905"/>
        <v>0</v>
      </c>
      <c r="BF8300" t="str">
        <f>IFERROR(IF(OR(BD8300=338,BD8300=340,BD8300=341,BD8300=342,BD8300="342A",BD8300="342B"),PorcenRet(BD8300,BH8300,BI8300),INDEX(PORCENTAJEBUSCAR,MATCH(BD8300,CódigoRET,0),4)*1),"")</f>
        <v/>
      </c>
      <c r="BG8300">
        <f t="shared" si="906"/>
        <v>0</v>
      </c>
      <c r="BO8300">
        <f t="shared" si="907"/>
        <v>0</v>
      </c>
      <c r="CC8300">
        <f t="shared" si="908"/>
        <v>0</v>
      </c>
      <c r="CD8300">
        <f t="shared" si="909"/>
        <v>0</v>
      </c>
      <c r="CG8300">
        <f ca="1">IFERROR(INDIRECT("IVA!X"&amp;MATCH(MID(COMPRAS!C8200,1,2)&amp;MID(COMPRAS!F8200,1,2)&amp;MID(COMPRAS!D8200,1,2),IVA!W:W,0)),"SIN COD.")</f>
        <v>0</v>
      </c>
      <c r="CH8300">
        <f ca="1">IFERROR(INDIRECT("IVA!Y"&amp;MATCH(MID(COMPRAS!C8200,1,2)&amp;MID(COMPRAS!F8200,1,2)&amp;MID(COMPRAS!D8200,1,2),IVA!W:W,0)),"SIN COD.")</f>
        <v>0</v>
      </c>
    </row>
    <row r="8301" spans="1:86" x14ac:dyDescent="0.25">
      <c r="A8301"/>
      <c r="B8301"/>
      <c r="D8301"/>
      <c r="AL8301">
        <f t="shared" si="903"/>
        <v>0</v>
      </c>
      <c r="AQ8301">
        <f t="shared" si="904"/>
        <v>0</v>
      </c>
      <c r="AR8301" t="str">
        <f>IFERROR(IF(OR(AP8301=338,AP8301=340,AP8301=341,AP8301=342,AP8301="342A",AP8301="342B"),PorcenRet(AP8301,AT8301,AU8301),INDEX(PORCENTAJEBUSCAR,MATCH(AP8301,CódigoRET,0),4)*1),"")</f>
        <v/>
      </c>
      <c r="AS8301">
        <f t="shared" si="905"/>
        <v>0</v>
      </c>
      <c r="BF8301" t="str">
        <f>IFERROR(IF(OR(BD8301=338,BD8301=340,BD8301=341,BD8301=342,BD8301="342A",BD8301="342B"),PorcenRet(BD8301,BH8301,BI8301),INDEX(PORCENTAJEBUSCAR,MATCH(BD8301,CódigoRET,0),4)*1),"")</f>
        <v/>
      </c>
      <c r="BG8301">
        <f t="shared" si="906"/>
        <v>0</v>
      </c>
      <c r="BO8301">
        <f t="shared" si="907"/>
        <v>0</v>
      </c>
      <c r="CC8301">
        <f t="shared" si="908"/>
        <v>0</v>
      </c>
      <c r="CD8301">
        <f t="shared" si="909"/>
        <v>0</v>
      </c>
      <c r="CG8301">
        <f ca="1">IFERROR(INDIRECT("IVA!X"&amp;MATCH(MID(COMPRAS!C8201,1,2)&amp;MID(COMPRAS!F8201,1,2)&amp;MID(COMPRAS!D8201,1,2),IVA!W:W,0)),"SIN COD.")</f>
        <v>0</v>
      </c>
      <c r="CH8301">
        <f ca="1">IFERROR(INDIRECT("IVA!Y"&amp;MATCH(MID(COMPRAS!C8201,1,2)&amp;MID(COMPRAS!F8201,1,2)&amp;MID(COMPRAS!D8201,1,2),IVA!W:W,0)),"SIN COD.")</f>
        <v>0</v>
      </c>
    </row>
    <row r="8302" spans="1:86" x14ac:dyDescent="0.25">
      <c r="A8302"/>
      <c r="B8302"/>
      <c r="D8302"/>
      <c r="AL8302">
        <f t="shared" si="903"/>
        <v>0</v>
      </c>
      <c r="AQ8302">
        <f t="shared" si="904"/>
        <v>0</v>
      </c>
      <c r="AR8302" t="str">
        <f>IFERROR(IF(OR(AP8302=338,AP8302=340,AP8302=341,AP8302=342,AP8302="342A",AP8302="342B"),PorcenRet(AP8302,AT8302,AU8302),INDEX(PORCENTAJEBUSCAR,MATCH(AP8302,CódigoRET,0),4)*1),"")</f>
        <v/>
      </c>
      <c r="AS8302">
        <f t="shared" si="905"/>
        <v>0</v>
      </c>
      <c r="BF8302" t="str">
        <f>IFERROR(IF(OR(BD8302=338,BD8302=340,BD8302=341,BD8302=342,BD8302="342A",BD8302="342B"),PorcenRet(BD8302,BH8302,BI8302),INDEX(PORCENTAJEBUSCAR,MATCH(BD8302,CódigoRET,0),4)*1),"")</f>
        <v/>
      </c>
      <c r="BG8302">
        <f t="shared" si="906"/>
        <v>0</v>
      </c>
      <c r="BO8302">
        <f t="shared" si="907"/>
        <v>0</v>
      </c>
      <c r="CC8302">
        <f t="shared" si="908"/>
        <v>0</v>
      </c>
      <c r="CD8302">
        <f t="shared" si="909"/>
        <v>0</v>
      </c>
      <c r="CG8302">
        <f ca="1">IFERROR(INDIRECT("IVA!X"&amp;MATCH(MID(COMPRAS!C8202,1,2)&amp;MID(COMPRAS!F8202,1,2)&amp;MID(COMPRAS!D8202,1,2),IVA!W:W,0)),"SIN COD.")</f>
        <v>0</v>
      </c>
      <c r="CH8302">
        <f ca="1">IFERROR(INDIRECT("IVA!Y"&amp;MATCH(MID(COMPRAS!C8202,1,2)&amp;MID(COMPRAS!F8202,1,2)&amp;MID(COMPRAS!D8202,1,2),IVA!W:W,0)),"SIN COD.")</f>
        <v>0</v>
      </c>
    </row>
    <row r="8303" spans="1:86" x14ac:dyDescent="0.25">
      <c r="A8303"/>
      <c r="B8303"/>
      <c r="D8303"/>
      <c r="AL8303">
        <f t="shared" si="903"/>
        <v>0</v>
      </c>
      <c r="AQ8303">
        <f t="shared" si="904"/>
        <v>0</v>
      </c>
      <c r="AR8303" t="str">
        <f>IFERROR(IF(OR(AP8303=338,AP8303=340,AP8303=341,AP8303=342,AP8303="342A",AP8303="342B"),PorcenRet(AP8303,AT8303,AU8303),INDEX(PORCENTAJEBUSCAR,MATCH(AP8303,CódigoRET,0),4)*1),"")</f>
        <v/>
      </c>
      <c r="AS8303">
        <f t="shared" si="905"/>
        <v>0</v>
      </c>
      <c r="BF8303" t="str">
        <f>IFERROR(IF(OR(BD8303=338,BD8303=340,BD8303=341,BD8303=342,BD8303="342A",BD8303="342B"),PorcenRet(BD8303,BH8303,BI8303),INDEX(PORCENTAJEBUSCAR,MATCH(BD8303,CódigoRET,0),4)*1),"")</f>
        <v/>
      </c>
      <c r="BG8303">
        <f t="shared" si="906"/>
        <v>0</v>
      </c>
      <c r="BO8303">
        <f t="shared" si="907"/>
        <v>0</v>
      </c>
      <c r="CC8303">
        <f t="shared" si="908"/>
        <v>0</v>
      </c>
      <c r="CD8303">
        <f t="shared" si="909"/>
        <v>0</v>
      </c>
      <c r="CG8303">
        <f ca="1">IFERROR(INDIRECT("IVA!X"&amp;MATCH(MID(COMPRAS!C8203,1,2)&amp;MID(COMPRAS!F8203,1,2)&amp;MID(COMPRAS!D8203,1,2),IVA!W:W,0)),"SIN COD.")</f>
        <v>0</v>
      </c>
      <c r="CH8303">
        <f ca="1">IFERROR(INDIRECT("IVA!Y"&amp;MATCH(MID(COMPRAS!C8203,1,2)&amp;MID(COMPRAS!F8203,1,2)&amp;MID(COMPRAS!D8203,1,2),IVA!W:W,0)),"SIN COD.")</f>
        <v>0</v>
      </c>
    </row>
    <row r="8304" spans="1:86" x14ac:dyDescent="0.25">
      <c r="A8304"/>
      <c r="B8304"/>
      <c r="D8304"/>
      <c r="AL8304">
        <f t="shared" si="903"/>
        <v>0</v>
      </c>
      <c r="AQ8304">
        <f t="shared" si="904"/>
        <v>0</v>
      </c>
      <c r="AR8304" t="str">
        <f>IFERROR(IF(OR(AP8304=338,AP8304=340,AP8304=341,AP8304=342,AP8304="342A",AP8304="342B"),PorcenRet(AP8304,AT8304,AU8304),INDEX(PORCENTAJEBUSCAR,MATCH(AP8304,CódigoRET,0),4)*1),"")</f>
        <v/>
      </c>
      <c r="AS8304">
        <f t="shared" si="905"/>
        <v>0</v>
      </c>
      <c r="BF8304" t="str">
        <f>IFERROR(IF(OR(BD8304=338,BD8304=340,BD8304=341,BD8304=342,BD8304="342A",BD8304="342B"),PorcenRet(BD8304,BH8304,BI8304),INDEX(PORCENTAJEBUSCAR,MATCH(BD8304,CódigoRET,0),4)*1),"")</f>
        <v/>
      </c>
      <c r="BG8304">
        <f t="shared" si="906"/>
        <v>0</v>
      </c>
      <c r="BO8304">
        <f t="shared" si="907"/>
        <v>0</v>
      </c>
      <c r="CC8304">
        <f t="shared" si="908"/>
        <v>0</v>
      </c>
      <c r="CD8304">
        <f t="shared" si="909"/>
        <v>0</v>
      </c>
      <c r="CG8304">
        <f ca="1">IFERROR(INDIRECT("IVA!X"&amp;MATCH(MID(COMPRAS!C8204,1,2)&amp;MID(COMPRAS!F8204,1,2)&amp;MID(COMPRAS!D8204,1,2),IVA!W:W,0)),"SIN COD.")</f>
        <v>0</v>
      </c>
      <c r="CH8304">
        <f ca="1">IFERROR(INDIRECT("IVA!Y"&amp;MATCH(MID(COMPRAS!C8204,1,2)&amp;MID(COMPRAS!F8204,1,2)&amp;MID(COMPRAS!D8204,1,2),IVA!W:W,0)),"SIN COD.")</f>
        <v>0</v>
      </c>
    </row>
    <row r="8305" spans="1:86" x14ac:dyDescent="0.25">
      <c r="A8305"/>
      <c r="B8305"/>
      <c r="D8305"/>
      <c r="AL8305">
        <f t="shared" si="903"/>
        <v>0</v>
      </c>
      <c r="AQ8305">
        <f t="shared" si="904"/>
        <v>0</v>
      </c>
      <c r="AR8305" t="str">
        <f>IFERROR(IF(OR(AP8305=338,AP8305=340,AP8305=341,AP8305=342,AP8305="342A",AP8305="342B"),PorcenRet(AP8305,AT8305,AU8305),INDEX(PORCENTAJEBUSCAR,MATCH(AP8305,CódigoRET,0),4)*1),"")</f>
        <v/>
      </c>
      <c r="AS8305">
        <f t="shared" si="905"/>
        <v>0</v>
      </c>
      <c r="BF8305" t="str">
        <f>IFERROR(IF(OR(BD8305=338,BD8305=340,BD8305=341,BD8305=342,BD8305="342A",BD8305="342B"),PorcenRet(BD8305,BH8305,BI8305),INDEX(PORCENTAJEBUSCAR,MATCH(BD8305,CódigoRET,0),4)*1),"")</f>
        <v/>
      </c>
      <c r="BG8305">
        <f t="shared" si="906"/>
        <v>0</v>
      </c>
      <c r="BO8305">
        <f t="shared" si="907"/>
        <v>0</v>
      </c>
      <c r="CC8305">
        <f t="shared" si="908"/>
        <v>0</v>
      </c>
      <c r="CD8305">
        <f t="shared" si="909"/>
        <v>0</v>
      </c>
      <c r="CG8305">
        <f ca="1">IFERROR(INDIRECT("IVA!X"&amp;MATCH(MID(COMPRAS!C8205,1,2)&amp;MID(COMPRAS!F8205,1,2)&amp;MID(COMPRAS!D8205,1,2),IVA!W:W,0)),"SIN COD.")</f>
        <v>0</v>
      </c>
      <c r="CH8305">
        <f ca="1">IFERROR(INDIRECT("IVA!Y"&amp;MATCH(MID(COMPRAS!C8205,1,2)&amp;MID(COMPRAS!F8205,1,2)&amp;MID(COMPRAS!D8205,1,2),IVA!W:W,0)),"SIN COD.")</f>
        <v>0</v>
      </c>
    </row>
    <row r="8306" spans="1:86" x14ac:dyDescent="0.25">
      <c r="A8306"/>
      <c r="B8306"/>
      <c r="D8306"/>
      <c r="AL8306">
        <f t="shared" si="903"/>
        <v>0</v>
      </c>
      <c r="AQ8306">
        <f t="shared" si="904"/>
        <v>0</v>
      </c>
      <c r="AR8306" t="str">
        <f>IFERROR(IF(OR(AP8306=338,AP8306=340,AP8306=341,AP8306=342,AP8306="342A",AP8306="342B"),PorcenRet(AP8306,AT8306,AU8306),INDEX(PORCENTAJEBUSCAR,MATCH(AP8306,CódigoRET,0),4)*1),"")</f>
        <v/>
      </c>
      <c r="AS8306">
        <f t="shared" si="905"/>
        <v>0</v>
      </c>
      <c r="BF8306" t="str">
        <f>IFERROR(IF(OR(BD8306=338,BD8306=340,BD8306=341,BD8306=342,BD8306="342A",BD8306="342B"),PorcenRet(BD8306,BH8306,BI8306),INDEX(PORCENTAJEBUSCAR,MATCH(BD8306,CódigoRET,0),4)*1),"")</f>
        <v/>
      </c>
      <c r="BG8306">
        <f t="shared" si="906"/>
        <v>0</v>
      </c>
      <c r="BO8306">
        <f t="shared" si="907"/>
        <v>0</v>
      </c>
      <c r="CC8306">
        <f t="shared" si="908"/>
        <v>0</v>
      </c>
      <c r="CD8306">
        <f t="shared" si="909"/>
        <v>0</v>
      </c>
      <c r="CG8306">
        <f ca="1">IFERROR(INDIRECT("IVA!X"&amp;MATCH(MID(COMPRAS!C8206,1,2)&amp;MID(COMPRAS!F8206,1,2)&amp;MID(COMPRAS!D8206,1,2),IVA!W:W,0)),"SIN COD.")</f>
        <v>0</v>
      </c>
      <c r="CH8306">
        <f ca="1">IFERROR(INDIRECT("IVA!Y"&amp;MATCH(MID(COMPRAS!C8206,1,2)&amp;MID(COMPRAS!F8206,1,2)&amp;MID(COMPRAS!D8206,1,2),IVA!W:W,0)),"SIN COD.")</f>
        <v>0</v>
      </c>
    </row>
    <row r="8307" spans="1:86" x14ac:dyDescent="0.25">
      <c r="A8307"/>
      <c r="B8307"/>
      <c r="D8307"/>
      <c r="AL8307">
        <f t="shared" si="903"/>
        <v>0</v>
      </c>
      <c r="AQ8307">
        <f t="shared" si="904"/>
        <v>0</v>
      </c>
      <c r="AR8307" t="str">
        <f>IFERROR(IF(OR(AP8307=338,AP8307=340,AP8307=341,AP8307=342,AP8307="342A",AP8307="342B"),PorcenRet(AP8307,AT8307,AU8307),INDEX(PORCENTAJEBUSCAR,MATCH(AP8307,CódigoRET,0),4)*1),"")</f>
        <v/>
      </c>
      <c r="AS8307">
        <f t="shared" si="905"/>
        <v>0</v>
      </c>
      <c r="BF8307" t="str">
        <f>IFERROR(IF(OR(BD8307=338,BD8307=340,BD8307=341,BD8307=342,BD8307="342A",BD8307="342B"),PorcenRet(BD8307,BH8307,BI8307),INDEX(PORCENTAJEBUSCAR,MATCH(BD8307,CódigoRET,0),4)*1),"")</f>
        <v/>
      </c>
      <c r="BG8307">
        <f t="shared" si="906"/>
        <v>0</v>
      </c>
      <c r="BO8307">
        <f t="shared" si="907"/>
        <v>0</v>
      </c>
      <c r="CC8307">
        <f t="shared" si="908"/>
        <v>0</v>
      </c>
      <c r="CD8307">
        <f t="shared" si="909"/>
        <v>0</v>
      </c>
      <c r="CG8307">
        <f ca="1">IFERROR(INDIRECT("IVA!X"&amp;MATCH(MID(COMPRAS!C8207,1,2)&amp;MID(COMPRAS!F8207,1,2)&amp;MID(COMPRAS!D8207,1,2),IVA!W:W,0)),"SIN COD.")</f>
        <v>0</v>
      </c>
      <c r="CH8307">
        <f ca="1">IFERROR(INDIRECT("IVA!Y"&amp;MATCH(MID(COMPRAS!C8207,1,2)&amp;MID(COMPRAS!F8207,1,2)&amp;MID(COMPRAS!D8207,1,2),IVA!W:W,0)),"SIN COD.")</f>
        <v>0</v>
      </c>
    </row>
    <row r="8308" spans="1:86" x14ac:dyDescent="0.25">
      <c r="A8308"/>
      <c r="B8308"/>
      <c r="D8308"/>
      <c r="AL8308">
        <f t="shared" si="903"/>
        <v>0</v>
      </c>
      <c r="AQ8308">
        <f t="shared" si="904"/>
        <v>0</v>
      </c>
      <c r="AR8308" t="str">
        <f>IFERROR(IF(OR(AP8308=338,AP8308=340,AP8308=341,AP8308=342,AP8308="342A",AP8308="342B"),PorcenRet(AP8308,AT8308,AU8308),INDEX(PORCENTAJEBUSCAR,MATCH(AP8308,CódigoRET,0),4)*1),"")</f>
        <v/>
      </c>
      <c r="AS8308">
        <f t="shared" si="905"/>
        <v>0</v>
      </c>
      <c r="BF8308" t="str">
        <f>IFERROR(IF(OR(BD8308=338,BD8308=340,BD8308=341,BD8308=342,BD8308="342A",BD8308="342B"),PorcenRet(BD8308,BH8308,BI8308),INDEX(PORCENTAJEBUSCAR,MATCH(BD8308,CódigoRET,0),4)*1),"")</f>
        <v/>
      </c>
      <c r="BG8308">
        <f t="shared" si="906"/>
        <v>0</v>
      </c>
      <c r="BO8308">
        <f t="shared" si="907"/>
        <v>0</v>
      </c>
      <c r="CC8308">
        <f t="shared" si="908"/>
        <v>0</v>
      </c>
      <c r="CD8308">
        <f t="shared" si="909"/>
        <v>0</v>
      </c>
      <c r="CG8308">
        <f ca="1">IFERROR(INDIRECT("IVA!X"&amp;MATCH(MID(COMPRAS!C8208,1,2)&amp;MID(COMPRAS!F8208,1,2)&amp;MID(COMPRAS!D8208,1,2),IVA!W:W,0)),"SIN COD.")</f>
        <v>0</v>
      </c>
      <c r="CH8308">
        <f ca="1">IFERROR(INDIRECT("IVA!Y"&amp;MATCH(MID(COMPRAS!C8208,1,2)&amp;MID(COMPRAS!F8208,1,2)&amp;MID(COMPRAS!D8208,1,2),IVA!W:W,0)),"SIN COD.")</f>
        <v>0</v>
      </c>
    </row>
    <row r="8309" spans="1:86" x14ac:dyDescent="0.25">
      <c r="A8309"/>
      <c r="B8309"/>
      <c r="D8309"/>
      <c r="AL8309">
        <f t="shared" si="903"/>
        <v>0</v>
      </c>
      <c r="AQ8309">
        <f t="shared" si="904"/>
        <v>0</v>
      </c>
      <c r="AR8309" t="str">
        <f>IFERROR(IF(OR(AP8309=338,AP8309=340,AP8309=341,AP8309=342,AP8309="342A",AP8309="342B"),PorcenRet(AP8309,AT8309,AU8309),INDEX(PORCENTAJEBUSCAR,MATCH(AP8309,CódigoRET,0),4)*1),"")</f>
        <v/>
      </c>
      <c r="AS8309">
        <f t="shared" si="905"/>
        <v>0</v>
      </c>
      <c r="BF8309" t="str">
        <f>IFERROR(IF(OR(BD8309=338,BD8309=340,BD8309=341,BD8309=342,BD8309="342A",BD8309="342B"),PorcenRet(BD8309,BH8309,BI8309),INDEX(PORCENTAJEBUSCAR,MATCH(BD8309,CódigoRET,0),4)*1),"")</f>
        <v/>
      </c>
      <c r="BG8309">
        <f t="shared" si="906"/>
        <v>0</v>
      </c>
      <c r="BO8309">
        <f t="shared" si="907"/>
        <v>0</v>
      </c>
      <c r="CC8309">
        <f t="shared" si="908"/>
        <v>0</v>
      </c>
      <c r="CD8309">
        <f t="shared" si="909"/>
        <v>0</v>
      </c>
      <c r="CG8309">
        <f ca="1">IFERROR(INDIRECT("IVA!X"&amp;MATCH(MID(COMPRAS!C8209,1,2)&amp;MID(COMPRAS!F8209,1,2)&amp;MID(COMPRAS!D8209,1,2),IVA!W:W,0)),"SIN COD.")</f>
        <v>0</v>
      </c>
      <c r="CH8309">
        <f ca="1">IFERROR(INDIRECT("IVA!Y"&amp;MATCH(MID(COMPRAS!C8209,1,2)&amp;MID(COMPRAS!F8209,1,2)&amp;MID(COMPRAS!D8209,1,2),IVA!W:W,0)),"SIN COD.")</f>
        <v>0</v>
      </c>
    </row>
    <row r="8310" spans="1:86" x14ac:dyDescent="0.25">
      <c r="A8310"/>
      <c r="B8310"/>
      <c r="D8310"/>
      <c r="AL8310">
        <f t="shared" si="903"/>
        <v>0</v>
      </c>
      <c r="AQ8310">
        <f t="shared" si="904"/>
        <v>0</v>
      </c>
      <c r="AR8310" t="str">
        <f>IFERROR(IF(OR(AP8310=338,AP8310=340,AP8310=341,AP8310=342,AP8310="342A",AP8310="342B"),PorcenRet(AP8310,AT8310,AU8310),INDEX(PORCENTAJEBUSCAR,MATCH(AP8310,CódigoRET,0),4)*1),"")</f>
        <v/>
      </c>
      <c r="AS8310">
        <f t="shared" si="905"/>
        <v>0</v>
      </c>
      <c r="BF8310" t="str">
        <f>IFERROR(IF(OR(BD8310=338,BD8310=340,BD8310=341,BD8310=342,BD8310="342A",BD8310="342B"),PorcenRet(BD8310,BH8310,BI8310),INDEX(PORCENTAJEBUSCAR,MATCH(BD8310,CódigoRET,0),4)*1),"")</f>
        <v/>
      </c>
      <c r="BG8310">
        <f t="shared" si="906"/>
        <v>0</v>
      </c>
      <c r="BO8310">
        <f t="shared" si="907"/>
        <v>0</v>
      </c>
      <c r="CC8310">
        <f t="shared" si="908"/>
        <v>0</v>
      </c>
      <c r="CD8310">
        <f t="shared" si="909"/>
        <v>0</v>
      </c>
      <c r="CG8310">
        <f ca="1">IFERROR(INDIRECT("IVA!X"&amp;MATCH(MID(COMPRAS!C8210,1,2)&amp;MID(COMPRAS!F8210,1,2)&amp;MID(COMPRAS!D8210,1,2),IVA!W:W,0)),"SIN COD.")</f>
        <v>0</v>
      </c>
      <c r="CH8310">
        <f ca="1">IFERROR(INDIRECT("IVA!Y"&amp;MATCH(MID(COMPRAS!C8210,1,2)&amp;MID(COMPRAS!F8210,1,2)&amp;MID(COMPRAS!D8210,1,2),IVA!W:W,0)),"SIN COD.")</f>
        <v>0</v>
      </c>
    </row>
    <row r="8311" spans="1:86" x14ac:dyDescent="0.25">
      <c r="A8311"/>
      <c r="B8311"/>
      <c r="D8311"/>
      <c r="AL8311">
        <f t="shared" si="903"/>
        <v>0</v>
      </c>
      <c r="AQ8311">
        <f t="shared" si="904"/>
        <v>0</v>
      </c>
      <c r="AR8311" t="str">
        <f>IFERROR(IF(OR(AP8311=338,AP8311=340,AP8311=341,AP8311=342,AP8311="342A",AP8311="342B"),PorcenRet(AP8311,AT8311,AU8311),INDEX(PORCENTAJEBUSCAR,MATCH(AP8311,CódigoRET,0),4)*1),"")</f>
        <v/>
      </c>
      <c r="AS8311">
        <f t="shared" si="905"/>
        <v>0</v>
      </c>
      <c r="BF8311" t="str">
        <f>IFERROR(IF(OR(BD8311=338,BD8311=340,BD8311=341,BD8311=342,BD8311="342A",BD8311="342B"),PorcenRet(BD8311,BH8311,BI8311),INDEX(PORCENTAJEBUSCAR,MATCH(BD8311,CódigoRET,0),4)*1),"")</f>
        <v/>
      </c>
      <c r="BG8311">
        <f t="shared" si="906"/>
        <v>0</v>
      </c>
      <c r="BO8311">
        <f t="shared" si="907"/>
        <v>0</v>
      </c>
      <c r="CC8311">
        <f t="shared" si="908"/>
        <v>0</v>
      </c>
      <c r="CD8311">
        <f t="shared" si="909"/>
        <v>0</v>
      </c>
      <c r="CG8311">
        <f ca="1">IFERROR(INDIRECT("IVA!X"&amp;MATCH(MID(COMPRAS!C8211,1,2)&amp;MID(COMPRAS!F8211,1,2)&amp;MID(COMPRAS!D8211,1,2),IVA!W:W,0)),"SIN COD.")</f>
        <v>0</v>
      </c>
      <c r="CH8311">
        <f ca="1">IFERROR(INDIRECT("IVA!Y"&amp;MATCH(MID(COMPRAS!C8211,1,2)&amp;MID(COMPRAS!F8211,1,2)&amp;MID(COMPRAS!D8211,1,2),IVA!W:W,0)),"SIN COD.")</f>
        <v>0</v>
      </c>
    </row>
    <row r="8312" spans="1:86" x14ac:dyDescent="0.25">
      <c r="A8312"/>
      <c r="B8312"/>
      <c r="D8312"/>
      <c r="AL8312">
        <f t="shared" si="903"/>
        <v>0</v>
      </c>
      <c r="AQ8312">
        <f t="shared" si="904"/>
        <v>0</v>
      </c>
      <c r="AR8312" t="str">
        <f>IFERROR(IF(OR(AP8312=338,AP8312=340,AP8312=341,AP8312=342,AP8312="342A",AP8312="342B"),PorcenRet(AP8312,AT8312,AU8312),INDEX(PORCENTAJEBUSCAR,MATCH(AP8312,CódigoRET,0),4)*1),"")</f>
        <v/>
      </c>
      <c r="AS8312">
        <f t="shared" si="905"/>
        <v>0</v>
      </c>
      <c r="BF8312" t="str">
        <f>IFERROR(IF(OR(BD8312=338,BD8312=340,BD8312=341,BD8312=342,BD8312="342A",BD8312="342B"),PorcenRet(BD8312,BH8312,BI8312),INDEX(PORCENTAJEBUSCAR,MATCH(BD8312,CódigoRET,0),4)*1),"")</f>
        <v/>
      </c>
      <c r="BG8312">
        <f t="shared" si="906"/>
        <v>0</v>
      </c>
      <c r="BO8312">
        <f t="shared" si="907"/>
        <v>0</v>
      </c>
      <c r="CC8312">
        <f t="shared" si="908"/>
        <v>0</v>
      </c>
      <c r="CD8312">
        <f t="shared" si="909"/>
        <v>0</v>
      </c>
      <c r="CG8312">
        <f ca="1">IFERROR(INDIRECT("IVA!X"&amp;MATCH(MID(COMPRAS!C8212,1,2)&amp;MID(COMPRAS!F8212,1,2)&amp;MID(COMPRAS!D8212,1,2),IVA!W:W,0)),"SIN COD.")</f>
        <v>0</v>
      </c>
      <c r="CH8312">
        <f ca="1">IFERROR(INDIRECT("IVA!Y"&amp;MATCH(MID(COMPRAS!C8212,1,2)&amp;MID(COMPRAS!F8212,1,2)&amp;MID(COMPRAS!D8212,1,2),IVA!W:W,0)),"SIN COD.")</f>
        <v>0</v>
      </c>
    </row>
    <row r="8313" spans="1:86" x14ac:dyDescent="0.25">
      <c r="A8313"/>
      <c r="B8313"/>
      <c r="D8313"/>
      <c r="AL8313">
        <f t="shared" si="903"/>
        <v>0</v>
      </c>
      <c r="AQ8313">
        <f t="shared" si="904"/>
        <v>0</v>
      </c>
      <c r="AR8313" t="str">
        <f>IFERROR(IF(OR(AP8313=338,AP8313=340,AP8313=341,AP8313=342,AP8313="342A",AP8313="342B"),PorcenRet(AP8313,AT8313,AU8313),INDEX(PORCENTAJEBUSCAR,MATCH(AP8313,CódigoRET,0),4)*1),"")</f>
        <v/>
      </c>
      <c r="AS8313">
        <f t="shared" si="905"/>
        <v>0</v>
      </c>
      <c r="BF8313" t="str">
        <f>IFERROR(IF(OR(BD8313=338,BD8313=340,BD8313=341,BD8313=342,BD8313="342A",BD8313="342B"),PorcenRet(BD8313,BH8313,BI8313),INDEX(PORCENTAJEBUSCAR,MATCH(BD8313,CódigoRET,0),4)*1),"")</f>
        <v/>
      </c>
      <c r="BG8313">
        <f t="shared" si="906"/>
        <v>0</v>
      </c>
      <c r="BO8313">
        <f t="shared" si="907"/>
        <v>0</v>
      </c>
      <c r="CC8313">
        <f t="shared" si="908"/>
        <v>0</v>
      </c>
      <c r="CD8313">
        <f t="shared" si="909"/>
        <v>0</v>
      </c>
      <c r="CG8313">
        <f ca="1">IFERROR(INDIRECT("IVA!X"&amp;MATCH(MID(COMPRAS!C8213,1,2)&amp;MID(COMPRAS!F8213,1,2)&amp;MID(COMPRAS!D8213,1,2),IVA!W:W,0)),"SIN COD.")</f>
        <v>0</v>
      </c>
      <c r="CH8313">
        <f ca="1">IFERROR(INDIRECT("IVA!Y"&amp;MATCH(MID(COMPRAS!C8213,1,2)&amp;MID(COMPRAS!F8213,1,2)&amp;MID(COMPRAS!D8213,1,2),IVA!W:W,0)),"SIN COD.")</f>
        <v>0</v>
      </c>
    </row>
    <row r="8314" spans="1:86" x14ac:dyDescent="0.25">
      <c r="A8314"/>
      <c r="B8314"/>
      <c r="D8314"/>
      <c r="AL8314">
        <f t="shared" si="903"/>
        <v>0</v>
      </c>
      <c r="AQ8314">
        <f t="shared" si="904"/>
        <v>0</v>
      </c>
      <c r="AR8314" t="str">
        <f>IFERROR(IF(OR(AP8314=338,AP8314=340,AP8314=341,AP8314=342,AP8314="342A",AP8314="342B"),PorcenRet(AP8314,AT8314,AU8314),INDEX(PORCENTAJEBUSCAR,MATCH(AP8314,CódigoRET,0),4)*1),"")</f>
        <v/>
      </c>
      <c r="AS8314">
        <f t="shared" si="905"/>
        <v>0</v>
      </c>
      <c r="BF8314" t="str">
        <f>IFERROR(IF(OR(BD8314=338,BD8314=340,BD8314=341,BD8314=342,BD8314="342A",BD8314="342B"),PorcenRet(BD8314,BH8314,BI8314),INDEX(PORCENTAJEBUSCAR,MATCH(BD8314,CódigoRET,0),4)*1),"")</f>
        <v/>
      </c>
      <c r="BG8314">
        <f t="shared" si="906"/>
        <v>0</v>
      </c>
      <c r="BO8314">
        <f t="shared" si="907"/>
        <v>0</v>
      </c>
      <c r="CC8314">
        <f t="shared" si="908"/>
        <v>0</v>
      </c>
      <c r="CD8314">
        <f t="shared" si="909"/>
        <v>0</v>
      </c>
      <c r="CG8314">
        <f ca="1">IFERROR(INDIRECT("IVA!X"&amp;MATCH(MID(COMPRAS!C8214,1,2)&amp;MID(COMPRAS!F8214,1,2)&amp;MID(COMPRAS!D8214,1,2),IVA!W:W,0)),"SIN COD.")</f>
        <v>0</v>
      </c>
      <c r="CH8314">
        <f ca="1">IFERROR(INDIRECT("IVA!Y"&amp;MATCH(MID(COMPRAS!C8214,1,2)&amp;MID(COMPRAS!F8214,1,2)&amp;MID(COMPRAS!D8214,1,2),IVA!W:W,0)),"SIN COD.")</f>
        <v>0</v>
      </c>
    </row>
    <row r="8315" spans="1:86" x14ac:dyDescent="0.25">
      <c r="A8315"/>
      <c r="B8315"/>
      <c r="D8315"/>
      <c r="AL8315">
        <f t="shared" si="903"/>
        <v>0</v>
      </c>
      <c r="AQ8315">
        <f t="shared" si="904"/>
        <v>0</v>
      </c>
      <c r="AR8315" t="str">
        <f>IFERROR(IF(OR(AP8315=338,AP8315=340,AP8315=341,AP8315=342,AP8315="342A",AP8315="342B"),PorcenRet(AP8315,AT8315,AU8315),INDEX(PORCENTAJEBUSCAR,MATCH(AP8315,CódigoRET,0),4)*1),"")</f>
        <v/>
      </c>
      <c r="AS8315">
        <f t="shared" si="905"/>
        <v>0</v>
      </c>
      <c r="BF8315" t="str">
        <f>IFERROR(IF(OR(BD8315=338,BD8315=340,BD8315=341,BD8315=342,BD8315="342A",BD8315="342B"),PorcenRet(BD8315,BH8315,BI8315),INDEX(PORCENTAJEBUSCAR,MATCH(BD8315,CódigoRET,0),4)*1),"")</f>
        <v/>
      </c>
      <c r="BG8315">
        <f t="shared" si="906"/>
        <v>0</v>
      </c>
      <c r="BO8315">
        <f t="shared" si="907"/>
        <v>0</v>
      </c>
      <c r="CC8315">
        <f t="shared" si="908"/>
        <v>0</v>
      </c>
      <c r="CD8315">
        <f t="shared" si="909"/>
        <v>0</v>
      </c>
      <c r="CG8315">
        <f ca="1">IFERROR(INDIRECT("IVA!X"&amp;MATCH(MID(COMPRAS!C8215,1,2)&amp;MID(COMPRAS!F8215,1,2)&amp;MID(COMPRAS!D8215,1,2),IVA!W:W,0)),"SIN COD.")</f>
        <v>0</v>
      </c>
      <c r="CH8315">
        <f ca="1">IFERROR(INDIRECT("IVA!Y"&amp;MATCH(MID(COMPRAS!C8215,1,2)&amp;MID(COMPRAS!F8215,1,2)&amp;MID(COMPRAS!D8215,1,2),IVA!W:W,0)),"SIN COD.")</f>
        <v>0</v>
      </c>
    </row>
    <row r="8316" spans="1:86" x14ac:dyDescent="0.25">
      <c r="A8316"/>
      <c r="B8316"/>
      <c r="D8316"/>
      <c r="AL8316">
        <f t="shared" si="903"/>
        <v>0</v>
      </c>
      <c r="AQ8316">
        <f t="shared" si="904"/>
        <v>0</v>
      </c>
      <c r="AR8316" t="str">
        <f>IFERROR(IF(OR(AP8316=338,AP8316=340,AP8316=341,AP8316=342,AP8316="342A",AP8316="342B"),PorcenRet(AP8316,AT8316,AU8316),INDEX(PORCENTAJEBUSCAR,MATCH(AP8316,CódigoRET,0),4)*1),"")</f>
        <v/>
      </c>
      <c r="AS8316">
        <f t="shared" si="905"/>
        <v>0</v>
      </c>
      <c r="BF8316" t="str">
        <f>IFERROR(IF(OR(BD8316=338,BD8316=340,BD8316=341,BD8316=342,BD8316="342A",BD8316="342B"),PorcenRet(BD8316,BH8316,BI8316),INDEX(PORCENTAJEBUSCAR,MATCH(BD8316,CódigoRET,0),4)*1),"")</f>
        <v/>
      </c>
      <c r="BG8316">
        <f t="shared" si="906"/>
        <v>0</v>
      </c>
      <c r="BO8316">
        <f t="shared" si="907"/>
        <v>0</v>
      </c>
      <c r="CC8316">
        <f t="shared" si="908"/>
        <v>0</v>
      </c>
      <c r="CD8316">
        <f t="shared" si="909"/>
        <v>0</v>
      </c>
      <c r="CG8316">
        <f ca="1">IFERROR(INDIRECT("IVA!X"&amp;MATCH(MID(COMPRAS!C8216,1,2)&amp;MID(COMPRAS!F8216,1,2)&amp;MID(COMPRAS!D8216,1,2),IVA!W:W,0)),"SIN COD.")</f>
        <v>0</v>
      </c>
      <c r="CH8316">
        <f ca="1">IFERROR(INDIRECT("IVA!Y"&amp;MATCH(MID(COMPRAS!C8216,1,2)&amp;MID(COMPRAS!F8216,1,2)&amp;MID(COMPRAS!D8216,1,2),IVA!W:W,0)),"SIN COD.")</f>
        <v>0</v>
      </c>
    </row>
    <row r="8317" spans="1:86" x14ac:dyDescent="0.25">
      <c r="A8317"/>
      <c r="B8317"/>
      <c r="D8317"/>
      <c r="AL8317">
        <f t="shared" si="903"/>
        <v>0</v>
      </c>
      <c r="AQ8317">
        <f t="shared" si="904"/>
        <v>0</v>
      </c>
      <c r="AR8317" t="str">
        <f>IFERROR(IF(OR(AP8317=338,AP8317=340,AP8317=341,AP8317=342,AP8317="342A",AP8317="342B"),PorcenRet(AP8317,AT8317,AU8317),INDEX(PORCENTAJEBUSCAR,MATCH(AP8317,CódigoRET,0),4)*1),"")</f>
        <v/>
      </c>
      <c r="AS8317">
        <f t="shared" si="905"/>
        <v>0</v>
      </c>
      <c r="BF8317" t="str">
        <f>IFERROR(IF(OR(BD8317=338,BD8317=340,BD8317=341,BD8317=342,BD8317="342A",BD8317="342B"),PorcenRet(BD8317,BH8317,BI8317),INDEX(PORCENTAJEBUSCAR,MATCH(BD8317,CódigoRET,0),4)*1),"")</f>
        <v/>
      </c>
      <c r="BG8317">
        <f t="shared" si="906"/>
        <v>0</v>
      </c>
      <c r="BO8317">
        <f t="shared" si="907"/>
        <v>0</v>
      </c>
      <c r="CC8317">
        <f t="shared" si="908"/>
        <v>0</v>
      </c>
      <c r="CD8317">
        <f t="shared" si="909"/>
        <v>0</v>
      </c>
      <c r="CG8317">
        <f ca="1">IFERROR(INDIRECT("IVA!X"&amp;MATCH(MID(COMPRAS!C8217,1,2)&amp;MID(COMPRAS!F8217,1,2)&amp;MID(COMPRAS!D8217,1,2),IVA!W:W,0)),"SIN COD.")</f>
        <v>0</v>
      </c>
      <c r="CH8317">
        <f ca="1">IFERROR(INDIRECT("IVA!Y"&amp;MATCH(MID(COMPRAS!C8217,1,2)&amp;MID(COMPRAS!F8217,1,2)&amp;MID(COMPRAS!D8217,1,2),IVA!W:W,0)),"SIN COD.")</f>
        <v>0</v>
      </c>
    </row>
    <row r="8318" spans="1:86" x14ac:dyDescent="0.25">
      <c r="A8318"/>
      <c r="B8318"/>
      <c r="D8318"/>
      <c r="AL8318">
        <f t="shared" si="903"/>
        <v>0</v>
      </c>
      <c r="AQ8318">
        <f t="shared" si="904"/>
        <v>0</v>
      </c>
      <c r="AR8318" t="str">
        <f>IFERROR(IF(OR(AP8318=338,AP8318=340,AP8318=341,AP8318=342,AP8318="342A",AP8318="342B"),PorcenRet(AP8318,AT8318,AU8318),INDEX(PORCENTAJEBUSCAR,MATCH(AP8318,CódigoRET,0),4)*1),"")</f>
        <v/>
      </c>
      <c r="AS8318">
        <f t="shared" si="905"/>
        <v>0</v>
      </c>
      <c r="BF8318" t="str">
        <f>IFERROR(IF(OR(BD8318=338,BD8318=340,BD8318=341,BD8318=342,BD8318="342A",BD8318="342B"),PorcenRet(BD8318,BH8318,BI8318),INDEX(PORCENTAJEBUSCAR,MATCH(BD8318,CódigoRET,0),4)*1),"")</f>
        <v/>
      </c>
      <c r="BG8318">
        <f t="shared" si="906"/>
        <v>0</v>
      </c>
      <c r="BO8318">
        <f t="shared" si="907"/>
        <v>0</v>
      </c>
      <c r="CC8318">
        <f t="shared" si="908"/>
        <v>0</v>
      </c>
      <c r="CD8318">
        <f t="shared" si="909"/>
        <v>0</v>
      </c>
      <c r="CG8318">
        <f ca="1">IFERROR(INDIRECT("IVA!X"&amp;MATCH(MID(COMPRAS!C8218,1,2)&amp;MID(COMPRAS!F8218,1,2)&amp;MID(COMPRAS!D8218,1,2),IVA!W:W,0)),"SIN COD.")</f>
        <v>0</v>
      </c>
      <c r="CH8318">
        <f ca="1">IFERROR(INDIRECT("IVA!Y"&amp;MATCH(MID(COMPRAS!C8218,1,2)&amp;MID(COMPRAS!F8218,1,2)&amp;MID(COMPRAS!D8218,1,2),IVA!W:W,0)),"SIN COD.")</f>
        <v>0</v>
      </c>
    </row>
    <row r="8319" spans="1:86" x14ac:dyDescent="0.25">
      <c r="A8319"/>
      <c r="B8319"/>
      <c r="D8319"/>
      <c r="AL8319">
        <f t="shared" si="903"/>
        <v>0</v>
      </c>
      <c r="AQ8319">
        <f t="shared" si="904"/>
        <v>0</v>
      </c>
      <c r="AR8319" t="str">
        <f>IFERROR(IF(OR(AP8319=338,AP8319=340,AP8319=341,AP8319=342,AP8319="342A",AP8319="342B"),PorcenRet(AP8319,AT8319,AU8319),INDEX(PORCENTAJEBUSCAR,MATCH(AP8319,CódigoRET,0),4)*1),"")</f>
        <v/>
      </c>
      <c r="AS8319">
        <f t="shared" si="905"/>
        <v>0</v>
      </c>
      <c r="BF8319" t="str">
        <f>IFERROR(IF(OR(BD8319=338,BD8319=340,BD8319=341,BD8319=342,BD8319="342A",BD8319="342B"),PorcenRet(BD8319,BH8319,BI8319),INDEX(PORCENTAJEBUSCAR,MATCH(BD8319,CódigoRET,0),4)*1),"")</f>
        <v/>
      </c>
      <c r="BG8319">
        <f t="shared" si="906"/>
        <v>0</v>
      </c>
      <c r="BO8319">
        <f t="shared" si="907"/>
        <v>0</v>
      </c>
      <c r="CC8319">
        <f t="shared" si="908"/>
        <v>0</v>
      </c>
      <c r="CD8319">
        <f t="shared" si="909"/>
        <v>0</v>
      </c>
      <c r="CG8319">
        <f ca="1">IFERROR(INDIRECT("IVA!X"&amp;MATCH(MID(COMPRAS!C8219,1,2)&amp;MID(COMPRAS!F8219,1,2)&amp;MID(COMPRAS!D8219,1,2),IVA!W:W,0)),"SIN COD.")</f>
        <v>0</v>
      </c>
      <c r="CH8319">
        <f ca="1">IFERROR(INDIRECT("IVA!Y"&amp;MATCH(MID(COMPRAS!C8219,1,2)&amp;MID(COMPRAS!F8219,1,2)&amp;MID(COMPRAS!D8219,1,2),IVA!W:W,0)),"SIN COD.")</f>
        <v>0</v>
      </c>
    </row>
    <row r="8320" spans="1:86" x14ac:dyDescent="0.25">
      <c r="A8320"/>
      <c r="B8320"/>
      <c r="D8320"/>
      <c r="AL8320">
        <f t="shared" si="903"/>
        <v>0</v>
      </c>
      <c r="AQ8320">
        <f t="shared" si="904"/>
        <v>0</v>
      </c>
      <c r="AR8320" t="str">
        <f>IFERROR(IF(OR(AP8320=338,AP8320=340,AP8320=341,AP8320=342,AP8320="342A",AP8320="342B"),PorcenRet(AP8320,AT8320,AU8320),INDEX(PORCENTAJEBUSCAR,MATCH(AP8320,CódigoRET,0),4)*1),"")</f>
        <v/>
      </c>
      <c r="AS8320">
        <f t="shared" si="905"/>
        <v>0</v>
      </c>
      <c r="BF8320" t="str">
        <f>IFERROR(IF(OR(BD8320=338,BD8320=340,BD8320=341,BD8320=342,BD8320="342A",BD8320="342B"),PorcenRet(BD8320,BH8320,BI8320),INDEX(PORCENTAJEBUSCAR,MATCH(BD8320,CódigoRET,0),4)*1),"")</f>
        <v/>
      </c>
      <c r="BG8320">
        <f t="shared" si="906"/>
        <v>0</v>
      </c>
      <c r="BO8320">
        <f t="shared" si="907"/>
        <v>0</v>
      </c>
      <c r="CC8320">
        <f t="shared" si="908"/>
        <v>0</v>
      </c>
      <c r="CD8320">
        <f t="shared" si="909"/>
        <v>0</v>
      </c>
      <c r="CG8320">
        <f ca="1">IFERROR(INDIRECT("IVA!X"&amp;MATCH(MID(COMPRAS!C8220,1,2)&amp;MID(COMPRAS!F8220,1,2)&amp;MID(COMPRAS!D8220,1,2),IVA!W:W,0)),"SIN COD.")</f>
        <v>0</v>
      </c>
      <c r="CH8320">
        <f ca="1">IFERROR(INDIRECT("IVA!Y"&amp;MATCH(MID(COMPRAS!C8220,1,2)&amp;MID(COMPRAS!F8220,1,2)&amp;MID(COMPRAS!D8220,1,2),IVA!W:W,0)),"SIN COD.")</f>
        <v>0</v>
      </c>
    </row>
    <row r="8321" spans="1:86" x14ac:dyDescent="0.25">
      <c r="A8321"/>
      <c r="B8321"/>
      <c r="D8321"/>
      <c r="AL8321">
        <f t="shared" si="903"/>
        <v>0</v>
      </c>
      <c r="AQ8321">
        <f t="shared" si="904"/>
        <v>0</v>
      </c>
      <c r="AR8321" t="str">
        <f>IFERROR(IF(OR(AP8321=338,AP8321=340,AP8321=341,AP8321=342,AP8321="342A",AP8321="342B"),PorcenRet(AP8321,AT8321,AU8321),INDEX(PORCENTAJEBUSCAR,MATCH(AP8321,CódigoRET,0),4)*1),"")</f>
        <v/>
      </c>
      <c r="AS8321">
        <f t="shared" si="905"/>
        <v>0</v>
      </c>
      <c r="BF8321" t="str">
        <f>IFERROR(IF(OR(BD8321=338,BD8321=340,BD8321=341,BD8321=342,BD8321="342A",BD8321="342B"),PorcenRet(BD8321,BH8321,BI8321),INDEX(PORCENTAJEBUSCAR,MATCH(BD8321,CódigoRET,0),4)*1),"")</f>
        <v/>
      </c>
      <c r="BG8321">
        <f t="shared" si="906"/>
        <v>0</v>
      </c>
      <c r="BO8321">
        <f t="shared" si="907"/>
        <v>0</v>
      </c>
      <c r="CC8321">
        <f t="shared" si="908"/>
        <v>0</v>
      </c>
      <c r="CD8321">
        <f t="shared" si="909"/>
        <v>0</v>
      </c>
      <c r="CG8321">
        <f ca="1">IFERROR(INDIRECT("IVA!X"&amp;MATCH(MID(COMPRAS!C8221,1,2)&amp;MID(COMPRAS!F8221,1,2)&amp;MID(COMPRAS!D8221,1,2),IVA!W:W,0)),"SIN COD.")</f>
        <v>0</v>
      </c>
      <c r="CH8321">
        <f ca="1">IFERROR(INDIRECT("IVA!Y"&amp;MATCH(MID(COMPRAS!C8221,1,2)&amp;MID(COMPRAS!F8221,1,2)&amp;MID(COMPRAS!D8221,1,2),IVA!W:W,0)),"SIN COD.")</f>
        <v>0</v>
      </c>
    </row>
    <row r="8322" spans="1:86" x14ac:dyDescent="0.25">
      <c r="A8322"/>
      <c r="B8322"/>
      <c r="D8322"/>
      <c r="AL8322">
        <f t="shared" ref="AL8322:AL8385" si="910">O8322+P8322+Q8322+R8322+S8322+T8322+U8322+V8322</f>
        <v>0</v>
      </c>
      <c r="AQ8322">
        <f t="shared" ref="AQ8322:AQ8385" si="911">+P8322+Q8322+R8322+S8322-BE8322-BQ8322-BW8322+O8322</f>
        <v>0</v>
      </c>
      <c r="AR8322" t="str">
        <f>IFERROR(IF(OR(AP8322=338,AP8322=340,AP8322=341,AP8322=342,AP8322="342A",AP8322="342B"),PorcenRet(AP8322,AT8322,AU8322),INDEX(PORCENTAJEBUSCAR,MATCH(AP8322,CódigoRET,0),4)*1),"")</f>
        <v/>
      </c>
      <c r="AS8322">
        <f t="shared" ref="AS8322:AS8385" si="912">ROUND(IF(AP8322="",0,AQ8322*(AR8322/100)),2)</f>
        <v>0</v>
      </c>
      <c r="BF8322" t="str">
        <f>IFERROR(IF(OR(BD8322=338,BD8322=340,BD8322=341,BD8322=342,BD8322="342A",BD8322="342B"),PorcenRet(BD8322,BH8322,BI8322),INDEX(PORCENTAJEBUSCAR,MATCH(BD8322,CódigoRET,0),4)*1),"")</f>
        <v/>
      </c>
      <c r="BG8322">
        <f t="shared" ref="BG8322:BG8385" si="913">ROUND(IF(BD8322="",0,BE8322*(BF8322/100)),2)</f>
        <v>0</v>
      </c>
      <c r="BO8322">
        <f t="shared" ref="BO8322:BO8385" si="914">IF(MID(F8322,1,2)="41",SUM(O8322:S8322),0)</f>
        <v>0</v>
      </c>
      <c r="CC8322">
        <f t="shared" ref="CC8322:CC8385" si="915">O8322+P8322+Q8322+R8322+S8322</f>
        <v>0</v>
      </c>
      <c r="CD8322">
        <f t="shared" ref="CD8322:CD8385" si="916">T8322+U8322</f>
        <v>0</v>
      </c>
      <c r="CG8322">
        <f ca="1">IFERROR(INDIRECT("IVA!X"&amp;MATCH(MID(COMPRAS!C8222,1,2)&amp;MID(COMPRAS!F8222,1,2)&amp;MID(COMPRAS!D8222,1,2),IVA!W:W,0)),"SIN COD.")</f>
        <v>0</v>
      </c>
      <c r="CH8322">
        <f ca="1">IFERROR(INDIRECT("IVA!Y"&amp;MATCH(MID(COMPRAS!C8222,1,2)&amp;MID(COMPRAS!F8222,1,2)&amp;MID(COMPRAS!D8222,1,2),IVA!W:W,0)),"SIN COD.")</f>
        <v>0</v>
      </c>
    </row>
    <row r="8323" spans="1:86" x14ac:dyDescent="0.25">
      <c r="A8323"/>
      <c r="B8323"/>
      <c r="D8323"/>
      <c r="AL8323">
        <f t="shared" si="910"/>
        <v>0</v>
      </c>
      <c r="AQ8323">
        <f t="shared" si="911"/>
        <v>0</v>
      </c>
      <c r="AR8323" t="str">
        <f>IFERROR(IF(OR(AP8323=338,AP8323=340,AP8323=341,AP8323=342,AP8323="342A",AP8323="342B"),PorcenRet(AP8323,AT8323,AU8323),INDEX(PORCENTAJEBUSCAR,MATCH(AP8323,CódigoRET,0),4)*1),"")</f>
        <v/>
      </c>
      <c r="AS8323">
        <f t="shared" si="912"/>
        <v>0</v>
      </c>
      <c r="BF8323" t="str">
        <f>IFERROR(IF(OR(BD8323=338,BD8323=340,BD8323=341,BD8323=342,BD8323="342A",BD8323="342B"),PorcenRet(BD8323,BH8323,BI8323),INDEX(PORCENTAJEBUSCAR,MATCH(BD8323,CódigoRET,0),4)*1),"")</f>
        <v/>
      </c>
      <c r="BG8323">
        <f t="shared" si="913"/>
        <v>0</v>
      </c>
      <c r="BO8323">
        <f t="shared" si="914"/>
        <v>0</v>
      </c>
      <c r="CC8323">
        <f t="shared" si="915"/>
        <v>0</v>
      </c>
      <c r="CD8323">
        <f t="shared" si="916"/>
        <v>0</v>
      </c>
      <c r="CG8323">
        <f ca="1">IFERROR(INDIRECT("IVA!X"&amp;MATCH(MID(COMPRAS!C8223,1,2)&amp;MID(COMPRAS!F8223,1,2)&amp;MID(COMPRAS!D8223,1,2),IVA!W:W,0)),"SIN COD.")</f>
        <v>0</v>
      </c>
      <c r="CH8323">
        <f ca="1">IFERROR(INDIRECT("IVA!Y"&amp;MATCH(MID(COMPRAS!C8223,1,2)&amp;MID(COMPRAS!F8223,1,2)&amp;MID(COMPRAS!D8223,1,2),IVA!W:W,0)),"SIN COD.")</f>
        <v>0</v>
      </c>
    </row>
    <row r="8324" spans="1:86" x14ac:dyDescent="0.25">
      <c r="A8324"/>
      <c r="B8324"/>
      <c r="D8324"/>
      <c r="AL8324">
        <f t="shared" si="910"/>
        <v>0</v>
      </c>
      <c r="AQ8324">
        <f t="shared" si="911"/>
        <v>0</v>
      </c>
      <c r="AR8324" t="str">
        <f>IFERROR(IF(OR(AP8324=338,AP8324=340,AP8324=341,AP8324=342,AP8324="342A",AP8324="342B"),PorcenRet(AP8324,AT8324,AU8324),INDEX(PORCENTAJEBUSCAR,MATCH(AP8324,CódigoRET,0),4)*1),"")</f>
        <v/>
      </c>
      <c r="AS8324">
        <f t="shared" si="912"/>
        <v>0</v>
      </c>
      <c r="BF8324" t="str">
        <f>IFERROR(IF(OR(BD8324=338,BD8324=340,BD8324=341,BD8324=342,BD8324="342A",BD8324="342B"),PorcenRet(BD8324,BH8324,BI8324),INDEX(PORCENTAJEBUSCAR,MATCH(BD8324,CódigoRET,0),4)*1),"")</f>
        <v/>
      </c>
      <c r="BG8324">
        <f t="shared" si="913"/>
        <v>0</v>
      </c>
      <c r="BO8324">
        <f t="shared" si="914"/>
        <v>0</v>
      </c>
      <c r="CC8324">
        <f t="shared" si="915"/>
        <v>0</v>
      </c>
      <c r="CD8324">
        <f t="shared" si="916"/>
        <v>0</v>
      </c>
      <c r="CG8324">
        <f ca="1">IFERROR(INDIRECT("IVA!X"&amp;MATCH(MID(COMPRAS!C8224,1,2)&amp;MID(COMPRAS!F8224,1,2)&amp;MID(COMPRAS!D8224,1,2),IVA!W:W,0)),"SIN COD.")</f>
        <v>0</v>
      </c>
      <c r="CH8324">
        <f ca="1">IFERROR(INDIRECT("IVA!Y"&amp;MATCH(MID(COMPRAS!C8224,1,2)&amp;MID(COMPRAS!F8224,1,2)&amp;MID(COMPRAS!D8224,1,2),IVA!W:W,0)),"SIN COD.")</f>
        <v>0</v>
      </c>
    </row>
    <row r="8325" spans="1:86" x14ac:dyDescent="0.25">
      <c r="A8325"/>
      <c r="B8325"/>
      <c r="D8325"/>
      <c r="AL8325">
        <f t="shared" si="910"/>
        <v>0</v>
      </c>
      <c r="AQ8325">
        <f t="shared" si="911"/>
        <v>0</v>
      </c>
      <c r="AR8325" t="str">
        <f>IFERROR(IF(OR(AP8325=338,AP8325=340,AP8325=341,AP8325=342,AP8325="342A",AP8325="342B"),PorcenRet(AP8325,AT8325,AU8325),INDEX(PORCENTAJEBUSCAR,MATCH(AP8325,CódigoRET,0),4)*1),"")</f>
        <v/>
      </c>
      <c r="AS8325">
        <f t="shared" si="912"/>
        <v>0</v>
      </c>
      <c r="BF8325" t="str">
        <f>IFERROR(IF(OR(BD8325=338,BD8325=340,BD8325=341,BD8325=342,BD8325="342A",BD8325="342B"),PorcenRet(BD8325,BH8325,BI8325),INDEX(PORCENTAJEBUSCAR,MATCH(BD8325,CódigoRET,0),4)*1),"")</f>
        <v/>
      </c>
      <c r="BG8325">
        <f t="shared" si="913"/>
        <v>0</v>
      </c>
      <c r="BO8325">
        <f t="shared" si="914"/>
        <v>0</v>
      </c>
      <c r="CC8325">
        <f t="shared" si="915"/>
        <v>0</v>
      </c>
      <c r="CD8325">
        <f t="shared" si="916"/>
        <v>0</v>
      </c>
      <c r="CG8325">
        <f ca="1">IFERROR(INDIRECT("IVA!X"&amp;MATCH(MID(COMPRAS!C8225,1,2)&amp;MID(COMPRAS!F8225,1,2)&amp;MID(COMPRAS!D8225,1,2),IVA!W:W,0)),"SIN COD.")</f>
        <v>0</v>
      </c>
      <c r="CH8325">
        <f ca="1">IFERROR(INDIRECT("IVA!Y"&amp;MATCH(MID(COMPRAS!C8225,1,2)&amp;MID(COMPRAS!F8225,1,2)&amp;MID(COMPRAS!D8225,1,2),IVA!W:W,0)),"SIN COD.")</f>
        <v>0</v>
      </c>
    </row>
    <row r="8326" spans="1:86" x14ac:dyDescent="0.25">
      <c r="A8326"/>
      <c r="B8326"/>
      <c r="D8326"/>
      <c r="AL8326">
        <f t="shared" si="910"/>
        <v>0</v>
      </c>
      <c r="AQ8326">
        <f t="shared" si="911"/>
        <v>0</v>
      </c>
      <c r="AR8326" t="str">
        <f>IFERROR(IF(OR(AP8326=338,AP8326=340,AP8326=341,AP8326=342,AP8326="342A",AP8326="342B"),PorcenRet(AP8326,AT8326,AU8326),INDEX(PORCENTAJEBUSCAR,MATCH(AP8326,CódigoRET,0),4)*1),"")</f>
        <v/>
      </c>
      <c r="AS8326">
        <f t="shared" si="912"/>
        <v>0</v>
      </c>
      <c r="BF8326" t="str">
        <f>IFERROR(IF(OR(BD8326=338,BD8326=340,BD8326=341,BD8326=342,BD8326="342A",BD8326="342B"),PorcenRet(BD8326,BH8326,BI8326),INDEX(PORCENTAJEBUSCAR,MATCH(BD8326,CódigoRET,0),4)*1),"")</f>
        <v/>
      </c>
      <c r="BG8326">
        <f t="shared" si="913"/>
        <v>0</v>
      </c>
      <c r="BO8326">
        <f t="shared" si="914"/>
        <v>0</v>
      </c>
      <c r="CC8326">
        <f t="shared" si="915"/>
        <v>0</v>
      </c>
      <c r="CD8326">
        <f t="shared" si="916"/>
        <v>0</v>
      </c>
      <c r="CG8326">
        <f ca="1">IFERROR(INDIRECT("IVA!X"&amp;MATCH(MID(COMPRAS!C8226,1,2)&amp;MID(COMPRAS!F8226,1,2)&amp;MID(COMPRAS!D8226,1,2),IVA!W:W,0)),"SIN COD.")</f>
        <v>0</v>
      </c>
      <c r="CH8326">
        <f ca="1">IFERROR(INDIRECT("IVA!Y"&amp;MATCH(MID(COMPRAS!C8226,1,2)&amp;MID(COMPRAS!F8226,1,2)&amp;MID(COMPRAS!D8226,1,2),IVA!W:W,0)),"SIN COD.")</f>
        <v>0</v>
      </c>
    </row>
    <row r="8327" spans="1:86" x14ac:dyDescent="0.25">
      <c r="A8327"/>
      <c r="B8327"/>
      <c r="D8327"/>
      <c r="AL8327">
        <f t="shared" si="910"/>
        <v>0</v>
      </c>
      <c r="AQ8327">
        <f t="shared" si="911"/>
        <v>0</v>
      </c>
      <c r="AR8327" t="str">
        <f>IFERROR(IF(OR(AP8327=338,AP8327=340,AP8327=341,AP8327=342,AP8327="342A",AP8327="342B"),PorcenRet(AP8327,AT8327,AU8327),INDEX(PORCENTAJEBUSCAR,MATCH(AP8327,CódigoRET,0),4)*1),"")</f>
        <v/>
      </c>
      <c r="AS8327">
        <f t="shared" si="912"/>
        <v>0</v>
      </c>
      <c r="BF8327" t="str">
        <f>IFERROR(IF(OR(BD8327=338,BD8327=340,BD8327=341,BD8327=342,BD8327="342A",BD8327="342B"),PorcenRet(BD8327,BH8327,BI8327),INDEX(PORCENTAJEBUSCAR,MATCH(BD8327,CódigoRET,0),4)*1),"")</f>
        <v/>
      </c>
      <c r="BG8327">
        <f t="shared" si="913"/>
        <v>0</v>
      </c>
      <c r="BO8327">
        <f t="shared" si="914"/>
        <v>0</v>
      </c>
      <c r="CC8327">
        <f t="shared" si="915"/>
        <v>0</v>
      </c>
      <c r="CD8327">
        <f t="shared" si="916"/>
        <v>0</v>
      </c>
      <c r="CG8327">
        <f ca="1">IFERROR(INDIRECT("IVA!X"&amp;MATCH(MID(COMPRAS!C8227,1,2)&amp;MID(COMPRAS!F8227,1,2)&amp;MID(COMPRAS!D8227,1,2),IVA!W:W,0)),"SIN COD.")</f>
        <v>0</v>
      </c>
      <c r="CH8327">
        <f ca="1">IFERROR(INDIRECT("IVA!Y"&amp;MATCH(MID(COMPRAS!C8227,1,2)&amp;MID(COMPRAS!F8227,1,2)&amp;MID(COMPRAS!D8227,1,2),IVA!W:W,0)),"SIN COD.")</f>
        <v>0</v>
      </c>
    </row>
    <row r="8328" spans="1:86" x14ac:dyDescent="0.25">
      <c r="A8328"/>
      <c r="B8328"/>
      <c r="D8328"/>
      <c r="AL8328">
        <f t="shared" si="910"/>
        <v>0</v>
      </c>
      <c r="AQ8328">
        <f t="shared" si="911"/>
        <v>0</v>
      </c>
      <c r="AR8328" t="str">
        <f>IFERROR(IF(OR(AP8328=338,AP8328=340,AP8328=341,AP8328=342,AP8328="342A",AP8328="342B"),PorcenRet(AP8328,AT8328,AU8328),INDEX(PORCENTAJEBUSCAR,MATCH(AP8328,CódigoRET,0),4)*1),"")</f>
        <v/>
      </c>
      <c r="AS8328">
        <f t="shared" si="912"/>
        <v>0</v>
      </c>
      <c r="BF8328" t="str">
        <f>IFERROR(IF(OR(BD8328=338,BD8328=340,BD8328=341,BD8328=342,BD8328="342A",BD8328="342B"),PorcenRet(BD8328,BH8328,BI8328),INDEX(PORCENTAJEBUSCAR,MATCH(BD8328,CódigoRET,0),4)*1),"")</f>
        <v/>
      </c>
      <c r="BG8328">
        <f t="shared" si="913"/>
        <v>0</v>
      </c>
      <c r="BO8328">
        <f t="shared" si="914"/>
        <v>0</v>
      </c>
      <c r="CC8328">
        <f t="shared" si="915"/>
        <v>0</v>
      </c>
      <c r="CD8328">
        <f t="shared" si="916"/>
        <v>0</v>
      </c>
      <c r="CG8328">
        <f ca="1">IFERROR(INDIRECT("IVA!X"&amp;MATCH(MID(COMPRAS!C8228,1,2)&amp;MID(COMPRAS!F8228,1,2)&amp;MID(COMPRAS!D8228,1,2),IVA!W:W,0)),"SIN COD.")</f>
        <v>0</v>
      </c>
      <c r="CH8328">
        <f ca="1">IFERROR(INDIRECT("IVA!Y"&amp;MATCH(MID(COMPRAS!C8228,1,2)&amp;MID(COMPRAS!F8228,1,2)&amp;MID(COMPRAS!D8228,1,2),IVA!W:W,0)),"SIN COD.")</f>
        <v>0</v>
      </c>
    </row>
    <row r="8329" spans="1:86" x14ac:dyDescent="0.25">
      <c r="A8329"/>
      <c r="B8329"/>
      <c r="D8329"/>
      <c r="AL8329">
        <f t="shared" si="910"/>
        <v>0</v>
      </c>
      <c r="AQ8329">
        <f t="shared" si="911"/>
        <v>0</v>
      </c>
      <c r="AR8329" t="str">
        <f>IFERROR(IF(OR(AP8329=338,AP8329=340,AP8329=341,AP8329=342,AP8329="342A",AP8329="342B"),PorcenRet(AP8329,AT8329,AU8329),INDEX(PORCENTAJEBUSCAR,MATCH(AP8329,CódigoRET,0),4)*1),"")</f>
        <v/>
      </c>
      <c r="AS8329">
        <f t="shared" si="912"/>
        <v>0</v>
      </c>
      <c r="BF8329" t="str">
        <f>IFERROR(IF(OR(BD8329=338,BD8329=340,BD8329=341,BD8329=342,BD8329="342A",BD8329="342B"),PorcenRet(BD8329,BH8329,BI8329),INDEX(PORCENTAJEBUSCAR,MATCH(BD8329,CódigoRET,0),4)*1),"")</f>
        <v/>
      </c>
      <c r="BG8329">
        <f t="shared" si="913"/>
        <v>0</v>
      </c>
      <c r="BO8329">
        <f t="shared" si="914"/>
        <v>0</v>
      </c>
      <c r="CC8329">
        <f t="shared" si="915"/>
        <v>0</v>
      </c>
      <c r="CD8329">
        <f t="shared" si="916"/>
        <v>0</v>
      </c>
      <c r="CG8329">
        <f ca="1">IFERROR(INDIRECT("IVA!X"&amp;MATCH(MID(COMPRAS!C8229,1,2)&amp;MID(COMPRAS!F8229,1,2)&amp;MID(COMPRAS!D8229,1,2),IVA!W:W,0)),"SIN COD.")</f>
        <v>0</v>
      </c>
      <c r="CH8329">
        <f ca="1">IFERROR(INDIRECT("IVA!Y"&amp;MATCH(MID(COMPRAS!C8229,1,2)&amp;MID(COMPRAS!F8229,1,2)&amp;MID(COMPRAS!D8229,1,2),IVA!W:W,0)),"SIN COD.")</f>
        <v>0</v>
      </c>
    </row>
    <row r="8330" spans="1:86" x14ac:dyDescent="0.25">
      <c r="A8330"/>
      <c r="B8330"/>
      <c r="D8330"/>
      <c r="AL8330">
        <f t="shared" si="910"/>
        <v>0</v>
      </c>
      <c r="AQ8330">
        <f t="shared" si="911"/>
        <v>0</v>
      </c>
      <c r="AR8330" t="str">
        <f>IFERROR(IF(OR(AP8330=338,AP8330=340,AP8330=341,AP8330=342,AP8330="342A",AP8330="342B"),PorcenRet(AP8330,AT8330,AU8330),INDEX(PORCENTAJEBUSCAR,MATCH(AP8330,CódigoRET,0),4)*1),"")</f>
        <v/>
      </c>
      <c r="AS8330">
        <f t="shared" si="912"/>
        <v>0</v>
      </c>
      <c r="BF8330" t="str">
        <f>IFERROR(IF(OR(BD8330=338,BD8330=340,BD8330=341,BD8330=342,BD8330="342A",BD8330="342B"),PorcenRet(BD8330,BH8330,BI8330),INDEX(PORCENTAJEBUSCAR,MATCH(BD8330,CódigoRET,0),4)*1),"")</f>
        <v/>
      </c>
      <c r="BG8330">
        <f t="shared" si="913"/>
        <v>0</v>
      </c>
      <c r="BO8330">
        <f t="shared" si="914"/>
        <v>0</v>
      </c>
      <c r="CC8330">
        <f t="shared" si="915"/>
        <v>0</v>
      </c>
      <c r="CD8330">
        <f t="shared" si="916"/>
        <v>0</v>
      </c>
      <c r="CG8330">
        <f ca="1">IFERROR(INDIRECT("IVA!X"&amp;MATCH(MID(COMPRAS!C8230,1,2)&amp;MID(COMPRAS!F8230,1,2)&amp;MID(COMPRAS!D8230,1,2),IVA!W:W,0)),"SIN COD.")</f>
        <v>0</v>
      </c>
      <c r="CH8330">
        <f ca="1">IFERROR(INDIRECT("IVA!Y"&amp;MATCH(MID(COMPRAS!C8230,1,2)&amp;MID(COMPRAS!F8230,1,2)&amp;MID(COMPRAS!D8230,1,2),IVA!W:W,0)),"SIN COD.")</f>
        <v>0</v>
      </c>
    </row>
    <row r="8331" spans="1:86" x14ac:dyDescent="0.25">
      <c r="A8331"/>
      <c r="B8331"/>
      <c r="D8331"/>
      <c r="AL8331">
        <f t="shared" si="910"/>
        <v>0</v>
      </c>
      <c r="AQ8331">
        <f t="shared" si="911"/>
        <v>0</v>
      </c>
      <c r="AR8331" t="str">
        <f>IFERROR(IF(OR(AP8331=338,AP8331=340,AP8331=341,AP8331=342,AP8331="342A",AP8331="342B"),PorcenRet(AP8331,AT8331,AU8331),INDEX(PORCENTAJEBUSCAR,MATCH(AP8331,CódigoRET,0),4)*1),"")</f>
        <v/>
      </c>
      <c r="AS8331">
        <f t="shared" si="912"/>
        <v>0</v>
      </c>
      <c r="BF8331" t="str">
        <f>IFERROR(IF(OR(BD8331=338,BD8331=340,BD8331=341,BD8331=342,BD8331="342A",BD8331="342B"),PorcenRet(BD8331,BH8331,BI8331),INDEX(PORCENTAJEBUSCAR,MATCH(BD8331,CódigoRET,0),4)*1),"")</f>
        <v/>
      </c>
      <c r="BG8331">
        <f t="shared" si="913"/>
        <v>0</v>
      </c>
      <c r="BO8331">
        <f t="shared" si="914"/>
        <v>0</v>
      </c>
      <c r="CC8331">
        <f t="shared" si="915"/>
        <v>0</v>
      </c>
      <c r="CD8331">
        <f t="shared" si="916"/>
        <v>0</v>
      </c>
      <c r="CG8331">
        <f ca="1">IFERROR(INDIRECT("IVA!X"&amp;MATCH(MID(COMPRAS!C8231,1,2)&amp;MID(COMPRAS!F8231,1,2)&amp;MID(COMPRAS!D8231,1,2),IVA!W:W,0)),"SIN COD.")</f>
        <v>0</v>
      </c>
      <c r="CH8331">
        <f ca="1">IFERROR(INDIRECT("IVA!Y"&amp;MATCH(MID(COMPRAS!C8231,1,2)&amp;MID(COMPRAS!F8231,1,2)&amp;MID(COMPRAS!D8231,1,2),IVA!W:W,0)),"SIN COD.")</f>
        <v>0</v>
      </c>
    </row>
    <row r="8332" spans="1:86" x14ac:dyDescent="0.25">
      <c r="A8332"/>
      <c r="B8332"/>
      <c r="D8332"/>
      <c r="AL8332">
        <f t="shared" si="910"/>
        <v>0</v>
      </c>
      <c r="AQ8332">
        <f t="shared" si="911"/>
        <v>0</v>
      </c>
      <c r="AR8332" t="str">
        <f>IFERROR(IF(OR(AP8332=338,AP8332=340,AP8332=341,AP8332=342,AP8332="342A",AP8332="342B"),PorcenRet(AP8332,AT8332,AU8332),INDEX(PORCENTAJEBUSCAR,MATCH(AP8332,CódigoRET,0),4)*1),"")</f>
        <v/>
      </c>
      <c r="AS8332">
        <f t="shared" si="912"/>
        <v>0</v>
      </c>
      <c r="BF8332" t="str">
        <f>IFERROR(IF(OR(BD8332=338,BD8332=340,BD8332=341,BD8332=342,BD8332="342A",BD8332="342B"),PorcenRet(BD8332,BH8332,BI8332),INDEX(PORCENTAJEBUSCAR,MATCH(BD8332,CódigoRET,0),4)*1),"")</f>
        <v/>
      </c>
      <c r="BG8332">
        <f t="shared" si="913"/>
        <v>0</v>
      </c>
      <c r="BO8332">
        <f t="shared" si="914"/>
        <v>0</v>
      </c>
      <c r="CC8332">
        <f t="shared" si="915"/>
        <v>0</v>
      </c>
      <c r="CD8332">
        <f t="shared" si="916"/>
        <v>0</v>
      </c>
      <c r="CG8332">
        <f ca="1">IFERROR(INDIRECT("IVA!X"&amp;MATCH(MID(COMPRAS!C8232,1,2)&amp;MID(COMPRAS!F8232,1,2)&amp;MID(COMPRAS!D8232,1,2),IVA!W:W,0)),"SIN COD.")</f>
        <v>0</v>
      </c>
      <c r="CH8332">
        <f ca="1">IFERROR(INDIRECT("IVA!Y"&amp;MATCH(MID(COMPRAS!C8232,1,2)&amp;MID(COMPRAS!F8232,1,2)&amp;MID(COMPRAS!D8232,1,2),IVA!W:W,0)),"SIN COD.")</f>
        <v>0</v>
      </c>
    </row>
    <row r="8333" spans="1:86" x14ac:dyDescent="0.25">
      <c r="A8333"/>
      <c r="B8333"/>
      <c r="D8333"/>
      <c r="AL8333">
        <f t="shared" si="910"/>
        <v>0</v>
      </c>
      <c r="AQ8333">
        <f t="shared" si="911"/>
        <v>0</v>
      </c>
      <c r="AR8333" t="str">
        <f>IFERROR(IF(OR(AP8333=338,AP8333=340,AP8333=341,AP8333=342,AP8333="342A",AP8333="342B"),PorcenRet(AP8333,AT8333,AU8333),INDEX(PORCENTAJEBUSCAR,MATCH(AP8333,CódigoRET,0),4)*1),"")</f>
        <v/>
      </c>
      <c r="AS8333">
        <f t="shared" si="912"/>
        <v>0</v>
      </c>
      <c r="BF8333" t="str">
        <f>IFERROR(IF(OR(BD8333=338,BD8333=340,BD8333=341,BD8333=342,BD8333="342A",BD8333="342B"),PorcenRet(BD8333,BH8333,BI8333),INDEX(PORCENTAJEBUSCAR,MATCH(BD8333,CódigoRET,0),4)*1),"")</f>
        <v/>
      </c>
      <c r="BG8333">
        <f t="shared" si="913"/>
        <v>0</v>
      </c>
      <c r="BO8333">
        <f t="shared" si="914"/>
        <v>0</v>
      </c>
      <c r="CC8333">
        <f t="shared" si="915"/>
        <v>0</v>
      </c>
      <c r="CD8333">
        <f t="shared" si="916"/>
        <v>0</v>
      </c>
      <c r="CG8333">
        <f ca="1">IFERROR(INDIRECT("IVA!X"&amp;MATCH(MID(COMPRAS!C8233,1,2)&amp;MID(COMPRAS!F8233,1,2)&amp;MID(COMPRAS!D8233,1,2),IVA!W:W,0)),"SIN COD.")</f>
        <v>0</v>
      </c>
      <c r="CH8333">
        <f ca="1">IFERROR(INDIRECT("IVA!Y"&amp;MATCH(MID(COMPRAS!C8233,1,2)&amp;MID(COMPRAS!F8233,1,2)&amp;MID(COMPRAS!D8233,1,2),IVA!W:W,0)),"SIN COD.")</f>
        <v>0</v>
      </c>
    </row>
    <row r="8334" spans="1:86" x14ac:dyDescent="0.25">
      <c r="A8334"/>
      <c r="B8334"/>
      <c r="D8334"/>
      <c r="AL8334">
        <f t="shared" si="910"/>
        <v>0</v>
      </c>
      <c r="AQ8334">
        <f t="shared" si="911"/>
        <v>0</v>
      </c>
      <c r="AR8334" t="str">
        <f>IFERROR(IF(OR(AP8334=338,AP8334=340,AP8334=341,AP8334=342,AP8334="342A",AP8334="342B"),PorcenRet(AP8334,AT8334,AU8334),INDEX(PORCENTAJEBUSCAR,MATCH(AP8334,CódigoRET,0),4)*1),"")</f>
        <v/>
      </c>
      <c r="AS8334">
        <f t="shared" si="912"/>
        <v>0</v>
      </c>
      <c r="BF8334" t="str">
        <f>IFERROR(IF(OR(BD8334=338,BD8334=340,BD8334=341,BD8334=342,BD8334="342A",BD8334="342B"),PorcenRet(BD8334,BH8334,BI8334),INDEX(PORCENTAJEBUSCAR,MATCH(BD8334,CódigoRET,0),4)*1),"")</f>
        <v/>
      </c>
      <c r="BG8334">
        <f t="shared" si="913"/>
        <v>0</v>
      </c>
      <c r="BO8334">
        <f t="shared" si="914"/>
        <v>0</v>
      </c>
      <c r="CC8334">
        <f t="shared" si="915"/>
        <v>0</v>
      </c>
      <c r="CD8334">
        <f t="shared" si="916"/>
        <v>0</v>
      </c>
      <c r="CG8334">
        <f ca="1">IFERROR(INDIRECT("IVA!X"&amp;MATCH(MID(COMPRAS!C8234,1,2)&amp;MID(COMPRAS!F8234,1,2)&amp;MID(COMPRAS!D8234,1,2),IVA!W:W,0)),"SIN COD.")</f>
        <v>0</v>
      </c>
      <c r="CH8334">
        <f ca="1">IFERROR(INDIRECT("IVA!Y"&amp;MATCH(MID(COMPRAS!C8234,1,2)&amp;MID(COMPRAS!F8234,1,2)&amp;MID(COMPRAS!D8234,1,2),IVA!W:W,0)),"SIN COD.")</f>
        <v>0</v>
      </c>
    </row>
    <row r="8335" spans="1:86" x14ac:dyDescent="0.25">
      <c r="A8335"/>
      <c r="B8335"/>
      <c r="D8335"/>
      <c r="AL8335">
        <f t="shared" si="910"/>
        <v>0</v>
      </c>
      <c r="AQ8335">
        <f t="shared" si="911"/>
        <v>0</v>
      </c>
      <c r="AR8335" t="str">
        <f>IFERROR(IF(OR(AP8335=338,AP8335=340,AP8335=341,AP8335=342,AP8335="342A",AP8335="342B"),PorcenRet(AP8335,AT8335,AU8335),INDEX(PORCENTAJEBUSCAR,MATCH(AP8335,CódigoRET,0),4)*1),"")</f>
        <v/>
      </c>
      <c r="AS8335">
        <f t="shared" si="912"/>
        <v>0</v>
      </c>
      <c r="BF8335" t="str">
        <f>IFERROR(IF(OR(BD8335=338,BD8335=340,BD8335=341,BD8335=342,BD8335="342A",BD8335="342B"),PorcenRet(BD8335,BH8335,BI8335),INDEX(PORCENTAJEBUSCAR,MATCH(BD8335,CódigoRET,0),4)*1),"")</f>
        <v/>
      </c>
      <c r="BG8335">
        <f t="shared" si="913"/>
        <v>0</v>
      </c>
      <c r="BO8335">
        <f t="shared" si="914"/>
        <v>0</v>
      </c>
      <c r="CC8335">
        <f t="shared" si="915"/>
        <v>0</v>
      </c>
      <c r="CD8335">
        <f t="shared" si="916"/>
        <v>0</v>
      </c>
      <c r="CG8335">
        <f ca="1">IFERROR(INDIRECT("IVA!X"&amp;MATCH(MID(COMPRAS!C8235,1,2)&amp;MID(COMPRAS!F8235,1,2)&amp;MID(COMPRAS!D8235,1,2),IVA!W:W,0)),"SIN COD.")</f>
        <v>0</v>
      </c>
      <c r="CH8335">
        <f ca="1">IFERROR(INDIRECT("IVA!Y"&amp;MATCH(MID(COMPRAS!C8235,1,2)&amp;MID(COMPRAS!F8235,1,2)&amp;MID(COMPRAS!D8235,1,2),IVA!W:W,0)),"SIN COD.")</f>
        <v>0</v>
      </c>
    </row>
    <row r="8336" spans="1:86" x14ac:dyDescent="0.25">
      <c r="A8336"/>
      <c r="B8336"/>
      <c r="D8336"/>
      <c r="AL8336">
        <f t="shared" si="910"/>
        <v>0</v>
      </c>
      <c r="AQ8336">
        <f t="shared" si="911"/>
        <v>0</v>
      </c>
      <c r="AR8336" t="str">
        <f>IFERROR(IF(OR(AP8336=338,AP8336=340,AP8336=341,AP8336=342,AP8336="342A",AP8336="342B"),PorcenRet(AP8336,AT8336,AU8336),INDEX(PORCENTAJEBUSCAR,MATCH(AP8336,CódigoRET,0),4)*1),"")</f>
        <v/>
      </c>
      <c r="AS8336">
        <f t="shared" si="912"/>
        <v>0</v>
      </c>
      <c r="BF8336" t="str">
        <f>IFERROR(IF(OR(BD8336=338,BD8336=340,BD8336=341,BD8336=342,BD8336="342A",BD8336="342B"),PorcenRet(BD8336,BH8336,BI8336),INDEX(PORCENTAJEBUSCAR,MATCH(BD8336,CódigoRET,0),4)*1),"")</f>
        <v/>
      </c>
      <c r="BG8336">
        <f t="shared" si="913"/>
        <v>0</v>
      </c>
      <c r="BO8336">
        <f t="shared" si="914"/>
        <v>0</v>
      </c>
      <c r="CC8336">
        <f t="shared" si="915"/>
        <v>0</v>
      </c>
      <c r="CD8336">
        <f t="shared" si="916"/>
        <v>0</v>
      </c>
      <c r="CG8336">
        <f ca="1">IFERROR(INDIRECT("IVA!X"&amp;MATCH(MID(COMPRAS!C8236,1,2)&amp;MID(COMPRAS!F8236,1,2)&amp;MID(COMPRAS!D8236,1,2),IVA!W:W,0)),"SIN COD.")</f>
        <v>0</v>
      </c>
      <c r="CH8336">
        <f ca="1">IFERROR(INDIRECT("IVA!Y"&amp;MATCH(MID(COMPRAS!C8236,1,2)&amp;MID(COMPRAS!F8236,1,2)&amp;MID(COMPRAS!D8236,1,2),IVA!W:W,0)),"SIN COD.")</f>
        <v>0</v>
      </c>
    </row>
    <row r="8337" spans="1:86" x14ac:dyDescent="0.25">
      <c r="A8337"/>
      <c r="B8337"/>
      <c r="D8337"/>
      <c r="AL8337">
        <f t="shared" si="910"/>
        <v>0</v>
      </c>
      <c r="AQ8337">
        <f t="shared" si="911"/>
        <v>0</v>
      </c>
      <c r="AR8337" t="str">
        <f>IFERROR(IF(OR(AP8337=338,AP8337=340,AP8337=341,AP8337=342,AP8337="342A",AP8337="342B"),PorcenRet(AP8337,AT8337,AU8337),INDEX(PORCENTAJEBUSCAR,MATCH(AP8337,CódigoRET,0),4)*1),"")</f>
        <v/>
      </c>
      <c r="AS8337">
        <f t="shared" si="912"/>
        <v>0</v>
      </c>
      <c r="BF8337" t="str">
        <f>IFERROR(IF(OR(BD8337=338,BD8337=340,BD8337=341,BD8337=342,BD8337="342A",BD8337="342B"),PorcenRet(BD8337,BH8337,BI8337),INDEX(PORCENTAJEBUSCAR,MATCH(BD8337,CódigoRET,0),4)*1),"")</f>
        <v/>
      </c>
      <c r="BG8337">
        <f t="shared" si="913"/>
        <v>0</v>
      </c>
      <c r="BO8337">
        <f t="shared" si="914"/>
        <v>0</v>
      </c>
      <c r="CC8337">
        <f t="shared" si="915"/>
        <v>0</v>
      </c>
      <c r="CD8337">
        <f t="shared" si="916"/>
        <v>0</v>
      </c>
      <c r="CG8337">
        <f ca="1">IFERROR(INDIRECT("IVA!X"&amp;MATCH(MID(COMPRAS!C8237,1,2)&amp;MID(COMPRAS!F8237,1,2)&amp;MID(COMPRAS!D8237,1,2),IVA!W:W,0)),"SIN COD.")</f>
        <v>0</v>
      </c>
      <c r="CH8337">
        <f ca="1">IFERROR(INDIRECT("IVA!Y"&amp;MATCH(MID(COMPRAS!C8237,1,2)&amp;MID(COMPRAS!F8237,1,2)&amp;MID(COMPRAS!D8237,1,2),IVA!W:W,0)),"SIN COD.")</f>
        <v>0</v>
      </c>
    </row>
    <row r="8338" spans="1:86" x14ac:dyDescent="0.25">
      <c r="A8338"/>
      <c r="B8338"/>
      <c r="D8338"/>
      <c r="AL8338">
        <f t="shared" si="910"/>
        <v>0</v>
      </c>
      <c r="AQ8338">
        <f t="shared" si="911"/>
        <v>0</v>
      </c>
      <c r="AR8338" t="str">
        <f>IFERROR(IF(OR(AP8338=338,AP8338=340,AP8338=341,AP8338=342,AP8338="342A",AP8338="342B"),PorcenRet(AP8338,AT8338,AU8338),INDEX(PORCENTAJEBUSCAR,MATCH(AP8338,CódigoRET,0),4)*1),"")</f>
        <v/>
      </c>
      <c r="AS8338">
        <f t="shared" si="912"/>
        <v>0</v>
      </c>
      <c r="BF8338" t="str">
        <f>IFERROR(IF(OR(BD8338=338,BD8338=340,BD8338=341,BD8338=342,BD8338="342A",BD8338="342B"),PorcenRet(BD8338,BH8338,BI8338),INDEX(PORCENTAJEBUSCAR,MATCH(BD8338,CódigoRET,0),4)*1),"")</f>
        <v/>
      </c>
      <c r="BG8338">
        <f t="shared" si="913"/>
        <v>0</v>
      </c>
      <c r="BO8338">
        <f t="shared" si="914"/>
        <v>0</v>
      </c>
      <c r="CC8338">
        <f t="shared" si="915"/>
        <v>0</v>
      </c>
      <c r="CD8338">
        <f t="shared" si="916"/>
        <v>0</v>
      </c>
      <c r="CG8338">
        <f ca="1">IFERROR(INDIRECT("IVA!X"&amp;MATCH(MID(COMPRAS!C8238,1,2)&amp;MID(COMPRAS!F8238,1,2)&amp;MID(COMPRAS!D8238,1,2),IVA!W:W,0)),"SIN COD.")</f>
        <v>0</v>
      </c>
      <c r="CH8338">
        <f ca="1">IFERROR(INDIRECT("IVA!Y"&amp;MATCH(MID(COMPRAS!C8238,1,2)&amp;MID(COMPRAS!F8238,1,2)&amp;MID(COMPRAS!D8238,1,2),IVA!W:W,0)),"SIN COD.")</f>
        <v>0</v>
      </c>
    </row>
    <row r="8339" spans="1:86" x14ac:dyDescent="0.25">
      <c r="A8339"/>
      <c r="B8339"/>
      <c r="D8339"/>
      <c r="AL8339">
        <f t="shared" si="910"/>
        <v>0</v>
      </c>
      <c r="AQ8339">
        <f t="shared" si="911"/>
        <v>0</v>
      </c>
      <c r="AR8339" t="str">
        <f>IFERROR(IF(OR(AP8339=338,AP8339=340,AP8339=341,AP8339=342,AP8339="342A",AP8339="342B"),PorcenRet(AP8339,AT8339,AU8339),INDEX(PORCENTAJEBUSCAR,MATCH(AP8339,CódigoRET,0),4)*1),"")</f>
        <v/>
      </c>
      <c r="AS8339">
        <f t="shared" si="912"/>
        <v>0</v>
      </c>
      <c r="BF8339" t="str">
        <f>IFERROR(IF(OR(BD8339=338,BD8339=340,BD8339=341,BD8339=342,BD8339="342A",BD8339="342B"),PorcenRet(BD8339,BH8339,BI8339),INDEX(PORCENTAJEBUSCAR,MATCH(BD8339,CódigoRET,0),4)*1),"")</f>
        <v/>
      </c>
      <c r="BG8339">
        <f t="shared" si="913"/>
        <v>0</v>
      </c>
      <c r="BO8339">
        <f t="shared" si="914"/>
        <v>0</v>
      </c>
      <c r="CC8339">
        <f t="shared" si="915"/>
        <v>0</v>
      </c>
      <c r="CD8339">
        <f t="shared" si="916"/>
        <v>0</v>
      </c>
      <c r="CG8339">
        <f ca="1">IFERROR(INDIRECT("IVA!X"&amp;MATCH(MID(COMPRAS!C8239,1,2)&amp;MID(COMPRAS!F8239,1,2)&amp;MID(COMPRAS!D8239,1,2),IVA!W:W,0)),"SIN COD.")</f>
        <v>0</v>
      </c>
      <c r="CH8339">
        <f ca="1">IFERROR(INDIRECT("IVA!Y"&amp;MATCH(MID(COMPRAS!C8239,1,2)&amp;MID(COMPRAS!F8239,1,2)&amp;MID(COMPRAS!D8239,1,2),IVA!W:W,0)),"SIN COD.")</f>
        <v>0</v>
      </c>
    </row>
    <row r="8340" spans="1:86" x14ac:dyDescent="0.25">
      <c r="A8340"/>
      <c r="B8340"/>
      <c r="D8340"/>
      <c r="AL8340">
        <f t="shared" si="910"/>
        <v>0</v>
      </c>
      <c r="AQ8340">
        <f t="shared" si="911"/>
        <v>0</v>
      </c>
      <c r="AR8340" t="str">
        <f>IFERROR(IF(OR(AP8340=338,AP8340=340,AP8340=341,AP8340=342,AP8340="342A",AP8340="342B"),PorcenRet(AP8340,AT8340,AU8340),INDEX(PORCENTAJEBUSCAR,MATCH(AP8340,CódigoRET,0),4)*1),"")</f>
        <v/>
      </c>
      <c r="AS8340">
        <f t="shared" si="912"/>
        <v>0</v>
      </c>
      <c r="BF8340" t="str">
        <f>IFERROR(IF(OR(BD8340=338,BD8340=340,BD8340=341,BD8340=342,BD8340="342A",BD8340="342B"),PorcenRet(BD8340,BH8340,BI8340),INDEX(PORCENTAJEBUSCAR,MATCH(BD8340,CódigoRET,0),4)*1),"")</f>
        <v/>
      </c>
      <c r="BG8340">
        <f t="shared" si="913"/>
        <v>0</v>
      </c>
      <c r="BO8340">
        <f t="shared" si="914"/>
        <v>0</v>
      </c>
      <c r="CC8340">
        <f t="shared" si="915"/>
        <v>0</v>
      </c>
      <c r="CD8340">
        <f t="shared" si="916"/>
        <v>0</v>
      </c>
      <c r="CG8340">
        <f ca="1">IFERROR(INDIRECT("IVA!X"&amp;MATCH(MID(COMPRAS!C8240,1,2)&amp;MID(COMPRAS!F8240,1,2)&amp;MID(COMPRAS!D8240,1,2),IVA!W:W,0)),"SIN COD.")</f>
        <v>0</v>
      </c>
      <c r="CH8340">
        <f ca="1">IFERROR(INDIRECT("IVA!Y"&amp;MATCH(MID(COMPRAS!C8240,1,2)&amp;MID(COMPRAS!F8240,1,2)&amp;MID(COMPRAS!D8240,1,2),IVA!W:W,0)),"SIN COD.")</f>
        <v>0</v>
      </c>
    </row>
    <row r="8341" spans="1:86" x14ac:dyDescent="0.25">
      <c r="A8341"/>
      <c r="B8341"/>
      <c r="D8341"/>
      <c r="AL8341">
        <f t="shared" si="910"/>
        <v>0</v>
      </c>
      <c r="AQ8341">
        <f t="shared" si="911"/>
        <v>0</v>
      </c>
      <c r="AR8341" t="str">
        <f>IFERROR(IF(OR(AP8341=338,AP8341=340,AP8341=341,AP8341=342,AP8341="342A",AP8341="342B"),PorcenRet(AP8341,AT8341,AU8341),INDEX(PORCENTAJEBUSCAR,MATCH(AP8341,CódigoRET,0),4)*1),"")</f>
        <v/>
      </c>
      <c r="AS8341">
        <f t="shared" si="912"/>
        <v>0</v>
      </c>
      <c r="BF8341" t="str">
        <f>IFERROR(IF(OR(BD8341=338,BD8341=340,BD8341=341,BD8341=342,BD8341="342A",BD8341="342B"),PorcenRet(BD8341,BH8341,BI8341),INDEX(PORCENTAJEBUSCAR,MATCH(BD8341,CódigoRET,0),4)*1),"")</f>
        <v/>
      </c>
      <c r="BG8341">
        <f t="shared" si="913"/>
        <v>0</v>
      </c>
      <c r="BO8341">
        <f t="shared" si="914"/>
        <v>0</v>
      </c>
      <c r="CC8341">
        <f t="shared" si="915"/>
        <v>0</v>
      </c>
      <c r="CD8341">
        <f t="shared" si="916"/>
        <v>0</v>
      </c>
      <c r="CG8341">
        <f ca="1">IFERROR(INDIRECT("IVA!X"&amp;MATCH(MID(COMPRAS!C8241,1,2)&amp;MID(COMPRAS!F8241,1,2)&amp;MID(COMPRAS!D8241,1,2),IVA!W:W,0)),"SIN COD.")</f>
        <v>0</v>
      </c>
      <c r="CH8341">
        <f ca="1">IFERROR(INDIRECT("IVA!Y"&amp;MATCH(MID(COMPRAS!C8241,1,2)&amp;MID(COMPRAS!F8241,1,2)&amp;MID(COMPRAS!D8241,1,2),IVA!W:W,0)),"SIN COD.")</f>
        <v>0</v>
      </c>
    </row>
    <row r="8342" spans="1:86" x14ac:dyDescent="0.25">
      <c r="A8342"/>
      <c r="B8342"/>
      <c r="D8342"/>
      <c r="AL8342">
        <f t="shared" si="910"/>
        <v>0</v>
      </c>
      <c r="AQ8342">
        <f t="shared" si="911"/>
        <v>0</v>
      </c>
      <c r="AR8342" t="str">
        <f>IFERROR(IF(OR(AP8342=338,AP8342=340,AP8342=341,AP8342=342,AP8342="342A",AP8342="342B"),PorcenRet(AP8342,AT8342,AU8342),INDEX(PORCENTAJEBUSCAR,MATCH(AP8342,CódigoRET,0),4)*1),"")</f>
        <v/>
      </c>
      <c r="AS8342">
        <f t="shared" si="912"/>
        <v>0</v>
      </c>
      <c r="BF8342" t="str">
        <f>IFERROR(IF(OR(BD8342=338,BD8342=340,BD8342=341,BD8342=342,BD8342="342A",BD8342="342B"),PorcenRet(BD8342,BH8342,BI8342),INDEX(PORCENTAJEBUSCAR,MATCH(BD8342,CódigoRET,0),4)*1),"")</f>
        <v/>
      </c>
      <c r="BG8342">
        <f t="shared" si="913"/>
        <v>0</v>
      </c>
      <c r="BO8342">
        <f t="shared" si="914"/>
        <v>0</v>
      </c>
      <c r="CC8342">
        <f t="shared" si="915"/>
        <v>0</v>
      </c>
      <c r="CD8342">
        <f t="shared" si="916"/>
        <v>0</v>
      </c>
      <c r="CG8342">
        <f ca="1">IFERROR(INDIRECT("IVA!X"&amp;MATCH(MID(COMPRAS!C8242,1,2)&amp;MID(COMPRAS!F8242,1,2)&amp;MID(COMPRAS!D8242,1,2),IVA!W:W,0)),"SIN COD.")</f>
        <v>0</v>
      </c>
      <c r="CH8342">
        <f ca="1">IFERROR(INDIRECT("IVA!Y"&amp;MATCH(MID(COMPRAS!C8242,1,2)&amp;MID(COMPRAS!F8242,1,2)&amp;MID(COMPRAS!D8242,1,2),IVA!W:W,0)),"SIN COD.")</f>
        <v>0</v>
      </c>
    </row>
    <row r="8343" spans="1:86" x14ac:dyDescent="0.25">
      <c r="A8343"/>
      <c r="B8343"/>
      <c r="D8343"/>
      <c r="AL8343">
        <f t="shared" si="910"/>
        <v>0</v>
      </c>
      <c r="AQ8343">
        <f t="shared" si="911"/>
        <v>0</v>
      </c>
      <c r="AR8343" t="str">
        <f>IFERROR(IF(OR(AP8343=338,AP8343=340,AP8343=341,AP8343=342,AP8343="342A",AP8343="342B"),PorcenRet(AP8343,AT8343,AU8343),INDEX(PORCENTAJEBUSCAR,MATCH(AP8343,CódigoRET,0),4)*1),"")</f>
        <v/>
      </c>
      <c r="AS8343">
        <f t="shared" si="912"/>
        <v>0</v>
      </c>
      <c r="BF8343" t="str">
        <f>IFERROR(IF(OR(BD8343=338,BD8343=340,BD8343=341,BD8343=342,BD8343="342A",BD8343="342B"),PorcenRet(BD8343,BH8343,BI8343),INDEX(PORCENTAJEBUSCAR,MATCH(BD8343,CódigoRET,0),4)*1),"")</f>
        <v/>
      </c>
      <c r="BG8343">
        <f t="shared" si="913"/>
        <v>0</v>
      </c>
      <c r="BO8343">
        <f t="shared" si="914"/>
        <v>0</v>
      </c>
      <c r="CC8343">
        <f t="shared" si="915"/>
        <v>0</v>
      </c>
      <c r="CD8343">
        <f t="shared" si="916"/>
        <v>0</v>
      </c>
      <c r="CG8343">
        <f ca="1">IFERROR(INDIRECT("IVA!X"&amp;MATCH(MID(COMPRAS!C8243,1,2)&amp;MID(COMPRAS!F8243,1,2)&amp;MID(COMPRAS!D8243,1,2),IVA!W:W,0)),"SIN COD.")</f>
        <v>0</v>
      </c>
      <c r="CH8343">
        <f ca="1">IFERROR(INDIRECT("IVA!Y"&amp;MATCH(MID(COMPRAS!C8243,1,2)&amp;MID(COMPRAS!F8243,1,2)&amp;MID(COMPRAS!D8243,1,2),IVA!W:W,0)),"SIN COD.")</f>
        <v>0</v>
      </c>
    </row>
    <row r="8344" spans="1:86" x14ac:dyDescent="0.25">
      <c r="A8344"/>
      <c r="B8344"/>
      <c r="D8344"/>
      <c r="AL8344">
        <f t="shared" si="910"/>
        <v>0</v>
      </c>
      <c r="AQ8344">
        <f t="shared" si="911"/>
        <v>0</v>
      </c>
      <c r="AR8344" t="str">
        <f>IFERROR(IF(OR(AP8344=338,AP8344=340,AP8344=341,AP8344=342,AP8344="342A",AP8344="342B"),PorcenRet(AP8344,AT8344,AU8344),INDEX(PORCENTAJEBUSCAR,MATCH(AP8344,CódigoRET,0),4)*1),"")</f>
        <v/>
      </c>
      <c r="AS8344">
        <f t="shared" si="912"/>
        <v>0</v>
      </c>
      <c r="BF8344" t="str">
        <f>IFERROR(IF(OR(BD8344=338,BD8344=340,BD8344=341,BD8344=342,BD8344="342A",BD8344="342B"),PorcenRet(BD8344,BH8344,BI8344),INDEX(PORCENTAJEBUSCAR,MATCH(BD8344,CódigoRET,0),4)*1),"")</f>
        <v/>
      </c>
      <c r="BG8344">
        <f t="shared" si="913"/>
        <v>0</v>
      </c>
      <c r="BO8344">
        <f t="shared" si="914"/>
        <v>0</v>
      </c>
      <c r="CC8344">
        <f t="shared" si="915"/>
        <v>0</v>
      </c>
      <c r="CD8344">
        <f t="shared" si="916"/>
        <v>0</v>
      </c>
      <c r="CG8344">
        <f ca="1">IFERROR(INDIRECT("IVA!X"&amp;MATCH(MID(COMPRAS!C8244,1,2)&amp;MID(COMPRAS!F8244,1,2)&amp;MID(COMPRAS!D8244,1,2),IVA!W:W,0)),"SIN COD.")</f>
        <v>0</v>
      </c>
      <c r="CH8344">
        <f ca="1">IFERROR(INDIRECT("IVA!Y"&amp;MATCH(MID(COMPRAS!C8244,1,2)&amp;MID(COMPRAS!F8244,1,2)&amp;MID(COMPRAS!D8244,1,2),IVA!W:W,0)),"SIN COD.")</f>
        <v>0</v>
      </c>
    </row>
    <row r="8345" spans="1:86" x14ac:dyDescent="0.25">
      <c r="A8345"/>
      <c r="B8345"/>
      <c r="D8345"/>
      <c r="AL8345">
        <f t="shared" si="910"/>
        <v>0</v>
      </c>
      <c r="AQ8345">
        <f t="shared" si="911"/>
        <v>0</v>
      </c>
      <c r="AR8345" t="str">
        <f>IFERROR(IF(OR(AP8345=338,AP8345=340,AP8345=341,AP8345=342,AP8345="342A",AP8345="342B"),PorcenRet(AP8345,AT8345,AU8345),INDEX(PORCENTAJEBUSCAR,MATCH(AP8345,CódigoRET,0),4)*1),"")</f>
        <v/>
      </c>
      <c r="AS8345">
        <f t="shared" si="912"/>
        <v>0</v>
      </c>
      <c r="BF8345" t="str">
        <f>IFERROR(IF(OR(BD8345=338,BD8345=340,BD8345=341,BD8345=342,BD8345="342A",BD8345="342B"),PorcenRet(BD8345,BH8345,BI8345),INDEX(PORCENTAJEBUSCAR,MATCH(BD8345,CódigoRET,0),4)*1),"")</f>
        <v/>
      </c>
      <c r="BG8345">
        <f t="shared" si="913"/>
        <v>0</v>
      </c>
      <c r="BO8345">
        <f t="shared" si="914"/>
        <v>0</v>
      </c>
      <c r="CC8345">
        <f t="shared" si="915"/>
        <v>0</v>
      </c>
      <c r="CD8345">
        <f t="shared" si="916"/>
        <v>0</v>
      </c>
      <c r="CG8345">
        <f ca="1">IFERROR(INDIRECT("IVA!X"&amp;MATCH(MID(COMPRAS!C8245,1,2)&amp;MID(COMPRAS!F8245,1,2)&amp;MID(COMPRAS!D8245,1,2),IVA!W:W,0)),"SIN COD.")</f>
        <v>0</v>
      </c>
      <c r="CH8345">
        <f ca="1">IFERROR(INDIRECT("IVA!Y"&amp;MATCH(MID(COMPRAS!C8245,1,2)&amp;MID(COMPRAS!F8245,1,2)&amp;MID(COMPRAS!D8245,1,2),IVA!W:W,0)),"SIN COD.")</f>
        <v>0</v>
      </c>
    </row>
    <row r="8346" spans="1:86" x14ac:dyDescent="0.25">
      <c r="A8346"/>
      <c r="B8346"/>
      <c r="D8346"/>
      <c r="AL8346">
        <f t="shared" si="910"/>
        <v>0</v>
      </c>
      <c r="AQ8346">
        <f t="shared" si="911"/>
        <v>0</v>
      </c>
      <c r="AR8346" t="str">
        <f>IFERROR(IF(OR(AP8346=338,AP8346=340,AP8346=341,AP8346=342,AP8346="342A",AP8346="342B"),PorcenRet(AP8346,AT8346,AU8346),INDEX(PORCENTAJEBUSCAR,MATCH(AP8346,CódigoRET,0),4)*1),"")</f>
        <v/>
      </c>
      <c r="AS8346">
        <f t="shared" si="912"/>
        <v>0</v>
      </c>
      <c r="BF8346" t="str">
        <f>IFERROR(IF(OR(BD8346=338,BD8346=340,BD8346=341,BD8346=342,BD8346="342A",BD8346="342B"),PorcenRet(BD8346,BH8346,BI8346),INDEX(PORCENTAJEBUSCAR,MATCH(BD8346,CódigoRET,0),4)*1),"")</f>
        <v/>
      </c>
      <c r="BG8346">
        <f t="shared" si="913"/>
        <v>0</v>
      </c>
      <c r="BO8346">
        <f t="shared" si="914"/>
        <v>0</v>
      </c>
      <c r="CC8346">
        <f t="shared" si="915"/>
        <v>0</v>
      </c>
      <c r="CD8346">
        <f t="shared" si="916"/>
        <v>0</v>
      </c>
      <c r="CG8346">
        <f ca="1">IFERROR(INDIRECT("IVA!X"&amp;MATCH(MID(COMPRAS!C8246,1,2)&amp;MID(COMPRAS!F8246,1,2)&amp;MID(COMPRAS!D8246,1,2),IVA!W:W,0)),"SIN COD.")</f>
        <v>0</v>
      </c>
      <c r="CH8346">
        <f ca="1">IFERROR(INDIRECT("IVA!Y"&amp;MATCH(MID(COMPRAS!C8246,1,2)&amp;MID(COMPRAS!F8246,1,2)&amp;MID(COMPRAS!D8246,1,2),IVA!W:W,0)),"SIN COD.")</f>
        <v>0</v>
      </c>
    </row>
    <row r="8347" spans="1:86" x14ac:dyDescent="0.25">
      <c r="A8347"/>
      <c r="B8347"/>
      <c r="D8347"/>
      <c r="AL8347">
        <f t="shared" si="910"/>
        <v>0</v>
      </c>
      <c r="AQ8347">
        <f t="shared" si="911"/>
        <v>0</v>
      </c>
      <c r="AR8347" t="str">
        <f>IFERROR(IF(OR(AP8347=338,AP8347=340,AP8347=341,AP8347=342,AP8347="342A",AP8347="342B"),PorcenRet(AP8347,AT8347,AU8347),INDEX(PORCENTAJEBUSCAR,MATCH(AP8347,CódigoRET,0),4)*1),"")</f>
        <v/>
      </c>
      <c r="AS8347">
        <f t="shared" si="912"/>
        <v>0</v>
      </c>
      <c r="BF8347" t="str">
        <f>IFERROR(IF(OR(BD8347=338,BD8347=340,BD8347=341,BD8347=342,BD8347="342A",BD8347="342B"),PorcenRet(BD8347,BH8347,BI8347),INDEX(PORCENTAJEBUSCAR,MATCH(BD8347,CódigoRET,0),4)*1),"")</f>
        <v/>
      </c>
      <c r="BG8347">
        <f t="shared" si="913"/>
        <v>0</v>
      </c>
      <c r="BO8347">
        <f t="shared" si="914"/>
        <v>0</v>
      </c>
      <c r="CC8347">
        <f t="shared" si="915"/>
        <v>0</v>
      </c>
      <c r="CD8347">
        <f t="shared" si="916"/>
        <v>0</v>
      </c>
      <c r="CG8347">
        <f ca="1">IFERROR(INDIRECT("IVA!X"&amp;MATCH(MID(COMPRAS!C8247,1,2)&amp;MID(COMPRAS!F8247,1,2)&amp;MID(COMPRAS!D8247,1,2),IVA!W:W,0)),"SIN COD.")</f>
        <v>0</v>
      </c>
      <c r="CH8347">
        <f ca="1">IFERROR(INDIRECT("IVA!Y"&amp;MATCH(MID(COMPRAS!C8247,1,2)&amp;MID(COMPRAS!F8247,1,2)&amp;MID(COMPRAS!D8247,1,2),IVA!W:W,0)),"SIN COD.")</f>
        <v>0</v>
      </c>
    </row>
    <row r="8348" spans="1:86" x14ac:dyDescent="0.25">
      <c r="A8348"/>
      <c r="B8348"/>
      <c r="D8348"/>
      <c r="AL8348">
        <f t="shared" si="910"/>
        <v>0</v>
      </c>
      <c r="AQ8348">
        <f t="shared" si="911"/>
        <v>0</v>
      </c>
      <c r="AR8348" t="str">
        <f>IFERROR(IF(OR(AP8348=338,AP8348=340,AP8348=341,AP8348=342,AP8348="342A",AP8348="342B"),PorcenRet(AP8348,AT8348,AU8348),INDEX(PORCENTAJEBUSCAR,MATCH(AP8348,CódigoRET,0),4)*1),"")</f>
        <v/>
      </c>
      <c r="AS8348">
        <f t="shared" si="912"/>
        <v>0</v>
      </c>
      <c r="BF8348" t="str">
        <f>IFERROR(IF(OR(BD8348=338,BD8348=340,BD8348=341,BD8348=342,BD8348="342A",BD8348="342B"),PorcenRet(BD8348,BH8348,BI8348),INDEX(PORCENTAJEBUSCAR,MATCH(BD8348,CódigoRET,0),4)*1),"")</f>
        <v/>
      </c>
      <c r="BG8348">
        <f t="shared" si="913"/>
        <v>0</v>
      </c>
      <c r="BO8348">
        <f t="shared" si="914"/>
        <v>0</v>
      </c>
      <c r="CC8348">
        <f t="shared" si="915"/>
        <v>0</v>
      </c>
      <c r="CD8348">
        <f t="shared" si="916"/>
        <v>0</v>
      </c>
      <c r="CG8348">
        <f ca="1">IFERROR(INDIRECT("IVA!X"&amp;MATCH(MID(COMPRAS!C8248,1,2)&amp;MID(COMPRAS!F8248,1,2)&amp;MID(COMPRAS!D8248,1,2),IVA!W:W,0)),"SIN COD.")</f>
        <v>0</v>
      </c>
      <c r="CH8348">
        <f ca="1">IFERROR(INDIRECT("IVA!Y"&amp;MATCH(MID(COMPRAS!C8248,1,2)&amp;MID(COMPRAS!F8248,1,2)&amp;MID(COMPRAS!D8248,1,2),IVA!W:W,0)),"SIN COD.")</f>
        <v>0</v>
      </c>
    </row>
    <row r="8349" spans="1:86" x14ac:dyDescent="0.25">
      <c r="A8349"/>
      <c r="B8349"/>
      <c r="D8349"/>
      <c r="AL8349">
        <f t="shared" si="910"/>
        <v>0</v>
      </c>
      <c r="AQ8349">
        <f t="shared" si="911"/>
        <v>0</v>
      </c>
      <c r="AR8349" t="str">
        <f>IFERROR(IF(OR(AP8349=338,AP8349=340,AP8349=341,AP8349=342,AP8349="342A",AP8349="342B"),PorcenRet(AP8349,AT8349,AU8349),INDEX(PORCENTAJEBUSCAR,MATCH(AP8349,CódigoRET,0),4)*1),"")</f>
        <v/>
      </c>
      <c r="AS8349">
        <f t="shared" si="912"/>
        <v>0</v>
      </c>
      <c r="BF8349" t="str">
        <f>IFERROR(IF(OR(BD8349=338,BD8349=340,BD8349=341,BD8349=342,BD8349="342A",BD8349="342B"),PorcenRet(BD8349,BH8349,BI8349),INDEX(PORCENTAJEBUSCAR,MATCH(BD8349,CódigoRET,0),4)*1),"")</f>
        <v/>
      </c>
      <c r="BG8349">
        <f t="shared" si="913"/>
        <v>0</v>
      </c>
      <c r="BO8349">
        <f t="shared" si="914"/>
        <v>0</v>
      </c>
      <c r="CC8349">
        <f t="shared" si="915"/>
        <v>0</v>
      </c>
      <c r="CD8349">
        <f t="shared" si="916"/>
        <v>0</v>
      </c>
      <c r="CG8349">
        <f ca="1">IFERROR(INDIRECT("IVA!X"&amp;MATCH(MID(COMPRAS!C8249,1,2)&amp;MID(COMPRAS!F8249,1,2)&amp;MID(COMPRAS!D8249,1,2),IVA!W:W,0)),"SIN COD.")</f>
        <v>0</v>
      </c>
      <c r="CH8349">
        <f ca="1">IFERROR(INDIRECT("IVA!Y"&amp;MATCH(MID(COMPRAS!C8249,1,2)&amp;MID(COMPRAS!F8249,1,2)&amp;MID(COMPRAS!D8249,1,2),IVA!W:W,0)),"SIN COD.")</f>
        <v>0</v>
      </c>
    </row>
    <row r="8350" spans="1:86" x14ac:dyDescent="0.25">
      <c r="A8350"/>
      <c r="B8350"/>
      <c r="D8350"/>
      <c r="AL8350">
        <f t="shared" si="910"/>
        <v>0</v>
      </c>
      <c r="AQ8350">
        <f t="shared" si="911"/>
        <v>0</v>
      </c>
      <c r="AR8350" t="str">
        <f>IFERROR(IF(OR(AP8350=338,AP8350=340,AP8350=341,AP8350=342,AP8350="342A",AP8350="342B"),PorcenRet(AP8350,AT8350,AU8350),INDEX(PORCENTAJEBUSCAR,MATCH(AP8350,CódigoRET,0),4)*1),"")</f>
        <v/>
      </c>
      <c r="AS8350">
        <f t="shared" si="912"/>
        <v>0</v>
      </c>
      <c r="BF8350" t="str">
        <f>IFERROR(IF(OR(BD8350=338,BD8350=340,BD8350=341,BD8350=342,BD8350="342A",BD8350="342B"),PorcenRet(BD8350,BH8350,BI8350),INDEX(PORCENTAJEBUSCAR,MATCH(BD8350,CódigoRET,0),4)*1),"")</f>
        <v/>
      </c>
      <c r="BG8350">
        <f t="shared" si="913"/>
        <v>0</v>
      </c>
      <c r="BO8350">
        <f t="shared" si="914"/>
        <v>0</v>
      </c>
      <c r="CC8350">
        <f t="shared" si="915"/>
        <v>0</v>
      </c>
      <c r="CD8350">
        <f t="shared" si="916"/>
        <v>0</v>
      </c>
      <c r="CG8350">
        <f ca="1">IFERROR(INDIRECT("IVA!X"&amp;MATCH(MID(COMPRAS!C8250,1,2)&amp;MID(COMPRAS!F8250,1,2)&amp;MID(COMPRAS!D8250,1,2),IVA!W:W,0)),"SIN COD.")</f>
        <v>0</v>
      </c>
      <c r="CH8350">
        <f ca="1">IFERROR(INDIRECT("IVA!Y"&amp;MATCH(MID(COMPRAS!C8250,1,2)&amp;MID(COMPRAS!F8250,1,2)&amp;MID(COMPRAS!D8250,1,2),IVA!W:W,0)),"SIN COD.")</f>
        <v>0</v>
      </c>
    </row>
    <row r="8351" spans="1:86" x14ac:dyDescent="0.25">
      <c r="A8351"/>
      <c r="B8351"/>
      <c r="D8351"/>
      <c r="AL8351">
        <f t="shared" si="910"/>
        <v>0</v>
      </c>
      <c r="AQ8351">
        <f t="shared" si="911"/>
        <v>0</v>
      </c>
      <c r="AR8351" t="str">
        <f>IFERROR(IF(OR(AP8351=338,AP8351=340,AP8351=341,AP8351=342,AP8351="342A",AP8351="342B"),PorcenRet(AP8351,AT8351,AU8351),INDEX(PORCENTAJEBUSCAR,MATCH(AP8351,CódigoRET,0),4)*1),"")</f>
        <v/>
      </c>
      <c r="AS8351">
        <f t="shared" si="912"/>
        <v>0</v>
      </c>
      <c r="BF8351" t="str">
        <f>IFERROR(IF(OR(BD8351=338,BD8351=340,BD8351=341,BD8351=342,BD8351="342A",BD8351="342B"),PorcenRet(BD8351,BH8351,BI8351),INDEX(PORCENTAJEBUSCAR,MATCH(BD8351,CódigoRET,0),4)*1),"")</f>
        <v/>
      </c>
      <c r="BG8351">
        <f t="shared" si="913"/>
        <v>0</v>
      </c>
      <c r="BO8351">
        <f t="shared" si="914"/>
        <v>0</v>
      </c>
      <c r="CC8351">
        <f t="shared" si="915"/>
        <v>0</v>
      </c>
      <c r="CD8351">
        <f t="shared" si="916"/>
        <v>0</v>
      </c>
      <c r="CG8351">
        <f ca="1">IFERROR(INDIRECT("IVA!X"&amp;MATCH(MID(COMPRAS!C8251,1,2)&amp;MID(COMPRAS!F8251,1,2)&amp;MID(COMPRAS!D8251,1,2),IVA!W:W,0)),"SIN COD.")</f>
        <v>0</v>
      </c>
      <c r="CH8351">
        <f ca="1">IFERROR(INDIRECT("IVA!Y"&amp;MATCH(MID(COMPRAS!C8251,1,2)&amp;MID(COMPRAS!F8251,1,2)&amp;MID(COMPRAS!D8251,1,2),IVA!W:W,0)),"SIN COD.")</f>
        <v>0</v>
      </c>
    </row>
    <row r="8352" spans="1:86" x14ac:dyDescent="0.25">
      <c r="A8352"/>
      <c r="B8352"/>
      <c r="D8352"/>
      <c r="AL8352">
        <f t="shared" si="910"/>
        <v>0</v>
      </c>
      <c r="AQ8352">
        <f t="shared" si="911"/>
        <v>0</v>
      </c>
      <c r="AR8352" t="str">
        <f>IFERROR(IF(OR(AP8352=338,AP8352=340,AP8352=341,AP8352=342,AP8352="342A",AP8352="342B"),PorcenRet(AP8352,AT8352,AU8352),INDEX(PORCENTAJEBUSCAR,MATCH(AP8352,CódigoRET,0),4)*1),"")</f>
        <v/>
      </c>
      <c r="AS8352">
        <f t="shared" si="912"/>
        <v>0</v>
      </c>
      <c r="BF8352" t="str">
        <f>IFERROR(IF(OR(BD8352=338,BD8352=340,BD8352=341,BD8352=342,BD8352="342A",BD8352="342B"),PorcenRet(BD8352,BH8352,BI8352),INDEX(PORCENTAJEBUSCAR,MATCH(BD8352,CódigoRET,0),4)*1),"")</f>
        <v/>
      </c>
      <c r="BG8352">
        <f t="shared" si="913"/>
        <v>0</v>
      </c>
      <c r="BO8352">
        <f t="shared" si="914"/>
        <v>0</v>
      </c>
      <c r="CC8352">
        <f t="shared" si="915"/>
        <v>0</v>
      </c>
      <c r="CD8352">
        <f t="shared" si="916"/>
        <v>0</v>
      </c>
      <c r="CG8352">
        <f ca="1">IFERROR(INDIRECT("IVA!X"&amp;MATCH(MID(COMPRAS!C8252,1,2)&amp;MID(COMPRAS!F8252,1,2)&amp;MID(COMPRAS!D8252,1,2),IVA!W:W,0)),"SIN COD.")</f>
        <v>0</v>
      </c>
      <c r="CH8352">
        <f ca="1">IFERROR(INDIRECT("IVA!Y"&amp;MATCH(MID(COMPRAS!C8252,1,2)&amp;MID(COMPRAS!F8252,1,2)&amp;MID(COMPRAS!D8252,1,2),IVA!W:W,0)),"SIN COD.")</f>
        <v>0</v>
      </c>
    </row>
    <row r="8353" spans="1:86" x14ac:dyDescent="0.25">
      <c r="A8353"/>
      <c r="B8353"/>
      <c r="D8353"/>
      <c r="AL8353">
        <f t="shared" si="910"/>
        <v>0</v>
      </c>
      <c r="AQ8353">
        <f t="shared" si="911"/>
        <v>0</v>
      </c>
      <c r="AR8353" t="str">
        <f>IFERROR(IF(OR(AP8353=338,AP8353=340,AP8353=341,AP8353=342,AP8353="342A",AP8353="342B"),PorcenRet(AP8353,AT8353,AU8353),INDEX(PORCENTAJEBUSCAR,MATCH(AP8353,CódigoRET,0),4)*1),"")</f>
        <v/>
      </c>
      <c r="AS8353">
        <f t="shared" si="912"/>
        <v>0</v>
      </c>
      <c r="BF8353" t="str">
        <f>IFERROR(IF(OR(BD8353=338,BD8353=340,BD8353=341,BD8353=342,BD8353="342A",BD8353="342B"),PorcenRet(BD8353,BH8353,BI8353),INDEX(PORCENTAJEBUSCAR,MATCH(BD8353,CódigoRET,0),4)*1),"")</f>
        <v/>
      </c>
      <c r="BG8353">
        <f t="shared" si="913"/>
        <v>0</v>
      </c>
      <c r="BO8353">
        <f t="shared" si="914"/>
        <v>0</v>
      </c>
      <c r="CC8353">
        <f t="shared" si="915"/>
        <v>0</v>
      </c>
      <c r="CD8353">
        <f t="shared" si="916"/>
        <v>0</v>
      </c>
      <c r="CG8353">
        <f ca="1">IFERROR(INDIRECT("IVA!X"&amp;MATCH(MID(COMPRAS!C8253,1,2)&amp;MID(COMPRAS!F8253,1,2)&amp;MID(COMPRAS!D8253,1,2),IVA!W:W,0)),"SIN COD.")</f>
        <v>0</v>
      </c>
      <c r="CH8353">
        <f ca="1">IFERROR(INDIRECT("IVA!Y"&amp;MATCH(MID(COMPRAS!C8253,1,2)&amp;MID(COMPRAS!F8253,1,2)&amp;MID(COMPRAS!D8253,1,2),IVA!W:W,0)),"SIN COD.")</f>
        <v>0</v>
      </c>
    </row>
    <row r="8354" spans="1:86" x14ac:dyDescent="0.25">
      <c r="A8354"/>
      <c r="B8354"/>
      <c r="D8354"/>
      <c r="AL8354">
        <f t="shared" si="910"/>
        <v>0</v>
      </c>
      <c r="AQ8354">
        <f t="shared" si="911"/>
        <v>0</v>
      </c>
      <c r="AR8354" t="str">
        <f>IFERROR(IF(OR(AP8354=338,AP8354=340,AP8354=341,AP8354=342,AP8354="342A",AP8354="342B"),PorcenRet(AP8354,AT8354,AU8354),INDEX(PORCENTAJEBUSCAR,MATCH(AP8354,CódigoRET,0),4)*1),"")</f>
        <v/>
      </c>
      <c r="AS8354">
        <f t="shared" si="912"/>
        <v>0</v>
      </c>
      <c r="BF8354" t="str">
        <f>IFERROR(IF(OR(BD8354=338,BD8354=340,BD8354=341,BD8354=342,BD8354="342A",BD8354="342B"),PorcenRet(BD8354,BH8354,BI8354),INDEX(PORCENTAJEBUSCAR,MATCH(BD8354,CódigoRET,0),4)*1),"")</f>
        <v/>
      </c>
      <c r="BG8354">
        <f t="shared" si="913"/>
        <v>0</v>
      </c>
      <c r="BO8354">
        <f t="shared" si="914"/>
        <v>0</v>
      </c>
      <c r="CC8354">
        <f t="shared" si="915"/>
        <v>0</v>
      </c>
      <c r="CD8354">
        <f t="shared" si="916"/>
        <v>0</v>
      </c>
      <c r="CG8354">
        <f ca="1">IFERROR(INDIRECT("IVA!X"&amp;MATCH(MID(COMPRAS!C8254,1,2)&amp;MID(COMPRAS!F8254,1,2)&amp;MID(COMPRAS!D8254,1,2),IVA!W:W,0)),"SIN COD.")</f>
        <v>0</v>
      </c>
      <c r="CH8354">
        <f ca="1">IFERROR(INDIRECT("IVA!Y"&amp;MATCH(MID(COMPRAS!C8254,1,2)&amp;MID(COMPRAS!F8254,1,2)&amp;MID(COMPRAS!D8254,1,2),IVA!W:W,0)),"SIN COD.")</f>
        <v>0</v>
      </c>
    </row>
    <row r="8355" spans="1:86" x14ac:dyDescent="0.25">
      <c r="A8355"/>
      <c r="B8355"/>
      <c r="D8355"/>
      <c r="AL8355">
        <f t="shared" si="910"/>
        <v>0</v>
      </c>
      <c r="AQ8355">
        <f t="shared" si="911"/>
        <v>0</v>
      </c>
      <c r="AR8355" t="str">
        <f>IFERROR(IF(OR(AP8355=338,AP8355=340,AP8355=341,AP8355=342,AP8355="342A",AP8355="342B"),PorcenRet(AP8355,AT8355,AU8355),INDEX(PORCENTAJEBUSCAR,MATCH(AP8355,CódigoRET,0),4)*1),"")</f>
        <v/>
      </c>
      <c r="AS8355">
        <f t="shared" si="912"/>
        <v>0</v>
      </c>
      <c r="BF8355" t="str">
        <f>IFERROR(IF(OR(BD8355=338,BD8355=340,BD8355=341,BD8355=342,BD8355="342A",BD8355="342B"),PorcenRet(BD8355,BH8355,BI8355),INDEX(PORCENTAJEBUSCAR,MATCH(BD8355,CódigoRET,0),4)*1),"")</f>
        <v/>
      </c>
      <c r="BG8355">
        <f t="shared" si="913"/>
        <v>0</v>
      </c>
      <c r="BO8355">
        <f t="shared" si="914"/>
        <v>0</v>
      </c>
      <c r="CC8355">
        <f t="shared" si="915"/>
        <v>0</v>
      </c>
      <c r="CD8355">
        <f t="shared" si="916"/>
        <v>0</v>
      </c>
      <c r="CG8355">
        <f ca="1">IFERROR(INDIRECT("IVA!X"&amp;MATCH(MID(COMPRAS!C8255,1,2)&amp;MID(COMPRAS!F8255,1,2)&amp;MID(COMPRAS!D8255,1,2),IVA!W:W,0)),"SIN COD.")</f>
        <v>0</v>
      </c>
      <c r="CH8355">
        <f ca="1">IFERROR(INDIRECT("IVA!Y"&amp;MATCH(MID(COMPRAS!C8255,1,2)&amp;MID(COMPRAS!F8255,1,2)&amp;MID(COMPRAS!D8255,1,2),IVA!W:W,0)),"SIN COD.")</f>
        <v>0</v>
      </c>
    </row>
    <row r="8356" spans="1:86" x14ac:dyDescent="0.25">
      <c r="A8356"/>
      <c r="B8356"/>
      <c r="D8356"/>
      <c r="AL8356">
        <f t="shared" si="910"/>
        <v>0</v>
      </c>
      <c r="AQ8356">
        <f t="shared" si="911"/>
        <v>0</v>
      </c>
      <c r="AR8356" t="str">
        <f>IFERROR(IF(OR(AP8356=338,AP8356=340,AP8356=341,AP8356=342,AP8356="342A",AP8356="342B"),PorcenRet(AP8356,AT8356,AU8356),INDEX(PORCENTAJEBUSCAR,MATCH(AP8356,CódigoRET,0),4)*1),"")</f>
        <v/>
      </c>
      <c r="AS8356">
        <f t="shared" si="912"/>
        <v>0</v>
      </c>
      <c r="BF8356" t="str">
        <f>IFERROR(IF(OR(BD8356=338,BD8356=340,BD8356=341,BD8356=342,BD8356="342A",BD8356="342B"),PorcenRet(BD8356,BH8356,BI8356),INDEX(PORCENTAJEBUSCAR,MATCH(BD8356,CódigoRET,0),4)*1),"")</f>
        <v/>
      </c>
      <c r="BG8356">
        <f t="shared" si="913"/>
        <v>0</v>
      </c>
      <c r="BO8356">
        <f t="shared" si="914"/>
        <v>0</v>
      </c>
      <c r="CC8356">
        <f t="shared" si="915"/>
        <v>0</v>
      </c>
      <c r="CD8356">
        <f t="shared" si="916"/>
        <v>0</v>
      </c>
      <c r="CG8356">
        <f ca="1">IFERROR(INDIRECT("IVA!X"&amp;MATCH(MID(COMPRAS!C8256,1,2)&amp;MID(COMPRAS!F8256,1,2)&amp;MID(COMPRAS!D8256,1,2),IVA!W:W,0)),"SIN COD.")</f>
        <v>0</v>
      </c>
      <c r="CH8356">
        <f ca="1">IFERROR(INDIRECT("IVA!Y"&amp;MATCH(MID(COMPRAS!C8256,1,2)&amp;MID(COMPRAS!F8256,1,2)&amp;MID(COMPRAS!D8256,1,2),IVA!W:W,0)),"SIN COD.")</f>
        <v>0</v>
      </c>
    </row>
    <row r="8357" spans="1:86" x14ac:dyDescent="0.25">
      <c r="A8357"/>
      <c r="B8357"/>
      <c r="D8357"/>
      <c r="AL8357">
        <f t="shared" si="910"/>
        <v>0</v>
      </c>
      <c r="AQ8357">
        <f t="shared" si="911"/>
        <v>0</v>
      </c>
      <c r="AR8357" t="str">
        <f>IFERROR(IF(OR(AP8357=338,AP8357=340,AP8357=341,AP8357=342,AP8357="342A",AP8357="342B"),PorcenRet(AP8357,AT8357,AU8357),INDEX(PORCENTAJEBUSCAR,MATCH(AP8357,CódigoRET,0),4)*1),"")</f>
        <v/>
      </c>
      <c r="AS8357">
        <f t="shared" si="912"/>
        <v>0</v>
      </c>
      <c r="BF8357" t="str">
        <f>IFERROR(IF(OR(BD8357=338,BD8357=340,BD8357=341,BD8357=342,BD8357="342A",BD8357="342B"),PorcenRet(BD8357,BH8357,BI8357),INDEX(PORCENTAJEBUSCAR,MATCH(BD8357,CódigoRET,0),4)*1),"")</f>
        <v/>
      </c>
      <c r="BG8357">
        <f t="shared" si="913"/>
        <v>0</v>
      </c>
      <c r="BO8357">
        <f t="shared" si="914"/>
        <v>0</v>
      </c>
      <c r="CC8357">
        <f t="shared" si="915"/>
        <v>0</v>
      </c>
      <c r="CD8357">
        <f t="shared" si="916"/>
        <v>0</v>
      </c>
      <c r="CG8357">
        <f ca="1">IFERROR(INDIRECT("IVA!X"&amp;MATCH(MID(COMPRAS!C8257,1,2)&amp;MID(COMPRAS!F8257,1,2)&amp;MID(COMPRAS!D8257,1,2),IVA!W:W,0)),"SIN COD.")</f>
        <v>0</v>
      </c>
      <c r="CH8357">
        <f ca="1">IFERROR(INDIRECT("IVA!Y"&amp;MATCH(MID(COMPRAS!C8257,1,2)&amp;MID(COMPRAS!F8257,1,2)&amp;MID(COMPRAS!D8257,1,2),IVA!W:W,0)),"SIN COD.")</f>
        <v>0</v>
      </c>
    </row>
    <row r="8358" spans="1:86" x14ac:dyDescent="0.25">
      <c r="A8358"/>
      <c r="B8358"/>
      <c r="D8358"/>
      <c r="AL8358">
        <f t="shared" si="910"/>
        <v>0</v>
      </c>
      <c r="AQ8358">
        <f t="shared" si="911"/>
        <v>0</v>
      </c>
      <c r="AR8358" t="str">
        <f>IFERROR(IF(OR(AP8358=338,AP8358=340,AP8358=341,AP8358=342,AP8358="342A",AP8358="342B"),PorcenRet(AP8358,AT8358,AU8358),INDEX(PORCENTAJEBUSCAR,MATCH(AP8358,CódigoRET,0),4)*1),"")</f>
        <v/>
      </c>
      <c r="AS8358">
        <f t="shared" si="912"/>
        <v>0</v>
      </c>
      <c r="BF8358" t="str">
        <f>IFERROR(IF(OR(BD8358=338,BD8358=340,BD8358=341,BD8358=342,BD8358="342A",BD8358="342B"),PorcenRet(BD8358,BH8358,BI8358),INDEX(PORCENTAJEBUSCAR,MATCH(BD8358,CódigoRET,0),4)*1),"")</f>
        <v/>
      </c>
      <c r="BG8358">
        <f t="shared" si="913"/>
        <v>0</v>
      </c>
      <c r="BO8358">
        <f t="shared" si="914"/>
        <v>0</v>
      </c>
      <c r="CC8358">
        <f t="shared" si="915"/>
        <v>0</v>
      </c>
      <c r="CD8358">
        <f t="shared" si="916"/>
        <v>0</v>
      </c>
      <c r="CG8358">
        <f ca="1">IFERROR(INDIRECT("IVA!X"&amp;MATCH(MID(COMPRAS!C8258,1,2)&amp;MID(COMPRAS!F8258,1,2)&amp;MID(COMPRAS!D8258,1,2),IVA!W:W,0)),"SIN COD.")</f>
        <v>0</v>
      </c>
      <c r="CH8358">
        <f ca="1">IFERROR(INDIRECT("IVA!Y"&amp;MATCH(MID(COMPRAS!C8258,1,2)&amp;MID(COMPRAS!F8258,1,2)&amp;MID(COMPRAS!D8258,1,2),IVA!W:W,0)),"SIN COD.")</f>
        <v>0</v>
      </c>
    </row>
    <row r="8359" spans="1:86" x14ac:dyDescent="0.25">
      <c r="A8359"/>
      <c r="B8359"/>
      <c r="D8359"/>
      <c r="AL8359">
        <f t="shared" si="910"/>
        <v>0</v>
      </c>
      <c r="AQ8359">
        <f t="shared" si="911"/>
        <v>0</v>
      </c>
      <c r="AR8359" t="str">
        <f>IFERROR(IF(OR(AP8359=338,AP8359=340,AP8359=341,AP8359=342,AP8359="342A",AP8359="342B"),PorcenRet(AP8359,AT8359,AU8359),INDEX(PORCENTAJEBUSCAR,MATCH(AP8359,CódigoRET,0),4)*1),"")</f>
        <v/>
      </c>
      <c r="AS8359">
        <f t="shared" si="912"/>
        <v>0</v>
      </c>
      <c r="BF8359" t="str">
        <f>IFERROR(IF(OR(BD8359=338,BD8359=340,BD8359=341,BD8359=342,BD8359="342A",BD8359="342B"),PorcenRet(BD8359,BH8359,BI8359),INDEX(PORCENTAJEBUSCAR,MATCH(BD8359,CódigoRET,0),4)*1),"")</f>
        <v/>
      </c>
      <c r="BG8359">
        <f t="shared" si="913"/>
        <v>0</v>
      </c>
      <c r="BO8359">
        <f t="shared" si="914"/>
        <v>0</v>
      </c>
      <c r="CC8359">
        <f t="shared" si="915"/>
        <v>0</v>
      </c>
      <c r="CD8359">
        <f t="shared" si="916"/>
        <v>0</v>
      </c>
      <c r="CG8359">
        <f ca="1">IFERROR(INDIRECT("IVA!X"&amp;MATCH(MID(COMPRAS!C8259,1,2)&amp;MID(COMPRAS!F8259,1,2)&amp;MID(COMPRAS!D8259,1,2),IVA!W:W,0)),"SIN COD.")</f>
        <v>0</v>
      </c>
      <c r="CH8359">
        <f ca="1">IFERROR(INDIRECT("IVA!Y"&amp;MATCH(MID(COMPRAS!C8259,1,2)&amp;MID(COMPRAS!F8259,1,2)&amp;MID(COMPRAS!D8259,1,2),IVA!W:W,0)),"SIN COD.")</f>
        <v>0</v>
      </c>
    </row>
    <row r="8360" spans="1:86" x14ac:dyDescent="0.25">
      <c r="A8360"/>
      <c r="B8360"/>
      <c r="D8360"/>
      <c r="AL8360">
        <f t="shared" si="910"/>
        <v>0</v>
      </c>
      <c r="AQ8360">
        <f t="shared" si="911"/>
        <v>0</v>
      </c>
      <c r="AR8360" t="str">
        <f>IFERROR(IF(OR(AP8360=338,AP8360=340,AP8360=341,AP8360=342,AP8360="342A",AP8360="342B"),PorcenRet(AP8360,AT8360,AU8360),INDEX(PORCENTAJEBUSCAR,MATCH(AP8360,CódigoRET,0),4)*1),"")</f>
        <v/>
      </c>
      <c r="AS8360">
        <f t="shared" si="912"/>
        <v>0</v>
      </c>
      <c r="BF8360" t="str">
        <f>IFERROR(IF(OR(BD8360=338,BD8360=340,BD8360=341,BD8360=342,BD8360="342A",BD8360="342B"),PorcenRet(BD8360,BH8360,BI8360),INDEX(PORCENTAJEBUSCAR,MATCH(BD8360,CódigoRET,0),4)*1),"")</f>
        <v/>
      </c>
      <c r="BG8360">
        <f t="shared" si="913"/>
        <v>0</v>
      </c>
      <c r="BO8360">
        <f t="shared" si="914"/>
        <v>0</v>
      </c>
      <c r="CC8360">
        <f t="shared" si="915"/>
        <v>0</v>
      </c>
      <c r="CD8360">
        <f t="shared" si="916"/>
        <v>0</v>
      </c>
      <c r="CG8360">
        <f ca="1">IFERROR(INDIRECT("IVA!X"&amp;MATCH(MID(COMPRAS!C8260,1,2)&amp;MID(COMPRAS!F8260,1,2)&amp;MID(COMPRAS!D8260,1,2),IVA!W:W,0)),"SIN COD.")</f>
        <v>0</v>
      </c>
      <c r="CH8360">
        <f ca="1">IFERROR(INDIRECT("IVA!Y"&amp;MATCH(MID(COMPRAS!C8260,1,2)&amp;MID(COMPRAS!F8260,1,2)&amp;MID(COMPRAS!D8260,1,2),IVA!W:W,0)),"SIN COD.")</f>
        <v>0</v>
      </c>
    </row>
    <row r="8361" spans="1:86" x14ac:dyDescent="0.25">
      <c r="A8361"/>
      <c r="B8361"/>
      <c r="D8361"/>
      <c r="AL8361">
        <f t="shared" si="910"/>
        <v>0</v>
      </c>
      <c r="AQ8361">
        <f t="shared" si="911"/>
        <v>0</v>
      </c>
      <c r="AR8361" t="str">
        <f>IFERROR(IF(OR(AP8361=338,AP8361=340,AP8361=341,AP8361=342,AP8361="342A",AP8361="342B"),PorcenRet(AP8361,AT8361,AU8361),INDEX(PORCENTAJEBUSCAR,MATCH(AP8361,CódigoRET,0),4)*1),"")</f>
        <v/>
      </c>
      <c r="AS8361">
        <f t="shared" si="912"/>
        <v>0</v>
      </c>
      <c r="BF8361" t="str">
        <f>IFERROR(IF(OR(BD8361=338,BD8361=340,BD8361=341,BD8361=342,BD8361="342A",BD8361="342B"),PorcenRet(BD8361,BH8361,BI8361),INDEX(PORCENTAJEBUSCAR,MATCH(BD8361,CódigoRET,0),4)*1),"")</f>
        <v/>
      </c>
      <c r="BG8361">
        <f t="shared" si="913"/>
        <v>0</v>
      </c>
      <c r="BO8361">
        <f t="shared" si="914"/>
        <v>0</v>
      </c>
      <c r="CC8361">
        <f t="shared" si="915"/>
        <v>0</v>
      </c>
      <c r="CD8361">
        <f t="shared" si="916"/>
        <v>0</v>
      </c>
      <c r="CG8361">
        <f ca="1">IFERROR(INDIRECT("IVA!X"&amp;MATCH(MID(COMPRAS!C8261,1,2)&amp;MID(COMPRAS!F8261,1,2)&amp;MID(COMPRAS!D8261,1,2),IVA!W:W,0)),"SIN COD.")</f>
        <v>0</v>
      </c>
      <c r="CH8361">
        <f ca="1">IFERROR(INDIRECT("IVA!Y"&amp;MATCH(MID(COMPRAS!C8261,1,2)&amp;MID(COMPRAS!F8261,1,2)&amp;MID(COMPRAS!D8261,1,2),IVA!W:W,0)),"SIN COD.")</f>
        <v>0</v>
      </c>
    </row>
    <row r="8362" spans="1:86" x14ac:dyDescent="0.25">
      <c r="A8362"/>
      <c r="B8362"/>
      <c r="D8362"/>
      <c r="AL8362">
        <f t="shared" si="910"/>
        <v>0</v>
      </c>
      <c r="AQ8362">
        <f t="shared" si="911"/>
        <v>0</v>
      </c>
      <c r="AR8362" t="str">
        <f>IFERROR(IF(OR(AP8362=338,AP8362=340,AP8362=341,AP8362=342,AP8362="342A",AP8362="342B"),PorcenRet(AP8362,AT8362,AU8362),INDEX(PORCENTAJEBUSCAR,MATCH(AP8362,CódigoRET,0),4)*1),"")</f>
        <v/>
      </c>
      <c r="AS8362">
        <f t="shared" si="912"/>
        <v>0</v>
      </c>
      <c r="BF8362" t="str">
        <f>IFERROR(IF(OR(BD8362=338,BD8362=340,BD8362=341,BD8362=342,BD8362="342A",BD8362="342B"),PorcenRet(BD8362,BH8362,BI8362),INDEX(PORCENTAJEBUSCAR,MATCH(BD8362,CódigoRET,0),4)*1),"")</f>
        <v/>
      </c>
      <c r="BG8362">
        <f t="shared" si="913"/>
        <v>0</v>
      </c>
      <c r="BO8362">
        <f t="shared" si="914"/>
        <v>0</v>
      </c>
      <c r="CC8362">
        <f t="shared" si="915"/>
        <v>0</v>
      </c>
      <c r="CD8362">
        <f t="shared" si="916"/>
        <v>0</v>
      </c>
      <c r="CG8362">
        <f ca="1">IFERROR(INDIRECT("IVA!X"&amp;MATCH(MID(COMPRAS!C8262,1,2)&amp;MID(COMPRAS!F8262,1,2)&amp;MID(COMPRAS!D8262,1,2),IVA!W:W,0)),"SIN COD.")</f>
        <v>0</v>
      </c>
      <c r="CH8362">
        <f ca="1">IFERROR(INDIRECT("IVA!Y"&amp;MATCH(MID(COMPRAS!C8262,1,2)&amp;MID(COMPRAS!F8262,1,2)&amp;MID(COMPRAS!D8262,1,2),IVA!W:W,0)),"SIN COD.")</f>
        <v>0</v>
      </c>
    </row>
    <row r="8363" spans="1:86" x14ac:dyDescent="0.25">
      <c r="A8363"/>
      <c r="B8363"/>
      <c r="D8363"/>
      <c r="AL8363">
        <f t="shared" si="910"/>
        <v>0</v>
      </c>
      <c r="AQ8363">
        <f t="shared" si="911"/>
        <v>0</v>
      </c>
      <c r="AR8363" t="str">
        <f>IFERROR(IF(OR(AP8363=338,AP8363=340,AP8363=341,AP8363=342,AP8363="342A",AP8363="342B"),PorcenRet(AP8363,AT8363,AU8363),INDEX(PORCENTAJEBUSCAR,MATCH(AP8363,CódigoRET,0),4)*1),"")</f>
        <v/>
      </c>
      <c r="AS8363">
        <f t="shared" si="912"/>
        <v>0</v>
      </c>
      <c r="BF8363" t="str">
        <f>IFERROR(IF(OR(BD8363=338,BD8363=340,BD8363=341,BD8363=342,BD8363="342A",BD8363="342B"),PorcenRet(BD8363,BH8363,BI8363),INDEX(PORCENTAJEBUSCAR,MATCH(BD8363,CódigoRET,0),4)*1),"")</f>
        <v/>
      </c>
      <c r="BG8363">
        <f t="shared" si="913"/>
        <v>0</v>
      </c>
      <c r="BO8363">
        <f t="shared" si="914"/>
        <v>0</v>
      </c>
      <c r="CC8363">
        <f t="shared" si="915"/>
        <v>0</v>
      </c>
      <c r="CD8363">
        <f t="shared" si="916"/>
        <v>0</v>
      </c>
      <c r="CG8363">
        <f ca="1">IFERROR(INDIRECT("IVA!X"&amp;MATCH(MID(COMPRAS!C8263,1,2)&amp;MID(COMPRAS!F8263,1,2)&amp;MID(COMPRAS!D8263,1,2),IVA!W:W,0)),"SIN COD.")</f>
        <v>0</v>
      </c>
      <c r="CH8363">
        <f ca="1">IFERROR(INDIRECT("IVA!Y"&amp;MATCH(MID(COMPRAS!C8263,1,2)&amp;MID(COMPRAS!F8263,1,2)&amp;MID(COMPRAS!D8263,1,2),IVA!W:W,0)),"SIN COD.")</f>
        <v>0</v>
      </c>
    </row>
    <row r="8364" spans="1:86" x14ac:dyDescent="0.25">
      <c r="A8364"/>
      <c r="B8364"/>
      <c r="D8364"/>
      <c r="AL8364">
        <f t="shared" si="910"/>
        <v>0</v>
      </c>
      <c r="AQ8364">
        <f t="shared" si="911"/>
        <v>0</v>
      </c>
      <c r="AR8364" t="str">
        <f>IFERROR(IF(OR(AP8364=338,AP8364=340,AP8364=341,AP8364=342,AP8364="342A",AP8364="342B"),PorcenRet(AP8364,AT8364,AU8364),INDEX(PORCENTAJEBUSCAR,MATCH(AP8364,CódigoRET,0),4)*1),"")</f>
        <v/>
      </c>
      <c r="AS8364">
        <f t="shared" si="912"/>
        <v>0</v>
      </c>
      <c r="BF8364" t="str">
        <f>IFERROR(IF(OR(BD8364=338,BD8364=340,BD8364=341,BD8364=342,BD8364="342A",BD8364="342B"),PorcenRet(BD8364,BH8364,BI8364),INDEX(PORCENTAJEBUSCAR,MATCH(BD8364,CódigoRET,0),4)*1),"")</f>
        <v/>
      </c>
      <c r="BG8364">
        <f t="shared" si="913"/>
        <v>0</v>
      </c>
      <c r="BO8364">
        <f t="shared" si="914"/>
        <v>0</v>
      </c>
      <c r="CC8364">
        <f t="shared" si="915"/>
        <v>0</v>
      </c>
      <c r="CD8364">
        <f t="shared" si="916"/>
        <v>0</v>
      </c>
      <c r="CG8364">
        <f ca="1">IFERROR(INDIRECT("IVA!X"&amp;MATCH(MID(COMPRAS!C8264,1,2)&amp;MID(COMPRAS!F8264,1,2)&amp;MID(COMPRAS!D8264,1,2),IVA!W:W,0)),"SIN COD.")</f>
        <v>0</v>
      </c>
      <c r="CH8364">
        <f ca="1">IFERROR(INDIRECT("IVA!Y"&amp;MATCH(MID(COMPRAS!C8264,1,2)&amp;MID(COMPRAS!F8264,1,2)&amp;MID(COMPRAS!D8264,1,2),IVA!W:W,0)),"SIN COD.")</f>
        <v>0</v>
      </c>
    </row>
    <row r="8365" spans="1:86" x14ac:dyDescent="0.25">
      <c r="A8365"/>
      <c r="B8365"/>
      <c r="D8365"/>
      <c r="AL8365">
        <f t="shared" si="910"/>
        <v>0</v>
      </c>
      <c r="AQ8365">
        <f t="shared" si="911"/>
        <v>0</v>
      </c>
      <c r="AR8365" t="str">
        <f>IFERROR(IF(OR(AP8365=338,AP8365=340,AP8365=341,AP8365=342,AP8365="342A",AP8365="342B"),PorcenRet(AP8365,AT8365,AU8365),INDEX(PORCENTAJEBUSCAR,MATCH(AP8365,CódigoRET,0),4)*1),"")</f>
        <v/>
      </c>
      <c r="AS8365">
        <f t="shared" si="912"/>
        <v>0</v>
      </c>
      <c r="BF8365" t="str">
        <f>IFERROR(IF(OR(BD8365=338,BD8365=340,BD8365=341,BD8365=342,BD8365="342A",BD8365="342B"),PorcenRet(BD8365,BH8365,BI8365),INDEX(PORCENTAJEBUSCAR,MATCH(BD8365,CódigoRET,0),4)*1),"")</f>
        <v/>
      </c>
      <c r="BG8365">
        <f t="shared" si="913"/>
        <v>0</v>
      </c>
      <c r="BO8365">
        <f t="shared" si="914"/>
        <v>0</v>
      </c>
      <c r="CC8365">
        <f t="shared" si="915"/>
        <v>0</v>
      </c>
      <c r="CD8365">
        <f t="shared" si="916"/>
        <v>0</v>
      </c>
      <c r="CG8365">
        <f ca="1">IFERROR(INDIRECT("IVA!X"&amp;MATCH(MID(COMPRAS!C8265,1,2)&amp;MID(COMPRAS!F8265,1,2)&amp;MID(COMPRAS!D8265,1,2),IVA!W:W,0)),"SIN COD.")</f>
        <v>0</v>
      </c>
      <c r="CH8365">
        <f ca="1">IFERROR(INDIRECT("IVA!Y"&amp;MATCH(MID(COMPRAS!C8265,1,2)&amp;MID(COMPRAS!F8265,1,2)&amp;MID(COMPRAS!D8265,1,2),IVA!W:W,0)),"SIN COD.")</f>
        <v>0</v>
      </c>
    </row>
    <row r="8366" spans="1:86" x14ac:dyDescent="0.25">
      <c r="A8366"/>
      <c r="B8366"/>
      <c r="D8366"/>
      <c r="AL8366">
        <f t="shared" si="910"/>
        <v>0</v>
      </c>
      <c r="AQ8366">
        <f t="shared" si="911"/>
        <v>0</v>
      </c>
      <c r="AR8366" t="str">
        <f>IFERROR(IF(OR(AP8366=338,AP8366=340,AP8366=341,AP8366=342,AP8366="342A",AP8366="342B"),PorcenRet(AP8366,AT8366,AU8366),INDEX(PORCENTAJEBUSCAR,MATCH(AP8366,CódigoRET,0),4)*1),"")</f>
        <v/>
      </c>
      <c r="AS8366">
        <f t="shared" si="912"/>
        <v>0</v>
      </c>
      <c r="BF8366" t="str">
        <f>IFERROR(IF(OR(BD8366=338,BD8366=340,BD8366=341,BD8366=342,BD8366="342A",BD8366="342B"),PorcenRet(BD8366,BH8366,BI8366),INDEX(PORCENTAJEBUSCAR,MATCH(BD8366,CódigoRET,0),4)*1),"")</f>
        <v/>
      </c>
      <c r="BG8366">
        <f t="shared" si="913"/>
        <v>0</v>
      </c>
      <c r="BO8366">
        <f t="shared" si="914"/>
        <v>0</v>
      </c>
      <c r="CC8366">
        <f t="shared" si="915"/>
        <v>0</v>
      </c>
      <c r="CD8366">
        <f t="shared" si="916"/>
        <v>0</v>
      </c>
      <c r="CG8366">
        <f ca="1">IFERROR(INDIRECT("IVA!X"&amp;MATCH(MID(COMPRAS!C8266,1,2)&amp;MID(COMPRAS!F8266,1,2)&amp;MID(COMPRAS!D8266,1,2),IVA!W:W,0)),"SIN COD.")</f>
        <v>0</v>
      </c>
      <c r="CH8366">
        <f ca="1">IFERROR(INDIRECT("IVA!Y"&amp;MATCH(MID(COMPRAS!C8266,1,2)&amp;MID(COMPRAS!F8266,1,2)&amp;MID(COMPRAS!D8266,1,2),IVA!W:W,0)),"SIN COD.")</f>
        <v>0</v>
      </c>
    </row>
    <row r="8367" spans="1:86" x14ac:dyDescent="0.25">
      <c r="A8367"/>
      <c r="B8367"/>
      <c r="D8367"/>
      <c r="AL8367">
        <f t="shared" si="910"/>
        <v>0</v>
      </c>
      <c r="AQ8367">
        <f t="shared" si="911"/>
        <v>0</v>
      </c>
      <c r="AR8367" t="str">
        <f>IFERROR(IF(OR(AP8367=338,AP8367=340,AP8367=341,AP8367=342,AP8367="342A",AP8367="342B"),PorcenRet(AP8367,AT8367,AU8367),INDEX(PORCENTAJEBUSCAR,MATCH(AP8367,CódigoRET,0),4)*1),"")</f>
        <v/>
      </c>
      <c r="AS8367">
        <f t="shared" si="912"/>
        <v>0</v>
      </c>
      <c r="BF8367" t="str">
        <f>IFERROR(IF(OR(BD8367=338,BD8367=340,BD8367=341,BD8367=342,BD8367="342A",BD8367="342B"),PorcenRet(BD8367,BH8367,BI8367),INDEX(PORCENTAJEBUSCAR,MATCH(BD8367,CódigoRET,0),4)*1),"")</f>
        <v/>
      </c>
      <c r="BG8367">
        <f t="shared" si="913"/>
        <v>0</v>
      </c>
      <c r="BO8367">
        <f t="shared" si="914"/>
        <v>0</v>
      </c>
      <c r="CC8367">
        <f t="shared" si="915"/>
        <v>0</v>
      </c>
      <c r="CD8367">
        <f t="shared" si="916"/>
        <v>0</v>
      </c>
      <c r="CG8367">
        <f ca="1">IFERROR(INDIRECT("IVA!X"&amp;MATCH(MID(COMPRAS!C8267,1,2)&amp;MID(COMPRAS!F8267,1,2)&amp;MID(COMPRAS!D8267,1,2),IVA!W:W,0)),"SIN COD.")</f>
        <v>0</v>
      </c>
      <c r="CH8367">
        <f ca="1">IFERROR(INDIRECT("IVA!Y"&amp;MATCH(MID(COMPRAS!C8267,1,2)&amp;MID(COMPRAS!F8267,1,2)&amp;MID(COMPRAS!D8267,1,2),IVA!W:W,0)),"SIN COD.")</f>
        <v>0</v>
      </c>
    </row>
    <row r="8368" spans="1:86" x14ac:dyDescent="0.25">
      <c r="A8368"/>
      <c r="B8368"/>
      <c r="D8368"/>
      <c r="AL8368">
        <f t="shared" si="910"/>
        <v>0</v>
      </c>
      <c r="AQ8368">
        <f t="shared" si="911"/>
        <v>0</v>
      </c>
      <c r="AR8368" t="str">
        <f>IFERROR(IF(OR(AP8368=338,AP8368=340,AP8368=341,AP8368=342,AP8368="342A",AP8368="342B"),PorcenRet(AP8368,AT8368,AU8368),INDEX(PORCENTAJEBUSCAR,MATCH(AP8368,CódigoRET,0),4)*1),"")</f>
        <v/>
      </c>
      <c r="AS8368">
        <f t="shared" si="912"/>
        <v>0</v>
      </c>
      <c r="BF8368" t="str">
        <f>IFERROR(IF(OR(BD8368=338,BD8368=340,BD8368=341,BD8368=342,BD8368="342A",BD8368="342B"),PorcenRet(BD8368,BH8368,BI8368),INDEX(PORCENTAJEBUSCAR,MATCH(BD8368,CódigoRET,0),4)*1),"")</f>
        <v/>
      </c>
      <c r="BG8368">
        <f t="shared" si="913"/>
        <v>0</v>
      </c>
      <c r="BO8368">
        <f t="shared" si="914"/>
        <v>0</v>
      </c>
      <c r="CC8368">
        <f t="shared" si="915"/>
        <v>0</v>
      </c>
      <c r="CD8368">
        <f t="shared" si="916"/>
        <v>0</v>
      </c>
      <c r="CG8368">
        <f ca="1">IFERROR(INDIRECT("IVA!X"&amp;MATCH(MID(COMPRAS!C8268,1,2)&amp;MID(COMPRAS!F8268,1,2)&amp;MID(COMPRAS!D8268,1,2),IVA!W:W,0)),"SIN COD.")</f>
        <v>0</v>
      </c>
      <c r="CH8368">
        <f ca="1">IFERROR(INDIRECT("IVA!Y"&amp;MATCH(MID(COMPRAS!C8268,1,2)&amp;MID(COMPRAS!F8268,1,2)&amp;MID(COMPRAS!D8268,1,2),IVA!W:W,0)),"SIN COD.")</f>
        <v>0</v>
      </c>
    </row>
    <row r="8369" spans="1:86" x14ac:dyDescent="0.25">
      <c r="A8369"/>
      <c r="B8369"/>
      <c r="D8369"/>
      <c r="AL8369">
        <f t="shared" si="910"/>
        <v>0</v>
      </c>
      <c r="AQ8369">
        <f t="shared" si="911"/>
        <v>0</v>
      </c>
      <c r="AR8369" t="str">
        <f>IFERROR(IF(OR(AP8369=338,AP8369=340,AP8369=341,AP8369=342,AP8369="342A",AP8369="342B"),PorcenRet(AP8369,AT8369,AU8369),INDEX(PORCENTAJEBUSCAR,MATCH(AP8369,CódigoRET,0),4)*1),"")</f>
        <v/>
      </c>
      <c r="AS8369">
        <f t="shared" si="912"/>
        <v>0</v>
      </c>
      <c r="BF8369" t="str">
        <f>IFERROR(IF(OR(BD8369=338,BD8369=340,BD8369=341,BD8369=342,BD8369="342A",BD8369="342B"),PorcenRet(BD8369,BH8369,BI8369),INDEX(PORCENTAJEBUSCAR,MATCH(BD8369,CódigoRET,0),4)*1),"")</f>
        <v/>
      </c>
      <c r="BG8369">
        <f t="shared" si="913"/>
        <v>0</v>
      </c>
      <c r="BO8369">
        <f t="shared" si="914"/>
        <v>0</v>
      </c>
      <c r="CC8369">
        <f t="shared" si="915"/>
        <v>0</v>
      </c>
      <c r="CD8369">
        <f t="shared" si="916"/>
        <v>0</v>
      </c>
      <c r="CG8369">
        <f ca="1">IFERROR(INDIRECT("IVA!X"&amp;MATCH(MID(COMPRAS!C8269,1,2)&amp;MID(COMPRAS!F8269,1,2)&amp;MID(COMPRAS!D8269,1,2),IVA!W:W,0)),"SIN COD.")</f>
        <v>0</v>
      </c>
      <c r="CH8369">
        <f ca="1">IFERROR(INDIRECT("IVA!Y"&amp;MATCH(MID(COMPRAS!C8269,1,2)&amp;MID(COMPRAS!F8269,1,2)&amp;MID(COMPRAS!D8269,1,2),IVA!W:W,0)),"SIN COD.")</f>
        <v>0</v>
      </c>
    </row>
    <row r="8370" spans="1:86" x14ac:dyDescent="0.25">
      <c r="A8370"/>
      <c r="B8370"/>
      <c r="D8370"/>
      <c r="AL8370">
        <f t="shared" si="910"/>
        <v>0</v>
      </c>
      <c r="AQ8370">
        <f t="shared" si="911"/>
        <v>0</v>
      </c>
      <c r="AR8370" t="str">
        <f>IFERROR(IF(OR(AP8370=338,AP8370=340,AP8370=341,AP8370=342,AP8370="342A",AP8370="342B"),PorcenRet(AP8370,AT8370,AU8370),INDEX(PORCENTAJEBUSCAR,MATCH(AP8370,CódigoRET,0),4)*1),"")</f>
        <v/>
      </c>
      <c r="AS8370">
        <f t="shared" si="912"/>
        <v>0</v>
      </c>
      <c r="BF8370" t="str">
        <f>IFERROR(IF(OR(BD8370=338,BD8370=340,BD8370=341,BD8370=342,BD8370="342A",BD8370="342B"),PorcenRet(BD8370,BH8370,BI8370),INDEX(PORCENTAJEBUSCAR,MATCH(BD8370,CódigoRET,0),4)*1),"")</f>
        <v/>
      </c>
      <c r="BG8370">
        <f t="shared" si="913"/>
        <v>0</v>
      </c>
      <c r="BO8370">
        <f t="shared" si="914"/>
        <v>0</v>
      </c>
      <c r="CC8370">
        <f t="shared" si="915"/>
        <v>0</v>
      </c>
      <c r="CD8370">
        <f t="shared" si="916"/>
        <v>0</v>
      </c>
      <c r="CG8370">
        <f ca="1">IFERROR(INDIRECT("IVA!X"&amp;MATCH(MID(COMPRAS!C8270,1,2)&amp;MID(COMPRAS!F8270,1,2)&amp;MID(COMPRAS!D8270,1,2),IVA!W:W,0)),"SIN COD.")</f>
        <v>0</v>
      </c>
      <c r="CH8370">
        <f ca="1">IFERROR(INDIRECT("IVA!Y"&amp;MATCH(MID(COMPRAS!C8270,1,2)&amp;MID(COMPRAS!F8270,1,2)&amp;MID(COMPRAS!D8270,1,2),IVA!W:W,0)),"SIN COD.")</f>
        <v>0</v>
      </c>
    </row>
    <row r="8371" spans="1:86" x14ac:dyDescent="0.25">
      <c r="A8371"/>
      <c r="B8371"/>
      <c r="D8371"/>
      <c r="AL8371">
        <f t="shared" si="910"/>
        <v>0</v>
      </c>
      <c r="AQ8371">
        <f t="shared" si="911"/>
        <v>0</v>
      </c>
      <c r="AR8371" t="str">
        <f>IFERROR(IF(OR(AP8371=338,AP8371=340,AP8371=341,AP8371=342,AP8371="342A",AP8371="342B"),PorcenRet(AP8371,AT8371,AU8371),INDEX(PORCENTAJEBUSCAR,MATCH(AP8371,CódigoRET,0),4)*1),"")</f>
        <v/>
      </c>
      <c r="AS8371">
        <f t="shared" si="912"/>
        <v>0</v>
      </c>
      <c r="BF8371" t="str">
        <f>IFERROR(IF(OR(BD8371=338,BD8371=340,BD8371=341,BD8371=342,BD8371="342A",BD8371="342B"),PorcenRet(BD8371,BH8371,BI8371),INDEX(PORCENTAJEBUSCAR,MATCH(BD8371,CódigoRET,0),4)*1),"")</f>
        <v/>
      </c>
      <c r="BG8371">
        <f t="shared" si="913"/>
        <v>0</v>
      </c>
      <c r="BO8371">
        <f t="shared" si="914"/>
        <v>0</v>
      </c>
      <c r="CC8371">
        <f t="shared" si="915"/>
        <v>0</v>
      </c>
      <c r="CD8371">
        <f t="shared" si="916"/>
        <v>0</v>
      </c>
      <c r="CG8371">
        <f ca="1">IFERROR(INDIRECT("IVA!X"&amp;MATCH(MID(COMPRAS!C8271,1,2)&amp;MID(COMPRAS!F8271,1,2)&amp;MID(COMPRAS!D8271,1,2),IVA!W:W,0)),"SIN COD.")</f>
        <v>0</v>
      </c>
      <c r="CH8371">
        <f ca="1">IFERROR(INDIRECT("IVA!Y"&amp;MATCH(MID(COMPRAS!C8271,1,2)&amp;MID(COMPRAS!F8271,1,2)&amp;MID(COMPRAS!D8271,1,2),IVA!W:W,0)),"SIN COD.")</f>
        <v>0</v>
      </c>
    </row>
    <row r="8372" spans="1:86" x14ac:dyDescent="0.25">
      <c r="A8372"/>
      <c r="B8372"/>
      <c r="D8372"/>
      <c r="AL8372">
        <f t="shared" si="910"/>
        <v>0</v>
      </c>
      <c r="AQ8372">
        <f t="shared" si="911"/>
        <v>0</v>
      </c>
      <c r="AR8372" t="str">
        <f>IFERROR(IF(OR(AP8372=338,AP8372=340,AP8372=341,AP8372=342,AP8372="342A",AP8372="342B"),PorcenRet(AP8372,AT8372,AU8372),INDEX(PORCENTAJEBUSCAR,MATCH(AP8372,CódigoRET,0),4)*1),"")</f>
        <v/>
      </c>
      <c r="AS8372">
        <f t="shared" si="912"/>
        <v>0</v>
      </c>
      <c r="BF8372" t="str">
        <f>IFERROR(IF(OR(BD8372=338,BD8372=340,BD8372=341,BD8372=342,BD8372="342A",BD8372="342B"),PorcenRet(BD8372,BH8372,BI8372),INDEX(PORCENTAJEBUSCAR,MATCH(BD8372,CódigoRET,0),4)*1),"")</f>
        <v/>
      </c>
      <c r="BG8372">
        <f t="shared" si="913"/>
        <v>0</v>
      </c>
      <c r="BO8372">
        <f t="shared" si="914"/>
        <v>0</v>
      </c>
      <c r="CC8372">
        <f t="shared" si="915"/>
        <v>0</v>
      </c>
      <c r="CD8372">
        <f t="shared" si="916"/>
        <v>0</v>
      </c>
      <c r="CG8372">
        <f ca="1">IFERROR(INDIRECT("IVA!X"&amp;MATCH(MID(COMPRAS!C8272,1,2)&amp;MID(COMPRAS!F8272,1,2)&amp;MID(COMPRAS!D8272,1,2),IVA!W:W,0)),"SIN COD.")</f>
        <v>0</v>
      </c>
      <c r="CH8372">
        <f ca="1">IFERROR(INDIRECT("IVA!Y"&amp;MATCH(MID(COMPRAS!C8272,1,2)&amp;MID(COMPRAS!F8272,1,2)&amp;MID(COMPRAS!D8272,1,2),IVA!W:W,0)),"SIN COD.")</f>
        <v>0</v>
      </c>
    </row>
    <row r="8373" spans="1:86" x14ac:dyDescent="0.25">
      <c r="A8373"/>
      <c r="B8373"/>
      <c r="D8373"/>
      <c r="AL8373">
        <f t="shared" si="910"/>
        <v>0</v>
      </c>
      <c r="AQ8373">
        <f t="shared" si="911"/>
        <v>0</v>
      </c>
      <c r="AR8373" t="str">
        <f>IFERROR(IF(OR(AP8373=338,AP8373=340,AP8373=341,AP8373=342,AP8373="342A",AP8373="342B"),PorcenRet(AP8373,AT8373,AU8373),INDEX(PORCENTAJEBUSCAR,MATCH(AP8373,CódigoRET,0),4)*1),"")</f>
        <v/>
      </c>
      <c r="AS8373">
        <f t="shared" si="912"/>
        <v>0</v>
      </c>
      <c r="BF8373" t="str">
        <f>IFERROR(IF(OR(BD8373=338,BD8373=340,BD8373=341,BD8373=342,BD8373="342A",BD8373="342B"),PorcenRet(BD8373,BH8373,BI8373),INDEX(PORCENTAJEBUSCAR,MATCH(BD8373,CódigoRET,0),4)*1),"")</f>
        <v/>
      </c>
      <c r="BG8373">
        <f t="shared" si="913"/>
        <v>0</v>
      </c>
      <c r="BO8373">
        <f t="shared" si="914"/>
        <v>0</v>
      </c>
      <c r="CC8373">
        <f t="shared" si="915"/>
        <v>0</v>
      </c>
      <c r="CD8373">
        <f t="shared" si="916"/>
        <v>0</v>
      </c>
      <c r="CG8373">
        <f ca="1">IFERROR(INDIRECT("IVA!X"&amp;MATCH(MID(COMPRAS!C8273,1,2)&amp;MID(COMPRAS!F8273,1,2)&amp;MID(COMPRAS!D8273,1,2),IVA!W:W,0)),"SIN COD.")</f>
        <v>0</v>
      </c>
      <c r="CH8373">
        <f ca="1">IFERROR(INDIRECT("IVA!Y"&amp;MATCH(MID(COMPRAS!C8273,1,2)&amp;MID(COMPRAS!F8273,1,2)&amp;MID(COMPRAS!D8273,1,2),IVA!W:W,0)),"SIN COD.")</f>
        <v>0</v>
      </c>
    </row>
    <row r="8374" spans="1:86" x14ac:dyDescent="0.25">
      <c r="A8374"/>
      <c r="B8374"/>
      <c r="D8374"/>
      <c r="AL8374">
        <f t="shared" si="910"/>
        <v>0</v>
      </c>
      <c r="AQ8374">
        <f t="shared" si="911"/>
        <v>0</v>
      </c>
      <c r="AR8374" t="str">
        <f>IFERROR(IF(OR(AP8374=338,AP8374=340,AP8374=341,AP8374=342,AP8374="342A",AP8374="342B"),PorcenRet(AP8374,AT8374,AU8374),INDEX(PORCENTAJEBUSCAR,MATCH(AP8374,CódigoRET,0),4)*1),"")</f>
        <v/>
      </c>
      <c r="AS8374">
        <f t="shared" si="912"/>
        <v>0</v>
      </c>
      <c r="BF8374" t="str">
        <f>IFERROR(IF(OR(BD8374=338,BD8374=340,BD8374=341,BD8374=342,BD8374="342A",BD8374="342B"),PorcenRet(BD8374,BH8374,BI8374),INDEX(PORCENTAJEBUSCAR,MATCH(BD8374,CódigoRET,0),4)*1),"")</f>
        <v/>
      </c>
      <c r="BG8374">
        <f t="shared" si="913"/>
        <v>0</v>
      </c>
      <c r="BO8374">
        <f t="shared" si="914"/>
        <v>0</v>
      </c>
      <c r="CC8374">
        <f t="shared" si="915"/>
        <v>0</v>
      </c>
      <c r="CD8374">
        <f t="shared" si="916"/>
        <v>0</v>
      </c>
      <c r="CG8374">
        <f ca="1">IFERROR(INDIRECT("IVA!X"&amp;MATCH(MID(COMPRAS!C8274,1,2)&amp;MID(COMPRAS!F8274,1,2)&amp;MID(COMPRAS!D8274,1,2),IVA!W:W,0)),"SIN COD.")</f>
        <v>0</v>
      </c>
      <c r="CH8374">
        <f ca="1">IFERROR(INDIRECT("IVA!Y"&amp;MATCH(MID(COMPRAS!C8274,1,2)&amp;MID(COMPRAS!F8274,1,2)&amp;MID(COMPRAS!D8274,1,2),IVA!W:W,0)),"SIN COD.")</f>
        <v>0</v>
      </c>
    </row>
    <row r="8375" spans="1:86" x14ac:dyDescent="0.25">
      <c r="A8375"/>
      <c r="B8375"/>
      <c r="D8375"/>
      <c r="AL8375">
        <f t="shared" si="910"/>
        <v>0</v>
      </c>
      <c r="AQ8375">
        <f t="shared" si="911"/>
        <v>0</v>
      </c>
      <c r="AR8375" t="str">
        <f>IFERROR(IF(OR(AP8375=338,AP8375=340,AP8375=341,AP8375=342,AP8375="342A",AP8375="342B"),PorcenRet(AP8375,AT8375,AU8375),INDEX(PORCENTAJEBUSCAR,MATCH(AP8375,CódigoRET,0),4)*1),"")</f>
        <v/>
      </c>
      <c r="AS8375">
        <f t="shared" si="912"/>
        <v>0</v>
      </c>
      <c r="BF8375" t="str">
        <f>IFERROR(IF(OR(BD8375=338,BD8375=340,BD8375=341,BD8375=342,BD8375="342A",BD8375="342B"),PorcenRet(BD8375,BH8375,BI8375),INDEX(PORCENTAJEBUSCAR,MATCH(BD8375,CódigoRET,0),4)*1),"")</f>
        <v/>
      </c>
      <c r="BG8375">
        <f t="shared" si="913"/>
        <v>0</v>
      </c>
      <c r="BO8375">
        <f t="shared" si="914"/>
        <v>0</v>
      </c>
      <c r="CC8375">
        <f t="shared" si="915"/>
        <v>0</v>
      </c>
      <c r="CD8375">
        <f t="shared" si="916"/>
        <v>0</v>
      </c>
      <c r="CG8375">
        <f ca="1">IFERROR(INDIRECT("IVA!X"&amp;MATCH(MID(COMPRAS!C8275,1,2)&amp;MID(COMPRAS!F8275,1,2)&amp;MID(COMPRAS!D8275,1,2),IVA!W:W,0)),"SIN COD.")</f>
        <v>0</v>
      </c>
      <c r="CH8375">
        <f ca="1">IFERROR(INDIRECT("IVA!Y"&amp;MATCH(MID(COMPRAS!C8275,1,2)&amp;MID(COMPRAS!F8275,1,2)&amp;MID(COMPRAS!D8275,1,2),IVA!W:W,0)),"SIN COD.")</f>
        <v>0</v>
      </c>
    </row>
    <row r="8376" spans="1:86" x14ac:dyDescent="0.25">
      <c r="A8376"/>
      <c r="B8376"/>
      <c r="D8376"/>
      <c r="AL8376">
        <f t="shared" si="910"/>
        <v>0</v>
      </c>
      <c r="AQ8376">
        <f t="shared" si="911"/>
        <v>0</v>
      </c>
      <c r="AR8376" t="str">
        <f>IFERROR(IF(OR(AP8376=338,AP8376=340,AP8376=341,AP8376=342,AP8376="342A",AP8376="342B"),PorcenRet(AP8376,AT8376,AU8376),INDEX(PORCENTAJEBUSCAR,MATCH(AP8376,CódigoRET,0),4)*1),"")</f>
        <v/>
      </c>
      <c r="AS8376">
        <f t="shared" si="912"/>
        <v>0</v>
      </c>
      <c r="BF8376" t="str">
        <f>IFERROR(IF(OR(BD8376=338,BD8376=340,BD8376=341,BD8376=342,BD8376="342A",BD8376="342B"),PorcenRet(BD8376,BH8376,BI8376),INDEX(PORCENTAJEBUSCAR,MATCH(BD8376,CódigoRET,0),4)*1),"")</f>
        <v/>
      </c>
      <c r="BG8376">
        <f t="shared" si="913"/>
        <v>0</v>
      </c>
      <c r="BO8376">
        <f t="shared" si="914"/>
        <v>0</v>
      </c>
      <c r="CC8376">
        <f t="shared" si="915"/>
        <v>0</v>
      </c>
      <c r="CD8376">
        <f t="shared" si="916"/>
        <v>0</v>
      </c>
      <c r="CG8376">
        <f ca="1">IFERROR(INDIRECT("IVA!X"&amp;MATCH(MID(COMPRAS!C8276,1,2)&amp;MID(COMPRAS!F8276,1,2)&amp;MID(COMPRAS!D8276,1,2),IVA!W:W,0)),"SIN COD.")</f>
        <v>0</v>
      </c>
      <c r="CH8376">
        <f ca="1">IFERROR(INDIRECT("IVA!Y"&amp;MATCH(MID(COMPRAS!C8276,1,2)&amp;MID(COMPRAS!F8276,1,2)&amp;MID(COMPRAS!D8276,1,2),IVA!W:W,0)),"SIN COD.")</f>
        <v>0</v>
      </c>
    </row>
    <row r="8377" spans="1:86" x14ac:dyDescent="0.25">
      <c r="A8377"/>
      <c r="B8377"/>
      <c r="D8377"/>
      <c r="AL8377">
        <f t="shared" si="910"/>
        <v>0</v>
      </c>
      <c r="AQ8377">
        <f t="shared" si="911"/>
        <v>0</v>
      </c>
      <c r="AR8377" t="str">
        <f>IFERROR(IF(OR(AP8377=338,AP8377=340,AP8377=341,AP8377=342,AP8377="342A",AP8377="342B"),PorcenRet(AP8377,AT8377,AU8377),INDEX(PORCENTAJEBUSCAR,MATCH(AP8377,CódigoRET,0),4)*1),"")</f>
        <v/>
      </c>
      <c r="AS8377">
        <f t="shared" si="912"/>
        <v>0</v>
      </c>
      <c r="BF8377" t="str">
        <f>IFERROR(IF(OR(BD8377=338,BD8377=340,BD8377=341,BD8377=342,BD8377="342A",BD8377="342B"),PorcenRet(BD8377,BH8377,BI8377),INDEX(PORCENTAJEBUSCAR,MATCH(BD8377,CódigoRET,0),4)*1),"")</f>
        <v/>
      </c>
      <c r="BG8377">
        <f t="shared" si="913"/>
        <v>0</v>
      </c>
      <c r="BO8377">
        <f t="shared" si="914"/>
        <v>0</v>
      </c>
      <c r="CC8377">
        <f t="shared" si="915"/>
        <v>0</v>
      </c>
      <c r="CD8377">
        <f t="shared" si="916"/>
        <v>0</v>
      </c>
      <c r="CG8377">
        <f ca="1">IFERROR(INDIRECT("IVA!X"&amp;MATCH(MID(COMPRAS!C8277,1,2)&amp;MID(COMPRAS!F8277,1,2)&amp;MID(COMPRAS!D8277,1,2),IVA!W:W,0)),"SIN COD.")</f>
        <v>0</v>
      </c>
      <c r="CH8377">
        <f ca="1">IFERROR(INDIRECT("IVA!Y"&amp;MATCH(MID(COMPRAS!C8277,1,2)&amp;MID(COMPRAS!F8277,1,2)&amp;MID(COMPRAS!D8277,1,2),IVA!W:W,0)),"SIN COD.")</f>
        <v>0</v>
      </c>
    </row>
    <row r="8378" spans="1:86" x14ac:dyDescent="0.25">
      <c r="A8378"/>
      <c r="B8378"/>
      <c r="D8378"/>
      <c r="AL8378">
        <f t="shared" si="910"/>
        <v>0</v>
      </c>
      <c r="AQ8378">
        <f t="shared" si="911"/>
        <v>0</v>
      </c>
      <c r="AR8378" t="str">
        <f>IFERROR(IF(OR(AP8378=338,AP8378=340,AP8378=341,AP8378=342,AP8378="342A",AP8378="342B"),PorcenRet(AP8378,AT8378,AU8378),INDEX(PORCENTAJEBUSCAR,MATCH(AP8378,CódigoRET,0),4)*1),"")</f>
        <v/>
      </c>
      <c r="AS8378">
        <f t="shared" si="912"/>
        <v>0</v>
      </c>
      <c r="BF8378" t="str">
        <f>IFERROR(IF(OR(BD8378=338,BD8378=340,BD8378=341,BD8378=342,BD8378="342A",BD8378="342B"),PorcenRet(BD8378,BH8378,BI8378),INDEX(PORCENTAJEBUSCAR,MATCH(BD8378,CódigoRET,0),4)*1),"")</f>
        <v/>
      </c>
      <c r="BG8378">
        <f t="shared" si="913"/>
        <v>0</v>
      </c>
      <c r="BO8378">
        <f t="shared" si="914"/>
        <v>0</v>
      </c>
      <c r="CC8378">
        <f t="shared" si="915"/>
        <v>0</v>
      </c>
      <c r="CD8378">
        <f t="shared" si="916"/>
        <v>0</v>
      </c>
      <c r="CG8378">
        <f ca="1">IFERROR(INDIRECT("IVA!X"&amp;MATCH(MID(COMPRAS!C8278,1,2)&amp;MID(COMPRAS!F8278,1,2)&amp;MID(COMPRAS!D8278,1,2),IVA!W:W,0)),"SIN COD.")</f>
        <v>0</v>
      </c>
      <c r="CH8378">
        <f ca="1">IFERROR(INDIRECT("IVA!Y"&amp;MATCH(MID(COMPRAS!C8278,1,2)&amp;MID(COMPRAS!F8278,1,2)&amp;MID(COMPRAS!D8278,1,2),IVA!W:W,0)),"SIN COD.")</f>
        <v>0</v>
      </c>
    </row>
    <row r="8379" spans="1:86" x14ac:dyDescent="0.25">
      <c r="A8379"/>
      <c r="B8379"/>
      <c r="D8379"/>
      <c r="AL8379">
        <f t="shared" si="910"/>
        <v>0</v>
      </c>
      <c r="AQ8379">
        <f t="shared" si="911"/>
        <v>0</v>
      </c>
      <c r="AR8379" t="str">
        <f>IFERROR(IF(OR(AP8379=338,AP8379=340,AP8379=341,AP8379=342,AP8379="342A",AP8379="342B"),PorcenRet(AP8379,AT8379,AU8379),INDEX(PORCENTAJEBUSCAR,MATCH(AP8379,CódigoRET,0),4)*1),"")</f>
        <v/>
      </c>
      <c r="AS8379">
        <f t="shared" si="912"/>
        <v>0</v>
      </c>
      <c r="BF8379" t="str">
        <f>IFERROR(IF(OR(BD8379=338,BD8379=340,BD8379=341,BD8379=342,BD8379="342A",BD8379="342B"),PorcenRet(BD8379,BH8379,BI8379),INDEX(PORCENTAJEBUSCAR,MATCH(BD8379,CódigoRET,0),4)*1),"")</f>
        <v/>
      </c>
      <c r="BG8379">
        <f t="shared" si="913"/>
        <v>0</v>
      </c>
      <c r="BO8379">
        <f t="shared" si="914"/>
        <v>0</v>
      </c>
      <c r="CC8379">
        <f t="shared" si="915"/>
        <v>0</v>
      </c>
      <c r="CD8379">
        <f t="shared" si="916"/>
        <v>0</v>
      </c>
      <c r="CG8379">
        <f ca="1">IFERROR(INDIRECT("IVA!X"&amp;MATCH(MID(COMPRAS!C8279,1,2)&amp;MID(COMPRAS!F8279,1,2)&amp;MID(COMPRAS!D8279,1,2),IVA!W:W,0)),"SIN COD.")</f>
        <v>0</v>
      </c>
      <c r="CH8379">
        <f ca="1">IFERROR(INDIRECT("IVA!Y"&amp;MATCH(MID(COMPRAS!C8279,1,2)&amp;MID(COMPRAS!F8279,1,2)&amp;MID(COMPRAS!D8279,1,2),IVA!W:W,0)),"SIN COD.")</f>
        <v>0</v>
      </c>
    </row>
    <row r="8380" spans="1:86" x14ac:dyDescent="0.25">
      <c r="A8380"/>
      <c r="B8380"/>
      <c r="D8380"/>
      <c r="AL8380">
        <f t="shared" si="910"/>
        <v>0</v>
      </c>
      <c r="AQ8380">
        <f t="shared" si="911"/>
        <v>0</v>
      </c>
      <c r="AR8380" t="str">
        <f>IFERROR(IF(OR(AP8380=338,AP8380=340,AP8380=341,AP8380=342,AP8380="342A",AP8380="342B"),PorcenRet(AP8380,AT8380,AU8380),INDEX(PORCENTAJEBUSCAR,MATCH(AP8380,CódigoRET,0),4)*1),"")</f>
        <v/>
      </c>
      <c r="AS8380">
        <f t="shared" si="912"/>
        <v>0</v>
      </c>
      <c r="BF8380" t="str">
        <f>IFERROR(IF(OR(BD8380=338,BD8380=340,BD8380=341,BD8380=342,BD8380="342A",BD8380="342B"),PorcenRet(BD8380,BH8380,BI8380),INDEX(PORCENTAJEBUSCAR,MATCH(BD8380,CódigoRET,0),4)*1),"")</f>
        <v/>
      </c>
      <c r="BG8380">
        <f t="shared" si="913"/>
        <v>0</v>
      </c>
      <c r="BO8380">
        <f t="shared" si="914"/>
        <v>0</v>
      </c>
      <c r="CC8380">
        <f t="shared" si="915"/>
        <v>0</v>
      </c>
      <c r="CD8380">
        <f t="shared" si="916"/>
        <v>0</v>
      </c>
      <c r="CG8380">
        <f ca="1">IFERROR(INDIRECT("IVA!X"&amp;MATCH(MID(COMPRAS!C8280,1,2)&amp;MID(COMPRAS!F8280,1,2)&amp;MID(COMPRAS!D8280,1,2),IVA!W:W,0)),"SIN COD.")</f>
        <v>0</v>
      </c>
      <c r="CH8380">
        <f ca="1">IFERROR(INDIRECT("IVA!Y"&amp;MATCH(MID(COMPRAS!C8280,1,2)&amp;MID(COMPRAS!F8280,1,2)&amp;MID(COMPRAS!D8280,1,2),IVA!W:W,0)),"SIN COD.")</f>
        <v>0</v>
      </c>
    </row>
    <row r="8381" spans="1:86" x14ac:dyDescent="0.25">
      <c r="A8381"/>
      <c r="B8381"/>
      <c r="D8381"/>
      <c r="AL8381">
        <f t="shared" si="910"/>
        <v>0</v>
      </c>
      <c r="AQ8381">
        <f t="shared" si="911"/>
        <v>0</v>
      </c>
      <c r="AR8381" t="str">
        <f>IFERROR(IF(OR(AP8381=338,AP8381=340,AP8381=341,AP8381=342,AP8381="342A",AP8381="342B"),PorcenRet(AP8381,AT8381,AU8381),INDEX(PORCENTAJEBUSCAR,MATCH(AP8381,CódigoRET,0),4)*1),"")</f>
        <v/>
      </c>
      <c r="AS8381">
        <f t="shared" si="912"/>
        <v>0</v>
      </c>
      <c r="BF8381" t="str">
        <f>IFERROR(IF(OR(BD8381=338,BD8381=340,BD8381=341,BD8381=342,BD8381="342A",BD8381="342B"),PorcenRet(BD8381,BH8381,BI8381),INDEX(PORCENTAJEBUSCAR,MATCH(BD8381,CódigoRET,0),4)*1),"")</f>
        <v/>
      </c>
      <c r="BG8381">
        <f t="shared" si="913"/>
        <v>0</v>
      </c>
      <c r="BO8381">
        <f t="shared" si="914"/>
        <v>0</v>
      </c>
      <c r="CC8381">
        <f t="shared" si="915"/>
        <v>0</v>
      </c>
      <c r="CD8381">
        <f t="shared" si="916"/>
        <v>0</v>
      </c>
      <c r="CG8381">
        <f ca="1">IFERROR(INDIRECT("IVA!X"&amp;MATCH(MID(COMPRAS!C8281,1,2)&amp;MID(COMPRAS!F8281,1,2)&amp;MID(COMPRAS!D8281,1,2),IVA!W:W,0)),"SIN COD.")</f>
        <v>0</v>
      </c>
      <c r="CH8381">
        <f ca="1">IFERROR(INDIRECT("IVA!Y"&amp;MATCH(MID(COMPRAS!C8281,1,2)&amp;MID(COMPRAS!F8281,1,2)&amp;MID(COMPRAS!D8281,1,2),IVA!W:W,0)),"SIN COD.")</f>
        <v>0</v>
      </c>
    </row>
    <row r="8382" spans="1:86" x14ac:dyDescent="0.25">
      <c r="A8382"/>
      <c r="B8382"/>
      <c r="D8382"/>
      <c r="AL8382">
        <f t="shared" si="910"/>
        <v>0</v>
      </c>
      <c r="AQ8382">
        <f t="shared" si="911"/>
        <v>0</v>
      </c>
      <c r="AR8382" t="str">
        <f>IFERROR(IF(OR(AP8382=338,AP8382=340,AP8382=341,AP8382=342,AP8382="342A",AP8382="342B"),PorcenRet(AP8382,AT8382,AU8382),INDEX(PORCENTAJEBUSCAR,MATCH(AP8382,CódigoRET,0),4)*1),"")</f>
        <v/>
      </c>
      <c r="AS8382">
        <f t="shared" si="912"/>
        <v>0</v>
      </c>
      <c r="BF8382" t="str">
        <f>IFERROR(IF(OR(BD8382=338,BD8382=340,BD8382=341,BD8382=342,BD8382="342A",BD8382="342B"),PorcenRet(BD8382,BH8382,BI8382),INDEX(PORCENTAJEBUSCAR,MATCH(BD8382,CódigoRET,0),4)*1),"")</f>
        <v/>
      </c>
      <c r="BG8382">
        <f t="shared" si="913"/>
        <v>0</v>
      </c>
      <c r="BO8382">
        <f t="shared" si="914"/>
        <v>0</v>
      </c>
      <c r="CC8382">
        <f t="shared" si="915"/>
        <v>0</v>
      </c>
      <c r="CD8382">
        <f t="shared" si="916"/>
        <v>0</v>
      </c>
      <c r="CG8382">
        <f ca="1">IFERROR(INDIRECT("IVA!X"&amp;MATCH(MID(COMPRAS!C8282,1,2)&amp;MID(COMPRAS!F8282,1,2)&amp;MID(COMPRAS!D8282,1,2),IVA!W:W,0)),"SIN COD.")</f>
        <v>0</v>
      </c>
      <c r="CH8382">
        <f ca="1">IFERROR(INDIRECT("IVA!Y"&amp;MATCH(MID(COMPRAS!C8282,1,2)&amp;MID(COMPRAS!F8282,1,2)&amp;MID(COMPRAS!D8282,1,2),IVA!W:W,0)),"SIN COD.")</f>
        <v>0</v>
      </c>
    </row>
    <row r="8383" spans="1:86" x14ac:dyDescent="0.25">
      <c r="A8383"/>
      <c r="B8383"/>
      <c r="D8383"/>
      <c r="AL8383">
        <f t="shared" si="910"/>
        <v>0</v>
      </c>
      <c r="AQ8383">
        <f t="shared" si="911"/>
        <v>0</v>
      </c>
      <c r="AR8383" t="str">
        <f>IFERROR(IF(OR(AP8383=338,AP8383=340,AP8383=341,AP8383=342,AP8383="342A",AP8383="342B"),PorcenRet(AP8383,AT8383,AU8383),INDEX(PORCENTAJEBUSCAR,MATCH(AP8383,CódigoRET,0),4)*1),"")</f>
        <v/>
      </c>
      <c r="AS8383">
        <f t="shared" si="912"/>
        <v>0</v>
      </c>
      <c r="BF8383" t="str">
        <f>IFERROR(IF(OR(BD8383=338,BD8383=340,BD8383=341,BD8383=342,BD8383="342A",BD8383="342B"),PorcenRet(BD8383,BH8383,BI8383),INDEX(PORCENTAJEBUSCAR,MATCH(BD8383,CódigoRET,0),4)*1),"")</f>
        <v/>
      </c>
      <c r="BG8383">
        <f t="shared" si="913"/>
        <v>0</v>
      </c>
      <c r="BO8383">
        <f t="shared" si="914"/>
        <v>0</v>
      </c>
      <c r="CC8383">
        <f t="shared" si="915"/>
        <v>0</v>
      </c>
      <c r="CD8383">
        <f t="shared" si="916"/>
        <v>0</v>
      </c>
      <c r="CG8383">
        <f ca="1">IFERROR(INDIRECT("IVA!X"&amp;MATCH(MID(COMPRAS!C8283,1,2)&amp;MID(COMPRAS!F8283,1,2)&amp;MID(COMPRAS!D8283,1,2),IVA!W:W,0)),"SIN COD.")</f>
        <v>0</v>
      </c>
      <c r="CH8383">
        <f ca="1">IFERROR(INDIRECT("IVA!Y"&amp;MATCH(MID(COMPRAS!C8283,1,2)&amp;MID(COMPRAS!F8283,1,2)&amp;MID(COMPRAS!D8283,1,2),IVA!W:W,0)),"SIN COD.")</f>
        <v>0</v>
      </c>
    </row>
    <row r="8384" spans="1:86" x14ac:dyDescent="0.25">
      <c r="A8384"/>
      <c r="B8384"/>
      <c r="D8384"/>
      <c r="AL8384">
        <f t="shared" si="910"/>
        <v>0</v>
      </c>
      <c r="AQ8384">
        <f t="shared" si="911"/>
        <v>0</v>
      </c>
      <c r="AR8384" t="str">
        <f>IFERROR(IF(OR(AP8384=338,AP8384=340,AP8384=341,AP8384=342,AP8384="342A",AP8384="342B"),PorcenRet(AP8384,AT8384,AU8384),INDEX(PORCENTAJEBUSCAR,MATCH(AP8384,CódigoRET,0),4)*1),"")</f>
        <v/>
      </c>
      <c r="AS8384">
        <f t="shared" si="912"/>
        <v>0</v>
      </c>
      <c r="BF8384" t="str">
        <f>IFERROR(IF(OR(BD8384=338,BD8384=340,BD8384=341,BD8384=342,BD8384="342A",BD8384="342B"),PorcenRet(BD8384,BH8384,BI8384),INDEX(PORCENTAJEBUSCAR,MATCH(BD8384,CódigoRET,0),4)*1),"")</f>
        <v/>
      </c>
      <c r="BG8384">
        <f t="shared" si="913"/>
        <v>0</v>
      </c>
      <c r="BO8384">
        <f t="shared" si="914"/>
        <v>0</v>
      </c>
      <c r="CC8384">
        <f t="shared" si="915"/>
        <v>0</v>
      </c>
      <c r="CD8384">
        <f t="shared" si="916"/>
        <v>0</v>
      </c>
      <c r="CG8384">
        <f ca="1">IFERROR(INDIRECT("IVA!X"&amp;MATCH(MID(COMPRAS!C8284,1,2)&amp;MID(COMPRAS!F8284,1,2)&amp;MID(COMPRAS!D8284,1,2),IVA!W:W,0)),"SIN COD.")</f>
        <v>0</v>
      </c>
      <c r="CH8384">
        <f ca="1">IFERROR(INDIRECT("IVA!Y"&amp;MATCH(MID(COMPRAS!C8284,1,2)&amp;MID(COMPRAS!F8284,1,2)&amp;MID(COMPRAS!D8284,1,2),IVA!W:W,0)),"SIN COD.")</f>
        <v>0</v>
      </c>
    </row>
    <row r="8385" spans="1:86" x14ac:dyDescent="0.25">
      <c r="A8385"/>
      <c r="B8385"/>
      <c r="D8385"/>
      <c r="AL8385">
        <f t="shared" si="910"/>
        <v>0</v>
      </c>
      <c r="AQ8385">
        <f t="shared" si="911"/>
        <v>0</v>
      </c>
      <c r="AR8385" t="str">
        <f>IFERROR(IF(OR(AP8385=338,AP8385=340,AP8385=341,AP8385=342,AP8385="342A",AP8385="342B"),PorcenRet(AP8385,AT8385,AU8385),INDEX(PORCENTAJEBUSCAR,MATCH(AP8385,CódigoRET,0),4)*1),"")</f>
        <v/>
      </c>
      <c r="AS8385">
        <f t="shared" si="912"/>
        <v>0</v>
      </c>
      <c r="BF8385" t="str">
        <f>IFERROR(IF(OR(BD8385=338,BD8385=340,BD8385=341,BD8385=342,BD8385="342A",BD8385="342B"),PorcenRet(BD8385,BH8385,BI8385),INDEX(PORCENTAJEBUSCAR,MATCH(BD8385,CódigoRET,0),4)*1),"")</f>
        <v/>
      </c>
      <c r="BG8385">
        <f t="shared" si="913"/>
        <v>0</v>
      </c>
      <c r="BO8385">
        <f t="shared" si="914"/>
        <v>0</v>
      </c>
      <c r="CC8385">
        <f t="shared" si="915"/>
        <v>0</v>
      </c>
      <c r="CD8385">
        <f t="shared" si="916"/>
        <v>0</v>
      </c>
      <c r="CG8385">
        <f ca="1">IFERROR(INDIRECT("IVA!X"&amp;MATCH(MID(COMPRAS!C8285,1,2)&amp;MID(COMPRAS!F8285,1,2)&amp;MID(COMPRAS!D8285,1,2),IVA!W:W,0)),"SIN COD.")</f>
        <v>0</v>
      </c>
      <c r="CH8385">
        <f ca="1">IFERROR(INDIRECT("IVA!Y"&amp;MATCH(MID(COMPRAS!C8285,1,2)&amp;MID(COMPRAS!F8285,1,2)&amp;MID(COMPRAS!D8285,1,2),IVA!W:W,0)),"SIN COD.")</f>
        <v>0</v>
      </c>
    </row>
    <row r="8386" spans="1:86" x14ac:dyDescent="0.25">
      <c r="A8386"/>
      <c r="B8386"/>
      <c r="D8386"/>
      <c r="AL8386">
        <f t="shared" ref="AL8386:AL8449" si="917">O8386+P8386+Q8386+R8386+S8386+T8386+U8386+V8386</f>
        <v>0</v>
      </c>
      <c r="AQ8386">
        <f t="shared" ref="AQ8386:AQ8449" si="918">+P8386+Q8386+R8386+S8386-BE8386-BQ8386-BW8386+O8386</f>
        <v>0</v>
      </c>
      <c r="AR8386" t="str">
        <f>IFERROR(IF(OR(AP8386=338,AP8386=340,AP8386=341,AP8386=342,AP8386="342A",AP8386="342B"),PorcenRet(AP8386,AT8386,AU8386),INDEX(PORCENTAJEBUSCAR,MATCH(AP8386,CódigoRET,0),4)*1),"")</f>
        <v/>
      </c>
      <c r="AS8386">
        <f t="shared" ref="AS8386:AS8449" si="919">ROUND(IF(AP8386="",0,AQ8386*(AR8386/100)),2)</f>
        <v>0</v>
      </c>
      <c r="BF8386" t="str">
        <f>IFERROR(IF(OR(BD8386=338,BD8386=340,BD8386=341,BD8386=342,BD8386="342A",BD8386="342B"),PorcenRet(BD8386,BH8386,BI8386),INDEX(PORCENTAJEBUSCAR,MATCH(BD8386,CódigoRET,0),4)*1),"")</f>
        <v/>
      </c>
      <c r="BG8386">
        <f t="shared" ref="BG8386:BG8449" si="920">ROUND(IF(BD8386="",0,BE8386*(BF8386/100)),2)</f>
        <v>0</v>
      </c>
      <c r="BO8386">
        <f t="shared" ref="BO8386:BO8449" si="921">IF(MID(F8386,1,2)="41",SUM(O8386:S8386),0)</f>
        <v>0</v>
      </c>
      <c r="CC8386">
        <f t="shared" ref="CC8386:CC8449" si="922">O8386+P8386+Q8386+R8386+S8386</f>
        <v>0</v>
      </c>
      <c r="CD8386">
        <f t="shared" ref="CD8386:CD8449" si="923">T8386+U8386</f>
        <v>0</v>
      </c>
      <c r="CG8386">
        <f ca="1">IFERROR(INDIRECT("IVA!X"&amp;MATCH(MID(COMPRAS!C8286,1,2)&amp;MID(COMPRAS!F8286,1,2)&amp;MID(COMPRAS!D8286,1,2),IVA!W:W,0)),"SIN COD.")</f>
        <v>0</v>
      </c>
      <c r="CH8386">
        <f ca="1">IFERROR(INDIRECT("IVA!Y"&amp;MATCH(MID(COMPRAS!C8286,1,2)&amp;MID(COMPRAS!F8286,1,2)&amp;MID(COMPRAS!D8286,1,2),IVA!W:W,0)),"SIN COD.")</f>
        <v>0</v>
      </c>
    </row>
    <row r="8387" spans="1:86" x14ac:dyDescent="0.25">
      <c r="A8387"/>
      <c r="B8387"/>
      <c r="D8387"/>
      <c r="AL8387">
        <f t="shared" si="917"/>
        <v>0</v>
      </c>
      <c r="AQ8387">
        <f t="shared" si="918"/>
        <v>0</v>
      </c>
      <c r="AR8387" t="str">
        <f>IFERROR(IF(OR(AP8387=338,AP8387=340,AP8387=341,AP8387=342,AP8387="342A",AP8387="342B"),PorcenRet(AP8387,AT8387,AU8387),INDEX(PORCENTAJEBUSCAR,MATCH(AP8387,CódigoRET,0),4)*1),"")</f>
        <v/>
      </c>
      <c r="AS8387">
        <f t="shared" si="919"/>
        <v>0</v>
      </c>
      <c r="BF8387" t="str">
        <f>IFERROR(IF(OR(BD8387=338,BD8387=340,BD8387=341,BD8387=342,BD8387="342A",BD8387="342B"),PorcenRet(BD8387,BH8387,BI8387),INDEX(PORCENTAJEBUSCAR,MATCH(BD8387,CódigoRET,0),4)*1),"")</f>
        <v/>
      </c>
      <c r="BG8387">
        <f t="shared" si="920"/>
        <v>0</v>
      </c>
      <c r="BO8387">
        <f t="shared" si="921"/>
        <v>0</v>
      </c>
      <c r="CC8387">
        <f t="shared" si="922"/>
        <v>0</v>
      </c>
      <c r="CD8387">
        <f t="shared" si="923"/>
        <v>0</v>
      </c>
      <c r="CG8387">
        <f ca="1">IFERROR(INDIRECT("IVA!X"&amp;MATCH(MID(COMPRAS!C8287,1,2)&amp;MID(COMPRAS!F8287,1,2)&amp;MID(COMPRAS!D8287,1,2),IVA!W:W,0)),"SIN COD.")</f>
        <v>0</v>
      </c>
      <c r="CH8387">
        <f ca="1">IFERROR(INDIRECT("IVA!Y"&amp;MATCH(MID(COMPRAS!C8287,1,2)&amp;MID(COMPRAS!F8287,1,2)&amp;MID(COMPRAS!D8287,1,2),IVA!W:W,0)),"SIN COD.")</f>
        <v>0</v>
      </c>
    </row>
    <row r="8388" spans="1:86" x14ac:dyDescent="0.25">
      <c r="A8388"/>
      <c r="B8388"/>
      <c r="D8388"/>
      <c r="AL8388">
        <f t="shared" si="917"/>
        <v>0</v>
      </c>
      <c r="AQ8388">
        <f t="shared" si="918"/>
        <v>0</v>
      </c>
      <c r="AR8388" t="str">
        <f>IFERROR(IF(OR(AP8388=338,AP8388=340,AP8388=341,AP8388=342,AP8388="342A",AP8388="342B"),PorcenRet(AP8388,AT8388,AU8388),INDEX(PORCENTAJEBUSCAR,MATCH(AP8388,CódigoRET,0),4)*1),"")</f>
        <v/>
      </c>
      <c r="AS8388">
        <f t="shared" si="919"/>
        <v>0</v>
      </c>
      <c r="BF8388" t="str">
        <f>IFERROR(IF(OR(BD8388=338,BD8388=340,BD8388=341,BD8388=342,BD8388="342A",BD8388="342B"),PorcenRet(BD8388,BH8388,BI8388),INDEX(PORCENTAJEBUSCAR,MATCH(BD8388,CódigoRET,0),4)*1),"")</f>
        <v/>
      </c>
      <c r="BG8388">
        <f t="shared" si="920"/>
        <v>0</v>
      </c>
      <c r="BO8388">
        <f t="shared" si="921"/>
        <v>0</v>
      </c>
      <c r="CC8388">
        <f t="shared" si="922"/>
        <v>0</v>
      </c>
      <c r="CD8388">
        <f t="shared" si="923"/>
        <v>0</v>
      </c>
      <c r="CG8388">
        <f ca="1">IFERROR(INDIRECT("IVA!X"&amp;MATCH(MID(COMPRAS!C8288,1,2)&amp;MID(COMPRAS!F8288,1,2)&amp;MID(COMPRAS!D8288,1,2),IVA!W:W,0)),"SIN COD.")</f>
        <v>0</v>
      </c>
      <c r="CH8388">
        <f ca="1">IFERROR(INDIRECT("IVA!Y"&amp;MATCH(MID(COMPRAS!C8288,1,2)&amp;MID(COMPRAS!F8288,1,2)&amp;MID(COMPRAS!D8288,1,2),IVA!W:W,0)),"SIN COD.")</f>
        <v>0</v>
      </c>
    </row>
    <row r="8389" spans="1:86" x14ac:dyDescent="0.25">
      <c r="A8389"/>
      <c r="B8389"/>
      <c r="D8389"/>
      <c r="AL8389">
        <f t="shared" si="917"/>
        <v>0</v>
      </c>
      <c r="AQ8389">
        <f t="shared" si="918"/>
        <v>0</v>
      </c>
      <c r="AR8389" t="str">
        <f>IFERROR(IF(OR(AP8389=338,AP8389=340,AP8389=341,AP8389=342,AP8389="342A",AP8389="342B"),PorcenRet(AP8389,AT8389,AU8389),INDEX(PORCENTAJEBUSCAR,MATCH(AP8389,CódigoRET,0),4)*1),"")</f>
        <v/>
      </c>
      <c r="AS8389">
        <f t="shared" si="919"/>
        <v>0</v>
      </c>
      <c r="BF8389" t="str">
        <f>IFERROR(IF(OR(BD8389=338,BD8389=340,BD8389=341,BD8389=342,BD8389="342A",BD8389="342B"),PorcenRet(BD8389,BH8389,BI8389),INDEX(PORCENTAJEBUSCAR,MATCH(BD8389,CódigoRET,0),4)*1),"")</f>
        <v/>
      </c>
      <c r="BG8389">
        <f t="shared" si="920"/>
        <v>0</v>
      </c>
      <c r="BO8389">
        <f t="shared" si="921"/>
        <v>0</v>
      </c>
      <c r="CC8389">
        <f t="shared" si="922"/>
        <v>0</v>
      </c>
      <c r="CD8389">
        <f t="shared" si="923"/>
        <v>0</v>
      </c>
      <c r="CG8389">
        <f ca="1">IFERROR(INDIRECT("IVA!X"&amp;MATCH(MID(COMPRAS!C8289,1,2)&amp;MID(COMPRAS!F8289,1,2)&amp;MID(COMPRAS!D8289,1,2),IVA!W:W,0)),"SIN COD.")</f>
        <v>0</v>
      </c>
      <c r="CH8389">
        <f ca="1">IFERROR(INDIRECT("IVA!Y"&amp;MATCH(MID(COMPRAS!C8289,1,2)&amp;MID(COMPRAS!F8289,1,2)&amp;MID(COMPRAS!D8289,1,2),IVA!W:W,0)),"SIN COD.")</f>
        <v>0</v>
      </c>
    </row>
    <row r="8390" spans="1:86" x14ac:dyDescent="0.25">
      <c r="A8390"/>
      <c r="B8390"/>
      <c r="D8390"/>
      <c r="AL8390">
        <f t="shared" si="917"/>
        <v>0</v>
      </c>
      <c r="AQ8390">
        <f t="shared" si="918"/>
        <v>0</v>
      </c>
      <c r="AR8390" t="str">
        <f>IFERROR(IF(OR(AP8390=338,AP8390=340,AP8390=341,AP8390=342,AP8390="342A",AP8390="342B"),PorcenRet(AP8390,AT8390,AU8390),INDEX(PORCENTAJEBUSCAR,MATCH(AP8390,CódigoRET,0),4)*1),"")</f>
        <v/>
      </c>
      <c r="AS8390">
        <f t="shared" si="919"/>
        <v>0</v>
      </c>
      <c r="BF8390" t="str">
        <f>IFERROR(IF(OR(BD8390=338,BD8390=340,BD8390=341,BD8390=342,BD8390="342A",BD8390="342B"),PorcenRet(BD8390,BH8390,BI8390),INDEX(PORCENTAJEBUSCAR,MATCH(BD8390,CódigoRET,0),4)*1),"")</f>
        <v/>
      </c>
      <c r="BG8390">
        <f t="shared" si="920"/>
        <v>0</v>
      </c>
      <c r="BO8390">
        <f t="shared" si="921"/>
        <v>0</v>
      </c>
      <c r="CC8390">
        <f t="shared" si="922"/>
        <v>0</v>
      </c>
      <c r="CD8390">
        <f t="shared" si="923"/>
        <v>0</v>
      </c>
      <c r="CG8390">
        <f ca="1">IFERROR(INDIRECT("IVA!X"&amp;MATCH(MID(COMPRAS!C8290,1,2)&amp;MID(COMPRAS!F8290,1,2)&amp;MID(COMPRAS!D8290,1,2),IVA!W:W,0)),"SIN COD.")</f>
        <v>0</v>
      </c>
      <c r="CH8390">
        <f ca="1">IFERROR(INDIRECT("IVA!Y"&amp;MATCH(MID(COMPRAS!C8290,1,2)&amp;MID(COMPRAS!F8290,1,2)&amp;MID(COMPRAS!D8290,1,2),IVA!W:W,0)),"SIN COD.")</f>
        <v>0</v>
      </c>
    </row>
    <row r="8391" spans="1:86" x14ac:dyDescent="0.25">
      <c r="A8391"/>
      <c r="B8391"/>
      <c r="D8391"/>
      <c r="AL8391">
        <f t="shared" si="917"/>
        <v>0</v>
      </c>
      <c r="AQ8391">
        <f t="shared" si="918"/>
        <v>0</v>
      </c>
      <c r="AR8391" t="str">
        <f>IFERROR(IF(OR(AP8391=338,AP8391=340,AP8391=341,AP8391=342,AP8391="342A",AP8391="342B"),PorcenRet(AP8391,AT8391,AU8391),INDEX(PORCENTAJEBUSCAR,MATCH(AP8391,CódigoRET,0),4)*1),"")</f>
        <v/>
      </c>
      <c r="AS8391">
        <f t="shared" si="919"/>
        <v>0</v>
      </c>
      <c r="BF8391" t="str">
        <f>IFERROR(IF(OR(BD8391=338,BD8391=340,BD8391=341,BD8391=342,BD8391="342A",BD8391="342B"),PorcenRet(BD8391,BH8391,BI8391),INDEX(PORCENTAJEBUSCAR,MATCH(BD8391,CódigoRET,0),4)*1),"")</f>
        <v/>
      </c>
      <c r="BG8391">
        <f t="shared" si="920"/>
        <v>0</v>
      </c>
      <c r="BO8391">
        <f t="shared" si="921"/>
        <v>0</v>
      </c>
      <c r="CC8391">
        <f t="shared" si="922"/>
        <v>0</v>
      </c>
      <c r="CD8391">
        <f t="shared" si="923"/>
        <v>0</v>
      </c>
      <c r="CG8391">
        <f ca="1">IFERROR(INDIRECT("IVA!X"&amp;MATCH(MID(COMPRAS!C8291,1,2)&amp;MID(COMPRAS!F8291,1,2)&amp;MID(COMPRAS!D8291,1,2),IVA!W:W,0)),"SIN COD.")</f>
        <v>0</v>
      </c>
      <c r="CH8391">
        <f ca="1">IFERROR(INDIRECT("IVA!Y"&amp;MATCH(MID(COMPRAS!C8291,1,2)&amp;MID(COMPRAS!F8291,1,2)&amp;MID(COMPRAS!D8291,1,2),IVA!W:W,0)),"SIN COD.")</f>
        <v>0</v>
      </c>
    </row>
    <row r="8392" spans="1:86" x14ac:dyDescent="0.25">
      <c r="A8392"/>
      <c r="B8392"/>
      <c r="D8392"/>
      <c r="AL8392">
        <f t="shared" si="917"/>
        <v>0</v>
      </c>
      <c r="AQ8392">
        <f t="shared" si="918"/>
        <v>0</v>
      </c>
      <c r="AR8392" t="str">
        <f>IFERROR(IF(OR(AP8392=338,AP8392=340,AP8392=341,AP8392=342,AP8392="342A",AP8392="342B"),PorcenRet(AP8392,AT8392,AU8392),INDEX(PORCENTAJEBUSCAR,MATCH(AP8392,CódigoRET,0),4)*1),"")</f>
        <v/>
      </c>
      <c r="AS8392">
        <f t="shared" si="919"/>
        <v>0</v>
      </c>
      <c r="BF8392" t="str">
        <f>IFERROR(IF(OR(BD8392=338,BD8392=340,BD8392=341,BD8392=342,BD8392="342A",BD8392="342B"),PorcenRet(BD8392,BH8392,BI8392),INDEX(PORCENTAJEBUSCAR,MATCH(BD8392,CódigoRET,0),4)*1),"")</f>
        <v/>
      </c>
      <c r="BG8392">
        <f t="shared" si="920"/>
        <v>0</v>
      </c>
      <c r="BO8392">
        <f t="shared" si="921"/>
        <v>0</v>
      </c>
      <c r="CC8392">
        <f t="shared" si="922"/>
        <v>0</v>
      </c>
      <c r="CD8392">
        <f t="shared" si="923"/>
        <v>0</v>
      </c>
      <c r="CG8392">
        <f ca="1">IFERROR(INDIRECT("IVA!X"&amp;MATCH(MID(COMPRAS!C8292,1,2)&amp;MID(COMPRAS!F8292,1,2)&amp;MID(COMPRAS!D8292,1,2),IVA!W:W,0)),"SIN COD.")</f>
        <v>0</v>
      </c>
      <c r="CH8392">
        <f ca="1">IFERROR(INDIRECT("IVA!Y"&amp;MATCH(MID(COMPRAS!C8292,1,2)&amp;MID(COMPRAS!F8292,1,2)&amp;MID(COMPRAS!D8292,1,2),IVA!W:W,0)),"SIN COD.")</f>
        <v>0</v>
      </c>
    </row>
    <row r="8393" spans="1:86" x14ac:dyDescent="0.25">
      <c r="A8393"/>
      <c r="B8393"/>
      <c r="D8393"/>
      <c r="AL8393">
        <f t="shared" si="917"/>
        <v>0</v>
      </c>
      <c r="AQ8393">
        <f t="shared" si="918"/>
        <v>0</v>
      </c>
      <c r="AR8393" t="str">
        <f>IFERROR(IF(OR(AP8393=338,AP8393=340,AP8393=341,AP8393=342,AP8393="342A",AP8393="342B"),PorcenRet(AP8393,AT8393,AU8393),INDEX(PORCENTAJEBUSCAR,MATCH(AP8393,CódigoRET,0),4)*1),"")</f>
        <v/>
      </c>
      <c r="AS8393">
        <f t="shared" si="919"/>
        <v>0</v>
      </c>
      <c r="BF8393" t="str">
        <f>IFERROR(IF(OR(BD8393=338,BD8393=340,BD8393=341,BD8393=342,BD8393="342A",BD8393="342B"),PorcenRet(BD8393,BH8393,BI8393),INDEX(PORCENTAJEBUSCAR,MATCH(BD8393,CódigoRET,0),4)*1),"")</f>
        <v/>
      </c>
      <c r="BG8393">
        <f t="shared" si="920"/>
        <v>0</v>
      </c>
      <c r="BO8393">
        <f t="shared" si="921"/>
        <v>0</v>
      </c>
      <c r="CC8393">
        <f t="shared" si="922"/>
        <v>0</v>
      </c>
      <c r="CD8393">
        <f t="shared" si="923"/>
        <v>0</v>
      </c>
      <c r="CG8393">
        <f ca="1">IFERROR(INDIRECT("IVA!X"&amp;MATCH(MID(COMPRAS!C8293,1,2)&amp;MID(COMPRAS!F8293,1,2)&amp;MID(COMPRAS!D8293,1,2),IVA!W:W,0)),"SIN COD.")</f>
        <v>0</v>
      </c>
      <c r="CH8393">
        <f ca="1">IFERROR(INDIRECT("IVA!Y"&amp;MATCH(MID(COMPRAS!C8293,1,2)&amp;MID(COMPRAS!F8293,1,2)&amp;MID(COMPRAS!D8293,1,2),IVA!W:W,0)),"SIN COD.")</f>
        <v>0</v>
      </c>
    </row>
    <row r="8394" spans="1:86" x14ac:dyDescent="0.25">
      <c r="A8394"/>
      <c r="B8394"/>
      <c r="D8394"/>
      <c r="AL8394">
        <f t="shared" si="917"/>
        <v>0</v>
      </c>
      <c r="AQ8394">
        <f t="shared" si="918"/>
        <v>0</v>
      </c>
      <c r="AR8394" t="str">
        <f>IFERROR(IF(OR(AP8394=338,AP8394=340,AP8394=341,AP8394=342,AP8394="342A",AP8394="342B"),PorcenRet(AP8394,AT8394,AU8394),INDEX(PORCENTAJEBUSCAR,MATCH(AP8394,CódigoRET,0),4)*1),"")</f>
        <v/>
      </c>
      <c r="AS8394">
        <f t="shared" si="919"/>
        <v>0</v>
      </c>
      <c r="BF8394" t="str">
        <f>IFERROR(IF(OR(BD8394=338,BD8394=340,BD8394=341,BD8394=342,BD8394="342A",BD8394="342B"),PorcenRet(BD8394,BH8394,BI8394),INDEX(PORCENTAJEBUSCAR,MATCH(BD8394,CódigoRET,0),4)*1),"")</f>
        <v/>
      </c>
      <c r="BG8394">
        <f t="shared" si="920"/>
        <v>0</v>
      </c>
      <c r="BO8394">
        <f t="shared" si="921"/>
        <v>0</v>
      </c>
      <c r="CC8394">
        <f t="shared" si="922"/>
        <v>0</v>
      </c>
      <c r="CD8394">
        <f t="shared" si="923"/>
        <v>0</v>
      </c>
      <c r="CG8394">
        <f ca="1">IFERROR(INDIRECT("IVA!X"&amp;MATCH(MID(COMPRAS!C8294,1,2)&amp;MID(COMPRAS!F8294,1,2)&amp;MID(COMPRAS!D8294,1,2),IVA!W:W,0)),"SIN COD.")</f>
        <v>0</v>
      </c>
      <c r="CH8394">
        <f ca="1">IFERROR(INDIRECT("IVA!Y"&amp;MATCH(MID(COMPRAS!C8294,1,2)&amp;MID(COMPRAS!F8294,1,2)&amp;MID(COMPRAS!D8294,1,2),IVA!W:W,0)),"SIN COD.")</f>
        <v>0</v>
      </c>
    </row>
    <row r="8395" spans="1:86" x14ac:dyDescent="0.25">
      <c r="A8395"/>
      <c r="B8395"/>
      <c r="D8395"/>
      <c r="AL8395">
        <f t="shared" si="917"/>
        <v>0</v>
      </c>
      <c r="AQ8395">
        <f t="shared" si="918"/>
        <v>0</v>
      </c>
      <c r="AR8395" t="str">
        <f>IFERROR(IF(OR(AP8395=338,AP8395=340,AP8395=341,AP8395=342,AP8395="342A",AP8395="342B"),PorcenRet(AP8395,AT8395,AU8395),INDEX(PORCENTAJEBUSCAR,MATCH(AP8395,CódigoRET,0),4)*1),"")</f>
        <v/>
      </c>
      <c r="AS8395">
        <f t="shared" si="919"/>
        <v>0</v>
      </c>
      <c r="BF8395" t="str">
        <f>IFERROR(IF(OR(BD8395=338,BD8395=340,BD8395=341,BD8395=342,BD8395="342A",BD8395="342B"),PorcenRet(BD8395,BH8395,BI8395),INDEX(PORCENTAJEBUSCAR,MATCH(BD8395,CódigoRET,0),4)*1),"")</f>
        <v/>
      </c>
      <c r="BG8395">
        <f t="shared" si="920"/>
        <v>0</v>
      </c>
      <c r="BO8395">
        <f t="shared" si="921"/>
        <v>0</v>
      </c>
      <c r="CC8395">
        <f t="shared" si="922"/>
        <v>0</v>
      </c>
      <c r="CD8395">
        <f t="shared" si="923"/>
        <v>0</v>
      </c>
      <c r="CG8395">
        <f ca="1">IFERROR(INDIRECT("IVA!X"&amp;MATCH(MID(COMPRAS!C8295,1,2)&amp;MID(COMPRAS!F8295,1,2)&amp;MID(COMPRAS!D8295,1,2),IVA!W:W,0)),"SIN COD.")</f>
        <v>0</v>
      </c>
      <c r="CH8395">
        <f ca="1">IFERROR(INDIRECT("IVA!Y"&amp;MATCH(MID(COMPRAS!C8295,1,2)&amp;MID(COMPRAS!F8295,1,2)&amp;MID(COMPRAS!D8295,1,2),IVA!W:W,0)),"SIN COD.")</f>
        <v>0</v>
      </c>
    </row>
    <row r="8396" spans="1:86" x14ac:dyDescent="0.25">
      <c r="A8396"/>
      <c r="B8396"/>
      <c r="D8396"/>
      <c r="AL8396">
        <f t="shared" si="917"/>
        <v>0</v>
      </c>
      <c r="AQ8396">
        <f t="shared" si="918"/>
        <v>0</v>
      </c>
      <c r="AR8396" t="str">
        <f>IFERROR(IF(OR(AP8396=338,AP8396=340,AP8396=341,AP8396=342,AP8396="342A",AP8396="342B"),PorcenRet(AP8396,AT8396,AU8396),INDEX(PORCENTAJEBUSCAR,MATCH(AP8396,CódigoRET,0),4)*1),"")</f>
        <v/>
      </c>
      <c r="AS8396">
        <f t="shared" si="919"/>
        <v>0</v>
      </c>
      <c r="BF8396" t="str">
        <f>IFERROR(IF(OR(BD8396=338,BD8396=340,BD8396=341,BD8396=342,BD8396="342A",BD8396="342B"),PorcenRet(BD8396,BH8396,BI8396),INDEX(PORCENTAJEBUSCAR,MATCH(BD8396,CódigoRET,0),4)*1),"")</f>
        <v/>
      </c>
      <c r="BG8396">
        <f t="shared" si="920"/>
        <v>0</v>
      </c>
      <c r="BO8396">
        <f t="shared" si="921"/>
        <v>0</v>
      </c>
      <c r="CC8396">
        <f t="shared" si="922"/>
        <v>0</v>
      </c>
      <c r="CD8396">
        <f t="shared" si="923"/>
        <v>0</v>
      </c>
      <c r="CG8396">
        <f ca="1">IFERROR(INDIRECT("IVA!X"&amp;MATCH(MID(COMPRAS!C8296,1,2)&amp;MID(COMPRAS!F8296,1,2)&amp;MID(COMPRAS!D8296,1,2),IVA!W:W,0)),"SIN COD.")</f>
        <v>0</v>
      </c>
      <c r="CH8396">
        <f ca="1">IFERROR(INDIRECT("IVA!Y"&amp;MATCH(MID(COMPRAS!C8296,1,2)&amp;MID(COMPRAS!F8296,1,2)&amp;MID(COMPRAS!D8296,1,2),IVA!W:W,0)),"SIN COD.")</f>
        <v>0</v>
      </c>
    </row>
    <row r="8397" spans="1:86" x14ac:dyDescent="0.25">
      <c r="A8397"/>
      <c r="B8397"/>
      <c r="D8397"/>
      <c r="AL8397">
        <f t="shared" si="917"/>
        <v>0</v>
      </c>
      <c r="AQ8397">
        <f t="shared" si="918"/>
        <v>0</v>
      </c>
      <c r="AR8397" t="str">
        <f>IFERROR(IF(OR(AP8397=338,AP8397=340,AP8397=341,AP8397=342,AP8397="342A",AP8397="342B"),PorcenRet(AP8397,AT8397,AU8397),INDEX(PORCENTAJEBUSCAR,MATCH(AP8397,CódigoRET,0),4)*1),"")</f>
        <v/>
      </c>
      <c r="AS8397">
        <f t="shared" si="919"/>
        <v>0</v>
      </c>
      <c r="BF8397" t="str">
        <f>IFERROR(IF(OR(BD8397=338,BD8397=340,BD8397=341,BD8397=342,BD8397="342A",BD8397="342B"),PorcenRet(BD8397,BH8397,BI8397),INDEX(PORCENTAJEBUSCAR,MATCH(BD8397,CódigoRET,0),4)*1),"")</f>
        <v/>
      </c>
      <c r="BG8397">
        <f t="shared" si="920"/>
        <v>0</v>
      </c>
      <c r="BO8397">
        <f t="shared" si="921"/>
        <v>0</v>
      </c>
      <c r="CC8397">
        <f t="shared" si="922"/>
        <v>0</v>
      </c>
      <c r="CD8397">
        <f t="shared" si="923"/>
        <v>0</v>
      </c>
      <c r="CG8397">
        <f ca="1">IFERROR(INDIRECT("IVA!X"&amp;MATCH(MID(COMPRAS!C8297,1,2)&amp;MID(COMPRAS!F8297,1,2)&amp;MID(COMPRAS!D8297,1,2),IVA!W:W,0)),"SIN COD.")</f>
        <v>0</v>
      </c>
      <c r="CH8397">
        <f ca="1">IFERROR(INDIRECT("IVA!Y"&amp;MATCH(MID(COMPRAS!C8297,1,2)&amp;MID(COMPRAS!F8297,1,2)&amp;MID(COMPRAS!D8297,1,2),IVA!W:W,0)),"SIN COD.")</f>
        <v>0</v>
      </c>
    </row>
    <row r="8398" spans="1:86" x14ac:dyDescent="0.25">
      <c r="A8398"/>
      <c r="B8398"/>
      <c r="D8398"/>
      <c r="AL8398">
        <f t="shared" si="917"/>
        <v>0</v>
      </c>
      <c r="AQ8398">
        <f t="shared" si="918"/>
        <v>0</v>
      </c>
      <c r="AR8398" t="str">
        <f>IFERROR(IF(OR(AP8398=338,AP8398=340,AP8398=341,AP8398=342,AP8398="342A",AP8398="342B"),PorcenRet(AP8398,AT8398,AU8398),INDEX(PORCENTAJEBUSCAR,MATCH(AP8398,CódigoRET,0),4)*1),"")</f>
        <v/>
      </c>
      <c r="AS8398">
        <f t="shared" si="919"/>
        <v>0</v>
      </c>
      <c r="BF8398" t="str">
        <f>IFERROR(IF(OR(BD8398=338,BD8398=340,BD8398=341,BD8398=342,BD8398="342A",BD8398="342B"),PorcenRet(BD8398,BH8398,BI8398),INDEX(PORCENTAJEBUSCAR,MATCH(BD8398,CódigoRET,0),4)*1),"")</f>
        <v/>
      </c>
      <c r="BG8398">
        <f t="shared" si="920"/>
        <v>0</v>
      </c>
      <c r="BO8398">
        <f t="shared" si="921"/>
        <v>0</v>
      </c>
      <c r="CC8398">
        <f t="shared" si="922"/>
        <v>0</v>
      </c>
      <c r="CD8398">
        <f t="shared" si="923"/>
        <v>0</v>
      </c>
      <c r="CG8398">
        <f ca="1">IFERROR(INDIRECT("IVA!X"&amp;MATCH(MID(COMPRAS!C8298,1,2)&amp;MID(COMPRAS!F8298,1,2)&amp;MID(COMPRAS!D8298,1,2),IVA!W:W,0)),"SIN COD.")</f>
        <v>0</v>
      </c>
      <c r="CH8398">
        <f ca="1">IFERROR(INDIRECT("IVA!Y"&amp;MATCH(MID(COMPRAS!C8298,1,2)&amp;MID(COMPRAS!F8298,1,2)&amp;MID(COMPRAS!D8298,1,2),IVA!W:W,0)),"SIN COD.")</f>
        <v>0</v>
      </c>
    </row>
    <row r="8399" spans="1:86" x14ac:dyDescent="0.25">
      <c r="A8399"/>
      <c r="B8399"/>
      <c r="D8399"/>
      <c r="AL8399">
        <f t="shared" si="917"/>
        <v>0</v>
      </c>
      <c r="AQ8399">
        <f t="shared" si="918"/>
        <v>0</v>
      </c>
      <c r="AR8399" t="str">
        <f>IFERROR(IF(OR(AP8399=338,AP8399=340,AP8399=341,AP8399=342,AP8399="342A",AP8399="342B"),PorcenRet(AP8399,AT8399,AU8399),INDEX(PORCENTAJEBUSCAR,MATCH(AP8399,CódigoRET,0),4)*1),"")</f>
        <v/>
      </c>
      <c r="AS8399">
        <f t="shared" si="919"/>
        <v>0</v>
      </c>
      <c r="BF8399" t="str">
        <f>IFERROR(IF(OR(BD8399=338,BD8399=340,BD8399=341,BD8399=342,BD8399="342A",BD8399="342B"),PorcenRet(BD8399,BH8399,BI8399),INDEX(PORCENTAJEBUSCAR,MATCH(BD8399,CódigoRET,0),4)*1),"")</f>
        <v/>
      </c>
      <c r="BG8399">
        <f t="shared" si="920"/>
        <v>0</v>
      </c>
      <c r="BO8399">
        <f t="shared" si="921"/>
        <v>0</v>
      </c>
      <c r="CC8399">
        <f t="shared" si="922"/>
        <v>0</v>
      </c>
      <c r="CD8399">
        <f t="shared" si="923"/>
        <v>0</v>
      </c>
      <c r="CG8399">
        <f ca="1">IFERROR(INDIRECT("IVA!X"&amp;MATCH(MID(COMPRAS!C8299,1,2)&amp;MID(COMPRAS!F8299,1,2)&amp;MID(COMPRAS!D8299,1,2),IVA!W:W,0)),"SIN COD.")</f>
        <v>0</v>
      </c>
      <c r="CH8399">
        <f ca="1">IFERROR(INDIRECT("IVA!Y"&amp;MATCH(MID(COMPRAS!C8299,1,2)&amp;MID(COMPRAS!F8299,1,2)&amp;MID(COMPRAS!D8299,1,2),IVA!W:W,0)),"SIN COD.")</f>
        <v>0</v>
      </c>
    </row>
    <row r="8400" spans="1:86" x14ac:dyDescent="0.25">
      <c r="A8400"/>
      <c r="B8400"/>
      <c r="D8400"/>
      <c r="AL8400">
        <f t="shared" si="917"/>
        <v>0</v>
      </c>
      <c r="AQ8400">
        <f t="shared" si="918"/>
        <v>0</v>
      </c>
      <c r="AR8400" t="str">
        <f>IFERROR(IF(OR(AP8400=338,AP8400=340,AP8400=341,AP8400=342,AP8400="342A",AP8400="342B"),PorcenRet(AP8400,AT8400,AU8400),INDEX(PORCENTAJEBUSCAR,MATCH(AP8400,CódigoRET,0),4)*1),"")</f>
        <v/>
      </c>
      <c r="AS8400">
        <f t="shared" si="919"/>
        <v>0</v>
      </c>
      <c r="BF8400" t="str">
        <f>IFERROR(IF(OR(BD8400=338,BD8400=340,BD8400=341,BD8400=342,BD8400="342A",BD8400="342B"),PorcenRet(BD8400,BH8400,BI8400),INDEX(PORCENTAJEBUSCAR,MATCH(BD8400,CódigoRET,0),4)*1),"")</f>
        <v/>
      </c>
      <c r="BG8400">
        <f t="shared" si="920"/>
        <v>0</v>
      </c>
      <c r="BO8400">
        <f t="shared" si="921"/>
        <v>0</v>
      </c>
      <c r="CC8400">
        <f t="shared" si="922"/>
        <v>0</v>
      </c>
      <c r="CD8400">
        <f t="shared" si="923"/>
        <v>0</v>
      </c>
      <c r="CG8400">
        <f ca="1">IFERROR(INDIRECT("IVA!X"&amp;MATCH(MID(COMPRAS!C8300,1,2)&amp;MID(COMPRAS!F8300,1,2)&amp;MID(COMPRAS!D8300,1,2),IVA!W:W,0)),"SIN COD.")</f>
        <v>0</v>
      </c>
      <c r="CH8400">
        <f ca="1">IFERROR(INDIRECT("IVA!Y"&amp;MATCH(MID(COMPRAS!C8300,1,2)&amp;MID(COMPRAS!F8300,1,2)&amp;MID(COMPRAS!D8300,1,2),IVA!W:W,0)),"SIN COD.")</f>
        <v>0</v>
      </c>
    </row>
    <row r="8401" spans="1:86" x14ac:dyDescent="0.25">
      <c r="A8401"/>
      <c r="B8401"/>
      <c r="D8401"/>
      <c r="AL8401">
        <f t="shared" si="917"/>
        <v>0</v>
      </c>
      <c r="AQ8401">
        <f t="shared" si="918"/>
        <v>0</v>
      </c>
      <c r="AR8401" t="str">
        <f>IFERROR(IF(OR(AP8401=338,AP8401=340,AP8401=341,AP8401=342,AP8401="342A",AP8401="342B"),PorcenRet(AP8401,AT8401,AU8401),INDEX(PORCENTAJEBUSCAR,MATCH(AP8401,CódigoRET,0),4)*1),"")</f>
        <v/>
      </c>
      <c r="AS8401">
        <f t="shared" si="919"/>
        <v>0</v>
      </c>
      <c r="BF8401" t="str">
        <f>IFERROR(IF(OR(BD8401=338,BD8401=340,BD8401=341,BD8401=342,BD8401="342A",BD8401="342B"),PorcenRet(BD8401,BH8401,BI8401),INDEX(PORCENTAJEBUSCAR,MATCH(BD8401,CódigoRET,0),4)*1),"")</f>
        <v/>
      </c>
      <c r="BG8401">
        <f t="shared" si="920"/>
        <v>0</v>
      </c>
      <c r="BO8401">
        <f t="shared" si="921"/>
        <v>0</v>
      </c>
      <c r="CC8401">
        <f t="shared" si="922"/>
        <v>0</v>
      </c>
      <c r="CD8401">
        <f t="shared" si="923"/>
        <v>0</v>
      </c>
      <c r="CG8401">
        <f ca="1">IFERROR(INDIRECT("IVA!X"&amp;MATCH(MID(COMPRAS!C8301,1,2)&amp;MID(COMPRAS!F8301,1,2)&amp;MID(COMPRAS!D8301,1,2),IVA!W:W,0)),"SIN COD.")</f>
        <v>0</v>
      </c>
      <c r="CH8401">
        <f ca="1">IFERROR(INDIRECT("IVA!Y"&amp;MATCH(MID(COMPRAS!C8301,1,2)&amp;MID(COMPRAS!F8301,1,2)&amp;MID(COMPRAS!D8301,1,2),IVA!W:W,0)),"SIN COD.")</f>
        <v>0</v>
      </c>
    </row>
    <row r="8402" spans="1:86" x14ac:dyDescent="0.25">
      <c r="A8402"/>
      <c r="B8402"/>
      <c r="D8402"/>
      <c r="AL8402">
        <f t="shared" si="917"/>
        <v>0</v>
      </c>
      <c r="AQ8402">
        <f t="shared" si="918"/>
        <v>0</v>
      </c>
      <c r="AR8402" t="str">
        <f>IFERROR(IF(OR(AP8402=338,AP8402=340,AP8402=341,AP8402=342,AP8402="342A",AP8402="342B"),PorcenRet(AP8402,AT8402,AU8402),INDEX(PORCENTAJEBUSCAR,MATCH(AP8402,CódigoRET,0),4)*1),"")</f>
        <v/>
      </c>
      <c r="AS8402">
        <f t="shared" si="919"/>
        <v>0</v>
      </c>
      <c r="BF8402" t="str">
        <f>IFERROR(IF(OR(BD8402=338,BD8402=340,BD8402=341,BD8402=342,BD8402="342A",BD8402="342B"),PorcenRet(BD8402,BH8402,BI8402),INDEX(PORCENTAJEBUSCAR,MATCH(BD8402,CódigoRET,0),4)*1),"")</f>
        <v/>
      </c>
      <c r="BG8402">
        <f t="shared" si="920"/>
        <v>0</v>
      </c>
      <c r="BO8402">
        <f t="shared" si="921"/>
        <v>0</v>
      </c>
      <c r="CC8402">
        <f t="shared" si="922"/>
        <v>0</v>
      </c>
      <c r="CD8402">
        <f t="shared" si="923"/>
        <v>0</v>
      </c>
      <c r="CG8402">
        <f ca="1">IFERROR(INDIRECT("IVA!X"&amp;MATCH(MID(COMPRAS!C8302,1,2)&amp;MID(COMPRAS!F8302,1,2)&amp;MID(COMPRAS!D8302,1,2),IVA!W:W,0)),"SIN COD.")</f>
        <v>0</v>
      </c>
      <c r="CH8402">
        <f ca="1">IFERROR(INDIRECT("IVA!Y"&amp;MATCH(MID(COMPRAS!C8302,1,2)&amp;MID(COMPRAS!F8302,1,2)&amp;MID(COMPRAS!D8302,1,2),IVA!W:W,0)),"SIN COD.")</f>
        <v>0</v>
      </c>
    </row>
    <row r="8403" spans="1:86" x14ac:dyDescent="0.25">
      <c r="A8403"/>
      <c r="B8403"/>
      <c r="D8403"/>
      <c r="AL8403">
        <f t="shared" si="917"/>
        <v>0</v>
      </c>
      <c r="AQ8403">
        <f t="shared" si="918"/>
        <v>0</v>
      </c>
      <c r="AR8403" t="str">
        <f>IFERROR(IF(OR(AP8403=338,AP8403=340,AP8403=341,AP8403=342,AP8403="342A",AP8403="342B"),PorcenRet(AP8403,AT8403,AU8403),INDEX(PORCENTAJEBUSCAR,MATCH(AP8403,CódigoRET,0),4)*1),"")</f>
        <v/>
      </c>
      <c r="AS8403">
        <f t="shared" si="919"/>
        <v>0</v>
      </c>
      <c r="BF8403" t="str">
        <f>IFERROR(IF(OR(BD8403=338,BD8403=340,BD8403=341,BD8403=342,BD8403="342A",BD8403="342B"),PorcenRet(BD8403,BH8403,BI8403),INDEX(PORCENTAJEBUSCAR,MATCH(BD8403,CódigoRET,0),4)*1),"")</f>
        <v/>
      </c>
      <c r="BG8403">
        <f t="shared" si="920"/>
        <v>0</v>
      </c>
      <c r="BO8403">
        <f t="shared" si="921"/>
        <v>0</v>
      </c>
      <c r="CC8403">
        <f t="shared" si="922"/>
        <v>0</v>
      </c>
      <c r="CD8403">
        <f t="shared" si="923"/>
        <v>0</v>
      </c>
      <c r="CG8403">
        <f ca="1">IFERROR(INDIRECT("IVA!X"&amp;MATCH(MID(COMPRAS!C8303,1,2)&amp;MID(COMPRAS!F8303,1,2)&amp;MID(COMPRAS!D8303,1,2),IVA!W:W,0)),"SIN COD.")</f>
        <v>0</v>
      </c>
      <c r="CH8403">
        <f ca="1">IFERROR(INDIRECT("IVA!Y"&amp;MATCH(MID(COMPRAS!C8303,1,2)&amp;MID(COMPRAS!F8303,1,2)&amp;MID(COMPRAS!D8303,1,2),IVA!W:W,0)),"SIN COD.")</f>
        <v>0</v>
      </c>
    </row>
    <row r="8404" spans="1:86" x14ac:dyDescent="0.25">
      <c r="A8404"/>
      <c r="B8404"/>
      <c r="D8404"/>
      <c r="AL8404">
        <f t="shared" si="917"/>
        <v>0</v>
      </c>
      <c r="AQ8404">
        <f t="shared" si="918"/>
        <v>0</v>
      </c>
      <c r="AR8404" t="str">
        <f>IFERROR(IF(OR(AP8404=338,AP8404=340,AP8404=341,AP8404=342,AP8404="342A",AP8404="342B"),PorcenRet(AP8404,AT8404,AU8404),INDEX(PORCENTAJEBUSCAR,MATCH(AP8404,CódigoRET,0),4)*1),"")</f>
        <v/>
      </c>
      <c r="AS8404">
        <f t="shared" si="919"/>
        <v>0</v>
      </c>
      <c r="BF8404" t="str">
        <f>IFERROR(IF(OR(BD8404=338,BD8404=340,BD8404=341,BD8404=342,BD8404="342A",BD8404="342B"),PorcenRet(BD8404,BH8404,BI8404),INDEX(PORCENTAJEBUSCAR,MATCH(BD8404,CódigoRET,0),4)*1),"")</f>
        <v/>
      </c>
      <c r="BG8404">
        <f t="shared" si="920"/>
        <v>0</v>
      </c>
      <c r="BO8404">
        <f t="shared" si="921"/>
        <v>0</v>
      </c>
      <c r="CC8404">
        <f t="shared" si="922"/>
        <v>0</v>
      </c>
      <c r="CD8404">
        <f t="shared" si="923"/>
        <v>0</v>
      </c>
      <c r="CG8404">
        <f ca="1">IFERROR(INDIRECT("IVA!X"&amp;MATCH(MID(COMPRAS!C8304,1,2)&amp;MID(COMPRAS!F8304,1,2)&amp;MID(COMPRAS!D8304,1,2),IVA!W:W,0)),"SIN COD.")</f>
        <v>0</v>
      </c>
      <c r="CH8404">
        <f ca="1">IFERROR(INDIRECT("IVA!Y"&amp;MATCH(MID(COMPRAS!C8304,1,2)&amp;MID(COMPRAS!F8304,1,2)&amp;MID(COMPRAS!D8304,1,2),IVA!W:W,0)),"SIN COD.")</f>
        <v>0</v>
      </c>
    </row>
    <row r="8405" spans="1:86" x14ac:dyDescent="0.25">
      <c r="A8405"/>
      <c r="B8405"/>
      <c r="D8405"/>
      <c r="AL8405">
        <f t="shared" si="917"/>
        <v>0</v>
      </c>
      <c r="AQ8405">
        <f t="shared" si="918"/>
        <v>0</v>
      </c>
      <c r="AR8405" t="str">
        <f>IFERROR(IF(OR(AP8405=338,AP8405=340,AP8405=341,AP8405=342,AP8405="342A",AP8405="342B"),PorcenRet(AP8405,AT8405,AU8405),INDEX(PORCENTAJEBUSCAR,MATCH(AP8405,CódigoRET,0),4)*1),"")</f>
        <v/>
      </c>
      <c r="AS8405">
        <f t="shared" si="919"/>
        <v>0</v>
      </c>
      <c r="BF8405" t="str">
        <f>IFERROR(IF(OR(BD8405=338,BD8405=340,BD8405=341,BD8405=342,BD8405="342A",BD8405="342B"),PorcenRet(BD8405,BH8405,BI8405),INDEX(PORCENTAJEBUSCAR,MATCH(BD8405,CódigoRET,0),4)*1),"")</f>
        <v/>
      </c>
      <c r="BG8405">
        <f t="shared" si="920"/>
        <v>0</v>
      </c>
      <c r="BO8405">
        <f t="shared" si="921"/>
        <v>0</v>
      </c>
      <c r="CC8405">
        <f t="shared" si="922"/>
        <v>0</v>
      </c>
      <c r="CD8405">
        <f t="shared" si="923"/>
        <v>0</v>
      </c>
      <c r="CG8405">
        <f ca="1">IFERROR(INDIRECT("IVA!X"&amp;MATCH(MID(COMPRAS!C8305,1,2)&amp;MID(COMPRAS!F8305,1,2)&amp;MID(COMPRAS!D8305,1,2),IVA!W:W,0)),"SIN COD.")</f>
        <v>0</v>
      </c>
      <c r="CH8405">
        <f ca="1">IFERROR(INDIRECT("IVA!Y"&amp;MATCH(MID(COMPRAS!C8305,1,2)&amp;MID(COMPRAS!F8305,1,2)&amp;MID(COMPRAS!D8305,1,2),IVA!W:W,0)),"SIN COD.")</f>
        <v>0</v>
      </c>
    </row>
    <row r="8406" spans="1:86" x14ac:dyDescent="0.25">
      <c r="A8406"/>
      <c r="B8406"/>
      <c r="D8406"/>
      <c r="AL8406">
        <f t="shared" si="917"/>
        <v>0</v>
      </c>
      <c r="AQ8406">
        <f t="shared" si="918"/>
        <v>0</v>
      </c>
      <c r="AR8406" t="str">
        <f>IFERROR(IF(OR(AP8406=338,AP8406=340,AP8406=341,AP8406=342,AP8406="342A",AP8406="342B"),PorcenRet(AP8406,AT8406,AU8406),INDEX(PORCENTAJEBUSCAR,MATCH(AP8406,CódigoRET,0),4)*1),"")</f>
        <v/>
      </c>
      <c r="AS8406">
        <f t="shared" si="919"/>
        <v>0</v>
      </c>
      <c r="BF8406" t="str">
        <f>IFERROR(IF(OR(BD8406=338,BD8406=340,BD8406=341,BD8406=342,BD8406="342A",BD8406="342B"),PorcenRet(BD8406,BH8406,BI8406),INDEX(PORCENTAJEBUSCAR,MATCH(BD8406,CódigoRET,0),4)*1),"")</f>
        <v/>
      </c>
      <c r="BG8406">
        <f t="shared" si="920"/>
        <v>0</v>
      </c>
      <c r="BO8406">
        <f t="shared" si="921"/>
        <v>0</v>
      </c>
      <c r="CC8406">
        <f t="shared" si="922"/>
        <v>0</v>
      </c>
      <c r="CD8406">
        <f t="shared" si="923"/>
        <v>0</v>
      </c>
      <c r="CG8406">
        <f ca="1">IFERROR(INDIRECT("IVA!X"&amp;MATCH(MID(COMPRAS!C8306,1,2)&amp;MID(COMPRAS!F8306,1,2)&amp;MID(COMPRAS!D8306,1,2),IVA!W:W,0)),"SIN COD.")</f>
        <v>0</v>
      </c>
      <c r="CH8406">
        <f ca="1">IFERROR(INDIRECT("IVA!Y"&amp;MATCH(MID(COMPRAS!C8306,1,2)&amp;MID(COMPRAS!F8306,1,2)&amp;MID(COMPRAS!D8306,1,2),IVA!W:W,0)),"SIN COD.")</f>
        <v>0</v>
      </c>
    </row>
    <row r="8407" spans="1:86" x14ac:dyDescent="0.25">
      <c r="A8407"/>
      <c r="B8407"/>
      <c r="D8407"/>
      <c r="AL8407">
        <f t="shared" si="917"/>
        <v>0</v>
      </c>
      <c r="AQ8407">
        <f t="shared" si="918"/>
        <v>0</v>
      </c>
      <c r="AR8407" t="str">
        <f>IFERROR(IF(OR(AP8407=338,AP8407=340,AP8407=341,AP8407=342,AP8407="342A",AP8407="342B"),PorcenRet(AP8407,AT8407,AU8407),INDEX(PORCENTAJEBUSCAR,MATCH(AP8407,CódigoRET,0),4)*1),"")</f>
        <v/>
      </c>
      <c r="AS8407">
        <f t="shared" si="919"/>
        <v>0</v>
      </c>
      <c r="BF8407" t="str">
        <f>IFERROR(IF(OR(BD8407=338,BD8407=340,BD8407=341,BD8407=342,BD8407="342A",BD8407="342B"),PorcenRet(BD8407,BH8407,BI8407),INDEX(PORCENTAJEBUSCAR,MATCH(BD8407,CódigoRET,0),4)*1),"")</f>
        <v/>
      </c>
      <c r="BG8407">
        <f t="shared" si="920"/>
        <v>0</v>
      </c>
      <c r="BO8407">
        <f t="shared" si="921"/>
        <v>0</v>
      </c>
      <c r="CC8407">
        <f t="shared" si="922"/>
        <v>0</v>
      </c>
      <c r="CD8407">
        <f t="shared" si="923"/>
        <v>0</v>
      </c>
      <c r="CG8407">
        <f ca="1">IFERROR(INDIRECT("IVA!X"&amp;MATCH(MID(COMPRAS!C8307,1,2)&amp;MID(COMPRAS!F8307,1,2)&amp;MID(COMPRAS!D8307,1,2),IVA!W:W,0)),"SIN COD.")</f>
        <v>0</v>
      </c>
      <c r="CH8407">
        <f ca="1">IFERROR(INDIRECT("IVA!Y"&amp;MATCH(MID(COMPRAS!C8307,1,2)&amp;MID(COMPRAS!F8307,1,2)&amp;MID(COMPRAS!D8307,1,2),IVA!W:W,0)),"SIN COD.")</f>
        <v>0</v>
      </c>
    </row>
    <row r="8408" spans="1:86" x14ac:dyDescent="0.25">
      <c r="A8408"/>
      <c r="B8408"/>
      <c r="D8408"/>
      <c r="AL8408">
        <f t="shared" si="917"/>
        <v>0</v>
      </c>
      <c r="AQ8408">
        <f t="shared" si="918"/>
        <v>0</v>
      </c>
      <c r="AR8408" t="str">
        <f>IFERROR(IF(OR(AP8408=338,AP8408=340,AP8408=341,AP8408=342,AP8408="342A",AP8408="342B"),PorcenRet(AP8408,AT8408,AU8408),INDEX(PORCENTAJEBUSCAR,MATCH(AP8408,CódigoRET,0),4)*1),"")</f>
        <v/>
      </c>
      <c r="AS8408">
        <f t="shared" si="919"/>
        <v>0</v>
      </c>
      <c r="BF8408" t="str">
        <f>IFERROR(IF(OR(BD8408=338,BD8408=340,BD8408=341,BD8408=342,BD8408="342A",BD8408="342B"),PorcenRet(BD8408,BH8408,BI8408),INDEX(PORCENTAJEBUSCAR,MATCH(BD8408,CódigoRET,0),4)*1),"")</f>
        <v/>
      </c>
      <c r="BG8408">
        <f t="shared" si="920"/>
        <v>0</v>
      </c>
      <c r="BO8408">
        <f t="shared" si="921"/>
        <v>0</v>
      </c>
      <c r="CC8408">
        <f t="shared" si="922"/>
        <v>0</v>
      </c>
      <c r="CD8408">
        <f t="shared" si="923"/>
        <v>0</v>
      </c>
      <c r="CG8408">
        <f ca="1">IFERROR(INDIRECT("IVA!X"&amp;MATCH(MID(COMPRAS!C8308,1,2)&amp;MID(COMPRAS!F8308,1,2)&amp;MID(COMPRAS!D8308,1,2),IVA!W:W,0)),"SIN COD.")</f>
        <v>0</v>
      </c>
      <c r="CH8408">
        <f ca="1">IFERROR(INDIRECT("IVA!Y"&amp;MATCH(MID(COMPRAS!C8308,1,2)&amp;MID(COMPRAS!F8308,1,2)&amp;MID(COMPRAS!D8308,1,2),IVA!W:W,0)),"SIN COD.")</f>
        <v>0</v>
      </c>
    </row>
    <row r="8409" spans="1:86" x14ac:dyDescent="0.25">
      <c r="A8409"/>
      <c r="B8409"/>
      <c r="D8409"/>
      <c r="AL8409">
        <f t="shared" si="917"/>
        <v>0</v>
      </c>
      <c r="AQ8409">
        <f t="shared" si="918"/>
        <v>0</v>
      </c>
      <c r="AR8409" t="str">
        <f>IFERROR(IF(OR(AP8409=338,AP8409=340,AP8409=341,AP8409=342,AP8409="342A",AP8409="342B"),PorcenRet(AP8409,AT8409,AU8409),INDEX(PORCENTAJEBUSCAR,MATCH(AP8409,CódigoRET,0),4)*1),"")</f>
        <v/>
      </c>
      <c r="AS8409">
        <f t="shared" si="919"/>
        <v>0</v>
      </c>
      <c r="BF8409" t="str">
        <f>IFERROR(IF(OR(BD8409=338,BD8409=340,BD8409=341,BD8409=342,BD8409="342A",BD8409="342B"),PorcenRet(BD8409,BH8409,BI8409),INDEX(PORCENTAJEBUSCAR,MATCH(BD8409,CódigoRET,0),4)*1),"")</f>
        <v/>
      </c>
      <c r="BG8409">
        <f t="shared" si="920"/>
        <v>0</v>
      </c>
      <c r="BO8409">
        <f t="shared" si="921"/>
        <v>0</v>
      </c>
      <c r="CC8409">
        <f t="shared" si="922"/>
        <v>0</v>
      </c>
      <c r="CD8409">
        <f t="shared" si="923"/>
        <v>0</v>
      </c>
      <c r="CG8409">
        <f ca="1">IFERROR(INDIRECT("IVA!X"&amp;MATCH(MID(COMPRAS!C8309,1,2)&amp;MID(COMPRAS!F8309,1,2)&amp;MID(COMPRAS!D8309,1,2),IVA!W:W,0)),"SIN COD.")</f>
        <v>0</v>
      </c>
      <c r="CH8409">
        <f ca="1">IFERROR(INDIRECT("IVA!Y"&amp;MATCH(MID(COMPRAS!C8309,1,2)&amp;MID(COMPRAS!F8309,1,2)&amp;MID(COMPRAS!D8309,1,2),IVA!W:W,0)),"SIN COD.")</f>
        <v>0</v>
      </c>
    </row>
    <row r="8410" spans="1:86" x14ac:dyDescent="0.25">
      <c r="A8410"/>
      <c r="B8410"/>
      <c r="D8410"/>
      <c r="AL8410">
        <f t="shared" si="917"/>
        <v>0</v>
      </c>
      <c r="AQ8410">
        <f t="shared" si="918"/>
        <v>0</v>
      </c>
      <c r="AR8410" t="str">
        <f>IFERROR(IF(OR(AP8410=338,AP8410=340,AP8410=341,AP8410=342,AP8410="342A",AP8410="342B"),PorcenRet(AP8410,AT8410,AU8410),INDEX(PORCENTAJEBUSCAR,MATCH(AP8410,CódigoRET,0),4)*1),"")</f>
        <v/>
      </c>
      <c r="AS8410">
        <f t="shared" si="919"/>
        <v>0</v>
      </c>
      <c r="BF8410" t="str">
        <f>IFERROR(IF(OR(BD8410=338,BD8410=340,BD8410=341,BD8410=342,BD8410="342A",BD8410="342B"),PorcenRet(BD8410,BH8410,BI8410),INDEX(PORCENTAJEBUSCAR,MATCH(BD8410,CódigoRET,0),4)*1),"")</f>
        <v/>
      </c>
      <c r="BG8410">
        <f t="shared" si="920"/>
        <v>0</v>
      </c>
      <c r="BO8410">
        <f t="shared" si="921"/>
        <v>0</v>
      </c>
      <c r="CC8410">
        <f t="shared" si="922"/>
        <v>0</v>
      </c>
      <c r="CD8410">
        <f t="shared" si="923"/>
        <v>0</v>
      </c>
      <c r="CG8410">
        <f ca="1">IFERROR(INDIRECT("IVA!X"&amp;MATCH(MID(COMPRAS!C8310,1,2)&amp;MID(COMPRAS!F8310,1,2)&amp;MID(COMPRAS!D8310,1,2),IVA!W:W,0)),"SIN COD.")</f>
        <v>0</v>
      </c>
      <c r="CH8410">
        <f ca="1">IFERROR(INDIRECT("IVA!Y"&amp;MATCH(MID(COMPRAS!C8310,1,2)&amp;MID(COMPRAS!F8310,1,2)&amp;MID(COMPRAS!D8310,1,2),IVA!W:W,0)),"SIN COD.")</f>
        <v>0</v>
      </c>
    </row>
    <row r="8411" spans="1:86" x14ac:dyDescent="0.25">
      <c r="A8411"/>
      <c r="B8411"/>
      <c r="D8411"/>
      <c r="AL8411">
        <f t="shared" si="917"/>
        <v>0</v>
      </c>
      <c r="AQ8411">
        <f t="shared" si="918"/>
        <v>0</v>
      </c>
      <c r="AR8411" t="str">
        <f>IFERROR(IF(OR(AP8411=338,AP8411=340,AP8411=341,AP8411=342,AP8411="342A",AP8411="342B"),PorcenRet(AP8411,AT8411,AU8411),INDEX(PORCENTAJEBUSCAR,MATCH(AP8411,CódigoRET,0),4)*1),"")</f>
        <v/>
      </c>
      <c r="AS8411">
        <f t="shared" si="919"/>
        <v>0</v>
      </c>
      <c r="BF8411" t="str">
        <f>IFERROR(IF(OR(BD8411=338,BD8411=340,BD8411=341,BD8411=342,BD8411="342A",BD8411="342B"),PorcenRet(BD8411,BH8411,BI8411),INDEX(PORCENTAJEBUSCAR,MATCH(BD8411,CódigoRET,0),4)*1),"")</f>
        <v/>
      </c>
      <c r="BG8411">
        <f t="shared" si="920"/>
        <v>0</v>
      </c>
      <c r="BO8411">
        <f t="shared" si="921"/>
        <v>0</v>
      </c>
      <c r="CC8411">
        <f t="shared" si="922"/>
        <v>0</v>
      </c>
      <c r="CD8411">
        <f t="shared" si="923"/>
        <v>0</v>
      </c>
      <c r="CG8411">
        <f ca="1">IFERROR(INDIRECT("IVA!X"&amp;MATCH(MID(COMPRAS!C8311,1,2)&amp;MID(COMPRAS!F8311,1,2)&amp;MID(COMPRAS!D8311,1,2),IVA!W:W,0)),"SIN COD.")</f>
        <v>0</v>
      </c>
      <c r="CH8411">
        <f ca="1">IFERROR(INDIRECT("IVA!Y"&amp;MATCH(MID(COMPRAS!C8311,1,2)&amp;MID(COMPRAS!F8311,1,2)&amp;MID(COMPRAS!D8311,1,2),IVA!W:W,0)),"SIN COD.")</f>
        <v>0</v>
      </c>
    </row>
    <row r="8412" spans="1:86" x14ac:dyDescent="0.25">
      <c r="A8412"/>
      <c r="B8412"/>
      <c r="D8412"/>
      <c r="AL8412">
        <f t="shared" si="917"/>
        <v>0</v>
      </c>
      <c r="AQ8412">
        <f t="shared" si="918"/>
        <v>0</v>
      </c>
      <c r="AR8412" t="str">
        <f>IFERROR(IF(OR(AP8412=338,AP8412=340,AP8412=341,AP8412=342,AP8412="342A",AP8412="342B"),PorcenRet(AP8412,AT8412,AU8412),INDEX(PORCENTAJEBUSCAR,MATCH(AP8412,CódigoRET,0),4)*1),"")</f>
        <v/>
      </c>
      <c r="AS8412">
        <f t="shared" si="919"/>
        <v>0</v>
      </c>
      <c r="BF8412" t="str">
        <f>IFERROR(IF(OR(BD8412=338,BD8412=340,BD8412=341,BD8412=342,BD8412="342A",BD8412="342B"),PorcenRet(BD8412,BH8412,BI8412),INDEX(PORCENTAJEBUSCAR,MATCH(BD8412,CódigoRET,0),4)*1),"")</f>
        <v/>
      </c>
      <c r="BG8412">
        <f t="shared" si="920"/>
        <v>0</v>
      </c>
      <c r="BO8412">
        <f t="shared" si="921"/>
        <v>0</v>
      </c>
      <c r="CC8412">
        <f t="shared" si="922"/>
        <v>0</v>
      </c>
      <c r="CD8412">
        <f t="shared" si="923"/>
        <v>0</v>
      </c>
      <c r="CG8412">
        <f ca="1">IFERROR(INDIRECT("IVA!X"&amp;MATCH(MID(COMPRAS!C8312,1,2)&amp;MID(COMPRAS!F8312,1,2)&amp;MID(COMPRAS!D8312,1,2),IVA!W:W,0)),"SIN COD.")</f>
        <v>0</v>
      </c>
      <c r="CH8412">
        <f ca="1">IFERROR(INDIRECT("IVA!Y"&amp;MATCH(MID(COMPRAS!C8312,1,2)&amp;MID(COMPRAS!F8312,1,2)&amp;MID(COMPRAS!D8312,1,2),IVA!W:W,0)),"SIN COD.")</f>
        <v>0</v>
      </c>
    </row>
    <row r="8413" spans="1:86" x14ac:dyDescent="0.25">
      <c r="A8413"/>
      <c r="B8413"/>
      <c r="D8413"/>
      <c r="AL8413">
        <f t="shared" si="917"/>
        <v>0</v>
      </c>
      <c r="AQ8413">
        <f t="shared" si="918"/>
        <v>0</v>
      </c>
      <c r="AR8413" t="str">
        <f>IFERROR(IF(OR(AP8413=338,AP8413=340,AP8413=341,AP8413=342,AP8413="342A",AP8413="342B"),PorcenRet(AP8413,AT8413,AU8413),INDEX(PORCENTAJEBUSCAR,MATCH(AP8413,CódigoRET,0),4)*1),"")</f>
        <v/>
      </c>
      <c r="AS8413">
        <f t="shared" si="919"/>
        <v>0</v>
      </c>
      <c r="BF8413" t="str">
        <f>IFERROR(IF(OR(BD8413=338,BD8413=340,BD8413=341,BD8413=342,BD8413="342A",BD8413="342B"),PorcenRet(BD8413,BH8413,BI8413),INDEX(PORCENTAJEBUSCAR,MATCH(BD8413,CódigoRET,0),4)*1),"")</f>
        <v/>
      </c>
      <c r="BG8413">
        <f t="shared" si="920"/>
        <v>0</v>
      </c>
      <c r="BO8413">
        <f t="shared" si="921"/>
        <v>0</v>
      </c>
      <c r="CC8413">
        <f t="shared" si="922"/>
        <v>0</v>
      </c>
      <c r="CD8413">
        <f t="shared" si="923"/>
        <v>0</v>
      </c>
      <c r="CG8413">
        <f ca="1">IFERROR(INDIRECT("IVA!X"&amp;MATCH(MID(COMPRAS!C8313,1,2)&amp;MID(COMPRAS!F8313,1,2)&amp;MID(COMPRAS!D8313,1,2),IVA!W:W,0)),"SIN COD.")</f>
        <v>0</v>
      </c>
      <c r="CH8413">
        <f ca="1">IFERROR(INDIRECT("IVA!Y"&amp;MATCH(MID(COMPRAS!C8313,1,2)&amp;MID(COMPRAS!F8313,1,2)&amp;MID(COMPRAS!D8313,1,2),IVA!W:W,0)),"SIN COD.")</f>
        <v>0</v>
      </c>
    </row>
    <row r="8414" spans="1:86" x14ac:dyDescent="0.25">
      <c r="A8414"/>
      <c r="B8414"/>
      <c r="D8414"/>
      <c r="AL8414">
        <f t="shared" si="917"/>
        <v>0</v>
      </c>
      <c r="AQ8414">
        <f t="shared" si="918"/>
        <v>0</v>
      </c>
      <c r="AR8414" t="str">
        <f>IFERROR(IF(OR(AP8414=338,AP8414=340,AP8414=341,AP8414=342,AP8414="342A",AP8414="342B"),PorcenRet(AP8414,AT8414,AU8414),INDEX(PORCENTAJEBUSCAR,MATCH(AP8414,CódigoRET,0),4)*1),"")</f>
        <v/>
      </c>
      <c r="AS8414">
        <f t="shared" si="919"/>
        <v>0</v>
      </c>
      <c r="BF8414" t="str">
        <f>IFERROR(IF(OR(BD8414=338,BD8414=340,BD8414=341,BD8414=342,BD8414="342A",BD8414="342B"),PorcenRet(BD8414,BH8414,BI8414),INDEX(PORCENTAJEBUSCAR,MATCH(BD8414,CódigoRET,0),4)*1),"")</f>
        <v/>
      </c>
      <c r="BG8414">
        <f t="shared" si="920"/>
        <v>0</v>
      </c>
      <c r="BO8414">
        <f t="shared" si="921"/>
        <v>0</v>
      </c>
      <c r="CC8414">
        <f t="shared" si="922"/>
        <v>0</v>
      </c>
      <c r="CD8414">
        <f t="shared" si="923"/>
        <v>0</v>
      </c>
      <c r="CG8414">
        <f ca="1">IFERROR(INDIRECT("IVA!X"&amp;MATCH(MID(COMPRAS!C8314,1,2)&amp;MID(COMPRAS!F8314,1,2)&amp;MID(COMPRAS!D8314,1,2),IVA!W:W,0)),"SIN COD.")</f>
        <v>0</v>
      </c>
      <c r="CH8414">
        <f ca="1">IFERROR(INDIRECT("IVA!Y"&amp;MATCH(MID(COMPRAS!C8314,1,2)&amp;MID(COMPRAS!F8314,1,2)&amp;MID(COMPRAS!D8314,1,2),IVA!W:W,0)),"SIN COD.")</f>
        <v>0</v>
      </c>
    </row>
    <row r="8415" spans="1:86" x14ac:dyDescent="0.25">
      <c r="A8415"/>
      <c r="B8415"/>
      <c r="D8415"/>
      <c r="AL8415">
        <f t="shared" si="917"/>
        <v>0</v>
      </c>
      <c r="AQ8415">
        <f t="shared" si="918"/>
        <v>0</v>
      </c>
      <c r="AR8415" t="str">
        <f>IFERROR(IF(OR(AP8415=338,AP8415=340,AP8415=341,AP8415=342,AP8415="342A",AP8415="342B"),PorcenRet(AP8415,AT8415,AU8415),INDEX(PORCENTAJEBUSCAR,MATCH(AP8415,CódigoRET,0),4)*1),"")</f>
        <v/>
      </c>
      <c r="AS8415">
        <f t="shared" si="919"/>
        <v>0</v>
      </c>
      <c r="BF8415" t="str">
        <f>IFERROR(IF(OR(BD8415=338,BD8415=340,BD8415=341,BD8415=342,BD8415="342A",BD8415="342B"),PorcenRet(BD8415,BH8415,BI8415),INDEX(PORCENTAJEBUSCAR,MATCH(BD8415,CódigoRET,0),4)*1),"")</f>
        <v/>
      </c>
      <c r="BG8415">
        <f t="shared" si="920"/>
        <v>0</v>
      </c>
      <c r="BO8415">
        <f t="shared" si="921"/>
        <v>0</v>
      </c>
      <c r="CC8415">
        <f t="shared" si="922"/>
        <v>0</v>
      </c>
      <c r="CD8415">
        <f t="shared" si="923"/>
        <v>0</v>
      </c>
      <c r="CG8415">
        <f ca="1">IFERROR(INDIRECT("IVA!X"&amp;MATCH(MID(COMPRAS!C8315,1,2)&amp;MID(COMPRAS!F8315,1,2)&amp;MID(COMPRAS!D8315,1,2),IVA!W:W,0)),"SIN COD.")</f>
        <v>0</v>
      </c>
      <c r="CH8415">
        <f ca="1">IFERROR(INDIRECT("IVA!Y"&amp;MATCH(MID(COMPRAS!C8315,1,2)&amp;MID(COMPRAS!F8315,1,2)&amp;MID(COMPRAS!D8315,1,2),IVA!W:W,0)),"SIN COD.")</f>
        <v>0</v>
      </c>
    </row>
    <row r="8416" spans="1:86" x14ac:dyDescent="0.25">
      <c r="A8416"/>
      <c r="B8416"/>
      <c r="D8416"/>
      <c r="AL8416">
        <f t="shared" si="917"/>
        <v>0</v>
      </c>
      <c r="AQ8416">
        <f t="shared" si="918"/>
        <v>0</v>
      </c>
      <c r="AR8416" t="str">
        <f>IFERROR(IF(OR(AP8416=338,AP8416=340,AP8416=341,AP8416=342,AP8416="342A",AP8416="342B"),PorcenRet(AP8416,AT8416,AU8416),INDEX(PORCENTAJEBUSCAR,MATCH(AP8416,CódigoRET,0),4)*1),"")</f>
        <v/>
      </c>
      <c r="AS8416">
        <f t="shared" si="919"/>
        <v>0</v>
      </c>
      <c r="BF8416" t="str">
        <f>IFERROR(IF(OR(BD8416=338,BD8416=340,BD8416=341,BD8416=342,BD8416="342A",BD8416="342B"),PorcenRet(BD8416,BH8416,BI8416),INDEX(PORCENTAJEBUSCAR,MATCH(BD8416,CódigoRET,0),4)*1),"")</f>
        <v/>
      </c>
      <c r="BG8416">
        <f t="shared" si="920"/>
        <v>0</v>
      </c>
      <c r="BO8416">
        <f t="shared" si="921"/>
        <v>0</v>
      </c>
      <c r="CC8416">
        <f t="shared" si="922"/>
        <v>0</v>
      </c>
      <c r="CD8416">
        <f t="shared" si="923"/>
        <v>0</v>
      </c>
      <c r="CG8416">
        <f ca="1">IFERROR(INDIRECT("IVA!X"&amp;MATCH(MID(COMPRAS!C8316,1,2)&amp;MID(COMPRAS!F8316,1,2)&amp;MID(COMPRAS!D8316,1,2),IVA!W:W,0)),"SIN COD.")</f>
        <v>0</v>
      </c>
      <c r="CH8416">
        <f ca="1">IFERROR(INDIRECT("IVA!Y"&amp;MATCH(MID(COMPRAS!C8316,1,2)&amp;MID(COMPRAS!F8316,1,2)&amp;MID(COMPRAS!D8316,1,2),IVA!W:W,0)),"SIN COD.")</f>
        <v>0</v>
      </c>
    </row>
    <row r="8417" spans="1:86" x14ac:dyDescent="0.25">
      <c r="A8417"/>
      <c r="B8417"/>
      <c r="D8417"/>
      <c r="AL8417">
        <f t="shared" si="917"/>
        <v>0</v>
      </c>
      <c r="AQ8417">
        <f t="shared" si="918"/>
        <v>0</v>
      </c>
      <c r="AR8417" t="str">
        <f>IFERROR(IF(OR(AP8417=338,AP8417=340,AP8417=341,AP8417=342,AP8417="342A",AP8417="342B"),PorcenRet(AP8417,AT8417,AU8417),INDEX(PORCENTAJEBUSCAR,MATCH(AP8417,CódigoRET,0),4)*1),"")</f>
        <v/>
      </c>
      <c r="AS8417">
        <f t="shared" si="919"/>
        <v>0</v>
      </c>
      <c r="BF8417" t="str">
        <f>IFERROR(IF(OR(BD8417=338,BD8417=340,BD8417=341,BD8417=342,BD8417="342A",BD8417="342B"),PorcenRet(BD8417,BH8417,BI8417),INDEX(PORCENTAJEBUSCAR,MATCH(BD8417,CódigoRET,0),4)*1),"")</f>
        <v/>
      </c>
      <c r="BG8417">
        <f t="shared" si="920"/>
        <v>0</v>
      </c>
      <c r="BO8417">
        <f t="shared" si="921"/>
        <v>0</v>
      </c>
      <c r="CC8417">
        <f t="shared" si="922"/>
        <v>0</v>
      </c>
      <c r="CD8417">
        <f t="shared" si="923"/>
        <v>0</v>
      </c>
      <c r="CG8417">
        <f ca="1">IFERROR(INDIRECT("IVA!X"&amp;MATCH(MID(COMPRAS!C8317,1,2)&amp;MID(COMPRAS!F8317,1,2)&amp;MID(COMPRAS!D8317,1,2),IVA!W:W,0)),"SIN COD.")</f>
        <v>0</v>
      </c>
      <c r="CH8417">
        <f ca="1">IFERROR(INDIRECT("IVA!Y"&amp;MATCH(MID(COMPRAS!C8317,1,2)&amp;MID(COMPRAS!F8317,1,2)&amp;MID(COMPRAS!D8317,1,2),IVA!W:W,0)),"SIN COD.")</f>
        <v>0</v>
      </c>
    </row>
    <row r="8418" spans="1:86" x14ac:dyDescent="0.25">
      <c r="A8418"/>
      <c r="B8418"/>
      <c r="D8418"/>
      <c r="AL8418">
        <f t="shared" si="917"/>
        <v>0</v>
      </c>
      <c r="AQ8418">
        <f t="shared" si="918"/>
        <v>0</v>
      </c>
      <c r="AR8418" t="str">
        <f>IFERROR(IF(OR(AP8418=338,AP8418=340,AP8418=341,AP8418=342,AP8418="342A",AP8418="342B"),PorcenRet(AP8418,AT8418,AU8418),INDEX(PORCENTAJEBUSCAR,MATCH(AP8418,CódigoRET,0),4)*1),"")</f>
        <v/>
      </c>
      <c r="AS8418">
        <f t="shared" si="919"/>
        <v>0</v>
      </c>
      <c r="BF8418" t="str">
        <f>IFERROR(IF(OR(BD8418=338,BD8418=340,BD8418=341,BD8418=342,BD8418="342A",BD8418="342B"),PorcenRet(BD8418,BH8418,BI8418),INDEX(PORCENTAJEBUSCAR,MATCH(BD8418,CódigoRET,0),4)*1),"")</f>
        <v/>
      </c>
      <c r="BG8418">
        <f t="shared" si="920"/>
        <v>0</v>
      </c>
      <c r="BO8418">
        <f t="shared" si="921"/>
        <v>0</v>
      </c>
      <c r="CC8418">
        <f t="shared" si="922"/>
        <v>0</v>
      </c>
      <c r="CD8418">
        <f t="shared" si="923"/>
        <v>0</v>
      </c>
      <c r="CG8418">
        <f ca="1">IFERROR(INDIRECT("IVA!X"&amp;MATCH(MID(COMPRAS!C8318,1,2)&amp;MID(COMPRAS!F8318,1,2)&amp;MID(COMPRAS!D8318,1,2),IVA!W:W,0)),"SIN COD.")</f>
        <v>0</v>
      </c>
      <c r="CH8418">
        <f ca="1">IFERROR(INDIRECT("IVA!Y"&amp;MATCH(MID(COMPRAS!C8318,1,2)&amp;MID(COMPRAS!F8318,1,2)&amp;MID(COMPRAS!D8318,1,2),IVA!W:W,0)),"SIN COD.")</f>
        <v>0</v>
      </c>
    </row>
    <row r="8419" spans="1:86" x14ac:dyDescent="0.25">
      <c r="A8419"/>
      <c r="B8419"/>
      <c r="D8419"/>
      <c r="AL8419">
        <f t="shared" si="917"/>
        <v>0</v>
      </c>
      <c r="AQ8419">
        <f t="shared" si="918"/>
        <v>0</v>
      </c>
      <c r="AR8419" t="str">
        <f>IFERROR(IF(OR(AP8419=338,AP8419=340,AP8419=341,AP8419=342,AP8419="342A",AP8419="342B"),PorcenRet(AP8419,AT8419,AU8419),INDEX(PORCENTAJEBUSCAR,MATCH(AP8419,CódigoRET,0),4)*1),"")</f>
        <v/>
      </c>
      <c r="AS8419">
        <f t="shared" si="919"/>
        <v>0</v>
      </c>
      <c r="BF8419" t="str">
        <f>IFERROR(IF(OR(BD8419=338,BD8419=340,BD8419=341,BD8419=342,BD8419="342A",BD8419="342B"),PorcenRet(BD8419,BH8419,BI8419),INDEX(PORCENTAJEBUSCAR,MATCH(BD8419,CódigoRET,0),4)*1),"")</f>
        <v/>
      </c>
      <c r="BG8419">
        <f t="shared" si="920"/>
        <v>0</v>
      </c>
      <c r="BO8419">
        <f t="shared" si="921"/>
        <v>0</v>
      </c>
      <c r="CC8419">
        <f t="shared" si="922"/>
        <v>0</v>
      </c>
      <c r="CD8419">
        <f t="shared" si="923"/>
        <v>0</v>
      </c>
      <c r="CG8419">
        <f ca="1">IFERROR(INDIRECT("IVA!X"&amp;MATCH(MID(COMPRAS!C8319,1,2)&amp;MID(COMPRAS!F8319,1,2)&amp;MID(COMPRAS!D8319,1,2),IVA!W:W,0)),"SIN COD.")</f>
        <v>0</v>
      </c>
      <c r="CH8419">
        <f ca="1">IFERROR(INDIRECT("IVA!Y"&amp;MATCH(MID(COMPRAS!C8319,1,2)&amp;MID(COMPRAS!F8319,1,2)&amp;MID(COMPRAS!D8319,1,2),IVA!W:W,0)),"SIN COD.")</f>
        <v>0</v>
      </c>
    </row>
    <row r="8420" spans="1:86" x14ac:dyDescent="0.25">
      <c r="A8420"/>
      <c r="B8420"/>
      <c r="D8420"/>
      <c r="AL8420">
        <f t="shared" si="917"/>
        <v>0</v>
      </c>
      <c r="AQ8420">
        <f t="shared" si="918"/>
        <v>0</v>
      </c>
      <c r="AR8420" t="str">
        <f>IFERROR(IF(OR(AP8420=338,AP8420=340,AP8420=341,AP8420=342,AP8420="342A",AP8420="342B"),PorcenRet(AP8420,AT8420,AU8420),INDEX(PORCENTAJEBUSCAR,MATCH(AP8420,CódigoRET,0),4)*1),"")</f>
        <v/>
      </c>
      <c r="AS8420">
        <f t="shared" si="919"/>
        <v>0</v>
      </c>
      <c r="BF8420" t="str">
        <f>IFERROR(IF(OR(BD8420=338,BD8420=340,BD8420=341,BD8420=342,BD8420="342A",BD8420="342B"),PorcenRet(BD8420,BH8420,BI8420),INDEX(PORCENTAJEBUSCAR,MATCH(BD8420,CódigoRET,0),4)*1),"")</f>
        <v/>
      </c>
      <c r="BG8420">
        <f t="shared" si="920"/>
        <v>0</v>
      </c>
      <c r="BO8420">
        <f t="shared" si="921"/>
        <v>0</v>
      </c>
      <c r="CC8420">
        <f t="shared" si="922"/>
        <v>0</v>
      </c>
      <c r="CD8420">
        <f t="shared" si="923"/>
        <v>0</v>
      </c>
      <c r="CG8420">
        <f ca="1">IFERROR(INDIRECT("IVA!X"&amp;MATCH(MID(COMPRAS!C8320,1,2)&amp;MID(COMPRAS!F8320,1,2)&amp;MID(COMPRAS!D8320,1,2),IVA!W:W,0)),"SIN COD.")</f>
        <v>0</v>
      </c>
      <c r="CH8420">
        <f ca="1">IFERROR(INDIRECT("IVA!Y"&amp;MATCH(MID(COMPRAS!C8320,1,2)&amp;MID(COMPRAS!F8320,1,2)&amp;MID(COMPRAS!D8320,1,2),IVA!W:W,0)),"SIN COD.")</f>
        <v>0</v>
      </c>
    </row>
    <row r="8421" spans="1:86" x14ac:dyDescent="0.25">
      <c r="A8421"/>
      <c r="B8421"/>
      <c r="D8421"/>
      <c r="AL8421">
        <f t="shared" si="917"/>
        <v>0</v>
      </c>
      <c r="AQ8421">
        <f t="shared" si="918"/>
        <v>0</v>
      </c>
      <c r="AR8421" t="str">
        <f>IFERROR(IF(OR(AP8421=338,AP8421=340,AP8421=341,AP8421=342,AP8421="342A",AP8421="342B"),PorcenRet(AP8421,AT8421,AU8421),INDEX(PORCENTAJEBUSCAR,MATCH(AP8421,CódigoRET,0),4)*1),"")</f>
        <v/>
      </c>
      <c r="AS8421">
        <f t="shared" si="919"/>
        <v>0</v>
      </c>
      <c r="BF8421" t="str">
        <f>IFERROR(IF(OR(BD8421=338,BD8421=340,BD8421=341,BD8421=342,BD8421="342A",BD8421="342B"),PorcenRet(BD8421,BH8421,BI8421),INDEX(PORCENTAJEBUSCAR,MATCH(BD8421,CódigoRET,0),4)*1),"")</f>
        <v/>
      </c>
      <c r="BG8421">
        <f t="shared" si="920"/>
        <v>0</v>
      </c>
      <c r="BO8421">
        <f t="shared" si="921"/>
        <v>0</v>
      </c>
      <c r="CC8421">
        <f t="shared" si="922"/>
        <v>0</v>
      </c>
      <c r="CD8421">
        <f t="shared" si="923"/>
        <v>0</v>
      </c>
      <c r="CG8421">
        <f ca="1">IFERROR(INDIRECT("IVA!X"&amp;MATCH(MID(COMPRAS!C8321,1,2)&amp;MID(COMPRAS!F8321,1,2)&amp;MID(COMPRAS!D8321,1,2),IVA!W:W,0)),"SIN COD.")</f>
        <v>0</v>
      </c>
      <c r="CH8421">
        <f ca="1">IFERROR(INDIRECT("IVA!Y"&amp;MATCH(MID(COMPRAS!C8321,1,2)&amp;MID(COMPRAS!F8321,1,2)&amp;MID(COMPRAS!D8321,1,2),IVA!W:W,0)),"SIN COD.")</f>
        <v>0</v>
      </c>
    </row>
    <row r="8422" spans="1:86" x14ac:dyDescent="0.25">
      <c r="A8422"/>
      <c r="B8422"/>
      <c r="D8422"/>
      <c r="AL8422">
        <f t="shared" si="917"/>
        <v>0</v>
      </c>
      <c r="AQ8422">
        <f t="shared" si="918"/>
        <v>0</v>
      </c>
      <c r="AR8422" t="str">
        <f>IFERROR(IF(OR(AP8422=338,AP8422=340,AP8422=341,AP8422=342,AP8422="342A",AP8422="342B"),PorcenRet(AP8422,AT8422,AU8422),INDEX(PORCENTAJEBUSCAR,MATCH(AP8422,CódigoRET,0),4)*1),"")</f>
        <v/>
      </c>
      <c r="AS8422">
        <f t="shared" si="919"/>
        <v>0</v>
      </c>
      <c r="BF8422" t="str">
        <f>IFERROR(IF(OR(BD8422=338,BD8422=340,BD8422=341,BD8422=342,BD8422="342A",BD8422="342B"),PorcenRet(BD8422,BH8422,BI8422),INDEX(PORCENTAJEBUSCAR,MATCH(BD8422,CódigoRET,0),4)*1),"")</f>
        <v/>
      </c>
      <c r="BG8422">
        <f t="shared" si="920"/>
        <v>0</v>
      </c>
      <c r="BO8422">
        <f t="shared" si="921"/>
        <v>0</v>
      </c>
      <c r="CC8422">
        <f t="shared" si="922"/>
        <v>0</v>
      </c>
      <c r="CD8422">
        <f t="shared" si="923"/>
        <v>0</v>
      </c>
      <c r="CG8422">
        <f ca="1">IFERROR(INDIRECT("IVA!X"&amp;MATCH(MID(COMPRAS!C8322,1,2)&amp;MID(COMPRAS!F8322,1,2)&amp;MID(COMPRAS!D8322,1,2),IVA!W:W,0)),"SIN COD.")</f>
        <v>0</v>
      </c>
      <c r="CH8422">
        <f ca="1">IFERROR(INDIRECT("IVA!Y"&amp;MATCH(MID(COMPRAS!C8322,1,2)&amp;MID(COMPRAS!F8322,1,2)&amp;MID(COMPRAS!D8322,1,2),IVA!W:W,0)),"SIN COD.")</f>
        <v>0</v>
      </c>
    </row>
    <row r="8423" spans="1:86" x14ac:dyDescent="0.25">
      <c r="A8423"/>
      <c r="B8423"/>
      <c r="D8423"/>
      <c r="AL8423">
        <f t="shared" si="917"/>
        <v>0</v>
      </c>
      <c r="AQ8423">
        <f t="shared" si="918"/>
        <v>0</v>
      </c>
      <c r="AR8423" t="str">
        <f>IFERROR(IF(OR(AP8423=338,AP8423=340,AP8423=341,AP8423=342,AP8423="342A",AP8423="342B"),PorcenRet(AP8423,AT8423,AU8423),INDEX(PORCENTAJEBUSCAR,MATCH(AP8423,CódigoRET,0),4)*1),"")</f>
        <v/>
      </c>
      <c r="AS8423">
        <f t="shared" si="919"/>
        <v>0</v>
      </c>
      <c r="BF8423" t="str">
        <f>IFERROR(IF(OR(BD8423=338,BD8423=340,BD8423=341,BD8423=342,BD8423="342A",BD8423="342B"),PorcenRet(BD8423,BH8423,BI8423),INDEX(PORCENTAJEBUSCAR,MATCH(BD8423,CódigoRET,0),4)*1),"")</f>
        <v/>
      </c>
      <c r="BG8423">
        <f t="shared" si="920"/>
        <v>0</v>
      </c>
      <c r="BO8423">
        <f t="shared" si="921"/>
        <v>0</v>
      </c>
      <c r="CC8423">
        <f t="shared" si="922"/>
        <v>0</v>
      </c>
      <c r="CD8423">
        <f t="shared" si="923"/>
        <v>0</v>
      </c>
      <c r="CG8423">
        <f ca="1">IFERROR(INDIRECT("IVA!X"&amp;MATCH(MID(COMPRAS!C8323,1,2)&amp;MID(COMPRAS!F8323,1,2)&amp;MID(COMPRAS!D8323,1,2),IVA!W:W,0)),"SIN COD.")</f>
        <v>0</v>
      </c>
      <c r="CH8423">
        <f ca="1">IFERROR(INDIRECT("IVA!Y"&amp;MATCH(MID(COMPRAS!C8323,1,2)&amp;MID(COMPRAS!F8323,1,2)&amp;MID(COMPRAS!D8323,1,2),IVA!W:W,0)),"SIN COD.")</f>
        <v>0</v>
      </c>
    </row>
    <row r="8424" spans="1:86" x14ac:dyDescent="0.25">
      <c r="A8424"/>
      <c r="B8424"/>
      <c r="D8424"/>
      <c r="AL8424">
        <f t="shared" si="917"/>
        <v>0</v>
      </c>
      <c r="AQ8424">
        <f t="shared" si="918"/>
        <v>0</v>
      </c>
      <c r="AR8424" t="str">
        <f>IFERROR(IF(OR(AP8424=338,AP8424=340,AP8424=341,AP8424=342,AP8424="342A",AP8424="342B"),PorcenRet(AP8424,AT8424,AU8424),INDEX(PORCENTAJEBUSCAR,MATCH(AP8424,CódigoRET,0),4)*1),"")</f>
        <v/>
      </c>
      <c r="AS8424">
        <f t="shared" si="919"/>
        <v>0</v>
      </c>
      <c r="BF8424" t="str">
        <f>IFERROR(IF(OR(BD8424=338,BD8424=340,BD8424=341,BD8424=342,BD8424="342A",BD8424="342B"),PorcenRet(BD8424,BH8424,BI8424),INDEX(PORCENTAJEBUSCAR,MATCH(BD8424,CódigoRET,0),4)*1),"")</f>
        <v/>
      </c>
      <c r="BG8424">
        <f t="shared" si="920"/>
        <v>0</v>
      </c>
      <c r="BO8424">
        <f t="shared" si="921"/>
        <v>0</v>
      </c>
      <c r="CC8424">
        <f t="shared" si="922"/>
        <v>0</v>
      </c>
      <c r="CD8424">
        <f t="shared" si="923"/>
        <v>0</v>
      </c>
      <c r="CG8424">
        <f ca="1">IFERROR(INDIRECT("IVA!X"&amp;MATCH(MID(COMPRAS!C8324,1,2)&amp;MID(COMPRAS!F8324,1,2)&amp;MID(COMPRAS!D8324,1,2),IVA!W:W,0)),"SIN COD.")</f>
        <v>0</v>
      </c>
      <c r="CH8424">
        <f ca="1">IFERROR(INDIRECT("IVA!Y"&amp;MATCH(MID(COMPRAS!C8324,1,2)&amp;MID(COMPRAS!F8324,1,2)&amp;MID(COMPRAS!D8324,1,2),IVA!W:W,0)),"SIN COD.")</f>
        <v>0</v>
      </c>
    </row>
    <row r="8425" spans="1:86" x14ac:dyDescent="0.25">
      <c r="A8425"/>
      <c r="B8425"/>
      <c r="D8425"/>
      <c r="AL8425">
        <f t="shared" si="917"/>
        <v>0</v>
      </c>
      <c r="AQ8425">
        <f t="shared" si="918"/>
        <v>0</v>
      </c>
      <c r="AR8425" t="str">
        <f>IFERROR(IF(OR(AP8425=338,AP8425=340,AP8425=341,AP8425=342,AP8425="342A",AP8425="342B"),PorcenRet(AP8425,AT8425,AU8425),INDEX(PORCENTAJEBUSCAR,MATCH(AP8425,CódigoRET,0),4)*1),"")</f>
        <v/>
      </c>
      <c r="AS8425">
        <f t="shared" si="919"/>
        <v>0</v>
      </c>
      <c r="BF8425" t="str">
        <f>IFERROR(IF(OR(BD8425=338,BD8425=340,BD8425=341,BD8425=342,BD8425="342A",BD8425="342B"),PorcenRet(BD8425,BH8425,BI8425),INDEX(PORCENTAJEBUSCAR,MATCH(BD8425,CódigoRET,0),4)*1),"")</f>
        <v/>
      </c>
      <c r="BG8425">
        <f t="shared" si="920"/>
        <v>0</v>
      </c>
      <c r="BO8425">
        <f t="shared" si="921"/>
        <v>0</v>
      </c>
      <c r="CC8425">
        <f t="shared" si="922"/>
        <v>0</v>
      </c>
      <c r="CD8425">
        <f t="shared" si="923"/>
        <v>0</v>
      </c>
      <c r="CG8425">
        <f ca="1">IFERROR(INDIRECT("IVA!X"&amp;MATCH(MID(COMPRAS!C8325,1,2)&amp;MID(COMPRAS!F8325,1,2)&amp;MID(COMPRAS!D8325,1,2),IVA!W:W,0)),"SIN COD.")</f>
        <v>0</v>
      </c>
      <c r="CH8425">
        <f ca="1">IFERROR(INDIRECT("IVA!Y"&amp;MATCH(MID(COMPRAS!C8325,1,2)&amp;MID(COMPRAS!F8325,1,2)&amp;MID(COMPRAS!D8325,1,2),IVA!W:W,0)),"SIN COD.")</f>
        <v>0</v>
      </c>
    </row>
    <row r="8426" spans="1:86" x14ac:dyDescent="0.25">
      <c r="A8426"/>
      <c r="B8426"/>
      <c r="D8426"/>
      <c r="AL8426">
        <f t="shared" si="917"/>
        <v>0</v>
      </c>
      <c r="AQ8426">
        <f t="shared" si="918"/>
        <v>0</v>
      </c>
      <c r="AR8426" t="str">
        <f>IFERROR(IF(OR(AP8426=338,AP8426=340,AP8426=341,AP8426=342,AP8426="342A",AP8426="342B"),PorcenRet(AP8426,AT8426,AU8426),INDEX(PORCENTAJEBUSCAR,MATCH(AP8426,CódigoRET,0),4)*1),"")</f>
        <v/>
      </c>
      <c r="AS8426">
        <f t="shared" si="919"/>
        <v>0</v>
      </c>
      <c r="BF8426" t="str">
        <f>IFERROR(IF(OR(BD8426=338,BD8426=340,BD8426=341,BD8426=342,BD8426="342A",BD8426="342B"),PorcenRet(BD8426,BH8426,BI8426),INDEX(PORCENTAJEBUSCAR,MATCH(BD8426,CódigoRET,0),4)*1),"")</f>
        <v/>
      </c>
      <c r="BG8426">
        <f t="shared" si="920"/>
        <v>0</v>
      </c>
      <c r="BO8426">
        <f t="shared" si="921"/>
        <v>0</v>
      </c>
      <c r="CC8426">
        <f t="shared" si="922"/>
        <v>0</v>
      </c>
      <c r="CD8426">
        <f t="shared" si="923"/>
        <v>0</v>
      </c>
      <c r="CG8426">
        <f ca="1">IFERROR(INDIRECT("IVA!X"&amp;MATCH(MID(COMPRAS!C8326,1,2)&amp;MID(COMPRAS!F8326,1,2)&amp;MID(COMPRAS!D8326,1,2),IVA!W:W,0)),"SIN COD.")</f>
        <v>0</v>
      </c>
      <c r="CH8426">
        <f ca="1">IFERROR(INDIRECT("IVA!Y"&amp;MATCH(MID(COMPRAS!C8326,1,2)&amp;MID(COMPRAS!F8326,1,2)&amp;MID(COMPRAS!D8326,1,2),IVA!W:W,0)),"SIN COD.")</f>
        <v>0</v>
      </c>
    </row>
    <row r="8427" spans="1:86" x14ac:dyDescent="0.25">
      <c r="A8427"/>
      <c r="B8427"/>
      <c r="D8427"/>
      <c r="AL8427">
        <f t="shared" si="917"/>
        <v>0</v>
      </c>
      <c r="AQ8427">
        <f t="shared" si="918"/>
        <v>0</v>
      </c>
      <c r="AR8427" t="str">
        <f>IFERROR(IF(OR(AP8427=338,AP8427=340,AP8427=341,AP8427=342,AP8427="342A",AP8427="342B"),PorcenRet(AP8427,AT8427,AU8427),INDEX(PORCENTAJEBUSCAR,MATCH(AP8427,CódigoRET,0),4)*1),"")</f>
        <v/>
      </c>
      <c r="AS8427">
        <f t="shared" si="919"/>
        <v>0</v>
      </c>
      <c r="BF8427" t="str">
        <f>IFERROR(IF(OR(BD8427=338,BD8427=340,BD8427=341,BD8427=342,BD8427="342A",BD8427="342B"),PorcenRet(BD8427,BH8427,BI8427),INDEX(PORCENTAJEBUSCAR,MATCH(BD8427,CódigoRET,0),4)*1),"")</f>
        <v/>
      </c>
      <c r="BG8427">
        <f t="shared" si="920"/>
        <v>0</v>
      </c>
      <c r="BO8427">
        <f t="shared" si="921"/>
        <v>0</v>
      </c>
      <c r="CC8427">
        <f t="shared" si="922"/>
        <v>0</v>
      </c>
      <c r="CD8427">
        <f t="shared" si="923"/>
        <v>0</v>
      </c>
      <c r="CG8427">
        <f ca="1">IFERROR(INDIRECT("IVA!X"&amp;MATCH(MID(COMPRAS!C8327,1,2)&amp;MID(COMPRAS!F8327,1,2)&amp;MID(COMPRAS!D8327,1,2),IVA!W:W,0)),"SIN COD.")</f>
        <v>0</v>
      </c>
      <c r="CH8427">
        <f ca="1">IFERROR(INDIRECT("IVA!Y"&amp;MATCH(MID(COMPRAS!C8327,1,2)&amp;MID(COMPRAS!F8327,1,2)&amp;MID(COMPRAS!D8327,1,2),IVA!W:W,0)),"SIN COD.")</f>
        <v>0</v>
      </c>
    </row>
    <row r="8428" spans="1:86" x14ac:dyDescent="0.25">
      <c r="A8428"/>
      <c r="B8428"/>
      <c r="D8428"/>
      <c r="AL8428">
        <f t="shared" si="917"/>
        <v>0</v>
      </c>
      <c r="AQ8428">
        <f t="shared" si="918"/>
        <v>0</v>
      </c>
      <c r="AR8428" t="str">
        <f>IFERROR(IF(OR(AP8428=338,AP8428=340,AP8428=341,AP8428=342,AP8428="342A",AP8428="342B"),PorcenRet(AP8428,AT8428,AU8428),INDEX(PORCENTAJEBUSCAR,MATCH(AP8428,CódigoRET,0),4)*1),"")</f>
        <v/>
      </c>
      <c r="AS8428">
        <f t="shared" si="919"/>
        <v>0</v>
      </c>
      <c r="BF8428" t="str">
        <f>IFERROR(IF(OR(BD8428=338,BD8428=340,BD8428=341,BD8428=342,BD8428="342A",BD8428="342B"),PorcenRet(BD8428,BH8428,BI8428),INDEX(PORCENTAJEBUSCAR,MATCH(BD8428,CódigoRET,0),4)*1),"")</f>
        <v/>
      </c>
      <c r="BG8428">
        <f t="shared" si="920"/>
        <v>0</v>
      </c>
      <c r="BO8428">
        <f t="shared" si="921"/>
        <v>0</v>
      </c>
      <c r="CC8428">
        <f t="shared" si="922"/>
        <v>0</v>
      </c>
      <c r="CD8428">
        <f t="shared" si="923"/>
        <v>0</v>
      </c>
      <c r="CG8428">
        <f ca="1">IFERROR(INDIRECT("IVA!X"&amp;MATCH(MID(COMPRAS!C8328,1,2)&amp;MID(COMPRAS!F8328,1,2)&amp;MID(COMPRAS!D8328,1,2),IVA!W:W,0)),"SIN COD.")</f>
        <v>0</v>
      </c>
      <c r="CH8428">
        <f ca="1">IFERROR(INDIRECT("IVA!Y"&amp;MATCH(MID(COMPRAS!C8328,1,2)&amp;MID(COMPRAS!F8328,1,2)&amp;MID(COMPRAS!D8328,1,2),IVA!W:W,0)),"SIN COD.")</f>
        <v>0</v>
      </c>
    </row>
    <row r="8429" spans="1:86" x14ac:dyDescent="0.25">
      <c r="A8429"/>
      <c r="B8429"/>
      <c r="D8429"/>
      <c r="AL8429">
        <f t="shared" si="917"/>
        <v>0</v>
      </c>
      <c r="AQ8429">
        <f t="shared" si="918"/>
        <v>0</v>
      </c>
      <c r="AR8429" t="str">
        <f>IFERROR(IF(OR(AP8429=338,AP8429=340,AP8429=341,AP8429=342,AP8429="342A",AP8429="342B"),PorcenRet(AP8429,AT8429,AU8429),INDEX(PORCENTAJEBUSCAR,MATCH(AP8429,CódigoRET,0),4)*1),"")</f>
        <v/>
      </c>
      <c r="AS8429">
        <f t="shared" si="919"/>
        <v>0</v>
      </c>
      <c r="BF8429" t="str">
        <f>IFERROR(IF(OR(BD8429=338,BD8429=340,BD8429=341,BD8429=342,BD8429="342A",BD8429="342B"),PorcenRet(BD8429,BH8429,BI8429),INDEX(PORCENTAJEBUSCAR,MATCH(BD8429,CódigoRET,0),4)*1),"")</f>
        <v/>
      </c>
      <c r="BG8429">
        <f t="shared" si="920"/>
        <v>0</v>
      </c>
      <c r="BO8429">
        <f t="shared" si="921"/>
        <v>0</v>
      </c>
      <c r="CC8429">
        <f t="shared" si="922"/>
        <v>0</v>
      </c>
      <c r="CD8429">
        <f t="shared" si="923"/>
        <v>0</v>
      </c>
      <c r="CG8429">
        <f ca="1">IFERROR(INDIRECT("IVA!X"&amp;MATCH(MID(COMPRAS!C8329,1,2)&amp;MID(COMPRAS!F8329,1,2)&amp;MID(COMPRAS!D8329,1,2),IVA!W:W,0)),"SIN COD.")</f>
        <v>0</v>
      </c>
      <c r="CH8429">
        <f ca="1">IFERROR(INDIRECT("IVA!Y"&amp;MATCH(MID(COMPRAS!C8329,1,2)&amp;MID(COMPRAS!F8329,1,2)&amp;MID(COMPRAS!D8329,1,2),IVA!W:W,0)),"SIN COD.")</f>
        <v>0</v>
      </c>
    </row>
    <row r="8430" spans="1:86" x14ac:dyDescent="0.25">
      <c r="A8430"/>
      <c r="B8430"/>
      <c r="D8430"/>
      <c r="AL8430">
        <f t="shared" si="917"/>
        <v>0</v>
      </c>
      <c r="AQ8430">
        <f t="shared" si="918"/>
        <v>0</v>
      </c>
      <c r="AR8430" t="str">
        <f>IFERROR(IF(OR(AP8430=338,AP8430=340,AP8430=341,AP8430=342,AP8430="342A",AP8430="342B"),PorcenRet(AP8430,AT8430,AU8430),INDEX(PORCENTAJEBUSCAR,MATCH(AP8430,CódigoRET,0),4)*1),"")</f>
        <v/>
      </c>
      <c r="AS8430">
        <f t="shared" si="919"/>
        <v>0</v>
      </c>
      <c r="BF8430" t="str">
        <f>IFERROR(IF(OR(BD8430=338,BD8430=340,BD8430=341,BD8430=342,BD8430="342A",BD8430="342B"),PorcenRet(BD8430,BH8430,BI8430),INDEX(PORCENTAJEBUSCAR,MATCH(BD8430,CódigoRET,0),4)*1),"")</f>
        <v/>
      </c>
      <c r="BG8430">
        <f t="shared" si="920"/>
        <v>0</v>
      </c>
      <c r="BO8430">
        <f t="shared" si="921"/>
        <v>0</v>
      </c>
      <c r="CC8430">
        <f t="shared" si="922"/>
        <v>0</v>
      </c>
      <c r="CD8430">
        <f t="shared" si="923"/>
        <v>0</v>
      </c>
      <c r="CG8430">
        <f ca="1">IFERROR(INDIRECT("IVA!X"&amp;MATCH(MID(COMPRAS!C8330,1,2)&amp;MID(COMPRAS!F8330,1,2)&amp;MID(COMPRAS!D8330,1,2),IVA!W:W,0)),"SIN COD.")</f>
        <v>0</v>
      </c>
      <c r="CH8430">
        <f ca="1">IFERROR(INDIRECT("IVA!Y"&amp;MATCH(MID(COMPRAS!C8330,1,2)&amp;MID(COMPRAS!F8330,1,2)&amp;MID(COMPRAS!D8330,1,2),IVA!W:W,0)),"SIN COD.")</f>
        <v>0</v>
      </c>
    </row>
    <row r="8431" spans="1:86" x14ac:dyDescent="0.25">
      <c r="A8431"/>
      <c r="B8431"/>
      <c r="D8431"/>
      <c r="AL8431">
        <f t="shared" si="917"/>
        <v>0</v>
      </c>
      <c r="AQ8431">
        <f t="shared" si="918"/>
        <v>0</v>
      </c>
      <c r="AR8431" t="str">
        <f>IFERROR(IF(OR(AP8431=338,AP8431=340,AP8431=341,AP8431=342,AP8431="342A",AP8431="342B"),PorcenRet(AP8431,AT8431,AU8431),INDEX(PORCENTAJEBUSCAR,MATCH(AP8431,CódigoRET,0),4)*1),"")</f>
        <v/>
      </c>
      <c r="AS8431">
        <f t="shared" si="919"/>
        <v>0</v>
      </c>
      <c r="BF8431" t="str">
        <f>IFERROR(IF(OR(BD8431=338,BD8431=340,BD8431=341,BD8431=342,BD8431="342A",BD8431="342B"),PorcenRet(BD8431,BH8431,BI8431),INDEX(PORCENTAJEBUSCAR,MATCH(BD8431,CódigoRET,0),4)*1),"")</f>
        <v/>
      </c>
      <c r="BG8431">
        <f t="shared" si="920"/>
        <v>0</v>
      </c>
      <c r="BO8431">
        <f t="shared" si="921"/>
        <v>0</v>
      </c>
      <c r="CC8431">
        <f t="shared" si="922"/>
        <v>0</v>
      </c>
      <c r="CD8431">
        <f t="shared" si="923"/>
        <v>0</v>
      </c>
      <c r="CG8431">
        <f ca="1">IFERROR(INDIRECT("IVA!X"&amp;MATCH(MID(COMPRAS!C8331,1,2)&amp;MID(COMPRAS!F8331,1,2)&amp;MID(COMPRAS!D8331,1,2),IVA!W:W,0)),"SIN COD.")</f>
        <v>0</v>
      </c>
      <c r="CH8431">
        <f ca="1">IFERROR(INDIRECT("IVA!Y"&amp;MATCH(MID(COMPRAS!C8331,1,2)&amp;MID(COMPRAS!F8331,1,2)&amp;MID(COMPRAS!D8331,1,2),IVA!W:W,0)),"SIN COD.")</f>
        <v>0</v>
      </c>
    </row>
    <row r="8432" spans="1:86" x14ac:dyDescent="0.25">
      <c r="A8432"/>
      <c r="B8432"/>
      <c r="D8432"/>
      <c r="AL8432">
        <f t="shared" si="917"/>
        <v>0</v>
      </c>
      <c r="AQ8432">
        <f t="shared" si="918"/>
        <v>0</v>
      </c>
      <c r="AR8432" t="str">
        <f>IFERROR(IF(OR(AP8432=338,AP8432=340,AP8432=341,AP8432=342,AP8432="342A",AP8432="342B"),PorcenRet(AP8432,AT8432,AU8432),INDEX(PORCENTAJEBUSCAR,MATCH(AP8432,CódigoRET,0),4)*1),"")</f>
        <v/>
      </c>
      <c r="AS8432">
        <f t="shared" si="919"/>
        <v>0</v>
      </c>
      <c r="BF8432" t="str">
        <f>IFERROR(IF(OR(BD8432=338,BD8432=340,BD8432=341,BD8432=342,BD8432="342A",BD8432="342B"),PorcenRet(BD8432,BH8432,BI8432),INDEX(PORCENTAJEBUSCAR,MATCH(BD8432,CódigoRET,0),4)*1),"")</f>
        <v/>
      </c>
      <c r="BG8432">
        <f t="shared" si="920"/>
        <v>0</v>
      </c>
      <c r="BO8432">
        <f t="shared" si="921"/>
        <v>0</v>
      </c>
      <c r="CC8432">
        <f t="shared" si="922"/>
        <v>0</v>
      </c>
      <c r="CD8432">
        <f t="shared" si="923"/>
        <v>0</v>
      </c>
      <c r="CG8432">
        <f ca="1">IFERROR(INDIRECT("IVA!X"&amp;MATCH(MID(COMPRAS!C8332,1,2)&amp;MID(COMPRAS!F8332,1,2)&amp;MID(COMPRAS!D8332,1,2),IVA!W:W,0)),"SIN COD.")</f>
        <v>0</v>
      </c>
      <c r="CH8432">
        <f ca="1">IFERROR(INDIRECT("IVA!Y"&amp;MATCH(MID(COMPRAS!C8332,1,2)&amp;MID(COMPRAS!F8332,1,2)&amp;MID(COMPRAS!D8332,1,2),IVA!W:W,0)),"SIN COD.")</f>
        <v>0</v>
      </c>
    </row>
    <row r="8433" spans="1:86" x14ac:dyDescent="0.25">
      <c r="A8433"/>
      <c r="B8433"/>
      <c r="D8433"/>
      <c r="AL8433">
        <f t="shared" si="917"/>
        <v>0</v>
      </c>
      <c r="AQ8433">
        <f t="shared" si="918"/>
        <v>0</v>
      </c>
      <c r="AR8433" t="str">
        <f>IFERROR(IF(OR(AP8433=338,AP8433=340,AP8433=341,AP8433=342,AP8433="342A",AP8433="342B"),PorcenRet(AP8433,AT8433,AU8433),INDEX(PORCENTAJEBUSCAR,MATCH(AP8433,CódigoRET,0),4)*1),"")</f>
        <v/>
      </c>
      <c r="AS8433">
        <f t="shared" si="919"/>
        <v>0</v>
      </c>
      <c r="BF8433" t="str">
        <f>IFERROR(IF(OR(BD8433=338,BD8433=340,BD8433=341,BD8433=342,BD8433="342A",BD8433="342B"),PorcenRet(BD8433,BH8433,BI8433),INDEX(PORCENTAJEBUSCAR,MATCH(BD8433,CódigoRET,0),4)*1),"")</f>
        <v/>
      </c>
      <c r="BG8433">
        <f t="shared" si="920"/>
        <v>0</v>
      </c>
      <c r="BO8433">
        <f t="shared" si="921"/>
        <v>0</v>
      </c>
      <c r="CC8433">
        <f t="shared" si="922"/>
        <v>0</v>
      </c>
      <c r="CD8433">
        <f t="shared" si="923"/>
        <v>0</v>
      </c>
      <c r="CG8433">
        <f ca="1">IFERROR(INDIRECT("IVA!X"&amp;MATCH(MID(COMPRAS!C8333,1,2)&amp;MID(COMPRAS!F8333,1,2)&amp;MID(COMPRAS!D8333,1,2),IVA!W:W,0)),"SIN COD.")</f>
        <v>0</v>
      </c>
      <c r="CH8433">
        <f ca="1">IFERROR(INDIRECT("IVA!Y"&amp;MATCH(MID(COMPRAS!C8333,1,2)&amp;MID(COMPRAS!F8333,1,2)&amp;MID(COMPRAS!D8333,1,2),IVA!W:W,0)),"SIN COD.")</f>
        <v>0</v>
      </c>
    </row>
    <row r="8434" spans="1:86" x14ac:dyDescent="0.25">
      <c r="A8434"/>
      <c r="B8434"/>
      <c r="D8434"/>
      <c r="AL8434">
        <f t="shared" si="917"/>
        <v>0</v>
      </c>
      <c r="AQ8434">
        <f t="shared" si="918"/>
        <v>0</v>
      </c>
      <c r="AR8434" t="str">
        <f>IFERROR(IF(OR(AP8434=338,AP8434=340,AP8434=341,AP8434=342,AP8434="342A",AP8434="342B"),PorcenRet(AP8434,AT8434,AU8434),INDEX(PORCENTAJEBUSCAR,MATCH(AP8434,CódigoRET,0),4)*1),"")</f>
        <v/>
      </c>
      <c r="AS8434">
        <f t="shared" si="919"/>
        <v>0</v>
      </c>
      <c r="BF8434" t="str">
        <f>IFERROR(IF(OR(BD8434=338,BD8434=340,BD8434=341,BD8434=342,BD8434="342A",BD8434="342B"),PorcenRet(BD8434,BH8434,BI8434),INDEX(PORCENTAJEBUSCAR,MATCH(BD8434,CódigoRET,0),4)*1),"")</f>
        <v/>
      </c>
      <c r="BG8434">
        <f t="shared" si="920"/>
        <v>0</v>
      </c>
      <c r="BO8434">
        <f t="shared" si="921"/>
        <v>0</v>
      </c>
      <c r="CC8434">
        <f t="shared" si="922"/>
        <v>0</v>
      </c>
      <c r="CD8434">
        <f t="shared" si="923"/>
        <v>0</v>
      </c>
      <c r="CG8434">
        <f ca="1">IFERROR(INDIRECT("IVA!X"&amp;MATCH(MID(COMPRAS!C8334,1,2)&amp;MID(COMPRAS!F8334,1,2)&amp;MID(COMPRAS!D8334,1,2),IVA!W:W,0)),"SIN COD.")</f>
        <v>0</v>
      </c>
      <c r="CH8434">
        <f ca="1">IFERROR(INDIRECT("IVA!Y"&amp;MATCH(MID(COMPRAS!C8334,1,2)&amp;MID(COMPRAS!F8334,1,2)&amp;MID(COMPRAS!D8334,1,2),IVA!W:W,0)),"SIN COD.")</f>
        <v>0</v>
      </c>
    </row>
    <row r="8435" spans="1:86" x14ac:dyDescent="0.25">
      <c r="A8435"/>
      <c r="B8435"/>
      <c r="D8435"/>
      <c r="AL8435">
        <f t="shared" si="917"/>
        <v>0</v>
      </c>
      <c r="AQ8435">
        <f t="shared" si="918"/>
        <v>0</v>
      </c>
      <c r="AR8435" t="str">
        <f>IFERROR(IF(OR(AP8435=338,AP8435=340,AP8435=341,AP8435=342,AP8435="342A",AP8435="342B"),PorcenRet(AP8435,AT8435,AU8435),INDEX(PORCENTAJEBUSCAR,MATCH(AP8435,CódigoRET,0),4)*1),"")</f>
        <v/>
      </c>
      <c r="AS8435">
        <f t="shared" si="919"/>
        <v>0</v>
      </c>
      <c r="BF8435" t="str">
        <f>IFERROR(IF(OR(BD8435=338,BD8435=340,BD8435=341,BD8435=342,BD8435="342A",BD8435="342B"),PorcenRet(BD8435,BH8435,BI8435),INDEX(PORCENTAJEBUSCAR,MATCH(BD8435,CódigoRET,0),4)*1),"")</f>
        <v/>
      </c>
      <c r="BG8435">
        <f t="shared" si="920"/>
        <v>0</v>
      </c>
      <c r="BO8435">
        <f t="shared" si="921"/>
        <v>0</v>
      </c>
      <c r="CC8435">
        <f t="shared" si="922"/>
        <v>0</v>
      </c>
      <c r="CD8435">
        <f t="shared" si="923"/>
        <v>0</v>
      </c>
      <c r="CG8435">
        <f ca="1">IFERROR(INDIRECT("IVA!X"&amp;MATCH(MID(COMPRAS!C8335,1,2)&amp;MID(COMPRAS!F8335,1,2)&amp;MID(COMPRAS!D8335,1,2),IVA!W:W,0)),"SIN COD.")</f>
        <v>0</v>
      </c>
      <c r="CH8435">
        <f ca="1">IFERROR(INDIRECT("IVA!Y"&amp;MATCH(MID(COMPRAS!C8335,1,2)&amp;MID(COMPRAS!F8335,1,2)&amp;MID(COMPRAS!D8335,1,2),IVA!W:W,0)),"SIN COD.")</f>
        <v>0</v>
      </c>
    </row>
    <row r="8436" spans="1:86" x14ac:dyDescent="0.25">
      <c r="A8436"/>
      <c r="B8436"/>
      <c r="D8436"/>
      <c r="AL8436">
        <f t="shared" si="917"/>
        <v>0</v>
      </c>
      <c r="AQ8436">
        <f t="shared" si="918"/>
        <v>0</v>
      </c>
      <c r="AR8436" t="str">
        <f>IFERROR(IF(OR(AP8436=338,AP8436=340,AP8436=341,AP8436=342,AP8436="342A",AP8436="342B"),PorcenRet(AP8436,AT8436,AU8436),INDEX(PORCENTAJEBUSCAR,MATCH(AP8436,CódigoRET,0),4)*1),"")</f>
        <v/>
      </c>
      <c r="AS8436">
        <f t="shared" si="919"/>
        <v>0</v>
      </c>
      <c r="BF8436" t="str">
        <f>IFERROR(IF(OR(BD8436=338,BD8436=340,BD8436=341,BD8436=342,BD8436="342A",BD8436="342B"),PorcenRet(BD8436,BH8436,BI8436),INDEX(PORCENTAJEBUSCAR,MATCH(BD8436,CódigoRET,0),4)*1),"")</f>
        <v/>
      </c>
      <c r="BG8436">
        <f t="shared" si="920"/>
        <v>0</v>
      </c>
      <c r="BO8436">
        <f t="shared" si="921"/>
        <v>0</v>
      </c>
      <c r="CC8436">
        <f t="shared" si="922"/>
        <v>0</v>
      </c>
      <c r="CD8436">
        <f t="shared" si="923"/>
        <v>0</v>
      </c>
      <c r="CG8436">
        <f ca="1">IFERROR(INDIRECT("IVA!X"&amp;MATCH(MID(COMPRAS!C8336,1,2)&amp;MID(COMPRAS!F8336,1,2)&amp;MID(COMPRAS!D8336,1,2),IVA!W:W,0)),"SIN COD.")</f>
        <v>0</v>
      </c>
      <c r="CH8436">
        <f ca="1">IFERROR(INDIRECT("IVA!Y"&amp;MATCH(MID(COMPRAS!C8336,1,2)&amp;MID(COMPRAS!F8336,1,2)&amp;MID(COMPRAS!D8336,1,2),IVA!W:W,0)),"SIN COD.")</f>
        <v>0</v>
      </c>
    </row>
    <row r="8437" spans="1:86" x14ac:dyDescent="0.25">
      <c r="A8437"/>
      <c r="B8437"/>
      <c r="D8437"/>
      <c r="AL8437">
        <f t="shared" si="917"/>
        <v>0</v>
      </c>
      <c r="AQ8437">
        <f t="shared" si="918"/>
        <v>0</v>
      </c>
      <c r="AR8437" t="str">
        <f>IFERROR(IF(OR(AP8437=338,AP8437=340,AP8437=341,AP8437=342,AP8437="342A",AP8437="342B"),PorcenRet(AP8437,AT8437,AU8437),INDEX(PORCENTAJEBUSCAR,MATCH(AP8437,CódigoRET,0),4)*1),"")</f>
        <v/>
      </c>
      <c r="AS8437">
        <f t="shared" si="919"/>
        <v>0</v>
      </c>
      <c r="BF8437" t="str">
        <f>IFERROR(IF(OR(BD8437=338,BD8437=340,BD8437=341,BD8437=342,BD8437="342A",BD8437="342B"),PorcenRet(BD8437,BH8437,BI8437),INDEX(PORCENTAJEBUSCAR,MATCH(BD8437,CódigoRET,0),4)*1),"")</f>
        <v/>
      </c>
      <c r="BG8437">
        <f t="shared" si="920"/>
        <v>0</v>
      </c>
      <c r="BO8437">
        <f t="shared" si="921"/>
        <v>0</v>
      </c>
      <c r="CC8437">
        <f t="shared" si="922"/>
        <v>0</v>
      </c>
      <c r="CD8437">
        <f t="shared" si="923"/>
        <v>0</v>
      </c>
      <c r="CG8437">
        <f ca="1">IFERROR(INDIRECT("IVA!X"&amp;MATCH(MID(COMPRAS!C8337,1,2)&amp;MID(COMPRAS!F8337,1,2)&amp;MID(COMPRAS!D8337,1,2),IVA!W:W,0)),"SIN COD.")</f>
        <v>0</v>
      </c>
      <c r="CH8437">
        <f ca="1">IFERROR(INDIRECT("IVA!Y"&amp;MATCH(MID(COMPRAS!C8337,1,2)&amp;MID(COMPRAS!F8337,1,2)&amp;MID(COMPRAS!D8337,1,2),IVA!W:W,0)),"SIN COD.")</f>
        <v>0</v>
      </c>
    </row>
    <row r="8438" spans="1:86" x14ac:dyDescent="0.25">
      <c r="A8438"/>
      <c r="B8438"/>
      <c r="D8438"/>
      <c r="AL8438">
        <f t="shared" si="917"/>
        <v>0</v>
      </c>
      <c r="AQ8438">
        <f t="shared" si="918"/>
        <v>0</v>
      </c>
      <c r="AR8438" t="str">
        <f>IFERROR(IF(OR(AP8438=338,AP8438=340,AP8438=341,AP8438=342,AP8438="342A",AP8438="342B"),PorcenRet(AP8438,AT8438,AU8438),INDEX(PORCENTAJEBUSCAR,MATCH(AP8438,CódigoRET,0),4)*1),"")</f>
        <v/>
      </c>
      <c r="AS8438">
        <f t="shared" si="919"/>
        <v>0</v>
      </c>
      <c r="BF8438" t="str">
        <f>IFERROR(IF(OR(BD8438=338,BD8438=340,BD8438=341,BD8438=342,BD8438="342A",BD8438="342B"),PorcenRet(BD8438,BH8438,BI8438),INDEX(PORCENTAJEBUSCAR,MATCH(BD8438,CódigoRET,0),4)*1),"")</f>
        <v/>
      </c>
      <c r="BG8438">
        <f t="shared" si="920"/>
        <v>0</v>
      </c>
      <c r="BO8438">
        <f t="shared" si="921"/>
        <v>0</v>
      </c>
      <c r="CC8438">
        <f t="shared" si="922"/>
        <v>0</v>
      </c>
      <c r="CD8438">
        <f t="shared" si="923"/>
        <v>0</v>
      </c>
      <c r="CG8438">
        <f ca="1">IFERROR(INDIRECT("IVA!X"&amp;MATCH(MID(COMPRAS!C8338,1,2)&amp;MID(COMPRAS!F8338,1,2)&amp;MID(COMPRAS!D8338,1,2),IVA!W:W,0)),"SIN COD.")</f>
        <v>0</v>
      </c>
      <c r="CH8438">
        <f ca="1">IFERROR(INDIRECT("IVA!Y"&amp;MATCH(MID(COMPRAS!C8338,1,2)&amp;MID(COMPRAS!F8338,1,2)&amp;MID(COMPRAS!D8338,1,2),IVA!W:W,0)),"SIN COD.")</f>
        <v>0</v>
      </c>
    </row>
    <row r="8439" spans="1:86" x14ac:dyDescent="0.25">
      <c r="A8439"/>
      <c r="B8439"/>
      <c r="D8439"/>
      <c r="AL8439">
        <f t="shared" si="917"/>
        <v>0</v>
      </c>
      <c r="AQ8439">
        <f t="shared" si="918"/>
        <v>0</v>
      </c>
      <c r="AR8439" t="str">
        <f>IFERROR(IF(OR(AP8439=338,AP8439=340,AP8439=341,AP8439=342,AP8439="342A",AP8439="342B"),PorcenRet(AP8439,AT8439,AU8439),INDEX(PORCENTAJEBUSCAR,MATCH(AP8439,CódigoRET,0),4)*1),"")</f>
        <v/>
      </c>
      <c r="AS8439">
        <f t="shared" si="919"/>
        <v>0</v>
      </c>
      <c r="BF8439" t="str">
        <f>IFERROR(IF(OR(BD8439=338,BD8439=340,BD8439=341,BD8439=342,BD8439="342A",BD8439="342B"),PorcenRet(BD8439,BH8439,BI8439),INDEX(PORCENTAJEBUSCAR,MATCH(BD8439,CódigoRET,0),4)*1),"")</f>
        <v/>
      </c>
      <c r="BG8439">
        <f t="shared" si="920"/>
        <v>0</v>
      </c>
      <c r="BO8439">
        <f t="shared" si="921"/>
        <v>0</v>
      </c>
      <c r="CC8439">
        <f t="shared" si="922"/>
        <v>0</v>
      </c>
      <c r="CD8439">
        <f t="shared" si="923"/>
        <v>0</v>
      </c>
      <c r="CG8439">
        <f ca="1">IFERROR(INDIRECT("IVA!X"&amp;MATCH(MID(COMPRAS!C8339,1,2)&amp;MID(COMPRAS!F8339,1,2)&amp;MID(COMPRAS!D8339,1,2),IVA!W:W,0)),"SIN COD.")</f>
        <v>0</v>
      </c>
      <c r="CH8439">
        <f ca="1">IFERROR(INDIRECT("IVA!Y"&amp;MATCH(MID(COMPRAS!C8339,1,2)&amp;MID(COMPRAS!F8339,1,2)&amp;MID(COMPRAS!D8339,1,2),IVA!W:W,0)),"SIN COD.")</f>
        <v>0</v>
      </c>
    </row>
    <row r="8440" spans="1:86" x14ac:dyDescent="0.25">
      <c r="A8440"/>
      <c r="B8440"/>
      <c r="D8440"/>
      <c r="AL8440">
        <f t="shared" si="917"/>
        <v>0</v>
      </c>
      <c r="AQ8440">
        <f t="shared" si="918"/>
        <v>0</v>
      </c>
      <c r="AR8440" t="str">
        <f>IFERROR(IF(OR(AP8440=338,AP8440=340,AP8440=341,AP8440=342,AP8440="342A",AP8440="342B"),PorcenRet(AP8440,AT8440,AU8440),INDEX(PORCENTAJEBUSCAR,MATCH(AP8440,CódigoRET,0),4)*1),"")</f>
        <v/>
      </c>
      <c r="AS8440">
        <f t="shared" si="919"/>
        <v>0</v>
      </c>
      <c r="BF8440" t="str">
        <f>IFERROR(IF(OR(BD8440=338,BD8440=340,BD8440=341,BD8440=342,BD8440="342A",BD8440="342B"),PorcenRet(BD8440,BH8440,BI8440),INDEX(PORCENTAJEBUSCAR,MATCH(BD8440,CódigoRET,0),4)*1),"")</f>
        <v/>
      </c>
      <c r="BG8440">
        <f t="shared" si="920"/>
        <v>0</v>
      </c>
      <c r="BO8440">
        <f t="shared" si="921"/>
        <v>0</v>
      </c>
      <c r="CC8440">
        <f t="shared" si="922"/>
        <v>0</v>
      </c>
      <c r="CD8440">
        <f t="shared" si="923"/>
        <v>0</v>
      </c>
      <c r="CG8440">
        <f ca="1">IFERROR(INDIRECT("IVA!X"&amp;MATCH(MID(COMPRAS!C8340,1,2)&amp;MID(COMPRAS!F8340,1,2)&amp;MID(COMPRAS!D8340,1,2),IVA!W:W,0)),"SIN COD.")</f>
        <v>0</v>
      </c>
      <c r="CH8440">
        <f ca="1">IFERROR(INDIRECT("IVA!Y"&amp;MATCH(MID(COMPRAS!C8340,1,2)&amp;MID(COMPRAS!F8340,1,2)&amp;MID(COMPRAS!D8340,1,2),IVA!W:W,0)),"SIN COD.")</f>
        <v>0</v>
      </c>
    </row>
    <row r="8441" spans="1:86" x14ac:dyDescent="0.25">
      <c r="A8441"/>
      <c r="B8441"/>
      <c r="D8441"/>
      <c r="AL8441">
        <f t="shared" si="917"/>
        <v>0</v>
      </c>
      <c r="AQ8441">
        <f t="shared" si="918"/>
        <v>0</v>
      </c>
      <c r="AR8441" t="str">
        <f>IFERROR(IF(OR(AP8441=338,AP8441=340,AP8441=341,AP8441=342,AP8441="342A",AP8441="342B"),PorcenRet(AP8441,AT8441,AU8441),INDEX(PORCENTAJEBUSCAR,MATCH(AP8441,CódigoRET,0),4)*1),"")</f>
        <v/>
      </c>
      <c r="AS8441">
        <f t="shared" si="919"/>
        <v>0</v>
      </c>
      <c r="BF8441" t="str">
        <f>IFERROR(IF(OR(BD8441=338,BD8441=340,BD8441=341,BD8441=342,BD8441="342A",BD8441="342B"),PorcenRet(BD8441,BH8441,BI8441),INDEX(PORCENTAJEBUSCAR,MATCH(BD8441,CódigoRET,0),4)*1),"")</f>
        <v/>
      </c>
      <c r="BG8441">
        <f t="shared" si="920"/>
        <v>0</v>
      </c>
      <c r="BO8441">
        <f t="shared" si="921"/>
        <v>0</v>
      </c>
      <c r="CC8441">
        <f t="shared" si="922"/>
        <v>0</v>
      </c>
      <c r="CD8441">
        <f t="shared" si="923"/>
        <v>0</v>
      </c>
      <c r="CG8441">
        <f ca="1">IFERROR(INDIRECT("IVA!X"&amp;MATCH(MID(COMPRAS!C8341,1,2)&amp;MID(COMPRAS!F8341,1,2)&amp;MID(COMPRAS!D8341,1,2),IVA!W:W,0)),"SIN COD.")</f>
        <v>0</v>
      </c>
      <c r="CH8441">
        <f ca="1">IFERROR(INDIRECT("IVA!Y"&amp;MATCH(MID(COMPRAS!C8341,1,2)&amp;MID(COMPRAS!F8341,1,2)&amp;MID(COMPRAS!D8341,1,2),IVA!W:W,0)),"SIN COD.")</f>
        <v>0</v>
      </c>
    </row>
    <row r="8442" spans="1:86" x14ac:dyDescent="0.25">
      <c r="A8442"/>
      <c r="B8442"/>
      <c r="D8442"/>
      <c r="AL8442">
        <f t="shared" si="917"/>
        <v>0</v>
      </c>
      <c r="AQ8442">
        <f t="shared" si="918"/>
        <v>0</v>
      </c>
      <c r="AR8442" t="str">
        <f>IFERROR(IF(OR(AP8442=338,AP8442=340,AP8442=341,AP8442=342,AP8442="342A",AP8442="342B"),PorcenRet(AP8442,AT8442,AU8442),INDEX(PORCENTAJEBUSCAR,MATCH(AP8442,CódigoRET,0),4)*1),"")</f>
        <v/>
      </c>
      <c r="AS8442">
        <f t="shared" si="919"/>
        <v>0</v>
      </c>
      <c r="BF8442" t="str">
        <f>IFERROR(IF(OR(BD8442=338,BD8442=340,BD8442=341,BD8442=342,BD8442="342A",BD8442="342B"),PorcenRet(BD8442,BH8442,BI8442),INDEX(PORCENTAJEBUSCAR,MATCH(BD8442,CódigoRET,0),4)*1),"")</f>
        <v/>
      </c>
      <c r="BG8442">
        <f t="shared" si="920"/>
        <v>0</v>
      </c>
      <c r="BO8442">
        <f t="shared" si="921"/>
        <v>0</v>
      </c>
      <c r="CC8442">
        <f t="shared" si="922"/>
        <v>0</v>
      </c>
      <c r="CD8442">
        <f t="shared" si="923"/>
        <v>0</v>
      </c>
      <c r="CG8442">
        <f ca="1">IFERROR(INDIRECT("IVA!X"&amp;MATCH(MID(COMPRAS!C8342,1,2)&amp;MID(COMPRAS!F8342,1,2)&amp;MID(COMPRAS!D8342,1,2),IVA!W:W,0)),"SIN COD.")</f>
        <v>0</v>
      </c>
      <c r="CH8442">
        <f ca="1">IFERROR(INDIRECT("IVA!Y"&amp;MATCH(MID(COMPRAS!C8342,1,2)&amp;MID(COMPRAS!F8342,1,2)&amp;MID(COMPRAS!D8342,1,2),IVA!W:W,0)),"SIN COD.")</f>
        <v>0</v>
      </c>
    </row>
    <row r="8443" spans="1:86" x14ac:dyDescent="0.25">
      <c r="A8443"/>
      <c r="B8443"/>
      <c r="D8443"/>
      <c r="AL8443">
        <f t="shared" si="917"/>
        <v>0</v>
      </c>
      <c r="AQ8443">
        <f t="shared" si="918"/>
        <v>0</v>
      </c>
      <c r="AR8443" t="str">
        <f>IFERROR(IF(OR(AP8443=338,AP8443=340,AP8443=341,AP8443=342,AP8443="342A",AP8443="342B"),PorcenRet(AP8443,AT8443,AU8443),INDEX(PORCENTAJEBUSCAR,MATCH(AP8443,CódigoRET,0),4)*1),"")</f>
        <v/>
      </c>
      <c r="AS8443">
        <f t="shared" si="919"/>
        <v>0</v>
      </c>
      <c r="BF8443" t="str">
        <f>IFERROR(IF(OR(BD8443=338,BD8443=340,BD8443=341,BD8443=342,BD8443="342A",BD8443="342B"),PorcenRet(BD8443,BH8443,BI8443),INDEX(PORCENTAJEBUSCAR,MATCH(BD8443,CódigoRET,0),4)*1),"")</f>
        <v/>
      </c>
      <c r="BG8443">
        <f t="shared" si="920"/>
        <v>0</v>
      </c>
      <c r="BO8443">
        <f t="shared" si="921"/>
        <v>0</v>
      </c>
      <c r="CC8443">
        <f t="shared" si="922"/>
        <v>0</v>
      </c>
      <c r="CD8443">
        <f t="shared" si="923"/>
        <v>0</v>
      </c>
      <c r="CG8443">
        <f ca="1">IFERROR(INDIRECT("IVA!X"&amp;MATCH(MID(COMPRAS!C8343,1,2)&amp;MID(COMPRAS!F8343,1,2)&amp;MID(COMPRAS!D8343,1,2),IVA!W:W,0)),"SIN COD.")</f>
        <v>0</v>
      </c>
      <c r="CH8443">
        <f ca="1">IFERROR(INDIRECT("IVA!Y"&amp;MATCH(MID(COMPRAS!C8343,1,2)&amp;MID(COMPRAS!F8343,1,2)&amp;MID(COMPRAS!D8343,1,2),IVA!W:W,0)),"SIN COD.")</f>
        <v>0</v>
      </c>
    </row>
    <row r="8444" spans="1:86" x14ac:dyDescent="0.25">
      <c r="A8444"/>
      <c r="B8444"/>
      <c r="D8444"/>
      <c r="AL8444">
        <f t="shared" si="917"/>
        <v>0</v>
      </c>
      <c r="AQ8444">
        <f t="shared" si="918"/>
        <v>0</v>
      </c>
      <c r="AR8444" t="str">
        <f>IFERROR(IF(OR(AP8444=338,AP8444=340,AP8444=341,AP8444=342,AP8444="342A",AP8444="342B"),PorcenRet(AP8444,AT8444,AU8444),INDEX(PORCENTAJEBUSCAR,MATCH(AP8444,CódigoRET,0),4)*1),"")</f>
        <v/>
      </c>
      <c r="AS8444">
        <f t="shared" si="919"/>
        <v>0</v>
      </c>
      <c r="BF8444" t="str">
        <f>IFERROR(IF(OR(BD8444=338,BD8444=340,BD8444=341,BD8444=342,BD8444="342A",BD8444="342B"),PorcenRet(BD8444,BH8444,BI8444),INDEX(PORCENTAJEBUSCAR,MATCH(BD8444,CódigoRET,0),4)*1),"")</f>
        <v/>
      </c>
      <c r="BG8444">
        <f t="shared" si="920"/>
        <v>0</v>
      </c>
      <c r="BO8444">
        <f t="shared" si="921"/>
        <v>0</v>
      </c>
      <c r="CC8444">
        <f t="shared" si="922"/>
        <v>0</v>
      </c>
      <c r="CD8444">
        <f t="shared" si="923"/>
        <v>0</v>
      </c>
      <c r="CG8444">
        <f ca="1">IFERROR(INDIRECT("IVA!X"&amp;MATCH(MID(COMPRAS!C8344,1,2)&amp;MID(COMPRAS!F8344,1,2)&amp;MID(COMPRAS!D8344,1,2),IVA!W:W,0)),"SIN COD.")</f>
        <v>0</v>
      </c>
      <c r="CH8444">
        <f ca="1">IFERROR(INDIRECT("IVA!Y"&amp;MATCH(MID(COMPRAS!C8344,1,2)&amp;MID(COMPRAS!F8344,1,2)&amp;MID(COMPRAS!D8344,1,2),IVA!W:W,0)),"SIN COD.")</f>
        <v>0</v>
      </c>
    </row>
    <row r="8445" spans="1:86" x14ac:dyDescent="0.25">
      <c r="A8445"/>
      <c r="B8445"/>
      <c r="D8445"/>
      <c r="AL8445">
        <f t="shared" si="917"/>
        <v>0</v>
      </c>
      <c r="AQ8445">
        <f t="shared" si="918"/>
        <v>0</v>
      </c>
      <c r="AR8445" t="str">
        <f>IFERROR(IF(OR(AP8445=338,AP8445=340,AP8445=341,AP8445=342,AP8445="342A",AP8445="342B"),PorcenRet(AP8445,AT8445,AU8445),INDEX(PORCENTAJEBUSCAR,MATCH(AP8445,CódigoRET,0),4)*1),"")</f>
        <v/>
      </c>
      <c r="AS8445">
        <f t="shared" si="919"/>
        <v>0</v>
      </c>
      <c r="BF8445" t="str">
        <f>IFERROR(IF(OR(BD8445=338,BD8445=340,BD8445=341,BD8445=342,BD8445="342A",BD8445="342B"),PorcenRet(BD8445,BH8445,BI8445),INDEX(PORCENTAJEBUSCAR,MATCH(BD8445,CódigoRET,0),4)*1),"")</f>
        <v/>
      </c>
      <c r="BG8445">
        <f t="shared" si="920"/>
        <v>0</v>
      </c>
      <c r="BO8445">
        <f t="shared" si="921"/>
        <v>0</v>
      </c>
      <c r="CC8445">
        <f t="shared" si="922"/>
        <v>0</v>
      </c>
      <c r="CD8445">
        <f t="shared" si="923"/>
        <v>0</v>
      </c>
      <c r="CG8445">
        <f ca="1">IFERROR(INDIRECT("IVA!X"&amp;MATCH(MID(COMPRAS!C8345,1,2)&amp;MID(COMPRAS!F8345,1,2)&amp;MID(COMPRAS!D8345,1,2),IVA!W:W,0)),"SIN COD.")</f>
        <v>0</v>
      </c>
      <c r="CH8445">
        <f ca="1">IFERROR(INDIRECT("IVA!Y"&amp;MATCH(MID(COMPRAS!C8345,1,2)&amp;MID(COMPRAS!F8345,1,2)&amp;MID(COMPRAS!D8345,1,2),IVA!W:W,0)),"SIN COD.")</f>
        <v>0</v>
      </c>
    </row>
    <row r="8446" spans="1:86" x14ac:dyDescent="0.25">
      <c r="A8446"/>
      <c r="B8446"/>
      <c r="D8446"/>
      <c r="AL8446">
        <f t="shared" si="917"/>
        <v>0</v>
      </c>
      <c r="AQ8446">
        <f t="shared" si="918"/>
        <v>0</v>
      </c>
      <c r="AR8446" t="str">
        <f>IFERROR(IF(OR(AP8446=338,AP8446=340,AP8446=341,AP8446=342,AP8446="342A",AP8446="342B"),PorcenRet(AP8446,AT8446,AU8446),INDEX(PORCENTAJEBUSCAR,MATCH(AP8446,CódigoRET,0),4)*1),"")</f>
        <v/>
      </c>
      <c r="AS8446">
        <f t="shared" si="919"/>
        <v>0</v>
      </c>
      <c r="BF8446" t="str">
        <f>IFERROR(IF(OR(BD8446=338,BD8446=340,BD8446=341,BD8446=342,BD8446="342A",BD8446="342B"),PorcenRet(BD8446,BH8446,BI8446),INDEX(PORCENTAJEBUSCAR,MATCH(BD8446,CódigoRET,0),4)*1),"")</f>
        <v/>
      </c>
      <c r="BG8446">
        <f t="shared" si="920"/>
        <v>0</v>
      </c>
      <c r="BO8446">
        <f t="shared" si="921"/>
        <v>0</v>
      </c>
      <c r="CC8446">
        <f t="shared" si="922"/>
        <v>0</v>
      </c>
      <c r="CD8446">
        <f t="shared" si="923"/>
        <v>0</v>
      </c>
      <c r="CG8446">
        <f ca="1">IFERROR(INDIRECT("IVA!X"&amp;MATCH(MID(COMPRAS!C8346,1,2)&amp;MID(COMPRAS!F8346,1,2)&amp;MID(COMPRAS!D8346,1,2),IVA!W:W,0)),"SIN COD.")</f>
        <v>0</v>
      </c>
      <c r="CH8446">
        <f ca="1">IFERROR(INDIRECT("IVA!Y"&amp;MATCH(MID(COMPRAS!C8346,1,2)&amp;MID(COMPRAS!F8346,1,2)&amp;MID(COMPRAS!D8346,1,2),IVA!W:W,0)),"SIN COD.")</f>
        <v>0</v>
      </c>
    </row>
    <row r="8447" spans="1:86" x14ac:dyDescent="0.25">
      <c r="A8447"/>
      <c r="B8447"/>
      <c r="D8447"/>
      <c r="AL8447">
        <f t="shared" si="917"/>
        <v>0</v>
      </c>
      <c r="AQ8447">
        <f t="shared" si="918"/>
        <v>0</v>
      </c>
      <c r="AR8447" t="str">
        <f>IFERROR(IF(OR(AP8447=338,AP8447=340,AP8447=341,AP8447=342,AP8447="342A",AP8447="342B"),PorcenRet(AP8447,AT8447,AU8447),INDEX(PORCENTAJEBUSCAR,MATCH(AP8447,CódigoRET,0),4)*1),"")</f>
        <v/>
      </c>
      <c r="AS8447">
        <f t="shared" si="919"/>
        <v>0</v>
      </c>
      <c r="BF8447" t="str">
        <f>IFERROR(IF(OR(BD8447=338,BD8447=340,BD8447=341,BD8447=342,BD8447="342A",BD8447="342B"),PorcenRet(BD8447,BH8447,BI8447),INDEX(PORCENTAJEBUSCAR,MATCH(BD8447,CódigoRET,0),4)*1),"")</f>
        <v/>
      </c>
      <c r="BG8447">
        <f t="shared" si="920"/>
        <v>0</v>
      </c>
      <c r="BO8447">
        <f t="shared" si="921"/>
        <v>0</v>
      </c>
      <c r="CC8447">
        <f t="shared" si="922"/>
        <v>0</v>
      </c>
      <c r="CD8447">
        <f t="shared" si="923"/>
        <v>0</v>
      </c>
      <c r="CG8447">
        <f ca="1">IFERROR(INDIRECT("IVA!X"&amp;MATCH(MID(COMPRAS!C8347,1,2)&amp;MID(COMPRAS!F8347,1,2)&amp;MID(COMPRAS!D8347,1,2),IVA!W:W,0)),"SIN COD.")</f>
        <v>0</v>
      </c>
      <c r="CH8447">
        <f ca="1">IFERROR(INDIRECT("IVA!Y"&amp;MATCH(MID(COMPRAS!C8347,1,2)&amp;MID(COMPRAS!F8347,1,2)&amp;MID(COMPRAS!D8347,1,2),IVA!W:W,0)),"SIN COD.")</f>
        <v>0</v>
      </c>
    </row>
    <row r="8448" spans="1:86" x14ac:dyDescent="0.25">
      <c r="A8448"/>
      <c r="B8448"/>
      <c r="D8448"/>
      <c r="AL8448">
        <f t="shared" si="917"/>
        <v>0</v>
      </c>
      <c r="AQ8448">
        <f t="shared" si="918"/>
        <v>0</v>
      </c>
      <c r="AR8448" t="str">
        <f>IFERROR(IF(OR(AP8448=338,AP8448=340,AP8448=341,AP8448=342,AP8448="342A",AP8448="342B"),PorcenRet(AP8448,AT8448,AU8448),INDEX(PORCENTAJEBUSCAR,MATCH(AP8448,CódigoRET,0),4)*1),"")</f>
        <v/>
      </c>
      <c r="AS8448">
        <f t="shared" si="919"/>
        <v>0</v>
      </c>
      <c r="BF8448" t="str">
        <f>IFERROR(IF(OR(BD8448=338,BD8448=340,BD8448=341,BD8448=342,BD8448="342A",BD8448="342B"),PorcenRet(BD8448,BH8448,BI8448),INDEX(PORCENTAJEBUSCAR,MATCH(BD8448,CódigoRET,0),4)*1),"")</f>
        <v/>
      </c>
      <c r="BG8448">
        <f t="shared" si="920"/>
        <v>0</v>
      </c>
      <c r="BO8448">
        <f t="shared" si="921"/>
        <v>0</v>
      </c>
      <c r="CC8448">
        <f t="shared" si="922"/>
        <v>0</v>
      </c>
      <c r="CD8448">
        <f t="shared" si="923"/>
        <v>0</v>
      </c>
      <c r="CG8448">
        <f ca="1">IFERROR(INDIRECT("IVA!X"&amp;MATCH(MID(COMPRAS!C8348,1,2)&amp;MID(COMPRAS!F8348,1,2)&amp;MID(COMPRAS!D8348,1,2),IVA!W:W,0)),"SIN COD.")</f>
        <v>0</v>
      </c>
      <c r="CH8448">
        <f ca="1">IFERROR(INDIRECT("IVA!Y"&amp;MATCH(MID(COMPRAS!C8348,1,2)&amp;MID(COMPRAS!F8348,1,2)&amp;MID(COMPRAS!D8348,1,2),IVA!W:W,0)),"SIN COD.")</f>
        <v>0</v>
      </c>
    </row>
    <row r="8449" spans="1:86" x14ac:dyDescent="0.25">
      <c r="A8449"/>
      <c r="B8449"/>
      <c r="D8449"/>
      <c r="AL8449">
        <f t="shared" si="917"/>
        <v>0</v>
      </c>
      <c r="AQ8449">
        <f t="shared" si="918"/>
        <v>0</v>
      </c>
      <c r="AR8449" t="str">
        <f>IFERROR(IF(OR(AP8449=338,AP8449=340,AP8449=341,AP8449=342,AP8449="342A",AP8449="342B"),PorcenRet(AP8449,AT8449,AU8449),INDEX(PORCENTAJEBUSCAR,MATCH(AP8449,CódigoRET,0),4)*1),"")</f>
        <v/>
      </c>
      <c r="AS8449">
        <f t="shared" si="919"/>
        <v>0</v>
      </c>
      <c r="BF8449" t="str">
        <f>IFERROR(IF(OR(BD8449=338,BD8449=340,BD8449=341,BD8449=342,BD8449="342A",BD8449="342B"),PorcenRet(BD8449,BH8449,BI8449),INDEX(PORCENTAJEBUSCAR,MATCH(BD8449,CódigoRET,0),4)*1),"")</f>
        <v/>
      </c>
      <c r="BG8449">
        <f t="shared" si="920"/>
        <v>0</v>
      </c>
      <c r="BO8449">
        <f t="shared" si="921"/>
        <v>0</v>
      </c>
      <c r="CC8449">
        <f t="shared" si="922"/>
        <v>0</v>
      </c>
      <c r="CD8449">
        <f t="shared" si="923"/>
        <v>0</v>
      </c>
      <c r="CG8449">
        <f ca="1">IFERROR(INDIRECT("IVA!X"&amp;MATCH(MID(COMPRAS!C8349,1,2)&amp;MID(COMPRAS!F8349,1,2)&amp;MID(COMPRAS!D8349,1,2),IVA!W:W,0)),"SIN COD.")</f>
        <v>0</v>
      </c>
      <c r="CH8449">
        <f ca="1">IFERROR(INDIRECT("IVA!Y"&amp;MATCH(MID(COMPRAS!C8349,1,2)&amp;MID(COMPRAS!F8349,1,2)&amp;MID(COMPRAS!D8349,1,2),IVA!W:W,0)),"SIN COD.")</f>
        <v>0</v>
      </c>
    </row>
    <row r="8450" spans="1:86" x14ac:dyDescent="0.25">
      <c r="A8450"/>
      <c r="B8450"/>
      <c r="D8450"/>
      <c r="AL8450">
        <f t="shared" ref="AL8450:AL8513" si="924">O8450+P8450+Q8450+R8450+S8450+T8450+U8450+V8450</f>
        <v>0</v>
      </c>
      <c r="AQ8450">
        <f t="shared" ref="AQ8450:AQ8513" si="925">+P8450+Q8450+R8450+S8450-BE8450-BQ8450-BW8450+O8450</f>
        <v>0</v>
      </c>
      <c r="AR8450" t="str">
        <f>IFERROR(IF(OR(AP8450=338,AP8450=340,AP8450=341,AP8450=342,AP8450="342A",AP8450="342B"),PorcenRet(AP8450,AT8450,AU8450),INDEX(PORCENTAJEBUSCAR,MATCH(AP8450,CódigoRET,0),4)*1),"")</f>
        <v/>
      </c>
      <c r="AS8450">
        <f t="shared" ref="AS8450:AS8513" si="926">ROUND(IF(AP8450="",0,AQ8450*(AR8450/100)),2)</f>
        <v>0</v>
      </c>
      <c r="BF8450" t="str">
        <f>IFERROR(IF(OR(BD8450=338,BD8450=340,BD8450=341,BD8450=342,BD8450="342A",BD8450="342B"),PorcenRet(BD8450,BH8450,BI8450),INDEX(PORCENTAJEBUSCAR,MATCH(BD8450,CódigoRET,0),4)*1),"")</f>
        <v/>
      </c>
      <c r="BG8450">
        <f t="shared" ref="BG8450:BG8513" si="927">ROUND(IF(BD8450="",0,BE8450*(BF8450/100)),2)</f>
        <v>0</v>
      </c>
      <c r="BO8450">
        <f t="shared" ref="BO8450:BO8513" si="928">IF(MID(F8450,1,2)="41",SUM(O8450:S8450),0)</f>
        <v>0</v>
      </c>
      <c r="CC8450">
        <f t="shared" ref="CC8450:CC8513" si="929">O8450+P8450+Q8450+R8450+S8450</f>
        <v>0</v>
      </c>
      <c r="CD8450">
        <f t="shared" ref="CD8450:CD8513" si="930">T8450+U8450</f>
        <v>0</v>
      </c>
      <c r="CG8450">
        <f ca="1">IFERROR(INDIRECT("IVA!X"&amp;MATCH(MID(COMPRAS!C8350,1,2)&amp;MID(COMPRAS!F8350,1,2)&amp;MID(COMPRAS!D8350,1,2),IVA!W:W,0)),"SIN COD.")</f>
        <v>0</v>
      </c>
      <c r="CH8450">
        <f ca="1">IFERROR(INDIRECT("IVA!Y"&amp;MATCH(MID(COMPRAS!C8350,1,2)&amp;MID(COMPRAS!F8350,1,2)&amp;MID(COMPRAS!D8350,1,2),IVA!W:W,0)),"SIN COD.")</f>
        <v>0</v>
      </c>
    </row>
    <row r="8451" spans="1:86" x14ac:dyDescent="0.25">
      <c r="A8451"/>
      <c r="B8451"/>
      <c r="D8451"/>
      <c r="AL8451">
        <f t="shared" si="924"/>
        <v>0</v>
      </c>
      <c r="AQ8451">
        <f t="shared" si="925"/>
        <v>0</v>
      </c>
      <c r="AR8451" t="str">
        <f>IFERROR(IF(OR(AP8451=338,AP8451=340,AP8451=341,AP8451=342,AP8451="342A",AP8451="342B"),PorcenRet(AP8451,AT8451,AU8451),INDEX(PORCENTAJEBUSCAR,MATCH(AP8451,CódigoRET,0),4)*1),"")</f>
        <v/>
      </c>
      <c r="AS8451">
        <f t="shared" si="926"/>
        <v>0</v>
      </c>
      <c r="BF8451" t="str">
        <f>IFERROR(IF(OR(BD8451=338,BD8451=340,BD8451=341,BD8451=342,BD8451="342A",BD8451="342B"),PorcenRet(BD8451,BH8451,BI8451),INDEX(PORCENTAJEBUSCAR,MATCH(BD8451,CódigoRET,0),4)*1),"")</f>
        <v/>
      </c>
      <c r="BG8451">
        <f t="shared" si="927"/>
        <v>0</v>
      </c>
      <c r="BO8451">
        <f t="shared" si="928"/>
        <v>0</v>
      </c>
      <c r="CC8451">
        <f t="shared" si="929"/>
        <v>0</v>
      </c>
      <c r="CD8451">
        <f t="shared" si="930"/>
        <v>0</v>
      </c>
      <c r="CG8451">
        <f ca="1">IFERROR(INDIRECT("IVA!X"&amp;MATCH(MID(COMPRAS!C8351,1,2)&amp;MID(COMPRAS!F8351,1,2)&amp;MID(COMPRAS!D8351,1,2),IVA!W:W,0)),"SIN COD.")</f>
        <v>0</v>
      </c>
      <c r="CH8451">
        <f ca="1">IFERROR(INDIRECT("IVA!Y"&amp;MATCH(MID(COMPRAS!C8351,1,2)&amp;MID(COMPRAS!F8351,1,2)&amp;MID(COMPRAS!D8351,1,2),IVA!W:W,0)),"SIN COD.")</f>
        <v>0</v>
      </c>
    </row>
    <row r="8452" spans="1:86" x14ac:dyDescent="0.25">
      <c r="A8452"/>
      <c r="B8452"/>
      <c r="D8452"/>
      <c r="AL8452">
        <f t="shared" si="924"/>
        <v>0</v>
      </c>
      <c r="AQ8452">
        <f t="shared" si="925"/>
        <v>0</v>
      </c>
      <c r="AR8452" t="str">
        <f>IFERROR(IF(OR(AP8452=338,AP8452=340,AP8452=341,AP8452=342,AP8452="342A",AP8452="342B"),PorcenRet(AP8452,AT8452,AU8452),INDEX(PORCENTAJEBUSCAR,MATCH(AP8452,CódigoRET,0),4)*1),"")</f>
        <v/>
      </c>
      <c r="AS8452">
        <f t="shared" si="926"/>
        <v>0</v>
      </c>
      <c r="BF8452" t="str">
        <f>IFERROR(IF(OR(BD8452=338,BD8452=340,BD8452=341,BD8452=342,BD8452="342A",BD8452="342B"),PorcenRet(BD8452,BH8452,BI8452),INDEX(PORCENTAJEBUSCAR,MATCH(BD8452,CódigoRET,0),4)*1),"")</f>
        <v/>
      </c>
      <c r="BG8452">
        <f t="shared" si="927"/>
        <v>0</v>
      </c>
      <c r="BO8452">
        <f t="shared" si="928"/>
        <v>0</v>
      </c>
      <c r="CC8452">
        <f t="shared" si="929"/>
        <v>0</v>
      </c>
      <c r="CD8452">
        <f t="shared" si="930"/>
        <v>0</v>
      </c>
      <c r="CG8452">
        <f ca="1">IFERROR(INDIRECT("IVA!X"&amp;MATCH(MID(COMPRAS!C8352,1,2)&amp;MID(COMPRAS!F8352,1,2)&amp;MID(COMPRAS!D8352,1,2),IVA!W:W,0)),"SIN COD.")</f>
        <v>0</v>
      </c>
      <c r="CH8452">
        <f ca="1">IFERROR(INDIRECT("IVA!Y"&amp;MATCH(MID(COMPRAS!C8352,1,2)&amp;MID(COMPRAS!F8352,1,2)&amp;MID(COMPRAS!D8352,1,2),IVA!W:W,0)),"SIN COD.")</f>
        <v>0</v>
      </c>
    </row>
    <row r="8453" spans="1:86" x14ac:dyDescent="0.25">
      <c r="A8453"/>
      <c r="B8453"/>
      <c r="D8453"/>
      <c r="AL8453">
        <f t="shared" si="924"/>
        <v>0</v>
      </c>
      <c r="AQ8453">
        <f t="shared" si="925"/>
        <v>0</v>
      </c>
      <c r="AR8453" t="str">
        <f>IFERROR(IF(OR(AP8453=338,AP8453=340,AP8453=341,AP8453=342,AP8453="342A",AP8453="342B"),PorcenRet(AP8453,AT8453,AU8453),INDEX(PORCENTAJEBUSCAR,MATCH(AP8453,CódigoRET,0),4)*1),"")</f>
        <v/>
      </c>
      <c r="AS8453">
        <f t="shared" si="926"/>
        <v>0</v>
      </c>
      <c r="BF8453" t="str">
        <f>IFERROR(IF(OR(BD8453=338,BD8453=340,BD8453=341,BD8453=342,BD8453="342A",BD8453="342B"),PorcenRet(BD8453,BH8453,BI8453),INDEX(PORCENTAJEBUSCAR,MATCH(BD8453,CódigoRET,0),4)*1),"")</f>
        <v/>
      </c>
      <c r="BG8453">
        <f t="shared" si="927"/>
        <v>0</v>
      </c>
      <c r="BO8453">
        <f t="shared" si="928"/>
        <v>0</v>
      </c>
      <c r="CC8453">
        <f t="shared" si="929"/>
        <v>0</v>
      </c>
      <c r="CD8453">
        <f t="shared" si="930"/>
        <v>0</v>
      </c>
      <c r="CG8453">
        <f ca="1">IFERROR(INDIRECT("IVA!X"&amp;MATCH(MID(COMPRAS!C8353,1,2)&amp;MID(COMPRAS!F8353,1,2)&amp;MID(COMPRAS!D8353,1,2),IVA!W:W,0)),"SIN COD.")</f>
        <v>0</v>
      </c>
      <c r="CH8453">
        <f ca="1">IFERROR(INDIRECT("IVA!Y"&amp;MATCH(MID(COMPRAS!C8353,1,2)&amp;MID(COMPRAS!F8353,1,2)&amp;MID(COMPRAS!D8353,1,2),IVA!W:W,0)),"SIN COD.")</f>
        <v>0</v>
      </c>
    </row>
    <row r="8454" spans="1:86" x14ac:dyDescent="0.25">
      <c r="A8454"/>
      <c r="B8454"/>
      <c r="D8454"/>
      <c r="AL8454">
        <f t="shared" si="924"/>
        <v>0</v>
      </c>
      <c r="AQ8454">
        <f t="shared" si="925"/>
        <v>0</v>
      </c>
      <c r="AR8454" t="str">
        <f>IFERROR(IF(OR(AP8454=338,AP8454=340,AP8454=341,AP8454=342,AP8454="342A",AP8454="342B"),PorcenRet(AP8454,AT8454,AU8454),INDEX(PORCENTAJEBUSCAR,MATCH(AP8454,CódigoRET,0),4)*1),"")</f>
        <v/>
      </c>
      <c r="AS8454">
        <f t="shared" si="926"/>
        <v>0</v>
      </c>
      <c r="BF8454" t="str">
        <f>IFERROR(IF(OR(BD8454=338,BD8454=340,BD8454=341,BD8454=342,BD8454="342A",BD8454="342B"),PorcenRet(BD8454,BH8454,BI8454),INDEX(PORCENTAJEBUSCAR,MATCH(BD8454,CódigoRET,0),4)*1),"")</f>
        <v/>
      </c>
      <c r="BG8454">
        <f t="shared" si="927"/>
        <v>0</v>
      </c>
      <c r="BO8454">
        <f t="shared" si="928"/>
        <v>0</v>
      </c>
      <c r="CC8454">
        <f t="shared" si="929"/>
        <v>0</v>
      </c>
      <c r="CD8454">
        <f t="shared" si="930"/>
        <v>0</v>
      </c>
      <c r="CG8454">
        <f ca="1">IFERROR(INDIRECT("IVA!X"&amp;MATCH(MID(COMPRAS!C8354,1,2)&amp;MID(COMPRAS!F8354,1,2)&amp;MID(COMPRAS!D8354,1,2),IVA!W:W,0)),"SIN COD.")</f>
        <v>0</v>
      </c>
      <c r="CH8454">
        <f ca="1">IFERROR(INDIRECT("IVA!Y"&amp;MATCH(MID(COMPRAS!C8354,1,2)&amp;MID(COMPRAS!F8354,1,2)&amp;MID(COMPRAS!D8354,1,2),IVA!W:W,0)),"SIN COD.")</f>
        <v>0</v>
      </c>
    </row>
    <row r="8455" spans="1:86" x14ac:dyDescent="0.25">
      <c r="A8455"/>
      <c r="B8455"/>
      <c r="D8455"/>
      <c r="AL8455">
        <f t="shared" si="924"/>
        <v>0</v>
      </c>
      <c r="AQ8455">
        <f t="shared" si="925"/>
        <v>0</v>
      </c>
      <c r="AR8455" t="str">
        <f>IFERROR(IF(OR(AP8455=338,AP8455=340,AP8455=341,AP8455=342,AP8455="342A",AP8455="342B"),PorcenRet(AP8455,AT8455,AU8455),INDEX(PORCENTAJEBUSCAR,MATCH(AP8455,CódigoRET,0),4)*1),"")</f>
        <v/>
      </c>
      <c r="AS8455">
        <f t="shared" si="926"/>
        <v>0</v>
      </c>
      <c r="BF8455" t="str">
        <f>IFERROR(IF(OR(BD8455=338,BD8455=340,BD8455=341,BD8455=342,BD8455="342A",BD8455="342B"),PorcenRet(BD8455,BH8455,BI8455),INDEX(PORCENTAJEBUSCAR,MATCH(BD8455,CódigoRET,0),4)*1),"")</f>
        <v/>
      </c>
      <c r="BG8455">
        <f t="shared" si="927"/>
        <v>0</v>
      </c>
      <c r="BO8455">
        <f t="shared" si="928"/>
        <v>0</v>
      </c>
      <c r="CC8455">
        <f t="shared" si="929"/>
        <v>0</v>
      </c>
      <c r="CD8455">
        <f t="shared" si="930"/>
        <v>0</v>
      </c>
      <c r="CG8455">
        <f ca="1">IFERROR(INDIRECT("IVA!X"&amp;MATCH(MID(COMPRAS!C8355,1,2)&amp;MID(COMPRAS!F8355,1,2)&amp;MID(COMPRAS!D8355,1,2),IVA!W:W,0)),"SIN COD.")</f>
        <v>0</v>
      </c>
      <c r="CH8455">
        <f ca="1">IFERROR(INDIRECT("IVA!Y"&amp;MATCH(MID(COMPRAS!C8355,1,2)&amp;MID(COMPRAS!F8355,1,2)&amp;MID(COMPRAS!D8355,1,2),IVA!W:W,0)),"SIN COD.")</f>
        <v>0</v>
      </c>
    </row>
    <row r="8456" spans="1:86" x14ac:dyDescent="0.25">
      <c r="A8456"/>
      <c r="B8456"/>
      <c r="D8456"/>
      <c r="AL8456">
        <f t="shared" si="924"/>
        <v>0</v>
      </c>
      <c r="AQ8456">
        <f t="shared" si="925"/>
        <v>0</v>
      </c>
      <c r="AR8456" t="str">
        <f>IFERROR(IF(OR(AP8456=338,AP8456=340,AP8456=341,AP8456=342,AP8456="342A",AP8456="342B"),PorcenRet(AP8456,AT8456,AU8456),INDEX(PORCENTAJEBUSCAR,MATCH(AP8456,CódigoRET,0),4)*1),"")</f>
        <v/>
      </c>
      <c r="AS8456">
        <f t="shared" si="926"/>
        <v>0</v>
      </c>
      <c r="BF8456" t="str">
        <f>IFERROR(IF(OR(BD8456=338,BD8456=340,BD8456=341,BD8456=342,BD8456="342A",BD8456="342B"),PorcenRet(BD8456,BH8456,BI8456),INDEX(PORCENTAJEBUSCAR,MATCH(BD8456,CódigoRET,0),4)*1),"")</f>
        <v/>
      </c>
      <c r="BG8456">
        <f t="shared" si="927"/>
        <v>0</v>
      </c>
      <c r="BO8456">
        <f t="shared" si="928"/>
        <v>0</v>
      </c>
      <c r="CC8456">
        <f t="shared" si="929"/>
        <v>0</v>
      </c>
      <c r="CD8456">
        <f t="shared" si="930"/>
        <v>0</v>
      </c>
      <c r="CG8456">
        <f ca="1">IFERROR(INDIRECT("IVA!X"&amp;MATCH(MID(COMPRAS!C8356,1,2)&amp;MID(COMPRAS!F8356,1,2)&amp;MID(COMPRAS!D8356,1,2),IVA!W:W,0)),"SIN COD.")</f>
        <v>0</v>
      </c>
      <c r="CH8456">
        <f ca="1">IFERROR(INDIRECT("IVA!Y"&amp;MATCH(MID(COMPRAS!C8356,1,2)&amp;MID(COMPRAS!F8356,1,2)&amp;MID(COMPRAS!D8356,1,2),IVA!W:W,0)),"SIN COD.")</f>
        <v>0</v>
      </c>
    </row>
    <row r="8457" spans="1:86" x14ac:dyDescent="0.25">
      <c r="A8457"/>
      <c r="B8457"/>
      <c r="D8457"/>
      <c r="AL8457">
        <f t="shared" si="924"/>
        <v>0</v>
      </c>
      <c r="AQ8457">
        <f t="shared" si="925"/>
        <v>0</v>
      </c>
      <c r="AR8457" t="str">
        <f>IFERROR(IF(OR(AP8457=338,AP8457=340,AP8457=341,AP8457=342,AP8457="342A",AP8457="342B"),PorcenRet(AP8457,AT8457,AU8457),INDEX(PORCENTAJEBUSCAR,MATCH(AP8457,CódigoRET,0),4)*1),"")</f>
        <v/>
      </c>
      <c r="AS8457">
        <f t="shared" si="926"/>
        <v>0</v>
      </c>
      <c r="BF8457" t="str">
        <f>IFERROR(IF(OR(BD8457=338,BD8457=340,BD8457=341,BD8457=342,BD8457="342A",BD8457="342B"),PorcenRet(BD8457,BH8457,BI8457),INDEX(PORCENTAJEBUSCAR,MATCH(BD8457,CódigoRET,0),4)*1),"")</f>
        <v/>
      </c>
      <c r="BG8457">
        <f t="shared" si="927"/>
        <v>0</v>
      </c>
      <c r="BO8457">
        <f t="shared" si="928"/>
        <v>0</v>
      </c>
      <c r="CC8457">
        <f t="shared" si="929"/>
        <v>0</v>
      </c>
      <c r="CD8457">
        <f t="shared" si="930"/>
        <v>0</v>
      </c>
      <c r="CG8457">
        <f ca="1">IFERROR(INDIRECT("IVA!X"&amp;MATCH(MID(COMPRAS!C8357,1,2)&amp;MID(COMPRAS!F8357,1,2)&amp;MID(COMPRAS!D8357,1,2),IVA!W:W,0)),"SIN COD.")</f>
        <v>0</v>
      </c>
      <c r="CH8457">
        <f ca="1">IFERROR(INDIRECT("IVA!Y"&amp;MATCH(MID(COMPRAS!C8357,1,2)&amp;MID(COMPRAS!F8357,1,2)&amp;MID(COMPRAS!D8357,1,2),IVA!W:W,0)),"SIN COD.")</f>
        <v>0</v>
      </c>
    </row>
    <row r="8458" spans="1:86" x14ac:dyDescent="0.25">
      <c r="A8458"/>
      <c r="B8458"/>
      <c r="D8458"/>
      <c r="AL8458">
        <f t="shared" si="924"/>
        <v>0</v>
      </c>
      <c r="AQ8458">
        <f t="shared" si="925"/>
        <v>0</v>
      </c>
      <c r="AR8458" t="str">
        <f>IFERROR(IF(OR(AP8458=338,AP8458=340,AP8458=341,AP8458=342,AP8458="342A",AP8458="342B"),PorcenRet(AP8458,AT8458,AU8458),INDEX(PORCENTAJEBUSCAR,MATCH(AP8458,CódigoRET,0),4)*1),"")</f>
        <v/>
      </c>
      <c r="AS8458">
        <f t="shared" si="926"/>
        <v>0</v>
      </c>
      <c r="BF8458" t="str">
        <f>IFERROR(IF(OR(BD8458=338,BD8458=340,BD8458=341,BD8458=342,BD8458="342A",BD8458="342B"),PorcenRet(BD8458,BH8458,BI8458),INDEX(PORCENTAJEBUSCAR,MATCH(BD8458,CódigoRET,0),4)*1),"")</f>
        <v/>
      </c>
      <c r="BG8458">
        <f t="shared" si="927"/>
        <v>0</v>
      </c>
      <c r="BO8458">
        <f t="shared" si="928"/>
        <v>0</v>
      </c>
      <c r="CC8458">
        <f t="shared" si="929"/>
        <v>0</v>
      </c>
      <c r="CD8458">
        <f t="shared" si="930"/>
        <v>0</v>
      </c>
      <c r="CG8458">
        <f ca="1">IFERROR(INDIRECT("IVA!X"&amp;MATCH(MID(COMPRAS!C8358,1,2)&amp;MID(COMPRAS!F8358,1,2)&amp;MID(COMPRAS!D8358,1,2),IVA!W:W,0)),"SIN COD.")</f>
        <v>0</v>
      </c>
      <c r="CH8458">
        <f ca="1">IFERROR(INDIRECT("IVA!Y"&amp;MATCH(MID(COMPRAS!C8358,1,2)&amp;MID(COMPRAS!F8358,1,2)&amp;MID(COMPRAS!D8358,1,2),IVA!W:W,0)),"SIN COD.")</f>
        <v>0</v>
      </c>
    </row>
    <row r="8459" spans="1:86" x14ac:dyDescent="0.25">
      <c r="A8459"/>
      <c r="B8459"/>
      <c r="D8459"/>
      <c r="AL8459">
        <f t="shared" si="924"/>
        <v>0</v>
      </c>
      <c r="AQ8459">
        <f t="shared" si="925"/>
        <v>0</v>
      </c>
      <c r="AR8459" t="str">
        <f>IFERROR(IF(OR(AP8459=338,AP8459=340,AP8459=341,AP8459=342,AP8459="342A",AP8459="342B"),PorcenRet(AP8459,AT8459,AU8459),INDEX(PORCENTAJEBUSCAR,MATCH(AP8459,CódigoRET,0),4)*1),"")</f>
        <v/>
      </c>
      <c r="AS8459">
        <f t="shared" si="926"/>
        <v>0</v>
      </c>
      <c r="BF8459" t="str">
        <f>IFERROR(IF(OR(BD8459=338,BD8459=340,BD8459=341,BD8459=342,BD8459="342A",BD8459="342B"),PorcenRet(BD8459,BH8459,BI8459),INDEX(PORCENTAJEBUSCAR,MATCH(BD8459,CódigoRET,0),4)*1),"")</f>
        <v/>
      </c>
      <c r="BG8459">
        <f t="shared" si="927"/>
        <v>0</v>
      </c>
      <c r="BO8459">
        <f t="shared" si="928"/>
        <v>0</v>
      </c>
      <c r="CC8459">
        <f t="shared" si="929"/>
        <v>0</v>
      </c>
      <c r="CD8459">
        <f t="shared" si="930"/>
        <v>0</v>
      </c>
      <c r="CG8459">
        <f ca="1">IFERROR(INDIRECT("IVA!X"&amp;MATCH(MID(COMPRAS!C8359,1,2)&amp;MID(COMPRAS!F8359,1,2)&amp;MID(COMPRAS!D8359,1,2),IVA!W:W,0)),"SIN COD.")</f>
        <v>0</v>
      </c>
      <c r="CH8459">
        <f ca="1">IFERROR(INDIRECT("IVA!Y"&amp;MATCH(MID(COMPRAS!C8359,1,2)&amp;MID(COMPRAS!F8359,1,2)&amp;MID(COMPRAS!D8359,1,2),IVA!W:W,0)),"SIN COD.")</f>
        <v>0</v>
      </c>
    </row>
    <row r="8460" spans="1:86" x14ac:dyDescent="0.25">
      <c r="A8460"/>
      <c r="B8460"/>
      <c r="D8460"/>
      <c r="AL8460">
        <f t="shared" si="924"/>
        <v>0</v>
      </c>
      <c r="AQ8460">
        <f t="shared" si="925"/>
        <v>0</v>
      </c>
      <c r="AR8460" t="str">
        <f>IFERROR(IF(OR(AP8460=338,AP8460=340,AP8460=341,AP8460=342,AP8460="342A",AP8460="342B"),PorcenRet(AP8460,AT8460,AU8460),INDEX(PORCENTAJEBUSCAR,MATCH(AP8460,CódigoRET,0),4)*1),"")</f>
        <v/>
      </c>
      <c r="AS8460">
        <f t="shared" si="926"/>
        <v>0</v>
      </c>
      <c r="BF8460" t="str">
        <f>IFERROR(IF(OR(BD8460=338,BD8460=340,BD8460=341,BD8460=342,BD8460="342A",BD8460="342B"),PorcenRet(BD8460,BH8460,BI8460),INDEX(PORCENTAJEBUSCAR,MATCH(BD8460,CódigoRET,0),4)*1),"")</f>
        <v/>
      </c>
      <c r="BG8460">
        <f t="shared" si="927"/>
        <v>0</v>
      </c>
      <c r="BO8460">
        <f t="shared" si="928"/>
        <v>0</v>
      </c>
      <c r="CC8460">
        <f t="shared" si="929"/>
        <v>0</v>
      </c>
      <c r="CD8460">
        <f t="shared" si="930"/>
        <v>0</v>
      </c>
      <c r="CG8460">
        <f ca="1">IFERROR(INDIRECT("IVA!X"&amp;MATCH(MID(COMPRAS!C8360,1,2)&amp;MID(COMPRAS!F8360,1,2)&amp;MID(COMPRAS!D8360,1,2),IVA!W:W,0)),"SIN COD.")</f>
        <v>0</v>
      </c>
      <c r="CH8460">
        <f ca="1">IFERROR(INDIRECT("IVA!Y"&amp;MATCH(MID(COMPRAS!C8360,1,2)&amp;MID(COMPRAS!F8360,1,2)&amp;MID(COMPRAS!D8360,1,2),IVA!W:W,0)),"SIN COD.")</f>
        <v>0</v>
      </c>
    </row>
    <row r="8461" spans="1:86" x14ac:dyDescent="0.25">
      <c r="A8461"/>
      <c r="B8461"/>
      <c r="D8461"/>
      <c r="AL8461">
        <f t="shared" si="924"/>
        <v>0</v>
      </c>
      <c r="AQ8461">
        <f t="shared" si="925"/>
        <v>0</v>
      </c>
      <c r="AR8461" t="str">
        <f>IFERROR(IF(OR(AP8461=338,AP8461=340,AP8461=341,AP8461=342,AP8461="342A",AP8461="342B"),PorcenRet(AP8461,AT8461,AU8461),INDEX(PORCENTAJEBUSCAR,MATCH(AP8461,CódigoRET,0),4)*1),"")</f>
        <v/>
      </c>
      <c r="AS8461">
        <f t="shared" si="926"/>
        <v>0</v>
      </c>
      <c r="BF8461" t="str">
        <f>IFERROR(IF(OR(BD8461=338,BD8461=340,BD8461=341,BD8461=342,BD8461="342A",BD8461="342B"),PorcenRet(BD8461,BH8461,BI8461),INDEX(PORCENTAJEBUSCAR,MATCH(BD8461,CódigoRET,0),4)*1),"")</f>
        <v/>
      </c>
      <c r="BG8461">
        <f t="shared" si="927"/>
        <v>0</v>
      </c>
      <c r="BO8461">
        <f t="shared" si="928"/>
        <v>0</v>
      </c>
      <c r="CC8461">
        <f t="shared" si="929"/>
        <v>0</v>
      </c>
      <c r="CD8461">
        <f t="shared" si="930"/>
        <v>0</v>
      </c>
      <c r="CG8461">
        <f ca="1">IFERROR(INDIRECT("IVA!X"&amp;MATCH(MID(COMPRAS!C8361,1,2)&amp;MID(COMPRAS!F8361,1,2)&amp;MID(COMPRAS!D8361,1,2),IVA!W:W,0)),"SIN COD.")</f>
        <v>0</v>
      </c>
      <c r="CH8461">
        <f ca="1">IFERROR(INDIRECT("IVA!Y"&amp;MATCH(MID(COMPRAS!C8361,1,2)&amp;MID(COMPRAS!F8361,1,2)&amp;MID(COMPRAS!D8361,1,2),IVA!W:W,0)),"SIN COD.")</f>
        <v>0</v>
      </c>
    </row>
    <row r="8462" spans="1:86" x14ac:dyDescent="0.25">
      <c r="A8462"/>
      <c r="B8462"/>
      <c r="D8462"/>
      <c r="AL8462">
        <f t="shared" si="924"/>
        <v>0</v>
      </c>
      <c r="AQ8462">
        <f t="shared" si="925"/>
        <v>0</v>
      </c>
      <c r="AR8462" t="str">
        <f>IFERROR(IF(OR(AP8462=338,AP8462=340,AP8462=341,AP8462=342,AP8462="342A",AP8462="342B"),PorcenRet(AP8462,AT8462,AU8462),INDEX(PORCENTAJEBUSCAR,MATCH(AP8462,CódigoRET,0),4)*1),"")</f>
        <v/>
      </c>
      <c r="AS8462">
        <f t="shared" si="926"/>
        <v>0</v>
      </c>
      <c r="BF8462" t="str">
        <f>IFERROR(IF(OR(BD8462=338,BD8462=340,BD8462=341,BD8462=342,BD8462="342A",BD8462="342B"),PorcenRet(BD8462,BH8462,BI8462),INDEX(PORCENTAJEBUSCAR,MATCH(BD8462,CódigoRET,0),4)*1),"")</f>
        <v/>
      </c>
      <c r="BG8462">
        <f t="shared" si="927"/>
        <v>0</v>
      </c>
      <c r="BO8462">
        <f t="shared" si="928"/>
        <v>0</v>
      </c>
      <c r="CC8462">
        <f t="shared" si="929"/>
        <v>0</v>
      </c>
      <c r="CD8462">
        <f t="shared" si="930"/>
        <v>0</v>
      </c>
      <c r="CG8462">
        <f ca="1">IFERROR(INDIRECT("IVA!X"&amp;MATCH(MID(COMPRAS!C8362,1,2)&amp;MID(COMPRAS!F8362,1,2)&amp;MID(COMPRAS!D8362,1,2),IVA!W:W,0)),"SIN COD.")</f>
        <v>0</v>
      </c>
      <c r="CH8462">
        <f ca="1">IFERROR(INDIRECT("IVA!Y"&amp;MATCH(MID(COMPRAS!C8362,1,2)&amp;MID(COMPRAS!F8362,1,2)&amp;MID(COMPRAS!D8362,1,2),IVA!W:W,0)),"SIN COD.")</f>
        <v>0</v>
      </c>
    </row>
    <row r="8463" spans="1:86" x14ac:dyDescent="0.25">
      <c r="A8463"/>
      <c r="B8463"/>
      <c r="D8463"/>
      <c r="AL8463">
        <f t="shared" si="924"/>
        <v>0</v>
      </c>
      <c r="AQ8463">
        <f t="shared" si="925"/>
        <v>0</v>
      </c>
      <c r="AR8463" t="str">
        <f>IFERROR(IF(OR(AP8463=338,AP8463=340,AP8463=341,AP8463=342,AP8463="342A",AP8463="342B"),PorcenRet(AP8463,AT8463,AU8463),INDEX(PORCENTAJEBUSCAR,MATCH(AP8463,CódigoRET,0),4)*1),"")</f>
        <v/>
      </c>
      <c r="AS8463">
        <f t="shared" si="926"/>
        <v>0</v>
      </c>
      <c r="BF8463" t="str">
        <f>IFERROR(IF(OR(BD8463=338,BD8463=340,BD8463=341,BD8463=342,BD8463="342A",BD8463="342B"),PorcenRet(BD8463,BH8463,BI8463),INDEX(PORCENTAJEBUSCAR,MATCH(BD8463,CódigoRET,0),4)*1),"")</f>
        <v/>
      </c>
      <c r="BG8463">
        <f t="shared" si="927"/>
        <v>0</v>
      </c>
      <c r="BO8463">
        <f t="shared" si="928"/>
        <v>0</v>
      </c>
      <c r="CC8463">
        <f t="shared" si="929"/>
        <v>0</v>
      </c>
      <c r="CD8463">
        <f t="shared" si="930"/>
        <v>0</v>
      </c>
      <c r="CG8463">
        <f ca="1">IFERROR(INDIRECT("IVA!X"&amp;MATCH(MID(COMPRAS!C8363,1,2)&amp;MID(COMPRAS!F8363,1,2)&amp;MID(COMPRAS!D8363,1,2),IVA!W:W,0)),"SIN COD.")</f>
        <v>0</v>
      </c>
      <c r="CH8463">
        <f ca="1">IFERROR(INDIRECT("IVA!Y"&amp;MATCH(MID(COMPRAS!C8363,1,2)&amp;MID(COMPRAS!F8363,1,2)&amp;MID(COMPRAS!D8363,1,2),IVA!W:W,0)),"SIN COD.")</f>
        <v>0</v>
      </c>
    </row>
    <row r="8464" spans="1:86" x14ac:dyDescent="0.25">
      <c r="A8464"/>
      <c r="B8464"/>
      <c r="D8464"/>
      <c r="AL8464">
        <f t="shared" si="924"/>
        <v>0</v>
      </c>
      <c r="AQ8464">
        <f t="shared" si="925"/>
        <v>0</v>
      </c>
      <c r="AR8464" t="str">
        <f>IFERROR(IF(OR(AP8464=338,AP8464=340,AP8464=341,AP8464=342,AP8464="342A",AP8464="342B"),PorcenRet(AP8464,AT8464,AU8464),INDEX(PORCENTAJEBUSCAR,MATCH(AP8464,CódigoRET,0),4)*1),"")</f>
        <v/>
      </c>
      <c r="AS8464">
        <f t="shared" si="926"/>
        <v>0</v>
      </c>
      <c r="BF8464" t="str">
        <f>IFERROR(IF(OR(BD8464=338,BD8464=340,BD8464=341,BD8464=342,BD8464="342A",BD8464="342B"),PorcenRet(BD8464,BH8464,BI8464),INDEX(PORCENTAJEBUSCAR,MATCH(BD8464,CódigoRET,0),4)*1),"")</f>
        <v/>
      </c>
      <c r="BG8464">
        <f t="shared" si="927"/>
        <v>0</v>
      </c>
      <c r="BO8464">
        <f t="shared" si="928"/>
        <v>0</v>
      </c>
      <c r="CC8464">
        <f t="shared" si="929"/>
        <v>0</v>
      </c>
      <c r="CD8464">
        <f t="shared" si="930"/>
        <v>0</v>
      </c>
      <c r="CG8464">
        <f ca="1">IFERROR(INDIRECT("IVA!X"&amp;MATCH(MID(COMPRAS!C8364,1,2)&amp;MID(COMPRAS!F8364,1,2)&amp;MID(COMPRAS!D8364,1,2),IVA!W:W,0)),"SIN COD.")</f>
        <v>0</v>
      </c>
      <c r="CH8464">
        <f ca="1">IFERROR(INDIRECT("IVA!Y"&amp;MATCH(MID(COMPRAS!C8364,1,2)&amp;MID(COMPRAS!F8364,1,2)&amp;MID(COMPRAS!D8364,1,2),IVA!W:W,0)),"SIN COD.")</f>
        <v>0</v>
      </c>
    </row>
    <row r="8465" spans="1:86" x14ac:dyDescent="0.25">
      <c r="A8465"/>
      <c r="B8465"/>
      <c r="D8465"/>
      <c r="AL8465">
        <f t="shared" si="924"/>
        <v>0</v>
      </c>
      <c r="AQ8465">
        <f t="shared" si="925"/>
        <v>0</v>
      </c>
      <c r="AR8465" t="str">
        <f>IFERROR(IF(OR(AP8465=338,AP8465=340,AP8465=341,AP8465=342,AP8465="342A",AP8465="342B"),PorcenRet(AP8465,AT8465,AU8465),INDEX(PORCENTAJEBUSCAR,MATCH(AP8465,CódigoRET,0),4)*1),"")</f>
        <v/>
      </c>
      <c r="AS8465">
        <f t="shared" si="926"/>
        <v>0</v>
      </c>
      <c r="BF8465" t="str">
        <f>IFERROR(IF(OR(BD8465=338,BD8465=340,BD8465=341,BD8465=342,BD8465="342A",BD8465="342B"),PorcenRet(BD8465,BH8465,BI8465),INDEX(PORCENTAJEBUSCAR,MATCH(BD8465,CódigoRET,0),4)*1),"")</f>
        <v/>
      </c>
      <c r="BG8465">
        <f t="shared" si="927"/>
        <v>0</v>
      </c>
      <c r="BO8465">
        <f t="shared" si="928"/>
        <v>0</v>
      </c>
      <c r="CC8465">
        <f t="shared" si="929"/>
        <v>0</v>
      </c>
      <c r="CD8465">
        <f t="shared" si="930"/>
        <v>0</v>
      </c>
      <c r="CG8465">
        <f ca="1">IFERROR(INDIRECT("IVA!X"&amp;MATCH(MID(COMPRAS!C8365,1,2)&amp;MID(COMPRAS!F8365,1,2)&amp;MID(COMPRAS!D8365,1,2),IVA!W:W,0)),"SIN COD.")</f>
        <v>0</v>
      </c>
      <c r="CH8465">
        <f ca="1">IFERROR(INDIRECT("IVA!Y"&amp;MATCH(MID(COMPRAS!C8365,1,2)&amp;MID(COMPRAS!F8365,1,2)&amp;MID(COMPRAS!D8365,1,2),IVA!W:W,0)),"SIN COD.")</f>
        <v>0</v>
      </c>
    </row>
    <row r="8466" spans="1:86" x14ac:dyDescent="0.25">
      <c r="A8466"/>
      <c r="B8466"/>
      <c r="D8466"/>
      <c r="AL8466">
        <f t="shared" si="924"/>
        <v>0</v>
      </c>
      <c r="AQ8466">
        <f t="shared" si="925"/>
        <v>0</v>
      </c>
      <c r="AR8466" t="str">
        <f>IFERROR(IF(OR(AP8466=338,AP8466=340,AP8466=341,AP8466=342,AP8466="342A",AP8466="342B"),PorcenRet(AP8466,AT8466,AU8466),INDEX(PORCENTAJEBUSCAR,MATCH(AP8466,CódigoRET,0),4)*1),"")</f>
        <v/>
      </c>
      <c r="AS8466">
        <f t="shared" si="926"/>
        <v>0</v>
      </c>
      <c r="BF8466" t="str">
        <f>IFERROR(IF(OR(BD8466=338,BD8466=340,BD8466=341,BD8466=342,BD8466="342A",BD8466="342B"),PorcenRet(BD8466,BH8466,BI8466),INDEX(PORCENTAJEBUSCAR,MATCH(BD8466,CódigoRET,0),4)*1),"")</f>
        <v/>
      </c>
      <c r="BG8466">
        <f t="shared" si="927"/>
        <v>0</v>
      </c>
      <c r="BO8466">
        <f t="shared" si="928"/>
        <v>0</v>
      </c>
      <c r="CC8466">
        <f t="shared" si="929"/>
        <v>0</v>
      </c>
      <c r="CD8466">
        <f t="shared" si="930"/>
        <v>0</v>
      </c>
      <c r="CG8466">
        <f ca="1">IFERROR(INDIRECT("IVA!X"&amp;MATCH(MID(COMPRAS!C8366,1,2)&amp;MID(COMPRAS!F8366,1,2)&amp;MID(COMPRAS!D8366,1,2),IVA!W:W,0)),"SIN COD.")</f>
        <v>0</v>
      </c>
      <c r="CH8466">
        <f ca="1">IFERROR(INDIRECT("IVA!Y"&amp;MATCH(MID(COMPRAS!C8366,1,2)&amp;MID(COMPRAS!F8366,1,2)&amp;MID(COMPRAS!D8366,1,2),IVA!W:W,0)),"SIN COD.")</f>
        <v>0</v>
      </c>
    </row>
    <row r="8467" spans="1:86" x14ac:dyDescent="0.25">
      <c r="A8467"/>
      <c r="B8467"/>
      <c r="D8467"/>
      <c r="AL8467">
        <f t="shared" si="924"/>
        <v>0</v>
      </c>
      <c r="AQ8467">
        <f t="shared" si="925"/>
        <v>0</v>
      </c>
      <c r="AR8467" t="str">
        <f>IFERROR(IF(OR(AP8467=338,AP8467=340,AP8467=341,AP8467=342,AP8467="342A",AP8467="342B"),PorcenRet(AP8467,AT8467,AU8467),INDEX(PORCENTAJEBUSCAR,MATCH(AP8467,CódigoRET,0),4)*1),"")</f>
        <v/>
      </c>
      <c r="AS8467">
        <f t="shared" si="926"/>
        <v>0</v>
      </c>
      <c r="BF8467" t="str">
        <f>IFERROR(IF(OR(BD8467=338,BD8467=340,BD8467=341,BD8467=342,BD8467="342A",BD8467="342B"),PorcenRet(BD8467,BH8467,BI8467),INDEX(PORCENTAJEBUSCAR,MATCH(BD8467,CódigoRET,0),4)*1),"")</f>
        <v/>
      </c>
      <c r="BG8467">
        <f t="shared" si="927"/>
        <v>0</v>
      </c>
      <c r="BO8467">
        <f t="shared" si="928"/>
        <v>0</v>
      </c>
      <c r="CC8467">
        <f t="shared" si="929"/>
        <v>0</v>
      </c>
      <c r="CD8467">
        <f t="shared" si="930"/>
        <v>0</v>
      </c>
      <c r="CG8467">
        <f ca="1">IFERROR(INDIRECT("IVA!X"&amp;MATCH(MID(COMPRAS!C8367,1,2)&amp;MID(COMPRAS!F8367,1,2)&amp;MID(COMPRAS!D8367,1,2),IVA!W:W,0)),"SIN COD.")</f>
        <v>0</v>
      </c>
      <c r="CH8467">
        <f ca="1">IFERROR(INDIRECT("IVA!Y"&amp;MATCH(MID(COMPRAS!C8367,1,2)&amp;MID(COMPRAS!F8367,1,2)&amp;MID(COMPRAS!D8367,1,2),IVA!W:W,0)),"SIN COD.")</f>
        <v>0</v>
      </c>
    </row>
    <row r="8468" spans="1:86" x14ac:dyDescent="0.25">
      <c r="A8468"/>
      <c r="B8468"/>
      <c r="D8468"/>
      <c r="AL8468">
        <f t="shared" si="924"/>
        <v>0</v>
      </c>
      <c r="AQ8468">
        <f t="shared" si="925"/>
        <v>0</v>
      </c>
      <c r="AR8468" t="str">
        <f>IFERROR(IF(OR(AP8468=338,AP8468=340,AP8468=341,AP8468=342,AP8468="342A",AP8468="342B"),PorcenRet(AP8468,AT8468,AU8468),INDEX(PORCENTAJEBUSCAR,MATCH(AP8468,CódigoRET,0),4)*1),"")</f>
        <v/>
      </c>
      <c r="AS8468">
        <f t="shared" si="926"/>
        <v>0</v>
      </c>
      <c r="BF8468" t="str">
        <f>IFERROR(IF(OR(BD8468=338,BD8468=340,BD8468=341,BD8468=342,BD8468="342A",BD8468="342B"),PorcenRet(BD8468,BH8468,BI8468),INDEX(PORCENTAJEBUSCAR,MATCH(BD8468,CódigoRET,0),4)*1),"")</f>
        <v/>
      </c>
      <c r="BG8468">
        <f t="shared" si="927"/>
        <v>0</v>
      </c>
      <c r="BO8468">
        <f t="shared" si="928"/>
        <v>0</v>
      </c>
      <c r="CC8468">
        <f t="shared" si="929"/>
        <v>0</v>
      </c>
      <c r="CD8468">
        <f t="shared" si="930"/>
        <v>0</v>
      </c>
      <c r="CG8468">
        <f ca="1">IFERROR(INDIRECT("IVA!X"&amp;MATCH(MID(COMPRAS!C8368,1,2)&amp;MID(COMPRAS!F8368,1,2)&amp;MID(COMPRAS!D8368,1,2),IVA!W:W,0)),"SIN COD.")</f>
        <v>0</v>
      </c>
      <c r="CH8468">
        <f ca="1">IFERROR(INDIRECT("IVA!Y"&amp;MATCH(MID(COMPRAS!C8368,1,2)&amp;MID(COMPRAS!F8368,1,2)&amp;MID(COMPRAS!D8368,1,2),IVA!W:W,0)),"SIN COD.")</f>
        <v>0</v>
      </c>
    </row>
    <row r="8469" spans="1:86" x14ac:dyDescent="0.25">
      <c r="A8469"/>
      <c r="B8469"/>
      <c r="D8469"/>
      <c r="AL8469">
        <f t="shared" si="924"/>
        <v>0</v>
      </c>
      <c r="AQ8469">
        <f t="shared" si="925"/>
        <v>0</v>
      </c>
      <c r="AR8469" t="str">
        <f>IFERROR(IF(OR(AP8469=338,AP8469=340,AP8469=341,AP8469=342,AP8469="342A",AP8469="342B"),PorcenRet(AP8469,AT8469,AU8469),INDEX(PORCENTAJEBUSCAR,MATCH(AP8469,CódigoRET,0),4)*1),"")</f>
        <v/>
      </c>
      <c r="AS8469">
        <f t="shared" si="926"/>
        <v>0</v>
      </c>
      <c r="BF8469" t="str">
        <f>IFERROR(IF(OR(BD8469=338,BD8469=340,BD8469=341,BD8469=342,BD8469="342A",BD8469="342B"),PorcenRet(BD8469,BH8469,BI8469),INDEX(PORCENTAJEBUSCAR,MATCH(BD8469,CódigoRET,0),4)*1),"")</f>
        <v/>
      </c>
      <c r="BG8469">
        <f t="shared" si="927"/>
        <v>0</v>
      </c>
      <c r="BO8469">
        <f t="shared" si="928"/>
        <v>0</v>
      </c>
      <c r="CC8469">
        <f t="shared" si="929"/>
        <v>0</v>
      </c>
      <c r="CD8469">
        <f t="shared" si="930"/>
        <v>0</v>
      </c>
      <c r="CG8469">
        <f ca="1">IFERROR(INDIRECT("IVA!X"&amp;MATCH(MID(COMPRAS!C8369,1,2)&amp;MID(COMPRAS!F8369,1,2)&amp;MID(COMPRAS!D8369,1,2),IVA!W:W,0)),"SIN COD.")</f>
        <v>0</v>
      </c>
      <c r="CH8469">
        <f ca="1">IFERROR(INDIRECT("IVA!Y"&amp;MATCH(MID(COMPRAS!C8369,1,2)&amp;MID(COMPRAS!F8369,1,2)&amp;MID(COMPRAS!D8369,1,2),IVA!W:W,0)),"SIN COD.")</f>
        <v>0</v>
      </c>
    </row>
    <row r="8470" spans="1:86" x14ac:dyDescent="0.25">
      <c r="A8470"/>
      <c r="B8470"/>
      <c r="D8470"/>
      <c r="AL8470">
        <f t="shared" si="924"/>
        <v>0</v>
      </c>
      <c r="AQ8470">
        <f t="shared" si="925"/>
        <v>0</v>
      </c>
      <c r="AR8470" t="str">
        <f>IFERROR(IF(OR(AP8470=338,AP8470=340,AP8470=341,AP8470=342,AP8470="342A",AP8470="342B"),PorcenRet(AP8470,AT8470,AU8470),INDEX(PORCENTAJEBUSCAR,MATCH(AP8470,CódigoRET,0),4)*1),"")</f>
        <v/>
      </c>
      <c r="AS8470">
        <f t="shared" si="926"/>
        <v>0</v>
      </c>
      <c r="BF8470" t="str">
        <f>IFERROR(IF(OR(BD8470=338,BD8470=340,BD8470=341,BD8470=342,BD8470="342A",BD8470="342B"),PorcenRet(BD8470,BH8470,BI8470),INDEX(PORCENTAJEBUSCAR,MATCH(BD8470,CódigoRET,0),4)*1),"")</f>
        <v/>
      </c>
      <c r="BG8470">
        <f t="shared" si="927"/>
        <v>0</v>
      </c>
      <c r="BO8470">
        <f t="shared" si="928"/>
        <v>0</v>
      </c>
      <c r="CC8470">
        <f t="shared" si="929"/>
        <v>0</v>
      </c>
      <c r="CD8470">
        <f t="shared" si="930"/>
        <v>0</v>
      </c>
      <c r="CG8470">
        <f ca="1">IFERROR(INDIRECT("IVA!X"&amp;MATCH(MID(COMPRAS!C8370,1,2)&amp;MID(COMPRAS!F8370,1,2)&amp;MID(COMPRAS!D8370,1,2),IVA!W:W,0)),"SIN COD.")</f>
        <v>0</v>
      </c>
      <c r="CH8470">
        <f ca="1">IFERROR(INDIRECT("IVA!Y"&amp;MATCH(MID(COMPRAS!C8370,1,2)&amp;MID(COMPRAS!F8370,1,2)&amp;MID(COMPRAS!D8370,1,2),IVA!W:W,0)),"SIN COD.")</f>
        <v>0</v>
      </c>
    </row>
    <row r="8471" spans="1:86" x14ac:dyDescent="0.25">
      <c r="A8471"/>
      <c r="B8471"/>
      <c r="D8471"/>
      <c r="AL8471">
        <f t="shared" si="924"/>
        <v>0</v>
      </c>
      <c r="AQ8471">
        <f t="shared" si="925"/>
        <v>0</v>
      </c>
      <c r="AR8471" t="str">
        <f>IFERROR(IF(OR(AP8471=338,AP8471=340,AP8471=341,AP8471=342,AP8471="342A",AP8471="342B"),PorcenRet(AP8471,AT8471,AU8471),INDEX(PORCENTAJEBUSCAR,MATCH(AP8471,CódigoRET,0),4)*1),"")</f>
        <v/>
      </c>
      <c r="AS8471">
        <f t="shared" si="926"/>
        <v>0</v>
      </c>
      <c r="BF8471" t="str">
        <f>IFERROR(IF(OR(BD8471=338,BD8471=340,BD8471=341,BD8471=342,BD8471="342A",BD8471="342B"),PorcenRet(BD8471,BH8471,BI8471),INDEX(PORCENTAJEBUSCAR,MATCH(BD8471,CódigoRET,0),4)*1),"")</f>
        <v/>
      </c>
      <c r="BG8471">
        <f t="shared" si="927"/>
        <v>0</v>
      </c>
      <c r="BO8471">
        <f t="shared" si="928"/>
        <v>0</v>
      </c>
      <c r="CC8471">
        <f t="shared" si="929"/>
        <v>0</v>
      </c>
      <c r="CD8471">
        <f t="shared" si="930"/>
        <v>0</v>
      </c>
      <c r="CG8471">
        <f ca="1">IFERROR(INDIRECT("IVA!X"&amp;MATCH(MID(COMPRAS!C8371,1,2)&amp;MID(COMPRAS!F8371,1,2)&amp;MID(COMPRAS!D8371,1,2),IVA!W:W,0)),"SIN COD.")</f>
        <v>0</v>
      </c>
      <c r="CH8471">
        <f ca="1">IFERROR(INDIRECT("IVA!Y"&amp;MATCH(MID(COMPRAS!C8371,1,2)&amp;MID(COMPRAS!F8371,1,2)&amp;MID(COMPRAS!D8371,1,2),IVA!W:W,0)),"SIN COD.")</f>
        <v>0</v>
      </c>
    </row>
    <row r="8472" spans="1:86" x14ac:dyDescent="0.25">
      <c r="A8472"/>
      <c r="B8472"/>
      <c r="D8472"/>
      <c r="AL8472">
        <f t="shared" si="924"/>
        <v>0</v>
      </c>
      <c r="AQ8472">
        <f t="shared" si="925"/>
        <v>0</v>
      </c>
      <c r="AR8472" t="str">
        <f>IFERROR(IF(OR(AP8472=338,AP8472=340,AP8472=341,AP8472=342,AP8472="342A",AP8472="342B"),PorcenRet(AP8472,AT8472,AU8472),INDEX(PORCENTAJEBUSCAR,MATCH(AP8472,CódigoRET,0),4)*1),"")</f>
        <v/>
      </c>
      <c r="AS8472">
        <f t="shared" si="926"/>
        <v>0</v>
      </c>
      <c r="BF8472" t="str">
        <f>IFERROR(IF(OR(BD8472=338,BD8472=340,BD8472=341,BD8472=342,BD8472="342A",BD8472="342B"),PorcenRet(BD8472,BH8472,BI8472),INDEX(PORCENTAJEBUSCAR,MATCH(BD8472,CódigoRET,0),4)*1),"")</f>
        <v/>
      </c>
      <c r="BG8472">
        <f t="shared" si="927"/>
        <v>0</v>
      </c>
      <c r="BO8472">
        <f t="shared" si="928"/>
        <v>0</v>
      </c>
      <c r="CC8472">
        <f t="shared" si="929"/>
        <v>0</v>
      </c>
      <c r="CD8472">
        <f t="shared" si="930"/>
        <v>0</v>
      </c>
      <c r="CG8472">
        <f ca="1">IFERROR(INDIRECT("IVA!X"&amp;MATCH(MID(COMPRAS!C8372,1,2)&amp;MID(COMPRAS!F8372,1,2)&amp;MID(COMPRAS!D8372,1,2),IVA!W:W,0)),"SIN COD.")</f>
        <v>0</v>
      </c>
      <c r="CH8472">
        <f ca="1">IFERROR(INDIRECT("IVA!Y"&amp;MATCH(MID(COMPRAS!C8372,1,2)&amp;MID(COMPRAS!F8372,1,2)&amp;MID(COMPRAS!D8372,1,2),IVA!W:W,0)),"SIN COD.")</f>
        <v>0</v>
      </c>
    </row>
    <row r="8473" spans="1:86" x14ac:dyDescent="0.25">
      <c r="A8473"/>
      <c r="B8473"/>
      <c r="D8473"/>
      <c r="AL8473">
        <f t="shared" si="924"/>
        <v>0</v>
      </c>
      <c r="AQ8473">
        <f t="shared" si="925"/>
        <v>0</v>
      </c>
      <c r="AR8473" t="str">
        <f>IFERROR(IF(OR(AP8473=338,AP8473=340,AP8473=341,AP8473=342,AP8473="342A",AP8473="342B"),PorcenRet(AP8473,AT8473,AU8473),INDEX(PORCENTAJEBUSCAR,MATCH(AP8473,CódigoRET,0),4)*1),"")</f>
        <v/>
      </c>
      <c r="AS8473">
        <f t="shared" si="926"/>
        <v>0</v>
      </c>
      <c r="BF8473" t="str">
        <f>IFERROR(IF(OR(BD8473=338,BD8473=340,BD8473=341,BD8473=342,BD8473="342A",BD8473="342B"),PorcenRet(BD8473,BH8473,BI8473),INDEX(PORCENTAJEBUSCAR,MATCH(BD8473,CódigoRET,0),4)*1),"")</f>
        <v/>
      </c>
      <c r="BG8473">
        <f t="shared" si="927"/>
        <v>0</v>
      </c>
      <c r="BO8473">
        <f t="shared" si="928"/>
        <v>0</v>
      </c>
      <c r="CC8473">
        <f t="shared" si="929"/>
        <v>0</v>
      </c>
      <c r="CD8473">
        <f t="shared" si="930"/>
        <v>0</v>
      </c>
      <c r="CG8473">
        <f ca="1">IFERROR(INDIRECT("IVA!X"&amp;MATCH(MID(COMPRAS!C8373,1,2)&amp;MID(COMPRAS!F8373,1,2)&amp;MID(COMPRAS!D8373,1,2),IVA!W:W,0)),"SIN COD.")</f>
        <v>0</v>
      </c>
      <c r="CH8473">
        <f ca="1">IFERROR(INDIRECT("IVA!Y"&amp;MATCH(MID(COMPRAS!C8373,1,2)&amp;MID(COMPRAS!F8373,1,2)&amp;MID(COMPRAS!D8373,1,2),IVA!W:W,0)),"SIN COD.")</f>
        <v>0</v>
      </c>
    </row>
    <row r="8474" spans="1:86" x14ac:dyDescent="0.25">
      <c r="A8474"/>
      <c r="B8474"/>
      <c r="D8474"/>
      <c r="AL8474">
        <f t="shared" si="924"/>
        <v>0</v>
      </c>
      <c r="AQ8474">
        <f t="shared" si="925"/>
        <v>0</v>
      </c>
      <c r="AR8474" t="str">
        <f>IFERROR(IF(OR(AP8474=338,AP8474=340,AP8474=341,AP8474=342,AP8474="342A",AP8474="342B"),PorcenRet(AP8474,AT8474,AU8474),INDEX(PORCENTAJEBUSCAR,MATCH(AP8474,CódigoRET,0),4)*1),"")</f>
        <v/>
      </c>
      <c r="AS8474">
        <f t="shared" si="926"/>
        <v>0</v>
      </c>
      <c r="BF8474" t="str">
        <f>IFERROR(IF(OR(BD8474=338,BD8474=340,BD8474=341,BD8474=342,BD8474="342A",BD8474="342B"),PorcenRet(BD8474,BH8474,BI8474),INDEX(PORCENTAJEBUSCAR,MATCH(BD8474,CódigoRET,0),4)*1),"")</f>
        <v/>
      </c>
      <c r="BG8474">
        <f t="shared" si="927"/>
        <v>0</v>
      </c>
      <c r="BO8474">
        <f t="shared" si="928"/>
        <v>0</v>
      </c>
      <c r="CC8474">
        <f t="shared" si="929"/>
        <v>0</v>
      </c>
      <c r="CD8474">
        <f t="shared" si="930"/>
        <v>0</v>
      </c>
      <c r="CG8474">
        <f ca="1">IFERROR(INDIRECT("IVA!X"&amp;MATCH(MID(COMPRAS!C8374,1,2)&amp;MID(COMPRAS!F8374,1,2)&amp;MID(COMPRAS!D8374,1,2),IVA!W:W,0)),"SIN COD.")</f>
        <v>0</v>
      </c>
      <c r="CH8474">
        <f ca="1">IFERROR(INDIRECT("IVA!Y"&amp;MATCH(MID(COMPRAS!C8374,1,2)&amp;MID(COMPRAS!F8374,1,2)&amp;MID(COMPRAS!D8374,1,2),IVA!W:W,0)),"SIN COD.")</f>
        <v>0</v>
      </c>
    </row>
    <row r="8475" spans="1:86" x14ac:dyDescent="0.25">
      <c r="A8475"/>
      <c r="B8475"/>
      <c r="D8475"/>
      <c r="AL8475">
        <f t="shared" si="924"/>
        <v>0</v>
      </c>
      <c r="AQ8475">
        <f t="shared" si="925"/>
        <v>0</v>
      </c>
      <c r="AR8475" t="str">
        <f>IFERROR(IF(OR(AP8475=338,AP8475=340,AP8475=341,AP8475=342,AP8475="342A",AP8475="342B"),PorcenRet(AP8475,AT8475,AU8475),INDEX(PORCENTAJEBUSCAR,MATCH(AP8475,CódigoRET,0),4)*1),"")</f>
        <v/>
      </c>
      <c r="AS8475">
        <f t="shared" si="926"/>
        <v>0</v>
      </c>
      <c r="BF8475" t="str">
        <f>IFERROR(IF(OR(BD8475=338,BD8475=340,BD8475=341,BD8475=342,BD8475="342A",BD8475="342B"),PorcenRet(BD8475,BH8475,BI8475),INDEX(PORCENTAJEBUSCAR,MATCH(BD8475,CódigoRET,0),4)*1),"")</f>
        <v/>
      </c>
      <c r="BG8475">
        <f t="shared" si="927"/>
        <v>0</v>
      </c>
      <c r="BO8475">
        <f t="shared" si="928"/>
        <v>0</v>
      </c>
      <c r="CC8475">
        <f t="shared" si="929"/>
        <v>0</v>
      </c>
      <c r="CD8475">
        <f t="shared" si="930"/>
        <v>0</v>
      </c>
      <c r="CG8475">
        <f ca="1">IFERROR(INDIRECT("IVA!X"&amp;MATCH(MID(COMPRAS!C8375,1,2)&amp;MID(COMPRAS!F8375,1,2)&amp;MID(COMPRAS!D8375,1,2),IVA!W:W,0)),"SIN COD.")</f>
        <v>0</v>
      </c>
      <c r="CH8475">
        <f ca="1">IFERROR(INDIRECT("IVA!Y"&amp;MATCH(MID(COMPRAS!C8375,1,2)&amp;MID(COMPRAS!F8375,1,2)&amp;MID(COMPRAS!D8375,1,2),IVA!W:W,0)),"SIN COD.")</f>
        <v>0</v>
      </c>
    </row>
    <row r="8476" spans="1:86" x14ac:dyDescent="0.25">
      <c r="A8476"/>
      <c r="B8476"/>
      <c r="D8476"/>
      <c r="AL8476">
        <f t="shared" si="924"/>
        <v>0</v>
      </c>
      <c r="AQ8476">
        <f t="shared" si="925"/>
        <v>0</v>
      </c>
      <c r="AR8476" t="str">
        <f>IFERROR(IF(OR(AP8476=338,AP8476=340,AP8476=341,AP8476=342,AP8476="342A",AP8476="342B"),PorcenRet(AP8476,AT8476,AU8476),INDEX(PORCENTAJEBUSCAR,MATCH(AP8476,CódigoRET,0),4)*1),"")</f>
        <v/>
      </c>
      <c r="AS8476">
        <f t="shared" si="926"/>
        <v>0</v>
      </c>
      <c r="BF8476" t="str">
        <f>IFERROR(IF(OR(BD8476=338,BD8476=340,BD8476=341,BD8476=342,BD8476="342A",BD8476="342B"),PorcenRet(BD8476,BH8476,BI8476),INDEX(PORCENTAJEBUSCAR,MATCH(BD8476,CódigoRET,0),4)*1),"")</f>
        <v/>
      </c>
      <c r="BG8476">
        <f t="shared" si="927"/>
        <v>0</v>
      </c>
      <c r="BO8476">
        <f t="shared" si="928"/>
        <v>0</v>
      </c>
      <c r="CC8476">
        <f t="shared" si="929"/>
        <v>0</v>
      </c>
      <c r="CD8476">
        <f t="shared" si="930"/>
        <v>0</v>
      </c>
      <c r="CG8476">
        <f ca="1">IFERROR(INDIRECT("IVA!X"&amp;MATCH(MID(COMPRAS!C8376,1,2)&amp;MID(COMPRAS!F8376,1,2)&amp;MID(COMPRAS!D8376,1,2),IVA!W:W,0)),"SIN COD.")</f>
        <v>0</v>
      </c>
      <c r="CH8476">
        <f ca="1">IFERROR(INDIRECT("IVA!Y"&amp;MATCH(MID(COMPRAS!C8376,1,2)&amp;MID(COMPRAS!F8376,1,2)&amp;MID(COMPRAS!D8376,1,2),IVA!W:W,0)),"SIN COD.")</f>
        <v>0</v>
      </c>
    </row>
    <row r="8477" spans="1:86" x14ac:dyDescent="0.25">
      <c r="A8477"/>
      <c r="B8477"/>
      <c r="D8477"/>
      <c r="AL8477">
        <f t="shared" si="924"/>
        <v>0</v>
      </c>
      <c r="AQ8477">
        <f t="shared" si="925"/>
        <v>0</v>
      </c>
      <c r="AR8477" t="str">
        <f>IFERROR(IF(OR(AP8477=338,AP8477=340,AP8477=341,AP8477=342,AP8477="342A",AP8477="342B"),PorcenRet(AP8477,AT8477,AU8477),INDEX(PORCENTAJEBUSCAR,MATCH(AP8477,CódigoRET,0),4)*1),"")</f>
        <v/>
      </c>
      <c r="AS8477">
        <f t="shared" si="926"/>
        <v>0</v>
      </c>
      <c r="BF8477" t="str">
        <f>IFERROR(IF(OR(BD8477=338,BD8477=340,BD8477=341,BD8477=342,BD8477="342A",BD8477="342B"),PorcenRet(BD8477,BH8477,BI8477),INDEX(PORCENTAJEBUSCAR,MATCH(BD8477,CódigoRET,0),4)*1),"")</f>
        <v/>
      </c>
      <c r="BG8477">
        <f t="shared" si="927"/>
        <v>0</v>
      </c>
      <c r="BO8477">
        <f t="shared" si="928"/>
        <v>0</v>
      </c>
      <c r="CC8477">
        <f t="shared" si="929"/>
        <v>0</v>
      </c>
      <c r="CD8477">
        <f t="shared" si="930"/>
        <v>0</v>
      </c>
      <c r="CG8477">
        <f ca="1">IFERROR(INDIRECT("IVA!X"&amp;MATCH(MID(COMPRAS!C8377,1,2)&amp;MID(COMPRAS!F8377,1,2)&amp;MID(COMPRAS!D8377,1,2),IVA!W:W,0)),"SIN COD.")</f>
        <v>0</v>
      </c>
      <c r="CH8477">
        <f ca="1">IFERROR(INDIRECT("IVA!Y"&amp;MATCH(MID(COMPRAS!C8377,1,2)&amp;MID(COMPRAS!F8377,1,2)&amp;MID(COMPRAS!D8377,1,2),IVA!W:W,0)),"SIN COD.")</f>
        <v>0</v>
      </c>
    </row>
    <row r="8478" spans="1:86" x14ac:dyDescent="0.25">
      <c r="A8478"/>
      <c r="B8478"/>
      <c r="D8478"/>
      <c r="AL8478">
        <f t="shared" si="924"/>
        <v>0</v>
      </c>
      <c r="AQ8478">
        <f t="shared" si="925"/>
        <v>0</v>
      </c>
      <c r="AR8478" t="str">
        <f>IFERROR(IF(OR(AP8478=338,AP8478=340,AP8478=341,AP8478=342,AP8478="342A",AP8478="342B"),PorcenRet(AP8478,AT8478,AU8478),INDEX(PORCENTAJEBUSCAR,MATCH(AP8478,CódigoRET,0),4)*1),"")</f>
        <v/>
      </c>
      <c r="AS8478">
        <f t="shared" si="926"/>
        <v>0</v>
      </c>
      <c r="BF8478" t="str">
        <f>IFERROR(IF(OR(BD8478=338,BD8478=340,BD8478=341,BD8478=342,BD8478="342A",BD8478="342B"),PorcenRet(BD8478,BH8478,BI8478),INDEX(PORCENTAJEBUSCAR,MATCH(BD8478,CódigoRET,0),4)*1),"")</f>
        <v/>
      </c>
      <c r="BG8478">
        <f t="shared" si="927"/>
        <v>0</v>
      </c>
      <c r="BO8478">
        <f t="shared" si="928"/>
        <v>0</v>
      </c>
      <c r="CC8478">
        <f t="shared" si="929"/>
        <v>0</v>
      </c>
      <c r="CD8478">
        <f t="shared" si="930"/>
        <v>0</v>
      </c>
      <c r="CG8478">
        <f ca="1">IFERROR(INDIRECT("IVA!X"&amp;MATCH(MID(COMPRAS!C8378,1,2)&amp;MID(COMPRAS!F8378,1,2)&amp;MID(COMPRAS!D8378,1,2),IVA!W:W,0)),"SIN COD.")</f>
        <v>0</v>
      </c>
      <c r="CH8478">
        <f ca="1">IFERROR(INDIRECT("IVA!Y"&amp;MATCH(MID(COMPRAS!C8378,1,2)&amp;MID(COMPRAS!F8378,1,2)&amp;MID(COMPRAS!D8378,1,2),IVA!W:W,0)),"SIN COD.")</f>
        <v>0</v>
      </c>
    </row>
    <row r="8479" spans="1:86" x14ac:dyDescent="0.25">
      <c r="A8479"/>
      <c r="B8479"/>
      <c r="D8479"/>
      <c r="AL8479">
        <f t="shared" si="924"/>
        <v>0</v>
      </c>
      <c r="AQ8479">
        <f t="shared" si="925"/>
        <v>0</v>
      </c>
      <c r="AR8479" t="str">
        <f>IFERROR(IF(OR(AP8479=338,AP8479=340,AP8479=341,AP8479=342,AP8479="342A",AP8479="342B"),PorcenRet(AP8479,AT8479,AU8479),INDEX(PORCENTAJEBUSCAR,MATCH(AP8479,CódigoRET,0),4)*1),"")</f>
        <v/>
      </c>
      <c r="AS8479">
        <f t="shared" si="926"/>
        <v>0</v>
      </c>
      <c r="BF8479" t="str">
        <f>IFERROR(IF(OR(BD8479=338,BD8479=340,BD8479=341,BD8479=342,BD8479="342A",BD8479="342B"),PorcenRet(BD8479,BH8479,BI8479),INDEX(PORCENTAJEBUSCAR,MATCH(BD8479,CódigoRET,0),4)*1),"")</f>
        <v/>
      </c>
      <c r="BG8479">
        <f t="shared" si="927"/>
        <v>0</v>
      </c>
      <c r="BO8479">
        <f t="shared" si="928"/>
        <v>0</v>
      </c>
      <c r="CC8479">
        <f t="shared" si="929"/>
        <v>0</v>
      </c>
      <c r="CD8479">
        <f t="shared" si="930"/>
        <v>0</v>
      </c>
      <c r="CG8479">
        <f ca="1">IFERROR(INDIRECT("IVA!X"&amp;MATCH(MID(COMPRAS!C8379,1,2)&amp;MID(COMPRAS!F8379,1,2)&amp;MID(COMPRAS!D8379,1,2),IVA!W:W,0)),"SIN COD.")</f>
        <v>0</v>
      </c>
      <c r="CH8479">
        <f ca="1">IFERROR(INDIRECT("IVA!Y"&amp;MATCH(MID(COMPRAS!C8379,1,2)&amp;MID(COMPRAS!F8379,1,2)&amp;MID(COMPRAS!D8379,1,2),IVA!W:W,0)),"SIN COD.")</f>
        <v>0</v>
      </c>
    </row>
    <row r="8480" spans="1:86" x14ac:dyDescent="0.25">
      <c r="A8480"/>
      <c r="B8480"/>
      <c r="D8480"/>
      <c r="AL8480">
        <f t="shared" si="924"/>
        <v>0</v>
      </c>
      <c r="AQ8480">
        <f t="shared" si="925"/>
        <v>0</v>
      </c>
      <c r="AR8480" t="str">
        <f>IFERROR(IF(OR(AP8480=338,AP8480=340,AP8480=341,AP8480=342,AP8480="342A",AP8480="342B"),PorcenRet(AP8480,AT8480,AU8480),INDEX(PORCENTAJEBUSCAR,MATCH(AP8480,CódigoRET,0),4)*1),"")</f>
        <v/>
      </c>
      <c r="AS8480">
        <f t="shared" si="926"/>
        <v>0</v>
      </c>
      <c r="BF8480" t="str">
        <f>IFERROR(IF(OR(BD8480=338,BD8480=340,BD8480=341,BD8480=342,BD8480="342A",BD8480="342B"),PorcenRet(BD8480,BH8480,BI8480),INDEX(PORCENTAJEBUSCAR,MATCH(BD8480,CódigoRET,0),4)*1),"")</f>
        <v/>
      </c>
      <c r="BG8480">
        <f t="shared" si="927"/>
        <v>0</v>
      </c>
      <c r="BO8480">
        <f t="shared" si="928"/>
        <v>0</v>
      </c>
      <c r="CC8480">
        <f t="shared" si="929"/>
        <v>0</v>
      </c>
      <c r="CD8480">
        <f t="shared" si="930"/>
        <v>0</v>
      </c>
      <c r="CG8480">
        <f ca="1">IFERROR(INDIRECT("IVA!X"&amp;MATCH(MID(COMPRAS!C8380,1,2)&amp;MID(COMPRAS!F8380,1,2)&amp;MID(COMPRAS!D8380,1,2),IVA!W:W,0)),"SIN COD.")</f>
        <v>0</v>
      </c>
      <c r="CH8480">
        <f ca="1">IFERROR(INDIRECT("IVA!Y"&amp;MATCH(MID(COMPRAS!C8380,1,2)&amp;MID(COMPRAS!F8380,1,2)&amp;MID(COMPRAS!D8380,1,2),IVA!W:W,0)),"SIN COD.")</f>
        <v>0</v>
      </c>
    </row>
    <row r="8481" spans="1:86" x14ac:dyDescent="0.25">
      <c r="A8481"/>
      <c r="B8481"/>
      <c r="D8481"/>
      <c r="AL8481">
        <f t="shared" si="924"/>
        <v>0</v>
      </c>
      <c r="AQ8481">
        <f t="shared" si="925"/>
        <v>0</v>
      </c>
      <c r="AR8481" t="str">
        <f>IFERROR(IF(OR(AP8481=338,AP8481=340,AP8481=341,AP8481=342,AP8481="342A",AP8481="342B"),PorcenRet(AP8481,AT8481,AU8481),INDEX(PORCENTAJEBUSCAR,MATCH(AP8481,CódigoRET,0),4)*1),"")</f>
        <v/>
      </c>
      <c r="AS8481">
        <f t="shared" si="926"/>
        <v>0</v>
      </c>
      <c r="BF8481" t="str">
        <f>IFERROR(IF(OR(BD8481=338,BD8481=340,BD8481=341,BD8481=342,BD8481="342A",BD8481="342B"),PorcenRet(BD8481,BH8481,BI8481),INDEX(PORCENTAJEBUSCAR,MATCH(BD8481,CódigoRET,0),4)*1),"")</f>
        <v/>
      </c>
      <c r="BG8481">
        <f t="shared" si="927"/>
        <v>0</v>
      </c>
      <c r="BO8481">
        <f t="shared" si="928"/>
        <v>0</v>
      </c>
      <c r="CC8481">
        <f t="shared" si="929"/>
        <v>0</v>
      </c>
      <c r="CD8481">
        <f t="shared" si="930"/>
        <v>0</v>
      </c>
      <c r="CG8481">
        <f ca="1">IFERROR(INDIRECT("IVA!X"&amp;MATCH(MID(COMPRAS!C8381,1,2)&amp;MID(COMPRAS!F8381,1,2)&amp;MID(COMPRAS!D8381,1,2),IVA!W:W,0)),"SIN COD.")</f>
        <v>0</v>
      </c>
      <c r="CH8481">
        <f ca="1">IFERROR(INDIRECT("IVA!Y"&amp;MATCH(MID(COMPRAS!C8381,1,2)&amp;MID(COMPRAS!F8381,1,2)&amp;MID(COMPRAS!D8381,1,2),IVA!W:W,0)),"SIN COD.")</f>
        <v>0</v>
      </c>
    </row>
    <row r="8482" spans="1:86" x14ac:dyDescent="0.25">
      <c r="A8482"/>
      <c r="B8482"/>
      <c r="D8482"/>
      <c r="AL8482">
        <f t="shared" si="924"/>
        <v>0</v>
      </c>
      <c r="AQ8482">
        <f t="shared" si="925"/>
        <v>0</v>
      </c>
      <c r="AR8482" t="str">
        <f>IFERROR(IF(OR(AP8482=338,AP8482=340,AP8482=341,AP8482=342,AP8482="342A",AP8482="342B"),PorcenRet(AP8482,AT8482,AU8482),INDEX(PORCENTAJEBUSCAR,MATCH(AP8482,CódigoRET,0),4)*1),"")</f>
        <v/>
      </c>
      <c r="AS8482">
        <f t="shared" si="926"/>
        <v>0</v>
      </c>
      <c r="BF8482" t="str">
        <f>IFERROR(IF(OR(BD8482=338,BD8482=340,BD8482=341,BD8482=342,BD8482="342A",BD8482="342B"),PorcenRet(BD8482,BH8482,BI8482),INDEX(PORCENTAJEBUSCAR,MATCH(BD8482,CódigoRET,0),4)*1),"")</f>
        <v/>
      </c>
      <c r="BG8482">
        <f t="shared" si="927"/>
        <v>0</v>
      </c>
      <c r="BO8482">
        <f t="shared" si="928"/>
        <v>0</v>
      </c>
      <c r="CC8482">
        <f t="shared" si="929"/>
        <v>0</v>
      </c>
      <c r="CD8482">
        <f t="shared" si="930"/>
        <v>0</v>
      </c>
      <c r="CG8482">
        <f ca="1">IFERROR(INDIRECT("IVA!X"&amp;MATCH(MID(COMPRAS!C8382,1,2)&amp;MID(COMPRAS!F8382,1,2)&amp;MID(COMPRAS!D8382,1,2),IVA!W:W,0)),"SIN COD.")</f>
        <v>0</v>
      </c>
      <c r="CH8482">
        <f ca="1">IFERROR(INDIRECT("IVA!Y"&amp;MATCH(MID(COMPRAS!C8382,1,2)&amp;MID(COMPRAS!F8382,1,2)&amp;MID(COMPRAS!D8382,1,2),IVA!W:W,0)),"SIN COD.")</f>
        <v>0</v>
      </c>
    </row>
    <row r="8483" spans="1:86" x14ac:dyDescent="0.25">
      <c r="A8483"/>
      <c r="B8483"/>
      <c r="D8483"/>
      <c r="AL8483">
        <f t="shared" si="924"/>
        <v>0</v>
      </c>
      <c r="AQ8483">
        <f t="shared" si="925"/>
        <v>0</v>
      </c>
      <c r="AR8483" t="str">
        <f>IFERROR(IF(OR(AP8483=338,AP8483=340,AP8483=341,AP8483=342,AP8483="342A",AP8483="342B"),PorcenRet(AP8483,AT8483,AU8483),INDEX(PORCENTAJEBUSCAR,MATCH(AP8483,CódigoRET,0),4)*1),"")</f>
        <v/>
      </c>
      <c r="AS8483">
        <f t="shared" si="926"/>
        <v>0</v>
      </c>
      <c r="BF8483" t="str">
        <f>IFERROR(IF(OR(BD8483=338,BD8483=340,BD8483=341,BD8483=342,BD8483="342A",BD8483="342B"),PorcenRet(BD8483,BH8483,BI8483),INDEX(PORCENTAJEBUSCAR,MATCH(BD8483,CódigoRET,0),4)*1),"")</f>
        <v/>
      </c>
      <c r="BG8483">
        <f t="shared" si="927"/>
        <v>0</v>
      </c>
      <c r="BO8483">
        <f t="shared" si="928"/>
        <v>0</v>
      </c>
      <c r="CC8483">
        <f t="shared" si="929"/>
        <v>0</v>
      </c>
      <c r="CD8483">
        <f t="shared" si="930"/>
        <v>0</v>
      </c>
      <c r="CG8483">
        <f ca="1">IFERROR(INDIRECT("IVA!X"&amp;MATCH(MID(COMPRAS!C8383,1,2)&amp;MID(COMPRAS!F8383,1,2)&amp;MID(COMPRAS!D8383,1,2),IVA!W:W,0)),"SIN COD.")</f>
        <v>0</v>
      </c>
      <c r="CH8483">
        <f ca="1">IFERROR(INDIRECT("IVA!Y"&amp;MATCH(MID(COMPRAS!C8383,1,2)&amp;MID(COMPRAS!F8383,1,2)&amp;MID(COMPRAS!D8383,1,2),IVA!W:W,0)),"SIN COD.")</f>
        <v>0</v>
      </c>
    </row>
    <row r="8484" spans="1:86" x14ac:dyDescent="0.25">
      <c r="A8484"/>
      <c r="B8484"/>
      <c r="D8484"/>
      <c r="AL8484">
        <f t="shared" si="924"/>
        <v>0</v>
      </c>
      <c r="AQ8484">
        <f t="shared" si="925"/>
        <v>0</v>
      </c>
      <c r="AR8484" t="str">
        <f>IFERROR(IF(OR(AP8484=338,AP8484=340,AP8484=341,AP8484=342,AP8484="342A",AP8484="342B"),PorcenRet(AP8484,AT8484,AU8484),INDEX(PORCENTAJEBUSCAR,MATCH(AP8484,CódigoRET,0),4)*1),"")</f>
        <v/>
      </c>
      <c r="AS8484">
        <f t="shared" si="926"/>
        <v>0</v>
      </c>
      <c r="BF8484" t="str">
        <f>IFERROR(IF(OR(BD8484=338,BD8484=340,BD8484=341,BD8484=342,BD8484="342A",BD8484="342B"),PorcenRet(BD8484,BH8484,BI8484),INDEX(PORCENTAJEBUSCAR,MATCH(BD8484,CódigoRET,0),4)*1),"")</f>
        <v/>
      </c>
      <c r="BG8484">
        <f t="shared" si="927"/>
        <v>0</v>
      </c>
      <c r="BO8484">
        <f t="shared" si="928"/>
        <v>0</v>
      </c>
      <c r="CC8484">
        <f t="shared" si="929"/>
        <v>0</v>
      </c>
      <c r="CD8484">
        <f t="shared" si="930"/>
        <v>0</v>
      </c>
      <c r="CG8484">
        <f ca="1">IFERROR(INDIRECT("IVA!X"&amp;MATCH(MID(COMPRAS!C8384,1,2)&amp;MID(COMPRAS!F8384,1,2)&amp;MID(COMPRAS!D8384,1,2),IVA!W:W,0)),"SIN COD.")</f>
        <v>0</v>
      </c>
      <c r="CH8484">
        <f ca="1">IFERROR(INDIRECT("IVA!Y"&amp;MATCH(MID(COMPRAS!C8384,1,2)&amp;MID(COMPRAS!F8384,1,2)&amp;MID(COMPRAS!D8384,1,2),IVA!W:W,0)),"SIN COD.")</f>
        <v>0</v>
      </c>
    </row>
    <row r="8485" spans="1:86" x14ac:dyDescent="0.25">
      <c r="A8485"/>
      <c r="B8485"/>
      <c r="D8485"/>
      <c r="AL8485">
        <f t="shared" si="924"/>
        <v>0</v>
      </c>
      <c r="AQ8485">
        <f t="shared" si="925"/>
        <v>0</v>
      </c>
      <c r="AR8485" t="str">
        <f>IFERROR(IF(OR(AP8485=338,AP8485=340,AP8485=341,AP8485=342,AP8485="342A",AP8485="342B"),PorcenRet(AP8485,AT8485,AU8485),INDEX(PORCENTAJEBUSCAR,MATCH(AP8485,CódigoRET,0),4)*1),"")</f>
        <v/>
      </c>
      <c r="AS8485">
        <f t="shared" si="926"/>
        <v>0</v>
      </c>
      <c r="BF8485" t="str">
        <f>IFERROR(IF(OR(BD8485=338,BD8485=340,BD8485=341,BD8485=342,BD8485="342A",BD8485="342B"),PorcenRet(BD8485,BH8485,BI8485),INDEX(PORCENTAJEBUSCAR,MATCH(BD8485,CódigoRET,0),4)*1),"")</f>
        <v/>
      </c>
      <c r="BG8485">
        <f t="shared" si="927"/>
        <v>0</v>
      </c>
      <c r="BO8485">
        <f t="shared" si="928"/>
        <v>0</v>
      </c>
      <c r="CC8485">
        <f t="shared" si="929"/>
        <v>0</v>
      </c>
      <c r="CD8485">
        <f t="shared" si="930"/>
        <v>0</v>
      </c>
      <c r="CG8485">
        <f ca="1">IFERROR(INDIRECT("IVA!X"&amp;MATCH(MID(COMPRAS!C8385,1,2)&amp;MID(COMPRAS!F8385,1,2)&amp;MID(COMPRAS!D8385,1,2),IVA!W:W,0)),"SIN COD.")</f>
        <v>0</v>
      </c>
      <c r="CH8485">
        <f ca="1">IFERROR(INDIRECT("IVA!Y"&amp;MATCH(MID(COMPRAS!C8385,1,2)&amp;MID(COMPRAS!F8385,1,2)&amp;MID(COMPRAS!D8385,1,2),IVA!W:W,0)),"SIN COD.")</f>
        <v>0</v>
      </c>
    </row>
    <row r="8486" spans="1:86" x14ac:dyDescent="0.25">
      <c r="A8486"/>
      <c r="B8486"/>
      <c r="D8486"/>
      <c r="AL8486">
        <f t="shared" si="924"/>
        <v>0</v>
      </c>
      <c r="AQ8486">
        <f t="shared" si="925"/>
        <v>0</v>
      </c>
      <c r="AR8486" t="str">
        <f>IFERROR(IF(OR(AP8486=338,AP8486=340,AP8486=341,AP8486=342,AP8486="342A",AP8486="342B"),PorcenRet(AP8486,AT8486,AU8486),INDEX(PORCENTAJEBUSCAR,MATCH(AP8486,CódigoRET,0),4)*1),"")</f>
        <v/>
      </c>
      <c r="AS8486">
        <f t="shared" si="926"/>
        <v>0</v>
      </c>
      <c r="BF8486" t="str">
        <f>IFERROR(IF(OR(BD8486=338,BD8486=340,BD8486=341,BD8486=342,BD8486="342A",BD8486="342B"),PorcenRet(BD8486,BH8486,BI8486),INDEX(PORCENTAJEBUSCAR,MATCH(BD8486,CódigoRET,0),4)*1),"")</f>
        <v/>
      </c>
      <c r="BG8486">
        <f t="shared" si="927"/>
        <v>0</v>
      </c>
      <c r="BO8486">
        <f t="shared" si="928"/>
        <v>0</v>
      </c>
      <c r="CC8486">
        <f t="shared" si="929"/>
        <v>0</v>
      </c>
      <c r="CD8486">
        <f t="shared" si="930"/>
        <v>0</v>
      </c>
      <c r="CG8486">
        <f ca="1">IFERROR(INDIRECT("IVA!X"&amp;MATCH(MID(COMPRAS!C8386,1,2)&amp;MID(COMPRAS!F8386,1,2)&amp;MID(COMPRAS!D8386,1,2),IVA!W:W,0)),"SIN COD.")</f>
        <v>0</v>
      </c>
      <c r="CH8486">
        <f ca="1">IFERROR(INDIRECT("IVA!Y"&amp;MATCH(MID(COMPRAS!C8386,1,2)&amp;MID(COMPRAS!F8386,1,2)&amp;MID(COMPRAS!D8386,1,2),IVA!W:W,0)),"SIN COD.")</f>
        <v>0</v>
      </c>
    </row>
    <row r="8487" spans="1:86" x14ac:dyDescent="0.25">
      <c r="A8487"/>
      <c r="B8487"/>
      <c r="D8487"/>
      <c r="AL8487">
        <f t="shared" si="924"/>
        <v>0</v>
      </c>
      <c r="AQ8487">
        <f t="shared" si="925"/>
        <v>0</v>
      </c>
      <c r="AR8487" t="str">
        <f>IFERROR(IF(OR(AP8487=338,AP8487=340,AP8487=341,AP8487=342,AP8487="342A",AP8487="342B"),PorcenRet(AP8487,AT8487,AU8487),INDEX(PORCENTAJEBUSCAR,MATCH(AP8487,CódigoRET,0),4)*1),"")</f>
        <v/>
      </c>
      <c r="AS8487">
        <f t="shared" si="926"/>
        <v>0</v>
      </c>
      <c r="BF8487" t="str">
        <f>IFERROR(IF(OR(BD8487=338,BD8487=340,BD8487=341,BD8487=342,BD8487="342A",BD8487="342B"),PorcenRet(BD8487,BH8487,BI8487),INDEX(PORCENTAJEBUSCAR,MATCH(BD8487,CódigoRET,0),4)*1),"")</f>
        <v/>
      </c>
      <c r="BG8487">
        <f t="shared" si="927"/>
        <v>0</v>
      </c>
      <c r="BO8487">
        <f t="shared" si="928"/>
        <v>0</v>
      </c>
      <c r="CC8487">
        <f t="shared" si="929"/>
        <v>0</v>
      </c>
      <c r="CD8487">
        <f t="shared" si="930"/>
        <v>0</v>
      </c>
      <c r="CG8487">
        <f ca="1">IFERROR(INDIRECT("IVA!X"&amp;MATCH(MID(COMPRAS!C8387,1,2)&amp;MID(COMPRAS!F8387,1,2)&amp;MID(COMPRAS!D8387,1,2),IVA!W:W,0)),"SIN COD.")</f>
        <v>0</v>
      </c>
      <c r="CH8487">
        <f ca="1">IFERROR(INDIRECT("IVA!Y"&amp;MATCH(MID(COMPRAS!C8387,1,2)&amp;MID(COMPRAS!F8387,1,2)&amp;MID(COMPRAS!D8387,1,2),IVA!W:W,0)),"SIN COD.")</f>
        <v>0</v>
      </c>
    </row>
    <row r="8488" spans="1:86" x14ac:dyDescent="0.25">
      <c r="A8488"/>
      <c r="B8488"/>
      <c r="D8488"/>
      <c r="AL8488">
        <f t="shared" si="924"/>
        <v>0</v>
      </c>
      <c r="AQ8488">
        <f t="shared" si="925"/>
        <v>0</v>
      </c>
      <c r="AR8488" t="str">
        <f>IFERROR(IF(OR(AP8488=338,AP8488=340,AP8488=341,AP8488=342,AP8488="342A",AP8488="342B"),PorcenRet(AP8488,AT8488,AU8488),INDEX(PORCENTAJEBUSCAR,MATCH(AP8488,CódigoRET,0),4)*1),"")</f>
        <v/>
      </c>
      <c r="AS8488">
        <f t="shared" si="926"/>
        <v>0</v>
      </c>
      <c r="BF8488" t="str">
        <f>IFERROR(IF(OR(BD8488=338,BD8488=340,BD8488=341,BD8488=342,BD8488="342A",BD8488="342B"),PorcenRet(BD8488,BH8488,BI8488),INDEX(PORCENTAJEBUSCAR,MATCH(BD8488,CódigoRET,0),4)*1),"")</f>
        <v/>
      </c>
      <c r="BG8488">
        <f t="shared" si="927"/>
        <v>0</v>
      </c>
      <c r="BO8488">
        <f t="shared" si="928"/>
        <v>0</v>
      </c>
      <c r="CC8488">
        <f t="shared" si="929"/>
        <v>0</v>
      </c>
      <c r="CD8488">
        <f t="shared" si="930"/>
        <v>0</v>
      </c>
      <c r="CG8488">
        <f ca="1">IFERROR(INDIRECT("IVA!X"&amp;MATCH(MID(COMPRAS!C8388,1,2)&amp;MID(COMPRAS!F8388,1,2)&amp;MID(COMPRAS!D8388,1,2),IVA!W:W,0)),"SIN COD.")</f>
        <v>0</v>
      </c>
      <c r="CH8488">
        <f ca="1">IFERROR(INDIRECT("IVA!Y"&amp;MATCH(MID(COMPRAS!C8388,1,2)&amp;MID(COMPRAS!F8388,1,2)&amp;MID(COMPRAS!D8388,1,2),IVA!W:W,0)),"SIN COD.")</f>
        <v>0</v>
      </c>
    </row>
    <row r="8489" spans="1:86" x14ac:dyDescent="0.25">
      <c r="A8489"/>
      <c r="B8489"/>
      <c r="D8489"/>
      <c r="AL8489">
        <f t="shared" si="924"/>
        <v>0</v>
      </c>
      <c r="AQ8489">
        <f t="shared" si="925"/>
        <v>0</v>
      </c>
      <c r="AR8489" t="str">
        <f>IFERROR(IF(OR(AP8489=338,AP8489=340,AP8489=341,AP8489=342,AP8489="342A",AP8489="342B"),PorcenRet(AP8489,AT8489,AU8489),INDEX(PORCENTAJEBUSCAR,MATCH(AP8489,CódigoRET,0),4)*1),"")</f>
        <v/>
      </c>
      <c r="AS8489">
        <f t="shared" si="926"/>
        <v>0</v>
      </c>
      <c r="BF8489" t="str">
        <f>IFERROR(IF(OR(BD8489=338,BD8489=340,BD8489=341,BD8489=342,BD8489="342A",BD8489="342B"),PorcenRet(BD8489,BH8489,BI8489),INDEX(PORCENTAJEBUSCAR,MATCH(BD8489,CódigoRET,0),4)*1),"")</f>
        <v/>
      </c>
      <c r="BG8489">
        <f t="shared" si="927"/>
        <v>0</v>
      </c>
      <c r="BO8489">
        <f t="shared" si="928"/>
        <v>0</v>
      </c>
      <c r="CC8489">
        <f t="shared" si="929"/>
        <v>0</v>
      </c>
      <c r="CD8489">
        <f t="shared" si="930"/>
        <v>0</v>
      </c>
      <c r="CG8489">
        <f ca="1">IFERROR(INDIRECT("IVA!X"&amp;MATCH(MID(COMPRAS!C8389,1,2)&amp;MID(COMPRAS!F8389,1,2)&amp;MID(COMPRAS!D8389,1,2),IVA!W:W,0)),"SIN COD.")</f>
        <v>0</v>
      </c>
      <c r="CH8489">
        <f ca="1">IFERROR(INDIRECT("IVA!Y"&amp;MATCH(MID(COMPRAS!C8389,1,2)&amp;MID(COMPRAS!F8389,1,2)&amp;MID(COMPRAS!D8389,1,2),IVA!W:W,0)),"SIN COD.")</f>
        <v>0</v>
      </c>
    </row>
    <row r="8490" spans="1:86" x14ac:dyDescent="0.25">
      <c r="A8490"/>
      <c r="B8490"/>
      <c r="D8490"/>
      <c r="AL8490">
        <f t="shared" si="924"/>
        <v>0</v>
      </c>
      <c r="AQ8490">
        <f t="shared" si="925"/>
        <v>0</v>
      </c>
      <c r="AR8490" t="str">
        <f>IFERROR(IF(OR(AP8490=338,AP8490=340,AP8490=341,AP8490=342,AP8490="342A",AP8490="342B"),PorcenRet(AP8490,AT8490,AU8490),INDEX(PORCENTAJEBUSCAR,MATCH(AP8490,CódigoRET,0),4)*1),"")</f>
        <v/>
      </c>
      <c r="AS8490">
        <f t="shared" si="926"/>
        <v>0</v>
      </c>
      <c r="BF8490" t="str">
        <f>IFERROR(IF(OR(BD8490=338,BD8490=340,BD8490=341,BD8490=342,BD8490="342A",BD8490="342B"),PorcenRet(BD8490,BH8490,BI8490),INDEX(PORCENTAJEBUSCAR,MATCH(BD8490,CódigoRET,0),4)*1),"")</f>
        <v/>
      </c>
      <c r="BG8490">
        <f t="shared" si="927"/>
        <v>0</v>
      </c>
      <c r="BO8490">
        <f t="shared" si="928"/>
        <v>0</v>
      </c>
      <c r="CC8490">
        <f t="shared" si="929"/>
        <v>0</v>
      </c>
      <c r="CD8490">
        <f t="shared" si="930"/>
        <v>0</v>
      </c>
      <c r="CG8490">
        <f ca="1">IFERROR(INDIRECT("IVA!X"&amp;MATCH(MID(COMPRAS!C8390,1,2)&amp;MID(COMPRAS!F8390,1,2)&amp;MID(COMPRAS!D8390,1,2),IVA!W:W,0)),"SIN COD.")</f>
        <v>0</v>
      </c>
      <c r="CH8490">
        <f ca="1">IFERROR(INDIRECT("IVA!Y"&amp;MATCH(MID(COMPRAS!C8390,1,2)&amp;MID(COMPRAS!F8390,1,2)&amp;MID(COMPRAS!D8390,1,2),IVA!W:W,0)),"SIN COD.")</f>
        <v>0</v>
      </c>
    </row>
    <row r="8491" spans="1:86" x14ac:dyDescent="0.25">
      <c r="A8491"/>
      <c r="B8491"/>
      <c r="D8491"/>
      <c r="AL8491">
        <f t="shared" si="924"/>
        <v>0</v>
      </c>
      <c r="AQ8491">
        <f t="shared" si="925"/>
        <v>0</v>
      </c>
      <c r="AR8491" t="str">
        <f>IFERROR(IF(OR(AP8491=338,AP8491=340,AP8491=341,AP8491=342,AP8491="342A",AP8491="342B"),PorcenRet(AP8491,AT8491,AU8491),INDEX(PORCENTAJEBUSCAR,MATCH(AP8491,CódigoRET,0),4)*1),"")</f>
        <v/>
      </c>
      <c r="AS8491">
        <f t="shared" si="926"/>
        <v>0</v>
      </c>
      <c r="BF8491" t="str">
        <f>IFERROR(IF(OR(BD8491=338,BD8491=340,BD8491=341,BD8491=342,BD8491="342A",BD8491="342B"),PorcenRet(BD8491,BH8491,BI8491),INDEX(PORCENTAJEBUSCAR,MATCH(BD8491,CódigoRET,0),4)*1),"")</f>
        <v/>
      </c>
      <c r="BG8491">
        <f t="shared" si="927"/>
        <v>0</v>
      </c>
      <c r="BO8491">
        <f t="shared" si="928"/>
        <v>0</v>
      </c>
      <c r="CC8491">
        <f t="shared" si="929"/>
        <v>0</v>
      </c>
      <c r="CD8491">
        <f t="shared" si="930"/>
        <v>0</v>
      </c>
      <c r="CG8491">
        <f ca="1">IFERROR(INDIRECT("IVA!X"&amp;MATCH(MID(COMPRAS!C8391,1,2)&amp;MID(COMPRAS!F8391,1,2)&amp;MID(COMPRAS!D8391,1,2),IVA!W:W,0)),"SIN COD.")</f>
        <v>0</v>
      </c>
      <c r="CH8491">
        <f ca="1">IFERROR(INDIRECT("IVA!Y"&amp;MATCH(MID(COMPRAS!C8391,1,2)&amp;MID(COMPRAS!F8391,1,2)&amp;MID(COMPRAS!D8391,1,2),IVA!W:W,0)),"SIN COD.")</f>
        <v>0</v>
      </c>
    </row>
    <row r="8492" spans="1:86" x14ac:dyDescent="0.25">
      <c r="A8492"/>
      <c r="B8492"/>
      <c r="D8492"/>
      <c r="AL8492">
        <f t="shared" si="924"/>
        <v>0</v>
      </c>
      <c r="AQ8492">
        <f t="shared" si="925"/>
        <v>0</v>
      </c>
      <c r="AR8492" t="str">
        <f>IFERROR(IF(OR(AP8492=338,AP8492=340,AP8492=341,AP8492=342,AP8492="342A",AP8492="342B"),PorcenRet(AP8492,AT8492,AU8492),INDEX(PORCENTAJEBUSCAR,MATCH(AP8492,CódigoRET,0),4)*1),"")</f>
        <v/>
      </c>
      <c r="AS8492">
        <f t="shared" si="926"/>
        <v>0</v>
      </c>
      <c r="BF8492" t="str">
        <f>IFERROR(IF(OR(BD8492=338,BD8492=340,BD8492=341,BD8492=342,BD8492="342A",BD8492="342B"),PorcenRet(BD8492,BH8492,BI8492),INDEX(PORCENTAJEBUSCAR,MATCH(BD8492,CódigoRET,0),4)*1),"")</f>
        <v/>
      </c>
      <c r="BG8492">
        <f t="shared" si="927"/>
        <v>0</v>
      </c>
      <c r="BO8492">
        <f t="shared" si="928"/>
        <v>0</v>
      </c>
      <c r="CC8492">
        <f t="shared" si="929"/>
        <v>0</v>
      </c>
      <c r="CD8492">
        <f t="shared" si="930"/>
        <v>0</v>
      </c>
      <c r="CG8492">
        <f ca="1">IFERROR(INDIRECT("IVA!X"&amp;MATCH(MID(COMPRAS!C8392,1,2)&amp;MID(COMPRAS!F8392,1,2)&amp;MID(COMPRAS!D8392,1,2),IVA!W:W,0)),"SIN COD.")</f>
        <v>0</v>
      </c>
      <c r="CH8492">
        <f ca="1">IFERROR(INDIRECT("IVA!Y"&amp;MATCH(MID(COMPRAS!C8392,1,2)&amp;MID(COMPRAS!F8392,1,2)&amp;MID(COMPRAS!D8392,1,2),IVA!W:W,0)),"SIN COD.")</f>
        <v>0</v>
      </c>
    </row>
    <row r="8493" spans="1:86" x14ac:dyDescent="0.25">
      <c r="A8493"/>
      <c r="B8493"/>
      <c r="D8493"/>
      <c r="AL8493">
        <f t="shared" si="924"/>
        <v>0</v>
      </c>
      <c r="AQ8493">
        <f t="shared" si="925"/>
        <v>0</v>
      </c>
      <c r="AR8493" t="str">
        <f>IFERROR(IF(OR(AP8493=338,AP8493=340,AP8493=341,AP8493=342,AP8493="342A",AP8493="342B"),PorcenRet(AP8493,AT8493,AU8493),INDEX(PORCENTAJEBUSCAR,MATCH(AP8493,CódigoRET,0),4)*1),"")</f>
        <v/>
      </c>
      <c r="AS8493">
        <f t="shared" si="926"/>
        <v>0</v>
      </c>
      <c r="BF8493" t="str">
        <f>IFERROR(IF(OR(BD8493=338,BD8493=340,BD8493=341,BD8493=342,BD8493="342A",BD8493="342B"),PorcenRet(BD8493,BH8493,BI8493),INDEX(PORCENTAJEBUSCAR,MATCH(BD8493,CódigoRET,0),4)*1),"")</f>
        <v/>
      </c>
      <c r="BG8493">
        <f t="shared" si="927"/>
        <v>0</v>
      </c>
      <c r="BO8493">
        <f t="shared" si="928"/>
        <v>0</v>
      </c>
      <c r="CC8493">
        <f t="shared" si="929"/>
        <v>0</v>
      </c>
      <c r="CD8493">
        <f t="shared" si="930"/>
        <v>0</v>
      </c>
      <c r="CG8493">
        <f ca="1">IFERROR(INDIRECT("IVA!X"&amp;MATCH(MID(COMPRAS!C8393,1,2)&amp;MID(COMPRAS!F8393,1,2)&amp;MID(COMPRAS!D8393,1,2),IVA!W:W,0)),"SIN COD.")</f>
        <v>0</v>
      </c>
      <c r="CH8493">
        <f ca="1">IFERROR(INDIRECT("IVA!Y"&amp;MATCH(MID(COMPRAS!C8393,1,2)&amp;MID(COMPRAS!F8393,1,2)&amp;MID(COMPRAS!D8393,1,2),IVA!W:W,0)),"SIN COD.")</f>
        <v>0</v>
      </c>
    </row>
    <row r="8494" spans="1:86" x14ac:dyDescent="0.25">
      <c r="A8494"/>
      <c r="B8494"/>
      <c r="D8494"/>
      <c r="AL8494">
        <f t="shared" si="924"/>
        <v>0</v>
      </c>
      <c r="AQ8494">
        <f t="shared" si="925"/>
        <v>0</v>
      </c>
      <c r="AR8494" t="str">
        <f>IFERROR(IF(OR(AP8494=338,AP8494=340,AP8494=341,AP8494=342,AP8494="342A",AP8494="342B"),PorcenRet(AP8494,AT8494,AU8494),INDEX(PORCENTAJEBUSCAR,MATCH(AP8494,CódigoRET,0),4)*1),"")</f>
        <v/>
      </c>
      <c r="AS8494">
        <f t="shared" si="926"/>
        <v>0</v>
      </c>
      <c r="BF8494" t="str">
        <f>IFERROR(IF(OR(BD8494=338,BD8494=340,BD8494=341,BD8494=342,BD8494="342A",BD8494="342B"),PorcenRet(BD8494,BH8494,BI8494),INDEX(PORCENTAJEBUSCAR,MATCH(BD8494,CódigoRET,0),4)*1),"")</f>
        <v/>
      </c>
      <c r="BG8494">
        <f t="shared" si="927"/>
        <v>0</v>
      </c>
      <c r="BO8494">
        <f t="shared" si="928"/>
        <v>0</v>
      </c>
      <c r="CC8494">
        <f t="shared" si="929"/>
        <v>0</v>
      </c>
      <c r="CD8494">
        <f t="shared" si="930"/>
        <v>0</v>
      </c>
      <c r="CG8494">
        <f ca="1">IFERROR(INDIRECT("IVA!X"&amp;MATCH(MID(COMPRAS!C8394,1,2)&amp;MID(COMPRAS!F8394,1,2)&amp;MID(COMPRAS!D8394,1,2),IVA!W:W,0)),"SIN COD.")</f>
        <v>0</v>
      </c>
      <c r="CH8494">
        <f ca="1">IFERROR(INDIRECT("IVA!Y"&amp;MATCH(MID(COMPRAS!C8394,1,2)&amp;MID(COMPRAS!F8394,1,2)&amp;MID(COMPRAS!D8394,1,2),IVA!W:W,0)),"SIN COD.")</f>
        <v>0</v>
      </c>
    </row>
    <row r="8495" spans="1:86" x14ac:dyDescent="0.25">
      <c r="A8495"/>
      <c r="B8495"/>
      <c r="D8495"/>
      <c r="AL8495">
        <f t="shared" si="924"/>
        <v>0</v>
      </c>
      <c r="AQ8495">
        <f t="shared" si="925"/>
        <v>0</v>
      </c>
      <c r="AR8495" t="str">
        <f>IFERROR(IF(OR(AP8495=338,AP8495=340,AP8495=341,AP8495=342,AP8495="342A",AP8495="342B"),PorcenRet(AP8495,AT8495,AU8495),INDEX(PORCENTAJEBUSCAR,MATCH(AP8495,CódigoRET,0),4)*1),"")</f>
        <v/>
      </c>
      <c r="AS8495">
        <f t="shared" si="926"/>
        <v>0</v>
      </c>
      <c r="BF8495" t="str">
        <f>IFERROR(IF(OR(BD8495=338,BD8495=340,BD8495=341,BD8495=342,BD8495="342A",BD8495="342B"),PorcenRet(BD8495,BH8495,BI8495),INDEX(PORCENTAJEBUSCAR,MATCH(BD8495,CódigoRET,0),4)*1),"")</f>
        <v/>
      </c>
      <c r="BG8495">
        <f t="shared" si="927"/>
        <v>0</v>
      </c>
      <c r="BO8495">
        <f t="shared" si="928"/>
        <v>0</v>
      </c>
      <c r="CC8495">
        <f t="shared" si="929"/>
        <v>0</v>
      </c>
      <c r="CD8495">
        <f t="shared" si="930"/>
        <v>0</v>
      </c>
      <c r="CG8495">
        <f ca="1">IFERROR(INDIRECT("IVA!X"&amp;MATCH(MID(COMPRAS!C8395,1,2)&amp;MID(COMPRAS!F8395,1,2)&amp;MID(COMPRAS!D8395,1,2),IVA!W:W,0)),"SIN COD.")</f>
        <v>0</v>
      </c>
      <c r="CH8495">
        <f ca="1">IFERROR(INDIRECT("IVA!Y"&amp;MATCH(MID(COMPRAS!C8395,1,2)&amp;MID(COMPRAS!F8395,1,2)&amp;MID(COMPRAS!D8395,1,2),IVA!W:W,0)),"SIN COD.")</f>
        <v>0</v>
      </c>
    </row>
    <row r="8496" spans="1:86" x14ac:dyDescent="0.25">
      <c r="A8496"/>
      <c r="B8496"/>
      <c r="D8496"/>
      <c r="AL8496">
        <f t="shared" si="924"/>
        <v>0</v>
      </c>
      <c r="AQ8496">
        <f t="shared" si="925"/>
        <v>0</v>
      </c>
      <c r="AR8496" t="str">
        <f>IFERROR(IF(OR(AP8496=338,AP8496=340,AP8496=341,AP8496=342,AP8496="342A",AP8496="342B"),PorcenRet(AP8496,AT8496,AU8496),INDEX(PORCENTAJEBUSCAR,MATCH(AP8496,CódigoRET,0),4)*1),"")</f>
        <v/>
      </c>
      <c r="AS8496">
        <f t="shared" si="926"/>
        <v>0</v>
      </c>
      <c r="BF8496" t="str">
        <f>IFERROR(IF(OR(BD8496=338,BD8496=340,BD8496=341,BD8496=342,BD8496="342A",BD8496="342B"),PorcenRet(BD8496,BH8496,BI8496),INDEX(PORCENTAJEBUSCAR,MATCH(BD8496,CódigoRET,0),4)*1),"")</f>
        <v/>
      </c>
      <c r="BG8496">
        <f t="shared" si="927"/>
        <v>0</v>
      </c>
      <c r="BO8496">
        <f t="shared" si="928"/>
        <v>0</v>
      </c>
      <c r="CC8496">
        <f t="shared" si="929"/>
        <v>0</v>
      </c>
      <c r="CD8496">
        <f t="shared" si="930"/>
        <v>0</v>
      </c>
      <c r="CG8496">
        <f ca="1">IFERROR(INDIRECT("IVA!X"&amp;MATCH(MID(COMPRAS!C8396,1,2)&amp;MID(COMPRAS!F8396,1,2)&amp;MID(COMPRAS!D8396,1,2),IVA!W:W,0)),"SIN COD.")</f>
        <v>0</v>
      </c>
      <c r="CH8496">
        <f ca="1">IFERROR(INDIRECT("IVA!Y"&amp;MATCH(MID(COMPRAS!C8396,1,2)&amp;MID(COMPRAS!F8396,1,2)&amp;MID(COMPRAS!D8396,1,2),IVA!W:W,0)),"SIN COD.")</f>
        <v>0</v>
      </c>
    </row>
    <row r="8497" spans="1:86" x14ac:dyDescent="0.25">
      <c r="A8497"/>
      <c r="B8497"/>
      <c r="D8497"/>
      <c r="AL8497">
        <f t="shared" si="924"/>
        <v>0</v>
      </c>
      <c r="AQ8497">
        <f t="shared" si="925"/>
        <v>0</v>
      </c>
      <c r="AR8497" t="str">
        <f>IFERROR(IF(OR(AP8497=338,AP8497=340,AP8497=341,AP8497=342,AP8497="342A",AP8497="342B"),PorcenRet(AP8497,AT8497,AU8497),INDEX(PORCENTAJEBUSCAR,MATCH(AP8497,CódigoRET,0),4)*1),"")</f>
        <v/>
      </c>
      <c r="AS8497">
        <f t="shared" si="926"/>
        <v>0</v>
      </c>
      <c r="BF8497" t="str">
        <f>IFERROR(IF(OR(BD8497=338,BD8497=340,BD8497=341,BD8497=342,BD8497="342A",BD8497="342B"),PorcenRet(BD8497,BH8497,BI8497),INDEX(PORCENTAJEBUSCAR,MATCH(BD8497,CódigoRET,0),4)*1),"")</f>
        <v/>
      </c>
      <c r="BG8497">
        <f t="shared" si="927"/>
        <v>0</v>
      </c>
      <c r="BO8497">
        <f t="shared" si="928"/>
        <v>0</v>
      </c>
      <c r="CC8497">
        <f t="shared" si="929"/>
        <v>0</v>
      </c>
      <c r="CD8497">
        <f t="shared" si="930"/>
        <v>0</v>
      </c>
      <c r="CG8497">
        <f ca="1">IFERROR(INDIRECT("IVA!X"&amp;MATCH(MID(COMPRAS!C8397,1,2)&amp;MID(COMPRAS!F8397,1,2)&amp;MID(COMPRAS!D8397,1,2),IVA!W:W,0)),"SIN COD.")</f>
        <v>0</v>
      </c>
      <c r="CH8497">
        <f ca="1">IFERROR(INDIRECT("IVA!Y"&amp;MATCH(MID(COMPRAS!C8397,1,2)&amp;MID(COMPRAS!F8397,1,2)&amp;MID(COMPRAS!D8397,1,2),IVA!W:W,0)),"SIN COD.")</f>
        <v>0</v>
      </c>
    </row>
    <row r="8498" spans="1:86" x14ac:dyDescent="0.25">
      <c r="A8498"/>
      <c r="B8498"/>
      <c r="D8498"/>
      <c r="AL8498">
        <f t="shared" si="924"/>
        <v>0</v>
      </c>
      <c r="AQ8498">
        <f t="shared" si="925"/>
        <v>0</v>
      </c>
      <c r="AR8498" t="str">
        <f>IFERROR(IF(OR(AP8498=338,AP8498=340,AP8498=341,AP8498=342,AP8498="342A",AP8498="342B"),PorcenRet(AP8498,AT8498,AU8498),INDEX(PORCENTAJEBUSCAR,MATCH(AP8498,CódigoRET,0),4)*1),"")</f>
        <v/>
      </c>
      <c r="AS8498">
        <f t="shared" si="926"/>
        <v>0</v>
      </c>
      <c r="BF8498" t="str">
        <f>IFERROR(IF(OR(BD8498=338,BD8498=340,BD8498=341,BD8498=342,BD8498="342A",BD8498="342B"),PorcenRet(BD8498,BH8498,BI8498),INDEX(PORCENTAJEBUSCAR,MATCH(BD8498,CódigoRET,0),4)*1),"")</f>
        <v/>
      </c>
      <c r="BG8498">
        <f t="shared" si="927"/>
        <v>0</v>
      </c>
      <c r="BO8498">
        <f t="shared" si="928"/>
        <v>0</v>
      </c>
      <c r="CC8498">
        <f t="shared" si="929"/>
        <v>0</v>
      </c>
      <c r="CD8498">
        <f t="shared" si="930"/>
        <v>0</v>
      </c>
      <c r="CG8498">
        <f ca="1">IFERROR(INDIRECT("IVA!X"&amp;MATCH(MID(COMPRAS!C8398,1,2)&amp;MID(COMPRAS!F8398,1,2)&amp;MID(COMPRAS!D8398,1,2),IVA!W:W,0)),"SIN COD.")</f>
        <v>0</v>
      </c>
      <c r="CH8498">
        <f ca="1">IFERROR(INDIRECT("IVA!Y"&amp;MATCH(MID(COMPRAS!C8398,1,2)&amp;MID(COMPRAS!F8398,1,2)&amp;MID(COMPRAS!D8398,1,2),IVA!W:W,0)),"SIN COD.")</f>
        <v>0</v>
      </c>
    </row>
    <row r="8499" spans="1:86" x14ac:dyDescent="0.25">
      <c r="A8499"/>
      <c r="B8499"/>
      <c r="D8499"/>
      <c r="AL8499">
        <f t="shared" si="924"/>
        <v>0</v>
      </c>
      <c r="AQ8499">
        <f t="shared" si="925"/>
        <v>0</v>
      </c>
      <c r="AR8499" t="str">
        <f>IFERROR(IF(OR(AP8499=338,AP8499=340,AP8499=341,AP8499=342,AP8499="342A",AP8499="342B"),PorcenRet(AP8499,AT8499,AU8499),INDEX(PORCENTAJEBUSCAR,MATCH(AP8499,CódigoRET,0),4)*1),"")</f>
        <v/>
      </c>
      <c r="AS8499">
        <f t="shared" si="926"/>
        <v>0</v>
      </c>
      <c r="BF8499" t="str">
        <f>IFERROR(IF(OR(BD8499=338,BD8499=340,BD8499=341,BD8499=342,BD8499="342A",BD8499="342B"),PorcenRet(BD8499,BH8499,BI8499),INDEX(PORCENTAJEBUSCAR,MATCH(BD8499,CódigoRET,0),4)*1),"")</f>
        <v/>
      </c>
      <c r="BG8499">
        <f t="shared" si="927"/>
        <v>0</v>
      </c>
      <c r="BO8499">
        <f t="shared" si="928"/>
        <v>0</v>
      </c>
      <c r="CC8499">
        <f t="shared" si="929"/>
        <v>0</v>
      </c>
      <c r="CD8499">
        <f t="shared" si="930"/>
        <v>0</v>
      </c>
      <c r="CG8499">
        <f ca="1">IFERROR(INDIRECT("IVA!X"&amp;MATCH(MID(COMPRAS!C8399,1,2)&amp;MID(COMPRAS!F8399,1,2)&amp;MID(COMPRAS!D8399,1,2),IVA!W:W,0)),"SIN COD.")</f>
        <v>0</v>
      </c>
      <c r="CH8499">
        <f ca="1">IFERROR(INDIRECT("IVA!Y"&amp;MATCH(MID(COMPRAS!C8399,1,2)&amp;MID(COMPRAS!F8399,1,2)&amp;MID(COMPRAS!D8399,1,2),IVA!W:W,0)),"SIN COD.")</f>
        <v>0</v>
      </c>
    </row>
    <row r="8500" spans="1:86" x14ac:dyDescent="0.25">
      <c r="A8500"/>
      <c r="B8500"/>
      <c r="D8500"/>
      <c r="AL8500">
        <f t="shared" si="924"/>
        <v>0</v>
      </c>
      <c r="AQ8500">
        <f t="shared" si="925"/>
        <v>0</v>
      </c>
      <c r="AR8500" t="str">
        <f>IFERROR(IF(OR(AP8500=338,AP8500=340,AP8500=341,AP8500=342,AP8500="342A",AP8500="342B"),PorcenRet(AP8500,AT8500,AU8500),INDEX(PORCENTAJEBUSCAR,MATCH(AP8500,CódigoRET,0),4)*1),"")</f>
        <v/>
      </c>
      <c r="AS8500">
        <f t="shared" si="926"/>
        <v>0</v>
      </c>
      <c r="BF8500" t="str">
        <f>IFERROR(IF(OR(BD8500=338,BD8500=340,BD8500=341,BD8500=342,BD8500="342A",BD8500="342B"),PorcenRet(BD8500,BH8500,BI8500),INDEX(PORCENTAJEBUSCAR,MATCH(BD8500,CódigoRET,0),4)*1),"")</f>
        <v/>
      </c>
      <c r="BG8500">
        <f t="shared" si="927"/>
        <v>0</v>
      </c>
      <c r="BO8500">
        <f t="shared" si="928"/>
        <v>0</v>
      </c>
      <c r="CC8500">
        <f t="shared" si="929"/>
        <v>0</v>
      </c>
      <c r="CD8500">
        <f t="shared" si="930"/>
        <v>0</v>
      </c>
      <c r="CG8500">
        <f ca="1">IFERROR(INDIRECT("IVA!X"&amp;MATCH(MID(COMPRAS!C8400,1,2)&amp;MID(COMPRAS!F8400,1,2)&amp;MID(COMPRAS!D8400,1,2),IVA!W:W,0)),"SIN COD.")</f>
        <v>0</v>
      </c>
      <c r="CH8500">
        <f ca="1">IFERROR(INDIRECT("IVA!Y"&amp;MATCH(MID(COMPRAS!C8400,1,2)&amp;MID(COMPRAS!F8400,1,2)&amp;MID(COMPRAS!D8400,1,2),IVA!W:W,0)),"SIN COD.")</f>
        <v>0</v>
      </c>
    </row>
    <row r="8501" spans="1:86" x14ac:dyDescent="0.25">
      <c r="A8501"/>
      <c r="B8501"/>
      <c r="D8501"/>
      <c r="AL8501">
        <f t="shared" si="924"/>
        <v>0</v>
      </c>
      <c r="AQ8501">
        <f t="shared" si="925"/>
        <v>0</v>
      </c>
      <c r="AR8501" t="str">
        <f>IFERROR(IF(OR(AP8501=338,AP8501=340,AP8501=341,AP8501=342,AP8501="342A",AP8501="342B"),PorcenRet(AP8501,AT8501,AU8501),INDEX(PORCENTAJEBUSCAR,MATCH(AP8501,CódigoRET,0),4)*1),"")</f>
        <v/>
      </c>
      <c r="AS8501">
        <f t="shared" si="926"/>
        <v>0</v>
      </c>
      <c r="BF8501" t="str">
        <f>IFERROR(IF(OR(BD8501=338,BD8501=340,BD8501=341,BD8501=342,BD8501="342A",BD8501="342B"),PorcenRet(BD8501,BH8501,BI8501),INDEX(PORCENTAJEBUSCAR,MATCH(BD8501,CódigoRET,0),4)*1),"")</f>
        <v/>
      </c>
      <c r="BG8501">
        <f t="shared" si="927"/>
        <v>0</v>
      </c>
      <c r="BO8501">
        <f t="shared" si="928"/>
        <v>0</v>
      </c>
      <c r="CC8501">
        <f t="shared" si="929"/>
        <v>0</v>
      </c>
      <c r="CD8501">
        <f t="shared" si="930"/>
        <v>0</v>
      </c>
      <c r="CG8501">
        <f ca="1">IFERROR(INDIRECT("IVA!X"&amp;MATCH(MID(COMPRAS!C8401,1,2)&amp;MID(COMPRAS!F8401,1,2)&amp;MID(COMPRAS!D8401,1,2),IVA!W:W,0)),"SIN COD.")</f>
        <v>0</v>
      </c>
      <c r="CH8501">
        <f ca="1">IFERROR(INDIRECT("IVA!Y"&amp;MATCH(MID(COMPRAS!C8401,1,2)&amp;MID(COMPRAS!F8401,1,2)&amp;MID(COMPRAS!D8401,1,2),IVA!W:W,0)),"SIN COD.")</f>
        <v>0</v>
      </c>
    </row>
    <row r="8502" spans="1:86" x14ac:dyDescent="0.25">
      <c r="A8502"/>
      <c r="B8502"/>
      <c r="D8502"/>
      <c r="AL8502">
        <f t="shared" si="924"/>
        <v>0</v>
      </c>
      <c r="AQ8502">
        <f t="shared" si="925"/>
        <v>0</v>
      </c>
      <c r="AR8502" t="str">
        <f>IFERROR(IF(OR(AP8502=338,AP8502=340,AP8502=341,AP8502=342,AP8502="342A",AP8502="342B"),PorcenRet(AP8502,AT8502,AU8502),INDEX(PORCENTAJEBUSCAR,MATCH(AP8502,CódigoRET,0),4)*1),"")</f>
        <v/>
      </c>
      <c r="AS8502">
        <f t="shared" si="926"/>
        <v>0</v>
      </c>
      <c r="BF8502" t="str">
        <f>IFERROR(IF(OR(BD8502=338,BD8502=340,BD8502=341,BD8502=342,BD8502="342A",BD8502="342B"),PorcenRet(BD8502,BH8502,BI8502),INDEX(PORCENTAJEBUSCAR,MATCH(BD8502,CódigoRET,0),4)*1),"")</f>
        <v/>
      </c>
      <c r="BG8502">
        <f t="shared" si="927"/>
        <v>0</v>
      </c>
      <c r="BO8502">
        <f t="shared" si="928"/>
        <v>0</v>
      </c>
      <c r="CC8502">
        <f t="shared" si="929"/>
        <v>0</v>
      </c>
      <c r="CD8502">
        <f t="shared" si="930"/>
        <v>0</v>
      </c>
      <c r="CG8502">
        <f ca="1">IFERROR(INDIRECT("IVA!X"&amp;MATCH(MID(COMPRAS!C8402,1,2)&amp;MID(COMPRAS!F8402,1,2)&amp;MID(COMPRAS!D8402,1,2),IVA!W:W,0)),"SIN COD.")</f>
        <v>0</v>
      </c>
      <c r="CH8502">
        <f ca="1">IFERROR(INDIRECT("IVA!Y"&amp;MATCH(MID(COMPRAS!C8402,1,2)&amp;MID(COMPRAS!F8402,1,2)&amp;MID(COMPRAS!D8402,1,2),IVA!W:W,0)),"SIN COD.")</f>
        <v>0</v>
      </c>
    </row>
    <row r="8503" spans="1:86" x14ac:dyDescent="0.25">
      <c r="A8503"/>
      <c r="B8503"/>
      <c r="D8503"/>
      <c r="AL8503">
        <f t="shared" si="924"/>
        <v>0</v>
      </c>
      <c r="AQ8503">
        <f t="shared" si="925"/>
        <v>0</v>
      </c>
      <c r="AR8503" t="str">
        <f>IFERROR(IF(OR(AP8503=338,AP8503=340,AP8503=341,AP8503=342,AP8503="342A",AP8503="342B"),PorcenRet(AP8503,AT8503,AU8503),INDEX(PORCENTAJEBUSCAR,MATCH(AP8503,CódigoRET,0),4)*1),"")</f>
        <v/>
      </c>
      <c r="AS8503">
        <f t="shared" si="926"/>
        <v>0</v>
      </c>
      <c r="BF8503" t="str">
        <f>IFERROR(IF(OR(BD8503=338,BD8503=340,BD8503=341,BD8503=342,BD8503="342A",BD8503="342B"),PorcenRet(BD8503,BH8503,BI8503),INDEX(PORCENTAJEBUSCAR,MATCH(BD8503,CódigoRET,0),4)*1),"")</f>
        <v/>
      </c>
      <c r="BG8503">
        <f t="shared" si="927"/>
        <v>0</v>
      </c>
      <c r="BO8503">
        <f t="shared" si="928"/>
        <v>0</v>
      </c>
      <c r="CC8503">
        <f t="shared" si="929"/>
        <v>0</v>
      </c>
      <c r="CD8503">
        <f t="shared" si="930"/>
        <v>0</v>
      </c>
      <c r="CG8503">
        <f ca="1">IFERROR(INDIRECT("IVA!X"&amp;MATCH(MID(COMPRAS!C8403,1,2)&amp;MID(COMPRAS!F8403,1,2)&amp;MID(COMPRAS!D8403,1,2),IVA!W:W,0)),"SIN COD.")</f>
        <v>0</v>
      </c>
      <c r="CH8503">
        <f ca="1">IFERROR(INDIRECT("IVA!Y"&amp;MATCH(MID(COMPRAS!C8403,1,2)&amp;MID(COMPRAS!F8403,1,2)&amp;MID(COMPRAS!D8403,1,2),IVA!W:W,0)),"SIN COD.")</f>
        <v>0</v>
      </c>
    </row>
    <row r="8504" spans="1:86" x14ac:dyDescent="0.25">
      <c r="A8504"/>
      <c r="B8504"/>
      <c r="D8504"/>
      <c r="AL8504">
        <f t="shared" si="924"/>
        <v>0</v>
      </c>
      <c r="AQ8504">
        <f t="shared" si="925"/>
        <v>0</v>
      </c>
      <c r="AR8504" t="str">
        <f>IFERROR(IF(OR(AP8504=338,AP8504=340,AP8504=341,AP8504=342,AP8504="342A",AP8504="342B"),PorcenRet(AP8504,AT8504,AU8504),INDEX(PORCENTAJEBUSCAR,MATCH(AP8504,CódigoRET,0),4)*1),"")</f>
        <v/>
      </c>
      <c r="AS8504">
        <f t="shared" si="926"/>
        <v>0</v>
      </c>
      <c r="BF8504" t="str">
        <f>IFERROR(IF(OR(BD8504=338,BD8504=340,BD8504=341,BD8504=342,BD8504="342A",BD8504="342B"),PorcenRet(BD8504,BH8504,BI8504),INDEX(PORCENTAJEBUSCAR,MATCH(BD8504,CódigoRET,0),4)*1),"")</f>
        <v/>
      </c>
      <c r="BG8504">
        <f t="shared" si="927"/>
        <v>0</v>
      </c>
      <c r="BO8504">
        <f t="shared" si="928"/>
        <v>0</v>
      </c>
      <c r="CC8504">
        <f t="shared" si="929"/>
        <v>0</v>
      </c>
      <c r="CD8504">
        <f t="shared" si="930"/>
        <v>0</v>
      </c>
      <c r="CG8504">
        <f ca="1">IFERROR(INDIRECT("IVA!X"&amp;MATCH(MID(COMPRAS!C8404,1,2)&amp;MID(COMPRAS!F8404,1,2)&amp;MID(COMPRAS!D8404,1,2),IVA!W:W,0)),"SIN COD.")</f>
        <v>0</v>
      </c>
      <c r="CH8504">
        <f ca="1">IFERROR(INDIRECT("IVA!Y"&amp;MATCH(MID(COMPRAS!C8404,1,2)&amp;MID(COMPRAS!F8404,1,2)&amp;MID(COMPRAS!D8404,1,2),IVA!W:W,0)),"SIN COD.")</f>
        <v>0</v>
      </c>
    </row>
    <row r="8505" spans="1:86" x14ac:dyDescent="0.25">
      <c r="A8505"/>
      <c r="B8505"/>
      <c r="D8505"/>
      <c r="AL8505">
        <f t="shared" si="924"/>
        <v>0</v>
      </c>
      <c r="AQ8505">
        <f t="shared" si="925"/>
        <v>0</v>
      </c>
      <c r="AR8505" t="str">
        <f>IFERROR(IF(OR(AP8505=338,AP8505=340,AP8505=341,AP8505=342,AP8505="342A",AP8505="342B"),PorcenRet(AP8505,AT8505,AU8505),INDEX(PORCENTAJEBUSCAR,MATCH(AP8505,CódigoRET,0),4)*1),"")</f>
        <v/>
      </c>
      <c r="AS8505">
        <f t="shared" si="926"/>
        <v>0</v>
      </c>
      <c r="BF8505" t="str">
        <f>IFERROR(IF(OR(BD8505=338,BD8505=340,BD8505=341,BD8505=342,BD8505="342A",BD8505="342B"),PorcenRet(BD8505,BH8505,BI8505),INDEX(PORCENTAJEBUSCAR,MATCH(BD8505,CódigoRET,0),4)*1),"")</f>
        <v/>
      </c>
      <c r="BG8505">
        <f t="shared" si="927"/>
        <v>0</v>
      </c>
      <c r="BO8505">
        <f t="shared" si="928"/>
        <v>0</v>
      </c>
      <c r="CC8505">
        <f t="shared" si="929"/>
        <v>0</v>
      </c>
      <c r="CD8505">
        <f t="shared" si="930"/>
        <v>0</v>
      </c>
      <c r="CG8505">
        <f ca="1">IFERROR(INDIRECT("IVA!X"&amp;MATCH(MID(COMPRAS!C8405,1,2)&amp;MID(COMPRAS!F8405,1,2)&amp;MID(COMPRAS!D8405,1,2),IVA!W:W,0)),"SIN COD.")</f>
        <v>0</v>
      </c>
      <c r="CH8505">
        <f ca="1">IFERROR(INDIRECT("IVA!Y"&amp;MATCH(MID(COMPRAS!C8405,1,2)&amp;MID(COMPRAS!F8405,1,2)&amp;MID(COMPRAS!D8405,1,2),IVA!W:W,0)),"SIN COD.")</f>
        <v>0</v>
      </c>
    </row>
    <row r="8506" spans="1:86" x14ac:dyDescent="0.25">
      <c r="A8506"/>
      <c r="B8506"/>
      <c r="D8506"/>
      <c r="AL8506">
        <f t="shared" si="924"/>
        <v>0</v>
      </c>
      <c r="AQ8506">
        <f t="shared" si="925"/>
        <v>0</v>
      </c>
      <c r="AR8506" t="str">
        <f>IFERROR(IF(OR(AP8506=338,AP8506=340,AP8506=341,AP8506=342,AP8506="342A",AP8506="342B"),PorcenRet(AP8506,AT8506,AU8506),INDEX(PORCENTAJEBUSCAR,MATCH(AP8506,CódigoRET,0),4)*1),"")</f>
        <v/>
      </c>
      <c r="AS8506">
        <f t="shared" si="926"/>
        <v>0</v>
      </c>
      <c r="BF8506" t="str">
        <f>IFERROR(IF(OR(BD8506=338,BD8506=340,BD8506=341,BD8506=342,BD8506="342A",BD8506="342B"),PorcenRet(BD8506,BH8506,BI8506),INDEX(PORCENTAJEBUSCAR,MATCH(BD8506,CódigoRET,0),4)*1),"")</f>
        <v/>
      </c>
      <c r="BG8506">
        <f t="shared" si="927"/>
        <v>0</v>
      </c>
      <c r="BO8506">
        <f t="shared" si="928"/>
        <v>0</v>
      </c>
      <c r="CC8506">
        <f t="shared" si="929"/>
        <v>0</v>
      </c>
      <c r="CD8506">
        <f t="shared" si="930"/>
        <v>0</v>
      </c>
      <c r="CG8506">
        <f ca="1">IFERROR(INDIRECT("IVA!X"&amp;MATCH(MID(COMPRAS!C8406,1,2)&amp;MID(COMPRAS!F8406,1,2)&amp;MID(COMPRAS!D8406,1,2),IVA!W:W,0)),"SIN COD.")</f>
        <v>0</v>
      </c>
      <c r="CH8506">
        <f ca="1">IFERROR(INDIRECT("IVA!Y"&amp;MATCH(MID(COMPRAS!C8406,1,2)&amp;MID(COMPRAS!F8406,1,2)&amp;MID(COMPRAS!D8406,1,2),IVA!W:W,0)),"SIN COD.")</f>
        <v>0</v>
      </c>
    </row>
    <row r="8507" spans="1:86" x14ac:dyDescent="0.25">
      <c r="A8507"/>
      <c r="B8507"/>
      <c r="D8507"/>
      <c r="AL8507">
        <f t="shared" si="924"/>
        <v>0</v>
      </c>
      <c r="AQ8507">
        <f t="shared" si="925"/>
        <v>0</v>
      </c>
      <c r="AR8507" t="str">
        <f>IFERROR(IF(OR(AP8507=338,AP8507=340,AP8507=341,AP8507=342,AP8507="342A",AP8507="342B"),PorcenRet(AP8507,AT8507,AU8507),INDEX(PORCENTAJEBUSCAR,MATCH(AP8507,CódigoRET,0),4)*1),"")</f>
        <v/>
      </c>
      <c r="AS8507">
        <f t="shared" si="926"/>
        <v>0</v>
      </c>
      <c r="BF8507" t="str">
        <f>IFERROR(IF(OR(BD8507=338,BD8507=340,BD8507=341,BD8507=342,BD8507="342A",BD8507="342B"),PorcenRet(BD8507,BH8507,BI8507),INDEX(PORCENTAJEBUSCAR,MATCH(BD8507,CódigoRET,0),4)*1),"")</f>
        <v/>
      </c>
      <c r="BG8507">
        <f t="shared" si="927"/>
        <v>0</v>
      </c>
      <c r="BO8507">
        <f t="shared" si="928"/>
        <v>0</v>
      </c>
      <c r="CC8507">
        <f t="shared" si="929"/>
        <v>0</v>
      </c>
      <c r="CD8507">
        <f t="shared" si="930"/>
        <v>0</v>
      </c>
      <c r="CG8507">
        <f ca="1">IFERROR(INDIRECT("IVA!X"&amp;MATCH(MID(COMPRAS!C8407,1,2)&amp;MID(COMPRAS!F8407,1,2)&amp;MID(COMPRAS!D8407,1,2),IVA!W:W,0)),"SIN COD.")</f>
        <v>0</v>
      </c>
      <c r="CH8507">
        <f ca="1">IFERROR(INDIRECT("IVA!Y"&amp;MATCH(MID(COMPRAS!C8407,1,2)&amp;MID(COMPRAS!F8407,1,2)&amp;MID(COMPRAS!D8407,1,2),IVA!W:W,0)),"SIN COD.")</f>
        <v>0</v>
      </c>
    </row>
    <row r="8508" spans="1:86" x14ac:dyDescent="0.25">
      <c r="A8508"/>
      <c r="B8508"/>
      <c r="D8508"/>
      <c r="AL8508">
        <f t="shared" si="924"/>
        <v>0</v>
      </c>
      <c r="AQ8508">
        <f t="shared" si="925"/>
        <v>0</v>
      </c>
      <c r="AR8508" t="str">
        <f>IFERROR(IF(OR(AP8508=338,AP8508=340,AP8508=341,AP8508=342,AP8508="342A",AP8508="342B"),PorcenRet(AP8508,AT8508,AU8508),INDEX(PORCENTAJEBUSCAR,MATCH(AP8508,CódigoRET,0),4)*1),"")</f>
        <v/>
      </c>
      <c r="AS8508">
        <f t="shared" si="926"/>
        <v>0</v>
      </c>
      <c r="BF8508" t="str">
        <f>IFERROR(IF(OR(BD8508=338,BD8508=340,BD8508=341,BD8508=342,BD8508="342A",BD8508="342B"),PorcenRet(BD8508,BH8508,BI8508),INDEX(PORCENTAJEBUSCAR,MATCH(BD8508,CódigoRET,0),4)*1),"")</f>
        <v/>
      </c>
      <c r="BG8508">
        <f t="shared" si="927"/>
        <v>0</v>
      </c>
      <c r="BO8508">
        <f t="shared" si="928"/>
        <v>0</v>
      </c>
      <c r="CC8508">
        <f t="shared" si="929"/>
        <v>0</v>
      </c>
      <c r="CD8508">
        <f t="shared" si="930"/>
        <v>0</v>
      </c>
      <c r="CG8508">
        <f ca="1">IFERROR(INDIRECT("IVA!X"&amp;MATCH(MID(COMPRAS!C8408,1,2)&amp;MID(COMPRAS!F8408,1,2)&amp;MID(COMPRAS!D8408,1,2),IVA!W:W,0)),"SIN COD.")</f>
        <v>0</v>
      </c>
      <c r="CH8508">
        <f ca="1">IFERROR(INDIRECT("IVA!Y"&amp;MATCH(MID(COMPRAS!C8408,1,2)&amp;MID(COMPRAS!F8408,1,2)&amp;MID(COMPRAS!D8408,1,2),IVA!W:W,0)),"SIN COD.")</f>
        <v>0</v>
      </c>
    </row>
    <row r="8509" spans="1:86" x14ac:dyDescent="0.25">
      <c r="A8509"/>
      <c r="B8509"/>
      <c r="D8509"/>
      <c r="AL8509">
        <f t="shared" si="924"/>
        <v>0</v>
      </c>
      <c r="AQ8509">
        <f t="shared" si="925"/>
        <v>0</v>
      </c>
      <c r="AR8509" t="str">
        <f>IFERROR(IF(OR(AP8509=338,AP8509=340,AP8509=341,AP8509=342,AP8509="342A",AP8509="342B"),PorcenRet(AP8509,AT8509,AU8509),INDEX(PORCENTAJEBUSCAR,MATCH(AP8509,CódigoRET,0),4)*1),"")</f>
        <v/>
      </c>
      <c r="AS8509">
        <f t="shared" si="926"/>
        <v>0</v>
      </c>
      <c r="BF8509" t="str">
        <f>IFERROR(IF(OR(BD8509=338,BD8509=340,BD8509=341,BD8509=342,BD8509="342A",BD8509="342B"),PorcenRet(BD8509,BH8509,BI8509),INDEX(PORCENTAJEBUSCAR,MATCH(BD8509,CódigoRET,0),4)*1),"")</f>
        <v/>
      </c>
      <c r="BG8509">
        <f t="shared" si="927"/>
        <v>0</v>
      </c>
      <c r="BO8509">
        <f t="shared" si="928"/>
        <v>0</v>
      </c>
      <c r="CC8509">
        <f t="shared" si="929"/>
        <v>0</v>
      </c>
      <c r="CD8509">
        <f t="shared" si="930"/>
        <v>0</v>
      </c>
      <c r="CG8509">
        <f ca="1">IFERROR(INDIRECT("IVA!X"&amp;MATCH(MID(COMPRAS!C8409,1,2)&amp;MID(COMPRAS!F8409,1,2)&amp;MID(COMPRAS!D8409,1,2),IVA!W:W,0)),"SIN COD.")</f>
        <v>0</v>
      </c>
      <c r="CH8509">
        <f ca="1">IFERROR(INDIRECT("IVA!Y"&amp;MATCH(MID(COMPRAS!C8409,1,2)&amp;MID(COMPRAS!F8409,1,2)&amp;MID(COMPRAS!D8409,1,2),IVA!W:W,0)),"SIN COD.")</f>
        <v>0</v>
      </c>
    </row>
    <row r="8510" spans="1:86" x14ac:dyDescent="0.25">
      <c r="A8510"/>
      <c r="B8510"/>
      <c r="D8510"/>
      <c r="AL8510">
        <f t="shared" si="924"/>
        <v>0</v>
      </c>
      <c r="AQ8510">
        <f t="shared" si="925"/>
        <v>0</v>
      </c>
      <c r="AR8510" t="str">
        <f>IFERROR(IF(OR(AP8510=338,AP8510=340,AP8510=341,AP8510=342,AP8510="342A",AP8510="342B"),PorcenRet(AP8510,AT8510,AU8510),INDEX(PORCENTAJEBUSCAR,MATCH(AP8510,CódigoRET,0),4)*1),"")</f>
        <v/>
      </c>
      <c r="AS8510">
        <f t="shared" si="926"/>
        <v>0</v>
      </c>
      <c r="BF8510" t="str">
        <f>IFERROR(IF(OR(BD8510=338,BD8510=340,BD8510=341,BD8510=342,BD8510="342A",BD8510="342B"),PorcenRet(BD8510,BH8510,BI8510),INDEX(PORCENTAJEBUSCAR,MATCH(BD8510,CódigoRET,0),4)*1),"")</f>
        <v/>
      </c>
      <c r="BG8510">
        <f t="shared" si="927"/>
        <v>0</v>
      </c>
      <c r="BO8510">
        <f t="shared" si="928"/>
        <v>0</v>
      </c>
      <c r="CC8510">
        <f t="shared" si="929"/>
        <v>0</v>
      </c>
      <c r="CD8510">
        <f t="shared" si="930"/>
        <v>0</v>
      </c>
      <c r="CG8510">
        <f ca="1">IFERROR(INDIRECT("IVA!X"&amp;MATCH(MID(COMPRAS!C8410,1,2)&amp;MID(COMPRAS!F8410,1,2)&amp;MID(COMPRAS!D8410,1,2),IVA!W:W,0)),"SIN COD.")</f>
        <v>0</v>
      </c>
      <c r="CH8510">
        <f ca="1">IFERROR(INDIRECT("IVA!Y"&amp;MATCH(MID(COMPRAS!C8410,1,2)&amp;MID(COMPRAS!F8410,1,2)&amp;MID(COMPRAS!D8410,1,2),IVA!W:W,0)),"SIN COD.")</f>
        <v>0</v>
      </c>
    </row>
    <row r="8511" spans="1:86" x14ac:dyDescent="0.25">
      <c r="A8511"/>
      <c r="B8511"/>
      <c r="D8511"/>
      <c r="AL8511">
        <f t="shared" si="924"/>
        <v>0</v>
      </c>
      <c r="AQ8511">
        <f t="shared" si="925"/>
        <v>0</v>
      </c>
      <c r="AR8511" t="str">
        <f>IFERROR(IF(OR(AP8511=338,AP8511=340,AP8511=341,AP8511=342,AP8511="342A",AP8511="342B"),PorcenRet(AP8511,AT8511,AU8511),INDEX(PORCENTAJEBUSCAR,MATCH(AP8511,CódigoRET,0),4)*1),"")</f>
        <v/>
      </c>
      <c r="AS8511">
        <f t="shared" si="926"/>
        <v>0</v>
      </c>
      <c r="BF8511" t="str">
        <f>IFERROR(IF(OR(BD8511=338,BD8511=340,BD8511=341,BD8511=342,BD8511="342A",BD8511="342B"),PorcenRet(BD8511,BH8511,BI8511),INDEX(PORCENTAJEBUSCAR,MATCH(BD8511,CódigoRET,0),4)*1),"")</f>
        <v/>
      </c>
      <c r="BG8511">
        <f t="shared" si="927"/>
        <v>0</v>
      </c>
      <c r="BO8511">
        <f t="shared" si="928"/>
        <v>0</v>
      </c>
      <c r="CC8511">
        <f t="shared" si="929"/>
        <v>0</v>
      </c>
      <c r="CD8511">
        <f t="shared" si="930"/>
        <v>0</v>
      </c>
      <c r="CG8511">
        <f ca="1">IFERROR(INDIRECT("IVA!X"&amp;MATCH(MID(COMPRAS!C8411,1,2)&amp;MID(COMPRAS!F8411,1,2)&amp;MID(COMPRAS!D8411,1,2),IVA!W:W,0)),"SIN COD.")</f>
        <v>0</v>
      </c>
      <c r="CH8511">
        <f ca="1">IFERROR(INDIRECT("IVA!Y"&amp;MATCH(MID(COMPRAS!C8411,1,2)&amp;MID(COMPRAS!F8411,1,2)&amp;MID(COMPRAS!D8411,1,2),IVA!W:W,0)),"SIN COD.")</f>
        <v>0</v>
      </c>
    </row>
    <row r="8512" spans="1:86" x14ac:dyDescent="0.25">
      <c r="A8512"/>
      <c r="B8512"/>
      <c r="D8512"/>
      <c r="AL8512">
        <f t="shared" si="924"/>
        <v>0</v>
      </c>
      <c r="AQ8512">
        <f t="shared" si="925"/>
        <v>0</v>
      </c>
      <c r="AR8512" t="str">
        <f>IFERROR(IF(OR(AP8512=338,AP8512=340,AP8512=341,AP8512=342,AP8512="342A",AP8512="342B"),PorcenRet(AP8512,AT8512,AU8512),INDEX(PORCENTAJEBUSCAR,MATCH(AP8512,CódigoRET,0),4)*1),"")</f>
        <v/>
      </c>
      <c r="AS8512">
        <f t="shared" si="926"/>
        <v>0</v>
      </c>
      <c r="BF8512" t="str">
        <f>IFERROR(IF(OR(BD8512=338,BD8512=340,BD8512=341,BD8512=342,BD8512="342A",BD8512="342B"),PorcenRet(BD8512,BH8512,BI8512),INDEX(PORCENTAJEBUSCAR,MATCH(BD8512,CódigoRET,0),4)*1),"")</f>
        <v/>
      </c>
      <c r="BG8512">
        <f t="shared" si="927"/>
        <v>0</v>
      </c>
      <c r="BO8512">
        <f t="shared" si="928"/>
        <v>0</v>
      </c>
      <c r="CC8512">
        <f t="shared" si="929"/>
        <v>0</v>
      </c>
      <c r="CD8512">
        <f t="shared" si="930"/>
        <v>0</v>
      </c>
      <c r="CG8512">
        <f ca="1">IFERROR(INDIRECT("IVA!X"&amp;MATCH(MID(COMPRAS!C8412,1,2)&amp;MID(COMPRAS!F8412,1,2)&amp;MID(COMPRAS!D8412,1,2),IVA!W:W,0)),"SIN COD.")</f>
        <v>0</v>
      </c>
      <c r="CH8512">
        <f ca="1">IFERROR(INDIRECT("IVA!Y"&amp;MATCH(MID(COMPRAS!C8412,1,2)&amp;MID(COMPRAS!F8412,1,2)&amp;MID(COMPRAS!D8412,1,2),IVA!W:W,0)),"SIN COD.")</f>
        <v>0</v>
      </c>
    </row>
    <row r="8513" spans="1:86" x14ac:dyDescent="0.25">
      <c r="A8513"/>
      <c r="B8513"/>
      <c r="D8513"/>
      <c r="AL8513">
        <f t="shared" si="924"/>
        <v>0</v>
      </c>
      <c r="AQ8513">
        <f t="shared" si="925"/>
        <v>0</v>
      </c>
      <c r="AR8513" t="str">
        <f>IFERROR(IF(OR(AP8513=338,AP8513=340,AP8513=341,AP8513=342,AP8513="342A",AP8513="342B"),PorcenRet(AP8513,AT8513,AU8513),INDEX(PORCENTAJEBUSCAR,MATCH(AP8513,CódigoRET,0),4)*1),"")</f>
        <v/>
      </c>
      <c r="AS8513">
        <f t="shared" si="926"/>
        <v>0</v>
      </c>
      <c r="BF8513" t="str">
        <f>IFERROR(IF(OR(BD8513=338,BD8513=340,BD8513=341,BD8513=342,BD8513="342A",BD8513="342B"),PorcenRet(BD8513,BH8513,BI8513),INDEX(PORCENTAJEBUSCAR,MATCH(BD8513,CódigoRET,0),4)*1),"")</f>
        <v/>
      </c>
      <c r="BG8513">
        <f t="shared" si="927"/>
        <v>0</v>
      </c>
      <c r="BO8513">
        <f t="shared" si="928"/>
        <v>0</v>
      </c>
      <c r="CC8513">
        <f t="shared" si="929"/>
        <v>0</v>
      </c>
      <c r="CD8513">
        <f t="shared" si="930"/>
        <v>0</v>
      </c>
      <c r="CG8513">
        <f ca="1">IFERROR(INDIRECT("IVA!X"&amp;MATCH(MID(COMPRAS!C8413,1,2)&amp;MID(COMPRAS!F8413,1,2)&amp;MID(COMPRAS!D8413,1,2),IVA!W:W,0)),"SIN COD.")</f>
        <v>0</v>
      </c>
      <c r="CH8513">
        <f ca="1">IFERROR(INDIRECT("IVA!Y"&amp;MATCH(MID(COMPRAS!C8413,1,2)&amp;MID(COMPRAS!F8413,1,2)&amp;MID(COMPRAS!D8413,1,2),IVA!W:W,0)),"SIN COD.")</f>
        <v>0</v>
      </c>
    </row>
    <row r="8514" spans="1:86" x14ac:dyDescent="0.25">
      <c r="A8514"/>
      <c r="B8514"/>
      <c r="D8514"/>
      <c r="AL8514">
        <f t="shared" ref="AL8514:AL8577" si="931">O8514+P8514+Q8514+R8514+S8514+T8514+U8514+V8514</f>
        <v>0</v>
      </c>
      <c r="AQ8514">
        <f t="shared" ref="AQ8514:AQ8577" si="932">+P8514+Q8514+R8514+S8514-BE8514-BQ8514-BW8514+O8514</f>
        <v>0</v>
      </c>
      <c r="AR8514" t="str">
        <f>IFERROR(IF(OR(AP8514=338,AP8514=340,AP8514=341,AP8514=342,AP8514="342A",AP8514="342B"),PorcenRet(AP8514,AT8514,AU8514),INDEX(PORCENTAJEBUSCAR,MATCH(AP8514,CódigoRET,0),4)*1),"")</f>
        <v/>
      </c>
      <c r="AS8514">
        <f t="shared" ref="AS8514:AS8577" si="933">ROUND(IF(AP8514="",0,AQ8514*(AR8514/100)),2)</f>
        <v>0</v>
      </c>
      <c r="BF8514" t="str">
        <f>IFERROR(IF(OR(BD8514=338,BD8514=340,BD8514=341,BD8514=342,BD8514="342A",BD8514="342B"),PorcenRet(BD8514,BH8514,BI8514),INDEX(PORCENTAJEBUSCAR,MATCH(BD8514,CódigoRET,0),4)*1),"")</f>
        <v/>
      </c>
      <c r="BG8514">
        <f t="shared" ref="BG8514:BG8577" si="934">ROUND(IF(BD8514="",0,BE8514*(BF8514/100)),2)</f>
        <v>0</v>
      </c>
      <c r="BO8514">
        <f t="shared" ref="BO8514:BO8577" si="935">IF(MID(F8514,1,2)="41",SUM(O8514:S8514),0)</f>
        <v>0</v>
      </c>
      <c r="CC8514">
        <f t="shared" ref="CC8514:CC8577" si="936">O8514+P8514+Q8514+R8514+S8514</f>
        <v>0</v>
      </c>
      <c r="CD8514">
        <f t="shared" ref="CD8514:CD8577" si="937">T8514+U8514</f>
        <v>0</v>
      </c>
      <c r="CG8514">
        <f ca="1">IFERROR(INDIRECT("IVA!X"&amp;MATCH(MID(COMPRAS!C8414,1,2)&amp;MID(COMPRAS!F8414,1,2)&amp;MID(COMPRAS!D8414,1,2),IVA!W:W,0)),"SIN COD.")</f>
        <v>0</v>
      </c>
      <c r="CH8514">
        <f ca="1">IFERROR(INDIRECT("IVA!Y"&amp;MATCH(MID(COMPRAS!C8414,1,2)&amp;MID(COMPRAS!F8414,1,2)&amp;MID(COMPRAS!D8414,1,2),IVA!W:W,0)),"SIN COD.")</f>
        <v>0</v>
      </c>
    </row>
    <row r="8515" spans="1:86" x14ac:dyDescent="0.25">
      <c r="A8515"/>
      <c r="B8515"/>
      <c r="D8515"/>
      <c r="AL8515">
        <f t="shared" si="931"/>
        <v>0</v>
      </c>
      <c r="AQ8515">
        <f t="shared" si="932"/>
        <v>0</v>
      </c>
      <c r="AR8515" t="str">
        <f>IFERROR(IF(OR(AP8515=338,AP8515=340,AP8515=341,AP8515=342,AP8515="342A",AP8515="342B"),PorcenRet(AP8515,AT8515,AU8515),INDEX(PORCENTAJEBUSCAR,MATCH(AP8515,CódigoRET,0),4)*1),"")</f>
        <v/>
      </c>
      <c r="AS8515">
        <f t="shared" si="933"/>
        <v>0</v>
      </c>
      <c r="BF8515" t="str">
        <f>IFERROR(IF(OR(BD8515=338,BD8515=340,BD8515=341,BD8515=342,BD8515="342A",BD8515="342B"),PorcenRet(BD8515,BH8515,BI8515),INDEX(PORCENTAJEBUSCAR,MATCH(BD8515,CódigoRET,0),4)*1),"")</f>
        <v/>
      </c>
      <c r="BG8515">
        <f t="shared" si="934"/>
        <v>0</v>
      </c>
      <c r="BO8515">
        <f t="shared" si="935"/>
        <v>0</v>
      </c>
      <c r="CC8515">
        <f t="shared" si="936"/>
        <v>0</v>
      </c>
      <c r="CD8515">
        <f t="shared" si="937"/>
        <v>0</v>
      </c>
      <c r="CG8515">
        <f ca="1">IFERROR(INDIRECT("IVA!X"&amp;MATCH(MID(COMPRAS!C8415,1,2)&amp;MID(COMPRAS!F8415,1,2)&amp;MID(COMPRAS!D8415,1,2),IVA!W:W,0)),"SIN COD.")</f>
        <v>0</v>
      </c>
      <c r="CH8515">
        <f ca="1">IFERROR(INDIRECT("IVA!Y"&amp;MATCH(MID(COMPRAS!C8415,1,2)&amp;MID(COMPRAS!F8415,1,2)&amp;MID(COMPRAS!D8415,1,2),IVA!W:W,0)),"SIN COD.")</f>
        <v>0</v>
      </c>
    </row>
    <row r="8516" spans="1:86" x14ac:dyDescent="0.25">
      <c r="A8516"/>
      <c r="B8516"/>
      <c r="D8516"/>
      <c r="AL8516">
        <f t="shared" si="931"/>
        <v>0</v>
      </c>
      <c r="AQ8516">
        <f t="shared" si="932"/>
        <v>0</v>
      </c>
      <c r="AR8516" t="str">
        <f>IFERROR(IF(OR(AP8516=338,AP8516=340,AP8516=341,AP8516=342,AP8516="342A",AP8516="342B"),PorcenRet(AP8516,AT8516,AU8516),INDEX(PORCENTAJEBUSCAR,MATCH(AP8516,CódigoRET,0),4)*1),"")</f>
        <v/>
      </c>
      <c r="AS8516">
        <f t="shared" si="933"/>
        <v>0</v>
      </c>
      <c r="BF8516" t="str">
        <f>IFERROR(IF(OR(BD8516=338,BD8516=340,BD8516=341,BD8516=342,BD8516="342A",BD8516="342B"),PorcenRet(BD8516,BH8516,BI8516),INDEX(PORCENTAJEBUSCAR,MATCH(BD8516,CódigoRET,0),4)*1),"")</f>
        <v/>
      </c>
      <c r="BG8516">
        <f t="shared" si="934"/>
        <v>0</v>
      </c>
      <c r="BO8516">
        <f t="shared" si="935"/>
        <v>0</v>
      </c>
      <c r="CC8516">
        <f t="shared" si="936"/>
        <v>0</v>
      </c>
      <c r="CD8516">
        <f t="shared" si="937"/>
        <v>0</v>
      </c>
      <c r="CG8516">
        <f ca="1">IFERROR(INDIRECT("IVA!X"&amp;MATCH(MID(COMPRAS!C8416,1,2)&amp;MID(COMPRAS!F8416,1,2)&amp;MID(COMPRAS!D8416,1,2),IVA!W:W,0)),"SIN COD.")</f>
        <v>0</v>
      </c>
      <c r="CH8516">
        <f ca="1">IFERROR(INDIRECT("IVA!Y"&amp;MATCH(MID(COMPRAS!C8416,1,2)&amp;MID(COMPRAS!F8416,1,2)&amp;MID(COMPRAS!D8416,1,2),IVA!W:W,0)),"SIN COD.")</f>
        <v>0</v>
      </c>
    </row>
    <row r="8517" spans="1:86" x14ac:dyDescent="0.25">
      <c r="A8517"/>
      <c r="B8517"/>
      <c r="D8517"/>
      <c r="AL8517">
        <f t="shared" si="931"/>
        <v>0</v>
      </c>
      <c r="AQ8517">
        <f t="shared" si="932"/>
        <v>0</v>
      </c>
      <c r="AR8517" t="str">
        <f>IFERROR(IF(OR(AP8517=338,AP8517=340,AP8517=341,AP8517=342,AP8517="342A",AP8517="342B"),PorcenRet(AP8517,AT8517,AU8517),INDEX(PORCENTAJEBUSCAR,MATCH(AP8517,CódigoRET,0),4)*1),"")</f>
        <v/>
      </c>
      <c r="AS8517">
        <f t="shared" si="933"/>
        <v>0</v>
      </c>
      <c r="BF8517" t="str">
        <f>IFERROR(IF(OR(BD8517=338,BD8517=340,BD8517=341,BD8517=342,BD8517="342A",BD8517="342B"),PorcenRet(BD8517,BH8517,BI8517),INDEX(PORCENTAJEBUSCAR,MATCH(BD8517,CódigoRET,0),4)*1),"")</f>
        <v/>
      </c>
      <c r="BG8517">
        <f t="shared" si="934"/>
        <v>0</v>
      </c>
      <c r="BO8517">
        <f t="shared" si="935"/>
        <v>0</v>
      </c>
      <c r="CC8517">
        <f t="shared" si="936"/>
        <v>0</v>
      </c>
      <c r="CD8517">
        <f t="shared" si="937"/>
        <v>0</v>
      </c>
      <c r="CG8517">
        <f ca="1">IFERROR(INDIRECT("IVA!X"&amp;MATCH(MID(COMPRAS!C8417,1,2)&amp;MID(COMPRAS!F8417,1,2)&amp;MID(COMPRAS!D8417,1,2),IVA!W:W,0)),"SIN COD.")</f>
        <v>0</v>
      </c>
      <c r="CH8517">
        <f ca="1">IFERROR(INDIRECT("IVA!Y"&amp;MATCH(MID(COMPRAS!C8417,1,2)&amp;MID(COMPRAS!F8417,1,2)&amp;MID(COMPRAS!D8417,1,2),IVA!W:W,0)),"SIN COD.")</f>
        <v>0</v>
      </c>
    </row>
    <row r="8518" spans="1:86" x14ac:dyDescent="0.25">
      <c r="A8518"/>
      <c r="B8518"/>
      <c r="D8518"/>
      <c r="AL8518">
        <f t="shared" si="931"/>
        <v>0</v>
      </c>
      <c r="AQ8518">
        <f t="shared" si="932"/>
        <v>0</v>
      </c>
      <c r="AR8518" t="str">
        <f>IFERROR(IF(OR(AP8518=338,AP8518=340,AP8518=341,AP8518=342,AP8518="342A",AP8518="342B"),PorcenRet(AP8518,AT8518,AU8518),INDEX(PORCENTAJEBUSCAR,MATCH(AP8518,CódigoRET,0),4)*1),"")</f>
        <v/>
      </c>
      <c r="AS8518">
        <f t="shared" si="933"/>
        <v>0</v>
      </c>
      <c r="BF8518" t="str">
        <f>IFERROR(IF(OR(BD8518=338,BD8518=340,BD8518=341,BD8518=342,BD8518="342A",BD8518="342B"),PorcenRet(BD8518,BH8518,BI8518),INDEX(PORCENTAJEBUSCAR,MATCH(BD8518,CódigoRET,0),4)*1),"")</f>
        <v/>
      </c>
      <c r="BG8518">
        <f t="shared" si="934"/>
        <v>0</v>
      </c>
      <c r="BO8518">
        <f t="shared" si="935"/>
        <v>0</v>
      </c>
      <c r="CC8518">
        <f t="shared" si="936"/>
        <v>0</v>
      </c>
      <c r="CD8518">
        <f t="shared" si="937"/>
        <v>0</v>
      </c>
      <c r="CG8518">
        <f ca="1">IFERROR(INDIRECT("IVA!X"&amp;MATCH(MID(COMPRAS!C8418,1,2)&amp;MID(COMPRAS!F8418,1,2)&amp;MID(COMPRAS!D8418,1,2),IVA!W:W,0)),"SIN COD.")</f>
        <v>0</v>
      </c>
      <c r="CH8518">
        <f ca="1">IFERROR(INDIRECT("IVA!Y"&amp;MATCH(MID(COMPRAS!C8418,1,2)&amp;MID(COMPRAS!F8418,1,2)&amp;MID(COMPRAS!D8418,1,2),IVA!W:W,0)),"SIN COD.")</f>
        <v>0</v>
      </c>
    </row>
    <row r="8519" spans="1:86" x14ac:dyDescent="0.25">
      <c r="A8519"/>
      <c r="B8519"/>
      <c r="D8519"/>
      <c r="AL8519">
        <f t="shared" si="931"/>
        <v>0</v>
      </c>
      <c r="AQ8519">
        <f t="shared" si="932"/>
        <v>0</v>
      </c>
      <c r="AR8519" t="str">
        <f>IFERROR(IF(OR(AP8519=338,AP8519=340,AP8519=341,AP8519=342,AP8519="342A",AP8519="342B"),PorcenRet(AP8519,AT8519,AU8519),INDEX(PORCENTAJEBUSCAR,MATCH(AP8519,CódigoRET,0),4)*1),"")</f>
        <v/>
      </c>
      <c r="AS8519">
        <f t="shared" si="933"/>
        <v>0</v>
      </c>
      <c r="BF8519" t="str">
        <f>IFERROR(IF(OR(BD8519=338,BD8519=340,BD8519=341,BD8519=342,BD8519="342A",BD8519="342B"),PorcenRet(BD8519,BH8519,BI8519),INDEX(PORCENTAJEBUSCAR,MATCH(BD8519,CódigoRET,0),4)*1),"")</f>
        <v/>
      </c>
      <c r="BG8519">
        <f t="shared" si="934"/>
        <v>0</v>
      </c>
      <c r="BO8519">
        <f t="shared" si="935"/>
        <v>0</v>
      </c>
      <c r="CC8519">
        <f t="shared" si="936"/>
        <v>0</v>
      </c>
      <c r="CD8519">
        <f t="shared" si="937"/>
        <v>0</v>
      </c>
      <c r="CG8519">
        <f ca="1">IFERROR(INDIRECT("IVA!X"&amp;MATCH(MID(COMPRAS!C8419,1,2)&amp;MID(COMPRAS!F8419,1,2)&amp;MID(COMPRAS!D8419,1,2),IVA!W:W,0)),"SIN COD.")</f>
        <v>0</v>
      </c>
      <c r="CH8519">
        <f ca="1">IFERROR(INDIRECT("IVA!Y"&amp;MATCH(MID(COMPRAS!C8419,1,2)&amp;MID(COMPRAS!F8419,1,2)&amp;MID(COMPRAS!D8419,1,2),IVA!W:W,0)),"SIN COD.")</f>
        <v>0</v>
      </c>
    </row>
    <row r="8520" spans="1:86" x14ac:dyDescent="0.25">
      <c r="A8520"/>
      <c r="B8520"/>
      <c r="D8520"/>
      <c r="AL8520">
        <f t="shared" si="931"/>
        <v>0</v>
      </c>
      <c r="AQ8520">
        <f t="shared" si="932"/>
        <v>0</v>
      </c>
      <c r="AR8520" t="str">
        <f>IFERROR(IF(OR(AP8520=338,AP8520=340,AP8520=341,AP8520=342,AP8520="342A",AP8520="342B"),PorcenRet(AP8520,AT8520,AU8520),INDEX(PORCENTAJEBUSCAR,MATCH(AP8520,CódigoRET,0),4)*1),"")</f>
        <v/>
      </c>
      <c r="AS8520">
        <f t="shared" si="933"/>
        <v>0</v>
      </c>
      <c r="BF8520" t="str">
        <f>IFERROR(IF(OR(BD8520=338,BD8520=340,BD8520=341,BD8520=342,BD8520="342A",BD8520="342B"),PorcenRet(BD8520,BH8520,BI8520),INDEX(PORCENTAJEBUSCAR,MATCH(BD8520,CódigoRET,0),4)*1),"")</f>
        <v/>
      </c>
      <c r="BG8520">
        <f t="shared" si="934"/>
        <v>0</v>
      </c>
      <c r="BO8520">
        <f t="shared" si="935"/>
        <v>0</v>
      </c>
      <c r="CC8520">
        <f t="shared" si="936"/>
        <v>0</v>
      </c>
      <c r="CD8520">
        <f t="shared" si="937"/>
        <v>0</v>
      </c>
      <c r="CG8520">
        <f ca="1">IFERROR(INDIRECT("IVA!X"&amp;MATCH(MID(COMPRAS!C8420,1,2)&amp;MID(COMPRAS!F8420,1,2)&amp;MID(COMPRAS!D8420,1,2),IVA!W:W,0)),"SIN COD.")</f>
        <v>0</v>
      </c>
      <c r="CH8520">
        <f ca="1">IFERROR(INDIRECT("IVA!Y"&amp;MATCH(MID(COMPRAS!C8420,1,2)&amp;MID(COMPRAS!F8420,1,2)&amp;MID(COMPRAS!D8420,1,2),IVA!W:W,0)),"SIN COD.")</f>
        <v>0</v>
      </c>
    </row>
    <row r="8521" spans="1:86" x14ac:dyDescent="0.25">
      <c r="A8521"/>
      <c r="B8521"/>
      <c r="D8521"/>
      <c r="AL8521">
        <f t="shared" si="931"/>
        <v>0</v>
      </c>
      <c r="AQ8521">
        <f t="shared" si="932"/>
        <v>0</v>
      </c>
      <c r="AR8521" t="str">
        <f>IFERROR(IF(OR(AP8521=338,AP8521=340,AP8521=341,AP8521=342,AP8521="342A",AP8521="342B"),PorcenRet(AP8521,AT8521,AU8521),INDEX(PORCENTAJEBUSCAR,MATCH(AP8521,CódigoRET,0),4)*1),"")</f>
        <v/>
      </c>
      <c r="AS8521">
        <f t="shared" si="933"/>
        <v>0</v>
      </c>
      <c r="BF8521" t="str">
        <f>IFERROR(IF(OR(BD8521=338,BD8521=340,BD8521=341,BD8521=342,BD8521="342A",BD8521="342B"),PorcenRet(BD8521,BH8521,BI8521),INDEX(PORCENTAJEBUSCAR,MATCH(BD8521,CódigoRET,0),4)*1),"")</f>
        <v/>
      </c>
      <c r="BG8521">
        <f t="shared" si="934"/>
        <v>0</v>
      </c>
      <c r="BO8521">
        <f t="shared" si="935"/>
        <v>0</v>
      </c>
      <c r="CC8521">
        <f t="shared" si="936"/>
        <v>0</v>
      </c>
      <c r="CD8521">
        <f t="shared" si="937"/>
        <v>0</v>
      </c>
      <c r="CG8521">
        <f ca="1">IFERROR(INDIRECT("IVA!X"&amp;MATCH(MID(COMPRAS!C8421,1,2)&amp;MID(COMPRAS!F8421,1,2)&amp;MID(COMPRAS!D8421,1,2),IVA!W:W,0)),"SIN COD.")</f>
        <v>0</v>
      </c>
      <c r="CH8521">
        <f ca="1">IFERROR(INDIRECT("IVA!Y"&amp;MATCH(MID(COMPRAS!C8421,1,2)&amp;MID(COMPRAS!F8421,1,2)&amp;MID(COMPRAS!D8421,1,2),IVA!W:W,0)),"SIN COD.")</f>
        <v>0</v>
      </c>
    </row>
    <row r="8522" spans="1:86" x14ac:dyDescent="0.25">
      <c r="A8522"/>
      <c r="B8522"/>
      <c r="D8522"/>
      <c r="AL8522">
        <f t="shared" si="931"/>
        <v>0</v>
      </c>
      <c r="AQ8522">
        <f t="shared" si="932"/>
        <v>0</v>
      </c>
      <c r="AR8522" t="str">
        <f>IFERROR(IF(OR(AP8522=338,AP8522=340,AP8522=341,AP8522=342,AP8522="342A",AP8522="342B"),PorcenRet(AP8522,AT8522,AU8522),INDEX(PORCENTAJEBUSCAR,MATCH(AP8522,CódigoRET,0),4)*1),"")</f>
        <v/>
      </c>
      <c r="AS8522">
        <f t="shared" si="933"/>
        <v>0</v>
      </c>
      <c r="BF8522" t="str">
        <f>IFERROR(IF(OR(BD8522=338,BD8522=340,BD8522=341,BD8522=342,BD8522="342A",BD8522="342B"),PorcenRet(BD8522,BH8522,BI8522),INDEX(PORCENTAJEBUSCAR,MATCH(BD8522,CódigoRET,0),4)*1),"")</f>
        <v/>
      </c>
      <c r="BG8522">
        <f t="shared" si="934"/>
        <v>0</v>
      </c>
      <c r="BO8522">
        <f t="shared" si="935"/>
        <v>0</v>
      </c>
      <c r="CC8522">
        <f t="shared" si="936"/>
        <v>0</v>
      </c>
      <c r="CD8522">
        <f t="shared" si="937"/>
        <v>0</v>
      </c>
      <c r="CG8522">
        <f ca="1">IFERROR(INDIRECT("IVA!X"&amp;MATCH(MID(COMPRAS!C8422,1,2)&amp;MID(COMPRAS!F8422,1,2)&amp;MID(COMPRAS!D8422,1,2),IVA!W:W,0)),"SIN COD.")</f>
        <v>0</v>
      </c>
      <c r="CH8522">
        <f ca="1">IFERROR(INDIRECT("IVA!Y"&amp;MATCH(MID(COMPRAS!C8422,1,2)&amp;MID(COMPRAS!F8422,1,2)&amp;MID(COMPRAS!D8422,1,2),IVA!W:W,0)),"SIN COD.")</f>
        <v>0</v>
      </c>
    </row>
    <row r="8523" spans="1:86" x14ac:dyDescent="0.25">
      <c r="A8523"/>
      <c r="B8523"/>
      <c r="D8523"/>
      <c r="AL8523">
        <f t="shared" si="931"/>
        <v>0</v>
      </c>
      <c r="AQ8523">
        <f t="shared" si="932"/>
        <v>0</v>
      </c>
      <c r="AR8523" t="str">
        <f>IFERROR(IF(OR(AP8523=338,AP8523=340,AP8523=341,AP8523=342,AP8523="342A",AP8523="342B"),PorcenRet(AP8523,AT8523,AU8523),INDEX(PORCENTAJEBUSCAR,MATCH(AP8523,CódigoRET,0),4)*1),"")</f>
        <v/>
      </c>
      <c r="AS8523">
        <f t="shared" si="933"/>
        <v>0</v>
      </c>
      <c r="BF8523" t="str">
        <f>IFERROR(IF(OR(BD8523=338,BD8523=340,BD8523=341,BD8523=342,BD8523="342A",BD8523="342B"),PorcenRet(BD8523,BH8523,BI8523),INDEX(PORCENTAJEBUSCAR,MATCH(BD8523,CódigoRET,0),4)*1),"")</f>
        <v/>
      </c>
      <c r="BG8523">
        <f t="shared" si="934"/>
        <v>0</v>
      </c>
      <c r="BO8523">
        <f t="shared" si="935"/>
        <v>0</v>
      </c>
      <c r="CC8523">
        <f t="shared" si="936"/>
        <v>0</v>
      </c>
      <c r="CD8523">
        <f t="shared" si="937"/>
        <v>0</v>
      </c>
      <c r="CG8523">
        <f ca="1">IFERROR(INDIRECT("IVA!X"&amp;MATCH(MID(COMPRAS!C8423,1,2)&amp;MID(COMPRAS!F8423,1,2)&amp;MID(COMPRAS!D8423,1,2),IVA!W:W,0)),"SIN COD.")</f>
        <v>0</v>
      </c>
      <c r="CH8523">
        <f ca="1">IFERROR(INDIRECT("IVA!Y"&amp;MATCH(MID(COMPRAS!C8423,1,2)&amp;MID(COMPRAS!F8423,1,2)&amp;MID(COMPRAS!D8423,1,2),IVA!W:W,0)),"SIN COD.")</f>
        <v>0</v>
      </c>
    </row>
    <row r="8524" spans="1:86" x14ac:dyDescent="0.25">
      <c r="A8524"/>
      <c r="B8524"/>
      <c r="D8524"/>
      <c r="AL8524">
        <f t="shared" si="931"/>
        <v>0</v>
      </c>
      <c r="AQ8524">
        <f t="shared" si="932"/>
        <v>0</v>
      </c>
      <c r="AR8524" t="str">
        <f>IFERROR(IF(OR(AP8524=338,AP8524=340,AP8524=341,AP8524=342,AP8524="342A",AP8524="342B"),PorcenRet(AP8524,AT8524,AU8524),INDEX(PORCENTAJEBUSCAR,MATCH(AP8524,CódigoRET,0),4)*1),"")</f>
        <v/>
      </c>
      <c r="AS8524">
        <f t="shared" si="933"/>
        <v>0</v>
      </c>
      <c r="BF8524" t="str">
        <f>IFERROR(IF(OR(BD8524=338,BD8524=340,BD8524=341,BD8524=342,BD8524="342A",BD8524="342B"),PorcenRet(BD8524,BH8524,BI8524),INDEX(PORCENTAJEBUSCAR,MATCH(BD8524,CódigoRET,0),4)*1),"")</f>
        <v/>
      </c>
      <c r="BG8524">
        <f t="shared" si="934"/>
        <v>0</v>
      </c>
      <c r="BO8524">
        <f t="shared" si="935"/>
        <v>0</v>
      </c>
      <c r="CC8524">
        <f t="shared" si="936"/>
        <v>0</v>
      </c>
      <c r="CD8524">
        <f t="shared" si="937"/>
        <v>0</v>
      </c>
      <c r="CG8524">
        <f ca="1">IFERROR(INDIRECT("IVA!X"&amp;MATCH(MID(COMPRAS!C8424,1,2)&amp;MID(COMPRAS!F8424,1,2)&amp;MID(COMPRAS!D8424,1,2),IVA!W:W,0)),"SIN COD.")</f>
        <v>0</v>
      </c>
      <c r="CH8524">
        <f ca="1">IFERROR(INDIRECT("IVA!Y"&amp;MATCH(MID(COMPRAS!C8424,1,2)&amp;MID(COMPRAS!F8424,1,2)&amp;MID(COMPRAS!D8424,1,2),IVA!W:W,0)),"SIN COD.")</f>
        <v>0</v>
      </c>
    </row>
    <row r="8525" spans="1:86" x14ac:dyDescent="0.25">
      <c r="A8525"/>
      <c r="B8525"/>
      <c r="D8525"/>
      <c r="AL8525">
        <f t="shared" si="931"/>
        <v>0</v>
      </c>
      <c r="AQ8525">
        <f t="shared" si="932"/>
        <v>0</v>
      </c>
      <c r="AR8525" t="str">
        <f>IFERROR(IF(OR(AP8525=338,AP8525=340,AP8525=341,AP8525=342,AP8525="342A",AP8525="342B"),PorcenRet(AP8525,AT8525,AU8525),INDEX(PORCENTAJEBUSCAR,MATCH(AP8525,CódigoRET,0),4)*1),"")</f>
        <v/>
      </c>
      <c r="AS8525">
        <f t="shared" si="933"/>
        <v>0</v>
      </c>
      <c r="BF8525" t="str">
        <f>IFERROR(IF(OR(BD8525=338,BD8525=340,BD8525=341,BD8525=342,BD8525="342A",BD8525="342B"),PorcenRet(BD8525,BH8525,BI8525),INDEX(PORCENTAJEBUSCAR,MATCH(BD8525,CódigoRET,0),4)*1),"")</f>
        <v/>
      </c>
      <c r="BG8525">
        <f t="shared" si="934"/>
        <v>0</v>
      </c>
      <c r="BO8525">
        <f t="shared" si="935"/>
        <v>0</v>
      </c>
      <c r="CC8525">
        <f t="shared" si="936"/>
        <v>0</v>
      </c>
      <c r="CD8525">
        <f t="shared" si="937"/>
        <v>0</v>
      </c>
      <c r="CG8525">
        <f ca="1">IFERROR(INDIRECT("IVA!X"&amp;MATCH(MID(COMPRAS!C8425,1,2)&amp;MID(COMPRAS!F8425,1,2)&amp;MID(COMPRAS!D8425,1,2),IVA!W:W,0)),"SIN COD.")</f>
        <v>0</v>
      </c>
      <c r="CH8525">
        <f ca="1">IFERROR(INDIRECT("IVA!Y"&amp;MATCH(MID(COMPRAS!C8425,1,2)&amp;MID(COMPRAS!F8425,1,2)&amp;MID(COMPRAS!D8425,1,2),IVA!W:W,0)),"SIN COD.")</f>
        <v>0</v>
      </c>
    </row>
    <row r="8526" spans="1:86" x14ac:dyDescent="0.25">
      <c r="A8526"/>
      <c r="B8526"/>
      <c r="D8526"/>
      <c r="AL8526">
        <f t="shared" si="931"/>
        <v>0</v>
      </c>
      <c r="AQ8526">
        <f t="shared" si="932"/>
        <v>0</v>
      </c>
      <c r="AR8526" t="str">
        <f>IFERROR(IF(OR(AP8526=338,AP8526=340,AP8526=341,AP8526=342,AP8526="342A",AP8526="342B"),PorcenRet(AP8526,AT8526,AU8526),INDEX(PORCENTAJEBUSCAR,MATCH(AP8526,CódigoRET,0),4)*1),"")</f>
        <v/>
      </c>
      <c r="AS8526">
        <f t="shared" si="933"/>
        <v>0</v>
      </c>
      <c r="BF8526" t="str">
        <f>IFERROR(IF(OR(BD8526=338,BD8526=340,BD8526=341,BD8526=342,BD8526="342A",BD8526="342B"),PorcenRet(BD8526,BH8526,BI8526),INDEX(PORCENTAJEBUSCAR,MATCH(BD8526,CódigoRET,0),4)*1),"")</f>
        <v/>
      </c>
      <c r="BG8526">
        <f t="shared" si="934"/>
        <v>0</v>
      </c>
      <c r="BO8526">
        <f t="shared" si="935"/>
        <v>0</v>
      </c>
      <c r="CC8526">
        <f t="shared" si="936"/>
        <v>0</v>
      </c>
      <c r="CD8526">
        <f t="shared" si="937"/>
        <v>0</v>
      </c>
      <c r="CG8526">
        <f ca="1">IFERROR(INDIRECT("IVA!X"&amp;MATCH(MID(COMPRAS!C8426,1,2)&amp;MID(COMPRAS!F8426,1,2)&amp;MID(COMPRAS!D8426,1,2),IVA!W:W,0)),"SIN COD.")</f>
        <v>0</v>
      </c>
      <c r="CH8526">
        <f ca="1">IFERROR(INDIRECT("IVA!Y"&amp;MATCH(MID(COMPRAS!C8426,1,2)&amp;MID(COMPRAS!F8426,1,2)&amp;MID(COMPRAS!D8426,1,2),IVA!W:W,0)),"SIN COD.")</f>
        <v>0</v>
      </c>
    </row>
    <row r="8527" spans="1:86" x14ac:dyDescent="0.25">
      <c r="A8527"/>
      <c r="B8527"/>
      <c r="D8527"/>
      <c r="AL8527">
        <f t="shared" si="931"/>
        <v>0</v>
      </c>
      <c r="AQ8527">
        <f t="shared" si="932"/>
        <v>0</v>
      </c>
      <c r="AR8527" t="str">
        <f>IFERROR(IF(OR(AP8527=338,AP8527=340,AP8527=341,AP8527=342,AP8527="342A",AP8527="342B"),PorcenRet(AP8527,AT8527,AU8527),INDEX(PORCENTAJEBUSCAR,MATCH(AP8527,CódigoRET,0),4)*1),"")</f>
        <v/>
      </c>
      <c r="AS8527">
        <f t="shared" si="933"/>
        <v>0</v>
      </c>
      <c r="BF8527" t="str">
        <f>IFERROR(IF(OR(BD8527=338,BD8527=340,BD8527=341,BD8527=342,BD8527="342A",BD8527="342B"),PorcenRet(BD8527,BH8527,BI8527),INDEX(PORCENTAJEBUSCAR,MATCH(BD8527,CódigoRET,0),4)*1),"")</f>
        <v/>
      </c>
      <c r="BG8527">
        <f t="shared" si="934"/>
        <v>0</v>
      </c>
      <c r="BO8527">
        <f t="shared" si="935"/>
        <v>0</v>
      </c>
      <c r="CC8527">
        <f t="shared" si="936"/>
        <v>0</v>
      </c>
      <c r="CD8527">
        <f t="shared" si="937"/>
        <v>0</v>
      </c>
      <c r="CG8527">
        <f ca="1">IFERROR(INDIRECT("IVA!X"&amp;MATCH(MID(COMPRAS!C8427,1,2)&amp;MID(COMPRAS!F8427,1,2)&amp;MID(COMPRAS!D8427,1,2),IVA!W:W,0)),"SIN COD.")</f>
        <v>0</v>
      </c>
      <c r="CH8527">
        <f ca="1">IFERROR(INDIRECT("IVA!Y"&amp;MATCH(MID(COMPRAS!C8427,1,2)&amp;MID(COMPRAS!F8427,1,2)&amp;MID(COMPRAS!D8427,1,2),IVA!W:W,0)),"SIN COD.")</f>
        <v>0</v>
      </c>
    </row>
    <row r="8528" spans="1:86" x14ac:dyDescent="0.25">
      <c r="A8528"/>
      <c r="B8528"/>
      <c r="D8528"/>
      <c r="AL8528">
        <f t="shared" si="931"/>
        <v>0</v>
      </c>
      <c r="AQ8528">
        <f t="shared" si="932"/>
        <v>0</v>
      </c>
      <c r="AR8528" t="str">
        <f>IFERROR(IF(OR(AP8528=338,AP8528=340,AP8528=341,AP8528=342,AP8528="342A",AP8528="342B"),PorcenRet(AP8528,AT8528,AU8528),INDEX(PORCENTAJEBUSCAR,MATCH(AP8528,CódigoRET,0),4)*1),"")</f>
        <v/>
      </c>
      <c r="AS8528">
        <f t="shared" si="933"/>
        <v>0</v>
      </c>
      <c r="BF8528" t="str">
        <f>IFERROR(IF(OR(BD8528=338,BD8528=340,BD8528=341,BD8528=342,BD8528="342A",BD8528="342B"),PorcenRet(BD8528,BH8528,BI8528),INDEX(PORCENTAJEBUSCAR,MATCH(BD8528,CódigoRET,0),4)*1),"")</f>
        <v/>
      </c>
      <c r="BG8528">
        <f t="shared" si="934"/>
        <v>0</v>
      </c>
      <c r="BO8528">
        <f t="shared" si="935"/>
        <v>0</v>
      </c>
      <c r="CC8528">
        <f t="shared" si="936"/>
        <v>0</v>
      </c>
      <c r="CD8528">
        <f t="shared" si="937"/>
        <v>0</v>
      </c>
      <c r="CG8528">
        <f ca="1">IFERROR(INDIRECT("IVA!X"&amp;MATCH(MID(COMPRAS!C8428,1,2)&amp;MID(COMPRAS!F8428,1,2)&amp;MID(COMPRAS!D8428,1,2),IVA!W:W,0)),"SIN COD.")</f>
        <v>0</v>
      </c>
      <c r="CH8528">
        <f ca="1">IFERROR(INDIRECT("IVA!Y"&amp;MATCH(MID(COMPRAS!C8428,1,2)&amp;MID(COMPRAS!F8428,1,2)&amp;MID(COMPRAS!D8428,1,2),IVA!W:W,0)),"SIN COD.")</f>
        <v>0</v>
      </c>
    </row>
    <row r="8529" spans="1:86" x14ac:dyDescent="0.25">
      <c r="A8529"/>
      <c r="B8529"/>
      <c r="D8529"/>
      <c r="AL8529">
        <f t="shared" si="931"/>
        <v>0</v>
      </c>
      <c r="AQ8529">
        <f t="shared" si="932"/>
        <v>0</v>
      </c>
      <c r="AR8529" t="str">
        <f>IFERROR(IF(OR(AP8529=338,AP8529=340,AP8529=341,AP8529=342,AP8529="342A",AP8529="342B"),PorcenRet(AP8529,AT8529,AU8529),INDEX(PORCENTAJEBUSCAR,MATCH(AP8529,CódigoRET,0),4)*1),"")</f>
        <v/>
      </c>
      <c r="AS8529">
        <f t="shared" si="933"/>
        <v>0</v>
      </c>
      <c r="BF8529" t="str">
        <f>IFERROR(IF(OR(BD8529=338,BD8529=340,BD8529=341,BD8529=342,BD8529="342A",BD8529="342B"),PorcenRet(BD8529,BH8529,BI8529),INDEX(PORCENTAJEBUSCAR,MATCH(BD8529,CódigoRET,0),4)*1),"")</f>
        <v/>
      </c>
      <c r="BG8529">
        <f t="shared" si="934"/>
        <v>0</v>
      </c>
      <c r="BO8529">
        <f t="shared" si="935"/>
        <v>0</v>
      </c>
      <c r="CC8529">
        <f t="shared" si="936"/>
        <v>0</v>
      </c>
      <c r="CD8529">
        <f t="shared" si="937"/>
        <v>0</v>
      </c>
      <c r="CG8529">
        <f ca="1">IFERROR(INDIRECT("IVA!X"&amp;MATCH(MID(COMPRAS!C8429,1,2)&amp;MID(COMPRAS!F8429,1,2)&amp;MID(COMPRAS!D8429,1,2),IVA!W:W,0)),"SIN COD.")</f>
        <v>0</v>
      </c>
      <c r="CH8529">
        <f ca="1">IFERROR(INDIRECT("IVA!Y"&amp;MATCH(MID(COMPRAS!C8429,1,2)&amp;MID(COMPRAS!F8429,1,2)&amp;MID(COMPRAS!D8429,1,2),IVA!W:W,0)),"SIN COD.")</f>
        <v>0</v>
      </c>
    </row>
    <row r="8530" spans="1:86" x14ac:dyDescent="0.25">
      <c r="A8530"/>
      <c r="B8530"/>
      <c r="D8530"/>
      <c r="AL8530">
        <f t="shared" si="931"/>
        <v>0</v>
      </c>
      <c r="AQ8530">
        <f t="shared" si="932"/>
        <v>0</v>
      </c>
      <c r="AR8530" t="str">
        <f>IFERROR(IF(OR(AP8530=338,AP8530=340,AP8530=341,AP8530=342,AP8530="342A",AP8530="342B"),PorcenRet(AP8530,AT8530,AU8530),INDEX(PORCENTAJEBUSCAR,MATCH(AP8530,CódigoRET,0),4)*1),"")</f>
        <v/>
      </c>
      <c r="AS8530">
        <f t="shared" si="933"/>
        <v>0</v>
      </c>
      <c r="BF8530" t="str">
        <f>IFERROR(IF(OR(BD8530=338,BD8530=340,BD8530=341,BD8530=342,BD8530="342A",BD8530="342B"),PorcenRet(BD8530,BH8530,BI8530),INDEX(PORCENTAJEBUSCAR,MATCH(BD8530,CódigoRET,0),4)*1),"")</f>
        <v/>
      </c>
      <c r="BG8530">
        <f t="shared" si="934"/>
        <v>0</v>
      </c>
      <c r="BO8530">
        <f t="shared" si="935"/>
        <v>0</v>
      </c>
      <c r="CC8530">
        <f t="shared" si="936"/>
        <v>0</v>
      </c>
      <c r="CD8530">
        <f t="shared" si="937"/>
        <v>0</v>
      </c>
      <c r="CG8530">
        <f ca="1">IFERROR(INDIRECT("IVA!X"&amp;MATCH(MID(COMPRAS!C8430,1,2)&amp;MID(COMPRAS!F8430,1,2)&amp;MID(COMPRAS!D8430,1,2),IVA!W:W,0)),"SIN COD.")</f>
        <v>0</v>
      </c>
      <c r="CH8530">
        <f ca="1">IFERROR(INDIRECT("IVA!Y"&amp;MATCH(MID(COMPRAS!C8430,1,2)&amp;MID(COMPRAS!F8430,1,2)&amp;MID(COMPRAS!D8430,1,2),IVA!W:W,0)),"SIN COD.")</f>
        <v>0</v>
      </c>
    </row>
    <row r="8531" spans="1:86" x14ac:dyDescent="0.25">
      <c r="A8531"/>
      <c r="B8531"/>
      <c r="D8531"/>
      <c r="AL8531">
        <f t="shared" si="931"/>
        <v>0</v>
      </c>
      <c r="AQ8531">
        <f t="shared" si="932"/>
        <v>0</v>
      </c>
      <c r="AR8531" t="str">
        <f>IFERROR(IF(OR(AP8531=338,AP8531=340,AP8531=341,AP8531=342,AP8531="342A",AP8531="342B"),PorcenRet(AP8531,AT8531,AU8531),INDEX(PORCENTAJEBUSCAR,MATCH(AP8531,CódigoRET,0),4)*1),"")</f>
        <v/>
      </c>
      <c r="AS8531">
        <f t="shared" si="933"/>
        <v>0</v>
      </c>
      <c r="BF8531" t="str">
        <f>IFERROR(IF(OR(BD8531=338,BD8531=340,BD8531=341,BD8531=342,BD8531="342A",BD8531="342B"),PorcenRet(BD8531,BH8531,BI8531),INDEX(PORCENTAJEBUSCAR,MATCH(BD8531,CódigoRET,0),4)*1),"")</f>
        <v/>
      </c>
      <c r="BG8531">
        <f t="shared" si="934"/>
        <v>0</v>
      </c>
      <c r="BO8531">
        <f t="shared" si="935"/>
        <v>0</v>
      </c>
      <c r="CC8531">
        <f t="shared" si="936"/>
        <v>0</v>
      </c>
      <c r="CD8531">
        <f t="shared" si="937"/>
        <v>0</v>
      </c>
      <c r="CG8531">
        <f ca="1">IFERROR(INDIRECT("IVA!X"&amp;MATCH(MID(COMPRAS!C8431,1,2)&amp;MID(COMPRAS!F8431,1,2)&amp;MID(COMPRAS!D8431,1,2),IVA!W:W,0)),"SIN COD.")</f>
        <v>0</v>
      </c>
      <c r="CH8531">
        <f ca="1">IFERROR(INDIRECT("IVA!Y"&amp;MATCH(MID(COMPRAS!C8431,1,2)&amp;MID(COMPRAS!F8431,1,2)&amp;MID(COMPRAS!D8431,1,2),IVA!W:W,0)),"SIN COD.")</f>
        <v>0</v>
      </c>
    </row>
    <row r="8532" spans="1:86" x14ac:dyDescent="0.25">
      <c r="A8532"/>
      <c r="B8532"/>
      <c r="D8532"/>
      <c r="AL8532">
        <f t="shared" si="931"/>
        <v>0</v>
      </c>
      <c r="AQ8532">
        <f t="shared" si="932"/>
        <v>0</v>
      </c>
      <c r="AR8532" t="str">
        <f>IFERROR(IF(OR(AP8532=338,AP8532=340,AP8532=341,AP8532=342,AP8532="342A",AP8532="342B"),PorcenRet(AP8532,AT8532,AU8532),INDEX(PORCENTAJEBUSCAR,MATCH(AP8532,CódigoRET,0),4)*1),"")</f>
        <v/>
      </c>
      <c r="AS8532">
        <f t="shared" si="933"/>
        <v>0</v>
      </c>
      <c r="BF8532" t="str">
        <f>IFERROR(IF(OR(BD8532=338,BD8532=340,BD8532=341,BD8532=342,BD8532="342A",BD8532="342B"),PorcenRet(BD8532,BH8532,BI8532),INDEX(PORCENTAJEBUSCAR,MATCH(BD8532,CódigoRET,0),4)*1),"")</f>
        <v/>
      </c>
      <c r="BG8532">
        <f t="shared" si="934"/>
        <v>0</v>
      </c>
      <c r="BO8532">
        <f t="shared" si="935"/>
        <v>0</v>
      </c>
      <c r="CC8532">
        <f t="shared" si="936"/>
        <v>0</v>
      </c>
      <c r="CD8532">
        <f t="shared" si="937"/>
        <v>0</v>
      </c>
      <c r="CG8532">
        <f ca="1">IFERROR(INDIRECT("IVA!X"&amp;MATCH(MID(COMPRAS!C8432,1,2)&amp;MID(COMPRAS!F8432,1,2)&amp;MID(COMPRAS!D8432,1,2),IVA!W:W,0)),"SIN COD.")</f>
        <v>0</v>
      </c>
      <c r="CH8532">
        <f ca="1">IFERROR(INDIRECT("IVA!Y"&amp;MATCH(MID(COMPRAS!C8432,1,2)&amp;MID(COMPRAS!F8432,1,2)&amp;MID(COMPRAS!D8432,1,2),IVA!W:W,0)),"SIN COD.")</f>
        <v>0</v>
      </c>
    </row>
    <row r="8533" spans="1:86" x14ac:dyDescent="0.25">
      <c r="A8533"/>
      <c r="B8533"/>
      <c r="D8533"/>
      <c r="AL8533">
        <f t="shared" si="931"/>
        <v>0</v>
      </c>
      <c r="AQ8533">
        <f t="shared" si="932"/>
        <v>0</v>
      </c>
      <c r="AR8533" t="str">
        <f>IFERROR(IF(OR(AP8533=338,AP8533=340,AP8533=341,AP8533=342,AP8533="342A",AP8533="342B"),PorcenRet(AP8533,AT8533,AU8533),INDEX(PORCENTAJEBUSCAR,MATCH(AP8533,CódigoRET,0),4)*1),"")</f>
        <v/>
      </c>
      <c r="AS8533">
        <f t="shared" si="933"/>
        <v>0</v>
      </c>
      <c r="BF8533" t="str">
        <f>IFERROR(IF(OR(BD8533=338,BD8533=340,BD8533=341,BD8533=342,BD8533="342A",BD8533="342B"),PorcenRet(BD8533,BH8533,BI8533),INDEX(PORCENTAJEBUSCAR,MATCH(BD8533,CódigoRET,0),4)*1),"")</f>
        <v/>
      </c>
      <c r="BG8533">
        <f t="shared" si="934"/>
        <v>0</v>
      </c>
      <c r="BO8533">
        <f t="shared" si="935"/>
        <v>0</v>
      </c>
      <c r="CC8533">
        <f t="shared" si="936"/>
        <v>0</v>
      </c>
      <c r="CD8533">
        <f t="shared" si="937"/>
        <v>0</v>
      </c>
      <c r="CG8533">
        <f ca="1">IFERROR(INDIRECT("IVA!X"&amp;MATCH(MID(COMPRAS!C8433,1,2)&amp;MID(COMPRAS!F8433,1,2)&amp;MID(COMPRAS!D8433,1,2),IVA!W:W,0)),"SIN COD.")</f>
        <v>0</v>
      </c>
      <c r="CH8533">
        <f ca="1">IFERROR(INDIRECT("IVA!Y"&amp;MATCH(MID(COMPRAS!C8433,1,2)&amp;MID(COMPRAS!F8433,1,2)&amp;MID(COMPRAS!D8433,1,2),IVA!W:W,0)),"SIN COD.")</f>
        <v>0</v>
      </c>
    </row>
    <row r="8534" spans="1:86" x14ac:dyDescent="0.25">
      <c r="A8534"/>
      <c r="B8534"/>
      <c r="D8534"/>
      <c r="AL8534">
        <f t="shared" si="931"/>
        <v>0</v>
      </c>
      <c r="AQ8534">
        <f t="shared" si="932"/>
        <v>0</v>
      </c>
      <c r="AR8534" t="str">
        <f>IFERROR(IF(OR(AP8534=338,AP8534=340,AP8534=341,AP8534=342,AP8534="342A",AP8534="342B"),PorcenRet(AP8534,AT8534,AU8534),INDEX(PORCENTAJEBUSCAR,MATCH(AP8534,CódigoRET,0),4)*1),"")</f>
        <v/>
      </c>
      <c r="AS8534">
        <f t="shared" si="933"/>
        <v>0</v>
      </c>
      <c r="BF8534" t="str">
        <f>IFERROR(IF(OR(BD8534=338,BD8534=340,BD8534=341,BD8534=342,BD8534="342A",BD8534="342B"),PorcenRet(BD8534,BH8534,BI8534),INDEX(PORCENTAJEBUSCAR,MATCH(BD8534,CódigoRET,0),4)*1),"")</f>
        <v/>
      </c>
      <c r="BG8534">
        <f t="shared" si="934"/>
        <v>0</v>
      </c>
      <c r="BO8534">
        <f t="shared" si="935"/>
        <v>0</v>
      </c>
      <c r="CC8534">
        <f t="shared" si="936"/>
        <v>0</v>
      </c>
      <c r="CD8534">
        <f t="shared" si="937"/>
        <v>0</v>
      </c>
      <c r="CG8534">
        <f ca="1">IFERROR(INDIRECT("IVA!X"&amp;MATCH(MID(COMPRAS!C8434,1,2)&amp;MID(COMPRAS!F8434,1,2)&amp;MID(COMPRAS!D8434,1,2),IVA!W:W,0)),"SIN COD.")</f>
        <v>0</v>
      </c>
      <c r="CH8534">
        <f ca="1">IFERROR(INDIRECT("IVA!Y"&amp;MATCH(MID(COMPRAS!C8434,1,2)&amp;MID(COMPRAS!F8434,1,2)&amp;MID(COMPRAS!D8434,1,2),IVA!W:W,0)),"SIN COD.")</f>
        <v>0</v>
      </c>
    </row>
    <row r="8535" spans="1:86" x14ac:dyDescent="0.25">
      <c r="A8535"/>
      <c r="B8535"/>
      <c r="D8535"/>
      <c r="AL8535">
        <f t="shared" si="931"/>
        <v>0</v>
      </c>
      <c r="AQ8535">
        <f t="shared" si="932"/>
        <v>0</v>
      </c>
      <c r="AR8535" t="str">
        <f>IFERROR(IF(OR(AP8535=338,AP8535=340,AP8535=341,AP8535=342,AP8535="342A",AP8535="342B"),PorcenRet(AP8535,AT8535,AU8535),INDEX(PORCENTAJEBUSCAR,MATCH(AP8535,CódigoRET,0),4)*1),"")</f>
        <v/>
      </c>
      <c r="AS8535">
        <f t="shared" si="933"/>
        <v>0</v>
      </c>
      <c r="BF8535" t="str">
        <f>IFERROR(IF(OR(BD8535=338,BD8535=340,BD8535=341,BD8535=342,BD8535="342A",BD8535="342B"),PorcenRet(BD8535,BH8535,BI8535),INDEX(PORCENTAJEBUSCAR,MATCH(BD8535,CódigoRET,0),4)*1),"")</f>
        <v/>
      </c>
      <c r="BG8535">
        <f t="shared" si="934"/>
        <v>0</v>
      </c>
      <c r="BO8535">
        <f t="shared" si="935"/>
        <v>0</v>
      </c>
      <c r="CC8535">
        <f t="shared" si="936"/>
        <v>0</v>
      </c>
      <c r="CD8535">
        <f t="shared" si="937"/>
        <v>0</v>
      </c>
      <c r="CG8535">
        <f ca="1">IFERROR(INDIRECT("IVA!X"&amp;MATCH(MID(COMPRAS!C8435,1,2)&amp;MID(COMPRAS!F8435,1,2)&amp;MID(COMPRAS!D8435,1,2),IVA!W:W,0)),"SIN COD.")</f>
        <v>0</v>
      </c>
      <c r="CH8535">
        <f ca="1">IFERROR(INDIRECT("IVA!Y"&amp;MATCH(MID(COMPRAS!C8435,1,2)&amp;MID(COMPRAS!F8435,1,2)&amp;MID(COMPRAS!D8435,1,2),IVA!W:W,0)),"SIN COD.")</f>
        <v>0</v>
      </c>
    </row>
    <row r="8536" spans="1:86" x14ac:dyDescent="0.25">
      <c r="A8536"/>
      <c r="B8536"/>
      <c r="D8536"/>
      <c r="AL8536">
        <f t="shared" si="931"/>
        <v>0</v>
      </c>
      <c r="AQ8536">
        <f t="shared" si="932"/>
        <v>0</v>
      </c>
      <c r="AR8536" t="str">
        <f>IFERROR(IF(OR(AP8536=338,AP8536=340,AP8536=341,AP8536=342,AP8536="342A",AP8536="342B"),PorcenRet(AP8536,AT8536,AU8536),INDEX(PORCENTAJEBUSCAR,MATCH(AP8536,CódigoRET,0),4)*1),"")</f>
        <v/>
      </c>
      <c r="AS8536">
        <f t="shared" si="933"/>
        <v>0</v>
      </c>
      <c r="BF8536" t="str">
        <f>IFERROR(IF(OR(BD8536=338,BD8536=340,BD8536=341,BD8536=342,BD8536="342A",BD8536="342B"),PorcenRet(BD8536,BH8536,BI8536),INDEX(PORCENTAJEBUSCAR,MATCH(BD8536,CódigoRET,0),4)*1),"")</f>
        <v/>
      </c>
      <c r="BG8536">
        <f t="shared" si="934"/>
        <v>0</v>
      </c>
      <c r="BO8536">
        <f t="shared" si="935"/>
        <v>0</v>
      </c>
      <c r="CC8536">
        <f t="shared" si="936"/>
        <v>0</v>
      </c>
      <c r="CD8536">
        <f t="shared" si="937"/>
        <v>0</v>
      </c>
      <c r="CG8536">
        <f ca="1">IFERROR(INDIRECT("IVA!X"&amp;MATCH(MID(COMPRAS!C8436,1,2)&amp;MID(COMPRAS!F8436,1,2)&amp;MID(COMPRAS!D8436,1,2),IVA!W:W,0)),"SIN COD.")</f>
        <v>0</v>
      </c>
      <c r="CH8536">
        <f ca="1">IFERROR(INDIRECT("IVA!Y"&amp;MATCH(MID(COMPRAS!C8436,1,2)&amp;MID(COMPRAS!F8436,1,2)&amp;MID(COMPRAS!D8436,1,2),IVA!W:W,0)),"SIN COD.")</f>
        <v>0</v>
      </c>
    </row>
    <row r="8537" spans="1:86" x14ac:dyDescent="0.25">
      <c r="A8537"/>
      <c r="B8537"/>
      <c r="D8537"/>
      <c r="AL8537">
        <f t="shared" si="931"/>
        <v>0</v>
      </c>
      <c r="AQ8537">
        <f t="shared" si="932"/>
        <v>0</v>
      </c>
      <c r="AR8537" t="str">
        <f>IFERROR(IF(OR(AP8537=338,AP8537=340,AP8537=341,AP8537=342,AP8537="342A",AP8537="342B"),PorcenRet(AP8537,AT8537,AU8537),INDEX(PORCENTAJEBUSCAR,MATCH(AP8537,CódigoRET,0),4)*1),"")</f>
        <v/>
      </c>
      <c r="AS8537">
        <f t="shared" si="933"/>
        <v>0</v>
      </c>
      <c r="BF8537" t="str">
        <f>IFERROR(IF(OR(BD8537=338,BD8537=340,BD8537=341,BD8537=342,BD8537="342A",BD8537="342B"),PorcenRet(BD8537,BH8537,BI8537),INDEX(PORCENTAJEBUSCAR,MATCH(BD8537,CódigoRET,0),4)*1),"")</f>
        <v/>
      </c>
      <c r="BG8537">
        <f t="shared" si="934"/>
        <v>0</v>
      </c>
      <c r="BO8537">
        <f t="shared" si="935"/>
        <v>0</v>
      </c>
      <c r="CC8537">
        <f t="shared" si="936"/>
        <v>0</v>
      </c>
      <c r="CD8537">
        <f t="shared" si="937"/>
        <v>0</v>
      </c>
      <c r="CG8537">
        <f ca="1">IFERROR(INDIRECT("IVA!X"&amp;MATCH(MID(COMPRAS!C8437,1,2)&amp;MID(COMPRAS!F8437,1,2)&amp;MID(COMPRAS!D8437,1,2),IVA!W:W,0)),"SIN COD.")</f>
        <v>0</v>
      </c>
      <c r="CH8537">
        <f ca="1">IFERROR(INDIRECT("IVA!Y"&amp;MATCH(MID(COMPRAS!C8437,1,2)&amp;MID(COMPRAS!F8437,1,2)&amp;MID(COMPRAS!D8437,1,2),IVA!W:W,0)),"SIN COD.")</f>
        <v>0</v>
      </c>
    </row>
    <row r="8538" spans="1:86" x14ac:dyDescent="0.25">
      <c r="A8538"/>
      <c r="B8538"/>
      <c r="D8538"/>
      <c r="AL8538">
        <f t="shared" si="931"/>
        <v>0</v>
      </c>
      <c r="AQ8538">
        <f t="shared" si="932"/>
        <v>0</v>
      </c>
      <c r="AR8538" t="str">
        <f>IFERROR(IF(OR(AP8538=338,AP8538=340,AP8538=341,AP8538=342,AP8538="342A",AP8538="342B"),PorcenRet(AP8538,AT8538,AU8538),INDEX(PORCENTAJEBUSCAR,MATCH(AP8538,CódigoRET,0),4)*1),"")</f>
        <v/>
      </c>
      <c r="AS8538">
        <f t="shared" si="933"/>
        <v>0</v>
      </c>
      <c r="BF8538" t="str">
        <f>IFERROR(IF(OR(BD8538=338,BD8538=340,BD8538=341,BD8538=342,BD8538="342A",BD8538="342B"),PorcenRet(BD8538,BH8538,BI8538),INDEX(PORCENTAJEBUSCAR,MATCH(BD8538,CódigoRET,0),4)*1),"")</f>
        <v/>
      </c>
      <c r="BG8538">
        <f t="shared" si="934"/>
        <v>0</v>
      </c>
      <c r="BO8538">
        <f t="shared" si="935"/>
        <v>0</v>
      </c>
      <c r="CC8538">
        <f t="shared" si="936"/>
        <v>0</v>
      </c>
      <c r="CD8538">
        <f t="shared" si="937"/>
        <v>0</v>
      </c>
      <c r="CG8538">
        <f ca="1">IFERROR(INDIRECT("IVA!X"&amp;MATCH(MID(COMPRAS!C8438,1,2)&amp;MID(COMPRAS!F8438,1,2)&amp;MID(COMPRAS!D8438,1,2),IVA!W:W,0)),"SIN COD.")</f>
        <v>0</v>
      </c>
      <c r="CH8538">
        <f ca="1">IFERROR(INDIRECT("IVA!Y"&amp;MATCH(MID(COMPRAS!C8438,1,2)&amp;MID(COMPRAS!F8438,1,2)&amp;MID(COMPRAS!D8438,1,2),IVA!W:W,0)),"SIN COD.")</f>
        <v>0</v>
      </c>
    </row>
    <row r="8539" spans="1:86" x14ac:dyDescent="0.25">
      <c r="A8539"/>
      <c r="B8539"/>
      <c r="D8539"/>
      <c r="AL8539">
        <f t="shared" si="931"/>
        <v>0</v>
      </c>
      <c r="AQ8539">
        <f t="shared" si="932"/>
        <v>0</v>
      </c>
      <c r="AR8539" t="str">
        <f>IFERROR(IF(OR(AP8539=338,AP8539=340,AP8539=341,AP8539=342,AP8539="342A",AP8539="342B"),PorcenRet(AP8539,AT8539,AU8539),INDEX(PORCENTAJEBUSCAR,MATCH(AP8539,CódigoRET,0),4)*1),"")</f>
        <v/>
      </c>
      <c r="AS8539">
        <f t="shared" si="933"/>
        <v>0</v>
      </c>
      <c r="BF8539" t="str">
        <f>IFERROR(IF(OR(BD8539=338,BD8539=340,BD8539=341,BD8539=342,BD8539="342A",BD8539="342B"),PorcenRet(BD8539,BH8539,BI8539),INDEX(PORCENTAJEBUSCAR,MATCH(BD8539,CódigoRET,0),4)*1),"")</f>
        <v/>
      </c>
      <c r="BG8539">
        <f t="shared" si="934"/>
        <v>0</v>
      </c>
      <c r="BO8539">
        <f t="shared" si="935"/>
        <v>0</v>
      </c>
      <c r="CC8539">
        <f t="shared" si="936"/>
        <v>0</v>
      </c>
      <c r="CD8539">
        <f t="shared" si="937"/>
        <v>0</v>
      </c>
      <c r="CG8539">
        <f ca="1">IFERROR(INDIRECT("IVA!X"&amp;MATCH(MID(COMPRAS!C8439,1,2)&amp;MID(COMPRAS!F8439,1,2)&amp;MID(COMPRAS!D8439,1,2),IVA!W:W,0)),"SIN COD.")</f>
        <v>0</v>
      </c>
      <c r="CH8539">
        <f ca="1">IFERROR(INDIRECT("IVA!Y"&amp;MATCH(MID(COMPRAS!C8439,1,2)&amp;MID(COMPRAS!F8439,1,2)&amp;MID(COMPRAS!D8439,1,2),IVA!W:W,0)),"SIN COD.")</f>
        <v>0</v>
      </c>
    </row>
    <row r="8540" spans="1:86" x14ac:dyDescent="0.25">
      <c r="A8540"/>
      <c r="B8540"/>
      <c r="D8540"/>
      <c r="AL8540">
        <f t="shared" si="931"/>
        <v>0</v>
      </c>
      <c r="AQ8540">
        <f t="shared" si="932"/>
        <v>0</v>
      </c>
      <c r="AR8540" t="str">
        <f>IFERROR(IF(OR(AP8540=338,AP8540=340,AP8540=341,AP8540=342,AP8540="342A",AP8540="342B"),PorcenRet(AP8540,AT8540,AU8540),INDEX(PORCENTAJEBUSCAR,MATCH(AP8540,CódigoRET,0),4)*1),"")</f>
        <v/>
      </c>
      <c r="AS8540">
        <f t="shared" si="933"/>
        <v>0</v>
      </c>
      <c r="BF8540" t="str">
        <f>IFERROR(IF(OR(BD8540=338,BD8540=340,BD8540=341,BD8540=342,BD8540="342A",BD8540="342B"),PorcenRet(BD8540,BH8540,BI8540),INDEX(PORCENTAJEBUSCAR,MATCH(BD8540,CódigoRET,0),4)*1),"")</f>
        <v/>
      </c>
      <c r="BG8540">
        <f t="shared" si="934"/>
        <v>0</v>
      </c>
      <c r="BO8540">
        <f t="shared" si="935"/>
        <v>0</v>
      </c>
      <c r="CC8540">
        <f t="shared" si="936"/>
        <v>0</v>
      </c>
      <c r="CD8540">
        <f t="shared" si="937"/>
        <v>0</v>
      </c>
      <c r="CG8540">
        <f ca="1">IFERROR(INDIRECT("IVA!X"&amp;MATCH(MID(COMPRAS!C8440,1,2)&amp;MID(COMPRAS!F8440,1,2)&amp;MID(COMPRAS!D8440,1,2),IVA!W:W,0)),"SIN COD.")</f>
        <v>0</v>
      </c>
      <c r="CH8540">
        <f ca="1">IFERROR(INDIRECT("IVA!Y"&amp;MATCH(MID(COMPRAS!C8440,1,2)&amp;MID(COMPRAS!F8440,1,2)&amp;MID(COMPRAS!D8440,1,2),IVA!W:W,0)),"SIN COD.")</f>
        <v>0</v>
      </c>
    </row>
    <row r="8541" spans="1:86" x14ac:dyDescent="0.25">
      <c r="A8541"/>
      <c r="B8541"/>
      <c r="D8541"/>
      <c r="AL8541">
        <f t="shared" si="931"/>
        <v>0</v>
      </c>
      <c r="AQ8541">
        <f t="shared" si="932"/>
        <v>0</v>
      </c>
      <c r="AR8541" t="str">
        <f>IFERROR(IF(OR(AP8541=338,AP8541=340,AP8541=341,AP8541=342,AP8541="342A",AP8541="342B"),PorcenRet(AP8541,AT8541,AU8541),INDEX(PORCENTAJEBUSCAR,MATCH(AP8541,CódigoRET,0),4)*1),"")</f>
        <v/>
      </c>
      <c r="AS8541">
        <f t="shared" si="933"/>
        <v>0</v>
      </c>
      <c r="BF8541" t="str">
        <f>IFERROR(IF(OR(BD8541=338,BD8541=340,BD8541=341,BD8541=342,BD8541="342A",BD8541="342B"),PorcenRet(BD8541,BH8541,BI8541),INDEX(PORCENTAJEBUSCAR,MATCH(BD8541,CódigoRET,0),4)*1),"")</f>
        <v/>
      </c>
      <c r="BG8541">
        <f t="shared" si="934"/>
        <v>0</v>
      </c>
      <c r="BO8541">
        <f t="shared" si="935"/>
        <v>0</v>
      </c>
      <c r="CC8541">
        <f t="shared" si="936"/>
        <v>0</v>
      </c>
      <c r="CD8541">
        <f t="shared" si="937"/>
        <v>0</v>
      </c>
      <c r="CG8541">
        <f ca="1">IFERROR(INDIRECT("IVA!X"&amp;MATCH(MID(COMPRAS!C8441,1,2)&amp;MID(COMPRAS!F8441,1,2)&amp;MID(COMPRAS!D8441,1,2),IVA!W:W,0)),"SIN COD.")</f>
        <v>0</v>
      </c>
      <c r="CH8541">
        <f ca="1">IFERROR(INDIRECT("IVA!Y"&amp;MATCH(MID(COMPRAS!C8441,1,2)&amp;MID(COMPRAS!F8441,1,2)&amp;MID(COMPRAS!D8441,1,2),IVA!W:W,0)),"SIN COD.")</f>
        <v>0</v>
      </c>
    </row>
    <row r="8542" spans="1:86" x14ac:dyDescent="0.25">
      <c r="A8542"/>
      <c r="B8542"/>
      <c r="D8542"/>
      <c r="AL8542">
        <f t="shared" si="931"/>
        <v>0</v>
      </c>
      <c r="AQ8542">
        <f t="shared" si="932"/>
        <v>0</v>
      </c>
      <c r="AR8542" t="str">
        <f>IFERROR(IF(OR(AP8542=338,AP8542=340,AP8542=341,AP8542=342,AP8542="342A",AP8542="342B"),PorcenRet(AP8542,AT8542,AU8542),INDEX(PORCENTAJEBUSCAR,MATCH(AP8542,CódigoRET,0),4)*1),"")</f>
        <v/>
      </c>
      <c r="AS8542">
        <f t="shared" si="933"/>
        <v>0</v>
      </c>
      <c r="BF8542" t="str">
        <f>IFERROR(IF(OR(BD8542=338,BD8542=340,BD8542=341,BD8542=342,BD8542="342A",BD8542="342B"),PorcenRet(BD8542,BH8542,BI8542),INDEX(PORCENTAJEBUSCAR,MATCH(BD8542,CódigoRET,0),4)*1),"")</f>
        <v/>
      </c>
      <c r="BG8542">
        <f t="shared" si="934"/>
        <v>0</v>
      </c>
      <c r="BO8542">
        <f t="shared" si="935"/>
        <v>0</v>
      </c>
      <c r="CC8542">
        <f t="shared" si="936"/>
        <v>0</v>
      </c>
      <c r="CD8542">
        <f t="shared" si="937"/>
        <v>0</v>
      </c>
      <c r="CG8542">
        <f ca="1">IFERROR(INDIRECT("IVA!X"&amp;MATCH(MID(COMPRAS!C8442,1,2)&amp;MID(COMPRAS!F8442,1,2)&amp;MID(COMPRAS!D8442,1,2),IVA!W:W,0)),"SIN COD.")</f>
        <v>0</v>
      </c>
      <c r="CH8542">
        <f ca="1">IFERROR(INDIRECT("IVA!Y"&amp;MATCH(MID(COMPRAS!C8442,1,2)&amp;MID(COMPRAS!F8442,1,2)&amp;MID(COMPRAS!D8442,1,2),IVA!W:W,0)),"SIN COD.")</f>
        <v>0</v>
      </c>
    </row>
    <row r="8543" spans="1:86" x14ac:dyDescent="0.25">
      <c r="A8543"/>
      <c r="B8543"/>
      <c r="D8543"/>
      <c r="AL8543">
        <f t="shared" si="931"/>
        <v>0</v>
      </c>
      <c r="AQ8543">
        <f t="shared" si="932"/>
        <v>0</v>
      </c>
      <c r="AR8543" t="str">
        <f>IFERROR(IF(OR(AP8543=338,AP8543=340,AP8543=341,AP8543=342,AP8543="342A",AP8543="342B"),PorcenRet(AP8543,AT8543,AU8543),INDEX(PORCENTAJEBUSCAR,MATCH(AP8543,CódigoRET,0),4)*1),"")</f>
        <v/>
      </c>
      <c r="AS8543">
        <f t="shared" si="933"/>
        <v>0</v>
      </c>
      <c r="BF8543" t="str">
        <f>IFERROR(IF(OR(BD8543=338,BD8543=340,BD8543=341,BD8543=342,BD8543="342A",BD8543="342B"),PorcenRet(BD8543,BH8543,BI8543),INDEX(PORCENTAJEBUSCAR,MATCH(BD8543,CódigoRET,0),4)*1),"")</f>
        <v/>
      </c>
      <c r="BG8543">
        <f t="shared" si="934"/>
        <v>0</v>
      </c>
      <c r="BO8543">
        <f t="shared" si="935"/>
        <v>0</v>
      </c>
      <c r="CC8543">
        <f t="shared" si="936"/>
        <v>0</v>
      </c>
      <c r="CD8543">
        <f t="shared" si="937"/>
        <v>0</v>
      </c>
      <c r="CG8543">
        <f ca="1">IFERROR(INDIRECT("IVA!X"&amp;MATCH(MID(COMPRAS!C8443,1,2)&amp;MID(COMPRAS!F8443,1,2)&amp;MID(COMPRAS!D8443,1,2),IVA!W:W,0)),"SIN COD.")</f>
        <v>0</v>
      </c>
      <c r="CH8543">
        <f ca="1">IFERROR(INDIRECT("IVA!Y"&amp;MATCH(MID(COMPRAS!C8443,1,2)&amp;MID(COMPRAS!F8443,1,2)&amp;MID(COMPRAS!D8443,1,2),IVA!W:W,0)),"SIN COD.")</f>
        <v>0</v>
      </c>
    </row>
    <row r="8544" spans="1:86" x14ac:dyDescent="0.25">
      <c r="A8544"/>
      <c r="B8544"/>
      <c r="D8544"/>
      <c r="AL8544">
        <f t="shared" si="931"/>
        <v>0</v>
      </c>
      <c r="AQ8544">
        <f t="shared" si="932"/>
        <v>0</v>
      </c>
      <c r="AR8544" t="str">
        <f>IFERROR(IF(OR(AP8544=338,AP8544=340,AP8544=341,AP8544=342,AP8544="342A",AP8544="342B"),PorcenRet(AP8544,AT8544,AU8544),INDEX(PORCENTAJEBUSCAR,MATCH(AP8544,CódigoRET,0),4)*1),"")</f>
        <v/>
      </c>
      <c r="AS8544">
        <f t="shared" si="933"/>
        <v>0</v>
      </c>
      <c r="BF8544" t="str">
        <f>IFERROR(IF(OR(BD8544=338,BD8544=340,BD8544=341,BD8544=342,BD8544="342A",BD8544="342B"),PorcenRet(BD8544,BH8544,BI8544),INDEX(PORCENTAJEBUSCAR,MATCH(BD8544,CódigoRET,0),4)*1),"")</f>
        <v/>
      </c>
      <c r="BG8544">
        <f t="shared" si="934"/>
        <v>0</v>
      </c>
      <c r="BO8544">
        <f t="shared" si="935"/>
        <v>0</v>
      </c>
      <c r="CC8544">
        <f t="shared" si="936"/>
        <v>0</v>
      </c>
      <c r="CD8544">
        <f t="shared" si="937"/>
        <v>0</v>
      </c>
      <c r="CG8544">
        <f ca="1">IFERROR(INDIRECT("IVA!X"&amp;MATCH(MID(COMPRAS!C8444,1,2)&amp;MID(COMPRAS!F8444,1,2)&amp;MID(COMPRAS!D8444,1,2),IVA!W:W,0)),"SIN COD.")</f>
        <v>0</v>
      </c>
      <c r="CH8544">
        <f ca="1">IFERROR(INDIRECT("IVA!Y"&amp;MATCH(MID(COMPRAS!C8444,1,2)&amp;MID(COMPRAS!F8444,1,2)&amp;MID(COMPRAS!D8444,1,2),IVA!W:W,0)),"SIN COD.")</f>
        <v>0</v>
      </c>
    </row>
    <row r="8545" spans="1:86" x14ac:dyDescent="0.25">
      <c r="A8545"/>
      <c r="B8545"/>
      <c r="D8545"/>
      <c r="AL8545">
        <f t="shared" si="931"/>
        <v>0</v>
      </c>
      <c r="AQ8545">
        <f t="shared" si="932"/>
        <v>0</v>
      </c>
      <c r="AR8545" t="str">
        <f>IFERROR(IF(OR(AP8545=338,AP8545=340,AP8545=341,AP8545=342,AP8545="342A",AP8545="342B"),PorcenRet(AP8545,AT8545,AU8545),INDEX(PORCENTAJEBUSCAR,MATCH(AP8545,CódigoRET,0),4)*1),"")</f>
        <v/>
      </c>
      <c r="AS8545">
        <f t="shared" si="933"/>
        <v>0</v>
      </c>
      <c r="BF8545" t="str">
        <f>IFERROR(IF(OR(BD8545=338,BD8545=340,BD8545=341,BD8545=342,BD8545="342A",BD8545="342B"),PorcenRet(BD8545,BH8545,BI8545),INDEX(PORCENTAJEBUSCAR,MATCH(BD8545,CódigoRET,0),4)*1),"")</f>
        <v/>
      </c>
      <c r="BG8545">
        <f t="shared" si="934"/>
        <v>0</v>
      </c>
      <c r="BO8545">
        <f t="shared" si="935"/>
        <v>0</v>
      </c>
      <c r="CC8545">
        <f t="shared" si="936"/>
        <v>0</v>
      </c>
      <c r="CD8545">
        <f t="shared" si="937"/>
        <v>0</v>
      </c>
      <c r="CG8545">
        <f ca="1">IFERROR(INDIRECT("IVA!X"&amp;MATCH(MID(COMPRAS!C8445,1,2)&amp;MID(COMPRAS!F8445,1,2)&amp;MID(COMPRAS!D8445,1,2),IVA!W:W,0)),"SIN COD.")</f>
        <v>0</v>
      </c>
      <c r="CH8545">
        <f ca="1">IFERROR(INDIRECT("IVA!Y"&amp;MATCH(MID(COMPRAS!C8445,1,2)&amp;MID(COMPRAS!F8445,1,2)&amp;MID(COMPRAS!D8445,1,2),IVA!W:W,0)),"SIN COD.")</f>
        <v>0</v>
      </c>
    </row>
    <row r="8546" spans="1:86" x14ac:dyDescent="0.25">
      <c r="A8546"/>
      <c r="B8546"/>
      <c r="D8546"/>
      <c r="AL8546">
        <f t="shared" si="931"/>
        <v>0</v>
      </c>
      <c r="AQ8546">
        <f t="shared" si="932"/>
        <v>0</v>
      </c>
      <c r="AR8546" t="str">
        <f>IFERROR(IF(OR(AP8546=338,AP8546=340,AP8546=341,AP8546=342,AP8546="342A",AP8546="342B"),PorcenRet(AP8546,AT8546,AU8546),INDEX(PORCENTAJEBUSCAR,MATCH(AP8546,CódigoRET,0),4)*1),"")</f>
        <v/>
      </c>
      <c r="AS8546">
        <f t="shared" si="933"/>
        <v>0</v>
      </c>
      <c r="BF8546" t="str">
        <f>IFERROR(IF(OR(BD8546=338,BD8546=340,BD8546=341,BD8546=342,BD8546="342A",BD8546="342B"),PorcenRet(BD8546,BH8546,BI8546),INDEX(PORCENTAJEBUSCAR,MATCH(BD8546,CódigoRET,0),4)*1),"")</f>
        <v/>
      </c>
      <c r="BG8546">
        <f t="shared" si="934"/>
        <v>0</v>
      </c>
      <c r="BO8546">
        <f t="shared" si="935"/>
        <v>0</v>
      </c>
      <c r="CC8546">
        <f t="shared" si="936"/>
        <v>0</v>
      </c>
      <c r="CD8546">
        <f t="shared" si="937"/>
        <v>0</v>
      </c>
      <c r="CG8546">
        <f ca="1">IFERROR(INDIRECT("IVA!X"&amp;MATCH(MID(COMPRAS!C8446,1,2)&amp;MID(COMPRAS!F8446,1,2)&amp;MID(COMPRAS!D8446,1,2),IVA!W:W,0)),"SIN COD.")</f>
        <v>0</v>
      </c>
      <c r="CH8546">
        <f ca="1">IFERROR(INDIRECT("IVA!Y"&amp;MATCH(MID(COMPRAS!C8446,1,2)&amp;MID(COMPRAS!F8446,1,2)&amp;MID(COMPRAS!D8446,1,2),IVA!W:W,0)),"SIN COD.")</f>
        <v>0</v>
      </c>
    </row>
    <row r="8547" spans="1:86" x14ac:dyDescent="0.25">
      <c r="A8547"/>
      <c r="B8547"/>
      <c r="D8547"/>
      <c r="AL8547">
        <f t="shared" si="931"/>
        <v>0</v>
      </c>
      <c r="AQ8547">
        <f t="shared" si="932"/>
        <v>0</v>
      </c>
      <c r="AR8547" t="str">
        <f>IFERROR(IF(OR(AP8547=338,AP8547=340,AP8547=341,AP8547=342,AP8547="342A",AP8547="342B"),PorcenRet(AP8547,AT8547,AU8547),INDEX(PORCENTAJEBUSCAR,MATCH(AP8547,CódigoRET,0),4)*1),"")</f>
        <v/>
      </c>
      <c r="AS8547">
        <f t="shared" si="933"/>
        <v>0</v>
      </c>
      <c r="BF8547" t="str">
        <f>IFERROR(IF(OR(BD8547=338,BD8547=340,BD8547=341,BD8547=342,BD8547="342A",BD8547="342B"),PorcenRet(BD8547,BH8547,BI8547),INDEX(PORCENTAJEBUSCAR,MATCH(BD8547,CódigoRET,0),4)*1),"")</f>
        <v/>
      </c>
      <c r="BG8547">
        <f t="shared" si="934"/>
        <v>0</v>
      </c>
      <c r="BO8547">
        <f t="shared" si="935"/>
        <v>0</v>
      </c>
      <c r="CC8547">
        <f t="shared" si="936"/>
        <v>0</v>
      </c>
      <c r="CD8547">
        <f t="shared" si="937"/>
        <v>0</v>
      </c>
      <c r="CG8547">
        <f ca="1">IFERROR(INDIRECT("IVA!X"&amp;MATCH(MID(COMPRAS!C8447,1,2)&amp;MID(COMPRAS!F8447,1,2)&amp;MID(COMPRAS!D8447,1,2),IVA!W:W,0)),"SIN COD.")</f>
        <v>0</v>
      </c>
      <c r="CH8547">
        <f ca="1">IFERROR(INDIRECT("IVA!Y"&amp;MATCH(MID(COMPRAS!C8447,1,2)&amp;MID(COMPRAS!F8447,1,2)&amp;MID(COMPRAS!D8447,1,2),IVA!W:W,0)),"SIN COD.")</f>
        <v>0</v>
      </c>
    </row>
    <row r="8548" spans="1:86" x14ac:dyDescent="0.25">
      <c r="A8548"/>
      <c r="B8548"/>
      <c r="D8548"/>
      <c r="AL8548">
        <f t="shared" si="931"/>
        <v>0</v>
      </c>
      <c r="AQ8548">
        <f t="shared" si="932"/>
        <v>0</v>
      </c>
      <c r="AR8548" t="str">
        <f>IFERROR(IF(OR(AP8548=338,AP8548=340,AP8548=341,AP8548=342,AP8548="342A",AP8548="342B"),PorcenRet(AP8548,AT8548,AU8548),INDEX(PORCENTAJEBUSCAR,MATCH(AP8548,CódigoRET,0),4)*1),"")</f>
        <v/>
      </c>
      <c r="AS8548">
        <f t="shared" si="933"/>
        <v>0</v>
      </c>
      <c r="BF8548" t="str">
        <f>IFERROR(IF(OR(BD8548=338,BD8548=340,BD8548=341,BD8548=342,BD8548="342A",BD8548="342B"),PorcenRet(BD8548,BH8548,BI8548),INDEX(PORCENTAJEBUSCAR,MATCH(BD8548,CódigoRET,0),4)*1),"")</f>
        <v/>
      </c>
      <c r="BG8548">
        <f t="shared" si="934"/>
        <v>0</v>
      </c>
      <c r="BO8548">
        <f t="shared" si="935"/>
        <v>0</v>
      </c>
      <c r="CC8548">
        <f t="shared" si="936"/>
        <v>0</v>
      </c>
      <c r="CD8548">
        <f t="shared" si="937"/>
        <v>0</v>
      </c>
      <c r="CG8548">
        <f ca="1">IFERROR(INDIRECT("IVA!X"&amp;MATCH(MID(COMPRAS!C8448,1,2)&amp;MID(COMPRAS!F8448,1,2)&amp;MID(COMPRAS!D8448,1,2),IVA!W:W,0)),"SIN COD.")</f>
        <v>0</v>
      </c>
      <c r="CH8548">
        <f ca="1">IFERROR(INDIRECT("IVA!Y"&amp;MATCH(MID(COMPRAS!C8448,1,2)&amp;MID(COMPRAS!F8448,1,2)&amp;MID(COMPRAS!D8448,1,2),IVA!W:W,0)),"SIN COD.")</f>
        <v>0</v>
      </c>
    </row>
    <row r="8549" spans="1:86" x14ac:dyDescent="0.25">
      <c r="A8549"/>
      <c r="B8549"/>
      <c r="D8549"/>
      <c r="AL8549">
        <f t="shared" si="931"/>
        <v>0</v>
      </c>
      <c r="AQ8549">
        <f t="shared" si="932"/>
        <v>0</v>
      </c>
      <c r="AR8549" t="str">
        <f>IFERROR(IF(OR(AP8549=338,AP8549=340,AP8549=341,AP8549=342,AP8549="342A",AP8549="342B"),PorcenRet(AP8549,AT8549,AU8549),INDEX(PORCENTAJEBUSCAR,MATCH(AP8549,CódigoRET,0),4)*1),"")</f>
        <v/>
      </c>
      <c r="AS8549">
        <f t="shared" si="933"/>
        <v>0</v>
      </c>
      <c r="BF8549" t="str">
        <f>IFERROR(IF(OR(BD8549=338,BD8549=340,BD8549=341,BD8549=342,BD8549="342A",BD8549="342B"),PorcenRet(BD8549,BH8549,BI8549),INDEX(PORCENTAJEBUSCAR,MATCH(BD8549,CódigoRET,0),4)*1),"")</f>
        <v/>
      </c>
      <c r="BG8549">
        <f t="shared" si="934"/>
        <v>0</v>
      </c>
      <c r="BO8549">
        <f t="shared" si="935"/>
        <v>0</v>
      </c>
      <c r="CC8549">
        <f t="shared" si="936"/>
        <v>0</v>
      </c>
      <c r="CD8549">
        <f t="shared" si="937"/>
        <v>0</v>
      </c>
      <c r="CG8549">
        <f ca="1">IFERROR(INDIRECT("IVA!X"&amp;MATCH(MID(COMPRAS!C8449,1,2)&amp;MID(COMPRAS!F8449,1,2)&amp;MID(COMPRAS!D8449,1,2),IVA!W:W,0)),"SIN COD.")</f>
        <v>0</v>
      </c>
      <c r="CH8549">
        <f ca="1">IFERROR(INDIRECT("IVA!Y"&amp;MATCH(MID(COMPRAS!C8449,1,2)&amp;MID(COMPRAS!F8449,1,2)&amp;MID(COMPRAS!D8449,1,2),IVA!W:W,0)),"SIN COD.")</f>
        <v>0</v>
      </c>
    </row>
    <row r="8550" spans="1:86" x14ac:dyDescent="0.25">
      <c r="A8550"/>
      <c r="B8550"/>
      <c r="D8550"/>
      <c r="AL8550">
        <f t="shared" si="931"/>
        <v>0</v>
      </c>
      <c r="AQ8550">
        <f t="shared" si="932"/>
        <v>0</v>
      </c>
      <c r="AR8550" t="str">
        <f>IFERROR(IF(OR(AP8550=338,AP8550=340,AP8550=341,AP8550=342,AP8550="342A",AP8550="342B"),PorcenRet(AP8550,AT8550,AU8550),INDEX(PORCENTAJEBUSCAR,MATCH(AP8550,CódigoRET,0),4)*1),"")</f>
        <v/>
      </c>
      <c r="AS8550">
        <f t="shared" si="933"/>
        <v>0</v>
      </c>
      <c r="BF8550" t="str">
        <f>IFERROR(IF(OR(BD8550=338,BD8550=340,BD8550=341,BD8550=342,BD8550="342A",BD8550="342B"),PorcenRet(BD8550,BH8550,BI8550),INDEX(PORCENTAJEBUSCAR,MATCH(BD8550,CódigoRET,0),4)*1),"")</f>
        <v/>
      </c>
      <c r="BG8550">
        <f t="shared" si="934"/>
        <v>0</v>
      </c>
      <c r="BO8550">
        <f t="shared" si="935"/>
        <v>0</v>
      </c>
      <c r="CC8550">
        <f t="shared" si="936"/>
        <v>0</v>
      </c>
      <c r="CD8550">
        <f t="shared" si="937"/>
        <v>0</v>
      </c>
      <c r="CG8550">
        <f ca="1">IFERROR(INDIRECT("IVA!X"&amp;MATCH(MID(COMPRAS!C8450,1,2)&amp;MID(COMPRAS!F8450,1,2)&amp;MID(COMPRAS!D8450,1,2),IVA!W:W,0)),"SIN COD.")</f>
        <v>0</v>
      </c>
      <c r="CH8550">
        <f ca="1">IFERROR(INDIRECT("IVA!Y"&amp;MATCH(MID(COMPRAS!C8450,1,2)&amp;MID(COMPRAS!F8450,1,2)&amp;MID(COMPRAS!D8450,1,2),IVA!W:W,0)),"SIN COD.")</f>
        <v>0</v>
      </c>
    </row>
    <row r="8551" spans="1:86" x14ac:dyDescent="0.25">
      <c r="A8551"/>
      <c r="B8551"/>
      <c r="D8551"/>
      <c r="AL8551">
        <f t="shared" si="931"/>
        <v>0</v>
      </c>
      <c r="AQ8551">
        <f t="shared" si="932"/>
        <v>0</v>
      </c>
      <c r="AR8551" t="str">
        <f>IFERROR(IF(OR(AP8551=338,AP8551=340,AP8551=341,AP8551=342,AP8551="342A",AP8551="342B"),PorcenRet(AP8551,AT8551,AU8551),INDEX(PORCENTAJEBUSCAR,MATCH(AP8551,CódigoRET,0),4)*1),"")</f>
        <v/>
      </c>
      <c r="AS8551">
        <f t="shared" si="933"/>
        <v>0</v>
      </c>
      <c r="BF8551" t="str">
        <f>IFERROR(IF(OR(BD8551=338,BD8551=340,BD8551=341,BD8551=342,BD8551="342A",BD8551="342B"),PorcenRet(BD8551,BH8551,BI8551),INDEX(PORCENTAJEBUSCAR,MATCH(BD8551,CódigoRET,0),4)*1),"")</f>
        <v/>
      </c>
      <c r="BG8551">
        <f t="shared" si="934"/>
        <v>0</v>
      </c>
      <c r="BO8551">
        <f t="shared" si="935"/>
        <v>0</v>
      </c>
      <c r="CC8551">
        <f t="shared" si="936"/>
        <v>0</v>
      </c>
      <c r="CD8551">
        <f t="shared" si="937"/>
        <v>0</v>
      </c>
      <c r="CG8551">
        <f ca="1">IFERROR(INDIRECT("IVA!X"&amp;MATCH(MID(COMPRAS!C8451,1,2)&amp;MID(COMPRAS!F8451,1,2)&amp;MID(COMPRAS!D8451,1,2),IVA!W:W,0)),"SIN COD.")</f>
        <v>0</v>
      </c>
      <c r="CH8551">
        <f ca="1">IFERROR(INDIRECT("IVA!Y"&amp;MATCH(MID(COMPRAS!C8451,1,2)&amp;MID(COMPRAS!F8451,1,2)&amp;MID(COMPRAS!D8451,1,2),IVA!W:W,0)),"SIN COD.")</f>
        <v>0</v>
      </c>
    </row>
    <row r="8552" spans="1:86" x14ac:dyDescent="0.25">
      <c r="A8552"/>
      <c r="B8552"/>
      <c r="D8552"/>
      <c r="AL8552">
        <f t="shared" si="931"/>
        <v>0</v>
      </c>
      <c r="AQ8552">
        <f t="shared" si="932"/>
        <v>0</v>
      </c>
      <c r="AR8552" t="str">
        <f>IFERROR(IF(OR(AP8552=338,AP8552=340,AP8552=341,AP8552=342,AP8552="342A",AP8552="342B"),PorcenRet(AP8552,AT8552,AU8552),INDEX(PORCENTAJEBUSCAR,MATCH(AP8552,CódigoRET,0),4)*1),"")</f>
        <v/>
      </c>
      <c r="AS8552">
        <f t="shared" si="933"/>
        <v>0</v>
      </c>
      <c r="BF8552" t="str">
        <f>IFERROR(IF(OR(BD8552=338,BD8552=340,BD8552=341,BD8552=342,BD8552="342A",BD8552="342B"),PorcenRet(BD8552,BH8552,BI8552),INDEX(PORCENTAJEBUSCAR,MATCH(BD8552,CódigoRET,0),4)*1),"")</f>
        <v/>
      </c>
      <c r="BG8552">
        <f t="shared" si="934"/>
        <v>0</v>
      </c>
      <c r="BO8552">
        <f t="shared" si="935"/>
        <v>0</v>
      </c>
      <c r="CC8552">
        <f t="shared" si="936"/>
        <v>0</v>
      </c>
      <c r="CD8552">
        <f t="shared" si="937"/>
        <v>0</v>
      </c>
      <c r="CG8552">
        <f ca="1">IFERROR(INDIRECT("IVA!X"&amp;MATCH(MID(COMPRAS!C8452,1,2)&amp;MID(COMPRAS!F8452,1,2)&amp;MID(COMPRAS!D8452,1,2),IVA!W:W,0)),"SIN COD.")</f>
        <v>0</v>
      </c>
      <c r="CH8552">
        <f ca="1">IFERROR(INDIRECT("IVA!Y"&amp;MATCH(MID(COMPRAS!C8452,1,2)&amp;MID(COMPRAS!F8452,1,2)&amp;MID(COMPRAS!D8452,1,2),IVA!W:W,0)),"SIN COD.")</f>
        <v>0</v>
      </c>
    </row>
    <row r="8553" spans="1:86" x14ac:dyDescent="0.25">
      <c r="A8553"/>
      <c r="B8553"/>
      <c r="D8553"/>
      <c r="AL8553">
        <f t="shared" si="931"/>
        <v>0</v>
      </c>
      <c r="AQ8553">
        <f t="shared" si="932"/>
        <v>0</v>
      </c>
      <c r="AR8553" t="str">
        <f>IFERROR(IF(OR(AP8553=338,AP8553=340,AP8553=341,AP8553=342,AP8553="342A",AP8553="342B"),PorcenRet(AP8553,AT8553,AU8553),INDEX(PORCENTAJEBUSCAR,MATCH(AP8553,CódigoRET,0),4)*1),"")</f>
        <v/>
      </c>
      <c r="AS8553">
        <f t="shared" si="933"/>
        <v>0</v>
      </c>
      <c r="BF8553" t="str">
        <f>IFERROR(IF(OR(BD8553=338,BD8553=340,BD8553=341,BD8553=342,BD8553="342A",BD8553="342B"),PorcenRet(BD8553,BH8553,BI8553),INDEX(PORCENTAJEBUSCAR,MATCH(BD8553,CódigoRET,0),4)*1),"")</f>
        <v/>
      </c>
      <c r="BG8553">
        <f t="shared" si="934"/>
        <v>0</v>
      </c>
      <c r="BO8553">
        <f t="shared" si="935"/>
        <v>0</v>
      </c>
      <c r="CC8553">
        <f t="shared" si="936"/>
        <v>0</v>
      </c>
      <c r="CD8553">
        <f t="shared" si="937"/>
        <v>0</v>
      </c>
      <c r="CG8553">
        <f ca="1">IFERROR(INDIRECT("IVA!X"&amp;MATCH(MID(COMPRAS!C8453,1,2)&amp;MID(COMPRAS!F8453,1,2)&amp;MID(COMPRAS!D8453,1,2),IVA!W:W,0)),"SIN COD.")</f>
        <v>0</v>
      </c>
      <c r="CH8553">
        <f ca="1">IFERROR(INDIRECT("IVA!Y"&amp;MATCH(MID(COMPRAS!C8453,1,2)&amp;MID(COMPRAS!F8453,1,2)&amp;MID(COMPRAS!D8453,1,2),IVA!W:W,0)),"SIN COD.")</f>
        <v>0</v>
      </c>
    </row>
    <row r="8554" spans="1:86" x14ac:dyDescent="0.25">
      <c r="A8554"/>
      <c r="B8554"/>
      <c r="D8554"/>
      <c r="AL8554">
        <f t="shared" si="931"/>
        <v>0</v>
      </c>
      <c r="AQ8554">
        <f t="shared" si="932"/>
        <v>0</v>
      </c>
      <c r="AR8554" t="str">
        <f>IFERROR(IF(OR(AP8554=338,AP8554=340,AP8554=341,AP8554=342,AP8554="342A",AP8554="342B"),PorcenRet(AP8554,AT8554,AU8554),INDEX(PORCENTAJEBUSCAR,MATCH(AP8554,CódigoRET,0),4)*1),"")</f>
        <v/>
      </c>
      <c r="AS8554">
        <f t="shared" si="933"/>
        <v>0</v>
      </c>
      <c r="BF8554" t="str">
        <f>IFERROR(IF(OR(BD8554=338,BD8554=340,BD8554=341,BD8554=342,BD8554="342A",BD8554="342B"),PorcenRet(BD8554,BH8554,BI8554),INDEX(PORCENTAJEBUSCAR,MATCH(BD8554,CódigoRET,0),4)*1),"")</f>
        <v/>
      </c>
      <c r="BG8554">
        <f t="shared" si="934"/>
        <v>0</v>
      </c>
      <c r="BO8554">
        <f t="shared" si="935"/>
        <v>0</v>
      </c>
      <c r="CC8554">
        <f t="shared" si="936"/>
        <v>0</v>
      </c>
      <c r="CD8554">
        <f t="shared" si="937"/>
        <v>0</v>
      </c>
      <c r="CG8554">
        <f ca="1">IFERROR(INDIRECT("IVA!X"&amp;MATCH(MID(COMPRAS!C8454,1,2)&amp;MID(COMPRAS!F8454,1,2)&amp;MID(COMPRAS!D8454,1,2),IVA!W:W,0)),"SIN COD.")</f>
        <v>0</v>
      </c>
      <c r="CH8554">
        <f ca="1">IFERROR(INDIRECT("IVA!Y"&amp;MATCH(MID(COMPRAS!C8454,1,2)&amp;MID(COMPRAS!F8454,1,2)&amp;MID(COMPRAS!D8454,1,2),IVA!W:W,0)),"SIN COD.")</f>
        <v>0</v>
      </c>
    </row>
    <row r="8555" spans="1:86" x14ac:dyDescent="0.25">
      <c r="A8555"/>
      <c r="B8555"/>
      <c r="D8555"/>
      <c r="AL8555">
        <f t="shared" si="931"/>
        <v>0</v>
      </c>
      <c r="AQ8555">
        <f t="shared" si="932"/>
        <v>0</v>
      </c>
      <c r="AR8555" t="str">
        <f>IFERROR(IF(OR(AP8555=338,AP8555=340,AP8555=341,AP8555=342,AP8555="342A",AP8555="342B"),PorcenRet(AP8555,AT8555,AU8555),INDEX(PORCENTAJEBUSCAR,MATCH(AP8555,CódigoRET,0),4)*1),"")</f>
        <v/>
      </c>
      <c r="AS8555">
        <f t="shared" si="933"/>
        <v>0</v>
      </c>
      <c r="BF8555" t="str">
        <f>IFERROR(IF(OR(BD8555=338,BD8555=340,BD8555=341,BD8555=342,BD8555="342A",BD8555="342B"),PorcenRet(BD8555,BH8555,BI8555),INDEX(PORCENTAJEBUSCAR,MATCH(BD8555,CódigoRET,0),4)*1),"")</f>
        <v/>
      </c>
      <c r="BG8555">
        <f t="shared" si="934"/>
        <v>0</v>
      </c>
      <c r="BO8555">
        <f t="shared" si="935"/>
        <v>0</v>
      </c>
      <c r="CC8555">
        <f t="shared" si="936"/>
        <v>0</v>
      </c>
      <c r="CD8555">
        <f t="shared" si="937"/>
        <v>0</v>
      </c>
      <c r="CG8555">
        <f ca="1">IFERROR(INDIRECT("IVA!X"&amp;MATCH(MID(COMPRAS!C8455,1,2)&amp;MID(COMPRAS!F8455,1,2)&amp;MID(COMPRAS!D8455,1,2),IVA!W:W,0)),"SIN COD.")</f>
        <v>0</v>
      </c>
      <c r="CH8555">
        <f ca="1">IFERROR(INDIRECT("IVA!Y"&amp;MATCH(MID(COMPRAS!C8455,1,2)&amp;MID(COMPRAS!F8455,1,2)&amp;MID(COMPRAS!D8455,1,2),IVA!W:W,0)),"SIN COD.")</f>
        <v>0</v>
      </c>
    </row>
    <row r="8556" spans="1:86" x14ac:dyDescent="0.25">
      <c r="A8556"/>
      <c r="B8556"/>
      <c r="D8556"/>
      <c r="AL8556">
        <f t="shared" si="931"/>
        <v>0</v>
      </c>
      <c r="AQ8556">
        <f t="shared" si="932"/>
        <v>0</v>
      </c>
      <c r="AR8556" t="str">
        <f>IFERROR(IF(OR(AP8556=338,AP8556=340,AP8556=341,AP8556=342,AP8556="342A",AP8556="342B"),PorcenRet(AP8556,AT8556,AU8556),INDEX(PORCENTAJEBUSCAR,MATCH(AP8556,CódigoRET,0),4)*1),"")</f>
        <v/>
      </c>
      <c r="AS8556">
        <f t="shared" si="933"/>
        <v>0</v>
      </c>
      <c r="BF8556" t="str">
        <f>IFERROR(IF(OR(BD8556=338,BD8556=340,BD8556=341,BD8556=342,BD8556="342A",BD8556="342B"),PorcenRet(BD8556,BH8556,BI8556),INDEX(PORCENTAJEBUSCAR,MATCH(BD8556,CódigoRET,0),4)*1),"")</f>
        <v/>
      </c>
      <c r="BG8556">
        <f t="shared" si="934"/>
        <v>0</v>
      </c>
      <c r="BO8556">
        <f t="shared" si="935"/>
        <v>0</v>
      </c>
      <c r="CC8556">
        <f t="shared" si="936"/>
        <v>0</v>
      </c>
      <c r="CD8556">
        <f t="shared" si="937"/>
        <v>0</v>
      </c>
      <c r="CG8556">
        <f ca="1">IFERROR(INDIRECT("IVA!X"&amp;MATCH(MID(COMPRAS!C8456,1,2)&amp;MID(COMPRAS!F8456,1,2)&amp;MID(COMPRAS!D8456,1,2),IVA!W:W,0)),"SIN COD.")</f>
        <v>0</v>
      </c>
      <c r="CH8556">
        <f ca="1">IFERROR(INDIRECT("IVA!Y"&amp;MATCH(MID(COMPRAS!C8456,1,2)&amp;MID(COMPRAS!F8456,1,2)&amp;MID(COMPRAS!D8456,1,2),IVA!W:W,0)),"SIN COD.")</f>
        <v>0</v>
      </c>
    </row>
    <row r="8557" spans="1:86" x14ac:dyDescent="0.25">
      <c r="A8557"/>
      <c r="B8557"/>
      <c r="D8557"/>
      <c r="AL8557">
        <f t="shared" si="931"/>
        <v>0</v>
      </c>
      <c r="AQ8557">
        <f t="shared" si="932"/>
        <v>0</v>
      </c>
      <c r="AR8557" t="str">
        <f>IFERROR(IF(OR(AP8557=338,AP8557=340,AP8557=341,AP8557=342,AP8557="342A",AP8557="342B"),PorcenRet(AP8557,AT8557,AU8557),INDEX(PORCENTAJEBUSCAR,MATCH(AP8557,CódigoRET,0),4)*1),"")</f>
        <v/>
      </c>
      <c r="AS8557">
        <f t="shared" si="933"/>
        <v>0</v>
      </c>
      <c r="BF8557" t="str">
        <f>IFERROR(IF(OR(BD8557=338,BD8557=340,BD8557=341,BD8557=342,BD8557="342A",BD8557="342B"),PorcenRet(BD8557,BH8557,BI8557),INDEX(PORCENTAJEBUSCAR,MATCH(BD8557,CódigoRET,0),4)*1),"")</f>
        <v/>
      </c>
      <c r="BG8557">
        <f t="shared" si="934"/>
        <v>0</v>
      </c>
      <c r="BO8557">
        <f t="shared" si="935"/>
        <v>0</v>
      </c>
      <c r="CC8557">
        <f t="shared" si="936"/>
        <v>0</v>
      </c>
      <c r="CD8557">
        <f t="shared" si="937"/>
        <v>0</v>
      </c>
      <c r="CG8557">
        <f ca="1">IFERROR(INDIRECT("IVA!X"&amp;MATCH(MID(COMPRAS!C8457,1,2)&amp;MID(COMPRAS!F8457,1,2)&amp;MID(COMPRAS!D8457,1,2),IVA!W:W,0)),"SIN COD.")</f>
        <v>0</v>
      </c>
      <c r="CH8557">
        <f ca="1">IFERROR(INDIRECT("IVA!Y"&amp;MATCH(MID(COMPRAS!C8457,1,2)&amp;MID(COMPRAS!F8457,1,2)&amp;MID(COMPRAS!D8457,1,2),IVA!W:W,0)),"SIN COD.")</f>
        <v>0</v>
      </c>
    </row>
    <row r="8558" spans="1:86" x14ac:dyDescent="0.25">
      <c r="A8558"/>
      <c r="B8558"/>
      <c r="D8558"/>
      <c r="AL8558">
        <f t="shared" si="931"/>
        <v>0</v>
      </c>
      <c r="AQ8558">
        <f t="shared" si="932"/>
        <v>0</v>
      </c>
      <c r="AR8558" t="str">
        <f>IFERROR(IF(OR(AP8558=338,AP8558=340,AP8558=341,AP8558=342,AP8558="342A",AP8558="342B"),PorcenRet(AP8558,AT8558,AU8558),INDEX(PORCENTAJEBUSCAR,MATCH(AP8558,CódigoRET,0),4)*1),"")</f>
        <v/>
      </c>
      <c r="AS8558">
        <f t="shared" si="933"/>
        <v>0</v>
      </c>
      <c r="BF8558" t="str">
        <f>IFERROR(IF(OR(BD8558=338,BD8558=340,BD8558=341,BD8558=342,BD8558="342A",BD8558="342B"),PorcenRet(BD8558,BH8558,BI8558),INDEX(PORCENTAJEBUSCAR,MATCH(BD8558,CódigoRET,0),4)*1),"")</f>
        <v/>
      </c>
      <c r="BG8558">
        <f t="shared" si="934"/>
        <v>0</v>
      </c>
      <c r="BO8558">
        <f t="shared" si="935"/>
        <v>0</v>
      </c>
      <c r="CC8558">
        <f t="shared" si="936"/>
        <v>0</v>
      </c>
      <c r="CD8558">
        <f t="shared" si="937"/>
        <v>0</v>
      </c>
      <c r="CG8558">
        <f ca="1">IFERROR(INDIRECT("IVA!X"&amp;MATCH(MID(COMPRAS!C8458,1,2)&amp;MID(COMPRAS!F8458,1,2)&amp;MID(COMPRAS!D8458,1,2),IVA!W:W,0)),"SIN COD.")</f>
        <v>0</v>
      </c>
      <c r="CH8558">
        <f ca="1">IFERROR(INDIRECT("IVA!Y"&amp;MATCH(MID(COMPRAS!C8458,1,2)&amp;MID(COMPRAS!F8458,1,2)&amp;MID(COMPRAS!D8458,1,2),IVA!W:W,0)),"SIN COD.")</f>
        <v>0</v>
      </c>
    </row>
    <row r="8559" spans="1:86" x14ac:dyDescent="0.25">
      <c r="A8559"/>
      <c r="B8559"/>
      <c r="D8559"/>
      <c r="AL8559">
        <f t="shared" si="931"/>
        <v>0</v>
      </c>
      <c r="AQ8559">
        <f t="shared" si="932"/>
        <v>0</v>
      </c>
      <c r="AR8559" t="str">
        <f>IFERROR(IF(OR(AP8559=338,AP8559=340,AP8559=341,AP8559=342,AP8559="342A",AP8559="342B"),PorcenRet(AP8559,AT8559,AU8559),INDEX(PORCENTAJEBUSCAR,MATCH(AP8559,CódigoRET,0),4)*1),"")</f>
        <v/>
      </c>
      <c r="AS8559">
        <f t="shared" si="933"/>
        <v>0</v>
      </c>
      <c r="BF8559" t="str">
        <f>IFERROR(IF(OR(BD8559=338,BD8559=340,BD8559=341,BD8559=342,BD8559="342A",BD8559="342B"),PorcenRet(BD8559,BH8559,BI8559),INDEX(PORCENTAJEBUSCAR,MATCH(BD8559,CódigoRET,0),4)*1),"")</f>
        <v/>
      </c>
      <c r="BG8559">
        <f t="shared" si="934"/>
        <v>0</v>
      </c>
      <c r="BO8559">
        <f t="shared" si="935"/>
        <v>0</v>
      </c>
      <c r="CC8559">
        <f t="shared" si="936"/>
        <v>0</v>
      </c>
      <c r="CD8559">
        <f t="shared" si="937"/>
        <v>0</v>
      </c>
      <c r="CG8559">
        <f ca="1">IFERROR(INDIRECT("IVA!X"&amp;MATCH(MID(COMPRAS!C8459,1,2)&amp;MID(COMPRAS!F8459,1,2)&amp;MID(COMPRAS!D8459,1,2),IVA!W:W,0)),"SIN COD.")</f>
        <v>0</v>
      </c>
      <c r="CH8559">
        <f ca="1">IFERROR(INDIRECT("IVA!Y"&amp;MATCH(MID(COMPRAS!C8459,1,2)&amp;MID(COMPRAS!F8459,1,2)&amp;MID(COMPRAS!D8459,1,2),IVA!W:W,0)),"SIN COD.")</f>
        <v>0</v>
      </c>
    </row>
    <row r="8560" spans="1:86" x14ac:dyDescent="0.25">
      <c r="A8560"/>
      <c r="B8560"/>
      <c r="D8560"/>
      <c r="AL8560">
        <f t="shared" si="931"/>
        <v>0</v>
      </c>
      <c r="AQ8560">
        <f t="shared" si="932"/>
        <v>0</v>
      </c>
      <c r="AR8560" t="str">
        <f>IFERROR(IF(OR(AP8560=338,AP8560=340,AP8560=341,AP8560=342,AP8560="342A",AP8560="342B"),PorcenRet(AP8560,AT8560,AU8560),INDEX(PORCENTAJEBUSCAR,MATCH(AP8560,CódigoRET,0),4)*1),"")</f>
        <v/>
      </c>
      <c r="AS8560">
        <f t="shared" si="933"/>
        <v>0</v>
      </c>
      <c r="BF8560" t="str">
        <f>IFERROR(IF(OR(BD8560=338,BD8560=340,BD8560=341,BD8560=342,BD8560="342A",BD8560="342B"),PorcenRet(BD8560,BH8560,BI8560),INDEX(PORCENTAJEBUSCAR,MATCH(BD8560,CódigoRET,0),4)*1),"")</f>
        <v/>
      </c>
      <c r="BG8560">
        <f t="shared" si="934"/>
        <v>0</v>
      </c>
      <c r="BO8560">
        <f t="shared" si="935"/>
        <v>0</v>
      </c>
      <c r="CC8560">
        <f t="shared" si="936"/>
        <v>0</v>
      </c>
      <c r="CD8560">
        <f t="shared" si="937"/>
        <v>0</v>
      </c>
      <c r="CG8560">
        <f ca="1">IFERROR(INDIRECT("IVA!X"&amp;MATCH(MID(COMPRAS!C8460,1,2)&amp;MID(COMPRAS!F8460,1,2)&amp;MID(COMPRAS!D8460,1,2),IVA!W:W,0)),"SIN COD.")</f>
        <v>0</v>
      </c>
      <c r="CH8560">
        <f ca="1">IFERROR(INDIRECT("IVA!Y"&amp;MATCH(MID(COMPRAS!C8460,1,2)&amp;MID(COMPRAS!F8460,1,2)&amp;MID(COMPRAS!D8460,1,2),IVA!W:W,0)),"SIN COD.")</f>
        <v>0</v>
      </c>
    </row>
    <row r="8561" spans="1:86" x14ac:dyDescent="0.25">
      <c r="A8561"/>
      <c r="B8561"/>
      <c r="D8561"/>
      <c r="AL8561">
        <f t="shared" si="931"/>
        <v>0</v>
      </c>
      <c r="AQ8561">
        <f t="shared" si="932"/>
        <v>0</v>
      </c>
      <c r="AR8561" t="str">
        <f>IFERROR(IF(OR(AP8561=338,AP8561=340,AP8561=341,AP8561=342,AP8561="342A",AP8561="342B"),PorcenRet(AP8561,AT8561,AU8561),INDEX(PORCENTAJEBUSCAR,MATCH(AP8561,CódigoRET,0),4)*1),"")</f>
        <v/>
      </c>
      <c r="AS8561">
        <f t="shared" si="933"/>
        <v>0</v>
      </c>
      <c r="BF8561" t="str">
        <f>IFERROR(IF(OR(BD8561=338,BD8561=340,BD8561=341,BD8561=342,BD8561="342A",BD8561="342B"),PorcenRet(BD8561,BH8561,BI8561),INDEX(PORCENTAJEBUSCAR,MATCH(BD8561,CódigoRET,0),4)*1),"")</f>
        <v/>
      </c>
      <c r="BG8561">
        <f t="shared" si="934"/>
        <v>0</v>
      </c>
      <c r="BO8561">
        <f t="shared" si="935"/>
        <v>0</v>
      </c>
      <c r="CC8561">
        <f t="shared" si="936"/>
        <v>0</v>
      </c>
      <c r="CD8561">
        <f t="shared" si="937"/>
        <v>0</v>
      </c>
      <c r="CG8561">
        <f ca="1">IFERROR(INDIRECT("IVA!X"&amp;MATCH(MID(COMPRAS!C8461,1,2)&amp;MID(COMPRAS!F8461,1,2)&amp;MID(COMPRAS!D8461,1,2),IVA!W:W,0)),"SIN COD.")</f>
        <v>0</v>
      </c>
      <c r="CH8561">
        <f ca="1">IFERROR(INDIRECT("IVA!Y"&amp;MATCH(MID(COMPRAS!C8461,1,2)&amp;MID(COMPRAS!F8461,1,2)&amp;MID(COMPRAS!D8461,1,2),IVA!W:W,0)),"SIN COD.")</f>
        <v>0</v>
      </c>
    </row>
    <row r="8562" spans="1:86" x14ac:dyDescent="0.25">
      <c r="A8562"/>
      <c r="B8562"/>
      <c r="D8562"/>
      <c r="AL8562">
        <f t="shared" si="931"/>
        <v>0</v>
      </c>
      <c r="AQ8562">
        <f t="shared" si="932"/>
        <v>0</v>
      </c>
      <c r="AR8562" t="str">
        <f>IFERROR(IF(OR(AP8562=338,AP8562=340,AP8562=341,AP8562=342,AP8562="342A",AP8562="342B"),PorcenRet(AP8562,AT8562,AU8562),INDEX(PORCENTAJEBUSCAR,MATCH(AP8562,CódigoRET,0),4)*1),"")</f>
        <v/>
      </c>
      <c r="AS8562">
        <f t="shared" si="933"/>
        <v>0</v>
      </c>
      <c r="BF8562" t="str">
        <f>IFERROR(IF(OR(BD8562=338,BD8562=340,BD8562=341,BD8562=342,BD8562="342A",BD8562="342B"),PorcenRet(BD8562,BH8562,BI8562),INDEX(PORCENTAJEBUSCAR,MATCH(BD8562,CódigoRET,0),4)*1),"")</f>
        <v/>
      </c>
      <c r="BG8562">
        <f t="shared" si="934"/>
        <v>0</v>
      </c>
      <c r="BO8562">
        <f t="shared" si="935"/>
        <v>0</v>
      </c>
      <c r="CC8562">
        <f t="shared" si="936"/>
        <v>0</v>
      </c>
      <c r="CD8562">
        <f t="shared" si="937"/>
        <v>0</v>
      </c>
      <c r="CG8562">
        <f ca="1">IFERROR(INDIRECT("IVA!X"&amp;MATCH(MID(COMPRAS!C8462,1,2)&amp;MID(COMPRAS!F8462,1,2)&amp;MID(COMPRAS!D8462,1,2),IVA!W:W,0)),"SIN COD.")</f>
        <v>0</v>
      </c>
      <c r="CH8562">
        <f ca="1">IFERROR(INDIRECT("IVA!Y"&amp;MATCH(MID(COMPRAS!C8462,1,2)&amp;MID(COMPRAS!F8462,1,2)&amp;MID(COMPRAS!D8462,1,2),IVA!W:W,0)),"SIN COD.")</f>
        <v>0</v>
      </c>
    </row>
    <row r="8563" spans="1:86" x14ac:dyDescent="0.25">
      <c r="A8563"/>
      <c r="B8563"/>
      <c r="D8563"/>
      <c r="AL8563">
        <f t="shared" si="931"/>
        <v>0</v>
      </c>
      <c r="AQ8563">
        <f t="shared" si="932"/>
        <v>0</v>
      </c>
      <c r="AR8563" t="str">
        <f>IFERROR(IF(OR(AP8563=338,AP8563=340,AP8563=341,AP8563=342,AP8563="342A",AP8563="342B"),PorcenRet(AP8563,AT8563,AU8563),INDEX(PORCENTAJEBUSCAR,MATCH(AP8563,CódigoRET,0),4)*1),"")</f>
        <v/>
      </c>
      <c r="AS8563">
        <f t="shared" si="933"/>
        <v>0</v>
      </c>
      <c r="BF8563" t="str">
        <f>IFERROR(IF(OR(BD8563=338,BD8563=340,BD8563=341,BD8563=342,BD8563="342A",BD8563="342B"),PorcenRet(BD8563,BH8563,BI8563),INDEX(PORCENTAJEBUSCAR,MATCH(BD8563,CódigoRET,0),4)*1),"")</f>
        <v/>
      </c>
      <c r="BG8563">
        <f t="shared" si="934"/>
        <v>0</v>
      </c>
      <c r="BO8563">
        <f t="shared" si="935"/>
        <v>0</v>
      </c>
      <c r="CC8563">
        <f t="shared" si="936"/>
        <v>0</v>
      </c>
      <c r="CD8563">
        <f t="shared" si="937"/>
        <v>0</v>
      </c>
      <c r="CG8563">
        <f ca="1">IFERROR(INDIRECT("IVA!X"&amp;MATCH(MID(COMPRAS!C8463,1,2)&amp;MID(COMPRAS!F8463,1,2)&amp;MID(COMPRAS!D8463,1,2),IVA!W:W,0)),"SIN COD.")</f>
        <v>0</v>
      </c>
      <c r="CH8563">
        <f ca="1">IFERROR(INDIRECT("IVA!Y"&amp;MATCH(MID(COMPRAS!C8463,1,2)&amp;MID(COMPRAS!F8463,1,2)&amp;MID(COMPRAS!D8463,1,2),IVA!W:W,0)),"SIN COD.")</f>
        <v>0</v>
      </c>
    </row>
    <row r="8564" spans="1:86" x14ac:dyDescent="0.25">
      <c r="A8564"/>
      <c r="B8564"/>
      <c r="D8564"/>
      <c r="AL8564">
        <f t="shared" si="931"/>
        <v>0</v>
      </c>
      <c r="AQ8564">
        <f t="shared" si="932"/>
        <v>0</v>
      </c>
      <c r="AR8564" t="str">
        <f>IFERROR(IF(OR(AP8564=338,AP8564=340,AP8564=341,AP8564=342,AP8564="342A",AP8564="342B"),PorcenRet(AP8564,AT8564,AU8564),INDEX(PORCENTAJEBUSCAR,MATCH(AP8564,CódigoRET,0),4)*1),"")</f>
        <v/>
      </c>
      <c r="AS8564">
        <f t="shared" si="933"/>
        <v>0</v>
      </c>
      <c r="BF8564" t="str">
        <f>IFERROR(IF(OR(BD8564=338,BD8564=340,BD8564=341,BD8564=342,BD8564="342A",BD8564="342B"),PorcenRet(BD8564,BH8564,BI8564),INDEX(PORCENTAJEBUSCAR,MATCH(BD8564,CódigoRET,0),4)*1),"")</f>
        <v/>
      </c>
      <c r="BG8564">
        <f t="shared" si="934"/>
        <v>0</v>
      </c>
      <c r="BO8564">
        <f t="shared" si="935"/>
        <v>0</v>
      </c>
      <c r="CC8564">
        <f t="shared" si="936"/>
        <v>0</v>
      </c>
      <c r="CD8564">
        <f t="shared" si="937"/>
        <v>0</v>
      </c>
      <c r="CG8564">
        <f ca="1">IFERROR(INDIRECT("IVA!X"&amp;MATCH(MID(COMPRAS!C8464,1,2)&amp;MID(COMPRAS!F8464,1,2)&amp;MID(COMPRAS!D8464,1,2),IVA!W:W,0)),"SIN COD.")</f>
        <v>0</v>
      </c>
      <c r="CH8564">
        <f ca="1">IFERROR(INDIRECT("IVA!Y"&amp;MATCH(MID(COMPRAS!C8464,1,2)&amp;MID(COMPRAS!F8464,1,2)&amp;MID(COMPRAS!D8464,1,2),IVA!W:W,0)),"SIN COD.")</f>
        <v>0</v>
      </c>
    </row>
    <row r="8565" spans="1:86" x14ac:dyDescent="0.25">
      <c r="A8565"/>
      <c r="B8565"/>
      <c r="D8565"/>
      <c r="AL8565">
        <f t="shared" si="931"/>
        <v>0</v>
      </c>
      <c r="AQ8565">
        <f t="shared" si="932"/>
        <v>0</v>
      </c>
      <c r="AR8565" t="str">
        <f>IFERROR(IF(OR(AP8565=338,AP8565=340,AP8565=341,AP8565=342,AP8565="342A",AP8565="342B"),PorcenRet(AP8565,AT8565,AU8565),INDEX(PORCENTAJEBUSCAR,MATCH(AP8565,CódigoRET,0),4)*1),"")</f>
        <v/>
      </c>
      <c r="AS8565">
        <f t="shared" si="933"/>
        <v>0</v>
      </c>
      <c r="BF8565" t="str">
        <f>IFERROR(IF(OR(BD8565=338,BD8565=340,BD8565=341,BD8565=342,BD8565="342A",BD8565="342B"),PorcenRet(BD8565,BH8565,BI8565),INDEX(PORCENTAJEBUSCAR,MATCH(BD8565,CódigoRET,0),4)*1),"")</f>
        <v/>
      </c>
      <c r="BG8565">
        <f t="shared" si="934"/>
        <v>0</v>
      </c>
      <c r="BO8565">
        <f t="shared" si="935"/>
        <v>0</v>
      </c>
      <c r="CC8565">
        <f t="shared" si="936"/>
        <v>0</v>
      </c>
      <c r="CD8565">
        <f t="shared" si="937"/>
        <v>0</v>
      </c>
      <c r="CG8565">
        <f ca="1">IFERROR(INDIRECT("IVA!X"&amp;MATCH(MID(COMPRAS!C8465,1,2)&amp;MID(COMPRAS!F8465,1,2)&amp;MID(COMPRAS!D8465,1,2),IVA!W:W,0)),"SIN COD.")</f>
        <v>0</v>
      </c>
      <c r="CH8565">
        <f ca="1">IFERROR(INDIRECT("IVA!Y"&amp;MATCH(MID(COMPRAS!C8465,1,2)&amp;MID(COMPRAS!F8465,1,2)&amp;MID(COMPRAS!D8465,1,2),IVA!W:W,0)),"SIN COD.")</f>
        <v>0</v>
      </c>
    </row>
    <row r="8566" spans="1:86" x14ac:dyDescent="0.25">
      <c r="A8566"/>
      <c r="B8566"/>
      <c r="D8566"/>
      <c r="AL8566">
        <f t="shared" si="931"/>
        <v>0</v>
      </c>
      <c r="AQ8566">
        <f t="shared" si="932"/>
        <v>0</v>
      </c>
      <c r="AR8566" t="str">
        <f>IFERROR(IF(OR(AP8566=338,AP8566=340,AP8566=341,AP8566=342,AP8566="342A",AP8566="342B"),PorcenRet(AP8566,AT8566,AU8566),INDEX(PORCENTAJEBUSCAR,MATCH(AP8566,CódigoRET,0),4)*1),"")</f>
        <v/>
      </c>
      <c r="AS8566">
        <f t="shared" si="933"/>
        <v>0</v>
      </c>
      <c r="BF8566" t="str">
        <f>IFERROR(IF(OR(BD8566=338,BD8566=340,BD8566=341,BD8566=342,BD8566="342A",BD8566="342B"),PorcenRet(BD8566,BH8566,BI8566),INDEX(PORCENTAJEBUSCAR,MATCH(BD8566,CódigoRET,0),4)*1),"")</f>
        <v/>
      </c>
      <c r="BG8566">
        <f t="shared" si="934"/>
        <v>0</v>
      </c>
      <c r="BO8566">
        <f t="shared" si="935"/>
        <v>0</v>
      </c>
      <c r="CC8566">
        <f t="shared" si="936"/>
        <v>0</v>
      </c>
      <c r="CD8566">
        <f t="shared" si="937"/>
        <v>0</v>
      </c>
      <c r="CG8566">
        <f ca="1">IFERROR(INDIRECT("IVA!X"&amp;MATCH(MID(COMPRAS!C8466,1,2)&amp;MID(COMPRAS!F8466,1,2)&amp;MID(COMPRAS!D8466,1,2),IVA!W:W,0)),"SIN COD.")</f>
        <v>0</v>
      </c>
      <c r="CH8566">
        <f ca="1">IFERROR(INDIRECT("IVA!Y"&amp;MATCH(MID(COMPRAS!C8466,1,2)&amp;MID(COMPRAS!F8466,1,2)&amp;MID(COMPRAS!D8466,1,2),IVA!W:W,0)),"SIN COD.")</f>
        <v>0</v>
      </c>
    </row>
    <row r="8567" spans="1:86" x14ac:dyDescent="0.25">
      <c r="A8567"/>
      <c r="B8567"/>
      <c r="D8567"/>
      <c r="AL8567">
        <f t="shared" si="931"/>
        <v>0</v>
      </c>
      <c r="AQ8567">
        <f t="shared" si="932"/>
        <v>0</v>
      </c>
      <c r="AR8567" t="str">
        <f>IFERROR(IF(OR(AP8567=338,AP8567=340,AP8567=341,AP8567=342,AP8567="342A",AP8567="342B"),PorcenRet(AP8567,AT8567,AU8567),INDEX(PORCENTAJEBUSCAR,MATCH(AP8567,CódigoRET,0),4)*1),"")</f>
        <v/>
      </c>
      <c r="AS8567">
        <f t="shared" si="933"/>
        <v>0</v>
      </c>
      <c r="BF8567" t="str">
        <f>IFERROR(IF(OR(BD8567=338,BD8567=340,BD8567=341,BD8567=342,BD8567="342A",BD8567="342B"),PorcenRet(BD8567,BH8567,BI8567),INDEX(PORCENTAJEBUSCAR,MATCH(BD8567,CódigoRET,0),4)*1),"")</f>
        <v/>
      </c>
      <c r="BG8567">
        <f t="shared" si="934"/>
        <v>0</v>
      </c>
      <c r="BO8567">
        <f t="shared" si="935"/>
        <v>0</v>
      </c>
      <c r="CC8567">
        <f t="shared" si="936"/>
        <v>0</v>
      </c>
      <c r="CD8567">
        <f t="shared" si="937"/>
        <v>0</v>
      </c>
      <c r="CG8567">
        <f ca="1">IFERROR(INDIRECT("IVA!X"&amp;MATCH(MID(COMPRAS!C8467,1,2)&amp;MID(COMPRAS!F8467,1,2)&amp;MID(COMPRAS!D8467,1,2),IVA!W:W,0)),"SIN COD.")</f>
        <v>0</v>
      </c>
      <c r="CH8567">
        <f ca="1">IFERROR(INDIRECT("IVA!Y"&amp;MATCH(MID(COMPRAS!C8467,1,2)&amp;MID(COMPRAS!F8467,1,2)&amp;MID(COMPRAS!D8467,1,2),IVA!W:W,0)),"SIN COD.")</f>
        <v>0</v>
      </c>
    </row>
    <row r="8568" spans="1:86" x14ac:dyDescent="0.25">
      <c r="A8568"/>
      <c r="B8568"/>
      <c r="D8568"/>
      <c r="AL8568">
        <f t="shared" si="931"/>
        <v>0</v>
      </c>
      <c r="AQ8568">
        <f t="shared" si="932"/>
        <v>0</v>
      </c>
      <c r="AR8568" t="str">
        <f>IFERROR(IF(OR(AP8568=338,AP8568=340,AP8568=341,AP8568=342,AP8568="342A",AP8568="342B"),PorcenRet(AP8568,AT8568,AU8568),INDEX(PORCENTAJEBUSCAR,MATCH(AP8568,CódigoRET,0),4)*1),"")</f>
        <v/>
      </c>
      <c r="AS8568">
        <f t="shared" si="933"/>
        <v>0</v>
      </c>
      <c r="BF8568" t="str">
        <f>IFERROR(IF(OR(BD8568=338,BD8568=340,BD8568=341,BD8568=342,BD8568="342A",BD8568="342B"),PorcenRet(BD8568,BH8568,BI8568),INDEX(PORCENTAJEBUSCAR,MATCH(BD8568,CódigoRET,0),4)*1),"")</f>
        <v/>
      </c>
      <c r="BG8568">
        <f t="shared" si="934"/>
        <v>0</v>
      </c>
      <c r="BO8568">
        <f t="shared" si="935"/>
        <v>0</v>
      </c>
      <c r="CC8568">
        <f t="shared" si="936"/>
        <v>0</v>
      </c>
      <c r="CD8568">
        <f t="shared" si="937"/>
        <v>0</v>
      </c>
      <c r="CG8568">
        <f ca="1">IFERROR(INDIRECT("IVA!X"&amp;MATCH(MID(COMPRAS!C8468,1,2)&amp;MID(COMPRAS!F8468,1,2)&amp;MID(COMPRAS!D8468,1,2),IVA!W:W,0)),"SIN COD.")</f>
        <v>0</v>
      </c>
      <c r="CH8568">
        <f ca="1">IFERROR(INDIRECT("IVA!Y"&amp;MATCH(MID(COMPRAS!C8468,1,2)&amp;MID(COMPRAS!F8468,1,2)&amp;MID(COMPRAS!D8468,1,2),IVA!W:W,0)),"SIN COD.")</f>
        <v>0</v>
      </c>
    </row>
    <row r="8569" spans="1:86" x14ac:dyDescent="0.25">
      <c r="A8569"/>
      <c r="B8569"/>
      <c r="D8569"/>
      <c r="AL8569">
        <f t="shared" si="931"/>
        <v>0</v>
      </c>
      <c r="AQ8569">
        <f t="shared" si="932"/>
        <v>0</v>
      </c>
      <c r="AR8569" t="str">
        <f>IFERROR(IF(OR(AP8569=338,AP8569=340,AP8569=341,AP8569=342,AP8569="342A",AP8569="342B"),PorcenRet(AP8569,AT8569,AU8569),INDEX(PORCENTAJEBUSCAR,MATCH(AP8569,CódigoRET,0),4)*1),"")</f>
        <v/>
      </c>
      <c r="AS8569">
        <f t="shared" si="933"/>
        <v>0</v>
      </c>
      <c r="BF8569" t="str">
        <f>IFERROR(IF(OR(BD8569=338,BD8569=340,BD8569=341,BD8569=342,BD8569="342A",BD8569="342B"),PorcenRet(BD8569,BH8569,BI8569),INDEX(PORCENTAJEBUSCAR,MATCH(BD8569,CódigoRET,0),4)*1),"")</f>
        <v/>
      </c>
      <c r="BG8569">
        <f t="shared" si="934"/>
        <v>0</v>
      </c>
      <c r="BO8569">
        <f t="shared" si="935"/>
        <v>0</v>
      </c>
      <c r="CC8569">
        <f t="shared" si="936"/>
        <v>0</v>
      </c>
      <c r="CD8569">
        <f t="shared" si="937"/>
        <v>0</v>
      </c>
      <c r="CG8569">
        <f ca="1">IFERROR(INDIRECT("IVA!X"&amp;MATCH(MID(COMPRAS!C8469,1,2)&amp;MID(COMPRAS!F8469,1,2)&amp;MID(COMPRAS!D8469,1,2),IVA!W:W,0)),"SIN COD.")</f>
        <v>0</v>
      </c>
      <c r="CH8569">
        <f ca="1">IFERROR(INDIRECT("IVA!Y"&amp;MATCH(MID(COMPRAS!C8469,1,2)&amp;MID(COMPRAS!F8469,1,2)&amp;MID(COMPRAS!D8469,1,2),IVA!W:W,0)),"SIN COD.")</f>
        <v>0</v>
      </c>
    </row>
    <row r="8570" spans="1:86" x14ac:dyDescent="0.25">
      <c r="A8570"/>
      <c r="B8570"/>
      <c r="D8570"/>
      <c r="AL8570">
        <f t="shared" si="931"/>
        <v>0</v>
      </c>
      <c r="AQ8570">
        <f t="shared" si="932"/>
        <v>0</v>
      </c>
      <c r="AR8570" t="str">
        <f>IFERROR(IF(OR(AP8570=338,AP8570=340,AP8570=341,AP8570=342,AP8570="342A",AP8570="342B"),PorcenRet(AP8570,AT8570,AU8570),INDEX(PORCENTAJEBUSCAR,MATCH(AP8570,CódigoRET,0),4)*1),"")</f>
        <v/>
      </c>
      <c r="AS8570">
        <f t="shared" si="933"/>
        <v>0</v>
      </c>
      <c r="BF8570" t="str">
        <f>IFERROR(IF(OR(BD8570=338,BD8570=340,BD8570=341,BD8570=342,BD8570="342A",BD8570="342B"),PorcenRet(BD8570,BH8570,BI8570),INDEX(PORCENTAJEBUSCAR,MATCH(BD8570,CódigoRET,0),4)*1),"")</f>
        <v/>
      </c>
      <c r="BG8570">
        <f t="shared" si="934"/>
        <v>0</v>
      </c>
      <c r="BO8570">
        <f t="shared" si="935"/>
        <v>0</v>
      </c>
      <c r="CC8570">
        <f t="shared" si="936"/>
        <v>0</v>
      </c>
      <c r="CD8570">
        <f t="shared" si="937"/>
        <v>0</v>
      </c>
      <c r="CG8570">
        <f ca="1">IFERROR(INDIRECT("IVA!X"&amp;MATCH(MID(COMPRAS!C8470,1,2)&amp;MID(COMPRAS!F8470,1,2)&amp;MID(COMPRAS!D8470,1,2),IVA!W:W,0)),"SIN COD.")</f>
        <v>0</v>
      </c>
      <c r="CH8570">
        <f ca="1">IFERROR(INDIRECT("IVA!Y"&amp;MATCH(MID(COMPRAS!C8470,1,2)&amp;MID(COMPRAS!F8470,1,2)&amp;MID(COMPRAS!D8470,1,2),IVA!W:W,0)),"SIN COD.")</f>
        <v>0</v>
      </c>
    </row>
    <row r="8571" spans="1:86" x14ac:dyDescent="0.25">
      <c r="A8571"/>
      <c r="B8571"/>
      <c r="D8571"/>
      <c r="AL8571">
        <f t="shared" si="931"/>
        <v>0</v>
      </c>
      <c r="AQ8571">
        <f t="shared" si="932"/>
        <v>0</v>
      </c>
      <c r="AR8571" t="str">
        <f>IFERROR(IF(OR(AP8571=338,AP8571=340,AP8571=341,AP8571=342,AP8571="342A",AP8571="342B"),PorcenRet(AP8571,AT8571,AU8571),INDEX(PORCENTAJEBUSCAR,MATCH(AP8571,CódigoRET,0),4)*1),"")</f>
        <v/>
      </c>
      <c r="AS8571">
        <f t="shared" si="933"/>
        <v>0</v>
      </c>
      <c r="BF8571" t="str">
        <f>IFERROR(IF(OR(BD8571=338,BD8571=340,BD8571=341,BD8571=342,BD8571="342A",BD8571="342B"),PorcenRet(BD8571,BH8571,BI8571),INDEX(PORCENTAJEBUSCAR,MATCH(BD8571,CódigoRET,0),4)*1),"")</f>
        <v/>
      </c>
      <c r="BG8571">
        <f t="shared" si="934"/>
        <v>0</v>
      </c>
      <c r="BO8571">
        <f t="shared" si="935"/>
        <v>0</v>
      </c>
      <c r="CC8571">
        <f t="shared" si="936"/>
        <v>0</v>
      </c>
      <c r="CD8571">
        <f t="shared" si="937"/>
        <v>0</v>
      </c>
      <c r="CG8571">
        <f ca="1">IFERROR(INDIRECT("IVA!X"&amp;MATCH(MID(COMPRAS!C8471,1,2)&amp;MID(COMPRAS!F8471,1,2)&amp;MID(COMPRAS!D8471,1,2),IVA!W:W,0)),"SIN COD.")</f>
        <v>0</v>
      </c>
      <c r="CH8571">
        <f ca="1">IFERROR(INDIRECT("IVA!Y"&amp;MATCH(MID(COMPRAS!C8471,1,2)&amp;MID(COMPRAS!F8471,1,2)&amp;MID(COMPRAS!D8471,1,2),IVA!W:W,0)),"SIN COD.")</f>
        <v>0</v>
      </c>
    </row>
    <row r="8572" spans="1:86" x14ac:dyDescent="0.25">
      <c r="A8572"/>
      <c r="B8572"/>
      <c r="D8572"/>
      <c r="AL8572">
        <f t="shared" si="931"/>
        <v>0</v>
      </c>
      <c r="AQ8572">
        <f t="shared" si="932"/>
        <v>0</v>
      </c>
      <c r="AR8572" t="str">
        <f>IFERROR(IF(OR(AP8572=338,AP8572=340,AP8572=341,AP8572=342,AP8572="342A",AP8572="342B"),PorcenRet(AP8572,AT8572,AU8572),INDEX(PORCENTAJEBUSCAR,MATCH(AP8572,CódigoRET,0),4)*1),"")</f>
        <v/>
      </c>
      <c r="AS8572">
        <f t="shared" si="933"/>
        <v>0</v>
      </c>
      <c r="BF8572" t="str">
        <f>IFERROR(IF(OR(BD8572=338,BD8572=340,BD8572=341,BD8572=342,BD8572="342A",BD8572="342B"),PorcenRet(BD8572,BH8572,BI8572),INDEX(PORCENTAJEBUSCAR,MATCH(BD8572,CódigoRET,0),4)*1),"")</f>
        <v/>
      </c>
      <c r="BG8572">
        <f t="shared" si="934"/>
        <v>0</v>
      </c>
      <c r="BO8572">
        <f t="shared" si="935"/>
        <v>0</v>
      </c>
      <c r="CC8572">
        <f t="shared" si="936"/>
        <v>0</v>
      </c>
      <c r="CD8572">
        <f t="shared" si="937"/>
        <v>0</v>
      </c>
      <c r="CG8572">
        <f ca="1">IFERROR(INDIRECT("IVA!X"&amp;MATCH(MID(COMPRAS!C8472,1,2)&amp;MID(COMPRAS!F8472,1,2)&amp;MID(COMPRAS!D8472,1,2),IVA!W:W,0)),"SIN COD.")</f>
        <v>0</v>
      </c>
      <c r="CH8572">
        <f ca="1">IFERROR(INDIRECT("IVA!Y"&amp;MATCH(MID(COMPRAS!C8472,1,2)&amp;MID(COMPRAS!F8472,1,2)&amp;MID(COMPRAS!D8472,1,2),IVA!W:W,0)),"SIN COD.")</f>
        <v>0</v>
      </c>
    </row>
    <row r="8573" spans="1:86" x14ac:dyDescent="0.25">
      <c r="A8573"/>
      <c r="B8573"/>
      <c r="D8573"/>
      <c r="AL8573">
        <f t="shared" si="931"/>
        <v>0</v>
      </c>
      <c r="AQ8573">
        <f t="shared" si="932"/>
        <v>0</v>
      </c>
      <c r="AR8573" t="str">
        <f>IFERROR(IF(OR(AP8573=338,AP8573=340,AP8573=341,AP8573=342,AP8573="342A",AP8573="342B"),PorcenRet(AP8573,AT8573,AU8573),INDEX(PORCENTAJEBUSCAR,MATCH(AP8573,CódigoRET,0),4)*1),"")</f>
        <v/>
      </c>
      <c r="AS8573">
        <f t="shared" si="933"/>
        <v>0</v>
      </c>
      <c r="BF8573" t="str">
        <f>IFERROR(IF(OR(BD8573=338,BD8573=340,BD8573=341,BD8573=342,BD8573="342A",BD8573="342B"),PorcenRet(BD8573,BH8573,BI8573),INDEX(PORCENTAJEBUSCAR,MATCH(BD8573,CódigoRET,0),4)*1),"")</f>
        <v/>
      </c>
      <c r="BG8573">
        <f t="shared" si="934"/>
        <v>0</v>
      </c>
      <c r="BO8573">
        <f t="shared" si="935"/>
        <v>0</v>
      </c>
      <c r="CC8573">
        <f t="shared" si="936"/>
        <v>0</v>
      </c>
      <c r="CD8573">
        <f t="shared" si="937"/>
        <v>0</v>
      </c>
      <c r="CG8573">
        <f ca="1">IFERROR(INDIRECT("IVA!X"&amp;MATCH(MID(COMPRAS!C8473,1,2)&amp;MID(COMPRAS!F8473,1,2)&amp;MID(COMPRAS!D8473,1,2),IVA!W:W,0)),"SIN COD.")</f>
        <v>0</v>
      </c>
      <c r="CH8573">
        <f ca="1">IFERROR(INDIRECT("IVA!Y"&amp;MATCH(MID(COMPRAS!C8473,1,2)&amp;MID(COMPRAS!F8473,1,2)&amp;MID(COMPRAS!D8473,1,2),IVA!W:W,0)),"SIN COD.")</f>
        <v>0</v>
      </c>
    </row>
    <row r="8574" spans="1:86" x14ac:dyDescent="0.25">
      <c r="A8574"/>
      <c r="B8574"/>
      <c r="D8574"/>
      <c r="AL8574">
        <f t="shared" si="931"/>
        <v>0</v>
      </c>
      <c r="AQ8574">
        <f t="shared" si="932"/>
        <v>0</v>
      </c>
      <c r="AR8574" t="str">
        <f>IFERROR(IF(OR(AP8574=338,AP8574=340,AP8574=341,AP8574=342,AP8574="342A",AP8574="342B"),PorcenRet(AP8574,AT8574,AU8574),INDEX(PORCENTAJEBUSCAR,MATCH(AP8574,CódigoRET,0),4)*1),"")</f>
        <v/>
      </c>
      <c r="AS8574">
        <f t="shared" si="933"/>
        <v>0</v>
      </c>
      <c r="BF8574" t="str">
        <f>IFERROR(IF(OR(BD8574=338,BD8574=340,BD8574=341,BD8574=342,BD8574="342A",BD8574="342B"),PorcenRet(BD8574,BH8574,BI8574),INDEX(PORCENTAJEBUSCAR,MATCH(BD8574,CódigoRET,0),4)*1),"")</f>
        <v/>
      </c>
      <c r="BG8574">
        <f t="shared" si="934"/>
        <v>0</v>
      </c>
      <c r="BO8574">
        <f t="shared" si="935"/>
        <v>0</v>
      </c>
      <c r="CC8574">
        <f t="shared" si="936"/>
        <v>0</v>
      </c>
      <c r="CD8574">
        <f t="shared" si="937"/>
        <v>0</v>
      </c>
      <c r="CG8574">
        <f ca="1">IFERROR(INDIRECT("IVA!X"&amp;MATCH(MID(COMPRAS!C8474,1,2)&amp;MID(COMPRAS!F8474,1,2)&amp;MID(COMPRAS!D8474,1,2),IVA!W:W,0)),"SIN COD.")</f>
        <v>0</v>
      </c>
      <c r="CH8574">
        <f ca="1">IFERROR(INDIRECT("IVA!Y"&amp;MATCH(MID(COMPRAS!C8474,1,2)&amp;MID(COMPRAS!F8474,1,2)&amp;MID(COMPRAS!D8474,1,2),IVA!W:W,0)),"SIN COD.")</f>
        <v>0</v>
      </c>
    </row>
    <row r="8575" spans="1:86" x14ac:dyDescent="0.25">
      <c r="A8575"/>
      <c r="B8575"/>
      <c r="D8575"/>
      <c r="AL8575">
        <f t="shared" si="931"/>
        <v>0</v>
      </c>
      <c r="AQ8575">
        <f t="shared" si="932"/>
        <v>0</v>
      </c>
      <c r="AR8575" t="str">
        <f>IFERROR(IF(OR(AP8575=338,AP8575=340,AP8575=341,AP8575=342,AP8575="342A",AP8575="342B"),PorcenRet(AP8575,AT8575,AU8575),INDEX(PORCENTAJEBUSCAR,MATCH(AP8575,CódigoRET,0),4)*1),"")</f>
        <v/>
      </c>
      <c r="AS8575">
        <f t="shared" si="933"/>
        <v>0</v>
      </c>
      <c r="BF8575" t="str">
        <f>IFERROR(IF(OR(BD8575=338,BD8575=340,BD8575=341,BD8575=342,BD8575="342A",BD8575="342B"),PorcenRet(BD8575,BH8575,BI8575),INDEX(PORCENTAJEBUSCAR,MATCH(BD8575,CódigoRET,0),4)*1),"")</f>
        <v/>
      </c>
      <c r="BG8575">
        <f t="shared" si="934"/>
        <v>0</v>
      </c>
      <c r="BO8575">
        <f t="shared" si="935"/>
        <v>0</v>
      </c>
      <c r="CC8575">
        <f t="shared" si="936"/>
        <v>0</v>
      </c>
      <c r="CD8575">
        <f t="shared" si="937"/>
        <v>0</v>
      </c>
      <c r="CG8575">
        <f ca="1">IFERROR(INDIRECT("IVA!X"&amp;MATCH(MID(COMPRAS!C8475,1,2)&amp;MID(COMPRAS!F8475,1,2)&amp;MID(COMPRAS!D8475,1,2),IVA!W:W,0)),"SIN COD.")</f>
        <v>0</v>
      </c>
      <c r="CH8575">
        <f ca="1">IFERROR(INDIRECT("IVA!Y"&amp;MATCH(MID(COMPRAS!C8475,1,2)&amp;MID(COMPRAS!F8475,1,2)&amp;MID(COMPRAS!D8475,1,2),IVA!W:W,0)),"SIN COD.")</f>
        <v>0</v>
      </c>
    </row>
    <row r="8576" spans="1:86" x14ac:dyDescent="0.25">
      <c r="A8576"/>
      <c r="B8576"/>
      <c r="D8576"/>
      <c r="AL8576">
        <f t="shared" si="931"/>
        <v>0</v>
      </c>
      <c r="AQ8576">
        <f t="shared" si="932"/>
        <v>0</v>
      </c>
      <c r="AR8576" t="str">
        <f>IFERROR(IF(OR(AP8576=338,AP8576=340,AP8576=341,AP8576=342,AP8576="342A",AP8576="342B"),PorcenRet(AP8576,AT8576,AU8576),INDEX(PORCENTAJEBUSCAR,MATCH(AP8576,CódigoRET,0),4)*1),"")</f>
        <v/>
      </c>
      <c r="AS8576">
        <f t="shared" si="933"/>
        <v>0</v>
      </c>
      <c r="BF8576" t="str">
        <f>IFERROR(IF(OR(BD8576=338,BD8576=340,BD8576=341,BD8576=342,BD8576="342A",BD8576="342B"),PorcenRet(BD8576,BH8576,BI8576),INDEX(PORCENTAJEBUSCAR,MATCH(BD8576,CódigoRET,0),4)*1),"")</f>
        <v/>
      </c>
      <c r="BG8576">
        <f t="shared" si="934"/>
        <v>0</v>
      </c>
      <c r="BO8576">
        <f t="shared" si="935"/>
        <v>0</v>
      </c>
      <c r="CC8576">
        <f t="shared" si="936"/>
        <v>0</v>
      </c>
      <c r="CD8576">
        <f t="shared" si="937"/>
        <v>0</v>
      </c>
      <c r="CG8576">
        <f ca="1">IFERROR(INDIRECT("IVA!X"&amp;MATCH(MID(COMPRAS!C8476,1,2)&amp;MID(COMPRAS!F8476,1,2)&amp;MID(COMPRAS!D8476,1,2),IVA!W:W,0)),"SIN COD.")</f>
        <v>0</v>
      </c>
      <c r="CH8576">
        <f ca="1">IFERROR(INDIRECT("IVA!Y"&amp;MATCH(MID(COMPRAS!C8476,1,2)&amp;MID(COMPRAS!F8476,1,2)&amp;MID(COMPRAS!D8476,1,2),IVA!W:W,0)),"SIN COD.")</f>
        <v>0</v>
      </c>
    </row>
    <row r="8577" spans="1:86" x14ac:dyDescent="0.25">
      <c r="A8577"/>
      <c r="B8577"/>
      <c r="D8577"/>
      <c r="AL8577">
        <f t="shared" si="931"/>
        <v>0</v>
      </c>
      <c r="AQ8577">
        <f t="shared" si="932"/>
        <v>0</v>
      </c>
      <c r="AR8577" t="str">
        <f>IFERROR(IF(OR(AP8577=338,AP8577=340,AP8577=341,AP8577=342,AP8577="342A",AP8577="342B"),PorcenRet(AP8577,AT8577,AU8577),INDEX(PORCENTAJEBUSCAR,MATCH(AP8577,CódigoRET,0),4)*1),"")</f>
        <v/>
      </c>
      <c r="AS8577">
        <f t="shared" si="933"/>
        <v>0</v>
      </c>
      <c r="BF8577" t="str">
        <f>IFERROR(IF(OR(BD8577=338,BD8577=340,BD8577=341,BD8577=342,BD8577="342A",BD8577="342B"),PorcenRet(BD8577,BH8577,BI8577),INDEX(PORCENTAJEBUSCAR,MATCH(BD8577,CódigoRET,0),4)*1),"")</f>
        <v/>
      </c>
      <c r="BG8577">
        <f t="shared" si="934"/>
        <v>0</v>
      </c>
      <c r="BO8577">
        <f t="shared" si="935"/>
        <v>0</v>
      </c>
      <c r="CC8577">
        <f t="shared" si="936"/>
        <v>0</v>
      </c>
      <c r="CD8577">
        <f t="shared" si="937"/>
        <v>0</v>
      </c>
      <c r="CG8577">
        <f ca="1">IFERROR(INDIRECT("IVA!X"&amp;MATCH(MID(COMPRAS!C8477,1,2)&amp;MID(COMPRAS!F8477,1,2)&amp;MID(COMPRAS!D8477,1,2),IVA!W:W,0)),"SIN COD.")</f>
        <v>0</v>
      </c>
      <c r="CH8577">
        <f ca="1">IFERROR(INDIRECT("IVA!Y"&amp;MATCH(MID(COMPRAS!C8477,1,2)&amp;MID(COMPRAS!F8477,1,2)&amp;MID(COMPRAS!D8477,1,2),IVA!W:W,0)),"SIN COD.")</f>
        <v>0</v>
      </c>
    </row>
    <row r="8578" spans="1:86" x14ac:dyDescent="0.25">
      <c r="A8578"/>
      <c r="B8578"/>
      <c r="D8578"/>
      <c r="AL8578">
        <f t="shared" ref="AL8578:AL8641" si="938">O8578+P8578+Q8578+R8578+S8578+T8578+U8578+V8578</f>
        <v>0</v>
      </c>
      <c r="AQ8578">
        <f t="shared" ref="AQ8578:AQ8641" si="939">+P8578+Q8578+R8578+S8578-BE8578-BQ8578-BW8578+O8578</f>
        <v>0</v>
      </c>
      <c r="AR8578" t="str">
        <f>IFERROR(IF(OR(AP8578=338,AP8578=340,AP8578=341,AP8578=342,AP8578="342A",AP8578="342B"),PorcenRet(AP8578,AT8578,AU8578),INDEX(PORCENTAJEBUSCAR,MATCH(AP8578,CódigoRET,0),4)*1),"")</f>
        <v/>
      </c>
      <c r="AS8578">
        <f t="shared" ref="AS8578:AS8641" si="940">ROUND(IF(AP8578="",0,AQ8578*(AR8578/100)),2)</f>
        <v>0</v>
      </c>
      <c r="BF8578" t="str">
        <f>IFERROR(IF(OR(BD8578=338,BD8578=340,BD8578=341,BD8578=342,BD8578="342A",BD8578="342B"),PorcenRet(BD8578,BH8578,BI8578),INDEX(PORCENTAJEBUSCAR,MATCH(BD8578,CódigoRET,0),4)*1),"")</f>
        <v/>
      </c>
      <c r="BG8578">
        <f t="shared" ref="BG8578:BG8641" si="941">ROUND(IF(BD8578="",0,BE8578*(BF8578/100)),2)</f>
        <v>0</v>
      </c>
      <c r="BO8578">
        <f t="shared" ref="BO8578:BO8641" si="942">IF(MID(F8578,1,2)="41",SUM(O8578:S8578),0)</f>
        <v>0</v>
      </c>
      <c r="CC8578">
        <f t="shared" ref="CC8578:CC8641" si="943">O8578+P8578+Q8578+R8578+S8578</f>
        <v>0</v>
      </c>
      <c r="CD8578">
        <f t="shared" ref="CD8578:CD8641" si="944">T8578+U8578</f>
        <v>0</v>
      </c>
      <c r="CG8578">
        <f ca="1">IFERROR(INDIRECT("IVA!X"&amp;MATCH(MID(COMPRAS!C8478,1,2)&amp;MID(COMPRAS!F8478,1,2)&amp;MID(COMPRAS!D8478,1,2),IVA!W:W,0)),"SIN COD.")</f>
        <v>0</v>
      </c>
      <c r="CH8578">
        <f ca="1">IFERROR(INDIRECT("IVA!Y"&amp;MATCH(MID(COMPRAS!C8478,1,2)&amp;MID(COMPRAS!F8478,1,2)&amp;MID(COMPRAS!D8478,1,2),IVA!W:W,0)),"SIN COD.")</f>
        <v>0</v>
      </c>
    </row>
    <row r="8579" spans="1:86" x14ac:dyDescent="0.25">
      <c r="A8579"/>
      <c r="B8579"/>
      <c r="D8579"/>
      <c r="AL8579">
        <f t="shared" si="938"/>
        <v>0</v>
      </c>
      <c r="AQ8579">
        <f t="shared" si="939"/>
        <v>0</v>
      </c>
      <c r="AR8579" t="str">
        <f>IFERROR(IF(OR(AP8579=338,AP8579=340,AP8579=341,AP8579=342,AP8579="342A",AP8579="342B"),PorcenRet(AP8579,AT8579,AU8579),INDEX(PORCENTAJEBUSCAR,MATCH(AP8579,CódigoRET,0),4)*1),"")</f>
        <v/>
      </c>
      <c r="AS8579">
        <f t="shared" si="940"/>
        <v>0</v>
      </c>
      <c r="BF8579" t="str">
        <f>IFERROR(IF(OR(BD8579=338,BD8579=340,BD8579=341,BD8579=342,BD8579="342A",BD8579="342B"),PorcenRet(BD8579,BH8579,BI8579),INDEX(PORCENTAJEBUSCAR,MATCH(BD8579,CódigoRET,0),4)*1),"")</f>
        <v/>
      </c>
      <c r="BG8579">
        <f t="shared" si="941"/>
        <v>0</v>
      </c>
      <c r="BO8579">
        <f t="shared" si="942"/>
        <v>0</v>
      </c>
      <c r="CC8579">
        <f t="shared" si="943"/>
        <v>0</v>
      </c>
      <c r="CD8579">
        <f t="shared" si="944"/>
        <v>0</v>
      </c>
      <c r="CG8579">
        <f ca="1">IFERROR(INDIRECT("IVA!X"&amp;MATCH(MID(COMPRAS!C8479,1,2)&amp;MID(COMPRAS!F8479,1,2)&amp;MID(COMPRAS!D8479,1,2),IVA!W:W,0)),"SIN COD.")</f>
        <v>0</v>
      </c>
      <c r="CH8579">
        <f ca="1">IFERROR(INDIRECT("IVA!Y"&amp;MATCH(MID(COMPRAS!C8479,1,2)&amp;MID(COMPRAS!F8479,1,2)&amp;MID(COMPRAS!D8479,1,2),IVA!W:W,0)),"SIN COD.")</f>
        <v>0</v>
      </c>
    </row>
    <row r="8580" spans="1:86" x14ac:dyDescent="0.25">
      <c r="A8580"/>
      <c r="B8580"/>
      <c r="D8580"/>
      <c r="AL8580">
        <f t="shared" si="938"/>
        <v>0</v>
      </c>
      <c r="AQ8580">
        <f t="shared" si="939"/>
        <v>0</v>
      </c>
      <c r="AR8580" t="str">
        <f>IFERROR(IF(OR(AP8580=338,AP8580=340,AP8580=341,AP8580=342,AP8580="342A",AP8580="342B"),PorcenRet(AP8580,AT8580,AU8580),INDEX(PORCENTAJEBUSCAR,MATCH(AP8580,CódigoRET,0),4)*1),"")</f>
        <v/>
      </c>
      <c r="AS8580">
        <f t="shared" si="940"/>
        <v>0</v>
      </c>
      <c r="BF8580" t="str">
        <f>IFERROR(IF(OR(BD8580=338,BD8580=340,BD8580=341,BD8580=342,BD8580="342A",BD8580="342B"),PorcenRet(BD8580,BH8580,BI8580),INDEX(PORCENTAJEBUSCAR,MATCH(BD8580,CódigoRET,0),4)*1),"")</f>
        <v/>
      </c>
      <c r="BG8580">
        <f t="shared" si="941"/>
        <v>0</v>
      </c>
      <c r="BO8580">
        <f t="shared" si="942"/>
        <v>0</v>
      </c>
      <c r="CC8580">
        <f t="shared" si="943"/>
        <v>0</v>
      </c>
      <c r="CD8580">
        <f t="shared" si="944"/>
        <v>0</v>
      </c>
      <c r="CG8580">
        <f ca="1">IFERROR(INDIRECT("IVA!X"&amp;MATCH(MID(COMPRAS!C8480,1,2)&amp;MID(COMPRAS!F8480,1,2)&amp;MID(COMPRAS!D8480,1,2),IVA!W:W,0)),"SIN COD.")</f>
        <v>0</v>
      </c>
      <c r="CH8580">
        <f ca="1">IFERROR(INDIRECT("IVA!Y"&amp;MATCH(MID(COMPRAS!C8480,1,2)&amp;MID(COMPRAS!F8480,1,2)&amp;MID(COMPRAS!D8480,1,2),IVA!W:W,0)),"SIN COD.")</f>
        <v>0</v>
      </c>
    </row>
    <row r="8581" spans="1:86" x14ac:dyDescent="0.25">
      <c r="A8581"/>
      <c r="B8581"/>
      <c r="D8581"/>
      <c r="AL8581">
        <f t="shared" si="938"/>
        <v>0</v>
      </c>
      <c r="AQ8581">
        <f t="shared" si="939"/>
        <v>0</v>
      </c>
      <c r="AR8581" t="str">
        <f>IFERROR(IF(OR(AP8581=338,AP8581=340,AP8581=341,AP8581=342,AP8581="342A",AP8581="342B"),PorcenRet(AP8581,AT8581,AU8581),INDEX(PORCENTAJEBUSCAR,MATCH(AP8581,CódigoRET,0),4)*1),"")</f>
        <v/>
      </c>
      <c r="AS8581">
        <f t="shared" si="940"/>
        <v>0</v>
      </c>
      <c r="BF8581" t="str">
        <f>IFERROR(IF(OR(BD8581=338,BD8581=340,BD8581=341,BD8581=342,BD8581="342A",BD8581="342B"),PorcenRet(BD8581,BH8581,BI8581),INDEX(PORCENTAJEBUSCAR,MATCH(BD8581,CódigoRET,0),4)*1),"")</f>
        <v/>
      </c>
      <c r="BG8581">
        <f t="shared" si="941"/>
        <v>0</v>
      </c>
      <c r="BO8581">
        <f t="shared" si="942"/>
        <v>0</v>
      </c>
      <c r="CC8581">
        <f t="shared" si="943"/>
        <v>0</v>
      </c>
      <c r="CD8581">
        <f t="shared" si="944"/>
        <v>0</v>
      </c>
      <c r="CG8581">
        <f ca="1">IFERROR(INDIRECT("IVA!X"&amp;MATCH(MID(COMPRAS!C8481,1,2)&amp;MID(COMPRAS!F8481,1,2)&amp;MID(COMPRAS!D8481,1,2),IVA!W:W,0)),"SIN COD.")</f>
        <v>0</v>
      </c>
      <c r="CH8581">
        <f ca="1">IFERROR(INDIRECT("IVA!Y"&amp;MATCH(MID(COMPRAS!C8481,1,2)&amp;MID(COMPRAS!F8481,1,2)&amp;MID(COMPRAS!D8481,1,2),IVA!W:W,0)),"SIN COD.")</f>
        <v>0</v>
      </c>
    </row>
    <row r="8582" spans="1:86" x14ac:dyDescent="0.25">
      <c r="A8582"/>
      <c r="B8582"/>
      <c r="D8582"/>
      <c r="AL8582">
        <f t="shared" si="938"/>
        <v>0</v>
      </c>
      <c r="AQ8582">
        <f t="shared" si="939"/>
        <v>0</v>
      </c>
      <c r="AR8582" t="str">
        <f>IFERROR(IF(OR(AP8582=338,AP8582=340,AP8582=341,AP8582=342,AP8582="342A",AP8582="342B"),PorcenRet(AP8582,AT8582,AU8582),INDEX(PORCENTAJEBUSCAR,MATCH(AP8582,CódigoRET,0),4)*1),"")</f>
        <v/>
      </c>
      <c r="AS8582">
        <f t="shared" si="940"/>
        <v>0</v>
      </c>
      <c r="BF8582" t="str">
        <f>IFERROR(IF(OR(BD8582=338,BD8582=340,BD8582=341,BD8582=342,BD8582="342A",BD8582="342B"),PorcenRet(BD8582,BH8582,BI8582),INDEX(PORCENTAJEBUSCAR,MATCH(BD8582,CódigoRET,0),4)*1),"")</f>
        <v/>
      </c>
      <c r="BG8582">
        <f t="shared" si="941"/>
        <v>0</v>
      </c>
      <c r="BO8582">
        <f t="shared" si="942"/>
        <v>0</v>
      </c>
      <c r="CC8582">
        <f t="shared" si="943"/>
        <v>0</v>
      </c>
      <c r="CD8582">
        <f t="shared" si="944"/>
        <v>0</v>
      </c>
      <c r="CG8582">
        <f ca="1">IFERROR(INDIRECT("IVA!X"&amp;MATCH(MID(COMPRAS!C8482,1,2)&amp;MID(COMPRAS!F8482,1,2)&amp;MID(COMPRAS!D8482,1,2),IVA!W:W,0)),"SIN COD.")</f>
        <v>0</v>
      </c>
      <c r="CH8582">
        <f ca="1">IFERROR(INDIRECT("IVA!Y"&amp;MATCH(MID(COMPRAS!C8482,1,2)&amp;MID(COMPRAS!F8482,1,2)&amp;MID(COMPRAS!D8482,1,2),IVA!W:W,0)),"SIN COD.")</f>
        <v>0</v>
      </c>
    </row>
    <row r="8583" spans="1:86" x14ac:dyDescent="0.25">
      <c r="A8583"/>
      <c r="B8583"/>
      <c r="D8583"/>
      <c r="AL8583">
        <f t="shared" si="938"/>
        <v>0</v>
      </c>
      <c r="AQ8583">
        <f t="shared" si="939"/>
        <v>0</v>
      </c>
      <c r="AR8583" t="str">
        <f>IFERROR(IF(OR(AP8583=338,AP8583=340,AP8583=341,AP8583=342,AP8583="342A",AP8583="342B"),PorcenRet(AP8583,AT8583,AU8583),INDEX(PORCENTAJEBUSCAR,MATCH(AP8583,CódigoRET,0),4)*1),"")</f>
        <v/>
      </c>
      <c r="AS8583">
        <f t="shared" si="940"/>
        <v>0</v>
      </c>
      <c r="BF8583" t="str">
        <f>IFERROR(IF(OR(BD8583=338,BD8583=340,BD8583=341,BD8583=342,BD8583="342A",BD8583="342B"),PorcenRet(BD8583,BH8583,BI8583),INDEX(PORCENTAJEBUSCAR,MATCH(BD8583,CódigoRET,0),4)*1),"")</f>
        <v/>
      </c>
      <c r="BG8583">
        <f t="shared" si="941"/>
        <v>0</v>
      </c>
      <c r="BO8583">
        <f t="shared" si="942"/>
        <v>0</v>
      </c>
      <c r="CC8583">
        <f t="shared" si="943"/>
        <v>0</v>
      </c>
      <c r="CD8583">
        <f t="shared" si="944"/>
        <v>0</v>
      </c>
      <c r="CG8583">
        <f ca="1">IFERROR(INDIRECT("IVA!X"&amp;MATCH(MID(COMPRAS!C8483,1,2)&amp;MID(COMPRAS!F8483,1,2)&amp;MID(COMPRAS!D8483,1,2),IVA!W:W,0)),"SIN COD.")</f>
        <v>0</v>
      </c>
      <c r="CH8583">
        <f ca="1">IFERROR(INDIRECT("IVA!Y"&amp;MATCH(MID(COMPRAS!C8483,1,2)&amp;MID(COMPRAS!F8483,1,2)&amp;MID(COMPRAS!D8483,1,2),IVA!W:W,0)),"SIN COD.")</f>
        <v>0</v>
      </c>
    </row>
    <row r="8584" spans="1:86" x14ac:dyDescent="0.25">
      <c r="A8584"/>
      <c r="B8584"/>
      <c r="D8584"/>
      <c r="AL8584">
        <f t="shared" si="938"/>
        <v>0</v>
      </c>
      <c r="AQ8584">
        <f t="shared" si="939"/>
        <v>0</v>
      </c>
      <c r="AR8584" t="str">
        <f>IFERROR(IF(OR(AP8584=338,AP8584=340,AP8584=341,AP8584=342,AP8584="342A",AP8584="342B"),PorcenRet(AP8584,AT8584,AU8584),INDEX(PORCENTAJEBUSCAR,MATCH(AP8584,CódigoRET,0),4)*1),"")</f>
        <v/>
      </c>
      <c r="AS8584">
        <f t="shared" si="940"/>
        <v>0</v>
      </c>
      <c r="BF8584" t="str">
        <f>IFERROR(IF(OR(BD8584=338,BD8584=340,BD8584=341,BD8584=342,BD8584="342A",BD8584="342B"),PorcenRet(BD8584,BH8584,BI8584),INDEX(PORCENTAJEBUSCAR,MATCH(BD8584,CódigoRET,0),4)*1),"")</f>
        <v/>
      </c>
      <c r="BG8584">
        <f t="shared" si="941"/>
        <v>0</v>
      </c>
      <c r="BO8584">
        <f t="shared" si="942"/>
        <v>0</v>
      </c>
      <c r="CC8584">
        <f t="shared" si="943"/>
        <v>0</v>
      </c>
      <c r="CD8584">
        <f t="shared" si="944"/>
        <v>0</v>
      </c>
      <c r="CG8584">
        <f ca="1">IFERROR(INDIRECT("IVA!X"&amp;MATCH(MID(COMPRAS!C8484,1,2)&amp;MID(COMPRAS!F8484,1,2)&amp;MID(COMPRAS!D8484,1,2),IVA!W:W,0)),"SIN COD.")</f>
        <v>0</v>
      </c>
      <c r="CH8584">
        <f ca="1">IFERROR(INDIRECT("IVA!Y"&amp;MATCH(MID(COMPRAS!C8484,1,2)&amp;MID(COMPRAS!F8484,1,2)&amp;MID(COMPRAS!D8484,1,2),IVA!W:W,0)),"SIN COD.")</f>
        <v>0</v>
      </c>
    </row>
    <row r="8585" spans="1:86" x14ac:dyDescent="0.25">
      <c r="A8585"/>
      <c r="B8585"/>
      <c r="D8585"/>
      <c r="AL8585">
        <f t="shared" si="938"/>
        <v>0</v>
      </c>
      <c r="AQ8585">
        <f t="shared" si="939"/>
        <v>0</v>
      </c>
      <c r="AR8585" t="str">
        <f>IFERROR(IF(OR(AP8585=338,AP8585=340,AP8585=341,AP8585=342,AP8585="342A",AP8585="342B"),PorcenRet(AP8585,AT8585,AU8585),INDEX(PORCENTAJEBUSCAR,MATCH(AP8585,CódigoRET,0),4)*1),"")</f>
        <v/>
      </c>
      <c r="AS8585">
        <f t="shared" si="940"/>
        <v>0</v>
      </c>
      <c r="BF8585" t="str">
        <f>IFERROR(IF(OR(BD8585=338,BD8585=340,BD8585=341,BD8585=342,BD8585="342A",BD8585="342B"),PorcenRet(BD8585,BH8585,BI8585),INDEX(PORCENTAJEBUSCAR,MATCH(BD8585,CódigoRET,0),4)*1),"")</f>
        <v/>
      </c>
      <c r="BG8585">
        <f t="shared" si="941"/>
        <v>0</v>
      </c>
      <c r="BO8585">
        <f t="shared" si="942"/>
        <v>0</v>
      </c>
      <c r="CC8585">
        <f t="shared" si="943"/>
        <v>0</v>
      </c>
      <c r="CD8585">
        <f t="shared" si="944"/>
        <v>0</v>
      </c>
      <c r="CG8585">
        <f ca="1">IFERROR(INDIRECT("IVA!X"&amp;MATCH(MID(COMPRAS!C8485,1,2)&amp;MID(COMPRAS!F8485,1,2)&amp;MID(COMPRAS!D8485,1,2),IVA!W:W,0)),"SIN COD.")</f>
        <v>0</v>
      </c>
      <c r="CH8585">
        <f ca="1">IFERROR(INDIRECT("IVA!Y"&amp;MATCH(MID(COMPRAS!C8485,1,2)&amp;MID(COMPRAS!F8485,1,2)&amp;MID(COMPRAS!D8485,1,2),IVA!W:W,0)),"SIN COD.")</f>
        <v>0</v>
      </c>
    </row>
    <row r="8586" spans="1:86" x14ac:dyDescent="0.25">
      <c r="A8586"/>
      <c r="B8586"/>
      <c r="D8586"/>
      <c r="AL8586">
        <f t="shared" si="938"/>
        <v>0</v>
      </c>
      <c r="AQ8586">
        <f t="shared" si="939"/>
        <v>0</v>
      </c>
      <c r="AR8586" t="str">
        <f>IFERROR(IF(OR(AP8586=338,AP8586=340,AP8586=341,AP8586=342,AP8586="342A",AP8586="342B"),PorcenRet(AP8586,AT8586,AU8586),INDEX(PORCENTAJEBUSCAR,MATCH(AP8586,CódigoRET,0),4)*1),"")</f>
        <v/>
      </c>
      <c r="AS8586">
        <f t="shared" si="940"/>
        <v>0</v>
      </c>
      <c r="BF8586" t="str">
        <f>IFERROR(IF(OR(BD8586=338,BD8586=340,BD8586=341,BD8586=342,BD8586="342A",BD8586="342B"),PorcenRet(BD8586,BH8586,BI8586),INDEX(PORCENTAJEBUSCAR,MATCH(BD8586,CódigoRET,0),4)*1),"")</f>
        <v/>
      </c>
      <c r="BG8586">
        <f t="shared" si="941"/>
        <v>0</v>
      </c>
      <c r="BO8586">
        <f t="shared" si="942"/>
        <v>0</v>
      </c>
      <c r="CC8586">
        <f t="shared" si="943"/>
        <v>0</v>
      </c>
      <c r="CD8586">
        <f t="shared" si="944"/>
        <v>0</v>
      </c>
      <c r="CG8586">
        <f ca="1">IFERROR(INDIRECT("IVA!X"&amp;MATCH(MID(COMPRAS!C8486,1,2)&amp;MID(COMPRAS!F8486,1,2)&amp;MID(COMPRAS!D8486,1,2),IVA!W:W,0)),"SIN COD.")</f>
        <v>0</v>
      </c>
      <c r="CH8586">
        <f ca="1">IFERROR(INDIRECT("IVA!Y"&amp;MATCH(MID(COMPRAS!C8486,1,2)&amp;MID(COMPRAS!F8486,1,2)&amp;MID(COMPRAS!D8486,1,2),IVA!W:W,0)),"SIN COD.")</f>
        <v>0</v>
      </c>
    </row>
    <row r="8587" spans="1:86" x14ac:dyDescent="0.25">
      <c r="A8587"/>
      <c r="B8587"/>
      <c r="D8587"/>
      <c r="AL8587">
        <f t="shared" si="938"/>
        <v>0</v>
      </c>
      <c r="AQ8587">
        <f t="shared" si="939"/>
        <v>0</v>
      </c>
      <c r="AR8587" t="str">
        <f>IFERROR(IF(OR(AP8587=338,AP8587=340,AP8587=341,AP8587=342,AP8587="342A",AP8587="342B"),PorcenRet(AP8587,AT8587,AU8587),INDEX(PORCENTAJEBUSCAR,MATCH(AP8587,CódigoRET,0),4)*1),"")</f>
        <v/>
      </c>
      <c r="AS8587">
        <f t="shared" si="940"/>
        <v>0</v>
      </c>
      <c r="BF8587" t="str">
        <f>IFERROR(IF(OR(BD8587=338,BD8587=340,BD8587=341,BD8587=342,BD8587="342A",BD8587="342B"),PorcenRet(BD8587,BH8587,BI8587),INDEX(PORCENTAJEBUSCAR,MATCH(BD8587,CódigoRET,0),4)*1),"")</f>
        <v/>
      </c>
      <c r="BG8587">
        <f t="shared" si="941"/>
        <v>0</v>
      </c>
      <c r="BO8587">
        <f t="shared" si="942"/>
        <v>0</v>
      </c>
      <c r="CC8587">
        <f t="shared" si="943"/>
        <v>0</v>
      </c>
      <c r="CD8587">
        <f t="shared" si="944"/>
        <v>0</v>
      </c>
      <c r="CG8587">
        <f ca="1">IFERROR(INDIRECT("IVA!X"&amp;MATCH(MID(COMPRAS!C8487,1,2)&amp;MID(COMPRAS!F8487,1,2)&amp;MID(COMPRAS!D8487,1,2),IVA!W:W,0)),"SIN COD.")</f>
        <v>0</v>
      </c>
      <c r="CH8587">
        <f ca="1">IFERROR(INDIRECT("IVA!Y"&amp;MATCH(MID(COMPRAS!C8487,1,2)&amp;MID(COMPRAS!F8487,1,2)&amp;MID(COMPRAS!D8487,1,2),IVA!W:W,0)),"SIN COD.")</f>
        <v>0</v>
      </c>
    </row>
    <row r="8588" spans="1:86" x14ac:dyDescent="0.25">
      <c r="A8588"/>
      <c r="B8588"/>
      <c r="D8588"/>
      <c r="AL8588">
        <f t="shared" si="938"/>
        <v>0</v>
      </c>
      <c r="AQ8588">
        <f t="shared" si="939"/>
        <v>0</v>
      </c>
      <c r="AR8588" t="str">
        <f>IFERROR(IF(OR(AP8588=338,AP8588=340,AP8588=341,AP8588=342,AP8588="342A",AP8588="342B"),PorcenRet(AP8588,AT8588,AU8588),INDEX(PORCENTAJEBUSCAR,MATCH(AP8588,CódigoRET,0),4)*1),"")</f>
        <v/>
      </c>
      <c r="AS8588">
        <f t="shared" si="940"/>
        <v>0</v>
      </c>
      <c r="BF8588" t="str">
        <f>IFERROR(IF(OR(BD8588=338,BD8588=340,BD8588=341,BD8588=342,BD8588="342A",BD8588="342B"),PorcenRet(BD8588,BH8588,BI8588),INDEX(PORCENTAJEBUSCAR,MATCH(BD8588,CódigoRET,0),4)*1),"")</f>
        <v/>
      </c>
      <c r="BG8588">
        <f t="shared" si="941"/>
        <v>0</v>
      </c>
      <c r="BO8588">
        <f t="shared" si="942"/>
        <v>0</v>
      </c>
      <c r="CC8588">
        <f t="shared" si="943"/>
        <v>0</v>
      </c>
      <c r="CD8588">
        <f t="shared" si="944"/>
        <v>0</v>
      </c>
      <c r="CG8588">
        <f ca="1">IFERROR(INDIRECT("IVA!X"&amp;MATCH(MID(COMPRAS!C8488,1,2)&amp;MID(COMPRAS!F8488,1,2)&amp;MID(COMPRAS!D8488,1,2),IVA!W:W,0)),"SIN COD.")</f>
        <v>0</v>
      </c>
      <c r="CH8588">
        <f ca="1">IFERROR(INDIRECT("IVA!Y"&amp;MATCH(MID(COMPRAS!C8488,1,2)&amp;MID(COMPRAS!F8488,1,2)&amp;MID(COMPRAS!D8488,1,2),IVA!W:W,0)),"SIN COD.")</f>
        <v>0</v>
      </c>
    </row>
    <row r="8589" spans="1:86" x14ac:dyDescent="0.25">
      <c r="A8589"/>
      <c r="B8589"/>
      <c r="D8589"/>
      <c r="AL8589">
        <f t="shared" si="938"/>
        <v>0</v>
      </c>
      <c r="AQ8589">
        <f t="shared" si="939"/>
        <v>0</v>
      </c>
      <c r="AR8589" t="str">
        <f>IFERROR(IF(OR(AP8589=338,AP8589=340,AP8589=341,AP8589=342,AP8589="342A",AP8589="342B"),PorcenRet(AP8589,AT8589,AU8589),INDEX(PORCENTAJEBUSCAR,MATCH(AP8589,CódigoRET,0),4)*1),"")</f>
        <v/>
      </c>
      <c r="AS8589">
        <f t="shared" si="940"/>
        <v>0</v>
      </c>
      <c r="BF8589" t="str">
        <f>IFERROR(IF(OR(BD8589=338,BD8589=340,BD8589=341,BD8589=342,BD8589="342A",BD8589="342B"),PorcenRet(BD8589,BH8589,BI8589),INDEX(PORCENTAJEBUSCAR,MATCH(BD8589,CódigoRET,0),4)*1),"")</f>
        <v/>
      </c>
      <c r="BG8589">
        <f t="shared" si="941"/>
        <v>0</v>
      </c>
      <c r="BO8589">
        <f t="shared" si="942"/>
        <v>0</v>
      </c>
      <c r="CC8589">
        <f t="shared" si="943"/>
        <v>0</v>
      </c>
      <c r="CD8589">
        <f t="shared" si="944"/>
        <v>0</v>
      </c>
      <c r="CG8589">
        <f ca="1">IFERROR(INDIRECT("IVA!X"&amp;MATCH(MID(COMPRAS!C8489,1,2)&amp;MID(COMPRAS!F8489,1,2)&amp;MID(COMPRAS!D8489,1,2),IVA!W:W,0)),"SIN COD.")</f>
        <v>0</v>
      </c>
      <c r="CH8589">
        <f ca="1">IFERROR(INDIRECT("IVA!Y"&amp;MATCH(MID(COMPRAS!C8489,1,2)&amp;MID(COMPRAS!F8489,1,2)&amp;MID(COMPRAS!D8489,1,2),IVA!W:W,0)),"SIN COD.")</f>
        <v>0</v>
      </c>
    </row>
    <row r="8590" spans="1:86" x14ac:dyDescent="0.25">
      <c r="A8590"/>
      <c r="B8590"/>
      <c r="D8590"/>
      <c r="AL8590">
        <f t="shared" si="938"/>
        <v>0</v>
      </c>
      <c r="AQ8590">
        <f t="shared" si="939"/>
        <v>0</v>
      </c>
      <c r="AR8590" t="str">
        <f>IFERROR(IF(OR(AP8590=338,AP8590=340,AP8590=341,AP8590=342,AP8590="342A",AP8590="342B"),PorcenRet(AP8590,AT8590,AU8590),INDEX(PORCENTAJEBUSCAR,MATCH(AP8590,CódigoRET,0),4)*1),"")</f>
        <v/>
      </c>
      <c r="AS8590">
        <f t="shared" si="940"/>
        <v>0</v>
      </c>
      <c r="BF8590" t="str">
        <f>IFERROR(IF(OR(BD8590=338,BD8590=340,BD8590=341,BD8590=342,BD8590="342A",BD8590="342B"),PorcenRet(BD8590,BH8590,BI8590),INDEX(PORCENTAJEBUSCAR,MATCH(BD8590,CódigoRET,0),4)*1),"")</f>
        <v/>
      </c>
      <c r="BG8590">
        <f t="shared" si="941"/>
        <v>0</v>
      </c>
      <c r="BO8590">
        <f t="shared" si="942"/>
        <v>0</v>
      </c>
      <c r="CC8590">
        <f t="shared" si="943"/>
        <v>0</v>
      </c>
      <c r="CD8590">
        <f t="shared" si="944"/>
        <v>0</v>
      </c>
      <c r="CG8590">
        <f ca="1">IFERROR(INDIRECT("IVA!X"&amp;MATCH(MID(COMPRAS!C8490,1,2)&amp;MID(COMPRAS!F8490,1,2)&amp;MID(COMPRAS!D8490,1,2),IVA!W:W,0)),"SIN COD.")</f>
        <v>0</v>
      </c>
      <c r="CH8590">
        <f ca="1">IFERROR(INDIRECT("IVA!Y"&amp;MATCH(MID(COMPRAS!C8490,1,2)&amp;MID(COMPRAS!F8490,1,2)&amp;MID(COMPRAS!D8490,1,2),IVA!W:W,0)),"SIN COD.")</f>
        <v>0</v>
      </c>
    </row>
    <row r="8591" spans="1:86" x14ac:dyDescent="0.25">
      <c r="A8591"/>
      <c r="B8591"/>
      <c r="D8591"/>
      <c r="AL8591">
        <f t="shared" si="938"/>
        <v>0</v>
      </c>
      <c r="AQ8591">
        <f t="shared" si="939"/>
        <v>0</v>
      </c>
      <c r="AR8591" t="str">
        <f>IFERROR(IF(OR(AP8591=338,AP8591=340,AP8591=341,AP8591=342,AP8591="342A",AP8591="342B"),PorcenRet(AP8591,AT8591,AU8591),INDEX(PORCENTAJEBUSCAR,MATCH(AP8591,CódigoRET,0),4)*1),"")</f>
        <v/>
      </c>
      <c r="AS8591">
        <f t="shared" si="940"/>
        <v>0</v>
      </c>
      <c r="BF8591" t="str">
        <f>IFERROR(IF(OR(BD8591=338,BD8591=340,BD8591=341,BD8591=342,BD8591="342A",BD8591="342B"),PorcenRet(BD8591,BH8591,BI8591),INDEX(PORCENTAJEBUSCAR,MATCH(BD8591,CódigoRET,0),4)*1),"")</f>
        <v/>
      </c>
      <c r="BG8591">
        <f t="shared" si="941"/>
        <v>0</v>
      </c>
      <c r="BO8591">
        <f t="shared" si="942"/>
        <v>0</v>
      </c>
      <c r="CC8591">
        <f t="shared" si="943"/>
        <v>0</v>
      </c>
      <c r="CD8591">
        <f t="shared" si="944"/>
        <v>0</v>
      </c>
      <c r="CG8591">
        <f ca="1">IFERROR(INDIRECT("IVA!X"&amp;MATCH(MID(COMPRAS!C8491,1,2)&amp;MID(COMPRAS!F8491,1,2)&amp;MID(COMPRAS!D8491,1,2),IVA!W:W,0)),"SIN COD.")</f>
        <v>0</v>
      </c>
      <c r="CH8591">
        <f ca="1">IFERROR(INDIRECT("IVA!Y"&amp;MATCH(MID(COMPRAS!C8491,1,2)&amp;MID(COMPRAS!F8491,1,2)&amp;MID(COMPRAS!D8491,1,2),IVA!W:W,0)),"SIN COD.")</f>
        <v>0</v>
      </c>
    </row>
    <row r="8592" spans="1:86" x14ac:dyDescent="0.25">
      <c r="A8592"/>
      <c r="B8592"/>
      <c r="D8592"/>
      <c r="AL8592">
        <f t="shared" si="938"/>
        <v>0</v>
      </c>
      <c r="AQ8592">
        <f t="shared" si="939"/>
        <v>0</v>
      </c>
      <c r="AR8592" t="str">
        <f>IFERROR(IF(OR(AP8592=338,AP8592=340,AP8592=341,AP8592=342,AP8592="342A",AP8592="342B"),PorcenRet(AP8592,AT8592,AU8592),INDEX(PORCENTAJEBUSCAR,MATCH(AP8592,CódigoRET,0),4)*1),"")</f>
        <v/>
      </c>
      <c r="AS8592">
        <f t="shared" si="940"/>
        <v>0</v>
      </c>
      <c r="BF8592" t="str">
        <f>IFERROR(IF(OR(BD8592=338,BD8592=340,BD8592=341,BD8592=342,BD8592="342A",BD8592="342B"),PorcenRet(BD8592,BH8592,BI8592),INDEX(PORCENTAJEBUSCAR,MATCH(BD8592,CódigoRET,0),4)*1),"")</f>
        <v/>
      </c>
      <c r="BG8592">
        <f t="shared" si="941"/>
        <v>0</v>
      </c>
      <c r="BO8592">
        <f t="shared" si="942"/>
        <v>0</v>
      </c>
      <c r="CC8592">
        <f t="shared" si="943"/>
        <v>0</v>
      </c>
      <c r="CD8592">
        <f t="shared" si="944"/>
        <v>0</v>
      </c>
      <c r="CG8592">
        <f ca="1">IFERROR(INDIRECT("IVA!X"&amp;MATCH(MID(COMPRAS!C8492,1,2)&amp;MID(COMPRAS!F8492,1,2)&amp;MID(COMPRAS!D8492,1,2),IVA!W:W,0)),"SIN COD.")</f>
        <v>0</v>
      </c>
      <c r="CH8592">
        <f ca="1">IFERROR(INDIRECT("IVA!Y"&amp;MATCH(MID(COMPRAS!C8492,1,2)&amp;MID(COMPRAS!F8492,1,2)&amp;MID(COMPRAS!D8492,1,2),IVA!W:W,0)),"SIN COD.")</f>
        <v>0</v>
      </c>
    </row>
    <row r="8593" spans="1:86" x14ac:dyDescent="0.25">
      <c r="A8593"/>
      <c r="B8593"/>
      <c r="D8593"/>
      <c r="AL8593">
        <f t="shared" si="938"/>
        <v>0</v>
      </c>
      <c r="AQ8593">
        <f t="shared" si="939"/>
        <v>0</v>
      </c>
      <c r="AR8593" t="str">
        <f>IFERROR(IF(OR(AP8593=338,AP8593=340,AP8593=341,AP8593=342,AP8593="342A",AP8593="342B"),PorcenRet(AP8593,AT8593,AU8593),INDEX(PORCENTAJEBUSCAR,MATCH(AP8593,CódigoRET,0),4)*1),"")</f>
        <v/>
      </c>
      <c r="AS8593">
        <f t="shared" si="940"/>
        <v>0</v>
      </c>
      <c r="BF8593" t="str">
        <f>IFERROR(IF(OR(BD8593=338,BD8593=340,BD8593=341,BD8593=342,BD8593="342A",BD8593="342B"),PorcenRet(BD8593,BH8593,BI8593),INDEX(PORCENTAJEBUSCAR,MATCH(BD8593,CódigoRET,0),4)*1),"")</f>
        <v/>
      </c>
      <c r="BG8593">
        <f t="shared" si="941"/>
        <v>0</v>
      </c>
      <c r="BO8593">
        <f t="shared" si="942"/>
        <v>0</v>
      </c>
      <c r="CC8593">
        <f t="shared" si="943"/>
        <v>0</v>
      </c>
      <c r="CD8593">
        <f t="shared" si="944"/>
        <v>0</v>
      </c>
      <c r="CG8593">
        <f ca="1">IFERROR(INDIRECT("IVA!X"&amp;MATCH(MID(COMPRAS!C8493,1,2)&amp;MID(COMPRAS!F8493,1,2)&amp;MID(COMPRAS!D8493,1,2),IVA!W:W,0)),"SIN COD.")</f>
        <v>0</v>
      </c>
      <c r="CH8593">
        <f ca="1">IFERROR(INDIRECT("IVA!Y"&amp;MATCH(MID(COMPRAS!C8493,1,2)&amp;MID(COMPRAS!F8493,1,2)&amp;MID(COMPRAS!D8493,1,2),IVA!W:W,0)),"SIN COD.")</f>
        <v>0</v>
      </c>
    </row>
    <row r="8594" spans="1:86" x14ac:dyDescent="0.25">
      <c r="A8594"/>
      <c r="B8594"/>
      <c r="D8594"/>
      <c r="AL8594">
        <f t="shared" si="938"/>
        <v>0</v>
      </c>
      <c r="AQ8594">
        <f t="shared" si="939"/>
        <v>0</v>
      </c>
      <c r="AR8594" t="str">
        <f>IFERROR(IF(OR(AP8594=338,AP8594=340,AP8594=341,AP8594=342,AP8594="342A",AP8594="342B"),PorcenRet(AP8594,AT8594,AU8594),INDEX(PORCENTAJEBUSCAR,MATCH(AP8594,CódigoRET,0),4)*1),"")</f>
        <v/>
      </c>
      <c r="AS8594">
        <f t="shared" si="940"/>
        <v>0</v>
      </c>
      <c r="BF8594" t="str">
        <f>IFERROR(IF(OR(BD8594=338,BD8594=340,BD8594=341,BD8594=342,BD8594="342A",BD8594="342B"),PorcenRet(BD8594,BH8594,BI8594),INDEX(PORCENTAJEBUSCAR,MATCH(BD8594,CódigoRET,0),4)*1),"")</f>
        <v/>
      </c>
      <c r="BG8594">
        <f t="shared" si="941"/>
        <v>0</v>
      </c>
      <c r="BO8594">
        <f t="shared" si="942"/>
        <v>0</v>
      </c>
      <c r="CC8594">
        <f t="shared" si="943"/>
        <v>0</v>
      </c>
      <c r="CD8594">
        <f t="shared" si="944"/>
        <v>0</v>
      </c>
      <c r="CG8594">
        <f ca="1">IFERROR(INDIRECT("IVA!X"&amp;MATCH(MID(COMPRAS!C8494,1,2)&amp;MID(COMPRAS!F8494,1,2)&amp;MID(COMPRAS!D8494,1,2),IVA!W:W,0)),"SIN COD.")</f>
        <v>0</v>
      </c>
      <c r="CH8594">
        <f ca="1">IFERROR(INDIRECT("IVA!Y"&amp;MATCH(MID(COMPRAS!C8494,1,2)&amp;MID(COMPRAS!F8494,1,2)&amp;MID(COMPRAS!D8494,1,2),IVA!W:W,0)),"SIN COD.")</f>
        <v>0</v>
      </c>
    </row>
    <row r="8595" spans="1:86" x14ac:dyDescent="0.25">
      <c r="A8595"/>
      <c r="B8595"/>
      <c r="D8595"/>
      <c r="AL8595">
        <f t="shared" si="938"/>
        <v>0</v>
      </c>
      <c r="AQ8595">
        <f t="shared" si="939"/>
        <v>0</v>
      </c>
      <c r="AR8595" t="str">
        <f>IFERROR(IF(OR(AP8595=338,AP8595=340,AP8595=341,AP8595=342,AP8595="342A",AP8595="342B"),PorcenRet(AP8595,AT8595,AU8595),INDEX(PORCENTAJEBUSCAR,MATCH(AP8595,CódigoRET,0),4)*1),"")</f>
        <v/>
      </c>
      <c r="AS8595">
        <f t="shared" si="940"/>
        <v>0</v>
      </c>
      <c r="BF8595" t="str">
        <f>IFERROR(IF(OR(BD8595=338,BD8595=340,BD8595=341,BD8595=342,BD8595="342A",BD8595="342B"),PorcenRet(BD8595,BH8595,BI8595),INDEX(PORCENTAJEBUSCAR,MATCH(BD8595,CódigoRET,0),4)*1),"")</f>
        <v/>
      </c>
      <c r="BG8595">
        <f t="shared" si="941"/>
        <v>0</v>
      </c>
      <c r="BO8595">
        <f t="shared" si="942"/>
        <v>0</v>
      </c>
      <c r="CC8595">
        <f t="shared" si="943"/>
        <v>0</v>
      </c>
      <c r="CD8595">
        <f t="shared" si="944"/>
        <v>0</v>
      </c>
      <c r="CG8595">
        <f ca="1">IFERROR(INDIRECT("IVA!X"&amp;MATCH(MID(COMPRAS!C8495,1,2)&amp;MID(COMPRAS!F8495,1,2)&amp;MID(COMPRAS!D8495,1,2),IVA!W:W,0)),"SIN COD.")</f>
        <v>0</v>
      </c>
      <c r="CH8595">
        <f ca="1">IFERROR(INDIRECT("IVA!Y"&amp;MATCH(MID(COMPRAS!C8495,1,2)&amp;MID(COMPRAS!F8495,1,2)&amp;MID(COMPRAS!D8495,1,2),IVA!W:W,0)),"SIN COD.")</f>
        <v>0</v>
      </c>
    </row>
    <row r="8596" spans="1:86" x14ac:dyDescent="0.25">
      <c r="A8596"/>
      <c r="B8596"/>
      <c r="D8596"/>
      <c r="AL8596">
        <f t="shared" si="938"/>
        <v>0</v>
      </c>
      <c r="AQ8596">
        <f t="shared" si="939"/>
        <v>0</v>
      </c>
      <c r="AR8596" t="str">
        <f>IFERROR(IF(OR(AP8596=338,AP8596=340,AP8596=341,AP8596=342,AP8596="342A",AP8596="342B"),PorcenRet(AP8596,AT8596,AU8596),INDEX(PORCENTAJEBUSCAR,MATCH(AP8596,CódigoRET,0),4)*1),"")</f>
        <v/>
      </c>
      <c r="AS8596">
        <f t="shared" si="940"/>
        <v>0</v>
      </c>
      <c r="BF8596" t="str">
        <f>IFERROR(IF(OR(BD8596=338,BD8596=340,BD8596=341,BD8596=342,BD8596="342A",BD8596="342B"),PorcenRet(BD8596,BH8596,BI8596),INDEX(PORCENTAJEBUSCAR,MATCH(BD8596,CódigoRET,0),4)*1),"")</f>
        <v/>
      </c>
      <c r="BG8596">
        <f t="shared" si="941"/>
        <v>0</v>
      </c>
      <c r="BO8596">
        <f t="shared" si="942"/>
        <v>0</v>
      </c>
      <c r="CC8596">
        <f t="shared" si="943"/>
        <v>0</v>
      </c>
      <c r="CD8596">
        <f t="shared" si="944"/>
        <v>0</v>
      </c>
      <c r="CG8596">
        <f ca="1">IFERROR(INDIRECT("IVA!X"&amp;MATCH(MID(COMPRAS!C8496,1,2)&amp;MID(COMPRAS!F8496,1,2)&amp;MID(COMPRAS!D8496,1,2),IVA!W:W,0)),"SIN COD.")</f>
        <v>0</v>
      </c>
      <c r="CH8596">
        <f ca="1">IFERROR(INDIRECT("IVA!Y"&amp;MATCH(MID(COMPRAS!C8496,1,2)&amp;MID(COMPRAS!F8496,1,2)&amp;MID(COMPRAS!D8496,1,2),IVA!W:W,0)),"SIN COD.")</f>
        <v>0</v>
      </c>
    </row>
    <row r="8597" spans="1:86" x14ac:dyDescent="0.25">
      <c r="A8597"/>
      <c r="B8597"/>
      <c r="D8597"/>
      <c r="AL8597">
        <f t="shared" si="938"/>
        <v>0</v>
      </c>
      <c r="AQ8597">
        <f t="shared" si="939"/>
        <v>0</v>
      </c>
      <c r="AR8597" t="str">
        <f>IFERROR(IF(OR(AP8597=338,AP8597=340,AP8597=341,AP8597=342,AP8597="342A",AP8597="342B"),PorcenRet(AP8597,AT8597,AU8597),INDEX(PORCENTAJEBUSCAR,MATCH(AP8597,CódigoRET,0),4)*1),"")</f>
        <v/>
      </c>
      <c r="AS8597">
        <f t="shared" si="940"/>
        <v>0</v>
      </c>
      <c r="BF8597" t="str">
        <f>IFERROR(IF(OR(BD8597=338,BD8597=340,BD8597=341,BD8597=342,BD8597="342A",BD8597="342B"),PorcenRet(BD8597,BH8597,BI8597),INDEX(PORCENTAJEBUSCAR,MATCH(BD8597,CódigoRET,0),4)*1),"")</f>
        <v/>
      </c>
      <c r="BG8597">
        <f t="shared" si="941"/>
        <v>0</v>
      </c>
      <c r="BO8597">
        <f t="shared" si="942"/>
        <v>0</v>
      </c>
      <c r="CC8597">
        <f t="shared" si="943"/>
        <v>0</v>
      </c>
      <c r="CD8597">
        <f t="shared" si="944"/>
        <v>0</v>
      </c>
      <c r="CG8597">
        <f ca="1">IFERROR(INDIRECT("IVA!X"&amp;MATCH(MID(COMPRAS!C8497,1,2)&amp;MID(COMPRAS!F8497,1,2)&amp;MID(COMPRAS!D8497,1,2),IVA!W:W,0)),"SIN COD.")</f>
        <v>0</v>
      </c>
      <c r="CH8597">
        <f ca="1">IFERROR(INDIRECT("IVA!Y"&amp;MATCH(MID(COMPRAS!C8497,1,2)&amp;MID(COMPRAS!F8497,1,2)&amp;MID(COMPRAS!D8497,1,2),IVA!W:W,0)),"SIN COD.")</f>
        <v>0</v>
      </c>
    </row>
    <row r="8598" spans="1:86" x14ac:dyDescent="0.25">
      <c r="A8598"/>
      <c r="B8598"/>
      <c r="D8598"/>
      <c r="AL8598">
        <f t="shared" si="938"/>
        <v>0</v>
      </c>
      <c r="AQ8598">
        <f t="shared" si="939"/>
        <v>0</v>
      </c>
      <c r="AR8598" t="str">
        <f>IFERROR(IF(OR(AP8598=338,AP8598=340,AP8598=341,AP8598=342,AP8598="342A",AP8598="342B"),PorcenRet(AP8598,AT8598,AU8598),INDEX(PORCENTAJEBUSCAR,MATCH(AP8598,CódigoRET,0),4)*1),"")</f>
        <v/>
      </c>
      <c r="AS8598">
        <f t="shared" si="940"/>
        <v>0</v>
      </c>
      <c r="BF8598" t="str">
        <f>IFERROR(IF(OR(BD8598=338,BD8598=340,BD8598=341,BD8598=342,BD8598="342A",BD8598="342B"),PorcenRet(BD8598,BH8598,BI8598),INDEX(PORCENTAJEBUSCAR,MATCH(BD8598,CódigoRET,0),4)*1),"")</f>
        <v/>
      </c>
      <c r="BG8598">
        <f t="shared" si="941"/>
        <v>0</v>
      </c>
      <c r="BO8598">
        <f t="shared" si="942"/>
        <v>0</v>
      </c>
      <c r="CC8598">
        <f t="shared" si="943"/>
        <v>0</v>
      </c>
      <c r="CD8598">
        <f t="shared" si="944"/>
        <v>0</v>
      </c>
      <c r="CG8598">
        <f ca="1">IFERROR(INDIRECT("IVA!X"&amp;MATCH(MID(COMPRAS!C8498,1,2)&amp;MID(COMPRAS!F8498,1,2)&amp;MID(COMPRAS!D8498,1,2),IVA!W:W,0)),"SIN COD.")</f>
        <v>0</v>
      </c>
      <c r="CH8598">
        <f ca="1">IFERROR(INDIRECT("IVA!Y"&amp;MATCH(MID(COMPRAS!C8498,1,2)&amp;MID(COMPRAS!F8498,1,2)&amp;MID(COMPRAS!D8498,1,2),IVA!W:W,0)),"SIN COD.")</f>
        <v>0</v>
      </c>
    </row>
    <row r="8599" spans="1:86" x14ac:dyDescent="0.25">
      <c r="A8599"/>
      <c r="B8599"/>
      <c r="D8599"/>
      <c r="AL8599">
        <f t="shared" si="938"/>
        <v>0</v>
      </c>
      <c r="AQ8599">
        <f t="shared" si="939"/>
        <v>0</v>
      </c>
      <c r="AR8599" t="str">
        <f>IFERROR(IF(OR(AP8599=338,AP8599=340,AP8599=341,AP8599=342,AP8599="342A",AP8599="342B"),PorcenRet(AP8599,AT8599,AU8599),INDEX(PORCENTAJEBUSCAR,MATCH(AP8599,CódigoRET,0),4)*1),"")</f>
        <v/>
      </c>
      <c r="AS8599">
        <f t="shared" si="940"/>
        <v>0</v>
      </c>
      <c r="BF8599" t="str">
        <f>IFERROR(IF(OR(BD8599=338,BD8599=340,BD8599=341,BD8599=342,BD8599="342A",BD8599="342B"),PorcenRet(BD8599,BH8599,BI8599),INDEX(PORCENTAJEBUSCAR,MATCH(BD8599,CódigoRET,0),4)*1),"")</f>
        <v/>
      </c>
      <c r="BG8599">
        <f t="shared" si="941"/>
        <v>0</v>
      </c>
      <c r="BO8599">
        <f t="shared" si="942"/>
        <v>0</v>
      </c>
      <c r="CC8599">
        <f t="shared" si="943"/>
        <v>0</v>
      </c>
      <c r="CD8599">
        <f t="shared" si="944"/>
        <v>0</v>
      </c>
      <c r="CG8599">
        <f ca="1">IFERROR(INDIRECT("IVA!X"&amp;MATCH(MID(COMPRAS!C8499,1,2)&amp;MID(COMPRAS!F8499,1,2)&amp;MID(COMPRAS!D8499,1,2),IVA!W:W,0)),"SIN COD.")</f>
        <v>0</v>
      </c>
      <c r="CH8599">
        <f ca="1">IFERROR(INDIRECT("IVA!Y"&amp;MATCH(MID(COMPRAS!C8499,1,2)&amp;MID(COMPRAS!F8499,1,2)&amp;MID(COMPRAS!D8499,1,2),IVA!W:W,0)),"SIN COD.")</f>
        <v>0</v>
      </c>
    </row>
    <row r="8600" spans="1:86" x14ac:dyDescent="0.25">
      <c r="A8600"/>
      <c r="B8600"/>
      <c r="D8600"/>
      <c r="AL8600">
        <f t="shared" si="938"/>
        <v>0</v>
      </c>
      <c r="AQ8600">
        <f t="shared" si="939"/>
        <v>0</v>
      </c>
      <c r="AR8600" t="str">
        <f>IFERROR(IF(OR(AP8600=338,AP8600=340,AP8600=341,AP8600=342,AP8600="342A",AP8600="342B"),PorcenRet(AP8600,AT8600,AU8600),INDEX(PORCENTAJEBUSCAR,MATCH(AP8600,CódigoRET,0),4)*1),"")</f>
        <v/>
      </c>
      <c r="AS8600">
        <f t="shared" si="940"/>
        <v>0</v>
      </c>
      <c r="BF8600" t="str">
        <f>IFERROR(IF(OR(BD8600=338,BD8600=340,BD8600=341,BD8600=342,BD8600="342A",BD8600="342B"),PorcenRet(BD8600,BH8600,BI8600),INDEX(PORCENTAJEBUSCAR,MATCH(BD8600,CódigoRET,0),4)*1),"")</f>
        <v/>
      </c>
      <c r="BG8600">
        <f t="shared" si="941"/>
        <v>0</v>
      </c>
      <c r="BO8600">
        <f t="shared" si="942"/>
        <v>0</v>
      </c>
      <c r="CC8600">
        <f t="shared" si="943"/>
        <v>0</v>
      </c>
      <c r="CD8600">
        <f t="shared" si="944"/>
        <v>0</v>
      </c>
      <c r="CG8600">
        <f ca="1">IFERROR(INDIRECT("IVA!X"&amp;MATCH(MID(COMPRAS!C8500,1,2)&amp;MID(COMPRAS!F8500,1,2)&amp;MID(COMPRAS!D8500,1,2),IVA!W:W,0)),"SIN COD.")</f>
        <v>0</v>
      </c>
      <c r="CH8600">
        <f ca="1">IFERROR(INDIRECT("IVA!Y"&amp;MATCH(MID(COMPRAS!C8500,1,2)&amp;MID(COMPRAS!F8500,1,2)&amp;MID(COMPRAS!D8500,1,2),IVA!W:W,0)),"SIN COD.")</f>
        <v>0</v>
      </c>
    </row>
    <row r="8601" spans="1:86" x14ac:dyDescent="0.25">
      <c r="A8601"/>
      <c r="B8601"/>
      <c r="D8601"/>
      <c r="AL8601">
        <f t="shared" si="938"/>
        <v>0</v>
      </c>
      <c r="AQ8601">
        <f t="shared" si="939"/>
        <v>0</v>
      </c>
      <c r="AR8601" t="str">
        <f>IFERROR(IF(OR(AP8601=338,AP8601=340,AP8601=341,AP8601=342,AP8601="342A",AP8601="342B"),PorcenRet(AP8601,AT8601,AU8601),INDEX(PORCENTAJEBUSCAR,MATCH(AP8601,CódigoRET,0),4)*1),"")</f>
        <v/>
      </c>
      <c r="AS8601">
        <f t="shared" si="940"/>
        <v>0</v>
      </c>
      <c r="BF8601" t="str">
        <f>IFERROR(IF(OR(BD8601=338,BD8601=340,BD8601=341,BD8601=342,BD8601="342A",BD8601="342B"),PorcenRet(BD8601,BH8601,BI8601),INDEX(PORCENTAJEBUSCAR,MATCH(BD8601,CódigoRET,0),4)*1),"")</f>
        <v/>
      </c>
      <c r="BG8601">
        <f t="shared" si="941"/>
        <v>0</v>
      </c>
      <c r="BO8601">
        <f t="shared" si="942"/>
        <v>0</v>
      </c>
      <c r="CC8601">
        <f t="shared" si="943"/>
        <v>0</v>
      </c>
      <c r="CD8601">
        <f t="shared" si="944"/>
        <v>0</v>
      </c>
      <c r="CG8601">
        <f ca="1">IFERROR(INDIRECT("IVA!X"&amp;MATCH(MID(COMPRAS!C8501,1,2)&amp;MID(COMPRAS!F8501,1,2)&amp;MID(COMPRAS!D8501,1,2),IVA!W:W,0)),"SIN COD.")</f>
        <v>0</v>
      </c>
      <c r="CH8601">
        <f ca="1">IFERROR(INDIRECT("IVA!Y"&amp;MATCH(MID(COMPRAS!C8501,1,2)&amp;MID(COMPRAS!F8501,1,2)&amp;MID(COMPRAS!D8501,1,2),IVA!W:W,0)),"SIN COD.")</f>
        <v>0</v>
      </c>
    </row>
    <row r="8602" spans="1:86" x14ac:dyDescent="0.25">
      <c r="A8602"/>
      <c r="B8602"/>
      <c r="D8602"/>
      <c r="AL8602">
        <f t="shared" si="938"/>
        <v>0</v>
      </c>
      <c r="AQ8602">
        <f t="shared" si="939"/>
        <v>0</v>
      </c>
      <c r="AR8602" t="str">
        <f>IFERROR(IF(OR(AP8602=338,AP8602=340,AP8602=341,AP8602=342,AP8602="342A",AP8602="342B"),PorcenRet(AP8602,AT8602,AU8602),INDEX(PORCENTAJEBUSCAR,MATCH(AP8602,CódigoRET,0),4)*1),"")</f>
        <v/>
      </c>
      <c r="AS8602">
        <f t="shared" si="940"/>
        <v>0</v>
      </c>
      <c r="BF8602" t="str">
        <f>IFERROR(IF(OR(BD8602=338,BD8602=340,BD8602=341,BD8602=342,BD8602="342A",BD8602="342B"),PorcenRet(BD8602,BH8602,BI8602),INDEX(PORCENTAJEBUSCAR,MATCH(BD8602,CódigoRET,0),4)*1),"")</f>
        <v/>
      </c>
      <c r="BG8602">
        <f t="shared" si="941"/>
        <v>0</v>
      </c>
      <c r="BO8602">
        <f t="shared" si="942"/>
        <v>0</v>
      </c>
      <c r="CC8602">
        <f t="shared" si="943"/>
        <v>0</v>
      </c>
      <c r="CD8602">
        <f t="shared" si="944"/>
        <v>0</v>
      </c>
      <c r="CG8602">
        <f ca="1">IFERROR(INDIRECT("IVA!X"&amp;MATCH(MID(COMPRAS!C8502,1,2)&amp;MID(COMPRAS!F8502,1,2)&amp;MID(COMPRAS!D8502,1,2),IVA!W:W,0)),"SIN COD.")</f>
        <v>0</v>
      </c>
      <c r="CH8602">
        <f ca="1">IFERROR(INDIRECT("IVA!Y"&amp;MATCH(MID(COMPRAS!C8502,1,2)&amp;MID(COMPRAS!F8502,1,2)&amp;MID(COMPRAS!D8502,1,2),IVA!W:W,0)),"SIN COD.")</f>
        <v>0</v>
      </c>
    </row>
    <row r="8603" spans="1:86" x14ac:dyDescent="0.25">
      <c r="A8603"/>
      <c r="B8603"/>
      <c r="D8603"/>
      <c r="AL8603">
        <f t="shared" si="938"/>
        <v>0</v>
      </c>
      <c r="AQ8603">
        <f t="shared" si="939"/>
        <v>0</v>
      </c>
      <c r="AR8603" t="str">
        <f>IFERROR(IF(OR(AP8603=338,AP8603=340,AP8603=341,AP8603=342,AP8603="342A",AP8603="342B"),PorcenRet(AP8603,AT8603,AU8603),INDEX(PORCENTAJEBUSCAR,MATCH(AP8603,CódigoRET,0),4)*1),"")</f>
        <v/>
      </c>
      <c r="AS8603">
        <f t="shared" si="940"/>
        <v>0</v>
      </c>
      <c r="BF8603" t="str">
        <f>IFERROR(IF(OR(BD8603=338,BD8603=340,BD8603=341,BD8603=342,BD8603="342A",BD8603="342B"),PorcenRet(BD8603,BH8603,BI8603),INDEX(PORCENTAJEBUSCAR,MATCH(BD8603,CódigoRET,0),4)*1),"")</f>
        <v/>
      </c>
      <c r="BG8603">
        <f t="shared" si="941"/>
        <v>0</v>
      </c>
      <c r="BO8603">
        <f t="shared" si="942"/>
        <v>0</v>
      </c>
      <c r="CC8603">
        <f t="shared" si="943"/>
        <v>0</v>
      </c>
      <c r="CD8603">
        <f t="shared" si="944"/>
        <v>0</v>
      </c>
      <c r="CG8603">
        <f ca="1">IFERROR(INDIRECT("IVA!X"&amp;MATCH(MID(COMPRAS!C8503,1,2)&amp;MID(COMPRAS!F8503,1,2)&amp;MID(COMPRAS!D8503,1,2),IVA!W:W,0)),"SIN COD.")</f>
        <v>0</v>
      </c>
      <c r="CH8603">
        <f ca="1">IFERROR(INDIRECT("IVA!Y"&amp;MATCH(MID(COMPRAS!C8503,1,2)&amp;MID(COMPRAS!F8503,1,2)&amp;MID(COMPRAS!D8503,1,2),IVA!W:W,0)),"SIN COD.")</f>
        <v>0</v>
      </c>
    </row>
    <row r="8604" spans="1:86" x14ac:dyDescent="0.25">
      <c r="A8604"/>
      <c r="B8604"/>
      <c r="D8604"/>
      <c r="AL8604">
        <f t="shared" si="938"/>
        <v>0</v>
      </c>
      <c r="AQ8604">
        <f t="shared" si="939"/>
        <v>0</v>
      </c>
      <c r="AR8604" t="str">
        <f>IFERROR(IF(OR(AP8604=338,AP8604=340,AP8604=341,AP8604=342,AP8604="342A",AP8604="342B"),PorcenRet(AP8604,AT8604,AU8604),INDEX(PORCENTAJEBUSCAR,MATCH(AP8604,CódigoRET,0),4)*1),"")</f>
        <v/>
      </c>
      <c r="AS8604">
        <f t="shared" si="940"/>
        <v>0</v>
      </c>
      <c r="BF8604" t="str">
        <f>IFERROR(IF(OR(BD8604=338,BD8604=340,BD8604=341,BD8604=342,BD8604="342A",BD8604="342B"),PorcenRet(BD8604,BH8604,BI8604),INDEX(PORCENTAJEBUSCAR,MATCH(BD8604,CódigoRET,0),4)*1),"")</f>
        <v/>
      </c>
      <c r="BG8604">
        <f t="shared" si="941"/>
        <v>0</v>
      </c>
      <c r="BO8604">
        <f t="shared" si="942"/>
        <v>0</v>
      </c>
      <c r="CC8604">
        <f t="shared" si="943"/>
        <v>0</v>
      </c>
      <c r="CD8604">
        <f t="shared" si="944"/>
        <v>0</v>
      </c>
      <c r="CG8604">
        <f ca="1">IFERROR(INDIRECT("IVA!X"&amp;MATCH(MID(COMPRAS!C8504,1,2)&amp;MID(COMPRAS!F8504,1,2)&amp;MID(COMPRAS!D8504,1,2),IVA!W:W,0)),"SIN COD.")</f>
        <v>0</v>
      </c>
      <c r="CH8604">
        <f ca="1">IFERROR(INDIRECT("IVA!Y"&amp;MATCH(MID(COMPRAS!C8504,1,2)&amp;MID(COMPRAS!F8504,1,2)&amp;MID(COMPRAS!D8504,1,2),IVA!W:W,0)),"SIN COD.")</f>
        <v>0</v>
      </c>
    </row>
    <row r="8605" spans="1:86" x14ac:dyDescent="0.25">
      <c r="A8605"/>
      <c r="B8605"/>
      <c r="D8605"/>
      <c r="AL8605">
        <f t="shared" si="938"/>
        <v>0</v>
      </c>
      <c r="AQ8605">
        <f t="shared" si="939"/>
        <v>0</v>
      </c>
      <c r="AR8605" t="str">
        <f>IFERROR(IF(OR(AP8605=338,AP8605=340,AP8605=341,AP8605=342,AP8605="342A",AP8605="342B"),PorcenRet(AP8605,AT8605,AU8605),INDEX(PORCENTAJEBUSCAR,MATCH(AP8605,CódigoRET,0),4)*1),"")</f>
        <v/>
      </c>
      <c r="AS8605">
        <f t="shared" si="940"/>
        <v>0</v>
      </c>
      <c r="BF8605" t="str">
        <f>IFERROR(IF(OR(BD8605=338,BD8605=340,BD8605=341,BD8605=342,BD8605="342A",BD8605="342B"),PorcenRet(BD8605,BH8605,BI8605),INDEX(PORCENTAJEBUSCAR,MATCH(BD8605,CódigoRET,0),4)*1),"")</f>
        <v/>
      </c>
      <c r="BG8605">
        <f t="shared" si="941"/>
        <v>0</v>
      </c>
      <c r="BO8605">
        <f t="shared" si="942"/>
        <v>0</v>
      </c>
      <c r="CC8605">
        <f t="shared" si="943"/>
        <v>0</v>
      </c>
      <c r="CD8605">
        <f t="shared" si="944"/>
        <v>0</v>
      </c>
      <c r="CG8605">
        <f ca="1">IFERROR(INDIRECT("IVA!X"&amp;MATCH(MID(COMPRAS!C8505,1,2)&amp;MID(COMPRAS!F8505,1,2)&amp;MID(COMPRAS!D8505,1,2),IVA!W:W,0)),"SIN COD.")</f>
        <v>0</v>
      </c>
      <c r="CH8605">
        <f ca="1">IFERROR(INDIRECT("IVA!Y"&amp;MATCH(MID(COMPRAS!C8505,1,2)&amp;MID(COMPRAS!F8505,1,2)&amp;MID(COMPRAS!D8505,1,2),IVA!W:W,0)),"SIN COD.")</f>
        <v>0</v>
      </c>
    </row>
    <row r="8606" spans="1:86" x14ac:dyDescent="0.25">
      <c r="A8606"/>
      <c r="B8606"/>
      <c r="D8606"/>
      <c r="AL8606">
        <f t="shared" si="938"/>
        <v>0</v>
      </c>
      <c r="AQ8606">
        <f t="shared" si="939"/>
        <v>0</v>
      </c>
      <c r="AR8606" t="str">
        <f>IFERROR(IF(OR(AP8606=338,AP8606=340,AP8606=341,AP8606=342,AP8606="342A",AP8606="342B"),PorcenRet(AP8606,AT8606,AU8606),INDEX(PORCENTAJEBUSCAR,MATCH(AP8606,CódigoRET,0),4)*1),"")</f>
        <v/>
      </c>
      <c r="AS8606">
        <f t="shared" si="940"/>
        <v>0</v>
      </c>
      <c r="BF8606" t="str">
        <f>IFERROR(IF(OR(BD8606=338,BD8606=340,BD8606=341,BD8606=342,BD8606="342A",BD8606="342B"),PorcenRet(BD8606,BH8606,BI8606),INDEX(PORCENTAJEBUSCAR,MATCH(BD8606,CódigoRET,0),4)*1),"")</f>
        <v/>
      </c>
      <c r="BG8606">
        <f t="shared" si="941"/>
        <v>0</v>
      </c>
      <c r="BO8606">
        <f t="shared" si="942"/>
        <v>0</v>
      </c>
      <c r="CC8606">
        <f t="shared" si="943"/>
        <v>0</v>
      </c>
      <c r="CD8606">
        <f t="shared" si="944"/>
        <v>0</v>
      </c>
      <c r="CG8606">
        <f ca="1">IFERROR(INDIRECT("IVA!X"&amp;MATCH(MID(COMPRAS!C8506,1,2)&amp;MID(COMPRAS!F8506,1,2)&amp;MID(COMPRAS!D8506,1,2),IVA!W:W,0)),"SIN COD.")</f>
        <v>0</v>
      </c>
      <c r="CH8606">
        <f ca="1">IFERROR(INDIRECT("IVA!Y"&amp;MATCH(MID(COMPRAS!C8506,1,2)&amp;MID(COMPRAS!F8506,1,2)&amp;MID(COMPRAS!D8506,1,2),IVA!W:W,0)),"SIN COD.")</f>
        <v>0</v>
      </c>
    </row>
    <row r="8607" spans="1:86" x14ac:dyDescent="0.25">
      <c r="A8607"/>
      <c r="B8607"/>
      <c r="D8607"/>
      <c r="AL8607">
        <f t="shared" si="938"/>
        <v>0</v>
      </c>
      <c r="AQ8607">
        <f t="shared" si="939"/>
        <v>0</v>
      </c>
      <c r="AR8607" t="str">
        <f>IFERROR(IF(OR(AP8607=338,AP8607=340,AP8607=341,AP8607=342,AP8607="342A",AP8607="342B"),PorcenRet(AP8607,AT8607,AU8607),INDEX(PORCENTAJEBUSCAR,MATCH(AP8607,CódigoRET,0),4)*1),"")</f>
        <v/>
      </c>
      <c r="AS8607">
        <f t="shared" si="940"/>
        <v>0</v>
      </c>
      <c r="BF8607" t="str">
        <f>IFERROR(IF(OR(BD8607=338,BD8607=340,BD8607=341,BD8607=342,BD8607="342A",BD8607="342B"),PorcenRet(BD8607,BH8607,BI8607),INDEX(PORCENTAJEBUSCAR,MATCH(BD8607,CódigoRET,0),4)*1),"")</f>
        <v/>
      </c>
      <c r="BG8607">
        <f t="shared" si="941"/>
        <v>0</v>
      </c>
      <c r="BO8607">
        <f t="shared" si="942"/>
        <v>0</v>
      </c>
      <c r="CC8607">
        <f t="shared" si="943"/>
        <v>0</v>
      </c>
      <c r="CD8607">
        <f t="shared" si="944"/>
        <v>0</v>
      </c>
      <c r="CG8607">
        <f ca="1">IFERROR(INDIRECT("IVA!X"&amp;MATCH(MID(COMPRAS!C8507,1,2)&amp;MID(COMPRAS!F8507,1,2)&amp;MID(COMPRAS!D8507,1,2),IVA!W:W,0)),"SIN COD.")</f>
        <v>0</v>
      </c>
      <c r="CH8607">
        <f ca="1">IFERROR(INDIRECT("IVA!Y"&amp;MATCH(MID(COMPRAS!C8507,1,2)&amp;MID(COMPRAS!F8507,1,2)&amp;MID(COMPRAS!D8507,1,2),IVA!W:W,0)),"SIN COD.")</f>
        <v>0</v>
      </c>
    </row>
    <row r="8608" spans="1:86" x14ac:dyDescent="0.25">
      <c r="A8608"/>
      <c r="B8608"/>
      <c r="D8608"/>
      <c r="AL8608">
        <f t="shared" si="938"/>
        <v>0</v>
      </c>
      <c r="AQ8608">
        <f t="shared" si="939"/>
        <v>0</v>
      </c>
      <c r="AR8608" t="str">
        <f>IFERROR(IF(OR(AP8608=338,AP8608=340,AP8608=341,AP8608=342,AP8608="342A",AP8608="342B"),PorcenRet(AP8608,AT8608,AU8608),INDEX(PORCENTAJEBUSCAR,MATCH(AP8608,CódigoRET,0),4)*1),"")</f>
        <v/>
      </c>
      <c r="AS8608">
        <f t="shared" si="940"/>
        <v>0</v>
      </c>
      <c r="BF8608" t="str">
        <f>IFERROR(IF(OR(BD8608=338,BD8608=340,BD8608=341,BD8608=342,BD8608="342A",BD8608="342B"),PorcenRet(BD8608,BH8608,BI8608),INDEX(PORCENTAJEBUSCAR,MATCH(BD8608,CódigoRET,0),4)*1),"")</f>
        <v/>
      </c>
      <c r="BG8608">
        <f t="shared" si="941"/>
        <v>0</v>
      </c>
      <c r="BO8608">
        <f t="shared" si="942"/>
        <v>0</v>
      </c>
      <c r="CC8608">
        <f t="shared" si="943"/>
        <v>0</v>
      </c>
      <c r="CD8608">
        <f t="shared" si="944"/>
        <v>0</v>
      </c>
      <c r="CG8608">
        <f ca="1">IFERROR(INDIRECT("IVA!X"&amp;MATCH(MID(COMPRAS!C8508,1,2)&amp;MID(COMPRAS!F8508,1,2)&amp;MID(COMPRAS!D8508,1,2),IVA!W:W,0)),"SIN COD.")</f>
        <v>0</v>
      </c>
      <c r="CH8608">
        <f ca="1">IFERROR(INDIRECT("IVA!Y"&amp;MATCH(MID(COMPRAS!C8508,1,2)&amp;MID(COMPRAS!F8508,1,2)&amp;MID(COMPRAS!D8508,1,2),IVA!W:W,0)),"SIN COD.")</f>
        <v>0</v>
      </c>
    </row>
    <row r="8609" spans="1:86" x14ac:dyDescent="0.25">
      <c r="A8609"/>
      <c r="B8609"/>
      <c r="D8609"/>
      <c r="AL8609">
        <f t="shared" si="938"/>
        <v>0</v>
      </c>
      <c r="AQ8609">
        <f t="shared" si="939"/>
        <v>0</v>
      </c>
      <c r="AR8609" t="str">
        <f>IFERROR(IF(OR(AP8609=338,AP8609=340,AP8609=341,AP8609=342,AP8609="342A",AP8609="342B"),PorcenRet(AP8609,AT8609,AU8609),INDEX(PORCENTAJEBUSCAR,MATCH(AP8609,CódigoRET,0),4)*1),"")</f>
        <v/>
      </c>
      <c r="AS8609">
        <f t="shared" si="940"/>
        <v>0</v>
      </c>
      <c r="BF8609" t="str">
        <f>IFERROR(IF(OR(BD8609=338,BD8609=340,BD8609=341,BD8609=342,BD8609="342A",BD8609="342B"),PorcenRet(BD8609,BH8609,BI8609),INDEX(PORCENTAJEBUSCAR,MATCH(BD8609,CódigoRET,0),4)*1),"")</f>
        <v/>
      </c>
      <c r="BG8609">
        <f t="shared" si="941"/>
        <v>0</v>
      </c>
      <c r="BO8609">
        <f t="shared" si="942"/>
        <v>0</v>
      </c>
      <c r="CC8609">
        <f t="shared" si="943"/>
        <v>0</v>
      </c>
      <c r="CD8609">
        <f t="shared" si="944"/>
        <v>0</v>
      </c>
      <c r="CG8609">
        <f ca="1">IFERROR(INDIRECT("IVA!X"&amp;MATCH(MID(COMPRAS!C8509,1,2)&amp;MID(COMPRAS!F8509,1,2)&amp;MID(COMPRAS!D8509,1,2),IVA!W:W,0)),"SIN COD.")</f>
        <v>0</v>
      </c>
      <c r="CH8609">
        <f ca="1">IFERROR(INDIRECT("IVA!Y"&amp;MATCH(MID(COMPRAS!C8509,1,2)&amp;MID(COMPRAS!F8509,1,2)&amp;MID(COMPRAS!D8509,1,2),IVA!W:W,0)),"SIN COD.")</f>
        <v>0</v>
      </c>
    </row>
    <row r="8610" spans="1:86" x14ac:dyDescent="0.25">
      <c r="A8610"/>
      <c r="B8610"/>
      <c r="D8610"/>
      <c r="AL8610">
        <f t="shared" si="938"/>
        <v>0</v>
      </c>
      <c r="AQ8610">
        <f t="shared" si="939"/>
        <v>0</v>
      </c>
      <c r="AR8610" t="str">
        <f>IFERROR(IF(OR(AP8610=338,AP8610=340,AP8610=341,AP8610=342,AP8610="342A",AP8610="342B"),PorcenRet(AP8610,AT8610,AU8610),INDEX(PORCENTAJEBUSCAR,MATCH(AP8610,CódigoRET,0),4)*1),"")</f>
        <v/>
      </c>
      <c r="AS8610">
        <f t="shared" si="940"/>
        <v>0</v>
      </c>
      <c r="BF8610" t="str">
        <f>IFERROR(IF(OR(BD8610=338,BD8610=340,BD8610=341,BD8610=342,BD8610="342A",BD8610="342B"),PorcenRet(BD8610,BH8610,BI8610),INDEX(PORCENTAJEBUSCAR,MATCH(BD8610,CódigoRET,0),4)*1),"")</f>
        <v/>
      </c>
      <c r="BG8610">
        <f t="shared" si="941"/>
        <v>0</v>
      </c>
      <c r="BO8610">
        <f t="shared" si="942"/>
        <v>0</v>
      </c>
      <c r="CC8610">
        <f t="shared" si="943"/>
        <v>0</v>
      </c>
      <c r="CD8610">
        <f t="shared" si="944"/>
        <v>0</v>
      </c>
      <c r="CG8610">
        <f ca="1">IFERROR(INDIRECT("IVA!X"&amp;MATCH(MID(COMPRAS!C8510,1,2)&amp;MID(COMPRAS!F8510,1,2)&amp;MID(COMPRAS!D8510,1,2),IVA!W:W,0)),"SIN COD.")</f>
        <v>0</v>
      </c>
      <c r="CH8610">
        <f ca="1">IFERROR(INDIRECT("IVA!Y"&amp;MATCH(MID(COMPRAS!C8510,1,2)&amp;MID(COMPRAS!F8510,1,2)&amp;MID(COMPRAS!D8510,1,2),IVA!W:W,0)),"SIN COD.")</f>
        <v>0</v>
      </c>
    </row>
    <row r="8611" spans="1:86" x14ac:dyDescent="0.25">
      <c r="A8611"/>
      <c r="B8611"/>
      <c r="D8611"/>
      <c r="AL8611">
        <f t="shared" si="938"/>
        <v>0</v>
      </c>
      <c r="AQ8611">
        <f t="shared" si="939"/>
        <v>0</v>
      </c>
      <c r="AR8611" t="str">
        <f>IFERROR(IF(OR(AP8611=338,AP8611=340,AP8611=341,AP8611=342,AP8611="342A",AP8611="342B"),PorcenRet(AP8611,AT8611,AU8611),INDEX(PORCENTAJEBUSCAR,MATCH(AP8611,CódigoRET,0),4)*1),"")</f>
        <v/>
      </c>
      <c r="AS8611">
        <f t="shared" si="940"/>
        <v>0</v>
      </c>
      <c r="BF8611" t="str">
        <f>IFERROR(IF(OR(BD8611=338,BD8611=340,BD8611=341,BD8611=342,BD8611="342A",BD8611="342B"),PorcenRet(BD8611,BH8611,BI8611),INDEX(PORCENTAJEBUSCAR,MATCH(BD8611,CódigoRET,0),4)*1),"")</f>
        <v/>
      </c>
      <c r="BG8611">
        <f t="shared" si="941"/>
        <v>0</v>
      </c>
      <c r="BO8611">
        <f t="shared" si="942"/>
        <v>0</v>
      </c>
      <c r="CC8611">
        <f t="shared" si="943"/>
        <v>0</v>
      </c>
      <c r="CD8611">
        <f t="shared" si="944"/>
        <v>0</v>
      </c>
      <c r="CG8611">
        <f ca="1">IFERROR(INDIRECT("IVA!X"&amp;MATCH(MID(COMPRAS!C8511,1,2)&amp;MID(COMPRAS!F8511,1,2)&amp;MID(COMPRAS!D8511,1,2),IVA!W:W,0)),"SIN COD.")</f>
        <v>0</v>
      </c>
      <c r="CH8611">
        <f ca="1">IFERROR(INDIRECT("IVA!Y"&amp;MATCH(MID(COMPRAS!C8511,1,2)&amp;MID(COMPRAS!F8511,1,2)&amp;MID(COMPRAS!D8511,1,2),IVA!W:W,0)),"SIN COD.")</f>
        <v>0</v>
      </c>
    </row>
    <row r="8612" spans="1:86" x14ac:dyDescent="0.25">
      <c r="A8612"/>
      <c r="B8612"/>
      <c r="D8612"/>
      <c r="AL8612">
        <f t="shared" si="938"/>
        <v>0</v>
      </c>
      <c r="AQ8612">
        <f t="shared" si="939"/>
        <v>0</v>
      </c>
      <c r="AR8612" t="str">
        <f>IFERROR(IF(OR(AP8612=338,AP8612=340,AP8612=341,AP8612=342,AP8612="342A",AP8612="342B"),PorcenRet(AP8612,AT8612,AU8612),INDEX(PORCENTAJEBUSCAR,MATCH(AP8612,CódigoRET,0),4)*1),"")</f>
        <v/>
      </c>
      <c r="AS8612">
        <f t="shared" si="940"/>
        <v>0</v>
      </c>
      <c r="BF8612" t="str">
        <f>IFERROR(IF(OR(BD8612=338,BD8612=340,BD8612=341,BD8612=342,BD8612="342A",BD8612="342B"),PorcenRet(BD8612,BH8612,BI8612),INDEX(PORCENTAJEBUSCAR,MATCH(BD8612,CódigoRET,0),4)*1),"")</f>
        <v/>
      </c>
      <c r="BG8612">
        <f t="shared" si="941"/>
        <v>0</v>
      </c>
      <c r="BO8612">
        <f t="shared" si="942"/>
        <v>0</v>
      </c>
      <c r="CC8612">
        <f t="shared" si="943"/>
        <v>0</v>
      </c>
      <c r="CD8612">
        <f t="shared" si="944"/>
        <v>0</v>
      </c>
      <c r="CG8612">
        <f ca="1">IFERROR(INDIRECT("IVA!X"&amp;MATCH(MID(COMPRAS!C8512,1,2)&amp;MID(COMPRAS!F8512,1,2)&amp;MID(COMPRAS!D8512,1,2),IVA!W:W,0)),"SIN COD.")</f>
        <v>0</v>
      </c>
      <c r="CH8612">
        <f ca="1">IFERROR(INDIRECT("IVA!Y"&amp;MATCH(MID(COMPRAS!C8512,1,2)&amp;MID(COMPRAS!F8512,1,2)&amp;MID(COMPRAS!D8512,1,2),IVA!W:W,0)),"SIN COD.")</f>
        <v>0</v>
      </c>
    </row>
    <row r="8613" spans="1:86" x14ac:dyDescent="0.25">
      <c r="A8613"/>
      <c r="B8613"/>
      <c r="D8613"/>
      <c r="AL8613">
        <f t="shared" si="938"/>
        <v>0</v>
      </c>
      <c r="AQ8613">
        <f t="shared" si="939"/>
        <v>0</v>
      </c>
      <c r="AR8613" t="str">
        <f>IFERROR(IF(OR(AP8613=338,AP8613=340,AP8613=341,AP8613=342,AP8613="342A",AP8613="342B"),PorcenRet(AP8613,AT8613,AU8613),INDEX(PORCENTAJEBUSCAR,MATCH(AP8613,CódigoRET,0),4)*1),"")</f>
        <v/>
      </c>
      <c r="AS8613">
        <f t="shared" si="940"/>
        <v>0</v>
      </c>
      <c r="BF8613" t="str">
        <f>IFERROR(IF(OR(BD8613=338,BD8613=340,BD8613=341,BD8613=342,BD8613="342A",BD8613="342B"),PorcenRet(BD8613,BH8613,BI8613),INDEX(PORCENTAJEBUSCAR,MATCH(BD8613,CódigoRET,0),4)*1),"")</f>
        <v/>
      </c>
      <c r="BG8613">
        <f t="shared" si="941"/>
        <v>0</v>
      </c>
      <c r="BO8613">
        <f t="shared" si="942"/>
        <v>0</v>
      </c>
      <c r="CC8613">
        <f t="shared" si="943"/>
        <v>0</v>
      </c>
      <c r="CD8613">
        <f t="shared" si="944"/>
        <v>0</v>
      </c>
      <c r="CG8613">
        <f ca="1">IFERROR(INDIRECT("IVA!X"&amp;MATCH(MID(COMPRAS!C8513,1,2)&amp;MID(COMPRAS!F8513,1,2)&amp;MID(COMPRAS!D8513,1,2),IVA!W:W,0)),"SIN COD.")</f>
        <v>0</v>
      </c>
      <c r="CH8613">
        <f ca="1">IFERROR(INDIRECT("IVA!Y"&amp;MATCH(MID(COMPRAS!C8513,1,2)&amp;MID(COMPRAS!F8513,1,2)&amp;MID(COMPRAS!D8513,1,2),IVA!W:W,0)),"SIN COD.")</f>
        <v>0</v>
      </c>
    </row>
    <row r="8614" spans="1:86" x14ac:dyDescent="0.25">
      <c r="A8614"/>
      <c r="B8614"/>
      <c r="D8614"/>
      <c r="AL8614">
        <f t="shared" si="938"/>
        <v>0</v>
      </c>
      <c r="AQ8614">
        <f t="shared" si="939"/>
        <v>0</v>
      </c>
      <c r="AR8614" t="str">
        <f>IFERROR(IF(OR(AP8614=338,AP8614=340,AP8614=341,AP8614=342,AP8614="342A",AP8614="342B"),PorcenRet(AP8614,AT8614,AU8614),INDEX(PORCENTAJEBUSCAR,MATCH(AP8614,CódigoRET,0),4)*1),"")</f>
        <v/>
      </c>
      <c r="AS8614">
        <f t="shared" si="940"/>
        <v>0</v>
      </c>
      <c r="BF8614" t="str">
        <f>IFERROR(IF(OR(BD8614=338,BD8614=340,BD8614=341,BD8614=342,BD8614="342A",BD8614="342B"),PorcenRet(BD8614,BH8614,BI8614),INDEX(PORCENTAJEBUSCAR,MATCH(BD8614,CódigoRET,0),4)*1),"")</f>
        <v/>
      </c>
      <c r="BG8614">
        <f t="shared" si="941"/>
        <v>0</v>
      </c>
      <c r="BO8614">
        <f t="shared" si="942"/>
        <v>0</v>
      </c>
      <c r="CC8614">
        <f t="shared" si="943"/>
        <v>0</v>
      </c>
      <c r="CD8614">
        <f t="shared" si="944"/>
        <v>0</v>
      </c>
      <c r="CG8614">
        <f ca="1">IFERROR(INDIRECT("IVA!X"&amp;MATCH(MID(COMPRAS!C8514,1,2)&amp;MID(COMPRAS!F8514,1,2)&amp;MID(COMPRAS!D8514,1,2),IVA!W:W,0)),"SIN COD.")</f>
        <v>0</v>
      </c>
      <c r="CH8614">
        <f ca="1">IFERROR(INDIRECT("IVA!Y"&amp;MATCH(MID(COMPRAS!C8514,1,2)&amp;MID(COMPRAS!F8514,1,2)&amp;MID(COMPRAS!D8514,1,2),IVA!W:W,0)),"SIN COD.")</f>
        <v>0</v>
      </c>
    </row>
    <row r="8615" spans="1:86" x14ac:dyDescent="0.25">
      <c r="A8615"/>
      <c r="B8615"/>
      <c r="D8615"/>
      <c r="AL8615">
        <f t="shared" si="938"/>
        <v>0</v>
      </c>
      <c r="AQ8615">
        <f t="shared" si="939"/>
        <v>0</v>
      </c>
      <c r="AR8615" t="str">
        <f>IFERROR(IF(OR(AP8615=338,AP8615=340,AP8615=341,AP8615=342,AP8615="342A",AP8615="342B"),PorcenRet(AP8615,AT8615,AU8615),INDEX(PORCENTAJEBUSCAR,MATCH(AP8615,CódigoRET,0),4)*1),"")</f>
        <v/>
      </c>
      <c r="AS8615">
        <f t="shared" si="940"/>
        <v>0</v>
      </c>
      <c r="BF8615" t="str">
        <f>IFERROR(IF(OR(BD8615=338,BD8615=340,BD8615=341,BD8615=342,BD8615="342A",BD8615="342B"),PorcenRet(BD8615,BH8615,BI8615),INDEX(PORCENTAJEBUSCAR,MATCH(BD8615,CódigoRET,0),4)*1),"")</f>
        <v/>
      </c>
      <c r="BG8615">
        <f t="shared" si="941"/>
        <v>0</v>
      </c>
      <c r="BO8615">
        <f t="shared" si="942"/>
        <v>0</v>
      </c>
      <c r="CC8615">
        <f t="shared" si="943"/>
        <v>0</v>
      </c>
      <c r="CD8615">
        <f t="shared" si="944"/>
        <v>0</v>
      </c>
      <c r="CG8615">
        <f ca="1">IFERROR(INDIRECT("IVA!X"&amp;MATCH(MID(COMPRAS!C8515,1,2)&amp;MID(COMPRAS!F8515,1,2)&amp;MID(COMPRAS!D8515,1,2),IVA!W:W,0)),"SIN COD.")</f>
        <v>0</v>
      </c>
      <c r="CH8615">
        <f ca="1">IFERROR(INDIRECT("IVA!Y"&amp;MATCH(MID(COMPRAS!C8515,1,2)&amp;MID(COMPRAS!F8515,1,2)&amp;MID(COMPRAS!D8515,1,2),IVA!W:W,0)),"SIN COD.")</f>
        <v>0</v>
      </c>
    </row>
    <row r="8616" spans="1:86" x14ac:dyDescent="0.25">
      <c r="A8616"/>
      <c r="B8616"/>
      <c r="D8616"/>
      <c r="AL8616">
        <f t="shared" si="938"/>
        <v>0</v>
      </c>
      <c r="AQ8616">
        <f t="shared" si="939"/>
        <v>0</v>
      </c>
      <c r="AR8616" t="str">
        <f>IFERROR(IF(OR(AP8616=338,AP8616=340,AP8616=341,AP8616=342,AP8616="342A",AP8616="342B"),PorcenRet(AP8616,AT8616,AU8616),INDEX(PORCENTAJEBUSCAR,MATCH(AP8616,CódigoRET,0),4)*1),"")</f>
        <v/>
      </c>
      <c r="AS8616">
        <f t="shared" si="940"/>
        <v>0</v>
      </c>
      <c r="BF8616" t="str">
        <f>IFERROR(IF(OR(BD8616=338,BD8616=340,BD8616=341,BD8616=342,BD8616="342A",BD8616="342B"),PorcenRet(BD8616,BH8616,BI8616),INDEX(PORCENTAJEBUSCAR,MATCH(BD8616,CódigoRET,0),4)*1),"")</f>
        <v/>
      </c>
      <c r="BG8616">
        <f t="shared" si="941"/>
        <v>0</v>
      </c>
      <c r="BO8616">
        <f t="shared" si="942"/>
        <v>0</v>
      </c>
      <c r="CC8616">
        <f t="shared" si="943"/>
        <v>0</v>
      </c>
      <c r="CD8616">
        <f t="shared" si="944"/>
        <v>0</v>
      </c>
      <c r="CG8616">
        <f ca="1">IFERROR(INDIRECT("IVA!X"&amp;MATCH(MID(COMPRAS!C8516,1,2)&amp;MID(COMPRAS!F8516,1,2)&amp;MID(COMPRAS!D8516,1,2),IVA!W:W,0)),"SIN COD.")</f>
        <v>0</v>
      </c>
      <c r="CH8616">
        <f ca="1">IFERROR(INDIRECT("IVA!Y"&amp;MATCH(MID(COMPRAS!C8516,1,2)&amp;MID(COMPRAS!F8516,1,2)&amp;MID(COMPRAS!D8516,1,2),IVA!W:W,0)),"SIN COD.")</f>
        <v>0</v>
      </c>
    </row>
    <row r="8617" spans="1:86" x14ac:dyDescent="0.25">
      <c r="A8617"/>
      <c r="B8617"/>
      <c r="D8617"/>
      <c r="AL8617">
        <f t="shared" si="938"/>
        <v>0</v>
      </c>
      <c r="AQ8617">
        <f t="shared" si="939"/>
        <v>0</v>
      </c>
      <c r="AR8617" t="str">
        <f>IFERROR(IF(OR(AP8617=338,AP8617=340,AP8617=341,AP8617=342,AP8617="342A",AP8617="342B"),PorcenRet(AP8617,AT8617,AU8617),INDEX(PORCENTAJEBUSCAR,MATCH(AP8617,CódigoRET,0),4)*1),"")</f>
        <v/>
      </c>
      <c r="AS8617">
        <f t="shared" si="940"/>
        <v>0</v>
      </c>
      <c r="BF8617" t="str">
        <f>IFERROR(IF(OR(BD8617=338,BD8617=340,BD8617=341,BD8617=342,BD8617="342A",BD8617="342B"),PorcenRet(BD8617,BH8617,BI8617),INDEX(PORCENTAJEBUSCAR,MATCH(BD8617,CódigoRET,0),4)*1),"")</f>
        <v/>
      </c>
      <c r="BG8617">
        <f t="shared" si="941"/>
        <v>0</v>
      </c>
      <c r="BO8617">
        <f t="shared" si="942"/>
        <v>0</v>
      </c>
      <c r="CC8617">
        <f t="shared" si="943"/>
        <v>0</v>
      </c>
      <c r="CD8617">
        <f t="shared" si="944"/>
        <v>0</v>
      </c>
      <c r="CG8617">
        <f ca="1">IFERROR(INDIRECT("IVA!X"&amp;MATCH(MID(COMPRAS!C8517,1,2)&amp;MID(COMPRAS!F8517,1,2)&amp;MID(COMPRAS!D8517,1,2),IVA!W:W,0)),"SIN COD.")</f>
        <v>0</v>
      </c>
      <c r="CH8617">
        <f ca="1">IFERROR(INDIRECT("IVA!Y"&amp;MATCH(MID(COMPRAS!C8517,1,2)&amp;MID(COMPRAS!F8517,1,2)&amp;MID(COMPRAS!D8517,1,2),IVA!W:W,0)),"SIN COD.")</f>
        <v>0</v>
      </c>
    </row>
    <row r="8618" spans="1:86" x14ac:dyDescent="0.25">
      <c r="A8618"/>
      <c r="B8618"/>
      <c r="D8618"/>
      <c r="AL8618">
        <f t="shared" si="938"/>
        <v>0</v>
      </c>
      <c r="AQ8618">
        <f t="shared" si="939"/>
        <v>0</v>
      </c>
      <c r="AR8618" t="str">
        <f>IFERROR(IF(OR(AP8618=338,AP8618=340,AP8618=341,AP8618=342,AP8618="342A",AP8618="342B"),PorcenRet(AP8618,AT8618,AU8618),INDEX(PORCENTAJEBUSCAR,MATCH(AP8618,CódigoRET,0),4)*1),"")</f>
        <v/>
      </c>
      <c r="AS8618">
        <f t="shared" si="940"/>
        <v>0</v>
      </c>
      <c r="BF8618" t="str">
        <f>IFERROR(IF(OR(BD8618=338,BD8618=340,BD8618=341,BD8618=342,BD8618="342A",BD8618="342B"),PorcenRet(BD8618,BH8618,BI8618),INDEX(PORCENTAJEBUSCAR,MATCH(BD8618,CódigoRET,0),4)*1),"")</f>
        <v/>
      </c>
      <c r="BG8618">
        <f t="shared" si="941"/>
        <v>0</v>
      </c>
      <c r="BO8618">
        <f t="shared" si="942"/>
        <v>0</v>
      </c>
      <c r="CC8618">
        <f t="shared" si="943"/>
        <v>0</v>
      </c>
      <c r="CD8618">
        <f t="shared" si="944"/>
        <v>0</v>
      </c>
      <c r="CG8618">
        <f ca="1">IFERROR(INDIRECT("IVA!X"&amp;MATCH(MID(COMPRAS!C8518,1,2)&amp;MID(COMPRAS!F8518,1,2)&amp;MID(COMPRAS!D8518,1,2),IVA!W:W,0)),"SIN COD.")</f>
        <v>0</v>
      </c>
      <c r="CH8618">
        <f ca="1">IFERROR(INDIRECT("IVA!Y"&amp;MATCH(MID(COMPRAS!C8518,1,2)&amp;MID(COMPRAS!F8518,1,2)&amp;MID(COMPRAS!D8518,1,2),IVA!W:W,0)),"SIN COD.")</f>
        <v>0</v>
      </c>
    </row>
    <row r="8619" spans="1:86" x14ac:dyDescent="0.25">
      <c r="A8619"/>
      <c r="B8619"/>
      <c r="D8619"/>
      <c r="AL8619">
        <f t="shared" si="938"/>
        <v>0</v>
      </c>
      <c r="AQ8619">
        <f t="shared" si="939"/>
        <v>0</v>
      </c>
      <c r="AR8619" t="str">
        <f>IFERROR(IF(OR(AP8619=338,AP8619=340,AP8619=341,AP8619=342,AP8619="342A",AP8619="342B"),PorcenRet(AP8619,AT8619,AU8619),INDEX(PORCENTAJEBUSCAR,MATCH(AP8619,CódigoRET,0),4)*1),"")</f>
        <v/>
      </c>
      <c r="AS8619">
        <f t="shared" si="940"/>
        <v>0</v>
      </c>
      <c r="BF8619" t="str">
        <f>IFERROR(IF(OR(BD8619=338,BD8619=340,BD8619=341,BD8619=342,BD8619="342A",BD8619="342B"),PorcenRet(BD8619,BH8619,BI8619),INDEX(PORCENTAJEBUSCAR,MATCH(BD8619,CódigoRET,0),4)*1),"")</f>
        <v/>
      </c>
      <c r="BG8619">
        <f t="shared" si="941"/>
        <v>0</v>
      </c>
      <c r="BO8619">
        <f t="shared" si="942"/>
        <v>0</v>
      </c>
      <c r="CC8619">
        <f t="shared" si="943"/>
        <v>0</v>
      </c>
      <c r="CD8619">
        <f t="shared" si="944"/>
        <v>0</v>
      </c>
      <c r="CG8619">
        <f ca="1">IFERROR(INDIRECT("IVA!X"&amp;MATCH(MID(COMPRAS!C8519,1,2)&amp;MID(COMPRAS!F8519,1,2)&amp;MID(COMPRAS!D8519,1,2),IVA!W:W,0)),"SIN COD.")</f>
        <v>0</v>
      </c>
      <c r="CH8619">
        <f ca="1">IFERROR(INDIRECT("IVA!Y"&amp;MATCH(MID(COMPRAS!C8519,1,2)&amp;MID(COMPRAS!F8519,1,2)&amp;MID(COMPRAS!D8519,1,2),IVA!W:W,0)),"SIN COD.")</f>
        <v>0</v>
      </c>
    </row>
    <row r="8620" spans="1:86" x14ac:dyDescent="0.25">
      <c r="A8620"/>
      <c r="B8620"/>
      <c r="D8620"/>
      <c r="AL8620">
        <f t="shared" si="938"/>
        <v>0</v>
      </c>
      <c r="AQ8620">
        <f t="shared" si="939"/>
        <v>0</v>
      </c>
      <c r="AR8620" t="str">
        <f>IFERROR(IF(OR(AP8620=338,AP8620=340,AP8620=341,AP8620=342,AP8620="342A",AP8620="342B"),PorcenRet(AP8620,AT8620,AU8620),INDEX(PORCENTAJEBUSCAR,MATCH(AP8620,CódigoRET,0),4)*1),"")</f>
        <v/>
      </c>
      <c r="AS8620">
        <f t="shared" si="940"/>
        <v>0</v>
      </c>
      <c r="BF8620" t="str">
        <f>IFERROR(IF(OR(BD8620=338,BD8620=340,BD8620=341,BD8620=342,BD8620="342A",BD8620="342B"),PorcenRet(BD8620,BH8620,BI8620),INDEX(PORCENTAJEBUSCAR,MATCH(BD8620,CódigoRET,0),4)*1),"")</f>
        <v/>
      </c>
      <c r="BG8620">
        <f t="shared" si="941"/>
        <v>0</v>
      </c>
      <c r="BO8620">
        <f t="shared" si="942"/>
        <v>0</v>
      </c>
      <c r="CC8620">
        <f t="shared" si="943"/>
        <v>0</v>
      </c>
      <c r="CD8620">
        <f t="shared" si="944"/>
        <v>0</v>
      </c>
      <c r="CG8620">
        <f ca="1">IFERROR(INDIRECT("IVA!X"&amp;MATCH(MID(COMPRAS!C8520,1,2)&amp;MID(COMPRAS!F8520,1,2)&amp;MID(COMPRAS!D8520,1,2),IVA!W:W,0)),"SIN COD.")</f>
        <v>0</v>
      </c>
      <c r="CH8620">
        <f ca="1">IFERROR(INDIRECT("IVA!Y"&amp;MATCH(MID(COMPRAS!C8520,1,2)&amp;MID(COMPRAS!F8520,1,2)&amp;MID(COMPRAS!D8520,1,2),IVA!W:W,0)),"SIN COD.")</f>
        <v>0</v>
      </c>
    </row>
    <row r="8621" spans="1:86" x14ac:dyDescent="0.25">
      <c r="A8621"/>
      <c r="B8621"/>
      <c r="D8621"/>
      <c r="AL8621">
        <f t="shared" si="938"/>
        <v>0</v>
      </c>
      <c r="AQ8621">
        <f t="shared" si="939"/>
        <v>0</v>
      </c>
      <c r="AR8621" t="str">
        <f>IFERROR(IF(OR(AP8621=338,AP8621=340,AP8621=341,AP8621=342,AP8621="342A",AP8621="342B"),PorcenRet(AP8621,AT8621,AU8621),INDEX(PORCENTAJEBUSCAR,MATCH(AP8621,CódigoRET,0),4)*1),"")</f>
        <v/>
      </c>
      <c r="AS8621">
        <f t="shared" si="940"/>
        <v>0</v>
      </c>
      <c r="BF8621" t="str">
        <f>IFERROR(IF(OR(BD8621=338,BD8621=340,BD8621=341,BD8621=342,BD8621="342A",BD8621="342B"),PorcenRet(BD8621,BH8621,BI8621),INDEX(PORCENTAJEBUSCAR,MATCH(BD8621,CódigoRET,0),4)*1),"")</f>
        <v/>
      </c>
      <c r="BG8621">
        <f t="shared" si="941"/>
        <v>0</v>
      </c>
      <c r="BO8621">
        <f t="shared" si="942"/>
        <v>0</v>
      </c>
      <c r="CC8621">
        <f t="shared" si="943"/>
        <v>0</v>
      </c>
      <c r="CD8621">
        <f t="shared" si="944"/>
        <v>0</v>
      </c>
      <c r="CG8621">
        <f ca="1">IFERROR(INDIRECT("IVA!X"&amp;MATCH(MID(COMPRAS!C8521,1,2)&amp;MID(COMPRAS!F8521,1,2)&amp;MID(COMPRAS!D8521,1,2),IVA!W:W,0)),"SIN COD.")</f>
        <v>0</v>
      </c>
      <c r="CH8621">
        <f ca="1">IFERROR(INDIRECT("IVA!Y"&amp;MATCH(MID(COMPRAS!C8521,1,2)&amp;MID(COMPRAS!F8521,1,2)&amp;MID(COMPRAS!D8521,1,2),IVA!W:W,0)),"SIN COD.")</f>
        <v>0</v>
      </c>
    </row>
    <row r="8622" spans="1:86" x14ac:dyDescent="0.25">
      <c r="A8622"/>
      <c r="B8622"/>
      <c r="D8622"/>
      <c r="AL8622">
        <f t="shared" si="938"/>
        <v>0</v>
      </c>
      <c r="AQ8622">
        <f t="shared" si="939"/>
        <v>0</v>
      </c>
      <c r="AR8622" t="str">
        <f>IFERROR(IF(OR(AP8622=338,AP8622=340,AP8622=341,AP8622=342,AP8622="342A",AP8622="342B"),PorcenRet(AP8622,AT8622,AU8622),INDEX(PORCENTAJEBUSCAR,MATCH(AP8622,CódigoRET,0),4)*1),"")</f>
        <v/>
      </c>
      <c r="AS8622">
        <f t="shared" si="940"/>
        <v>0</v>
      </c>
      <c r="BF8622" t="str">
        <f>IFERROR(IF(OR(BD8622=338,BD8622=340,BD8622=341,BD8622=342,BD8622="342A",BD8622="342B"),PorcenRet(BD8622,BH8622,BI8622),INDEX(PORCENTAJEBUSCAR,MATCH(BD8622,CódigoRET,0),4)*1),"")</f>
        <v/>
      </c>
      <c r="BG8622">
        <f t="shared" si="941"/>
        <v>0</v>
      </c>
      <c r="BO8622">
        <f t="shared" si="942"/>
        <v>0</v>
      </c>
      <c r="CC8622">
        <f t="shared" si="943"/>
        <v>0</v>
      </c>
      <c r="CD8622">
        <f t="shared" si="944"/>
        <v>0</v>
      </c>
      <c r="CG8622">
        <f ca="1">IFERROR(INDIRECT("IVA!X"&amp;MATCH(MID(COMPRAS!C8522,1,2)&amp;MID(COMPRAS!F8522,1,2)&amp;MID(COMPRAS!D8522,1,2),IVA!W:W,0)),"SIN COD.")</f>
        <v>0</v>
      </c>
      <c r="CH8622">
        <f ca="1">IFERROR(INDIRECT("IVA!Y"&amp;MATCH(MID(COMPRAS!C8522,1,2)&amp;MID(COMPRAS!F8522,1,2)&amp;MID(COMPRAS!D8522,1,2),IVA!W:W,0)),"SIN COD.")</f>
        <v>0</v>
      </c>
    </row>
    <row r="8623" spans="1:86" x14ac:dyDescent="0.25">
      <c r="A8623"/>
      <c r="B8623"/>
      <c r="D8623"/>
      <c r="AL8623">
        <f t="shared" si="938"/>
        <v>0</v>
      </c>
      <c r="AQ8623">
        <f t="shared" si="939"/>
        <v>0</v>
      </c>
      <c r="AR8623" t="str">
        <f>IFERROR(IF(OR(AP8623=338,AP8623=340,AP8623=341,AP8623=342,AP8623="342A",AP8623="342B"),PorcenRet(AP8623,AT8623,AU8623),INDEX(PORCENTAJEBUSCAR,MATCH(AP8623,CódigoRET,0),4)*1),"")</f>
        <v/>
      </c>
      <c r="AS8623">
        <f t="shared" si="940"/>
        <v>0</v>
      </c>
      <c r="BF8623" t="str">
        <f>IFERROR(IF(OR(BD8623=338,BD8623=340,BD8623=341,BD8623=342,BD8623="342A",BD8623="342B"),PorcenRet(BD8623,BH8623,BI8623),INDEX(PORCENTAJEBUSCAR,MATCH(BD8623,CódigoRET,0),4)*1),"")</f>
        <v/>
      </c>
      <c r="BG8623">
        <f t="shared" si="941"/>
        <v>0</v>
      </c>
      <c r="BO8623">
        <f t="shared" si="942"/>
        <v>0</v>
      </c>
      <c r="CC8623">
        <f t="shared" si="943"/>
        <v>0</v>
      </c>
      <c r="CD8623">
        <f t="shared" si="944"/>
        <v>0</v>
      </c>
      <c r="CG8623">
        <f ca="1">IFERROR(INDIRECT("IVA!X"&amp;MATCH(MID(COMPRAS!C8523,1,2)&amp;MID(COMPRAS!F8523,1,2)&amp;MID(COMPRAS!D8523,1,2),IVA!W:W,0)),"SIN COD.")</f>
        <v>0</v>
      </c>
      <c r="CH8623">
        <f ca="1">IFERROR(INDIRECT("IVA!Y"&amp;MATCH(MID(COMPRAS!C8523,1,2)&amp;MID(COMPRAS!F8523,1,2)&amp;MID(COMPRAS!D8523,1,2),IVA!W:W,0)),"SIN COD.")</f>
        <v>0</v>
      </c>
    </row>
    <row r="8624" spans="1:86" x14ac:dyDescent="0.25">
      <c r="A8624"/>
      <c r="B8624"/>
      <c r="D8624"/>
      <c r="AL8624">
        <f t="shared" si="938"/>
        <v>0</v>
      </c>
      <c r="AQ8624">
        <f t="shared" si="939"/>
        <v>0</v>
      </c>
      <c r="AR8624" t="str">
        <f>IFERROR(IF(OR(AP8624=338,AP8624=340,AP8624=341,AP8624=342,AP8624="342A",AP8624="342B"),PorcenRet(AP8624,AT8624,AU8624),INDEX(PORCENTAJEBUSCAR,MATCH(AP8624,CódigoRET,0),4)*1),"")</f>
        <v/>
      </c>
      <c r="AS8624">
        <f t="shared" si="940"/>
        <v>0</v>
      </c>
      <c r="BF8624" t="str">
        <f>IFERROR(IF(OR(BD8624=338,BD8624=340,BD8624=341,BD8624=342,BD8624="342A",BD8624="342B"),PorcenRet(BD8624,BH8624,BI8624),INDEX(PORCENTAJEBUSCAR,MATCH(BD8624,CódigoRET,0),4)*1),"")</f>
        <v/>
      </c>
      <c r="BG8624">
        <f t="shared" si="941"/>
        <v>0</v>
      </c>
      <c r="BO8624">
        <f t="shared" si="942"/>
        <v>0</v>
      </c>
      <c r="CC8624">
        <f t="shared" si="943"/>
        <v>0</v>
      </c>
      <c r="CD8624">
        <f t="shared" si="944"/>
        <v>0</v>
      </c>
      <c r="CG8624">
        <f ca="1">IFERROR(INDIRECT("IVA!X"&amp;MATCH(MID(COMPRAS!C8524,1,2)&amp;MID(COMPRAS!F8524,1,2)&amp;MID(COMPRAS!D8524,1,2),IVA!W:W,0)),"SIN COD.")</f>
        <v>0</v>
      </c>
      <c r="CH8624">
        <f ca="1">IFERROR(INDIRECT("IVA!Y"&amp;MATCH(MID(COMPRAS!C8524,1,2)&amp;MID(COMPRAS!F8524,1,2)&amp;MID(COMPRAS!D8524,1,2),IVA!W:W,0)),"SIN COD.")</f>
        <v>0</v>
      </c>
    </row>
    <row r="8625" spans="1:86" x14ac:dyDescent="0.25">
      <c r="A8625"/>
      <c r="B8625"/>
      <c r="D8625"/>
      <c r="AL8625">
        <f t="shared" si="938"/>
        <v>0</v>
      </c>
      <c r="AQ8625">
        <f t="shared" si="939"/>
        <v>0</v>
      </c>
      <c r="AR8625" t="str">
        <f>IFERROR(IF(OR(AP8625=338,AP8625=340,AP8625=341,AP8625=342,AP8625="342A",AP8625="342B"),PorcenRet(AP8625,AT8625,AU8625),INDEX(PORCENTAJEBUSCAR,MATCH(AP8625,CódigoRET,0),4)*1),"")</f>
        <v/>
      </c>
      <c r="AS8625">
        <f t="shared" si="940"/>
        <v>0</v>
      </c>
      <c r="BF8625" t="str">
        <f>IFERROR(IF(OR(BD8625=338,BD8625=340,BD8625=341,BD8625=342,BD8625="342A",BD8625="342B"),PorcenRet(BD8625,BH8625,BI8625),INDEX(PORCENTAJEBUSCAR,MATCH(BD8625,CódigoRET,0),4)*1),"")</f>
        <v/>
      </c>
      <c r="BG8625">
        <f t="shared" si="941"/>
        <v>0</v>
      </c>
      <c r="BO8625">
        <f t="shared" si="942"/>
        <v>0</v>
      </c>
      <c r="CC8625">
        <f t="shared" si="943"/>
        <v>0</v>
      </c>
      <c r="CD8625">
        <f t="shared" si="944"/>
        <v>0</v>
      </c>
      <c r="CG8625">
        <f ca="1">IFERROR(INDIRECT("IVA!X"&amp;MATCH(MID(COMPRAS!C8525,1,2)&amp;MID(COMPRAS!F8525,1,2)&amp;MID(COMPRAS!D8525,1,2),IVA!W:W,0)),"SIN COD.")</f>
        <v>0</v>
      </c>
      <c r="CH8625">
        <f ca="1">IFERROR(INDIRECT("IVA!Y"&amp;MATCH(MID(COMPRAS!C8525,1,2)&amp;MID(COMPRAS!F8525,1,2)&amp;MID(COMPRAS!D8525,1,2),IVA!W:W,0)),"SIN COD.")</f>
        <v>0</v>
      </c>
    </row>
    <row r="8626" spans="1:86" x14ac:dyDescent="0.25">
      <c r="A8626"/>
      <c r="B8626"/>
      <c r="D8626"/>
      <c r="AL8626">
        <f t="shared" si="938"/>
        <v>0</v>
      </c>
      <c r="AQ8626">
        <f t="shared" si="939"/>
        <v>0</v>
      </c>
      <c r="AR8626" t="str">
        <f>IFERROR(IF(OR(AP8626=338,AP8626=340,AP8626=341,AP8626=342,AP8626="342A",AP8626="342B"),PorcenRet(AP8626,AT8626,AU8626),INDEX(PORCENTAJEBUSCAR,MATCH(AP8626,CódigoRET,0),4)*1),"")</f>
        <v/>
      </c>
      <c r="AS8626">
        <f t="shared" si="940"/>
        <v>0</v>
      </c>
      <c r="BF8626" t="str">
        <f>IFERROR(IF(OR(BD8626=338,BD8626=340,BD8626=341,BD8626=342,BD8626="342A",BD8626="342B"),PorcenRet(BD8626,BH8626,BI8626),INDEX(PORCENTAJEBUSCAR,MATCH(BD8626,CódigoRET,0),4)*1),"")</f>
        <v/>
      </c>
      <c r="BG8626">
        <f t="shared" si="941"/>
        <v>0</v>
      </c>
      <c r="BO8626">
        <f t="shared" si="942"/>
        <v>0</v>
      </c>
      <c r="CC8626">
        <f t="shared" si="943"/>
        <v>0</v>
      </c>
      <c r="CD8626">
        <f t="shared" si="944"/>
        <v>0</v>
      </c>
      <c r="CG8626">
        <f ca="1">IFERROR(INDIRECT("IVA!X"&amp;MATCH(MID(COMPRAS!C8526,1,2)&amp;MID(COMPRAS!F8526,1,2)&amp;MID(COMPRAS!D8526,1,2),IVA!W:W,0)),"SIN COD.")</f>
        <v>0</v>
      </c>
      <c r="CH8626">
        <f ca="1">IFERROR(INDIRECT("IVA!Y"&amp;MATCH(MID(COMPRAS!C8526,1,2)&amp;MID(COMPRAS!F8526,1,2)&amp;MID(COMPRAS!D8526,1,2),IVA!W:W,0)),"SIN COD.")</f>
        <v>0</v>
      </c>
    </row>
    <row r="8627" spans="1:86" x14ac:dyDescent="0.25">
      <c r="A8627"/>
      <c r="B8627"/>
      <c r="D8627"/>
      <c r="AL8627">
        <f t="shared" si="938"/>
        <v>0</v>
      </c>
      <c r="AQ8627">
        <f t="shared" si="939"/>
        <v>0</v>
      </c>
      <c r="AR8627" t="str">
        <f>IFERROR(IF(OR(AP8627=338,AP8627=340,AP8627=341,AP8627=342,AP8627="342A",AP8627="342B"),PorcenRet(AP8627,AT8627,AU8627),INDEX(PORCENTAJEBUSCAR,MATCH(AP8627,CódigoRET,0),4)*1),"")</f>
        <v/>
      </c>
      <c r="AS8627">
        <f t="shared" si="940"/>
        <v>0</v>
      </c>
      <c r="BF8627" t="str">
        <f>IFERROR(IF(OR(BD8627=338,BD8627=340,BD8627=341,BD8627=342,BD8627="342A",BD8627="342B"),PorcenRet(BD8627,BH8627,BI8627),INDEX(PORCENTAJEBUSCAR,MATCH(BD8627,CódigoRET,0),4)*1),"")</f>
        <v/>
      </c>
      <c r="BG8627">
        <f t="shared" si="941"/>
        <v>0</v>
      </c>
      <c r="BO8627">
        <f t="shared" si="942"/>
        <v>0</v>
      </c>
      <c r="CC8627">
        <f t="shared" si="943"/>
        <v>0</v>
      </c>
      <c r="CD8627">
        <f t="shared" si="944"/>
        <v>0</v>
      </c>
      <c r="CG8627">
        <f ca="1">IFERROR(INDIRECT("IVA!X"&amp;MATCH(MID(COMPRAS!C8527,1,2)&amp;MID(COMPRAS!F8527,1,2)&amp;MID(COMPRAS!D8527,1,2),IVA!W:W,0)),"SIN COD.")</f>
        <v>0</v>
      </c>
      <c r="CH8627">
        <f ca="1">IFERROR(INDIRECT("IVA!Y"&amp;MATCH(MID(COMPRAS!C8527,1,2)&amp;MID(COMPRAS!F8527,1,2)&amp;MID(COMPRAS!D8527,1,2),IVA!W:W,0)),"SIN COD.")</f>
        <v>0</v>
      </c>
    </row>
    <row r="8628" spans="1:86" x14ac:dyDescent="0.25">
      <c r="A8628"/>
      <c r="B8628"/>
      <c r="D8628"/>
      <c r="AL8628">
        <f t="shared" si="938"/>
        <v>0</v>
      </c>
      <c r="AQ8628">
        <f t="shared" si="939"/>
        <v>0</v>
      </c>
      <c r="AR8628" t="str">
        <f>IFERROR(IF(OR(AP8628=338,AP8628=340,AP8628=341,AP8628=342,AP8628="342A",AP8628="342B"),PorcenRet(AP8628,AT8628,AU8628),INDEX(PORCENTAJEBUSCAR,MATCH(AP8628,CódigoRET,0),4)*1),"")</f>
        <v/>
      </c>
      <c r="AS8628">
        <f t="shared" si="940"/>
        <v>0</v>
      </c>
      <c r="BF8628" t="str">
        <f>IFERROR(IF(OR(BD8628=338,BD8628=340,BD8628=341,BD8628=342,BD8628="342A",BD8628="342B"),PorcenRet(BD8628,BH8628,BI8628),INDEX(PORCENTAJEBUSCAR,MATCH(BD8628,CódigoRET,0),4)*1),"")</f>
        <v/>
      </c>
      <c r="BG8628">
        <f t="shared" si="941"/>
        <v>0</v>
      </c>
      <c r="BO8628">
        <f t="shared" si="942"/>
        <v>0</v>
      </c>
      <c r="CC8628">
        <f t="shared" si="943"/>
        <v>0</v>
      </c>
      <c r="CD8628">
        <f t="shared" si="944"/>
        <v>0</v>
      </c>
      <c r="CG8628">
        <f ca="1">IFERROR(INDIRECT("IVA!X"&amp;MATCH(MID(COMPRAS!C8528,1,2)&amp;MID(COMPRAS!F8528,1,2)&amp;MID(COMPRAS!D8528,1,2),IVA!W:W,0)),"SIN COD.")</f>
        <v>0</v>
      </c>
      <c r="CH8628">
        <f ca="1">IFERROR(INDIRECT("IVA!Y"&amp;MATCH(MID(COMPRAS!C8528,1,2)&amp;MID(COMPRAS!F8528,1,2)&amp;MID(COMPRAS!D8528,1,2),IVA!W:W,0)),"SIN COD.")</f>
        <v>0</v>
      </c>
    </row>
    <row r="8629" spans="1:86" x14ac:dyDescent="0.25">
      <c r="A8629"/>
      <c r="B8629"/>
      <c r="D8629"/>
      <c r="AL8629">
        <f t="shared" si="938"/>
        <v>0</v>
      </c>
      <c r="AQ8629">
        <f t="shared" si="939"/>
        <v>0</v>
      </c>
      <c r="AR8629" t="str">
        <f>IFERROR(IF(OR(AP8629=338,AP8629=340,AP8629=341,AP8629=342,AP8629="342A",AP8629="342B"),PorcenRet(AP8629,AT8629,AU8629),INDEX(PORCENTAJEBUSCAR,MATCH(AP8629,CódigoRET,0),4)*1),"")</f>
        <v/>
      </c>
      <c r="AS8629">
        <f t="shared" si="940"/>
        <v>0</v>
      </c>
      <c r="BF8629" t="str">
        <f>IFERROR(IF(OR(BD8629=338,BD8629=340,BD8629=341,BD8629=342,BD8629="342A",BD8629="342B"),PorcenRet(BD8629,BH8629,BI8629),INDEX(PORCENTAJEBUSCAR,MATCH(BD8629,CódigoRET,0),4)*1),"")</f>
        <v/>
      </c>
      <c r="BG8629">
        <f t="shared" si="941"/>
        <v>0</v>
      </c>
      <c r="BO8629">
        <f t="shared" si="942"/>
        <v>0</v>
      </c>
      <c r="CC8629">
        <f t="shared" si="943"/>
        <v>0</v>
      </c>
      <c r="CD8629">
        <f t="shared" si="944"/>
        <v>0</v>
      </c>
      <c r="CG8629">
        <f ca="1">IFERROR(INDIRECT("IVA!X"&amp;MATCH(MID(COMPRAS!C8529,1,2)&amp;MID(COMPRAS!F8529,1,2)&amp;MID(COMPRAS!D8529,1,2),IVA!W:W,0)),"SIN COD.")</f>
        <v>0</v>
      </c>
      <c r="CH8629">
        <f ca="1">IFERROR(INDIRECT("IVA!Y"&amp;MATCH(MID(COMPRAS!C8529,1,2)&amp;MID(COMPRAS!F8529,1,2)&amp;MID(COMPRAS!D8529,1,2),IVA!W:W,0)),"SIN COD.")</f>
        <v>0</v>
      </c>
    </row>
    <row r="8630" spans="1:86" x14ac:dyDescent="0.25">
      <c r="A8630"/>
      <c r="B8630"/>
      <c r="D8630"/>
      <c r="AL8630">
        <f t="shared" si="938"/>
        <v>0</v>
      </c>
      <c r="AQ8630">
        <f t="shared" si="939"/>
        <v>0</v>
      </c>
      <c r="AR8630" t="str">
        <f>IFERROR(IF(OR(AP8630=338,AP8630=340,AP8630=341,AP8630=342,AP8630="342A",AP8630="342B"),PorcenRet(AP8630,AT8630,AU8630),INDEX(PORCENTAJEBUSCAR,MATCH(AP8630,CódigoRET,0),4)*1),"")</f>
        <v/>
      </c>
      <c r="AS8630">
        <f t="shared" si="940"/>
        <v>0</v>
      </c>
      <c r="BF8630" t="str">
        <f>IFERROR(IF(OR(BD8630=338,BD8630=340,BD8630=341,BD8630=342,BD8630="342A",BD8630="342B"),PorcenRet(BD8630,BH8630,BI8630),INDEX(PORCENTAJEBUSCAR,MATCH(BD8630,CódigoRET,0),4)*1),"")</f>
        <v/>
      </c>
      <c r="BG8630">
        <f t="shared" si="941"/>
        <v>0</v>
      </c>
      <c r="BO8630">
        <f t="shared" si="942"/>
        <v>0</v>
      </c>
      <c r="CC8630">
        <f t="shared" si="943"/>
        <v>0</v>
      </c>
      <c r="CD8630">
        <f t="shared" si="944"/>
        <v>0</v>
      </c>
      <c r="CG8630">
        <f ca="1">IFERROR(INDIRECT("IVA!X"&amp;MATCH(MID(COMPRAS!C8530,1,2)&amp;MID(COMPRAS!F8530,1,2)&amp;MID(COMPRAS!D8530,1,2),IVA!W:W,0)),"SIN COD.")</f>
        <v>0</v>
      </c>
      <c r="CH8630">
        <f ca="1">IFERROR(INDIRECT("IVA!Y"&amp;MATCH(MID(COMPRAS!C8530,1,2)&amp;MID(COMPRAS!F8530,1,2)&amp;MID(COMPRAS!D8530,1,2),IVA!W:W,0)),"SIN COD.")</f>
        <v>0</v>
      </c>
    </row>
    <row r="8631" spans="1:86" x14ac:dyDescent="0.25">
      <c r="A8631"/>
      <c r="B8631"/>
      <c r="D8631"/>
      <c r="AL8631">
        <f t="shared" si="938"/>
        <v>0</v>
      </c>
      <c r="AQ8631">
        <f t="shared" si="939"/>
        <v>0</v>
      </c>
      <c r="AR8631" t="str">
        <f>IFERROR(IF(OR(AP8631=338,AP8631=340,AP8631=341,AP8631=342,AP8631="342A",AP8631="342B"),PorcenRet(AP8631,AT8631,AU8631),INDEX(PORCENTAJEBUSCAR,MATCH(AP8631,CódigoRET,0),4)*1),"")</f>
        <v/>
      </c>
      <c r="AS8631">
        <f t="shared" si="940"/>
        <v>0</v>
      </c>
      <c r="BF8631" t="str">
        <f>IFERROR(IF(OR(BD8631=338,BD8631=340,BD8631=341,BD8631=342,BD8631="342A",BD8631="342B"),PorcenRet(BD8631,BH8631,BI8631),INDEX(PORCENTAJEBUSCAR,MATCH(BD8631,CódigoRET,0),4)*1),"")</f>
        <v/>
      </c>
      <c r="BG8631">
        <f t="shared" si="941"/>
        <v>0</v>
      </c>
      <c r="BO8631">
        <f t="shared" si="942"/>
        <v>0</v>
      </c>
      <c r="CC8631">
        <f t="shared" si="943"/>
        <v>0</v>
      </c>
      <c r="CD8631">
        <f t="shared" si="944"/>
        <v>0</v>
      </c>
      <c r="CG8631">
        <f ca="1">IFERROR(INDIRECT("IVA!X"&amp;MATCH(MID(COMPRAS!C8531,1,2)&amp;MID(COMPRAS!F8531,1,2)&amp;MID(COMPRAS!D8531,1,2),IVA!W:W,0)),"SIN COD.")</f>
        <v>0</v>
      </c>
      <c r="CH8631">
        <f ca="1">IFERROR(INDIRECT("IVA!Y"&amp;MATCH(MID(COMPRAS!C8531,1,2)&amp;MID(COMPRAS!F8531,1,2)&amp;MID(COMPRAS!D8531,1,2),IVA!W:W,0)),"SIN COD.")</f>
        <v>0</v>
      </c>
    </row>
    <row r="8632" spans="1:86" x14ac:dyDescent="0.25">
      <c r="A8632"/>
      <c r="B8632"/>
      <c r="D8632"/>
      <c r="AL8632">
        <f t="shared" si="938"/>
        <v>0</v>
      </c>
      <c r="AQ8632">
        <f t="shared" si="939"/>
        <v>0</v>
      </c>
      <c r="AR8632" t="str">
        <f>IFERROR(IF(OR(AP8632=338,AP8632=340,AP8632=341,AP8632=342,AP8632="342A",AP8632="342B"),PorcenRet(AP8632,AT8632,AU8632),INDEX(PORCENTAJEBUSCAR,MATCH(AP8632,CódigoRET,0),4)*1),"")</f>
        <v/>
      </c>
      <c r="AS8632">
        <f t="shared" si="940"/>
        <v>0</v>
      </c>
      <c r="BF8632" t="str">
        <f>IFERROR(IF(OR(BD8632=338,BD8632=340,BD8632=341,BD8632=342,BD8632="342A",BD8632="342B"),PorcenRet(BD8632,BH8632,BI8632),INDEX(PORCENTAJEBUSCAR,MATCH(BD8632,CódigoRET,0),4)*1),"")</f>
        <v/>
      </c>
      <c r="BG8632">
        <f t="shared" si="941"/>
        <v>0</v>
      </c>
      <c r="BO8632">
        <f t="shared" si="942"/>
        <v>0</v>
      </c>
      <c r="CC8632">
        <f t="shared" si="943"/>
        <v>0</v>
      </c>
      <c r="CD8632">
        <f t="shared" si="944"/>
        <v>0</v>
      </c>
      <c r="CG8632">
        <f ca="1">IFERROR(INDIRECT("IVA!X"&amp;MATCH(MID(COMPRAS!C8532,1,2)&amp;MID(COMPRAS!F8532,1,2)&amp;MID(COMPRAS!D8532,1,2),IVA!W:W,0)),"SIN COD.")</f>
        <v>0</v>
      </c>
      <c r="CH8632">
        <f ca="1">IFERROR(INDIRECT("IVA!Y"&amp;MATCH(MID(COMPRAS!C8532,1,2)&amp;MID(COMPRAS!F8532,1,2)&amp;MID(COMPRAS!D8532,1,2),IVA!W:W,0)),"SIN COD.")</f>
        <v>0</v>
      </c>
    </row>
    <row r="8633" spans="1:86" x14ac:dyDescent="0.25">
      <c r="A8633"/>
      <c r="B8633"/>
      <c r="D8633"/>
      <c r="AL8633">
        <f t="shared" si="938"/>
        <v>0</v>
      </c>
      <c r="AQ8633">
        <f t="shared" si="939"/>
        <v>0</v>
      </c>
      <c r="AR8633" t="str">
        <f>IFERROR(IF(OR(AP8633=338,AP8633=340,AP8633=341,AP8633=342,AP8633="342A",AP8633="342B"),PorcenRet(AP8633,AT8633,AU8633),INDEX(PORCENTAJEBUSCAR,MATCH(AP8633,CódigoRET,0),4)*1),"")</f>
        <v/>
      </c>
      <c r="AS8633">
        <f t="shared" si="940"/>
        <v>0</v>
      </c>
      <c r="BF8633" t="str">
        <f>IFERROR(IF(OR(BD8633=338,BD8633=340,BD8633=341,BD8633=342,BD8633="342A",BD8633="342B"),PorcenRet(BD8633,BH8633,BI8633),INDEX(PORCENTAJEBUSCAR,MATCH(BD8633,CódigoRET,0),4)*1),"")</f>
        <v/>
      </c>
      <c r="BG8633">
        <f t="shared" si="941"/>
        <v>0</v>
      </c>
      <c r="BO8633">
        <f t="shared" si="942"/>
        <v>0</v>
      </c>
      <c r="CC8633">
        <f t="shared" si="943"/>
        <v>0</v>
      </c>
      <c r="CD8633">
        <f t="shared" si="944"/>
        <v>0</v>
      </c>
      <c r="CG8633">
        <f ca="1">IFERROR(INDIRECT("IVA!X"&amp;MATCH(MID(COMPRAS!C8533,1,2)&amp;MID(COMPRAS!F8533,1,2)&amp;MID(COMPRAS!D8533,1,2),IVA!W:W,0)),"SIN COD.")</f>
        <v>0</v>
      </c>
      <c r="CH8633">
        <f ca="1">IFERROR(INDIRECT("IVA!Y"&amp;MATCH(MID(COMPRAS!C8533,1,2)&amp;MID(COMPRAS!F8533,1,2)&amp;MID(COMPRAS!D8533,1,2),IVA!W:W,0)),"SIN COD.")</f>
        <v>0</v>
      </c>
    </row>
    <row r="8634" spans="1:86" x14ac:dyDescent="0.25">
      <c r="A8634"/>
      <c r="B8634"/>
      <c r="D8634"/>
      <c r="AL8634">
        <f t="shared" si="938"/>
        <v>0</v>
      </c>
      <c r="AQ8634">
        <f t="shared" si="939"/>
        <v>0</v>
      </c>
      <c r="AR8634" t="str">
        <f>IFERROR(IF(OR(AP8634=338,AP8634=340,AP8634=341,AP8634=342,AP8634="342A",AP8634="342B"),PorcenRet(AP8634,AT8634,AU8634),INDEX(PORCENTAJEBUSCAR,MATCH(AP8634,CódigoRET,0),4)*1),"")</f>
        <v/>
      </c>
      <c r="AS8634">
        <f t="shared" si="940"/>
        <v>0</v>
      </c>
      <c r="BF8634" t="str">
        <f>IFERROR(IF(OR(BD8634=338,BD8634=340,BD8634=341,BD8634=342,BD8634="342A",BD8634="342B"),PorcenRet(BD8634,BH8634,BI8634),INDEX(PORCENTAJEBUSCAR,MATCH(BD8634,CódigoRET,0),4)*1),"")</f>
        <v/>
      </c>
      <c r="BG8634">
        <f t="shared" si="941"/>
        <v>0</v>
      </c>
      <c r="BO8634">
        <f t="shared" si="942"/>
        <v>0</v>
      </c>
      <c r="CC8634">
        <f t="shared" si="943"/>
        <v>0</v>
      </c>
      <c r="CD8634">
        <f t="shared" si="944"/>
        <v>0</v>
      </c>
      <c r="CG8634">
        <f ca="1">IFERROR(INDIRECT("IVA!X"&amp;MATCH(MID(COMPRAS!C8534,1,2)&amp;MID(COMPRAS!F8534,1,2)&amp;MID(COMPRAS!D8534,1,2),IVA!W:W,0)),"SIN COD.")</f>
        <v>0</v>
      </c>
      <c r="CH8634">
        <f ca="1">IFERROR(INDIRECT("IVA!Y"&amp;MATCH(MID(COMPRAS!C8534,1,2)&amp;MID(COMPRAS!F8534,1,2)&amp;MID(COMPRAS!D8534,1,2),IVA!W:W,0)),"SIN COD.")</f>
        <v>0</v>
      </c>
    </row>
    <row r="8635" spans="1:86" x14ac:dyDescent="0.25">
      <c r="A8635"/>
      <c r="B8635"/>
      <c r="D8635"/>
      <c r="AL8635">
        <f t="shared" si="938"/>
        <v>0</v>
      </c>
      <c r="AQ8635">
        <f t="shared" si="939"/>
        <v>0</v>
      </c>
      <c r="AR8635" t="str">
        <f>IFERROR(IF(OR(AP8635=338,AP8635=340,AP8635=341,AP8635=342,AP8635="342A",AP8635="342B"),PorcenRet(AP8635,AT8635,AU8635),INDEX(PORCENTAJEBUSCAR,MATCH(AP8635,CódigoRET,0),4)*1),"")</f>
        <v/>
      </c>
      <c r="AS8635">
        <f t="shared" si="940"/>
        <v>0</v>
      </c>
      <c r="BF8635" t="str">
        <f>IFERROR(IF(OR(BD8635=338,BD8635=340,BD8635=341,BD8635=342,BD8635="342A",BD8635="342B"),PorcenRet(BD8635,BH8635,BI8635),INDEX(PORCENTAJEBUSCAR,MATCH(BD8635,CódigoRET,0),4)*1),"")</f>
        <v/>
      </c>
      <c r="BG8635">
        <f t="shared" si="941"/>
        <v>0</v>
      </c>
      <c r="BO8635">
        <f t="shared" si="942"/>
        <v>0</v>
      </c>
      <c r="CC8635">
        <f t="shared" si="943"/>
        <v>0</v>
      </c>
      <c r="CD8635">
        <f t="shared" si="944"/>
        <v>0</v>
      </c>
      <c r="CG8635">
        <f ca="1">IFERROR(INDIRECT("IVA!X"&amp;MATCH(MID(COMPRAS!C8535,1,2)&amp;MID(COMPRAS!F8535,1,2)&amp;MID(COMPRAS!D8535,1,2),IVA!W:W,0)),"SIN COD.")</f>
        <v>0</v>
      </c>
      <c r="CH8635">
        <f ca="1">IFERROR(INDIRECT("IVA!Y"&amp;MATCH(MID(COMPRAS!C8535,1,2)&amp;MID(COMPRAS!F8535,1,2)&amp;MID(COMPRAS!D8535,1,2),IVA!W:W,0)),"SIN COD.")</f>
        <v>0</v>
      </c>
    </row>
    <row r="8636" spans="1:86" x14ac:dyDescent="0.25">
      <c r="A8636"/>
      <c r="B8636"/>
      <c r="D8636"/>
      <c r="AL8636">
        <f t="shared" si="938"/>
        <v>0</v>
      </c>
      <c r="AQ8636">
        <f t="shared" si="939"/>
        <v>0</v>
      </c>
      <c r="AR8636" t="str">
        <f>IFERROR(IF(OR(AP8636=338,AP8636=340,AP8636=341,AP8636=342,AP8636="342A",AP8636="342B"),PorcenRet(AP8636,AT8636,AU8636),INDEX(PORCENTAJEBUSCAR,MATCH(AP8636,CódigoRET,0),4)*1),"")</f>
        <v/>
      </c>
      <c r="AS8636">
        <f t="shared" si="940"/>
        <v>0</v>
      </c>
      <c r="BF8636" t="str">
        <f>IFERROR(IF(OR(BD8636=338,BD8636=340,BD8636=341,BD8636=342,BD8636="342A",BD8636="342B"),PorcenRet(BD8636,BH8636,BI8636),INDEX(PORCENTAJEBUSCAR,MATCH(BD8636,CódigoRET,0),4)*1),"")</f>
        <v/>
      </c>
      <c r="BG8636">
        <f t="shared" si="941"/>
        <v>0</v>
      </c>
      <c r="BO8636">
        <f t="shared" si="942"/>
        <v>0</v>
      </c>
      <c r="CC8636">
        <f t="shared" si="943"/>
        <v>0</v>
      </c>
      <c r="CD8636">
        <f t="shared" si="944"/>
        <v>0</v>
      </c>
      <c r="CG8636">
        <f ca="1">IFERROR(INDIRECT("IVA!X"&amp;MATCH(MID(COMPRAS!C8536,1,2)&amp;MID(COMPRAS!F8536,1,2)&amp;MID(COMPRAS!D8536,1,2),IVA!W:W,0)),"SIN COD.")</f>
        <v>0</v>
      </c>
      <c r="CH8636">
        <f ca="1">IFERROR(INDIRECT("IVA!Y"&amp;MATCH(MID(COMPRAS!C8536,1,2)&amp;MID(COMPRAS!F8536,1,2)&amp;MID(COMPRAS!D8536,1,2),IVA!W:W,0)),"SIN COD.")</f>
        <v>0</v>
      </c>
    </row>
    <row r="8637" spans="1:86" x14ac:dyDescent="0.25">
      <c r="A8637"/>
      <c r="B8637"/>
      <c r="D8637"/>
      <c r="AL8637">
        <f t="shared" si="938"/>
        <v>0</v>
      </c>
      <c r="AQ8637">
        <f t="shared" si="939"/>
        <v>0</v>
      </c>
      <c r="AR8637" t="str">
        <f>IFERROR(IF(OR(AP8637=338,AP8637=340,AP8637=341,AP8637=342,AP8637="342A",AP8637="342B"),PorcenRet(AP8637,AT8637,AU8637),INDEX(PORCENTAJEBUSCAR,MATCH(AP8637,CódigoRET,0),4)*1),"")</f>
        <v/>
      </c>
      <c r="AS8637">
        <f t="shared" si="940"/>
        <v>0</v>
      </c>
      <c r="BF8637" t="str">
        <f>IFERROR(IF(OR(BD8637=338,BD8637=340,BD8637=341,BD8637=342,BD8637="342A",BD8637="342B"),PorcenRet(BD8637,BH8637,BI8637),INDEX(PORCENTAJEBUSCAR,MATCH(BD8637,CódigoRET,0),4)*1),"")</f>
        <v/>
      </c>
      <c r="BG8637">
        <f t="shared" si="941"/>
        <v>0</v>
      </c>
      <c r="BO8637">
        <f t="shared" si="942"/>
        <v>0</v>
      </c>
      <c r="CC8637">
        <f t="shared" si="943"/>
        <v>0</v>
      </c>
      <c r="CD8637">
        <f t="shared" si="944"/>
        <v>0</v>
      </c>
      <c r="CG8637">
        <f ca="1">IFERROR(INDIRECT("IVA!X"&amp;MATCH(MID(COMPRAS!C8537,1,2)&amp;MID(COMPRAS!F8537,1,2)&amp;MID(COMPRAS!D8537,1,2),IVA!W:W,0)),"SIN COD.")</f>
        <v>0</v>
      </c>
      <c r="CH8637">
        <f ca="1">IFERROR(INDIRECT("IVA!Y"&amp;MATCH(MID(COMPRAS!C8537,1,2)&amp;MID(COMPRAS!F8537,1,2)&amp;MID(COMPRAS!D8537,1,2),IVA!W:W,0)),"SIN COD.")</f>
        <v>0</v>
      </c>
    </row>
    <row r="8638" spans="1:86" x14ac:dyDescent="0.25">
      <c r="A8638"/>
      <c r="B8638"/>
      <c r="D8638"/>
      <c r="AL8638">
        <f t="shared" si="938"/>
        <v>0</v>
      </c>
      <c r="AQ8638">
        <f t="shared" si="939"/>
        <v>0</v>
      </c>
      <c r="AR8638" t="str">
        <f>IFERROR(IF(OR(AP8638=338,AP8638=340,AP8638=341,AP8638=342,AP8638="342A",AP8638="342B"),PorcenRet(AP8638,AT8638,AU8638),INDEX(PORCENTAJEBUSCAR,MATCH(AP8638,CódigoRET,0),4)*1),"")</f>
        <v/>
      </c>
      <c r="AS8638">
        <f t="shared" si="940"/>
        <v>0</v>
      </c>
      <c r="BF8638" t="str">
        <f>IFERROR(IF(OR(BD8638=338,BD8638=340,BD8638=341,BD8638=342,BD8638="342A",BD8638="342B"),PorcenRet(BD8638,BH8638,BI8638),INDEX(PORCENTAJEBUSCAR,MATCH(BD8638,CódigoRET,0),4)*1),"")</f>
        <v/>
      </c>
      <c r="BG8638">
        <f t="shared" si="941"/>
        <v>0</v>
      </c>
      <c r="BO8638">
        <f t="shared" si="942"/>
        <v>0</v>
      </c>
      <c r="CC8638">
        <f t="shared" si="943"/>
        <v>0</v>
      </c>
      <c r="CD8638">
        <f t="shared" si="944"/>
        <v>0</v>
      </c>
      <c r="CG8638">
        <f ca="1">IFERROR(INDIRECT("IVA!X"&amp;MATCH(MID(COMPRAS!C8538,1,2)&amp;MID(COMPRAS!F8538,1,2)&amp;MID(COMPRAS!D8538,1,2),IVA!W:W,0)),"SIN COD.")</f>
        <v>0</v>
      </c>
      <c r="CH8638">
        <f ca="1">IFERROR(INDIRECT("IVA!Y"&amp;MATCH(MID(COMPRAS!C8538,1,2)&amp;MID(COMPRAS!F8538,1,2)&amp;MID(COMPRAS!D8538,1,2),IVA!W:W,0)),"SIN COD.")</f>
        <v>0</v>
      </c>
    </row>
    <row r="8639" spans="1:86" x14ac:dyDescent="0.25">
      <c r="A8639"/>
      <c r="B8639"/>
      <c r="D8639"/>
      <c r="AL8639">
        <f t="shared" si="938"/>
        <v>0</v>
      </c>
      <c r="AQ8639">
        <f t="shared" si="939"/>
        <v>0</v>
      </c>
      <c r="AR8639" t="str">
        <f>IFERROR(IF(OR(AP8639=338,AP8639=340,AP8639=341,AP8639=342,AP8639="342A",AP8639="342B"),PorcenRet(AP8639,AT8639,AU8639),INDEX(PORCENTAJEBUSCAR,MATCH(AP8639,CódigoRET,0),4)*1),"")</f>
        <v/>
      </c>
      <c r="AS8639">
        <f t="shared" si="940"/>
        <v>0</v>
      </c>
      <c r="BF8639" t="str">
        <f>IFERROR(IF(OR(BD8639=338,BD8639=340,BD8639=341,BD8639=342,BD8639="342A",BD8639="342B"),PorcenRet(BD8639,BH8639,BI8639),INDEX(PORCENTAJEBUSCAR,MATCH(BD8639,CódigoRET,0),4)*1),"")</f>
        <v/>
      </c>
      <c r="BG8639">
        <f t="shared" si="941"/>
        <v>0</v>
      </c>
      <c r="BO8639">
        <f t="shared" si="942"/>
        <v>0</v>
      </c>
      <c r="CC8639">
        <f t="shared" si="943"/>
        <v>0</v>
      </c>
      <c r="CD8639">
        <f t="shared" si="944"/>
        <v>0</v>
      </c>
      <c r="CG8639">
        <f ca="1">IFERROR(INDIRECT("IVA!X"&amp;MATCH(MID(COMPRAS!C8539,1,2)&amp;MID(COMPRAS!F8539,1,2)&amp;MID(COMPRAS!D8539,1,2),IVA!W:W,0)),"SIN COD.")</f>
        <v>0</v>
      </c>
      <c r="CH8639">
        <f ca="1">IFERROR(INDIRECT("IVA!Y"&amp;MATCH(MID(COMPRAS!C8539,1,2)&amp;MID(COMPRAS!F8539,1,2)&amp;MID(COMPRAS!D8539,1,2),IVA!W:W,0)),"SIN COD.")</f>
        <v>0</v>
      </c>
    </row>
    <row r="8640" spans="1:86" x14ac:dyDescent="0.25">
      <c r="A8640"/>
      <c r="B8640"/>
      <c r="D8640"/>
      <c r="AL8640">
        <f t="shared" si="938"/>
        <v>0</v>
      </c>
      <c r="AQ8640">
        <f t="shared" si="939"/>
        <v>0</v>
      </c>
      <c r="AR8640" t="str">
        <f>IFERROR(IF(OR(AP8640=338,AP8640=340,AP8640=341,AP8640=342,AP8640="342A",AP8640="342B"),PorcenRet(AP8640,AT8640,AU8640),INDEX(PORCENTAJEBUSCAR,MATCH(AP8640,CódigoRET,0),4)*1),"")</f>
        <v/>
      </c>
      <c r="AS8640">
        <f t="shared" si="940"/>
        <v>0</v>
      </c>
      <c r="BF8640" t="str">
        <f>IFERROR(IF(OR(BD8640=338,BD8640=340,BD8640=341,BD8640=342,BD8640="342A",BD8640="342B"),PorcenRet(BD8640,BH8640,BI8640),INDEX(PORCENTAJEBUSCAR,MATCH(BD8640,CódigoRET,0),4)*1),"")</f>
        <v/>
      </c>
      <c r="BG8640">
        <f t="shared" si="941"/>
        <v>0</v>
      </c>
      <c r="BO8640">
        <f t="shared" si="942"/>
        <v>0</v>
      </c>
      <c r="CC8640">
        <f t="shared" si="943"/>
        <v>0</v>
      </c>
      <c r="CD8640">
        <f t="shared" si="944"/>
        <v>0</v>
      </c>
      <c r="CG8640">
        <f ca="1">IFERROR(INDIRECT("IVA!X"&amp;MATCH(MID(COMPRAS!C8540,1,2)&amp;MID(COMPRAS!F8540,1,2)&amp;MID(COMPRAS!D8540,1,2),IVA!W:W,0)),"SIN COD.")</f>
        <v>0</v>
      </c>
      <c r="CH8640">
        <f ca="1">IFERROR(INDIRECT("IVA!Y"&amp;MATCH(MID(COMPRAS!C8540,1,2)&amp;MID(COMPRAS!F8540,1,2)&amp;MID(COMPRAS!D8540,1,2),IVA!W:W,0)),"SIN COD.")</f>
        <v>0</v>
      </c>
    </row>
    <row r="8641" spans="1:86" x14ac:dyDescent="0.25">
      <c r="A8641"/>
      <c r="B8641"/>
      <c r="D8641"/>
      <c r="AL8641">
        <f t="shared" si="938"/>
        <v>0</v>
      </c>
      <c r="AQ8641">
        <f t="shared" si="939"/>
        <v>0</v>
      </c>
      <c r="AR8641" t="str">
        <f>IFERROR(IF(OR(AP8641=338,AP8641=340,AP8641=341,AP8641=342,AP8641="342A",AP8641="342B"),PorcenRet(AP8641,AT8641,AU8641),INDEX(PORCENTAJEBUSCAR,MATCH(AP8641,CódigoRET,0),4)*1),"")</f>
        <v/>
      </c>
      <c r="AS8641">
        <f t="shared" si="940"/>
        <v>0</v>
      </c>
      <c r="BF8641" t="str">
        <f>IFERROR(IF(OR(BD8641=338,BD8641=340,BD8641=341,BD8641=342,BD8641="342A",BD8641="342B"),PorcenRet(BD8641,BH8641,BI8641),INDEX(PORCENTAJEBUSCAR,MATCH(BD8641,CódigoRET,0),4)*1),"")</f>
        <v/>
      </c>
      <c r="BG8641">
        <f t="shared" si="941"/>
        <v>0</v>
      </c>
      <c r="BO8641">
        <f t="shared" si="942"/>
        <v>0</v>
      </c>
      <c r="CC8641">
        <f t="shared" si="943"/>
        <v>0</v>
      </c>
      <c r="CD8641">
        <f t="shared" si="944"/>
        <v>0</v>
      </c>
      <c r="CG8641">
        <f ca="1">IFERROR(INDIRECT("IVA!X"&amp;MATCH(MID(COMPRAS!C8541,1,2)&amp;MID(COMPRAS!F8541,1,2)&amp;MID(COMPRAS!D8541,1,2),IVA!W:W,0)),"SIN COD.")</f>
        <v>0</v>
      </c>
      <c r="CH8641">
        <f ca="1">IFERROR(INDIRECT("IVA!Y"&amp;MATCH(MID(COMPRAS!C8541,1,2)&amp;MID(COMPRAS!F8541,1,2)&amp;MID(COMPRAS!D8541,1,2),IVA!W:W,0)),"SIN COD.")</f>
        <v>0</v>
      </c>
    </row>
    <row r="8642" spans="1:86" x14ac:dyDescent="0.25">
      <c r="A8642"/>
      <c r="B8642"/>
      <c r="D8642"/>
      <c r="AL8642">
        <f t="shared" ref="AL8642:AL8705" si="945">O8642+P8642+Q8642+R8642+S8642+T8642+U8642+V8642</f>
        <v>0</v>
      </c>
      <c r="AQ8642">
        <f t="shared" ref="AQ8642:AQ8705" si="946">+P8642+Q8642+R8642+S8642-BE8642-BQ8642-BW8642+O8642</f>
        <v>0</v>
      </c>
      <c r="AR8642" t="str">
        <f>IFERROR(IF(OR(AP8642=338,AP8642=340,AP8642=341,AP8642=342,AP8642="342A",AP8642="342B"),PorcenRet(AP8642,AT8642,AU8642),INDEX(PORCENTAJEBUSCAR,MATCH(AP8642,CódigoRET,0),4)*1),"")</f>
        <v/>
      </c>
      <c r="AS8642">
        <f t="shared" ref="AS8642:AS8705" si="947">ROUND(IF(AP8642="",0,AQ8642*(AR8642/100)),2)</f>
        <v>0</v>
      </c>
      <c r="BF8642" t="str">
        <f>IFERROR(IF(OR(BD8642=338,BD8642=340,BD8642=341,BD8642=342,BD8642="342A",BD8642="342B"),PorcenRet(BD8642,BH8642,BI8642),INDEX(PORCENTAJEBUSCAR,MATCH(BD8642,CódigoRET,0),4)*1),"")</f>
        <v/>
      </c>
      <c r="BG8642">
        <f t="shared" ref="BG8642:BG8705" si="948">ROUND(IF(BD8642="",0,BE8642*(BF8642/100)),2)</f>
        <v>0</v>
      </c>
      <c r="BO8642">
        <f t="shared" ref="BO8642:BO8705" si="949">IF(MID(F8642,1,2)="41",SUM(O8642:S8642),0)</f>
        <v>0</v>
      </c>
      <c r="CC8642">
        <f t="shared" ref="CC8642:CC8705" si="950">O8642+P8642+Q8642+R8642+S8642</f>
        <v>0</v>
      </c>
      <c r="CD8642">
        <f t="shared" ref="CD8642:CD8705" si="951">T8642+U8642</f>
        <v>0</v>
      </c>
      <c r="CG8642">
        <f ca="1">IFERROR(INDIRECT("IVA!X"&amp;MATCH(MID(COMPRAS!C8542,1,2)&amp;MID(COMPRAS!F8542,1,2)&amp;MID(COMPRAS!D8542,1,2),IVA!W:W,0)),"SIN COD.")</f>
        <v>0</v>
      </c>
      <c r="CH8642">
        <f ca="1">IFERROR(INDIRECT("IVA!Y"&amp;MATCH(MID(COMPRAS!C8542,1,2)&amp;MID(COMPRAS!F8542,1,2)&amp;MID(COMPRAS!D8542,1,2),IVA!W:W,0)),"SIN COD.")</f>
        <v>0</v>
      </c>
    </row>
    <row r="8643" spans="1:86" x14ac:dyDescent="0.25">
      <c r="A8643"/>
      <c r="B8643"/>
      <c r="D8643"/>
      <c r="AL8643">
        <f t="shared" si="945"/>
        <v>0</v>
      </c>
      <c r="AQ8643">
        <f t="shared" si="946"/>
        <v>0</v>
      </c>
      <c r="AR8643" t="str">
        <f>IFERROR(IF(OR(AP8643=338,AP8643=340,AP8643=341,AP8643=342,AP8643="342A",AP8643="342B"),PorcenRet(AP8643,AT8643,AU8643),INDEX(PORCENTAJEBUSCAR,MATCH(AP8643,CódigoRET,0),4)*1),"")</f>
        <v/>
      </c>
      <c r="AS8643">
        <f t="shared" si="947"/>
        <v>0</v>
      </c>
      <c r="BF8643" t="str">
        <f>IFERROR(IF(OR(BD8643=338,BD8643=340,BD8643=341,BD8643=342,BD8643="342A",BD8643="342B"),PorcenRet(BD8643,BH8643,BI8643),INDEX(PORCENTAJEBUSCAR,MATCH(BD8643,CódigoRET,0),4)*1),"")</f>
        <v/>
      </c>
      <c r="BG8643">
        <f t="shared" si="948"/>
        <v>0</v>
      </c>
      <c r="BO8643">
        <f t="shared" si="949"/>
        <v>0</v>
      </c>
      <c r="CC8643">
        <f t="shared" si="950"/>
        <v>0</v>
      </c>
      <c r="CD8643">
        <f t="shared" si="951"/>
        <v>0</v>
      </c>
      <c r="CG8643">
        <f ca="1">IFERROR(INDIRECT("IVA!X"&amp;MATCH(MID(COMPRAS!C8543,1,2)&amp;MID(COMPRAS!F8543,1,2)&amp;MID(COMPRAS!D8543,1,2),IVA!W:W,0)),"SIN COD.")</f>
        <v>0</v>
      </c>
      <c r="CH8643">
        <f ca="1">IFERROR(INDIRECT("IVA!Y"&amp;MATCH(MID(COMPRAS!C8543,1,2)&amp;MID(COMPRAS!F8543,1,2)&amp;MID(COMPRAS!D8543,1,2),IVA!W:W,0)),"SIN COD.")</f>
        <v>0</v>
      </c>
    </row>
    <row r="8644" spans="1:86" x14ac:dyDescent="0.25">
      <c r="A8644"/>
      <c r="B8644"/>
      <c r="D8644"/>
      <c r="AL8644">
        <f t="shared" si="945"/>
        <v>0</v>
      </c>
      <c r="AQ8644">
        <f t="shared" si="946"/>
        <v>0</v>
      </c>
      <c r="AR8644" t="str">
        <f>IFERROR(IF(OR(AP8644=338,AP8644=340,AP8644=341,AP8644=342,AP8644="342A",AP8644="342B"),PorcenRet(AP8644,AT8644,AU8644),INDEX(PORCENTAJEBUSCAR,MATCH(AP8644,CódigoRET,0),4)*1),"")</f>
        <v/>
      </c>
      <c r="AS8644">
        <f t="shared" si="947"/>
        <v>0</v>
      </c>
      <c r="BF8644" t="str">
        <f>IFERROR(IF(OR(BD8644=338,BD8644=340,BD8644=341,BD8644=342,BD8644="342A",BD8644="342B"),PorcenRet(BD8644,BH8644,BI8644),INDEX(PORCENTAJEBUSCAR,MATCH(BD8644,CódigoRET,0),4)*1),"")</f>
        <v/>
      </c>
      <c r="BG8644">
        <f t="shared" si="948"/>
        <v>0</v>
      </c>
      <c r="BO8644">
        <f t="shared" si="949"/>
        <v>0</v>
      </c>
      <c r="CC8644">
        <f t="shared" si="950"/>
        <v>0</v>
      </c>
      <c r="CD8644">
        <f t="shared" si="951"/>
        <v>0</v>
      </c>
      <c r="CG8644">
        <f ca="1">IFERROR(INDIRECT("IVA!X"&amp;MATCH(MID(COMPRAS!C8544,1,2)&amp;MID(COMPRAS!F8544,1,2)&amp;MID(COMPRAS!D8544,1,2),IVA!W:W,0)),"SIN COD.")</f>
        <v>0</v>
      </c>
      <c r="CH8644">
        <f ca="1">IFERROR(INDIRECT("IVA!Y"&amp;MATCH(MID(COMPRAS!C8544,1,2)&amp;MID(COMPRAS!F8544,1,2)&amp;MID(COMPRAS!D8544,1,2),IVA!W:W,0)),"SIN COD.")</f>
        <v>0</v>
      </c>
    </row>
    <row r="8645" spans="1:86" x14ac:dyDescent="0.25">
      <c r="A8645"/>
      <c r="B8645"/>
      <c r="D8645"/>
      <c r="AL8645">
        <f t="shared" si="945"/>
        <v>0</v>
      </c>
      <c r="AQ8645">
        <f t="shared" si="946"/>
        <v>0</v>
      </c>
      <c r="AR8645" t="str">
        <f>IFERROR(IF(OR(AP8645=338,AP8645=340,AP8645=341,AP8645=342,AP8645="342A",AP8645="342B"),PorcenRet(AP8645,AT8645,AU8645),INDEX(PORCENTAJEBUSCAR,MATCH(AP8645,CódigoRET,0),4)*1),"")</f>
        <v/>
      </c>
      <c r="AS8645">
        <f t="shared" si="947"/>
        <v>0</v>
      </c>
      <c r="BF8645" t="str">
        <f>IFERROR(IF(OR(BD8645=338,BD8645=340,BD8645=341,BD8645=342,BD8645="342A",BD8645="342B"),PorcenRet(BD8645,BH8645,BI8645),INDEX(PORCENTAJEBUSCAR,MATCH(BD8645,CódigoRET,0),4)*1),"")</f>
        <v/>
      </c>
      <c r="BG8645">
        <f t="shared" si="948"/>
        <v>0</v>
      </c>
      <c r="BO8645">
        <f t="shared" si="949"/>
        <v>0</v>
      </c>
      <c r="CC8645">
        <f t="shared" si="950"/>
        <v>0</v>
      </c>
      <c r="CD8645">
        <f t="shared" si="951"/>
        <v>0</v>
      </c>
      <c r="CG8645">
        <f ca="1">IFERROR(INDIRECT("IVA!X"&amp;MATCH(MID(COMPRAS!C8545,1,2)&amp;MID(COMPRAS!F8545,1,2)&amp;MID(COMPRAS!D8545,1,2),IVA!W:W,0)),"SIN COD.")</f>
        <v>0</v>
      </c>
      <c r="CH8645">
        <f ca="1">IFERROR(INDIRECT("IVA!Y"&amp;MATCH(MID(COMPRAS!C8545,1,2)&amp;MID(COMPRAS!F8545,1,2)&amp;MID(COMPRAS!D8545,1,2),IVA!W:W,0)),"SIN COD.")</f>
        <v>0</v>
      </c>
    </row>
    <row r="8646" spans="1:86" x14ac:dyDescent="0.25">
      <c r="A8646"/>
      <c r="B8646"/>
      <c r="D8646"/>
      <c r="AL8646">
        <f t="shared" si="945"/>
        <v>0</v>
      </c>
      <c r="AQ8646">
        <f t="shared" si="946"/>
        <v>0</v>
      </c>
      <c r="AR8646" t="str">
        <f>IFERROR(IF(OR(AP8646=338,AP8646=340,AP8646=341,AP8646=342,AP8646="342A",AP8646="342B"),PorcenRet(AP8646,AT8646,AU8646),INDEX(PORCENTAJEBUSCAR,MATCH(AP8646,CódigoRET,0),4)*1),"")</f>
        <v/>
      </c>
      <c r="AS8646">
        <f t="shared" si="947"/>
        <v>0</v>
      </c>
      <c r="BF8646" t="str">
        <f>IFERROR(IF(OR(BD8646=338,BD8646=340,BD8646=341,BD8646=342,BD8646="342A",BD8646="342B"),PorcenRet(BD8646,BH8646,BI8646),INDEX(PORCENTAJEBUSCAR,MATCH(BD8646,CódigoRET,0),4)*1),"")</f>
        <v/>
      </c>
      <c r="BG8646">
        <f t="shared" si="948"/>
        <v>0</v>
      </c>
      <c r="BO8646">
        <f t="shared" si="949"/>
        <v>0</v>
      </c>
      <c r="CC8646">
        <f t="shared" si="950"/>
        <v>0</v>
      </c>
      <c r="CD8646">
        <f t="shared" si="951"/>
        <v>0</v>
      </c>
      <c r="CG8646">
        <f ca="1">IFERROR(INDIRECT("IVA!X"&amp;MATCH(MID(COMPRAS!C8546,1,2)&amp;MID(COMPRAS!F8546,1,2)&amp;MID(COMPRAS!D8546,1,2),IVA!W:W,0)),"SIN COD.")</f>
        <v>0</v>
      </c>
      <c r="CH8646">
        <f ca="1">IFERROR(INDIRECT("IVA!Y"&amp;MATCH(MID(COMPRAS!C8546,1,2)&amp;MID(COMPRAS!F8546,1,2)&amp;MID(COMPRAS!D8546,1,2),IVA!W:W,0)),"SIN COD.")</f>
        <v>0</v>
      </c>
    </row>
    <row r="8647" spans="1:86" x14ac:dyDescent="0.25">
      <c r="A8647"/>
      <c r="B8647"/>
      <c r="D8647"/>
      <c r="AL8647">
        <f t="shared" si="945"/>
        <v>0</v>
      </c>
      <c r="AQ8647">
        <f t="shared" si="946"/>
        <v>0</v>
      </c>
      <c r="AR8647" t="str">
        <f>IFERROR(IF(OR(AP8647=338,AP8647=340,AP8647=341,AP8647=342,AP8647="342A",AP8647="342B"),PorcenRet(AP8647,AT8647,AU8647),INDEX(PORCENTAJEBUSCAR,MATCH(AP8647,CódigoRET,0),4)*1),"")</f>
        <v/>
      </c>
      <c r="AS8647">
        <f t="shared" si="947"/>
        <v>0</v>
      </c>
      <c r="BF8647" t="str">
        <f>IFERROR(IF(OR(BD8647=338,BD8647=340,BD8647=341,BD8647=342,BD8647="342A",BD8647="342B"),PorcenRet(BD8647,BH8647,BI8647),INDEX(PORCENTAJEBUSCAR,MATCH(BD8647,CódigoRET,0),4)*1),"")</f>
        <v/>
      </c>
      <c r="BG8647">
        <f t="shared" si="948"/>
        <v>0</v>
      </c>
      <c r="BO8647">
        <f t="shared" si="949"/>
        <v>0</v>
      </c>
      <c r="CC8647">
        <f t="shared" si="950"/>
        <v>0</v>
      </c>
      <c r="CD8647">
        <f t="shared" si="951"/>
        <v>0</v>
      </c>
      <c r="CG8647">
        <f ca="1">IFERROR(INDIRECT("IVA!X"&amp;MATCH(MID(COMPRAS!C8547,1,2)&amp;MID(COMPRAS!F8547,1,2)&amp;MID(COMPRAS!D8547,1,2),IVA!W:W,0)),"SIN COD.")</f>
        <v>0</v>
      </c>
      <c r="CH8647">
        <f ca="1">IFERROR(INDIRECT("IVA!Y"&amp;MATCH(MID(COMPRAS!C8547,1,2)&amp;MID(COMPRAS!F8547,1,2)&amp;MID(COMPRAS!D8547,1,2),IVA!W:W,0)),"SIN COD.")</f>
        <v>0</v>
      </c>
    </row>
    <row r="8648" spans="1:86" x14ac:dyDescent="0.25">
      <c r="A8648"/>
      <c r="B8648"/>
      <c r="D8648"/>
      <c r="AL8648">
        <f t="shared" si="945"/>
        <v>0</v>
      </c>
      <c r="AQ8648">
        <f t="shared" si="946"/>
        <v>0</v>
      </c>
      <c r="AR8648" t="str">
        <f>IFERROR(IF(OR(AP8648=338,AP8648=340,AP8648=341,AP8648=342,AP8648="342A",AP8648="342B"),PorcenRet(AP8648,AT8648,AU8648),INDEX(PORCENTAJEBUSCAR,MATCH(AP8648,CódigoRET,0),4)*1),"")</f>
        <v/>
      </c>
      <c r="AS8648">
        <f t="shared" si="947"/>
        <v>0</v>
      </c>
      <c r="BF8648" t="str">
        <f>IFERROR(IF(OR(BD8648=338,BD8648=340,BD8648=341,BD8648=342,BD8648="342A",BD8648="342B"),PorcenRet(BD8648,BH8648,BI8648),INDEX(PORCENTAJEBUSCAR,MATCH(BD8648,CódigoRET,0),4)*1),"")</f>
        <v/>
      </c>
      <c r="BG8648">
        <f t="shared" si="948"/>
        <v>0</v>
      </c>
      <c r="BO8648">
        <f t="shared" si="949"/>
        <v>0</v>
      </c>
      <c r="CC8648">
        <f t="shared" si="950"/>
        <v>0</v>
      </c>
      <c r="CD8648">
        <f t="shared" si="951"/>
        <v>0</v>
      </c>
      <c r="CG8648">
        <f ca="1">IFERROR(INDIRECT("IVA!X"&amp;MATCH(MID(COMPRAS!C8548,1,2)&amp;MID(COMPRAS!F8548,1,2)&amp;MID(COMPRAS!D8548,1,2),IVA!W:W,0)),"SIN COD.")</f>
        <v>0</v>
      </c>
      <c r="CH8648">
        <f ca="1">IFERROR(INDIRECT("IVA!Y"&amp;MATCH(MID(COMPRAS!C8548,1,2)&amp;MID(COMPRAS!F8548,1,2)&amp;MID(COMPRAS!D8548,1,2),IVA!W:W,0)),"SIN COD.")</f>
        <v>0</v>
      </c>
    </row>
    <row r="8649" spans="1:86" x14ac:dyDescent="0.25">
      <c r="A8649"/>
      <c r="B8649"/>
      <c r="D8649"/>
      <c r="AL8649">
        <f t="shared" si="945"/>
        <v>0</v>
      </c>
      <c r="AQ8649">
        <f t="shared" si="946"/>
        <v>0</v>
      </c>
      <c r="AR8649" t="str">
        <f>IFERROR(IF(OR(AP8649=338,AP8649=340,AP8649=341,AP8649=342,AP8649="342A",AP8649="342B"),PorcenRet(AP8649,AT8649,AU8649),INDEX(PORCENTAJEBUSCAR,MATCH(AP8649,CódigoRET,0),4)*1),"")</f>
        <v/>
      </c>
      <c r="AS8649">
        <f t="shared" si="947"/>
        <v>0</v>
      </c>
      <c r="BF8649" t="str">
        <f>IFERROR(IF(OR(BD8649=338,BD8649=340,BD8649=341,BD8649=342,BD8649="342A",BD8649="342B"),PorcenRet(BD8649,BH8649,BI8649),INDEX(PORCENTAJEBUSCAR,MATCH(BD8649,CódigoRET,0),4)*1),"")</f>
        <v/>
      </c>
      <c r="BG8649">
        <f t="shared" si="948"/>
        <v>0</v>
      </c>
      <c r="BO8649">
        <f t="shared" si="949"/>
        <v>0</v>
      </c>
      <c r="CC8649">
        <f t="shared" si="950"/>
        <v>0</v>
      </c>
      <c r="CD8649">
        <f t="shared" si="951"/>
        <v>0</v>
      </c>
      <c r="CG8649">
        <f ca="1">IFERROR(INDIRECT("IVA!X"&amp;MATCH(MID(COMPRAS!C8549,1,2)&amp;MID(COMPRAS!F8549,1,2)&amp;MID(COMPRAS!D8549,1,2),IVA!W:W,0)),"SIN COD.")</f>
        <v>0</v>
      </c>
      <c r="CH8649">
        <f ca="1">IFERROR(INDIRECT("IVA!Y"&amp;MATCH(MID(COMPRAS!C8549,1,2)&amp;MID(COMPRAS!F8549,1,2)&amp;MID(COMPRAS!D8549,1,2),IVA!W:W,0)),"SIN COD.")</f>
        <v>0</v>
      </c>
    </row>
    <row r="8650" spans="1:86" x14ac:dyDescent="0.25">
      <c r="A8650"/>
      <c r="B8650"/>
      <c r="D8650"/>
      <c r="AL8650">
        <f t="shared" si="945"/>
        <v>0</v>
      </c>
      <c r="AQ8650">
        <f t="shared" si="946"/>
        <v>0</v>
      </c>
      <c r="AR8650" t="str">
        <f>IFERROR(IF(OR(AP8650=338,AP8650=340,AP8650=341,AP8650=342,AP8650="342A",AP8650="342B"),PorcenRet(AP8650,AT8650,AU8650),INDEX(PORCENTAJEBUSCAR,MATCH(AP8650,CódigoRET,0),4)*1),"")</f>
        <v/>
      </c>
      <c r="AS8650">
        <f t="shared" si="947"/>
        <v>0</v>
      </c>
      <c r="BF8650" t="str">
        <f>IFERROR(IF(OR(BD8650=338,BD8650=340,BD8650=341,BD8650=342,BD8650="342A",BD8650="342B"),PorcenRet(BD8650,BH8650,BI8650),INDEX(PORCENTAJEBUSCAR,MATCH(BD8650,CódigoRET,0),4)*1),"")</f>
        <v/>
      </c>
      <c r="BG8650">
        <f t="shared" si="948"/>
        <v>0</v>
      </c>
      <c r="BO8650">
        <f t="shared" si="949"/>
        <v>0</v>
      </c>
      <c r="CC8650">
        <f t="shared" si="950"/>
        <v>0</v>
      </c>
      <c r="CD8650">
        <f t="shared" si="951"/>
        <v>0</v>
      </c>
      <c r="CG8650">
        <f ca="1">IFERROR(INDIRECT("IVA!X"&amp;MATCH(MID(COMPRAS!C8550,1,2)&amp;MID(COMPRAS!F8550,1,2)&amp;MID(COMPRAS!D8550,1,2),IVA!W:W,0)),"SIN COD.")</f>
        <v>0</v>
      </c>
      <c r="CH8650">
        <f ca="1">IFERROR(INDIRECT("IVA!Y"&amp;MATCH(MID(COMPRAS!C8550,1,2)&amp;MID(COMPRAS!F8550,1,2)&amp;MID(COMPRAS!D8550,1,2),IVA!W:W,0)),"SIN COD.")</f>
        <v>0</v>
      </c>
    </row>
    <row r="8651" spans="1:86" x14ac:dyDescent="0.25">
      <c r="A8651"/>
      <c r="B8651"/>
      <c r="D8651"/>
      <c r="AL8651">
        <f t="shared" si="945"/>
        <v>0</v>
      </c>
      <c r="AQ8651">
        <f t="shared" si="946"/>
        <v>0</v>
      </c>
      <c r="AR8651" t="str">
        <f>IFERROR(IF(OR(AP8651=338,AP8651=340,AP8651=341,AP8651=342,AP8651="342A",AP8651="342B"),PorcenRet(AP8651,AT8651,AU8651),INDEX(PORCENTAJEBUSCAR,MATCH(AP8651,CódigoRET,0),4)*1),"")</f>
        <v/>
      </c>
      <c r="AS8651">
        <f t="shared" si="947"/>
        <v>0</v>
      </c>
      <c r="BF8651" t="str">
        <f>IFERROR(IF(OR(BD8651=338,BD8651=340,BD8651=341,BD8651=342,BD8651="342A",BD8651="342B"),PorcenRet(BD8651,BH8651,BI8651),INDEX(PORCENTAJEBUSCAR,MATCH(BD8651,CódigoRET,0),4)*1),"")</f>
        <v/>
      </c>
      <c r="BG8651">
        <f t="shared" si="948"/>
        <v>0</v>
      </c>
      <c r="BO8651">
        <f t="shared" si="949"/>
        <v>0</v>
      </c>
      <c r="CC8651">
        <f t="shared" si="950"/>
        <v>0</v>
      </c>
      <c r="CD8651">
        <f t="shared" si="951"/>
        <v>0</v>
      </c>
      <c r="CG8651">
        <f ca="1">IFERROR(INDIRECT("IVA!X"&amp;MATCH(MID(COMPRAS!C8551,1,2)&amp;MID(COMPRAS!F8551,1,2)&amp;MID(COMPRAS!D8551,1,2),IVA!W:W,0)),"SIN COD.")</f>
        <v>0</v>
      </c>
      <c r="CH8651">
        <f ca="1">IFERROR(INDIRECT("IVA!Y"&amp;MATCH(MID(COMPRAS!C8551,1,2)&amp;MID(COMPRAS!F8551,1,2)&amp;MID(COMPRAS!D8551,1,2),IVA!W:W,0)),"SIN COD.")</f>
        <v>0</v>
      </c>
    </row>
    <row r="8652" spans="1:86" x14ac:dyDescent="0.25">
      <c r="A8652"/>
      <c r="B8652"/>
      <c r="D8652"/>
      <c r="AL8652">
        <f t="shared" si="945"/>
        <v>0</v>
      </c>
      <c r="AQ8652">
        <f t="shared" si="946"/>
        <v>0</v>
      </c>
      <c r="AR8652" t="str">
        <f>IFERROR(IF(OR(AP8652=338,AP8652=340,AP8652=341,AP8652=342,AP8652="342A",AP8652="342B"),PorcenRet(AP8652,AT8652,AU8652),INDEX(PORCENTAJEBUSCAR,MATCH(AP8652,CódigoRET,0),4)*1),"")</f>
        <v/>
      </c>
      <c r="AS8652">
        <f t="shared" si="947"/>
        <v>0</v>
      </c>
      <c r="BF8652" t="str">
        <f>IFERROR(IF(OR(BD8652=338,BD8652=340,BD8652=341,BD8652=342,BD8652="342A",BD8652="342B"),PorcenRet(BD8652,BH8652,BI8652),INDEX(PORCENTAJEBUSCAR,MATCH(BD8652,CódigoRET,0),4)*1),"")</f>
        <v/>
      </c>
      <c r="BG8652">
        <f t="shared" si="948"/>
        <v>0</v>
      </c>
      <c r="BO8652">
        <f t="shared" si="949"/>
        <v>0</v>
      </c>
      <c r="CC8652">
        <f t="shared" si="950"/>
        <v>0</v>
      </c>
      <c r="CD8652">
        <f t="shared" si="951"/>
        <v>0</v>
      </c>
      <c r="CG8652">
        <f ca="1">IFERROR(INDIRECT("IVA!X"&amp;MATCH(MID(COMPRAS!C8552,1,2)&amp;MID(COMPRAS!F8552,1,2)&amp;MID(COMPRAS!D8552,1,2),IVA!W:W,0)),"SIN COD.")</f>
        <v>0</v>
      </c>
      <c r="CH8652">
        <f ca="1">IFERROR(INDIRECT("IVA!Y"&amp;MATCH(MID(COMPRAS!C8552,1,2)&amp;MID(COMPRAS!F8552,1,2)&amp;MID(COMPRAS!D8552,1,2),IVA!W:W,0)),"SIN COD.")</f>
        <v>0</v>
      </c>
    </row>
    <row r="8653" spans="1:86" x14ac:dyDescent="0.25">
      <c r="A8653"/>
      <c r="B8653"/>
      <c r="D8653"/>
      <c r="AL8653">
        <f t="shared" si="945"/>
        <v>0</v>
      </c>
      <c r="AQ8653">
        <f t="shared" si="946"/>
        <v>0</v>
      </c>
      <c r="AR8653" t="str">
        <f>IFERROR(IF(OR(AP8653=338,AP8653=340,AP8653=341,AP8653=342,AP8653="342A",AP8653="342B"),PorcenRet(AP8653,AT8653,AU8653),INDEX(PORCENTAJEBUSCAR,MATCH(AP8653,CódigoRET,0),4)*1),"")</f>
        <v/>
      </c>
      <c r="AS8653">
        <f t="shared" si="947"/>
        <v>0</v>
      </c>
      <c r="BF8653" t="str">
        <f>IFERROR(IF(OR(BD8653=338,BD8653=340,BD8653=341,BD8653=342,BD8653="342A",BD8653="342B"),PorcenRet(BD8653,BH8653,BI8653),INDEX(PORCENTAJEBUSCAR,MATCH(BD8653,CódigoRET,0),4)*1),"")</f>
        <v/>
      </c>
      <c r="BG8653">
        <f t="shared" si="948"/>
        <v>0</v>
      </c>
      <c r="BO8653">
        <f t="shared" si="949"/>
        <v>0</v>
      </c>
      <c r="CC8653">
        <f t="shared" si="950"/>
        <v>0</v>
      </c>
      <c r="CD8653">
        <f t="shared" si="951"/>
        <v>0</v>
      </c>
      <c r="CG8653">
        <f ca="1">IFERROR(INDIRECT("IVA!X"&amp;MATCH(MID(COMPRAS!C8553,1,2)&amp;MID(COMPRAS!F8553,1,2)&amp;MID(COMPRAS!D8553,1,2),IVA!W:W,0)),"SIN COD.")</f>
        <v>0</v>
      </c>
      <c r="CH8653">
        <f ca="1">IFERROR(INDIRECT("IVA!Y"&amp;MATCH(MID(COMPRAS!C8553,1,2)&amp;MID(COMPRAS!F8553,1,2)&amp;MID(COMPRAS!D8553,1,2),IVA!W:W,0)),"SIN COD.")</f>
        <v>0</v>
      </c>
    </row>
    <row r="8654" spans="1:86" x14ac:dyDescent="0.25">
      <c r="A8654"/>
      <c r="B8654"/>
      <c r="D8654"/>
      <c r="AL8654">
        <f t="shared" si="945"/>
        <v>0</v>
      </c>
      <c r="AQ8654">
        <f t="shared" si="946"/>
        <v>0</v>
      </c>
      <c r="AR8654" t="str">
        <f>IFERROR(IF(OR(AP8654=338,AP8654=340,AP8654=341,AP8654=342,AP8654="342A",AP8654="342B"),PorcenRet(AP8654,AT8654,AU8654),INDEX(PORCENTAJEBUSCAR,MATCH(AP8654,CódigoRET,0),4)*1),"")</f>
        <v/>
      </c>
      <c r="AS8654">
        <f t="shared" si="947"/>
        <v>0</v>
      </c>
      <c r="BF8654" t="str">
        <f>IFERROR(IF(OR(BD8654=338,BD8654=340,BD8654=341,BD8654=342,BD8654="342A",BD8654="342B"),PorcenRet(BD8654,BH8654,BI8654),INDEX(PORCENTAJEBUSCAR,MATCH(BD8654,CódigoRET,0),4)*1),"")</f>
        <v/>
      </c>
      <c r="BG8654">
        <f t="shared" si="948"/>
        <v>0</v>
      </c>
      <c r="BO8654">
        <f t="shared" si="949"/>
        <v>0</v>
      </c>
      <c r="CC8654">
        <f t="shared" si="950"/>
        <v>0</v>
      </c>
      <c r="CD8654">
        <f t="shared" si="951"/>
        <v>0</v>
      </c>
      <c r="CG8654">
        <f ca="1">IFERROR(INDIRECT("IVA!X"&amp;MATCH(MID(COMPRAS!C8554,1,2)&amp;MID(COMPRAS!F8554,1,2)&amp;MID(COMPRAS!D8554,1,2),IVA!W:W,0)),"SIN COD.")</f>
        <v>0</v>
      </c>
      <c r="CH8654">
        <f ca="1">IFERROR(INDIRECT("IVA!Y"&amp;MATCH(MID(COMPRAS!C8554,1,2)&amp;MID(COMPRAS!F8554,1,2)&amp;MID(COMPRAS!D8554,1,2),IVA!W:W,0)),"SIN COD.")</f>
        <v>0</v>
      </c>
    </row>
    <row r="8655" spans="1:86" x14ac:dyDescent="0.25">
      <c r="A8655"/>
      <c r="B8655"/>
      <c r="D8655"/>
      <c r="AL8655">
        <f t="shared" si="945"/>
        <v>0</v>
      </c>
      <c r="AQ8655">
        <f t="shared" si="946"/>
        <v>0</v>
      </c>
      <c r="AR8655" t="str">
        <f>IFERROR(IF(OR(AP8655=338,AP8655=340,AP8655=341,AP8655=342,AP8655="342A",AP8655="342B"),PorcenRet(AP8655,AT8655,AU8655),INDEX(PORCENTAJEBUSCAR,MATCH(AP8655,CódigoRET,0),4)*1),"")</f>
        <v/>
      </c>
      <c r="AS8655">
        <f t="shared" si="947"/>
        <v>0</v>
      </c>
      <c r="BF8655" t="str">
        <f>IFERROR(IF(OR(BD8655=338,BD8655=340,BD8655=341,BD8655=342,BD8655="342A",BD8655="342B"),PorcenRet(BD8655,BH8655,BI8655),INDEX(PORCENTAJEBUSCAR,MATCH(BD8655,CódigoRET,0),4)*1),"")</f>
        <v/>
      </c>
      <c r="BG8655">
        <f t="shared" si="948"/>
        <v>0</v>
      </c>
      <c r="BO8655">
        <f t="shared" si="949"/>
        <v>0</v>
      </c>
      <c r="CC8655">
        <f t="shared" si="950"/>
        <v>0</v>
      </c>
      <c r="CD8655">
        <f t="shared" si="951"/>
        <v>0</v>
      </c>
      <c r="CG8655">
        <f ca="1">IFERROR(INDIRECT("IVA!X"&amp;MATCH(MID(COMPRAS!C8555,1,2)&amp;MID(COMPRAS!F8555,1,2)&amp;MID(COMPRAS!D8555,1,2),IVA!W:W,0)),"SIN COD.")</f>
        <v>0</v>
      </c>
      <c r="CH8655">
        <f ca="1">IFERROR(INDIRECT("IVA!Y"&amp;MATCH(MID(COMPRAS!C8555,1,2)&amp;MID(COMPRAS!F8555,1,2)&amp;MID(COMPRAS!D8555,1,2),IVA!W:W,0)),"SIN COD.")</f>
        <v>0</v>
      </c>
    </row>
    <row r="8656" spans="1:86" x14ac:dyDescent="0.25">
      <c r="A8656"/>
      <c r="B8656"/>
      <c r="D8656"/>
      <c r="AL8656">
        <f t="shared" si="945"/>
        <v>0</v>
      </c>
      <c r="AQ8656">
        <f t="shared" si="946"/>
        <v>0</v>
      </c>
      <c r="AR8656" t="str">
        <f>IFERROR(IF(OR(AP8656=338,AP8656=340,AP8656=341,AP8656=342,AP8656="342A",AP8656="342B"),PorcenRet(AP8656,AT8656,AU8656),INDEX(PORCENTAJEBUSCAR,MATCH(AP8656,CódigoRET,0),4)*1),"")</f>
        <v/>
      </c>
      <c r="AS8656">
        <f t="shared" si="947"/>
        <v>0</v>
      </c>
      <c r="BF8656" t="str">
        <f>IFERROR(IF(OR(BD8656=338,BD8656=340,BD8656=341,BD8656=342,BD8656="342A",BD8656="342B"),PorcenRet(BD8656,BH8656,BI8656),INDEX(PORCENTAJEBUSCAR,MATCH(BD8656,CódigoRET,0),4)*1),"")</f>
        <v/>
      </c>
      <c r="BG8656">
        <f t="shared" si="948"/>
        <v>0</v>
      </c>
      <c r="BO8656">
        <f t="shared" si="949"/>
        <v>0</v>
      </c>
      <c r="CC8656">
        <f t="shared" si="950"/>
        <v>0</v>
      </c>
      <c r="CD8656">
        <f t="shared" si="951"/>
        <v>0</v>
      </c>
      <c r="CG8656">
        <f ca="1">IFERROR(INDIRECT("IVA!X"&amp;MATCH(MID(COMPRAS!C8556,1,2)&amp;MID(COMPRAS!F8556,1,2)&amp;MID(COMPRAS!D8556,1,2),IVA!W:W,0)),"SIN COD.")</f>
        <v>0</v>
      </c>
      <c r="CH8656">
        <f ca="1">IFERROR(INDIRECT("IVA!Y"&amp;MATCH(MID(COMPRAS!C8556,1,2)&amp;MID(COMPRAS!F8556,1,2)&amp;MID(COMPRAS!D8556,1,2),IVA!W:W,0)),"SIN COD.")</f>
        <v>0</v>
      </c>
    </row>
    <row r="8657" spans="1:86" x14ac:dyDescent="0.25">
      <c r="A8657"/>
      <c r="B8657"/>
      <c r="D8657"/>
      <c r="AL8657">
        <f t="shared" si="945"/>
        <v>0</v>
      </c>
      <c r="AQ8657">
        <f t="shared" si="946"/>
        <v>0</v>
      </c>
      <c r="AR8657" t="str">
        <f>IFERROR(IF(OR(AP8657=338,AP8657=340,AP8657=341,AP8657=342,AP8657="342A",AP8657="342B"),PorcenRet(AP8657,AT8657,AU8657),INDEX(PORCENTAJEBUSCAR,MATCH(AP8657,CódigoRET,0),4)*1),"")</f>
        <v/>
      </c>
      <c r="AS8657">
        <f t="shared" si="947"/>
        <v>0</v>
      </c>
      <c r="BF8657" t="str">
        <f>IFERROR(IF(OR(BD8657=338,BD8657=340,BD8657=341,BD8657=342,BD8657="342A",BD8657="342B"),PorcenRet(BD8657,BH8657,BI8657),INDEX(PORCENTAJEBUSCAR,MATCH(BD8657,CódigoRET,0),4)*1),"")</f>
        <v/>
      </c>
      <c r="BG8657">
        <f t="shared" si="948"/>
        <v>0</v>
      </c>
      <c r="BO8657">
        <f t="shared" si="949"/>
        <v>0</v>
      </c>
      <c r="CC8657">
        <f t="shared" si="950"/>
        <v>0</v>
      </c>
      <c r="CD8657">
        <f t="shared" si="951"/>
        <v>0</v>
      </c>
      <c r="CG8657">
        <f ca="1">IFERROR(INDIRECT("IVA!X"&amp;MATCH(MID(COMPRAS!C8557,1,2)&amp;MID(COMPRAS!F8557,1,2)&amp;MID(COMPRAS!D8557,1,2),IVA!W:W,0)),"SIN COD.")</f>
        <v>0</v>
      </c>
      <c r="CH8657">
        <f ca="1">IFERROR(INDIRECT("IVA!Y"&amp;MATCH(MID(COMPRAS!C8557,1,2)&amp;MID(COMPRAS!F8557,1,2)&amp;MID(COMPRAS!D8557,1,2),IVA!W:W,0)),"SIN COD.")</f>
        <v>0</v>
      </c>
    </row>
    <row r="8658" spans="1:86" x14ac:dyDescent="0.25">
      <c r="A8658"/>
      <c r="B8658"/>
      <c r="D8658"/>
      <c r="AL8658">
        <f t="shared" si="945"/>
        <v>0</v>
      </c>
      <c r="AQ8658">
        <f t="shared" si="946"/>
        <v>0</v>
      </c>
      <c r="AR8658" t="str">
        <f>IFERROR(IF(OR(AP8658=338,AP8658=340,AP8658=341,AP8658=342,AP8658="342A",AP8658="342B"),PorcenRet(AP8658,AT8658,AU8658),INDEX(PORCENTAJEBUSCAR,MATCH(AP8658,CódigoRET,0),4)*1),"")</f>
        <v/>
      </c>
      <c r="AS8658">
        <f t="shared" si="947"/>
        <v>0</v>
      </c>
      <c r="BF8658" t="str">
        <f>IFERROR(IF(OR(BD8658=338,BD8658=340,BD8658=341,BD8658=342,BD8658="342A",BD8658="342B"),PorcenRet(BD8658,BH8658,BI8658),INDEX(PORCENTAJEBUSCAR,MATCH(BD8658,CódigoRET,0),4)*1),"")</f>
        <v/>
      </c>
      <c r="BG8658">
        <f t="shared" si="948"/>
        <v>0</v>
      </c>
      <c r="BO8658">
        <f t="shared" si="949"/>
        <v>0</v>
      </c>
      <c r="CC8658">
        <f t="shared" si="950"/>
        <v>0</v>
      </c>
      <c r="CD8658">
        <f t="shared" si="951"/>
        <v>0</v>
      </c>
      <c r="CG8658">
        <f ca="1">IFERROR(INDIRECT("IVA!X"&amp;MATCH(MID(COMPRAS!C8558,1,2)&amp;MID(COMPRAS!F8558,1,2)&amp;MID(COMPRAS!D8558,1,2),IVA!W:W,0)),"SIN COD.")</f>
        <v>0</v>
      </c>
      <c r="CH8658">
        <f ca="1">IFERROR(INDIRECT("IVA!Y"&amp;MATCH(MID(COMPRAS!C8558,1,2)&amp;MID(COMPRAS!F8558,1,2)&amp;MID(COMPRAS!D8558,1,2),IVA!W:W,0)),"SIN COD.")</f>
        <v>0</v>
      </c>
    </row>
    <row r="8659" spans="1:86" x14ac:dyDescent="0.25">
      <c r="A8659"/>
      <c r="B8659"/>
      <c r="D8659"/>
      <c r="AL8659">
        <f t="shared" si="945"/>
        <v>0</v>
      </c>
      <c r="AQ8659">
        <f t="shared" si="946"/>
        <v>0</v>
      </c>
      <c r="AR8659" t="str">
        <f>IFERROR(IF(OR(AP8659=338,AP8659=340,AP8659=341,AP8659=342,AP8659="342A",AP8659="342B"),PorcenRet(AP8659,AT8659,AU8659),INDEX(PORCENTAJEBUSCAR,MATCH(AP8659,CódigoRET,0),4)*1),"")</f>
        <v/>
      </c>
      <c r="AS8659">
        <f t="shared" si="947"/>
        <v>0</v>
      </c>
      <c r="BF8659" t="str">
        <f>IFERROR(IF(OR(BD8659=338,BD8659=340,BD8659=341,BD8659=342,BD8659="342A",BD8659="342B"),PorcenRet(BD8659,BH8659,BI8659),INDEX(PORCENTAJEBUSCAR,MATCH(BD8659,CódigoRET,0),4)*1),"")</f>
        <v/>
      </c>
      <c r="BG8659">
        <f t="shared" si="948"/>
        <v>0</v>
      </c>
      <c r="BO8659">
        <f t="shared" si="949"/>
        <v>0</v>
      </c>
      <c r="CC8659">
        <f t="shared" si="950"/>
        <v>0</v>
      </c>
      <c r="CD8659">
        <f t="shared" si="951"/>
        <v>0</v>
      </c>
      <c r="CG8659">
        <f ca="1">IFERROR(INDIRECT("IVA!X"&amp;MATCH(MID(COMPRAS!C8559,1,2)&amp;MID(COMPRAS!F8559,1,2)&amp;MID(COMPRAS!D8559,1,2),IVA!W:W,0)),"SIN COD.")</f>
        <v>0</v>
      </c>
      <c r="CH8659">
        <f ca="1">IFERROR(INDIRECT("IVA!Y"&amp;MATCH(MID(COMPRAS!C8559,1,2)&amp;MID(COMPRAS!F8559,1,2)&amp;MID(COMPRAS!D8559,1,2),IVA!W:W,0)),"SIN COD.")</f>
        <v>0</v>
      </c>
    </row>
    <row r="8660" spans="1:86" x14ac:dyDescent="0.25">
      <c r="A8660"/>
      <c r="B8660"/>
      <c r="D8660"/>
      <c r="AL8660">
        <f t="shared" si="945"/>
        <v>0</v>
      </c>
      <c r="AQ8660">
        <f t="shared" si="946"/>
        <v>0</v>
      </c>
      <c r="AR8660" t="str">
        <f>IFERROR(IF(OR(AP8660=338,AP8660=340,AP8660=341,AP8660=342,AP8660="342A",AP8660="342B"),PorcenRet(AP8660,AT8660,AU8660),INDEX(PORCENTAJEBUSCAR,MATCH(AP8660,CódigoRET,0),4)*1),"")</f>
        <v/>
      </c>
      <c r="AS8660">
        <f t="shared" si="947"/>
        <v>0</v>
      </c>
      <c r="BF8660" t="str">
        <f>IFERROR(IF(OR(BD8660=338,BD8660=340,BD8660=341,BD8660=342,BD8660="342A",BD8660="342B"),PorcenRet(BD8660,BH8660,BI8660),INDEX(PORCENTAJEBUSCAR,MATCH(BD8660,CódigoRET,0),4)*1),"")</f>
        <v/>
      </c>
      <c r="BG8660">
        <f t="shared" si="948"/>
        <v>0</v>
      </c>
      <c r="BO8660">
        <f t="shared" si="949"/>
        <v>0</v>
      </c>
      <c r="CC8660">
        <f t="shared" si="950"/>
        <v>0</v>
      </c>
      <c r="CD8660">
        <f t="shared" si="951"/>
        <v>0</v>
      </c>
      <c r="CG8660">
        <f ca="1">IFERROR(INDIRECT("IVA!X"&amp;MATCH(MID(COMPRAS!C8560,1,2)&amp;MID(COMPRAS!F8560,1,2)&amp;MID(COMPRAS!D8560,1,2),IVA!W:W,0)),"SIN COD.")</f>
        <v>0</v>
      </c>
      <c r="CH8660">
        <f ca="1">IFERROR(INDIRECT("IVA!Y"&amp;MATCH(MID(COMPRAS!C8560,1,2)&amp;MID(COMPRAS!F8560,1,2)&amp;MID(COMPRAS!D8560,1,2),IVA!W:W,0)),"SIN COD.")</f>
        <v>0</v>
      </c>
    </row>
    <row r="8661" spans="1:86" x14ac:dyDescent="0.25">
      <c r="A8661"/>
      <c r="B8661"/>
      <c r="D8661"/>
      <c r="AL8661">
        <f t="shared" si="945"/>
        <v>0</v>
      </c>
      <c r="AQ8661">
        <f t="shared" si="946"/>
        <v>0</v>
      </c>
      <c r="AR8661" t="str">
        <f>IFERROR(IF(OR(AP8661=338,AP8661=340,AP8661=341,AP8661=342,AP8661="342A",AP8661="342B"),PorcenRet(AP8661,AT8661,AU8661),INDEX(PORCENTAJEBUSCAR,MATCH(AP8661,CódigoRET,0),4)*1),"")</f>
        <v/>
      </c>
      <c r="AS8661">
        <f t="shared" si="947"/>
        <v>0</v>
      </c>
      <c r="BF8661" t="str">
        <f>IFERROR(IF(OR(BD8661=338,BD8661=340,BD8661=341,BD8661=342,BD8661="342A",BD8661="342B"),PorcenRet(BD8661,BH8661,BI8661),INDEX(PORCENTAJEBUSCAR,MATCH(BD8661,CódigoRET,0),4)*1),"")</f>
        <v/>
      </c>
      <c r="BG8661">
        <f t="shared" si="948"/>
        <v>0</v>
      </c>
      <c r="BO8661">
        <f t="shared" si="949"/>
        <v>0</v>
      </c>
      <c r="CC8661">
        <f t="shared" si="950"/>
        <v>0</v>
      </c>
      <c r="CD8661">
        <f t="shared" si="951"/>
        <v>0</v>
      </c>
      <c r="CG8661">
        <f ca="1">IFERROR(INDIRECT("IVA!X"&amp;MATCH(MID(COMPRAS!C8561,1,2)&amp;MID(COMPRAS!F8561,1,2)&amp;MID(COMPRAS!D8561,1,2),IVA!W:W,0)),"SIN COD.")</f>
        <v>0</v>
      </c>
      <c r="CH8661">
        <f ca="1">IFERROR(INDIRECT("IVA!Y"&amp;MATCH(MID(COMPRAS!C8561,1,2)&amp;MID(COMPRAS!F8561,1,2)&amp;MID(COMPRAS!D8561,1,2),IVA!W:W,0)),"SIN COD.")</f>
        <v>0</v>
      </c>
    </row>
    <row r="8662" spans="1:86" x14ac:dyDescent="0.25">
      <c r="A8662"/>
      <c r="B8662"/>
      <c r="D8662"/>
      <c r="AL8662">
        <f t="shared" si="945"/>
        <v>0</v>
      </c>
      <c r="AQ8662">
        <f t="shared" si="946"/>
        <v>0</v>
      </c>
      <c r="AR8662" t="str">
        <f>IFERROR(IF(OR(AP8662=338,AP8662=340,AP8662=341,AP8662=342,AP8662="342A",AP8662="342B"),PorcenRet(AP8662,AT8662,AU8662),INDEX(PORCENTAJEBUSCAR,MATCH(AP8662,CódigoRET,0),4)*1),"")</f>
        <v/>
      </c>
      <c r="AS8662">
        <f t="shared" si="947"/>
        <v>0</v>
      </c>
      <c r="BF8662" t="str">
        <f>IFERROR(IF(OR(BD8662=338,BD8662=340,BD8662=341,BD8662=342,BD8662="342A",BD8662="342B"),PorcenRet(BD8662,BH8662,BI8662),INDEX(PORCENTAJEBUSCAR,MATCH(BD8662,CódigoRET,0),4)*1),"")</f>
        <v/>
      </c>
      <c r="BG8662">
        <f t="shared" si="948"/>
        <v>0</v>
      </c>
      <c r="BO8662">
        <f t="shared" si="949"/>
        <v>0</v>
      </c>
      <c r="CC8662">
        <f t="shared" si="950"/>
        <v>0</v>
      </c>
      <c r="CD8662">
        <f t="shared" si="951"/>
        <v>0</v>
      </c>
      <c r="CG8662">
        <f ca="1">IFERROR(INDIRECT("IVA!X"&amp;MATCH(MID(COMPRAS!C8562,1,2)&amp;MID(COMPRAS!F8562,1,2)&amp;MID(COMPRAS!D8562,1,2),IVA!W:W,0)),"SIN COD.")</f>
        <v>0</v>
      </c>
      <c r="CH8662">
        <f ca="1">IFERROR(INDIRECT("IVA!Y"&amp;MATCH(MID(COMPRAS!C8562,1,2)&amp;MID(COMPRAS!F8562,1,2)&amp;MID(COMPRAS!D8562,1,2),IVA!W:W,0)),"SIN COD.")</f>
        <v>0</v>
      </c>
    </row>
    <row r="8663" spans="1:86" x14ac:dyDescent="0.25">
      <c r="A8663"/>
      <c r="B8663"/>
      <c r="D8663"/>
      <c r="AL8663">
        <f t="shared" si="945"/>
        <v>0</v>
      </c>
      <c r="AQ8663">
        <f t="shared" si="946"/>
        <v>0</v>
      </c>
      <c r="AR8663" t="str">
        <f>IFERROR(IF(OR(AP8663=338,AP8663=340,AP8663=341,AP8663=342,AP8663="342A",AP8663="342B"),PorcenRet(AP8663,AT8663,AU8663),INDEX(PORCENTAJEBUSCAR,MATCH(AP8663,CódigoRET,0),4)*1),"")</f>
        <v/>
      </c>
      <c r="AS8663">
        <f t="shared" si="947"/>
        <v>0</v>
      </c>
      <c r="BF8663" t="str">
        <f>IFERROR(IF(OR(BD8663=338,BD8663=340,BD8663=341,BD8663=342,BD8663="342A",BD8663="342B"),PorcenRet(BD8663,BH8663,BI8663),INDEX(PORCENTAJEBUSCAR,MATCH(BD8663,CódigoRET,0),4)*1),"")</f>
        <v/>
      </c>
      <c r="BG8663">
        <f t="shared" si="948"/>
        <v>0</v>
      </c>
      <c r="BO8663">
        <f t="shared" si="949"/>
        <v>0</v>
      </c>
      <c r="CC8663">
        <f t="shared" si="950"/>
        <v>0</v>
      </c>
      <c r="CD8663">
        <f t="shared" si="951"/>
        <v>0</v>
      </c>
      <c r="CG8663">
        <f ca="1">IFERROR(INDIRECT("IVA!X"&amp;MATCH(MID(COMPRAS!C8563,1,2)&amp;MID(COMPRAS!F8563,1,2)&amp;MID(COMPRAS!D8563,1,2),IVA!W:W,0)),"SIN COD.")</f>
        <v>0</v>
      </c>
      <c r="CH8663">
        <f ca="1">IFERROR(INDIRECT("IVA!Y"&amp;MATCH(MID(COMPRAS!C8563,1,2)&amp;MID(COMPRAS!F8563,1,2)&amp;MID(COMPRAS!D8563,1,2),IVA!W:W,0)),"SIN COD.")</f>
        <v>0</v>
      </c>
    </row>
    <row r="8664" spans="1:86" x14ac:dyDescent="0.25">
      <c r="A8664"/>
      <c r="B8664"/>
      <c r="D8664"/>
      <c r="AL8664">
        <f t="shared" si="945"/>
        <v>0</v>
      </c>
      <c r="AQ8664">
        <f t="shared" si="946"/>
        <v>0</v>
      </c>
      <c r="AR8664" t="str">
        <f>IFERROR(IF(OR(AP8664=338,AP8664=340,AP8664=341,AP8664=342,AP8664="342A",AP8664="342B"),PorcenRet(AP8664,AT8664,AU8664),INDEX(PORCENTAJEBUSCAR,MATCH(AP8664,CódigoRET,0),4)*1),"")</f>
        <v/>
      </c>
      <c r="AS8664">
        <f t="shared" si="947"/>
        <v>0</v>
      </c>
      <c r="BF8664" t="str">
        <f>IFERROR(IF(OR(BD8664=338,BD8664=340,BD8664=341,BD8664=342,BD8664="342A",BD8664="342B"),PorcenRet(BD8664,BH8664,BI8664),INDEX(PORCENTAJEBUSCAR,MATCH(BD8664,CódigoRET,0),4)*1),"")</f>
        <v/>
      </c>
      <c r="BG8664">
        <f t="shared" si="948"/>
        <v>0</v>
      </c>
      <c r="BO8664">
        <f t="shared" si="949"/>
        <v>0</v>
      </c>
      <c r="CC8664">
        <f t="shared" si="950"/>
        <v>0</v>
      </c>
      <c r="CD8664">
        <f t="shared" si="951"/>
        <v>0</v>
      </c>
      <c r="CG8664">
        <f ca="1">IFERROR(INDIRECT("IVA!X"&amp;MATCH(MID(COMPRAS!C8564,1,2)&amp;MID(COMPRAS!F8564,1,2)&amp;MID(COMPRAS!D8564,1,2),IVA!W:W,0)),"SIN COD.")</f>
        <v>0</v>
      </c>
      <c r="CH8664">
        <f ca="1">IFERROR(INDIRECT("IVA!Y"&amp;MATCH(MID(COMPRAS!C8564,1,2)&amp;MID(COMPRAS!F8564,1,2)&amp;MID(COMPRAS!D8564,1,2),IVA!W:W,0)),"SIN COD.")</f>
        <v>0</v>
      </c>
    </row>
    <row r="8665" spans="1:86" x14ac:dyDescent="0.25">
      <c r="A8665"/>
      <c r="B8665"/>
      <c r="D8665"/>
      <c r="AL8665">
        <f t="shared" si="945"/>
        <v>0</v>
      </c>
      <c r="AQ8665">
        <f t="shared" si="946"/>
        <v>0</v>
      </c>
      <c r="AR8665" t="str">
        <f>IFERROR(IF(OR(AP8665=338,AP8665=340,AP8665=341,AP8665=342,AP8665="342A",AP8665="342B"),PorcenRet(AP8665,AT8665,AU8665),INDEX(PORCENTAJEBUSCAR,MATCH(AP8665,CódigoRET,0),4)*1),"")</f>
        <v/>
      </c>
      <c r="AS8665">
        <f t="shared" si="947"/>
        <v>0</v>
      </c>
      <c r="BF8665" t="str">
        <f>IFERROR(IF(OR(BD8665=338,BD8665=340,BD8665=341,BD8665=342,BD8665="342A",BD8665="342B"),PorcenRet(BD8665,BH8665,BI8665),INDEX(PORCENTAJEBUSCAR,MATCH(BD8665,CódigoRET,0),4)*1),"")</f>
        <v/>
      </c>
      <c r="BG8665">
        <f t="shared" si="948"/>
        <v>0</v>
      </c>
      <c r="BO8665">
        <f t="shared" si="949"/>
        <v>0</v>
      </c>
      <c r="CC8665">
        <f t="shared" si="950"/>
        <v>0</v>
      </c>
      <c r="CD8665">
        <f t="shared" si="951"/>
        <v>0</v>
      </c>
      <c r="CG8665">
        <f ca="1">IFERROR(INDIRECT("IVA!X"&amp;MATCH(MID(COMPRAS!C8565,1,2)&amp;MID(COMPRAS!F8565,1,2)&amp;MID(COMPRAS!D8565,1,2),IVA!W:W,0)),"SIN COD.")</f>
        <v>0</v>
      </c>
      <c r="CH8665">
        <f ca="1">IFERROR(INDIRECT("IVA!Y"&amp;MATCH(MID(COMPRAS!C8565,1,2)&amp;MID(COMPRAS!F8565,1,2)&amp;MID(COMPRAS!D8565,1,2),IVA!W:W,0)),"SIN COD.")</f>
        <v>0</v>
      </c>
    </row>
    <row r="8666" spans="1:86" x14ac:dyDescent="0.25">
      <c r="A8666"/>
      <c r="B8666"/>
      <c r="D8666"/>
      <c r="AL8666">
        <f t="shared" si="945"/>
        <v>0</v>
      </c>
      <c r="AQ8666">
        <f t="shared" si="946"/>
        <v>0</v>
      </c>
      <c r="AR8666" t="str">
        <f>IFERROR(IF(OR(AP8666=338,AP8666=340,AP8666=341,AP8666=342,AP8666="342A",AP8666="342B"),PorcenRet(AP8666,AT8666,AU8666),INDEX(PORCENTAJEBUSCAR,MATCH(AP8666,CódigoRET,0),4)*1),"")</f>
        <v/>
      </c>
      <c r="AS8666">
        <f t="shared" si="947"/>
        <v>0</v>
      </c>
      <c r="BF8666" t="str">
        <f>IFERROR(IF(OR(BD8666=338,BD8666=340,BD8666=341,BD8666=342,BD8666="342A",BD8666="342B"),PorcenRet(BD8666,BH8666,BI8666),INDEX(PORCENTAJEBUSCAR,MATCH(BD8666,CódigoRET,0),4)*1),"")</f>
        <v/>
      </c>
      <c r="BG8666">
        <f t="shared" si="948"/>
        <v>0</v>
      </c>
      <c r="BO8666">
        <f t="shared" si="949"/>
        <v>0</v>
      </c>
      <c r="CC8666">
        <f t="shared" si="950"/>
        <v>0</v>
      </c>
      <c r="CD8666">
        <f t="shared" si="951"/>
        <v>0</v>
      </c>
      <c r="CG8666">
        <f ca="1">IFERROR(INDIRECT("IVA!X"&amp;MATCH(MID(COMPRAS!C8566,1,2)&amp;MID(COMPRAS!F8566,1,2)&amp;MID(COMPRAS!D8566,1,2),IVA!W:W,0)),"SIN COD.")</f>
        <v>0</v>
      </c>
      <c r="CH8666">
        <f ca="1">IFERROR(INDIRECT("IVA!Y"&amp;MATCH(MID(COMPRAS!C8566,1,2)&amp;MID(COMPRAS!F8566,1,2)&amp;MID(COMPRAS!D8566,1,2),IVA!W:W,0)),"SIN COD.")</f>
        <v>0</v>
      </c>
    </row>
    <row r="8667" spans="1:86" x14ac:dyDescent="0.25">
      <c r="A8667"/>
      <c r="B8667"/>
      <c r="D8667"/>
      <c r="AL8667">
        <f t="shared" si="945"/>
        <v>0</v>
      </c>
      <c r="AQ8667">
        <f t="shared" si="946"/>
        <v>0</v>
      </c>
      <c r="AR8667" t="str">
        <f>IFERROR(IF(OR(AP8667=338,AP8667=340,AP8667=341,AP8667=342,AP8667="342A",AP8667="342B"),PorcenRet(AP8667,AT8667,AU8667),INDEX(PORCENTAJEBUSCAR,MATCH(AP8667,CódigoRET,0),4)*1),"")</f>
        <v/>
      </c>
      <c r="AS8667">
        <f t="shared" si="947"/>
        <v>0</v>
      </c>
      <c r="BF8667" t="str">
        <f>IFERROR(IF(OR(BD8667=338,BD8667=340,BD8667=341,BD8667=342,BD8667="342A",BD8667="342B"),PorcenRet(BD8667,BH8667,BI8667),INDEX(PORCENTAJEBUSCAR,MATCH(BD8667,CódigoRET,0),4)*1),"")</f>
        <v/>
      </c>
      <c r="BG8667">
        <f t="shared" si="948"/>
        <v>0</v>
      </c>
      <c r="BO8667">
        <f t="shared" si="949"/>
        <v>0</v>
      </c>
      <c r="CC8667">
        <f t="shared" si="950"/>
        <v>0</v>
      </c>
      <c r="CD8667">
        <f t="shared" si="951"/>
        <v>0</v>
      </c>
      <c r="CG8667">
        <f ca="1">IFERROR(INDIRECT("IVA!X"&amp;MATCH(MID(COMPRAS!C8567,1,2)&amp;MID(COMPRAS!F8567,1,2)&amp;MID(COMPRAS!D8567,1,2),IVA!W:W,0)),"SIN COD.")</f>
        <v>0</v>
      </c>
      <c r="CH8667">
        <f ca="1">IFERROR(INDIRECT("IVA!Y"&amp;MATCH(MID(COMPRAS!C8567,1,2)&amp;MID(COMPRAS!F8567,1,2)&amp;MID(COMPRAS!D8567,1,2),IVA!W:W,0)),"SIN COD.")</f>
        <v>0</v>
      </c>
    </row>
    <row r="8668" spans="1:86" x14ac:dyDescent="0.25">
      <c r="A8668"/>
      <c r="B8668"/>
      <c r="D8668"/>
      <c r="AL8668">
        <f t="shared" si="945"/>
        <v>0</v>
      </c>
      <c r="AQ8668">
        <f t="shared" si="946"/>
        <v>0</v>
      </c>
      <c r="AR8668" t="str">
        <f>IFERROR(IF(OR(AP8668=338,AP8668=340,AP8668=341,AP8668=342,AP8668="342A",AP8668="342B"),PorcenRet(AP8668,AT8668,AU8668),INDEX(PORCENTAJEBUSCAR,MATCH(AP8668,CódigoRET,0),4)*1),"")</f>
        <v/>
      </c>
      <c r="AS8668">
        <f t="shared" si="947"/>
        <v>0</v>
      </c>
      <c r="BF8668" t="str">
        <f>IFERROR(IF(OR(BD8668=338,BD8668=340,BD8668=341,BD8668=342,BD8668="342A",BD8668="342B"),PorcenRet(BD8668,BH8668,BI8668),INDEX(PORCENTAJEBUSCAR,MATCH(BD8668,CódigoRET,0),4)*1),"")</f>
        <v/>
      </c>
      <c r="BG8668">
        <f t="shared" si="948"/>
        <v>0</v>
      </c>
      <c r="BO8668">
        <f t="shared" si="949"/>
        <v>0</v>
      </c>
      <c r="CC8668">
        <f t="shared" si="950"/>
        <v>0</v>
      </c>
      <c r="CD8668">
        <f t="shared" si="951"/>
        <v>0</v>
      </c>
      <c r="CG8668">
        <f ca="1">IFERROR(INDIRECT("IVA!X"&amp;MATCH(MID(COMPRAS!C8568,1,2)&amp;MID(COMPRAS!F8568,1,2)&amp;MID(COMPRAS!D8568,1,2),IVA!W:W,0)),"SIN COD.")</f>
        <v>0</v>
      </c>
      <c r="CH8668">
        <f ca="1">IFERROR(INDIRECT("IVA!Y"&amp;MATCH(MID(COMPRAS!C8568,1,2)&amp;MID(COMPRAS!F8568,1,2)&amp;MID(COMPRAS!D8568,1,2),IVA!W:W,0)),"SIN COD.")</f>
        <v>0</v>
      </c>
    </row>
    <row r="8669" spans="1:86" x14ac:dyDescent="0.25">
      <c r="A8669"/>
      <c r="B8669"/>
      <c r="D8669"/>
      <c r="AL8669">
        <f t="shared" si="945"/>
        <v>0</v>
      </c>
      <c r="AQ8669">
        <f t="shared" si="946"/>
        <v>0</v>
      </c>
      <c r="AR8669" t="str">
        <f>IFERROR(IF(OR(AP8669=338,AP8669=340,AP8669=341,AP8669=342,AP8669="342A",AP8669="342B"),PorcenRet(AP8669,AT8669,AU8669),INDEX(PORCENTAJEBUSCAR,MATCH(AP8669,CódigoRET,0),4)*1),"")</f>
        <v/>
      </c>
      <c r="AS8669">
        <f t="shared" si="947"/>
        <v>0</v>
      </c>
      <c r="BF8669" t="str">
        <f>IFERROR(IF(OR(BD8669=338,BD8669=340,BD8669=341,BD8669=342,BD8669="342A",BD8669="342B"),PorcenRet(BD8669,BH8669,BI8669),INDEX(PORCENTAJEBUSCAR,MATCH(BD8669,CódigoRET,0),4)*1),"")</f>
        <v/>
      </c>
      <c r="BG8669">
        <f t="shared" si="948"/>
        <v>0</v>
      </c>
      <c r="BO8669">
        <f t="shared" si="949"/>
        <v>0</v>
      </c>
      <c r="CC8669">
        <f t="shared" si="950"/>
        <v>0</v>
      </c>
      <c r="CD8669">
        <f t="shared" si="951"/>
        <v>0</v>
      </c>
      <c r="CG8669">
        <f ca="1">IFERROR(INDIRECT("IVA!X"&amp;MATCH(MID(COMPRAS!C8569,1,2)&amp;MID(COMPRAS!F8569,1,2)&amp;MID(COMPRAS!D8569,1,2),IVA!W:W,0)),"SIN COD.")</f>
        <v>0</v>
      </c>
      <c r="CH8669">
        <f ca="1">IFERROR(INDIRECT("IVA!Y"&amp;MATCH(MID(COMPRAS!C8569,1,2)&amp;MID(COMPRAS!F8569,1,2)&amp;MID(COMPRAS!D8569,1,2),IVA!W:W,0)),"SIN COD.")</f>
        <v>0</v>
      </c>
    </row>
    <row r="8670" spans="1:86" x14ac:dyDescent="0.25">
      <c r="A8670"/>
      <c r="B8670"/>
      <c r="D8670"/>
      <c r="AL8670">
        <f t="shared" si="945"/>
        <v>0</v>
      </c>
      <c r="AQ8670">
        <f t="shared" si="946"/>
        <v>0</v>
      </c>
      <c r="AR8670" t="str">
        <f>IFERROR(IF(OR(AP8670=338,AP8670=340,AP8670=341,AP8670=342,AP8670="342A",AP8670="342B"),PorcenRet(AP8670,AT8670,AU8670),INDEX(PORCENTAJEBUSCAR,MATCH(AP8670,CódigoRET,0),4)*1),"")</f>
        <v/>
      </c>
      <c r="AS8670">
        <f t="shared" si="947"/>
        <v>0</v>
      </c>
      <c r="BF8670" t="str">
        <f>IFERROR(IF(OR(BD8670=338,BD8670=340,BD8670=341,BD8670=342,BD8670="342A",BD8670="342B"),PorcenRet(BD8670,BH8670,BI8670),INDEX(PORCENTAJEBUSCAR,MATCH(BD8670,CódigoRET,0),4)*1),"")</f>
        <v/>
      </c>
      <c r="BG8670">
        <f t="shared" si="948"/>
        <v>0</v>
      </c>
      <c r="BO8670">
        <f t="shared" si="949"/>
        <v>0</v>
      </c>
      <c r="CC8670">
        <f t="shared" si="950"/>
        <v>0</v>
      </c>
      <c r="CD8670">
        <f t="shared" si="951"/>
        <v>0</v>
      </c>
      <c r="CG8670">
        <f ca="1">IFERROR(INDIRECT("IVA!X"&amp;MATCH(MID(COMPRAS!C8570,1,2)&amp;MID(COMPRAS!F8570,1,2)&amp;MID(COMPRAS!D8570,1,2),IVA!W:W,0)),"SIN COD.")</f>
        <v>0</v>
      </c>
      <c r="CH8670">
        <f ca="1">IFERROR(INDIRECT("IVA!Y"&amp;MATCH(MID(COMPRAS!C8570,1,2)&amp;MID(COMPRAS!F8570,1,2)&amp;MID(COMPRAS!D8570,1,2),IVA!W:W,0)),"SIN COD.")</f>
        <v>0</v>
      </c>
    </row>
    <row r="8671" spans="1:86" x14ac:dyDescent="0.25">
      <c r="A8671"/>
      <c r="B8671"/>
      <c r="D8671"/>
      <c r="AL8671">
        <f t="shared" si="945"/>
        <v>0</v>
      </c>
      <c r="AQ8671">
        <f t="shared" si="946"/>
        <v>0</v>
      </c>
      <c r="AR8671" t="str">
        <f>IFERROR(IF(OR(AP8671=338,AP8671=340,AP8671=341,AP8671=342,AP8671="342A",AP8671="342B"),PorcenRet(AP8671,AT8671,AU8671),INDEX(PORCENTAJEBUSCAR,MATCH(AP8671,CódigoRET,0),4)*1),"")</f>
        <v/>
      </c>
      <c r="AS8671">
        <f t="shared" si="947"/>
        <v>0</v>
      </c>
      <c r="BF8671" t="str">
        <f>IFERROR(IF(OR(BD8671=338,BD8671=340,BD8671=341,BD8671=342,BD8671="342A",BD8671="342B"),PorcenRet(BD8671,BH8671,BI8671),INDEX(PORCENTAJEBUSCAR,MATCH(BD8671,CódigoRET,0),4)*1),"")</f>
        <v/>
      </c>
      <c r="BG8671">
        <f t="shared" si="948"/>
        <v>0</v>
      </c>
      <c r="BO8671">
        <f t="shared" si="949"/>
        <v>0</v>
      </c>
      <c r="CC8671">
        <f t="shared" si="950"/>
        <v>0</v>
      </c>
      <c r="CD8671">
        <f t="shared" si="951"/>
        <v>0</v>
      </c>
      <c r="CG8671">
        <f ca="1">IFERROR(INDIRECT("IVA!X"&amp;MATCH(MID(COMPRAS!C8571,1,2)&amp;MID(COMPRAS!F8571,1,2)&amp;MID(COMPRAS!D8571,1,2),IVA!W:W,0)),"SIN COD.")</f>
        <v>0</v>
      </c>
      <c r="CH8671">
        <f ca="1">IFERROR(INDIRECT("IVA!Y"&amp;MATCH(MID(COMPRAS!C8571,1,2)&amp;MID(COMPRAS!F8571,1,2)&amp;MID(COMPRAS!D8571,1,2),IVA!W:W,0)),"SIN COD.")</f>
        <v>0</v>
      </c>
    </row>
    <row r="8672" spans="1:86" x14ac:dyDescent="0.25">
      <c r="A8672"/>
      <c r="B8672"/>
      <c r="D8672"/>
      <c r="AL8672">
        <f t="shared" si="945"/>
        <v>0</v>
      </c>
      <c r="AQ8672">
        <f t="shared" si="946"/>
        <v>0</v>
      </c>
      <c r="AR8672" t="str">
        <f>IFERROR(IF(OR(AP8672=338,AP8672=340,AP8672=341,AP8672=342,AP8672="342A",AP8672="342B"),PorcenRet(AP8672,AT8672,AU8672),INDEX(PORCENTAJEBUSCAR,MATCH(AP8672,CódigoRET,0),4)*1),"")</f>
        <v/>
      </c>
      <c r="AS8672">
        <f t="shared" si="947"/>
        <v>0</v>
      </c>
      <c r="BF8672" t="str">
        <f>IFERROR(IF(OR(BD8672=338,BD8672=340,BD8672=341,BD8672=342,BD8672="342A",BD8672="342B"),PorcenRet(BD8672,BH8672,BI8672),INDEX(PORCENTAJEBUSCAR,MATCH(BD8672,CódigoRET,0),4)*1),"")</f>
        <v/>
      </c>
      <c r="BG8672">
        <f t="shared" si="948"/>
        <v>0</v>
      </c>
      <c r="BO8672">
        <f t="shared" si="949"/>
        <v>0</v>
      </c>
      <c r="CC8672">
        <f t="shared" si="950"/>
        <v>0</v>
      </c>
      <c r="CD8672">
        <f t="shared" si="951"/>
        <v>0</v>
      </c>
      <c r="CG8672">
        <f ca="1">IFERROR(INDIRECT("IVA!X"&amp;MATCH(MID(COMPRAS!C8572,1,2)&amp;MID(COMPRAS!F8572,1,2)&amp;MID(COMPRAS!D8572,1,2),IVA!W:W,0)),"SIN COD.")</f>
        <v>0</v>
      </c>
      <c r="CH8672">
        <f ca="1">IFERROR(INDIRECT("IVA!Y"&amp;MATCH(MID(COMPRAS!C8572,1,2)&amp;MID(COMPRAS!F8572,1,2)&amp;MID(COMPRAS!D8572,1,2),IVA!W:W,0)),"SIN COD.")</f>
        <v>0</v>
      </c>
    </row>
    <row r="8673" spans="1:86" x14ac:dyDescent="0.25">
      <c r="A8673"/>
      <c r="B8673"/>
      <c r="D8673"/>
      <c r="AL8673">
        <f t="shared" si="945"/>
        <v>0</v>
      </c>
      <c r="AQ8673">
        <f t="shared" si="946"/>
        <v>0</v>
      </c>
      <c r="AR8673" t="str">
        <f>IFERROR(IF(OR(AP8673=338,AP8673=340,AP8673=341,AP8673=342,AP8673="342A",AP8673="342B"),PorcenRet(AP8673,AT8673,AU8673),INDEX(PORCENTAJEBUSCAR,MATCH(AP8673,CódigoRET,0),4)*1),"")</f>
        <v/>
      </c>
      <c r="AS8673">
        <f t="shared" si="947"/>
        <v>0</v>
      </c>
      <c r="BF8673" t="str">
        <f>IFERROR(IF(OR(BD8673=338,BD8673=340,BD8673=341,BD8673=342,BD8673="342A",BD8673="342B"),PorcenRet(BD8673,BH8673,BI8673),INDEX(PORCENTAJEBUSCAR,MATCH(BD8673,CódigoRET,0),4)*1),"")</f>
        <v/>
      </c>
      <c r="BG8673">
        <f t="shared" si="948"/>
        <v>0</v>
      </c>
      <c r="BO8673">
        <f t="shared" si="949"/>
        <v>0</v>
      </c>
      <c r="CC8673">
        <f t="shared" si="950"/>
        <v>0</v>
      </c>
      <c r="CD8673">
        <f t="shared" si="951"/>
        <v>0</v>
      </c>
      <c r="CG8673">
        <f ca="1">IFERROR(INDIRECT("IVA!X"&amp;MATCH(MID(COMPRAS!C8573,1,2)&amp;MID(COMPRAS!F8573,1,2)&amp;MID(COMPRAS!D8573,1,2),IVA!W:W,0)),"SIN COD.")</f>
        <v>0</v>
      </c>
      <c r="CH8673">
        <f ca="1">IFERROR(INDIRECT("IVA!Y"&amp;MATCH(MID(COMPRAS!C8573,1,2)&amp;MID(COMPRAS!F8573,1,2)&amp;MID(COMPRAS!D8573,1,2),IVA!W:W,0)),"SIN COD.")</f>
        <v>0</v>
      </c>
    </row>
    <row r="8674" spans="1:86" x14ac:dyDescent="0.25">
      <c r="A8674"/>
      <c r="B8674"/>
      <c r="D8674"/>
      <c r="AL8674">
        <f t="shared" si="945"/>
        <v>0</v>
      </c>
      <c r="AQ8674">
        <f t="shared" si="946"/>
        <v>0</v>
      </c>
      <c r="AR8674" t="str">
        <f>IFERROR(IF(OR(AP8674=338,AP8674=340,AP8674=341,AP8674=342,AP8674="342A",AP8674="342B"),PorcenRet(AP8674,AT8674,AU8674),INDEX(PORCENTAJEBUSCAR,MATCH(AP8674,CódigoRET,0),4)*1),"")</f>
        <v/>
      </c>
      <c r="AS8674">
        <f t="shared" si="947"/>
        <v>0</v>
      </c>
      <c r="BF8674" t="str">
        <f>IFERROR(IF(OR(BD8674=338,BD8674=340,BD8674=341,BD8674=342,BD8674="342A",BD8674="342B"),PorcenRet(BD8674,BH8674,BI8674),INDEX(PORCENTAJEBUSCAR,MATCH(BD8674,CódigoRET,0),4)*1),"")</f>
        <v/>
      </c>
      <c r="BG8674">
        <f t="shared" si="948"/>
        <v>0</v>
      </c>
      <c r="BO8674">
        <f t="shared" si="949"/>
        <v>0</v>
      </c>
      <c r="CC8674">
        <f t="shared" si="950"/>
        <v>0</v>
      </c>
      <c r="CD8674">
        <f t="shared" si="951"/>
        <v>0</v>
      </c>
      <c r="CG8674">
        <f ca="1">IFERROR(INDIRECT("IVA!X"&amp;MATCH(MID(COMPRAS!C8574,1,2)&amp;MID(COMPRAS!F8574,1,2)&amp;MID(COMPRAS!D8574,1,2),IVA!W:W,0)),"SIN COD.")</f>
        <v>0</v>
      </c>
      <c r="CH8674">
        <f ca="1">IFERROR(INDIRECT("IVA!Y"&amp;MATCH(MID(COMPRAS!C8574,1,2)&amp;MID(COMPRAS!F8574,1,2)&amp;MID(COMPRAS!D8574,1,2),IVA!W:W,0)),"SIN COD.")</f>
        <v>0</v>
      </c>
    </row>
    <row r="8675" spans="1:86" x14ac:dyDescent="0.25">
      <c r="A8675"/>
      <c r="B8675"/>
      <c r="D8675"/>
      <c r="AL8675">
        <f t="shared" si="945"/>
        <v>0</v>
      </c>
      <c r="AQ8675">
        <f t="shared" si="946"/>
        <v>0</v>
      </c>
      <c r="AR8675" t="str">
        <f>IFERROR(IF(OR(AP8675=338,AP8675=340,AP8675=341,AP8675=342,AP8675="342A",AP8675="342B"),PorcenRet(AP8675,AT8675,AU8675),INDEX(PORCENTAJEBUSCAR,MATCH(AP8675,CódigoRET,0),4)*1),"")</f>
        <v/>
      </c>
      <c r="AS8675">
        <f t="shared" si="947"/>
        <v>0</v>
      </c>
      <c r="BF8675" t="str">
        <f>IFERROR(IF(OR(BD8675=338,BD8675=340,BD8675=341,BD8675=342,BD8675="342A",BD8675="342B"),PorcenRet(BD8675,BH8675,BI8675),INDEX(PORCENTAJEBUSCAR,MATCH(BD8675,CódigoRET,0),4)*1),"")</f>
        <v/>
      </c>
      <c r="BG8675">
        <f t="shared" si="948"/>
        <v>0</v>
      </c>
      <c r="BO8675">
        <f t="shared" si="949"/>
        <v>0</v>
      </c>
      <c r="CC8675">
        <f t="shared" si="950"/>
        <v>0</v>
      </c>
      <c r="CD8675">
        <f t="shared" si="951"/>
        <v>0</v>
      </c>
      <c r="CG8675">
        <f ca="1">IFERROR(INDIRECT("IVA!X"&amp;MATCH(MID(COMPRAS!C8575,1,2)&amp;MID(COMPRAS!F8575,1,2)&amp;MID(COMPRAS!D8575,1,2),IVA!W:W,0)),"SIN COD.")</f>
        <v>0</v>
      </c>
      <c r="CH8675">
        <f ca="1">IFERROR(INDIRECT("IVA!Y"&amp;MATCH(MID(COMPRAS!C8575,1,2)&amp;MID(COMPRAS!F8575,1,2)&amp;MID(COMPRAS!D8575,1,2),IVA!W:W,0)),"SIN COD.")</f>
        <v>0</v>
      </c>
    </row>
    <row r="8676" spans="1:86" x14ac:dyDescent="0.25">
      <c r="A8676"/>
      <c r="B8676"/>
      <c r="D8676"/>
      <c r="AL8676">
        <f t="shared" si="945"/>
        <v>0</v>
      </c>
      <c r="AQ8676">
        <f t="shared" si="946"/>
        <v>0</v>
      </c>
      <c r="AR8676" t="str">
        <f>IFERROR(IF(OR(AP8676=338,AP8676=340,AP8676=341,AP8676=342,AP8676="342A",AP8676="342B"),PorcenRet(AP8676,AT8676,AU8676),INDEX(PORCENTAJEBUSCAR,MATCH(AP8676,CódigoRET,0),4)*1),"")</f>
        <v/>
      </c>
      <c r="AS8676">
        <f t="shared" si="947"/>
        <v>0</v>
      </c>
      <c r="BF8676" t="str">
        <f>IFERROR(IF(OR(BD8676=338,BD8676=340,BD8676=341,BD8676=342,BD8676="342A",BD8676="342B"),PorcenRet(BD8676,BH8676,BI8676),INDEX(PORCENTAJEBUSCAR,MATCH(BD8676,CódigoRET,0),4)*1),"")</f>
        <v/>
      </c>
      <c r="BG8676">
        <f t="shared" si="948"/>
        <v>0</v>
      </c>
      <c r="BO8676">
        <f t="shared" si="949"/>
        <v>0</v>
      </c>
      <c r="CC8676">
        <f t="shared" si="950"/>
        <v>0</v>
      </c>
      <c r="CD8676">
        <f t="shared" si="951"/>
        <v>0</v>
      </c>
      <c r="CG8676">
        <f ca="1">IFERROR(INDIRECT("IVA!X"&amp;MATCH(MID(COMPRAS!C8576,1,2)&amp;MID(COMPRAS!F8576,1,2)&amp;MID(COMPRAS!D8576,1,2),IVA!W:W,0)),"SIN COD.")</f>
        <v>0</v>
      </c>
      <c r="CH8676">
        <f ca="1">IFERROR(INDIRECT("IVA!Y"&amp;MATCH(MID(COMPRAS!C8576,1,2)&amp;MID(COMPRAS!F8576,1,2)&amp;MID(COMPRAS!D8576,1,2),IVA!W:W,0)),"SIN COD.")</f>
        <v>0</v>
      </c>
    </row>
    <row r="8677" spans="1:86" x14ac:dyDescent="0.25">
      <c r="A8677"/>
      <c r="B8677"/>
      <c r="D8677"/>
      <c r="AL8677">
        <f t="shared" si="945"/>
        <v>0</v>
      </c>
      <c r="AQ8677">
        <f t="shared" si="946"/>
        <v>0</v>
      </c>
      <c r="AR8677" t="str">
        <f>IFERROR(IF(OR(AP8677=338,AP8677=340,AP8677=341,AP8677=342,AP8677="342A",AP8677="342B"),PorcenRet(AP8677,AT8677,AU8677),INDEX(PORCENTAJEBUSCAR,MATCH(AP8677,CódigoRET,0),4)*1),"")</f>
        <v/>
      </c>
      <c r="AS8677">
        <f t="shared" si="947"/>
        <v>0</v>
      </c>
      <c r="BF8677" t="str">
        <f>IFERROR(IF(OR(BD8677=338,BD8677=340,BD8677=341,BD8677=342,BD8677="342A",BD8677="342B"),PorcenRet(BD8677,BH8677,BI8677),INDEX(PORCENTAJEBUSCAR,MATCH(BD8677,CódigoRET,0),4)*1),"")</f>
        <v/>
      </c>
      <c r="BG8677">
        <f t="shared" si="948"/>
        <v>0</v>
      </c>
      <c r="BO8677">
        <f t="shared" si="949"/>
        <v>0</v>
      </c>
      <c r="CC8677">
        <f t="shared" si="950"/>
        <v>0</v>
      </c>
      <c r="CD8677">
        <f t="shared" si="951"/>
        <v>0</v>
      </c>
      <c r="CG8677">
        <f ca="1">IFERROR(INDIRECT("IVA!X"&amp;MATCH(MID(COMPRAS!C8577,1,2)&amp;MID(COMPRAS!F8577,1,2)&amp;MID(COMPRAS!D8577,1,2),IVA!W:W,0)),"SIN COD.")</f>
        <v>0</v>
      </c>
      <c r="CH8677">
        <f ca="1">IFERROR(INDIRECT("IVA!Y"&amp;MATCH(MID(COMPRAS!C8577,1,2)&amp;MID(COMPRAS!F8577,1,2)&amp;MID(COMPRAS!D8577,1,2),IVA!W:W,0)),"SIN COD.")</f>
        <v>0</v>
      </c>
    </row>
    <row r="8678" spans="1:86" x14ac:dyDescent="0.25">
      <c r="A8678"/>
      <c r="B8678"/>
      <c r="D8678"/>
      <c r="AL8678">
        <f t="shared" si="945"/>
        <v>0</v>
      </c>
      <c r="AQ8678">
        <f t="shared" si="946"/>
        <v>0</v>
      </c>
      <c r="AR8678" t="str">
        <f>IFERROR(IF(OR(AP8678=338,AP8678=340,AP8678=341,AP8678=342,AP8678="342A",AP8678="342B"),PorcenRet(AP8678,AT8678,AU8678),INDEX(PORCENTAJEBUSCAR,MATCH(AP8678,CódigoRET,0),4)*1),"")</f>
        <v/>
      </c>
      <c r="AS8678">
        <f t="shared" si="947"/>
        <v>0</v>
      </c>
      <c r="BF8678" t="str">
        <f>IFERROR(IF(OR(BD8678=338,BD8678=340,BD8678=341,BD8678=342,BD8678="342A",BD8678="342B"),PorcenRet(BD8678,BH8678,BI8678),INDEX(PORCENTAJEBUSCAR,MATCH(BD8678,CódigoRET,0),4)*1),"")</f>
        <v/>
      </c>
      <c r="BG8678">
        <f t="shared" si="948"/>
        <v>0</v>
      </c>
      <c r="BO8678">
        <f t="shared" si="949"/>
        <v>0</v>
      </c>
      <c r="CC8678">
        <f t="shared" si="950"/>
        <v>0</v>
      </c>
      <c r="CD8678">
        <f t="shared" si="951"/>
        <v>0</v>
      </c>
      <c r="CG8678">
        <f ca="1">IFERROR(INDIRECT("IVA!X"&amp;MATCH(MID(COMPRAS!C8578,1,2)&amp;MID(COMPRAS!F8578,1,2)&amp;MID(COMPRAS!D8578,1,2),IVA!W:W,0)),"SIN COD.")</f>
        <v>0</v>
      </c>
      <c r="CH8678">
        <f ca="1">IFERROR(INDIRECT("IVA!Y"&amp;MATCH(MID(COMPRAS!C8578,1,2)&amp;MID(COMPRAS!F8578,1,2)&amp;MID(COMPRAS!D8578,1,2),IVA!W:W,0)),"SIN COD.")</f>
        <v>0</v>
      </c>
    </row>
    <row r="8679" spans="1:86" x14ac:dyDescent="0.25">
      <c r="A8679"/>
      <c r="B8679"/>
      <c r="D8679"/>
      <c r="AL8679">
        <f t="shared" si="945"/>
        <v>0</v>
      </c>
      <c r="AQ8679">
        <f t="shared" si="946"/>
        <v>0</v>
      </c>
      <c r="AR8679" t="str">
        <f>IFERROR(IF(OR(AP8679=338,AP8679=340,AP8679=341,AP8679=342,AP8679="342A",AP8679="342B"),PorcenRet(AP8679,AT8679,AU8679),INDEX(PORCENTAJEBUSCAR,MATCH(AP8679,CódigoRET,0),4)*1),"")</f>
        <v/>
      </c>
      <c r="AS8679">
        <f t="shared" si="947"/>
        <v>0</v>
      </c>
      <c r="BF8679" t="str">
        <f>IFERROR(IF(OR(BD8679=338,BD8679=340,BD8679=341,BD8679=342,BD8679="342A",BD8679="342B"),PorcenRet(BD8679,BH8679,BI8679),INDEX(PORCENTAJEBUSCAR,MATCH(BD8679,CódigoRET,0),4)*1),"")</f>
        <v/>
      </c>
      <c r="BG8679">
        <f t="shared" si="948"/>
        <v>0</v>
      </c>
      <c r="BO8679">
        <f t="shared" si="949"/>
        <v>0</v>
      </c>
      <c r="CC8679">
        <f t="shared" si="950"/>
        <v>0</v>
      </c>
      <c r="CD8679">
        <f t="shared" si="951"/>
        <v>0</v>
      </c>
      <c r="CG8679">
        <f ca="1">IFERROR(INDIRECT("IVA!X"&amp;MATCH(MID(COMPRAS!C8579,1,2)&amp;MID(COMPRAS!F8579,1,2)&amp;MID(COMPRAS!D8579,1,2),IVA!W:W,0)),"SIN COD.")</f>
        <v>0</v>
      </c>
      <c r="CH8679">
        <f ca="1">IFERROR(INDIRECT("IVA!Y"&amp;MATCH(MID(COMPRAS!C8579,1,2)&amp;MID(COMPRAS!F8579,1,2)&amp;MID(COMPRAS!D8579,1,2),IVA!W:W,0)),"SIN COD.")</f>
        <v>0</v>
      </c>
    </row>
    <row r="8680" spans="1:86" x14ac:dyDescent="0.25">
      <c r="A8680"/>
      <c r="B8680"/>
      <c r="D8680"/>
      <c r="AL8680">
        <f t="shared" si="945"/>
        <v>0</v>
      </c>
      <c r="AQ8680">
        <f t="shared" si="946"/>
        <v>0</v>
      </c>
      <c r="AR8680" t="str">
        <f>IFERROR(IF(OR(AP8680=338,AP8680=340,AP8680=341,AP8680=342,AP8680="342A",AP8680="342B"),PorcenRet(AP8680,AT8680,AU8680),INDEX(PORCENTAJEBUSCAR,MATCH(AP8680,CódigoRET,0),4)*1),"")</f>
        <v/>
      </c>
      <c r="AS8680">
        <f t="shared" si="947"/>
        <v>0</v>
      </c>
      <c r="BF8680" t="str">
        <f>IFERROR(IF(OR(BD8680=338,BD8680=340,BD8680=341,BD8680=342,BD8680="342A",BD8680="342B"),PorcenRet(BD8680,BH8680,BI8680),INDEX(PORCENTAJEBUSCAR,MATCH(BD8680,CódigoRET,0),4)*1),"")</f>
        <v/>
      </c>
      <c r="BG8680">
        <f t="shared" si="948"/>
        <v>0</v>
      </c>
      <c r="BO8680">
        <f t="shared" si="949"/>
        <v>0</v>
      </c>
      <c r="CC8680">
        <f t="shared" si="950"/>
        <v>0</v>
      </c>
      <c r="CD8680">
        <f t="shared" si="951"/>
        <v>0</v>
      </c>
      <c r="CG8680">
        <f ca="1">IFERROR(INDIRECT("IVA!X"&amp;MATCH(MID(COMPRAS!C8580,1,2)&amp;MID(COMPRAS!F8580,1,2)&amp;MID(COMPRAS!D8580,1,2),IVA!W:W,0)),"SIN COD.")</f>
        <v>0</v>
      </c>
      <c r="CH8680">
        <f ca="1">IFERROR(INDIRECT("IVA!Y"&amp;MATCH(MID(COMPRAS!C8580,1,2)&amp;MID(COMPRAS!F8580,1,2)&amp;MID(COMPRAS!D8580,1,2),IVA!W:W,0)),"SIN COD.")</f>
        <v>0</v>
      </c>
    </row>
    <row r="8681" spans="1:86" x14ac:dyDescent="0.25">
      <c r="A8681"/>
      <c r="B8681"/>
      <c r="D8681"/>
      <c r="AL8681">
        <f t="shared" si="945"/>
        <v>0</v>
      </c>
      <c r="AQ8681">
        <f t="shared" si="946"/>
        <v>0</v>
      </c>
      <c r="AR8681" t="str">
        <f>IFERROR(IF(OR(AP8681=338,AP8681=340,AP8681=341,AP8681=342,AP8681="342A",AP8681="342B"),PorcenRet(AP8681,AT8681,AU8681),INDEX(PORCENTAJEBUSCAR,MATCH(AP8681,CódigoRET,0),4)*1),"")</f>
        <v/>
      </c>
      <c r="AS8681">
        <f t="shared" si="947"/>
        <v>0</v>
      </c>
      <c r="BF8681" t="str">
        <f>IFERROR(IF(OR(BD8681=338,BD8681=340,BD8681=341,BD8681=342,BD8681="342A",BD8681="342B"),PorcenRet(BD8681,BH8681,BI8681),INDEX(PORCENTAJEBUSCAR,MATCH(BD8681,CódigoRET,0),4)*1),"")</f>
        <v/>
      </c>
      <c r="BG8681">
        <f t="shared" si="948"/>
        <v>0</v>
      </c>
      <c r="BO8681">
        <f t="shared" si="949"/>
        <v>0</v>
      </c>
      <c r="CC8681">
        <f t="shared" si="950"/>
        <v>0</v>
      </c>
      <c r="CD8681">
        <f t="shared" si="951"/>
        <v>0</v>
      </c>
      <c r="CG8681">
        <f ca="1">IFERROR(INDIRECT("IVA!X"&amp;MATCH(MID(COMPRAS!C8581,1,2)&amp;MID(COMPRAS!F8581,1,2)&amp;MID(COMPRAS!D8581,1,2),IVA!W:W,0)),"SIN COD.")</f>
        <v>0</v>
      </c>
      <c r="CH8681">
        <f ca="1">IFERROR(INDIRECT("IVA!Y"&amp;MATCH(MID(COMPRAS!C8581,1,2)&amp;MID(COMPRAS!F8581,1,2)&amp;MID(COMPRAS!D8581,1,2),IVA!W:W,0)),"SIN COD.")</f>
        <v>0</v>
      </c>
    </row>
    <row r="8682" spans="1:86" x14ac:dyDescent="0.25">
      <c r="A8682"/>
      <c r="B8682"/>
      <c r="D8682"/>
      <c r="AL8682">
        <f t="shared" si="945"/>
        <v>0</v>
      </c>
      <c r="AQ8682">
        <f t="shared" si="946"/>
        <v>0</v>
      </c>
      <c r="AR8682" t="str">
        <f>IFERROR(IF(OR(AP8682=338,AP8682=340,AP8682=341,AP8682=342,AP8682="342A",AP8682="342B"),PorcenRet(AP8682,AT8682,AU8682),INDEX(PORCENTAJEBUSCAR,MATCH(AP8682,CódigoRET,0),4)*1),"")</f>
        <v/>
      </c>
      <c r="AS8682">
        <f t="shared" si="947"/>
        <v>0</v>
      </c>
      <c r="BF8682" t="str">
        <f>IFERROR(IF(OR(BD8682=338,BD8682=340,BD8682=341,BD8682=342,BD8682="342A",BD8682="342B"),PorcenRet(BD8682,BH8682,BI8682),INDEX(PORCENTAJEBUSCAR,MATCH(BD8682,CódigoRET,0),4)*1),"")</f>
        <v/>
      </c>
      <c r="BG8682">
        <f t="shared" si="948"/>
        <v>0</v>
      </c>
      <c r="BO8682">
        <f t="shared" si="949"/>
        <v>0</v>
      </c>
      <c r="CC8682">
        <f t="shared" si="950"/>
        <v>0</v>
      </c>
      <c r="CD8682">
        <f t="shared" si="951"/>
        <v>0</v>
      </c>
      <c r="CG8682">
        <f ca="1">IFERROR(INDIRECT("IVA!X"&amp;MATCH(MID(COMPRAS!C8582,1,2)&amp;MID(COMPRAS!F8582,1,2)&amp;MID(COMPRAS!D8582,1,2),IVA!W:W,0)),"SIN COD.")</f>
        <v>0</v>
      </c>
      <c r="CH8682">
        <f ca="1">IFERROR(INDIRECT("IVA!Y"&amp;MATCH(MID(COMPRAS!C8582,1,2)&amp;MID(COMPRAS!F8582,1,2)&amp;MID(COMPRAS!D8582,1,2),IVA!W:W,0)),"SIN COD.")</f>
        <v>0</v>
      </c>
    </row>
    <row r="8683" spans="1:86" x14ac:dyDescent="0.25">
      <c r="A8683"/>
      <c r="B8683"/>
      <c r="D8683"/>
      <c r="AL8683">
        <f t="shared" si="945"/>
        <v>0</v>
      </c>
      <c r="AQ8683">
        <f t="shared" si="946"/>
        <v>0</v>
      </c>
      <c r="AR8683" t="str">
        <f>IFERROR(IF(OR(AP8683=338,AP8683=340,AP8683=341,AP8683=342,AP8683="342A",AP8683="342B"),PorcenRet(AP8683,AT8683,AU8683),INDEX(PORCENTAJEBUSCAR,MATCH(AP8683,CódigoRET,0),4)*1),"")</f>
        <v/>
      </c>
      <c r="AS8683">
        <f t="shared" si="947"/>
        <v>0</v>
      </c>
      <c r="BF8683" t="str">
        <f>IFERROR(IF(OR(BD8683=338,BD8683=340,BD8683=341,BD8683=342,BD8683="342A",BD8683="342B"),PorcenRet(BD8683,BH8683,BI8683),INDEX(PORCENTAJEBUSCAR,MATCH(BD8683,CódigoRET,0),4)*1),"")</f>
        <v/>
      </c>
      <c r="BG8683">
        <f t="shared" si="948"/>
        <v>0</v>
      </c>
      <c r="BO8683">
        <f t="shared" si="949"/>
        <v>0</v>
      </c>
      <c r="CC8683">
        <f t="shared" si="950"/>
        <v>0</v>
      </c>
      <c r="CD8683">
        <f t="shared" si="951"/>
        <v>0</v>
      </c>
      <c r="CG8683">
        <f ca="1">IFERROR(INDIRECT("IVA!X"&amp;MATCH(MID(COMPRAS!C8583,1,2)&amp;MID(COMPRAS!F8583,1,2)&amp;MID(COMPRAS!D8583,1,2),IVA!W:W,0)),"SIN COD.")</f>
        <v>0</v>
      </c>
      <c r="CH8683">
        <f ca="1">IFERROR(INDIRECT("IVA!Y"&amp;MATCH(MID(COMPRAS!C8583,1,2)&amp;MID(COMPRAS!F8583,1,2)&amp;MID(COMPRAS!D8583,1,2),IVA!W:W,0)),"SIN COD.")</f>
        <v>0</v>
      </c>
    </row>
    <row r="8684" spans="1:86" x14ac:dyDescent="0.25">
      <c r="A8684"/>
      <c r="B8684"/>
      <c r="D8684"/>
      <c r="AL8684">
        <f t="shared" si="945"/>
        <v>0</v>
      </c>
      <c r="AQ8684">
        <f t="shared" si="946"/>
        <v>0</v>
      </c>
      <c r="AR8684" t="str">
        <f>IFERROR(IF(OR(AP8684=338,AP8684=340,AP8684=341,AP8684=342,AP8684="342A",AP8684="342B"),PorcenRet(AP8684,AT8684,AU8684),INDEX(PORCENTAJEBUSCAR,MATCH(AP8684,CódigoRET,0),4)*1),"")</f>
        <v/>
      </c>
      <c r="AS8684">
        <f t="shared" si="947"/>
        <v>0</v>
      </c>
      <c r="BF8684" t="str">
        <f>IFERROR(IF(OR(BD8684=338,BD8684=340,BD8684=341,BD8684=342,BD8684="342A",BD8684="342B"),PorcenRet(BD8684,BH8684,BI8684),INDEX(PORCENTAJEBUSCAR,MATCH(BD8684,CódigoRET,0),4)*1),"")</f>
        <v/>
      </c>
      <c r="BG8684">
        <f t="shared" si="948"/>
        <v>0</v>
      </c>
      <c r="BO8684">
        <f t="shared" si="949"/>
        <v>0</v>
      </c>
      <c r="CC8684">
        <f t="shared" si="950"/>
        <v>0</v>
      </c>
      <c r="CD8684">
        <f t="shared" si="951"/>
        <v>0</v>
      </c>
      <c r="CG8684">
        <f ca="1">IFERROR(INDIRECT("IVA!X"&amp;MATCH(MID(COMPRAS!C8584,1,2)&amp;MID(COMPRAS!F8584,1,2)&amp;MID(COMPRAS!D8584,1,2),IVA!W:W,0)),"SIN COD.")</f>
        <v>0</v>
      </c>
      <c r="CH8684">
        <f ca="1">IFERROR(INDIRECT("IVA!Y"&amp;MATCH(MID(COMPRAS!C8584,1,2)&amp;MID(COMPRAS!F8584,1,2)&amp;MID(COMPRAS!D8584,1,2),IVA!W:W,0)),"SIN COD.")</f>
        <v>0</v>
      </c>
    </row>
    <row r="8685" spans="1:86" x14ac:dyDescent="0.25">
      <c r="A8685"/>
      <c r="B8685"/>
      <c r="D8685"/>
      <c r="AL8685">
        <f t="shared" si="945"/>
        <v>0</v>
      </c>
      <c r="AQ8685">
        <f t="shared" si="946"/>
        <v>0</v>
      </c>
      <c r="AR8685" t="str">
        <f>IFERROR(IF(OR(AP8685=338,AP8685=340,AP8685=341,AP8685=342,AP8685="342A",AP8685="342B"),PorcenRet(AP8685,AT8685,AU8685),INDEX(PORCENTAJEBUSCAR,MATCH(AP8685,CódigoRET,0),4)*1),"")</f>
        <v/>
      </c>
      <c r="AS8685">
        <f t="shared" si="947"/>
        <v>0</v>
      </c>
      <c r="BF8685" t="str">
        <f>IFERROR(IF(OR(BD8685=338,BD8685=340,BD8685=341,BD8685=342,BD8685="342A",BD8685="342B"),PorcenRet(BD8685,BH8685,BI8685),INDEX(PORCENTAJEBUSCAR,MATCH(BD8685,CódigoRET,0),4)*1),"")</f>
        <v/>
      </c>
      <c r="BG8685">
        <f t="shared" si="948"/>
        <v>0</v>
      </c>
      <c r="BO8685">
        <f t="shared" si="949"/>
        <v>0</v>
      </c>
      <c r="CC8685">
        <f t="shared" si="950"/>
        <v>0</v>
      </c>
      <c r="CD8685">
        <f t="shared" si="951"/>
        <v>0</v>
      </c>
      <c r="CG8685">
        <f ca="1">IFERROR(INDIRECT("IVA!X"&amp;MATCH(MID(COMPRAS!C8585,1,2)&amp;MID(COMPRAS!F8585,1,2)&amp;MID(COMPRAS!D8585,1,2),IVA!W:W,0)),"SIN COD.")</f>
        <v>0</v>
      </c>
      <c r="CH8685">
        <f ca="1">IFERROR(INDIRECT("IVA!Y"&amp;MATCH(MID(COMPRAS!C8585,1,2)&amp;MID(COMPRAS!F8585,1,2)&amp;MID(COMPRAS!D8585,1,2),IVA!W:W,0)),"SIN COD.")</f>
        <v>0</v>
      </c>
    </row>
    <row r="8686" spans="1:86" x14ac:dyDescent="0.25">
      <c r="A8686"/>
      <c r="B8686"/>
      <c r="D8686"/>
      <c r="AL8686">
        <f t="shared" si="945"/>
        <v>0</v>
      </c>
      <c r="AQ8686">
        <f t="shared" si="946"/>
        <v>0</v>
      </c>
      <c r="AR8686" t="str">
        <f>IFERROR(IF(OR(AP8686=338,AP8686=340,AP8686=341,AP8686=342,AP8686="342A",AP8686="342B"),PorcenRet(AP8686,AT8686,AU8686),INDEX(PORCENTAJEBUSCAR,MATCH(AP8686,CódigoRET,0),4)*1),"")</f>
        <v/>
      </c>
      <c r="AS8686">
        <f t="shared" si="947"/>
        <v>0</v>
      </c>
      <c r="BF8686" t="str">
        <f>IFERROR(IF(OR(BD8686=338,BD8686=340,BD8686=341,BD8686=342,BD8686="342A",BD8686="342B"),PorcenRet(BD8686,BH8686,BI8686),INDEX(PORCENTAJEBUSCAR,MATCH(BD8686,CódigoRET,0),4)*1),"")</f>
        <v/>
      </c>
      <c r="BG8686">
        <f t="shared" si="948"/>
        <v>0</v>
      </c>
      <c r="BO8686">
        <f t="shared" si="949"/>
        <v>0</v>
      </c>
      <c r="CC8686">
        <f t="shared" si="950"/>
        <v>0</v>
      </c>
      <c r="CD8686">
        <f t="shared" si="951"/>
        <v>0</v>
      </c>
      <c r="CG8686">
        <f ca="1">IFERROR(INDIRECT("IVA!X"&amp;MATCH(MID(COMPRAS!C8586,1,2)&amp;MID(COMPRAS!F8586,1,2)&amp;MID(COMPRAS!D8586,1,2),IVA!W:W,0)),"SIN COD.")</f>
        <v>0</v>
      </c>
      <c r="CH8686">
        <f ca="1">IFERROR(INDIRECT("IVA!Y"&amp;MATCH(MID(COMPRAS!C8586,1,2)&amp;MID(COMPRAS!F8586,1,2)&amp;MID(COMPRAS!D8586,1,2),IVA!W:W,0)),"SIN COD.")</f>
        <v>0</v>
      </c>
    </row>
    <row r="8687" spans="1:86" x14ac:dyDescent="0.25">
      <c r="A8687"/>
      <c r="B8687"/>
      <c r="D8687"/>
      <c r="AL8687">
        <f t="shared" si="945"/>
        <v>0</v>
      </c>
      <c r="AQ8687">
        <f t="shared" si="946"/>
        <v>0</v>
      </c>
      <c r="AR8687" t="str">
        <f>IFERROR(IF(OR(AP8687=338,AP8687=340,AP8687=341,AP8687=342,AP8687="342A",AP8687="342B"),PorcenRet(AP8687,AT8687,AU8687),INDEX(PORCENTAJEBUSCAR,MATCH(AP8687,CódigoRET,0),4)*1),"")</f>
        <v/>
      </c>
      <c r="AS8687">
        <f t="shared" si="947"/>
        <v>0</v>
      </c>
      <c r="BF8687" t="str">
        <f>IFERROR(IF(OR(BD8687=338,BD8687=340,BD8687=341,BD8687=342,BD8687="342A",BD8687="342B"),PorcenRet(BD8687,BH8687,BI8687),INDEX(PORCENTAJEBUSCAR,MATCH(BD8687,CódigoRET,0),4)*1),"")</f>
        <v/>
      </c>
      <c r="BG8687">
        <f t="shared" si="948"/>
        <v>0</v>
      </c>
      <c r="BO8687">
        <f t="shared" si="949"/>
        <v>0</v>
      </c>
      <c r="CC8687">
        <f t="shared" si="950"/>
        <v>0</v>
      </c>
      <c r="CD8687">
        <f t="shared" si="951"/>
        <v>0</v>
      </c>
      <c r="CG8687">
        <f ca="1">IFERROR(INDIRECT("IVA!X"&amp;MATCH(MID(COMPRAS!C8587,1,2)&amp;MID(COMPRAS!F8587,1,2)&amp;MID(COMPRAS!D8587,1,2),IVA!W:W,0)),"SIN COD.")</f>
        <v>0</v>
      </c>
      <c r="CH8687">
        <f ca="1">IFERROR(INDIRECT("IVA!Y"&amp;MATCH(MID(COMPRAS!C8587,1,2)&amp;MID(COMPRAS!F8587,1,2)&amp;MID(COMPRAS!D8587,1,2),IVA!W:W,0)),"SIN COD.")</f>
        <v>0</v>
      </c>
    </row>
    <row r="8688" spans="1:86" x14ac:dyDescent="0.25">
      <c r="A8688"/>
      <c r="B8688"/>
      <c r="D8688"/>
      <c r="AL8688">
        <f t="shared" si="945"/>
        <v>0</v>
      </c>
      <c r="AQ8688">
        <f t="shared" si="946"/>
        <v>0</v>
      </c>
      <c r="AR8688" t="str">
        <f>IFERROR(IF(OR(AP8688=338,AP8688=340,AP8688=341,AP8688=342,AP8688="342A",AP8688="342B"),PorcenRet(AP8688,AT8688,AU8688),INDEX(PORCENTAJEBUSCAR,MATCH(AP8688,CódigoRET,0),4)*1),"")</f>
        <v/>
      </c>
      <c r="AS8688">
        <f t="shared" si="947"/>
        <v>0</v>
      </c>
      <c r="BF8688" t="str">
        <f>IFERROR(IF(OR(BD8688=338,BD8688=340,BD8688=341,BD8688=342,BD8688="342A",BD8688="342B"),PorcenRet(BD8688,BH8688,BI8688),INDEX(PORCENTAJEBUSCAR,MATCH(BD8688,CódigoRET,0),4)*1),"")</f>
        <v/>
      </c>
      <c r="BG8688">
        <f t="shared" si="948"/>
        <v>0</v>
      </c>
      <c r="BO8688">
        <f t="shared" si="949"/>
        <v>0</v>
      </c>
      <c r="CC8688">
        <f t="shared" si="950"/>
        <v>0</v>
      </c>
      <c r="CD8688">
        <f t="shared" si="951"/>
        <v>0</v>
      </c>
      <c r="CG8688">
        <f ca="1">IFERROR(INDIRECT("IVA!X"&amp;MATCH(MID(COMPRAS!C8588,1,2)&amp;MID(COMPRAS!F8588,1,2)&amp;MID(COMPRAS!D8588,1,2),IVA!W:W,0)),"SIN COD.")</f>
        <v>0</v>
      </c>
      <c r="CH8688">
        <f ca="1">IFERROR(INDIRECT("IVA!Y"&amp;MATCH(MID(COMPRAS!C8588,1,2)&amp;MID(COMPRAS!F8588,1,2)&amp;MID(COMPRAS!D8588,1,2),IVA!W:W,0)),"SIN COD.")</f>
        <v>0</v>
      </c>
    </row>
    <row r="8689" spans="1:86" x14ac:dyDescent="0.25">
      <c r="A8689"/>
      <c r="B8689"/>
      <c r="D8689"/>
      <c r="AL8689">
        <f t="shared" si="945"/>
        <v>0</v>
      </c>
      <c r="AQ8689">
        <f t="shared" si="946"/>
        <v>0</v>
      </c>
      <c r="AR8689" t="str">
        <f>IFERROR(IF(OR(AP8689=338,AP8689=340,AP8689=341,AP8689=342,AP8689="342A",AP8689="342B"),PorcenRet(AP8689,AT8689,AU8689),INDEX(PORCENTAJEBUSCAR,MATCH(AP8689,CódigoRET,0),4)*1),"")</f>
        <v/>
      </c>
      <c r="AS8689">
        <f t="shared" si="947"/>
        <v>0</v>
      </c>
      <c r="BF8689" t="str">
        <f>IFERROR(IF(OR(BD8689=338,BD8689=340,BD8689=341,BD8689=342,BD8689="342A",BD8689="342B"),PorcenRet(BD8689,BH8689,BI8689),INDEX(PORCENTAJEBUSCAR,MATCH(BD8689,CódigoRET,0),4)*1),"")</f>
        <v/>
      </c>
      <c r="BG8689">
        <f t="shared" si="948"/>
        <v>0</v>
      </c>
      <c r="BO8689">
        <f t="shared" si="949"/>
        <v>0</v>
      </c>
      <c r="CC8689">
        <f t="shared" si="950"/>
        <v>0</v>
      </c>
      <c r="CD8689">
        <f t="shared" si="951"/>
        <v>0</v>
      </c>
      <c r="CG8689">
        <f ca="1">IFERROR(INDIRECT("IVA!X"&amp;MATCH(MID(COMPRAS!C8589,1,2)&amp;MID(COMPRAS!F8589,1,2)&amp;MID(COMPRAS!D8589,1,2),IVA!W:W,0)),"SIN COD.")</f>
        <v>0</v>
      </c>
      <c r="CH8689">
        <f ca="1">IFERROR(INDIRECT("IVA!Y"&amp;MATCH(MID(COMPRAS!C8589,1,2)&amp;MID(COMPRAS!F8589,1,2)&amp;MID(COMPRAS!D8589,1,2),IVA!W:W,0)),"SIN COD.")</f>
        <v>0</v>
      </c>
    </row>
    <row r="8690" spans="1:86" x14ac:dyDescent="0.25">
      <c r="A8690"/>
      <c r="B8690"/>
      <c r="D8690"/>
      <c r="AL8690">
        <f t="shared" si="945"/>
        <v>0</v>
      </c>
      <c r="AQ8690">
        <f t="shared" si="946"/>
        <v>0</v>
      </c>
      <c r="AR8690" t="str">
        <f>IFERROR(IF(OR(AP8690=338,AP8690=340,AP8690=341,AP8690=342,AP8690="342A",AP8690="342B"),PorcenRet(AP8690,AT8690,AU8690),INDEX(PORCENTAJEBUSCAR,MATCH(AP8690,CódigoRET,0),4)*1),"")</f>
        <v/>
      </c>
      <c r="AS8690">
        <f t="shared" si="947"/>
        <v>0</v>
      </c>
      <c r="BF8690" t="str">
        <f>IFERROR(IF(OR(BD8690=338,BD8690=340,BD8690=341,BD8690=342,BD8690="342A",BD8690="342B"),PorcenRet(BD8690,BH8690,BI8690),INDEX(PORCENTAJEBUSCAR,MATCH(BD8690,CódigoRET,0),4)*1),"")</f>
        <v/>
      </c>
      <c r="BG8690">
        <f t="shared" si="948"/>
        <v>0</v>
      </c>
      <c r="BO8690">
        <f t="shared" si="949"/>
        <v>0</v>
      </c>
      <c r="CC8690">
        <f t="shared" si="950"/>
        <v>0</v>
      </c>
      <c r="CD8690">
        <f t="shared" si="951"/>
        <v>0</v>
      </c>
      <c r="CG8690">
        <f ca="1">IFERROR(INDIRECT("IVA!X"&amp;MATCH(MID(COMPRAS!C8590,1,2)&amp;MID(COMPRAS!F8590,1,2)&amp;MID(COMPRAS!D8590,1,2),IVA!W:W,0)),"SIN COD.")</f>
        <v>0</v>
      </c>
      <c r="CH8690">
        <f ca="1">IFERROR(INDIRECT("IVA!Y"&amp;MATCH(MID(COMPRAS!C8590,1,2)&amp;MID(COMPRAS!F8590,1,2)&amp;MID(COMPRAS!D8590,1,2),IVA!W:W,0)),"SIN COD.")</f>
        <v>0</v>
      </c>
    </row>
    <row r="8691" spans="1:86" x14ac:dyDescent="0.25">
      <c r="A8691"/>
      <c r="B8691"/>
      <c r="D8691"/>
      <c r="AL8691">
        <f t="shared" si="945"/>
        <v>0</v>
      </c>
      <c r="AQ8691">
        <f t="shared" si="946"/>
        <v>0</v>
      </c>
      <c r="AR8691" t="str">
        <f>IFERROR(IF(OR(AP8691=338,AP8691=340,AP8691=341,AP8691=342,AP8691="342A",AP8691="342B"),PorcenRet(AP8691,AT8691,AU8691),INDEX(PORCENTAJEBUSCAR,MATCH(AP8691,CódigoRET,0),4)*1),"")</f>
        <v/>
      </c>
      <c r="AS8691">
        <f t="shared" si="947"/>
        <v>0</v>
      </c>
      <c r="BF8691" t="str">
        <f>IFERROR(IF(OR(BD8691=338,BD8691=340,BD8691=341,BD8691=342,BD8691="342A",BD8691="342B"),PorcenRet(BD8691,BH8691,BI8691),INDEX(PORCENTAJEBUSCAR,MATCH(BD8691,CódigoRET,0),4)*1),"")</f>
        <v/>
      </c>
      <c r="BG8691">
        <f t="shared" si="948"/>
        <v>0</v>
      </c>
      <c r="BO8691">
        <f t="shared" si="949"/>
        <v>0</v>
      </c>
      <c r="CC8691">
        <f t="shared" si="950"/>
        <v>0</v>
      </c>
      <c r="CD8691">
        <f t="shared" si="951"/>
        <v>0</v>
      </c>
      <c r="CG8691">
        <f ca="1">IFERROR(INDIRECT("IVA!X"&amp;MATCH(MID(COMPRAS!C8591,1,2)&amp;MID(COMPRAS!F8591,1,2)&amp;MID(COMPRAS!D8591,1,2),IVA!W:W,0)),"SIN COD.")</f>
        <v>0</v>
      </c>
      <c r="CH8691">
        <f ca="1">IFERROR(INDIRECT("IVA!Y"&amp;MATCH(MID(COMPRAS!C8591,1,2)&amp;MID(COMPRAS!F8591,1,2)&amp;MID(COMPRAS!D8591,1,2),IVA!W:W,0)),"SIN COD.")</f>
        <v>0</v>
      </c>
    </row>
    <row r="8692" spans="1:86" x14ac:dyDescent="0.25">
      <c r="A8692"/>
      <c r="B8692"/>
      <c r="D8692"/>
      <c r="AL8692">
        <f t="shared" si="945"/>
        <v>0</v>
      </c>
      <c r="AQ8692">
        <f t="shared" si="946"/>
        <v>0</v>
      </c>
      <c r="AR8692" t="str">
        <f>IFERROR(IF(OR(AP8692=338,AP8692=340,AP8692=341,AP8692=342,AP8692="342A",AP8692="342B"),PorcenRet(AP8692,AT8692,AU8692),INDEX(PORCENTAJEBUSCAR,MATCH(AP8692,CódigoRET,0),4)*1),"")</f>
        <v/>
      </c>
      <c r="AS8692">
        <f t="shared" si="947"/>
        <v>0</v>
      </c>
      <c r="BF8692" t="str">
        <f>IFERROR(IF(OR(BD8692=338,BD8692=340,BD8692=341,BD8692=342,BD8692="342A",BD8692="342B"),PorcenRet(BD8692,BH8692,BI8692),INDEX(PORCENTAJEBUSCAR,MATCH(BD8692,CódigoRET,0),4)*1),"")</f>
        <v/>
      </c>
      <c r="BG8692">
        <f t="shared" si="948"/>
        <v>0</v>
      </c>
      <c r="BO8692">
        <f t="shared" si="949"/>
        <v>0</v>
      </c>
      <c r="CC8692">
        <f t="shared" si="950"/>
        <v>0</v>
      </c>
      <c r="CD8692">
        <f t="shared" si="951"/>
        <v>0</v>
      </c>
      <c r="CG8692">
        <f ca="1">IFERROR(INDIRECT("IVA!X"&amp;MATCH(MID(COMPRAS!C8592,1,2)&amp;MID(COMPRAS!F8592,1,2)&amp;MID(COMPRAS!D8592,1,2),IVA!W:W,0)),"SIN COD.")</f>
        <v>0</v>
      </c>
      <c r="CH8692">
        <f ca="1">IFERROR(INDIRECT("IVA!Y"&amp;MATCH(MID(COMPRAS!C8592,1,2)&amp;MID(COMPRAS!F8592,1,2)&amp;MID(COMPRAS!D8592,1,2),IVA!W:W,0)),"SIN COD.")</f>
        <v>0</v>
      </c>
    </row>
    <row r="8693" spans="1:86" x14ac:dyDescent="0.25">
      <c r="A8693"/>
      <c r="B8693"/>
      <c r="D8693"/>
      <c r="AL8693">
        <f t="shared" si="945"/>
        <v>0</v>
      </c>
      <c r="AQ8693">
        <f t="shared" si="946"/>
        <v>0</v>
      </c>
      <c r="AR8693" t="str">
        <f>IFERROR(IF(OR(AP8693=338,AP8693=340,AP8693=341,AP8693=342,AP8693="342A",AP8693="342B"),PorcenRet(AP8693,AT8693,AU8693),INDEX(PORCENTAJEBUSCAR,MATCH(AP8693,CódigoRET,0),4)*1),"")</f>
        <v/>
      </c>
      <c r="AS8693">
        <f t="shared" si="947"/>
        <v>0</v>
      </c>
      <c r="BF8693" t="str">
        <f>IFERROR(IF(OR(BD8693=338,BD8693=340,BD8693=341,BD8693=342,BD8693="342A",BD8693="342B"),PorcenRet(BD8693,BH8693,BI8693),INDEX(PORCENTAJEBUSCAR,MATCH(BD8693,CódigoRET,0),4)*1),"")</f>
        <v/>
      </c>
      <c r="BG8693">
        <f t="shared" si="948"/>
        <v>0</v>
      </c>
      <c r="BO8693">
        <f t="shared" si="949"/>
        <v>0</v>
      </c>
      <c r="CC8693">
        <f t="shared" si="950"/>
        <v>0</v>
      </c>
      <c r="CD8693">
        <f t="shared" si="951"/>
        <v>0</v>
      </c>
      <c r="CG8693">
        <f ca="1">IFERROR(INDIRECT("IVA!X"&amp;MATCH(MID(COMPRAS!C8593,1,2)&amp;MID(COMPRAS!F8593,1,2)&amp;MID(COMPRAS!D8593,1,2),IVA!W:W,0)),"SIN COD.")</f>
        <v>0</v>
      </c>
      <c r="CH8693">
        <f ca="1">IFERROR(INDIRECT("IVA!Y"&amp;MATCH(MID(COMPRAS!C8593,1,2)&amp;MID(COMPRAS!F8593,1,2)&amp;MID(COMPRAS!D8593,1,2),IVA!W:W,0)),"SIN COD.")</f>
        <v>0</v>
      </c>
    </row>
    <row r="8694" spans="1:86" x14ac:dyDescent="0.25">
      <c r="A8694"/>
      <c r="B8694"/>
      <c r="D8694"/>
      <c r="AL8694">
        <f t="shared" si="945"/>
        <v>0</v>
      </c>
      <c r="AQ8694">
        <f t="shared" si="946"/>
        <v>0</v>
      </c>
      <c r="AR8694" t="str">
        <f>IFERROR(IF(OR(AP8694=338,AP8694=340,AP8694=341,AP8694=342,AP8694="342A",AP8694="342B"),PorcenRet(AP8694,AT8694,AU8694),INDEX(PORCENTAJEBUSCAR,MATCH(AP8694,CódigoRET,0),4)*1),"")</f>
        <v/>
      </c>
      <c r="AS8694">
        <f t="shared" si="947"/>
        <v>0</v>
      </c>
      <c r="BF8694" t="str">
        <f>IFERROR(IF(OR(BD8694=338,BD8694=340,BD8694=341,BD8694=342,BD8694="342A",BD8694="342B"),PorcenRet(BD8694,BH8694,BI8694),INDEX(PORCENTAJEBUSCAR,MATCH(BD8694,CódigoRET,0),4)*1),"")</f>
        <v/>
      </c>
      <c r="BG8694">
        <f t="shared" si="948"/>
        <v>0</v>
      </c>
      <c r="BO8694">
        <f t="shared" si="949"/>
        <v>0</v>
      </c>
      <c r="CC8694">
        <f t="shared" si="950"/>
        <v>0</v>
      </c>
      <c r="CD8694">
        <f t="shared" si="951"/>
        <v>0</v>
      </c>
      <c r="CG8694">
        <f ca="1">IFERROR(INDIRECT("IVA!X"&amp;MATCH(MID(COMPRAS!C8594,1,2)&amp;MID(COMPRAS!F8594,1,2)&amp;MID(COMPRAS!D8594,1,2),IVA!W:W,0)),"SIN COD.")</f>
        <v>0</v>
      </c>
      <c r="CH8694">
        <f ca="1">IFERROR(INDIRECT("IVA!Y"&amp;MATCH(MID(COMPRAS!C8594,1,2)&amp;MID(COMPRAS!F8594,1,2)&amp;MID(COMPRAS!D8594,1,2),IVA!W:W,0)),"SIN COD.")</f>
        <v>0</v>
      </c>
    </row>
    <row r="8695" spans="1:86" x14ac:dyDescent="0.25">
      <c r="A8695"/>
      <c r="B8695"/>
      <c r="D8695"/>
      <c r="AL8695">
        <f t="shared" si="945"/>
        <v>0</v>
      </c>
      <c r="AQ8695">
        <f t="shared" si="946"/>
        <v>0</v>
      </c>
      <c r="AR8695" t="str">
        <f>IFERROR(IF(OR(AP8695=338,AP8695=340,AP8695=341,AP8695=342,AP8695="342A",AP8695="342B"),PorcenRet(AP8695,AT8695,AU8695),INDEX(PORCENTAJEBUSCAR,MATCH(AP8695,CódigoRET,0),4)*1),"")</f>
        <v/>
      </c>
      <c r="AS8695">
        <f t="shared" si="947"/>
        <v>0</v>
      </c>
      <c r="BF8695" t="str">
        <f>IFERROR(IF(OR(BD8695=338,BD8695=340,BD8695=341,BD8695=342,BD8695="342A",BD8695="342B"),PorcenRet(BD8695,BH8695,BI8695),INDEX(PORCENTAJEBUSCAR,MATCH(BD8695,CódigoRET,0),4)*1),"")</f>
        <v/>
      </c>
      <c r="BG8695">
        <f t="shared" si="948"/>
        <v>0</v>
      </c>
      <c r="BO8695">
        <f t="shared" si="949"/>
        <v>0</v>
      </c>
      <c r="CC8695">
        <f t="shared" si="950"/>
        <v>0</v>
      </c>
      <c r="CD8695">
        <f t="shared" si="951"/>
        <v>0</v>
      </c>
      <c r="CG8695">
        <f ca="1">IFERROR(INDIRECT("IVA!X"&amp;MATCH(MID(COMPRAS!C8595,1,2)&amp;MID(COMPRAS!F8595,1,2)&amp;MID(COMPRAS!D8595,1,2),IVA!W:W,0)),"SIN COD.")</f>
        <v>0</v>
      </c>
      <c r="CH8695">
        <f ca="1">IFERROR(INDIRECT("IVA!Y"&amp;MATCH(MID(COMPRAS!C8595,1,2)&amp;MID(COMPRAS!F8595,1,2)&amp;MID(COMPRAS!D8595,1,2),IVA!W:W,0)),"SIN COD.")</f>
        <v>0</v>
      </c>
    </row>
    <row r="8696" spans="1:86" x14ac:dyDescent="0.25">
      <c r="A8696"/>
      <c r="B8696"/>
      <c r="D8696"/>
      <c r="AL8696">
        <f t="shared" si="945"/>
        <v>0</v>
      </c>
      <c r="AQ8696">
        <f t="shared" si="946"/>
        <v>0</v>
      </c>
      <c r="AR8696" t="str">
        <f>IFERROR(IF(OR(AP8696=338,AP8696=340,AP8696=341,AP8696=342,AP8696="342A",AP8696="342B"),PorcenRet(AP8696,AT8696,AU8696),INDEX(PORCENTAJEBUSCAR,MATCH(AP8696,CódigoRET,0),4)*1),"")</f>
        <v/>
      </c>
      <c r="AS8696">
        <f t="shared" si="947"/>
        <v>0</v>
      </c>
      <c r="BF8696" t="str">
        <f>IFERROR(IF(OR(BD8696=338,BD8696=340,BD8696=341,BD8696=342,BD8696="342A",BD8696="342B"),PorcenRet(BD8696,BH8696,BI8696),INDEX(PORCENTAJEBUSCAR,MATCH(BD8696,CódigoRET,0),4)*1),"")</f>
        <v/>
      </c>
      <c r="BG8696">
        <f t="shared" si="948"/>
        <v>0</v>
      </c>
      <c r="BO8696">
        <f t="shared" si="949"/>
        <v>0</v>
      </c>
      <c r="CC8696">
        <f t="shared" si="950"/>
        <v>0</v>
      </c>
      <c r="CD8696">
        <f t="shared" si="951"/>
        <v>0</v>
      </c>
      <c r="CG8696">
        <f ca="1">IFERROR(INDIRECT("IVA!X"&amp;MATCH(MID(COMPRAS!C8596,1,2)&amp;MID(COMPRAS!F8596,1,2)&amp;MID(COMPRAS!D8596,1,2),IVA!W:W,0)),"SIN COD.")</f>
        <v>0</v>
      </c>
      <c r="CH8696">
        <f ca="1">IFERROR(INDIRECT("IVA!Y"&amp;MATCH(MID(COMPRAS!C8596,1,2)&amp;MID(COMPRAS!F8596,1,2)&amp;MID(COMPRAS!D8596,1,2),IVA!W:W,0)),"SIN COD.")</f>
        <v>0</v>
      </c>
    </row>
    <row r="8697" spans="1:86" x14ac:dyDescent="0.25">
      <c r="A8697"/>
      <c r="B8697"/>
      <c r="D8697"/>
      <c r="AL8697">
        <f t="shared" si="945"/>
        <v>0</v>
      </c>
      <c r="AQ8697">
        <f t="shared" si="946"/>
        <v>0</v>
      </c>
      <c r="AR8697" t="str">
        <f>IFERROR(IF(OR(AP8697=338,AP8697=340,AP8697=341,AP8697=342,AP8697="342A",AP8697="342B"),PorcenRet(AP8697,AT8697,AU8697),INDEX(PORCENTAJEBUSCAR,MATCH(AP8697,CódigoRET,0),4)*1),"")</f>
        <v/>
      </c>
      <c r="AS8697">
        <f t="shared" si="947"/>
        <v>0</v>
      </c>
      <c r="BF8697" t="str">
        <f>IFERROR(IF(OR(BD8697=338,BD8697=340,BD8697=341,BD8697=342,BD8697="342A",BD8697="342B"),PorcenRet(BD8697,BH8697,BI8697),INDEX(PORCENTAJEBUSCAR,MATCH(BD8697,CódigoRET,0),4)*1),"")</f>
        <v/>
      </c>
      <c r="BG8697">
        <f t="shared" si="948"/>
        <v>0</v>
      </c>
      <c r="BO8697">
        <f t="shared" si="949"/>
        <v>0</v>
      </c>
      <c r="CC8697">
        <f t="shared" si="950"/>
        <v>0</v>
      </c>
      <c r="CD8697">
        <f t="shared" si="951"/>
        <v>0</v>
      </c>
      <c r="CG8697">
        <f ca="1">IFERROR(INDIRECT("IVA!X"&amp;MATCH(MID(COMPRAS!C8597,1,2)&amp;MID(COMPRAS!F8597,1,2)&amp;MID(COMPRAS!D8597,1,2),IVA!W:W,0)),"SIN COD.")</f>
        <v>0</v>
      </c>
      <c r="CH8697">
        <f ca="1">IFERROR(INDIRECT("IVA!Y"&amp;MATCH(MID(COMPRAS!C8597,1,2)&amp;MID(COMPRAS!F8597,1,2)&amp;MID(COMPRAS!D8597,1,2),IVA!W:W,0)),"SIN COD.")</f>
        <v>0</v>
      </c>
    </row>
    <row r="8698" spans="1:86" x14ac:dyDescent="0.25">
      <c r="A8698"/>
      <c r="B8698"/>
      <c r="D8698"/>
      <c r="AL8698">
        <f t="shared" si="945"/>
        <v>0</v>
      </c>
      <c r="AQ8698">
        <f t="shared" si="946"/>
        <v>0</v>
      </c>
      <c r="AR8698" t="str">
        <f>IFERROR(IF(OR(AP8698=338,AP8698=340,AP8698=341,AP8698=342,AP8698="342A",AP8698="342B"),PorcenRet(AP8698,AT8698,AU8698),INDEX(PORCENTAJEBUSCAR,MATCH(AP8698,CódigoRET,0),4)*1),"")</f>
        <v/>
      </c>
      <c r="AS8698">
        <f t="shared" si="947"/>
        <v>0</v>
      </c>
      <c r="BF8698" t="str">
        <f>IFERROR(IF(OR(BD8698=338,BD8698=340,BD8698=341,BD8698=342,BD8698="342A",BD8698="342B"),PorcenRet(BD8698,BH8698,BI8698),INDEX(PORCENTAJEBUSCAR,MATCH(BD8698,CódigoRET,0),4)*1),"")</f>
        <v/>
      </c>
      <c r="BG8698">
        <f t="shared" si="948"/>
        <v>0</v>
      </c>
      <c r="BO8698">
        <f t="shared" si="949"/>
        <v>0</v>
      </c>
      <c r="CC8698">
        <f t="shared" si="950"/>
        <v>0</v>
      </c>
      <c r="CD8698">
        <f t="shared" si="951"/>
        <v>0</v>
      </c>
      <c r="CG8698">
        <f ca="1">IFERROR(INDIRECT("IVA!X"&amp;MATCH(MID(COMPRAS!C8598,1,2)&amp;MID(COMPRAS!F8598,1,2)&amp;MID(COMPRAS!D8598,1,2),IVA!W:W,0)),"SIN COD.")</f>
        <v>0</v>
      </c>
      <c r="CH8698">
        <f ca="1">IFERROR(INDIRECT("IVA!Y"&amp;MATCH(MID(COMPRAS!C8598,1,2)&amp;MID(COMPRAS!F8598,1,2)&amp;MID(COMPRAS!D8598,1,2),IVA!W:W,0)),"SIN COD.")</f>
        <v>0</v>
      </c>
    </row>
    <row r="8699" spans="1:86" x14ac:dyDescent="0.25">
      <c r="A8699"/>
      <c r="B8699"/>
      <c r="D8699"/>
      <c r="AL8699">
        <f t="shared" si="945"/>
        <v>0</v>
      </c>
      <c r="AQ8699">
        <f t="shared" si="946"/>
        <v>0</v>
      </c>
      <c r="AR8699" t="str">
        <f>IFERROR(IF(OR(AP8699=338,AP8699=340,AP8699=341,AP8699=342,AP8699="342A",AP8699="342B"),PorcenRet(AP8699,AT8699,AU8699),INDEX(PORCENTAJEBUSCAR,MATCH(AP8699,CódigoRET,0),4)*1),"")</f>
        <v/>
      </c>
      <c r="AS8699">
        <f t="shared" si="947"/>
        <v>0</v>
      </c>
      <c r="BF8699" t="str">
        <f>IFERROR(IF(OR(BD8699=338,BD8699=340,BD8699=341,BD8699=342,BD8699="342A",BD8699="342B"),PorcenRet(BD8699,BH8699,BI8699),INDEX(PORCENTAJEBUSCAR,MATCH(BD8699,CódigoRET,0),4)*1),"")</f>
        <v/>
      </c>
      <c r="BG8699">
        <f t="shared" si="948"/>
        <v>0</v>
      </c>
      <c r="BO8699">
        <f t="shared" si="949"/>
        <v>0</v>
      </c>
      <c r="CC8699">
        <f t="shared" si="950"/>
        <v>0</v>
      </c>
      <c r="CD8699">
        <f t="shared" si="951"/>
        <v>0</v>
      </c>
      <c r="CG8699">
        <f ca="1">IFERROR(INDIRECT("IVA!X"&amp;MATCH(MID(COMPRAS!C8599,1,2)&amp;MID(COMPRAS!F8599,1,2)&amp;MID(COMPRAS!D8599,1,2),IVA!W:W,0)),"SIN COD.")</f>
        <v>0</v>
      </c>
      <c r="CH8699">
        <f ca="1">IFERROR(INDIRECT("IVA!Y"&amp;MATCH(MID(COMPRAS!C8599,1,2)&amp;MID(COMPRAS!F8599,1,2)&amp;MID(COMPRAS!D8599,1,2),IVA!W:W,0)),"SIN COD.")</f>
        <v>0</v>
      </c>
    </row>
    <row r="8700" spans="1:86" x14ac:dyDescent="0.25">
      <c r="A8700"/>
      <c r="B8700"/>
      <c r="D8700"/>
      <c r="AL8700">
        <f t="shared" si="945"/>
        <v>0</v>
      </c>
      <c r="AQ8700">
        <f t="shared" si="946"/>
        <v>0</v>
      </c>
      <c r="AR8700" t="str">
        <f>IFERROR(IF(OR(AP8700=338,AP8700=340,AP8700=341,AP8700=342,AP8700="342A",AP8700="342B"),PorcenRet(AP8700,AT8700,AU8700),INDEX(PORCENTAJEBUSCAR,MATCH(AP8700,CódigoRET,0),4)*1),"")</f>
        <v/>
      </c>
      <c r="AS8700">
        <f t="shared" si="947"/>
        <v>0</v>
      </c>
      <c r="BF8700" t="str">
        <f>IFERROR(IF(OR(BD8700=338,BD8700=340,BD8700=341,BD8700=342,BD8700="342A",BD8700="342B"),PorcenRet(BD8700,BH8700,BI8700),INDEX(PORCENTAJEBUSCAR,MATCH(BD8700,CódigoRET,0),4)*1),"")</f>
        <v/>
      </c>
      <c r="BG8700">
        <f t="shared" si="948"/>
        <v>0</v>
      </c>
      <c r="BO8700">
        <f t="shared" si="949"/>
        <v>0</v>
      </c>
      <c r="CC8700">
        <f t="shared" si="950"/>
        <v>0</v>
      </c>
      <c r="CD8700">
        <f t="shared" si="951"/>
        <v>0</v>
      </c>
      <c r="CG8700">
        <f ca="1">IFERROR(INDIRECT("IVA!X"&amp;MATCH(MID(COMPRAS!C8600,1,2)&amp;MID(COMPRAS!F8600,1,2)&amp;MID(COMPRAS!D8600,1,2),IVA!W:W,0)),"SIN COD.")</f>
        <v>0</v>
      </c>
      <c r="CH8700">
        <f ca="1">IFERROR(INDIRECT("IVA!Y"&amp;MATCH(MID(COMPRAS!C8600,1,2)&amp;MID(COMPRAS!F8600,1,2)&amp;MID(COMPRAS!D8600,1,2),IVA!W:W,0)),"SIN COD.")</f>
        <v>0</v>
      </c>
    </row>
    <row r="8701" spans="1:86" x14ac:dyDescent="0.25">
      <c r="A8701"/>
      <c r="B8701"/>
      <c r="D8701"/>
      <c r="AL8701">
        <f t="shared" si="945"/>
        <v>0</v>
      </c>
      <c r="AQ8701">
        <f t="shared" si="946"/>
        <v>0</v>
      </c>
      <c r="AR8701" t="str">
        <f>IFERROR(IF(OR(AP8701=338,AP8701=340,AP8701=341,AP8701=342,AP8701="342A",AP8701="342B"),PorcenRet(AP8701,AT8701,AU8701),INDEX(PORCENTAJEBUSCAR,MATCH(AP8701,CódigoRET,0),4)*1),"")</f>
        <v/>
      </c>
      <c r="AS8701">
        <f t="shared" si="947"/>
        <v>0</v>
      </c>
      <c r="BF8701" t="str">
        <f>IFERROR(IF(OR(BD8701=338,BD8701=340,BD8701=341,BD8701=342,BD8701="342A",BD8701="342B"),PorcenRet(BD8701,BH8701,BI8701),INDEX(PORCENTAJEBUSCAR,MATCH(BD8701,CódigoRET,0),4)*1),"")</f>
        <v/>
      </c>
      <c r="BG8701">
        <f t="shared" si="948"/>
        <v>0</v>
      </c>
      <c r="BO8701">
        <f t="shared" si="949"/>
        <v>0</v>
      </c>
      <c r="CC8701">
        <f t="shared" si="950"/>
        <v>0</v>
      </c>
      <c r="CD8701">
        <f t="shared" si="951"/>
        <v>0</v>
      </c>
      <c r="CG8701">
        <f ca="1">IFERROR(INDIRECT("IVA!X"&amp;MATCH(MID(COMPRAS!C8601,1,2)&amp;MID(COMPRAS!F8601,1,2)&amp;MID(COMPRAS!D8601,1,2),IVA!W:W,0)),"SIN COD.")</f>
        <v>0</v>
      </c>
      <c r="CH8701">
        <f ca="1">IFERROR(INDIRECT("IVA!Y"&amp;MATCH(MID(COMPRAS!C8601,1,2)&amp;MID(COMPRAS!F8601,1,2)&amp;MID(COMPRAS!D8601,1,2),IVA!W:W,0)),"SIN COD.")</f>
        <v>0</v>
      </c>
    </row>
    <row r="8702" spans="1:86" x14ac:dyDescent="0.25">
      <c r="A8702"/>
      <c r="B8702"/>
      <c r="D8702"/>
      <c r="AL8702">
        <f t="shared" si="945"/>
        <v>0</v>
      </c>
      <c r="AQ8702">
        <f t="shared" si="946"/>
        <v>0</v>
      </c>
      <c r="AR8702" t="str">
        <f>IFERROR(IF(OR(AP8702=338,AP8702=340,AP8702=341,AP8702=342,AP8702="342A",AP8702="342B"),PorcenRet(AP8702,AT8702,AU8702),INDEX(PORCENTAJEBUSCAR,MATCH(AP8702,CódigoRET,0),4)*1),"")</f>
        <v/>
      </c>
      <c r="AS8702">
        <f t="shared" si="947"/>
        <v>0</v>
      </c>
      <c r="BF8702" t="str">
        <f>IFERROR(IF(OR(BD8702=338,BD8702=340,BD8702=341,BD8702=342,BD8702="342A",BD8702="342B"),PorcenRet(BD8702,BH8702,BI8702),INDEX(PORCENTAJEBUSCAR,MATCH(BD8702,CódigoRET,0),4)*1),"")</f>
        <v/>
      </c>
      <c r="BG8702">
        <f t="shared" si="948"/>
        <v>0</v>
      </c>
      <c r="BO8702">
        <f t="shared" si="949"/>
        <v>0</v>
      </c>
      <c r="CC8702">
        <f t="shared" si="950"/>
        <v>0</v>
      </c>
      <c r="CD8702">
        <f t="shared" si="951"/>
        <v>0</v>
      </c>
      <c r="CG8702">
        <f ca="1">IFERROR(INDIRECT("IVA!X"&amp;MATCH(MID(COMPRAS!C8602,1,2)&amp;MID(COMPRAS!F8602,1,2)&amp;MID(COMPRAS!D8602,1,2),IVA!W:W,0)),"SIN COD.")</f>
        <v>0</v>
      </c>
      <c r="CH8702">
        <f ca="1">IFERROR(INDIRECT("IVA!Y"&amp;MATCH(MID(COMPRAS!C8602,1,2)&amp;MID(COMPRAS!F8602,1,2)&amp;MID(COMPRAS!D8602,1,2),IVA!W:W,0)),"SIN COD.")</f>
        <v>0</v>
      </c>
    </row>
    <row r="8703" spans="1:86" x14ac:dyDescent="0.25">
      <c r="A8703"/>
      <c r="B8703"/>
      <c r="D8703"/>
      <c r="AL8703">
        <f t="shared" si="945"/>
        <v>0</v>
      </c>
      <c r="AQ8703">
        <f t="shared" si="946"/>
        <v>0</v>
      </c>
      <c r="AR8703" t="str">
        <f>IFERROR(IF(OR(AP8703=338,AP8703=340,AP8703=341,AP8703=342,AP8703="342A",AP8703="342B"),PorcenRet(AP8703,AT8703,AU8703),INDEX(PORCENTAJEBUSCAR,MATCH(AP8703,CódigoRET,0),4)*1),"")</f>
        <v/>
      </c>
      <c r="AS8703">
        <f t="shared" si="947"/>
        <v>0</v>
      </c>
      <c r="BF8703" t="str">
        <f>IFERROR(IF(OR(BD8703=338,BD8703=340,BD8703=341,BD8703=342,BD8703="342A",BD8703="342B"),PorcenRet(BD8703,BH8703,BI8703),INDEX(PORCENTAJEBUSCAR,MATCH(BD8703,CódigoRET,0),4)*1),"")</f>
        <v/>
      </c>
      <c r="BG8703">
        <f t="shared" si="948"/>
        <v>0</v>
      </c>
      <c r="BO8703">
        <f t="shared" si="949"/>
        <v>0</v>
      </c>
      <c r="CC8703">
        <f t="shared" si="950"/>
        <v>0</v>
      </c>
      <c r="CD8703">
        <f t="shared" si="951"/>
        <v>0</v>
      </c>
      <c r="CG8703">
        <f ca="1">IFERROR(INDIRECT("IVA!X"&amp;MATCH(MID(COMPRAS!C8603,1,2)&amp;MID(COMPRAS!F8603,1,2)&amp;MID(COMPRAS!D8603,1,2),IVA!W:W,0)),"SIN COD.")</f>
        <v>0</v>
      </c>
      <c r="CH8703">
        <f ca="1">IFERROR(INDIRECT("IVA!Y"&amp;MATCH(MID(COMPRAS!C8603,1,2)&amp;MID(COMPRAS!F8603,1,2)&amp;MID(COMPRAS!D8603,1,2),IVA!W:W,0)),"SIN COD.")</f>
        <v>0</v>
      </c>
    </row>
    <row r="8704" spans="1:86" x14ac:dyDescent="0.25">
      <c r="A8704"/>
      <c r="B8704"/>
      <c r="D8704"/>
      <c r="AL8704">
        <f t="shared" si="945"/>
        <v>0</v>
      </c>
      <c r="AQ8704">
        <f t="shared" si="946"/>
        <v>0</v>
      </c>
      <c r="AR8704" t="str">
        <f>IFERROR(IF(OR(AP8704=338,AP8704=340,AP8704=341,AP8704=342,AP8704="342A",AP8704="342B"),PorcenRet(AP8704,AT8704,AU8704),INDEX(PORCENTAJEBUSCAR,MATCH(AP8704,CódigoRET,0),4)*1),"")</f>
        <v/>
      </c>
      <c r="AS8704">
        <f t="shared" si="947"/>
        <v>0</v>
      </c>
      <c r="BF8704" t="str">
        <f>IFERROR(IF(OR(BD8704=338,BD8704=340,BD8704=341,BD8704=342,BD8704="342A",BD8704="342B"),PorcenRet(BD8704,BH8704,BI8704),INDEX(PORCENTAJEBUSCAR,MATCH(BD8704,CódigoRET,0),4)*1),"")</f>
        <v/>
      </c>
      <c r="BG8704">
        <f t="shared" si="948"/>
        <v>0</v>
      </c>
      <c r="BO8704">
        <f t="shared" si="949"/>
        <v>0</v>
      </c>
      <c r="CC8704">
        <f t="shared" si="950"/>
        <v>0</v>
      </c>
      <c r="CD8704">
        <f t="shared" si="951"/>
        <v>0</v>
      </c>
      <c r="CG8704">
        <f ca="1">IFERROR(INDIRECT("IVA!X"&amp;MATCH(MID(COMPRAS!C8604,1,2)&amp;MID(COMPRAS!F8604,1,2)&amp;MID(COMPRAS!D8604,1,2),IVA!W:W,0)),"SIN COD.")</f>
        <v>0</v>
      </c>
      <c r="CH8704">
        <f ca="1">IFERROR(INDIRECT("IVA!Y"&amp;MATCH(MID(COMPRAS!C8604,1,2)&amp;MID(COMPRAS!F8604,1,2)&amp;MID(COMPRAS!D8604,1,2),IVA!W:W,0)),"SIN COD.")</f>
        <v>0</v>
      </c>
    </row>
    <row r="8705" spans="1:86" x14ac:dyDescent="0.25">
      <c r="A8705"/>
      <c r="B8705"/>
      <c r="D8705"/>
      <c r="AL8705">
        <f t="shared" si="945"/>
        <v>0</v>
      </c>
      <c r="AQ8705">
        <f t="shared" si="946"/>
        <v>0</v>
      </c>
      <c r="AR8705" t="str">
        <f>IFERROR(IF(OR(AP8705=338,AP8705=340,AP8705=341,AP8705=342,AP8705="342A",AP8705="342B"),PorcenRet(AP8705,AT8705,AU8705),INDEX(PORCENTAJEBUSCAR,MATCH(AP8705,CódigoRET,0),4)*1),"")</f>
        <v/>
      </c>
      <c r="AS8705">
        <f t="shared" si="947"/>
        <v>0</v>
      </c>
      <c r="BF8705" t="str">
        <f>IFERROR(IF(OR(BD8705=338,BD8705=340,BD8705=341,BD8705=342,BD8705="342A",BD8705="342B"),PorcenRet(BD8705,BH8705,BI8705),INDEX(PORCENTAJEBUSCAR,MATCH(BD8705,CódigoRET,0),4)*1),"")</f>
        <v/>
      </c>
      <c r="BG8705">
        <f t="shared" si="948"/>
        <v>0</v>
      </c>
      <c r="BO8705">
        <f t="shared" si="949"/>
        <v>0</v>
      </c>
      <c r="CC8705">
        <f t="shared" si="950"/>
        <v>0</v>
      </c>
      <c r="CD8705">
        <f t="shared" si="951"/>
        <v>0</v>
      </c>
      <c r="CG8705">
        <f ca="1">IFERROR(INDIRECT("IVA!X"&amp;MATCH(MID(COMPRAS!C8605,1,2)&amp;MID(COMPRAS!F8605,1,2)&amp;MID(COMPRAS!D8605,1,2),IVA!W:W,0)),"SIN COD.")</f>
        <v>0</v>
      </c>
      <c r="CH8705">
        <f ca="1">IFERROR(INDIRECT("IVA!Y"&amp;MATCH(MID(COMPRAS!C8605,1,2)&amp;MID(COMPRAS!F8605,1,2)&amp;MID(COMPRAS!D8605,1,2),IVA!W:W,0)),"SIN COD.")</f>
        <v>0</v>
      </c>
    </row>
    <row r="8706" spans="1:86" x14ac:dyDescent="0.25">
      <c r="A8706"/>
      <c r="B8706"/>
      <c r="D8706"/>
      <c r="AL8706">
        <f t="shared" ref="AL8706:AL8769" si="952">O8706+P8706+Q8706+R8706+S8706+T8706+U8706+V8706</f>
        <v>0</v>
      </c>
      <c r="AQ8706">
        <f t="shared" ref="AQ8706:AQ8769" si="953">+P8706+Q8706+R8706+S8706-BE8706-BQ8706-BW8706+O8706</f>
        <v>0</v>
      </c>
      <c r="AR8706" t="str">
        <f>IFERROR(IF(OR(AP8706=338,AP8706=340,AP8706=341,AP8706=342,AP8706="342A",AP8706="342B"),PorcenRet(AP8706,AT8706,AU8706),INDEX(PORCENTAJEBUSCAR,MATCH(AP8706,CódigoRET,0),4)*1),"")</f>
        <v/>
      </c>
      <c r="AS8706">
        <f t="shared" ref="AS8706:AS8769" si="954">ROUND(IF(AP8706="",0,AQ8706*(AR8706/100)),2)</f>
        <v>0</v>
      </c>
      <c r="BF8706" t="str">
        <f>IFERROR(IF(OR(BD8706=338,BD8706=340,BD8706=341,BD8706=342,BD8706="342A",BD8706="342B"),PorcenRet(BD8706,BH8706,BI8706),INDEX(PORCENTAJEBUSCAR,MATCH(BD8706,CódigoRET,0),4)*1),"")</f>
        <v/>
      </c>
      <c r="BG8706">
        <f t="shared" ref="BG8706:BG8769" si="955">ROUND(IF(BD8706="",0,BE8706*(BF8706/100)),2)</f>
        <v>0</v>
      </c>
      <c r="BO8706">
        <f t="shared" ref="BO8706:BO8769" si="956">IF(MID(F8706,1,2)="41",SUM(O8706:S8706),0)</f>
        <v>0</v>
      </c>
      <c r="CC8706">
        <f t="shared" ref="CC8706:CC8769" si="957">O8706+P8706+Q8706+R8706+S8706</f>
        <v>0</v>
      </c>
      <c r="CD8706">
        <f t="shared" ref="CD8706:CD8769" si="958">T8706+U8706</f>
        <v>0</v>
      </c>
      <c r="CG8706">
        <f ca="1">IFERROR(INDIRECT("IVA!X"&amp;MATCH(MID(COMPRAS!C8606,1,2)&amp;MID(COMPRAS!F8606,1,2)&amp;MID(COMPRAS!D8606,1,2),IVA!W:W,0)),"SIN COD.")</f>
        <v>0</v>
      </c>
      <c r="CH8706">
        <f ca="1">IFERROR(INDIRECT("IVA!Y"&amp;MATCH(MID(COMPRAS!C8606,1,2)&amp;MID(COMPRAS!F8606,1,2)&amp;MID(COMPRAS!D8606,1,2),IVA!W:W,0)),"SIN COD.")</f>
        <v>0</v>
      </c>
    </row>
    <row r="8707" spans="1:86" x14ac:dyDescent="0.25">
      <c r="A8707"/>
      <c r="B8707"/>
      <c r="D8707"/>
      <c r="AL8707">
        <f t="shared" si="952"/>
        <v>0</v>
      </c>
      <c r="AQ8707">
        <f t="shared" si="953"/>
        <v>0</v>
      </c>
      <c r="AR8707" t="str">
        <f>IFERROR(IF(OR(AP8707=338,AP8707=340,AP8707=341,AP8707=342,AP8707="342A",AP8707="342B"),PorcenRet(AP8707,AT8707,AU8707),INDEX(PORCENTAJEBUSCAR,MATCH(AP8707,CódigoRET,0),4)*1),"")</f>
        <v/>
      </c>
      <c r="AS8707">
        <f t="shared" si="954"/>
        <v>0</v>
      </c>
      <c r="BF8707" t="str">
        <f>IFERROR(IF(OR(BD8707=338,BD8707=340,BD8707=341,BD8707=342,BD8707="342A",BD8707="342B"),PorcenRet(BD8707,BH8707,BI8707),INDEX(PORCENTAJEBUSCAR,MATCH(BD8707,CódigoRET,0),4)*1),"")</f>
        <v/>
      </c>
      <c r="BG8707">
        <f t="shared" si="955"/>
        <v>0</v>
      </c>
      <c r="BO8707">
        <f t="shared" si="956"/>
        <v>0</v>
      </c>
      <c r="CC8707">
        <f t="shared" si="957"/>
        <v>0</v>
      </c>
      <c r="CD8707">
        <f t="shared" si="958"/>
        <v>0</v>
      </c>
      <c r="CG8707">
        <f ca="1">IFERROR(INDIRECT("IVA!X"&amp;MATCH(MID(COMPRAS!C8607,1,2)&amp;MID(COMPRAS!F8607,1,2)&amp;MID(COMPRAS!D8607,1,2),IVA!W:W,0)),"SIN COD.")</f>
        <v>0</v>
      </c>
      <c r="CH8707">
        <f ca="1">IFERROR(INDIRECT("IVA!Y"&amp;MATCH(MID(COMPRAS!C8607,1,2)&amp;MID(COMPRAS!F8607,1,2)&amp;MID(COMPRAS!D8607,1,2),IVA!W:W,0)),"SIN COD.")</f>
        <v>0</v>
      </c>
    </row>
    <row r="8708" spans="1:86" x14ac:dyDescent="0.25">
      <c r="A8708"/>
      <c r="B8708"/>
      <c r="D8708"/>
      <c r="AL8708">
        <f t="shared" si="952"/>
        <v>0</v>
      </c>
      <c r="AQ8708">
        <f t="shared" si="953"/>
        <v>0</v>
      </c>
      <c r="AR8708" t="str">
        <f>IFERROR(IF(OR(AP8708=338,AP8708=340,AP8708=341,AP8708=342,AP8708="342A",AP8708="342B"),PorcenRet(AP8708,AT8708,AU8708),INDEX(PORCENTAJEBUSCAR,MATCH(AP8708,CódigoRET,0),4)*1),"")</f>
        <v/>
      </c>
      <c r="AS8708">
        <f t="shared" si="954"/>
        <v>0</v>
      </c>
      <c r="BF8708" t="str">
        <f>IFERROR(IF(OR(BD8708=338,BD8708=340,BD8708=341,BD8708=342,BD8708="342A",BD8708="342B"),PorcenRet(BD8708,BH8708,BI8708),INDEX(PORCENTAJEBUSCAR,MATCH(BD8708,CódigoRET,0),4)*1),"")</f>
        <v/>
      </c>
      <c r="BG8708">
        <f t="shared" si="955"/>
        <v>0</v>
      </c>
      <c r="BO8708">
        <f t="shared" si="956"/>
        <v>0</v>
      </c>
      <c r="CC8708">
        <f t="shared" si="957"/>
        <v>0</v>
      </c>
      <c r="CD8708">
        <f t="shared" si="958"/>
        <v>0</v>
      </c>
      <c r="CG8708">
        <f ca="1">IFERROR(INDIRECT("IVA!X"&amp;MATCH(MID(COMPRAS!C8608,1,2)&amp;MID(COMPRAS!F8608,1,2)&amp;MID(COMPRAS!D8608,1,2),IVA!W:W,0)),"SIN COD.")</f>
        <v>0</v>
      </c>
      <c r="CH8708">
        <f ca="1">IFERROR(INDIRECT("IVA!Y"&amp;MATCH(MID(COMPRAS!C8608,1,2)&amp;MID(COMPRAS!F8608,1,2)&amp;MID(COMPRAS!D8608,1,2),IVA!W:W,0)),"SIN COD.")</f>
        <v>0</v>
      </c>
    </row>
    <row r="8709" spans="1:86" x14ac:dyDescent="0.25">
      <c r="A8709"/>
      <c r="B8709"/>
      <c r="D8709"/>
      <c r="AL8709">
        <f t="shared" si="952"/>
        <v>0</v>
      </c>
      <c r="AQ8709">
        <f t="shared" si="953"/>
        <v>0</v>
      </c>
      <c r="AR8709" t="str">
        <f>IFERROR(IF(OR(AP8709=338,AP8709=340,AP8709=341,AP8709=342,AP8709="342A",AP8709="342B"),PorcenRet(AP8709,AT8709,AU8709),INDEX(PORCENTAJEBUSCAR,MATCH(AP8709,CódigoRET,0),4)*1),"")</f>
        <v/>
      </c>
      <c r="AS8709">
        <f t="shared" si="954"/>
        <v>0</v>
      </c>
      <c r="BF8709" t="str">
        <f>IFERROR(IF(OR(BD8709=338,BD8709=340,BD8709=341,BD8709=342,BD8709="342A",BD8709="342B"),PorcenRet(BD8709,BH8709,BI8709),INDEX(PORCENTAJEBUSCAR,MATCH(BD8709,CódigoRET,0),4)*1),"")</f>
        <v/>
      </c>
      <c r="BG8709">
        <f t="shared" si="955"/>
        <v>0</v>
      </c>
      <c r="BO8709">
        <f t="shared" si="956"/>
        <v>0</v>
      </c>
      <c r="CC8709">
        <f t="shared" si="957"/>
        <v>0</v>
      </c>
      <c r="CD8709">
        <f t="shared" si="958"/>
        <v>0</v>
      </c>
      <c r="CG8709">
        <f ca="1">IFERROR(INDIRECT("IVA!X"&amp;MATCH(MID(COMPRAS!C8609,1,2)&amp;MID(COMPRAS!F8609,1,2)&amp;MID(COMPRAS!D8609,1,2),IVA!W:W,0)),"SIN COD.")</f>
        <v>0</v>
      </c>
      <c r="CH8709">
        <f ca="1">IFERROR(INDIRECT("IVA!Y"&amp;MATCH(MID(COMPRAS!C8609,1,2)&amp;MID(COMPRAS!F8609,1,2)&amp;MID(COMPRAS!D8609,1,2),IVA!W:W,0)),"SIN COD.")</f>
        <v>0</v>
      </c>
    </row>
    <row r="8710" spans="1:86" x14ac:dyDescent="0.25">
      <c r="A8710"/>
      <c r="B8710"/>
      <c r="D8710"/>
      <c r="AL8710">
        <f t="shared" si="952"/>
        <v>0</v>
      </c>
      <c r="AQ8710">
        <f t="shared" si="953"/>
        <v>0</v>
      </c>
      <c r="AR8710" t="str">
        <f>IFERROR(IF(OR(AP8710=338,AP8710=340,AP8710=341,AP8710=342,AP8710="342A",AP8710="342B"),PorcenRet(AP8710,AT8710,AU8710),INDEX(PORCENTAJEBUSCAR,MATCH(AP8710,CódigoRET,0),4)*1),"")</f>
        <v/>
      </c>
      <c r="AS8710">
        <f t="shared" si="954"/>
        <v>0</v>
      </c>
      <c r="BF8710" t="str">
        <f>IFERROR(IF(OR(BD8710=338,BD8710=340,BD8710=341,BD8710=342,BD8710="342A",BD8710="342B"),PorcenRet(BD8710,BH8710,BI8710),INDEX(PORCENTAJEBUSCAR,MATCH(BD8710,CódigoRET,0),4)*1),"")</f>
        <v/>
      </c>
      <c r="BG8710">
        <f t="shared" si="955"/>
        <v>0</v>
      </c>
      <c r="BO8710">
        <f t="shared" si="956"/>
        <v>0</v>
      </c>
      <c r="CC8710">
        <f t="shared" si="957"/>
        <v>0</v>
      </c>
      <c r="CD8710">
        <f t="shared" si="958"/>
        <v>0</v>
      </c>
      <c r="CG8710">
        <f ca="1">IFERROR(INDIRECT("IVA!X"&amp;MATCH(MID(COMPRAS!C8610,1,2)&amp;MID(COMPRAS!F8610,1,2)&amp;MID(COMPRAS!D8610,1,2),IVA!W:W,0)),"SIN COD.")</f>
        <v>0</v>
      </c>
      <c r="CH8710">
        <f ca="1">IFERROR(INDIRECT("IVA!Y"&amp;MATCH(MID(COMPRAS!C8610,1,2)&amp;MID(COMPRAS!F8610,1,2)&amp;MID(COMPRAS!D8610,1,2),IVA!W:W,0)),"SIN COD.")</f>
        <v>0</v>
      </c>
    </row>
    <row r="8711" spans="1:86" x14ac:dyDescent="0.25">
      <c r="A8711"/>
      <c r="B8711"/>
      <c r="D8711"/>
      <c r="AL8711">
        <f t="shared" si="952"/>
        <v>0</v>
      </c>
      <c r="AQ8711">
        <f t="shared" si="953"/>
        <v>0</v>
      </c>
      <c r="AR8711" t="str">
        <f>IFERROR(IF(OR(AP8711=338,AP8711=340,AP8711=341,AP8711=342,AP8711="342A",AP8711="342B"),PorcenRet(AP8711,AT8711,AU8711),INDEX(PORCENTAJEBUSCAR,MATCH(AP8711,CódigoRET,0),4)*1),"")</f>
        <v/>
      </c>
      <c r="AS8711">
        <f t="shared" si="954"/>
        <v>0</v>
      </c>
      <c r="BF8711" t="str">
        <f>IFERROR(IF(OR(BD8711=338,BD8711=340,BD8711=341,BD8711=342,BD8711="342A",BD8711="342B"),PorcenRet(BD8711,BH8711,BI8711),INDEX(PORCENTAJEBUSCAR,MATCH(BD8711,CódigoRET,0),4)*1),"")</f>
        <v/>
      </c>
      <c r="BG8711">
        <f t="shared" si="955"/>
        <v>0</v>
      </c>
      <c r="BO8711">
        <f t="shared" si="956"/>
        <v>0</v>
      </c>
      <c r="CC8711">
        <f t="shared" si="957"/>
        <v>0</v>
      </c>
      <c r="CD8711">
        <f t="shared" si="958"/>
        <v>0</v>
      </c>
      <c r="CG8711">
        <f ca="1">IFERROR(INDIRECT("IVA!X"&amp;MATCH(MID(COMPRAS!C8611,1,2)&amp;MID(COMPRAS!F8611,1,2)&amp;MID(COMPRAS!D8611,1,2),IVA!W:W,0)),"SIN COD.")</f>
        <v>0</v>
      </c>
      <c r="CH8711">
        <f ca="1">IFERROR(INDIRECT("IVA!Y"&amp;MATCH(MID(COMPRAS!C8611,1,2)&amp;MID(COMPRAS!F8611,1,2)&amp;MID(COMPRAS!D8611,1,2),IVA!W:W,0)),"SIN COD.")</f>
        <v>0</v>
      </c>
    </row>
    <row r="8712" spans="1:86" x14ac:dyDescent="0.25">
      <c r="A8712"/>
      <c r="B8712"/>
      <c r="D8712"/>
      <c r="AL8712">
        <f t="shared" si="952"/>
        <v>0</v>
      </c>
      <c r="AQ8712">
        <f t="shared" si="953"/>
        <v>0</v>
      </c>
      <c r="AR8712" t="str">
        <f>IFERROR(IF(OR(AP8712=338,AP8712=340,AP8712=341,AP8712=342,AP8712="342A",AP8712="342B"),PorcenRet(AP8712,AT8712,AU8712),INDEX(PORCENTAJEBUSCAR,MATCH(AP8712,CódigoRET,0),4)*1),"")</f>
        <v/>
      </c>
      <c r="AS8712">
        <f t="shared" si="954"/>
        <v>0</v>
      </c>
      <c r="BF8712" t="str">
        <f>IFERROR(IF(OR(BD8712=338,BD8712=340,BD8712=341,BD8712=342,BD8712="342A",BD8712="342B"),PorcenRet(BD8712,BH8712,BI8712),INDEX(PORCENTAJEBUSCAR,MATCH(BD8712,CódigoRET,0),4)*1),"")</f>
        <v/>
      </c>
      <c r="BG8712">
        <f t="shared" si="955"/>
        <v>0</v>
      </c>
      <c r="BO8712">
        <f t="shared" si="956"/>
        <v>0</v>
      </c>
      <c r="CC8712">
        <f t="shared" si="957"/>
        <v>0</v>
      </c>
      <c r="CD8712">
        <f t="shared" si="958"/>
        <v>0</v>
      </c>
      <c r="CG8712">
        <f ca="1">IFERROR(INDIRECT("IVA!X"&amp;MATCH(MID(COMPRAS!C8612,1,2)&amp;MID(COMPRAS!F8612,1,2)&amp;MID(COMPRAS!D8612,1,2),IVA!W:W,0)),"SIN COD.")</f>
        <v>0</v>
      </c>
      <c r="CH8712">
        <f ca="1">IFERROR(INDIRECT("IVA!Y"&amp;MATCH(MID(COMPRAS!C8612,1,2)&amp;MID(COMPRAS!F8612,1,2)&amp;MID(COMPRAS!D8612,1,2),IVA!W:W,0)),"SIN COD.")</f>
        <v>0</v>
      </c>
    </row>
    <row r="8713" spans="1:86" x14ac:dyDescent="0.25">
      <c r="A8713"/>
      <c r="B8713"/>
      <c r="D8713"/>
      <c r="AL8713">
        <f t="shared" si="952"/>
        <v>0</v>
      </c>
      <c r="AQ8713">
        <f t="shared" si="953"/>
        <v>0</v>
      </c>
      <c r="AR8713" t="str">
        <f>IFERROR(IF(OR(AP8713=338,AP8713=340,AP8713=341,AP8713=342,AP8713="342A",AP8713="342B"),PorcenRet(AP8713,AT8713,AU8713),INDEX(PORCENTAJEBUSCAR,MATCH(AP8713,CódigoRET,0),4)*1),"")</f>
        <v/>
      </c>
      <c r="AS8713">
        <f t="shared" si="954"/>
        <v>0</v>
      </c>
      <c r="BF8713" t="str">
        <f>IFERROR(IF(OR(BD8713=338,BD8713=340,BD8713=341,BD8713=342,BD8713="342A",BD8713="342B"),PorcenRet(BD8713,BH8713,BI8713),INDEX(PORCENTAJEBUSCAR,MATCH(BD8713,CódigoRET,0),4)*1),"")</f>
        <v/>
      </c>
      <c r="BG8713">
        <f t="shared" si="955"/>
        <v>0</v>
      </c>
      <c r="BO8713">
        <f t="shared" si="956"/>
        <v>0</v>
      </c>
      <c r="CC8713">
        <f t="shared" si="957"/>
        <v>0</v>
      </c>
      <c r="CD8713">
        <f t="shared" si="958"/>
        <v>0</v>
      </c>
      <c r="CG8713">
        <f ca="1">IFERROR(INDIRECT("IVA!X"&amp;MATCH(MID(COMPRAS!C8613,1,2)&amp;MID(COMPRAS!F8613,1,2)&amp;MID(COMPRAS!D8613,1,2),IVA!W:W,0)),"SIN COD.")</f>
        <v>0</v>
      </c>
      <c r="CH8713">
        <f ca="1">IFERROR(INDIRECT("IVA!Y"&amp;MATCH(MID(COMPRAS!C8613,1,2)&amp;MID(COMPRAS!F8613,1,2)&amp;MID(COMPRAS!D8613,1,2),IVA!W:W,0)),"SIN COD.")</f>
        <v>0</v>
      </c>
    </row>
    <row r="8714" spans="1:86" x14ac:dyDescent="0.25">
      <c r="A8714"/>
      <c r="B8714"/>
      <c r="D8714"/>
      <c r="AL8714">
        <f t="shared" si="952"/>
        <v>0</v>
      </c>
      <c r="AQ8714">
        <f t="shared" si="953"/>
        <v>0</v>
      </c>
      <c r="AR8714" t="str">
        <f>IFERROR(IF(OR(AP8714=338,AP8714=340,AP8714=341,AP8714=342,AP8714="342A",AP8714="342B"),PorcenRet(AP8714,AT8714,AU8714),INDEX(PORCENTAJEBUSCAR,MATCH(AP8714,CódigoRET,0),4)*1),"")</f>
        <v/>
      </c>
      <c r="AS8714">
        <f t="shared" si="954"/>
        <v>0</v>
      </c>
      <c r="BF8714" t="str">
        <f>IFERROR(IF(OR(BD8714=338,BD8714=340,BD8714=341,BD8714=342,BD8714="342A",BD8714="342B"),PorcenRet(BD8714,BH8714,BI8714),INDEX(PORCENTAJEBUSCAR,MATCH(BD8714,CódigoRET,0),4)*1),"")</f>
        <v/>
      </c>
      <c r="BG8714">
        <f t="shared" si="955"/>
        <v>0</v>
      </c>
      <c r="BO8714">
        <f t="shared" si="956"/>
        <v>0</v>
      </c>
      <c r="CC8714">
        <f t="shared" si="957"/>
        <v>0</v>
      </c>
      <c r="CD8714">
        <f t="shared" si="958"/>
        <v>0</v>
      </c>
      <c r="CG8714">
        <f ca="1">IFERROR(INDIRECT("IVA!X"&amp;MATCH(MID(COMPRAS!C8614,1,2)&amp;MID(COMPRAS!F8614,1,2)&amp;MID(COMPRAS!D8614,1,2),IVA!W:W,0)),"SIN COD.")</f>
        <v>0</v>
      </c>
      <c r="CH8714">
        <f ca="1">IFERROR(INDIRECT("IVA!Y"&amp;MATCH(MID(COMPRAS!C8614,1,2)&amp;MID(COMPRAS!F8614,1,2)&amp;MID(COMPRAS!D8614,1,2),IVA!W:W,0)),"SIN COD.")</f>
        <v>0</v>
      </c>
    </row>
    <row r="8715" spans="1:86" x14ac:dyDescent="0.25">
      <c r="A8715"/>
      <c r="B8715"/>
      <c r="D8715"/>
      <c r="AL8715">
        <f t="shared" si="952"/>
        <v>0</v>
      </c>
      <c r="AQ8715">
        <f t="shared" si="953"/>
        <v>0</v>
      </c>
      <c r="AR8715" t="str">
        <f>IFERROR(IF(OR(AP8715=338,AP8715=340,AP8715=341,AP8715=342,AP8715="342A",AP8715="342B"),PorcenRet(AP8715,AT8715,AU8715),INDEX(PORCENTAJEBUSCAR,MATCH(AP8715,CódigoRET,0),4)*1),"")</f>
        <v/>
      </c>
      <c r="AS8715">
        <f t="shared" si="954"/>
        <v>0</v>
      </c>
      <c r="BF8715" t="str">
        <f>IFERROR(IF(OR(BD8715=338,BD8715=340,BD8715=341,BD8715=342,BD8715="342A",BD8715="342B"),PorcenRet(BD8715,BH8715,BI8715),INDEX(PORCENTAJEBUSCAR,MATCH(BD8715,CódigoRET,0),4)*1),"")</f>
        <v/>
      </c>
      <c r="BG8715">
        <f t="shared" si="955"/>
        <v>0</v>
      </c>
      <c r="BO8715">
        <f t="shared" si="956"/>
        <v>0</v>
      </c>
      <c r="CC8715">
        <f t="shared" si="957"/>
        <v>0</v>
      </c>
      <c r="CD8715">
        <f t="shared" si="958"/>
        <v>0</v>
      </c>
      <c r="CG8715">
        <f ca="1">IFERROR(INDIRECT("IVA!X"&amp;MATCH(MID(COMPRAS!C8615,1,2)&amp;MID(COMPRAS!F8615,1,2)&amp;MID(COMPRAS!D8615,1,2),IVA!W:W,0)),"SIN COD.")</f>
        <v>0</v>
      </c>
      <c r="CH8715">
        <f ca="1">IFERROR(INDIRECT("IVA!Y"&amp;MATCH(MID(COMPRAS!C8615,1,2)&amp;MID(COMPRAS!F8615,1,2)&amp;MID(COMPRAS!D8615,1,2),IVA!W:W,0)),"SIN COD.")</f>
        <v>0</v>
      </c>
    </row>
    <row r="8716" spans="1:86" x14ac:dyDescent="0.25">
      <c r="A8716"/>
      <c r="B8716"/>
      <c r="D8716"/>
      <c r="AL8716">
        <f t="shared" si="952"/>
        <v>0</v>
      </c>
      <c r="AQ8716">
        <f t="shared" si="953"/>
        <v>0</v>
      </c>
      <c r="AR8716" t="str">
        <f>IFERROR(IF(OR(AP8716=338,AP8716=340,AP8716=341,AP8716=342,AP8716="342A",AP8716="342B"),PorcenRet(AP8716,AT8716,AU8716),INDEX(PORCENTAJEBUSCAR,MATCH(AP8716,CódigoRET,0),4)*1),"")</f>
        <v/>
      </c>
      <c r="AS8716">
        <f t="shared" si="954"/>
        <v>0</v>
      </c>
      <c r="BF8716" t="str">
        <f>IFERROR(IF(OR(BD8716=338,BD8716=340,BD8716=341,BD8716=342,BD8716="342A",BD8716="342B"),PorcenRet(BD8716,BH8716,BI8716),INDEX(PORCENTAJEBUSCAR,MATCH(BD8716,CódigoRET,0),4)*1),"")</f>
        <v/>
      </c>
      <c r="BG8716">
        <f t="shared" si="955"/>
        <v>0</v>
      </c>
      <c r="BO8716">
        <f t="shared" si="956"/>
        <v>0</v>
      </c>
      <c r="CC8716">
        <f t="shared" si="957"/>
        <v>0</v>
      </c>
      <c r="CD8716">
        <f t="shared" si="958"/>
        <v>0</v>
      </c>
      <c r="CG8716">
        <f ca="1">IFERROR(INDIRECT("IVA!X"&amp;MATCH(MID(COMPRAS!C8616,1,2)&amp;MID(COMPRAS!F8616,1,2)&amp;MID(COMPRAS!D8616,1,2),IVA!W:W,0)),"SIN COD.")</f>
        <v>0</v>
      </c>
      <c r="CH8716">
        <f ca="1">IFERROR(INDIRECT("IVA!Y"&amp;MATCH(MID(COMPRAS!C8616,1,2)&amp;MID(COMPRAS!F8616,1,2)&amp;MID(COMPRAS!D8616,1,2),IVA!W:W,0)),"SIN COD.")</f>
        <v>0</v>
      </c>
    </row>
    <row r="8717" spans="1:86" x14ac:dyDescent="0.25">
      <c r="A8717"/>
      <c r="B8717"/>
      <c r="D8717"/>
      <c r="AL8717">
        <f t="shared" si="952"/>
        <v>0</v>
      </c>
      <c r="AQ8717">
        <f t="shared" si="953"/>
        <v>0</v>
      </c>
      <c r="AR8717" t="str">
        <f>IFERROR(IF(OR(AP8717=338,AP8717=340,AP8717=341,AP8717=342,AP8717="342A",AP8717="342B"),PorcenRet(AP8717,AT8717,AU8717),INDEX(PORCENTAJEBUSCAR,MATCH(AP8717,CódigoRET,0),4)*1),"")</f>
        <v/>
      </c>
      <c r="AS8717">
        <f t="shared" si="954"/>
        <v>0</v>
      </c>
      <c r="BF8717" t="str">
        <f>IFERROR(IF(OR(BD8717=338,BD8717=340,BD8717=341,BD8717=342,BD8717="342A",BD8717="342B"),PorcenRet(BD8717,BH8717,BI8717),INDEX(PORCENTAJEBUSCAR,MATCH(BD8717,CódigoRET,0),4)*1),"")</f>
        <v/>
      </c>
      <c r="BG8717">
        <f t="shared" si="955"/>
        <v>0</v>
      </c>
      <c r="BO8717">
        <f t="shared" si="956"/>
        <v>0</v>
      </c>
      <c r="CC8717">
        <f t="shared" si="957"/>
        <v>0</v>
      </c>
      <c r="CD8717">
        <f t="shared" si="958"/>
        <v>0</v>
      </c>
      <c r="CG8717">
        <f ca="1">IFERROR(INDIRECT("IVA!X"&amp;MATCH(MID(COMPRAS!C8617,1,2)&amp;MID(COMPRAS!F8617,1,2)&amp;MID(COMPRAS!D8617,1,2),IVA!W:W,0)),"SIN COD.")</f>
        <v>0</v>
      </c>
      <c r="CH8717">
        <f ca="1">IFERROR(INDIRECT("IVA!Y"&amp;MATCH(MID(COMPRAS!C8617,1,2)&amp;MID(COMPRAS!F8617,1,2)&amp;MID(COMPRAS!D8617,1,2),IVA!W:W,0)),"SIN COD.")</f>
        <v>0</v>
      </c>
    </row>
    <row r="8718" spans="1:86" x14ac:dyDescent="0.25">
      <c r="A8718"/>
      <c r="B8718"/>
      <c r="D8718"/>
      <c r="AL8718">
        <f t="shared" si="952"/>
        <v>0</v>
      </c>
      <c r="AQ8718">
        <f t="shared" si="953"/>
        <v>0</v>
      </c>
      <c r="AR8718" t="str">
        <f>IFERROR(IF(OR(AP8718=338,AP8718=340,AP8718=341,AP8718=342,AP8718="342A",AP8718="342B"),PorcenRet(AP8718,AT8718,AU8718),INDEX(PORCENTAJEBUSCAR,MATCH(AP8718,CódigoRET,0),4)*1),"")</f>
        <v/>
      </c>
      <c r="AS8718">
        <f t="shared" si="954"/>
        <v>0</v>
      </c>
      <c r="BF8718" t="str">
        <f>IFERROR(IF(OR(BD8718=338,BD8718=340,BD8718=341,BD8718=342,BD8718="342A",BD8718="342B"),PorcenRet(BD8718,BH8718,BI8718),INDEX(PORCENTAJEBUSCAR,MATCH(BD8718,CódigoRET,0),4)*1),"")</f>
        <v/>
      </c>
      <c r="BG8718">
        <f t="shared" si="955"/>
        <v>0</v>
      </c>
      <c r="BO8718">
        <f t="shared" si="956"/>
        <v>0</v>
      </c>
      <c r="CC8718">
        <f t="shared" si="957"/>
        <v>0</v>
      </c>
      <c r="CD8718">
        <f t="shared" si="958"/>
        <v>0</v>
      </c>
      <c r="CG8718">
        <f ca="1">IFERROR(INDIRECT("IVA!X"&amp;MATCH(MID(COMPRAS!C8618,1,2)&amp;MID(COMPRAS!F8618,1,2)&amp;MID(COMPRAS!D8618,1,2),IVA!W:W,0)),"SIN COD.")</f>
        <v>0</v>
      </c>
      <c r="CH8718">
        <f ca="1">IFERROR(INDIRECT("IVA!Y"&amp;MATCH(MID(COMPRAS!C8618,1,2)&amp;MID(COMPRAS!F8618,1,2)&amp;MID(COMPRAS!D8618,1,2),IVA!W:W,0)),"SIN COD.")</f>
        <v>0</v>
      </c>
    </row>
    <row r="8719" spans="1:86" x14ac:dyDescent="0.25">
      <c r="A8719"/>
      <c r="B8719"/>
      <c r="D8719"/>
      <c r="AL8719">
        <f t="shared" si="952"/>
        <v>0</v>
      </c>
      <c r="AQ8719">
        <f t="shared" si="953"/>
        <v>0</v>
      </c>
      <c r="AR8719" t="str">
        <f>IFERROR(IF(OR(AP8719=338,AP8719=340,AP8719=341,AP8719=342,AP8719="342A",AP8719="342B"),PorcenRet(AP8719,AT8719,AU8719),INDEX(PORCENTAJEBUSCAR,MATCH(AP8719,CódigoRET,0),4)*1),"")</f>
        <v/>
      </c>
      <c r="AS8719">
        <f t="shared" si="954"/>
        <v>0</v>
      </c>
      <c r="BF8719" t="str">
        <f>IFERROR(IF(OR(BD8719=338,BD8719=340,BD8719=341,BD8719=342,BD8719="342A",BD8719="342B"),PorcenRet(BD8719,BH8719,BI8719),INDEX(PORCENTAJEBUSCAR,MATCH(BD8719,CódigoRET,0),4)*1),"")</f>
        <v/>
      </c>
      <c r="BG8719">
        <f t="shared" si="955"/>
        <v>0</v>
      </c>
      <c r="BO8719">
        <f t="shared" si="956"/>
        <v>0</v>
      </c>
      <c r="CC8719">
        <f t="shared" si="957"/>
        <v>0</v>
      </c>
      <c r="CD8719">
        <f t="shared" si="958"/>
        <v>0</v>
      </c>
      <c r="CG8719">
        <f ca="1">IFERROR(INDIRECT("IVA!X"&amp;MATCH(MID(COMPRAS!C8619,1,2)&amp;MID(COMPRAS!F8619,1,2)&amp;MID(COMPRAS!D8619,1,2),IVA!W:W,0)),"SIN COD.")</f>
        <v>0</v>
      </c>
      <c r="CH8719">
        <f ca="1">IFERROR(INDIRECT("IVA!Y"&amp;MATCH(MID(COMPRAS!C8619,1,2)&amp;MID(COMPRAS!F8619,1,2)&amp;MID(COMPRAS!D8619,1,2),IVA!W:W,0)),"SIN COD.")</f>
        <v>0</v>
      </c>
    </row>
    <row r="8720" spans="1:86" x14ac:dyDescent="0.25">
      <c r="A8720"/>
      <c r="B8720"/>
      <c r="D8720"/>
      <c r="AL8720">
        <f t="shared" si="952"/>
        <v>0</v>
      </c>
      <c r="AQ8720">
        <f t="shared" si="953"/>
        <v>0</v>
      </c>
      <c r="AR8720" t="str">
        <f>IFERROR(IF(OR(AP8720=338,AP8720=340,AP8720=341,AP8720=342,AP8720="342A",AP8720="342B"),PorcenRet(AP8720,AT8720,AU8720),INDEX(PORCENTAJEBUSCAR,MATCH(AP8720,CódigoRET,0),4)*1),"")</f>
        <v/>
      </c>
      <c r="AS8720">
        <f t="shared" si="954"/>
        <v>0</v>
      </c>
      <c r="BF8720" t="str">
        <f>IFERROR(IF(OR(BD8720=338,BD8720=340,BD8720=341,BD8720=342,BD8720="342A",BD8720="342B"),PorcenRet(BD8720,BH8720,BI8720),INDEX(PORCENTAJEBUSCAR,MATCH(BD8720,CódigoRET,0),4)*1),"")</f>
        <v/>
      </c>
      <c r="BG8720">
        <f t="shared" si="955"/>
        <v>0</v>
      </c>
      <c r="BO8720">
        <f t="shared" si="956"/>
        <v>0</v>
      </c>
      <c r="CC8720">
        <f t="shared" si="957"/>
        <v>0</v>
      </c>
      <c r="CD8720">
        <f t="shared" si="958"/>
        <v>0</v>
      </c>
      <c r="CG8720">
        <f ca="1">IFERROR(INDIRECT("IVA!X"&amp;MATCH(MID(COMPRAS!C8620,1,2)&amp;MID(COMPRAS!F8620,1,2)&amp;MID(COMPRAS!D8620,1,2),IVA!W:W,0)),"SIN COD.")</f>
        <v>0</v>
      </c>
      <c r="CH8720">
        <f ca="1">IFERROR(INDIRECT("IVA!Y"&amp;MATCH(MID(COMPRAS!C8620,1,2)&amp;MID(COMPRAS!F8620,1,2)&amp;MID(COMPRAS!D8620,1,2),IVA!W:W,0)),"SIN COD.")</f>
        <v>0</v>
      </c>
    </row>
    <row r="8721" spans="1:86" x14ac:dyDescent="0.25">
      <c r="A8721"/>
      <c r="B8721"/>
      <c r="D8721"/>
      <c r="AL8721">
        <f t="shared" si="952"/>
        <v>0</v>
      </c>
      <c r="AQ8721">
        <f t="shared" si="953"/>
        <v>0</v>
      </c>
      <c r="AR8721" t="str">
        <f>IFERROR(IF(OR(AP8721=338,AP8721=340,AP8721=341,AP8721=342,AP8721="342A",AP8721="342B"),PorcenRet(AP8721,AT8721,AU8721),INDEX(PORCENTAJEBUSCAR,MATCH(AP8721,CódigoRET,0),4)*1),"")</f>
        <v/>
      </c>
      <c r="AS8721">
        <f t="shared" si="954"/>
        <v>0</v>
      </c>
      <c r="BF8721" t="str">
        <f>IFERROR(IF(OR(BD8721=338,BD8721=340,BD8721=341,BD8721=342,BD8721="342A",BD8721="342B"),PorcenRet(BD8721,BH8721,BI8721),INDEX(PORCENTAJEBUSCAR,MATCH(BD8721,CódigoRET,0),4)*1),"")</f>
        <v/>
      </c>
      <c r="BG8721">
        <f t="shared" si="955"/>
        <v>0</v>
      </c>
      <c r="BO8721">
        <f t="shared" si="956"/>
        <v>0</v>
      </c>
      <c r="CC8721">
        <f t="shared" si="957"/>
        <v>0</v>
      </c>
      <c r="CD8721">
        <f t="shared" si="958"/>
        <v>0</v>
      </c>
      <c r="CG8721">
        <f ca="1">IFERROR(INDIRECT("IVA!X"&amp;MATCH(MID(COMPRAS!C8621,1,2)&amp;MID(COMPRAS!F8621,1,2)&amp;MID(COMPRAS!D8621,1,2),IVA!W:W,0)),"SIN COD.")</f>
        <v>0</v>
      </c>
      <c r="CH8721">
        <f ca="1">IFERROR(INDIRECT("IVA!Y"&amp;MATCH(MID(COMPRAS!C8621,1,2)&amp;MID(COMPRAS!F8621,1,2)&amp;MID(COMPRAS!D8621,1,2),IVA!W:W,0)),"SIN COD.")</f>
        <v>0</v>
      </c>
    </row>
    <row r="8722" spans="1:86" x14ac:dyDescent="0.25">
      <c r="A8722"/>
      <c r="B8722"/>
      <c r="D8722"/>
      <c r="AL8722">
        <f t="shared" si="952"/>
        <v>0</v>
      </c>
      <c r="AQ8722">
        <f t="shared" si="953"/>
        <v>0</v>
      </c>
      <c r="AR8722" t="str">
        <f>IFERROR(IF(OR(AP8722=338,AP8722=340,AP8722=341,AP8722=342,AP8722="342A",AP8722="342B"),PorcenRet(AP8722,AT8722,AU8722),INDEX(PORCENTAJEBUSCAR,MATCH(AP8722,CódigoRET,0),4)*1),"")</f>
        <v/>
      </c>
      <c r="AS8722">
        <f t="shared" si="954"/>
        <v>0</v>
      </c>
      <c r="BF8722" t="str">
        <f>IFERROR(IF(OR(BD8722=338,BD8722=340,BD8722=341,BD8722=342,BD8722="342A",BD8722="342B"),PorcenRet(BD8722,BH8722,BI8722),INDEX(PORCENTAJEBUSCAR,MATCH(BD8722,CódigoRET,0),4)*1),"")</f>
        <v/>
      </c>
      <c r="BG8722">
        <f t="shared" si="955"/>
        <v>0</v>
      </c>
      <c r="BO8722">
        <f t="shared" si="956"/>
        <v>0</v>
      </c>
      <c r="CC8722">
        <f t="shared" si="957"/>
        <v>0</v>
      </c>
      <c r="CD8722">
        <f t="shared" si="958"/>
        <v>0</v>
      </c>
      <c r="CG8722">
        <f ca="1">IFERROR(INDIRECT("IVA!X"&amp;MATCH(MID(COMPRAS!C8622,1,2)&amp;MID(COMPRAS!F8622,1,2)&amp;MID(COMPRAS!D8622,1,2),IVA!W:W,0)),"SIN COD.")</f>
        <v>0</v>
      </c>
      <c r="CH8722">
        <f ca="1">IFERROR(INDIRECT("IVA!Y"&amp;MATCH(MID(COMPRAS!C8622,1,2)&amp;MID(COMPRAS!F8622,1,2)&amp;MID(COMPRAS!D8622,1,2),IVA!W:W,0)),"SIN COD.")</f>
        <v>0</v>
      </c>
    </row>
    <row r="8723" spans="1:86" x14ac:dyDescent="0.25">
      <c r="A8723"/>
      <c r="B8723"/>
      <c r="D8723"/>
      <c r="AL8723">
        <f t="shared" si="952"/>
        <v>0</v>
      </c>
      <c r="AQ8723">
        <f t="shared" si="953"/>
        <v>0</v>
      </c>
      <c r="AR8723" t="str">
        <f>IFERROR(IF(OR(AP8723=338,AP8723=340,AP8723=341,AP8723=342,AP8723="342A",AP8723="342B"),PorcenRet(AP8723,AT8723,AU8723),INDEX(PORCENTAJEBUSCAR,MATCH(AP8723,CódigoRET,0),4)*1),"")</f>
        <v/>
      </c>
      <c r="AS8723">
        <f t="shared" si="954"/>
        <v>0</v>
      </c>
      <c r="BF8723" t="str">
        <f>IFERROR(IF(OR(BD8723=338,BD8723=340,BD8723=341,BD8723=342,BD8723="342A",BD8723="342B"),PorcenRet(BD8723,BH8723,BI8723),INDEX(PORCENTAJEBUSCAR,MATCH(BD8723,CódigoRET,0),4)*1),"")</f>
        <v/>
      </c>
      <c r="BG8723">
        <f t="shared" si="955"/>
        <v>0</v>
      </c>
      <c r="BO8723">
        <f t="shared" si="956"/>
        <v>0</v>
      </c>
      <c r="CC8723">
        <f t="shared" si="957"/>
        <v>0</v>
      </c>
      <c r="CD8723">
        <f t="shared" si="958"/>
        <v>0</v>
      </c>
      <c r="CG8723">
        <f ca="1">IFERROR(INDIRECT("IVA!X"&amp;MATCH(MID(COMPRAS!C8623,1,2)&amp;MID(COMPRAS!F8623,1,2)&amp;MID(COMPRAS!D8623,1,2),IVA!W:W,0)),"SIN COD.")</f>
        <v>0</v>
      </c>
      <c r="CH8723">
        <f ca="1">IFERROR(INDIRECT("IVA!Y"&amp;MATCH(MID(COMPRAS!C8623,1,2)&amp;MID(COMPRAS!F8623,1,2)&amp;MID(COMPRAS!D8623,1,2),IVA!W:W,0)),"SIN COD.")</f>
        <v>0</v>
      </c>
    </row>
    <row r="8724" spans="1:86" x14ac:dyDescent="0.25">
      <c r="A8724"/>
      <c r="B8724"/>
      <c r="D8724"/>
      <c r="AL8724">
        <f t="shared" si="952"/>
        <v>0</v>
      </c>
      <c r="AQ8724">
        <f t="shared" si="953"/>
        <v>0</v>
      </c>
      <c r="AR8724" t="str">
        <f>IFERROR(IF(OR(AP8724=338,AP8724=340,AP8724=341,AP8724=342,AP8724="342A",AP8724="342B"),PorcenRet(AP8724,AT8724,AU8724),INDEX(PORCENTAJEBUSCAR,MATCH(AP8724,CódigoRET,0),4)*1),"")</f>
        <v/>
      </c>
      <c r="AS8724">
        <f t="shared" si="954"/>
        <v>0</v>
      </c>
      <c r="BF8724" t="str">
        <f>IFERROR(IF(OR(BD8724=338,BD8724=340,BD8724=341,BD8724=342,BD8724="342A",BD8724="342B"),PorcenRet(BD8724,BH8724,BI8724),INDEX(PORCENTAJEBUSCAR,MATCH(BD8724,CódigoRET,0),4)*1),"")</f>
        <v/>
      </c>
      <c r="BG8724">
        <f t="shared" si="955"/>
        <v>0</v>
      </c>
      <c r="BO8724">
        <f t="shared" si="956"/>
        <v>0</v>
      </c>
      <c r="CC8724">
        <f t="shared" si="957"/>
        <v>0</v>
      </c>
      <c r="CD8724">
        <f t="shared" si="958"/>
        <v>0</v>
      </c>
      <c r="CG8724">
        <f ca="1">IFERROR(INDIRECT("IVA!X"&amp;MATCH(MID(COMPRAS!C8624,1,2)&amp;MID(COMPRAS!F8624,1,2)&amp;MID(COMPRAS!D8624,1,2),IVA!W:W,0)),"SIN COD.")</f>
        <v>0</v>
      </c>
      <c r="CH8724">
        <f ca="1">IFERROR(INDIRECT("IVA!Y"&amp;MATCH(MID(COMPRAS!C8624,1,2)&amp;MID(COMPRAS!F8624,1,2)&amp;MID(COMPRAS!D8624,1,2),IVA!W:W,0)),"SIN COD.")</f>
        <v>0</v>
      </c>
    </row>
    <row r="8725" spans="1:86" x14ac:dyDescent="0.25">
      <c r="A8725"/>
      <c r="B8725"/>
      <c r="D8725"/>
      <c r="AL8725">
        <f t="shared" si="952"/>
        <v>0</v>
      </c>
      <c r="AQ8725">
        <f t="shared" si="953"/>
        <v>0</v>
      </c>
      <c r="AR8725" t="str">
        <f>IFERROR(IF(OR(AP8725=338,AP8725=340,AP8725=341,AP8725=342,AP8725="342A",AP8725="342B"),PorcenRet(AP8725,AT8725,AU8725),INDEX(PORCENTAJEBUSCAR,MATCH(AP8725,CódigoRET,0),4)*1),"")</f>
        <v/>
      </c>
      <c r="AS8725">
        <f t="shared" si="954"/>
        <v>0</v>
      </c>
      <c r="BF8725" t="str">
        <f>IFERROR(IF(OR(BD8725=338,BD8725=340,BD8725=341,BD8725=342,BD8725="342A",BD8725="342B"),PorcenRet(BD8725,BH8725,BI8725),INDEX(PORCENTAJEBUSCAR,MATCH(BD8725,CódigoRET,0),4)*1),"")</f>
        <v/>
      </c>
      <c r="BG8725">
        <f t="shared" si="955"/>
        <v>0</v>
      </c>
      <c r="BO8725">
        <f t="shared" si="956"/>
        <v>0</v>
      </c>
      <c r="CC8725">
        <f t="shared" si="957"/>
        <v>0</v>
      </c>
      <c r="CD8725">
        <f t="shared" si="958"/>
        <v>0</v>
      </c>
      <c r="CG8725">
        <f ca="1">IFERROR(INDIRECT("IVA!X"&amp;MATCH(MID(COMPRAS!C8625,1,2)&amp;MID(COMPRAS!F8625,1,2)&amp;MID(COMPRAS!D8625,1,2),IVA!W:W,0)),"SIN COD.")</f>
        <v>0</v>
      </c>
      <c r="CH8725">
        <f ca="1">IFERROR(INDIRECT("IVA!Y"&amp;MATCH(MID(COMPRAS!C8625,1,2)&amp;MID(COMPRAS!F8625,1,2)&amp;MID(COMPRAS!D8625,1,2),IVA!W:W,0)),"SIN COD.")</f>
        <v>0</v>
      </c>
    </row>
    <row r="8726" spans="1:86" x14ac:dyDescent="0.25">
      <c r="A8726"/>
      <c r="B8726"/>
      <c r="D8726"/>
      <c r="AL8726">
        <f t="shared" si="952"/>
        <v>0</v>
      </c>
      <c r="AQ8726">
        <f t="shared" si="953"/>
        <v>0</v>
      </c>
      <c r="AR8726" t="str">
        <f>IFERROR(IF(OR(AP8726=338,AP8726=340,AP8726=341,AP8726=342,AP8726="342A",AP8726="342B"),PorcenRet(AP8726,AT8726,AU8726),INDEX(PORCENTAJEBUSCAR,MATCH(AP8726,CódigoRET,0),4)*1),"")</f>
        <v/>
      </c>
      <c r="AS8726">
        <f t="shared" si="954"/>
        <v>0</v>
      </c>
      <c r="BF8726" t="str">
        <f>IFERROR(IF(OR(BD8726=338,BD8726=340,BD8726=341,BD8726=342,BD8726="342A",BD8726="342B"),PorcenRet(BD8726,BH8726,BI8726),INDEX(PORCENTAJEBUSCAR,MATCH(BD8726,CódigoRET,0),4)*1),"")</f>
        <v/>
      </c>
      <c r="BG8726">
        <f t="shared" si="955"/>
        <v>0</v>
      </c>
      <c r="BO8726">
        <f t="shared" si="956"/>
        <v>0</v>
      </c>
      <c r="CC8726">
        <f t="shared" si="957"/>
        <v>0</v>
      </c>
      <c r="CD8726">
        <f t="shared" si="958"/>
        <v>0</v>
      </c>
      <c r="CG8726">
        <f ca="1">IFERROR(INDIRECT("IVA!X"&amp;MATCH(MID(COMPRAS!C8626,1,2)&amp;MID(COMPRAS!F8626,1,2)&amp;MID(COMPRAS!D8626,1,2),IVA!W:W,0)),"SIN COD.")</f>
        <v>0</v>
      </c>
      <c r="CH8726">
        <f ca="1">IFERROR(INDIRECT("IVA!Y"&amp;MATCH(MID(COMPRAS!C8626,1,2)&amp;MID(COMPRAS!F8626,1,2)&amp;MID(COMPRAS!D8626,1,2),IVA!W:W,0)),"SIN COD.")</f>
        <v>0</v>
      </c>
    </row>
    <row r="8727" spans="1:86" x14ac:dyDescent="0.25">
      <c r="A8727"/>
      <c r="B8727"/>
      <c r="D8727"/>
      <c r="AL8727">
        <f t="shared" si="952"/>
        <v>0</v>
      </c>
      <c r="AQ8727">
        <f t="shared" si="953"/>
        <v>0</v>
      </c>
      <c r="AR8727" t="str">
        <f>IFERROR(IF(OR(AP8727=338,AP8727=340,AP8727=341,AP8727=342,AP8727="342A",AP8727="342B"),PorcenRet(AP8727,AT8727,AU8727),INDEX(PORCENTAJEBUSCAR,MATCH(AP8727,CódigoRET,0),4)*1),"")</f>
        <v/>
      </c>
      <c r="AS8727">
        <f t="shared" si="954"/>
        <v>0</v>
      </c>
      <c r="BF8727" t="str">
        <f>IFERROR(IF(OR(BD8727=338,BD8727=340,BD8727=341,BD8727=342,BD8727="342A",BD8727="342B"),PorcenRet(BD8727,BH8727,BI8727),INDEX(PORCENTAJEBUSCAR,MATCH(BD8727,CódigoRET,0),4)*1),"")</f>
        <v/>
      </c>
      <c r="BG8727">
        <f t="shared" si="955"/>
        <v>0</v>
      </c>
      <c r="BO8727">
        <f t="shared" si="956"/>
        <v>0</v>
      </c>
      <c r="CC8727">
        <f t="shared" si="957"/>
        <v>0</v>
      </c>
      <c r="CD8727">
        <f t="shared" si="958"/>
        <v>0</v>
      </c>
      <c r="CG8727">
        <f ca="1">IFERROR(INDIRECT("IVA!X"&amp;MATCH(MID(COMPRAS!C8627,1,2)&amp;MID(COMPRAS!F8627,1,2)&amp;MID(COMPRAS!D8627,1,2),IVA!W:W,0)),"SIN COD.")</f>
        <v>0</v>
      </c>
      <c r="CH8727">
        <f ca="1">IFERROR(INDIRECT("IVA!Y"&amp;MATCH(MID(COMPRAS!C8627,1,2)&amp;MID(COMPRAS!F8627,1,2)&amp;MID(COMPRAS!D8627,1,2),IVA!W:W,0)),"SIN COD.")</f>
        <v>0</v>
      </c>
    </row>
    <row r="8728" spans="1:86" x14ac:dyDescent="0.25">
      <c r="A8728"/>
      <c r="B8728"/>
      <c r="D8728"/>
      <c r="AL8728">
        <f t="shared" si="952"/>
        <v>0</v>
      </c>
      <c r="AQ8728">
        <f t="shared" si="953"/>
        <v>0</v>
      </c>
      <c r="AR8728" t="str">
        <f>IFERROR(IF(OR(AP8728=338,AP8728=340,AP8728=341,AP8728=342,AP8728="342A",AP8728="342B"),PorcenRet(AP8728,AT8728,AU8728),INDEX(PORCENTAJEBUSCAR,MATCH(AP8728,CódigoRET,0),4)*1),"")</f>
        <v/>
      </c>
      <c r="AS8728">
        <f t="shared" si="954"/>
        <v>0</v>
      </c>
      <c r="BF8728" t="str">
        <f>IFERROR(IF(OR(BD8728=338,BD8728=340,BD8728=341,BD8728=342,BD8728="342A",BD8728="342B"),PorcenRet(BD8728,BH8728,BI8728),INDEX(PORCENTAJEBUSCAR,MATCH(BD8728,CódigoRET,0),4)*1),"")</f>
        <v/>
      </c>
      <c r="BG8728">
        <f t="shared" si="955"/>
        <v>0</v>
      </c>
      <c r="BO8728">
        <f t="shared" si="956"/>
        <v>0</v>
      </c>
      <c r="CC8728">
        <f t="shared" si="957"/>
        <v>0</v>
      </c>
      <c r="CD8728">
        <f t="shared" si="958"/>
        <v>0</v>
      </c>
      <c r="CG8728">
        <f ca="1">IFERROR(INDIRECT("IVA!X"&amp;MATCH(MID(COMPRAS!C8628,1,2)&amp;MID(COMPRAS!F8628,1,2)&amp;MID(COMPRAS!D8628,1,2),IVA!W:W,0)),"SIN COD.")</f>
        <v>0</v>
      </c>
      <c r="CH8728">
        <f ca="1">IFERROR(INDIRECT("IVA!Y"&amp;MATCH(MID(COMPRAS!C8628,1,2)&amp;MID(COMPRAS!F8628,1,2)&amp;MID(COMPRAS!D8628,1,2),IVA!W:W,0)),"SIN COD.")</f>
        <v>0</v>
      </c>
    </row>
    <row r="8729" spans="1:86" x14ac:dyDescent="0.25">
      <c r="A8729"/>
      <c r="B8729"/>
      <c r="D8729"/>
      <c r="AL8729">
        <f t="shared" si="952"/>
        <v>0</v>
      </c>
      <c r="AQ8729">
        <f t="shared" si="953"/>
        <v>0</v>
      </c>
      <c r="AR8729" t="str">
        <f>IFERROR(IF(OR(AP8729=338,AP8729=340,AP8729=341,AP8729=342,AP8729="342A",AP8729="342B"),PorcenRet(AP8729,AT8729,AU8729),INDEX(PORCENTAJEBUSCAR,MATCH(AP8729,CódigoRET,0),4)*1),"")</f>
        <v/>
      </c>
      <c r="AS8729">
        <f t="shared" si="954"/>
        <v>0</v>
      </c>
      <c r="BF8729" t="str">
        <f>IFERROR(IF(OR(BD8729=338,BD8729=340,BD8729=341,BD8729=342,BD8729="342A",BD8729="342B"),PorcenRet(BD8729,BH8729,BI8729),INDEX(PORCENTAJEBUSCAR,MATCH(BD8729,CódigoRET,0),4)*1),"")</f>
        <v/>
      </c>
      <c r="BG8729">
        <f t="shared" si="955"/>
        <v>0</v>
      </c>
      <c r="BO8729">
        <f t="shared" si="956"/>
        <v>0</v>
      </c>
      <c r="CC8729">
        <f t="shared" si="957"/>
        <v>0</v>
      </c>
      <c r="CD8729">
        <f t="shared" si="958"/>
        <v>0</v>
      </c>
      <c r="CG8729">
        <f ca="1">IFERROR(INDIRECT("IVA!X"&amp;MATCH(MID(COMPRAS!C8629,1,2)&amp;MID(COMPRAS!F8629,1,2)&amp;MID(COMPRAS!D8629,1,2),IVA!W:W,0)),"SIN COD.")</f>
        <v>0</v>
      </c>
      <c r="CH8729">
        <f ca="1">IFERROR(INDIRECT("IVA!Y"&amp;MATCH(MID(COMPRAS!C8629,1,2)&amp;MID(COMPRAS!F8629,1,2)&amp;MID(COMPRAS!D8629,1,2),IVA!W:W,0)),"SIN COD.")</f>
        <v>0</v>
      </c>
    </row>
    <row r="8730" spans="1:86" x14ac:dyDescent="0.25">
      <c r="A8730"/>
      <c r="B8730"/>
      <c r="D8730"/>
      <c r="AL8730">
        <f t="shared" si="952"/>
        <v>0</v>
      </c>
      <c r="AQ8730">
        <f t="shared" si="953"/>
        <v>0</v>
      </c>
      <c r="AR8730" t="str">
        <f>IFERROR(IF(OR(AP8730=338,AP8730=340,AP8730=341,AP8730=342,AP8730="342A",AP8730="342B"),PorcenRet(AP8730,AT8730,AU8730),INDEX(PORCENTAJEBUSCAR,MATCH(AP8730,CódigoRET,0),4)*1),"")</f>
        <v/>
      </c>
      <c r="AS8730">
        <f t="shared" si="954"/>
        <v>0</v>
      </c>
      <c r="BF8730" t="str">
        <f>IFERROR(IF(OR(BD8730=338,BD8730=340,BD8730=341,BD8730=342,BD8730="342A",BD8730="342B"),PorcenRet(BD8730,BH8730,BI8730),INDEX(PORCENTAJEBUSCAR,MATCH(BD8730,CódigoRET,0),4)*1),"")</f>
        <v/>
      </c>
      <c r="BG8730">
        <f t="shared" si="955"/>
        <v>0</v>
      </c>
      <c r="BO8730">
        <f t="shared" si="956"/>
        <v>0</v>
      </c>
      <c r="CC8730">
        <f t="shared" si="957"/>
        <v>0</v>
      </c>
      <c r="CD8730">
        <f t="shared" si="958"/>
        <v>0</v>
      </c>
      <c r="CG8730">
        <f ca="1">IFERROR(INDIRECT("IVA!X"&amp;MATCH(MID(COMPRAS!C8630,1,2)&amp;MID(COMPRAS!F8630,1,2)&amp;MID(COMPRAS!D8630,1,2),IVA!W:W,0)),"SIN COD.")</f>
        <v>0</v>
      </c>
      <c r="CH8730">
        <f ca="1">IFERROR(INDIRECT("IVA!Y"&amp;MATCH(MID(COMPRAS!C8630,1,2)&amp;MID(COMPRAS!F8630,1,2)&amp;MID(COMPRAS!D8630,1,2),IVA!W:W,0)),"SIN COD.")</f>
        <v>0</v>
      </c>
    </row>
    <row r="8731" spans="1:86" x14ac:dyDescent="0.25">
      <c r="A8731"/>
      <c r="B8731"/>
      <c r="D8731"/>
      <c r="AL8731">
        <f t="shared" si="952"/>
        <v>0</v>
      </c>
      <c r="AQ8731">
        <f t="shared" si="953"/>
        <v>0</v>
      </c>
      <c r="AR8731" t="str">
        <f>IFERROR(IF(OR(AP8731=338,AP8731=340,AP8731=341,AP8731=342,AP8731="342A",AP8731="342B"),PorcenRet(AP8731,AT8731,AU8731),INDEX(PORCENTAJEBUSCAR,MATCH(AP8731,CódigoRET,0),4)*1),"")</f>
        <v/>
      </c>
      <c r="AS8731">
        <f t="shared" si="954"/>
        <v>0</v>
      </c>
      <c r="BF8731" t="str">
        <f>IFERROR(IF(OR(BD8731=338,BD8731=340,BD8731=341,BD8731=342,BD8731="342A",BD8731="342B"),PorcenRet(BD8731,BH8731,BI8731),INDEX(PORCENTAJEBUSCAR,MATCH(BD8731,CódigoRET,0),4)*1),"")</f>
        <v/>
      </c>
      <c r="BG8731">
        <f t="shared" si="955"/>
        <v>0</v>
      </c>
      <c r="BO8731">
        <f t="shared" si="956"/>
        <v>0</v>
      </c>
      <c r="CC8731">
        <f t="shared" si="957"/>
        <v>0</v>
      </c>
      <c r="CD8731">
        <f t="shared" si="958"/>
        <v>0</v>
      </c>
      <c r="CG8731">
        <f ca="1">IFERROR(INDIRECT("IVA!X"&amp;MATCH(MID(COMPRAS!C8631,1,2)&amp;MID(COMPRAS!F8631,1,2)&amp;MID(COMPRAS!D8631,1,2),IVA!W:W,0)),"SIN COD.")</f>
        <v>0</v>
      </c>
      <c r="CH8731">
        <f ca="1">IFERROR(INDIRECT("IVA!Y"&amp;MATCH(MID(COMPRAS!C8631,1,2)&amp;MID(COMPRAS!F8631,1,2)&amp;MID(COMPRAS!D8631,1,2),IVA!W:W,0)),"SIN COD.")</f>
        <v>0</v>
      </c>
    </row>
    <row r="8732" spans="1:86" x14ac:dyDescent="0.25">
      <c r="A8732"/>
      <c r="B8732"/>
      <c r="D8732"/>
      <c r="AL8732">
        <f t="shared" si="952"/>
        <v>0</v>
      </c>
      <c r="AQ8732">
        <f t="shared" si="953"/>
        <v>0</v>
      </c>
      <c r="AR8732" t="str">
        <f>IFERROR(IF(OR(AP8732=338,AP8732=340,AP8732=341,AP8732=342,AP8732="342A",AP8732="342B"),PorcenRet(AP8732,AT8732,AU8732),INDEX(PORCENTAJEBUSCAR,MATCH(AP8732,CódigoRET,0),4)*1),"")</f>
        <v/>
      </c>
      <c r="AS8732">
        <f t="shared" si="954"/>
        <v>0</v>
      </c>
      <c r="BF8732" t="str">
        <f>IFERROR(IF(OR(BD8732=338,BD8732=340,BD8732=341,BD8732=342,BD8732="342A",BD8732="342B"),PorcenRet(BD8732,BH8732,BI8732),INDEX(PORCENTAJEBUSCAR,MATCH(BD8732,CódigoRET,0),4)*1),"")</f>
        <v/>
      </c>
      <c r="BG8732">
        <f t="shared" si="955"/>
        <v>0</v>
      </c>
      <c r="BO8732">
        <f t="shared" si="956"/>
        <v>0</v>
      </c>
      <c r="CC8732">
        <f t="shared" si="957"/>
        <v>0</v>
      </c>
      <c r="CD8732">
        <f t="shared" si="958"/>
        <v>0</v>
      </c>
      <c r="CG8732">
        <f ca="1">IFERROR(INDIRECT("IVA!X"&amp;MATCH(MID(COMPRAS!C8632,1,2)&amp;MID(COMPRAS!F8632,1,2)&amp;MID(COMPRAS!D8632,1,2),IVA!W:W,0)),"SIN COD.")</f>
        <v>0</v>
      </c>
      <c r="CH8732">
        <f ca="1">IFERROR(INDIRECT("IVA!Y"&amp;MATCH(MID(COMPRAS!C8632,1,2)&amp;MID(COMPRAS!F8632,1,2)&amp;MID(COMPRAS!D8632,1,2),IVA!W:W,0)),"SIN COD.")</f>
        <v>0</v>
      </c>
    </row>
    <row r="8733" spans="1:86" x14ac:dyDescent="0.25">
      <c r="A8733"/>
      <c r="B8733"/>
      <c r="D8733"/>
      <c r="AL8733">
        <f t="shared" si="952"/>
        <v>0</v>
      </c>
      <c r="AQ8733">
        <f t="shared" si="953"/>
        <v>0</v>
      </c>
      <c r="AR8733" t="str">
        <f>IFERROR(IF(OR(AP8733=338,AP8733=340,AP8733=341,AP8733=342,AP8733="342A",AP8733="342B"),PorcenRet(AP8733,AT8733,AU8733),INDEX(PORCENTAJEBUSCAR,MATCH(AP8733,CódigoRET,0),4)*1),"")</f>
        <v/>
      </c>
      <c r="AS8733">
        <f t="shared" si="954"/>
        <v>0</v>
      </c>
      <c r="BF8733" t="str">
        <f>IFERROR(IF(OR(BD8733=338,BD8733=340,BD8733=341,BD8733=342,BD8733="342A",BD8733="342B"),PorcenRet(BD8733,BH8733,BI8733),INDEX(PORCENTAJEBUSCAR,MATCH(BD8733,CódigoRET,0),4)*1),"")</f>
        <v/>
      </c>
      <c r="BG8733">
        <f t="shared" si="955"/>
        <v>0</v>
      </c>
      <c r="BO8733">
        <f t="shared" si="956"/>
        <v>0</v>
      </c>
      <c r="CC8733">
        <f t="shared" si="957"/>
        <v>0</v>
      </c>
      <c r="CD8733">
        <f t="shared" si="958"/>
        <v>0</v>
      </c>
      <c r="CG8733">
        <f ca="1">IFERROR(INDIRECT("IVA!X"&amp;MATCH(MID(COMPRAS!C8633,1,2)&amp;MID(COMPRAS!F8633,1,2)&amp;MID(COMPRAS!D8633,1,2),IVA!W:W,0)),"SIN COD.")</f>
        <v>0</v>
      </c>
      <c r="CH8733">
        <f ca="1">IFERROR(INDIRECT("IVA!Y"&amp;MATCH(MID(COMPRAS!C8633,1,2)&amp;MID(COMPRAS!F8633,1,2)&amp;MID(COMPRAS!D8633,1,2),IVA!W:W,0)),"SIN COD.")</f>
        <v>0</v>
      </c>
    </row>
    <row r="8734" spans="1:86" x14ac:dyDescent="0.25">
      <c r="A8734"/>
      <c r="B8734"/>
      <c r="D8734"/>
      <c r="AL8734">
        <f t="shared" si="952"/>
        <v>0</v>
      </c>
      <c r="AQ8734">
        <f t="shared" si="953"/>
        <v>0</v>
      </c>
      <c r="AR8734" t="str">
        <f>IFERROR(IF(OR(AP8734=338,AP8734=340,AP8734=341,AP8734=342,AP8734="342A",AP8734="342B"),PorcenRet(AP8734,AT8734,AU8734),INDEX(PORCENTAJEBUSCAR,MATCH(AP8734,CódigoRET,0),4)*1),"")</f>
        <v/>
      </c>
      <c r="AS8734">
        <f t="shared" si="954"/>
        <v>0</v>
      </c>
      <c r="BF8734" t="str">
        <f>IFERROR(IF(OR(BD8734=338,BD8734=340,BD8734=341,BD8734=342,BD8734="342A",BD8734="342B"),PorcenRet(BD8734,BH8734,BI8734),INDEX(PORCENTAJEBUSCAR,MATCH(BD8734,CódigoRET,0),4)*1),"")</f>
        <v/>
      </c>
      <c r="BG8734">
        <f t="shared" si="955"/>
        <v>0</v>
      </c>
      <c r="BO8734">
        <f t="shared" si="956"/>
        <v>0</v>
      </c>
      <c r="CC8734">
        <f t="shared" si="957"/>
        <v>0</v>
      </c>
      <c r="CD8734">
        <f t="shared" si="958"/>
        <v>0</v>
      </c>
      <c r="CG8734">
        <f ca="1">IFERROR(INDIRECT("IVA!X"&amp;MATCH(MID(COMPRAS!C8634,1,2)&amp;MID(COMPRAS!F8634,1,2)&amp;MID(COMPRAS!D8634,1,2),IVA!W:W,0)),"SIN COD.")</f>
        <v>0</v>
      </c>
      <c r="CH8734">
        <f ca="1">IFERROR(INDIRECT("IVA!Y"&amp;MATCH(MID(COMPRAS!C8634,1,2)&amp;MID(COMPRAS!F8634,1,2)&amp;MID(COMPRAS!D8634,1,2),IVA!W:W,0)),"SIN COD.")</f>
        <v>0</v>
      </c>
    </row>
    <row r="8735" spans="1:86" x14ac:dyDescent="0.25">
      <c r="A8735"/>
      <c r="B8735"/>
      <c r="D8735"/>
      <c r="AL8735">
        <f t="shared" si="952"/>
        <v>0</v>
      </c>
      <c r="AQ8735">
        <f t="shared" si="953"/>
        <v>0</v>
      </c>
      <c r="AR8735" t="str">
        <f>IFERROR(IF(OR(AP8735=338,AP8735=340,AP8735=341,AP8735=342,AP8735="342A",AP8735="342B"),PorcenRet(AP8735,AT8735,AU8735),INDEX(PORCENTAJEBUSCAR,MATCH(AP8735,CódigoRET,0),4)*1),"")</f>
        <v/>
      </c>
      <c r="AS8735">
        <f t="shared" si="954"/>
        <v>0</v>
      </c>
      <c r="BF8735" t="str">
        <f>IFERROR(IF(OR(BD8735=338,BD8735=340,BD8735=341,BD8735=342,BD8735="342A",BD8735="342B"),PorcenRet(BD8735,BH8735,BI8735),INDEX(PORCENTAJEBUSCAR,MATCH(BD8735,CódigoRET,0),4)*1),"")</f>
        <v/>
      </c>
      <c r="BG8735">
        <f t="shared" si="955"/>
        <v>0</v>
      </c>
      <c r="BO8735">
        <f t="shared" si="956"/>
        <v>0</v>
      </c>
      <c r="CC8735">
        <f t="shared" si="957"/>
        <v>0</v>
      </c>
      <c r="CD8735">
        <f t="shared" si="958"/>
        <v>0</v>
      </c>
      <c r="CG8735">
        <f ca="1">IFERROR(INDIRECT("IVA!X"&amp;MATCH(MID(COMPRAS!C8635,1,2)&amp;MID(COMPRAS!F8635,1,2)&amp;MID(COMPRAS!D8635,1,2),IVA!W:W,0)),"SIN COD.")</f>
        <v>0</v>
      </c>
      <c r="CH8735">
        <f ca="1">IFERROR(INDIRECT("IVA!Y"&amp;MATCH(MID(COMPRAS!C8635,1,2)&amp;MID(COMPRAS!F8635,1,2)&amp;MID(COMPRAS!D8635,1,2),IVA!W:W,0)),"SIN COD.")</f>
        <v>0</v>
      </c>
    </row>
    <row r="8736" spans="1:86" x14ac:dyDescent="0.25">
      <c r="A8736"/>
      <c r="B8736"/>
      <c r="D8736"/>
      <c r="AL8736">
        <f t="shared" si="952"/>
        <v>0</v>
      </c>
      <c r="AQ8736">
        <f t="shared" si="953"/>
        <v>0</v>
      </c>
      <c r="AR8736" t="str">
        <f>IFERROR(IF(OR(AP8736=338,AP8736=340,AP8736=341,AP8736=342,AP8736="342A",AP8736="342B"),PorcenRet(AP8736,AT8736,AU8736),INDEX(PORCENTAJEBUSCAR,MATCH(AP8736,CódigoRET,0),4)*1),"")</f>
        <v/>
      </c>
      <c r="AS8736">
        <f t="shared" si="954"/>
        <v>0</v>
      </c>
      <c r="BF8736" t="str">
        <f>IFERROR(IF(OR(BD8736=338,BD8736=340,BD8736=341,BD8736=342,BD8736="342A",BD8736="342B"),PorcenRet(BD8736,BH8736,BI8736),INDEX(PORCENTAJEBUSCAR,MATCH(BD8736,CódigoRET,0),4)*1),"")</f>
        <v/>
      </c>
      <c r="BG8736">
        <f t="shared" si="955"/>
        <v>0</v>
      </c>
      <c r="BO8736">
        <f t="shared" si="956"/>
        <v>0</v>
      </c>
      <c r="CC8736">
        <f t="shared" si="957"/>
        <v>0</v>
      </c>
      <c r="CD8736">
        <f t="shared" si="958"/>
        <v>0</v>
      </c>
      <c r="CG8736">
        <f ca="1">IFERROR(INDIRECT("IVA!X"&amp;MATCH(MID(COMPRAS!C8636,1,2)&amp;MID(COMPRAS!F8636,1,2)&amp;MID(COMPRAS!D8636,1,2),IVA!W:W,0)),"SIN COD.")</f>
        <v>0</v>
      </c>
      <c r="CH8736">
        <f ca="1">IFERROR(INDIRECT("IVA!Y"&amp;MATCH(MID(COMPRAS!C8636,1,2)&amp;MID(COMPRAS!F8636,1,2)&amp;MID(COMPRAS!D8636,1,2),IVA!W:W,0)),"SIN COD.")</f>
        <v>0</v>
      </c>
    </row>
    <row r="8737" spans="1:86" x14ac:dyDescent="0.25">
      <c r="A8737"/>
      <c r="B8737"/>
      <c r="D8737"/>
      <c r="AL8737">
        <f t="shared" si="952"/>
        <v>0</v>
      </c>
      <c r="AQ8737">
        <f t="shared" si="953"/>
        <v>0</v>
      </c>
      <c r="AR8737" t="str">
        <f>IFERROR(IF(OR(AP8737=338,AP8737=340,AP8737=341,AP8737=342,AP8737="342A",AP8737="342B"),PorcenRet(AP8737,AT8737,AU8737),INDEX(PORCENTAJEBUSCAR,MATCH(AP8737,CódigoRET,0),4)*1),"")</f>
        <v/>
      </c>
      <c r="AS8737">
        <f t="shared" si="954"/>
        <v>0</v>
      </c>
      <c r="BF8737" t="str">
        <f>IFERROR(IF(OR(BD8737=338,BD8737=340,BD8737=341,BD8737=342,BD8737="342A",BD8737="342B"),PorcenRet(BD8737,BH8737,BI8737),INDEX(PORCENTAJEBUSCAR,MATCH(BD8737,CódigoRET,0),4)*1),"")</f>
        <v/>
      </c>
      <c r="BG8737">
        <f t="shared" si="955"/>
        <v>0</v>
      </c>
      <c r="BO8737">
        <f t="shared" si="956"/>
        <v>0</v>
      </c>
      <c r="CC8737">
        <f t="shared" si="957"/>
        <v>0</v>
      </c>
      <c r="CD8737">
        <f t="shared" si="958"/>
        <v>0</v>
      </c>
      <c r="CG8737">
        <f ca="1">IFERROR(INDIRECT("IVA!X"&amp;MATCH(MID(COMPRAS!C8637,1,2)&amp;MID(COMPRAS!F8637,1,2)&amp;MID(COMPRAS!D8637,1,2),IVA!W:W,0)),"SIN COD.")</f>
        <v>0</v>
      </c>
      <c r="CH8737">
        <f ca="1">IFERROR(INDIRECT("IVA!Y"&amp;MATCH(MID(COMPRAS!C8637,1,2)&amp;MID(COMPRAS!F8637,1,2)&amp;MID(COMPRAS!D8637,1,2),IVA!W:W,0)),"SIN COD.")</f>
        <v>0</v>
      </c>
    </row>
    <row r="8738" spans="1:86" x14ac:dyDescent="0.25">
      <c r="A8738"/>
      <c r="B8738"/>
      <c r="D8738"/>
      <c r="AL8738">
        <f t="shared" si="952"/>
        <v>0</v>
      </c>
      <c r="AQ8738">
        <f t="shared" si="953"/>
        <v>0</v>
      </c>
      <c r="AR8738" t="str">
        <f>IFERROR(IF(OR(AP8738=338,AP8738=340,AP8738=341,AP8738=342,AP8738="342A",AP8738="342B"),PorcenRet(AP8738,AT8738,AU8738),INDEX(PORCENTAJEBUSCAR,MATCH(AP8738,CódigoRET,0),4)*1),"")</f>
        <v/>
      </c>
      <c r="AS8738">
        <f t="shared" si="954"/>
        <v>0</v>
      </c>
      <c r="BF8738" t="str">
        <f>IFERROR(IF(OR(BD8738=338,BD8738=340,BD8738=341,BD8738=342,BD8738="342A",BD8738="342B"),PorcenRet(BD8738,BH8738,BI8738),INDEX(PORCENTAJEBUSCAR,MATCH(BD8738,CódigoRET,0),4)*1),"")</f>
        <v/>
      </c>
      <c r="BG8738">
        <f t="shared" si="955"/>
        <v>0</v>
      </c>
      <c r="BO8738">
        <f t="shared" si="956"/>
        <v>0</v>
      </c>
      <c r="CC8738">
        <f t="shared" si="957"/>
        <v>0</v>
      </c>
      <c r="CD8738">
        <f t="shared" si="958"/>
        <v>0</v>
      </c>
      <c r="CG8738">
        <f ca="1">IFERROR(INDIRECT("IVA!X"&amp;MATCH(MID(COMPRAS!C8638,1,2)&amp;MID(COMPRAS!F8638,1,2)&amp;MID(COMPRAS!D8638,1,2),IVA!W:W,0)),"SIN COD.")</f>
        <v>0</v>
      </c>
      <c r="CH8738">
        <f ca="1">IFERROR(INDIRECT("IVA!Y"&amp;MATCH(MID(COMPRAS!C8638,1,2)&amp;MID(COMPRAS!F8638,1,2)&amp;MID(COMPRAS!D8638,1,2),IVA!W:W,0)),"SIN COD.")</f>
        <v>0</v>
      </c>
    </row>
    <row r="8739" spans="1:86" x14ac:dyDescent="0.25">
      <c r="A8739"/>
      <c r="B8739"/>
      <c r="D8739"/>
      <c r="AL8739">
        <f t="shared" si="952"/>
        <v>0</v>
      </c>
      <c r="AQ8739">
        <f t="shared" si="953"/>
        <v>0</v>
      </c>
      <c r="AR8739" t="str">
        <f>IFERROR(IF(OR(AP8739=338,AP8739=340,AP8739=341,AP8739=342,AP8739="342A",AP8739="342B"),PorcenRet(AP8739,AT8739,AU8739),INDEX(PORCENTAJEBUSCAR,MATCH(AP8739,CódigoRET,0),4)*1),"")</f>
        <v/>
      </c>
      <c r="AS8739">
        <f t="shared" si="954"/>
        <v>0</v>
      </c>
      <c r="BF8739" t="str">
        <f>IFERROR(IF(OR(BD8739=338,BD8739=340,BD8739=341,BD8739=342,BD8739="342A",BD8739="342B"),PorcenRet(BD8739,BH8739,BI8739),INDEX(PORCENTAJEBUSCAR,MATCH(BD8739,CódigoRET,0),4)*1),"")</f>
        <v/>
      </c>
      <c r="BG8739">
        <f t="shared" si="955"/>
        <v>0</v>
      </c>
      <c r="BO8739">
        <f t="shared" si="956"/>
        <v>0</v>
      </c>
      <c r="CC8739">
        <f t="shared" si="957"/>
        <v>0</v>
      </c>
      <c r="CD8739">
        <f t="shared" si="958"/>
        <v>0</v>
      </c>
      <c r="CG8739">
        <f ca="1">IFERROR(INDIRECT("IVA!X"&amp;MATCH(MID(COMPRAS!C8639,1,2)&amp;MID(COMPRAS!F8639,1,2)&amp;MID(COMPRAS!D8639,1,2),IVA!W:W,0)),"SIN COD.")</f>
        <v>0</v>
      </c>
      <c r="CH8739">
        <f ca="1">IFERROR(INDIRECT("IVA!Y"&amp;MATCH(MID(COMPRAS!C8639,1,2)&amp;MID(COMPRAS!F8639,1,2)&amp;MID(COMPRAS!D8639,1,2),IVA!W:W,0)),"SIN COD.")</f>
        <v>0</v>
      </c>
    </row>
    <row r="8740" spans="1:86" x14ac:dyDescent="0.25">
      <c r="A8740"/>
      <c r="B8740"/>
      <c r="D8740"/>
      <c r="AL8740">
        <f t="shared" si="952"/>
        <v>0</v>
      </c>
      <c r="AQ8740">
        <f t="shared" si="953"/>
        <v>0</v>
      </c>
      <c r="AR8740" t="str">
        <f>IFERROR(IF(OR(AP8740=338,AP8740=340,AP8740=341,AP8740=342,AP8740="342A",AP8740="342B"),PorcenRet(AP8740,AT8740,AU8740),INDEX(PORCENTAJEBUSCAR,MATCH(AP8740,CódigoRET,0),4)*1),"")</f>
        <v/>
      </c>
      <c r="AS8740">
        <f t="shared" si="954"/>
        <v>0</v>
      </c>
      <c r="BF8740" t="str">
        <f>IFERROR(IF(OR(BD8740=338,BD8740=340,BD8740=341,BD8740=342,BD8740="342A",BD8740="342B"),PorcenRet(BD8740,BH8740,BI8740),INDEX(PORCENTAJEBUSCAR,MATCH(BD8740,CódigoRET,0),4)*1),"")</f>
        <v/>
      </c>
      <c r="BG8740">
        <f t="shared" si="955"/>
        <v>0</v>
      </c>
      <c r="BO8740">
        <f t="shared" si="956"/>
        <v>0</v>
      </c>
      <c r="CC8740">
        <f t="shared" si="957"/>
        <v>0</v>
      </c>
      <c r="CD8740">
        <f t="shared" si="958"/>
        <v>0</v>
      </c>
      <c r="CG8740">
        <f ca="1">IFERROR(INDIRECT("IVA!X"&amp;MATCH(MID(COMPRAS!C8640,1,2)&amp;MID(COMPRAS!F8640,1,2)&amp;MID(COMPRAS!D8640,1,2),IVA!W:W,0)),"SIN COD.")</f>
        <v>0</v>
      </c>
      <c r="CH8740">
        <f ca="1">IFERROR(INDIRECT("IVA!Y"&amp;MATCH(MID(COMPRAS!C8640,1,2)&amp;MID(COMPRAS!F8640,1,2)&amp;MID(COMPRAS!D8640,1,2),IVA!W:W,0)),"SIN COD.")</f>
        <v>0</v>
      </c>
    </row>
    <row r="8741" spans="1:86" x14ac:dyDescent="0.25">
      <c r="A8741"/>
      <c r="B8741"/>
      <c r="D8741"/>
      <c r="AL8741">
        <f t="shared" si="952"/>
        <v>0</v>
      </c>
      <c r="AQ8741">
        <f t="shared" si="953"/>
        <v>0</v>
      </c>
      <c r="AR8741" t="str">
        <f>IFERROR(IF(OR(AP8741=338,AP8741=340,AP8741=341,AP8741=342,AP8741="342A",AP8741="342B"),PorcenRet(AP8741,AT8741,AU8741),INDEX(PORCENTAJEBUSCAR,MATCH(AP8741,CódigoRET,0),4)*1),"")</f>
        <v/>
      </c>
      <c r="AS8741">
        <f t="shared" si="954"/>
        <v>0</v>
      </c>
      <c r="BF8741" t="str">
        <f>IFERROR(IF(OR(BD8741=338,BD8741=340,BD8741=341,BD8741=342,BD8741="342A",BD8741="342B"),PorcenRet(BD8741,BH8741,BI8741),INDEX(PORCENTAJEBUSCAR,MATCH(BD8741,CódigoRET,0),4)*1),"")</f>
        <v/>
      </c>
      <c r="BG8741">
        <f t="shared" si="955"/>
        <v>0</v>
      </c>
      <c r="BO8741">
        <f t="shared" si="956"/>
        <v>0</v>
      </c>
      <c r="CC8741">
        <f t="shared" si="957"/>
        <v>0</v>
      </c>
      <c r="CD8741">
        <f t="shared" si="958"/>
        <v>0</v>
      </c>
      <c r="CG8741">
        <f ca="1">IFERROR(INDIRECT("IVA!X"&amp;MATCH(MID(COMPRAS!C8641,1,2)&amp;MID(COMPRAS!F8641,1,2)&amp;MID(COMPRAS!D8641,1,2),IVA!W:W,0)),"SIN COD.")</f>
        <v>0</v>
      </c>
      <c r="CH8741">
        <f ca="1">IFERROR(INDIRECT("IVA!Y"&amp;MATCH(MID(COMPRAS!C8641,1,2)&amp;MID(COMPRAS!F8641,1,2)&amp;MID(COMPRAS!D8641,1,2),IVA!W:W,0)),"SIN COD.")</f>
        <v>0</v>
      </c>
    </row>
    <row r="8742" spans="1:86" x14ac:dyDescent="0.25">
      <c r="A8742"/>
      <c r="B8742"/>
      <c r="D8742"/>
      <c r="AL8742">
        <f t="shared" si="952"/>
        <v>0</v>
      </c>
      <c r="AQ8742">
        <f t="shared" si="953"/>
        <v>0</v>
      </c>
      <c r="AR8742" t="str">
        <f>IFERROR(IF(OR(AP8742=338,AP8742=340,AP8742=341,AP8742=342,AP8742="342A",AP8742="342B"),PorcenRet(AP8742,AT8742,AU8742),INDEX(PORCENTAJEBUSCAR,MATCH(AP8742,CódigoRET,0),4)*1),"")</f>
        <v/>
      </c>
      <c r="AS8742">
        <f t="shared" si="954"/>
        <v>0</v>
      </c>
      <c r="BF8742" t="str">
        <f>IFERROR(IF(OR(BD8742=338,BD8742=340,BD8742=341,BD8742=342,BD8742="342A",BD8742="342B"),PorcenRet(BD8742,BH8742,BI8742),INDEX(PORCENTAJEBUSCAR,MATCH(BD8742,CódigoRET,0),4)*1),"")</f>
        <v/>
      </c>
      <c r="BG8742">
        <f t="shared" si="955"/>
        <v>0</v>
      </c>
      <c r="BO8742">
        <f t="shared" si="956"/>
        <v>0</v>
      </c>
      <c r="CC8742">
        <f t="shared" si="957"/>
        <v>0</v>
      </c>
      <c r="CD8742">
        <f t="shared" si="958"/>
        <v>0</v>
      </c>
      <c r="CG8742">
        <f ca="1">IFERROR(INDIRECT("IVA!X"&amp;MATCH(MID(COMPRAS!C8642,1,2)&amp;MID(COMPRAS!F8642,1,2)&amp;MID(COMPRAS!D8642,1,2),IVA!W:W,0)),"SIN COD.")</f>
        <v>0</v>
      </c>
      <c r="CH8742">
        <f ca="1">IFERROR(INDIRECT("IVA!Y"&amp;MATCH(MID(COMPRAS!C8642,1,2)&amp;MID(COMPRAS!F8642,1,2)&amp;MID(COMPRAS!D8642,1,2),IVA!W:W,0)),"SIN COD.")</f>
        <v>0</v>
      </c>
    </row>
    <row r="8743" spans="1:86" x14ac:dyDescent="0.25">
      <c r="A8743"/>
      <c r="B8743"/>
      <c r="D8743"/>
      <c r="AL8743">
        <f t="shared" si="952"/>
        <v>0</v>
      </c>
      <c r="AQ8743">
        <f t="shared" si="953"/>
        <v>0</v>
      </c>
      <c r="AR8743" t="str">
        <f>IFERROR(IF(OR(AP8743=338,AP8743=340,AP8743=341,AP8743=342,AP8743="342A",AP8743="342B"),PorcenRet(AP8743,AT8743,AU8743),INDEX(PORCENTAJEBUSCAR,MATCH(AP8743,CódigoRET,0),4)*1),"")</f>
        <v/>
      </c>
      <c r="AS8743">
        <f t="shared" si="954"/>
        <v>0</v>
      </c>
      <c r="BF8743" t="str">
        <f>IFERROR(IF(OR(BD8743=338,BD8743=340,BD8743=341,BD8743=342,BD8743="342A",BD8743="342B"),PorcenRet(BD8743,BH8743,BI8743),INDEX(PORCENTAJEBUSCAR,MATCH(BD8743,CódigoRET,0),4)*1),"")</f>
        <v/>
      </c>
      <c r="BG8743">
        <f t="shared" si="955"/>
        <v>0</v>
      </c>
      <c r="BO8743">
        <f t="shared" si="956"/>
        <v>0</v>
      </c>
      <c r="CC8743">
        <f t="shared" si="957"/>
        <v>0</v>
      </c>
      <c r="CD8743">
        <f t="shared" si="958"/>
        <v>0</v>
      </c>
      <c r="CG8743">
        <f ca="1">IFERROR(INDIRECT("IVA!X"&amp;MATCH(MID(COMPRAS!C8643,1,2)&amp;MID(COMPRAS!F8643,1,2)&amp;MID(COMPRAS!D8643,1,2),IVA!W:W,0)),"SIN COD.")</f>
        <v>0</v>
      </c>
      <c r="CH8743">
        <f ca="1">IFERROR(INDIRECT("IVA!Y"&amp;MATCH(MID(COMPRAS!C8643,1,2)&amp;MID(COMPRAS!F8643,1,2)&amp;MID(COMPRAS!D8643,1,2),IVA!W:W,0)),"SIN COD.")</f>
        <v>0</v>
      </c>
    </row>
    <row r="8744" spans="1:86" x14ac:dyDescent="0.25">
      <c r="A8744"/>
      <c r="B8744"/>
      <c r="D8744"/>
      <c r="AL8744">
        <f t="shared" si="952"/>
        <v>0</v>
      </c>
      <c r="AQ8744">
        <f t="shared" si="953"/>
        <v>0</v>
      </c>
      <c r="AR8744" t="str">
        <f>IFERROR(IF(OR(AP8744=338,AP8744=340,AP8744=341,AP8744=342,AP8744="342A",AP8744="342B"),PorcenRet(AP8744,AT8744,AU8744),INDEX(PORCENTAJEBUSCAR,MATCH(AP8744,CódigoRET,0),4)*1),"")</f>
        <v/>
      </c>
      <c r="AS8744">
        <f t="shared" si="954"/>
        <v>0</v>
      </c>
      <c r="BF8744" t="str">
        <f>IFERROR(IF(OR(BD8744=338,BD8744=340,BD8744=341,BD8744=342,BD8744="342A",BD8744="342B"),PorcenRet(BD8744,BH8744,BI8744),INDEX(PORCENTAJEBUSCAR,MATCH(BD8744,CódigoRET,0),4)*1),"")</f>
        <v/>
      </c>
      <c r="BG8744">
        <f t="shared" si="955"/>
        <v>0</v>
      </c>
      <c r="BO8744">
        <f t="shared" si="956"/>
        <v>0</v>
      </c>
      <c r="CC8744">
        <f t="shared" si="957"/>
        <v>0</v>
      </c>
      <c r="CD8744">
        <f t="shared" si="958"/>
        <v>0</v>
      </c>
      <c r="CG8744">
        <f ca="1">IFERROR(INDIRECT("IVA!X"&amp;MATCH(MID(COMPRAS!C8644,1,2)&amp;MID(COMPRAS!F8644,1,2)&amp;MID(COMPRAS!D8644,1,2),IVA!W:W,0)),"SIN COD.")</f>
        <v>0</v>
      </c>
      <c r="CH8744">
        <f ca="1">IFERROR(INDIRECT("IVA!Y"&amp;MATCH(MID(COMPRAS!C8644,1,2)&amp;MID(COMPRAS!F8644,1,2)&amp;MID(COMPRAS!D8644,1,2),IVA!W:W,0)),"SIN COD.")</f>
        <v>0</v>
      </c>
    </row>
    <row r="8745" spans="1:86" x14ac:dyDescent="0.25">
      <c r="A8745"/>
      <c r="B8745"/>
      <c r="D8745"/>
      <c r="AL8745">
        <f t="shared" si="952"/>
        <v>0</v>
      </c>
      <c r="AQ8745">
        <f t="shared" si="953"/>
        <v>0</v>
      </c>
      <c r="AR8745" t="str">
        <f>IFERROR(IF(OR(AP8745=338,AP8745=340,AP8745=341,AP8745=342,AP8745="342A",AP8745="342B"),PorcenRet(AP8745,AT8745,AU8745),INDEX(PORCENTAJEBUSCAR,MATCH(AP8745,CódigoRET,0),4)*1),"")</f>
        <v/>
      </c>
      <c r="AS8745">
        <f t="shared" si="954"/>
        <v>0</v>
      </c>
      <c r="BF8745" t="str">
        <f>IFERROR(IF(OR(BD8745=338,BD8745=340,BD8745=341,BD8745=342,BD8745="342A",BD8745="342B"),PorcenRet(BD8745,BH8745,BI8745),INDEX(PORCENTAJEBUSCAR,MATCH(BD8745,CódigoRET,0),4)*1),"")</f>
        <v/>
      </c>
      <c r="BG8745">
        <f t="shared" si="955"/>
        <v>0</v>
      </c>
      <c r="BO8745">
        <f t="shared" si="956"/>
        <v>0</v>
      </c>
      <c r="CC8745">
        <f t="shared" si="957"/>
        <v>0</v>
      </c>
      <c r="CD8745">
        <f t="shared" si="958"/>
        <v>0</v>
      </c>
      <c r="CG8745">
        <f ca="1">IFERROR(INDIRECT("IVA!X"&amp;MATCH(MID(COMPRAS!C8645,1,2)&amp;MID(COMPRAS!F8645,1,2)&amp;MID(COMPRAS!D8645,1,2),IVA!W:W,0)),"SIN COD.")</f>
        <v>0</v>
      </c>
      <c r="CH8745">
        <f ca="1">IFERROR(INDIRECT("IVA!Y"&amp;MATCH(MID(COMPRAS!C8645,1,2)&amp;MID(COMPRAS!F8645,1,2)&amp;MID(COMPRAS!D8645,1,2),IVA!W:W,0)),"SIN COD.")</f>
        <v>0</v>
      </c>
    </row>
    <row r="8746" spans="1:86" x14ac:dyDescent="0.25">
      <c r="A8746"/>
      <c r="B8746"/>
      <c r="D8746"/>
      <c r="AL8746">
        <f t="shared" si="952"/>
        <v>0</v>
      </c>
      <c r="AQ8746">
        <f t="shared" si="953"/>
        <v>0</v>
      </c>
      <c r="AR8746" t="str">
        <f>IFERROR(IF(OR(AP8746=338,AP8746=340,AP8746=341,AP8746=342,AP8746="342A",AP8746="342B"),PorcenRet(AP8746,AT8746,AU8746),INDEX(PORCENTAJEBUSCAR,MATCH(AP8746,CódigoRET,0),4)*1),"")</f>
        <v/>
      </c>
      <c r="AS8746">
        <f t="shared" si="954"/>
        <v>0</v>
      </c>
      <c r="BF8746" t="str">
        <f>IFERROR(IF(OR(BD8746=338,BD8746=340,BD8746=341,BD8746=342,BD8746="342A",BD8746="342B"),PorcenRet(BD8746,BH8746,BI8746),INDEX(PORCENTAJEBUSCAR,MATCH(BD8746,CódigoRET,0),4)*1),"")</f>
        <v/>
      </c>
      <c r="BG8746">
        <f t="shared" si="955"/>
        <v>0</v>
      </c>
      <c r="BO8746">
        <f t="shared" si="956"/>
        <v>0</v>
      </c>
      <c r="CC8746">
        <f t="shared" si="957"/>
        <v>0</v>
      </c>
      <c r="CD8746">
        <f t="shared" si="958"/>
        <v>0</v>
      </c>
      <c r="CG8746">
        <f ca="1">IFERROR(INDIRECT("IVA!X"&amp;MATCH(MID(COMPRAS!C8646,1,2)&amp;MID(COMPRAS!F8646,1,2)&amp;MID(COMPRAS!D8646,1,2),IVA!W:W,0)),"SIN COD.")</f>
        <v>0</v>
      </c>
      <c r="CH8746">
        <f ca="1">IFERROR(INDIRECT("IVA!Y"&amp;MATCH(MID(COMPRAS!C8646,1,2)&amp;MID(COMPRAS!F8646,1,2)&amp;MID(COMPRAS!D8646,1,2),IVA!W:W,0)),"SIN COD.")</f>
        <v>0</v>
      </c>
    </row>
    <row r="8747" spans="1:86" x14ac:dyDescent="0.25">
      <c r="A8747"/>
      <c r="B8747"/>
      <c r="D8747"/>
      <c r="AL8747">
        <f t="shared" si="952"/>
        <v>0</v>
      </c>
      <c r="AQ8747">
        <f t="shared" si="953"/>
        <v>0</v>
      </c>
      <c r="AR8747" t="str">
        <f>IFERROR(IF(OR(AP8747=338,AP8747=340,AP8747=341,AP8747=342,AP8747="342A",AP8747="342B"),PorcenRet(AP8747,AT8747,AU8747),INDEX(PORCENTAJEBUSCAR,MATCH(AP8747,CódigoRET,0),4)*1),"")</f>
        <v/>
      </c>
      <c r="AS8747">
        <f t="shared" si="954"/>
        <v>0</v>
      </c>
      <c r="BF8747" t="str">
        <f>IFERROR(IF(OR(BD8747=338,BD8747=340,BD8747=341,BD8747=342,BD8747="342A",BD8747="342B"),PorcenRet(BD8747,BH8747,BI8747),INDEX(PORCENTAJEBUSCAR,MATCH(BD8747,CódigoRET,0),4)*1),"")</f>
        <v/>
      </c>
      <c r="BG8747">
        <f t="shared" si="955"/>
        <v>0</v>
      </c>
      <c r="BO8747">
        <f t="shared" si="956"/>
        <v>0</v>
      </c>
      <c r="CC8747">
        <f t="shared" si="957"/>
        <v>0</v>
      </c>
      <c r="CD8747">
        <f t="shared" si="958"/>
        <v>0</v>
      </c>
      <c r="CG8747">
        <f ca="1">IFERROR(INDIRECT("IVA!X"&amp;MATCH(MID(COMPRAS!C8647,1,2)&amp;MID(COMPRAS!F8647,1,2)&amp;MID(COMPRAS!D8647,1,2),IVA!W:W,0)),"SIN COD.")</f>
        <v>0</v>
      </c>
      <c r="CH8747">
        <f ca="1">IFERROR(INDIRECT("IVA!Y"&amp;MATCH(MID(COMPRAS!C8647,1,2)&amp;MID(COMPRAS!F8647,1,2)&amp;MID(COMPRAS!D8647,1,2),IVA!W:W,0)),"SIN COD.")</f>
        <v>0</v>
      </c>
    </row>
    <row r="8748" spans="1:86" x14ac:dyDescent="0.25">
      <c r="A8748"/>
      <c r="B8748"/>
      <c r="D8748"/>
      <c r="AL8748">
        <f t="shared" si="952"/>
        <v>0</v>
      </c>
      <c r="AQ8748">
        <f t="shared" si="953"/>
        <v>0</v>
      </c>
      <c r="AR8748" t="str">
        <f>IFERROR(IF(OR(AP8748=338,AP8748=340,AP8748=341,AP8748=342,AP8748="342A",AP8748="342B"),PorcenRet(AP8748,AT8748,AU8748),INDEX(PORCENTAJEBUSCAR,MATCH(AP8748,CódigoRET,0),4)*1),"")</f>
        <v/>
      </c>
      <c r="AS8748">
        <f t="shared" si="954"/>
        <v>0</v>
      </c>
      <c r="BF8748" t="str">
        <f>IFERROR(IF(OR(BD8748=338,BD8748=340,BD8748=341,BD8748=342,BD8748="342A",BD8748="342B"),PorcenRet(BD8748,BH8748,BI8748),INDEX(PORCENTAJEBUSCAR,MATCH(BD8748,CódigoRET,0),4)*1),"")</f>
        <v/>
      </c>
      <c r="BG8748">
        <f t="shared" si="955"/>
        <v>0</v>
      </c>
      <c r="BO8748">
        <f t="shared" si="956"/>
        <v>0</v>
      </c>
      <c r="CC8748">
        <f t="shared" si="957"/>
        <v>0</v>
      </c>
      <c r="CD8748">
        <f t="shared" si="958"/>
        <v>0</v>
      </c>
      <c r="CG8748">
        <f ca="1">IFERROR(INDIRECT("IVA!X"&amp;MATCH(MID(COMPRAS!C8648,1,2)&amp;MID(COMPRAS!F8648,1,2)&amp;MID(COMPRAS!D8648,1,2),IVA!W:W,0)),"SIN COD.")</f>
        <v>0</v>
      </c>
      <c r="CH8748">
        <f ca="1">IFERROR(INDIRECT("IVA!Y"&amp;MATCH(MID(COMPRAS!C8648,1,2)&amp;MID(COMPRAS!F8648,1,2)&amp;MID(COMPRAS!D8648,1,2),IVA!W:W,0)),"SIN COD.")</f>
        <v>0</v>
      </c>
    </row>
    <row r="8749" spans="1:86" x14ac:dyDescent="0.25">
      <c r="A8749"/>
      <c r="B8749"/>
      <c r="D8749"/>
      <c r="AL8749">
        <f t="shared" si="952"/>
        <v>0</v>
      </c>
      <c r="AQ8749">
        <f t="shared" si="953"/>
        <v>0</v>
      </c>
      <c r="AR8749" t="str">
        <f>IFERROR(IF(OR(AP8749=338,AP8749=340,AP8749=341,AP8749=342,AP8749="342A",AP8749="342B"),PorcenRet(AP8749,AT8749,AU8749),INDEX(PORCENTAJEBUSCAR,MATCH(AP8749,CódigoRET,0),4)*1),"")</f>
        <v/>
      </c>
      <c r="AS8749">
        <f t="shared" si="954"/>
        <v>0</v>
      </c>
      <c r="BF8749" t="str">
        <f>IFERROR(IF(OR(BD8749=338,BD8749=340,BD8749=341,BD8749=342,BD8749="342A",BD8749="342B"),PorcenRet(BD8749,BH8749,BI8749),INDEX(PORCENTAJEBUSCAR,MATCH(BD8749,CódigoRET,0),4)*1),"")</f>
        <v/>
      </c>
      <c r="BG8749">
        <f t="shared" si="955"/>
        <v>0</v>
      </c>
      <c r="BO8749">
        <f t="shared" si="956"/>
        <v>0</v>
      </c>
      <c r="CC8749">
        <f t="shared" si="957"/>
        <v>0</v>
      </c>
      <c r="CD8749">
        <f t="shared" si="958"/>
        <v>0</v>
      </c>
      <c r="CG8749">
        <f ca="1">IFERROR(INDIRECT("IVA!X"&amp;MATCH(MID(COMPRAS!C8649,1,2)&amp;MID(COMPRAS!F8649,1,2)&amp;MID(COMPRAS!D8649,1,2),IVA!W:W,0)),"SIN COD.")</f>
        <v>0</v>
      </c>
      <c r="CH8749">
        <f ca="1">IFERROR(INDIRECT("IVA!Y"&amp;MATCH(MID(COMPRAS!C8649,1,2)&amp;MID(COMPRAS!F8649,1,2)&amp;MID(COMPRAS!D8649,1,2),IVA!W:W,0)),"SIN COD.")</f>
        <v>0</v>
      </c>
    </row>
    <row r="8750" spans="1:86" x14ac:dyDescent="0.25">
      <c r="A8750"/>
      <c r="B8750"/>
      <c r="D8750"/>
      <c r="AL8750">
        <f t="shared" si="952"/>
        <v>0</v>
      </c>
      <c r="AQ8750">
        <f t="shared" si="953"/>
        <v>0</v>
      </c>
      <c r="AR8750" t="str">
        <f>IFERROR(IF(OR(AP8750=338,AP8750=340,AP8750=341,AP8750=342,AP8750="342A",AP8750="342B"),PorcenRet(AP8750,AT8750,AU8750),INDEX(PORCENTAJEBUSCAR,MATCH(AP8750,CódigoRET,0),4)*1),"")</f>
        <v/>
      </c>
      <c r="AS8750">
        <f t="shared" si="954"/>
        <v>0</v>
      </c>
      <c r="BF8750" t="str">
        <f>IFERROR(IF(OR(BD8750=338,BD8750=340,BD8750=341,BD8750=342,BD8750="342A",BD8750="342B"),PorcenRet(BD8750,BH8750,BI8750),INDEX(PORCENTAJEBUSCAR,MATCH(BD8750,CódigoRET,0),4)*1),"")</f>
        <v/>
      </c>
      <c r="BG8750">
        <f t="shared" si="955"/>
        <v>0</v>
      </c>
      <c r="BO8750">
        <f t="shared" si="956"/>
        <v>0</v>
      </c>
      <c r="CC8750">
        <f t="shared" si="957"/>
        <v>0</v>
      </c>
      <c r="CD8750">
        <f t="shared" si="958"/>
        <v>0</v>
      </c>
      <c r="CG8750">
        <f ca="1">IFERROR(INDIRECT("IVA!X"&amp;MATCH(MID(COMPRAS!C8650,1,2)&amp;MID(COMPRAS!F8650,1,2)&amp;MID(COMPRAS!D8650,1,2),IVA!W:W,0)),"SIN COD.")</f>
        <v>0</v>
      </c>
      <c r="CH8750">
        <f ca="1">IFERROR(INDIRECT("IVA!Y"&amp;MATCH(MID(COMPRAS!C8650,1,2)&amp;MID(COMPRAS!F8650,1,2)&amp;MID(COMPRAS!D8650,1,2),IVA!W:W,0)),"SIN COD.")</f>
        <v>0</v>
      </c>
    </row>
    <row r="8751" spans="1:86" x14ac:dyDescent="0.25">
      <c r="A8751"/>
      <c r="B8751"/>
      <c r="D8751"/>
      <c r="AL8751">
        <f t="shared" si="952"/>
        <v>0</v>
      </c>
      <c r="AQ8751">
        <f t="shared" si="953"/>
        <v>0</v>
      </c>
      <c r="AR8751" t="str">
        <f>IFERROR(IF(OR(AP8751=338,AP8751=340,AP8751=341,AP8751=342,AP8751="342A",AP8751="342B"),PorcenRet(AP8751,AT8751,AU8751),INDEX(PORCENTAJEBUSCAR,MATCH(AP8751,CódigoRET,0),4)*1),"")</f>
        <v/>
      </c>
      <c r="AS8751">
        <f t="shared" si="954"/>
        <v>0</v>
      </c>
      <c r="BF8751" t="str">
        <f>IFERROR(IF(OR(BD8751=338,BD8751=340,BD8751=341,BD8751=342,BD8751="342A",BD8751="342B"),PorcenRet(BD8751,BH8751,BI8751),INDEX(PORCENTAJEBUSCAR,MATCH(BD8751,CódigoRET,0),4)*1),"")</f>
        <v/>
      </c>
      <c r="BG8751">
        <f t="shared" si="955"/>
        <v>0</v>
      </c>
      <c r="BO8751">
        <f t="shared" si="956"/>
        <v>0</v>
      </c>
      <c r="CC8751">
        <f t="shared" si="957"/>
        <v>0</v>
      </c>
      <c r="CD8751">
        <f t="shared" si="958"/>
        <v>0</v>
      </c>
      <c r="CG8751">
        <f ca="1">IFERROR(INDIRECT("IVA!X"&amp;MATCH(MID(COMPRAS!C8651,1,2)&amp;MID(COMPRAS!F8651,1,2)&amp;MID(COMPRAS!D8651,1,2),IVA!W:W,0)),"SIN COD.")</f>
        <v>0</v>
      </c>
      <c r="CH8751">
        <f ca="1">IFERROR(INDIRECT("IVA!Y"&amp;MATCH(MID(COMPRAS!C8651,1,2)&amp;MID(COMPRAS!F8651,1,2)&amp;MID(COMPRAS!D8651,1,2),IVA!W:W,0)),"SIN COD.")</f>
        <v>0</v>
      </c>
    </row>
    <row r="8752" spans="1:86" x14ac:dyDescent="0.25">
      <c r="A8752"/>
      <c r="B8752"/>
      <c r="D8752"/>
      <c r="AL8752">
        <f t="shared" si="952"/>
        <v>0</v>
      </c>
      <c r="AQ8752">
        <f t="shared" si="953"/>
        <v>0</v>
      </c>
      <c r="AR8752" t="str">
        <f>IFERROR(IF(OR(AP8752=338,AP8752=340,AP8752=341,AP8752=342,AP8752="342A",AP8752="342B"),PorcenRet(AP8752,AT8752,AU8752),INDEX(PORCENTAJEBUSCAR,MATCH(AP8752,CódigoRET,0),4)*1),"")</f>
        <v/>
      </c>
      <c r="AS8752">
        <f t="shared" si="954"/>
        <v>0</v>
      </c>
      <c r="BF8752" t="str">
        <f>IFERROR(IF(OR(BD8752=338,BD8752=340,BD8752=341,BD8752=342,BD8752="342A",BD8752="342B"),PorcenRet(BD8752,BH8752,BI8752),INDEX(PORCENTAJEBUSCAR,MATCH(BD8752,CódigoRET,0),4)*1),"")</f>
        <v/>
      </c>
      <c r="BG8752">
        <f t="shared" si="955"/>
        <v>0</v>
      </c>
      <c r="BO8752">
        <f t="shared" si="956"/>
        <v>0</v>
      </c>
      <c r="CC8752">
        <f t="shared" si="957"/>
        <v>0</v>
      </c>
      <c r="CD8752">
        <f t="shared" si="958"/>
        <v>0</v>
      </c>
      <c r="CG8752">
        <f ca="1">IFERROR(INDIRECT("IVA!X"&amp;MATCH(MID(COMPRAS!C8652,1,2)&amp;MID(COMPRAS!F8652,1,2)&amp;MID(COMPRAS!D8652,1,2),IVA!W:W,0)),"SIN COD.")</f>
        <v>0</v>
      </c>
      <c r="CH8752">
        <f ca="1">IFERROR(INDIRECT("IVA!Y"&amp;MATCH(MID(COMPRAS!C8652,1,2)&amp;MID(COMPRAS!F8652,1,2)&amp;MID(COMPRAS!D8652,1,2),IVA!W:W,0)),"SIN COD.")</f>
        <v>0</v>
      </c>
    </row>
    <row r="8753" spans="1:86" x14ac:dyDescent="0.25">
      <c r="A8753"/>
      <c r="B8753"/>
      <c r="D8753"/>
      <c r="AL8753">
        <f t="shared" si="952"/>
        <v>0</v>
      </c>
      <c r="AQ8753">
        <f t="shared" si="953"/>
        <v>0</v>
      </c>
      <c r="AR8753" t="str">
        <f>IFERROR(IF(OR(AP8753=338,AP8753=340,AP8753=341,AP8753=342,AP8753="342A",AP8753="342B"),PorcenRet(AP8753,AT8753,AU8753),INDEX(PORCENTAJEBUSCAR,MATCH(AP8753,CódigoRET,0),4)*1),"")</f>
        <v/>
      </c>
      <c r="AS8753">
        <f t="shared" si="954"/>
        <v>0</v>
      </c>
      <c r="BF8753" t="str">
        <f>IFERROR(IF(OR(BD8753=338,BD8753=340,BD8753=341,BD8753=342,BD8753="342A",BD8753="342B"),PorcenRet(BD8753,BH8753,BI8753),INDEX(PORCENTAJEBUSCAR,MATCH(BD8753,CódigoRET,0),4)*1),"")</f>
        <v/>
      </c>
      <c r="BG8753">
        <f t="shared" si="955"/>
        <v>0</v>
      </c>
      <c r="BO8753">
        <f t="shared" si="956"/>
        <v>0</v>
      </c>
      <c r="CC8753">
        <f t="shared" si="957"/>
        <v>0</v>
      </c>
      <c r="CD8753">
        <f t="shared" si="958"/>
        <v>0</v>
      </c>
      <c r="CG8753">
        <f ca="1">IFERROR(INDIRECT("IVA!X"&amp;MATCH(MID(COMPRAS!C8653,1,2)&amp;MID(COMPRAS!F8653,1,2)&amp;MID(COMPRAS!D8653,1,2),IVA!W:W,0)),"SIN COD.")</f>
        <v>0</v>
      </c>
      <c r="CH8753">
        <f ca="1">IFERROR(INDIRECT("IVA!Y"&amp;MATCH(MID(COMPRAS!C8653,1,2)&amp;MID(COMPRAS!F8653,1,2)&amp;MID(COMPRAS!D8653,1,2),IVA!W:W,0)),"SIN COD.")</f>
        <v>0</v>
      </c>
    </row>
    <row r="8754" spans="1:86" x14ac:dyDescent="0.25">
      <c r="A8754"/>
      <c r="B8754"/>
      <c r="D8754"/>
      <c r="AL8754">
        <f t="shared" si="952"/>
        <v>0</v>
      </c>
      <c r="AQ8754">
        <f t="shared" si="953"/>
        <v>0</v>
      </c>
      <c r="AR8754" t="str">
        <f>IFERROR(IF(OR(AP8754=338,AP8754=340,AP8754=341,AP8754=342,AP8754="342A",AP8754="342B"),PorcenRet(AP8754,AT8754,AU8754),INDEX(PORCENTAJEBUSCAR,MATCH(AP8754,CódigoRET,0),4)*1),"")</f>
        <v/>
      </c>
      <c r="AS8754">
        <f t="shared" si="954"/>
        <v>0</v>
      </c>
      <c r="BF8754" t="str">
        <f>IFERROR(IF(OR(BD8754=338,BD8754=340,BD8754=341,BD8754=342,BD8754="342A",BD8754="342B"),PorcenRet(BD8754,BH8754,BI8754),INDEX(PORCENTAJEBUSCAR,MATCH(BD8754,CódigoRET,0),4)*1),"")</f>
        <v/>
      </c>
      <c r="BG8754">
        <f t="shared" si="955"/>
        <v>0</v>
      </c>
      <c r="BO8754">
        <f t="shared" si="956"/>
        <v>0</v>
      </c>
      <c r="CC8754">
        <f t="shared" si="957"/>
        <v>0</v>
      </c>
      <c r="CD8754">
        <f t="shared" si="958"/>
        <v>0</v>
      </c>
      <c r="CG8754">
        <f ca="1">IFERROR(INDIRECT("IVA!X"&amp;MATCH(MID(COMPRAS!C8654,1,2)&amp;MID(COMPRAS!F8654,1,2)&amp;MID(COMPRAS!D8654,1,2),IVA!W:W,0)),"SIN COD.")</f>
        <v>0</v>
      </c>
      <c r="CH8754">
        <f ca="1">IFERROR(INDIRECT("IVA!Y"&amp;MATCH(MID(COMPRAS!C8654,1,2)&amp;MID(COMPRAS!F8654,1,2)&amp;MID(COMPRAS!D8654,1,2),IVA!W:W,0)),"SIN COD.")</f>
        <v>0</v>
      </c>
    </row>
    <row r="8755" spans="1:86" x14ac:dyDescent="0.25">
      <c r="A8755"/>
      <c r="B8755"/>
      <c r="D8755"/>
      <c r="AL8755">
        <f t="shared" si="952"/>
        <v>0</v>
      </c>
      <c r="AQ8755">
        <f t="shared" si="953"/>
        <v>0</v>
      </c>
      <c r="AR8755" t="str">
        <f>IFERROR(IF(OR(AP8755=338,AP8755=340,AP8755=341,AP8755=342,AP8755="342A",AP8755="342B"),PorcenRet(AP8755,AT8755,AU8755),INDEX(PORCENTAJEBUSCAR,MATCH(AP8755,CódigoRET,0),4)*1),"")</f>
        <v/>
      </c>
      <c r="AS8755">
        <f t="shared" si="954"/>
        <v>0</v>
      </c>
      <c r="BF8755" t="str">
        <f>IFERROR(IF(OR(BD8755=338,BD8755=340,BD8755=341,BD8755=342,BD8755="342A",BD8755="342B"),PorcenRet(BD8755,BH8755,BI8755),INDEX(PORCENTAJEBUSCAR,MATCH(BD8755,CódigoRET,0),4)*1),"")</f>
        <v/>
      </c>
      <c r="BG8755">
        <f t="shared" si="955"/>
        <v>0</v>
      </c>
      <c r="BO8755">
        <f t="shared" si="956"/>
        <v>0</v>
      </c>
      <c r="CC8755">
        <f t="shared" si="957"/>
        <v>0</v>
      </c>
      <c r="CD8755">
        <f t="shared" si="958"/>
        <v>0</v>
      </c>
      <c r="CG8755">
        <f ca="1">IFERROR(INDIRECT("IVA!X"&amp;MATCH(MID(COMPRAS!C8655,1,2)&amp;MID(COMPRAS!F8655,1,2)&amp;MID(COMPRAS!D8655,1,2),IVA!W:W,0)),"SIN COD.")</f>
        <v>0</v>
      </c>
      <c r="CH8755">
        <f ca="1">IFERROR(INDIRECT("IVA!Y"&amp;MATCH(MID(COMPRAS!C8655,1,2)&amp;MID(COMPRAS!F8655,1,2)&amp;MID(COMPRAS!D8655,1,2),IVA!W:W,0)),"SIN COD.")</f>
        <v>0</v>
      </c>
    </row>
    <row r="8756" spans="1:86" x14ac:dyDescent="0.25">
      <c r="A8756"/>
      <c r="B8756"/>
      <c r="D8756"/>
      <c r="AL8756">
        <f t="shared" si="952"/>
        <v>0</v>
      </c>
      <c r="AQ8756">
        <f t="shared" si="953"/>
        <v>0</v>
      </c>
      <c r="AR8756" t="str">
        <f>IFERROR(IF(OR(AP8756=338,AP8756=340,AP8756=341,AP8756=342,AP8756="342A",AP8756="342B"),PorcenRet(AP8756,AT8756,AU8756),INDEX(PORCENTAJEBUSCAR,MATCH(AP8756,CódigoRET,0),4)*1),"")</f>
        <v/>
      </c>
      <c r="AS8756">
        <f t="shared" si="954"/>
        <v>0</v>
      </c>
      <c r="BF8756" t="str">
        <f>IFERROR(IF(OR(BD8756=338,BD8756=340,BD8756=341,BD8756=342,BD8756="342A",BD8756="342B"),PorcenRet(BD8756,BH8756,BI8756),INDEX(PORCENTAJEBUSCAR,MATCH(BD8756,CódigoRET,0),4)*1),"")</f>
        <v/>
      </c>
      <c r="BG8756">
        <f t="shared" si="955"/>
        <v>0</v>
      </c>
      <c r="BO8756">
        <f t="shared" si="956"/>
        <v>0</v>
      </c>
      <c r="CC8756">
        <f t="shared" si="957"/>
        <v>0</v>
      </c>
      <c r="CD8756">
        <f t="shared" si="958"/>
        <v>0</v>
      </c>
      <c r="CG8756">
        <f ca="1">IFERROR(INDIRECT("IVA!X"&amp;MATCH(MID(COMPRAS!C8656,1,2)&amp;MID(COMPRAS!F8656,1,2)&amp;MID(COMPRAS!D8656,1,2),IVA!W:W,0)),"SIN COD.")</f>
        <v>0</v>
      </c>
      <c r="CH8756">
        <f ca="1">IFERROR(INDIRECT("IVA!Y"&amp;MATCH(MID(COMPRAS!C8656,1,2)&amp;MID(COMPRAS!F8656,1,2)&amp;MID(COMPRAS!D8656,1,2),IVA!W:W,0)),"SIN COD.")</f>
        <v>0</v>
      </c>
    </row>
    <row r="8757" spans="1:86" x14ac:dyDescent="0.25">
      <c r="A8757"/>
      <c r="B8757"/>
      <c r="D8757"/>
      <c r="AL8757">
        <f t="shared" si="952"/>
        <v>0</v>
      </c>
      <c r="AQ8757">
        <f t="shared" si="953"/>
        <v>0</v>
      </c>
      <c r="AR8757" t="str">
        <f>IFERROR(IF(OR(AP8757=338,AP8757=340,AP8757=341,AP8757=342,AP8757="342A",AP8757="342B"),PorcenRet(AP8757,AT8757,AU8757),INDEX(PORCENTAJEBUSCAR,MATCH(AP8757,CódigoRET,0),4)*1),"")</f>
        <v/>
      </c>
      <c r="AS8757">
        <f t="shared" si="954"/>
        <v>0</v>
      </c>
      <c r="BF8757" t="str">
        <f>IFERROR(IF(OR(BD8757=338,BD8757=340,BD8757=341,BD8757=342,BD8757="342A",BD8757="342B"),PorcenRet(BD8757,BH8757,BI8757),INDEX(PORCENTAJEBUSCAR,MATCH(BD8757,CódigoRET,0),4)*1),"")</f>
        <v/>
      </c>
      <c r="BG8757">
        <f t="shared" si="955"/>
        <v>0</v>
      </c>
      <c r="BO8757">
        <f t="shared" si="956"/>
        <v>0</v>
      </c>
      <c r="CC8757">
        <f t="shared" si="957"/>
        <v>0</v>
      </c>
      <c r="CD8757">
        <f t="shared" si="958"/>
        <v>0</v>
      </c>
      <c r="CG8757">
        <f ca="1">IFERROR(INDIRECT("IVA!X"&amp;MATCH(MID(COMPRAS!C8657,1,2)&amp;MID(COMPRAS!F8657,1,2)&amp;MID(COMPRAS!D8657,1,2),IVA!W:W,0)),"SIN COD.")</f>
        <v>0</v>
      </c>
      <c r="CH8757">
        <f ca="1">IFERROR(INDIRECT("IVA!Y"&amp;MATCH(MID(COMPRAS!C8657,1,2)&amp;MID(COMPRAS!F8657,1,2)&amp;MID(COMPRAS!D8657,1,2),IVA!W:W,0)),"SIN COD.")</f>
        <v>0</v>
      </c>
    </row>
    <row r="8758" spans="1:86" x14ac:dyDescent="0.25">
      <c r="A8758"/>
      <c r="B8758"/>
      <c r="D8758"/>
      <c r="AL8758">
        <f t="shared" si="952"/>
        <v>0</v>
      </c>
      <c r="AQ8758">
        <f t="shared" si="953"/>
        <v>0</v>
      </c>
      <c r="AR8758" t="str">
        <f>IFERROR(IF(OR(AP8758=338,AP8758=340,AP8758=341,AP8758=342,AP8758="342A",AP8758="342B"),PorcenRet(AP8758,AT8758,AU8758),INDEX(PORCENTAJEBUSCAR,MATCH(AP8758,CódigoRET,0),4)*1),"")</f>
        <v/>
      </c>
      <c r="AS8758">
        <f t="shared" si="954"/>
        <v>0</v>
      </c>
      <c r="BF8758" t="str">
        <f>IFERROR(IF(OR(BD8758=338,BD8758=340,BD8758=341,BD8758=342,BD8758="342A",BD8758="342B"),PorcenRet(BD8758,BH8758,BI8758),INDEX(PORCENTAJEBUSCAR,MATCH(BD8758,CódigoRET,0),4)*1),"")</f>
        <v/>
      </c>
      <c r="BG8758">
        <f t="shared" si="955"/>
        <v>0</v>
      </c>
      <c r="BO8758">
        <f t="shared" si="956"/>
        <v>0</v>
      </c>
      <c r="CC8758">
        <f t="shared" si="957"/>
        <v>0</v>
      </c>
      <c r="CD8758">
        <f t="shared" si="958"/>
        <v>0</v>
      </c>
      <c r="CG8758">
        <f ca="1">IFERROR(INDIRECT("IVA!X"&amp;MATCH(MID(COMPRAS!C8658,1,2)&amp;MID(COMPRAS!F8658,1,2)&amp;MID(COMPRAS!D8658,1,2),IVA!W:W,0)),"SIN COD.")</f>
        <v>0</v>
      </c>
      <c r="CH8758">
        <f ca="1">IFERROR(INDIRECT("IVA!Y"&amp;MATCH(MID(COMPRAS!C8658,1,2)&amp;MID(COMPRAS!F8658,1,2)&amp;MID(COMPRAS!D8658,1,2),IVA!W:W,0)),"SIN COD.")</f>
        <v>0</v>
      </c>
    </row>
    <row r="8759" spans="1:86" x14ac:dyDescent="0.25">
      <c r="A8759"/>
      <c r="B8759"/>
      <c r="D8759"/>
      <c r="AL8759">
        <f t="shared" si="952"/>
        <v>0</v>
      </c>
      <c r="AQ8759">
        <f t="shared" si="953"/>
        <v>0</v>
      </c>
      <c r="AR8759" t="str">
        <f>IFERROR(IF(OR(AP8759=338,AP8759=340,AP8759=341,AP8759=342,AP8759="342A",AP8759="342B"),PorcenRet(AP8759,AT8759,AU8759),INDEX(PORCENTAJEBUSCAR,MATCH(AP8759,CódigoRET,0),4)*1),"")</f>
        <v/>
      </c>
      <c r="AS8759">
        <f t="shared" si="954"/>
        <v>0</v>
      </c>
      <c r="BF8759" t="str">
        <f>IFERROR(IF(OR(BD8759=338,BD8759=340,BD8759=341,BD8759=342,BD8759="342A",BD8759="342B"),PorcenRet(BD8759,BH8759,BI8759),INDEX(PORCENTAJEBUSCAR,MATCH(BD8759,CódigoRET,0),4)*1),"")</f>
        <v/>
      </c>
      <c r="BG8759">
        <f t="shared" si="955"/>
        <v>0</v>
      </c>
      <c r="BO8759">
        <f t="shared" si="956"/>
        <v>0</v>
      </c>
      <c r="CC8759">
        <f t="shared" si="957"/>
        <v>0</v>
      </c>
      <c r="CD8759">
        <f t="shared" si="958"/>
        <v>0</v>
      </c>
      <c r="CG8759">
        <f ca="1">IFERROR(INDIRECT("IVA!X"&amp;MATCH(MID(COMPRAS!C8659,1,2)&amp;MID(COMPRAS!F8659,1,2)&amp;MID(COMPRAS!D8659,1,2),IVA!W:W,0)),"SIN COD.")</f>
        <v>0</v>
      </c>
      <c r="CH8759">
        <f ca="1">IFERROR(INDIRECT("IVA!Y"&amp;MATCH(MID(COMPRAS!C8659,1,2)&amp;MID(COMPRAS!F8659,1,2)&amp;MID(COMPRAS!D8659,1,2),IVA!W:W,0)),"SIN COD.")</f>
        <v>0</v>
      </c>
    </row>
    <row r="8760" spans="1:86" x14ac:dyDescent="0.25">
      <c r="A8760"/>
      <c r="B8760"/>
      <c r="D8760"/>
      <c r="AL8760">
        <f t="shared" si="952"/>
        <v>0</v>
      </c>
      <c r="AQ8760">
        <f t="shared" si="953"/>
        <v>0</v>
      </c>
      <c r="AR8760" t="str">
        <f>IFERROR(IF(OR(AP8760=338,AP8760=340,AP8760=341,AP8760=342,AP8760="342A",AP8760="342B"),PorcenRet(AP8760,AT8760,AU8760),INDEX(PORCENTAJEBUSCAR,MATCH(AP8760,CódigoRET,0),4)*1),"")</f>
        <v/>
      </c>
      <c r="AS8760">
        <f t="shared" si="954"/>
        <v>0</v>
      </c>
      <c r="BF8760" t="str">
        <f>IFERROR(IF(OR(BD8760=338,BD8760=340,BD8760=341,BD8760=342,BD8760="342A",BD8760="342B"),PorcenRet(BD8760,BH8760,BI8760),INDEX(PORCENTAJEBUSCAR,MATCH(BD8760,CódigoRET,0),4)*1),"")</f>
        <v/>
      </c>
      <c r="BG8760">
        <f t="shared" si="955"/>
        <v>0</v>
      </c>
      <c r="BO8760">
        <f t="shared" si="956"/>
        <v>0</v>
      </c>
      <c r="CC8760">
        <f t="shared" si="957"/>
        <v>0</v>
      </c>
      <c r="CD8760">
        <f t="shared" si="958"/>
        <v>0</v>
      </c>
      <c r="CG8760">
        <f ca="1">IFERROR(INDIRECT("IVA!X"&amp;MATCH(MID(COMPRAS!C8660,1,2)&amp;MID(COMPRAS!F8660,1,2)&amp;MID(COMPRAS!D8660,1,2),IVA!W:W,0)),"SIN COD.")</f>
        <v>0</v>
      </c>
      <c r="CH8760">
        <f ca="1">IFERROR(INDIRECT("IVA!Y"&amp;MATCH(MID(COMPRAS!C8660,1,2)&amp;MID(COMPRAS!F8660,1,2)&amp;MID(COMPRAS!D8660,1,2),IVA!W:W,0)),"SIN COD.")</f>
        <v>0</v>
      </c>
    </row>
    <row r="8761" spans="1:86" x14ac:dyDescent="0.25">
      <c r="A8761"/>
      <c r="B8761"/>
      <c r="D8761"/>
      <c r="AL8761">
        <f t="shared" si="952"/>
        <v>0</v>
      </c>
      <c r="AQ8761">
        <f t="shared" si="953"/>
        <v>0</v>
      </c>
      <c r="AR8761" t="str">
        <f>IFERROR(IF(OR(AP8761=338,AP8761=340,AP8761=341,AP8761=342,AP8761="342A",AP8761="342B"),PorcenRet(AP8761,AT8761,AU8761),INDEX(PORCENTAJEBUSCAR,MATCH(AP8761,CódigoRET,0),4)*1),"")</f>
        <v/>
      </c>
      <c r="AS8761">
        <f t="shared" si="954"/>
        <v>0</v>
      </c>
      <c r="BF8761" t="str">
        <f>IFERROR(IF(OR(BD8761=338,BD8761=340,BD8761=341,BD8761=342,BD8761="342A",BD8761="342B"),PorcenRet(BD8761,BH8761,BI8761),INDEX(PORCENTAJEBUSCAR,MATCH(BD8761,CódigoRET,0),4)*1),"")</f>
        <v/>
      </c>
      <c r="BG8761">
        <f t="shared" si="955"/>
        <v>0</v>
      </c>
      <c r="BO8761">
        <f t="shared" si="956"/>
        <v>0</v>
      </c>
      <c r="CC8761">
        <f t="shared" si="957"/>
        <v>0</v>
      </c>
      <c r="CD8761">
        <f t="shared" si="958"/>
        <v>0</v>
      </c>
      <c r="CG8761">
        <f ca="1">IFERROR(INDIRECT("IVA!X"&amp;MATCH(MID(COMPRAS!C8661,1,2)&amp;MID(COMPRAS!F8661,1,2)&amp;MID(COMPRAS!D8661,1,2),IVA!W:W,0)),"SIN COD.")</f>
        <v>0</v>
      </c>
      <c r="CH8761">
        <f ca="1">IFERROR(INDIRECT("IVA!Y"&amp;MATCH(MID(COMPRAS!C8661,1,2)&amp;MID(COMPRAS!F8661,1,2)&amp;MID(COMPRAS!D8661,1,2),IVA!W:W,0)),"SIN COD.")</f>
        <v>0</v>
      </c>
    </row>
    <row r="8762" spans="1:86" x14ac:dyDescent="0.25">
      <c r="A8762"/>
      <c r="B8762"/>
      <c r="D8762"/>
      <c r="AL8762">
        <f t="shared" si="952"/>
        <v>0</v>
      </c>
      <c r="AQ8762">
        <f t="shared" si="953"/>
        <v>0</v>
      </c>
      <c r="AR8762" t="str">
        <f>IFERROR(IF(OR(AP8762=338,AP8762=340,AP8762=341,AP8762=342,AP8762="342A",AP8762="342B"),PorcenRet(AP8762,AT8762,AU8762),INDEX(PORCENTAJEBUSCAR,MATCH(AP8762,CódigoRET,0),4)*1),"")</f>
        <v/>
      </c>
      <c r="AS8762">
        <f t="shared" si="954"/>
        <v>0</v>
      </c>
      <c r="BF8762" t="str">
        <f>IFERROR(IF(OR(BD8762=338,BD8762=340,BD8762=341,BD8762=342,BD8762="342A",BD8762="342B"),PorcenRet(BD8762,BH8762,BI8762),INDEX(PORCENTAJEBUSCAR,MATCH(BD8762,CódigoRET,0),4)*1),"")</f>
        <v/>
      </c>
      <c r="BG8762">
        <f t="shared" si="955"/>
        <v>0</v>
      </c>
      <c r="BO8762">
        <f t="shared" si="956"/>
        <v>0</v>
      </c>
      <c r="CC8762">
        <f t="shared" si="957"/>
        <v>0</v>
      </c>
      <c r="CD8762">
        <f t="shared" si="958"/>
        <v>0</v>
      </c>
      <c r="CG8762">
        <f ca="1">IFERROR(INDIRECT("IVA!X"&amp;MATCH(MID(COMPRAS!C8662,1,2)&amp;MID(COMPRAS!F8662,1,2)&amp;MID(COMPRAS!D8662,1,2),IVA!W:W,0)),"SIN COD.")</f>
        <v>0</v>
      </c>
      <c r="CH8762">
        <f ca="1">IFERROR(INDIRECT("IVA!Y"&amp;MATCH(MID(COMPRAS!C8662,1,2)&amp;MID(COMPRAS!F8662,1,2)&amp;MID(COMPRAS!D8662,1,2),IVA!W:W,0)),"SIN COD.")</f>
        <v>0</v>
      </c>
    </row>
    <row r="8763" spans="1:86" x14ac:dyDescent="0.25">
      <c r="A8763"/>
      <c r="B8763"/>
      <c r="D8763"/>
      <c r="AL8763">
        <f t="shared" si="952"/>
        <v>0</v>
      </c>
      <c r="AQ8763">
        <f t="shared" si="953"/>
        <v>0</v>
      </c>
      <c r="AR8763" t="str">
        <f>IFERROR(IF(OR(AP8763=338,AP8763=340,AP8763=341,AP8763=342,AP8763="342A",AP8763="342B"),PorcenRet(AP8763,AT8763,AU8763),INDEX(PORCENTAJEBUSCAR,MATCH(AP8763,CódigoRET,0),4)*1),"")</f>
        <v/>
      </c>
      <c r="AS8763">
        <f t="shared" si="954"/>
        <v>0</v>
      </c>
      <c r="BF8763" t="str">
        <f>IFERROR(IF(OR(BD8763=338,BD8763=340,BD8763=341,BD8763=342,BD8763="342A",BD8763="342B"),PorcenRet(BD8763,BH8763,BI8763),INDEX(PORCENTAJEBUSCAR,MATCH(BD8763,CódigoRET,0),4)*1),"")</f>
        <v/>
      </c>
      <c r="BG8763">
        <f t="shared" si="955"/>
        <v>0</v>
      </c>
      <c r="BO8763">
        <f t="shared" si="956"/>
        <v>0</v>
      </c>
      <c r="CC8763">
        <f t="shared" si="957"/>
        <v>0</v>
      </c>
      <c r="CD8763">
        <f t="shared" si="958"/>
        <v>0</v>
      </c>
      <c r="CG8763">
        <f ca="1">IFERROR(INDIRECT("IVA!X"&amp;MATCH(MID(COMPRAS!C8663,1,2)&amp;MID(COMPRAS!F8663,1,2)&amp;MID(COMPRAS!D8663,1,2),IVA!W:W,0)),"SIN COD.")</f>
        <v>0</v>
      </c>
      <c r="CH8763">
        <f ca="1">IFERROR(INDIRECT("IVA!Y"&amp;MATCH(MID(COMPRAS!C8663,1,2)&amp;MID(COMPRAS!F8663,1,2)&amp;MID(COMPRAS!D8663,1,2),IVA!W:W,0)),"SIN COD.")</f>
        <v>0</v>
      </c>
    </row>
    <row r="8764" spans="1:86" x14ac:dyDescent="0.25">
      <c r="A8764"/>
      <c r="B8764"/>
      <c r="D8764"/>
      <c r="AL8764">
        <f t="shared" si="952"/>
        <v>0</v>
      </c>
      <c r="AQ8764">
        <f t="shared" si="953"/>
        <v>0</v>
      </c>
      <c r="AR8764" t="str">
        <f>IFERROR(IF(OR(AP8764=338,AP8764=340,AP8764=341,AP8764=342,AP8764="342A",AP8764="342B"),PorcenRet(AP8764,AT8764,AU8764),INDEX(PORCENTAJEBUSCAR,MATCH(AP8764,CódigoRET,0),4)*1),"")</f>
        <v/>
      </c>
      <c r="AS8764">
        <f t="shared" si="954"/>
        <v>0</v>
      </c>
      <c r="BF8764" t="str">
        <f>IFERROR(IF(OR(BD8764=338,BD8764=340,BD8764=341,BD8764=342,BD8764="342A",BD8764="342B"),PorcenRet(BD8764,BH8764,BI8764),INDEX(PORCENTAJEBUSCAR,MATCH(BD8764,CódigoRET,0),4)*1),"")</f>
        <v/>
      </c>
      <c r="BG8764">
        <f t="shared" si="955"/>
        <v>0</v>
      </c>
      <c r="BO8764">
        <f t="shared" si="956"/>
        <v>0</v>
      </c>
      <c r="CC8764">
        <f t="shared" si="957"/>
        <v>0</v>
      </c>
      <c r="CD8764">
        <f t="shared" si="958"/>
        <v>0</v>
      </c>
      <c r="CG8764">
        <f ca="1">IFERROR(INDIRECT("IVA!X"&amp;MATCH(MID(COMPRAS!C8664,1,2)&amp;MID(COMPRAS!F8664,1,2)&amp;MID(COMPRAS!D8664,1,2),IVA!W:W,0)),"SIN COD.")</f>
        <v>0</v>
      </c>
      <c r="CH8764">
        <f ca="1">IFERROR(INDIRECT("IVA!Y"&amp;MATCH(MID(COMPRAS!C8664,1,2)&amp;MID(COMPRAS!F8664,1,2)&amp;MID(COMPRAS!D8664,1,2),IVA!W:W,0)),"SIN COD.")</f>
        <v>0</v>
      </c>
    </row>
    <row r="8765" spans="1:86" x14ac:dyDescent="0.25">
      <c r="A8765"/>
      <c r="B8765"/>
      <c r="D8765"/>
      <c r="AL8765">
        <f t="shared" si="952"/>
        <v>0</v>
      </c>
      <c r="AQ8765">
        <f t="shared" si="953"/>
        <v>0</v>
      </c>
      <c r="AR8765" t="str">
        <f>IFERROR(IF(OR(AP8765=338,AP8765=340,AP8765=341,AP8765=342,AP8765="342A",AP8765="342B"),PorcenRet(AP8765,AT8765,AU8765),INDEX(PORCENTAJEBUSCAR,MATCH(AP8765,CódigoRET,0),4)*1),"")</f>
        <v/>
      </c>
      <c r="AS8765">
        <f t="shared" si="954"/>
        <v>0</v>
      </c>
      <c r="BF8765" t="str">
        <f>IFERROR(IF(OR(BD8765=338,BD8765=340,BD8765=341,BD8765=342,BD8765="342A",BD8765="342B"),PorcenRet(BD8765,BH8765,BI8765),INDEX(PORCENTAJEBUSCAR,MATCH(BD8765,CódigoRET,0),4)*1),"")</f>
        <v/>
      </c>
      <c r="BG8765">
        <f t="shared" si="955"/>
        <v>0</v>
      </c>
      <c r="BO8765">
        <f t="shared" si="956"/>
        <v>0</v>
      </c>
      <c r="CC8765">
        <f t="shared" si="957"/>
        <v>0</v>
      </c>
      <c r="CD8765">
        <f t="shared" si="958"/>
        <v>0</v>
      </c>
      <c r="CG8765">
        <f ca="1">IFERROR(INDIRECT("IVA!X"&amp;MATCH(MID(COMPRAS!C8665,1,2)&amp;MID(COMPRAS!F8665,1,2)&amp;MID(COMPRAS!D8665,1,2),IVA!W:W,0)),"SIN COD.")</f>
        <v>0</v>
      </c>
      <c r="CH8765">
        <f ca="1">IFERROR(INDIRECT("IVA!Y"&amp;MATCH(MID(COMPRAS!C8665,1,2)&amp;MID(COMPRAS!F8665,1,2)&amp;MID(COMPRAS!D8665,1,2),IVA!W:W,0)),"SIN COD.")</f>
        <v>0</v>
      </c>
    </row>
    <row r="8766" spans="1:86" x14ac:dyDescent="0.25">
      <c r="A8766"/>
      <c r="B8766"/>
      <c r="D8766"/>
      <c r="AL8766">
        <f t="shared" si="952"/>
        <v>0</v>
      </c>
      <c r="AQ8766">
        <f t="shared" si="953"/>
        <v>0</v>
      </c>
      <c r="AR8766" t="str">
        <f>IFERROR(IF(OR(AP8766=338,AP8766=340,AP8766=341,AP8766=342,AP8766="342A",AP8766="342B"),PorcenRet(AP8766,AT8766,AU8766),INDEX(PORCENTAJEBUSCAR,MATCH(AP8766,CódigoRET,0),4)*1),"")</f>
        <v/>
      </c>
      <c r="AS8766">
        <f t="shared" si="954"/>
        <v>0</v>
      </c>
      <c r="BF8766" t="str">
        <f>IFERROR(IF(OR(BD8766=338,BD8766=340,BD8766=341,BD8766=342,BD8766="342A",BD8766="342B"),PorcenRet(BD8766,BH8766,BI8766),INDEX(PORCENTAJEBUSCAR,MATCH(BD8766,CódigoRET,0),4)*1),"")</f>
        <v/>
      </c>
      <c r="BG8766">
        <f t="shared" si="955"/>
        <v>0</v>
      </c>
      <c r="BO8766">
        <f t="shared" si="956"/>
        <v>0</v>
      </c>
      <c r="CC8766">
        <f t="shared" si="957"/>
        <v>0</v>
      </c>
      <c r="CD8766">
        <f t="shared" si="958"/>
        <v>0</v>
      </c>
      <c r="CG8766">
        <f ca="1">IFERROR(INDIRECT("IVA!X"&amp;MATCH(MID(COMPRAS!C8666,1,2)&amp;MID(COMPRAS!F8666,1,2)&amp;MID(COMPRAS!D8666,1,2),IVA!W:W,0)),"SIN COD.")</f>
        <v>0</v>
      </c>
      <c r="CH8766">
        <f ca="1">IFERROR(INDIRECT("IVA!Y"&amp;MATCH(MID(COMPRAS!C8666,1,2)&amp;MID(COMPRAS!F8666,1,2)&amp;MID(COMPRAS!D8666,1,2),IVA!W:W,0)),"SIN COD.")</f>
        <v>0</v>
      </c>
    </row>
    <row r="8767" spans="1:86" x14ac:dyDescent="0.25">
      <c r="A8767"/>
      <c r="B8767"/>
      <c r="D8767"/>
      <c r="AL8767">
        <f t="shared" si="952"/>
        <v>0</v>
      </c>
      <c r="AQ8767">
        <f t="shared" si="953"/>
        <v>0</v>
      </c>
      <c r="AR8767" t="str">
        <f>IFERROR(IF(OR(AP8767=338,AP8767=340,AP8767=341,AP8767=342,AP8767="342A",AP8767="342B"),PorcenRet(AP8767,AT8767,AU8767),INDEX(PORCENTAJEBUSCAR,MATCH(AP8767,CódigoRET,0),4)*1),"")</f>
        <v/>
      </c>
      <c r="AS8767">
        <f t="shared" si="954"/>
        <v>0</v>
      </c>
      <c r="BF8767" t="str">
        <f>IFERROR(IF(OR(BD8767=338,BD8767=340,BD8767=341,BD8767=342,BD8767="342A",BD8767="342B"),PorcenRet(BD8767,BH8767,BI8767),INDEX(PORCENTAJEBUSCAR,MATCH(BD8767,CódigoRET,0),4)*1),"")</f>
        <v/>
      </c>
      <c r="BG8767">
        <f t="shared" si="955"/>
        <v>0</v>
      </c>
      <c r="BO8767">
        <f t="shared" si="956"/>
        <v>0</v>
      </c>
      <c r="CC8767">
        <f t="shared" si="957"/>
        <v>0</v>
      </c>
      <c r="CD8767">
        <f t="shared" si="958"/>
        <v>0</v>
      </c>
      <c r="CG8767">
        <f ca="1">IFERROR(INDIRECT("IVA!X"&amp;MATCH(MID(COMPRAS!C8667,1,2)&amp;MID(COMPRAS!F8667,1,2)&amp;MID(COMPRAS!D8667,1,2),IVA!W:W,0)),"SIN COD.")</f>
        <v>0</v>
      </c>
      <c r="CH8767">
        <f ca="1">IFERROR(INDIRECT("IVA!Y"&amp;MATCH(MID(COMPRAS!C8667,1,2)&amp;MID(COMPRAS!F8667,1,2)&amp;MID(COMPRAS!D8667,1,2),IVA!W:W,0)),"SIN COD.")</f>
        <v>0</v>
      </c>
    </row>
    <row r="8768" spans="1:86" x14ac:dyDescent="0.25">
      <c r="A8768"/>
      <c r="B8768"/>
      <c r="D8768"/>
      <c r="AL8768">
        <f t="shared" si="952"/>
        <v>0</v>
      </c>
      <c r="AQ8768">
        <f t="shared" si="953"/>
        <v>0</v>
      </c>
      <c r="AR8768" t="str">
        <f>IFERROR(IF(OR(AP8768=338,AP8768=340,AP8768=341,AP8768=342,AP8768="342A",AP8768="342B"),PorcenRet(AP8768,AT8768,AU8768),INDEX(PORCENTAJEBUSCAR,MATCH(AP8768,CódigoRET,0),4)*1),"")</f>
        <v/>
      </c>
      <c r="AS8768">
        <f t="shared" si="954"/>
        <v>0</v>
      </c>
      <c r="BF8768" t="str">
        <f>IFERROR(IF(OR(BD8768=338,BD8768=340,BD8768=341,BD8768=342,BD8768="342A",BD8768="342B"),PorcenRet(BD8768,BH8768,BI8768),INDEX(PORCENTAJEBUSCAR,MATCH(BD8768,CódigoRET,0),4)*1),"")</f>
        <v/>
      </c>
      <c r="BG8768">
        <f t="shared" si="955"/>
        <v>0</v>
      </c>
      <c r="BO8768">
        <f t="shared" si="956"/>
        <v>0</v>
      </c>
      <c r="CC8768">
        <f t="shared" si="957"/>
        <v>0</v>
      </c>
      <c r="CD8768">
        <f t="shared" si="958"/>
        <v>0</v>
      </c>
      <c r="CG8768">
        <f ca="1">IFERROR(INDIRECT("IVA!X"&amp;MATCH(MID(COMPRAS!C8668,1,2)&amp;MID(COMPRAS!F8668,1,2)&amp;MID(COMPRAS!D8668,1,2),IVA!W:W,0)),"SIN COD.")</f>
        <v>0</v>
      </c>
      <c r="CH8768">
        <f ca="1">IFERROR(INDIRECT("IVA!Y"&amp;MATCH(MID(COMPRAS!C8668,1,2)&amp;MID(COMPRAS!F8668,1,2)&amp;MID(COMPRAS!D8668,1,2),IVA!W:W,0)),"SIN COD.")</f>
        <v>0</v>
      </c>
    </row>
    <row r="8769" spans="1:86" x14ac:dyDescent="0.25">
      <c r="A8769"/>
      <c r="B8769"/>
      <c r="D8769"/>
      <c r="AL8769">
        <f t="shared" si="952"/>
        <v>0</v>
      </c>
      <c r="AQ8769">
        <f t="shared" si="953"/>
        <v>0</v>
      </c>
      <c r="AR8769" t="str">
        <f>IFERROR(IF(OR(AP8769=338,AP8769=340,AP8769=341,AP8769=342,AP8769="342A",AP8769="342B"),PorcenRet(AP8769,AT8769,AU8769),INDEX(PORCENTAJEBUSCAR,MATCH(AP8769,CódigoRET,0),4)*1),"")</f>
        <v/>
      </c>
      <c r="AS8769">
        <f t="shared" si="954"/>
        <v>0</v>
      </c>
      <c r="BF8769" t="str">
        <f>IFERROR(IF(OR(BD8769=338,BD8769=340,BD8769=341,BD8769=342,BD8769="342A",BD8769="342B"),PorcenRet(BD8769,BH8769,BI8769),INDEX(PORCENTAJEBUSCAR,MATCH(BD8769,CódigoRET,0),4)*1),"")</f>
        <v/>
      </c>
      <c r="BG8769">
        <f t="shared" si="955"/>
        <v>0</v>
      </c>
      <c r="BO8769">
        <f t="shared" si="956"/>
        <v>0</v>
      </c>
      <c r="CC8769">
        <f t="shared" si="957"/>
        <v>0</v>
      </c>
      <c r="CD8769">
        <f t="shared" si="958"/>
        <v>0</v>
      </c>
      <c r="CG8769">
        <f ca="1">IFERROR(INDIRECT("IVA!X"&amp;MATCH(MID(COMPRAS!C8669,1,2)&amp;MID(COMPRAS!F8669,1,2)&amp;MID(COMPRAS!D8669,1,2),IVA!W:W,0)),"SIN COD.")</f>
        <v>0</v>
      </c>
      <c r="CH8769">
        <f ca="1">IFERROR(INDIRECT("IVA!Y"&amp;MATCH(MID(COMPRAS!C8669,1,2)&amp;MID(COMPRAS!F8669,1,2)&amp;MID(COMPRAS!D8669,1,2),IVA!W:W,0)),"SIN COD.")</f>
        <v>0</v>
      </c>
    </row>
    <row r="8770" spans="1:86" x14ac:dyDescent="0.25">
      <c r="A8770"/>
      <c r="B8770"/>
      <c r="D8770"/>
      <c r="AL8770">
        <f t="shared" ref="AL8770:AL8833" si="959">O8770+P8770+Q8770+R8770+S8770+T8770+U8770+V8770</f>
        <v>0</v>
      </c>
      <c r="AQ8770">
        <f t="shared" ref="AQ8770:AQ8833" si="960">+P8770+Q8770+R8770+S8770-BE8770-BQ8770-BW8770+O8770</f>
        <v>0</v>
      </c>
      <c r="AR8770" t="str">
        <f>IFERROR(IF(OR(AP8770=338,AP8770=340,AP8770=341,AP8770=342,AP8770="342A",AP8770="342B"),PorcenRet(AP8770,AT8770,AU8770),INDEX(PORCENTAJEBUSCAR,MATCH(AP8770,CódigoRET,0),4)*1),"")</f>
        <v/>
      </c>
      <c r="AS8770">
        <f t="shared" ref="AS8770:AS8833" si="961">ROUND(IF(AP8770="",0,AQ8770*(AR8770/100)),2)</f>
        <v>0</v>
      </c>
      <c r="BF8770" t="str">
        <f>IFERROR(IF(OR(BD8770=338,BD8770=340,BD8770=341,BD8770=342,BD8770="342A",BD8770="342B"),PorcenRet(BD8770,BH8770,BI8770),INDEX(PORCENTAJEBUSCAR,MATCH(BD8770,CódigoRET,0),4)*1),"")</f>
        <v/>
      </c>
      <c r="BG8770">
        <f t="shared" ref="BG8770:BG8833" si="962">ROUND(IF(BD8770="",0,BE8770*(BF8770/100)),2)</f>
        <v>0</v>
      </c>
      <c r="BO8770">
        <f t="shared" ref="BO8770:BO8833" si="963">IF(MID(F8770,1,2)="41",SUM(O8770:S8770),0)</f>
        <v>0</v>
      </c>
      <c r="CC8770">
        <f t="shared" ref="CC8770:CC8833" si="964">O8770+P8770+Q8770+R8770+S8770</f>
        <v>0</v>
      </c>
      <c r="CD8770">
        <f t="shared" ref="CD8770:CD8833" si="965">T8770+U8770</f>
        <v>0</v>
      </c>
      <c r="CG8770">
        <f ca="1">IFERROR(INDIRECT("IVA!X"&amp;MATCH(MID(COMPRAS!C8670,1,2)&amp;MID(COMPRAS!F8670,1,2)&amp;MID(COMPRAS!D8670,1,2),IVA!W:W,0)),"SIN COD.")</f>
        <v>0</v>
      </c>
      <c r="CH8770">
        <f ca="1">IFERROR(INDIRECT("IVA!Y"&amp;MATCH(MID(COMPRAS!C8670,1,2)&amp;MID(COMPRAS!F8670,1,2)&amp;MID(COMPRAS!D8670,1,2),IVA!W:W,0)),"SIN COD.")</f>
        <v>0</v>
      </c>
    </row>
    <row r="8771" spans="1:86" x14ac:dyDescent="0.25">
      <c r="A8771"/>
      <c r="B8771"/>
      <c r="D8771"/>
      <c r="AL8771">
        <f t="shared" si="959"/>
        <v>0</v>
      </c>
      <c r="AQ8771">
        <f t="shared" si="960"/>
        <v>0</v>
      </c>
      <c r="AR8771" t="str">
        <f>IFERROR(IF(OR(AP8771=338,AP8771=340,AP8771=341,AP8771=342,AP8771="342A",AP8771="342B"),PorcenRet(AP8771,AT8771,AU8771),INDEX(PORCENTAJEBUSCAR,MATCH(AP8771,CódigoRET,0),4)*1),"")</f>
        <v/>
      </c>
      <c r="AS8771">
        <f t="shared" si="961"/>
        <v>0</v>
      </c>
      <c r="BF8771" t="str">
        <f>IFERROR(IF(OR(BD8771=338,BD8771=340,BD8771=341,BD8771=342,BD8771="342A",BD8771="342B"),PorcenRet(BD8771,BH8771,BI8771),INDEX(PORCENTAJEBUSCAR,MATCH(BD8771,CódigoRET,0),4)*1),"")</f>
        <v/>
      </c>
      <c r="BG8771">
        <f t="shared" si="962"/>
        <v>0</v>
      </c>
      <c r="BO8771">
        <f t="shared" si="963"/>
        <v>0</v>
      </c>
      <c r="CC8771">
        <f t="shared" si="964"/>
        <v>0</v>
      </c>
      <c r="CD8771">
        <f t="shared" si="965"/>
        <v>0</v>
      </c>
      <c r="CG8771">
        <f ca="1">IFERROR(INDIRECT("IVA!X"&amp;MATCH(MID(COMPRAS!C8671,1,2)&amp;MID(COMPRAS!F8671,1,2)&amp;MID(COMPRAS!D8671,1,2),IVA!W:W,0)),"SIN COD.")</f>
        <v>0</v>
      </c>
      <c r="CH8771">
        <f ca="1">IFERROR(INDIRECT("IVA!Y"&amp;MATCH(MID(COMPRAS!C8671,1,2)&amp;MID(COMPRAS!F8671,1,2)&amp;MID(COMPRAS!D8671,1,2),IVA!W:W,0)),"SIN COD.")</f>
        <v>0</v>
      </c>
    </row>
    <row r="8772" spans="1:86" x14ac:dyDescent="0.25">
      <c r="A8772"/>
      <c r="B8772"/>
      <c r="D8772"/>
      <c r="AL8772">
        <f t="shared" si="959"/>
        <v>0</v>
      </c>
      <c r="AQ8772">
        <f t="shared" si="960"/>
        <v>0</v>
      </c>
      <c r="AR8772" t="str">
        <f>IFERROR(IF(OR(AP8772=338,AP8772=340,AP8772=341,AP8772=342,AP8772="342A",AP8772="342B"),PorcenRet(AP8772,AT8772,AU8772),INDEX(PORCENTAJEBUSCAR,MATCH(AP8772,CódigoRET,0),4)*1),"")</f>
        <v/>
      </c>
      <c r="AS8772">
        <f t="shared" si="961"/>
        <v>0</v>
      </c>
      <c r="BF8772" t="str">
        <f>IFERROR(IF(OR(BD8772=338,BD8772=340,BD8772=341,BD8772=342,BD8772="342A",BD8772="342B"),PorcenRet(BD8772,BH8772,BI8772),INDEX(PORCENTAJEBUSCAR,MATCH(BD8772,CódigoRET,0),4)*1),"")</f>
        <v/>
      </c>
      <c r="BG8772">
        <f t="shared" si="962"/>
        <v>0</v>
      </c>
      <c r="BO8772">
        <f t="shared" si="963"/>
        <v>0</v>
      </c>
      <c r="CC8772">
        <f t="shared" si="964"/>
        <v>0</v>
      </c>
      <c r="CD8772">
        <f t="shared" si="965"/>
        <v>0</v>
      </c>
      <c r="CG8772">
        <f ca="1">IFERROR(INDIRECT("IVA!X"&amp;MATCH(MID(COMPRAS!C8672,1,2)&amp;MID(COMPRAS!F8672,1,2)&amp;MID(COMPRAS!D8672,1,2),IVA!W:W,0)),"SIN COD.")</f>
        <v>0</v>
      </c>
      <c r="CH8772">
        <f ca="1">IFERROR(INDIRECT("IVA!Y"&amp;MATCH(MID(COMPRAS!C8672,1,2)&amp;MID(COMPRAS!F8672,1,2)&amp;MID(COMPRAS!D8672,1,2),IVA!W:W,0)),"SIN COD.")</f>
        <v>0</v>
      </c>
    </row>
    <row r="8773" spans="1:86" x14ac:dyDescent="0.25">
      <c r="A8773"/>
      <c r="B8773"/>
      <c r="D8773"/>
      <c r="AL8773">
        <f t="shared" si="959"/>
        <v>0</v>
      </c>
      <c r="AQ8773">
        <f t="shared" si="960"/>
        <v>0</v>
      </c>
      <c r="AR8773" t="str">
        <f>IFERROR(IF(OR(AP8773=338,AP8773=340,AP8773=341,AP8773=342,AP8773="342A",AP8773="342B"),PorcenRet(AP8773,AT8773,AU8773),INDEX(PORCENTAJEBUSCAR,MATCH(AP8773,CódigoRET,0),4)*1),"")</f>
        <v/>
      </c>
      <c r="AS8773">
        <f t="shared" si="961"/>
        <v>0</v>
      </c>
      <c r="BF8773" t="str">
        <f>IFERROR(IF(OR(BD8773=338,BD8773=340,BD8773=341,BD8773=342,BD8773="342A",BD8773="342B"),PorcenRet(BD8773,BH8773,BI8773),INDEX(PORCENTAJEBUSCAR,MATCH(BD8773,CódigoRET,0),4)*1),"")</f>
        <v/>
      </c>
      <c r="BG8773">
        <f t="shared" si="962"/>
        <v>0</v>
      </c>
      <c r="BO8773">
        <f t="shared" si="963"/>
        <v>0</v>
      </c>
      <c r="CC8773">
        <f t="shared" si="964"/>
        <v>0</v>
      </c>
      <c r="CD8773">
        <f t="shared" si="965"/>
        <v>0</v>
      </c>
      <c r="CG8773">
        <f ca="1">IFERROR(INDIRECT("IVA!X"&amp;MATCH(MID(COMPRAS!C8673,1,2)&amp;MID(COMPRAS!F8673,1,2)&amp;MID(COMPRAS!D8673,1,2),IVA!W:W,0)),"SIN COD.")</f>
        <v>0</v>
      </c>
      <c r="CH8773">
        <f ca="1">IFERROR(INDIRECT("IVA!Y"&amp;MATCH(MID(COMPRAS!C8673,1,2)&amp;MID(COMPRAS!F8673,1,2)&amp;MID(COMPRAS!D8673,1,2),IVA!W:W,0)),"SIN COD.")</f>
        <v>0</v>
      </c>
    </row>
    <row r="8774" spans="1:86" x14ac:dyDescent="0.25">
      <c r="A8774"/>
      <c r="B8774"/>
      <c r="D8774"/>
      <c r="AL8774">
        <f t="shared" si="959"/>
        <v>0</v>
      </c>
      <c r="AQ8774">
        <f t="shared" si="960"/>
        <v>0</v>
      </c>
      <c r="AR8774" t="str">
        <f>IFERROR(IF(OR(AP8774=338,AP8774=340,AP8774=341,AP8774=342,AP8774="342A",AP8774="342B"),PorcenRet(AP8774,AT8774,AU8774),INDEX(PORCENTAJEBUSCAR,MATCH(AP8774,CódigoRET,0),4)*1),"")</f>
        <v/>
      </c>
      <c r="AS8774">
        <f t="shared" si="961"/>
        <v>0</v>
      </c>
      <c r="BF8774" t="str">
        <f>IFERROR(IF(OR(BD8774=338,BD8774=340,BD8774=341,BD8774=342,BD8774="342A",BD8774="342B"),PorcenRet(BD8774,BH8774,BI8774),INDEX(PORCENTAJEBUSCAR,MATCH(BD8774,CódigoRET,0),4)*1),"")</f>
        <v/>
      </c>
      <c r="BG8774">
        <f t="shared" si="962"/>
        <v>0</v>
      </c>
      <c r="BO8774">
        <f t="shared" si="963"/>
        <v>0</v>
      </c>
      <c r="CC8774">
        <f t="shared" si="964"/>
        <v>0</v>
      </c>
      <c r="CD8774">
        <f t="shared" si="965"/>
        <v>0</v>
      </c>
      <c r="CG8774">
        <f ca="1">IFERROR(INDIRECT("IVA!X"&amp;MATCH(MID(COMPRAS!C8674,1,2)&amp;MID(COMPRAS!F8674,1,2)&amp;MID(COMPRAS!D8674,1,2),IVA!W:W,0)),"SIN COD.")</f>
        <v>0</v>
      </c>
      <c r="CH8774">
        <f ca="1">IFERROR(INDIRECT("IVA!Y"&amp;MATCH(MID(COMPRAS!C8674,1,2)&amp;MID(COMPRAS!F8674,1,2)&amp;MID(COMPRAS!D8674,1,2),IVA!W:W,0)),"SIN COD.")</f>
        <v>0</v>
      </c>
    </row>
    <row r="8775" spans="1:86" x14ac:dyDescent="0.25">
      <c r="A8775"/>
      <c r="B8775"/>
      <c r="D8775"/>
      <c r="AL8775">
        <f t="shared" si="959"/>
        <v>0</v>
      </c>
      <c r="AQ8775">
        <f t="shared" si="960"/>
        <v>0</v>
      </c>
      <c r="AR8775" t="str">
        <f>IFERROR(IF(OR(AP8775=338,AP8775=340,AP8775=341,AP8775=342,AP8775="342A",AP8775="342B"),PorcenRet(AP8775,AT8775,AU8775),INDEX(PORCENTAJEBUSCAR,MATCH(AP8775,CódigoRET,0),4)*1),"")</f>
        <v/>
      </c>
      <c r="AS8775">
        <f t="shared" si="961"/>
        <v>0</v>
      </c>
      <c r="BF8775" t="str">
        <f>IFERROR(IF(OR(BD8775=338,BD8775=340,BD8775=341,BD8775=342,BD8775="342A",BD8775="342B"),PorcenRet(BD8775,BH8775,BI8775),INDEX(PORCENTAJEBUSCAR,MATCH(BD8775,CódigoRET,0),4)*1),"")</f>
        <v/>
      </c>
      <c r="BG8775">
        <f t="shared" si="962"/>
        <v>0</v>
      </c>
      <c r="BO8775">
        <f t="shared" si="963"/>
        <v>0</v>
      </c>
      <c r="CC8775">
        <f t="shared" si="964"/>
        <v>0</v>
      </c>
      <c r="CD8775">
        <f t="shared" si="965"/>
        <v>0</v>
      </c>
      <c r="CG8775">
        <f ca="1">IFERROR(INDIRECT("IVA!X"&amp;MATCH(MID(COMPRAS!C8675,1,2)&amp;MID(COMPRAS!F8675,1,2)&amp;MID(COMPRAS!D8675,1,2),IVA!W:W,0)),"SIN COD.")</f>
        <v>0</v>
      </c>
      <c r="CH8775">
        <f ca="1">IFERROR(INDIRECT("IVA!Y"&amp;MATCH(MID(COMPRAS!C8675,1,2)&amp;MID(COMPRAS!F8675,1,2)&amp;MID(COMPRAS!D8675,1,2),IVA!W:W,0)),"SIN COD.")</f>
        <v>0</v>
      </c>
    </row>
    <row r="8776" spans="1:86" x14ac:dyDescent="0.25">
      <c r="A8776"/>
      <c r="B8776"/>
      <c r="D8776"/>
      <c r="AL8776">
        <f t="shared" si="959"/>
        <v>0</v>
      </c>
      <c r="AQ8776">
        <f t="shared" si="960"/>
        <v>0</v>
      </c>
      <c r="AR8776" t="str">
        <f>IFERROR(IF(OR(AP8776=338,AP8776=340,AP8776=341,AP8776=342,AP8776="342A",AP8776="342B"),PorcenRet(AP8776,AT8776,AU8776),INDEX(PORCENTAJEBUSCAR,MATCH(AP8776,CódigoRET,0),4)*1),"")</f>
        <v/>
      </c>
      <c r="AS8776">
        <f t="shared" si="961"/>
        <v>0</v>
      </c>
      <c r="BF8776" t="str">
        <f>IFERROR(IF(OR(BD8776=338,BD8776=340,BD8776=341,BD8776=342,BD8776="342A",BD8776="342B"),PorcenRet(BD8776,BH8776,BI8776),INDEX(PORCENTAJEBUSCAR,MATCH(BD8776,CódigoRET,0),4)*1),"")</f>
        <v/>
      </c>
      <c r="BG8776">
        <f t="shared" si="962"/>
        <v>0</v>
      </c>
      <c r="BO8776">
        <f t="shared" si="963"/>
        <v>0</v>
      </c>
      <c r="CC8776">
        <f t="shared" si="964"/>
        <v>0</v>
      </c>
      <c r="CD8776">
        <f t="shared" si="965"/>
        <v>0</v>
      </c>
      <c r="CG8776">
        <f ca="1">IFERROR(INDIRECT("IVA!X"&amp;MATCH(MID(COMPRAS!C8676,1,2)&amp;MID(COMPRAS!F8676,1,2)&amp;MID(COMPRAS!D8676,1,2),IVA!W:W,0)),"SIN COD.")</f>
        <v>0</v>
      </c>
      <c r="CH8776">
        <f ca="1">IFERROR(INDIRECT("IVA!Y"&amp;MATCH(MID(COMPRAS!C8676,1,2)&amp;MID(COMPRAS!F8676,1,2)&amp;MID(COMPRAS!D8676,1,2),IVA!W:W,0)),"SIN COD.")</f>
        <v>0</v>
      </c>
    </row>
    <row r="8777" spans="1:86" x14ac:dyDescent="0.25">
      <c r="A8777"/>
      <c r="B8777"/>
      <c r="D8777"/>
      <c r="AL8777">
        <f t="shared" si="959"/>
        <v>0</v>
      </c>
      <c r="AQ8777">
        <f t="shared" si="960"/>
        <v>0</v>
      </c>
      <c r="AR8777" t="str">
        <f>IFERROR(IF(OR(AP8777=338,AP8777=340,AP8777=341,AP8777=342,AP8777="342A",AP8777="342B"),PorcenRet(AP8777,AT8777,AU8777),INDEX(PORCENTAJEBUSCAR,MATCH(AP8777,CódigoRET,0),4)*1),"")</f>
        <v/>
      </c>
      <c r="AS8777">
        <f t="shared" si="961"/>
        <v>0</v>
      </c>
      <c r="BF8777" t="str">
        <f>IFERROR(IF(OR(BD8777=338,BD8777=340,BD8777=341,BD8777=342,BD8777="342A",BD8777="342B"),PorcenRet(BD8777,BH8777,BI8777),INDEX(PORCENTAJEBUSCAR,MATCH(BD8777,CódigoRET,0),4)*1),"")</f>
        <v/>
      </c>
      <c r="BG8777">
        <f t="shared" si="962"/>
        <v>0</v>
      </c>
      <c r="BO8777">
        <f t="shared" si="963"/>
        <v>0</v>
      </c>
      <c r="CC8777">
        <f t="shared" si="964"/>
        <v>0</v>
      </c>
      <c r="CD8777">
        <f t="shared" si="965"/>
        <v>0</v>
      </c>
      <c r="CG8777">
        <f ca="1">IFERROR(INDIRECT("IVA!X"&amp;MATCH(MID(COMPRAS!C8677,1,2)&amp;MID(COMPRAS!F8677,1,2)&amp;MID(COMPRAS!D8677,1,2),IVA!W:W,0)),"SIN COD.")</f>
        <v>0</v>
      </c>
      <c r="CH8777">
        <f ca="1">IFERROR(INDIRECT("IVA!Y"&amp;MATCH(MID(COMPRAS!C8677,1,2)&amp;MID(COMPRAS!F8677,1,2)&amp;MID(COMPRAS!D8677,1,2),IVA!W:W,0)),"SIN COD.")</f>
        <v>0</v>
      </c>
    </row>
    <row r="8778" spans="1:86" x14ac:dyDescent="0.25">
      <c r="A8778"/>
      <c r="B8778"/>
      <c r="D8778"/>
      <c r="AL8778">
        <f t="shared" si="959"/>
        <v>0</v>
      </c>
      <c r="AQ8778">
        <f t="shared" si="960"/>
        <v>0</v>
      </c>
      <c r="AR8778" t="str">
        <f>IFERROR(IF(OR(AP8778=338,AP8778=340,AP8778=341,AP8778=342,AP8778="342A",AP8778="342B"),PorcenRet(AP8778,AT8778,AU8778),INDEX(PORCENTAJEBUSCAR,MATCH(AP8778,CódigoRET,0),4)*1),"")</f>
        <v/>
      </c>
      <c r="AS8778">
        <f t="shared" si="961"/>
        <v>0</v>
      </c>
      <c r="BF8778" t="str">
        <f>IFERROR(IF(OR(BD8778=338,BD8778=340,BD8778=341,BD8778=342,BD8778="342A",BD8778="342B"),PorcenRet(BD8778,BH8778,BI8778),INDEX(PORCENTAJEBUSCAR,MATCH(BD8778,CódigoRET,0),4)*1),"")</f>
        <v/>
      </c>
      <c r="BG8778">
        <f t="shared" si="962"/>
        <v>0</v>
      </c>
      <c r="BO8778">
        <f t="shared" si="963"/>
        <v>0</v>
      </c>
      <c r="CC8778">
        <f t="shared" si="964"/>
        <v>0</v>
      </c>
      <c r="CD8778">
        <f t="shared" si="965"/>
        <v>0</v>
      </c>
      <c r="CG8778">
        <f ca="1">IFERROR(INDIRECT("IVA!X"&amp;MATCH(MID(COMPRAS!C8678,1,2)&amp;MID(COMPRAS!F8678,1,2)&amp;MID(COMPRAS!D8678,1,2),IVA!W:W,0)),"SIN COD.")</f>
        <v>0</v>
      </c>
      <c r="CH8778">
        <f ca="1">IFERROR(INDIRECT("IVA!Y"&amp;MATCH(MID(COMPRAS!C8678,1,2)&amp;MID(COMPRAS!F8678,1,2)&amp;MID(COMPRAS!D8678,1,2),IVA!W:W,0)),"SIN COD.")</f>
        <v>0</v>
      </c>
    </row>
    <row r="8779" spans="1:86" x14ac:dyDescent="0.25">
      <c r="A8779"/>
      <c r="B8779"/>
      <c r="D8779"/>
      <c r="AL8779">
        <f t="shared" si="959"/>
        <v>0</v>
      </c>
      <c r="AQ8779">
        <f t="shared" si="960"/>
        <v>0</v>
      </c>
      <c r="AR8779" t="str">
        <f>IFERROR(IF(OR(AP8779=338,AP8779=340,AP8779=341,AP8779=342,AP8779="342A",AP8779="342B"),PorcenRet(AP8779,AT8779,AU8779),INDEX(PORCENTAJEBUSCAR,MATCH(AP8779,CódigoRET,0),4)*1),"")</f>
        <v/>
      </c>
      <c r="AS8779">
        <f t="shared" si="961"/>
        <v>0</v>
      </c>
      <c r="BF8779" t="str">
        <f>IFERROR(IF(OR(BD8779=338,BD8779=340,BD8779=341,BD8779=342,BD8779="342A",BD8779="342B"),PorcenRet(BD8779,BH8779,BI8779),INDEX(PORCENTAJEBUSCAR,MATCH(BD8779,CódigoRET,0),4)*1),"")</f>
        <v/>
      </c>
      <c r="BG8779">
        <f t="shared" si="962"/>
        <v>0</v>
      </c>
      <c r="BO8779">
        <f t="shared" si="963"/>
        <v>0</v>
      </c>
      <c r="CC8779">
        <f t="shared" si="964"/>
        <v>0</v>
      </c>
      <c r="CD8779">
        <f t="shared" si="965"/>
        <v>0</v>
      </c>
      <c r="CG8779">
        <f ca="1">IFERROR(INDIRECT("IVA!X"&amp;MATCH(MID(COMPRAS!C8679,1,2)&amp;MID(COMPRAS!F8679,1,2)&amp;MID(COMPRAS!D8679,1,2),IVA!W:W,0)),"SIN COD.")</f>
        <v>0</v>
      </c>
      <c r="CH8779">
        <f ca="1">IFERROR(INDIRECT("IVA!Y"&amp;MATCH(MID(COMPRAS!C8679,1,2)&amp;MID(COMPRAS!F8679,1,2)&amp;MID(COMPRAS!D8679,1,2),IVA!W:W,0)),"SIN COD.")</f>
        <v>0</v>
      </c>
    </row>
    <row r="8780" spans="1:86" x14ac:dyDescent="0.25">
      <c r="A8780"/>
      <c r="B8780"/>
      <c r="D8780"/>
      <c r="AL8780">
        <f t="shared" si="959"/>
        <v>0</v>
      </c>
      <c r="AQ8780">
        <f t="shared" si="960"/>
        <v>0</v>
      </c>
      <c r="AR8780" t="str">
        <f>IFERROR(IF(OR(AP8780=338,AP8780=340,AP8780=341,AP8780=342,AP8780="342A",AP8780="342B"),PorcenRet(AP8780,AT8780,AU8780),INDEX(PORCENTAJEBUSCAR,MATCH(AP8780,CódigoRET,0),4)*1),"")</f>
        <v/>
      </c>
      <c r="AS8780">
        <f t="shared" si="961"/>
        <v>0</v>
      </c>
      <c r="BF8780" t="str">
        <f>IFERROR(IF(OR(BD8780=338,BD8780=340,BD8780=341,BD8780=342,BD8780="342A",BD8780="342B"),PorcenRet(BD8780,BH8780,BI8780),INDEX(PORCENTAJEBUSCAR,MATCH(BD8780,CódigoRET,0),4)*1),"")</f>
        <v/>
      </c>
      <c r="BG8780">
        <f t="shared" si="962"/>
        <v>0</v>
      </c>
      <c r="BO8780">
        <f t="shared" si="963"/>
        <v>0</v>
      </c>
      <c r="CC8780">
        <f t="shared" si="964"/>
        <v>0</v>
      </c>
      <c r="CD8780">
        <f t="shared" si="965"/>
        <v>0</v>
      </c>
      <c r="CG8780">
        <f ca="1">IFERROR(INDIRECT("IVA!X"&amp;MATCH(MID(COMPRAS!C8680,1,2)&amp;MID(COMPRAS!F8680,1,2)&amp;MID(COMPRAS!D8680,1,2),IVA!W:W,0)),"SIN COD.")</f>
        <v>0</v>
      </c>
      <c r="CH8780">
        <f ca="1">IFERROR(INDIRECT("IVA!Y"&amp;MATCH(MID(COMPRAS!C8680,1,2)&amp;MID(COMPRAS!F8680,1,2)&amp;MID(COMPRAS!D8680,1,2),IVA!W:W,0)),"SIN COD.")</f>
        <v>0</v>
      </c>
    </row>
    <row r="8781" spans="1:86" x14ac:dyDescent="0.25">
      <c r="A8781"/>
      <c r="B8781"/>
      <c r="D8781"/>
      <c r="AL8781">
        <f t="shared" si="959"/>
        <v>0</v>
      </c>
      <c r="AQ8781">
        <f t="shared" si="960"/>
        <v>0</v>
      </c>
      <c r="AR8781" t="str">
        <f>IFERROR(IF(OR(AP8781=338,AP8781=340,AP8781=341,AP8781=342,AP8781="342A",AP8781="342B"),PorcenRet(AP8781,AT8781,AU8781),INDEX(PORCENTAJEBUSCAR,MATCH(AP8781,CódigoRET,0),4)*1),"")</f>
        <v/>
      </c>
      <c r="AS8781">
        <f t="shared" si="961"/>
        <v>0</v>
      </c>
      <c r="BF8781" t="str">
        <f>IFERROR(IF(OR(BD8781=338,BD8781=340,BD8781=341,BD8781=342,BD8781="342A",BD8781="342B"),PorcenRet(BD8781,BH8781,BI8781),INDEX(PORCENTAJEBUSCAR,MATCH(BD8781,CódigoRET,0),4)*1),"")</f>
        <v/>
      </c>
      <c r="BG8781">
        <f t="shared" si="962"/>
        <v>0</v>
      </c>
      <c r="BO8781">
        <f t="shared" si="963"/>
        <v>0</v>
      </c>
      <c r="CC8781">
        <f t="shared" si="964"/>
        <v>0</v>
      </c>
      <c r="CD8781">
        <f t="shared" si="965"/>
        <v>0</v>
      </c>
      <c r="CG8781">
        <f ca="1">IFERROR(INDIRECT("IVA!X"&amp;MATCH(MID(COMPRAS!C8681,1,2)&amp;MID(COMPRAS!F8681,1,2)&amp;MID(COMPRAS!D8681,1,2),IVA!W:W,0)),"SIN COD.")</f>
        <v>0</v>
      </c>
      <c r="CH8781">
        <f ca="1">IFERROR(INDIRECT("IVA!Y"&amp;MATCH(MID(COMPRAS!C8681,1,2)&amp;MID(COMPRAS!F8681,1,2)&amp;MID(COMPRAS!D8681,1,2),IVA!W:W,0)),"SIN COD.")</f>
        <v>0</v>
      </c>
    </row>
    <row r="8782" spans="1:86" x14ac:dyDescent="0.25">
      <c r="A8782"/>
      <c r="B8782"/>
      <c r="D8782"/>
      <c r="AL8782">
        <f t="shared" si="959"/>
        <v>0</v>
      </c>
      <c r="AQ8782">
        <f t="shared" si="960"/>
        <v>0</v>
      </c>
      <c r="AR8782" t="str">
        <f>IFERROR(IF(OR(AP8782=338,AP8782=340,AP8782=341,AP8782=342,AP8782="342A",AP8782="342B"),PorcenRet(AP8782,AT8782,AU8782),INDEX(PORCENTAJEBUSCAR,MATCH(AP8782,CódigoRET,0),4)*1),"")</f>
        <v/>
      </c>
      <c r="AS8782">
        <f t="shared" si="961"/>
        <v>0</v>
      </c>
      <c r="BF8782" t="str">
        <f>IFERROR(IF(OR(BD8782=338,BD8782=340,BD8782=341,BD8782=342,BD8782="342A",BD8782="342B"),PorcenRet(BD8782,BH8782,BI8782),INDEX(PORCENTAJEBUSCAR,MATCH(BD8782,CódigoRET,0),4)*1),"")</f>
        <v/>
      </c>
      <c r="BG8782">
        <f t="shared" si="962"/>
        <v>0</v>
      </c>
      <c r="BO8782">
        <f t="shared" si="963"/>
        <v>0</v>
      </c>
      <c r="CC8782">
        <f t="shared" si="964"/>
        <v>0</v>
      </c>
      <c r="CD8782">
        <f t="shared" si="965"/>
        <v>0</v>
      </c>
      <c r="CG8782">
        <f ca="1">IFERROR(INDIRECT("IVA!X"&amp;MATCH(MID(COMPRAS!C8682,1,2)&amp;MID(COMPRAS!F8682,1,2)&amp;MID(COMPRAS!D8682,1,2),IVA!W:W,0)),"SIN COD.")</f>
        <v>0</v>
      </c>
      <c r="CH8782">
        <f ca="1">IFERROR(INDIRECT("IVA!Y"&amp;MATCH(MID(COMPRAS!C8682,1,2)&amp;MID(COMPRAS!F8682,1,2)&amp;MID(COMPRAS!D8682,1,2),IVA!W:W,0)),"SIN COD.")</f>
        <v>0</v>
      </c>
    </row>
    <row r="8783" spans="1:86" x14ac:dyDescent="0.25">
      <c r="A8783"/>
      <c r="B8783"/>
      <c r="D8783"/>
      <c r="AL8783">
        <f t="shared" si="959"/>
        <v>0</v>
      </c>
      <c r="AQ8783">
        <f t="shared" si="960"/>
        <v>0</v>
      </c>
      <c r="AR8783" t="str">
        <f>IFERROR(IF(OR(AP8783=338,AP8783=340,AP8783=341,AP8783=342,AP8783="342A",AP8783="342B"),PorcenRet(AP8783,AT8783,AU8783),INDEX(PORCENTAJEBUSCAR,MATCH(AP8783,CódigoRET,0),4)*1),"")</f>
        <v/>
      </c>
      <c r="AS8783">
        <f t="shared" si="961"/>
        <v>0</v>
      </c>
      <c r="BF8783" t="str">
        <f>IFERROR(IF(OR(BD8783=338,BD8783=340,BD8783=341,BD8783=342,BD8783="342A",BD8783="342B"),PorcenRet(BD8783,BH8783,BI8783),INDEX(PORCENTAJEBUSCAR,MATCH(BD8783,CódigoRET,0),4)*1),"")</f>
        <v/>
      </c>
      <c r="BG8783">
        <f t="shared" si="962"/>
        <v>0</v>
      </c>
      <c r="BO8783">
        <f t="shared" si="963"/>
        <v>0</v>
      </c>
      <c r="CC8783">
        <f t="shared" si="964"/>
        <v>0</v>
      </c>
      <c r="CD8783">
        <f t="shared" si="965"/>
        <v>0</v>
      </c>
      <c r="CG8783">
        <f ca="1">IFERROR(INDIRECT("IVA!X"&amp;MATCH(MID(COMPRAS!C8683,1,2)&amp;MID(COMPRAS!F8683,1,2)&amp;MID(COMPRAS!D8683,1,2),IVA!W:W,0)),"SIN COD.")</f>
        <v>0</v>
      </c>
      <c r="CH8783">
        <f ca="1">IFERROR(INDIRECT("IVA!Y"&amp;MATCH(MID(COMPRAS!C8683,1,2)&amp;MID(COMPRAS!F8683,1,2)&amp;MID(COMPRAS!D8683,1,2),IVA!W:W,0)),"SIN COD.")</f>
        <v>0</v>
      </c>
    </row>
    <row r="8784" spans="1:86" x14ac:dyDescent="0.25">
      <c r="A8784"/>
      <c r="B8784"/>
      <c r="D8784"/>
      <c r="AL8784">
        <f t="shared" si="959"/>
        <v>0</v>
      </c>
      <c r="AQ8784">
        <f t="shared" si="960"/>
        <v>0</v>
      </c>
      <c r="AR8784" t="str">
        <f>IFERROR(IF(OR(AP8784=338,AP8784=340,AP8784=341,AP8784=342,AP8784="342A",AP8784="342B"),PorcenRet(AP8784,AT8784,AU8784),INDEX(PORCENTAJEBUSCAR,MATCH(AP8784,CódigoRET,0),4)*1),"")</f>
        <v/>
      </c>
      <c r="AS8784">
        <f t="shared" si="961"/>
        <v>0</v>
      </c>
      <c r="BF8784" t="str">
        <f>IFERROR(IF(OR(BD8784=338,BD8784=340,BD8784=341,BD8784=342,BD8784="342A",BD8784="342B"),PorcenRet(BD8784,BH8784,BI8784),INDEX(PORCENTAJEBUSCAR,MATCH(BD8784,CódigoRET,0),4)*1),"")</f>
        <v/>
      </c>
      <c r="BG8784">
        <f t="shared" si="962"/>
        <v>0</v>
      </c>
      <c r="BO8784">
        <f t="shared" si="963"/>
        <v>0</v>
      </c>
      <c r="CC8784">
        <f t="shared" si="964"/>
        <v>0</v>
      </c>
      <c r="CD8784">
        <f t="shared" si="965"/>
        <v>0</v>
      </c>
      <c r="CG8784">
        <f ca="1">IFERROR(INDIRECT("IVA!X"&amp;MATCH(MID(COMPRAS!C8684,1,2)&amp;MID(COMPRAS!F8684,1,2)&amp;MID(COMPRAS!D8684,1,2),IVA!W:W,0)),"SIN COD.")</f>
        <v>0</v>
      </c>
      <c r="CH8784">
        <f ca="1">IFERROR(INDIRECT("IVA!Y"&amp;MATCH(MID(COMPRAS!C8684,1,2)&amp;MID(COMPRAS!F8684,1,2)&amp;MID(COMPRAS!D8684,1,2),IVA!W:W,0)),"SIN COD.")</f>
        <v>0</v>
      </c>
    </row>
    <row r="8785" spans="1:86" x14ac:dyDescent="0.25">
      <c r="A8785"/>
      <c r="B8785"/>
      <c r="D8785"/>
      <c r="AL8785">
        <f t="shared" si="959"/>
        <v>0</v>
      </c>
      <c r="AQ8785">
        <f t="shared" si="960"/>
        <v>0</v>
      </c>
      <c r="AR8785" t="str">
        <f>IFERROR(IF(OR(AP8785=338,AP8785=340,AP8785=341,AP8785=342,AP8785="342A",AP8785="342B"),PorcenRet(AP8785,AT8785,AU8785),INDEX(PORCENTAJEBUSCAR,MATCH(AP8785,CódigoRET,0),4)*1),"")</f>
        <v/>
      </c>
      <c r="AS8785">
        <f t="shared" si="961"/>
        <v>0</v>
      </c>
      <c r="BF8785" t="str">
        <f>IFERROR(IF(OR(BD8785=338,BD8785=340,BD8785=341,BD8785=342,BD8785="342A",BD8785="342B"),PorcenRet(BD8785,BH8785,BI8785),INDEX(PORCENTAJEBUSCAR,MATCH(BD8785,CódigoRET,0),4)*1),"")</f>
        <v/>
      </c>
      <c r="BG8785">
        <f t="shared" si="962"/>
        <v>0</v>
      </c>
      <c r="BO8785">
        <f t="shared" si="963"/>
        <v>0</v>
      </c>
      <c r="CC8785">
        <f t="shared" si="964"/>
        <v>0</v>
      </c>
      <c r="CD8785">
        <f t="shared" si="965"/>
        <v>0</v>
      </c>
      <c r="CG8785">
        <f ca="1">IFERROR(INDIRECT("IVA!X"&amp;MATCH(MID(COMPRAS!C8685,1,2)&amp;MID(COMPRAS!F8685,1,2)&amp;MID(COMPRAS!D8685,1,2),IVA!W:W,0)),"SIN COD.")</f>
        <v>0</v>
      </c>
      <c r="CH8785">
        <f ca="1">IFERROR(INDIRECT("IVA!Y"&amp;MATCH(MID(COMPRAS!C8685,1,2)&amp;MID(COMPRAS!F8685,1,2)&amp;MID(COMPRAS!D8685,1,2),IVA!W:W,0)),"SIN COD.")</f>
        <v>0</v>
      </c>
    </row>
    <row r="8786" spans="1:86" x14ac:dyDescent="0.25">
      <c r="A8786"/>
      <c r="B8786"/>
      <c r="D8786"/>
      <c r="AL8786">
        <f t="shared" si="959"/>
        <v>0</v>
      </c>
      <c r="AQ8786">
        <f t="shared" si="960"/>
        <v>0</v>
      </c>
      <c r="AR8786" t="str">
        <f>IFERROR(IF(OR(AP8786=338,AP8786=340,AP8786=341,AP8786=342,AP8786="342A",AP8786="342B"),PorcenRet(AP8786,AT8786,AU8786),INDEX(PORCENTAJEBUSCAR,MATCH(AP8786,CódigoRET,0),4)*1),"")</f>
        <v/>
      </c>
      <c r="AS8786">
        <f t="shared" si="961"/>
        <v>0</v>
      </c>
      <c r="BF8786" t="str">
        <f>IFERROR(IF(OR(BD8786=338,BD8786=340,BD8786=341,BD8786=342,BD8786="342A",BD8786="342B"),PorcenRet(BD8786,BH8786,BI8786),INDEX(PORCENTAJEBUSCAR,MATCH(BD8786,CódigoRET,0),4)*1),"")</f>
        <v/>
      </c>
      <c r="BG8786">
        <f t="shared" si="962"/>
        <v>0</v>
      </c>
      <c r="BO8786">
        <f t="shared" si="963"/>
        <v>0</v>
      </c>
      <c r="CC8786">
        <f t="shared" si="964"/>
        <v>0</v>
      </c>
      <c r="CD8786">
        <f t="shared" si="965"/>
        <v>0</v>
      </c>
      <c r="CG8786">
        <f ca="1">IFERROR(INDIRECT("IVA!X"&amp;MATCH(MID(COMPRAS!C8686,1,2)&amp;MID(COMPRAS!F8686,1,2)&amp;MID(COMPRAS!D8686,1,2),IVA!W:W,0)),"SIN COD.")</f>
        <v>0</v>
      </c>
      <c r="CH8786">
        <f ca="1">IFERROR(INDIRECT("IVA!Y"&amp;MATCH(MID(COMPRAS!C8686,1,2)&amp;MID(COMPRAS!F8686,1,2)&amp;MID(COMPRAS!D8686,1,2),IVA!W:W,0)),"SIN COD.")</f>
        <v>0</v>
      </c>
    </row>
    <row r="8787" spans="1:86" x14ac:dyDescent="0.25">
      <c r="A8787"/>
      <c r="B8787"/>
      <c r="D8787"/>
      <c r="AL8787">
        <f t="shared" si="959"/>
        <v>0</v>
      </c>
      <c r="AQ8787">
        <f t="shared" si="960"/>
        <v>0</v>
      </c>
      <c r="AR8787" t="str">
        <f>IFERROR(IF(OR(AP8787=338,AP8787=340,AP8787=341,AP8787=342,AP8787="342A",AP8787="342B"),PorcenRet(AP8787,AT8787,AU8787),INDEX(PORCENTAJEBUSCAR,MATCH(AP8787,CódigoRET,0),4)*1),"")</f>
        <v/>
      </c>
      <c r="AS8787">
        <f t="shared" si="961"/>
        <v>0</v>
      </c>
      <c r="BF8787" t="str">
        <f>IFERROR(IF(OR(BD8787=338,BD8787=340,BD8787=341,BD8787=342,BD8787="342A",BD8787="342B"),PorcenRet(BD8787,BH8787,BI8787),INDEX(PORCENTAJEBUSCAR,MATCH(BD8787,CódigoRET,0),4)*1),"")</f>
        <v/>
      </c>
      <c r="BG8787">
        <f t="shared" si="962"/>
        <v>0</v>
      </c>
      <c r="BO8787">
        <f t="shared" si="963"/>
        <v>0</v>
      </c>
      <c r="CC8787">
        <f t="shared" si="964"/>
        <v>0</v>
      </c>
      <c r="CD8787">
        <f t="shared" si="965"/>
        <v>0</v>
      </c>
      <c r="CG8787">
        <f ca="1">IFERROR(INDIRECT("IVA!X"&amp;MATCH(MID(COMPRAS!C8687,1,2)&amp;MID(COMPRAS!F8687,1,2)&amp;MID(COMPRAS!D8687,1,2),IVA!W:W,0)),"SIN COD.")</f>
        <v>0</v>
      </c>
      <c r="CH8787">
        <f ca="1">IFERROR(INDIRECT("IVA!Y"&amp;MATCH(MID(COMPRAS!C8687,1,2)&amp;MID(COMPRAS!F8687,1,2)&amp;MID(COMPRAS!D8687,1,2),IVA!W:W,0)),"SIN COD.")</f>
        <v>0</v>
      </c>
    </row>
    <row r="8788" spans="1:86" x14ac:dyDescent="0.25">
      <c r="A8788"/>
      <c r="B8788"/>
      <c r="D8788"/>
      <c r="AL8788">
        <f t="shared" si="959"/>
        <v>0</v>
      </c>
      <c r="AQ8788">
        <f t="shared" si="960"/>
        <v>0</v>
      </c>
      <c r="AR8788" t="str">
        <f>IFERROR(IF(OR(AP8788=338,AP8788=340,AP8788=341,AP8788=342,AP8788="342A",AP8788="342B"),PorcenRet(AP8788,AT8788,AU8788),INDEX(PORCENTAJEBUSCAR,MATCH(AP8788,CódigoRET,0),4)*1),"")</f>
        <v/>
      </c>
      <c r="AS8788">
        <f t="shared" si="961"/>
        <v>0</v>
      </c>
      <c r="BF8788" t="str">
        <f>IFERROR(IF(OR(BD8788=338,BD8788=340,BD8788=341,BD8788=342,BD8788="342A",BD8788="342B"),PorcenRet(BD8788,BH8788,BI8788),INDEX(PORCENTAJEBUSCAR,MATCH(BD8788,CódigoRET,0),4)*1),"")</f>
        <v/>
      </c>
      <c r="BG8788">
        <f t="shared" si="962"/>
        <v>0</v>
      </c>
      <c r="BO8788">
        <f t="shared" si="963"/>
        <v>0</v>
      </c>
      <c r="CC8788">
        <f t="shared" si="964"/>
        <v>0</v>
      </c>
      <c r="CD8788">
        <f t="shared" si="965"/>
        <v>0</v>
      </c>
      <c r="CG8788">
        <f ca="1">IFERROR(INDIRECT("IVA!X"&amp;MATCH(MID(COMPRAS!C8688,1,2)&amp;MID(COMPRAS!F8688,1,2)&amp;MID(COMPRAS!D8688,1,2),IVA!W:W,0)),"SIN COD.")</f>
        <v>0</v>
      </c>
      <c r="CH8788">
        <f ca="1">IFERROR(INDIRECT("IVA!Y"&amp;MATCH(MID(COMPRAS!C8688,1,2)&amp;MID(COMPRAS!F8688,1,2)&amp;MID(COMPRAS!D8688,1,2),IVA!W:W,0)),"SIN COD.")</f>
        <v>0</v>
      </c>
    </row>
    <row r="8789" spans="1:86" x14ac:dyDescent="0.25">
      <c r="A8789"/>
      <c r="B8789"/>
      <c r="D8789"/>
      <c r="AL8789">
        <f t="shared" si="959"/>
        <v>0</v>
      </c>
      <c r="AQ8789">
        <f t="shared" si="960"/>
        <v>0</v>
      </c>
      <c r="AR8789" t="str">
        <f>IFERROR(IF(OR(AP8789=338,AP8789=340,AP8789=341,AP8789=342,AP8789="342A",AP8789="342B"),PorcenRet(AP8789,AT8789,AU8789),INDEX(PORCENTAJEBUSCAR,MATCH(AP8789,CódigoRET,0),4)*1),"")</f>
        <v/>
      </c>
      <c r="AS8789">
        <f t="shared" si="961"/>
        <v>0</v>
      </c>
      <c r="BF8789" t="str">
        <f>IFERROR(IF(OR(BD8789=338,BD8789=340,BD8789=341,BD8789=342,BD8789="342A",BD8789="342B"),PorcenRet(BD8789,BH8789,BI8789),INDEX(PORCENTAJEBUSCAR,MATCH(BD8789,CódigoRET,0),4)*1),"")</f>
        <v/>
      </c>
      <c r="BG8789">
        <f t="shared" si="962"/>
        <v>0</v>
      </c>
      <c r="BO8789">
        <f t="shared" si="963"/>
        <v>0</v>
      </c>
      <c r="CC8789">
        <f t="shared" si="964"/>
        <v>0</v>
      </c>
      <c r="CD8789">
        <f t="shared" si="965"/>
        <v>0</v>
      </c>
      <c r="CG8789">
        <f ca="1">IFERROR(INDIRECT("IVA!X"&amp;MATCH(MID(COMPRAS!C8689,1,2)&amp;MID(COMPRAS!F8689,1,2)&amp;MID(COMPRAS!D8689,1,2),IVA!W:W,0)),"SIN COD.")</f>
        <v>0</v>
      </c>
      <c r="CH8789">
        <f ca="1">IFERROR(INDIRECT("IVA!Y"&amp;MATCH(MID(COMPRAS!C8689,1,2)&amp;MID(COMPRAS!F8689,1,2)&amp;MID(COMPRAS!D8689,1,2),IVA!W:W,0)),"SIN COD.")</f>
        <v>0</v>
      </c>
    </row>
    <row r="8790" spans="1:86" x14ac:dyDescent="0.25">
      <c r="A8790"/>
      <c r="B8790"/>
      <c r="D8790"/>
      <c r="AL8790">
        <f t="shared" si="959"/>
        <v>0</v>
      </c>
      <c r="AQ8790">
        <f t="shared" si="960"/>
        <v>0</v>
      </c>
      <c r="AR8790" t="str">
        <f>IFERROR(IF(OR(AP8790=338,AP8790=340,AP8790=341,AP8790=342,AP8790="342A",AP8790="342B"),PorcenRet(AP8790,AT8790,AU8790),INDEX(PORCENTAJEBUSCAR,MATCH(AP8790,CódigoRET,0),4)*1),"")</f>
        <v/>
      </c>
      <c r="AS8790">
        <f t="shared" si="961"/>
        <v>0</v>
      </c>
      <c r="BF8790" t="str">
        <f>IFERROR(IF(OR(BD8790=338,BD8790=340,BD8790=341,BD8790=342,BD8790="342A",BD8790="342B"),PorcenRet(BD8790,BH8790,BI8790),INDEX(PORCENTAJEBUSCAR,MATCH(BD8790,CódigoRET,0),4)*1),"")</f>
        <v/>
      </c>
      <c r="BG8790">
        <f t="shared" si="962"/>
        <v>0</v>
      </c>
      <c r="BO8790">
        <f t="shared" si="963"/>
        <v>0</v>
      </c>
      <c r="CC8790">
        <f t="shared" si="964"/>
        <v>0</v>
      </c>
      <c r="CD8790">
        <f t="shared" si="965"/>
        <v>0</v>
      </c>
      <c r="CG8790">
        <f ca="1">IFERROR(INDIRECT("IVA!X"&amp;MATCH(MID(COMPRAS!C8690,1,2)&amp;MID(COMPRAS!F8690,1,2)&amp;MID(COMPRAS!D8690,1,2),IVA!W:W,0)),"SIN COD.")</f>
        <v>0</v>
      </c>
      <c r="CH8790">
        <f ca="1">IFERROR(INDIRECT("IVA!Y"&amp;MATCH(MID(COMPRAS!C8690,1,2)&amp;MID(COMPRAS!F8690,1,2)&amp;MID(COMPRAS!D8690,1,2),IVA!W:W,0)),"SIN COD.")</f>
        <v>0</v>
      </c>
    </row>
    <row r="8791" spans="1:86" x14ac:dyDescent="0.25">
      <c r="A8791"/>
      <c r="B8791"/>
      <c r="D8791"/>
      <c r="AL8791">
        <f t="shared" si="959"/>
        <v>0</v>
      </c>
      <c r="AQ8791">
        <f t="shared" si="960"/>
        <v>0</v>
      </c>
      <c r="AR8791" t="str">
        <f>IFERROR(IF(OR(AP8791=338,AP8791=340,AP8791=341,AP8791=342,AP8791="342A",AP8791="342B"),PorcenRet(AP8791,AT8791,AU8791),INDEX(PORCENTAJEBUSCAR,MATCH(AP8791,CódigoRET,0),4)*1),"")</f>
        <v/>
      </c>
      <c r="AS8791">
        <f t="shared" si="961"/>
        <v>0</v>
      </c>
      <c r="BF8791" t="str">
        <f>IFERROR(IF(OR(BD8791=338,BD8791=340,BD8791=341,BD8791=342,BD8791="342A",BD8791="342B"),PorcenRet(BD8791,BH8791,BI8791),INDEX(PORCENTAJEBUSCAR,MATCH(BD8791,CódigoRET,0),4)*1),"")</f>
        <v/>
      </c>
      <c r="BG8791">
        <f t="shared" si="962"/>
        <v>0</v>
      </c>
      <c r="BO8791">
        <f t="shared" si="963"/>
        <v>0</v>
      </c>
      <c r="CC8791">
        <f t="shared" si="964"/>
        <v>0</v>
      </c>
      <c r="CD8791">
        <f t="shared" si="965"/>
        <v>0</v>
      </c>
      <c r="CG8791">
        <f ca="1">IFERROR(INDIRECT("IVA!X"&amp;MATCH(MID(COMPRAS!C8691,1,2)&amp;MID(COMPRAS!F8691,1,2)&amp;MID(COMPRAS!D8691,1,2),IVA!W:W,0)),"SIN COD.")</f>
        <v>0</v>
      </c>
      <c r="CH8791">
        <f ca="1">IFERROR(INDIRECT("IVA!Y"&amp;MATCH(MID(COMPRAS!C8691,1,2)&amp;MID(COMPRAS!F8691,1,2)&amp;MID(COMPRAS!D8691,1,2),IVA!W:W,0)),"SIN COD.")</f>
        <v>0</v>
      </c>
    </row>
    <row r="8792" spans="1:86" x14ac:dyDescent="0.25">
      <c r="A8792"/>
      <c r="B8792"/>
      <c r="D8792"/>
      <c r="AL8792">
        <f t="shared" si="959"/>
        <v>0</v>
      </c>
      <c r="AQ8792">
        <f t="shared" si="960"/>
        <v>0</v>
      </c>
      <c r="AR8792" t="str">
        <f>IFERROR(IF(OR(AP8792=338,AP8792=340,AP8792=341,AP8792=342,AP8792="342A",AP8792="342B"),PorcenRet(AP8792,AT8792,AU8792),INDEX(PORCENTAJEBUSCAR,MATCH(AP8792,CódigoRET,0),4)*1),"")</f>
        <v/>
      </c>
      <c r="AS8792">
        <f t="shared" si="961"/>
        <v>0</v>
      </c>
      <c r="BF8792" t="str">
        <f>IFERROR(IF(OR(BD8792=338,BD8792=340,BD8792=341,BD8792=342,BD8792="342A",BD8792="342B"),PorcenRet(BD8792,BH8792,BI8792),INDEX(PORCENTAJEBUSCAR,MATCH(BD8792,CódigoRET,0),4)*1),"")</f>
        <v/>
      </c>
      <c r="BG8792">
        <f t="shared" si="962"/>
        <v>0</v>
      </c>
      <c r="BO8792">
        <f t="shared" si="963"/>
        <v>0</v>
      </c>
      <c r="CC8792">
        <f t="shared" si="964"/>
        <v>0</v>
      </c>
      <c r="CD8792">
        <f t="shared" si="965"/>
        <v>0</v>
      </c>
      <c r="CG8792">
        <f ca="1">IFERROR(INDIRECT("IVA!X"&amp;MATCH(MID(COMPRAS!C8692,1,2)&amp;MID(COMPRAS!F8692,1,2)&amp;MID(COMPRAS!D8692,1,2),IVA!W:W,0)),"SIN COD.")</f>
        <v>0</v>
      </c>
      <c r="CH8792">
        <f ca="1">IFERROR(INDIRECT("IVA!Y"&amp;MATCH(MID(COMPRAS!C8692,1,2)&amp;MID(COMPRAS!F8692,1,2)&amp;MID(COMPRAS!D8692,1,2),IVA!W:W,0)),"SIN COD.")</f>
        <v>0</v>
      </c>
    </row>
    <row r="8793" spans="1:86" x14ac:dyDescent="0.25">
      <c r="A8793"/>
      <c r="B8793"/>
      <c r="D8793"/>
      <c r="AL8793">
        <f t="shared" si="959"/>
        <v>0</v>
      </c>
      <c r="AQ8793">
        <f t="shared" si="960"/>
        <v>0</v>
      </c>
      <c r="AR8793" t="str">
        <f>IFERROR(IF(OR(AP8793=338,AP8793=340,AP8793=341,AP8793=342,AP8793="342A",AP8793="342B"),PorcenRet(AP8793,AT8793,AU8793),INDEX(PORCENTAJEBUSCAR,MATCH(AP8793,CódigoRET,0),4)*1),"")</f>
        <v/>
      </c>
      <c r="AS8793">
        <f t="shared" si="961"/>
        <v>0</v>
      </c>
      <c r="BF8793" t="str">
        <f>IFERROR(IF(OR(BD8793=338,BD8793=340,BD8793=341,BD8793=342,BD8793="342A",BD8793="342B"),PorcenRet(BD8793,BH8793,BI8793),INDEX(PORCENTAJEBUSCAR,MATCH(BD8793,CódigoRET,0),4)*1),"")</f>
        <v/>
      </c>
      <c r="BG8793">
        <f t="shared" si="962"/>
        <v>0</v>
      </c>
      <c r="BO8793">
        <f t="shared" si="963"/>
        <v>0</v>
      </c>
      <c r="CC8793">
        <f t="shared" si="964"/>
        <v>0</v>
      </c>
      <c r="CD8793">
        <f t="shared" si="965"/>
        <v>0</v>
      </c>
      <c r="CG8793">
        <f ca="1">IFERROR(INDIRECT("IVA!X"&amp;MATCH(MID(COMPRAS!C8693,1,2)&amp;MID(COMPRAS!F8693,1,2)&amp;MID(COMPRAS!D8693,1,2),IVA!W:W,0)),"SIN COD.")</f>
        <v>0</v>
      </c>
      <c r="CH8793">
        <f ca="1">IFERROR(INDIRECT("IVA!Y"&amp;MATCH(MID(COMPRAS!C8693,1,2)&amp;MID(COMPRAS!F8693,1,2)&amp;MID(COMPRAS!D8693,1,2),IVA!W:W,0)),"SIN COD.")</f>
        <v>0</v>
      </c>
    </row>
    <row r="8794" spans="1:86" x14ac:dyDescent="0.25">
      <c r="A8794"/>
      <c r="B8794"/>
      <c r="D8794"/>
      <c r="AL8794">
        <f t="shared" si="959"/>
        <v>0</v>
      </c>
      <c r="AQ8794">
        <f t="shared" si="960"/>
        <v>0</v>
      </c>
      <c r="AR8794" t="str">
        <f>IFERROR(IF(OR(AP8794=338,AP8794=340,AP8794=341,AP8794=342,AP8794="342A",AP8794="342B"),PorcenRet(AP8794,AT8794,AU8794),INDEX(PORCENTAJEBUSCAR,MATCH(AP8794,CódigoRET,0),4)*1),"")</f>
        <v/>
      </c>
      <c r="AS8794">
        <f t="shared" si="961"/>
        <v>0</v>
      </c>
      <c r="BF8794" t="str">
        <f>IFERROR(IF(OR(BD8794=338,BD8794=340,BD8794=341,BD8794=342,BD8794="342A",BD8794="342B"),PorcenRet(BD8794,BH8794,BI8794),INDEX(PORCENTAJEBUSCAR,MATCH(BD8794,CódigoRET,0),4)*1),"")</f>
        <v/>
      </c>
      <c r="BG8794">
        <f t="shared" si="962"/>
        <v>0</v>
      </c>
      <c r="BO8794">
        <f t="shared" si="963"/>
        <v>0</v>
      </c>
      <c r="CC8794">
        <f t="shared" si="964"/>
        <v>0</v>
      </c>
      <c r="CD8794">
        <f t="shared" si="965"/>
        <v>0</v>
      </c>
      <c r="CG8794">
        <f ca="1">IFERROR(INDIRECT("IVA!X"&amp;MATCH(MID(COMPRAS!C8694,1,2)&amp;MID(COMPRAS!F8694,1,2)&amp;MID(COMPRAS!D8694,1,2),IVA!W:W,0)),"SIN COD.")</f>
        <v>0</v>
      </c>
      <c r="CH8794">
        <f ca="1">IFERROR(INDIRECT("IVA!Y"&amp;MATCH(MID(COMPRAS!C8694,1,2)&amp;MID(COMPRAS!F8694,1,2)&amp;MID(COMPRAS!D8694,1,2),IVA!W:W,0)),"SIN COD.")</f>
        <v>0</v>
      </c>
    </row>
    <row r="8795" spans="1:86" x14ac:dyDescent="0.25">
      <c r="A8795"/>
      <c r="B8795"/>
      <c r="D8795"/>
      <c r="AL8795">
        <f t="shared" si="959"/>
        <v>0</v>
      </c>
      <c r="AQ8795">
        <f t="shared" si="960"/>
        <v>0</v>
      </c>
      <c r="AR8795" t="str">
        <f>IFERROR(IF(OR(AP8795=338,AP8795=340,AP8795=341,AP8795=342,AP8795="342A",AP8795="342B"),PorcenRet(AP8795,AT8795,AU8795),INDEX(PORCENTAJEBUSCAR,MATCH(AP8795,CódigoRET,0),4)*1),"")</f>
        <v/>
      </c>
      <c r="AS8795">
        <f t="shared" si="961"/>
        <v>0</v>
      </c>
      <c r="BF8795" t="str">
        <f>IFERROR(IF(OR(BD8795=338,BD8795=340,BD8795=341,BD8795=342,BD8795="342A",BD8795="342B"),PorcenRet(BD8795,BH8795,BI8795),INDEX(PORCENTAJEBUSCAR,MATCH(BD8795,CódigoRET,0),4)*1),"")</f>
        <v/>
      </c>
      <c r="BG8795">
        <f t="shared" si="962"/>
        <v>0</v>
      </c>
      <c r="BO8795">
        <f t="shared" si="963"/>
        <v>0</v>
      </c>
      <c r="CC8795">
        <f t="shared" si="964"/>
        <v>0</v>
      </c>
      <c r="CD8795">
        <f t="shared" si="965"/>
        <v>0</v>
      </c>
      <c r="CG8795">
        <f ca="1">IFERROR(INDIRECT("IVA!X"&amp;MATCH(MID(COMPRAS!C8695,1,2)&amp;MID(COMPRAS!F8695,1,2)&amp;MID(COMPRAS!D8695,1,2),IVA!W:W,0)),"SIN COD.")</f>
        <v>0</v>
      </c>
      <c r="CH8795">
        <f ca="1">IFERROR(INDIRECT("IVA!Y"&amp;MATCH(MID(COMPRAS!C8695,1,2)&amp;MID(COMPRAS!F8695,1,2)&amp;MID(COMPRAS!D8695,1,2),IVA!W:W,0)),"SIN COD.")</f>
        <v>0</v>
      </c>
    </row>
    <row r="8796" spans="1:86" x14ac:dyDescent="0.25">
      <c r="A8796"/>
      <c r="B8796"/>
      <c r="D8796"/>
      <c r="AL8796">
        <f t="shared" si="959"/>
        <v>0</v>
      </c>
      <c r="AQ8796">
        <f t="shared" si="960"/>
        <v>0</v>
      </c>
      <c r="AR8796" t="str">
        <f>IFERROR(IF(OR(AP8796=338,AP8796=340,AP8796=341,AP8796=342,AP8796="342A",AP8796="342B"),PorcenRet(AP8796,AT8796,AU8796),INDEX(PORCENTAJEBUSCAR,MATCH(AP8796,CódigoRET,0),4)*1),"")</f>
        <v/>
      </c>
      <c r="AS8796">
        <f t="shared" si="961"/>
        <v>0</v>
      </c>
      <c r="BF8796" t="str">
        <f>IFERROR(IF(OR(BD8796=338,BD8796=340,BD8796=341,BD8796=342,BD8796="342A",BD8796="342B"),PorcenRet(BD8796,BH8796,BI8796),INDEX(PORCENTAJEBUSCAR,MATCH(BD8796,CódigoRET,0),4)*1),"")</f>
        <v/>
      </c>
      <c r="BG8796">
        <f t="shared" si="962"/>
        <v>0</v>
      </c>
      <c r="BO8796">
        <f t="shared" si="963"/>
        <v>0</v>
      </c>
      <c r="CC8796">
        <f t="shared" si="964"/>
        <v>0</v>
      </c>
      <c r="CD8796">
        <f t="shared" si="965"/>
        <v>0</v>
      </c>
      <c r="CG8796">
        <f ca="1">IFERROR(INDIRECT("IVA!X"&amp;MATCH(MID(COMPRAS!C8696,1,2)&amp;MID(COMPRAS!F8696,1,2)&amp;MID(COMPRAS!D8696,1,2),IVA!W:W,0)),"SIN COD.")</f>
        <v>0</v>
      </c>
      <c r="CH8796">
        <f ca="1">IFERROR(INDIRECT("IVA!Y"&amp;MATCH(MID(COMPRAS!C8696,1,2)&amp;MID(COMPRAS!F8696,1,2)&amp;MID(COMPRAS!D8696,1,2),IVA!W:W,0)),"SIN COD.")</f>
        <v>0</v>
      </c>
    </row>
    <row r="8797" spans="1:86" x14ac:dyDescent="0.25">
      <c r="A8797"/>
      <c r="B8797"/>
      <c r="D8797"/>
      <c r="AL8797">
        <f t="shared" si="959"/>
        <v>0</v>
      </c>
      <c r="AQ8797">
        <f t="shared" si="960"/>
        <v>0</v>
      </c>
      <c r="AR8797" t="str">
        <f>IFERROR(IF(OR(AP8797=338,AP8797=340,AP8797=341,AP8797=342,AP8797="342A",AP8797="342B"),PorcenRet(AP8797,AT8797,AU8797),INDEX(PORCENTAJEBUSCAR,MATCH(AP8797,CódigoRET,0),4)*1),"")</f>
        <v/>
      </c>
      <c r="AS8797">
        <f t="shared" si="961"/>
        <v>0</v>
      </c>
      <c r="BF8797" t="str">
        <f>IFERROR(IF(OR(BD8797=338,BD8797=340,BD8797=341,BD8797=342,BD8797="342A",BD8797="342B"),PorcenRet(BD8797,BH8797,BI8797),INDEX(PORCENTAJEBUSCAR,MATCH(BD8797,CódigoRET,0),4)*1),"")</f>
        <v/>
      </c>
      <c r="BG8797">
        <f t="shared" si="962"/>
        <v>0</v>
      </c>
      <c r="BO8797">
        <f t="shared" si="963"/>
        <v>0</v>
      </c>
      <c r="CC8797">
        <f t="shared" si="964"/>
        <v>0</v>
      </c>
      <c r="CD8797">
        <f t="shared" si="965"/>
        <v>0</v>
      </c>
      <c r="CG8797">
        <f ca="1">IFERROR(INDIRECT("IVA!X"&amp;MATCH(MID(COMPRAS!C8697,1,2)&amp;MID(COMPRAS!F8697,1,2)&amp;MID(COMPRAS!D8697,1,2),IVA!W:W,0)),"SIN COD.")</f>
        <v>0</v>
      </c>
      <c r="CH8797">
        <f ca="1">IFERROR(INDIRECT("IVA!Y"&amp;MATCH(MID(COMPRAS!C8697,1,2)&amp;MID(COMPRAS!F8697,1,2)&amp;MID(COMPRAS!D8697,1,2),IVA!W:W,0)),"SIN COD.")</f>
        <v>0</v>
      </c>
    </row>
    <row r="8798" spans="1:86" x14ac:dyDescent="0.25">
      <c r="A8798"/>
      <c r="B8798"/>
      <c r="D8798"/>
      <c r="AL8798">
        <f t="shared" si="959"/>
        <v>0</v>
      </c>
      <c r="AQ8798">
        <f t="shared" si="960"/>
        <v>0</v>
      </c>
      <c r="AR8798" t="str">
        <f>IFERROR(IF(OR(AP8798=338,AP8798=340,AP8798=341,AP8798=342,AP8798="342A",AP8798="342B"),PorcenRet(AP8798,AT8798,AU8798),INDEX(PORCENTAJEBUSCAR,MATCH(AP8798,CódigoRET,0),4)*1),"")</f>
        <v/>
      </c>
      <c r="AS8798">
        <f t="shared" si="961"/>
        <v>0</v>
      </c>
      <c r="BF8798" t="str">
        <f>IFERROR(IF(OR(BD8798=338,BD8798=340,BD8798=341,BD8798=342,BD8798="342A",BD8798="342B"),PorcenRet(BD8798,BH8798,BI8798),INDEX(PORCENTAJEBUSCAR,MATCH(BD8798,CódigoRET,0),4)*1),"")</f>
        <v/>
      </c>
      <c r="BG8798">
        <f t="shared" si="962"/>
        <v>0</v>
      </c>
      <c r="BO8798">
        <f t="shared" si="963"/>
        <v>0</v>
      </c>
      <c r="CC8798">
        <f t="shared" si="964"/>
        <v>0</v>
      </c>
      <c r="CD8798">
        <f t="shared" si="965"/>
        <v>0</v>
      </c>
      <c r="CG8798">
        <f ca="1">IFERROR(INDIRECT("IVA!X"&amp;MATCH(MID(COMPRAS!C8698,1,2)&amp;MID(COMPRAS!F8698,1,2)&amp;MID(COMPRAS!D8698,1,2),IVA!W:W,0)),"SIN COD.")</f>
        <v>0</v>
      </c>
      <c r="CH8798">
        <f ca="1">IFERROR(INDIRECT("IVA!Y"&amp;MATCH(MID(COMPRAS!C8698,1,2)&amp;MID(COMPRAS!F8698,1,2)&amp;MID(COMPRAS!D8698,1,2),IVA!W:W,0)),"SIN COD.")</f>
        <v>0</v>
      </c>
    </row>
    <row r="8799" spans="1:86" x14ac:dyDescent="0.25">
      <c r="A8799"/>
      <c r="B8799"/>
      <c r="D8799"/>
      <c r="AL8799">
        <f t="shared" si="959"/>
        <v>0</v>
      </c>
      <c r="AQ8799">
        <f t="shared" si="960"/>
        <v>0</v>
      </c>
      <c r="AR8799" t="str">
        <f>IFERROR(IF(OR(AP8799=338,AP8799=340,AP8799=341,AP8799=342,AP8799="342A",AP8799="342B"),PorcenRet(AP8799,AT8799,AU8799),INDEX(PORCENTAJEBUSCAR,MATCH(AP8799,CódigoRET,0),4)*1),"")</f>
        <v/>
      </c>
      <c r="AS8799">
        <f t="shared" si="961"/>
        <v>0</v>
      </c>
      <c r="BF8799" t="str">
        <f>IFERROR(IF(OR(BD8799=338,BD8799=340,BD8799=341,BD8799=342,BD8799="342A",BD8799="342B"),PorcenRet(BD8799,BH8799,BI8799),INDEX(PORCENTAJEBUSCAR,MATCH(BD8799,CódigoRET,0),4)*1),"")</f>
        <v/>
      </c>
      <c r="BG8799">
        <f t="shared" si="962"/>
        <v>0</v>
      </c>
      <c r="BO8799">
        <f t="shared" si="963"/>
        <v>0</v>
      </c>
      <c r="CC8799">
        <f t="shared" si="964"/>
        <v>0</v>
      </c>
      <c r="CD8799">
        <f t="shared" si="965"/>
        <v>0</v>
      </c>
      <c r="CG8799">
        <f ca="1">IFERROR(INDIRECT("IVA!X"&amp;MATCH(MID(COMPRAS!C8699,1,2)&amp;MID(COMPRAS!F8699,1,2)&amp;MID(COMPRAS!D8699,1,2),IVA!W:W,0)),"SIN COD.")</f>
        <v>0</v>
      </c>
      <c r="CH8799">
        <f ca="1">IFERROR(INDIRECT("IVA!Y"&amp;MATCH(MID(COMPRAS!C8699,1,2)&amp;MID(COMPRAS!F8699,1,2)&amp;MID(COMPRAS!D8699,1,2),IVA!W:W,0)),"SIN COD.")</f>
        <v>0</v>
      </c>
    </row>
    <row r="8800" spans="1:86" x14ac:dyDescent="0.25">
      <c r="A8800"/>
      <c r="B8800"/>
      <c r="D8800"/>
      <c r="AL8800">
        <f t="shared" si="959"/>
        <v>0</v>
      </c>
      <c r="AQ8800">
        <f t="shared" si="960"/>
        <v>0</v>
      </c>
      <c r="AR8800" t="str">
        <f>IFERROR(IF(OR(AP8800=338,AP8800=340,AP8800=341,AP8800=342,AP8800="342A",AP8800="342B"),PorcenRet(AP8800,AT8800,AU8800),INDEX(PORCENTAJEBUSCAR,MATCH(AP8800,CódigoRET,0),4)*1),"")</f>
        <v/>
      </c>
      <c r="AS8800">
        <f t="shared" si="961"/>
        <v>0</v>
      </c>
      <c r="BF8800" t="str">
        <f>IFERROR(IF(OR(BD8800=338,BD8800=340,BD8800=341,BD8800=342,BD8800="342A",BD8800="342B"),PorcenRet(BD8800,BH8800,BI8800),INDEX(PORCENTAJEBUSCAR,MATCH(BD8800,CódigoRET,0),4)*1),"")</f>
        <v/>
      </c>
      <c r="BG8800">
        <f t="shared" si="962"/>
        <v>0</v>
      </c>
      <c r="BO8800">
        <f t="shared" si="963"/>
        <v>0</v>
      </c>
      <c r="CC8800">
        <f t="shared" si="964"/>
        <v>0</v>
      </c>
      <c r="CD8800">
        <f t="shared" si="965"/>
        <v>0</v>
      </c>
      <c r="CG8800">
        <f ca="1">IFERROR(INDIRECT("IVA!X"&amp;MATCH(MID(COMPRAS!C8700,1,2)&amp;MID(COMPRAS!F8700,1,2)&amp;MID(COMPRAS!D8700,1,2),IVA!W:W,0)),"SIN COD.")</f>
        <v>0</v>
      </c>
      <c r="CH8800">
        <f ca="1">IFERROR(INDIRECT("IVA!Y"&amp;MATCH(MID(COMPRAS!C8700,1,2)&amp;MID(COMPRAS!F8700,1,2)&amp;MID(COMPRAS!D8700,1,2),IVA!W:W,0)),"SIN COD.")</f>
        <v>0</v>
      </c>
    </row>
    <row r="8801" spans="1:86" x14ac:dyDescent="0.25">
      <c r="A8801"/>
      <c r="B8801"/>
      <c r="D8801"/>
      <c r="AL8801">
        <f t="shared" si="959"/>
        <v>0</v>
      </c>
      <c r="AQ8801">
        <f t="shared" si="960"/>
        <v>0</v>
      </c>
      <c r="AR8801" t="str">
        <f>IFERROR(IF(OR(AP8801=338,AP8801=340,AP8801=341,AP8801=342,AP8801="342A",AP8801="342B"),PorcenRet(AP8801,AT8801,AU8801),INDEX(PORCENTAJEBUSCAR,MATCH(AP8801,CódigoRET,0),4)*1),"")</f>
        <v/>
      </c>
      <c r="AS8801">
        <f t="shared" si="961"/>
        <v>0</v>
      </c>
      <c r="BF8801" t="str">
        <f>IFERROR(IF(OR(BD8801=338,BD8801=340,BD8801=341,BD8801=342,BD8801="342A",BD8801="342B"),PorcenRet(BD8801,BH8801,BI8801),INDEX(PORCENTAJEBUSCAR,MATCH(BD8801,CódigoRET,0),4)*1),"")</f>
        <v/>
      </c>
      <c r="BG8801">
        <f t="shared" si="962"/>
        <v>0</v>
      </c>
      <c r="BO8801">
        <f t="shared" si="963"/>
        <v>0</v>
      </c>
      <c r="CC8801">
        <f t="shared" si="964"/>
        <v>0</v>
      </c>
      <c r="CD8801">
        <f t="shared" si="965"/>
        <v>0</v>
      </c>
      <c r="CG8801">
        <f ca="1">IFERROR(INDIRECT("IVA!X"&amp;MATCH(MID(COMPRAS!C8701,1,2)&amp;MID(COMPRAS!F8701,1,2)&amp;MID(COMPRAS!D8701,1,2),IVA!W:W,0)),"SIN COD.")</f>
        <v>0</v>
      </c>
      <c r="CH8801">
        <f ca="1">IFERROR(INDIRECT("IVA!Y"&amp;MATCH(MID(COMPRAS!C8701,1,2)&amp;MID(COMPRAS!F8701,1,2)&amp;MID(COMPRAS!D8701,1,2),IVA!W:W,0)),"SIN COD.")</f>
        <v>0</v>
      </c>
    </row>
    <row r="8802" spans="1:86" x14ac:dyDescent="0.25">
      <c r="A8802"/>
      <c r="B8802"/>
      <c r="D8802"/>
      <c r="AL8802">
        <f t="shared" si="959"/>
        <v>0</v>
      </c>
      <c r="AQ8802">
        <f t="shared" si="960"/>
        <v>0</v>
      </c>
      <c r="AR8802" t="str">
        <f>IFERROR(IF(OR(AP8802=338,AP8802=340,AP8802=341,AP8802=342,AP8802="342A",AP8802="342B"),PorcenRet(AP8802,AT8802,AU8802),INDEX(PORCENTAJEBUSCAR,MATCH(AP8802,CódigoRET,0),4)*1),"")</f>
        <v/>
      </c>
      <c r="AS8802">
        <f t="shared" si="961"/>
        <v>0</v>
      </c>
      <c r="BF8802" t="str">
        <f>IFERROR(IF(OR(BD8802=338,BD8802=340,BD8802=341,BD8802=342,BD8802="342A",BD8802="342B"),PorcenRet(BD8802,BH8802,BI8802),INDEX(PORCENTAJEBUSCAR,MATCH(BD8802,CódigoRET,0),4)*1),"")</f>
        <v/>
      </c>
      <c r="BG8802">
        <f t="shared" si="962"/>
        <v>0</v>
      </c>
      <c r="BO8802">
        <f t="shared" si="963"/>
        <v>0</v>
      </c>
      <c r="CC8802">
        <f t="shared" si="964"/>
        <v>0</v>
      </c>
      <c r="CD8802">
        <f t="shared" si="965"/>
        <v>0</v>
      </c>
      <c r="CG8802">
        <f ca="1">IFERROR(INDIRECT("IVA!X"&amp;MATCH(MID(COMPRAS!C8702,1,2)&amp;MID(COMPRAS!F8702,1,2)&amp;MID(COMPRAS!D8702,1,2),IVA!W:W,0)),"SIN COD.")</f>
        <v>0</v>
      </c>
      <c r="CH8802">
        <f ca="1">IFERROR(INDIRECT("IVA!Y"&amp;MATCH(MID(COMPRAS!C8702,1,2)&amp;MID(COMPRAS!F8702,1,2)&amp;MID(COMPRAS!D8702,1,2),IVA!W:W,0)),"SIN COD.")</f>
        <v>0</v>
      </c>
    </row>
    <row r="8803" spans="1:86" x14ac:dyDescent="0.25">
      <c r="A8803"/>
      <c r="B8803"/>
      <c r="D8803"/>
      <c r="AL8803">
        <f t="shared" si="959"/>
        <v>0</v>
      </c>
      <c r="AQ8803">
        <f t="shared" si="960"/>
        <v>0</v>
      </c>
      <c r="AR8803" t="str">
        <f>IFERROR(IF(OR(AP8803=338,AP8803=340,AP8803=341,AP8803=342,AP8803="342A",AP8803="342B"),PorcenRet(AP8803,AT8803,AU8803),INDEX(PORCENTAJEBUSCAR,MATCH(AP8803,CódigoRET,0),4)*1),"")</f>
        <v/>
      </c>
      <c r="AS8803">
        <f t="shared" si="961"/>
        <v>0</v>
      </c>
      <c r="BF8803" t="str">
        <f>IFERROR(IF(OR(BD8803=338,BD8803=340,BD8803=341,BD8803=342,BD8803="342A",BD8803="342B"),PorcenRet(BD8803,BH8803,BI8803),INDEX(PORCENTAJEBUSCAR,MATCH(BD8803,CódigoRET,0),4)*1),"")</f>
        <v/>
      </c>
      <c r="BG8803">
        <f t="shared" si="962"/>
        <v>0</v>
      </c>
      <c r="BO8803">
        <f t="shared" si="963"/>
        <v>0</v>
      </c>
      <c r="CC8803">
        <f t="shared" si="964"/>
        <v>0</v>
      </c>
      <c r="CD8803">
        <f t="shared" si="965"/>
        <v>0</v>
      </c>
      <c r="CG8803">
        <f ca="1">IFERROR(INDIRECT("IVA!X"&amp;MATCH(MID(COMPRAS!C8703,1,2)&amp;MID(COMPRAS!F8703,1,2)&amp;MID(COMPRAS!D8703,1,2),IVA!W:W,0)),"SIN COD.")</f>
        <v>0</v>
      </c>
      <c r="CH8803">
        <f ca="1">IFERROR(INDIRECT("IVA!Y"&amp;MATCH(MID(COMPRAS!C8703,1,2)&amp;MID(COMPRAS!F8703,1,2)&amp;MID(COMPRAS!D8703,1,2),IVA!W:W,0)),"SIN COD.")</f>
        <v>0</v>
      </c>
    </row>
    <row r="8804" spans="1:86" x14ac:dyDescent="0.25">
      <c r="A8804"/>
      <c r="B8804"/>
      <c r="D8804"/>
      <c r="AL8804">
        <f t="shared" si="959"/>
        <v>0</v>
      </c>
      <c r="AQ8804">
        <f t="shared" si="960"/>
        <v>0</v>
      </c>
      <c r="AR8804" t="str">
        <f>IFERROR(IF(OR(AP8804=338,AP8804=340,AP8804=341,AP8804=342,AP8804="342A",AP8804="342B"),PorcenRet(AP8804,AT8804,AU8804),INDEX(PORCENTAJEBUSCAR,MATCH(AP8804,CódigoRET,0),4)*1),"")</f>
        <v/>
      </c>
      <c r="AS8804">
        <f t="shared" si="961"/>
        <v>0</v>
      </c>
      <c r="BF8804" t="str">
        <f>IFERROR(IF(OR(BD8804=338,BD8804=340,BD8804=341,BD8804=342,BD8804="342A",BD8804="342B"),PorcenRet(BD8804,BH8804,BI8804),INDEX(PORCENTAJEBUSCAR,MATCH(BD8804,CódigoRET,0),4)*1),"")</f>
        <v/>
      </c>
      <c r="BG8804">
        <f t="shared" si="962"/>
        <v>0</v>
      </c>
      <c r="BO8804">
        <f t="shared" si="963"/>
        <v>0</v>
      </c>
      <c r="CC8804">
        <f t="shared" si="964"/>
        <v>0</v>
      </c>
      <c r="CD8804">
        <f t="shared" si="965"/>
        <v>0</v>
      </c>
      <c r="CG8804">
        <f ca="1">IFERROR(INDIRECT("IVA!X"&amp;MATCH(MID(COMPRAS!C8704,1,2)&amp;MID(COMPRAS!F8704,1,2)&amp;MID(COMPRAS!D8704,1,2),IVA!W:W,0)),"SIN COD.")</f>
        <v>0</v>
      </c>
      <c r="CH8804">
        <f ca="1">IFERROR(INDIRECT("IVA!Y"&amp;MATCH(MID(COMPRAS!C8704,1,2)&amp;MID(COMPRAS!F8704,1,2)&amp;MID(COMPRAS!D8704,1,2),IVA!W:W,0)),"SIN COD.")</f>
        <v>0</v>
      </c>
    </row>
    <row r="8805" spans="1:86" x14ac:dyDescent="0.25">
      <c r="A8805"/>
      <c r="B8805"/>
      <c r="D8805"/>
      <c r="AL8805">
        <f t="shared" si="959"/>
        <v>0</v>
      </c>
      <c r="AQ8805">
        <f t="shared" si="960"/>
        <v>0</v>
      </c>
      <c r="AR8805" t="str">
        <f>IFERROR(IF(OR(AP8805=338,AP8805=340,AP8805=341,AP8805=342,AP8805="342A",AP8805="342B"),PorcenRet(AP8805,AT8805,AU8805),INDEX(PORCENTAJEBUSCAR,MATCH(AP8805,CódigoRET,0),4)*1),"")</f>
        <v/>
      </c>
      <c r="AS8805">
        <f t="shared" si="961"/>
        <v>0</v>
      </c>
      <c r="BF8805" t="str">
        <f>IFERROR(IF(OR(BD8805=338,BD8805=340,BD8805=341,BD8805=342,BD8805="342A",BD8805="342B"),PorcenRet(BD8805,BH8805,BI8805),INDEX(PORCENTAJEBUSCAR,MATCH(BD8805,CódigoRET,0),4)*1),"")</f>
        <v/>
      </c>
      <c r="BG8805">
        <f t="shared" si="962"/>
        <v>0</v>
      </c>
      <c r="BO8805">
        <f t="shared" si="963"/>
        <v>0</v>
      </c>
      <c r="CC8805">
        <f t="shared" si="964"/>
        <v>0</v>
      </c>
      <c r="CD8805">
        <f t="shared" si="965"/>
        <v>0</v>
      </c>
      <c r="CG8805">
        <f ca="1">IFERROR(INDIRECT("IVA!X"&amp;MATCH(MID(COMPRAS!C8705,1,2)&amp;MID(COMPRAS!F8705,1,2)&amp;MID(COMPRAS!D8705,1,2),IVA!W:W,0)),"SIN COD.")</f>
        <v>0</v>
      </c>
      <c r="CH8805">
        <f ca="1">IFERROR(INDIRECT("IVA!Y"&amp;MATCH(MID(COMPRAS!C8705,1,2)&amp;MID(COMPRAS!F8705,1,2)&amp;MID(COMPRAS!D8705,1,2),IVA!W:W,0)),"SIN COD.")</f>
        <v>0</v>
      </c>
    </row>
    <row r="8806" spans="1:86" x14ac:dyDescent="0.25">
      <c r="A8806"/>
      <c r="B8806"/>
      <c r="D8806"/>
      <c r="AL8806">
        <f t="shared" si="959"/>
        <v>0</v>
      </c>
      <c r="AQ8806">
        <f t="shared" si="960"/>
        <v>0</v>
      </c>
      <c r="AR8806" t="str">
        <f>IFERROR(IF(OR(AP8806=338,AP8806=340,AP8806=341,AP8806=342,AP8806="342A",AP8806="342B"),PorcenRet(AP8806,AT8806,AU8806),INDEX(PORCENTAJEBUSCAR,MATCH(AP8806,CódigoRET,0),4)*1),"")</f>
        <v/>
      </c>
      <c r="AS8806">
        <f t="shared" si="961"/>
        <v>0</v>
      </c>
      <c r="BF8806" t="str">
        <f>IFERROR(IF(OR(BD8806=338,BD8806=340,BD8806=341,BD8806=342,BD8806="342A",BD8806="342B"),PorcenRet(BD8806,BH8806,BI8806),INDEX(PORCENTAJEBUSCAR,MATCH(BD8806,CódigoRET,0),4)*1),"")</f>
        <v/>
      </c>
      <c r="BG8806">
        <f t="shared" si="962"/>
        <v>0</v>
      </c>
      <c r="BO8806">
        <f t="shared" si="963"/>
        <v>0</v>
      </c>
      <c r="CC8806">
        <f t="shared" si="964"/>
        <v>0</v>
      </c>
      <c r="CD8806">
        <f t="shared" si="965"/>
        <v>0</v>
      </c>
      <c r="CG8806">
        <f ca="1">IFERROR(INDIRECT("IVA!X"&amp;MATCH(MID(COMPRAS!C8706,1,2)&amp;MID(COMPRAS!F8706,1,2)&amp;MID(COMPRAS!D8706,1,2),IVA!W:W,0)),"SIN COD.")</f>
        <v>0</v>
      </c>
      <c r="CH8806">
        <f ca="1">IFERROR(INDIRECT("IVA!Y"&amp;MATCH(MID(COMPRAS!C8706,1,2)&amp;MID(COMPRAS!F8706,1,2)&amp;MID(COMPRAS!D8706,1,2),IVA!W:W,0)),"SIN COD.")</f>
        <v>0</v>
      </c>
    </row>
    <row r="8807" spans="1:86" x14ac:dyDescent="0.25">
      <c r="A8807"/>
      <c r="B8807"/>
      <c r="D8807"/>
      <c r="AL8807">
        <f t="shared" si="959"/>
        <v>0</v>
      </c>
      <c r="AQ8807">
        <f t="shared" si="960"/>
        <v>0</v>
      </c>
      <c r="AR8807" t="str">
        <f>IFERROR(IF(OR(AP8807=338,AP8807=340,AP8807=341,AP8807=342,AP8807="342A",AP8807="342B"),PorcenRet(AP8807,AT8807,AU8807),INDEX(PORCENTAJEBUSCAR,MATCH(AP8807,CódigoRET,0),4)*1),"")</f>
        <v/>
      </c>
      <c r="AS8807">
        <f t="shared" si="961"/>
        <v>0</v>
      </c>
      <c r="BF8807" t="str">
        <f>IFERROR(IF(OR(BD8807=338,BD8807=340,BD8807=341,BD8807=342,BD8807="342A",BD8807="342B"),PorcenRet(BD8807,BH8807,BI8807),INDEX(PORCENTAJEBUSCAR,MATCH(BD8807,CódigoRET,0),4)*1),"")</f>
        <v/>
      </c>
      <c r="BG8807">
        <f t="shared" si="962"/>
        <v>0</v>
      </c>
      <c r="BO8807">
        <f t="shared" si="963"/>
        <v>0</v>
      </c>
      <c r="CC8807">
        <f t="shared" si="964"/>
        <v>0</v>
      </c>
      <c r="CD8807">
        <f t="shared" si="965"/>
        <v>0</v>
      </c>
      <c r="CG8807">
        <f ca="1">IFERROR(INDIRECT("IVA!X"&amp;MATCH(MID(COMPRAS!C8707,1,2)&amp;MID(COMPRAS!F8707,1,2)&amp;MID(COMPRAS!D8707,1,2),IVA!W:W,0)),"SIN COD.")</f>
        <v>0</v>
      </c>
      <c r="CH8807">
        <f ca="1">IFERROR(INDIRECT("IVA!Y"&amp;MATCH(MID(COMPRAS!C8707,1,2)&amp;MID(COMPRAS!F8707,1,2)&amp;MID(COMPRAS!D8707,1,2),IVA!W:W,0)),"SIN COD.")</f>
        <v>0</v>
      </c>
    </row>
    <row r="8808" spans="1:86" x14ac:dyDescent="0.25">
      <c r="A8808"/>
      <c r="B8808"/>
      <c r="D8808"/>
      <c r="AL8808">
        <f t="shared" si="959"/>
        <v>0</v>
      </c>
      <c r="AQ8808">
        <f t="shared" si="960"/>
        <v>0</v>
      </c>
      <c r="AR8808" t="str">
        <f>IFERROR(IF(OR(AP8808=338,AP8808=340,AP8808=341,AP8808=342,AP8808="342A",AP8808="342B"),PorcenRet(AP8808,AT8808,AU8808),INDEX(PORCENTAJEBUSCAR,MATCH(AP8808,CódigoRET,0),4)*1),"")</f>
        <v/>
      </c>
      <c r="AS8808">
        <f t="shared" si="961"/>
        <v>0</v>
      </c>
      <c r="BF8808" t="str">
        <f>IFERROR(IF(OR(BD8808=338,BD8808=340,BD8808=341,BD8808=342,BD8808="342A",BD8808="342B"),PorcenRet(BD8808,BH8808,BI8808),INDEX(PORCENTAJEBUSCAR,MATCH(BD8808,CódigoRET,0),4)*1),"")</f>
        <v/>
      </c>
      <c r="BG8808">
        <f t="shared" si="962"/>
        <v>0</v>
      </c>
      <c r="BO8808">
        <f t="shared" si="963"/>
        <v>0</v>
      </c>
      <c r="CC8808">
        <f t="shared" si="964"/>
        <v>0</v>
      </c>
      <c r="CD8808">
        <f t="shared" si="965"/>
        <v>0</v>
      </c>
      <c r="CG8808">
        <f ca="1">IFERROR(INDIRECT("IVA!X"&amp;MATCH(MID(COMPRAS!C8708,1,2)&amp;MID(COMPRAS!F8708,1,2)&amp;MID(COMPRAS!D8708,1,2),IVA!W:W,0)),"SIN COD.")</f>
        <v>0</v>
      </c>
      <c r="CH8808">
        <f ca="1">IFERROR(INDIRECT("IVA!Y"&amp;MATCH(MID(COMPRAS!C8708,1,2)&amp;MID(COMPRAS!F8708,1,2)&amp;MID(COMPRAS!D8708,1,2),IVA!W:W,0)),"SIN COD.")</f>
        <v>0</v>
      </c>
    </row>
    <row r="8809" spans="1:86" x14ac:dyDescent="0.25">
      <c r="A8809"/>
      <c r="B8809"/>
      <c r="D8809"/>
      <c r="AL8809">
        <f t="shared" si="959"/>
        <v>0</v>
      </c>
      <c r="AQ8809">
        <f t="shared" si="960"/>
        <v>0</v>
      </c>
      <c r="AR8809" t="str">
        <f>IFERROR(IF(OR(AP8809=338,AP8809=340,AP8809=341,AP8809=342,AP8809="342A",AP8809="342B"),PorcenRet(AP8809,AT8809,AU8809),INDEX(PORCENTAJEBUSCAR,MATCH(AP8809,CódigoRET,0),4)*1),"")</f>
        <v/>
      </c>
      <c r="AS8809">
        <f t="shared" si="961"/>
        <v>0</v>
      </c>
      <c r="BF8809" t="str">
        <f>IFERROR(IF(OR(BD8809=338,BD8809=340,BD8809=341,BD8809=342,BD8809="342A",BD8809="342B"),PorcenRet(BD8809,BH8809,BI8809),INDEX(PORCENTAJEBUSCAR,MATCH(BD8809,CódigoRET,0),4)*1),"")</f>
        <v/>
      </c>
      <c r="BG8809">
        <f t="shared" si="962"/>
        <v>0</v>
      </c>
      <c r="BO8809">
        <f t="shared" si="963"/>
        <v>0</v>
      </c>
      <c r="CC8809">
        <f t="shared" si="964"/>
        <v>0</v>
      </c>
      <c r="CD8809">
        <f t="shared" si="965"/>
        <v>0</v>
      </c>
      <c r="CG8809">
        <f ca="1">IFERROR(INDIRECT("IVA!X"&amp;MATCH(MID(COMPRAS!C8709,1,2)&amp;MID(COMPRAS!F8709,1,2)&amp;MID(COMPRAS!D8709,1,2),IVA!W:W,0)),"SIN COD.")</f>
        <v>0</v>
      </c>
      <c r="CH8809">
        <f ca="1">IFERROR(INDIRECT("IVA!Y"&amp;MATCH(MID(COMPRAS!C8709,1,2)&amp;MID(COMPRAS!F8709,1,2)&amp;MID(COMPRAS!D8709,1,2),IVA!W:W,0)),"SIN COD.")</f>
        <v>0</v>
      </c>
    </row>
    <row r="8810" spans="1:86" x14ac:dyDescent="0.25">
      <c r="A8810"/>
      <c r="B8810"/>
      <c r="D8810"/>
      <c r="AL8810">
        <f t="shared" si="959"/>
        <v>0</v>
      </c>
      <c r="AQ8810">
        <f t="shared" si="960"/>
        <v>0</v>
      </c>
      <c r="AR8810" t="str">
        <f>IFERROR(IF(OR(AP8810=338,AP8810=340,AP8810=341,AP8810=342,AP8810="342A",AP8810="342B"),PorcenRet(AP8810,AT8810,AU8810),INDEX(PORCENTAJEBUSCAR,MATCH(AP8810,CódigoRET,0),4)*1),"")</f>
        <v/>
      </c>
      <c r="AS8810">
        <f t="shared" si="961"/>
        <v>0</v>
      </c>
      <c r="BF8810" t="str">
        <f>IFERROR(IF(OR(BD8810=338,BD8810=340,BD8810=341,BD8810=342,BD8810="342A",BD8810="342B"),PorcenRet(BD8810,BH8810,BI8810),INDEX(PORCENTAJEBUSCAR,MATCH(BD8810,CódigoRET,0),4)*1),"")</f>
        <v/>
      </c>
      <c r="BG8810">
        <f t="shared" si="962"/>
        <v>0</v>
      </c>
      <c r="BO8810">
        <f t="shared" si="963"/>
        <v>0</v>
      </c>
      <c r="CC8810">
        <f t="shared" si="964"/>
        <v>0</v>
      </c>
      <c r="CD8810">
        <f t="shared" si="965"/>
        <v>0</v>
      </c>
      <c r="CG8810">
        <f ca="1">IFERROR(INDIRECT("IVA!X"&amp;MATCH(MID(COMPRAS!C8710,1,2)&amp;MID(COMPRAS!F8710,1,2)&amp;MID(COMPRAS!D8710,1,2),IVA!W:W,0)),"SIN COD.")</f>
        <v>0</v>
      </c>
      <c r="CH8810">
        <f ca="1">IFERROR(INDIRECT("IVA!Y"&amp;MATCH(MID(COMPRAS!C8710,1,2)&amp;MID(COMPRAS!F8710,1,2)&amp;MID(COMPRAS!D8710,1,2),IVA!W:W,0)),"SIN COD.")</f>
        <v>0</v>
      </c>
    </row>
    <row r="8811" spans="1:86" x14ac:dyDescent="0.25">
      <c r="A8811"/>
      <c r="B8811"/>
      <c r="D8811"/>
      <c r="AL8811">
        <f t="shared" si="959"/>
        <v>0</v>
      </c>
      <c r="AQ8811">
        <f t="shared" si="960"/>
        <v>0</v>
      </c>
      <c r="AR8811" t="str">
        <f>IFERROR(IF(OR(AP8811=338,AP8811=340,AP8811=341,AP8811=342,AP8811="342A",AP8811="342B"),PorcenRet(AP8811,AT8811,AU8811),INDEX(PORCENTAJEBUSCAR,MATCH(AP8811,CódigoRET,0),4)*1),"")</f>
        <v/>
      </c>
      <c r="AS8811">
        <f t="shared" si="961"/>
        <v>0</v>
      </c>
      <c r="BF8811" t="str">
        <f>IFERROR(IF(OR(BD8811=338,BD8811=340,BD8811=341,BD8811=342,BD8811="342A",BD8811="342B"),PorcenRet(BD8811,BH8811,BI8811),INDEX(PORCENTAJEBUSCAR,MATCH(BD8811,CódigoRET,0),4)*1),"")</f>
        <v/>
      </c>
      <c r="BG8811">
        <f t="shared" si="962"/>
        <v>0</v>
      </c>
      <c r="BO8811">
        <f t="shared" si="963"/>
        <v>0</v>
      </c>
      <c r="CC8811">
        <f t="shared" si="964"/>
        <v>0</v>
      </c>
      <c r="CD8811">
        <f t="shared" si="965"/>
        <v>0</v>
      </c>
      <c r="CG8811">
        <f ca="1">IFERROR(INDIRECT("IVA!X"&amp;MATCH(MID(COMPRAS!C8711,1,2)&amp;MID(COMPRAS!F8711,1,2)&amp;MID(COMPRAS!D8711,1,2),IVA!W:W,0)),"SIN COD.")</f>
        <v>0</v>
      </c>
      <c r="CH8811">
        <f ca="1">IFERROR(INDIRECT("IVA!Y"&amp;MATCH(MID(COMPRAS!C8711,1,2)&amp;MID(COMPRAS!F8711,1,2)&amp;MID(COMPRAS!D8711,1,2),IVA!W:W,0)),"SIN COD.")</f>
        <v>0</v>
      </c>
    </row>
    <row r="8812" spans="1:86" x14ac:dyDescent="0.25">
      <c r="A8812"/>
      <c r="B8812"/>
      <c r="D8812"/>
      <c r="AL8812">
        <f t="shared" si="959"/>
        <v>0</v>
      </c>
      <c r="AQ8812">
        <f t="shared" si="960"/>
        <v>0</v>
      </c>
      <c r="AR8812" t="str">
        <f>IFERROR(IF(OR(AP8812=338,AP8812=340,AP8812=341,AP8812=342,AP8812="342A",AP8812="342B"),PorcenRet(AP8812,AT8812,AU8812),INDEX(PORCENTAJEBUSCAR,MATCH(AP8812,CódigoRET,0),4)*1),"")</f>
        <v/>
      </c>
      <c r="AS8812">
        <f t="shared" si="961"/>
        <v>0</v>
      </c>
      <c r="BF8812" t="str">
        <f>IFERROR(IF(OR(BD8812=338,BD8812=340,BD8812=341,BD8812=342,BD8812="342A",BD8812="342B"),PorcenRet(BD8812,BH8812,BI8812),INDEX(PORCENTAJEBUSCAR,MATCH(BD8812,CódigoRET,0),4)*1),"")</f>
        <v/>
      </c>
      <c r="BG8812">
        <f t="shared" si="962"/>
        <v>0</v>
      </c>
      <c r="BO8812">
        <f t="shared" si="963"/>
        <v>0</v>
      </c>
      <c r="CC8812">
        <f t="shared" si="964"/>
        <v>0</v>
      </c>
      <c r="CD8812">
        <f t="shared" si="965"/>
        <v>0</v>
      </c>
      <c r="CG8812">
        <f ca="1">IFERROR(INDIRECT("IVA!X"&amp;MATCH(MID(COMPRAS!C8712,1,2)&amp;MID(COMPRAS!F8712,1,2)&amp;MID(COMPRAS!D8712,1,2),IVA!W:W,0)),"SIN COD.")</f>
        <v>0</v>
      </c>
      <c r="CH8812">
        <f ca="1">IFERROR(INDIRECT("IVA!Y"&amp;MATCH(MID(COMPRAS!C8712,1,2)&amp;MID(COMPRAS!F8712,1,2)&amp;MID(COMPRAS!D8712,1,2),IVA!W:W,0)),"SIN COD.")</f>
        <v>0</v>
      </c>
    </row>
    <row r="8813" spans="1:86" x14ac:dyDescent="0.25">
      <c r="A8813"/>
      <c r="B8813"/>
      <c r="D8813"/>
      <c r="AL8813">
        <f t="shared" si="959"/>
        <v>0</v>
      </c>
      <c r="AQ8813">
        <f t="shared" si="960"/>
        <v>0</v>
      </c>
      <c r="AR8813" t="str">
        <f>IFERROR(IF(OR(AP8813=338,AP8813=340,AP8813=341,AP8813=342,AP8813="342A",AP8813="342B"),PorcenRet(AP8813,AT8813,AU8813),INDEX(PORCENTAJEBUSCAR,MATCH(AP8813,CódigoRET,0),4)*1),"")</f>
        <v/>
      </c>
      <c r="AS8813">
        <f t="shared" si="961"/>
        <v>0</v>
      </c>
      <c r="BF8813" t="str">
        <f>IFERROR(IF(OR(BD8813=338,BD8813=340,BD8813=341,BD8813=342,BD8813="342A",BD8813="342B"),PorcenRet(BD8813,BH8813,BI8813),INDEX(PORCENTAJEBUSCAR,MATCH(BD8813,CódigoRET,0),4)*1),"")</f>
        <v/>
      </c>
      <c r="BG8813">
        <f t="shared" si="962"/>
        <v>0</v>
      </c>
      <c r="BO8813">
        <f t="shared" si="963"/>
        <v>0</v>
      </c>
      <c r="CC8813">
        <f t="shared" si="964"/>
        <v>0</v>
      </c>
      <c r="CD8813">
        <f t="shared" si="965"/>
        <v>0</v>
      </c>
      <c r="CG8813">
        <f ca="1">IFERROR(INDIRECT("IVA!X"&amp;MATCH(MID(COMPRAS!C8713,1,2)&amp;MID(COMPRAS!F8713,1,2)&amp;MID(COMPRAS!D8713,1,2),IVA!W:W,0)),"SIN COD.")</f>
        <v>0</v>
      </c>
      <c r="CH8813">
        <f ca="1">IFERROR(INDIRECT("IVA!Y"&amp;MATCH(MID(COMPRAS!C8713,1,2)&amp;MID(COMPRAS!F8713,1,2)&amp;MID(COMPRAS!D8713,1,2),IVA!W:W,0)),"SIN COD.")</f>
        <v>0</v>
      </c>
    </row>
    <row r="8814" spans="1:86" x14ac:dyDescent="0.25">
      <c r="A8814"/>
      <c r="B8814"/>
      <c r="D8814"/>
      <c r="AL8814">
        <f t="shared" si="959"/>
        <v>0</v>
      </c>
      <c r="AQ8814">
        <f t="shared" si="960"/>
        <v>0</v>
      </c>
      <c r="AR8814" t="str">
        <f>IFERROR(IF(OR(AP8814=338,AP8814=340,AP8814=341,AP8814=342,AP8814="342A",AP8814="342B"),PorcenRet(AP8814,AT8814,AU8814),INDEX(PORCENTAJEBUSCAR,MATCH(AP8814,CódigoRET,0),4)*1),"")</f>
        <v/>
      </c>
      <c r="AS8814">
        <f t="shared" si="961"/>
        <v>0</v>
      </c>
      <c r="BF8814" t="str">
        <f>IFERROR(IF(OR(BD8814=338,BD8814=340,BD8814=341,BD8814=342,BD8814="342A",BD8814="342B"),PorcenRet(BD8814,BH8814,BI8814),INDEX(PORCENTAJEBUSCAR,MATCH(BD8814,CódigoRET,0),4)*1),"")</f>
        <v/>
      </c>
      <c r="BG8814">
        <f t="shared" si="962"/>
        <v>0</v>
      </c>
      <c r="BO8814">
        <f t="shared" si="963"/>
        <v>0</v>
      </c>
      <c r="CC8814">
        <f t="shared" si="964"/>
        <v>0</v>
      </c>
      <c r="CD8814">
        <f t="shared" si="965"/>
        <v>0</v>
      </c>
      <c r="CG8814">
        <f ca="1">IFERROR(INDIRECT("IVA!X"&amp;MATCH(MID(COMPRAS!C8714,1,2)&amp;MID(COMPRAS!F8714,1,2)&amp;MID(COMPRAS!D8714,1,2),IVA!W:W,0)),"SIN COD.")</f>
        <v>0</v>
      </c>
      <c r="CH8814">
        <f ca="1">IFERROR(INDIRECT("IVA!Y"&amp;MATCH(MID(COMPRAS!C8714,1,2)&amp;MID(COMPRAS!F8714,1,2)&amp;MID(COMPRAS!D8714,1,2),IVA!W:W,0)),"SIN COD.")</f>
        <v>0</v>
      </c>
    </row>
    <row r="8815" spans="1:86" x14ac:dyDescent="0.25">
      <c r="A8815"/>
      <c r="B8815"/>
      <c r="D8815"/>
      <c r="AL8815">
        <f t="shared" si="959"/>
        <v>0</v>
      </c>
      <c r="AQ8815">
        <f t="shared" si="960"/>
        <v>0</v>
      </c>
      <c r="AR8815" t="str">
        <f>IFERROR(IF(OR(AP8815=338,AP8815=340,AP8815=341,AP8815=342,AP8815="342A",AP8815="342B"),PorcenRet(AP8815,AT8815,AU8815),INDEX(PORCENTAJEBUSCAR,MATCH(AP8815,CódigoRET,0),4)*1),"")</f>
        <v/>
      </c>
      <c r="AS8815">
        <f t="shared" si="961"/>
        <v>0</v>
      </c>
      <c r="BF8815" t="str">
        <f>IFERROR(IF(OR(BD8815=338,BD8815=340,BD8815=341,BD8815=342,BD8815="342A",BD8815="342B"),PorcenRet(BD8815,BH8815,BI8815),INDEX(PORCENTAJEBUSCAR,MATCH(BD8815,CódigoRET,0),4)*1),"")</f>
        <v/>
      </c>
      <c r="BG8815">
        <f t="shared" si="962"/>
        <v>0</v>
      </c>
      <c r="BO8815">
        <f t="shared" si="963"/>
        <v>0</v>
      </c>
      <c r="CC8815">
        <f t="shared" si="964"/>
        <v>0</v>
      </c>
      <c r="CD8815">
        <f t="shared" si="965"/>
        <v>0</v>
      </c>
      <c r="CG8815">
        <f ca="1">IFERROR(INDIRECT("IVA!X"&amp;MATCH(MID(COMPRAS!C8715,1,2)&amp;MID(COMPRAS!F8715,1,2)&amp;MID(COMPRAS!D8715,1,2),IVA!W:W,0)),"SIN COD.")</f>
        <v>0</v>
      </c>
      <c r="CH8815">
        <f ca="1">IFERROR(INDIRECT("IVA!Y"&amp;MATCH(MID(COMPRAS!C8715,1,2)&amp;MID(COMPRAS!F8715,1,2)&amp;MID(COMPRAS!D8715,1,2),IVA!W:W,0)),"SIN COD.")</f>
        <v>0</v>
      </c>
    </row>
    <row r="8816" spans="1:86" x14ac:dyDescent="0.25">
      <c r="A8816"/>
      <c r="B8816"/>
      <c r="D8816"/>
      <c r="AL8816">
        <f t="shared" si="959"/>
        <v>0</v>
      </c>
      <c r="AQ8816">
        <f t="shared" si="960"/>
        <v>0</v>
      </c>
      <c r="AR8816" t="str">
        <f>IFERROR(IF(OR(AP8816=338,AP8816=340,AP8816=341,AP8816=342,AP8816="342A",AP8816="342B"),PorcenRet(AP8816,AT8816,AU8816),INDEX(PORCENTAJEBUSCAR,MATCH(AP8816,CódigoRET,0),4)*1),"")</f>
        <v/>
      </c>
      <c r="AS8816">
        <f t="shared" si="961"/>
        <v>0</v>
      </c>
      <c r="BF8816" t="str">
        <f>IFERROR(IF(OR(BD8816=338,BD8816=340,BD8816=341,BD8816=342,BD8816="342A",BD8816="342B"),PorcenRet(BD8816,BH8816,BI8816),INDEX(PORCENTAJEBUSCAR,MATCH(BD8816,CódigoRET,0),4)*1),"")</f>
        <v/>
      </c>
      <c r="BG8816">
        <f t="shared" si="962"/>
        <v>0</v>
      </c>
      <c r="BO8816">
        <f t="shared" si="963"/>
        <v>0</v>
      </c>
      <c r="CC8816">
        <f t="shared" si="964"/>
        <v>0</v>
      </c>
      <c r="CD8816">
        <f t="shared" si="965"/>
        <v>0</v>
      </c>
      <c r="CG8816">
        <f ca="1">IFERROR(INDIRECT("IVA!X"&amp;MATCH(MID(COMPRAS!C8716,1,2)&amp;MID(COMPRAS!F8716,1,2)&amp;MID(COMPRAS!D8716,1,2),IVA!W:W,0)),"SIN COD.")</f>
        <v>0</v>
      </c>
      <c r="CH8816">
        <f ca="1">IFERROR(INDIRECT("IVA!Y"&amp;MATCH(MID(COMPRAS!C8716,1,2)&amp;MID(COMPRAS!F8716,1,2)&amp;MID(COMPRAS!D8716,1,2),IVA!W:W,0)),"SIN COD.")</f>
        <v>0</v>
      </c>
    </row>
    <row r="8817" spans="1:86" x14ac:dyDescent="0.25">
      <c r="A8817"/>
      <c r="B8817"/>
      <c r="D8817"/>
      <c r="AL8817">
        <f t="shared" si="959"/>
        <v>0</v>
      </c>
      <c r="AQ8817">
        <f t="shared" si="960"/>
        <v>0</v>
      </c>
      <c r="AR8817" t="str">
        <f>IFERROR(IF(OR(AP8817=338,AP8817=340,AP8817=341,AP8817=342,AP8817="342A",AP8817="342B"),PorcenRet(AP8817,AT8817,AU8817),INDEX(PORCENTAJEBUSCAR,MATCH(AP8817,CódigoRET,0),4)*1),"")</f>
        <v/>
      </c>
      <c r="AS8817">
        <f t="shared" si="961"/>
        <v>0</v>
      </c>
      <c r="BF8817" t="str">
        <f>IFERROR(IF(OR(BD8817=338,BD8817=340,BD8817=341,BD8817=342,BD8817="342A",BD8817="342B"),PorcenRet(BD8817,BH8817,BI8817),INDEX(PORCENTAJEBUSCAR,MATCH(BD8817,CódigoRET,0),4)*1),"")</f>
        <v/>
      </c>
      <c r="BG8817">
        <f t="shared" si="962"/>
        <v>0</v>
      </c>
      <c r="BO8817">
        <f t="shared" si="963"/>
        <v>0</v>
      </c>
      <c r="CC8817">
        <f t="shared" si="964"/>
        <v>0</v>
      </c>
      <c r="CD8817">
        <f t="shared" si="965"/>
        <v>0</v>
      </c>
      <c r="CG8817">
        <f ca="1">IFERROR(INDIRECT("IVA!X"&amp;MATCH(MID(COMPRAS!C8717,1,2)&amp;MID(COMPRAS!F8717,1,2)&amp;MID(COMPRAS!D8717,1,2),IVA!W:W,0)),"SIN COD.")</f>
        <v>0</v>
      </c>
      <c r="CH8817">
        <f ca="1">IFERROR(INDIRECT("IVA!Y"&amp;MATCH(MID(COMPRAS!C8717,1,2)&amp;MID(COMPRAS!F8717,1,2)&amp;MID(COMPRAS!D8717,1,2),IVA!W:W,0)),"SIN COD.")</f>
        <v>0</v>
      </c>
    </row>
    <row r="8818" spans="1:86" x14ac:dyDescent="0.25">
      <c r="A8818"/>
      <c r="B8818"/>
      <c r="D8818"/>
      <c r="AL8818">
        <f t="shared" si="959"/>
        <v>0</v>
      </c>
      <c r="AQ8818">
        <f t="shared" si="960"/>
        <v>0</v>
      </c>
      <c r="AR8818" t="str">
        <f>IFERROR(IF(OR(AP8818=338,AP8818=340,AP8818=341,AP8818=342,AP8818="342A",AP8818="342B"),PorcenRet(AP8818,AT8818,AU8818),INDEX(PORCENTAJEBUSCAR,MATCH(AP8818,CódigoRET,0),4)*1),"")</f>
        <v/>
      </c>
      <c r="AS8818">
        <f t="shared" si="961"/>
        <v>0</v>
      </c>
      <c r="BF8818" t="str">
        <f>IFERROR(IF(OR(BD8818=338,BD8818=340,BD8818=341,BD8818=342,BD8818="342A",BD8818="342B"),PorcenRet(BD8818,BH8818,BI8818),INDEX(PORCENTAJEBUSCAR,MATCH(BD8818,CódigoRET,0),4)*1),"")</f>
        <v/>
      </c>
      <c r="BG8818">
        <f t="shared" si="962"/>
        <v>0</v>
      </c>
      <c r="BO8818">
        <f t="shared" si="963"/>
        <v>0</v>
      </c>
      <c r="CC8818">
        <f t="shared" si="964"/>
        <v>0</v>
      </c>
      <c r="CD8818">
        <f t="shared" si="965"/>
        <v>0</v>
      </c>
      <c r="CG8818">
        <f ca="1">IFERROR(INDIRECT("IVA!X"&amp;MATCH(MID(COMPRAS!C8718,1,2)&amp;MID(COMPRAS!F8718,1,2)&amp;MID(COMPRAS!D8718,1,2),IVA!W:W,0)),"SIN COD.")</f>
        <v>0</v>
      </c>
      <c r="CH8818">
        <f ca="1">IFERROR(INDIRECT("IVA!Y"&amp;MATCH(MID(COMPRAS!C8718,1,2)&amp;MID(COMPRAS!F8718,1,2)&amp;MID(COMPRAS!D8718,1,2),IVA!W:W,0)),"SIN COD.")</f>
        <v>0</v>
      </c>
    </row>
    <row r="8819" spans="1:86" x14ac:dyDescent="0.25">
      <c r="A8819"/>
      <c r="B8819"/>
      <c r="D8819"/>
      <c r="AL8819">
        <f t="shared" si="959"/>
        <v>0</v>
      </c>
      <c r="AQ8819">
        <f t="shared" si="960"/>
        <v>0</v>
      </c>
      <c r="AR8819" t="str">
        <f>IFERROR(IF(OR(AP8819=338,AP8819=340,AP8819=341,AP8819=342,AP8819="342A",AP8819="342B"),PorcenRet(AP8819,AT8819,AU8819),INDEX(PORCENTAJEBUSCAR,MATCH(AP8819,CódigoRET,0),4)*1),"")</f>
        <v/>
      </c>
      <c r="AS8819">
        <f t="shared" si="961"/>
        <v>0</v>
      </c>
      <c r="BF8819" t="str">
        <f>IFERROR(IF(OR(BD8819=338,BD8819=340,BD8819=341,BD8819=342,BD8819="342A",BD8819="342B"),PorcenRet(BD8819,BH8819,BI8819),INDEX(PORCENTAJEBUSCAR,MATCH(BD8819,CódigoRET,0),4)*1),"")</f>
        <v/>
      </c>
      <c r="BG8819">
        <f t="shared" si="962"/>
        <v>0</v>
      </c>
      <c r="BO8819">
        <f t="shared" si="963"/>
        <v>0</v>
      </c>
      <c r="CC8819">
        <f t="shared" si="964"/>
        <v>0</v>
      </c>
      <c r="CD8819">
        <f t="shared" si="965"/>
        <v>0</v>
      </c>
      <c r="CG8819">
        <f ca="1">IFERROR(INDIRECT("IVA!X"&amp;MATCH(MID(COMPRAS!C8719,1,2)&amp;MID(COMPRAS!F8719,1,2)&amp;MID(COMPRAS!D8719,1,2),IVA!W:W,0)),"SIN COD.")</f>
        <v>0</v>
      </c>
      <c r="CH8819">
        <f ca="1">IFERROR(INDIRECT("IVA!Y"&amp;MATCH(MID(COMPRAS!C8719,1,2)&amp;MID(COMPRAS!F8719,1,2)&amp;MID(COMPRAS!D8719,1,2),IVA!W:W,0)),"SIN COD.")</f>
        <v>0</v>
      </c>
    </row>
    <row r="8820" spans="1:86" x14ac:dyDescent="0.25">
      <c r="A8820"/>
      <c r="B8820"/>
      <c r="D8820"/>
      <c r="AL8820">
        <f t="shared" si="959"/>
        <v>0</v>
      </c>
      <c r="AQ8820">
        <f t="shared" si="960"/>
        <v>0</v>
      </c>
      <c r="AR8820" t="str">
        <f>IFERROR(IF(OR(AP8820=338,AP8820=340,AP8820=341,AP8820=342,AP8820="342A",AP8820="342B"),PorcenRet(AP8820,AT8820,AU8820),INDEX(PORCENTAJEBUSCAR,MATCH(AP8820,CódigoRET,0),4)*1),"")</f>
        <v/>
      </c>
      <c r="AS8820">
        <f t="shared" si="961"/>
        <v>0</v>
      </c>
      <c r="BF8820" t="str">
        <f>IFERROR(IF(OR(BD8820=338,BD8820=340,BD8820=341,BD8820=342,BD8820="342A",BD8820="342B"),PorcenRet(BD8820,BH8820,BI8820),INDEX(PORCENTAJEBUSCAR,MATCH(BD8820,CódigoRET,0),4)*1),"")</f>
        <v/>
      </c>
      <c r="BG8820">
        <f t="shared" si="962"/>
        <v>0</v>
      </c>
      <c r="BO8820">
        <f t="shared" si="963"/>
        <v>0</v>
      </c>
      <c r="CC8820">
        <f t="shared" si="964"/>
        <v>0</v>
      </c>
      <c r="CD8820">
        <f t="shared" si="965"/>
        <v>0</v>
      </c>
      <c r="CG8820">
        <f ca="1">IFERROR(INDIRECT("IVA!X"&amp;MATCH(MID(COMPRAS!C8720,1,2)&amp;MID(COMPRAS!F8720,1,2)&amp;MID(COMPRAS!D8720,1,2),IVA!W:W,0)),"SIN COD.")</f>
        <v>0</v>
      </c>
      <c r="CH8820">
        <f ca="1">IFERROR(INDIRECT("IVA!Y"&amp;MATCH(MID(COMPRAS!C8720,1,2)&amp;MID(COMPRAS!F8720,1,2)&amp;MID(COMPRAS!D8720,1,2),IVA!W:W,0)),"SIN COD.")</f>
        <v>0</v>
      </c>
    </row>
    <row r="8821" spans="1:86" x14ac:dyDescent="0.25">
      <c r="A8821"/>
      <c r="B8821"/>
      <c r="D8821"/>
      <c r="AL8821">
        <f t="shared" si="959"/>
        <v>0</v>
      </c>
      <c r="AQ8821">
        <f t="shared" si="960"/>
        <v>0</v>
      </c>
      <c r="AR8821" t="str">
        <f>IFERROR(IF(OR(AP8821=338,AP8821=340,AP8821=341,AP8821=342,AP8821="342A",AP8821="342B"),PorcenRet(AP8821,AT8821,AU8821),INDEX(PORCENTAJEBUSCAR,MATCH(AP8821,CódigoRET,0),4)*1),"")</f>
        <v/>
      </c>
      <c r="AS8821">
        <f t="shared" si="961"/>
        <v>0</v>
      </c>
      <c r="BF8821" t="str">
        <f>IFERROR(IF(OR(BD8821=338,BD8821=340,BD8821=341,BD8821=342,BD8821="342A",BD8821="342B"),PorcenRet(BD8821,BH8821,BI8821),INDEX(PORCENTAJEBUSCAR,MATCH(BD8821,CódigoRET,0),4)*1),"")</f>
        <v/>
      </c>
      <c r="BG8821">
        <f t="shared" si="962"/>
        <v>0</v>
      </c>
      <c r="BO8821">
        <f t="shared" si="963"/>
        <v>0</v>
      </c>
      <c r="CC8821">
        <f t="shared" si="964"/>
        <v>0</v>
      </c>
      <c r="CD8821">
        <f t="shared" si="965"/>
        <v>0</v>
      </c>
      <c r="CG8821">
        <f ca="1">IFERROR(INDIRECT("IVA!X"&amp;MATCH(MID(COMPRAS!C8721,1,2)&amp;MID(COMPRAS!F8721,1,2)&amp;MID(COMPRAS!D8721,1,2),IVA!W:W,0)),"SIN COD.")</f>
        <v>0</v>
      </c>
      <c r="CH8821">
        <f ca="1">IFERROR(INDIRECT("IVA!Y"&amp;MATCH(MID(COMPRAS!C8721,1,2)&amp;MID(COMPRAS!F8721,1,2)&amp;MID(COMPRAS!D8721,1,2),IVA!W:W,0)),"SIN COD.")</f>
        <v>0</v>
      </c>
    </row>
    <row r="8822" spans="1:86" x14ac:dyDescent="0.25">
      <c r="A8822"/>
      <c r="B8822"/>
      <c r="D8822"/>
      <c r="AL8822">
        <f t="shared" si="959"/>
        <v>0</v>
      </c>
      <c r="AQ8822">
        <f t="shared" si="960"/>
        <v>0</v>
      </c>
      <c r="AR8822" t="str">
        <f>IFERROR(IF(OR(AP8822=338,AP8822=340,AP8822=341,AP8822=342,AP8822="342A",AP8822="342B"),PorcenRet(AP8822,AT8822,AU8822),INDEX(PORCENTAJEBUSCAR,MATCH(AP8822,CódigoRET,0),4)*1),"")</f>
        <v/>
      </c>
      <c r="AS8822">
        <f t="shared" si="961"/>
        <v>0</v>
      </c>
      <c r="BF8822" t="str">
        <f>IFERROR(IF(OR(BD8822=338,BD8822=340,BD8822=341,BD8822=342,BD8822="342A",BD8822="342B"),PorcenRet(BD8822,BH8822,BI8822),INDEX(PORCENTAJEBUSCAR,MATCH(BD8822,CódigoRET,0),4)*1),"")</f>
        <v/>
      </c>
      <c r="BG8822">
        <f t="shared" si="962"/>
        <v>0</v>
      </c>
      <c r="BO8822">
        <f t="shared" si="963"/>
        <v>0</v>
      </c>
      <c r="CC8822">
        <f t="shared" si="964"/>
        <v>0</v>
      </c>
      <c r="CD8822">
        <f t="shared" si="965"/>
        <v>0</v>
      </c>
      <c r="CG8822">
        <f ca="1">IFERROR(INDIRECT("IVA!X"&amp;MATCH(MID(COMPRAS!C8722,1,2)&amp;MID(COMPRAS!F8722,1,2)&amp;MID(COMPRAS!D8722,1,2),IVA!W:W,0)),"SIN COD.")</f>
        <v>0</v>
      </c>
      <c r="CH8822">
        <f ca="1">IFERROR(INDIRECT("IVA!Y"&amp;MATCH(MID(COMPRAS!C8722,1,2)&amp;MID(COMPRAS!F8722,1,2)&amp;MID(COMPRAS!D8722,1,2),IVA!W:W,0)),"SIN COD.")</f>
        <v>0</v>
      </c>
    </row>
    <row r="8823" spans="1:86" x14ac:dyDescent="0.25">
      <c r="A8823"/>
      <c r="B8823"/>
      <c r="D8823"/>
      <c r="AL8823">
        <f t="shared" si="959"/>
        <v>0</v>
      </c>
      <c r="AQ8823">
        <f t="shared" si="960"/>
        <v>0</v>
      </c>
      <c r="AR8823" t="str">
        <f>IFERROR(IF(OR(AP8823=338,AP8823=340,AP8823=341,AP8823=342,AP8823="342A",AP8823="342B"),PorcenRet(AP8823,AT8823,AU8823),INDEX(PORCENTAJEBUSCAR,MATCH(AP8823,CódigoRET,0),4)*1),"")</f>
        <v/>
      </c>
      <c r="AS8823">
        <f t="shared" si="961"/>
        <v>0</v>
      </c>
      <c r="BF8823" t="str">
        <f>IFERROR(IF(OR(BD8823=338,BD8823=340,BD8823=341,BD8823=342,BD8823="342A",BD8823="342B"),PorcenRet(BD8823,BH8823,BI8823),INDEX(PORCENTAJEBUSCAR,MATCH(BD8823,CódigoRET,0),4)*1),"")</f>
        <v/>
      </c>
      <c r="BG8823">
        <f t="shared" si="962"/>
        <v>0</v>
      </c>
      <c r="BO8823">
        <f t="shared" si="963"/>
        <v>0</v>
      </c>
      <c r="CC8823">
        <f t="shared" si="964"/>
        <v>0</v>
      </c>
      <c r="CD8823">
        <f t="shared" si="965"/>
        <v>0</v>
      </c>
      <c r="CG8823">
        <f ca="1">IFERROR(INDIRECT("IVA!X"&amp;MATCH(MID(COMPRAS!C8723,1,2)&amp;MID(COMPRAS!F8723,1,2)&amp;MID(COMPRAS!D8723,1,2),IVA!W:W,0)),"SIN COD.")</f>
        <v>0</v>
      </c>
      <c r="CH8823">
        <f ca="1">IFERROR(INDIRECT("IVA!Y"&amp;MATCH(MID(COMPRAS!C8723,1,2)&amp;MID(COMPRAS!F8723,1,2)&amp;MID(COMPRAS!D8723,1,2),IVA!W:W,0)),"SIN COD.")</f>
        <v>0</v>
      </c>
    </row>
    <row r="8824" spans="1:86" x14ac:dyDescent="0.25">
      <c r="A8824"/>
      <c r="B8824"/>
      <c r="D8824"/>
      <c r="AL8824">
        <f t="shared" si="959"/>
        <v>0</v>
      </c>
      <c r="AQ8824">
        <f t="shared" si="960"/>
        <v>0</v>
      </c>
      <c r="AR8824" t="str">
        <f>IFERROR(IF(OR(AP8824=338,AP8824=340,AP8824=341,AP8824=342,AP8824="342A",AP8824="342B"),PorcenRet(AP8824,AT8824,AU8824),INDEX(PORCENTAJEBUSCAR,MATCH(AP8824,CódigoRET,0),4)*1),"")</f>
        <v/>
      </c>
      <c r="AS8824">
        <f t="shared" si="961"/>
        <v>0</v>
      </c>
      <c r="BF8824" t="str">
        <f>IFERROR(IF(OR(BD8824=338,BD8824=340,BD8824=341,BD8824=342,BD8824="342A",BD8824="342B"),PorcenRet(BD8824,BH8824,BI8824),INDEX(PORCENTAJEBUSCAR,MATCH(BD8824,CódigoRET,0),4)*1),"")</f>
        <v/>
      </c>
      <c r="BG8824">
        <f t="shared" si="962"/>
        <v>0</v>
      </c>
      <c r="BO8824">
        <f t="shared" si="963"/>
        <v>0</v>
      </c>
      <c r="CC8824">
        <f t="shared" si="964"/>
        <v>0</v>
      </c>
      <c r="CD8824">
        <f t="shared" si="965"/>
        <v>0</v>
      </c>
      <c r="CG8824">
        <f ca="1">IFERROR(INDIRECT("IVA!X"&amp;MATCH(MID(COMPRAS!C8724,1,2)&amp;MID(COMPRAS!F8724,1,2)&amp;MID(COMPRAS!D8724,1,2),IVA!W:W,0)),"SIN COD.")</f>
        <v>0</v>
      </c>
      <c r="CH8824">
        <f ca="1">IFERROR(INDIRECT("IVA!Y"&amp;MATCH(MID(COMPRAS!C8724,1,2)&amp;MID(COMPRAS!F8724,1,2)&amp;MID(COMPRAS!D8724,1,2),IVA!W:W,0)),"SIN COD.")</f>
        <v>0</v>
      </c>
    </row>
    <row r="8825" spans="1:86" x14ac:dyDescent="0.25">
      <c r="A8825"/>
      <c r="B8825"/>
      <c r="D8825"/>
      <c r="AL8825">
        <f t="shared" si="959"/>
        <v>0</v>
      </c>
      <c r="AQ8825">
        <f t="shared" si="960"/>
        <v>0</v>
      </c>
      <c r="AR8825" t="str">
        <f>IFERROR(IF(OR(AP8825=338,AP8825=340,AP8825=341,AP8825=342,AP8825="342A",AP8825="342B"),PorcenRet(AP8825,AT8825,AU8825),INDEX(PORCENTAJEBUSCAR,MATCH(AP8825,CódigoRET,0),4)*1),"")</f>
        <v/>
      </c>
      <c r="AS8825">
        <f t="shared" si="961"/>
        <v>0</v>
      </c>
      <c r="BF8825" t="str">
        <f>IFERROR(IF(OR(BD8825=338,BD8825=340,BD8825=341,BD8825=342,BD8825="342A",BD8825="342B"),PorcenRet(BD8825,BH8825,BI8825),INDEX(PORCENTAJEBUSCAR,MATCH(BD8825,CódigoRET,0),4)*1),"")</f>
        <v/>
      </c>
      <c r="BG8825">
        <f t="shared" si="962"/>
        <v>0</v>
      </c>
      <c r="BO8825">
        <f t="shared" si="963"/>
        <v>0</v>
      </c>
      <c r="CC8825">
        <f t="shared" si="964"/>
        <v>0</v>
      </c>
      <c r="CD8825">
        <f t="shared" si="965"/>
        <v>0</v>
      </c>
      <c r="CG8825">
        <f ca="1">IFERROR(INDIRECT("IVA!X"&amp;MATCH(MID(COMPRAS!C8725,1,2)&amp;MID(COMPRAS!F8725,1,2)&amp;MID(COMPRAS!D8725,1,2),IVA!W:W,0)),"SIN COD.")</f>
        <v>0</v>
      </c>
      <c r="CH8825">
        <f ca="1">IFERROR(INDIRECT("IVA!Y"&amp;MATCH(MID(COMPRAS!C8725,1,2)&amp;MID(COMPRAS!F8725,1,2)&amp;MID(COMPRAS!D8725,1,2),IVA!W:W,0)),"SIN COD.")</f>
        <v>0</v>
      </c>
    </row>
    <row r="8826" spans="1:86" x14ac:dyDescent="0.25">
      <c r="A8826"/>
      <c r="B8826"/>
      <c r="D8826"/>
      <c r="AL8826">
        <f t="shared" si="959"/>
        <v>0</v>
      </c>
      <c r="AQ8826">
        <f t="shared" si="960"/>
        <v>0</v>
      </c>
      <c r="AR8826" t="str">
        <f>IFERROR(IF(OR(AP8826=338,AP8826=340,AP8826=341,AP8826=342,AP8826="342A",AP8826="342B"),PorcenRet(AP8826,AT8826,AU8826),INDEX(PORCENTAJEBUSCAR,MATCH(AP8826,CódigoRET,0),4)*1),"")</f>
        <v/>
      </c>
      <c r="AS8826">
        <f t="shared" si="961"/>
        <v>0</v>
      </c>
      <c r="BF8826" t="str">
        <f>IFERROR(IF(OR(BD8826=338,BD8826=340,BD8826=341,BD8826=342,BD8826="342A",BD8826="342B"),PorcenRet(BD8826,BH8826,BI8826),INDEX(PORCENTAJEBUSCAR,MATCH(BD8826,CódigoRET,0),4)*1),"")</f>
        <v/>
      </c>
      <c r="BG8826">
        <f t="shared" si="962"/>
        <v>0</v>
      </c>
      <c r="BO8826">
        <f t="shared" si="963"/>
        <v>0</v>
      </c>
      <c r="CC8826">
        <f t="shared" si="964"/>
        <v>0</v>
      </c>
      <c r="CD8826">
        <f t="shared" si="965"/>
        <v>0</v>
      </c>
      <c r="CG8826">
        <f ca="1">IFERROR(INDIRECT("IVA!X"&amp;MATCH(MID(COMPRAS!C8726,1,2)&amp;MID(COMPRAS!F8726,1,2)&amp;MID(COMPRAS!D8726,1,2),IVA!W:W,0)),"SIN COD.")</f>
        <v>0</v>
      </c>
      <c r="CH8826">
        <f ca="1">IFERROR(INDIRECT("IVA!Y"&amp;MATCH(MID(COMPRAS!C8726,1,2)&amp;MID(COMPRAS!F8726,1,2)&amp;MID(COMPRAS!D8726,1,2),IVA!W:W,0)),"SIN COD.")</f>
        <v>0</v>
      </c>
    </row>
    <row r="8827" spans="1:86" x14ac:dyDescent="0.25">
      <c r="A8827"/>
      <c r="B8827"/>
      <c r="D8827"/>
      <c r="AL8827">
        <f t="shared" si="959"/>
        <v>0</v>
      </c>
      <c r="AQ8827">
        <f t="shared" si="960"/>
        <v>0</v>
      </c>
      <c r="AR8827" t="str">
        <f>IFERROR(IF(OR(AP8827=338,AP8827=340,AP8827=341,AP8827=342,AP8827="342A",AP8827="342B"),PorcenRet(AP8827,AT8827,AU8827),INDEX(PORCENTAJEBUSCAR,MATCH(AP8827,CódigoRET,0),4)*1),"")</f>
        <v/>
      </c>
      <c r="AS8827">
        <f t="shared" si="961"/>
        <v>0</v>
      </c>
      <c r="BF8827" t="str">
        <f>IFERROR(IF(OR(BD8827=338,BD8827=340,BD8827=341,BD8827=342,BD8827="342A",BD8827="342B"),PorcenRet(BD8827,BH8827,BI8827),INDEX(PORCENTAJEBUSCAR,MATCH(BD8827,CódigoRET,0),4)*1),"")</f>
        <v/>
      </c>
      <c r="BG8827">
        <f t="shared" si="962"/>
        <v>0</v>
      </c>
      <c r="BO8827">
        <f t="shared" si="963"/>
        <v>0</v>
      </c>
      <c r="CC8827">
        <f t="shared" si="964"/>
        <v>0</v>
      </c>
      <c r="CD8827">
        <f t="shared" si="965"/>
        <v>0</v>
      </c>
      <c r="CG8827">
        <f ca="1">IFERROR(INDIRECT("IVA!X"&amp;MATCH(MID(COMPRAS!C8727,1,2)&amp;MID(COMPRAS!F8727,1,2)&amp;MID(COMPRAS!D8727,1,2),IVA!W:W,0)),"SIN COD.")</f>
        <v>0</v>
      </c>
      <c r="CH8827">
        <f ca="1">IFERROR(INDIRECT("IVA!Y"&amp;MATCH(MID(COMPRAS!C8727,1,2)&amp;MID(COMPRAS!F8727,1,2)&amp;MID(COMPRAS!D8727,1,2),IVA!W:W,0)),"SIN COD.")</f>
        <v>0</v>
      </c>
    </row>
    <row r="8828" spans="1:86" x14ac:dyDescent="0.25">
      <c r="A8828"/>
      <c r="B8828"/>
      <c r="D8828"/>
      <c r="AL8828">
        <f t="shared" si="959"/>
        <v>0</v>
      </c>
      <c r="AQ8828">
        <f t="shared" si="960"/>
        <v>0</v>
      </c>
      <c r="AR8828" t="str">
        <f>IFERROR(IF(OR(AP8828=338,AP8828=340,AP8828=341,AP8828=342,AP8828="342A",AP8828="342B"),PorcenRet(AP8828,AT8828,AU8828),INDEX(PORCENTAJEBUSCAR,MATCH(AP8828,CódigoRET,0),4)*1),"")</f>
        <v/>
      </c>
      <c r="AS8828">
        <f t="shared" si="961"/>
        <v>0</v>
      </c>
      <c r="BF8828" t="str">
        <f>IFERROR(IF(OR(BD8828=338,BD8828=340,BD8828=341,BD8828=342,BD8828="342A",BD8828="342B"),PorcenRet(BD8828,BH8828,BI8828),INDEX(PORCENTAJEBUSCAR,MATCH(BD8828,CódigoRET,0),4)*1),"")</f>
        <v/>
      </c>
      <c r="BG8828">
        <f t="shared" si="962"/>
        <v>0</v>
      </c>
      <c r="BO8828">
        <f t="shared" si="963"/>
        <v>0</v>
      </c>
      <c r="CC8828">
        <f t="shared" si="964"/>
        <v>0</v>
      </c>
      <c r="CD8828">
        <f t="shared" si="965"/>
        <v>0</v>
      </c>
      <c r="CG8828">
        <f ca="1">IFERROR(INDIRECT("IVA!X"&amp;MATCH(MID(COMPRAS!C8728,1,2)&amp;MID(COMPRAS!F8728,1,2)&amp;MID(COMPRAS!D8728,1,2),IVA!W:W,0)),"SIN COD.")</f>
        <v>0</v>
      </c>
      <c r="CH8828">
        <f ca="1">IFERROR(INDIRECT("IVA!Y"&amp;MATCH(MID(COMPRAS!C8728,1,2)&amp;MID(COMPRAS!F8728,1,2)&amp;MID(COMPRAS!D8728,1,2),IVA!W:W,0)),"SIN COD.")</f>
        <v>0</v>
      </c>
    </row>
    <row r="8829" spans="1:86" x14ac:dyDescent="0.25">
      <c r="A8829"/>
      <c r="B8829"/>
      <c r="D8829"/>
      <c r="AL8829">
        <f t="shared" si="959"/>
        <v>0</v>
      </c>
      <c r="AQ8829">
        <f t="shared" si="960"/>
        <v>0</v>
      </c>
      <c r="AR8829" t="str">
        <f>IFERROR(IF(OR(AP8829=338,AP8829=340,AP8829=341,AP8829=342,AP8829="342A",AP8829="342B"),PorcenRet(AP8829,AT8829,AU8829),INDEX(PORCENTAJEBUSCAR,MATCH(AP8829,CódigoRET,0),4)*1),"")</f>
        <v/>
      </c>
      <c r="AS8829">
        <f t="shared" si="961"/>
        <v>0</v>
      </c>
      <c r="BF8829" t="str">
        <f>IFERROR(IF(OR(BD8829=338,BD8829=340,BD8829=341,BD8829=342,BD8829="342A",BD8829="342B"),PorcenRet(BD8829,BH8829,BI8829),INDEX(PORCENTAJEBUSCAR,MATCH(BD8829,CódigoRET,0),4)*1),"")</f>
        <v/>
      </c>
      <c r="BG8829">
        <f t="shared" si="962"/>
        <v>0</v>
      </c>
      <c r="BO8829">
        <f t="shared" si="963"/>
        <v>0</v>
      </c>
      <c r="CC8829">
        <f t="shared" si="964"/>
        <v>0</v>
      </c>
      <c r="CD8829">
        <f t="shared" si="965"/>
        <v>0</v>
      </c>
      <c r="CG8829">
        <f ca="1">IFERROR(INDIRECT("IVA!X"&amp;MATCH(MID(COMPRAS!C8729,1,2)&amp;MID(COMPRAS!F8729,1,2)&amp;MID(COMPRAS!D8729,1,2),IVA!W:W,0)),"SIN COD.")</f>
        <v>0</v>
      </c>
      <c r="CH8829">
        <f ca="1">IFERROR(INDIRECT("IVA!Y"&amp;MATCH(MID(COMPRAS!C8729,1,2)&amp;MID(COMPRAS!F8729,1,2)&amp;MID(COMPRAS!D8729,1,2),IVA!W:W,0)),"SIN COD.")</f>
        <v>0</v>
      </c>
    </row>
    <row r="8830" spans="1:86" x14ac:dyDescent="0.25">
      <c r="A8830"/>
      <c r="B8830"/>
      <c r="D8830"/>
      <c r="AL8830">
        <f t="shared" si="959"/>
        <v>0</v>
      </c>
      <c r="AQ8830">
        <f t="shared" si="960"/>
        <v>0</v>
      </c>
      <c r="AR8830" t="str">
        <f>IFERROR(IF(OR(AP8830=338,AP8830=340,AP8830=341,AP8830=342,AP8830="342A",AP8830="342B"),PorcenRet(AP8830,AT8830,AU8830),INDEX(PORCENTAJEBUSCAR,MATCH(AP8830,CódigoRET,0),4)*1),"")</f>
        <v/>
      </c>
      <c r="AS8830">
        <f t="shared" si="961"/>
        <v>0</v>
      </c>
      <c r="BF8830" t="str">
        <f>IFERROR(IF(OR(BD8830=338,BD8830=340,BD8830=341,BD8830=342,BD8830="342A",BD8830="342B"),PorcenRet(BD8830,BH8830,BI8830),INDEX(PORCENTAJEBUSCAR,MATCH(BD8830,CódigoRET,0),4)*1),"")</f>
        <v/>
      </c>
      <c r="BG8830">
        <f t="shared" si="962"/>
        <v>0</v>
      </c>
      <c r="BO8830">
        <f t="shared" si="963"/>
        <v>0</v>
      </c>
      <c r="CC8830">
        <f t="shared" si="964"/>
        <v>0</v>
      </c>
      <c r="CD8830">
        <f t="shared" si="965"/>
        <v>0</v>
      </c>
      <c r="CG8830">
        <f ca="1">IFERROR(INDIRECT("IVA!X"&amp;MATCH(MID(COMPRAS!C8730,1,2)&amp;MID(COMPRAS!F8730,1,2)&amp;MID(COMPRAS!D8730,1,2),IVA!W:W,0)),"SIN COD.")</f>
        <v>0</v>
      </c>
      <c r="CH8830">
        <f ca="1">IFERROR(INDIRECT("IVA!Y"&amp;MATCH(MID(COMPRAS!C8730,1,2)&amp;MID(COMPRAS!F8730,1,2)&amp;MID(COMPRAS!D8730,1,2),IVA!W:W,0)),"SIN COD.")</f>
        <v>0</v>
      </c>
    </row>
    <row r="8831" spans="1:86" x14ac:dyDescent="0.25">
      <c r="A8831"/>
      <c r="B8831"/>
      <c r="D8831"/>
      <c r="AL8831">
        <f t="shared" si="959"/>
        <v>0</v>
      </c>
      <c r="AQ8831">
        <f t="shared" si="960"/>
        <v>0</v>
      </c>
      <c r="AR8831" t="str">
        <f>IFERROR(IF(OR(AP8831=338,AP8831=340,AP8831=341,AP8831=342,AP8831="342A",AP8831="342B"),PorcenRet(AP8831,AT8831,AU8831),INDEX(PORCENTAJEBUSCAR,MATCH(AP8831,CódigoRET,0),4)*1),"")</f>
        <v/>
      </c>
      <c r="AS8831">
        <f t="shared" si="961"/>
        <v>0</v>
      </c>
      <c r="BF8831" t="str">
        <f>IFERROR(IF(OR(BD8831=338,BD8831=340,BD8831=341,BD8831=342,BD8831="342A",BD8831="342B"),PorcenRet(BD8831,BH8831,BI8831),INDEX(PORCENTAJEBUSCAR,MATCH(BD8831,CódigoRET,0),4)*1),"")</f>
        <v/>
      </c>
      <c r="BG8831">
        <f t="shared" si="962"/>
        <v>0</v>
      </c>
      <c r="BO8831">
        <f t="shared" si="963"/>
        <v>0</v>
      </c>
      <c r="CC8831">
        <f t="shared" si="964"/>
        <v>0</v>
      </c>
      <c r="CD8831">
        <f t="shared" si="965"/>
        <v>0</v>
      </c>
      <c r="CG8831">
        <f ca="1">IFERROR(INDIRECT("IVA!X"&amp;MATCH(MID(COMPRAS!C8731,1,2)&amp;MID(COMPRAS!F8731,1,2)&amp;MID(COMPRAS!D8731,1,2),IVA!W:W,0)),"SIN COD.")</f>
        <v>0</v>
      </c>
      <c r="CH8831">
        <f ca="1">IFERROR(INDIRECT("IVA!Y"&amp;MATCH(MID(COMPRAS!C8731,1,2)&amp;MID(COMPRAS!F8731,1,2)&amp;MID(COMPRAS!D8731,1,2),IVA!W:W,0)),"SIN COD.")</f>
        <v>0</v>
      </c>
    </row>
    <row r="8832" spans="1:86" x14ac:dyDescent="0.25">
      <c r="A8832"/>
      <c r="B8832"/>
      <c r="D8832"/>
      <c r="AL8832">
        <f t="shared" si="959"/>
        <v>0</v>
      </c>
      <c r="AQ8832">
        <f t="shared" si="960"/>
        <v>0</v>
      </c>
      <c r="AR8832" t="str">
        <f>IFERROR(IF(OR(AP8832=338,AP8832=340,AP8832=341,AP8832=342,AP8832="342A",AP8832="342B"),PorcenRet(AP8832,AT8832,AU8832),INDEX(PORCENTAJEBUSCAR,MATCH(AP8832,CódigoRET,0),4)*1),"")</f>
        <v/>
      </c>
      <c r="AS8832">
        <f t="shared" si="961"/>
        <v>0</v>
      </c>
      <c r="BF8832" t="str">
        <f>IFERROR(IF(OR(BD8832=338,BD8832=340,BD8832=341,BD8832=342,BD8832="342A",BD8832="342B"),PorcenRet(BD8832,BH8832,BI8832),INDEX(PORCENTAJEBUSCAR,MATCH(BD8832,CódigoRET,0),4)*1),"")</f>
        <v/>
      </c>
      <c r="BG8832">
        <f t="shared" si="962"/>
        <v>0</v>
      </c>
      <c r="BO8832">
        <f t="shared" si="963"/>
        <v>0</v>
      </c>
      <c r="CC8832">
        <f t="shared" si="964"/>
        <v>0</v>
      </c>
      <c r="CD8832">
        <f t="shared" si="965"/>
        <v>0</v>
      </c>
      <c r="CG8832">
        <f ca="1">IFERROR(INDIRECT("IVA!X"&amp;MATCH(MID(COMPRAS!C8732,1,2)&amp;MID(COMPRAS!F8732,1,2)&amp;MID(COMPRAS!D8732,1,2),IVA!W:W,0)),"SIN COD.")</f>
        <v>0</v>
      </c>
      <c r="CH8832">
        <f ca="1">IFERROR(INDIRECT("IVA!Y"&amp;MATCH(MID(COMPRAS!C8732,1,2)&amp;MID(COMPRAS!F8732,1,2)&amp;MID(COMPRAS!D8732,1,2),IVA!W:W,0)),"SIN COD.")</f>
        <v>0</v>
      </c>
    </row>
    <row r="8833" spans="1:86" x14ac:dyDescent="0.25">
      <c r="A8833"/>
      <c r="B8833"/>
      <c r="D8833"/>
      <c r="AL8833">
        <f t="shared" si="959"/>
        <v>0</v>
      </c>
      <c r="AQ8833">
        <f t="shared" si="960"/>
        <v>0</v>
      </c>
      <c r="AR8833" t="str">
        <f>IFERROR(IF(OR(AP8833=338,AP8833=340,AP8833=341,AP8833=342,AP8833="342A",AP8833="342B"),PorcenRet(AP8833,AT8833,AU8833),INDEX(PORCENTAJEBUSCAR,MATCH(AP8833,CódigoRET,0),4)*1),"")</f>
        <v/>
      </c>
      <c r="AS8833">
        <f t="shared" si="961"/>
        <v>0</v>
      </c>
      <c r="BF8833" t="str">
        <f>IFERROR(IF(OR(BD8833=338,BD8833=340,BD8833=341,BD8833=342,BD8833="342A",BD8833="342B"),PorcenRet(BD8833,BH8833,BI8833),INDEX(PORCENTAJEBUSCAR,MATCH(BD8833,CódigoRET,0),4)*1),"")</f>
        <v/>
      </c>
      <c r="BG8833">
        <f t="shared" si="962"/>
        <v>0</v>
      </c>
      <c r="BO8833">
        <f t="shared" si="963"/>
        <v>0</v>
      </c>
      <c r="CC8833">
        <f t="shared" si="964"/>
        <v>0</v>
      </c>
      <c r="CD8833">
        <f t="shared" si="965"/>
        <v>0</v>
      </c>
      <c r="CG8833">
        <f ca="1">IFERROR(INDIRECT("IVA!X"&amp;MATCH(MID(COMPRAS!C8733,1,2)&amp;MID(COMPRAS!F8733,1,2)&amp;MID(COMPRAS!D8733,1,2),IVA!W:W,0)),"SIN COD.")</f>
        <v>0</v>
      </c>
      <c r="CH8833">
        <f ca="1">IFERROR(INDIRECT("IVA!Y"&amp;MATCH(MID(COMPRAS!C8733,1,2)&amp;MID(COMPRAS!F8733,1,2)&amp;MID(COMPRAS!D8733,1,2),IVA!W:W,0)),"SIN COD.")</f>
        <v>0</v>
      </c>
    </row>
    <row r="8834" spans="1:86" x14ac:dyDescent="0.25">
      <c r="A8834"/>
      <c r="B8834"/>
      <c r="D8834"/>
      <c r="AL8834">
        <f t="shared" ref="AL8834:AL8897" si="966">O8834+P8834+Q8834+R8834+S8834+T8834+U8834+V8834</f>
        <v>0</v>
      </c>
      <c r="AQ8834">
        <f t="shared" ref="AQ8834:AQ8897" si="967">+P8834+Q8834+R8834+S8834-BE8834-BQ8834-BW8834+O8834</f>
        <v>0</v>
      </c>
      <c r="AR8834" t="str">
        <f>IFERROR(IF(OR(AP8834=338,AP8834=340,AP8834=341,AP8834=342,AP8834="342A",AP8834="342B"),PorcenRet(AP8834,AT8834,AU8834),INDEX(PORCENTAJEBUSCAR,MATCH(AP8834,CódigoRET,0),4)*1),"")</f>
        <v/>
      </c>
      <c r="AS8834">
        <f t="shared" ref="AS8834:AS8897" si="968">ROUND(IF(AP8834="",0,AQ8834*(AR8834/100)),2)</f>
        <v>0</v>
      </c>
      <c r="BF8834" t="str">
        <f>IFERROR(IF(OR(BD8834=338,BD8834=340,BD8834=341,BD8834=342,BD8834="342A",BD8834="342B"),PorcenRet(BD8834,BH8834,BI8834),INDEX(PORCENTAJEBUSCAR,MATCH(BD8834,CódigoRET,0),4)*1),"")</f>
        <v/>
      </c>
      <c r="BG8834">
        <f t="shared" ref="BG8834:BG8897" si="969">ROUND(IF(BD8834="",0,BE8834*(BF8834/100)),2)</f>
        <v>0</v>
      </c>
      <c r="BO8834">
        <f t="shared" ref="BO8834:BO8897" si="970">IF(MID(F8834,1,2)="41",SUM(O8834:S8834),0)</f>
        <v>0</v>
      </c>
      <c r="CC8834">
        <f t="shared" ref="CC8834:CC8897" si="971">O8834+P8834+Q8834+R8834+S8834</f>
        <v>0</v>
      </c>
      <c r="CD8834">
        <f t="shared" ref="CD8834:CD8897" si="972">T8834+U8834</f>
        <v>0</v>
      </c>
      <c r="CG8834">
        <f ca="1">IFERROR(INDIRECT("IVA!X"&amp;MATCH(MID(COMPRAS!C8734,1,2)&amp;MID(COMPRAS!F8734,1,2)&amp;MID(COMPRAS!D8734,1,2),IVA!W:W,0)),"SIN COD.")</f>
        <v>0</v>
      </c>
      <c r="CH8834">
        <f ca="1">IFERROR(INDIRECT("IVA!Y"&amp;MATCH(MID(COMPRAS!C8734,1,2)&amp;MID(COMPRAS!F8734,1,2)&amp;MID(COMPRAS!D8734,1,2),IVA!W:W,0)),"SIN COD.")</f>
        <v>0</v>
      </c>
    </row>
    <row r="8835" spans="1:86" x14ac:dyDescent="0.25">
      <c r="A8835"/>
      <c r="B8835"/>
      <c r="D8835"/>
      <c r="AL8835">
        <f t="shared" si="966"/>
        <v>0</v>
      </c>
      <c r="AQ8835">
        <f t="shared" si="967"/>
        <v>0</v>
      </c>
      <c r="AR8835" t="str">
        <f>IFERROR(IF(OR(AP8835=338,AP8835=340,AP8835=341,AP8835=342,AP8835="342A",AP8835="342B"),PorcenRet(AP8835,AT8835,AU8835),INDEX(PORCENTAJEBUSCAR,MATCH(AP8835,CódigoRET,0),4)*1),"")</f>
        <v/>
      </c>
      <c r="AS8835">
        <f t="shared" si="968"/>
        <v>0</v>
      </c>
      <c r="BF8835" t="str">
        <f>IFERROR(IF(OR(BD8835=338,BD8835=340,BD8835=341,BD8835=342,BD8835="342A",BD8835="342B"),PorcenRet(BD8835,BH8835,BI8835),INDEX(PORCENTAJEBUSCAR,MATCH(BD8835,CódigoRET,0),4)*1),"")</f>
        <v/>
      </c>
      <c r="BG8835">
        <f t="shared" si="969"/>
        <v>0</v>
      </c>
      <c r="BO8835">
        <f t="shared" si="970"/>
        <v>0</v>
      </c>
      <c r="CC8835">
        <f t="shared" si="971"/>
        <v>0</v>
      </c>
      <c r="CD8835">
        <f t="shared" si="972"/>
        <v>0</v>
      </c>
      <c r="CG8835">
        <f ca="1">IFERROR(INDIRECT("IVA!X"&amp;MATCH(MID(COMPRAS!C8735,1,2)&amp;MID(COMPRAS!F8735,1,2)&amp;MID(COMPRAS!D8735,1,2),IVA!W:W,0)),"SIN COD.")</f>
        <v>0</v>
      </c>
      <c r="CH8835">
        <f ca="1">IFERROR(INDIRECT("IVA!Y"&amp;MATCH(MID(COMPRAS!C8735,1,2)&amp;MID(COMPRAS!F8735,1,2)&amp;MID(COMPRAS!D8735,1,2),IVA!W:W,0)),"SIN COD.")</f>
        <v>0</v>
      </c>
    </row>
    <row r="8836" spans="1:86" x14ac:dyDescent="0.25">
      <c r="A8836"/>
      <c r="B8836"/>
      <c r="D8836"/>
      <c r="AL8836">
        <f t="shared" si="966"/>
        <v>0</v>
      </c>
      <c r="AQ8836">
        <f t="shared" si="967"/>
        <v>0</v>
      </c>
      <c r="AR8836" t="str">
        <f>IFERROR(IF(OR(AP8836=338,AP8836=340,AP8836=341,AP8836=342,AP8836="342A",AP8836="342B"),PorcenRet(AP8836,AT8836,AU8836),INDEX(PORCENTAJEBUSCAR,MATCH(AP8836,CódigoRET,0),4)*1),"")</f>
        <v/>
      </c>
      <c r="AS8836">
        <f t="shared" si="968"/>
        <v>0</v>
      </c>
      <c r="BF8836" t="str">
        <f>IFERROR(IF(OR(BD8836=338,BD8836=340,BD8836=341,BD8836=342,BD8836="342A",BD8836="342B"),PorcenRet(BD8836,BH8836,BI8836),INDEX(PORCENTAJEBUSCAR,MATCH(BD8836,CódigoRET,0),4)*1),"")</f>
        <v/>
      </c>
      <c r="BG8836">
        <f t="shared" si="969"/>
        <v>0</v>
      </c>
      <c r="BO8836">
        <f t="shared" si="970"/>
        <v>0</v>
      </c>
      <c r="CC8836">
        <f t="shared" si="971"/>
        <v>0</v>
      </c>
      <c r="CD8836">
        <f t="shared" si="972"/>
        <v>0</v>
      </c>
      <c r="CG8836">
        <f ca="1">IFERROR(INDIRECT("IVA!X"&amp;MATCH(MID(COMPRAS!C8736,1,2)&amp;MID(COMPRAS!F8736,1,2)&amp;MID(COMPRAS!D8736,1,2),IVA!W:W,0)),"SIN COD.")</f>
        <v>0</v>
      </c>
      <c r="CH8836">
        <f ca="1">IFERROR(INDIRECT("IVA!Y"&amp;MATCH(MID(COMPRAS!C8736,1,2)&amp;MID(COMPRAS!F8736,1,2)&amp;MID(COMPRAS!D8736,1,2),IVA!W:W,0)),"SIN COD.")</f>
        <v>0</v>
      </c>
    </row>
    <row r="8837" spans="1:86" x14ac:dyDescent="0.25">
      <c r="A8837"/>
      <c r="B8837"/>
      <c r="D8837"/>
      <c r="AL8837">
        <f t="shared" si="966"/>
        <v>0</v>
      </c>
      <c r="AQ8837">
        <f t="shared" si="967"/>
        <v>0</v>
      </c>
      <c r="AR8837" t="str">
        <f>IFERROR(IF(OR(AP8837=338,AP8837=340,AP8837=341,AP8837=342,AP8837="342A",AP8837="342B"),PorcenRet(AP8837,AT8837,AU8837),INDEX(PORCENTAJEBUSCAR,MATCH(AP8837,CódigoRET,0),4)*1),"")</f>
        <v/>
      </c>
      <c r="AS8837">
        <f t="shared" si="968"/>
        <v>0</v>
      </c>
      <c r="BF8837" t="str">
        <f>IFERROR(IF(OR(BD8837=338,BD8837=340,BD8837=341,BD8837=342,BD8837="342A",BD8837="342B"),PorcenRet(BD8837,BH8837,BI8837),INDEX(PORCENTAJEBUSCAR,MATCH(BD8837,CódigoRET,0),4)*1),"")</f>
        <v/>
      </c>
      <c r="BG8837">
        <f t="shared" si="969"/>
        <v>0</v>
      </c>
      <c r="BO8837">
        <f t="shared" si="970"/>
        <v>0</v>
      </c>
      <c r="CC8837">
        <f t="shared" si="971"/>
        <v>0</v>
      </c>
      <c r="CD8837">
        <f t="shared" si="972"/>
        <v>0</v>
      </c>
      <c r="CG8837">
        <f ca="1">IFERROR(INDIRECT("IVA!X"&amp;MATCH(MID(COMPRAS!C8737,1,2)&amp;MID(COMPRAS!F8737,1,2)&amp;MID(COMPRAS!D8737,1,2),IVA!W:W,0)),"SIN COD.")</f>
        <v>0</v>
      </c>
      <c r="CH8837">
        <f ca="1">IFERROR(INDIRECT("IVA!Y"&amp;MATCH(MID(COMPRAS!C8737,1,2)&amp;MID(COMPRAS!F8737,1,2)&amp;MID(COMPRAS!D8737,1,2),IVA!W:W,0)),"SIN COD.")</f>
        <v>0</v>
      </c>
    </row>
    <row r="8838" spans="1:86" x14ac:dyDescent="0.25">
      <c r="A8838"/>
      <c r="B8838"/>
      <c r="D8838"/>
      <c r="AL8838">
        <f t="shared" si="966"/>
        <v>0</v>
      </c>
      <c r="AQ8838">
        <f t="shared" si="967"/>
        <v>0</v>
      </c>
      <c r="AR8838" t="str">
        <f>IFERROR(IF(OR(AP8838=338,AP8838=340,AP8838=341,AP8838=342,AP8838="342A",AP8838="342B"),PorcenRet(AP8838,AT8838,AU8838),INDEX(PORCENTAJEBUSCAR,MATCH(AP8838,CódigoRET,0),4)*1),"")</f>
        <v/>
      </c>
      <c r="AS8838">
        <f t="shared" si="968"/>
        <v>0</v>
      </c>
      <c r="BF8838" t="str">
        <f>IFERROR(IF(OR(BD8838=338,BD8838=340,BD8838=341,BD8838=342,BD8838="342A",BD8838="342B"),PorcenRet(BD8838,BH8838,BI8838),INDEX(PORCENTAJEBUSCAR,MATCH(BD8838,CódigoRET,0),4)*1),"")</f>
        <v/>
      </c>
      <c r="BG8838">
        <f t="shared" si="969"/>
        <v>0</v>
      </c>
      <c r="BO8838">
        <f t="shared" si="970"/>
        <v>0</v>
      </c>
      <c r="CC8838">
        <f t="shared" si="971"/>
        <v>0</v>
      </c>
      <c r="CD8838">
        <f t="shared" si="972"/>
        <v>0</v>
      </c>
      <c r="CG8838">
        <f ca="1">IFERROR(INDIRECT("IVA!X"&amp;MATCH(MID(COMPRAS!C8738,1,2)&amp;MID(COMPRAS!F8738,1,2)&amp;MID(COMPRAS!D8738,1,2),IVA!W:W,0)),"SIN COD.")</f>
        <v>0</v>
      </c>
      <c r="CH8838">
        <f ca="1">IFERROR(INDIRECT("IVA!Y"&amp;MATCH(MID(COMPRAS!C8738,1,2)&amp;MID(COMPRAS!F8738,1,2)&amp;MID(COMPRAS!D8738,1,2),IVA!W:W,0)),"SIN COD.")</f>
        <v>0</v>
      </c>
    </row>
    <row r="8839" spans="1:86" x14ac:dyDescent="0.25">
      <c r="A8839"/>
      <c r="B8839"/>
      <c r="D8839"/>
      <c r="AL8839">
        <f t="shared" si="966"/>
        <v>0</v>
      </c>
      <c r="AQ8839">
        <f t="shared" si="967"/>
        <v>0</v>
      </c>
      <c r="AR8839" t="str">
        <f>IFERROR(IF(OR(AP8839=338,AP8839=340,AP8839=341,AP8839=342,AP8839="342A",AP8839="342B"),PorcenRet(AP8839,AT8839,AU8839),INDEX(PORCENTAJEBUSCAR,MATCH(AP8839,CódigoRET,0),4)*1),"")</f>
        <v/>
      </c>
      <c r="AS8839">
        <f t="shared" si="968"/>
        <v>0</v>
      </c>
      <c r="BF8839" t="str">
        <f>IFERROR(IF(OR(BD8839=338,BD8839=340,BD8839=341,BD8839=342,BD8839="342A",BD8839="342B"),PorcenRet(BD8839,BH8839,BI8839),INDEX(PORCENTAJEBUSCAR,MATCH(BD8839,CódigoRET,0),4)*1),"")</f>
        <v/>
      </c>
      <c r="BG8839">
        <f t="shared" si="969"/>
        <v>0</v>
      </c>
      <c r="BO8839">
        <f t="shared" si="970"/>
        <v>0</v>
      </c>
      <c r="CC8839">
        <f t="shared" si="971"/>
        <v>0</v>
      </c>
      <c r="CD8839">
        <f t="shared" si="972"/>
        <v>0</v>
      </c>
      <c r="CG8839">
        <f ca="1">IFERROR(INDIRECT("IVA!X"&amp;MATCH(MID(COMPRAS!C8739,1,2)&amp;MID(COMPRAS!F8739,1,2)&amp;MID(COMPRAS!D8739,1,2),IVA!W:W,0)),"SIN COD.")</f>
        <v>0</v>
      </c>
      <c r="CH8839">
        <f ca="1">IFERROR(INDIRECT("IVA!Y"&amp;MATCH(MID(COMPRAS!C8739,1,2)&amp;MID(COMPRAS!F8739,1,2)&amp;MID(COMPRAS!D8739,1,2),IVA!W:W,0)),"SIN COD.")</f>
        <v>0</v>
      </c>
    </row>
    <row r="8840" spans="1:86" x14ac:dyDescent="0.25">
      <c r="A8840"/>
      <c r="B8840"/>
      <c r="D8840"/>
      <c r="AL8840">
        <f t="shared" si="966"/>
        <v>0</v>
      </c>
      <c r="AQ8840">
        <f t="shared" si="967"/>
        <v>0</v>
      </c>
      <c r="AR8840" t="str">
        <f>IFERROR(IF(OR(AP8840=338,AP8840=340,AP8840=341,AP8840=342,AP8840="342A",AP8840="342B"),PorcenRet(AP8840,AT8840,AU8840),INDEX(PORCENTAJEBUSCAR,MATCH(AP8840,CódigoRET,0),4)*1),"")</f>
        <v/>
      </c>
      <c r="AS8840">
        <f t="shared" si="968"/>
        <v>0</v>
      </c>
      <c r="BF8840" t="str">
        <f>IFERROR(IF(OR(BD8840=338,BD8840=340,BD8840=341,BD8840=342,BD8840="342A",BD8840="342B"),PorcenRet(BD8840,BH8840,BI8840),INDEX(PORCENTAJEBUSCAR,MATCH(BD8840,CódigoRET,0),4)*1),"")</f>
        <v/>
      </c>
      <c r="BG8840">
        <f t="shared" si="969"/>
        <v>0</v>
      </c>
      <c r="BO8840">
        <f t="shared" si="970"/>
        <v>0</v>
      </c>
      <c r="CC8840">
        <f t="shared" si="971"/>
        <v>0</v>
      </c>
      <c r="CD8840">
        <f t="shared" si="972"/>
        <v>0</v>
      </c>
      <c r="CG8840">
        <f ca="1">IFERROR(INDIRECT("IVA!X"&amp;MATCH(MID(COMPRAS!C8740,1,2)&amp;MID(COMPRAS!F8740,1,2)&amp;MID(COMPRAS!D8740,1,2),IVA!W:W,0)),"SIN COD.")</f>
        <v>0</v>
      </c>
      <c r="CH8840">
        <f ca="1">IFERROR(INDIRECT("IVA!Y"&amp;MATCH(MID(COMPRAS!C8740,1,2)&amp;MID(COMPRAS!F8740,1,2)&amp;MID(COMPRAS!D8740,1,2),IVA!W:W,0)),"SIN COD.")</f>
        <v>0</v>
      </c>
    </row>
    <row r="8841" spans="1:86" x14ac:dyDescent="0.25">
      <c r="A8841"/>
      <c r="B8841"/>
      <c r="D8841"/>
      <c r="AL8841">
        <f t="shared" si="966"/>
        <v>0</v>
      </c>
      <c r="AQ8841">
        <f t="shared" si="967"/>
        <v>0</v>
      </c>
      <c r="AR8841" t="str">
        <f>IFERROR(IF(OR(AP8841=338,AP8841=340,AP8841=341,AP8841=342,AP8841="342A",AP8841="342B"),PorcenRet(AP8841,AT8841,AU8841),INDEX(PORCENTAJEBUSCAR,MATCH(AP8841,CódigoRET,0),4)*1),"")</f>
        <v/>
      </c>
      <c r="AS8841">
        <f t="shared" si="968"/>
        <v>0</v>
      </c>
      <c r="BF8841" t="str">
        <f>IFERROR(IF(OR(BD8841=338,BD8841=340,BD8841=341,BD8841=342,BD8841="342A",BD8841="342B"),PorcenRet(BD8841,BH8841,BI8841),INDEX(PORCENTAJEBUSCAR,MATCH(BD8841,CódigoRET,0),4)*1),"")</f>
        <v/>
      </c>
      <c r="BG8841">
        <f t="shared" si="969"/>
        <v>0</v>
      </c>
      <c r="BO8841">
        <f t="shared" si="970"/>
        <v>0</v>
      </c>
      <c r="CC8841">
        <f t="shared" si="971"/>
        <v>0</v>
      </c>
      <c r="CD8841">
        <f t="shared" si="972"/>
        <v>0</v>
      </c>
      <c r="CG8841">
        <f ca="1">IFERROR(INDIRECT("IVA!X"&amp;MATCH(MID(COMPRAS!C8741,1,2)&amp;MID(COMPRAS!F8741,1,2)&amp;MID(COMPRAS!D8741,1,2),IVA!W:W,0)),"SIN COD.")</f>
        <v>0</v>
      </c>
      <c r="CH8841">
        <f ca="1">IFERROR(INDIRECT("IVA!Y"&amp;MATCH(MID(COMPRAS!C8741,1,2)&amp;MID(COMPRAS!F8741,1,2)&amp;MID(COMPRAS!D8741,1,2),IVA!W:W,0)),"SIN COD.")</f>
        <v>0</v>
      </c>
    </row>
    <row r="8842" spans="1:86" x14ac:dyDescent="0.25">
      <c r="A8842"/>
      <c r="B8842"/>
      <c r="D8842"/>
      <c r="AL8842">
        <f t="shared" si="966"/>
        <v>0</v>
      </c>
      <c r="AQ8842">
        <f t="shared" si="967"/>
        <v>0</v>
      </c>
      <c r="AR8842" t="str">
        <f>IFERROR(IF(OR(AP8842=338,AP8842=340,AP8842=341,AP8842=342,AP8842="342A",AP8842="342B"),PorcenRet(AP8842,AT8842,AU8842),INDEX(PORCENTAJEBUSCAR,MATCH(AP8842,CódigoRET,0),4)*1),"")</f>
        <v/>
      </c>
      <c r="AS8842">
        <f t="shared" si="968"/>
        <v>0</v>
      </c>
      <c r="BF8842" t="str">
        <f>IFERROR(IF(OR(BD8842=338,BD8842=340,BD8842=341,BD8842=342,BD8842="342A",BD8842="342B"),PorcenRet(BD8842,BH8842,BI8842),INDEX(PORCENTAJEBUSCAR,MATCH(BD8842,CódigoRET,0),4)*1),"")</f>
        <v/>
      </c>
      <c r="BG8842">
        <f t="shared" si="969"/>
        <v>0</v>
      </c>
      <c r="BO8842">
        <f t="shared" si="970"/>
        <v>0</v>
      </c>
      <c r="CC8842">
        <f t="shared" si="971"/>
        <v>0</v>
      </c>
      <c r="CD8842">
        <f t="shared" si="972"/>
        <v>0</v>
      </c>
      <c r="CG8842">
        <f ca="1">IFERROR(INDIRECT("IVA!X"&amp;MATCH(MID(COMPRAS!C8742,1,2)&amp;MID(COMPRAS!F8742,1,2)&amp;MID(COMPRAS!D8742,1,2),IVA!W:W,0)),"SIN COD.")</f>
        <v>0</v>
      </c>
      <c r="CH8842">
        <f ca="1">IFERROR(INDIRECT("IVA!Y"&amp;MATCH(MID(COMPRAS!C8742,1,2)&amp;MID(COMPRAS!F8742,1,2)&amp;MID(COMPRAS!D8742,1,2),IVA!W:W,0)),"SIN COD.")</f>
        <v>0</v>
      </c>
    </row>
    <row r="8843" spans="1:86" x14ac:dyDescent="0.25">
      <c r="A8843"/>
      <c r="B8843"/>
      <c r="D8843"/>
      <c r="AL8843">
        <f t="shared" si="966"/>
        <v>0</v>
      </c>
      <c r="AQ8843">
        <f t="shared" si="967"/>
        <v>0</v>
      </c>
      <c r="AR8843" t="str">
        <f>IFERROR(IF(OR(AP8843=338,AP8843=340,AP8843=341,AP8843=342,AP8843="342A",AP8843="342B"),PorcenRet(AP8843,AT8843,AU8843),INDEX(PORCENTAJEBUSCAR,MATCH(AP8843,CódigoRET,0),4)*1),"")</f>
        <v/>
      </c>
      <c r="AS8843">
        <f t="shared" si="968"/>
        <v>0</v>
      </c>
      <c r="BF8843" t="str">
        <f>IFERROR(IF(OR(BD8843=338,BD8843=340,BD8843=341,BD8843=342,BD8843="342A",BD8843="342B"),PorcenRet(BD8843,BH8843,BI8843),INDEX(PORCENTAJEBUSCAR,MATCH(BD8843,CódigoRET,0),4)*1),"")</f>
        <v/>
      </c>
      <c r="BG8843">
        <f t="shared" si="969"/>
        <v>0</v>
      </c>
      <c r="BO8843">
        <f t="shared" si="970"/>
        <v>0</v>
      </c>
      <c r="CC8843">
        <f t="shared" si="971"/>
        <v>0</v>
      </c>
      <c r="CD8843">
        <f t="shared" si="972"/>
        <v>0</v>
      </c>
      <c r="CG8843">
        <f ca="1">IFERROR(INDIRECT("IVA!X"&amp;MATCH(MID(COMPRAS!C8743,1,2)&amp;MID(COMPRAS!F8743,1,2)&amp;MID(COMPRAS!D8743,1,2),IVA!W:W,0)),"SIN COD.")</f>
        <v>0</v>
      </c>
      <c r="CH8843">
        <f ca="1">IFERROR(INDIRECT("IVA!Y"&amp;MATCH(MID(COMPRAS!C8743,1,2)&amp;MID(COMPRAS!F8743,1,2)&amp;MID(COMPRAS!D8743,1,2),IVA!W:W,0)),"SIN COD.")</f>
        <v>0</v>
      </c>
    </row>
    <row r="8844" spans="1:86" x14ac:dyDescent="0.25">
      <c r="A8844"/>
      <c r="B8844"/>
      <c r="D8844"/>
      <c r="AL8844">
        <f t="shared" si="966"/>
        <v>0</v>
      </c>
      <c r="AQ8844">
        <f t="shared" si="967"/>
        <v>0</v>
      </c>
      <c r="AR8844" t="str">
        <f>IFERROR(IF(OR(AP8844=338,AP8844=340,AP8844=341,AP8844=342,AP8844="342A",AP8844="342B"),PorcenRet(AP8844,AT8844,AU8844),INDEX(PORCENTAJEBUSCAR,MATCH(AP8844,CódigoRET,0),4)*1),"")</f>
        <v/>
      </c>
      <c r="AS8844">
        <f t="shared" si="968"/>
        <v>0</v>
      </c>
      <c r="BF8844" t="str">
        <f>IFERROR(IF(OR(BD8844=338,BD8844=340,BD8844=341,BD8844=342,BD8844="342A",BD8844="342B"),PorcenRet(BD8844,BH8844,BI8844),INDEX(PORCENTAJEBUSCAR,MATCH(BD8844,CódigoRET,0),4)*1),"")</f>
        <v/>
      </c>
      <c r="BG8844">
        <f t="shared" si="969"/>
        <v>0</v>
      </c>
      <c r="BO8844">
        <f t="shared" si="970"/>
        <v>0</v>
      </c>
      <c r="CC8844">
        <f t="shared" si="971"/>
        <v>0</v>
      </c>
      <c r="CD8844">
        <f t="shared" si="972"/>
        <v>0</v>
      </c>
      <c r="CG8844">
        <f ca="1">IFERROR(INDIRECT("IVA!X"&amp;MATCH(MID(COMPRAS!C8744,1,2)&amp;MID(COMPRAS!F8744,1,2)&amp;MID(COMPRAS!D8744,1,2),IVA!W:W,0)),"SIN COD.")</f>
        <v>0</v>
      </c>
      <c r="CH8844">
        <f ca="1">IFERROR(INDIRECT("IVA!Y"&amp;MATCH(MID(COMPRAS!C8744,1,2)&amp;MID(COMPRAS!F8744,1,2)&amp;MID(COMPRAS!D8744,1,2),IVA!W:W,0)),"SIN COD.")</f>
        <v>0</v>
      </c>
    </row>
    <row r="8845" spans="1:86" x14ac:dyDescent="0.25">
      <c r="A8845"/>
      <c r="B8845"/>
      <c r="D8845"/>
      <c r="AL8845">
        <f t="shared" si="966"/>
        <v>0</v>
      </c>
      <c r="AQ8845">
        <f t="shared" si="967"/>
        <v>0</v>
      </c>
      <c r="AR8845" t="str">
        <f>IFERROR(IF(OR(AP8845=338,AP8845=340,AP8845=341,AP8845=342,AP8845="342A",AP8845="342B"),PorcenRet(AP8845,AT8845,AU8845),INDEX(PORCENTAJEBUSCAR,MATCH(AP8845,CódigoRET,0),4)*1),"")</f>
        <v/>
      </c>
      <c r="AS8845">
        <f t="shared" si="968"/>
        <v>0</v>
      </c>
      <c r="BF8845" t="str">
        <f>IFERROR(IF(OR(BD8845=338,BD8845=340,BD8845=341,BD8845=342,BD8845="342A",BD8845="342B"),PorcenRet(BD8845,BH8845,BI8845),INDEX(PORCENTAJEBUSCAR,MATCH(BD8845,CódigoRET,0),4)*1),"")</f>
        <v/>
      </c>
      <c r="BG8845">
        <f t="shared" si="969"/>
        <v>0</v>
      </c>
      <c r="BO8845">
        <f t="shared" si="970"/>
        <v>0</v>
      </c>
      <c r="CC8845">
        <f t="shared" si="971"/>
        <v>0</v>
      </c>
      <c r="CD8845">
        <f t="shared" si="972"/>
        <v>0</v>
      </c>
      <c r="CG8845">
        <f ca="1">IFERROR(INDIRECT("IVA!X"&amp;MATCH(MID(COMPRAS!C8745,1,2)&amp;MID(COMPRAS!F8745,1,2)&amp;MID(COMPRAS!D8745,1,2),IVA!W:W,0)),"SIN COD.")</f>
        <v>0</v>
      </c>
      <c r="CH8845">
        <f ca="1">IFERROR(INDIRECT("IVA!Y"&amp;MATCH(MID(COMPRAS!C8745,1,2)&amp;MID(COMPRAS!F8745,1,2)&amp;MID(COMPRAS!D8745,1,2),IVA!W:W,0)),"SIN COD.")</f>
        <v>0</v>
      </c>
    </row>
    <row r="8846" spans="1:86" x14ac:dyDescent="0.25">
      <c r="A8846"/>
      <c r="B8846"/>
      <c r="D8846"/>
      <c r="AL8846">
        <f t="shared" si="966"/>
        <v>0</v>
      </c>
      <c r="AQ8846">
        <f t="shared" si="967"/>
        <v>0</v>
      </c>
      <c r="AR8846" t="str">
        <f>IFERROR(IF(OR(AP8846=338,AP8846=340,AP8846=341,AP8846=342,AP8846="342A",AP8846="342B"),PorcenRet(AP8846,AT8846,AU8846),INDEX(PORCENTAJEBUSCAR,MATCH(AP8846,CódigoRET,0),4)*1),"")</f>
        <v/>
      </c>
      <c r="AS8846">
        <f t="shared" si="968"/>
        <v>0</v>
      </c>
      <c r="BF8846" t="str">
        <f>IFERROR(IF(OR(BD8846=338,BD8846=340,BD8846=341,BD8846=342,BD8846="342A",BD8846="342B"),PorcenRet(BD8846,BH8846,BI8846),INDEX(PORCENTAJEBUSCAR,MATCH(BD8846,CódigoRET,0),4)*1),"")</f>
        <v/>
      </c>
      <c r="BG8846">
        <f t="shared" si="969"/>
        <v>0</v>
      </c>
      <c r="BO8846">
        <f t="shared" si="970"/>
        <v>0</v>
      </c>
      <c r="CC8846">
        <f t="shared" si="971"/>
        <v>0</v>
      </c>
      <c r="CD8846">
        <f t="shared" si="972"/>
        <v>0</v>
      </c>
      <c r="CG8846">
        <f ca="1">IFERROR(INDIRECT("IVA!X"&amp;MATCH(MID(COMPRAS!C8746,1,2)&amp;MID(COMPRAS!F8746,1,2)&amp;MID(COMPRAS!D8746,1,2),IVA!W:W,0)),"SIN COD.")</f>
        <v>0</v>
      </c>
      <c r="CH8846">
        <f ca="1">IFERROR(INDIRECT("IVA!Y"&amp;MATCH(MID(COMPRAS!C8746,1,2)&amp;MID(COMPRAS!F8746,1,2)&amp;MID(COMPRAS!D8746,1,2),IVA!W:W,0)),"SIN COD.")</f>
        <v>0</v>
      </c>
    </row>
    <row r="8847" spans="1:86" x14ac:dyDescent="0.25">
      <c r="A8847"/>
      <c r="B8847"/>
      <c r="D8847"/>
      <c r="AL8847">
        <f t="shared" si="966"/>
        <v>0</v>
      </c>
      <c r="AQ8847">
        <f t="shared" si="967"/>
        <v>0</v>
      </c>
      <c r="AR8847" t="str">
        <f>IFERROR(IF(OR(AP8847=338,AP8847=340,AP8847=341,AP8847=342,AP8847="342A",AP8847="342B"),PorcenRet(AP8847,AT8847,AU8847),INDEX(PORCENTAJEBUSCAR,MATCH(AP8847,CódigoRET,0),4)*1),"")</f>
        <v/>
      </c>
      <c r="AS8847">
        <f t="shared" si="968"/>
        <v>0</v>
      </c>
      <c r="BF8847" t="str">
        <f>IFERROR(IF(OR(BD8847=338,BD8847=340,BD8847=341,BD8847=342,BD8847="342A",BD8847="342B"),PorcenRet(BD8847,BH8847,BI8847),INDEX(PORCENTAJEBUSCAR,MATCH(BD8847,CódigoRET,0),4)*1),"")</f>
        <v/>
      </c>
      <c r="BG8847">
        <f t="shared" si="969"/>
        <v>0</v>
      </c>
      <c r="BO8847">
        <f t="shared" si="970"/>
        <v>0</v>
      </c>
      <c r="CC8847">
        <f t="shared" si="971"/>
        <v>0</v>
      </c>
      <c r="CD8847">
        <f t="shared" si="972"/>
        <v>0</v>
      </c>
      <c r="CG8847">
        <f ca="1">IFERROR(INDIRECT("IVA!X"&amp;MATCH(MID(COMPRAS!C8747,1,2)&amp;MID(COMPRAS!F8747,1,2)&amp;MID(COMPRAS!D8747,1,2),IVA!W:W,0)),"SIN COD.")</f>
        <v>0</v>
      </c>
      <c r="CH8847">
        <f ca="1">IFERROR(INDIRECT("IVA!Y"&amp;MATCH(MID(COMPRAS!C8747,1,2)&amp;MID(COMPRAS!F8747,1,2)&amp;MID(COMPRAS!D8747,1,2),IVA!W:W,0)),"SIN COD.")</f>
        <v>0</v>
      </c>
    </row>
    <row r="8848" spans="1:86" x14ac:dyDescent="0.25">
      <c r="A8848"/>
      <c r="B8848"/>
      <c r="D8848"/>
      <c r="AL8848">
        <f t="shared" si="966"/>
        <v>0</v>
      </c>
      <c r="AQ8848">
        <f t="shared" si="967"/>
        <v>0</v>
      </c>
      <c r="AR8848" t="str">
        <f>IFERROR(IF(OR(AP8848=338,AP8848=340,AP8848=341,AP8848=342,AP8848="342A",AP8848="342B"),PorcenRet(AP8848,AT8848,AU8848),INDEX(PORCENTAJEBUSCAR,MATCH(AP8848,CódigoRET,0),4)*1),"")</f>
        <v/>
      </c>
      <c r="AS8848">
        <f t="shared" si="968"/>
        <v>0</v>
      </c>
      <c r="BF8848" t="str">
        <f>IFERROR(IF(OR(BD8848=338,BD8848=340,BD8848=341,BD8848=342,BD8848="342A",BD8848="342B"),PorcenRet(BD8848,BH8848,BI8848),INDEX(PORCENTAJEBUSCAR,MATCH(BD8848,CódigoRET,0),4)*1),"")</f>
        <v/>
      </c>
      <c r="BG8848">
        <f t="shared" si="969"/>
        <v>0</v>
      </c>
      <c r="BO8848">
        <f t="shared" si="970"/>
        <v>0</v>
      </c>
      <c r="CC8848">
        <f t="shared" si="971"/>
        <v>0</v>
      </c>
      <c r="CD8848">
        <f t="shared" si="972"/>
        <v>0</v>
      </c>
      <c r="CG8848">
        <f ca="1">IFERROR(INDIRECT("IVA!X"&amp;MATCH(MID(COMPRAS!C8748,1,2)&amp;MID(COMPRAS!F8748,1,2)&amp;MID(COMPRAS!D8748,1,2),IVA!W:W,0)),"SIN COD.")</f>
        <v>0</v>
      </c>
      <c r="CH8848">
        <f ca="1">IFERROR(INDIRECT("IVA!Y"&amp;MATCH(MID(COMPRAS!C8748,1,2)&amp;MID(COMPRAS!F8748,1,2)&amp;MID(COMPRAS!D8748,1,2),IVA!W:W,0)),"SIN COD.")</f>
        <v>0</v>
      </c>
    </row>
    <row r="8849" spans="1:86" x14ac:dyDescent="0.25">
      <c r="A8849"/>
      <c r="B8849"/>
      <c r="D8849"/>
      <c r="AL8849">
        <f t="shared" si="966"/>
        <v>0</v>
      </c>
      <c r="AQ8849">
        <f t="shared" si="967"/>
        <v>0</v>
      </c>
      <c r="AR8849" t="str">
        <f>IFERROR(IF(OR(AP8849=338,AP8849=340,AP8849=341,AP8849=342,AP8849="342A",AP8849="342B"),PorcenRet(AP8849,AT8849,AU8849),INDEX(PORCENTAJEBUSCAR,MATCH(AP8849,CódigoRET,0),4)*1),"")</f>
        <v/>
      </c>
      <c r="AS8849">
        <f t="shared" si="968"/>
        <v>0</v>
      </c>
      <c r="BF8849" t="str">
        <f>IFERROR(IF(OR(BD8849=338,BD8849=340,BD8849=341,BD8849=342,BD8849="342A",BD8849="342B"),PorcenRet(BD8849,BH8849,BI8849),INDEX(PORCENTAJEBUSCAR,MATCH(BD8849,CódigoRET,0),4)*1),"")</f>
        <v/>
      </c>
      <c r="BG8849">
        <f t="shared" si="969"/>
        <v>0</v>
      </c>
      <c r="BO8849">
        <f t="shared" si="970"/>
        <v>0</v>
      </c>
      <c r="CC8849">
        <f t="shared" si="971"/>
        <v>0</v>
      </c>
      <c r="CD8849">
        <f t="shared" si="972"/>
        <v>0</v>
      </c>
      <c r="CG8849">
        <f ca="1">IFERROR(INDIRECT("IVA!X"&amp;MATCH(MID(COMPRAS!C8749,1,2)&amp;MID(COMPRAS!F8749,1,2)&amp;MID(COMPRAS!D8749,1,2),IVA!W:W,0)),"SIN COD.")</f>
        <v>0</v>
      </c>
      <c r="CH8849">
        <f ca="1">IFERROR(INDIRECT("IVA!Y"&amp;MATCH(MID(COMPRAS!C8749,1,2)&amp;MID(COMPRAS!F8749,1,2)&amp;MID(COMPRAS!D8749,1,2),IVA!W:W,0)),"SIN COD.")</f>
        <v>0</v>
      </c>
    </row>
    <row r="8850" spans="1:86" x14ac:dyDescent="0.25">
      <c r="A8850"/>
      <c r="B8850"/>
      <c r="D8850"/>
      <c r="AL8850">
        <f t="shared" si="966"/>
        <v>0</v>
      </c>
      <c r="AQ8850">
        <f t="shared" si="967"/>
        <v>0</v>
      </c>
      <c r="AR8850" t="str">
        <f>IFERROR(IF(OR(AP8850=338,AP8850=340,AP8850=341,AP8850=342,AP8850="342A",AP8850="342B"),PorcenRet(AP8850,AT8850,AU8850),INDEX(PORCENTAJEBUSCAR,MATCH(AP8850,CódigoRET,0),4)*1),"")</f>
        <v/>
      </c>
      <c r="AS8850">
        <f t="shared" si="968"/>
        <v>0</v>
      </c>
      <c r="BF8850" t="str">
        <f>IFERROR(IF(OR(BD8850=338,BD8850=340,BD8850=341,BD8850=342,BD8850="342A",BD8850="342B"),PorcenRet(BD8850,BH8850,BI8850),INDEX(PORCENTAJEBUSCAR,MATCH(BD8850,CódigoRET,0),4)*1),"")</f>
        <v/>
      </c>
      <c r="BG8850">
        <f t="shared" si="969"/>
        <v>0</v>
      </c>
      <c r="BO8850">
        <f t="shared" si="970"/>
        <v>0</v>
      </c>
      <c r="CC8850">
        <f t="shared" si="971"/>
        <v>0</v>
      </c>
      <c r="CD8850">
        <f t="shared" si="972"/>
        <v>0</v>
      </c>
      <c r="CG8850">
        <f ca="1">IFERROR(INDIRECT("IVA!X"&amp;MATCH(MID(COMPRAS!C8750,1,2)&amp;MID(COMPRAS!F8750,1,2)&amp;MID(COMPRAS!D8750,1,2),IVA!W:W,0)),"SIN COD.")</f>
        <v>0</v>
      </c>
      <c r="CH8850">
        <f ca="1">IFERROR(INDIRECT("IVA!Y"&amp;MATCH(MID(COMPRAS!C8750,1,2)&amp;MID(COMPRAS!F8750,1,2)&amp;MID(COMPRAS!D8750,1,2),IVA!W:W,0)),"SIN COD.")</f>
        <v>0</v>
      </c>
    </row>
    <row r="8851" spans="1:86" x14ac:dyDescent="0.25">
      <c r="A8851"/>
      <c r="B8851"/>
      <c r="D8851"/>
      <c r="AL8851">
        <f t="shared" si="966"/>
        <v>0</v>
      </c>
      <c r="AQ8851">
        <f t="shared" si="967"/>
        <v>0</v>
      </c>
      <c r="AR8851" t="str">
        <f>IFERROR(IF(OR(AP8851=338,AP8851=340,AP8851=341,AP8851=342,AP8851="342A",AP8851="342B"),PorcenRet(AP8851,AT8851,AU8851),INDEX(PORCENTAJEBUSCAR,MATCH(AP8851,CódigoRET,0),4)*1),"")</f>
        <v/>
      </c>
      <c r="AS8851">
        <f t="shared" si="968"/>
        <v>0</v>
      </c>
      <c r="BF8851" t="str">
        <f>IFERROR(IF(OR(BD8851=338,BD8851=340,BD8851=341,BD8851=342,BD8851="342A",BD8851="342B"),PorcenRet(BD8851,BH8851,BI8851),INDEX(PORCENTAJEBUSCAR,MATCH(BD8851,CódigoRET,0),4)*1),"")</f>
        <v/>
      </c>
      <c r="BG8851">
        <f t="shared" si="969"/>
        <v>0</v>
      </c>
      <c r="BO8851">
        <f t="shared" si="970"/>
        <v>0</v>
      </c>
      <c r="CC8851">
        <f t="shared" si="971"/>
        <v>0</v>
      </c>
      <c r="CD8851">
        <f t="shared" si="972"/>
        <v>0</v>
      </c>
      <c r="CG8851">
        <f ca="1">IFERROR(INDIRECT("IVA!X"&amp;MATCH(MID(COMPRAS!C8751,1,2)&amp;MID(COMPRAS!F8751,1,2)&amp;MID(COMPRAS!D8751,1,2),IVA!W:W,0)),"SIN COD.")</f>
        <v>0</v>
      </c>
      <c r="CH8851">
        <f ca="1">IFERROR(INDIRECT("IVA!Y"&amp;MATCH(MID(COMPRAS!C8751,1,2)&amp;MID(COMPRAS!F8751,1,2)&amp;MID(COMPRAS!D8751,1,2),IVA!W:W,0)),"SIN COD.")</f>
        <v>0</v>
      </c>
    </row>
    <row r="8852" spans="1:86" x14ac:dyDescent="0.25">
      <c r="A8852"/>
      <c r="B8852"/>
      <c r="D8852"/>
      <c r="AL8852">
        <f t="shared" si="966"/>
        <v>0</v>
      </c>
      <c r="AQ8852">
        <f t="shared" si="967"/>
        <v>0</v>
      </c>
      <c r="AR8852" t="str">
        <f>IFERROR(IF(OR(AP8852=338,AP8852=340,AP8852=341,AP8852=342,AP8852="342A",AP8852="342B"),PorcenRet(AP8852,AT8852,AU8852),INDEX(PORCENTAJEBUSCAR,MATCH(AP8852,CódigoRET,0),4)*1),"")</f>
        <v/>
      </c>
      <c r="AS8852">
        <f t="shared" si="968"/>
        <v>0</v>
      </c>
      <c r="BF8852" t="str">
        <f>IFERROR(IF(OR(BD8852=338,BD8852=340,BD8852=341,BD8852=342,BD8852="342A",BD8852="342B"),PorcenRet(BD8852,BH8852,BI8852),INDEX(PORCENTAJEBUSCAR,MATCH(BD8852,CódigoRET,0),4)*1),"")</f>
        <v/>
      </c>
      <c r="BG8852">
        <f t="shared" si="969"/>
        <v>0</v>
      </c>
      <c r="BO8852">
        <f t="shared" si="970"/>
        <v>0</v>
      </c>
      <c r="CC8852">
        <f t="shared" si="971"/>
        <v>0</v>
      </c>
      <c r="CD8852">
        <f t="shared" si="972"/>
        <v>0</v>
      </c>
      <c r="CG8852">
        <f ca="1">IFERROR(INDIRECT("IVA!X"&amp;MATCH(MID(COMPRAS!C8752,1,2)&amp;MID(COMPRAS!F8752,1,2)&amp;MID(COMPRAS!D8752,1,2),IVA!W:W,0)),"SIN COD.")</f>
        <v>0</v>
      </c>
      <c r="CH8852">
        <f ca="1">IFERROR(INDIRECT("IVA!Y"&amp;MATCH(MID(COMPRAS!C8752,1,2)&amp;MID(COMPRAS!F8752,1,2)&amp;MID(COMPRAS!D8752,1,2),IVA!W:W,0)),"SIN COD.")</f>
        <v>0</v>
      </c>
    </row>
    <row r="8853" spans="1:86" x14ac:dyDescent="0.25">
      <c r="A8853"/>
      <c r="B8853"/>
      <c r="D8853"/>
      <c r="AL8853">
        <f t="shared" si="966"/>
        <v>0</v>
      </c>
      <c r="AQ8853">
        <f t="shared" si="967"/>
        <v>0</v>
      </c>
      <c r="AR8853" t="str">
        <f>IFERROR(IF(OR(AP8853=338,AP8853=340,AP8853=341,AP8853=342,AP8853="342A",AP8853="342B"),PorcenRet(AP8853,AT8853,AU8853),INDEX(PORCENTAJEBUSCAR,MATCH(AP8853,CódigoRET,0),4)*1),"")</f>
        <v/>
      </c>
      <c r="AS8853">
        <f t="shared" si="968"/>
        <v>0</v>
      </c>
      <c r="BF8853" t="str">
        <f>IFERROR(IF(OR(BD8853=338,BD8853=340,BD8853=341,BD8853=342,BD8853="342A",BD8853="342B"),PorcenRet(BD8853,BH8853,BI8853),INDEX(PORCENTAJEBUSCAR,MATCH(BD8853,CódigoRET,0),4)*1),"")</f>
        <v/>
      </c>
      <c r="BG8853">
        <f t="shared" si="969"/>
        <v>0</v>
      </c>
      <c r="BO8853">
        <f t="shared" si="970"/>
        <v>0</v>
      </c>
      <c r="CC8853">
        <f t="shared" si="971"/>
        <v>0</v>
      </c>
      <c r="CD8853">
        <f t="shared" si="972"/>
        <v>0</v>
      </c>
      <c r="CG8853">
        <f ca="1">IFERROR(INDIRECT("IVA!X"&amp;MATCH(MID(COMPRAS!C8753,1,2)&amp;MID(COMPRAS!F8753,1,2)&amp;MID(COMPRAS!D8753,1,2),IVA!W:W,0)),"SIN COD.")</f>
        <v>0</v>
      </c>
      <c r="CH8853">
        <f ca="1">IFERROR(INDIRECT("IVA!Y"&amp;MATCH(MID(COMPRAS!C8753,1,2)&amp;MID(COMPRAS!F8753,1,2)&amp;MID(COMPRAS!D8753,1,2),IVA!W:W,0)),"SIN COD.")</f>
        <v>0</v>
      </c>
    </row>
    <row r="8854" spans="1:86" x14ac:dyDescent="0.25">
      <c r="A8854"/>
      <c r="B8854"/>
      <c r="D8854"/>
      <c r="AL8854">
        <f t="shared" si="966"/>
        <v>0</v>
      </c>
      <c r="AQ8854">
        <f t="shared" si="967"/>
        <v>0</v>
      </c>
      <c r="AR8854" t="str">
        <f>IFERROR(IF(OR(AP8854=338,AP8854=340,AP8854=341,AP8854=342,AP8854="342A",AP8854="342B"),PorcenRet(AP8854,AT8854,AU8854),INDEX(PORCENTAJEBUSCAR,MATCH(AP8854,CódigoRET,0),4)*1),"")</f>
        <v/>
      </c>
      <c r="AS8854">
        <f t="shared" si="968"/>
        <v>0</v>
      </c>
      <c r="BF8854" t="str">
        <f>IFERROR(IF(OR(BD8854=338,BD8854=340,BD8854=341,BD8854=342,BD8854="342A",BD8854="342B"),PorcenRet(BD8854,BH8854,BI8854),INDEX(PORCENTAJEBUSCAR,MATCH(BD8854,CódigoRET,0),4)*1),"")</f>
        <v/>
      </c>
      <c r="BG8854">
        <f t="shared" si="969"/>
        <v>0</v>
      </c>
      <c r="BO8854">
        <f t="shared" si="970"/>
        <v>0</v>
      </c>
      <c r="CC8854">
        <f t="shared" si="971"/>
        <v>0</v>
      </c>
      <c r="CD8854">
        <f t="shared" si="972"/>
        <v>0</v>
      </c>
      <c r="CG8854">
        <f ca="1">IFERROR(INDIRECT("IVA!X"&amp;MATCH(MID(COMPRAS!C8754,1,2)&amp;MID(COMPRAS!F8754,1,2)&amp;MID(COMPRAS!D8754,1,2),IVA!W:W,0)),"SIN COD.")</f>
        <v>0</v>
      </c>
      <c r="CH8854">
        <f ca="1">IFERROR(INDIRECT("IVA!Y"&amp;MATCH(MID(COMPRAS!C8754,1,2)&amp;MID(COMPRAS!F8754,1,2)&amp;MID(COMPRAS!D8754,1,2),IVA!W:W,0)),"SIN COD.")</f>
        <v>0</v>
      </c>
    </row>
    <row r="8855" spans="1:86" x14ac:dyDescent="0.25">
      <c r="A8855"/>
      <c r="B8855"/>
      <c r="D8855"/>
      <c r="AL8855">
        <f t="shared" si="966"/>
        <v>0</v>
      </c>
      <c r="AQ8855">
        <f t="shared" si="967"/>
        <v>0</v>
      </c>
      <c r="AR8855" t="str">
        <f>IFERROR(IF(OR(AP8855=338,AP8855=340,AP8855=341,AP8855=342,AP8855="342A",AP8855="342B"),PorcenRet(AP8855,AT8855,AU8855),INDEX(PORCENTAJEBUSCAR,MATCH(AP8855,CódigoRET,0),4)*1),"")</f>
        <v/>
      </c>
      <c r="AS8855">
        <f t="shared" si="968"/>
        <v>0</v>
      </c>
      <c r="BF8855" t="str">
        <f>IFERROR(IF(OR(BD8855=338,BD8855=340,BD8855=341,BD8855=342,BD8855="342A",BD8855="342B"),PorcenRet(BD8855,BH8855,BI8855),INDEX(PORCENTAJEBUSCAR,MATCH(BD8855,CódigoRET,0),4)*1),"")</f>
        <v/>
      </c>
      <c r="BG8855">
        <f t="shared" si="969"/>
        <v>0</v>
      </c>
      <c r="BO8855">
        <f t="shared" si="970"/>
        <v>0</v>
      </c>
      <c r="CC8855">
        <f t="shared" si="971"/>
        <v>0</v>
      </c>
      <c r="CD8855">
        <f t="shared" si="972"/>
        <v>0</v>
      </c>
      <c r="CG8855">
        <f ca="1">IFERROR(INDIRECT("IVA!X"&amp;MATCH(MID(COMPRAS!C8755,1,2)&amp;MID(COMPRAS!F8755,1,2)&amp;MID(COMPRAS!D8755,1,2),IVA!W:W,0)),"SIN COD.")</f>
        <v>0</v>
      </c>
      <c r="CH8855">
        <f ca="1">IFERROR(INDIRECT("IVA!Y"&amp;MATCH(MID(COMPRAS!C8755,1,2)&amp;MID(COMPRAS!F8755,1,2)&amp;MID(COMPRAS!D8755,1,2),IVA!W:W,0)),"SIN COD.")</f>
        <v>0</v>
      </c>
    </row>
    <row r="8856" spans="1:86" x14ac:dyDescent="0.25">
      <c r="A8856"/>
      <c r="B8856"/>
      <c r="D8856"/>
      <c r="AL8856">
        <f t="shared" si="966"/>
        <v>0</v>
      </c>
      <c r="AQ8856">
        <f t="shared" si="967"/>
        <v>0</v>
      </c>
      <c r="AR8856" t="str">
        <f>IFERROR(IF(OR(AP8856=338,AP8856=340,AP8856=341,AP8856=342,AP8856="342A",AP8856="342B"),PorcenRet(AP8856,AT8856,AU8856),INDEX(PORCENTAJEBUSCAR,MATCH(AP8856,CódigoRET,0),4)*1),"")</f>
        <v/>
      </c>
      <c r="AS8856">
        <f t="shared" si="968"/>
        <v>0</v>
      </c>
      <c r="BF8856" t="str">
        <f>IFERROR(IF(OR(BD8856=338,BD8856=340,BD8856=341,BD8856=342,BD8856="342A",BD8856="342B"),PorcenRet(BD8856,BH8856,BI8856),INDEX(PORCENTAJEBUSCAR,MATCH(BD8856,CódigoRET,0),4)*1),"")</f>
        <v/>
      </c>
      <c r="BG8856">
        <f t="shared" si="969"/>
        <v>0</v>
      </c>
      <c r="BO8856">
        <f t="shared" si="970"/>
        <v>0</v>
      </c>
      <c r="CC8856">
        <f t="shared" si="971"/>
        <v>0</v>
      </c>
      <c r="CD8856">
        <f t="shared" si="972"/>
        <v>0</v>
      </c>
      <c r="CG8856">
        <f ca="1">IFERROR(INDIRECT("IVA!X"&amp;MATCH(MID(COMPRAS!C8756,1,2)&amp;MID(COMPRAS!F8756,1,2)&amp;MID(COMPRAS!D8756,1,2),IVA!W:W,0)),"SIN COD.")</f>
        <v>0</v>
      </c>
      <c r="CH8856">
        <f ca="1">IFERROR(INDIRECT("IVA!Y"&amp;MATCH(MID(COMPRAS!C8756,1,2)&amp;MID(COMPRAS!F8756,1,2)&amp;MID(COMPRAS!D8756,1,2),IVA!W:W,0)),"SIN COD.")</f>
        <v>0</v>
      </c>
    </row>
    <row r="8857" spans="1:86" x14ac:dyDescent="0.25">
      <c r="A8857"/>
      <c r="B8857"/>
      <c r="D8857"/>
      <c r="AL8857">
        <f t="shared" si="966"/>
        <v>0</v>
      </c>
      <c r="AQ8857">
        <f t="shared" si="967"/>
        <v>0</v>
      </c>
      <c r="AR8857" t="str">
        <f>IFERROR(IF(OR(AP8857=338,AP8857=340,AP8857=341,AP8857=342,AP8857="342A",AP8857="342B"),PorcenRet(AP8857,AT8857,AU8857),INDEX(PORCENTAJEBUSCAR,MATCH(AP8857,CódigoRET,0),4)*1),"")</f>
        <v/>
      </c>
      <c r="AS8857">
        <f t="shared" si="968"/>
        <v>0</v>
      </c>
      <c r="BF8857" t="str">
        <f>IFERROR(IF(OR(BD8857=338,BD8857=340,BD8857=341,BD8857=342,BD8857="342A",BD8857="342B"),PorcenRet(BD8857,BH8857,BI8857),INDEX(PORCENTAJEBUSCAR,MATCH(BD8857,CódigoRET,0),4)*1),"")</f>
        <v/>
      </c>
      <c r="BG8857">
        <f t="shared" si="969"/>
        <v>0</v>
      </c>
      <c r="BO8857">
        <f t="shared" si="970"/>
        <v>0</v>
      </c>
      <c r="CC8857">
        <f t="shared" si="971"/>
        <v>0</v>
      </c>
      <c r="CD8857">
        <f t="shared" si="972"/>
        <v>0</v>
      </c>
      <c r="CG8857">
        <f ca="1">IFERROR(INDIRECT("IVA!X"&amp;MATCH(MID(COMPRAS!C8757,1,2)&amp;MID(COMPRAS!F8757,1,2)&amp;MID(COMPRAS!D8757,1,2),IVA!W:W,0)),"SIN COD.")</f>
        <v>0</v>
      </c>
      <c r="CH8857">
        <f ca="1">IFERROR(INDIRECT("IVA!Y"&amp;MATCH(MID(COMPRAS!C8757,1,2)&amp;MID(COMPRAS!F8757,1,2)&amp;MID(COMPRAS!D8757,1,2),IVA!W:W,0)),"SIN COD.")</f>
        <v>0</v>
      </c>
    </row>
    <row r="8858" spans="1:86" x14ac:dyDescent="0.25">
      <c r="A8858"/>
      <c r="B8858"/>
      <c r="D8858"/>
      <c r="AL8858">
        <f t="shared" si="966"/>
        <v>0</v>
      </c>
      <c r="AQ8858">
        <f t="shared" si="967"/>
        <v>0</v>
      </c>
      <c r="AR8858" t="str">
        <f>IFERROR(IF(OR(AP8858=338,AP8858=340,AP8858=341,AP8858=342,AP8858="342A",AP8858="342B"),PorcenRet(AP8858,AT8858,AU8858),INDEX(PORCENTAJEBUSCAR,MATCH(AP8858,CódigoRET,0),4)*1),"")</f>
        <v/>
      </c>
      <c r="AS8858">
        <f t="shared" si="968"/>
        <v>0</v>
      </c>
      <c r="BF8858" t="str">
        <f>IFERROR(IF(OR(BD8858=338,BD8858=340,BD8858=341,BD8858=342,BD8858="342A",BD8858="342B"),PorcenRet(BD8858,BH8858,BI8858),INDEX(PORCENTAJEBUSCAR,MATCH(BD8858,CódigoRET,0),4)*1),"")</f>
        <v/>
      </c>
      <c r="BG8858">
        <f t="shared" si="969"/>
        <v>0</v>
      </c>
      <c r="BO8858">
        <f t="shared" si="970"/>
        <v>0</v>
      </c>
      <c r="CC8858">
        <f t="shared" si="971"/>
        <v>0</v>
      </c>
      <c r="CD8858">
        <f t="shared" si="972"/>
        <v>0</v>
      </c>
      <c r="CG8858">
        <f ca="1">IFERROR(INDIRECT("IVA!X"&amp;MATCH(MID(COMPRAS!C8758,1,2)&amp;MID(COMPRAS!F8758,1,2)&amp;MID(COMPRAS!D8758,1,2),IVA!W:W,0)),"SIN COD.")</f>
        <v>0</v>
      </c>
      <c r="CH8858">
        <f ca="1">IFERROR(INDIRECT("IVA!Y"&amp;MATCH(MID(COMPRAS!C8758,1,2)&amp;MID(COMPRAS!F8758,1,2)&amp;MID(COMPRAS!D8758,1,2),IVA!W:W,0)),"SIN COD.")</f>
        <v>0</v>
      </c>
    </row>
    <row r="8859" spans="1:86" x14ac:dyDescent="0.25">
      <c r="A8859"/>
      <c r="B8859"/>
      <c r="D8859"/>
      <c r="AL8859">
        <f t="shared" si="966"/>
        <v>0</v>
      </c>
      <c r="AQ8859">
        <f t="shared" si="967"/>
        <v>0</v>
      </c>
      <c r="AR8859" t="str">
        <f>IFERROR(IF(OR(AP8859=338,AP8859=340,AP8859=341,AP8859=342,AP8859="342A",AP8859="342B"),PorcenRet(AP8859,AT8859,AU8859),INDEX(PORCENTAJEBUSCAR,MATCH(AP8859,CódigoRET,0),4)*1),"")</f>
        <v/>
      </c>
      <c r="AS8859">
        <f t="shared" si="968"/>
        <v>0</v>
      </c>
      <c r="BF8859" t="str">
        <f>IFERROR(IF(OR(BD8859=338,BD8859=340,BD8859=341,BD8859=342,BD8859="342A",BD8859="342B"),PorcenRet(BD8859,BH8859,BI8859),INDEX(PORCENTAJEBUSCAR,MATCH(BD8859,CódigoRET,0),4)*1),"")</f>
        <v/>
      </c>
      <c r="BG8859">
        <f t="shared" si="969"/>
        <v>0</v>
      </c>
      <c r="BO8859">
        <f t="shared" si="970"/>
        <v>0</v>
      </c>
      <c r="CC8859">
        <f t="shared" si="971"/>
        <v>0</v>
      </c>
      <c r="CD8859">
        <f t="shared" si="972"/>
        <v>0</v>
      </c>
      <c r="CG8859">
        <f ca="1">IFERROR(INDIRECT("IVA!X"&amp;MATCH(MID(COMPRAS!C8759,1,2)&amp;MID(COMPRAS!F8759,1,2)&amp;MID(COMPRAS!D8759,1,2),IVA!W:W,0)),"SIN COD.")</f>
        <v>0</v>
      </c>
      <c r="CH8859">
        <f ca="1">IFERROR(INDIRECT("IVA!Y"&amp;MATCH(MID(COMPRAS!C8759,1,2)&amp;MID(COMPRAS!F8759,1,2)&amp;MID(COMPRAS!D8759,1,2),IVA!W:W,0)),"SIN COD.")</f>
        <v>0</v>
      </c>
    </row>
    <row r="8860" spans="1:86" x14ac:dyDescent="0.25">
      <c r="A8860"/>
      <c r="B8860"/>
      <c r="D8860"/>
      <c r="AL8860">
        <f t="shared" si="966"/>
        <v>0</v>
      </c>
      <c r="AQ8860">
        <f t="shared" si="967"/>
        <v>0</v>
      </c>
      <c r="AR8860" t="str">
        <f>IFERROR(IF(OR(AP8860=338,AP8860=340,AP8860=341,AP8860=342,AP8860="342A",AP8860="342B"),PorcenRet(AP8860,AT8860,AU8860),INDEX(PORCENTAJEBUSCAR,MATCH(AP8860,CódigoRET,0),4)*1),"")</f>
        <v/>
      </c>
      <c r="AS8860">
        <f t="shared" si="968"/>
        <v>0</v>
      </c>
      <c r="BF8860" t="str">
        <f>IFERROR(IF(OR(BD8860=338,BD8860=340,BD8860=341,BD8860=342,BD8860="342A",BD8860="342B"),PorcenRet(BD8860,BH8860,BI8860),INDEX(PORCENTAJEBUSCAR,MATCH(BD8860,CódigoRET,0),4)*1),"")</f>
        <v/>
      </c>
      <c r="BG8860">
        <f t="shared" si="969"/>
        <v>0</v>
      </c>
      <c r="BO8860">
        <f t="shared" si="970"/>
        <v>0</v>
      </c>
      <c r="CC8860">
        <f t="shared" si="971"/>
        <v>0</v>
      </c>
      <c r="CD8860">
        <f t="shared" si="972"/>
        <v>0</v>
      </c>
      <c r="CG8860">
        <f ca="1">IFERROR(INDIRECT("IVA!X"&amp;MATCH(MID(COMPRAS!C8760,1,2)&amp;MID(COMPRAS!F8760,1,2)&amp;MID(COMPRAS!D8760,1,2),IVA!W:W,0)),"SIN COD.")</f>
        <v>0</v>
      </c>
      <c r="CH8860">
        <f ca="1">IFERROR(INDIRECT("IVA!Y"&amp;MATCH(MID(COMPRAS!C8760,1,2)&amp;MID(COMPRAS!F8760,1,2)&amp;MID(COMPRAS!D8760,1,2),IVA!W:W,0)),"SIN COD.")</f>
        <v>0</v>
      </c>
    </row>
    <row r="8861" spans="1:86" x14ac:dyDescent="0.25">
      <c r="A8861"/>
      <c r="B8861"/>
      <c r="D8861"/>
      <c r="AL8861">
        <f t="shared" si="966"/>
        <v>0</v>
      </c>
      <c r="AQ8861">
        <f t="shared" si="967"/>
        <v>0</v>
      </c>
      <c r="AR8861" t="str">
        <f>IFERROR(IF(OR(AP8861=338,AP8861=340,AP8861=341,AP8861=342,AP8861="342A",AP8861="342B"),PorcenRet(AP8861,AT8861,AU8861),INDEX(PORCENTAJEBUSCAR,MATCH(AP8861,CódigoRET,0),4)*1),"")</f>
        <v/>
      </c>
      <c r="AS8861">
        <f t="shared" si="968"/>
        <v>0</v>
      </c>
      <c r="BF8861" t="str">
        <f>IFERROR(IF(OR(BD8861=338,BD8861=340,BD8861=341,BD8861=342,BD8861="342A",BD8861="342B"),PorcenRet(BD8861,BH8861,BI8861),INDEX(PORCENTAJEBUSCAR,MATCH(BD8861,CódigoRET,0),4)*1),"")</f>
        <v/>
      </c>
      <c r="BG8861">
        <f t="shared" si="969"/>
        <v>0</v>
      </c>
      <c r="BO8861">
        <f t="shared" si="970"/>
        <v>0</v>
      </c>
      <c r="CC8861">
        <f t="shared" si="971"/>
        <v>0</v>
      </c>
      <c r="CD8861">
        <f t="shared" si="972"/>
        <v>0</v>
      </c>
      <c r="CG8861">
        <f ca="1">IFERROR(INDIRECT("IVA!X"&amp;MATCH(MID(COMPRAS!C8761,1,2)&amp;MID(COMPRAS!F8761,1,2)&amp;MID(COMPRAS!D8761,1,2),IVA!W:W,0)),"SIN COD.")</f>
        <v>0</v>
      </c>
      <c r="CH8861">
        <f ca="1">IFERROR(INDIRECT("IVA!Y"&amp;MATCH(MID(COMPRAS!C8761,1,2)&amp;MID(COMPRAS!F8761,1,2)&amp;MID(COMPRAS!D8761,1,2),IVA!W:W,0)),"SIN COD.")</f>
        <v>0</v>
      </c>
    </row>
    <row r="8862" spans="1:86" x14ac:dyDescent="0.25">
      <c r="A8862"/>
      <c r="B8862"/>
      <c r="D8862"/>
      <c r="AL8862">
        <f t="shared" si="966"/>
        <v>0</v>
      </c>
      <c r="AQ8862">
        <f t="shared" si="967"/>
        <v>0</v>
      </c>
      <c r="AR8862" t="str">
        <f>IFERROR(IF(OR(AP8862=338,AP8862=340,AP8862=341,AP8862=342,AP8862="342A",AP8862="342B"),PorcenRet(AP8862,AT8862,AU8862),INDEX(PORCENTAJEBUSCAR,MATCH(AP8862,CódigoRET,0),4)*1),"")</f>
        <v/>
      </c>
      <c r="AS8862">
        <f t="shared" si="968"/>
        <v>0</v>
      </c>
      <c r="BF8862" t="str">
        <f>IFERROR(IF(OR(BD8862=338,BD8862=340,BD8862=341,BD8862=342,BD8862="342A",BD8862="342B"),PorcenRet(BD8862,BH8862,BI8862),INDEX(PORCENTAJEBUSCAR,MATCH(BD8862,CódigoRET,0),4)*1),"")</f>
        <v/>
      </c>
      <c r="BG8862">
        <f t="shared" si="969"/>
        <v>0</v>
      </c>
      <c r="BO8862">
        <f t="shared" si="970"/>
        <v>0</v>
      </c>
      <c r="CC8862">
        <f t="shared" si="971"/>
        <v>0</v>
      </c>
      <c r="CD8862">
        <f t="shared" si="972"/>
        <v>0</v>
      </c>
      <c r="CG8862">
        <f ca="1">IFERROR(INDIRECT("IVA!X"&amp;MATCH(MID(COMPRAS!C8762,1,2)&amp;MID(COMPRAS!F8762,1,2)&amp;MID(COMPRAS!D8762,1,2),IVA!W:W,0)),"SIN COD.")</f>
        <v>0</v>
      </c>
      <c r="CH8862">
        <f ca="1">IFERROR(INDIRECT("IVA!Y"&amp;MATCH(MID(COMPRAS!C8762,1,2)&amp;MID(COMPRAS!F8762,1,2)&amp;MID(COMPRAS!D8762,1,2),IVA!W:W,0)),"SIN COD.")</f>
        <v>0</v>
      </c>
    </row>
    <row r="8863" spans="1:86" x14ac:dyDescent="0.25">
      <c r="A8863"/>
      <c r="B8863"/>
      <c r="D8863"/>
      <c r="AL8863">
        <f t="shared" si="966"/>
        <v>0</v>
      </c>
      <c r="AQ8863">
        <f t="shared" si="967"/>
        <v>0</v>
      </c>
      <c r="AR8863" t="str">
        <f>IFERROR(IF(OR(AP8863=338,AP8863=340,AP8863=341,AP8863=342,AP8863="342A",AP8863="342B"),PorcenRet(AP8863,AT8863,AU8863),INDEX(PORCENTAJEBUSCAR,MATCH(AP8863,CódigoRET,0),4)*1),"")</f>
        <v/>
      </c>
      <c r="AS8863">
        <f t="shared" si="968"/>
        <v>0</v>
      </c>
      <c r="BF8863" t="str">
        <f>IFERROR(IF(OR(BD8863=338,BD8863=340,BD8863=341,BD8863=342,BD8863="342A",BD8863="342B"),PorcenRet(BD8863,BH8863,BI8863),INDEX(PORCENTAJEBUSCAR,MATCH(BD8863,CódigoRET,0),4)*1),"")</f>
        <v/>
      </c>
      <c r="BG8863">
        <f t="shared" si="969"/>
        <v>0</v>
      </c>
      <c r="BO8863">
        <f t="shared" si="970"/>
        <v>0</v>
      </c>
      <c r="CC8863">
        <f t="shared" si="971"/>
        <v>0</v>
      </c>
      <c r="CD8863">
        <f t="shared" si="972"/>
        <v>0</v>
      </c>
      <c r="CG8863">
        <f ca="1">IFERROR(INDIRECT("IVA!X"&amp;MATCH(MID(COMPRAS!C8763,1,2)&amp;MID(COMPRAS!F8763,1,2)&amp;MID(COMPRAS!D8763,1,2),IVA!W:W,0)),"SIN COD.")</f>
        <v>0</v>
      </c>
      <c r="CH8863">
        <f ca="1">IFERROR(INDIRECT("IVA!Y"&amp;MATCH(MID(COMPRAS!C8763,1,2)&amp;MID(COMPRAS!F8763,1,2)&amp;MID(COMPRAS!D8763,1,2),IVA!W:W,0)),"SIN COD.")</f>
        <v>0</v>
      </c>
    </row>
    <row r="8864" spans="1:86" x14ac:dyDescent="0.25">
      <c r="A8864"/>
      <c r="B8864"/>
      <c r="D8864"/>
      <c r="AL8864">
        <f t="shared" si="966"/>
        <v>0</v>
      </c>
      <c r="AQ8864">
        <f t="shared" si="967"/>
        <v>0</v>
      </c>
      <c r="AR8864" t="str">
        <f>IFERROR(IF(OR(AP8864=338,AP8864=340,AP8864=341,AP8864=342,AP8864="342A",AP8864="342B"),PorcenRet(AP8864,AT8864,AU8864),INDEX(PORCENTAJEBUSCAR,MATCH(AP8864,CódigoRET,0),4)*1),"")</f>
        <v/>
      </c>
      <c r="AS8864">
        <f t="shared" si="968"/>
        <v>0</v>
      </c>
      <c r="BF8864" t="str">
        <f>IFERROR(IF(OR(BD8864=338,BD8864=340,BD8864=341,BD8864=342,BD8864="342A",BD8864="342B"),PorcenRet(BD8864,BH8864,BI8864),INDEX(PORCENTAJEBUSCAR,MATCH(BD8864,CódigoRET,0),4)*1),"")</f>
        <v/>
      </c>
      <c r="BG8864">
        <f t="shared" si="969"/>
        <v>0</v>
      </c>
      <c r="BO8864">
        <f t="shared" si="970"/>
        <v>0</v>
      </c>
      <c r="CC8864">
        <f t="shared" si="971"/>
        <v>0</v>
      </c>
      <c r="CD8864">
        <f t="shared" si="972"/>
        <v>0</v>
      </c>
      <c r="CG8864">
        <f ca="1">IFERROR(INDIRECT("IVA!X"&amp;MATCH(MID(COMPRAS!C8764,1,2)&amp;MID(COMPRAS!F8764,1,2)&amp;MID(COMPRAS!D8764,1,2),IVA!W:W,0)),"SIN COD.")</f>
        <v>0</v>
      </c>
      <c r="CH8864">
        <f ca="1">IFERROR(INDIRECT("IVA!Y"&amp;MATCH(MID(COMPRAS!C8764,1,2)&amp;MID(COMPRAS!F8764,1,2)&amp;MID(COMPRAS!D8764,1,2),IVA!W:W,0)),"SIN COD.")</f>
        <v>0</v>
      </c>
    </row>
    <row r="8865" spans="1:86" x14ac:dyDescent="0.25">
      <c r="A8865"/>
      <c r="B8865"/>
      <c r="D8865"/>
      <c r="AL8865">
        <f t="shared" si="966"/>
        <v>0</v>
      </c>
      <c r="AQ8865">
        <f t="shared" si="967"/>
        <v>0</v>
      </c>
      <c r="AR8865" t="str">
        <f>IFERROR(IF(OR(AP8865=338,AP8865=340,AP8865=341,AP8865=342,AP8865="342A",AP8865="342B"),PorcenRet(AP8865,AT8865,AU8865),INDEX(PORCENTAJEBUSCAR,MATCH(AP8865,CódigoRET,0),4)*1),"")</f>
        <v/>
      </c>
      <c r="AS8865">
        <f t="shared" si="968"/>
        <v>0</v>
      </c>
      <c r="BF8865" t="str">
        <f>IFERROR(IF(OR(BD8865=338,BD8865=340,BD8865=341,BD8865=342,BD8865="342A",BD8865="342B"),PorcenRet(BD8865,BH8865,BI8865),INDEX(PORCENTAJEBUSCAR,MATCH(BD8865,CódigoRET,0),4)*1),"")</f>
        <v/>
      </c>
      <c r="BG8865">
        <f t="shared" si="969"/>
        <v>0</v>
      </c>
      <c r="BO8865">
        <f t="shared" si="970"/>
        <v>0</v>
      </c>
      <c r="CC8865">
        <f t="shared" si="971"/>
        <v>0</v>
      </c>
      <c r="CD8865">
        <f t="shared" si="972"/>
        <v>0</v>
      </c>
      <c r="CG8865">
        <f ca="1">IFERROR(INDIRECT("IVA!X"&amp;MATCH(MID(COMPRAS!C8765,1,2)&amp;MID(COMPRAS!F8765,1,2)&amp;MID(COMPRAS!D8765,1,2),IVA!W:W,0)),"SIN COD.")</f>
        <v>0</v>
      </c>
      <c r="CH8865">
        <f ca="1">IFERROR(INDIRECT("IVA!Y"&amp;MATCH(MID(COMPRAS!C8765,1,2)&amp;MID(COMPRAS!F8765,1,2)&amp;MID(COMPRAS!D8765,1,2),IVA!W:W,0)),"SIN COD.")</f>
        <v>0</v>
      </c>
    </row>
    <row r="8866" spans="1:86" x14ac:dyDescent="0.25">
      <c r="A8866"/>
      <c r="B8866"/>
      <c r="D8866"/>
      <c r="AL8866">
        <f t="shared" si="966"/>
        <v>0</v>
      </c>
      <c r="AQ8866">
        <f t="shared" si="967"/>
        <v>0</v>
      </c>
      <c r="AR8866" t="str">
        <f>IFERROR(IF(OR(AP8866=338,AP8866=340,AP8866=341,AP8866=342,AP8866="342A",AP8866="342B"),PorcenRet(AP8866,AT8866,AU8866),INDEX(PORCENTAJEBUSCAR,MATCH(AP8866,CódigoRET,0),4)*1),"")</f>
        <v/>
      </c>
      <c r="AS8866">
        <f t="shared" si="968"/>
        <v>0</v>
      </c>
      <c r="BF8866" t="str">
        <f>IFERROR(IF(OR(BD8866=338,BD8866=340,BD8866=341,BD8866=342,BD8866="342A",BD8866="342B"),PorcenRet(BD8866,BH8866,BI8866),INDEX(PORCENTAJEBUSCAR,MATCH(BD8866,CódigoRET,0),4)*1),"")</f>
        <v/>
      </c>
      <c r="BG8866">
        <f t="shared" si="969"/>
        <v>0</v>
      </c>
      <c r="BO8866">
        <f t="shared" si="970"/>
        <v>0</v>
      </c>
      <c r="CC8866">
        <f t="shared" si="971"/>
        <v>0</v>
      </c>
      <c r="CD8866">
        <f t="shared" si="972"/>
        <v>0</v>
      </c>
      <c r="CG8866">
        <f ca="1">IFERROR(INDIRECT("IVA!X"&amp;MATCH(MID(COMPRAS!C8766,1,2)&amp;MID(COMPRAS!F8766,1,2)&amp;MID(COMPRAS!D8766,1,2),IVA!W:W,0)),"SIN COD.")</f>
        <v>0</v>
      </c>
      <c r="CH8866">
        <f ca="1">IFERROR(INDIRECT("IVA!Y"&amp;MATCH(MID(COMPRAS!C8766,1,2)&amp;MID(COMPRAS!F8766,1,2)&amp;MID(COMPRAS!D8766,1,2),IVA!W:W,0)),"SIN COD.")</f>
        <v>0</v>
      </c>
    </row>
    <row r="8867" spans="1:86" x14ac:dyDescent="0.25">
      <c r="A8867"/>
      <c r="B8867"/>
      <c r="D8867"/>
      <c r="AL8867">
        <f t="shared" si="966"/>
        <v>0</v>
      </c>
      <c r="AQ8867">
        <f t="shared" si="967"/>
        <v>0</v>
      </c>
      <c r="AR8867" t="str">
        <f>IFERROR(IF(OR(AP8867=338,AP8867=340,AP8867=341,AP8867=342,AP8867="342A",AP8867="342B"),PorcenRet(AP8867,AT8867,AU8867),INDEX(PORCENTAJEBUSCAR,MATCH(AP8867,CódigoRET,0),4)*1),"")</f>
        <v/>
      </c>
      <c r="AS8867">
        <f t="shared" si="968"/>
        <v>0</v>
      </c>
      <c r="BF8867" t="str">
        <f>IFERROR(IF(OR(BD8867=338,BD8867=340,BD8867=341,BD8867=342,BD8867="342A",BD8867="342B"),PorcenRet(BD8867,BH8867,BI8867),INDEX(PORCENTAJEBUSCAR,MATCH(BD8867,CódigoRET,0),4)*1),"")</f>
        <v/>
      </c>
      <c r="BG8867">
        <f t="shared" si="969"/>
        <v>0</v>
      </c>
      <c r="BO8867">
        <f t="shared" si="970"/>
        <v>0</v>
      </c>
      <c r="CC8867">
        <f t="shared" si="971"/>
        <v>0</v>
      </c>
      <c r="CD8867">
        <f t="shared" si="972"/>
        <v>0</v>
      </c>
      <c r="CG8867">
        <f ca="1">IFERROR(INDIRECT("IVA!X"&amp;MATCH(MID(COMPRAS!C8767,1,2)&amp;MID(COMPRAS!F8767,1,2)&amp;MID(COMPRAS!D8767,1,2),IVA!W:W,0)),"SIN COD.")</f>
        <v>0</v>
      </c>
      <c r="CH8867">
        <f ca="1">IFERROR(INDIRECT("IVA!Y"&amp;MATCH(MID(COMPRAS!C8767,1,2)&amp;MID(COMPRAS!F8767,1,2)&amp;MID(COMPRAS!D8767,1,2),IVA!W:W,0)),"SIN COD.")</f>
        <v>0</v>
      </c>
    </row>
    <row r="8868" spans="1:86" x14ac:dyDescent="0.25">
      <c r="A8868"/>
      <c r="B8868"/>
      <c r="D8868"/>
      <c r="AL8868">
        <f t="shared" si="966"/>
        <v>0</v>
      </c>
      <c r="AQ8868">
        <f t="shared" si="967"/>
        <v>0</v>
      </c>
      <c r="AR8868" t="str">
        <f>IFERROR(IF(OR(AP8868=338,AP8868=340,AP8868=341,AP8868=342,AP8868="342A",AP8868="342B"),PorcenRet(AP8868,AT8868,AU8868),INDEX(PORCENTAJEBUSCAR,MATCH(AP8868,CódigoRET,0),4)*1),"")</f>
        <v/>
      </c>
      <c r="AS8868">
        <f t="shared" si="968"/>
        <v>0</v>
      </c>
      <c r="BF8868" t="str">
        <f>IFERROR(IF(OR(BD8868=338,BD8868=340,BD8868=341,BD8868=342,BD8868="342A",BD8868="342B"),PorcenRet(BD8868,BH8868,BI8868),INDEX(PORCENTAJEBUSCAR,MATCH(BD8868,CódigoRET,0),4)*1),"")</f>
        <v/>
      </c>
      <c r="BG8868">
        <f t="shared" si="969"/>
        <v>0</v>
      </c>
      <c r="BO8868">
        <f t="shared" si="970"/>
        <v>0</v>
      </c>
      <c r="CC8868">
        <f t="shared" si="971"/>
        <v>0</v>
      </c>
      <c r="CD8868">
        <f t="shared" si="972"/>
        <v>0</v>
      </c>
      <c r="CG8868">
        <f ca="1">IFERROR(INDIRECT("IVA!X"&amp;MATCH(MID(COMPRAS!C8768,1,2)&amp;MID(COMPRAS!F8768,1,2)&amp;MID(COMPRAS!D8768,1,2),IVA!W:W,0)),"SIN COD.")</f>
        <v>0</v>
      </c>
      <c r="CH8868">
        <f ca="1">IFERROR(INDIRECT("IVA!Y"&amp;MATCH(MID(COMPRAS!C8768,1,2)&amp;MID(COMPRAS!F8768,1,2)&amp;MID(COMPRAS!D8768,1,2),IVA!W:W,0)),"SIN COD.")</f>
        <v>0</v>
      </c>
    </row>
    <row r="8869" spans="1:86" x14ac:dyDescent="0.25">
      <c r="A8869"/>
      <c r="B8869"/>
      <c r="D8869"/>
      <c r="AL8869">
        <f t="shared" si="966"/>
        <v>0</v>
      </c>
      <c r="AQ8869">
        <f t="shared" si="967"/>
        <v>0</v>
      </c>
      <c r="AR8869" t="str">
        <f>IFERROR(IF(OR(AP8869=338,AP8869=340,AP8869=341,AP8869=342,AP8869="342A",AP8869="342B"),PorcenRet(AP8869,AT8869,AU8869),INDEX(PORCENTAJEBUSCAR,MATCH(AP8869,CódigoRET,0),4)*1),"")</f>
        <v/>
      </c>
      <c r="AS8869">
        <f t="shared" si="968"/>
        <v>0</v>
      </c>
      <c r="BF8869" t="str">
        <f>IFERROR(IF(OR(BD8869=338,BD8869=340,BD8869=341,BD8869=342,BD8869="342A",BD8869="342B"),PorcenRet(BD8869,BH8869,BI8869),INDEX(PORCENTAJEBUSCAR,MATCH(BD8869,CódigoRET,0),4)*1),"")</f>
        <v/>
      </c>
      <c r="BG8869">
        <f t="shared" si="969"/>
        <v>0</v>
      </c>
      <c r="BO8869">
        <f t="shared" si="970"/>
        <v>0</v>
      </c>
      <c r="CC8869">
        <f t="shared" si="971"/>
        <v>0</v>
      </c>
      <c r="CD8869">
        <f t="shared" si="972"/>
        <v>0</v>
      </c>
      <c r="CG8869">
        <f ca="1">IFERROR(INDIRECT("IVA!X"&amp;MATCH(MID(COMPRAS!C8769,1,2)&amp;MID(COMPRAS!F8769,1,2)&amp;MID(COMPRAS!D8769,1,2),IVA!W:W,0)),"SIN COD.")</f>
        <v>0</v>
      </c>
      <c r="CH8869">
        <f ca="1">IFERROR(INDIRECT("IVA!Y"&amp;MATCH(MID(COMPRAS!C8769,1,2)&amp;MID(COMPRAS!F8769,1,2)&amp;MID(COMPRAS!D8769,1,2),IVA!W:W,0)),"SIN COD.")</f>
        <v>0</v>
      </c>
    </row>
    <row r="8870" spans="1:86" x14ac:dyDescent="0.25">
      <c r="A8870"/>
      <c r="B8870"/>
      <c r="D8870"/>
      <c r="AL8870">
        <f t="shared" si="966"/>
        <v>0</v>
      </c>
      <c r="AQ8870">
        <f t="shared" si="967"/>
        <v>0</v>
      </c>
      <c r="AR8870" t="str">
        <f>IFERROR(IF(OR(AP8870=338,AP8870=340,AP8870=341,AP8870=342,AP8870="342A",AP8870="342B"),PorcenRet(AP8870,AT8870,AU8870),INDEX(PORCENTAJEBUSCAR,MATCH(AP8870,CódigoRET,0),4)*1),"")</f>
        <v/>
      </c>
      <c r="AS8870">
        <f t="shared" si="968"/>
        <v>0</v>
      </c>
      <c r="BF8870" t="str">
        <f>IFERROR(IF(OR(BD8870=338,BD8870=340,BD8870=341,BD8870=342,BD8870="342A",BD8870="342B"),PorcenRet(BD8870,BH8870,BI8870),INDEX(PORCENTAJEBUSCAR,MATCH(BD8870,CódigoRET,0),4)*1),"")</f>
        <v/>
      </c>
      <c r="BG8870">
        <f t="shared" si="969"/>
        <v>0</v>
      </c>
      <c r="BO8870">
        <f t="shared" si="970"/>
        <v>0</v>
      </c>
      <c r="CC8870">
        <f t="shared" si="971"/>
        <v>0</v>
      </c>
      <c r="CD8870">
        <f t="shared" si="972"/>
        <v>0</v>
      </c>
      <c r="CG8870">
        <f ca="1">IFERROR(INDIRECT("IVA!X"&amp;MATCH(MID(COMPRAS!C8770,1,2)&amp;MID(COMPRAS!F8770,1,2)&amp;MID(COMPRAS!D8770,1,2),IVA!W:W,0)),"SIN COD.")</f>
        <v>0</v>
      </c>
      <c r="CH8870">
        <f ca="1">IFERROR(INDIRECT("IVA!Y"&amp;MATCH(MID(COMPRAS!C8770,1,2)&amp;MID(COMPRAS!F8770,1,2)&amp;MID(COMPRAS!D8770,1,2),IVA!W:W,0)),"SIN COD.")</f>
        <v>0</v>
      </c>
    </row>
    <row r="8871" spans="1:86" x14ac:dyDescent="0.25">
      <c r="A8871"/>
      <c r="B8871"/>
      <c r="D8871"/>
      <c r="AL8871">
        <f t="shared" si="966"/>
        <v>0</v>
      </c>
      <c r="AQ8871">
        <f t="shared" si="967"/>
        <v>0</v>
      </c>
      <c r="AR8871" t="str">
        <f>IFERROR(IF(OR(AP8871=338,AP8871=340,AP8871=341,AP8871=342,AP8871="342A",AP8871="342B"),PorcenRet(AP8871,AT8871,AU8871),INDEX(PORCENTAJEBUSCAR,MATCH(AP8871,CódigoRET,0),4)*1),"")</f>
        <v/>
      </c>
      <c r="AS8871">
        <f t="shared" si="968"/>
        <v>0</v>
      </c>
      <c r="BF8871" t="str">
        <f>IFERROR(IF(OR(BD8871=338,BD8871=340,BD8871=341,BD8871=342,BD8871="342A",BD8871="342B"),PorcenRet(BD8871,BH8871,BI8871),INDEX(PORCENTAJEBUSCAR,MATCH(BD8871,CódigoRET,0),4)*1),"")</f>
        <v/>
      </c>
      <c r="BG8871">
        <f t="shared" si="969"/>
        <v>0</v>
      </c>
      <c r="BO8871">
        <f t="shared" si="970"/>
        <v>0</v>
      </c>
      <c r="CC8871">
        <f t="shared" si="971"/>
        <v>0</v>
      </c>
      <c r="CD8871">
        <f t="shared" si="972"/>
        <v>0</v>
      </c>
      <c r="CG8871">
        <f ca="1">IFERROR(INDIRECT("IVA!X"&amp;MATCH(MID(COMPRAS!C8771,1,2)&amp;MID(COMPRAS!F8771,1,2)&amp;MID(COMPRAS!D8771,1,2),IVA!W:W,0)),"SIN COD.")</f>
        <v>0</v>
      </c>
      <c r="CH8871">
        <f ca="1">IFERROR(INDIRECT("IVA!Y"&amp;MATCH(MID(COMPRAS!C8771,1,2)&amp;MID(COMPRAS!F8771,1,2)&amp;MID(COMPRAS!D8771,1,2),IVA!W:W,0)),"SIN COD.")</f>
        <v>0</v>
      </c>
    </row>
    <row r="8872" spans="1:86" x14ac:dyDescent="0.25">
      <c r="A8872"/>
      <c r="B8872"/>
      <c r="D8872"/>
      <c r="AL8872">
        <f t="shared" si="966"/>
        <v>0</v>
      </c>
      <c r="AQ8872">
        <f t="shared" si="967"/>
        <v>0</v>
      </c>
      <c r="AR8872" t="str">
        <f>IFERROR(IF(OR(AP8872=338,AP8872=340,AP8872=341,AP8872=342,AP8872="342A",AP8872="342B"),PorcenRet(AP8872,AT8872,AU8872),INDEX(PORCENTAJEBUSCAR,MATCH(AP8872,CódigoRET,0),4)*1),"")</f>
        <v/>
      </c>
      <c r="AS8872">
        <f t="shared" si="968"/>
        <v>0</v>
      </c>
      <c r="BF8872" t="str">
        <f>IFERROR(IF(OR(BD8872=338,BD8872=340,BD8872=341,BD8872=342,BD8872="342A",BD8872="342B"),PorcenRet(BD8872,BH8872,BI8872),INDEX(PORCENTAJEBUSCAR,MATCH(BD8872,CódigoRET,0),4)*1),"")</f>
        <v/>
      </c>
      <c r="BG8872">
        <f t="shared" si="969"/>
        <v>0</v>
      </c>
      <c r="BO8872">
        <f t="shared" si="970"/>
        <v>0</v>
      </c>
      <c r="CC8872">
        <f t="shared" si="971"/>
        <v>0</v>
      </c>
      <c r="CD8872">
        <f t="shared" si="972"/>
        <v>0</v>
      </c>
      <c r="CG8872">
        <f ca="1">IFERROR(INDIRECT("IVA!X"&amp;MATCH(MID(COMPRAS!C8772,1,2)&amp;MID(COMPRAS!F8772,1,2)&amp;MID(COMPRAS!D8772,1,2),IVA!W:W,0)),"SIN COD.")</f>
        <v>0</v>
      </c>
      <c r="CH8872">
        <f ca="1">IFERROR(INDIRECT("IVA!Y"&amp;MATCH(MID(COMPRAS!C8772,1,2)&amp;MID(COMPRAS!F8772,1,2)&amp;MID(COMPRAS!D8772,1,2),IVA!W:W,0)),"SIN COD.")</f>
        <v>0</v>
      </c>
    </row>
    <row r="8873" spans="1:86" x14ac:dyDescent="0.25">
      <c r="A8873"/>
      <c r="B8873"/>
      <c r="D8873"/>
      <c r="AL8873">
        <f t="shared" si="966"/>
        <v>0</v>
      </c>
      <c r="AQ8873">
        <f t="shared" si="967"/>
        <v>0</v>
      </c>
      <c r="AR8873" t="str">
        <f>IFERROR(IF(OR(AP8873=338,AP8873=340,AP8873=341,AP8873=342,AP8873="342A",AP8873="342B"),PorcenRet(AP8873,AT8873,AU8873),INDEX(PORCENTAJEBUSCAR,MATCH(AP8873,CódigoRET,0),4)*1),"")</f>
        <v/>
      </c>
      <c r="AS8873">
        <f t="shared" si="968"/>
        <v>0</v>
      </c>
      <c r="BF8873" t="str">
        <f>IFERROR(IF(OR(BD8873=338,BD8873=340,BD8873=341,BD8873=342,BD8873="342A",BD8873="342B"),PorcenRet(BD8873,BH8873,BI8873),INDEX(PORCENTAJEBUSCAR,MATCH(BD8873,CódigoRET,0),4)*1),"")</f>
        <v/>
      </c>
      <c r="BG8873">
        <f t="shared" si="969"/>
        <v>0</v>
      </c>
      <c r="BO8873">
        <f t="shared" si="970"/>
        <v>0</v>
      </c>
      <c r="CC8873">
        <f t="shared" si="971"/>
        <v>0</v>
      </c>
      <c r="CD8873">
        <f t="shared" si="972"/>
        <v>0</v>
      </c>
      <c r="CG8873">
        <f ca="1">IFERROR(INDIRECT("IVA!X"&amp;MATCH(MID(COMPRAS!C8773,1,2)&amp;MID(COMPRAS!F8773,1,2)&amp;MID(COMPRAS!D8773,1,2),IVA!W:W,0)),"SIN COD.")</f>
        <v>0</v>
      </c>
      <c r="CH8873">
        <f ca="1">IFERROR(INDIRECT("IVA!Y"&amp;MATCH(MID(COMPRAS!C8773,1,2)&amp;MID(COMPRAS!F8773,1,2)&amp;MID(COMPRAS!D8773,1,2),IVA!W:W,0)),"SIN COD.")</f>
        <v>0</v>
      </c>
    </row>
    <row r="8874" spans="1:86" x14ac:dyDescent="0.25">
      <c r="A8874"/>
      <c r="B8874"/>
      <c r="D8874"/>
      <c r="AL8874">
        <f t="shared" si="966"/>
        <v>0</v>
      </c>
      <c r="AQ8874">
        <f t="shared" si="967"/>
        <v>0</v>
      </c>
      <c r="AR8874" t="str">
        <f>IFERROR(IF(OR(AP8874=338,AP8874=340,AP8874=341,AP8874=342,AP8874="342A",AP8874="342B"),PorcenRet(AP8874,AT8874,AU8874),INDEX(PORCENTAJEBUSCAR,MATCH(AP8874,CódigoRET,0),4)*1),"")</f>
        <v/>
      </c>
      <c r="AS8874">
        <f t="shared" si="968"/>
        <v>0</v>
      </c>
      <c r="BF8874" t="str">
        <f>IFERROR(IF(OR(BD8874=338,BD8874=340,BD8874=341,BD8874=342,BD8874="342A",BD8874="342B"),PorcenRet(BD8874,BH8874,BI8874),INDEX(PORCENTAJEBUSCAR,MATCH(BD8874,CódigoRET,0),4)*1),"")</f>
        <v/>
      </c>
      <c r="BG8874">
        <f t="shared" si="969"/>
        <v>0</v>
      </c>
      <c r="BO8874">
        <f t="shared" si="970"/>
        <v>0</v>
      </c>
      <c r="CC8874">
        <f t="shared" si="971"/>
        <v>0</v>
      </c>
      <c r="CD8874">
        <f t="shared" si="972"/>
        <v>0</v>
      </c>
      <c r="CG8874">
        <f ca="1">IFERROR(INDIRECT("IVA!X"&amp;MATCH(MID(COMPRAS!C8774,1,2)&amp;MID(COMPRAS!F8774,1,2)&amp;MID(COMPRAS!D8774,1,2),IVA!W:W,0)),"SIN COD.")</f>
        <v>0</v>
      </c>
      <c r="CH8874">
        <f ca="1">IFERROR(INDIRECT("IVA!Y"&amp;MATCH(MID(COMPRAS!C8774,1,2)&amp;MID(COMPRAS!F8774,1,2)&amp;MID(COMPRAS!D8774,1,2),IVA!W:W,0)),"SIN COD.")</f>
        <v>0</v>
      </c>
    </row>
    <row r="8875" spans="1:86" x14ac:dyDescent="0.25">
      <c r="A8875"/>
      <c r="B8875"/>
      <c r="D8875"/>
      <c r="AL8875">
        <f t="shared" si="966"/>
        <v>0</v>
      </c>
      <c r="AQ8875">
        <f t="shared" si="967"/>
        <v>0</v>
      </c>
      <c r="AR8875" t="str">
        <f>IFERROR(IF(OR(AP8875=338,AP8875=340,AP8875=341,AP8875=342,AP8875="342A",AP8875="342B"),PorcenRet(AP8875,AT8875,AU8875),INDEX(PORCENTAJEBUSCAR,MATCH(AP8875,CódigoRET,0),4)*1),"")</f>
        <v/>
      </c>
      <c r="AS8875">
        <f t="shared" si="968"/>
        <v>0</v>
      </c>
      <c r="BF8875" t="str">
        <f>IFERROR(IF(OR(BD8875=338,BD8875=340,BD8875=341,BD8875=342,BD8875="342A",BD8875="342B"),PorcenRet(BD8875,BH8875,BI8875),INDEX(PORCENTAJEBUSCAR,MATCH(BD8875,CódigoRET,0),4)*1),"")</f>
        <v/>
      </c>
      <c r="BG8875">
        <f t="shared" si="969"/>
        <v>0</v>
      </c>
      <c r="BO8875">
        <f t="shared" si="970"/>
        <v>0</v>
      </c>
      <c r="CC8875">
        <f t="shared" si="971"/>
        <v>0</v>
      </c>
      <c r="CD8875">
        <f t="shared" si="972"/>
        <v>0</v>
      </c>
      <c r="CG8875">
        <f ca="1">IFERROR(INDIRECT("IVA!X"&amp;MATCH(MID(COMPRAS!C8775,1,2)&amp;MID(COMPRAS!F8775,1,2)&amp;MID(COMPRAS!D8775,1,2),IVA!W:W,0)),"SIN COD.")</f>
        <v>0</v>
      </c>
      <c r="CH8875">
        <f ca="1">IFERROR(INDIRECT("IVA!Y"&amp;MATCH(MID(COMPRAS!C8775,1,2)&amp;MID(COMPRAS!F8775,1,2)&amp;MID(COMPRAS!D8775,1,2),IVA!W:W,0)),"SIN COD.")</f>
        <v>0</v>
      </c>
    </row>
    <row r="8876" spans="1:86" x14ac:dyDescent="0.25">
      <c r="A8876"/>
      <c r="B8876"/>
      <c r="D8876"/>
      <c r="AL8876">
        <f t="shared" si="966"/>
        <v>0</v>
      </c>
      <c r="AQ8876">
        <f t="shared" si="967"/>
        <v>0</v>
      </c>
      <c r="AR8876" t="str">
        <f>IFERROR(IF(OR(AP8876=338,AP8876=340,AP8876=341,AP8876=342,AP8876="342A",AP8876="342B"),PorcenRet(AP8876,AT8876,AU8876),INDEX(PORCENTAJEBUSCAR,MATCH(AP8876,CódigoRET,0),4)*1),"")</f>
        <v/>
      </c>
      <c r="AS8876">
        <f t="shared" si="968"/>
        <v>0</v>
      </c>
      <c r="BF8876" t="str">
        <f>IFERROR(IF(OR(BD8876=338,BD8876=340,BD8876=341,BD8876=342,BD8876="342A",BD8876="342B"),PorcenRet(BD8876,BH8876,BI8876),INDEX(PORCENTAJEBUSCAR,MATCH(BD8876,CódigoRET,0),4)*1),"")</f>
        <v/>
      </c>
      <c r="BG8876">
        <f t="shared" si="969"/>
        <v>0</v>
      </c>
      <c r="BO8876">
        <f t="shared" si="970"/>
        <v>0</v>
      </c>
      <c r="CC8876">
        <f t="shared" si="971"/>
        <v>0</v>
      </c>
      <c r="CD8876">
        <f t="shared" si="972"/>
        <v>0</v>
      </c>
      <c r="CG8876">
        <f ca="1">IFERROR(INDIRECT("IVA!X"&amp;MATCH(MID(COMPRAS!C8776,1,2)&amp;MID(COMPRAS!F8776,1,2)&amp;MID(COMPRAS!D8776,1,2),IVA!W:W,0)),"SIN COD.")</f>
        <v>0</v>
      </c>
      <c r="CH8876">
        <f ca="1">IFERROR(INDIRECT("IVA!Y"&amp;MATCH(MID(COMPRAS!C8776,1,2)&amp;MID(COMPRAS!F8776,1,2)&amp;MID(COMPRAS!D8776,1,2),IVA!W:W,0)),"SIN COD.")</f>
        <v>0</v>
      </c>
    </row>
    <row r="8877" spans="1:86" x14ac:dyDescent="0.25">
      <c r="A8877"/>
      <c r="B8877"/>
      <c r="D8877"/>
      <c r="AL8877">
        <f t="shared" si="966"/>
        <v>0</v>
      </c>
      <c r="AQ8877">
        <f t="shared" si="967"/>
        <v>0</v>
      </c>
      <c r="AR8877" t="str">
        <f>IFERROR(IF(OR(AP8877=338,AP8877=340,AP8877=341,AP8877=342,AP8877="342A",AP8877="342B"),PorcenRet(AP8877,AT8877,AU8877),INDEX(PORCENTAJEBUSCAR,MATCH(AP8877,CódigoRET,0),4)*1),"")</f>
        <v/>
      </c>
      <c r="AS8877">
        <f t="shared" si="968"/>
        <v>0</v>
      </c>
      <c r="BF8877" t="str">
        <f>IFERROR(IF(OR(BD8877=338,BD8877=340,BD8877=341,BD8877=342,BD8877="342A",BD8877="342B"),PorcenRet(BD8877,BH8877,BI8877),INDEX(PORCENTAJEBUSCAR,MATCH(BD8877,CódigoRET,0),4)*1),"")</f>
        <v/>
      </c>
      <c r="BG8877">
        <f t="shared" si="969"/>
        <v>0</v>
      </c>
      <c r="BO8877">
        <f t="shared" si="970"/>
        <v>0</v>
      </c>
      <c r="CC8877">
        <f t="shared" si="971"/>
        <v>0</v>
      </c>
      <c r="CD8877">
        <f t="shared" si="972"/>
        <v>0</v>
      </c>
      <c r="CG8877">
        <f ca="1">IFERROR(INDIRECT("IVA!X"&amp;MATCH(MID(COMPRAS!C8777,1,2)&amp;MID(COMPRAS!F8777,1,2)&amp;MID(COMPRAS!D8777,1,2),IVA!W:W,0)),"SIN COD.")</f>
        <v>0</v>
      </c>
      <c r="CH8877">
        <f ca="1">IFERROR(INDIRECT("IVA!Y"&amp;MATCH(MID(COMPRAS!C8777,1,2)&amp;MID(COMPRAS!F8777,1,2)&amp;MID(COMPRAS!D8777,1,2),IVA!W:W,0)),"SIN COD.")</f>
        <v>0</v>
      </c>
    </row>
    <row r="8878" spans="1:86" x14ac:dyDescent="0.25">
      <c r="A8878"/>
      <c r="B8878"/>
      <c r="D8878"/>
      <c r="AL8878">
        <f t="shared" si="966"/>
        <v>0</v>
      </c>
      <c r="AQ8878">
        <f t="shared" si="967"/>
        <v>0</v>
      </c>
      <c r="AR8878" t="str">
        <f>IFERROR(IF(OR(AP8878=338,AP8878=340,AP8878=341,AP8878=342,AP8878="342A",AP8878="342B"),PorcenRet(AP8878,AT8878,AU8878),INDEX(PORCENTAJEBUSCAR,MATCH(AP8878,CódigoRET,0),4)*1),"")</f>
        <v/>
      </c>
      <c r="AS8878">
        <f t="shared" si="968"/>
        <v>0</v>
      </c>
      <c r="BF8878" t="str">
        <f>IFERROR(IF(OR(BD8878=338,BD8878=340,BD8878=341,BD8878=342,BD8878="342A",BD8878="342B"),PorcenRet(BD8878,BH8878,BI8878),INDEX(PORCENTAJEBUSCAR,MATCH(BD8878,CódigoRET,0),4)*1),"")</f>
        <v/>
      </c>
      <c r="BG8878">
        <f t="shared" si="969"/>
        <v>0</v>
      </c>
      <c r="BO8878">
        <f t="shared" si="970"/>
        <v>0</v>
      </c>
      <c r="CC8878">
        <f t="shared" si="971"/>
        <v>0</v>
      </c>
      <c r="CD8878">
        <f t="shared" si="972"/>
        <v>0</v>
      </c>
      <c r="CG8878">
        <f ca="1">IFERROR(INDIRECT("IVA!X"&amp;MATCH(MID(COMPRAS!C8778,1,2)&amp;MID(COMPRAS!F8778,1,2)&amp;MID(COMPRAS!D8778,1,2),IVA!W:W,0)),"SIN COD.")</f>
        <v>0</v>
      </c>
      <c r="CH8878">
        <f ca="1">IFERROR(INDIRECT("IVA!Y"&amp;MATCH(MID(COMPRAS!C8778,1,2)&amp;MID(COMPRAS!F8778,1,2)&amp;MID(COMPRAS!D8778,1,2),IVA!W:W,0)),"SIN COD.")</f>
        <v>0</v>
      </c>
    </row>
    <row r="8879" spans="1:86" x14ac:dyDescent="0.25">
      <c r="A8879"/>
      <c r="B8879"/>
      <c r="D8879"/>
      <c r="AL8879">
        <f t="shared" si="966"/>
        <v>0</v>
      </c>
      <c r="AQ8879">
        <f t="shared" si="967"/>
        <v>0</v>
      </c>
      <c r="AR8879" t="str">
        <f>IFERROR(IF(OR(AP8879=338,AP8879=340,AP8879=341,AP8879=342,AP8879="342A",AP8879="342B"),PorcenRet(AP8879,AT8879,AU8879),INDEX(PORCENTAJEBUSCAR,MATCH(AP8879,CódigoRET,0),4)*1),"")</f>
        <v/>
      </c>
      <c r="AS8879">
        <f t="shared" si="968"/>
        <v>0</v>
      </c>
      <c r="BF8879" t="str">
        <f>IFERROR(IF(OR(BD8879=338,BD8879=340,BD8879=341,BD8879=342,BD8879="342A",BD8879="342B"),PorcenRet(BD8879,BH8879,BI8879),INDEX(PORCENTAJEBUSCAR,MATCH(BD8879,CódigoRET,0),4)*1),"")</f>
        <v/>
      </c>
      <c r="BG8879">
        <f t="shared" si="969"/>
        <v>0</v>
      </c>
      <c r="BO8879">
        <f t="shared" si="970"/>
        <v>0</v>
      </c>
      <c r="CC8879">
        <f t="shared" si="971"/>
        <v>0</v>
      </c>
      <c r="CD8879">
        <f t="shared" si="972"/>
        <v>0</v>
      </c>
      <c r="CG8879">
        <f ca="1">IFERROR(INDIRECT("IVA!X"&amp;MATCH(MID(COMPRAS!C8779,1,2)&amp;MID(COMPRAS!F8779,1,2)&amp;MID(COMPRAS!D8779,1,2),IVA!W:W,0)),"SIN COD.")</f>
        <v>0</v>
      </c>
      <c r="CH8879">
        <f ca="1">IFERROR(INDIRECT("IVA!Y"&amp;MATCH(MID(COMPRAS!C8779,1,2)&amp;MID(COMPRAS!F8779,1,2)&amp;MID(COMPRAS!D8779,1,2),IVA!W:W,0)),"SIN COD.")</f>
        <v>0</v>
      </c>
    </row>
    <row r="8880" spans="1:86" x14ac:dyDescent="0.25">
      <c r="A8880"/>
      <c r="B8880"/>
      <c r="D8880"/>
      <c r="AL8880">
        <f t="shared" si="966"/>
        <v>0</v>
      </c>
      <c r="AQ8880">
        <f t="shared" si="967"/>
        <v>0</v>
      </c>
      <c r="AR8880" t="str">
        <f>IFERROR(IF(OR(AP8880=338,AP8880=340,AP8880=341,AP8880=342,AP8880="342A",AP8880="342B"),PorcenRet(AP8880,AT8880,AU8880),INDEX(PORCENTAJEBUSCAR,MATCH(AP8880,CódigoRET,0),4)*1),"")</f>
        <v/>
      </c>
      <c r="AS8880">
        <f t="shared" si="968"/>
        <v>0</v>
      </c>
      <c r="BF8880" t="str">
        <f>IFERROR(IF(OR(BD8880=338,BD8880=340,BD8880=341,BD8880=342,BD8880="342A",BD8880="342B"),PorcenRet(BD8880,BH8880,BI8880),INDEX(PORCENTAJEBUSCAR,MATCH(BD8880,CódigoRET,0),4)*1),"")</f>
        <v/>
      </c>
      <c r="BG8880">
        <f t="shared" si="969"/>
        <v>0</v>
      </c>
      <c r="BO8880">
        <f t="shared" si="970"/>
        <v>0</v>
      </c>
      <c r="CC8880">
        <f t="shared" si="971"/>
        <v>0</v>
      </c>
      <c r="CD8880">
        <f t="shared" si="972"/>
        <v>0</v>
      </c>
      <c r="CG8880">
        <f ca="1">IFERROR(INDIRECT("IVA!X"&amp;MATCH(MID(COMPRAS!C8780,1,2)&amp;MID(COMPRAS!F8780,1,2)&amp;MID(COMPRAS!D8780,1,2),IVA!W:W,0)),"SIN COD.")</f>
        <v>0</v>
      </c>
      <c r="CH8880">
        <f ca="1">IFERROR(INDIRECT("IVA!Y"&amp;MATCH(MID(COMPRAS!C8780,1,2)&amp;MID(COMPRAS!F8780,1,2)&amp;MID(COMPRAS!D8780,1,2),IVA!W:W,0)),"SIN COD.")</f>
        <v>0</v>
      </c>
    </row>
    <row r="8881" spans="1:86" x14ac:dyDescent="0.25">
      <c r="A8881"/>
      <c r="B8881"/>
      <c r="D8881"/>
      <c r="AL8881">
        <f t="shared" si="966"/>
        <v>0</v>
      </c>
      <c r="AQ8881">
        <f t="shared" si="967"/>
        <v>0</v>
      </c>
      <c r="AR8881" t="str">
        <f>IFERROR(IF(OR(AP8881=338,AP8881=340,AP8881=341,AP8881=342,AP8881="342A",AP8881="342B"),PorcenRet(AP8881,AT8881,AU8881),INDEX(PORCENTAJEBUSCAR,MATCH(AP8881,CódigoRET,0),4)*1),"")</f>
        <v/>
      </c>
      <c r="AS8881">
        <f t="shared" si="968"/>
        <v>0</v>
      </c>
      <c r="BF8881" t="str">
        <f>IFERROR(IF(OR(BD8881=338,BD8881=340,BD8881=341,BD8881=342,BD8881="342A",BD8881="342B"),PorcenRet(BD8881,BH8881,BI8881),INDEX(PORCENTAJEBUSCAR,MATCH(BD8881,CódigoRET,0),4)*1),"")</f>
        <v/>
      </c>
      <c r="BG8881">
        <f t="shared" si="969"/>
        <v>0</v>
      </c>
      <c r="BO8881">
        <f t="shared" si="970"/>
        <v>0</v>
      </c>
      <c r="CC8881">
        <f t="shared" si="971"/>
        <v>0</v>
      </c>
      <c r="CD8881">
        <f t="shared" si="972"/>
        <v>0</v>
      </c>
      <c r="CG8881">
        <f ca="1">IFERROR(INDIRECT("IVA!X"&amp;MATCH(MID(COMPRAS!C8781,1,2)&amp;MID(COMPRAS!F8781,1,2)&amp;MID(COMPRAS!D8781,1,2),IVA!W:W,0)),"SIN COD.")</f>
        <v>0</v>
      </c>
      <c r="CH8881">
        <f ca="1">IFERROR(INDIRECT("IVA!Y"&amp;MATCH(MID(COMPRAS!C8781,1,2)&amp;MID(COMPRAS!F8781,1,2)&amp;MID(COMPRAS!D8781,1,2),IVA!W:W,0)),"SIN COD.")</f>
        <v>0</v>
      </c>
    </row>
    <row r="8882" spans="1:86" x14ac:dyDescent="0.25">
      <c r="A8882"/>
      <c r="B8882"/>
      <c r="D8882"/>
      <c r="AL8882">
        <f t="shared" si="966"/>
        <v>0</v>
      </c>
      <c r="AQ8882">
        <f t="shared" si="967"/>
        <v>0</v>
      </c>
      <c r="AR8882" t="str">
        <f>IFERROR(IF(OR(AP8882=338,AP8882=340,AP8882=341,AP8882=342,AP8882="342A",AP8882="342B"),PorcenRet(AP8882,AT8882,AU8882),INDEX(PORCENTAJEBUSCAR,MATCH(AP8882,CódigoRET,0),4)*1),"")</f>
        <v/>
      </c>
      <c r="AS8882">
        <f t="shared" si="968"/>
        <v>0</v>
      </c>
      <c r="BF8882" t="str">
        <f>IFERROR(IF(OR(BD8882=338,BD8882=340,BD8882=341,BD8882=342,BD8882="342A",BD8882="342B"),PorcenRet(BD8882,BH8882,BI8882),INDEX(PORCENTAJEBUSCAR,MATCH(BD8882,CódigoRET,0),4)*1),"")</f>
        <v/>
      </c>
      <c r="BG8882">
        <f t="shared" si="969"/>
        <v>0</v>
      </c>
      <c r="BO8882">
        <f t="shared" si="970"/>
        <v>0</v>
      </c>
      <c r="CC8882">
        <f t="shared" si="971"/>
        <v>0</v>
      </c>
      <c r="CD8882">
        <f t="shared" si="972"/>
        <v>0</v>
      </c>
      <c r="CG8882">
        <f ca="1">IFERROR(INDIRECT("IVA!X"&amp;MATCH(MID(COMPRAS!C8782,1,2)&amp;MID(COMPRAS!F8782,1,2)&amp;MID(COMPRAS!D8782,1,2),IVA!W:W,0)),"SIN COD.")</f>
        <v>0</v>
      </c>
      <c r="CH8882">
        <f ca="1">IFERROR(INDIRECT("IVA!Y"&amp;MATCH(MID(COMPRAS!C8782,1,2)&amp;MID(COMPRAS!F8782,1,2)&amp;MID(COMPRAS!D8782,1,2),IVA!W:W,0)),"SIN COD.")</f>
        <v>0</v>
      </c>
    </row>
    <row r="8883" spans="1:86" x14ac:dyDescent="0.25">
      <c r="A8883"/>
      <c r="B8883"/>
      <c r="D8883"/>
      <c r="AL8883">
        <f t="shared" si="966"/>
        <v>0</v>
      </c>
      <c r="AQ8883">
        <f t="shared" si="967"/>
        <v>0</v>
      </c>
      <c r="AR8883" t="str">
        <f>IFERROR(IF(OR(AP8883=338,AP8883=340,AP8883=341,AP8883=342,AP8883="342A",AP8883="342B"),PorcenRet(AP8883,AT8883,AU8883),INDEX(PORCENTAJEBUSCAR,MATCH(AP8883,CódigoRET,0),4)*1),"")</f>
        <v/>
      </c>
      <c r="AS8883">
        <f t="shared" si="968"/>
        <v>0</v>
      </c>
      <c r="BF8883" t="str">
        <f>IFERROR(IF(OR(BD8883=338,BD8883=340,BD8883=341,BD8883=342,BD8883="342A",BD8883="342B"),PorcenRet(BD8883,BH8883,BI8883),INDEX(PORCENTAJEBUSCAR,MATCH(BD8883,CódigoRET,0),4)*1),"")</f>
        <v/>
      </c>
      <c r="BG8883">
        <f t="shared" si="969"/>
        <v>0</v>
      </c>
      <c r="BO8883">
        <f t="shared" si="970"/>
        <v>0</v>
      </c>
      <c r="CC8883">
        <f t="shared" si="971"/>
        <v>0</v>
      </c>
      <c r="CD8883">
        <f t="shared" si="972"/>
        <v>0</v>
      </c>
      <c r="CG8883">
        <f ca="1">IFERROR(INDIRECT("IVA!X"&amp;MATCH(MID(COMPRAS!C8783,1,2)&amp;MID(COMPRAS!F8783,1,2)&amp;MID(COMPRAS!D8783,1,2),IVA!W:W,0)),"SIN COD.")</f>
        <v>0</v>
      </c>
      <c r="CH8883">
        <f ca="1">IFERROR(INDIRECT("IVA!Y"&amp;MATCH(MID(COMPRAS!C8783,1,2)&amp;MID(COMPRAS!F8783,1,2)&amp;MID(COMPRAS!D8783,1,2),IVA!W:W,0)),"SIN COD.")</f>
        <v>0</v>
      </c>
    </row>
    <row r="8884" spans="1:86" x14ac:dyDescent="0.25">
      <c r="A8884"/>
      <c r="B8884"/>
      <c r="D8884"/>
      <c r="AL8884">
        <f t="shared" si="966"/>
        <v>0</v>
      </c>
      <c r="AQ8884">
        <f t="shared" si="967"/>
        <v>0</v>
      </c>
      <c r="AR8884" t="str">
        <f>IFERROR(IF(OR(AP8884=338,AP8884=340,AP8884=341,AP8884=342,AP8884="342A",AP8884="342B"),PorcenRet(AP8884,AT8884,AU8884),INDEX(PORCENTAJEBUSCAR,MATCH(AP8884,CódigoRET,0),4)*1),"")</f>
        <v/>
      </c>
      <c r="AS8884">
        <f t="shared" si="968"/>
        <v>0</v>
      </c>
      <c r="BF8884" t="str">
        <f>IFERROR(IF(OR(BD8884=338,BD8884=340,BD8884=341,BD8884=342,BD8884="342A",BD8884="342B"),PorcenRet(BD8884,BH8884,BI8884),INDEX(PORCENTAJEBUSCAR,MATCH(BD8884,CódigoRET,0),4)*1),"")</f>
        <v/>
      </c>
      <c r="BG8884">
        <f t="shared" si="969"/>
        <v>0</v>
      </c>
      <c r="BO8884">
        <f t="shared" si="970"/>
        <v>0</v>
      </c>
      <c r="CC8884">
        <f t="shared" si="971"/>
        <v>0</v>
      </c>
      <c r="CD8884">
        <f t="shared" si="972"/>
        <v>0</v>
      </c>
      <c r="CG8884">
        <f ca="1">IFERROR(INDIRECT("IVA!X"&amp;MATCH(MID(COMPRAS!C8784,1,2)&amp;MID(COMPRAS!F8784,1,2)&amp;MID(COMPRAS!D8784,1,2),IVA!W:W,0)),"SIN COD.")</f>
        <v>0</v>
      </c>
      <c r="CH8884">
        <f ca="1">IFERROR(INDIRECT("IVA!Y"&amp;MATCH(MID(COMPRAS!C8784,1,2)&amp;MID(COMPRAS!F8784,1,2)&amp;MID(COMPRAS!D8784,1,2),IVA!W:W,0)),"SIN COD.")</f>
        <v>0</v>
      </c>
    </row>
    <row r="8885" spans="1:86" x14ac:dyDescent="0.25">
      <c r="A8885"/>
      <c r="B8885"/>
      <c r="D8885"/>
      <c r="AL8885">
        <f t="shared" si="966"/>
        <v>0</v>
      </c>
      <c r="AQ8885">
        <f t="shared" si="967"/>
        <v>0</v>
      </c>
      <c r="AR8885" t="str">
        <f>IFERROR(IF(OR(AP8885=338,AP8885=340,AP8885=341,AP8885=342,AP8885="342A",AP8885="342B"),PorcenRet(AP8885,AT8885,AU8885),INDEX(PORCENTAJEBUSCAR,MATCH(AP8885,CódigoRET,0),4)*1),"")</f>
        <v/>
      </c>
      <c r="AS8885">
        <f t="shared" si="968"/>
        <v>0</v>
      </c>
      <c r="BF8885" t="str">
        <f>IFERROR(IF(OR(BD8885=338,BD8885=340,BD8885=341,BD8885=342,BD8885="342A",BD8885="342B"),PorcenRet(BD8885,BH8885,BI8885),INDEX(PORCENTAJEBUSCAR,MATCH(BD8885,CódigoRET,0),4)*1),"")</f>
        <v/>
      </c>
      <c r="BG8885">
        <f t="shared" si="969"/>
        <v>0</v>
      </c>
      <c r="BO8885">
        <f t="shared" si="970"/>
        <v>0</v>
      </c>
      <c r="CC8885">
        <f t="shared" si="971"/>
        <v>0</v>
      </c>
      <c r="CD8885">
        <f t="shared" si="972"/>
        <v>0</v>
      </c>
      <c r="CG8885">
        <f ca="1">IFERROR(INDIRECT("IVA!X"&amp;MATCH(MID(COMPRAS!C8785,1,2)&amp;MID(COMPRAS!F8785,1,2)&amp;MID(COMPRAS!D8785,1,2),IVA!W:W,0)),"SIN COD.")</f>
        <v>0</v>
      </c>
      <c r="CH8885">
        <f ca="1">IFERROR(INDIRECT("IVA!Y"&amp;MATCH(MID(COMPRAS!C8785,1,2)&amp;MID(COMPRAS!F8785,1,2)&amp;MID(COMPRAS!D8785,1,2),IVA!W:W,0)),"SIN COD.")</f>
        <v>0</v>
      </c>
    </row>
    <row r="8886" spans="1:86" x14ac:dyDescent="0.25">
      <c r="A8886"/>
      <c r="B8886"/>
      <c r="D8886"/>
      <c r="AL8886">
        <f t="shared" si="966"/>
        <v>0</v>
      </c>
      <c r="AQ8886">
        <f t="shared" si="967"/>
        <v>0</v>
      </c>
      <c r="AR8886" t="str">
        <f>IFERROR(IF(OR(AP8886=338,AP8886=340,AP8886=341,AP8886=342,AP8886="342A",AP8886="342B"),PorcenRet(AP8886,AT8886,AU8886),INDEX(PORCENTAJEBUSCAR,MATCH(AP8886,CódigoRET,0),4)*1),"")</f>
        <v/>
      </c>
      <c r="AS8886">
        <f t="shared" si="968"/>
        <v>0</v>
      </c>
      <c r="BF8886" t="str">
        <f>IFERROR(IF(OR(BD8886=338,BD8886=340,BD8886=341,BD8886=342,BD8886="342A",BD8886="342B"),PorcenRet(BD8886,BH8886,BI8886),INDEX(PORCENTAJEBUSCAR,MATCH(BD8886,CódigoRET,0),4)*1),"")</f>
        <v/>
      </c>
      <c r="BG8886">
        <f t="shared" si="969"/>
        <v>0</v>
      </c>
      <c r="BO8886">
        <f t="shared" si="970"/>
        <v>0</v>
      </c>
      <c r="CC8886">
        <f t="shared" si="971"/>
        <v>0</v>
      </c>
      <c r="CD8886">
        <f t="shared" si="972"/>
        <v>0</v>
      </c>
      <c r="CG8886">
        <f ca="1">IFERROR(INDIRECT("IVA!X"&amp;MATCH(MID(COMPRAS!C8786,1,2)&amp;MID(COMPRAS!F8786,1,2)&amp;MID(COMPRAS!D8786,1,2),IVA!W:W,0)),"SIN COD.")</f>
        <v>0</v>
      </c>
      <c r="CH8886">
        <f ca="1">IFERROR(INDIRECT("IVA!Y"&amp;MATCH(MID(COMPRAS!C8786,1,2)&amp;MID(COMPRAS!F8786,1,2)&amp;MID(COMPRAS!D8786,1,2),IVA!W:W,0)),"SIN COD.")</f>
        <v>0</v>
      </c>
    </row>
    <row r="8887" spans="1:86" x14ac:dyDescent="0.25">
      <c r="A8887"/>
      <c r="B8887"/>
      <c r="D8887"/>
      <c r="AL8887">
        <f t="shared" si="966"/>
        <v>0</v>
      </c>
      <c r="AQ8887">
        <f t="shared" si="967"/>
        <v>0</v>
      </c>
      <c r="AR8887" t="str">
        <f>IFERROR(IF(OR(AP8887=338,AP8887=340,AP8887=341,AP8887=342,AP8887="342A",AP8887="342B"),PorcenRet(AP8887,AT8887,AU8887),INDEX(PORCENTAJEBUSCAR,MATCH(AP8887,CódigoRET,0),4)*1),"")</f>
        <v/>
      </c>
      <c r="AS8887">
        <f t="shared" si="968"/>
        <v>0</v>
      </c>
      <c r="BF8887" t="str">
        <f>IFERROR(IF(OR(BD8887=338,BD8887=340,BD8887=341,BD8887=342,BD8887="342A",BD8887="342B"),PorcenRet(BD8887,BH8887,BI8887),INDEX(PORCENTAJEBUSCAR,MATCH(BD8887,CódigoRET,0),4)*1),"")</f>
        <v/>
      </c>
      <c r="BG8887">
        <f t="shared" si="969"/>
        <v>0</v>
      </c>
      <c r="BO8887">
        <f t="shared" si="970"/>
        <v>0</v>
      </c>
      <c r="CC8887">
        <f t="shared" si="971"/>
        <v>0</v>
      </c>
      <c r="CD8887">
        <f t="shared" si="972"/>
        <v>0</v>
      </c>
      <c r="CG8887">
        <f ca="1">IFERROR(INDIRECT("IVA!X"&amp;MATCH(MID(COMPRAS!C8787,1,2)&amp;MID(COMPRAS!F8787,1,2)&amp;MID(COMPRAS!D8787,1,2),IVA!W:W,0)),"SIN COD.")</f>
        <v>0</v>
      </c>
      <c r="CH8887">
        <f ca="1">IFERROR(INDIRECT("IVA!Y"&amp;MATCH(MID(COMPRAS!C8787,1,2)&amp;MID(COMPRAS!F8787,1,2)&amp;MID(COMPRAS!D8787,1,2),IVA!W:W,0)),"SIN COD.")</f>
        <v>0</v>
      </c>
    </row>
    <row r="8888" spans="1:86" x14ac:dyDescent="0.25">
      <c r="A8888"/>
      <c r="B8888"/>
      <c r="D8888"/>
      <c r="AL8888">
        <f t="shared" si="966"/>
        <v>0</v>
      </c>
      <c r="AQ8888">
        <f t="shared" si="967"/>
        <v>0</v>
      </c>
      <c r="AR8888" t="str">
        <f>IFERROR(IF(OR(AP8888=338,AP8888=340,AP8888=341,AP8888=342,AP8888="342A",AP8888="342B"),PorcenRet(AP8888,AT8888,AU8888),INDEX(PORCENTAJEBUSCAR,MATCH(AP8888,CódigoRET,0),4)*1),"")</f>
        <v/>
      </c>
      <c r="AS8888">
        <f t="shared" si="968"/>
        <v>0</v>
      </c>
      <c r="BF8888" t="str">
        <f>IFERROR(IF(OR(BD8888=338,BD8888=340,BD8888=341,BD8888=342,BD8888="342A",BD8888="342B"),PorcenRet(BD8888,BH8888,BI8888),INDEX(PORCENTAJEBUSCAR,MATCH(BD8888,CódigoRET,0),4)*1),"")</f>
        <v/>
      </c>
      <c r="BG8888">
        <f t="shared" si="969"/>
        <v>0</v>
      </c>
      <c r="BO8888">
        <f t="shared" si="970"/>
        <v>0</v>
      </c>
      <c r="CC8888">
        <f t="shared" si="971"/>
        <v>0</v>
      </c>
      <c r="CD8888">
        <f t="shared" si="972"/>
        <v>0</v>
      </c>
      <c r="CG8888">
        <f ca="1">IFERROR(INDIRECT("IVA!X"&amp;MATCH(MID(COMPRAS!C8788,1,2)&amp;MID(COMPRAS!F8788,1,2)&amp;MID(COMPRAS!D8788,1,2),IVA!W:W,0)),"SIN COD.")</f>
        <v>0</v>
      </c>
      <c r="CH8888">
        <f ca="1">IFERROR(INDIRECT("IVA!Y"&amp;MATCH(MID(COMPRAS!C8788,1,2)&amp;MID(COMPRAS!F8788,1,2)&amp;MID(COMPRAS!D8788,1,2),IVA!W:W,0)),"SIN COD.")</f>
        <v>0</v>
      </c>
    </row>
    <row r="8889" spans="1:86" x14ac:dyDescent="0.25">
      <c r="A8889"/>
      <c r="B8889"/>
      <c r="D8889"/>
      <c r="AL8889">
        <f t="shared" si="966"/>
        <v>0</v>
      </c>
      <c r="AQ8889">
        <f t="shared" si="967"/>
        <v>0</v>
      </c>
      <c r="AR8889" t="str">
        <f>IFERROR(IF(OR(AP8889=338,AP8889=340,AP8889=341,AP8889=342,AP8889="342A",AP8889="342B"),PorcenRet(AP8889,AT8889,AU8889),INDEX(PORCENTAJEBUSCAR,MATCH(AP8889,CódigoRET,0),4)*1),"")</f>
        <v/>
      </c>
      <c r="AS8889">
        <f t="shared" si="968"/>
        <v>0</v>
      </c>
      <c r="BF8889" t="str">
        <f>IFERROR(IF(OR(BD8889=338,BD8889=340,BD8889=341,BD8889=342,BD8889="342A",BD8889="342B"),PorcenRet(BD8889,BH8889,BI8889),INDEX(PORCENTAJEBUSCAR,MATCH(BD8889,CódigoRET,0),4)*1),"")</f>
        <v/>
      </c>
      <c r="BG8889">
        <f t="shared" si="969"/>
        <v>0</v>
      </c>
      <c r="BO8889">
        <f t="shared" si="970"/>
        <v>0</v>
      </c>
      <c r="CC8889">
        <f t="shared" si="971"/>
        <v>0</v>
      </c>
      <c r="CD8889">
        <f t="shared" si="972"/>
        <v>0</v>
      </c>
      <c r="CG8889">
        <f ca="1">IFERROR(INDIRECT("IVA!X"&amp;MATCH(MID(COMPRAS!C8789,1,2)&amp;MID(COMPRAS!F8789,1,2)&amp;MID(COMPRAS!D8789,1,2),IVA!W:W,0)),"SIN COD.")</f>
        <v>0</v>
      </c>
      <c r="CH8889">
        <f ca="1">IFERROR(INDIRECT("IVA!Y"&amp;MATCH(MID(COMPRAS!C8789,1,2)&amp;MID(COMPRAS!F8789,1,2)&amp;MID(COMPRAS!D8789,1,2),IVA!W:W,0)),"SIN COD.")</f>
        <v>0</v>
      </c>
    </row>
    <row r="8890" spans="1:86" x14ac:dyDescent="0.25">
      <c r="A8890"/>
      <c r="B8890"/>
      <c r="D8890"/>
      <c r="AL8890">
        <f t="shared" si="966"/>
        <v>0</v>
      </c>
      <c r="AQ8890">
        <f t="shared" si="967"/>
        <v>0</v>
      </c>
      <c r="AR8890" t="str">
        <f>IFERROR(IF(OR(AP8890=338,AP8890=340,AP8890=341,AP8890=342,AP8890="342A",AP8890="342B"),PorcenRet(AP8890,AT8890,AU8890),INDEX(PORCENTAJEBUSCAR,MATCH(AP8890,CódigoRET,0),4)*1),"")</f>
        <v/>
      </c>
      <c r="AS8890">
        <f t="shared" si="968"/>
        <v>0</v>
      </c>
      <c r="BF8890" t="str">
        <f>IFERROR(IF(OR(BD8890=338,BD8890=340,BD8890=341,BD8890=342,BD8890="342A",BD8890="342B"),PorcenRet(BD8890,BH8890,BI8890),INDEX(PORCENTAJEBUSCAR,MATCH(BD8890,CódigoRET,0),4)*1),"")</f>
        <v/>
      </c>
      <c r="BG8890">
        <f t="shared" si="969"/>
        <v>0</v>
      </c>
      <c r="BO8890">
        <f t="shared" si="970"/>
        <v>0</v>
      </c>
      <c r="CC8890">
        <f t="shared" si="971"/>
        <v>0</v>
      </c>
      <c r="CD8890">
        <f t="shared" si="972"/>
        <v>0</v>
      </c>
      <c r="CG8890">
        <f ca="1">IFERROR(INDIRECT("IVA!X"&amp;MATCH(MID(COMPRAS!C8790,1,2)&amp;MID(COMPRAS!F8790,1,2)&amp;MID(COMPRAS!D8790,1,2),IVA!W:W,0)),"SIN COD.")</f>
        <v>0</v>
      </c>
      <c r="CH8890">
        <f ca="1">IFERROR(INDIRECT("IVA!Y"&amp;MATCH(MID(COMPRAS!C8790,1,2)&amp;MID(COMPRAS!F8790,1,2)&amp;MID(COMPRAS!D8790,1,2),IVA!W:W,0)),"SIN COD.")</f>
        <v>0</v>
      </c>
    </row>
    <row r="8891" spans="1:86" x14ac:dyDescent="0.25">
      <c r="A8891"/>
      <c r="B8891"/>
      <c r="D8891"/>
      <c r="AL8891">
        <f t="shared" si="966"/>
        <v>0</v>
      </c>
      <c r="AQ8891">
        <f t="shared" si="967"/>
        <v>0</v>
      </c>
      <c r="AR8891" t="str">
        <f>IFERROR(IF(OR(AP8891=338,AP8891=340,AP8891=341,AP8891=342,AP8891="342A",AP8891="342B"),PorcenRet(AP8891,AT8891,AU8891),INDEX(PORCENTAJEBUSCAR,MATCH(AP8891,CódigoRET,0),4)*1),"")</f>
        <v/>
      </c>
      <c r="AS8891">
        <f t="shared" si="968"/>
        <v>0</v>
      </c>
      <c r="BF8891" t="str">
        <f>IFERROR(IF(OR(BD8891=338,BD8891=340,BD8891=341,BD8891=342,BD8891="342A",BD8891="342B"),PorcenRet(BD8891,BH8891,BI8891),INDEX(PORCENTAJEBUSCAR,MATCH(BD8891,CódigoRET,0),4)*1),"")</f>
        <v/>
      </c>
      <c r="BG8891">
        <f t="shared" si="969"/>
        <v>0</v>
      </c>
      <c r="BO8891">
        <f t="shared" si="970"/>
        <v>0</v>
      </c>
      <c r="CC8891">
        <f t="shared" si="971"/>
        <v>0</v>
      </c>
      <c r="CD8891">
        <f t="shared" si="972"/>
        <v>0</v>
      </c>
      <c r="CG8891">
        <f ca="1">IFERROR(INDIRECT("IVA!X"&amp;MATCH(MID(COMPRAS!C8791,1,2)&amp;MID(COMPRAS!F8791,1,2)&amp;MID(COMPRAS!D8791,1,2),IVA!W:W,0)),"SIN COD.")</f>
        <v>0</v>
      </c>
      <c r="CH8891">
        <f ca="1">IFERROR(INDIRECT("IVA!Y"&amp;MATCH(MID(COMPRAS!C8791,1,2)&amp;MID(COMPRAS!F8791,1,2)&amp;MID(COMPRAS!D8791,1,2),IVA!W:W,0)),"SIN COD.")</f>
        <v>0</v>
      </c>
    </row>
    <row r="8892" spans="1:86" x14ac:dyDescent="0.25">
      <c r="A8892"/>
      <c r="B8892"/>
      <c r="D8892"/>
      <c r="AL8892">
        <f t="shared" si="966"/>
        <v>0</v>
      </c>
      <c r="AQ8892">
        <f t="shared" si="967"/>
        <v>0</v>
      </c>
      <c r="AR8892" t="str">
        <f>IFERROR(IF(OR(AP8892=338,AP8892=340,AP8892=341,AP8892=342,AP8892="342A",AP8892="342B"),PorcenRet(AP8892,AT8892,AU8892),INDEX(PORCENTAJEBUSCAR,MATCH(AP8892,CódigoRET,0),4)*1),"")</f>
        <v/>
      </c>
      <c r="AS8892">
        <f t="shared" si="968"/>
        <v>0</v>
      </c>
      <c r="BF8892" t="str">
        <f>IFERROR(IF(OR(BD8892=338,BD8892=340,BD8892=341,BD8892=342,BD8892="342A",BD8892="342B"),PorcenRet(BD8892,BH8892,BI8892),INDEX(PORCENTAJEBUSCAR,MATCH(BD8892,CódigoRET,0),4)*1),"")</f>
        <v/>
      </c>
      <c r="BG8892">
        <f t="shared" si="969"/>
        <v>0</v>
      </c>
      <c r="BO8892">
        <f t="shared" si="970"/>
        <v>0</v>
      </c>
      <c r="CC8892">
        <f t="shared" si="971"/>
        <v>0</v>
      </c>
      <c r="CD8892">
        <f t="shared" si="972"/>
        <v>0</v>
      </c>
      <c r="CG8892">
        <f ca="1">IFERROR(INDIRECT("IVA!X"&amp;MATCH(MID(COMPRAS!C8792,1,2)&amp;MID(COMPRAS!F8792,1,2)&amp;MID(COMPRAS!D8792,1,2),IVA!W:W,0)),"SIN COD.")</f>
        <v>0</v>
      </c>
      <c r="CH8892">
        <f ca="1">IFERROR(INDIRECT("IVA!Y"&amp;MATCH(MID(COMPRAS!C8792,1,2)&amp;MID(COMPRAS!F8792,1,2)&amp;MID(COMPRAS!D8792,1,2),IVA!W:W,0)),"SIN COD.")</f>
        <v>0</v>
      </c>
    </row>
    <row r="8893" spans="1:86" x14ac:dyDescent="0.25">
      <c r="A8893"/>
      <c r="B8893"/>
      <c r="D8893"/>
      <c r="AL8893">
        <f t="shared" si="966"/>
        <v>0</v>
      </c>
      <c r="AQ8893">
        <f t="shared" si="967"/>
        <v>0</v>
      </c>
      <c r="AR8893" t="str">
        <f>IFERROR(IF(OR(AP8893=338,AP8893=340,AP8893=341,AP8893=342,AP8893="342A",AP8893="342B"),PorcenRet(AP8893,AT8893,AU8893),INDEX(PORCENTAJEBUSCAR,MATCH(AP8893,CódigoRET,0),4)*1),"")</f>
        <v/>
      </c>
      <c r="AS8893">
        <f t="shared" si="968"/>
        <v>0</v>
      </c>
      <c r="BF8893" t="str">
        <f>IFERROR(IF(OR(BD8893=338,BD8893=340,BD8893=341,BD8893=342,BD8893="342A",BD8893="342B"),PorcenRet(BD8893,BH8893,BI8893),INDEX(PORCENTAJEBUSCAR,MATCH(BD8893,CódigoRET,0),4)*1),"")</f>
        <v/>
      </c>
      <c r="BG8893">
        <f t="shared" si="969"/>
        <v>0</v>
      </c>
      <c r="BO8893">
        <f t="shared" si="970"/>
        <v>0</v>
      </c>
      <c r="CC8893">
        <f t="shared" si="971"/>
        <v>0</v>
      </c>
      <c r="CD8893">
        <f t="shared" si="972"/>
        <v>0</v>
      </c>
      <c r="CG8893">
        <f ca="1">IFERROR(INDIRECT("IVA!X"&amp;MATCH(MID(COMPRAS!C8793,1,2)&amp;MID(COMPRAS!F8793,1,2)&amp;MID(COMPRAS!D8793,1,2),IVA!W:W,0)),"SIN COD.")</f>
        <v>0</v>
      </c>
      <c r="CH8893">
        <f ca="1">IFERROR(INDIRECT("IVA!Y"&amp;MATCH(MID(COMPRAS!C8793,1,2)&amp;MID(COMPRAS!F8793,1,2)&amp;MID(COMPRAS!D8793,1,2),IVA!W:W,0)),"SIN COD.")</f>
        <v>0</v>
      </c>
    </row>
    <row r="8894" spans="1:86" x14ac:dyDescent="0.25">
      <c r="A8894"/>
      <c r="B8894"/>
      <c r="D8894"/>
      <c r="AL8894">
        <f t="shared" si="966"/>
        <v>0</v>
      </c>
      <c r="AQ8894">
        <f t="shared" si="967"/>
        <v>0</v>
      </c>
      <c r="AR8894" t="str">
        <f>IFERROR(IF(OR(AP8894=338,AP8894=340,AP8894=341,AP8894=342,AP8894="342A",AP8894="342B"),PorcenRet(AP8894,AT8894,AU8894),INDEX(PORCENTAJEBUSCAR,MATCH(AP8894,CódigoRET,0),4)*1),"")</f>
        <v/>
      </c>
      <c r="AS8894">
        <f t="shared" si="968"/>
        <v>0</v>
      </c>
      <c r="BF8894" t="str">
        <f>IFERROR(IF(OR(BD8894=338,BD8894=340,BD8894=341,BD8894=342,BD8894="342A",BD8894="342B"),PorcenRet(BD8894,BH8894,BI8894),INDEX(PORCENTAJEBUSCAR,MATCH(BD8894,CódigoRET,0),4)*1),"")</f>
        <v/>
      </c>
      <c r="BG8894">
        <f t="shared" si="969"/>
        <v>0</v>
      </c>
      <c r="BO8894">
        <f t="shared" si="970"/>
        <v>0</v>
      </c>
      <c r="CC8894">
        <f t="shared" si="971"/>
        <v>0</v>
      </c>
      <c r="CD8894">
        <f t="shared" si="972"/>
        <v>0</v>
      </c>
      <c r="CG8894">
        <f ca="1">IFERROR(INDIRECT("IVA!X"&amp;MATCH(MID(COMPRAS!C8794,1,2)&amp;MID(COMPRAS!F8794,1,2)&amp;MID(COMPRAS!D8794,1,2),IVA!W:W,0)),"SIN COD.")</f>
        <v>0</v>
      </c>
      <c r="CH8894">
        <f ca="1">IFERROR(INDIRECT("IVA!Y"&amp;MATCH(MID(COMPRAS!C8794,1,2)&amp;MID(COMPRAS!F8794,1,2)&amp;MID(COMPRAS!D8794,1,2),IVA!W:W,0)),"SIN COD.")</f>
        <v>0</v>
      </c>
    </row>
    <row r="8895" spans="1:86" x14ac:dyDescent="0.25">
      <c r="A8895"/>
      <c r="B8895"/>
      <c r="D8895"/>
      <c r="AL8895">
        <f t="shared" si="966"/>
        <v>0</v>
      </c>
      <c r="AQ8895">
        <f t="shared" si="967"/>
        <v>0</v>
      </c>
      <c r="AR8895" t="str">
        <f>IFERROR(IF(OR(AP8895=338,AP8895=340,AP8895=341,AP8895=342,AP8895="342A",AP8895="342B"),PorcenRet(AP8895,AT8895,AU8895),INDEX(PORCENTAJEBUSCAR,MATCH(AP8895,CódigoRET,0),4)*1),"")</f>
        <v/>
      </c>
      <c r="AS8895">
        <f t="shared" si="968"/>
        <v>0</v>
      </c>
      <c r="BF8895" t="str">
        <f>IFERROR(IF(OR(BD8895=338,BD8895=340,BD8895=341,BD8895=342,BD8895="342A",BD8895="342B"),PorcenRet(BD8895,BH8895,BI8895),INDEX(PORCENTAJEBUSCAR,MATCH(BD8895,CódigoRET,0),4)*1),"")</f>
        <v/>
      </c>
      <c r="BG8895">
        <f t="shared" si="969"/>
        <v>0</v>
      </c>
      <c r="BO8895">
        <f t="shared" si="970"/>
        <v>0</v>
      </c>
      <c r="CC8895">
        <f t="shared" si="971"/>
        <v>0</v>
      </c>
      <c r="CD8895">
        <f t="shared" si="972"/>
        <v>0</v>
      </c>
      <c r="CG8895">
        <f ca="1">IFERROR(INDIRECT("IVA!X"&amp;MATCH(MID(COMPRAS!C8795,1,2)&amp;MID(COMPRAS!F8795,1,2)&amp;MID(COMPRAS!D8795,1,2),IVA!W:W,0)),"SIN COD.")</f>
        <v>0</v>
      </c>
      <c r="CH8895">
        <f ca="1">IFERROR(INDIRECT("IVA!Y"&amp;MATCH(MID(COMPRAS!C8795,1,2)&amp;MID(COMPRAS!F8795,1,2)&amp;MID(COMPRAS!D8795,1,2),IVA!W:W,0)),"SIN COD.")</f>
        <v>0</v>
      </c>
    </row>
    <row r="8896" spans="1:86" x14ac:dyDescent="0.25">
      <c r="A8896"/>
      <c r="B8896"/>
      <c r="D8896"/>
      <c r="AL8896">
        <f t="shared" si="966"/>
        <v>0</v>
      </c>
      <c r="AQ8896">
        <f t="shared" si="967"/>
        <v>0</v>
      </c>
      <c r="AR8896" t="str">
        <f>IFERROR(IF(OR(AP8896=338,AP8896=340,AP8896=341,AP8896=342,AP8896="342A",AP8896="342B"),PorcenRet(AP8896,AT8896,AU8896),INDEX(PORCENTAJEBUSCAR,MATCH(AP8896,CódigoRET,0),4)*1),"")</f>
        <v/>
      </c>
      <c r="AS8896">
        <f t="shared" si="968"/>
        <v>0</v>
      </c>
      <c r="BF8896" t="str">
        <f>IFERROR(IF(OR(BD8896=338,BD8896=340,BD8896=341,BD8896=342,BD8896="342A",BD8896="342B"),PorcenRet(BD8896,BH8896,BI8896),INDEX(PORCENTAJEBUSCAR,MATCH(BD8896,CódigoRET,0),4)*1),"")</f>
        <v/>
      </c>
      <c r="BG8896">
        <f t="shared" si="969"/>
        <v>0</v>
      </c>
      <c r="BO8896">
        <f t="shared" si="970"/>
        <v>0</v>
      </c>
      <c r="CC8896">
        <f t="shared" si="971"/>
        <v>0</v>
      </c>
      <c r="CD8896">
        <f t="shared" si="972"/>
        <v>0</v>
      </c>
      <c r="CG8896">
        <f ca="1">IFERROR(INDIRECT("IVA!X"&amp;MATCH(MID(COMPRAS!C8796,1,2)&amp;MID(COMPRAS!F8796,1,2)&amp;MID(COMPRAS!D8796,1,2),IVA!W:W,0)),"SIN COD.")</f>
        <v>0</v>
      </c>
      <c r="CH8896">
        <f ca="1">IFERROR(INDIRECT("IVA!Y"&amp;MATCH(MID(COMPRAS!C8796,1,2)&amp;MID(COMPRAS!F8796,1,2)&amp;MID(COMPRAS!D8796,1,2),IVA!W:W,0)),"SIN COD.")</f>
        <v>0</v>
      </c>
    </row>
    <row r="8897" spans="1:86" x14ac:dyDescent="0.25">
      <c r="A8897"/>
      <c r="B8897"/>
      <c r="D8897"/>
      <c r="AL8897">
        <f t="shared" si="966"/>
        <v>0</v>
      </c>
      <c r="AQ8897">
        <f t="shared" si="967"/>
        <v>0</v>
      </c>
      <c r="AR8897" t="str">
        <f>IFERROR(IF(OR(AP8897=338,AP8897=340,AP8897=341,AP8897=342,AP8897="342A",AP8897="342B"),PorcenRet(AP8897,AT8897,AU8897),INDEX(PORCENTAJEBUSCAR,MATCH(AP8897,CódigoRET,0),4)*1),"")</f>
        <v/>
      </c>
      <c r="AS8897">
        <f t="shared" si="968"/>
        <v>0</v>
      </c>
      <c r="BF8897" t="str">
        <f>IFERROR(IF(OR(BD8897=338,BD8897=340,BD8897=341,BD8897=342,BD8897="342A",BD8897="342B"),PorcenRet(BD8897,BH8897,BI8897),INDEX(PORCENTAJEBUSCAR,MATCH(BD8897,CódigoRET,0),4)*1),"")</f>
        <v/>
      </c>
      <c r="BG8897">
        <f t="shared" si="969"/>
        <v>0</v>
      </c>
      <c r="BO8897">
        <f t="shared" si="970"/>
        <v>0</v>
      </c>
      <c r="CC8897">
        <f t="shared" si="971"/>
        <v>0</v>
      </c>
      <c r="CD8897">
        <f t="shared" si="972"/>
        <v>0</v>
      </c>
      <c r="CG8897">
        <f ca="1">IFERROR(INDIRECT("IVA!X"&amp;MATCH(MID(COMPRAS!C8797,1,2)&amp;MID(COMPRAS!F8797,1,2)&amp;MID(COMPRAS!D8797,1,2),IVA!W:W,0)),"SIN COD.")</f>
        <v>0</v>
      </c>
      <c r="CH8897">
        <f ca="1">IFERROR(INDIRECT("IVA!Y"&amp;MATCH(MID(COMPRAS!C8797,1,2)&amp;MID(COMPRAS!F8797,1,2)&amp;MID(COMPRAS!D8797,1,2),IVA!W:W,0)),"SIN COD.")</f>
        <v>0</v>
      </c>
    </row>
    <row r="8898" spans="1:86" x14ac:dyDescent="0.25">
      <c r="A8898"/>
      <c r="B8898"/>
      <c r="D8898"/>
      <c r="AL8898">
        <f t="shared" ref="AL8898:AL8961" si="973">O8898+P8898+Q8898+R8898+S8898+T8898+U8898+V8898</f>
        <v>0</v>
      </c>
      <c r="AQ8898">
        <f t="shared" ref="AQ8898:AQ8961" si="974">+P8898+Q8898+R8898+S8898-BE8898-BQ8898-BW8898+O8898</f>
        <v>0</v>
      </c>
      <c r="AR8898" t="str">
        <f>IFERROR(IF(OR(AP8898=338,AP8898=340,AP8898=341,AP8898=342,AP8898="342A",AP8898="342B"),PorcenRet(AP8898,AT8898,AU8898),INDEX(PORCENTAJEBUSCAR,MATCH(AP8898,CódigoRET,0),4)*1),"")</f>
        <v/>
      </c>
      <c r="AS8898">
        <f t="shared" ref="AS8898:AS8961" si="975">ROUND(IF(AP8898="",0,AQ8898*(AR8898/100)),2)</f>
        <v>0</v>
      </c>
      <c r="BF8898" t="str">
        <f>IFERROR(IF(OR(BD8898=338,BD8898=340,BD8898=341,BD8898=342,BD8898="342A",BD8898="342B"),PorcenRet(BD8898,BH8898,BI8898),INDEX(PORCENTAJEBUSCAR,MATCH(BD8898,CódigoRET,0),4)*1),"")</f>
        <v/>
      </c>
      <c r="BG8898">
        <f t="shared" ref="BG8898:BG8961" si="976">ROUND(IF(BD8898="",0,BE8898*(BF8898/100)),2)</f>
        <v>0</v>
      </c>
      <c r="BO8898">
        <f t="shared" ref="BO8898:BO8961" si="977">IF(MID(F8898,1,2)="41",SUM(O8898:S8898),0)</f>
        <v>0</v>
      </c>
      <c r="CC8898">
        <f t="shared" ref="CC8898:CC8961" si="978">O8898+P8898+Q8898+R8898+S8898</f>
        <v>0</v>
      </c>
      <c r="CD8898">
        <f t="shared" ref="CD8898:CD8961" si="979">T8898+U8898</f>
        <v>0</v>
      </c>
      <c r="CG8898">
        <f ca="1">IFERROR(INDIRECT("IVA!X"&amp;MATCH(MID(COMPRAS!C8798,1,2)&amp;MID(COMPRAS!F8798,1,2)&amp;MID(COMPRAS!D8798,1,2),IVA!W:W,0)),"SIN COD.")</f>
        <v>0</v>
      </c>
      <c r="CH8898">
        <f ca="1">IFERROR(INDIRECT("IVA!Y"&amp;MATCH(MID(COMPRAS!C8798,1,2)&amp;MID(COMPRAS!F8798,1,2)&amp;MID(COMPRAS!D8798,1,2),IVA!W:W,0)),"SIN COD.")</f>
        <v>0</v>
      </c>
    </row>
    <row r="8899" spans="1:86" x14ac:dyDescent="0.25">
      <c r="A8899"/>
      <c r="B8899"/>
      <c r="D8899"/>
      <c r="AL8899">
        <f t="shared" si="973"/>
        <v>0</v>
      </c>
      <c r="AQ8899">
        <f t="shared" si="974"/>
        <v>0</v>
      </c>
      <c r="AR8899" t="str">
        <f>IFERROR(IF(OR(AP8899=338,AP8899=340,AP8899=341,AP8899=342,AP8899="342A",AP8899="342B"),PorcenRet(AP8899,AT8899,AU8899),INDEX(PORCENTAJEBUSCAR,MATCH(AP8899,CódigoRET,0),4)*1),"")</f>
        <v/>
      </c>
      <c r="AS8899">
        <f t="shared" si="975"/>
        <v>0</v>
      </c>
      <c r="BF8899" t="str">
        <f>IFERROR(IF(OR(BD8899=338,BD8899=340,BD8899=341,BD8899=342,BD8899="342A",BD8899="342B"),PorcenRet(BD8899,BH8899,BI8899),INDEX(PORCENTAJEBUSCAR,MATCH(BD8899,CódigoRET,0),4)*1),"")</f>
        <v/>
      </c>
      <c r="BG8899">
        <f t="shared" si="976"/>
        <v>0</v>
      </c>
      <c r="BO8899">
        <f t="shared" si="977"/>
        <v>0</v>
      </c>
      <c r="CC8899">
        <f t="shared" si="978"/>
        <v>0</v>
      </c>
      <c r="CD8899">
        <f t="shared" si="979"/>
        <v>0</v>
      </c>
      <c r="CG8899">
        <f ca="1">IFERROR(INDIRECT("IVA!X"&amp;MATCH(MID(COMPRAS!C8799,1,2)&amp;MID(COMPRAS!F8799,1,2)&amp;MID(COMPRAS!D8799,1,2),IVA!W:W,0)),"SIN COD.")</f>
        <v>0</v>
      </c>
      <c r="CH8899">
        <f ca="1">IFERROR(INDIRECT("IVA!Y"&amp;MATCH(MID(COMPRAS!C8799,1,2)&amp;MID(COMPRAS!F8799,1,2)&amp;MID(COMPRAS!D8799,1,2),IVA!W:W,0)),"SIN COD.")</f>
        <v>0</v>
      </c>
    </row>
    <row r="8900" spans="1:86" x14ac:dyDescent="0.25">
      <c r="A8900"/>
      <c r="B8900"/>
      <c r="D8900"/>
      <c r="AL8900">
        <f t="shared" si="973"/>
        <v>0</v>
      </c>
      <c r="AQ8900">
        <f t="shared" si="974"/>
        <v>0</v>
      </c>
      <c r="AR8900" t="str">
        <f>IFERROR(IF(OR(AP8900=338,AP8900=340,AP8900=341,AP8900=342,AP8900="342A",AP8900="342B"),PorcenRet(AP8900,AT8900,AU8900),INDEX(PORCENTAJEBUSCAR,MATCH(AP8900,CódigoRET,0),4)*1),"")</f>
        <v/>
      </c>
      <c r="AS8900">
        <f t="shared" si="975"/>
        <v>0</v>
      </c>
      <c r="BF8900" t="str">
        <f>IFERROR(IF(OR(BD8900=338,BD8900=340,BD8900=341,BD8900=342,BD8900="342A",BD8900="342B"),PorcenRet(BD8900,BH8900,BI8900),INDEX(PORCENTAJEBUSCAR,MATCH(BD8900,CódigoRET,0),4)*1),"")</f>
        <v/>
      </c>
      <c r="BG8900">
        <f t="shared" si="976"/>
        <v>0</v>
      </c>
      <c r="BO8900">
        <f t="shared" si="977"/>
        <v>0</v>
      </c>
      <c r="CC8900">
        <f t="shared" si="978"/>
        <v>0</v>
      </c>
      <c r="CD8900">
        <f t="shared" si="979"/>
        <v>0</v>
      </c>
      <c r="CG8900">
        <f ca="1">IFERROR(INDIRECT("IVA!X"&amp;MATCH(MID(COMPRAS!C8800,1,2)&amp;MID(COMPRAS!F8800,1,2)&amp;MID(COMPRAS!D8800,1,2),IVA!W:W,0)),"SIN COD.")</f>
        <v>0</v>
      </c>
      <c r="CH8900">
        <f ca="1">IFERROR(INDIRECT("IVA!Y"&amp;MATCH(MID(COMPRAS!C8800,1,2)&amp;MID(COMPRAS!F8800,1,2)&amp;MID(COMPRAS!D8800,1,2),IVA!W:W,0)),"SIN COD.")</f>
        <v>0</v>
      </c>
    </row>
    <row r="8901" spans="1:86" x14ac:dyDescent="0.25">
      <c r="A8901"/>
      <c r="B8901"/>
      <c r="D8901"/>
      <c r="AL8901">
        <f t="shared" si="973"/>
        <v>0</v>
      </c>
      <c r="AQ8901">
        <f t="shared" si="974"/>
        <v>0</v>
      </c>
      <c r="AR8901" t="str">
        <f>IFERROR(IF(OR(AP8901=338,AP8901=340,AP8901=341,AP8901=342,AP8901="342A",AP8901="342B"),PorcenRet(AP8901,AT8901,AU8901),INDEX(PORCENTAJEBUSCAR,MATCH(AP8901,CódigoRET,0),4)*1),"")</f>
        <v/>
      </c>
      <c r="AS8901">
        <f t="shared" si="975"/>
        <v>0</v>
      </c>
      <c r="BF8901" t="str">
        <f>IFERROR(IF(OR(BD8901=338,BD8901=340,BD8901=341,BD8901=342,BD8901="342A",BD8901="342B"),PorcenRet(BD8901,BH8901,BI8901),INDEX(PORCENTAJEBUSCAR,MATCH(BD8901,CódigoRET,0),4)*1),"")</f>
        <v/>
      </c>
      <c r="BG8901">
        <f t="shared" si="976"/>
        <v>0</v>
      </c>
      <c r="BO8901">
        <f t="shared" si="977"/>
        <v>0</v>
      </c>
      <c r="CC8901">
        <f t="shared" si="978"/>
        <v>0</v>
      </c>
      <c r="CD8901">
        <f t="shared" si="979"/>
        <v>0</v>
      </c>
      <c r="CG8901">
        <f ca="1">IFERROR(INDIRECT("IVA!X"&amp;MATCH(MID(COMPRAS!C8801,1,2)&amp;MID(COMPRAS!F8801,1,2)&amp;MID(COMPRAS!D8801,1,2),IVA!W:W,0)),"SIN COD.")</f>
        <v>0</v>
      </c>
      <c r="CH8901">
        <f ca="1">IFERROR(INDIRECT("IVA!Y"&amp;MATCH(MID(COMPRAS!C8801,1,2)&amp;MID(COMPRAS!F8801,1,2)&amp;MID(COMPRAS!D8801,1,2),IVA!W:W,0)),"SIN COD.")</f>
        <v>0</v>
      </c>
    </row>
    <row r="8902" spans="1:86" x14ac:dyDescent="0.25">
      <c r="A8902"/>
      <c r="B8902"/>
      <c r="D8902"/>
      <c r="AL8902">
        <f t="shared" si="973"/>
        <v>0</v>
      </c>
      <c r="AQ8902">
        <f t="shared" si="974"/>
        <v>0</v>
      </c>
      <c r="AR8902" t="str">
        <f>IFERROR(IF(OR(AP8902=338,AP8902=340,AP8902=341,AP8902=342,AP8902="342A",AP8902="342B"),PorcenRet(AP8902,AT8902,AU8902),INDEX(PORCENTAJEBUSCAR,MATCH(AP8902,CódigoRET,0),4)*1),"")</f>
        <v/>
      </c>
      <c r="AS8902">
        <f t="shared" si="975"/>
        <v>0</v>
      </c>
      <c r="BF8902" t="str">
        <f>IFERROR(IF(OR(BD8902=338,BD8902=340,BD8902=341,BD8902=342,BD8902="342A",BD8902="342B"),PorcenRet(BD8902,BH8902,BI8902),INDEX(PORCENTAJEBUSCAR,MATCH(BD8902,CódigoRET,0),4)*1),"")</f>
        <v/>
      </c>
      <c r="BG8902">
        <f t="shared" si="976"/>
        <v>0</v>
      </c>
      <c r="BO8902">
        <f t="shared" si="977"/>
        <v>0</v>
      </c>
      <c r="CC8902">
        <f t="shared" si="978"/>
        <v>0</v>
      </c>
      <c r="CD8902">
        <f t="shared" si="979"/>
        <v>0</v>
      </c>
      <c r="CG8902">
        <f ca="1">IFERROR(INDIRECT("IVA!X"&amp;MATCH(MID(COMPRAS!C8802,1,2)&amp;MID(COMPRAS!F8802,1,2)&amp;MID(COMPRAS!D8802,1,2),IVA!W:W,0)),"SIN COD.")</f>
        <v>0</v>
      </c>
      <c r="CH8902">
        <f ca="1">IFERROR(INDIRECT("IVA!Y"&amp;MATCH(MID(COMPRAS!C8802,1,2)&amp;MID(COMPRAS!F8802,1,2)&amp;MID(COMPRAS!D8802,1,2),IVA!W:W,0)),"SIN COD.")</f>
        <v>0</v>
      </c>
    </row>
    <row r="8903" spans="1:86" x14ac:dyDescent="0.25">
      <c r="A8903"/>
      <c r="B8903"/>
      <c r="D8903"/>
      <c r="AL8903">
        <f t="shared" si="973"/>
        <v>0</v>
      </c>
      <c r="AQ8903">
        <f t="shared" si="974"/>
        <v>0</v>
      </c>
      <c r="AR8903" t="str">
        <f>IFERROR(IF(OR(AP8903=338,AP8903=340,AP8903=341,AP8903=342,AP8903="342A",AP8903="342B"),PorcenRet(AP8903,AT8903,AU8903),INDEX(PORCENTAJEBUSCAR,MATCH(AP8903,CódigoRET,0),4)*1),"")</f>
        <v/>
      </c>
      <c r="AS8903">
        <f t="shared" si="975"/>
        <v>0</v>
      </c>
      <c r="BF8903" t="str">
        <f>IFERROR(IF(OR(BD8903=338,BD8903=340,BD8903=341,BD8903=342,BD8903="342A",BD8903="342B"),PorcenRet(BD8903,BH8903,BI8903),INDEX(PORCENTAJEBUSCAR,MATCH(BD8903,CódigoRET,0),4)*1),"")</f>
        <v/>
      </c>
      <c r="BG8903">
        <f t="shared" si="976"/>
        <v>0</v>
      </c>
      <c r="BO8903">
        <f t="shared" si="977"/>
        <v>0</v>
      </c>
      <c r="CC8903">
        <f t="shared" si="978"/>
        <v>0</v>
      </c>
      <c r="CD8903">
        <f t="shared" si="979"/>
        <v>0</v>
      </c>
      <c r="CG8903">
        <f ca="1">IFERROR(INDIRECT("IVA!X"&amp;MATCH(MID(COMPRAS!C8803,1,2)&amp;MID(COMPRAS!F8803,1,2)&amp;MID(COMPRAS!D8803,1,2),IVA!W:W,0)),"SIN COD.")</f>
        <v>0</v>
      </c>
      <c r="CH8903">
        <f ca="1">IFERROR(INDIRECT("IVA!Y"&amp;MATCH(MID(COMPRAS!C8803,1,2)&amp;MID(COMPRAS!F8803,1,2)&amp;MID(COMPRAS!D8803,1,2),IVA!W:W,0)),"SIN COD.")</f>
        <v>0</v>
      </c>
    </row>
    <row r="8904" spans="1:86" x14ac:dyDescent="0.25">
      <c r="A8904"/>
      <c r="B8904"/>
      <c r="D8904"/>
      <c r="AL8904">
        <f t="shared" si="973"/>
        <v>0</v>
      </c>
      <c r="AQ8904">
        <f t="shared" si="974"/>
        <v>0</v>
      </c>
      <c r="AR8904" t="str">
        <f>IFERROR(IF(OR(AP8904=338,AP8904=340,AP8904=341,AP8904=342,AP8904="342A",AP8904="342B"),PorcenRet(AP8904,AT8904,AU8904),INDEX(PORCENTAJEBUSCAR,MATCH(AP8904,CódigoRET,0),4)*1),"")</f>
        <v/>
      </c>
      <c r="AS8904">
        <f t="shared" si="975"/>
        <v>0</v>
      </c>
      <c r="BF8904" t="str">
        <f>IFERROR(IF(OR(BD8904=338,BD8904=340,BD8904=341,BD8904=342,BD8904="342A",BD8904="342B"),PorcenRet(BD8904,BH8904,BI8904),INDEX(PORCENTAJEBUSCAR,MATCH(BD8904,CódigoRET,0),4)*1),"")</f>
        <v/>
      </c>
      <c r="BG8904">
        <f t="shared" si="976"/>
        <v>0</v>
      </c>
      <c r="BO8904">
        <f t="shared" si="977"/>
        <v>0</v>
      </c>
      <c r="CC8904">
        <f t="shared" si="978"/>
        <v>0</v>
      </c>
      <c r="CD8904">
        <f t="shared" si="979"/>
        <v>0</v>
      </c>
      <c r="CG8904">
        <f ca="1">IFERROR(INDIRECT("IVA!X"&amp;MATCH(MID(COMPRAS!C8804,1,2)&amp;MID(COMPRAS!F8804,1,2)&amp;MID(COMPRAS!D8804,1,2),IVA!W:W,0)),"SIN COD.")</f>
        <v>0</v>
      </c>
      <c r="CH8904">
        <f ca="1">IFERROR(INDIRECT("IVA!Y"&amp;MATCH(MID(COMPRAS!C8804,1,2)&amp;MID(COMPRAS!F8804,1,2)&amp;MID(COMPRAS!D8804,1,2),IVA!W:W,0)),"SIN COD.")</f>
        <v>0</v>
      </c>
    </row>
    <row r="8905" spans="1:86" x14ac:dyDescent="0.25">
      <c r="A8905"/>
      <c r="B8905"/>
      <c r="D8905"/>
      <c r="AL8905">
        <f t="shared" si="973"/>
        <v>0</v>
      </c>
      <c r="AQ8905">
        <f t="shared" si="974"/>
        <v>0</v>
      </c>
      <c r="AR8905" t="str">
        <f>IFERROR(IF(OR(AP8905=338,AP8905=340,AP8905=341,AP8905=342,AP8905="342A",AP8905="342B"),PorcenRet(AP8905,AT8905,AU8905),INDEX(PORCENTAJEBUSCAR,MATCH(AP8905,CódigoRET,0),4)*1),"")</f>
        <v/>
      </c>
      <c r="AS8905">
        <f t="shared" si="975"/>
        <v>0</v>
      </c>
      <c r="BF8905" t="str">
        <f>IFERROR(IF(OR(BD8905=338,BD8905=340,BD8905=341,BD8905=342,BD8905="342A",BD8905="342B"),PorcenRet(BD8905,BH8905,BI8905),INDEX(PORCENTAJEBUSCAR,MATCH(BD8905,CódigoRET,0),4)*1),"")</f>
        <v/>
      </c>
      <c r="BG8905">
        <f t="shared" si="976"/>
        <v>0</v>
      </c>
      <c r="BO8905">
        <f t="shared" si="977"/>
        <v>0</v>
      </c>
      <c r="CC8905">
        <f t="shared" si="978"/>
        <v>0</v>
      </c>
      <c r="CD8905">
        <f t="shared" si="979"/>
        <v>0</v>
      </c>
      <c r="CG8905">
        <f ca="1">IFERROR(INDIRECT("IVA!X"&amp;MATCH(MID(COMPRAS!C8805,1,2)&amp;MID(COMPRAS!F8805,1,2)&amp;MID(COMPRAS!D8805,1,2),IVA!W:W,0)),"SIN COD.")</f>
        <v>0</v>
      </c>
      <c r="CH8905">
        <f ca="1">IFERROR(INDIRECT("IVA!Y"&amp;MATCH(MID(COMPRAS!C8805,1,2)&amp;MID(COMPRAS!F8805,1,2)&amp;MID(COMPRAS!D8805,1,2),IVA!W:W,0)),"SIN COD.")</f>
        <v>0</v>
      </c>
    </row>
    <row r="8906" spans="1:86" x14ac:dyDescent="0.25">
      <c r="A8906"/>
      <c r="B8906"/>
      <c r="D8906"/>
      <c r="AL8906">
        <f t="shared" si="973"/>
        <v>0</v>
      </c>
      <c r="AQ8906">
        <f t="shared" si="974"/>
        <v>0</v>
      </c>
      <c r="AR8906" t="str">
        <f>IFERROR(IF(OR(AP8906=338,AP8906=340,AP8906=341,AP8906=342,AP8906="342A",AP8906="342B"),PorcenRet(AP8906,AT8906,AU8906),INDEX(PORCENTAJEBUSCAR,MATCH(AP8906,CódigoRET,0),4)*1),"")</f>
        <v/>
      </c>
      <c r="AS8906">
        <f t="shared" si="975"/>
        <v>0</v>
      </c>
      <c r="BF8906" t="str">
        <f>IFERROR(IF(OR(BD8906=338,BD8906=340,BD8906=341,BD8906=342,BD8906="342A",BD8906="342B"),PorcenRet(BD8906,BH8906,BI8906),INDEX(PORCENTAJEBUSCAR,MATCH(BD8906,CódigoRET,0),4)*1),"")</f>
        <v/>
      </c>
      <c r="BG8906">
        <f t="shared" si="976"/>
        <v>0</v>
      </c>
      <c r="BO8906">
        <f t="shared" si="977"/>
        <v>0</v>
      </c>
      <c r="CC8906">
        <f t="shared" si="978"/>
        <v>0</v>
      </c>
      <c r="CD8906">
        <f t="shared" si="979"/>
        <v>0</v>
      </c>
      <c r="CG8906">
        <f ca="1">IFERROR(INDIRECT("IVA!X"&amp;MATCH(MID(COMPRAS!C8806,1,2)&amp;MID(COMPRAS!F8806,1,2)&amp;MID(COMPRAS!D8806,1,2),IVA!W:W,0)),"SIN COD.")</f>
        <v>0</v>
      </c>
      <c r="CH8906">
        <f ca="1">IFERROR(INDIRECT("IVA!Y"&amp;MATCH(MID(COMPRAS!C8806,1,2)&amp;MID(COMPRAS!F8806,1,2)&amp;MID(COMPRAS!D8806,1,2),IVA!W:W,0)),"SIN COD.")</f>
        <v>0</v>
      </c>
    </row>
    <row r="8907" spans="1:86" x14ac:dyDescent="0.25">
      <c r="A8907"/>
      <c r="B8907"/>
      <c r="D8907"/>
      <c r="AL8907">
        <f t="shared" si="973"/>
        <v>0</v>
      </c>
      <c r="AQ8907">
        <f t="shared" si="974"/>
        <v>0</v>
      </c>
      <c r="AR8907" t="str">
        <f>IFERROR(IF(OR(AP8907=338,AP8907=340,AP8907=341,AP8907=342,AP8907="342A",AP8907="342B"),PorcenRet(AP8907,AT8907,AU8907),INDEX(PORCENTAJEBUSCAR,MATCH(AP8907,CódigoRET,0),4)*1),"")</f>
        <v/>
      </c>
      <c r="AS8907">
        <f t="shared" si="975"/>
        <v>0</v>
      </c>
      <c r="BF8907" t="str">
        <f>IFERROR(IF(OR(BD8907=338,BD8907=340,BD8907=341,BD8907=342,BD8907="342A",BD8907="342B"),PorcenRet(BD8907,BH8907,BI8907),INDEX(PORCENTAJEBUSCAR,MATCH(BD8907,CódigoRET,0),4)*1),"")</f>
        <v/>
      </c>
      <c r="BG8907">
        <f t="shared" si="976"/>
        <v>0</v>
      </c>
      <c r="BO8907">
        <f t="shared" si="977"/>
        <v>0</v>
      </c>
      <c r="CC8907">
        <f t="shared" si="978"/>
        <v>0</v>
      </c>
      <c r="CD8907">
        <f t="shared" si="979"/>
        <v>0</v>
      </c>
      <c r="CG8907">
        <f ca="1">IFERROR(INDIRECT("IVA!X"&amp;MATCH(MID(COMPRAS!C8807,1,2)&amp;MID(COMPRAS!F8807,1,2)&amp;MID(COMPRAS!D8807,1,2),IVA!W:W,0)),"SIN COD.")</f>
        <v>0</v>
      </c>
      <c r="CH8907">
        <f ca="1">IFERROR(INDIRECT("IVA!Y"&amp;MATCH(MID(COMPRAS!C8807,1,2)&amp;MID(COMPRAS!F8807,1,2)&amp;MID(COMPRAS!D8807,1,2),IVA!W:W,0)),"SIN COD.")</f>
        <v>0</v>
      </c>
    </row>
    <row r="8908" spans="1:86" x14ac:dyDescent="0.25">
      <c r="A8908"/>
      <c r="B8908"/>
      <c r="D8908"/>
      <c r="AL8908">
        <f t="shared" si="973"/>
        <v>0</v>
      </c>
      <c r="AQ8908">
        <f t="shared" si="974"/>
        <v>0</v>
      </c>
      <c r="AR8908" t="str">
        <f>IFERROR(IF(OR(AP8908=338,AP8908=340,AP8908=341,AP8908=342,AP8908="342A",AP8908="342B"),PorcenRet(AP8908,AT8908,AU8908),INDEX(PORCENTAJEBUSCAR,MATCH(AP8908,CódigoRET,0),4)*1),"")</f>
        <v/>
      </c>
      <c r="AS8908">
        <f t="shared" si="975"/>
        <v>0</v>
      </c>
      <c r="BF8908" t="str">
        <f>IFERROR(IF(OR(BD8908=338,BD8908=340,BD8908=341,BD8908=342,BD8908="342A",BD8908="342B"),PorcenRet(BD8908,BH8908,BI8908),INDEX(PORCENTAJEBUSCAR,MATCH(BD8908,CódigoRET,0),4)*1),"")</f>
        <v/>
      </c>
      <c r="BG8908">
        <f t="shared" si="976"/>
        <v>0</v>
      </c>
      <c r="BO8908">
        <f t="shared" si="977"/>
        <v>0</v>
      </c>
      <c r="CC8908">
        <f t="shared" si="978"/>
        <v>0</v>
      </c>
      <c r="CD8908">
        <f t="shared" si="979"/>
        <v>0</v>
      </c>
      <c r="CG8908">
        <f ca="1">IFERROR(INDIRECT("IVA!X"&amp;MATCH(MID(COMPRAS!C8808,1,2)&amp;MID(COMPRAS!F8808,1,2)&amp;MID(COMPRAS!D8808,1,2),IVA!W:W,0)),"SIN COD.")</f>
        <v>0</v>
      </c>
      <c r="CH8908">
        <f ca="1">IFERROR(INDIRECT("IVA!Y"&amp;MATCH(MID(COMPRAS!C8808,1,2)&amp;MID(COMPRAS!F8808,1,2)&amp;MID(COMPRAS!D8808,1,2),IVA!W:W,0)),"SIN COD.")</f>
        <v>0</v>
      </c>
    </row>
    <row r="8909" spans="1:86" x14ac:dyDescent="0.25">
      <c r="A8909"/>
      <c r="B8909"/>
      <c r="D8909"/>
      <c r="AL8909">
        <f t="shared" si="973"/>
        <v>0</v>
      </c>
      <c r="AQ8909">
        <f t="shared" si="974"/>
        <v>0</v>
      </c>
      <c r="AR8909" t="str">
        <f>IFERROR(IF(OR(AP8909=338,AP8909=340,AP8909=341,AP8909=342,AP8909="342A",AP8909="342B"),PorcenRet(AP8909,AT8909,AU8909),INDEX(PORCENTAJEBUSCAR,MATCH(AP8909,CódigoRET,0),4)*1),"")</f>
        <v/>
      </c>
      <c r="AS8909">
        <f t="shared" si="975"/>
        <v>0</v>
      </c>
      <c r="BF8909" t="str">
        <f>IFERROR(IF(OR(BD8909=338,BD8909=340,BD8909=341,BD8909=342,BD8909="342A",BD8909="342B"),PorcenRet(BD8909,BH8909,BI8909),INDEX(PORCENTAJEBUSCAR,MATCH(BD8909,CódigoRET,0),4)*1),"")</f>
        <v/>
      </c>
      <c r="BG8909">
        <f t="shared" si="976"/>
        <v>0</v>
      </c>
      <c r="BO8909">
        <f t="shared" si="977"/>
        <v>0</v>
      </c>
      <c r="CC8909">
        <f t="shared" si="978"/>
        <v>0</v>
      </c>
      <c r="CD8909">
        <f t="shared" si="979"/>
        <v>0</v>
      </c>
      <c r="CG8909">
        <f ca="1">IFERROR(INDIRECT("IVA!X"&amp;MATCH(MID(COMPRAS!C8809,1,2)&amp;MID(COMPRAS!F8809,1,2)&amp;MID(COMPRAS!D8809,1,2),IVA!W:W,0)),"SIN COD.")</f>
        <v>0</v>
      </c>
      <c r="CH8909">
        <f ca="1">IFERROR(INDIRECT("IVA!Y"&amp;MATCH(MID(COMPRAS!C8809,1,2)&amp;MID(COMPRAS!F8809,1,2)&amp;MID(COMPRAS!D8809,1,2),IVA!W:W,0)),"SIN COD.")</f>
        <v>0</v>
      </c>
    </row>
    <row r="8910" spans="1:86" x14ac:dyDescent="0.25">
      <c r="A8910"/>
      <c r="B8910"/>
      <c r="D8910"/>
      <c r="AL8910">
        <f t="shared" si="973"/>
        <v>0</v>
      </c>
      <c r="AQ8910">
        <f t="shared" si="974"/>
        <v>0</v>
      </c>
      <c r="AR8910" t="str">
        <f>IFERROR(IF(OR(AP8910=338,AP8910=340,AP8910=341,AP8910=342,AP8910="342A",AP8910="342B"),PorcenRet(AP8910,AT8910,AU8910),INDEX(PORCENTAJEBUSCAR,MATCH(AP8910,CódigoRET,0),4)*1),"")</f>
        <v/>
      </c>
      <c r="AS8910">
        <f t="shared" si="975"/>
        <v>0</v>
      </c>
      <c r="BF8910" t="str">
        <f>IFERROR(IF(OR(BD8910=338,BD8910=340,BD8910=341,BD8910=342,BD8910="342A",BD8910="342B"),PorcenRet(BD8910,BH8910,BI8910),INDEX(PORCENTAJEBUSCAR,MATCH(BD8910,CódigoRET,0),4)*1),"")</f>
        <v/>
      </c>
      <c r="BG8910">
        <f t="shared" si="976"/>
        <v>0</v>
      </c>
      <c r="BO8910">
        <f t="shared" si="977"/>
        <v>0</v>
      </c>
      <c r="CC8910">
        <f t="shared" si="978"/>
        <v>0</v>
      </c>
      <c r="CD8910">
        <f t="shared" si="979"/>
        <v>0</v>
      </c>
      <c r="CG8910">
        <f ca="1">IFERROR(INDIRECT("IVA!X"&amp;MATCH(MID(COMPRAS!C8810,1,2)&amp;MID(COMPRAS!F8810,1,2)&amp;MID(COMPRAS!D8810,1,2),IVA!W:W,0)),"SIN COD.")</f>
        <v>0</v>
      </c>
      <c r="CH8910">
        <f ca="1">IFERROR(INDIRECT("IVA!Y"&amp;MATCH(MID(COMPRAS!C8810,1,2)&amp;MID(COMPRAS!F8810,1,2)&amp;MID(COMPRAS!D8810,1,2),IVA!W:W,0)),"SIN COD.")</f>
        <v>0</v>
      </c>
    </row>
    <row r="8911" spans="1:86" x14ac:dyDescent="0.25">
      <c r="A8911"/>
      <c r="B8911"/>
      <c r="D8911"/>
      <c r="AL8911">
        <f t="shared" si="973"/>
        <v>0</v>
      </c>
      <c r="AQ8911">
        <f t="shared" si="974"/>
        <v>0</v>
      </c>
      <c r="AR8911" t="str">
        <f>IFERROR(IF(OR(AP8911=338,AP8911=340,AP8911=341,AP8911=342,AP8911="342A",AP8911="342B"),PorcenRet(AP8911,AT8911,AU8911),INDEX(PORCENTAJEBUSCAR,MATCH(AP8911,CódigoRET,0),4)*1),"")</f>
        <v/>
      </c>
      <c r="AS8911">
        <f t="shared" si="975"/>
        <v>0</v>
      </c>
      <c r="BF8911" t="str">
        <f>IFERROR(IF(OR(BD8911=338,BD8911=340,BD8911=341,BD8911=342,BD8911="342A",BD8911="342B"),PorcenRet(BD8911,BH8911,BI8911),INDEX(PORCENTAJEBUSCAR,MATCH(BD8911,CódigoRET,0),4)*1),"")</f>
        <v/>
      </c>
      <c r="BG8911">
        <f t="shared" si="976"/>
        <v>0</v>
      </c>
      <c r="BO8911">
        <f t="shared" si="977"/>
        <v>0</v>
      </c>
      <c r="CC8911">
        <f t="shared" si="978"/>
        <v>0</v>
      </c>
      <c r="CD8911">
        <f t="shared" si="979"/>
        <v>0</v>
      </c>
      <c r="CG8911">
        <f ca="1">IFERROR(INDIRECT("IVA!X"&amp;MATCH(MID(COMPRAS!C8811,1,2)&amp;MID(COMPRAS!F8811,1,2)&amp;MID(COMPRAS!D8811,1,2),IVA!W:W,0)),"SIN COD.")</f>
        <v>0</v>
      </c>
      <c r="CH8911">
        <f ca="1">IFERROR(INDIRECT("IVA!Y"&amp;MATCH(MID(COMPRAS!C8811,1,2)&amp;MID(COMPRAS!F8811,1,2)&amp;MID(COMPRAS!D8811,1,2),IVA!W:W,0)),"SIN COD.")</f>
        <v>0</v>
      </c>
    </row>
    <row r="8912" spans="1:86" x14ac:dyDescent="0.25">
      <c r="A8912"/>
      <c r="B8912"/>
      <c r="D8912"/>
      <c r="AL8912">
        <f t="shared" si="973"/>
        <v>0</v>
      </c>
      <c r="AQ8912">
        <f t="shared" si="974"/>
        <v>0</v>
      </c>
      <c r="AR8912" t="str">
        <f>IFERROR(IF(OR(AP8912=338,AP8912=340,AP8912=341,AP8912=342,AP8912="342A",AP8912="342B"),PorcenRet(AP8912,AT8912,AU8912),INDEX(PORCENTAJEBUSCAR,MATCH(AP8912,CódigoRET,0),4)*1),"")</f>
        <v/>
      </c>
      <c r="AS8912">
        <f t="shared" si="975"/>
        <v>0</v>
      </c>
      <c r="BF8912" t="str">
        <f>IFERROR(IF(OR(BD8912=338,BD8912=340,BD8912=341,BD8912=342,BD8912="342A",BD8912="342B"),PorcenRet(BD8912,BH8912,BI8912),INDEX(PORCENTAJEBUSCAR,MATCH(BD8912,CódigoRET,0),4)*1),"")</f>
        <v/>
      </c>
      <c r="BG8912">
        <f t="shared" si="976"/>
        <v>0</v>
      </c>
      <c r="BO8912">
        <f t="shared" si="977"/>
        <v>0</v>
      </c>
      <c r="CC8912">
        <f t="shared" si="978"/>
        <v>0</v>
      </c>
      <c r="CD8912">
        <f t="shared" si="979"/>
        <v>0</v>
      </c>
      <c r="CG8912">
        <f ca="1">IFERROR(INDIRECT("IVA!X"&amp;MATCH(MID(COMPRAS!C8812,1,2)&amp;MID(COMPRAS!F8812,1,2)&amp;MID(COMPRAS!D8812,1,2),IVA!W:W,0)),"SIN COD.")</f>
        <v>0</v>
      </c>
      <c r="CH8912">
        <f ca="1">IFERROR(INDIRECT("IVA!Y"&amp;MATCH(MID(COMPRAS!C8812,1,2)&amp;MID(COMPRAS!F8812,1,2)&amp;MID(COMPRAS!D8812,1,2),IVA!W:W,0)),"SIN COD.")</f>
        <v>0</v>
      </c>
    </row>
    <row r="8913" spans="1:86" x14ac:dyDescent="0.25">
      <c r="A8913"/>
      <c r="B8913"/>
      <c r="D8913"/>
      <c r="AL8913">
        <f t="shared" si="973"/>
        <v>0</v>
      </c>
      <c r="AQ8913">
        <f t="shared" si="974"/>
        <v>0</v>
      </c>
      <c r="AR8913" t="str">
        <f>IFERROR(IF(OR(AP8913=338,AP8913=340,AP8913=341,AP8913=342,AP8913="342A",AP8913="342B"),PorcenRet(AP8913,AT8913,AU8913),INDEX(PORCENTAJEBUSCAR,MATCH(AP8913,CódigoRET,0),4)*1),"")</f>
        <v/>
      </c>
      <c r="AS8913">
        <f t="shared" si="975"/>
        <v>0</v>
      </c>
      <c r="BF8913" t="str">
        <f>IFERROR(IF(OR(BD8913=338,BD8913=340,BD8913=341,BD8913=342,BD8913="342A",BD8913="342B"),PorcenRet(BD8913,BH8913,BI8913),INDEX(PORCENTAJEBUSCAR,MATCH(BD8913,CódigoRET,0),4)*1),"")</f>
        <v/>
      </c>
      <c r="BG8913">
        <f t="shared" si="976"/>
        <v>0</v>
      </c>
      <c r="BO8913">
        <f t="shared" si="977"/>
        <v>0</v>
      </c>
      <c r="CC8913">
        <f t="shared" si="978"/>
        <v>0</v>
      </c>
      <c r="CD8913">
        <f t="shared" si="979"/>
        <v>0</v>
      </c>
      <c r="CG8913">
        <f ca="1">IFERROR(INDIRECT("IVA!X"&amp;MATCH(MID(COMPRAS!C8813,1,2)&amp;MID(COMPRAS!F8813,1,2)&amp;MID(COMPRAS!D8813,1,2),IVA!W:W,0)),"SIN COD.")</f>
        <v>0</v>
      </c>
      <c r="CH8913">
        <f ca="1">IFERROR(INDIRECT("IVA!Y"&amp;MATCH(MID(COMPRAS!C8813,1,2)&amp;MID(COMPRAS!F8813,1,2)&amp;MID(COMPRAS!D8813,1,2),IVA!W:W,0)),"SIN COD.")</f>
        <v>0</v>
      </c>
    </row>
    <row r="8914" spans="1:86" x14ac:dyDescent="0.25">
      <c r="A8914"/>
      <c r="B8914"/>
      <c r="D8914"/>
      <c r="AL8914">
        <f t="shared" si="973"/>
        <v>0</v>
      </c>
      <c r="AQ8914">
        <f t="shared" si="974"/>
        <v>0</v>
      </c>
      <c r="AR8914" t="str">
        <f>IFERROR(IF(OR(AP8914=338,AP8914=340,AP8914=341,AP8914=342,AP8914="342A",AP8914="342B"),PorcenRet(AP8914,AT8914,AU8914),INDEX(PORCENTAJEBUSCAR,MATCH(AP8914,CódigoRET,0),4)*1),"")</f>
        <v/>
      </c>
      <c r="AS8914">
        <f t="shared" si="975"/>
        <v>0</v>
      </c>
      <c r="BF8914" t="str">
        <f>IFERROR(IF(OR(BD8914=338,BD8914=340,BD8914=341,BD8914=342,BD8914="342A",BD8914="342B"),PorcenRet(BD8914,BH8914,BI8914),INDEX(PORCENTAJEBUSCAR,MATCH(BD8914,CódigoRET,0),4)*1),"")</f>
        <v/>
      </c>
      <c r="BG8914">
        <f t="shared" si="976"/>
        <v>0</v>
      </c>
      <c r="BO8914">
        <f t="shared" si="977"/>
        <v>0</v>
      </c>
      <c r="CC8914">
        <f t="shared" si="978"/>
        <v>0</v>
      </c>
      <c r="CD8914">
        <f t="shared" si="979"/>
        <v>0</v>
      </c>
      <c r="CG8914">
        <f ca="1">IFERROR(INDIRECT("IVA!X"&amp;MATCH(MID(COMPRAS!C8814,1,2)&amp;MID(COMPRAS!F8814,1,2)&amp;MID(COMPRAS!D8814,1,2),IVA!W:W,0)),"SIN COD.")</f>
        <v>0</v>
      </c>
      <c r="CH8914">
        <f ca="1">IFERROR(INDIRECT("IVA!Y"&amp;MATCH(MID(COMPRAS!C8814,1,2)&amp;MID(COMPRAS!F8814,1,2)&amp;MID(COMPRAS!D8814,1,2),IVA!W:W,0)),"SIN COD.")</f>
        <v>0</v>
      </c>
    </row>
    <row r="8915" spans="1:86" x14ac:dyDescent="0.25">
      <c r="A8915"/>
      <c r="B8915"/>
      <c r="D8915"/>
      <c r="AL8915">
        <f t="shared" si="973"/>
        <v>0</v>
      </c>
      <c r="AQ8915">
        <f t="shared" si="974"/>
        <v>0</v>
      </c>
      <c r="AR8915" t="str">
        <f>IFERROR(IF(OR(AP8915=338,AP8915=340,AP8915=341,AP8915=342,AP8915="342A",AP8915="342B"),PorcenRet(AP8915,AT8915,AU8915),INDEX(PORCENTAJEBUSCAR,MATCH(AP8915,CódigoRET,0),4)*1),"")</f>
        <v/>
      </c>
      <c r="AS8915">
        <f t="shared" si="975"/>
        <v>0</v>
      </c>
      <c r="BF8915" t="str">
        <f>IFERROR(IF(OR(BD8915=338,BD8915=340,BD8915=341,BD8915=342,BD8915="342A",BD8915="342B"),PorcenRet(BD8915,BH8915,BI8915),INDEX(PORCENTAJEBUSCAR,MATCH(BD8915,CódigoRET,0),4)*1),"")</f>
        <v/>
      </c>
      <c r="BG8915">
        <f t="shared" si="976"/>
        <v>0</v>
      </c>
      <c r="BO8915">
        <f t="shared" si="977"/>
        <v>0</v>
      </c>
      <c r="CC8915">
        <f t="shared" si="978"/>
        <v>0</v>
      </c>
      <c r="CD8915">
        <f t="shared" si="979"/>
        <v>0</v>
      </c>
      <c r="CG8915">
        <f ca="1">IFERROR(INDIRECT("IVA!X"&amp;MATCH(MID(COMPRAS!C8815,1,2)&amp;MID(COMPRAS!F8815,1,2)&amp;MID(COMPRAS!D8815,1,2),IVA!W:W,0)),"SIN COD.")</f>
        <v>0</v>
      </c>
      <c r="CH8915">
        <f ca="1">IFERROR(INDIRECT("IVA!Y"&amp;MATCH(MID(COMPRAS!C8815,1,2)&amp;MID(COMPRAS!F8815,1,2)&amp;MID(COMPRAS!D8815,1,2),IVA!W:W,0)),"SIN COD.")</f>
        <v>0</v>
      </c>
    </row>
    <row r="8916" spans="1:86" x14ac:dyDescent="0.25">
      <c r="A8916"/>
      <c r="B8916"/>
      <c r="D8916"/>
      <c r="AL8916">
        <f t="shared" si="973"/>
        <v>0</v>
      </c>
      <c r="AQ8916">
        <f t="shared" si="974"/>
        <v>0</v>
      </c>
      <c r="AR8916" t="str">
        <f>IFERROR(IF(OR(AP8916=338,AP8916=340,AP8916=341,AP8916=342,AP8916="342A",AP8916="342B"),PorcenRet(AP8916,AT8916,AU8916),INDEX(PORCENTAJEBUSCAR,MATCH(AP8916,CódigoRET,0),4)*1),"")</f>
        <v/>
      </c>
      <c r="AS8916">
        <f t="shared" si="975"/>
        <v>0</v>
      </c>
      <c r="BF8916" t="str">
        <f>IFERROR(IF(OR(BD8916=338,BD8916=340,BD8916=341,BD8916=342,BD8916="342A",BD8916="342B"),PorcenRet(BD8916,BH8916,BI8916),INDEX(PORCENTAJEBUSCAR,MATCH(BD8916,CódigoRET,0),4)*1),"")</f>
        <v/>
      </c>
      <c r="BG8916">
        <f t="shared" si="976"/>
        <v>0</v>
      </c>
      <c r="BO8916">
        <f t="shared" si="977"/>
        <v>0</v>
      </c>
      <c r="CC8916">
        <f t="shared" si="978"/>
        <v>0</v>
      </c>
      <c r="CD8916">
        <f t="shared" si="979"/>
        <v>0</v>
      </c>
      <c r="CG8916">
        <f ca="1">IFERROR(INDIRECT("IVA!X"&amp;MATCH(MID(COMPRAS!C8816,1,2)&amp;MID(COMPRAS!F8816,1,2)&amp;MID(COMPRAS!D8816,1,2),IVA!W:W,0)),"SIN COD.")</f>
        <v>0</v>
      </c>
      <c r="CH8916">
        <f ca="1">IFERROR(INDIRECT("IVA!Y"&amp;MATCH(MID(COMPRAS!C8816,1,2)&amp;MID(COMPRAS!F8816,1,2)&amp;MID(COMPRAS!D8816,1,2),IVA!W:W,0)),"SIN COD.")</f>
        <v>0</v>
      </c>
    </row>
    <row r="8917" spans="1:86" x14ac:dyDescent="0.25">
      <c r="A8917"/>
      <c r="B8917"/>
      <c r="D8917"/>
      <c r="AL8917">
        <f t="shared" si="973"/>
        <v>0</v>
      </c>
      <c r="AQ8917">
        <f t="shared" si="974"/>
        <v>0</v>
      </c>
      <c r="AR8917" t="str">
        <f>IFERROR(IF(OR(AP8917=338,AP8917=340,AP8917=341,AP8917=342,AP8917="342A",AP8917="342B"),PorcenRet(AP8917,AT8917,AU8917),INDEX(PORCENTAJEBUSCAR,MATCH(AP8917,CódigoRET,0),4)*1),"")</f>
        <v/>
      </c>
      <c r="AS8917">
        <f t="shared" si="975"/>
        <v>0</v>
      </c>
      <c r="BF8917" t="str">
        <f>IFERROR(IF(OR(BD8917=338,BD8917=340,BD8917=341,BD8917=342,BD8917="342A",BD8917="342B"),PorcenRet(BD8917,BH8917,BI8917),INDEX(PORCENTAJEBUSCAR,MATCH(BD8917,CódigoRET,0),4)*1),"")</f>
        <v/>
      </c>
      <c r="BG8917">
        <f t="shared" si="976"/>
        <v>0</v>
      </c>
      <c r="BO8917">
        <f t="shared" si="977"/>
        <v>0</v>
      </c>
      <c r="CC8917">
        <f t="shared" si="978"/>
        <v>0</v>
      </c>
      <c r="CD8917">
        <f t="shared" si="979"/>
        <v>0</v>
      </c>
      <c r="CG8917">
        <f ca="1">IFERROR(INDIRECT("IVA!X"&amp;MATCH(MID(COMPRAS!C8817,1,2)&amp;MID(COMPRAS!F8817,1,2)&amp;MID(COMPRAS!D8817,1,2),IVA!W:W,0)),"SIN COD.")</f>
        <v>0</v>
      </c>
      <c r="CH8917">
        <f ca="1">IFERROR(INDIRECT("IVA!Y"&amp;MATCH(MID(COMPRAS!C8817,1,2)&amp;MID(COMPRAS!F8817,1,2)&amp;MID(COMPRAS!D8817,1,2),IVA!W:W,0)),"SIN COD.")</f>
        <v>0</v>
      </c>
    </row>
    <row r="8918" spans="1:86" x14ac:dyDescent="0.25">
      <c r="A8918"/>
      <c r="B8918"/>
      <c r="D8918"/>
      <c r="AL8918">
        <f t="shared" si="973"/>
        <v>0</v>
      </c>
      <c r="AQ8918">
        <f t="shared" si="974"/>
        <v>0</v>
      </c>
      <c r="AR8918" t="str">
        <f>IFERROR(IF(OR(AP8918=338,AP8918=340,AP8918=341,AP8918=342,AP8918="342A",AP8918="342B"),PorcenRet(AP8918,AT8918,AU8918),INDEX(PORCENTAJEBUSCAR,MATCH(AP8918,CódigoRET,0),4)*1),"")</f>
        <v/>
      </c>
      <c r="AS8918">
        <f t="shared" si="975"/>
        <v>0</v>
      </c>
      <c r="BF8918" t="str">
        <f>IFERROR(IF(OR(BD8918=338,BD8918=340,BD8918=341,BD8918=342,BD8918="342A",BD8918="342B"),PorcenRet(BD8918,BH8918,BI8918),INDEX(PORCENTAJEBUSCAR,MATCH(BD8918,CódigoRET,0),4)*1),"")</f>
        <v/>
      </c>
      <c r="BG8918">
        <f t="shared" si="976"/>
        <v>0</v>
      </c>
      <c r="BO8918">
        <f t="shared" si="977"/>
        <v>0</v>
      </c>
      <c r="CC8918">
        <f t="shared" si="978"/>
        <v>0</v>
      </c>
      <c r="CD8918">
        <f t="shared" si="979"/>
        <v>0</v>
      </c>
      <c r="CG8918">
        <f ca="1">IFERROR(INDIRECT("IVA!X"&amp;MATCH(MID(COMPRAS!C8818,1,2)&amp;MID(COMPRAS!F8818,1,2)&amp;MID(COMPRAS!D8818,1,2),IVA!W:W,0)),"SIN COD.")</f>
        <v>0</v>
      </c>
      <c r="CH8918">
        <f ca="1">IFERROR(INDIRECT("IVA!Y"&amp;MATCH(MID(COMPRAS!C8818,1,2)&amp;MID(COMPRAS!F8818,1,2)&amp;MID(COMPRAS!D8818,1,2),IVA!W:W,0)),"SIN COD.")</f>
        <v>0</v>
      </c>
    </row>
    <row r="8919" spans="1:86" x14ac:dyDescent="0.25">
      <c r="A8919"/>
      <c r="B8919"/>
      <c r="D8919"/>
      <c r="AL8919">
        <f t="shared" si="973"/>
        <v>0</v>
      </c>
      <c r="AQ8919">
        <f t="shared" si="974"/>
        <v>0</v>
      </c>
      <c r="AR8919" t="str">
        <f>IFERROR(IF(OR(AP8919=338,AP8919=340,AP8919=341,AP8919=342,AP8919="342A",AP8919="342B"),PorcenRet(AP8919,AT8919,AU8919),INDEX(PORCENTAJEBUSCAR,MATCH(AP8919,CódigoRET,0),4)*1),"")</f>
        <v/>
      </c>
      <c r="AS8919">
        <f t="shared" si="975"/>
        <v>0</v>
      </c>
      <c r="BF8919" t="str">
        <f>IFERROR(IF(OR(BD8919=338,BD8919=340,BD8919=341,BD8919=342,BD8919="342A",BD8919="342B"),PorcenRet(BD8919,BH8919,BI8919),INDEX(PORCENTAJEBUSCAR,MATCH(BD8919,CódigoRET,0),4)*1),"")</f>
        <v/>
      </c>
      <c r="BG8919">
        <f t="shared" si="976"/>
        <v>0</v>
      </c>
      <c r="BO8919">
        <f t="shared" si="977"/>
        <v>0</v>
      </c>
      <c r="CC8919">
        <f t="shared" si="978"/>
        <v>0</v>
      </c>
      <c r="CD8919">
        <f t="shared" si="979"/>
        <v>0</v>
      </c>
      <c r="CG8919">
        <f ca="1">IFERROR(INDIRECT("IVA!X"&amp;MATCH(MID(COMPRAS!C8819,1,2)&amp;MID(COMPRAS!F8819,1,2)&amp;MID(COMPRAS!D8819,1,2),IVA!W:W,0)),"SIN COD.")</f>
        <v>0</v>
      </c>
      <c r="CH8919">
        <f ca="1">IFERROR(INDIRECT("IVA!Y"&amp;MATCH(MID(COMPRAS!C8819,1,2)&amp;MID(COMPRAS!F8819,1,2)&amp;MID(COMPRAS!D8819,1,2),IVA!W:W,0)),"SIN COD.")</f>
        <v>0</v>
      </c>
    </row>
    <row r="8920" spans="1:86" x14ac:dyDescent="0.25">
      <c r="A8920"/>
      <c r="B8920"/>
      <c r="D8920"/>
      <c r="AL8920">
        <f t="shared" si="973"/>
        <v>0</v>
      </c>
      <c r="AQ8920">
        <f t="shared" si="974"/>
        <v>0</v>
      </c>
      <c r="AR8920" t="str">
        <f>IFERROR(IF(OR(AP8920=338,AP8920=340,AP8920=341,AP8920=342,AP8920="342A",AP8920="342B"),PorcenRet(AP8920,AT8920,AU8920),INDEX(PORCENTAJEBUSCAR,MATCH(AP8920,CódigoRET,0),4)*1),"")</f>
        <v/>
      </c>
      <c r="AS8920">
        <f t="shared" si="975"/>
        <v>0</v>
      </c>
      <c r="BF8920" t="str">
        <f>IFERROR(IF(OR(BD8920=338,BD8920=340,BD8920=341,BD8920=342,BD8920="342A",BD8920="342B"),PorcenRet(BD8920,BH8920,BI8920),INDEX(PORCENTAJEBUSCAR,MATCH(BD8920,CódigoRET,0),4)*1),"")</f>
        <v/>
      </c>
      <c r="BG8920">
        <f t="shared" si="976"/>
        <v>0</v>
      </c>
      <c r="BO8920">
        <f t="shared" si="977"/>
        <v>0</v>
      </c>
      <c r="CC8920">
        <f t="shared" si="978"/>
        <v>0</v>
      </c>
      <c r="CD8920">
        <f t="shared" si="979"/>
        <v>0</v>
      </c>
      <c r="CG8920">
        <f ca="1">IFERROR(INDIRECT("IVA!X"&amp;MATCH(MID(COMPRAS!C8820,1,2)&amp;MID(COMPRAS!F8820,1,2)&amp;MID(COMPRAS!D8820,1,2),IVA!W:W,0)),"SIN COD.")</f>
        <v>0</v>
      </c>
      <c r="CH8920">
        <f ca="1">IFERROR(INDIRECT("IVA!Y"&amp;MATCH(MID(COMPRAS!C8820,1,2)&amp;MID(COMPRAS!F8820,1,2)&amp;MID(COMPRAS!D8820,1,2),IVA!W:W,0)),"SIN COD.")</f>
        <v>0</v>
      </c>
    </row>
    <row r="8921" spans="1:86" x14ac:dyDescent="0.25">
      <c r="A8921"/>
      <c r="B8921"/>
      <c r="D8921"/>
      <c r="AL8921">
        <f t="shared" si="973"/>
        <v>0</v>
      </c>
      <c r="AQ8921">
        <f t="shared" si="974"/>
        <v>0</v>
      </c>
      <c r="AR8921" t="str">
        <f>IFERROR(IF(OR(AP8921=338,AP8921=340,AP8921=341,AP8921=342,AP8921="342A",AP8921="342B"),PorcenRet(AP8921,AT8921,AU8921),INDEX(PORCENTAJEBUSCAR,MATCH(AP8921,CódigoRET,0),4)*1),"")</f>
        <v/>
      </c>
      <c r="AS8921">
        <f t="shared" si="975"/>
        <v>0</v>
      </c>
      <c r="BF8921" t="str">
        <f>IFERROR(IF(OR(BD8921=338,BD8921=340,BD8921=341,BD8921=342,BD8921="342A",BD8921="342B"),PorcenRet(BD8921,BH8921,BI8921),INDEX(PORCENTAJEBUSCAR,MATCH(BD8921,CódigoRET,0),4)*1),"")</f>
        <v/>
      </c>
      <c r="BG8921">
        <f t="shared" si="976"/>
        <v>0</v>
      </c>
      <c r="BO8921">
        <f t="shared" si="977"/>
        <v>0</v>
      </c>
      <c r="CC8921">
        <f t="shared" si="978"/>
        <v>0</v>
      </c>
      <c r="CD8921">
        <f t="shared" si="979"/>
        <v>0</v>
      </c>
      <c r="CG8921">
        <f ca="1">IFERROR(INDIRECT("IVA!X"&amp;MATCH(MID(COMPRAS!C8821,1,2)&amp;MID(COMPRAS!F8821,1,2)&amp;MID(COMPRAS!D8821,1,2),IVA!W:W,0)),"SIN COD.")</f>
        <v>0</v>
      </c>
      <c r="CH8921">
        <f ca="1">IFERROR(INDIRECT("IVA!Y"&amp;MATCH(MID(COMPRAS!C8821,1,2)&amp;MID(COMPRAS!F8821,1,2)&amp;MID(COMPRAS!D8821,1,2),IVA!W:W,0)),"SIN COD.")</f>
        <v>0</v>
      </c>
    </row>
    <row r="8922" spans="1:86" x14ac:dyDescent="0.25">
      <c r="A8922"/>
      <c r="B8922"/>
      <c r="D8922"/>
      <c r="AL8922">
        <f t="shared" si="973"/>
        <v>0</v>
      </c>
      <c r="AQ8922">
        <f t="shared" si="974"/>
        <v>0</v>
      </c>
      <c r="AR8922" t="str">
        <f>IFERROR(IF(OR(AP8922=338,AP8922=340,AP8922=341,AP8922=342,AP8922="342A",AP8922="342B"),PorcenRet(AP8922,AT8922,AU8922),INDEX(PORCENTAJEBUSCAR,MATCH(AP8922,CódigoRET,0),4)*1),"")</f>
        <v/>
      </c>
      <c r="AS8922">
        <f t="shared" si="975"/>
        <v>0</v>
      </c>
      <c r="BF8922" t="str">
        <f>IFERROR(IF(OR(BD8922=338,BD8922=340,BD8922=341,BD8922=342,BD8922="342A",BD8922="342B"),PorcenRet(BD8922,BH8922,BI8922),INDEX(PORCENTAJEBUSCAR,MATCH(BD8922,CódigoRET,0),4)*1),"")</f>
        <v/>
      </c>
      <c r="BG8922">
        <f t="shared" si="976"/>
        <v>0</v>
      </c>
      <c r="BO8922">
        <f t="shared" si="977"/>
        <v>0</v>
      </c>
      <c r="CC8922">
        <f t="shared" si="978"/>
        <v>0</v>
      </c>
      <c r="CD8922">
        <f t="shared" si="979"/>
        <v>0</v>
      </c>
      <c r="CG8922">
        <f ca="1">IFERROR(INDIRECT("IVA!X"&amp;MATCH(MID(COMPRAS!C8822,1,2)&amp;MID(COMPRAS!F8822,1,2)&amp;MID(COMPRAS!D8822,1,2),IVA!W:W,0)),"SIN COD.")</f>
        <v>0</v>
      </c>
      <c r="CH8922">
        <f ca="1">IFERROR(INDIRECT("IVA!Y"&amp;MATCH(MID(COMPRAS!C8822,1,2)&amp;MID(COMPRAS!F8822,1,2)&amp;MID(COMPRAS!D8822,1,2),IVA!W:W,0)),"SIN COD.")</f>
        <v>0</v>
      </c>
    </row>
    <row r="8923" spans="1:86" x14ac:dyDescent="0.25">
      <c r="A8923"/>
      <c r="B8923"/>
      <c r="D8923"/>
      <c r="AL8923">
        <f t="shared" si="973"/>
        <v>0</v>
      </c>
      <c r="AQ8923">
        <f t="shared" si="974"/>
        <v>0</v>
      </c>
      <c r="AR8923" t="str">
        <f>IFERROR(IF(OR(AP8923=338,AP8923=340,AP8923=341,AP8923=342,AP8923="342A",AP8923="342B"),PorcenRet(AP8923,AT8923,AU8923),INDEX(PORCENTAJEBUSCAR,MATCH(AP8923,CódigoRET,0),4)*1),"")</f>
        <v/>
      </c>
      <c r="AS8923">
        <f t="shared" si="975"/>
        <v>0</v>
      </c>
      <c r="BF8923" t="str">
        <f>IFERROR(IF(OR(BD8923=338,BD8923=340,BD8923=341,BD8923=342,BD8923="342A",BD8923="342B"),PorcenRet(BD8923,BH8923,BI8923),INDEX(PORCENTAJEBUSCAR,MATCH(BD8923,CódigoRET,0),4)*1),"")</f>
        <v/>
      </c>
      <c r="BG8923">
        <f t="shared" si="976"/>
        <v>0</v>
      </c>
      <c r="BO8923">
        <f t="shared" si="977"/>
        <v>0</v>
      </c>
      <c r="CC8923">
        <f t="shared" si="978"/>
        <v>0</v>
      </c>
      <c r="CD8923">
        <f t="shared" si="979"/>
        <v>0</v>
      </c>
      <c r="CG8923">
        <f ca="1">IFERROR(INDIRECT("IVA!X"&amp;MATCH(MID(COMPRAS!C8823,1,2)&amp;MID(COMPRAS!F8823,1,2)&amp;MID(COMPRAS!D8823,1,2),IVA!W:W,0)),"SIN COD.")</f>
        <v>0</v>
      </c>
      <c r="CH8923">
        <f ca="1">IFERROR(INDIRECT("IVA!Y"&amp;MATCH(MID(COMPRAS!C8823,1,2)&amp;MID(COMPRAS!F8823,1,2)&amp;MID(COMPRAS!D8823,1,2),IVA!W:W,0)),"SIN COD.")</f>
        <v>0</v>
      </c>
    </row>
    <row r="8924" spans="1:86" x14ac:dyDescent="0.25">
      <c r="A8924"/>
      <c r="B8924"/>
      <c r="D8924"/>
      <c r="AL8924">
        <f t="shared" si="973"/>
        <v>0</v>
      </c>
      <c r="AQ8924">
        <f t="shared" si="974"/>
        <v>0</v>
      </c>
      <c r="AR8924" t="str">
        <f>IFERROR(IF(OR(AP8924=338,AP8924=340,AP8924=341,AP8924=342,AP8924="342A",AP8924="342B"),PorcenRet(AP8924,AT8924,AU8924),INDEX(PORCENTAJEBUSCAR,MATCH(AP8924,CódigoRET,0),4)*1),"")</f>
        <v/>
      </c>
      <c r="AS8924">
        <f t="shared" si="975"/>
        <v>0</v>
      </c>
      <c r="BF8924" t="str">
        <f>IFERROR(IF(OR(BD8924=338,BD8924=340,BD8924=341,BD8924=342,BD8924="342A",BD8924="342B"),PorcenRet(BD8924,BH8924,BI8924),INDEX(PORCENTAJEBUSCAR,MATCH(BD8924,CódigoRET,0),4)*1),"")</f>
        <v/>
      </c>
      <c r="BG8924">
        <f t="shared" si="976"/>
        <v>0</v>
      </c>
      <c r="BO8924">
        <f t="shared" si="977"/>
        <v>0</v>
      </c>
      <c r="CC8924">
        <f t="shared" si="978"/>
        <v>0</v>
      </c>
      <c r="CD8924">
        <f t="shared" si="979"/>
        <v>0</v>
      </c>
      <c r="CG8924">
        <f ca="1">IFERROR(INDIRECT("IVA!X"&amp;MATCH(MID(COMPRAS!C8824,1,2)&amp;MID(COMPRAS!F8824,1,2)&amp;MID(COMPRAS!D8824,1,2),IVA!W:W,0)),"SIN COD.")</f>
        <v>0</v>
      </c>
      <c r="CH8924">
        <f ca="1">IFERROR(INDIRECT("IVA!Y"&amp;MATCH(MID(COMPRAS!C8824,1,2)&amp;MID(COMPRAS!F8824,1,2)&amp;MID(COMPRAS!D8824,1,2),IVA!W:W,0)),"SIN COD.")</f>
        <v>0</v>
      </c>
    </row>
    <row r="8925" spans="1:86" x14ac:dyDescent="0.25">
      <c r="A8925"/>
      <c r="B8925"/>
      <c r="D8925"/>
      <c r="AL8925">
        <f t="shared" si="973"/>
        <v>0</v>
      </c>
      <c r="AQ8925">
        <f t="shared" si="974"/>
        <v>0</v>
      </c>
      <c r="AR8925" t="str">
        <f>IFERROR(IF(OR(AP8925=338,AP8925=340,AP8925=341,AP8925=342,AP8925="342A",AP8925="342B"),PorcenRet(AP8925,AT8925,AU8925),INDEX(PORCENTAJEBUSCAR,MATCH(AP8925,CódigoRET,0),4)*1),"")</f>
        <v/>
      </c>
      <c r="AS8925">
        <f t="shared" si="975"/>
        <v>0</v>
      </c>
      <c r="BF8925" t="str">
        <f>IFERROR(IF(OR(BD8925=338,BD8925=340,BD8925=341,BD8925=342,BD8925="342A",BD8925="342B"),PorcenRet(BD8925,BH8925,BI8925),INDEX(PORCENTAJEBUSCAR,MATCH(BD8925,CódigoRET,0),4)*1),"")</f>
        <v/>
      </c>
      <c r="BG8925">
        <f t="shared" si="976"/>
        <v>0</v>
      </c>
      <c r="BO8925">
        <f t="shared" si="977"/>
        <v>0</v>
      </c>
      <c r="CC8925">
        <f t="shared" si="978"/>
        <v>0</v>
      </c>
      <c r="CD8925">
        <f t="shared" si="979"/>
        <v>0</v>
      </c>
      <c r="CG8925">
        <f ca="1">IFERROR(INDIRECT("IVA!X"&amp;MATCH(MID(COMPRAS!C8825,1,2)&amp;MID(COMPRAS!F8825,1,2)&amp;MID(COMPRAS!D8825,1,2),IVA!W:W,0)),"SIN COD.")</f>
        <v>0</v>
      </c>
      <c r="CH8925">
        <f ca="1">IFERROR(INDIRECT("IVA!Y"&amp;MATCH(MID(COMPRAS!C8825,1,2)&amp;MID(COMPRAS!F8825,1,2)&amp;MID(COMPRAS!D8825,1,2),IVA!W:W,0)),"SIN COD.")</f>
        <v>0</v>
      </c>
    </row>
    <row r="8926" spans="1:86" x14ac:dyDescent="0.25">
      <c r="A8926"/>
      <c r="B8926"/>
      <c r="D8926"/>
      <c r="AL8926">
        <f t="shared" si="973"/>
        <v>0</v>
      </c>
      <c r="AQ8926">
        <f t="shared" si="974"/>
        <v>0</v>
      </c>
      <c r="AR8926" t="str">
        <f>IFERROR(IF(OR(AP8926=338,AP8926=340,AP8926=341,AP8926=342,AP8926="342A",AP8926="342B"),PorcenRet(AP8926,AT8926,AU8926),INDEX(PORCENTAJEBUSCAR,MATCH(AP8926,CódigoRET,0),4)*1),"")</f>
        <v/>
      </c>
      <c r="AS8926">
        <f t="shared" si="975"/>
        <v>0</v>
      </c>
      <c r="BF8926" t="str">
        <f>IFERROR(IF(OR(BD8926=338,BD8926=340,BD8926=341,BD8926=342,BD8926="342A",BD8926="342B"),PorcenRet(BD8926,BH8926,BI8926),INDEX(PORCENTAJEBUSCAR,MATCH(BD8926,CódigoRET,0),4)*1),"")</f>
        <v/>
      </c>
      <c r="BG8926">
        <f t="shared" si="976"/>
        <v>0</v>
      </c>
      <c r="BO8926">
        <f t="shared" si="977"/>
        <v>0</v>
      </c>
      <c r="CC8926">
        <f t="shared" si="978"/>
        <v>0</v>
      </c>
      <c r="CD8926">
        <f t="shared" si="979"/>
        <v>0</v>
      </c>
      <c r="CG8926">
        <f ca="1">IFERROR(INDIRECT("IVA!X"&amp;MATCH(MID(COMPRAS!C8826,1,2)&amp;MID(COMPRAS!F8826,1,2)&amp;MID(COMPRAS!D8826,1,2),IVA!W:W,0)),"SIN COD.")</f>
        <v>0</v>
      </c>
      <c r="CH8926">
        <f ca="1">IFERROR(INDIRECT("IVA!Y"&amp;MATCH(MID(COMPRAS!C8826,1,2)&amp;MID(COMPRAS!F8826,1,2)&amp;MID(COMPRAS!D8826,1,2),IVA!W:W,0)),"SIN COD.")</f>
        <v>0</v>
      </c>
    </row>
    <row r="8927" spans="1:86" x14ac:dyDescent="0.25">
      <c r="A8927"/>
      <c r="B8927"/>
      <c r="D8927"/>
      <c r="AL8927">
        <f t="shared" si="973"/>
        <v>0</v>
      </c>
      <c r="AQ8927">
        <f t="shared" si="974"/>
        <v>0</v>
      </c>
      <c r="AR8927" t="str">
        <f>IFERROR(IF(OR(AP8927=338,AP8927=340,AP8927=341,AP8927=342,AP8927="342A",AP8927="342B"),PorcenRet(AP8927,AT8927,AU8927),INDEX(PORCENTAJEBUSCAR,MATCH(AP8927,CódigoRET,0),4)*1),"")</f>
        <v/>
      </c>
      <c r="AS8927">
        <f t="shared" si="975"/>
        <v>0</v>
      </c>
      <c r="BF8927" t="str">
        <f>IFERROR(IF(OR(BD8927=338,BD8927=340,BD8927=341,BD8927=342,BD8927="342A",BD8927="342B"),PorcenRet(BD8927,BH8927,BI8927),INDEX(PORCENTAJEBUSCAR,MATCH(BD8927,CódigoRET,0),4)*1),"")</f>
        <v/>
      </c>
      <c r="BG8927">
        <f t="shared" si="976"/>
        <v>0</v>
      </c>
      <c r="BO8927">
        <f t="shared" si="977"/>
        <v>0</v>
      </c>
      <c r="CC8927">
        <f t="shared" si="978"/>
        <v>0</v>
      </c>
      <c r="CD8927">
        <f t="shared" si="979"/>
        <v>0</v>
      </c>
      <c r="CG8927">
        <f ca="1">IFERROR(INDIRECT("IVA!X"&amp;MATCH(MID(COMPRAS!C8827,1,2)&amp;MID(COMPRAS!F8827,1,2)&amp;MID(COMPRAS!D8827,1,2),IVA!W:W,0)),"SIN COD.")</f>
        <v>0</v>
      </c>
      <c r="CH8927">
        <f ca="1">IFERROR(INDIRECT("IVA!Y"&amp;MATCH(MID(COMPRAS!C8827,1,2)&amp;MID(COMPRAS!F8827,1,2)&amp;MID(COMPRAS!D8827,1,2),IVA!W:W,0)),"SIN COD.")</f>
        <v>0</v>
      </c>
    </row>
    <row r="8928" spans="1:86" x14ac:dyDescent="0.25">
      <c r="A8928"/>
      <c r="B8928"/>
      <c r="D8928"/>
      <c r="AL8928">
        <f t="shared" si="973"/>
        <v>0</v>
      </c>
      <c r="AQ8928">
        <f t="shared" si="974"/>
        <v>0</v>
      </c>
      <c r="AR8928" t="str">
        <f>IFERROR(IF(OR(AP8928=338,AP8928=340,AP8928=341,AP8928=342,AP8928="342A",AP8928="342B"),PorcenRet(AP8928,AT8928,AU8928),INDEX(PORCENTAJEBUSCAR,MATCH(AP8928,CódigoRET,0),4)*1),"")</f>
        <v/>
      </c>
      <c r="AS8928">
        <f t="shared" si="975"/>
        <v>0</v>
      </c>
      <c r="BF8928" t="str">
        <f>IFERROR(IF(OR(BD8928=338,BD8928=340,BD8928=341,BD8928=342,BD8928="342A",BD8928="342B"),PorcenRet(BD8928,BH8928,BI8928),INDEX(PORCENTAJEBUSCAR,MATCH(BD8928,CódigoRET,0),4)*1),"")</f>
        <v/>
      </c>
      <c r="BG8928">
        <f t="shared" si="976"/>
        <v>0</v>
      </c>
      <c r="BO8928">
        <f t="shared" si="977"/>
        <v>0</v>
      </c>
      <c r="CC8928">
        <f t="shared" si="978"/>
        <v>0</v>
      </c>
      <c r="CD8928">
        <f t="shared" si="979"/>
        <v>0</v>
      </c>
      <c r="CG8928">
        <f ca="1">IFERROR(INDIRECT("IVA!X"&amp;MATCH(MID(COMPRAS!C8828,1,2)&amp;MID(COMPRAS!F8828,1,2)&amp;MID(COMPRAS!D8828,1,2),IVA!W:W,0)),"SIN COD.")</f>
        <v>0</v>
      </c>
      <c r="CH8928">
        <f ca="1">IFERROR(INDIRECT("IVA!Y"&amp;MATCH(MID(COMPRAS!C8828,1,2)&amp;MID(COMPRAS!F8828,1,2)&amp;MID(COMPRAS!D8828,1,2),IVA!W:W,0)),"SIN COD.")</f>
        <v>0</v>
      </c>
    </row>
    <row r="8929" spans="1:86" x14ac:dyDescent="0.25">
      <c r="A8929"/>
      <c r="B8929"/>
      <c r="D8929"/>
      <c r="AL8929">
        <f t="shared" si="973"/>
        <v>0</v>
      </c>
      <c r="AQ8929">
        <f t="shared" si="974"/>
        <v>0</v>
      </c>
      <c r="AR8929" t="str">
        <f>IFERROR(IF(OR(AP8929=338,AP8929=340,AP8929=341,AP8929=342,AP8929="342A",AP8929="342B"),PorcenRet(AP8929,AT8929,AU8929),INDEX(PORCENTAJEBUSCAR,MATCH(AP8929,CódigoRET,0),4)*1),"")</f>
        <v/>
      </c>
      <c r="AS8929">
        <f t="shared" si="975"/>
        <v>0</v>
      </c>
      <c r="BF8929" t="str">
        <f>IFERROR(IF(OR(BD8929=338,BD8929=340,BD8929=341,BD8929=342,BD8929="342A",BD8929="342B"),PorcenRet(BD8929,BH8929,BI8929),INDEX(PORCENTAJEBUSCAR,MATCH(BD8929,CódigoRET,0),4)*1),"")</f>
        <v/>
      </c>
      <c r="BG8929">
        <f t="shared" si="976"/>
        <v>0</v>
      </c>
      <c r="BO8929">
        <f t="shared" si="977"/>
        <v>0</v>
      </c>
      <c r="CC8929">
        <f t="shared" si="978"/>
        <v>0</v>
      </c>
      <c r="CD8929">
        <f t="shared" si="979"/>
        <v>0</v>
      </c>
      <c r="CG8929">
        <f ca="1">IFERROR(INDIRECT("IVA!X"&amp;MATCH(MID(COMPRAS!C8829,1,2)&amp;MID(COMPRAS!F8829,1,2)&amp;MID(COMPRAS!D8829,1,2),IVA!W:W,0)),"SIN COD.")</f>
        <v>0</v>
      </c>
      <c r="CH8929">
        <f ca="1">IFERROR(INDIRECT("IVA!Y"&amp;MATCH(MID(COMPRAS!C8829,1,2)&amp;MID(COMPRAS!F8829,1,2)&amp;MID(COMPRAS!D8829,1,2),IVA!W:W,0)),"SIN COD.")</f>
        <v>0</v>
      </c>
    </row>
    <row r="8930" spans="1:86" x14ac:dyDescent="0.25">
      <c r="A8930"/>
      <c r="B8930"/>
      <c r="D8930"/>
      <c r="AL8930">
        <f t="shared" si="973"/>
        <v>0</v>
      </c>
      <c r="AQ8930">
        <f t="shared" si="974"/>
        <v>0</v>
      </c>
      <c r="AR8930" t="str">
        <f>IFERROR(IF(OR(AP8930=338,AP8930=340,AP8930=341,AP8930=342,AP8930="342A",AP8930="342B"),PorcenRet(AP8930,AT8930,AU8930),INDEX(PORCENTAJEBUSCAR,MATCH(AP8930,CódigoRET,0),4)*1),"")</f>
        <v/>
      </c>
      <c r="AS8930">
        <f t="shared" si="975"/>
        <v>0</v>
      </c>
      <c r="BF8930" t="str">
        <f>IFERROR(IF(OR(BD8930=338,BD8930=340,BD8930=341,BD8930=342,BD8930="342A",BD8930="342B"),PorcenRet(BD8930,BH8930,BI8930),INDEX(PORCENTAJEBUSCAR,MATCH(BD8930,CódigoRET,0),4)*1),"")</f>
        <v/>
      </c>
      <c r="BG8930">
        <f t="shared" si="976"/>
        <v>0</v>
      </c>
      <c r="BO8930">
        <f t="shared" si="977"/>
        <v>0</v>
      </c>
      <c r="CC8930">
        <f t="shared" si="978"/>
        <v>0</v>
      </c>
      <c r="CD8930">
        <f t="shared" si="979"/>
        <v>0</v>
      </c>
      <c r="CG8930">
        <f ca="1">IFERROR(INDIRECT("IVA!X"&amp;MATCH(MID(COMPRAS!C8830,1,2)&amp;MID(COMPRAS!F8830,1,2)&amp;MID(COMPRAS!D8830,1,2),IVA!W:W,0)),"SIN COD.")</f>
        <v>0</v>
      </c>
      <c r="CH8930">
        <f ca="1">IFERROR(INDIRECT("IVA!Y"&amp;MATCH(MID(COMPRAS!C8830,1,2)&amp;MID(COMPRAS!F8830,1,2)&amp;MID(COMPRAS!D8830,1,2),IVA!W:W,0)),"SIN COD.")</f>
        <v>0</v>
      </c>
    </row>
    <row r="8931" spans="1:86" x14ac:dyDescent="0.25">
      <c r="A8931"/>
      <c r="B8931"/>
      <c r="D8931"/>
      <c r="AL8931">
        <f t="shared" si="973"/>
        <v>0</v>
      </c>
      <c r="AQ8931">
        <f t="shared" si="974"/>
        <v>0</v>
      </c>
      <c r="AR8931" t="str">
        <f>IFERROR(IF(OR(AP8931=338,AP8931=340,AP8931=341,AP8931=342,AP8931="342A",AP8931="342B"),PorcenRet(AP8931,AT8931,AU8931),INDEX(PORCENTAJEBUSCAR,MATCH(AP8931,CódigoRET,0),4)*1),"")</f>
        <v/>
      </c>
      <c r="AS8931">
        <f t="shared" si="975"/>
        <v>0</v>
      </c>
      <c r="BF8931" t="str">
        <f>IFERROR(IF(OR(BD8931=338,BD8931=340,BD8931=341,BD8931=342,BD8931="342A",BD8931="342B"),PorcenRet(BD8931,BH8931,BI8931),INDEX(PORCENTAJEBUSCAR,MATCH(BD8931,CódigoRET,0),4)*1),"")</f>
        <v/>
      </c>
      <c r="BG8931">
        <f t="shared" si="976"/>
        <v>0</v>
      </c>
      <c r="BO8931">
        <f t="shared" si="977"/>
        <v>0</v>
      </c>
      <c r="CC8931">
        <f t="shared" si="978"/>
        <v>0</v>
      </c>
      <c r="CD8931">
        <f t="shared" si="979"/>
        <v>0</v>
      </c>
      <c r="CG8931">
        <f ca="1">IFERROR(INDIRECT("IVA!X"&amp;MATCH(MID(COMPRAS!C8831,1,2)&amp;MID(COMPRAS!F8831,1,2)&amp;MID(COMPRAS!D8831,1,2),IVA!W:W,0)),"SIN COD.")</f>
        <v>0</v>
      </c>
      <c r="CH8931">
        <f ca="1">IFERROR(INDIRECT("IVA!Y"&amp;MATCH(MID(COMPRAS!C8831,1,2)&amp;MID(COMPRAS!F8831,1,2)&amp;MID(COMPRAS!D8831,1,2),IVA!W:W,0)),"SIN COD.")</f>
        <v>0</v>
      </c>
    </row>
    <row r="8932" spans="1:86" x14ac:dyDescent="0.25">
      <c r="A8932"/>
      <c r="B8932"/>
      <c r="D8932"/>
      <c r="AL8932">
        <f t="shared" si="973"/>
        <v>0</v>
      </c>
      <c r="AQ8932">
        <f t="shared" si="974"/>
        <v>0</v>
      </c>
      <c r="AR8932" t="str">
        <f>IFERROR(IF(OR(AP8932=338,AP8932=340,AP8932=341,AP8932=342,AP8932="342A",AP8932="342B"),PorcenRet(AP8932,AT8932,AU8932),INDEX(PORCENTAJEBUSCAR,MATCH(AP8932,CódigoRET,0),4)*1),"")</f>
        <v/>
      </c>
      <c r="AS8932">
        <f t="shared" si="975"/>
        <v>0</v>
      </c>
      <c r="BF8932" t="str">
        <f>IFERROR(IF(OR(BD8932=338,BD8932=340,BD8932=341,BD8932=342,BD8932="342A",BD8932="342B"),PorcenRet(BD8932,BH8932,BI8932),INDEX(PORCENTAJEBUSCAR,MATCH(BD8932,CódigoRET,0),4)*1),"")</f>
        <v/>
      </c>
      <c r="BG8932">
        <f t="shared" si="976"/>
        <v>0</v>
      </c>
      <c r="BO8932">
        <f t="shared" si="977"/>
        <v>0</v>
      </c>
      <c r="CC8932">
        <f t="shared" si="978"/>
        <v>0</v>
      </c>
      <c r="CD8932">
        <f t="shared" si="979"/>
        <v>0</v>
      </c>
      <c r="CG8932">
        <f ca="1">IFERROR(INDIRECT("IVA!X"&amp;MATCH(MID(COMPRAS!C8832,1,2)&amp;MID(COMPRAS!F8832,1,2)&amp;MID(COMPRAS!D8832,1,2),IVA!W:W,0)),"SIN COD.")</f>
        <v>0</v>
      </c>
      <c r="CH8932">
        <f ca="1">IFERROR(INDIRECT("IVA!Y"&amp;MATCH(MID(COMPRAS!C8832,1,2)&amp;MID(COMPRAS!F8832,1,2)&amp;MID(COMPRAS!D8832,1,2),IVA!W:W,0)),"SIN COD.")</f>
        <v>0</v>
      </c>
    </row>
    <row r="8933" spans="1:86" x14ac:dyDescent="0.25">
      <c r="A8933"/>
      <c r="B8933"/>
      <c r="D8933"/>
      <c r="AL8933">
        <f t="shared" si="973"/>
        <v>0</v>
      </c>
      <c r="AQ8933">
        <f t="shared" si="974"/>
        <v>0</v>
      </c>
      <c r="AR8933" t="str">
        <f>IFERROR(IF(OR(AP8933=338,AP8933=340,AP8933=341,AP8933=342,AP8933="342A",AP8933="342B"),PorcenRet(AP8933,AT8933,AU8933),INDEX(PORCENTAJEBUSCAR,MATCH(AP8933,CódigoRET,0),4)*1),"")</f>
        <v/>
      </c>
      <c r="AS8933">
        <f t="shared" si="975"/>
        <v>0</v>
      </c>
      <c r="BF8933" t="str">
        <f>IFERROR(IF(OR(BD8933=338,BD8933=340,BD8933=341,BD8933=342,BD8933="342A",BD8933="342B"),PorcenRet(BD8933,BH8933,BI8933),INDEX(PORCENTAJEBUSCAR,MATCH(BD8933,CódigoRET,0),4)*1),"")</f>
        <v/>
      </c>
      <c r="BG8933">
        <f t="shared" si="976"/>
        <v>0</v>
      </c>
      <c r="BO8933">
        <f t="shared" si="977"/>
        <v>0</v>
      </c>
      <c r="CC8933">
        <f t="shared" si="978"/>
        <v>0</v>
      </c>
      <c r="CD8933">
        <f t="shared" si="979"/>
        <v>0</v>
      </c>
      <c r="CG8933">
        <f ca="1">IFERROR(INDIRECT("IVA!X"&amp;MATCH(MID(COMPRAS!C8833,1,2)&amp;MID(COMPRAS!F8833,1,2)&amp;MID(COMPRAS!D8833,1,2),IVA!W:W,0)),"SIN COD.")</f>
        <v>0</v>
      </c>
      <c r="CH8933">
        <f ca="1">IFERROR(INDIRECT("IVA!Y"&amp;MATCH(MID(COMPRAS!C8833,1,2)&amp;MID(COMPRAS!F8833,1,2)&amp;MID(COMPRAS!D8833,1,2),IVA!W:W,0)),"SIN COD.")</f>
        <v>0</v>
      </c>
    </row>
    <row r="8934" spans="1:86" x14ac:dyDescent="0.25">
      <c r="A8934"/>
      <c r="B8934"/>
      <c r="D8934"/>
      <c r="AL8934">
        <f t="shared" si="973"/>
        <v>0</v>
      </c>
      <c r="AQ8934">
        <f t="shared" si="974"/>
        <v>0</v>
      </c>
      <c r="AR8934" t="str">
        <f>IFERROR(IF(OR(AP8934=338,AP8934=340,AP8934=341,AP8934=342,AP8934="342A",AP8934="342B"),PorcenRet(AP8934,AT8934,AU8934),INDEX(PORCENTAJEBUSCAR,MATCH(AP8934,CódigoRET,0),4)*1),"")</f>
        <v/>
      </c>
      <c r="AS8934">
        <f t="shared" si="975"/>
        <v>0</v>
      </c>
      <c r="BF8934" t="str">
        <f>IFERROR(IF(OR(BD8934=338,BD8934=340,BD8934=341,BD8934=342,BD8934="342A",BD8934="342B"),PorcenRet(BD8934,BH8934,BI8934),INDEX(PORCENTAJEBUSCAR,MATCH(BD8934,CódigoRET,0),4)*1),"")</f>
        <v/>
      </c>
      <c r="BG8934">
        <f t="shared" si="976"/>
        <v>0</v>
      </c>
      <c r="BO8934">
        <f t="shared" si="977"/>
        <v>0</v>
      </c>
      <c r="CC8934">
        <f t="shared" si="978"/>
        <v>0</v>
      </c>
      <c r="CD8934">
        <f t="shared" si="979"/>
        <v>0</v>
      </c>
      <c r="CG8934">
        <f ca="1">IFERROR(INDIRECT("IVA!X"&amp;MATCH(MID(COMPRAS!C8834,1,2)&amp;MID(COMPRAS!F8834,1,2)&amp;MID(COMPRAS!D8834,1,2),IVA!W:W,0)),"SIN COD.")</f>
        <v>0</v>
      </c>
      <c r="CH8934">
        <f ca="1">IFERROR(INDIRECT("IVA!Y"&amp;MATCH(MID(COMPRAS!C8834,1,2)&amp;MID(COMPRAS!F8834,1,2)&amp;MID(COMPRAS!D8834,1,2),IVA!W:W,0)),"SIN COD.")</f>
        <v>0</v>
      </c>
    </row>
    <row r="8935" spans="1:86" x14ac:dyDescent="0.25">
      <c r="A8935"/>
      <c r="B8935"/>
      <c r="D8935"/>
      <c r="AL8935">
        <f t="shared" si="973"/>
        <v>0</v>
      </c>
      <c r="AQ8935">
        <f t="shared" si="974"/>
        <v>0</v>
      </c>
      <c r="AR8935" t="str">
        <f>IFERROR(IF(OR(AP8935=338,AP8935=340,AP8935=341,AP8935=342,AP8935="342A",AP8935="342B"),PorcenRet(AP8935,AT8935,AU8935),INDEX(PORCENTAJEBUSCAR,MATCH(AP8935,CódigoRET,0),4)*1),"")</f>
        <v/>
      </c>
      <c r="AS8935">
        <f t="shared" si="975"/>
        <v>0</v>
      </c>
      <c r="BF8935" t="str">
        <f>IFERROR(IF(OR(BD8935=338,BD8935=340,BD8935=341,BD8935=342,BD8935="342A",BD8935="342B"),PorcenRet(BD8935,BH8935,BI8935),INDEX(PORCENTAJEBUSCAR,MATCH(BD8935,CódigoRET,0),4)*1),"")</f>
        <v/>
      </c>
      <c r="BG8935">
        <f t="shared" si="976"/>
        <v>0</v>
      </c>
      <c r="BO8935">
        <f t="shared" si="977"/>
        <v>0</v>
      </c>
      <c r="CC8935">
        <f t="shared" si="978"/>
        <v>0</v>
      </c>
      <c r="CD8935">
        <f t="shared" si="979"/>
        <v>0</v>
      </c>
      <c r="CG8935">
        <f ca="1">IFERROR(INDIRECT("IVA!X"&amp;MATCH(MID(COMPRAS!C8835,1,2)&amp;MID(COMPRAS!F8835,1,2)&amp;MID(COMPRAS!D8835,1,2),IVA!W:W,0)),"SIN COD.")</f>
        <v>0</v>
      </c>
      <c r="CH8935">
        <f ca="1">IFERROR(INDIRECT("IVA!Y"&amp;MATCH(MID(COMPRAS!C8835,1,2)&amp;MID(COMPRAS!F8835,1,2)&amp;MID(COMPRAS!D8835,1,2),IVA!W:W,0)),"SIN COD.")</f>
        <v>0</v>
      </c>
    </row>
    <row r="8936" spans="1:86" x14ac:dyDescent="0.25">
      <c r="A8936"/>
      <c r="B8936"/>
      <c r="D8936"/>
      <c r="AL8936">
        <f t="shared" si="973"/>
        <v>0</v>
      </c>
      <c r="AQ8936">
        <f t="shared" si="974"/>
        <v>0</v>
      </c>
      <c r="AR8936" t="str">
        <f>IFERROR(IF(OR(AP8936=338,AP8936=340,AP8936=341,AP8936=342,AP8936="342A",AP8936="342B"),PorcenRet(AP8936,AT8936,AU8936),INDEX(PORCENTAJEBUSCAR,MATCH(AP8936,CódigoRET,0),4)*1),"")</f>
        <v/>
      </c>
      <c r="AS8936">
        <f t="shared" si="975"/>
        <v>0</v>
      </c>
      <c r="BF8936" t="str">
        <f>IFERROR(IF(OR(BD8936=338,BD8936=340,BD8936=341,BD8936=342,BD8936="342A",BD8936="342B"),PorcenRet(BD8936,BH8936,BI8936),INDEX(PORCENTAJEBUSCAR,MATCH(BD8936,CódigoRET,0),4)*1),"")</f>
        <v/>
      </c>
      <c r="BG8936">
        <f t="shared" si="976"/>
        <v>0</v>
      </c>
      <c r="BO8936">
        <f t="shared" si="977"/>
        <v>0</v>
      </c>
      <c r="CC8936">
        <f t="shared" si="978"/>
        <v>0</v>
      </c>
      <c r="CD8936">
        <f t="shared" si="979"/>
        <v>0</v>
      </c>
      <c r="CG8936">
        <f ca="1">IFERROR(INDIRECT("IVA!X"&amp;MATCH(MID(COMPRAS!C8836,1,2)&amp;MID(COMPRAS!F8836,1,2)&amp;MID(COMPRAS!D8836,1,2),IVA!W:W,0)),"SIN COD.")</f>
        <v>0</v>
      </c>
      <c r="CH8936">
        <f ca="1">IFERROR(INDIRECT("IVA!Y"&amp;MATCH(MID(COMPRAS!C8836,1,2)&amp;MID(COMPRAS!F8836,1,2)&amp;MID(COMPRAS!D8836,1,2),IVA!W:W,0)),"SIN COD.")</f>
        <v>0</v>
      </c>
    </row>
    <row r="8937" spans="1:86" x14ac:dyDescent="0.25">
      <c r="A8937"/>
      <c r="B8937"/>
      <c r="D8937"/>
      <c r="AL8937">
        <f t="shared" si="973"/>
        <v>0</v>
      </c>
      <c r="AQ8937">
        <f t="shared" si="974"/>
        <v>0</v>
      </c>
      <c r="AR8937" t="str">
        <f>IFERROR(IF(OR(AP8937=338,AP8937=340,AP8937=341,AP8937=342,AP8937="342A",AP8937="342B"),PorcenRet(AP8937,AT8937,AU8937),INDEX(PORCENTAJEBUSCAR,MATCH(AP8937,CódigoRET,0),4)*1),"")</f>
        <v/>
      </c>
      <c r="AS8937">
        <f t="shared" si="975"/>
        <v>0</v>
      </c>
      <c r="BF8937" t="str">
        <f>IFERROR(IF(OR(BD8937=338,BD8937=340,BD8937=341,BD8937=342,BD8937="342A",BD8937="342B"),PorcenRet(BD8937,BH8937,BI8937),INDEX(PORCENTAJEBUSCAR,MATCH(BD8937,CódigoRET,0),4)*1),"")</f>
        <v/>
      </c>
      <c r="BG8937">
        <f t="shared" si="976"/>
        <v>0</v>
      </c>
      <c r="BO8937">
        <f t="shared" si="977"/>
        <v>0</v>
      </c>
      <c r="CC8937">
        <f t="shared" si="978"/>
        <v>0</v>
      </c>
      <c r="CD8937">
        <f t="shared" si="979"/>
        <v>0</v>
      </c>
      <c r="CG8937">
        <f ca="1">IFERROR(INDIRECT("IVA!X"&amp;MATCH(MID(COMPRAS!C8837,1,2)&amp;MID(COMPRAS!F8837,1,2)&amp;MID(COMPRAS!D8837,1,2),IVA!W:W,0)),"SIN COD.")</f>
        <v>0</v>
      </c>
      <c r="CH8937">
        <f ca="1">IFERROR(INDIRECT("IVA!Y"&amp;MATCH(MID(COMPRAS!C8837,1,2)&amp;MID(COMPRAS!F8837,1,2)&amp;MID(COMPRAS!D8837,1,2),IVA!W:W,0)),"SIN COD.")</f>
        <v>0</v>
      </c>
    </row>
    <row r="8938" spans="1:86" x14ac:dyDescent="0.25">
      <c r="A8938"/>
      <c r="B8938"/>
      <c r="D8938"/>
      <c r="AL8938">
        <f t="shared" si="973"/>
        <v>0</v>
      </c>
      <c r="AQ8938">
        <f t="shared" si="974"/>
        <v>0</v>
      </c>
      <c r="AR8938" t="str">
        <f>IFERROR(IF(OR(AP8938=338,AP8938=340,AP8938=341,AP8938=342,AP8938="342A",AP8938="342B"),PorcenRet(AP8938,AT8938,AU8938),INDEX(PORCENTAJEBUSCAR,MATCH(AP8938,CódigoRET,0),4)*1),"")</f>
        <v/>
      </c>
      <c r="AS8938">
        <f t="shared" si="975"/>
        <v>0</v>
      </c>
      <c r="BF8938" t="str">
        <f>IFERROR(IF(OR(BD8938=338,BD8938=340,BD8938=341,BD8938=342,BD8938="342A",BD8938="342B"),PorcenRet(BD8938,BH8938,BI8938),INDEX(PORCENTAJEBUSCAR,MATCH(BD8938,CódigoRET,0),4)*1),"")</f>
        <v/>
      </c>
      <c r="BG8938">
        <f t="shared" si="976"/>
        <v>0</v>
      </c>
      <c r="BO8938">
        <f t="shared" si="977"/>
        <v>0</v>
      </c>
      <c r="CC8938">
        <f t="shared" si="978"/>
        <v>0</v>
      </c>
      <c r="CD8938">
        <f t="shared" si="979"/>
        <v>0</v>
      </c>
      <c r="CG8938">
        <f ca="1">IFERROR(INDIRECT("IVA!X"&amp;MATCH(MID(COMPRAS!C8838,1,2)&amp;MID(COMPRAS!F8838,1,2)&amp;MID(COMPRAS!D8838,1,2),IVA!W:W,0)),"SIN COD.")</f>
        <v>0</v>
      </c>
      <c r="CH8938">
        <f ca="1">IFERROR(INDIRECT("IVA!Y"&amp;MATCH(MID(COMPRAS!C8838,1,2)&amp;MID(COMPRAS!F8838,1,2)&amp;MID(COMPRAS!D8838,1,2),IVA!W:W,0)),"SIN COD.")</f>
        <v>0</v>
      </c>
    </row>
    <row r="8939" spans="1:86" x14ac:dyDescent="0.25">
      <c r="A8939"/>
      <c r="B8939"/>
      <c r="D8939"/>
      <c r="AL8939">
        <f t="shared" si="973"/>
        <v>0</v>
      </c>
      <c r="AQ8939">
        <f t="shared" si="974"/>
        <v>0</v>
      </c>
      <c r="AR8939" t="str">
        <f>IFERROR(IF(OR(AP8939=338,AP8939=340,AP8939=341,AP8939=342,AP8939="342A",AP8939="342B"),PorcenRet(AP8939,AT8939,AU8939),INDEX(PORCENTAJEBUSCAR,MATCH(AP8939,CódigoRET,0),4)*1),"")</f>
        <v/>
      </c>
      <c r="AS8939">
        <f t="shared" si="975"/>
        <v>0</v>
      </c>
      <c r="BF8939" t="str">
        <f>IFERROR(IF(OR(BD8939=338,BD8939=340,BD8939=341,BD8939=342,BD8939="342A",BD8939="342B"),PorcenRet(BD8939,BH8939,BI8939),INDEX(PORCENTAJEBUSCAR,MATCH(BD8939,CódigoRET,0),4)*1),"")</f>
        <v/>
      </c>
      <c r="BG8939">
        <f t="shared" si="976"/>
        <v>0</v>
      </c>
      <c r="BO8939">
        <f t="shared" si="977"/>
        <v>0</v>
      </c>
      <c r="CC8939">
        <f t="shared" si="978"/>
        <v>0</v>
      </c>
      <c r="CD8939">
        <f t="shared" si="979"/>
        <v>0</v>
      </c>
      <c r="CG8939">
        <f ca="1">IFERROR(INDIRECT("IVA!X"&amp;MATCH(MID(COMPRAS!C8839,1,2)&amp;MID(COMPRAS!F8839,1,2)&amp;MID(COMPRAS!D8839,1,2),IVA!W:W,0)),"SIN COD.")</f>
        <v>0</v>
      </c>
      <c r="CH8939">
        <f ca="1">IFERROR(INDIRECT("IVA!Y"&amp;MATCH(MID(COMPRAS!C8839,1,2)&amp;MID(COMPRAS!F8839,1,2)&amp;MID(COMPRAS!D8839,1,2),IVA!W:W,0)),"SIN COD.")</f>
        <v>0</v>
      </c>
    </row>
    <row r="8940" spans="1:86" x14ac:dyDescent="0.25">
      <c r="A8940"/>
      <c r="B8940"/>
      <c r="D8940"/>
      <c r="AL8940">
        <f t="shared" si="973"/>
        <v>0</v>
      </c>
      <c r="AQ8940">
        <f t="shared" si="974"/>
        <v>0</v>
      </c>
      <c r="AR8940" t="str">
        <f>IFERROR(IF(OR(AP8940=338,AP8940=340,AP8940=341,AP8940=342,AP8940="342A",AP8940="342B"),PorcenRet(AP8940,AT8940,AU8940),INDEX(PORCENTAJEBUSCAR,MATCH(AP8940,CódigoRET,0),4)*1),"")</f>
        <v/>
      </c>
      <c r="AS8940">
        <f t="shared" si="975"/>
        <v>0</v>
      </c>
      <c r="BF8940" t="str">
        <f>IFERROR(IF(OR(BD8940=338,BD8940=340,BD8940=341,BD8940=342,BD8940="342A",BD8940="342B"),PorcenRet(BD8940,BH8940,BI8940),INDEX(PORCENTAJEBUSCAR,MATCH(BD8940,CódigoRET,0),4)*1),"")</f>
        <v/>
      </c>
      <c r="BG8940">
        <f t="shared" si="976"/>
        <v>0</v>
      </c>
      <c r="BO8940">
        <f t="shared" si="977"/>
        <v>0</v>
      </c>
      <c r="CC8940">
        <f t="shared" si="978"/>
        <v>0</v>
      </c>
      <c r="CD8940">
        <f t="shared" si="979"/>
        <v>0</v>
      </c>
      <c r="CG8940">
        <f ca="1">IFERROR(INDIRECT("IVA!X"&amp;MATCH(MID(COMPRAS!C8840,1,2)&amp;MID(COMPRAS!F8840,1,2)&amp;MID(COMPRAS!D8840,1,2),IVA!W:W,0)),"SIN COD.")</f>
        <v>0</v>
      </c>
      <c r="CH8940">
        <f ca="1">IFERROR(INDIRECT("IVA!Y"&amp;MATCH(MID(COMPRAS!C8840,1,2)&amp;MID(COMPRAS!F8840,1,2)&amp;MID(COMPRAS!D8840,1,2),IVA!W:W,0)),"SIN COD.")</f>
        <v>0</v>
      </c>
    </row>
    <row r="8941" spans="1:86" x14ac:dyDescent="0.25">
      <c r="A8941"/>
      <c r="B8941"/>
      <c r="D8941"/>
      <c r="AL8941">
        <f t="shared" si="973"/>
        <v>0</v>
      </c>
      <c r="AQ8941">
        <f t="shared" si="974"/>
        <v>0</v>
      </c>
      <c r="AR8941" t="str">
        <f>IFERROR(IF(OR(AP8941=338,AP8941=340,AP8941=341,AP8941=342,AP8941="342A",AP8941="342B"),PorcenRet(AP8941,AT8941,AU8941),INDEX(PORCENTAJEBUSCAR,MATCH(AP8941,CódigoRET,0),4)*1),"")</f>
        <v/>
      </c>
      <c r="AS8941">
        <f t="shared" si="975"/>
        <v>0</v>
      </c>
      <c r="BF8941" t="str">
        <f>IFERROR(IF(OR(BD8941=338,BD8941=340,BD8941=341,BD8941=342,BD8941="342A",BD8941="342B"),PorcenRet(BD8941,BH8941,BI8941),INDEX(PORCENTAJEBUSCAR,MATCH(BD8941,CódigoRET,0),4)*1),"")</f>
        <v/>
      </c>
      <c r="BG8941">
        <f t="shared" si="976"/>
        <v>0</v>
      </c>
      <c r="BO8941">
        <f t="shared" si="977"/>
        <v>0</v>
      </c>
      <c r="CC8941">
        <f t="shared" si="978"/>
        <v>0</v>
      </c>
      <c r="CD8941">
        <f t="shared" si="979"/>
        <v>0</v>
      </c>
      <c r="CG8941">
        <f ca="1">IFERROR(INDIRECT("IVA!X"&amp;MATCH(MID(COMPRAS!C8841,1,2)&amp;MID(COMPRAS!F8841,1,2)&amp;MID(COMPRAS!D8841,1,2),IVA!W:W,0)),"SIN COD.")</f>
        <v>0</v>
      </c>
      <c r="CH8941">
        <f ca="1">IFERROR(INDIRECT("IVA!Y"&amp;MATCH(MID(COMPRAS!C8841,1,2)&amp;MID(COMPRAS!F8841,1,2)&amp;MID(COMPRAS!D8841,1,2),IVA!W:W,0)),"SIN COD.")</f>
        <v>0</v>
      </c>
    </row>
    <row r="8942" spans="1:86" x14ac:dyDescent="0.25">
      <c r="A8942"/>
      <c r="B8942"/>
      <c r="D8942"/>
      <c r="AL8942">
        <f t="shared" si="973"/>
        <v>0</v>
      </c>
      <c r="AQ8942">
        <f t="shared" si="974"/>
        <v>0</v>
      </c>
      <c r="AR8942" t="str">
        <f>IFERROR(IF(OR(AP8942=338,AP8942=340,AP8942=341,AP8942=342,AP8942="342A",AP8942="342B"),PorcenRet(AP8942,AT8942,AU8942),INDEX(PORCENTAJEBUSCAR,MATCH(AP8942,CódigoRET,0),4)*1),"")</f>
        <v/>
      </c>
      <c r="AS8942">
        <f t="shared" si="975"/>
        <v>0</v>
      </c>
      <c r="BF8942" t="str">
        <f>IFERROR(IF(OR(BD8942=338,BD8942=340,BD8942=341,BD8942=342,BD8942="342A",BD8942="342B"),PorcenRet(BD8942,BH8942,BI8942),INDEX(PORCENTAJEBUSCAR,MATCH(BD8942,CódigoRET,0),4)*1),"")</f>
        <v/>
      </c>
      <c r="BG8942">
        <f t="shared" si="976"/>
        <v>0</v>
      </c>
      <c r="BO8942">
        <f t="shared" si="977"/>
        <v>0</v>
      </c>
      <c r="CC8942">
        <f t="shared" si="978"/>
        <v>0</v>
      </c>
      <c r="CD8942">
        <f t="shared" si="979"/>
        <v>0</v>
      </c>
      <c r="CG8942">
        <f ca="1">IFERROR(INDIRECT("IVA!X"&amp;MATCH(MID(COMPRAS!C8842,1,2)&amp;MID(COMPRAS!F8842,1,2)&amp;MID(COMPRAS!D8842,1,2),IVA!W:W,0)),"SIN COD.")</f>
        <v>0</v>
      </c>
      <c r="CH8942">
        <f ca="1">IFERROR(INDIRECT("IVA!Y"&amp;MATCH(MID(COMPRAS!C8842,1,2)&amp;MID(COMPRAS!F8842,1,2)&amp;MID(COMPRAS!D8842,1,2),IVA!W:W,0)),"SIN COD.")</f>
        <v>0</v>
      </c>
    </row>
    <row r="8943" spans="1:86" x14ac:dyDescent="0.25">
      <c r="A8943"/>
      <c r="B8943"/>
      <c r="D8943"/>
      <c r="AL8943">
        <f t="shared" si="973"/>
        <v>0</v>
      </c>
      <c r="AQ8943">
        <f t="shared" si="974"/>
        <v>0</v>
      </c>
      <c r="AR8943" t="str">
        <f>IFERROR(IF(OR(AP8943=338,AP8943=340,AP8943=341,AP8943=342,AP8943="342A",AP8943="342B"),PorcenRet(AP8943,AT8943,AU8943),INDEX(PORCENTAJEBUSCAR,MATCH(AP8943,CódigoRET,0),4)*1),"")</f>
        <v/>
      </c>
      <c r="AS8943">
        <f t="shared" si="975"/>
        <v>0</v>
      </c>
      <c r="BF8943" t="str">
        <f>IFERROR(IF(OR(BD8943=338,BD8943=340,BD8943=341,BD8943=342,BD8943="342A",BD8943="342B"),PorcenRet(BD8943,BH8943,BI8943),INDEX(PORCENTAJEBUSCAR,MATCH(BD8943,CódigoRET,0),4)*1),"")</f>
        <v/>
      </c>
      <c r="BG8943">
        <f t="shared" si="976"/>
        <v>0</v>
      </c>
      <c r="BO8943">
        <f t="shared" si="977"/>
        <v>0</v>
      </c>
      <c r="CC8943">
        <f t="shared" si="978"/>
        <v>0</v>
      </c>
      <c r="CD8943">
        <f t="shared" si="979"/>
        <v>0</v>
      </c>
      <c r="CG8943">
        <f ca="1">IFERROR(INDIRECT("IVA!X"&amp;MATCH(MID(COMPRAS!C8843,1,2)&amp;MID(COMPRAS!F8843,1,2)&amp;MID(COMPRAS!D8843,1,2),IVA!W:W,0)),"SIN COD.")</f>
        <v>0</v>
      </c>
      <c r="CH8943">
        <f ca="1">IFERROR(INDIRECT("IVA!Y"&amp;MATCH(MID(COMPRAS!C8843,1,2)&amp;MID(COMPRAS!F8843,1,2)&amp;MID(COMPRAS!D8843,1,2),IVA!W:W,0)),"SIN COD.")</f>
        <v>0</v>
      </c>
    </row>
    <row r="8944" spans="1:86" x14ac:dyDescent="0.25">
      <c r="A8944"/>
      <c r="B8944"/>
      <c r="D8944"/>
      <c r="AL8944">
        <f t="shared" si="973"/>
        <v>0</v>
      </c>
      <c r="AQ8944">
        <f t="shared" si="974"/>
        <v>0</v>
      </c>
      <c r="AR8944" t="str">
        <f>IFERROR(IF(OR(AP8944=338,AP8944=340,AP8944=341,AP8944=342,AP8944="342A",AP8944="342B"),PorcenRet(AP8944,AT8944,AU8944),INDEX(PORCENTAJEBUSCAR,MATCH(AP8944,CódigoRET,0),4)*1),"")</f>
        <v/>
      </c>
      <c r="AS8944">
        <f t="shared" si="975"/>
        <v>0</v>
      </c>
      <c r="BF8944" t="str">
        <f>IFERROR(IF(OR(BD8944=338,BD8944=340,BD8944=341,BD8944=342,BD8944="342A",BD8944="342B"),PorcenRet(BD8944,BH8944,BI8944),INDEX(PORCENTAJEBUSCAR,MATCH(BD8944,CódigoRET,0),4)*1),"")</f>
        <v/>
      </c>
      <c r="BG8944">
        <f t="shared" si="976"/>
        <v>0</v>
      </c>
      <c r="BO8944">
        <f t="shared" si="977"/>
        <v>0</v>
      </c>
      <c r="CC8944">
        <f t="shared" si="978"/>
        <v>0</v>
      </c>
      <c r="CD8944">
        <f t="shared" si="979"/>
        <v>0</v>
      </c>
      <c r="CG8944">
        <f ca="1">IFERROR(INDIRECT("IVA!X"&amp;MATCH(MID(COMPRAS!C8844,1,2)&amp;MID(COMPRAS!F8844,1,2)&amp;MID(COMPRAS!D8844,1,2),IVA!W:W,0)),"SIN COD.")</f>
        <v>0</v>
      </c>
      <c r="CH8944">
        <f ca="1">IFERROR(INDIRECT("IVA!Y"&amp;MATCH(MID(COMPRAS!C8844,1,2)&amp;MID(COMPRAS!F8844,1,2)&amp;MID(COMPRAS!D8844,1,2),IVA!W:W,0)),"SIN COD.")</f>
        <v>0</v>
      </c>
    </row>
    <row r="8945" spans="1:86" x14ac:dyDescent="0.25">
      <c r="A8945"/>
      <c r="B8945"/>
      <c r="D8945"/>
      <c r="AL8945">
        <f t="shared" si="973"/>
        <v>0</v>
      </c>
      <c r="AQ8945">
        <f t="shared" si="974"/>
        <v>0</v>
      </c>
      <c r="AR8945" t="str">
        <f>IFERROR(IF(OR(AP8945=338,AP8945=340,AP8945=341,AP8945=342,AP8945="342A",AP8945="342B"),PorcenRet(AP8945,AT8945,AU8945),INDEX(PORCENTAJEBUSCAR,MATCH(AP8945,CódigoRET,0),4)*1),"")</f>
        <v/>
      </c>
      <c r="AS8945">
        <f t="shared" si="975"/>
        <v>0</v>
      </c>
      <c r="BF8945" t="str">
        <f>IFERROR(IF(OR(BD8945=338,BD8945=340,BD8945=341,BD8945=342,BD8945="342A",BD8945="342B"),PorcenRet(BD8945,BH8945,BI8945),INDEX(PORCENTAJEBUSCAR,MATCH(BD8945,CódigoRET,0),4)*1),"")</f>
        <v/>
      </c>
      <c r="BG8945">
        <f t="shared" si="976"/>
        <v>0</v>
      </c>
      <c r="BO8945">
        <f t="shared" si="977"/>
        <v>0</v>
      </c>
      <c r="CC8945">
        <f t="shared" si="978"/>
        <v>0</v>
      </c>
      <c r="CD8945">
        <f t="shared" si="979"/>
        <v>0</v>
      </c>
      <c r="CG8945">
        <f ca="1">IFERROR(INDIRECT("IVA!X"&amp;MATCH(MID(COMPRAS!C8845,1,2)&amp;MID(COMPRAS!F8845,1,2)&amp;MID(COMPRAS!D8845,1,2),IVA!W:W,0)),"SIN COD.")</f>
        <v>0</v>
      </c>
      <c r="CH8945">
        <f ca="1">IFERROR(INDIRECT("IVA!Y"&amp;MATCH(MID(COMPRAS!C8845,1,2)&amp;MID(COMPRAS!F8845,1,2)&amp;MID(COMPRAS!D8845,1,2),IVA!W:W,0)),"SIN COD.")</f>
        <v>0</v>
      </c>
    </row>
    <row r="8946" spans="1:86" x14ac:dyDescent="0.25">
      <c r="A8946"/>
      <c r="B8946"/>
      <c r="D8946"/>
      <c r="AL8946">
        <f t="shared" si="973"/>
        <v>0</v>
      </c>
      <c r="AQ8946">
        <f t="shared" si="974"/>
        <v>0</v>
      </c>
      <c r="AR8946" t="str">
        <f>IFERROR(IF(OR(AP8946=338,AP8946=340,AP8946=341,AP8946=342,AP8946="342A",AP8946="342B"),PorcenRet(AP8946,AT8946,AU8946),INDEX(PORCENTAJEBUSCAR,MATCH(AP8946,CódigoRET,0),4)*1),"")</f>
        <v/>
      </c>
      <c r="AS8946">
        <f t="shared" si="975"/>
        <v>0</v>
      </c>
      <c r="BF8946" t="str">
        <f>IFERROR(IF(OR(BD8946=338,BD8946=340,BD8946=341,BD8946=342,BD8946="342A",BD8946="342B"),PorcenRet(BD8946,BH8946,BI8946),INDEX(PORCENTAJEBUSCAR,MATCH(BD8946,CódigoRET,0),4)*1),"")</f>
        <v/>
      </c>
      <c r="BG8946">
        <f t="shared" si="976"/>
        <v>0</v>
      </c>
      <c r="BO8946">
        <f t="shared" si="977"/>
        <v>0</v>
      </c>
      <c r="CC8946">
        <f t="shared" si="978"/>
        <v>0</v>
      </c>
      <c r="CD8946">
        <f t="shared" si="979"/>
        <v>0</v>
      </c>
      <c r="CG8946">
        <f ca="1">IFERROR(INDIRECT("IVA!X"&amp;MATCH(MID(COMPRAS!C8846,1,2)&amp;MID(COMPRAS!F8846,1,2)&amp;MID(COMPRAS!D8846,1,2),IVA!W:W,0)),"SIN COD.")</f>
        <v>0</v>
      </c>
      <c r="CH8946">
        <f ca="1">IFERROR(INDIRECT("IVA!Y"&amp;MATCH(MID(COMPRAS!C8846,1,2)&amp;MID(COMPRAS!F8846,1,2)&amp;MID(COMPRAS!D8846,1,2),IVA!W:W,0)),"SIN COD.")</f>
        <v>0</v>
      </c>
    </row>
    <row r="8947" spans="1:86" x14ac:dyDescent="0.25">
      <c r="A8947"/>
      <c r="B8947"/>
      <c r="D8947"/>
      <c r="AL8947">
        <f t="shared" si="973"/>
        <v>0</v>
      </c>
      <c r="AQ8947">
        <f t="shared" si="974"/>
        <v>0</v>
      </c>
      <c r="AR8947" t="str">
        <f>IFERROR(IF(OR(AP8947=338,AP8947=340,AP8947=341,AP8947=342,AP8947="342A",AP8947="342B"),PorcenRet(AP8947,AT8947,AU8947),INDEX(PORCENTAJEBUSCAR,MATCH(AP8947,CódigoRET,0),4)*1),"")</f>
        <v/>
      </c>
      <c r="AS8947">
        <f t="shared" si="975"/>
        <v>0</v>
      </c>
      <c r="BF8947" t="str">
        <f>IFERROR(IF(OR(BD8947=338,BD8947=340,BD8947=341,BD8947=342,BD8947="342A",BD8947="342B"),PorcenRet(BD8947,BH8947,BI8947),INDEX(PORCENTAJEBUSCAR,MATCH(BD8947,CódigoRET,0),4)*1),"")</f>
        <v/>
      </c>
      <c r="BG8947">
        <f t="shared" si="976"/>
        <v>0</v>
      </c>
      <c r="BO8947">
        <f t="shared" si="977"/>
        <v>0</v>
      </c>
      <c r="CC8947">
        <f t="shared" si="978"/>
        <v>0</v>
      </c>
      <c r="CD8947">
        <f t="shared" si="979"/>
        <v>0</v>
      </c>
      <c r="CG8947">
        <f ca="1">IFERROR(INDIRECT("IVA!X"&amp;MATCH(MID(COMPRAS!C8847,1,2)&amp;MID(COMPRAS!F8847,1,2)&amp;MID(COMPRAS!D8847,1,2),IVA!W:W,0)),"SIN COD.")</f>
        <v>0</v>
      </c>
      <c r="CH8947">
        <f ca="1">IFERROR(INDIRECT("IVA!Y"&amp;MATCH(MID(COMPRAS!C8847,1,2)&amp;MID(COMPRAS!F8847,1,2)&amp;MID(COMPRAS!D8847,1,2),IVA!W:W,0)),"SIN COD.")</f>
        <v>0</v>
      </c>
    </row>
    <row r="8948" spans="1:86" x14ac:dyDescent="0.25">
      <c r="A8948"/>
      <c r="B8948"/>
      <c r="D8948"/>
      <c r="AL8948">
        <f t="shared" si="973"/>
        <v>0</v>
      </c>
      <c r="AQ8948">
        <f t="shared" si="974"/>
        <v>0</v>
      </c>
      <c r="AR8948" t="str">
        <f>IFERROR(IF(OR(AP8948=338,AP8948=340,AP8948=341,AP8948=342,AP8948="342A",AP8948="342B"),PorcenRet(AP8948,AT8948,AU8948),INDEX(PORCENTAJEBUSCAR,MATCH(AP8948,CódigoRET,0),4)*1),"")</f>
        <v/>
      </c>
      <c r="AS8948">
        <f t="shared" si="975"/>
        <v>0</v>
      </c>
      <c r="BF8948" t="str">
        <f>IFERROR(IF(OR(BD8948=338,BD8948=340,BD8948=341,BD8948=342,BD8948="342A",BD8948="342B"),PorcenRet(BD8948,BH8948,BI8948),INDEX(PORCENTAJEBUSCAR,MATCH(BD8948,CódigoRET,0),4)*1),"")</f>
        <v/>
      </c>
      <c r="BG8948">
        <f t="shared" si="976"/>
        <v>0</v>
      </c>
      <c r="BO8948">
        <f t="shared" si="977"/>
        <v>0</v>
      </c>
      <c r="CC8948">
        <f t="shared" si="978"/>
        <v>0</v>
      </c>
      <c r="CD8948">
        <f t="shared" si="979"/>
        <v>0</v>
      </c>
      <c r="CG8948">
        <f ca="1">IFERROR(INDIRECT("IVA!X"&amp;MATCH(MID(COMPRAS!C8848,1,2)&amp;MID(COMPRAS!F8848,1,2)&amp;MID(COMPRAS!D8848,1,2),IVA!W:W,0)),"SIN COD.")</f>
        <v>0</v>
      </c>
      <c r="CH8948">
        <f ca="1">IFERROR(INDIRECT("IVA!Y"&amp;MATCH(MID(COMPRAS!C8848,1,2)&amp;MID(COMPRAS!F8848,1,2)&amp;MID(COMPRAS!D8848,1,2),IVA!W:W,0)),"SIN COD.")</f>
        <v>0</v>
      </c>
    </row>
    <row r="8949" spans="1:86" x14ac:dyDescent="0.25">
      <c r="A8949"/>
      <c r="B8949"/>
      <c r="D8949"/>
      <c r="AL8949">
        <f t="shared" si="973"/>
        <v>0</v>
      </c>
      <c r="AQ8949">
        <f t="shared" si="974"/>
        <v>0</v>
      </c>
      <c r="AR8949" t="str">
        <f>IFERROR(IF(OR(AP8949=338,AP8949=340,AP8949=341,AP8949=342,AP8949="342A",AP8949="342B"),PorcenRet(AP8949,AT8949,AU8949),INDEX(PORCENTAJEBUSCAR,MATCH(AP8949,CódigoRET,0),4)*1),"")</f>
        <v/>
      </c>
      <c r="AS8949">
        <f t="shared" si="975"/>
        <v>0</v>
      </c>
      <c r="BF8949" t="str">
        <f>IFERROR(IF(OR(BD8949=338,BD8949=340,BD8949=341,BD8949=342,BD8949="342A",BD8949="342B"),PorcenRet(BD8949,BH8949,BI8949),INDEX(PORCENTAJEBUSCAR,MATCH(BD8949,CódigoRET,0),4)*1),"")</f>
        <v/>
      </c>
      <c r="BG8949">
        <f t="shared" si="976"/>
        <v>0</v>
      </c>
      <c r="BO8949">
        <f t="shared" si="977"/>
        <v>0</v>
      </c>
      <c r="CC8949">
        <f t="shared" si="978"/>
        <v>0</v>
      </c>
      <c r="CD8949">
        <f t="shared" si="979"/>
        <v>0</v>
      </c>
      <c r="CG8949">
        <f ca="1">IFERROR(INDIRECT("IVA!X"&amp;MATCH(MID(COMPRAS!C8849,1,2)&amp;MID(COMPRAS!F8849,1,2)&amp;MID(COMPRAS!D8849,1,2),IVA!W:W,0)),"SIN COD.")</f>
        <v>0</v>
      </c>
      <c r="CH8949">
        <f ca="1">IFERROR(INDIRECT("IVA!Y"&amp;MATCH(MID(COMPRAS!C8849,1,2)&amp;MID(COMPRAS!F8849,1,2)&amp;MID(COMPRAS!D8849,1,2),IVA!W:W,0)),"SIN COD.")</f>
        <v>0</v>
      </c>
    </row>
    <row r="8950" spans="1:86" x14ac:dyDescent="0.25">
      <c r="A8950"/>
      <c r="B8950"/>
      <c r="D8950"/>
      <c r="AL8950">
        <f t="shared" si="973"/>
        <v>0</v>
      </c>
      <c r="AQ8950">
        <f t="shared" si="974"/>
        <v>0</v>
      </c>
      <c r="AR8950" t="str">
        <f>IFERROR(IF(OR(AP8950=338,AP8950=340,AP8950=341,AP8950=342,AP8950="342A",AP8950="342B"),PorcenRet(AP8950,AT8950,AU8950),INDEX(PORCENTAJEBUSCAR,MATCH(AP8950,CódigoRET,0),4)*1),"")</f>
        <v/>
      </c>
      <c r="AS8950">
        <f t="shared" si="975"/>
        <v>0</v>
      </c>
      <c r="BF8950" t="str">
        <f>IFERROR(IF(OR(BD8950=338,BD8950=340,BD8950=341,BD8950=342,BD8950="342A",BD8950="342B"),PorcenRet(BD8950,BH8950,BI8950),INDEX(PORCENTAJEBUSCAR,MATCH(BD8950,CódigoRET,0),4)*1),"")</f>
        <v/>
      </c>
      <c r="BG8950">
        <f t="shared" si="976"/>
        <v>0</v>
      </c>
      <c r="BO8950">
        <f t="shared" si="977"/>
        <v>0</v>
      </c>
      <c r="CC8950">
        <f t="shared" si="978"/>
        <v>0</v>
      </c>
      <c r="CD8950">
        <f t="shared" si="979"/>
        <v>0</v>
      </c>
      <c r="CG8950">
        <f ca="1">IFERROR(INDIRECT("IVA!X"&amp;MATCH(MID(COMPRAS!C8850,1,2)&amp;MID(COMPRAS!F8850,1,2)&amp;MID(COMPRAS!D8850,1,2),IVA!W:W,0)),"SIN COD.")</f>
        <v>0</v>
      </c>
      <c r="CH8950">
        <f ca="1">IFERROR(INDIRECT("IVA!Y"&amp;MATCH(MID(COMPRAS!C8850,1,2)&amp;MID(COMPRAS!F8850,1,2)&amp;MID(COMPRAS!D8850,1,2),IVA!W:W,0)),"SIN COD.")</f>
        <v>0</v>
      </c>
    </row>
    <row r="8951" spans="1:86" x14ac:dyDescent="0.25">
      <c r="A8951"/>
      <c r="B8951"/>
      <c r="D8951"/>
      <c r="AL8951">
        <f t="shared" si="973"/>
        <v>0</v>
      </c>
      <c r="AQ8951">
        <f t="shared" si="974"/>
        <v>0</v>
      </c>
      <c r="AR8951" t="str">
        <f>IFERROR(IF(OR(AP8951=338,AP8951=340,AP8951=341,AP8951=342,AP8951="342A",AP8951="342B"),PorcenRet(AP8951,AT8951,AU8951),INDEX(PORCENTAJEBUSCAR,MATCH(AP8951,CódigoRET,0),4)*1),"")</f>
        <v/>
      </c>
      <c r="AS8951">
        <f t="shared" si="975"/>
        <v>0</v>
      </c>
      <c r="BF8951" t="str">
        <f>IFERROR(IF(OR(BD8951=338,BD8951=340,BD8951=341,BD8951=342,BD8951="342A",BD8951="342B"),PorcenRet(BD8951,BH8951,BI8951),INDEX(PORCENTAJEBUSCAR,MATCH(BD8951,CódigoRET,0),4)*1),"")</f>
        <v/>
      </c>
      <c r="BG8951">
        <f t="shared" si="976"/>
        <v>0</v>
      </c>
      <c r="BO8951">
        <f t="shared" si="977"/>
        <v>0</v>
      </c>
      <c r="CC8951">
        <f t="shared" si="978"/>
        <v>0</v>
      </c>
      <c r="CD8951">
        <f t="shared" si="979"/>
        <v>0</v>
      </c>
      <c r="CG8951">
        <f ca="1">IFERROR(INDIRECT("IVA!X"&amp;MATCH(MID(COMPRAS!C8851,1,2)&amp;MID(COMPRAS!F8851,1,2)&amp;MID(COMPRAS!D8851,1,2),IVA!W:W,0)),"SIN COD.")</f>
        <v>0</v>
      </c>
      <c r="CH8951">
        <f ca="1">IFERROR(INDIRECT("IVA!Y"&amp;MATCH(MID(COMPRAS!C8851,1,2)&amp;MID(COMPRAS!F8851,1,2)&amp;MID(COMPRAS!D8851,1,2),IVA!W:W,0)),"SIN COD.")</f>
        <v>0</v>
      </c>
    </row>
    <row r="8952" spans="1:86" x14ac:dyDescent="0.25">
      <c r="A8952"/>
      <c r="B8952"/>
      <c r="D8952"/>
      <c r="AL8952">
        <f t="shared" si="973"/>
        <v>0</v>
      </c>
      <c r="AQ8952">
        <f t="shared" si="974"/>
        <v>0</v>
      </c>
      <c r="AR8952" t="str">
        <f>IFERROR(IF(OR(AP8952=338,AP8952=340,AP8952=341,AP8952=342,AP8952="342A",AP8952="342B"),PorcenRet(AP8952,AT8952,AU8952),INDEX(PORCENTAJEBUSCAR,MATCH(AP8952,CódigoRET,0),4)*1),"")</f>
        <v/>
      </c>
      <c r="AS8952">
        <f t="shared" si="975"/>
        <v>0</v>
      </c>
      <c r="BF8952" t="str">
        <f>IFERROR(IF(OR(BD8952=338,BD8952=340,BD8952=341,BD8952=342,BD8952="342A",BD8952="342B"),PorcenRet(BD8952,BH8952,BI8952),INDEX(PORCENTAJEBUSCAR,MATCH(BD8952,CódigoRET,0),4)*1),"")</f>
        <v/>
      </c>
      <c r="BG8952">
        <f t="shared" si="976"/>
        <v>0</v>
      </c>
      <c r="BO8952">
        <f t="shared" si="977"/>
        <v>0</v>
      </c>
      <c r="CC8952">
        <f t="shared" si="978"/>
        <v>0</v>
      </c>
      <c r="CD8952">
        <f t="shared" si="979"/>
        <v>0</v>
      </c>
      <c r="CG8952">
        <f ca="1">IFERROR(INDIRECT("IVA!X"&amp;MATCH(MID(COMPRAS!C8852,1,2)&amp;MID(COMPRAS!F8852,1,2)&amp;MID(COMPRAS!D8852,1,2),IVA!W:W,0)),"SIN COD.")</f>
        <v>0</v>
      </c>
      <c r="CH8952">
        <f ca="1">IFERROR(INDIRECT("IVA!Y"&amp;MATCH(MID(COMPRAS!C8852,1,2)&amp;MID(COMPRAS!F8852,1,2)&amp;MID(COMPRAS!D8852,1,2),IVA!W:W,0)),"SIN COD.")</f>
        <v>0</v>
      </c>
    </row>
    <row r="8953" spans="1:86" x14ac:dyDescent="0.25">
      <c r="A8953"/>
      <c r="B8953"/>
      <c r="D8953"/>
      <c r="AL8953">
        <f t="shared" si="973"/>
        <v>0</v>
      </c>
      <c r="AQ8953">
        <f t="shared" si="974"/>
        <v>0</v>
      </c>
      <c r="AR8953" t="str">
        <f>IFERROR(IF(OR(AP8953=338,AP8953=340,AP8953=341,AP8953=342,AP8953="342A",AP8953="342B"),PorcenRet(AP8953,AT8953,AU8953),INDEX(PORCENTAJEBUSCAR,MATCH(AP8953,CódigoRET,0),4)*1),"")</f>
        <v/>
      </c>
      <c r="AS8953">
        <f t="shared" si="975"/>
        <v>0</v>
      </c>
      <c r="BF8953" t="str">
        <f>IFERROR(IF(OR(BD8953=338,BD8953=340,BD8953=341,BD8953=342,BD8953="342A",BD8953="342B"),PorcenRet(BD8953,BH8953,BI8953),INDEX(PORCENTAJEBUSCAR,MATCH(BD8953,CódigoRET,0),4)*1),"")</f>
        <v/>
      </c>
      <c r="BG8953">
        <f t="shared" si="976"/>
        <v>0</v>
      </c>
      <c r="BO8953">
        <f t="shared" si="977"/>
        <v>0</v>
      </c>
      <c r="CC8953">
        <f t="shared" si="978"/>
        <v>0</v>
      </c>
      <c r="CD8953">
        <f t="shared" si="979"/>
        <v>0</v>
      </c>
      <c r="CG8953">
        <f ca="1">IFERROR(INDIRECT("IVA!X"&amp;MATCH(MID(COMPRAS!C8853,1,2)&amp;MID(COMPRAS!F8853,1,2)&amp;MID(COMPRAS!D8853,1,2),IVA!W:W,0)),"SIN COD.")</f>
        <v>0</v>
      </c>
      <c r="CH8953">
        <f ca="1">IFERROR(INDIRECT("IVA!Y"&amp;MATCH(MID(COMPRAS!C8853,1,2)&amp;MID(COMPRAS!F8853,1,2)&amp;MID(COMPRAS!D8853,1,2),IVA!W:W,0)),"SIN COD.")</f>
        <v>0</v>
      </c>
    </row>
    <row r="8954" spans="1:86" x14ac:dyDescent="0.25">
      <c r="A8954"/>
      <c r="B8954"/>
      <c r="D8954"/>
      <c r="AL8954">
        <f t="shared" si="973"/>
        <v>0</v>
      </c>
      <c r="AQ8954">
        <f t="shared" si="974"/>
        <v>0</v>
      </c>
      <c r="AR8954" t="str">
        <f>IFERROR(IF(OR(AP8954=338,AP8954=340,AP8954=341,AP8954=342,AP8954="342A",AP8954="342B"),PorcenRet(AP8954,AT8954,AU8954),INDEX(PORCENTAJEBUSCAR,MATCH(AP8954,CódigoRET,0),4)*1),"")</f>
        <v/>
      </c>
      <c r="AS8954">
        <f t="shared" si="975"/>
        <v>0</v>
      </c>
      <c r="BF8954" t="str">
        <f>IFERROR(IF(OR(BD8954=338,BD8954=340,BD8954=341,BD8954=342,BD8954="342A",BD8954="342B"),PorcenRet(BD8954,BH8954,BI8954),INDEX(PORCENTAJEBUSCAR,MATCH(BD8954,CódigoRET,0),4)*1),"")</f>
        <v/>
      </c>
      <c r="BG8954">
        <f t="shared" si="976"/>
        <v>0</v>
      </c>
      <c r="BO8954">
        <f t="shared" si="977"/>
        <v>0</v>
      </c>
      <c r="CC8954">
        <f t="shared" si="978"/>
        <v>0</v>
      </c>
      <c r="CD8954">
        <f t="shared" si="979"/>
        <v>0</v>
      </c>
      <c r="CG8954">
        <f ca="1">IFERROR(INDIRECT("IVA!X"&amp;MATCH(MID(COMPRAS!C8854,1,2)&amp;MID(COMPRAS!F8854,1,2)&amp;MID(COMPRAS!D8854,1,2),IVA!W:W,0)),"SIN COD.")</f>
        <v>0</v>
      </c>
      <c r="CH8954">
        <f ca="1">IFERROR(INDIRECT("IVA!Y"&amp;MATCH(MID(COMPRAS!C8854,1,2)&amp;MID(COMPRAS!F8854,1,2)&amp;MID(COMPRAS!D8854,1,2),IVA!W:W,0)),"SIN COD.")</f>
        <v>0</v>
      </c>
    </row>
    <row r="8955" spans="1:86" x14ac:dyDescent="0.25">
      <c r="A8955"/>
      <c r="B8955"/>
      <c r="D8955"/>
      <c r="AL8955">
        <f t="shared" si="973"/>
        <v>0</v>
      </c>
      <c r="AQ8955">
        <f t="shared" si="974"/>
        <v>0</v>
      </c>
      <c r="AR8955" t="str">
        <f>IFERROR(IF(OR(AP8955=338,AP8955=340,AP8955=341,AP8955=342,AP8955="342A",AP8955="342B"),PorcenRet(AP8955,AT8955,AU8955),INDEX(PORCENTAJEBUSCAR,MATCH(AP8955,CódigoRET,0),4)*1),"")</f>
        <v/>
      </c>
      <c r="AS8955">
        <f t="shared" si="975"/>
        <v>0</v>
      </c>
      <c r="BF8955" t="str">
        <f>IFERROR(IF(OR(BD8955=338,BD8955=340,BD8955=341,BD8955=342,BD8955="342A",BD8955="342B"),PorcenRet(BD8955,BH8955,BI8955),INDEX(PORCENTAJEBUSCAR,MATCH(BD8955,CódigoRET,0),4)*1),"")</f>
        <v/>
      </c>
      <c r="BG8955">
        <f t="shared" si="976"/>
        <v>0</v>
      </c>
      <c r="BO8955">
        <f t="shared" si="977"/>
        <v>0</v>
      </c>
      <c r="CC8955">
        <f t="shared" si="978"/>
        <v>0</v>
      </c>
      <c r="CD8955">
        <f t="shared" si="979"/>
        <v>0</v>
      </c>
      <c r="CG8955">
        <f ca="1">IFERROR(INDIRECT("IVA!X"&amp;MATCH(MID(COMPRAS!C8855,1,2)&amp;MID(COMPRAS!F8855,1,2)&amp;MID(COMPRAS!D8855,1,2),IVA!W:W,0)),"SIN COD.")</f>
        <v>0</v>
      </c>
      <c r="CH8955">
        <f ca="1">IFERROR(INDIRECT("IVA!Y"&amp;MATCH(MID(COMPRAS!C8855,1,2)&amp;MID(COMPRAS!F8855,1,2)&amp;MID(COMPRAS!D8855,1,2),IVA!W:W,0)),"SIN COD.")</f>
        <v>0</v>
      </c>
    </row>
    <row r="8956" spans="1:86" x14ac:dyDescent="0.25">
      <c r="A8956"/>
      <c r="B8956"/>
      <c r="D8956"/>
      <c r="AL8956">
        <f t="shared" si="973"/>
        <v>0</v>
      </c>
      <c r="AQ8956">
        <f t="shared" si="974"/>
        <v>0</v>
      </c>
      <c r="AR8956" t="str">
        <f>IFERROR(IF(OR(AP8956=338,AP8956=340,AP8956=341,AP8956=342,AP8956="342A",AP8956="342B"),PorcenRet(AP8956,AT8956,AU8956),INDEX(PORCENTAJEBUSCAR,MATCH(AP8956,CódigoRET,0),4)*1),"")</f>
        <v/>
      </c>
      <c r="AS8956">
        <f t="shared" si="975"/>
        <v>0</v>
      </c>
      <c r="BF8956" t="str">
        <f>IFERROR(IF(OR(BD8956=338,BD8956=340,BD8956=341,BD8956=342,BD8956="342A",BD8956="342B"),PorcenRet(BD8956,BH8956,BI8956),INDEX(PORCENTAJEBUSCAR,MATCH(BD8956,CódigoRET,0),4)*1),"")</f>
        <v/>
      </c>
      <c r="BG8956">
        <f t="shared" si="976"/>
        <v>0</v>
      </c>
      <c r="BO8956">
        <f t="shared" si="977"/>
        <v>0</v>
      </c>
      <c r="CC8956">
        <f t="shared" si="978"/>
        <v>0</v>
      </c>
      <c r="CD8956">
        <f t="shared" si="979"/>
        <v>0</v>
      </c>
      <c r="CG8956">
        <f ca="1">IFERROR(INDIRECT("IVA!X"&amp;MATCH(MID(COMPRAS!C8856,1,2)&amp;MID(COMPRAS!F8856,1,2)&amp;MID(COMPRAS!D8856,1,2),IVA!W:W,0)),"SIN COD.")</f>
        <v>0</v>
      </c>
      <c r="CH8956">
        <f ca="1">IFERROR(INDIRECT("IVA!Y"&amp;MATCH(MID(COMPRAS!C8856,1,2)&amp;MID(COMPRAS!F8856,1,2)&amp;MID(COMPRAS!D8856,1,2),IVA!W:W,0)),"SIN COD.")</f>
        <v>0</v>
      </c>
    </row>
    <row r="8957" spans="1:86" x14ac:dyDescent="0.25">
      <c r="A8957"/>
      <c r="B8957"/>
      <c r="D8957"/>
      <c r="AL8957">
        <f t="shared" si="973"/>
        <v>0</v>
      </c>
      <c r="AQ8957">
        <f t="shared" si="974"/>
        <v>0</v>
      </c>
      <c r="AR8957" t="str">
        <f>IFERROR(IF(OR(AP8957=338,AP8957=340,AP8957=341,AP8957=342,AP8957="342A",AP8957="342B"),PorcenRet(AP8957,AT8957,AU8957),INDEX(PORCENTAJEBUSCAR,MATCH(AP8957,CódigoRET,0),4)*1),"")</f>
        <v/>
      </c>
      <c r="AS8957">
        <f t="shared" si="975"/>
        <v>0</v>
      </c>
      <c r="BF8957" t="str">
        <f>IFERROR(IF(OR(BD8957=338,BD8957=340,BD8957=341,BD8957=342,BD8957="342A",BD8957="342B"),PorcenRet(BD8957,BH8957,BI8957),INDEX(PORCENTAJEBUSCAR,MATCH(BD8957,CódigoRET,0),4)*1),"")</f>
        <v/>
      </c>
      <c r="BG8957">
        <f t="shared" si="976"/>
        <v>0</v>
      </c>
      <c r="BO8957">
        <f t="shared" si="977"/>
        <v>0</v>
      </c>
      <c r="CC8957">
        <f t="shared" si="978"/>
        <v>0</v>
      </c>
      <c r="CD8957">
        <f t="shared" si="979"/>
        <v>0</v>
      </c>
      <c r="CG8957">
        <f ca="1">IFERROR(INDIRECT("IVA!X"&amp;MATCH(MID(COMPRAS!C8857,1,2)&amp;MID(COMPRAS!F8857,1,2)&amp;MID(COMPRAS!D8857,1,2),IVA!W:W,0)),"SIN COD.")</f>
        <v>0</v>
      </c>
      <c r="CH8957">
        <f ca="1">IFERROR(INDIRECT("IVA!Y"&amp;MATCH(MID(COMPRAS!C8857,1,2)&amp;MID(COMPRAS!F8857,1,2)&amp;MID(COMPRAS!D8857,1,2),IVA!W:W,0)),"SIN COD.")</f>
        <v>0</v>
      </c>
    </row>
    <row r="8958" spans="1:86" x14ac:dyDescent="0.25">
      <c r="A8958"/>
      <c r="B8958"/>
      <c r="D8958"/>
      <c r="AL8958">
        <f t="shared" si="973"/>
        <v>0</v>
      </c>
      <c r="AQ8958">
        <f t="shared" si="974"/>
        <v>0</v>
      </c>
      <c r="AR8958" t="str">
        <f>IFERROR(IF(OR(AP8958=338,AP8958=340,AP8958=341,AP8958=342,AP8958="342A",AP8958="342B"),PorcenRet(AP8958,AT8958,AU8958),INDEX(PORCENTAJEBUSCAR,MATCH(AP8958,CódigoRET,0),4)*1),"")</f>
        <v/>
      </c>
      <c r="AS8958">
        <f t="shared" si="975"/>
        <v>0</v>
      </c>
      <c r="BF8958" t="str">
        <f>IFERROR(IF(OR(BD8958=338,BD8958=340,BD8958=341,BD8958=342,BD8958="342A",BD8958="342B"),PorcenRet(BD8958,BH8958,BI8958),INDEX(PORCENTAJEBUSCAR,MATCH(BD8958,CódigoRET,0),4)*1),"")</f>
        <v/>
      </c>
      <c r="BG8958">
        <f t="shared" si="976"/>
        <v>0</v>
      </c>
      <c r="BO8958">
        <f t="shared" si="977"/>
        <v>0</v>
      </c>
      <c r="CC8958">
        <f t="shared" si="978"/>
        <v>0</v>
      </c>
      <c r="CD8958">
        <f t="shared" si="979"/>
        <v>0</v>
      </c>
      <c r="CG8958">
        <f ca="1">IFERROR(INDIRECT("IVA!X"&amp;MATCH(MID(COMPRAS!C8858,1,2)&amp;MID(COMPRAS!F8858,1,2)&amp;MID(COMPRAS!D8858,1,2),IVA!W:W,0)),"SIN COD.")</f>
        <v>0</v>
      </c>
      <c r="CH8958">
        <f ca="1">IFERROR(INDIRECT("IVA!Y"&amp;MATCH(MID(COMPRAS!C8858,1,2)&amp;MID(COMPRAS!F8858,1,2)&amp;MID(COMPRAS!D8858,1,2),IVA!W:W,0)),"SIN COD.")</f>
        <v>0</v>
      </c>
    </row>
    <row r="8959" spans="1:86" x14ac:dyDescent="0.25">
      <c r="A8959"/>
      <c r="B8959"/>
      <c r="D8959"/>
      <c r="AL8959">
        <f t="shared" si="973"/>
        <v>0</v>
      </c>
      <c r="AQ8959">
        <f t="shared" si="974"/>
        <v>0</v>
      </c>
      <c r="AR8959" t="str">
        <f>IFERROR(IF(OR(AP8959=338,AP8959=340,AP8959=341,AP8959=342,AP8959="342A",AP8959="342B"),PorcenRet(AP8959,AT8959,AU8959),INDEX(PORCENTAJEBUSCAR,MATCH(AP8959,CódigoRET,0),4)*1),"")</f>
        <v/>
      </c>
      <c r="AS8959">
        <f t="shared" si="975"/>
        <v>0</v>
      </c>
      <c r="BF8959" t="str">
        <f>IFERROR(IF(OR(BD8959=338,BD8959=340,BD8959=341,BD8959=342,BD8959="342A",BD8959="342B"),PorcenRet(BD8959,BH8959,BI8959),INDEX(PORCENTAJEBUSCAR,MATCH(BD8959,CódigoRET,0),4)*1),"")</f>
        <v/>
      </c>
      <c r="BG8959">
        <f t="shared" si="976"/>
        <v>0</v>
      </c>
      <c r="BO8959">
        <f t="shared" si="977"/>
        <v>0</v>
      </c>
      <c r="CC8959">
        <f t="shared" si="978"/>
        <v>0</v>
      </c>
      <c r="CD8959">
        <f t="shared" si="979"/>
        <v>0</v>
      </c>
      <c r="CG8959">
        <f ca="1">IFERROR(INDIRECT("IVA!X"&amp;MATCH(MID(COMPRAS!C8859,1,2)&amp;MID(COMPRAS!F8859,1,2)&amp;MID(COMPRAS!D8859,1,2),IVA!W:W,0)),"SIN COD.")</f>
        <v>0</v>
      </c>
      <c r="CH8959">
        <f ca="1">IFERROR(INDIRECT("IVA!Y"&amp;MATCH(MID(COMPRAS!C8859,1,2)&amp;MID(COMPRAS!F8859,1,2)&amp;MID(COMPRAS!D8859,1,2),IVA!W:W,0)),"SIN COD.")</f>
        <v>0</v>
      </c>
    </row>
    <row r="8960" spans="1:86" x14ac:dyDescent="0.25">
      <c r="A8960"/>
      <c r="B8960"/>
      <c r="D8960"/>
      <c r="AL8960">
        <f t="shared" si="973"/>
        <v>0</v>
      </c>
      <c r="AQ8960">
        <f t="shared" si="974"/>
        <v>0</v>
      </c>
      <c r="AR8960" t="str">
        <f>IFERROR(IF(OR(AP8960=338,AP8960=340,AP8960=341,AP8960=342,AP8960="342A",AP8960="342B"),PorcenRet(AP8960,AT8960,AU8960),INDEX(PORCENTAJEBUSCAR,MATCH(AP8960,CódigoRET,0),4)*1),"")</f>
        <v/>
      </c>
      <c r="AS8960">
        <f t="shared" si="975"/>
        <v>0</v>
      </c>
      <c r="BF8960" t="str">
        <f>IFERROR(IF(OR(BD8960=338,BD8960=340,BD8960=341,BD8960=342,BD8960="342A",BD8960="342B"),PorcenRet(BD8960,BH8960,BI8960),INDEX(PORCENTAJEBUSCAR,MATCH(BD8960,CódigoRET,0),4)*1),"")</f>
        <v/>
      </c>
      <c r="BG8960">
        <f t="shared" si="976"/>
        <v>0</v>
      </c>
      <c r="BO8960">
        <f t="shared" si="977"/>
        <v>0</v>
      </c>
      <c r="CC8960">
        <f t="shared" si="978"/>
        <v>0</v>
      </c>
      <c r="CD8960">
        <f t="shared" si="979"/>
        <v>0</v>
      </c>
      <c r="CG8960">
        <f ca="1">IFERROR(INDIRECT("IVA!X"&amp;MATCH(MID(COMPRAS!C8860,1,2)&amp;MID(COMPRAS!F8860,1,2)&amp;MID(COMPRAS!D8860,1,2),IVA!W:W,0)),"SIN COD.")</f>
        <v>0</v>
      </c>
      <c r="CH8960">
        <f ca="1">IFERROR(INDIRECT("IVA!Y"&amp;MATCH(MID(COMPRAS!C8860,1,2)&amp;MID(COMPRAS!F8860,1,2)&amp;MID(COMPRAS!D8860,1,2),IVA!W:W,0)),"SIN COD.")</f>
        <v>0</v>
      </c>
    </row>
    <row r="8961" spans="1:86" x14ac:dyDescent="0.25">
      <c r="A8961"/>
      <c r="B8961"/>
      <c r="D8961"/>
      <c r="AL8961">
        <f t="shared" si="973"/>
        <v>0</v>
      </c>
      <c r="AQ8961">
        <f t="shared" si="974"/>
        <v>0</v>
      </c>
      <c r="AR8961" t="str">
        <f>IFERROR(IF(OR(AP8961=338,AP8961=340,AP8961=341,AP8961=342,AP8961="342A",AP8961="342B"),PorcenRet(AP8961,AT8961,AU8961),INDEX(PORCENTAJEBUSCAR,MATCH(AP8961,CódigoRET,0),4)*1),"")</f>
        <v/>
      </c>
      <c r="AS8961">
        <f t="shared" si="975"/>
        <v>0</v>
      </c>
      <c r="BF8961" t="str">
        <f>IFERROR(IF(OR(BD8961=338,BD8961=340,BD8961=341,BD8961=342,BD8961="342A",BD8961="342B"),PorcenRet(BD8961,BH8961,BI8961),INDEX(PORCENTAJEBUSCAR,MATCH(BD8961,CódigoRET,0),4)*1),"")</f>
        <v/>
      </c>
      <c r="BG8961">
        <f t="shared" si="976"/>
        <v>0</v>
      </c>
      <c r="BO8961">
        <f t="shared" si="977"/>
        <v>0</v>
      </c>
      <c r="CC8961">
        <f t="shared" si="978"/>
        <v>0</v>
      </c>
      <c r="CD8961">
        <f t="shared" si="979"/>
        <v>0</v>
      </c>
      <c r="CG8961">
        <f ca="1">IFERROR(INDIRECT("IVA!X"&amp;MATCH(MID(COMPRAS!C8861,1,2)&amp;MID(COMPRAS!F8861,1,2)&amp;MID(COMPRAS!D8861,1,2),IVA!W:W,0)),"SIN COD.")</f>
        <v>0</v>
      </c>
      <c r="CH8961">
        <f ca="1">IFERROR(INDIRECT("IVA!Y"&amp;MATCH(MID(COMPRAS!C8861,1,2)&amp;MID(COMPRAS!F8861,1,2)&amp;MID(COMPRAS!D8861,1,2),IVA!W:W,0)),"SIN COD.")</f>
        <v>0</v>
      </c>
    </row>
    <row r="8962" spans="1:86" x14ac:dyDescent="0.25">
      <c r="A8962"/>
      <c r="B8962"/>
      <c r="D8962"/>
      <c r="AL8962">
        <f t="shared" ref="AL8962:AL9025" si="980">O8962+P8962+Q8962+R8962+S8962+T8962+U8962+V8962</f>
        <v>0</v>
      </c>
      <c r="AQ8962">
        <f t="shared" ref="AQ8962:AQ9025" si="981">+P8962+Q8962+R8962+S8962-BE8962-BQ8962-BW8962+O8962</f>
        <v>0</v>
      </c>
      <c r="AR8962" t="str">
        <f>IFERROR(IF(OR(AP8962=338,AP8962=340,AP8962=341,AP8962=342,AP8962="342A",AP8962="342B"),PorcenRet(AP8962,AT8962,AU8962),INDEX(PORCENTAJEBUSCAR,MATCH(AP8962,CódigoRET,0),4)*1),"")</f>
        <v/>
      </c>
      <c r="AS8962">
        <f t="shared" ref="AS8962:AS9025" si="982">ROUND(IF(AP8962="",0,AQ8962*(AR8962/100)),2)</f>
        <v>0</v>
      </c>
      <c r="BF8962" t="str">
        <f>IFERROR(IF(OR(BD8962=338,BD8962=340,BD8962=341,BD8962=342,BD8962="342A",BD8962="342B"),PorcenRet(BD8962,BH8962,BI8962),INDEX(PORCENTAJEBUSCAR,MATCH(BD8962,CódigoRET,0),4)*1),"")</f>
        <v/>
      </c>
      <c r="BG8962">
        <f t="shared" ref="BG8962:BG9025" si="983">ROUND(IF(BD8962="",0,BE8962*(BF8962/100)),2)</f>
        <v>0</v>
      </c>
      <c r="BO8962">
        <f t="shared" ref="BO8962:BO9025" si="984">IF(MID(F8962,1,2)="41",SUM(O8962:S8962),0)</f>
        <v>0</v>
      </c>
      <c r="CC8962">
        <f t="shared" ref="CC8962:CC9025" si="985">O8962+P8962+Q8962+R8962+S8962</f>
        <v>0</v>
      </c>
      <c r="CD8962">
        <f t="shared" ref="CD8962:CD9025" si="986">T8962+U8962</f>
        <v>0</v>
      </c>
      <c r="CG8962">
        <f ca="1">IFERROR(INDIRECT("IVA!X"&amp;MATCH(MID(COMPRAS!C8862,1,2)&amp;MID(COMPRAS!F8862,1,2)&amp;MID(COMPRAS!D8862,1,2),IVA!W:W,0)),"SIN COD.")</f>
        <v>0</v>
      </c>
      <c r="CH8962">
        <f ca="1">IFERROR(INDIRECT("IVA!Y"&amp;MATCH(MID(COMPRAS!C8862,1,2)&amp;MID(COMPRAS!F8862,1,2)&amp;MID(COMPRAS!D8862,1,2),IVA!W:W,0)),"SIN COD.")</f>
        <v>0</v>
      </c>
    </row>
    <row r="8963" spans="1:86" x14ac:dyDescent="0.25">
      <c r="A8963"/>
      <c r="B8963"/>
      <c r="D8963"/>
      <c r="AL8963">
        <f t="shared" si="980"/>
        <v>0</v>
      </c>
      <c r="AQ8963">
        <f t="shared" si="981"/>
        <v>0</v>
      </c>
      <c r="AR8963" t="str">
        <f>IFERROR(IF(OR(AP8963=338,AP8963=340,AP8963=341,AP8963=342,AP8963="342A",AP8963="342B"),PorcenRet(AP8963,AT8963,AU8963),INDEX(PORCENTAJEBUSCAR,MATCH(AP8963,CódigoRET,0),4)*1),"")</f>
        <v/>
      </c>
      <c r="AS8963">
        <f t="shared" si="982"/>
        <v>0</v>
      </c>
      <c r="BF8963" t="str">
        <f>IFERROR(IF(OR(BD8963=338,BD8963=340,BD8963=341,BD8963=342,BD8963="342A",BD8963="342B"),PorcenRet(BD8963,BH8963,BI8963),INDEX(PORCENTAJEBUSCAR,MATCH(BD8963,CódigoRET,0),4)*1),"")</f>
        <v/>
      </c>
      <c r="BG8963">
        <f t="shared" si="983"/>
        <v>0</v>
      </c>
      <c r="BO8963">
        <f t="shared" si="984"/>
        <v>0</v>
      </c>
      <c r="CC8963">
        <f t="shared" si="985"/>
        <v>0</v>
      </c>
      <c r="CD8963">
        <f t="shared" si="986"/>
        <v>0</v>
      </c>
      <c r="CG8963">
        <f ca="1">IFERROR(INDIRECT("IVA!X"&amp;MATCH(MID(COMPRAS!C8863,1,2)&amp;MID(COMPRAS!F8863,1,2)&amp;MID(COMPRAS!D8863,1,2),IVA!W:W,0)),"SIN COD.")</f>
        <v>0</v>
      </c>
      <c r="CH8963">
        <f ca="1">IFERROR(INDIRECT("IVA!Y"&amp;MATCH(MID(COMPRAS!C8863,1,2)&amp;MID(COMPRAS!F8863,1,2)&amp;MID(COMPRAS!D8863,1,2),IVA!W:W,0)),"SIN COD.")</f>
        <v>0</v>
      </c>
    </row>
    <row r="8964" spans="1:86" x14ac:dyDescent="0.25">
      <c r="A8964"/>
      <c r="B8964"/>
      <c r="D8964"/>
      <c r="AL8964">
        <f t="shared" si="980"/>
        <v>0</v>
      </c>
      <c r="AQ8964">
        <f t="shared" si="981"/>
        <v>0</v>
      </c>
      <c r="AR8964" t="str">
        <f>IFERROR(IF(OR(AP8964=338,AP8964=340,AP8964=341,AP8964=342,AP8964="342A",AP8964="342B"),PorcenRet(AP8964,AT8964,AU8964),INDEX(PORCENTAJEBUSCAR,MATCH(AP8964,CódigoRET,0),4)*1),"")</f>
        <v/>
      </c>
      <c r="AS8964">
        <f t="shared" si="982"/>
        <v>0</v>
      </c>
      <c r="BF8964" t="str">
        <f>IFERROR(IF(OR(BD8964=338,BD8964=340,BD8964=341,BD8964=342,BD8964="342A",BD8964="342B"),PorcenRet(BD8964,BH8964,BI8964),INDEX(PORCENTAJEBUSCAR,MATCH(BD8964,CódigoRET,0),4)*1),"")</f>
        <v/>
      </c>
      <c r="BG8964">
        <f t="shared" si="983"/>
        <v>0</v>
      </c>
      <c r="BO8964">
        <f t="shared" si="984"/>
        <v>0</v>
      </c>
      <c r="CC8964">
        <f t="shared" si="985"/>
        <v>0</v>
      </c>
      <c r="CD8964">
        <f t="shared" si="986"/>
        <v>0</v>
      </c>
      <c r="CG8964">
        <f ca="1">IFERROR(INDIRECT("IVA!X"&amp;MATCH(MID(COMPRAS!C8864,1,2)&amp;MID(COMPRAS!F8864,1,2)&amp;MID(COMPRAS!D8864,1,2),IVA!W:W,0)),"SIN COD.")</f>
        <v>0</v>
      </c>
      <c r="CH8964">
        <f ca="1">IFERROR(INDIRECT("IVA!Y"&amp;MATCH(MID(COMPRAS!C8864,1,2)&amp;MID(COMPRAS!F8864,1,2)&amp;MID(COMPRAS!D8864,1,2),IVA!W:W,0)),"SIN COD.")</f>
        <v>0</v>
      </c>
    </row>
    <row r="8965" spans="1:86" x14ac:dyDescent="0.25">
      <c r="A8965"/>
      <c r="B8965"/>
      <c r="D8965"/>
      <c r="AL8965">
        <f t="shared" si="980"/>
        <v>0</v>
      </c>
      <c r="AQ8965">
        <f t="shared" si="981"/>
        <v>0</v>
      </c>
      <c r="AR8965" t="str">
        <f>IFERROR(IF(OR(AP8965=338,AP8965=340,AP8965=341,AP8965=342,AP8965="342A",AP8965="342B"),PorcenRet(AP8965,AT8965,AU8965),INDEX(PORCENTAJEBUSCAR,MATCH(AP8965,CódigoRET,0),4)*1),"")</f>
        <v/>
      </c>
      <c r="AS8965">
        <f t="shared" si="982"/>
        <v>0</v>
      </c>
      <c r="BF8965" t="str">
        <f>IFERROR(IF(OR(BD8965=338,BD8965=340,BD8965=341,BD8965=342,BD8965="342A",BD8965="342B"),PorcenRet(BD8965,BH8965,BI8965),INDEX(PORCENTAJEBUSCAR,MATCH(BD8965,CódigoRET,0),4)*1),"")</f>
        <v/>
      </c>
      <c r="BG8965">
        <f t="shared" si="983"/>
        <v>0</v>
      </c>
      <c r="BO8965">
        <f t="shared" si="984"/>
        <v>0</v>
      </c>
      <c r="CC8965">
        <f t="shared" si="985"/>
        <v>0</v>
      </c>
      <c r="CD8965">
        <f t="shared" si="986"/>
        <v>0</v>
      </c>
      <c r="CG8965">
        <f ca="1">IFERROR(INDIRECT("IVA!X"&amp;MATCH(MID(COMPRAS!C8865,1,2)&amp;MID(COMPRAS!F8865,1,2)&amp;MID(COMPRAS!D8865,1,2),IVA!W:W,0)),"SIN COD.")</f>
        <v>0</v>
      </c>
      <c r="CH8965">
        <f ca="1">IFERROR(INDIRECT("IVA!Y"&amp;MATCH(MID(COMPRAS!C8865,1,2)&amp;MID(COMPRAS!F8865,1,2)&amp;MID(COMPRAS!D8865,1,2),IVA!W:W,0)),"SIN COD.")</f>
        <v>0</v>
      </c>
    </row>
    <row r="8966" spans="1:86" x14ac:dyDescent="0.25">
      <c r="A8966"/>
      <c r="B8966"/>
      <c r="D8966"/>
      <c r="AL8966">
        <f t="shared" si="980"/>
        <v>0</v>
      </c>
      <c r="AQ8966">
        <f t="shared" si="981"/>
        <v>0</v>
      </c>
      <c r="AR8966" t="str">
        <f>IFERROR(IF(OR(AP8966=338,AP8966=340,AP8966=341,AP8966=342,AP8966="342A",AP8966="342B"),PorcenRet(AP8966,AT8966,AU8966),INDEX(PORCENTAJEBUSCAR,MATCH(AP8966,CódigoRET,0),4)*1),"")</f>
        <v/>
      </c>
      <c r="AS8966">
        <f t="shared" si="982"/>
        <v>0</v>
      </c>
      <c r="BF8966" t="str">
        <f>IFERROR(IF(OR(BD8966=338,BD8966=340,BD8966=341,BD8966=342,BD8966="342A",BD8966="342B"),PorcenRet(BD8966,BH8966,BI8966),INDEX(PORCENTAJEBUSCAR,MATCH(BD8966,CódigoRET,0),4)*1),"")</f>
        <v/>
      </c>
      <c r="BG8966">
        <f t="shared" si="983"/>
        <v>0</v>
      </c>
      <c r="BO8966">
        <f t="shared" si="984"/>
        <v>0</v>
      </c>
      <c r="CC8966">
        <f t="shared" si="985"/>
        <v>0</v>
      </c>
      <c r="CD8966">
        <f t="shared" si="986"/>
        <v>0</v>
      </c>
      <c r="CG8966">
        <f ca="1">IFERROR(INDIRECT("IVA!X"&amp;MATCH(MID(COMPRAS!C8866,1,2)&amp;MID(COMPRAS!F8866,1,2)&amp;MID(COMPRAS!D8866,1,2),IVA!W:W,0)),"SIN COD.")</f>
        <v>0</v>
      </c>
      <c r="CH8966">
        <f ca="1">IFERROR(INDIRECT("IVA!Y"&amp;MATCH(MID(COMPRAS!C8866,1,2)&amp;MID(COMPRAS!F8866,1,2)&amp;MID(COMPRAS!D8866,1,2),IVA!W:W,0)),"SIN COD.")</f>
        <v>0</v>
      </c>
    </row>
    <row r="8967" spans="1:86" x14ac:dyDescent="0.25">
      <c r="A8967"/>
      <c r="B8967"/>
      <c r="D8967"/>
      <c r="AL8967">
        <f t="shared" si="980"/>
        <v>0</v>
      </c>
      <c r="AQ8967">
        <f t="shared" si="981"/>
        <v>0</v>
      </c>
      <c r="AR8967" t="str">
        <f>IFERROR(IF(OR(AP8967=338,AP8967=340,AP8967=341,AP8967=342,AP8967="342A",AP8967="342B"),PorcenRet(AP8967,AT8967,AU8967),INDEX(PORCENTAJEBUSCAR,MATCH(AP8967,CódigoRET,0),4)*1),"")</f>
        <v/>
      </c>
      <c r="AS8967">
        <f t="shared" si="982"/>
        <v>0</v>
      </c>
      <c r="BF8967" t="str">
        <f>IFERROR(IF(OR(BD8967=338,BD8967=340,BD8967=341,BD8967=342,BD8967="342A",BD8967="342B"),PorcenRet(BD8967,BH8967,BI8967),INDEX(PORCENTAJEBUSCAR,MATCH(BD8967,CódigoRET,0),4)*1),"")</f>
        <v/>
      </c>
      <c r="BG8967">
        <f t="shared" si="983"/>
        <v>0</v>
      </c>
      <c r="BO8967">
        <f t="shared" si="984"/>
        <v>0</v>
      </c>
      <c r="CC8967">
        <f t="shared" si="985"/>
        <v>0</v>
      </c>
      <c r="CD8967">
        <f t="shared" si="986"/>
        <v>0</v>
      </c>
      <c r="CG8967">
        <f ca="1">IFERROR(INDIRECT("IVA!X"&amp;MATCH(MID(COMPRAS!C8867,1,2)&amp;MID(COMPRAS!F8867,1,2)&amp;MID(COMPRAS!D8867,1,2),IVA!W:W,0)),"SIN COD.")</f>
        <v>0</v>
      </c>
      <c r="CH8967">
        <f ca="1">IFERROR(INDIRECT("IVA!Y"&amp;MATCH(MID(COMPRAS!C8867,1,2)&amp;MID(COMPRAS!F8867,1,2)&amp;MID(COMPRAS!D8867,1,2),IVA!W:W,0)),"SIN COD.")</f>
        <v>0</v>
      </c>
    </row>
    <row r="8968" spans="1:86" x14ac:dyDescent="0.25">
      <c r="A8968"/>
      <c r="B8968"/>
      <c r="D8968"/>
      <c r="AL8968">
        <f t="shared" si="980"/>
        <v>0</v>
      </c>
      <c r="AQ8968">
        <f t="shared" si="981"/>
        <v>0</v>
      </c>
      <c r="AR8968" t="str">
        <f>IFERROR(IF(OR(AP8968=338,AP8968=340,AP8968=341,AP8968=342,AP8968="342A",AP8968="342B"),PorcenRet(AP8968,AT8968,AU8968),INDEX(PORCENTAJEBUSCAR,MATCH(AP8968,CódigoRET,0),4)*1),"")</f>
        <v/>
      </c>
      <c r="AS8968">
        <f t="shared" si="982"/>
        <v>0</v>
      </c>
      <c r="BF8968" t="str">
        <f>IFERROR(IF(OR(BD8968=338,BD8968=340,BD8968=341,BD8968=342,BD8968="342A",BD8968="342B"),PorcenRet(BD8968,BH8968,BI8968),INDEX(PORCENTAJEBUSCAR,MATCH(BD8968,CódigoRET,0),4)*1),"")</f>
        <v/>
      </c>
      <c r="BG8968">
        <f t="shared" si="983"/>
        <v>0</v>
      </c>
      <c r="BO8968">
        <f t="shared" si="984"/>
        <v>0</v>
      </c>
      <c r="CC8968">
        <f t="shared" si="985"/>
        <v>0</v>
      </c>
      <c r="CD8968">
        <f t="shared" si="986"/>
        <v>0</v>
      </c>
      <c r="CG8968">
        <f ca="1">IFERROR(INDIRECT("IVA!X"&amp;MATCH(MID(COMPRAS!C8868,1,2)&amp;MID(COMPRAS!F8868,1,2)&amp;MID(COMPRAS!D8868,1,2),IVA!W:W,0)),"SIN COD.")</f>
        <v>0</v>
      </c>
      <c r="CH8968">
        <f ca="1">IFERROR(INDIRECT("IVA!Y"&amp;MATCH(MID(COMPRAS!C8868,1,2)&amp;MID(COMPRAS!F8868,1,2)&amp;MID(COMPRAS!D8868,1,2),IVA!W:W,0)),"SIN COD.")</f>
        <v>0</v>
      </c>
    </row>
    <row r="8969" spans="1:86" x14ac:dyDescent="0.25">
      <c r="A8969"/>
      <c r="B8969"/>
      <c r="D8969"/>
      <c r="AL8969">
        <f t="shared" si="980"/>
        <v>0</v>
      </c>
      <c r="AQ8969">
        <f t="shared" si="981"/>
        <v>0</v>
      </c>
      <c r="AR8969" t="str">
        <f>IFERROR(IF(OR(AP8969=338,AP8969=340,AP8969=341,AP8969=342,AP8969="342A",AP8969="342B"),PorcenRet(AP8969,AT8969,AU8969),INDEX(PORCENTAJEBUSCAR,MATCH(AP8969,CódigoRET,0),4)*1),"")</f>
        <v/>
      </c>
      <c r="AS8969">
        <f t="shared" si="982"/>
        <v>0</v>
      </c>
      <c r="BF8969" t="str">
        <f>IFERROR(IF(OR(BD8969=338,BD8969=340,BD8969=341,BD8969=342,BD8969="342A",BD8969="342B"),PorcenRet(BD8969,BH8969,BI8969),INDEX(PORCENTAJEBUSCAR,MATCH(BD8969,CódigoRET,0),4)*1),"")</f>
        <v/>
      </c>
      <c r="BG8969">
        <f t="shared" si="983"/>
        <v>0</v>
      </c>
      <c r="BO8969">
        <f t="shared" si="984"/>
        <v>0</v>
      </c>
      <c r="CC8969">
        <f t="shared" si="985"/>
        <v>0</v>
      </c>
      <c r="CD8969">
        <f t="shared" si="986"/>
        <v>0</v>
      </c>
      <c r="CG8969">
        <f ca="1">IFERROR(INDIRECT("IVA!X"&amp;MATCH(MID(COMPRAS!C8869,1,2)&amp;MID(COMPRAS!F8869,1,2)&amp;MID(COMPRAS!D8869,1,2),IVA!W:W,0)),"SIN COD.")</f>
        <v>0</v>
      </c>
      <c r="CH8969">
        <f ca="1">IFERROR(INDIRECT("IVA!Y"&amp;MATCH(MID(COMPRAS!C8869,1,2)&amp;MID(COMPRAS!F8869,1,2)&amp;MID(COMPRAS!D8869,1,2),IVA!W:W,0)),"SIN COD.")</f>
        <v>0</v>
      </c>
    </row>
    <row r="8970" spans="1:86" x14ac:dyDescent="0.25">
      <c r="A8970"/>
      <c r="B8970"/>
      <c r="D8970"/>
      <c r="AL8970">
        <f t="shared" si="980"/>
        <v>0</v>
      </c>
      <c r="AQ8970">
        <f t="shared" si="981"/>
        <v>0</v>
      </c>
      <c r="AR8970" t="str">
        <f>IFERROR(IF(OR(AP8970=338,AP8970=340,AP8970=341,AP8970=342,AP8970="342A",AP8970="342B"),PorcenRet(AP8970,AT8970,AU8970),INDEX(PORCENTAJEBUSCAR,MATCH(AP8970,CódigoRET,0),4)*1),"")</f>
        <v/>
      </c>
      <c r="AS8970">
        <f t="shared" si="982"/>
        <v>0</v>
      </c>
      <c r="BF8970" t="str">
        <f>IFERROR(IF(OR(BD8970=338,BD8970=340,BD8970=341,BD8970=342,BD8970="342A",BD8970="342B"),PorcenRet(BD8970,BH8970,BI8970),INDEX(PORCENTAJEBUSCAR,MATCH(BD8970,CódigoRET,0),4)*1),"")</f>
        <v/>
      </c>
      <c r="BG8970">
        <f t="shared" si="983"/>
        <v>0</v>
      </c>
      <c r="BO8970">
        <f t="shared" si="984"/>
        <v>0</v>
      </c>
      <c r="CC8970">
        <f t="shared" si="985"/>
        <v>0</v>
      </c>
      <c r="CD8970">
        <f t="shared" si="986"/>
        <v>0</v>
      </c>
      <c r="CG8970">
        <f ca="1">IFERROR(INDIRECT("IVA!X"&amp;MATCH(MID(COMPRAS!C8870,1,2)&amp;MID(COMPRAS!F8870,1,2)&amp;MID(COMPRAS!D8870,1,2),IVA!W:W,0)),"SIN COD.")</f>
        <v>0</v>
      </c>
      <c r="CH8970">
        <f ca="1">IFERROR(INDIRECT("IVA!Y"&amp;MATCH(MID(COMPRAS!C8870,1,2)&amp;MID(COMPRAS!F8870,1,2)&amp;MID(COMPRAS!D8870,1,2),IVA!W:W,0)),"SIN COD.")</f>
        <v>0</v>
      </c>
    </row>
    <row r="8971" spans="1:86" x14ac:dyDescent="0.25">
      <c r="A8971"/>
      <c r="B8971"/>
      <c r="D8971"/>
      <c r="AL8971">
        <f t="shared" si="980"/>
        <v>0</v>
      </c>
      <c r="AQ8971">
        <f t="shared" si="981"/>
        <v>0</v>
      </c>
      <c r="AR8971" t="str">
        <f>IFERROR(IF(OR(AP8971=338,AP8971=340,AP8971=341,AP8971=342,AP8971="342A",AP8971="342B"),PorcenRet(AP8971,AT8971,AU8971),INDEX(PORCENTAJEBUSCAR,MATCH(AP8971,CódigoRET,0),4)*1),"")</f>
        <v/>
      </c>
      <c r="AS8971">
        <f t="shared" si="982"/>
        <v>0</v>
      </c>
      <c r="BF8971" t="str">
        <f>IFERROR(IF(OR(BD8971=338,BD8971=340,BD8971=341,BD8971=342,BD8971="342A",BD8971="342B"),PorcenRet(BD8971,BH8971,BI8971),INDEX(PORCENTAJEBUSCAR,MATCH(BD8971,CódigoRET,0),4)*1),"")</f>
        <v/>
      </c>
      <c r="BG8971">
        <f t="shared" si="983"/>
        <v>0</v>
      </c>
      <c r="BO8971">
        <f t="shared" si="984"/>
        <v>0</v>
      </c>
      <c r="CC8971">
        <f t="shared" si="985"/>
        <v>0</v>
      </c>
      <c r="CD8971">
        <f t="shared" si="986"/>
        <v>0</v>
      </c>
      <c r="CG8971">
        <f ca="1">IFERROR(INDIRECT("IVA!X"&amp;MATCH(MID(COMPRAS!C8871,1,2)&amp;MID(COMPRAS!F8871,1,2)&amp;MID(COMPRAS!D8871,1,2),IVA!W:W,0)),"SIN COD.")</f>
        <v>0</v>
      </c>
      <c r="CH8971">
        <f ca="1">IFERROR(INDIRECT("IVA!Y"&amp;MATCH(MID(COMPRAS!C8871,1,2)&amp;MID(COMPRAS!F8871,1,2)&amp;MID(COMPRAS!D8871,1,2),IVA!W:W,0)),"SIN COD.")</f>
        <v>0</v>
      </c>
    </row>
    <row r="8972" spans="1:86" x14ac:dyDescent="0.25">
      <c r="A8972"/>
      <c r="B8972"/>
      <c r="D8972"/>
      <c r="AL8972">
        <f t="shared" si="980"/>
        <v>0</v>
      </c>
      <c r="AQ8972">
        <f t="shared" si="981"/>
        <v>0</v>
      </c>
      <c r="AR8972" t="str">
        <f>IFERROR(IF(OR(AP8972=338,AP8972=340,AP8972=341,AP8972=342,AP8972="342A",AP8972="342B"),PorcenRet(AP8972,AT8972,AU8972),INDEX(PORCENTAJEBUSCAR,MATCH(AP8972,CódigoRET,0),4)*1),"")</f>
        <v/>
      </c>
      <c r="AS8972">
        <f t="shared" si="982"/>
        <v>0</v>
      </c>
      <c r="BF8972" t="str">
        <f>IFERROR(IF(OR(BD8972=338,BD8972=340,BD8972=341,BD8972=342,BD8972="342A",BD8972="342B"),PorcenRet(BD8972,BH8972,BI8972),INDEX(PORCENTAJEBUSCAR,MATCH(BD8972,CódigoRET,0),4)*1),"")</f>
        <v/>
      </c>
      <c r="BG8972">
        <f t="shared" si="983"/>
        <v>0</v>
      </c>
      <c r="BO8972">
        <f t="shared" si="984"/>
        <v>0</v>
      </c>
      <c r="CC8972">
        <f t="shared" si="985"/>
        <v>0</v>
      </c>
      <c r="CD8972">
        <f t="shared" si="986"/>
        <v>0</v>
      </c>
      <c r="CG8972">
        <f ca="1">IFERROR(INDIRECT("IVA!X"&amp;MATCH(MID(COMPRAS!C8872,1,2)&amp;MID(COMPRAS!F8872,1,2)&amp;MID(COMPRAS!D8872,1,2),IVA!W:W,0)),"SIN COD.")</f>
        <v>0</v>
      </c>
      <c r="CH8972">
        <f ca="1">IFERROR(INDIRECT("IVA!Y"&amp;MATCH(MID(COMPRAS!C8872,1,2)&amp;MID(COMPRAS!F8872,1,2)&amp;MID(COMPRAS!D8872,1,2),IVA!W:W,0)),"SIN COD.")</f>
        <v>0</v>
      </c>
    </row>
    <row r="8973" spans="1:86" x14ac:dyDescent="0.25">
      <c r="A8973"/>
      <c r="B8973"/>
      <c r="D8973"/>
      <c r="AL8973">
        <f t="shared" si="980"/>
        <v>0</v>
      </c>
      <c r="AQ8973">
        <f t="shared" si="981"/>
        <v>0</v>
      </c>
      <c r="AR8973" t="str">
        <f>IFERROR(IF(OR(AP8973=338,AP8973=340,AP8973=341,AP8973=342,AP8973="342A",AP8973="342B"),PorcenRet(AP8973,AT8973,AU8973),INDEX(PORCENTAJEBUSCAR,MATCH(AP8973,CódigoRET,0),4)*1),"")</f>
        <v/>
      </c>
      <c r="AS8973">
        <f t="shared" si="982"/>
        <v>0</v>
      </c>
      <c r="BF8973" t="str">
        <f>IFERROR(IF(OR(BD8973=338,BD8973=340,BD8973=341,BD8973=342,BD8973="342A",BD8973="342B"),PorcenRet(BD8973,BH8973,BI8973),INDEX(PORCENTAJEBUSCAR,MATCH(BD8973,CódigoRET,0),4)*1),"")</f>
        <v/>
      </c>
      <c r="BG8973">
        <f t="shared" si="983"/>
        <v>0</v>
      </c>
      <c r="BO8973">
        <f t="shared" si="984"/>
        <v>0</v>
      </c>
      <c r="CC8973">
        <f t="shared" si="985"/>
        <v>0</v>
      </c>
      <c r="CD8973">
        <f t="shared" si="986"/>
        <v>0</v>
      </c>
      <c r="CG8973">
        <f ca="1">IFERROR(INDIRECT("IVA!X"&amp;MATCH(MID(COMPRAS!C8873,1,2)&amp;MID(COMPRAS!F8873,1,2)&amp;MID(COMPRAS!D8873,1,2),IVA!W:W,0)),"SIN COD.")</f>
        <v>0</v>
      </c>
      <c r="CH8973">
        <f ca="1">IFERROR(INDIRECT("IVA!Y"&amp;MATCH(MID(COMPRAS!C8873,1,2)&amp;MID(COMPRAS!F8873,1,2)&amp;MID(COMPRAS!D8873,1,2),IVA!W:W,0)),"SIN COD.")</f>
        <v>0</v>
      </c>
    </row>
    <row r="8974" spans="1:86" x14ac:dyDescent="0.25">
      <c r="A8974"/>
      <c r="B8974"/>
      <c r="D8974"/>
      <c r="AL8974">
        <f t="shared" si="980"/>
        <v>0</v>
      </c>
      <c r="AQ8974">
        <f t="shared" si="981"/>
        <v>0</v>
      </c>
      <c r="AR8974" t="str">
        <f>IFERROR(IF(OR(AP8974=338,AP8974=340,AP8974=341,AP8974=342,AP8974="342A",AP8974="342B"),PorcenRet(AP8974,AT8974,AU8974),INDEX(PORCENTAJEBUSCAR,MATCH(AP8974,CódigoRET,0),4)*1),"")</f>
        <v/>
      </c>
      <c r="AS8974">
        <f t="shared" si="982"/>
        <v>0</v>
      </c>
      <c r="BF8974" t="str">
        <f>IFERROR(IF(OR(BD8974=338,BD8974=340,BD8974=341,BD8974=342,BD8974="342A",BD8974="342B"),PorcenRet(BD8974,BH8974,BI8974),INDEX(PORCENTAJEBUSCAR,MATCH(BD8974,CódigoRET,0),4)*1),"")</f>
        <v/>
      </c>
      <c r="BG8974">
        <f t="shared" si="983"/>
        <v>0</v>
      </c>
      <c r="BO8974">
        <f t="shared" si="984"/>
        <v>0</v>
      </c>
      <c r="CC8974">
        <f t="shared" si="985"/>
        <v>0</v>
      </c>
      <c r="CD8974">
        <f t="shared" si="986"/>
        <v>0</v>
      </c>
      <c r="CG8974">
        <f ca="1">IFERROR(INDIRECT("IVA!X"&amp;MATCH(MID(COMPRAS!C8874,1,2)&amp;MID(COMPRAS!F8874,1,2)&amp;MID(COMPRAS!D8874,1,2),IVA!W:W,0)),"SIN COD.")</f>
        <v>0</v>
      </c>
      <c r="CH8974">
        <f ca="1">IFERROR(INDIRECT("IVA!Y"&amp;MATCH(MID(COMPRAS!C8874,1,2)&amp;MID(COMPRAS!F8874,1,2)&amp;MID(COMPRAS!D8874,1,2),IVA!W:W,0)),"SIN COD.")</f>
        <v>0</v>
      </c>
    </row>
    <row r="8975" spans="1:86" x14ac:dyDescent="0.25">
      <c r="A8975"/>
      <c r="B8975"/>
      <c r="D8975"/>
      <c r="AL8975">
        <f t="shared" si="980"/>
        <v>0</v>
      </c>
      <c r="AQ8975">
        <f t="shared" si="981"/>
        <v>0</v>
      </c>
      <c r="AR8975" t="str">
        <f>IFERROR(IF(OR(AP8975=338,AP8975=340,AP8975=341,AP8975=342,AP8975="342A",AP8975="342B"),PorcenRet(AP8975,AT8975,AU8975),INDEX(PORCENTAJEBUSCAR,MATCH(AP8975,CódigoRET,0),4)*1),"")</f>
        <v/>
      </c>
      <c r="AS8975">
        <f t="shared" si="982"/>
        <v>0</v>
      </c>
      <c r="BF8975" t="str">
        <f>IFERROR(IF(OR(BD8975=338,BD8975=340,BD8975=341,BD8975=342,BD8975="342A",BD8975="342B"),PorcenRet(BD8975,BH8975,BI8975),INDEX(PORCENTAJEBUSCAR,MATCH(BD8975,CódigoRET,0),4)*1),"")</f>
        <v/>
      </c>
      <c r="BG8975">
        <f t="shared" si="983"/>
        <v>0</v>
      </c>
      <c r="BO8975">
        <f t="shared" si="984"/>
        <v>0</v>
      </c>
      <c r="CC8975">
        <f t="shared" si="985"/>
        <v>0</v>
      </c>
      <c r="CD8975">
        <f t="shared" si="986"/>
        <v>0</v>
      </c>
      <c r="CG8975">
        <f ca="1">IFERROR(INDIRECT("IVA!X"&amp;MATCH(MID(COMPRAS!C8875,1,2)&amp;MID(COMPRAS!F8875,1,2)&amp;MID(COMPRAS!D8875,1,2),IVA!W:W,0)),"SIN COD.")</f>
        <v>0</v>
      </c>
      <c r="CH8975">
        <f ca="1">IFERROR(INDIRECT("IVA!Y"&amp;MATCH(MID(COMPRAS!C8875,1,2)&amp;MID(COMPRAS!F8875,1,2)&amp;MID(COMPRAS!D8875,1,2),IVA!W:W,0)),"SIN COD.")</f>
        <v>0</v>
      </c>
    </row>
    <row r="8976" spans="1:86" x14ac:dyDescent="0.25">
      <c r="A8976"/>
      <c r="B8976"/>
      <c r="D8976"/>
      <c r="AL8976">
        <f t="shared" si="980"/>
        <v>0</v>
      </c>
      <c r="AQ8976">
        <f t="shared" si="981"/>
        <v>0</v>
      </c>
      <c r="AR8976" t="str">
        <f>IFERROR(IF(OR(AP8976=338,AP8976=340,AP8976=341,AP8976=342,AP8976="342A",AP8976="342B"),PorcenRet(AP8976,AT8976,AU8976),INDEX(PORCENTAJEBUSCAR,MATCH(AP8976,CódigoRET,0),4)*1),"")</f>
        <v/>
      </c>
      <c r="AS8976">
        <f t="shared" si="982"/>
        <v>0</v>
      </c>
      <c r="BF8976" t="str">
        <f>IFERROR(IF(OR(BD8976=338,BD8976=340,BD8976=341,BD8976=342,BD8976="342A",BD8976="342B"),PorcenRet(BD8976,BH8976,BI8976),INDEX(PORCENTAJEBUSCAR,MATCH(BD8976,CódigoRET,0),4)*1),"")</f>
        <v/>
      </c>
      <c r="BG8976">
        <f t="shared" si="983"/>
        <v>0</v>
      </c>
      <c r="BO8976">
        <f t="shared" si="984"/>
        <v>0</v>
      </c>
      <c r="CC8976">
        <f t="shared" si="985"/>
        <v>0</v>
      </c>
      <c r="CD8976">
        <f t="shared" si="986"/>
        <v>0</v>
      </c>
      <c r="CG8976">
        <f ca="1">IFERROR(INDIRECT("IVA!X"&amp;MATCH(MID(COMPRAS!C8876,1,2)&amp;MID(COMPRAS!F8876,1,2)&amp;MID(COMPRAS!D8876,1,2),IVA!W:W,0)),"SIN COD.")</f>
        <v>0</v>
      </c>
      <c r="CH8976">
        <f ca="1">IFERROR(INDIRECT("IVA!Y"&amp;MATCH(MID(COMPRAS!C8876,1,2)&amp;MID(COMPRAS!F8876,1,2)&amp;MID(COMPRAS!D8876,1,2),IVA!W:W,0)),"SIN COD.")</f>
        <v>0</v>
      </c>
    </row>
    <row r="8977" spans="1:86" x14ac:dyDescent="0.25">
      <c r="A8977"/>
      <c r="B8977"/>
      <c r="D8977"/>
      <c r="AL8977">
        <f t="shared" si="980"/>
        <v>0</v>
      </c>
      <c r="AQ8977">
        <f t="shared" si="981"/>
        <v>0</v>
      </c>
      <c r="AR8977" t="str">
        <f>IFERROR(IF(OR(AP8977=338,AP8977=340,AP8977=341,AP8977=342,AP8977="342A",AP8977="342B"),PorcenRet(AP8977,AT8977,AU8977),INDEX(PORCENTAJEBUSCAR,MATCH(AP8977,CódigoRET,0),4)*1),"")</f>
        <v/>
      </c>
      <c r="AS8977">
        <f t="shared" si="982"/>
        <v>0</v>
      </c>
      <c r="BF8977" t="str">
        <f>IFERROR(IF(OR(BD8977=338,BD8977=340,BD8977=341,BD8977=342,BD8977="342A",BD8977="342B"),PorcenRet(BD8977,BH8977,BI8977),INDEX(PORCENTAJEBUSCAR,MATCH(BD8977,CódigoRET,0),4)*1),"")</f>
        <v/>
      </c>
      <c r="BG8977">
        <f t="shared" si="983"/>
        <v>0</v>
      </c>
      <c r="BO8977">
        <f t="shared" si="984"/>
        <v>0</v>
      </c>
      <c r="CC8977">
        <f t="shared" si="985"/>
        <v>0</v>
      </c>
      <c r="CD8977">
        <f t="shared" si="986"/>
        <v>0</v>
      </c>
      <c r="CG8977">
        <f ca="1">IFERROR(INDIRECT("IVA!X"&amp;MATCH(MID(COMPRAS!C8877,1,2)&amp;MID(COMPRAS!F8877,1,2)&amp;MID(COMPRAS!D8877,1,2),IVA!W:W,0)),"SIN COD.")</f>
        <v>0</v>
      </c>
      <c r="CH8977">
        <f ca="1">IFERROR(INDIRECT("IVA!Y"&amp;MATCH(MID(COMPRAS!C8877,1,2)&amp;MID(COMPRAS!F8877,1,2)&amp;MID(COMPRAS!D8877,1,2),IVA!W:W,0)),"SIN COD.")</f>
        <v>0</v>
      </c>
    </row>
    <row r="8978" spans="1:86" x14ac:dyDescent="0.25">
      <c r="A8978"/>
      <c r="B8978"/>
      <c r="D8978"/>
      <c r="AL8978">
        <f t="shared" si="980"/>
        <v>0</v>
      </c>
      <c r="AQ8978">
        <f t="shared" si="981"/>
        <v>0</v>
      </c>
      <c r="AR8978" t="str">
        <f>IFERROR(IF(OR(AP8978=338,AP8978=340,AP8978=341,AP8978=342,AP8978="342A",AP8978="342B"),PorcenRet(AP8978,AT8978,AU8978),INDEX(PORCENTAJEBUSCAR,MATCH(AP8978,CódigoRET,0),4)*1),"")</f>
        <v/>
      </c>
      <c r="AS8978">
        <f t="shared" si="982"/>
        <v>0</v>
      </c>
      <c r="BF8978" t="str">
        <f>IFERROR(IF(OR(BD8978=338,BD8978=340,BD8978=341,BD8978=342,BD8978="342A",BD8978="342B"),PorcenRet(BD8978,BH8978,BI8978),INDEX(PORCENTAJEBUSCAR,MATCH(BD8978,CódigoRET,0),4)*1),"")</f>
        <v/>
      </c>
      <c r="BG8978">
        <f t="shared" si="983"/>
        <v>0</v>
      </c>
      <c r="BO8978">
        <f t="shared" si="984"/>
        <v>0</v>
      </c>
      <c r="CC8978">
        <f t="shared" si="985"/>
        <v>0</v>
      </c>
      <c r="CD8978">
        <f t="shared" si="986"/>
        <v>0</v>
      </c>
      <c r="CG8978">
        <f ca="1">IFERROR(INDIRECT("IVA!X"&amp;MATCH(MID(COMPRAS!C8878,1,2)&amp;MID(COMPRAS!F8878,1,2)&amp;MID(COMPRAS!D8878,1,2),IVA!W:W,0)),"SIN COD.")</f>
        <v>0</v>
      </c>
      <c r="CH8978">
        <f ca="1">IFERROR(INDIRECT("IVA!Y"&amp;MATCH(MID(COMPRAS!C8878,1,2)&amp;MID(COMPRAS!F8878,1,2)&amp;MID(COMPRAS!D8878,1,2),IVA!W:W,0)),"SIN COD.")</f>
        <v>0</v>
      </c>
    </row>
    <row r="8979" spans="1:86" x14ac:dyDescent="0.25">
      <c r="A8979"/>
      <c r="B8979"/>
      <c r="D8979"/>
      <c r="AL8979">
        <f t="shared" si="980"/>
        <v>0</v>
      </c>
      <c r="AQ8979">
        <f t="shared" si="981"/>
        <v>0</v>
      </c>
      <c r="AR8979" t="str">
        <f>IFERROR(IF(OR(AP8979=338,AP8979=340,AP8979=341,AP8979=342,AP8979="342A",AP8979="342B"),PorcenRet(AP8979,AT8979,AU8979),INDEX(PORCENTAJEBUSCAR,MATCH(AP8979,CódigoRET,0),4)*1),"")</f>
        <v/>
      </c>
      <c r="AS8979">
        <f t="shared" si="982"/>
        <v>0</v>
      </c>
      <c r="BF8979" t="str">
        <f>IFERROR(IF(OR(BD8979=338,BD8979=340,BD8979=341,BD8979=342,BD8979="342A",BD8979="342B"),PorcenRet(BD8979,BH8979,BI8979),INDEX(PORCENTAJEBUSCAR,MATCH(BD8979,CódigoRET,0),4)*1),"")</f>
        <v/>
      </c>
      <c r="BG8979">
        <f t="shared" si="983"/>
        <v>0</v>
      </c>
      <c r="BO8979">
        <f t="shared" si="984"/>
        <v>0</v>
      </c>
      <c r="CC8979">
        <f t="shared" si="985"/>
        <v>0</v>
      </c>
      <c r="CD8979">
        <f t="shared" si="986"/>
        <v>0</v>
      </c>
      <c r="CG8979">
        <f ca="1">IFERROR(INDIRECT("IVA!X"&amp;MATCH(MID(COMPRAS!C8879,1,2)&amp;MID(COMPRAS!F8879,1,2)&amp;MID(COMPRAS!D8879,1,2),IVA!W:W,0)),"SIN COD.")</f>
        <v>0</v>
      </c>
      <c r="CH8979">
        <f ca="1">IFERROR(INDIRECT("IVA!Y"&amp;MATCH(MID(COMPRAS!C8879,1,2)&amp;MID(COMPRAS!F8879,1,2)&amp;MID(COMPRAS!D8879,1,2),IVA!W:W,0)),"SIN COD.")</f>
        <v>0</v>
      </c>
    </row>
    <row r="8980" spans="1:86" x14ac:dyDescent="0.25">
      <c r="A8980"/>
      <c r="B8980"/>
      <c r="D8980"/>
      <c r="AL8980">
        <f t="shared" si="980"/>
        <v>0</v>
      </c>
      <c r="AQ8980">
        <f t="shared" si="981"/>
        <v>0</v>
      </c>
      <c r="AR8980" t="str">
        <f>IFERROR(IF(OR(AP8980=338,AP8980=340,AP8980=341,AP8980=342,AP8980="342A",AP8980="342B"),PorcenRet(AP8980,AT8980,AU8980),INDEX(PORCENTAJEBUSCAR,MATCH(AP8980,CódigoRET,0),4)*1),"")</f>
        <v/>
      </c>
      <c r="AS8980">
        <f t="shared" si="982"/>
        <v>0</v>
      </c>
      <c r="BF8980" t="str">
        <f>IFERROR(IF(OR(BD8980=338,BD8980=340,BD8980=341,BD8980=342,BD8980="342A",BD8980="342B"),PorcenRet(BD8980,BH8980,BI8980),INDEX(PORCENTAJEBUSCAR,MATCH(BD8980,CódigoRET,0),4)*1),"")</f>
        <v/>
      </c>
      <c r="BG8980">
        <f t="shared" si="983"/>
        <v>0</v>
      </c>
      <c r="BO8980">
        <f t="shared" si="984"/>
        <v>0</v>
      </c>
      <c r="CC8980">
        <f t="shared" si="985"/>
        <v>0</v>
      </c>
      <c r="CD8980">
        <f t="shared" si="986"/>
        <v>0</v>
      </c>
      <c r="CG8980">
        <f ca="1">IFERROR(INDIRECT("IVA!X"&amp;MATCH(MID(COMPRAS!C8880,1,2)&amp;MID(COMPRAS!F8880,1,2)&amp;MID(COMPRAS!D8880,1,2),IVA!W:W,0)),"SIN COD.")</f>
        <v>0</v>
      </c>
      <c r="CH8980">
        <f ca="1">IFERROR(INDIRECT("IVA!Y"&amp;MATCH(MID(COMPRAS!C8880,1,2)&amp;MID(COMPRAS!F8880,1,2)&amp;MID(COMPRAS!D8880,1,2),IVA!W:W,0)),"SIN COD.")</f>
        <v>0</v>
      </c>
    </row>
    <row r="8981" spans="1:86" x14ac:dyDescent="0.25">
      <c r="A8981"/>
      <c r="B8981"/>
      <c r="D8981"/>
      <c r="AL8981">
        <f t="shared" si="980"/>
        <v>0</v>
      </c>
      <c r="AQ8981">
        <f t="shared" si="981"/>
        <v>0</v>
      </c>
      <c r="AR8981" t="str">
        <f>IFERROR(IF(OR(AP8981=338,AP8981=340,AP8981=341,AP8981=342,AP8981="342A",AP8981="342B"),PorcenRet(AP8981,AT8981,AU8981),INDEX(PORCENTAJEBUSCAR,MATCH(AP8981,CódigoRET,0),4)*1),"")</f>
        <v/>
      </c>
      <c r="AS8981">
        <f t="shared" si="982"/>
        <v>0</v>
      </c>
      <c r="BF8981" t="str">
        <f>IFERROR(IF(OR(BD8981=338,BD8981=340,BD8981=341,BD8981=342,BD8981="342A",BD8981="342B"),PorcenRet(BD8981,BH8981,BI8981),INDEX(PORCENTAJEBUSCAR,MATCH(BD8981,CódigoRET,0),4)*1),"")</f>
        <v/>
      </c>
      <c r="BG8981">
        <f t="shared" si="983"/>
        <v>0</v>
      </c>
      <c r="BO8981">
        <f t="shared" si="984"/>
        <v>0</v>
      </c>
      <c r="CC8981">
        <f t="shared" si="985"/>
        <v>0</v>
      </c>
      <c r="CD8981">
        <f t="shared" si="986"/>
        <v>0</v>
      </c>
      <c r="CG8981">
        <f ca="1">IFERROR(INDIRECT("IVA!X"&amp;MATCH(MID(COMPRAS!C8881,1,2)&amp;MID(COMPRAS!F8881,1,2)&amp;MID(COMPRAS!D8881,1,2),IVA!W:W,0)),"SIN COD.")</f>
        <v>0</v>
      </c>
      <c r="CH8981">
        <f ca="1">IFERROR(INDIRECT("IVA!Y"&amp;MATCH(MID(COMPRAS!C8881,1,2)&amp;MID(COMPRAS!F8881,1,2)&amp;MID(COMPRAS!D8881,1,2),IVA!W:W,0)),"SIN COD.")</f>
        <v>0</v>
      </c>
    </row>
    <row r="8982" spans="1:86" x14ac:dyDescent="0.25">
      <c r="A8982"/>
      <c r="B8982"/>
      <c r="D8982"/>
      <c r="AL8982">
        <f t="shared" si="980"/>
        <v>0</v>
      </c>
      <c r="AQ8982">
        <f t="shared" si="981"/>
        <v>0</v>
      </c>
      <c r="AR8982" t="str">
        <f>IFERROR(IF(OR(AP8982=338,AP8982=340,AP8982=341,AP8982=342,AP8982="342A",AP8982="342B"),PorcenRet(AP8982,AT8982,AU8982),INDEX(PORCENTAJEBUSCAR,MATCH(AP8982,CódigoRET,0),4)*1),"")</f>
        <v/>
      </c>
      <c r="AS8982">
        <f t="shared" si="982"/>
        <v>0</v>
      </c>
      <c r="BF8982" t="str">
        <f>IFERROR(IF(OR(BD8982=338,BD8982=340,BD8982=341,BD8982=342,BD8982="342A",BD8982="342B"),PorcenRet(BD8982,BH8982,BI8982),INDEX(PORCENTAJEBUSCAR,MATCH(BD8982,CódigoRET,0),4)*1),"")</f>
        <v/>
      </c>
      <c r="BG8982">
        <f t="shared" si="983"/>
        <v>0</v>
      </c>
      <c r="BO8982">
        <f t="shared" si="984"/>
        <v>0</v>
      </c>
      <c r="CC8982">
        <f t="shared" si="985"/>
        <v>0</v>
      </c>
      <c r="CD8982">
        <f t="shared" si="986"/>
        <v>0</v>
      </c>
      <c r="CG8982">
        <f ca="1">IFERROR(INDIRECT("IVA!X"&amp;MATCH(MID(COMPRAS!C8882,1,2)&amp;MID(COMPRAS!F8882,1,2)&amp;MID(COMPRAS!D8882,1,2),IVA!W:W,0)),"SIN COD.")</f>
        <v>0</v>
      </c>
      <c r="CH8982">
        <f ca="1">IFERROR(INDIRECT("IVA!Y"&amp;MATCH(MID(COMPRAS!C8882,1,2)&amp;MID(COMPRAS!F8882,1,2)&amp;MID(COMPRAS!D8882,1,2),IVA!W:W,0)),"SIN COD.")</f>
        <v>0</v>
      </c>
    </row>
    <row r="8983" spans="1:86" x14ac:dyDescent="0.25">
      <c r="A8983"/>
      <c r="B8983"/>
      <c r="D8983"/>
      <c r="AL8983">
        <f t="shared" si="980"/>
        <v>0</v>
      </c>
      <c r="AQ8983">
        <f t="shared" si="981"/>
        <v>0</v>
      </c>
      <c r="AR8983" t="str">
        <f>IFERROR(IF(OR(AP8983=338,AP8983=340,AP8983=341,AP8983=342,AP8983="342A",AP8983="342B"),PorcenRet(AP8983,AT8983,AU8983),INDEX(PORCENTAJEBUSCAR,MATCH(AP8983,CódigoRET,0),4)*1),"")</f>
        <v/>
      </c>
      <c r="AS8983">
        <f t="shared" si="982"/>
        <v>0</v>
      </c>
      <c r="BF8983" t="str">
        <f>IFERROR(IF(OR(BD8983=338,BD8983=340,BD8983=341,BD8983=342,BD8983="342A",BD8983="342B"),PorcenRet(BD8983,BH8983,BI8983),INDEX(PORCENTAJEBUSCAR,MATCH(BD8983,CódigoRET,0),4)*1),"")</f>
        <v/>
      </c>
      <c r="BG8983">
        <f t="shared" si="983"/>
        <v>0</v>
      </c>
      <c r="BO8983">
        <f t="shared" si="984"/>
        <v>0</v>
      </c>
      <c r="CC8983">
        <f t="shared" si="985"/>
        <v>0</v>
      </c>
      <c r="CD8983">
        <f t="shared" si="986"/>
        <v>0</v>
      </c>
      <c r="CG8983">
        <f ca="1">IFERROR(INDIRECT("IVA!X"&amp;MATCH(MID(COMPRAS!C8883,1,2)&amp;MID(COMPRAS!F8883,1,2)&amp;MID(COMPRAS!D8883,1,2),IVA!W:W,0)),"SIN COD.")</f>
        <v>0</v>
      </c>
      <c r="CH8983">
        <f ca="1">IFERROR(INDIRECT("IVA!Y"&amp;MATCH(MID(COMPRAS!C8883,1,2)&amp;MID(COMPRAS!F8883,1,2)&amp;MID(COMPRAS!D8883,1,2),IVA!W:W,0)),"SIN COD.")</f>
        <v>0</v>
      </c>
    </row>
    <row r="8984" spans="1:86" x14ac:dyDescent="0.25">
      <c r="A8984"/>
      <c r="B8984"/>
      <c r="D8984"/>
      <c r="AL8984">
        <f t="shared" si="980"/>
        <v>0</v>
      </c>
      <c r="AQ8984">
        <f t="shared" si="981"/>
        <v>0</v>
      </c>
      <c r="AR8984" t="str">
        <f>IFERROR(IF(OR(AP8984=338,AP8984=340,AP8984=341,AP8984=342,AP8984="342A",AP8984="342B"),PorcenRet(AP8984,AT8984,AU8984),INDEX(PORCENTAJEBUSCAR,MATCH(AP8984,CódigoRET,0),4)*1),"")</f>
        <v/>
      </c>
      <c r="AS8984">
        <f t="shared" si="982"/>
        <v>0</v>
      </c>
      <c r="BF8984" t="str">
        <f>IFERROR(IF(OR(BD8984=338,BD8984=340,BD8984=341,BD8984=342,BD8984="342A",BD8984="342B"),PorcenRet(BD8984,BH8984,BI8984),INDEX(PORCENTAJEBUSCAR,MATCH(BD8984,CódigoRET,0),4)*1),"")</f>
        <v/>
      </c>
      <c r="BG8984">
        <f t="shared" si="983"/>
        <v>0</v>
      </c>
      <c r="BO8984">
        <f t="shared" si="984"/>
        <v>0</v>
      </c>
      <c r="CC8984">
        <f t="shared" si="985"/>
        <v>0</v>
      </c>
      <c r="CD8984">
        <f t="shared" si="986"/>
        <v>0</v>
      </c>
      <c r="CG8984">
        <f ca="1">IFERROR(INDIRECT("IVA!X"&amp;MATCH(MID(COMPRAS!C8884,1,2)&amp;MID(COMPRAS!F8884,1,2)&amp;MID(COMPRAS!D8884,1,2),IVA!W:W,0)),"SIN COD.")</f>
        <v>0</v>
      </c>
      <c r="CH8984">
        <f ca="1">IFERROR(INDIRECT("IVA!Y"&amp;MATCH(MID(COMPRAS!C8884,1,2)&amp;MID(COMPRAS!F8884,1,2)&amp;MID(COMPRAS!D8884,1,2),IVA!W:W,0)),"SIN COD.")</f>
        <v>0</v>
      </c>
    </row>
    <row r="8985" spans="1:86" x14ac:dyDescent="0.25">
      <c r="A8985"/>
      <c r="B8985"/>
      <c r="D8985"/>
      <c r="AL8985">
        <f t="shared" si="980"/>
        <v>0</v>
      </c>
      <c r="AQ8985">
        <f t="shared" si="981"/>
        <v>0</v>
      </c>
      <c r="AR8985" t="str">
        <f>IFERROR(IF(OR(AP8985=338,AP8985=340,AP8985=341,AP8985=342,AP8985="342A",AP8985="342B"),PorcenRet(AP8985,AT8985,AU8985),INDEX(PORCENTAJEBUSCAR,MATCH(AP8985,CódigoRET,0),4)*1),"")</f>
        <v/>
      </c>
      <c r="AS8985">
        <f t="shared" si="982"/>
        <v>0</v>
      </c>
      <c r="BF8985" t="str">
        <f>IFERROR(IF(OR(BD8985=338,BD8985=340,BD8985=341,BD8985=342,BD8985="342A",BD8985="342B"),PorcenRet(BD8985,BH8985,BI8985),INDEX(PORCENTAJEBUSCAR,MATCH(BD8985,CódigoRET,0),4)*1),"")</f>
        <v/>
      </c>
      <c r="BG8985">
        <f t="shared" si="983"/>
        <v>0</v>
      </c>
      <c r="BO8985">
        <f t="shared" si="984"/>
        <v>0</v>
      </c>
      <c r="CC8985">
        <f t="shared" si="985"/>
        <v>0</v>
      </c>
      <c r="CD8985">
        <f t="shared" si="986"/>
        <v>0</v>
      </c>
      <c r="CG8985">
        <f ca="1">IFERROR(INDIRECT("IVA!X"&amp;MATCH(MID(COMPRAS!C8885,1,2)&amp;MID(COMPRAS!F8885,1,2)&amp;MID(COMPRAS!D8885,1,2),IVA!W:W,0)),"SIN COD.")</f>
        <v>0</v>
      </c>
      <c r="CH8985">
        <f ca="1">IFERROR(INDIRECT("IVA!Y"&amp;MATCH(MID(COMPRAS!C8885,1,2)&amp;MID(COMPRAS!F8885,1,2)&amp;MID(COMPRAS!D8885,1,2),IVA!W:W,0)),"SIN COD.")</f>
        <v>0</v>
      </c>
    </row>
    <row r="8986" spans="1:86" x14ac:dyDescent="0.25">
      <c r="A8986"/>
      <c r="B8986"/>
      <c r="D8986"/>
      <c r="AL8986">
        <f t="shared" si="980"/>
        <v>0</v>
      </c>
      <c r="AQ8986">
        <f t="shared" si="981"/>
        <v>0</v>
      </c>
      <c r="AR8986" t="str">
        <f>IFERROR(IF(OR(AP8986=338,AP8986=340,AP8986=341,AP8986=342,AP8986="342A",AP8986="342B"),PorcenRet(AP8986,AT8986,AU8986),INDEX(PORCENTAJEBUSCAR,MATCH(AP8986,CódigoRET,0),4)*1),"")</f>
        <v/>
      </c>
      <c r="AS8986">
        <f t="shared" si="982"/>
        <v>0</v>
      </c>
      <c r="BF8986" t="str">
        <f>IFERROR(IF(OR(BD8986=338,BD8986=340,BD8986=341,BD8986=342,BD8986="342A",BD8986="342B"),PorcenRet(BD8986,BH8986,BI8986),INDEX(PORCENTAJEBUSCAR,MATCH(BD8986,CódigoRET,0),4)*1),"")</f>
        <v/>
      </c>
      <c r="BG8986">
        <f t="shared" si="983"/>
        <v>0</v>
      </c>
      <c r="BO8986">
        <f t="shared" si="984"/>
        <v>0</v>
      </c>
      <c r="CC8986">
        <f t="shared" si="985"/>
        <v>0</v>
      </c>
      <c r="CD8986">
        <f t="shared" si="986"/>
        <v>0</v>
      </c>
      <c r="CG8986">
        <f ca="1">IFERROR(INDIRECT("IVA!X"&amp;MATCH(MID(COMPRAS!C8886,1,2)&amp;MID(COMPRAS!F8886,1,2)&amp;MID(COMPRAS!D8886,1,2),IVA!W:W,0)),"SIN COD.")</f>
        <v>0</v>
      </c>
      <c r="CH8986">
        <f ca="1">IFERROR(INDIRECT("IVA!Y"&amp;MATCH(MID(COMPRAS!C8886,1,2)&amp;MID(COMPRAS!F8886,1,2)&amp;MID(COMPRAS!D8886,1,2),IVA!W:W,0)),"SIN COD.")</f>
        <v>0</v>
      </c>
    </row>
    <row r="8987" spans="1:86" x14ac:dyDescent="0.25">
      <c r="A8987"/>
      <c r="B8987"/>
      <c r="D8987"/>
      <c r="AL8987">
        <f t="shared" si="980"/>
        <v>0</v>
      </c>
      <c r="AQ8987">
        <f t="shared" si="981"/>
        <v>0</v>
      </c>
      <c r="AR8987" t="str">
        <f>IFERROR(IF(OR(AP8987=338,AP8987=340,AP8987=341,AP8987=342,AP8987="342A",AP8987="342B"),PorcenRet(AP8987,AT8987,AU8987),INDEX(PORCENTAJEBUSCAR,MATCH(AP8987,CódigoRET,0),4)*1),"")</f>
        <v/>
      </c>
      <c r="AS8987">
        <f t="shared" si="982"/>
        <v>0</v>
      </c>
      <c r="BF8987" t="str">
        <f>IFERROR(IF(OR(BD8987=338,BD8987=340,BD8987=341,BD8987=342,BD8987="342A",BD8987="342B"),PorcenRet(BD8987,BH8987,BI8987),INDEX(PORCENTAJEBUSCAR,MATCH(BD8987,CódigoRET,0),4)*1),"")</f>
        <v/>
      </c>
      <c r="BG8987">
        <f t="shared" si="983"/>
        <v>0</v>
      </c>
      <c r="BO8987">
        <f t="shared" si="984"/>
        <v>0</v>
      </c>
      <c r="CC8987">
        <f t="shared" si="985"/>
        <v>0</v>
      </c>
      <c r="CD8987">
        <f t="shared" si="986"/>
        <v>0</v>
      </c>
      <c r="CG8987">
        <f ca="1">IFERROR(INDIRECT("IVA!X"&amp;MATCH(MID(COMPRAS!C8887,1,2)&amp;MID(COMPRAS!F8887,1,2)&amp;MID(COMPRAS!D8887,1,2),IVA!W:W,0)),"SIN COD.")</f>
        <v>0</v>
      </c>
      <c r="CH8987">
        <f ca="1">IFERROR(INDIRECT("IVA!Y"&amp;MATCH(MID(COMPRAS!C8887,1,2)&amp;MID(COMPRAS!F8887,1,2)&amp;MID(COMPRAS!D8887,1,2),IVA!W:W,0)),"SIN COD.")</f>
        <v>0</v>
      </c>
    </row>
    <row r="8988" spans="1:86" x14ac:dyDescent="0.25">
      <c r="A8988"/>
      <c r="B8988"/>
      <c r="D8988"/>
      <c r="AL8988">
        <f t="shared" si="980"/>
        <v>0</v>
      </c>
      <c r="AQ8988">
        <f t="shared" si="981"/>
        <v>0</v>
      </c>
      <c r="AR8988" t="str">
        <f>IFERROR(IF(OR(AP8988=338,AP8988=340,AP8988=341,AP8988=342,AP8988="342A",AP8988="342B"),PorcenRet(AP8988,AT8988,AU8988),INDEX(PORCENTAJEBUSCAR,MATCH(AP8988,CódigoRET,0),4)*1),"")</f>
        <v/>
      </c>
      <c r="AS8988">
        <f t="shared" si="982"/>
        <v>0</v>
      </c>
      <c r="BF8988" t="str">
        <f>IFERROR(IF(OR(BD8988=338,BD8988=340,BD8988=341,BD8988=342,BD8988="342A",BD8988="342B"),PorcenRet(BD8988,BH8988,BI8988),INDEX(PORCENTAJEBUSCAR,MATCH(BD8988,CódigoRET,0),4)*1),"")</f>
        <v/>
      </c>
      <c r="BG8988">
        <f t="shared" si="983"/>
        <v>0</v>
      </c>
      <c r="BO8988">
        <f t="shared" si="984"/>
        <v>0</v>
      </c>
      <c r="CC8988">
        <f t="shared" si="985"/>
        <v>0</v>
      </c>
      <c r="CD8988">
        <f t="shared" si="986"/>
        <v>0</v>
      </c>
      <c r="CG8988">
        <f ca="1">IFERROR(INDIRECT("IVA!X"&amp;MATCH(MID(COMPRAS!C8888,1,2)&amp;MID(COMPRAS!F8888,1,2)&amp;MID(COMPRAS!D8888,1,2),IVA!W:W,0)),"SIN COD.")</f>
        <v>0</v>
      </c>
      <c r="CH8988">
        <f ca="1">IFERROR(INDIRECT("IVA!Y"&amp;MATCH(MID(COMPRAS!C8888,1,2)&amp;MID(COMPRAS!F8888,1,2)&amp;MID(COMPRAS!D8888,1,2),IVA!W:W,0)),"SIN COD.")</f>
        <v>0</v>
      </c>
    </row>
    <row r="8989" spans="1:86" x14ac:dyDescent="0.25">
      <c r="A8989"/>
      <c r="B8989"/>
      <c r="D8989"/>
      <c r="AL8989">
        <f t="shared" si="980"/>
        <v>0</v>
      </c>
      <c r="AQ8989">
        <f t="shared" si="981"/>
        <v>0</v>
      </c>
      <c r="AR8989" t="str">
        <f>IFERROR(IF(OR(AP8989=338,AP8989=340,AP8989=341,AP8989=342,AP8989="342A",AP8989="342B"),PorcenRet(AP8989,AT8989,AU8989),INDEX(PORCENTAJEBUSCAR,MATCH(AP8989,CódigoRET,0),4)*1),"")</f>
        <v/>
      </c>
      <c r="AS8989">
        <f t="shared" si="982"/>
        <v>0</v>
      </c>
      <c r="BF8989" t="str">
        <f>IFERROR(IF(OR(BD8989=338,BD8989=340,BD8989=341,BD8989=342,BD8989="342A",BD8989="342B"),PorcenRet(BD8989,BH8989,BI8989),INDEX(PORCENTAJEBUSCAR,MATCH(BD8989,CódigoRET,0),4)*1),"")</f>
        <v/>
      </c>
      <c r="BG8989">
        <f t="shared" si="983"/>
        <v>0</v>
      </c>
      <c r="BO8989">
        <f t="shared" si="984"/>
        <v>0</v>
      </c>
      <c r="CC8989">
        <f t="shared" si="985"/>
        <v>0</v>
      </c>
      <c r="CD8989">
        <f t="shared" si="986"/>
        <v>0</v>
      </c>
      <c r="CG8989">
        <f ca="1">IFERROR(INDIRECT("IVA!X"&amp;MATCH(MID(COMPRAS!C8889,1,2)&amp;MID(COMPRAS!F8889,1,2)&amp;MID(COMPRAS!D8889,1,2),IVA!W:W,0)),"SIN COD.")</f>
        <v>0</v>
      </c>
      <c r="CH8989">
        <f ca="1">IFERROR(INDIRECT("IVA!Y"&amp;MATCH(MID(COMPRAS!C8889,1,2)&amp;MID(COMPRAS!F8889,1,2)&amp;MID(COMPRAS!D8889,1,2),IVA!W:W,0)),"SIN COD.")</f>
        <v>0</v>
      </c>
    </row>
    <row r="8990" spans="1:86" x14ac:dyDescent="0.25">
      <c r="A8990"/>
      <c r="B8990"/>
      <c r="D8990"/>
      <c r="AL8990">
        <f t="shared" si="980"/>
        <v>0</v>
      </c>
      <c r="AQ8990">
        <f t="shared" si="981"/>
        <v>0</v>
      </c>
      <c r="AR8990" t="str">
        <f>IFERROR(IF(OR(AP8990=338,AP8990=340,AP8990=341,AP8990=342,AP8990="342A",AP8990="342B"),PorcenRet(AP8990,AT8990,AU8990),INDEX(PORCENTAJEBUSCAR,MATCH(AP8990,CódigoRET,0),4)*1),"")</f>
        <v/>
      </c>
      <c r="AS8990">
        <f t="shared" si="982"/>
        <v>0</v>
      </c>
      <c r="BF8990" t="str">
        <f>IFERROR(IF(OR(BD8990=338,BD8990=340,BD8990=341,BD8990=342,BD8990="342A",BD8990="342B"),PorcenRet(BD8990,BH8990,BI8990),INDEX(PORCENTAJEBUSCAR,MATCH(BD8990,CódigoRET,0),4)*1),"")</f>
        <v/>
      </c>
      <c r="BG8990">
        <f t="shared" si="983"/>
        <v>0</v>
      </c>
      <c r="BO8990">
        <f t="shared" si="984"/>
        <v>0</v>
      </c>
      <c r="CC8990">
        <f t="shared" si="985"/>
        <v>0</v>
      </c>
      <c r="CD8990">
        <f t="shared" si="986"/>
        <v>0</v>
      </c>
      <c r="CG8990">
        <f ca="1">IFERROR(INDIRECT("IVA!X"&amp;MATCH(MID(COMPRAS!C8890,1,2)&amp;MID(COMPRAS!F8890,1,2)&amp;MID(COMPRAS!D8890,1,2),IVA!W:W,0)),"SIN COD.")</f>
        <v>0</v>
      </c>
      <c r="CH8990">
        <f ca="1">IFERROR(INDIRECT("IVA!Y"&amp;MATCH(MID(COMPRAS!C8890,1,2)&amp;MID(COMPRAS!F8890,1,2)&amp;MID(COMPRAS!D8890,1,2),IVA!W:W,0)),"SIN COD.")</f>
        <v>0</v>
      </c>
    </row>
    <row r="8991" spans="1:86" x14ac:dyDescent="0.25">
      <c r="A8991"/>
      <c r="B8991"/>
      <c r="D8991"/>
      <c r="AL8991">
        <f t="shared" si="980"/>
        <v>0</v>
      </c>
      <c r="AQ8991">
        <f t="shared" si="981"/>
        <v>0</v>
      </c>
      <c r="AR8991" t="str">
        <f>IFERROR(IF(OR(AP8991=338,AP8991=340,AP8991=341,AP8991=342,AP8991="342A",AP8991="342B"),PorcenRet(AP8991,AT8991,AU8991),INDEX(PORCENTAJEBUSCAR,MATCH(AP8991,CódigoRET,0),4)*1),"")</f>
        <v/>
      </c>
      <c r="AS8991">
        <f t="shared" si="982"/>
        <v>0</v>
      </c>
      <c r="BF8991" t="str">
        <f>IFERROR(IF(OR(BD8991=338,BD8991=340,BD8991=341,BD8991=342,BD8991="342A",BD8991="342B"),PorcenRet(BD8991,BH8991,BI8991),INDEX(PORCENTAJEBUSCAR,MATCH(BD8991,CódigoRET,0),4)*1),"")</f>
        <v/>
      </c>
      <c r="BG8991">
        <f t="shared" si="983"/>
        <v>0</v>
      </c>
      <c r="BO8991">
        <f t="shared" si="984"/>
        <v>0</v>
      </c>
      <c r="CC8991">
        <f t="shared" si="985"/>
        <v>0</v>
      </c>
      <c r="CD8991">
        <f t="shared" si="986"/>
        <v>0</v>
      </c>
      <c r="CG8991">
        <f ca="1">IFERROR(INDIRECT("IVA!X"&amp;MATCH(MID(COMPRAS!C8891,1,2)&amp;MID(COMPRAS!F8891,1,2)&amp;MID(COMPRAS!D8891,1,2),IVA!W:W,0)),"SIN COD.")</f>
        <v>0</v>
      </c>
      <c r="CH8991">
        <f ca="1">IFERROR(INDIRECT("IVA!Y"&amp;MATCH(MID(COMPRAS!C8891,1,2)&amp;MID(COMPRAS!F8891,1,2)&amp;MID(COMPRAS!D8891,1,2),IVA!W:W,0)),"SIN COD.")</f>
        <v>0</v>
      </c>
    </row>
    <row r="8992" spans="1:86" x14ac:dyDescent="0.25">
      <c r="A8992"/>
      <c r="B8992"/>
      <c r="D8992"/>
      <c r="AL8992">
        <f t="shared" si="980"/>
        <v>0</v>
      </c>
      <c r="AQ8992">
        <f t="shared" si="981"/>
        <v>0</v>
      </c>
      <c r="AR8992" t="str">
        <f>IFERROR(IF(OR(AP8992=338,AP8992=340,AP8992=341,AP8992=342,AP8992="342A",AP8992="342B"),PorcenRet(AP8992,AT8992,AU8992),INDEX(PORCENTAJEBUSCAR,MATCH(AP8992,CódigoRET,0),4)*1),"")</f>
        <v/>
      </c>
      <c r="AS8992">
        <f t="shared" si="982"/>
        <v>0</v>
      </c>
      <c r="BF8992" t="str">
        <f>IFERROR(IF(OR(BD8992=338,BD8992=340,BD8992=341,BD8992=342,BD8992="342A",BD8992="342B"),PorcenRet(BD8992,BH8992,BI8992),INDEX(PORCENTAJEBUSCAR,MATCH(BD8992,CódigoRET,0),4)*1),"")</f>
        <v/>
      </c>
      <c r="BG8992">
        <f t="shared" si="983"/>
        <v>0</v>
      </c>
      <c r="BO8992">
        <f t="shared" si="984"/>
        <v>0</v>
      </c>
      <c r="CC8992">
        <f t="shared" si="985"/>
        <v>0</v>
      </c>
      <c r="CD8992">
        <f t="shared" si="986"/>
        <v>0</v>
      </c>
      <c r="CG8992">
        <f ca="1">IFERROR(INDIRECT("IVA!X"&amp;MATCH(MID(COMPRAS!C8892,1,2)&amp;MID(COMPRAS!F8892,1,2)&amp;MID(COMPRAS!D8892,1,2),IVA!W:W,0)),"SIN COD.")</f>
        <v>0</v>
      </c>
      <c r="CH8992">
        <f ca="1">IFERROR(INDIRECT("IVA!Y"&amp;MATCH(MID(COMPRAS!C8892,1,2)&amp;MID(COMPRAS!F8892,1,2)&amp;MID(COMPRAS!D8892,1,2),IVA!W:W,0)),"SIN COD.")</f>
        <v>0</v>
      </c>
    </row>
    <row r="8993" spans="1:86" x14ac:dyDescent="0.25">
      <c r="A8993"/>
      <c r="B8993"/>
      <c r="D8993"/>
      <c r="AL8993">
        <f t="shared" si="980"/>
        <v>0</v>
      </c>
      <c r="AQ8993">
        <f t="shared" si="981"/>
        <v>0</v>
      </c>
      <c r="AR8993" t="str">
        <f>IFERROR(IF(OR(AP8993=338,AP8993=340,AP8993=341,AP8993=342,AP8993="342A",AP8993="342B"),PorcenRet(AP8993,AT8993,AU8993),INDEX(PORCENTAJEBUSCAR,MATCH(AP8993,CódigoRET,0),4)*1),"")</f>
        <v/>
      </c>
      <c r="AS8993">
        <f t="shared" si="982"/>
        <v>0</v>
      </c>
      <c r="BF8993" t="str">
        <f>IFERROR(IF(OR(BD8993=338,BD8993=340,BD8993=341,BD8993=342,BD8993="342A",BD8993="342B"),PorcenRet(BD8993,BH8993,BI8993),INDEX(PORCENTAJEBUSCAR,MATCH(BD8993,CódigoRET,0),4)*1),"")</f>
        <v/>
      </c>
      <c r="BG8993">
        <f t="shared" si="983"/>
        <v>0</v>
      </c>
      <c r="BO8993">
        <f t="shared" si="984"/>
        <v>0</v>
      </c>
      <c r="CC8993">
        <f t="shared" si="985"/>
        <v>0</v>
      </c>
      <c r="CD8993">
        <f t="shared" si="986"/>
        <v>0</v>
      </c>
      <c r="CG8993">
        <f ca="1">IFERROR(INDIRECT("IVA!X"&amp;MATCH(MID(COMPRAS!C8893,1,2)&amp;MID(COMPRAS!F8893,1,2)&amp;MID(COMPRAS!D8893,1,2),IVA!W:W,0)),"SIN COD.")</f>
        <v>0</v>
      </c>
      <c r="CH8993">
        <f ca="1">IFERROR(INDIRECT("IVA!Y"&amp;MATCH(MID(COMPRAS!C8893,1,2)&amp;MID(COMPRAS!F8893,1,2)&amp;MID(COMPRAS!D8893,1,2),IVA!W:W,0)),"SIN COD.")</f>
        <v>0</v>
      </c>
    </row>
    <row r="8994" spans="1:86" x14ac:dyDescent="0.25">
      <c r="A8994"/>
      <c r="B8994"/>
      <c r="D8994"/>
      <c r="AL8994">
        <f t="shared" si="980"/>
        <v>0</v>
      </c>
      <c r="AQ8994">
        <f t="shared" si="981"/>
        <v>0</v>
      </c>
      <c r="AR8994" t="str">
        <f>IFERROR(IF(OR(AP8994=338,AP8994=340,AP8994=341,AP8994=342,AP8994="342A",AP8994="342B"),PorcenRet(AP8994,AT8994,AU8994),INDEX(PORCENTAJEBUSCAR,MATCH(AP8994,CódigoRET,0),4)*1),"")</f>
        <v/>
      </c>
      <c r="AS8994">
        <f t="shared" si="982"/>
        <v>0</v>
      </c>
      <c r="BF8994" t="str">
        <f>IFERROR(IF(OR(BD8994=338,BD8994=340,BD8994=341,BD8994=342,BD8994="342A",BD8994="342B"),PorcenRet(BD8994,BH8994,BI8994),INDEX(PORCENTAJEBUSCAR,MATCH(BD8994,CódigoRET,0),4)*1),"")</f>
        <v/>
      </c>
      <c r="BG8994">
        <f t="shared" si="983"/>
        <v>0</v>
      </c>
      <c r="BO8994">
        <f t="shared" si="984"/>
        <v>0</v>
      </c>
      <c r="CC8994">
        <f t="shared" si="985"/>
        <v>0</v>
      </c>
      <c r="CD8994">
        <f t="shared" si="986"/>
        <v>0</v>
      </c>
      <c r="CG8994">
        <f ca="1">IFERROR(INDIRECT("IVA!X"&amp;MATCH(MID(COMPRAS!C8894,1,2)&amp;MID(COMPRAS!F8894,1,2)&amp;MID(COMPRAS!D8894,1,2),IVA!W:W,0)),"SIN COD.")</f>
        <v>0</v>
      </c>
      <c r="CH8994">
        <f ca="1">IFERROR(INDIRECT("IVA!Y"&amp;MATCH(MID(COMPRAS!C8894,1,2)&amp;MID(COMPRAS!F8894,1,2)&amp;MID(COMPRAS!D8894,1,2),IVA!W:W,0)),"SIN COD.")</f>
        <v>0</v>
      </c>
    </row>
    <row r="8995" spans="1:86" x14ac:dyDescent="0.25">
      <c r="A8995"/>
      <c r="B8995"/>
      <c r="D8995"/>
      <c r="AL8995">
        <f t="shared" si="980"/>
        <v>0</v>
      </c>
      <c r="AQ8995">
        <f t="shared" si="981"/>
        <v>0</v>
      </c>
      <c r="AR8995" t="str">
        <f>IFERROR(IF(OR(AP8995=338,AP8995=340,AP8995=341,AP8995=342,AP8995="342A",AP8995="342B"),PorcenRet(AP8995,AT8995,AU8995),INDEX(PORCENTAJEBUSCAR,MATCH(AP8995,CódigoRET,0),4)*1),"")</f>
        <v/>
      </c>
      <c r="AS8995">
        <f t="shared" si="982"/>
        <v>0</v>
      </c>
      <c r="BF8995" t="str">
        <f>IFERROR(IF(OR(BD8995=338,BD8995=340,BD8995=341,BD8995=342,BD8995="342A",BD8995="342B"),PorcenRet(BD8995,BH8995,BI8995),INDEX(PORCENTAJEBUSCAR,MATCH(BD8995,CódigoRET,0),4)*1),"")</f>
        <v/>
      </c>
      <c r="BG8995">
        <f t="shared" si="983"/>
        <v>0</v>
      </c>
      <c r="BO8995">
        <f t="shared" si="984"/>
        <v>0</v>
      </c>
      <c r="CC8995">
        <f t="shared" si="985"/>
        <v>0</v>
      </c>
      <c r="CD8995">
        <f t="shared" si="986"/>
        <v>0</v>
      </c>
      <c r="CG8995">
        <f ca="1">IFERROR(INDIRECT("IVA!X"&amp;MATCH(MID(COMPRAS!C8895,1,2)&amp;MID(COMPRAS!F8895,1,2)&amp;MID(COMPRAS!D8895,1,2),IVA!W:W,0)),"SIN COD.")</f>
        <v>0</v>
      </c>
      <c r="CH8995">
        <f ca="1">IFERROR(INDIRECT("IVA!Y"&amp;MATCH(MID(COMPRAS!C8895,1,2)&amp;MID(COMPRAS!F8895,1,2)&amp;MID(COMPRAS!D8895,1,2),IVA!W:W,0)),"SIN COD.")</f>
        <v>0</v>
      </c>
    </row>
    <row r="8996" spans="1:86" x14ac:dyDescent="0.25">
      <c r="A8996"/>
      <c r="B8996"/>
      <c r="D8996"/>
      <c r="AL8996">
        <f t="shared" si="980"/>
        <v>0</v>
      </c>
      <c r="AQ8996">
        <f t="shared" si="981"/>
        <v>0</v>
      </c>
      <c r="AR8996" t="str">
        <f>IFERROR(IF(OR(AP8996=338,AP8996=340,AP8996=341,AP8996=342,AP8996="342A",AP8996="342B"),PorcenRet(AP8996,AT8996,AU8996),INDEX(PORCENTAJEBUSCAR,MATCH(AP8996,CódigoRET,0),4)*1),"")</f>
        <v/>
      </c>
      <c r="AS8996">
        <f t="shared" si="982"/>
        <v>0</v>
      </c>
      <c r="BF8996" t="str">
        <f>IFERROR(IF(OR(BD8996=338,BD8996=340,BD8996=341,BD8996=342,BD8996="342A",BD8996="342B"),PorcenRet(BD8996,BH8996,BI8996),INDEX(PORCENTAJEBUSCAR,MATCH(BD8996,CódigoRET,0),4)*1),"")</f>
        <v/>
      </c>
      <c r="BG8996">
        <f t="shared" si="983"/>
        <v>0</v>
      </c>
      <c r="BO8996">
        <f t="shared" si="984"/>
        <v>0</v>
      </c>
      <c r="CC8996">
        <f t="shared" si="985"/>
        <v>0</v>
      </c>
      <c r="CD8996">
        <f t="shared" si="986"/>
        <v>0</v>
      </c>
      <c r="CG8996">
        <f ca="1">IFERROR(INDIRECT("IVA!X"&amp;MATCH(MID(COMPRAS!C8896,1,2)&amp;MID(COMPRAS!F8896,1,2)&amp;MID(COMPRAS!D8896,1,2),IVA!W:W,0)),"SIN COD.")</f>
        <v>0</v>
      </c>
      <c r="CH8996">
        <f ca="1">IFERROR(INDIRECT("IVA!Y"&amp;MATCH(MID(COMPRAS!C8896,1,2)&amp;MID(COMPRAS!F8896,1,2)&amp;MID(COMPRAS!D8896,1,2),IVA!W:W,0)),"SIN COD.")</f>
        <v>0</v>
      </c>
    </row>
    <row r="8997" spans="1:86" x14ac:dyDescent="0.25">
      <c r="A8997"/>
      <c r="B8997"/>
      <c r="D8997"/>
      <c r="AL8997">
        <f t="shared" si="980"/>
        <v>0</v>
      </c>
      <c r="AQ8997">
        <f t="shared" si="981"/>
        <v>0</v>
      </c>
      <c r="AR8997" t="str">
        <f>IFERROR(IF(OR(AP8997=338,AP8997=340,AP8997=341,AP8997=342,AP8997="342A",AP8997="342B"),PorcenRet(AP8997,AT8997,AU8997),INDEX(PORCENTAJEBUSCAR,MATCH(AP8997,CódigoRET,0),4)*1),"")</f>
        <v/>
      </c>
      <c r="AS8997">
        <f t="shared" si="982"/>
        <v>0</v>
      </c>
      <c r="BF8997" t="str">
        <f>IFERROR(IF(OR(BD8997=338,BD8997=340,BD8997=341,BD8997=342,BD8997="342A",BD8997="342B"),PorcenRet(BD8997,BH8997,BI8997),INDEX(PORCENTAJEBUSCAR,MATCH(BD8997,CódigoRET,0),4)*1),"")</f>
        <v/>
      </c>
      <c r="BG8997">
        <f t="shared" si="983"/>
        <v>0</v>
      </c>
      <c r="BO8997">
        <f t="shared" si="984"/>
        <v>0</v>
      </c>
      <c r="CC8997">
        <f t="shared" si="985"/>
        <v>0</v>
      </c>
      <c r="CD8997">
        <f t="shared" si="986"/>
        <v>0</v>
      </c>
      <c r="CG8997">
        <f ca="1">IFERROR(INDIRECT("IVA!X"&amp;MATCH(MID(COMPRAS!C8897,1,2)&amp;MID(COMPRAS!F8897,1,2)&amp;MID(COMPRAS!D8897,1,2),IVA!W:W,0)),"SIN COD.")</f>
        <v>0</v>
      </c>
      <c r="CH8997">
        <f ca="1">IFERROR(INDIRECT("IVA!Y"&amp;MATCH(MID(COMPRAS!C8897,1,2)&amp;MID(COMPRAS!F8897,1,2)&amp;MID(COMPRAS!D8897,1,2),IVA!W:W,0)),"SIN COD.")</f>
        <v>0</v>
      </c>
    </row>
    <row r="8998" spans="1:86" x14ac:dyDescent="0.25">
      <c r="A8998"/>
      <c r="B8998"/>
      <c r="D8998"/>
      <c r="AL8998">
        <f t="shared" si="980"/>
        <v>0</v>
      </c>
      <c r="AQ8998">
        <f t="shared" si="981"/>
        <v>0</v>
      </c>
      <c r="AR8998" t="str">
        <f>IFERROR(IF(OR(AP8998=338,AP8998=340,AP8998=341,AP8998=342,AP8998="342A",AP8998="342B"),PorcenRet(AP8998,AT8998,AU8998),INDEX(PORCENTAJEBUSCAR,MATCH(AP8998,CódigoRET,0),4)*1),"")</f>
        <v/>
      </c>
      <c r="AS8998">
        <f t="shared" si="982"/>
        <v>0</v>
      </c>
      <c r="BF8998" t="str">
        <f>IFERROR(IF(OR(BD8998=338,BD8998=340,BD8998=341,BD8998=342,BD8998="342A",BD8998="342B"),PorcenRet(BD8998,BH8998,BI8998),INDEX(PORCENTAJEBUSCAR,MATCH(BD8998,CódigoRET,0),4)*1),"")</f>
        <v/>
      </c>
      <c r="BG8998">
        <f t="shared" si="983"/>
        <v>0</v>
      </c>
      <c r="BO8998">
        <f t="shared" si="984"/>
        <v>0</v>
      </c>
      <c r="CC8998">
        <f t="shared" si="985"/>
        <v>0</v>
      </c>
      <c r="CD8998">
        <f t="shared" si="986"/>
        <v>0</v>
      </c>
      <c r="CG8998">
        <f ca="1">IFERROR(INDIRECT("IVA!X"&amp;MATCH(MID(COMPRAS!C8898,1,2)&amp;MID(COMPRAS!F8898,1,2)&amp;MID(COMPRAS!D8898,1,2),IVA!W:W,0)),"SIN COD.")</f>
        <v>0</v>
      </c>
      <c r="CH8998">
        <f ca="1">IFERROR(INDIRECT("IVA!Y"&amp;MATCH(MID(COMPRAS!C8898,1,2)&amp;MID(COMPRAS!F8898,1,2)&amp;MID(COMPRAS!D8898,1,2),IVA!W:W,0)),"SIN COD.")</f>
        <v>0</v>
      </c>
    </row>
    <row r="8999" spans="1:86" x14ac:dyDescent="0.25">
      <c r="A8999"/>
      <c r="B8999"/>
      <c r="D8999"/>
      <c r="AL8999">
        <f t="shared" si="980"/>
        <v>0</v>
      </c>
      <c r="AQ8999">
        <f t="shared" si="981"/>
        <v>0</v>
      </c>
      <c r="AR8999" t="str">
        <f>IFERROR(IF(OR(AP8999=338,AP8999=340,AP8999=341,AP8999=342,AP8999="342A",AP8999="342B"),PorcenRet(AP8999,AT8999,AU8999),INDEX(PORCENTAJEBUSCAR,MATCH(AP8999,CódigoRET,0),4)*1),"")</f>
        <v/>
      </c>
      <c r="AS8999">
        <f t="shared" si="982"/>
        <v>0</v>
      </c>
      <c r="BF8999" t="str">
        <f>IFERROR(IF(OR(BD8999=338,BD8999=340,BD8999=341,BD8999=342,BD8999="342A",BD8999="342B"),PorcenRet(BD8999,BH8999,BI8999),INDEX(PORCENTAJEBUSCAR,MATCH(BD8999,CódigoRET,0),4)*1),"")</f>
        <v/>
      </c>
      <c r="BG8999">
        <f t="shared" si="983"/>
        <v>0</v>
      </c>
      <c r="BO8999">
        <f t="shared" si="984"/>
        <v>0</v>
      </c>
      <c r="CC8999">
        <f t="shared" si="985"/>
        <v>0</v>
      </c>
      <c r="CD8999">
        <f t="shared" si="986"/>
        <v>0</v>
      </c>
      <c r="CG8999">
        <f ca="1">IFERROR(INDIRECT("IVA!X"&amp;MATCH(MID(COMPRAS!C8899,1,2)&amp;MID(COMPRAS!F8899,1,2)&amp;MID(COMPRAS!D8899,1,2),IVA!W:W,0)),"SIN COD.")</f>
        <v>0</v>
      </c>
      <c r="CH8999">
        <f ca="1">IFERROR(INDIRECT("IVA!Y"&amp;MATCH(MID(COMPRAS!C8899,1,2)&amp;MID(COMPRAS!F8899,1,2)&amp;MID(COMPRAS!D8899,1,2),IVA!W:W,0)),"SIN COD.")</f>
        <v>0</v>
      </c>
    </row>
    <row r="9000" spans="1:86" x14ac:dyDescent="0.25">
      <c r="A9000"/>
      <c r="B9000"/>
      <c r="D9000"/>
      <c r="AL9000">
        <f t="shared" si="980"/>
        <v>0</v>
      </c>
      <c r="AQ9000">
        <f t="shared" si="981"/>
        <v>0</v>
      </c>
      <c r="AR9000" t="str">
        <f>IFERROR(IF(OR(AP9000=338,AP9000=340,AP9000=341,AP9000=342,AP9000="342A",AP9000="342B"),PorcenRet(AP9000,AT9000,AU9000),INDEX(PORCENTAJEBUSCAR,MATCH(AP9000,CódigoRET,0),4)*1),"")</f>
        <v/>
      </c>
      <c r="AS9000">
        <f t="shared" si="982"/>
        <v>0</v>
      </c>
      <c r="BF9000" t="str">
        <f>IFERROR(IF(OR(BD9000=338,BD9000=340,BD9000=341,BD9000=342,BD9000="342A",BD9000="342B"),PorcenRet(BD9000,BH9000,BI9000),INDEX(PORCENTAJEBUSCAR,MATCH(BD9000,CódigoRET,0),4)*1),"")</f>
        <v/>
      </c>
      <c r="BG9000">
        <f t="shared" si="983"/>
        <v>0</v>
      </c>
      <c r="BO9000">
        <f t="shared" si="984"/>
        <v>0</v>
      </c>
      <c r="CC9000">
        <f t="shared" si="985"/>
        <v>0</v>
      </c>
      <c r="CD9000">
        <f t="shared" si="986"/>
        <v>0</v>
      </c>
      <c r="CG9000">
        <f ca="1">IFERROR(INDIRECT("IVA!X"&amp;MATCH(MID(COMPRAS!C8900,1,2)&amp;MID(COMPRAS!F8900,1,2)&amp;MID(COMPRAS!D8900,1,2),IVA!W:W,0)),"SIN COD.")</f>
        <v>0</v>
      </c>
      <c r="CH9000">
        <f ca="1">IFERROR(INDIRECT("IVA!Y"&amp;MATCH(MID(COMPRAS!C8900,1,2)&amp;MID(COMPRAS!F8900,1,2)&amp;MID(COMPRAS!D8900,1,2),IVA!W:W,0)),"SIN COD.")</f>
        <v>0</v>
      </c>
    </row>
    <row r="9001" spans="1:86" x14ac:dyDescent="0.25">
      <c r="A9001"/>
      <c r="B9001"/>
      <c r="D9001"/>
      <c r="AL9001">
        <f t="shared" si="980"/>
        <v>0</v>
      </c>
      <c r="AQ9001">
        <f t="shared" si="981"/>
        <v>0</v>
      </c>
      <c r="AR9001" t="str">
        <f>IFERROR(IF(OR(AP9001=338,AP9001=340,AP9001=341,AP9001=342,AP9001="342A",AP9001="342B"),PorcenRet(AP9001,AT9001,AU9001),INDEX(PORCENTAJEBUSCAR,MATCH(AP9001,CódigoRET,0),4)*1),"")</f>
        <v/>
      </c>
      <c r="AS9001">
        <f t="shared" si="982"/>
        <v>0</v>
      </c>
      <c r="BF9001" t="str">
        <f>IFERROR(IF(OR(BD9001=338,BD9001=340,BD9001=341,BD9001=342,BD9001="342A",BD9001="342B"),PorcenRet(BD9001,BH9001,BI9001),INDEX(PORCENTAJEBUSCAR,MATCH(BD9001,CódigoRET,0),4)*1),"")</f>
        <v/>
      </c>
      <c r="BG9001">
        <f t="shared" si="983"/>
        <v>0</v>
      </c>
      <c r="BO9001">
        <f t="shared" si="984"/>
        <v>0</v>
      </c>
      <c r="CC9001">
        <f t="shared" si="985"/>
        <v>0</v>
      </c>
      <c r="CD9001">
        <f t="shared" si="986"/>
        <v>0</v>
      </c>
      <c r="CG9001">
        <f ca="1">IFERROR(INDIRECT("IVA!X"&amp;MATCH(MID(COMPRAS!C8901,1,2)&amp;MID(COMPRAS!F8901,1,2)&amp;MID(COMPRAS!D8901,1,2),IVA!W:W,0)),"SIN COD.")</f>
        <v>0</v>
      </c>
      <c r="CH9001">
        <f ca="1">IFERROR(INDIRECT("IVA!Y"&amp;MATCH(MID(COMPRAS!C8901,1,2)&amp;MID(COMPRAS!F8901,1,2)&amp;MID(COMPRAS!D8901,1,2),IVA!W:W,0)),"SIN COD.")</f>
        <v>0</v>
      </c>
    </row>
    <row r="9002" spans="1:86" x14ac:dyDescent="0.25">
      <c r="A9002"/>
      <c r="B9002"/>
      <c r="D9002"/>
      <c r="AL9002">
        <f t="shared" si="980"/>
        <v>0</v>
      </c>
      <c r="AQ9002">
        <f t="shared" si="981"/>
        <v>0</v>
      </c>
      <c r="AR9002" t="str">
        <f>IFERROR(IF(OR(AP9002=338,AP9002=340,AP9002=341,AP9002=342,AP9002="342A",AP9002="342B"),PorcenRet(AP9002,AT9002,AU9002),INDEX(PORCENTAJEBUSCAR,MATCH(AP9002,CódigoRET,0),4)*1),"")</f>
        <v/>
      </c>
      <c r="AS9002">
        <f t="shared" si="982"/>
        <v>0</v>
      </c>
      <c r="BF9002" t="str">
        <f>IFERROR(IF(OR(BD9002=338,BD9002=340,BD9002=341,BD9002=342,BD9002="342A",BD9002="342B"),PorcenRet(BD9002,BH9002,BI9002),INDEX(PORCENTAJEBUSCAR,MATCH(BD9002,CódigoRET,0),4)*1),"")</f>
        <v/>
      </c>
      <c r="BG9002">
        <f t="shared" si="983"/>
        <v>0</v>
      </c>
      <c r="BO9002">
        <f t="shared" si="984"/>
        <v>0</v>
      </c>
      <c r="CC9002">
        <f t="shared" si="985"/>
        <v>0</v>
      </c>
      <c r="CD9002">
        <f t="shared" si="986"/>
        <v>0</v>
      </c>
      <c r="CG9002">
        <f ca="1">IFERROR(INDIRECT("IVA!X"&amp;MATCH(MID(COMPRAS!C8902,1,2)&amp;MID(COMPRAS!F8902,1,2)&amp;MID(COMPRAS!D8902,1,2),IVA!W:W,0)),"SIN COD.")</f>
        <v>0</v>
      </c>
      <c r="CH9002">
        <f ca="1">IFERROR(INDIRECT("IVA!Y"&amp;MATCH(MID(COMPRAS!C8902,1,2)&amp;MID(COMPRAS!F8902,1,2)&amp;MID(COMPRAS!D8902,1,2),IVA!W:W,0)),"SIN COD.")</f>
        <v>0</v>
      </c>
    </row>
    <row r="9003" spans="1:86" x14ac:dyDescent="0.25">
      <c r="A9003"/>
      <c r="B9003"/>
      <c r="D9003"/>
      <c r="AL9003">
        <f t="shared" si="980"/>
        <v>0</v>
      </c>
      <c r="AQ9003">
        <f t="shared" si="981"/>
        <v>0</v>
      </c>
      <c r="AR9003" t="str">
        <f>IFERROR(IF(OR(AP9003=338,AP9003=340,AP9003=341,AP9003=342,AP9003="342A",AP9003="342B"),PorcenRet(AP9003,AT9003,AU9003),INDEX(PORCENTAJEBUSCAR,MATCH(AP9003,CódigoRET,0),4)*1),"")</f>
        <v/>
      </c>
      <c r="AS9003">
        <f t="shared" si="982"/>
        <v>0</v>
      </c>
      <c r="BF9003" t="str">
        <f>IFERROR(IF(OR(BD9003=338,BD9003=340,BD9003=341,BD9003=342,BD9003="342A",BD9003="342B"),PorcenRet(BD9003,BH9003,BI9003),INDEX(PORCENTAJEBUSCAR,MATCH(BD9003,CódigoRET,0),4)*1),"")</f>
        <v/>
      </c>
      <c r="BG9003">
        <f t="shared" si="983"/>
        <v>0</v>
      </c>
      <c r="BO9003">
        <f t="shared" si="984"/>
        <v>0</v>
      </c>
      <c r="CC9003">
        <f t="shared" si="985"/>
        <v>0</v>
      </c>
      <c r="CD9003">
        <f t="shared" si="986"/>
        <v>0</v>
      </c>
      <c r="CG9003">
        <f ca="1">IFERROR(INDIRECT("IVA!X"&amp;MATCH(MID(COMPRAS!C8903,1,2)&amp;MID(COMPRAS!F8903,1,2)&amp;MID(COMPRAS!D8903,1,2),IVA!W:W,0)),"SIN COD.")</f>
        <v>0</v>
      </c>
      <c r="CH9003">
        <f ca="1">IFERROR(INDIRECT("IVA!Y"&amp;MATCH(MID(COMPRAS!C8903,1,2)&amp;MID(COMPRAS!F8903,1,2)&amp;MID(COMPRAS!D8903,1,2),IVA!W:W,0)),"SIN COD.")</f>
        <v>0</v>
      </c>
    </row>
    <row r="9004" spans="1:86" x14ac:dyDescent="0.25">
      <c r="A9004"/>
      <c r="B9004"/>
      <c r="D9004"/>
      <c r="AL9004">
        <f t="shared" si="980"/>
        <v>0</v>
      </c>
      <c r="AQ9004">
        <f t="shared" si="981"/>
        <v>0</v>
      </c>
      <c r="AR9004" t="str">
        <f>IFERROR(IF(OR(AP9004=338,AP9004=340,AP9004=341,AP9004=342,AP9004="342A",AP9004="342B"),PorcenRet(AP9004,AT9004,AU9004),INDEX(PORCENTAJEBUSCAR,MATCH(AP9004,CódigoRET,0),4)*1),"")</f>
        <v/>
      </c>
      <c r="AS9004">
        <f t="shared" si="982"/>
        <v>0</v>
      </c>
      <c r="BF9004" t="str">
        <f>IFERROR(IF(OR(BD9004=338,BD9004=340,BD9004=341,BD9004=342,BD9004="342A",BD9004="342B"),PorcenRet(BD9004,BH9004,BI9004),INDEX(PORCENTAJEBUSCAR,MATCH(BD9004,CódigoRET,0),4)*1),"")</f>
        <v/>
      </c>
      <c r="BG9004">
        <f t="shared" si="983"/>
        <v>0</v>
      </c>
      <c r="BO9004">
        <f t="shared" si="984"/>
        <v>0</v>
      </c>
      <c r="CC9004">
        <f t="shared" si="985"/>
        <v>0</v>
      </c>
      <c r="CD9004">
        <f t="shared" si="986"/>
        <v>0</v>
      </c>
      <c r="CG9004">
        <f ca="1">IFERROR(INDIRECT("IVA!X"&amp;MATCH(MID(COMPRAS!C8904,1,2)&amp;MID(COMPRAS!F8904,1,2)&amp;MID(COMPRAS!D8904,1,2),IVA!W:W,0)),"SIN COD.")</f>
        <v>0</v>
      </c>
      <c r="CH9004">
        <f ca="1">IFERROR(INDIRECT("IVA!Y"&amp;MATCH(MID(COMPRAS!C8904,1,2)&amp;MID(COMPRAS!F8904,1,2)&amp;MID(COMPRAS!D8904,1,2),IVA!W:W,0)),"SIN COD.")</f>
        <v>0</v>
      </c>
    </row>
    <row r="9005" spans="1:86" x14ac:dyDescent="0.25">
      <c r="A9005"/>
      <c r="B9005"/>
      <c r="D9005"/>
      <c r="AL9005">
        <f t="shared" si="980"/>
        <v>0</v>
      </c>
      <c r="AQ9005">
        <f t="shared" si="981"/>
        <v>0</v>
      </c>
      <c r="AR9005" t="str">
        <f>IFERROR(IF(OR(AP9005=338,AP9005=340,AP9005=341,AP9005=342,AP9005="342A",AP9005="342B"),PorcenRet(AP9005,AT9005,AU9005),INDEX(PORCENTAJEBUSCAR,MATCH(AP9005,CódigoRET,0),4)*1),"")</f>
        <v/>
      </c>
      <c r="AS9005">
        <f t="shared" si="982"/>
        <v>0</v>
      </c>
      <c r="BF9005" t="str">
        <f>IFERROR(IF(OR(BD9005=338,BD9005=340,BD9005=341,BD9005=342,BD9005="342A",BD9005="342B"),PorcenRet(BD9005,BH9005,BI9005),INDEX(PORCENTAJEBUSCAR,MATCH(BD9005,CódigoRET,0),4)*1),"")</f>
        <v/>
      </c>
      <c r="BG9005">
        <f t="shared" si="983"/>
        <v>0</v>
      </c>
      <c r="BO9005">
        <f t="shared" si="984"/>
        <v>0</v>
      </c>
      <c r="CC9005">
        <f t="shared" si="985"/>
        <v>0</v>
      </c>
      <c r="CD9005">
        <f t="shared" si="986"/>
        <v>0</v>
      </c>
      <c r="CG9005">
        <f ca="1">IFERROR(INDIRECT("IVA!X"&amp;MATCH(MID(COMPRAS!C8905,1,2)&amp;MID(COMPRAS!F8905,1,2)&amp;MID(COMPRAS!D8905,1,2),IVA!W:W,0)),"SIN COD.")</f>
        <v>0</v>
      </c>
      <c r="CH9005">
        <f ca="1">IFERROR(INDIRECT("IVA!Y"&amp;MATCH(MID(COMPRAS!C8905,1,2)&amp;MID(COMPRAS!F8905,1,2)&amp;MID(COMPRAS!D8905,1,2),IVA!W:W,0)),"SIN COD.")</f>
        <v>0</v>
      </c>
    </row>
    <row r="9006" spans="1:86" x14ac:dyDescent="0.25">
      <c r="A9006"/>
      <c r="B9006"/>
      <c r="D9006"/>
      <c r="AL9006">
        <f t="shared" si="980"/>
        <v>0</v>
      </c>
      <c r="AQ9006">
        <f t="shared" si="981"/>
        <v>0</v>
      </c>
      <c r="AR9006" t="str">
        <f>IFERROR(IF(OR(AP9006=338,AP9006=340,AP9006=341,AP9006=342,AP9006="342A",AP9006="342B"),PorcenRet(AP9006,AT9006,AU9006),INDEX(PORCENTAJEBUSCAR,MATCH(AP9006,CódigoRET,0),4)*1),"")</f>
        <v/>
      </c>
      <c r="AS9006">
        <f t="shared" si="982"/>
        <v>0</v>
      </c>
      <c r="BF9006" t="str">
        <f>IFERROR(IF(OR(BD9006=338,BD9006=340,BD9006=341,BD9006=342,BD9006="342A",BD9006="342B"),PorcenRet(BD9006,BH9006,BI9006),INDEX(PORCENTAJEBUSCAR,MATCH(BD9006,CódigoRET,0),4)*1),"")</f>
        <v/>
      </c>
      <c r="BG9006">
        <f t="shared" si="983"/>
        <v>0</v>
      </c>
      <c r="BO9006">
        <f t="shared" si="984"/>
        <v>0</v>
      </c>
      <c r="CC9006">
        <f t="shared" si="985"/>
        <v>0</v>
      </c>
      <c r="CD9006">
        <f t="shared" si="986"/>
        <v>0</v>
      </c>
      <c r="CG9006">
        <f ca="1">IFERROR(INDIRECT("IVA!X"&amp;MATCH(MID(COMPRAS!C8906,1,2)&amp;MID(COMPRAS!F8906,1,2)&amp;MID(COMPRAS!D8906,1,2),IVA!W:W,0)),"SIN COD.")</f>
        <v>0</v>
      </c>
      <c r="CH9006">
        <f ca="1">IFERROR(INDIRECT("IVA!Y"&amp;MATCH(MID(COMPRAS!C8906,1,2)&amp;MID(COMPRAS!F8906,1,2)&amp;MID(COMPRAS!D8906,1,2),IVA!W:W,0)),"SIN COD.")</f>
        <v>0</v>
      </c>
    </row>
    <row r="9007" spans="1:86" x14ac:dyDescent="0.25">
      <c r="A9007"/>
      <c r="B9007"/>
      <c r="D9007"/>
      <c r="AL9007">
        <f t="shared" si="980"/>
        <v>0</v>
      </c>
      <c r="AQ9007">
        <f t="shared" si="981"/>
        <v>0</v>
      </c>
      <c r="AR9007" t="str">
        <f>IFERROR(IF(OR(AP9007=338,AP9007=340,AP9007=341,AP9007=342,AP9007="342A",AP9007="342B"),PorcenRet(AP9007,AT9007,AU9007),INDEX(PORCENTAJEBUSCAR,MATCH(AP9007,CódigoRET,0),4)*1),"")</f>
        <v/>
      </c>
      <c r="AS9007">
        <f t="shared" si="982"/>
        <v>0</v>
      </c>
      <c r="BF9007" t="str">
        <f>IFERROR(IF(OR(BD9007=338,BD9007=340,BD9007=341,BD9007=342,BD9007="342A",BD9007="342B"),PorcenRet(BD9007,BH9007,BI9007),INDEX(PORCENTAJEBUSCAR,MATCH(BD9007,CódigoRET,0),4)*1),"")</f>
        <v/>
      </c>
      <c r="BG9007">
        <f t="shared" si="983"/>
        <v>0</v>
      </c>
      <c r="BO9007">
        <f t="shared" si="984"/>
        <v>0</v>
      </c>
      <c r="CC9007">
        <f t="shared" si="985"/>
        <v>0</v>
      </c>
      <c r="CD9007">
        <f t="shared" si="986"/>
        <v>0</v>
      </c>
      <c r="CG9007">
        <f ca="1">IFERROR(INDIRECT("IVA!X"&amp;MATCH(MID(COMPRAS!C8907,1,2)&amp;MID(COMPRAS!F8907,1,2)&amp;MID(COMPRAS!D8907,1,2),IVA!W:W,0)),"SIN COD.")</f>
        <v>0</v>
      </c>
      <c r="CH9007">
        <f ca="1">IFERROR(INDIRECT("IVA!Y"&amp;MATCH(MID(COMPRAS!C8907,1,2)&amp;MID(COMPRAS!F8907,1,2)&amp;MID(COMPRAS!D8907,1,2),IVA!W:W,0)),"SIN COD.")</f>
        <v>0</v>
      </c>
    </row>
    <row r="9008" spans="1:86" x14ac:dyDescent="0.25">
      <c r="A9008"/>
      <c r="B9008"/>
      <c r="D9008"/>
      <c r="AL9008">
        <f t="shared" si="980"/>
        <v>0</v>
      </c>
      <c r="AQ9008">
        <f t="shared" si="981"/>
        <v>0</v>
      </c>
      <c r="AR9008" t="str">
        <f>IFERROR(IF(OR(AP9008=338,AP9008=340,AP9008=341,AP9008=342,AP9008="342A",AP9008="342B"),PorcenRet(AP9008,AT9008,AU9008),INDEX(PORCENTAJEBUSCAR,MATCH(AP9008,CódigoRET,0),4)*1),"")</f>
        <v/>
      </c>
      <c r="AS9008">
        <f t="shared" si="982"/>
        <v>0</v>
      </c>
      <c r="BF9008" t="str">
        <f>IFERROR(IF(OR(BD9008=338,BD9008=340,BD9008=341,BD9008=342,BD9008="342A",BD9008="342B"),PorcenRet(BD9008,BH9008,BI9008),INDEX(PORCENTAJEBUSCAR,MATCH(BD9008,CódigoRET,0),4)*1),"")</f>
        <v/>
      </c>
      <c r="BG9008">
        <f t="shared" si="983"/>
        <v>0</v>
      </c>
      <c r="BO9008">
        <f t="shared" si="984"/>
        <v>0</v>
      </c>
      <c r="CC9008">
        <f t="shared" si="985"/>
        <v>0</v>
      </c>
      <c r="CD9008">
        <f t="shared" si="986"/>
        <v>0</v>
      </c>
      <c r="CG9008">
        <f ca="1">IFERROR(INDIRECT("IVA!X"&amp;MATCH(MID(COMPRAS!C8908,1,2)&amp;MID(COMPRAS!F8908,1,2)&amp;MID(COMPRAS!D8908,1,2),IVA!W:W,0)),"SIN COD.")</f>
        <v>0</v>
      </c>
      <c r="CH9008">
        <f ca="1">IFERROR(INDIRECT("IVA!Y"&amp;MATCH(MID(COMPRAS!C8908,1,2)&amp;MID(COMPRAS!F8908,1,2)&amp;MID(COMPRAS!D8908,1,2),IVA!W:W,0)),"SIN COD.")</f>
        <v>0</v>
      </c>
    </row>
    <row r="9009" spans="1:86" x14ac:dyDescent="0.25">
      <c r="A9009"/>
      <c r="B9009"/>
      <c r="D9009"/>
      <c r="AL9009">
        <f t="shared" si="980"/>
        <v>0</v>
      </c>
      <c r="AQ9009">
        <f t="shared" si="981"/>
        <v>0</v>
      </c>
      <c r="AR9009" t="str">
        <f>IFERROR(IF(OR(AP9009=338,AP9009=340,AP9009=341,AP9009=342,AP9009="342A",AP9009="342B"),PorcenRet(AP9009,AT9009,AU9009),INDEX(PORCENTAJEBUSCAR,MATCH(AP9009,CódigoRET,0),4)*1),"")</f>
        <v/>
      </c>
      <c r="AS9009">
        <f t="shared" si="982"/>
        <v>0</v>
      </c>
      <c r="BF9009" t="str">
        <f>IFERROR(IF(OR(BD9009=338,BD9009=340,BD9009=341,BD9009=342,BD9009="342A",BD9009="342B"),PorcenRet(BD9009,BH9009,BI9009),INDEX(PORCENTAJEBUSCAR,MATCH(BD9009,CódigoRET,0),4)*1),"")</f>
        <v/>
      </c>
      <c r="BG9009">
        <f t="shared" si="983"/>
        <v>0</v>
      </c>
      <c r="BO9009">
        <f t="shared" si="984"/>
        <v>0</v>
      </c>
      <c r="CC9009">
        <f t="shared" si="985"/>
        <v>0</v>
      </c>
      <c r="CD9009">
        <f t="shared" si="986"/>
        <v>0</v>
      </c>
      <c r="CG9009">
        <f ca="1">IFERROR(INDIRECT("IVA!X"&amp;MATCH(MID(COMPRAS!C8909,1,2)&amp;MID(COMPRAS!F8909,1,2)&amp;MID(COMPRAS!D8909,1,2),IVA!W:W,0)),"SIN COD.")</f>
        <v>0</v>
      </c>
      <c r="CH9009">
        <f ca="1">IFERROR(INDIRECT("IVA!Y"&amp;MATCH(MID(COMPRAS!C8909,1,2)&amp;MID(COMPRAS!F8909,1,2)&amp;MID(COMPRAS!D8909,1,2),IVA!W:W,0)),"SIN COD.")</f>
        <v>0</v>
      </c>
    </row>
    <row r="9010" spans="1:86" x14ac:dyDescent="0.25">
      <c r="A9010"/>
      <c r="B9010"/>
      <c r="D9010"/>
      <c r="AL9010">
        <f t="shared" si="980"/>
        <v>0</v>
      </c>
      <c r="AQ9010">
        <f t="shared" si="981"/>
        <v>0</v>
      </c>
      <c r="AR9010" t="str">
        <f>IFERROR(IF(OR(AP9010=338,AP9010=340,AP9010=341,AP9010=342,AP9010="342A",AP9010="342B"),PorcenRet(AP9010,AT9010,AU9010),INDEX(PORCENTAJEBUSCAR,MATCH(AP9010,CódigoRET,0),4)*1),"")</f>
        <v/>
      </c>
      <c r="AS9010">
        <f t="shared" si="982"/>
        <v>0</v>
      </c>
      <c r="BF9010" t="str">
        <f>IFERROR(IF(OR(BD9010=338,BD9010=340,BD9010=341,BD9010=342,BD9010="342A",BD9010="342B"),PorcenRet(BD9010,BH9010,BI9010),INDEX(PORCENTAJEBUSCAR,MATCH(BD9010,CódigoRET,0),4)*1),"")</f>
        <v/>
      </c>
      <c r="BG9010">
        <f t="shared" si="983"/>
        <v>0</v>
      </c>
      <c r="BO9010">
        <f t="shared" si="984"/>
        <v>0</v>
      </c>
      <c r="CC9010">
        <f t="shared" si="985"/>
        <v>0</v>
      </c>
      <c r="CD9010">
        <f t="shared" si="986"/>
        <v>0</v>
      </c>
      <c r="CG9010">
        <f ca="1">IFERROR(INDIRECT("IVA!X"&amp;MATCH(MID(COMPRAS!C8910,1,2)&amp;MID(COMPRAS!F8910,1,2)&amp;MID(COMPRAS!D8910,1,2),IVA!W:W,0)),"SIN COD.")</f>
        <v>0</v>
      </c>
      <c r="CH9010">
        <f ca="1">IFERROR(INDIRECT("IVA!Y"&amp;MATCH(MID(COMPRAS!C8910,1,2)&amp;MID(COMPRAS!F8910,1,2)&amp;MID(COMPRAS!D8910,1,2),IVA!W:W,0)),"SIN COD.")</f>
        <v>0</v>
      </c>
    </row>
    <row r="9011" spans="1:86" x14ac:dyDescent="0.25">
      <c r="A9011"/>
      <c r="B9011"/>
      <c r="D9011"/>
      <c r="AL9011">
        <f t="shared" si="980"/>
        <v>0</v>
      </c>
      <c r="AQ9011">
        <f t="shared" si="981"/>
        <v>0</v>
      </c>
      <c r="AR9011" t="str">
        <f>IFERROR(IF(OR(AP9011=338,AP9011=340,AP9011=341,AP9011=342,AP9011="342A",AP9011="342B"),PorcenRet(AP9011,AT9011,AU9011),INDEX(PORCENTAJEBUSCAR,MATCH(AP9011,CódigoRET,0),4)*1),"")</f>
        <v/>
      </c>
      <c r="AS9011">
        <f t="shared" si="982"/>
        <v>0</v>
      </c>
      <c r="BF9011" t="str">
        <f>IFERROR(IF(OR(BD9011=338,BD9011=340,BD9011=341,BD9011=342,BD9011="342A",BD9011="342B"),PorcenRet(BD9011,BH9011,BI9011),INDEX(PORCENTAJEBUSCAR,MATCH(BD9011,CódigoRET,0),4)*1),"")</f>
        <v/>
      </c>
      <c r="BG9011">
        <f t="shared" si="983"/>
        <v>0</v>
      </c>
      <c r="BO9011">
        <f t="shared" si="984"/>
        <v>0</v>
      </c>
      <c r="CC9011">
        <f t="shared" si="985"/>
        <v>0</v>
      </c>
      <c r="CD9011">
        <f t="shared" si="986"/>
        <v>0</v>
      </c>
      <c r="CG9011">
        <f ca="1">IFERROR(INDIRECT("IVA!X"&amp;MATCH(MID(COMPRAS!C8911,1,2)&amp;MID(COMPRAS!F8911,1,2)&amp;MID(COMPRAS!D8911,1,2),IVA!W:W,0)),"SIN COD.")</f>
        <v>0</v>
      </c>
      <c r="CH9011">
        <f ca="1">IFERROR(INDIRECT("IVA!Y"&amp;MATCH(MID(COMPRAS!C8911,1,2)&amp;MID(COMPRAS!F8911,1,2)&amp;MID(COMPRAS!D8911,1,2),IVA!W:W,0)),"SIN COD.")</f>
        <v>0</v>
      </c>
    </row>
    <row r="9012" spans="1:86" x14ac:dyDescent="0.25">
      <c r="A9012"/>
      <c r="B9012"/>
      <c r="D9012"/>
      <c r="AL9012">
        <f t="shared" si="980"/>
        <v>0</v>
      </c>
      <c r="AQ9012">
        <f t="shared" si="981"/>
        <v>0</v>
      </c>
      <c r="AR9012" t="str">
        <f>IFERROR(IF(OR(AP9012=338,AP9012=340,AP9012=341,AP9012=342,AP9012="342A",AP9012="342B"),PorcenRet(AP9012,AT9012,AU9012),INDEX(PORCENTAJEBUSCAR,MATCH(AP9012,CódigoRET,0),4)*1),"")</f>
        <v/>
      </c>
      <c r="AS9012">
        <f t="shared" si="982"/>
        <v>0</v>
      </c>
      <c r="BF9012" t="str">
        <f>IFERROR(IF(OR(BD9012=338,BD9012=340,BD9012=341,BD9012=342,BD9012="342A",BD9012="342B"),PorcenRet(BD9012,BH9012,BI9012),INDEX(PORCENTAJEBUSCAR,MATCH(BD9012,CódigoRET,0),4)*1),"")</f>
        <v/>
      </c>
      <c r="BG9012">
        <f t="shared" si="983"/>
        <v>0</v>
      </c>
      <c r="BO9012">
        <f t="shared" si="984"/>
        <v>0</v>
      </c>
      <c r="CC9012">
        <f t="shared" si="985"/>
        <v>0</v>
      </c>
      <c r="CD9012">
        <f t="shared" si="986"/>
        <v>0</v>
      </c>
      <c r="CG9012">
        <f ca="1">IFERROR(INDIRECT("IVA!X"&amp;MATCH(MID(COMPRAS!C8912,1,2)&amp;MID(COMPRAS!F8912,1,2)&amp;MID(COMPRAS!D8912,1,2),IVA!W:W,0)),"SIN COD.")</f>
        <v>0</v>
      </c>
      <c r="CH9012">
        <f ca="1">IFERROR(INDIRECT("IVA!Y"&amp;MATCH(MID(COMPRAS!C8912,1,2)&amp;MID(COMPRAS!F8912,1,2)&amp;MID(COMPRAS!D8912,1,2),IVA!W:W,0)),"SIN COD.")</f>
        <v>0</v>
      </c>
    </row>
    <row r="9013" spans="1:86" x14ac:dyDescent="0.25">
      <c r="A9013"/>
      <c r="B9013"/>
      <c r="D9013"/>
      <c r="AL9013">
        <f t="shared" si="980"/>
        <v>0</v>
      </c>
      <c r="AQ9013">
        <f t="shared" si="981"/>
        <v>0</v>
      </c>
      <c r="AR9013" t="str">
        <f>IFERROR(IF(OR(AP9013=338,AP9013=340,AP9013=341,AP9013=342,AP9013="342A",AP9013="342B"),PorcenRet(AP9013,AT9013,AU9013),INDEX(PORCENTAJEBUSCAR,MATCH(AP9013,CódigoRET,0),4)*1),"")</f>
        <v/>
      </c>
      <c r="AS9013">
        <f t="shared" si="982"/>
        <v>0</v>
      </c>
      <c r="BF9013" t="str">
        <f>IFERROR(IF(OR(BD9013=338,BD9013=340,BD9013=341,BD9013=342,BD9013="342A",BD9013="342B"),PorcenRet(BD9013,BH9013,BI9013),INDEX(PORCENTAJEBUSCAR,MATCH(BD9013,CódigoRET,0),4)*1),"")</f>
        <v/>
      </c>
      <c r="BG9013">
        <f t="shared" si="983"/>
        <v>0</v>
      </c>
      <c r="BO9013">
        <f t="shared" si="984"/>
        <v>0</v>
      </c>
      <c r="CC9013">
        <f t="shared" si="985"/>
        <v>0</v>
      </c>
      <c r="CD9013">
        <f t="shared" si="986"/>
        <v>0</v>
      </c>
      <c r="CG9013">
        <f ca="1">IFERROR(INDIRECT("IVA!X"&amp;MATCH(MID(COMPRAS!C8913,1,2)&amp;MID(COMPRAS!F8913,1,2)&amp;MID(COMPRAS!D8913,1,2),IVA!W:W,0)),"SIN COD.")</f>
        <v>0</v>
      </c>
      <c r="CH9013">
        <f ca="1">IFERROR(INDIRECT("IVA!Y"&amp;MATCH(MID(COMPRAS!C8913,1,2)&amp;MID(COMPRAS!F8913,1,2)&amp;MID(COMPRAS!D8913,1,2),IVA!W:W,0)),"SIN COD.")</f>
        <v>0</v>
      </c>
    </row>
    <row r="9014" spans="1:86" x14ac:dyDescent="0.25">
      <c r="A9014"/>
      <c r="B9014"/>
      <c r="D9014"/>
      <c r="AL9014">
        <f t="shared" si="980"/>
        <v>0</v>
      </c>
      <c r="AQ9014">
        <f t="shared" si="981"/>
        <v>0</v>
      </c>
      <c r="AR9014" t="str">
        <f>IFERROR(IF(OR(AP9014=338,AP9014=340,AP9014=341,AP9014=342,AP9014="342A",AP9014="342B"),PorcenRet(AP9014,AT9014,AU9014),INDEX(PORCENTAJEBUSCAR,MATCH(AP9014,CódigoRET,0),4)*1),"")</f>
        <v/>
      </c>
      <c r="AS9014">
        <f t="shared" si="982"/>
        <v>0</v>
      </c>
      <c r="BF9014" t="str">
        <f>IFERROR(IF(OR(BD9014=338,BD9014=340,BD9014=341,BD9014=342,BD9014="342A",BD9014="342B"),PorcenRet(BD9014,BH9014,BI9014),INDEX(PORCENTAJEBUSCAR,MATCH(BD9014,CódigoRET,0),4)*1),"")</f>
        <v/>
      </c>
      <c r="BG9014">
        <f t="shared" si="983"/>
        <v>0</v>
      </c>
      <c r="BO9014">
        <f t="shared" si="984"/>
        <v>0</v>
      </c>
      <c r="CC9014">
        <f t="shared" si="985"/>
        <v>0</v>
      </c>
      <c r="CD9014">
        <f t="shared" si="986"/>
        <v>0</v>
      </c>
      <c r="CG9014">
        <f ca="1">IFERROR(INDIRECT("IVA!X"&amp;MATCH(MID(COMPRAS!C8914,1,2)&amp;MID(COMPRAS!F8914,1,2)&amp;MID(COMPRAS!D8914,1,2),IVA!W:W,0)),"SIN COD.")</f>
        <v>0</v>
      </c>
      <c r="CH9014">
        <f ca="1">IFERROR(INDIRECT("IVA!Y"&amp;MATCH(MID(COMPRAS!C8914,1,2)&amp;MID(COMPRAS!F8914,1,2)&amp;MID(COMPRAS!D8914,1,2),IVA!W:W,0)),"SIN COD.")</f>
        <v>0</v>
      </c>
    </row>
    <row r="9015" spans="1:86" x14ac:dyDescent="0.25">
      <c r="A9015"/>
      <c r="B9015"/>
      <c r="D9015"/>
      <c r="AL9015">
        <f t="shared" si="980"/>
        <v>0</v>
      </c>
      <c r="AQ9015">
        <f t="shared" si="981"/>
        <v>0</v>
      </c>
      <c r="AR9015" t="str">
        <f>IFERROR(IF(OR(AP9015=338,AP9015=340,AP9015=341,AP9015=342,AP9015="342A",AP9015="342B"),PorcenRet(AP9015,AT9015,AU9015),INDEX(PORCENTAJEBUSCAR,MATCH(AP9015,CódigoRET,0),4)*1),"")</f>
        <v/>
      </c>
      <c r="AS9015">
        <f t="shared" si="982"/>
        <v>0</v>
      </c>
      <c r="BF9015" t="str">
        <f>IFERROR(IF(OR(BD9015=338,BD9015=340,BD9015=341,BD9015=342,BD9015="342A",BD9015="342B"),PorcenRet(BD9015,BH9015,BI9015),INDEX(PORCENTAJEBUSCAR,MATCH(BD9015,CódigoRET,0),4)*1),"")</f>
        <v/>
      </c>
      <c r="BG9015">
        <f t="shared" si="983"/>
        <v>0</v>
      </c>
      <c r="BO9015">
        <f t="shared" si="984"/>
        <v>0</v>
      </c>
      <c r="CC9015">
        <f t="shared" si="985"/>
        <v>0</v>
      </c>
      <c r="CD9015">
        <f t="shared" si="986"/>
        <v>0</v>
      </c>
      <c r="CG9015">
        <f ca="1">IFERROR(INDIRECT("IVA!X"&amp;MATCH(MID(COMPRAS!C8915,1,2)&amp;MID(COMPRAS!F8915,1,2)&amp;MID(COMPRAS!D8915,1,2),IVA!W:W,0)),"SIN COD.")</f>
        <v>0</v>
      </c>
      <c r="CH9015">
        <f ca="1">IFERROR(INDIRECT("IVA!Y"&amp;MATCH(MID(COMPRAS!C8915,1,2)&amp;MID(COMPRAS!F8915,1,2)&amp;MID(COMPRAS!D8915,1,2),IVA!W:W,0)),"SIN COD.")</f>
        <v>0</v>
      </c>
    </row>
    <row r="9016" spans="1:86" x14ac:dyDescent="0.25">
      <c r="A9016"/>
      <c r="B9016"/>
      <c r="D9016"/>
      <c r="AL9016">
        <f t="shared" si="980"/>
        <v>0</v>
      </c>
      <c r="AQ9016">
        <f t="shared" si="981"/>
        <v>0</v>
      </c>
      <c r="AR9016" t="str">
        <f>IFERROR(IF(OR(AP9016=338,AP9016=340,AP9016=341,AP9016=342,AP9016="342A",AP9016="342B"),PorcenRet(AP9016,AT9016,AU9016),INDEX(PORCENTAJEBUSCAR,MATCH(AP9016,CódigoRET,0),4)*1),"")</f>
        <v/>
      </c>
      <c r="AS9016">
        <f t="shared" si="982"/>
        <v>0</v>
      </c>
      <c r="BF9016" t="str">
        <f>IFERROR(IF(OR(BD9016=338,BD9016=340,BD9016=341,BD9016=342,BD9016="342A",BD9016="342B"),PorcenRet(BD9016,BH9016,BI9016),INDEX(PORCENTAJEBUSCAR,MATCH(BD9016,CódigoRET,0),4)*1),"")</f>
        <v/>
      </c>
      <c r="BG9016">
        <f t="shared" si="983"/>
        <v>0</v>
      </c>
      <c r="BO9016">
        <f t="shared" si="984"/>
        <v>0</v>
      </c>
      <c r="CC9016">
        <f t="shared" si="985"/>
        <v>0</v>
      </c>
      <c r="CD9016">
        <f t="shared" si="986"/>
        <v>0</v>
      </c>
      <c r="CG9016">
        <f ca="1">IFERROR(INDIRECT("IVA!X"&amp;MATCH(MID(COMPRAS!C8916,1,2)&amp;MID(COMPRAS!F8916,1,2)&amp;MID(COMPRAS!D8916,1,2),IVA!W:W,0)),"SIN COD.")</f>
        <v>0</v>
      </c>
      <c r="CH9016">
        <f ca="1">IFERROR(INDIRECT("IVA!Y"&amp;MATCH(MID(COMPRAS!C8916,1,2)&amp;MID(COMPRAS!F8916,1,2)&amp;MID(COMPRAS!D8916,1,2),IVA!W:W,0)),"SIN COD.")</f>
        <v>0</v>
      </c>
    </row>
    <row r="9017" spans="1:86" x14ac:dyDescent="0.25">
      <c r="A9017"/>
      <c r="B9017"/>
      <c r="D9017"/>
      <c r="AL9017">
        <f t="shared" si="980"/>
        <v>0</v>
      </c>
      <c r="AQ9017">
        <f t="shared" si="981"/>
        <v>0</v>
      </c>
      <c r="AR9017" t="str">
        <f>IFERROR(IF(OR(AP9017=338,AP9017=340,AP9017=341,AP9017=342,AP9017="342A",AP9017="342B"),PorcenRet(AP9017,AT9017,AU9017),INDEX(PORCENTAJEBUSCAR,MATCH(AP9017,CódigoRET,0),4)*1),"")</f>
        <v/>
      </c>
      <c r="AS9017">
        <f t="shared" si="982"/>
        <v>0</v>
      </c>
      <c r="BF9017" t="str">
        <f>IFERROR(IF(OR(BD9017=338,BD9017=340,BD9017=341,BD9017=342,BD9017="342A",BD9017="342B"),PorcenRet(BD9017,BH9017,BI9017),INDEX(PORCENTAJEBUSCAR,MATCH(BD9017,CódigoRET,0),4)*1),"")</f>
        <v/>
      </c>
      <c r="BG9017">
        <f t="shared" si="983"/>
        <v>0</v>
      </c>
      <c r="BO9017">
        <f t="shared" si="984"/>
        <v>0</v>
      </c>
      <c r="CC9017">
        <f t="shared" si="985"/>
        <v>0</v>
      </c>
      <c r="CD9017">
        <f t="shared" si="986"/>
        <v>0</v>
      </c>
      <c r="CG9017">
        <f ca="1">IFERROR(INDIRECT("IVA!X"&amp;MATCH(MID(COMPRAS!C8917,1,2)&amp;MID(COMPRAS!F8917,1,2)&amp;MID(COMPRAS!D8917,1,2),IVA!W:W,0)),"SIN COD.")</f>
        <v>0</v>
      </c>
      <c r="CH9017">
        <f ca="1">IFERROR(INDIRECT("IVA!Y"&amp;MATCH(MID(COMPRAS!C8917,1,2)&amp;MID(COMPRAS!F8917,1,2)&amp;MID(COMPRAS!D8917,1,2),IVA!W:W,0)),"SIN COD.")</f>
        <v>0</v>
      </c>
    </row>
    <row r="9018" spans="1:86" x14ac:dyDescent="0.25">
      <c r="A9018"/>
      <c r="B9018"/>
      <c r="D9018"/>
      <c r="AL9018">
        <f t="shared" si="980"/>
        <v>0</v>
      </c>
      <c r="AQ9018">
        <f t="shared" si="981"/>
        <v>0</v>
      </c>
      <c r="AR9018" t="str">
        <f>IFERROR(IF(OR(AP9018=338,AP9018=340,AP9018=341,AP9018=342,AP9018="342A",AP9018="342B"),PorcenRet(AP9018,AT9018,AU9018),INDEX(PORCENTAJEBUSCAR,MATCH(AP9018,CódigoRET,0),4)*1),"")</f>
        <v/>
      </c>
      <c r="AS9018">
        <f t="shared" si="982"/>
        <v>0</v>
      </c>
      <c r="BF9018" t="str">
        <f>IFERROR(IF(OR(BD9018=338,BD9018=340,BD9018=341,BD9018=342,BD9018="342A",BD9018="342B"),PorcenRet(BD9018,BH9018,BI9018),INDEX(PORCENTAJEBUSCAR,MATCH(BD9018,CódigoRET,0),4)*1),"")</f>
        <v/>
      </c>
      <c r="BG9018">
        <f t="shared" si="983"/>
        <v>0</v>
      </c>
      <c r="BO9018">
        <f t="shared" si="984"/>
        <v>0</v>
      </c>
      <c r="CC9018">
        <f t="shared" si="985"/>
        <v>0</v>
      </c>
      <c r="CD9018">
        <f t="shared" si="986"/>
        <v>0</v>
      </c>
      <c r="CG9018">
        <f ca="1">IFERROR(INDIRECT("IVA!X"&amp;MATCH(MID(COMPRAS!C8918,1,2)&amp;MID(COMPRAS!F8918,1,2)&amp;MID(COMPRAS!D8918,1,2),IVA!W:W,0)),"SIN COD.")</f>
        <v>0</v>
      </c>
      <c r="CH9018">
        <f ca="1">IFERROR(INDIRECT("IVA!Y"&amp;MATCH(MID(COMPRAS!C8918,1,2)&amp;MID(COMPRAS!F8918,1,2)&amp;MID(COMPRAS!D8918,1,2),IVA!W:W,0)),"SIN COD.")</f>
        <v>0</v>
      </c>
    </row>
    <row r="9019" spans="1:86" x14ac:dyDescent="0.25">
      <c r="A9019"/>
      <c r="B9019"/>
      <c r="D9019"/>
      <c r="AL9019">
        <f t="shared" si="980"/>
        <v>0</v>
      </c>
      <c r="AQ9019">
        <f t="shared" si="981"/>
        <v>0</v>
      </c>
      <c r="AR9019" t="str">
        <f>IFERROR(IF(OR(AP9019=338,AP9019=340,AP9019=341,AP9019=342,AP9019="342A",AP9019="342B"),PorcenRet(AP9019,AT9019,AU9019),INDEX(PORCENTAJEBUSCAR,MATCH(AP9019,CódigoRET,0),4)*1),"")</f>
        <v/>
      </c>
      <c r="AS9019">
        <f t="shared" si="982"/>
        <v>0</v>
      </c>
      <c r="BF9019" t="str">
        <f>IFERROR(IF(OR(BD9019=338,BD9019=340,BD9019=341,BD9019=342,BD9019="342A",BD9019="342B"),PorcenRet(BD9019,BH9019,BI9019),INDEX(PORCENTAJEBUSCAR,MATCH(BD9019,CódigoRET,0),4)*1),"")</f>
        <v/>
      </c>
      <c r="BG9019">
        <f t="shared" si="983"/>
        <v>0</v>
      </c>
      <c r="BO9019">
        <f t="shared" si="984"/>
        <v>0</v>
      </c>
      <c r="CC9019">
        <f t="shared" si="985"/>
        <v>0</v>
      </c>
      <c r="CD9019">
        <f t="shared" si="986"/>
        <v>0</v>
      </c>
      <c r="CG9019">
        <f ca="1">IFERROR(INDIRECT("IVA!X"&amp;MATCH(MID(COMPRAS!C8919,1,2)&amp;MID(COMPRAS!F8919,1,2)&amp;MID(COMPRAS!D8919,1,2),IVA!W:W,0)),"SIN COD.")</f>
        <v>0</v>
      </c>
      <c r="CH9019">
        <f ca="1">IFERROR(INDIRECT("IVA!Y"&amp;MATCH(MID(COMPRAS!C8919,1,2)&amp;MID(COMPRAS!F8919,1,2)&amp;MID(COMPRAS!D8919,1,2),IVA!W:W,0)),"SIN COD.")</f>
        <v>0</v>
      </c>
    </row>
    <row r="9020" spans="1:86" x14ac:dyDescent="0.25">
      <c r="A9020"/>
      <c r="B9020"/>
      <c r="D9020"/>
      <c r="AL9020">
        <f t="shared" si="980"/>
        <v>0</v>
      </c>
      <c r="AQ9020">
        <f t="shared" si="981"/>
        <v>0</v>
      </c>
      <c r="AR9020" t="str">
        <f>IFERROR(IF(OR(AP9020=338,AP9020=340,AP9020=341,AP9020=342,AP9020="342A",AP9020="342B"),PorcenRet(AP9020,AT9020,AU9020),INDEX(PORCENTAJEBUSCAR,MATCH(AP9020,CódigoRET,0),4)*1),"")</f>
        <v/>
      </c>
      <c r="AS9020">
        <f t="shared" si="982"/>
        <v>0</v>
      </c>
      <c r="BF9020" t="str">
        <f>IFERROR(IF(OR(BD9020=338,BD9020=340,BD9020=341,BD9020=342,BD9020="342A",BD9020="342B"),PorcenRet(BD9020,BH9020,BI9020),INDEX(PORCENTAJEBUSCAR,MATCH(BD9020,CódigoRET,0),4)*1),"")</f>
        <v/>
      </c>
      <c r="BG9020">
        <f t="shared" si="983"/>
        <v>0</v>
      </c>
      <c r="BO9020">
        <f t="shared" si="984"/>
        <v>0</v>
      </c>
      <c r="CC9020">
        <f t="shared" si="985"/>
        <v>0</v>
      </c>
      <c r="CD9020">
        <f t="shared" si="986"/>
        <v>0</v>
      </c>
      <c r="CG9020">
        <f ca="1">IFERROR(INDIRECT("IVA!X"&amp;MATCH(MID(COMPRAS!C8920,1,2)&amp;MID(COMPRAS!F8920,1,2)&amp;MID(COMPRAS!D8920,1,2),IVA!W:W,0)),"SIN COD.")</f>
        <v>0</v>
      </c>
      <c r="CH9020">
        <f ca="1">IFERROR(INDIRECT("IVA!Y"&amp;MATCH(MID(COMPRAS!C8920,1,2)&amp;MID(COMPRAS!F8920,1,2)&amp;MID(COMPRAS!D8920,1,2),IVA!W:W,0)),"SIN COD.")</f>
        <v>0</v>
      </c>
    </row>
    <row r="9021" spans="1:86" x14ac:dyDescent="0.25">
      <c r="A9021"/>
      <c r="B9021"/>
      <c r="D9021"/>
      <c r="AL9021">
        <f t="shared" si="980"/>
        <v>0</v>
      </c>
      <c r="AQ9021">
        <f t="shared" si="981"/>
        <v>0</v>
      </c>
      <c r="AR9021" t="str">
        <f>IFERROR(IF(OR(AP9021=338,AP9021=340,AP9021=341,AP9021=342,AP9021="342A",AP9021="342B"),PorcenRet(AP9021,AT9021,AU9021),INDEX(PORCENTAJEBUSCAR,MATCH(AP9021,CódigoRET,0),4)*1),"")</f>
        <v/>
      </c>
      <c r="AS9021">
        <f t="shared" si="982"/>
        <v>0</v>
      </c>
      <c r="BF9021" t="str">
        <f>IFERROR(IF(OR(BD9021=338,BD9021=340,BD9021=341,BD9021=342,BD9021="342A",BD9021="342B"),PorcenRet(BD9021,BH9021,BI9021),INDEX(PORCENTAJEBUSCAR,MATCH(BD9021,CódigoRET,0),4)*1),"")</f>
        <v/>
      </c>
      <c r="BG9021">
        <f t="shared" si="983"/>
        <v>0</v>
      </c>
      <c r="BO9021">
        <f t="shared" si="984"/>
        <v>0</v>
      </c>
      <c r="CC9021">
        <f t="shared" si="985"/>
        <v>0</v>
      </c>
      <c r="CD9021">
        <f t="shared" si="986"/>
        <v>0</v>
      </c>
      <c r="CG9021">
        <f ca="1">IFERROR(INDIRECT("IVA!X"&amp;MATCH(MID(COMPRAS!C8921,1,2)&amp;MID(COMPRAS!F8921,1,2)&amp;MID(COMPRAS!D8921,1,2),IVA!W:W,0)),"SIN COD.")</f>
        <v>0</v>
      </c>
      <c r="CH9021">
        <f ca="1">IFERROR(INDIRECT("IVA!Y"&amp;MATCH(MID(COMPRAS!C8921,1,2)&amp;MID(COMPRAS!F8921,1,2)&amp;MID(COMPRAS!D8921,1,2),IVA!W:W,0)),"SIN COD.")</f>
        <v>0</v>
      </c>
    </row>
    <row r="9022" spans="1:86" x14ac:dyDescent="0.25">
      <c r="A9022"/>
      <c r="B9022"/>
      <c r="D9022"/>
      <c r="AL9022">
        <f t="shared" si="980"/>
        <v>0</v>
      </c>
      <c r="AQ9022">
        <f t="shared" si="981"/>
        <v>0</v>
      </c>
      <c r="AR9022" t="str">
        <f>IFERROR(IF(OR(AP9022=338,AP9022=340,AP9022=341,AP9022=342,AP9022="342A",AP9022="342B"),PorcenRet(AP9022,AT9022,AU9022),INDEX(PORCENTAJEBUSCAR,MATCH(AP9022,CódigoRET,0),4)*1),"")</f>
        <v/>
      </c>
      <c r="AS9022">
        <f t="shared" si="982"/>
        <v>0</v>
      </c>
      <c r="BF9022" t="str">
        <f>IFERROR(IF(OR(BD9022=338,BD9022=340,BD9022=341,BD9022=342,BD9022="342A",BD9022="342B"),PorcenRet(BD9022,BH9022,BI9022),INDEX(PORCENTAJEBUSCAR,MATCH(BD9022,CódigoRET,0),4)*1),"")</f>
        <v/>
      </c>
      <c r="BG9022">
        <f t="shared" si="983"/>
        <v>0</v>
      </c>
      <c r="BO9022">
        <f t="shared" si="984"/>
        <v>0</v>
      </c>
      <c r="CC9022">
        <f t="shared" si="985"/>
        <v>0</v>
      </c>
      <c r="CD9022">
        <f t="shared" si="986"/>
        <v>0</v>
      </c>
      <c r="CG9022">
        <f ca="1">IFERROR(INDIRECT("IVA!X"&amp;MATCH(MID(COMPRAS!C8922,1,2)&amp;MID(COMPRAS!F8922,1,2)&amp;MID(COMPRAS!D8922,1,2),IVA!W:W,0)),"SIN COD.")</f>
        <v>0</v>
      </c>
      <c r="CH9022">
        <f ca="1">IFERROR(INDIRECT("IVA!Y"&amp;MATCH(MID(COMPRAS!C8922,1,2)&amp;MID(COMPRAS!F8922,1,2)&amp;MID(COMPRAS!D8922,1,2),IVA!W:W,0)),"SIN COD.")</f>
        <v>0</v>
      </c>
    </row>
    <row r="9023" spans="1:86" x14ac:dyDescent="0.25">
      <c r="A9023"/>
      <c r="B9023"/>
      <c r="D9023"/>
      <c r="AL9023">
        <f t="shared" si="980"/>
        <v>0</v>
      </c>
      <c r="AQ9023">
        <f t="shared" si="981"/>
        <v>0</v>
      </c>
      <c r="AR9023" t="str">
        <f>IFERROR(IF(OR(AP9023=338,AP9023=340,AP9023=341,AP9023=342,AP9023="342A",AP9023="342B"),PorcenRet(AP9023,AT9023,AU9023),INDEX(PORCENTAJEBUSCAR,MATCH(AP9023,CódigoRET,0),4)*1),"")</f>
        <v/>
      </c>
      <c r="AS9023">
        <f t="shared" si="982"/>
        <v>0</v>
      </c>
      <c r="BF9023" t="str">
        <f>IFERROR(IF(OR(BD9023=338,BD9023=340,BD9023=341,BD9023=342,BD9023="342A",BD9023="342B"),PorcenRet(BD9023,BH9023,BI9023),INDEX(PORCENTAJEBUSCAR,MATCH(BD9023,CódigoRET,0),4)*1),"")</f>
        <v/>
      </c>
      <c r="BG9023">
        <f t="shared" si="983"/>
        <v>0</v>
      </c>
      <c r="BO9023">
        <f t="shared" si="984"/>
        <v>0</v>
      </c>
      <c r="CC9023">
        <f t="shared" si="985"/>
        <v>0</v>
      </c>
      <c r="CD9023">
        <f t="shared" si="986"/>
        <v>0</v>
      </c>
      <c r="CG9023">
        <f ca="1">IFERROR(INDIRECT("IVA!X"&amp;MATCH(MID(COMPRAS!C8923,1,2)&amp;MID(COMPRAS!F8923,1,2)&amp;MID(COMPRAS!D8923,1,2),IVA!W:W,0)),"SIN COD.")</f>
        <v>0</v>
      </c>
      <c r="CH9023">
        <f ca="1">IFERROR(INDIRECT("IVA!Y"&amp;MATCH(MID(COMPRAS!C8923,1,2)&amp;MID(COMPRAS!F8923,1,2)&amp;MID(COMPRAS!D8923,1,2),IVA!W:W,0)),"SIN COD.")</f>
        <v>0</v>
      </c>
    </row>
    <row r="9024" spans="1:86" x14ac:dyDescent="0.25">
      <c r="A9024"/>
      <c r="B9024"/>
      <c r="D9024"/>
      <c r="AL9024">
        <f t="shared" si="980"/>
        <v>0</v>
      </c>
      <c r="AQ9024">
        <f t="shared" si="981"/>
        <v>0</v>
      </c>
      <c r="AR9024" t="str">
        <f>IFERROR(IF(OR(AP9024=338,AP9024=340,AP9024=341,AP9024=342,AP9024="342A",AP9024="342B"),PorcenRet(AP9024,AT9024,AU9024),INDEX(PORCENTAJEBUSCAR,MATCH(AP9024,CódigoRET,0),4)*1),"")</f>
        <v/>
      </c>
      <c r="AS9024">
        <f t="shared" si="982"/>
        <v>0</v>
      </c>
      <c r="BF9024" t="str">
        <f>IFERROR(IF(OR(BD9024=338,BD9024=340,BD9024=341,BD9024=342,BD9024="342A",BD9024="342B"),PorcenRet(BD9024,BH9024,BI9024),INDEX(PORCENTAJEBUSCAR,MATCH(BD9024,CódigoRET,0),4)*1),"")</f>
        <v/>
      </c>
      <c r="BG9024">
        <f t="shared" si="983"/>
        <v>0</v>
      </c>
      <c r="BO9024">
        <f t="shared" si="984"/>
        <v>0</v>
      </c>
      <c r="CC9024">
        <f t="shared" si="985"/>
        <v>0</v>
      </c>
      <c r="CD9024">
        <f t="shared" si="986"/>
        <v>0</v>
      </c>
      <c r="CG9024">
        <f ca="1">IFERROR(INDIRECT("IVA!X"&amp;MATCH(MID(COMPRAS!C8924,1,2)&amp;MID(COMPRAS!F8924,1,2)&amp;MID(COMPRAS!D8924,1,2),IVA!W:W,0)),"SIN COD.")</f>
        <v>0</v>
      </c>
      <c r="CH9024">
        <f ca="1">IFERROR(INDIRECT("IVA!Y"&amp;MATCH(MID(COMPRAS!C8924,1,2)&amp;MID(COMPRAS!F8924,1,2)&amp;MID(COMPRAS!D8924,1,2),IVA!W:W,0)),"SIN COD.")</f>
        <v>0</v>
      </c>
    </row>
    <row r="9025" spans="1:86" x14ac:dyDescent="0.25">
      <c r="A9025"/>
      <c r="B9025"/>
      <c r="D9025"/>
      <c r="AL9025">
        <f t="shared" si="980"/>
        <v>0</v>
      </c>
      <c r="AQ9025">
        <f t="shared" si="981"/>
        <v>0</v>
      </c>
      <c r="AR9025" t="str">
        <f>IFERROR(IF(OR(AP9025=338,AP9025=340,AP9025=341,AP9025=342,AP9025="342A",AP9025="342B"),PorcenRet(AP9025,AT9025,AU9025),INDEX(PORCENTAJEBUSCAR,MATCH(AP9025,CódigoRET,0),4)*1),"")</f>
        <v/>
      </c>
      <c r="AS9025">
        <f t="shared" si="982"/>
        <v>0</v>
      </c>
      <c r="BF9025" t="str">
        <f>IFERROR(IF(OR(BD9025=338,BD9025=340,BD9025=341,BD9025=342,BD9025="342A",BD9025="342B"),PorcenRet(BD9025,BH9025,BI9025),INDEX(PORCENTAJEBUSCAR,MATCH(BD9025,CódigoRET,0),4)*1),"")</f>
        <v/>
      </c>
      <c r="BG9025">
        <f t="shared" si="983"/>
        <v>0</v>
      </c>
      <c r="BO9025">
        <f t="shared" si="984"/>
        <v>0</v>
      </c>
      <c r="CC9025">
        <f t="shared" si="985"/>
        <v>0</v>
      </c>
      <c r="CD9025">
        <f t="shared" si="986"/>
        <v>0</v>
      </c>
      <c r="CG9025">
        <f ca="1">IFERROR(INDIRECT("IVA!X"&amp;MATCH(MID(COMPRAS!C8925,1,2)&amp;MID(COMPRAS!F8925,1,2)&amp;MID(COMPRAS!D8925,1,2),IVA!W:W,0)),"SIN COD.")</f>
        <v>0</v>
      </c>
      <c r="CH9025">
        <f ca="1">IFERROR(INDIRECT("IVA!Y"&amp;MATCH(MID(COMPRAS!C8925,1,2)&amp;MID(COMPRAS!F8925,1,2)&amp;MID(COMPRAS!D8925,1,2),IVA!W:W,0)),"SIN COD.")</f>
        <v>0</v>
      </c>
    </row>
    <row r="9026" spans="1:86" x14ac:dyDescent="0.25">
      <c r="A9026"/>
      <c r="B9026"/>
      <c r="D9026"/>
      <c r="AL9026">
        <f t="shared" ref="AL9026:AL9089" si="987">O9026+P9026+Q9026+R9026+S9026+T9026+U9026+V9026</f>
        <v>0</v>
      </c>
      <c r="AQ9026">
        <f t="shared" ref="AQ9026:AQ9089" si="988">+P9026+Q9026+R9026+S9026-BE9026-BQ9026-BW9026+O9026</f>
        <v>0</v>
      </c>
      <c r="AR9026" t="str">
        <f>IFERROR(IF(OR(AP9026=338,AP9026=340,AP9026=341,AP9026=342,AP9026="342A",AP9026="342B"),PorcenRet(AP9026,AT9026,AU9026),INDEX(PORCENTAJEBUSCAR,MATCH(AP9026,CódigoRET,0),4)*1),"")</f>
        <v/>
      </c>
      <c r="AS9026">
        <f t="shared" ref="AS9026:AS9089" si="989">ROUND(IF(AP9026="",0,AQ9026*(AR9026/100)),2)</f>
        <v>0</v>
      </c>
      <c r="BF9026" t="str">
        <f>IFERROR(IF(OR(BD9026=338,BD9026=340,BD9026=341,BD9026=342,BD9026="342A",BD9026="342B"),PorcenRet(BD9026,BH9026,BI9026),INDEX(PORCENTAJEBUSCAR,MATCH(BD9026,CódigoRET,0),4)*1),"")</f>
        <v/>
      </c>
      <c r="BG9026">
        <f t="shared" ref="BG9026:BG9089" si="990">ROUND(IF(BD9026="",0,BE9026*(BF9026/100)),2)</f>
        <v>0</v>
      </c>
      <c r="BO9026">
        <f t="shared" ref="BO9026:BO9089" si="991">IF(MID(F9026,1,2)="41",SUM(O9026:S9026),0)</f>
        <v>0</v>
      </c>
      <c r="CC9026">
        <f t="shared" ref="CC9026:CC9089" si="992">O9026+P9026+Q9026+R9026+S9026</f>
        <v>0</v>
      </c>
      <c r="CD9026">
        <f t="shared" ref="CD9026:CD9089" si="993">T9026+U9026</f>
        <v>0</v>
      </c>
      <c r="CG9026">
        <f ca="1">IFERROR(INDIRECT("IVA!X"&amp;MATCH(MID(COMPRAS!C8926,1,2)&amp;MID(COMPRAS!F8926,1,2)&amp;MID(COMPRAS!D8926,1,2),IVA!W:W,0)),"SIN COD.")</f>
        <v>0</v>
      </c>
      <c r="CH9026">
        <f ca="1">IFERROR(INDIRECT("IVA!Y"&amp;MATCH(MID(COMPRAS!C8926,1,2)&amp;MID(COMPRAS!F8926,1,2)&amp;MID(COMPRAS!D8926,1,2),IVA!W:W,0)),"SIN COD.")</f>
        <v>0</v>
      </c>
    </row>
    <row r="9027" spans="1:86" x14ac:dyDescent="0.25">
      <c r="A9027"/>
      <c r="B9027"/>
      <c r="D9027"/>
      <c r="AL9027">
        <f t="shared" si="987"/>
        <v>0</v>
      </c>
      <c r="AQ9027">
        <f t="shared" si="988"/>
        <v>0</v>
      </c>
      <c r="AR9027" t="str">
        <f>IFERROR(IF(OR(AP9027=338,AP9027=340,AP9027=341,AP9027=342,AP9027="342A",AP9027="342B"),PorcenRet(AP9027,AT9027,AU9027),INDEX(PORCENTAJEBUSCAR,MATCH(AP9027,CódigoRET,0),4)*1),"")</f>
        <v/>
      </c>
      <c r="AS9027">
        <f t="shared" si="989"/>
        <v>0</v>
      </c>
      <c r="BF9027" t="str">
        <f>IFERROR(IF(OR(BD9027=338,BD9027=340,BD9027=341,BD9027=342,BD9027="342A",BD9027="342B"),PorcenRet(BD9027,BH9027,BI9027),INDEX(PORCENTAJEBUSCAR,MATCH(BD9027,CódigoRET,0),4)*1),"")</f>
        <v/>
      </c>
      <c r="BG9027">
        <f t="shared" si="990"/>
        <v>0</v>
      </c>
      <c r="BO9027">
        <f t="shared" si="991"/>
        <v>0</v>
      </c>
      <c r="CC9027">
        <f t="shared" si="992"/>
        <v>0</v>
      </c>
      <c r="CD9027">
        <f t="shared" si="993"/>
        <v>0</v>
      </c>
      <c r="CG9027">
        <f ca="1">IFERROR(INDIRECT("IVA!X"&amp;MATCH(MID(COMPRAS!C8927,1,2)&amp;MID(COMPRAS!F8927,1,2)&amp;MID(COMPRAS!D8927,1,2),IVA!W:W,0)),"SIN COD.")</f>
        <v>0</v>
      </c>
      <c r="CH9027">
        <f ca="1">IFERROR(INDIRECT("IVA!Y"&amp;MATCH(MID(COMPRAS!C8927,1,2)&amp;MID(COMPRAS!F8927,1,2)&amp;MID(COMPRAS!D8927,1,2),IVA!W:W,0)),"SIN COD.")</f>
        <v>0</v>
      </c>
    </row>
    <row r="9028" spans="1:86" x14ac:dyDescent="0.25">
      <c r="A9028"/>
      <c r="B9028"/>
      <c r="D9028"/>
      <c r="AL9028">
        <f t="shared" si="987"/>
        <v>0</v>
      </c>
      <c r="AQ9028">
        <f t="shared" si="988"/>
        <v>0</v>
      </c>
      <c r="AR9028" t="str">
        <f>IFERROR(IF(OR(AP9028=338,AP9028=340,AP9028=341,AP9028=342,AP9028="342A",AP9028="342B"),PorcenRet(AP9028,AT9028,AU9028),INDEX(PORCENTAJEBUSCAR,MATCH(AP9028,CódigoRET,0),4)*1),"")</f>
        <v/>
      </c>
      <c r="AS9028">
        <f t="shared" si="989"/>
        <v>0</v>
      </c>
      <c r="BF9028" t="str">
        <f>IFERROR(IF(OR(BD9028=338,BD9028=340,BD9028=341,BD9028=342,BD9028="342A",BD9028="342B"),PorcenRet(BD9028,BH9028,BI9028),INDEX(PORCENTAJEBUSCAR,MATCH(BD9028,CódigoRET,0),4)*1),"")</f>
        <v/>
      </c>
      <c r="BG9028">
        <f t="shared" si="990"/>
        <v>0</v>
      </c>
      <c r="BO9028">
        <f t="shared" si="991"/>
        <v>0</v>
      </c>
      <c r="CC9028">
        <f t="shared" si="992"/>
        <v>0</v>
      </c>
      <c r="CD9028">
        <f t="shared" si="993"/>
        <v>0</v>
      </c>
      <c r="CG9028">
        <f ca="1">IFERROR(INDIRECT("IVA!X"&amp;MATCH(MID(COMPRAS!C8928,1,2)&amp;MID(COMPRAS!F8928,1,2)&amp;MID(COMPRAS!D8928,1,2),IVA!W:W,0)),"SIN COD.")</f>
        <v>0</v>
      </c>
      <c r="CH9028">
        <f ca="1">IFERROR(INDIRECT("IVA!Y"&amp;MATCH(MID(COMPRAS!C8928,1,2)&amp;MID(COMPRAS!F8928,1,2)&amp;MID(COMPRAS!D8928,1,2),IVA!W:W,0)),"SIN COD.")</f>
        <v>0</v>
      </c>
    </row>
    <row r="9029" spans="1:86" x14ac:dyDescent="0.25">
      <c r="A9029"/>
      <c r="B9029"/>
      <c r="D9029"/>
      <c r="AL9029">
        <f t="shared" si="987"/>
        <v>0</v>
      </c>
      <c r="AQ9029">
        <f t="shared" si="988"/>
        <v>0</v>
      </c>
      <c r="AR9029" t="str">
        <f>IFERROR(IF(OR(AP9029=338,AP9029=340,AP9029=341,AP9029=342,AP9029="342A",AP9029="342B"),PorcenRet(AP9029,AT9029,AU9029),INDEX(PORCENTAJEBUSCAR,MATCH(AP9029,CódigoRET,0),4)*1),"")</f>
        <v/>
      </c>
      <c r="AS9029">
        <f t="shared" si="989"/>
        <v>0</v>
      </c>
      <c r="BF9029" t="str">
        <f>IFERROR(IF(OR(BD9029=338,BD9029=340,BD9029=341,BD9029=342,BD9029="342A",BD9029="342B"),PorcenRet(BD9029,BH9029,BI9029),INDEX(PORCENTAJEBUSCAR,MATCH(BD9029,CódigoRET,0),4)*1),"")</f>
        <v/>
      </c>
      <c r="BG9029">
        <f t="shared" si="990"/>
        <v>0</v>
      </c>
      <c r="BO9029">
        <f t="shared" si="991"/>
        <v>0</v>
      </c>
      <c r="CC9029">
        <f t="shared" si="992"/>
        <v>0</v>
      </c>
      <c r="CD9029">
        <f t="shared" si="993"/>
        <v>0</v>
      </c>
      <c r="CG9029">
        <f ca="1">IFERROR(INDIRECT("IVA!X"&amp;MATCH(MID(COMPRAS!C8929,1,2)&amp;MID(COMPRAS!F8929,1,2)&amp;MID(COMPRAS!D8929,1,2),IVA!W:W,0)),"SIN COD.")</f>
        <v>0</v>
      </c>
      <c r="CH9029">
        <f ca="1">IFERROR(INDIRECT("IVA!Y"&amp;MATCH(MID(COMPRAS!C8929,1,2)&amp;MID(COMPRAS!F8929,1,2)&amp;MID(COMPRAS!D8929,1,2),IVA!W:W,0)),"SIN COD.")</f>
        <v>0</v>
      </c>
    </row>
    <row r="9030" spans="1:86" x14ac:dyDescent="0.25">
      <c r="A9030"/>
      <c r="B9030"/>
      <c r="D9030"/>
      <c r="AL9030">
        <f t="shared" si="987"/>
        <v>0</v>
      </c>
      <c r="AQ9030">
        <f t="shared" si="988"/>
        <v>0</v>
      </c>
      <c r="AR9030" t="str">
        <f>IFERROR(IF(OR(AP9030=338,AP9030=340,AP9030=341,AP9030=342,AP9030="342A",AP9030="342B"),PorcenRet(AP9030,AT9030,AU9030),INDEX(PORCENTAJEBUSCAR,MATCH(AP9030,CódigoRET,0),4)*1),"")</f>
        <v/>
      </c>
      <c r="AS9030">
        <f t="shared" si="989"/>
        <v>0</v>
      </c>
      <c r="BF9030" t="str">
        <f>IFERROR(IF(OR(BD9030=338,BD9030=340,BD9030=341,BD9030=342,BD9030="342A",BD9030="342B"),PorcenRet(BD9030,BH9030,BI9030),INDEX(PORCENTAJEBUSCAR,MATCH(BD9030,CódigoRET,0),4)*1),"")</f>
        <v/>
      </c>
      <c r="BG9030">
        <f t="shared" si="990"/>
        <v>0</v>
      </c>
      <c r="BO9030">
        <f t="shared" si="991"/>
        <v>0</v>
      </c>
      <c r="CC9030">
        <f t="shared" si="992"/>
        <v>0</v>
      </c>
      <c r="CD9030">
        <f t="shared" si="993"/>
        <v>0</v>
      </c>
      <c r="CG9030">
        <f ca="1">IFERROR(INDIRECT("IVA!X"&amp;MATCH(MID(COMPRAS!C8930,1,2)&amp;MID(COMPRAS!F8930,1,2)&amp;MID(COMPRAS!D8930,1,2),IVA!W:W,0)),"SIN COD.")</f>
        <v>0</v>
      </c>
      <c r="CH9030">
        <f ca="1">IFERROR(INDIRECT("IVA!Y"&amp;MATCH(MID(COMPRAS!C8930,1,2)&amp;MID(COMPRAS!F8930,1,2)&amp;MID(COMPRAS!D8930,1,2),IVA!W:W,0)),"SIN COD.")</f>
        <v>0</v>
      </c>
    </row>
    <row r="9031" spans="1:86" x14ac:dyDescent="0.25">
      <c r="A9031"/>
      <c r="B9031"/>
      <c r="D9031"/>
      <c r="AL9031">
        <f t="shared" si="987"/>
        <v>0</v>
      </c>
      <c r="AQ9031">
        <f t="shared" si="988"/>
        <v>0</v>
      </c>
      <c r="AR9031" t="str">
        <f>IFERROR(IF(OR(AP9031=338,AP9031=340,AP9031=341,AP9031=342,AP9031="342A",AP9031="342B"),PorcenRet(AP9031,AT9031,AU9031),INDEX(PORCENTAJEBUSCAR,MATCH(AP9031,CódigoRET,0),4)*1),"")</f>
        <v/>
      </c>
      <c r="AS9031">
        <f t="shared" si="989"/>
        <v>0</v>
      </c>
      <c r="BF9031" t="str">
        <f>IFERROR(IF(OR(BD9031=338,BD9031=340,BD9031=341,BD9031=342,BD9031="342A",BD9031="342B"),PorcenRet(BD9031,BH9031,BI9031),INDEX(PORCENTAJEBUSCAR,MATCH(BD9031,CódigoRET,0),4)*1),"")</f>
        <v/>
      </c>
      <c r="BG9031">
        <f t="shared" si="990"/>
        <v>0</v>
      </c>
      <c r="BO9031">
        <f t="shared" si="991"/>
        <v>0</v>
      </c>
      <c r="CC9031">
        <f t="shared" si="992"/>
        <v>0</v>
      </c>
      <c r="CD9031">
        <f t="shared" si="993"/>
        <v>0</v>
      </c>
      <c r="CG9031">
        <f ca="1">IFERROR(INDIRECT("IVA!X"&amp;MATCH(MID(COMPRAS!C8931,1,2)&amp;MID(COMPRAS!F8931,1,2)&amp;MID(COMPRAS!D8931,1,2),IVA!W:W,0)),"SIN COD.")</f>
        <v>0</v>
      </c>
      <c r="CH9031">
        <f ca="1">IFERROR(INDIRECT("IVA!Y"&amp;MATCH(MID(COMPRAS!C8931,1,2)&amp;MID(COMPRAS!F8931,1,2)&amp;MID(COMPRAS!D8931,1,2),IVA!W:W,0)),"SIN COD.")</f>
        <v>0</v>
      </c>
    </row>
    <row r="9032" spans="1:86" x14ac:dyDescent="0.25">
      <c r="A9032"/>
      <c r="B9032"/>
      <c r="D9032"/>
      <c r="AL9032">
        <f t="shared" si="987"/>
        <v>0</v>
      </c>
      <c r="AQ9032">
        <f t="shared" si="988"/>
        <v>0</v>
      </c>
      <c r="AR9032" t="str">
        <f>IFERROR(IF(OR(AP9032=338,AP9032=340,AP9032=341,AP9032=342,AP9032="342A",AP9032="342B"),PorcenRet(AP9032,AT9032,AU9032),INDEX(PORCENTAJEBUSCAR,MATCH(AP9032,CódigoRET,0),4)*1),"")</f>
        <v/>
      </c>
      <c r="AS9032">
        <f t="shared" si="989"/>
        <v>0</v>
      </c>
      <c r="BF9032" t="str">
        <f>IFERROR(IF(OR(BD9032=338,BD9032=340,BD9032=341,BD9032=342,BD9032="342A",BD9032="342B"),PorcenRet(BD9032,BH9032,BI9032),INDEX(PORCENTAJEBUSCAR,MATCH(BD9032,CódigoRET,0),4)*1),"")</f>
        <v/>
      </c>
      <c r="BG9032">
        <f t="shared" si="990"/>
        <v>0</v>
      </c>
      <c r="BO9032">
        <f t="shared" si="991"/>
        <v>0</v>
      </c>
      <c r="CC9032">
        <f t="shared" si="992"/>
        <v>0</v>
      </c>
      <c r="CD9032">
        <f t="shared" si="993"/>
        <v>0</v>
      </c>
      <c r="CG9032">
        <f ca="1">IFERROR(INDIRECT("IVA!X"&amp;MATCH(MID(COMPRAS!C8932,1,2)&amp;MID(COMPRAS!F8932,1,2)&amp;MID(COMPRAS!D8932,1,2),IVA!W:W,0)),"SIN COD.")</f>
        <v>0</v>
      </c>
      <c r="CH9032">
        <f ca="1">IFERROR(INDIRECT("IVA!Y"&amp;MATCH(MID(COMPRAS!C8932,1,2)&amp;MID(COMPRAS!F8932,1,2)&amp;MID(COMPRAS!D8932,1,2),IVA!W:W,0)),"SIN COD.")</f>
        <v>0</v>
      </c>
    </row>
    <row r="9033" spans="1:86" x14ac:dyDescent="0.25">
      <c r="A9033"/>
      <c r="B9033"/>
      <c r="D9033"/>
      <c r="AL9033">
        <f t="shared" si="987"/>
        <v>0</v>
      </c>
      <c r="AQ9033">
        <f t="shared" si="988"/>
        <v>0</v>
      </c>
      <c r="AR9033" t="str">
        <f>IFERROR(IF(OR(AP9033=338,AP9033=340,AP9033=341,AP9033=342,AP9033="342A",AP9033="342B"),PorcenRet(AP9033,AT9033,AU9033),INDEX(PORCENTAJEBUSCAR,MATCH(AP9033,CódigoRET,0),4)*1),"")</f>
        <v/>
      </c>
      <c r="AS9033">
        <f t="shared" si="989"/>
        <v>0</v>
      </c>
      <c r="BF9033" t="str">
        <f>IFERROR(IF(OR(BD9033=338,BD9033=340,BD9033=341,BD9033=342,BD9033="342A",BD9033="342B"),PorcenRet(BD9033,BH9033,BI9033),INDEX(PORCENTAJEBUSCAR,MATCH(BD9033,CódigoRET,0),4)*1),"")</f>
        <v/>
      </c>
      <c r="BG9033">
        <f t="shared" si="990"/>
        <v>0</v>
      </c>
      <c r="BO9033">
        <f t="shared" si="991"/>
        <v>0</v>
      </c>
      <c r="CC9033">
        <f t="shared" si="992"/>
        <v>0</v>
      </c>
      <c r="CD9033">
        <f t="shared" si="993"/>
        <v>0</v>
      </c>
      <c r="CG9033">
        <f ca="1">IFERROR(INDIRECT("IVA!X"&amp;MATCH(MID(COMPRAS!C8933,1,2)&amp;MID(COMPRAS!F8933,1,2)&amp;MID(COMPRAS!D8933,1,2),IVA!W:W,0)),"SIN COD.")</f>
        <v>0</v>
      </c>
      <c r="CH9033">
        <f ca="1">IFERROR(INDIRECT("IVA!Y"&amp;MATCH(MID(COMPRAS!C8933,1,2)&amp;MID(COMPRAS!F8933,1,2)&amp;MID(COMPRAS!D8933,1,2),IVA!W:W,0)),"SIN COD.")</f>
        <v>0</v>
      </c>
    </row>
    <row r="9034" spans="1:86" x14ac:dyDescent="0.25">
      <c r="A9034"/>
      <c r="B9034"/>
      <c r="D9034"/>
      <c r="AL9034">
        <f t="shared" si="987"/>
        <v>0</v>
      </c>
      <c r="AQ9034">
        <f t="shared" si="988"/>
        <v>0</v>
      </c>
      <c r="AR9034" t="str">
        <f>IFERROR(IF(OR(AP9034=338,AP9034=340,AP9034=341,AP9034=342,AP9034="342A",AP9034="342B"),PorcenRet(AP9034,AT9034,AU9034),INDEX(PORCENTAJEBUSCAR,MATCH(AP9034,CódigoRET,0),4)*1),"")</f>
        <v/>
      </c>
      <c r="AS9034">
        <f t="shared" si="989"/>
        <v>0</v>
      </c>
      <c r="BF9034" t="str">
        <f>IFERROR(IF(OR(BD9034=338,BD9034=340,BD9034=341,BD9034=342,BD9034="342A",BD9034="342B"),PorcenRet(BD9034,BH9034,BI9034),INDEX(PORCENTAJEBUSCAR,MATCH(BD9034,CódigoRET,0),4)*1),"")</f>
        <v/>
      </c>
      <c r="BG9034">
        <f t="shared" si="990"/>
        <v>0</v>
      </c>
      <c r="BO9034">
        <f t="shared" si="991"/>
        <v>0</v>
      </c>
      <c r="CC9034">
        <f t="shared" si="992"/>
        <v>0</v>
      </c>
      <c r="CD9034">
        <f t="shared" si="993"/>
        <v>0</v>
      </c>
      <c r="CG9034">
        <f ca="1">IFERROR(INDIRECT("IVA!X"&amp;MATCH(MID(COMPRAS!C8934,1,2)&amp;MID(COMPRAS!F8934,1,2)&amp;MID(COMPRAS!D8934,1,2),IVA!W:W,0)),"SIN COD.")</f>
        <v>0</v>
      </c>
      <c r="CH9034">
        <f ca="1">IFERROR(INDIRECT("IVA!Y"&amp;MATCH(MID(COMPRAS!C8934,1,2)&amp;MID(COMPRAS!F8934,1,2)&amp;MID(COMPRAS!D8934,1,2),IVA!W:W,0)),"SIN COD.")</f>
        <v>0</v>
      </c>
    </row>
    <row r="9035" spans="1:86" x14ac:dyDescent="0.25">
      <c r="A9035"/>
      <c r="B9035"/>
      <c r="D9035"/>
      <c r="AL9035">
        <f t="shared" si="987"/>
        <v>0</v>
      </c>
      <c r="AQ9035">
        <f t="shared" si="988"/>
        <v>0</v>
      </c>
      <c r="AR9035" t="str">
        <f>IFERROR(IF(OR(AP9035=338,AP9035=340,AP9035=341,AP9035=342,AP9035="342A",AP9035="342B"),PorcenRet(AP9035,AT9035,AU9035),INDEX(PORCENTAJEBUSCAR,MATCH(AP9035,CódigoRET,0),4)*1),"")</f>
        <v/>
      </c>
      <c r="AS9035">
        <f t="shared" si="989"/>
        <v>0</v>
      </c>
      <c r="BF9035" t="str">
        <f>IFERROR(IF(OR(BD9035=338,BD9035=340,BD9035=341,BD9035=342,BD9035="342A",BD9035="342B"),PorcenRet(BD9035,BH9035,BI9035),INDEX(PORCENTAJEBUSCAR,MATCH(BD9035,CódigoRET,0),4)*1),"")</f>
        <v/>
      </c>
      <c r="BG9035">
        <f t="shared" si="990"/>
        <v>0</v>
      </c>
      <c r="BO9035">
        <f t="shared" si="991"/>
        <v>0</v>
      </c>
      <c r="CC9035">
        <f t="shared" si="992"/>
        <v>0</v>
      </c>
      <c r="CD9035">
        <f t="shared" si="993"/>
        <v>0</v>
      </c>
      <c r="CG9035">
        <f ca="1">IFERROR(INDIRECT("IVA!X"&amp;MATCH(MID(COMPRAS!C8935,1,2)&amp;MID(COMPRAS!F8935,1,2)&amp;MID(COMPRAS!D8935,1,2),IVA!W:W,0)),"SIN COD.")</f>
        <v>0</v>
      </c>
      <c r="CH9035">
        <f ca="1">IFERROR(INDIRECT("IVA!Y"&amp;MATCH(MID(COMPRAS!C8935,1,2)&amp;MID(COMPRAS!F8935,1,2)&amp;MID(COMPRAS!D8935,1,2),IVA!W:W,0)),"SIN COD.")</f>
        <v>0</v>
      </c>
    </row>
    <row r="9036" spans="1:86" x14ac:dyDescent="0.25">
      <c r="A9036"/>
      <c r="B9036"/>
      <c r="D9036"/>
      <c r="AL9036">
        <f t="shared" si="987"/>
        <v>0</v>
      </c>
      <c r="AQ9036">
        <f t="shared" si="988"/>
        <v>0</v>
      </c>
      <c r="AR9036" t="str">
        <f>IFERROR(IF(OR(AP9036=338,AP9036=340,AP9036=341,AP9036=342,AP9036="342A",AP9036="342B"),PorcenRet(AP9036,AT9036,AU9036),INDEX(PORCENTAJEBUSCAR,MATCH(AP9036,CódigoRET,0),4)*1),"")</f>
        <v/>
      </c>
      <c r="AS9036">
        <f t="shared" si="989"/>
        <v>0</v>
      </c>
      <c r="BF9036" t="str">
        <f>IFERROR(IF(OR(BD9036=338,BD9036=340,BD9036=341,BD9036=342,BD9036="342A",BD9036="342B"),PorcenRet(BD9036,BH9036,BI9036),INDEX(PORCENTAJEBUSCAR,MATCH(BD9036,CódigoRET,0),4)*1),"")</f>
        <v/>
      </c>
      <c r="BG9036">
        <f t="shared" si="990"/>
        <v>0</v>
      </c>
      <c r="BO9036">
        <f t="shared" si="991"/>
        <v>0</v>
      </c>
      <c r="CC9036">
        <f t="shared" si="992"/>
        <v>0</v>
      </c>
      <c r="CD9036">
        <f t="shared" si="993"/>
        <v>0</v>
      </c>
      <c r="CG9036">
        <f ca="1">IFERROR(INDIRECT("IVA!X"&amp;MATCH(MID(COMPRAS!C8936,1,2)&amp;MID(COMPRAS!F8936,1,2)&amp;MID(COMPRAS!D8936,1,2),IVA!W:W,0)),"SIN COD.")</f>
        <v>0</v>
      </c>
      <c r="CH9036">
        <f ca="1">IFERROR(INDIRECT("IVA!Y"&amp;MATCH(MID(COMPRAS!C8936,1,2)&amp;MID(COMPRAS!F8936,1,2)&amp;MID(COMPRAS!D8936,1,2),IVA!W:W,0)),"SIN COD.")</f>
        <v>0</v>
      </c>
    </row>
    <row r="9037" spans="1:86" x14ac:dyDescent="0.25">
      <c r="A9037"/>
      <c r="B9037"/>
      <c r="D9037"/>
      <c r="AL9037">
        <f t="shared" si="987"/>
        <v>0</v>
      </c>
      <c r="AQ9037">
        <f t="shared" si="988"/>
        <v>0</v>
      </c>
      <c r="AR9037" t="str">
        <f>IFERROR(IF(OR(AP9037=338,AP9037=340,AP9037=341,AP9037=342,AP9037="342A",AP9037="342B"),PorcenRet(AP9037,AT9037,AU9037),INDEX(PORCENTAJEBUSCAR,MATCH(AP9037,CódigoRET,0),4)*1),"")</f>
        <v/>
      </c>
      <c r="AS9037">
        <f t="shared" si="989"/>
        <v>0</v>
      </c>
      <c r="BF9037" t="str">
        <f>IFERROR(IF(OR(BD9037=338,BD9037=340,BD9037=341,BD9037=342,BD9037="342A",BD9037="342B"),PorcenRet(BD9037,BH9037,BI9037),INDEX(PORCENTAJEBUSCAR,MATCH(BD9037,CódigoRET,0),4)*1),"")</f>
        <v/>
      </c>
      <c r="BG9037">
        <f t="shared" si="990"/>
        <v>0</v>
      </c>
      <c r="BO9037">
        <f t="shared" si="991"/>
        <v>0</v>
      </c>
      <c r="CC9037">
        <f t="shared" si="992"/>
        <v>0</v>
      </c>
      <c r="CD9037">
        <f t="shared" si="993"/>
        <v>0</v>
      </c>
      <c r="CG9037">
        <f ca="1">IFERROR(INDIRECT("IVA!X"&amp;MATCH(MID(COMPRAS!C8937,1,2)&amp;MID(COMPRAS!F8937,1,2)&amp;MID(COMPRAS!D8937,1,2),IVA!W:W,0)),"SIN COD.")</f>
        <v>0</v>
      </c>
      <c r="CH9037">
        <f ca="1">IFERROR(INDIRECT("IVA!Y"&amp;MATCH(MID(COMPRAS!C8937,1,2)&amp;MID(COMPRAS!F8937,1,2)&amp;MID(COMPRAS!D8937,1,2),IVA!W:W,0)),"SIN COD.")</f>
        <v>0</v>
      </c>
    </row>
    <row r="9038" spans="1:86" x14ac:dyDescent="0.25">
      <c r="A9038"/>
      <c r="B9038"/>
      <c r="D9038"/>
      <c r="AL9038">
        <f t="shared" si="987"/>
        <v>0</v>
      </c>
      <c r="AQ9038">
        <f t="shared" si="988"/>
        <v>0</v>
      </c>
      <c r="AR9038" t="str">
        <f>IFERROR(IF(OR(AP9038=338,AP9038=340,AP9038=341,AP9038=342,AP9038="342A",AP9038="342B"),PorcenRet(AP9038,AT9038,AU9038),INDEX(PORCENTAJEBUSCAR,MATCH(AP9038,CódigoRET,0),4)*1),"")</f>
        <v/>
      </c>
      <c r="AS9038">
        <f t="shared" si="989"/>
        <v>0</v>
      </c>
      <c r="BF9038" t="str">
        <f>IFERROR(IF(OR(BD9038=338,BD9038=340,BD9038=341,BD9038=342,BD9038="342A",BD9038="342B"),PorcenRet(BD9038,BH9038,BI9038),INDEX(PORCENTAJEBUSCAR,MATCH(BD9038,CódigoRET,0),4)*1),"")</f>
        <v/>
      </c>
      <c r="BG9038">
        <f t="shared" si="990"/>
        <v>0</v>
      </c>
      <c r="BO9038">
        <f t="shared" si="991"/>
        <v>0</v>
      </c>
      <c r="CC9038">
        <f t="shared" si="992"/>
        <v>0</v>
      </c>
      <c r="CD9038">
        <f t="shared" si="993"/>
        <v>0</v>
      </c>
      <c r="CG9038">
        <f ca="1">IFERROR(INDIRECT("IVA!X"&amp;MATCH(MID(COMPRAS!C8938,1,2)&amp;MID(COMPRAS!F8938,1,2)&amp;MID(COMPRAS!D8938,1,2),IVA!W:W,0)),"SIN COD.")</f>
        <v>0</v>
      </c>
      <c r="CH9038">
        <f ca="1">IFERROR(INDIRECT("IVA!Y"&amp;MATCH(MID(COMPRAS!C8938,1,2)&amp;MID(COMPRAS!F8938,1,2)&amp;MID(COMPRAS!D8938,1,2),IVA!W:W,0)),"SIN COD.")</f>
        <v>0</v>
      </c>
    </row>
    <row r="9039" spans="1:86" x14ac:dyDescent="0.25">
      <c r="A9039"/>
      <c r="B9039"/>
      <c r="D9039"/>
      <c r="AL9039">
        <f t="shared" si="987"/>
        <v>0</v>
      </c>
      <c r="AQ9039">
        <f t="shared" si="988"/>
        <v>0</v>
      </c>
      <c r="AR9039" t="str">
        <f>IFERROR(IF(OR(AP9039=338,AP9039=340,AP9039=341,AP9039=342,AP9039="342A",AP9039="342B"),PorcenRet(AP9039,AT9039,AU9039),INDEX(PORCENTAJEBUSCAR,MATCH(AP9039,CódigoRET,0),4)*1),"")</f>
        <v/>
      </c>
      <c r="AS9039">
        <f t="shared" si="989"/>
        <v>0</v>
      </c>
      <c r="BF9039" t="str">
        <f>IFERROR(IF(OR(BD9039=338,BD9039=340,BD9039=341,BD9039=342,BD9039="342A",BD9039="342B"),PorcenRet(BD9039,BH9039,BI9039),INDEX(PORCENTAJEBUSCAR,MATCH(BD9039,CódigoRET,0),4)*1),"")</f>
        <v/>
      </c>
      <c r="BG9039">
        <f t="shared" si="990"/>
        <v>0</v>
      </c>
      <c r="BO9039">
        <f t="shared" si="991"/>
        <v>0</v>
      </c>
      <c r="CC9039">
        <f t="shared" si="992"/>
        <v>0</v>
      </c>
      <c r="CD9039">
        <f t="shared" si="993"/>
        <v>0</v>
      </c>
      <c r="CG9039">
        <f ca="1">IFERROR(INDIRECT("IVA!X"&amp;MATCH(MID(COMPRAS!C8939,1,2)&amp;MID(COMPRAS!F8939,1,2)&amp;MID(COMPRAS!D8939,1,2),IVA!W:W,0)),"SIN COD.")</f>
        <v>0</v>
      </c>
      <c r="CH9039">
        <f ca="1">IFERROR(INDIRECT("IVA!Y"&amp;MATCH(MID(COMPRAS!C8939,1,2)&amp;MID(COMPRAS!F8939,1,2)&amp;MID(COMPRAS!D8939,1,2),IVA!W:W,0)),"SIN COD.")</f>
        <v>0</v>
      </c>
    </row>
    <row r="9040" spans="1:86" x14ac:dyDescent="0.25">
      <c r="A9040"/>
      <c r="B9040"/>
      <c r="D9040"/>
      <c r="AL9040">
        <f t="shared" si="987"/>
        <v>0</v>
      </c>
      <c r="AQ9040">
        <f t="shared" si="988"/>
        <v>0</v>
      </c>
      <c r="AR9040" t="str">
        <f>IFERROR(IF(OR(AP9040=338,AP9040=340,AP9040=341,AP9040=342,AP9040="342A",AP9040="342B"),PorcenRet(AP9040,AT9040,AU9040),INDEX(PORCENTAJEBUSCAR,MATCH(AP9040,CódigoRET,0),4)*1),"")</f>
        <v/>
      </c>
      <c r="AS9040">
        <f t="shared" si="989"/>
        <v>0</v>
      </c>
      <c r="BF9040" t="str">
        <f>IFERROR(IF(OR(BD9040=338,BD9040=340,BD9040=341,BD9040=342,BD9040="342A",BD9040="342B"),PorcenRet(BD9040,BH9040,BI9040),INDEX(PORCENTAJEBUSCAR,MATCH(BD9040,CódigoRET,0),4)*1),"")</f>
        <v/>
      </c>
      <c r="BG9040">
        <f t="shared" si="990"/>
        <v>0</v>
      </c>
      <c r="BO9040">
        <f t="shared" si="991"/>
        <v>0</v>
      </c>
      <c r="CC9040">
        <f t="shared" si="992"/>
        <v>0</v>
      </c>
      <c r="CD9040">
        <f t="shared" si="993"/>
        <v>0</v>
      </c>
      <c r="CG9040">
        <f ca="1">IFERROR(INDIRECT("IVA!X"&amp;MATCH(MID(COMPRAS!C8940,1,2)&amp;MID(COMPRAS!F8940,1,2)&amp;MID(COMPRAS!D8940,1,2),IVA!W:W,0)),"SIN COD.")</f>
        <v>0</v>
      </c>
      <c r="CH9040">
        <f ca="1">IFERROR(INDIRECT("IVA!Y"&amp;MATCH(MID(COMPRAS!C8940,1,2)&amp;MID(COMPRAS!F8940,1,2)&amp;MID(COMPRAS!D8940,1,2),IVA!W:W,0)),"SIN COD.")</f>
        <v>0</v>
      </c>
    </row>
    <row r="9041" spans="1:86" x14ac:dyDescent="0.25">
      <c r="A9041"/>
      <c r="B9041"/>
      <c r="D9041"/>
      <c r="AL9041">
        <f t="shared" si="987"/>
        <v>0</v>
      </c>
      <c r="AQ9041">
        <f t="shared" si="988"/>
        <v>0</v>
      </c>
      <c r="AR9041" t="str">
        <f>IFERROR(IF(OR(AP9041=338,AP9041=340,AP9041=341,AP9041=342,AP9041="342A",AP9041="342B"),PorcenRet(AP9041,AT9041,AU9041),INDEX(PORCENTAJEBUSCAR,MATCH(AP9041,CódigoRET,0),4)*1),"")</f>
        <v/>
      </c>
      <c r="AS9041">
        <f t="shared" si="989"/>
        <v>0</v>
      </c>
      <c r="BF9041" t="str">
        <f>IFERROR(IF(OR(BD9041=338,BD9041=340,BD9041=341,BD9041=342,BD9041="342A",BD9041="342B"),PorcenRet(BD9041,BH9041,BI9041),INDEX(PORCENTAJEBUSCAR,MATCH(BD9041,CódigoRET,0),4)*1),"")</f>
        <v/>
      </c>
      <c r="BG9041">
        <f t="shared" si="990"/>
        <v>0</v>
      </c>
      <c r="BO9041">
        <f t="shared" si="991"/>
        <v>0</v>
      </c>
      <c r="CC9041">
        <f t="shared" si="992"/>
        <v>0</v>
      </c>
      <c r="CD9041">
        <f t="shared" si="993"/>
        <v>0</v>
      </c>
      <c r="CG9041">
        <f ca="1">IFERROR(INDIRECT("IVA!X"&amp;MATCH(MID(COMPRAS!C8941,1,2)&amp;MID(COMPRAS!F8941,1,2)&amp;MID(COMPRAS!D8941,1,2),IVA!W:W,0)),"SIN COD.")</f>
        <v>0</v>
      </c>
      <c r="CH9041">
        <f ca="1">IFERROR(INDIRECT("IVA!Y"&amp;MATCH(MID(COMPRAS!C8941,1,2)&amp;MID(COMPRAS!F8941,1,2)&amp;MID(COMPRAS!D8941,1,2),IVA!W:W,0)),"SIN COD.")</f>
        <v>0</v>
      </c>
    </row>
    <row r="9042" spans="1:86" x14ac:dyDescent="0.25">
      <c r="A9042"/>
      <c r="B9042"/>
      <c r="D9042"/>
      <c r="AL9042">
        <f t="shared" si="987"/>
        <v>0</v>
      </c>
      <c r="AQ9042">
        <f t="shared" si="988"/>
        <v>0</v>
      </c>
      <c r="AR9042" t="str">
        <f>IFERROR(IF(OR(AP9042=338,AP9042=340,AP9042=341,AP9042=342,AP9042="342A",AP9042="342B"),PorcenRet(AP9042,AT9042,AU9042),INDEX(PORCENTAJEBUSCAR,MATCH(AP9042,CódigoRET,0),4)*1),"")</f>
        <v/>
      </c>
      <c r="AS9042">
        <f t="shared" si="989"/>
        <v>0</v>
      </c>
      <c r="BF9042" t="str">
        <f>IFERROR(IF(OR(BD9042=338,BD9042=340,BD9042=341,BD9042=342,BD9042="342A",BD9042="342B"),PorcenRet(BD9042,BH9042,BI9042),INDEX(PORCENTAJEBUSCAR,MATCH(BD9042,CódigoRET,0),4)*1),"")</f>
        <v/>
      </c>
      <c r="BG9042">
        <f t="shared" si="990"/>
        <v>0</v>
      </c>
      <c r="BO9042">
        <f t="shared" si="991"/>
        <v>0</v>
      </c>
      <c r="CC9042">
        <f t="shared" si="992"/>
        <v>0</v>
      </c>
      <c r="CD9042">
        <f t="shared" si="993"/>
        <v>0</v>
      </c>
      <c r="CG9042">
        <f ca="1">IFERROR(INDIRECT("IVA!X"&amp;MATCH(MID(COMPRAS!C8942,1,2)&amp;MID(COMPRAS!F8942,1,2)&amp;MID(COMPRAS!D8942,1,2),IVA!W:W,0)),"SIN COD.")</f>
        <v>0</v>
      </c>
      <c r="CH9042">
        <f ca="1">IFERROR(INDIRECT("IVA!Y"&amp;MATCH(MID(COMPRAS!C8942,1,2)&amp;MID(COMPRAS!F8942,1,2)&amp;MID(COMPRAS!D8942,1,2),IVA!W:W,0)),"SIN COD.")</f>
        <v>0</v>
      </c>
    </row>
    <row r="9043" spans="1:86" x14ac:dyDescent="0.25">
      <c r="A9043"/>
      <c r="B9043"/>
      <c r="D9043"/>
      <c r="AL9043">
        <f t="shared" si="987"/>
        <v>0</v>
      </c>
      <c r="AQ9043">
        <f t="shared" si="988"/>
        <v>0</v>
      </c>
      <c r="AR9043" t="str">
        <f>IFERROR(IF(OR(AP9043=338,AP9043=340,AP9043=341,AP9043=342,AP9043="342A",AP9043="342B"),PorcenRet(AP9043,AT9043,AU9043),INDEX(PORCENTAJEBUSCAR,MATCH(AP9043,CódigoRET,0),4)*1),"")</f>
        <v/>
      </c>
      <c r="AS9043">
        <f t="shared" si="989"/>
        <v>0</v>
      </c>
      <c r="BF9043" t="str">
        <f>IFERROR(IF(OR(BD9043=338,BD9043=340,BD9043=341,BD9043=342,BD9043="342A",BD9043="342B"),PorcenRet(BD9043,BH9043,BI9043),INDEX(PORCENTAJEBUSCAR,MATCH(BD9043,CódigoRET,0),4)*1),"")</f>
        <v/>
      </c>
      <c r="BG9043">
        <f t="shared" si="990"/>
        <v>0</v>
      </c>
      <c r="BO9043">
        <f t="shared" si="991"/>
        <v>0</v>
      </c>
      <c r="CC9043">
        <f t="shared" si="992"/>
        <v>0</v>
      </c>
      <c r="CD9043">
        <f t="shared" si="993"/>
        <v>0</v>
      </c>
      <c r="CG9043">
        <f ca="1">IFERROR(INDIRECT("IVA!X"&amp;MATCH(MID(COMPRAS!C8943,1,2)&amp;MID(COMPRAS!F8943,1,2)&amp;MID(COMPRAS!D8943,1,2),IVA!W:W,0)),"SIN COD.")</f>
        <v>0</v>
      </c>
      <c r="CH9043">
        <f ca="1">IFERROR(INDIRECT("IVA!Y"&amp;MATCH(MID(COMPRAS!C8943,1,2)&amp;MID(COMPRAS!F8943,1,2)&amp;MID(COMPRAS!D8943,1,2),IVA!W:W,0)),"SIN COD.")</f>
        <v>0</v>
      </c>
    </row>
    <row r="9044" spans="1:86" x14ac:dyDescent="0.25">
      <c r="A9044"/>
      <c r="B9044"/>
      <c r="D9044"/>
      <c r="AL9044">
        <f t="shared" si="987"/>
        <v>0</v>
      </c>
      <c r="AQ9044">
        <f t="shared" si="988"/>
        <v>0</v>
      </c>
      <c r="AR9044" t="str">
        <f>IFERROR(IF(OR(AP9044=338,AP9044=340,AP9044=341,AP9044=342,AP9044="342A",AP9044="342B"),PorcenRet(AP9044,AT9044,AU9044),INDEX(PORCENTAJEBUSCAR,MATCH(AP9044,CódigoRET,0),4)*1),"")</f>
        <v/>
      </c>
      <c r="AS9044">
        <f t="shared" si="989"/>
        <v>0</v>
      </c>
      <c r="BF9044" t="str">
        <f>IFERROR(IF(OR(BD9044=338,BD9044=340,BD9044=341,BD9044=342,BD9044="342A",BD9044="342B"),PorcenRet(BD9044,BH9044,BI9044),INDEX(PORCENTAJEBUSCAR,MATCH(BD9044,CódigoRET,0),4)*1),"")</f>
        <v/>
      </c>
      <c r="BG9044">
        <f t="shared" si="990"/>
        <v>0</v>
      </c>
      <c r="BO9044">
        <f t="shared" si="991"/>
        <v>0</v>
      </c>
      <c r="CC9044">
        <f t="shared" si="992"/>
        <v>0</v>
      </c>
      <c r="CD9044">
        <f t="shared" si="993"/>
        <v>0</v>
      </c>
      <c r="CG9044">
        <f ca="1">IFERROR(INDIRECT("IVA!X"&amp;MATCH(MID(COMPRAS!C8944,1,2)&amp;MID(COMPRAS!F8944,1,2)&amp;MID(COMPRAS!D8944,1,2),IVA!W:W,0)),"SIN COD.")</f>
        <v>0</v>
      </c>
      <c r="CH9044">
        <f ca="1">IFERROR(INDIRECT("IVA!Y"&amp;MATCH(MID(COMPRAS!C8944,1,2)&amp;MID(COMPRAS!F8944,1,2)&amp;MID(COMPRAS!D8944,1,2),IVA!W:W,0)),"SIN COD.")</f>
        <v>0</v>
      </c>
    </row>
    <row r="9045" spans="1:86" x14ac:dyDescent="0.25">
      <c r="A9045"/>
      <c r="B9045"/>
      <c r="D9045"/>
      <c r="AL9045">
        <f t="shared" si="987"/>
        <v>0</v>
      </c>
      <c r="AQ9045">
        <f t="shared" si="988"/>
        <v>0</v>
      </c>
      <c r="AR9045" t="str">
        <f>IFERROR(IF(OR(AP9045=338,AP9045=340,AP9045=341,AP9045=342,AP9045="342A",AP9045="342B"),PorcenRet(AP9045,AT9045,AU9045),INDEX(PORCENTAJEBUSCAR,MATCH(AP9045,CódigoRET,0),4)*1),"")</f>
        <v/>
      </c>
      <c r="AS9045">
        <f t="shared" si="989"/>
        <v>0</v>
      </c>
      <c r="BF9045" t="str">
        <f>IFERROR(IF(OR(BD9045=338,BD9045=340,BD9045=341,BD9045=342,BD9045="342A",BD9045="342B"),PorcenRet(BD9045,BH9045,BI9045),INDEX(PORCENTAJEBUSCAR,MATCH(BD9045,CódigoRET,0),4)*1),"")</f>
        <v/>
      </c>
      <c r="BG9045">
        <f t="shared" si="990"/>
        <v>0</v>
      </c>
      <c r="BO9045">
        <f t="shared" si="991"/>
        <v>0</v>
      </c>
      <c r="CC9045">
        <f t="shared" si="992"/>
        <v>0</v>
      </c>
      <c r="CD9045">
        <f t="shared" si="993"/>
        <v>0</v>
      </c>
      <c r="CG9045">
        <f ca="1">IFERROR(INDIRECT("IVA!X"&amp;MATCH(MID(COMPRAS!C8945,1,2)&amp;MID(COMPRAS!F8945,1,2)&amp;MID(COMPRAS!D8945,1,2),IVA!W:W,0)),"SIN COD.")</f>
        <v>0</v>
      </c>
      <c r="CH9045">
        <f ca="1">IFERROR(INDIRECT("IVA!Y"&amp;MATCH(MID(COMPRAS!C8945,1,2)&amp;MID(COMPRAS!F8945,1,2)&amp;MID(COMPRAS!D8945,1,2),IVA!W:W,0)),"SIN COD.")</f>
        <v>0</v>
      </c>
    </row>
    <row r="9046" spans="1:86" x14ac:dyDescent="0.25">
      <c r="A9046"/>
      <c r="B9046"/>
      <c r="D9046"/>
      <c r="AL9046">
        <f t="shared" si="987"/>
        <v>0</v>
      </c>
      <c r="AQ9046">
        <f t="shared" si="988"/>
        <v>0</v>
      </c>
      <c r="AR9046" t="str">
        <f>IFERROR(IF(OR(AP9046=338,AP9046=340,AP9046=341,AP9046=342,AP9046="342A",AP9046="342B"),PorcenRet(AP9046,AT9046,AU9046),INDEX(PORCENTAJEBUSCAR,MATCH(AP9046,CódigoRET,0),4)*1),"")</f>
        <v/>
      </c>
      <c r="AS9046">
        <f t="shared" si="989"/>
        <v>0</v>
      </c>
      <c r="BF9046" t="str">
        <f>IFERROR(IF(OR(BD9046=338,BD9046=340,BD9046=341,BD9046=342,BD9046="342A",BD9046="342B"),PorcenRet(BD9046,BH9046,BI9046),INDEX(PORCENTAJEBUSCAR,MATCH(BD9046,CódigoRET,0),4)*1),"")</f>
        <v/>
      </c>
      <c r="BG9046">
        <f t="shared" si="990"/>
        <v>0</v>
      </c>
      <c r="BO9046">
        <f t="shared" si="991"/>
        <v>0</v>
      </c>
      <c r="CC9046">
        <f t="shared" si="992"/>
        <v>0</v>
      </c>
      <c r="CD9046">
        <f t="shared" si="993"/>
        <v>0</v>
      </c>
      <c r="CG9046">
        <f ca="1">IFERROR(INDIRECT("IVA!X"&amp;MATCH(MID(COMPRAS!C8946,1,2)&amp;MID(COMPRAS!F8946,1,2)&amp;MID(COMPRAS!D8946,1,2),IVA!W:W,0)),"SIN COD.")</f>
        <v>0</v>
      </c>
      <c r="CH9046">
        <f ca="1">IFERROR(INDIRECT("IVA!Y"&amp;MATCH(MID(COMPRAS!C8946,1,2)&amp;MID(COMPRAS!F8946,1,2)&amp;MID(COMPRAS!D8946,1,2),IVA!W:W,0)),"SIN COD.")</f>
        <v>0</v>
      </c>
    </row>
    <row r="9047" spans="1:86" x14ac:dyDescent="0.25">
      <c r="A9047"/>
      <c r="B9047"/>
      <c r="D9047"/>
      <c r="AL9047">
        <f t="shared" si="987"/>
        <v>0</v>
      </c>
      <c r="AQ9047">
        <f t="shared" si="988"/>
        <v>0</v>
      </c>
      <c r="AR9047" t="str">
        <f>IFERROR(IF(OR(AP9047=338,AP9047=340,AP9047=341,AP9047=342,AP9047="342A",AP9047="342B"),PorcenRet(AP9047,AT9047,AU9047),INDEX(PORCENTAJEBUSCAR,MATCH(AP9047,CódigoRET,0),4)*1),"")</f>
        <v/>
      </c>
      <c r="AS9047">
        <f t="shared" si="989"/>
        <v>0</v>
      </c>
      <c r="BF9047" t="str">
        <f>IFERROR(IF(OR(BD9047=338,BD9047=340,BD9047=341,BD9047=342,BD9047="342A",BD9047="342B"),PorcenRet(BD9047,BH9047,BI9047),INDEX(PORCENTAJEBUSCAR,MATCH(BD9047,CódigoRET,0),4)*1),"")</f>
        <v/>
      </c>
      <c r="BG9047">
        <f t="shared" si="990"/>
        <v>0</v>
      </c>
      <c r="BO9047">
        <f t="shared" si="991"/>
        <v>0</v>
      </c>
      <c r="CC9047">
        <f t="shared" si="992"/>
        <v>0</v>
      </c>
      <c r="CD9047">
        <f t="shared" si="993"/>
        <v>0</v>
      </c>
      <c r="CG9047">
        <f ca="1">IFERROR(INDIRECT("IVA!X"&amp;MATCH(MID(COMPRAS!C8947,1,2)&amp;MID(COMPRAS!F8947,1,2)&amp;MID(COMPRAS!D8947,1,2),IVA!W:W,0)),"SIN COD.")</f>
        <v>0</v>
      </c>
      <c r="CH9047">
        <f ca="1">IFERROR(INDIRECT("IVA!Y"&amp;MATCH(MID(COMPRAS!C8947,1,2)&amp;MID(COMPRAS!F8947,1,2)&amp;MID(COMPRAS!D8947,1,2),IVA!W:W,0)),"SIN COD.")</f>
        <v>0</v>
      </c>
    </row>
    <row r="9048" spans="1:86" x14ac:dyDescent="0.25">
      <c r="A9048"/>
      <c r="B9048"/>
      <c r="D9048"/>
      <c r="AL9048">
        <f t="shared" si="987"/>
        <v>0</v>
      </c>
      <c r="AQ9048">
        <f t="shared" si="988"/>
        <v>0</v>
      </c>
      <c r="AR9048" t="str">
        <f>IFERROR(IF(OR(AP9048=338,AP9048=340,AP9048=341,AP9048=342,AP9048="342A",AP9048="342B"),PorcenRet(AP9048,AT9048,AU9048),INDEX(PORCENTAJEBUSCAR,MATCH(AP9048,CódigoRET,0),4)*1),"")</f>
        <v/>
      </c>
      <c r="AS9048">
        <f t="shared" si="989"/>
        <v>0</v>
      </c>
      <c r="BF9048" t="str">
        <f>IFERROR(IF(OR(BD9048=338,BD9048=340,BD9048=341,BD9048=342,BD9048="342A",BD9048="342B"),PorcenRet(BD9048,BH9048,BI9048),INDEX(PORCENTAJEBUSCAR,MATCH(BD9048,CódigoRET,0),4)*1),"")</f>
        <v/>
      </c>
      <c r="BG9048">
        <f t="shared" si="990"/>
        <v>0</v>
      </c>
      <c r="BO9048">
        <f t="shared" si="991"/>
        <v>0</v>
      </c>
      <c r="CC9048">
        <f t="shared" si="992"/>
        <v>0</v>
      </c>
      <c r="CD9048">
        <f t="shared" si="993"/>
        <v>0</v>
      </c>
      <c r="CG9048">
        <f ca="1">IFERROR(INDIRECT("IVA!X"&amp;MATCH(MID(COMPRAS!C8948,1,2)&amp;MID(COMPRAS!F8948,1,2)&amp;MID(COMPRAS!D8948,1,2),IVA!W:W,0)),"SIN COD.")</f>
        <v>0</v>
      </c>
      <c r="CH9048">
        <f ca="1">IFERROR(INDIRECT("IVA!Y"&amp;MATCH(MID(COMPRAS!C8948,1,2)&amp;MID(COMPRAS!F8948,1,2)&amp;MID(COMPRAS!D8948,1,2),IVA!W:W,0)),"SIN COD.")</f>
        <v>0</v>
      </c>
    </row>
    <row r="9049" spans="1:86" x14ac:dyDescent="0.25">
      <c r="A9049"/>
      <c r="B9049"/>
      <c r="D9049"/>
      <c r="AL9049">
        <f t="shared" si="987"/>
        <v>0</v>
      </c>
      <c r="AQ9049">
        <f t="shared" si="988"/>
        <v>0</v>
      </c>
      <c r="AR9049" t="str">
        <f>IFERROR(IF(OR(AP9049=338,AP9049=340,AP9049=341,AP9049=342,AP9049="342A",AP9049="342B"),PorcenRet(AP9049,AT9049,AU9049),INDEX(PORCENTAJEBUSCAR,MATCH(AP9049,CódigoRET,0),4)*1),"")</f>
        <v/>
      </c>
      <c r="AS9049">
        <f t="shared" si="989"/>
        <v>0</v>
      </c>
      <c r="BF9049" t="str">
        <f>IFERROR(IF(OR(BD9049=338,BD9049=340,BD9049=341,BD9049=342,BD9049="342A",BD9049="342B"),PorcenRet(BD9049,BH9049,BI9049),INDEX(PORCENTAJEBUSCAR,MATCH(BD9049,CódigoRET,0),4)*1),"")</f>
        <v/>
      </c>
      <c r="BG9049">
        <f t="shared" si="990"/>
        <v>0</v>
      </c>
      <c r="BO9049">
        <f t="shared" si="991"/>
        <v>0</v>
      </c>
      <c r="CC9049">
        <f t="shared" si="992"/>
        <v>0</v>
      </c>
      <c r="CD9049">
        <f t="shared" si="993"/>
        <v>0</v>
      </c>
      <c r="CG9049">
        <f ca="1">IFERROR(INDIRECT("IVA!X"&amp;MATCH(MID(COMPRAS!C8949,1,2)&amp;MID(COMPRAS!F8949,1,2)&amp;MID(COMPRAS!D8949,1,2),IVA!W:W,0)),"SIN COD.")</f>
        <v>0</v>
      </c>
      <c r="CH9049">
        <f ca="1">IFERROR(INDIRECT("IVA!Y"&amp;MATCH(MID(COMPRAS!C8949,1,2)&amp;MID(COMPRAS!F8949,1,2)&amp;MID(COMPRAS!D8949,1,2),IVA!W:W,0)),"SIN COD.")</f>
        <v>0</v>
      </c>
    </row>
    <row r="9050" spans="1:86" x14ac:dyDescent="0.25">
      <c r="A9050"/>
      <c r="B9050"/>
      <c r="D9050"/>
      <c r="AL9050">
        <f t="shared" si="987"/>
        <v>0</v>
      </c>
      <c r="AQ9050">
        <f t="shared" si="988"/>
        <v>0</v>
      </c>
      <c r="AR9050" t="str">
        <f>IFERROR(IF(OR(AP9050=338,AP9050=340,AP9050=341,AP9050=342,AP9050="342A",AP9050="342B"),PorcenRet(AP9050,AT9050,AU9050),INDEX(PORCENTAJEBUSCAR,MATCH(AP9050,CódigoRET,0),4)*1),"")</f>
        <v/>
      </c>
      <c r="AS9050">
        <f t="shared" si="989"/>
        <v>0</v>
      </c>
      <c r="BF9050" t="str">
        <f>IFERROR(IF(OR(BD9050=338,BD9050=340,BD9050=341,BD9050=342,BD9050="342A",BD9050="342B"),PorcenRet(BD9050,BH9050,BI9050),INDEX(PORCENTAJEBUSCAR,MATCH(BD9050,CódigoRET,0),4)*1),"")</f>
        <v/>
      </c>
      <c r="BG9050">
        <f t="shared" si="990"/>
        <v>0</v>
      </c>
      <c r="BO9050">
        <f t="shared" si="991"/>
        <v>0</v>
      </c>
      <c r="CC9050">
        <f t="shared" si="992"/>
        <v>0</v>
      </c>
      <c r="CD9050">
        <f t="shared" si="993"/>
        <v>0</v>
      </c>
      <c r="CG9050">
        <f ca="1">IFERROR(INDIRECT("IVA!X"&amp;MATCH(MID(COMPRAS!C8950,1,2)&amp;MID(COMPRAS!F8950,1,2)&amp;MID(COMPRAS!D8950,1,2),IVA!W:W,0)),"SIN COD.")</f>
        <v>0</v>
      </c>
      <c r="CH9050">
        <f ca="1">IFERROR(INDIRECT("IVA!Y"&amp;MATCH(MID(COMPRAS!C8950,1,2)&amp;MID(COMPRAS!F8950,1,2)&amp;MID(COMPRAS!D8950,1,2),IVA!W:W,0)),"SIN COD.")</f>
        <v>0</v>
      </c>
    </row>
    <row r="9051" spans="1:86" x14ac:dyDescent="0.25">
      <c r="A9051"/>
      <c r="B9051"/>
      <c r="D9051"/>
      <c r="AL9051">
        <f t="shared" si="987"/>
        <v>0</v>
      </c>
      <c r="AQ9051">
        <f t="shared" si="988"/>
        <v>0</v>
      </c>
      <c r="AR9051" t="str">
        <f>IFERROR(IF(OR(AP9051=338,AP9051=340,AP9051=341,AP9051=342,AP9051="342A",AP9051="342B"),PorcenRet(AP9051,AT9051,AU9051),INDEX(PORCENTAJEBUSCAR,MATCH(AP9051,CódigoRET,0),4)*1),"")</f>
        <v/>
      </c>
      <c r="AS9051">
        <f t="shared" si="989"/>
        <v>0</v>
      </c>
      <c r="BF9051" t="str">
        <f>IFERROR(IF(OR(BD9051=338,BD9051=340,BD9051=341,BD9051=342,BD9051="342A",BD9051="342B"),PorcenRet(BD9051,BH9051,BI9051),INDEX(PORCENTAJEBUSCAR,MATCH(BD9051,CódigoRET,0),4)*1),"")</f>
        <v/>
      </c>
      <c r="BG9051">
        <f t="shared" si="990"/>
        <v>0</v>
      </c>
      <c r="BO9051">
        <f t="shared" si="991"/>
        <v>0</v>
      </c>
      <c r="CC9051">
        <f t="shared" si="992"/>
        <v>0</v>
      </c>
      <c r="CD9051">
        <f t="shared" si="993"/>
        <v>0</v>
      </c>
      <c r="CG9051">
        <f ca="1">IFERROR(INDIRECT("IVA!X"&amp;MATCH(MID(COMPRAS!C8951,1,2)&amp;MID(COMPRAS!F8951,1,2)&amp;MID(COMPRAS!D8951,1,2),IVA!W:W,0)),"SIN COD.")</f>
        <v>0</v>
      </c>
      <c r="CH9051">
        <f ca="1">IFERROR(INDIRECT("IVA!Y"&amp;MATCH(MID(COMPRAS!C8951,1,2)&amp;MID(COMPRAS!F8951,1,2)&amp;MID(COMPRAS!D8951,1,2),IVA!W:W,0)),"SIN COD.")</f>
        <v>0</v>
      </c>
    </row>
    <row r="9052" spans="1:86" x14ac:dyDescent="0.25">
      <c r="A9052"/>
      <c r="B9052"/>
      <c r="D9052"/>
      <c r="AL9052">
        <f t="shared" si="987"/>
        <v>0</v>
      </c>
      <c r="AQ9052">
        <f t="shared" si="988"/>
        <v>0</v>
      </c>
      <c r="AR9052" t="str">
        <f>IFERROR(IF(OR(AP9052=338,AP9052=340,AP9052=341,AP9052=342,AP9052="342A",AP9052="342B"),PorcenRet(AP9052,AT9052,AU9052),INDEX(PORCENTAJEBUSCAR,MATCH(AP9052,CódigoRET,0),4)*1),"")</f>
        <v/>
      </c>
      <c r="AS9052">
        <f t="shared" si="989"/>
        <v>0</v>
      </c>
      <c r="BF9052" t="str">
        <f>IFERROR(IF(OR(BD9052=338,BD9052=340,BD9052=341,BD9052=342,BD9052="342A",BD9052="342B"),PorcenRet(BD9052,BH9052,BI9052),INDEX(PORCENTAJEBUSCAR,MATCH(BD9052,CódigoRET,0),4)*1),"")</f>
        <v/>
      </c>
      <c r="BG9052">
        <f t="shared" si="990"/>
        <v>0</v>
      </c>
      <c r="BO9052">
        <f t="shared" si="991"/>
        <v>0</v>
      </c>
      <c r="CC9052">
        <f t="shared" si="992"/>
        <v>0</v>
      </c>
      <c r="CD9052">
        <f t="shared" si="993"/>
        <v>0</v>
      </c>
      <c r="CG9052">
        <f ca="1">IFERROR(INDIRECT("IVA!X"&amp;MATCH(MID(COMPRAS!C8952,1,2)&amp;MID(COMPRAS!F8952,1,2)&amp;MID(COMPRAS!D8952,1,2),IVA!W:W,0)),"SIN COD.")</f>
        <v>0</v>
      </c>
      <c r="CH9052">
        <f ca="1">IFERROR(INDIRECT("IVA!Y"&amp;MATCH(MID(COMPRAS!C8952,1,2)&amp;MID(COMPRAS!F8952,1,2)&amp;MID(COMPRAS!D8952,1,2),IVA!W:W,0)),"SIN COD.")</f>
        <v>0</v>
      </c>
    </row>
    <row r="9053" spans="1:86" x14ac:dyDescent="0.25">
      <c r="A9053"/>
      <c r="B9053"/>
      <c r="D9053"/>
      <c r="AL9053">
        <f t="shared" si="987"/>
        <v>0</v>
      </c>
      <c r="AQ9053">
        <f t="shared" si="988"/>
        <v>0</v>
      </c>
      <c r="AR9053" t="str">
        <f>IFERROR(IF(OR(AP9053=338,AP9053=340,AP9053=341,AP9053=342,AP9053="342A",AP9053="342B"),PorcenRet(AP9053,AT9053,AU9053),INDEX(PORCENTAJEBUSCAR,MATCH(AP9053,CódigoRET,0),4)*1),"")</f>
        <v/>
      </c>
      <c r="AS9053">
        <f t="shared" si="989"/>
        <v>0</v>
      </c>
      <c r="BF9053" t="str">
        <f>IFERROR(IF(OR(BD9053=338,BD9053=340,BD9053=341,BD9053=342,BD9053="342A",BD9053="342B"),PorcenRet(BD9053,BH9053,BI9053),INDEX(PORCENTAJEBUSCAR,MATCH(BD9053,CódigoRET,0),4)*1),"")</f>
        <v/>
      </c>
      <c r="BG9053">
        <f t="shared" si="990"/>
        <v>0</v>
      </c>
      <c r="BO9053">
        <f t="shared" si="991"/>
        <v>0</v>
      </c>
      <c r="CC9053">
        <f t="shared" si="992"/>
        <v>0</v>
      </c>
      <c r="CD9053">
        <f t="shared" si="993"/>
        <v>0</v>
      </c>
      <c r="CG9053">
        <f ca="1">IFERROR(INDIRECT("IVA!X"&amp;MATCH(MID(COMPRAS!C8953,1,2)&amp;MID(COMPRAS!F8953,1,2)&amp;MID(COMPRAS!D8953,1,2),IVA!W:W,0)),"SIN COD.")</f>
        <v>0</v>
      </c>
      <c r="CH9053">
        <f ca="1">IFERROR(INDIRECT("IVA!Y"&amp;MATCH(MID(COMPRAS!C8953,1,2)&amp;MID(COMPRAS!F8953,1,2)&amp;MID(COMPRAS!D8953,1,2),IVA!W:W,0)),"SIN COD.")</f>
        <v>0</v>
      </c>
    </row>
    <row r="9054" spans="1:86" x14ac:dyDescent="0.25">
      <c r="A9054"/>
      <c r="B9054"/>
      <c r="D9054"/>
      <c r="AL9054">
        <f t="shared" si="987"/>
        <v>0</v>
      </c>
      <c r="AQ9054">
        <f t="shared" si="988"/>
        <v>0</v>
      </c>
      <c r="AR9054" t="str">
        <f>IFERROR(IF(OR(AP9054=338,AP9054=340,AP9054=341,AP9054=342,AP9054="342A",AP9054="342B"),PorcenRet(AP9054,AT9054,AU9054),INDEX(PORCENTAJEBUSCAR,MATCH(AP9054,CódigoRET,0),4)*1),"")</f>
        <v/>
      </c>
      <c r="AS9054">
        <f t="shared" si="989"/>
        <v>0</v>
      </c>
      <c r="BF9054" t="str">
        <f>IFERROR(IF(OR(BD9054=338,BD9054=340,BD9054=341,BD9054=342,BD9054="342A",BD9054="342B"),PorcenRet(BD9054,BH9054,BI9054),INDEX(PORCENTAJEBUSCAR,MATCH(BD9054,CódigoRET,0),4)*1),"")</f>
        <v/>
      </c>
      <c r="BG9054">
        <f t="shared" si="990"/>
        <v>0</v>
      </c>
      <c r="BO9054">
        <f t="shared" si="991"/>
        <v>0</v>
      </c>
      <c r="CC9054">
        <f t="shared" si="992"/>
        <v>0</v>
      </c>
      <c r="CD9054">
        <f t="shared" si="993"/>
        <v>0</v>
      </c>
      <c r="CG9054">
        <f ca="1">IFERROR(INDIRECT("IVA!X"&amp;MATCH(MID(COMPRAS!C8954,1,2)&amp;MID(COMPRAS!F8954,1,2)&amp;MID(COMPRAS!D8954,1,2),IVA!W:W,0)),"SIN COD.")</f>
        <v>0</v>
      </c>
      <c r="CH9054">
        <f ca="1">IFERROR(INDIRECT("IVA!Y"&amp;MATCH(MID(COMPRAS!C8954,1,2)&amp;MID(COMPRAS!F8954,1,2)&amp;MID(COMPRAS!D8954,1,2),IVA!W:W,0)),"SIN COD.")</f>
        <v>0</v>
      </c>
    </row>
    <row r="9055" spans="1:86" x14ac:dyDescent="0.25">
      <c r="A9055"/>
      <c r="B9055"/>
      <c r="D9055"/>
      <c r="AL9055">
        <f t="shared" si="987"/>
        <v>0</v>
      </c>
      <c r="AQ9055">
        <f t="shared" si="988"/>
        <v>0</v>
      </c>
      <c r="AR9055" t="str">
        <f>IFERROR(IF(OR(AP9055=338,AP9055=340,AP9055=341,AP9055=342,AP9055="342A",AP9055="342B"),PorcenRet(AP9055,AT9055,AU9055),INDEX(PORCENTAJEBUSCAR,MATCH(AP9055,CódigoRET,0),4)*1),"")</f>
        <v/>
      </c>
      <c r="AS9055">
        <f t="shared" si="989"/>
        <v>0</v>
      </c>
      <c r="BF9055" t="str">
        <f>IFERROR(IF(OR(BD9055=338,BD9055=340,BD9055=341,BD9055=342,BD9055="342A",BD9055="342B"),PorcenRet(BD9055,BH9055,BI9055),INDEX(PORCENTAJEBUSCAR,MATCH(BD9055,CódigoRET,0),4)*1),"")</f>
        <v/>
      </c>
      <c r="BG9055">
        <f t="shared" si="990"/>
        <v>0</v>
      </c>
      <c r="BO9055">
        <f t="shared" si="991"/>
        <v>0</v>
      </c>
      <c r="CC9055">
        <f t="shared" si="992"/>
        <v>0</v>
      </c>
      <c r="CD9055">
        <f t="shared" si="993"/>
        <v>0</v>
      </c>
      <c r="CG9055">
        <f ca="1">IFERROR(INDIRECT("IVA!X"&amp;MATCH(MID(COMPRAS!C8955,1,2)&amp;MID(COMPRAS!F8955,1,2)&amp;MID(COMPRAS!D8955,1,2),IVA!W:W,0)),"SIN COD.")</f>
        <v>0</v>
      </c>
      <c r="CH9055">
        <f ca="1">IFERROR(INDIRECT("IVA!Y"&amp;MATCH(MID(COMPRAS!C8955,1,2)&amp;MID(COMPRAS!F8955,1,2)&amp;MID(COMPRAS!D8955,1,2),IVA!W:W,0)),"SIN COD.")</f>
        <v>0</v>
      </c>
    </row>
    <row r="9056" spans="1:86" x14ac:dyDescent="0.25">
      <c r="A9056"/>
      <c r="B9056"/>
      <c r="D9056"/>
      <c r="AL9056">
        <f t="shared" si="987"/>
        <v>0</v>
      </c>
      <c r="AQ9056">
        <f t="shared" si="988"/>
        <v>0</v>
      </c>
      <c r="AR9056" t="str">
        <f>IFERROR(IF(OR(AP9056=338,AP9056=340,AP9056=341,AP9056=342,AP9056="342A",AP9056="342B"),PorcenRet(AP9056,AT9056,AU9056),INDEX(PORCENTAJEBUSCAR,MATCH(AP9056,CódigoRET,0),4)*1),"")</f>
        <v/>
      </c>
      <c r="AS9056">
        <f t="shared" si="989"/>
        <v>0</v>
      </c>
      <c r="BF9056" t="str">
        <f>IFERROR(IF(OR(BD9056=338,BD9056=340,BD9056=341,BD9056=342,BD9056="342A",BD9056="342B"),PorcenRet(BD9056,BH9056,BI9056),INDEX(PORCENTAJEBUSCAR,MATCH(BD9056,CódigoRET,0),4)*1),"")</f>
        <v/>
      </c>
      <c r="BG9056">
        <f t="shared" si="990"/>
        <v>0</v>
      </c>
      <c r="BO9056">
        <f t="shared" si="991"/>
        <v>0</v>
      </c>
      <c r="CC9056">
        <f t="shared" si="992"/>
        <v>0</v>
      </c>
      <c r="CD9056">
        <f t="shared" si="993"/>
        <v>0</v>
      </c>
      <c r="CG9056">
        <f ca="1">IFERROR(INDIRECT("IVA!X"&amp;MATCH(MID(COMPRAS!C8956,1,2)&amp;MID(COMPRAS!F8956,1,2)&amp;MID(COMPRAS!D8956,1,2),IVA!W:W,0)),"SIN COD.")</f>
        <v>0</v>
      </c>
      <c r="CH9056">
        <f ca="1">IFERROR(INDIRECT("IVA!Y"&amp;MATCH(MID(COMPRAS!C8956,1,2)&amp;MID(COMPRAS!F8956,1,2)&amp;MID(COMPRAS!D8956,1,2),IVA!W:W,0)),"SIN COD.")</f>
        <v>0</v>
      </c>
    </row>
    <row r="9057" spans="1:86" x14ac:dyDescent="0.25">
      <c r="A9057"/>
      <c r="B9057"/>
      <c r="D9057"/>
      <c r="AL9057">
        <f t="shared" si="987"/>
        <v>0</v>
      </c>
      <c r="AQ9057">
        <f t="shared" si="988"/>
        <v>0</v>
      </c>
      <c r="AR9057" t="str">
        <f>IFERROR(IF(OR(AP9057=338,AP9057=340,AP9057=341,AP9057=342,AP9057="342A",AP9057="342B"),PorcenRet(AP9057,AT9057,AU9057),INDEX(PORCENTAJEBUSCAR,MATCH(AP9057,CódigoRET,0),4)*1),"")</f>
        <v/>
      </c>
      <c r="AS9057">
        <f t="shared" si="989"/>
        <v>0</v>
      </c>
      <c r="BF9057" t="str">
        <f>IFERROR(IF(OR(BD9057=338,BD9057=340,BD9057=341,BD9057=342,BD9057="342A",BD9057="342B"),PorcenRet(BD9057,BH9057,BI9057),INDEX(PORCENTAJEBUSCAR,MATCH(BD9057,CódigoRET,0),4)*1),"")</f>
        <v/>
      </c>
      <c r="BG9057">
        <f t="shared" si="990"/>
        <v>0</v>
      </c>
      <c r="BO9057">
        <f t="shared" si="991"/>
        <v>0</v>
      </c>
      <c r="CC9057">
        <f t="shared" si="992"/>
        <v>0</v>
      </c>
      <c r="CD9057">
        <f t="shared" si="993"/>
        <v>0</v>
      </c>
      <c r="CG9057">
        <f ca="1">IFERROR(INDIRECT("IVA!X"&amp;MATCH(MID(COMPRAS!C8957,1,2)&amp;MID(COMPRAS!F8957,1,2)&amp;MID(COMPRAS!D8957,1,2),IVA!W:W,0)),"SIN COD.")</f>
        <v>0</v>
      </c>
      <c r="CH9057">
        <f ca="1">IFERROR(INDIRECT("IVA!Y"&amp;MATCH(MID(COMPRAS!C8957,1,2)&amp;MID(COMPRAS!F8957,1,2)&amp;MID(COMPRAS!D8957,1,2),IVA!W:W,0)),"SIN COD.")</f>
        <v>0</v>
      </c>
    </row>
    <row r="9058" spans="1:86" x14ac:dyDescent="0.25">
      <c r="A9058"/>
      <c r="B9058"/>
      <c r="D9058"/>
      <c r="AL9058">
        <f t="shared" si="987"/>
        <v>0</v>
      </c>
      <c r="AQ9058">
        <f t="shared" si="988"/>
        <v>0</v>
      </c>
      <c r="AR9058" t="str">
        <f>IFERROR(IF(OR(AP9058=338,AP9058=340,AP9058=341,AP9058=342,AP9058="342A",AP9058="342B"),PorcenRet(AP9058,AT9058,AU9058),INDEX(PORCENTAJEBUSCAR,MATCH(AP9058,CódigoRET,0),4)*1),"")</f>
        <v/>
      </c>
      <c r="AS9058">
        <f t="shared" si="989"/>
        <v>0</v>
      </c>
      <c r="BF9058" t="str">
        <f>IFERROR(IF(OR(BD9058=338,BD9058=340,BD9058=341,BD9058=342,BD9058="342A",BD9058="342B"),PorcenRet(BD9058,BH9058,BI9058),INDEX(PORCENTAJEBUSCAR,MATCH(BD9058,CódigoRET,0),4)*1),"")</f>
        <v/>
      </c>
      <c r="BG9058">
        <f t="shared" si="990"/>
        <v>0</v>
      </c>
      <c r="BO9058">
        <f t="shared" si="991"/>
        <v>0</v>
      </c>
      <c r="CC9058">
        <f t="shared" si="992"/>
        <v>0</v>
      </c>
      <c r="CD9058">
        <f t="shared" si="993"/>
        <v>0</v>
      </c>
      <c r="CG9058">
        <f ca="1">IFERROR(INDIRECT("IVA!X"&amp;MATCH(MID(COMPRAS!C8958,1,2)&amp;MID(COMPRAS!F8958,1,2)&amp;MID(COMPRAS!D8958,1,2),IVA!W:W,0)),"SIN COD.")</f>
        <v>0</v>
      </c>
      <c r="CH9058">
        <f ca="1">IFERROR(INDIRECT("IVA!Y"&amp;MATCH(MID(COMPRAS!C8958,1,2)&amp;MID(COMPRAS!F8958,1,2)&amp;MID(COMPRAS!D8958,1,2),IVA!W:W,0)),"SIN COD.")</f>
        <v>0</v>
      </c>
    </row>
    <row r="9059" spans="1:86" x14ac:dyDescent="0.25">
      <c r="A9059"/>
      <c r="B9059"/>
      <c r="D9059"/>
      <c r="AL9059">
        <f t="shared" si="987"/>
        <v>0</v>
      </c>
      <c r="AQ9059">
        <f t="shared" si="988"/>
        <v>0</v>
      </c>
      <c r="AR9059" t="str">
        <f>IFERROR(IF(OR(AP9059=338,AP9059=340,AP9059=341,AP9059=342,AP9059="342A",AP9059="342B"),PorcenRet(AP9059,AT9059,AU9059),INDEX(PORCENTAJEBUSCAR,MATCH(AP9059,CódigoRET,0),4)*1),"")</f>
        <v/>
      </c>
      <c r="AS9059">
        <f t="shared" si="989"/>
        <v>0</v>
      </c>
      <c r="BF9059" t="str">
        <f>IFERROR(IF(OR(BD9059=338,BD9059=340,BD9059=341,BD9059=342,BD9059="342A",BD9059="342B"),PorcenRet(BD9059,BH9059,BI9059),INDEX(PORCENTAJEBUSCAR,MATCH(BD9059,CódigoRET,0),4)*1),"")</f>
        <v/>
      </c>
      <c r="BG9059">
        <f t="shared" si="990"/>
        <v>0</v>
      </c>
      <c r="BO9059">
        <f t="shared" si="991"/>
        <v>0</v>
      </c>
      <c r="CC9059">
        <f t="shared" si="992"/>
        <v>0</v>
      </c>
      <c r="CD9059">
        <f t="shared" si="993"/>
        <v>0</v>
      </c>
      <c r="CG9059">
        <f ca="1">IFERROR(INDIRECT("IVA!X"&amp;MATCH(MID(COMPRAS!C8959,1,2)&amp;MID(COMPRAS!F8959,1,2)&amp;MID(COMPRAS!D8959,1,2),IVA!W:W,0)),"SIN COD.")</f>
        <v>0</v>
      </c>
      <c r="CH9059">
        <f ca="1">IFERROR(INDIRECT("IVA!Y"&amp;MATCH(MID(COMPRAS!C8959,1,2)&amp;MID(COMPRAS!F8959,1,2)&amp;MID(COMPRAS!D8959,1,2),IVA!W:W,0)),"SIN COD.")</f>
        <v>0</v>
      </c>
    </row>
    <row r="9060" spans="1:86" x14ac:dyDescent="0.25">
      <c r="A9060"/>
      <c r="B9060"/>
      <c r="D9060"/>
      <c r="AL9060">
        <f t="shared" si="987"/>
        <v>0</v>
      </c>
      <c r="AQ9060">
        <f t="shared" si="988"/>
        <v>0</v>
      </c>
      <c r="AR9060" t="str">
        <f>IFERROR(IF(OR(AP9060=338,AP9060=340,AP9060=341,AP9060=342,AP9060="342A",AP9060="342B"),PorcenRet(AP9060,AT9060,AU9060),INDEX(PORCENTAJEBUSCAR,MATCH(AP9060,CódigoRET,0),4)*1),"")</f>
        <v/>
      </c>
      <c r="AS9060">
        <f t="shared" si="989"/>
        <v>0</v>
      </c>
      <c r="BF9060" t="str">
        <f>IFERROR(IF(OR(BD9060=338,BD9060=340,BD9060=341,BD9060=342,BD9060="342A",BD9060="342B"),PorcenRet(BD9060,BH9060,BI9060),INDEX(PORCENTAJEBUSCAR,MATCH(BD9060,CódigoRET,0),4)*1),"")</f>
        <v/>
      </c>
      <c r="BG9060">
        <f t="shared" si="990"/>
        <v>0</v>
      </c>
      <c r="BO9060">
        <f t="shared" si="991"/>
        <v>0</v>
      </c>
      <c r="CC9060">
        <f t="shared" si="992"/>
        <v>0</v>
      </c>
      <c r="CD9060">
        <f t="shared" si="993"/>
        <v>0</v>
      </c>
      <c r="CG9060">
        <f ca="1">IFERROR(INDIRECT("IVA!X"&amp;MATCH(MID(COMPRAS!C8960,1,2)&amp;MID(COMPRAS!F8960,1,2)&amp;MID(COMPRAS!D8960,1,2),IVA!W:W,0)),"SIN COD.")</f>
        <v>0</v>
      </c>
      <c r="CH9060">
        <f ca="1">IFERROR(INDIRECT("IVA!Y"&amp;MATCH(MID(COMPRAS!C8960,1,2)&amp;MID(COMPRAS!F8960,1,2)&amp;MID(COMPRAS!D8960,1,2),IVA!W:W,0)),"SIN COD.")</f>
        <v>0</v>
      </c>
    </row>
    <row r="9061" spans="1:86" x14ac:dyDescent="0.25">
      <c r="A9061"/>
      <c r="B9061"/>
      <c r="D9061"/>
      <c r="AL9061">
        <f t="shared" si="987"/>
        <v>0</v>
      </c>
      <c r="AQ9061">
        <f t="shared" si="988"/>
        <v>0</v>
      </c>
      <c r="AR9061" t="str">
        <f>IFERROR(IF(OR(AP9061=338,AP9061=340,AP9061=341,AP9061=342,AP9061="342A",AP9061="342B"),PorcenRet(AP9061,AT9061,AU9061),INDEX(PORCENTAJEBUSCAR,MATCH(AP9061,CódigoRET,0),4)*1),"")</f>
        <v/>
      </c>
      <c r="AS9061">
        <f t="shared" si="989"/>
        <v>0</v>
      </c>
      <c r="BF9061" t="str">
        <f>IFERROR(IF(OR(BD9061=338,BD9061=340,BD9061=341,BD9061=342,BD9061="342A",BD9061="342B"),PorcenRet(BD9061,BH9061,BI9061),INDEX(PORCENTAJEBUSCAR,MATCH(BD9061,CódigoRET,0),4)*1),"")</f>
        <v/>
      </c>
      <c r="BG9061">
        <f t="shared" si="990"/>
        <v>0</v>
      </c>
      <c r="BO9061">
        <f t="shared" si="991"/>
        <v>0</v>
      </c>
      <c r="CC9061">
        <f t="shared" si="992"/>
        <v>0</v>
      </c>
      <c r="CD9061">
        <f t="shared" si="993"/>
        <v>0</v>
      </c>
      <c r="CG9061">
        <f ca="1">IFERROR(INDIRECT("IVA!X"&amp;MATCH(MID(COMPRAS!C8961,1,2)&amp;MID(COMPRAS!F8961,1,2)&amp;MID(COMPRAS!D8961,1,2),IVA!W:W,0)),"SIN COD.")</f>
        <v>0</v>
      </c>
      <c r="CH9061">
        <f ca="1">IFERROR(INDIRECT("IVA!Y"&amp;MATCH(MID(COMPRAS!C8961,1,2)&amp;MID(COMPRAS!F8961,1,2)&amp;MID(COMPRAS!D8961,1,2),IVA!W:W,0)),"SIN COD.")</f>
        <v>0</v>
      </c>
    </row>
    <row r="9062" spans="1:86" x14ac:dyDescent="0.25">
      <c r="A9062"/>
      <c r="B9062"/>
      <c r="D9062"/>
      <c r="AL9062">
        <f t="shared" si="987"/>
        <v>0</v>
      </c>
      <c r="AQ9062">
        <f t="shared" si="988"/>
        <v>0</v>
      </c>
      <c r="AR9062" t="str">
        <f>IFERROR(IF(OR(AP9062=338,AP9062=340,AP9062=341,AP9062=342,AP9062="342A",AP9062="342B"),PorcenRet(AP9062,AT9062,AU9062),INDEX(PORCENTAJEBUSCAR,MATCH(AP9062,CódigoRET,0),4)*1),"")</f>
        <v/>
      </c>
      <c r="AS9062">
        <f t="shared" si="989"/>
        <v>0</v>
      </c>
      <c r="BF9062" t="str">
        <f>IFERROR(IF(OR(BD9062=338,BD9062=340,BD9062=341,BD9062=342,BD9062="342A",BD9062="342B"),PorcenRet(BD9062,BH9062,BI9062),INDEX(PORCENTAJEBUSCAR,MATCH(BD9062,CódigoRET,0),4)*1),"")</f>
        <v/>
      </c>
      <c r="BG9062">
        <f t="shared" si="990"/>
        <v>0</v>
      </c>
      <c r="BO9062">
        <f t="shared" si="991"/>
        <v>0</v>
      </c>
      <c r="CC9062">
        <f t="shared" si="992"/>
        <v>0</v>
      </c>
      <c r="CD9062">
        <f t="shared" si="993"/>
        <v>0</v>
      </c>
      <c r="CG9062">
        <f ca="1">IFERROR(INDIRECT("IVA!X"&amp;MATCH(MID(COMPRAS!C8962,1,2)&amp;MID(COMPRAS!F8962,1,2)&amp;MID(COMPRAS!D8962,1,2),IVA!W:W,0)),"SIN COD.")</f>
        <v>0</v>
      </c>
      <c r="CH9062">
        <f ca="1">IFERROR(INDIRECT("IVA!Y"&amp;MATCH(MID(COMPRAS!C8962,1,2)&amp;MID(COMPRAS!F8962,1,2)&amp;MID(COMPRAS!D8962,1,2),IVA!W:W,0)),"SIN COD.")</f>
        <v>0</v>
      </c>
    </row>
    <row r="9063" spans="1:86" x14ac:dyDescent="0.25">
      <c r="A9063"/>
      <c r="B9063"/>
      <c r="D9063"/>
      <c r="AL9063">
        <f t="shared" si="987"/>
        <v>0</v>
      </c>
      <c r="AQ9063">
        <f t="shared" si="988"/>
        <v>0</v>
      </c>
      <c r="AR9063" t="str">
        <f>IFERROR(IF(OR(AP9063=338,AP9063=340,AP9063=341,AP9063=342,AP9063="342A",AP9063="342B"),PorcenRet(AP9063,AT9063,AU9063),INDEX(PORCENTAJEBUSCAR,MATCH(AP9063,CódigoRET,0),4)*1),"")</f>
        <v/>
      </c>
      <c r="AS9063">
        <f t="shared" si="989"/>
        <v>0</v>
      </c>
      <c r="BF9063" t="str">
        <f>IFERROR(IF(OR(BD9063=338,BD9063=340,BD9063=341,BD9063=342,BD9063="342A",BD9063="342B"),PorcenRet(BD9063,BH9063,BI9063),INDEX(PORCENTAJEBUSCAR,MATCH(BD9063,CódigoRET,0),4)*1),"")</f>
        <v/>
      </c>
      <c r="BG9063">
        <f t="shared" si="990"/>
        <v>0</v>
      </c>
      <c r="BO9063">
        <f t="shared" si="991"/>
        <v>0</v>
      </c>
      <c r="CC9063">
        <f t="shared" si="992"/>
        <v>0</v>
      </c>
      <c r="CD9063">
        <f t="shared" si="993"/>
        <v>0</v>
      </c>
      <c r="CG9063">
        <f ca="1">IFERROR(INDIRECT("IVA!X"&amp;MATCH(MID(COMPRAS!C8963,1,2)&amp;MID(COMPRAS!F8963,1,2)&amp;MID(COMPRAS!D8963,1,2),IVA!W:W,0)),"SIN COD.")</f>
        <v>0</v>
      </c>
      <c r="CH9063">
        <f ca="1">IFERROR(INDIRECT("IVA!Y"&amp;MATCH(MID(COMPRAS!C8963,1,2)&amp;MID(COMPRAS!F8963,1,2)&amp;MID(COMPRAS!D8963,1,2),IVA!W:W,0)),"SIN COD.")</f>
        <v>0</v>
      </c>
    </row>
    <row r="9064" spans="1:86" x14ac:dyDescent="0.25">
      <c r="A9064"/>
      <c r="B9064"/>
      <c r="D9064"/>
      <c r="AL9064">
        <f t="shared" si="987"/>
        <v>0</v>
      </c>
      <c r="AQ9064">
        <f t="shared" si="988"/>
        <v>0</v>
      </c>
      <c r="AR9064" t="str">
        <f>IFERROR(IF(OR(AP9064=338,AP9064=340,AP9064=341,AP9064=342,AP9064="342A",AP9064="342B"),PorcenRet(AP9064,AT9064,AU9064),INDEX(PORCENTAJEBUSCAR,MATCH(AP9064,CódigoRET,0),4)*1),"")</f>
        <v/>
      </c>
      <c r="AS9064">
        <f t="shared" si="989"/>
        <v>0</v>
      </c>
      <c r="BF9064" t="str">
        <f>IFERROR(IF(OR(BD9064=338,BD9064=340,BD9064=341,BD9064=342,BD9064="342A",BD9064="342B"),PorcenRet(BD9064,BH9064,BI9064),INDEX(PORCENTAJEBUSCAR,MATCH(BD9064,CódigoRET,0),4)*1),"")</f>
        <v/>
      </c>
      <c r="BG9064">
        <f t="shared" si="990"/>
        <v>0</v>
      </c>
      <c r="BO9064">
        <f t="shared" si="991"/>
        <v>0</v>
      </c>
      <c r="CC9064">
        <f t="shared" si="992"/>
        <v>0</v>
      </c>
      <c r="CD9064">
        <f t="shared" si="993"/>
        <v>0</v>
      </c>
      <c r="CG9064">
        <f ca="1">IFERROR(INDIRECT("IVA!X"&amp;MATCH(MID(COMPRAS!C8964,1,2)&amp;MID(COMPRAS!F8964,1,2)&amp;MID(COMPRAS!D8964,1,2),IVA!W:W,0)),"SIN COD.")</f>
        <v>0</v>
      </c>
      <c r="CH9064">
        <f ca="1">IFERROR(INDIRECT("IVA!Y"&amp;MATCH(MID(COMPRAS!C8964,1,2)&amp;MID(COMPRAS!F8964,1,2)&amp;MID(COMPRAS!D8964,1,2),IVA!W:W,0)),"SIN COD.")</f>
        <v>0</v>
      </c>
    </row>
    <row r="9065" spans="1:86" x14ac:dyDescent="0.25">
      <c r="A9065"/>
      <c r="B9065"/>
      <c r="D9065"/>
      <c r="AL9065">
        <f t="shared" si="987"/>
        <v>0</v>
      </c>
      <c r="AQ9065">
        <f t="shared" si="988"/>
        <v>0</v>
      </c>
      <c r="AR9065" t="str">
        <f>IFERROR(IF(OR(AP9065=338,AP9065=340,AP9065=341,AP9065=342,AP9065="342A",AP9065="342B"),PorcenRet(AP9065,AT9065,AU9065),INDEX(PORCENTAJEBUSCAR,MATCH(AP9065,CódigoRET,0),4)*1),"")</f>
        <v/>
      </c>
      <c r="AS9065">
        <f t="shared" si="989"/>
        <v>0</v>
      </c>
      <c r="BF9065" t="str">
        <f>IFERROR(IF(OR(BD9065=338,BD9065=340,BD9065=341,BD9065=342,BD9065="342A",BD9065="342B"),PorcenRet(BD9065,BH9065,BI9065),INDEX(PORCENTAJEBUSCAR,MATCH(BD9065,CódigoRET,0),4)*1),"")</f>
        <v/>
      </c>
      <c r="BG9065">
        <f t="shared" si="990"/>
        <v>0</v>
      </c>
      <c r="BO9065">
        <f t="shared" si="991"/>
        <v>0</v>
      </c>
      <c r="CC9065">
        <f t="shared" si="992"/>
        <v>0</v>
      </c>
      <c r="CD9065">
        <f t="shared" si="993"/>
        <v>0</v>
      </c>
      <c r="CG9065">
        <f ca="1">IFERROR(INDIRECT("IVA!X"&amp;MATCH(MID(COMPRAS!C8965,1,2)&amp;MID(COMPRAS!F8965,1,2)&amp;MID(COMPRAS!D8965,1,2),IVA!W:W,0)),"SIN COD.")</f>
        <v>0</v>
      </c>
      <c r="CH9065">
        <f ca="1">IFERROR(INDIRECT("IVA!Y"&amp;MATCH(MID(COMPRAS!C8965,1,2)&amp;MID(COMPRAS!F8965,1,2)&amp;MID(COMPRAS!D8965,1,2),IVA!W:W,0)),"SIN COD.")</f>
        <v>0</v>
      </c>
    </row>
    <row r="9066" spans="1:86" x14ac:dyDescent="0.25">
      <c r="A9066"/>
      <c r="B9066"/>
      <c r="D9066"/>
      <c r="AL9066">
        <f t="shared" si="987"/>
        <v>0</v>
      </c>
      <c r="AQ9066">
        <f t="shared" si="988"/>
        <v>0</v>
      </c>
      <c r="AR9066" t="str">
        <f>IFERROR(IF(OR(AP9066=338,AP9066=340,AP9066=341,AP9066=342,AP9066="342A",AP9066="342B"),PorcenRet(AP9066,AT9066,AU9066),INDEX(PORCENTAJEBUSCAR,MATCH(AP9066,CódigoRET,0),4)*1),"")</f>
        <v/>
      </c>
      <c r="AS9066">
        <f t="shared" si="989"/>
        <v>0</v>
      </c>
      <c r="BF9066" t="str">
        <f>IFERROR(IF(OR(BD9066=338,BD9066=340,BD9066=341,BD9066=342,BD9066="342A",BD9066="342B"),PorcenRet(BD9066,BH9066,BI9066),INDEX(PORCENTAJEBUSCAR,MATCH(BD9066,CódigoRET,0),4)*1),"")</f>
        <v/>
      </c>
      <c r="BG9066">
        <f t="shared" si="990"/>
        <v>0</v>
      </c>
      <c r="BO9066">
        <f t="shared" si="991"/>
        <v>0</v>
      </c>
      <c r="CC9066">
        <f t="shared" si="992"/>
        <v>0</v>
      </c>
      <c r="CD9066">
        <f t="shared" si="993"/>
        <v>0</v>
      </c>
      <c r="CG9066">
        <f ca="1">IFERROR(INDIRECT("IVA!X"&amp;MATCH(MID(COMPRAS!C8966,1,2)&amp;MID(COMPRAS!F8966,1,2)&amp;MID(COMPRAS!D8966,1,2),IVA!W:W,0)),"SIN COD.")</f>
        <v>0</v>
      </c>
      <c r="CH9066">
        <f ca="1">IFERROR(INDIRECT("IVA!Y"&amp;MATCH(MID(COMPRAS!C8966,1,2)&amp;MID(COMPRAS!F8966,1,2)&amp;MID(COMPRAS!D8966,1,2),IVA!W:W,0)),"SIN COD.")</f>
        <v>0</v>
      </c>
    </row>
    <row r="9067" spans="1:86" x14ac:dyDescent="0.25">
      <c r="A9067"/>
      <c r="B9067"/>
      <c r="D9067"/>
      <c r="AL9067">
        <f t="shared" si="987"/>
        <v>0</v>
      </c>
      <c r="AQ9067">
        <f t="shared" si="988"/>
        <v>0</v>
      </c>
      <c r="AR9067" t="str">
        <f>IFERROR(IF(OR(AP9067=338,AP9067=340,AP9067=341,AP9067=342,AP9067="342A",AP9067="342B"),PorcenRet(AP9067,AT9067,AU9067),INDEX(PORCENTAJEBUSCAR,MATCH(AP9067,CódigoRET,0),4)*1),"")</f>
        <v/>
      </c>
      <c r="AS9067">
        <f t="shared" si="989"/>
        <v>0</v>
      </c>
      <c r="BF9067" t="str">
        <f>IFERROR(IF(OR(BD9067=338,BD9067=340,BD9067=341,BD9067=342,BD9067="342A",BD9067="342B"),PorcenRet(BD9067,BH9067,BI9067),INDEX(PORCENTAJEBUSCAR,MATCH(BD9067,CódigoRET,0),4)*1),"")</f>
        <v/>
      </c>
      <c r="BG9067">
        <f t="shared" si="990"/>
        <v>0</v>
      </c>
      <c r="BO9067">
        <f t="shared" si="991"/>
        <v>0</v>
      </c>
      <c r="CC9067">
        <f t="shared" si="992"/>
        <v>0</v>
      </c>
      <c r="CD9067">
        <f t="shared" si="993"/>
        <v>0</v>
      </c>
      <c r="CG9067">
        <f ca="1">IFERROR(INDIRECT("IVA!X"&amp;MATCH(MID(COMPRAS!C8967,1,2)&amp;MID(COMPRAS!F8967,1,2)&amp;MID(COMPRAS!D8967,1,2),IVA!W:W,0)),"SIN COD.")</f>
        <v>0</v>
      </c>
      <c r="CH9067">
        <f ca="1">IFERROR(INDIRECT("IVA!Y"&amp;MATCH(MID(COMPRAS!C8967,1,2)&amp;MID(COMPRAS!F8967,1,2)&amp;MID(COMPRAS!D8967,1,2),IVA!W:W,0)),"SIN COD.")</f>
        <v>0</v>
      </c>
    </row>
    <row r="9068" spans="1:86" x14ac:dyDescent="0.25">
      <c r="A9068"/>
      <c r="B9068"/>
      <c r="D9068"/>
      <c r="AL9068">
        <f t="shared" si="987"/>
        <v>0</v>
      </c>
      <c r="AQ9068">
        <f t="shared" si="988"/>
        <v>0</v>
      </c>
      <c r="AR9068" t="str">
        <f>IFERROR(IF(OR(AP9068=338,AP9068=340,AP9068=341,AP9068=342,AP9068="342A",AP9068="342B"),PorcenRet(AP9068,AT9068,AU9068),INDEX(PORCENTAJEBUSCAR,MATCH(AP9068,CódigoRET,0),4)*1),"")</f>
        <v/>
      </c>
      <c r="AS9068">
        <f t="shared" si="989"/>
        <v>0</v>
      </c>
      <c r="BF9068" t="str">
        <f>IFERROR(IF(OR(BD9068=338,BD9068=340,BD9068=341,BD9068=342,BD9068="342A",BD9068="342B"),PorcenRet(BD9068,BH9068,BI9068),INDEX(PORCENTAJEBUSCAR,MATCH(BD9068,CódigoRET,0),4)*1),"")</f>
        <v/>
      </c>
      <c r="BG9068">
        <f t="shared" si="990"/>
        <v>0</v>
      </c>
      <c r="BO9068">
        <f t="shared" si="991"/>
        <v>0</v>
      </c>
      <c r="CC9068">
        <f t="shared" si="992"/>
        <v>0</v>
      </c>
      <c r="CD9068">
        <f t="shared" si="993"/>
        <v>0</v>
      </c>
      <c r="CG9068">
        <f ca="1">IFERROR(INDIRECT("IVA!X"&amp;MATCH(MID(COMPRAS!C8968,1,2)&amp;MID(COMPRAS!F8968,1,2)&amp;MID(COMPRAS!D8968,1,2),IVA!W:W,0)),"SIN COD.")</f>
        <v>0</v>
      </c>
      <c r="CH9068">
        <f ca="1">IFERROR(INDIRECT("IVA!Y"&amp;MATCH(MID(COMPRAS!C8968,1,2)&amp;MID(COMPRAS!F8968,1,2)&amp;MID(COMPRAS!D8968,1,2),IVA!W:W,0)),"SIN COD.")</f>
        <v>0</v>
      </c>
    </row>
    <row r="9069" spans="1:86" x14ac:dyDescent="0.25">
      <c r="A9069"/>
      <c r="B9069"/>
      <c r="D9069"/>
      <c r="AL9069">
        <f t="shared" si="987"/>
        <v>0</v>
      </c>
      <c r="AQ9069">
        <f t="shared" si="988"/>
        <v>0</v>
      </c>
      <c r="AR9069" t="str">
        <f>IFERROR(IF(OR(AP9069=338,AP9069=340,AP9069=341,AP9069=342,AP9069="342A",AP9069="342B"),PorcenRet(AP9069,AT9069,AU9069),INDEX(PORCENTAJEBUSCAR,MATCH(AP9069,CódigoRET,0),4)*1),"")</f>
        <v/>
      </c>
      <c r="AS9069">
        <f t="shared" si="989"/>
        <v>0</v>
      </c>
      <c r="BF9069" t="str">
        <f>IFERROR(IF(OR(BD9069=338,BD9069=340,BD9069=341,BD9069=342,BD9069="342A",BD9069="342B"),PorcenRet(BD9069,BH9069,BI9069),INDEX(PORCENTAJEBUSCAR,MATCH(BD9069,CódigoRET,0),4)*1),"")</f>
        <v/>
      </c>
      <c r="BG9069">
        <f t="shared" si="990"/>
        <v>0</v>
      </c>
      <c r="BO9069">
        <f t="shared" si="991"/>
        <v>0</v>
      </c>
      <c r="CC9069">
        <f t="shared" si="992"/>
        <v>0</v>
      </c>
      <c r="CD9069">
        <f t="shared" si="993"/>
        <v>0</v>
      </c>
      <c r="CG9069">
        <f ca="1">IFERROR(INDIRECT("IVA!X"&amp;MATCH(MID(COMPRAS!C8969,1,2)&amp;MID(COMPRAS!F8969,1,2)&amp;MID(COMPRAS!D8969,1,2),IVA!W:W,0)),"SIN COD.")</f>
        <v>0</v>
      </c>
      <c r="CH9069">
        <f ca="1">IFERROR(INDIRECT("IVA!Y"&amp;MATCH(MID(COMPRAS!C8969,1,2)&amp;MID(COMPRAS!F8969,1,2)&amp;MID(COMPRAS!D8969,1,2),IVA!W:W,0)),"SIN COD.")</f>
        <v>0</v>
      </c>
    </row>
    <row r="9070" spans="1:86" x14ac:dyDescent="0.25">
      <c r="A9070"/>
      <c r="B9070"/>
      <c r="D9070"/>
      <c r="AL9070">
        <f t="shared" si="987"/>
        <v>0</v>
      </c>
      <c r="AQ9070">
        <f t="shared" si="988"/>
        <v>0</v>
      </c>
      <c r="AR9070" t="str">
        <f>IFERROR(IF(OR(AP9070=338,AP9070=340,AP9070=341,AP9070=342,AP9070="342A",AP9070="342B"),PorcenRet(AP9070,AT9070,AU9070),INDEX(PORCENTAJEBUSCAR,MATCH(AP9070,CódigoRET,0),4)*1),"")</f>
        <v/>
      </c>
      <c r="AS9070">
        <f t="shared" si="989"/>
        <v>0</v>
      </c>
      <c r="BF9070" t="str">
        <f>IFERROR(IF(OR(BD9070=338,BD9070=340,BD9070=341,BD9070=342,BD9070="342A",BD9070="342B"),PorcenRet(BD9070,BH9070,BI9070),INDEX(PORCENTAJEBUSCAR,MATCH(BD9070,CódigoRET,0),4)*1),"")</f>
        <v/>
      </c>
      <c r="BG9070">
        <f t="shared" si="990"/>
        <v>0</v>
      </c>
      <c r="BO9070">
        <f t="shared" si="991"/>
        <v>0</v>
      </c>
      <c r="CC9070">
        <f t="shared" si="992"/>
        <v>0</v>
      </c>
      <c r="CD9070">
        <f t="shared" si="993"/>
        <v>0</v>
      </c>
      <c r="CG9070">
        <f ca="1">IFERROR(INDIRECT("IVA!X"&amp;MATCH(MID(COMPRAS!C8970,1,2)&amp;MID(COMPRAS!F8970,1,2)&amp;MID(COMPRAS!D8970,1,2),IVA!W:W,0)),"SIN COD.")</f>
        <v>0</v>
      </c>
      <c r="CH9070">
        <f ca="1">IFERROR(INDIRECT("IVA!Y"&amp;MATCH(MID(COMPRAS!C8970,1,2)&amp;MID(COMPRAS!F8970,1,2)&amp;MID(COMPRAS!D8970,1,2),IVA!W:W,0)),"SIN COD.")</f>
        <v>0</v>
      </c>
    </row>
    <row r="9071" spans="1:86" x14ac:dyDescent="0.25">
      <c r="A9071"/>
      <c r="B9071"/>
      <c r="D9071"/>
      <c r="AL9071">
        <f t="shared" si="987"/>
        <v>0</v>
      </c>
      <c r="AQ9071">
        <f t="shared" si="988"/>
        <v>0</v>
      </c>
      <c r="AR9071" t="str">
        <f>IFERROR(IF(OR(AP9071=338,AP9071=340,AP9071=341,AP9071=342,AP9071="342A",AP9071="342B"),PorcenRet(AP9071,AT9071,AU9071),INDEX(PORCENTAJEBUSCAR,MATCH(AP9071,CódigoRET,0),4)*1),"")</f>
        <v/>
      </c>
      <c r="AS9071">
        <f t="shared" si="989"/>
        <v>0</v>
      </c>
      <c r="BF9071" t="str">
        <f>IFERROR(IF(OR(BD9071=338,BD9071=340,BD9071=341,BD9071=342,BD9071="342A",BD9071="342B"),PorcenRet(BD9071,BH9071,BI9071),INDEX(PORCENTAJEBUSCAR,MATCH(BD9071,CódigoRET,0),4)*1),"")</f>
        <v/>
      </c>
      <c r="BG9071">
        <f t="shared" si="990"/>
        <v>0</v>
      </c>
      <c r="BO9071">
        <f t="shared" si="991"/>
        <v>0</v>
      </c>
      <c r="CC9071">
        <f t="shared" si="992"/>
        <v>0</v>
      </c>
      <c r="CD9071">
        <f t="shared" si="993"/>
        <v>0</v>
      </c>
      <c r="CG9071">
        <f ca="1">IFERROR(INDIRECT("IVA!X"&amp;MATCH(MID(COMPRAS!C8971,1,2)&amp;MID(COMPRAS!F8971,1,2)&amp;MID(COMPRAS!D8971,1,2),IVA!W:W,0)),"SIN COD.")</f>
        <v>0</v>
      </c>
      <c r="CH9071">
        <f ca="1">IFERROR(INDIRECT("IVA!Y"&amp;MATCH(MID(COMPRAS!C8971,1,2)&amp;MID(COMPRAS!F8971,1,2)&amp;MID(COMPRAS!D8971,1,2),IVA!W:W,0)),"SIN COD.")</f>
        <v>0</v>
      </c>
    </row>
    <row r="9072" spans="1:86" x14ac:dyDescent="0.25">
      <c r="A9072"/>
      <c r="B9072"/>
      <c r="D9072"/>
      <c r="AL9072">
        <f t="shared" si="987"/>
        <v>0</v>
      </c>
      <c r="AQ9072">
        <f t="shared" si="988"/>
        <v>0</v>
      </c>
      <c r="AR9072" t="str">
        <f>IFERROR(IF(OR(AP9072=338,AP9072=340,AP9072=341,AP9072=342,AP9072="342A",AP9072="342B"),PorcenRet(AP9072,AT9072,AU9072),INDEX(PORCENTAJEBUSCAR,MATCH(AP9072,CódigoRET,0),4)*1),"")</f>
        <v/>
      </c>
      <c r="AS9072">
        <f t="shared" si="989"/>
        <v>0</v>
      </c>
      <c r="BF9072" t="str">
        <f>IFERROR(IF(OR(BD9072=338,BD9072=340,BD9072=341,BD9072=342,BD9072="342A",BD9072="342B"),PorcenRet(BD9072,BH9072,BI9072),INDEX(PORCENTAJEBUSCAR,MATCH(BD9072,CódigoRET,0),4)*1),"")</f>
        <v/>
      </c>
      <c r="BG9072">
        <f t="shared" si="990"/>
        <v>0</v>
      </c>
      <c r="BO9072">
        <f t="shared" si="991"/>
        <v>0</v>
      </c>
      <c r="CC9072">
        <f t="shared" si="992"/>
        <v>0</v>
      </c>
      <c r="CD9072">
        <f t="shared" si="993"/>
        <v>0</v>
      </c>
      <c r="CG9072">
        <f ca="1">IFERROR(INDIRECT("IVA!X"&amp;MATCH(MID(COMPRAS!C8972,1,2)&amp;MID(COMPRAS!F8972,1,2)&amp;MID(COMPRAS!D8972,1,2),IVA!W:W,0)),"SIN COD.")</f>
        <v>0</v>
      </c>
      <c r="CH9072">
        <f ca="1">IFERROR(INDIRECT("IVA!Y"&amp;MATCH(MID(COMPRAS!C8972,1,2)&amp;MID(COMPRAS!F8972,1,2)&amp;MID(COMPRAS!D8972,1,2),IVA!W:W,0)),"SIN COD.")</f>
        <v>0</v>
      </c>
    </row>
    <row r="9073" spans="1:86" x14ac:dyDescent="0.25">
      <c r="A9073"/>
      <c r="B9073"/>
      <c r="D9073"/>
      <c r="AL9073">
        <f t="shared" si="987"/>
        <v>0</v>
      </c>
      <c r="AQ9073">
        <f t="shared" si="988"/>
        <v>0</v>
      </c>
      <c r="AR9073" t="str">
        <f>IFERROR(IF(OR(AP9073=338,AP9073=340,AP9073=341,AP9073=342,AP9073="342A",AP9073="342B"),PorcenRet(AP9073,AT9073,AU9073),INDEX(PORCENTAJEBUSCAR,MATCH(AP9073,CódigoRET,0),4)*1),"")</f>
        <v/>
      </c>
      <c r="AS9073">
        <f t="shared" si="989"/>
        <v>0</v>
      </c>
      <c r="BF9073" t="str">
        <f>IFERROR(IF(OR(BD9073=338,BD9073=340,BD9073=341,BD9073=342,BD9073="342A",BD9073="342B"),PorcenRet(BD9073,BH9073,BI9073),INDEX(PORCENTAJEBUSCAR,MATCH(BD9073,CódigoRET,0),4)*1),"")</f>
        <v/>
      </c>
      <c r="BG9073">
        <f t="shared" si="990"/>
        <v>0</v>
      </c>
      <c r="BO9073">
        <f t="shared" si="991"/>
        <v>0</v>
      </c>
      <c r="CC9073">
        <f t="shared" si="992"/>
        <v>0</v>
      </c>
      <c r="CD9073">
        <f t="shared" si="993"/>
        <v>0</v>
      </c>
      <c r="CG9073">
        <f ca="1">IFERROR(INDIRECT("IVA!X"&amp;MATCH(MID(COMPRAS!C8973,1,2)&amp;MID(COMPRAS!F8973,1,2)&amp;MID(COMPRAS!D8973,1,2),IVA!W:W,0)),"SIN COD.")</f>
        <v>0</v>
      </c>
      <c r="CH9073">
        <f ca="1">IFERROR(INDIRECT("IVA!Y"&amp;MATCH(MID(COMPRAS!C8973,1,2)&amp;MID(COMPRAS!F8973,1,2)&amp;MID(COMPRAS!D8973,1,2),IVA!W:W,0)),"SIN COD.")</f>
        <v>0</v>
      </c>
    </row>
    <row r="9074" spans="1:86" x14ac:dyDescent="0.25">
      <c r="A9074"/>
      <c r="B9074"/>
      <c r="D9074"/>
      <c r="AL9074">
        <f t="shared" si="987"/>
        <v>0</v>
      </c>
      <c r="AQ9074">
        <f t="shared" si="988"/>
        <v>0</v>
      </c>
      <c r="AR9074" t="str">
        <f>IFERROR(IF(OR(AP9074=338,AP9074=340,AP9074=341,AP9074=342,AP9074="342A",AP9074="342B"),PorcenRet(AP9074,AT9074,AU9074),INDEX(PORCENTAJEBUSCAR,MATCH(AP9074,CódigoRET,0),4)*1),"")</f>
        <v/>
      </c>
      <c r="AS9074">
        <f t="shared" si="989"/>
        <v>0</v>
      </c>
      <c r="BF9074" t="str">
        <f>IFERROR(IF(OR(BD9074=338,BD9074=340,BD9074=341,BD9074=342,BD9074="342A",BD9074="342B"),PorcenRet(BD9074,BH9074,BI9074),INDEX(PORCENTAJEBUSCAR,MATCH(BD9074,CódigoRET,0),4)*1),"")</f>
        <v/>
      </c>
      <c r="BG9074">
        <f t="shared" si="990"/>
        <v>0</v>
      </c>
      <c r="BO9074">
        <f t="shared" si="991"/>
        <v>0</v>
      </c>
      <c r="CC9074">
        <f t="shared" si="992"/>
        <v>0</v>
      </c>
      <c r="CD9074">
        <f t="shared" si="993"/>
        <v>0</v>
      </c>
      <c r="CG9074">
        <f ca="1">IFERROR(INDIRECT("IVA!X"&amp;MATCH(MID(COMPRAS!C8974,1,2)&amp;MID(COMPRAS!F8974,1,2)&amp;MID(COMPRAS!D8974,1,2),IVA!W:W,0)),"SIN COD.")</f>
        <v>0</v>
      </c>
      <c r="CH9074">
        <f ca="1">IFERROR(INDIRECT("IVA!Y"&amp;MATCH(MID(COMPRAS!C8974,1,2)&amp;MID(COMPRAS!F8974,1,2)&amp;MID(COMPRAS!D8974,1,2),IVA!W:W,0)),"SIN COD.")</f>
        <v>0</v>
      </c>
    </row>
    <row r="9075" spans="1:86" x14ac:dyDescent="0.25">
      <c r="A9075"/>
      <c r="B9075"/>
      <c r="D9075"/>
      <c r="AL9075">
        <f t="shared" si="987"/>
        <v>0</v>
      </c>
      <c r="AQ9075">
        <f t="shared" si="988"/>
        <v>0</v>
      </c>
      <c r="AR9075" t="str">
        <f>IFERROR(IF(OR(AP9075=338,AP9075=340,AP9075=341,AP9075=342,AP9075="342A",AP9075="342B"),PorcenRet(AP9075,AT9075,AU9075),INDEX(PORCENTAJEBUSCAR,MATCH(AP9075,CódigoRET,0),4)*1),"")</f>
        <v/>
      </c>
      <c r="AS9075">
        <f t="shared" si="989"/>
        <v>0</v>
      </c>
      <c r="BF9075" t="str">
        <f>IFERROR(IF(OR(BD9075=338,BD9075=340,BD9075=341,BD9075=342,BD9075="342A",BD9075="342B"),PorcenRet(BD9075,BH9075,BI9075),INDEX(PORCENTAJEBUSCAR,MATCH(BD9075,CódigoRET,0),4)*1),"")</f>
        <v/>
      </c>
      <c r="BG9075">
        <f t="shared" si="990"/>
        <v>0</v>
      </c>
      <c r="BO9075">
        <f t="shared" si="991"/>
        <v>0</v>
      </c>
      <c r="CC9075">
        <f t="shared" si="992"/>
        <v>0</v>
      </c>
      <c r="CD9075">
        <f t="shared" si="993"/>
        <v>0</v>
      </c>
      <c r="CG9075">
        <f ca="1">IFERROR(INDIRECT("IVA!X"&amp;MATCH(MID(COMPRAS!C8975,1,2)&amp;MID(COMPRAS!F8975,1,2)&amp;MID(COMPRAS!D8975,1,2),IVA!W:W,0)),"SIN COD.")</f>
        <v>0</v>
      </c>
      <c r="CH9075">
        <f ca="1">IFERROR(INDIRECT("IVA!Y"&amp;MATCH(MID(COMPRAS!C8975,1,2)&amp;MID(COMPRAS!F8975,1,2)&amp;MID(COMPRAS!D8975,1,2),IVA!W:W,0)),"SIN COD.")</f>
        <v>0</v>
      </c>
    </row>
    <row r="9076" spans="1:86" x14ac:dyDescent="0.25">
      <c r="A9076"/>
      <c r="B9076"/>
      <c r="D9076"/>
      <c r="AL9076">
        <f t="shared" si="987"/>
        <v>0</v>
      </c>
      <c r="AQ9076">
        <f t="shared" si="988"/>
        <v>0</v>
      </c>
      <c r="AR9076" t="str">
        <f>IFERROR(IF(OR(AP9076=338,AP9076=340,AP9076=341,AP9076=342,AP9076="342A",AP9076="342B"),PorcenRet(AP9076,AT9076,AU9076),INDEX(PORCENTAJEBUSCAR,MATCH(AP9076,CódigoRET,0),4)*1),"")</f>
        <v/>
      </c>
      <c r="AS9076">
        <f t="shared" si="989"/>
        <v>0</v>
      </c>
      <c r="BF9076" t="str">
        <f>IFERROR(IF(OR(BD9076=338,BD9076=340,BD9076=341,BD9076=342,BD9076="342A",BD9076="342B"),PorcenRet(BD9076,BH9076,BI9076),INDEX(PORCENTAJEBUSCAR,MATCH(BD9076,CódigoRET,0),4)*1),"")</f>
        <v/>
      </c>
      <c r="BG9076">
        <f t="shared" si="990"/>
        <v>0</v>
      </c>
      <c r="BO9076">
        <f t="shared" si="991"/>
        <v>0</v>
      </c>
      <c r="CC9076">
        <f t="shared" si="992"/>
        <v>0</v>
      </c>
      <c r="CD9076">
        <f t="shared" si="993"/>
        <v>0</v>
      </c>
      <c r="CG9076">
        <f ca="1">IFERROR(INDIRECT("IVA!X"&amp;MATCH(MID(COMPRAS!C8976,1,2)&amp;MID(COMPRAS!F8976,1,2)&amp;MID(COMPRAS!D8976,1,2),IVA!W:W,0)),"SIN COD.")</f>
        <v>0</v>
      </c>
      <c r="CH9076">
        <f ca="1">IFERROR(INDIRECT("IVA!Y"&amp;MATCH(MID(COMPRAS!C8976,1,2)&amp;MID(COMPRAS!F8976,1,2)&amp;MID(COMPRAS!D8976,1,2),IVA!W:W,0)),"SIN COD.")</f>
        <v>0</v>
      </c>
    </row>
    <row r="9077" spans="1:86" x14ac:dyDescent="0.25">
      <c r="A9077"/>
      <c r="B9077"/>
      <c r="D9077"/>
      <c r="AL9077">
        <f t="shared" si="987"/>
        <v>0</v>
      </c>
      <c r="AQ9077">
        <f t="shared" si="988"/>
        <v>0</v>
      </c>
      <c r="AR9077" t="str">
        <f>IFERROR(IF(OR(AP9077=338,AP9077=340,AP9077=341,AP9077=342,AP9077="342A",AP9077="342B"),PorcenRet(AP9077,AT9077,AU9077),INDEX(PORCENTAJEBUSCAR,MATCH(AP9077,CódigoRET,0),4)*1),"")</f>
        <v/>
      </c>
      <c r="AS9077">
        <f t="shared" si="989"/>
        <v>0</v>
      </c>
      <c r="BF9077" t="str">
        <f>IFERROR(IF(OR(BD9077=338,BD9077=340,BD9077=341,BD9077=342,BD9077="342A",BD9077="342B"),PorcenRet(BD9077,BH9077,BI9077),INDEX(PORCENTAJEBUSCAR,MATCH(BD9077,CódigoRET,0),4)*1),"")</f>
        <v/>
      </c>
      <c r="BG9077">
        <f t="shared" si="990"/>
        <v>0</v>
      </c>
      <c r="BO9077">
        <f t="shared" si="991"/>
        <v>0</v>
      </c>
      <c r="CC9077">
        <f t="shared" si="992"/>
        <v>0</v>
      </c>
      <c r="CD9077">
        <f t="shared" si="993"/>
        <v>0</v>
      </c>
      <c r="CG9077">
        <f ca="1">IFERROR(INDIRECT("IVA!X"&amp;MATCH(MID(COMPRAS!C8977,1,2)&amp;MID(COMPRAS!F8977,1,2)&amp;MID(COMPRAS!D8977,1,2),IVA!W:W,0)),"SIN COD.")</f>
        <v>0</v>
      </c>
      <c r="CH9077">
        <f ca="1">IFERROR(INDIRECT("IVA!Y"&amp;MATCH(MID(COMPRAS!C8977,1,2)&amp;MID(COMPRAS!F8977,1,2)&amp;MID(COMPRAS!D8977,1,2),IVA!W:W,0)),"SIN COD.")</f>
        <v>0</v>
      </c>
    </row>
    <row r="9078" spans="1:86" x14ac:dyDescent="0.25">
      <c r="A9078"/>
      <c r="B9078"/>
      <c r="D9078"/>
      <c r="AL9078">
        <f t="shared" si="987"/>
        <v>0</v>
      </c>
      <c r="AQ9078">
        <f t="shared" si="988"/>
        <v>0</v>
      </c>
      <c r="AR9078" t="str">
        <f>IFERROR(IF(OR(AP9078=338,AP9078=340,AP9078=341,AP9078=342,AP9078="342A",AP9078="342B"),PorcenRet(AP9078,AT9078,AU9078),INDEX(PORCENTAJEBUSCAR,MATCH(AP9078,CódigoRET,0),4)*1),"")</f>
        <v/>
      </c>
      <c r="AS9078">
        <f t="shared" si="989"/>
        <v>0</v>
      </c>
      <c r="BF9078" t="str">
        <f>IFERROR(IF(OR(BD9078=338,BD9078=340,BD9078=341,BD9078=342,BD9078="342A",BD9078="342B"),PorcenRet(BD9078,BH9078,BI9078),INDEX(PORCENTAJEBUSCAR,MATCH(BD9078,CódigoRET,0),4)*1),"")</f>
        <v/>
      </c>
      <c r="BG9078">
        <f t="shared" si="990"/>
        <v>0</v>
      </c>
      <c r="BO9078">
        <f t="shared" si="991"/>
        <v>0</v>
      </c>
      <c r="CC9078">
        <f t="shared" si="992"/>
        <v>0</v>
      </c>
      <c r="CD9078">
        <f t="shared" si="993"/>
        <v>0</v>
      </c>
      <c r="CG9078">
        <f ca="1">IFERROR(INDIRECT("IVA!X"&amp;MATCH(MID(COMPRAS!C8978,1,2)&amp;MID(COMPRAS!F8978,1,2)&amp;MID(COMPRAS!D8978,1,2),IVA!W:W,0)),"SIN COD.")</f>
        <v>0</v>
      </c>
      <c r="CH9078">
        <f ca="1">IFERROR(INDIRECT("IVA!Y"&amp;MATCH(MID(COMPRAS!C8978,1,2)&amp;MID(COMPRAS!F8978,1,2)&amp;MID(COMPRAS!D8978,1,2),IVA!W:W,0)),"SIN COD.")</f>
        <v>0</v>
      </c>
    </row>
    <row r="9079" spans="1:86" x14ac:dyDescent="0.25">
      <c r="A9079"/>
      <c r="B9079"/>
      <c r="D9079"/>
      <c r="AL9079">
        <f t="shared" si="987"/>
        <v>0</v>
      </c>
      <c r="AQ9079">
        <f t="shared" si="988"/>
        <v>0</v>
      </c>
      <c r="AR9079" t="str">
        <f>IFERROR(IF(OR(AP9079=338,AP9079=340,AP9079=341,AP9079=342,AP9079="342A",AP9079="342B"),PorcenRet(AP9079,AT9079,AU9079),INDEX(PORCENTAJEBUSCAR,MATCH(AP9079,CódigoRET,0),4)*1),"")</f>
        <v/>
      </c>
      <c r="AS9079">
        <f t="shared" si="989"/>
        <v>0</v>
      </c>
      <c r="BF9079" t="str">
        <f>IFERROR(IF(OR(BD9079=338,BD9079=340,BD9079=341,BD9079=342,BD9079="342A",BD9079="342B"),PorcenRet(BD9079,BH9079,BI9079),INDEX(PORCENTAJEBUSCAR,MATCH(BD9079,CódigoRET,0),4)*1),"")</f>
        <v/>
      </c>
      <c r="BG9079">
        <f t="shared" si="990"/>
        <v>0</v>
      </c>
      <c r="BO9079">
        <f t="shared" si="991"/>
        <v>0</v>
      </c>
      <c r="CC9079">
        <f t="shared" si="992"/>
        <v>0</v>
      </c>
      <c r="CD9079">
        <f t="shared" si="993"/>
        <v>0</v>
      </c>
      <c r="CG9079">
        <f ca="1">IFERROR(INDIRECT("IVA!X"&amp;MATCH(MID(COMPRAS!C8979,1,2)&amp;MID(COMPRAS!F8979,1,2)&amp;MID(COMPRAS!D8979,1,2),IVA!W:W,0)),"SIN COD.")</f>
        <v>0</v>
      </c>
      <c r="CH9079">
        <f ca="1">IFERROR(INDIRECT("IVA!Y"&amp;MATCH(MID(COMPRAS!C8979,1,2)&amp;MID(COMPRAS!F8979,1,2)&amp;MID(COMPRAS!D8979,1,2),IVA!W:W,0)),"SIN COD.")</f>
        <v>0</v>
      </c>
    </row>
    <row r="9080" spans="1:86" x14ac:dyDescent="0.25">
      <c r="A9080"/>
      <c r="B9080"/>
      <c r="D9080"/>
      <c r="AL9080">
        <f t="shared" si="987"/>
        <v>0</v>
      </c>
      <c r="AQ9080">
        <f t="shared" si="988"/>
        <v>0</v>
      </c>
      <c r="AR9080" t="str">
        <f>IFERROR(IF(OR(AP9080=338,AP9080=340,AP9080=341,AP9080=342,AP9080="342A",AP9080="342B"),PorcenRet(AP9080,AT9080,AU9080),INDEX(PORCENTAJEBUSCAR,MATCH(AP9080,CódigoRET,0),4)*1),"")</f>
        <v/>
      </c>
      <c r="AS9080">
        <f t="shared" si="989"/>
        <v>0</v>
      </c>
      <c r="BF9080" t="str">
        <f>IFERROR(IF(OR(BD9080=338,BD9080=340,BD9080=341,BD9080=342,BD9080="342A",BD9080="342B"),PorcenRet(BD9080,BH9080,BI9080),INDEX(PORCENTAJEBUSCAR,MATCH(BD9080,CódigoRET,0),4)*1),"")</f>
        <v/>
      </c>
      <c r="BG9080">
        <f t="shared" si="990"/>
        <v>0</v>
      </c>
      <c r="BO9080">
        <f t="shared" si="991"/>
        <v>0</v>
      </c>
      <c r="CC9080">
        <f t="shared" si="992"/>
        <v>0</v>
      </c>
      <c r="CD9080">
        <f t="shared" si="993"/>
        <v>0</v>
      </c>
      <c r="CG9080">
        <f ca="1">IFERROR(INDIRECT("IVA!X"&amp;MATCH(MID(COMPRAS!C8980,1,2)&amp;MID(COMPRAS!F8980,1,2)&amp;MID(COMPRAS!D8980,1,2),IVA!W:W,0)),"SIN COD.")</f>
        <v>0</v>
      </c>
      <c r="CH9080">
        <f ca="1">IFERROR(INDIRECT("IVA!Y"&amp;MATCH(MID(COMPRAS!C8980,1,2)&amp;MID(COMPRAS!F8980,1,2)&amp;MID(COMPRAS!D8980,1,2),IVA!W:W,0)),"SIN COD.")</f>
        <v>0</v>
      </c>
    </row>
    <row r="9081" spans="1:86" x14ac:dyDescent="0.25">
      <c r="A9081"/>
      <c r="B9081"/>
      <c r="D9081"/>
      <c r="AL9081">
        <f t="shared" si="987"/>
        <v>0</v>
      </c>
      <c r="AQ9081">
        <f t="shared" si="988"/>
        <v>0</v>
      </c>
      <c r="AR9081" t="str">
        <f>IFERROR(IF(OR(AP9081=338,AP9081=340,AP9081=341,AP9081=342,AP9081="342A",AP9081="342B"),PorcenRet(AP9081,AT9081,AU9081),INDEX(PORCENTAJEBUSCAR,MATCH(AP9081,CódigoRET,0),4)*1),"")</f>
        <v/>
      </c>
      <c r="AS9081">
        <f t="shared" si="989"/>
        <v>0</v>
      </c>
      <c r="BF9081" t="str">
        <f>IFERROR(IF(OR(BD9081=338,BD9081=340,BD9081=341,BD9081=342,BD9081="342A",BD9081="342B"),PorcenRet(BD9081,BH9081,BI9081),INDEX(PORCENTAJEBUSCAR,MATCH(BD9081,CódigoRET,0),4)*1),"")</f>
        <v/>
      </c>
      <c r="BG9081">
        <f t="shared" si="990"/>
        <v>0</v>
      </c>
      <c r="BO9081">
        <f t="shared" si="991"/>
        <v>0</v>
      </c>
      <c r="CC9081">
        <f t="shared" si="992"/>
        <v>0</v>
      </c>
      <c r="CD9081">
        <f t="shared" si="993"/>
        <v>0</v>
      </c>
      <c r="CG9081">
        <f ca="1">IFERROR(INDIRECT("IVA!X"&amp;MATCH(MID(COMPRAS!C8981,1,2)&amp;MID(COMPRAS!F8981,1,2)&amp;MID(COMPRAS!D8981,1,2),IVA!W:W,0)),"SIN COD.")</f>
        <v>0</v>
      </c>
      <c r="CH9081">
        <f ca="1">IFERROR(INDIRECT("IVA!Y"&amp;MATCH(MID(COMPRAS!C8981,1,2)&amp;MID(COMPRAS!F8981,1,2)&amp;MID(COMPRAS!D8981,1,2),IVA!W:W,0)),"SIN COD.")</f>
        <v>0</v>
      </c>
    </row>
    <row r="9082" spans="1:86" x14ac:dyDescent="0.25">
      <c r="A9082"/>
      <c r="B9082"/>
      <c r="D9082"/>
      <c r="AL9082">
        <f t="shared" si="987"/>
        <v>0</v>
      </c>
      <c r="AQ9082">
        <f t="shared" si="988"/>
        <v>0</v>
      </c>
      <c r="AR9082" t="str">
        <f>IFERROR(IF(OR(AP9082=338,AP9082=340,AP9082=341,AP9082=342,AP9082="342A",AP9082="342B"),PorcenRet(AP9082,AT9082,AU9082),INDEX(PORCENTAJEBUSCAR,MATCH(AP9082,CódigoRET,0),4)*1),"")</f>
        <v/>
      </c>
      <c r="AS9082">
        <f t="shared" si="989"/>
        <v>0</v>
      </c>
      <c r="BF9082" t="str">
        <f>IFERROR(IF(OR(BD9082=338,BD9082=340,BD9082=341,BD9082=342,BD9082="342A",BD9082="342B"),PorcenRet(BD9082,BH9082,BI9082),INDEX(PORCENTAJEBUSCAR,MATCH(BD9082,CódigoRET,0),4)*1),"")</f>
        <v/>
      </c>
      <c r="BG9082">
        <f t="shared" si="990"/>
        <v>0</v>
      </c>
      <c r="BO9082">
        <f t="shared" si="991"/>
        <v>0</v>
      </c>
      <c r="CC9082">
        <f t="shared" si="992"/>
        <v>0</v>
      </c>
      <c r="CD9082">
        <f t="shared" si="993"/>
        <v>0</v>
      </c>
      <c r="CG9082">
        <f ca="1">IFERROR(INDIRECT("IVA!X"&amp;MATCH(MID(COMPRAS!C8982,1,2)&amp;MID(COMPRAS!F8982,1,2)&amp;MID(COMPRAS!D8982,1,2),IVA!W:W,0)),"SIN COD.")</f>
        <v>0</v>
      </c>
      <c r="CH9082">
        <f ca="1">IFERROR(INDIRECT("IVA!Y"&amp;MATCH(MID(COMPRAS!C8982,1,2)&amp;MID(COMPRAS!F8982,1,2)&amp;MID(COMPRAS!D8982,1,2),IVA!W:W,0)),"SIN COD.")</f>
        <v>0</v>
      </c>
    </row>
    <row r="9083" spans="1:86" x14ac:dyDescent="0.25">
      <c r="A9083"/>
      <c r="B9083"/>
      <c r="D9083"/>
      <c r="AL9083">
        <f t="shared" si="987"/>
        <v>0</v>
      </c>
      <c r="AQ9083">
        <f t="shared" si="988"/>
        <v>0</v>
      </c>
      <c r="AR9083" t="str">
        <f>IFERROR(IF(OR(AP9083=338,AP9083=340,AP9083=341,AP9083=342,AP9083="342A",AP9083="342B"),PorcenRet(AP9083,AT9083,AU9083),INDEX(PORCENTAJEBUSCAR,MATCH(AP9083,CódigoRET,0),4)*1),"")</f>
        <v/>
      </c>
      <c r="AS9083">
        <f t="shared" si="989"/>
        <v>0</v>
      </c>
      <c r="BF9083" t="str">
        <f>IFERROR(IF(OR(BD9083=338,BD9083=340,BD9083=341,BD9083=342,BD9083="342A",BD9083="342B"),PorcenRet(BD9083,BH9083,BI9083),INDEX(PORCENTAJEBUSCAR,MATCH(BD9083,CódigoRET,0),4)*1),"")</f>
        <v/>
      </c>
      <c r="BG9083">
        <f t="shared" si="990"/>
        <v>0</v>
      </c>
      <c r="BO9083">
        <f t="shared" si="991"/>
        <v>0</v>
      </c>
      <c r="CC9083">
        <f t="shared" si="992"/>
        <v>0</v>
      </c>
      <c r="CD9083">
        <f t="shared" si="993"/>
        <v>0</v>
      </c>
      <c r="CG9083">
        <f ca="1">IFERROR(INDIRECT("IVA!X"&amp;MATCH(MID(COMPRAS!C8983,1,2)&amp;MID(COMPRAS!F8983,1,2)&amp;MID(COMPRAS!D8983,1,2),IVA!W:W,0)),"SIN COD.")</f>
        <v>0</v>
      </c>
      <c r="CH9083">
        <f ca="1">IFERROR(INDIRECT("IVA!Y"&amp;MATCH(MID(COMPRAS!C8983,1,2)&amp;MID(COMPRAS!F8983,1,2)&amp;MID(COMPRAS!D8983,1,2),IVA!W:W,0)),"SIN COD.")</f>
        <v>0</v>
      </c>
    </row>
    <row r="9084" spans="1:86" x14ac:dyDescent="0.25">
      <c r="A9084"/>
      <c r="B9084"/>
      <c r="D9084"/>
      <c r="AL9084">
        <f t="shared" si="987"/>
        <v>0</v>
      </c>
      <c r="AQ9084">
        <f t="shared" si="988"/>
        <v>0</v>
      </c>
      <c r="AR9084" t="str">
        <f>IFERROR(IF(OR(AP9084=338,AP9084=340,AP9084=341,AP9084=342,AP9084="342A",AP9084="342B"),PorcenRet(AP9084,AT9084,AU9084),INDEX(PORCENTAJEBUSCAR,MATCH(AP9084,CódigoRET,0),4)*1),"")</f>
        <v/>
      </c>
      <c r="AS9084">
        <f t="shared" si="989"/>
        <v>0</v>
      </c>
      <c r="BF9084" t="str">
        <f>IFERROR(IF(OR(BD9084=338,BD9084=340,BD9084=341,BD9084=342,BD9084="342A",BD9084="342B"),PorcenRet(BD9084,BH9084,BI9084),INDEX(PORCENTAJEBUSCAR,MATCH(BD9084,CódigoRET,0),4)*1),"")</f>
        <v/>
      </c>
      <c r="BG9084">
        <f t="shared" si="990"/>
        <v>0</v>
      </c>
      <c r="BO9084">
        <f t="shared" si="991"/>
        <v>0</v>
      </c>
      <c r="CC9084">
        <f t="shared" si="992"/>
        <v>0</v>
      </c>
      <c r="CD9084">
        <f t="shared" si="993"/>
        <v>0</v>
      </c>
      <c r="CG9084">
        <f ca="1">IFERROR(INDIRECT("IVA!X"&amp;MATCH(MID(COMPRAS!C8984,1,2)&amp;MID(COMPRAS!F8984,1,2)&amp;MID(COMPRAS!D8984,1,2),IVA!W:W,0)),"SIN COD.")</f>
        <v>0</v>
      </c>
      <c r="CH9084">
        <f ca="1">IFERROR(INDIRECT("IVA!Y"&amp;MATCH(MID(COMPRAS!C8984,1,2)&amp;MID(COMPRAS!F8984,1,2)&amp;MID(COMPRAS!D8984,1,2),IVA!W:W,0)),"SIN COD.")</f>
        <v>0</v>
      </c>
    </row>
    <row r="9085" spans="1:86" x14ac:dyDescent="0.25">
      <c r="A9085"/>
      <c r="B9085"/>
      <c r="D9085"/>
      <c r="AL9085">
        <f t="shared" si="987"/>
        <v>0</v>
      </c>
      <c r="AQ9085">
        <f t="shared" si="988"/>
        <v>0</v>
      </c>
      <c r="AR9085" t="str">
        <f>IFERROR(IF(OR(AP9085=338,AP9085=340,AP9085=341,AP9085=342,AP9085="342A",AP9085="342B"),PorcenRet(AP9085,AT9085,AU9085),INDEX(PORCENTAJEBUSCAR,MATCH(AP9085,CódigoRET,0),4)*1),"")</f>
        <v/>
      </c>
      <c r="AS9085">
        <f t="shared" si="989"/>
        <v>0</v>
      </c>
      <c r="BF9085" t="str">
        <f>IFERROR(IF(OR(BD9085=338,BD9085=340,BD9085=341,BD9085=342,BD9085="342A",BD9085="342B"),PorcenRet(BD9085,BH9085,BI9085),INDEX(PORCENTAJEBUSCAR,MATCH(BD9085,CódigoRET,0),4)*1),"")</f>
        <v/>
      </c>
      <c r="BG9085">
        <f t="shared" si="990"/>
        <v>0</v>
      </c>
      <c r="BO9085">
        <f t="shared" si="991"/>
        <v>0</v>
      </c>
      <c r="CC9085">
        <f t="shared" si="992"/>
        <v>0</v>
      </c>
      <c r="CD9085">
        <f t="shared" si="993"/>
        <v>0</v>
      </c>
      <c r="CG9085">
        <f ca="1">IFERROR(INDIRECT("IVA!X"&amp;MATCH(MID(COMPRAS!C8985,1,2)&amp;MID(COMPRAS!F8985,1,2)&amp;MID(COMPRAS!D8985,1,2),IVA!W:W,0)),"SIN COD.")</f>
        <v>0</v>
      </c>
      <c r="CH9085">
        <f ca="1">IFERROR(INDIRECT("IVA!Y"&amp;MATCH(MID(COMPRAS!C8985,1,2)&amp;MID(COMPRAS!F8985,1,2)&amp;MID(COMPRAS!D8985,1,2),IVA!W:W,0)),"SIN COD.")</f>
        <v>0</v>
      </c>
    </row>
    <row r="9086" spans="1:86" x14ac:dyDescent="0.25">
      <c r="A9086"/>
      <c r="B9086"/>
      <c r="D9086"/>
      <c r="AL9086">
        <f t="shared" si="987"/>
        <v>0</v>
      </c>
      <c r="AQ9086">
        <f t="shared" si="988"/>
        <v>0</v>
      </c>
      <c r="AR9086" t="str">
        <f>IFERROR(IF(OR(AP9086=338,AP9086=340,AP9086=341,AP9086=342,AP9086="342A",AP9086="342B"),PorcenRet(AP9086,AT9086,AU9086),INDEX(PORCENTAJEBUSCAR,MATCH(AP9086,CódigoRET,0),4)*1),"")</f>
        <v/>
      </c>
      <c r="AS9086">
        <f t="shared" si="989"/>
        <v>0</v>
      </c>
      <c r="BF9086" t="str">
        <f>IFERROR(IF(OR(BD9086=338,BD9086=340,BD9086=341,BD9086=342,BD9086="342A",BD9086="342B"),PorcenRet(BD9086,BH9086,BI9086),INDEX(PORCENTAJEBUSCAR,MATCH(BD9086,CódigoRET,0),4)*1),"")</f>
        <v/>
      </c>
      <c r="BG9086">
        <f t="shared" si="990"/>
        <v>0</v>
      </c>
      <c r="BO9086">
        <f t="shared" si="991"/>
        <v>0</v>
      </c>
      <c r="CC9086">
        <f t="shared" si="992"/>
        <v>0</v>
      </c>
      <c r="CD9086">
        <f t="shared" si="993"/>
        <v>0</v>
      </c>
      <c r="CG9086">
        <f ca="1">IFERROR(INDIRECT("IVA!X"&amp;MATCH(MID(COMPRAS!C8986,1,2)&amp;MID(COMPRAS!F8986,1,2)&amp;MID(COMPRAS!D8986,1,2),IVA!W:W,0)),"SIN COD.")</f>
        <v>0</v>
      </c>
      <c r="CH9086">
        <f ca="1">IFERROR(INDIRECT("IVA!Y"&amp;MATCH(MID(COMPRAS!C8986,1,2)&amp;MID(COMPRAS!F8986,1,2)&amp;MID(COMPRAS!D8986,1,2),IVA!W:W,0)),"SIN COD.")</f>
        <v>0</v>
      </c>
    </row>
    <row r="9087" spans="1:86" x14ac:dyDescent="0.25">
      <c r="A9087"/>
      <c r="B9087"/>
      <c r="D9087"/>
      <c r="AL9087">
        <f t="shared" si="987"/>
        <v>0</v>
      </c>
      <c r="AQ9087">
        <f t="shared" si="988"/>
        <v>0</v>
      </c>
      <c r="AR9087" t="str">
        <f>IFERROR(IF(OR(AP9087=338,AP9087=340,AP9087=341,AP9087=342,AP9087="342A",AP9087="342B"),PorcenRet(AP9087,AT9087,AU9087),INDEX(PORCENTAJEBUSCAR,MATCH(AP9087,CódigoRET,0),4)*1),"")</f>
        <v/>
      </c>
      <c r="AS9087">
        <f t="shared" si="989"/>
        <v>0</v>
      </c>
      <c r="BF9087" t="str">
        <f>IFERROR(IF(OR(BD9087=338,BD9087=340,BD9087=341,BD9087=342,BD9087="342A",BD9087="342B"),PorcenRet(BD9087,BH9087,BI9087),INDEX(PORCENTAJEBUSCAR,MATCH(BD9087,CódigoRET,0),4)*1),"")</f>
        <v/>
      </c>
      <c r="BG9087">
        <f t="shared" si="990"/>
        <v>0</v>
      </c>
      <c r="BO9087">
        <f t="shared" si="991"/>
        <v>0</v>
      </c>
      <c r="CC9087">
        <f t="shared" si="992"/>
        <v>0</v>
      </c>
      <c r="CD9087">
        <f t="shared" si="993"/>
        <v>0</v>
      </c>
      <c r="CG9087">
        <f ca="1">IFERROR(INDIRECT("IVA!X"&amp;MATCH(MID(COMPRAS!C8987,1,2)&amp;MID(COMPRAS!F8987,1,2)&amp;MID(COMPRAS!D8987,1,2),IVA!W:W,0)),"SIN COD.")</f>
        <v>0</v>
      </c>
      <c r="CH9087">
        <f ca="1">IFERROR(INDIRECT("IVA!Y"&amp;MATCH(MID(COMPRAS!C8987,1,2)&amp;MID(COMPRAS!F8987,1,2)&amp;MID(COMPRAS!D8987,1,2),IVA!W:W,0)),"SIN COD.")</f>
        <v>0</v>
      </c>
    </row>
    <row r="9088" spans="1:86" x14ac:dyDescent="0.25">
      <c r="A9088"/>
      <c r="B9088"/>
      <c r="D9088"/>
      <c r="AL9088">
        <f t="shared" si="987"/>
        <v>0</v>
      </c>
      <c r="AQ9088">
        <f t="shared" si="988"/>
        <v>0</v>
      </c>
      <c r="AR9088" t="str">
        <f>IFERROR(IF(OR(AP9088=338,AP9088=340,AP9088=341,AP9088=342,AP9088="342A",AP9088="342B"),PorcenRet(AP9088,AT9088,AU9088),INDEX(PORCENTAJEBUSCAR,MATCH(AP9088,CódigoRET,0),4)*1),"")</f>
        <v/>
      </c>
      <c r="AS9088">
        <f t="shared" si="989"/>
        <v>0</v>
      </c>
      <c r="BF9088" t="str">
        <f>IFERROR(IF(OR(BD9088=338,BD9088=340,BD9088=341,BD9088=342,BD9088="342A",BD9088="342B"),PorcenRet(BD9088,BH9088,BI9088),INDEX(PORCENTAJEBUSCAR,MATCH(BD9088,CódigoRET,0),4)*1),"")</f>
        <v/>
      </c>
      <c r="BG9088">
        <f t="shared" si="990"/>
        <v>0</v>
      </c>
      <c r="BO9088">
        <f t="shared" si="991"/>
        <v>0</v>
      </c>
      <c r="CC9088">
        <f t="shared" si="992"/>
        <v>0</v>
      </c>
      <c r="CD9088">
        <f t="shared" si="993"/>
        <v>0</v>
      </c>
      <c r="CG9088">
        <f ca="1">IFERROR(INDIRECT("IVA!X"&amp;MATCH(MID(COMPRAS!C8988,1,2)&amp;MID(COMPRAS!F8988,1,2)&amp;MID(COMPRAS!D8988,1,2),IVA!W:W,0)),"SIN COD.")</f>
        <v>0</v>
      </c>
      <c r="CH9088">
        <f ca="1">IFERROR(INDIRECT("IVA!Y"&amp;MATCH(MID(COMPRAS!C8988,1,2)&amp;MID(COMPRAS!F8988,1,2)&amp;MID(COMPRAS!D8988,1,2),IVA!W:W,0)),"SIN COD.")</f>
        <v>0</v>
      </c>
    </row>
    <row r="9089" spans="1:86" x14ac:dyDescent="0.25">
      <c r="A9089"/>
      <c r="B9089"/>
      <c r="D9089"/>
      <c r="AL9089">
        <f t="shared" si="987"/>
        <v>0</v>
      </c>
      <c r="AQ9089">
        <f t="shared" si="988"/>
        <v>0</v>
      </c>
      <c r="AR9089" t="str">
        <f>IFERROR(IF(OR(AP9089=338,AP9089=340,AP9089=341,AP9089=342,AP9089="342A",AP9089="342B"),PorcenRet(AP9089,AT9089,AU9089),INDEX(PORCENTAJEBUSCAR,MATCH(AP9089,CódigoRET,0),4)*1),"")</f>
        <v/>
      </c>
      <c r="AS9089">
        <f t="shared" si="989"/>
        <v>0</v>
      </c>
      <c r="BF9089" t="str">
        <f>IFERROR(IF(OR(BD9089=338,BD9089=340,BD9089=341,BD9089=342,BD9089="342A",BD9089="342B"),PorcenRet(BD9089,BH9089,BI9089),INDEX(PORCENTAJEBUSCAR,MATCH(BD9089,CódigoRET,0),4)*1),"")</f>
        <v/>
      </c>
      <c r="BG9089">
        <f t="shared" si="990"/>
        <v>0</v>
      </c>
      <c r="BO9089">
        <f t="shared" si="991"/>
        <v>0</v>
      </c>
      <c r="CC9089">
        <f t="shared" si="992"/>
        <v>0</v>
      </c>
      <c r="CD9089">
        <f t="shared" si="993"/>
        <v>0</v>
      </c>
      <c r="CG9089">
        <f ca="1">IFERROR(INDIRECT("IVA!X"&amp;MATCH(MID(COMPRAS!C8989,1,2)&amp;MID(COMPRAS!F8989,1,2)&amp;MID(COMPRAS!D8989,1,2),IVA!W:W,0)),"SIN COD.")</f>
        <v>0</v>
      </c>
      <c r="CH9089">
        <f ca="1">IFERROR(INDIRECT("IVA!Y"&amp;MATCH(MID(COMPRAS!C8989,1,2)&amp;MID(COMPRAS!F8989,1,2)&amp;MID(COMPRAS!D8989,1,2),IVA!W:W,0)),"SIN COD.")</f>
        <v>0</v>
      </c>
    </row>
    <row r="9090" spans="1:86" x14ac:dyDescent="0.25">
      <c r="A9090"/>
      <c r="B9090"/>
      <c r="D9090"/>
      <c r="AL9090">
        <f t="shared" ref="AL9090:AL9153" si="994">O9090+P9090+Q9090+R9090+S9090+T9090+U9090+V9090</f>
        <v>0</v>
      </c>
      <c r="AQ9090">
        <f t="shared" ref="AQ9090:AQ9153" si="995">+P9090+Q9090+R9090+S9090-BE9090-BQ9090-BW9090+O9090</f>
        <v>0</v>
      </c>
      <c r="AR9090" t="str">
        <f>IFERROR(IF(OR(AP9090=338,AP9090=340,AP9090=341,AP9090=342,AP9090="342A",AP9090="342B"),PorcenRet(AP9090,AT9090,AU9090),INDEX(PORCENTAJEBUSCAR,MATCH(AP9090,CódigoRET,0),4)*1),"")</f>
        <v/>
      </c>
      <c r="AS9090">
        <f t="shared" ref="AS9090:AS9153" si="996">ROUND(IF(AP9090="",0,AQ9090*(AR9090/100)),2)</f>
        <v>0</v>
      </c>
      <c r="BF9090" t="str">
        <f>IFERROR(IF(OR(BD9090=338,BD9090=340,BD9090=341,BD9090=342,BD9090="342A",BD9090="342B"),PorcenRet(BD9090,BH9090,BI9090),INDEX(PORCENTAJEBUSCAR,MATCH(BD9090,CódigoRET,0),4)*1),"")</f>
        <v/>
      </c>
      <c r="BG9090">
        <f t="shared" ref="BG9090:BG9153" si="997">ROUND(IF(BD9090="",0,BE9090*(BF9090/100)),2)</f>
        <v>0</v>
      </c>
      <c r="BO9090">
        <f t="shared" ref="BO9090:BO9153" si="998">IF(MID(F9090,1,2)="41",SUM(O9090:S9090),0)</f>
        <v>0</v>
      </c>
      <c r="CC9090">
        <f t="shared" ref="CC9090:CC9153" si="999">O9090+P9090+Q9090+R9090+S9090</f>
        <v>0</v>
      </c>
      <c r="CD9090">
        <f t="shared" ref="CD9090:CD9153" si="1000">T9090+U9090</f>
        <v>0</v>
      </c>
      <c r="CG9090">
        <f ca="1">IFERROR(INDIRECT("IVA!X"&amp;MATCH(MID(COMPRAS!C8990,1,2)&amp;MID(COMPRAS!F8990,1,2)&amp;MID(COMPRAS!D8990,1,2),IVA!W:W,0)),"SIN COD.")</f>
        <v>0</v>
      </c>
      <c r="CH9090">
        <f ca="1">IFERROR(INDIRECT("IVA!Y"&amp;MATCH(MID(COMPRAS!C8990,1,2)&amp;MID(COMPRAS!F8990,1,2)&amp;MID(COMPRAS!D8990,1,2),IVA!W:W,0)),"SIN COD.")</f>
        <v>0</v>
      </c>
    </row>
    <row r="9091" spans="1:86" x14ac:dyDescent="0.25">
      <c r="A9091"/>
      <c r="B9091"/>
      <c r="D9091"/>
      <c r="AL9091">
        <f t="shared" si="994"/>
        <v>0</v>
      </c>
      <c r="AQ9091">
        <f t="shared" si="995"/>
        <v>0</v>
      </c>
      <c r="AR9091" t="str">
        <f>IFERROR(IF(OR(AP9091=338,AP9091=340,AP9091=341,AP9091=342,AP9091="342A",AP9091="342B"),PorcenRet(AP9091,AT9091,AU9091),INDEX(PORCENTAJEBUSCAR,MATCH(AP9091,CódigoRET,0),4)*1),"")</f>
        <v/>
      </c>
      <c r="AS9091">
        <f t="shared" si="996"/>
        <v>0</v>
      </c>
      <c r="BF9091" t="str">
        <f>IFERROR(IF(OR(BD9091=338,BD9091=340,BD9091=341,BD9091=342,BD9091="342A",BD9091="342B"),PorcenRet(BD9091,BH9091,BI9091),INDEX(PORCENTAJEBUSCAR,MATCH(BD9091,CódigoRET,0),4)*1),"")</f>
        <v/>
      </c>
      <c r="BG9091">
        <f t="shared" si="997"/>
        <v>0</v>
      </c>
      <c r="BO9091">
        <f t="shared" si="998"/>
        <v>0</v>
      </c>
      <c r="CC9091">
        <f t="shared" si="999"/>
        <v>0</v>
      </c>
      <c r="CD9091">
        <f t="shared" si="1000"/>
        <v>0</v>
      </c>
      <c r="CG9091">
        <f ca="1">IFERROR(INDIRECT("IVA!X"&amp;MATCH(MID(COMPRAS!C8991,1,2)&amp;MID(COMPRAS!F8991,1,2)&amp;MID(COMPRAS!D8991,1,2),IVA!W:W,0)),"SIN COD.")</f>
        <v>0</v>
      </c>
      <c r="CH9091">
        <f ca="1">IFERROR(INDIRECT("IVA!Y"&amp;MATCH(MID(COMPRAS!C8991,1,2)&amp;MID(COMPRAS!F8991,1,2)&amp;MID(COMPRAS!D8991,1,2),IVA!W:W,0)),"SIN COD.")</f>
        <v>0</v>
      </c>
    </row>
    <row r="9092" spans="1:86" x14ac:dyDescent="0.25">
      <c r="A9092"/>
      <c r="B9092"/>
      <c r="D9092"/>
      <c r="AL9092">
        <f t="shared" si="994"/>
        <v>0</v>
      </c>
      <c r="AQ9092">
        <f t="shared" si="995"/>
        <v>0</v>
      </c>
      <c r="AR9092" t="str">
        <f>IFERROR(IF(OR(AP9092=338,AP9092=340,AP9092=341,AP9092=342,AP9092="342A",AP9092="342B"),PorcenRet(AP9092,AT9092,AU9092),INDEX(PORCENTAJEBUSCAR,MATCH(AP9092,CódigoRET,0),4)*1),"")</f>
        <v/>
      </c>
      <c r="AS9092">
        <f t="shared" si="996"/>
        <v>0</v>
      </c>
      <c r="BF9092" t="str">
        <f>IFERROR(IF(OR(BD9092=338,BD9092=340,BD9092=341,BD9092=342,BD9092="342A",BD9092="342B"),PorcenRet(BD9092,BH9092,BI9092),INDEX(PORCENTAJEBUSCAR,MATCH(BD9092,CódigoRET,0),4)*1),"")</f>
        <v/>
      </c>
      <c r="BG9092">
        <f t="shared" si="997"/>
        <v>0</v>
      </c>
      <c r="BO9092">
        <f t="shared" si="998"/>
        <v>0</v>
      </c>
      <c r="CC9092">
        <f t="shared" si="999"/>
        <v>0</v>
      </c>
      <c r="CD9092">
        <f t="shared" si="1000"/>
        <v>0</v>
      </c>
      <c r="CG9092">
        <f ca="1">IFERROR(INDIRECT("IVA!X"&amp;MATCH(MID(COMPRAS!C8992,1,2)&amp;MID(COMPRAS!F8992,1,2)&amp;MID(COMPRAS!D8992,1,2),IVA!W:W,0)),"SIN COD.")</f>
        <v>0</v>
      </c>
      <c r="CH9092">
        <f ca="1">IFERROR(INDIRECT("IVA!Y"&amp;MATCH(MID(COMPRAS!C8992,1,2)&amp;MID(COMPRAS!F8992,1,2)&amp;MID(COMPRAS!D8992,1,2),IVA!W:W,0)),"SIN COD.")</f>
        <v>0</v>
      </c>
    </row>
    <row r="9093" spans="1:86" x14ac:dyDescent="0.25">
      <c r="A9093"/>
      <c r="B9093"/>
      <c r="D9093"/>
      <c r="AL9093">
        <f t="shared" si="994"/>
        <v>0</v>
      </c>
      <c r="AQ9093">
        <f t="shared" si="995"/>
        <v>0</v>
      </c>
      <c r="AR9093" t="str">
        <f>IFERROR(IF(OR(AP9093=338,AP9093=340,AP9093=341,AP9093=342,AP9093="342A",AP9093="342B"),PorcenRet(AP9093,AT9093,AU9093),INDEX(PORCENTAJEBUSCAR,MATCH(AP9093,CódigoRET,0),4)*1),"")</f>
        <v/>
      </c>
      <c r="AS9093">
        <f t="shared" si="996"/>
        <v>0</v>
      </c>
      <c r="BF9093" t="str">
        <f>IFERROR(IF(OR(BD9093=338,BD9093=340,BD9093=341,BD9093=342,BD9093="342A",BD9093="342B"),PorcenRet(BD9093,BH9093,BI9093),INDEX(PORCENTAJEBUSCAR,MATCH(BD9093,CódigoRET,0),4)*1),"")</f>
        <v/>
      </c>
      <c r="BG9093">
        <f t="shared" si="997"/>
        <v>0</v>
      </c>
      <c r="BO9093">
        <f t="shared" si="998"/>
        <v>0</v>
      </c>
      <c r="CC9093">
        <f t="shared" si="999"/>
        <v>0</v>
      </c>
      <c r="CD9093">
        <f t="shared" si="1000"/>
        <v>0</v>
      </c>
      <c r="CG9093">
        <f ca="1">IFERROR(INDIRECT("IVA!X"&amp;MATCH(MID(COMPRAS!C8993,1,2)&amp;MID(COMPRAS!F8993,1,2)&amp;MID(COMPRAS!D8993,1,2),IVA!W:W,0)),"SIN COD.")</f>
        <v>0</v>
      </c>
      <c r="CH9093">
        <f ca="1">IFERROR(INDIRECT("IVA!Y"&amp;MATCH(MID(COMPRAS!C8993,1,2)&amp;MID(COMPRAS!F8993,1,2)&amp;MID(COMPRAS!D8993,1,2),IVA!W:W,0)),"SIN COD.")</f>
        <v>0</v>
      </c>
    </row>
    <row r="9094" spans="1:86" x14ac:dyDescent="0.25">
      <c r="A9094"/>
      <c r="B9094"/>
      <c r="D9094"/>
      <c r="AL9094">
        <f t="shared" si="994"/>
        <v>0</v>
      </c>
      <c r="AQ9094">
        <f t="shared" si="995"/>
        <v>0</v>
      </c>
      <c r="AR9094" t="str">
        <f>IFERROR(IF(OR(AP9094=338,AP9094=340,AP9094=341,AP9094=342,AP9094="342A",AP9094="342B"),PorcenRet(AP9094,AT9094,AU9094),INDEX(PORCENTAJEBUSCAR,MATCH(AP9094,CódigoRET,0),4)*1),"")</f>
        <v/>
      </c>
      <c r="AS9094">
        <f t="shared" si="996"/>
        <v>0</v>
      </c>
      <c r="BF9094" t="str">
        <f>IFERROR(IF(OR(BD9094=338,BD9094=340,BD9094=341,BD9094=342,BD9094="342A",BD9094="342B"),PorcenRet(BD9094,BH9094,BI9094),INDEX(PORCENTAJEBUSCAR,MATCH(BD9094,CódigoRET,0),4)*1),"")</f>
        <v/>
      </c>
      <c r="BG9094">
        <f t="shared" si="997"/>
        <v>0</v>
      </c>
      <c r="BO9094">
        <f t="shared" si="998"/>
        <v>0</v>
      </c>
      <c r="CC9094">
        <f t="shared" si="999"/>
        <v>0</v>
      </c>
      <c r="CD9094">
        <f t="shared" si="1000"/>
        <v>0</v>
      </c>
      <c r="CG9094">
        <f ca="1">IFERROR(INDIRECT("IVA!X"&amp;MATCH(MID(COMPRAS!C8994,1,2)&amp;MID(COMPRAS!F8994,1,2)&amp;MID(COMPRAS!D8994,1,2),IVA!W:W,0)),"SIN COD.")</f>
        <v>0</v>
      </c>
      <c r="CH9094">
        <f ca="1">IFERROR(INDIRECT("IVA!Y"&amp;MATCH(MID(COMPRAS!C8994,1,2)&amp;MID(COMPRAS!F8994,1,2)&amp;MID(COMPRAS!D8994,1,2),IVA!W:W,0)),"SIN COD.")</f>
        <v>0</v>
      </c>
    </row>
    <row r="9095" spans="1:86" x14ac:dyDescent="0.25">
      <c r="A9095"/>
      <c r="B9095"/>
      <c r="D9095"/>
      <c r="AL9095">
        <f t="shared" si="994"/>
        <v>0</v>
      </c>
      <c r="AQ9095">
        <f t="shared" si="995"/>
        <v>0</v>
      </c>
      <c r="AR9095" t="str">
        <f>IFERROR(IF(OR(AP9095=338,AP9095=340,AP9095=341,AP9095=342,AP9095="342A",AP9095="342B"),PorcenRet(AP9095,AT9095,AU9095),INDEX(PORCENTAJEBUSCAR,MATCH(AP9095,CódigoRET,0),4)*1),"")</f>
        <v/>
      </c>
      <c r="AS9095">
        <f t="shared" si="996"/>
        <v>0</v>
      </c>
      <c r="BF9095" t="str">
        <f>IFERROR(IF(OR(BD9095=338,BD9095=340,BD9095=341,BD9095=342,BD9095="342A",BD9095="342B"),PorcenRet(BD9095,BH9095,BI9095),INDEX(PORCENTAJEBUSCAR,MATCH(BD9095,CódigoRET,0),4)*1),"")</f>
        <v/>
      </c>
      <c r="BG9095">
        <f t="shared" si="997"/>
        <v>0</v>
      </c>
      <c r="BO9095">
        <f t="shared" si="998"/>
        <v>0</v>
      </c>
      <c r="CC9095">
        <f t="shared" si="999"/>
        <v>0</v>
      </c>
      <c r="CD9095">
        <f t="shared" si="1000"/>
        <v>0</v>
      </c>
      <c r="CG9095">
        <f ca="1">IFERROR(INDIRECT("IVA!X"&amp;MATCH(MID(COMPRAS!C8995,1,2)&amp;MID(COMPRAS!F8995,1,2)&amp;MID(COMPRAS!D8995,1,2),IVA!W:W,0)),"SIN COD.")</f>
        <v>0</v>
      </c>
      <c r="CH9095">
        <f ca="1">IFERROR(INDIRECT("IVA!Y"&amp;MATCH(MID(COMPRAS!C8995,1,2)&amp;MID(COMPRAS!F8995,1,2)&amp;MID(COMPRAS!D8995,1,2),IVA!W:W,0)),"SIN COD.")</f>
        <v>0</v>
      </c>
    </row>
    <row r="9096" spans="1:86" x14ac:dyDescent="0.25">
      <c r="A9096"/>
      <c r="B9096"/>
      <c r="D9096"/>
      <c r="AL9096">
        <f t="shared" si="994"/>
        <v>0</v>
      </c>
      <c r="AQ9096">
        <f t="shared" si="995"/>
        <v>0</v>
      </c>
      <c r="AR9096" t="str">
        <f>IFERROR(IF(OR(AP9096=338,AP9096=340,AP9096=341,AP9096=342,AP9096="342A",AP9096="342B"),PorcenRet(AP9096,AT9096,AU9096),INDEX(PORCENTAJEBUSCAR,MATCH(AP9096,CódigoRET,0),4)*1),"")</f>
        <v/>
      </c>
      <c r="AS9096">
        <f t="shared" si="996"/>
        <v>0</v>
      </c>
      <c r="BF9096" t="str">
        <f>IFERROR(IF(OR(BD9096=338,BD9096=340,BD9096=341,BD9096=342,BD9096="342A",BD9096="342B"),PorcenRet(BD9096,BH9096,BI9096),INDEX(PORCENTAJEBUSCAR,MATCH(BD9096,CódigoRET,0),4)*1),"")</f>
        <v/>
      </c>
      <c r="BG9096">
        <f t="shared" si="997"/>
        <v>0</v>
      </c>
      <c r="BO9096">
        <f t="shared" si="998"/>
        <v>0</v>
      </c>
      <c r="CC9096">
        <f t="shared" si="999"/>
        <v>0</v>
      </c>
      <c r="CD9096">
        <f t="shared" si="1000"/>
        <v>0</v>
      </c>
      <c r="CG9096">
        <f ca="1">IFERROR(INDIRECT("IVA!X"&amp;MATCH(MID(COMPRAS!C8996,1,2)&amp;MID(COMPRAS!F8996,1,2)&amp;MID(COMPRAS!D8996,1,2),IVA!W:W,0)),"SIN COD.")</f>
        <v>0</v>
      </c>
      <c r="CH9096">
        <f ca="1">IFERROR(INDIRECT("IVA!Y"&amp;MATCH(MID(COMPRAS!C8996,1,2)&amp;MID(COMPRAS!F8996,1,2)&amp;MID(COMPRAS!D8996,1,2),IVA!W:W,0)),"SIN COD.")</f>
        <v>0</v>
      </c>
    </row>
    <row r="9097" spans="1:86" x14ac:dyDescent="0.25">
      <c r="A9097"/>
      <c r="B9097"/>
      <c r="D9097"/>
      <c r="AL9097">
        <f t="shared" si="994"/>
        <v>0</v>
      </c>
      <c r="AQ9097">
        <f t="shared" si="995"/>
        <v>0</v>
      </c>
      <c r="AR9097" t="str">
        <f>IFERROR(IF(OR(AP9097=338,AP9097=340,AP9097=341,AP9097=342,AP9097="342A",AP9097="342B"),PorcenRet(AP9097,AT9097,AU9097),INDEX(PORCENTAJEBUSCAR,MATCH(AP9097,CódigoRET,0),4)*1),"")</f>
        <v/>
      </c>
      <c r="AS9097">
        <f t="shared" si="996"/>
        <v>0</v>
      </c>
      <c r="BF9097" t="str">
        <f>IFERROR(IF(OR(BD9097=338,BD9097=340,BD9097=341,BD9097=342,BD9097="342A",BD9097="342B"),PorcenRet(BD9097,BH9097,BI9097),INDEX(PORCENTAJEBUSCAR,MATCH(BD9097,CódigoRET,0),4)*1),"")</f>
        <v/>
      </c>
      <c r="BG9097">
        <f t="shared" si="997"/>
        <v>0</v>
      </c>
      <c r="BO9097">
        <f t="shared" si="998"/>
        <v>0</v>
      </c>
      <c r="CC9097">
        <f t="shared" si="999"/>
        <v>0</v>
      </c>
      <c r="CD9097">
        <f t="shared" si="1000"/>
        <v>0</v>
      </c>
      <c r="CG9097">
        <f ca="1">IFERROR(INDIRECT("IVA!X"&amp;MATCH(MID(COMPRAS!C8997,1,2)&amp;MID(COMPRAS!F8997,1,2)&amp;MID(COMPRAS!D8997,1,2),IVA!W:W,0)),"SIN COD.")</f>
        <v>0</v>
      </c>
      <c r="CH9097">
        <f ca="1">IFERROR(INDIRECT("IVA!Y"&amp;MATCH(MID(COMPRAS!C8997,1,2)&amp;MID(COMPRAS!F8997,1,2)&amp;MID(COMPRAS!D8997,1,2),IVA!W:W,0)),"SIN COD.")</f>
        <v>0</v>
      </c>
    </row>
    <row r="9098" spans="1:86" x14ac:dyDescent="0.25">
      <c r="A9098"/>
      <c r="B9098"/>
      <c r="D9098"/>
      <c r="AL9098">
        <f t="shared" si="994"/>
        <v>0</v>
      </c>
      <c r="AQ9098">
        <f t="shared" si="995"/>
        <v>0</v>
      </c>
      <c r="AR9098" t="str">
        <f>IFERROR(IF(OR(AP9098=338,AP9098=340,AP9098=341,AP9098=342,AP9098="342A",AP9098="342B"),PorcenRet(AP9098,AT9098,AU9098),INDEX(PORCENTAJEBUSCAR,MATCH(AP9098,CódigoRET,0),4)*1),"")</f>
        <v/>
      </c>
      <c r="AS9098">
        <f t="shared" si="996"/>
        <v>0</v>
      </c>
      <c r="BF9098" t="str">
        <f>IFERROR(IF(OR(BD9098=338,BD9098=340,BD9098=341,BD9098=342,BD9098="342A",BD9098="342B"),PorcenRet(BD9098,BH9098,BI9098),INDEX(PORCENTAJEBUSCAR,MATCH(BD9098,CódigoRET,0),4)*1),"")</f>
        <v/>
      </c>
      <c r="BG9098">
        <f t="shared" si="997"/>
        <v>0</v>
      </c>
      <c r="BO9098">
        <f t="shared" si="998"/>
        <v>0</v>
      </c>
      <c r="CC9098">
        <f t="shared" si="999"/>
        <v>0</v>
      </c>
      <c r="CD9098">
        <f t="shared" si="1000"/>
        <v>0</v>
      </c>
      <c r="CG9098">
        <f ca="1">IFERROR(INDIRECT("IVA!X"&amp;MATCH(MID(COMPRAS!C8998,1,2)&amp;MID(COMPRAS!F8998,1,2)&amp;MID(COMPRAS!D8998,1,2),IVA!W:W,0)),"SIN COD.")</f>
        <v>0</v>
      </c>
      <c r="CH9098">
        <f ca="1">IFERROR(INDIRECT("IVA!Y"&amp;MATCH(MID(COMPRAS!C8998,1,2)&amp;MID(COMPRAS!F8998,1,2)&amp;MID(COMPRAS!D8998,1,2),IVA!W:W,0)),"SIN COD.")</f>
        <v>0</v>
      </c>
    </row>
    <row r="9099" spans="1:86" x14ac:dyDescent="0.25">
      <c r="A9099"/>
      <c r="B9099"/>
      <c r="D9099"/>
      <c r="AL9099">
        <f t="shared" si="994"/>
        <v>0</v>
      </c>
      <c r="AQ9099">
        <f t="shared" si="995"/>
        <v>0</v>
      </c>
      <c r="AR9099" t="str">
        <f>IFERROR(IF(OR(AP9099=338,AP9099=340,AP9099=341,AP9099=342,AP9099="342A",AP9099="342B"),PorcenRet(AP9099,AT9099,AU9099),INDEX(PORCENTAJEBUSCAR,MATCH(AP9099,CódigoRET,0),4)*1),"")</f>
        <v/>
      </c>
      <c r="AS9099">
        <f t="shared" si="996"/>
        <v>0</v>
      </c>
      <c r="BF9099" t="str">
        <f>IFERROR(IF(OR(BD9099=338,BD9099=340,BD9099=341,BD9099=342,BD9099="342A",BD9099="342B"),PorcenRet(BD9099,BH9099,BI9099),INDEX(PORCENTAJEBUSCAR,MATCH(BD9099,CódigoRET,0),4)*1),"")</f>
        <v/>
      </c>
      <c r="BG9099">
        <f t="shared" si="997"/>
        <v>0</v>
      </c>
      <c r="BO9099">
        <f t="shared" si="998"/>
        <v>0</v>
      </c>
      <c r="CC9099">
        <f t="shared" si="999"/>
        <v>0</v>
      </c>
      <c r="CD9099">
        <f t="shared" si="1000"/>
        <v>0</v>
      </c>
      <c r="CG9099">
        <f ca="1">IFERROR(INDIRECT("IVA!X"&amp;MATCH(MID(COMPRAS!C8999,1,2)&amp;MID(COMPRAS!F8999,1,2)&amp;MID(COMPRAS!D8999,1,2),IVA!W:W,0)),"SIN COD.")</f>
        <v>0</v>
      </c>
      <c r="CH9099">
        <f ca="1">IFERROR(INDIRECT("IVA!Y"&amp;MATCH(MID(COMPRAS!C8999,1,2)&amp;MID(COMPRAS!F8999,1,2)&amp;MID(COMPRAS!D8999,1,2),IVA!W:W,0)),"SIN COD.")</f>
        <v>0</v>
      </c>
    </row>
    <row r="9100" spans="1:86" x14ac:dyDescent="0.25">
      <c r="A9100"/>
      <c r="B9100"/>
      <c r="D9100"/>
      <c r="AL9100">
        <f t="shared" si="994"/>
        <v>0</v>
      </c>
      <c r="AQ9100">
        <f t="shared" si="995"/>
        <v>0</v>
      </c>
      <c r="AR9100" t="str">
        <f>IFERROR(IF(OR(AP9100=338,AP9100=340,AP9100=341,AP9100=342,AP9100="342A",AP9100="342B"),PorcenRet(AP9100,AT9100,AU9100),INDEX(PORCENTAJEBUSCAR,MATCH(AP9100,CódigoRET,0),4)*1),"")</f>
        <v/>
      </c>
      <c r="AS9100">
        <f t="shared" si="996"/>
        <v>0</v>
      </c>
      <c r="BF9100" t="str">
        <f>IFERROR(IF(OR(BD9100=338,BD9100=340,BD9100=341,BD9100=342,BD9100="342A",BD9100="342B"),PorcenRet(BD9100,BH9100,BI9100),INDEX(PORCENTAJEBUSCAR,MATCH(BD9100,CódigoRET,0),4)*1),"")</f>
        <v/>
      </c>
      <c r="BG9100">
        <f t="shared" si="997"/>
        <v>0</v>
      </c>
      <c r="BO9100">
        <f t="shared" si="998"/>
        <v>0</v>
      </c>
      <c r="CC9100">
        <f t="shared" si="999"/>
        <v>0</v>
      </c>
      <c r="CD9100">
        <f t="shared" si="1000"/>
        <v>0</v>
      </c>
      <c r="CG9100">
        <f ca="1">IFERROR(INDIRECT("IVA!X"&amp;MATCH(MID(COMPRAS!C9000,1,2)&amp;MID(COMPRAS!F9000,1,2)&amp;MID(COMPRAS!D9000,1,2),IVA!W:W,0)),"SIN COD.")</f>
        <v>0</v>
      </c>
      <c r="CH9100">
        <f ca="1">IFERROR(INDIRECT("IVA!Y"&amp;MATCH(MID(COMPRAS!C9000,1,2)&amp;MID(COMPRAS!F9000,1,2)&amp;MID(COMPRAS!D9000,1,2),IVA!W:W,0)),"SIN COD.")</f>
        <v>0</v>
      </c>
    </row>
    <row r="9101" spans="1:86" x14ac:dyDescent="0.25">
      <c r="A9101"/>
      <c r="B9101"/>
      <c r="D9101"/>
      <c r="AL9101">
        <f t="shared" si="994"/>
        <v>0</v>
      </c>
      <c r="AQ9101">
        <f t="shared" si="995"/>
        <v>0</v>
      </c>
      <c r="AR9101" t="str">
        <f>IFERROR(IF(OR(AP9101=338,AP9101=340,AP9101=341,AP9101=342,AP9101="342A",AP9101="342B"),PorcenRet(AP9101,AT9101,AU9101),INDEX(PORCENTAJEBUSCAR,MATCH(AP9101,CódigoRET,0),4)*1),"")</f>
        <v/>
      </c>
      <c r="AS9101">
        <f t="shared" si="996"/>
        <v>0</v>
      </c>
      <c r="BF9101" t="str">
        <f>IFERROR(IF(OR(BD9101=338,BD9101=340,BD9101=341,BD9101=342,BD9101="342A",BD9101="342B"),PorcenRet(BD9101,BH9101,BI9101),INDEX(PORCENTAJEBUSCAR,MATCH(BD9101,CódigoRET,0),4)*1),"")</f>
        <v/>
      </c>
      <c r="BG9101">
        <f t="shared" si="997"/>
        <v>0</v>
      </c>
      <c r="BO9101">
        <f t="shared" si="998"/>
        <v>0</v>
      </c>
      <c r="CC9101">
        <f t="shared" si="999"/>
        <v>0</v>
      </c>
      <c r="CD9101">
        <f t="shared" si="1000"/>
        <v>0</v>
      </c>
      <c r="CG9101">
        <f ca="1">IFERROR(INDIRECT("IVA!X"&amp;MATCH(MID(COMPRAS!C9001,1,2)&amp;MID(COMPRAS!F9001,1,2)&amp;MID(COMPRAS!D9001,1,2),IVA!W:W,0)),"SIN COD.")</f>
        <v>0</v>
      </c>
      <c r="CH9101">
        <f ca="1">IFERROR(INDIRECT("IVA!Y"&amp;MATCH(MID(COMPRAS!C9001,1,2)&amp;MID(COMPRAS!F9001,1,2)&amp;MID(COMPRAS!D9001,1,2),IVA!W:W,0)),"SIN COD.")</f>
        <v>0</v>
      </c>
    </row>
    <row r="9102" spans="1:86" x14ac:dyDescent="0.25">
      <c r="A9102"/>
      <c r="B9102"/>
      <c r="D9102"/>
      <c r="AL9102">
        <f t="shared" si="994"/>
        <v>0</v>
      </c>
      <c r="AQ9102">
        <f t="shared" si="995"/>
        <v>0</v>
      </c>
      <c r="AR9102" t="str">
        <f>IFERROR(IF(OR(AP9102=338,AP9102=340,AP9102=341,AP9102=342,AP9102="342A",AP9102="342B"),PorcenRet(AP9102,AT9102,AU9102),INDEX(PORCENTAJEBUSCAR,MATCH(AP9102,CódigoRET,0),4)*1),"")</f>
        <v/>
      </c>
      <c r="AS9102">
        <f t="shared" si="996"/>
        <v>0</v>
      </c>
      <c r="BF9102" t="str">
        <f>IFERROR(IF(OR(BD9102=338,BD9102=340,BD9102=341,BD9102=342,BD9102="342A",BD9102="342B"),PorcenRet(BD9102,BH9102,BI9102),INDEX(PORCENTAJEBUSCAR,MATCH(BD9102,CódigoRET,0),4)*1),"")</f>
        <v/>
      </c>
      <c r="BG9102">
        <f t="shared" si="997"/>
        <v>0</v>
      </c>
      <c r="BO9102">
        <f t="shared" si="998"/>
        <v>0</v>
      </c>
      <c r="CC9102">
        <f t="shared" si="999"/>
        <v>0</v>
      </c>
      <c r="CD9102">
        <f t="shared" si="1000"/>
        <v>0</v>
      </c>
      <c r="CG9102">
        <f ca="1">IFERROR(INDIRECT("IVA!X"&amp;MATCH(MID(COMPRAS!C9002,1,2)&amp;MID(COMPRAS!F9002,1,2)&amp;MID(COMPRAS!D9002,1,2),IVA!W:W,0)),"SIN COD.")</f>
        <v>0</v>
      </c>
      <c r="CH9102">
        <f ca="1">IFERROR(INDIRECT("IVA!Y"&amp;MATCH(MID(COMPRAS!C9002,1,2)&amp;MID(COMPRAS!F9002,1,2)&amp;MID(COMPRAS!D9002,1,2),IVA!W:W,0)),"SIN COD.")</f>
        <v>0</v>
      </c>
    </row>
    <row r="9103" spans="1:86" x14ac:dyDescent="0.25">
      <c r="A9103"/>
      <c r="B9103"/>
      <c r="D9103"/>
      <c r="AL9103">
        <f t="shared" si="994"/>
        <v>0</v>
      </c>
      <c r="AQ9103">
        <f t="shared" si="995"/>
        <v>0</v>
      </c>
      <c r="AR9103" t="str">
        <f>IFERROR(IF(OR(AP9103=338,AP9103=340,AP9103=341,AP9103=342,AP9103="342A",AP9103="342B"),PorcenRet(AP9103,AT9103,AU9103),INDEX(PORCENTAJEBUSCAR,MATCH(AP9103,CódigoRET,0),4)*1),"")</f>
        <v/>
      </c>
      <c r="AS9103">
        <f t="shared" si="996"/>
        <v>0</v>
      </c>
      <c r="BF9103" t="str">
        <f>IFERROR(IF(OR(BD9103=338,BD9103=340,BD9103=341,BD9103=342,BD9103="342A",BD9103="342B"),PorcenRet(BD9103,BH9103,BI9103),INDEX(PORCENTAJEBUSCAR,MATCH(BD9103,CódigoRET,0),4)*1),"")</f>
        <v/>
      </c>
      <c r="BG9103">
        <f t="shared" si="997"/>
        <v>0</v>
      </c>
      <c r="BO9103">
        <f t="shared" si="998"/>
        <v>0</v>
      </c>
      <c r="CC9103">
        <f t="shared" si="999"/>
        <v>0</v>
      </c>
      <c r="CD9103">
        <f t="shared" si="1000"/>
        <v>0</v>
      </c>
      <c r="CG9103">
        <f ca="1">IFERROR(INDIRECT("IVA!X"&amp;MATCH(MID(COMPRAS!C9003,1,2)&amp;MID(COMPRAS!F9003,1,2)&amp;MID(COMPRAS!D9003,1,2),IVA!W:W,0)),"SIN COD.")</f>
        <v>0</v>
      </c>
      <c r="CH9103">
        <f ca="1">IFERROR(INDIRECT("IVA!Y"&amp;MATCH(MID(COMPRAS!C9003,1,2)&amp;MID(COMPRAS!F9003,1,2)&amp;MID(COMPRAS!D9003,1,2),IVA!W:W,0)),"SIN COD.")</f>
        <v>0</v>
      </c>
    </row>
    <row r="9104" spans="1:86" x14ac:dyDescent="0.25">
      <c r="A9104"/>
      <c r="B9104"/>
      <c r="D9104"/>
      <c r="AL9104">
        <f t="shared" si="994"/>
        <v>0</v>
      </c>
      <c r="AQ9104">
        <f t="shared" si="995"/>
        <v>0</v>
      </c>
      <c r="AR9104" t="str">
        <f>IFERROR(IF(OR(AP9104=338,AP9104=340,AP9104=341,AP9104=342,AP9104="342A",AP9104="342B"),PorcenRet(AP9104,AT9104,AU9104),INDEX(PORCENTAJEBUSCAR,MATCH(AP9104,CódigoRET,0),4)*1),"")</f>
        <v/>
      </c>
      <c r="AS9104">
        <f t="shared" si="996"/>
        <v>0</v>
      </c>
      <c r="BF9104" t="str">
        <f>IFERROR(IF(OR(BD9104=338,BD9104=340,BD9104=341,BD9104=342,BD9104="342A",BD9104="342B"),PorcenRet(BD9104,BH9104,BI9104),INDEX(PORCENTAJEBUSCAR,MATCH(BD9104,CódigoRET,0),4)*1),"")</f>
        <v/>
      </c>
      <c r="BG9104">
        <f t="shared" si="997"/>
        <v>0</v>
      </c>
      <c r="BO9104">
        <f t="shared" si="998"/>
        <v>0</v>
      </c>
      <c r="CC9104">
        <f t="shared" si="999"/>
        <v>0</v>
      </c>
      <c r="CD9104">
        <f t="shared" si="1000"/>
        <v>0</v>
      </c>
      <c r="CG9104">
        <f ca="1">IFERROR(INDIRECT("IVA!X"&amp;MATCH(MID(COMPRAS!C9004,1,2)&amp;MID(COMPRAS!F9004,1,2)&amp;MID(COMPRAS!D9004,1,2),IVA!W:W,0)),"SIN COD.")</f>
        <v>0</v>
      </c>
      <c r="CH9104">
        <f ca="1">IFERROR(INDIRECT("IVA!Y"&amp;MATCH(MID(COMPRAS!C9004,1,2)&amp;MID(COMPRAS!F9004,1,2)&amp;MID(COMPRAS!D9004,1,2),IVA!W:W,0)),"SIN COD.")</f>
        <v>0</v>
      </c>
    </row>
    <row r="9105" spans="1:86" x14ac:dyDescent="0.25">
      <c r="A9105"/>
      <c r="B9105"/>
      <c r="D9105"/>
      <c r="AL9105">
        <f t="shared" si="994"/>
        <v>0</v>
      </c>
      <c r="AQ9105">
        <f t="shared" si="995"/>
        <v>0</v>
      </c>
      <c r="AR9105" t="str">
        <f>IFERROR(IF(OR(AP9105=338,AP9105=340,AP9105=341,AP9105=342,AP9105="342A",AP9105="342B"),PorcenRet(AP9105,AT9105,AU9105),INDEX(PORCENTAJEBUSCAR,MATCH(AP9105,CódigoRET,0),4)*1),"")</f>
        <v/>
      </c>
      <c r="AS9105">
        <f t="shared" si="996"/>
        <v>0</v>
      </c>
      <c r="BF9105" t="str">
        <f>IFERROR(IF(OR(BD9105=338,BD9105=340,BD9105=341,BD9105=342,BD9105="342A",BD9105="342B"),PorcenRet(BD9105,BH9105,BI9105),INDEX(PORCENTAJEBUSCAR,MATCH(BD9105,CódigoRET,0),4)*1),"")</f>
        <v/>
      </c>
      <c r="BG9105">
        <f t="shared" si="997"/>
        <v>0</v>
      </c>
      <c r="BO9105">
        <f t="shared" si="998"/>
        <v>0</v>
      </c>
      <c r="CC9105">
        <f t="shared" si="999"/>
        <v>0</v>
      </c>
      <c r="CD9105">
        <f t="shared" si="1000"/>
        <v>0</v>
      </c>
      <c r="CG9105">
        <f ca="1">IFERROR(INDIRECT("IVA!X"&amp;MATCH(MID(COMPRAS!C9005,1,2)&amp;MID(COMPRAS!F9005,1,2)&amp;MID(COMPRAS!D9005,1,2),IVA!W:W,0)),"SIN COD.")</f>
        <v>0</v>
      </c>
      <c r="CH9105">
        <f ca="1">IFERROR(INDIRECT("IVA!Y"&amp;MATCH(MID(COMPRAS!C9005,1,2)&amp;MID(COMPRAS!F9005,1,2)&amp;MID(COMPRAS!D9005,1,2),IVA!W:W,0)),"SIN COD.")</f>
        <v>0</v>
      </c>
    </row>
    <row r="9106" spans="1:86" x14ac:dyDescent="0.25">
      <c r="A9106"/>
      <c r="B9106"/>
      <c r="D9106"/>
      <c r="AL9106">
        <f t="shared" si="994"/>
        <v>0</v>
      </c>
      <c r="AQ9106">
        <f t="shared" si="995"/>
        <v>0</v>
      </c>
      <c r="AR9106" t="str">
        <f>IFERROR(IF(OR(AP9106=338,AP9106=340,AP9106=341,AP9106=342,AP9106="342A",AP9106="342B"),PorcenRet(AP9106,AT9106,AU9106),INDEX(PORCENTAJEBUSCAR,MATCH(AP9106,CódigoRET,0),4)*1),"")</f>
        <v/>
      </c>
      <c r="AS9106">
        <f t="shared" si="996"/>
        <v>0</v>
      </c>
      <c r="BF9106" t="str">
        <f>IFERROR(IF(OR(BD9106=338,BD9106=340,BD9106=341,BD9106=342,BD9106="342A",BD9106="342B"),PorcenRet(BD9106,BH9106,BI9106),INDEX(PORCENTAJEBUSCAR,MATCH(BD9106,CódigoRET,0),4)*1),"")</f>
        <v/>
      </c>
      <c r="BG9106">
        <f t="shared" si="997"/>
        <v>0</v>
      </c>
      <c r="BO9106">
        <f t="shared" si="998"/>
        <v>0</v>
      </c>
      <c r="CC9106">
        <f t="shared" si="999"/>
        <v>0</v>
      </c>
      <c r="CD9106">
        <f t="shared" si="1000"/>
        <v>0</v>
      </c>
      <c r="CG9106">
        <f ca="1">IFERROR(INDIRECT("IVA!X"&amp;MATCH(MID(COMPRAS!C9006,1,2)&amp;MID(COMPRAS!F9006,1,2)&amp;MID(COMPRAS!D9006,1,2),IVA!W:W,0)),"SIN COD.")</f>
        <v>0</v>
      </c>
      <c r="CH9106">
        <f ca="1">IFERROR(INDIRECT("IVA!Y"&amp;MATCH(MID(COMPRAS!C9006,1,2)&amp;MID(COMPRAS!F9006,1,2)&amp;MID(COMPRAS!D9006,1,2),IVA!W:W,0)),"SIN COD.")</f>
        <v>0</v>
      </c>
    </row>
    <row r="9107" spans="1:86" x14ac:dyDescent="0.25">
      <c r="A9107"/>
      <c r="B9107"/>
      <c r="D9107"/>
      <c r="AL9107">
        <f t="shared" si="994"/>
        <v>0</v>
      </c>
      <c r="AQ9107">
        <f t="shared" si="995"/>
        <v>0</v>
      </c>
      <c r="AR9107" t="str">
        <f>IFERROR(IF(OR(AP9107=338,AP9107=340,AP9107=341,AP9107=342,AP9107="342A",AP9107="342B"),PorcenRet(AP9107,AT9107,AU9107),INDEX(PORCENTAJEBUSCAR,MATCH(AP9107,CódigoRET,0),4)*1),"")</f>
        <v/>
      </c>
      <c r="AS9107">
        <f t="shared" si="996"/>
        <v>0</v>
      </c>
      <c r="BF9107" t="str">
        <f>IFERROR(IF(OR(BD9107=338,BD9107=340,BD9107=341,BD9107=342,BD9107="342A",BD9107="342B"),PorcenRet(BD9107,BH9107,BI9107),INDEX(PORCENTAJEBUSCAR,MATCH(BD9107,CódigoRET,0),4)*1),"")</f>
        <v/>
      </c>
      <c r="BG9107">
        <f t="shared" si="997"/>
        <v>0</v>
      </c>
      <c r="BO9107">
        <f t="shared" si="998"/>
        <v>0</v>
      </c>
      <c r="CC9107">
        <f t="shared" si="999"/>
        <v>0</v>
      </c>
      <c r="CD9107">
        <f t="shared" si="1000"/>
        <v>0</v>
      </c>
      <c r="CG9107">
        <f ca="1">IFERROR(INDIRECT("IVA!X"&amp;MATCH(MID(COMPRAS!C9007,1,2)&amp;MID(COMPRAS!F9007,1,2)&amp;MID(COMPRAS!D9007,1,2),IVA!W:W,0)),"SIN COD.")</f>
        <v>0</v>
      </c>
      <c r="CH9107">
        <f ca="1">IFERROR(INDIRECT("IVA!Y"&amp;MATCH(MID(COMPRAS!C9007,1,2)&amp;MID(COMPRAS!F9007,1,2)&amp;MID(COMPRAS!D9007,1,2),IVA!W:W,0)),"SIN COD.")</f>
        <v>0</v>
      </c>
    </row>
    <row r="9108" spans="1:86" x14ac:dyDescent="0.25">
      <c r="A9108"/>
      <c r="B9108"/>
      <c r="D9108"/>
      <c r="AL9108">
        <f t="shared" si="994"/>
        <v>0</v>
      </c>
      <c r="AQ9108">
        <f t="shared" si="995"/>
        <v>0</v>
      </c>
      <c r="AR9108" t="str">
        <f>IFERROR(IF(OR(AP9108=338,AP9108=340,AP9108=341,AP9108=342,AP9108="342A",AP9108="342B"),PorcenRet(AP9108,AT9108,AU9108),INDEX(PORCENTAJEBUSCAR,MATCH(AP9108,CódigoRET,0),4)*1),"")</f>
        <v/>
      </c>
      <c r="AS9108">
        <f t="shared" si="996"/>
        <v>0</v>
      </c>
      <c r="BF9108" t="str">
        <f>IFERROR(IF(OR(BD9108=338,BD9108=340,BD9108=341,BD9108=342,BD9108="342A",BD9108="342B"),PorcenRet(BD9108,BH9108,BI9108),INDEX(PORCENTAJEBUSCAR,MATCH(BD9108,CódigoRET,0),4)*1),"")</f>
        <v/>
      </c>
      <c r="BG9108">
        <f t="shared" si="997"/>
        <v>0</v>
      </c>
      <c r="BO9108">
        <f t="shared" si="998"/>
        <v>0</v>
      </c>
      <c r="CC9108">
        <f t="shared" si="999"/>
        <v>0</v>
      </c>
      <c r="CD9108">
        <f t="shared" si="1000"/>
        <v>0</v>
      </c>
      <c r="CG9108">
        <f ca="1">IFERROR(INDIRECT("IVA!X"&amp;MATCH(MID(COMPRAS!C9008,1,2)&amp;MID(COMPRAS!F9008,1,2)&amp;MID(COMPRAS!D9008,1,2),IVA!W:W,0)),"SIN COD.")</f>
        <v>0</v>
      </c>
      <c r="CH9108">
        <f ca="1">IFERROR(INDIRECT("IVA!Y"&amp;MATCH(MID(COMPRAS!C9008,1,2)&amp;MID(COMPRAS!F9008,1,2)&amp;MID(COMPRAS!D9008,1,2),IVA!W:W,0)),"SIN COD.")</f>
        <v>0</v>
      </c>
    </row>
    <row r="9109" spans="1:86" x14ac:dyDescent="0.25">
      <c r="A9109"/>
      <c r="B9109"/>
      <c r="D9109"/>
      <c r="AL9109">
        <f t="shared" si="994"/>
        <v>0</v>
      </c>
      <c r="AQ9109">
        <f t="shared" si="995"/>
        <v>0</v>
      </c>
      <c r="AR9109" t="str">
        <f>IFERROR(IF(OR(AP9109=338,AP9109=340,AP9109=341,AP9109=342,AP9109="342A",AP9109="342B"),PorcenRet(AP9109,AT9109,AU9109),INDEX(PORCENTAJEBUSCAR,MATCH(AP9109,CódigoRET,0),4)*1),"")</f>
        <v/>
      </c>
      <c r="AS9109">
        <f t="shared" si="996"/>
        <v>0</v>
      </c>
      <c r="BF9109" t="str">
        <f>IFERROR(IF(OR(BD9109=338,BD9109=340,BD9109=341,BD9109=342,BD9109="342A",BD9109="342B"),PorcenRet(BD9109,BH9109,BI9109),INDEX(PORCENTAJEBUSCAR,MATCH(BD9109,CódigoRET,0),4)*1),"")</f>
        <v/>
      </c>
      <c r="BG9109">
        <f t="shared" si="997"/>
        <v>0</v>
      </c>
      <c r="BO9109">
        <f t="shared" si="998"/>
        <v>0</v>
      </c>
      <c r="CC9109">
        <f t="shared" si="999"/>
        <v>0</v>
      </c>
      <c r="CD9109">
        <f t="shared" si="1000"/>
        <v>0</v>
      </c>
      <c r="CG9109">
        <f ca="1">IFERROR(INDIRECT("IVA!X"&amp;MATCH(MID(COMPRAS!C9009,1,2)&amp;MID(COMPRAS!F9009,1,2)&amp;MID(COMPRAS!D9009,1,2),IVA!W:W,0)),"SIN COD.")</f>
        <v>0</v>
      </c>
      <c r="CH9109">
        <f ca="1">IFERROR(INDIRECT("IVA!Y"&amp;MATCH(MID(COMPRAS!C9009,1,2)&amp;MID(COMPRAS!F9009,1,2)&amp;MID(COMPRAS!D9009,1,2),IVA!W:W,0)),"SIN COD.")</f>
        <v>0</v>
      </c>
    </row>
    <row r="9110" spans="1:86" x14ac:dyDescent="0.25">
      <c r="A9110"/>
      <c r="B9110"/>
      <c r="D9110"/>
      <c r="AL9110">
        <f t="shared" si="994"/>
        <v>0</v>
      </c>
      <c r="AQ9110">
        <f t="shared" si="995"/>
        <v>0</v>
      </c>
      <c r="AR9110" t="str">
        <f>IFERROR(IF(OR(AP9110=338,AP9110=340,AP9110=341,AP9110=342,AP9110="342A",AP9110="342B"),PorcenRet(AP9110,AT9110,AU9110),INDEX(PORCENTAJEBUSCAR,MATCH(AP9110,CódigoRET,0),4)*1),"")</f>
        <v/>
      </c>
      <c r="AS9110">
        <f t="shared" si="996"/>
        <v>0</v>
      </c>
      <c r="BF9110" t="str">
        <f>IFERROR(IF(OR(BD9110=338,BD9110=340,BD9110=341,BD9110=342,BD9110="342A",BD9110="342B"),PorcenRet(BD9110,BH9110,BI9110),INDEX(PORCENTAJEBUSCAR,MATCH(BD9110,CódigoRET,0),4)*1),"")</f>
        <v/>
      </c>
      <c r="BG9110">
        <f t="shared" si="997"/>
        <v>0</v>
      </c>
      <c r="BO9110">
        <f t="shared" si="998"/>
        <v>0</v>
      </c>
      <c r="CC9110">
        <f t="shared" si="999"/>
        <v>0</v>
      </c>
      <c r="CD9110">
        <f t="shared" si="1000"/>
        <v>0</v>
      </c>
      <c r="CG9110">
        <f ca="1">IFERROR(INDIRECT("IVA!X"&amp;MATCH(MID(COMPRAS!C9010,1,2)&amp;MID(COMPRAS!F9010,1,2)&amp;MID(COMPRAS!D9010,1,2),IVA!W:W,0)),"SIN COD.")</f>
        <v>0</v>
      </c>
      <c r="CH9110">
        <f ca="1">IFERROR(INDIRECT("IVA!Y"&amp;MATCH(MID(COMPRAS!C9010,1,2)&amp;MID(COMPRAS!F9010,1,2)&amp;MID(COMPRAS!D9010,1,2),IVA!W:W,0)),"SIN COD.")</f>
        <v>0</v>
      </c>
    </row>
    <row r="9111" spans="1:86" x14ac:dyDescent="0.25">
      <c r="A9111"/>
      <c r="B9111"/>
      <c r="D9111"/>
      <c r="AL9111">
        <f t="shared" si="994"/>
        <v>0</v>
      </c>
      <c r="AQ9111">
        <f t="shared" si="995"/>
        <v>0</v>
      </c>
      <c r="AR9111" t="str">
        <f>IFERROR(IF(OR(AP9111=338,AP9111=340,AP9111=341,AP9111=342,AP9111="342A",AP9111="342B"),PorcenRet(AP9111,AT9111,AU9111),INDEX(PORCENTAJEBUSCAR,MATCH(AP9111,CódigoRET,0),4)*1),"")</f>
        <v/>
      </c>
      <c r="AS9111">
        <f t="shared" si="996"/>
        <v>0</v>
      </c>
      <c r="BF9111" t="str">
        <f>IFERROR(IF(OR(BD9111=338,BD9111=340,BD9111=341,BD9111=342,BD9111="342A",BD9111="342B"),PorcenRet(BD9111,BH9111,BI9111),INDEX(PORCENTAJEBUSCAR,MATCH(BD9111,CódigoRET,0),4)*1),"")</f>
        <v/>
      </c>
      <c r="BG9111">
        <f t="shared" si="997"/>
        <v>0</v>
      </c>
      <c r="BO9111">
        <f t="shared" si="998"/>
        <v>0</v>
      </c>
      <c r="CC9111">
        <f t="shared" si="999"/>
        <v>0</v>
      </c>
      <c r="CD9111">
        <f t="shared" si="1000"/>
        <v>0</v>
      </c>
      <c r="CG9111">
        <f ca="1">IFERROR(INDIRECT("IVA!X"&amp;MATCH(MID(COMPRAS!C9011,1,2)&amp;MID(COMPRAS!F9011,1,2)&amp;MID(COMPRAS!D9011,1,2),IVA!W:W,0)),"SIN COD.")</f>
        <v>0</v>
      </c>
      <c r="CH9111">
        <f ca="1">IFERROR(INDIRECT("IVA!Y"&amp;MATCH(MID(COMPRAS!C9011,1,2)&amp;MID(COMPRAS!F9011,1,2)&amp;MID(COMPRAS!D9011,1,2),IVA!W:W,0)),"SIN COD.")</f>
        <v>0</v>
      </c>
    </row>
    <row r="9112" spans="1:86" x14ac:dyDescent="0.25">
      <c r="A9112"/>
      <c r="B9112"/>
      <c r="D9112"/>
      <c r="AL9112">
        <f t="shared" si="994"/>
        <v>0</v>
      </c>
      <c r="AQ9112">
        <f t="shared" si="995"/>
        <v>0</v>
      </c>
      <c r="AR9112" t="str">
        <f>IFERROR(IF(OR(AP9112=338,AP9112=340,AP9112=341,AP9112=342,AP9112="342A",AP9112="342B"),PorcenRet(AP9112,AT9112,AU9112),INDEX(PORCENTAJEBUSCAR,MATCH(AP9112,CódigoRET,0),4)*1),"")</f>
        <v/>
      </c>
      <c r="AS9112">
        <f t="shared" si="996"/>
        <v>0</v>
      </c>
      <c r="BF9112" t="str">
        <f>IFERROR(IF(OR(BD9112=338,BD9112=340,BD9112=341,BD9112=342,BD9112="342A",BD9112="342B"),PorcenRet(BD9112,BH9112,BI9112),INDEX(PORCENTAJEBUSCAR,MATCH(BD9112,CódigoRET,0),4)*1),"")</f>
        <v/>
      </c>
      <c r="BG9112">
        <f t="shared" si="997"/>
        <v>0</v>
      </c>
      <c r="BO9112">
        <f t="shared" si="998"/>
        <v>0</v>
      </c>
      <c r="CC9112">
        <f t="shared" si="999"/>
        <v>0</v>
      </c>
      <c r="CD9112">
        <f t="shared" si="1000"/>
        <v>0</v>
      </c>
      <c r="CG9112">
        <f ca="1">IFERROR(INDIRECT("IVA!X"&amp;MATCH(MID(COMPRAS!C9012,1,2)&amp;MID(COMPRAS!F9012,1,2)&amp;MID(COMPRAS!D9012,1,2),IVA!W:W,0)),"SIN COD.")</f>
        <v>0</v>
      </c>
      <c r="CH9112">
        <f ca="1">IFERROR(INDIRECT("IVA!Y"&amp;MATCH(MID(COMPRAS!C9012,1,2)&amp;MID(COMPRAS!F9012,1,2)&amp;MID(COMPRAS!D9012,1,2),IVA!W:W,0)),"SIN COD.")</f>
        <v>0</v>
      </c>
    </row>
    <row r="9113" spans="1:86" x14ac:dyDescent="0.25">
      <c r="A9113"/>
      <c r="B9113"/>
      <c r="D9113"/>
      <c r="AL9113">
        <f t="shared" si="994"/>
        <v>0</v>
      </c>
      <c r="AQ9113">
        <f t="shared" si="995"/>
        <v>0</v>
      </c>
      <c r="AR9113" t="str">
        <f>IFERROR(IF(OR(AP9113=338,AP9113=340,AP9113=341,AP9113=342,AP9113="342A",AP9113="342B"),PorcenRet(AP9113,AT9113,AU9113),INDEX(PORCENTAJEBUSCAR,MATCH(AP9113,CódigoRET,0),4)*1),"")</f>
        <v/>
      </c>
      <c r="AS9113">
        <f t="shared" si="996"/>
        <v>0</v>
      </c>
      <c r="BF9113" t="str">
        <f>IFERROR(IF(OR(BD9113=338,BD9113=340,BD9113=341,BD9113=342,BD9113="342A",BD9113="342B"),PorcenRet(BD9113,BH9113,BI9113),INDEX(PORCENTAJEBUSCAR,MATCH(BD9113,CódigoRET,0),4)*1),"")</f>
        <v/>
      </c>
      <c r="BG9113">
        <f t="shared" si="997"/>
        <v>0</v>
      </c>
      <c r="BO9113">
        <f t="shared" si="998"/>
        <v>0</v>
      </c>
      <c r="CC9113">
        <f t="shared" si="999"/>
        <v>0</v>
      </c>
      <c r="CD9113">
        <f t="shared" si="1000"/>
        <v>0</v>
      </c>
      <c r="CG9113">
        <f ca="1">IFERROR(INDIRECT("IVA!X"&amp;MATCH(MID(COMPRAS!C9013,1,2)&amp;MID(COMPRAS!F9013,1,2)&amp;MID(COMPRAS!D9013,1,2),IVA!W:W,0)),"SIN COD.")</f>
        <v>0</v>
      </c>
      <c r="CH9113">
        <f ca="1">IFERROR(INDIRECT("IVA!Y"&amp;MATCH(MID(COMPRAS!C9013,1,2)&amp;MID(COMPRAS!F9013,1,2)&amp;MID(COMPRAS!D9013,1,2),IVA!W:W,0)),"SIN COD.")</f>
        <v>0</v>
      </c>
    </row>
    <row r="9114" spans="1:86" x14ac:dyDescent="0.25">
      <c r="A9114"/>
      <c r="B9114"/>
      <c r="D9114"/>
      <c r="AL9114">
        <f t="shared" si="994"/>
        <v>0</v>
      </c>
      <c r="AQ9114">
        <f t="shared" si="995"/>
        <v>0</v>
      </c>
      <c r="AR9114" t="str">
        <f>IFERROR(IF(OR(AP9114=338,AP9114=340,AP9114=341,AP9114=342,AP9114="342A",AP9114="342B"),PorcenRet(AP9114,AT9114,AU9114),INDEX(PORCENTAJEBUSCAR,MATCH(AP9114,CódigoRET,0),4)*1),"")</f>
        <v/>
      </c>
      <c r="AS9114">
        <f t="shared" si="996"/>
        <v>0</v>
      </c>
      <c r="BF9114" t="str">
        <f>IFERROR(IF(OR(BD9114=338,BD9114=340,BD9114=341,BD9114=342,BD9114="342A",BD9114="342B"),PorcenRet(BD9114,BH9114,BI9114),INDEX(PORCENTAJEBUSCAR,MATCH(BD9114,CódigoRET,0),4)*1),"")</f>
        <v/>
      </c>
      <c r="BG9114">
        <f t="shared" si="997"/>
        <v>0</v>
      </c>
      <c r="BO9114">
        <f t="shared" si="998"/>
        <v>0</v>
      </c>
      <c r="CC9114">
        <f t="shared" si="999"/>
        <v>0</v>
      </c>
      <c r="CD9114">
        <f t="shared" si="1000"/>
        <v>0</v>
      </c>
      <c r="CG9114">
        <f ca="1">IFERROR(INDIRECT("IVA!X"&amp;MATCH(MID(COMPRAS!C9014,1,2)&amp;MID(COMPRAS!F9014,1,2)&amp;MID(COMPRAS!D9014,1,2),IVA!W:W,0)),"SIN COD.")</f>
        <v>0</v>
      </c>
      <c r="CH9114">
        <f ca="1">IFERROR(INDIRECT("IVA!Y"&amp;MATCH(MID(COMPRAS!C9014,1,2)&amp;MID(COMPRAS!F9014,1,2)&amp;MID(COMPRAS!D9014,1,2),IVA!W:W,0)),"SIN COD.")</f>
        <v>0</v>
      </c>
    </row>
    <row r="9115" spans="1:86" x14ac:dyDescent="0.25">
      <c r="A9115"/>
      <c r="B9115"/>
      <c r="D9115"/>
      <c r="AL9115">
        <f t="shared" si="994"/>
        <v>0</v>
      </c>
      <c r="AQ9115">
        <f t="shared" si="995"/>
        <v>0</v>
      </c>
      <c r="AR9115" t="str">
        <f>IFERROR(IF(OR(AP9115=338,AP9115=340,AP9115=341,AP9115=342,AP9115="342A",AP9115="342B"),PorcenRet(AP9115,AT9115,AU9115),INDEX(PORCENTAJEBUSCAR,MATCH(AP9115,CódigoRET,0),4)*1),"")</f>
        <v/>
      </c>
      <c r="AS9115">
        <f t="shared" si="996"/>
        <v>0</v>
      </c>
      <c r="BF9115" t="str">
        <f>IFERROR(IF(OR(BD9115=338,BD9115=340,BD9115=341,BD9115=342,BD9115="342A",BD9115="342B"),PorcenRet(BD9115,BH9115,BI9115),INDEX(PORCENTAJEBUSCAR,MATCH(BD9115,CódigoRET,0),4)*1),"")</f>
        <v/>
      </c>
      <c r="BG9115">
        <f t="shared" si="997"/>
        <v>0</v>
      </c>
      <c r="BO9115">
        <f t="shared" si="998"/>
        <v>0</v>
      </c>
      <c r="CC9115">
        <f t="shared" si="999"/>
        <v>0</v>
      </c>
      <c r="CD9115">
        <f t="shared" si="1000"/>
        <v>0</v>
      </c>
      <c r="CG9115">
        <f ca="1">IFERROR(INDIRECT("IVA!X"&amp;MATCH(MID(COMPRAS!C9015,1,2)&amp;MID(COMPRAS!F9015,1,2)&amp;MID(COMPRAS!D9015,1,2),IVA!W:W,0)),"SIN COD.")</f>
        <v>0</v>
      </c>
      <c r="CH9115">
        <f ca="1">IFERROR(INDIRECT("IVA!Y"&amp;MATCH(MID(COMPRAS!C9015,1,2)&amp;MID(COMPRAS!F9015,1,2)&amp;MID(COMPRAS!D9015,1,2),IVA!W:W,0)),"SIN COD.")</f>
        <v>0</v>
      </c>
    </row>
    <row r="9116" spans="1:86" x14ac:dyDescent="0.25">
      <c r="A9116"/>
      <c r="B9116"/>
      <c r="D9116"/>
      <c r="AL9116">
        <f t="shared" si="994"/>
        <v>0</v>
      </c>
      <c r="AQ9116">
        <f t="shared" si="995"/>
        <v>0</v>
      </c>
      <c r="AR9116" t="str">
        <f>IFERROR(IF(OR(AP9116=338,AP9116=340,AP9116=341,AP9116=342,AP9116="342A",AP9116="342B"),PorcenRet(AP9116,AT9116,AU9116),INDEX(PORCENTAJEBUSCAR,MATCH(AP9116,CódigoRET,0),4)*1),"")</f>
        <v/>
      </c>
      <c r="AS9116">
        <f t="shared" si="996"/>
        <v>0</v>
      </c>
      <c r="BF9116" t="str">
        <f>IFERROR(IF(OR(BD9116=338,BD9116=340,BD9116=341,BD9116=342,BD9116="342A",BD9116="342B"),PorcenRet(BD9116,BH9116,BI9116),INDEX(PORCENTAJEBUSCAR,MATCH(BD9116,CódigoRET,0),4)*1),"")</f>
        <v/>
      </c>
      <c r="BG9116">
        <f t="shared" si="997"/>
        <v>0</v>
      </c>
      <c r="BO9116">
        <f t="shared" si="998"/>
        <v>0</v>
      </c>
      <c r="CC9116">
        <f t="shared" si="999"/>
        <v>0</v>
      </c>
      <c r="CD9116">
        <f t="shared" si="1000"/>
        <v>0</v>
      </c>
      <c r="CG9116">
        <f ca="1">IFERROR(INDIRECT("IVA!X"&amp;MATCH(MID(COMPRAS!C9016,1,2)&amp;MID(COMPRAS!F9016,1,2)&amp;MID(COMPRAS!D9016,1,2),IVA!W:W,0)),"SIN COD.")</f>
        <v>0</v>
      </c>
      <c r="CH9116">
        <f ca="1">IFERROR(INDIRECT("IVA!Y"&amp;MATCH(MID(COMPRAS!C9016,1,2)&amp;MID(COMPRAS!F9016,1,2)&amp;MID(COMPRAS!D9016,1,2),IVA!W:W,0)),"SIN COD.")</f>
        <v>0</v>
      </c>
    </row>
    <row r="9117" spans="1:86" x14ac:dyDescent="0.25">
      <c r="A9117"/>
      <c r="B9117"/>
      <c r="D9117"/>
      <c r="AL9117">
        <f t="shared" si="994"/>
        <v>0</v>
      </c>
      <c r="AQ9117">
        <f t="shared" si="995"/>
        <v>0</v>
      </c>
      <c r="AR9117" t="str">
        <f>IFERROR(IF(OR(AP9117=338,AP9117=340,AP9117=341,AP9117=342,AP9117="342A",AP9117="342B"),PorcenRet(AP9117,AT9117,AU9117),INDEX(PORCENTAJEBUSCAR,MATCH(AP9117,CódigoRET,0),4)*1),"")</f>
        <v/>
      </c>
      <c r="AS9117">
        <f t="shared" si="996"/>
        <v>0</v>
      </c>
      <c r="BF9117" t="str">
        <f>IFERROR(IF(OR(BD9117=338,BD9117=340,BD9117=341,BD9117=342,BD9117="342A",BD9117="342B"),PorcenRet(BD9117,BH9117,BI9117),INDEX(PORCENTAJEBUSCAR,MATCH(BD9117,CódigoRET,0),4)*1),"")</f>
        <v/>
      </c>
      <c r="BG9117">
        <f t="shared" si="997"/>
        <v>0</v>
      </c>
      <c r="BO9117">
        <f t="shared" si="998"/>
        <v>0</v>
      </c>
      <c r="CC9117">
        <f t="shared" si="999"/>
        <v>0</v>
      </c>
      <c r="CD9117">
        <f t="shared" si="1000"/>
        <v>0</v>
      </c>
      <c r="CG9117">
        <f ca="1">IFERROR(INDIRECT("IVA!X"&amp;MATCH(MID(COMPRAS!C9017,1,2)&amp;MID(COMPRAS!F9017,1,2)&amp;MID(COMPRAS!D9017,1,2),IVA!W:W,0)),"SIN COD.")</f>
        <v>0</v>
      </c>
      <c r="CH9117">
        <f ca="1">IFERROR(INDIRECT("IVA!Y"&amp;MATCH(MID(COMPRAS!C9017,1,2)&amp;MID(COMPRAS!F9017,1,2)&amp;MID(COMPRAS!D9017,1,2),IVA!W:W,0)),"SIN COD.")</f>
        <v>0</v>
      </c>
    </row>
    <row r="9118" spans="1:86" x14ac:dyDescent="0.25">
      <c r="A9118"/>
      <c r="B9118"/>
      <c r="D9118"/>
      <c r="AL9118">
        <f t="shared" si="994"/>
        <v>0</v>
      </c>
      <c r="AQ9118">
        <f t="shared" si="995"/>
        <v>0</v>
      </c>
      <c r="AR9118" t="str">
        <f>IFERROR(IF(OR(AP9118=338,AP9118=340,AP9118=341,AP9118=342,AP9118="342A",AP9118="342B"),PorcenRet(AP9118,AT9118,AU9118),INDEX(PORCENTAJEBUSCAR,MATCH(AP9118,CódigoRET,0),4)*1),"")</f>
        <v/>
      </c>
      <c r="AS9118">
        <f t="shared" si="996"/>
        <v>0</v>
      </c>
      <c r="BF9118" t="str">
        <f>IFERROR(IF(OR(BD9118=338,BD9118=340,BD9118=341,BD9118=342,BD9118="342A",BD9118="342B"),PorcenRet(BD9118,BH9118,BI9118),INDEX(PORCENTAJEBUSCAR,MATCH(BD9118,CódigoRET,0),4)*1),"")</f>
        <v/>
      </c>
      <c r="BG9118">
        <f t="shared" si="997"/>
        <v>0</v>
      </c>
      <c r="BO9118">
        <f t="shared" si="998"/>
        <v>0</v>
      </c>
      <c r="CC9118">
        <f t="shared" si="999"/>
        <v>0</v>
      </c>
      <c r="CD9118">
        <f t="shared" si="1000"/>
        <v>0</v>
      </c>
      <c r="CG9118">
        <f ca="1">IFERROR(INDIRECT("IVA!X"&amp;MATCH(MID(COMPRAS!C9018,1,2)&amp;MID(COMPRAS!F9018,1,2)&amp;MID(COMPRAS!D9018,1,2),IVA!W:W,0)),"SIN COD.")</f>
        <v>0</v>
      </c>
      <c r="CH9118">
        <f ca="1">IFERROR(INDIRECT("IVA!Y"&amp;MATCH(MID(COMPRAS!C9018,1,2)&amp;MID(COMPRAS!F9018,1,2)&amp;MID(COMPRAS!D9018,1,2),IVA!W:W,0)),"SIN COD.")</f>
        <v>0</v>
      </c>
    </row>
    <row r="9119" spans="1:86" x14ac:dyDescent="0.25">
      <c r="A9119"/>
      <c r="B9119"/>
      <c r="D9119"/>
      <c r="AL9119">
        <f t="shared" si="994"/>
        <v>0</v>
      </c>
      <c r="AQ9119">
        <f t="shared" si="995"/>
        <v>0</v>
      </c>
      <c r="AR9119" t="str">
        <f>IFERROR(IF(OR(AP9119=338,AP9119=340,AP9119=341,AP9119=342,AP9119="342A",AP9119="342B"),PorcenRet(AP9119,AT9119,AU9119),INDEX(PORCENTAJEBUSCAR,MATCH(AP9119,CódigoRET,0),4)*1),"")</f>
        <v/>
      </c>
      <c r="AS9119">
        <f t="shared" si="996"/>
        <v>0</v>
      </c>
      <c r="BF9119" t="str">
        <f>IFERROR(IF(OR(BD9119=338,BD9119=340,BD9119=341,BD9119=342,BD9119="342A",BD9119="342B"),PorcenRet(BD9119,BH9119,BI9119),INDEX(PORCENTAJEBUSCAR,MATCH(BD9119,CódigoRET,0),4)*1),"")</f>
        <v/>
      </c>
      <c r="BG9119">
        <f t="shared" si="997"/>
        <v>0</v>
      </c>
      <c r="BO9119">
        <f t="shared" si="998"/>
        <v>0</v>
      </c>
      <c r="CC9119">
        <f t="shared" si="999"/>
        <v>0</v>
      </c>
      <c r="CD9119">
        <f t="shared" si="1000"/>
        <v>0</v>
      </c>
      <c r="CG9119">
        <f ca="1">IFERROR(INDIRECT("IVA!X"&amp;MATCH(MID(COMPRAS!C9019,1,2)&amp;MID(COMPRAS!F9019,1,2)&amp;MID(COMPRAS!D9019,1,2),IVA!W:W,0)),"SIN COD.")</f>
        <v>0</v>
      </c>
      <c r="CH9119">
        <f ca="1">IFERROR(INDIRECT("IVA!Y"&amp;MATCH(MID(COMPRAS!C9019,1,2)&amp;MID(COMPRAS!F9019,1,2)&amp;MID(COMPRAS!D9019,1,2),IVA!W:W,0)),"SIN COD.")</f>
        <v>0</v>
      </c>
    </row>
    <row r="9120" spans="1:86" x14ac:dyDescent="0.25">
      <c r="A9120"/>
      <c r="B9120"/>
      <c r="D9120"/>
      <c r="AL9120">
        <f t="shared" si="994"/>
        <v>0</v>
      </c>
      <c r="AQ9120">
        <f t="shared" si="995"/>
        <v>0</v>
      </c>
      <c r="AR9120" t="str">
        <f>IFERROR(IF(OR(AP9120=338,AP9120=340,AP9120=341,AP9120=342,AP9120="342A",AP9120="342B"),PorcenRet(AP9120,AT9120,AU9120),INDEX(PORCENTAJEBUSCAR,MATCH(AP9120,CódigoRET,0),4)*1),"")</f>
        <v/>
      </c>
      <c r="AS9120">
        <f t="shared" si="996"/>
        <v>0</v>
      </c>
      <c r="BF9120" t="str">
        <f>IFERROR(IF(OR(BD9120=338,BD9120=340,BD9120=341,BD9120=342,BD9120="342A",BD9120="342B"),PorcenRet(BD9120,BH9120,BI9120),INDEX(PORCENTAJEBUSCAR,MATCH(BD9120,CódigoRET,0),4)*1),"")</f>
        <v/>
      </c>
      <c r="BG9120">
        <f t="shared" si="997"/>
        <v>0</v>
      </c>
      <c r="BO9120">
        <f t="shared" si="998"/>
        <v>0</v>
      </c>
      <c r="CC9120">
        <f t="shared" si="999"/>
        <v>0</v>
      </c>
      <c r="CD9120">
        <f t="shared" si="1000"/>
        <v>0</v>
      </c>
      <c r="CG9120">
        <f ca="1">IFERROR(INDIRECT("IVA!X"&amp;MATCH(MID(COMPRAS!C9020,1,2)&amp;MID(COMPRAS!F9020,1,2)&amp;MID(COMPRAS!D9020,1,2),IVA!W:W,0)),"SIN COD.")</f>
        <v>0</v>
      </c>
      <c r="CH9120">
        <f ca="1">IFERROR(INDIRECT("IVA!Y"&amp;MATCH(MID(COMPRAS!C9020,1,2)&amp;MID(COMPRAS!F9020,1,2)&amp;MID(COMPRAS!D9020,1,2),IVA!W:W,0)),"SIN COD.")</f>
        <v>0</v>
      </c>
    </row>
    <row r="9121" spans="1:86" x14ac:dyDescent="0.25">
      <c r="A9121"/>
      <c r="B9121"/>
      <c r="D9121"/>
      <c r="AL9121">
        <f t="shared" si="994"/>
        <v>0</v>
      </c>
      <c r="AQ9121">
        <f t="shared" si="995"/>
        <v>0</v>
      </c>
      <c r="AR9121" t="str">
        <f>IFERROR(IF(OR(AP9121=338,AP9121=340,AP9121=341,AP9121=342,AP9121="342A",AP9121="342B"),PorcenRet(AP9121,AT9121,AU9121),INDEX(PORCENTAJEBUSCAR,MATCH(AP9121,CódigoRET,0),4)*1),"")</f>
        <v/>
      </c>
      <c r="AS9121">
        <f t="shared" si="996"/>
        <v>0</v>
      </c>
      <c r="BF9121" t="str">
        <f>IFERROR(IF(OR(BD9121=338,BD9121=340,BD9121=341,BD9121=342,BD9121="342A",BD9121="342B"),PorcenRet(BD9121,BH9121,BI9121),INDEX(PORCENTAJEBUSCAR,MATCH(BD9121,CódigoRET,0),4)*1),"")</f>
        <v/>
      </c>
      <c r="BG9121">
        <f t="shared" si="997"/>
        <v>0</v>
      </c>
      <c r="BO9121">
        <f t="shared" si="998"/>
        <v>0</v>
      </c>
      <c r="CC9121">
        <f t="shared" si="999"/>
        <v>0</v>
      </c>
      <c r="CD9121">
        <f t="shared" si="1000"/>
        <v>0</v>
      </c>
      <c r="CG9121">
        <f ca="1">IFERROR(INDIRECT("IVA!X"&amp;MATCH(MID(COMPRAS!C9021,1,2)&amp;MID(COMPRAS!F9021,1,2)&amp;MID(COMPRAS!D9021,1,2),IVA!W:W,0)),"SIN COD.")</f>
        <v>0</v>
      </c>
      <c r="CH9121">
        <f ca="1">IFERROR(INDIRECT("IVA!Y"&amp;MATCH(MID(COMPRAS!C9021,1,2)&amp;MID(COMPRAS!F9021,1,2)&amp;MID(COMPRAS!D9021,1,2),IVA!W:W,0)),"SIN COD.")</f>
        <v>0</v>
      </c>
    </row>
    <row r="9122" spans="1:86" x14ac:dyDescent="0.25">
      <c r="A9122"/>
      <c r="B9122"/>
      <c r="D9122"/>
      <c r="AL9122">
        <f t="shared" si="994"/>
        <v>0</v>
      </c>
      <c r="AQ9122">
        <f t="shared" si="995"/>
        <v>0</v>
      </c>
      <c r="AR9122" t="str">
        <f>IFERROR(IF(OR(AP9122=338,AP9122=340,AP9122=341,AP9122=342,AP9122="342A",AP9122="342B"),PorcenRet(AP9122,AT9122,AU9122),INDEX(PORCENTAJEBUSCAR,MATCH(AP9122,CódigoRET,0),4)*1),"")</f>
        <v/>
      </c>
      <c r="AS9122">
        <f t="shared" si="996"/>
        <v>0</v>
      </c>
      <c r="BF9122" t="str">
        <f>IFERROR(IF(OR(BD9122=338,BD9122=340,BD9122=341,BD9122=342,BD9122="342A",BD9122="342B"),PorcenRet(BD9122,BH9122,BI9122),INDEX(PORCENTAJEBUSCAR,MATCH(BD9122,CódigoRET,0),4)*1),"")</f>
        <v/>
      </c>
      <c r="BG9122">
        <f t="shared" si="997"/>
        <v>0</v>
      </c>
      <c r="BO9122">
        <f t="shared" si="998"/>
        <v>0</v>
      </c>
      <c r="CC9122">
        <f t="shared" si="999"/>
        <v>0</v>
      </c>
      <c r="CD9122">
        <f t="shared" si="1000"/>
        <v>0</v>
      </c>
      <c r="CG9122">
        <f ca="1">IFERROR(INDIRECT("IVA!X"&amp;MATCH(MID(COMPRAS!C9022,1,2)&amp;MID(COMPRAS!F9022,1,2)&amp;MID(COMPRAS!D9022,1,2),IVA!W:W,0)),"SIN COD.")</f>
        <v>0</v>
      </c>
      <c r="CH9122">
        <f ca="1">IFERROR(INDIRECT("IVA!Y"&amp;MATCH(MID(COMPRAS!C9022,1,2)&amp;MID(COMPRAS!F9022,1,2)&amp;MID(COMPRAS!D9022,1,2),IVA!W:W,0)),"SIN COD.")</f>
        <v>0</v>
      </c>
    </row>
    <row r="9123" spans="1:86" x14ac:dyDescent="0.25">
      <c r="A9123"/>
      <c r="B9123"/>
      <c r="D9123"/>
      <c r="AL9123">
        <f t="shared" si="994"/>
        <v>0</v>
      </c>
      <c r="AQ9123">
        <f t="shared" si="995"/>
        <v>0</v>
      </c>
      <c r="AR9123" t="str">
        <f>IFERROR(IF(OR(AP9123=338,AP9123=340,AP9123=341,AP9123=342,AP9123="342A",AP9123="342B"),PorcenRet(AP9123,AT9123,AU9123),INDEX(PORCENTAJEBUSCAR,MATCH(AP9123,CódigoRET,0),4)*1),"")</f>
        <v/>
      </c>
      <c r="AS9123">
        <f t="shared" si="996"/>
        <v>0</v>
      </c>
      <c r="BF9123" t="str">
        <f>IFERROR(IF(OR(BD9123=338,BD9123=340,BD9123=341,BD9123=342,BD9123="342A",BD9123="342B"),PorcenRet(BD9123,BH9123,BI9123),INDEX(PORCENTAJEBUSCAR,MATCH(BD9123,CódigoRET,0),4)*1),"")</f>
        <v/>
      </c>
      <c r="BG9123">
        <f t="shared" si="997"/>
        <v>0</v>
      </c>
      <c r="BO9123">
        <f t="shared" si="998"/>
        <v>0</v>
      </c>
      <c r="CC9123">
        <f t="shared" si="999"/>
        <v>0</v>
      </c>
      <c r="CD9123">
        <f t="shared" si="1000"/>
        <v>0</v>
      </c>
      <c r="CG9123">
        <f ca="1">IFERROR(INDIRECT("IVA!X"&amp;MATCH(MID(COMPRAS!C9023,1,2)&amp;MID(COMPRAS!F9023,1,2)&amp;MID(COMPRAS!D9023,1,2),IVA!W:W,0)),"SIN COD.")</f>
        <v>0</v>
      </c>
      <c r="CH9123">
        <f ca="1">IFERROR(INDIRECT("IVA!Y"&amp;MATCH(MID(COMPRAS!C9023,1,2)&amp;MID(COMPRAS!F9023,1,2)&amp;MID(COMPRAS!D9023,1,2),IVA!W:W,0)),"SIN COD.")</f>
        <v>0</v>
      </c>
    </row>
    <row r="9124" spans="1:86" x14ac:dyDescent="0.25">
      <c r="A9124"/>
      <c r="B9124"/>
      <c r="D9124"/>
      <c r="AL9124">
        <f t="shared" si="994"/>
        <v>0</v>
      </c>
      <c r="AQ9124">
        <f t="shared" si="995"/>
        <v>0</v>
      </c>
      <c r="AR9124" t="str">
        <f>IFERROR(IF(OR(AP9124=338,AP9124=340,AP9124=341,AP9124=342,AP9124="342A",AP9124="342B"),PorcenRet(AP9124,AT9124,AU9124),INDEX(PORCENTAJEBUSCAR,MATCH(AP9124,CódigoRET,0),4)*1),"")</f>
        <v/>
      </c>
      <c r="AS9124">
        <f t="shared" si="996"/>
        <v>0</v>
      </c>
      <c r="BF9124" t="str">
        <f>IFERROR(IF(OR(BD9124=338,BD9124=340,BD9124=341,BD9124=342,BD9124="342A",BD9124="342B"),PorcenRet(BD9124,BH9124,BI9124),INDEX(PORCENTAJEBUSCAR,MATCH(BD9124,CódigoRET,0),4)*1),"")</f>
        <v/>
      </c>
      <c r="BG9124">
        <f t="shared" si="997"/>
        <v>0</v>
      </c>
      <c r="BO9124">
        <f t="shared" si="998"/>
        <v>0</v>
      </c>
      <c r="CC9124">
        <f t="shared" si="999"/>
        <v>0</v>
      </c>
      <c r="CD9124">
        <f t="shared" si="1000"/>
        <v>0</v>
      </c>
      <c r="CG9124">
        <f ca="1">IFERROR(INDIRECT("IVA!X"&amp;MATCH(MID(COMPRAS!C9024,1,2)&amp;MID(COMPRAS!F9024,1,2)&amp;MID(COMPRAS!D9024,1,2),IVA!W:W,0)),"SIN COD.")</f>
        <v>0</v>
      </c>
      <c r="CH9124">
        <f ca="1">IFERROR(INDIRECT("IVA!Y"&amp;MATCH(MID(COMPRAS!C9024,1,2)&amp;MID(COMPRAS!F9024,1,2)&amp;MID(COMPRAS!D9024,1,2),IVA!W:W,0)),"SIN COD.")</f>
        <v>0</v>
      </c>
    </row>
    <row r="9125" spans="1:86" x14ac:dyDescent="0.25">
      <c r="A9125"/>
      <c r="B9125"/>
      <c r="D9125"/>
      <c r="AL9125">
        <f t="shared" si="994"/>
        <v>0</v>
      </c>
      <c r="AQ9125">
        <f t="shared" si="995"/>
        <v>0</v>
      </c>
      <c r="AR9125" t="str">
        <f>IFERROR(IF(OR(AP9125=338,AP9125=340,AP9125=341,AP9125=342,AP9125="342A",AP9125="342B"),PorcenRet(AP9125,AT9125,AU9125),INDEX(PORCENTAJEBUSCAR,MATCH(AP9125,CódigoRET,0),4)*1),"")</f>
        <v/>
      </c>
      <c r="AS9125">
        <f t="shared" si="996"/>
        <v>0</v>
      </c>
      <c r="BF9125" t="str">
        <f>IFERROR(IF(OR(BD9125=338,BD9125=340,BD9125=341,BD9125=342,BD9125="342A",BD9125="342B"),PorcenRet(BD9125,BH9125,BI9125),INDEX(PORCENTAJEBUSCAR,MATCH(BD9125,CódigoRET,0),4)*1),"")</f>
        <v/>
      </c>
      <c r="BG9125">
        <f t="shared" si="997"/>
        <v>0</v>
      </c>
      <c r="BO9125">
        <f t="shared" si="998"/>
        <v>0</v>
      </c>
      <c r="CC9125">
        <f t="shared" si="999"/>
        <v>0</v>
      </c>
      <c r="CD9125">
        <f t="shared" si="1000"/>
        <v>0</v>
      </c>
      <c r="CG9125">
        <f ca="1">IFERROR(INDIRECT("IVA!X"&amp;MATCH(MID(COMPRAS!C9025,1,2)&amp;MID(COMPRAS!F9025,1,2)&amp;MID(COMPRAS!D9025,1,2),IVA!W:W,0)),"SIN COD.")</f>
        <v>0</v>
      </c>
      <c r="CH9125">
        <f ca="1">IFERROR(INDIRECT("IVA!Y"&amp;MATCH(MID(COMPRAS!C9025,1,2)&amp;MID(COMPRAS!F9025,1,2)&amp;MID(COMPRAS!D9025,1,2),IVA!W:W,0)),"SIN COD.")</f>
        <v>0</v>
      </c>
    </row>
    <row r="9126" spans="1:86" x14ac:dyDescent="0.25">
      <c r="A9126"/>
      <c r="B9126"/>
      <c r="D9126"/>
      <c r="AL9126">
        <f t="shared" si="994"/>
        <v>0</v>
      </c>
      <c r="AQ9126">
        <f t="shared" si="995"/>
        <v>0</v>
      </c>
      <c r="AR9126" t="str">
        <f>IFERROR(IF(OR(AP9126=338,AP9126=340,AP9126=341,AP9126=342,AP9126="342A",AP9126="342B"),PorcenRet(AP9126,AT9126,AU9126),INDEX(PORCENTAJEBUSCAR,MATCH(AP9126,CódigoRET,0),4)*1),"")</f>
        <v/>
      </c>
      <c r="AS9126">
        <f t="shared" si="996"/>
        <v>0</v>
      </c>
      <c r="BF9126" t="str">
        <f>IFERROR(IF(OR(BD9126=338,BD9126=340,BD9126=341,BD9126=342,BD9126="342A",BD9126="342B"),PorcenRet(BD9126,BH9126,BI9126),INDEX(PORCENTAJEBUSCAR,MATCH(BD9126,CódigoRET,0),4)*1),"")</f>
        <v/>
      </c>
      <c r="BG9126">
        <f t="shared" si="997"/>
        <v>0</v>
      </c>
      <c r="BO9126">
        <f t="shared" si="998"/>
        <v>0</v>
      </c>
      <c r="CC9126">
        <f t="shared" si="999"/>
        <v>0</v>
      </c>
      <c r="CD9126">
        <f t="shared" si="1000"/>
        <v>0</v>
      </c>
      <c r="CG9126">
        <f ca="1">IFERROR(INDIRECT("IVA!X"&amp;MATCH(MID(COMPRAS!C9026,1,2)&amp;MID(COMPRAS!F9026,1,2)&amp;MID(COMPRAS!D9026,1,2),IVA!W:W,0)),"SIN COD.")</f>
        <v>0</v>
      </c>
      <c r="CH9126">
        <f ca="1">IFERROR(INDIRECT("IVA!Y"&amp;MATCH(MID(COMPRAS!C9026,1,2)&amp;MID(COMPRAS!F9026,1,2)&amp;MID(COMPRAS!D9026,1,2),IVA!W:W,0)),"SIN COD.")</f>
        <v>0</v>
      </c>
    </row>
    <row r="9127" spans="1:86" x14ac:dyDescent="0.25">
      <c r="A9127"/>
      <c r="B9127"/>
      <c r="D9127"/>
      <c r="AL9127">
        <f t="shared" si="994"/>
        <v>0</v>
      </c>
      <c r="AQ9127">
        <f t="shared" si="995"/>
        <v>0</v>
      </c>
      <c r="AR9127" t="str">
        <f>IFERROR(IF(OR(AP9127=338,AP9127=340,AP9127=341,AP9127=342,AP9127="342A",AP9127="342B"),PorcenRet(AP9127,AT9127,AU9127),INDEX(PORCENTAJEBUSCAR,MATCH(AP9127,CódigoRET,0),4)*1),"")</f>
        <v/>
      </c>
      <c r="AS9127">
        <f t="shared" si="996"/>
        <v>0</v>
      </c>
      <c r="BF9127" t="str">
        <f>IFERROR(IF(OR(BD9127=338,BD9127=340,BD9127=341,BD9127=342,BD9127="342A",BD9127="342B"),PorcenRet(BD9127,BH9127,BI9127),INDEX(PORCENTAJEBUSCAR,MATCH(BD9127,CódigoRET,0),4)*1),"")</f>
        <v/>
      </c>
      <c r="BG9127">
        <f t="shared" si="997"/>
        <v>0</v>
      </c>
      <c r="BO9127">
        <f t="shared" si="998"/>
        <v>0</v>
      </c>
      <c r="CC9127">
        <f t="shared" si="999"/>
        <v>0</v>
      </c>
      <c r="CD9127">
        <f t="shared" si="1000"/>
        <v>0</v>
      </c>
      <c r="CG9127">
        <f ca="1">IFERROR(INDIRECT("IVA!X"&amp;MATCH(MID(COMPRAS!C9027,1,2)&amp;MID(COMPRAS!F9027,1,2)&amp;MID(COMPRAS!D9027,1,2),IVA!W:W,0)),"SIN COD.")</f>
        <v>0</v>
      </c>
      <c r="CH9127">
        <f ca="1">IFERROR(INDIRECT("IVA!Y"&amp;MATCH(MID(COMPRAS!C9027,1,2)&amp;MID(COMPRAS!F9027,1,2)&amp;MID(COMPRAS!D9027,1,2),IVA!W:W,0)),"SIN COD.")</f>
        <v>0</v>
      </c>
    </row>
    <row r="9128" spans="1:86" x14ac:dyDescent="0.25">
      <c r="A9128"/>
      <c r="B9128"/>
      <c r="D9128"/>
      <c r="AL9128">
        <f t="shared" si="994"/>
        <v>0</v>
      </c>
      <c r="AQ9128">
        <f t="shared" si="995"/>
        <v>0</v>
      </c>
      <c r="AR9128" t="str">
        <f>IFERROR(IF(OR(AP9128=338,AP9128=340,AP9128=341,AP9128=342,AP9128="342A",AP9128="342B"),PorcenRet(AP9128,AT9128,AU9128),INDEX(PORCENTAJEBUSCAR,MATCH(AP9128,CódigoRET,0),4)*1),"")</f>
        <v/>
      </c>
      <c r="AS9128">
        <f t="shared" si="996"/>
        <v>0</v>
      </c>
      <c r="BF9128" t="str">
        <f>IFERROR(IF(OR(BD9128=338,BD9128=340,BD9128=341,BD9128=342,BD9128="342A",BD9128="342B"),PorcenRet(BD9128,BH9128,BI9128),INDEX(PORCENTAJEBUSCAR,MATCH(BD9128,CódigoRET,0),4)*1),"")</f>
        <v/>
      </c>
      <c r="BG9128">
        <f t="shared" si="997"/>
        <v>0</v>
      </c>
      <c r="BO9128">
        <f t="shared" si="998"/>
        <v>0</v>
      </c>
      <c r="CC9128">
        <f t="shared" si="999"/>
        <v>0</v>
      </c>
      <c r="CD9128">
        <f t="shared" si="1000"/>
        <v>0</v>
      </c>
      <c r="CG9128">
        <f ca="1">IFERROR(INDIRECT("IVA!X"&amp;MATCH(MID(COMPRAS!C9028,1,2)&amp;MID(COMPRAS!F9028,1,2)&amp;MID(COMPRAS!D9028,1,2),IVA!W:W,0)),"SIN COD.")</f>
        <v>0</v>
      </c>
      <c r="CH9128">
        <f ca="1">IFERROR(INDIRECT("IVA!Y"&amp;MATCH(MID(COMPRAS!C9028,1,2)&amp;MID(COMPRAS!F9028,1,2)&amp;MID(COMPRAS!D9028,1,2),IVA!W:W,0)),"SIN COD.")</f>
        <v>0</v>
      </c>
    </row>
    <row r="9129" spans="1:86" x14ac:dyDescent="0.25">
      <c r="A9129"/>
      <c r="B9129"/>
      <c r="D9129"/>
      <c r="AL9129">
        <f t="shared" si="994"/>
        <v>0</v>
      </c>
      <c r="AQ9129">
        <f t="shared" si="995"/>
        <v>0</v>
      </c>
      <c r="AR9129" t="str">
        <f>IFERROR(IF(OR(AP9129=338,AP9129=340,AP9129=341,AP9129=342,AP9129="342A",AP9129="342B"),PorcenRet(AP9129,AT9129,AU9129),INDEX(PORCENTAJEBUSCAR,MATCH(AP9129,CódigoRET,0),4)*1),"")</f>
        <v/>
      </c>
      <c r="AS9129">
        <f t="shared" si="996"/>
        <v>0</v>
      </c>
      <c r="BF9129" t="str">
        <f>IFERROR(IF(OR(BD9129=338,BD9129=340,BD9129=341,BD9129=342,BD9129="342A",BD9129="342B"),PorcenRet(BD9129,BH9129,BI9129),INDEX(PORCENTAJEBUSCAR,MATCH(BD9129,CódigoRET,0),4)*1),"")</f>
        <v/>
      </c>
      <c r="BG9129">
        <f t="shared" si="997"/>
        <v>0</v>
      </c>
      <c r="BO9129">
        <f t="shared" si="998"/>
        <v>0</v>
      </c>
      <c r="CC9129">
        <f t="shared" si="999"/>
        <v>0</v>
      </c>
      <c r="CD9129">
        <f t="shared" si="1000"/>
        <v>0</v>
      </c>
      <c r="CG9129">
        <f ca="1">IFERROR(INDIRECT("IVA!X"&amp;MATCH(MID(COMPRAS!C9029,1,2)&amp;MID(COMPRAS!F9029,1,2)&amp;MID(COMPRAS!D9029,1,2),IVA!W:W,0)),"SIN COD.")</f>
        <v>0</v>
      </c>
      <c r="CH9129">
        <f ca="1">IFERROR(INDIRECT("IVA!Y"&amp;MATCH(MID(COMPRAS!C9029,1,2)&amp;MID(COMPRAS!F9029,1,2)&amp;MID(COMPRAS!D9029,1,2),IVA!W:W,0)),"SIN COD.")</f>
        <v>0</v>
      </c>
    </row>
    <row r="9130" spans="1:86" x14ac:dyDescent="0.25">
      <c r="A9130"/>
      <c r="B9130"/>
      <c r="D9130"/>
      <c r="AL9130">
        <f t="shared" si="994"/>
        <v>0</v>
      </c>
      <c r="AQ9130">
        <f t="shared" si="995"/>
        <v>0</v>
      </c>
      <c r="AR9130" t="str">
        <f>IFERROR(IF(OR(AP9130=338,AP9130=340,AP9130=341,AP9130=342,AP9130="342A",AP9130="342B"),PorcenRet(AP9130,AT9130,AU9130),INDEX(PORCENTAJEBUSCAR,MATCH(AP9130,CódigoRET,0),4)*1),"")</f>
        <v/>
      </c>
      <c r="AS9130">
        <f t="shared" si="996"/>
        <v>0</v>
      </c>
      <c r="BF9130" t="str">
        <f>IFERROR(IF(OR(BD9130=338,BD9130=340,BD9130=341,BD9130=342,BD9130="342A",BD9130="342B"),PorcenRet(BD9130,BH9130,BI9130),INDEX(PORCENTAJEBUSCAR,MATCH(BD9130,CódigoRET,0),4)*1),"")</f>
        <v/>
      </c>
      <c r="BG9130">
        <f t="shared" si="997"/>
        <v>0</v>
      </c>
      <c r="BO9130">
        <f t="shared" si="998"/>
        <v>0</v>
      </c>
      <c r="CC9130">
        <f t="shared" si="999"/>
        <v>0</v>
      </c>
      <c r="CD9130">
        <f t="shared" si="1000"/>
        <v>0</v>
      </c>
      <c r="CG9130">
        <f ca="1">IFERROR(INDIRECT("IVA!X"&amp;MATCH(MID(COMPRAS!C9030,1,2)&amp;MID(COMPRAS!F9030,1,2)&amp;MID(COMPRAS!D9030,1,2),IVA!W:W,0)),"SIN COD.")</f>
        <v>0</v>
      </c>
      <c r="CH9130">
        <f ca="1">IFERROR(INDIRECT("IVA!Y"&amp;MATCH(MID(COMPRAS!C9030,1,2)&amp;MID(COMPRAS!F9030,1,2)&amp;MID(COMPRAS!D9030,1,2),IVA!W:W,0)),"SIN COD.")</f>
        <v>0</v>
      </c>
    </row>
    <row r="9131" spans="1:86" x14ac:dyDescent="0.25">
      <c r="A9131"/>
      <c r="B9131"/>
      <c r="D9131"/>
      <c r="AL9131">
        <f t="shared" si="994"/>
        <v>0</v>
      </c>
      <c r="AQ9131">
        <f t="shared" si="995"/>
        <v>0</v>
      </c>
      <c r="AR9131" t="str">
        <f>IFERROR(IF(OR(AP9131=338,AP9131=340,AP9131=341,AP9131=342,AP9131="342A",AP9131="342B"),PorcenRet(AP9131,AT9131,AU9131),INDEX(PORCENTAJEBUSCAR,MATCH(AP9131,CódigoRET,0),4)*1),"")</f>
        <v/>
      </c>
      <c r="AS9131">
        <f t="shared" si="996"/>
        <v>0</v>
      </c>
      <c r="BF9131" t="str">
        <f>IFERROR(IF(OR(BD9131=338,BD9131=340,BD9131=341,BD9131=342,BD9131="342A",BD9131="342B"),PorcenRet(BD9131,BH9131,BI9131),INDEX(PORCENTAJEBUSCAR,MATCH(BD9131,CódigoRET,0),4)*1),"")</f>
        <v/>
      </c>
      <c r="BG9131">
        <f t="shared" si="997"/>
        <v>0</v>
      </c>
      <c r="BO9131">
        <f t="shared" si="998"/>
        <v>0</v>
      </c>
      <c r="CC9131">
        <f t="shared" si="999"/>
        <v>0</v>
      </c>
      <c r="CD9131">
        <f t="shared" si="1000"/>
        <v>0</v>
      </c>
      <c r="CG9131">
        <f ca="1">IFERROR(INDIRECT("IVA!X"&amp;MATCH(MID(COMPRAS!C9031,1,2)&amp;MID(COMPRAS!F9031,1,2)&amp;MID(COMPRAS!D9031,1,2),IVA!W:W,0)),"SIN COD.")</f>
        <v>0</v>
      </c>
      <c r="CH9131">
        <f ca="1">IFERROR(INDIRECT("IVA!Y"&amp;MATCH(MID(COMPRAS!C9031,1,2)&amp;MID(COMPRAS!F9031,1,2)&amp;MID(COMPRAS!D9031,1,2),IVA!W:W,0)),"SIN COD.")</f>
        <v>0</v>
      </c>
    </row>
    <row r="9132" spans="1:86" x14ac:dyDescent="0.25">
      <c r="A9132"/>
      <c r="B9132"/>
      <c r="D9132"/>
      <c r="AL9132">
        <f t="shared" si="994"/>
        <v>0</v>
      </c>
      <c r="AQ9132">
        <f t="shared" si="995"/>
        <v>0</v>
      </c>
      <c r="AR9132" t="str">
        <f>IFERROR(IF(OR(AP9132=338,AP9132=340,AP9132=341,AP9132=342,AP9132="342A",AP9132="342B"),PorcenRet(AP9132,AT9132,AU9132),INDEX(PORCENTAJEBUSCAR,MATCH(AP9132,CódigoRET,0),4)*1),"")</f>
        <v/>
      </c>
      <c r="AS9132">
        <f t="shared" si="996"/>
        <v>0</v>
      </c>
      <c r="BF9132" t="str">
        <f>IFERROR(IF(OR(BD9132=338,BD9132=340,BD9132=341,BD9132=342,BD9132="342A",BD9132="342B"),PorcenRet(BD9132,BH9132,BI9132),INDEX(PORCENTAJEBUSCAR,MATCH(BD9132,CódigoRET,0),4)*1),"")</f>
        <v/>
      </c>
      <c r="BG9132">
        <f t="shared" si="997"/>
        <v>0</v>
      </c>
      <c r="BO9132">
        <f t="shared" si="998"/>
        <v>0</v>
      </c>
      <c r="CC9132">
        <f t="shared" si="999"/>
        <v>0</v>
      </c>
      <c r="CD9132">
        <f t="shared" si="1000"/>
        <v>0</v>
      </c>
      <c r="CG9132">
        <f ca="1">IFERROR(INDIRECT("IVA!X"&amp;MATCH(MID(COMPRAS!C9032,1,2)&amp;MID(COMPRAS!F9032,1,2)&amp;MID(COMPRAS!D9032,1,2),IVA!W:W,0)),"SIN COD.")</f>
        <v>0</v>
      </c>
      <c r="CH9132">
        <f ca="1">IFERROR(INDIRECT("IVA!Y"&amp;MATCH(MID(COMPRAS!C9032,1,2)&amp;MID(COMPRAS!F9032,1,2)&amp;MID(COMPRAS!D9032,1,2),IVA!W:W,0)),"SIN COD.")</f>
        <v>0</v>
      </c>
    </row>
    <row r="9133" spans="1:86" x14ac:dyDescent="0.25">
      <c r="A9133"/>
      <c r="B9133"/>
      <c r="D9133"/>
      <c r="AL9133">
        <f t="shared" si="994"/>
        <v>0</v>
      </c>
      <c r="AQ9133">
        <f t="shared" si="995"/>
        <v>0</v>
      </c>
      <c r="AR9133" t="str">
        <f>IFERROR(IF(OR(AP9133=338,AP9133=340,AP9133=341,AP9133=342,AP9133="342A",AP9133="342B"),PorcenRet(AP9133,AT9133,AU9133),INDEX(PORCENTAJEBUSCAR,MATCH(AP9133,CódigoRET,0),4)*1),"")</f>
        <v/>
      </c>
      <c r="AS9133">
        <f t="shared" si="996"/>
        <v>0</v>
      </c>
      <c r="BF9133" t="str">
        <f>IFERROR(IF(OR(BD9133=338,BD9133=340,BD9133=341,BD9133=342,BD9133="342A",BD9133="342B"),PorcenRet(BD9133,BH9133,BI9133),INDEX(PORCENTAJEBUSCAR,MATCH(BD9133,CódigoRET,0),4)*1),"")</f>
        <v/>
      </c>
      <c r="BG9133">
        <f t="shared" si="997"/>
        <v>0</v>
      </c>
      <c r="BO9133">
        <f t="shared" si="998"/>
        <v>0</v>
      </c>
      <c r="CC9133">
        <f t="shared" si="999"/>
        <v>0</v>
      </c>
      <c r="CD9133">
        <f t="shared" si="1000"/>
        <v>0</v>
      </c>
      <c r="CG9133">
        <f ca="1">IFERROR(INDIRECT("IVA!X"&amp;MATCH(MID(COMPRAS!C9033,1,2)&amp;MID(COMPRAS!F9033,1,2)&amp;MID(COMPRAS!D9033,1,2),IVA!W:W,0)),"SIN COD.")</f>
        <v>0</v>
      </c>
      <c r="CH9133">
        <f ca="1">IFERROR(INDIRECT("IVA!Y"&amp;MATCH(MID(COMPRAS!C9033,1,2)&amp;MID(COMPRAS!F9033,1,2)&amp;MID(COMPRAS!D9033,1,2),IVA!W:W,0)),"SIN COD.")</f>
        <v>0</v>
      </c>
    </row>
    <row r="9134" spans="1:86" x14ac:dyDescent="0.25">
      <c r="A9134"/>
      <c r="B9134"/>
      <c r="D9134"/>
      <c r="AL9134">
        <f t="shared" si="994"/>
        <v>0</v>
      </c>
      <c r="AQ9134">
        <f t="shared" si="995"/>
        <v>0</v>
      </c>
      <c r="AR9134" t="str">
        <f>IFERROR(IF(OR(AP9134=338,AP9134=340,AP9134=341,AP9134=342,AP9134="342A",AP9134="342B"),PorcenRet(AP9134,AT9134,AU9134),INDEX(PORCENTAJEBUSCAR,MATCH(AP9134,CódigoRET,0),4)*1),"")</f>
        <v/>
      </c>
      <c r="AS9134">
        <f t="shared" si="996"/>
        <v>0</v>
      </c>
      <c r="BF9134" t="str">
        <f>IFERROR(IF(OR(BD9134=338,BD9134=340,BD9134=341,BD9134=342,BD9134="342A",BD9134="342B"),PorcenRet(BD9134,BH9134,BI9134),INDEX(PORCENTAJEBUSCAR,MATCH(BD9134,CódigoRET,0),4)*1),"")</f>
        <v/>
      </c>
      <c r="BG9134">
        <f t="shared" si="997"/>
        <v>0</v>
      </c>
      <c r="BO9134">
        <f t="shared" si="998"/>
        <v>0</v>
      </c>
      <c r="CC9134">
        <f t="shared" si="999"/>
        <v>0</v>
      </c>
      <c r="CD9134">
        <f t="shared" si="1000"/>
        <v>0</v>
      </c>
      <c r="CG9134">
        <f ca="1">IFERROR(INDIRECT("IVA!X"&amp;MATCH(MID(COMPRAS!C9034,1,2)&amp;MID(COMPRAS!F9034,1,2)&amp;MID(COMPRAS!D9034,1,2),IVA!W:W,0)),"SIN COD.")</f>
        <v>0</v>
      </c>
      <c r="CH9134">
        <f ca="1">IFERROR(INDIRECT("IVA!Y"&amp;MATCH(MID(COMPRAS!C9034,1,2)&amp;MID(COMPRAS!F9034,1,2)&amp;MID(COMPRAS!D9034,1,2),IVA!W:W,0)),"SIN COD.")</f>
        <v>0</v>
      </c>
    </row>
    <row r="9135" spans="1:86" x14ac:dyDescent="0.25">
      <c r="A9135"/>
      <c r="B9135"/>
      <c r="D9135"/>
      <c r="AL9135">
        <f t="shared" si="994"/>
        <v>0</v>
      </c>
      <c r="AQ9135">
        <f t="shared" si="995"/>
        <v>0</v>
      </c>
      <c r="AR9135" t="str">
        <f>IFERROR(IF(OR(AP9135=338,AP9135=340,AP9135=341,AP9135=342,AP9135="342A",AP9135="342B"),PorcenRet(AP9135,AT9135,AU9135),INDEX(PORCENTAJEBUSCAR,MATCH(AP9135,CódigoRET,0),4)*1),"")</f>
        <v/>
      </c>
      <c r="AS9135">
        <f t="shared" si="996"/>
        <v>0</v>
      </c>
      <c r="BF9135" t="str">
        <f>IFERROR(IF(OR(BD9135=338,BD9135=340,BD9135=341,BD9135=342,BD9135="342A",BD9135="342B"),PorcenRet(BD9135,BH9135,BI9135),INDEX(PORCENTAJEBUSCAR,MATCH(BD9135,CódigoRET,0),4)*1),"")</f>
        <v/>
      </c>
      <c r="BG9135">
        <f t="shared" si="997"/>
        <v>0</v>
      </c>
      <c r="BO9135">
        <f t="shared" si="998"/>
        <v>0</v>
      </c>
      <c r="CC9135">
        <f t="shared" si="999"/>
        <v>0</v>
      </c>
      <c r="CD9135">
        <f t="shared" si="1000"/>
        <v>0</v>
      </c>
      <c r="CG9135">
        <f ca="1">IFERROR(INDIRECT("IVA!X"&amp;MATCH(MID(COMPRAS!C9035,1,2)&amp;MID(COMPRAS!F9035,1,2)&amp;MID(COMPRAS!D9035,1,2),IVA!W:W,0)),"SIN COD.")</f>
        <v>0</v>
      </c>
      <c r="CH9135">
        <f ca="1">IFERROR(INDIRECT("IVA!Y"&amp;MATCH(MID(COMPRAS!C9035,1,2)&amp;MID(COMPRAS!F9035,1,2)&amp;MID(COMPRAS!D9035,1,2),IVA!W:W,0)),"SIN COD.")</f>
        <v>0</v>
      </c>
    </row>
    <row r="9136" spans="1:86" x14ac:dyDescent="0.25">
      <c r="A9136"/>
      <c r="B9136"/>
      <c r="D9136"/>
      <c r="AL9136">
        <f t="shared" si="994"/>
        <v>0</v>
      </c>
      <c r="AQ9136">
        <f t="shared" si="995"/>
        <v>0</v>
      </c>
      <c r="AR9136" t="str">
        <f>IFERROR(IF(OR(AP9136=338,AP9136=340,AP9136=341,AP9136=342,AP9136="342A",AP9136="342B"),PorcenRet(AP9136,AT9136,AU9136),INDEX(PORCENTAJEBUSCAR,MATCH(AP9136,CódigoRET,0),4)*1),"")</f>
        <v/>
      </c>
      <c r="AS9136">
        <f t="shared" si="996"/>
        <v>0</v>
      </c>
      <c r="BF9136" t="str">
        <f>IFERROR(IF(OR(BD9136=338,BD9136=340,BD9136=341,BD9136=342,BD9136="342A",BD9136="342B"),PorcenRet(BD9136,BH9136,BI9136),INDEX(PORCENTAJEBUSCAR,MATCH(BD9136,CódigoRET,0),4)*1),"")</f>
        <v/>
      </c>
      <c r="BG9136">
        <f t="shared" si="997"/>
        <v>0</v>
      </c>
      <c r="BO9136">
        <f t="shared" si="998"/>
        <v>0</v>
      </c>
      <c r="CC9136">
        <f t="shared" si="999"/>
        <v>0</v>
      </c>
      <c r="CD9136">
        <f t="shared" si="1000"/>
        <v>0</v>
      </c>
      <c r="CG9136">
        <f ca="1">IFERROR(INDIRECT("IVA!X"&amp;MATCH(MID(COMPRAS!C9036,1,2)&amp;MID(COMPRAS!F9036,1,2)&amp;MID(COMPRAS!D9036,1,2),IVA!W:W,0)),"SIN COD.")</f>
        <v>0</v>
      </c>
      <c r="CH9136">
        <f ca="1">IFERROR(INDIRECT("IVA!Y"&amp;MATCH(MID(COMPRAS!C9036,1,2)&amp;MID(COMPRAS!F9036,1,2)&amp;MID(COMPRAS!D9036,1,2),IVA!W:W,0)),"SIN COD.")</f>
        <v>0</v>
      </c>
    </row>
    <row r="9137" spans="1:86" x14ac:dyDescent="0.25">
      <c r="A9137"/>
      <c r="B9137"/>
      <c r="D9137"/>
      <c r="AL9137">
        <f t="shared" si="994"/>
        <v>0</v>
      </c>
      <c r="AQ9137">
        <f t="shared" si="995"/>
        <v>0</v>
      </c>
      <c r="AR9137" t="str">
        <f>IFERROR(IF(OR(AP9137=338,AP9137=340,AP9137=341,AP9137=342,AP9137="342A",AP9137="342B"),PorcenRet(AP9137,AT9137,AU9137),INDEX(PORCENTAJEBUSCAR,MATCH(AP9137,CódigoRET,0),4)*1),"")</f>
        <v/>
      </c>
      <c r="AS9137">
        <f t="shared" si="996"/>
        <v>0</v>
      </c>
      <c r="BF9137" t="str">
        <f>IFERROR(IF(OR(BD9137=338,BD9137=340,BD9137=341,BD9137=342,BD9137="342A",BD9137="342B"),PorcenRet(BD9137,BH9137,BI9137),INDEX(PORCENTAJEBUSCAR,MATCH(BD9137,CódigoRET,0),4)*1),"")</f>
        <v/>
      </c>
      <c r="BG9137">
        <f t="shared" si="997"/>
        <v>0</v>
      </c>
      <c r="BO9137">
        <f t="shared" si="998"/>
        <v>0</v>
      </c>
      <c r="CC9137">
        <f t="shared" si="999"/>
        <v>0</v>
      </c>
      <c r="CD9137">
        <f t="shared" si="1000"/>
        <v>0</v>
      </c>
      <c r="CG9137">
        <f ca="1">IFERROR(INDIRECT("IVA!X"&amp;MATCH(MID(COMPRAS!C9037,1,2)&amp;MID(COMPRAS!F9037,1,2)&amp;MID(COMPRAS!D9037,1,2),IVA!W:W,0)),"SIN COD.")</f>
        <v>0</v>
      </c>
      <c r="CH9137">
        <f ca="1">IFERROR(INDIRECT("IVA!Y"&amp;MATCH(MID(COMPRAS!C9037,1,2)&amp;MID(COMPRAS!F9037,1,2)&amp;MID(COMPRAS!D9037,1,2),IVA!W:W,0)),"SIN COD.")</f>
        <v>0</v>
      </c>
    </row>
    <row r="9138" spans="1:86" x14ac:dyDescent="0.25">
      <c r="A9138"/>
      <c r="B9138"/>
      <c r="D9138"/>
      <c r="AL9138">
        <f t="shared" si="994"/>
        <v>0</v>
      </c>
      <c r="AQ9138">
        <f t="shared" si="995"/>
        <v>0</v>
      </c>
      <c r="AR9138" t="str">
        <f>IFERROR(IF(OR(AP9138=338,AP9138=340,AP9138=341,AP9138=342,AP9138="342A",AP9138="342B"),PorcenRet(AP9138,AT9138,AU9138),INDEX(PORCENTAJEBUSCAR,MATCH(AP9138,CódigoRET,0),4)*1),"")</f>
        <v/>
      </c>
      <c r="AS9138">
        <f t="shared" si="996"/>
        <v>0</v>
      </c>
      <c r="BF9138" t="str">
        <f>IFERROR(IF(OR(BD9138=338,BD9138=340,BD9138=341,BD9138=342,BD9138="342A",BD9138="342B"),PorcenRet(BD9138,BH9138,BI9138),INDEX(PORCENTAJEBUSCAR,MATCH(BD9138,CódigoRET,0),4)*1),"")</f>
        <v/>
      </c>
      <c r="BG9138">
        <f t="shared" si="997"/>
        <v>0</v>
      </c>
      <c r="BO9138">
        <f t="shared" si="998"/>
        <v>0</v>
      </c>
      <c r="CC9138">
        <f t="shared" si="999"/>
        <v>0</v>
      </c>
      <c r="CD9138">
        <f t="shared" si="1000"/>
        <v>0</v>
      </c>
      <c r="CG9138">
        <f ca="1">IFERROR(INDIRECT("IVA!X"&amp;MATCH(MID(COMPRAS!C9038,1,2)&amp;MID(COMPRAS!F9038,1,2)&amp;MID(COMPRAS!D9038,1,2),IVA!W:W,0)),"SIN COD.")</f>
        <v>0</v>
      </c>
      <c r="CH9138">
        <f ca="1">IFERROR(INDIRECT("IVA!Y"&amp;MATCH(MID(COMPRAS!C9038,1,2)&amp;MID(COMPRAS!F9038,1,2)&amp;MID(COMPRAS!D9038,1,2),IVA!W:W,0)),"SIN COD.")</f>
        <v>0</v>
      </c>
    </row>
    <row r="9139" spans="1:86" x14ac:dyDescent="0.25">
      <c r="A9139"/>
      <c r="B9139"/>
      <c r="D9139"/>
      <c r="AL9139">
        <f t="shared" si="994"/>
        <v>0</v>
      </c>
      <c r="AQ9139">
        <f t="shared" si="995"/>
        <v>0</v>
      </c>
      <c r="AR9139" t="str">
        <f>IFERROR(IF(OR(AP9139=338,AP9139=340,AP9139=341,AP9139=342,AP9139="342A",AP9139="342B"),PorcenRet(AP9139,AT9139,AU9139),INDEX(PORCENTAJEBUSCAR,MATCH(AP9139,CódigoRET,0),4)*1),"")</f>
        <v/>
      </c>
      <c r="AS9139">
        <f t="shared" si="996"/>
        <v>0</v>
      </c>
      <c r="BF9139" t="str">
        <f>IFERROR(IF(OR(BD9139=338,BD9139=340,BD9139=341,BD9139=342,BD9139="342A",BD9139="342B"),PorcenRet(BD9139,BH9139,BI9139),INDEX(PORCENTAJEBUSCAR,MATCH(BD9139,CódigoRET,0),4)*1),"")</f>
        <v/>
      </c>
      <c r="BG9139">
        <f t="shared" si="997"/>
        <v>0</v>
      </c>
      <c r="BO9139">
        <f t="shared" si="998"/>
        <v>0</v>
      </c>
      <c r="CC9139">
        <f t="shared" si="999"/>
        <v>0</v>
      </c>
      <c r="CD9139">
        <f t="shared" si="1000"/>
        <v>0</v>
      </c>
      <c r="CG9139">
        <f ca="1">IFERROR(INDIRECT("IVA!X"&amp;MATCH(MID(COMPRAS!C9039,1,2)&amp;MID(COMPRAS!F9039,1,2)&amp;MID(COMPRAS!D9039,1,2),IVA!W:W,0)),"SIN COD.")</f>
        <v>0</v>
      </c>
      <c r="CH9139">
        <f ca="1">IFERROR(INDIRECT("IVA!Y"&amp;MATCH(MID(COMPRAS!C9039,1,2)&amp;MID(COMPRAS!F9039,1,2)&amp;MID(COMPRAS!D9039,1,2),IVA!W:W,0)),"SIN COD.")</f>
        <v>0</v>
      </c>
    </row>
    <row r="9140" spans="1:86" x14ac:dyDescent="0.25">
      <c r="A9140"/>
      <c r="B9140"/>
      <c r="D9140"/>
      <c r="AL9140">
        <f t="shared" si="994"/>
        <v>0</v>
      </c>
      <c r="AQ9140">
        <f t="shared" si="995"/>
        <v>0</v>
      </c>
      <c r="AR9140" t="str">
        <f>IFERROR(IF(OR(AP9140=338,AP9140=340,AP9140=341,AP9140=342,AP9140="342A",AP9140="342B"),PorcenRet(AP9140,AT9140,AU9140),INDEX(PORCENTAJEBUSCAR,MATCH(AP9140,CódigoRET,0),4)*1),"")</f>
        <v/>
      </c>
      <c r="AS9140">
        <f t="shared" si="996"/>
        <v>0</v>
      </c>
      <c r="BF9140" t="str">
        <f>IFERROR(IF(OR(BD9140=338,BD9140=340,BD9140=341,BD9140=342,BD9140="342A",BD9140="342B"),PorcenRet(BD9140,BH9140,BI9140),INDEX(PORCENTAJEBUSCAR,MATCH(BD9140,CódigoRET,0),4)*1),"")</f>
        <v/>
      </c>
      <c r="BG9140">
        <f t="shared" si="997"/>
        <v>0</v>
      </c>
      <c r="BO9140">
        <f t="shared" si="998"/>
        <v>0</v>
      </c>
      <c r="CC9140">
        <f t="shared" si="999"/>
        <v>0</v>
      </c>
      <c r="CD9140">
        <f t="shared" si="1000"/>
        <v>0</v>
      </c>
      <c r="CG9140">
        <f ca="1">IFERROR(INDIRECT("IVA!X"&amp;MATCH(MID(COMPRAS!C9040,1,2)&amp;MID(COMPRAS!F9040,1,2)&amp;MID(COMPRAS!D9040,1,2),IVA!W:W,0)),"SIN COD.")</f>
        <v>0</v>
      </c>
      <c r="CH9140">
        <f ca="1">IFERROR(INDIRECT("IVA!Y"&amp;MATCH(MID(COMPRAS!C9040,1,2)&amp;MID(COMPRAS!F9040,1,2)&amp;MID(COMPRAS!D9040,1,2),IVA!W:W,0)),"SIN COD.")</f>
        <v>0</v>
      </c>
    </row>
    <row r="9141" spans="1:86" x14ac:dyDescent="0.25">
      <c r="A9141"/>
      <c r="B9141"/>
      <c r="D9141"/>
      <c r="AL9141">
        <f t="shared" si="994"/>
        <v>0</v>
      </c>
      <c r="AQ9141">
        <f t="shared" si="995"/>
        <v>0</v>
      </c>
      <c r="AR9141" t="str">
        <f>IFERROR(IF(OR(AP9141=338,AP9141=340,AP9141=341,AP9141=342,AP9141="342A",AP9141="342B"),PorcenRet(AP9141,AT9141,AU9141),INDEX(PORCENTAJEBUSCAR,MATCH(AP9141,CódigoRET,0),4)*1),"")</f>
        <v/>
      </c>
      <c r="AS9141">
        <f t="shared" si="996"/>
        <v>0</v>
      </c>
      <c r="BF9141" t="str">
        <f>IFERROR(IF(OR(BD9141=338,BD9141=340,BD9141=341,BD9141=342,BD9141="342A",BD9141="342B"),PorcenRet(BD9141,BH9141,BI9141),INDEX(PORCENTAJEBUSCAR,MATCH(BD9141,CódigoRET,0),4)*1),"")</f>
        <v/>
      </c>
      <c r="BG9141">
        <f t="shared" si="997"/>
        <v>0</v>
      </c>
      <c r="BO9141">
        <f t="shared" si="998"/>
        <v>0</v>
      </c>
      <c r="CC9141">
        <f t="shared" si="999"/>
        <v>0</v>
      </c>
      <c r="CD9141">
        <f t="shared" si="1000"/>
        <v>0</v>
      </c>
      <c r="CG9141">
        <f ca="1">IFERROR(INDIRECT("IVA!X"&amp;MATCH(MID(COMPRAS!C9041,1,2)&amp;MID(COMPRAS!F9041,1,2)&amp;MID(COMPRAS!D9041,1,2),IVA!W:W,0)),"SIN COD.")</f>
        <v>0</v>
      </c>
      <c r="CH9141">
        <f ca="1">IFERROR(INDIRECT("IVA!Y"&amp;MATCH(MID(COMPRAS!C9041,1,2)&amp;MID(COMPRAS!F9041,1,2)&amp;MID(COMPRAS!D9041,1,2),IVA!W:W,0)),"SIN COD.")</f>
        <v>0</v>
      </c>
    </row>
    <row r="9142" spans="1:86" x14ac:dyDescent="0.25">
      <c r="A9142"/>
      <c r="B9142"/>
      <c r="D9142"/>
      <c r="AL9142">
        <f t="shared" si="994"/>
        <v>0</v>
      </c>
      <c r="AQ9142">
        <f t="shared" si="995"/>
        <v>0</v>
      </c>
      <c r="AR9142" t="str">
        <f>IFERROR(IF(OR(AP9142=338,AP9142=340,AP9142=341,AP9142=342,AP9142="342A",AP9142="342B"),PorcenRet(AP9142,AT9142,AU9142),INDEX(PORCENTAJEBUSCAR,MATCH(AP9142,CódigoRET,0),4)*1),"")</f>
        <v/>
      </c>
      <c r="AS9142">
        <f t="shared" si="996"/>
        <v>0</v>
      </c>
      <c r="BF9142" t="str">
        <f>IFERROR(IF(OR(BD9142=338,BD9142=340,BD9142=341,BD9142=342,BD9142="342A",BD9142="342B"),PorcenRet(BD9142,BH9142,BI9142),INDEX(PORCENTAJEBUSCAR,MATCH(BD9142,CódigoRET,0),4)*1),"")</f>
        <v/>
      </c>
      <c r="BG9142">
        <f t="shared" si="997"/>
        <v>0</v>
      </c>
      <c r="BO9142">
        <f t="shared" si="998"/>
        <v>0</v>
      </c>
      <c r="CC9142">
        <f t="shared" si="999"/>
        <v>0</v>
      </c>
      <c r="CD9142">
        <f t="shared" si="1000"/>
        <v>0</v>
      </c>
      <c r="CG9142">
        <f ca="1">IFERROR(INDIRECT("IVA!X"&amp;MATCH(MID(COMPRAS!C9042,1,2)&amp;MID(COMPRAS!F9042,1,2)&amp;MID(COMPRAS!D9042,1,2),IVA!W:W,0)),"SIN COD.")</f>
        <v>0</v>
      </c>
      <c r="CH9142">
        <f ca="1">IFERROR(INDIRECT("IVA!Y"&amp;MATCH(MID(COMPRAS!C9042,1,2)&amp;MID(COMPRAS!F9042,1,2)&amp;MID(COMPRAS!D9042,1,2),IVA!W:W,0)),"SIN COD.")</f>
        <v>0</v>
      </c>
    </row>
    <row r="9143" spans="1:86" x14ac:dyDescent="0.25">
      <c r="A9143"/>
      <c r="B9143"/>
      <c r="D9143"/>
      <c r="AL9143">
        <f t="shared" si="994"/>
        <v>0</v>
      </c>
      <c r="AQ9143">
        <f t="shared" si="995"/>
        <v>0</v>
      </c>
      <c r="AR9143" t="str">
        <f>IFERROR(IF(OR(AP9143=338,AP9143=340,AP9143=341,AP9143=342,AP9143="342A",AP9143="342B"),PorcenRet(AP9143,AT9143,AU9143),INDEX(PORCENTAJEBUSCAR,MATCH(AP9143,CódigoRET,0),4)*1),"")</f>
        <v/>
      </c>
      <c r="AS9143">
        <f t="shared" si="996"/>
        <v>0</v>
      </c>
      <c r="BF9143" t="str">
        <f>IFERROR(IF(OR(BD9143=338,BD9143=340,BD9143=341,BD9143=342,BD9143="342A",BD9143="342B"),PorcenRet(BD9143,BH9143,BI9143),INDEX(PORCENTAJEBUSCAR,MATCH(BD9143,CódigoRET,0),4)*1),"")</f>
        <v/>
      </c>
      <c r="BG9143">
        <f t="shared" si="997"/>
        <v>0</v>
      </c>
      <c r="BO9143">
        <f t="shared" si="998"/>
        <v>0</v>
      </c>
      <c r="CC9143">
        <f t="shared" si="999"/>
        <v>0</v>
      </c>
      <c r="CD9143">
        <f t="shared" si="1000"/>
        <v>0</v>
      </c>
      <c r="CG9143">
        <f ca="1">IFERROR(INDIRECT("IVA!X"&amp;MATCH(MID(COMPRAS!C9043,1,2)&amp;MID(COMPRAS!F9043,1,2)&amp;MID(COMPRAS!D9043,1,2),IVA!W:W,0)),"SIN COD.")</f>
        <v>0</v>
      </c>
      <c r="CH9143">
        <f ca="1">IFERROR(INDIRECT("IVA!Y"&amp;MATCH(MID(COMPRAS!C9043,1,2)&amp;MID(COMPRAS!F9043,1,2)&amp;MID(COMPRAS!D9043,1,2),IVA!W:W,0)),"SIN COD.")</f>
        <v>0</v>
      </c>
    </row>
    <row r="9144" spans="1:86" x14ac:dyDescent="0.25">
      <c r="A9144"/>
      <c r="B9144"/>
      <c r="D9144"/>
      <c r="AL9144">
        <f t="shared" si="994"/>
        <v>0</v>
      </c>
      <c r="AQ9144">
        <f t="shared" si="995"/>
        <v>0</v>
      </c>
      <c r="AR9144" t="str">
        <f>IFERROR(IF(OR(AP9144=338,AP9144=340,AP9144=341,AP9144=342,AP9144="342A",AP9144="342B"),PorcenRet(AP9144,AT9144,AU9144),INDEX(PORCENTAJEBUSCAR,MATCH(AP9144,CódigoRET,0),4)*1),"")</f>
        <v/>
      </c>
      <c r="AS9144">
        <f t="shared" si="996"/>
        <v>0</v>
      </c>
      <c r="BF9144" t="str">
        <f>IFERROR(IF(OR(BD9144=338,BD9144=340,BD9144=341,BD9144=342,BD9144="342A",BD9144="342B"),PorcenRet(BD9144,BH9144,BI9144),INDEX(PORCENTAJEBUSCAR,MATCH(BD9144,CódigoRET,0),4)*1),"")</f>
        <v/>
      </c>
      <c r="BG9144">
        <f t="shared" si="997"/>
        <v>0</v>
      </c>
      <c r="BO9144">
        <f t="shared" si="998"/>
        <v>0</v>
      </c>
      <c r="CC9144">
        <f t="shared" si="999"/>
        <v>0</v>
      </c>
      <c r="CD9144">
        <f t="shared" si="1000"/>
        <v>0</v>
      </c>
      <c r="CG9144">
        <f ca="1">IFERROR(INDIRECT("IVA!X"&amp;MATCH(MID(COMPRAS!C9044,1,2)&amp;MID(COMPRAS!F9044,1,2)&amp;MID(COMPRAS!D9044,1,2),IVA!W:W,0)),"SIN COD.")</f>
        <v>0</v>
      </c>
      <c r="CH9144">
        <f ca="1">IFERROR(INDIRECT("IVA!Y"&amp;MATCH(MID(COMPRAS!C9044,1,2)&amp;MID(COMPRAS!F9044,1,2)&amp;MID(COMPRAS!D9044,1,2),IVA!W:W,0)),"SIN COD.")</f>
        <v>0</v>
      </c>
    </row>
    <row r="9145" spans="1:86" x14ac:dyDescent="0.25">
      <c r="A9145"/>
      <c r="B9145"/>
      <c r="D9145"/>
      <c r="AL9145">
        <f t="shared" si="994"/>
        <v>0</v>
      </c>
      <c r="AQ9145">
        <f t="shared" si="995"/>
        <v>0</v>
      </c>
      <c r="AR9145" t="str">
        <f>IFERROR(IF(OR(AP9145=338,AP9145=340,AP9145=341,AP9145=342,AP9145="342A",AP9145="342B"),PorcenRet(AP9145,AT9145,AU9145),INDEX(PORCENTAJEBUSCAR,MATCH(AP9145,CódigoRET,0),4)*1),"")</f>
        <v/>
      </c>
      <c r="AS9145">
        <f t="shared" si="996"/>
        <v>0</v>
      </c>
      <c r="BF9145" t="str">
        <f>IFERROR(IF(OR(BD9145=338,BD9145=340,BD9145=341,BD9145=342,BD9145="342A",BD9145="342B"),PorcenRet(BD9145,BH9145,BI9145),INDEX(PORCENTAJEBUSCAR,MATCH(BD9145,CódigoRET,0),4)*1),"")</f>
        <v/>
      </c>
      <c r="BG9145">
        <f t="shared" si="997"/>
        <v>0</v>
      </c>
      <c r="BO9145">
        <f t="shared" si="998"/>
        <v>0</v>
      </c>
      <c r="CC9145">
        <f t="shared" si="999"/>
        <v>0</v>
      </c>
      <c r="CD9145">
        <f t="shared" si="1000"/>
        <v>0</v>
      </c>
      <c r="CG9145">
        <f ca="1">IFERROR(INDIRECT("IVA!X"&amp;MATCH(MID(COMPRAS!C9045,1,2)&amp;MID(COMPRAS!F9045,1,2)&amp;MID(COMPRAS!D9045,1,2),IVA!W:W,0)),"SIN COD.")</f>
        <v>0</v>
      </c>
      <c r="CH9145">
        <f ca="1">IFERROR(INDIRECT("IVA!Y"&amp;MATCH(MID(COMPRAS!C9045,1,2)&amp;MID(COMPRAS!F9045,1,2)&amp;MID(COMPRAS!D9045,1,2),IVA!W:W,0)),"SIN COD.")</f>
        <v>0</v>
      </c>
    </row>
    <row r="9146" spans="1:86" x14ac:dyDescent="0.25">
      <c r="A9146"/>
      <c r="B9146"/>
      <c r="D9146"/>
      <c r="AL9146">
        <f t="shared" si="994"/>
        <v>0</v>
      </c>
      <c r="AQ9146">
        <f t="shared" si="995"/>
        <v>0</v>
      </c>
      <c r="AR9146" t="str">
        <f>IFERROR(IF(OR(AP9146=338,AP9146=340,AP9146=341,AP9146=342,AP9146="342A",AP9146="342B"),PorcenRet(AP9146,AT9146,AU9146),INDEX(PORCENTAJEBUSCAR,MATCH(AP9146,CódigoRET,0),4)*1),"")</f>
        <v/>
      </c>
      <c r="AS9146">
        <f t="shared" si="996"/>
        <v>0</v>
      </c>
      <c r="BF9146" t="str">
        <f>IFERROR(IF(OR(BD9146=338,BD9146=340,BD9146=341,BD9146=342,BD9146="342A",BD9146="342B"),PorcenRet(BD9146,BH9146,BI9146),INDEX(PORCENTAJEBUSCAR,MATCH(BD9146,CódigoRET,0),4)*1),"")</f>
        <v/>
      </c>
      <c r="BG9146">
        <f t="shared" si="997"/>
        <v>0</v>
      </c>
      <c r="BO9146">
        <f t="shared" si="998"/>
        <v>0</v>
      </c>
      <c r="CC9146">
        <f t="shared" si="999"/>
        <v>0</v>
      </c>
      <c r="CD9146">
        <f t="shared" si="1000"/>
        <v>0</v>
      </c>
      <c r="CG9146">
        <f ca="1">IFERROR(INDIRECT("IVA!X"&amp;MATCH(MID(COMPRAS!C9046,1,2)&amp;MID(COMPRAS!F9046,1,2)&amp;MID(COMPRAS!D9046,1,2),IVA!W:W,0)),"SIN COD.")</f>
        <v>0</v>
      </c>
      <c r="CH9146">
        <f ca="1">IFERROR(INDIRECT("IVA!Y"&amp;MATCH(MID(COMPRAS!C9046,1,2)&amp;MID(COMPRAS!F9046,1,2)&amp;MID(COMPRAS!D9046,1,2),IVA!W:W,0)),"SIN COD.")</f>
        <v>0</v>
      </c>
    </row>
    <row r="9147" spans="1:86" x14ac:dyDescent="0.25">
      <c r="A9147"/>
      <c r="B9147"/>
      <c r="D9147"/>
      <c r="AL9147">
        <f t="shared" si="994"/>
        <v>0</v>
      </c>
      <c r="AQ9147">
        <f t="shared" si="995"/>
        <v>0</v>
      </c>
      <c r="AR9147" t="str">
        <f>IFERROR(IF(OR(AP9147=338,AP9147=340,AP9147=341,AP9147=342,AP9147="342A",AP9147="342B"),PorcenRet(AP9147,AT9147,AU9147),INDEX(PORCENTAJEBUSCAR,MATCH(AP9147,CódigoRET,0),4)*1),"")</f>
        <v/>
      </c>
      <c r="AS9147">
        <f t="shared" si="996"/>
        <v>0</v>
      </c>
      <c r="BF9147" t="str">
        <f>IFERROR(IF(OR(BD9147=338,BD9147=340,BD9147=341,BD9147=342,BD9147="342A",BD9147="342B"),PorcenRet(BD9147,BH9147,BI9147),INDEX(PORCENTAJEBUSCAR,MATCH(BD9147,CódigoRET,0),4)*1),"")</f>
        <v/>
      </c>
      <c r="BG9147">
        <f t="shared" si="997"/>
        <v>0</v>
      </c>
      <c r="BO9147">
        <f t="shared" si="998"/>
        <v>0</v>
      </c>
      <c r="CC9147">
        <f t="shared" si="999"/>
        <v>0</v>
      </c>
      <c r="CD9147">
        <f t="shared" si="1000"/>
        <v>0</v>
      </c>
      <c r="CG9147">
        <f ca="1">IFERROR(INDIRECT("IVA!X"&amp;MATCH(MID(COMPRAS!C9047,1,2)&amp;MID(COMPRAS!F9047,1,2)&amp;MID(COMPRAS!D9047,1,2),IVA!W:W,0)),"SIN COD.")</f>
        <v>0</v>
      </c>
      <c r="CH9147">
        <f ca="1">IFERROR(INDIRECT("IVA!Y"&amp;MATCH(MID(COMPRAS!C9047,1,2)&amp;MID(COMPRAS!F9047,1,2)&amp;MID(COMPRAS!D9047,1,2),IVA!W:W,0)),"SIN COD.")</f>
        <v>0</v>
      </c>
    </row>
    <row r="9148" spans="1:86" x14ac:dyDescent="0.25">
      <c r="A9148"/>
      <c r="B9148"/>
      <c r="D9148"/>
      <c r="AL9148">
        <f t="shared" si="994"/>
        <v>0</v>
      </c>
      <c r="AQ9148">
        <f t="shared" si="995"/>
        <v>0</v>
      </c>
      <c r="AR9148" t="str">
        <f>IFERROR(IF(OR(AP9148=338,AP9148=340,AP9148=341,AP9148=342,AP9148="342A",AP9148="342B"),PorcenRet(AP9148,AT9148,AU9148),INDEX(PORCENTAJEBUSCAR,MATCH(AP9148,CódigoRET,0),4)*1),"")</f>
        <v/>
      </c>
      <c r="AS9148">
        <f t="shared" si="996"/>
        <v>0</v>
      </c>
      <c r="BF9148" t="str">
        <f>IFERROR(IF(OR(BD9148=338,BD9148=340,BD9148=341,BD9148=342,BD9148="342A",BD9148="342B"),PorcenRet(BD9148,BH9148,BI9148),INDEX(PORCENTAJEBUSCAR,MATCH(BD9148,CódigoRET,0),4)*1),"")</f>
        <v/>
      </c>
      <c r="BG9148">
        <f t="shared" si="997"/>
        <v>0</v>
      </c>
      <c r="BO9148">
        <f t="shared" si="998"/>
        <v>0</v>
      </c>
      <c r="CC9148">
        <f t="shared" si="999"/>
        <v>0</v>
      </c>
      <c r="CD9148">
        <f t="shared" si="1000"/>
        <v>0</v>
      </c>
      <c r="CG9148">
        <f ca="1">IFERROR(INDIRECT("IVA!X"&amp;MATCH(MID(COMPRAS!C9048,1,2)&amp;MID(COMPRAS!F9048,1,2)&amp;MID(COMPRAS!D9048,1,2),IVA!W:W,0)),"SIN COD.")</f>
        <v>0</v>
      </c>
      <c r="CH9148">
        <f ca="1">IFERROR(INDIRECT("IVA!Y"&amp;MATCH(MID(COMPRAS!C9048,1,2)&amp;MID(COMPRAS!F9048,1,2)&amp;MID(COMPRAS!D9048,1,2),IVA!W:W,0)),"SIN COD.")</f>
        <v>0</v>
      </c>
    </row>
    <row r="9149" spans="1:86" x14ac:dyDescent="0.25">
      <c r="A9149"/>
      <c r="B9149"/>
      <c r="D9149"/>
      <c r="AL9149">
        <f t="shared" si="994"/>
        <v>0</v>
      </c>
      <c r="AQ9149">
        <f t="shared" si="995"/>
        <v>0</v>
      </c>
      <c r="AR9149" t="str">
        <f>IFERROR(IF(OR(AP9149=338,AP9149=340,AP9149=341,AP9149=342,AP9149="342A",AP9149="342B"),PorcenRet(AP9149,AT9149,AU9149),INDEX(PORCENTAJEBUSCAR,MATCH(AP9149,CódigoRET,0),4)*1),"")</f>
        <v/>
      </c>
      <c r="AS9149">
        <f t="shared" si="996"/>
        <v>0</v>
      </c>
      <c r="BF9149" t="str">
        <f>IFERROR(IF(OR(BD9149=338,BD9149=340,BD9149=341,BD9149=342,BD9149="342A",BD9149="342B"),PorcenRet(BD9149,BH9149,BI9149),INDEX(PORCENTAJEBUSCAR,MATCH(BD9149,CódigoRET,0),4)*1),"")</f>
        <v/>
      </c>
      <c r="BG9149">
        <f t="shared" si="997"/>
        <v>0</v>
      </c>
      <c r="BO9149">
        <f t="shared" si="998"/>
        <v>0</v>
      </c>
      <c r="CC9149">
        <f t="shared" si="999"/>
        <v>0</v>
      </c>
      <c r="CD9149">
        <f t="shared" si="1000"/>
        <v>0</v>
      </c>
      <c r="CG9149">
        <f ca="1">IFERROR(INDIRECT("IVA!X"&amp;MATCH(MID(COMPRAS!C9049,1,2)&amp;MID(COMPRAS!F9049,1,2)&amp;MID(COMPRAS!D9049,1,2),IVA!W:W,0)),"SIN COD.")</f>
        <v>0</v>
      </c>
      <c r="CH9149">
        <f ca="1">IFERROR(INDIRECT("IVA!Y"&amp;MATCH(MID(COMPRAS!C9049,1,2)&amp;MID(COMPRAS!F9049,1,2)&amp;MID(COMPRAS!D9049,1,2),IVA!W:W,0)),"SIN COD.")</f>
        <v>0</v>
      </c>
    </row>
    <row r="9150" spans="1:86" x14ac:dyDescent="0.25">
      <c r="A9150"/>
      <c r="B9150"/>
      <c r="D9150"/>
      <c r="AL9150">
        <f t="shared" si="994"/>
        <v>0</v>
      </c>
      <c r="AQ9150">
        <f t="shared" si="995"/>
        <v>0</v>
      </c>
      <c r="AR9150" t="str">
        <f>IFERROR(IF(OR(AP9150=338,AP9150=340,AP9150=341,AP9150=342,AP9150="342A",AP9150="342B"),PorcenRet(AP9150,AT9150,AU9150),INDEX(PORCENTAJEBUSCAR,MATCH(AP9150,CódigoRET,0),4)*1),"")</f>
        <v/>
      </c>
      <c r="AS9150">
        <f t="shared" si="996"/>
        <v>0</v>
      </c>
      <c r="BF9150" t="str">
        <f>IFERROR(IF(OR(BD9150=338,BD9150=340,BD9150=341,BD9150=342,BD9150="342A",BD9150="342B"),PorcenRet(BD9150,BH9150,BI9150),INDEX(PORCENTAJEBUSCAR,MATCH(BD9150,CódigoRET,0),4)*1),"")</f>
        <v/>
      </c>
      <c r="BG9150">
        <f t="shared" si="997"/>
        <v>0</v>
      </c>
      <c r="BO9150">
        <f t="shared" si="998"/>
        <v>0</v>
      </c>
      <c r="CC9150">
        <f t="shared" si="999"/>
        <v>0</v>
      </c>
      <c r="CD9150">
        <f t="shared" si="1000"/>
        <v>0</v>
      </c>
      <c r="CG9150">
        <f ca="1">IFERROR(INDIRECT("IVA!X"&amp;MATCH(MID(COMPRAS!C9050,1,2)&amp;MID(COMPRAS!F9050,1,2)&amp;MID(COMPRAS!D9050,1,2),IVA!W:W,0)),"SIN COD.")</f>
        <v>0</v>
      </c>
      <c r="CH9150">
        <f ca="1">IFERROR(INDIRECT("IVA!Y"&amp;MATCH(MID(COMPRAS!C9050,1,2)&amp;MID(COMPRAS!F9050,1,2)&amp;MID(COMPRAS!D9050,1,2),IVA!W:W,0)),"SIN COD.")</f>
        <v>0</v>
      </c>
    </row>
    <row r="9151" spans="1:86" x14ac:dyDescent="0.25">
      <c r="A9151"/>
      <c r="B9151"/>
      <c r="D9151"/>
      <c r="AL9151">
        <f t="shared" si="994"/>
        <v>0</v>
      </c>
      <c r="AQ9151">
        <f t="shared" si="995"/>
        <v>0</v>
      </c>
      <c r="AR9151" t="str">
        <f>IFERROR(IF(OR(AP9151=338,AP9151=340,AP9151=341,AP9151=342,AP9151="342A",AP9151="342B"),PorcenRet(AP9151,AT9151,AU9151),INDEX(PORCENTAJEBUSCAR,MATCH(AP9151,CódigoRET,0),4)*1),"")</f>
        <v/>
      </c>
      <c r="AS9151">
        <f t="shared" si="996"/>
        <v>0</v>
      </c>
      <c r="BF9151" t="str">
        <f>IFERROR(IF(OR(BD9151=338,BD9151=340,BD9151=341,BD9151=342,BD9151="342A",BD9151="342B"),PorcenRet(BD9151,BH9151,BI9151),INDEX(PORCENTAJEBUSCAR,MATCH(BD9151,CódigoRET,0),4)*1),"")</f>
        <v/>
      </c>
      <c r="BG9151">
        <f t="shared" si="997"/>
        <v>0</v>
      </c>
      <c r="BO9151">
        <f t="shared" si="998"/>
        <v>0</v>
      </c>
      <c r="CC9151">
        <f t="shared" si="999"/>
        <v>0</v>
      </c>
      <c r="CD9151">
        <f t="shared" si="1000"/>
        <v>0</v>
      </c>
      <c r="CG9151">
        <f ca="1">IFERROR(INDIRECT("IVA!X"&amp;MATCH(MID(COMPRAS!C9051,1,2)&amp;MID(COMPRAS!F9051,1,2)&amp;MID(COMPRAS!D9051,1,2),IVA!W:W,0)),"SIN COD.")</f>
        <v>0</v>
      </c>
      <c r="CH9151">
        <f ca="1">IFERROR(INDIRECT("IVA!Y"&amp;MATCH(MID(COMPRAS!C9051,1,2)&amp;MID(COMPRAS!F9051,1,2)&amp;MID(COMPRAS!D9051,1,2),IVA!W:W,0)),"SIN COD.")</f>
        <v>0</v>
      </c>
    </row>
    <row r="9152" spans="1:86" x14ac:dyDescent="0.25">
      <c r="A9152"/>
      <c r="B9152"/>
      <c r="D9152"/>
      <c r="AL9152">
        <f t="shared" si="994"/>
        <v>0</v>
      </c>
      <c r="AQ9152">
        <f t="shared" si="995"/>
        <v>0</v>
      </c>
      <c r="AR9152" t="str">
        <f>IFERROR(IF(OR(AP9152=338,AP9152=340,AP9152=341,AP9152=342,AP9152="342A",AP9152="342B"),PorcenRet(AP9152,AT9152,AU9152),INDEX(PORCENTAJEBUSCAR,MATCH(AP9152,CódigoRET,0),4)*1),"")</f>
        <v/>
      </c>
      <c r="AS9152">
        <f t="shared" si="996"/>
        <v>0</v>
      </c>
      <c r="BF9152" t="str">
        <f>IFERROR(IF(OR(BD9152=338,BD9152=340,BD9152=341,BD9152=342,BD9152="342A",BD9152="342B"),PorcenRet(BD9152,BH9152,BI9152),INDEX(PORCENTAJEBUSCAR,MATCH(BD9152,CódigoRET,0),4)*1),"")</f>
        <v/>
      </c>
      <c r="BG9152">
        <f t="shared" si="997"/>
        <v>0</v>
      </c>
      <c r="BO9152">
        <f t="shared" si="998"/>
        <v>0</v>
      </c>
      <c r="CC9152">
        <f t="shared" si="999"/>
        <v>0</v>
      </c>
      <c r="CD9152">
        <f t="shared" si="1000"/>
        <v>0</v>
      </c>
      <c r="CG9152">
        <f ca="1">IFERROR(INDIRECT("IVA!X"&amp;MATCH(MID(COMPRAS!C9052,1,2)&amp;MID(COMPRAS!F9052,1,2)&amp;MID(COMPRAS!D9052,1,2),IVA!W:W,0)),"SIN COD.")</f>
        <v>0</v>
      </c>
      <c r="CH9152">
        <f ca="1">IFERROR(INDIRECT("IVA!Y"&amp;MATCH(MID(COMPRAS!C9052,1,2)&amp;MID(COMPRAS!F9052,1,2)&amp;MID(COMPRAS!D9052,1,2),IVA!W:W,0)),"SIN COD.")</f>
        <v>0</v>
      </c>
    </row>
    <row r="9153" spans="1:86" x14ac:dyDescent="0.25">
      <c r="A9153"/>
      <c r="B9153"/>
      <c r="D9153"/>
      <c r="AL9153">
        <f t="shared" si="994"/>
        <v>0</v>
      </c>
      <c r="AQ9153">
        <f t="shared" si="995"/>
        <v>0</v>
      </c>
      <c r="AR9153" t="str">
        <f>IFERROR(IF(OR(AP9153=338,AP9153=340,AP9153=341,AP9153=342,AP9153="342A",AP9153="342B"),PorcenRet(AP9153,AT9153,AU9153),INDEX(PORCENTAJEBUSCAR,MATCH(AP9153,CódigoRET,0),4)*1),"")</f>
        <v/>
      </c>
      <c r="AS9153">
        <f t="shared" si="996"/>
        <v>0</v>
      </c>
      <c r="BF9153" t="str">
        <f>IFERROR(IF(OR(BD9153=338,BD9153=340,BD9153=341,BD9153=342,BD9153="342A",BD9153="342B"),PorcenRet(BD9153,BH9153,BI9153),INDEX(PORCENTAJEBUSCAR,MATCH(BD9153,CódigoRET,0),4)*1),"")</f>
        <v/>
      </c>
      <c r="BG9153">
        <f t="shared" si="997"/>
        <v>0</v>
      </c>
      <c r="BO9153">
        <f t="shared" si="998"/>
        <v>0</v>
      </c>
      <c r="CC9153">
        <f t="shared" si="999"/>
        <v>0</v>
      </c>
      <c r="CD9153">
        <f t="shared" si="1000"/>
        <v>0</v>
      </c>
      <c r="CG9153">
        <f ca="1">IFERROR(INDIRECT("IVA!X"&amp;MATCH(MID(COMPRAS!C9053,1,2)&amp;MID(COMPRAS!F9053,1,2)&amp;MID(COMPRAS!D9053,1,2),IVA!W:W,0)),"SIN COD.")</f>
        <v>0</v>
      </c>
      <c r="CH9153">
        <f ca="1">IFERROR(INDIRECT("IVA!Y"&amp;MATCH(MID(COMPRAS!C9053,1,2)&amp;MID(COMPRAS!F9053,1,2)&amp;MID(COMPRAS!D9053,1,2),IVA!W:W,0)),"SIN COD.")</f>
        <v>0</v>
      </c>
    </row>
    <row r="9154" spans="1:86" x14ac:dyDescent="0.25">
      <c r="A9154"/>
      <c r="B9154"/>
      <c r="D9154"/>
      <c r="AL9154">
        <f t="shared" ref="AL9154:AL9217" si="1001">O9154+P9154+Q9154+R9154+S9154+T9154+U9154+V9154</f>
        <v>0</v>
      </c>
      <c r="AQ9154">
        <f t="shared" ref="AQ9154:AQ9217" si="1002">+P9154+Q9154+R9154+S9154-BE9154-BQ9154-BW9154+O9154</f>
        <v>0</v>
      </c>
      <c r="AR9154" t="str">
        <f>IFERROR(IF(OR(AP9154=338,AP9154=340,AP9154=341,AP9154=342,AP9154="342A",AP9154="342B"),PorcenRet(AP9154,AT9154,AU9154),INDEX(PORCENTAJEBUSCAR,MATCH(AP9154,CódigoRET,0),4)*1),"")</f>
        <v/>
      </c>
      <c r="AS9154">
        <f t="shared" ref="AS9154:AS9217" si="1003">ROUND(IF(AP9154="",0,AQ9154*(AR9154/100)),2)</f>
        <v>0</v>
      </c>
      <c r="BF9154" t="str">
        <f>IFERROR(IF(OR(BD9154=338,BD9154=340,BD9154=341,BD9154=342,BD9154="342A",BD9154="342B"),PorcenRet(BD9154,BH9154,BI9154),INDEX(PORCENTAJEBUSCAR,MATCH(BD9154,CódigoRET,0),4)*1),"")</f>
        <v/>
      </c>
      <c r="BG9154">
        <f t="shared" ref="BG9154:BG9217" si="1004">ROUND(IF(BD9154="",0,BE9154*(BF9154/100)),2)</f>
        <v>0</v>
      </c>
      <c r="BO9154">
        <f t="shared" ref="BO9154:BO9217" si="1005">IF(MID(F9154,1,2)="41",SUM(O9154:S9154),0)</f>
        <v>0</v>
      </c>
      <c r="CC9154">
        <f t="shared" ref="CC9154:CC9217" si="1006">O9154+P9154+Q9154+R9154+S9154</f>
        <v>0</v>
      </c>
      <c r="CD9154">
        <f t="shared" ref="CD9154:CD9217" si="1007">T9154+U9154</f>
        <v>0</v>
      </c>
      <c r="CG9154">
        <f ca="1">IFERROR(INDIRECT("IVA!X"&amp;MATCH(MID(COMPRAS!C9054,1,2)&amp;MID(COMPRAS!F9054,1,2)&amp;MID(COMPRAS!D9054,1,2),IVA!W:W,0)),"SIN COD.")</f>
        <v>0</v>
      </c>
      <c r="CH9154">
        <f ca="1">IFERROR(INDIRECT("IVA!Y"&amp;MATCH(MID(COMPRAS!C9054,1,2)&amp;MID(COMPRAS!F9054,1,2)&amp;MID(COMPRAS!D9054,1,2),IVA!W:W,0)),"SIN COD.")</f>
        <v>0</v>
      </c>
    </row>
    <row r="9155" spans="1:86" x14ac:dyDescent="0.25">
      <c r="A9155"/>
      <c r="B9155"/>
      <c r="D9155"/>
      <c r="AL9155">
        <f t="shared" si="1001"/>
        <v>0</v>
      </c>
      <c r="AQ9155">
        <f t="shared" si="1002"/>
        <v>0</v>
      </c>
      <c r="AR9155" t="str">
        <f>IFERROR(IF(OR(AP9155=338,AP9155=340,AP9155=341,AP9155=342,AP9155="342A",AP9155="342B"),PorcenRet(AP9155,AT9155,AU9155),INDEX(PORCENTAJEBUSCAR,MATCH(AP9155,CódigoRET,0),4)*1),"")</f>
        <v/>
      </c>
      <c r="AS9155">
        <f t="shared" si="1003"/>
        <v>0</v>
      </c>
      <c r="BF9155" t="str">
        <f>IFERROR(IF(OR(BD9155=338,BD9155=340,BD9155=341,BD9155=342,BD9155="342A",BD9155="342B"),PorcenRet(BD9155,BH9155,BI9155),INDEX(PORCENTAJEBUSCAR,MATCH(BD9155,CódigoRET,0),4)*1),"")</f>
        <v/>
      </c>
      <c r="BG9155">
        <f t="shared" si="1004"/>
        <v>0</v>
      </c>
      <c r="BO9155">
        <f t="shared" si="1005"/>
        <v>0</v>
      </c>
      <c r="CC9155">
        <f t="shared" si="1006"/>
        <v>0</v>
      </c>
      <c r="CD9155">
        <f t="shared" si="1007"/>
        <v>0</v>
      </c>
      <c r="CG9155">
        <f ca="1">IFERROR(INDIRECT("IVA!X"&amp;MATCH(MID(COMPRAS!C9055,1,2)&amp;MID(COMPRAS!F9055,1,2)&amp;MID(COMPRAS!D9055,1,2),IVA!W:W,0)),"SIN COD.")</f>
        <v>0</v>
      </c>
      <c r="CH9155">
        <f ca="1">IFERROR(INDIRECT("IVA!Y"&amp;MATCH(MID(COMPRAS!C9055,1,2)&amp;MID(COMPRAS!F9055,1,2)&amp;MID(COMPRAS!D9055,1,2),IVA!W:W,0)),"SIN COD.")</f>
        <v>0</v>
      </c>
    </row>
    <row r="9156" spans="1:86" x14ac:dyDescent="0.25">
      <c r="A9156"/>
      <c r="B9156"/>
      <c r="D9156"/>
      <c r="AL9156">
        <f t="shared" si="1001"/>
        <v>0</v>
      </c>
      <c r="AQ9156">
        <f t="shared" si="1002"/>
        <v>0</v>
      </c>
      <c r="AR9156" t="str">
        <f>IFERROR(IF(OR(AP9156=338,AP9156=340,AP9156=341,AP9156=342,AP9156="342A",AP9156="342B"),PorcenRet(AP9156,AT9156,AU9156),INDEX(PORCENTAJEBUSCAR,MATCH(AP9156,CódigoRET,0),4)*1),"")</f>
        <v/>
      </c>
      <c r="AS9156">
        <f t="shared" si="1003"/>
        <v>0</v>
      </c>
      <c r="BF9156" t="str">
        <f>IFERROR(IF(OR(BD9156=338,BD9156=340,BD9156=341,BD9156=342,BD9156="342A",BD9156="342B"),PorcenRet(BD9156,BH9156,BI9156),INDEX(PORCENTAJEBUSCAR,MATCH(BD9156,CódigoRET,0),4)*1),"")</f>
        <v/>
      </c>
      <c r="BG9156">
        <f t="shared" si="1004"/>
        <v>0</v>
      </c>
      <c r="BO9156">
        <f t="shared" si="1005"/>
        <v>0</v>
      </c>
      <c r="CC9156">
        <f t="shared" si="1006"/>
        <v>0</v>
      </c>
      <c r="CD9156">
        <f t="shared" si="1007"/>
        <v>0</v>
      </c>
      <c r="CG9156">
        <f ca="1">IFERROR(INDIRECT("IVA!X"&amp;MATCH(MID(COMPRAS!C9056,1,2)&amp;MID(COMPRAS!F9056,1,2)&amp;MID(COMPRAS!D9056,1,2),IVA!W:W,0)),"SIN COD.")</f>
        <v>0</v>
      </c>
      <c r="CH9156">
        <f ca="1">IFERROR(INDIRECT("IVA!Y"&amp;MATCH(MID(COMPRAS!C9056,1,2)&amp;MID(COMPRAS!F9056,1,2)&amp;MID(COMPRAS!D9056,1,2),IVA!W:W,0)),"SIN COD.")</f>
        <v>0</v>
      </c>
    </row>
    <row r="9157" spans="1:86" x14ac:dyDescent="0.25">
      <c r="A9157"/>
      <c r="B9157"/>
      <c r="D9157"/>
      <c r="AL9157">
        <f t="shared" si="1001"/>
        <v>0</v>
      </c>
      <c r="AQ9157">
        <f t="shared" si="1002"/>
        <v>0</v>
      </c>
      <c r="AR9157" t="str">
        <f>IFERROR(IF(OR(AP9157=338,AP9157=340,AP9157=341,AP9157=342,AP9157="342A",AP9157="342B"),PorcenRet(AP9157,AT9157,AU9157),INDEX(PORCENTAJEBUSCAR,MATCH(AP9157,CódigoRET,0),4)*1),"")</f>
        <v/>
      </c>
      <c r="AS9157">
        <f t="shared" si="1003"/>
        <v>0</v>
      </c>
      <c r="BF9157" t="str">
        <f>IFERROR(IF(OR(BD9157=338,BD9157=340,BD9157=341,BD9157=342,BD9157="342A",BD9157="342B"),PorcenRet(BD9157,BH9157,BI9157),INDEX(PORCENTAJEBUSCAR,MATCH(BD9157,CódigoRET,0),4)*1),"")</f>
        <v/>
      </c>
      <c r="BG9157">
        <f t="shared" si="1004"/>
        <v>0</v>
      </c>
      <c r="BO9157">
        <f t="shared" si="1005"/>
        <v>0</v>
      </c>
      <c r="CC9157">
        <f t="shared" si="1006"/>
        <v>0</v>
      </c>
      <c r="CD9157">
        <f t="shared" si="1007"/>
        <v>0</v>
      </c>
      <c r="CG9157">
        <f ca="1">IFERROR(INDIRECT("IVA!X"&amp;MATCH(MID(COMPRAS!C9057,1,2)&amp;MID(COMPRAS!F9057,1,2)&amp;MID(COMPRAS!D9057,1,2),IVA!W:W,0)),"SIN COD.")</f>
        <v>0</v>
      </c>
      <c r="CH9157">
        <f ca="1">IFERROR(INDIRECT("IVA!Y"&amp;MATCH(MID(COMPRAS!C9057,1,2)&amp;MID(COMPRAS!F9057,1,2)&amp;MID(COMPRAS!D9057,1,2),IVA!W:W,0)),"SIN COD.")</f>
        <v>0</v>
      </c>
    </row>
    <row r="9158" spans="1:86" x14ac:dyDescent="0.25">
      <c r="A9158"/>
      <c r="B9158"/>
      <c r="D9158"/>
      <c r="AL9158">
        <f t="shared" si="1001"/>
        <v>0</v>
      </c>
      <c r="AQ9158">
        <f t="shared" si="1002"/>
        <v>0</v>
      </c>
      <c r="AR9158" t="str">
        <f>IFERROR(IF(OR(AP9158=338,AP9158=340,AP9158=341,AP9158=342,AP9158="342A",AP9158="342B"),PorcenRet(AP9158,AT9158,AU9158),INDEX(PORCENTAJEBUSCAR,MATCH(AP9158,CódigoRET,0),4)*1),"")</f>
        <v/>
      </c>
      <c r="AS9158">
        <f t="shared" si="1003"/>
        <v>0</v>
      </c>
      <c r="BF9158" t="str">
        <f>IFERROR(IF(OR(BD9158=338,BD9158=340,BD9158=341,BD9158=342,BD9158="342A",BD9158="342B"),PorcenRet(BD9158,BH9158,BI9158),INDEX(PORCENTAJEBUSCAR,MATCH(BD9158,CódigoRET,0),4)*1),"")</f>
        <v/>
      </c>
      <c r="BG9158">
        <f t="shared" si="1004"/>
        <v>0</v>
      </c>
      <c r="BO9158">
        <f t="shared" si="1005"/>
        <v>0</v>
      </c>
      <c r="CC9158">
        <f t="shared" si="1006"/>
        <v>0</v>
      </c>
      <c r="CD9158">
        <f t="shared" si="1007"/>
        <v>0</v>
      </c>
      <c r="CG9158">
        <f ca="1">IFERROR(INDIRECT("IVA!X"&amp;MATCH(MID(COMPRAS!C9058,1,2)&amp;MID(COMPRAS!F9058,1,2)&amp;MID(COMPRAS!D9058,1,2),IVA!W:W,0)),"SIN COD.")</f>
        <v>0</v>
      </c>
      <c r="CH9158">
        <f ca="1">IFERROR(INDIRECT("IVA!Y"&amp;MATCH(MID(COMPRAS!C9058,1,2)&amp;MID(COMPRAS!F9058,1,2)&amp;MID(COMPRAS!D9058,1,2),IVA!W:W,0)),"SIN COD.")</f>
        <v>0</v>
      </c>
    </row>
    <row r="9159" spans="1:86" x14ac:dyDescent="0.25">
      <c r="A9159"/>
      <c r="B9159"/>
      <c r="D9159"/>
      <c r="AL9159">
        <f t="shared" si="1001"/>
        <v>0</v>
      </c>
      <c r="AQ9159">
        <f t="shared" si="1002"/>
        <v>0</v>
      </c>
      <c r="AR9159" t="str">
        <f>IFERROR(IF(OR(AP9159=338,AP9159=340,AP9159=341,AP9159=342,AP9159="342A",AP9159="342B"),PorcenRet(AP9159,AT9159,AU9159),INDEX(PORCENTAJEBUSCAR,MATCH(AP9159,CódigoRET,0),4)*1),"")</f>
        <v/>
      </c>
      <c r="AS9159">
        <f t="shared" si="1003"/>
        <v>0</v>
      </c>
      <c r="BF9159" t="str">
        <f>IFERROR(IF(OR(BD9159=338,BD9159=340,BD9159=341,BD9159=342,BD9159="342A",BD9159="342B"),PorcenRet(BD9159,BH9159,BI9159),INDEX(PORCENTAJEBUSCAR,MATCH(BD9159,CódigoRET,0),4)*1),"")</f>
        <v/>
      </c>
      <c r="BG9159">
        <f t="shared" si="1004"/>
        <v>0</v>
      </c>
      <c r="BO9159">
        <f t="shared" si="1005"/>
        <v>0</v>
      </c>
      <c r="CC9159">
        <f t="shared" si="1006"/>
        <v>0</v>
      </c>
      <c r="CD9159">
        <f t="shared" si="1007"/>
        <v>0</v>
      </c>
      <c r="CG9159">
        <f ca="1">IFERROR(INDIRECT("IVA!X"&amp;MATCH(MID(COMPRAS!C9059,1,2)&amp;MID(COMPRAS!F9059,1,2)&amp;MID(COMPRAS!D9059,1,2),IVA!W:W,0)),"SIN COD.")</f>
        <v>0</v>
      </c>
      <c r="CH9159">
        <f ca="1">IFERROR(INDIRECT("IVA!Y"&amp;MATCH(MID(COMPRAS!C9059,1,2)&amp;MID(COMPRAS!F9059,1,2)&amp;MID(COMPRAS!D9059,1,2),IVA!W:W,0)),"SIN COD.")</f>
        <v>0</v>
      </c>
    </row>
    <row r="9160" spans="1:86" x14ac:dyDescent="0.25">
      <c r="A9160"/>
      <c r="B9160"/>
      <c r="D9160"/>
      <c r="AL9160">
        <f t="shared" si="1001"/>
        <v>0</v>
      </c>
      <c r="AQ9160">
        <f t="shared" si="1002"/>
        <v>0</v>
      </c>
      <c r="AR9160" t="str">
        <f>IFERROR(IF(OR(AP9160=338,AP9160=340,AP9160=341,AP9160=342,AP9160="342A",AP9160="342B"),PorcenRet(AP9160,AT9160,AU9160),INDEX(PORCENTAJEBUSCAR,MATCH(AP9160,CódigoRET,0),4)*1),"")</f>
        <v/>
      </c>
      <c r="AS9160">
        <f t="shared" si="1003"/>
        <v>0</v>
      </c>
      <c r="BF9160" t="str">
        <f>IFERROR(IF(OR(BD9160=338,BD9160=340,BD9160=341,BD9160=342,BD9160="342A",BD9160="342B"),PorcenRet(BD9160,BH9160,BI9160),INDEX(PORCENTAJEBUSCAR,MATCH(BD9160,CódigoRET,0),4)*1),"")</f>
        <v/>
      </c>
      <c r="BG9160">
        <f t="shared" si="1004"/>
        <v>0</v>
      </c>
      <c r="BO9160">
        <f t="shared" si="1005"/>
        <v>0</v>
      </c>
      <c r="CC9160">
        <f t="shared" si="1006"/>
        <v>0</v>
      </c>
      <c r="CD9160">
        <f t="shared" si="1007"/>
        <v>0</v>
      </c>
      <c r="CG9160">
        <f ca="1">IFERROR(INDIRECT("IVA!X"&amp;MATCH(MID(COMPRAS!C9060,1,2)&amp;MID(COMPRAS!F9060,1,2)&amp;MID(COMPRAS!D9060,1,2),IVA!W:W,0)),"SIN COD.")</f>
        <v>0</v>
      </c>
      <c r="CH9160">
        <f ca="1">IFERROR(INDIRECT("IVA!Y"&amp;MATCH(MID(COMPRAS!C9060,1,2)&amp;MID(COMPRAS!F9060,1,2)&amp;MID(COMPRAS!D9060,1,2),IVA!W:W,0)),"SIN COD.")</f>
        <v>0</v>
      </c>
    </row>
    <row r="9161" spans="1:86" x14ac:dyDescent="0.25">
      <c r="A9161"/>
      <c r="B9161"/>
      <c r="D9161"/>
      <c r="AL9161">
        <f t="shared" si="1001"/>
        <v>0</v>
      </c>
      <c r="AQ9161">
        <f t="shared" si="1002"/>
        <v>0</v>
      </c>
      <c r="AR9161" t="str">
        <f>IFERROR(IF(OR(AP9161=338,AP9161=340,AP9161=341,AP9161=342,AP9161="342A",AP9161="342B"),PorcenRet(AP9161,AT9161,AU9161),INDEX(PORCENTAJEBUSCAR,MATCH(AP9161,CódigoRET,0),4)*1),"")</f>
        <v/>
      </c>
      <c r="AS9161">
        <f t="shared" si="1003"/>
        <v>0</v>
      </c>
      <c r="BF9161" t="str">
        <f>IFERROR(IF(OR(BD9161=338,BD9161=340,BD9161=341,BD9161=342,BD9161="342A",BD9161="342B"),PorcenRet(BD9161,BH9161,BI9161),INDEX(PORCENTAJEBUSCAR,MATCH(BD9161,CódigoRET,0),4)*1),"")</f>
        <v/>
      </c>
      <c r="BG9161">
        <f t="shared" si="1004"/>
        <v>0</v>
      </c>
      <c r="BO9161">
        <f t="shared" si="1005"/>
        <v>0</v>
      </c>
      <c r="CC9161">
        <f t="shared" si="1006"/>
        <v>0</v>
      </c>
      <c r="CD9161">
        <f t="shared" si="1007"/>
        <v>0</v>
      </c>
      <c r="CG9161">
        <f ca="1">IFERROR(INDIRECT("IVA!X"&amp;MATCH(MID(COMPRAS!C9061,1,2)&amp;MID(COMPRAS!F9061,1,2)&amp;MID(COMPRAS!D9061,1,2),IVA!W:W,0)),"SIN COD.")</f>
        <v>0</v>
      </c>
      <c r="CH9161">
        <f ca="1">IFERROR(INDIRECT("IVA!Y"&amp;MATCH(MID(COMPRAS!C9061,1,2)&amp;MID(COMPRAS!F9061,1,2)&amp;MID(COMPRAS!D9061,1,2),IVA!W:W,0)),"SIN COD.")</f>
        <v>0</v>
      </c>
    </row>
    <row r="9162" spans="1:86" x14ac:dyDescent="0.25">
      <c r="A9162"/>
      <c r="B9162"/>
      <c r="D9162"/>
      <c r="AL9162">
        <f t="shared" si="1001"/>
        <v>0</v>
      </c>
      <c r="AQ9162">
        <f t="shared" si="1002"/>
        <v>0</v>
      </c>
      <c r="AR9162" t="str">
        <f>IFERROR(IF(OR(AP9162=338,AP9162=340,AP9162=341,AP9162=342,AP9162="342A",AP9162="342B"),PorcenRet(AP9162,AT9162,AU9162),INDEX(PORCENTAJEBUSCAR,MATCH(AP9162,CódigoRET,0),4)*1),"")</f>
        <v/>
      </c>
      <c r="AS9162">
        <f t="shared" si="1003"/>
        <v>0</v>
      </c>
      <c r="BF9162" t="str">
        <f>IFERROR(IF(OR(BD9162=338,BD9162=340,BD9162=341,BD9162=342,BD9162="342A",BD9162="342B"),PorcenRet(BD9162,BH9162,BI9162),INDEX(PORCENTAJEBUSCAR,MATCH(BD9162,CódigoRET,0),4)*1),"")</f>
        <v/>
      </c>
      <c r="BG9162">
        <f t="shared" si="1004"/>
        <v>0</v>
      </c>
      <c r="BO9162">
        <f t="shared" si="1005"/>
        <v>0</v>
      </c>
      <c r="CC9162">
        <f t="shared" si="1006"/>
        <v>0</v>
      </c>
      <c r="CD9162">
        <f t="shared" si="1007"/>
        <v>0</v>
      </c>
      <c r="CG9162">
        <f ca="1">IFERROR(INDIRECT("IVA!X"&amp;MATCH(MID(COMPRAS!C9062,1,2)&amp;MID(COMPRAS!F9062,1,2)&amp;MID(COMPRAS!D9062,1,2),IVA!W:W,0)),"SIN COD.")</f>
        <v>0</v>
      </c>
      <c r="CH9162">
        <f ca="1">IFERROR(INDIRECT("IVA!Y"&amp;MATCH(MID(COMPRAS!C9062,1,2)&amp;MID(COMPRAS!F9062,1,2)&amp;MID(COMPRAS!D9062,1,2),IVA!W:W,0)),"SIN COD.")</f>
        <v>0</v>
      </c>
    </row>
    <row r="9163" spans="1:86" x14ac:dyDescent="0.25">
      <c r="A9163"/>
      <c r="B9163"/>
      <c r="D9163"/>
      <c r="AL9163">
        <f t="shared" si="1001"/>
        <v>0</v>
      </c>
      <c r="AQ9163">
        <f t="shared" si="1002"/>
        <v>0</v>
      </c>
      <c r="AR9163" t="str">
        <f>IFERROR(IF(OR(AP9163=338,AP9163=340,AP9163=341,AP9163=342,AP9163="342A",AP9163="342B"),PorcenRet(AP9163,AT9163,AU9163),INDEX(PORCENTAJEBUSCAR,MATCH(AP9163,CódigoRET,0),4)*1),"")</f>
        <v/>
      </c>
      <c r="AS9163">
        <f t="shared" si="1003"/>
        <v>0</v>
      </c>
      <c r="BF9163" t="str">
        <f>IFERROR(IF(OR(BD9163=338,BD9163=340,BD9163=341,BD9163=342,BD9163="342A",BD9163="342B"),PorcenRet(BD9163,BH9163,BI9163),INDEX(PORCENTAJEBUSCAR,MATCH(BD9163,CódigoRET,0),4)*1),"")</f>
        <v/>
      </c>
      <c r="BG9163">
        <f t="shared" si="1004"/>
        <v>0</v>
      </c>
      <c r="BO9163">
        <f t="shared" si="1005"/>
        <v>0</v>
      </c>
      <c r="CC9163">
        <f t="shared" si="1006"/>
        <v>0</v>
      </c>
      <c r="CD9163">
        <f t="shared" si="1007"/>
        <v>0</v>
      </c>
      <c r="CG9163">
        <f ca="1">IFERROR(INDIRECT("IVA!X"&amp;MATCH(MID(COMPRAS!C9063,1,2)&amp;MID(COMPRAS!F9063,1,2)&amp;MID(COMPRAS!D9063,1,2),IVA!W:W,0)),"SIN COD.")</f>
        <v>0</v>
      </c>
      <c r="CH9163">
        <f ca="1">IFERROR(INDIRECT("IVA!Y"&amp;MATCH(MID(COMPRAS!C9063,1,2)&amp;MID(COMPRAS!F9063,1,2)&amp;MID(COMPRAS!D9063,1,2),IVA!W:W,0)),"SIN COD.")</f>
        <v>0</v>
      </c>
    </row>
    <row r="9164" spans="1:86" x14ac:dyDescent="0.25">
      <c r="A9164"/>
      <c r="B9164"/>
      <c r="D9164"/>
      <c r="AL9164">
        <f t="shared" si="1001"/>
        <v>0</v>
      </c>
      <c r="AQ9164">
        <f t="shared" si="1002"/>
        <v>0</v>
      </c>
      <c r="AR9164" t="str">
        <f>IFERROR(IF(OR(AP9164=338,AP9164=340,AP9164=341,AP9164=342,AP9164="342A",AP9164="342B"),PorcenRet(AP9164,AT9164,AU9164),INDEX(PORCENTAJEBUSCAR,MATCH(AP9164,CódigoRET,0),4)*1),"")</f>
        <v/>
      </c>
      <c r="AS9164">
        <f t="shared" si="1003"/>
        <v>0</v>
      </c>
      <c r="BF9164" t="str">
        <f>IFERROR(IF(OR(BD9164=338,BD9164=340,BD9164=341,BD9164=342,BD9164="342A",BD9164="342B"),PorcenRet(BD9164,BH9164,BI9164),INDEX(PORCENTAJEBUSCAR,MATCH(BD9164,CódigoRET,0),4)*1),"")</f>
        <v/>
      </c>
      <c r="BG9164">
        <f t="shared" si="1004"/>
        <v>0</v>
      </c>
      <c r="BO9164">
        <f t="shared" si="1005"/>
        <v>0</v>
      </c>
      <c r="CC9164">
        <f t="shared" si="1006"/>
        <v>0</v>
      </c>
      <c r="CD9164">
        <f t="shared" si="1007"/>
        <v>0</v>
      </c>
      <c r="CG9164">
        <f ca="1">IFERROR(INDIRECT("IVA!X"&amp;MATCH(MID(COMPRAS!C9064,1,2)&amp;MID(COMPRAS!F9064,1,2)&amp;MID(COMPRAS!D9064,1,2),IVA!W:W,0)),"SIN COD.")</f>
        <v>0</v>
      </c>
      <c r="CH9164">
        <f ca="1">IFERROR(INDIRECT("IVA!Y"&amp;MATCH(MID(COMPRAS!C9064,1,2)&amp;MID(COMPRAS!F9064,1,2)&amp;MID(COMPRAS!D9064,1,2),IVA!W:W,0)),"SIN COD.")</f>
        <v>0</v>
      </c>
    </row>
    <row r="9165" spans="1:86" x14ac:dyDescent="0.25">
      <c r="A9165"/>
      <c r="B9165"/>
      <c r="D9165"/>
      <c r="AL9165">
        <f t="shared" si="1001"/>
        <v>0</v>
      </c>
      <c r="AQ9165">
        <f t="shared" si="1002"/>
        <v>0</v>
      </c>
      <c r="AR9165" t="str">
        <f>IFERROR(IF(OR(AP9165=338,AP9165=340,AP9165=341,AP9165=342,AP9165="342A",AP9165="342B"),PorcenRet(AP9165,AT9165,AU9165),INDEX(PORCENTAJEBUSCAR,MATCH(AP9165,CódigoRET,0),4)*1),"")</f>
        <v/>
      </c>
      <c r="AS9165">
        <f t="shared" si="1003"/>
        <v>0</v>
      </c>
      <c r="BF9165" t="str">
        <f>IFERROR(IF(OR(BD9165=338,BD9165=340,BD9165=341,BD9165=342,BD9165="342A",BD9165="342B"),PorcenRet(BD9165,BH9165,BI9165),INDEX(PORCENTAJEBUSCAR,MATCH(BD9165,CódigoRET,0),4)*1),"")</f>
        <v/>
      </c>
      <c r="BG9165">
        <f t="shared" si="1004"/>
        <v>0</v>
      </c>
      <c r="BO9165">
        <f t="shared" si="1005"/>
        <v>0</v>
      </c>
      <c r="CC9165">
        <f t="shared" si="1006"/>
        <v>0</v>
      </c>
      <c r="CD9165">
        <f t="shared" si="1007"/>
        <v>0</v>
      </c>
      <c r="CG9165">
        <f ca="1">IFERROR(INDIRECT("IVA!X"&amp;MATCH(MID(COMPRAS!C9065,1,2)&amp;MID(COMPRAS!F9065,1,2)&amp;MID(COMPRAS!D9065,1,2),IVA!W:W,0)),"SIN COD.")</f>
        <v>0</v>
      </c>
      <c r="CH9165">
        <f ca="1">IFERROR(INDIRECT("IVA!Y"&amp;MATCH(MID(COMPRAS!C9065,1,2)&amp;MID(COMPRAS!F9065,1,2)&amp;MID(COMPRAS!D9065,1,2),IVA!W:W,0)),"SIN COD.")</f>
        <v>0</v>
      </c>
    </row>
    <row r="9166" spans="1:86" x14ac:dyDescent="0.25">
      <c r="A9166"/>
      <c r="B9166"/>
      <c r="D9166"/>
      <c r="AL9166">
        <f t="shared" si="1001"/>
        <v>0</v>
      </c>
      <c r="AQ9166">
        <f t="shared" si="1002"/>
        <v>0</v>
      </c>
      <c r="AR9166" t="str">
        <f>IFERROR(IF(OR(AP9166=338,AP9166=340,AP9166=341,AP9166=342,AP9166="342A",AP9166="342B"),PorcenRet(AP9166,AT9166,AU9166),INDEX(PORCENTAJEBUSCAR,MATCH(AP9166,CódigoRET,0),4)*1),"")</f>
        <v/>
      </c>
      <c r="AS9166">
        <f t="shared" si="1003"/>
        <v>0</v>
      </c>
      <c r="BF9166" t="str">
        <f>IFERROR(IF(OR(BD9166=338,BD9166=340,BD9166=341,BD9166=342,BD9166="342A",BD9166="342B"),PorcenRet(BD9166,BH9166,BI9166),INDEX(PORCENTAJEBUSCAR,MATCH(BD9166,CódigoRET,0),4)*1),"")</f>
        <v/>
      </c>
      <c r="BG9166">
        <f t="shared" si="1004"/>
        <v>0</v>
      </c>
      <c r="BO9166">
        <f t="shared" si="1005"/>
        <v>0</v>
      </c>
      <c r="CC9166">
        <f t="shared" si="1006"/>
        <v>0</v>
      </c>
      <c r="CD9166">
        <f t="shared" si="1007"/>
        <v>0</v>
      </c>
      <c r="CG9166">
        <f ca="1">IFERROR(INDIRECT("IVA!X"&amp;MATCH(MID(COMPRAS!C9066,1,2)&amp;MID(COMPRAS!F9066,1,2)&amp;MID(COMPRAS!D9066,1,2),IVA!W:W,0)),"SIN COD.")</f>
        <v>0</v>
      </c>
      <c r="CH9166">
        <f ca="1">IFERROR(INDIRECT("IVA!Y"&amp;MATCH(MID(COMPRAS!C9066,1,2)&amp;MID(COMPRAS!F9066,1,2)&amp;MID(COMPRAS!D9066,1,2),IVA!W:W,0)),"SIN COD.")</f>
        <v>0</v>
      </c>
    </row>
    <row r="9167" spans="1:86" x14ac:dyDescent="0.25">
      <c r="A9167"/>
      <c r="B9167"/>
      <c r="D9167"/>
      <c r="AL9167">
        <f t="shared" si="1001"/>
        <v>0</v>
      </c>
      <c r="AQ9167">
        <f t="shared" si="1002"/>
        <v>0</v>
      </c>
      <c r="AR9167" t="str">
        <f>IFERROR(IF(OR(AP9167=338,AP9167=340,AP9167=341,AP9167=342,AP9167="342A",AP9167="342B"),PorcenRet(AP9167,AT9167,AU9167),INDEX(PORCENTAJEBUSCAR,MATCH(AP9167,CódigoRET,0),4)*1),"")</f>
        <v/>
      </c>
      <c r="AS9167">
        <f t="shared" si="1003"/>
        <v>0</v>
      </c>
      <c r="BF9167" t="str">
        <f>IFERROR(IF(OR(BD9167=338,BD9167=340,BD9167=341,BD9167=342,BD9167="342A",BD9167="342B"),PorcenRet(BD9167,BH9167,BI9167),INDEX(PORCENTAJEBUSCAR,MATCH(BD9167,CódigoRET,0),4)*1),"")</f>
        <v/>
      </c>
      <c r="BG9167">
        <f t="shared" si="1004"/>
        <v>0</v>
      </c>
      <c r="BO9167">
        <f t="shared" si="1005"/>
        <v>0</v>
      </c>
      <c r="CC9167">
        <f t="shared" si="1006"/>
        <v>0</v>
      </c>
      <c r="CD9167">
        <f t="shared" si="1007"/>
        <v>0</v>
      </c>
      <c r="CG9167">
        <f ca="1">IFERROR(INDIRECT("IVA!X"&amp;MATCH(MID(COMPRAS!C9067,1,2)&amp;MID(COMPRAS!F9067,1,2)&amp;MID(COMPRAS!D9067,1,2),IVA!W:W,0)),"SIN COD.")</f>
        <v>0</v>
      </c>
      <c r="CH9167">
        <f ca="1">IFERROR(INDIRECT("IVA!Y"&amp;MATCH(MID(COMPRAS!C9067,1,2)&amp;MID(COMPRAS!F9067,1,2)&amp;MID(COMPRAS!D9067,1,2),IVA!W:W,0)),"SIN COD.")</f>
        <v>0</v>
      </c>
    </row>
    <row r="9168" spans="1:86" x14ac:dyDescent="0.25">
      <c r="A9168"/>
      <c r="B9168"/>
      <c r="D9168"/>
      <c r="AL9168">
        <f t="shared" si="1001"/>
        <v>0</v>
      </c>
      <c r="AQ9168">
        <f t="shared" si="1002"/>
        <v>0</v>
      </c>
      <c r="AR9168" t="str">
        <f>IFERROR(IF(OR(AP9168=338,AP9168=340,AP9168=341,AP9168=342,AP9168="342A",AP9168="342B"),PorcenRet(AP9168,AT9168,AU9168),INDEX(PORCENTAJEBUSCAR,MATCH(AP9168,CódigoRET,0),4)*1),"")</f>
        <v/>
      </c>
      <c r="AS9168">
        <f t="shared" si="1003"/>
        <v>0</v>
      </c>
      <c r="BF9168" t="str">
        <f>IFERROR(IF(OR(BD9168=338,BD9168=340,BD9168=341,BD9168=342,BD9168="342A",BD9168="342B"),PorcenRet(BD9168,BH9168,BI9168),INDEX(PORCENTAJEBUSCAR,MATCH(BD9168,CódigoRET,0),4)*1),"")</f>
        <v/>
      </c>
      <c r="BG9168">
        <f t="shared" si="1004"/>
        <v>0</v>
      </c>
      <c r="BO9168">
        <f t="shared" si="1005"/>
        <v>0</v>
      </c>
      <c r="CC9168">
        <f t="shared" si="1006"/>
        <v>0</v>
      </c>
      <c r="CD9168">
        <f t="shared" si="1007"/>
        <v>0</v>
      </c>
      <c r="CG9168">
        <f ca="1">IFERROR(INDIRECT("IVA!X"&amp;MATCH(MID(COMPRAS!C9068,1,2)&amp;MID(COMPRAS!F9068,1,2)&amp;MID(COMPRAS!D9068,1,2),IVA!W:W,0)),"SIN COD.")</f>
        <v>0</v>
      </c>
      <c r="CH9168">
        <f ca="1">IFERROR(INDIRECT("IVA!Y"&amp;MATCH(MID(COMPRAS!C9068,1,2)&amp;MID(COMPRAS!F9068,1,2)&amp;MID(COMPRAS!D9068,1,2),IVA!W:W,0)),"SIN COD.")</f>
        <v>0</v>
      </c>
    </row>
    <row r="9169" spans="1:86" x14ac:dyDescent="0.25">
      <c r="A9169"/>
      <c r="B9169"/>
      <c r="D9169"/>
      <c r="AL9169">
        <f t="shared" si="1001"/>
        <v>0</v>
      </c>
      <c r="AQ9169">
        <f t="shared" si="1002"/>
        <v>0</v>
      </c>
      <c r="AR9169" t="str">
        <f>IFERROR(IF(OR(AP9169=338,AP9169=340,AP9169=341,AP9169=342,AP9169="342A",AP9169="342B"),PorcenRet(AP9169,AT9169,AU9169),INDEX(PORCENTAJEBUSCAR,MATCH(AP9169,CódigoRET,0),4)*1),"")</f>
        <v/>
      </c>
      <c r="AS9169">
        <f t="shared" si="1003"/>
        <v>0</v>
      </c>
      <c r="BF9169" t="str">
        <f>IFERROR(IF(OR(BD9169=338,BD9169=340,BD9169=341,BD9169=342,BD9169="342A",BD9169="342B"),PorcenRet(BD9169,BH9169,BI9169),INDEX(PORCENTAJEBUSCAR,MATCH(BD9169,CódigoRET,0),4)*1),"")</f>
        <v/>
      </c>
      <c r="BG9169">
        <f t="shared" si="1004"/>
        <v>0</v>
      </c>
      <c r="BO9169">
        <f t="shared" si="1005"/>
        <v>0</v>
      </c>
      <c r="CC9169">
        <f t="shared" si="1006"/>
        <v>0</v>
      </c>
      <c r="CD9169">
        <f t="shared" si="1007"/>
        <v>0</v>
      </c>
      <c r="CG9169">
        <f ca="1">IFERROR(INDIRECT("IVA!X"&amp;MATCH(MID(COMPRAS!C9069,1,2)&amp;MID(COMPRAS!F9069,1,2)&amp;MID(COMPRAS!D9069,1,2),IVA!W:W,0)),"SIN COD.")</f>
        <v>0</v>
      </c>
      <c r="CH9169">
        <f ca="1">IFERROR(INDIRECT("IVA!Y"&amp;MATCH(MID(COMPRAS!C9069,1,2)&amp;MID(COMPRAS!F9069,1,2)&amp;MID(COMPRAS!D9069,1,2),IVA!W:W,0)),"SIN COD.")</f>
        <v>0</v>
      </c>
    </row>
    <row r="9170" spans="1:86" x14ac:dyDescent="0.25">
      <c r="A9170"/>
      <c r="B9170"/>
      <c r="D9170"/>
      <c r="AL9170">
        <f t="shared" si="1001"/>
        <v>0</v>
      </c>
      <c r="AQ9170">
        <f t="shared" si="1002"/>
        <v>0</v>
      </c>
      <c r="AR9170" t="str">
        <f>IFERROR(IF(OR(AP9170=338,AP9170=340,AP9170=341,AP9170=342,AP9170="342A",AP9170="342B"),PorcenRet(AP9170,AT9170,AU9170),INDEX(PORCENTAJEBUSCAR,MATCH(AP9170,CódigoRET,0),4)*1),"")</f>
        <v/>
      </c>
      <c r="AS9170">
        <f t="shared" si="1003"/>
        <v>0</v>
      </c>
      <c r="BF9170" t="str">
        <f>IFERROR(IF(OR(BD9170=338,BD9170=340,BD9170=341,BD9170=342,BD9170="342A",BD9170="342B"),PorcenRet(BD9170,BH9170,BI9170),INDEX(PORCENTAJEBUSCAR,MATCH(BD9170,CódigoRET,0),4)*1),"")</f>
        <v/>
      </c>
      <c r="BG9170">
        <f t="shared" si="1004"/>
        <v>0</v>
      </c>
      <c r="BO9170">
        <f t="shared" si="1005"/>
        <v>0</v>
      </c>
      <c r="CC9170">
        <f t="shared" si="1006"/>
        <v>0</v>
      </c>
      <c r="CD9170">
        <f t="shared" si="1007"/>
        <v>0</v>
      </c>
      <c r="CG9170">
        <f ca="1">IFERROR(INDIRECT("IVA!X"&amp;MATCH(MID(COMPRAS!C9070,1,2)&amp;MID(COMPRAS!F9070,1,2)&amp;MID(COMPRAS!D9070,1,2),IVA!W:W,0)),"SIN COD.")</f>
        <v>0</v>
      </c>
      <c r="CH9170">
        <f ca="1">IFERROR(INDIRECT("IVA!Y"&amp;MATCH(MID(COMPRAS!C9070,1,2)&amp;MID(COMPRAS!F9070,1,2)&amp;MID(COMPRAS!D9070,1,2),IVA!W:W,0)),"SIN COD.")</f>
        <v>0</v>
      </c>
    </row>
    <row r="9171" spans="1:86" x14ac:dyDescent="0.25">
      <c r="A9171"/>
      <c r="B9171"/>
      <c r="D9171"/>
      <c r="AL9171">
        <f t="shared" si="1001"/>
        <v>0</v>
      </c>
      <c r="AQ9171">
        <f t="shared" si="1002"/>
        <v>0</v>
      </c>
      <c r="AR9171" t="str">
        <f>IFERROR(IF(OR(AP9171=338,AP9171=340,AP9171=341,AP9171=342,AP9171="342A",AP9171="342B"),PorcenRet(AP9171,AT9171,AU9171),INDEX(PORCENTAJEBUSCAR,MATCH(AP9171,CódigoRET,0),4)*1),"")</f>
        <v/>
      </c>
      <c r="AS9171">
        <f t="shared" si="1003"/>
        <v>0</v>
      </c>
      <c r="BF9171" t="str">
        <f>IFERROR(IF(OR(BD9171=338,BD9171=340,BD9171=341,BD9171=342,BD9171="342A",BD9171="342B"),PorcenRet(BD9171,BH9171,BI9171),INDEX(PORCENTAJEBUSCAR,MATCH(BD9171,CódigoRET,0),4)*1),"")</f>
        <v/>
      </c>
      <c r="BG9171">
        <f t="shared" si="1004"/>
        <v>0</v>
      </c>
      <c r="BO9171">
        <f t="shared" si="1005"/>
        <v>0</v>
      </c>
      <c r="CC9171">
        <f t="shared" si="1006"/>
        <v>0</v>
      </c>
      <c r="CD9171">
        <f t="shared" si="1007"/>
        <v>0</v>
      </c>
      <c r="CG9171">
        <f ca="1">IFERROR(INDIRECT("IVA!X"&amp;MATCH(MID(COMPRAS!C9071,1,2)&amp;MID(COMPRAS!F9071,1,2)&amp;MID(COMPRAS!D9071,1,2),IVA!W:W,0)),"SIN COD.")</f>
        <v>0</v>
      </c>
      <c r="CH9171">
        <f ca="1">IFERROR(INDIRECT("IVA!Y"&amp;MATCH(MID(COMPRAS!C9071,1,2)&amp;MID(COMPRAS!F9071,1,2)&amp;MID(COMPRAS!D9071,1,2),IVA!W:W,0)),"SIN COD.")</f>
        <v>0</v>
      </c>
    </row>
    <row r="9172" spans="1:86" x14ac:dyDescent="0.25">
      <c r="A9172"/>
      <c r="B9172"/>
      <c r="D9172"/>
      <c r="AL9172">
        <f t="shared" si="1001"/>
        <v>0</v>
      </c>
      <c r="AQ9172">
        <f t="shared" si="1002"/>
        <v>0</v>
      </c>
      <c r="AR9172" t="str">
        <f>IFERROR(IF(OR(AP9172=338,AP9172=340,AP9172=341,AP9172=342,AP9172="342A",AP9172="342B"),PorcenRet(AP9172,AT9172,AU9172),INDEX(PORCENTAJEBUSCAR,MATCH(AP9172,CódigoRET,0),4)*1),"")</f>
        <v/>
      </c>
      <c r="AS9172">
        <f t="shared" si="1003"/>
        <v>0</v>
      </c>
      <c r="BF9172" t="str">
        <f>IFERROR(IF(OR(BD9172=338,BD9172=340,BD9172=341,BD9172=342,BD9172="342A",BD9172="342B"),PorcenRet(BD9172,BH9172,BI9172),INDEX(PORCENTAJEBUSCAR,MATCH(BD9172,CódigoRET,0),4)*1),"")</f>
        <v/>
      </c>
      <c r="BG9172">
        <f t="shared" si="1004"/>
        <v>0</v>
      </c>
      <c r="BO9172">
        <f t="shared" si="1005"/>
        <v>0</v>
      </c>
      <c r="CC9172">
        <f t="shared" si="1006"/>
        <v>0</v>
      </c>
      <c r="CD9172">
        <f t="shared" si="1007"/>
        <v>0</v>
      </c>
      <c r="CG9172">
        <f ca="1">IFERROR(INDIRECT("IVA!X"&amp;MATCH(MID(COMPRAS!C9072,1,2)&amp;MID(COMPRAS!F9072,1,2)&amp;MID(COMPRAS!D9072,1,2),IVA!W:W,0)),"SIN COD.")</f>
        <v>0</v>
      </c>
      <c r="CH9172">
        <f ca="1">IFERROR(INDIRECT("IVA!Y"&amp;MATCH(MID(COMPRAS!C9072,1,2)&amp;MID(COMPRAS!F9072,1,2)&amp;MID(COMPRAS!D9072,1,2),IVA!W:W,0)),"SIN COD.")</f>
        <v>0</v>
      </c>
    </row>
    <row r="9173" spans="1:86" x14ac:dyDescent="0.25">
      <c r="A9173"/>
      <c r="B9173"/>
      <c r="D9173"/>
      <c r="AL9173">
        <f t="shared" si="1001"/>
        <v>0</v>
      </c>
      <c r="AQ9173">
        <f t="shared" si="1002"/>
        <v>0</v>
      </c>
      <c r="AR9173" t="str">
        <f>IFERROR(IF(OR(AP9173=338,AP9173=340,AP9173=341,AP9173=342,AP9173="342A",AP9173="342B"),PorcenRet(AP9173,AT9173,AU9173),INDEX(PORCENTAJEBUSCAR,MATCH(AP9173,CódigoRET,0),4)*1),"")</f>
        <v/>
      </c>
      <c r="AS9173">
        <f t="shared" si="1003"/>
        <v>0</v>
      </c>
      <c r="BF9173" t="str">
        <f>IFERROR(IF(OR(BD9173=338,BD9173=340,BD9173=341,BD9173=342,BD9173="342A",BD9173="342B"),PorcenRet(BD9173,BH9173,BI9173),INDEX(PORCENTAJEBUSCAR,MATCH(BD9173,CódigoRET,0),4)*1),"")</f>
        <v/>
      </c>
      <c r="BG9173">
        <f t="shared" si="1004"/>
        <v>0</v>
      </c>
      <c r="BO9173">
        <f t="shared" si="1005"/>
        <v>0</v>
      </c>
      <c r="CC9173">
        <f t="shared" si="1006"/>
        <v>0</v>
      </c>
      <c r="CD9173">
        <f t="shared" si="1007"/>
        <v>0</v>
      </c>
      <c r="CG9173">
        <f ca="1">IFERROR(INDIRECT("IVA!X"&amp;MATCH(MID(COMPRAS!C9073,1,2)&amp;MID(COMPRAS!F9073,1,2)&amp;MID(COMPRAS!D9073,1,2),IVA!W:W,0)),"SIN COD.")</f>
        <v>0</v>
      </c>
      <c r="CH9173">
        <f ca="1">IFERROR(INDIRECT("IVA!Y"&amp;MATCH(MID(COMPRAS!C9073,1,2)&amp;MID(COMPRAS!F9073,1,2)&amp;MID(COMPRAS!D9073,1,2),IVA!W:W,0)),"SIN COD.")</f>
        <v>0</v>
      </c>
    </row>
    <row r="9174" spans="1:86" x14ac:dyDescent="0.25">
      <c r="A9174"/>
      <c r="B9174"/>
      <c r="D9174"/>
      <c r="AL9174">
        <f t="shared" si="1001"/>
        <v>0</v>
      </c>
      <c r="AQ9174">
        <f t="shared" si="1002"/>
        <v>0</v>
      </c>
      <c r="AR9174" t="str">
        <f>IFERROR(IF(OR(AP9174=338,AP9174=340,AP9174=341,AP9174=342,AP9174="342A",AP9174="342B"),PorcenRet(AP9174,AT9174,AU9174),INDEX(PORCENTAJEBUSCAR,MATCH(AP9174,CódigoRET,0),4)*1),"")</f>
        <v/>
      </c>
      <c r="AS9174">
        <f t="shared" si="1003"/>
        <v>0</v>
      </c>
      <c r="BF9174" t="str">
        <f>IFERROR(IF(OR(BD9174=338,BD9174=340,BD9174=341,BD9174=342,BD9174="342A",BD9174="342B"),PorcenRet(BD9174,BH9174,BI9174),INDEX(PORCENTAJEBUSCAR,MATCH(BD9174,CódigoRET,0),4)*1),"")</f>
        <v/>
      </c>
      <c r="BG9174">
        <f t="shared" si="1004"/>
        <v>0</v>
      </c>
      <c r="BO9174">
        <f t="shared" si="1005"/>
        <v>0</v>
      </c>
      <c r="CC9174">
        <f t="shared" si="1006"/>
        <v>0</v>
      </c>
      <c r="CD9174">
        <f t="shared" si="1007"/>
        <v>0</v>
      </c>
      <c r="CG9174">
        <f ca="1">IFERROR(INDIRECT("IVA!X"&amp;MATCH(MID(COMPRAS!C9074,1,2)&amp;MID(COMPRAS!F9074,1,2)&amp;MID(COMPRAS!D9074,1,2),IVA!W:W,0)),"SIN COD.")</f>
        <v>0</v>
      </c>
      <c r="CH9174">
        <f ca="1">IFERROR(INDIRECT("IVA!Y"&amp;MATCH(MID(COMPRAS!C9074,1,2)&amp;MID(COMPRAS!F9074,1,2)&amp;MID(COMPRAS!D9074,1,2),IVA!W:W,0)),"SIN COD.")</f>
        <v>0</v>
      </c>
    </row>
    <row r="9175" spans="1:86" x14ac:dyDescent="0.25">
      <c r="A9175"/>
      <c r="B9175"/>
      <c r="D9175"/>
      <c r="AL9175">
        <f t="shared" si="1001"/>
        <v>0</v>
      </c>
      <c r="AQ9175">
        <f t="shared" si="1002"/>
        <v>0</v>
      </c>
      <c r="AR9175" t="str">
        <f>IFERROR(IF(OR(AP9175=338,AP9175=340,AP9175=341,AP9175=342,AP9175="342A",AP9175="342B"),PorcenRet(AP9175,AT9175,AU9175),INDEX(PORCENTAJEBUSCAR,MATCH(AP9175,CódigoRET,0),4)*1),"")</f>
        <v/>
      </c>
      <c r="AS9175">
        <f t="shared" si="1003"/>
        <v>0</v>
      </c>
      <c r="BF9175" t="str">
        <f>IFERROR(IF(OR(BD9175=338,BD9175=340,BD9175=341,BD9175=342,BD9175="342A",BD9175="342B"),PorcenRet(BD9175,BH9175,BI9175),INDEX(PORCENTAJEBUSCAR,MATCH(BD9175,CódigoRET,0),4)*1),"")</f>
        <v/>
      </c>
      <c r="BG9175">
        <f t="shared" si="1004"/>
        <v>0</v>
      </c>
      <c r="BO9175">
        <f t="shared" si="1005"/>
        <v>0</v>
      </c>
      <c r="CC9175">
        <f t="shared" si="1006"/>
        <v>0</v>
      </c>
      <c r="CD9175">
        <f t="shared" si="1007"/>
        <v>0</v>
      </c>
      <c r="CG9175">
        <f ca="1">IFERROR(INDIRECT("IVA!X"&amp;MATCH(MID(COMPRAS!C9075,1,2)&amp;MID(COMPRAS!F9075,1,2)&amp;MID(COMPRAS!D9075,1,2),IVA!W:W,0)),"SIN COD.")</f>
        <v>0</v>
      </c>
      <c r="CH9175">
        <f ca="1">IFERROR(INDIRECT("IVA!Y"&amp;MATCH(MID(COMPRAS!C9075,1,2)&amp;MID(COMPRAS!F9075,1,2)&amp;MID(COMPRAS!D9075,1,2),IVA!W:W,0)),"SIN COD.")</f>
        <v>0</v>
      </c>
    </row>
    <row r="9176" spans="1:86" x14ac:dyDescent="0.25">
      <c r="A9176"/>
      <c r="B9176"/>
      <c r="D9176"/>
      <c r="AL9176">
        <f t="shared" si="1001"/>
        <v>0</v>
      </c>
      <c r="AQ9176">
        <f t="shared" si="1002"/>
        <v>0</v>
      </c>
      <c r="AR9176" t="str">
        <f>IFERROR(IF(OR(AP9176=338,AP9176=340,AP9176=341,AP9176=342,AP9176="342A",AP9176="342B"),PorcenRet(AP9176,AT9176,AU9176),INDEX(PORCENTAJEBUSCAR,MATCH(AP9176,CódigoRET,0),4)*1),"")</f>
        <v/>
      </c>
      <c r="AS9176">
        <f t="shared" si="1003"/>
        <v>0</v>
      </c>
      <c r="BF9176" t="str">
        <f>IFERROR(IF(OR(BD9176=338,BD9176=340,BD9176=341,BD9176=342,BD9176="342A",BD9176="342B"),PorcenRet(BD9176,BH9176,BI9176),INDEX(PORCENTAJEBUSCAR,MATCH(BD9176,CódigoRET,0),4)*1),"")</f>
        <v/>
      </c>
      <c r="BG9176">
        <f t="shared" si="1004"/>
        <v>0</v>
      </c>
      <c r="BO9176">
        <f t="shared" si="1005"/>
        <v>0</v>
      </c>
      <c r="CC9176">
        <f t="shared" si="1006"/>
        <v>0</v>
      </c>
      <c r="CD9176">
        <f t="shared" si="1007"/>
        <v>0</v>
      </c>
      <c r="CG9176">
        <f ca="1">IFERROR(INDIRECT("IVA!X"&amp;MATCH(MID(COMPRAS!C9076,1,2)&amp;MID(COMPRAS!F9076,1,2)&amp;MID(COMPRAS!D9076,1,2),IVA!W:W,0)),"SIN COD.")</f>
        <v>0</v>
      </c>
      <c r="CH9176">
        <f ca="1">IFERROR(INDIRECT("IVA!Y"&amp;MATCH(MID(COMPRAS!C9076,1,2)&amp;MID(COMPRAS!F9076,1,2)&amp;MID(COMPRAS!D9076,1,2),IVA!W:W,0)),"SIN COD.")</f>
        <v>0</v>
      </c>
    </row>
    <row r="9177" spans="1:86" x14ac:dyDescent="0.25">
      <c r="A9177"/>
      <c r="B9177"/>
      <c r="D9177"/>
      <c r="AL9177">
        <f t="shared" si="1001"/>
        <v>0</v>
      </c>
      <c r="AQ9177">
        <f t="shared" si="1002"/>
        <v>0</v>
      </c>
      <c r="AR9177" t="str">
        <f>IFERROR(IF(OR(AP9177=338,AP9177=340,AP9177=341,AP9177=342,AP9177="342A",AP9177="342B"),PorcenRet(AP9177,AT9177,AU9177),INDEX(PORCENTAJEBUSCAR,MATCH(AP9177,CódigoRET,0),4)*1),"")</f>
        <v/>
      </c>
      <c r="AS9177">
        <f t="shared" si="1003"/>
        <v>0</v>
      </c>
      <c r="BF9177" t="str">
        <f>IFERROR(IF(OR(BD9177=338,BD9177=340,BD9177=341,BD9177=342,BD9177="342A",BD9177="342B"),PorcenRet(BD9177,BH9177,BI9177),INDEX(PORCENTAJEBUSCAR,MATCH(BD9177,CódigoRET,0),4)*1),"")</f>
        <v/>
      </c>
      <c r="BG9177">
        <f t="shared" si="1004"/>
        <v>0</v>
      </c>
      <c r="BO9177">
        <f t="shared" si="1005"/>
        <v>0</v>
      </c>
      <c r="CC9177">
        <f t="shared" si="1006"/>
        <v>0</v>
      </c>
      <c r="CD9177">
        <f t="shared" si="1007"/>
        <v>0</v>
      </c>
      <c r="CG9177">
        <f ca="1">IFERROR(INDIRECT("IVA!X"&amp;MATCH(MID(COMPRAS!C9077,1,2)&amp;MID(COMPRAS!F9077,1,2)&amp;MID(COMPRAS!D9077,1,2),IVA!W:W,0)),"SIN COD.")</f>
        <v>0</v>
      </c>
      <c r="CH9177">
        <f ca="1">IFERROR(INDIRECT("IVA!Y"&amp;MATCH(MID(COMPRAS!C9077,1,2)&amp;MID(COMPRAS!F9077,1,2)&amp;MID(COMPRAS!D9077,1,2),IVA!W:W,0)),"SIN COD.")</f>
        <v>0</v>
      </c>
    </row>
    <row r="9178" spans="1:86" x14ac:dyDescent="0.25">
      <c r="A9178"/>
      <c r="B9178"/>
      <c r="D9178"/>
      <c r="AL9178">
        <f t="shared" si="1001"/>
        <v>0</v>
      </c>
      <c r="AQ9178">
        <f t="shared" si="1002"/>
        <v>0</v>
      </c>
      <c r="AR9178" t="str">
        <f>IFERROR(IF(OR(AP9178=338,AP9178=340,AP9178=341,AP9178=342,AP9178="342A",AP9178="342B"),PorcenRet(AP9178,AT9178,AU9178),INDEX(PORCENTAJEBUSCAR,MATCH(AP9178,CódigoRET,0),4)*1),"")</f>
        <v/>
      </c>
      <c r="AS9178">
        <f t="shared" si="1003"/>
        <v>0</v>
      </c>
      <c r="BF9178" t="str">
        <f>IFERROR(IF(OR(BD9178=338,BD9178=340,BD9178=341,BD9178=342,BD9178="342A",BD9178="342B"),PorcenRet(BD9178,BH9178,BI9178),INDEX(PORCENTAJEBUSCAR,MATCH(BD9178,CódigoRET,0),4)*1),"")</f>
        <v/>
      </c>
      <c r="BG9178">
        <f t="shared" si="1004"/>
        <v>0</v>
      </c>
      <c r="BO9178">
        <f t="shared" si="1005"/>
        <v>0</v>
      </c>
      <c r="CC9178">
        <f t="shared" si="1006"/>
        <v>0</v>
      </c>
      <c r="CD9178">
        <f t="shared" si="1007"/>
        <v>0</v>
      </c>
      <c r="CG9178">
        <f ca="1">IFERROR(INDIRECT("IVA!X"&amp;MATCH(MID(COMPRAS!C9078,1,2)&amp;MID(COMPRAS!F9078,1,2)&amp;MID(COMPRAS!D9078,1,2),IVA!W:W,0)),"SIN COD.")</f>
        <v>0</v>
      </c>
      <c r="CH9178">
        <f ca="1">IFERROR(INDIRECT("IVA!Y"&amp;MATCH(MID(COMPRAS!C9078,1,2)&amp;MID(COMPRAS!F9078,1,2)&amp;MID(COMPRAS!D9078,1,2),IVA!W:W,0)),"SIN COD.")</f>
        <v>0</v>
      </c>
    </row>
    <row r="9179" spans="1:86" x14ac:dyDescent="0.25">
      <c r="A9179"/>
      <c r="B9179"/>
      <c r="D9179"/>
      <c r="AL9179">
        <f t="shared" si="1001"/>
        <v>0</v>
      </c>
      <c r="AQ9179">
        <f t="shared" si="1002"/>
        <v>0</v>
      </c>
      <c r="AR9179" t="str">
        <f>IFERROR(IF(OR(AP9179=338,AP9179=340,AP9179=341,AP9179=342,AP9179="342A",AP9179="342B"),PorcenRet(AP9179,AT9179,AU9179),INDEX(PORCENTAJEBUSCAR,MATCH(AP9179,CódigoRET,0),4)*1),"")</f>
        <v/>
      </c>
      <c r="AS9179">
        <f t="shared" si="1003"/>
        <v>0</v>
      </c>
      <c r="BF9179" t="str">
        <f>IFERROR(IF(OR(BD9179=338,BD9179=340,BD9179=341,BD9179=342,BD9179="342A",BD9179="342B"),PorcenRet(BD9179,BH9179,BI9179),INDEX(PORCENTAJEBUSCAR,MATCH(BD9179,CódigoRET,0),4)*1),"")</f>
        <v/>
      </c>
      <c r="BG9179">
        <f t="shared" si="1004"/>
        <v>0</v>
      </c>
      <c r="BO9179">
        <f t="shared" si="1005"/>
        <v>0</v>
      </c>
      <c r="CC9179">
        <f t="shared" si="1006"/>
        <v>0</v>
      </c>
      <c r="CD9179">
        <f t="shared" si="1007"/>
        <v>0</v>
      </c>
      <c r="CG9179">
        <f ca="1">IFERROR(INDIRECT("IVA!X"&amp;MATCH(MID(COMPRAS!C9079,1,2)&amp;MID(COMPRAS!F9079,1,2)&amp;MID(COMPRAS!D9079,1,2),IVA!W:W,0)),"SIN COD.")</f>
        <v>0</v>
      </c>
      <c r="CH9179">
        <f ca="1">IFERROR(INDIRECT("IVA!Y"&amp;MATCH(MID(COMPRAS!C9079,1,2)&amp;MID(COMPRAS!F9079,1,2)&amp;MID(COMPRAS!D9079,1,2),IVA!W:W,0)),"SIN COD.")</f>
        <v>0</v>
      </c>
    </row>
    <row r="9180" spans="1:86" x14ac:dyDescent="0.25">
      <c r="A9180"/>
      <c r="B9180"/>
      <c r="D9180"/>
      <c r="AL9180">
        <f t="shared" si="1001"/>
        <v>0</v>
      </c>
      <c r="AQ9180">
        <f t="shared" si="1002"/>
        <v>0</v>
      </c>
      <c r="AR9180" t="str">
        <f>IFERROR(IF(OR(AP9180=338,AP9180=340,AP9180=341,AP9180=342,AP9180="342A",AP9180="342B"),PorcenRet(AP9180,AT9180,AU9180),INDEX(PORCENTAJEBUSCAR,MATCH(AP9180,CódigoRET,0),4)*1),"")</f>
        <v/>
      </c>
      <c r="AS9180">
        <f t="shared" si="1003"/>
        <v>0</v>
      </c>
      <c r="BF9180" t="str">
        <f>IFERROR(IF(OR(BD9180=338,BD9180=340,BD9180=341,BD9180=342,BD9180="342A",BD9180="342B"),PorcenRet(BD9180,BH9180,BI9180),INDEX(PORCENTAJEBUSCAR,MATCH(BD9180,CódigoRET,0),4)*1),"")</f>
        <v/>
      </c>
      <c r="BG9180">
        <f t="shared" si="1004"/>
        <v>0</v>
      </c>
      <c r="BO9180">
        <f t="shared" si="1005"/>
        <v>0</v>
      </c>
      <c r="CC9180">
        <f t="shared" si="1006"/>
        <v>0</v>
      </c>
      <c r="CD9180">
        <f t="shared" si="1007"/>
        <v>0</v>
      </c>
      <c r="CG9180">
        <f ca="1">IFERROR(INDIRECT("IVA!X"&amp;MATCH(MID(COMPRAS!C9080,1,2)&amp;MID(COMPRAS!F9080,1,2)&amp;MID(COMPRAS!D9080,1,2),IVA!W:W,0)),"SIN COD.")</f>
        <v>0</v>
      </c>
      <c r="CH9180">
        <f ca="1">IFERROR(INDIRECT("IVA!Y"&amp;MATCH(MID(COMPRAS!C9080,1,2)&amp;MID(COMPRAS!F9080,1,2)&amp;MID(COMPRAS!D9080,1,2),IVA!W:W,0)),"SIN COD.")</f>
        <v>0</v>
      </c>
    </row>
    <row r="9181" spans="1:86" x14ac:dyDescent="0.25">
      <c r="A9181"/>
      <c r="B9181"/>
      <c r="D9181"/>
      <c r="AL9181">
        <f t="shared" si="1001"/>
        <v>0</v>
      </c>
      <c r="AQ9181">
        <f t="shared" si="1002"/>
        <v>0</v>
      </c>
      <c r="AR9181" t="str">
        <f>IFERROR(IF(OR(AP9181=338,AP9181=340,AP9181=341,AP9181=342,AP9181="342A",AP9181="342B"),PorcenRet(AP9181,AT9181,AU9181),INDEX(PORCENTAJEBUSCAR,MATCH(AP9181,CódigoRET,0),4)*1),"")</f>
        <v/>
      </c>
      <c r="AS9181">
        <f t="shared" si="1003"/>
        <v>0</v>
      </c>
      <c r="BF9181" t="str">
        <f>IFERROR(IF(OR(BD9181=338,BD9181=340,BD9181=341,BD9181=342,BD9181="342A",BD9181="342B"),PorcenRet(BD9181,BH9181,BI9181),INDEX(PORCENTAJEBUSCAR,MATCH(BD9181,CódigoRET,0),4)*1),"")</f>
        <v/>
      </c>
      <c r="BG9181">
        <f t="shared" si="1004"/>
        <v>0</v>
      </c>
      <c r="BO9181">
        <f t="shared" si="1005"/>
        <v>0</v>
      </c>
      <c r="CC9181">
        <f t="shared" si="1006"/>
        <v>0</v>
      </c>
      <c r="CD9181">
        <f t="shared" si="1007"/>
        <v>0</v>
      </c>
      <c r="CG9181">
        <f ca="1">IFERROR(INDIRECT("IVA!X"&amp;MATCH(MID(COMPRAS!C9081,1,2)&amp;MID(COMPRAS!F9081,1,2)&amp;MID(COMPRAS!D9081,1,2),IVA!W:W,0)),"SIN COD.")</f>
        <v>0</v>
      </c>
      <c r="CH9181">
        <f ca="1">IFERROR(INDIRECT("IVA!Y"&amp;MATCH(MID(COMPRAS!C9081,1,2)&amp;MID(COMPRAS!F9081,1,2)&amp;MID(COMPRAS!D9081,1,2),IVA!W:W,0)),"SIN COD.")</f>
        <v>0</v>
      </c>
    </row>
    <row r="9182" spans="1:86" x14ac:dyDescent="0.25">
      <c r="A9182"/>
      <c r="B9182"/>
      <c r="D9182"/>
      <c r="AL9182">
        <f t="shared" si="1001"/>
        <v>0</v>
      </c>
      <c r="AQ9182">
        <f t="shared" si="1002"/>
        <v>0</v>
      </c>
      <c r="AR9182" t="str">
        <f>IFERROR(IF(OR(AP9182=338,AP9182=340,AP9182=341,AP9182=342,AP9182="342A",AP9182="342B"),PorcenRet(AP9182,AT9182,AU9182),INDEX(PORCENTAJEBUSCAR,MATCH(AP9182,CódigoRET,0),4)*1),"")</f>
        <v/>
      </c>
      <c r="AS9182">
        <f t="shared" si="1003"/>
        <v>0</v>
      </c>
      <c r="BF9182" t="str">
        <f>IFERROR(IF(OR(BD9182=338,BD9182=340,BD9182=341,BD9182=342,BD9182="342A",BD9182="342B"),PorcenRet(BD9182,BH9182,BI9182),INDEX(PORCENTAJEBUSCAR,MATCH(BD9182,CódigoRET,0),4)*1),"")</f>
        <v/>
      </c>
      <c r="BG9182">
        <f t="shared" si="1004"/>
        <v>0</v>
      </c>
      <c r="BO9182">
        <f t="shared" si="1005"/>
        <v>0</v>
      </c>
      <c r="CC9182">
        <f t="shared" si="1006"/>
        <v>0</v>
      </c>
      <c r="CD9182">
        <f t="shared" si="1007"/>
        <v>0</v>
      </c>
      <c r="CG9182">
        <f ca="1">IFERROR(INDIRECT("IVA!X"&amp;MATCH(MID(COMPRAS!C9082,1,2)&amp;MID(COMPRAS!F9082,1,2)&amp;MID(COMPRAS!D9082,1,2),IVA!W:W,0)),"SIN COD.")</f>
        <v>0</v>
      </c>
      <c r="CH9182">
        <f ca="1">IFERROR(INDIRECT("IVA!Y"&amp;MATCH(MID(COMPRAS!C9082,1,2)&amp;MID(COMPRAS!F9082,1,2)&amp;MID(COMPRAS!D9082,1,2),IVA!W:W,0)),"SIN COD.")</f>
        <v>0</v>
      </c>
    </row>
    <row r="9183" spans="1:86" x14ac:dyDescent="0.25">
      <c r="A9183"/>
      <c r="B9183"/>
      <c r="D9183"/>
      <c r="AL9183">
        <f t="shared" si="1001"/>
        <v>0</v>
      </c>
      <c r="AQ9183">
        <f t="shared" si="1002"/>
        <v>0</v>
      </c>
      <c r="AR9183" t="str">
        <f>IFERROR(IF(OR(AP9183=338,AP9183=340,AP9183=341,AP9183=342,AP9183="342A",AP9183="342B"),PorcenRet(AP9183,AT9183,AU9183),INDEX(PORCENTAJEBUSCAR,MATCH(AP9183,CódigoRET,0),4)*1),"")</f>
        <v/>
      </c>
      <c r="AS9183">
        <f t="shared" si="1003"/>
        <v>0</v>
      </c>
      <c r="BF9183" t="str">
        <f>IFERROR(IF(OR(BD9183=338,BD9183=340,BD9183=341,BD9183=342,BD9183="342A",BD9183="342B"),PorcenRet(BD9183,BH9183,BI9183),INDEX(PORCENTAJEBUSCAR,MATCH(BD9183,CódigoRET,0),4)*1),"")</f>
        <v/>
      </c>
      <c r="BG9183">
        <f t="shared" si="1004"/>
        <v>0</v>
      </c>
      <c r="BO9183">
        <f t="shared" si="1005"/>
        <v>0</v>
      </c>
      <c r="CC9183">
        <f t="shared" si="1006"/>
        <v>0</v>
      </c>
      <c r="CD9183">
        <f t="shared" si="1007"/>
        <v>0</v>
      </c>
      <c r="CG9183">
        <f ca="1">IFERROR(INDIRECT("IVA!X"&amp;MATCH(MID(COMPRAS!C9083,1,2)&amp;MID(COMPRAS!F9083,1,2)&amp;MID(COMPRAS!D9083,1,2),IVA!W:W,0)),"SIN COD.")</f>
        <v>0</v>
      </c>
      <c r="CH9183">
        <f ca="1">IFERROR(INDIRECT("IVA!Y"&amp;MATCH(MID(COMPRAS!C9083,1,2)&amp;MID(COMPRAS!F9083,1,2)&amp;MID(COMPRAS!D9083,1,2),IVA!W:W,0)),"SIN COD.")</f>
        <v>0</v>
      </c>
    </row>
    <row r="9184" spans="1:86" x14ac:dyDescent="0.25">
      <c r="A9184"/>
      <c r="B9184"/>
      <c r="D9184"/>
      <c r="AL9184">
        <f t="shared" si="1001"/>
        <v>0</v>
      </c>
      <c r="AQ9184">
        <f t="shared" si="1002"/>
        <v>0</v>
      </c>
      <c r="AR9184" t="str">
        <f>IFERROR(IF(OR(AP9184=338,AP9184=340,AP9184=341,AP9184=342,AP9184="342A",AP9184="342B"),PorcenRet(AP9184,AT9184,AU9184),INDEX(PORCENTAJEBUSCAR,MATCH(AP9184,CódigoRET,0),4)*1),"")</f>
        <v/>
      </c>
      <c r="AS9184">
        <f t="shared" si="1003"/>
        <v>0</v>
      </c>
      <c r="BF9184" t="str">
        <f>IFERROR(IF(OR(BD9184=338,BD9184=340,BD9184=341,BD9184=342,BD9184="342A",BD9184="342B"),PorcenRet(BD9184,BH9184,BI9184),INDEX(PORCENTAJEBUSCAR,MATCH(BD9184,CódigoRET,0),4)*1),"")</f>
        <v/>
      </c>
      <c r="BG9184">
        <f t="shared" si="1004"/>
        <v>0</v>
      </c>
      <c r="BO9184">
        <f t="shared" si="1005"/>
        <v>0</v>
      </c>
      <c r="CC9184">
        <f t="shared" si="1006"/>
        <v>0</v>
      </c>
      <c r="CD9184">
        <f t="shared" si="1007"/>
        <v>0</v>
      </c>
      <c r="CG9184">
        <f ca="1">IFERROR(INDIRECT("IVA!X"&amp;MATCH(MID(COMPRAS!C9084,1,2)&amp;MID(COMPRAS!F9084,1,2)&amp;MID(COMPRAS!D9084,1,2),IVA!W:W,0)),"SIN COD.")</f>
        <v>0</v>
      </c>
      <c r="CH9184">
        <f ca="1">IFERROR(INDIRECT("IVA!Y"&amp;MATCH(MID(COMPRAS!C9084,1,2)&amp;MID(COMPRAS!F9084,1,2)&amp;MID(COMPRAS!D9084,1,2),IVA!W:W,0)),"SIN COD.")</f>
        <v>0</v>
      </c>
    </row>
    <row r="9185" spans="1:86" x14ac:dyDescent="0.25">
      <c r="A9185"/>
      <c r="B9185"/>
      <c r="D9185"/>
      <c r="AL9185">
        <f t="shared" si="1001"/>
        <v>0</v>
      </c>
      <c r="AQ9185">
        <f t="shared" si="1002"/>
        <v>0</v>
      </c>
      <c r="AR9185" t="str">
        <f>IFERROR(IF(OR(AP9185=338,AP9185=340,AP9185=341,AP9185=342,AP9185="342A",AP9185="342B"),PorcenRet(AP9185,AT9185,AU9185),INDEX(PORCENTAJEBUSCAR,MATCH(AP9185,CódigoRET,0),4)*1),"")</f>
        <v/>
      </c>
      <c r="AS9185">
        <f t="shared" si="1003"/>
        <v>0</v>
      </c>
      <c r="BF9185" t="str">
        <f>IFERROR(IF(OR(BD9185=338,BD9185=340,BD9185=341,BD9185=342,BD9185="342A",BD9185="342B"),PorcenRet(BD9185,BH9185,BI9185),INDEX(PORCENTAJEBUSCAR,MATCH(BD9185,CódigoRET,0),4)*1),"")</f>
        <v/>
      </c>
      <c r="BG9185">
        <f t="shared" si="1004"/>
        <v>0</v>
      </c>
      <c r="BO9185">
        <f t="shared" si="1005"/>
        <v>0</v>
      </c>
      <c r="CC9185">
        <f t="shared" si="1006"/>
        <v>0</v>
      </c>
      <c r="CD9185">
        <f t="shared" si="1007"/>
        <v>0</v>
      </c>
      <c r="CG9185">
        <f ca="1">IFERROR(INDIRECT("IVA!X"&amp;MATCH(MID(COMPRAS!C9085,1,2)&amp;MID(COMPRAS!F9085,1,2)&amp;MID(COMPRAS!D9085,1,2),IVA!W:W,0)),"SIN COD.")</f>
        <v>0</v>
      </c>
      <c r="CH9185">
        <f ca="1">IFERROR(INDIRECT("IVA!Y"&amp;MATCH(MID(COMPRAS!C9085,1,2)&amp;MID(COMPRAS!F9085,1,2)&amp;MID(COMPRAS!D9085,1,2),IVA!W:W,0)),"SIN COD.")</f>
        <v>0</v>
      </c>
    </row>
    <row r="9186" spans="1:86" x14ac:dyDescent="0.25">
      <c r="A9186"/>
      <c r="B9186"/>
      <c r="D9186"/>
      <c r="AL9186">
        <f t="shared" si="1001"/>
        <v>0</v>
      </c>
      <c r="AQ9186">
        <f t="shared" si="1002"/>
        <v>0</v>
      </c>
      <c r="AR9186" t="str">
        <f>IFERROR(IF(OR(AP9186=338,AP9186=340,AP9186=341,AP9186=342,AP9186="342A",AP9186="342B"),PorcenRet(AP9186,AT9186,AU9186),INDEX(PORCENTAJEBUSCAR,MATCH(AP9186,CódigoRET,0),4)*1),"")</f>
        <v/>
      </c>
      <c r="AS9186">
        <f t="shared" si="1003"/>
        <v>0</v>
      </c>
      <c r="BF9186" t="str">
        <f>IFERROR(IF(OR(BD9186=338,BD9186=340,BD9186=341,BD9186=342,BD9186="342A",BD9186="342B"),PorcenRet(BD9186,BH9186,BI9186),INDEX(PORCENTAJEBUSCAR,MATCH(BD9186,CódigoRET,0),4)*1),"")</f>
        <v/>
      </c>
      <c r="BG9186">
        <f t="shared" si="1004"/>
        <v>0</v>
      </c>
      <c r="BO9186">
        <f t="shared" si="1005"/>
        <v>0</v>
      </c>
      <c r="CC9186">
        <f t="shared" si="1006"/>
        <v>0</v>
      </c>
      <c r="CD9186">
        <f t="shared" si="1007"/>
        <v>0</v>
      </c>
      <c r="CG9186">
        <f ca="1">IFERROR(INDIRECT("IVA!X"&amp;MATCH(MID(COMPRAS!C9086,1,2)&amp;MID(COMPRAS!F9086,1,2)&amp;MID(COMPRAS!D9086,1,2),IVA!W:W,0)),"SIN COD.")</f>
        <v>0</v>
      </c>
      <c r="CH9186">
        <f ca="1">IFERROR(INDIRECT("IVA!Y"&amp;MATCH(MID(COMPRAS!C9086,1,2)&amp;MID(COMPRAS!F9086,1,2)&amp;MID(COMPRAS!D9086,1,2),IVA!W:W,0)),"SIN COD.")</f>
        <v>0</v>
      </c>
    </row>
    <row r="9187" spans="1:86" x14ac:dyDescent="0.25">
      <c r="A9187"/>
      <c r="B9187"/>
      <c r="D9187"/>
      <c r="AL9187">
        <f t="shared" si="1001"/>
        <v>0</v>
      </c>
      <c r="AQ9187">
        <f t="shared" si="1002"/>
        <v>0</v>
      </c>
      <c r="AR9187" t="str">
        <f>IFERROR(IF(OR(AP9187=338,AP9187=340,AP9187=341,AP9187=342,AP9187="342A",AP9187="342B"),PorcenRet(AP9187,AT9187,AU9187),INDEX(PORCENTAJEBUSCAR,MATCH(AP9187,CódigoRET,0),4)*1),"")</f>
        <v/>
      </c>
      <c r="AS9187">
        <f t="shared" si="1003"/>
        <v>0</v>
      </c>
      <c r="BF9187" t="str">
        <f>IFERROR(IF(OR(BD9187=338,BD9187=340,BD9187=341,BD9187=342,BD9187="342A",BD9187="342B"),PorcenRet(BD9187,BH9187,BI9187),INDEX(PORCENTAJEBUSCAR,MATCH(BD9187,CódigoRET,0),4)*1),"")</f>
        <v/>
      </c>
      <c r="BG9187">
        <f t="shared" si="1004"/>
        <v>0</v>
      </c>
      <c r="BO9187">
        <f t="shared" si="1005"/>
        <v>0</v>
      </c>
      <c r="CC9187">
        <f t="shared" si="1006"/>
        <v>0</v>
      </c>
      <c r="CD9187">
        <f t="shared" si="1007"/>
        <v>0</v>
      </c>
      <c r="CG9187">
        <f ca="1">IFERROR(INDIRECT("IVA!X"&amp;MATCH(MID(COMPRAS!C9087,1,2)&amp;MID(COMPRAS!F9087,1,2)&amp;MID(COMPRAS!D9087,1,2),IVA!W:W,0)),"SIN COD.")</f>
        <v>0</v>
      </c>
      <c r="CH9187">
        <f ca="1">IFERROR(INDIRECT("IVA!Y"&amp;MATCH(MID(COMPRAS!C9087,1,2)&amp;MID(COMPRAS!F9087,1,2)&amp;MID(COMPRAS!D9087,1,2),IVA!W:W,0)),"SIN COD.")</f>
        <v>0</v>
      </c>
    </row>
    <row r="9188" spans="1:86" x14ac:dyDescent="0.25">
      <c r="A9188"/>
      <c r="B9188"/>
      <c r="D9188"/>
      <c r="AL9188">
        <f t="shared" si="1001"/>
        <v>0</v>
      </c>
      <c r="AQ9188">
        <f t="shared" si="1002"/>
        <v>0</v>
      </c>
      <c r="AR9188" t="str">
        <f>IFERROR(IF(OR(AP9188=338,AP9188=340,AP9188=341,AP9188=342,AP9188="342A",AP9188="342B"),PorcenRet(AP9188,AT9188,AU9188),INDEX(PORCENTAJEBUSCAR,MATCH(AP9188,CódigoRET,0),4)*1),"")</f>
        <v/>
      </c>
      <c r="AS9188">
        <f t="shared" si="1003"/>
        <v>0</v>
      </c>
      <c r="BF9188" t="str">
        <f>IFERROR(IF(OR(BD9188=338,BD9188=340,BD9188=341,BD9188=342,BD9188="342A",BD9188="342B"),PorcenRet(BD9188,BH9188,BI9188),INDEX(PORCENTAJEBUSCAR,MATCH(BD9188,CódigoRET,0),4)*1),"")</f>
        <v/>
      </c>
      <c r="BG9188">
        <f t="shared" si="1004"/>
        <v>0</v>
      </c>
      <c r="BO9188">
        <f t="shared" si="1005"/>
        <v>0</v>
      </c>
      <c r="CC9188">
        <f t="shared" si="1006"/>
        <v>0</v>
      </c>
      <c r="CD9188">
        <f t="shared" si="1007"/>
        <v>0</v>
      </c>
      <c r="CG9188">
        <f ca="1">IFERROR(INDIRECT("IVA!X"&amp;MATCH(MID(COMPRAS!C9088,1,2)&amp;MID(COMPRAS!F9088,1,2)&amp;MID(COMPRAS!D9088,1,2),IVA!W:W,0)),"SIN COD.")</f>
        <v>0</v>
      </c>
      <c r="CH9188">
        <f ca="1">IFERROR(INDIRECT("IVA!Y"&amp;MATCH(MID(COMPRAS!C9088,1,2)&amp;MID(COMPRAS!F9088,1,2)&amp;MID(COMPRAS!D9088,1,2),IVA!W:W,0)),"SIN COD.")</f>
        <v>0</v>
      </c>
    </row>
    <row r="9189" spans="1:86" x14ac:dyDescent="0.25">
      <c r="A9189"/>
      <c r="B9189"/>
      <c r="D9189"/>
      <c r="AL9189">
        <f t="shared" si="1001"/>
        <v>0</v>
      </c>
      <c r="AQ9189">
        <f t="shared" si="1002"/>
        <v>0</v>
      </c>
      <c r="AR9189" t="str">
        <f>IFERROR(IF(OR(AP9189=338,AP9189=340,AP9189=341,AP9189=342,AP9189="342A",AP9189="342B"),PorcenRet(AP9189,AT9189,AU9189),INDEX(PORCENTAJEBUSCAR,MATCH(AP9189,CódigoRET,0),4)*1),"")</f>
        <v/>
      </c>
      <c r="AS9189">
        <f t="shared" si="1003"/>
        <v>0</v>
      </c>
      <c r="BF9189" t="str">
        <f>IFERROR(IF(OR(BD9189=338,BD9189=340,BD9189=341,BD9189=342,BD9189="342A",BD9189="342B"),PorcenRet(BD9189,BH9189,BI9189),INDEX(PORCENTAJEBUSCAR,MATCH(BD9189,CódigoRET,0),4)*1),"")</f>
        <v/>
      </c>
      <c r="BG9189">
        <f t="shared" si="1004"/>
        <v>0</v>
      </c>
      <c r="BO9189">
        <f t="shared" si="1005"/>
        <v>0</v>
      </c>
      <c r="CC9189">
        <f t="shared" si="1006"/>
        <v>0</v>
      </c>
      <c r="CD9189">
        <f t="shared" si="1007"/>
        <v>0</v>
      </c>
      <c r="CG9189">
        <f ca="1">IFERROR(INDIRECT("IVA!X"&amp;MATCH(MID(COMPRAS!C9089,1,2)&amp;MID(COMPRAS!F9089,1,2)&amp;MID(COMPRAS!D9089,1,2),IVA!W:W,0)),"SIN COD.")</f>
        <v>0</v>
      </c>
      <c r="CH9189">
        <f ca="1">IFERROR(INDIRECT("IVA!Y"&amp;MATCH(MID(COMPRAS!C9089,1,2)&amp;MID(COMPRAS!F9089,1,2)&amp;MID(COMPRAS!D9089,1,2),IVA!W:W,0)),"SIN COD.")</f>
        <v>0</v>
      </c>
    </row>
    <row r="9190" spans="1:86" x14ac:dyDescent="0.25">
      <c r="A9190"/>
      <c r="B9190"/>
      <c r="D9190"/>
      <c r="AL9190">
        <f t="shared" si="1001"/>
        <v>0</v>
      </c>
      <c r="AQ9190">
        <f t="shared" si="1002"/>
        <v>0</v>
      </c>
      <c r="AR9190" t="str">
        <f>IFERROR(IF(OR(AP9190=338,AP9190=340,AP9190=341,AP9190=342,AP9190="342A",AP9190="342B"),PorcenRet(AP9190,AT9190,AU9190),INDEX(PORCENTAJEBUSCAR,MATCH(AP9190,CódigoRET,0),4)*1),"")</f>
        <v/>
      </c>
      <c r="AS9190">
        <f t="shared" si="1003"/>
        <v>0</v>
      </c>
      <c r="BF9190" t="str">
        <f>IFERROR(IF(OR(BD9190=338,BD9190=340,BD9190=341,BD9190=342,BD9190="342A",BD9190="342B"),PorcenRet(BD9190,BH9190,BI9190),INDEX(PORCENTAJEBUSCAR,MATCH(BD9190,CódigoRET,0),4)*1),"")</f>
        <v/>
      </c>
      <c r="BG9190">
        <f t="shared" si="1004"/>
        <v>0</v>
      </c>
      <c r="BO9190">
        <f t="shared" si="1005"/>
        <v>0</v>
      </c>
      <c r="CC9190">
        <f t="shared" si="1006"/>
        <v>0</v>
      </c>
      <c r="CD9190">
        <f t="shared" si="1007"/>
        <v>0</v>
      </c>
      <c r="CG9190">
        <f ca="1">IFERROR(INDIRECT("IVA!X"&amp;MATCH(MID(COMPRAS!C9090,1,2)&amp;MID(COMPRAS!F9090,1,2)&amp;MID(COMPRAS!D9090,1,2),IVA!W:W,0)),"SIN COD.")</f>
        <v>0</v>
      </c>
      <c r="CH9190">
        <f ca="1">IFERROR(INDIRECT("IVA!Y"&amp;MATCH(MID(COMPRAS!C9090,1,2)&amp;MID(COMPRAS!F9090,1,2)&amp;MID(COMPRAS!D9090,1,2),IVA!W:W,0)),"SIN COD.")</f>
        <v>0</v>
      </c>
    </row>
    <row r="9191" spans="1:86" x14ac:dyDescent="0.25">
      <c r="A9191"/>
      <c r="B9191"/>
      <c r="D9191"/>
      <c r="AL9191">
        <f t="shared" si="1001"/>
        <v>0</v>
      </c>
      <c r="AQ9191">
        <f t="shared" si="1002"/>
        <v>0</v>
      </c>
      <c r="AR9191" t="str">
        <f>IFERROR(IF(OR(AP9191=338,AP9191=340,AP9191=341,AP9191=342,AP9191="342A",AP9191="342B"),PorcenRet(AP9191,AT9191,AU9191),INDEX(PORCENTAJEBUSCAR,MATCH(AP9191,CódigoRET,0),4)*1),"")</f>
        <v/>
      </c>
      <c r="AS9191">
        <f t="shared" si="1003"/>
        <v>0</v>
      </c>
      <c r="BF9191" t="str">
        <f>IFERROR(IF(OR(BD9191=338,BD9191=340,BD9191=341,BD9191=342,BD9191="342A",BD9191="342B"),PorcenRet(BD9191,BH9191,BI9191),INDEX(PORCENTAJEBUSCAR,MATCH(BD9191,CódigoRET,0),4)*1),"")</f>
        <v/>
      </c>
      <c r="BG9191">
        <f t="shared" si="1004"/>
        <v>0</v>
      </c>
      <c r="BO9191">
        <f t="shared" si="1005"/>
        <v>0</v>
      </c>
      <c r="CC9191">
        <f t="shared" si="1006"/>
        <v>0</v>
      </c>
      <c r="CD9191">
        <f t="shared" si="1007"/>
        <v>0</v>
      </c>
      <c r="CG9191">
        <f ca="1">IFERROR(INDIRECT("IVA!X"&amp;MATCH(MID(COMPRAS!C9091,1,2)&amp;MID(COMPRAS!F9091,1,2)&amp;MID(COMPRAS!D9091,1,2),IVA!W:W,0)),"SIN COD.")</f>
        <v>0</v>
      </c>
      <c r="CH9191">
        <f ca="1">IFERROR(INDIRECT("IVA!Y"&amp;MATCH(MID(COMPRAS!C9091,1,2)&amp;MID(COMPRAS!F9091,1,2)&amp;MID(COMPRAS!D9091,1,2),IVA!W:W,0)),"SIN COD.")</f>
        <v>0</v>
      </c>
    </row>
    <row r="9192" spans="1:86" x14ac:dyDescent="0.25">
      <c r="A9192"/>
      <c r="B9192"/>
      <c r="D9192"/>
      <c r="AL9192">
        <f t="shared" si="1001"/>
        <v>0</v>
      </c>
      <c r="AQ9192">
        <f t="shared" si="1002"/>
        <v>0</v>
      </c>
      <c r="AR9192" t="str">
        <f>IFERROR(IF(OR(AP9192=338,AP9192=340,AP9192=341,AP9192=342,AP9192="342A",AP9192="342B"),PorcenRet(AP9192,AT9192,AU9192),INDEX(PORCENTAJEBUSCAR,MATCH(AP9192,CódigoRET,0),4)*1),"")</f>
        <v/>
      </c>
      <c r="AS9192">
        <f t="shared" si="1003"/>
        <v>0</v>
      </c>
      <c r="BF9192" t="str">
        <f>IFERROR(IF(OR(BD9192=338,BD9192=340,BD9192=341,BD9192=342,BD9192="342A",BD9192="342B"),PorcenRet(BD9192,BH9192,BI9192),INDEX(PORCENTAJEBUSCAR,MATCH(BD9192,CódigoRET,0),4)*1),"")</f>
        <v/>
      </c>
      <c r="BG9192">
        <f t="shared" si="1004"/>
        <v>0</v>
      </c>
      <c r="BO9192">
        <f t="shared" si="1005"/>
        <v>0</v>
      </c>
      <c r="CC9192">
        <f t="shared" si="1006"/>
        <v>0</v>
      </c>
      <c r="CD9192">
        <f t="shared" si="1007"/>
        <v>0</v>
      </c>
      <c r="CG9192">
        <f ca="1">IFERROR(INDIRECT("IVA!X"&amp;MATCH(MID(COMPRAS!C9092,1,2)&amp;MID(COMPRAS!F9092,1,2)&amp;MID(COMPRAS!D9092,1,2),IVA!W:W,0)),"SIN COD.")</f>
        <v>0</v>
      </c>
      <c r="CH9192">
        <f ca="1">IFERROR(INDIRECT("IVA!Y"&amp;MATCH(MID(COMPRAS!C9092,1,2)&amp;MID(COMPRAS!F9092,1,2)&amp;MID(COMPRAS!D9092,1,2),IVA!W:W,0)),"SIN COD.")</f>
        <v>0</v>
      </c>
    </row>
    <row r="9193" spans="1:86" x14ac:dyDescent="0.25">
      <c r="A9193"/>
      <c r="B9193"/>
      <c r="D9193"/>
      <c r="AL9193">
        <f t="shared" si="1001"/>
        <v>0</v>
      </c>
      <c r="AQ9193">
        <f t="shared" si="1002"/>
        <v>0</v>
      </c>
      <c r="AR9193" t="str">
        <f>IFERROR(IF(OR(AP9193=338,AP9193=340,AP9193=341,AP9193=342,AP9193="342A",AP9193="342B"),PorcenRet(AP9193,AT9193,AU9193),INDEX(PORCENTAJEBUSCAR,MATCH(AP9193,CódigoRET,0),4)*1),"")</f>
        <v/>
      </c>
      <c r="AS9193">
        <f t="shared" si="1003"/>
        <v>0</v>
      </c>
      <c r="BF9193" t="str">
        <f>IFERROR(IF(OR(BD9193=338,BD9193=340,BD9193=341,BD9193=342,BD9193="342A",BD9193="342B"),PorcenRet(BD9193,BH9193,BI9193),INDEX(PORCENTAJEBUSCAR,MATCH(BD9193,CódigoRET,0),4)*1),"")</f>
        <v/>
      </c>
      <c r="BG9193">
        <f t="shared" si="1004"/>
        <v>0</v>
      </c>
      <c r="BO9193">
        <f t="shared" si="1005"/>
        <v>0</v>
      </c>
      <c r="CC9193">
        <f t="shared" si="1006"/>
        <v>0</v>
      </c>
      <c r="CD9193">
        <f t="shared" si="1007"/>
        <v>0</v>
      </c>
      <c r="CG9193">
        <f ca="1">IFERROR(INDIRECT("IVA!X"&amp;MATCH(MID(COMPRAS!C9093,1,2)&amp;MID(COMPRAS!F9093,1,2)&amp;MID(COMPRAS!D9093,1,2),IVA!W:W,0)),"SIN COD.")</f>
        <v>0</v>
      </c>
      <c r="CH9193">
        <f ca="1">IFERROR(INDIRECT("IVA!Y"&amp;MATCH(MID(COMPRAS!C9093,1,2)&amp;MID(COMPRAS!F9093,1,2)&amp;MID(COMPRAS!D9093,1,2),IVA!W:W,0)),"SIN COD.")</f>
        <v>0</v>
      </c>
    </row>
    <row r="9194" spans="1:86" x14ac:dyDescent="0.25">
      <c r="A9194"/>
      <c r="B9194"/>
      <c r="D9194"/>
      <c r="AL9194">
        <f t="shared" si="1001"/>
        <v>0</v>
      </c>
      <c r="AQ9194">
        <f t="shared" si="1002"/>
        <v>0</v>
      </c>
      <c r="AR9194" t="str">
        <f>IFERROR(IF(OR(AP9194=338,AP9194=340,AP9194=341,AP9194=342,AP9194="342A",AP9194="342B"),PorcenRet(AP9194,AT9194,AU9194),INDEX(PORCENTAJEBUSCAR,MATCH(AP9194,CódigoRET,0),4)*1),"")</f>
        <v/>
      </c>
      <c r="AS9194">
        <f t="shared" si="1003"/>
        <v>0</v>
      </c>
      <c r="BF9194" t="str">
        <f>IFERROR(IF(OR(BD9194=338,BD9194=340,BD9194=341,BD9194=342,BD9194="342A",BD9194="342B"),PorcenRet(BD9194,BH9194,BI9194),INDEX(PORCENTAJEBUSCAR,MATCH(BD9194,CódigoRET,0),4)*1),"")</f>
        <v/>
      </c>
      <c r="BG9194">
        <f t="shared" si="1004"/>
        <v>0</v>
      </c>
      <c r="BO9194">
        <f t="shared" si="1005"/>
        <v>0</v>
      </c>
      <c r="CC9194">
        <f t="shared" si="1006"/>
        <v>0</v>
      </c>
      <c r="CD9194">
        <f t="shared" si="1007"/>
        <v>0</v>
      </c>
      <c r="CG9194">
        <f ca="1">IFERROR(INDIRECT("IVA!X"&amp;MATCH(MID(COMPRAS!C9094,1,2)&amp;MID(COMPRAS!F9094,1,2)&amp;MID(COMPRAS!D9094,1,2),IVA!W:W,0)),"SIN COD.")</f>
        <v>0</v>
      </c>
      <c r="CH9194">
        <f ca="1">IFERROR(INDIRECT("IVA!Y"&amp;MATCH(MID(COMPRAS!C9094,1,2)&amp;MID(COMPRAS!F9094,1,2)&amp;MID(COMPRAS!D9094,1,2),IVA!W:W,0)),"SIN COD.")</f>
        <v>0</v>
      </c>
    </row>
    <row r="9195" spans="1:86" x14ac:dyDescent="0.25">
      <c r="A9195"/>
      <c r="B9195"/>
      <c r="D9195"/>
      <c r="AL9195">
        <f t="shared" si="1001"/>
        <v>0</v>
      </c>
      <c r="AQ9195">
        <f t="shared" si="1002"/>
        <v>0</v>
      </c>
      <c r="AR9195" t="str">
        <f>IFERROR(IF(OR(AP9195=338,AP9195=340,AP9195=341,AP9195=342,AP9195="342A",AP9195="342B"),PorcenRet(AP9195,AT9195,AU9195),INDEX(PORCENTAJEBUSCAR,MATCH(AP9195,CódigoRET,0),4)*1),"")</f>
        <v/>
      </c>
      <c r="AS9195">
        <f t="shared" si="1003"/>
        <v>0</v>
      </c>
      <c r="BF9195" t="str">
        <f>IFERROR(IF(OR(BD9195=338,BD9195=340,BD9195=341,BD9195=342,BD9195="342A",BD9195="342B"),PorcenRet(BD9195,BH9195,BI9195),INDEX(PORCENTAJEBUSCAR,MATCH(BD9195,CódigoRET,0),4)*1),"")</f>
        <v/>
      </c>
      <c r="BG9195">
        <f t="shared" si="1004"/>
        <v>0</v>
      </c>
      <c r="BO9195">
        <f t="shared" si="1005"/>
        <v>0</v>
      </c>
      <c r="CC9195">
        <f t="shared" si="1006"/>
        <v>0</v>
      </c>
      <c r="CD9195">
        <f t="shared" si="1007"/>
        <v>0</v>
      </c>
      <c r="CG9195">
        <f ca="1">IFERROR(INDIRECT("IVA!X"&amp;MATCH(MID(COMPRAS!C9095,1,2)&amp;MID(COMPRAS!F9095,1,2)&amp;MID(COMPRAS!D9095,1,2),IVA!W:W,0)),"SIN COD.")</f>
        <v>0</v>
      </c>
      <c r="CH9195">
        <f ca="1">IFERROR(INDIRECT("IVA!Y"&amp;MATCH(MID(COMPRAS!C9095,1,2)&amp;MID(COMPRAS!F9095,1,2)&amp;MID(COMPRAS!D9095,1,2),IVA!W:W,0)),"SIN COD.")</f>
        <v>0</v>
      </c>
    </row>
    <row r="9196" spans="1:86" x14ac:dyDescent="0.25">
      <c r="A9196"/>
      <c r="B9196"/>
      <c r="D9196"/>
      <c r="AL9196">
        <f t="shared" si="1001"/>
        <v>0</v>
      </c>
      <c r="AQ9196">
        <f t="shared" si="1002"/>
        <v>0</v>
      </c>
      <c r="AR9196" t="str">
        <f>IFERROR(IF(OR(AP9196=338,AP9196=340,AP9196=341,AP9196=342,AP9196="342A",AP9196="342B"),PorcenRet(AP9196,AT9196,AU9196),INDEX(PORCENTAJEBUSCAR,MATCH(AP9196,CódigoRET,0),4)*1),"")</f>
        <v/>
      </c>
      <c r="AS9196">
        <f t="shared" si="1003"/>
        <v>0</v>
      </c>
      <c r="BF9196" t="str">
        <f>IFERROR(IF(OR(BD9196=338,BD9196=340,BD9196=341,BD9196=342,BD9196="342A",BD9196="342B"),PorcenRet(BD9196,BH9196,BI9196),INDEX(PORCENTAJEBUSCAR,MATCH(BD9196,CódigoRET,0),4)*1),"")</f>
        <v/>
      </c>
      <c r="BG9196">
        <f t="shared" si="1004"/>
        <v>0</v>
      </c>
      <c r="BO9196">
        <f t="shared" si="1005"/>
        <v>0</v>
      </c>
      <c r="CC9196">
        <f t="shared" si="1006"/>
        <v>0</v>
      </c>
      <c r="CD9196">
        <f t="shared" si="1007"/>
        <v>0</v>
      </c>
      <c r="CG9196">
        <f ca="1">IFERROR(INDIRECT("IVA!X"&amp;MATCH(MID(COMPRAS!C9096,1,2)&amp;MID(COMPRAS!F9096,1,2)&amp;MID(COMPRAS!D9096,1,2),IVA!W:W,0)),"SIN COD.")</f>
        <v>0</v>
      </c>
      <c r="CH9196">
        <f ca="1">IFERROR(INDIRECT("IVA!Y"&amp;MATCH(MID(COMPRAS!C9096,1,2)&amp;MID(COMPRAS!F9096,1,2)&amp;MID(COMPRAS!D9096,1,2),IVA!W:W,0)),"SIN COD.")</f>
        <v>0</v>
      </c>
    </row>
    <row r="9197" spans="1:86" x14ac:dyDescent="0.25">
      <c r="A9197"/>
      <c r="B9197"/>
      <c r="D9197"/>
      <c r="AL9197">
        <f t="shared" si="1001"/>
        <v>0</v>
      </c>
      <c r="AQ9197">
        <f t="shared" si="1002"/>
        <v>0</v>
      </c>
      <c r="AR9197" t="str">
        <f>IFERROR(IF(OR(AP9197=338,AP9197=340,AP9197=341,AP9197=342,AP9197="342A",AP9197="342B"),PorcenRet(AP9197,AT9197,AU9197),INDEX(PORCENTAJEBUSCAR,MATCH(AP9197,CódigoRET,0),4)*1),"")</f>
        <v/>
      </c>
      <c r="AS9197">
        <f t="shared" si="1003"/>
        <v>0</v>
      </c>
      <c r="BF9197" t="str">
        <f>IFERROR(IF(OR(BD9197=338,BD9197=340,BD9197=341,BD9197=342,BD9197="342A",BD9197="342B"),PorcenRet(BD9197,BH9197,BI9197),INDEX(PORCENTAJEBUSCAR,MATCH(BD9197,CódigoRET,0),4)*1),"")</f>
        <v/>
      </c>
      <c r="BG9197">
        <f t="shared" si="1004"/>
        <v>0</v>
      </c>
      <c r="BO9197">
        <f t="shared" si="1005"/>
        <v>0</v>
      </c>
      <c r="CC9197">
        <f t="shared" si="1006"/>
        <v>0</v>
      </c>
      <c r="CD9197">
        <f t="shared" si="1007"/>
        <v>0</v>
      </c>
      <c r="CG9197">
        <f ca="1">IFERROR(INDIRECT("IVA!X"&amp;MATCH(MID(COMPRAS!C9097,1,2)&amp;MID(COMPRAS!F9097,1,2)&amp;MID(COMPRAS!D9097,1,2),IVA!W:W,0)),"SIN COD.")</f>
        <v>0</v>
      </c>
      <c r="CH9197">
        <f ca="1">IFERROR(INDIRECT("IVA!Y"&amp;MATCH(MID(COMPRAS!C9097,1,2)&amp;MID(COMPRAS!F9097,1,2)&amp;MID(COMPRAS!D9097,1,2),IVA!W:W,0)),"SIN COD.")</f>
        <v>0</v>
      </c>
    </row>
    <row r="9198" spans="1:86" x14ac:dyDescent="0.25">
      <c r="A9198"/>
      <c r="B9198"/>
      <c r="D9198"/>
      <c r="AL9198">
        <f t="shared" si="1001"/>
        <v>0</v>
      </c>
      <c r="AQ9198">
        <f t="shared" si="1002"/>
        <v>0</v>
      </c>
      <c r="AR9198" t="str">
        <f>IFERROR(IF(OR(AP9198=338,AP9198=340,AP9198=341,AP9198=342,AP9198="342A",AP9198="342B"),PorcenRet(AP9198,AT9198,AU9198),INDEX(PORCENTAJEBUSCAR,MATCH(AP9198,CódigoRET,0),4)*1),"")</f>
        <v/>
      </c>
      <c r="AS9198">
        <f t="shared" si="1003"/>
        <v>0</v>
      </c>
      <c r="BF9198" t="str">
        <f>IFERROR(IF(OR(BD9198=338,BD9198=340,BD9198=341,BD9198=342,BD9198="342A",BD9198="342B"),PorcenRet(BD9198,BH9198,BI9198),INDEX(PORCENTAJEBUSCAR,MATCH(BD9198,CódigoRET,0),4)*1),"")</f>
        <v/>
      </c>
      <c r="BG9198">
        <f t="shared" si="1004"/>
        <v>0</v>
      </c>
      <c r="BO9198">
        <f t="shared" si="1005"/>
        <v>0</v>
      </c>
      <c r="CC9198">
        <f t="shared" si="1006"/>
        <v>0</v>
      </c>
      <c r="CD9198">
        <f t="shared" si="1007"/>
        <v>0</v>
      </c>
      <c r="CG9198">
        <f ca="1">IFERROR(INDIRECT("IVA!X"&amp;MATCH(MID(COMPRAS!C9098,1,2)&amp;MID(COMPRAS!F9098,1,2)&amp;MID(COMPRAS!D9098,1,2),IVA!W:W,0)),"SIN COD.")</f>
        <v>0</v>
      </c>
      <c r="CH9198">
        <f ca="1">IFERROR(INDIRECT("IVA!Y"&amp;MATCH(MID(COMPRAS!C9098,1,2)&amp;MID(COMPRAS!F9098,1,2)&amp;MID(COMPRAS!D9098,1,2),IVA!W:W,0)),"SIN COD.")</f>
        <v>0</v>
      </c>
    </row>
    <row r="9199" spans="1:86" x14ac:dyDescent="0.25">
      <c r="A9199"/>
      <c r="B9199"/>
      <c r="D9199"/>
      <c r="AL9199">
        <f t="shared" si="1001"/>
        <v>0</v>
      </c>
      <c r="AQ9199">
        <f t="shared" si="1002"/>
        <v>0</v>
      </c>
      <c r="AR9199" t="str">
        <f>IFERROR(IF(OR(AP9199=338,AP9199=340,AP9199=341,AP9199=342,AP9199="342A",AP9199="342B"),PorcenRet(AP9199,AT9199,AU9199),INDEX(PORCENTAJEBUSCAR,MATCH(AP9199,CódigoRET,0),4)*1),"")</f>
        <v/>
      </c>
      <c r="AS9199">
        <f t="shared" si="1003"/>
        <v>0</v>
      </c>
      <c r="BF9199" t="str">
        <f>IFERROR(IF(OR(BD9199=338,BD9199=340,BD9199=341,BD9199=342,BD9199="342A",BD9199="342B"),PorcenRet(BD9199,BH9199,BI9199),INDEX(PORCENTAJEBUSCAR,MATCH(BD9199,CódigoRET,0),4)*1),"")</f>
        <v/>
      </c>
      <c r="BG9199">
        <f t="shared" si="1004"/>
        <v>0</v>
      </c>
      <c r="BO9199">
        <f t="shared" si="1005"/>
        <v>0</v>
      </c>
      <c r="CC9199">
        <f t="shared" si="1006"/>
        <v>0</v>
      </c>
      <c r="CD9199">
        <f t="shared" si="1007"/>
        <v>0</v>
      </c>
      <c r="CG9199">
        <f ca="1">IFERROR(INDIRECT("IVA!X"&amp;MATCH(MID(COMPRAS!C9099,1,2)&amp;MID(COMPRAS!F9099,1,2)&amp;MID(COMPRAS!D9099,1,2),IVA!W:W,0)),"SIN COD.")</f>
        <v>0</v>
      </c>
      <c r="CH9199">
        <f ca="1">IFERROR(INDIRECT("IVA!Y"&amp;MATCH(MID(COMPRAS!C9099,1,2)&amp;MID(COMPRAS!F9099,1,2)&amp;MID(COMPRAS!D9099,1,2),IVA!W:W,0)),"SIN COD.")</f>
        <v>0</v>
      </c>
    </row>
    <row r="9200" spans="1:86" x14ac:dyDescent="0.25">
      <c r="A9200"/>
      <c r="B9200"/>
      <c r="D9200"/>
      <c r="AL9200">
        <f t="shared" si="1001"/>
        <v>0</v>
      </c>
      <c r="AQ9200">
        <f t="shared" si="1002"/>
        <v>0</v>
      </c>
      <c r="AR9200" t="str">
        <f>IFERROR(IF(OR(AP9200=338,AP9200=340,AP9200=341,AP9200=342,AP9200="342A",AP9200="342B"),PorcenRet(AP9200,AT9200,AU9200),INDEX(PORCENTAJEBUSCAR,MATCH(AP9200,CódigoRET,0),4)*1),"")</f>
        <v/>
      </c>
      <c r="AS9200">
        <f t="shared" si="1003"/>
        <v>0</v>
      </c>
      <c r="BF9200" t="str">
        <f>IFERROR(IF(OR(BD9200=338,BD9200=340,BD9200=341,BD9200=342,BD9200="342A",BD9200="342B"),PorcenRet(BD9200,BH9200,BI9200),INDEX(PORCENTAJEBUSCAR,MATCH(BD9200,CódigoRET,0),4)*1),"")</f>
        <v/>
      </c>
      <c r="BG9200">
        <f t="shared" si="1004"/>
        <v>0</v>
      </c>
      <c r="BO9200">
        <f t="shared" si="1005"/>
        <v>0</v>
      </c>
      <c r="CC9200">
        <f t="shared" si="1006"/>
        <v>0</v>
      </c>
      <c r="CD9200">
        <f t="shared" si="1007"/>
        <v>0</v>
      </c>
      <c r="CG9200">
        <f ca="1">IFERROR(INDIRECT("IVA!X"&amp;MATCH(MID(COMPRAS!C9100,1,2)&amp;MID(COMPRAS!F9100,1,2)&amp;MID(COMPRAS!D9100,1,2),IVA!W:W,0)),"SIN COD.")</f>
        <v>0</v>
      </c>
      <c r="CH9200">
        <f ca="1">IFERROR(INDIRECT("IVA!Y"&amp;MATCH(MID(COMPRAS!C9100,1,2)&amp;MID(COMPRAS!F9100,1,2)&amp;MID(COMPRAS!D9100,1,2),IVA!W:W,0)),"SIN COD.")</f>
        <v>0</v>
      </c>
    </row>
    <row r="9201" spans="1:86" x14ac:dyDescent="0.25">
      <c r="A9201"/>
      <c r="B9201"/>
      <c r="D9201"/>
      <c r="AL9201">
        <f t="shared" si="1001"/>
        <v>0</v>
      </c>
      <c r="AQ9201">
        <f t="shared" si="1002"/>
        <v>0</v>
      </c>
      <c r="AR9201" t="str">
        <f>IFERROR(IF(OR(AP9201=338,AP9201=340,AP9201=341,AP9201=342,AP9201="342A",AP9201="342B"),PorcenRet(AP9201,AT9201,AU9201),INDEX(PORCENTAJEBUSCAR,MATCH(AP9201,CódigoRET,0),4)*1),"")</f>
        <v/>
      </c>
      <c r="AS9201">
        <f t="shared" si="1003"/>
        <v>0</v>
      </c>
      <c r="BF9201" t="str">
        <f>IFERROR(IF(OR(BD9201=338,BD9201=340,BD9201=341,BD9201=342,BD9201="342A",BD9201="342B"),PorcenRet(BD9201,BH9201,BI9201),INDEX(PORCENTAJEBUSCAR,MATCH(BD9201,CódigoRET,0),4)*1),"")</f>
        <v/>
      </c>
      <c r="BG9201">
        <f t="shared" si="1004"/>
        <v>0</v>
      </c>
      <c r="BO9201">
        <f t="shared" si="1005"/>
        <v>0</v>
      </c>
      <c r="CC9201">
        <f t="shared" si="1006"/>
        <v>0</v>
      </c>
      <c r="CD9201">
        <f t="shared" si="1007"/>
        <v>0</v>
      </c>
      <c r="CG9201">
        <f ca="1">IFERROR(INDIRECT("IVA!X"&amp;MATCH(MID(COMPRAS!C9101,1,2)&amp;MID(COMPRAS!F9101,1,2)&amp;MID(COMPRAS!D9101,1,2),IVA!W:W,0)),"SIN COD.")</f>
        <v>0</v>
      </c>
      <c r="CH9201">
        <f ca="1">IFERROR(INDIRECT("IVA!Y"&amp;MATCH(MID(COMPRAS!C9101,1,2)&amp;MID(COMPRAS!F9101,1,2)&amp;MID(COMPRAS!D9101,1,2),IVA!W:W,0)),"SIN COD.")</f>
        <v>0</v>
      </c>
    </row>
    <row r="9202" spans="1:86" x14ac:dyDescent="0.25">
      <c r="A9202"/>
      <c r="B9202"/>
      <c r="D9202"/>
      <c r="AL9202">
        <f t="shared" si="1001"/>
        <v>0</v>
      </c>
      <c r="AQ9202">
        <f t="shared" si="1002"/>
        <v>0</v>
      </c>
      <c r="AR9202" t="str">
        <f>IFERROR(IF(OR(AP9202=338,AP9202=340,AP9202=341,AP9202=342,AP9202="342A",AP9202="342B"),PorcenRet(AP9202,AT9202,AU9202),INDEX(PORCENTAJEBUSCAR,MATCH(AP9202,CódigoRET,0),4)*1),"")</f>
        <v/>
      </c>
      <c r="AS9202">
        <f t="shared" si="1003"/>
        <v>0</v>
      </c>
      <c r="BF9202" t="str">
        <f>IFERROR(IF(OR(BD9202=338,BD9202=340,BD9202=341,BD9202=342,BD9202="342A",BD9202="342B"),PorcenRet(BD9202,BH9202,BI9202),INDEX(PORCENTAJEBUSCAR,MATCH(BD9202,CódigoRET,0),4)*1),"")</f>
        <v/>
      </c>
      <c r="BG9202">
        <f t="shared" si="1004"/>
        <v>0</v>
      </c>
      <c r="BO9202">
        <f t="shared" si="1005"/>
        <v>0</v>
      </c>
      <c r="CC9202">
        <f t="shared" si="1006"/>
        <v>0</v>
      </c>
      <c r="CD9202">
        <f t="shared" si="1007"/>
        <v>0</v>
      </c>
      <c r="CG9202">
        <f ca="1">IFERROR(INDIRECT("IVA!X"&amp;MATCH(MID(COMPRAS!C9102,1,2)&amp;MID(COMPRAS!F9102,1,2)&amp;MID(COMPRAS!D9102,1,2),IVA!W:W,0)),"SIN COD.")</f>
        <v>0</v>
      </c>
      <c r="CH9202">
        <f ca="1">IFERROR(INDIRECT("IVA!Y"&amp;MATCH(MID(COMPRAS!C9102,1,2)&amp;MID(COMPRAS!F9102,1,2)&amp;MID(COMPRAS!D9102,1,2),IVA!W:W,0)),"SIN COD.")</f>
        <v>0</v>
      </c>
    </row>
    <row r="9203" spans="1:86" x14ac:dyDescent="0.25">
      <c r="A9203"/>
      <c r="B9203"/>
      <c r="D9203"/>
      <c r="AL9203">
        <f t="shared" si="1001"/>
        <v>0</v>
      </c>
      <c r="AQ9203">
        <f t="shared" si="1002"/>
        <v>0</v>
      </c>
      <c r="AR9203" t="str">
        <f>IFERROR(IF(OR(AP9203=338,AP9203=340,AP9203=341,AP9203=342,AP9203="342A",AP9203="342B"),PorcenRet(AP9203,AT9203,AU9203),INDEX(PORCENTAJEBUSCAR,MATCH(AP9203,CódigoRET,0),4)*1),"")</f>
        <v/>
      </c>
      <c r="AS9203">
        <f t="shared" si="1003"/>
        <v>0</v>
      </c>
      <c r="BF9203" t="str">
        <f>IFERROR(IF(OR(BD9203=338,BD9203=340,BD9203=341,BD9203=342,BD9203="342A",BD9203="342B"),PorcenRet(BD9203,BH9203,BI9203),INDEX(PORCENTAJEBUSCAR,MATCH(BD9203,CódigoRET,0),4)*1),"")</f>
        <v/>
      </c>
      <c r="BG9203">
        <f t="shared" si="1004"/>
        <v>0</v>
      </c>
      <c r="BO9203">
        <f t="shared" si="1005"/>
        <v>0</v>
      </c>
      <c r="CC9203">
        <f t="shared" si="1006"/>
        <v>0</v>
      </c>
      <c r="CD9203">
        <f t="shared" si="1007"/>
        <v>0</v>
      </c>
      <c r="CG9203">
        <f ca="1">IFERROR(INDIRECT("IVA!X"&amp;MATCH(MID(COMPRAS!C9103,1,2)&amp;MID(COMPRAS!F9103,1,2)&amp;MID(COMPRAS!D9103,1,2),IVA!W:W,0)),"SIN COD.")</f>
        <v>0</v>
      </c>
      <c r="CH9203">
        <f ca="1">IFERROR(INDIRECT("IVA!Y"&amp;MATCH(MID(COMPRAS!C9103,1,2)&amp;MID(COMPRAS!F9103,1,2)&amp;MID(COMPRAS!D9103,1,2),IVA!W:W,0)),"SIN COD.")</f>
        <v>0</v>
      </c>
    </row>
    <row r="9204" spans="1:86" x14ac:dyDescent="0.25">
      <c r="A9204"/>
      <c r="B9204"/>
      <c r="D9204"/>
      <c r="AL9204">
        <f t="shared" si="1001"/>
        <v>0</v>
      </c>
      <c r="AQ9204">
        <f t="shared" si="1002"/>
        <v>0</v>
      </c>
      <c r="AR9204" t="str">
        <f>IFERROR(IF(OR(AP9204=338,AP9204=340,AP9204=341,AP9204=342,AP9204="342A",AP9204="342B"),PorcenRet(AP9204,AT9204,AU9204),INDEX(PORCENTAJEBUSCAR,MATCH(AP9204,CódigoRET,0),4)*1),"")</f>
        <v/>
      </c>
      <c r="AS9204">
        <f t="shared" si="1003"/>
        <v>0</v>
      </c>
      <c r="BF9204" t="str">
        <f>IFERROR(IF(OR(BD9204=338,BD9204=340,BD9204=341,BD9204=342,BD9204="342A",BD9204="342B"),PorcenRet(BD9204,BH9204,BI9204),INDEX(PORCENTAJEBUSCAR,MATCH(BD9204,CódigoRET,0),4)*1),"")</f>
        <v/>
      </c>
      <c r="BG9204">
        <f t="shared" si="1004"/>
        <v>0</v>
      </c>
      <c r="BO9204">
        <f t="shared" si="1005"/>
        <v>0</v>
      </c>
      <c r="CC9204">
        <f t="shared" si="1006"/>
        <v>0</v>
      </c>
      <c r="CD9204">
        <f t="shared" si="1007"/>
        <v>0</v>
      </c>
      <c r="CG9204">
        <f ca="1">IFERROR(INDIRECT("IVA!X"&amp;MATCH(MID(COMPRAS!C9104,1,2)&amp;MID(COMPRAS!F9104,1,2)&amp;MID(COMPRAS!D9104,1,2),IVA!W:W,0)),"SIN COD.")</f>
        <v>0</v>
      </c>
      <c r="CH9204">
        <f ca="1">IFERROR(INDIRECT("IVA!Y"&amp;MATCH(MID(COMPRAS!C9104,1,2)&amp;MID(COMPRAS!F9104,1,2)&amp;MID(COMPRAS!D9104,1,2),IVA!W:W,0)),"SIN COD.")</f>
        <v>0</v>
      </c>
    </row>
    <row r="9205" spans="1:86" x14ac:dyDescent="0.25">
      <c r="A9205"/>
      <c r="B9205"/>
      <c r="D9205"/>
      <c r="AL9205">
        <f t="shared" si="1001"/>
        <v>0</v>
      </c>
      <c r="AQ9205">
        <f t="shared" si="1002"/>
        <v>0</v>
      </c>
      <c r="AR9205" t="str">
        <f>IFERROR(IF(OR(AP9205=338,AP9205=340,AP9205=341,AP9205=342,AP9205="342A",AP9205="342B"),PorcenRet(AP9205,AT9205,AU9205),INDEX(PORCENTAJEBUSCAR,MATCH(AP9205,CódigoRET,0),4)*1),"")</f>
        <v/>
      </c>
      <c r="AS9205">
        <f t="shared" si="1003"/>
        <v>0</v>
      </c>
      <c r="BF9205" t="str">
        <f>IFERROR(IF(OR(BD9205=338,BD9205=340,BD9205=341,BD9205=342,BD9205="342A",BD9205="342B"),PorcenRet(BD9205,BH9205,BI9205),INDEX(PORCENTAJEBUSCAR,MATCH(BD9205,CódigoRET,0),4)*1),"")</f>
        <v/>
      </c>
      <c r="BG9205">
        <f t="shared" si="1004"/>
        <v>0</v>
      </c>
      <c r="BO9205">
        <f t="shared" si="1005"/>
        <v>0</v>
      </c>
      <c r="CC9205">
        <f t="shared" si="1006"/>
        <v>0</v>
      </c>
      <c r="CD9205">
        <f t="shared" si="1007"/>
        <v>0</v>
      </c>
      <c r="CG9205">
        <f ca="1">IFERROR(INDIRECT("IVA!X"&amp;MATCH(MID(COMPRAS!C9105,1,2)&amp;MID(COMPRAS!F9105,1,2)&amp;MID(COMPRAS!D9105,1,2),IVA!W:W,0)),"SIN COD.")</f>
        <v>0</v>
      </c>
      <c r="CH9205">
        <f ca="1">IFERROR(INDIRECT("IVA!Y"&amp;MATCH(MID(COMPRAS!C9105,1,2)&amp;MID(COMPRAS!F9105,1,2)&amp;MID(COMPRAS!D9105,1,2),IVA!W:W,0)),"SIN COD.")</f>
        <v>0</v>
      </c>
    </row>
    <row r="9206" spans="1:86" x14ac:dyDescent="0.25">
      <c r="A9206"/>
      <c r="B9206"/>
      <c r="D9206"/>
      <c r="AL9206">
        <f t="shared" si="1001"/>
        <v>0</v>
      </c>
      <c r="AQ9206">
        <f t="shared" si="1002"/>
        <v>0</v>
      </c>
      <c r="AR9206" t="str">
        <f>IFERROR(IF(OR(AP9206=338,AP9206=340,AP9206=341,AP9206=342,AP9206="342A",AP9206="342B"),PorcenRet(AP9206,AT9206,AU9206),INDEX(PORCENTAJEBUSCAR,MATCH(AP9206,CódigoRET,0),4)*1),"")</f>
        <v/>
      </c>
      <c r="AS9206">
        <f t="shared" si="1003"/>
        <v>0</v>
      </c>
      <c r="BF9206" t="str">
        <f>IFERROR(IF(OR(BD9206=338,BD9206=340,BD9206=341,BD9206=342,BD9206="342A",BD9206="342B"),PorcenRet(BD9206,BH9206,BI9206),INDEX(PORCENTAJEBUSCAR,MATCH(BD9206,CódigoRET,0),4)*1),"")</f>
        <v/>
      </c>
      <c r="BG9206">
        <f t="shared" si="1004"/>
        <v>0</v>
      </c>
      <c r="BO9206">
        <f t="shared" si="1005"/>
        <v>0</v>
      </c>
      <c r="CC9206">
        <f t="shared" si="1006"/>
        <v>0</v>
      </c>
      <c r="CD9206">
        <f t="shared" si="1007"/>
        <v>0</v>
      </c>
      <c r="CG9206">
        <f ca="1">IFERROR(INDIRECT("IVA!X"&amp;MATCH(MID(COMPRAS!C9106,1,2)&amp;MID(COMPRAS!F9106,1,2)&amp;MID(COMPRAS!D9106,1,2),IVA!W:W,0)),"SIN COD.")</f>
        <v>0</v>
      </c>
      <c r="CH9206">
        <f ca="1">IFERROR(INDIRECT("IVA!Y"&amp;MATCH(MID(COMPRAS!C9106,1,2)&amp;MID(COMPRAS!F9106,1,2)&amp;MID(COMPRAS!D9106,1,2),IVA!W:W,0)),"SIN COD.")</f>
        <v>0</v>
      </c>
    </row>
    <row r="9207" spans="1:86" x14ac:dyDescent="0.25">
      <c r="A9207"/>
      <c r="B9207"/>
      <c r="D9207"/>
      <c r="AL9207">
        <f t="shared" si="1001"/>
        <v>0</v>
      </c>
      <c r="AQ9207">
        <f t="shared" si="1002"/>
        <v>0</v>
      </c>
      <c r="AR9207" t="str">
        <f>IFERROR(IF(OR(AP9207=338,AP9207=340,AP9207=341,AP9207=342,AP9207="342A",AP9207="342B"),PorcenRet(AP9207,AT9207,AU9207),INDEX(PORCENTAJEBUSCAR,MATCH(AP9207,CódigoRET,0),4)*1),"")</f>
        <v/>
      </c>
      <c r="AS9207">
        <f t="shared" si="1003"/>
        <v>0</v>
      </c>
      <c r="BF9207" t="str">
        <f>IFERROR(IF(OR(BD9207=338,BD9207=340,BD9207=341,BD9207=342,BD9207="342A",BD9207="342B"),PorcenRet(BD9207,BH9207,BI9207),INDEX(PORCENTAJEBUSCAR,MATCH(BD9207,CódigoRET,0),4)*1),"")</f>
        <v/>
      </c>
      <c r="BG9207">
        <f t="shared" si="1004"/>
        <v>0</v>
      </c>
      <c r="BO9207">
        <f t="shared" si="1005"/>
        <v>0</v>
      </c>
      <c r="CC9207">
        <f t="shared" si="1006"/>
        <v>0</v>
      </c>
      <c r="CD9207">
        <f t="shared" si="1007"/>
        <v>0</v>
      </c>
      <c r="CG9207">
        <f ca="1">IFERROR(INDIRECT("IVA!X"&amp;MATCH(MID(COMPRAS!C9107,1,2)&amp;MID(COMPRAS!F9107,1,2)&amp;MID(COMPRAS!D9107,1,2),IVA!W:W,0)),"SIN COD.")</f>
        <v>0</v>
      </c>
      <c r="CH9207">
        <f ca="1">IFERROR(INDIRECT("IVA!Y"&amp;MATCH(MID(COMPRAS!C9107,1,2)&amp;MID(COMPRAS!F9107,1,2)&amp;MID(COMPRAS!D9107,1,2),IVA!W:W,0)),"SIN COD.")</f>
        <v>0</v>
      </c>
    </row>
    <row r="9208" spans="1:86" x14ac:dyDescent="0.25">
      <c r="A9208"/>
      <c r="B9208"/>
      <c r="D9208"/>
      <c r="AL9208">
        <f t="shared" si="1001"/>
        <v>0</v>
      </c>
      <c r="AQ9208">
        <f t="shared" si="1002"/>
        <v>0</v>
      </c>
      <c r="AR9208" t="str">
        <f>IFERROR(IF(OR(AP9208=338,AP9208=340,AP9208=341,AP9208=342,AP9208="342A",AP9208="342B"),PorcenRet(AP9208,AT9208,AU9208),INDEX(PORCENTAJEBUSCAR,MATCH(AP9208,CódigoRET,0),4)*1),"")</f>
        <v/>
      </c>
      <c r="AS9208">
        <f t="shared" si="1003"/>
        <v>0</v>
      </c>
      <c r="BF9208" t="str">
        <f>IFERROR(IF(OR(BD9208=338,BD9208=340,BD9208=341,BD9208=342,BD9208="342A",BD9208="342B"),PorcenRet(BD9208,BH9208,BI9208),INDEX(PORCENTAJEBUSCAR,MATCH(BD9208,CódigoRET,0),4)*1),"")</f>
        <v/>
      </c>
      <c r="BG9208">
        <f t="shared" si="1004"/>
        <v>0</v>
      </c>
      <c r="BO9208">
        <f t="shared" si="1005"/>
        <v>0</v>
      </c>
      <c r="CC9208">
        <f t="shared" si="1006"/>
        <v>0</v>
      </c>
      <c r="CD9208">
        <f t="shared" si="1007"/>
        <v>0</v>
      </c>
      <c r="CG9208">
        <f ca="1">IFERROR(INDIRECT("IVA!X"&amp;MATCH(MID(COMPRAS!C9108,1,2)&amp;MID(COMPRAS!F9108,1,2)&amp;MID(COMPRAS!D9108,1,2),IVA!W:W,0)),"SIN COD.")</f>
        <v>0</v>
      </c>
      <c r="CH9208">
        <f ca="1">IFERROR(INDIRECT("IVA!Y"&amp;MATCH(MID(COMPRAS!C9108,1,2)&amp;MID(COMPRAS!F9108,1,2)&amp;MID(COMPRAS!D9108,1,2),IVA!W:W,0)),"SIN COD.")</f>
        <v>0</v>
      </c>
    </row>
    <row r="9209" spans="1:86" x14ac:dyDescent="0.25">
      <c r="A9209"/>
      <c r="B9209"/>
      <c r="D9209"/>
      <c r="AL9209">
        <f t="shared" si="1001"/>
        <v>0</v>
      </c>
      <c r="AQ9209">
        <f t="shared" si="1002"/>
        <v>0</v>
      </c>
      <c r="AR9209" t="str">
        <f>IFERROR(IF(OR(AP9209=338,AP9209=340,AP9209=341,AP9209=342,AP9209="342A",AP9209="342B"),PorcenRet(AP9209,AT9209,AU9209),INDEX(PORCENTAJEBUSCAR,MATCH(AP9209,CódigoRET,0),4)*1),"")</f>
        <v/>
      </c>
      <c r="AS9209">
        <f t="shared" si="1003"/>
        <v>0</v>
      </c>
      <c r="BF9209" t="str">
        <f>IFERROR(IF(OR(BD9209=338,BD9209=340,BD9209=341,BD9209=342,BD9209="342A",BD9209="342B"),PorcenRet(BD9209,BH9209,BI9209),INDEX(PORCENTAJEBUSCAR,MATCH(BD9209,CódigoRET,0),4)*1),"")</f>
        <v/>
      </c>
      <c r="BG9209">
        <f t="shared" si="1004"/>
        <v>0</v>
      </c>
      <c r="BO9209">
        <f t="shared" si="1005"/>
        <v>0</v>
      </c>
      <c r="CC9209">
        <f t="shared" si="1006"/>
        <v>0</v>
      </c>
      <c r="CD9209">
        <f t="shared" si="1007"/>
        <v>0</v>
      </c>
      <c r="CG9209">
        <f ca="1">IFERROR(INDIRECT("IVA!X"&amp;MATCH(MID(COMPRAS!C9109,1,2)&amp;MID(COMPRAS!F9109,1,2)&amp;MID(COMPRAS!D9109,1,2),IVA!W:W,0)),"SIN COD.")</f>
        <v>0</v>
      </c>
      <c r="CH9209">
        <f ca="1">IFERROR(INDIRECT("IVA!Y"&amp;MATCH(MID(COMPRAS!C9109,1,2)&amp;MID(COMPRAS!F9109,1,2)&amp;MID(COMPRAS!D9109,1,2),IVA!W:W,0)),"SIN COD.")</f>
        <v>0</v>
      </c>
    </row>
    <row r="9210" spans="1:86" x14ac:dyDescent="0.25">
      <c r="A9210"/>
      <c r="B9210"/>
      <c r="D9210"/>
      <c r="AL9210">
        <f t="shared" si="1001"/>
        <v>0</v>
      </c>
      <c r="AQ9210">
        <f t="shared" si="1002"/>
        <v>0</v>
      </c>
      <c r="AR9210" t="str">
        <f>IFERROR(IF(OR(AP9210=338,AP9210=340,AP9210=341,AP9210=342,AP9210="342A",AP9210="342B"),PorcenRet(AP9210,AT9210,AU9210),INDEX(PORCENTAJEBUSCAR,MATCH(AP9210,CódigoRET,0),4)*1),"")</f>
        <v/>
      </c>
      <c r="AS9210">
        <f t="shared" si="1003"/>
        <v>0</v>
      </c>
      <c r="BF9210" t="str">
        <f>IFERROR(IF(OR(BD9210=338,BD9210=340,BD9210=341,BD9210=342,BD9210="342A",BD9210="342B"),PorcenRet(BD9210,BH9210,BI9210),INDEX(PORCENTAJEBUSCAR,MATCH(BD9210,CódigoRET,0),4)*1),"")</f>
        <v/>
      </c>
      <c r="BG9210">
        <f t="shared" si="1004"/>
        <v>0</v>
      </c>
      <c r="BO9210">
        <f t="shared" si="1005"/>
        <v>0</v>
      </c>
      <c r="CC9210">
        <f t="shared" si="1006"/>
        <v>0</v>
      </c>
      <c r="CD9210">
        <f t="shared" si="1007"/>
        <v>0</v>
      </c>
      <c r="CG9210">
        <f ca="1">IFERROR(INDIRECT("IVA!X"&amp;MATCH(MID(COMPRAS!C9110,1,2)&amp;MID(COMPRAS!F9110,1,2)&amp;MID(COMPRAS!D9110,1,2),IVA!W:W,0)),"SIN COD.")</f>
        <v>0</v>
      </c>
      <c r="CH9210">
        <f ca="1">IFERROR(INDIRECT("IVA!Y"&amp;MATCH(MID(COMPRAS!C9110,1,2)&amp;MID(COMPRAS!F9110,1,2)&amp;MID(COMPRAS!D9110,1,2),IVA!W:W,0)),"SIN COD.")</f>
        <v>0</v>
      </c>
    </row>
    <row r="9211" spans="1:86" x14ac:dyDescent="0.25">
      <c r="A9211"/>
      <c r="B9211"/>
      <c r="D9211"/>
      <c r="AL9211">
        <f t="shared" si="1001"/>
        <v>0</v>
      </c>
      <c r="AQ9211">
        <f t="shared" si="1002"/>
        <v>0</v>
      </c>
      <c r="AR9211" t="str">
        <f>IFERROR(IF(OR(AP9211=338,AP9211=340,AP9211=341,AP9211=342,AP9211="342A",AP9211="342B"),PorcenRet(AP9211,AT9211,AU9211),INDEX(PORCENTAJEBUSCAR,MATCH(AP9211,CódigoRET,0),4)*1),"")</f>
        <v/>
      </c>
      <c r="AS9211">
        <f t="shared" si="1003"/>
        <v>0</v>
      </c>
      <c r="BF9211" t="str">
        <f>IFERROR(IF(OR(BD9211=338,BD9211=340,BD9211=341,BD9211=342,BD9211="342A",BD9211="342B"),PorcenRet(BD9211,BH9211,BI9211),INDEX(PORCENTAJEBUSCAR,MATCH(BD9211,CódigoRET,0),4)*1),"")</f>
        <v/>
      </c>
      <c r="BG9211">
        <f t="shared" si="1004"/>
        <v>0</v>
      </c>
      <c r="BO9211">
        <f t="shared" si="1005"/>
        <v>0</v>
      </c>
      <c r="CC9211">
        <f t="shared" si="1006"/>
        <v>0</v>
      </c>
      <c r="CD9211">
        <f t="shared" si="1007"/>
        <v>0</v>
      </c>
      <c r="CG9211">
        <f ca="1">IFERROR(INDIRECT("IVA!X"&amp;MATCH(MID(COMPRAS!C9111,1,2)&amp;MID(COMPRAS!F9111,1,2)&amp;MID(COMPRAS!D9111,1,2),IVA!W:W,0)),"SIN COD.")</f>
        <v>0</v>
      </c>
      <c r="CH9211">
        <f ca="1">IFERROR(INDIRECT("IVA!Y"&amp;MATCH(MID(COMPRAS!C9111,1,2)&amp;MID(COMPRAS!F9111,1,2)&amp;MID(COMPRAS!D9111,1,2),IVA!W:W,0)),"SIN COD.")</f>
        <v>0</v>
      </c>
    </row>
    <row r="9212" spans="1:86" x14ac:dyDescent="0.25">
      <c r="A9212"/>
      <c r="B9212"/>
      <c r="D9212"/>
      <c r="AL9212">
        <f t="shared" si="1001"/>
        <v>0</v>
      </c>
      <c r="AQ9212">
        <f t="shared" si="1002"/>
        <v>0</v>
      </c>
      <c r="AR9212" t="str">
        <f>IFERROR(IF(OR(AP9212=338,AP9212=340,AP9212=341,AP9212=342,AP9212="342A",AP9212="342B"),PorcenRet(AP9212,AT9212,AU9212),INDEX(PORCENTAJEBUSCAR,MATCH(AP9212,CódigoRET,0),4)*1),"")</f>
        <v/>
      </c>
      <c r="AS9212">
        <f t="shared" si="1003"/>
        <v>0</v>
      </c>
      <c r="BF9212" t="str">
        <f>IFERROR(IF(OR(BD9212=338,BD9212=340,BD9212=341,BD9212=342,BD9212="342A",BD9212="342B"),PorcenRet(BD9212,BH9212,BI9212),INDEX(PORCENTAJEBUSCAR,MATCH(BD9212,CódigoRET,0),4)*1),"")</f>
        <v/>
      </c>
      <c r="BG9212">
        <f t="shared" si="1004"/>
        <v>0</v>
      </c>
      <c r="BO9212">
        <f t="shared" si="1005"/>
        <v>0</v>
      </c>
      <c r="CC9212">
        <f t="shared" si="1006"/>
        <v>0</v>
      </c>
      <c r="CD9212">
        <f t="shared" si="1007"/>
        <v>0</v>
      </c>
      <c r="CG9212">
        <f ca="1">IFERROR(INDIRECT("IVA!X"&amp;MATCH(MID(COMPRAS!C9112,1,2)&amp;MID(COMPRAS!F9112,1,2)&amp;MID(COMPRAS!D9112,1,2),IVA!W:W,0)),"SIN COD.")</f>
        <v>0</v>
      </c>
      <c r="CH9212">
        <f ca="1">IFERROR(INDIRECT("IVA!Y"&amp;MATCH(MID(COMPRAS!C9112,1,2)&amp;MID(COMPRAS!F9112,1,2)&amp;MID(COMPRAS!D9112,1,2),IVA!W:W,0)),"SIN COD.")</f>
        <v>0</v>
      </c>
    </row>
    <row r="9213" spans="1:86" x14ac:dyDescent="0.25">
      <c r="A9213"/>
      <c r="B9213"/>
      <c r="D9213"/>
      <c r="AL9213">
        <f t="shared" si="1001"/>
        <v>0</v>
      </c>
      <c r="AQ9213">
        <f t="shared" si="1002"/>
        <v>0</v>
      </c>
      <c r="AR9213" t="str">
        <f>IFERROR(IF(OR(AP9213=338,AP9213=340,AP9213=341,AP9213=342,AP9213="342A",AP9213="342B"),PorcenRet(AP9213,AT9213,AU9213),INDEX(PORCENTAJEBUSCAR,MATCH(AP9213,CódigoRET,0),4)*1),"")</f>
        <v/>
      </c>
      <c r="AS9213">
        <f t="shared" si="1003"/>
        <v>0</v>
      </c>
      <c r="BF9213" t="str">
        <f>IFERROR(IF(OR(BD9213=338,BD9213=340,BD9213=341,BD9213=342,BD9213="342A",BD9213="342B"),PorcenRet(BD9213,BH9213,BI9213),INDEX(PORCENTAJEBUSCAR,MATCH(BD9213,CódigoRET,0),4)*1),"")</f>
        <v/>
      </c>
      <c r="BG9213">
        <f t="shared" si="1004"/>
        <v>0</v>
      </c>
      <c r="BO9213">
        <f t="shared" si="1005"/>
        <v>0</v>
      </c>
      <c r="CC9213">
        <f t="shared" si="1006"/>
        <v>0</v>
      </c>
      <c r="CD9213">
        <f t="shared" si="1007"/>
        <v>0</v>
      </c>
      <c r="CG9213">
        <f ca="1">IFERROR(INDIRECT("IVA!X"&amp;MATCH(MID(COMPRAS!C9113,1,2)&amp;MID(COMPRAS!F9113,1,2)&amp;MID(COMPRAS!D9113,1,2),IVA!W:W,0)),"SIN COD.")</f>
        <v>0</v>
      </c>
      <c r="CH9213">
        <f ca="1">IFERROR(INDIRECT("IVA!Y"&amp;MATCH(MID(COMPRAS!C9113,1,2)&amp;MID(COMPRAS!F9113,1,2)&amp;MID(COMPRAS!D9113,1,2),IVA!W:W,0)),"SIN COD.")</f>
        <v>0</v>
      </c>
    </row>
    <row r="9214" spans="1:86" x14ac:dyDescent="0.25">
      <c r="A9214"/>
      <c r="B9214"/>
      <c r="D9214"/>
      <c r="AL9214">
        <f t="shared" si="1001"/>
        <v>0</v>
      </c>
      <c r="AQ9214">
        <f t="shared" si="1002"/>
        <v>0</v>
      </c>
      <c r="AR9214" t="str">
        <f>IFERROR(IF(OR(AP9214=338,AP9214=340,AP9214=341,AP9214=342,AP9214="342A",AP9214="342B"),PorcenRet(AP9214,AT9214,AU9214),INDEX(PORCENTAJEBUSCAR,MATCH(AP9214,CódigoRET,0),4)*1),"")</f>
        <v/>
      </c>
      <c r="AS9214">
        <f t="shared" si="1003"/>
        <v>0</v>
      </c>
      <c r="BF9214" t="str">
        <f>IFERROR(IF(OR(BD9214=338,BD9214=340,BD9214=341,BD9214=342,BD9214="342A",BD9214="342B"),PorcenRet(BD9214,BH9214,BI9214),INDEX(PORCENTAJEBUSCAR,MATCH(BD9214,CódigoRET,0),4)*1),"")</f>
        <v/>
      </c>
      <c r="BG9214">
        <f t="shared" si="1004"/>
        <v>0</v>
      </c>
      <c r="BO9214">
        <f t="shared" si="1005"/>
        <v>0</v>
      </c>
      <c r="CC9214">
        <f t="shared" si="1006"/>
        <v>0</v>
      </c>
      <c r="CD9214">
        <f t="shared" si="1007"/>
        <v>0</v>
      </c>
      <c r="CG9214">
        <f ca="1">IFERROR(INDIRECT("IVA!X"&amp;MATCH(MID(COMPRAS!C9114,1,2)&amp;MID(COMPRAS!F9114,1,2)&amp;MID(COMPRAS!D9114,1,2),IVA!W:W,0)),"SIN COD.")</f>
        <v>0</v>
      </c>
      <c r="CH9214">
        <f ca="1">IFERROR(INDIRECT("IVA!Y"&amp;MATCH(MID(COMPRAS!C9114,1,2)&amp;MID(COMPRAS!F9114,1,2)&amp;MID(COMPRAS!D9114,1,2),IVA!W:W,0)),"SIN COD.")</f>
        <v>0</v>
      </c>
    </row>
    <row r="9215" spans="1:86" x14ac:dyDescent="0.25">
      <c r="A9215"/>
      <c r="B9215"/>
      <c r="D9215"/>
      <c r="AL9215">
        <f t="shared" si="1001"/>
        <v>0</v>
      </c>
      <c r="AQ9215">
        <f t="shared" si="1002"/>
        <v>0</v>
      </c>
      <c r="AR9215" t="str">
        <f>IFERROR(IF(OR(AP9215=338,AP9215=340,AP9215=341,AP9215=342,AP9215="342A",AP9215="342B"),PorcenRet(AP9215,AT9215,AU9215),INDEX(PORCENTAJEBUSCAR,MATCH(AP9215,CódigoRET,0),4)*1),"")</f>
        <v/>
      </c>
      <c r="AS9215">
        <f t="shared" si="1003"/>
        <v>0</v>
      </c>
      <c r="BF9215" t="str">
        <f>IFERROR(IF(OR(BD9215=338,BD9215=340,BD9215=341,BD9215=342,BD9215="342A",BD9215="342B"),PorcenRet(BD9215,BH9215,BI9215),INDEX(PORCENTAJEBUSCAR,MATCH(BD9215,CódigoRET,0),4)*1),"")</f>
        <v/>
      </c>
      <c r="BG9215">
        <f t="shared" si="1004"/>
        <v>0</v>
      </c>
      <c r="BO9215">
        <f t="shared" si="1005"/>
        <v>0</v>
      </c>
      <c r="CC9215">
        <f t="shared" si="1006"/>
        <v>0</v>
      </c>
      <c r="CD9215">
        <f t="shared" si="1007"/>
        <v>0</v>
      </c>
      <c r="CG9215">
        <f ca="1">IFERROR(INDIRECT("IVA!X"&amp;MATCH(MID(COMPRAS!C9115,1,2)&amp;MID(COMPRAS!F9115,1,2)&amp;MID(COMPRAS!D9115,1,2),IVA!W:W,0)),"SIN COD.")</f>
        <v>0</v>
      </c>
      <c r="CH9215">
        <f ca="1">IFERROR(INDIRECT("IVA!Y"&amp;MATCH(MID(COMPRAS!C9115,1,2)&amp;MID(COMPRAS!F9115,1,2)&amp;MID(COMPRAS!D9115,1,2),IVA!W:W,0)),"SIN COD.")</f>
        <v>0</v>
      </c>
    </row>
    <row r="9216" spans="1:86" x14ac:dyDescent="0.25">
      <c r="A9216"/>
      <c r="B9216"/>
      <c r="D9216"/>
      <c r="AL9216">
        <f t="shared" si="1001"/>
        <v>0</v>
      </c>
      <c r="AQ9216">
        <f t="shared" si="1002"/>
        <v>0</v>
      </c>
      <c r="AR9216" t="str">
        <f>IFERROR(IF(OR(AP9216=338,AP9216=340,AP9216=341,AP9216=342,AP9216="342A",AP9216="342B"),PorcenRet(AP9216,AT9216,AU9216),INDEX(PORCENTAJEBUSCAR,MATCH(AP9216,CódigoRET,0),4)*1),"")</f>
        <v/>
      </c>
      <c r="AS9216">
        <f t="shared" si="1003"/>
        <v>0</v>
      </c>
      <c r="BF9216" t="str">
        <f>IFERROR(IF(OR(BD9216=338,BD9216=340,BD9216=341,BD9216=342,BD9216="342A",BD9216="342B"),PorcenRet(BD9216,BH9216,BI9216),INDEX(PORCENTAJEBUSCAR,MATCH(BD9216,CódigoRET,0),4)*1),"")</f>
        <v/>
      </c>
      <c r="BG9216">
        <f t="shared" si="1004"/>
        <v>0</v>
      </c>
      <c r="BO9216">
        <f t="shared" si="1005"/>
        <v>0</v>
      </c>
      <c r="CC9216">
        <f t="shared" si="1006"/>
        <v>0</v>
      </c>
      <c r="CD9216">
        <f t="shared" si="1007"/>
        <v>0</v>
      </c>
      <c r="CG9216">
        <f ca="1">IFERROR(INDIRECT("IVA!X"&amp;MATCH(MID(COMPRAS!C9116,1,2)&amp;MID(COMPRAS!F9116,1,2)&amp;MID(COMPRAS!D9116,1,2),IVA!W:W,0)),"SIN COD.")</f>
        <v>0</v>
      </c>
      <c r="CH9216">
        <f ca="1">IFERROR(INDIRECT("IVA!Y"&amp;MATCH(MID(COMPRAS!C9116,1,2)&amp;MID(COMPRAS!F9116,1,2)&amp;MID(COMPRAS!D9116,1,2),IVA!W:W,0)),"SIN COD.")</f>
        <v>0</v>
      </c>
    </row>
    <row r="9217" spans="1:86" x14ac:dyDescent="0.25">
      <c r="A9217"/>
      <c r="B9217"/>
      <c r="D9217"/>
      <c r="AL9217">
        <f t="shared" si="1001"/>
        <v>0</v>
      </c>
      <c r="AQ9217">
        <f t="shared" si="1002"/>
        <v>0</v>
      </c>
      <c r="AR9217" t="str">
        <f>IFERROR(IF(OR(AP9217=338,AP9217=340,AP9217=341,AP9217=342,AP9217="342A",AP9217="342B"),PorcenRet(AP9217,AT9217,AU9217),INDEX(PORCENTAJEBUSCAR,MATCH(AP9217,CódigoRET,0),4)*1),"")</f>
        <v/>
      </c>
      <c r="AS9217">
        <f t="shared" si="1003"/>
        <v>0</v>
      </c>
      <c r="BF9217" t="str">
        <f>IFERROR(IF(OR(BD9217=338,BD9217=340,BD9217=341,BD9217=342,BD9217="342A",BD9217="342B"),PorcenRet(BD9217,BH9217,BI9217),INDEX(PORCENTAJEBUSCAR,MATCH(BD9217,CódigoRET,0),4)*1),"")</f>
        <v/>
      </c>
      <c r="BG9217">
        <f t="shared" si="1004"/>
        <v>0</v>
      </c>
      <c r="BO9217">
        <f t="shared" si="1005"/>
        <v>0</v>
      </c>
      <c r="CC9217">
        <f t="shared" si="1006"/>
        <v>0</v>
      </c>
      <c r="CD9217">
        <f t="shared" si="1007"/>
        <v>0</v>
      </c>
      <c r="CG9217">
        <f ca="1">IFERROR(INDIRECT("IVA!X"&amp;MATCH(MID(COMPRAS!C9117,1,2)&amp;MID(COMPRAS!F9117,1,2)&amp;MID(COMPRAS!D9117,1,2),IVA!W:W,0)),"SIN COD.")</f>
        <v>0</v>
      </c>
      <c r="CH9217">
        <f ca="1">IFERROR(INDIRECT("IVA!Y"&amp;MATCH(MID(COMPRAS!C9117,1,2)&amp;MID(COMPRAS!F9117,1,2)&amp;MID(COMPRAS!D9117,1,2),IVA!W:W,0)),"SIN COD.")</f>
        <v>0</v>
      </c>
    </row>
    <row r="9218" spans="1:86" x14ac:dyDescent="0.25">
      <c r="A9218"/>
      <c r="B9218"/>
      <c r="D9218"/>
      <c r="AL9218">
        <f t="shared" ref="AL9218:AL9281" si="1008">O9218+P9218+Q9218+R9218+S9218+T9218+U9218+V9218</f>
        <v>0</v>
      </c>
      <c r="AQ9218">
        <f t="shared" ref="AQ9218:AQ9281" si="1009">+P9218+Q9218+R9218+S9218-BE9218-BQ9218-BW9218+O9218</f>
        <v>0</v>
      </c>
      <c r="AR9218" t="str">
        <f>IFERROR(IF(OR(AP9218=338,AP9218=340,AP9218=341,AP9218=342,AP9218="342A",AP9218="342B"),PorcenRet(AP9218,AT9218,AU9218),INDEX(PORCENTAJEBUSCAR,MATCH(AP9218,CódigoRET,0),4)*1),"")</f>
        <v/>
      </c>
      <c r="AS9218">
        <f t="shared" ref="AS9218:AS9281" si="1010">ROUND(IF(AP9218="",0,AQ9218*(AR9218/100)),2)</f>
        <v>0</v>
      </c>
      <c r="BF9218" t="str">
        <f>IFERROR(IF(OR(BD9218=338,BD9218=340,BD9218=341,BD9218=342,BD9218="342A",BD9218="342B"),PorcenRet(BD9218,BH9218,BI9218),INDEX(PORCENTAJEBUSCAR,MATCH(BD9218,CódigoRET,0),4)*1),"")</f>
        <v/>
      </c>
      <c r="BG9218">
        <f t="shared" ref="BG9218:BG9281" si="1011">ROUND(IF(BD9218="",0,BE9218*(BF9218/100)),2)</f>
        <v>0</v>
      </c>
      <c r="BO9218">
        <f t="shared" ref="BO9218:BO9281" si="1012">IF(MID(F9218,1,2)="41",SUM(O9218:S9218),0)</f>
        <v>0</v>
      </c>
      <c r="CC9218">
        <f t="shared" ref="CC9218:CC9281" si="1013">O9218+P9218+Q9218+R9218+S9218</f>
        <v>0</v>
      </c>
      <c r="CD9218">
        <f t="shared" ref="CD9218:CD9281" si="1014">T9218+U9218</f>
        <v>0</v>
      </c>
      <c r="CG9218">
        <f ca="1">IFERROR(INDIRECT("IVA!X"&amp;MATCH(MID(COMPRAS!C9118,1,2)&amp;MID(COMPRAS!F9118,1,2)&amp;MID(COMPRAS!D9118,1,2),IVA!W:W,0)),"SIN COD.")</f>
        <v>0</v>
      </c>
      <c r="CH9218">
        <f ca="1">IFERROR(INDIRECT("IVA!Y"&amp;MATCH(MID(COMPRAS!C9118,1,2)&amp;MID(COMPRAS!F9118,1,2)&amp;MID(COMPRAS!D9118,1,2),IVA!W:W,0)),"SIN COD.")</f>
        <v>0</v>
      </c>
    </row>
    <row r="9219" spans="1:86" x14ac:dyDescent="0.25">
      <c r="A9219"/>
      <c r="B9219"/>
      <c r="D9219"/>
      <c r="AL9219">
        <f t="shared" si="1008"/>
        <v>0</v>
      </c>
      <c r="AQ9219">
        <f t="shared" si="1009"/>
        <v>0</v>
      </c>
      <c r="AR9219" t="str">
        <f>IFERROR(IF(OR(AP9219=338,AP9219=340,AP9219=341,AP9219=342,AP9219="342A",AP9219="342B"),PorcenRet(AP9219,AT9219,AU9219),INDEX(PORCENTAJEBUSCAR,MATCH(AP9219,CódigoRET,0),4)*1),"")</f>
        <v/>
      </c>
      <c r="AS9219">
        <f t="shared" si="1010"/>
        <v>0</v>
      </c>
      <c r="BF9219" t="str">
        <f>IFERROR(IF(OR(BD9219=338,BD9219=340,BD9219=341,BD9219=342,BD9219="342A",BD9219="342B"),PorcenRet(BD9219,BH9219,BI9219),INDEX(PORCENTAJEBUSCAR,MATCH(BD9219,CódigoRET,0),4)*1),"")</f>
        <v/>
      </c>
      <c r="BG9219">
        <f t="shared" si="1011"/>
        <v>0</v>
      </c>
      <c r="BO9219">
        <f t="shared" si="1012"/>
        <v>0</v>
      </c>
      <c r="CC9219">
        <f t="shared" si="1013"/>
        <v>0</v>
      </c>
      <c r="CD9219">
        <f t="shared" si="1014"/>
        <v>0</v>
      </c>
      <c r="CG9219">
        <f ca="1">IFERROR(INDIRECT("IVA!X"&amp;MATCH(MID(COMPRAS!C9119,1,2)&amp;MID(COMPRAS!F9119,1,2)&amp;MID(COMPRAS!D9119,1,2),IVA!W:W,0)),"SIN COD.")</f>
        <v>0</v>
      </c>
      <c r="CH9219">
        <f ca="1">IFERROR(INDIRECT("IVA!Y"&amp;MATCH(MID(COMPRAS!C9119,1,2)&amp;MID(COMPRAS!F9119,1,2)&amp;MID(COMPRAS!D9119,1,2),IVA!W:W,0)),"SIN COD.")</f>
        <v>0</v>
      </c>
    </row>
    <row r="9220" spans="1:86" x14ac:dyDescent="0.25">
      <c r="A9220"/>
      <c r="B9220"/>
      <c r="D9220"/>
      <c r="AL9220">
        <f t="shared" si="1008"/>
        <v>0</v>
      </c>
      <c r="AQ9220">
        <f t="shared" si="1009"/>
        <v>0</v>
      </c>
      <c r="AR9220" t="str">
        <f>IFERROR(IF(OR(AP9220=338,AP9220=340,AP9220=341,AP9220=342,AP9220="342A",AP9220="342B"),PorcenRet(AP9220,AT9220,AU9220),INDEX(PORCENTAJEBUSCAR,MATCH(AP9220,CódigoRET,0),4)*1),"")</f>
        <v/>
      </c>
      <c r="AS9220">
        <f t="shared" si="1010"/>
        <v>0</v>
      </c>
      <c r="BF9220" t="str">
        <f>IFERROR(IF(OR(BD9220=338,BD9220=340,BD9220=341,BD9220=342,BD9220="342A",BD9220="342B"),PorcenRet(BD9220,BH9220,BI9220),INDEX(PORCENTAJEBUSCAR,MATCH(BD9220,CódigoRET,0),4)*1),"")</f>
        <v/>
      </c>
      <c r="BG9220">
        <f t="shared" si="1011"/>
        <v>0</v>
      </c>
      <c r="BO9220">
        <f t="shared" si="1012"/>
        <v>0</v>
      </c>
      <c r="CC9220">
        <f t="shared" si="1013"/>
        <v>0</v>
      </c>
      <c r="CD9220">
        <f t="shared" si="1014"/>
        <v>0</v>
      </c>
      <c r="CG9220">
        <f ca="1">IFERROR(INDIRECT("IVA!X"&amp;MATCH(MID(COMPRAS!C9120,1,2)&amp;MID(COMPRAS!F9120,1,2)&amp;MID(COMPRAS!D9120,1,2),IVA!W:W,0)),"SIN COD.")</f>
        <v>0</v>
      </c>
      <c r="CH9220">
        <f ca="1">IFERROR(INDIRECT("IVA!Y"&amp;MATCH(MID(COMPRAS!C9120,1,2)&amp;MID(COMPRAS!F9120,1,2)&amp;MID(COMPRAS!D9120,1,2),IVA!W:W,0)),"SIN COD.")</f>
        <v>0</v>
      </c>
    </row>
    <row r="9221" spans="1:86" x14ac:dyDescent="0.25">
      <c r="A9221"/>
      <c r="B9221"/>
      <c r="D9221"/>
      <c r="AL9221">
        <f t="shared" si="1008"/>
        <v>0</v>
      </c>
      <c r="AQ9221">
        <f t="shared" si="1009"/>
        <v>0</v>
      </c>
      <c r="AR9221" t="str">
        <f>IFERROR(IF(OR(AP9221=338,AP9221=340,AP9221=341,AP9221=342,AP9221="342A",AP9221="342B"),PorcenRet(AP9221,AT9221,AU9221),INDEX(PORCENTAJEBUSCAR,MATCH(AP9221,CódigoRET,0),4)*1),"")</f>
        <v/>
      </c>
      <c r="AS9221">
        <f t="shared" si="1010"/>
        <v>0</v>
      </c>
      <c r="BF9221" t="str">
        <f>IFERROR(IF(OR(BD9221=338,BD9221=340,BD9221=341,BD9221=342,BD9221="342A",BD9221="342B"),PorcenRet(BD9221,BH9221,BI9221),INDEX(PORCENTAJEBUSCAR,MATCH(BD9221,CódigoRET,0),4)*1),"")</f>
        <v/>
      </c>
      <c r="BG9221">
        <f t="shared" si="1011"/>
        <v>0</v>
      </c>
      <c r="BO9221">
        <f t="shared" si="1012"/>
        <v>0</v>
      </c>
      <c r="CC9221">
        <f t="shared" si="1013"/>
        <v>0</v>
      </c>
      <c r="CD9221">
        <f t="shared" si="1014"/>
        <v>0</v>
      </c>
      <c r="CG9221">
        <f ca="1">IFERROR(INDIRECT("IVA!X"&amp;MATCH(MID(COMPRAS!C9121,1,2)&amp;MID(COMPRAS!F9121,1,2)&amp;MID(COMPRAS!D9121,1,2),IVA!W:W,0)),"SIN COD.")</f>
        <v>0</v>
      </c>
      <c r="CH9221">
        <f ca="1">IFERROR(INDIRECT("IVA!Y"&amp;MATCH(MID(COMPRAS!C9121,1,2)&amp;MID(COMPRAS!F9121,1,2)&amp;MID(COMPRAS!D9121,1,2),IVA!W:W,0)),"SIN COD.")</f>
        <v>0</v>
      </c>
    </row>
    <row r="9222" spans="1:86" x14ac:dyDescent="0.25">
      <c r="A9222"/>
      <c r="B9222"/>
      <c r="D9222"/>
      <c r="AL9222">
        <f t="shared" si="1008"/>
        <v>0</v>
      </c>
      <c r="AQ9222">
        <f t="shared" si="1009"/>
        <v>0</v>
      </c>
      <c r="AR9222" t="str">
        <f>IFERROR(IF(OR(AP9222=338,AP9222=340,AP9222=341,AP9222=342,AP9222="342A",AP9222="342B"),PorcenRet(AP9222,AT9222,AU9222),INDEX(PORCENTAJEBUSCAR,MATCH(AP9222,CódigoRET,0),4)*1),"")</f>
        <v/>
      </c>
      <c r="AS9222">
        <f t="shared" si="1010"/>
        <v>0</v>
      </c>
      <c r="BF9222" t="str">
        <f>IFERROR(IF(OR(BD9222=338,BD9222=340,BD9222=341,BD9222=342,BD9222="342A",BD9222="342B"),PorcenRet(BD9222,BH9222,BI9222),INDEX(PORCENTAJEBUSCAR,MATCH(BD9222,CódigoRET,0),4)*1),"")</f>
        <v/>
      </c>
      <c r="BG9222">
        <f t="shared" si="1011"/>
        <v>0</v>
      </c>
      <c r="BO9222">
        <f t="shared" si="1012"/>
        <v>0</v>
      </c>
      <c r="CC9222">
        <f t="shared" si="1013"/>
        <v>0</v>
      </c>
      <c r="CD9222">
        <f t="shared" si="1014"/>
        <v>0</v>
      </c>
      <c r="CG9222">
        <f ca="1">IFERROR(INDIRECT("IVA!X"&amp;MATCH(MID(COMPRAS!C9122,1,2)&amp;MID(COMPRAS!F9122,1,2)&amp;MID(COMPRAS!D9122,1,2),IVA!W:W,0)),"SIN COD.")</f>
        <v>0</v>
      </c>
      <c r="CH9222">
        <f ca="1">IFERROR(INDIRECT("IVA!Y"&amp;MATCH(MID(COMPRAS!C9122,1,2)&amp;MID(COMPRAS!F9122,1,2)&amp;MID(COMPRAS!D9122,1,2),IVA!W:W,0)),"SIN COD.")</f>
        <v>0</v>
      </c>
    </row>
    <row r="9223" spans="1:86" x14ac:dyDescent="0.25">
      <c r="A9223"/>
      <c r="B9223"/>
      <c r="D9223"/>
      <c r="AL9223">
        <f t="shared" si="1008"/>
        <v>0</v>
      </c>
      <c r="AQ9223">
        <f t="shared" si="1009"/>
        <v>0</v>
      </c>
      <c r="AR9223" t="str">
        <f>IFERROR(IF(OR(AP9223=338,AP9223=340,AP9223=341,AP9223=342,AP9223="342A",AP9223="342B"),PorcenRet(AP9223,AT9223,AU9223),INDEX(PORCENTAJEBUSCAR,MATCH(AP9223,CódigoRET,0),4)*1),"")</f>
        <v/>
      </c>
      <c r="AS9223">
        <f t="shared" si="1010"/>
        <v>0</v>
      </c>
      <c r="BF9223" t="str">
        <f>IFERROR(IF(OR(BD9223=338,BD9223=340,BD9223=341,BD9223=342,BD9223="342A",BD9223="342B"),PorcenRet(BD9223,BH9223,BI9223),INDEX(PORCENTAJEBUSCAR,MATCH(BD9223,CódigoRET,0),4)*1),"")</f>
        <v/>
      </c>
      <c r="BG9223">
        <f t="shared" si="1011"/>
        <v>0</v>
      </c>
      <c r="BO9223">
        <f t="shared" si="1012"/>
        <v>0</v>
      </c>
      <c r="CC9223">
        <f t="shared" si="1013"/>
        <v>0</v>
      </c>
      <c r="CD9223">
        <f t="shared" si="1014"/>
        <v>0</v>
      </c>
      <c r="CG9223">
        <f ca="1">IFERROR(INDIRECT("IVA!X"&amp;MATCH(MID(COMPRAS!C9123,1,2)&amp;MID(COMPRAS!F9123,1,2)&amp;MID(COMPRAS!D9123,1,2),IVA!W:W,0)),"SIN COD.")</f>
        <v>0</v>
      </c>
      <c r="CH9223">
        <f ca="1">IFERROR(INDIRECT("IVA!Y"&amp;MATCH(MID(COMPRAS!C9123,1,2)&amp;MID(COMPRAS!F9123,1,2)&amp;MID(COMPRAS!D9123,1,2),IVA!W:W,0)),"SIN COD.")</f>
        <v>0</v>
      </c>
    </row>
    <row r="9224" spans="1:86" x14ac:dyDescent="0.25">
      <c r="A9224"/>
      <c r="B9224"/>
      <c r="D9224"/>
      <c r="AL9224">
        <f t="shared" si="1008"/>
        <v>0</v>
      </c>
      <c r="AQ9224">
        <f t="shared" si="1009"/>
        <v>0</v>
      </c>
      <c r="AR9224" t="str">
        <f>IFERROR(IF(OR(AP9224=338,AP9224=340,AP9224=341,AP9224=342,AP9224="342A",AP9224="342B"),PorcenRet(AP9224,AT9224,AU9224),INDEX(PORCENTAJEBUSCAR,MATCH(AP9224,CódigoRET,0),4)*1),"")</f>
        <v/>
      </c>
      <c r="AS9224">
        <f t="shared" si="1010"/>
        <v>0</v>
      </c>
      <c r="BF9224" t="str">
        <f>IFERROR(IF(OR(BD9224=338,BD9224=340,BD9224=341,BD9224=342,BD9224="342A",BD9224="342B"),PorcenRet(BD9224,BH9224,BI9224),INDEX(PORCENTAJEBUSCAR,MATCH(BD9224,CódigoRET,0),4)*1),"")</f>
        <v/>
      </c>
      <c r="BG9224">
        <f t="shared" si="1011"/>
        <v>0</v>
      </c>
      <c r="BO9224">
        <f t="shared" si="1012"/>
        <v>0</v>
      </c>
      <c r="CC9224">
        <f t="shared" si="1013"/>
        <v>0</v>
      </c>
      <c r="CD9224">
        <f t="shared" si="1014"/>
        <v>0</v>
      </c>
      <c r="CG9224">
        <f ca="1">IFERROR(INDIRECT("IVA!X"&amp;MATCH(MID(COMPRAS!C9124,1,2)&amp;MID(COMPRAS!F9124,1,2)&amp;MID(COMPRAS!D9124,1,2),IVA!W:W,0)),"SIN COD.")</f>
        <v>0</v>
      </c>
      <c r="CH9224">
        <f ca="1">IFERROR(INDIRECT("IVA!Y"&amp;MATCH(MID(COMPRAS!C9124,1,2)&amp;MID(COMPRAS!F9124,1,2)&amp;MID(COMPRAS!D9124,1,2),IVA!W:W,0)),"SIN COD.")</f>
        <v>0</v>
      </c>
    </row>
    <row r="9225" spans="1:86" x14ac:dyDescent="0.25">
      <c r="A9225"/>
      <c r="B9225"/>
      <c r="D9225"/>
      <c r="AL9225">
        <f t="shared" si="1008"/>
        <v>0</v>
      </c>
      <c r="AQ9225">
        <f t="shared" si="1009"/>
        <v>0</v>
      </c>
      <c r="AR9225" t="str">
        <f>IFERROR(IF(OR(AP9225=338,AP9225=340,AP9225=341,AP9225=342,AP9225="342A",AP9225="342B"),PorcenRet(AP9225,AT9225,AU9225),INDEX(PORCENTAJEBUSCAR,MATCH(AP9225,CódigoRET,0),4)*1),"")</f>
        <v/>
      </c>
      <c r="AS9225">
        <f t="shared" si="1010"/>
        <v>0</v>
      </c>
      <c r="BF9225" t="str">
        <f>IFERROR(IF(OR(BD9225=338,BD9225=340,BD9225=341,BD9225=342,BD9225="342A",BD9225="342B"),PorcenRet(BD9225,BH9225,BI9225),INDEX(PORCENTAJEBUSCAR,MATCH(BD9225,CódigoRET,0),4)*1),"")</f>
        <v/>
      </c>
      <c r="BG9225">
        <f t="shared" si="1011"/>
        <v>0</v>
      </c>
      <c r="BO9225">
        <f t="shared" si="1012"/>
        <v>0</v>
      </c>
      <c r="CC9225">
        <f t="shared" si="1013"/>
        <v>0</v>
      </c>
      <c r="CD9225">
        <f t="shared" si="1014"/>
        <v>0</v>
      </c>
      <c r="CG9225">
        <f ca="1">IFERROR(INDIRECT("IVA!X"&amp;MATCH(MID(COMPRAS!C9125,1,2)&amp;MID(COMPRAS!F9125,1,2)&amp;MID(COMPRAS!D9125,1,2),IVA!W:W,0)),"SIN COD.")</f>
        <v>0</v>
      </c>
      <c r="CH9225">
        <f ca="1">IFERROR(INDIRECT("IVA!Y"&amp;MATCH(MID(COMPRAS!C9125,1,2)&amp;MID(COMPRAS!F9125,1,2)&amp;MID(COMPRAS!D9125,1,2),IVA!W:W,0)),"SIN COD.")</f>
        <v>0</v>
      </c>
    </row>
    <row r="9226" spans="1:86" x14ac:dyDescent="0.25">
      <c r="A9226"/>
      <c r="B9226"/>
      <c r="D9226"/>
      <c r="AL9226">
        <f t="shared" si="1008"/>
        <v>0</v>
      </c>
      <c r="AQ9226">
        <f t="shared" si="1009"/>
        <v>0</v>
      </c>
      <c r="AR9226" t="str">
        <f>IFERROR(IF(OR(AP9226=338,AP9226=340,AP9226=341,AP9226=342,AP9226="342A",AP9226="342B"),PorcenRet(AP9226,AT9226,AU9226),INDEX(PORCENTAJEBUSCAR,MATCH(AP9226,CódigoRET,0),4)*1),"")</f>
        <v/>
      </c>
      <c r="AS9226">
        <f t="shared" si="1010"/>
        <v>0</v>
      </c>
      <c r="BF9226" t="str">
        <f>IFERROR(IF(OR(BD9226=338,BD9226=340,BD9226=341,BD9226=342,BD9226="342A",BD9226="342B"),PorcenRet(BD9226,BH9226,BI9226),INDEX(PORCENTAJEBUSCAR,MATCH(BD9226,CódigoRET,0),4)*1),"")</f>
        <v/>
      </c>
      <c r="BG9226">
        <f t="shared" si="1011"/>
        <v>0</v>
      </c>
      <c r="BO9226">
        <f t="shared" si="1012"/>
        <v>0</v>
      </c>
      <c r="CC9226">
        <f t="shared" si="1013"/>
        <v>0</v>
      </c>
      <c r="CD9226">
        <f t="shared" si="1014"/>
        <v>0</v>
      </c>
      <c r="CG9226">
        <f ca="1">IFERROR(INDIRECT("IVA!X"&amp;MATCH(MID(COMPRAS!C9126,1,2)&amp;MID(COMPRAS!F9126,1,2)&amp;MID(COMPRAS!D9126,1,2),IVA!W:W,0)),"SIN COD.")</f>
        <v>0</v>
      </c>
      <c r="CH9226">
        <f ca="1">IFERROR(INDIRECT("IVA!Y"&amp;MATCH(MID(COMPRAS!C9126,1,2)&amp;MID(COMPRAS!F9126,1,2)&amp;MID(COMPRAS!D9126,1,2),IVA!W:W,0)),"SIN COD.")</f>
        <v>0</v>
      </c>
    </row>
    <row r="9227" spans="1:86" x14ac:dyDescent="0.25">
      <c r="A9227"/>
      <c r="B9227"/>
      <c r="D9227"/>
      <c r="AL9227">
        <f t="shared" si="1008"/>
        <v>0</v>
      </c>
      <c r="AQ9227">
        <f t="shared" si="1009"/>
        <v>0</v>
      </c>
      <c r="AR9227" t="str">
        <f>IFERROR(IF(OR(AP9227=338,AP9227=340,AP9227=341,AP9227=342,AP9227="342A",AP9227="342B"),PorcenRet(AP9227,AT9227,AU9227),INDEX(PORCENTAJEBUSCAR,MATCH(AP9227,CódigoRET,0),4)*1),"")</f>
        <v/>
      </c>
      <c r="AS9227">
        <f t="shared" si="1010"/>
        <v>0</v>
      </c>
      <c r="BF9227" t="str">
        <f>IFERROR(IF(OR(BD9227=338,BD9227=340,BD9227=341,BD9227=342,BD9227="342A",BD9227="342B"),PorcenRet(BD9227,BH9227,BI9227),INDEX(PORCENTAJEBUSCAR,MATCH(BD9227,CódigoRET,0),4)*1),"")</f>
        <v/>
      </c>
      <c r="BG9227">
        <f t="shared" si="1011"/>
        <v>0</v>
      </c>
      <c r="BO9227">
        <f t="shared" si="1012"/>
        <v>0</v>
      </c>
      <c r="CC9227">
        <f t="shared" si="1013"/>
        <v>0</v>
      </c>
      <c r="CD9227">
        <f t="shared" si="1014"/>
        <v>0</v>
      </c>
      <c r="CG9227">
        <f ca="1">IFERROR(INDIRECT("IVA!X"&amp;MATCH(MID(COMPRAS!C9127,1,2)&amp;MID(COMPRAS!F9127,1,2)&amp;MID(COMPRAS!D9127,1,2),IVA!W:W,0)),"SIN COD.")</f>
        <v>0</v>
      </c>
      <c r="CH9227">
        <f ca="1">IFERROR(INDIRECT("IVA!Y"&amp;MATCH(MID(COMPRAS!C9127,1,2)&amp;MID(COMPRAS!F9127,1,2)&amp;MID(COMPRAS!D9127,1,2),IVA!W:W,0)),"SIN COD.")</f>
        <v>0</v>
      </c>
    </row>
    <row r="9228" spans="1:86" x14ac:dyDescent="0.25">
      <c r="A9228"/>
      <c r="B9228"/>
      <c r="D9228"/>
      <c r="AL9228">
        <f t="shared" si="1008"/>
        <v>0</v>
      </c>
      <c r="AQ9228">
        <f t="shared" si="1009"/>
        <v>0</v>
      </c>
      <c r="AR9228" t="str">
        <f>IFERROR(IF(OR(AP9228=338,AP9228=340,AP9228=341,AP9228=342,AP9228="342A",AP9228="342B"),PorcenRet(AP9228,AT9228,AU9228),INDEX(PORCENTAJEBUSCAR,MATCH(AP9228,CódigoRET,0),4)*1),"")</f>
        <v/>
      </c>
      <c r="AS9228">
        <f t="shared" si="1010"/>
        <v>0</v>
      </c>
      <c r="BF9228" t="str">
        <f>IFERROR(IF(OR(BD9228=338,BD9228=340,BD9228=341,BD9228=342,BD9228="342A",BD9228="342B"),PorcenRet(BD9228,BH9228,BI9228),INDEX(PORCENTAJEBUSCAR,MATCH(BD9228,CódigoRET,0),4)*1),"")</f>
        <v/>
      </c>
      <c r="BG9228">
        <f t="shared" si="1011"/>
        <v>0</v>
      </c>
      <c r="BO9228">
        <f t="shared" si="1012"/>
        <v>0</v>
      </c>
      <c r="CC9228">
        <f t="shared" si="1013"/>
        <v>0</v>
      </c>
      <c r="CD9228">
        <f t="shared" si="1014"/>
        <v>0</v>
      </c>
      <c r="CG9228">
        <f ca="1">IFERROR(INDIRECT("IVA!X"&amp;MATCH(MID(COMPRAS!C9128,1,2)&amp;MID(COMPRAS!F9128,1,2)&amp;MID(COMPRAS!D9128,1,2),IVA!W:W,0)),"SIN COD.")</f>
        <v>0</v>
      </c>
      <c r="CH9228">
        <f ca="1">IFERROR(INDIRECT("IVA!Y"&amp;MATCH(MID(COMPRAS!C9128,1,2)&amp;MID(COMPRAS!F9128,1,2)&amp;MID(COMPRAS!D9128,1,2),IVA!W:W,0)),"SIN COD.")</f>
        <v>0</v>
      </c>
    </row>
    <row r="9229" spans="1:86" x14ac:dyDescent="0.25">
      <c r="A9229"/>
      <c r="B9229"/>
      <c r="D9229"/>
      <c r="AL9229">
        <f t="shared" si="1008"/>
        <v>0</v>
      </c>
      <c r="AQ9229">
        <f t="shared" si="1009"/>
        <v>0</v>
      </c>
      <c r="AR9229" t="str">
        <f>IFERROR(IF(OR(AP9229=338,AP9229=340,AP9229=341,AP9229=342,AP9229="342A",AP9229="342B"),PorcenRet(AP9229,AT9229,AU9229),INDEX(PORCENTAJEBUSCAR,MATCH(AP9229,CódigoRET,0),4)*1),"")</f>
        <v/>
      </c>
      <c r="AS9229">
        <f t="shared" si="1010"/>
        <v>0</v>
      </c>
      <c r="BF9229" t="str">
        <f>IFERROR(IF(OR(BD9229=338,BD9229=340,BD9229=341,BD9229=342,BD9229="342A",BD9229="342B"),PorcenRet(BD9229,BH9229,BI9229),INDEX(PORCENTAJEBUSCAR,MATCH(BD9229,CódigoRET,0),4)*1),"")</f>
        <v/>
      </c>
      <c r="BG9229">
        <f t="shared" si="1011"/>
        <v>0</v>
      </c>
      <c r="BO9229">
        <f t="shared" si="1012"/>
        <v>0</v>
      </c>
      <c r="CC9229">
        <f t="shared" si="1013"/>
        <v>0</v>
      </c>
      <c r="CD9229">
        <f t="shared" si="1014"/>
        <v>0</v>
      </c>
      <c r="CG9229">
        <f ca="1">IFERROR(INDIRECT("IVA!X"&amp;MATCH(MID(COMPRAS!C9129,1,2)&amp;MID(COMPRAS!F9129,1,2)&amp;MID(COMPRAS!D9129,1,2),IVA!W:W,0)),"SIN COD.")</f>
        <v>0</v>
      </c>
      <c r="CH9229">
        <f ca="1">IFERROR(INDIRECT("IVA!Y"&amp;MATCH(MID(COMPRAS!C9129,1,2)&amp;MID(COMPRAS!F9129,1,2)&amp;MID(COMPRAS!D9129,1,2),IVA!W:W,0)),"SIN COD.")</f>
        <v>0</v>
      </c>
    </row>
    <row r="9230" spans="1:86" x14ac:dyDescent="0.25">
      <c r="A9230"/>
      <c r="B9230"/>
      <c r="D9230"/>
      <c r="AL9230">
        <f t="shared" si="1008"/>
        <v>0</v>
      </c>
      <c r="AQ9230">
        <f t="shared" si="1009"/>
        <v>0</v>
      </c>
      <c r="AR9230" t="str">
        <f>IFERROR(IF(OR(AP9230=338,AP9230=340,AP9230=341,AP9230=342,AP9230="342A",AP9230="342B"),PorcenRet(AP9230,AT9230,AU9230),INDEX(PORCENTAJEBUSCAR,MATCH(AP9230,CódigoRET,0),4)*1),"")</f>
        <v/>
      </c>
      <c r="AS9230">
        <f t="shared" si="1010"/>
        <v>0</v>
      </c>
      <c r="BF9230" t="str">
        <f>IFERROR(IF(OR(BD9230=338,BD9230=340,BD9230=341,BD9230=342,BD9230="342A",BD9230="342B"),PorcenRet(BD9230,BH9230,BI9230),INDEX(PORCENTAJEBUSCAR,MATCH(BD9230,CódigoRET,0),4)*1),"")</f>
        <v/>
      </c>
      <c r="BG9230">
        <f t="shared" si="1011"/>
        <v>0</v>
      </c>
      <c r="BO9230">
        <f t="shared" si="1012"/>
        <v>0</v>
      </c>
      <c r="CC9230">
        <f t="shared" si="1013"/>
        <v>0</v>
      </c>
      <c r="CD9230">
        <f t="shared" si="1014"/>
        <v>0</v>
      </c>
      <c r="CG9230">
        <f ca="1">IFERROR(INDIRECT("IVA!X"&amp;MATCH(MID(COMPRAS!C9130,1,2)&amp;MID(COMPRAS!F9130,1,2)&amp;MID(COMPRAS!D9130,1,2),IVA!W:W,0)),"SIN COD.")</f>
        <v>0</v>
      </c>
      <c r="CH9230">
        <f ca="1">IFERROR(INDIRECT("IVA!Y"&amp;MATCH(MID(COMPRAS!C9130,1,2)&amp;MID(COMPRAS!F9130,1,2)&amp;MID(COMPRAS!D9130,1,2),IVA!W:W,0)),"SIN COD.")</f>
        <v>0</v>
      </c>
    </row>
    <row r="9231" spans="1:86" x14ac:dyDescent="0.25">
      <c r="A9231"/>
      <c r="B9231"/>
      <c r="D9231"/>
      <c r="AL9231">
        <f t="shared" si="1008"/>
        <v>0</v>
      </c>
      <c r="AQ9231">
        <f t="shared" si="1009"/>
        <v>0</v>
      </c>
      <c r="AR9231" t="str">
        <f>IFERROR(IF(OR(AP9231=338,AP9231=340,AP9231=341,AP9231=342,AP9231="342A",AP9231="342B"),PorcenRet(AP9231,AT9231,AU9231),INDEX(PORCENTAJEBUSCAR,MATCH(AP9231,CódigoRET,0),4)*1),"")</f>
        <v/>
      </c>
      <c r="AS9231">
        <f t="shared" si="1010"/>
        <v>0</v>
      </c>
      <c r="BF9231" t="str">
        <f>IFERROR(IF(OR(BD9231=338,BD9231=340,BD9231=341,BD9231=342,BD9231="342A",BD9231="342B"),PorcenRet(BD9231,BH9231,BI9231),INDEX(PORCENTAJEBUSCAR,MATCH(BD9231,CódigoRET,0),4)*1),"")</f>
        <v/>
      </c>
      <c r="BG9231">
        <f t="shared" si="1011"/>
        <v>0</v>
      </c>
      <c r="BO9231">
        <f t="shared" si="1012"/>
        <v>0</v>
      </c>
      <c r="CC9231">
        <f t="shared" si="1013"/>
        <v>0</v>
      </c>
      <c r="CD9231">
        <f t="shared" si="1014"/>
        <v>0</v>
      </c>
      <c r="CG9231">
        <f ca="1">IFERROR(INDIRECT("IVA!X"&amp;MATCH(MID(COMPRAS!C9131,1,2)&amp;MID(COMPRAS!F9131,1,2)&amp;MID(COMPRAS!D9131,1,2),IVA!W:W,0)),"SIN COD.")</f>
        <v>0</v>
      </c>
      <c r="CH9231">
        <f ca="1">IFERROR(INDIRECT("IVA!Y"&amp;MATCH(MID(COMPRAS!C9131,1,2)&amp;MID(COMPRAS!F9131,1,2)&amp;MID(COMPRAS!D9131,1,2),IVA!W:W,0)),"SIN COD.")</f>
        <v>0</v>
      </c>
    </row>
    <row r="9232" spans="1:86" x14ac:dyDescent="0.25">
      <c r="A9232"/>
      <c r="B9232"/>
      <c r="D9232"/>
      <c r="AL9232">
        <f t="shared" si="1008"/>
        <v>0</v>
      </c>
      <c r="AQ9232">
        <f t="shared" si="1009"/>
        <v>0</v>
      </c>
      <c r="AR9232" t="str">
        <f>IFERROR(IF(OR(AP9232=338,AP9232=340,AP9232=341,AP9232=342,AP9232="342A",AP9232="342B"),PorcenRet(AP9232,AT9232,AU9232),INDEX(PORCENTAJEBUSCAR,MATCH(AP9232,CódigoRET,0),4)*1),"")</f>
        <v/>
      </c>
      <c r="AS9232">
        <f t="shared" si="1010"/>
        <v>0</v>
      </c>
      <c r="BF9232" t="str">
        <f>IFERROR(IF(OR(BD9232=338,BD9232=340,BD9232=341,BD9232=342,BD9232="342A",BD9232="342B"),PorcenRet(BD9232,BH9232,BI9232),INDEX(PORCENTAJEBUSCAR,MATCH(BD9232,CódigoRET,0),4)*1),"")</f>
        <v/>
      </c>
      <c r="BG9232">
        <f t="shared" si="1011"/>
        <v>0</v>
      </c>
      <c r="BO9232">
        <f t="shared" si="1012"/>
        <v>0</v>
      </c>
      <c r="CC9232">
        <f t="shared" si="1013"/>
        <v>0</v>
      </c>
      <c r="CD9232">
        <f t="shared" si="1014"/>
        <v>0</v>
      </c>
      <c r="CG9232">
        <f ca="1">IFERROR(INDIRECT("IVA!X"&amp;MATCH(MID(COMPRAS!C9132,1,2)&amp;MID(COMPRAS!F9132,1,2)&amp;MID(COMPRAS!D9132,1,2),IVA!W:W,0)),"SIN COD.")</f>
        <v>0</v>
      </c>
      <c r="CH9232">
        <f ca="1">IFERROR(INDIRECT("IVA!Y"&amp;MATCH(MID(COMPRAS!C9132,1,2)&amp;MID(COMPRAS!F9132,1,2)&amp;MID(COMPRAS!D9132,1,2),IVA!W:W,0)),"SIN COD.")</f>
        <v>0</v>
      </c>
    </row>
    <row r="9233" spans="1:86" x14ac:dyDescent="0.25">
      <c r="A9233"/>
      <c r="B9233"/>
      <c r="D9233"/>
      <c r="AL9233">
        <f t="shared" si="1008"/>
        <v>0</v>
      </c>
      <c r="AQ9233">
        <f t="shared" si="1009"/>
        <v>0</v>
      </c>
      <c r="AR9233" t="str">
        <f>IFERROR(IF(OR(AP9233=338,AP9233=340,AP9233=341,AP9233=342,AP9233="342A",AP9233="342B"),PorcenRet(AP9233,AT9233,AU9233),INDEX(PORCENTAJEBUSCAR,MATCH(AP9233,CódigoRET,0),4)*1),"")</f>
        <v/>
      </c>
      <c r="AS9233">
        <f t="shared" si="1010"/>
        <v>0</v>
      </c>
      <c r="BF9233" t="str">
        <f>IFERROR(IF(OR(BD9233=338,BD9233=340,BD9233=341,BD9233=342,BD9233="342A",BD9233="342B"),PorcenRet(BD9233,BH9233,BI9233),INDEX(PORCENTAJEBUSCAR,MATCH(BD9233,CódigoRET,0),4)*1),"")</f>
        <v/>
      </c>
      <c r="BG9233">
        <f t="shared" si="1011"/>
        <v>0</v>
      </c>
      <c r="BO9233">
        <f t="shared" si="1012"/>
        <v>0</v>
      </c>
      <c r="CC9233">
        <f t="shared" si="1013"/>
        <v>0</v>
      </c>
      <c r="CD9233">
        <f t="shared" si="1014"/>
        <v>0</v>
      </c>
      <c r="CG9233">
        <f ca="1">IFERROR(INDIRECT("IVA!X"&amp;MATCH(MID(COMPRAS!C9133,1,2)&amp;MID(COMPRAS!F9133,1,2)&amp;MID(COMPRAS!D9133,1,2),IVA!W:W,0)),"SIN COD.")</f>
        <v>0</v>
      </c>
      <c r="CH9233">
        <f ca="1">IFERROR(INDIRECT("IVA!Y"&amp;MATCH(MID(COMPRAS!C9133,1,2)&amp;MID(COMPRAS!F9133,1,2)&amp;MID(COMPRAS!D9133,1,2),IVA!W:W,0)),"SIN COD.")</f>
        <v>0</v>
      </c>
    </row>
    <row r="9234" spans="1:86" x14ac:dyDescent="0.25">
      <c r="A9234"/>
      <c r="B9234"/>
      <c r="D9234"/>
      <c r="AL9234">
        <f t="shared" si="1008"/>
        <v>0</v>
      </c>
      <c r="AQ9234">
        <f t="shared" si="1009"/>
        <v>0</v>
      </c>
      <c r="AR9234" t="str">
        <f>IFERROR(IF(OR(AP9234=338,AP9234=340,AP9234=341,AP9234=342,AP9234="342A",AP9234="342B"),PorcenRet(AP9234,AT9234,AU9234),INDEX(PORCENTAJEBUSCAR,MATCH(AP9234,CódigoRET,0),4)*1),"")</f>
        <v/>
      </c>
      <c r="AS9234">
        <f t="shared" si="1010"/>
        <v>0</v>
      </c>
      <c r="BF9234" t="str">
        <f>IFERROR(IF(OR(BD9234=338,BD9234=340,BD9234=341,BD9234=342,BD9234="342A",BD9234="342B"),PorcenRet(BD9234,BH9234,BI9234),INDEX(PORCENTAJEBUSCAR,MATCH(BD9234,CódigoRET,0),4)*1),"")</f>
        <v/>
      </c>
      <c r="BG9234">
        <f t="shared" si="1011"/>
        <v>0</v>
      </c>
      <c r="BO9234">
        <f t="shared" si="1012"/>
        <v>0</v>
      </c>
      <c r="CC9234">
        <f t="shared" si="1013"/>
        <v>0</v>
      </c>
      <c r="CD9234">
        <f t="shared" si="1014"/>
        <v>0</v>
      </c>
      <c r="CG9234">
        <f ca="1">IFERROR(INDIRECT("IVA!X"&amp;MATCH(MID(COMPRAS!C9134,1,2)&amp;MID(COMPRAS!F9134,1,2)&amp;MID(COMPRAS!D9134,1,2),IVA!W:W,0)),"SIN COD.")</f>
        <v>0</v>
      </c>
      <c r="CH9234">
        <f ca="1">IFERROR(INDIRECT("IVA!Y"&amp;MATCH(MID(COMPRAS!C9134,1,2)&amp;MID(COMPRAS!F9134,1,2)&amp;MID(COMPRAS!D9134,1,2),IVA!W:W,0)),"SIN COD.")</f>
        <v>0</v>
      </c>
    </row>
    <row r="9235" spans="1:86" x14ac:dyDescent="0.25">
      <c r="A9235"/>
      <c r="B9235"/>
      <c r="D9235"/>
      <c r="AL9235">
        <f t="shared" si="1008"/>
        <v>0</v>
      </c>
      <c r="AQ9235">
        <f t="shared" si="1009"/>
        <v>0</v>
      </c>
      <c r="AR9235" t="str">
        <f>IFERROR(IF(OR(AP9235=338,AP9235=340,AP9235=341,AP9235=342,AP9235="342A",AP9235="342B"),PorcenRet(AP9235,AT9235,AU9235),INDEX(PORCENTAJEBUSCAR,MATCH(AP9235,CódigoRET,0),4)*1),"")</f>
        <v/>
      </c>
      <c r="AS9235">
        <f t="shared" si="1010"/>
        <v>0</v>
      </c>
      <c r="BF9235" t="str">
        <f>IFERROR(IF(OR(BD9235=338,BD9235=340,BD9235=341,BD9235=342,BD9235="342A",BD9235="342B"),PorcenRet(BD9235,BH9235,BI9235),INDEX(PORCENTAJEBUSCAR,MATCH(BD9235,CódigoRET,0),4)*1),"")</f>
        <v/>
      </c>
      <c r="BG9235">
        <f t="shared" si="1011"/>
        <v>0</v>
      </c>
      <c r="BO9235">
        <f t="shared" si="1012"/>
        <v>0</v>
      </c>
      <c r="CC9235">
        <f t="shared" si="1013"/>
        <v>0</v>
      </c>
      <c r="CD9235">
        <f t="shared" si="1014"/>
        <v>0</v>
      </c>
      <c r="CG9235">
        <f ca="1">IFERROR(INDIRECT("IVA!X"&amp;MATCH(MID(COMPRAS!C9135,1,2)&amp;MID(COMPRAS!F9135,1,2)&amp;MID(COMPRAS!D9135,1,2),IVA!W:W,0)),"SIN COD.")</f>
        <v>0</v>
      </c>
      <c r="CH9235">
        <f ca="1">IFERROR(INDIRECT("IVA!Y"&amp;MATCH(MID(COMPRAS!C9135,1,2)&amp;MID(COMPRAS!F9135,1,2)&amp;MID(COMPRAS!D9135,1,2),IVA!W:W,0)),"SIN COD.")</f>
        <v>0</v>
      </c>
    </row>
    <row r="9236" spans="1:86" x14ac:dyDescent="0.25">
      <c r="A9236"/>
      <c r="B9236"/>
      <c r="D9236"/>
      <c r="AL9236">
        <f t="shared" si="1008"/>
        <v>0</v>
      </c>
      <c r="AQ9236">
        <f t="shared" si="1009"/>
        <v>0</v>
      </c>
      <c r="AR9236" t="str">
        <f>IFERROR(IF(OR(AP9236=338,AP9236=340,AP9236=341,AP9236=342,AP9236="342A",AP9236="342B"),PorcenRet(AP9236,AT9236,AU9236),INDEX(PORCENTAJEBUSCAR,MATCH(AP9236,CódigoRET,0),4)*1),"")</f>
        <v/>
      </c>
      <c r="AS9236">
        <f t="shared" si="1010"/>
        <v>0</v>
      </c>
      <c r="BF9236" t="str">
        <f>IFERROR(IF(OR(BD9236=338,BD9236=340,BD9236=341,BD9236=342,BD9236="342A",BD9236="342B"),PorcenRet(BD9236,BH9236,BI9236),INDEX(PORCENTAJEBUSCAR,MATCH(BD9236,CódigoRET,0),4)*1),"")</f>
        <v/>
      </c>
      <c r="BG9236">
        <f t="shared" si="1011"/>
        <v>0</v>
      </c>
      <c r="BO9236">
        <f t="shared" si="1012"/>
        <v>0</v>
      </c>
      <c r="CC9236">
        <f t="shared" si="1013"/>
        <v>0</v>
      </c>
      <c r="CD9236">
        <f t="shared" si="1014"/>
        <v>0</v>
      </c>
      <c r="CG9236">
        <f ca="1">IFERROR(INDIRECT("IVA!X"&amp;MATCH(MID(COMPRAS!C9136,1,2)&amp;MID(COMPRAS!F9136,1,2)&amp;MID(COMPRAS!D9136,1,2),IVA!W:W,0)),"SIN COD.")</f>
        <v>0</v>
      </c>
      <c r="CH9236">
        <f ca="1">IFERROR(INDIRECT("IVA!Y"&amp;MATCH(MID(COMPRAS!C9136,1,2)&amp;MID(COMPRAS!F9136,1,2)&amp;MID(COMPRAS!D9136,1,2),IVA!W:W,0)),"SIN COD.")</f>
        <v>0</v>
      </c>
    </row>
    <row r="9237" spans="1:86" x14ac:dyDescent="0.25">
      <c r="A9237"/>
      <c r="B9237"/>
      <c r="D9237"/>
      <c r="AL9237">
        <f t="shared" si="1008"/>
        <v>0</v>
      </c>
      <c r="AQ9237">
        <f t="shared" si="1009"/>
        <v>0</v>
      </c>
      <c r="AR9237" t="str">
        <f>IFERROR(IF(OR(AP9237=338,AP9237=340,AP9237=341,AP9237=342,AP9237="342A",AP9237="342B"),PorcenRet(AP9237,AT9237,AU9237),INDEX(PORCENTAJEBUSCAR,MATCH(AP9237,CódigoRET,0),4)*1),"")</f>
        <v/>
      </c>
      <c r="AS9237">
        <f t="shared" si="1010"/>
        <v>0</v>
      </c>
      <c r="BF9237" t="str">
        <f>IFERROR(IF(OR(BD9237=338,BD9237=340,BD9237=341,BD9237=342,BD9237="342A",BD9237="342B"),PorcenRet(BD9237,BH9237,BI9237),INDEX(PORCENTAJEBUSCAR,MATCH(BD9237,CódigoRET,0),4)*1),"")</f>
        <v/>
      </c>
      <c r="BG9237">
        <f t="shared" si="1011"/>
        <v>0</v>
      </c>
      <c r="BO9237">
        <f t="shared" si="1012"/>
        <v>0</v>
      </c>
      <c r="CC9237">
        <f t="shared" si="1013"/>
        <v>0</v>
      </c>
      <c r="CD9237">
        <f t="shared" si="1014"/>
        <v>0</v>
      </c>
      <c r="CG9237">
        <f ca="1">IFERROR(INDIRECT("IVA!X"&amp;MATCH(MID(COMPRAS!C9137,1,2)&amp;MID(COMPRAS!F9137,1,2)&amp;MID(COMPRAS!D9137,1,2),IVA!W:W,0)),"SIN COD.")</f>
        <v>0</v>
      </c>
      <c r="CH9237">
        <f ca="1">IFERROR(INDIRECT("IVA!Y"&amp;MATCH(MID(COMPRAS!C9137,1,2)&amp;MID(COMPRAS!F9137,1,2)&amp;MID(COMPRAS!D9137,1,2),IVA!W:W,0)),"SIN COD.")</f>
        <v>0</v>
      </c>
    </row>
    <row r="9238" spans="1:86" x14ac:dyDescent="0.25">
      <c r="A9238"/>
      <c r="B9238"/>
      <c r="D9238"/>
      <c r="AL9238">
        <f t="shared" si="1008"/>
        <v>0</v>
      </c>
      <c r="AQ9238">
        <f t="shared" si="1009"/>
        <v>0</v>
      </c>
      <c r="AR9238" t="str">
        <f>IFERROR(IF(OR(AP9238=338,AP9238=340,AP9238=341,AP9238=342,AP9238="342A",AP9238="342B"),PorcenRet(AP9238,AT9238,AU9238),INDEX(PORCENTAJEBUSCAR,MATCH(AP9238,CódigoRET,0),4)*1),"")</f>
        <v/>
      </c>
      <c r="AS9238">
        <f t="shared" si="1010"/>
        <v>0</v>
      </c>
      <c r="BF9238" t="str">
        <f>IFERROR(IF(OR(BD9238=338,BD9238=340,BD9238=341,BD9238=342,BD9238="342A",BD9238="342B"),PorcenRet(BD9238,BH9238,BI9238),INDEX(PORCENTAJEBUSCAR,MATCH(BD9238,CódigoRET,0),4)*1),"")</f>
        <v/>
      </c>
      <c r="BG9238">
        <f t="shared" si="1011"/>
        <v>0</v>
      </c>
      <c r="BO9238">
        <f t="shared" si="1012"/>
        <v>0</v>
      </c>
      <c r="CC9238">
        <f t="shared" si="1013"/>
        <v>0</v>
      </c>
      <c r="CD9238">
        <f t="shared" si="1014"/>
        <v>0</v>
      </c>
      <c r="CG9238">
        <f ca="1">IFERROR(INDIRECT("IVA!X"&amp;MATCH(MID(COMPRAS!C9138,1,2)&amp;MID(COMPRAS!F9138,1,2)&amp;MID(COMPRAS!D9138,1,2),IVA!W:W,0)),"SIN COD.")</f>
        <v>0</v>
      </c>
      <c r="CH9238">
        <f ca="1">IFERROR(INDIRECT("IVA!Y"&amp;MATCH(MID(COMPRAS!C9138,1,2)&amp;MID(COMPRAS!F9138,1,2)&amp;MID(COMPRAS!D9138,1,2),IVA!W:W,0)),"SIN COD.")</f>
        <v>0</v>
      </c>
    </row>
    <row r="9239" spans="1:86" x14ac:dyDescent="0.25">
      <c r="A9239"/>
      <c r="B9239"/>
      <c r="D9239"/>
      <c r="AL9239">
        <f t="shared" si="1008"/>
        <v>0</v>
      </c>
      <c r="AQ9239">
        <f t="shared" si="1009"/>
        <v>0</v>
      </c>
      <c r="AR9239" t="str">
        <f>IFERROR(IF(OR(AP9239=338,AP9239=340,AP9239=341,AP9239=342,AP9239="342A",AP9239="342B"),PorcenRet(AP9239,AT9239,AU9239),INDEX(PORCENTAJEBUSCAR,MATCH(AP9239,CódigoRET,0),4)*1),"")</f>
        <v/>
      </c>
      <c r="AS9239">
        <f t="shared" si="1010"/>
        <v>0</v>
      </c>
      <c r="BF9239" t="str">
        <f>IFERROR(IF(OR(BD9239=338,BD9239=340,BD9239=341,BD9239=342,BD9239="342A",BD9239="342B"),PorcenRet(BD9239,BH9239,BI9239),INDEX(PORCENTAJEBUSCAR,MATCH(BD9239,CódigoRET,0),4)*1),"")</f>
        <v/>
      </c>
      <c r="BG9239">
        <f t="shared" si="1011"/>
        <v>0</v>
      </c>
      <c r="BO9239">
        <f t="shared" si="1012"/>
        <v>0</v>
      </c>
      <c r="CC9239">
        <f t="shared" si="1013"/>
        <v>0</v>
      </c>
      <c r="CD9239">
        <f t="shared" si="1014"/>
        <v>0</v>
      </c>
      <c r="CG9239">
        <f ca="1">IFERROR(INDIRECT("IVA!X"&amp;MATCH(MID(COMPRAS!C9139,1,2)&amp;MID(COMPRAS!F9139,1,2)&amp;MID(COMPRAS!D9139,1,2),IVA!W:W,0)),"SIN COD.")</f>
        <v>0</v>
      </c>
      <c r="CH9239">
        <f ca="1">IFERROR(INDIRECT("IVA!Y"&amp;MATCH(MID(COMPRAS!C9139,1,2)&amp;MID(COMPRAS!F9139,1,2)&amp;MID(COMPRAS!D9139,1,2),IVA!W:W,0)),"SIN COD.")</f>
        <v>0</v>
      </c>
    </row>
    <row r="9240" spans="1:86" x14ac:dyDescent="0.25">
      <c r="A9240"/>
      <c r="B9240"/>
      <c r="D9240"/>
      <c r="AL9240">
        <f t="shared" si="1008"/>
        <v>0</v>
      </c>
      <c r="AQ9240">
        <f t="shared" si="1009"/>
        <v>0</v>
      </c>
      <c r="AR9240" t="str">
        <f>IFERROR(IF(OR(AP9240=338,AP9240=340,AP9240=341,AP9240=342,AP9240="342A",AP9240="342B"),PorcenRet(AP9240,AT9240,AU9240),INDEX(PORCENTAJEBUSCAR,MATCH(AP9240,CódigoRET,0),4)*1),"")</f>
        <v/>
      </c>
      <c r="AS9240">
        <f t="shared" si="1010"/>
        <v>0</v>
      </c>
      <c r="BF9240" t="str">
        <f>IFERROR(IF(OR(BD9240=338,BD9240=340,BD9240=341,BD9240=342,BD9240="342A",BD9240="342B"),PorcenRet(BD9240,BH9240,BI9240),INDEX(PORCENTAJEBUSCAR,MATCH(BD9240,CódigoRET,0),4)*1),"")</f>
        <v/>
      </c>
      <c r="BG9240">
        <f t="shared" si="1011"/>
        <v>0</v>
      </c>
      <c r="BO9240">
        <f t="shared" si="1012"/>
        <v>0</v>
      </c>
      <c r="CC9240">
        <f t="shared" si="1013"/>
        <v>0</v>
      </c>
      <c r="CD9240">
        <f t="shared" si="1014"/>
        <v>0</v>
      </c>
      <c r="CG9240">
        <f ca="1">IFERROR(INDIRECT("IVA!X"&amp;MATCH(MID(COMPRAS!C9140,1,2)&amp;MID(COMPRAS!F9140,1,2)&amp;MID(COMPRAS!D9140,1,2),IVA!W:W,0)),"SIN COD.")</f>
        <v>0</v>
      </c>
      <c r="CH9240">
        <f ca="1">IFERROR(INDIRECT("IVA!Y"&amp;MATCH(MID(COMPRAS!C9140,1,2)&amp;MID(COMPRAS!F9140,1,2)&amp;MID(COMPRAS!D9140,1,2),IVA!W:W,0)),"SIN COD.")</f>
        <v>0</v>
      </c>
    </row>
    <row r="9241" spans="1:86" x14ac:dyDescent="0.25">
      <c r="A9241"/>
      <c r="B9241"/>
      <c r="D9241"/>
      <c r="AL9241">
        <f t="shared" si="1008"/>
        <v>0</v>
      </c>
      <c r="AQ9241">
        <f t="shared" si="1009"/>
        <v>0</v>
      </c>
      <c r="AR9241" t="str">
        <f>IFERROR(IF(OR(AP9241=338,AP9241=340,AP9241=341,AP9241=342,AP9241="342A",AP9241="342B"),PorcenRet(AP9241,AT9241,AU9241),INDEX(PORCENTAJEBUSCAR,MATCH(AP9241,CódigoRET,0),4)*1),"")</f>
        <v/>
      </c>
      <c r="AS9241">
        <f t="shared" si="1010"/>
        <v>0</v>
      </c>
      <c r="BF9241" t="str">
        <f>IFERROR(IF(OR(BD9241=338,BD9241=340,BD9241=341,BD9241=342,BD9241="342A",BD9241="342B"),PorcenRet(BD9241,BH9241,BI9241),INDEX(PORCENTAJEBUSCAR,MATCH(BD9241,CódigoRET,0),4)*1),"")</f>
        <v/>
      </c>
      <c r="BG9241">
        <f t="shared" si="1011"/>
        <v>0</v>
      </c>
      <c r="BO9241">
        <f t="shared" si="1012"/>
        <v>0</v>
      </c>
      <c r="CC9241">
        <f t="shared" si="1013"/>
        <v>0</v>
      </c>
      <c r="CD9241">
        <f t="shared" si="1014"/>
        <v>0</v>
      </c>
      <c r="CG9241">
        <f ca="1">IFERROR(INDIRECT("IVA!X"&amp;MATCH(MID(COMPRAS!C9141,1,2)&amp;MID(COMPRAS!F9141,1,2)&amp;MID(COMPRAS!D9141,1,2),IVA!W:W,0)),"SIN COD.")</f>
        <v>0</v>
      </c>
      <c r="CH9241">
        <f ca="1">IFERROR(INDIRECT("IVA!Y"&amp;MATCH(MID(COMPRAS!C9141,1,2)&amp;MID(COMPRAS!F9141,1,2)&amp;MID(COMPRAS!D9141,1,2),IVA!W:W,0)),"SIN COD.")</f>
        <v>0</v>
      </c>
    </row>
    <row r="9242" spans="1:86" x14ac:dyDescent="0.25">
      <c r="A9242"/>
      <c r="B9242"/>
      <c r="D9242"/>
      <c r="AL9242">
        <f t="shared" si="1008"/>
        <v>0</v>
      </c>
      <c r="AQ9242">
        <f t="shared" si="1009"/>
        <v>0</v>
      </c>
      <c r="AR9242" t="str">
        <f>IFERROR(IF(OR(AP9242=338,AP9242=340,AP9242=341,AP9242=342,AP9242="342A",AP9242="342B"),PorcenRet(AP9242,AT9242,AU9242),INDEX(PORCENTAJEBUSCAR,MATCH(AP9242,CódigoRET,0),4)*1),"")</f>
        <v/>
      </c>
      <c r="AS9242">
        <f t="shared" si="1010"/>
        <v>0</v>
      </c>
      <c r="BF9242" t="str">
        <f>IFERROR(IF(OR(BD9242=338,BD9242=340,BD9242=341,BD9242=342,BD9242="342A",BD9242="342B"),PorcenRet(BD9242,BH9242,BI9242),INDEX(PORCENTAJEBUSCAR,MATCH(BD9242,CódigoRET,0),4)*1),"")</f>
        <v/>
      </c>
      <c r="BG9242">
        <f t="shared" si="1011"/>
        <v>0</v>
      </c>
      <c r="BO9242">
        <f t="shared" si="1012"/>
        <v>0</v>
      </c>
      <c r="CC9242">
        <f t="shared" si="1013"/>
        <v>0</v>
      </c>
      <c r="CD9242">
        <f t="shared" si="1014"/>
        <v>0</v>
      </c>
      <c r="CG9242">
        <f ca="1">IFERROR(INDIRECT("IVA!X"&amp;MATCH(MID(COMPRAS!C9142,1,2)&amp;MID(COMPRAS!F9142,1,2)&amp;MID(COMPRAS!D9142,1,2),IVA!W:W,0)),"SIN COD.")</f>
        <v>0</v>
      </c>
      <c r="CH9242">
        <f ca="1">IFERROR(INDIRECT("IVA!Y"&amp;MATCH(MID(COMPRAS!C9142,1,2)&amp;MID(COMPRAS!F9142,1,2)&amp;MID(COMPRAS!D9142,1,2),IVA!W:W,0)),"SIN COD.")</f>
        <v>0</v>
      </c>
    </row>
    <row r="9243" spans="1:86" x14ac:dyDescent="0.25">
      <c r="A9243"/>
      <c r="B9243"/>
      <c r="D9243"/>
      <c r="AL9243">
        <f t="shared" si="1008"/>
        <v>0</v>
      </c>
      <c r="AQ9243">
        <f t="shared" si="1009"/>
        <v>0</v>
      </c>
      <c r="AR9243" t="str">
        <f>IFERROR(IF(OR(AP9243=338,AP9243=340,AP9243=341,AP9243=342,AP9243="342A",AP9243="342B"),PorcenRet(AP9243,AT9243,AU9243),INDEX(PORCENTAJEBUSCAR,MATCH(AP9243,CódigoRET,0),4)*1),"")</f>
        <v/>
      </c>
      <c r="AS9243">
        <f t="shared" si="1010"/>
        <v>0</v>
      </c>
      <c r="BF9243" t="str">
        <f>IFERROR(IF(OR(BD9243=338,BD9243=340,BD9243=341,BD9243=342,BD9243="342A",BD9243="342B"),PorcenRet(BD9243,BH9243,BI9243),INDEX(PORCENTAJEBUSCAR,MATCH(BD9243,CódigoRET,0),4)*1),"")</f>
        <v/>
      </c>
      <c r="BG9243">
        <f t="shared" si="1011"/>
        <v>0</v>
      </c>
      <c r="BO9243">
        <f t="shared" si="1012"/>
        <v>0</v>
      </c>
      <c r="CC9243">
        <f t="shared" si="1013"/>
        <v>0</v>
      </c>
      <c r="CD9243">
        <f t="shared" si="1014"/>
        <v>0</v>
      </c>
      <c r="CG9243">
        <f ca="1">IFERROR(INDIRECT("IVA!X"&amp;MATCH(MID(COMPRAS!C9143,1,2)&amp;MID(COMPRAS!F9143,1,2)&amp;MID(COMPRAS!D9143,1,2),IVA!W:W,0)),"SIN COD.")</f>
        <v>0</v>
      </c>
      <c r="CH9243">
        <f ca="1">IFERROR(INDIRECT("IVA!Y"&amp;MATCH(MID(COMPRAS!C9143,1,2)&amp;MID(COMPRAS!F9143,1,2)&amp;MID(COMPRAS!D9143,1,2),IVA!W:W,0)),"SIN COD.")</f>
        <v>0</v>
      </c>
    </row>
    <row r="9244" spans="1:86" x14ac:dyDescent="0.25">
      <c r="A9244"/>
      <c r="B9244"/>
      <c r="D9244"/>
      <c r="AL9244">
        <f t="shared" si="1008"/>
        <v>0</v>
      </c>
      <c r="AQ9244">
        <f t="shared" si="1009"/>
        <v>0</v>
      </c>
      <c r="AR9244" t="str">
        <f>IFERROR(IF(OR(AP9244=338,AP9244=340,AP9244=341,AP9244=342,AP9244="342A",AP9244="342B"),PorcenRet(AP9244,AT9244,AU9244),INDEX(PORCENTAJEBUSCAR,MATCH(AP9244,CódigoRET,0),4)*1),"")</f>
        <v/>
      </c>
      <c r="AS9244">
        <f t="shared" si="1010"/>
        <v>0</v>
      </c>
      <c r="BF9244" t="str">
        <f>IFERROR(IF(OR(BD9244=338,BD9244=340,BD9244=341,BD9244=342,BD9244="342A",BD9244="342B"),PorcenRet(BD9244,BH9244,BI9244),INDEX(PORCENTAJEBUSCAR,MATCH(BD9244,CódigoRET,0),4)*1),"")</f>
        <v/>
      </c>
      <c r="BG9244">
        <f t="shared" si="1011"/>
        <v>0</v>
      </c>
      <c r="BO9244">
        <f t="shared" si="1012"/>
        <v>0</v>
      </c>
      <c r="CC9244">
        <f t="shared" si="1013"/>
        <v>0</v>
      </c>
      <c r="CD9244">
        <f t="shared" si="1014"/>
        <v>0</v>
      </c>
      <c r="CG9244">
        <f ca="1">IFERROR(INDIRECT("IVA!X"&amp;MATCH(MID(COMPRAS!C9144,1,2)&amp;MID(COMPRAS!F9144,1,2)&amp;MID(COMPRAS!D9144,1,2),IVA!W:W,0)),"SIN COD.")</f>
        <v>0</v>
      </c>
      <c r="CH9244">
        <f ca="1">IFERROR(INDIRECT("IVA!Y"&amp;MATCH(MID(COMPRAS!C9144,1,2)&amp;MID(COMPRAS!F9144,1,2)&amp;MID(COMPRAS!D9144,1,2),IVA!W:W,0)),"SIN COD.")</f>
        <v>0</v>
      </c>
    </row>
    <row r="9245" spans="1:86" x14ac:dyDescent="0.25">
      <c r="A9245"/>
      <c r="B9245"/>
      <c r="D9245"/>
      <c r="AL9245">
        <f t="shared" si="1008"/>
        <v>0</v>
      </c>
      <c r="AQ9245">
        <f t="shared" si="1009"/>
        <v>0</v>
      </c>
      <c r="AR9245" t="str">
        <f>IFERROR(IF(OR(AP9245=338,AP9245=340,AP9245=341,AP9245=342,AP9245="342A",AP9245="342B"),PorcenRet(AP9245,AT9245,AU9245),INDEX(PORCENTAJEBUSCAR,MATCH(AP9245,CódigoRET,0),4)*1),"")</f>
        <v/>
      </c>
      <c r="AS9245">
        <f t="shared" si="1010"/>
        <v>0</v>
      </c>
      <c r="BF9245" t="str">
        <f>IFERROR(IF(OR(BD9245=338,BD9245=340,BD9245=341,BD9245=342,BD9245="342A",BD9245="342B"),PorcenRet(BD9245,BH9245,BI9245),INDEX(PORCENTAJEBUSCAR,MATCH(BD9245,CódigoRET,0),4)*1),"")</f>
        <v/>
      </c>
      <c r="BG9245">
        <f t="shared" si="1011"/>
        <v>0</v>
      </c>
      <c r="BO9245">
        <f t="shared" si="1012"/>
        <v>0</v>
      </c>
      <c r="CC9245">
        <f t="shared" si="1013"/>
        <v>0</v>
      </c>
      <c r="CD9245">
        <f t="shared" si="1014"/>
        <v>0</v>
      </c>
      <c r="CG9245">
        <f ca="1">IFERROR(INDIRECT("IVA!X"&amp;MATCH(MID(COMPRAS!C9145,1,2)&amp;MID(COMPRAS!F9145,1,2)&amp;MID(COMPRAS!D9145,1,2),IVA!W:W,0)),"SIN COD.")</f>
        <v>0</v>
      </c>
      <c r="CH9245">
        <f ca="1">IFERROR(INDIRECT("IVA!Y"&amp;MATCH(MID(COMPRAS!C9145,1,2)&amp;MID(COMPRAS!F9145,1,2)&amp;MID(COMPRAS!D9145,1,2),IVA!W:W,0)),"SIN COD.")</f>
        <v>0</v>
      </c>
    </row>
    <row r="9246" spans="1:86" x14ac:dyDescent="0.25">
      <c r="A9246"/>
      <c r="B9246"/>
      <c r="D9246"/>
      <c r="AL9246">
        <f t="shared" si="1008"/>
        <v>0</v>
      </c>
      <c r="AQ9246">
        <f t="shared" si="1009"/>
        <v>0</v>
      </c>
      <c r="AR9246" t="str">
        <f>IFERROR(IF(OR(AP9246=338,AP9246=340,AP9246=341,AP9246=342,AP9246="342A",AP9246="342B"),PorcenRet(AP9246,AT9246,AU9246),INDEX(PORCENTAJEBUSCAR,MATCH(AP9246,CódigoRET,0),4)*1),"")</f>
        <v/>
      </c>
      <c r="AS9246">
        <f t="shared" si="1010"/>
        <v>0</v>
      </c>
      <c r="BF9246" t="str">
        <f>IFERROR(IF(OR(BD9246=338,BD9246=340,BD9246=341,BD9246=342,BD9246="342A",BD9246="342B"),PorcenRet(BD9246,BH9246,BI9246),INDEX(PORCENTAJEBUSCAR,MATCH(BD9246,CódigoRET,0),4)*1),"")</f>
        <v/>
      </c>
      <c r="BG9246">
        <f t="shared" si="1011"/>
        <v>0</v>
      </c>
      <c r="BO9246">
        <f t="shared" si="1012"/>
        <v>0</v>
      </c>
      <c r="CC9246">
        <f t="shared" si="1013"/>
        <v>0</v>
      </c>
      <c r="CD9246">
        <f t="shared" si="1014"/>
        <v>0</v>
      </c>
      <c r="CG9246">
        <f ca="1">IFERROR(INDIRECT("IVA!X"&amp;MATCH(MID(COMPRAS!C9146,1,2)&amp;MID(COMPRAS!F9146,1,2)&amp;MID(COMPRAS!D9146,1,2),IVA!W:W,0)),"SIN COD.")</f>
        <v>0</v>
      </c>
      <c r="CH9246">
        <f ca="1">IFERROR(INDIRECT("IVA!Y"&amp;MATCH(MID(COMPRAS!C9146,1,2)&amp;MID(COMPRAS!F9146,1,2)&amp;MID(COMPRAS!D9146,1,2),IVA!W:W,0)),"SIN COD.")</f>
        <v>0</v>
      </c>
    </row>
    <row r="9247" spans="1:86" x14ac:dyDescent="0.25">
      <c r="A9247"/>
      <c r="B9247"/>
      <c r="D9247"/>
      <c r="AL9247">
        <f t="shared" si="1008"/>
        <v>0</v>
      </c>
      <c r="AQ9247">
        <f t="shared" si="1009"/>
        <v>0</v>
      </c>
      <c r="AR9247" t="str">
        <f>IFERROR(IF(OR(AP9247=338,AP9247=340,AP9247=341,AP9247=342,AP9247="342A",AP9247="342B"),PorcenRet(AP9247,AT9247,AU9247),INDEX(PORCENTAJEBUSCAR,MATCH(AP9247,CódigoRET,0),4)*1),"")</f>
        <v/>
      </c>
      <c r="AS9247">
        <f t="shared" si="1010"/>
        <v>0</v>
      </c>
      <c r="BF9247" t="str">
        <f>IFERROR(IF(OR(BD9247=338,BD9247=340,BD9247=341,BD9247=342,BD9247="342A",BD9247="342B"),PorcenRet(BD9247,BH9247,BI9247),INDEX(PORCENTAJEBUSCAR,MATCH(BD9247,CódigoRET,0),4)*1),"")</f>
        <v/>
      </c>
      <c r="BG9247">
        <f t="shared" si="1011"/>
        <v>0</v>
      </c>
      <c r="BO9247">
        <f t="shared" si="1012"/>
        <v>0</v>
      </c>
      <c r="CC9247">
        <f t="shared" si="1013"/>
        <v>0</v>
      </c>
      <c r="CD9247">
        <f t="shared" si="1014"/>
        <v>0</v>
      </c>
      <c r="CG9247">
        <f ca="1">IFERROR(INDIRECT("IVA!X"&amp;MATCH(MID(COMPRAS!C9147,1,2)&amp;MID(COMPRAS!F9147,1,2)&amp;MID(COMPRAS!D9147,1,2),IVA!W:W,0)),"SIN COD.")</f>
        <v>0</v>
      </c>
      <c r="CH9247">
        <f ca="1">IFERROR(INDIRECT("IVA!Y"&amp;MATCH(MID(COMPRAS!C9147,1,2)&amp;MID(COMPRAS!F9147,1,2)&amp;MID(COMPRAS!D9147,1,2),IVA!W:W,0)),"SIN COD.")</f>
        <v>0</v>
      </c>
    </row>
    <row r="9248" spans="1:86" x14ac:dyDescent="0.25">
      <c r="A9248"/>
      <c r="B9248"/>
      <c r="D9248"/>
      <c r="AL9248">
        <f t="shared" si="1008"/>
        <v>0</v>
      </c>
      <c r="AQ9248">
        <f t="shared" si="1009"/>
        <v>0</v>
      </c>
      <c r="AR9248" t="str">
        <f>IFERROR(IF(OR(AP9248=338,AP9248=340,AP9248=341,AP9248=342,AP9248="342A",AP9248="342B"),PorcenRet(AP9248,AT9248,AU9248),INDEX(PORCENTAJEBUSCAR,MATCH(AP9248,CódigoRET,0),4)*1),"")</f>
        <v/>
      </c>
      <c r="AS9248">
        <f t="shared" si="1010"/>
        <v>0</v>
      </c>
      <c r="BF9248" t="str">
        <f>IFERROR(IF(OR(BD9248=338,BD9248=340,BD9248=341,BD9248=342,BD9248="342A",BD9248="342B"),PorcenRet(BD9248,BH9248,BI9248),INDEX(PORCENTAJEBUSCAR,MATCH(BD9248,CódigoRET,0),4)*1),"")</f>
        <v/>
      </c>
      <c r="BG9248">
        <f t="shared" si="1011"/>
        <v>0</v>
      </c>
      <c r="BO9248">
        <f t="shared" si="1012"/>
        <v>0</v>
      </c>
      <c r="CC9248">
        <f t="shared" si="1013"/>
        <v>0</v>
      </c>
      <c r="CD9248">
        <f t="shared" si="1014"/>
        <v>0</v>
      </c>
      <c r="CG9248">
        <f ca="1">IFERROR(INDIRECT("IVA!X"&amp;MATCH(MID(COMPRAS!C9148,1,2)&amp;MID(COMPRAS!F9148,1,2)&amp;MID(COMPRAS!D9148,1,2),IVA!W:W,0)),"SIN COD.")</f>
        <v>0</v>
      </c>
      <c r="CH9248">
        <f ca="1">IFERROR(INDIRECT("IVA!Y"&amp;MATCH(MID(COMPRAS!C9148,1,2)&amp;MID(COMPRAS!F9148,1,2)&amp;MID(COMPRAS!D9148,1,2),IVA!W:W,0)),"SIN COD.")</f>
        <v>0</v>
      </c>
    </row>
    <row r="9249" spans="1:86" x14ac:dyDescent="0.25">
      <c r="A9249"/>
      <c r="B9249"/>
      <c r="D9249"/>
      <c r="AL9249">
        <f t="shared" si="1008"/>
        <v>0</v>
      </c>
      <c r="AQ9249">
        <f t="shared" si="1009"/>
        <v>0</v>
      </c>
      <c r="AR9249" t="str">
        <f>IFERROR(IF(OR(AP9249=338,AP9249=340,AP9249=341,AP9249=342,AP9249="342A",AP9249="342B"),PorcenRet(AP9249,AT9249,AU9249),INDEX(PORCENTAJEBUSCAR,MATCH(AP9249,CódigoRET,0),4)*1),"")</f>
        <v/>
      </c>
      <c r="AS9249">
        <f t="shared" si="1010"/>
        <v>0</v>
      </c>
      <c r="BF9249" t="str">
        <f>IFERROR(IF(OR(BD9249=338,BD9249=340,BD9249=341,BD9249=342,BD9249="342A",BD9249="342B"),PorcenRet(BD9249,BH9249,BI9249),INDEX(PORCENTAJEBUSCAR,MATCH(BD9249,CódigoRET,0),4)*1),"")</f>
        <v/>
      </c>
      <c r="BG9249">
        <f t="shared" si="1011"/>
        <v>0</v>
      </c>
      <c r="BO9249">
        <f t="shared" si="1012"/>
        <v>0</v>
      </c>
      <c r="CC9249">
        <f t="shared" si="1013"/>
        <v>0</v>
      </c>
      <c r="CD9249">
        <f t="shared" si="1014"/>
        <v>0</v>
      </c>
      <c r="CG9249">
        <f ca="1">IFERROR(INDIRECT("IVA!X"&amp;MATCH(MID(COMPRAS!C9149,1,2)&amp;MID(COMPRAS!F9149,1,2)&amp;MID(COMPRAS!D9149,1,2),IVA!W:W,0)),"SIN COD.")</f>
        <v>0</v>
      </c>
      <c r="CH9249">
        <f ca="1">IFERROR(INDIRECT("IVA!Y"&amp;MATCH(MID(COMPRAS!C9149,1,2)&amp;MID(COMPRAS!F9149,1,2)&amp;MID(COMPRAS!D9149,1,2),IVA!W:W,0)),"SIN COD.")</f>
        <v>0</v>
      </c>
    </row>
    <row r="9250" spans="1:86" x14ac:dyDescent="0.25">
      <c r="A9250"/>
      <c r="B9250"/>
      <c r="D9250"/>
      <c r="AL9250">
        <f t="shared" si="1008"/>
        <v>0</v>
      </c>
      <c r="AQ9250">
        <f t="shared" si="1009"/>
        <v>0</v>
      </c>
      <c r="AR9250" t="str">
        <f>IFERROR(IF(OR(AP9250=338,AP9250=340,AP9250=341,AP9250=342,AP9250="342A",AP9250="342B"),PorcenRet(AP9250,AT9250,AU9250),INDEX(PORCENTAJEBUSCAR,MATCH(AP9250,CódigoRET,0),4)*1),"")</f>
        <v/>
      </c>
      <c r="AS9250">
        <f t="shared" si="1010"/>
        <v>0</v>
      </c>
      <c r="BF9250" t="str">
        <f>IFERROR(IF(OR(BD9250=338,BD9250=340,BD9250=341,BD9250=342,BD9250="342A",BD9250="342B"),PorcenRet(BD9250,BH9250,BI9250),INDEX(PORCENTAJEBUSCAR,MATCH(BD9250,CódigoRET,0),4)*1),"")</f>
        <v/>
      </c>
      <c r="BG9250">
        <f t="shared" si="1011"/>
        <v>0</v>
      </c>
      <c r="BO9250">
        <f t="shared" si="1012"/>
        <v>0</v>
      </c>
      <c r="CC9250">
        <f t="shared" si="1013"/>
        <v>0</v>
      </c>
      <c r="CD9250">
        <f t="shared" si="1014"/>
        <v>0</v>
      </c>
      <c r="CG9250">
        <f ca="1">IFERROR(INDIRECT("IVA!X"&amp;MATCH(MID(COMPRAS!C9150,1,2)&amp;MID(COMPRAS!F9150,1,2)&amp;MID(COMPRAS!D9150,1,2),IVA!W:W,0)),"SIN COD.")</f>
        <v>0</v>
      </c>
      <c r="CH9250">
        <f ca="1">IFERROR(INDIRECT("IVA!Y"&amp;MATCH(MID(COMPRAS!C9150,1,2)&amp;MID(COMPRAS!F9150,1,2)&amp;MID(COMPRAS!D9150,1,2),IVA!W:W,0)),"SIN COD.")</f>
        <v>0</v>
      </c>
    </row>
    <row r="9251" spans="1:86" x14ac:dyDescent="0.25">
      <c r="A9251"/>
      <c r="B9251"/>
      <c r="D9251"/>
      <c r="AL9251">
        <f t="shared" si="1008"/>
        <v>0</v>
      </c>
      <c r="AQ9251">
        <f t="shared" si="1009"/>
        <v>0</v>
      </c>
      <c r="AR9251" t="str">
        <f>IFERROR(IF(OR(AP9251=338,AP9251=340,AP9251=341,AP9251=342,AP9251="342A",AP9251="342B"),PorcenRet(AP9251,AT9251,AU9251),INDEX(PORCENTAJEBUSCAR,MATCH(AP9251,CódigoRET,0),4)*1),"")</f>
        <v/>
      </c>
      <c r="AS9251">
        <f t="shared" si="1010"/>
        <v>0</v>
      </c>
      <c r="BF9251" t="str">
        <f>IFERROR(IF(OR(BD9251=338,BD9251=340,BD9251=341,BD9251=342,BD9251="342A",BD9251="342B"),PorcenRet(BD9251,BH9251,BI9251),INDEX(PORCENTAJEBUSCAR,MATCH(BD9251,CódigoRET,0),4)*1),"")</f>
        <v/>
      </c>
      <c r="BG9251">
        <f t="shared" si="1011"/>
        <v>0</v>
      </c>
      <c r="BO9251">
        <f t="shared" si="1012"/>
        <v>0</v>
      </c>
      <c r="CC9251">
        <f t="shared" si="1013"/>
        <v>0</v>
      </c>
      <c r="CD9251">
        <f t="shared" si="1014"/>
        <v>0</v>
      </c>
      <c r="CG9251">
        <f ca="1">IFERROR(INDIRECT("IVA!X"&amp;MATCH(MID(COMPRAS!C9151,1,2)&amp;MID(COMPRAS!F9151,1,2)&amp;MID(COMPRAS!D9151,1,2),IVA!W:W,0)),"SIN COD.")</f>
        <v>0</v>
      </c>
      <c r="CH9251">
        <f ca="1">IFERROR(INDIRECT("IVA!Y"&amp;MATCH(MID(COMPRAS!C9151,1,2)&amp;MID(COMPRAS!F9151,1,2)&amp;MID(COMPRAS!D9151,1,2),IVA!W:W,0)),"SIN COD.")</f>
        <v>0</v>
      </c>
    </row>
    <row r="9252" spans="1:86" x14ac:dyDescent="0.25">
      <c r="A9252"/>
      <c r="B9252"/>
      <c r="D9252"/>
      <c r="AL9252">
        <f t="shared" si="1008"/>
        <v>0</v>
      </c>
      <c r="AQ9252">
        <f t="shared" si="1009"/>
        <v>0</v>
      </c>
      <c r="AR9252" t="str">
        <f>IFERROR(IF(OR(AP9252=338,AP9252=340,AP9252=341,AP9252=342,AP9252="342A",AP9252="342B"),PorcenRet(AP9252,AT9252,AU9252),INDEX(PORCENTAJEBUSCAR,MATCH(AP9252,CódigoRET,0),4)*1),"")</f>
        <v/>
      </c>
      <c r="AS9252">
        <f t="shared" si="1010"/>
        <v>0</v>
      </c>
      <c r="BF9252" t="str">
        <f>IFERROR(IF(OR(BD9252=338,BD9252=340,BD9252=341,BD9252=342,BD9252="342A",BD9252="342B"),PorcenRet(BD9252,BH9252,BI9252),INDEX(PORCENTAJEBUSCAR,MATCH(BD9252,CódigoRET,0),4)*1),"")</f>
        <v/>
      </c>
      <c r="BG9252">
        <f t="shared" si="1011"/>
        <v>0</v>
      </c>
      <c r="BO9252">
        <f t="shared" si="1012"/>
        <v>0</v>
      </c>
      <c r="CC9252">
        <f t="shared" si="1013"/>
        <v>0</v>
      </c>
      <c r="CD9252">
        <f t="shared" si="1014"/>
        <v>0</v>
      </c>
      <c r="CG9252">
        <f ca="1">IFERROR(INDIRECT("IVA!X"&amp;MATCH(MID(COMPRAS!C9152,1,2)&amp;MID(COMPRAS!F9152,1,2)&amp;MID(COMPRAS!D9152,1,2),IVA!W:W,0)),"SIN COD.")</f>
        <v>0</v>
      </c>
      <c r="CH9252">
        <f ca="1">IFERROR(INDIRECT("IVA!Y"&amp;MATCH(MID(COMPRAS!C9152,1,2)&amp;MID(COMPRAS!F9152,1,2)&amp;MID(COMPRAS!D9152,1,2),IVA!W:W,0)),"SIN COD.")</f>
        <v>0</v>
      </c>
    </row>
    <row r="9253" spans="1:86" x14ac:dyDescent="0.25">
      <c r="A9253"/>
      <c r="B9253"/>
      <c r="D9253"/>
      <c r="AL9253">
        <f t="shared" si="1008"/>
        <v>0</v>
      </c>
      <c r="AQ9253">
        <f t="shared" si="1009"/>
        <v>0</v>
      </c>
      <c r="AR9253" t="str">
        <f>IFERROR(IF(OR(AP9253=338,AP9253=340,AP9253=341,AP9253=342,AP9253="342A",AP9253="342B"),PorcenRet(AP9253,AT9253,AU9253),INDEX(PORCENTAJEBUSCAR,MATCH(AP9253,CódigoRET,0),4)*1),"")</f>
        <v/>
      </c>
      <c r="AS9253">
        <f t="shared" si="1010"/>
        <v>0</v>
      </c>
      <c r="BF9253" t="str">
        <f>IFERROR(IF(OR(BD9253=338,BD9253=340,BD9253=341,BD9253=342,BD9253="342A",BD9253="342B"),PorcenRet(BD9253,BH9253,BI9253),INDEX(PORCENTAJEBUSCAR,MATCH(BD9253,CódigoRET,0),4)*1),"")</f>
        <v/>
      </c>
      <c r="BG9253">
        <f t="shared" si="1011"/>
        <v>0</v>
      </c>
      <c r="BO9253">
        <f t="shared" si="1012"/>
        <v>0</v>
      </c>
      <c r="CC9253">
        <f t="shared" si="1013"/>
        <v>0</v>
      </c>
      <c r="CD9253">
        <f t="shared" si="1014"/>
        <v>0</v>
      </c>
      <c r="CG9253">
        <f ca="1">IFERROR(INDIRECT("IVA!X"&amp;MATCH(MID(COMPRAS!C9153,1,2)&amp;MID(COMPRAS!F9153,1,2)&amp;MID(COMPRAS!D9153,1,2),IVA!W:W,0)),"SIN COD.")</f>
        <v>0</v>
      </c>
      <c r="CH9253">
        <f ca="1">IFERROR(INDIRECT("IVA!Y"&amp;MATCH(MID(COMPRAS!C9153,1,2)&amp;MID(COMPRAS!F9153,1,2)&amp;MID(COMPRAS!D9153,1,2),IVA!W:W,0)),"SIN COD.")</f>
        <v>0</v>
      </c>
    </row>
    <row r="9254" spans="1:86" x14ac:dyDescent="0.25">
      <c r="A9254"/>
      <c r="B9254"/>
      <c r="D9254"/>
      <c r="AL9254">
        <f t="shared" si="1008"/>
        <v>0</v>
      </c>
      <c r="AQ9254">
        <f t="shared" si="1009"/>
        <v>0</v>
      </c>
      <c r="AR9254" t="str">
        <f>IFERROR(IF(OR(AP9254=338,AP9254=340,AP9254=341,AP9254=342,AP9254="342A",AP9254="342B"),PorcenRet(AP9254,AT9254,AU9254),INDEX(PORCENTAJEBUSCAR,MATCH(AP9254,CódigoRET,0),4)*1),"")</f>
        <v/>
      </c>
      <c r="AS9254">
        <f t="shared" si="1010"/>
        <v>0</v>
      </c>
      <c r="BF9254" t="str">
        <f>IFERROR(IF(OR(BD9254=338,BD9254=340,BD9254=341,BD9254=342,BD9254="342A",BD9254="342B"),PorcenRet(BD9254,BH9254,BI9254),INDEX(PORCENTAJEBUSCAR,MATCH(BD9254,CódigoRET,0),4)*1),"")</f>
        <v/>
      </c>
      <c r="BG9254">
        <f t="shared" si="1011"/>
        <v>0</v>
      </c>
      <c r="BO9254">
        <f t="shared" si="1012"/>
        <v>0</v>
      </c>
      <c r="CC9254">
        <f t="shared" si="1013"/>
        <v>0</v>
      </c>
      <c r="CD9254">
        <f t="shared" si="1014"/>
        <v>0</v>
      </c>
      <c r="CG9254">
        <f ca="1">IFERROR(INDIRECT("IVA!X"&amp;MATCH(MID(COMPRAS!C9154,1,2)&amp;MID(COMPRAS!F9154,1,2)&amp;MID(COMPRAS!D9154,1,2),IVA!W:W,0)),"SIN COD.")</f>
        <v>0</v>
      </c>
      <c r="CH9254">
        <f ca="1">IFERROR(INDIRECT("IVA!Y"&amp;MATCH(MID(COMPRAS!C9154,1,2)&amp;MID(COMPRAS!F9154,1,2)&amp;MID(COMPRAS!D9154,1,2),IVA!W:W,0)),"SIN COD.")</f>
        <v>0</v>
      </c>
    </row>
    <row r="9255" spans="1:86" x14ac:dyDescent="0.25">
      <c r="A9255"/>
      <c r="B9255"/>
      <c r="D9255"/>
      <c r="AL9255">
        <f t="shared" si="1008"/>
        <v>0</v>
      </c>
      <c r="AQ9255">
        <f t="shared" si="1009"/>
        <v>0</v>
      </c>
      <c r="AR9255" t="str">
        <f>IFERROR(IF(OR(AP9255=338,AP9255=340,AP9255=341,AP9255=342,AP9255="342A",AP9255="342B"),PorcenRet(AP9255,AT9255,AU9255),INDEX(PORCENTAJEBUSCAR,MATCH(AP9255,CódigoRET,0),4)*1),"")</f>
        <v/>
      </c>
      <c r="AS9255">
        <f t="shared" si="1010"/>
        <v>0</v>
      </c>
      <c r="BF9255" t="str">
        <f>IFERROR(IF(OR(BD9255=338,BD9255=340,BD9255=341,BD9255=342,BD9255="342A",BD9255="342B"),PorcenRet(BD9255,BH9255,BI9255),INDEX(PORCENTAJEBUSCAR,MATCH(BD9255,CódigoRET,0),4)*1),"")</f>
        <v/>
      </c>
      <c r="BG9255">
        <f t="shared" si="1011"/>
        <v>0</v>
      </c>
      <c r="BO9255">
        <f t="shared" si="1012"/>
        <v>0</v>
      </c>
      <c r="CC9255">
        <f t="shared" si="1013"/>
        <v>0</v>
      </c>
      <c r="CD9255">
        <f t="shared" si="1014"/>
        <v>0</v>
      </c>
      <c r="CG9255">
        <f ca="1">IFERROR(INDIRECT("IVA!X"&amp;MATCH(MID(COMPRAS!C9155,1,2)&amp;MID(COMPRAS!F9155,1,2)&amp;MID(COMPRAS!D9155,1,2),IVA!W:W,0)),"SIN COD.")</f>
        <v>0</v>
      </c>
      <c r="CH9255">
        <f ca="1">IFERROR(INDIRECT("IVA!Y"&amp;MATCH(MID(COMPRAS!C9155,1,2)&amp;MID(COMPRAS!F9155,1,2)&amp;MID(COMPRAS!D9155,1,2),IVA!W:W,0)),"SIN COD.")</f>
        <v>0</v>
      </c>
    </row>
    <row r="9256" spans="1:86" x14ac:dyDescent="0.25">
      <c r="A9256"/>
      <c r="B9256"/>
      <c r="D9256"/>
      <c r="AL9256">
        <f t="shared" si="1008"/>
        <v>0</v>
      </c>
      <c r="AQ9256">
        <f t="shared" si="1009"/>
        <v>0</v>
      </c>
      <c r="AR9256" t="str">
        <f>IFERROR(IF(OR(AP9256=338,AP9256=340,AP9256=341,AP9256=342,AP9256="342A",AP9256="342B"),PorcenRet(AP9256,AT9256,AU9256),INDEX(PORCENTAJEBUSCAR,MATCH(AP9256,CódigoRET,0),4)*1),"")</f>
        <v/>
      </c>
      <c r="AS9256">
        <f t="shared" si="1010"/>
        <v>0</v>
      </c>
      <c r="BF9256" t="str">
        <f>IFERROR(IF(OR(BD9256=338,BD9256=340,BD9256=341,BD9256=342,BD9256="342A",BD9256="342B"),PorcenRet(BD9256,BH9256,BI9256),INDEX(PORCENTAJEBUSCAR,MATCH(BD9256,CódigoRET,0),4)*1),"")</f>
        <v/>
      </c>
      <c r="BG9256">
        <f t="shared" si="1011"/>
        <v>0</v>
      </c>
      <c r="BO9256">
        <f t="shared" si="1012"/>
        <v>0</v>
      </c>
      <c r="CC9256">
        <f t="shared" si="1013"/>
        <v>0</v>
      </c>
      <c r="CD9256">
        <f t="shared" si="1014"/>
        <v>0</v>
      </c>
      <c r="CG9256">
        <f ca="1">IFERROR(INDIRECT("IVA!X"&amp;MATCH(MID(COMPRAS!C9156,1,2)&amp;MID(COMPRAS!F9156,1,2)&amp;MID(COMPRAS!D9156,1,2),IVA!W:W,0)),"SIN COD.")</f>
        <v>0</v>
      </c>
      <c r="CH9256">
        <f ca="1">IFERROR(INDIRECT("IVA!Y"&amp;MATCH(MID(COMPRAS!C9156,1,2)&amp;MID(COMPRAS!F9156,1,2)&amp;MID(COMPRAS!D9156,1,2),IVA!W:W,0)),"SIN COD.")</f>
        <v>0</v>
      </c>
    </row>
    <row r="9257" spans="1:86" x14ac:dyDescent="0.25">
      <c r="A9257"/>
      <c r="B9257"/>
      <c r="D9257"/>
      <c r="AL9257">
        <f t="shared" si="1008"/>
        <v>0</v>
      </c>
      <c r="AQ9257">
        <f t="shared" si="1009"/>
        <v>0</v>
      </c>
      <c r="AR9257" t="str">
        <f>IFERROR(IF(OR(AP9257=338,AP9257=340,AP9257=341,AP9257=342,AP9257="342A",AP9257="342B"),PorcenRet(AP9257,AT9257,AU9257),INDEX(PORCENTAJEBUSCAR,MATCH(AP9257,CódigoRET,0),4)*1),"")</f>
        <v/>
      </c>
      <c r="AS9257">
        <f t="shared" si="1010"/>
        <v>0</v>
      </c>
      <c r="BF9257" t="str">
        <f>IFERROR(IF(OR(BD9257=338,BD9257=340,BD9257=341,BD9257=342,BD9257="342A",BD9257="342B"),PorcenRet(BD9257,BH9257,BI9257),INDEX(PORCENTAJEBUSCAR,MATCH(BD9257,CódigoRET,0),4)*1),"")</f>
        <v/>
      </c>
      <c r="BG9257">
        <f t="shared" si="1011"/>
        <v>0</v>
      </c>
      <c r="BO9257">
        <f t="shared" si="1012"/>
        <v>0</v>
      </c>
      <c r="CC9257">
        <f t="shared" si="1013"/>
        <v>0</v>
      </c>
      <c r="CD9257">
        <f t="shared" si="1014"/>
        <v>0</v>
      </c>
      <c r="CG9257">
        <f ca="1">IFERROR(INDIRECT("IVA!X"&amp;MATCH(MID(COMPRAS!C9157,1,2)&amp;MID(COMPRAS!F9157,1,2)&amp;MID(COMPRAS!D9157,1,2),IVA!W:W,0)),"SIN COD.")</f>
        <v>0</v>
      </c>
      <c r="CH9257">
        <f ca="1">IFERROR(INDIRECT("IVA!Y"&amp;MATCH(MID(COMPRAS!C9157,1,2)&amp;MID(COMPRAS!F9157,1,2)&amp;MID(COMPRAS!D9157,1,2),IVA!W:W,0)),"SIN COD.")</f>
        <v>0</v>
      </c>
    </row>
    <row r="9258" spans="1:86" x14ac:dyDescent="0.25">
      <c r="A9258"/>
      <c r="B9258"/>
      <c r="D9258"/>
      <c r="AL9258">
        <f t="shared" si="1008"/>
        <v>0</v>
      </c>
      <c r="AQ9258">
        <f t="shared" si="1009"/>
        <v>0</v>
      </c>
      <c r="AR9258" t="str">
        <f>IFERROR(IF(OR(AP9258=338,AP9258=340,AP9258=341,AP9258=342,AP9258="342A",AP9258="342B"),PorcenRet(AP9258,AT9258,AU9258),INDEX(PORCENTAJEBUSCAR,MATCH(AP9258,CódigoRET,0),4)*1),"")</f>
        <v/>
      </c>
      <c r="AS9258">
        <f t="shared" si="1010"/>
        <v>0</v>
      </c>
      <c r="BF9258" t="str">
        <f>IFERROR(IF(OR(BD9258=338,BD9258=340,BD9258=341,BD9258=342,BD9258="342A",BD9258="342B"),PorcenRet(BD9258,BH9258,BI9258),INDEX(PORCENTAJEBUSCAR,MATCH(BD9258,CódigoRET,0),4)*1),"")</f>
        <v/>
      </c>
      <c r="BG9258">
        <f t="shared" si="1011"/>
        <v>0</v>
      </c>
      <c r="BO9258">
        <f t="shared" si="1012"/>
        <v>0</v>
      </c>
      <c r="CC9258">
        <f t="shared" si="1013"/>
        <v>0</v>
      </c>
      <c r="CD9258">
        <f t="shared" si="1014"/>
        <v>0</v>
      </c>
      <c r="CG9258">
        <f ca="1">IFERROR(INDIRECT("IVA!X"&amp;MATCH(MID(COMPRAS!C9158,1,2)&amp;MID(COMPRAS!F9158,1,2)&amp;MID(COMPRAS!D9158,1,2),IVA!W:W,0)),"SIN COD.")</f>
        <v>0</v>
      </c>
      <c r="CH9258">
        <f ca="1">IFERROR(INDIRECT("IVA!Y"&amp;MATCH(MID(COMPRAS!C9158,1,2)&amp;MID(COMPRAS!F9158,1,2)&amp;MID(COMPRAS!D9158,1,2),IVA!W:W,0)),"SIN COD.")</f>
        <v>0</v>
      </c>
    </row>
    <row r="9259" spans="1:86" x14ac:dyDescent="0.25">
      <c r="A9259"/>
      <c r="B9259"/>
      <c r="D9259"/>
      <c r="AL9259">
        <f t="shared" si="1008"/>
        <v>0</v>
      </c>
      <c r="AQ9259">
        <f t="shared" si="1009"/>
        <v>0</v>
      </c>
      <c r="AR9259" t="str">
        <f>IFERROR(IF(OR(AP9259=338,AP9259=340,AP9259=341,AP9259=342,AP9259="342A",AP9259="342B"),PorcenRet(AP9259,AT9259,AU9259),INDEX(PORCENTAJEBUSCAR,MATCH(AP9259,CódigoRET,0),4)*1),"")</f>
        <v/>
      </c>
      <c r="AS9259">
        <f t="shared" si="1010"/>
        <v>0</v>
      </c>
      <c r="BF9259" t="str">
        <f>IFERROR(IF(OR(BD9259=338,BD9259=340,BD9259=341,BD9259=342,BD9259="342A",BD9259="342B"),PorcenRet(BD9259,BH9259,BI9259),INDEX(PORCENTAJEBUSCAR,MATCH(BD9259,CódigoRET,0),4)*1),"")</f>
        <v/>
      </c>
      <c r="BG9259">
        <f t="shared" si="1011"/>
        <v>0</v>
      </c>
      <c r="BO9259">
        <f t="shared" si="1012"/>
        <v>0</v>
      </c>
      <c r="CC9259">
        <f t="shared" si="1013"/>
        <v>0</v>
      </c>
      <c r="CD9259">
        <f t="shared" si="1014"/>
        <v>0</v>
      </c>
      <c r="CG9259">
        <f ca="1">IFERROR(INDIRECT("IVA!X"&amp;MATCH(MID(COMPRAS!C9159,1,2)&amp;MID(COMPRAS!F9159,1,2)&amp;MID(COMPRAS!D9159,1,2),IVA!W:W,0)),"SIN COD.")</f>
        <v>0</v>
      </c>
      <c r="CH9259">
        <f ca="1">IFERROR(INDIRECT("IVA!Y"&amp;MATCH(MID(COMPRAS!C9159,1,2)&amp;MID(COMPRAS!F9159,1,2)&amp;MID(COMPRAS!D9159,1,2),IVA!W:W,0)),"SIN COD.")</f>
        <v>0</v>
      </c>
    </row>
    <row r="9260" spans="1:86" x14ac:dyDescent="0.25">
      <c r="A9260"/>
      <c r="B9260"/>
      <c r="D9260"/>
      <c r="AL9260">
        <f t="shared" si="1008"/>
        <v>0</v>
      </c>
      <c r="AQ9260">
        <f t="shared" si="1009"/>
        <v>0</v>
      </c>
      <c r="AR9260" t="str">
        <f>IFERROR(IF(OR(AP9260=338,AP9260=340,AP9260=341,AP9260=342,AP9260="342A",AP9260="342B"),PorcenRet(AP9260,AT9260,AU9260),INDEX(PORCENTAJEBUSCAR,MATCH(AP9260,CódigoRET,0),4)*1),"")</f>
        <v/>
      </c>
      <c r="AS9260">
        <f t="shared" si="1010"/>
        <v>0</v>
      </c>
      <c r="BF9260" t="str">
        <f>IFERROR(IF(OR(BD9260=338,BD9260=340,BD9260=341,BD9260=342,BD9260="342A",BD9260="342B"),PorcenRet(BD9260,BH9260,BI9260),INDEX(PORCENTAJEBUSCAR,MATCH(BD9260,CódigoRET,0),4)*1),"")</f>
        <v/>
      </c>
      <c r="BG9260">
        <f t="shared" si="1011"/>
        <v>0</v>
      </c>
      <c r="BO9260">
        <f t="shared" si="1012"/>
        <v>0</v>
      </c>
      <c r="CC9260">
        <f t="shared" si="1013"/>
        <v>0</v>
      </c>
      <c r="CD9260">
        <f t="shared" si="1014"/>
        <v>0</v>
      </c>
      <c r="CG9260">
        <f ca="1">IFERROR(INDIRECT("IVA!X"&amp;MATCH(MID(COMPRAS!C9160,1,2)&amp;MID(COMPRAS!F9160,1,2)&amp;MID(COMPRAS!D9160,1,2),IVA!W:W,0)),"SIN COD.")</f>
        <v>0</v>
      </c>
      <c r="CH9260">
        <f ca="1">IFERROR(INDIRECT("IVA!Y"&amp;MATCH(MID(COMPRAS!C9160,1,2)&amp;MID(COMPRAS!F9160,1,2)&amp;MID(COMPRAS!D9160,1,2),IVA!W:W,0)),"SIN COD.")</f>
        <v>0</v>
      </c>
    </row>
    <row r="9261" spans="1:86" x14ac:dyDescent="0.25">
      <c r="A9261"/>
      <c r="B9261"/>
      <c r="D9261"/>
      <c r="AL9261">
        <f t="shared" si="1008"/>
        <v>0</v>
      </c>
      <c r="AQ9261">
        <f t="shared" si="1009"/>
        <v>0</v>
      </c>
      <c r="AR9261" t="str">
        <f>IFERROR(IF(OR(AP9261=338,AP9261=340,AP9261=341,AP9261=342,AP9261="342A",AP9261="342B"),PorcenRet(AP9261,AT9261,AU9261),INDEX(PORCENTAJEBUSCAR,MATCH(AP9261,CódigoRET,0),4)*1),"")</f>
        <v/>
      </c>
      <c r="AS9261">
        <f t="shared" si="1010"/>
        <v>0</v>
      </c>
      <c r="BF9261" t="str">
        <f>IFERROR(IF(OR(BD9261=338,BD9261=340,BD9261=341,BD9261=342,BD9261="342A",BD9261="342B"),PorcenRet(BD9261,BH9261,BI9261),INDEX(PORCENTAJEBUSCAR,MATCH(BD9261,CódigoRET,0),4)*1),"")</f>
        <v/>
      </c>
      <c r="BG9261">
        <f t="shared" si="1011"/>
        <v>0</v>
      </c>
      <c r="BO9261">
        <f t="shared" si="1012"/>
        <v>0</v>
      </c>
      <c r="CC9261">
        <f t="shared" si="1013"/>
        <v>0</v>
      </c>
      <c r="CD9261">
        <f t="shared" si="1014"/>
        <v>0</v>
      </c>
      <c r="CG9261">
        <f ca="1">IFERROR(INDIRECT("IVA!X"&amp;MATCH(MID(COMPRAS!C9161,1,2)&amp;MID(COMPRAS!F9161,1,2)&amp;MID(COMPRAS!D9161,1,2),IVA!W:W,0)),"SIN COD.")</f>
        <v>0</v>
      </c>
      <c r="CH9261">
        <f ca="1">IFERROR(INDIRECT("IVA!Y"&amp;MATCH(MID(COMPRAS!C9161,1,2)&amp;MID(COMPRAS!F9161,1,2)&amp;MID(COMPRAS!D9161,1,2),IVA!W:W,0)),"SIN COD.")</f>
        <v>0</v>
      </c>
    </row>
    <row r="9262" spans="1:86" x14ac:dyDescent="0.25">
      <c r="A9262"/>
      <c r="B9262"/>
      <c r="D9262"/>
      <c r="AL9262">
        <f t="shared" si="1008"/>
        <v>0</v>
      </c>
      <c r="AQ9262">
        <f t="shared" si="1009"/>
        <v>0</v>
      </c>
      <c r="AR9262" t="str">
        <f>IFERROR(IF(OR(AP9262=338,AP9262=340,AP9262=341,AP9262=342,AP9262="342A",AP9262="342B"),PorcenRet(AP9262,AT9262,AU9262),INDEX(PORCENTAJEBUSCAR,MATCH(AP9262,CódigoRET,0),4)*1),"")</f>
        <v/>
      </c>
      <c r="AS9262">
        <f t="shared" si="1010"/>
        <v>0</v>
      </c>
      <c r="BF9262" t="str">
        <f>IFERROR(IF(OR(BD9262=338,BD9262=340,BD9262=341,BD9262=342,BD9262="342A",BD9262="342B"),PorcenRet(BD9262,BH9262,BI9262),INDEX(PORCENTAJEBUSCAR,MATCH(BD9262,CódigoRET,0),4)*1),"")</f>
        <v/>
      </c>
      <c r="BG9262">
        <f t="shared" si="1011"/>
        <v>0</v>
      </c>
      <c r="BO9262">
        <f t="shared" si="1012"/>
        <v>0</v>
      </c>
      <c r="CC9262">
        <f t="shared" si="1013"/>
        <v>0</v>
      </c>
      <c r="CD9262">
        <f t="shared" si="1014"/>
        <v>0</v>
      </c>
      <c r="CG9262">
        <f ca="1">IFERROR(INDIRECT("IVA!X"&amp;MATCH(MID(COMPRAS!C9162,1,2)&amp;MID(COMPRAS!F9162,1,2)&amp;MID(COMPRAS!D9162,1,2),IVA!W:W,0)),"SIN COD.")</f>
        <v>0</v>
      </c>
      <c r="CH9262">
        <f ca="1">IFERROR(INDIRECT("IVA!Y"&amp;MATCH(MID(COMPRAS!C9162,1,2)&amp;MID(COMPRAS!F9162,1,2)&amp;MID(COMPRAS!D9162,1,2),IVA!W:W,0)),"SIN COD.")</f>
        <v>0</v>
      </c>
    </row>
    <row r="9263" spans="1:86" x14ac:dyDescent="0.25">
      <c r="A9263"/>
      <c r="B9263"/>
      <c r="D9263"/>
      <c r="AL9263">
        <f t="shared" si="1008"/>
        <v>0</v>
      </c>
      <c r="AQ9263">
        <f t="shared" si="1009"/>
        <v>0</v>
      </c>
      <c r="AR9263" t="str">
        <f>IFERROR(IF(OR(AP9263=338,AP9263=340,AP9263=341,AP9263=342,AP9263="342A",AP9263="342B"),PorcenRet(AP9263,AT9263,AU9263),INDEX(PORCENTAJEBUSCAR,MATCH(AP9263,CódigoRET,0),4)*1),"")</f>
        <v/>
      </c>
      <c r="AS9263">
        <f t="shared" si="1010"/>
        <v>0</v>
      </c>
      <c r="BF9263" t="str">
        <f>IFERROR(IF(OR(BD9263=338,BD9263=340,BD9263=341,BD9263=342,BD9263="342A",BD9263="342B"),PorcenRet(BD9263,BH9263,BI9263),INDEX(PORCENTAJEBUSCAR,MATCH(BD9263,CódigoRET,0),4)*1),"")</f>
        <v/>
      </c>
      <c r="BG9263">
        <f t="shared" si="1011"/>
        <v>0</v>
      </c>
      <c r="BO9263">
        <f t="shared" si="1012"/>
        <v>0</v>
      </c>
      <c r="CC9263">
        <f t="shared" si="1013"/>
        <v>0</v>
      </c>
      <c r="CD9263">
        <f t="shared" si="1014"/>
        <v>0</v>
      </c>
      <c r="CG9263">
        <f ca="1">IFERROR(INDIRECT("IVA!X"&amp;MATCH(MID(COMPRAS!C9163,1,2)&amp;MID(COMPRAS!F9163,1,2)&amp;MID(COMPRAS!D9163,1,2),IVA!W:W,0)),"SIN COD.")</f>
        <v>0</v>
      </c>
      <c r="CH9263">
        <f ca="1">IFERROR(INDIRECT("IVA!Y"&amp;MATCH(MID(COMPRAS!C9163,1,2)&amp;MID(COMPRAS!F9163,1,2)&amp;MID(COMPRAS!D9163,1,2),IVA!W:W,0)),"SIN COD.")</f>
        <v>0</v>
      </c>
    </row>
    <row r="9264" spans="1:86" x14ac:dyDescent="0.25">
      <c r="A9264"/>
      <c r="B9264"/>
      <c r="D9264"/>
      <c r="AL9264">
        <f t="shared" si="1008"/>
        <v>0</v>
      </c>
      <c r="AQ9264">
        <f t="shared" si="1009"/>
        <v>0</v>
      </c>
      <c r="AR9264" t="str">
        <f>IFERROR(IF(OR(AP9264=338,AP9264=340,AP9264=341,AP9264=342,AP9264="342A",AP9264="342B"),PorcenRet(AP9264,AT9264,AU9264),INDEX(PORCENTAJEBUSCAR,MATCH(AP9264,CódigoRET,0),4)*1),"")</f>
        <v/>
      </c>
      <c r="AS9264">
        <f t="shared" si="1010"/>
        <v>0</v>
      </c>
      <c r="BF9264" t="str">
        <f>IFERROR(IF(OR(BD9264=338,BD9264=340,BD9264=341,BD9264=342,BD9264="342A",BD9264="342B"),PorcenRet(BD9264,BH9264,BI9264),INDEX(PORCENTAJEBUSCAR,MATCH(BD9264,CódigoRET,0),4)*1),"")</f>
        <v/>
      </c>
      <c r="BG9264">
        <f t="shared" si="1011"/>
        <v>0</v>
      </c>
      <c r="BO9264">
        <f t="shared" si="1012"/>
        <v>0</v>
      </c>
      <c r="CC9264">
        <f t="shared" si="1013"/>
        <v>0</v>
      </c>
      <c r="CD9264">
        <f t="shared" si="1014"/>
        <v>0</v>
      </c>
      <c r="CG9264">
        <f ca="1">IFERROR(INDIRECT("IVA!X"&amp;MATCH(MID(COMPRAS!C9164,1,2)&amp;MID(COMPRAS!F9164,1,2)&amp;MID(COMPRAS!D9164,1,2),IVA!W:W,0)),"SIN COD.")</f>
        <v>0</v>
      </c>
      <c r="CH9264">
        <f ca="1">IFERROR(INDIRECT("IVA!Y"&amp;MATCH(MID(COMPRAS!C9164,1,2)&amp;MID(COMPRAS!F9164,1,2)&amp;MID(COMPRAS!D9164,1,2),IVA!W:W,0)),"SIN COD.")</f>
        <v>0</v>
      </c>
    </row>
    <row r="9265" spans="1:86" x14ac:dyDescent="0.25">
      <c r="A9265"/>
      <c r="B9265"/>
      <c r="D9265"/>
      <c r="AL9265">
        <f t="shared" si="1008"/>
        <v>0</v>
      </c>
      <c r="AQ9265">
        <f t="shared" si="1009"/>
        <v>0</v>
      </c>
      <c r="AR9265" t="str">
        <f>IFERROR(IF(OR(AP9265=338,AP9265=340,AP9265=341,AP9265=342,AP9265="342A",AP9265="342B"),PorcenRet(AP9265,AT9265,AU9265),INDEX(PORCENTAJEBUSCAR,MATCH(AP9265,CódigoRET,0),4)*1),"")</f>
        <v/>
      </c>
      <c r="AS9265">
        <f t="shared" si="1010"/>
        <v>0</v>
      </c>
      <c r="BF9265" t="str">
        <f>IFERROR(IF(OR(BD9265=338,BD9265=340,BD9265=341,BD9265=342,BD9265="342A",BD9265="342B"),PorcenRet(BD9265,BH9265,BI9265),INDEX(PORCENTAJEBUSCAR,MATCH(BD9265,CódigoRET,0),4)*1),"")</f>
        <v/>
      </c>
      <c r="BG9265">
        <f t="shared" si="1011"/>
        <v>0</v>
      </c>
      <c r="BO9265">
        <f t="shared" si="1012"/>
        <v>0</v>
      </c>
      <c r="CC9265">
        <f t="shared" si="1013"/>
        <v>0</v>
      </c>
      <c r="CD9265">
        <f t="shared" si="1014"/>
        <v>0</v>
      </c>
      <c r="CG9265">
        <f ca="1">IFERROR(INDIRECT("IVA!X"&amp;MATCH(MID(COMPRAS!C9165,1,2)&amp;MID(COMPRAS!F9165,1,2)&amp;MID(COMPRAS!D9165,1,2),IVA!W:W,0)),"SIN COD.")</f>
        <v>0</v>
      </c>
      <c r="CH9265">
        <f ca="1">IFERROR(INDIRECT("IVA!Y"&amp;MATCH(MID(COMPRAS!C9165,1,2)&amp;MID(COMPRAS!F9165,1,2)&amp;MID(COMPRAS!D9165,1,2),IVA!W:W,0)),"SIN COD.")</f>
        <v>0</v>
      </c>
    </row>
    <row r="9266" spans="1:86" x14ac:dyDescent="0.25">
      <c r="A9266"/>
      <c r="B9266"/>
      <c r="D9266"/>
      <c r="AL9266">
        <f t="shared" si="1008"/>
        <v>0</v>
      </c>
      <c r="AQ9266">
        <f t="shared" si="1009"/>
        <v>0</v>
      </c>
      <c r="AR9266" t="str">
        <f>IFERROR(IF(OR(AP9266=338,AP9266=340,AP9266=341,AP9266=342,AP9266="342A",AP9266="342B"),PorcenRet(AP9266,AT9266,AU9266),INDEX(PORCENTAJEBUSCAR,MATCH(AP9266,CódigoRET,0),4)*1),"")</f>
        <v/>
      </c>
      <c r="AS9266">
        <f t="shared" si="1010"/>
        <v>0</v>
      </c>
      <c r="BF9266" t="str">
        <f>IFERROR(IF(OR(BD9266=338,BD9266=340,BD9266=341,BD9266=342,BD9266="342A",BD9266="342B"),PorcenRet(BD9266,BH9266,BI9266),INDEX(PORCENTAJEBUSCAR,MATCH(BD9266,CódigoRET,0),4)*1),"")</f>
        <v/>
      </c>
      <c r="BG9266">
        <f t="shared" si="1011"/>
        <v>0</v>
      </c>
      <c r="BO9266">
        <f t="shared" si="1012"/>
        <v>0</v>
      </c>
      <c r="CC9266">
        <f t="shared" si="1013"/>
        <v>0</v>
      </c>
      <c r="CD9266">
        <f t="shared" si="1014"/>
        <v>0</v>
      </c>
      <c r="CG9266">
        <f ca="1">IFERROR(INDIRECT("IVA!X"&amp;MATCH(MID(COMPRAS!C9166,1,2)&amp;MID(COMPRAS!F9166,1,2)&amp;MID(COMPRAS!D9166,1,2),IVA!W:W,0)),"SIN COD.")</f>
        <v>0</v>
      </c>
      <c r="CH9266">
        <f ca="1">IFERROR(INDIRECT("IVA!Y"&amp;MATCH(MID(COMPRAS!C9166,1,2)&amp;MID(COMPRAS!F9166,1,2)&amp;MID(COMPRAS!D9166,1,2),IVA!W:W,0)),"SIN COD.")</f>
        <v>0</v>
      </c>
    </row>
    <row r="9267" spans="1:86" x14ac:dyDescent="0.25">
      <c r="A9267"/>
      <c r="B9267"/>
      <c r="D9267"/>
      <c r="AL9267">
        <f t="shared" si="1008"/>
        <v>0</v>
      </c>
      <c r="AQ9267">
        <f t="shared" si="1009"/>
        <v>0</v>
      </c>
      <c r="AR9267" t="str">
        <f>IFERROR(IF(OR(AP9267=338,AP9267=340,AP9267=341,AP9267=342,AP9267="342A",AP9267="342B"),PorcenRet(AP9267,AT9267,AU9267),INDEX(PORCENTAJEBUSCAR,MATCH(AP9267,CódigoRET,0),4)*1),"")</f>
        <v/>
      </c>
      <c r="AS9267">
        <f t="shared" si="1010"/>
        <v>0</v>
      </c>
      <c r="BF9267" t="str">
        <f>IFERROR(IF(OR(BD9267=338,BD9267=340,BD9267=341,BD9267=342,BD9267="342A",BD9267="342B"),PorcenRet(BD9267,BH9267,BI9267),INDEX(PORCENTAJEBUSCAR,MATCH(BD9267,CódigoRET,0),4)*1),"")</f>
        <v/>
      </c>
      <c r="BG9267">
        <f t="shared" si="1011"/>
        <v>0</v>
      </c>
      <c r="BO9267">
        <f t="shared" si="1012"/>
        <v>0</v>
      </c>
      <c r="CC9267">
        <f t="shared" si="1013"/>
        <v>0</v>
      </c>
      <c r="CD9267">
        <f t="shared" si="1014"/>
        <v>0</v>
      </c>
      <c r="CG9267">
        <f ca="1">IFERROR(INDIRECT("IVA!X"&amp;MATCH(MID(COMPRAS!C9167,1,2)&amp;MID(COMPRAS!F9167,1,2)&amp;MID(COMPRAS!D9167,1,2),IVA!W:W,0)),"SIN COD.")</f>
        <v>0</v>
      </c>
      <c r="CH9267">
        <f ca="1">IFERROR(INDIRECT("IVA!Y"&amp;MATCH(MID(COMPRAS!C9167,1,2)&amp;MID(COMPRAS!F9167,1,2)&amp;MID(COMPRAS!D9167,1,2),IVA!W:W,0)),"SIN COD.")</f>
        <v>0</v>
      </c>
    </row>
    <row r="9268" spans="1:86" x14ac:dyDescent="0.25">
      <c r="A9268"/>
      <c r="B9268"/>
      <c r="D9268"/>
      <c r="AL9268">
        <f t="shared" si="1008"/>
        <v>0</v>
      </c>
      <c r="AQ9268">
        <f t="shared" si="1009"/>
        <v>0</v>
      </c>
      <c r="AR9268" t="str">
        <f>IFERROR(IF(OR(AP9268=338,AP9268=340,AP9268=341,AP9268=342,AP9268="342A",AP9268="342B"),PorcenRet(AP9268,AT9268,AU9268),INDEX(PORCENTAJEBUSCAR,MATCH(AP9268,CódigoRET,0),4)*1),"")</f>
        <v/>
      </c>
      <c r="AS9268">
        <f t="shared" si="1010"/>
        <v>0</v>
      </c>
      <c r="BF9268" t="str">
        <f>IFERROR(IF(OR(BD9268=338,BD9268=340,BD9268=341,BD9268=342,BD9268="342A",BD9268="342B"),PorcenRet(BD9268,BH9268,BI9268),INDEX(PORCENTAJEBUSCAR,MATCH(BD9268,CódigoRET,0),4)*1),"")</f>
        <v/>
      </c>
      <c r="BG9268">
        <f t="shared" si="1011"/>
        <v>0</v>
      </c>
      <c r="BO9268">
        <f t="shared" si="1012"/>
        <v>0</v>
      </c>
      <c r="CC9268">
        <f t="shared" si="1013"/>
        <v>0</v>
      </c>
      <c r="CD9268">
        <f t="shared" si="1014"/>
        <v>0</v>
      </c>
      <c r="CG9268">
        <f ca="1">IFERROR(INDIRECT("IVA!X"&amp;MATCH(MID(COMPRAS!C9168,1,2)&amp;MID(COMPRAS!F9168,1,2)&amp;MID(COMPRAS!D9168,1,2),IVA!W:W,0)),"SIN COD.")</f>
        <v>0</v>
      </c>
      <c r="CH9268">
        <f ca="1">IFERROR(INDIRECT("IVA!Y"&amp;MATCH(MID(COMPRAS!C9168,1,2)&amp;MID(COMPRAS!F9168,1,2)&amp;MID(COMPRAS!D9168,1,2),IVA!W:W,0)),"SIN COD.")</f>
        <v>0</v>
      </c>
    </row>
    <row r="9269" spans="1:86" x14ac:dyDescent="0.25">
      <c r="A9269"/>
      <c r="B9269"/>
      <c r="D9269"/>
      <c r="AL9269">
        <f t="shared" si="1008"/>
        <v>0</v>
      </c>
      <c r="AQ9269">
        <f t="shared" si="1009"/>
        <v>0</v>
      </c>
      <c r="AR9269" t="str">
        <f>IFERROR(IF(OR(AP9269=338,AP9269=340,AP9269=341,AP9269=342,AP9269="342A",AP9269="342B"),PorcenRet(AP9269,AT9269,AU9269),INDEX(PORCENTAJEBUSCAR,MATCH(AP9269,CódigoRET,0),4)*1),"")</f>
        <v/>
      </c>
      <c r="AS9269">
        <f t="shared" si="1010"/>
        <v>0</v>
      </c>
      <c r="BF9269" t="str">
        <f>IFERROR(IF(OR(BD9269=338,BD9269=340,BD9269=341,BD9269=342,BD9269="342A",BD9269="342B"),PorcenRet(BD9269,BH9269,BI9269),INDEX(PORCENTAJEBUSCAR,MATCH(BD9269,CódigoRET,0),4)*1),"")</f>
        <v/>
      </c>
      <c r="BG9269">
        <f t="shared" si="1011"/>
        <v>0</v>
      </c>
      <c r="BO9269">
        <f t="shared" si="1012"/>
        <v>0</v>
      </c>
      <c r="CC9269">
        <f t="shared" si="1013"/>
        <v>0</v>
      </c>
      <c r="CD9269">
        <f t="shared" si="1014"/>
        <v>0</v>
      </c>
      <c r="CG9269">
        <f ca="1">IFERROR(INDIRECT("IVA!X"&amp;MATCH(MID(COMPRAS!C9169,1,2)&amp;MID(COMPRAS!F9169,1,2)&amp;MID(COMPRAS!D9169,1,2),IVA!W:W,0)),"SIN COD.")</f>
        <v>0</v>
      </c>
      <c r="CH9269">
        <f ca="1">IFERROR(INDIRECT("IVA!Y"&amp;MATCH(MID(COMPRAS!C9169,1,2)&amp;MID(COMPRAS!F9169,1,2)&amp;MID(COMPRAS!D9169,1,2),IVA!W:W,0)),"SIN COD.")</f>
        <v>0</v>
      </c>
    </row>
    <row r="9270" spans="1:86" x14ac:dyDescent="0.25">
      <c r="A9270"/>
      <c r="B9270"/>
      <c r="D9270"/>
      <c r="AL9270">
        <f t="shared" si="1008"/>
        <v>0</v>
      </c>
      <c r="AQ9270">
        <f t="shared" si="1009"/>
        <v>0</v>
      </c>
      <c r="AR9270" t="str">
        <f>IFERROR(IF(OR(AP9270=338,AP9270=340,AP9270=341,AP9270=342,AP9270="342A",AP9270="342B"),PorcenRet(AP9270,AT9270,AU9270),INDEX(PORCENTAJEBUSCAR,MATCH(AP9270,CódigoRET,0),4)*1),"")</f>
        <v/>
      </c>
      <c r="AS9270">
        <f t="shared" si="1010"/>
        <v>0</v>
      </c>
      <c r="BF9270" t="str">
        <f>IFERROR(IF(OR(BD9270=338,BD9270=340,BD9270=341,BD9270=342,BD9270="342A",BD9270="342B"),PorcenRet(BD9270,BH9270,BI9270),INDEX(PORCENTAJEBUSCAR,MATCH(BD9270,CódigoRET,0),4)*1),"")</f>
        <v/>
      </c>
      <c r="BG9270">
        <f t="shared" si="1011"/>
        <v>0</v>
      </c>
      <c r="BO9270">
        <f t="shared" si="1012"/>
        <v>0</v>
      </c>
      <c r="CC9270">
        <f t="shared" si="1013"/>
        <v>0</v>
      </c>
      <c r="CD9270">
        <f t="shared" si="1014"/>
        <v>0</v>
      </c>
      <c r="CG9270">
        <f ca="1">IFERROR(INDIRECT("IVA!X"&amp;MATCH(MID(COMPRAS!C9170,1,2)&amp;MID(COMPRAS!F9170,1,2)&amp;MID(COMPRAS!D9170,1,2),IVA!W:W,0)),"SIN COD.")</f>
        <v>0</v>
      </c>
      <c r="CH9270">
        <f ca="1">IFERROR(INDIRECT("IVA!Y"&amp;MATCH(MID(COMPRAS!C9170,1,2)&amp;MID(COMPRAS!F9170,1,2)&amp;MID(COMPRAS!D9170,1,2),IVA!W:W,0)),"SIN COD.")</f>
        <v>0</v>
      </c>
    </row>
    <row r="9271" spans="1:86" x14ac:dyDescent="0.25">
      <c r="A9271"/>
      <c r="B9271"/>
      <c r="D9271"/>
      <c r="AL9271">
        <f t="shared" si="1008"/>
        <v>0</v>
      </c>
      <c r="AQ9271">
        <f t="shared" si="1009"/>
        <v>0</v>
      </c>
      <c r="AR9271" t="str">
        <f>IFERROR(IF(OR(AP9271=338,AP9271=340,AP9271=341,AP9271=342,AP9271="342A",AP9271="342B"),PorcenRet(AP9271,AT9271,AU9271),INDEX(PORCENTAJEBUSCAR,MATCH(AP9271,CódigoRET,0),4)*1),"")</f>
        <v/>
      </c>
      <c r="AS9271">
        <f t="shared" si="1010"/>
        <v>0</v>
      </c>
      <c r="BF9271" t="str">
        <f>IFERROR(IF(OR(BD9271=338,BD9271=340,BD9271=341,BD9271=342,BD9271="342A",BD9271="342B"),PorcenRet(BD9271,BH9271,BI9271),INDEX(PORCENTAJEBUSCAR,MATCH(BD9271,CódigoRET,0),4)*1),"")</f>
        <v/>
      </c>
      <c r="BG9271">
        <f t="shared" si="1011"/>
        <v>0</v>
      </c>
      <c r="BO9271">
        <f t="shared" si="1012"/>
        <v>0</v>
      </c>
      <c r="CC9271">
        <f t="shared" si="1013"/>
        <v>0</v>
      </c>
      <c r="CD9271">
        <f t="shared" si="1014"/>
        <v>0</v>
      </c>
      <c r="CG9271">
        <f ca="1">IFERROR(INDIRECT("IVA!X"&amp;MATCH(MID(COMPRAS!C9171,1,2)&amp;MID(COMPRAS!F9171,1,2)&amp;MID(COMPRAS!D9171,1,2),IVA!W:W,0)),"SIN COD.")</f>
        <v>0</v>
      </c>
      <c r="CH9271">
        <f ca="1">IFERROR(INDIRECT("IVA!Y"&amp;MATCH(MID(COMPRAS!C9171,1,2)&amp;MID(COMPRAS!F9171,1,2)&amp;MID(COMPRAS!D9171,1,2),IVA!W:W,0)),"SIN COD.")</f>
        <v>0</v>
      </c>
    </row>
    <row r="9272" spans="1:86" x14ac:dyDescent="0.25">
      <c r="A9272"/>
      <c r="B9272"/>
      <c r="D9272"/>
      <c r="AL9272">
        <f t="shared" si="1008"/>
        <v>0</v>
      </c>
      <c r="AQ9272">
        <f t="shared" si="1009"/>
        <v>0</v>
      </c>
      <c r="AR9272" t="str">
        <f>IFERROR(IF(OR(AP9272=338,AP9272=340,AP9272=341,AP9272=342,AP9272="342A",AP9272="342B"),PorcenRet(AP9272,AT9272,AU9272),INDEX(PORCENTAJEBUSCAR,MATCH(AP9272,CódigoRET,0),4)*1),"")</f>
        <v/>
      </c>
      <c r="AS9272">
        <f t="shared" si="1010"/>
        <v>0</v>
      </c>
      <c r="BF9272" t="str">
        <f>IFERROR(IF(OR(BD9272=338,BD9272=340,BD9272=341,BD9272=342,BD9272="342A",BD9272="342B"),PorcenRet(BD9272,BH9272,BI9272),INDEX(PORCENTAJEBUSCAR,MATCH(BD9272,CódigoRET,0),4)*1),"")</f>
        <v/>
      </c>
      <c r="BG9272">
        <f t="shared" si="1011"/>
        <v>0</v>
      </c>
      <c r="BO9272">
        <f t="shared" si="1012"/>
        <v>0</v>
      </c>
      <c r="CC9272">
        <f t="shared" si="1013"/>
        <v>0</v>
      </c>
      <c r="CD9272">
        <f t="shared" si="1014"/>
        <v>0</v>
      </c>
      <c r="CG9272">
        <f ca="1">IFERROR(INDIRECT("IVA!X"&amp;MATCH(MID(COMPRAS!C9172,1,2)&amp;MID(COMPRAS!F9172,1,2)&amp;MID(COMPRAS!D9172,1,2),IVA!W:W,0)),"SIN COD.")</f>
        <v>0</v>
      </c>
      <c r="CH9272">
        <f ca="1">IFERROR(INDIRECT("IVA!Y"&amp;MATCH(MID(COMPRAS!C9172,1,2)&amp;MID(COMPRAS!F9172,1,2)&amp;MID(COMPRAS!D9172,1,2),IVA!W:W,0)),"SIN COD.")</f>
        <v>0</v>
      </c>
    </row>
    <row r="9273" spans="1:86" x14ac:dyDescent="0.25">
      <c r="A9273"/>
      <c r="B9273"/>
      <c r="D9273"/>
      <c r="AL9273">
        <f t="shared" si="1008"/>
        <v>0</v>
      </c>
      <c r="AQ9273">
        <f t="shared" si="1009"/>
        <v>0</v>
      </c>
      <c r="AR9273" t="str">
        <f>IFERROR(IF(OR(AP9273=338,AP9273=340,AP9273=341,AP9273=342,AP9273="342A",AP9273="342B"),PorcenRet(AP9273,AT9273,AU9273),INDEX(PORCENTAJEBUSCAR,MATCH(AP9273,CódigoRET,0),4)*1),"")</f>
        <v/>
      </c>
      <c r="AS9273">
        <f t="shared" si="1010"/>
        <v>0</v>
      </c>
      <c r="BF9273" t="str">
        <f>IFERROR(IF(OR(BD9273=338,BD9273=340,BD9273=341,BD9273=342,BD9273="342A",BD9273="342B"),PorcenRet(BD9273,BH9273,BI9273),INDEX(PORCENTAJEBUSCAR,MATCH(BD9273,CódigoRET,0),4)*1),"")</f>
        <v/>
      </c>
      <c r="BG9273">
        <f t="shared" si="1011"/>
        <v>0</v>
      </c>
      <c r="BO9273">
        <f t="shared" si="1012"/>
        <v>0</v>
      </c>
      <c r="CC9273">
        <f t="shared" si="1013"/>
        <v>0</v>
      </c>
      <c r="CD9273">
        <f t="shared" si="1014"/>
        <v>0</v>
      </c>
      <c r="CG9273">
        <f ca="1">IFERROR(INDIRECT("IVA!X"&amp;MATCH(MID(COMPRAS!C9173,1,2)&amp;MID(COMPRAS!F9173,1,2)&amp;MID(COMPRAS!D9173,1,2),IVA!W:W,0)),"SIN COD.")</f>
        <v>0</v>
      </c>
      <c r="CH9273">
        <f ca="1">IFERROR(INDIRECT("IVA!Y"&amp;MATCH(MID(COMPRAS!C9173,1,2)&amp;MID(COMPRAS!F9173,1,2)&amp;MID(COMPRAS!D9173,1,2),IVA!W:W,0)),"SIN COD.")</f>
        <v>0</v>
      </c>
    </row>
    <row r="9274" spans="1:86" x14ac:dyDescent="0.25">
      <c r="A9274"/>
      <c r="B9274"/>
      <c r="D9274"/>
      <c r="AL9274">
        <f t="shared" si="1008"/>
        <v>0</v>
      </c>
      <c r="AQ9274">
        <f t="shared" si="1009"/>
        <v>0</v>
      </c>
      <c r="AR9274" t="str">
        <f>IFERROR(IF(OR(AP9274=338,AP9274=340,AP9274=341,AP9274=342,AP9274="342A",AP9274="342B"),PorcenRet(AP9274,AT9274,AU9274),INDEX(PORCENTAJEBUSCAR,MATCH(AP9274,CódigoRET,0),4)*1),"")</f>
        <v/>
      </c>
      <c r="AS9274">
        <f t="shared" si="1010"/>
        <v>0</v>
      </c>
      <c r="BF9274" t="str">
        <f>IFERROR(IF(OR(BD9274=338,BD9274=340,BD9274=341,BD9274=342,BD9274="342A",BD9274="342B"),PorcenRet(BD9274,BH9274,BI9274),INDEX(PORCENTAJEBUSCAR,MATCH(BD9274,CódigoRET,0),4)*1),"")</f>
        <v/>
      </c>
      <c r="BG9274">
        <f t="shared" si="1011"/>
        <v>0</v>
      </c>
      <c r="BO9274">
        <f t="shared" si="1012"/>
        <v>0</v>
      </c>
      <c r="CC9274">
        <f t="shared" si="1013"/>
        <v>0</v>
      </c>
      <c r="CD9274">
        <f t="shared" si="1014"/>
        <v>0</v>
      </c>
      <c r="CG9274">
        <f ca="1">IFERROR(INDIRECT("IVA!X"&amp;MATCH(MID(COMPRAS!C9174,1,2)&amp;MID(COMPRAS!F9174,1,2)&amp;MID(COMPRAS!D9174,1,2),IVA!W:W,0)),"SIN COD.")</f>
        <v>0</v>
      </c>
      <c r="CH9274">
        <f ca="1">IFERROR(INDIRECT("IVA!Y"&amp;MATCH(MID(COMPRAS!C9174,1,2)&amp;MID(COMPRAS!F9174,1,2)&amp;MID(COMPRAS!D9174,1,2),IVA!W:W,0)),"SIN COD.")</f>
        <v>0</v>
      </c>
    </row>
    <row r="9275" spans="1:86" x14ac:dyDescent="0.25">
      <c r="A9275"/>
      <c r="B9275"/>
      <c r="D9275"/>
      <c r="AL9275">
        <f t="shared" si="1008"/>
        <v>0</v>
      </c>
      <c r="AQ9275">
        <f t="shared" si="1009"/>
        <v>0</v>
      </c>
      <c r="AR9275" t="str">
        <f>IFERROR(IF(OR(AP9275=338,AP9275=340,AP9275=341,AP9275=342,AP9275="342A",AP9275="342B"),PorcenRet(AP9275,AT9275,AU9275),INDEX(PORCENTAJEBUSCAR,MATCH(AP9275,CódigoRET,0),4)*1),"")</f>
        <v/>
      </c>
      <c r="AS9275">
        <f t="shared" si="1010"/>
        <v>0</v>
      </c>
      <c r="BF9275" t="str">
        <f>IFERROR(IF(OR(BD9275=338,BD9275=340,BD9275=341,BD9275=342,BD9275="342A",BD9275="342B"),PorcenRet(BD9275,BH9275,BI9275),INDEX(PORCENTAJEBUSCAR,MATCH(BD9275,CódigoRET,0),4)*1),"")</f>
        <v/>
      </c>
      <c r="BG9275">
        <f t="shared" si="1011"/>
        <v>0</v>
      </c>
      <c r="BO9275">
        <f t="shared" si="1012"/>
        <v>0</v>
      </c>
      <c r="CC9275">
        <f t="shared" si="1013"/>
        <v>0</v>
      </c>
      <c r="CD9275">
        <f t="shared" si="1014"/>
        <v>0</v>
      </c>
      <c r="CG9275">
        <f ca="1">IFERROR(INDIRECT("IVA!X"&amp;MATCH(MID(COMPRAS!C9175,1,2)&amp;MID(COMPRAS!F9175,1,2)&amp;MID(COMPRAS!D9175,1,2),IVA!W:W,0)),"SIN COD.")</f>
        <v>0</v>
      </c>
      <c r="CH9275">
        <f ca="1">IFERROR(INDIRECT("IVA!Y"&amp;MATCH(MID(COMPRAS!C9175,1,2)&amp;MID(COMPRAS!F9175,1,2)&amp;MID(COMPRAS!D9175,1,2),IVA!W:W,0)),"SIN COD.")</f>
        <v>0</v>
      </c>
    </row>
    <row r="9276" spans="1:86" x14ac:dyDescent="0.25">
      <c r="A9276"/>
      <c r="B9276"/>
      <c r="D9276"/>
      <c r="AL9276">
        <f t="shared" si="1008"/>
        <v>0</v>
      </c>
      <c r="AQ9276">
        <f t="shared" si="1009"/>
        <v>0</v>
      </c>
      <c r="AR9276" t="str">
        <f>IFERROR(IF(OR(AP9276=338,AP9276=340,AP9276=341,AP9276=342,AP9276="342A",AP9276="342B"),PorcenRet(AP9276,AT9276,AU9276),INDEX(PORCENTAJEBUSCAR,MATCH(AP9276,CódigoRET,0),4)*1),"")</f>
        <v/>
      </c>
      <c r="AS9276">
        <f t="shared" si="1010"/>
        <v>0</v>
      </c>
      <c r="BF9276" t="str">
        <f>IFERROR(IF(OR(BD9276=338,BD9276=340,BD9276=341,BD9276=342,BD9276="342A",BD9276="342B"),PorcenRet(BD9276,BH9276,BI9276),INDEX(PORCENTAJEBUSCAR,MATCH(BD9276,CódigoRET,0),4)*1),"")</f>
        <v/>
      </c>
      <c r="BG9276">
        <f t="shared" si="1011"/>
        <v>0</v>
      </c>
      <c r="BO9276">
        <f t="shared" si="1012"/>
        <v>0</v>
      </c>
      <c r="CC9276">
        <f t="shared" si="1013"/>
        <v>0</v>
      </c>
      <c r="CD9276">
        <f t="shared" si="1014"/>
        <v>0</v>
      </c>
      <c r="CG9276">
        <f ca="1">IFERROR(INDIRECT("IVA!X"&amp;MATCH(MID(COMPRAS!C9176,1,2)&amp;MID(COMPRAS!F9176,1,2)&amp;MID(COMPRAS!D9176,1,2),IVA!W:W,0)),"SIN COD.")</f>
        <v>0</v>
      </c>
      <c r="CH9276">
        <f ca="1">IFERROR(INDIRECT("IVA!Y"&amp;MATCH(MID(COMPRAS!C9176,1,2)&amp;MID(COMPRAS!F9176,1,2)&amp;MID(COMPRAS!D9176,1,2),IVA!W:W,0)),"SIN COD.")</f>
        <v>0</v>
      </c>
    </row>
    <row r="9277" spans="1:86" x14ac:dyDescent="0.25">
      <c r="A9277"/>
      <c r="B9277"/>
      <c r="D9277"/>
      <c r="AL9277">
        <f t="shared" si="1008"/>
        <v>0</v>
      </c>
      <c r="AQ9277">
        <f t="shared" si="1009"/>
        <v>0</v>
      </c>
      <c r="AR9277" t="str">
        <f>IFERROR(IF(OR(AP9277=338,AP9277=340,AP9277=341,AP9277=342,AP9277="342A",AP9277="342B"),PorcenRet(AP9277,AT9277,AU9277),INDEX(PORCENTAJEBUSCAR,MATCH(AP9277,CódigoRET,0),4)*1),"")</f>
        <v/>
      </c>
      <c r="AS9277">
        <f t="shared" si="1010"/>
        <v>0</v>
      </c>
      <c r="BF9277" t="str">
        <f>IFERROR(IF(OR(BD9277=338,BD9277=340,BD9277=341,BD9277=342,BD9277="342A",BD9277="342B"),PorcenRet(BD9277,BH9277,BI9277),INDEX(PORCENTAJEBUSCAR,MATCH(BD9277,CódigoRET,0),4)*1),"")</f>
        <v/>
      </c>
      <c r="BG9277">
        <f t="shared" si="1011"/>
        <v>0</v>
      </c>
      <c r="BO9277">
        <f t="shared" si="1012"/>
        <v>0</v>
      </c>
      <c r="CC9277">
        <f t="shared" si="1013"/>
        <v>0</v>
      </c>
      <c r="CD9277">
        <f t="shared" si="1014"/>
        <v>0</v>
      </c>
      <c r="CG9277">
        <f ca="1">IFERROR(INDIRECT("IVA!X"&amp;MATCH(MID(COMPRAS!C9177,1,2)&amp;MID(COMPRAS!F9177,1,2)&amp;MID(COMPRAS!D9177,1,2),IVA!W:W,0)),"SIN COD.")</f>
        <v>0</v>
      </c>
      <c r="CH9277">
        <f ca="1">IFERROR(INDIRECT("IVA!Y"&amp;MATCH(MID(COMPRAS!C9177,1,2)&amp;MID(COMPRAS!F9177,1,2)&amp;MID(COMPRAS!D9177,1,2),IVA!W:W,0)),"SIN COD.")</f>
        <v>0</v>
      </c>
    </row>
    <row r="9278" spans="1:86" x14ac:dyDescent="0.25">
      <c r="A9278"/>
      <c r="B9278"/>
      <c r="D9278"/>
      <c r="AL9278">
        <f t="shared" si="1008"/>
        <v>0</v>
      </c>
      <c r="AQ9278">
        <f t="shared" si="1009"/>
        <v>0</v>
      </c>
      <c r="AR9278" t="str">
        <f>IFERROR(IF(OR(AP9278=338,AP9278=340,AP9278=341,AP9278=342,AP9278="342A",AP9278="342B"),PorcenRet(AP9278,AT9278,AU9278),INDEX(PORCENTAJEBUSCAR,MATCH(AP9278,CódigoRET,0),4)*1),"")</f>
        <v/>
      </c>
      <c r="AS9278">
        <f t="shared" si="1010"/>
        <v>0</v>
      </c>
      <c r="BF9278" t="str">
        <f>IFERROR(IF(OR(BD9278=338,BD9278=340,BD9278=341,BD9278=342,BD9278="342A",BD9278="342B"),PorcenRet(BD9278,BH9278,BI9278),INDEX(PORCENTAJEBUSCAR,MATCH(BD9278,CódigoRET,0),4)*1),"")</f>
        <v/>
      </c>
      <c r="BG9278">
        <f t="shared" si="1011"/>
        <v>0</v>
      </c>
      <c r="BO9278">
        <f t="shared" si="1012"/>
        <v>0</v>
      </c>
      <c r="CC9278">
        <f t="shared" si="1013"/>
        <v>0</v>
      </c>
      <c r="CD9278">
        <f t="shared" si="1014"/>
        <v>0</v>
      </c>
      <c r="CG9278">
        <f ca="1">IFERROR(INDIRECT("IVA!X"&amp;MATCH(MID(COMPRAS!C9178,1,2)&amp;MID(COMPRAS!F9178,1,2)&amp;MID(COMPRAS!D9178,1,2),IVA!W:W,0)),"SIN COD.")</f>
        <v>0</v>
      </c>
      <c r="CH9278">
        <f ca="1">IFERROR(INDIRECT("IVA!Y"&amp;MATCH(MID(COMPRAS!C9178,1,2)&amp;MID(COMPRAS!F9178,1,2)&amp;MID(COMPRAS!D9178,1,2),IVA!W:W,0)),"SIN COD.")</f>
        <v>0</v>
      </c>
    </row>
    <row r="9279" spans="1:86" x14ac:dyDescent="0.25">
      <c r="A9279"/>
      <c r="B9279"/>
      <c r="D9279"/>
      <c r="AL9279">
        <f t="shared" si="1008"/>
        <v>0</v>
      </c>
      <c r="AQ9279">
        <f t="shared" si="1009"/>
        <v>0</v>
      </c>
      <c r="AR9279" t="str">
        <f>IFERROR(IF(OR(AP9279=338,AP9279=340,AP9279=341,AP9279=342,AP9279="342A",AP9279="342B"),PorcenRet(AP9279,AT9279,AU9279),INDEX(PORCENTAJEBUSCAR,MATCH(AP9279,CódigoRET,0),4)*1),"")</f>
        <v/>
      </c>
      <c r="AS9279">
        <f t="shared" si="1010"/>
        <v>0</v>
      </c>
      <c r="BF9279" t="str">
        <f>IFERROR(IF(OR(BD9279=338,BD9279=340,BD9279=341,BD9279=342,BD9279="342A",BD9279="342B"),PorcenRet(BD9279,BH9279,BI9279),INDEX(PORCENTAJEBUSCAR,MATCH(BD9279,CódigoRET,0),4)*1),"")</f>
        <v/>
      </c>
      <c r="BG9279">
        <f t="shared" si="1011"/>
        <v>0</v>
      </c>
      <c r="BO9279">
        <f t="shared" si="1012"/>
        <v>0</v>
      </c>
      <c r="CC9279">
        <f t="shared" si="1013"/>
        <v>0</v>
      </c>
      <c r="CD9279">
        <f t="shared" si="1014"/>
        <v>0</v>
      </c>
      <c r="CG9279">
        <f ca="1">IFERROR(INDIRECT("IVA!X"&amp;MATCH(MID(COMPRAS!C9179,1,2)&amp;MID(COMPRAS!F9179,1,2)&amp;MID(COMPRAS!D9179,1,2),IVA!W:W,0)),"SIN COD.")</f>
        <v>0</v>
      </c>
      <c r="CH9279">
        <f ca="1">IFERROR(INDIRECT("IVA!Y"&amp;MATCH(MID(COMPRAS!C9179,1,2)&amp;MID(COMPRAS!F9179,1,2)&amp;MID(COMPRAS!D9179,1,2),IVA!W:W,0)),"SIN COD.")</f>
        <v>0</v>
      </c>
    </row>
    <row r="9280" spans="1:86" x14ac:dyDescent="0.25">
      <c r="A9280"/>
      <c r="B9280"/>
      <c r="D9280"/>
      <c r="AL9280">
        <f t="shared" si="1008"/>
        <v>0</v>
      </c>
      <c r="AQ9280">
        <f t="shared" si="1009"/>
        <v>0</v>
      </c>
      <c r="AR9280" t="str">
        <f>IFERROR(IF(OR(AP9280=338,AP9280=340,AP9280=341,AP9280=342,AP9280="342A",AP9280="342B"),PorcenRet(AP9280,AT9280,AU9280),INDEX(PORCENTAJEBUSCAR,MATCH(AP9280,CódigoRET,0),4)*1),"")</f>
        <v/>
      </c>
      <c r="AS9280">
        <f t="shared" si="1010"/>
        <v>0</v>
      </c>
      <c r="BF9280" t="str">
        <f>IFERROR(IF(OR(BD9280=338,BD9280=340,BD9280=341,BD9280=342,BD9280="342A",BD9280="342B"),PorcenRet(BD9280,BH9280,BI9280),INDEX(PORCENTAJEBUSCAR,MATCH(BD9280,CódigoRET,0),4)*1),"")</f>
        <v/>
      </c>
      <c r="BG9280">
        <f t="shared" si="1011"/>
        <v>0</v>
      </c>
      <c r="BO9280">
        <f t="shared" si="1012"/>
        <v>0</v>
      </c>
      <c r="CC9280">
        <f t="shared" si="1013"/>
        <v>0</v>
      </c>
      <c r="CD9280">
        <f t="shared" si="1014"/>
        <v>0</v>
      </c>
      <c r="CG9280">
        <f ca="1">IFERROR(INDIRECT("IVA!X"&amp;MATCH(MID(COMPRAS!C9180,1,2)&amp;MID(COMPRAS!F9180,1,2)&amp;MID(COMPRAS!D9180,1,2),IVA!W:W,0)),"SIN COD.")</f>
        <v>0</v>
      </c>
      <c r="CH9280">
        <f ca="1">IFERROR(INDIRECT("IVA!Y"&amp;MATCH(MID(COMPRAS!C9180,1,2)&amp;MID(COMPRAS!F9180,1,2)&amp;MID(COMPRAS!D9180,1,2),IVA!W:W,0)),"SIN COD.")</f>
        <v>0</v>
      </c>
    </row>
    <row r="9281" spans="1:86" x14ac:dyDescent="0.25">
      <c r="A9281"/>
      <c r="B9281"/>
      <c r="D9281"/>
      <c r="AL9281">
        <f t="shared" si="1008"/>
        <v>0</v>
      </c>
      <c r="AQ9281">
        <f t="shared" si="1009"/>
        <v>0</v>
      </c>
      <c r="AR9281" t="str">
        <f>IFERROR(IF(OR(AP9281=338,AP9281=340,AP9281=341,AP9281=342,AP9281="342A",AP9281="342B"),PorcenRet(AP9281,AT9281,AU9281),INDEX(PORCENTAJEBUSCAR,MATCH(AP9281,CódigoRET,0),4)*1),"")</f>
        <v/>
      </c>
      <c r="AS9281">
        <f t="shared" si="1010"/>
        <v>0</v>
      </c>
      <c r="BF9281" t="str">
        <f>IFERROR(IF(OR(BD9281=338,BD9281=340,BD9281=341,BD9281=342,BD9281="342A",BD9281="342B"),PorcenRet(BD9281,BH9281,BI9281),INDEX(PORCENTAJEBUSCAR,MATCH(BD9281,CódigoRET,0),4)*1),"")</f>
        <v/>
      </c>
      <c r="BG9281">
        <f t="shared" si="1011"/>
        <v>0</v>
      </c>
      <c r="BO9281">
        <f t="shared" si="1012"/>
        <v>0</v>
      </c>
      <c r="CC9281">
        <f t="shared" si="1013"/>
        <v>0</v>
      </c>
      <c r="CD9281">
        <f t="shared" si="1014"/>
        <v>0</v>
      </c>
      <c r="CG9281">
        <f ca="1">IFERROR(INDIRECT("IVA!X"&amp;MATCH(MID(COMPRAS!C9181,1,2)&amp;MID(COMPRAS!F9181,1,2)&amp;MID(COMPRAS!D9181,1,2),IVA!W:W,0)),"SIN COD.")</f>
        <v>0</v>
      </c>
      <c r="CH9281">
        <f ca="1">IFERROR(INDIRECT("IVA!Y"&amp;MATCH(MID(COMPRAS!C9181,1,2)&amp;MID(COMPRAS!F9181,1,2)&amp;MID(COMPRAS!D9181,1,2),IVA!W:W,0)),"SIN COD.")</f>
        <v>0</v>
      </c>
    </row>
    <row r="9282" spans="1:86" x14ac:dyDescent="0.25">
      <c r="A9282"/>
      <c r="B9282"/>
      <c r="D9282"/>
      <c r="AL9282">
        <f t="shared" ref="AL9282:AL9345" si="1015">O9282+P9282+Q9282+R9282+S9282+T9282+U9282+V9282</f>
        <v>0</v>
      </c>
      <c r="AQ9282">
        <f t="shared" ref="AQ9282:AQ9345" si="1016">+P9282+Q9282+R9282+S9282-BE9282-BQ9282-BW9282+O9282</f>
        <v>0</v>
      </c>
      <c r="AR9282" t="str">
        <f>IFERROR(IF(OR(AP9282=338,AP9282=340,AP9282=341,AP9282=342,AP9282="342A",AP9282="342B"),PorcenRet(AP9282,AT9282,AU9282),INDEX(PORCENTAJEBUSCAR,MATCH(AP9282,CódigoRET,0),4)*1),"")</f>
        <v/>
      </c>
      <c r="AS9282">
        <f t="shared" ref="AS9282:AS9345" si="1017">ROUND(IF(AP9282="",0,AQ9282*(AR9282/100)),2)</f>
        <v>0</v>
      </c>
      <c r="BF9282" t="str">
        <f>IFERROR(IF(OR(BD9282=338,BD9282=340,BD9282=341,BD9282=342,BD9282="342A",BD9282="342B"),PorcenRet(BD9282,BH9282,BI9282),INDEX(PORCENTAJEBUSCAR,MATCH(BD9282,CódigoRET,0),4)*1),"")</f>
        <v/>
      </c>
      <c r="BG9282">
        <f t="shared" ref="BG9282:BG9345" si="1018">ROUND(IF(BD9282="",0,BE9282*(BF9282/100)),2)</f>
        <v>0</v>
      </c>
      <c r="BO9282">
        <f t="shared" ref="BO9282:BO9345" si="1019">IF(MID(F9282,1,2)="41",SUM(O9282:S9282),0)</f>
        <v>0</v>
      </c>
      <c r="CC9282">
        <f t="shared" ref="CC9282:CC9345" si="1020">O9282+P9282+Q9282+R9282+S9282</f>
        <v>0</v>
      </c>
      <c r="CD9282">
        <f t="shared" ref="CD9282:CD9345" si="1021">T9282+U9282</f>
        <v>0</v>
      </c>
      <c r="CG9282">
        <f ca="1">IFERROR(INDIRECT("IVA!X"&amp;MATCH(MID(COMPRAS!C9182,1,2)&amp;MID(COMPRAS!F9182,1,2)&amp;MID(COMPRAS!D9182,1,2),IVA!W:W,0)),"SIN COD.")</f>
        <v>0</v>
      </c>
      <c r="CH9282">
        <f ca="1">IFERROR(INDIRECT("IVA!Y"&amp;MATCH(MID(COMPRAS!C9182,1,2)&amp;MID(COMPRAS!F9182,1,2)&amp;MID(COMPRAS!D9182,1,2),IVA!W:W,0)),"SIN COD.")</f>
        <v>0</v>
      </c>
    </row>
    <row r="9283" spans="1:86" x14ac:dyDescent="0.25">
      <c r="A9283"/>
      <c r="B9283"/>
      <c r="D9283"/>
      <c r="AL9283">
        <f t="shared" si="1015"/>
        <v>0</v>
      </c>
      <c r="AQ9283">
        <f t="shared" si="1016"/>
        <v>0</v>
      </c>
      <c r="AR9283" t="str">
        <f>IFERROR(IF(OR(AP9283=338,AP9283=340,AP9283=341,AP9283=342,AP9283="342A",AP9283="342B"),PorcenRet(AP9283,AT9283,AU9283),INDEX(PORCENTAJEBUSCAR,MATCH(AP9283,CódigoRET,0),4)*1),"")</f>
        <v/>
      </c>
      <c r="AS9283">
        <f t="shared" si="1017"/>
        <v>0</v>
      </c>
      <c r="BF9283" t="str">
        <f>IFERROR(IF(OR(BD9283=338,BD9283=340,BD9283=341,BD9283=342,BD9283="342A",BD9283="342B"),PorcenRet(BD9283,BH9283,BI9283),INDEX(PORCENTAJEBUSCAR,MATCH(BD9283,CódigoRET,0),4)*1),"")</f>
        <v/>
      </c>
      <c r="BG9283">
        <f t="shared" si="1018"/>
        <v>0</v>
      </c>
      <c r="BO9283">
        <f t="shared" si="1019"/>
        <v>0</v>
      </c>
      <c r="CC9283">
        <f t="shared" si="1020"/>
        <v>0</v>
      </c>
      <c r="CD9283">
        <f t="shared" si="1021"/>
        <v>0</v>
      </c>
      <c r="CG9283">
        <f ca="1">IFERROR(INDIRECT("IVA!X"&amp;MATCH(MID(COMPRAS!C9183,1,2)&amp;MID(COMPRAS!F9183,1,2)&amp;MID(COMPRAS!D9183,1,2),IVA!W:W,0)),"SIN COD.")</f>
        <v>0</v>
      </c>
      <c r="CH9283">
        <f ca="1">IFERROR(INDIRECT("IVA!Y"&amp;MATCH(MID(COMPRAS!C9183,1,2)&amp;MID(COMPRAS!F9183,1,2)&amp;MID(COMPRAS!D9183,1,2),IVA!W:W,0)),"SIN COD.")</f>
        <v>0</v>
      </c>
    </row>
    <row r="9284" spans="1:86" x14ac:dyDescent="0.25">
      <c r="A9284"/>
      <c r="B9284"/>
      <c r="D9284"/>
      <c r="AL9284">
        <f t="shared" si="1015"/>
        <v>0</v>
      </c>
      <c r="AQ9284">
        <f t="shared" si="1016"/>
        <v>0</v>
      </c>
      <c r="AR9284" t="str">
        <f>IFERROR(IF(OR(AP9284=338,AP9284=340,AP9284=341,AP9284=342,AP9284="342A",AP9284="342B"),PorcenRet(AP9284,AT9284,AU9284),INDEX(PORCENTAJEBUSCAR,MATCH(AP9284,CódigoRET,0),4)*1),"")</f>
        <v/>
      </c>
      <c r="AS9284">
        <f t="shared" si="1017"/>
        <v>0</v>
      </c>
      <c r="BF9284" t="str">
        <f>IFERROR(IF(OR(BD9284=338,BD9284=340,BD9284=341,BD9284=342,BD9284="342A",BD9284="342B"),PorcenRet(BD9284,BH9284,BI9284),INDEX(PORCENTAJEBUSCAR,MATCH(BD9284,CódigoRET,0),4)*1),"")</f>
        <v/>
      </c>
      <c r="BG9284">
        <f t="shared" si="1018"/>
        <v>0</v>
      </c>
      <c r="BO9284">
        <f t="shared" si="1019"/>
        <v>0</v>
      </c>
      <c r="CC9284">
        <f t="shared" si="1020"/>
        <v>0</v>
      </c>
      <c r="CD9284">
        <f t="shared" si="1021"/>
        <v>0</v>
      </c>
      <c r="CG9284">
        <f ca="1">IFERROR(INDIRECT("IVA!X"&amp;MATCH(MID(COMPRAS!C9184,1,2)&amp;MID(COMPRAS!F9184,1,2)&amp;MID(COMPRAS!D9184,1,2),IVA!W:W,0)),"SIN COD.")</f>
        <v>0</v>
      </c>
      <c r="CH9284">
        <f ca="1">IFERROR(INDIRECT("IVA!Y"&amp;MATCH(MID(COMPRAS!C9184,1,2)&amp;MID(COMPRAS!F9184,1,2)&amp;MID(COMPRAS!D9184,1,2),IVA!W:W,0)),"SIN COD.")</f>
        <v>0</v>
      </c>
    </row>
    <row r="9285" spans="1:86" x14ac:dyDescent="0.25">
      <c r="A9285"/>
      <c r="B9285"/>
      <c r="D9285"/>
      <c r="AL9285">
        <f t="shared" si="1015"/>
        <v>0</v>
      </c>
      <c r="AQ9285">
        <f t="shared" si="1016"/>
        <v>0</v>
      </c>
      <c r="AR9285" t="str">
        <f>IFERROR(IF(OR(AP9285=338,AP9285=340,AP9285=341,AP9285=342,AP9285="342A",AP9285="342B"),PorcenRet(AP9285,AT9285,AU9285),INDEX(PORCENTAJEBUSCAR,MATCH(AP9285,CódigoRET,0),4)*1),"")</f>
        <v/>
      </c>
      <c r="AS9285">
        <f t="shared" si="1017"/>
        <v>0</v>
      </c>
      <c r="BF9285" t="str">
        <f>IFERROR(IF(OR(BD9285=338,BD9285=340,BD9285=341,BD9285=342,BD9285="342A",BD9285="342B"),PorcenRet(BD9285,BH9285,BI9285),INDEX(PORCENTAJEBUSCAR,MATCH(BD9285,CódigoRET,0),4)*1),"")</f>
        <v/>
      </c>
      <c r="BG9285">
        <f t="shared" si="1018"/>
        <v>0</v>
      </c>
      <c r="BO9285">
        <f t="shared" si="1019"/>
        <v>0</v>
      </c>
      <c r="CC9285">
        <f t="shared" si="1020"/>
        <v>0</v>
      </c>
      <c r="CD9285">
        <f t="shared" si="1021"/>
        <v>0</v>
      </c>
      <c r="CG9285">
        <f ca="1">IFERROR(INDIRECT("IVA!X"&amp;MATCH(MID(COMPRAS!C9185,1,2)&amp;MID(COMPRAS!F9185,1,2)&amp;MID(COMPRAS!D9185,1,2),IVA!W:W,0)),"SIN COD.")</f>
        <v>0</v>
      </c>
      <c r="CH9285">
        <f ca="1">IFERROR(INDIRECT("IVA!Y"&amp;MATCH(MID(COMPRAS!C9185,1,2)&amp;MID(COMPRAS!F9185,1,2)&amp;MID(COMPRAS!D9185,1,2),IVA!W:W,0)),"SIN COD.")</f>
        <v>0</v>
      </c>
    </row>
    <row r="9286" spans="1:86" x14ac:dyDescent="0.25">
      <c r="A9286"/>
      <c r="B9286"/>
      <c r="D9286"/>
      <c r="AL9286">
        <f t="shared" si="1015"/>
        <v>0</v>
      </c>
      <c r="AQ9286">
        <f t="shared" si="1016"/>
        <v>0</v>
      </c>
      <c r="AR9286" t="str">
        <f>IFERROR(IF(OR(AP9286=338,AP9286=340,AP9286=341,AP9286=342,AP9286="342A",AP9286="342B"),PorcenRet(AP9286,AT9286,AU9286),INDEX(PORCENTAJEBUSCAR,MATCH(AP9286,CódigoRET,0),4)*1),"")</f>
        <v/>
      </c>
      <c r="AS9286">
        <f t="shared" si="1017"/>
        <v>0</v>
      </c>
      <c r="BF9286" t="str">
        <f>IFERROR(IF(OR(BD9286=338,BD9286=340,BD9286=341,BD9286=342,BD9286="342A",BD9286="342B"),PorcenRet(BD9286,BH9286,BI9286),INDEX(PORCENTAJEBUSCAR,MATCH(BD9286,CódigoRET,0),4)*1),"")</f>
        <v/>
      </c>
      <c r="BG9286">
        <f t="shared" si="1018"/>
        <v>0</v>
      </c>
      <c r="BO9286">
        <f t="shared" si="1019"/>
        <v>0</v>
      </c>
      <c r="CC9286">
        <f t="shared" si="1020"/>
        <v>0</v>
      </c>
      <c r="CD9286">
        <f t="shared" si="1021"/>
        <v>0</v>
      </c>
      <c r="CG9286">
        <f ca="1">IFERROR(INDIRECT("IVA!X"&amp;MATCH(MID(COMPRAS!C9186,1,2)&amp;MID(COMPRAS!F9186,1,2)&amp;MID(COMPRAS!D9186,1,2),IVA!W:W,0)),"SIN COD.")</f>
        <v>0</v>
      </c>
      <c r="CH9286">
        <f ca="1">IFERROR(INDIRECT("IVA!Y"&amp;MATCH(MID(COMPRAS!C9186,1,2)&amp;MID(COMPRAS!F9186,1,2)&amp;MID(COMPRAS!D9186,1,2),IVA!W:W,0)),"SIN COD.")</f>
        <v>0</v>
      </c>
    </row>
    <row r="9287" spans="1:86" x14ac:dyDescent="0.25">
      <c r="A9287"/>
      <c r="B9287"/>
      <c r="D9287"/>
      <c r="AL9287">
        <f t="shared" si="1015"/>
        <v>0</v>
      </c>
      <c r="AQ9287">
        <f t="shared" si="1016"/>
        <v>0</v>
      </c>
      <c r="AR9287" t="str">
        <f>IFERROR(IF(OR(AP9287=338,AP9287=340,AP9287=341,AP9287=342,AP9287="342A",AP9287="342B"),PorcenRet(AP9287,AT9287,AU9287),INDEX(PORCENTAJEBUSCAR,MATCH(AP9287,CódigoRET,0),4)*1),"")</f>
        <v/>
      </c>
      <c r="AS9287">
        <f t="shared" si="1017"/>
        <v>0</v>
      </c>
      <c r="BF9287" t="str">
        <f>IFERROR(IF(OR(BD9287=338,BD9287=340,BD9287=341,BD9287=342,BD9287="342A",BD9287="342B"),PorcenRet(BD9287,BH9287,BI9287),INDEX(PORCENTAJEBUSCAR,MATCH(BD9287,CódigoRET,0),4)*1),"")</f>
        <v/>
      </c>
      <c r="BG9287">
        <f t="shared" si="1018"/>
        <v>0</v>
      </c>
      <c r="BO9287">
        <f t="shared" si="1019"/>
        <v>0</v>
      </c>
      <c r="CC9287">
        <f t="shared" si="1020"/>
        <v>0</v>
      </c>
      <c r="CD9287">
        <f t="shared" si="1021"/>
        <v>0</v>
      </c>
      <c r="CG9287">
        <f ca="1">IFERROR(INDIRECT("IVA!X"&amp;MATCH(MID(COMPRAS!C9187,1,2)&amp;MID(COMPRAS!F9187,1,2)&amp;MID(COMPRAS!D9187,1,2),IVA!W:W,0)),"SIN COD.")</f>
        <v>0</v>
      </c>
      <c r="CH9287">
        <f ca="1">IFERROR(INDIRECT("IVA!Y"&amp;MATCH(MID(COMPRAS!C9187,1,2)&amp;MID(COMPRAS!F9187,1,2)&amp;MID(COMPRAS!D9187,1,2),IVA!W:W,0)),"SIN COD.")</f>
        <v>0</v>
      </c>
    </row>
    <row r="9288" spans="1:86" x14ac:dyDescent="0.25">
      <c r="A9288"/>
      <c r="B9288"/>
      <c r="D9288"/>
      <c r="AL9288">
        <f t="shared" si="1015"/>
        <v>0</v>
      </c>
      <c r="AQ9288">
        <f t="shared" si="1016"/>
        <v>0</v>
      </c>
      <c r="AR9288" t="str">
        <f>IFERROR(IF(OR(AP9288=338,AP9288=340,AP9288=341,AP9288=342,AP9288="342A",AP9288="342B"),PorcenRet(AP9288,AT9288,AU9288),INDEX(PORCENTAJEBUSCAR,MATCH(AP9288,CódigoRET,0),4)*1),"")</f>
        <v/>
      </c>
      <c r="AS9288">
        <f t="shared" si="1017"/>
        <v>0</v>
      </c>
      <c r="BF9288" t="str">
        <f>IFERROR(IF(OR(BD9288=338,BD9288=340,BD9288=341,BD9288=342,BD9288="342A",BD9288="342B"),PorcenRet(BD9288,BH9288,BI9288),INDEX(PORCENTAJEBUSCAR,MATCH(BD9288,CódigoRET,0),4)*1),"")</f>
        <v/>
      </c>
      <c r="BG9288">
        <f t="shared" si="1018"/>
        <v>0</v>
      </c>
      <c r="BO9288">
        <f t="shared" si="1019"/>
        <v>0</v>
      </c>
      <c r="CC9288">
        <f t="shared" si="1020"/>
        <v>0</v>
      </c>
      <c r="CD9288">
        <f t="shared" si="1021"/>
        <v>0</v>
      </c>
      <c r="CG9288">
        <f ca="1">IFERROR(INDIRECT("IVA!X"&amp;MATCH(MID(COMPRAS!C9188,1,2)&amp;MID(COMPRAS!F9188,1,2)&amp;MID(COMPRAS!D9188,1,2),IVA!W:W,0)),"SIN COD.")</f>
        <v>0</v>
      </c>
      <c r="CH9288">
        <f ca="1">IFERROR(INDIRECT("IVA!Y"&amp;MATCH(MID(COMPRAS!C9188,1,2)&amp;MID(COMPRAS!F9188,1,2)&amp;MID(COMPRAS!D9188,1,2),IVA!W:W,0)),"SIN COD.")</f>
        <v>0</v>
      </c>
    </row>
    <row r="9289" spans="1:86" x14ac:dyDescent="0.25">
      <c r="A9289"/>
      <c r="B9289"/>
      <c r="D9289"/>
      <c r="AL9289">
        <f t="shared" si="1015"/>
        <v>0</v>
      </c>
      <c r="AQ9289">
        <f t="shared" si="1016"/>
        <v>0</v>
      </c>
      <c r="AR9289" t="str">
        <f>IFERROR(IF(OR(AP9289=338,AP9289=340,AP9289=341,AP9289=342,AP9289="342A",AP9289="342B"),PorcenRet(AP9289,AT9289,AU9289),INDEX(PORCENTAJEBUSCAR,MATCH(AP9289,CódigoRET,0),4)*1),"")</f>
        <v/>
      </c>
      <c r="AS9289">
        <f t="shared" si="1017"/>
        <v>0</v>
      </c>
      <c r="BF9289" t="str">
        <f>IFERROR(IF(OR(BD9289=338,BD9289=340,BD9289=341,BD9289=342,BD9289="342A",BD9289="342B"),PorcenRet(BD9289,BH9289,BI9289),INDEX(PORCENTAJEBUSCAR,MATCH(BD9289,CódigoRET,0),4)*1),"")</f>
        <v/>
      </c>
      <c r="BG9289">
        <f t="shared" si="1018"/>
        <v>0</v>
      </c>
      <c r="BO9289">
        <f t="shared" si="1019"/>
        <v>0</v>
      </c>
      <c r="CC9289">
        <f t="shared" si="1020"/>
        <v>0</v>
      </c>
      <c r="CD9289">
        <f t="shared" si="1021"/>
        <v>0</v>
      </c>
      <c r="CG9289">
        <f ca="1">IFERROR(INDIRECT("IVA!X"&amp;MATCH(MID(COMPRAS!C9189,1,2)&amp;MID(COMPRAS!F9189,1,2)&amp;MID(COMPRAS!D9189,1,2),IVA!W:W,0)),"SIN COD.")</f>
        <v>0</v>
      </c>
      <c r="CH9289">
        <f ca="1">IFERROR(INDIRECT("IVA!Y"&amp;MATCH(MID(COMPRAS!C9189,1,2)&amp;MID(COMPRAS!F9189,1,2)&amp;MID(COMPRAS!D9189,1,2),IVA!W:W,0)),"SIN COD.")</f>
        <v>0</v>
      </c>
    </row>
    <row r="9290" spans="1:86" x14ac:dyDescent="0.25">
      <c r="A9290"/>
      <c r="B9290"/>
      <c r="D9290"/>
      <c r="AL9290">
        <f t="shared" si="1015"/>
        <v>0</v>
      </c>
      <c r="AQ9290">
        <f t="shared" si="1016"/>
        <v>0</v>
      </c>
      <c r="AR9290" t="str">
        <f>IFERROR(IF(OR(AP9290=338,AP9290=340,AP9290=341,AP9290=342,AP9290="342A",AP9290="342B"),PorcenRet(AP9290,AT9290,AU9290),INDEX(PORCENTAJEBUSCAR,MATCH(AP9290,CódigoRET,0),4)*1),"")</f>
        <v/>
      </c>
      <c r="AS9290">
        <f t="shared" si="1017"/>
        <v>0</v>
      </c>
      <c r="BF9290" t="str">
        <f>IFERROR(IF(OR(BD9290=338,BD9290=340,BD9290=341,BD9290=342,BD9290="342A",BD9290="342B"),PorcenRet(BD9290,BH9290,BI9290),INDEX(PORCENTAJEBUSCAR,MATCH(BD9290,CódigoRET,0),4)*1),"")</f>
        <v/>
      </c>
      <c r="BG9290">
        <f t="shared" si="1018"/>
        <v>0</v>
      </c>
      <c r="BO9290">
        <f t="shared" si="1019"/>
        <v>0</v>
      </c>
      <c r="CC9290">
        <f t="shared" si="1020"/>
        <v>0</v>
      </c>
      <c r="CD9290">
        <f t="shared" si="1021"/>
        <v>0</v>
      </c>
      <c r="CG9290">
        <f ca="1">IFERROR(INDIRECT("IVA!X"&amp;MATCH(MID(COMPRAS!C9190,1,2)&amp;MID(COMPRAS!F9190,1,2)&amp;MID(COMPRAS!D9190,1,2),IVA!W:W,0)),"SIN COD.")</f>
        <v>0</v>
      </c>
      <c r="CH9290">
        <f ca="1">IFERROR(INDIRECT("IVA!Y"&amp;MATCH(MID(COMPRAS!C9190,1,2)&amp;MID(COMPRAS!F9190,1,2)&amp;MID(COMPRAS!D9190,1,2),IVA!W:W,0)),"SIN COD.")</f>
        <v>0</v>
      </c>
    </row>
    <row r="9291" spans="1:86" x14ac:dyDescent="0.25">
      <c r="A9291"/>
      <c r="B9291"/>
      <c r="D9291"/>
      <c r="AL9291">
        <f t="shared" si="1015"/>
        <v>0</v>
      </c>
      <c r="AQ9291">
        <f t="shared" si="1016"/>
        <v>0</v>
      </c>
      <c r="AR9291" t="str">
        <f>IFERROR(IF(OR(AP9291=338,AP9291=340,AP9291=341,AP9291=342,AP9291="342A",AP9291="342B"),PorcenRet(AP9291,AT9291,AU9291),INDEX(PORCENTAJEBUSCAR,MATCH(AP9291,CódigoRET,0),4)*1),"")</f>
        <v/>
      </c>
      <c r="AS9291">
        <f t="shared" si="1017"/>
        <v>0</v>
      </c>
      <c r="BF9291" t="str">
        <f>IFERROR(IF(OR(BD9291=338,BD9291=340,BD9291=341,BD9291=342,BD9291="342A",BD9291="342B"),PorcenRet(BD9291,BH9291,BI9291),INDEX(PORCENTAJEBUSCAR,MATCH(BD9291,CódigoRET,0),4)*1),"")</f>
        <v/>
      </c>
      <c r="BG9291">
        <f t="shared" si="1018"/>
        <v>0</v>
      </c>
      <c r="BO9291">
        <f t="shared" si="1019"/>
        <v>0</v>
      </c>
      <c r="CC9291">
        <f t="shared" si="1020"/>
        <v>0</v>
      </c>
      <c r="CD9291">
        <f t="shared" si="1021"/>
        <v>0</v>
      </c>
      <c r="CG9291">
        <f ca="1">IFERROR(INDIRECT("IVA!X"&amp;MATCH(MID(COMPRAS!C9191,1,2)&amp;MID(COMPRAS!F9191,1,2)&amp;MID(COMPRAS!D9191,1,2),IVA!W:W,0)),"SIN COD.")</f>
        <v>0</v>
      </c>
      <c r="CH9291">
        <f ca="1">IFERROR(INDIRECT("IVA!Y"&amp;MATCH(MID(COMPRAS!C9191,1,2)&amp;MID(COMPRAS!F9191,1,2)&amp;MID(COMPRAS!D9191,1,2),IVA!W:W,0)),"SIN COD.")</f>
        <v>0</v>
      </c>
    </row>
    <row r="9292" spans="1:86" x14ac:dyDescent="0.25">
      <c r="A9292"/>
      <c r="B9292"/>
      <c r="D9292"/>
      <c r="AL9292">
        <f t="shared" si="1015"/>
        <v>0</v>
      </c>
      <c r="AQ9292">
        <f t="shared" si="1016"/>
        <v>0</v>
      </c>
      <c r="AR9292" t="str">
        <f>IFERROR(IF(OR(AP9292=338,AP9292=340,AP9292=341,AP9292=342,AP9292="342A",AP9292="342B"),PorcenRet(AP9292,AT9292,AU9292),INDEX(PORCENTAJEBUSCAR,MATCH(AP9292,CódigoRET,0),4)*1),"")</f>
        <v/>
      </c>
      <c r="AS9292">
        <f t="shared" si="1017"/>
        <v>0</v>
      </c>
      <c r="BF9292" t="str">
        <f>IFERROR(IF(OR(BD9292=338,BD9292=340,BD9292=341,BD9292=342,BD9292="342A",BD9292="342B"),PorcenRet(BD9292,BH9292,BI9292),INDEX(PORCENTAJEBUSCAR,MATCH(BD9292,CódigoRET,0),4)*1),"")</f>
        <v/>
      </c>
      <c r="BG9292">
        <f t="shared" si="1018"/>
        <v>0</v>
      </c>
      <c r="BO9292">
        <f t="shared" si="1019"/>
        <v>0</v>
      </c>
      <c r="CC9292">
        <f t="shared" si="1020"/>
        <v>0</v>
      </c>
      <c r="CD9292">
        <f t="shared" si="1021"/>
        <v>0</v>
      </c>
      <c r="CG9292">
        <f ca="1">IFERROR(INDIRECT("IVA!X"&amp;MATCH(MID(COMPRAS!C9192,1,2)&amp;MID(COMPRAS!F9192,1,2)&amp;MID(COMPRAS!D9192,1,2),IVA!W:W,0)),"SIN COD.")</f>
        <v>0</v>
      </c>
      <c r="CH9292">
        <f ca="1">IFERROR(INDIRECT("IVA!Y"&amp;MATCH(MID(COMPRAS!C9192,1,2)&amp;MID(COMPRAS!F9192,1,2)&amp;MID(COMPRAS!D9192,1,2),IVA!W:W,0)),"SIN COD.")</f>
        <v>0</v>
      </c>
    </row>
    <row r="9293" spans="1:86" x14ac:dyDescent="0.25">
      <c r="A9293"/>
      <c r="B9293"/>
      <c r="D9293"/>
      <c r="AL9293">
        <f t="shared" si="1015"/>
        <v>0</v>
      </c>
      <c r="AQ9293">
        <f t="shared" si="1016"/>
        <v>0</v>
      </c>
      <c r="AR9293" t="str">
        <f>IFERROR(IF(OR(AP9293=338,AP9293=340,AP9293=341,AP9293=342,AP9293="342A",AP9293="342B"),PorcenRet(AP9293,AT9293,AU9293),INDEX(PORCENTAJEBUSCAR,MATCH(AP9293,CódigoRET,0),4)*1),"")</f>
        <v/>
      </c>
      <c r="AS9293">
        <f t="shared" si="1017"/>
        <v>0</v>
      </c>
      <c r="BF9293" t="str">
        <f>IFERROR(IF(OR(BD9293=338,BD9293=340,BD9293=341,BD9293=342,BD9293="342A",BD9293="342B"),PorcenRet(BD9293,BH9293,BI9293),INDEX(PORCENTAJEBUSCAR,MATCH(BD9293,CódigoRET,0),4)*1),"")</f>
        <v/>
      </c>
      <c r="BG9293">
        <f t="shared" si="1018"/>
        <v>0</v>
      </c>
      <c r="BO9293">
        <f t="shared" si="1019"/>
        <v>0</v>
      </c>
      <c r="CC9293">
        <f t="shared" si="1020"/>
        <v>0</v>
      </c>
      <c r="CD9293">
        <f t="shared" si="1021"/>
        <v>0</v>
      </c>
      <c r="CG9293">
        <f ca="1">IFERROR(INDIRECT("IVA!X"&amp;MATCH(MID(COMPRAS!C9193,1,2)&amp;MID(COMPRAS!F9193,1,2)&amp;MID(COMPRAS!D9193,1,2),IVA!W:W,0)),"SIN COD.")</f>
        <v>0</v>
      </c>
      <c r="CH9293">
        <f ca="1">IFERROR(INDIRECT("IVA!Y"&amp;MATCH(MID(COMPRAS!C9193,1,2)&amp;MID(COMPRAS!F9193,1,2)&amp;MID(COMPRAS!D9193,1,2),IVA!W:W,0)),"SIN COD.")</f>
        <v>0</v>
      </c>
    </row>
    <row r="9294" spans="1:86" x14ac:dyDescent="0.25">
      <c r="A9294"/>
      <c r="B9294"/>
      <c r="D9294"/>
      <c r="AL9294">
        <f t="shared" si="1015"/>
        <v>0</v>
      </c>
      <c r="AQ9294">
        <f t="shared" si="1016"/>
        <v>0</v>
      </c>
      <c r="AR9294" t="str">
        <f>IFERROR(IF(OR(AP9294=338,AP9294=340,AP9294=341,AP9294=342,AP9294="342A",AP9294="342B"),PorcenRet(AP9294,AT9294,AU9294),INDEX(PORCENTAJEBUSCAR,MATCH(AP9294,CódigoRET,0),4)*1),"")</f>
        <v/>
      </c>
      <c r="AS9294">
        <f t="shared" si="1017"/>
        <v>0</v>
      </c>
      <c r="BF9294" t="str">
        <f>IFERROR(IF(OR(BD9294=338,BD9294=340,BD9294=341,BD9294=342,BD9294="342A",BD9294="342B"),PorcenRet(BD9294,BH9294,BI9294),INDEX(PORCENTAJEBUSCAR,MATCH(BD9294,CódigoRET,0),4)*1),"")</f>
        <v/>
      </c>
      <c r="BG9294">
        <f t="shared" si="1018"/>
        <v>0</v>
      </c>
      <c r="BO9294">
        <f t="shared" si="1019"/>
        <v>0</v>
      </c>
      <c r="CC9294">
        <f t="shared" si="1020"/>
        <v>0</v>
      </c>
      <c r="CD9294">
        <f t="shared" si="1021"/>
        <v>0</v>
      </c>
      <c r="CG9294">
        <f ca="1">IFERROR(INDIRECT("IVA!X"&amp;MATCH(MID(COMPRAS!C9194,1,2)&amp;MID(COMPRAS!F9194,1,2)&amp;MID(COMPRAS!D9194,1,2),IVA!W:W,0)),"SIN COD.")</f>
        <v>0</v>
      </c>
      <c r="CH9294">
        <f ca="1">IFERROR(INDIRECT("IVA!Y"&amp;MATCH(MID(COMPRAS!C9194,1,2)&amp;MID(COMPRAS!F9194,1,2)&amp;MID(COMPRAS!D9194,1,2),IVA!W:W,0)),"SIN COD.")</f>
        <v>0</v>
      </c>
    </row>
    <row r="9295" spans="1:86" x14ac:dyDescent="0.25">
      <c r="A9295"/>
      <c r="B9295"/>
      <c r="D9295"/>
      <c r="AL9295">
        <f t="shared" si="1015"/>
        <v>0</v>
      </c>
      <c r="AQ9295">
        <f t="shared" si="1016"/>
        <v>0</v>
      </c>
      <c r="AR9295" t="str">
        <f>IFERROR(IF(OR(AP9295=338,AP9295=340,AP9295=341,AP9295=342,AP9295="342A",AP9295="342B"),PorcenRet(AP9295,AT9295,AU9295),INDEX(PORCENTAJEBUSCAR,MATCH(AP9295,CódigoRET,0),4)*1),"")</f>
        <v/>
      </c>
      <c r="AS9295">
        <f t="shared" si="1017"/>
        <v>0</v>
      </c>
      <c r="BF9295" t="str">
        <f>IFERROR(IF(OR(BD9295=338,BD9295=340,BD9295=341,BD9295=342,BD9295="342A",BD9295="342B"),PorcenRet(BD9295,BH9295,BI9295),INDEX(PORCENTAJEBUSCAR,MATCH(BD9295,CódigoRET,0),4)*1),"")</f>
        <v/>
      </c>
      <c r="BG9295">
        <f t="shared" si="1018"/>
        <v>0</v>
      </c>
      <c r="BO9295">
        <f t="shared" si="1019"/>
        <v>0</v>
      </c>
      <c r="CC9295">
        <f t="shared" si="1020"/>
        <v>0</v>
      </c>
      <c r="CD9295">
        <f t="shared" si="1021"/>
        <v>0</v>
      </c>
      <c r="CG9295">
        <f ca="1">IFERROR(INDIRECT("IVA!X"&amp;MATCH(MID(COMPRAS!C9195,1,2)&amp;MID(COMPRAS!F9195,1,2)&amp;MID(COMPRAS!D9195,1,2),IVA!W:W,0)),"SIN COD.")</f>
        <v>0</v>
      </c>
      <c r="CH9295">
        <f ca="1">IFERROR(INDIRECT("IVA!Y"&amp;MATCH(MID(COMPRAS!C9195,1,2)&amp;MID(COMPRAS!F9195,1,2)&amp;MID(COMPRAS!D9195,1,2),IVA!W:W,0)),"SIN COD.")</f>
        <v>0</v>
      </c>
    </row>
    <row r="9296" spans="1:86" x14ac:dyDescent="0.25">
      <c r="A9296"/>
      <c r="B9296"/>
      <c r="D9296"/>
      <c r="AL9296">
        <f t="shared" si="1015"/>
        <v>0</v>
      </c>
      <c r="AQ9296">
        <f t="shared" si="1016"/>
        <v>0</v>
      </c>
      <c r="AR9296" t="str">
        <f>IFERROR(IF(OR(AP9296=338,AP9296=340,AP9296=341,AP9296=342,AP9296="342A",AP9296="342B"),PorcenRet(AP9296,AT9296,AU9296),INDEX(PORCENTAJEBUSCAR,MATCH(AP9296,CódigoRET,0),4)*1),"")</f>
        <v/>
      </c>
      <c r="AS9296">
        <f t="shared" si="1017"/>
        <v>0</v>
      </c>
      <c r="BF9296" t="str">
        <f>IFERROR(IF(OR(BD9296=338,BD9296=340,BD9296=341,BD9296=342,BD9296="342A",BD9296="342B"),PorcenRet(BD9296,BH9296,BI9296),INDEX(PORCENTAJEBUSCAR,MATCH(BD9296,CódigoRET,0),4)*1),"")</f>
        <v/>
      </c>
      <c r="BG9296">
        <f t="shared" si="1018"/>
        <v>0</v>
      </c>
      <c r="BO9296">
        <f t="shared" si="1019"/>
        <v>0</v>
      </c>
      <c r="CC9296">
        <f t="shared" si="1020"/>
        <v>0</v>
      </c>
      <c r="CD9296">
        <f t="shared" si="1021"/>
        <v>0</v>
      </c>
      <c r="CG9296">
        <f ca="1">IFERROR(INDIRECT("IVA!X"&amp;MATCH(MID(COMPRAS!C9196,1,2)&amp;MID(COMPRAS!F9196,1,2)&amp;MID(COMPRAS!D9196,1,2),IVA!W:W,0)),"SIN COD.")</f>
        <v>0</v>
      </c>
      <c r="CH9296">
        <f ca="1">IFERROR(INDIRECT("IVA!Y"&amp;MATCH(MID(COMPRAS!C9196,1,2)&amp;MID(COMPRAS!F9196,1,2)&amp;MID(COMPRAS!D9196,1,2),IVA!W:W,0)),"SIN COD.")</f>
        <v>0</v>
      </c>
    </row>
    <row r="9297" spans="1:86" x14ac:dyDescent="0.25">
      <c r="A9297"/>
      <c r="B9297"/>
      <c r="D9297"/>
      <c r="AL9297">
        <f t="shared" si="1015"/>
        <v>0</v>
      </c>
      <c r="AQ9297">
        <f t="shared" si="1016"/>
        <v>0</v>
      </c>
      <c r="AR9297" t="str">
        <f>IFERROR(IF(OR(AP9297=338,AP9297=340,AP9297=341,AP9297=342,AP9297="342A",AP9297="342B"),PorcenRet(AP9297,AT9297,AU9297),INDEX(PORCENTAJEBUSCAR,MATCH(AP9297,CódigoRET,0),4)*1),"")</f>
        <v/>
      </c>
      <c r="AS9297">
        <f t="shared" si="1017"/>
        <v>0</v>
      </c>
      <c r="BF9297" t="str">
        <f>IFERROR(IF(OR(BD9297=338,BD9297=340,BD9297=341,BD9297=342,BD9297="342A",BD9297="342B"),PorcenRet(BD9297,BH9297,BI9297),INDEX(PORCENTAJEBUSCAR,MATCH(BD9297,CódigoRET,0),4)*1),"")</f>
        <v/>
      </c>
      <c r="BG9297">
        <f t="shared" si="1018"/>
        <v>0</v>
      </c>
      <c r="BO9297">
        <f t="shared" si="1019"/>
        <v>0</v>
      </c>
      <c r="CC9297">
        <f t="shared" si="1020"/>
        <v>0</v>
      </c>
      <c r="CD9297">
        <f t="shared" si="1021"/>
        <v>0</v>
      </c>
      <c r="CG9297">
        <f ca="1">IFERROR(INDIRECT("IVA!X"&amp;MATCH(MID(COMPRAS!C9197,1,2)&amp;MID(COMPRAS!F9197,1,2)&amp;MID(COMPRAS!D9197,1,2),IVA!W:W,0)),"SIN COD.")</f>
        <v>0</v>
      </c>
      <c r="CH9297">
        <f ca="1">IFERROR(INDIRECT("IVA!Y"&amp;MATCH(MID(COMPRAS!C9197,1,2)&amp;MID(COMPRAS!F9197,1,2)&amp;MID(COMPRAS!D9197,1,2),IVA!W:W,0)),"SIN COD.")</f>
        <v>0</v>
      </c>
    </row>
    <row r="9298" spans="1:86" x14ac:dyDescent="0.25">
      <c r="A9298"/>
      <c r="B9298"/>
      <c r="D9298"/>
      <c r="AL9298">
        <f t="shared" si="1015"/>
        <v>0</v>
      </c>
      <c r="AQ9298">
        <f t="shared" si="1016"/>
        <v>0</v>
      </c>
      <c r="AR9298" t="str">
        <f>IFERROR(IF(OR(AP9298=338,AP9298=340,AP9298=341,AP9298=342,AP9298="342A",AP9298="342B"),PorcenRet(AP9298,AT9298,AU9298),INDEX(PORCENTAJEBUSCAR,MATCH(AP9298,CódigoRET,0),4)*1),"")</f>
        <v/>
      </c>
      <c r="AS9298">
        <f t="shared" si="1017"/>
        <v>0</v>
      </c>
      <c r="BF9298" t="str">
        <f>IFERROR(IF(OR(BD9298=338,BD9298=340,BD9298=341,BD9298=342,BD9298="342A",BD9298="342B"),PorcenRet(BD9298,BH9298,BI9298),INDEX(PORCENTAJEBUSCAR,MATCH(BD9298,CódigoRET,0),4)*1),"")</f>
        <v/>
      </c>
      <c r="BG9298">
        <f t="shared" si="1018"/>
        <v>0</v>
      </c>
      <c r="BO9298">
        <f t="shared" si="1019"/>
        <v>0</v>
      </c>
      <c r="CC9298">
        <f t="shared" si="1020"/>
        <v>0</v>
      </c>
      <c r="CD9298">
        <f t="shared" si="1021"/>
        <v>0</v>
      </c>
      <c r="CG9298">
        <f ca="1">IFERROR(INDIRECT("IVA!X"&amp;MATCH(MID(COMPRAS!C9198,1,2)&amp;MID(COMPRAS!F9198,1,2)&amp;MID(COMPRAS!D9198,1,2),IVA!W:W,0)),"SIN COD.")</f>
        <v>0</v>
      </c>
      <c r="CH9298">
        <f ca="1">IFERROR(INDIRECT("IVA!Y"&amp;MATCH(MID(COMPRAS!C9198,1,2)&amp;MID(COMPRAS!F9198,1,2)&amp;MID(COMPRAS!D9198,1,2),IVA!W:W,0)),"SIN COD.")</f>
        <v>0</v>
      </c>
    </row>
    <row r="9299" spans="1:86" x14ac:dyDescent="0.25">
      <c r="A9299"/>
      <c r="B9299"/>
      <c r="D9299"/>
      <c r="AL9299">
        <f t="shared" si="1015"/>
        <v>0</v>
      </c>
      <c r="AQ9299">
        <f t="shared" si="1016"/>
        <v>0</v>
      </c>
      <c r="AR9299" t="str">
        <f>IFERROR(IF(OR(AP9299=338,AP9299=340,AP9299=341,AP9299=342,AP9299="342A",AP9299="342B"),PorcenRet(AP9299,AT9299,AU9299),INDEX(PORCENTAJEBUSCAR,MATCH(AP9299,CódigoRET,0),4)*1),"")</f>
        <v/>
      </c>
      <c r="AS9299">
        <f t="shared" si="1017"/>
        <v>0</v>
      </c>
      <c r="BF9299" t="str">
        <f>IFERROR(IF(OR(BD9299=338,BD9299=340,BD9299=341,BD9299=342,BD9299="342A",BD9299="342B"),PorcenRet(BD9299,BH9299,BI9299),INDEX(PORCENTAJEBUSCAR,MATCH(BD9299,CódigoRET,0),4)*1),"")</f>
        <v/>
      </c>
      <c r="BG9299">
        <f t="shared" si="1018"/>
        <v>0</v>
      </c>
      <c r="BO9299">
        <f t="shared" si="1019"/>
        <v>0</v>
      </c>
      <c r="CC9299">
        <f t="shared" si="1020"/>
        <v>0</v>
      </c>
      <c r="CD9299">
        <f t="shared" si="1021"/>
        <v>0</v>
      </c>
      <c r="CG9299">
        <f ca="1">IFERROR(INDIRECT("IVA!X"&amp;MATCH(MID(COMPRAS!C9199,1,2)&amp;MID(COMPRAS!F9199,1,2)&amp;MID(COMPRAS!D9199,1,2),IVA!W:W,0)),"SIN COD.")</f>
        <v>0</v>
      </c>
      <c r="CH9299">
        <f ca="1">IFERROR(INDIRECT("IVA!Y"&amp;MATCH(MID(COMPRAS!C9199,1,2)&amp;MID(COMPRAS!F9199,1,2)&amp;MID(COMPRAS!D9199,1,2),IVA!W:W,0)),"SIN COD.")</f>
        <v>0</v>
      </c>
    </row>
    <row r="9300" spans="1:86" x14ac:dyDescent="0.25">
      <c r="A9300"/>
      <c r="B9300"/>
      <c r="D9300"/>
      <c r="AL9300">
        <f t="shared" si="1015"/>
        <v>0</v>
      </c>
      <c r="AQ9300">
        <f t="shared" si="1016"/>
        <v>0</v>
      </c>
      <c r="AR9300" t="str">
        <f>IFERROR(IF(OR(AP9300=338,AP9300=340,AP9300=341,AP9300=342,AP9300="342A",AP9300="342B"),PorcenRet(AP9300,AT9300,AU9300),INDEX(PORCENTAJEBUSCAR,MATCH(AP9300,CódigoRET,0),4)*1),"")</f>
        <v/>
      </c>
      <c r="AS9300">
        <f t="shared" si="1017"/>
        <v>0</v>
      </c>
      <c r="BF9300" t="str">
        <f>IFERROR(IF(OR(BD9300=338,BD9300=340,BD9300=341,BD9300=342,BD9300="342A",BD9300="342B"),PorcenRet(BD9300,BH9300,BI9300),INDEX(PORCENTAJEBUSCAR,MATCH(BD9300,CódigoRET,0),4)*1),"")</f>
        <v/>
      </c>
      <c r="BG9300">
        <f t="shared" si="1018"/>
        <v>0</v>
      </c>
      <c r="BO9300">
        <f t="shared" si="1019"/>
        <v>0</v>
      </c>
      <c r="CC9300">
        <f t="shared" si="1020"/>
        <v>0</v>
      </c>
      <c r="CD9300">
        <f t="shared" si="1021"/>
        <v>0</v>
      </c>
      <c r="CG9300">
        <f ca="1">IFERROR(INDIRECT("IVA!X"&amp;MATCH(MID(COMPRAS!C9200,1,2)&amp;MID(COMPRAS!F9200,1,2)&amp;MID(COMPRAS!D9200,1,2),IVA!W:W,0)),"SIN COD.")</f>
        <v>0</v>
      </c>
      <c r="CH9300">
        <f ca="1">IFERROR(INDIRECT("IVA!Y"&amp;MATCH(MID(COMPRAS!C9200,1,2)&amp;MID(COMPRAS!F9200,1,2)&amp;MID(COMPRAS!D9200,1,2),IVA!W:W,0)),"SIN COD.")</f>
        <v>0</v>
      </c>
    </row>
    <row r="9301" spans="1:86" x14ac:dyDescent="0.25">
      <c r="A9301"/>
      <c r="B9301"/>
      <c r="D9301"/>
      <c r="AL9301">
        <f t="shared" si="1015"/>
        <v>0</v>
      </c>
      <c r="AQ9301">
        <f t="shared" si="1016"/>
        <v>0</v>
      </c>
      <c r="AR9301" t="str">
        <f>IFERROR(IF(OR(AP9301=338,AP9301=340,AP9301=341,AP9301=342,AP9301="342A",AP9301="342B"),PorcenRet(AP9301,AT9301,AU9301),INDEX(PORCENTAJEBUSCAR,MATCH(AP9301,CódigoRET,0),4)*1),"")</f>
        <v/>
      </c>
      <c r="AS9301">
        <f t="shared" si="1017"/>
        <v>0</v>
      </c>
      <c r="BF9301" t="str">
        <f>IFERROR(IF(OR(BD9301=338,BD9301=340,BD9301=341,BD9301=342,BD9301="342A",BD9301="342B"),PorcenRet(BD9301,BH9301,BI9301),INDEX(PORCENTAJEBUSCAR,MATCH(BD9301,CódigoRET,0),4)*1),"")</f>
        <v/>
      </c>
      <c r="BG9301">
        <f t="shared" si="1018"/>
        <v>0</v>
      </c>
      <c r="BO9301">
        <f t="shared" si="1019"/>
        <v>0</v>
      </c>
      <c r="CC9301">
        <f t="shared" si="1020"/>
        <v>0</v>
      </c>
      <c r="CD9301">
        <f t="shared" si="1021"/>
        <v>0</v>
      </c>
      <c r="CG9301">
        <f ca="1">IFERROR(INDIRECT("IVA!X"&amp;MATCH(MID(COMPRAS!C9201,1,2)&amp;MID(COMPRAS!F9201,1,2)&amp;MID(COMPRAS!D9201,1,2),IVA!W:W,0)),"SIN COD.")</f>
        <v>0</v>
      </c>
      <c r="CH9301">
        <f ca="1">IFERROR(INDIRECT("IVA!Y"&amp;MATCH(MID(COMPRAS!C9201,1,2)&amp;MID(COMPRAS!F9201,1,2)&amp;MID(COMPRAS!D9201,1,2),IVA!W:W,0)),"SIN COD.")</f>
        <v>0</v>
      </c>
    </row>
    <row r="9302" spans="1:86" x14ac:dyDescent="0.25">
      <c r="A9302"/>
      <c r="B9302"/>
      <c r="D9302"/>
      <c r="AL9302">
        <f t="shared" si="1015"/>
        <v>0</v>
      </c>
      <c r="AQ9302">
        <f t="shared" si="1016"/>
        <v>0</v>
      </c>
      <c r="AR9302" t="str">
        <f>IFERROR(IF(OR(AP9302=338,AP9302=340,AP9302=341,AP9302=342,AP9302="342A",AP9302="342B"),PorcenRet(AP9302,AT9302,AU9302),INDEX(PORCENTAJEBUSCAR,MATCH(AP9302,CódigoRET,0),4)*1),"")</f>
        <v/>
      </c>
      <c r="AS9302">
        <f t="shared" si="1017"/>
        <v>0</v>
      </c>
      <c r="BF9302" t="str">
        <f>IFERROR(IF(OR(BD9302=338,BD9302=340,BD9302=341,BD9302=342,BD9302="342A",BD9302="342B"),PorcenRet(BD9302,BH9302,BI9302),INDEX(PORCENTAJEBUSCAR,MATCH(BD9302,CódigoRET,0),4)*1),"")</f>
        <v/>
      </c>
      <c r="BG9302">
        <f t="shared" si="1018"/>
        <v>0</v>
      </c>
      <c r="BO9302">
        <f t="shared" si="1019"/>
        <v>0</v>
      </c>
      <c r="CC9302">
        <f t="shared" si="1020"/>
        <v>0</v>
      </c>
      <c r="CD9302">
        <f t="shared" si="1021"/>
        <v>0</v>
      </c>
      <c r="CG9302">
        <f ca="1">IFERROR(INDIRECT("IVA!X"&amp;MATCH(MID(COMPRAS!C9202,1,2)&amp;MID(COMPRAS!F9202,1,2)&amp;MID(COMPRAS!D9202,1,2),IVA!W:W,0)),"SIN COD.")</f>
        <v>0</v>
      </c>
      <c r="CH9302">
        <f ca="1">IFERROR(INDIRECT("IVA!Y"&amp;MATCH(MID(COMPRAS!C9202,1,2)&amp;MID(COMPRAS!F9202,1,2)&amp;MID(COMPRAS!D9202,1,2),IVA!W:W,0)),"SIN COD.")</f>
        <v>0</v>
      </c>
    </row>
    <row r="9303" spans="1:86" x14ac:dyDescent="0.25">
      <c r="A9303"/>
      <c r="B9303"/>
      <c r="D9303"/>
      <c r="AL9303">
        <f t="shared" si="1015"/>
        <v>0</v>
      </c>
      <c r="AQ9303">
        <f t="shared" si="1016"/>
        <v>0</v>
      </c>
      <c r="AR9303" t="str">
        <f>IFERROR(IF(OR(AP9303=338,AP9303=340,AP9303=341,AP9303=342,AP9303="342A",AP9303="342B"),PorcenRet(AP9303,AT9303,AU9303),INDEX(PORCENTAJEBUSCAR,MATCH(AP9303,CódigoRET,0),4)*1),"")</f>
        <v/>
      </c>
      <c r="AS9303">
        <f t="shared" si="1017"/>
        <v>0</v>
      </c>
      <c r="BF9303" t="str">
        <f>IFERROR(IF(OR(BD9303=338,BD9303=340,BD9303=341,BD9303=342,BD9303="342A",BD9303="342B"),PorcenRet(BD9303,BH9303,BI9303),INDEX(PORCENTAJEBUSCAR,MATCH(BD9303,CódigoRET,0),4)*1),"")</f>
        <v/>
      </c>
      <c r="BG9303">
        <f t="shared" si="1018"/>
        <v>0</v>
      </c>
      <c r="BO9303">
        <f t="shared" si="1019"/>
        <v>0</v>
      </c>
      <c r="CC9303">
        <f t="shared" si="1020"/>
        <v>0</v>
      </c>
      <c r="CD9303">
        <f t="shared" si="1021"/>
        <v>0</v>
      </c>
      <c r="CG9303">
        <f ca="1">IFERROR(INDIRECT("IVA!X"&amp;MATCH(MID(COMPRAS!C9203,1,2)&amp;MID(COMPRAS!F9203,1,2)&amp;MID(COMPRAS!D9203,1,2),IVA!W:W,0)),"SIN COD.")</f>
        <v>0</v>
      </c>
      <c r="CH9303">
        <f ca="1">IFERROR(INDIRECT("IVA!Y"&amp;MATCH(MID(COMPRAS!C9203,1,2)&amp;MID(COMPRAS!F9203,1,2)&amp;MID(COMPRAS!D9203,1,2),IVA!W:W,0)),"SIN COD.")</f>
        <v>0</v>
      </c>
    </row>
    <row r="9304" spans="1:86" x14ac:dyDescent="0.25">
      <c r="A9304"/>
      <c r="B9304"/>
      <c r="D9304"/>
      <c r="AL9304">
        <f t="shared" si="1015"/>
        <v>0</v>
      </c>
      <c r="AQ9304">
        <f t="shared" si="1016"/>
        <v>0</v>
      </c>
      <c r="AR9304" t="str">
        <f>IFERROR(IF(OR(AP9304=338,AP9304=340,AP9304=341,AP9304=342,AP9304="342A",AP9304="342B"),PorcenRet(AP9304,AT9304,AU9304),INDEX(PORCENTAJEBUSCAR,MATCH(AP9304,CódigoRET,0),4)*1),"")</f>
        <v/>
      </c>
      <c r="AS9304">
        <f t="shared" si="1017"/>
        <v>0</v>
      </c>
      <c r="BF9304" t="str">
        <f>IFERROR(IF(OR(BD9304=338,BD9304=340,BD9304=341,BD9304=342,BD9304="342A",BD9304="342B"),PorcenRet(BD9304,BH9304,BI9304),INDEX(PORCENTAJEBUSCAR,MATCH(BD9304,CódigoRET,0),4)*1),"")</f>
        <v/>
      </c>
      <c r="BG9304">
        <f t="shared" si="1018"/>
        <v>0</v>
      </c>
      <c r="BO9304">
        <f t="shared" si="1019"/>
        <v>0</v>
      </c>
      <c r="CC9304">
        <f t="shared" si="1020"/>
        <v>0</v>
      </c>
      <c r="CD9304">
        <f t="shared" si="1021"/>
        <v>0</v>
      </c>
      <c r="CG9304">
        <f ca="1">IFERROR(INDIRECT("IVA!X"&amp;MATCH(MID(COMPRAS!C9204,1,2)&amp;MID(COMPRAS!F9204,1,2)&amp;MID(COMPRAS!D9204,1,2),IVA!W:W,0)),"SIN COD.")</f>
        <v>0</v>
      </c>
      <c r="CH9304">
        <f ca="1">IFERROR(INDIRECT("IVA!Y"&amp;MATCH(MID(COMPRAS!C9204,1,2)&amp;MID(COMPRAS!F9204,1,2)&amp;MID(COMPRAS!D9204,1,2),IVA!W:W,0)),"SIN COD.")</f>
        <v>0</v>
      </c>
    </row>
    <row r="9305" spans="1:86" x14ac:dyDescent="0.25">
      <c r="A9305"/>
      <c r="B9305"/>
      <c r="D9305"/>
      <c r="AL9305">
        <f t="shared" si="1015"/>
        <v>0</v>
      </c>
      <c r="AQ9305">
        <f t="shared" si="1016"/>
        <v>0</v>
      </c>
      <c r="AR9305" t="str">
        <f>IFERROR(IF(OR(AP9305=338,AP9305=340,AP9305=341,AP9305=342,AP9305="342A",AP9305="342B"),PorcenRet(AP9305,AT9305,AU9305),INDEX(PORCENTAJEBUSCAR,MATCH(AP9305,CódigoRET,0),4)*1),"")</f>
        <v/>
      </c>
      <c r="AS9305">
        <f t="shared" si="1017"/>
        <v>0</v>
      </c>
      <c r="BF9305" t="str">
        <f>IFERROR(IF(OR(BD9305=338,BD9305=340,BD9305=341,BD9305=342,BD9305="342A",BD9305="342B"),PorcenRet(BD9305,BH9305,BI9305),INDEX(PORCENTAJEBUSCAR,MATCH(BD9305,CódigoRET,0),4)*1),"")</f>
        <v/>
      </c>
      <c r="BG9305">
        <f t="shared" si="1018"/>
        <v>0</v>
      </c>
      <c r="BO9305">
        <f t="shared" si="1019"/>
        <v>0</v>
      </c>
      <c r="CC9305">
        <f t="shared" si="1020"/>
        <v>0</v>
      </c>
      <c r="CD9305">
        <f t="shared" si="1021"/>
        <v>0</v>
      </c>
      <c r="CG9305">
        <f ca="1">IFERROR(INDIRECT("IVA!X"&amp;MATCH(MID(COMPRAS!C9205,1,2)&amp;MID(COMPRAS!F9205,1,2)&amp;MID(COMPRAS!D9205,1,2),IVA!W:W,0)),"SIN COD.")</f>
        <v>0</v>
      </c>
      <c r="CH9305">
        <f ca="1">IFERROR(INDIRECT("IVA!Y"&amp;MATCH(MID(COMPRAS!C9205,1,2)&amp;MID(COMPRAS!F9205,1,2)&amp;MID(COMPRAS!D9205,1,2),IVA!W:W,0)),"SIN COD.")</f>
        <v>0</v>
      </c>
    </row>
    <row r="9306" spans="1:86" x14ac:dyDescent="0.25">
      <c r="A9306"/>
      <c r="B9306"/>
      <c r="D9306"/>
      <c r="AL9306">
        <f t="shared" si="1015"/>
        <v>0</v>
      </c>
      <c r="AQ9306">
        <f t="shared" si="1016"/>
        <v>0</v>
      </c>
      <c r="AR9306" t="str">
        <f>IFERROR(IF(OR(AP9306=338,AP9306=340,AP9306=341,AP9306=342,AP9306="342A",AP9306="342B"),PorcenRet(AP9306,AT9306,AU9306),INDEX(PORCENTAJEBUSCAR,MATCH(AP9306,CódigoRET,0),4)*1),"")</f>
        <v/>
      </c>
      <c r="AS9306">
        <f t="shared" si="1017"/>
        <v>0</v>
      </c>
      <c r="BF9306" t="str">
        <f>IFERROR(IF(OR(BD9306=338,BD9306=340,BD9306=341,BD9306=342,BD9306="342A",BD9306="342B"),PorcenRet(BD9306,BH9306,BI9306),INDEX(PORCENTAJEBUSCAR,MATCH(BD9306,CódigoRET,0),4)*1),"")</f>
        <v/>
      </c>
      <c r="BG9306">
        <f t="shared" si="1018"/>
        <v>0</v>
      </c>
      <c r="BO9306">
        <f t="shared" si="1019"/>
        <v>0</v>
      </c>
      <c r="CC9306">
        <f t="shared" si="1020"/>
        <v>0</v>
      </c>
      <c r="CD9306">
        <f t="shared" si="1021"/>
        <v>0</v>
      </c>
      <c r="CG9306">
        <f ca="1">IFERROR(INDIRECT("IVA!X"&amp;MATCH(MID(COMPRAS!C9206,1,2)&amp;MID(COMPRAS!F9206,1,2)&amp;MID(COMPRAS!D9206,1,2),IVA!W:W,0)),"SIN COD.")</f>
        <v>0</v>
      </c>
      <c r="CH9306">
        <f ca="1">IFERROR(INDIRECT("IVA!Y"&amp;MATCH(MID(COMPRAS!C9206,1,2)&amp;MID(COMPRAS!F9206,1,2)&amp;MID(COMPRAS!D9206,1,2),IVA!W:W,0)),"SIN COD.")</f>
        <v>0</v>
      </c>
    </row>
    <row r="9307" spans="1:86" x14ac:dyDescent="0.25">
      <c r="A9307"/>
      <c r="B9307"/>
      <c r="D9307"/>
      <c r="AL9307">
        <f t="shared" si="1015"/>
        <v>0</v>
      </c>
      <c r="AQ9307">
        <f t="shared" si="1016"/>
        <v>0</v>
      </c>
      <c r="AR9307" t="str">
        <f>IFERROR(IF(OR(AP9307=338,AP9307=340,AP9307=341,AP9307=342,AP9307="342A",AP9307="342B"),PorcenRet(AP9307,AT9307,AU9307),INDEX(PORCENTAJEBUSCAR,MATCH(AP9307,CódigoRET,0),4)*1),"")</f>
        <v/>
      </c>
      <c r="AS9307">
        <f t="shared" si="1017"/>
        <v>0</v>
      </c>
      <c r="BF9307" t="str">
        <f>IFERROR(IF(OR(BD9307=338,BD9307=340,BD9307=341,BD9307=342,BD9307="342A",BD9307="342B"),PorcenRet(BD9307,BH9307,BI9307),INDEX(PORCENTAJEBUSCAR,MATCH(BD9307,CódigoRET,0),4)*1),"")</f>
        <v/>
      </c>
      <c r="BG9307">
        <f t="shared" si="1018"/>
        <v>0</v>
      </c>
      <c r="BO9307">
        <f t="shared" si="1019"/>
        <v>0</v>
      </c>
      <c r="CC9307">
        <f t="shared" si="1020"/>
        <v>0</v>
      </c>
      <c r="CD9307">
        <f t="shared" si="1021"/>
        <v>0</v>
      </c>
      <c r="CG9307">
        <f ca="1">IFERROR(INDIRECT("IVA!X"&amp;MATCH(MID(COMPRAS!C9207,1,2)&amp;MID(COMPRAS!F9207,1,2)&amp;MID(COMPRAS!D9207,1,2),IVA!W:W,0)),"SIN COD.")</f>
        <v>0</v>
      </c>
      <c r="CH9307">
        <f ca="1">IFERROR(INDIRECT("IVA!Y"&amp;MATCH(MID(COMPRAS!C9207,1,2)&amp;MID(COMPRAS!F9207,1,2)&amp;MID(COMPRAS!D9207,1,2),IVA!W:W,0)),"SIN COD.")</f>
        <v>0</v>
      </c>
    </row>
    <row r="9308" spans="1:86" x14ac:dyDescent="0.25">
      <c r="A9308"/>
      <c r="B9308"/>
      <c r="D9308"/>
      <c r="AL9308">
        <f t="shared" si="1015"/>
        <v>0</v>
      </c>
      <c r="AQ9308">
        <f t="shared" si="1016"/>
        <v>0</v>
      </c>
      <c r="AR9308" t="str">
        <f>IFERROR(IF(OR(AP9308=338,AP9308=340,AP9308=341,AP9308=342,AP9308="342A",AP9308="342B"),PorcenRet(AP9308,AT9308,AU9308),INDEX(PORCENTAJEBUSCAR,MATCH(AP9308,CódigoRET,0),4)*1),"")</f>
        <v/>
      </c>
      <c r="AS9308">
        <f t="shared" si="1017"/>
        <v>0</v>
      </c>
      <c r="BF9308" t="str">
        <f>IFERROR(IF(OR(BD9308=338,BD9308=340,BD9308=341,BD9308=342,BD9308="342A",BD9308="342B"),PorcenRet(BD9308,BH9308,BI9308),INDEX(PORCENTAJEBUSCAR,MATCH(BD9308,CódigoRET,0),4)*1),"")</f>
        <v/>
      </c>
      <c r="BG9308">
        <f t="shared" si="1018"/>
        <v>0</v>
      </c>
      <c r="BO9308">
        <f t="shared" si="1019"/>
        <v>0</v>
      </c>
      <c r="CC9308">
        <f t="shared" si="1020"/>
        <v>0</v>
      </c>
      <c r="CD9308">
        <f t="shared" si="1021"/>
        <v>0</v>
      </c>
      <c r="CG9308">
        <f ca="1">IFERROR(INDIRECT("IVA!X"&amp;MATCH(MID(COMPRAS!C9208,1,2)&amp;MID(COMPRAS!F9208,1,2)&amp;MID(COMPRAS!D9208,1,2),IVA!W:W,0)),"SIN COD.")</f>
        <v>0</v>
      </c>
      <c r="CH9308">
        <f ca="1">IFERROR(INDIRECT("IVA!Y"&amp;MATCH(MID(COMPRAS!C9208,1,2)&amp;MID(COMPRAS!F9208,1,2)&amp;MID(COMPRAS!D9208,1,2),IVA!W:W,0)),"SIN COD.")</f>
        <v>0</v>
      </c>
    </row>
    <row r="9309" spans="1:86" x14ac:dyDescent="0.25">
      <c r="A9309"/>
      <c r="B9309"/>
      <c r="D9309"/>
      <c r="AL9309">
        <f t="shared" si="1015"/>
        <v>0</v>
      </c>
      <c r="AQ9309">
        <f t="shared" si="1016"/>
        <v>0</v>
      </c>
      <c r="AR9309" t="str">
        <f>IFERROR(IF(OR(AP9309=338,AP9309=340,AP9309=341,AP9309=342,AP9309="342A",AP9309="342B"),PorcenRet(AP9309,AT9309,AU9309),INDEX(PORCENTAJEBUSCAR,MATCH(AP9309,CódigoRET,0),4)*1),"")</f>
        <v/>
      </c>
      <c r="AS9309">
        <f t="shared" si="1017"/>
        <v>0</v>
      </c>
      <c r="BF9309" t="str">
        <f>IFERROR(IF(OR(BD9309=338,BD9309=340,BD9309=341,BD9309=342,BD9309="342A",BD9309="342B"),PorcenRet(BD9309,BH9309,BI9309),INDEX(PORCENTAJEBUSCAR,MATCH(BD9309,CódigoRET,0),4)*1),"")</f>
        <v/>
      </c>
      <c r="BG9309">
        <f t="shared" si="1018"/>
        <v>0</v>
      </c>
      <c r="BO9309">
        <f t="shared" si="1019"/>
        <v>0</v>
      </c>
      <c r="CC9309">
        <f t="shared" si="1020"/>
        <v>0</v>
      </c>
      <c r="CD9309">
        <f t="shared" si="1021"/>
        <v>0</v>
      </c>
      <c r="CG9309">
        <f ca="1">IFERROR(INDIRECT("IVA!X"&amp;MATCH(MID(COMPRAS!C9209,1,2)&amp;MID(COMPRAS!F9209,1,2)&amp;MID(COMPRAS!D9209,1,2),IVA!W:W,0)),"SIN COD.")</f>
        <v>0</v>
      </c>
      <c r="CH9309">
        <f ca="1">IFERROR(INDIRECT("IVA!Y"&amp;MATCH(MID(COMPRAS!C9209,1,2)&amp;MID(COMPRAS!F9209,1,2)&amp;MID(COMPRAS!D9209,1,2),IVA!W:W,0)),"SIN COD.")</f>
        <v>0</v>
      </c>
    </row>
    <row r="9310" spans="1:86" x14ac:dyDescent="0.25">
      <c r="A9310"/>
      <c r="B9310"/>
      <c r="D9310"/>
      <c r="AL9310">
        <f t="shared" si="1015"/>
        <v>0</v>
      </c>
      <c r="AQ9310">
        <f t="shared" si="1016"/>
        <v>0</v>
      </c>
      <c r="AR9310" t="str">
        <f>IFERROR(IF(OR(AP9310=338,AP9310=340,AP9310=341,AP9310=342,AP9310="342A",AP9310="342B"),PorcenRet(AP9310,AT9310,AU9310),INDEX(PORCENTAJEBUSCAR,MATCH(AP9310,CódigoRET,0),4)*1),"")</f>
        <v/>
      </c>
      <c r="AS9310">
        <f t="shared" si="1017"/>
        <v>0</v>
      </c>
      <c r="BF9310" t="str">
        <f>IFERROR(IF(OR(BD9310=338,BD9310=340,BD9310=341,BD9310=342,BD9310="342A",BD9310="342B"),PorcenRet(BD9310,BH9310,BI9310),INDEX(PORCENTAJEBUSCAR,MATCH(BD9310,CódigoRET,0),4)*1),"")</f>
        <v/>
      </c>
      <c r="BG9310">
        <f t="shared" si="1018"/>
        <v>0</v>
      </c>
      <c r="BO9310">
        <f t="shared" si="1019"/>
        <v>0</v>
      </c>
      <c r="CC9310">
        <f t="shared" si="1020"/>
        <v>0</v>
      </c>
      <c r="CD9310">
        <f t="shared" si="1021"/>
        <v>0</v>
      </c>
      <c r="CG9310">
        <f ca="1">IFERROR(INDIRECT("IVA!X"&amp;MATCH(MID(COMPRAS!C9210,1,2)&amp;MID(COMPRAS!F9210,1,2)&amp;MID(COMPRAS!D9210,1,2),IVA!W:W,0)),"SIN COD.")</f>
        <v>0</v>
      </c>
      <c r="CH9310">
        <f ca="1">IFERROR(INDIRECT("IVA!Y"&amp;MATCH(MID(COMPRAS!C9210,1,2)&amp;MID(COMPRAS!F9210,1,2)&amp;MID(COMPRAS!D9210,1,2),IVA!W:W,0)),"SIN COD.")</f>
        <v>0</v>
      </c>
    </row>
    <row r="9311" spans="1:86" x14ac:dyDescent="0.25">
      <c r="A9311"/>
      <c r="B9311"/>
      <c r="D9311"/>
      <c r="AL9311">
        <f t="shared" si="1015"/>
        <v>0</v>
      </c>
      <c r="AQ9311">
        <f t="shared" si="1016"/>
        <v>0</v>
      </c>
      <c r="AR9311" t="str">
        <f>IFERROR(IF(OR(AP9311=338,AP9311=340,AP9311=341,AP9311=342,AP9311="342A",AP9311="342B"),PorcenRet(AP9311,AT9311,AU9311),INDEX(PORCENTAJEBUSCAR,MATCH(AP9311,CódigoRET,0),4)*1),"")</f>
        <v/>
      </c>
      <c r="AS9311">
        <f t="shared" si="1017"/>
        <v>0</v>
      </c>
      <c r="BF9311" t="str">
        <f>IFERROR(IF(OR(BD9311=338,BD9311=340,BD9311=341,BD9311=342,BD9311="342A",BD9311="342B"),PorcenRet(BD9311,BH9311,BI9311),INDEX(PORCENTAJEBUSCAR,MATCH(BD9311,CódigoRET,0),4)*1),"")</f>
        <v/>
      </c>
      <c r="BG9311">
        <f t="shared" si="1018"/>
        <v>0</v>
      </c>
      <c r="BO9311">
        <f t="shared" si="1019"/>
        <v>0</v>
      </c>
      <c r="CC9311">
        <f t="shared" si="1020"/>
        <v>0</v>
      </c>
      <c r="CD9311">
        <f t="shared" si="1021"/>
        <v>0</v>
      </c>
      <c r="CG9311">
        <f ca="1">IFERROR(INDIRECT("IVA!X"&amp;MATCH(MID(COMPRAS!C9211,1,2)&amp;MID(COMPRAS!F9211,1,2)&amp;MID(COMPRAS!D9211,1,2),IVA!W:W,0)),"SIN COD.")</f>
        <v>0</v>
      </c>
      <c r="CH9311">
        <f ca="1">IFERROR(INDIRECT("IVA!Y"&amp;MATCH(MID(COMPRAS!C9211,1,2)&amp;MID(COMPRAS!F9211,1,2)&amp;MID(COMPRAS!D9211,1,2),IVA!W:W,0)),"SIN COD.")</f>
        <v>0</v>
      </c>
    </row>
    <row r="9312" spans="1:86" x14ac:dyDescent="0.25">
      <c r="A9312"/>
      <c r="B9312"/>
      <c r="D9312"/>
      <c r="AL9312">
        <f t="shared" si="1015"/>
        <v>0</v>
      </c>
      <c r="AQ9312">
        <f t="shared" si="1016"/>
        <v>0</v>
      </c>
      <c r="AR9312" t="str">
        <f>IFERROR(IF(OR(AP9312=338,AP9312=340,AP9312=341,AP9312=342,AP9312="342A",AP9312="342B"),PorcenRet(AP9312,AT9312,AU9312),INDEX(PORCENTAJEBUSCAR,MATCH(AP9312,CódigoRET,0),4)*1),"")</f>
        <v/>
      </c>
      <c r="AS9312">
        <f t="shared" si="1017"/>
        <v>0</v>
      </c>
      <c r="BF9312" t="str">
        <f>IFERROR(IF(OR(BD9312=338,BD9312=340,BD9312=341,BD9312=342,BD9312="342A",BD9312="342B"),PorcenRet(BD9312,BH9312,BI9312),INDEX(PORCENTAJEBUSCAR,MATCH(BD9312,CódigoRET,0),4)*1),"")</f>
        <v/>
      </c>
      <c r="BG9312">
        <f t="shared" si="1018"/>
        <v>0</v>
      </c>
      <c r="BO9312">
        <f t="shared" si="1019"/>
        <v>0</v>
      </c>
      <c r="CC9312">
        <f t="shared" si="1020"/>
        <v>0</v>
      </c>
      <c r="CD9312">
        <f t="shared" si="1021"/>
        <v>0</v>
      </c>
      <c r="CG9312">
        <f ca="1">IFERROR(INDIRECT("IVA!X"&amp;MATCH(MID(COMPRAS!C9212,1,2)&amp;MID(COMPRAS!F9212,1,2)&amp;MID(COMPRAS!D9212,1,2),IVA!W:W,0)),"SIN COD.")</f>
        <v>0</v>
      </c>
      <c r="CH9312">
        <f ca="1">IFERROR(INDIRECT("IVA!Y"&amp;MATCH(MID(COMPRAS!C9212,1,2)&amp;MID(COMPRAS!F9212,1,2)&amp;MID(COMPRAS!D9212,1,2),IVA!W:W,0)),"SIN COD.")</f>
        <v>0</v>
      </c>
    </row>
    <row r="9313" spans="1:86" x14ac:dyDescent="0.25">
      <c r="A9313"/>
      <c r="B9313"/>
      <c r="D9313"/>
      <c r="AL9313">
        <f t="shared" si="1015"/>
        <v>0</v>
      </c>
      <c r="AQ9313">
        <f t="shared" si="1016"/>
        <v>0</v>
      </c>
      <c r="AR9313" t="str">
        <f>IFERROR(IF(OR(AP9313=338,AP9313=340,AP9313=341,AP9313=342,AP9313="342A",AP9313="342B"),PorcenRet(AP9313,AT9313,AU9313),INDEX(PORCENTAJEBUSCAR,MATCH(AP9313,CódigoRET,0),4)*1),"")</f>
        <v/>
      </c>
      <c r="AS9313">
        <f t="shared" si="1017"/>
        <v>0</v>
      </c>
      <c r="BF9313" t="str">
        <f>IFERROR(IF(OR(BD9313=338,BD9313=340,BD9313=341,BD9313=342,BD9313="342A",BD9313="342B"),PorcenRet(BD9313,BH9313,BI9313),INDEX(PORCENTAJEBUSCAR,MATCH(BD9313,CódigoRET,0),4)*1),"")</f>
        <v/>
      </c>
      <c r="BG9313">
        <f t="shared" si="1018"/>
        <v>0</v>
      </c>
      <c r="BO9313">
        <f t="shared" si="1019"/>
        <v>0</v>
      </c>
      <c r="CC9313">
        <f t="shared" si="1020"/>
        <v>0</v>
      </c>
      <c r="CD9313">
        <f t="shared" si="1021"/>
        <v>0</v>
      </c>
      <c r="CG9313">
        <f ca="1">IFERROR(INDIRECT("IVA!X"&amp;MATCH(MID(COMPRAS!C9213,1,2)&amp;MID(COMPRAS!F9213,1,2)&amp;MID(COMPRAS!D9213,1,2),IVA!W:W,0)),"SIN COD.")</f>
        <v>0</v>
      </c>
      <c r="CH9313">
        <f ca="1">IFERROR(INDIRECT("IVA!Y"&amp;MATCH(MID(COMPRAS!C9213,1,2)&amp;MID(COMPRAS!F9213,1,2)&amp;MID(COMPRAS!D9213,1,2),IVA!W:W,0)),"SIN COD.")</f>
        <v>0</v>
      </c>
    </row>
    <row r="9314" spans="1:86" x14ac:dyDescent="0.25">
      <c r="A9314"/>
      <c r="B9314"/>
      <c r="D9314"/>
      <c r="AL9314">
        <f t="shared" si="1015"/>
        <v>0</v>
      </c>
      <c r="AQ9314">
        <f t="shared" si="1016"/>
        <v>0</v>
      </c>
      <c r="AR9314" t="str">
        <f>IFERROR(IF(OR(AP9314=338,AP9314=340,AP9314=341,AP9314=342,AP9314="342A",AP9314="342B"),PorcenRet(AP9314,AT9314,AU9314),INDEX(PORCENTAJEBUSCAR,MATCH(AP9314,CódigoRET,0),4)*1),"")</f>
        <v/>
      </c>
      <c r="AS9314">
        <f t="shared" si="1017"/>
        <v>0</v>
      </c>
      <c r="BF9314" t="str">
        <f>IFERROR(IF(OR(BD9314=338,BD9314=340,BD9314=341,BD9314=342,BD9314="342A",BD9314="342B"),PorcenRet(BD9314,BH9314,BI9314),INDEX(PORCENTAJEBUSCAR,MATCH(BD9314,CódigoRET,0),4)*1),"")</f>
        <v/>
      </c>
      <c r="BG9314">
        <f t="shared" si="1018"/>
        <v>0</v>
      </c>
      <c r="BO9314">
        <f t="shared" si="1019"/>
        <v>0</v>
      </c>
      <c r="CC9314">
        <f t="shared" si="1020"/>
        <v>0</v>
      </c>
      <c r="CD9314">
        <f t="shared" si="1021"/>
        <v>0</v>
      </c>
      <c r="CG9314">
        <f ca="1">IFERROR(INDIRECT("IVA!X"&amp;MATCH(MID(COMPRAS!C9214,1,2)&amp;MID(COMPRAS!F9214,1,2)&amp;MID(COMPRAS!D9214,1,2),IVA!W:W,0)),"SIN COD.")</f>
        <v>0</v>
      </c>
      <c r="CH9314">
        <f ca="1">IFERROR(INDIRECT("IVA!Y"&amp;MATCH(MID(COMPRAS!C9214,1,2)&amp;MID(COMPRAS!F9214,1,2)&amp;MID(COMPRAS!D9214,1,2),IVA!W:W,0)),"SIN COD.")</f>
        <v>0</v>
      </c>
    </row>
    <row r="9315" spans="1:86" x14ac:dyDescent="0.25">
      <c r="A9315"/>
      <c r="B9315"/>
      <c r="D9315"/>
      <c r="AL9315">
        <f t="shared" si="1015"/>
        <v>0</v>
      </c>
      <c r="AQ9315">
        <f t="shared" si="1016"/>
        <v>0</v>
      </c>
      <c r="AR9315" t="str">
        <f>IFERROR(IF(OR(AP9315=338,AP9315=340,AP9315=341,AP9315=342,AP9315="342A",AP9315="342B"),PorcenRet(AP9315,AT9315,AU9315),INDEX(PORCENTAJEBUSCAR,MATCH(AP9315,CódigoRET,0),4)*1),"")</f>
        <v/>
      </c>
      <c r="AS9315">
        <f t="shared" si="1017"/>
        <v>0</v>
      </c>
      <c r="BF9315" t="str">
        <f>IFERROR(IF(OR(BD9315=338,BD9315=340,BD9315=341,BD9315=342,BD9315="342A",BD9315="342B"),PorcenRet(BD9315,BH9315,BI9315),INDEX(PORCENTAJEBUSCAR,MATCH(BD9315,CódigoRET,0),4)*1),"")</f>
        <v/>
      </c>
      <c r="BG9315">
        <f t="shared" si="1018"/>
        <v>0</v>
      </c>
      <c r="BO9315">
        <f t="shared" si="1019"/>
        <v>0</v>
      </c>
      <c r="CC9315">
        <f t="shared" si="1020"/>
        <v>0</v>
      </c>
      <c r="CD9315">
        <f t="shared" si="1021"/>
        <v>0</v>
      </c>
      <c r="CG9315">
        <f ca="1">IFERROR(INDIRECT("IVA!X"&amp;MATCH(MID(COMPRAS!C9215,1,2)&amp;MID(COMPRAS!F9215,1,2)&amp;MID(COMPRAS!D9215,1,2),IVA!W:W,0)),"SIN COD.")</f>
        <v>0</v>
      </c>
      <c r="CH9315">
        <f ca="1">IFERROR(INDIRECT("IVA!Y"&amp;MATCH(MID(COMPRAS!C9215,1,2)&amp;MID(COMPRAS!F9215,1,2)&amp;MID(COMPRAS!D9215,1,2),IVA!W:W,0)),"SIN COD.")</f>
        <v>0</v>
      </c>
    </row>
    <row r="9316" spans="1:86" x14ac:dyDescent="0.25">
      <c r="A9316"/>
      <c r="B9316"/>
      <c r="D9316"/>
      <c r="AL9316">
        <f t="shared" si="1015"/>
        <v>0</v>
      </c>
      <c r="AQ9316">
        <f t="shared" si="1016"/>
        <v>0</v>
      </c>
      <c r="AR9316" t="str">
        <f>IFERROR(IF(OR(AP9316=338,AP9316=340,AP9316=341,AP9316=342,AP9316="342A",AP9316="342B"),PorcenRet(AP9316,AT9316,AU9316),INDEX(PORCENTAJEBUSCAR,MATCH(AP9316,CódigoRET,0),4)*1),"")</f>
        <v/>
      </c>
      <c r="AS9316">
        <f t="shared" si="1017"/>
        <v>0</v>
      </c>
      <c r="BF9316" t="str">
        <f>IFERROR(IF(OR(BD9316=338,BD9316=340,BD9316=341,BD9316=342,BD9316="342A",BD9316="342B"),PorcenRet(BD9316,BH9316,BI9316),INDEX(PORCENTAJEBUSCAR,MATCH(BD9316,CódigoRET,0),4)*1),"")</f>
        <v/>
      </c>
      <c r="BG9316">
        <f t="shared" si="1018"/>
        <v>0</v>
      </c>
      <c r="BO9316">
        <f t="shared" si="1019"/>
        <v>0</v>
      </c>
      <c r="CC9316">
        <f t="shared" si="1020"/>
        <v>0</v>
      </c>
      <c r="CD9316">
        <f t="shared" si="1021"/>
        <v>0</v>
      </c>
      <c r="CG9316">
        <f ca="1">IFERROR(INDIRECT("IVA!X"&amp;MATCH(MID(COMPRAS!C9216,1,2)&amp;MID(COMPRAS!F9216,1,2)&amp;MID(COMPRAS!D9216,1,2),IVA!W:W,0)),"SIN COD.")</f>
        <v>0</v>
      </c>
      <c r="CH9316">
        <f ca="1">IFERROR(INDIRECT("IVA!Y"&amp;MATCH(MID(COMPRAS!C9216,1,2)&amp;MID(COMPRAS!F9216,1,2)&amp;MID(COMPRAS!D9216,1,2),IVA!W:W,0)),"SIN COD.")</f>
        <v>0</v>
      </c>
    </row>
    <row r="9317" spans="1:86" x14ac:dyDescent="0.25">
      <c r="A9317"/>
      <c r="B9317"/>
      <c r="D9317"/>
      <c r="AL9317">
        <f t="shared" si="1015"/>
        <v>0</v>
      </c>
      <c r="AQ9317">
        <f t="shared" si="1016"/>
        <v>0</v>
      </c>
      <c r="AR9317" t="str">
        <f>IFERROR(IF(OR(AP9317=338,AP9317=340,AP9317=341,AP9317=342,AP9317="342A",AP9317="342B"),PorcenRet(AP9317,AT9317,AU9317),INDEX(PORCENTAJEBUSCAR,MATCH(AP9317,CódigoRET,0),4)*1),"")</f>
        <v/>
      </c>
      <c r="AS9317">
        <f t="shared" si="1017"/>
        <v>0</v>
      </c>
      <c r="BF9317" t="str">
        <f>IFERROR(IF(OR(BD9317=338,BD9317=340,BD9317=341,BD9317=342,BD9317="342A",BD9317="342B"),PorcenRet(BD9317,BH9317,BI9317),INDEX(PORCENTAJEBUSCAR,MATCH(BD9317,CódigoRET,0),4)*1),"")</f>
        <v/>
      </c>
      <c r="BG9317">
        <f t="shared" si="1018"/>
        <v>0</v>
      </c>
      <c r="BO9317">
        <f t="shared" si="1019"/>
        <v>0</v>
      </c>
      <c r="CC9317">
        <f t="shared" si="1020"/>
        <v>0</v>
      </c>
      <c r="CD9317">
        <f t="shared" si="1021"/>
        <v>0</v>
      </c>
      <c r="CG9317">
        <f ca="1">IFERROR(INDIRECT("IVA!X"&amp;MATCH(MID(COMPRAS!C9217,1,2)&amp;MID(COMPRAS!F9217,1,2)&amp;MID(COMPRAS!D9217,1,2),IVA!W:W,0)),"SIN COD.")</f>
        <v>0</v>
      </c>
      <c r="CH9317">
        <f ca="1">IFERROR(INDIRECT("IVA!Y"&amp;MATCH(MID(COMPRAS!C9217,1,2)&amp;MID(COMPRAS!F9217,1,2)&amp;MID(COMPRAS!D9217,1,2),IVA!W:W,0)),"SIN COD.")</f>
        <v>0</v>
      </c>
    </row>
    <row r="9318" spans="1:86" x14ac:dyDescent="0.25">
      <c r="A9318"/>
      <c r="B9318"/>
      <c r="D9318"/>
      <c r="AL9318">
        <f t="shared" si="1015"/>
        <v>0</v>
      </c>
      <c r="AQ9318">
        <f t="shared" si="1016"/>
        <v>0</v>
      </c>
      <c r="AR9318" t="str">
        <f>IFERROR(IF(OR(AP9318=338,AP9318=340,AP9318=341,AP9318=342,AP9318="342A",AP9318="342B"),PorcenRet(AP9318,AT9318,AU9318),INDEX(PORCENTAJEBUSCAR,MATCH(AP9318,CódigoRET,0),4)*1),"")</f>
        <v/>
      </c>
      <c r="AS9318">
        <f t="shared" si="1017"/>
        <v>0</v>
      </c>
      <c r="BF9318" t="str">
        <f>IFERROR(IF(OR(BD9318=338,BD9318=340,BD9318=341,BD9318=342,BD9318="342A",BD9318="342B"),PorcenRet(BD9318,BH9318,BI9318),INDEX(PORCENTAJEBUSCAR,MATCH(BD9318,CódigoRET,0),4)*1),"")</f>
        <v/>
      </c>
      <c r="BG9318">
        <f t="shared" si="1018"/>
        <v>0</v>
      </c>
      <c r="BO9318">
        <f t="shared" si="1019"/>
        <v>0</v>
      </c>
      <c r="CC9318">
        <f t="shared" si="1020"/>
        <v>0</v>
      </c>
      <c r="CD9318">
        <f t="shared" si="1021"/>
        <v>0</v>
      </c>
      <c r="CG9318">
        <f ca="1">IFERROR(INDIRECT("IVA!X"&amp;MATCH(MID(COMPRAS!C9218,1,2)&amp;MID(COMPRAS!F9218,1,2)&amp;MID(COMPRAS!D9218,1,2),IVA!W:W,0)),"SIN COD.")</f>
        <v>0</v>
      </c>
      <c r="CH9318">
        <f ca="1">IFERROR(INDIRECT("IVA!Y"&amp;MATCH(MID(COMPRAS!C9218,1,2)&amp;MID(COMPRAS!F9218,1,2)&amp;MID(COMPRAS!D9218,1,2),IVA!W:W,0)),"SIN COD.")</f>
        <v>0</v>
      </c>
    </row>
    <row r="9319" spans="1:86" x14ac:dyDescent="0.25">
      <c r="A9319"/>
      <c r="B9319"/>
      <c r="D9319"/>
      <c r="AL9319">
        <f t="shared" si="1015"/>
        <v>0</v>
      </c>
      <c r="AQ9319">
        <f t="shared" si="1016"/>
        <v>0</v>
      </c>
      <c r="AR9319" t="str">
        <f>IFERROR(IF(OR(AP9319=338,AP9319=340,AP9319=341,AP9319=342,AP9319="342A",AP9319="342B"),PorcenRet(AP9319,AT9319,AU9319),INDEX(PORCENTAJEBUSCAR,MATCH(AP9319,CódigoRET,0),4)*1),"")</f>
        <v/>
      </c>
      <c r="AS9319">
        <f t="shared" si="1017"/>
        <v>0</v>
      </c>
      <c r="BF9319" t="str">
        <f>IFERROR(IF(OR(BD9319=338,BD9319=340,BD9319=341,BD9319=342,BD9319="342A",BD9319="342B"),PorcenRet(BD9319,BH9319,BI9319),INDEX(PORCENTAJEBUSCAR,MATCH(BD9319,CódigoRET,0),4)*1),"")</f>
        <v/>
      </c>
      <c r="BG9319">
        <f t="shared" si="1018"/>
        <v>0</v>
      </c>
      <c r="BO9319">
        <f t="shared" si="1019"/>
        <v>0</v>
      </c>
      <c r="CC9319">
        <f t="shared" si="1020"/>
        <v>0</v>
      </c>
      <c r="CD9319">
        <f t="shared" si="1021"/>
        <v>0</v>
      </c>
      <c r="CG9319">
        <f ca="1">IFERROR(INDIRECT("IVA!X"&amp;MATCH(MID(COMPRAS!C9219,1,2)&amp;MID(COMPRAS!F9219,1,2)&amp;MID(COMPRAS!D9219,1,2),IVA!W:W,0)),"SIN COD.")</f>
        <v>0</v>
      </c>
      <c r="CH9319">
        <f ca="1">IFERROR(INDIRECT("IVA!Y"&amp;MATCH(MID(COMPRAS!C9219,1,2)&amp;MID(COMPRAS!F9219,1,2)&amp;MID(COMPRAS!D9219,1,2),IVA!W:W,0)),"SIN COD.")</f>
        <v>0</v>
      </c>
    </row>
    <row r="9320" spans="1:86" x14ac:dyDescent="0.25">
      <c r="A9320"/>
      <c r="B9320"/>
      <c r="D9320"/>
      <c r="AL9320">
        <f t="shared" si="1015"/>
        <v>0</v>
      </c>
      <c r="AQ9320">
        <f t="shared" si="1016"/>
        <v>0</v>
      </c>
      <c r="AR9320" t="str">
        <f>IFERROR(IF(OR(AP9320=338,AP9320=340,AP9320=341,AP9320=342,AP9320="342A",AP9320="342B"),PorcenRet(AP9320,AT9320,AU9320),INDEX(PORCENTAJEBUSCAR,MATCH(AP9320,CódigoRET,0),4)*1),"")</f>
        <v/>
      </c>
      <c r="AS9320">
        <f t="shared" si="1017"/>
        <v>0</v>
      </c>
      <c r="BF9320" t="str">
        <f>IFERROR(IF(OR(BD9320=338,BD9320=340,BD9320=341,BD9320=342,BD9320="342A",BD9320="342B"),PorcenRet(BD9320,BH9320,BI9320),INDEX(PORCENTAJEBUSCAR,MATCH(BD9320,CódigoRET,0),4)*1),"")</f>
        <v/>
      </c>
      <c r="BG9320">
        <f t="shared" si="1018"/>
        <v>0</v>
      </c>
      <c r="BO9320">
        <f t="shared" si="1019"/>
        <v>0</v>
      </c>
      <c r="CC9320">
        <f t="shared" si="1020"/>
        <v>0</v>
      </c>
      <c r="CD9320">
        <f t="shared" si="1021"/>
        <v>0</v>
      </c>
      <c r="CG9320">
        <f ca="1">IFERROR(INDIRECT("IVA!X"&amp;MATCH(MID(COMPRAS!C9220,1,2)&amp;MID(COMPRAS!F9220,1,2)&amp;MID(COMPRAS!D9220,1,2),IVA!W:W,0)),"SIN COD.")</f>
        <v>0</v>
      </c>
      <c r="CH9320">
        <f ca="1">IFERROR(INDIRECT("IVA!Y"&amp;MATCH(MID(COMPRAS!C9220,1,2)&amp;MID(COMPRAS!F9220,1,2)&amp;MID(COMPRAS!D9220,1,2),IVA!W:W,0)),"SIN COD.")</f>
        <v>0</v>
      </c>
    </row>
    <row r="9321" spans="1:86" x14ac:dyDescent="0.25">
      <c r="A9321"/>
      <c r="B9321"/>
      <c r="D9321"/>
      <c r="AL9321">
        <f t="shared" si="1015"/>
        <v>0</v>
      </c>
      <c r="AQ9321">
        <f t="shared" si="1016"/>
        <v>0</v>
      </c>
      <c r="AR9321" t="str">
        <f>IFERROR(IF(OR(AP9321=338,AP9321=340,AP9321=341,AP9321=342,AP9321="342A",AP9321="342B"),PorcenRet(AP9321,AT9321,AU9321),INDEX(PORCENTAJEBUSCAR,MATCH(AP9321,CódigoRET,0),4)*1),"")</f>
        <v/>
      </c>
      <c r="AS9321">
        <f t="shared" si="1017"/>
        <v>0</v>
      </c>
      <c r="BF9321" t="str">
        <f>IFERROR(IF(OR(BD9321=338,BD9321=340,BD9321=341,BD9321=342,BD9321="342A",BD9321="342B"),PorcenRet(BD9321,BH9321,BI9321),INDEX(PORCENTAJEBUSCAR,MATCH(BD9321,CódigoRET,0),4)*1),"")</f>
        <v/>
      </c>
      <c r="BG9321">
        <f t="shared" si="1018"/>
        <v>0</v>
      </c>
      <c r="BO9321">
        <f t="shared" si="1019"/>
        <v>0</v>
      </c>
      <c r="CC9321">
        <f t="shared" si="1020"/>
        <v>0</v>
      </c>
      <c r="CD9321">
        <f t="shared" si="1021"/>
        <v>0</v>
      </c>
      <c r="CG9321">
        <f ca="1">IFERROR(INDIRECT("IVA!X"&amp;MATCH(MID(COMPRAS!C9221,1,2)&amp;MID(COMPRAS!F9221,1,2)&amp;MID(COMPRAS!D9221,1,2),IVA!W:W,0)),"SIN COD.")</f>
        <v>0</v>
      </c>
      <c r="CH9321">
        <f ca="1">IFERROR(INDIRECT("IVA!Y"&amp;MATCH(MID(COMPRAS!C9221,1,2)&amp;MID(COMPRAS!F9221,1,2)&amp;MID(COMPRAS!D9221,1,2),IVA!W:W,0)),"SIN COD.")</f>
        <v>0</v>
      </c>
    </row>
    <row r="9322" spans="1:86" x14ac:dyDescent="0.25">
      <c r="A9322"/>
      <c r="B9322"/>
      <c r="D9322"/>
      <c r="AL9322">
        <f t="shared" si="1015"/>
        <v>0</v>
      </c>
      <c r="AQ9322">
        <f t="shared" si="1016"/>
        <v>0</v>
      </c>
      <c r="AR9322" t="str">
        <f>IFERROR(IF(OR(AP9322=338,AP9322=340,AP9322=341,AP9322=342,AP9322="342A",AP9322="342B"),PorcenRet(AP9322,AT9322,AU9322),INDEX(PORCENTAJEBUSCAR,MATCH(AP9322,CódigoRET,0),4)*1),"")</f>
        <v/>
      </c>
      <c r="AS9322">
        <f t="shared" si="1017"/>
        <v>0</v>
      </c>
      <c r="BF9322" t="str">
        <f>IFERROR(IF(OR(BD9322=338,BD9322=340,BD9322=341,BD9322=342,BD9322="342A",BD9322="342B"),PorcenRet(BD9322,BH9322,BI9322),INDEX(PORCENTAJEBUSCAR,MATCH(BD9322,CódigoRET,0),4)*1),"")</f>
        <v/>
      </c>
      <c r="BG9322">
        <f t="shared" si="1018"/>
        <v>0</v>
      </c>
      <c r="BO9322">
        <f t="shared" si="1019"/>
        <v>0</v>
      </c>
      <c r="CC9322">
        <f t="shared" si="1020"/>
        <v>0</v>
      </c>
      <c r="CD9322">
        <f t="shared" si="1021"/>
        <v>0</v>
      </c>
      <c r="CG9322">
        <f ca="1">IFERROR(INDIRECT("IVA!X"&amp;MATCH(MID(COMPRAS!C9222,1,2)&amp;MID(COMPRAS!F9222,1,2)&amp;MID(COMPRAS!D9222,1,2),IVA!W:W,0)),"SIN COD.")</f>
        <v>0</v>
      </c>
      <c r="CH9322">
        <f ca="1">IFERROR(INDIRECT("IVA!Y"&amp;MATCH(MID(COMPRAS!C9222,1,2)&amp;MID(COMPRAS!F9222,1,2)&amp;MID(COMPRAS!D9222,1,2),IVA!W:W,0)),"SIN COD.")</f>
        <v>0</v>
      </c>
    </row>
    <row r="9323" spans="1:86" x14ac:dyDescent="0.25">
      <c r="A9323"/>
      <c r="B9323"/>
      <c r="D9323"/>
      <c r="AL9323">
        <f t="shared" si="1015"/>
        <v>0</v>
      </c>
      <c r="AQ9323">
        <f t="shared" si="1016"/>
        <v>0</v>
      </c>
      <c r="AR9323" t="str">
        <f>IFERROR(IF(OR(AP9323=338,AP9323=340,AP9323=341,AP9323=342,AP9323="342A",AP9323="342B"),PorcenRet(AP9323,AT9323,AU9323),INDEX(PORCENTAJEBUSCAR,MATCH(AP9323,CódigoRET,0),4)*1),"")</f>
        <v/>
      </c>
      <c r="AS9323">
        <f t="shared" si="1017"/>
        <v>0</v>
      </c>
      <c r="BF9323" t="str">
        <f>IFERROR(IF(OR(BD9323=338,BD9323=340,BD9323=341,BD9323=342,BD9323="342A",BD9323="342B"),PorcenRet(BD9323,BH9323,BI9323),INDEX(PORCENTAJEBUSCAR,MATCH(BD9323,CódigoRET,0),4)*1),"")</f>
        <v/>
      </c>
      <c r="BG9323">
        <f t="shared" si="1018"/>
        <v>0</v>
      </c>
      <c r="BO9323">
        <f t="shared" si="1019"/>
        <v>0</v>
      </c>
      <c r="CC9323">
        <f t="shared" si="1020"/>
        <v>0</v>
      </c>
      <c r="CD9323">
        <f t="shared" si="1021"/>
        <v>0</v>
      </c>
      <c r="CG9323">
        <f ca="1">IFERROR(INDIRECT("IVA!X"&amp;MATCH(MID(COMPRAS!C9223,1,2)&amp;MID(COMPRAS!F9223,1,2)&amp;MID(COMPRAS!D9223,1,2),IVA!W:W,0)),"SIN COD.")</f>
        <v>0</v>
      </c>
      <c r="CH9323">
        <f ca="1">IFERROR(INDIRECT("IVA!Y"&amp;MATCH(MID(COMPRAS!C9223,1,2)&amp;MID(COMPRAS!F9223,1,2)&amp;MID(COMPRAS!D9223,1,2),IVA!W:W,0)),"SIN COD.")</f>
        <v>0</v>
      </c>
    </row>
    <row r="9324" spans="1:86" x14ac:dyDescent="0.25">
      <c r="A9324"/>
      <c r="B9324"/>
      <c r="D9324"/>
      <c r="AL9324">
        <f t="shared" si="1015"/>
        <v>0</v>
      </c>
      <c r="AQ9324">
        <f t="shared" si="1016"/>
        <v>0</v>
      </c>
      <c r="AR9324" t="str">
        <f>IFERROR(IF(OR(AP9324=338,AP9324=340,AP9324=341,AP9324=342,AP9324="342A",AP9324="342B"),PorcenRet(AP9324,AT9324,AU9324),INDEX(PORCENTAJEBUSCAR,MATCH(AP9324,CódigoRET,0),4)*1),"")</f>
        <v/>
      </c>
      <c r="AS9324">
        <f t="shared" si="1017"/>
        <v>0</v>
      </c>
      <c r="BF9324" t="str">
        <f>IFERROR(IF(OR(BD9324=338,BD9324=340,BD9324=341,BD9324=342,BD9324="342A",BD9324="342B"),PorcenRet(BD9324,BH9324,BI9324),INDEX(PORCENTAJEBUSCAR,MATCH(BD9324,CódigoRET,0),4)*1),"")</f>
        <v/>
      </c>
      <c r="BG9324">
        <f t="shared" si="1018"/>
        <v>0</v>
      </c>
      <c r="BO9324">
        <f t="shared" si="1019"/>
        <v>0</v>
      </c>
      <c r="CC9324">
        <f t="shared" si="1020"/>
        <v>0</v>
      </c>
      <c r="CD9324">
        <f t="shared" si="1021"/>
        <v>0</v>
      </c>
      <c r="CG9324">
        <f ca="1">IFERROR(INDIRECT("IVA!X"&amp;MATCH(MID(COMPRAS!C9224,1,2)&amp;MID(COMPRAS!F9224,1,2)&amp;MID(COMPRAS!D9224,1,2),IVA!W:W,0)),"SIN COD.")</f>
        <v>0</v>
      </c>
      <c r="CH9324">
        <f ca="1">IFERROR(INDIRECT("IVA!Y"&amp;MATCH(MID(COMPRAS!C9224,1,2)&amp;MID(COMPRAS!F9224,1,2)&amp;MID(COMPRAS!D9224,1,2),IVA!W:W,0)),"SIN COD.")</f>
        <v>0</v>
      </c>
    </row>
    <row r="9325" spans="1:86" x14ac:dyDescent="0.25">
      <c r="A9325"/>
      <c r="B9325"/>
      <c r="D9325"/>
      <c r="AL9325">
        <f t="shared" si="1015"/>
        <v>0</v>
      </c>
      <c r="AQ9325">
        <f t="shared" si="1016"/>
        <v>0</v>
      </c>
      <c r="AR9325" t="str">
        <f>IFERROR(IF(OR(AP9325=338,AP9325=340,AP9325=341,AP9325=342,AP9325="342A",AP9325="342B"),PorcenRet(AP9325,AT9325,AU9325),INDEX(PORCENTAJEBUSCAR,MATCH(AP9325,CódigoRET,0),4)*1),"")</f>
        <v/>
      </c>
      <c r="AS9325">
        <f t="shared" si="1017"/>
        <v>0</v>
      </c>
      <c r="BF9325" t="str">
        <f>IFERROR(IF(OR(BD9325=338,BD9325=340,BD9325=341,BD9325=342,BD9325="342A",BD9325="342B"),PorcenRet(BD9325,BH9325,BI9325),INDEX(PORCENTAJEBUSCAR,MATCH(BD9325,CódigoRET,0),4)*1),"")</f>
        <v/>
      </c>
      <c r="BG9325">
        <f t="shared" si="1018"/>
        <v>0</v>
      </c>
      <c r="BO9325">
        <f t="shared" si="1019"/>
        <v>0</v>
      </c>
      <c r="CC9325">
        <f t="shared" si="1020"/>
        <v>0</v>
      </c>
      <c r="CD9325">
        <f t="shared" si="1021"/>
        <v>0</v>
      </c>
      <c r="CG9325">
        <f ca="1">IFERROR(INDIRECT("IVA!X"&amp;MATCH(MID(COMPRAS!C9225,1,2)&amp;MID(COMPRAS!F9225,1,2)&amp;MID(COMPRAS!D9225,1,2),IVA!W:W,0)),"SIN COD.")</f>
        <v>0</v>
      </c>
      <c r="CH9325">
        <f ca="1">IFERROR(INDIRECT("IVA!Y"&amp;MATCH(MID(COMPRAS!C9225,1,2)&amp;MID(COMPRAS!F9225,1,2)&amp;MID(COMPRAS!D9225,1,2),IVA!W:W,0)),"SIN COD.")</f>
        <v>0</v>
      </c>
    </row>
    <row r="9326" spans="1:86" x14ac:dyDescent="0.25">
      <c r="A9326"/>
      <c r="B9326"/>
      <c r="D9326"/>
      <c r="AL9326">
        <f t="shared" si="1015"/>
        <v>0</v>
      </c>
      <c r="AQ9326">
        <f t="shared" si="1016"/>
        <v>0</v>
      </c>
      <c r="AR9326" t="str">
        <f>IFERROR(IF(OR(AP9326=338,AP9326=340,AP9326=341,AP9326=342,AP9326="342A",AP9326="342B"),PorcenRet(AP9326,AT9326,AU9326),INDEX(PORCENTAJEBUSCAR,MATCH(AP9326,CódigoRET,0),4)*1),"")</f>
        <v/>
      </c>
      <c r="AS9326">
        <f t="shared" si="1017"/>
        <v>0</v>
      </c>
      <c r="BF9326" t="str">
        <f>IFERROR(IF(OR(BD9326=338,BD9326=340,BD9326=341,BD9326=342,BD9326="342A",BD9326="342B"),PorcenRet(BD9326,BH9326,BI9326),INDEX(PORCENTAJEBUSCAR,MATCH(BD9326,CódigoRET,0),4)*1),"")</f>
        <v/>
      </c>
      <c r="BG9326">
        <f t="shared" si="1018"/>
        <v>0</v>
      </c>
      <c r="BO9326">
        <f t="shared" si="1019"/>
        <v>0</v>
      </c>
      <c r="CC9326">
        <f t="shared" si="1020"/>
        <v>0</v>
      </c>
      <c r="CD9326">
        <f t="shared" si="1021"/>
        <v>0</v>
      </c>
      <c r="CG9326">
        <f ca="1">IFERROR(INDIRECT("IVA!X"&amp;MATCH(MID(COMPRAS!C9226,1,2)&amp;MID(COMPRAS!F9226,1,2)&amp;MID(COMPRAS!D9226,1,2),IVA!W:W,0)),"SIN COD.")</f>
        <v>0</v>
      </c>
      <c r="CH9326">
        <f ca="1">IFERROR(INDIRECT("IVA!Y"&amp;MATCH(MID(COMPRAS!C9226,1,2)&amp;MID(COMPRAS!F9226,1,2)&amp;MID(COMPRAS!D9226,1,2),IVA!W:W,0)),"SIN COD.")</f>
        <v>0</v>
      </c>
    </row>
    <row r="9327" spans="1:86" x14ac:dyDescent="0.25">
      <c r="A9327"/>
      <c r="B9327"/>
      <c r="D9327"/>
      <c r="AL9327">
        <f t="shared" si="1015"/>
        <v>0</v>
      </c>
      <c r="AQ9327">
        <f t="shared" si="1016"/>
        <v>0</v>
      </c>
      <c r="AR9327" t="str">
        <f>IFERROR(IF(OR(AP9327=338,AP9327=340,AP9327=341,AP9327=342,AP9327="342A",AP9327="342B"),PorcenRet(AP9327,AT9327,AU9327),INDEX(PORCENTAJEBUSCAR,MATCH(AP9327,CódigoRET,0),4)*1),"")</f>
        <v/>
      </c>
      <c r="AS9327">
        <f t="shared" si="1017"/>
        <v>0</v>
      </c>
      <c r="BF9327" t="str">
        <f>IFERROR(IF(OR(BD9327=338,BD9327=340,BD9327=341,BD9327=342,BD9327="342A",BD9327="342B"),PorcenRet(BD9327,BH9327,BI9327),INDEX(PORCENTAJEBUSCAR,MATCH(BD9327,CódigoRET,0),4)*1),"")</f>
        <v/>
      </c>
      <c r="BG9327">
        <f t="shared" si="1018"/>
        <v>0</v>
      </c>
      <c r="BO9327">
        <f t="shared" si="1019"/>
        <v>0</v>
      </c>
      <c r="CC9327">
        <f t="shared" si="1020"/>
        <v>0</v>
      </c>
      <c r="CD9327">
        <f t="shared" si="1021"/>
        <v>0</v>
      </c>
      <c r="CG9327">
        <f ca="1">IFERROR(INDIRECT("IVA!X"&amp;MATCH(MID(COMPRAS!C9227,1,2)&amp;MID(COMPRAS!F9227,1,2)&amp;MID(COMPRAS!D9227,1,2),IVA!W:W,0)),"SIN COD.")</f>
        <v>0</v>
      </c>
      <c r="CH9327">
        <f ca="1">IFERROR(INDIRECT("IVA!Y"&amp;MATCH(MID(COMPRAS!C9227,1,2)&amp;MID(COMPRAS!F9227,1,2)&amp;MID(COMPRAS!D9227,1,2),IVA!W:W,0)),"SIN COD.")</f>
        <v>0</v>
      </c>
    </row>
    <row r="9328" spans="1:86" x14ac:dyDescent="0.25">
      <c r="A9328"/>
      <c r="B9328"/>
      <c r="D9328"/>
      <c r="AL9328">
        <f t="shared" si="1015"/>
        <v>0</v>
      </c>
      <c r="AQ9328">
        <f t="shared" si="1016"/>
        <v>0</v>
      </c>
      <c r="AR9328" t="str">
        <f>IFERROR(IF(OR(AP9328=338,AP9328=340,AP9328=341,AP9328=342,AP9328="342A",AP9328="342B"),PorcenRet(AP9328,AT9328,AU9328),INDEX(PORCENTAJEBUSCAR,MATCH(AP9328,CódigoRET,0),4)*1),"")</f>
        <v/>
      </c>
      <c r="AS9328">
        <f t="shared" si="1017"/>
        <v>0</v>
      </c>
      <c r="BF9328" t="str">
        <f>IFERROR(IF(OR(BD9328=338,BD9328=340,BD9328=341,BD9328=342,BD9328="342A",BD9328="342B"),PorcenRet(BD9328,BH9328,BI9328),INDEX(PORCENTAJEBUSCAR,MATCH(BD9328,CódigoRET,0),4)*1),"")</f>
        <v/>
      </c>
      <c r="BG9328">
        <f t="shared" si="1018"/>
        <v>0</v>
      </c>
      <c r="BO9328">
        <f t="shared" si="1019"/>
        <v>0</v>
      </c>
      <c r="CC9328">
        <f t="shared" si="1020"/>
        <v>0</v>
      </c>
      <c r="CD9328">
        <f t="shared" si="1021"/>
        <v>0</v>
      </c>
      <c r="CG9328">
        <f ca="1">IFERROR(INDIRECT("IVA!X"&amp;MATCH(MID(COMPRAS!C9228,1,2)&amp;MID(COMPRAS!F9228,1,2)&amp;MID(COMPRAS!D9228,1,2),IVA!W:W,0)),"SIN COD.")</f>
        <v>0</v>
      </c>
      <c r="CH9328">
        <f ca="1">IFERROR(INDIRECT("IVA!Y"&amp;MATCH(MID(COMPRAS!C9228,1,2)&amp;MID(COMPRAS!F9228,1,2)&amp;MID(COMPRAS!D9228,1,2),IVA!W:W,0)),"SIN COD.")</f>
        <v>0</v>
      </c>
    </row>
    <row r="9329" spans="1:86" x14ac:dyDescent="0.25">
      <c r="A9329"/>
      <c r="B9329"/>
      <c r="D9329"/>
      <c r="AL9329">
        <f t="shared" si="1015"/>
        <v>0</v>
      </c>
      <c r="AQ9329">
        <f t="shared" si="1016"/>
        <v>0</v>
      </c>
      <c r="AR9329" t="str">
        <f>IFERROR(IF(OR(AP9329=338,AP9329=340,AP9329=341,AP9329=342,AP9329="342A",AP9329="342B"),PorcenRet(AP9329,AT9329,AU9329),INDEX(PORCENTAJEBUSCAR,MATCH(AP9329,CódigoRET,0),4)*1),"")</f>
        <v/>
      </c>
      <c r="AS9329">
        <f t="shared" si="1017"/>
        <v>0</v>
      </c>
      <c r="BF9329" t="str">
        <f>IFERROR(IF(OR(BD9329=338,BD9329=340,BD9329=341,BD9329=342,BD9329="342A",BD9329="342B"),PorcenRet(BD9329,BH9329,BI9329),INDEX(PORCENTAJEBUSCAR,MATCH(BD9329,CódigoRET,0),4)*1),"")</f>
        <v/>
      </c>
      <c r="BG9329">
        <f t="shared" si="1018"/>
        <v>0</v>
      </c>
      <c r="BO9329">
        <f t="shared" si="1019"/>
        <v>0</v>
      </c>
      <c r="CC9329">
        <f t="shared" si="1020"/>
        <v>0</v>
      </c>
      <c r="CD9329">
        <f t="shared" si="1021"/>
        <v>0</v>
      </c>
      <c r="CG9329">
        <f ca="1">IFERROR(INDIRECT("IVA!X"&amp;MATCH(MID(COMPRAS!C9229,1,2)&amp;MID(COMPRAS!F9229,1,2)&amp;MID(COMPRAS!D9229,1,2),IVA!W:W,0)),"SIN COD.")</f>
        <v>0</v>
      </c>
      <c r="CH9329">
        <f ca="1">IFERROR(INDIRECT("IVA!Y"&amp;MATCH(MID(COMPRAS!C9229,1,2)&amp;MID(COMPRAS!F9229,1,2)&amp;MID(COMPRAS!D9229,1,2),IVA!W:W,0)),"SIN COD.")</f>
        <v>0</v>
      </c>
    </row>
    <row r="9330" spans="1:86" x14ac:dyDescent="0.25">
      <c r="A9330"/>
      <c r="B9330"/>
      <c r="D9330"/>
      <c r="AL9330">
        <f t="shared" si="1015"/>
        <v>0</v>
      </c>
      <c r="AQ9330">
        <f t="shared" si="1016"/>
        <v>0</v>
      </c>
      <c r="AR9330" t="str">
        <f>IFERROR(IF(OR(AP9330=338,AP9330=340,AP9330=341,AP9330=342,AP9330="342A",AP9330="342B"),PorcenRet(AP9330,AT9330,AU9330),INDEX(PORCENTAJEBUSCAR,MATCH(AP9330,CódigoRET,0),4)*1),"")</f>
        <v/>
      </c>
      <c r="AS9330">
        <f t="shared" si="1017"/>
        <v>0</v>
      </c>
      <c r="BF9330" t="str">
        <f>IFERROR(IF(OR(BD9330=338,BD9330=340,BD9330=341,BD9330=342,BD9330="342A",BD9330="342B"),PorcenRet(BD9330,BH9330,BI9330),INDEX(PORCENTAJEBUSCAR,MATCH(BD9330,CódigoRET,0),4)*1),"")</f>
        <v/>
      </c>
      <c r="BG9330">
        <f t="shared" si="1018"/>
        <v>0</v>
      </c>
      <c r="BO9330">
        <f t="shared" si="1019"/>
        <v>0</v>
      </c>
      <c r="CC9330">
        <f t="shared" si="1020"/>
        <v>0</v>
      </c>
      <c r="CD9330">
        <f t="shared" si="1021"/>
        <v>0</v>
      </c>
      <c r="CG9330">
        <f ca="1">IFERROR(INDIRECT("IVA!X"&amp;MATCH(MID(COMPRAS!C9230,1,2)&amp;MID(COMPRAS!F9230,1,2)&amp;MID(COMPRAS!D9230,1,2),IVA!W:W,0)),"SIN COD.")</f>
        <v>0</v>
      </c>
      <c r="CH9330">
        <f ca="1">IFERROR(INDIRECT("IVA!Y"&amp;MATCH(MID(COMPRAS!C9230,1,2)&amp;MID(COMPRAS!F9230,1,2)&amp;MID(COMPRAS!D9230,1,2),IVA!W:W,0)),"SIN COD.")</f>
        <v>0</v>
      </c>
    </row>
    <row r="9331" spans="1:86" x14ac:dyDescent="0.25">
      <c r="A9331"/>
      <c r="B9331"/>
      <c r="D9331"/>
      <c r="AL9331">
        <f t="shared" si="1015"/>
        <v>0</v>
      </c>
      <c r="AQ9331">
        <f t="shared" si="1016"/>
        <v>0</v>
      </c>
      <c r="AR9331" t="str">
        <f>IFERROR(IF(OR(AP9331=338,AP9331=340,AP9331=341,AP9331=342,AP9331="342A",AP9331="342B"),PorcenRet(AP9331,AT9331,AU9331),INDEX(PORCENTAJEBUSCAR,MATCH(AP9331,CódigoRET,0),4)*1),"")</f>
        <v/>
      </c>
      <c r="AS9331">
        <f t="shared" si="1017"/>
        <v>0</v>
      </c>
      <c r="BF9331" t="str">
        <f>IFERROR(IF(OR(BD9331=338,BD9331=340,BD9331=341,BD9331=342,BD9331="342A",BD9331="342B"),PorcenRet(BD9331,BH9331,BI9331),INDEX(PORCENTAJEBUSCAR,MATCH(BD9331,CódigoRET,0),4)*1),"")</f>
        <v/>
      </c>
      <c r="BG9331">
        <f t="shared" si="1018"/>
        <v>0</v>
      </c>
      <c r="BO9331">
        <f t="shared" si="1019"/>
        <v>0</v>
      </c>
      <c r="CC9331">
        <f t="shared" si="1020"/>
        <v>0</v>
      </c>
      <c r="CD9331">
        <f t="shared" si="1021"/>
        <v>0</v>
      </c>
      <c r="CG9331">
        <f ca="1">IFERROR(INDIRECT("IVA!X"&amp;MATCH(MID(COMPRAS!C9231,1,2)&amp;MID(COMPRAS!F9231,1,2)&amp;MID(COMPRAS!D9231,1,2),IVA!W:W,0)),"SIN COD.")</f>
        <v>0</v>
      </c>
      <c r="CH9331">
        <f ca="1">IFERROR(INDIRECT("IVA!Y"&amp;MATCH(MID(COMPRAS!C9231,1,2)&amp;MID(COMPRAS!F9231,1,2)&amp;MID(COMPRAS!D9231,1,2),IVA!W:W,0)),"SIN COD.")</f>
        <v>0</v>
      </c>
    </row>
    <row r="9332" spans="1:86" x14ac:dyDescent="0.25">
      <c r="A9332"/>
      <c r="B9332"/>
      <c r="D9332"/>
      <c r="AL9332">
        <f t="shared" si="1015"/>
        <v>0</v>
      </c>
      <c r="AQ9332">
        <f t="shared" si="1016"/>
        <v>0</v>
      </c>
      <c r="AR9332" t="str">
        <f>IFERROR(IF(OR(AP9332=338,AP9332=340,AP9332=341,AP9332=342,AP9332="342A",AP9332="342B"),PorcenRet(AP9332,AT9332,AU9332),INDEX(PORCENTAJEBUSCAR,MATCH(AP9332,CódigoRET,0),4)*1),"")</f>
        <v/>
      </c>
      <c r="AS9332">
        <f t="shared" si="1017"/>
        <v>0</v>
      </c>
      <c r="BF9332" t="str">
        <f>IFERROR(IF(OR(BD9332=338,BD9332=340,BD9332=341,BD9332=342,BD9332="342A",BD9332="342B"),PorcenRet(BD9332,BH9332,BI9332),INDEX(PORCENTAJEBUSCAR,MATCH(BD9332,CódigoRET,0),4)*1),"")</f>
        <v/>
      </c>
      <c r="BG9332">
        <f t="shared" si="1018"/>
        <v>0</v>
      </c>
      <c r="BO9332">
        <f t="shared" si="1019"/>
        <v>0</v>
      </c>
      <c r="CC9332">
        <f t="shared" si="1020"/>
        <v>0</v>
      </c>
      <c r="CD9332">
        <f t="shared" si="1021"/>
        <v>0</v>
      </c>
      <c r="CG9332">
        <f ca="1">IFERROR(INDIRECT("IVA!X"&amp;MATCH(MID(COMPRAS!C9232,1,2)&amp;MID(COMPRAS!F9232,1,2)&amp;MID(COMPRAS!D9232,1,2),IVA!W:W,0)),"SIN COD.")</f>
        <v>0</v>
      </c>
      <c r="CH9332">
        <f ca="1">IFERROR(INDIRECT("IVA!Y"&amp;MATCH(MID(COMPRAS!C9232,1,2)&amp;MID(COMPRAS!F9232,1,2)&amp;MID(COMPRAS!D9232,1,2),IVA!W:W,0)),"SIN COD.")</f>
        <v>0</v>
      </c>
    </row>
    <row r="9333" spans="1:86" x14ac:dyDescent="0.25">
      <c r="A9333"/>
      <c r="B9333"/>
      <c r="D9333"/>
      <c r="AL9333">
        <f t="shared" si="1015"/>
        <v>0</v>
      </c>
      <c r="AQ9333">
        <f t="shared" si="1016"/>
        <v>0</v>
      </c>
      <c r="AR9333" t="str">
        <f>IFERROR(IF(OR(AP9333=338,AP9333=340,AP9333=341,AP9333=342,AP9333="342A",AP9333="342B"),PorcenRet(AP9333,AT9333,AU9333),INDEX(PORCENTAJEBUSCAR,MATCH(AP9333,CódigoRET,0),4)*1),"")</f>
        <v/>
      </c>
      <c r="AS9333">
        <f t="shared" si="1017"/>
        <v>0</v>
      </c>
      <c r="BF9333" t="str">
        <f>IFERROR(IF(OR(BD9333=338,BD9333=340,BD9333=341,BD9333=342,BD9333="342A",BD9333="342B"),PorcenRet(BD9333,BH9333,BI9333),INDEX(PORCENTAJEBUSCAR,MATCH(BD9333,CódigoRET,0),4)*1),"")</f>
        <v/>
      </c>
      <c r="BG9333">
        <f t="shared" si="1018"/>
        <v>0</v>
      </c>
      <c r="BO9333">
        <f t="shared" si="1019"/>
        <v>0</v>
      </c>
      <c r="CC9333">
        <f t="shared" si="1020"/>
        <v>0</v>
      </c>
      <c r="CD9333">
        <f t="shared" si="1021"/>
        <v>0</v>
      </c>
      <c r="CG9333">
        <f ca="1">IFERROR(INDIRECT("IVA!X"&amp;MATCH(MID(COMPRAS!C9233,1,2)&amp;MID(COMPRAS!F9233,1,2)&amp;MID(COMPRAS!D9233,1,2),IVA!W:W,0)),"SIN COD.")</f>
        <v>0</v>
      </c>
      <c r="CH9333">
        <f ca="1">IFERROR(INDIRECT("IVA!Y"&amp;MATCH(MID(COMPRAS!C9233,1,2)&amp;MID(COMPRAS!F9233,1,2)&amp;MID(COMPRAS!D9233,1,2),IVA!W:W,0)),"SIN COD.")</f>
        <v>0</v>
      </c>
    </row>
    <row r="9334" spans="1:86" x14ac:dyDescent="0.25">
      <c r="A9334"/>
      <c r="B9334"/>
      <c r="D9334"/>
      <c r="AL9334">
        <f t="shared" si="1015"/>
        <v>0</v>
      </c>
      <c r="AQ9334">
        <f t="shared" si="1016"/>
        <v>0</v>
      </c>
      <c r="AR9334" t="str">
        <f>IFERROR(IF(OR(AP9334=338,AP9334=340,AP9334=341,AP9334=342,AP9334="342A",AP9334="342B"),PorcenRet(AP9334,AT9334,AU9334),INDEX(PORCENTAJEBUSCAR,MATCH(AP9334,CódigoRET,0),4)*1),"")</f>
        <v/>
      </c>
      <c r="AS9334">
        <f t="shared" si="1017"/>
        <v>0</v>
      </c>
      <c r="BF9334" t="str">
        <f>IFERROR(IF(OR(BD9334=338,BD9334=340,BD9334=341,BD9334=342,BD9334="342A",BD9334="342B"),PorcenRet(BD9334,BH9334,BI9334),INDEX(PORCENTAJEBUSCAR,MATCH(BD9334,CódigoRET,0),4)*1),"")</f>
        <v/>
      </c>
      <c r="BG9334">
        <f t="shared" si="1018"/>
        <v>0</v>
      </c>
      <c r="BO9334">
        <f t="shared" si="1019"/>
        <v>0</v>
      </c>
      <c r="CC9334">
        <f t="shared" si="1020"/>
        <v>0</v>
      </c>
      <c r="CD9334">
        <f t="shared" si="1021"/>
        <v>0</v>
      </c>
      <c r="CG9334">
        <f ca="1">IFERROR(INDIRECT("IVA!X"&amp;MATCH(MID(COMPRAS!C9234,1,2)&amp;MID(COMPRAS!F9234,1,2)&amp;MID(COMPRAS!D9234,1,2),IVA!W:W,0)),"SIN COD.")</f>
        <v>0</v>
      </c>
      <c r="CH9334">
        <f ca="1">IFERROR(INDIRECT("IVA!Y"&amp;MATCH(MID(COMPRAS!C9234,1,2)&amp;MID(COMPRAS!F9234,1,2)&amp;MID(COMPRAS!D9234,1,2),IVA!W:W,0)),"SIN COD.")</f>
        <v>0</v>
      </c>
    </row>
    <row r="9335" spans="1:86" x14ac:dyDescent="0.25">
      <c r="A9335"/>
      <c r="B9335"/>
      <c r="D9335"/>
      <c r="AL9335">
        <f t="shared" si="1015"/>
        <v>0</v>
      </c>
      <c r="AQ9335">
        <f t="shared" si="1016"/>
        <v>0</v>
      </c>
      <c r="AR9335" t="str">
        <f>IFERROR(IF(OR(AP9335=338,AP9335=340,AP9335=341,AP9335=342,AP9335="342A",AP9335="342B"),PorcenRet(AP9335,AT9335,AU9335),INDEX(PORCENTAJEBUSCAR,MATCH(AP9335,CódigoRET,0),4)*1),"")</f>
        <v/>
      </c>
      <c r="AS9335">
        <f t="shared" si="1017"/>
        <v>0</v>
      </c>
      <c r="BF9335" t="str">
        <f>IFERROR(IF(OR(BD9335=338,BD9335=340,BD9335=341,BD9335=342,BD9335="342A",BD9335="342B"),PorcenRet(BD9335,BH9335,BI9335),INDEX(PORCENTAJEBUSCAR,MATCH(BD9335,CódigoRET,0),4)*1),"")</f>
        <v/>
      </c>
      <c r="BG9335">
        <f t="shared" si="1018"/>
        <v>0</v>
      </c>
      <c r="BO9335">
        <f t="shared" si="1019"/>
        <v>0</v>
      </c>
      <c r="CC9335">
        <f t="shared" si="1020"/>
        <v>0</v>
      </c>
      <c r="CD9335">
        <f t="shared" si="1021"/>
        <v>0</v>
      </c>
      <c r="CG9335">
        <f ca="1">IFERROR(INDIRECT("IVA!X"&amp;MATCH(MID(COMPRAS!C9235,1,2)&amp;MID(COMPRAS!F9235,1,2)&amp;MID(COMPRAS!D9235,1,2),IVA!W:W,0)),"SIN COD.")</f>
        <v>0</v>
      </c>
      <c r="CH9335">
        <f ca="1">IFERROR(INDIRECT("IVA!Y"&amp;MATCH(MID(COMPRAS!C9235,1,2)&amp;MID(COMPRAS!F9235,1,2)&amp;MID(COMPRAS!D9235,1,2),IVA!W:W,0)),"SIN COD.")</f>
        <v>0</v>
      </c>
    </row>
    <row r="9336" spans="1:86" x14ac:dyDescent="0.25">
      <c r="A9336"/>
      <c r="B9336"/>
      <c r="D9336"/>
      <c r="AL9336">
        <f t="shared" si="1015"/>
        <v>0</v>
      </c>
      <c r="AQ9336">
        <f t="shared" si="1016"/>
        <v>0</v>
      </c>
      <c r="AR9336" t="str">
        <f>IFERROR(IF(OR(AP9336=338,AP9336=340,AP9336=341,AP9336=342,AP9336="342A",AP9336="342B"),PorcenRet(AP9336,AT9336,AU9336),INDEX(PORCENTAJEBUSCAR,MATCH(AP9336,CódigoRET,0),4)*1),"")</f>
        <v/>
      </c>
      <c r="AS9336">
        <f t="shared" si="1017"/>
        <v>0</v>
      </c>
      <c r="BF9336" t="str">
        <f>IFERROR(IF(OR(BD9336=338,BD9336=340,BD9336=341,BD9336=342,BD9336="342A",BD9336="342B"),PorcenRet(BD9336,BH9336,BI9336),INDEX(PORCENTAJEBUSCAR,MATCH(BD9336,CódigoRET,0),4)*1),"")</f>
        <v/>
      </c>
      <c r="BG9336">
        <f t="shared" si="1018"/>
        <v>0</v>
      </c>
      <c r="BO9336">
        <f t="shared" si="1019"/>
        <v>0</v>
      </c>
      <c r="CC9336">
        <f t="shared" si="1020"/>
        <v>0</v>
      </c>
      <c r="CD9336">
        <f t="shared" si="1021"/>
        <v>0</v>
      </c>
      <c r="CG9336">
        <f ca="1">IFERROR(INDIRECT("IVA!X"&amp;MATCH(MID(COMPRAS!C9236,1,2)&amp;MID(COMPRAS!F9236,1,2)&amp;MID(COMPRAS!D9236,1,2),IVA!W:W,0)),"SIN COD.")</f>
        <v>0</v>
      </c>
      <c r="CH9336">
        <f ca="1">IFERROR(INDIRECT("IVA!Y"&amp;MATCH(MID(COMPRAS!C9236,1,2)&amp;MID(COMPRAS!F9236,1,2)&amp;MID(COMPRAS!D9236,1,2),IVA!W:W,0)),"SIN COD.")</f>
        <v>0</v>
      </c>
    </row>
    <row r="9337" spans="1:86" x14ac:dyDescent="0.25">
      <c r="A9337"/>
      <c r="B9337"/>
      <c r="D9337"/>
      <c r="AL9337">
        <f t="shared" si="1015"/>
        <v>0</v>
      </c>
      <c r="AQ9337">
        <f t="shared" si="1016"/>
        <v>0</v>
      </c>
      <c r="AR9337" t="str">
        <f>IFERROR(IF(OR(AP9337=338,AP9337=340,AP9337=341,AP9337=342,AP9337="342A",AP9337="342B"),PorcenRet(AP9337,AT9337,AU9337),INDEX(PORCENTAJEBUSCAR,MATCH(AP9337,CódigoRET,0),4)*1),"")</f>
        <v/>
      </c>
      <c r="AS9337">
        <f t="shared" si="1017"/>
        <v>0</v>
      </c>
      <c r="BF9337" t="str">
        <f>IFERROR(IF(OR(BD9337=338,BD9337=340,BD9337=341,BD9337=342,BD9337="342A",BD9337="342B"),PorcenRet(BD9337,BH9337,BI9337),INDEX(PORCENTAJEBUSCAR,MATCH(BD9337,CódigoRET,0),4)*1),"")</f>
        <v/>
      </c>
      <c r="BG9337">
        <f t="shared" si="1018"/>
        <v>0</v>
      </c>
      <c r="BO9337">
        <f t="shared" si="1019"/>
        <v>0</v>
      </c>
      <c r="CC9337">
        <f t="shared" si="1020"/>
        <v>0</v>
      </c>
      <c r="CD9337">
        <f t="shared" si="1021"/>
        <v>0</v>
      </c>
      <c r="CG9337">
        <f ca="1">IFERROR(INDIRECT("IVA!X"&amp;MATCH(MID(COMPRAS!C9237,1,2)&amp;MID(COMPRAS!F9237,1,2)&amp;MID(COMPRAS!D9237,1,2),IVA!W:W,0)),"SIN COD.")</f>
        <v>0</v>
      </c>
      <c r="CH9337">
        <f ca="1">IFERROR(INDIRECT("IVA!Y"&amp;MATCH(MID(COMPRAS!C9237,1,2)&amp;MID(COMPRAS!F9237,1,2)&amp;MID(COMPRAS!D9237,1,2),IVA!W:W,0)),"SIN COD.")</f>
        <v>0</v>
      </c>
    </row>
    <row r="9338" spans="1:86" x14ac:dyDescent="0.25">
      <c r="A9338"/>
      <c r="B9338"/>
      <c r="D9338"/>
      <c r="AL9338">
        <f t="shared" si="1015"/>
        <v>0</v>
      </c>
      <c r="AQ9338">
        <f t="shared" si="1016"/>
        <v>0</v>
      </c>
      <c r="AR9338" t="str">
        <f>IFERROR(IF(OR(AP9338=338,AP9338=340,AP9338=341,AP9338=342,AP9338="342A",AP9338="342B"),PorcenRet(AP9338,AT9338,AU9338),INDEX(PORCENTAJEBUSCAR,MATCH(AP9338,CódigoRET,0),4)*1),"")</f>
        <v/>
      </c>
      <c r="AS9338">
        <f t="shared" si="1017"/>
        <v>0</v>
      </c>
      <c r="BF9338" t="str">
        <f>IFERROR(IF(OR(BD9338=338,BD9338=340,BD9338=341,BD9338=342,BD9338="342A",BD9338="342B"),PorcenRet(BD9338,BH9338,BI9338),INDEX(PORCENTAJEBUSCAR,MATCH(BD9338,CódigoRET,0),4)*1),"")</f>
        <v/>
      </c>
      <c r="BG9338">
        <f t="shared" si="1018"/>
        <v>0</v>
      </c>
      <c r="BO9338">
        <f t="shared" si="1019"/>
        <v>0</v>
      </c>
      <c r="CC9338">
        <f t="shared" si="1020"/>
        <v>0</v>
      </c>
      <c r="CD9338">
        <f t="shared" si="1021"/>
        <v>0</v>
      </c>
      <c r="CG9338">
        <f ca="1">IFERROR(INDIRECT("IVA!X"&amp;MATCH(MID(COMPRAS!C9238,1,2)&amp;MID(COMPRAS!F9238,1,2)&amp;MID(COMPRAS!D9238,1,2),IVA!W:W,0)),"SIN COD.")</f>
        <v>0</v>
      </c>
      <c r="CH9338">
        <f ca="1">IFERROR(INDIRECT("IVA!Y"&amp;MATCH(MID(COMPRAS!C9238,1,2)&amp;MID(COMPRAS!F9238,1,2)&amp;MID(COMPRAS!D9238,1,2),IVA!W:W,0)),"SIN COD.")</f>
        <v>0</v>
      </c>
    </row>
    <row r="9339" spans="1:86" x14ac:dyDescent="0.25">
      <c r="A9339"/>
      <c r="B9339"/>
      <c r="D9339"/>
      <c r="AL9339">
        <f t="shared" si="1015"/>
        <v>0</v>
      </c>
      <c r="AQ9339">
        <f t="shared" si="1016"/>
        <v>0</v>
      </c>
      <c r="AR9339" t="str">
        <f>IFERROR(IF(OR(AP9339=338,AP9339=340,AP9339=341,AP9339=342,AP9339="342A",AP9339="342B"),PorcenRet(AP9339,AT9339,AU9339),INDEX(PORCENTAJEBUSCAR,MATCH(AP9339,CódigoRET,0),4)*1),"")</f>
        <v/>
      </c>
      <c r="AS9339">
        <f t="shared" si="1017"/>
        <v>0</v>
      </c>
      <c r="BF9339" t="str">
        <f>IFERROR(IF(OR(BD9339=338,BD9339=340,BD9339=341,BD9339=342,BD9339="342A",BD9339="342B"),PorcenRet(BD9339,BH9339,BI9339),INDEX(PORCENTAJEBUSCAR,MATCH(BD9339,CódigoRET,0),4)*1),"")</f>
        <v/>
      </c>
      <c r="BG9339">
        <f t="shared" si="1018"/>
        <v>0</v>
      </c>
      <c r="BO9339">
        <f t="shared" si="1019"/>
        <v>0</v>
      </c>
      <c r="CC9339">
        <f t="shared" si="1020"/>
        <v>0</v>
      </c>
      <c r="CD9339">
        <f t="shared" si="1021"/>
        <v>0</v>
      </c>
      <c r="CG9339">
        <f ca="1">IFERROR(INDIRECT("IVA!X"&amp;MATCH(MID(COMPRAS!C9239,1,2)&amp;MID(COMPRAS!F9239,1,2)&amp;MID(COMPRAS!D9239,1,2),IVA!W:W,0)),"SIN COD.")</f>
        <v>0</v>
      </c>
      <c r="CH9339">
        <f ca="1">IFERROR(INDIRECT("IVA!Y"&amp;MATCH(MID(COMPRAS!C9239,1,2)&amp;MID(COMPRAS!F9239,1,2)&amp;MID(COMPRAS!D9239,1,2),IVA!W:W,0)),"SIN COD.")</f>
        <v>0</v>
      </c>
    </row>
    <row r="9340" spans="1:86" x14ac:dyDescent="0.25">
      <c r="A9340"/>
      <c r="B9340"/>
      <c r="D9340"/>
      <c r="AL9340">
        <f t="shared" si="1015"/>
        <v>0</v>
      </c>
      <c r="AQ9340">
        <f t="shared" si="1016"/>
        <v>0</v>
      </c>
      <c r="AR9340" t="str">
        <f>IFERROR(IF(OR(AP9340=338,AP9340=340,AP9340=341,AP9340=342,AP9340="342A",AP9340="342B"),PorcenRet(AP9340,AT9340,AU9340),INDEX(PORCENTAJEBUSCAR,MATCH(AP9340,CódigoRET,0),4)*1),"")</f>
        <v/>
      </c>
      <c r="AS9340">
        <f t="shared" si="1017"/>
        <v>0</v>
      </c>
      <c r="BF9340" t="str">
        <f>IFERROR(IF(OR(BD9340=338,BD9340=340,BD9340=341,BD9340=342,BD9340="342A",BD9340="342B"),PorcenRet(BD9340,BH9340,BI9340),INDEX(PORCENTAJEBUSCAR,MATCH(BD9340,CódigoRET,0),4)*1),"")</f>
        <v/>
      </c>
      <c r="BG9340">
        <f t="shared" si="1018"/>
        <v>0</v>
      </c>
      <c r="BO9340">
        <f t="shared" si="1019"/>
        <v>0</v>
      </c>
      <c r="CC9340">
        <f t="shared" si="1020"/>
        <v>0</v>
      </c>
      <c r="CD9340">
        <f t="shared" si="1021"/>
        <v>0</v>
      </c>
      <c r="CG9340">
        <f ca="1">IFERROR(INDIRECT("IVA!X"&amp;MATCH(MID(COMPRAS!C9240,1,2)&amp;MID(COMPRAS!F9240,1,2)&amp;MID(COMPRAS!D9240,1,2),IVA!W:W,0)),"SIN COD.")</f>
        <v>0</v>
      </c>
      <c r="CH9340">
        <f ca="1">IFERROR(INDIRECT("IVA!Y"&amp;MATCH(MID(COMPRAS!C9240,1,2)&amp;MID(COMPRAS!F9240,1,2)&amp;MID(COMPRAS!D9240,1,2),IVA!W:W,0)),"SIN COD.")</f>
        <v>0</v>
      </c>
    </row>
    <row r="9341" spans="1:86" x14ac:dyDescent="0.25">
      <c r="A9341"/>
      <c r="B9341"/>
      <c r="D9341"/>
      <c r="AL9341">
        <f t="shared" si="1015"/>
        <v>0</v>
      </c>
      <c r="AQ9341">
        <f t="shared" si="1016"/>
        <v>0</v>
      </c>
      <c r="AR9341" t="str">
        <f>IFERROR(IF(OR(AP9341=338,AP9341=340,AP9341=341,AP9341=342,AP9341="342A",AP9341="342B"),PorcenRet(AP9341,AT9341,AU9341),INDEX(PORCENTAJEBUSCAR,MATCH(AP9341,CódigoRET,0),4)*1),"")</f>
        <v/>
      </c>
      <c r="AS9341">
        <f t="shared" si="1017"/>
        <v>0</v>
      </c>
      <c r="BF9341" t="str">
        <f>IFERROR(IF(OR(BD9341=338,BD9341=340,BD9341=341,BD9341=342,BD9341="342A",BD9341="342B"),PorcenRet(BD9341,BH9341,BI9341),INDEX(PORCENTAJEBUSCAR,MATCH(BD9341,CódigoRET,0),4)*1),"")</f>
        <v/>
      </c>
      <c r="BG9341">
        <f t="shared" si="1018"/>
        <v>0</v>
      </c>
      <c r="BO9341">
        <f t="shared" si="1019"/>
        <v>0</v>
      </c>
      <c r="CC9341">
        <f t="shared" si="1020"/>
        <v>0</v>
      </c>
      <c r="CD9341">
        <f t="shared" si="1021"/>
        <v>0</v>
      </c>
      <c r="CG9341">
        <f ca="1">IFERROR(INDIRECT("IVA!X"&amp;MATCH(MID(COMPRAS!C9241,1,2)&amp;MID(COMPRAS!F9241,1,2)&amp;MID(COMPRAS!D9241,1,2),IVA!W:W,0)),"SIN COD.")</f>
        <v>0</v>
      </c>
      <c r="CH9341">
        <f ca="1">IFERROR(INDIRECT("IVA!Y"&amp;MATCH(MID(COMPRAS!C9241,1,2)&amp;MID(COMPRAS!F9241,1,2)&amp;MID(COMPRAS!D9241,1,2),IVA!W:W,0)),"SIN COD.")</f>
        <v>0</v>
      </c>
    </row>
    <row r="9342" spans="1:86" x14ac:dyDescent="0.25">
      <c r="A9342"/>
      <c r="B9342"/>
      <c r="D9342"/>
      <c r="AL9342">
        <f t="shared" si="1015"/>
        <v>0</v>
      </c>
      <c r="AQ9342">
        <f t="shared" si="1016"/>
        <v>0</v>
      </c>
      <c r="AR9342" t="str">
        <f>IFERROR(IF(OR(AP9342=338,AP9342=340,AP9342=341,AP9342=342,AP9342="342A",AP9342="342B"),PorcenRet(AP9342,AT9342,AU9342),INDEX(PORCENTAJEBUSCAR,MATCH(AP9342,CódigoRET,0),4)*1),"")</f>
        <v/>
      </c>
      <c r="AS9342">
        <f t="shared" si="1017"/>
        <v>0</v>
      </c>
      <c r="BF9342" t="str">
        <f>IFERROR(IF(OR(BD9342=338,BD9342=340,BD9342=341,BD9342=342,BD9342="342A",BD9342="342B"),PorcenRet(BD9342,BH9342,BI9342),INDEX(PORCENTAJEBUSCAR,MATCH(BD9342,CódigoRET,0),4)*1),"")</f>
        <v/>
      </c>
      <c r="BG9342">
        <f t="shared" si="1018"/>
        <v>0</v>
      </c>
      <c r="BO9342">
        <f t="shared" si="1019"/>
        <v>0</v>
      </c>
      <c r="CC9342">
        <f t="shared" si="1020"/>
        <v>0</v>
      </c>
      <c r="CD9342">
        <f t="shared" si="1021"/>
        <v>0</v>
      </c>
      <c r="CG9342">
        <f ca="1">IFERROR(INDIRECT("IVA!X"&amp;MATCH(MID(COMPRAS!C9242,1,2)&amp;MID(COMPRAS!F9242,1,2)&amp;MID(COMPRAS!D9242,1,2),IVA!W:W,0)),"SIN COD.")</f>
        <v>0</v>
      </c>
      <c r="CH9342">
        <f ca="1">IFERROR(INDIRECT("IVA!Y"&amp;MATCH(MID(COMPRAS!C9242,1,2)&amp;MID(COMPRAS!F9242,1,2)&amp;MID(COMPRAS!D9242,1,2),IVA!W:W,0)),"SIN COD.")</f>
        <v>0</v>
      </c>
    </row>
    <row r="9343" spans="1:86" x14ac:dyDescent="0.25">
      <c r="A9343"/>
      <c r="B9343"/>
      <c r="D9343"/>
      <c r="AL9343">
        <f t="shared" si="1015"/>
        <v>0</v>
      </c>
      <c r="AQ9343">
        <f t="shared" si="1016"/>
        <v>0</v>
      </c>
      <c r="AR9343" t="str">
        <f>IFERROR(IF(OR(AP9343=338,AP9343=340,AP9343=341,AP9343=342,AP9343="342A",AP9343="342B"),PorcenRet(AP9343,AT9343,AU9343),INDEX(PORCENTAJEBUSCAR,MATCH(AP9343,CódigoRET,0),4)*1),"")</f>
        <v/>
      </c>
      <c r="AS9343">
        <f t="shared" si="1017"/>
        <v>0</v>
      </c>
      <c r="BF9343" t="str">
        <f>IFERROR(IF(OR(BD9343=338,BD9343=340,BD9343=341,BD9343=342,BD9343="342A",BD9343="342B"),PorcenRet(BD9343,BH9343,BI9343),INDEX(PORCENTAJEBUSCAR,MATCH(BD9343,CódigoRET,0),4)*1),"")</f>
        <v/>
      </c>
      <c r="BG9343">
        <f t="shared" si="1018"/>
        <v>0</v>
      </c>
      <c r="BO9343">
        <f t="shared" si="1019"/>
        <v>0</v>
      </c>
      <c r="CC9343">
        <f t="shared" si="1020"/>
        <v>0</v>
      </c>
      <c r="CD9343">
        <f t="shared" si="1021"/>
        <v>0</v>
      </c>
      <c r="CG9343">
        <f ca="1">IFERROR(INDIRECT("IVA!X"&amp;MATCH(MID(COMPRAS!C9243,1,2)&amp;MID(COMPRAS!F9243,1,2)&amp;MID(COMPRAS!D9243,1,2),IVA!W:W,0)),"SIN COD.")</f>
        <v>0</v>
      </c>
      <c r="CH9343">
        <f ca="1">IFERROR(INDIRECT("IVA!Y"&amp;MATCH(MID(COMPRAS!C9243,1,2)&amp;MID(COMPRAS!F9243,1,2)&amp;MID(COMPRAS!D9243,1,2),IVA!W:W,0)),"SIN COD.")</f>
        <v>0</v>
      </c>
    </row>
    <row r="9344" spans="1:86" x14ac:dyDescent="0.25">
      <c r="A9344"/>
      <c r="B9344"/>
      <c r="D9344"/>
      <c r="AL9344">
        <f t="shared" si="1015"/>
        <v>0</v>
      </c>
      <c r="AQ9344">
        <f t="shared" si="1016"/>
        <v>0</v>
      </c>
      <c r="AR9344" t="str">
        <f>IFERROR(IF(OR(AP9344=338,AP9344=340,AP9344=341,AP9344=342,AP9344="342A",AP9344="342B"),PorcenRet(AP9344,AT9344,AU9344),INDEX(PORCENTAJEBUSCAR,MATCH(AP9344,CódigoRET,0),4)*1),"")</f>
        <v/>
      </c>
      <c r="AS9344">
        <f t="shared" si="1017"/>
        <v>0</v>
      </c>
      <c r="BF9344" t="str">
        <f>IFERROR(IF(OR(BD9344=338,BD9344=340,BD9344=341,BD9344=342,BD9344="342A",BD9344="342B"),PorcenRet(BD9344,BH9344,BI9344),INDEX(PORCENTAJEBUSCAR,MATCH(BD9344,CódigoRET,0),4)*1),"")</f>
        <v/>
      </c>
      <c r="BG9344">
        <f t="shared" si="1018"/>
        <v>0</v>
      </c>
      <c r="BO9344">
        <f t="shared" si="1019"/>
        <v>0</v>
      </c>
      <c r="CC9344">
        <f t="shared" si="1020"/>
        <v>0</v>
      </c>
      <c r="CD9344">
        <f t="shared" si="1021"/>
        <v>0</v>
      </c>
      <c r="CG9344">
        <f ca="1">IFERROR(INDIRECT("IVA!X"&amp;MATCH(MID(COMPRAS!C9244,1,2)&amp;MID(COMPRAS!F9244,1,2)&amp;MID(COMPRAS!D9244,1,2),IVA!W:W,0)),"SIN COD.")</f>
        <v>0</v>
      </c>
      <c r="CH9344">
        <f ca="1">IFERROR(INDIRECT("IVA!Y"&amp;MATCH(MID(COMPRAS!C9244,1,2)&amp;MID(COMPRAS!F9244,1,2)&amp;MID(COMPRAS!D9244,1,2),IVA!W:W,0)),"SIN COD.")</f>
        <v>0</v>
      </c>
    </row>
    <row r="9345" spans="1:86" x14ac:dyDescent="0.25">
      <c r="A9345"/>
      <c r="B9345"/>
      <c r="D9345"/>
      <c r="AL9345">
        <f t="shared" si="1015"/>
        <v>0</v>
      </c>
      <c r="AQ9345">
        <f t="shared" si="1016"/>
        <v>0</v>
      </c>
      <c r="AR9345" t="str">
        <f>IFERROR(IF(OR(AP9345=338,AP9345=340,AP9345=341,AP9345=342,AP9345="342A",AP9345="342B"),PorcenRet(AP9345,AT9345,AU9345),INDEX(PORCENTAJEBUSCAR,MATCH(AP9345,CódigoRET,0),4)*1),"")</f>
        <v/>
      </c>
      <c r="AS9345">
        <f t="shared" si="1017"/>
        <v>0</v>
      </c>
      <c r="BF9345" t="str">
        <f>IFERROR(IF(OR(BD9345=338,BD9345=340,BD9345=341,BD9345=342,BD9345="342A",BD9345="342B"),PorcenRet(BD9345,BH9345,BI9345),INDEX(PORCENTAJEBUSCAR,MATCH(BD9345,CódigoRET,0),4)*1),"")</f>
        <v/>
      </c>
      <c r="BG9345">
        <f t="shared" si="1018"/>
        <v>0</v>
      </c>
      <c r="BO9345">
        <f t="shared" si="1019"/>
        <v>0</v>
      </c>
      <c r="CC9345">
        <f t="shared" si="1020"/>
        <v>0</v>
      </c>
      <c r="CD9345">
        <f t="shared" si="1021"/>
        <v>0</v>
      </c>
      <c r="CG9345">
        <f ca="1">IFERROR(INDIRECT("IVA!X"&amp;MATCH(MID(COMPRAS!C9245,1,2)&amp;MID(COMPRAS!F9245,1,2)&amp;MID(COMPRAS!D9245,1,2),IVA!W:W,0)),"SIN COD.")</f>
        <v>0</v>
      </c>
      <c r="CH9345">
        <f ca="1">IFERROR(INDIRECT("IVA!Y"&amp;MATCH(MID(COMPRAS!C9245,1,2)&amp;MID(COMPRAS!F9245,1,2)&amp;MID(COMPRAS!D9245,1,2),IVA!W:W,0)),"SIN COD.")</f>
        <v>0</v>
      </c>
    </row>
    <row r="9346" spans="1:86" x14ac:dyDescent="0.25">
      <c r="A9346"/>
      <c r="B9346"/>
      <c r="D9346"/>
      <c r="AL9346">
        <f t="shared" ref="AL9346:AL9409" si="1022">O9346+P9346+Q9346+R9346+S9346+T9346+U9346+V9346</f>
        <v>0</v>
      </c>
      <c r="AQ9346">
        <f t="shared" ref="AQ9346:AQ9409" si="1023">+P9346+Q9346+R9346+S9346-BE9346-BQ9346-BW9346+O9346</f>
        <v>0</v>
      </c>
      <c r="AR9346" t="str">
        <f>IFERROR(IF(OR(AP9346=338,AP9346=340,AP9346=341,AP9346=342,AP9346="342A",AP9346="342B"),PorcenRet(AP9346,AT9346,AU9346),INDEX(PORCENTAJEBUSCAR,MATCH(AP9346,CódigoRET,0),4)*1),"")</f>
        <v/>
      </c>
      <c r="AS9346">
        <f t="shared" ref="AS9346:AS9409" si="1024">ROUND(IF(AP9346="",0,AQ9346*(AR9346/100)),2)</f>
        <v>0</v>
      </c>
      <c r="BF9346" t="str">
        <f>IFERROR(IF(OR(BD9346=338,BD9346=340,BD9346=341,BD9346=342,BD9346="342A",BD9346="342B"),PorcenRet(BD9346,BH9346,BI9346),INDEX(PORCENTAJEBUSCAR,MATCH(BD9346,CódigoRET,0),4)*1),"")</f>
        <v/>
      </c>
      <c r="BG9346">
        <f t="shared" ref="BG9346:BG9409" si="1025">ROUND(IF(BD9346="",0,BE9346*(BF9346/100)),2)</f>
        <v>0</v>
      </c>
      <c r="BO9346">
        <f t="shared" ref="BO9346:BO9409" si="1026">IF(MID(F9346,1,2)="41",SUM(O9346:S9346),0)</f>
        <v>0</v>
      </c>
      <c r="CC9346">
        <f t="shared" ref="CC9346:CC9409" si="1027">O9346+P9346+Q9346+R9346+S9346</f>
        <v>0</v>
      </c>
      <c r="CD9346">
        <f t="shared" ref="CD9346:CD9409" si="1028">T9346+U9346</f>
        <v>0</v>
      </c>
      <c r="CG9346">
        <f ca="1">IFERROR(INDIRECT("IVA!X"&amp;MATCH(MID(COMPRAS!C9246,1,2)&amp;MID(COMPRAS!F9246,1,2)&amp;MID(COMPRAS!D9246,1,2),IVA!W:W,0)),"SIN COD.")</f>
        <v>0</v>
      </c>
      <c r="CH9346">
        <f ca="1">IFERROR(INDIRECT("IVA!Y"&amp;MATCH(MID(COMPRAS!C9246,1,2)&amp;MID(COMPRAS!F9246,1,2)&amp;MID(COMPRAS!D9246,1,2),IVA!W:W,0)),"SIN COD.")</f>
        <v>0</v>
      </c>
    </row>
    <row r="9347" spans="1:86" x14ac:dyDescent="0.25">
      <c r="A9347"/>
      <c r="B9347"/>
      <c r="D9347"/>
      <c r="AL9347">
        <f t="shared" si="1022"/>
        <v>0</v>
      </c>
      <c r="AQ9347">
        <f t="shared" si="1023"/>
        <v>0</v>
      </c>
      <c r="AR9347" t="str">
        <f>IFERROR(IF(OR(AP9347=338,AP9347=340,AP9347=341,AP9347=342,AP9347="342A",AP9347="342B"),PorcenRet(AP9347,AT9347,AU9347),INDEX(PORCENTAJEBUSCAR,MATCH(AP9347,CódigoRET,0),4)*1),"")</f>
        <v/>
      </c>
      <c r="AS9347">
        <f t="shared" si="1024"/>
        <v>0</v>
      </c>
      <c r="BF9347" t="str">
        <f>IFERROR(IF(OR(BD9347=338,BD9347=340,BD9347=341,BD9347=342,BD9347="342A",BD9347="342B"),PorcenRet(BD9347,BH9347,BI9347),INDEX(PORCENTAJEBUSCAR,MATCH(BD9347,CódigoRET,0),4)*1),"")</f>
        <v/>
      </c>
      <c r="BG9347">
        <f t="shared" si="1025"/>
        <v>0</v>
      </c>
      <c r="BO9347">
        <f t="shared" si="1026"/>
        <v>0</v>
      </c>
      <c r="CC9347">
        <f t="shared" si="1027"/>
        <v>0</v>
      </c>
      <c r="CD9347">
        <f t="shared" si="1028"/>
        <v>0</v>
      </c>
      <c r="CG9347">
        <f ca="1">IFERROR(INDIRECT("IVA!X"&amp;MATCH(MID(COMPRAS!C9247,1,2)&amp;MID(COMPRAS!F9247,1,2)&amp;MID(COMPRAS!D9247,1,2),IVA!W:W,0)),"SIN COD.")</f>
        <v>0</v>
      </c>
      <c r="CH9347">
        <f ca="1">IFERROR(INDIRECT("IVA!Y"&amp;MATCH(MID(COMPRAS!C9247,1,2)&amp;MID(COMPRAS!F9247,1,2)&amp;MID(COMPRAS!D9247,1,2),IVA!W:W,0)),"SIN COD.")</f>
        <v>0</v>
      </c>
    </row>
    <row r="9348" spans="1:86" x14ac:dyDescent="0.25">
      <c r="A9348"/>
      <c r="B9348"/>
      <c r="D9348"/>
      <c r="AL9348">
        <f t="shared" si="1022"/>
        <v>0</v>
      </c>
      <c r="AQ9348">
        <f t="shared" si="1023"/>
        <v>0</v>
      </c>
      <c r="AR9348" t="str">
        <f>IFERROR(IF(OR(AP9348=338,AP9348=340,AP9348=341,AP9348=342,AP9348="342A",AP9348="342B"),PorcenRet(AP9348,AT9348,AU9348),INDEX(PORCENTAJEBUSCAR,MATCH(AP9348,CódigoRET,0),4)*1),"")</f>
        <v/>
      </c>
      <c r="AS9348">
        <f t="shared" si="1024"/>
        <v>0</v>
      </c>
      <c r="BF9348" t="str">
        <f>IFERROR(IF(OR(BD9348=338,BD9348=340,BD9348=341,BD9348=342,BD9348="342A",BD9348="342B"),PorcenRet(BD9348,BH9348,BI9348),INDEX(PORCENTAJEBUSCAR,MATCH(BD9348,CódigoRET,0),4)*1),"")</f>
        <v/>
      </c>
      <c r="BG9348">
        <f t="shared" si="1025"/>
        <v>0</v>
      </c>
      <c r="BO9348">
        <f t="shared" si="1026"/>
        <v>0</v>
      </c>
      <c r="CC9348">
        <f t="shared" si="1027"/>
        <v>0</v>
      </c>
      <c r="CD9348">
        <f t="shared" si="1028"/>
        <v>0</v>
      </c>
      <c r="CG9348">
        <f ca="1">IFERROR(INDIRECT("IVA!X"&amp;MATCH(MID(COMPRAS!C9248,1,2)&amp;MID(COMPRAS!F9248,1,2)&amp;MID(COMPRAS!D9248,1,2),IVA!W:W,0)),"SIN COD.")</f>
        <v>0</v>
      </c>
      <c r="CH9348">
        <f ca="1">IFERROR(INDIRECT("IVA!Y"&amp;MATCH(MID(COMPRAS!C9248,1,2)&amp;MID(COMPRAS!F9248,1,2)&amp;MID(COMPRAS!D9248,1,2),IVA!W:W,0)),"SIN COD.")</f>
        <v>0</v>
      </c>
    </row>
    <row r="9349" spans="1:86" x14ac:dyDescent="0.25">
      <c r="A9349"/>
      <c r="B9349"/>
      <c r="D9349"/>
      <c r="AL9349">
        <f t="shared" si="1022"/>
        <v>0</v>
      </c>
      <c r="AQ9349">
        <f t="shared" si="1023"/>
        <v>0</v>
      </c>
      <c r="AR9349" t="str">
        <f>IFERROR(IF(OR(AP9349=338,AP9349=340,AP9349=341,AP9349=342,AP9349="342A",AP9349="342B"),PorcenRet(AP9349,AT9349,AU9349),INDEX(PORCENTAJEBUSCAR,MATCH(AP9349,CódigoRET,0),4)*1),"")</f>
        <v/>
      </c>
      <c r="AS9349">
        <f t="shared" si="1024"/>
        <v>0</v>
      </c>
      <c r="BF9349" t="str">
        <f>IFERROR(IF(OR(BD9349=338,BD9349=340,BD9349=341,BD9349=342,BD9349="342A",BD9349="342B"),PorcenRet(BD9349,BH9349,BI9349),INDEX(PORCENTAJEBUSCAR,MATCH(BD9349,CódigoRET,0),4)*1),"")</f>
        <v/>
      </c>
      <c r="BG9349">
        <f t="shared" si="1025"/>
        <v>0</v>
      </c>
      <c r="BO9349">
        <f t="shared" si="1026"/>
        <v>0</v>
      </c>
      <c r="CC9349">
        <f t="shared" si="1027"/>
        <v>0</v>
      </c>
      <c r="CD9349">
        <f t="shared" si="1028"/>
        <v>0</v>
      </c>
      <c r="CG9349">
        <f ca="1">IFERROR(INDIRECT("IVA!X"&amp;MATCH(MID(COMPRAS!C9249,1,2)&amp;MID(COMPRAS!F9249,1,2)&amp;MID(COMPRAS!D9249,1,2),IVA!W:W,0)),"SIN COD.")</f>
        <v>0</v>
      </c>
      <c r="CH9349">
        <f ca="1">IFERROR(INDIRECT("IVA!Y"&amp;MATCH(MID(COMPRAS!C9249,1,2)&amp;MID(COMPRAS!F9249,1,2)&amp;MID(COMPRAS!D9249,1,2),IVA!W:W,0)),"SIN COD.")</f>
        <v>0</v>
      </c>
    </row>
    <row r="9350" spans="1:86" x14ac:dyDescent="0.25">
      <c r="A9350"/>
      <c r="B9350"/>
      <c r="D9350"/>
      <c r="AL9350">
        <f t="shared" si="1022"/>
        <v>0</v>
      </c>
      <c r="AQ9350">
        <f t="shared" si="1023"/>
        <v>0</v>
      </c>
      <c r="AR9350" t="str">
        <f>IFERROR(IF(OR(AP9350=338,AP9350=340,AP9350=341,AP9350=342,AP9350="342A",AP9350="342B"),PorcenRet(AP9350,AT9350,AU9350),INDEX(PORCENTAJEBUSCAR,MATCH(AP9350,CódigoRET,0),4)*1),"")</f>
        <v/>
      </c>
      <c r="AS9350">
        <f t="shared" si="1024"/>
        <v>0</v>
      </c>
      <c r="BF9350" t="str">
        <f>IFERROR(IF(OR(BD9350=338,BD9350=340,BD9350=341,BD9350=342,BD9350="342A",BD9350="342B"),PorcenRet(BD9350,BH9350,BI9350),INDEX(PORCENTAJEBUSCAR,MATCH(BD9350,CódigoRET,0),4)*1),"")</f>
        <v/>
      </c>
      <c r="BG9350">
        <f t="shared" si="1025"/>
        <v>0</v>
      </c>
      <c r="BO9350">
        <f t="shared" si="1026"/>
        <v>0</v>
      </c>
      <c r="CC9350">
        <f t="shared" si="1027"/>
        <v>0</v>
      </c>
      <c r="CD9350">
        <f t="shared" si="1028"/>
        <v>0</v>
      </c>
      <c r="CG9350">
        <f ca="1">IFERROR(INDIRECT("IVA!X"&amp;MATCH(MID(COMPRAS!C9250,1,2)&amp;MID(COMPRAS!F9250,1,2)&amp;MID(COMPRAS!D9250,1,2),IVA!W:W,0)),"SIN COD.")</f>
        <v>0</v>
      </c>
      <c r="CH9350">
        <f ca="1">IFERROR(INDIRECT("IVA!Y"&amp;MATCH(MID(COMPRAS!C9250,1,2)&amp;MID(COMPRAS!F9250,1,2)&amp;MID(COMPRAS!D9250,1,2),IVA!W:W,0)),"SIN COD.")</f>
        <v>0</v>
      </c>
    </row>
    <row r="9351" spans="1:86" x14ac:dyDescent="0.25">
      <c r="A9351"/>
      <c r="B9351"/>
      <c r="D9351"/>
      <c r="AL9351">
        <f t="shared" si="1022"/>
        <v>0</v>
      </c>
      <c r="AQ9351">
        <f t="shared" si="1023"/>
        <v>0</v>
      </c>
      <c r="AR9351" t="str">
        <f>IFERROR(IF(OR(AP9351=338,AP9351=340,AP9351=341,AP9351=342,AP9351="342A",AP9351="342B"),PorcenRet(AP9351,AT9351,AU9351),INDEX(PORCENTAJEBUSCAR,MATCH(AP9351,CódigoRET,0),4)*1),"")</f>
        <v/>
      </c>
      <c r="AS9351">
        <f t="shared" si="1024"/>
        <v>0</v>
      </c>
      <c r="BF9351" t="str">
        <f>IFERROR(IF(OR(BD9351=338,BD9351=340,BD9351=341,BD9351=342,BD9351="342A",BD9351="342B"),PorcenRet(BD9351,BH9351,BI9351),INDEX(PORCENTAJEBUSCAR,MATCH(BD9351,CódigoRET,0),4)*1),"")</f>
        <v/>
      </c>
      <c r="BG9351">
        <f t="shared" si="1025"/>
        <v>0</v>
      </c>
      <c r="BO9351">
        <f t="shared" si="1026"/>
        <v>0</v>
      </c>
      <c r="CC9351">
        <f t="shared" si="1027"/>
        <v>0</v>
      </c>
      <c r="CD9351">
        <f t="shared" si="1028"/>
        <v>0</v>
      </c>
      <c r="CG9351">
        <f ca="1">IFERROR(INDIRECT("IVA!X"&amp;MATCH(MID(COMPRAS!C9251,1,2)&amp;MID(COMPRAS!F9251,1,2)&amp;MID(COMPRAS!D9251,1,2),IVA!W:W,0)),"SIN COD.")</f>
        <v>0</v>
      </c>
      <c r="CH9351">
        <f ca="1">IFERROR(INDIRECT("IVA!Y"&amp;MATCH(MID(COMPRAS!C9251,1,2)&amp;MID(COMPRAS!F9251,1,2)&amp;MID(COMPRAS!D9251,1,2),IVA!W:W,0)),"SIN COD.")</f>
        <v>0</v>
      </c>
    </row>
    <row r="9352" spans="1:86" x14ac:dyDescent="0.25">
      <c r="A9352"/>
      <c r="B9352"/>
      <c r="D9352"/>
      <c r="AL9352">
        <f t="shared" si="1022"/>
        <v>0</v>
      </c>
      <c r="AQ9352">
        <f t="shared" si="1023"/>
        <v>0</v>
      </c>
      <c r="AR9352" t="str">
        <f>IFERROR(IF(OR(AP9352=338,AP9352=340,AP9352=341,AP9352=342,AP9352="342A",AP9352="342B"),PorcenRet(AP9352,AT9352,AU9352),INDEX(PORCENTAJEBUSCAR,MATCH(AP9352,CódigoRET,0),4)*1),"")</f>
        <v/>
      </c>
      <c r="AS9352">
        <f t="shared" si="1024"/>
        <v>0</v>
      </c>
      <c r="BF9352" t="str">
        <f>IFERROR(IF(OR(BD9352=338,BD9352=340,BD9352=341,BD9352=342,BD9352="342A",BD9352="342B"),PorcenRet(BD9352,BH9352,BI9352),INDEX(PORCENTAJEBUSCAR,MATCH(BD9352,CódigoRET,0),4)*1),"")</f>
        <v/>
      </c>
      <c r="BG9352">
        <f t="shared" si="1025"/>
        <v>0</v>
      </c>
      <c r="BO9352">
        <f t="shared" si="1026"/>
        <v>0</v>
      </c>
      <c r="CC9352">
        <f t="shared" si="1027"/>
        <v>0</v>
      </c>
      <c r="CD9352">
        <f t="shared" si="1028"/>
        <v>0</v>
      </c>
      <c r="CG9352">
        <f ca="1">IFERROR(INDIRECT("IVA!X"&amp;MATCH(MID(COMPRAS!C9252,1,2)&amp;MID(COMPRAS!F9252,1,2)&amp;MID(COMPRAS!D9252,1,2),IVA!W:W,0)),"SIN COD.")</f>
        <v>0</v>
      </c>
      <c r="CH9352">
        <f ca="1">IFERROR(INDIRECT("IVA!Y"&amp;MATCH(MID(COMPRAS!C9252,1,2)&amp;MID(COMPRAS!F9252,1,2)&amp;MID(COMPRAS!D9252,1,2),IVA!W:W,0)),"SIN COD.")</f>
        <v>0</v>
      </c>
    </row>
    <row r="9353" spans="1:86" x14ac:dyDescent="0.25">
      <c r="A9353"/>
      <c r="B9353"/>
      <c r="D9353"/>
      <c r="AL9353">
        <f t="shared" si="1022"/>
        <v>0</v>
      </c>
      <c r="AQ9353">
        <f t="shared" si="1023"/>
        <v>0</v>
      </c>
      <c r="AR9353" t="str">
        <f>IFERROR(IF(OR(AP9353=338,AP9353=340,AP9353=341,AP9353=342,AP9353="342A",AP9353="342B"),PorcenRet(AP9353,AT9353,AU9353),INDEX(PORCENTAJEBUSCAR,MATCH(AP9353,CódigoRET,0),4)*1),"")</f>
        <v/>
      </c>
      <c r="AS9353">
        <f t="shared" si="1024"/>
        <v>0</v>
      </c>
      <c r="BF9353" t="str">
        <f>IFERROR(IF(OR(BD9353=338,BD9353=340,BD9353=341,BD9353=342,BD9353="342A",BD9353="342B"),PorcenRet(BD9353,BH9353,BI9353),INDEX(PORCENTAJEBUSCAR,MATCH(BD9353,CódigoRET,0),4)*1),"")</f>
        <v/>
      </c>
      <c r="BG9353">
        <f t="shared" si="1025"/>
        <v>0</v>
      </c>
      <c r="BO9353">
        <f t="shared" si="1026"/>
        <v>0</v>
      </c>
      <c r="CC9353">
        <f t="shared" si="1027"/>
        <v>0</v>
      </c>
      <c r="CD9353">
        <f t="shared" si="1028"/>
        <v>0</v>
      </c>
      <c r="CG9353">
        <f ca="1">IFERROR(INDIRECT("IVA!X"&amp;MATCH(MID(COMPRAS!C9253,1,2)&amp;MID(COMPRAS!F9253,1,2)&amp;MID(COMPRAS!D9253,1,2),IVA!W:W,0)),"SIN COD.")</f>
        <v>0</v>
      </c>
      <c r="CH9353">
        <f ca="1">IFERROR(INDIRECT("IVA!Y"&amp;MATCH(MID(COMPRAS!C9253,1,2)&amp;MID(COMPRAS!F9253,1,2)&amp;MID(COMPRAS!D9253,1,2),IVA!W:W,0)),"SIN COD.")</f>
        <v>0</v>
      </c>
    </row>
    <row r="9354" spans="1:86" x14ac:dyDescent="0.25">
      <c r="A9354"/>
      <c r="B9354"/>
      <c r="D9354"/>
      <c r="AL9354">
        <f t="shared" si="1022"/>
        <v>0</v>
      </c>
      <c r="AQ9354">
        <f t="shared" si="1023"/>
        <v>0</v>
      </c>
      <c r="AR9354" t="str">
        <f>IFERROR(IF(OR(AP9354=338,AP9354=340,AP9354=341,AP9354=342,AP9354="342A",AP9354="342B"),PorcenRet(AP9354,AT9354,AU9354),INDEX(PORCENTAJEBUSCAR,MATCH(AP9354,CódigoRET,0),4)*1),"")</f>
        <v/>
      </c>
      <c r="AS9354">
        <f t="shared" si="1024"/>
        <v>0</v>
      </c>
      <c r="BF9354" t="str">
        <f>IFERROR(IF(OR(BD9354=338,BD9354=340,BD9354=341,BD9354=342,BD9354="342A",BD9354="342B"),PorcenRet(BD9354,BH9354,BI9354),INDEX(PORCENTAJEBUSCAR,MATCH(BD9354,CódigoRET,0),4)*1),"")</f>
        <v/>
      </c>
      <c r="BG9354">
        <f t="shared" si="1025"/>
        <v>0</v>
      </c>
      <c r="BO9354">
        <f t="shared" si="1026"/>
        <v>0</v>
      </c>
      <c r="CC9354">
        <f t="shared" si="1027"/>
        <v>0</v>
      </c>
      <c r="CD9354">
        <f t="shared" si="1028"/>
        <v>0</v>
      </c>
      <c r="CG9354">
        <f ca="1">IFERROR(INDIRECT("IVA!X"&amp;MATCH(MID(COMPRAS!C9254,1,2)&amp;MID(COMPRAS!F9254,1,2)&amp;MID(COMPRAS!D9254,1,2),IVA!W:W,0)),"SIN COD.")</f>
        <v>0</v>
      </c>
      <c r="CH9354">
        <f ca="1">IFERROR(INDIRECT("IVA!Y"&amp;MATCH(MID(COMPRAS!C9254,1,2)&amp;MID(COMPRAS!F9254,1,2)&amp;MID(COMPRAS!D9254,1,2),IVA!W:W,0)),"SIN COD.")</f>
        <v>0</v>
      </c>
    </row>
    <row r="9355" spans="1:86" x14ac:dyDescent="0.25">
      <c r="A9355"/>
      <c r="B9355"/>
      <c r="D9355"/>
      <c r="AL9355">
        <f t="shared" si="1022"/>
        <v>0</v>
      </c>
      <c r="AQ9355">
        <f t="shared" si="1023"/>
        <v>0</v>
      </c>
      <c r="AR9355" t="str">
        <f>IFERROR(IF(OR(AP9355=338,AP9355=340,AP9355=341,AP9355=342,AP9355="342A",AP9355="342B"),PorcenRet(AP9355,AT9355,AU9355),INDEX(PORCENTAJEBUSCAR,MATCH(AP9355,CódigoRET,0),4)*1),"")</f>
        <v/>
      </c>
      <c r="AS9355">
        <f t="shared" si="1024"/>
        <v>0</v>
      </c>
      <c r="BF9355" t="str">
        <f>IFERROR(IF(OR(BD9355=338,BD9355=340,BD9355=341,BD9355=342,BD9355="342A",BD9355="342B"),PorcenRet(BD9355,BH9355,BI9355),INDEX(PORCENTAJEBUSCAR,MATCH(BD9355,CódigoRET,0),4)*1),"")</f>
        <v/>
      </c>
      <c r="BG9355">
        <f t="shared" si="1025"/>
        <v>0</v>
      </c>
      <c r="BO9355">
        <f t="shared" si="1026"/>
        <v>0</v>
      </c>
      <c r="CC9355">
        <f t="shared" si="1027"/>
        <v>0</v>
      </c>
      <c r="CD9355">
        <f t="shared" si="1028"/>
        <v>0</v>
      </c>
      <c r="CG9355">
        <f ca="1">IFERROR(INDIRECT("IVA!X"&amp;MATCH(MID(COMPRAS!C9255,1,2)&amp;MID(COMPRAS!F9255,1,2)&amp;MID(COMPRAS!D9255,1,2),IVA!W:W,0)),"SIN COD.")</f>
        <v>0</v>
      </c>
      <c r="CH9355">
        <f ca="1">IFERROR(INDIRECT("IVA!Y"&amp;MATCH(MID(COMPRAS!C9255,1,2)&amp;MID(COMPRAS!F9255,1,2)&amp;MID(COMPRAS!D9255,1,2),IVA!W:W,0)),"SIN COD.")</f>
        <v>0</v>
      </c>
    </row>
    <row r="9356" spans="1:86" x14ac:dyDescent="0.25">
      <c r="A9356"/>
      <c r="B9356"/>
      <c r="D9356"/>
      <c r="AL9356">
        <f t="shared" si="1022"/>
        <v>0</v>
      </c>
      <c r="AQ9356">
        <f t="shared" si="1023"/>
        <v>0</v>
      </c>
      <c r="AR9356" t="str">
        <f>IFERROR(IF(OR(AP9356=338,AP9356=340,AP9356=341,AP9356=342,AP9356="342A",AP9356="342B"),PorcenRet(AP9356,AT9356,AU9356),INDEX(PORCENTAJEBUSCAR,MATCH(AP9356,CódigoRET,0),4)*1),"")</f>
        <v/>
      </c>
      <c r="AS9356">
        <f t="shared" si="1024"/>
        <v>0</v>
      </c>
      <c r="BF9356" t="str">
        <f>IFERROR(IF(OR(BD9356=338,BD9356=340,BD9356=341,BD9356=342,BD9356="342A",BD9356="342B"),PorcenRet(BD9356,BH9356,BI9356),INDEX(PORCENTAJEBUSCAR,MATCH(BD9356,CódigoRET,0),4)*1),"")</f>
        <v/>
      </c>
      <c r="BG9356">
        <f t="shared" si="1025"/>
        <v>0</v>
      </c>
      <c r="BO9356">
        <f t="shared" si="1026"/>
        <v>0</v>
      </c>
      <c r="CC9356">
        <f t="shared" si="1027"/>
        <v>0</v>
      </c>
      <c r="CD9356">
        <f t="shared" si="1028"/>
        <v>0</v>
      </c>
      <c r="CG9356">
        <f ca="1">IFERROR(INDIRECT("IVA!X"&amp;MATCH(MID(COMPRAS!C9256,1,2)&amp;MID(COMPRAS!F9256,1,2)&amp;MID(COMPRAS!D9256,1,2),IVA!W:W,0)),"SIN COD.")</f>
        <v>0</v>
      </c>
      <c r="CH9356">
        <f ca="1">IFERROR(INDIRECT("IVA!Y"&amp;MATCH(MID(COMPRAS!C9256,1,2)&amp;MID(COMPRAS!F9256,1,2)&amp;MID(COMPRAS!D9256,1,2),IVA!W:W,0)),"SIN COD.")</f>
        <v>0</v>
      </c>
    </row>
    <row r="9357" spans="1:86" x14ac:dyDescent="0.25">
      <c r="A9357"/>
      <c r="B9357"/>
      <c r="D9357"/>
      <c r="AL9357">
        <f t="shared" si="1022"/>
        <v>0</v>
      </c>
      <c r="AQ9357">
        <f t="shared" si="1023"/>
        <v>0</v>
      </c>
      <c r="AR9357" t="str">
        <f>IFERROR(IF(OR(AP9357=338,AP9357=340,AP9357=341,AP9357=342,AP9357="342A",AP9357="342B"),PorcenRet(AP9357,AT9357,AU9357),INDEX(PORCENTAJEBUSCAR,MATCH(AP9357,CódigoRET,0),4)*1),"")</f>
        <v/>
      </c>
      <c r="AS9357">
        <f t="shared" si="1024"/>
        <v>0</v>
      </c>
      <c r="BF9357" t="str">
        <f>IFERROR(IF(OR(BD9357=338,BD9357=340,BD9357=341,BD9357=342,BD9357="342A",BD9357="342B"),PorcenRet(BD9357,BH9357,BI9357),INDEX(PORCENTAJEBUSCAR,MATCH(BD9357,CódigoRET,0),4)*1),"")</f>
        <v/>
      </c>
      <c r="BG9357">
        <f t="shared" si="1025"/>
        <v>0</v>
      </c>
      <c r="BO9357">
        <f t="shared" si="1026"/>
        <v>0</v>
      </c>
      <c r="CC9357">
        <f t="shared" si="1027"/>
        <v>0</v>
      </c>
      <c r="CD9357">
        <f t="shared" si="1028"/>
        <v>0</v>
      </c>
      <c r="CG9357">
        <f ca="1">IFERROR(INDIRECT("IVA!X"&amp;MATCH(MID(COMPRAS!C9257,1,2)&amp;MID(COMPRAS!F9257,1,2)&amp;MID(COMPRAS!D9257,1,2),IVA!W:W,0)),"SIN COD.")</f>
        <v>0</v>
      </c>
      <c r="CH9357">
        <f ca="1">IFERROR(INDIRECT("IVA!Y"&amp;MATCH(MID(COMPRAS!C9257,1,2)&amp;MID(COMPRAS!F9257,1,2)&amp;MID(COMPRAS!D9257,1,2),IVA!W:W,0)),"SIN COD.")</f>
        <v>0</v>
      </c>
    </row>
    <row r="9358" spans="1:86" x14ac:dyDescent="0.25">
      <c r="A9358"/>
      <c r="B9358"/>
      <c r="D9358"/>
      <c r="AL9358">
        <f t="shared" si="1022"/>
        <v>0</v>
      </c>
      <c r="AQ9358">
        <f t="shared" si="1023"/>
        <v>0</v>
      </c>
      <c r="AR9358" t="str">
        <f>IFERROR(IF(OR(AP9358=338,AP9358=340,AP9358=341,AP9358=342,AP9358="342A",AP9358="342B"),PorcenRet(AP9358,AT9358,AU9358),INDEX(PORCENTAJEBUSCAR,MATCH(AP9358,CódigoRET,0),4)*1),"")</f>
        <v/>
      </c>
      <c r="AS9358">
        <f t="shared" si="1024"/>
        <v>0</v>
      </c>
      <c r="BF9358" t="str">
        <f>IFERROR(IF(OR(BD9358=338,BD9358=340,BD9358=341,BD9358=342,BD9358="342A",BD9358="342B"),PorcenRet(BD9358,BH9358,BI9358),INDEX(PORCENTAJEBUSCAR,MATCH(BD9358,CódigoRET,0),4)*1),"")</f>
        <v/>
      </c>
      <c r="BG9358">
        <f t="shared" si="1025"/>
        <v>0</v>
      </c>
      <c r="BO9358">
        <f t="shared" si="1026"/>
        <v>0</v>
      </c>
      <c r="CC9358">
        <f t="shared" si="1027"/>
        <v>0</v>
      </c>
      <c r="CD9358">
        <f t="shared" si="1028"/>
        <v>0</v>
      </c>
      <c r="CG9358">
        <f ca="1">IFERROR(INDIRECT("IVA!X"&amp;MATCH(MID(COMPRAS!C9258,1,2)&amp;MID(COMPRAS!F9258,1,2)&amp;MID(COMPRAS!D9258,1,2),IVA!W:W,0)),"SIN COD.")</f>
        <v>0</v>
      </c>
      <c r="CH9358">
        <f ca="1">IFERROR(INDIRECT("IVA!Y"&amp;MATCH(MID(COMPRAS!C9258,1,2)&amp;MID(COMPRAS!F9258,1,2)&amp;MID(COMPRAS!D9258,1,2),IVA!W:W,0)),"SIN COD.")</f>
        <v>0</v>
      </c>
    </row>
    <row r="9359" spans="1:86" x14ac:dyDescent="0.25">
      <c r="A9359"/>
      <c r="B9359"/>
      <c r="D9359"/>
      <c r="AL9359">
        <f t="shared" si="1022"/>
        <v>0</v>
      </c>
      <c r="AQ9359">
        <f t="shared" si="1023"/>
        <v>0</v>
      </c>
      <c r="AR9359" t="str">
        <f>IFERROR(IF(OR(AP9359=338,AP9359=340,AP9359=341,AP9359=342,AP9359="342A",AP9359="342B"),PorcenRet(AP9359,AT9359,AU9359),INDEX(PORCENTAJEBUSCAR,MATCH(AP9359,CódigoRET,0),4)*1),"")</f>
        <v/>
      </c>
      <c r="AS9359">
        <f t="shared" si="1024"/>
        <v>0</v>
      </c>
      <c r="BF9359" t="str">
        <f>IFERROR(IF(OR(BD9359=338,BD9359=340,BD9359=341,BD9359=342,BD9359="342A",BD9359="342B"),PorcenRet(BD9359,BH9359,BI9359),INDEX(PORCENTAJEBUSCAR,MATCH(BD9359,CódigoRET,0),4)*1),"")</f>
        <v/>
      </c>
      <c r="BG9359">
        <f t="shared" si="1025"/>
        <v>0</v>
      </c>
      <c r="BO9359">
        <f t="shared" si="1026"/>
        <v>0</v>
      </c>
      <c r="CC9359">
        <f t="shared" si="1027"/>
        <v>0</v>
      </c>
      <c r="CD9359">
        <f t="shared" si="1028"/>
        <v>0</v>
      </c>
      <c r="CG9359">
        <f ca="1">IFERROR(INDIRECT("IVA!X"&amp;MATCH(MID(COMPRAS!C9259,1,2)&amp;MID(COMPRAS!F9259,1,2)&amp;MID(COMPRAS!D9259,1,2),IVA!W:W,0)),"SIN COD.")</f>
        <v>0</v>
      </c>
      <c r="CH9359">
        <f ca="1">IFERROR(INDIRECT("IVA!Y"&amp;MATCH(MID(COMPRAS!C9259,1,2)&amp;MID(COMPRAS!F9259,1,2)&amp;MID(COMPRAS!D9259,1,2),IVA!W:W,0)),"SIN COD.")</f>
        <v>0</v>
      </c>
    </row>
    <row r="9360" spans="1:86" x14ac:dyDescent="0.25">
      <c r="A9360"/>
      <c r="B9360"/>
      <c r="D9360"/>
      <c r="AL9360">
        <f t="shared" si="1022"/>
        <v>0</v>
      </c>
      <c r="AQ9360">
        <f t="shared" si="1023"/>
        <v>0</v>
      </c>
      <c r="AR9360" t="str">
        <f>IFERROR(IF(OR(AP9360=338,AP9360=340,AP9360=341,AP9360=342,AP9360="342A",AP9360="342B"),PorcenRet(AP9360,AT9360,AU9360),INDEX(PORCENTAJEBUSCAR,MATCH(AP9360,CódigoRET,0),4)*1),"")</f>
        <v/>
      </c>
      <c r="AS9360">
        <f t="shared" si="1024"/>
        <v>0</v>
      </c>
      <c r="BF9360" t="str">
        <f>IFERROR(IF(OR(BD9360=338,BD9360=340,BD9360=341,BD9360=342,BD9360="342A",BD9360="342B"),PorcenRet(BD9360,BH9360,BI9360),INDEX(PORCENTAJEBUSCAR,MATCH(BD9360,CódigoRET,0),4)*1),"")</f>
        <v/>
      </c>
      <c r="BG9360">
        <f t="shared" si="1025"/>
        <v>0</v>
      </c>
      <c r="BO9360">
        <f t="shared" si="1026"/>
        <v>0</v>
      </c>
      <c r="CC9360">
        <f t="shared" si="1027"/>
        <v>0</v>
      </c>
      <c r="CD9360">
        <f t="shared" si="1028"/>
        <v>0</v>
      </c>
      <c r="CG9360">
        <f ca="1">IFERROR(INDIRECT("IVA!X"&amp;MATCH(MID(COMPRAS!C9260,1,2)&amp;MID(COMPRAS!F9260,1,2)&amp;MID(COMPRAS!D9260,1,2),IVA!W:W,0)),"SIN COD.")</f>
        <v>0</v>
      </c>
      <c r="CH9360">
        <f ca="1">IFERROR(INDIRECT("IVA!Y"&amp;MATCH(MID(COMPRAS!C9260,1,2)&amp;MID(COMPRAS!F9260,1,2)&amp;MID(COMPRAS!D9260,1,2),IVA!W:W,0)),"SIN COD.")</f>
        <v>0</v>
      </c>
    </row>
    <row r="9361" spans="1:86" x14ac:dyDescent="0.25">
      <c r="A9361"/>
      <c r="B9361"/>
      <c r="D9361"/>
      <c r="AL9361">
        <f t="shared" si="1022"/>
        <v>0</v>
      </c>
      <c r="AQ9361">
        <f t="shared" si="1023"/>
        <v>0</v>
      </c>
      <c r="AR9361" t="str">
        <f>IFERROR(IF(OR(AP9361=338,AP9361=340,AP9361=341,AP9361=342,AP9361="342A",AP9361="342B"),PorcenRet(AP9361,AT9361,AU9361),INDEX(PORCENTAJEBUSCAR,MATCH(AP9361,CódigoRET,0),4)*1),"")</f>
        <v/>
      </c>
      <c r="AS9361">
        <f t="shared" si="1024"/>
        <v>0</v>
      </c>
      <c r="BF9361" t="str">
        <f>IFERROR(IF(OR(BD9361=338,BD9361=340,BD9361=341,BD9361=342,BD9361="342A",BD9361="342B"),PorcenRet(BD9361,BH9361,BI9361),INDEX(PORCENTAJEBUSCAR,MATCH(BD9361,CódigoRET,0),4)*1),"")</f>
        <v/>
      </c>
      <c r="BG9361">
        <f t="shared" si="1025"/>
        <v>0</v>
      </c>
      <c r="BO9361">
        <f t="shared" si="1026"/>
        <v>0</v>
      </c>
      <c r="CC9361">
        <f t="shared" si="1027"/>
        <v>0</v>
      </c>
      <c r="CD9361">
        <f t="shared" si="1028"/>
        <v>0</v>
      </c>
      <c r="CG9361">
        <f ca="1">IFERROR(INDIRECT("IVA!X"&amp;MATCH(MID(COMPRAS!C9261,1,2)&amp;MID(COMPRAS!F9261,1,2)&amp;MID(COMPRAS!D9261,1,2),IVA!W:W,0)),"SIN COD.")</f>
        <v>0</v>
      </c>
      <c r="CH9361">
        <f ca="1">IFERROR(INDIRECT("IVA!Y"&amp;MATCH(MID(COMPRAS!C9261,1,2)&amp;MID(COMPRAS!F9261,1,2)&amp;MID(COMPRAS!D9261,1,2),IVA!W:W,0)),"SIN COD.")</f>
        <v>0</v>
      </c>
    </row>
    <row r="9362" spans="1:86" x14ac:dyDescent="0.25">
      <c r="A9362"/>
      <c r="B9362"/>
      <c r="D9362"/>
      <c r="AL9362">
        <f t="shared" si="1022"/>
        <v>0</v>
      </c>
      <c r="AQ9362">
        <f t="shared" si="1023"/>
        <v>0</v>
      </c>
      <c r="AR9362" t="str">
        <f>IFERROR(IF(OR(AP9362=338,AP9362=340,AP9362=341,AP9362=342,AP9362="342A",AP9362="342B"),PorcenRet(AP9362,AT9362,AU9362),INDEX(PORCENTAJEBUSCAR,MATCH(AP9362,CódigoRET,0),4)*1),"")</f>
        <v/>
      </c>
      <c r="AS9362">
        <f t="shared" si="1024"/>
        <v>0</v>
      </c>
      <c r="BF9362" t="str">
        <f>IFERROR(IF(OR(BD9362=338,BD9362=340,BD9362=341,BD9362=342,BD9362="342A",BD9362="342B"),PorcenRet(BD9362,BH9362,BI9362),INDEX(PORCENTAJEBUSCAR,MATCH(BD9362,CódigoRET,0),4)*1),"")</f>
        <v/>
      </c>
      <c r="BG9362">
        <f t="shared" si="1025"/>
        <v>0</v>
      </c>
      <c r="BO9362">
        <f t="shared" si="1026"/>
        <v>0</v>
      </c>
      <c r="CC9362">
        <f t="shared" si="1027"/>
        <v>0</v>
      </c>
      <c r="CD9362">
        <f t="shared" si="1028"/>
        <v>0</v>
      </c>
      <c r="CG9362">
        <f ca="1">IFERROR(INDIRECT("IVA!X"&amp;MATCH(MID(COMPRAS!C9262,1,2)&amp;MID(COMPRAS!F9262,1,2)&amp;MID(COMPRAS!D9262,1,2),IVA!W:W,0)),"SIN COD.")</f>
        <v>0</v>
      </c>
      <c r="CH9362">
        <f ca="1">IFERROR(INDIRECT("IVA!Y"&amp;MATCH(MID(COMPRAS!C9262,1,2)&amp;MID(COMPRAS!F9262,1,2)&amp;MID(COMPRAS!D9262,1,2),IVA!W:W,0)),"SIN COD.")</f>
        <v>0</v>
      </c>
    </row>
    <row r="9363" spans="1:86" x14ac:dyDescent="0.25">
      <c r="A9363"/>
      <c r="B9363"/>
      <c r="D9363"/>
      <c r="AL9363">
        <f t="shared" si="1022"/>
        <v>0</v>
      </c>
      <c r="AQ9363">
        <f t="shared" si="1023"/>
        <v>0</v>
      </c>
      <c r="AR9363" t="str">
        <f>IFERROR(IF(OR(AP9363=338,AP9363=340,AP9363=341,AP9363=342,AP9363="342A",AP9363="342B"),PorcenRet(AP9363,AT9363,AU9363),INDEX(PORCENTAJEBUSCAR,MATCH(AP9363,CódigoRET,0),4)*1),"")</f>
        <v/>
      </c>
      <c r="AS9363">
        <f t="shared" si="1024"/>
        <v>0</v>
      </c>
      <c r="BF9363" t="str">
        <f>IFERROR(IF(OR(BD9363=338,BD9363=340,BD9363=341,BD9363=342,BD9363="342A",BD9363="342B"),PorcenRet(BD9363,BH9363,BI9363),INDEX(PORCENTAJEBUSCAR,MATCH(BD9363,CódigoRET,0),4)*1),"")</f>
        <v/>
      </c>
      <c r="BG9363">
        <f t="shared" si="1025"/>
        <v>0</v>
      </c>
      <c r="BO9363">
        <f t="shared" si="1026"/>
        <v>0</v>
      </c>
      <c r="CC9363">
        <f t="shared" si="1027"/>
        <v>0</v>
      </c>
      <c r="CD9363">
        <f t="shared" si="1028"/>
        <v>0</v>
      </c>
      <c r="CG9363">
        <f ca="1">IFERROR(INDIRECT("IVA!X"&amp;MATCH(MID(COMPRAS!C9263,1,2)&amp;MID(COMPRAS!F9263,1,2)&amp;MID(COMPRAS!D9263,1,2),IVA!W:W,0)),"SIN COD.")</f>
        <v>0</v>
      </c>
      <c r="CH9363">
        <f ca="1">IFERROR(INDIRECT("IVA!Y"&amp;MATCH(MID(COMPRAS!C9263,1,2)&amp;MID(COMPRAS!F9263,1,2)&amp;MID(COMPRAS!D9263,1,2),IVA!W:W,0)),"SIN COD.")</f>
        <v>0</v>
      </c>
    </row>
    <row r="9364" spans="1:86" x14ac:dyDescent="0.25">
      <c r="A9364"/>
      <c r="B9364"/>
      <c r="D9364"/>
      <c r="AL9364">
        <f t="shared" si="1022"/>
        <v>0</v>
      </c>
      <c r="AQ9364">
        <f t="shared" si="1023"/>
        <v>0</v>
      </c>
      <c r="AR9364" t="str">
        <f>IFERROR(IF(OR(AP9364=338,AP9364=340,AP9364=341,AP9364=342,AP9364="342A",AP9364="342B"),PorcenRet(AP9364,AT9364,AU9364),INDEX(PORCENTAJEBUSCAR,MATCH(AP9364,CódigoRET,0),4)*1),"")</f>
        <v/>
      </c>
      <c r="AS9364">
        <f t="shared" si="1024"/>
        <v>0</v>
      </c>
      <c r="BF9364" t="str">
        <f>IFERROR(IF(OR(BD9364=338,BD9364=340,BD9364=341,BD9364=342,BD9364="342A",BD9364="342B"),PorcenRet(BD9364,BH9364,BI9364),INDEX(PORCENTAJEBUSCAR,MATCH(BD9364,CódigoRET,0),4)*1),"")</f>
        <v/>
      </c>
      <c r="BG9364">
        <f t="shared" si="1025"/>
        <v>0</v>
      </c>
      <c r="BO9364">
        <f t="shared" si="1026"/>
        <v>0</v>
      </c>
      <c r="CC9364">
        <f t="shared" si="1027"/>
        <v>0</v>
      </c>
      <c r="CD9364">
        <f t="shared" si="1028"/>
        <v>0</v>
      </c>
      <c r="CG9364">
        <f ca="1">IFERROR(INDIRECT("IVA!X"&amp;MATCH(MID(COMPRAS!C9264,1,2)&amp;MID(COMPRAS!F9264,1,2)&amp;MID(COMPRAS!D9264,1,2),IVA!W:W,0)),"SIN COD.")</f>
        <v>0</v>
      </c>
      <c r="CH9364">
        <f ca="1">IFERROR(INDIRECT("IVA!Y"&amp;MATCH(MID(COMPRAS!C9264,1,2)&amp;MID(COMPRAS!F9264,1,2)&amp;MID(COMPRAS!D9264,1,2),IVA!W:W,0)),"SIN COD.")</f>
        <v>0</v>
      </c>
    </row>
    <row r="9365" spans="1:86" x14ac:dyDescent="0.25">
      <c r="A9365"/>
      <c r="B9365"/>
      <c r="D9365"/>
      <c r="AL9365">
        <f t="shared" si="1022"/>
        <v>0</v>
      </c>
      <c r="AQ9365">
        <f t="shared" si="1023"/>
        <v>0</v>
      </c>
      <c r="AR9365" t="str">
        <f>IFERROR(IF(OR(AP9365=338,AP9365=340,AP9365=341,AP9365=342,AP9365="342A",AP9365="342B"),PorcenRet(AP9365,AT9365,AU9365),INDEX(PORCENTAJEBUSCAR,MATCH(AP9365,CódigoRET,0),4)*1),"")</f>
        <v/>
      </c>
      <c r="AS9365">
        <f t="shared" si="1024"/>
        <v>0</v>
      </c>
      <c r="BF9365" t="str">
        <f>IFERROR(IF(OR(BD9365=338,BD9365=340,BD9365=341,BD9365=342,BD9365="342A",BD9365="342B"),PorcenRet(BD9365,BH9365,BI9365),INDEX(PORCENTAJEBUSCAR,MATCH(BD9365,CódigoRET,0),4)*1),"")</f>
        <v/>
      </c>
      <c r="BG9365">
        <f t="shared" si="1025"/>
        <v>0</v>
      </c>
      <c r="BO9365">
        <f t="shared" si="1026"/>
        <v>0</v>
      </c>
      <c r="CC9365">
        <f t="shared" si="1027"/>
        <v>0</v>
      </c>
      <c r="CD9365">
        <f t="shared" si="1028"/>
        <v>0</v>
      </c>
      <c r="CG9365">
        <f ca="1">IFERROR(INDIRECT("IVA!X"&amp;MATCH(MID(COMPRAS!C9265,1,2)&amp;MID(COMPRAS!F9265,1,2)&amp;MID(COMPRAS!D9265,1,2),IVA!W:W,0)),"SIN COD.")</f>
        <v>0</v>
      </c>
      <c r="CH9365">
        <f ca="1">IFERROR(INDIRECT("IVA!Y"&amp;MATCH(MID(COMPRAS!C9265,1,2)&amp;MID(COMPRAS!F9265,1,2)&amp;MID(COMPRAS!D9265,1,2),IVA!W:W,0)),"SIN COD.")</f>
        <v>0</v>
      </c>
    </row>
    <row r="9366" spans="1:86" x14ac:dyDescent="0.25">
      <c r="A9366"/>
      <c r="B9366"/>
      <c r="D9366"/>
      <c r="AL9366">
        <f t="shared" si="1022"/>
        <v>0</v>
      </c>
      <c r="AQ9366">
        <f t="shared" si="1023"/>
        <v>0</v>
      </c>
      <c r="AR9366" t="str">
        <f>IFERROR(IF(OR(AP9366=338,AP9366=340,AP9366=341,AP9366=342,AP9366="342A",AP9366="342B"),PorcenRet(AP9366,AT9366,AU9366),INDEX(PORCENTAJEBUSCAR,MATCH(AP9366,CódigoRET,0),4)*1),"")</f>
        <v/>
      </c>
      <c r="AS9366">
        <f t="shared" si="1024"/>
        <v>0</v>
      </c>
      <c r="BF9366" t="str">
        <f>IFERROR(IF(OR(BD9366=338,BD9366=340,BD9366=341,BD9366=342,BD9366="342A",BD9366="342B"),PorcenRet(BD9366,BH9366,BI9366),INDEX(PORCENTAJEBUSCAR,MATCH(BD9366,CódigoRET,0),4)*1),"")</f>
        <v/>
      </c>
      <c r="BG9366">
        <f t="shared" si="1025"/>
        <v>0</v>
      </c>
      <c r="BO9366">
        <f t="shared" si="1026"/>
        <v>0</v>
      </c>
      <c r="CC9366">
        <f t="shared" si="1027"/>
        <v>0</v>
      </c>
      <c r="CD9366">
        <f t="shared" si="1028"/>
        <v>0</v>
      </c>
      <c r="CG9366">
        <f ca="1">IFERROR(INDIRECT("IVA!X"&amp;MATCH(MID(COMPRAS!C9266,1,2)&amp;MID(COMPRAS!F9266,1,2)&amp;MID(COMPRAS!D9266,1,2),IVA!W:W,0)),"SIN COD.")</f>
        <v>0</v>
      </c>
      <c r="CH9366">
        <f ca="1">IFERROR(INDIRECT("IVA!Y"&amp;MATCH(MID(COMPRAS!C9266,1,2)&amp;MID(COMPRAS!F9266,1,2)&amp;MID(COMPRAS!D9266,1,2),IVA!W:W,0)),"SIN COD.")</f>
        <v>0</v>
      </c>
    </row>
    <row r="9367" spans="1:86" x14ac:dyDescent="0.25">
      <c r="A9367"/>
      <c r="B9367"/>
      <c r="D9367"/>
      <c r="AL9367">
        <f t="shared" si="1022"/>
        <v>0</v>
      </c>
      <c r="AQ9367">
        <f t="shared" si="1023"/>
        <v>0</v>
      </c>
      <c r="AR9367" t="str">
        <f>IFERROR(IF(OR(AP9367=338,AP9367=340,AP9367=341,AP9367=342,AP9367="342A",AP9367="342B"),PorcenRet(AP9367,AT9367,AU9367),INDEX(PORCENTAJEBUSCAR,MATCH(AP9367,CódigoRET,0),4)*1),"")</f>
        <v/>
      </c>
      <c r="AS9367">
        <f t="shared" si="1024"/>
        <v>0</v>
      </c>
      <c r="BF9367" t="str">
        <f>IFERROR(IF(OR(BD9367=338,BD9367=340,BD9367=341,BD9367=342,BD9367="342A",BD9367="342B"),PorcenRet(BD9367,BH9367,BI9367),INDEX(PORCENTAJEBUSCAR,MATCH(BD9367,CódigoRET,0),4)*1),"")</f>
        <v/>
      </c>
      <c r="BG9367">
        <f t="shared" si="1025"/>
        <v>0</v>
      </c>
      <c r="BO9367">
        <f t="shared" si="1026"/>
        <v>0</v>
      </c>
      <c r="CC9367">
        <f t="shared" si="1027"/>
        <v>0</v>
      </c>
      <c r="CD9367">
        <f t="shared" si="1028"/>
        <v>0</v>
      </c>
      <c r="CG9367">
        <f ca="1">IFERROR(INDIRECT("IVA!X"&amp;MATCH(MID(COMPRAS!C9267,1,2)&amp;MID(COMPRAS!F9267,1,2)&amp;MID(COMPRAS!D9267,1,2),IVA!W:W,0)),"SIN COD.")</f>
        <v>0</v>
      </c>
      <c r="CH9367">
        <f ca="1">IFERROR(INDIRECT("IVA!Y"&amp;MATCH(MID(COMPRAS!C9267,1,2)&amp;MID(COMPRAS!F9267,1,2)&amp;MID(COMPRAS!D9267,1,2),IVA!W:W,0)),"SIN COD.")</f>
        <v>0</v>
      </c>
    </row>
    <row r="9368" spans="1:86" x14ac:dyDescent="0.25">
      <c r="A9368"/>
      <c r="B9368"/>
      <c r="D9368"/>
      <c r="AL9368">
        <f t="shared" si="1022"/>
        <v>0</v>
      </c>
      <c r="AQ9368">
        <f t="shared" si="1023"/>
        <v>0</v>
      </c>
      <c r="AR9368" t="str">
        <f>IFERROR(IF(OR(AP9368=338,AP9368=340,AP9368=341,AP9368=342,AP9368="342A",AP9368="342B"),PorcenRet(AP9368,AT9368,AU9368),INDEX(PORCENTAJEBUSCAR,MATCH(AP9368,CódigoRET,0),4)*1),"")</f>
        <v/>
      </c>
      <c r="AS9368">
        <f t="shared" si="1024"/>
        <v>0</v>
      </c>
      <c r="BF9368" t="str">
        <f>IFERROR(IF(OR(BD9368=338,BD9368=340,BD9368=341,BD9368=342,BD9368="342A",BD9368="342B"),PorcenRet(BD9368,BH9368,BI9368),INDEX(PORCENTAJEBUSCAR,MATCH(BD9368,CódigoRET,0),4)*1),"")</f>
        <v/>
      </c>
      <c r="BG9368">
        <f t="shared" si="1025"/>
        <v>0</v>
      </c>
      <c r="BO9368">
        <f t="shared" si="1026"/>
        <v>0</v>
      </c>
      <c r="CC9368">
        <f t="shared" si="1027"/>
        <v>0</v>
      </c>
      <c r="CD9368">
        <f t="shared" si="1028"/>
        <v>0</v>
      </c>
      <c r="CG9368">
        <f ca="1">IFERROR(INDIRECT("IVA!X"&amp;MATCH(MID(COMPRAS!C9268,1,2)&amp;MID(COMPRAS!F9268,1,2)&amp;MID(COMPRAS!D9268,1,2),IVA!W:W,0)),"SIN COD.")</f>
        <v>0</v>
      </c>
      <c r="CH9368">
        <f ca="1">IFERROR(INDIRECT("IVA!Y"&amp;MATCH(MID(COMPRAS!C9268,1,2)&amp;MID(COMPRAS!F9268,1,2)&amp;MID(COMPRAS!D9268,1,2),IVA!W:W,0)),"SIN COD.")</f>
        <v>0</v>
      </c>
    </row>
    <row r="9369" spans="1:86" x14ac:dyDescent="0.25">
      <c r="A9369"/>
      <c r="B9369"/>
      <c r="D9369"/>
      <c r="AL9369">
        <f t="shared" si="1022"/>
        <v>0</v>
      </c>
      <c r="AQ9369">
        <f t="shared" si="1023"/>
        <v>0</v>
      </c>
      <c r="AR9369" t="str">
        <f>IFERROR(IF(OR(AP9369=338,AP9369=340,AP9369=341,AP9369=342,AP9369="342A",AP9369="342B"),PorcenRet(AP9369,AT9369,AU9369),INDEX(PORCENTAJEBUSCAR,MATCH(AP9369,CódigoRET,0),4)*1),"")</f>
        <v/>
      </c>
      <c r="AS9369">
        <f t="shared" si="1024"/>
        <v>0</v>
      </c>
      <c r="BF9369" t="str">
        <f>IFERROR(IF(OR(BD9369=338,BD9369=340,BD9369=341,BD9369=342,BD9369="342A",BD9369="342B"),PorcenRet(BD9369,BH9369,BI9369),INDEX(PORCENTAJEBUSCAR,MATCH(BD9369,CódigoRET,0),4)*1),"")</f>
        <v/>
      </c>
      <c r="BG9369">
        <f t="shared" si="1025"/>
        <v>0</v>
      </c>
      <c r="BO9369">
        <f t="shared" si="1026"/>
        <v>0</v>
      </c>
      <c r="CC9369">
        <f t="shared" si="1027"/>
        <v>0</v>
      </c>
      <c r="CD9369">
        <f t="shared" si="1028"/>
        <v>0</v>
      </c>
      <c r="CG9369">
        <f ca="1">IFERROR(INDIRECT("IVA!X"&amp;MATCH(MID(COMPRAS!C9269,1,2)&amp;MID(COMPRAS!F9269,1,2)&amp;MID(COMPRAS!D9269,1,2),IVA!W:W,0)),"SIN COD.")</f>
        <v>0</v>
      </c>
      <c r="CH9369">
        <f ca="1">IFERROR(INDIRECT("IVA!Y"&amp;MATCH(MID(COMPRAS!C9269,1,2)&amp;MID(COMPRAS!F9269,1,2)&amp;MID(COMPRAS!D9269,1,2),IVA!W:W,0)),"SIN COD.")</f>
        <v>0</v>
      </c>
    </row>
    <row r="9370" spans="1:86" x14ac:dyDescent="0.25">
      <c r="A9370"/>
      <c r="B9370"/>
      <c r="D9370"/>
      <c r="AL9370">
        <f t="shared" si="1022"/>
        <v>0</v>
      </c>
      <c r="AQ9370">
        <f t="shared" si="1023"/>
        <v>0</v>
      </c>
      <c r="AR9370" t="str">
        <f>IFERROR(IF(OR(AP9370=338,AP9370=340,AP9370=341,AP9370=342,AP9370="342A",AP9370="342B"),PorcenRet(AP9370,AT9370,AU9370),INDEX(PORCENTAJEBUSCAR,MATCH(AP9370,CódigoRET,0),4)*1),"")</f>
        <v/>
      </c>
      <c r="AS9370">
        <f t="shared" si="1024"/>
        <v>0</v>
      </c>
      <c r="BF9370" t="str">
        <f>IFERROR(IF(OR(BD9370=338,BD9370=340,BD9370=341,BD9370=342,BD9370="342A",BD9370="342B"),PorcenRet(BD9370,BH9370,BI9370),INDEX(PORCENTAJEBUSCAR,MATCH(BD9370,CódigoRET,0),4)*1),"")</f>
        <v/>
      </c>
      <c r="BG9370">
        <f t="shared" si="1025"/>
        <v>0</v>
      </c>
      <c r="BO9370">
        <f t="shared" si="1026"/>
        <v>0</v>
      </c>
      <c r="CC9370">
        <f t="shared" si="1027"/>
        <v>0</v>
      </c>
      <c r="CD9370">
        <f t="shared" si="1028"/>
        <v>0</v>
      </c>
      <c r="CG9370">
        <f ca="1">IFERROR(INDIRECT("IVA!X"&amp;MATCH(MID(COMPRAS!C9270,1,2)&amp;MID(COMPRAS!F9270,1,2)&amp;MID(COMPRAS!D9270,1,2),IVA!W:W,0)),"SIN COD.")</f>
        <v>0</v>
      </c>
      <c r="CH9370">
        <f ca="1">IFERROR(INDIRECT("IVA!Y"&amp;MATCH(MID(COMPRAS!C9270,1,2)&amp;MID(COMPRAS!F9270,1,2)&amp;MID(COMPRAS!D9270,1,2),IVA!W:W,0)),"SIN COD.")</f>
        <v>0</v>
      </c>
    </row>
    <row r="9371" spans="1:86" x14ac:dyDescent="0.25">
      <c r="A9371"/>
      <c r="B9371"/>
      <c r="D9371"/>
      <c r="AL9371">
        <f t="shared" si="1022"/>
        <v>0</v>
      </c>
      <c r="AQ9371">
        <f t="shared" si="1023"/>
        <v>0</v>
      </c>
      <c r="AR9371" t="str">
        <f>IFERROR(IF(OR(AP9371=338,AP9371=340,AP9371=341,AP9371=342,AP9371="342A",AP9371="342B"),PorcenRet(AP9371,AT9371,AU9371),INDEX(PORCENTAJEBUSCAR,MATCH(AP9371,CódigoRET,0),4)*1),"")</f>
        <v/>
      </c>
      <c r="AS9371">
        <f t="shared" si="1024"/>
        <v>0</v>
      </c>
      <c r="BF9371" t="str">
        <f>IFERROR(IF(OR(BD9371=338,BD9371=340,BD9371=341,BD9371=342,BD9371="342A",BD9371="342B"),PorcenRet(BD9371,BH9371,BI9371),INDEX(PORCENTAJEBUSCAR,MATCH(BD9371,CódigoRET,0),4)*1),"")</f>
        <v/>
      </c>
      <c r="BG9371">
        <f t="shared" si="1025"/>
        <v>0</v>
      </c>
      <c r="BO9371">
        <f t="shared" si="1026"/>
        <v>0</v>
      </c>
      <c r="CC9371">
        <f t="shared" si="1027"/>
        <v>0</v>
      </c>
      <c r="CD9371">
        <f t="shared" si="1028"/>
        <v>0</v>
      </c>
      <c r="CG9371">
        <f ca="1">IFERROR(INDIRECT("IVA!X"&amp;MATCH(MID(COMPRAS!C9271,1,2)&amp;MID(COMPRAS!F9271,1,2)&amp;MID(COMPRAS!D9271,1,2),IVA!W:W,0)),"SIN COD.")</f>
        <v>0</v>
      </c>
      <c r="CH9371">
        <f ca="1">IFERROR(INDIRECT("IVA!Y"&amp;MATCH(MID(COMPRAS!C9271,1,2)&amp;MID(COMPRAS!F9271,1,2)&amp;MID(COMPRAS!D9271,1,2),IVA!W:W,0)),"SIN COD.")</f>
        <v>0</v>
      </c>
    </row>
    <row r="9372" spans="1:86" x14ac:dyDescent="0.25">
      <c r="A9372"/>
      <c r="B9372"/>
      <c r="D9372"/>
      <c r="AL9372">
        <f t="shared" si="1022"/>
        <v>0</v>
      </c>
      <c r="AQ9372">
        <f t="shared" si="1023"/>
        <v>0</v>
      </c>
      <c r="AR9372" t="str">
        <f>IFERROR(IF(OR(AP9372=338,AP9372=340,AP9372=341,AP9372=342,AP9372="342A",AP9372="342B"),PorcenRet(AP9372,AT9372,AU9372),INDEX(PORCENTAJEBUSCAR,MATCH(AP9372,CódigoRET,0),4)*1),"")</f>
        <v/>
      </c>
      <c r="AS9372">
        <f t="shared" si="1024"/>
        <v>0</v>
      </c>
      <c r="BF9372" t="str">
        <f>IFERROR(IF(OR(BD9372=338,BD9372=340,BD9372=341,BD9372=342,BD9372="342A",BD9372="342B"),PorcenRet(BD9372,BH9372,BI9372),INDEX(PORCENTAJEBUSCAR,MATCH(BD9372,CódigoRET,0),4)*1),"")</f>
        <v/>
      </c>
      <c r="BG9372">
        <f t="shared" si="1025"/>
        <v>0</v>
      </c>
      <c r="BO9372">
        <f t="shared" si="1026"/>
        <v>0</v>
      </c>
      <c r="CC9372">
        <f t="shared" si="1027"/>
        <v>0</v>
      </c>
      <c r="CD9372">
        <f t="shared" si="1028"/>
        <v>0</v>
      </c>
      <c r="CG9372">
        <f ca="1">IFERROR(INDIRECT("IVA!X"&amp;MATCH(MID(COMPRAS!C9272,1,2)&amp;MID(COMPRAS!F9272,1,2)&amp;MID(COMPRAS!D9272,1,2),IVA!W:W,0)),"SIN COD.")</f>
        <v>0</v>
      </c>
      <c r="CH9372">
        <f ca="1">IFERROR(INDIRECT("IVA!Y"&amp;MATCH(MID(COMPRAS!C9272,1,2)&amp;MID(COMPRAS!F9272,1,2)&amp;MID(COMPRAS!D9272,1,2),IVA!W:W,0)),"SIN COD.")</f>
        <v>0</v>
      </c>
    </row>
    <row r="9373" spans="1:86" x14ac:dyDescent="0.25">
      <c r="A9373"/>
      <c r="B9373"/>
      <c r="D9373"/>
      <c r="AL9373">
        <f t="shared" si="1022"/>
        <v>0</v>
      </c>
      <c r="AQ9373">
        <f t="shared" si="1023"/>
        <v>0</v>
      </c>
      <c r="AR9373" t="str">
        <f>IFERROR(IF(OR(AP9373=338,AP9373=340,AP9373=341,AP9373=342,AP9373="342A",AP9373="342B"),PorcenRet(AP9373,AT9373,AU9373),INDEX(PORCENTAJEBUSCAR,MATCH(AP9373,CódigoRET,0),4)*1),"")</f>
        <v/>
      </c>
      <c r="AS9373">
        <f t="shared" si="1024"/>
        <v>0</v>
      </c>
      <c r="BF9373" t="str">
        <f>IFERROR(IF(OR(BD9373=338,BD9373=340,BD9373=341,BD9373=342,BD9373="342A",BD9373="342B"),PorcenRet(BD9373,BH9373,BI9373),INDEX(PORCENTAJEBUSCAR,MATCH(BD9373,CódigoRET,0),4)*1),"")</f>
        <v/>
      </c>
      <c r="BG9373">
        <f t="shared" si="1025"/>
        <v>0</v>
      </c>
      <c r="BO9373">
        <f t="shared" si="1026"/>
        <v>0</v>
      </c>
      <c r="CC9373">
        <f t="shared" si="1027"/>
        <v>0</v>
      </c>
      <c r="CD9373">
        <f t="shared" si="1028"/>
        <v>0</v>
      </c>
      <c r="CG9373">
        <f ca="1">IFERROR(INDIRECT("IVA!X"&amp;MATCH(MID(COMPRAS!C9273,1,2)&amp;MID(COMPRAS!F9273,1,2)&amp;MID(COMPRAS!D9273,1,2),IVA!W:W,0)),"SIN COD.")</f>
        <v>0</v>
      </c>
      <c r="CH9373">
        <f ca="1">IFERROR(INDIRECT("IVA!Y"&amp;MATCH(MID(COMPRAS!C9273,1,2)&amp;MID(COMPRAS!F9273,1,2)&amp;MID(COMPRAS!D9273,1,2),IVA!W:W,0)),"SIN COD.")</f>
        <v>0</v>
      </c>
    </row>
    <row r="9374" spans="1:86" x14ac:dyDescent="0.25">
      <c r="A9374"/>
      <c r="B9374"/>
      <c r="D9374"/>
      <c r="AL9374">
        <f t="shared" si="1022"/>
        <v>0</v>
      </c>
      <c r="AQ9374">
        <f t="shared" si="1023"/>
        <v>0</v>
      </c>
      <c r="AR9374" t="str">
        <f>IFERROR(IF(OR(AP9374=338,AP9374=340,AP9374=341,AP9374=342,AP9374="342A",AP9374="342B"),PorcenRet(AP9374,AT9374,AU9374),INDEX(PORCENTAJEBUSCAR,MATCH(AP9374,CódigoRET,0),4)*1),"")</f>
        <v/>
      </c>
      <c r="AS9374">
        <f t="shared" si="1024"/>
        <v>0</v>
      </c>
      <c r="BF9374" t="str">
        <f>IFERROR(IF(OR(BD9374=338,BD9374=340,BD9374=341,BD9374=342,BD9374="342A",BD9374="342B"),PorcenRet(BD9374,BH9374,BI9374),INDEX(PORCENTAJEBUSCAR,MATCH(BD9374,CódigoRET,0),4)*1),"")</f>
        <v/>
      </c>
      <c r="BG9374">
        <f t="shared" si="1025"/>
        <v>0</v>
      </c>
      <c r="BO9374">
        <f t="shared" si="1026"/>
        <v>0</v>
      </c>
      <c r="CC9374">
        <f t="shared" si="1027"/>
        <v>0</v>
      </c>
      <c r="CD9374">
        <f t="shared" si="1028"/>
        <v>0</v>
      </c>
      <c r="CG9374">
        <f ca="1">IFERROR(INDIRECT("IVA!X"&amp;MATCH(MID(COMPRAS!C9274,1,2)&amp;MID(COMPRAS!F9274,1,2)&amp;MID(COMPRAS!D9274,1,2),IVA!W:W,0)),"SIN COD.")</f>
        <v>0</v>
      </c>
      <c r="CH9374">
        <f ca="1">IFERROR(INDIRECT("IVA!Y"&amp;MATCH(MID(COMPRAS!C9274,1,2)&amp;MID(COMPRAS!F9274,1,2)&amp;MID(COMPRAS!D9274,1,2),IVA!W:W,0)),"SIN COD.")</f>
        <v>0</v>
      </c>
    </row>
    <row r="9375" spans="1:86" x14ac:dyDescent="0.25">
      <c r="A9375"/>
      <c r="B9375"/>
      <c r="D9375"/>
      <c r="AL9375">
        <f t="shared" si="1022"/>
        <v>0</v>
      </c>
      <c r="AQ9375">
        <f t="shared" si="1023"/>
        <v>0</v>
      </c>
      <c r="AR9375" t="str">
        <f>IFERROR(IF(OR(AP9375=338,AP9375=340,AP9375=341,AP9375=342,AP9375="342A",AP9375="342B"),PorcenRet(AP9375,AT9375,AU9375),INDEX(PORCENTAJEBUSCAR,MATCH(AP9375,CódigoRET,0),4)*1),"")</f>
        <v/>
      </c>
      <c r="AS9375">
        <f t="shared" si="1024"/>
        <v>0</v>
      </c>
      <c r="BF9375" t="str">
        <f>IFERROR(IF(OR(BD9375=338,BD9375=340,BD9375=341,BD9375=342,BD9375="342A",BD9375="342B"),PorcenRet(BD9375,BH9375,BI9375),INDEX(PORCENTAJEBUSCAR,MATCH(BD9375,CódigoRET,0),4)*1),"")</f>
        <v/>
      </c>
      <c r="BG9375">
        <f t="shared" si="1025"/>
        <v>0</v>
      </c>
      <c r="BO9375">
        <f t="shared" si="1026"/>
        <v>0</v>
      </c>
      <c r="CC9375">
        <f t="shared" si="1027"/>
        <v>0</v>
      </c>
      <c r="CD9375">
        <f t="shared" si="1028"/>
        <v>0</v>
      </c>
      <c r="CG9375">
        <f ca="1">IFERROR(INDIRECT("IVA!X"&amp;MATCH(MID(COMPRAS!C9275,1,2)&amp;MID(COMPRAS!F9275,1,2)&amp;MID(COMPRAS!D9275,1,2),IVA!W:W,0)),"SIN COD.")</f>
        <v>0</v>
      </c>
      <c r="CH9375">
        <f ca="1">IFERROR(INDIRECT("IVA!Y"&amp;MATCH(MID(COMPRAS!C9275,1,2)&amp;MID(COMPRAS!F9275,1,2)&amp;MID(COMPRAS!D9275,1,2),IVA!W:W,0)),"SIN COD.")</f>
        <v>0</v>
      </c>
    </row>
    <row r="9376" spans="1:86" x14ac:dyDescent="0.25">
      <c r="A9376"/>
      <c r="B9376"/>
      <c r="D9376"/>
      <c r="AL9376">
        <f t="shared" si="1022"/>
        <v>0</v>
      </c>
      <c r="AQ9376">
        <f t="shared" si="1023"/>
        <v>0</v>
      </c>
      <c r="AR9376" t="str">
        <f>IFERROR(IF(OR(AP9376=338,AP9376=340,AP9376=341,AP9376=342,AP9376="342A",AP9376="342B"),PorcenRet(AP9376,AT9376,AU9376),INDEX(PORCENTAJEBUSCAR,MATCH(AP9376,CódigoRET,0),4)*1),"")</f>
        <v/>
      </c>
      <c r="AS9376">
        <f t="shared" si="1024"/>
        <v>0</v>
      </c>
      <c r="BF9376" t="str">
        <f>IFERROR(IF(OR(BD9376=338,BD9376=340,BD9376=341,BD9376=342,BD9376="342A",BD9376="342B"),PorcenRet(BD9376,BH9376,BI9376),INDEX(PORCENTAJEBUSCAR,MATCH(BD9376,CódigoRET,0),4)*1),"")</f>
        <v/>
      </c>
      <c r="BG9376">
        <f t="shared" si="1025"/>
        <v>0</v>
      </c>
      <c r="BO9376">
        <f t="shared" si="1026"/>
        <v>0</v>
      </c>
      <c r="CC9376">
        <f t="shared" si="1027"/>
        <v>0</v>
      </c>
      <c r="CD9376">
        <f t="shared" si="1028"/>
        <v>0</v>
      </c>
      <c r="CG9376">
        <f ca="1">IFERROR(INDIRECT("IVA!X"&amp;MATCH(MID(COMPRAS!C9276,1,2)&amp;MID(COMPRAS!F9276,1,2)&amp;MID(COMPRAS!D9276,1,2),IVA!W:W,0)),"SIN COD.")</f>
        <v>0</v>
      </c>
      <c r="CH9376">
        <f ca="1">IFERROR(INDIRECT("IVA!Y"&amp;MATCH(MID(COMPRAS!C9276,1,2)&amp;MID(COMPRAS!F9276,1,2)&amp;MID(COMPRAS!D9276,1,2),IVA!W:W,0)),"SIN COD.")</f>
        <v>0</v>
      </c>
    </row>
    <row r="9377" spans="1:86" x14ac:dyDescent="0.25">
      <c r="A9377"/>
      <c r="B9377"/>
      <c r="D9377"/>
      <c r="AL9377">
        <f t="shared" si="1022"/>
        <v>0</v>
      </c>
      <c r="AQ9377">
        <f t="shared" si="1023"/>
        <v>0</v>
      </c>
      <c r="AR9377" t="str">
        <f>IFERROR(IF(OR(AP9377=338,AP9377=340,AP9377=341,AP9377=342,AP9377="342A",AP9377="342B"),PorcenRet(AP9377,AT9377,AU9377),INDEX(PORCENTAJEBUSCAR,MATCH(AP9377,CódigoRET,0),4)*1),"")</f>
        <v/>
      </c>
      <c r="AS9377">
        <f t="shared" si="1024"/>
        <v>0</v>
      </c>
      <c r="BF9377" t="str">
        <f>IFERROR(IF(OR(BD9377=338,BD9377=340,BD9377=341,BD9377=342,BD9377="342A",BD9377="342B"),PorcenRet(BD9377,BH9377,BI9377),INDEX(PORCENTAJEBUSCAR,MATCH(BD9377,CódigoRET,0),4)*1),"")</f>
        <v/>
      </c>
      <c r="BG9377">
        <f t="shared" si="1025"/>
        <v>0</v>
      </c>
      <c r="BO9377">
        <f t="shared" si="1026"/>
        <v>0</v>
      </c>
      <c r="CC9377">
        <f t="shared" si="1027"/>
        <v>0</v>
      </c>
      <c r="CD9377">
        <f t="shared" si="1028"/>
        <v>0</v>
      </c>
      <c r="CG9377">
        <f ca="1">IFERROR(INDIRECT("IVA!X"&amp;MATCH(MID(COMPRAS!C9277,1,2)&amp;MID(COMPRAS!F9277,1,2)&amp;MID(COMPRAS!D9277,1,2),IVA!W:W,0)),"SIN COD.")</f>
        <v>0</v>
      </c>
      <c r="CH9377">
        <f ca="1">IFERROR(INDIRECT("IVA!Y"&amp;MATCH(MID(COMPRAS!C9277,1,2)&amp;MID(COMPRAS!F9277,1,2)&amp;MID(COMPRAS!D9277,1,2),IVA!W:W,0)),"SIN COD.")</f>
        <v>0</v>
      </c>
    </row>
    <row r="9378" spans="1:86" x14ac:dyDescent="0.25">
      <c r="A9378"/>
      <c r="B9378"/>
      <c r="D9378"/>
      <c r="AL9378">
        <f t="shared" si="1022"/>
        <v>0</v>
      </c>
      <c r="AQ9378">
        <f t="shared" si="1023"/>
        <v>0</v>
      </c>
      <c r="AR9378" t="str">
        <f>IFERROR(IF(OR(AP9378=338,AP9378=340,AP9378=341,AP9378=342,AP9378="342A",AP9378="342B"),PorcenRet(AP9378,AT9378,AU9378),INDEX(PORCENTAJEBUSCAR,MATCH(AP9378,CódigoRET,0),4)*1),"")</f>
        <v/>
      </c>
      <c r="AS9378">
        <f t="shared" si="1024"/>
        <v>0</v>
      </c>
      <c r="BF9378" t="str">
        <f>IFERROR(IF(OR(BD9378=338,BD9378=340,BD9378=341,BD9378=342,BD9378="342A",BD9378="342B"),PorcenRet(BD9378,BH9378,BI9378),INDEX(PORCENTAJEBUSCAR,MATCH(BD9378,CódigoRET,0),4)*1),"")</f>
        <v/>
      </c>
      <c r="BG9378">
        <f t="shared" si="1025"/>
        <v>0</v>
      </c>
      <c r="BO9378">
        <f t="shared" si="1026"/>
        <v>0</v>
      </c>
      <c r="CC9378">
        <f t="shared" si="1027"/>
        <v>0</v>
      </c>
      <c r="CD9378">
        <f t="shared" si="1028"/>
        <v>0</v>
      </c>
      <c r="CG9378">
        <f ca="1">IFERROR(INDIRECT("IVA!X"&amp;MATCH(MID(COMPRAS!C9278,1,2)&amp;MID(COMPRAS!F9278,1,2)&amp;MID(COMPRAS!D9278,1,2),IVA!W:W,0)),"SIN COD.")</f>
        <v>0</v>
      </c>
      <c r="CH9378">
        <f ca="1">IFERROR(INDIRECT("IVA!Y"&amp;MATCH(MID(COMPRAS!C9278,1,2)&amp;MID(COMPRAS!F9278,1,2)&amp;MID(COMPRAS!D9278,1,2),IVA!W:W,0)),"SIN COD.")</f>
        <v>0</v>
      </c>
    </row>
    <row r="9379" spans="1:86" x14ac:dyDescent="0.25">
      <c r="A9379"/>
      <c r="B9379"/>
      <c r="D9379"/>
      <c r="AL9379">
        <f t="shared" si="1022"/>
        <v>0</v>
      </c>
      <c r="AQ9379">
        <f t="shared" si="1023"/>
        <v>0</v>
      </c>
      <c r="AR9379" t="str">
        <f>IFERROR(IF(OR(AP9379=338,AP9379=340,AP9379=341,AP9379=342,AP9379="342A",AP9379="342B"),PorcenRet(AP9379,AT9379,AU9379),INDEX(PORCENTAJEBUSCAR,MATCH(AP9379,CódigoRET,0),4)*1),"")</f>
        <v/>
      </c>
      <c r="AS9379">
        <f t="shared" si="1024"/>
        <v>0</v>
      </c>
      <c r="BF9379" t="str">
        <f>IFERROR(IF(OR(BD9379=338,BD9379=340,BD9379=341,BD9379=342,BD9379="342A",BD9379="342B"),PorcenRet(BD9379,BH9379,BI9379),INDEX(PORCENTAJEBUSCAR,MATCH(BD9379,CódigoRET,0),4)*1),"")</f>
        <v/>
      </c>
      <c r="BG9379">
        <f t="shared" si="1025"/>
        <v>0</v>
      </c>
      <c r="BO9379">
        <f t="shared" si="1026"/>
        <v>0</v>
      </c>
      <c r="CC9379">
        <f t="shared" si="1027"/>
        <v>0</v>
      </c>
      <c r="CD9379">
        <f t="shared" si="1028"/>
        <v>0</v>
      </c>
      <c r="CG9379">
        <f ca="1">IFERROR(INDIRECT("IVA!X"&amp;MATCH(MID(COMPRAS!C9279,1,2)&amp;MID(COMPRAS!F9279,1,2)&amp;MID(COMPRAS!D9279,1,2),IVA!W:W,0)),"SIN COD.")</f>
        <v>0</v>
      </c>
      <c r="CH9379">
        <f ca="1">IFERROR(INDIRECT("IVA!Y"&amp;MATCH(MID(COMPRAS!C9279,1,2)&amp;MID(COMPRAS!F9279,1,2)&amp;MID(COMPRAS!D9279,1,2),IVA!W:W,0)),"SIN COD.")</f>
        <v>0</v>
      </c>
    </row>
    <row r="9380" spans="1:86" x14ac:dyDescent="0.25">
      <c r="A9380"/>
      <c r="B9380"/>
      <c r="D9380"/>
      <c r="AL9380">
        <f t="shared" si="1022"/>
        <v>0</v>
      </c>
      <c r="AQ9380">
        <f t="shared" si="1023"/>
        <v>0</v>
      </c>
      <c r="AR9380" t="str">
        <f>IFERROR(IF(OR(AP9380=338,AP9380=340,AP9380=341,AP9380=342,AP9380="342A",AP9380="342B"),PorcenRet(AP9380,AT9380,AU9380),INDEX(PORCENTAJEBUSCAR,MATCH(AP9380,CódigoRET,0),4)*1),"")</f>
        <v/>
      </c>
      <c r="AS9380">
        <f t="shared" si="1024"/>
        <v>0</v>
      </c>
      <c r="BF9380" t="str">
        <f>IFERROR(IF(OR(BD9380=338,BD9380=340,BD9380=341,BD9380=342,BD9380="342A",BD9380="342B"),PorcenRet(BD9380,BH9380,BI9380),INDEX(PORCENTAJEBUSCAR,MATCH(BD9380,CódigoRET,0),4)*1),"")</f>
        <v/>
      </c>
      <c r="BG9380">
        <f t="shared" si="1025"/>
        <v>0</v>
      </c>
      <c r="BO9380">
        <f t="shared" si="1026"/>
        <v>0</v>
      </c>
      <c r="CC9380">
        <f t="shared" si="1027"/>
        <v>0</v>
      </c>
      <c r="CD9380">
        <f t="shared" si="1028"/>
        <v>0</v>
      </c>
      <c r="CG9380">
        <f ca="1">IFERROR(INDIRECT("IVA!X"&amp;MATCH(MID(COMPRAS!C9280,1,2)&amp;MID(COMPRAS!F9280,1,2)&amp;MID(COMPRAS!D9280,1,2),IVA!W:W,0)),"SIN COD.")</f>
        <v>0</v>
      </c>
      <c r="CH9380">
        <f ca="1">IFERROR(INDIRECT("IVA!Y"&amp;MATCH(MID(COMPRAS!C9280,1,2)&amp;MID(COMPRAS!F9280,1,2)&amp;MID(COMPRAS!D9280,1,2),IVA!W:W,0)),"SIN COD.")</f>
        <v>0</v>
      </c>
    </row>
    <row r="9381" spans="1:86" x14ac:dyDescent="0.25">
      <c r="A9381"/>
      <c r="B9381"/>
      <c r="D9381"/>
      <c r="AL9381">
        <f t="shared" si="1022"/>
        <v>0</v>
      </c>
      <c r="AQ9381">
        <f t="shared" si="1023"/>
        <v>0</v>
      </c>
      <c r="AR9381" t="str">
        <f>IFERROR(IF(OR(AP9381=338,AP9381=340,AP9381=341,AP9381=342,AP9381="342A",AP9381="342B"),PorcenRet(AP9381,AT9381,AU9381),INDEX(PORCENTAJEBUSCAR,MATCH(AP9381,CódigoRET,0),4)*1),"")</f>
        <v/>
      </c>
      <c r="AS9381">
        <f t="shared" si="1024"/>
        <v>0</v>
      </c>
      <c r="BF9381" t="str">
        <f>IFERROR(IF(OR(BD9381=338,BD9381=340,BD9381=341,BD9381=342,BD9381="342A",BD9381="342B"),PorcenRet(BD9381,BH9381,BI9381),INDEX(PORCENTAJEBUSCAR,MATCH(BD9381,CódigoRET,0),4)*1),"")</f>
        <v/>
      </c>
      <c r="BG9381">
        <f t="shared" si="1025"/>
        <v>0</v>
      </c>
      <c r="BO9381">
        <f t="shared" si="1026"/>
        <v>0</v>
      </c>
      <c r="CC9381">
        <f t="shared" si="1027"/>
        <v>0</v>
      </c>
      <c r="CD9381">
        <f t="shared" si="1028"/>
        <v>0</v>
      </c>
      <c r="CG9381">
        <f ca="1">IFERROR(INDIRECT("IVA!X"&amp;MATCH(MID(COMPRAS!C9281,1,2)&amp;MID(COMPRAS!F9281,1,2)&amp;MID(COMPRAS!D9281,1,2),IVA!W:W,0)),"SIN COD.")</f>
        <v>0</v>
      </c>
      <c r="CH9381">
        <f ca="1">IFERROR(INDIRECT("IVA!Y"&amp;MATCH(MID(COMPRAS!C9281,1,2)&amp;MID(COMPRAS!F9281,1,2)&amp;MID(COMPRAS!D9281,1,2),IVA!W:W,0)),"SIN COD.")</f>
        <v>0</v>
      </c>
    </row>
    <row r="9382" spans="1:86" x14ac:dyDescent="0.25">
      <c r="A9382"/>
      <c r="B9382"/>
      <c r="D9382"/>
      <c r="AL9382">
        <f t="shared" si="1022"/>
        <v>0</v>
      </c>
      <c r="AQ9382">
        <f t="shared" si="1023"/>
        <v>0</v>
      </c>
      <c r="AR9382" t="str">
        <f>IFERROR(IF(OR(AP9382=338,AP9382=340,AP9382=341,AP9382=342,AP9382="342A",AP9382="342B"),PorcenRet(AP9382,AT9382,AU9382),INDEX(PORCENTAJEBUSCAR,MATCH(AP9382,CódigoRET,0),4)*1),"")</f>
        <v/>
      </c>
      <c r="AS9382">
        <f t="shared" si="1024"/>
        <v>0</v>
      </c>
      <c r="BF9382" t="str">
        <f>IFERROR(IF(OR(BD9382=338,BD9382=340,BD9382=341,BD9382=342,BD9382="342A",BD9382="342B"),PorcenRet(BD9382,BH9382,BI9382),INDEX(PORCENTAJEBUSCAR,MATCH(BD9382,CódigoRET,0),4)*1),"")</f>
        <v/>
      </c>
      <c r="BG9382">
        <f t="shared" si="1025"/>
        <v>0</v>
      </c>
      <c r="BO9382">
        <f t="shared" si="1026"/>
        <v>0</v>
      </c>
      <c r="CC9382">
        <f t="shared" si="1027"/>
        <v>0</v>
      </c>
      <c r="CD9382">
        <f t="shared" si="1028"/>
        <v>0</v>
      </c>
      <c r="CG9382">
        <f ca="1">IFERROR(INDIRECT("IVA!X"&amp;MATCH(MID(COMPRAS!C9282,1,2)&amp;MID(COMPRAS!F9282,1,2)&amp;MID(COMPRAS!D9282,1,2),IVA!W:W,0)),"SIN COD.")</f>
        <v>0</v>
      </c>
      <c r="CH9382">
        <f ca="1">IFERROR(INDIRECT("IVA!Y"&amp;MATCH(MID(COMPRAS!C9282,1,2)&amp;MID(COMPRAS!F9282,1,2)&amp;MID(COMPRAS!D9282,1,2),IVA!W:W,0)),"SIN COD.")</f>
        <v>0</v>
      </c>
    </row>
    <row r="9383" spans="1:86" x14ac:dyDescent="0.25">
      <c r="A9383"/>
      <c r="B9383"/>
      <c r="D9383"/>
      <c r="AL9383">
        <f t="shared" si="1022"/>
        <v>0</v>
      </c>
      <c r="AQ9383">
        <f t="shared" si="1023"/>
        <v>0</v>
      </c>
      <c r="AR9383" t="str">
        <f>IFERROR(IF(OR(AP9383=338,AP9383=340,AP9383=341,AP9383=342,AP9383="342A",AP9383="342B"),PorcenRet(AP9383,AT9383,AU9383),INDEX(PORCENTAJEBUSCAR,MATCH(AP9383,CódigoRET,0),4)*1),"")</f>
        <v/>
      </c>
      <c r="AS9383">
        <f t="shared" si="1024"/>
        <v>0</v>
      </c>
      <c r="BF9383" t="str">
        <f>IFERROR(IF(OR(BD9383=338,BD9383=340,BD9383=341,BD9383=342,BD9383="342A",BD9383="342B"),PorcenRet(BD9383,BH9383,BI9383),INDEX(PORCENTAJEBUSCAR,MATCH(BD9383,CódigoRET,0),4)*1),"")</f>
        <v/>
      </c>
      <c r="BG9383">
        <f t="shared" si="1025"/>
        <v>0</v>
      </c>
      <c r="BO9383">
        <f t="shared" si="1026"/>
        <v>0</v>
      </c>
      <c r="CC9383">
        <f t="shared" si="1027"/>
        <v>0</v>
      </c>
      <c r="CD9383">
        <f t="shared" si="1028"/>
        <v>0</v>
      </c>
      <c r="CG9383">
        <f ca="1">IFERROR(INDIRECT("IVA!X"&amp;MATCH(MID(COMPRAS!C9283,1,2)&amp;MID(COMPRAS!F9283,1,2)&amp;MID(COMPRAS!D9283,1,2),IVA!W:W,0)),"SIN COD.")</f>
        <v>0</v>
      </c>
      <c r="CH9383">
        <f ca="1">IFERROR(INDIRECT("IVA!Y"&amp;MATCH(MID(COMPRAS!C9283,1,2)&amp;MID(COMPRAS!F9283,1,2)&amp;MID(COMPRAS!D9283,1,2),IVA!W:W,0)),"SIN COD.")</f>
        <v>0</v>
      </c>
    </row>
    <row r="9384" spans="1:86" x14ac:dyDescent="0.25">
      <c r="A9384"/>
      <c r="B9384"/>
      <c r="D9384"/>
      <c r="AL9384">
        <f t="shared" si="1022"/>
        <v>0</v>
      </c>
      <c r="AQ9384">
        <f t="shared" si="1023"/>
        <v>0</v>
      </c>
      <c r="AR9384" t="str">
        <f>IFERROR(IF(OR(AP9384=338,AP9384=340,AP9384=341,AP9384=342,AP9384="342A",AP9384="342B"),PorcenRet(AP9384,AT9384,AU9384),INDEX(PORCENTAJEBUSCAR,MATCH(AP9384,CódigoRET,0),4)*1),"")</f>
        <v/>
      </c>
      <c r="AS9384">
        <f t="shared" si="1024"/>
        <v>0</v>
      </c>
      <c r="BF9384" t="str">
        <f>IFERROR(IF(OR(BD9384=338,BD9384=340,BD9384=341,BD9384=342,BD9384="342A",BD9384="342B"),PorcenRet(BD9384,BH9384,BI9384),INDEX(PORCENTAJEBUSCAR,MATCH(BD9384,CódigoRET,0),4)*1),"")</f>
        <v/>
      </c>
      <c r="BG9384">
        <f t="shared" si="1025"/>
        <v>0</v>
      </c>
      <c r="BO9384">
        <f t="shared" si="1026"/>
        <v>0</v>
      </c>
      <c r="CC9384">
        <f t="shared" si="1027"/>
        <v>0</v>
      </c>
      <c r="CD9384">
        <f t="shared" si="1028"/>
        <v>0</v>
      </c>
      <c r="CG9384">
        <f ca="1">IFERROR(INDIRECT("IVA!X"&amp;MATCH(MID(COMPRAS!C9284,1,2)&amp;MID(COMPRAS!F9284,1,2)&amp;MID(COMPRAS!D9284,1,2),IVA!W:W,0)),"SIN COD.")</f>
        <v>0</v>
      </c>
      <c r="CH9384">
        <f ca="1">IFERROR(INDIRECT("IVA!Y"&amp;MATCH(MID(COMPRAS!C9284,1,2)&amp;MID(COMPRAS!F9284,1,2)&amp;MID(COMPRAS!D9284,1,2),IVA!W:W,0)),"SIN COD.")</f>
        <v>0</v>
      </c>
    </row>
    <row r="9385" spans="1:86" x14ac:dyDescent="0.25">
      <c r="A9385"/>
      <c r="B9385"/>
      <c r="D9385"/>
      <c r="AL9385">
        <f t="shared" si="1022"/>
        <v>0</v>
      </c>
      <c r="AQ9385">
        <f t="shared" si="1023"/>
        <v>0</v>
      </c>
      <c r="AR9385" t="str">
        <f>IFERROR(IF(OR(AP9385=338,AP9385=340,AP9385=341,AP9385=342,AP9385="342A",AP9385="342B"),PorcenRet(AP9385,AT9385,AU9385),INDEX(PORCENTAJEBUSCAR,MATCH(AP9385,CódigoRET,0),4)*1),"")</f>
        <v/>
      </c>
      <c r="AS9385">
        <f t="shared" si="1024"/>
        <v>0</v>
      </c>
      <c r="BF9385" t="str">
        <f>IFERROR(IF(OR(BD9385=338,BD9385=340,BD9385=341,BD9385=342,BD9385="342A",BD9385="342B"),PorcenRet(BD9385,BH9385,BI9385),INDEX(PORCENTAJEBUSCAR,MATCH(BD9385,CódigoRET,0),4)*1),"")</f>
        <v/>
      </c>
      <c r="BG9385">
        <f t="shared" si="1025"/>
        <v>0</v>
      </c>
      <c r="BO9385">
        <f t="shared" si="1026"/>
        <v>0</v>
      </c>
      <c r="CC9385">
        <f t="shared" si="1027"/>
        <v>0</v>
      </c>
      <c r="CD9385">
        <f t="shared" si="1028"/>
        <v>0</v>
      </c>
      <c r="CG9385">
        <f ca="1">IFERROR(INDIRECT("IVA!X"&amp;MATCH(MID(COMPRAS!C9285,1,2)&amp;MID(COMPRAS!F9285,1,2)&amp;MID(COMPRAS!D9285,1,2),IVA!W:W,0)),"SIN COD.")</f>
        <v>0</v>
      </c>
      <c r="CH9385">
        <f ca="1">IFERROR(INDIRECT("IVA!Y"&amp;MATCH(MID(COMPRAS!C9285,1,2)&amp;MID(COMPRAS!F9285,1,2)&amp;MID(COMPRAS!D9285,1,2),IVA!W:W,0)),"SIN COD.")</f>
        <v>0</v>
      </c>
    </row>
    <row r="9386" spans="1:86" x14ac:dyDescent="0.25">
      <c r="A9386"/>
      <c r="B9386"/>
      <c r="D9386"/>
      <c r="AL9386">
        <f t="shared" si="1022"/>
        <v>0</v>
      </c>
      <c r="AQ9386">
        <f t="shared" si="1023"/>
        <v>0</v>
      </c>
      <c r="AR9386" t="str">
        <f>IFERROR(IF(OR(AP9386=338,AP9386=340,AP9386=341,AP9386=342,AP9386="342A",AP9386="342B"),PorcenRet(AP9386,AT9386,AU9386),INDEX(PORCENTAJEBUSCAR,MATCH(AP9386,CódigoRET,0),4)*1),"")</f>
        <v/>
      </c>
      <c r="AS9386">
        <f t="shared" si="1024"/>
        <v>0</v>
      </c>
      <c r="BF9386" t="str">
        <f>IFERROR(IF(OR(BD9386=338,BD9386=340,BD9386=341,BD9386=342,BD9386="342A",BD9386="342B"),PorcenRet(BD9386,BH9386,BI9386),INDEX(PORCENTAJEBUSCAR,MATCH(BD9386,CódigoRET,0),4)*1),"")</f>
        <v/>
      </c>
      <c r="BG9386">
        <f t="shared" si="1025"/>
        <v>0</v>
      </c>
      <c r="BO9386">
        <f t="shared" si="1026"/>
        <v>0</v>
      </c>
      <c r="CC9386">
        <f t="shared" si="1027"/>
        <v>0</v>
      </c>
      <c r="CD9386">
        <f t="shared" si="1028"/>
        <v>0</v>
      </c>
      <c r="CG9386">
        <f ca="1">IFERROR(INDIRECT("IVA!X"&amp;MATCH(MID(COMPRAS!C9286,1,2)&amp;MID(COMPRAS!F9286,1,2)&amp;MID(COMPRAS!D9286,1,2),IVA!W:W,0)),"SIN COD.")</f>
        <v>0</v>
      </c>
      <c r="CH9386">
        <f ca="1">IFERROR(INDIRECT("IVA!Y"&amp;MATCH(MID(COMPRAS!C9286,1,2)&amp;MID(COMPRAS!F9286,1,2)&amp;MID(COMPRAS!D9286,1,2),IVA!W:W,0)),"SIN COD.")</f>
        <v>0</v>
      </c>
    </row>
    <row r="9387" spans="1:86" x14ac:dyDescent="0.25">
      <c r="A9387"/>
      <c r="B9387"/>
      <c r="D9387"/>
      <c r="AL9387">
        <f t="shared" si="1022"/>
        <v>0</v>
      </c>
      <c r="AQ9387">
        <f t="shared" si="1023"/>
        <v>0</v>
      </c>
      <c r="AR9387" t="str">
        <f>IFERROR(IF(OR(AP9387=338,AP9387=340,AP9387=341,AP9387=342,AP9387="342A",AP9387="342B"),PorcenRet(AP9387,AT9387,AU9387),INDEX(PORCENTAJEBUSCAR,MATCH(AP9387,CódigoRET,0),4)*1),"")</f>
        <v/>
      </c>
      <c r="AS9387">
        <f t="shared" si="1024"/>
        <v>0</v>
      </c>
      <c r="BF9387" t="str">
        <f>IFERROR(IF(OR(BD9387=338,BD9387=340,BD9387=341,BD9387=342,BD9387="342A",BD9387="342B"),PorcenRet(BD9387,BH9387,BI9387),INDEX(PORCENTAJEBUSCAR,MATCH(BD9387,CódigoRET,0),4)*1),"")</f>
        <v/>
      </c>
      <c r="BG9387">
        <f t="shared" si="1025"/>
        <v>0</v>
      </c>
      <c r="BO9387">
        <f t="shared" si="1026"/>
        <v>0</v>
      </c>
      <c r="CC9387">
        <f t="shared" si="1027"/>
        <v>0</v>
      </c>
      <c r="CD9387">
        <f t="shared" si="1028"/>
        <v>0</v>
      </c>
      <c r="CG9387">
        <f ca="1">IFERROR(INDIRECT("IVA!X"&amp;MATCH(MID(COMPRAS!C9287,1,2)&amp;MID(COMPRAS!F9287,1,2)&amp;MID(COMPRAS!D9287,1,2),IVA!W:W,0)),"SIN COD.")</f>
        <v>0</v>
      </c>
      <c r="CH9387">
        <f ca="1">IFERROR(INDIRECT("IVA!Y"&amp;MATCH(MID(COMPRAS!C9287,1,2)&amp;MID(COMPRAS!F9287,1,2)&amp;MID(COMPRAS!D9287,1,2),IVA!W:W,0)),"SIN COD.")</f>
        <v>0</v>
      </c>
    </row>
    <row r="9388" spans="1:86" x14ac:dyDescent="0.25">
      <c r="A9388"/>
      <c r="B9388"/>
      <c r="D9388"/>
      <c r="AL9388">
        <f t="shared" si="1022"/>
        <v>0</v>
      </c>
      <c r="AQ9388">
        <f t="shared" si="1023"/>
        <v>0</v>
      </c>
      <c r="AR9388" t="str">
        <f>IFERROR(IF(OR(AP9388=338,AP9388=340,AP9388=341,AP9388=342,AP9388="342A",AP9388="342B"),PorcenRet(AP9388,AT9388,AU9388),INDEX(PORCENTAJEBUSCAR,MATCH(AP9388,CódigoRET,0),4)*1),"")</f>
        <v/>
      </c>
      <c r="AS9388">
        <f t="shared" si="1024"/>
        <v>0</v>
      </c>
      <c r="BF9388" t="str">
        <f>IFERROR(IF(OR(BD9388=338,BD9388=340,BD9388=341,BD9388=342,BD9388="342A",BD9388="342B"),PorcenRet(BD9388,BH9388,BI9388),INDEX(PORCENTAJEBUSCAR,MATCH(BD9388,CódigoRET,0),4)*1),"")</f>
        <v/>
      </c>
      <c r="BG9388">
        <f t="shared" si="1025"/>
        <v>0</v>
      </c>
      <c r="BO9388">
        <f t="shared" si="1026"/>
        <v>0</v>
      </c>
      <c r="CC9388">
        <f t="shared" si="1027"/>
        <v>0</v>
      </c>
      <c r="CD9388">
        <f t="shared" si="1028"/>
        <v>0</v>
      </c>
      <c r="CG9388">
        <f ca="1">IFERROR(INDIRECT("IVA!X"&amp;MATCH(MID(COMPRAS!C9288,1,2)&amp;MID(COMPRAS!F9288,1,2)&amp;MID(COMPRAS!D9288,1,2),IVA!W:W,0)),"SIN COD.")</f>
        <v>0</v>
      </c>
      <c r="CH9388">
        <f ca="1">IFERROR(INDIRECT("IVA!Y"&amp;MATCH(MID(COMPRAS!C9288,1,2)&amp;MID(COMPRAS!F9288,1,2)&amp;MID(COMPRAS!D9288,1,2),IVA!W:W,0)),"SIN COD.")</f>
        <v>0</v>
      </c>
    </row>
    <row r="9389" spans="1:86" x14ac:dyDescent="0.25">
      <c r="A9389"/>
      <c r="B9389"/>
      <c r="D9389"/>
      <c r="AL9389">
        <f t="shared" si="1022"/>
        <v>0</v>
      </c>
      <c r="AQ9389">
        <f t="shared" si="1023"/>
        <v>0</v>
      </c>
      <c r="AR9389" t="str">
        <f>IFERROR(IF(OR(AP9389=338,AP9389=340,AP9389=341,AP9389=342,AP9389="342A",AP9389="342B"),PorcenRet(AP9389,AT9389,AU9389),INDEX(PORCENTAJEBUSCAR,MATCH(AP9389,CódigoRET,0),4)*1),"")</f>
        <v/>
      </c>
      <c r="AS9389">
        <f t="shared" si="1024"/>
        <v>0</v>
      </c>
      <c r="BF9389" t="str">
        <f>IFERROR(IF(OR(BD9389=338,BD9389=340,BD9389=341,BD9389=342,BD9389="342A",BD9389="342B"),PorcenRet(BD9389,BH9389,BI9389),INDEX(PORCENTAJEBUSCAR,MATCH(BD9389,CódigoRET,0),4)*1),"")</f>
        <v/>
      </c>
      <c r="BG9389">
        <f t="shared" si="1025"/>
        <v>0</v>
      </c>
      <c r="BO9389">
        <f t="shared" si="1026"/>
        <v>0</v>
      </c>
      <c r="CC9389">
        <f t="shared" si="1027"/>
        <v>0</v>
      </c>
      <c r="CD9389">
        <f t="shared" si="1028"/>
        <v>0</v>
      </c>
      <c r="CG9389">
        <f ca="1">IFERROR(INDIRECT("IVA!X"&amp;MATCH(MID(COMPRAS!C9289,1,2)&amp;MID(COMPRAS!F9289,1,2)&amp;MID(COMPRAS!D9289,1,2),IVA!W:W,0)),"SIN COD.")</f>
        <v>0</v>
      </c>
      <c r="CH9389">
        <f ca="1">IFERROR(INDIRECT("IVA!Y"&amp;MATCH(MID(COMPRAS!C9289,1,2)&amp;MID(COMPRAS!F9289,1,2)&amp;MID(COMPRAS!D9289,1,2),IVA!W:W,0)),"SIN COD.")</f>
        <v>0</v>
      </c>
    </row>
    <row r="9390" spans="1:86" x14ac:dyDescent="0.25">
      <c r="A9390"/>
      <c r="B9390"/>
      <c r="D9390"/>
      <c r="AL9390">
        <f t="shared" si="1022"/>
        <v>0</v>
      </c>
      <c r="AQ9390">
        <f t="shared" si="1023"/>
        <v>0</v>
      </c>
      <c r="AR9390" t="str">
        <f>IFERROR(IF(OR(AP9390=338,AP9390=340,AP9390=341,AP9390=342,AP9390="342A",AP9390="342B"),PorcenRet(AP9390,AT9390,AU9390),INDEX(PORCENTAJEBUSCAR,MATCH(AP9390,CódigoRET,0),4)*1),"")</f>
        <v/>
      </c>
      <c r="AS9390">
        <f t="shared" si="1024"/>
        <v>0</v>
      </c>
      <c r="BF9390" t="str">
        <f>IFERROR(IF(OR(BD9390=338,BD9390=340,BD9390=341,BD9390=342,BD9390="342A",BD9390="342B"),PorcenRet(BD9390,BH9390,BI9390),INDEX(PORCENTAJEBUSCAR,MATCH(BD9390,CódigoRET,0),4)*1),"")</f>
        <v/>
      </c>
      <c r="BG9390">
        <f t="shared" si="1025"/>
        <v>0</v>
      </c>
      <c r="BO9390">
        <f t="shared" si="1026"/>
        <v>0</v>
      </c>
      <c r="CC9390">
        <f t="shared" si="1027"/>
        <v>0</v>
      </c>
      <c r="CD9390">
        <f t="shared" si="1028"/>
        <v>0</v>
      </c>
      <c r="CG9390">
        <f ca="1">IFERROR(INDIRECT("IVA!X"&amp;MATCH(MID(COMPRAS!C9290,1,2)&amp;MID(COMPRAS!F9290,1,2)&amp;MID(COMPRAS!D9290,1,2),IVA!W:W,0)),"SIN COD.")</f>
        <v>0</v>
      </c>
      <c r="CH9390">
        <f ca="1">IFERROR(INDIRECT("IVA!Y"&amp;MATCH(MID(COMPRAS!C9290,1,2)&amp;MID(COMPRAS!F9290,1,2)&amp;MID(COMPRAS!D9290,1,2),IVA!W:W,0)),"SIN COD.")</f>
        <v>0</v>
      </c>
    </row>
    <row r="9391" spans="1:86" x14ac:dyDescent="0.25">
      <c r="A9391"/>
      <c r="B9391"/>
      <c r="D9391"/>
      <c r="AL9391">
        <f t="shared" si="1022"/>
        <v>0</v>
      </c>
      <c r="AQ9391">
        <f t="shared" si="1023"/>
        <v>0</v>
      </c>
      <c r="AR9391" t="str">
        <f>IFERROR(IF(OR(AP9391=338,AP9391=340,AP9391=341,AP9391=342,AP9391="342A",AP9391="342B"),PorcenRet(AP9391,AT9391,AU9391),INDEX(PORCENTAJEBUSCAR,MATCH(AP9391,CódigoRET,0),4)*1),"")</f>
        <v/>
      </c>
      <c r="AS9391">
        <f t="shared" si="1024"/>
        <v>0</v>
      </c>
      <c r="BF9391" t="str">
        <f>IFERROR(IF(OR(BD9391=338,BD9391=340,BD9391=341,BD9391=342,BD9391="342A",BD9391="342B"),PorcenRet(BD9391,BH9391,BI9391),INDEX(PORCENTAJEBUSCAR,MATCH(BD9391,CódigoRET,0),4)*1),"")</f>
        <v/>
      </c>
      <c r="BG9391">
        <f t="shared" si="1025"/>
        <v>0</v>
      </c>
      <c r="BO9391">
        <f t="shared" si="1026"/>
        <v>0</v>
      </c>
      <c r="CC9391">
        <f t="shared" si="1027"/>
        <v>0</v>
      </c>
      <c r="CD9391">
        <f t="shared" si="1028"/>
        <v>0</v>
      </c>
      <c r="CG9391">
        <f ca="1">IFERROR(INDIRECT("IVA!X"&amp;MATCH(MID(COMPRAS!C9291,1,2)&amp;MID(COMPRAS!F9291,1,2)&amp;MID(COMPRAS!D9291,1,2),IVA!W:W,0)),"SIN COD.")</f>
        <v>0</v>
      </c>
      <c r="CH9391">
        <f ca="1">IFERROR(INDIRECT("IVA!Y"&amp;MATCH(MID(COMPRAS!C9291,1,2)&amp;MID(COMPRAS!F9291,1,2)&amp;MID(COMPRAS!D9291,1,2),IVA!W:W,0)),"SIN COD.")</f>
        <v>0</v>
      </c>
    </row>
    <row r="9392" spans="1:86" x14ac:dyDescent="0.25">
      <c r="A9392"/>
      <c r="B9392"/>
      <c r="D9392"/>
      <c r="AL9392">
        <f t="shared" si="1022"/>
        <v>0</v>
      </c>
      <c r="AQ9392">
        <f t="shared" si="1023"/>
        <v>0</v>
      </c>
      <c r="AR9392" t="str">
        <f>IFERROR(IF(OR(AP9392=338,AP9392=340,AP9392=341,AP9392=342,AP9392="342A",AP9392="342B"),PorcenRet(AP9392,AT9392,AU9392),INDEX(PORCENTAJEBUSCAR,MATCH(AP9392,CódigoRET,0),4)*1),"")</f>
        <v/>
      </c>
      <c r="AS9392">
        <f t="shared" si="1024"/>
        <v>0</v>
      </c>
      <c r="BF9392" t="str">
        <f>IFERROR(IF(OR(BD9392=338,BD9392=340,BD9392=341,BD9392=342,BD9392="342A",BD9392="342B"),PorcenRet(BD9392,BH9392,BI9392),INDEX(PORCENTAJEBUSCAR,MATCH(BD9392,CódigoRET,0),4)*1),"")</f>
        <v/>
      </c>
      <c r="BG9392">
        <f t="shared" si="1025"/>
        <v>0</v>
      </c>
      <c r="BO9392">
        <f t="shared" si="1026"/>
        <v>0</v>
      </c>
      <c r="CC9392">
        <f t="shared" si="1027"/>
        <v>0</v>
      </c>
      <c r="CD9392">
        <f t="shared" si="1028"/>
        <v>0</v>
      </c>
      <c r="CG9392">
        <f ca="1">IFERROR(INDIRECT("IVA!X"&amp;MATCH(MID(COMPRAS!C9292,1,2)&amp;MID(COMPRAS!F9292,1,2)&amp;MID(COMPRAS!D9292,1,2),IVA!W:W,0)),"SIN COD.")</f>
        <v>0</v>
      </c>
      <c r="CH9392">
        <f ca="1">IFERROR(INDIRECT("IVA!Y"&amp;MATCH(MID(COMPRAS!C9292,1,2)&amp;MID(COMPRAS!F9292,1,2)&amp;MID(COMPRAS!D9292,1,2),IVA!W:W,0)),"SIN COD.")</f>
        <v>0</v>
      </c>
    </row>
    <row r="9393" spans="1:86" x14ac:dyDescent="0.25">
      <c r="A9393"/>
      <c r="B9393"/>
      <c r="D9393"/>
      <c r="AL9393">
        <f t="shared" si="1022"/>
        <v>0</v>
      </c>
      <c r="AQ9393">
        <f t="shared" si="1023"/>
        <v>0</v>
      </c>
      <c r="AR9393" t="str">
        <f>IFERROR(IF(OR(AP9393=338,AP9393=340,AP9393=341,AP9393=342,AP9393="342A",AP9393="342B"),PorcenRet(AP9393,AT9393,AU9393),INDEX(PORCENTAJEBUSCAR,MATCH(AP9393,CódigoRET,0),4)*1),"")</f>
        <v/>
      </c>
      <c r="AS9393">
        <f t="shared" si="1024"/>
        <v>0</v>
      </c>
      <c r="BF9393" t="str">
        <f>IFERROR(IF(OR(BD9393=338,BD9393=340,BD9393=341,BD9393=342,BD9393="342A",BD9393="342B"),PorcenRet(BD9393,BH9393,BI9393),INDEX(PORCENTAJEBUSCAR,MATCH(BD9393,CódigoRET,0),4)*1),"")</f>
        <v/>
      </c>
      <c r="BG9393">
        <f t="shared" si="1025"/>
        <v>0</v>
      </c>
      <c r="BO9393">
        <f t="shared" si="1026"/>
        <v>0</v>
      </c>
      <c r="CC9393">
        <f t="shared" si="1027"/>
        <v>0</v>
      </c>
      <c r="CD9393">
        <f t="shared" si="1028"/>
        <v>0</v>
      </c>
      <c r="CG9393">
        <f ca="1">IFERROR(INDIRECT("IVA!X"&amp;MATCH(MID(COMPRAS!C9293,1,2)&amp;MID(COMPRAS!F9293,1,2)&amp;MID(COMPRAS!D9293,1,2),IVA!W:W,0)),"SIN COD.")</f>
        <v>0</v>
      </c>
      <c r="CH9393">
        <f ca="1">IFERROR(INDIRECT("IVA!Y"&amp;MATCH(MID(COMPRAS!C9293,1,2)&amp;MID(COMPRAS!F9293,1,2)&amp;MID(COMPRAS!D9293,1,2),IVA!W:W,0)),"SIN COD.")</f>
        <v>0</v>
      </c>
    </row>
    <row r="9394" spans="1:86" x14ac:dyDescent="0.25">
      <c r="A9394"/>
      <c r="B9394"/>
      <c r="D9394"/>
      <c r="AL9394">
        <f t="shared" si="1022"/>
        <v>0</v>
      </c>
      <c r="AQ9394">
        <f t="shared" si="1023"/>
        <v>0</v>
      </c>
      <c r="AR9394" t="str">
        <f>IFERROR(IF(OR(AP9394=338,AP9394=340,AP9394=341,AP9394=342,AP9394="342A",AP9394="342B"),PorcenRet(AP9394,AT9394,AU9394),INDEX(PORCENTAJEBUSCAR,MATCH(AP9394,CódigoRET,0),4)*1),"")</f>
        <v/>
      </c>
      <c r="AS9394">
        <f t="shared" si="1024"/>
        <v>0</v>
      </c>
      <c r="BF9394" t="str">
        <f>IFERROR(IF(OR(BD9394=338,BD9394=340,BD9394=341,BD9394=342,BD9394="342A",BD9394="342B"),PorcenRet(BD9394,BH9394,BI9394),INDEX(PORCENTAJEBUSCAR,MATCH(BD9394,CódigoRET,0),4)*1),"")</f>
        <v/>
      </c>
      <c r="BG9394">
        <f t="shared" si="1025"/>
        <v>0</v>
      </c>
      <c r="BO9394">
        <f t="shared" si="1026"/>
        <v>0</v>
      </c>
      <c r="CC9394">
        <f t="shared" si="1027"/>
        <v>0</v>
      </c>
      <c r="CD9394">
        <f t="shared" si="1028"/>
        <v>0</v>
      </c>
      <c r="CG9394">
        <f ca="1">IFERROR(INDIRECT("IVA!X"&amp;MATCH(MID(COMPRAS!C9294,1,2)&amp;MID(COMPRAS!F9294,1,2)&amp;MID(COMPRAS!D9294,1,2),IVA!W:W,0)),"SIN COD.")</f>
        <v>0</v>
      </c>
      <c r="CH9394">
        <f ca="1">IFERROR(INDIRECT("IVA!Y"&amp;MATCH(MID(COMPRAS!C9294,1,2)&amp;MID(COMPRAS!F9294,1,2)&amp;MID(COMPRAS!D9294,1,2),IVA!W:W,0)),"SIN COD.")</f>
        <v>0</v>
      </c>
    </row>
    <row r="9395" spans="1:86" x14ac:dyDescent="0.25">
      <c r="A9395"/>
      <c r="B9395"/>
      <c r="D9395"/>
      <c r="AL9395">
        <f t="shared" si="1022"/>
        <v>0</v>
      </c>
      <c r="AQ9395">
        <f t="shared" si="1023"/>
        <v>0</v>
      </c>
      <c r="AR9395" t="str">
        <f>IFERROR(IF(OR(AP9395=338,AP9395=340,AP9395=341,AP9395=342,AP9395="342A",AP9395="342B"),PorcenRet(AP9395,AT9395,AU9395),INDEX(PORCENTAJEBUSCAR,MATCH(AP9395,CódigoRET,0),4)*1),"")</f>
        <v/>
      </c>
      <c r="AS9395">
        <f t="shared" si="1024"/>
        <v>0</v>
      </c>
      <c r="BF9395" t="str">
        <f>IFERROR(IF(OR(BD9395=338,BD9395=340,BD9395=341,BD9395=342,BD9395="342A",BD9395="342B"),PorcenRet(BD9395,BH9395,BI9395),INDEX(PORCENTAJEBUSCAR,MATCH(BD9395,CódigoRET,0),4)*1),"")</f>
        <v/>
      </c>
      <c r="BG9395">
        <f t="shared" si="1025"/>
        <v>0</v>
      </c>
      <c r="BO9395">
        <f t="shared" si="1026"/>
        <v>0</v>
      </c>
      <c r="CC9395">
        <f t="shared" si="1027"/>
        <v>0</v>
      </c>
      <c r="CD9395">
        <f t="shared" si="1028"/>
        <v>0</v>
      </c>
      <c r="CG9395">
        <f ca="1">IFERROR(INDIRECT("IVA!X"&amp;MATCH(MID(COMPRAS!C9295,1,2)&amp;MID(COMPRAS!F9295,1,2)&amp;MID(COMPRAS!D9295,1,2),IVA!W:W,0)),"SIN COD.")</f>
        <v>0</v>
      </c>
      <c r="CH9395">
        <f ca="1">IFERROR(INDIRECT("IVA!Y"&amp;MATCH(MID(COMPRAS!C9295,1,2)&amp;MID(COMPRAS!F9295,1,2)&amp;MID(COMPRAS!D9295,1,2),IVA!W:W,0)),"SIN COD.")</f>
        <v>0</v>
      </c>
    </row>
    <row r="9396" spans="1:86" x14ac:dyDescent="0.25">
      <c r="A9396"/>
      <c r="B9396"/>
      <c r="D9396"/>
      <c r="AL9396">
        <f t="shared" si="1022"/>
        <v>0</v>
      </c>
      <c r="AQ9396">
        <f t="shared" si="1023"/>
        <v>0</v>
      </c>
      <c r="AR9396" t="str">
        <f>IFERROR(IF(OR(AP9396=338,AP9396=340,AP9396=341,AP9396=342,AP9396="342A",AP9396="342B"),PorcenRet(AP9396,AT9396,AU9396),INDEX(PORCENTAJEBUSCAR,MATCH(AP9396,CódigoRET,0),4)*1),"")</f>
        <v/>
      </c>
      <c r="AS9396">
        <f t="shared" si="1024"/>
        <v>0</v>
      </c>
      <c r="BF9396" t="str">
        <f>IFERROR(IF(OR(BD9396=338,BD9396=340,BD9396=341,BD9396=342,BD9396="342A",BD9396="342B"),PorcenRet(BD9396,BH9396,BI9396),INDEX(PORCENTAJEBUSCAR,MATCH(BD9396,CódigoRET,0),4)*1),"")</f>
        <v/>
      </c>
      <c r="BG9396">
        <f t="shared" si="1025"/>
        <v>0</v>
      </c>
      <c r="BO9396">
        <f t="shared" si="1026"/>
        <v>0</v>
      </c>
      <c r="CC9396">
        <f t="shared" si="1027"/>
        <v>0</v>
      </c>
      <c r="CD9396">
        <f t="shared" si="1028"/>
        <v>0</v>
      </c>
      <c r="CG9396">
        <f ca="1">IFERROR(INDIRECT("IVA!X"&amp;MATCH(MID(COMPRAS!C9296,1,2)&amp;MID(COMPRAS!F9296,1,2)&amp;MID(COMPRAS!D9296,1,2),IVA!W:W,0)),"SIN COD.")</f>
        <v>0</v>
      </c>
      <c r="CH9396">
        <f ca="1">IFERROR(INDIRECT("IVA!Y"&amp;MATCH(MID(COMPRAS!C9296,1,2)&amp;MID(COMPRAS!F9296,1,2)&amp;MID(COMPRAS!D9296,1,2),IVA!W:W,0)),"SIN COD.")</f>
        <v>0</v>
      </c>
    </row>
    <row r="9397" spans="1:86" x14ac:dyDescent="0.25">
      <c r="A9397"/>
      <c r="B9397"/>
      <c r="D9397"/>
      <c r="AL9397">
        <f t="shared" si="1022"/>
        <v>0</v>
      </c>
      <c r="AQ9397">
        <f t="shared" si="1023"/>
        <v>0</v>
      </c>
      <c r="AR9397" t="str">
        <f>IFERROR(IF(OR(AP9397=338,AP9397=340,AP9397=341,AP9397=342,AP9397="342A",AP9397="342B"),PorcenRet(AP9397,AT9397,AU9397),INDEX(PORCENTAJEBUSCAR,MATCH(AP9397,CódigoRET,0),4)*1),"")</f>
        <v/>
      </c>
      <c r="AS9397">
        <f t="shared" si="1024"/>
        <v>0</v>
      </c>
      <c r="BF9397" t="str">
        <f>IFERROR(IF(OR(BD9397=338,BD9397=340,BD9397=341,BD9397=342,BD9397="342A",BD9397="342B"),PorcenRet(BD9397,BH9397,BI9397),INDEX(PORCENTAJEBUSCAR,MATCH(BD9397,CódigoRET,0),4)*1),"")</f>
        <v/>
      </c>
      <c r="BG9397">
        <f t="shared" si="1025"/>
        <v>0</v>
      </c>
      <c r="BO9397">
        <f t="shared" si="1026"/>
        <v>0</v>
      </c>
      <c r="CC9397">
        <f t="shared" si="1027"/>
        <v>0</v>
      </c>
      <c r="CD9397">
        <f t="shared" si="1028"/>
        <v>0</v>
      </c>
      <c r="CG9397">
        <f ca="1">IFERROR(INDIRECT("IVA!X"&amp;MATCH(MID(COMPRAS!C9297,1,2)&amp;MID(COMPRAS!F9297,1,2)&amp;MID(COMPRAS!D9297,1,2),IVA!W:W,0)),"SIN COD.")</f>
        <v>0</v>
      </c>
      <c r="CH9397">
        <f ca="1">IFERROR(INDIRECT("IVA!Y"&amp;MATCH(MID(COMPRAS!C9297,1,2)&amp;MID(COMPRAS!F9297,1,2)&amp;MID(COMPRAS!D9297,1,2),IVA!W:W,0)),"SIN COD.")</f>
        <v>0</v>
      </c>
    </row>
    <row r="9398" spans="1:86" x14ac:dyDescent="0.25">
      <c r="A9398"/>
      <c r="B9398"/>
      <c r="D9398"/>
      <c r="AL9398">
        <f t="shared" si="1022"/>
        <v>0</v>
      </c>
      <c r="AQ9398">
        <f t="shared" si="1023"/>
        <v>0</v>
      </c>
      <c r="AR9398" t="str">
        <f>IFERROR(IF(OR(AP9398=338,AP9398=340,AP9398=341,AP9398=342,AP9398="342A",AP9398="342B"),PorcenRet(AP9398,AT9398,AU9398),INDEX(PORCENTAJEBUSCAR,MATCH(AP9398,CódigoRET,0),4)*1),"")</f>
        <v/>
      </c>
      <c r="AS9398">
        <f t="shared" si="1024"/>
        <v>0</v>
      </c>
      <c r="BF9398" t="str">
        <f>IFERROR(IF(OR(BD9398=338,BD9398=340,BD9398=341,BD9398=342,BD9398="342A",BD9398="342B"),PorcenRet(BD9398,BH9398,BI9398),INDEX(PORCENTAJEBUSCAR,MATCH(BD9398,CódigoRET,0),4)*1),"")</f>
        <v/>
      </c>
      <c r="BG9398">
        <f t="shared" si="1025"/>
        <v>0</v>
      </c>
      <c r="BO9398">
        <f t="shared" si="1026"/>
        <v>0</v>
      </c>
      <c r="CC9398">
        <f t="shared" si="1027"/>
        <v>0</v>
      </c>
      <c r="CD9398">
        <f t="shared" si="1028"/>
        <v>0</v>
      </c>
      <c r="CG9398">
        <f ca="1">IFERROR(INDIRECT("IVA!X"&amp;MATCH(MID(COMPRAS!C9298,1,2)&amp;MID(COMPRAS!F9298,1,2)&amp;MID(COMPRAS!D9298,1,2),IVA!W:W,0)),"SIN COD.")</f>
        <v>0</v>
      </c>
      <c r="CH9398">
        <f ca="1">IFERROR(INDIRECT("IVA!Y"&amp;MATCH(MID(COMPRAS!C9298,1,2)&amp;MID(COMPRAS!F9298,1,2)&amp;MID(COMPRAS!D9298,1,2),IVA!W:W,0)),"SIN COD.")</f>
        <v>0</v>
      </c>
    </row>
    <row r="9399" spans="1:86" x14ac:dyDescent="0.25">
      <c r="A9399"/>
      <c r="B9399"/>
      <c r="D9399"/>
      <c r="AL9399">
        <f t="shared" si="1022"/>
        <v>0</v>
      </c>
      <c r="AQ9399">
        <f t="shared" si="1023"/>
        <v>0</v>
      </c>
      <c r="AR9399" t="str">
        <f>IFERROR(IF(OR(AP9399=338,AP9399=340,AP9399=341,AP9399=342,AP9399="342A",AP9399="342B"),PorcenRet(AP9399,AT9399,AU9399),INDEX(PORCENTAJEBUSCAR,MATCH(AP9399,CódigoRET,0),4)*1),"")</f>
        <v/>
      </c>
      <c r="AS9399">
        <f t="shared" si="1024"/>
        <v>0</v>
      </c>
      <c r="BF9399" t="str">
        <f>IFERROR(IF(OR(BD9399=338,BD9399=340,BD9399=341,BD9399=342,BD9399="342A",BD9399="342B"),PorcenRet(BD9399,BH9399,BI9399),INDEX(PORCENTAJEBUSCAR,MATCH(BD9399,CódigoRET,0),4)*1),"")</f>
        <v/>
      </c>
      <c r="BG9399">
        <f t="shared" si="1025"/>
        <v>0</v>
      </c>
      <c r="BO9399">
        <f t="shared" si="1026"/>
        <v>0</v>
      </c>
      <c r="CC9399">
        <f t="shared" si="1027"/>
        <v>0</v>
      </c>
      <c r="CD9399">
        <f t="shared" si="1028"/>
        <v>0</v>
      </c>
      <c r="CG9399">
        <f ca="1">IFERROR(INDIRECT("IVA!X"&amp;MATCH(MID(COMPRAS!C9299,1,2)&amp;MID(COMPRAS!F9299,1,2)&amp;MID(COMPRAS!D9299,1,2),IVA!W:W,0)),"SIN COD.")</f>
        <v>0</v>
      </c>
      <c r="CH9399">
        <f ca="1">IFERROR(INDIRECT("IVA!Y"&amp;MATCH(MID(COMPRAS!C9299,1,2)&amp;MID(COMPRAS!F9299,1,2)&amp;MID(COMPRAS!D9299,1,2),IVA!W:W,0)),"SIN COD.")</f>
        <v>0</v>
      </c>
    </row>
    <row r="9400" spans="1:86" x14ac:dyDescent="0.25">
      <c r="A9400"/>
      <c r="B9400"/>
      <c r="D9400"/>
      <c r="AL9400">
        <f t="shared" si="1022"/>
        <v>0</v>
      </c>
      <c r="AQ9400">
        <f t="shared" si="1023"/>
        <v>0</v>
      </c>
      <c r="AR9400" t="str">
        <f>IFERROR(IF(OR(AP9400=338,AP9400=340,AP9400=341,AP9400=342,AP9400="342A",AP9400="342B"),PorcenRet(AP9400,AT9400,AU9400),INDEX(PORCENTAJEBUSCAR,MATCH(AP9400,CódigoRET,0),4)*1),"")</f>
        <v/>
      </c>
      <c r="AS9400">
        <f t="shared" si="1024"/>
        <v>0</v>
      </c>
      <c r="BF9400" t="str">
        <f>IFERROR(IF(OR(BD9400=338,BD9400=340,BD9400=341,BD9400=342,BD9400="342A",BD9400="342B"),PorcenRet(BD9400,BH9400,BI9400),INDEX(PORCENTAJEBUSCAR,MATCH(BD9400,CódigoRET,0),4)*1),"")</f>
        <v/>
      </c>
      <c r="BG9400">
        <f t="shared" si="1025"/>
        <v>0</v>
      </c>
      <c r="BO9400">
        <f t="shared" si="1026"/>
        <v>0</v>
      </c>
      <c r="CC9400">
        <f t="shared" si="1027"/>
        <v>0</v>
      </c>
      <c r="CD9400">
        <f t="shared" si="1028"/>
        <v>0</v>
      </c>
      <c r="CG9400">
        <f ca="1">IFERROR(INDIRECT("IVA!X"&amp;MATCH(MID(COMPRAS!C9300,1,2)&amp;MID(COMPRAS!F9300,1,2)&amp;MID(COMPRAS!D9300,1,2),IVA!W:W,0)),"SIN COD.")</f>
        <v>0</v>
      </c>
      <c r="CH9400">
        <f ca="1">IFERROR(INDIRECT("IVA!Y"&amp;MATCH(MID(COMPRAS!C9300,1,2)&amp;MID(COMPRAS!F9300,1,2)&amp;MID(COMPRAS!D9300,1,2),IVA!W:W,0)),"SIN COD.")</f>
        <v>0</v>
      </c>
    </row>
    <row r="9401" spans="1:86" x14ac:dyDescent="0.25">
      <c r="A9401"/>
      <c r="B9401"/>
      <c r="D9401"/>
      <c r="AL9401">
        <f t="shared" si="1022"/>
        <v>0</v>
      </c>
      <c r="AQ9401">
        <f t="shared" si="1023"/>
        <v>0</v>
      </c>
      <c r="AR9401" t="str">
        <f>IFERROR(IF(OR(AP9401=338,AP9401=340,AP9401=341,AP9401=342,AP9401="342A",AP9401="342B"),PorcenRet(AP9401,AT9401,AU9401),INDEX(PORCENTAJEBUSCAR,MATCH(AP9401,CódigoRET,0),4)*1),"")</f>
        <v/>
      </c>
      <c r="AS9401">
        <f t="shared" si="1024"/>
        <v>0</v>
      </c>
      <c r="BF9401" t="str">
        <f>IFERROR(IF(OR(BD9401=338,BD9401=340,BD9401=341,BD9401=342,BD9401="342A",BD9401="342B"),PorcenRet(BD9401,BH9401,BI9401),INDEX(PORCENTAJEBUSCAR,MATCH(BD9401,CódigoRET,0),4)*1),"")</f>
        <v/>
      </c>
      <c r="BG9401">
        <f t="shared" si="1025"/>
        <v>0</v>
      </c>
      <c r="BO9401">
        <f t="shared" si="1026"/>
        <v>0</v>
      </c>
      <c r="CC9401">
        <f t="shared" si="1027"/>
        <v>0</v>
      </c>
      <c r="CD9401">
        <f t="shared" si="1028"/>
        <v>0</v>
      </c>
      <c r="CG9401">
        <f ca="1">IFERROR(INDIRECT("IVA!X"&amp;MATCH(MID(COMPRAS!C9301,1,2)&amp;MID(COMPRAS!F9301,1,2)&amp;MID(COMPRAS!D9301,1,2),IVA!W:W,0)),"SIN COD.")</f>
        <v>0</v>
      </c>
      <c r="CH9401">
        <f ca="1">IFERROR(INDIRECT("IVA!Y"&amp;MATCH(MID(COMPRAS!C9301,1,2)&amp;MID(COMPRAS!F9301,1,2)&amp;MID(COMPRAS!D9301,1,2),IVA!W:W,0)),"SIN COD.")</f>
        <v>0</v>
      </c>
    </row>
    <row r="9402" spans="1:86" x14ac:dyDescent="0.25">
      <c r="A9402"/>
      <c r="B9402"/>
      <c r="D9402"/>
      <c r="AL9402">
        <f t="shared" si="1022"/>
        <v>0</v>
      </c>
      <c r="AQ9402">
        <f t="shared" si="1023"/>
        <v>0</v>
      </c>
      <c r="AR9402" t="str">
        <f>IFERROR(IF(OR(AP9402=338,AP9402=340,AP9402=341,AP9402=342,AP9402="342A",AP9402="342B"),PorcenRet(AP9402,AT9402,AU9402),INDEX(PORCENTAJEBUSCAR,MATCH(AP9402,CódigoRET,0),4)*1),"")</f>
        <v/>
      </c>
      <c r="AS9402">
        <f t="shared" si="1024"/>
        <v>0</v>
      </c>
      <c r="BF9402" t="str">
        <f>IFERROR(IF(OR(BD9402=338,BD9402=340,BD9402=341,BD9402=342,BD9402="342A",BD9402="342B"),PorcenRet(BD9402,BH9402,BI9402),INDEX(PORCENTAJEBUSCAR,MATCH(BD9402,CódigoRET,0),4)*1),"")</f>
        <v/>
      </c>
      <c r="BG9402">
        <f t="shared" si="1025"/>
        <v>0</v>
      </c>
      <c r="BO9402">
        <f t="shared" si="1026"/>
        <v>0</v>
      </c>
      <c r="CC9402">
        <f t="shared" si="1027"/>
        <v>0</v>
      </c>
      <c r="CD9402">
        <f t="shared" si="1028"/>
        <v>0</v>
      </c>
      <c r="CG9402">
        <f ca="1">IFERROR(INDIRECT("IVA!X"&amp;MATCH(MID(COMPRAS!C9302,1,2)&amp;MID(COMPRAS!F9302,1,2)&amp;MID(COMPRAS!D9302,1,2),IVA!W:W,0)),"SIN COD.")</f>
        <v>0</v>
      </c>
      <c r="CH9402">
        <f ca="1">IFERROR(INDIRECT("IVA!Y"&amp;MATCH(MID(COMPRAS!C9302,1,2)&amp;MID(COMPRAS!F9302,1,2)&amp;MID(COMPRAS!D9302,1,2),IVA!W:W,0)),"SIN COD.")</f>
        <v>0</v>
      </c>
    </row>
    <row r="9403" spans="1:86" x14ac:dyDescent="0.25">
      <c r="A9403"/>
      <c r="B9403"/>
      <c r="D9403"/>
      <c r="AL9403">
        <f t="shared" si="1022"/>
        <v>0</v>
      </c>
      <c r="AQ9403">
        <f t="shared" si="1023"/>
        <v>0</v>
      </c>
      <c r="AR9403" t="str">
        <f>IFERROR(IF(OR(AP9403=338,AP9403=340,AP9403=341,AP9403=342,AP9403="342A",AP9403="342B"),PorcenRet(AP9403,AT9403,AU9403),INDEX(PORCENTAJEBUSCAR,MATCH(AP9403,CódigoRET,0),4)*1),"")</f>
        <v/>
      </c>
      <c r="AS9403">
        <f t="shared" si="1024"/>
        <v>0</v>
      </c>
      <c r="BF9403" t="str">
        <f>IFERROR(IF(OR(BD9403=338,BD9403=340,BD9403=341,BD9403=342,BD9403="342A",BD9403="342B"),PorcenRet(BD9403,BH9403,BI9403),INDEX(PORCENTAJEBUSCAR,MATCH(BD9403,CódigoRET,0),4)*1),"")</f>
        <v/>
      </c>
      <c r="BG9403">
        <f t="shared" si="1025"/>
        <v>0</v>
      </c>
      <c r="BO9403">
        <f t="shared" si="1026"/>
        <v>0</v>
      </c>
      <c r="CC9403">
        <f t="shared" si="1027"/>
        <v>0</v>
      </c>
      <c r="CD9403">
        <f t="shared" si="1028"/>
        <v>0</v>
      </c>
      <c r="CG9403">
        <f ca="1">IFERROR(INDIRECT("IVA!X"&amp;MATCH(MID(COMPRAS!C9303,1,2)&amp;MID(COMPRAS!F9303,1,2)&amp;MID(COMPRAS!D9303,1,2),IVA!W:W,0)),"SIN COD.")</f>
        <v>0</v>
      </c>
      <c r="CH9403">
        <f ca="1">IFERROR(INDIRECT("IVA!Y"&amp;MATCH(MID(COMPRAS!C9303,1,2)&amp;MID(COMPRAS!F9303,1,2)&amp;MID(COMPRAS!D9303,1,2),IVA!W:W,0)),"SIN COD.")</f>
        <v>0</v>
      </c>
    </row>
    <row r="9404" spans="1:86" x14ac:dyDescent="0.25">
      <c r="A9404"/>
      <c r="B9404"/>
      <c r="D9404"/>
      <c r="AL9404">
        <f t="shared" si="1022"/>
        <v>0</v>
      </c>
      <c r="AQ9404">
        <f t="shared" si="1023"/>
        <v>0</v>
      </c>
      <c r="AR9404" t="str">
        <f>IFERROR(IF(OR(AP9404=338,AP9404=340,AP9404=341,AP9404=342,AP9404="342A",AP9404="342B"),PorcenRet(AP9404,AT9404,AU9404),INDEX(PORCENTAJEBUSCAR,MATCH(AP9404,CódigoRET,0),4)*1),"")</f>
        <v/>
      </c>
      <c r="AS9404">
        <f t="shared" si="1024"/>
        <v>0</v>
      </c>
      <c r="BF9404" t="str">
        <f>IFERROR(IF(OR(BD9404=338,BD9404=340,BD9404=341,BD9404=342,BD9404="342A",BD9404="342B"),PorcenRet(BD9404,BH9404,BI9404),INDEX(PORCENTAJEBUSCAR,MATCH(BD9404,CódigoRET,0),4)*1),"")</f>
        <v/>
      </c>
      <c r="BG9404">
        <f t="shared" si="1025"/>
        <v>0</v>
      </c>
      <c r="BO9404">
        <f t="shared" si="1026"/>
        <v>0</v>
      </c>
      <c r="CC9404">
        <f t="shared" si="1027"/>
        <v>0</v>
      </c>
      <c r="CD9404">
        <f t="shared" si="1028"/>
        <v>0</v>
      </c>
      <c r="CG9404">
        <f ca="1">IFERROR(INDIRECT("IVA!X"&amp;MATCH(MID(COMPRAS!C9304,1,2)&amp;MID(COMPRAS!F9304,1,2)&amp;MID(COMPRAS!D9304,1,2),IVA!W:W,0)),"SIN COD.")</f>
        <v>0</v>
      </c>
      <c r="CH9404">
        <f ca="1">IFERROR(INDIRECT("IVA!Y"&amp;MATCH(MID(COMPRAS!C9304,1,2)&amp;MID(COMPRAS!F9304,1,2)&amp;MID(COMPRAS!D9304,1,2),IVA!W:W,0)),"SIN COD.")</f>
        <v>0</v>
      </c>
    </row>
    <row r="9405" spans="1:86" x14ac:dyDescent="0.25">
      <c r="A9405"/>
      <c r="B9405"/>
      <c r="D9405"/>
      <c r="AL9405">
        <f t="shared" si="1022"/>
        <v>0</v>
      </c>
      <c r="AQ9405">
        <f t="shared" si="1023"/>
        <v>0</v>
      </c>
      <c r="AR9405" t="str">
        <f>IFERROR(IF(OR(AP9405=338,AP9405=340,AP9405=341,AP9405=342,AP9405="342A",AP9405="342B"),PorcenRet(AP9405,AT9405,AU9405),INDEX(PORCENTAJEBUSCAR,MATCH(AP9405,CódigoRET,0),4)*1),"")</f>
        <v/>
      </c>
      <c r="AS9405">
        <f t="shared" si="1024"/>
        <v>0</v>
      </c>
      <c r="BF9405" t="str">
        <f>IFERROR(IF(OR(BD9405=338,BD9405=340,BD9405=341,BD9405=342,BD9405="342A",BD9405="342B"),PorcenRet(BD9405,BH9405,BI9405),INDEX(PORCENTAJEBUSCAR,MATCH(BD9405,CódigoRET,0),4)*1),"")</f>
        <v/>
      </c>
      <c r="BG9405">
        <f t="shared" si="1025"/>
        <v>0</v>
      </c>
      <c r="BO9405">
        <f t="shared" si="1026"/>
        <v>0</v>
      </c>
      <c r="CC9405">
        <f t="shared" si="1027"/>
        <v>0</v>
      </c>
      <c r="CD9405">
        <f t="shared" si="1028"/>
        <v>0</v>
      </c>
      <c r="CG9405">
        <f ca="1">IFERROR(INDIRECT("IVA!X"&amp;MATCH(MID(COMPRAS!C9305,1,2)&amp;MID(COMPRAS!F9305,1,2)&amp;MID(COMPRAS!D9305,1,2),IVA!W:W,0)),"SIN COD.")</f>
        <v>0</v>
      </c>
      <c r="CH9405">
        <f ca="1">IFERROR(INDIRECT("IVA!Y"&amp;MATCH(MID(COMPRAS!C9305,1,2)&amp;MID(COMPRAS!F9305,1,2)&amp;MID(COMPRAS!D9305,1,2),IVA!W:W,0)),"SIN COD.")</f>
        <v>0</v>
      </c>
    </row>
    <row r="9406" spans="1:86" x14ac:dyDescent="0.25">
      <c r="A9406"/>
      <c r="B9406"/>
      <c r="D9406"/>
      <c r="AL9406">
        <f t="shared" si="1022"/>
        <v>0</v>
      </c>
      <c r="AQ9406">
        <f t="shared" si="1023"/>
        <v>0</v>
      </c>
      <c r="AR9406" t="str">
        <f>IFERROR(IF(OR(AP9406=338,AP9406=340,AP9406=341,AP9406=342,AP9406="342A",AP9406="342B"),PorcenRet(AP9406,AT9406,AU9406),INDEX(PORCENTAJEBUSCAR,MATCH(AP9406,CódigoRET,0),4)*1),"")</f>
        <v/>
      </c>
      <c r="AS9406">
        <f t="shared" si="1024"/>
        <v>0</v>
      </c>
      <c r="BF9406" t="str">
        <f>IFERROR(IF(OR(BD9406=338,BD9406=340,BD9406=341,BD9406=342,BD9406="342A",BD9406="342B"),PorcenRet(BD9406,BH9406,BI9406),INDEX(PORCENTAJEBUSCAR,MATCH(BD9406,CódigoRET,0),4)*1),"")</f>
        <v/>
      </c>
      <c r="BG9406">
        <f t="shared" si="1025"/>
        <v>0</v>
      </c>
      <c r="BO9406">
        <f t="shared" si="1026"/>
        <v>0</v>
      </c>
      <c r="CC9406">
        <f t="shared" si="1027"/>
        <v>0</v>
      </c>
      <c r="CD9406">
        <f t="shared" si="1028"/>
        <v>0</v>
      </c>
      <c r="CG9406">
        <f ca="1">IFERROR(INDIRECT("IVA!X"&amp;MATCH(MID(COMPRAS!C9306,1,2)&amp;MID(COMPRAS!F9306,1,2)&amp;MID(COMPRAS!D9306,1,2),IVA!W:W,0)),"SIN COD.")</f>
        <v>0</v>
      </c>
      <c r="CH9406">
        <f ca="1">IFERROR(INDIRECT("IVA!Y"&amp;MATCH(MID(COMPRAS!C9306,1,2)&amp;MID(COMPRAS!F9306,1,2)&amp;MID(COMPRAS!D9306,1,2),IVA!W:W,0)),"SIN COD.")</f>
        <v>0</v>
      </c>
    </row>
    <row r="9407" spans="1:86" x14ac:dyDescent="0.25">
      <c r="A9407"/>
      <c r="B9407"/>
      <c r="D9407"/>
      <c r="AL9407">
        <f t="shared" si="1022"/>
        <v>0</v>
      </c>
      <c r="AQ9407">
        <f t="shared" si="1023"/>
        <v>0</v>
      </c>
      <c r="AR9407" t="str">
        <f>IFERROR(IF(OR(AP9407=338,AP9407=340,AP9407=341,AP9407=342,AP9407="342A",AP9407="342B"),PorcenRet(AP9407,AT9407,AU9407),INDEX(PORCENTAJEBUSCAR,MATCH(AP9407,CódigoRET,0),4)*1),"")</f>
        <v/>
      </c>
      <c r="AS9407">
        <f t="shared" si="1024"/>
        <v>0</v>
      </c>
      <c r="BF9407" t="str">
        <f>IFERROR(IF(OR(BD9407=338,BD9407=340,BD9407=341,BD9407=342,BD9407="342A",BD9407="342B"),PorcenRet(BD9407,BH9407,BI9407),INDEX(PORCENTAJEBUSCAR,MATCH(BD9407,CódigoRET,0),4)*1),"")</f>
        <v/>
      </c>
      <c r="BG9407">
        <f t="shared" si="1025"/>
        <v>0</v>
      </c>
      <c r="BO9407">
        <f t="shared" si="1026"/>
        <v>0</v>
      </c>
      <c r="CC9407">
        <f t="shared" si="1027"/>
        <v>0</v>
      </c>
      <c r="CD9407">
        <f t="shared" si="1028"/>
        <v>0</v>
      </c>
      <c r="CG9407">
        <f ca="1">IFERROR(INDIRECT("IVA!X"&amp;MATCH(MID(COMPRAS!C9307,1,2)&amp;MID(COMPRAS!F9307,1,2)&amp;MID(COMPRAS!D9307,1,2),IVA!W:W,0)),"SIN COD.")</f>
        <v>0</v>
      </c>
      <c r="CH9407">
        <f ca="1">IFERROR(INDIRECT("IVA!Y"&amp;MATCH(MID(COMPRAS!C9307,1,2)&amp;MID(COMPRAS!F9307,1,2)&amp;MID(COMPRAS!D9307,1,2),IVA!W:W,0)),"SIN COD.")</f>
        <v>0</v>
      </c>
    </row>
    <row r="9408" spans="1:86" x14ac:dyDescent="0.25">
      <c r="A9408"/>
      <c r="B9408"/>
      <c r="D9408"/>
      <c r="AL9408">
        <f t="shared" si="1022"/>
        <v>0</v>
      </c>
      <c r="AQ9408">
        <f t="shared" si="1023"/>
        <v>0</v>
      </c>
      <c r="AR9408" t="str">
        <f>IFERROR(IF(OR(AP9408=338,AP9408=340,AP9408=341,AP9408=342,AP9408="342A",AP9408="342B"),PorcenRet(AP9408,AT9408,AU9408),INDEX(PORCENTAJEBUSCAR,MATCH(AP9408,CódigoRET,0),4)*1),"")</f>
        <v/>
      </c>
      <c r="AS9408">
        <f t="shared" si="1024"/>
        <v>0</v>
      </c>
      <c r="BF9408" t="str">
        <f>IFERROR(IF(OR(BD9408=338,BD9408=340,BD9408=341,BD9408=342,BD9408="342A",BD9408="342B"),PorcenRet(BD9408,BH9408,BI9408),INDEX(PORCENTAJEBUSCAR,MATCH(BD9408,CódigoRET,0),4)*1),"")</f>
        <v/>
      </c>
      <c r="BG9408">
        <f t="shared" si="1025"/>
        <v>0</v>
      </c>
      <c r="BO9408">
        <f t="shared" si="1026"/>
        <v>0</v>
      </c>
      <c r="CC9408">
        <f t="shared" si="1027"/>
        <v>0</v>
      </c>
      <c r="CD9408">
        <f t="shared" si="1028"/>
        <v>0</v>
      </c>
      <c r="CG9408">
        <f ca="1">IFERROR(INDIRECT("IVA!X"&amp;MATCH(MID(COMPRAS!C9308,1,2)&amp;MID(COMPRAS!F9308,1,2)&amp;MID(COMPRAS!D9308,1,2),IVA!W:W,0)),"SIN COD.")</f>
        <v>0</v>
      </c>
      <c r="CH9408">
        <f ca="1">IFERROR(INDIRECT("IVA!Y"&amp;MATCH(MID(COMPRAS!C9308,1,2)&amp;MID(COMPRAS!F9308,1,2)&amp;MID(COMPRAS!D9308,1,2),IVA!W:W,0)),"SIN COD.")</f>
        <v>0</v>
      </c>
    </row>
    <row r="9409" spans="1:86" x14ac:dyDescent="0.25">
      <c r="A9409"/>
      <c r="B9409"/>
      <c r="D9409"/>
      <c r="AL9409">
        <f t="shared" si="1022"/>
        <v>0</v>
      </c>
      <c r="AQ9409">
        <f t="shared" si="1023"/>
        <v>0</v>
      </c>
      <c r="AR9409" t="str">
        <f>IFERROR(IF(OR(AP9409=338,AP9409=340,AP9409=341,AP9409=342,AP9409="342A",AP9409="342B"),PorcenRet(AP9409,AT9409,AU9409),INDEX(PORCENTAJEBUSCAR,MATCH(AP9409,CódigoRET,0),4)*1),"")</f>
        <v/>
      </c>
      <c r="AS9409">
        <f t="shared" si="1024"/>
        <v>0</v>
      </c>
      <c r="BF9409" t="str">
        <f>IFERROR(IF(OR(BD9409=338,BD9409=340,BD9409=341,BD9409=342,BD9409="342A",BD9409="342B"),PorcenRet(BD9409,BH9409,BI9409),INDEX(PORCENTAJEBUSCAR,MATCH(BD9409,CódigoRET,0),4)*1),"")</f>
        <v/>
      </c>
      <c r="BG9409">
        <f t="shared" si="1025"/>
        <v>0</v>
      </c>
      <c r="BO9409">
        <f t="shared" si="1026"/>
        <v>0</v>
      </c>
      <c r="CC9409">
        <f t="shared" si="1027"/>
        <v>0</v>
      </c>
      <c r="CD9409">
        <f t="shared" si="1028"/>
        <v>0</v>
      </c>
      <c r="CG9409">
        <f ca="1">IFERROR(INDIRECT("IVA!X"&amp;MATCH(MID(COMPRAS!C9309,1,2)&amp;MID(COMPRAS!F9309,1,2)&amp;MID(COMPRAS!D9309,1,2),IVA!W:W,0)),"SIN COD.")</f>
        <v>0</v>
      </c>
      <c r="CH9409">
        <f ca="1">IFERROR(INDIRECT("IVA!Y"&amp;MATCH(MID(COMPRAS!C9309,1,2)&amp;MID(COMPRAS!F9309,1,2)&amp;MID(COMPRAS!D9309,1,2),IVA!W:W,0)),"SIN COD.")</f>
        <v>0</v>
      </c>
    </row>
    <row r="9410" spans="1:86" x14ac:dyDescent="0.25">
      <c r="A9410"/>
      <c r="B9410"/>
      <c r="D9410"/>
      <c r="AL9410">
        <f t="shared" ref="AL9410:AL9473" si="1029">O9410+P9410+Q9410+R9410+S9410+T9410+U9410+V9410</f>
        <v>0</v>
      </c>
      <c r="AQ9410">
        <f t="shared" ref="AQ9410:AQ9473" si="1030">+P9410+Q9410+R9410+S9410-BE9410-BQ9410-BW9410+O9410</f>
        <v>0</v>
      </c>
      <c r="AR9410" t="str">
        <f>IFERROR(IF(OR(AP9410=338,AP9410=340,AP9410=341,AP9410=342,AP9410="342A",AP9410="342B"),PorcenRet(AP9410,AT9410,AU9410),INDEX(PORCENTAJEBUSCAR,MATCH(AP9410,CódigoRET,0),4)*1),"")</f>
        <v/>
      </c>
      <c r="AS9410">
        <f t="shared" ref="AS9410:AS9473" si="1031">ROUND(IF(AP9410="",0,AQ9410*(AR9410/100)),2)</f>
        <v>0</v>
      </c>
      <c r="BF9410" t="str">
        <f>IFERROR(IF(OR(BD9410=338,BD9410=340,BD9410=341,BD9410=342,BD9410="342A",BD9410="342B"),PorcenRet(BD9410,BH9410,BI9410),INDEX(PORCENTAJEBUSCAR,MATCH(BD9410,CódigoRET,0),4)*1),"")</f>
        <v/>
      </c>
      <c r="BG9410">
        <f t="shared" ref="BG9410:BG9473" si="1032">ROUND(IF(BD9410="",0,BE9410*(BF9410/100)),2)</f>
        <v>0</v>
      </c>
      <c r="BO9410">
        <f t="shared" ref="BO9410:BO9473" si="1033">IF(MID(F9410,1,2)="41",SUM(O9410:S9410),0)</f>
        <v>0</v>
      </c>
      <c r="CC9410">
        <f t="shared" ref="CC9410:CC9473" si="1034">O9410+P9410+Q9410+R9410+S9410</f>
        <v>0</v>
      </c>
      <c r="CD9410">
        <f t="shared" ref="CD9410:CD9473" si="1035">T9410+U9410</f>
        <v>0</v>
      </c>
      <c r="CG9410">
        <f ca="1">IFERROR(INDIRECT("IVA!X"&amp;MATCH(MID(COMPRAS!C9310,1,2)&amp;MID(COMPRAS!F9310,1,2)&amp;MID(COMPRAS!D9310,1,2),IVA!W:W,0)),"SIN COD.")</f>
        <v>0</v>
      </c>
      <c r="CH9410">
        <f ca="1">IFERROR(INDIRECT("IVA!Y"&amp;MATCH(MID(COMPRAS!C9310,1,2)&amp;MID(COMPRAS!F9310,1,2)&amp;MID(COMPRAS!D9310,1,2),IVA!W:W,0)),"SIN COD.")</f>
        <v>0</v>
      </c>
    </row>
    <row r="9411" spans="1:86" x14ac:dyDescent="0.25">
      <c r="A9411"/>
      <c r="B9411"/>
      <c r="D9411"/>
      <c r="AL9411">
        <f t="shared" si="1029"/>
        <v>0</v>
      </c>
      <c r="AQ9411">
        <f t="shared" si="1030"/>
        <v>0</v>
      </c>
      <c r="AR9411" t="str">
        <f>IFERROR(IF(OR(AP9411=338,AP9411=340,AP9411=341,AP9411=342,AP9411="342A",AP9411="342B"),PorcenRet(AP9411,AT9411,AU9411),INDEX(PORCENTAJEBUSCAR,MATCH(AP9411,CódigoRET,0),4)*1),"")</f>
        <v/>
      </c>
      <c r="AS9411">
        <f t="shared" si="1031"/>
        <v>0</v>
      </c>
      <c r="BF9411" t="str">
        <f>IFERROR(IF(OR(BD9411=338,BD9411=340,BD9411=341,BD9411=342,BD9411="342A",BD9411="342B"),PorcenRet(BD9411,BH9411,BI9411),INDEX(PORCENTAJEBUSCAR,MATCH(BD9411,CódigoRET,0),4)*1),"")</f>
        <v/>
      </c>
      <c r="BG9411">
        <f t="shared" si="1032"/>
        <v>0</v>
      </c>
      <c r="BO9411">
        <f t="shared" si="1033"/>
        <v>0</v>
      </c>
      <c r="CC9411">
        <f t="shared" si="1034"/>
        <v>0</v>
      </c>
      <c r="CD9411">
        <f t="shared" si="1035"/>
        <v>0</v>
      </c>
      <c r="CG9411">
        <f ca="1">IFERROR(INDIRECT("IVA!X"&amp;MATCH(MID(COMPRAS!C9311,1,2)&amp;MID(COMPRAS!F9311,1,2)&amp;MID(COMPRAS!D9311,1,2),IVA!W:W,0)),"SIN COD.")</f>
        <v>0</v>
      </c>
      <c r="CH9411">
        <f ca="1">IFERROR(INDIRECT("IVA!Y"&amp;MATCH(MID(COMPRAS!C9311,1,2)&amp;MID(COMPRAS!F9311,1,2)&amp;MID(COMPRAS!D9311,1,2),IVA!W:W,0)),"SIN COD.")</f>
        <v>0</v>
      </c>
    </row>
    <row r="9412" spans="1:86" x14ac:dyDescent="0.25">
      <c r="A9412"/>
      <c r="B9412"/>
      <c r="D9412"/>
      <c r="AL9412">
        <f t="shared" si="1029"/>
        <v>0</v>
      </c>
      <c r="AQ9412">
        <f t="shared" si="1030"/>
        <v>0</v>
      </c>
      <c r="AR9412" t="str">
        <f>IFERROR(IF(OR(AP9412=338,AP9412=340,AP9412=341,AP9412=342,AP9412="342A",AP9412="342B"),PorcenRet(AP9412,AT9412,AU9412),INDEX(PORCENTAJEBUSCAR,MATCH(AP9412,CódigoRET,0),4)*1),"")</f>
        <v/>
      </c>
      <c r="AS9412">
        <f t="shared" si="1031"/>
        <v>0</v>
      </c>
      <c r="BF9412" t="str">
        <f>IFERROR(IF(OR(BD9412=338,BD9412=340,BD9412=341,BD9412=342,BD9412="342A",BD9412="342B"),PorcenRet(BD9412,BH9412,BI9412),INDEX(PORCENTAJEBUSCAR,MATCH(BD9412,CódigoRET,0),4)*1),"")</f>
        <v/>
      </c>
      <c r="BG9412">
        <f t="shared" si="1032"/>
        <v>0</v>
      </c>
      <c r="BO9412">
        <f t="shared" si="1033"/>
        <v>0</v>
      </c>
      <c r="CC9412">
        <f t="shared" si="1034"/>
        <v>0</v>
      </c>
      <c r="CD9412">
        <f t="shared" si="1035"/>
        <v>0</v>
      </c>
      <c r="CG9412">
        <f ca="1">IFERROR(INDIRECT("IVA!X"&amp;MATCH(MID(COMPRAS!C9312,1,2)&amp;MID(COMPRAS!F9312,1,2)&amp;MID(COMPRAS!D9312,1,2),IVA!W:W,0)),"SIN COD.")</f>
        <v>0</v>
      </c>
      <c r="CH9412">
        <f ca="1">IFERROR(INDIRECT("IVA!Y"&amp;MATCH(MID(COMPRAS!C9312,1,2)&amp;MID(COMPRAS!F9312,1,2)&amp;MID(COMPRAS!D9312,1,2),IVA!W:W,0)),"SIN COD.")</f>
        <v>0</v>
      </c>
    </row>
    <row r="9413" spans="1:86" x14ac:dyDescent="0.25">
      <c r="A9413"/>
      <c r="B9413"/>
      <c r="D9413"/>
      <c r="AL9413">
        <f t="shared" si="1029"/>
        <v>0</v>
      </c>
      <c r="AQ9413">
        <f t="shared" si="1030"/>
        <v>0</v>
      </c>
      <c r="AR9413" t="str">
        <f>IFERROR(IF(OR(AP9413=338,AP9413=340,AP9413=341,AP9413=342,AP9413="342A",AP9413="342B"),PorcenRet(AP9413,AT9413,AU9413),INDEX(PORCENTAJEBUSCAR,MATCH(AP9413,CódigoRET,0),4)*1),"")</f>
        <v/>
      </c>
      <c r="AS9413">
        <f t="shared" si="1031"/>
        <v>0</v>
      </c>
      <c r="BF9413" t="str">
        <f>IFERROR(IF(OR(BD9413=338,BD9413=340,BD9413=341,BD9413=342,BD9413="342A",BD9413="342B"),PorcenRet(BD9413,BH9413,BI9413),INDEX(PORCENTAJEBUSCAR,MATCH(BD9413,CódigoRET,0),4)*1),"")</f>
        <v/>
      </c>
      <c r="BG9413">
        <f t="shared" si="1032"/>
        <v>0</v>
      </c>
      <c r="BO9413">
        <f t="shared" si="1033"/>
        <v>0</v>
      </c>
      <c r="CC9413">
        <f t="shared" si="1034"/>
        <v>0</v>
      </c>
      <c r="CD9413">
        <f t="shared" si="1035"/>
        <v>0</v>
      </c>
      <c r="CG9413">
        <f ca="1">IFERROR(INDIRECT("IVA!X"&amp;MATCH(MID(COMPRAS!C9313,1,2)&amp;MID(COMPRAS!F9313,1,2)&amp;MID(COMPRAS!D9313,1,2),IVA!W:W,0)),"SIN COD.")</f>
        <v>0</v>
      </c>
      <c r="CH9413">
        <f ca="1">IFERROR(INDIRECT("IVA!Y"&amp;MATCH(MID(COMPRAS!C9313,1,2)&amp;MID(COMPRAS!F9313,1,2)&amp;MID(COMPRAS!D9313,1,2),IVA!W:W,0)),"SIN COD.")</f>
        <v>0</v>
      </c>
    </row>
    <row r="9414" spans="1:86" x14ac:dyDescent="0.25">
      <c r="A9414"/>
      <c r="B9414"/>
      <c r="D9414"/>
      <c r="AL9414">
        <f t="shared" si="1029"/>
        <v>0</v>
      </c>
      <c r="AQ9414">
        <f t="shared" si="1030"/>
        <v>0</v>
      </c>
      <c r="AR9414" t="str">
        <f>IFERROR(IF(OR(AP9414=338,AP9414=340,AP9414=341,AP9414=342,AP9414="342A",AP9414="342B"),PorcenRet(AP9414,AT9414,AU9414),INDEX(PORCENTAJEBUSCAR,MATCH(AP9414,CódigoRET,0),4)*1),"")</f>
        <v/>
      </c>
      <c r="AS9414">
        <f t="shared" si="1031"/>
        <v>0</v>
      </c>
      <c r="BF9414" t="str">
        <f>IFERROR(IF(OR(BD9414=338,BD9414=340,BD9414=341,BD9414=342,BD9414="342A",BD9414="342B"),PorcenRet(BD9414,BH9414,BI9414),INDEX(PORCENTAJEBUSCAR,MATCH(BD9414,CódigoRET,0),4)*1),"")</f>
        <v/>
      </c>
      <c r="BG9414">
        <f t="shared" si="1032"/>
        <v>0</v>
      </c>
      <c r="BO9414">
        <f t="shared" si="1033"/>
        <v>0</v>
      </c>
      <c r="CC9414">
        <f t="shared" si="1034"/>
        <v>0</v>
      </c>
      <c r="CD9414">
        <f t="shared" si="1035"/>
        <v>0</v>
      </c>
      <c r="CG9414">
        <f ca="1">IFERROR(INDIRECT("IVA!X"&amp;MATCH(MID(COMPRAS!C9314,1,2)&amp;MID(COMPRAS!F9314,1,2)&amp;MID(COMPRAS!D9314,1,2),IVA!W:W,0)),"SIN COD.")</f>
        <v>0</v>
      </c>
      <c r="CH9414">
        <f ca="1">IFERROR(INDIRECT("IVA!Y"&amp;MATCH(MID(COMPRAS!C9314,1,2)&amp;MID(COMPRAS!F9314,1,2)&amp;MID(COMPRAS!D9314,1,2),IVA!W:W,0)),"SIN COD.")</f>
        <v>0</v>
      </c>
    </row>
    <row r="9415" spans="1:86" x14ac:dyDescent="0.25">
      <c r="A9415"/>
      <c r="B9415"/>
      <c r="D9415"/>
      <c r="AL9415">
        <f t="shared" si="1029"/>
        <v>0</v>
      </c>
      <c r="AQ9415">
        <f t="shared" si="1030"/>
        <v>0</v>
      </c>
      <c r="AR9415" t="str">
        <f>IFERROR(IF(OR(AP9415=338,AP9415=340,AP9415=341,AP9415=342,AP9415="342A",AP9415="342B"),PorcenRet(AP9415,AT9415,AU9415),INDEX(PORCENTAJEBUSCAR,MATCH(AP9415,CódigoRET,0),4)*1),"")</f>
        <v/>
      </c>
      <c r="AS9415">
        <f t="shared" si="1031"/>
        <v>0</v>
      </c>
      <c r="BF9415" t="str">
        <f>IFERROR(IF(OR(BD9415=338,BD9415=340,BD9415=341,BD9415=342,BD9415="342A",BD9415="342B"),PorcenRet(BD9415,BH9415,BI9415),INDEX(PORCENTAJEBUSCAR,MATCH(BD9415,CódigoRET,0),4)*1),"")</f>
        <v/>
      </c>
      <c r="BG9415">
        <f t="shared" si="1032"/>
        <v>0</v>
      </c>
      <c r="BO9415">
        <f t="shared" si="1033"/>
        <v>0</v>
      </c>
      <c r="CC9415">
        <f t="shared" si="1034"/>
        <v>0</v>
      </c>
      <c r="CD9415">
        <f t="shared" si="1035"/>
        <v>0</v>
      </c>
      <c r="CG9415">
        <f ca="1">IFERROR(INDIRECT("IVA!X"&amp;MATCH(MID(COMPRAS!C9315,1,2)&amp;MID(COMPRAS!F9315,1,2)&amp;MID(COMPRAS!D9315,1,2),IVA!W:W,0)),"SIN COD.")</f>
        <v>0</v>
      </c>
      <c r="CH9415">
        <f ca="1">IFERROR(INDIRECT("IVA!Y"&amp;MATCH(MID(COMPRAS!C9315,1,2)&amp;MID(COMPRAS!F9315,1,2)&amp;MID(COMPRAS!D9315,1,2),IVA!W:W,0)),"SIN COD.")</f>
        <v>0</v>
      </c>
    </row>
    <row r="9416" spans="1:86" x14ac:dyDescent="0.25">
      <c r="A9416"/>
      <c r="B9416"/>
      <c r="D9416"/>
      <c r="AL9416">
        <f t="shared" si="1029"/>
        <v>0</v>
      </c>
      <c r="AQ9416">
        <f t="shared" si="1030"/>
        <v>0</v>
      </c>
      <c r="AR9416" t="str">
        <f>IFERROR(IF(OR(AP9416=338,AP9416=340,AP9416=341,AP9416=342,AP9416="342A",AP9416="342B"),PorcenRet(AP9416,AT9416,AU9416),INDEX(PORCENTAJEBUSCAR,MATCH(AP9416,CódigoRET,0),4)*1),"")</f>
        <v/>
      </c>
      <c r="AS9416">
        <f t="shared" si="1031"/>
        <v>0</v>
      </c>
      <c r="BF9416" t="str">
        <f>IFERROR(IF(OR(BD9416=338,BD9416=340,BD9416=341,BD9416=342,BD9416="342A",BD9416="342B"),PorcenRet(BD9416,BH9416,BI9416),INDEX(PORCENTAJEBUSCAR,MATCH(BD9416,CódigoRET,0),4)*1),"")</f>
        <v/>
      </c>
      <c r="BG9416">
        <f t="shared" si="1032"/>
        <v>0</v>
      </c>
      <c r="BO9416">
        <f t="shared" si="1033"/>
        <v>0</v>
      </c>
      <c r="CC9416">
        <f t="shared" si="1034"/>
        <v>0</v>
      </c>
      <c r="CD9416">
        <f t="shared" si="1035"/>
        <v>0</v>
      </c>
      <c r="CG9416">
        <f ca="1">IFERROR(INDIRECT("IVA!X"&amp;MATCH(MID(COMPRAS!C9316,1,2)&amp;MID(COMPRAS!F9316,1,2)&amp;MID(COMPRAS!D9316,1,2),IVA!W:W,0)),"SIN COD.")</f>
        <v>0</v>
      </c>
      <c r="CH9416">
        <f ca="1">IFERROR(INDIRECT("IVA!Y"&amp;MATCH(MID(COMPRAS!C9316,1,2)&amp;MID(COMPRAS!F9316,1,2)&amp;MID(COMPRAS!D9316,1,2),IVA!W:W,0)),"SIN COD.")</f>
        <v>0</v>
      </c>
    </row>
    <row r="9417" spans="1:86" x14ac:dyDescent="0.25">
      <c r="A9417"/>
      <c r="B9417"/>
      <c r="D9417"/>
      <c r="AL9417">
        <f t="shared" si="1029"/>
        <v>0</v>
      </c>
      <c r="AQ9417">
        <f t="shared" si="1030"/>
        <v>0</v>
      </c>
      <c r="AR9417" t="str">
        <f>IFERROR(IF(OR(AP9417=338,AP9417=340,AP9417=341,AP9417=342,AP9417="342A",AP9417="342B"),PorcenRet(AP9417,AT9417,AU9417),INDEX(PORCENTAJEBUSCAR,MATCH(AP9417,CódigoRET,0),4)*1),"")</f>
        <v/>
      </c>
      <c r="AS9417">
        <f t="shared" si="1031"/>
        <v>0</v>
      </c>
      <c r="BF9417" t="str">
        <f>IFERROR(IF(OR(BD9417=338,BD9417=340,BD9417=341,BD9417=342,BD9417="342A",BD9417="342B"),PorcenRet(BD9417,BH9417,BI9417),INDEX(PORCENTAJEBUSCAR,MATCH(BD9417,CódigoRET,0),4)*1),"")</f>
        <v/>
      </c>
      <c r="BG9417">
        <f t="shared" si="1032"/>
        <v>0</v>
      </c>
      <c r="BO9417">
        <f t="shared" si="1033"/>
        <v>0</v>
      </c>
      <c r="CC9417">
        <f t="shared" si="1034"/>
        <v>0</v>
      </c>
      <c r="CD9417">
        <f t="shared" si="1035"/>
        <v>0</v>
      </c>
      <c r="CG9417">
        <f ca="1">IFERROR(INDIRECT("IVA!X"&amp;MATCH(MID(COMPRAS!C9317,1,2)&amp;MID(COMPRAS!F9317,1,2)&amp;MID(COMPRAS!D9317,1,2),IVA!W:W,0)),"SIN COD.")</f>
        <v>0</v>
      </c>
      <c r="CH9417">
        <f ca="1">IFERROR(INDIRECT("IVA!Y"&amp;MATCH(MID(COMPRAS!C9317,1,2)&amp;MID(COMPRAS!F9317,1,2)&amp;MID(COMPRAS!D9317,1,2),IVA!W:W,0)),"SIN COD.")</f>
        <v>0</v>
      </c>
    </row>
    <row r="9418" spans="1:86" x14ac:dyDescent="0.25">
      <c r="A9418"/>
      <c r="B9418"/>
      <c r="D9418"/>
      <c r="AL9418">
        <f t="shared" si="1029"/>
        <v>0</v>
      </c>
      <c r="AQ9418">
        <f t="shared" si="1030"/>
        <v>0</v>
      </c>
      <c r="AR9418" t="str">
        <f>IFERROR(IF(OR(AP9418=338,AP9418=340,AP9418=341,AP9418=342,AP9418="342A",AP9418="342B"),PorcenRet(AP9418,AT9418,AU9418),INDEX(PORCENTAJEBUSCAR,MATCH(AP9418,CódigoRET,0),4)*1),"")</f>
        <v/>
      </c>
      <c r="AS9418">
        <f t="shared" si="1031"/>
        <v>0</v>
      </c>
      <c r="BF9418" t="str">
        <f>IFERROR(IF(OR(BD9418=338,BD9418=340,BD9418=341,BD9418=342,BD9418="342A",BD9418="342B"),PorcenRet(BD9418,BH9418,BI9418),INDEX(PORCENTAJEBUSCAR,MATCH(BD9418,CódigoRET,0),4)*1),"")</f>
        <v/>
      </c>
      <c r="BG9418">
        <f t="shared" si="1032"/>
        <v>0</v>
      </c>
      <c r="BO9418">
        <f t="shared" si="1033"/>
        <v>0</v>
      </c>
      <c r="CC9418">
        <f t="shared" si="1034"/>
        <v>0</v>
      </c>
      <c r="CD9418">
        <f t="shared" si="1035"/>
        <v>0</v>
      </c>
      <c r="CG9418">
        <f ca="1">IFERROR(INDIRECT("IVA!X"&amp;MATCH(MID(COMPRAS!C9318,1,2)&amp;MID(COMPRAS!F9318,1,2)&amp;MID(COMPRAS!D9318,1,2),IVA!W:W,0)),"SIN COD.")</f>
        <v>0</v>
      </c>
      <c r="CH9418">
        <f ca="1">IFERROR(INDIRECT("IVA!Y"&amp;MATCH(MID(COMPRAS!C9318,1,2)&amp;MID(COMPRAS!F9318,1,2)&amp;MID(COMPRAS!D9318,1,2),IVA!W:W,0)),"SIN COD.")</f>
        <v>0</v>
      </c>
    </row>
    <row r="9419" spans="1:86" x14ac:dyDescent="0.25">
      <c r="A9419"/>
      <c r="B9419"/>
      <c r="D9419"/>
      <c r="AL9419">
        <f t="shared" si="1029"/>
        <v>0</v>
      </c>
      <c r="AQ9419">
        <f t="shared" si="1030"/>
        <v>0</v>
      </c>
      <c r="AR9419" t="str">
        <f>IFERROR(IF(OR(AP9419=338,AP9419=340,AP9419=341,AP9419=342,AP9419="342A",AP9419="342B"),PorcenRet(AP9419,AT9419,AU9419),INDEX(PORCENTAJEBUSCAR,MATCH(AP9419,CódigoRET,0),4)*1),"")</f>
        <v/>
      </c>
      <c r="AS9419">
        <f t="shared" si="1031"/>
        <v>0</v>
      </c>
      <c r="BF9419" t="str">
        <f>IFERROR(IF(OR(BD9419=338,BD9419=340,BD9419=341,BD9419=342,BD9419="342A",BD9419="342B"),PorcenRet(BD9419,BH9419,BI9419),INDEX(PORCENTAJEBUSCAR,MATCH(BD9419,CódigoRET,0),4)*1),"")</f>
        <v/>
      </c>
      <c r="BG9419">
        <f t="shared" si="1032"/>
        <v>0</v>
      </c>
      <c r="BO9419">
        <f t="shared" si="1033"/>
        <v>0</v>
      </c>
      <c r="CC9419">
        <f t="shared" si="1034"/>
        <v>0</v>
      </c>
      <c r="CD9419">
        <f t="shared" si="1035"/>
        <v>0</v>
      </c>
      <c r="CG9419">
        <f ca="1">IFERROR(INDIRECT("IVA!X"&amp;MATCH(MID(COMPRAS!C9319,1,2)&amp;MID(COMPRAS!F9319,1,2)&amp;MID(COMPRAS!D9319,1,2),IVA!W:W,0)),"SIN COD.")</f>
        <v>0</v>
      </c>
      <c r="CH9419">
        <f ca="1">IFERROR(INDIRECT("IVA!Y"&amp;MATCH(MID(COMPRAS!C9319,1,2)&amp;MID(COMPRAS!F9319,1,2)&amp;MID(COMPRAS!D9319,1,2),IVA!W:W,0)),"SIN COD.")</f>
        <v>0</v>
      </c>
    </row>
    <row r="9420" spans="1:86" x14ac:dyDescent="0.25">
      <c r="A9420"/>
      <c r="B9420"/>
      <c r="D9420"/>
      <c r="AL9420">
        <f t="shared" si="1029"/>
        <v>0</v>
      </c>
      <c r="AQ9420">
        <f t="shared" si="1030"/>
        <v>0</v>
      </c>
      <c r="AR9420" t="str">
        <f>IFERROR(IF(OR(AP9420=338,AP9420=340,AP9420=341,AP9420=342,AP9420="342A",AP9420="342B"),PorcenRet(AP9420,AT9420,AU9420),INDEX(PORCENTAJEBUSCAR,MATCH(AP9420,CódigoRET,0),4)*1),"")</f>
        <v/>
      </c>
      <c r="AS9420">
        <f t="shared" si="1031"/>
        <v>0</v>
      </c>
      <c r="BF9420" t="str">
        <f>IFERROR(IF(OR(BD9420=338,BD9420=340,BD9420=341,BD9420=342,BD9420="342A",BD9420="342B"),PorcenRet(BD9420,BH9420,BI9420),INDEX(PORCENTAJEBUSCAR,MATCH(BD9420,CódigoRET,0),4)*1),"")</f>
        <v/>
      </c>
      <c r="BG9420">
        <f t="shared" si="1032"/>
        <v>0</v>
      </c>
      <c r="BO9420">
        <f t="shared" si="1033"/>
        <v>0</v>
      </c>
      <c r="CC9420">
        <f t="shared" si="1034"/>
        <v>0</v>
      </c>
      <c r="CD9420">
        <f t="shared" si="1035"/>
        <v>0</v>
      </c>
      <c r="CG9420">
        <f ca="1">IFERROR(INDIRECT("IVA!X"&amp;MATCH(MID(COMPRAS!C9320,1,2)&amp;MID(COMPRAS!F9320,1,2)&amp;MID(COMPRAS!D9320,1,2),IVA!W:W,0)),"SIN COD.")</f>
        <v>0</v>
      </c>
      <c r="CH9420">
        <f ca="1">IFERROR(INDIRECT("IVA!Y"&amp;MATCH(MID(COMPRAS!C9320,1,2)&amp;MID(COMPRAS!F9320,1,2)&amp;MID(COMPRAS!D9320,1,2),IVA!W:W,0)),"SIN COD.")</f>
        <v>0</v>
      </c>
    </row>
    <row r="9421" spans="1:86" x14ac:dyDescent="0.25">
      <c r="A9421"/>
      <c r="B9421"/>
      <c r="D9421"/>
      <c r="AL9421">
        <f t="shared" si="1029"/>
        <v>0</v>
      </c>
      <c r="AQ9421">
        <f t="shared" si="1030"/>
        <v>0</v>
      </c>
      <c r="AR9421" t="str">
        <f>IFERROR(IF(OR(AP9421=338,AP9421=340,AP9421=341,AP9421=342,AP9421="342A",AP9421="342B"),PorcenRet(AP9421,AT9421,AU9421),INDEX(PORCENTAJEBUSCAR,MATCH(AP9421,CódigoRET,0),4)*1),"")</f>
        <v/>
      </c>
      <c r="AS9421">
        <f t="shared" si="1031"/>
        <v>0</v>
      </c>
      <c r="BF9421" t="str">
        <f>IFERROR(IF(OR(BD9421=338,BD9421=340,BD9421=341,BD9421=342,BD9421="342A",BD9421="342B"),PorcenRet(BD9421,BH9421,BI9421),INDEX(PORCENTAJEBUSCAR,MATCH(BD9421,CódigoRET,0),4)*1),"")</f>
        <v/>
      </c>
      <c r="BG9421">
        <f t="shared" si="1032"/>
        <v>0</v>
      </c>
      <c r="BO9421">
        <f t="shared" si="1033"/>
        <v>0</v>
      </c>
      <c r="CC9421">
        <f t="shared" si="1034"/>
        <v>0</v>
      </c>
      <c r="CD9421">
        <f t="shared" si="1035"/>
        <v>0</v>
      </c>
      <c r="CG9421">
        <f ca="1">IFERROR(INDIRECT("IVA!X"&amp;MATCH(MID(COMPRAS!C9321,1,2)&amp;MID(COMPRAS!F9321,1,2)&amp;MID(COMPRAS!D9321,1,2),IVA!W:W,0)),"SIN COD.")</f>
        <v>0</v>
      </c>
      <c r="CH9421">
        <f ca="1">IFERROR(INDIRECT("IVA!Y"&amp;MATCH(MID(COMPRAS!C9321,1,2)&amp;MID(COMPRAS!F9321,1,2)&amp;MID(COMPRAS!D9321,1,2),IVA!W:W,0)),"SIN COD.")</f>
        <v>0</v>
      </c>
    </row>
    <row r="9422" spans="1:86" x14ac:dyDescent="0.25">
      <c r="A9422"/>
      <c r="B9422"/>
      <c r="D9422"/>
      <c r="AL9422">
        <f t="shared" si="1029"/>
        <v>0</v>
      </c>
      <c r="AQ9422">
        <f t="shared" si="1030"/>
        <v>0</v>
      </c>
      <c r="AR9422" t="str">
        <f>IFERROR(IF(OR(AP9422=338,AP9422=340,AP9422=341,AP9422=342,AP9422="342A",AP9422="342B"),PorcenRet(AP9422,AT9422,AU9422),INDEX(PORCENTAJEBUSCAR,MATCH(AP9422,CódigoRET,0),4)*1),"")</f>
        <v/>
      </c>
      <c r="AS9422">
        <f t="shared" si="1031"/>
        <v>0</v>
      </c>
      <c r="BF9422" t="str">
        <f>IFERROR(IF(OR(BD9422=338,BD9422=340,BD9422=341,BD9422=342,BD9422="342A",BD9422="342B"),PorcenRet(BD9422,BH9422,BI9422),INDEX(PORCENTAJEBUSCAR,MATCH(BD9422,CódigoRET,0),4)*1),"")</f>
        <v/>
      </c>
      <c r="BG9422">
        <f t="shared" si="1032"/>
        <v>0</v>
      </c>
      <c r="BO9422">
        <f t="shared" si="1033"/>
        <v>0</v>
      </c>
      <c r="CC9422">
        <f t="shared" si="1034"/>
        <v>0</v>
      </c>
      <c r="CD9422">
        <f t="shared" si="1035"/>
        <v>0</v>
      </c>
      <c r="CG9422">
        <f ca="1">IFERROR(INDIRECT("IVA!X"&amp;MATCH(MID(COMPRAS!C9322,1,2)&amp;MID(COMPRAS!F9322,1,2)&amp;MID(COMPRAS!D9322,1,2),IVA!W:W,0)),"SIN COD.")</f>
        <v>0</v>
      </c>
      <c r="CH9422">
        <f ca="1">IFERROR(INDIRECT("IVA!Y"&amp;MATCH(MID(COMPRAS!C9322,1,2)&amp;MID(COMPRAS!F9322,1,2)&amp;MID(COMPRAS!D9322,1,2),IVA!W:W,0)),"SIN COD.")</f>
        <v>0</v>
      </c>
    </row>
    <row r="9423" spans="1:86" x14ac:dyDescent="0.25">
      <c r="A9423"/>
      <c r="B9423"/>
      <c r="D9423"/>
      <c r="AL9423">
        <f t="shared" si="1029"/>
        <v>0</v>
      </c>
      <c r="AQ9423">
        <f t="shared" si="1030"/>
        <v>0</v>
      </c>
      <c r="AR9423" t="str">
        <f>IFERROR(IF(OR(AP9423=338,AP9423=340,AP9423=341,AP9423=342,AP9423="342A",AP9423="342B"),PorcenRet(AP9423,AT9423,AU9423),INDEX(PORCENTAJEBUSCAR,MATCH(AP9423,CódigoRET,0),4)*1),"")</f>
        <v/>
      </c>
      <c r="AS9423">
        <f t="shared" si="1031"/>
        <v>0</v>
      </c>
      <c r="BF9423" t="str">
        <f>IFERROR(IF(OR(BD9423=338,BD9423=340,BD9423=341,BD9423=342,BD9423="342A",BD9423="342B"),PorcenRet(BD9423,BH9423,BI9423),INDEX(PORCENTAJEBUSCAR,MATCH(BD9423,CódigoRET,0),4)*1),"")</f>
        <v/>
      </c>
      <c r="BG9423">
        <f t="shared" si="1032"/>
        <v>0</v>
      </c>
      <c r="BO9423">
        <f t="shared" si="1033"/>
        <v>0</v>
      </c>
      <c r="CC9423">
        <f t="shared" si="1034"/>
        <v>0</v>
      </c>
      <c r="CD9423">
        <f t="shared" si="1035"/>
        <v>0</v>
      </c>
      <c r="CG9423">
        <f ca="1">IFERROR(INDIRECT("IVA!X"&amp;MATCH(MID(COMPRAS!C9323,1,2)&amp;MID(COMPRAS!F9323,1,2)&amp;MID(COMPRAS!D9323,1,2),IVA!W:W,0)),"SIN COD.")</f>
        <v>0</v>
      </c>
      <c r="CH9423">
        <f ca="1">IFERROR(INDIRECT("IVA!Y"&amp;MATCH(MID(COMPRAS!C9323,1,2)&amp;MID(COMPRAS!F9323,1,2)&amp;MID(COMPRAS!D9323,1,2),IVA!W:W,0)),"SIN COD.")</f>
        <v>0</v>
      </c>
    </row>
    <row r="9424" spans="1:86" x14ac:dyDescent="0.25">
      <c r="A9424"/>
      <c r="B9424"/>
      <c r="D9424"/>
      <c r="AL9424">
        <f t="shared" si="1029"/>
        <v>0</v>
      </c>
      <c r="AQ9424">
        <f t="shared" si="1030"/>
        <v>0</v>
      </c>
      <c r="AR9424" t="str">
        <f>IFERROR(IF(OR(AP9424=338,AP9424=340,AP9424=341,AP9424=342,AP9424="342A",AP9424="342B"),PorcenRet(AP9424,AT9424,AU9424),INDEX(PORCENTAJEBUSCAR,MATCH(AP9424,CódigoRET,0),4)*1),"")</f>
        <v/>
      </c>
      <c r="AS9424">
        <f t="shared" si="1031"/>
        <v>0</v>
      </c>
      <c r="BF9424" t="str">
        <f>IFERROR(IF(OR(BD9424=338,BD9424=340,BD9424=341,BD9424=342,BD9424="342A",BD9424="342B"),PorcenRet(BD9424,BH9424,BI9424),INDEX(PORCENTAJEBUSCAR,MATCH(BD9424,CódigoRET,0),4)*1),"")</f>
        <v/>
      </c>
      <c r="BG9424">
        <f t="shared" si="1032"/>
        <v>0</v>
      </c>
      <c r="BO9424">
        <f t="shared" si="1033"/>
        <v>0</v>
      </c>
      <c r="CC9424">
        <f t="shared" si="1034"/>
        <v>0</v>
      </c>
      <c r="CD9424">
        <f t="shared" si="1035"/>
        <v>0</v>
      </c>
      <c r="CG9424">
        <f ca="1">IFERROR(INDIRECT("IVA!X"&amp;MATCH(MID(COMPRAS!C9324,1,2)&amp;MID(COMPRAS!F9324,1,2)&amp;MID(COMPRAS!D9324,1,2),IVA!W:W,0)),"SIN COD.")</f>
        <v>0</v>
      </c>
      <c r="CH9424">
        <f ca="1">IFERROR(INDIRECT("IVA!Y"&amp;MATCH(MID(COMPRAS!C9324,1,2)&amp;MID(COMPRAS!F9324,1,2)&amp;MID(COMPRAS!D9324,1,2),IVA!W:W,0)),"SIN COD.")</f>
        <v>0</v>
      </c>
    </row>
    <row r="9425" spans="1:86" x14ac:dyDescent="0.25">
      <c r="A9425"/>
      <c r="B9425"/>
      <c r="D9425"/>
      <c r="AL9425">
        <f t="shared" si="1029"/>
        <v>0</v>
      </c>
      <c r="AQ9425">
        <f t="shared" si="1030"/>
        <v>0</v>
      </c>
      <c r="AR9425" t="str">
        <f>IFERROR(IF(OR(AP9425=338,AP9425=340,AP9425=341,AP9425=342,AP9425="342A",AP9425="342B"),PorcenRet(AP9425,AT9425,AU9425),INDEX(PORCENTAJEBUSCAR,MATCH(AP9425,CódigoRET,0),4)*1),"")</f>
        <v/>
      </c>
      <c r="AS9425">
        <f t="shared" si="1031"/>
        <v>0</v>
      </c>
      <c r="BF9425" t="str">
        <f>IFERROR(IF(OR(BD9425=338,BD9425=340,BD9425=341,BD9425=342,BD9425="342A",BD9425="342B"),PorcenRet(BD9425,BH9425,BI9425),INDEX(PORCENTAJEBUSCAR,MATCH(BD9425,CódigoRET,0),4)*1),"")</f>
        <v/>
      </c>
      <c r="BG9425">
        <f t="shared" si="1032"/>
        <v>0</v>
      </c>
      <c r="BO9425">
        <f t="shared" si="1033"/>
        <v>0</v>
      </c>
      <c r="CC9425">
        <f t="shared" si="1034"/>
        <v>0</v>
      </c>
      <c r="CD9425">
        <f t="shared" si="1035"/>
        <v>0</v>
      </c>
      <c r="CG9425">
        <f ca="1">IFERROR(INDIRECT("IVA!X"&amp;MATCH(MID(COMPRAS!C9325,1,2)&amp;MID(COMPRAS!F9325,1,2)&amp;MID(COMPRAS!D9325,1,2),IVA!W:W,0)),"SIN COD.")</f>
        <v>0</v>
      </c>
      <c r="CH9425">
        <f ca="1">IFERROR(INDIRECT("IVA!Y"&amp;MATCH(MID(COMPRAS!C9325,1,2)&amp;MID(COMPRAS!F9325,1,2)&amp;MID(COMPRAS!D9325,1,2),IVA!W:W,0)),"SIN COD.")</f>
        <v>0</v>
      </c>
    </row>
    <row r="9426" spans="1:86" x14ac:dyDescent="0.25">
      <c r="A9426"/>
      <c r="B9426"/>
      <c r="D9426"/>
      <c r="AL9426">
        <f t="shared" si="1029"/>
        <v>0</v>
      </c>
      <c r="AQ9426">
        <f t="shared" si="1030"/>
        <v>0</v>
      </c>
      <c r="AR9426" t="str">
        <f>IFERROR(IF(OR(AP9426=338,AP9426=340,AP9426=341,AP9426=342,AP9426="342A",AP9426="342B"),PorcenRet(AP9426,AT9426,AU9426),INDEX(PORCENTAJEBUSCAR,MATCH(AP9426,CódigoRET,0),4)*1),"")</f>
        <v/>
      </c>
      <c r="AS9426">
        <f t="shared" si="1031"/>
        <v>0</v>
      </c>
      <c r="BF9426" t="str">
        <f>IFERROR(IF(OR(BD9426=338,BD9426=340,BD9426=341,BD9426=342,BD9426="342A",BD9426="342B"),PorcenRet(BD9426,BH9426,BI9426),INDEX(PORCENTAJEBUSCAR,MATCH(BD9426,CódigoRET,0),4)*1),"")</f>
        <v/>
      </c>
      <c r="BG9426">
        <f t="shared" si="1032"/>
        <v>0</v>
      </c>
      <c r="BO9426">
        <f t="shared" si="1033"/>
        <v>0</v>
      </c>
      <c r="CC9426">
        <f t="shared" si="1034"/>
        <v>0</v>
      </c>
      <c r="CD9426">
        <f t="shared" si="1035"/>
        <v>0</v>
      </c>
      <c r="CG9426">
        <f ca="1">IFERROR(INDIRECT("IVA!X"&amp;MATCH(MID(COMPRAS!C9326,1,2)&amp;MID(COMPRAS!F9326,1,2)&amp;MID(COMPRAS!D9326,1,2),IVA!W:W,0)),"SIN COD.")</f>
        <v>0</v>
      </c>
      <c r="CH9426">
        <f ca="1">IFERROR(INDIRECT("IVA!Y"&amp;MATCH(MID(COMPRAS!C9326,1,2)&amp;MID(COMPRAS!F9326,1,2)&amp;MID(COMPRAS!D9326,1,2),IVA!W:W,0)),"SIN COD.")</f>
        <v>0</v>
      </c>
    </row>
    <row r="9427" spans="1:86" x14ac:dyDescent="0.25">
      <c r="A9427"/>
      <c r="B9427"/>
      <c r="D9427"/>
      <c r="AL9427">
        <f t="shared" si="1029"/>
        <v>0</v>
      </c>
      <c r="AQ9427">
        <f t="shared" si="1030"/>
        <v>0</v>
      </c>
      <c r="AR9427" t="str">
        <f>IFERROR(IF(OR(AP9427=338,AP9427=340,AP9427=341,AP9427=342,AP9427="342A",AP9427="342B"),PorcenRet(AP9427,AT9427,AU9427),INDEX(PORCENTAJEBUSCAR,MATCH(AP9427,CódigoRET,0),4)*1),"")</f>
        <v/>
      </c>
      <c r="AS9427">
        <f t="shared" si="1031"/>
        <v>0</v>
      </c>
      <c r="BF9427" t="str">
        <f>IFERROR(IF(OR(BD9427=338,BD9427=340,BD9427=341,BD9427=342,BD9427="342A",BD9427="342B"),PorcenRet(BD9427,BH9427,BI9427),INDEX(PORCENTAJEBUSCAR,MATCH(BD9427,CódigoRET,0),4)*1),"")</f>
        <v/>
      </c>
      <c r="BG9427">
        <f t="shared" si="1032"/>
        <v>0</v>
      </c>
      <c r="BO9427">
        <f t="shared" si="1033"/>
        <v>0</v>
      </c>
      <c r="CC9427">
        <f t="shared" si="1034"/>
        <v>0</v>
      </c>
      <c r="CD9427">
        <f t="shared" si="1035"/>
        <v>0</v>
      </c>
      <c r="CG9427">
        <f ca="1">IFERROR(INDIRECT("IVA!X"&amp;MATCH(MID(COMPRAS!C9327,1,2)&amp;MID(COMPRAS!F9327,1,2)&amp;MID(COMPRAS!D9327,1,2),IVA!W:W,0)),"SIN COD.")</f>
        <v>0</v>
      </c>
      <c r="CH9427">
        <f ca="1">IFERROR(INDIRECT("IVA!Y"&amp;MATCH(MID(COMPRAS!C9327,1,2)&amp;MID(COMPRAS!F9327,1,2)&amp;MID(COMPRAS!D9327,1,2),IVA!W:W,0)),"SIN COD.")</f>
        <v>0</v>
      </c>
    </row>
    <row r="9428" spans="1:86" x14ac:dyDescent="0.25">
      <c r="A9428"/>
      <c r="B9428"/>
      <c r="D9428"/>
      <c r="AL9428">
        <f t="shared" si="1029"/>
        <v>0</v>
      </c>
      <c r="AQ9428">
        <f t="shared" si="1030"/>
        <v>0</v>
      </c>
      <c r="AR9428" t="str">
        <f>IFERROR(IF(OR(AP9428=338,AP9428=340,AP9428=341,AP9428=342,AP9428="342A",AP9428="342B"),PorcenRet(AP9428,AT9428,AU9428),INDEX(PORCENTAJEBUSCAR,MATCH(AP9428,CódigoRET,0),4)*1),"")</f>
        <v/>
      </c>
      <c r="AS9428">
        <f t="shared" si="1031"/>
        <v>0</v>
      </c>
      <c r="BF9428" t="str">
        <f>IFERROR(IF(OR(BD9428=338,BD9428=340,BD9428=341,BD9428=342,BD9428="342A",BD9428="342B"),PorcenRet(BD9428,BH9428,BI9428),INDEX(PORCENTAJEBUSCAR,MATCH(BD9428,CódigoRET,0),4)*1),"")</f>
        <v/>
      </c>
      <c r="BG9428">
        <f t="shared" si="1032"/>
        <v>0</v>
      </c>
      <c r="BO9428">
        <f t="shared" si="1033"/>
        <v>0</v>
      </c>
      <c r="CC9428">
        <f t="shared" si="1034"/>
        <v>0</v>
      </c>
      <c r="CD9428">
        <f t="shared" si="1035"/>
        <v>0</v>
      </c>
      <c r="CG9428">
        <f ca="1">IFERROR(INDIRECT("IVA!X"&amp;MATCH(MID(COMPRAS!C9328,1,2)&amp;MID(COMPRAS!F9328,1,2)&amp;MID(COMPRAS!D9328,1,2),IVA!W:W,0)),"SIN COD.")</f>
        <v>0</v>
      </c>
      <c r="CH9428">
        <f ca="1">IFERROR(INDIRECT("IVA!Y"&amp;MATCH(MID(COMPRAS!C9328,1,2)&amp;MID(COMPRAS!F9328,1,2)&amp;MID(COMPRAS!D9328,1,2),IVA!W:W,0)),"SIN COD.")</f>
        <v>0</v>
      </c>
    </row>
    <row r="9429" spans="1:86" x14ac:dyDescent="0.25">
      <c r="A9429"/>
      <c r="B9429"/>
      <c r="D9429"/>
      <c r="AL9429">
        <f t="shared" si="1029"/>
        <v>0</v>
      </c>
      <c r="AQ9429">
        <f t="shared" si="1030"/>
        <v>0</v>
      </c>
      <c r="AR9429" t="str">
        <f>IFERROR(IF(OR(AP9429=338,AP9429=340,AP9429=341,AP9429=342,AP9429="342A",AP9429="342B"),PorcenRet(AP9429,AT9429,AU9429),INDEX(PORCENTAJEBUSCAR,MATCH(AP9429,CódigoRET,0),4)*1),"")</f>
        <v/>
      </c>
      <c r="AS9429">
        <f t="shared" si="1031"/>
        <v>0</v>
      </c>
      <c r="BF9429" t="str">
        <f>IFERROR(IF(OR(BD9429=338,BD9429=340,BD9429=341,BD9429=342,BD9429="342A",BD9429="342B"),PorcenRet(BD9429,BH9429,BI9429),INDEX(PORCENTAJEBUSCAR,MATCH(BD9429,CódigoRET,0),4)*1),"")</f>
        <v/>
      </c>
      <c r="BG9429">
        <f t="shared" si="1032"/>
        <v>0</v>
      </c>
      <c r="BO9429">
        <f t="shared" si="1033"/>
        <v>0</v>
      </c>
      <c r="CC9429">
        <f t="shared" si="1034"/>
        <v>0</v>
      </c>
      <c r="CD9429">
        <f t="shared" si="1035"/>
        <v>0</v>
      </c>
      <c r="CG9429">
        <f ca="1">IFERROR(INDIRECT("IVA!X"&amp;MATCH(MID(COMPRAS!C9329,1,2)&amp;MID(COMPRAS!F9329,1,2)&amp;MID(COMPRAS!D9329,1,2),IVA!W:W,0)),"SIN COD.")</f>
        <v>0</v>
      </c>
      <c r="CH9429">
        <f ca="1">IFERROR(INDIRECT("IVA!Y"&amp;MATCH(MID(COMPRAS!C9329,1,2)&amp;MID(COMPRAS!F9329,1,2)&amp;MID(COMPRAS!D9329,1,2),IVA!W:W,0)),"SIN COD.")</f>
        <v>0</v>
      </c>
    </row>
    <row r="9430" spans="1:86" x14ac:dyDescent="0.25">
      <c r="A9430"/>
      <c r="B9430"/>
      <c r="D9430"/>
      <c r="AL9430">
        <f t="shared" si="1029"/>
        <v>0</v>
      </c>
      <c r="AQ9430">
        <f t="shared" si="1030"/>
        <v>0</v>
      </c>
      <c r="AR9430" t="str">
        <f>IFERROR(IF(OR(AP9430=338,AP9430=340,AP9430=341,AP9430=342,AP9430="342A",AP9430="342B"),PorcenRet(AP9430,AT9430,AU9430),INDEX(PORCENTAJEBUSCAR,MATCH(AP9430,CódigoRET,0),4)*1),"")</f>
        <v/>
      </c>
      <c r="AS9430">
        <f t="shared" si="1031"/>
        <v>0</v>
      </c>
      <c r="BF9430" t="str">
        <f>IFERROR(IF(OR(BD9430=338,BD9430=340,BD9430=341,BD9430=342,BD9430="342A",BD9430="342B"),PorcenRet(BD9430,BH9430,BI9430),INDEX(PORCENTAJEBUSCAR,MATCH(BD9430,CódigoRET,0),4)*1),"")</f>
        <v/>
      </c>
      <c r="BG9430">
        <f t="shared" si="1032"/>
        <v>0</v>
      </c>
      <c r="BO9430">
        <f t="shared" si="1033"/>
        <v>0</v>
      </c>
      <c r="CC9430">
        <f t="shared" si="1034"/>
        <v>0</v>
      </c>
      <c r="CD9430">
        <f t="shared" si="1035"/>
        <v>0</v>
      </c>
      <c r="CG9430">
        <f ca="1">IFERROR(INDIRECT("IVA!X"&amp;MATCH(MID(COMPRAS!C9330,1,2)&amp;MID(COMPRAS!F9330,1,2)&amp;MID(COMPRAS!D9330,1,2),IVA!W:W,0)),"SIN COD.")</f>
        <v>0</v>
      </c>
      <c r="CH9430">
        <f ca="1">IFERROR(INDIRECT("IVA!Y"&amp;MATCH(MID(COMPRAS!C9330,1,2)&amp;MID(COMPRAS!F9330,1,2)&amp;MID(COMPRAS!D9330,1,2),IVA!W:W,0)),"SIN COD.")</f>
        <v>0</v>
      </c>
    </row>
    <row r="9431" spans="1:86" x14ac:dyDescent="0.25">
      <c r="A9431"/>
      <c r="B9431"/>
      <c r="D9431"/>
      <c r="AL9431">
        <f t="shared" si="1029"/>
        <v>0</v>
      </c>
      <c r="AQ9431">
        <f t="shared" si="1030"/>
        <v>0</v>
      </c>
      <c r="AR9431" t="str">
        <f>IFERROR(IF(OR(AP9431=338,AP9431=340,AP9431=341,AP9431=342,AP9431="342A",AP9431="342B"),PorcenRet(AP9431,AT9431,AU9431),INDEX(PORCENTAJEBUSCAR,MATCH(AP9431,CódigoRET,0),4)*1),"")</f>
        <v/>
      </c>
      <c r="AS9431">
        <f t="shared" si="1031"/>
        <v>0</v>
      </c>
      <c r="BF9431" t="str">
        <f>IFERROR(IF(OR(BD9431=338,BD9431=340,BD9431=341,BD9431=342,BD9431="342A",BD9431="342B"),PorcenRet(BD9431,BH9431,BI9431),INDEX(PORCENTAJEBUSCAR,MATCH(BD9431,CódigoRET,0),4)*1),"")</f>
        <v/>
      </c>
      <c r="BG9431">
        <f t="shared" si="1032"/>
        <v>0</v>
      </c>
      <c r="BO9431">
        <f t="shared" si="1033"/>
        <v>0</v>
      </c>
      <c r="CC9431">
        <f t="shared" si="1034"/>
        <v>0</v>
      </c>
      <c r="CD9431">
        <f t="shared" si="1035"/>
        <v>0</v>
      </c>
      <c r="CG9431">
        <f ca="1">IFERROR(INDIRECT("IVA!X"&amp;MATCH(MID(COMPRAS!C9331,1,2)&amp;MID(COMPRAS!F9331,1,2)&amp;MID(COMPRAS!D9331,1,2),IVA!W:W,0)),"SIN COD.")</f>
        <v>0</v>
      </c>
      <c r="CH9431">
        <f ca="1">IFERROR(INDIRECT("IVA!Y"&amp;MATCH(MID(COMPRAS!C9331,1,2)&amp;MID(COMPRAS!F9331,1,2)&amp;MID(COMPRAS!D9331,1,2),IVA!W:W,0)),"SIN COD.")</f>
        <v>0</v>
      </c>
    </row>
    <row r="9432" spans="1:86" x14ac:dyDescent="0.25">
      <c r="A9432"/>
      <c r="B9432"/>
      <c r="D9432"/>
      <c r="AL9432">
        <f t="shared" si="1029"/>
        <v>0</v>
      </c>
      <c r="AQ9432">
        <f t="shared" si="1030"/>
        <v>0</v>
      </c>
      <c r="AR9432" t="str">
        <f>IFERROR(IF(OR(AP9432=338,AP9432=340,AP9432=341,AP9432=342,AP9432="342A",AP9432="342B"),PorcenRet(AP9432,AT9432,AU9432),INDEX(PORCENTAJEBUSCAR,MATCH(AP9432,CódigoRET,0),4)*1),"")</f>
        <v/>
      </c>
      <c r="AS9432">
        <f t="shared" si="1031"/>
        <v>0</v>
      </c>
      <c r="BF9432" t="str">
        <f>IFERROR(IF(OR(BD9432=338,BD9432=340,BD9432=341,BD9432=342,BD9432="342A",BD9432="342B"),PorcenRet(BD9432,BH9432,BI9432),INDEX(PORCENTAJEBUSCAR,MATCH(BD9432,CódigoRET,0),4)*1),"")</f>
        <v/>
      </c>
      <c r="BG9432">
        <f t="shared" si="1032"/>
        <v>0</v>
      </c>
      <c r="BO9432">
        <f t="shared" si="1033"/>
        <v>0</v>
      </c>
      <c r="CC9432">
        <f t="shared" si="1034"/>
        <v>0</v>
      </c>
      <c r="CD9432">
        <f t="shared" si="1035"/>
        <v>0</v>
      </c>
      <c r="CG9432">
        <f ca="1">IFERROR(INDIRECT("IVA!X"&amp;MATCH(MID(COMPRAS!C9332,1,2)&amp;MID(COMPRAS!F9332,1,2)&amp;MID(COMPRAS!D9332,1,2),IVA!W:W,0)),"SIN COD.")</f>
        <v>0</v>
      </c>
      <c r="CH9432">
        <f ca="1">IFERROR(INDIRECT("IVA!Y"&amp;MATCH(MID(COMPRAS!C9332,1,2)&amp;MID(COMPRAS!F9332,1,2)&amp;MID(COMPRAS!D9332,1,2),IVA!W:W,0)),"SIN COD.")</f>
        <v>0</v>
      </c>
    </row>
    <row r="9433" spans="1:86" x14ac:dyDescent="0.25">
      <c r="A9433"/>
      <c r="B9433"/>
      <c r="D9433"/>
      <c r="AL9433">
        <f t="shared" si="1029"/>
        <v>0</v>
      </c>
      <c r="AQ9433">
        <f t="shared" si="1030"/>
        <v>0</v>
      </c>
      <c r="AR9433" t="str">
        <f>IFERROR(IF(OR(AP9433=338,AP9433=340,AP9433=341,AP9433=342,AP9433="342A",AP9433="342B"),PorcenRet(AP9433,AT9433,AU9433),INDEX(PORCENTAJEBUSCAR,MATCH(AP9433,CódigoRET,0),4)*1),"")</f>
        <v/>
      </c>
      <c r="AS9433">
        <f t="shared" si="1031"/>
        <v>0</v>
      </c>
      <c r="BF9433" t="str">
        <f>IFERROR(IF(OR(BD9433=338,BD9433=340,BD9433=341,BD9433=342,BD9433="342A",BD9433="342B"),PorcenRet(BD9433,BH9433,BI9433),INDEX(PORCENTAJEBUSCAR,MATCH(BD9433,CódigoRET,0),4)*1),"")</f>
        <v/>
      </c>
      <c r="BG9433">
        <f t="shared" si="1032"/>
        <v>0</v>
      </c>
      <c r="BO9433">
        <f t="shared" si="1033"/>
        <v>0</v>
      </c>
      <c r="CC9433">
        <f t="shared" si="1034"/>
        <v>0</v>
      </c>
      <c r="CD9433">
        <f t="shared" si="1035"/>
        <v>0</v>
      </c>
      <c r="CG9433">
        <f ca="1">IFERROR(INDIRECT("IVA!X"&amp;MATCH(MID(COMPRAS!C9333,1,2)&amp;MID(COMPRAS!F9333,1,2)&amp;MID(COMPRAS!D9333,1,2),IVA!W:W,0)),"SIN COD.")</f>
        <v>0</v>
      </c>
      <c r="CH9433">
        <f ca="1">IFERROR(INDIRECT("IVA!Y"&amp;MATCH(MID(COMPRAS!C9333,1,2)&amp;MID(COMPRAS!F9333,1,2)&amp;MID(COMPRAS!D9333,1,2),IVA!W:W,0)),"SIN COD.")</f>
        <v>0</v>
      </c>
    </row>
    <row r="9434" spans="1:86" x14ac:dyDescent="0.25">
      <c r="A9434"/>
      <c r="B9434"/>
      <c r="D9434"/>
      <c r="AL9434">
        <f t="shared" si="1029"/>
        <v>0</v>
      </c>
      <c r="AQ9434">
        <f t="shared" si="1030"/>
        <v>0</v>
      </c>
      <c r="AR9434" t="str">
        <f>IFERROR(IF(OR(AP9434=338,AP9434=340,AP9434=341,AP9434=342,AP9434="342A",AP9434="342B"),PorcenRet(AP9434,AT9434,AU9434),INDEX(PORCENTAJEBUSCAR,MATCH(AP9434,CódigoRET,0),4)*1),"")</f>
        <v/>
      </c>
      <c r="AS9434">
        <f t="shared" si="1031"/>
        <v>0</v>
      </c>
      <c r="BF9434" t="str">
        <f>IFERROR(IF(OR(BD9434=338,BD9434=340,BD9434=341,BD9434=342,BD9434="342A",BD9434="342B"),PorcenRet(BD9434,BH9434,BI9434),INDEX(PORCENTAJEBUSCAR,MATCH(BD9434,CódigoRET,0),4)*1),"")</f>
        <v/>
      </c>
      <c r="BG9434">
        <f t="shared" si="1032"/>
        <v>0</v>
      </c>
      <c r="BO9434">
        <f t="shared" si="1033"/>
        <v>0</v>
      </c>
      <c r="CC9434">
        <f t="shared" si="1034"/>
        <v>0</v>
      </c>
      <c r="CD9434">
        <f t="shared" si="1035"/>
        <v>0</v>
      </c>
      <c r="CG9434">
        <f ca="1">IFERROR(INDIRECT("IVA!X"&amp;MATCH(MID(COMPRAS!C9334,1,2)&amp;MID(COMPRAS!F9334,1,2)&amp;MID(COMPRAS!D9334,1,2),IVA!W:W,0)),"SIN COD.")</f>
        <v>0</v>
      </c>
      <c r="CH9434">
        <f ca="1">IFERROR(INDIRECT("IVA!Y"&amp;MATCH(MID(COMPRAS!C9334,1,2)&amp;MID(COMPRAS!F9334,1,2)&amp;MID(COMPRAS!D9334,1,2),IVA!W:W,0)),"SIN COD.")</f>
        <v>0</v>
      </c>
    </row>
    <row r="9435" spans="1:86" x14ac:dyDescent="0.25">
      <c r="A9435"/>
      <c r="B9435"/>
      <c r="D9435"/>
      <c r="AL9435">
        <f t="shared" si="1029"/>
        <v>0</v>
      </c>
      <c r="AQ9435">
        <f t="shared" si="1030"/>
        <v>0</v>
      </c>
      <c r="AR9435" t="str">
        <f>IFERROR(IF(OR(AP9435=338,AP9435=340,AP9435=341,AP9435=342,AP9435="342A",AP9435="342B"),PorcenRet(AP9435,AT9435,AU9435),INDEX(PORCENTAJEBUSCAR,MATCH(AP9435,CódigoRET,0),4)*1),"")</f>
        <v/>
      </c>
      <c r="AS9435">
        <f t="shared" si="1031"/>
        <v>0</v>
      </c>
      <c r="BF9435" t="str">
        <f>IFERROR(IF(OR(BD9435=338,BD9435=340,BD9435=341,BD9435=342,BD9435="342A",BD9435="342B"),PorcenRet(BD9435,BH9435,BI9435),INDEX(PORCENTAJEBUSCAR,MATCH(BD9435,CódigoRET,0),4)*1),"")</f>
        <v/>
      </c>
      <c r="BG9435">
        <f t="shared" si="1032"/>
        <v>0</v>
      </c>
      <c r="BO9435">
        <f t="shared" si="1033"/>
        <v>0</v>
      </c>
      <c r="CC9435">
        <f t="shared" si="1034"/>
        <v>0</v>
      </c>
      <c r="CD9435">
        <f t="shared" si="1035"/>
        <v>0</v>
      </c>
      <c r="CG9435">
        <f ca="1">IFERROR(INDIRECT("IVA!X"&amp;MATCH(MID(COMPRAS!C9335,1,2)&amp;MID(COMPRAS!F9335,1,2)&amp;MID(COMPRAS!D9335,1,2),IVA!W:W,0)),"SIN COD.")</f>
        <v>0</v>
      </c>
      <c r="CH9435">
        <f ca="1">IFERROR(INDIRECT("IVA!Y"&amp;MATCH(MID(COMPRAS!C9335,1,2)&amp;MID(COMPRAS!F9335,1,2)&amp;MID(COMPRAS!D9335,1,2),IVA!W:W,0)),"SIN COD.")</f>
        <v>0</v>
      </c>
    </row>
    <row r="9436" spans="1:86" x14ac:dyDescent="0.25">
      <c r="A9436"/>
      <c r="B9436"/>
      <c r="D9436"/>
      <c r="AL9436">
        <f t="shared" si="1029"/>
        <v>0</v>
      </c>
      <c r="AQ9436">
        <f t="shared" si="1030"/>
        <v>0</v>
      </c>
      <c r="AR9436" t="str">
        <f>IFERROR(IF(OR(AP9436=338,AP9436=340,AP9436=341,AP9436=342,AP9436="342A",AP9436="342B"),PorcenRet(AP9436,AT9436,AU9436),INDEX(PORCENTAJEBUSCAR,MATCH(AP9436,CódigoRET,0),4)*1),"")</f>
        <v/>
      </c>
      <c r="AS9436">
        <f t="shared" si="1031"/>
        <v>0</v>
      </c>
      <c r="BF9436" t="str">
        <f>IFERROR(IF(OR(BD9436=338,BD9436=340,BD9436=341,BD9436=342,BD9436="342A",BD9436="342B"),PorcenRet(BD9436,BH9436,BI9436),INDEX(PORCENTAJEBUSCAR,MATCH(BD9436,CódigoRET,0),4)*1),"")</f>
        <v/>
      </c>
      <c r="BG9436">
        <f t="shared" si="1032"/>
        <v>0</v>
      </c>
      <c r="BO9436">
        <f t="shared" si="1033"/>
        <v>0</v>
      </c>
      <c r="CC9436">
        <f t="shared" si="1034"/>
        <v>0</v>
      </c>
      <c r="CD9436">
        <f t="shared" si="1035"/>
        <v>0</v>
      </c>
      <c r="CG9436">
        <f ca="1">IFERROR(INDIRECT("IVA!X"&amp;MATCH(MID(COMPRAS!C9336,1,2)&amp;MID(COMPRAS!F9336,1,2)&amp;MID(COMPRAS!D9336,1,2),IVA!W:W,0)),"SIN COD.")</f>
        <v>0</v>
      </c>
      <c r="CH9436">
        <f ca="1">IFERROR(INDIRECT("IVA!Y"&amp;MATCH(MID(COMPRAS!C9336,1,2)&amp;MID(COMPRAS!F9336,1,2)&amp;MID(COMPRAS!D9336,1,2),IVA!W:W,0)),"SIN COD.")</f>
        <v>0</v>
      </c>
    </row>
    <row r="9437" spans="1:86" x14ac:dyDescent="0.25">
      <c r="A9437"/>
      <c r="B9437"/>
      <c r="D9437"/>
      <c r="AL9437">
        <f t="shared" si="1029"/>
        <v>0</v>
      </c>
      <c r="AQ9437">
        <f t="shared" si="1030"/>
        <v>0</v>
      </c>
      <c r="AR9437" t="str">
        <f>IFERROR(IF(OR(AP9437=338,AP9437=340,AP9437=341,AP9437=342,AP9437="342A",AP9437="342B"),PorcenRet(AP9437,AT9437,AU9437),INDEX(PORCENTAJEBUSCAR,MATCH(AP9437,CódigoRET,0),4)*1),"")</f>
        <v/>
      </c>
      <c r="AS9437">
        <f t="shared" si="1031"/>
        <v>0</v>
      </c>
      <c r="BF9437" t="str">
        <f>IFERROR(IF(OR(BD9437=338,BD9437=340,BD9437=341,BD9437=342,BD9437="342A",BD9437="342B"),PorcenRet(BD9437,BH9437,BI9437),INDEX(PORCENTAJEBUSCAR,MATCH(BD9437,CódigoRET,0),4)*1),"")</f>
        <v/>
      </c>
      <c r="BG9437">
        <f t="shared" si="1032"/>
        <v>0</v>
      </c>
      <c r="BO9437">
        <f t="shared" si="1033"/>
        <v>0</v>
      </c>
      <c r="CC9437">
        <f t="shared" si="1034"/>
        <v>0</v>
      </c>
      <c r="CD9437">
        <f t="shared" si="1035"/>
        <v>0</v>
      </c>
      <c r="CG9437">
        <f ca="1">IFERROR(INDIRECT("IVA!X"&amp;MATCH(MID(COMPRAS!C9337,1,2)&amp;MID(COMPRAS!F9337,1,2)&amp;MID(COMPRAS!D9337,1,2),IVA!W:W,0)),"SIN COD.")</f>
        <v>0</v>
      </c>
      <c r="CH9437">
        <f ca="1">IFERROR(INDIRECT("IVA!Y"&amp;MATCH(MID(COMPRAS!C9337,1,2)&amp;MID(COMPRAS!F9337,1,2)&amp;MID(COMPRAS!D9337,1,2),IVA!W:W,0)),"SIN COD.")</f>
        <v>0</v>
      </c>
    </row>
    <row r="9438" spans="1:86" x14ac:dyDescent="0.25">
      <c r="A9438"/>
      <c r="B9438"/>
      <c r="D9438"/>
      <c r="AL9438">
        <f t="shared" si="1029"/>
        <v>0</v>
      </c>
      <c r="AQ9438">
        <f t="shared" si="1030"/>
        <v>0</v>
      </c>
      <c r="AR9438" t="str">
        <f>IFERROR(IF(OR(AP9438=338,AP9438=340,AP9438=341,AP9438=342,AP9438="342A",AP9438="342B"),PorcenRet(AP9438,AT9438,AU9438),INDEX(PORCENTAJEBUSCAR,MATCH(AP9438,CódigoRET,0),4)*1),"")</f>
        <v/>
      </c>
      <c r="AS9438">
        <f t="shared" si="1031"/>
        <v>0</v>
      </c>
      <c r="BF9438" t="str">
        <f>IFERROR(IF(OR(BD9438=338,BD9438=340,BD9438=341,BD9438=342,BD9438="342A",BD9438="342B"),PorcenRet(BD9438,BH9438,BI9438),INDEX(PORCENTAJEBUSCAR,MATCH(BD9438,CódigoRET,0),4)*1),"")</f>
        <v/>
      </c>
      <c r="BG9438">
        <f t="shared" si="1032"/>
        <v>0</v>
      </c>
      <c r="BO9438">
        <f t="shared" si="1033"/>
        <v>0</v>
      </c>
      <c r="CC9438">
        <f t="shared" si="1034"/>
        <v>0</v>
      </c>
      <c r="CD9438">
        <f t="shared" si="1035"/>
        <v>0</v>
      </c>
      <c r="CG9438">
        <f ca="1">IFERROR(INDIRECT("IVA!X"&amp;MATCH(MID(COMPRAS!C9338,1,2)&amp;MID(COMPRAS!F9338,1,2)&amp;MID(COMPRAS!D9338,1,2),IVA!W:W,0)),"SIN COD.")</f>
        <v>0</v>
      </c>
      <c r="CH9438">
        <f ca="1">IFERROR(INDIRECT("IVA!Y"&amp;MATCH(MID(COMPRAS!C9338,1,2)&amp;MID(COMPRAS!F9338,1,2)&amp;MID(COMPRAS!D9338,1,2),IVA!W:W,0)),"SIN COD.")</f>
        <v>0</v>
      </c>
    </row>
    <row r="9439" spans="1:86" x14ac:dyDescent="0.25">
      <c r="A9439"/>
      <c r="B9439"/>
      <c r="D9439"/>
      <c r="AL9439">
        <f t="shared" si="1029"/>
        <v>0</v>
      </c>
      <c r="AQ9439">
        <f t="shared" si="1030"/>
        <v>0</v>
      </c>
      <c r="AR9439" t="str">
        <f>IFERROR(IF(OR(AP9439=338,AP9439=340,AP9439=341,AP9439=342,AP9439="342A",AP9439="342B"),PorcenRet(AP9439,AT9439,AU9439),INDEX(PORCENTAJEBUSCAR,MATCH(AP9439,CódigoRET,0),4)*1),"")</f>
        <v/>
      </c>
      <c r="AS9439">
        <f t="shared" si="1031"/>
        <v>0</v>
      </c>
      <c r="BF9439" t="str">
        <f>IFERROR(IF(OR(BD9439=338,BD9439=340,BD9439=341,BD9439=342,BD9439="342A",BD9439="342B"),PorcenRet(BD9439,BH9439,BI9439),INDEX(PORCENTAJEBUSCAR,MATCH(BD9439,CódigoRET,0),4)*1),"")</f>
        <v/>
      </c>
      <c r="BG9439">
        <f t="shared" si="1032"/>
        <v>0</v>
      </c>
      <c r="BO9439">
        <f t="shared" si="1033"/>
        <v>0</v>
      </c>
      <c r="CC9439">
        <f t="shared" si="1034"/>
        <v>0</v>
      </c>
      <c r="CD9439">
        <f t="shared" si="1035"/>
        <v>0</v>
      </c>
      <c r="CG9439">
        <f ca="1">IFERROR(INDIRECT("IVA!X"&amp;MATCH(MID(COMPRAS!C9339,1,2)&amp;MID(COMPRAS!F9339,1,2)&amp;MID(COMPRAS!D9339,1,2),IVA!W:W,0)),"SIN COD.")</f>
        <v>0</v>
      </c>
      <c r="CH9439">
        <f ca="1">IFERROR(INDIRECT("IVA!Y"&amp;MATCH(MID(COMPRAS!C9339,1,2)&amp;MID(COMPRAS!F9339,1,2)&amp;MID(COMPRAS!D9339,1,2),IVA!W:W,0)),"SIN COD.")</f>
        <v>0</v>
      </c>
    </row>
    <row r="9440" spans="1:86" x14ac:dyDescent="0.25">
      <c r="A9440"/>
      <c r="B9440"/>
      <c r="D9440"/>
      <c r="AL9440">
        <f t="shared" si="1029"/>
        <v>0</v>
      </c>
      <c r="AQ9440">
        <f t="shared" si="1030"/>
        <v>0</v>
      </c>
      <c r="AR9440" t="str">
        <f>IFERROR(IF(OR(AP9440=338,AP9440=340,AP9440=341,AP9440=342,AP9440="342A",AP9440="342B"),PorcenRet(AP9440,AT9440,AU9440),INDEX(PORCENTAJEBUSCAR,MATCH(AP9440,CódigoRET,0),4)*1),"")</f>
        <v/>
      </c>
      <c r="AS9440">
        <f t="shared" si="1031"/>
        <v>0</v>
      </c>
      <c r="BF9440" t="str">
        <f>IFERROR(IF(OR(BD9440=338,BD9440=340,BD9440=341,BD9440=342,BD9440="342A",BD9440="342B"),PorcenRet(BD9440,BH9440,BI9440),INDEX(PORCENTAJEBUSCAR,MATCH(BD9440,CódigoRET,0),4)*1),"")</f>
        <v/>
      </c>
      <c r="BG9440">
        <f t="shared" si="1032"/>
        <v>0</v>
      </c>
      <c r="BO9440">
        <f t="shared" si="1033"/>
        <v>0</v>
      </c>
      <c r="CC9440">
        <f t="shared" si="1034"/>
        <v>0</v>
      </c>
      <c r="CD9440">
        <f t="shared" si="1035"/>
        <v>0</v>
      </c>
      <c r="CG9440">
        <f ca="1">IFERROR(INDIRECT("IVA!X"&amp;MATCH(MID(COMPRAS!C9340,1,2)&amp;MID(COMPRAS!F9340,1,2)&amp;MID(COMPRAS!D9340,1,2),IVA!W:W,0)),"SIN COD.")</f>
        <v>0</v>
      </c>
      <c r="CH9440">
        <f ca="1">IFERROR(INDIRECT("IVA!Y"&amp;MATCH(MID(COMPRAS!C9340,1,2)&amp;MID(COMPRAS!F9340,1,2)&amp;MID(COMPRAS!D9340,1,2),IVA!W:W,0)),"SIN COD.")</f>
        <v>0</v>
      </c>
    </row>
    <row r="9441" spans="1:86" x14ac:dyDescent="0.25">
      <c r="A9441"/>
      <c r="B9441"/>
      <c r="D9441"/>
      <c r="AL9441">
        <f t="shared" si="1029"/>
        <v>0</v>
      </c>
      <c r="AQ9441">
        <f t="shared" si="1030"/>
        <v>0</v>
      </c>
      <c r="AR9441" t="str">
        <f>IFERROR(IF(OR(AP9441=338,AP9441=340,AP9441=341,AP9441=342,AP9441="342A",AP9441="342B"),PorcenRet(AP9441,AT9441,AU9441),INDEX(PORCENTAJEBUSCAR,MATCH(AP9441,CódigoRET,0),4)*1),"")</f>
        <v/>
      </c>
      <c r="AS9441">
        <f t="shared" si="1031"/>
        <v>0</v>
      </c>
      <c r="BF9441" t="str">
        <f>IFERROR(IF(OR(BD9441=338,BD9441=340,BD9441=341,BD9441=342,BD9441="342A",BD9441="342B"),PorcenRet(BD9441,BH9441,BI9441),INDEX(PORCENTAJEBUSCAR,MATCH(BD9441,CódigoRET,0),4)*1),"")</f>
        <v/>
      </c>
      <c r="BG9441">
        <f t="shared" si="1032"/>
        <v>0</v>
      </c>
      <c r="BO9441">
        <f t="shared" si="1033"/>
        <v>0</v>
      </c>
      <c r="CC9441">
        <f t="shared" si="1034"/>
        <v>0</v>
      </c>
      <c r="CD9441">
        <f t="shared" si="1035"/>
        <v>0</v>
      </c>
      <c r="CG9441">
        <f ca="1">IFERROR(INDIRECT("IVA!X"&amp;MATCH(MID(COMPRAS!C9341,1,2)&amp;MID(COMPRAS!F9341,1,2)&amp;MID(COMPRAS!D9341,1,2),IVA!W:W,0)),"SIN COD.")</f>
        <v>0</v>
      </c>
      <c r="CH9441">
        <f ca="1">IFERROR(INDIRECT("IVA!Y"&amp;MATCH(MID(COMPRAS!C9341,1,2)&amp;MID(COMPRAS!F9341,1,2)&amp;MID(COMPRAS!D9341,1,2),IVA!W:W,0)),"SIN COD.")</f>
        <v>0</v>
      </c>
    </row>
    <row r="9442" spans="1:86" x14ac:dyDescent="0.25">
      <c r="A9442"/>
      <c r="B9442"/>
      <c r="D9442"/>
      <c r="AL9442">
        <f t="shared" si="1029"/>
        <v>0</v>
      </c>
      <c r="AQ9442">
        <f t="shared" si="1030"/>
        <v>0</v>
      </c>
      <c r="AR9442" t="str">
        <f>IFERROR(IF(OR(AP9442=338,AP9442=340,AP9442=341,AP9442=342,AP9442="342A",AP9442="342B"),PorcenRet(AP9442,AT9442,AU9442),INDEX(PORCENTAJEBUSCAR,MATCH(AP9442,CódigoRET,0),4)*1),"")</f>
        <v/>
      </c>
      <c r="AS9442">
        <f t="shared" si="1031"/>
        <v>0</v>
      </c>
      <c r="BF9442" t="str">
        <f>IFERROR(IF(OR(BD9442=338,BD9442=340,BD9442=341,BD9442=342,BD9442="342A",BD9442="342B"),PorcenRet(BD9442,BH9442,BI9442),INDEX(PORCENTAJEBUSCAR,MATCH(BD9442,CódigoRET,0),4)*1),"")</f>
        <v/>
      </c>
      <c r="BG9442">
        <f t="shared" si="1032"/>
        <v>0</v>
      </c>
      <c r="BO9442">
        <f t="shared" si="1033"/>
        <v>0</v>
      </c>
      <c r="CC9442">
        <f t="shared" si="1034"/>
        <v>0</v>
      </c>
      <c r="CD9442">
        <f t="shared" si="1035"/>
        <v>0</v>
      </c>
      <c r="CG9442">
        <f ca="1">IFERROR(INDIRECT("IVA!X"&amp;MATCH(MID(COMPRAS!C9342,1,2)&amp;MID(COMPRAS!F9342,1,2)&amp;MID(COMPRAS!D9342,1,2),IVA!W:W,0)),"SIN COD.")</f>
        <v>0</v>
      </c>
      <c r="CH9442">
        <f ca="1">IFERROR(INDIRECT("IVA!Y"&amp;MATCH(MID(COMPRAS!C9342,1,2)&amp;MID(COMPRAS!F9342,1,2)&amp;MID(COMPRAS!D9342,1,2),IVA!W:W,0)),"SIN COD.")</f>
        <v>0</v>
      </c>
    </row>
    <row r="9443" spans="1:86" x14ac:dyDescent="0.25">
      <c r="A9443"/>
      <c r="B9443"/>
      <c r="D9443"/>
      <c r="AL9443">
        <f t="shared" si="1029"/>
        <v>0</v>
      </c>
      <c r="AQ9443">
        <f t="shared" si="1030"/>
        <v>0</v>
      </c>
      <c r="AR9443" t="str">
        <f>IFERROR(IF(OR(AP9443=338,AP9443=340,AP9443=341,AP9443=342,AP9443="342A",AP9443="342B"),PorcenRet(AP9443,AT9443,AU9443),INDEX(PORCENTAJEBUSCAR,MATCH(AP9443,CódigoRET,0),4)*1),"")</f>
        <v/>
      </c>
      <c r="AS9443">
        <f t="shared" si="1031"/>
        <v>0</v>
      </c>
      <c r="BF9443" t="str">
        <f>IFERROR(IF(OR(BD9443=338,BD9443=340,BD9443=341,BD9443=342,BD9443="342A",BD9443="342B"),PorcenRet(BD9443,BH9443,BI9443),INDEX(PORCENTAJEBUSCAR,MATCH(BD9443,CódigoRET,0),4)*1),"")</f>
        <v/>
      </c>
      <c r="BG9443">
        <f t="shared" si="1032"/>
        <v>0</v>
      </c>
      <c r="BO9443">
        <f t="shared" si="1033"/>
        <v>0</v>
      </c>
      <c r="CC9443">
        <f t="shared" si="1034"/>
        <v>0</v>
      </c>
      <c r="CD9443">
        <f t="shared" si="1035"/>
        <v>0</v>
      </c>
      <c r="CG9443">
        <f ca="1">IFERROR(INDIRECT("IVA!X"&amp;MATCH(MID(COMPRAS!C9343,1,2)&amp;MID(COMPRAS!F9343,1,2)&amp;MID(COMPRAS!D9343,1,2),IVA!W:W,0)),"SIN COD.")</f>
        <v>0</v>
      </c>
      <c r="CH9443">
        <f ca="1">IFERROR(INDIRECT("IVA!Y"&amp;MATCH(MID(COMPRAS!C9343,1,2)&amp;MID(COMPRAS!F9343,1,2)&amp;MID(COMPRAS!D9343,1,2),IVA!W:W,0)),"SIN COD.")</f>
        <v>0</v>
      </c>
    </row>
    <row r="9444" spans="1:86" x14ac:dyDescent="0.25">
      <c r="A9444"/>
      <c r="B9444"/>
      <c r="D9444"/>
      <c r="AL9444">
        <f t="shared" si="1029"/>
        <v>0</v>
      </c>
      <c r="AQ9444">
        <f t="shared" si="1030"/>
        <v>0</v>
      </c>
      <c r="AR9444" t="str">
        <f>IFERROR(IF(OR(AP9444=338,AP9444=340,AP9444=341,AP9444=342,AP9444="342A",AP9444="342B"),PorcenRet(AP9444,AT9444,AU9444),INDEX(PORCENTAJEBUSCAR,MATCH(AP9444,CódigoRET,0),4)*1),"")</f>
        <v/>
      </c>
      <c r="AS9444">
        <f t="shared" si="1031"/>
        <v>0</v>
      </c>
      <c r="BF9444" t="str">
        <f>IFERROR(IF(OR(BD9444=338,BD9444=340,BD9444=341,BD9444=342,BD9444="342A",BD9444="342B"),PorcenRet(BD9444,BH9444,BI9444),INDEX(PORCENTAJEBUSCAR,MATCH(BD9444,CódigoRET,0),4)*1),"")</f>
        <v/>
      </c>
      <c r="BG9444">
        <f t="shared" si="1032"/>
        <v>0</v>
      </c>
      <c r="BO9444">
        <f t="shared" si="1033"/>
        <v>0</v>
      </c>
      <c r="CC9444">
        <f t="shared" si="1034"/>
        <v>0</v>
      </c>
      <c r="CD9444">
        <f t="shared" si="1035"/>
        <v>0</v>
      </c>
      <c r="CG9444">
        <f ca="1">IFERROR(INDIRECT("IVA!X"&amp;MATCH(MID(COMPRAS!C9344,1,2)&amp;MID(COMPRAS!F9344,1,2)&amp;MID(COMPRAS!D9344,1,2),IVA!W:W,0)),"SIN COD.")</f>
        <v>0</v>
      </c>
      <c r="CH9444">
        <f ca="1">IFERROR(INDIRECT("IVA!Y"&amp;MATCH(MID(COMPRAS!C9344,1,2)&amp;MID(COMPRAS!F9344,1,2)&amp;MID(COMPRAS!D9344,1,2),IVA!W:W,0)),"SIN COD.")</f>
        <v>0</v>
      </c>
    </row>
    <row r="9445" spans="1:86" x14ac:dyDescent="0.25">
      <c r="A9445"/>
      <c r="B9445"/>
      <c r="D9445"/>
      <c r="AL9445">
        <f t="shared" si="1029"/>
        <v>0</v>
      </c>
      <c r="AQ9445">
        <f t="shared" si="1030"/>
        <v>0</v>
      </c>
      <c r="AR9445" t="str">
        <f>IFERROR(IF(OR(AP9445=338,AP9445=340,AP9445=341,AP9445=342,AP9445="342A",AP9445="342B"),PorcenRet(AP9445,AT9445,AU9445),INDEX(PORCENTAJEBUSCAR,MATCH(AP9445,CódigoRET,0),4)*1),"")</f>
        <v/>
      </c>
      <c r="AS9445">
        <f t="shared" si="1031"/>
        <v>0</v>
      </c>
      <c r="BF9445" t="str">
        <f>IFERROR(IF(OR(BD9445=338,BD9445=340,BD9445=341,BD9445=342,BD9445="342A",BD9445="342B"),PorcenRet(BD9445,BH9445,BI9445),INDEX(PORCENTAJEBUSCAR,MATCH(BD9445,CódigoRET,0),4)*1),"")</f>
        <v/>
      </c>
      <c r="BG9445">
        <f t="shared" si="1032"/>
        <v>0</v>
      </c>
      <c r="BO9445">
        <f t="shared" si="1033"/>
        <v>0</v>
      </c>
      <c r="CC9445">
        <f t="shared" si="1034"/>
        <v>0</v>
      </c>
      <c r="CD9445">
        <f t="shared" si="1035"/>
        <v>0</v>
      </c>
      <c r="CG9445">
        <f ca="1">IFERROR(INDIRECT("IVA!X"&amp;MATCH(MID(COMPRAS!C9345,1,2)&amp;MID(COMPRAS!F9345,1,2)&amp;MID(COMPRAS!D9345,1,2),IVA!W:W,0)),"SIN COD.")</f>
        <v>0</v>
      </c>
      <c r="CH9445">
        <f ca="1">IFERROR(INDIRECT("IVA!Y"&amp;MATCH(MID(COMPRAS!C9345,1,2)&amp;MID(COMPRAS!F9345,1,2)&amp;MID(COMPRAS!D9345,1,2),IVA!W:W,0)),"SIN COD.")</f>
        <v>0</v>
      </c>
    </row>
    <row r="9446" spans="1:86" x14ac:dyDescent="0.25">
      <c r="A9446"/>
      <c r="B9446"/>
      <c r="D9446"/>
      <c r="AL9446">
        <f t="shared" si="1029"/>
        <v>0</v>
      </c>
      <c r="AQ9446">
        <f t="shared" si="1030"/>
        <v>0</v>
      </c>
      <c r="AR9446" t="str">
        <f>IFERROR(IF(OR(AP9446=338,AP9446=340,AP9446=341,AP9446=342,AP9446="342A",AP9446="342B"),PorcenRet(AP9446,AT9446,AU9446),INDEX(PORCENTAJEBUSCAR,MATCH(AP9446,CódigoRET,0),4)*1),"")</f>
        <v/>
      </c>
      <c r="AS9446">
        <f t="shared" si="1031"/>
        <v>0</v>
      </c>
      <c r="BF9446" t="str">
        <f>IFERROR(IF(OR(BD9446=338,BD9446=340,BD9446=341,BD9446=342,BD9446="342A",BD9446="342B"),PorcenRet(BD9446,BH9446,BI9446),INDEX(PORCENTAJEBUSCAR,MATCH(BD9446,CódigoRET,0),4)*1),"")</f>
        <v/>
      </c>
      <c r="BG9446">
        <f t="shared" si="1032"/>
        <v>0</v>
      </c>
      <c r="BO9446">
        <f t="shared" si="1033"/>
        <v>0</v>
      </c>
      <c r="CC9446">
        <f t="shared" si="1034"/>
        <v>0</v>
      </c>
      <c r="CD9446">
        <f t="shared" si="1035"/>
        <v>0</v>
      </c>
      <c r="CG9446">
        <f ca="1">IFERROR(INDIRECT("IVA!X"&amp;MATCH(MID(COMPRAS!C9346,1,2)&amp;MID(COMPRAS!F9346,1,2)&amp;MID(COMPRAS!D9346,1,2),IVA!W:W,0)),"SIN COD.")</f>
        <v>0</v>
      </c>
      <c r="CH9446">
        <f ca="1">IFERROR(INDIRECT("IVA!Y"&amp;MATCH(MID(COMPRAS!C9346,1,2)&amp;MID(COMPRAS!F9346,1,2)&amp;MID(COMPRAS!D9346,1,2),IVA!W:W,0)),"SIN COD.")</f>
        <v>0</v>
      </c>
    </row>
    <row r="9447" spans="1:86" x14ac:dyDescent="0.25">
      <c r="A9447"/>
      <c r="B9447"/>
      <c r="D9447"/>
      <c r="AL9447">
        <f t="shared" si="1029"/>
        <v>0</v>
      </c>
      <c r="AQ9447">
        <f t="shared" si="1030"/>
        <v>0</v>
      </c>
      <c r="AR9447" t="str">
        <f>IFERROR(IF(OR(AP9447=338,AP9447=340,AP9447=341,AP9447=342,AP9447="342A",AP9447="342B"),PorcenRet(AP9447,AT9447,AU9447),INDEX(PORCENTAJEBUSCAR,MATCH(AP9447,CódigoRET,0),4)*1),"")</f>
        <v/>
      </c>
      <c r="AS9447">
        <f t="shared" si="1031"/>
        <v>0</v>
      </c>
      <c r="BF9447" t="str">
        <f>IFERROR(IF(OR(BD9447=338,BD9447=340,BD9447=341,BD9447=342,BD9447="342A",BD9447="342B"),PorcenRet(BD9447,BH9447,BI9447),INDEX(PORCENTAJEBUSCAR,MATCH(BD9447,CódigoRET,0),4)*1),"")</f>
        <v/>
      </c>
      <c r="BG9447">
        <f t="shared" si="1032"/>
        <v>0</v>
      </c>
      <c r="BO9447">
        <f t="shared" si="1033"/>
        <v>0</v>
      </c>
      <c r="CC9447">
        <f t="shared" si="1034"/>
        <v>0</v>
      </c>
      <c r="CD9447">
        <f t="shared" si="1035"/>
        <v>0</v>
      </c>
      <c r="CG9447">
        <f ca="1">IFERROR(INDIRECT("IVA!X"&amp;MATCH(MID(COMPRAS!C9347,1,2)&amp;MID(COMPRAS!F9347,1,2)&amp;MID(COMPRAS!D9347,1,2),IVA!W:W,0)),"SIN COD.")</f>
        <v>0</v>
      </c>
      <c r="CH9447">
        <f ca="1">IFERROR(INDIRECT("IVA!Y"&amp;MATCH(MID(COMPRAS!C9347,1,2)&amp;MID(COMPRAS!F9347,1,2)&amp;MID(COMPRAS!D9347,1,2),IVA!W:W,0)),"SIN COD.")</f>
        <v>0</v>
      </c>
    </row>
    <row r="9448" spans="1:86" x14ac:dyDescent="0.25">
      <c r="A9448"/>
      <c r="B9448"/>
      <c r="D9448"/>
      <c r="AL9448">
        <f t="shared" si="1029"/>
        <v>0</v>
      </c>
      <c r="AQ9448">
        <f t="shared" si="1030"/>
        <v>0</v>
      </c>
      <c r="AR9448" t="str">
        <f>IFERROR(IF(OR(AP9448=338,AP9448=340,AP9448=341,AP9448=342,AP9448="342A",AP9448="342B"),PorcenRet(AP9448,AT9448,AU9448),INDEX(PORCENTAJEBUSCAR,MATCH(AP9448,CódigoRET,0),4)*1),"")</f>
        <v/>
      </c>
      <c r="AS9448">
        <f t="shared" si="1031"/>
        <v>0</v>
      </c>
      <c r="BF9448" t="str">
        <f>IFERROR(IF(OR(BD9448=338,BD9448=340,BD9448=341,BD9448=342,BD9448="342A",BD9448="342B"),PorcenRet(BD9448,BH9448,BI9448),INDEX(PORCENTAJEBUSCAR,MATCH(BD9448,CódigoRET,0),4)*1),"")</f>
        <v/>
      </c>
      <c r="BG9448">
        <f t="shared" si="1032"/>
        <v>0</v>
      </c>
      <c r="BO9448">
        <f t="shared" si="1033"/>
        <v>0</v>
      </c>
      <c r="CC9448">
        <f t="shared" si="1034"/>
        <v>0</v>
      </c>
      <c r="CD9448">
        <f t="shared" si="1035"/>
        <v>0</v>
      </c>
      <c r="CG9448">
        <f ca="1">IFERROR(INDIRECT("IVA!X"&amp;MATCH(MID(COMPRAS!C9348,1,2)&amp;MID(COMPRAS!F9348,1,2)&amp;MID(COMPRAS!D9348,1,2),IVA!W:W,0)),"SIN COD.")</f>
        <v>0</v>
      </c>
      <c r="CH9448">
        <f ca="1">IFERROR(INDIRECT("IVA!Y"&amp;MATCH(MID(COMPRAS!C9348,1,2)&amp;MID(COMPRAS!F9348,1,2)&amp;MID(COMPRAS!D9348,1,2),IVA!W:W,0)),"SIN COD.")</f>
        <v>0</v>
      </c>
    </row>
    <row r="9449" spans="1:86" x14ac:dyDescent="0.25">
      <c r="A9449"/>
      <c r="B9449"/>
      <c r="D9449"/>
      <c r="AL9449">
        <f t="shared" si="1029"/>
        <v>0</v>
      </c>
      <c r="AQ9449">
        <f t="shared" si="1030"/>
        <v>0</v>
      </c>
      <c r="AR9449" t="str">
        <f>IFERROR(IF(OR(AP9449=338,AP9449=340,AP9449=341,AP9449=342,AP9449="342A",AP9449="342B"),PorcenRet(AP9449,AT9449,AU9449),INDEX(PORCENTAJEBUSCAR,MATCH(AP9449,CódigoRET,0),4)*1),"")</f>
        <v/>
      </c>
      <c r="AS9449">
        <f t="shared" si="1031"/>
        <v>0</v>
      </c>
      <c r="BF9449" t="str">
        <f>IFERROR(IF(OR(BD9449=338,BD9449=340,BD9449=341,BD9449=342,BD9449="342A",BD9449="342B"),PorcenRet(BD9449,BH9449,BI9449),INDEX(PORCENTAJEBUSCAR,MATCH(BD9449,CódigoRET,0),4)*1),"")</f>
        <v/>
      </c>
      <c r="BG9449">
        <f t="shared" si="1032"/>
        <v>0</v>
      </c>
      <c r="BO9449">
        <f t="shared" si="1033"/>
        <v>0</v>
      </c>
      <c r="CC9449">
        <f t="shared" si="1034"/>
        <v>0</v>
      </c>
      <c r="CD9449">
        <f t="shared" si="1035"/>
        <v>0</v>
      </c>
      <c r="CG9449">
        <f ca="1">IFERROR(INDIRECT("IVA!X"&amp;MATCH(MID(COMPRAS!C9349,1,2)&amp;MID(COMPRAS!F9349,1,2)&amp;MID(COMPRAS!D9349,1,2),IVA!W:W,0)),"SIN COD.")</f>
        <v>0</v>
      </c>
      <c r="CH9449">
        <f ca="1">IFERROR(INDIRECT("IVA!Y"&amp;MATCH(MID(COMPRAS!C9349,1,2)&amp;MID(COMPRAS!F9349,1,2)&amp;MID(COMPRAS!D9349,1,2),IVA!W:W,0)),"SIN COD.")</f>
        <v>0</v>
      </c>
    </row>
    <row r="9450" spans="1:86" x14ac:dyDescent="0.25">
      <c r="A9450"/>
      <c r="B9450"/>
      <c r="D9450"/>
      <c r="AL9450">
        <f t="shared" si="1029"/>
        <v>0</v>
      </c>
      <c r="AQ9450">
        <f t="shared" si="1030"/>
        <v>0</v>
      </c>
      <c r="AR9450" t="str">
        <f>IFERROR(IF(OR(AP9450=338,AP9450=340,AP9450=341,AP9450=342,AP9450="342A",AP9450="342B"),PorcenRet(AP9450,AT9450,AU9450),INDEX(PORCENTAJEBUSCAR,MATCH(AP9450,CódigoRET,0),4)*1),"")</f>
        <v/>
      </c>
      <c r="AS9450">
        <f t="shared" si="1031"/>
        <v>0</v>
      </c>
      <c r="BF9450" t="str">
        <f>IFERROR(IF(OR(BD9450=338,BD9450=340,BD9450=341,BD9450=342,BD9450="342A",BD9450="342B"),PorcenRet(BD9450,BH9450,BI9450),INDEX(PORCENTAJEBUSCAR,MATCH(BD9450,CódigoRET,0),4)*1),"")</f>
        <v/>
      </c>
      <c r="BG9450">
        <f t="shared" si="1032"/>
        <v>0</v>
      </c>
      <c r="BO9450">
        <f t="shared" si="1033"/>
        <v>0</v>
      </c>
      <c r="CC9450">
        <f t="shared" si="1034"/>
        <v>0</v>
      </c>
      <c r="CD9450">
        <f t="shared" si="1035"/>
        <v>0</v>
      </c>
      <c r="CG9450">
        <f ca="1">IFERROR(INDIRECT("IVA!X"&amp;MATCH(MID(COMPRAS!C9350,1,2)&amp;MID(COMPRAS!F9350,1,2)&amp;MID(COMPRAS!D9350,1,2),IVA!W:W,0)),"SIN COD.")</f>
        <v>0</v>
      </c>
      <c r="CH9450">
        <f ca="1">IFERROR(INDIRECT("IVA!Y"&amp;MATCH(MID(COMPRAS!C9350,1,2)&amp;MID(COMPRAS!F9350,1,2)&amp;MID(COMPRAS!D9350,1,2),IVA!W:W,0)),"SIN COD.")</f>
        <v>0</v>
      </c>
    </row>
    <row r="9451" spans="1:86" x14ac:dyDescent="0.25">
      <c r="A9451"/>
      <c r="B9451"/>
      <c r="D9451"/>
      <c r="AL9451">
        <f t="shared" si="1029"/>
        <v>0</v>
      </c>
      <c r="AQ9451">
        <f t="shared" si="1030"/>
        <v>0</v>
      </c>
      <c r="AR9451" t="str">
        <f>IFERROR(IF(OR(AP9451=338,AP9451=340,AP9451=341,AP9451=342,AP9451="342A",AP9451="342B"),PorcenRet(AP9451,AT9451,AU9451),INDEX(PORCENTAJEBUSCAR,MATCH(AP9451,CódigoRET,0),4)*1),"")</f>
        <v/>
      </c>
      <c r="AS9451">
        <f t="shared" si="1031"/>
        <v>0</v>
      </c>
      <c r="BF9451" t="str">
        <f>IFERROR(IF(OR(BD9451=338,BD9451=340,BD9451=341,BD9451=342,BD9451="342A",BD9451="342B"),PorcenRet(BD9451,BH9451,BI9451),INDEX(PORCENTAJEBUSCAR,MATCH(BD9451,CódigoRET,0),4)*1),"")</f>
        <v/>
      </c>
      <c r="BG9451">
        <f t="shared" si="1032"/>
        <v>0</v>
      </c>
      <c r="BO9451">
        <f t="shared" si="1033"/>
        <v>0</v>
      </c>
      <c r="CC9451">
        <f t="shared" si="1034"/>
        <v>0</v>
      </c>
      <c r="CD9451">
        <f t="shared" si="1035"/>
        <v>0</v>
      </c>
      <c r="CG9451">
        <f ca="1">IFERROR(INDIRECT("IVA!X"&amp;MATCH(MID(COMPRAS!C9351,1,2)&amp;MID(COMPRAS!F9351,1,2)&amp;MID(COMPRAS!D9351,1,2),IVA!W:W,0)),"SIN COD.")</f>
        <v>0</v>
      </c>
      <c r="CH9451">
        <f ca="1">IFERROR(INDIRECT("IVA!Y"&amp;MATCH(MID(COMPRAS!C9351,1,2)&amp;MID(COMPRAS!F9351,1,2)&amp;MID(COMPRAS!D9351,1,2),IVA!W:W,0)),"SIN COD.")</f>
        <v>0</v>
      </c>
    </row>
    <row r="9452" spans="1:86" x14ac:dyDescent="0.25">
      <c r="A9452"/>
      <c r="B9452"/>
      <c r="D9452"/>
      <c r="AL9452">
        <f t="shared" si="1029"/>
        <v>0</v>
      </c>
      <c r="AQ9452">
        <f t="shared" si="1030"/>
        <v>0</v>
      </c>
      <c r="AR9452" t="str">
        <f>IFERROR(IF(OR(AP9452=338,AP9452=340,AP9452=341,AP9452=342,AP9452="342A",AP9452="342B"),PorcenRet(AP9452,AT9452,AU9452),INDEX(PORCENTAJEBUSCAR,MATCH(AP9452,CódigoRET,0),4)*1),"")</f>
        <v/>
      </c>
      <c r="AS9452">
        <f t="shared" si="1031"/>
        <v>0</v>
      </c>
      <c r="BF9452" t="str">
        <f>IFERROR(IF(OR(BD9452=338,BD9452=340,BD9452=341,BD9452=342,BD9452="342A",BD9452="342B"),PorcenRet(BD9452,BH9452,BI9452),INDEX(PORCENTAJEBUSCAR,MATCH(BD9452,CódigoRET,0),4)*1),"")</f>
        <v/>
      </c>
      <c r="BG9452">
        <f t="shared" si="1032"/>
        <v>0</v>
      </c>
      <c r="BO9452">
        <f t="shared" si="1033"/>
        <v>0</v>
      </c>
      <c r="CC9452">
        <f t="shared" si="1034"/>
        <v>0</v>
      </c>
      <c r="CD9452">
        <f t="shared" si="1035"/>
        <v>0</v>
      </c>
      <c r="CG9452">
        <f ca="1">IFERROR(INDIRECT("IVA!X"&amp;MATCH(MID(COMPRAS!C9352,1,2)&amp;MID(COMPRAS!F9352,1,2)&amp;MID(COMPRAS!D9352,1,2),IVA!W:W,0)),"SIN COD.")</f>
        <v>0</v>
      </c>
      <c r="CH9452">
        <f ca="1">IFERROR(INDIRECT("IVA!Y"&amp;MATCH(MID(COMPRAS!C9352,1,2)&amp;MID(COMPRAS!F9352,1,2)&amp;MID(COMPRAS!D9352,1,2),IVA!W:W,0)),"SIN COD.")</f>
        <v>0</v>
      </c>
    </row>
    <row r="9453" spans="1:86" x14ac:dyDescent="0.25">
      <c r="A9453"/>
      <c r="B9453"/>
      <c r="D9453"/>
      <c r="AL9453">
        <f t="shared" si="1029"/>
        <v>0</v>
      </c>
      <c r="AQ9453">
        <f t="shared" si="1030"/>
        <v>0</v>
      </c>
      <c r="AR9453" t="str">
        <f>IFERROR(IF(OR(AP9453=338,AP9453=340,AP9453=341,AP9453=342,AP9453="342A",AP9453="342B"),PorcenRet(AP9453,AT9453,AU9453),INDEX(PORCENTAJEBUSCAR,MATCH(AP9453,CódigoRET,0),4)*1),"")</f>
        <v/>
      </c>
      <c r="AS9453">
        <f t="shared" si="1031"/>
        <v>0</v>
      </c>
      <c r="BF9453" t="str">
        <f>IFERROR(IF(OR(BD9453=338,BD9453=340,BD9453=341,BD9453=342,BD9453="342A",BD9453="342B"),PorcenRet(BD9453,BH9453,BI9453),INDEX(PORCENTAJEBUSCAR,MATCH(BD9453,CódigoRET,0),4)*1),"")</f>
        <v/>
      </c>
      <c r="BG9453">
        <f t="shared" si="1032"/>
        <v>0</v>
      </c>
      <c r="BO9453">
        <f t="shared" si="1033"/>
        <v>0</v>
      </c>
      <c r="CC9453">
        <f t="shared" si="1034"/>
        <v>0</v>
      </c>
      <c r="CD9453">
        <f t="shared" si="1035"/>
        <v>0</v>
      </c>
      <c r="CG9453">
        <f ca="1">IFERROR(INDIRECT("IVA!X"&amp;MATCH(MID(COMPRAS!C9353,1,2)&amp;MID(COMPRAS!F9353,1,2)&amp;MID(COMPRAS!D9353,1,2),IVA!W:W,0)),"SIN COD.")</f>
        <v>0</v>
      </c>
      <c r="CH9453">
        <f ca="1">IFERROR(INDIRECT("IVA!Y"&amp;MATCH(MID(COMPRAS!C9353,1,2)&amp;MID(COMPRAS!F9353,1,2)&amp;MID(COMPRAS!D9353,1,2),IVA!W:W,0)),"SIN COD.")</f>
        <v>0</v>
      </c>
    </row>
    <row r="9454" spans="1:86" x14ac:dyDescent="0.25">
      <c r="A9454"/>
      <c r="B9454"/>
      <c r="D9454"/>
      <c r="AL9454">
        <f t="shared" si="1029"/>
        <v>0</v>
      </c>
      <c r="AQ9454">
        <f t="shared" si="1030"/>
        <v>0</v>
      </c>
      <c r="AR9454" t="str">
        <f>IFERROR(IF(OR(AP9454=338,AP9454=340,AP9454=341,AP9454=342,AP9454="342A",AP9454="342B"),PorcenRet(AP9454,AT9454,AU9454),INDEX(PORCENTAJEBUSCAR,MATCH(AP9454,CódigoRET,0),4)*1),"")</f>
        <v/>
      </c>
      <c r="AS9454">
        <f t="shared" si="1031"/>
        <v>0</v>
      </c>
      <c r="BF9454" t="str">
        <f>IFERROR(IF(OR(BD9454=338,BD9454=340,BD9454=341,BD9454=342,BD9454="342A",BD9454="342B"),PorcenRet(BD9454,BH9454,BI9454),INDEX(PORCENTAJEBUSCAR,MATCH(BD9454,CódigoRET,0),4)*1),"")</f>
        <v/>
      </c>
      <c r="BG9454">
        <f t="shared" si="1032"/>
        <v>0</v>
      </c>
      <c r="BO9454">
        <f t="shared" si="1033"/>
        <v>0</v>
      </c>
      <c r="CC9454">
        <f t="shared" si="1034"/>
        <v>0</v>
      </c>
      <c r="CD9454">
        <f t="shared" si="1035"/>
        <v>0</v>
      </c>
      <c r="CG9454">
        <f ca="1">IFERROR(INDIRECT("IVA!X"&amp;MATCH(MID(COMPRAS!C9354,1,2)&amp;MID(COMPRAS!F9354,1,2)&amp;MID(COMPRAS!D9354,1,2),IVA!W:W,0)),"SIN COD.")</f>
        <v>0</v>
      </c>
      <c r="CH9454">
        <f ca="1">IFERROR(INDIRECT("IVA!Y"&amp;MATCH(MID(COMPRAS!C9354,1,2)&amp;MID(COMPRAS!F9354,1,2)&amp;MID(COMPRAS!D9354,1,2),IVA!W:W,0)),"SIN COD.")</f>
        <v>0</v>
      </c>
    </row>
    <row r="9455" spans="1:86" x14ac:dyDescent="0.25">
      <c r="A9455"/>
      <c r="B9455"/>
      <c r="D9455"/>
      <c r="AL9455">
        <f t="shared" si="1029"/>
        <v>0</v>
      </c>
      <c r="AQ9455">
        <f t="shared" si="1030"/>
        <v>0</v>
      </c>
      <c r="AR9455" t="str">
        <f>IFERROR(IF(OR(AP9455=338,AP9455=340,AP9455=341,AP9455=342,AP9455="342A",AP9455="342B"),PorcenRet(AP9455,AT9455,AU9455),INDEX(PORCENTAJEBUSCAR,MATCH(AP9455,CódigoRET,0),4)*1),"")</f>
        <v/>
      </c>
      <c r="AS9455">
        <f t="shared" si="1031"/>
        <v>0</v>
      </c>
      <c r="BF9455" t="str">
        <f>IFERROR(IF(OR(BD9455=338,BD9455=340,BD9455=341,BD9455=342,BD9455="342A",BD9455="342B"),PorcenRet(BD9455,BH9455,BI9455),INDEX(PORCENTAJEBUSCAR,MATCH(BD9455,CódigoRET,0),4)*1),"")</f>
        <v/>
      </c>
      <c r="BG9455">
        <f t="shared" si="1032"/>
        <v>0</v>
      </c>
      <c r="BO9455">
        <f t="shared" si="1033"/>
        <v>0</v>
      </c>
      <c r="CC9455">
        <f t="shared" si="1034"/>
        <v>0</v>
      </c>
      <c r="CD9455">
        <f t="shared" si="1035"/>
        <v>0</v>
      </c>
      <c r="CG9455">
        <f ca="1">IFERROR(INDIRECT("IVA!X"&amp;MATCH(MID(COMPRAS!C9355,1,2)&amp;MID(COMPRAS!F9355,1,2)&amp;MID(COMPRAS!D9355,1,2),IVA!W:W,0)),"SIN COD.")</f>
        <v>0</v>
      </c>
      <c r="CH9455">
        <f ca="1">IFERROR(INDIRECT("IVA!Y"&amp;MATCH(MID(COMPRAS!C9355,1,2)&amp;MID(COMPRAS!F9355,1,2)&amp;MID(COMPRAS!D9355,1,2),IVA!W:W,0)),"SIN COD.")</f>
        <v>0</v>
      </c>
    </row>
    <row r="9456" spans="1:86" x14ac:dyDescent="0.25">
      <c r="A9456"/>
      <c r="B9456"/>
      <c r="D9456"/>
      <c r="AL9456">
        <f t="shared" si="1029"/>
        <v>0</v>
      </c>
      <c r="AQ9456">
        <f t="shared" si="1030"/>
        <v>0</v>
      </c>
      <c r="AR9456" t="str">
        <f>IFERROR(IF(OR(AP9456=338,AP9456=340,AP9456=341,AP9456=342,AP9456="342A",AP9456="342B"),PorcenRet(AP9456,AT9456,AU9456),INDEX(PORCENTAJEBUSCAR,MATCH(AP9456,CódigoRET,0),4)*1),"")</f>
        <v/>
      </c>
      <c r="AS9456">
        <f t="shared" si="1031"/>
        <v>0</v>
      </c>
      <c r="BF9456" t="str">
        <f>IFERROR(IF(OR(BD9456=338,BD9456=340,BD9456=341,BD9456=342,BD9456="342A",BD9456="342B"),PorcenRet(BD9456,BH9456,BI9456),INDEX(PORCENTAJEBUSCAR,MATCH(BD9456,CódigoRET,0),4)*1),"")</f>
        <v/>
      </c>
      <c r="BG9456">
        <f t="shared" si="1032"/>
        <v>0</v>
      </c>
      <c r="BO9456">
        <f t="shared" si="1033"/>
        <v>0</v>
      </c>
      <c r="CC9456">
        <f t="shared" si="1034"/>
        <v>0</v>
      </c>
      <c r="CD9456">
        <f t="shared" si="1035"/>
        <v>0</v>
      </c>
      <c r="CG9456">
        <f ca="1">IFERROR(INDIRECT("IVA!X"&amp;MATCH(MID(COMPRAS!C9356,1,2)&amp;MID(COMPRAS!F9356,1,2)&amp;MID(COMPRAS!D9356,1,2),IVA!W:W,0)),"SIN COD.")</f>
        <v>0</v>
      </c>
      <c r="CH9456">
        <f ca="1">IFERROR(INDIRECT("IVA!Y"&amp;MATCH(MID(COMPRAS!C9356,1,2)&amp;MID(COMPRAS!F9356,1,2)&amp;MID(COMPRAS!D9356,1,2),IVA!W:W,0)),"SIN COD.")</f>
        <v>0</v>
      </c>
    </row>
    <row r="9457" spans="1:86" x14ac:dyDescent="0.25">
      <c r="A9457"/>
      <c r="B9457"/>
      <c r="D9457"/>
      <c r="AL9457">
        <f t="shared" si="1029"/>
        <v>0</v>
      </c>
      <c r="AQ9457">
        <f t="shared" si="1030"/>
        <v>0</v>
      </c>
      <c r="AR9457" t="str">
        <f>IFERROR(IF(OR(AP9457=338,AP9457=340,AP9457=341,AP9457=342,AP9457="342A",AP9457="342B"),PorcenRet(AP9457,AT9457,AU9457),INDEX(PORCENTAJEBUSCAR,MATCH(AP9457,CódigoRET,0),4)*1),"")</f>
        <v/>
      </c>
      <c r="AS9457">
        <f t="shared" si="1031"/>
        <v>0</v>
      </c>
      <c r="BF9457" t="str">
        <f>IFERROR(IF(OR(BD9457=338,BD9457=340,BD9457=341,BD9457=342,BD9457="342A",BD9457="342B"),PorcenRet(BD9457,BH9457,BI9457),INDEX(PORCENTAJEBUSCAR,MATCH(BD9457,CódigoRET,0),4)*1),"")</f>
        <v/>
      </c>
      <c r="BG9457">
        <f t="shared" si="1032"/>
        <v>0</v>
      </c>
      <c r="BO9457">
        <f t="shared" si="1033"/>
        <v>0</v>
      </c>
      <c r="CC9457">
        <f t="shared" si="1034"/>
        <v>0</v>
      </c>
      <c r="CD9457">
        <f t="shared" si="1035"/>
        <v>0</v>
      </c>
      <c r="CG9457">
        <f ca="1">IFERROR(INDIRECT("IVA!X"&amp;MATCH(MID(COMPRAS!C9357,1,2)&amp;MID(COMPRAS!F9357,1,2)&amp;MID(COMPRAS!D9357,1,2),IVA!W:W,0)),"SIN COD.")</f>
        <v>0</v>
      </c>
      <c r="CH9457">
        <f ca="1">IFERROR(INDIRECT("IVA!Y"&amp;MATCH(MID(COMPRAS!C9357,1,2)&amp;MID(COMPRAS!F9357,1,2)&amp;MID(COMPRAS!D9357,1,2),IVA!W:W,0)),"SIN COD.")</f>
        <v>0</v>
      </c>
    </row>
    <row r="9458" spans="1:86" x14ac:dyDescent="0.25">
      <c r="A9458"/>
      <c r="B9458"/>
      <c r="D9458"/>
      <c r="AL9458">
        <f t="shared" si="1029"/>
        <v>0</v>
      </c>
      <c r="AQ9458">
        <f t="shared" si="1030"/>
        <v>0</v>
      </c>
      <c r="AR9458" t="str">
        <f>IFERROR(IF(OR(AP9458=338,AP9458=340,AP9458=341,AP9458=342,AP9458="342A",AP9458="342B"),PorcenRet(AP9458,AT9458,AU9458),INDEX(PORCENTAJEBUSCAR,MATCH(AP9458,CódigoRET,0),4)*1),"")</f>
        <v/>
      </c>
      <c r="AS9458">
        <f t="shared" si="1031"/>
        <v>0</v>
      </c>
      <c r="BF9458" t="str">
        <f>IFERROR(IF(OR(BD9458=338,BD9458=340,BD9458=341,BD9458=342,BD9458="342A",BD9458="342B"),PorcenRet(BD9458,BH9458,BI9458),INDEX(PORCENTAJEBUSCAR,MATCH(BD9458,CódigoRET,0),4)*1),"")</f>
        <v/>
      </c>
      <c r="BG9458">
        <f t="shared" si="1032"/>
        <v>0</v>
      </c>
      <c r="BO9458">
        <f t="shared" si="1033"/>
        <v>0</v>
      </c>
      <c r="CC9458">
        <f t="shared" si="1034"/>
        <v>0</v>
      </c>
      <c r="CD9458">
        <f t="shared" si="1035"/>
        <v>0</v>
      </c>
      <c r="CG9458">
        <f ca="1">IFERROR(INDIRECT("IVA!X"&amp;MATCH(MID(COMPRAS!C9358,1,2)&amp;MID(COMPRAS!F9358,1,2)&amp;MID(COMPRAS!D9358,1,2),IVA!W:W,0)),"SIN COD.")</f>
        <v>0</v>
      </c>
      <c r="CH9458">
        <f ca="1">IFERROR(INDIRECT("IVA!Y"&amp;MATCH(MID(COMPRAS!C9358,1,2)&amp;MID(COMPRAS!F9358,1,2)&amp;MID(COMPRAS!D9358,1,2),IVA!W:W,0)),"SIN COD.")</f>
        <v>0</v>
      </c>
    </row>
    <row r="9459" spans="1:86" x14ac:dyDescent="0.25">
      <c r="A9459"/>
      <c r="B9459"/>
      <c r="D9459"/>
      <c r="AL9459">
        <f t="shared" si="1029"/>
        <v>0</v>
      </c>
      <c r="AQ9459">
        <f t="shared" si="1030"/>
        <v>0</v>
      </c>
      <c r="AR9459" t="str">
        <f>IFERROR(IF(OR(AP9459=338,AP9459=340,AP9459=341,AP9459=342,AP9459="342A",AP9459="342B"),PorcenRet(AP9459,AT9459,AU9459),INDEX(PORCENTAJEBUSCAR,MATCH(AP9459,CódigoRET,0),4)*1),"")</f>
        <v/>
      </c>
      <c r="AS9459">
        <f t="shared" si="1031"/>
        <v>0</v>
      </c>
      <c r="BF9459" t="str">
        <f>IFERROR(IF(OR(BD9459=338,BD9459=340,BD9459=341,BD9459=342,BD9459="342A",BD9459="342B"),PorcenRet(BD9459,BH9459,BI9459),INDEX(PORCENTAJEBUSCAR,MATCH(BD9459,CódigoRET,0),4)*1),"")</f>
        <v/>
      </c>
      <c r="BG9459">
        <f t="shared" si="1032"/>
        <v>0</v>
      </c>
      <c r="BO9459">
        <f t="shared" si="1033"/>
        <v>0</v>
      </c>
      <c r="CC9459">
        <f t="shared" si="1034"/>
        <v>0</v>
      </c>
      <c r="CD9459">
        <f t="shared" si="1035"/>
        <v>0</v>
      </c>
      <c r="CG9459">
        <f ca="1">IFERROR(INDIRECT("IVA!X"&amp;MATCH(MID(COMPRAS!C9359,1,2)&amp;MID(COMPRAS!F9359,1,2)&amp;MID(COMPRAS!D9359,1,2),IVA!W:W,0)),"SIN COD.")</f>
        <v>0</v>
      </c>
      <c r="CH9459">
        <f ca="1">IFERROR(INDIRECT("IVA!Y"&amp;MATCH(MID(COMPRAS!C9359,1,2)&amp;MID(COMPRAS!F9359,1,2)&amp;MID(COMPRAS!D9359,1,2),IVA!W:W,0)),"SIN COD.")</f>
        <v>0</v>
      </c>
    </row>
    <row r="9460" spans="1:86" x14ac:dyDescent="0.25">
      <c r="A9460"/>
      <c r="B9460"/>
      <c r="D9460"/>
      <c r="AL9460">
        <f t="shared" si="1029"/>
        <v>0</v>
      </c>
      <c r="AQ9460">
        <f t="shared" si="1030"/>
        <v>0</v>
      </c>
      <c r="AR9460" t="str">
        <f>IFERROR(IF(OR(AP9460=338,AP9460=340,AP9460=341,AP9460=342,AP9460="342A",AP9460="342B"),PorcenRet(AP9460,AT9460,AU9460),INDEX(PORCENTAJEBUSCAR,MATCH(AP9460,CódigoRET,0),4)*1),"")</f>
        <v/>
      </c>
      <c r="AS9460">
        <f t="shared" si="1031"/>
        <v>0</v>
      </c>
      <c r="BF9460" t="str">
        <f>IFERROR(IF(OR(BD9460=338,BD9460=340,BD9460=341,BD9460=342,BD9460="342A",BD9460="342B"),PorcenRet(BD9460,BH9460,BI9460),INDEX(PORCENTAJEBUSCAR,MATCH(BD9460,CódigoRET,0),4)*1),"")</f>
        <v/>
      </c>
      <c r="BG9460">
        <f t="shared" si="1032"/>
        <v>0</v>
      </c>
      <c r="BO9460">
        <f t="shared" si="1033"/>
        <v>0</v>
      </c>
      <c r="CC9460">
        <f t="shared" si="1034"/>
        <v>0</v>
      </c>
      <c r="CD9460">
        <f t="shared" si="1035"/>
        <v>0</v>
      </c>
      <c r="CG9460">
        <f ca="1">IFERROR(INDIRECT("IVA!X"&amp;MATCH(MID(COMPRAS!C9360,1,2)&amp;MID(COMPRAS!F9360,1,2)&amp;MID(COMPRAS!D9360,1,2),IVA!W:W,0)),"SIN COD.")</f>
        <v>0</v>
      </c>
      <c r="CH9460">
        <f ca="1">IFERROR(INDIRECT("IVA!Y"&amp;MATCH(MID(COMPRAS!C9360,1,2)&amp;MID(COMPRAS!F9360,1,2)&amp;MID(COMPRAS!D9360,1,2),IVA!W:W,0)),"SIN COD.")</f>
        <v>0</v>
      </c>
    </row>
    <row r="9461" spans="1:86" x14ac:dyDescent="0.25">
      <c r="A9461"/>
      <c r="B9461"/>
      <c r="D9461"/>
      <c r="AL9461">
        <f t="shared" si="1029"/>
        <v>0</v>
      </c>
      <c r="AQ9461">
        <f t="shared" si="1030"/>
        <v>0</v>
      </c>
      <c r="AR9461" t="str">
        <f>IFERROR(IF(OR(AP9461=338,AP9461=340,AP9461=341,AP9461=342,AP9461="342A",AP9461="342B"),PorcenRet(AP9461,AT9461,AU9461),INDEX(PORCENTAJEBUSCAR,MATCH(AP9461,CódigoRET,0),4)*1),"")</f>
        <v/>
      </c>
      <c r="AS9461">
        <f t="shared" si="1031"/>
        <v>0</v>
      </c>
      <c r="BF9461" t="str">
        <f>IFERROR(IF(OR(BD9461=338,BD9461=340,BD9461=341,BD9461=342,BD9461="342A",BD9461="342B"),PorcenRet(BD9461,BH9461,BI9461),INDEX(PORCENTAJEBUSCAR,MATCH(BD9461,CódigoRET,0),4)*1),"")</f>
        <v/>
      </c>
      <c r="BG9461">
        <f t="shared" si="1032"/>
        <v>0</v>
      </c>
      <c r="BO9461">
        <f t="shared" si="1033"/>
        <v>0</v>
      </c>
      <c r="CC9461">
        <f t="shared" si="1034"/>
        <v>0</v>
      </c>
      <c r="CD9461">
        <f t="shared" si="1035"/>
        <v>0</v>
      </c>
      <c r="CG9461">
        <f ca="1">IFERROR(INDIRECT("IVA!X"&amp;MATCH(MID(COMPRAS!C9361,1,2)&amp;MID(COMPRAS!F9361,1,2)&amp;MID(COMPRAS!D9361,1,2),IVA!W:W,0)),"SIN COD.")</f>
        <v>0</v>
      </c>
      <c r="CH9461">
        <f ca="1">IFERROR(INDIRECT("IVA!Y"&amp;MATCH(MID(COMPRAS!C9361,1,2)&amp;MID(COMPRAS!F9361,1,2)&amp;MID(COMPRAS!D9361,1,2),IVA!W:W,0)),"SIN COD.")</f>
        <v>0</v>
      </c>
    </row>
    <row r="9462" spans="1:86" x14ac:dyDescent="0.25">
      <c r="A9462"/>
      <c r="B9462"/>
      <c r="D9462"/>
      <c r="AL9462">
        <f t="shared" si="1029"/>
        <v>0</v>
      </c>
      <c r="AQ9462">
        <f t="shared" si="1030"/>
        <v>0</v>
      </c>
      <c r="AR9462" t="str">
        <f>IFERROR(IF(OR(AP9462=338,AP9462=340,AP9462=341,AP9462=342,AP9462="342A",AP9462="342B"),PorcenRet(AP9462,AT9462,AU9462),INDEX(PORCENTAJEBUSCAR,MATCH(AP9462,CódigoRET,0),4)*1),"")</f>
        <v/>
      </c>
      <c r="AS9462">
        <f t="shared" si="1031"/>
        <v>0</v>
      </c>
      <c r="BF9462" t="str">
        <f>IFERROR(IF(OR(BD9462=338,BD9462=340,BD9462=341,BD9462=342,BD9462="342A",BD9462="342B"),PorcenRet(BD9462,BH9462,BI9462),INDEX(PORCENTAJEBUSCAR,MATCH(BD9462,CódigoRET,0),4)*1),"")</f>
        <v/>
      </c>
      <c r="BG9462">
        <f t="shared" si="1032"/>
        <v>0</v>
      </c>
      <c r="BO9462">
        <f t="shared" si="1033"/>
        <v>0</v>
      </c>
      <c r="CC9462">
        <f t="shared" si="1034"/>
        <v>0</v>
      </c>
      <c r="CD9462">
        <f t="shared" si="1035"/>
        <v>0</v>
      </c>
      <c r="CG9462">
        <f ca="1">IFERROR(INDIRECT("IVA!X"&amp;MATCH(MID(COMPRAS!C9362,1,2)&amp;MID(COMPRAS!F9362,1,2)&amp;MID(COMPRAS!D9362,1,2),IVA!W:W,0)),"SIN COD.")</f>
        <v>0</v>
      </c>
      <c r="CH9462">
        <f ca="1">IFERROR(INDIRECT("IVA!Y"&amp;MATCH(MID(COMPRAS!C9362,1,2)&amp;MID(COMPRAS!F9362,1,2)&amp;MID(COMPRAS!D9362,1,2),IVA!W:W,0)),"SIN COD.")</f>
        <v>0</v>
      </c>
    </row>
    <row r="9463" spans="1:86" x14ac:dyDescent="0.25">
      <c r="A9463"/>
      <c r="B9463"/>
      <c r="D9463"/>
      <c r="AL9463">
        <f t="shared" si="1029"/>
        <v>0</v>
      </c>
      <c r="AQ9463">
        <f t="shared" si="1030"/>
        <v>0</v>
      </c>
      <c r="AR9463" t="str">
        <f>IFERROR(IF(OR(AP9463=338,AP9463=340,AP9463=341,AP9463=342,AP9463="342A",AP9463="342B"),PorcenRet(AP9463,AT9463,AU9463),INDEX(PORCENTAJEBUSCAR,MATCH(AP9463,CódigoRET,0),4)*1),"")</f>
        <v/>
      </c>
      <c r="AS9463">
        <f t="shared" si="1031"/>
        <v>0</v>
      </c>
      <c r="BF9463" t="str">
        <f>IFERROR(IF(OR(BD9463=338,BD9463=340,BD9463=341,BD9463=342,BD9463="342A",BD9463="342B"),PorcenRet(BD9463,BH9463,BI9463),INDEX(PORCENTAJEBUSCAR,MATCH(BD9463,CódigoRET,0),4)*1),"")</f>
        <v/>
      </c>
      <c r="BG9463">
        <f t="shared" si="1032"/>
        <v>0</v>
      </c>
      <c r="BO9463">
        <f t="shared" si="1033"/>
        <v>0</v>
      </c>
      <c r="CC9463">
        <f t="shared" si="1034"/>
        <v>0</v>
      </c>
      <c r="CD9463">
        <f t="shared" si="1035"/>
        <v>0</v>
      </c>
      <c r="CG9463">
        <f ca="1">IFERROR(INDIRECT("IVA!X"&amp;MATCH(MID(COMPRAS!C9363,1,2)&amp;MID(COMPRAS!F9363,1,2)&amp;MID(COMPRAS!D9363,1,2),IVA!W:W,0)),"SIN COD.")</f>
        <v>0</v>
      </c>
      <c r="CH9463">
        <f ca="1">IFERROR(INDIRECT("IVA!Y"&amp;MATCH(MID(COMPRAS!C9363,1,2)&amp;MID(COMPRAS!F9363,1,2)&amp;MID(COMPRAS!D9363,1,2),IVA!W:W,0)),"SIN COD.")</f>
        <v>0</v>
      </c>
    </row>
    <row r="9464" spans="1:86" x14ac:dyDescent="0.25">
      <c r="A9464"/>
      <c r="B9464"/>
      <c r="D9464"/>
      <c r="AL9464">
        <f t="shared" si="1029"/>
        <v>0</v>
      </c>
      <c r="AQ9464">
        <f t="shared" si="1030"/>
        <v>0</v>
      </c>
      <c r="AR9464" t="str">
        <f>IFERROR(IF(OR(AP9464=338,AP9464=340,AP9464=341,AP9464=342,AP9464="342A",AP9464="342B"),PorcenRet(AP9464,AT9464,AU9464),INDEX(PORCENTAJEBUSCAR,MATCH(AP9464,CódigoRET,0),4)*1),"")</f>
        <v/>
      </c>
      <c r="AS9464">
        <f t="shared" si="1031"/>
        <v>0</v>
      </c>
      <c r="BF9464" t="str">
        <f>IFERROR(IF(OR(BD9464=338,BD9464=340,BD9464=341,BD9464=342,BD9464="342A",BD9464="342B"),PorcenRet(BD9464,BH9464,BI9464),INDEX(PORCENTAJEBUSCAR,MATCH(BD9464,CódigoRET,0),4)*1),"")</f>
        <v/>
      </c>
      <c r="BG9464">
        <f t="shared" si="1032"/>
        <v>0</v>
      </c>
      <c r="BO9464">
        <f t="shared" si="1033"/>
        <v>0</v>
      </c>
      <c r="CC9464">
        <f t="shared" si="1034"/>
        <v>0</v>
      </c>
      <c r="CD9464">
        <f t="shared" si="1035"/>
        <v>0</v>
      </c>
      <c r="CG9464">
        <f ca="1">IFERROR(INDIRECT("IVA!X"&amp;MATCH(MID(COMPRAS!C9364,1,2)&amp;MID(COMPRAS!F9364,1,2)&amp;MID(COMPRAS!D9364,1,2),IVA!W:W,0)),"SIN COD.")</f>
        <v>0</v>
      </c>
      <c r="CH9464">
        <f ca="1">IFERROR(INDIRECT("IVA!Y"&amp;MATCH(MID(COMPRAS!C9364,1,2)&amp;MID(COMPRAS!F9364,1,2)&amp;MID(COMPRAS!D9364,1,2),IVA!W:W,0)),"SIN COD.")</f>
        <v>0</v>
      </c>
    </row>
    <row r="9465" spans="1:86" x14ac:dyDescent="0.25">
      <c r="A9465"/>
      <c r="B9465"/>
      <c r="D9465"/>
      <c r="AL9465">
        <f t="shared" si="1029"/>
        <v>0</v>
      </c>
      <c r="AQ9465">
        <f t="shared" si="1030"/>
        <v>0</v>
      </c>
      <c r="AR9465" t="str">
        <f>IFERROR(IF(OR(AP9465=338,AP9465=340,AP9465=341,AP9465=342,AP9465="342A",AP9465="342B"),PorcenRet(AP9465,AT9465,AU9465),INDEX(PORCENTAJEBUSCAR,MATCH(AP9465,CódigoRET,0),4)*1),"")</f>
        <v/>
      </c>
      <c r="AS9465">
        <f t="shared" si="1031"/>
        <v>0</v>
      </c>
      <c r="BF9465" t="str">
        <f>IFERROR(IF(OR(BD9465=338,BD9465=340,BD9465=341,BD9465=342,BD9465="342A",BD9465="342B"),PorcenRet(BD9465,BH9465,BI9465),INDEX(PORCENTAJEBUSCAR,MATCH(BD9465,CódigoRET,0),4)*1),"")</f>
        <v/>
      </c>
      <c r="BG9465">
        <f t="shared" si="1032"/>
        <v>0</v>
      </c>
      <c r="BO9465">
        <f t="shared" si="1033"/>
        <v>0</v>
      </c>
      <c r="CC9465">
        <f t="shared" si="1034"/>
        <v>0</v>
      </c>
      <c r="CD9465">
        <f t="shared" si="1035"/>
        <v>0</v>
      </c>
      <c r="CG9465">
        <f ca="1">IFERROR(INDIRECT("IVA!X"&amp;MATCH(MID(COMPRAS!C9365,1,2)&amp;MID(COMPRAS!F9365,1,2)&amp;MID(COMPRAS!D9365,1,2),IVA!W:W,0)),"SIN COD.")</f>
        <v>0</v>
      </c>
      <c r="CH9465">
        <f ca="1">IFERROR(INDIRECT("IVA!Y"&amp;MATCH(MID(COMPRAS!C9365,1,2)&amp;MID(COMPRAS!F9365,1,2)&amp;MID(COMPRAS!D9365,1,2),IVA!W:W,0)),"SIN COD.")</f>
        <v>0</v>
      </c>
    </row>
    <row r="9466" spans="1:86" x14ac:dyDescent="0.25">
      <c r="A9466"/>
      <c r="B9466"/>
      <c r="D9466"/>
      <c r="AL9466">
        <f t="shared" si="1029"/>
        <v>0</v>
      </c>
      <c r="AQ9466">
        <f t="shared" si="1030"/>
        <v>0</v>
      </c>
      <c r="AR9466" t="str">
        <f>IFERROR(IF(OR(AP9466=338,AP9466=340,AP9466=341,AP9466=342,AP9466="342A",AP9466="342B"),PorcenRet(AP9466,AT9466,AU9466),INDEX(PORCENTAJEBUSCAR,MATCH(AP9466,CódigoRET,0),4)*1),"")</f>
        <v/>
      </c>
      <c r="AS9466">
        <f t="shared" si="1031"/>
        <v>0</v>
      </c>
      <c r="BF9466" t="str">
        <f>IFERROR(IF(OR(BD9466=338,BD9466=340,BD9466=341,BD9466=342,BD9466="342A",BD9466="342B"),PorcenRet(BD9466,BH9466,BI9466),INDEX(PORCENTAJEBUSCAR,MATCH(BD9466,CódigoRET,0),4)*1),"")</f>
        <v/>
      </c>
      <c r="BG9466">
        <f t="shared" si="1032"/>
        <v>0</v>
      </c>
      <c r="BO9466">
        <f t="shared" si="1033"/>
        <v>0</v>
      </c>
      <c r="CC9466">
        <f t="shared" si="1034"/>
        <v>0</v>
      </c>
      <c r="CD9466">
        <f t="shared" si="1035"/>
        <v>0</v>
      </c>
      <c r="CG9466">
        <f ca="1">IFERROR(INDIRECT("IVA!X"&amp;MATCH(MID(COMPRAS!C9366,1,2)&amp;MID(COMPRAS!F9366,1,2)&amp;MID(COMPRAS!D9366,1,2),IVA!W:W,0)),"SIN COD.")</f>
        <v>0</v>
      </c>
      <c r="CH9466">
        <f ca="1">IFERROR(INDIRECT("IVA!Y"&amp;MATCH(MID(COMPRAS!C9366,1,2)&amp;MID(COMPRAS!F9366,1,2)&amp;MID(COMPRAS!D9366,1,2),IVA!W:W,0)),"SIN COD.")</f>
        <v>0</v>
      </c>
    </row>
    <row r="9467" spans="1:86" x14ac:dyDescent="0.25">
      <c r="A9467"/>
      <c r="B9467"/>
      <c r="D9467"/>
      <c r="AL9467">
        <f t="shared" si="1029"/>
        <v>0</v>
      </c>
      <c r="AQ9467">
        <f t="shared" si="1030"/>
        <v>0</v>
      </c>
      <c r="AR9467" t="str">
        <f>IFERROR(IF(OR(AP9467=338,AP9467=340,AP9467=341,AP9467=342,AP9467="342A",AP9467="342B"),PorcenRet(AP9467,AT9467,AU9467),INDEX(PORCENTAJEBUSCAR,MATCH(AP9467,CódigoRET,0),4)*1),"")</f>
        <v/>
      </c>
      <c r="AS9467">
        <f t="shared" si="1031"/>
        <v>0</v>
      </c>
      <c r="BF9467" t="str">
        <f>IFERROR(IF(OR(BD9467=338,BD9467=340,BD9467=341,BD9467=342,BD9467="342A",BD9467="342B"),PorcenRet(BD9467,BH9467,BI9467),INDEX(PORCENTAJEBUSCAR,MATCH(BD9467,CódigoRET,0),4)*1),"")</f>
        <v/>
      </c>
      <c r="BG9467">
        <f t="shared" si="1032"/>
        <v>0</v>
      </c>
      <c r="BO9467">
        <f t="shared" si="1033"/>
        <v>0</v>
      </c>
      <c r="CC9467">
        <f t="shared" si="1034"/>
        <v>0</v>
      </c>
      <c r="CD9467">
        <f t="shared" si="1035"/>
        <v>0</v>
      </c>
      <c r="CG9467">
        <f ca="1">IFERROR(INDIRECT("IVA!X"&amp;MATCH(MID(COMPRAS!C9367,1,2)&amp;MID(COMPRAS!F9367,1,2)&amp;MID(COMPRAS!D9367,1,2),IVA!W:W,0)),"SIN COD.")</f>
        <v>0</v>
      </c>
      <c r="CH9467">
        <f ca="1">IFERROR(INDIRECT("IVA!Y"&amp;MATCH(MID(COMPRAS!C9367,1,2)&amp;MID(COMPRAS!F9367,1,2)&amp;MID(COMPRAS!D9367,1,2),IVA!W:W,0)),"SIN COD.")</f>
        <v>0</v>
      </c>
    </row>
    <row r="9468" spans="1:86" x14ac:dyDescent="0.25">
      <c r="A9468"/>
      <c r="B9468"/>
      <c r="D9468"/>
      <c r="AL9468">
        <f t="shared" si="1029"/>
        <v>0</v>
      </c>
      <c r="AQ9468">
        <f t="shared" si="1030"/>
        <v>0</v>
      </c>
      <c r="AR9468" t="str">
        <f>IFERROR(IF(OR(AP9468=338,AP9468=340,AP9468=341,AP9468=342,AP9468="342A",AP9468="342B"),PorcenRet(AP9468,AT9468,AU9468),INDEX(PORCENTAJEBUSCAR,MATCH(AP9468,CódigoRET,0),4)*1),"")</f>
        <v/>
      </c>
      <c r="AS9468">
        <f t="shared" si="1031"/>
        <v>0</v>
      </c>
      <c r="BF9468" t="str">
        <f>IFERROR(IF(OR(BD9468=338,BD9468=340,BD9468=341,BD9468=342,BD9468="342A",BD9468="342B"),PorcenRet(BD9468,BH9468,BI9468),INDEX(PORCENTAJEBUSCAR,MATCH(BD9468,CódigoRET,0),4)*1),"")</f>
        <v/>
      </c>
      <c r="BG9468">
        <f t="shared" si="1032"/>
        <v>0</v>
      </c>
      <c r="BO9468">
        <f t="shared" si="1033"/>
        <v>0</v>
      </c>
      <c r="CC9468">
        <f t="shared" si="1034"/>
        <v>0</v>
      </c>
      <c r="CD9468">
        <f t="shared" si="1035"/>
        <v>0</v>
      </c>
      <c r="CG9468">
        <f ca="1">IFERROR(INDIRECT("IVA!X"&amp;MATCH(MID(COMPRAS!C9368,1,2)&amp;MID(COMPRAS!F9368,1,2)&amp;MID(COMPRAS!D9368,1,2),IVA!W:W,0)),"SIN COD.")</f>
        <v>0</v>
      </c>
      <c r="CH9468">
        <f ca="1">IFERROR(INDIRECT("IVA!Y"&amp;MATCH(MID(COMPRAS!C9368,1,2)&amp;MID(COMPRAS!F9368,1,2)&amp;MID(COMPRAS!D9368,1,2),IVA!W:W,0)),"SIN COD.")</f>
        <v>0</v>
      </c>
    </row>
    <row r="9469" spans="1:86" x14ac:dyDescent="0.25">
      <c r="A9469"/>
      <c r="B9469"/>
      <c r="D9469"/>
      <c r="AL9469">
        <f t="shared" si="1029"/>
        <v>0</v>
      </c>
      <c r="AQ9469">
        <f t="shared" si="1030"/>
        <v>0</v>
      </c>
      <c r="AR9469" t="str">
        <f>IFERROR(IF(OR(AP9469=338,AP9469=340,AP9469=341,AP9469=342,AP9469="342A",AP9469="342B"),PorcenRet(AP9469,AT9469,AU9469),INDEX(PORCENTAJEBUSCAR,MATCH(AP9469,CódigoRET,0),4)*1),"")</f>
        <v/>
      </c>
      <c r="AS9469">
        <f t="shared" si="1031"/>
        <v>0</v>
      </c>
      <c r="BF9469" t="str">
        <f>IFERROR(IF(OR(BD9469=338,BD9469=340,BD9469=341,BD9469=342,BD9469="342A",BD9469="342B"),PorcenRet(BD9469,BH9469,BI9469),INDEX(PORCENTAJEBUSCAR,MATCH(BD9469,CódigoRET,0),4)*1),"")</f>
        <v/>
      </c>
      <c r="BG9469">
        <f t="shared" si="1032"/>
        <v>0</v>
      </c>
      <c r="BO9469">
        <f t="shared" si="1033"/>
        <v>0</v>
      </c>
      <c r="CC9469">
        <f t="shared" si="1034"/>
        <v>0</v>
      </c>
      <c r="CD9469">
        <f t="shared" si="1035"/>
        <v>0</v>
      </c>
      <c r="CG9469">
        <f ca="1">IFERROR(INDIRECT("IVA!X"&amp;MATCH(MID(COMPRAS!C9369,1,2)&amp;MID(COMPRAS!F9369,1,2)&amp;MID(COMPRAS!D9369,1,2),IVA!W:W,0)),"SIN COD.")</f>
        <v>0</v>
      </c>
      <c r="CH9469">
        <f ca="1">IFERROR(INDIRECT("IVA!Y"&amp;MATCH(MID(COMPRAS!C9369,1,2)&amp;MID(COMPRAS!F9369,1,2)&amp;MID(COMPRAS!D9369,1,2),IVA!W:W,0)),"SIN COD.")</f>
        <v>0</v>
      </c>
    </row>
    <row r="9470" spans="1:86" x14ac:dyDescent="0.25">
      <c r="A9470"/>
      <c r="B9470"/>
      <c r="D9470"/>
      <c r="AL9470">
        <f t="shared" si="1029"/>
        <v>0</v>
      </c>
      <c r="AQ9470">
        <f t="shared" si="1030"/>
        <v>0</v>
      </c>
      <c r="AR9470" t="str">
        <f>IFERROR(IF(OR(AP9470=338,AP9470=340,AP9470=341,AP9470=342,AP9470="342A",AP9470="342B"),PorcenRet(AP9470,AT9470,AU9470),INDEX(PORCENTAJEBUSCAR,MATCH(AP9470,CódigoRET,0),4)*1),"")</f>
        <v/>
      </c>
      <c r="AS9470">
        <f t="shared" si="1031"/>
        <v>0</v>
      </c>
      <c r="BF9470" t="str">
        <f>IFERROR(IF(OR(BD9470=338,BD9470=340,BD9470=341,BD9470=342,BD9470="342A",BD9470="342B"),PorcenRet(BD9470,BH9470,BI9470),INDEX(PORCENTAJEBUSCAR,MATCH(BD9470,CódigoRET,0),4)*1),"")</f>
        <v/>
      </c>
      <c r="BG9470">
        <f t="shared" si="1032"/>
        <v>0</v>
      </c>
      <c r="BO9470">
        <f t="shared" si="1033"/>
        <v>0</v>
      </c>
      <c r="CC9470">
        <f t="shared" si="1034"/>
        <v>0</v>
      </c>
      <c r="CD9470">
        <f t="shared" si="1035"/>
        <v>0</v>
      </c>
      <c r="CG9470">
        <f ca="1">IFERROR(INDIRECT("IVA!X"&amp;MATCH(MID(COMPRAS!C9370,1,2)&amp;MID(COMPRAS!F9370,1,2)&amp;MID(COMPRAS!D9370,1,2),IVA!W:W,0)),"SIN COD.")</f>
        <v>0</v>
      </c>
      <c r="CH9470">
        <f ca="1">IFERROR(INDIRECT("IVA!Y"&amp;MATCH(MID(COMPRAS!C9370,1,2)&amp;MID(COMPRAS!F9370,1,2)&amp;MID(COMPRAS!D9370,1,2),IVA!W:W,0)),"SIN COD.")</f>
        <v>0</v>
      </c>
    </row>
    <row r="9471" spans="1:86" x14ac:dyDescent="0.25">
      <c r="A9471"/>
      <c r="B9471"/>
      <c r="D9471"/>
      <c r="AL9471">
        <f t="shared" si="1029"/>
        <v>0</v>
      </c>
      <c r="AQ9471">
        <f t="shared" si="1030"/>
        <v>0</v>
      </c>
      <c r="AR9471" t="str">
        <f>IFERROR(IF(OR(AP9471=338,AP9471=340,AP9471=341,AP9471=342,AP9471="342A",AP9471="342B"),PorcenRet(AP9471,AT9471,AU9471),INDEX(PORCENTAJEBUSCAR,MATCH(AP9471,CódigoRET,0),4)*1),"")</f>
        <v/>
      </c>
      <c r="AS9471">
        <f t="shared" si="1031"/>
        <v>0</v>
      </c>
      <c r="BF9471" t="str">
        <f>IFERROR(IF(OR(BD9471=338,BD9471=340,BD9471=341,BD9471=342,BD9471="342A",BD9471="342B"),PorcenRet(BD9471,BH9471,BI9471),INDEX(PORCENTAJEBUSCAR,MATCH(BD9471,CódigoRET,0),4)*1),"")</f>
        <v/>
      </c>
      <c r="BG9471">
        <f t="shared" si="1032"/>
        <v>0</v>
      </c>
      <c r="BO9471">
        <f t="shared" si="1033"/>
        <v>0</v>
      </c>
      <c r="CC9471">
        <f t="shared" si="1034"/>
        <v>0</v>
      </c>
      <c r="CD9471">
        <f t="shared" si="1035"/>
        <v>0</v>
      </c>
      <c r="CG9471">
        <f ca="1">IFERROR(INDIRECT("IVA!X"&amp;MATCH(MID(COMPRAS!C9371,1,2)&amp;MID(COMPRAS!F9371,1,2)&amp;MID(COMPRAS!D9371,1,2),IVA!W:W,0)),"SIN COD.")</f>
        <v>0</v>
      </c>
      <c r="CH9471">
        <f ca="1">IFERROR(INDIRECT("IVA!Y"&amp;MATCH(MID(COMPRAS!C9371,1,2)&amp;MID(COMPRAS!F9371,1,2)&amp;MID(COMPRAS!D9371,1,2),IVA!W:W,0)),"SIN COD.")</f>
        <v>0</v>
      </c>
    </row>
    <row r="9472" spans="1:86" x14ac:dyDescent="0.25">
      <c r="A9472"/>
      <c r="B9472"/>
      <c r="D9472"/>
      <c r="AL9472">
        <f t="shared" si="1029"/>
        <v>0</v>
      </c>
      <c r="AQ9472">
        <f t="shared" si="1030"/>
        <v>0</v>
      </c>
      <c r="AR9472" t="str">
        <f>IFERROR(IF(OR(AP9472=338,AP9472=340,AP9472=341,AP9472=342,AP9472="342A",AP9472="342B"),PorcenRet(AP9472,AT9472,AU9472),INDEX(PORCENTAJEBUSCAR,MATCH(AP9472,CódigoRET,0),4)*1),"")</f>
        <v/>
      </c>
      <c r="AS9472">
        <f t="shared" si="1031"/>
        <v>0</v>
      </c>
      <c r="BF9472" t="str">
        <f>IFERROR(IF(OR(BD9472=338,BD9472=340,BD9472=341,BD9472=342,BD9472="342A",BD9472="342B"),PorcenRet(BD9472,BH9472,BI9472),INDEX(PORCENTAJEBUSCAR,MATCH(BD9472,CódigoRET,0),4)*1),"")</f>
        <v/>
      </c>
      <c r="BG9472">
        <f t="shared" si="1032"/>
        <v>0</v>
      </c>
      <c r="BO9472">
        <f t="shared" si="1033"/>
        <v>0</v>
      </c>
      <c r="CC9472">
        <f t="shared" si="1034"/>
        <v>0</v>
      </c>
      <c r="CD9472">
        <f t="shared" si="1035"/>
        <v>0</v>
      </c>
      <c r="CG9472">
        <f ca="1">IFERROR(INDIRECT("IVA!X"&amp;MATCH(MID(COMPRAS!C9372,1,2)&amp;MID(COMPRAS!F9372,1,2)&amp;MID(COMPRAS!D9372,1,2),IVA!W:W,0)),"SIN COD.")</f>
        <v>0</v>
      </c>
      <c r="CH9472">
        <f ca="1">IFERROR(INDIRECT("IVA!Y"&amp;MATCH(MID(COMPRAS!C9372,1,2)&amp;MID(COMPRAS!F9372,1,2)&amp;MID(COMPRAS!D9372,1,2),IVA!W:W,0)),"SIN COD.")</f>
        <v>0</v>
      </c>
    </row>
    <row r="9473" spans="1:86" x14ac:dyDescent="0.25">
      <c r="A9473"/>
      <c r="B9473"/>
      <c r="D9473"/>
      <c r="AL9473">
        <f t="shared" si="1029"/>
        <v>0</v>
      </c>
      <c r="AQ9473">
        <f t="shared" si="1030"/>
        <v>0</v>
      </c>
      <c r="AR9473" t="str">
        <f>IFERROR(IF(OR(AP9473=338,AP9473=340,AP9473=341,AP9473=342,AP9473="342A",AP9473="342B"),PorcenRet(AP9473,AT9473,AU9473),INDEX(PORCENTAJEBUSCAR,MATCH(AP9473,CódigoRET,0),4)*1),"")</f>
        <v/>
      </c>
      <c r="AS9473">
        <f t="shared" si="1031"/>
        <v>0</v>
      </c>
      <c r="BF9473" t="str">
        <f>IFERROR(IF(OR(BD9473=338,BD9473=340,BD9473=341,BD9473=342,BD9473="342A",BD9473="342B"),PorcenRet(BD9473,BH9473,BI9473),INDEX(PORCENTAJEBUSCAR,MATCH(BD9473,CódigoRET,0),4)*1),"")</f>
        <v/>
      </c>
      <c r="BG9473">
        <f t="shared" si="1032"/>
        <v>0</v>
      </c>
      <c r="BO9473">
        <f t="shared" si="1033"/>
        <v>0</v>
      </c>
      <c r="CC9473">
        <f t="shared" si="1034"/>
        <v>0</v>
      </c>
      <c r="CD9473">
        <f t="shared" si="1035"/>
        <v>0</v>
      </c>
      <c r="CG9473">
        <f ca="1">IFERROR(INDIRECT("IVA!X"&amp;MATCH(MID(COMPRAS!C9373,1,2)&amp;MID(COMPRAS!F9373,1,2)&amp;MID(COMPRAS!D9373,1,2),IVA!W:W,0)),"SIN COD.")</f>
        <v>0</v>
      </c>
      <c r="CH9473">
        <f ca="1">IFERROR(INDIRECT("IVA!Y"&amp;MATCH(MID(COMPRAS!C9373,1,2)&amp;MID(COMPRAS!F9373,1,2)&amp;MID(COMPRAS!D9373,1,2),IVA!W:W,0)),"SIN COD.")</f>
        <v>0</v>
      </c>
    </row>
    <row r="9474" spans="1:86" x14ac:dyDescent="0.25">
      <c r="A9474"/>
      <c r="B9474"/>
      <c r="D9474"/>
      <c r="AL9474">
        <f t="shared" ref="AL9474:AL9537" si="1036">O9474+P9474+Q9474+R9474+S9474+T9474+U9474+V9474</f>
        <v>0</v>
      </c>
      <c r="AQ9474">
        <f t="shared" ref="AQ9474:AQ9537" si="1037">+P9474+Q9474+R9474+S9474-BE9474-BQ9474-BW9474+O9474</f>
        <v>0</v>
      </c>
      <c r="AR9474" t="str">
        <f>IFERROR(IF(OR(AP9474=338,AP9474=340,AP9474=341,AP9474=342,AP9474="342A",AP9474="342B"),PorcenRet(AP9474,AT9474,AU9474),INDEX(PORCENTAJEBUSCAR,MATCH(AP9474,CódigoRET,0),4)*1),"")</f>
        <v/>
      </c>
      <c r="AS9474">
        <f t="shared" ref="AS9474:AS9537" si="1038">ROUND(IF(AP9474="",0,AQ9474*(AR9474/100)),2)</f>
        <v>0</v>
      </c>
      <c r="BF9474" t="str">
        <f>IFERROR(IF(OR(BD9474=338,BD9474=340,BD9474=341,BD9474=342,BD9474="342A",BD9474="342B"),PorcenRet(BD9474,BH9474,BI9474),INDEX(PORCENTAJEBUSCAR,MATCH(BD9474,CódigoRET,0),4)*1),"")</f>
        <v/>
      </c>
      <c r="BG9474">
        <f t="shared" ref="BG9474:BG9537" si="1039">ROUND(IF(BD9474="",0,BE9474*(BF9474/100)),2)</f>
        <v>0</v>
      </c>
      <c r="BO9474">
        <f t="shared" ref="BO9474:BO9537" si="1040">IF(MID(F9474,1,2)="41",SUM(O9474:S9474),0)</f>
        <v>0</v>
      </c>
      <c r="CC9474">
        <f t="shared" ref="CC9474:CC9537" si="1041">O9474+P9474+Q9474+R9474+S9474</f>
        <v>0</v>
      </c>
      <c r="CD9474">
        <f t="shared" ref="CD9474:CD9537" si="1042">T9474+U9474</f>
        <v>0</v>
      </c>
      <c r="CG9474">
        <f ca="1">IFERROR(INDIRECT("IVA!X"&amp;MATCH(MID(COMPRAS!C9374,1,2)&amp;MID(COMPRAS!F9374,1,2)&amp;MID(COMPRAS!D9374,1,2),IVA!W:W,0)),"SIN COD.")</f>
        <v>0</v>
      </c>
      <c r="CH9474">
        <f ca="1">IFERROR(INDIRECT("IVA!Y"&amp;MATCH(MID(COMPRAS!C9374,1,2)&amp;MID(COMPRAS!F9374,1,2)&amp;MID(COMPRAS!D9374,1,2),IVA!W:W,0)),"SIN COD.")</f>
        <v>0</v>
      </c>
    </row>
    <row r="9475" spans="1:86" x14ac:dyDescent="0.25">
      <c r="A9475"/>
      <c r="B9475"/>
      <c r="D9475"/>
      <c r="AL9475">
        <f t="shared" si="1036"/>
        <v>0</v>
      </c>
      <c r="AQ9475">
        <f t="shared" si="1037"/>
        <v>0</v>
      </c>
      <c r="AR9475" t="str">
        <f>IFERROR(IF(OR(AP9475=338,AP9475=340,AP9475=341,AP9475=342,AP9475="342A",AP9475="342B"),PorcenRet(AP9475,AT9475,AU9475),INDEX(PORCENTAJEBUSCAR,MATCH(AP9475,CódigoRET,0),4)*1),"")</f>
        <v/>
      </c>
      <c r="AS9475">
        <f t="shared" si="1038"/>
        <v>0</v>
      </c>
      <c r="BF9475" t="str">
        <f>IFERROR(IF(OR(BD9475=338,BD9475=340,BD9475=341,BD9475=342,BD9475="342A",BD9475="342B"),PorcenRet(BD9475,BH9475,BI9475),INDEX(PORCENTAJEBUSCAR,MATCH(BD9475,CódigoRET,0),4)*1),"")</f>
        <v/>
      </c>
      <c r="BG9475">
        <f t="shared" si="1039"/>
        <v>0</v>
      </c>
      <c r="BO9475">
        <f t="shared" si="1040"/>
        <v>0</v>
      </c>
      <c r="CC9475">
        <f t="shared" si="1041"/>
        <v>0</v>
      </c>
      <c r="CD9475">
        <f t="shared" si="1042"/>
        <v>0</v>
      </c>
      <c r="CG9475">
        <f ca="1">IFERROR(INDIRECT("IVA!X"&amp;MATCH(MID(COMPRAS!C9375,1,2)&amp;MID(COMPRAS!F9375,1,2)&amp;MID(COMPRAS!D9375,1,2),IVA!W:W,0)),"SIN COD.")</f>
        <v>0</v>
      </c>
      <c r="CH9475">
        <f ca="1">IFERROR(INDIRECT("IVA!Y"&amp;MATCH(MID(COMPRAS!C9375,1,2)&amp;MID(COMPRAS!F9375,1,2)&amp;MID(COMPRAS!D9375,1,2),IVA!W:W,0)),"SIN COD.")</f>
        <v>0</v>
      </c>
    </row>
    <row r="9476" spans="1:86" x14ac:dyDescent="0.25">
      <c r="A9476"/>
      <c r="B9476"/>
      <c r="D9476"/>
      <c r="AL9476">
        <f t="shared" si="1036"/>
        <v>0</v>
      </c>
      <c r="AQ9476">
        <f t="shared" si="1037"/>
        <v>0</v>
      </c>
      <c r="AR9476" t="str">
        <f>IFERROR(IF(OR(AP9476=338,AP9476=340,AP9476=341,AP9476=342,AP9476="342A",AP9476="342B"),PorcenRet(AP9476,AT9476,AU9476),INDEX(PORCENTAJEBUSCAR,MATCH(AP9476,CódigoRET,0),4)*1),"")</f>
        <v/>
      </c>
      <c r="AS9476">
        <f t="shared" si="1038"/>
        <v>0</v>
      </c>
      <c r="BF9476" t="str">
        <f>IFERROR(IF(OR(BD9476=338,BD9476=340,BD9476=341,BD9476=342,BD9476="342A",BD9476="342B"),PorcenRet(BD9476,BH9476,BI9476),INDEX(PORCENTAJEBUSCAR,MATCH(BD9476,CódigoRET,0),4)*1),"")</f>
        <v/>
      </c>
      <c r="BG9476">
        <f t="shared" si="1039"/>
        <v>0</v>
      </c>
      <c r="BO9476">
        <f t="shared" si="1040"/>
        <v>0</v>
      </c>
      <c r="CC9476">
        <f t="shared" si="1041"/>
        <v>0</v>
      </c>
      <c r="CD9476">
        <f t="shared" si="1042"/>
        <v>0</v>
      </c>
      <c r="CG9476">
        <f ca="1">IFERROR(INDIRECT("IVA!X"&amp;MATCH(MID(COMPRAS!C9376,1,2)&amp;MID(COMPRAS!F9376,1,2)&amp;MID(COMPRAS!D9376,1,2),IVA!W:W,0)),"SIN COD.")</f>
        <v>0</v>
      </c>
      <c r="CH9476">
        <f ca="1">IFERROR(INDIRECT("IVA!Y"&amp;MATCH(MID(COMPRAS!C9376,1,2)&amp;MID(COMPRAS!F9376,1,2)&amp;MID(COMPRAS!D9376,1,2),IVA!W:W,0)),"SIN COD.")</f>
        <v>0</v>
      </c>
    </row>
    <row r="9477" spans="1:86" x14ac:dyDescent="0.25">
      <c r="A9477"/>
      <c r="B9477"/>
      <c r="D9477"/>
      <c r="AL9477">
        <f t="shared" si="1036"/>
        <v>0</v>
      </c>
      <c r="AQ9477">
        <f t="shared" si="1037"/>
        <v>0</v>
      </c>
      <c r="AR9477" t="str">
        <f>IFERROR(IF(OR(AP9477=338,AP9477=340,AP9477=341,AP9477=342,AP9477="342A",AP9477="342B"),PorcenRet(AP9477,AT9477,AU9477),INDEX(PORCENTAJEBUSCAR,MATCH(AP9477,CódigoRET,0),4)*1),"")</f>
        <v/>
      </c>
      <c r="AS9477">
        <f t="shared" si="1038"/>
        <v>0</v>
      </c>
      <c r="BF9477" t="str">
        <f>IFERROR(IF(OR(BD9477=338,BD9477=340,BD9477=341,BD9477=342,BD9477="342A",BD9477="342B"),PorcenRet(BD9477,BH9477,BI9477),INDEX(PORCENTAJEBUSCAR,MATCH(BD9477,CódigoRET,0),4)*1),"")</f>
        <v/>
      </c>
      <c r="BG9477">
        <f t="shared" si="1039"/>
        <v>0</v>
      </c>
      <c r="BO9477">
        <f t="shared" si="1040"/>
        <v>0</v>
      </c>
      <c r="CC9477">
        <f t="shared" si="1041"/>
        <v>0</v>
      </c>
      <c r="CD9477">
        <f t="shared" si="1042"/>
        <v>0</v>
      </c>
      <c r="CG9477">
        <f ca="1">IFERROR(INDIRECT("IVA!X"&amp;MATCH(MID(COMPRAS!C9377,1,2)&amp;MID(COMPRAS!F9377,1,2)&amp;MID(COMPRAS!D9377,1,2),IVA!W:W,0)),"SIN COD.")</f>
        <v>0</v>
      </c>
      <c r="CH9477">
        <f ca="1">IFERROR(INDIRECT("IVA!Y"&amp;MATCH(MID(COMPRAS!C9377,1,2)&amp;MID(COMPRAS!F9377,1,2)&amp;MID(COMPRAS!D9377,1,2),IVA!W:W,0)),"SIN COD.")</f>
        <v>0</v>
      </c>
    </row>
    <row r="9478" spans="1:86" x14ac:dyDescent="0.25">
      <c r="A9478"/>
      <c r="B9478"/>
      <c r="D9478"/>
      <c r="AL9478">
        <f t="shared" si="1036"/>
        <v>0</v>
      </c>
      <c r="AQ9478">
        <f t="shared" si="1037"/>
        <v>0</v>
      </c>
      <c r="AR9478" t="str">
        <f>IFERROR(IF(OR(AP9478=338,AP9478=340,AP9478=341,AP9478=342,AP9478="342A",AP9478="342B"),PorcenRet(AP9478,AT9478,AU9478),INDEX(PORCENTAJEBUSCAR,MATCH(AP9478,CódigoRET,0),4)*1),"")</f>
        <v/>
      </c>
      <c r="AS9478">
        <f t="shared" si="1038"/>
        <v>0</v>
      </c>
      <c r="BF9478" t="str">
        <f>IFERROR(IF(OR(BD9478=338,BD9478=340,BD9478=341,BD9478=342,BD9478="342A",BD9478="342B"),PorcenRet(BD9478,BH9478,BI9478),INDEX(PORCENTAJEBUSCAR,MATCH(BD9478,CódigoRET,0),4)*1),"")</f>
        <v/>
      </c>
      <c r="BG9478">
        <f t="shared" si="1039"/>
        <v>0</v>
      </c>
      <c r="BO9478">
        <f t="shared" si="1040"/>
        <v>0</v>
      </c>
      <c r="CC9478">
        <f t="shared" si="1041"/>
        <v>0</v>
      </c>
      <c r="CD9478">
        <f t="shared" si="1042"/>
        <v>0</v>
      </c>
      <c r="CG9478">
        <f ca="1">IFERROR(INDIRECT("IVA!X"&amp;MATCH(MID(COMPRAS!C9378,1,2)&amp;MID(COMPRAS!F9378,1,2)&amp;MID(COMPRAS!D9378,1,2),IVA!W:W,0)),"SIN COD.")</f>
        <v>0</v>
      </c>
      <c r="CH9478">
        <f ca="1">IFERROR(INDIRECT("IVA!Y"&amp;MATCH(MID(COMPRAS!C9378,1,2)&amp;MID(COMPRAS!F9378,1,2)&amp;MID(COMPRAS!D9378,1,2),IVA!W:W,0)),"SIN COD.")</f>
        <v>0</v>
      </c>
    </row>
    <row r="9479" spans="1:86" x14ac:dyDescent="0.25">
      <c r="A9479"/>
      <c r="B9479"/>
      <c r="D9479"/>
      <c r="AL9479">
        <f t="shared" si="1036"/>
        <v>0</v>
      </c>
      <c r="AQ9479">
        <f t="shared" si="1037"/>
        <v>0</v>
      </c>
      <c r="AR9479" t="str">
        <f>IFERROR(IF(OR(AP9479=338,AP9479=340,AP9479=341,AP9479=342,AP9479="342A",AP9479="342B"),PorcenRet(AP9479,AT9479,AU9479),INDEX(PORCENTAJEBUSCAR,MATCH(AP9479,CódigoRET,0),4)*1),"")</f>
        <v/>
      </c>
      <c r="AS9479">
        <f t="shared" si="1038"/>
        <v>0</v>
      </c>
      <c r="BF9479" t="str">
        <f>IFERROR(IF(OR(BD9479=338,BD9479=340,BD9479=341,BD9479=342,BD9479="342A",BD9479="342B"),PorcenRet(BD9479,BH9479,BI9479),INDEX(PORCENTAJEBUSCAR,MATCH(BD9479,CódigoRET,0),4)*1),"")</f>
        <v/>
      </c>
      <c r="BG9479">
        <f t="shared" si="1039"/>
        <v>0</v>
      </c>
      <c r="BO9479">
        <f t="shared" si="1040"/>
        <v>0</v>
      </c>
      <c r="CC9479">
        <f t="shared" si="1041"/>
        <v>0</v>
      </c>
      <c r="CD9479">
        <f t="shared" si="1042"/>
        <v>0</v>
      </c>
      <c r="CG9479">
        <f ca="1">IFERROR(INDIRECT("IVA!X"&amp;MATCH(MID(COMPRAS!C9379,1,2)&amp;MID(COMPRAS!F9379,1,2)&amp;MID(COMPRAS!D9379,1,2),IVA!W:W,0)),"SIN COD.")</f>
        <v>0</v>
      </c>
      <c r="CH9479">
        <f ca="1">IFERROR(INDIRECT("IVA!Y"&amp;MATCH(MID(COMPRAS!C9379,1,2)&amp;MID(COMPRAS!F9379,1,2)&amp;MID(COMPRAS!D9379,1,2),IVA!W:W,0)),"SIN COD.")</f>
        <v>0</v>
      </c>
    </row>
    <row r="9480" spans="1:86" x14ac:dyDescent="0.25">
      <c r="A9480"/>
      <c r="B9480"/>
      <c r="D9480"/>
      <c r="AL9480">
        <f t="shared" si="1036"/>
        <v>0</v>
      </c>
      <c r="AQ9480">
        <f t="shared" si="1037"/>
        <v>0</v>
      </c>
      <c r="AR9480" t="str">
        <f>IFERROR(IF(OR(AP9480=338,AP9480=340,AP9480=341,AP9480=342,AP9480="342A",AP9480="342B"),PorcenRet(AP9480,AT9480,AU9480),INDEX(PORCENTAJEBUSCAR,MATCH(AP9480,CódigoRET,0),4)*1),"")</f>
        <v/>
      </c>
      <c r="AS9480">
        <f t="shared" si="1038"/>
        <v>0</v>
      </c>
      <c r="BF9480" t="str">
        <f>IFERROR(IF(OR(BD9480=338,BD9480=340,BD9480=341,BD9480=342,BD9480="342A",BD9480="342B"),PorcenRet(BD9480,BH9480,BI9480),INDEX(PORCENTAJEBUSCAR,MATCH(BD9480,CódigoRET,0),4)*1),"")</f>
        <v/>
      </c>
      <c r="BG9480">
        <f t="shared" si="1039"/>
        <v>0</v>
      </c>
      <c r="BO9480">
        <f t="shared" si="1040"/>
        <v>0</v>
      </c>
      <c r="CC9480">
        <f t="shared" si="1041"/>
        <v>0</v>
      </c>
      <c r="CD9480">
        <f t="shared" si="1042"/>
        <v>0</v>
      </c>
      <c r="CG9480">
        <f ca="1">IFERROR(INDIRECT("IVA!X"&amp;MATCH(MID(COMPRAS!C9380,1,2)&amp;MID(COMPRAS!F9380,1,2)&amp;MID(COMPRAS!D9380,1,2),IVA!W:W,0)),"SIN COD.")</f>
        <v>0</v>
      </c>
      <c r="CH9480">
        <f ca="1">IFERROR(INDIRECT("IVA!Y"&amp;MATCH(MID(COMPRAS!C9380,1,2)&amp;MID(COMPRAS!F9380,1,2)&amp;MID(COMPRAS!D9380,1,2),IVA!W:W,0)),"SIN COD.")</f>
        <v>0</v>
      </c>
    </row>
    <row r="9481" spans="1:86" x14ac:dyDescent="0.25">
      <c r="A9481"/>
      <c r="B9481"/>
      <c r="D9481"/>
      <c r="AL9481">
        <f t="shared" si="1036"/>
        <v>0</v>
      </c>
      <c r="AQ9481">
        <f t="shared" si="1037"/>
        <v>0</v>
      </c>
      <c r="AR9481" t="str">
        <f>IFERROR(IF(OR(AP9481=338,AP9481=340,AP9481=341,AP9481=342,AP9481="342A",AP9481="342B"),PorcenRet(AP9481,AT9481,AU9481),INDEX(PORCENTAJEBUSCAR,MATCH(AP9481,CódigoRET,0),4)*1),"")</f>
        <v/>
      </c>
      <c r="AS9481">
        <f t="shared" si="1038"/>
        <v>0</v>
      </c>
      <c r="BF9481" t="str">
        <f>IFERROR(IF(OR(BD9481=338,BD9481=340,BD9481=341,BD9481=342,BD9481="342A",BD9481="342B"),PorcenRet(BD9481,BH9481,BI9481),INDEX(PORCENTAJEBUSCAR,MATCH(BD9481,CódigoRET,0),4)*1),"")</f>
        <v/>
      </c>
      <c r="BG9481">
        <f t="shared" si="1039"/>
        <v>0</v>
      </c>
      <c r="BO9481">
        <f t="shared" si="1040"/>
        <v>0</v>
      </c>
      <c r="CC9481">
        <f t="shared" si="1041"/>
        <v>0</v>
      </c>
      <c r="CD9481">
        <f t="shared" si="1042"/>
        <v>0</v>
      </c>
      <c r="CG9481">
        <f ca="1">IFERROR(INDIRECT("IVA!X"&amp;MATCH(MID(COMPRAS!C9381,1,2)&amp;MID(COMPRAS!F9381,1,2)&amp;MID(COMPRAS!D9381,1,2),IVA!W:W,0)),"SIN COD.")</f>
        <v>0</v>
      </c>
      <c r="CH9481">
        <f ca="1">IFERROR(INDIRECT("IVA!Y"&amp;MATCH(MID(COMPRAS!C9381,1,2)&amp;MID(COMPRAS!F9381,1,2)&amp;MID(COMPRAS!D9381,1,2),IVA!W:W,0)),"SIN COD.")</f>
        <v>0</v>
      </c>
    </row>
    <row r="9482" spans="1:86" x14ac:dyDescent="0.25">
      <c r="A9482"/>
      <c r="B9482"/>
      <c r="D9482"/>
      <c r="AL9482">
        <f t="shared" si="1036"/>
        <v>0</v>
      </c>
      <c r="AQ9482">
        <f t="shared" si="1037"/>
        <v>0</v>
      </c>
      <c r="AR9482" t="str">
        <f>IFERROR(IF(OR(AP9482=338,AP9482=340,AP9482=341,AP9482=342,AP9482="342A",AP9482="342B"),PorcenRet(AP9482,AT9482,AU9482),INDEX(PORCENTAJEBUSCAR,MATCH(AP9482,CódigoRET,0),4)*1),"")</f>
        <v/>
      </c>
      <c r="AS9482">
        <f t="shared" si="1038"/>
        <v>0</v>
      </c>
      <c r="BF9482" t="str">
        <f>IFERROR(IF(OR(BD9482=338,BD9482=340,BD9482=341,BD9482=342,BD9482="342A",BD9482="342B"),PorcenRet(BD9482,BH9482,BI9482),INDEX(PORCENTAJEBUSCAR,MATCH(BD9482,CódigoRET,0),4)*1),"")</f>
        <v/>
      </c>
      <c r="BG9482">
        <f t="shared" si="1039"/>
        <v>0</v>
      </c>
      <c r="BO9482">
        <f t="shared" si="1040"/>
        <v>0</v>
      </c>
      <c r="CC9482">
        <f t="shared" si="1041"/>
        <v>0</v>
      </c>
      <c r="CD9482">
        <f t="shared" si="1042"/>
        <v>0</v>
      </c>
      <c r="CG9482">
        <f ca="1">IFERROR(INDIRECT("IVA!X"&amp;MATCH(MID(COMPRAS!C9382,1,2)&amp;MID(COMPRAS!F9382,1,2)&amp;MID(COMPRAS!D9382,1,2),IVA!W:W,0)),"SIN COD.")</f>
        <v>0</v>
      </c>
      <c r="CH9482">
        <f ca="1">IFERROR(INDIRECT("IVA!Y"&amp;MATCH(MID(COMPRAS!C9382,1,2)&amp;MID(COMPRAS!F9382,1,2)&amp;MID(COMPRAS!D9382,1,2),IVA!W:W,0)),"SIN COD.")</f>
        <v>0</v>
      </c>
    </row>
    <row r="9483" spans="1:86" x14ac:dyDescent="0.25">
      <c r="A9483"/>
      <c r="B9483"/>
      <c r="D9483"/>
      <c r="AL9483">
        <f t="shared" si="1036"/>
        <v>0</v>
      </c>
      <c r="AQ9483">
        <f t="shared" si="1037"/>
        <v>0</v>
      </c>
      <c r="AR9483" t="str">
        <f>IFERROR(IF(OR(AP9483=338,AP9483=340,AP9483=341,AP9483=342,AP9483="342A",AP9483="342B"),PorcenRet(AP9483,AT9483,AU9483),INDEX(PORCENTAJEBUSCAR,MATCH(AP9483,CódigoRET,0),4)*1),"")</f>
        <v/>
      </c>
      <c r="AS9483">
        <f t="shared" si="1038"/>
        <v>0</v>
      </c>
      <c r="BF9483" t="str">
        <f>IFERROR(IF(OR(BD9483=338,BD9483=340,BD9483=341,BD9483=342,BD9483="342A",BD9483="342B"),PorcenRet(BD9483,BH9483,BI9483),INDEX(PORCENTAJEBUSCAR,MATCH(BD9483,CódigoRET,0),4)*1),"")</f>
        <v/>
      </c>
      <c r="BG9483">
        <f t="shared" si="1039"/>
        <v>0</v>
      </c>
      <c r="BO9483">
        <f t="shared" si="1040"/>
        <v>0</v>
      </c>
      <c r="CC9483">
        <f t="shared" si="1041"/>
        <v>0</v>
      </c>
      <c r="CD9483">
        <f t="shared" si="1042"/>
        <v>0</v>
      </c>
      <c r="CG9483">
        <f ca="1">IFERROR(INDIRECT("IVA!X"&amp;MATCH(MID(COMPRAS!C9383,1,2)&amp;MID(COMPRAS!F9383,1,2)&amp;MID(COMPRAS!D9383,1,2),IVA!W:W,0)),"SIN COD.")</f>
        <v>0</v>
      </c>
      <c r="CH9483">
        <f ca="1">IFERROR(INDIRECT("IVA!Y"&amp;MATCH(MID(COMPRAS!C9383,1,2)&amp;MID(COMPRAS!F9383,1,2)&amp;MID(COMPRAS!D9383,1,2),IVA!W:W,0)),"SIN COD.")</f>
        <v>0</v>
      </c>
    </row>
    <row r="9484" spans="1:86" x14ac:dyDescent="0.25">
      <c r="A9484"/>
      <c r="B9484"/>
      <c r="D9484"/>
      <c r="AL9484">
        <f t="shared" si="1036"/>
        <v>0</v>
      </c>
      <c r="AQ9484">
        <f t="shared" si="1037"/>
        <v>0</v>
      </c>
      <c r="AR9484" t="str">
        <f>IFERROR(IF(OR(AP9484=338,AP9484=340,AP9484=341,AP9484=342,AP9484="342A",AP9484="342B"),PorcenRet(AP9484,AT9484,AU9484),INDEX(PORCENTAJEBUSCAR,MATCH(AP9484,CódigoRET,0),4)*1),"")</f>
        <v/>
      </c>
      <c r="AS9484">
        <f t="shared" si="1038"/>
        <v>0</v>
      </c>
      <c r="BF9484" t="str">
        <f>IFERROR(IF(OR(BD9484=338,BD9484=340,BD9484=341,BD9484=342,BD9484="342A",BD9484="342B"),PorcenRet(BD9484,BH9484,BI9484),INDEX(PORCENTAJEBUSCAR,MATCH(BD9484,CódigoRET,0),4)*1),"")</f>
        <v/>
      </c>
      <c r="BG9484">
        <f t="shared" si="1039"/>
        <v>0</v>
      </c>
      <c r="BO9484">
        <f t="shared" si="1040"/>
        <v>0</v>
      </c>
      <c r="CC9484">
        <f t="shared" si="1041"/>
        <v>0</v>
      </c>
      <c r="CD9484">
        <f t="shared" si="1042"/>
        <v>0</v>
      </c>
      <c r="CG9484">
        <f ca="1">IFERROR(INDIRECT("IVA!X"&amp;MATCH(MID(COMPRAS!C9384,1,2)&amp;MID(COMPRAS!F9384,1,2)&amp;MID(COMPRAS!D9384,1,2),IVA!W:W,0)),"SIN COD.")</f>
        <v>0</v>
      </c>
      <c r="CH9484">
        <f ca="1">IFERROR(INDIRECT("IVA!Y"&amp;MATCH(MID(COMPRAS!C9384,1,2)&amp;MID(COMPRAS!F9384,1,2)&amp;MID(COMPRAS!D9384,1,2),IVA!W:W,0)),"SIN COD.")</f>
        <v>0</v>
      </c>
    </row>
    <row r="9485" spans="1:86" x14ac:dyDescent="0.25">
      <c r="A9485"/>
      <c r="B9485"/>
      <c r="D9485"/>
      <c r="AL9485">
        <f t="shared" si="1036"/>
        <v>0</v>
      </c>
      <c r="AQ9485">
        <f t="shared" si="1037"/>
        <v>0</v>
      </c>
      <c r="AR9485" t="str">
        <f>IFERROR(IF(OR(AP9485=338,AP9485=340,AP9485=341,AP9485=342,AP9485="342A",AP9485="342B"),PorcenRet(AP9485,AT9485,AU9485),INDEX(PORCENTAJEBUSCAR,MATCH(AP9485,CódigoRET,0),4)*1),"")</f>
        <v/>
      </c>
      <c r="AS9485">
        <f t="shared" si="1038"/>
        <v>0</v>
      </c>
      <c r="BF9485" t="str">
        <f>IFERROR(IF(OR(BD9485=338,BD9485=340,BD9485=341,BD9485=342,BD9485="342A",BD9485="342B"),PorcenRet(BD9485,BH9485,BI9485),INDEX(PORCENTAJEBUSCAR,MATCH(BD9485,CódigoRET,0),4)*1),"")</f>
        <v/>
      </c>
      <c r="BG9485">
        <f t="shared" si="1039"/>
        <v>0</v>
      </c>
      <c r="BO9485">
        <f t="shared" si="1040"/>
        <v>0</v>
      </c>
      <c r="CC9485">
        <f t="shared" si="1041"/>
        <v>0</v>
      </c>
      <c r="CD9485">
        <f t="shared" si="1042"/>
        <v>0</v>
      </c>
      <c r="CG9485">
        <f ca="1">IFERROR(INDIRECT("IVA!X"&amp;MATCH(MID(COMPRAS!C9385,1,2)&amp;MID(COMPRAS!F9385,1,2)&amp;MID(COMPRAS!D9385,1,2),IVA!W:W,0)),"SIN COD.")</f>
        <v>0</v>
      </c>
      <c r="CH9485">
        <f ca="1">IFERROR(INDIRECT("IVA!Y"&amp;MATCH(MID(COMPRAS!C9385,1,2)&amp;MID(COMPRAS!F9385,1,2)&amp;MID(COMPRAS!D9385,1,2),IVA!W:W,0)),"SIN COD.")</f>
        <v>0</v>
      </c>
    </row>
    <row r="9486" spans="1:86" x14ac:dyDescent="0.25">
      <c r="A9486"/>
      <c r="B9486"/>
      <c r="D9486"/>
      <c r="AL9486">
        <f t="shared" si="1036"/>
        <v>0</v>
      </c>
      <c r="AQ9486">
        <f t="shared" si="1037"/>
        <v>0</v>
      </c>
      <c r="AR9486" t="str">
        <f>IFERROR(IF(OR(AP9486=338,AP9486=340,AP9486=341,AP9486=342,AP9486="342A",AP9486="342B"),PorcenRet(AP9486,AT9486,AU9486),INDEX(PORCENTAJEBUSCAR,MATCH(AP9486,CódigoRET,0),4)*1),"")</f>
        <v/>
      </c>
      <c r="AS9486">
        <f t="shared" si="1038"/>
        <v>0</v>
      </c>
      <c r="BF9486" t="str">
        <f>IFERROR(IF(OR(BD9486=338,BD9486=340,BD9486=341,BD9486=342,BD9486="342A",BD9486="342B"),PorcenRet(BD9486,BH9486,BI9486),INDEX(PORCENTAJEBUSCAR,MATCH(BD9486,CódigoRET,0),4)*1),"")</f>
        <v/>
      </c>
      <c r="BG9486">
        <f t="shared" si="1039"/>
        <v>0</v>
      </c>
      <c r="BO9486">
        <f t="shared" si="1040"/>
        <v>0</v>
      </c>
      <c r="CC9486">
        <f t="shared" si="1041"/>
        <v>0</v>
      </c>
      <c r="CD9486">
        <f t="shared" si="1042"/>
        <v>0</v>
      </c>
      <c r="CG9486">
        <f ca="1">IFERROR(INDIRECT("IVA!X"&amp;MATCH(MID(COMPRAS!C9386,1,2)&amp;MID(COMPRAS!F9386,1,2)&amp;MID(COMPRAS!D9386,1,2),IVA!W:W,0)),"SIN COD.")</f>
        <v>0</v>
      </c>
      <c r="CH9486">
        <f ca="1">IFERROR(INDIRECT("IVA!Y"&amp;MATCH(MID(COMPRAS!C9386,1,2)&amp;MID(COMPRAS!F9386,1,2)&amp;MID(COMPRAS!D9386,1,2),IVA!W:W,0)),"SIN COD.")</f>
        <v>0</v>
      </c>
    </row>
    <row r="9487" spans="1:86" x14ac:dyDescent="0.25">
      <c r="A9487"/>
      <c r="B9487"/>
      <c r="D9487"/>
      <c r="AL9487">
        <f t="shared" si="1036"/>
        <v>0</v>
      </c>
      <c r="AQ9487">
        <f t="shared" si="1037"/>
        <v>0</v>
      </c>
      <c r="AR9487" t="str">
        <f>IFERROR(IF(OR(AP9487=338,AP9487=340,AP9487=341,AP9487=342,AP9487="342A",AP9487="342B"),PorcenRet(AP9487,AT9487,AU9487),INDEX(PORCENTAJEBUSCAR,MATCH(AP9487,CódigoRET,0),4)*1),"")</f>
        <v/>
      </c>
      <c r="AS9487">
        <f t="shared" si="1038"/>
        <v>0</v>
      </c>
      <c r="BF9487" t="str">
        <f>IFERROR(IF(OR(BD9487=338,BD9487=340,BD9487=341,BD9487=342,BD9487="342A",BD9487="342B"),PorcenRet(BD9487,BH9487,BI9487),INDEX(PORCENTAJEBUSCAR,MATCH(BD9487,CódigoRET,0),4)*1),"")</f>
        <v/>
      </c>
      <c r="BG9487">
        <f t="shared" si="1039"/>
        <v>0</v>
      </c>
      <c r="BO9487">
        <f t="shared" si="1040"/>
        <v>0</v>
      </c>
      <c r="CC9487">
        <f t="shared" si="1041"/>
        <v>0</v>
      </c>
      <c r="CD9487">
        <f t="shared" si="1042"/>
        <v>0</v>
      </c>
      <c r="CG9487">
        <f ca="1">IFERROR(INDIRECT("IVA!X"&amp;MATCH(MID(COMPRAS!C9387,1,2)&amp;MID(COMPRAS!F9387,1,2)&amp;MID(COMPRAS!D9387,1,2),IVA!W:W,0)),"SIN COD.")</f>
        <v>0</v>
      </c>
      <c r="CH9487">
        <f ca="1">IFERROR(INDIRECT("IVA!Y"&amp;MATCH(MID(COMPRAS!C9387,1,2)&amp;MID(COMPRAS!F9387,1,2)&amp;MID(COMPRAS!D9387,1,2),IVA!W:W,0)),"SIN COD.")</f>
        <v>0</v>
      </c>
    </row>
    <row r="9488" spans="1:86" x14ac:dyDescent="0.25">
      <c r="A9488"/>
      <c r="B9488"/>
      <c r="D9488"/>
      <c r="AL9488">
        <f t="shared" si="1036"/>
        <v>0</v>
      </c>
      <c r="AQ9488">
        <f t="shared" si="1037"/>
        <v>0</v>
      </c>
      <c r="AR9488" t="str">
        <f>IFERROR(IF(OR(AP9488=338,AP9488=340,AP9488=341,AP9488=342,AP9488="342A",AP9488="342B"),PorcenRet(AP9488,AT9488,AU9488),INDEX(PORCENTAJEBUSCAR,MATCH(AP9488,CódigoRET,0),4)*1),"")</f>
        <v/>
      </c>
      <c r="AS9488">
        <f t="shared" si="1038"/>
        <v>0</v>
      </c>
      <c r="BF9488" t="str">
        <f>IFERROR(IF(OR(BD9488=338,BD9488=340,BD9488=341,BD9488=342,BD9488="342A",BD9488="342B"),PorcenRet(BD9488,BH9488,BI9488),INDEX(PORCENTAJEBUSCAR,MATCH(BD9488,CódigoRET,0),4)*1),"")</f>
        <v/>
      </c>
      <c r="BG9488">
        <f t="shared" si="1039"/>
        <v>0</v>
      </c>
      <c r="BO9488">
        <f t="shared" si="1040"/>
        <v>0</v>
      </c>
      <c r="CC9488">
        <f t="shared" si="1041"/>
        <v>0</v>
      </c>
      <c r="CD9488">
        <f t="shared" si="1042"/>
        <v>0</v>
      </c>
      <c r="CG9488">
        <f ca="1">IFERROR(INDIRECT("IVA!X"&amp;MATCH(MID(COMPRAS!C9388,1,2)&amp;MID(COMPRAS!F9388,1,2)&amp;MID(COMPRAS!D9388,1,2),IVA!W:W,0)),"SIN COD.")</f>
        <v>0</v>
      </c>
      <c r="CH9488">
        <f ca="1">IFERROR(INDIRECT("IVA!Y"&amp;MATCH(MID(COMPRAS!C9388,1,2)&amp;MID(COMPRAS!F9388,1,2)&amp;MID(COMPRAS!D9388,1,2),IVA!W:W,0)),"SIN COD.")</f>
        <v>0</v>
      </c>
    </row>
    <row r="9489" spans="1:86" x14ac:dyDescent="0.25">
      <c r="A9489"/>
      <c r="B9489"/>
      <c r="D9489"/>
      <c r="AL9489">
        <f t="shared" si="1036"/>
        <v>0</v>
      </c>
      <c r="AQ9489">
        <f t="shared" si="1037"/>
        <v>0</v>
      </c>
      <c r="AR9489" t="str">
        <f>IFERROR(IF(OR(AP9489=338,AP9489=340,AP9489=341,AP9489=342,AP9489="342A",AP9489="342B"),PorcenRet(AP9489,AT9489,AU9489),INDEX(PORCENTAJEBUSCAR,MATCH(AP9489,CódigoRET,0),4)*1),"")</f>
        <v/>
      </c>
      <c r="AS9489">
        <f t="shared" si="1038"/>
        <v>0</v>
      </c>
      <c r="BF9489" t="str">
        <f>IFERROR(IF(OR(BD9489=338,BD9489=340,BD9489=341,BD9489=342,BD9489="342A",BD9489="342B"),PorcenRet(BD9489,BH9489,BI9489),INDEX(PORCENTAJEBUSCAR,MATCH(BD9489,CódigoRET,0),4)*1),"")</f>
        <v/>
      </c>
      <c r="BG9489">
        <f t="shared" si="1039"/>
        <v>0</v>
      </c>
      <c r="BO9489">
        <f t="shared" si="1040"/>
        <v>0</v>
      </c>
      <c r="CC9489">
        <f t="shared" si="1041"/>
        <v>0</v>
      </c>
      <c r="CD9489">
        <f t="shared" si="1042"/>
        <v>0</v>
      </c>
      <c r="CG9489">
        <f ca="1">IFERROR(INDIRECT("IVA!X"&amp;MATCH(MID(COMPRAS!C9389,1,2)&amp;MID(COMPRAS!F9389,1,2)&amp;MID(COMPRAS!D9389,1,2),IVA!W:W,0)),"SIN COD.")</f>
        <v>0</v>
      </c>
      <c r="CH9489">
        <f ca="1">IFERROR(INDIRECT("IVA!Y"&amp;MATCH(MID(COMPRAS!C9389,1,2)&amp;MID(COMPRAS!F9389,1,2)&amp;MID(COMPRAS!D9389,1,2),IVA!W:W,0)),"SIN COD.")</f>
        <v>0</v>
      </c>
    </row>
    <row r="9490" spans="1:86" x14ac:dyDescent="0.25">
      <c r="A9490"/>
      <c r="B9490"/>
      <c r="D9490"/>
      <c r="AL9490">
        <f t="shared" si="1036"/>
        <v>0</v>
      </c>
      <c r="AQ9490">
        <f t="shared" si="1037"/>
        <v>0</v>
      </c>
      <c r="AR9490" t="str">
        <f>IFERROR(IF(OR(AP9490=338,AP9490=340,AP9490=341,AP9490=342,AP9490="342A",AP9490="342B"),PorcenRet(AP9490,AT9490,AU9490),INDEX(PORCENTAJEBUSCAR,MATCH(AP9490,CódigoRET,0),4)*1),"")</f>
        <v/>
      </c>
      <c r="AS9490">
        <f t="shared" si="1038"/>
        <v>0</v>
      </c>
      <c r="BF9490" t="str">
        <f>IFERROR(IF(OR(BD9490=338,BD9490=340,BD9490=341,BD9490=342,BD9490="342A",BD9490="342B"),PorcenRet(BD9490,BH9490,BI9490),INDEX(PORCENTAJEBUSCAR,MATCH(BD9490,CódigoRET,0),4)*1),"")</f>
        <v/>
      </c>
      <c r="BG9490">
        <f t="shared" si="1039"/>
        <v>0</v>
      </c>
      <c r="BO9490">
        <f t="shared" si="1040"/>
        <v>0</v>
      </c>
      <c r="CC9490">
        <f t="shared" si="1041"/>
        <v>0</v>
      </c>
      <c r="CD9490">
        <f t="shared" si="1042"/>
        <v>0</v>
      </c>
      <c r="CG9490">
        <f ca="1">IFERROR(INDIRECT("IVA!X"&amp;MATCH(MID(COMPRAS!C9390,1,2)&amp;MID(COMPRAS!F9390,1,2)&amp;MID(COMPRAS!D9390,1,2),IVA!W:W,0)),"SIN COD.")</f>
        <v>0</v>
      </c>
      <c r="CH9490">
        <f ca="1">IFERROR(INDIRECT("IVA!Y"&amp;MATCH(MID(COMPRAS!C9390,1,2)&amp;MID(COMPRAS!F9390,1,2)&amp;MID(COMPRAS!D9390,1,2),IVA!W:W,0)),"SIN COD.")</f>
        <v>0</v>
      </c>
    </row>
    <row r="9491" spans="1:86" x14ac:dyDescent="0.25">
      <c r="A9491"/>
      <c r="B9491"/>
      <c r="D9491"/>
      <c r="AL9491">
        <f t="shared" si="1036"/>
        <v>0</v>
      </c>
      <c r="AQ9491">
        <f t="shared" si="1037"/>
        <v>0</v>
      </c>
      <c r="AR9491" t="str">
        <f>IFERROR(IF(OR(AP9491=338,AP9491=340,AP9491=341,AP9491=342,AP9491="342A",AP9491="342B"),PorcenRet(AP9491,AT9491,AU9491),INDEX(PORCENTAJEBUSCAR,MATCH(AP9491,CódigoRET,0),4)*1),"")</f>
        <v/>
      </c>
      <c r="AS9491">
        <f t="shared" si="1038"/>
        <v>0</v>
      </c>
      <c r="BF9491" t="str">
        <f>IFERROR(IF(OR(BD9491=338,BD9491=340,BD9491=341,BD9491=342,BD9491="342A",BD9491="342B"),PorcenRet(BD9491,BH9491,BI9491),INDEX(PORCENTAJEBUSCAR,MATCH(BD9491,CódigoRET,0),4)*1),"")</f>
        <v/>
      </c>
      <c r="BG9491">
        <f t="shared" si="1039"/>
        <v>0</v>
      </c>
      <c r="BO9491">
        <f t="shared" si="1040"/>
        <v>0</v>
      </c>
      <c r="CC9491">
        <f t="shared" si="1041"/>
        <v>0</v>
      </c>
      <c r="CD9491">
        <f t="shared" si="1042"/>
        <v>0</v>
      </c>
      <c r="CG9491">
        <f ca="1">IFERROR(INDIRECT("IVA!X"&amp;MATCH(MID(COMPRAS!C9391,1,2)&amp;MID(COMPRAS!F9391,1,2)&amp;MID(COMPRAS!D9391,1,2),IVA!W:W,0)),"SIN COD.")</f>
        <v>0</v>
      </c>
      <c r="CH9491">
        <f ca="1">IFERROR(INDIRECT("IVA!Y"&amp;MATCH(MID(COMPRAS!C9391,1,2)&amp;MID(COMPRAS!F9391,1,2)&amp;MID(COMPRAS!D9391,1,2),IVA!W:W,0)),"SIN COD.")</f>
        <v>0</v>
      </c>
    </row>
    <row r="9492" spans="1:86" x14ac:dyDescent="0.25">
      <c r="A9492"/>
      <c r="B9492"/>
      <c r="D9492"/>
      <c r="AL9492">
        <f t="shared" si="1036"/>
        <v>0</v>
      </c>
      <c r="AQ9492">
        <f t="shared" si="1037"/>
        <v>0</v>
      </c>
      <c r="AR9492" t="str">
        <f>IFERROR(IF(OR(AP9492=338,AP9492=340,AP9492=341,AP9492=342,AP9492="342A",AP9492="342B"),PorcenRet(AP9492,AT9492,AU9492),INDEX(PORCENTAJEBUSCAR,MATCH(AP9492,CódigoRET,0),4)*1),"")</f>
        <v/>
      </c>
      <c r="AS9492">
        <f t="shared" si="1038"/>
        <v>0</v>
      </c>
      <c r="BF9492" t="str">
        <f>IFERROR(IF(OR(BD9492=338,BD9492=340,BD9492=341,BD9492=342,BD9492="342A",BD9492="342B"),PorcenRet(BD9492,BH9492,BI9492),INDEX(PORCENTAJEBUSCAR,MATCH(BD9492,CódigoRET,0),4)*1),"")</f>
        <v/>
      </c>
      <c r="BG9492">
        <f t="shared" si="1039"/>
        <v>0</v>
      </c>
      <c r="BO9492">
        <f t="shared" si="1040"/>
        <v>0</v>
      </c>
      <c r="CC9492">
        <f t="shared" si="1041"/>
        <v>0</v>
      </c>
      <c r="CD9492">
        <f t="shared" si="1042"/>
        <v>0</v>
      </c>
      <c r="CG9492">
        <f ca="1">IFERROR(INDIRECT("IVA!X"&amp;MATCH(MID(COMPRAS!C9392,1,2)&amp;MID(COMPRAS!F9392,1,2)&amp;MID(COMPRAS!D9392,1,2),IVA!W:W,0)),"SIN COD.")</f>
        <v>0</v>
      </c>
      <c r="CH9492">
        <f ca="1">IFERROR(INDIRECT("IVA!Y"&amp;MATCH(MID(COMPRAS!C9392,1,2)&amp;MID(COMPRAS!F9392,1,2)&amp;MID(COMPRAS!D9392,1,2),IVA!W:W,0)),"SIN COD.")</f>
        <v>0</v>
      </c>
    </row>
    <row r="9493" spans="1:86" x14ac:dyDescent="0.25">
      <c r="A9493"/>
      <c r="B9493"/>
      <c r="D9493"/>
      <c r="AL9493">
        <f t="shared" si="1036"/>
        <v>0</v>
      </c>
      <c r="AQ9493">
        <f t="shared" si="1037"/>
        <v>0</v>
      </c>
      <c r="AR9493" t="str">
        <f>IFERROR(IF(OR(AP9493=338,AP9493=340,AP9493=341,AP9493=342,AP9493="342A",AP9493="342B"),PorcenRet(AP9493,AT9493,AU9493),INDEX(PORCENTAJEBUSCAR,MATCH(AP9493,CódigoRET,0),4)*1),"")</f>
        <v/>
      </c>
      <c r="AS9493">
        <f t="shared" si="1038"/>
        <v>0</v>
      </c>
      <c r="BF9493" t="str">
        <f>IFERROR(IF(OR(BD9493=338,BD9493=340,BD9493=341,BD9493=342,BD9493="342A",BD9493="342B"),PorcenRet(BD9493,BH9493,BI9493),INDEX(PORCENTAJEBUSCAR,MATCH(BD9493,CódigoRET,0),4)*1),"")</f>
        <v/>
      </c>
      <c r="BG9493">
        <f t="shared" si="1039"/>
        <v>0</v>
      </c>
      <c r="BO9493">
        <f t="shared" si="1040"/>
        <v>0</v>
      </c>
      <c r="CC9493">
        <f t="shared" si="1041"/>
        <v>0</v>
      </c>
      <c r="CD9493">
        <f t="shared" si="1042"/>
        <v>0</v>
      </c>
      <c r="CG9493">
        <f ca="1">IFERROR(INDIRECT("IVA!X"&amp;MATCH(MID(COMPRAS!C9393,1,2)&amp;MID(COMPRAS!F9393,1,2)&amp;MID(COMPRAS!D9393,1,2),IVA!W:W,0)),"SIN COD.")</f>
        <v>0</v>
      </c>
      <c r="CH9493">
        <f ca="1">IFERROR(INDIRECT("IVA!Y"&amp;MATCH(MID(COMPRAS!C9393,1,2)&amp;MID(COMPRAS!F9393,1,2)&amp;MID(COMPRAS!D9393,1,2),IVA!W:W,0)),"SIN COD.")</f>
        <v>0</v>
      </c>
    </row>
    <row r="9494" spans="1:86" x14ac:dyDescent="0.25">
      <c r="A9494"/>
      <c r="B9494"/>
      <c r="D9494"/>
      <c r="AL9494">
        <f t="shared" si="1036"/>
        <v>0</v>
      </c>
      <c r="AQ9494">
        <f t="shared" si="1037"/>
        <v>0</v>
      </c>
      <c r="AR9494" t="str">
        <f>IFERROR(IF(OR(AP9494=338,AP9494=340,AP9494=341,AP9494=342,AP9494="342A",AP9494="342B"),PorcenRet(AP9494,AT9494,AU9494),INDEX(PORCENTAJEBUSCAR,MATCH(AP9494,CódigoRET,0),4)*1),"")</f>
        <v/>
      </c>
      <c r="AS9494">
        <f t="shared" si="1038"/>
        <v>0</v>
      </c>
      <c r="BF9494" t="str">
        <f>IFERROR(IF(OR(BD9494=338,BD9494=340,BD9494=341,BD9494=342,BD9494="342A",BD9494="342B"),PorcenRet(BD9494,BH9494,BI9494),INDEX(PORCENTAJEBUSCAR,MATCH(BD9494,CódigoRET,0),4)*1),"")</f>
        <v/>
      </c>
      <c r="BG9494">
        <f t="shared" si="1039"/>
        <v>0</v>
      </c>
      <c r="BO9494">
        <f t="shared" si="1040"/>
        <v>0</v>
      </c>
      <c r="CC9494">
        <f t="shared" si="1041"/>
        <v>0</v>
      </c>
      <c r="CD9494">
        <f t="shared" si="1042"/>
        <v>0</v>
      </c>
      <c r="CG9494">
        <f ca="1">IFERROR(INDIRECT("IVA!X"&amp;MATCH(MID(COMPRAS!C9394,1,2)&amp;MID(COMPRAS!F9394,1,2)&amp;MID(COMPRAS!D9394,1,2),IVA!W:W,0)),"SIN COD.")</f>
        <v>0</v>
      </c>
      <c r="CH9494">
        <f ca="1">IFERROR(INDIRECT("IVA!Y"&amp;MATCH(MID(COMPRAS!C9394,1,2)&amp;MID(COMPRAS!F9394,1,2)&amp;MID(COMPRAS!D9394,1,2),IVA!W:W,0)),"SIN COD.")</f>
        <v>0</v>
      </c>
    </row>
    <row r="9495" spans="1:86" x14ac:dyDescent="0.25">
      <c r="A9495"/>
      <c r="B9495"/>
      <c r="D9495"/>
      <c r="AL9495">
        <f t="shared" si="1036"/>
        <v>0</v>
      </c>
      <c r="AQ9495">
        <f t="shared" si="1037"/>
        <v>0</v>
      </c>
      <c r="AR9495" t="str">
        <f>IFERROR(IF(OR(AP9495=338,AP9495=340,AP9495=341,AP9495=342,AP9495="342A",AP9495="342B"),PorcenRet(AP9495,AT9495,AU9495),INDEX(PORCENTAJEBUSCAR,MATCH(AP9495,CódigoRET,0),4)*1),"")</f>
        <v/>
      </c>
      <c r="AS9495">
        <f t="shared" si="1038"/>
        <v>0</v>
      </c>
      <c r="BF9495" t="str">
        <f>IFERROR(IF(OR(BD9495=338,BD9495=340,BD9495=341,BD9495=342,BD9495="342A",BD9495="342B"),PorcenRet(BD9495,BH9495,BI9495),INDEX(PORCENTAJEBUSCAR,MATCH(BD9495,CódigoRET,0),4)*1),"")</f>
        <v/>
      </c>
      <c r="BG9495">
        <f t="shared" si="1039"/>
        <v>0</v>
      </c>
      <c r="BO9495">
        <f t="shared" si="1040"/>
        <v>0</v>
      </c>
      <c r="CC9495">
        <f t="shared" si="1041"/>
        <v>0</v>
      </c>
      <c r="CD9495">
        <f t="shared" si="1042"/>
        <v>0</v>
      </c>
      <c r="CG9495">
        <f ca="1">IFERROR(INDIRECT("IVA!X"&amp;MATCH(MID(COMPRAS!C9395,1,2)&amp;MID(COMPRAS!F9395,1,2)&amp;MID(COMPRAS!D9395,1,2),IVA!W:W,0)),"SIN COD.")</f>
        <v>0</v>
      </c>
      <c r="CH9495">
        <f ca="1">IFERROR(INDIRECT("IVA!Y"&amp;MATCH(MID(COMPRAS!C9395,1,2)&amp;MID(COMPRAS!F9395,1,2)&amp;MID(COMPRAS!D9395,1,2),IVA!W:W,0)),"SIN COD.")</f>
        <v>0</v>
      </c>
    </row>
    <row r="9496" spans="1:86" x14ac:dyDescent="0.25">
      <c r="A9496"/>
      <c r="B9496"/>
      <c r="D9496"/>
      <c r="AL9496">
        <f t="shared" si="1036"/>
        <v>0</v>
      </c>
      <c r="AQ9496">
        <f t="shared" si="1037"/>
        <v>0</v>
      </c>
      <c r="AR9496" t="str">
        <f>IFERROR(IF(OR(AP9496=338,AP9496=340,AP9496=341,AP9496=342,AP9496="342A",AP9496="342B"),PorcenRet(AP9496,AT9496,AU9496),INDEX(PORCENTAJEBUSCAR,MATCH(AP9496,CódigoRET,0),4)*1),"")</f>
        <v/>
      </c>
      <c r="AS9496">
        <f t="shared" si="1038"/>
        <v>0</v>
      </c>
      <c r="BF9496" t="str">
        <f>IFERROR(IF(OR(BD9496=338,BD9496=340,BD9496=341,BD9496=342,BD9496="342A",BD9496="342B"),PorcenRet(BD9496,BH9496,BI9496),INDEX(PORCENTAJEBUSCAR,MATCH(BD9496,CódigoRET,0),4)*1),"")</f>
        <v/>
      </c>
      <c r="BG9496">
        <f t="shared" si="1039"/>
        <v>0</v>
      </c>
      <c r="BO9496">
        <f t="shared" si="1040"/>
        <v>0</v>
      </c>
      <c r="CC9496">
        <f t="shared" si="1041"/>
        <v>0</v>
      </c>
      <c r="CD9496">
        <f t="shared" si="1042"/>
        <v>0</v>
      </c>
      <c r="CG9496">
        <f ca="1">IFERROR(INDIRECT("IVA!X"&amp;MATCH(MID(COMPRAS!C9396,1,2)&amp;MID(COMPRAS!F9396,1,2)&amp;MID(COMPRAS!D9396,1,2),IVA!W:W,0)),"SIN COD.")</f>
        <v>0</v>
      </c>
      <c r="CH9496">
        <f ca="1">IFERROR(INDIRECT("IVA!Y"&amp;MATCH(MID(COMPRAS!C9396,1,2)&amp;MID(COMPRAS!F9396,1,2)&amp;MID(COMPRAS!D9396,1,2),IVA!W:W,0)),"SIN COD.")</f>
        <v>0</v>
      </c>
    </row>
    <row r="9497" spans="1:86" x14ac:dyDescent="0.25">
      <c r="A9497"/>
      <c r="B9497"/>
      <c r="D9497"/>
      <c r="AL9497">
        <f t="shared" si="1036"/>
        <v>0</v>
      </c>
      <c r="AQ9497">
        <f t="shared" si="1037"/>
        <v>0</v>
      </c>
      <c r="AR9497" t="str">
        <f>IFERROR(IF(OR(AP9497=338,AP9497=340,AP9497=341,AP9497=342,AP9497="342A",AP9497="342B"),PorcenRet(AP9497,AT9497,AU9497),INDEX(PORCENTAJEBUSCAR,MATCH(AP9497,CódigoRET,0),4)*1),"")</f>
        <v/>
      </c>
      <c r="AS9497">
        <f t="shared" si="1038"/>
        <v>0</v>
      </c>
      <c r="BF9497" t="str">
        <f>IFERROR(IF(OR(BD9497=338,BD9497=340,BD9497=341,BD9497=342,BD9497="342A",BD9497="342B"),PorcenRet(BD9497,BH9497,BI9497),INDEX(PORCENTAJEBUSCAR,MATCH(BD9497,CódigoRET,0),4)*1),"")</f>
        <v/>
      </c>
      <c r="BG9497">
        <f t="shared" si="1039"/>
        <v>0</v>
      </c>
      <c r="BO9497">
        <f t="shared" si="1040"/>
        <v>0</v>
      </c>
      <c r="CC9497">
        <f t="shared" si="1041"/>
        <v>0</v>
      </c>
      <c r="CD9497">
        <f t="shared" si="1042"/>
        <v>0</v>
      </c>
      <c r="CG9497">
        <f ca="1">IFERROR(INDIRECT("IVA!X"&amp;MATCH(MID(COMPRAS!C9397,1,2)&amp;MID(COMPRAS!F9397,1,2)&amp;MID(COMPRAS!D9397,1,2),IVA!W:W,0)),"SIN COD.")</f>
        <v>0</v>
      </c>
      <c r="CH9497">
        <f ca="1">IFERROR(INDIRECT("IVA!Y"&amp;MATCH(MID(COMPRAS!C9397,1,2)&amp;MID(COMPRAS!F9397,1,2)&amp;MID(COMPRAS!D9397,1,2),IVA!W:W,0)),"SIN COD.")</f>
        <v>0</v>
      </c>
    </row>
    <row r="9498" spans="1:86" x14ac:dyDescent="0.25">
      <c r="A9498"/>
      <c r="B9498"/>
      <c r="D9498"/>
      <c r="AL9498">
        <f t="shared" si="1036"/>
        <v>0</v>
      </c>
      <c r="AQ9498">
        <f t="shared" si="1037"/>
        <v>0</v>
      </c>
      <c r="AR9498" t="str">
        <f>IFERROR(IF(OR(AP9498=338,AP9498=340,AP9498=341,AP9498=342,AP9498="342A",AP9498="342B"),PorcenRet(AP9498,AT9498,AU9498),INDEX(PORCENTAJEBUSCAR,MATCH(AP9498,CódigoRET,0),4)*1),"")</f>
        <v/>
      </c>
      <c r="AS9498">
        <f t="shared" si="1038"/>
        <v>0</v>
      </c>
      <c r="BF9498" t="str">
        <f>IFERROR(IF(OR(BD9498=338,BD9498=340,BD9498=341,BD9498=342,BD9498="342A",BD9498="342B"),PorcenRet(BD9498,BH9498,BI9498),INDEX(PORCENTAJEBUSCAR,MATCH(BD9498,CódigoRET,0),4)*1),"")</f>
        <v/>
      </c>
      <c r="BG9498">
        <f t="shared" si="1039"/>
        <v>0</v>
      </c>
      <c r="BO9498">
        <f t="shared" si="1040"/>
        <v>0</v>
      </c>
      <c r="CC9498">
        <f t="shared" si="1041"/>
        <v>0</v>
      </c>
      <c r="CD9498">
        <f t="shared" si="1042"/>
        <v>0</v>
      </c>
      <c r="CG9498">
        <f ca="1">IFERROR(INDIRECT("IVA!X"&amp;MATCH(MID(COMPRAS!C9398,1,2)&amp;MID(COMPRAS!F9398,1,2)&amp;MID(COMPRAS!D9398,1,2),IVA!W:W,0)),"SIN COD.")</f>
        <v>0</v>
      </c>
      <c r="CH9498">
        <f ca="1">IFERROR(INDIRECT("IVA!Y"&amp;MATCH(MID(COMPRAS!C9398,1,2)&amp;MID(COMPRAS!F9398,1,2)&amp;MID(COMPRAS!D9398,1,2),IVA!W:W,0)),"SIN COD.")</f>
        <v>0</v>
      </c>
    </row>
    <row r="9499" spans="1:86" x14ac:dyDescent="0.25">
      <c r="A9499"/>
      <c r="B9499"/>
      <c r="D9499"/>
      <c r="AL9499">
        <f t="shared" si="1036"/>
        <v>0</v>
      </c>
      <c r="AQ9499">
        <f t="shared" si="1037"/>
        <v>0</v>
      </c>
      <c r="AR9499" t="str">
        <f>IFERROR(IF(OR(AP9499=338,AP9499=340,AP9499=341,AP9499=342,AP9499="342A",AP9499="342B"),PorcenRet(AP9499,AT9499,AU9499),INDEX(PORCENTAJEBUSCAR,MATCH(AP9499,CódigoRET,0),4)*1),"")</f>
        <v/>
      </c>
      <c r="AS9499">
        <f t="shared" si="1038"/>
        <v>0</v>
      </c>
      <c r="BF9499" t="str">
        <f>IFERROR(IF(OR(BD9499=338,BD9499=340,BD9499=341,BD9499=342,BD9499="342A",BD9499="342B"),PorcenRet(BD9499,BH9499,BI9499),INDEX(PORCENTAJEBUSCAR,MATCH(BD9499,CódigoRET,0),4)*1),"")</f>
        <v/>
      </c>
      <c r="BG9499">
        <f t="shared" si="1039"/>
        <v>0</v>
      </c>
      <c r="BO9499">
        <f t="shared" si="1040"/>
        <v>0</v>
      </c>
      <c r="CC9499">
        <f t="shared" si="1041"/>
        <v>0</v>
      </c>
      <c r="CD9499">
        <f t="shared" si="1042"/>
        <v>0</v>
      </c>
      <c r="CG9499">
        <f ca="1">IFERROR(INDIRECT("IVA!X"&amp;MATCH(MID(COMPRAS!C9399,1,2)&amp;MID(COMPRAS!F9399,1,2)&amp;MID(COMPRAS!D9399,1,2),IVA!W:W,0)),"SIN COD.")</f>
        <v>0</v>
      </c>
      <c r="CH9499">
        <f ca="1">IFERROR(INDIRECT("IVA!Y"&amp;MATCH(MID(COMPRAS!C9399,1,2)&amp;MID(COMPRAS!F9399,1,2)&amp;MID(COMPRAS!D9399,1,2),IVA!W:W,0)),"SIN COD.")</f>
        <v>0</v>
      </c>
    </row>
    <row r="9500" spans="1:86" x14ac:dyDescent="0.25">
      <c r="A9500"/>
      <c r="B9500"/>
      <c r="D9500"/>
      <c r="AL9500">
        <f t="shared" si="1036"/>
        <v>0</v>
      </c>
      <c r="AQ9500">
        <f t="shared" si="1037"/>
        <v>0</v>
      </c>
      <c r="AR9500" t="str">
        <f>IFERROR(IF(OR(AP9500=338,AP9500=340,AP9500=341,AP9500=342,AP9500="342A",AP9500="342B"),PorcenRet(AP9500,AT9500,AU9500),INDEX(PORCENTAJEBUSCAR,MATCH(AP9500,CódigoRET,0),4)*1),"")</f>
        <v/>
      </c>
      <c r="AS9500">
        <f t="shared" si="1038"/>
        <v>0</v>
      </c>
      <c r="BF9500" t="str">
        <f>IFERROR(IF(OR(BD9500=338,BD9500=340,BD9500=341,BD9500=342,BD9500="342A",BD9500="342B"),PorcenRet(BD9500,BH9500,BI9500),INDEX(PORCENTAJEBUSCAR,MATCH(BD9500,CódigoRET,0),4)*1),"")</f>
        <v/>
      </c>
      <c r="BG9500">
        <f t="shared" si="1039"/>
        <v>0</v>
      </c>
      <c r="BO9500">
        <f t="shared" si="1040"/>
        <v>0</v>
      </c>
      <c r="CC9500">
        <f t="shared" si="1041"/>
        <v>0</v>
      </c>
      <c r="CD9500">
        <f t="shared" si="1042"/>
        <v>0</v>
      </c>
      <c r="CG9500">
        <f ca="1">IFERROR(INDIRECT("IVA!X"&amp;MATCH(MID(COMPRAS!C9400,1,2)&amp;MID(COMPRAS!F9400,1,2)&amp;MID(COMPRAS!D9400,1,2),IVA!W:W,0)),"SIN COD.")</f>
        <v>0</v>
      </c>
      <c r="CH9500">
        <f ca="1">IFERROR(INDIRECT("IVA!Y"&amp;MATCH(MID(COMPRAS!C9400,1,2)&amp;MID(COMPRAS!F9400,1,2)&amp;MID(COMPRAS!D9400,1,2),IVA!W:W,0)),"SIN COD.")</f>
        <v>0</v>
      </c>
    </row>
    <row r="9501" spans="1:86" x14ac:dyDescent="0.25">
      <c r="A9501"/>
      <c r="B9501"/>
      <c r="D9501"/>
      <c r="AL9501">
        <f t="shared" si="1036"/>
        <v>0</v>
      </c>
      <c r="AQ9501">
        <f t="shared" si="1037"/>
        <v>0</v>
      </c>
      <c r="AR9501" t="str">
        <f>IFERROR(IF(OR(AP9501=338,AP9501=340,AP9501=341,AP9501=342,AP9501="342A",AP9501="342B"),PorcenRet(AP9501,AT9501,AU9501),INDEX(PORCENTAJEBUSCAR,MATCH(AP9501,CódigoRET,0),4)*1),"")</f>
        <v/>
      </c>
      <c r="AS9501">
        <f t="shared" si="1038"/>
        <v>0</v>
      </c>
      <c r="BF9501" t="str">
        <f>IFERROR(IF(OR(BD9501=338,BD9501=340,BD9501=341,BD9501=342,BD9501="342A",BD9501="342B"),PorcenRet(BD9501,BH9501,BI9501),INDEX(PORCENTAJEBUSCAR,MATCH(BD9501,CódigoRET,0),4)*1),"")</f>
        <v/>
      </c>
      <c r="BG9501">
        <f t="shared" si="1039"/>
        <v>0</v>
      </c>
      <c r="BO9501">
        <f t="shared" si="1040"/>
        <v>0</v>
      </c>
      <c r="CC9501">
        <f t="shared" si="1041"/>
        <v>0</v>
      </c>
      <c r="CD9501">
        <f t="shared" si="1042"/>
        <v>0</v>
      </c>
      <c r="CG9501">
        <f ca="1">IFERROR(INDIRECT("IVA!X"&amp;MATCH(MID(COMPRAS!C9401,1,2)&amp;MID(COMPRAS!F9401,1,2)&amp;MID(COMPRAS!D9401,1,2),IVA!W:W,0)),"SIN COD.")</f>
        <v>0</v>
      </c>
      <c r="CH9501">
        <f ca="1">IFERROR(INDIRECT("IVA!Y"&amp;MATCH(MID(COMPRAS!C9401,1,2)&amp;MID(COMPRAS!F9401,1,2)&amp;MID(COMPRAS!D9401,1,2),IVA!W:W,0)),"SIN COD.")</f>
        <v>0</v>
      </c>
    </row>
    <row r="9502" spans="1:86" x14ac:dyDescent="0.25">
      <c r="A9502"/>
      <c r="B9502"/>
      <c r="D9502"/>
      <c r="AL9502">
        <f t="shared" si="1036"/>
        <v>0</v>
      </c>
      <c r="AQ9502">
        <f t="shared" si="1037"/>
        <v>0</v>
      </c>
      <c r="AR9502" t="str">
        <f>IFERROR(IF(OR(AP9502=338,AP9502=340,AP9502=341,AP9502=342,AP9502="342A",AP9502="342B"),PorcenRet(AP9502,AT9502,AU9502),INDEX(PORCENTAJEBUSCAR,MATCH(AP9502,CódigoRET,0),4)*1),"")</f>
        <v/>
      </c>
      <c r="AS9502">
        <f t="shared" si="1038"/>
        <v>0</v>
      </c>
      <c r="BF9502" t="str">
        <f>IFERROR(IF(OR(BD9502=338,BD9502=340,BD9502=341,BD9502=342,BD9502="342A",BD9502="342B"),PorcenRet(BD9502,BH9502,BI9502),INDEX(PORCENTAJEBUSCAR,MATCH(BD9502,CódigoRET,0),4)*1),"")</f>
        <v/>
      </c>
      <c r="BG9502">
        <f t="shared" si="1039"/>
        <v>0</v>
      </c>
      <c r="BO9502">
        <f t="shared" si="1040"/>
        <v>0</v>
      </c>
      <c r="CC9502">
        <f t="shared" si="1041"/>
        <v>0</v>
      </c>
      <c r="CD9502">
        <f t="shared" si="1042"/>
        <v>0</v>
      </c>
      <c r="CG9502">
        <f ca="1">IFERROR(INDIRECT("IVA!X"&amp;MATCH(MID(COMPRAS!C9402,1,2)&amp;MID(COMPRAS!F9402,1,2)&amp;MID(COMPRAS!D9402,1,2),IVA!W:W,0)),"SIN COD.")</f>
        <v>0</v>
      </c>
      <c r="CH9502">
        <f ca="1">IFERROR(INDIRECT("IVA!Y"&amp;MATCH(MID(COMPRAS!C9402,1,2)&amp;MID(COMPRAS!F9402,1,2)&amp;MID(COMPRAS!D9402,1,2),IVA!W:W,0)),"SIN COD.")</f>
        <v>0</v>
      </c>
    </row>
    <row r="9503" spans="1:86" x14ac:dyDescent="0.25">
      <c r="A9503"/>
      <c r="B9503"/>
      <c r="D9503"/>
      <c r="AL9503">
        <f t="shared" si="1036"/>
        <v>0</v>
      </c>
      <c r="AQ9503">
        <f t="shared" si="1037"/>
        <v>0</v>
      </c>
      <c r="AR9503" t="str">
        <f>IFERROR(IF(OR(AP9503=338,AP9503=340,AP9503=341,AP9503=342,AP9503="342A",AP9503="342B"),PorcenRet(AP9503,AT9503,AU9503),INDEX(PORCENTAJEBUSCAR,MATCH(AP9503,CódigoRET,0),4)*1),"")</f>
        <v/>
      </c>
      <c r="AS9503">
        <f t="shared" si="1038"/>
        <v>0</v>
      </c>
      <c r="BF9503" t="str">
        <f>IFERROR(IF(OR(BD9503=338,BD9503=340,BD9503=341,BD9503=342,BD9503="342A",BD9503="342B"),PorcenRet(BD9503,BH9503,BI9503),INDEX(PORCENTAJEBUSCAR,MATCH(BD9503,CódigoRET,0),4)*1),"")</f>
        <v/>
      </c>
      <c r="BG9503">
        <f t="shared" si="1039"/>
        <v>0</v>
      </c>
      <c r="BO9503">
        <f t="shared" si="1040"/>
        <v>0</v>
      </c>
      <c r="CC9503">
        <f t="shared" si="1041"/>
        <v>0</v>
      </c>
      <c r="CD9503">
        <f t="shared" si="1042"/>
        <v>0</v>
      </c>
      <c r="CG9503">
        <f ca="1">IFERROR(INDIRECT("IVA!X"&amp;MATCH(MID(COMPRAS!C9403,1,2)&amp;MID(COMPRAS!F9403,1,2)&amp;MID(COMPRAS!D9403,1,2),IVA!W:W,0)),"SIN COD.")</f>
        <v>0</v>
      </c>
      <c r="CH9503">
        <f ca="1">IFERROR(INDIRECT("IVA!Y"&amp;MATCH(MID(COMPRAS!C9403,1,2)&amp;MID(COMPRAS!F9403,1,2)&amp;MID(COMPRAS!D9403,1,2),IVA!W:W,0)),"SIN COD.")</f>
        <v>0</v>
      </c>
    </row>
    <row r="9504" spans="1:86" x14ac:dyDescent="0.25">
      <c r="A9504"/>
      <c r="B9504"/>
      <c r="D9504"/>
      <c r="AL9504">
        <f t="shared" si="1036"/>
        <v>0</v>
      </c>
      <c r="AQ9504">
        <f t="shared" si="1037"/>
        <v>0</v>
      </c>
      <c r="AR9504" t="str">
        <f>IFERROR(IF(OR(AP9504=338,AP9504=340,AP9504=341,AP9504=342,AP9504="342A",AP9504="342B"),PorcenRet(AP9504,AT9504,AU9504),INDEX(PORCENTAJEBUSCAR,MATCH(AP9504,CódigoRET,0),4)*1),"")</f>
        <v/>
      </c>
      <c r="AS9504">
        <f t="shared" si="1038"/>
        <v>0</v>
      </c>
      <c r="BF9504" t="str">
        <f>IFERROR(IF(OR(BD9504=338,BD9504=340,BD9504=341,BD9504=342,BD9504="342A",BD9504="342B"),PorcenRet(BD9504,BH9504,BI9504),INDEX(PORCENTAJEBUSCAR,MATCH(BD9504,CódigoRET,0),4)*1),"")</f>
        <v/>
      </c>
      <c r="BG9504">
        <f t="shared" si="1039"/>
        <v>0</v>
      </c>
      <c r="BO9504">
        <f t="shared" si="1040"/>
        <v>0</v>
      </c>
      <c r="CC9504">
        <f t="shared" si="1041"/>
        <v>0</v>
      </c>
      <c r="CD9504">
        <f t="shared" si="1042"/>
        <v>0</v>
      </c>
      <c r="CG9504">
        <f ca="1">IFERROR(INDIRECT("IVA!X"&amp;MATCH(MID(COMPRAS!C9404,1,2)&amp;MID(COMPRAS!F9404,1,2)&amp;MID(COMPRAS!D9404,1,2),IVA!W:W,0)),"SIN COD.")</f>
        <v>0</v>
      </c>
      <c r="CH9504">
        <f ca="1">IFERROR(INDIRECT("IVA!Y"&amp;MATCH(MID(COMPRAS!C9404,1,2)&amp;MID(COMPRAS!F9404,1,2)&amp;MID(COMPRAS!D9404,1,2),IVA!W:W,0)),"SIN COD.")</f>
        <v>0</v>
      </c>
    </row>
    <row r="9505" spans="1:86" x14ac:dyDescent="0.25">
      <c r="A9505"/>
      <c r="B9505"/>
      <c r="D9505"/>
      <c r="AL9505">
        <f t="shared" si="1036"/>
        <v>0</v>
      </c>
      <c r="AQ9505">
        <f t="shared" si="1037"/>
        <v>0</v>
      </c>
      <c r="AR9505" t="str">
        <f>IFERROR(IF(OR(AP9505=338,AP9505=340,AP9505=341,AP9505=342,AP9505="342A",AP9505="342B"),PorcenRet(AP9505,AT9505,AU9505),INDEX(PORCENTAJEBUSCAR,MATCH(AP9505,CódigoRET,0),4)*1),"")</f>
        <v/>
      </c>
      <c r="AS9505">
        <f t="shared" si="1038"/>
        <v>0</v>
      </c>
      <c r="BF9505" t="str">
        <f>IFERROR(IF(OR(BD9505=338,BD9505=340,BD9505=341,BD9505=342,BD9505="342A",BD9505="342B"),PorcenRet(BD9505,BH9505,BI9505),INDEX(PORCENTAJEBUSCAR,MATCH(BD9505,CódigoRET,0),4)*1),"")</f>
        <v/>
      </c>
      <c r="BG9505">
        <f t="shared" si="1039"/>
        <v>0</v>
      </c>
      <c r="BO9505">
        <f t="shared" si="1040"/>
        <v>0</v>
      </c>
      <c r="CC9505">
        <f t="shared" si="1041"/>
        <v>0</v>
      </c>
      <c r="CD9505">
        <f t="shared" si="1042"/>
        <v>0</v>
      </c>
      <c r="CG9505">
        <f ca="1">IFERROR(INDIRECT("IVA!X"&amp;MATCH(MID(COMPRAS!C9405,1,2)&amp;MID(COMPRAS!F9405,1,2)&amp;MID(COMPRAS!D9405,1,2),IVA!W:W,0)),"SIN COD.")</f>
        <v>0</v>
      </c>
      <c r="CH9505">
        <f ca="1">IFERROR(INDIRECT("IVA!Y"&amp;MATCH(MID(COMPRAS!C9405,1,2)&amp;MID(COMPRAS!F9405,1,2)&amp;MID(COMPRAS!D9405,1,2),IVA!W:W,0)),"SIN COD.")</f>
        <v>0</v>
      </c>
    </row>
    <row r="9506" spans="1:86" x14ac:dyDescent="0.25">
      <c r="A9506"/>
      <c r="B9506"/>
      <c r="D9506"/>
      <c r="AL9506">
        <f t="shared" si="1036"/>
        <v>0</v>
      </c>
      <c r="AQ9506">
        <f t="shared" si="1037"/>
        <v>0</v>
      </c>
      <c r="AR9506" t="str">
        <f>IFERROR(IF(OR(AP9506=338,AP9506=340,AP9506=341,AP9506=342,AP9506="342A",AP9506="342B"),PorcenRet(AP9506,AT9506,AU9506),INDEX(PORCENTAJEBUSCAR,MATCH(AP9506,CódigoRET,0),4)*1),"")</f>
        <v/>
      </c>
      <c r="AS9506">
        <f t="shared" si="1038"/>
        <v>0</v>
      </c>
      <c r="BF9506" t="str">
        <f>IFERROR(IF(OR(BD9506=338,BD9506=340,BD9506=341,BD9506=342,BD9506="342A",BD9506="342B"),PorcenRet(BD9506,BH9506,BI9506),INDEX(PORCENTAJEBUSCAR,MATCH(BD9506,CódigoRET,0),4)*1),"")</f>
        <v/>
      </c>
      <c r="BG9506">
        <f t="shared" si="1039"/>
        <v>0</v>
      </c>
      <c r="BO9506">
        <f t="shared" si="1040"/>
        <v>0</v>
      </c>
      <c r="CC9506">
        <f t="shared" si="1041"/>
        <v>0</v>
      </c>
      <c r="CD9506">
        <f t="shared" si="1042"/>
        <v>0</v>
      </c>
      <c r="CG9506">
        <f ca="1">IFERROR(INDIRECT("IVA!X"&amp;MATCH(MID(COMPRAS!C9406,1,2)&amp;MID(COMPRAS!F9406,1,2)&amp;MID(COMPRAS!D9406,1,2),IVA!W:W,0)),"SIN COD.")</f>
        <v>0</v>
      </c>
      <c r="CH9506">
        <f ca="1">IFERROR(INDIRECT("IVA!Y"&amp;MATCH(MID(COMPRAS!C9406,1,2)&amp;MID(COMPRAS!F9406,1,2)&amp;MID(COMPRAS!D9406,1,2),IVA!W:W,0)),"SIN COD.")</f>
        <v>0</v>
      </c>
    </row>
    <row r="9507" spans="1:86" x14ac:dyDescent="0.25">
      <c r="A9507"/>
      <c r="B9507"/>
      <c r="D9507"/>
      <c r="AL9507">
        <f t="shared" si="1036"/>
        <v>0</v>
      </c>
      <c r="AQ9507">
        <f t="shared" si="1037"/>
        <v>0</v>
      </c>
      <c r="AR9507" t="str">
        <f>IFERROR(IF(OR(AP9507=338,AP9507=340,AP9507=341,AP9507=342,AP9507="342A",AP9507="342B"),PorcenRet(AP9507,AT9507,AU9507),INDEX(PORCENTAJEBUSCAR,MATCH(AP9507,CódigoRET,0),4)*1),"")</f>
        <v/>
      </c>
      <c r="AS9507">
        <f t="shared" si="1038"/>
        <v>0</v>
      </c>
      <c r="BF9507" t="str">
        <f>IFERROR(IF(OR(BD9507=338,BD9507=340,BD9507=341,BD9507=342,BD9507="342A",BD9507="342B"),PorcenRet(BD9507,BH9507,BI9507),INDEX(PORCENTAJEBUSCAR,MATCH(BD9507,CódigoRET,0),4)*1),"")</f>
        <v/>
      </c>
      <c r="BG9507">
        <f t="shared" si="1039"/>
        <v>0</v>
      </c>
      <c r="BO9507">
        <f t="shared" si="1040"/>
        <v>0</v>
      </c>
      <c r="CC9507">
        <f t="shared" si="1041"/>
        <v>0</v>
      </c>
      <c r="CD9507">
        <f t="shared" si="1042"/>
        <v>0</v>
      </c>
      <c r="CG9507">
        <f ca="1">IFERROR(INDIRECT("IVA!X"&amp;MATCH(MID(COMPRAS!C9407,1,2)&amp;MID(COMPRAS!F9407,1,2)&amp;MID(COMPRAS!D9407,1,2),IVA!W:W,0)),"SIN COD.")</f>
        <v>0</v>
      </c>
      <c r="CH9507">
        <f ca="1">IFERROR(INDIRECT("IVA!Y"&amp;MATCH(MID(COMPRAS!C9407,1,2)&amp;MID(COMPRAS!F9407,1,2)&amp;MID(COMPRAS!D9407,1,2),IVA!W:W,0)),"SIN COD.")</f>
        <v>0</v>
      </c>
    </row>
    <row r="9508" spans="1:86" x14ac:dyDescent="0.25">
      <c r="A9508"/>
      <c r="B9508"/>
      <c r="D9508"/>
      <c r="AL9508">
        <f t="shared" si="1036"/>
        <v>0</v>
      </c>
      <c r="AQ9508">
        <f t="shared" si="1037"/>
        <v>0</v>
      </c>
      <c r="AR9508" t="str">
        <f>IFERROR(IF(OR(AP9508=338,AP9508=340,AP9508=341,AP9508=342,AP9508="342A",AP9508="342B"),PorcenRet(AP9508,AT9508,AU9508),INDEX(PORCENTAJEBUSCAR,MATCH(AP9508,CódigoRET,0),4)*1),"")</f>
        <v/>
      </c>
      <c r="AS9508">
        <f t="shared" si="1038"/>
        <v>0</v>
      </c>
      <c r="BF9508" t="str">
        <f>IFERROR(IF(OR(BD9508=338,BD9508=340,BD9508=341,BD9508=342,BD9508="342A",BD9508="342B"),PorcenRet(BD9508,BH9508,BI9508),INDEX(PORCENTAJEBUSCAR,MATCH(BD9508,CódigoRET,0),4)*1),"")</f>
        <v/>
      </c>
      <c r="BG9508">
        <f t="shared" si="1039"/>
        <v>0</v>
      </c>
      <c r="BO9508">
        <f t="shared" si="1040"/>
        <v>0</v>
      </c>
      <c r="CC9508">
        <f t="shared" si="1041"/>
        <v>0</v>
      </c>
      <c r="CD9508">
        <f t="shared" si="1042"/>
        <v>0</v>
      </c>
      <c r="CG9508">
        <f ca="1">IFERROR(INDIRECT("IVA!X"&amp;MATCH(MID(COMPRAS!C9408,1,2)&amp;MID(COMPRAS!F9408,1,2)&amp;MID(COMPRAS!D9408,1,2),IVA!W:W,0)),"SIN COD.")</f>
        <v>0</v>
      </c>
      <c r="CH9508">
        <f ca="1">IFERROR(INDIRECT("IVA!Y"&amp;MATCH(MID(COMPRAS!C9408,1,2)&amp;MID(COMPRAS!F9408,1,2)&amp;MID(COMPRAS!D9408,1,2),IVA!W:W,0)),"SIN COD.")</f>
        <v>0</v>
      </c>
    </row>
    <row r="9509" spans="1:86" x14ac:dyDescent="0.25">
      <c r="A9509"/>
      <c r="B9509"/>
      <c r="D9509"/>
      <c r="AL9509">
        <f t="shared" si="1036"/>
        <v>0</v>
      </c>
      <c r="AQ9509">
        <f t="shared" si="1037"/>
        <v>0</v>
      </c>
      <c r="AR9509" t="str">
        <f>IFERROR(IF(OR(AP9509=338,AP9509=340,AP9509=341,AP9509=342,AP9509="342A",AP9509="342B"),PorcenRet(AP9509,AT9509,AU9509),INDEX(PORCENTAJEBUSCAR,MATCH(AP9509,CódigoRET,0),4)*1),"")</f>
        <v/>
      </c>
      <c r="AS9509">
        <f t="shared" si="1038"/>
        <v>0</v>
      </c>
      <c r="BF9509" t="str">
        <f>IFERROR(IF(OR(BD9509=338,BD9509=340,BD9509=341,BD9509=342,BD9509="342A",BD9509="342B"),PorcenRet(BD9509,BH9509,BI9509),INDEX(PORCENTAJEBUSCAR,MATCH(BD9509,CódigoRET,0),4)*1),"")</f>
        <v/>
      </c>
      <c r="BG9509">
        <f t="shared" si="1039"/>
        <v>0</v>
      </c>
      <c r="BO9509">
        <f t="shared" si="1040"/>
        <v>0</v>
      </c>
      <c r="CC9509">
        <f t="shared" si="1041"/>
        <v>0</v>
      </c>
      <c r="CD9509">
        <f t="shared" si="1042"/>
        <v>0</v>
      </c>
      <c r="CG9509">
        <f ca="1">IFERROR(INDIRECT("IVA!X"&amp;MATCH(MID(COMPRAS!C9409,1,2)&amp;MID(COMPRAS!F9409,1,2)&amp;MID(COMPRAS!D9409,1,2),IVA!W:W,0)),"SIN COD.")</f>
        <v>0</v>
      </c>
      <c r="CH9509">
        <f ca="1">IFERROR(INDIRECT("IVA!Y"&amp;MATCH(MID(COMPRAS!C9409,1,2)&amp;MID(COMPRAS!F9409,1,2)&amp;MID(COMPRAS!D9409,1,2),IVA!W:W,0)),"SIN COD.")</f>
        <v>0</v>
      </c>
    </row>
    <row r="9510" spans="1:86" x14ac:dyDescent="0.25">
      <c r="A9510"/>
      <c r="B9510"/>
      <c r="D9510"/>
      <c r="AL9510">
        <f t="shared" si="1036"/>
        <v>0</v>
      </c>
      <c r="AQ9510">
        <f t="shared" si="1037"/>
        <v>0</v>
      </c>
      <c r="AR9510" t="str">
        <f>IFERROR(IF(OR(AP9510=338,AP9510=340,AP9510=341,AP9510=342,AP9510="342A",AP9510="342B"),PorcenRet(AP9510,AT9510,AU9510),INDEX(PORCENTAJEBUSCAR,MATCH(AP9510,CódigoRET,0),4)*1),"")</f>
        <v/>
      </c>
      <c r="AS9510">
        <f t="shared" si="1038"/>
        <v>0</v>
      </c>
      <c r="BF9510" t="str">
        <f>IFERROR(IF(OR(BD9510=338,BD9510=340,BD9510=341,BD9510=342,BD9510="342A",BD9510="342B"),PorcenRet(BD9510,BH9510,BI9510),INDEX(PORCENTAJEBUSCAR,MATCH(BD9510,CódigoRET,0),4)*1),"")</f>
        <v/>
      </c>
      <c r="BG9510">
        <f t="shared" si="1039"/>
        <v>0</v>
      </c>
      <c r="BO9510">
        <f t="shared" si="1040"/>
        <v>0</v>
      </c>
      <c r="CC9510">
        <f t="shared" si="1041"/>
        <v>0</v>
      </c>
      <c r="CD9510">
        <f t="shared" si="1042"/>
        <v>0</v>
      </c>
      <c r="CG9510">
        <f ca="1">IFERROR(INDIRECT("IVA!X"&amp;MATCH(MID(COMPRAS!C9410,1,2)&amp;MID(COMPRAS!F9410,1,2)&amp;MID(COMPRAS!D9410,1,2),IVA!W:W,0)),"SIN COD.")</f>
        <v>0</v>
      </c>
      <c r="CH9510">
        <f ca="1">IFERROR(INDIRECT("IVA!Y"&amp;MATCH(MID(COMPRAS!C9410,1,2)&amp;MID(COMPRAS!F9410,1,2)&amp;MID(COMPRAS!D9410,1,2),IVA!W:W,0)),"SIN COD.")</f>
        <v>0</v>
      </c>
    </row>
    <row r="9511" spans="1:86" x14ac:dyDescent="0.25">
      <c r="A9511"/>
      <c r="B9511"/>
      <c r="D9511"/>
      <c r="AL9511">
        <f t="shared" si="1036"/>
        <v>0</v>
      </c>
      <c r="AQ9511">
        <f t="shared" si="1037"/>
        <v>0</v>
      </c>
      <c r="AR9511" t="str">
        <f>IFERROR(IF(OR(AP9511=338,AP9511=340,AP9511=341,AP9511=342,AP9511="342A",AP9511="342B"),PorcenRet(AP9511,AT9511,AU9511),INDEX(PORCENTAJEBUSCAR,MATCH(AP9511,CódigoRET,0),4)*1),"")</f>
        <v/>
      </c>
      <c r="AS9511">
        <f t="shared" si="1038"/>
        <v>0</v>
      </c>
      <c r="BF9511" t="str">
        <f>IFERROR(IF(OR(BD9511=338,BD9511=340,BD9511=341,BD9511=342,BD9511="342A",BD9511="342B"),PorcenRet(BD9511,BH9511,BI9511),INDEX(PORCENTAJEBUSCAR,MATCH(BD9511,CódigoRET,0),4)*1),"")</f>
        <v/>
      </c>
      <c r="BG9511">
        <f t="shared" si="1039"/>
        <v>0</v>
      </c>
      <c r="BO9511">
        <f t="shared" si="1040"/>
        <v>0</v>
      </c>
      <c r="CC9511">
        <f t="shared" si="1041"/>
        <v>0</v>
      </c>
      <c r="CD9511">
        <f t="shared" si="1042"/>
        <v>0</v>
      </c>
      <c r="CG9511">
        <f ca="1">IFERROR(INDIRECT("IVA!X"&amp;MATCH(MID(COMPRAS!C9411,1,2)&amp;MID(COMPRAS!F9411,1,2)&amp;MID(COMPRAS!D9411,1,2),IVA!W:W,0)),"SIN COD.")</f>
        <v>0</v>
      </c>
      <c r="CH9511">
        <f ca="1">IFERROR(INDIRECT("IVA!Y"&amp;MATCH(MID(COMPRAS!C9411,1,2)&amp;MID(COMPRAS!F9411,1,2)&amp;MID(COMPRAS!D9411,1,2),IVA!W:W,0)),"SIN COD.")</f>
        <v>0</v>
      </c>
    </row>
    <row r="9512" spans="1:86" x14ac:dyDescent="0.25">
      <c r="A9512"/>
      <c r="B9512"/>
      <c r="D9512"/>
      <c r="AL9512">
        <f t="shared" si="1036"/>
        <v>0</v>
      </c>
      <c r="AQ9512">
        <f t="shared" si="1037"/>
        <v>0</v>
      </c>
      <c r="AR9512" t="str">
        <f>IFERROR(IF(OR(AP9512=338,AP9512=340,AP9512=341,AP9512=342,AP9512="342A",AP9512="342B"),PorcenRet(AP9512,AT9512,AU9512),INDEX(PORCENTAJEBUSCAR,MATCH(AP9512,CódigoRET,0),4)*1),"")</f>
        <v/>
      </c>
      <c r="AS9512">
        <f t="shared" si="1038"/>
        <v>0</v>
      </c>
      <c r="BF9512" t="str">
        <f>IFERROR(IF(OR(BD9512=338,BD9512=340,BD9512=341,BD9512=342,BD9512="342A",BD9512="342B"),PorcenRet(BD9512,BH9512,BI9512),INDEX(PORCENTAJEBUSCAR,MATCH(BD9512,CódigoRET,0),4)*1),"")</f>
        <v/>
      </c>
      <c r="BG9512">
        <f t="shared" si="1039"/>
        <v>0</v>
      </c>
      <c r="BO9512">
        <f t="shared" si="1040"/>
        <v>0</v>
      </c>
      <c r="CC9512">
        <f t="shared" si="1041"/>
        <v>0</v>
      </c>
      <c r="CD9512">
        <f t="shared" si="1042"/>
        <v>0</v>
      </c>
      <c r="CG9512">
        <f ca="1">IFERROR(INDIRECT("IVA!X"&amp;MATCH(MID(COMPRAS!C9412,1,2)&amp;MID(COMPRAS!F9412,1,2)&amp;MID(COMPRAS!D9412,1,2),IVA!W:W,0)),"SIN COD.")</f>
        <v>0</v>
      </c>
      <c r="CH9512">
        <f ca="1">IFERROR(INDIRECT("IVA!Y"&amp;MATCH(MID(COMPRAS!C9412,1,2)&amp;MID(COMPRAS!F9412,1,2)&amp;MID(COMPRAS!D9412,1,2),IVA!W:W,0)),"SIN COD.")</f>
        <v>0</v>
      </c>
    </row>
    <row r="9513" spans="1:86" x14ac:dyDescent="0.25">
      <c r="A9513"/>
      <c r="B9513"/>
      <c r="D9513"/>
      <c r="AL9513">
        <f t="shared" si="1036"/>
        <v>0</v>
      </c>
      <c r="AQ9513">
        <f t="shared" si="1037"/>
        <v>0</v>
      </c>
      <c r="AR9513" t="str">
        <f>IFERROR(IF(OR(AP9513=338,AP9513=340,AP9513=341,AP9513=342,AP9513="342A",AP9513="342B"),PorcenRet(AP9513,AT9513,AU9513),INDEX(PORCENTAJEBUSCAR,MATCH(AP9513,CódigoRET,0),4)*1),"")</f>
        <v/>
      </c>
      <c r="AS9513">
        <f t="shared" si="1038"/>
        <v>0</v>
      </c>
      <c r="BF9513" t="str">
        <f>IFERROR(IF(OR(BD9513=338,BD9513=340,BD9513=341,BD9513=342,BD9513="342A",BD9513="342B"),PorcenRet(BD9513,BH9513,BI9513),INDEX(PORCENTAJEBUSCAR,MATCH(BD9513,CódigoRET,0),4)*1),"")</f>
        <v/>
      </c>
      <c r="BG9513">
        <f t="shared" si="1039"/>
        <v>0</v>
      </c>
      <c r="BO9513">
        <f t="shared" si="1040"/>
        <v>0</v>
      </c>
      <c r="CC9513">
        <f t="shared" si="1041"/>
        <v>0</v>
      </c>
      <c r="CD9513">
        <f t="shared" si="1042"/>
        <v>0</v>
      </c>
      <c r="CG9513">
        <f ca="1">IFERROR(INDIRECT("IVA!X"&amp;MATCH(MID(COMPRAS!C9413,1,2)&amp;MID(COMPRAS!F9413,1,2)&amp;MID(COMPRAS!D9413,1,2),IVA!W:W,0)),"SIN COD.")</f>
        <v>0</v>
      </c>
      <c r="CH9513">
        <f ca="1">IFERROR(INDIRECT("IVA!Y"&amp;MATCH(MID(COMPRAS!C9413,1,2)&amp;MID(COMPRAS!F9413,1,2)&amp;MID(COMPRAS!D9413,1,2),IVA!W:W,0)),"SIN COD.")</f>
        <v>0</v>
      </c>
    </row>
    <row r="9514" spans="1:86" x14ac:dyDescent="0.25">
      <c r="A9514"/>
      <c r="B9514"/>
      <c r="D9514"/>
      <c r="AL9514">
        <f t="shared" si="1036"/>
        <v>0</v>
      </c>
      <c r="AQ9514">
        <f t="shared" si="1037"/>
        <v>0</v>
      </c>
      <c r="AR9514" t="str">
        <f>IFERROR(IF(OR(AP9514=338,AP9514=340,AP9514=341,AP9514=342,AP9514="342A",AP9514="342B"),PorcenRet(AP9514,AT9514,AU9514),INDEX(PORCENTAJEBUSCAR,MATCH(AP9514,CódigoRET,0),4)*1),"")</f>
        <v/>
      </c>
      <c r="AS9514">
        <f t="shared" si="1038"/>
        <v>0</v>
      </c>
      <c r="BF9514" t="str">
        <f>IFERROR(IF(OR(BD9514=338,BD9514=340,BD9514=341,BD9514=342,BD9514="342A",BD9514="342B"),PorcenRet(BD9514,BH9514,BI9514),INDEX(PORCENTAJEBUSCAR,MATCH(BD9514,CódigoRET,0),4)*1),"")</f>
        <v/>
      </c>
      <c r="BG9514">
        <f t="shared" si="1039"/>
        <v>0</v>
      </c>
      <c r="BO9514">
        <f t="shared" si="1040"/>
        <v>0</v>
      </c>
      <c r="CC9514">
        <f t="shared" si="1041"/>
        <v>0</v>
      </c>
      <c r="CD9514">
        <f t="shared" si="1042"/>
        <v>0</v>
      </c>
      <c r="CG9514">
        <f ca="1">IFERROR(INDIRECT("IVA!X"&amp;MATCH(MID(COMPRAS!C9414,1,2)&amp;MID(COMPRAS!F9414,1,2)&amp;MID(COMPRAS!D9414,1,2),IVA!W:W,0)),"SIN COD.")</f>
        <v>0</v>
      </c>
      <c r="CH9514">
        <f ca="1">IFERROR(INDIRECT("IVA!Y"&amp;MATCH(MID(COMPRAS!C9414,1,2)&amp;MID(COMPRAS!F9414,1,2)&amp;MID(COMPRAS!D9414,1,2),IVA!W:W,0)),"SIN COD.")</f>
        <v>0</v>
      </c>
    </row>
    <row r="9515" spans="1:86" x14ac:dyDescent="0.25">
      <c r="A9515"/>
      <c r="B9515"/>
      <c r="D9515"/>
      <c r="AL9515">
        <f t="shared" si="1036"/>
        <v>0</v>
      </c>
      <c r="AQ9515">
        <f t="shared" si="1037"/>
        <v>0</v>
      </c>
      <c r="AR9515" t="str">
        <f>IFERROR(IF(OR(AP9515=338,AP9515=340,AP9515=341,AP9515=342,AP9515="342A",AP9515="342B"),PorcenRet(AP9515,AT9515,AU9515),INDEX(PORCENTAJEBUSCAR,MATCH(AP9515,CódigoRET,0),4)*1),"")</f>
        <v/>
      </c>
      <c r="AS9515">
        <f t="shared" si="1038"/>
        <v>0</v>
      </c>
      <c r="BF9515" t="str">
        <f>IFERROR(IF(OR(BD9515=338,BD9515=340,BD9515=341,BD9515=342,BD9515="342A",BD9515="342B"),PorcenRet(BD9515,BH9515,BI9515),INDEX(PORCENTAJEBUSCAR,MATCH(BD9515,CódigoRET,0),4)*1),"")</f>
        <v/>
      </c>
      <c r="BG9515">
        <f t="shared" si="1039"/>
        <v>0</v>
      </c>
      <c r="BO9515">
        <f t="shared" si="1040"/>
        <v>0</v>
      </c>
      <c r="CC9515">
        <f t="shared" si="1041"/>
        <v>0</v>
      </c>
      <c r="CD9515">
        <f t="shared" si="1042"/>
        <v>0</v>
      </c>
      <c r="CG9515">
        <f ca="1">IFERROR(INDIRECT("IVA!X"&amp;MATCH(MID(COMPRAS!C9415,1,2)&amp;MID(COMPRAS!F9415,1,2)&amp;MID(COMPRAS!D9415,1,2),IVA!W:W,0)),"SIN COD.")</f>
        <v>0</v>
      </c>
      <c r="CH9515">
        <f ca="1">IFERROR(INDIRECT("IVA!Y"&amp;MATCH(MID(COMPRAS!C9415,1,2)&amp;MID(COMPRAS!F9415,1,2)&amp;MID(COMPRAS!D9415,1,2),IVA!W:W,0)),"SIN COD.")</f>
        <v>0</v>
      </c>
    </row>
    <row r="9516" spans="1:86" x14ac:dyDescent="0.25">
      <c r="A9516"/>
      <c r="B9516"/>
      <c r="D9516"/>
      <c r="AL9516">
        <f t="shared" si="1036"/>
        <v>0</v>
      </c>
      <c r="AQ9516">
        <f t="shared" si="1037"/>
        <v>0</v>
      </c>
      <c r="AR9516" t="str">
        <f>IFERROR(IF(OR(AP9516=338,AP9516=340,AP9516=341,AP9516=342,AP9516="342A",AP9516="342B"),PorcenRet(AP9516,AT9516,AU9516),INDEX(PORCENTAJEBUSCAR,MATCH(AP9516,CódigoRET,0),4)*1),"")</f>
        <v/>
      </c>
      <c r="AS9516">
        <f t="shared" si="1038"/>
        <v>0</v>
      </c>
      <c r="BF9516" t="str">
        <f>IFERROR(IF(OR(BD9516=338,BD9516=340,BD9516=341,BD9516=342,BD9516="342A",BD9516="342B"),PorcenRet(BD9516,BH9516,BI9516),INDEX(PORCENTAJEBUSCAR,MATCH(BD9516,CódigoRET,0),4)*1),"")</f>
        <v/>
      </c>
      <c r="BG9516">
        <f t="shared" si="1039"/>
        <v>0</v>
      </c>
      <c r="BO9516">
        <f t="shared" si="1040"/>
        <v>0</v>
      </c>
      <c r="CC9516">
        <f t="shared" si="1041"/>
        <v>0</v>
      </c>
      <c r="CD9516">
        <f t="shared" si="1042"/>
        <v>0</v>
      </c>
      <c r="CG9516">
        <f ca="1">IFERROR(INDIRECT("IVA!X"&amp;MATCH(MID(COMPRAS!C9416,1,2)&amp;MID(COMPRAS!F9416,1,2)&amp;MID(COMPRAS!D9416,1,2),IVA!W:W,0)),"SIN COD.")</f>
        <v>0</v>
      </c>
      <c r="CH9516">
        <f ca="1">IFERROR(INDIRECT("IVA!Y"&amp;MATCH(MID(COMPRAS!C9416,1,2)&amp;MID(COMPRAS!F9416,1,2)&amp;MID(COMPRAS!D9416,1,2),IVA!W:W,0)),"SIN COD.")</f>
        <v>0</v>
      </c>
    </row>
    <row r="9517" spans="1:86" x14ac:dyDescent="0.25">
      <c r="A9517"/>
      <c r="B9517"/>
      <c r="D9517"/>
      <c r="AL9517">
        <f t="shared" si="1036"/>
        <v>0</v>
      </c>
      <c r="AQ9517">
        <f t="shared" si="1037"/>
        <v>0</v>
      </c>
      <c r="AR9517" t="str">
        <f>IFERROR(IF(OR(AP9517=338,AP9517=340,AP9517=341,AP9517=342,AP9517="342A",AP9517="342B"),PorcenRet(AP9517,AT9517,AU9517),INDEX(PORCENTAJEBUSCAR,MATCH(AP9517,CódigoRET,0),4)*1),"")</f>
        <v/>
      </c>
      <c r="AS9517">
        <f t="shared" si="1038"/>
        <v>0</v>
      </c>
      <c r="BF9517" t="str">
        <f>IFERROR(IF(OR(BD9517=338,BD9517=340,BD9517=341,BD9517=342,BD9517="342A",BD9517="342B"),PorcenRet(BD9517,BH9517,BI9517),INDEX(PORCENTAJEBUSCAR,MATCH(BD9517,CódigoRET,0),4)*1),"")</f>
        <v/>
      </c>
      <c r="BG9517">
        <f t="shared" si="1039"/>
        <v>0</v>
      </c>
      <c r="BO9517">
        <f t="shared" si="1040"/>
        <v>0</v>
      </c>
      <c r="CC9517">
        <f t="shared" si="1041"/>
        <v>0</v>
      </c>
      <c r="CD9517">
        <f t="shared" si="1042"/>
        <v>0</v>
      </c>
      <c r="CG9517">
        <f ca="1">IFERROR(INDIRECT("IVA!X"&amp;MATCH(MID(COMPRAS!C9417,1,2)&amp;MID(COMPRAS!F9417,1,2)&amp;MID(COMPRAS!D9417,1,2),IVA!W:W,0)),"SIN COD.")</f>
        <v>0</v>
      </c>
      <c r="CH9517">
        <f ca="1">IFERROR(INDIRECT("IVA!Y"&amp;MATCH(MID(COMPRAS!C9417,1,2)&amp;MID(COMPRAS!F9417,1,2)&amp;MID(COMPRAS!D9417,1,2),IVA!W:W,0)),"SIN COD.")</f>
        <v>0</v>
      </c>
    </row>
    <row r="9518" spans="1:86" x14ac:dyDescent="0.25">
      <c r="A9518"/>
      <c r="B9518"/>
      <c r="D9518"/>
      <c r="AL9518">
        <f t="shared" si="1036"/>
        <v>0</v>
      </c>
      <c r="AQ9518">
        <f t="shared" si="1037"/>
        <v>0</v>
      </c>
      <c r="AR9518" t="str">
        <f>IFERROR(IF(OR(AP9518=338,AP9518=340,AP9518=341,AP9518=342,AP9518="342A",AP9518="342B"),PorcenRet(AP9518,AT9518,AU9518),INDEX(PORCENTAJEBUSCAR,MATCH(AP9518,CódigoRET,0),4)*1),"")</f>
        <v/>
      </c>
      <c r="AS9518">
        <f t="shared" si="1038"/>
        <v>0</v>
      </c>
      <c r="BF9518" t="str">
        <f>IFERROR(IF(OR(BD9518=338,BD9518=340,BD9518=341,BD9518=342,BD9518="342A",BD9518="342B"),PorcenRet(BD9518,BH9518,BI9518),INDEX(PORCENTAJEBUSCAR,MATCH(BD9518,CódigoRET,0),4)*1),"")</f>
        <v/>
      </c>
      <c r="BG9518">
        <f t="shared" si="1039"/>
        <v>0</v>
      </c>
      <c r="BO9518">
        <f t="shared" si="1040"/>
        <v>0</v>
      </c>
      <c r="CC9518">
        <f t="shared" si="1041"/>
        <v>0</v>
      </c>
      <c r="CD9518">
        <f t="shared" si="1042"/>
        <v>0</v>
      </c>
      <c r="CG9518">
        <f ca="1">IFERROR(INDIRECT("IVA!X"&amp;MATCH(MID(COMPRAS!C9418,1,2)&amp;MID(COMPRAS!F9418,1,2)&amp;MID(COMPRAS!D9418,1,2),IVA!W:W,0)),"SIN COD.")</f>
        <v>0</v>
      </c>
      <c r="CH9518">
        <f ca="1">IFERROR(INDIRECT("IVA!Y"&amp;MATCH(MID(COMPRAS!C9418,1,2)&amp;MID(COMPRAS!F9418,1,2)&amp;MID(COMPRAS!D9418,1,2),IVA!W:W,0)),"SIN COD.")</f>
        <v>0</v>
      </c>
    </row>
    <row r="9519" spans="1:86" x14ac:dyDescent="0.25">
      <c r="A9519"/>
      <c r="B9519"/>
      <c r="D9519"/>
      <c r="AL9519">
        <f t="shared" si="1036"/>
        <v>0</v>
      </c>
      <c r="AQ9519">
        <f t="shared" si="1037"/>
        <v>0</v>
      </c>
      <c r="AR9519" t="str">
        <f>IFERROR(IF(OR(AP9519=338,AP9519=340,AP9519=341,AP9519=342,AP9519="342A",AP9519="342B"),PorcenRet(AP9519,AT9519,AU9519),INDEX(PORCENTAJEBUSCAR,MATCH(AP9519,CódigoRET,0),4)*1),"")</f>
        <v/>
      </c>
      <c r="AS9519">
        <f t="shared" si="1038"/>
        <v>0</v>
      </c>
      <c r="BF9519" t="str">
        <f>IFERROR(IF(OR(BD9519=338,BD9519=340,BD9519=341,BD9519=342,BD9519="342A",BD9519="342B"),PorcenRet(BD9519,BH9519,BI9519),INDEX(PORCENTAJEBUSCAR,MATCH(BD9519,CódigoRET,0),4)*1),"")</f>
        <v/>
      </c>
      <c r="BG9519">
        <f t="shared" si="1039"/>
        <v>0</v>
      </c>
      <c r="BO9519">
        <f t="shared" si="1040"/>
        <v>0</v>
      </c>
      <c r="CC9519">
        <f t="shared" si="1041"/>
        <v>0</v>
      </c>
      <c r="CD9519">
        <f t="shared" si="1042"/>
        <v>0</v>
      </c>
      <c r="CG9519">
        <f ca="1">IFERROR(INDIRECT("IVA!X"&amp;MATCH(MID(COMPRAS!C9419,1,2)&amp;MID(COMPRAS!F9419,1,2)&amp;MID(COMPRAS!D9419,1,2),IVA!W:W,0)),"SIN COD.")</f>
        <v>0</v>
      </c>
      <c r="CH9519">
        <f ca="1">IFERROR(INDIRECT("IVA!Y"&amp;MATCH(MID(COMPRAS!C9419,1,2)&amp;MID(COMPRAS!F9419,1,2)&amp;MID(COMPRAS!D9419,1,2),IVA!W:W,0)),"SIN COD.")</f>
        <v>0</v>
      </c>
    </row>
    <row r="9520" spans="1:86" x14ac:dyDescent="0.25">
      <c r="A9520"/>
      <c r="B9520"/>
      <c r="D9520"/>
      <c r="AL9520">
        <f t="shared" si="1036"/>
        <v>0</v>
      </c>
      <c r="AQ9520">
        <f t="shared" si="1037"/>
        <v>0</v>
      </c>
      <c r="AR9520" t="str">
        <f>IFERROR(IF(OR(AP9520=338,AP9520=340,AP9520=341,AP9520=342,AP9520="342A",AP9520="342B"),PorcenRet(AP9520,AT9520,AU9520),INDEX(PORCENTAJEBUSCAR,MATCH(AP9520,CódigoRET,0),4)*1),"")</f>
        <v/>
      </c>
      <c r="AS9520">
        <f t="shared" si="1038"/>
        <v>0</v>
      </c>
      <c r="BF9520" t="str">
        <f>IFERROR(IF(OR(BD9520=338,BD9520=340,BD9520=341,BD9520=342,BD9520="342A",BD9520="342B"),PorcenRet(BD9520,BH9520,BI9520),INDEX(PORCENTAJEBUSCAR,MATCH(BD9520,CódigoRET,0),4)*1),"")</f>
        <v/>
      </c>
      <c r="BG9520">
        <f t="shared" si="1039"/>
        <v>0</v>
      </c>
      <c r="BO9520">
        <f t="shared" si="1040"/>
        <v>0</v>
      </c>
      <c r="CC9520">
        <f t="shared" si="1041"/>
        <v>0</v>
      </c>
      <c r="CD9520">
        <f t="shared" si="1042"/>
        <v>0</v>
      </c>
      <c r="CG9520">
        <f ca="1">IFERROR(INDIRECT("IVA!X"&amp;MATCH(MID(COMPRAS!C9420,1,2)&amp;MID(COMPRAS!F9420,1,2)&amp;MID(COMPRAS!D9420,1,2),IVA!W:W,0)),"SIN COD.")</f>
        <v>0</v>
      </c>
      <c r="CH9520">
        <f ca="1">IFERROR(INDIRECT("IVA!Y"&amp;MATCH(MID(COMPRAS!C9420,1,2)&amp;MID(COMPRAS!F9420,1,2)&amp;MID(COMPRAS!D9420,1,2),IVA!W:W,0)),"SIN COD.")</f>
        <v>0</v>
      </c>
    </row>
    <row r="9521" spans="1:86" x14ac:dyDescent="0.25">
      <c r="A9521"/>
      <c r="B9521"/>
      <c r="D9521"/>
      <c r="AL9521">
        <f t="shared" si="1036"/>
        <v>0</v>
      </c>
      <c r="AQ9521">
        <f t="shared" si="1037"/>
        <v>0</v>
      </c>
      <c r="AR9521" t="str">
        <f>IFERROR(IF(OR(AP9521=338,AP9521=340,AP9521=341,AP9521=342,AP9521="342A",AP9521="342B"),PorcenRet(AP9521,AT9521,AU9521),INDEX(PORCENTAJEBUSCAR,MATCH(AP9521,CódigoRET,0),4)*1),"")</f>
        <v/>
      </c>
      <c r="AS9521">
        <f t="shared" si="1038"/>
        <v>0</v>
      </c>
      <c r="BF9521" t="str">
        <f>IFERROR(IF(OR(BD9521=338,BD9521=340,BD9521=341,BD9521=342,BD9521="342A",BD9521="342B"),PorcenRet(BD9521,BH9521,BI9521),INDEX(PORCENTAJEBUSCAR,MATCH(BD9521,CódigoRET,0),4)*1),"")</f>
        <v/>
      </c>
      <c r="BG9521">
        <f t="shared" si="1039"/>
        <v>0</v>
      </c>
      <c r="BO9521">
        <f t="shared" si="1040"/>
        <v>0</v>
      </c>
      <c r="CC9521">
        <f t="shared" si="1041"/>
        <v>0</v>
      </c>
      <c r="CD9521">
        <f t="shared" si="1042"/>
        <v>0</v>
      </c>
      <c r="CG9521">
        <f ca="1">IFERROR(INDIRECT("IVA!X"&amp;MATCH(MID(COMPRAS!C9421,1,2)&amp;MID(COMPRAS!F9421,1,2)&amp;MID(COMPRAS!D9421,1,2),IVA!W:W,0)),"SIN COD.")</f>
        <v>0</v>
      </c>
      <c r="CH9521">
        <f ca="1">IFERROR(INDIRECT("IVA!Y"&amp;MATCH(MID(COMPRAS!C9421,1,2)&amp;MID(COMPRAS!F9421,1,2)&amp;MID(COMPRAS!D9421,1,2),IVA!W:W,0)),"SIN COD.")</f>
        <v>0</v>
      </c>
    </row>
    <row r="9522" spans="1:86" x14ac:dyDescent="0.25">
      <c r="A9522"/>
      <c r="B9522"/>
      <c r="D9522"/>
      <c r="AL9522">
        <f t="shared" si="1036"/>
        <v>0</v>
      </c>
      <c r="AQ9522">
        <f t="shared" si="1037"/>
        <v>0</v>
      </c>
      <c r="AR9522" t="str">
        <f>IFERROR(IF(OR(AP9522=338,AP9522=340,AP9522=341,AP9522=342,AP9522="342A",AP9522="342B"),PorcenRet(AP9522,AT9522,AU9522),INDEX(PORCENTAJEBUSCAR,MATCH(AP9522,CódigoRET,0),4)*1),"")</f>
        <v/>
      </c>
      <c r="AS9522">
        <f t="shared" si="1038"/>
        <v>0</v>
      </c>
      <c r="BF9522" t="str">
        <f>IFERROR(IF(OR(BD9522=338,BD9522=340,BD9522=341,BD9522=342,BD9522="342A",BD9522="342B"),PorcenRet(BD9522,BH9522,BI9522),INDEX(PORCENTAJEBUSCAR,MATCH(BD9522,CódigoRET,0),4)*1),"")</f>
        <v/>
      </c>
      <c r="BG9522">
        <f t="shared" si="1039"/>
        <v>0</v>
      </c>
      <c r="BO9522">
        <f t="shared" si="1040"/>
        <v>0</v>
      </c>
      <c r="CC9522">
        <f t="shared" si="1041"/>
        <v>0</v>
      </c>
      <c r="CD9522">
        <f t="shared" si="1042"/>
        <v>0</v>
      </c>
      <c r="CG9522">
        <f ca="1">IFERROR(INDIRECT("IVA!X"&amp;MATCH(MID(COMPRAS!C9422,1,2)&amp;MID(COMPRAS!F9422,1,2)&amp;MID(COMPRAS!D9422,1,2),IVA!W:W,0)),"SIN COD.")</f>
        <v>0</v>
      </c>
      <c r="CH9522">
        <f ca="1">IFERROR(INDIRECT("IVA!Y"&amp;MATCH(MID(COMPRAS!C9422,1,2)&amp;MID(COMPRAS!F9422,1,2)&amp;MID(COMPRAS!D9422,1,2),IVA!W:W,0)),"SIN COD.")</f>
        <v>0</v>
      </c>
    </row>
    <row r="9523" spans="1:86" x14ac:dyDescent="0.25">
      <c r="A9523"/>
      <c r="B9523"/>
      <c r="D9523"/>
      <c r="AL9523">
        <f t="shared" si="1036"/>
        <v>0</v>
      </c>
      <c r="AQ9523">
        <f t="shared" si="1037"/>
        <v>0</v>
      </c>
      <c r="AR9523" t="str">
        <f>IFERROR(IF(OR(AP9523=338,AP9523=340,AP9523=341,AP9523=342,AP9523="342A",AP9523="342B"),PorcenRet(AP9523,AT9523,AU9523),INDEX(PORCENTAJEBUSCAR,MATCH(AP9523,CódigoRET,0),4)*1),"")</f>
        <v/>
      </c>
      <c r="AS9523">
        <f t="shared" si="1038"/>
        <v>0</v>
      </c>
      <c r="BF9523" t="str">
        <f>IFERROR(IF(OR(BD9523=338,BD9523=340,BD9523=341,BD9523=342,BD9523="342A",BD9523="342B"),PorcenRet(BD9523,BH9523,BI9523),INDEX(PORCENTAJEBUSCAR,MATCH(BD9523,CódigoRET,0),4)*1),"")</f>
        <v/>
      </c>
      <c r="BG9523">
        <f t="shared" si="1039"/>
        <v>0</v>
      </c>
      <c r="BO9523">
        <f t="shared" si="1040"/>
        <v>0</v>
      </c>
      <c r="CC9523">
        <f t="shared" si="1041"/>
        <v>0</v>
      </c>
      <c r="CD9523">
        <f t="shared" si="1042"/>
        <v>0</v>
      </c>
      <c r="CG9523">
        <f ca="1">IFERROR(INDIRECT("IVA!X"&amp;MATCH(MID(COMPRAS!C9423,1,2)&amp;MID(COMPRAS!F9423,1,2)&amp;MID(COMPRAS!D9423,1,2),IVA!W:W,0)),"SIN COD.")</f>
        <v>0</v>
      </c>
      <c r="CH9523">
        <f ca="1">IFERROR(INDIRECT("IVA!Y"&amp;MATCH(MID(COMPRAS!C9423,1,2)&amp;MID(COMPRAS!F9423,1,2)&amp;MID(COMPRAS!D9423,1,2),IVA!W:W,0)),"SIN COD.")</f>
        <v>0</v>
      </c>
    </row>
    <row r="9524" spans="1:86" x14ac:dyDescent="0.25">
      <c r="A9524"/>
      <c r="B9524"/>
      <c r="D9524"/>
      <c r="AL9524">
        <f t="shared" si="1036"/>
        <v>0</v>
      </c>
      <c r="AQ9524">
        <f t="shared" si="1037"/>
        <v>0</v>
      </c>
      <c r="AR9524" t="str">
        <f>IFERROR(IF(OR(AP9524=338,AP9524=340,AP9524=341,AP9524=342,AP9524="342A",AP9524="342B"),PorcenRet(AP9524,AT9524,AU9524),INDEX(PORCENTAJEBUSCAR,MATCH(AP9524,CódigoRET,0),4)*1),"")</f>
        <v/>
      </c>
      <c r="AS9524">
        <f t="shared" si="1038"/>
        <v>0</v>
      </c>
      <c r="BF9524" t="str">
        <f>IFERROR(IF(OR(BD9524=338,BD9524=340,BD9524=341,BD9524=342,BD9524="342A",BD9524="342B"),PorcenRet(BD9524,BH9524,BI9524),INDEX(PORCENTAJEBUSCAR,MATCH(BD9524,CódigoRET,0),4)*1),"")</f>
        <v/>
      </c>
      <c r="BG9524">
        <f t="shared" si="1039"/>
        <v>0</v>
      </c>
      <c r="BO9524">
        <f t="shared" si="1040"/>
        <v>0</v>
      </c>
      <c r="CC9524">
        <f t="shared" si="1041"/>
        <v>0</v>
      </c>
      <c r="CD9524">
        <f t="shared" si="1042"/>
        <v>0</v>
      </c>
      <c r="CG9524">
        <f ca="1">IFERROR(INDIRECT("IVA!X"&amp;MATCH(MID(COMPRAS!C9424,1,2)&amp;MID(COMPRAS!F9424,1,2)&amp;MID(COMPRAS!D9424,1,2),IVA!W:W,0)),"SIN COD.")</f>
        <v>0</v>
      </c>
      <c r="CH9524">
        <f ca="1">IFERROR(INDIRECT("IVA!Y"&amp;MATCH(MID(COMPRAS!C9424,1,2)&amp;MID(COMPRAS!F9424,1,2)&amp;MID(COMPRAS!D9424,1,2),IVA!W:W,0)),"SIN COD.")</f>
        <v>0</v>
      </c>
    </row>
    <row r="9525" spans="1:86" x14ac:dyDescent="0.25">
      <c r="A9525"/>
      <c r="B9525"/>
      <c r="D9525"/>
      <c r="AL9525">
        <f t="shared" si="1036"/>
        <v>0</v>
      </c>
      <c r="AQ9525">
        <f t="shared" si="1037"/>
        <v>0</v>
      </c>
      <c r="AR9525" t="str">
        <f>IFERROR(IF(OR(AP9525=338,AP9525=340,AP9525=341,AP9525=342,AP9525="342A",AP9525="342B"),PorcenRet(AP9525,AT9525,AU9525),INDEX(PORCENTAJEBUSCAR,MATCH(AP9525,CódigoRET,0),4)*1),"")</f>
        <v/>
      </c>
      <c r="AS9525">
        <f t="shared" si="1038"/>
        <v>0</v>
      </c>
      <c r="BF9525" t="str">
        <f>IFERROR(IF(OR(BD9525=338,BD9525=340,BD9525=341,BD9525=342,BD9525="342A",BD9525="342B"),PorcenRet(BD9525,BH9525,BI9525),INDEX(PORCENTAJEBUSCAR,MATCH(BD9525,CódigoRET,0),4)*1),"")</f>
        <v/>
      </c>
      <c r="BG9525">
        <f t="shared" si="1039"/>
        <v>0</v>
      </c>
      <c r="BO9525">
        <f t="shared" si="1040"/>
        <v>0</v>
      </c>
      <c r="CC9525">
        <f t="shared" si="1041"/>
        <v>0</v>
      </c>
      <c r="CD9525">
        <f t="shared" si="1042"/>
        <v>0</v>
      </c>
      <c r="CG9525">
        <f ca="1">IFERROR(INDIRECT("IVA!X"&amp;MATCH(MID(COMPRAS!C9425,1,2)&amp;MID(COMPRAS!F9425,1,2)&amp;MID(COMPRAS!D9425,1,2),IVA!W:W,0)),"SIN COD.")</f>
        <v>0</v>
      </c>
      <c r="CH9525">
        <f ca="1">IFERROR(INDIRECT("IVA!Y"&amp;MATCH(MID(COMPRAS!C9425,1,2)&amp;MID(COMPRAS!F9425,1,2)&amp;MID(COMPRAS!D9425,1,2),IVA!W:W,0)),"SIN COD.")</f>
        <v>0</v>
      </c>
    </row>
    <row r="9526" spans="1:86" x14ac:dyDescent="0.25">
      <c r="A9526"/>
      <c r="B9526"/>
      <c r="D9526"/>
      <c r="AL9526">
        <f t="shared" si="1036"/>
        <v>0</v>
      </c>
      <c r="AQ9526">
        <f t="shared" si="1037"/>
        <v>0</v>
      </c>
      <c r="AR9526" t="str">
        <f>IFERROR(IF(OR(AP9526=338,AP9526=340,AP9526=341,AP9526=342,AP9526="342A",AP9526="342B"),PorcenRet(AP9526,AT9526,AU9526),INDEX(PORCENTAJEBUSCAR,MATCH(AP9526,CódigoRET,0),4)*1),"")</f>
        <v/>
      </c>
      <c r="AS9526">
        <f t="shared" si="1038"/>
        <v>0</v>
      </c>
      <c r="BF9526" t="str">
        <f>IFERROR(IF(OR(BD9526=338,BD9526=340,BD9526=341,BD9526=342,BD9526="342A",BD9526="342B"),PorcenRet(BD9526,BH9526,BI9526),INDEX(PORCENTAJEBUSCAR,MATCH(BD9526,CódigoRET,0),4)*1),"")</f>
        <v/>
      </c>
      <c r="BG9526">
        <f t="shared" si="1039"/>
        <v>0</v>
      </c>
      <c r="BO9526">
        <f t="shared" si="1040"/>
        <v>0</v>
      </c>
      <c r="CC9526">
        <f t="shared" si="1041"/>
        <v>0</v>
      </c>
      <c r="CD9526">
        <f t="shared" si="1042"/>
        <v>0</v>
      </c>
      <c r="CG9526">
        <f ca="1">IFERROR(INDIRECT("IVA!X"&amp;MATCH(MID(COMPRAS!C9426,1,2)&amp;MID(COMPRAS!F9426,1,2)&amp;MID(COMPRAS!D9426,1,2),IVA!W:W,0)),"SIN COD.")</f>
        <v>0</v>
      </c>
      <c r="CH9526">
        <f ca="1">IFERROR(INDIRECT("IVA!Y"&amp;MATCH(MID(COMPRAS!C9426,1,2)&amp;MID(COMPRAS!F9426,1,2)&amp;MID(COMPRAS!D9426,1,2),IVA!W:W,0)),"SIN COD.")</f>
        <v>0</v>
      </c>
    </row>
    <row r="9527" spans="1:86" x14ac:dyDescent="0.25">
      <c r="A9527"/>
      <c r="B9527"/>
      <c r="D9527"/>
      <c r="AL9527">
        <f t="shared" si="1036"/>
        <v>0</v>
      </c>
      <c r="AQ9527">
        <f t="shared" si="1037"/>
        <v>0</v>
      </c>
      <c r="AR9527" t="str">
        <f>IFERROR(IF(OR(AP9527=338,AP9527=340,AP9527=341,AP9527=342,AP9527="342A",AP9527="342B"),PorcenRet(AP9527,AT9527,AU9527),INDEX(PORCENTAJEBUSCAR,MATCH(AP9527,CódigoRET,0),4)*1),"")</f>
        <v/>
      </c>
      <c r="AS9527">
        <f t="shared" si="1038"/>
        <v>0</v>
      </c>
      <c r="BF9527" t="str">
        <f>IFERROR(IF(OR(BD9527=338,BD9527=340,BD9527=341,BD9527=342,BD9527="342A",BD9527="342B"),PorcenRet(BD9527,BH9527,BI9527),INDEX(PORCENTAJEBUSCAR,MATCH(BD9527,CódigoRET,0),4)*1),"")</f>
        <v/>
      </c>
      <c r="BG9527">
        <f t="shared" si="1039"/>
        <v>0</v>
      </c>
      <c r="BO9527">
        <f t="shared" si="1040"/>
        <v>0</v>
      </c>
      <c r="CC9527">
        <f t="shared" si="1041"/>
        <v>0</v>
      </c>
      <c r="CD9527">
        <f t="shared" si="1042"/>
        <v>0</v>
      </c>
      <c r="CG9527">
        <f ca="1">IFERROR(INDIRECT("IVA!X"&amp;MATCH(MID(COMPRAS!C9427,1,2)&amp;MID(COMPRAS!F9427,1,2)&amp;MID(COMPRAS!D9427,1,2),IVA!W:W,0)),"SIN COD.")</f>
        <v>0</v>
      </c>
      <c r="CH9527">
        <f ca="1">IFERROR(INDIRECT("IVA!Y"&amp;MATCH(MID(COMPRAS!C9427,1,2)&amp;MID(COMPRAS!F9427,1,2)&amp;MID(COMPRAS!D9427,1,2),IVA!W:W,0)),"SIN COD.")</f>
        <v>0</v>
      </c>
    </row>
    <row r="9528" spans="1:86" x14ac:dyDescent="0.25">
      <c r="A9528"/>
      <c r="B9528"/>
      <c r="D9528"/>
      <c r="AL9528">
        <f t="shared" si="1036"/>
        <v>0</v>
      </c>
      <c r="AQ9528">
        <f t="shared" si="1037"/>
        <v>0</v>
      </c>
      <c r="AR9528" t="str">
        <f>IFERROR(IF(OR(AP9528=338,AP9528=340,AP9528=341,AP9528=342,AP9528="342A",AP9528="342B"),PorcenRet(AP9528,AT9528,AU9528),INDEX(PORCENTAJEBUSCAR,MATCH(AP9528,CódigoRET,0),4)*1),"")</f>
        <v/>
      </c>
      <c r="AS9528">
        <f t="shared" si="1038"/>
        <v>0</v>
      </c>
      <c r="BF9528" t="str">
        <f>IFERROR(IF(OR(BD9528=338,BD9528=340,BD9528=341,BD9528=342,BD9528="342A",BD9528="342B"),PorcenRet(BD9528,BH9528,BI9528),INDEX(PORCENTAJEBUSCAR,MATCH(BD9528,CódigoRET,0),4)*1),"")</f>
        <v/>
      </c>
      <c r="BG9528">
        <f t="shared" si="1039"/>
        <v>0</v>
      </c>
      <c r="BO9528">
        <f t="shared" si="1040"/>
        <v>0</v>
      </c>
      <c r="CC9528">
        <f t="shared" si="1041"/>
        <v>0</v>
      </c>
      <c r="CD9528">
        <f t="shared" si="1042"/>
        <v>0</v>
      </c>
      <c r="CG9528">
        <f ca="1">IFERROR(INDIRECT("IVA!X"&amp;MATCH(MID(COMPRAS!C9428,1,2)&amp;MID(COMPRAS!F9428,1,2)&amp;MID(COMPRAS!D9428,1,2),IVA!W:W,0)),"SIN COD.")</f>
        <v>0</v>
      </c>
      <c r="CH9528">
        <f ca="1">IFERROR(INDIRECT("IVA!Y"&amp;MATCH(MID(COMPRAS!C9428,1,2)&amp;MID(COMPRAS!F9428,1,2)&amp;MID(COMPRAS!D9428,1,2),IVA!W:W,0)),"SIN COD.")</f>
        <v>0</v>
      </c>
    </row>
    <row r="9529" spans="1:86" x14ac:dyDescent="0.25">
      <c r="A9529"/>
      <c r="B9529"/>
      <c r="D9529"/>
      <c r="AL9529">
        <f t="shared" si="1036"/>
        <v>0</v>
      </c>
      <c r="AQ9529">
        <f t="shared" si="1037"/>
        <v>0</v>
      </c>
      <c r="AR9529" t="str">
        <f>IFERROR(IF(OR(AP9529=338,AP9529=340,AP9529=341,AP9529=342,AP9529="342A",AP9529="342B"),PorcenRet(AP9529,AT9529,AU9529),INDEX(PORCENTAJEBUSCAR,MATCH(AP9529,CódigoRET,0),4)*1),"")</f>
        <v/>
      </c>
      <c r="AS9529">
        <f t="shared" si="1038"/>
        <v>0</v>
      </c>
      <c r="BF9529" t="str">
        <f>IFERROR(IF(OR(BD9529=338,BD9529=340,BD9529=341,BD9529=342,BD9529="342A",BD9529="342B"),PorcenRet(BD9529,BH9529,BI9529),INDEX(PORCENTAJEBUSCAR,MATCH(BD9529,CódigoRET,0),4)*1),"")</f>
        <v/>
      </c>
      <c r="BG9529">
        <f t="shared" si="1039"/>
        <v>0</v>
      </c>
      <c r="BO9529">
        <f t="shared" si="1040"/>
        <v>0</v>
      </c>
      <c r="CC9529">
        <f t="shared" si="1041"/>
        <v>0</v>
      </c>
      <c r="CD9529">
        <f t="shared" si="1042"/>
        <v>0</v>
      </c>
      <c r="CG9529">
        <f ca="1">IFERROR(INDIRECT("IVA!X"&amp;MATCH(MID(COMPRAS!C9429,1,2)&amp;MID(COMPRAS!F9429,1,2)&amp;MID(COMPRAS!D9429,1,2),IVA!W:W,0)),"SIN COD.")</f>
        <v>0</v>
      </c>
      <c r="CH9529">
        <f ca="1">IFERROR(INDIRECT("IVA!Y"&amp;MATCH(MID(COMPRAS!C9429,1,2)&amp;MID(COMPRAS!F9429,1,2)&amp;MID(COMPRAS!D9429,1,2),IVA!W:W,0)),"SIN COD.")</f>
        <v>0</v>
      </c>
    </row>
    <row r="9530" spans="1:86" x14ac:dyDescent="0.25">
      <c r="A9530"/>
      <c r="B9530"/>
      <c r="D9530"/>
      <c r="AL9530">
        <f t="shared" si="1036"/>
        <v>0</v>
      </c>
      <c r="AQ9530">
        <f t="shared" si="1037"/>
        <v>0</v>
      </c>
      <c r="AR9530" t="str">
        <f>IFERROR(IF(OR(AP9530=338,AP9530=340,AP9530=341,AP9530=342,AP9530="342A",AP9530="342B"),PorcenRet(AP9530,AT9530,AU9530),INDEX(PORCENTAJEBUSCAR,MATCH(AP9530,CódigoRET,0),4)*1),"")</f>
        <v/>
      </c>
      <c r="AS9530">
        <f t="shared" si="1038"/>
        <v>0</v>
      </c>
      <c r="BF9530" t="str">
        <f>IFERROR(IF(OR(BD9530=338,BD9530=340,BD9530=341,BD9530=342,BD9530="342A",BD9530="342B"),PorcenRet(BD9530,BH9530,BI9530),INDEX(PORCENTAJEBUSCAR,MATCH(BD9530,CódigoRET,0),4)*1),"")</f>
        <v/>
      </c>
      <c r="BG9530">
        <f t="shared" si="1039"/>
        <v>0</v>
      </c>
      <c r="BO9530">
        <f t="shared" si="1040"/>
        <v>0</v>
      </c>
      <c r="CC9530">
        <f t="shared" si="1041"/>
        <v>0</v>
      </c>
      <c r="CD9530">
        <f t="shared" si="1042"/>
        <v>0</v>
      </c>
      <c r="CG9530">
        <f ca="1">IFERROR(INDIRECT("IVA!X"&amp;MATCH(MID(COMPRAS!C9430,1,2)&amp;MID(COMPRAS!F9430,1,2)&amp;MID(COMPRAS!D9430,1,2),IVA!W:W,0)),"SIN COD.")</f>
        <v>0</v>
      </c>
      <c r="CH9530">
        <f ca="1">IFERROR(INDIRECT("IVA!Y"&amp;MATCH(MID(COMPRAS!C9430,1,2)&amp;MID(COMPRAS!F9430,1,2)&amp;MID(COMPRAS!D9430,1,2),IVA!W:W,0)),"SIN COD.")</f>
        <v>0</v>
      </c>
    </row>
    <row r="9531" spans="1:86" x14ac:dyDescent="0.25">
      <c r="A9531"/>
      <c r="B9531"/>
      <c r="D9531"/>
      <c r="AL9531">
        <f t="shared" si="1036"/>
        <v>0</v>
      </c>
      <c r="AQ9531">
        <f t="shared" si="1037"/>
        <v>0</v>
      </c>
      <c r="AR9531" t="str">
        <f>IFERROR(IF(OR(AP9531=338,AP9531=340,AP9531=341,AP9531=342,AP9531="342A",AP9531="342B"),PorcenRet(AP9531,AT9531,AU9531),INDEX(PORCENTAJEBUSCAR,MATCH(AP9531,CódigoRET,0),4)*1),"")</f>
        <v/>
      </c>
      <c r="AS9531">
        <f t="shared" si="1038"/>
        <v>0</v>
      </c>
      <c r="BF9531" t="str">
        <f>IFERROR(IF(OR(BD9531=338,BD9531=340,BD9531=341,BD9531=342,BD9531="342A",BD9531="342B"),PorcenRet(BD9531,BH9531,BI9531),INDEX(PORCENTAJEBUSCAR,MATCH(BD9531,CódigoRET,0),4)*1),"")</f>
        <v/>
      </c>
      <c r="BG9531">
        <f t="shared" si="1039"/>
        <v>0</v>
      </c>
      <c r="BO9531">
        <f t="shared" si="1040"/>
        <v>0</v>
      </c>
      <c r="CC9531">
        <f t="shared" si="1041"/>
        <v>0</v>
      </c>
      <c r="CD9531">
        <f t="shared" si="1042"/>
        <v>0</v>
      </c>
      <c r="CG9531">
        <f ca="1">IFERROR(INDIRECT("IVA!X"&amp;MATCH(MID(COMPRAS!C9431,1,2)&amp;MID(COMPRAS!F9431,1,2)&amp;MID(COMPRAS!D9431,1,2),IVA!W:W,0)),"SIN COD.")</f>
        <v>0</v>
      </c>
      <c r="CH9531">
        <f ca="1">IFERROR(INDIRECT("IVA!Y"&amp;MATCH(MID(COMPRAS!C9431,1,2)&amp;MID(COMPRAS!F9431,1,2)&amp;MID(COMPRAS!D9431,1,2),IVA!W:W,0)),"SIN COD.")</f>
        <v>0</v>
      </c>
    </row>
    <row r="9532" spans="1:86" x14ac:dyDescent="0.25">
      <c r="A9532"/>
      <c r="B9532"/>
      <c r="D9532"/>
      <c r="AL9532">
        <f t="shared" si="1036"/>
        <v>0</v>
      </c>
      <c r="AQ9532">
        <f t="shared" si="1037"/>
        <v>0</v>
      </c>
      <c r="AR9532" t="str">
        <f>IFERROR(IF(OR(AP9532=338,AP9532=340,AP9532=341,AP9532=342,AP9532="342A",AP9532="342B"),PorcenRet(AP9532,AT9532,AU9532),INDEX(PORCENTAJEBUSCAR,MATCH(AP9532,CódigoRET,0),4)*1),"")</f>
        <v/>
      </c>
      <c r="AS9532">
        <f t="shared" si="1038"/>
        <v>0</v>
      </c>
      <c r="BF9532" t="str">
        <f>IFERROR(IF(OR(BD9532=338,BD9532=340,BD9532=341,BD9532=342,BD9532="342A",BD9532="342B"),PorcenRet(BD9532,BH9532,BI9532),INDEX(PORCENTAJEBUSCAR,MATCH(BD9532,CódigoRET,0),4)*1),"")</f>
        <v/>
      </c>
      <c r="BG9532">
        <f t="shared" si="1039"/>
        <v>0</v>
      </c>
      <c r="BO9532">
        <f t="shared" si="1040"/>
        <v>0</v>
      </c>
      <c r="CC9532">
        <f t="shared" si="1041"/>
        <v>0</v>
      </c>
      <c r="CD9532">
        <f t="shared" si="1042"/>
        <v>0</v>
      </c>
      <c r="CG9532">
        <f ca="1">IFERROR(INDIRECT("IVA!X"&amp;MATCH(MID(COMPRAS!C9432,1,2)&amp;MID(COMPRAS!F9432,1,2)&amp;MID(COMPRAS!D9432,1,2),IVA!W:W,0)),"SIN COD.")</f>
        <v>0</v>
      </c>
      <c r="CH9532">
        <f ca="1">IFERROR(INDIRECT("IVA!Y"&amp;MATCH(MID(COMPRAS!C9432,1,2)&amp;MID(COMPRAS!F9432,1,2)&amp;MID(COMPRAS!D9432,1,2),IVA!W:W,0)),"SIN COD.")</f>
        <v>0</v>
      </c>
    </row>
    <row r="9533" spans="1:86" x14ac:dyDescent="0.25">
      <c r="A9533"/>
      <c r="B9533"/>
      <c r="D9533"/>
      <c r="AL9533">
        <f t="shared" si="1036"/>
        <v>0</v>
      </c>
      <c r="AQ9533">
        <f t="shared" si="1037"/>
        <v>0</v>
      </c>
      <c r="AR9533" t="str">
        <f>IFERROR(IF(OR(AP9533=338,AP9533=340,AP9533=341,AP9533=342,AP9533="342A",AP9533="342B"),PorcenRet(AP9533,AT9533,AU9533),INDEX(PORCENTAJEBUSCAR,MATCH(AP9533,CódigoRET,0),4)*1),"")</f>
        <v/>
      </c>
      <c r="AS9533">
        <f t="shared" si="1038"/>
        <v>0</v>
      </c>
      <c r="BF9533" t="str">
        <f>IFERROR(IF(OR(BD9533=338,BD9533=340,BD9533=341,BD9533=342,BD9533="342A",BD9533="342B"),PorcenRet(BD9533,BH9533,BI9533),INDEX(PORCENTAJEBUSCAR,MATCH(BD9533,CódigoRET,0),4)*1),"")</f>
        <v/>
      </c>
      <c r="BG9533">
        <f t="shared" si="1039"/>
        <v>0</v>
      </c>
      <c r="BO9533">
        <f t="shared" si="1040"/>
        <v>0</v>
      </c>
      <c r="CC9533">
        <f t="shared" si="1041"/>
        <v>0</v>
      </c>
      <c r="CD9533">
        <f t="shared" si="1042"/>
        <v>0</v>
      </c>
      <c r="CG9533">
        <f ca="1">IFERROR(INDIRECT("IVA!X"&amp;MATCH(MID(COMPRAS!C9433,1,2)&amp;MID(COMPRAS!F9433,1,2)&amp;MID(COMPRAS!D9433,1,2),IVA!W:W,0)),"SIN COD.")</f>
        <v>0</v>
      </c>
      <c r="CH9533">
        <f ca="1">IFERROR(INDIRECT("IVA!Y"&amp;MATCH(MID(COMPRAS!C9433,1,2)&amp;MID(COMPRAS!F9433,1,2)&amp;MID(COMPRAS!D9433,1,2),IVA!W:W,0)),"SIN COD.")</f>
        <v>0</v>
      </c>
    </row>
    <row r="9534" spans="1:86" x14ac:dyDescent="0.25">
      <c r="A9534"/>
      <c r="B9534"/>
      <c r="D9534"/>
      <c r="AL9534">
        <f t="shared" si="1036"/>
        <v>0</v>
      </c>
      <c r="AQ9534">
        <f t="shared" si="1037"/>
        <v>0</v>
      </c>
      <c r="AR9534" t="str">
        <f>IFERROR(IF(OR(AP9534=338,AP9534=340,AP9534=341,AP9534=342,AP9534="342A",AP9534="342B"),PorcenRet(AP9534,AT9534,AU9534),INDEX(PORCENTAJEBUSCAR,MATCH(AP9534,CódigoRET,0),4)*1),"")</f>
        <v/>
      </c>
      <c r="AS9534">
        <f t="shared" si="1038"/>
        <v>0</v>
      </c>
      <c r="BF9534" t="str">
        <f>IFERROR(IF(OR(BD9534=338,BD9534=340,BD9534=341,BD9534=342,BD9534="342A",BD9534="342B"),PorcenRet(BD9534,BH9534,BI9534),INDEX(PORCENTAJEBUSCAR,MATCH(BD9534,CódigoRET,0),4)*1),"")</f>
        <v/>
      </c>
      <c r="BG9534">
        <f t="shared" si="1039"/>
        <v>0</v>
      </c>
      <c r="BO9534">
        <f t="shared" si="1040"/>
        <v>0</v>
      </c>
      <c r="CC9534">
        <f t="shared" si="1041"/>
        <v>0</v>
      </c>
      <c r="CD9534">
        <f t="shared" si="1042"/>
        <v>0</v>
      </c>
      <c r="CG9534">
        <f ca="1">IFERROR(INDIRECT("IVA!X"&amp;MATCH(MID(COMPRAS!C9434,1,2)&amp;MID(COMPRAS!F9434,1,2)&amp;MID(COMPRAS!D9434,1,2),IVA!W:W,0)),"SIN COD.")</f>
        <v>0</v>
      </c>
      <c r="CH9534">
        <f ca="1">IFERROR(INDIRECT("IVA!Y"&amp;MATCH(MID(COMPRAS!C9434,1,2)&amp;MID(COMPRAS!F9434,1,2)&amp;MID(COMPRAS!D9434,1,2),IVA!W:W,0)),"SIN COD.")</f>
        <v>0</v>
      </c>
    </row>
    <row r="9535" spans="1:86" x14ac:dyDescent="0.25">
      <c r="A9535"/>
      <c r="B9535"/>
      <c r="D9535"/>
      <c r="AL9535">
        <f t="shared" si="1036"/>
        <v>0</v>
      </c>
      <c r="AQ9535">
        <f t="shared" si="1037"/>
        <v>0</v>
      </c>
      <c r="AR9535" t="str">
        <f>IFERROR(IF(OR(AP9535=338,AP9535=340,AP9535=341,AP9535=342,AP9535="342A",AP9535="342B"),PorcenRet(AP9535,AT9535,AU9535),INDEX(PORCENTAJEBUSCAR,MATCH(AP9535,CódigoRET,0),4)*1),"")</f>
        <v/>
      </c>
      <c r="AS9535">
        <f t="shared" si="1038"/>
        <v>0</v>
      </c>
      <c r="BF9535" t="str">
        <f>IFERROR(IF(OR(BD9535=338,BD9535=340,BD9535=341,BD9535=342,BD9535="342A",BD9535="342B"),PorcenRet(BD9535,BH9535,BI9535),INDEX(PORCENTAJEBUSCAR,MATCH(BD9535,CódigoRET,0),4)*1),"")</f>
        <v/>
      </c>
      <c r="BG9535">
        <f t="shared" si="1039"/>
        <v>0</v>
      </c>
      <c r="BO9535">
        <f t="shared" si="1040"/>
        <v>0</v>
      </c>
      <c r="CC9535">
        <f t="shared" si="1041"/>
        <v>0</v>
      </c>
      <c r="CD9535">
        <f t="shared" si="1042"/>
        <v>0</v>
      </c>
      <c r="CG9535">
        <f ca="1">IFERROR(INDIRECT("IVA!X"&amp;MATCH(MID(COMPRAS!C9435,1,2)&amp;MID(COMPRAS!F9435,1,2)&amp;MID(COMPRAS!D9435,1,2),IVA!W:W,0)),"SIN COD.")</f>
        <v>0</v>
      </c>
      <c r="CH9535">
        <f ca="1">IFERROR(INDIRECT("IVA!Y"&amp;MATCH(MID(COMPRAS!C9435,1,2)&amp;MID(COMPRAS!F9435,1,2)&amp;MID(COMPRAS!D9435,1,2),IVA!W:W,0)),"SIN COD.")</f>
        <v>0</v>
      </c>
    </row>
    <row r="9536" spans="1:86" x14ac:dyDescent="0.25">
      <c r="A9536"/>
      <c r="B9536"/>
      <c r="D9536"/>
      <c r="AL9536">
        <f t="shared" si="1036"/>
        <v>0</v>
      </c>
      <c r="AQ9536">
        <f t="shared" si="1037"/>
        <v>0</v>
      </c>
      <c r="AR9536" t="str">
        <f>IFERROR(IF(OR(AP9536=338,AP9536=340,AP9536=341,AP9536=342,AP9536="342A",AP9536="342B"),PorcenRet(AP9536,AT9536,AU9536),INDEX(PORCENTAJEBUSCAR,MATCH(AP9536,CódigoRET,0),4)*1),"")</f>
        <v/>
      </c>
      <c r="AS9536">
        <f t="shared" si="1038"/>
        <v>0</v>
      </c>
      <c r="BF9536" t="str">
        <f>IFERROR(IF(OR(BD9536=338,BD9536=340,BD9536=341,BD9536=342,BD9536="342A",BD9536="342B"),PorcenRet(BD9536,BH9536,BI9536),INDEX(PORCENTAJEBUSCAR,MATCH(BD9536,CódigoRET,0),4)*1),"")</f>
        <v/>
      </c>
      <c r="BG9536">
        <f t="shared" si="1039"/>
        <v>0</v>
      </c>
      <c r="BO9536">
        <f t="shared" si="1040"/>
        <v>0</v>
      </c>
      <c r="CC9536">
        <f t="shared" si="1041"/>
        <v>0</v>
      </c>
      <c r="CD9536">
        <f t="shared" si="1042"/>
        <v>0</v>
      </c>
      <c r="CG9536">
        <f ca="1">IFERROR(INDIRECT("IVA!X"&amp;MATCH(MID(COMPRAS!C9436,1,2)&amp;MID(COMPRAS!F9436,1,2)&amp;MID(COMPRAS!D9436,1,2),IVA!W:W,0)),"SIN COD.")</f>
        <v>0</v>
      </c>
      <c r="CH9536">
        <f ca="1">IFERROR(INDIRECT("IVA!Y"&amp;MATCH(MID(COMPRAS!C9436,1,2)&amp;MID(COMPRAS!F9436,1,2)&amp;MID(COMPRAS!D9436,1,2),IVA!W:W,0)),"SIN COD.")</f>
        <v>0</v>
      </c>
    </row>
    <row r="9537" spans="1:86" x14ac:dyDescent="0.25">
      <c r="A9537"/>
      <c r="B9537"/>
      <c r="D9537"/>
      <c r="AL9537">
        <f t="shared" si="1036"/>
        <v>0</v>
      </c>
      <c r="AQ9537">
        <f t="shared" si="1037"/>
        <v>0</v>
      </c>
      <c r="AR9537" t="str">
        <f>IFERROR(IF(OR(AP9537=338,AP9537=340,AP9537=341,AP9537=342,AP9537="342A",AP9537="342B"),PorcenRet(AP9537,AT9537,AU9537),INDEX(PORCENTAJEBUSCAR,MATCH(AP9537,CódigoRET,0),4)*1),"")</f>
        <v/>
      </c>
      <c r="AS9537">
        <f t="shared" si="1038"/>
        <v>0</v>
      </c>
      <c r="BF9537" t="str">
        <f>IFERROR(IF(OR(BD9537=338,BD9537=340,BD9537=341,BD9537=342,BD9537="342A",BD9537="342B"),PorcenRet(BD9537,BH9537,BI9537),INDEX(PORCENTAJEBUSCAR,MATCH(BD9537,CódigoRET,0),4)*1),"")</f>
        <v/>
      </c>
      <c r="BG9537">
        <f t="shared" si="1039"/>
        <v>0</v>
      </c>
      <c r="BO9537">
        <f t="shared" si="1040"/>
        <v>0</v>
      </c>
      <c r="CC9537">
        <f t="shared" si="1041"/>
        <v>0</v>
      </c>
      <c r="CD9537">
        <f t="shared" si="1042"/>
        <v>0</v>
      </c>
      <c r="CG9537">
        <f ca="1">IFERROR(INDIRECT("IVA!X"&amp;MATCH(MID(COMPRAS!C9437,1,2)&amp;MID(COMPRAS!F9437,1,2)&amp;MID(COMPRAS!D9437,1,2),IVA!W:W,0)),"SIN COD.")</f>
        <v>0</v>
      </c>
      <c r="CH9537">
        <f ca="1">IFERROR(INDIRECT("IVA!Y"&amp;MATCH(MID(COMPRAS!C9437,1,2)&amp;MID(COMPRAS!F9437,1,2)&amp;MID(COMPRAS!D9437,1,2),IVA!W:W,0)),"SIN COD.")</f>
        <v>0</v>
      </c>
    </row>
    <row r="9538" spans="1:86" x14ac:dyDescent="0.25">
      <c r="A9538"/>
      <c r="B9538"/>
      <c r="D9538"/>
      <c r="AL9538">
        <f t="shared" ref="AL9538:AL9601" si="1043">O9538+P9538+Q9538+R9538+S9538+T9538+U9538+V9538</f>
        <v>0</v>
      </c>
      <c r="AQ9538">
        <f t="shared" ref="AQ9538:AQ9601" si="1044">+P9538+Q9538+R9538+S9538-BE9538-BQ9538-BW9538+O9538</f>
        <v>0</v>
      </c>
      <c r="AR9538" t="str">
        <f>IFERROR(IF(OR(AP9538=338,AP9538=340,AP9538=341,AP9538=342,AP9538="342A",AP9538="342B"),PorcenRet(AP9538,AT9538,AU9538),INDEX(PORCENTAJEBUSCAR,MATCH(AP9538,CódigoRET,0),4)*1),"")</f>
        <v/>
      </c>
      <c r="AS9538">
        <f t="shared" ref="AS9538:AS9601" si="1045">ROUND(IF(AP9538="",0,AQ9538*(AR9538/100)),2)</f>
        <v>0</v>
      </c>
      <c r="BF9538" t="str">
        <f>IFERROR(IF(OR(BD9538=338,BD9538=340,BD9538=341,BD9538=342,BD9538="342A",BD9538="342B"),PorcenRet(BD9538,BH9538,BI9538),INDEX(PORCENTAJEBUSCAR,MATCH(BD9538,CódigoRET,0),4)*1),"")</f>
        <v/>
      </c>
      <c r="BG9538">
        <f t="shared" ref="BG9538:BG9601" si="1046">ROUND(IF(BD9538="",0,BE9538*(BF9538/100)),2)</f>
        <v>0</v>
      </c>
      <c r="BO9538">
        <f t="shared" ref="BO9538:BO9601" si="1047">IF(MID(F9538,1,2)="41",SUM(O9538:S9538),0)</f>
        <v>0</v>
      </c>
      <c r="CC9538">
        <f t="shared" ref="CC9538:CC9601" si="1048">O9538+P9538+Q9538+R9538+S9538</f>
        <v>0</v>
      </c>
      <c r="CD9538">
        <f t="shared" ref="CD9538:CD9601" si="1049">T9538+U9538</f>
        <v>0</v>
      </c>
      <c r="CG9538">
        <f ca="1">IFERROR(INDIRECT("IVA!X"&amp;MATCH(MID(COMPRAS!C9438,1,2)&amp;MID(COMPRAS!F9438,1,2)&amp;MID(COMPRAS!D9438,1,2),IVA!W:W,0)),"SIN COD.")</f>
        <v>0</v>
      </c>
      <c r="CH9538">
        <f ca="1">IFERROR(INDIRECT("IVA!Y"&amp;MATCH(MID(COMPRAS!C9438,1,2)&amp;MID(COMPRAS!F9438,1,2)&amp;MID(COMPRAS!D9438,1,2),IVA!W:W,0)),"SIN COD.")</f>
        <v>0</v>
      </c>
    </row>
    <row r="9539" spans="1:86" x14ac:dyDescent="0.25">
      <c r="A9539"/>
      <c r="B9539"/>
      <c r="D9539"/>
      <c r="AL9539">
        <f t="shared" si="1043"/>
        <v>0</v>
      </c>
      <c r="AQ9539">
        <f t="shared" si="1044"/>
        <v>0</v>
      </c>
      <c r="AR9539" t="str">
        <f>IFERROR(IF(OR(AP9539=338,AP9539=340,AP9539=341,AP9539=342,AP9539="342A",AP9539="342B"),PorcenRet(AP9539,AT9539,AU9539),INDEX(PORCENTAJEBUSCAR,MATCH(AP9539,CódigoRET,0),4)*1),"")</f>
        <v/>
      </c>
      <c r="AS9539">
        <f t="shared" si="1045"/>
        <v>0</v>
      </c>
      <c r="BF9539" t="str">
        <f>IFERROR(IF(OR(BD9539=338,BD9539=340,BD9539=341,BD9539=342,BD9539="342A",BD9539="342B"),PorcenRet(BD9539,BH9539,BI9539),INDEX(PORCENTAJEBUSCAR,MATCH(BD9539,CódigoRET,0),4)*1),"")</f>
        <v/>
      </c>
      <c r="BG9539">
        <f t="shared" si="1046"/>
        <v>0</v>
      </c>
      <c r="BO9539">
        <f t="shared" si="1047"/>
        <v>0</v>
      </c>
      <c r="CC9539">
        <f t="shared" si="1048"/>
        <v>0</v>
      </c>
      <c r="CD9539">
        <f t="shared" si="1049"/>
        <v>0</v>
      </c>
      <c r="CG9539">
        <f ca="1">IFERROR(INDIRECT("IVA!X"&amp;MATCH(MID(COMPRAS!C9439,1,2)&amp;MID(COMPRAS!F9439,1,2)&amp;MID(COMPRAS!D9439,1,2),IVA!W:W,0)),"SIN COD.")</f>
        <v>0</v>
      </c>
      <c r="CH9539">
        <f ca="1">IFERROR(INDIRECT("IVA!Y"&amp;MATCH(MID(COMPRAS!C9439,1,2)&amp;MID(COMPRAS!F9439,1,2)&amp;MID(COMPRAS!D9439,1,2),IVA!W:W,0)),"SIN COD.")</f>
        <v>0</v>
      </c>
    </row>
    <row r="9540" spans="1:86" x14ac:dyDescent="0.25">
      <c r="A9540"/>
      <c r="B9540"/>
      <c r="D9540"/>
      <c r="AL9540">
        <f t="shared" si="1043"/>
        <v>0</v>
      </c>
      <c r="AQ9540">
        <f t="shared" si="1044"/>
        <v>0</v>
      </c>
      <c r="AR9540" t="str">
        <f>IFERROR(IF(OR(AP9540=338,AP9540=340,AP9540=341,AP9540=342,AP9540="342A",AP9540="342B"),PorcenRet(AP9540,AT9540,AU9540),INDEX(PORCENTAJEBUSCAR,MATCH(AP9540,CódigoRET,0),4)*1),"")</f>
        <v/>
      </c>
      <c r="AS9540">
        <f t="shared" si="1045"/>
        <v>0</v>
      </c>
      <c r="BF9540" t="str">
        <f>IFERROR(IF(OR(BD9540=338,BD9540=340,BD9540=341,BD9540=342,BD9540="342A",BD9540="342B"),PorcenRet(BD9540,BH9540,BI9540),INDEX(PORCENTAJEBUSCAR,MATCH(BD9540,CódigoRET,0),4)*1),"")</f>
        <v/>
      </c>
      <c r="BG9540">
        <f t="shared" si="1046"/>
        <v>0</v>
      </c>
      <c r="BO9540">
        <f t="shared" si="1047"/>
        <v>0</v>
      </c>
      <c r="CC9540">
        <f t="shared" si="1048"/>
        <v>0</v>
      </c>
      <c r="CD9540">
        <f t="shared" si="1049"/>
        <v>0</v>
      </c>
      <c r="CG9540">
        <f ca="1">IFERROR(INDIRECT("IVA!X"&amp;MATCH(MID(COMPRAS!C9440,1,2)&amp;MID(COMPRAS!F9440,1,2)&amp;MID(COMPRAS!D9440,1,2),IVA!W:W,0)),"SIN COD.")</f>
        <v>0</v>
      </c>
      <c r="CH9540">
        <f ca="1">IFERROR(INDIRECT("IVA!Y"&amp;MATCH(MID(COMPRAS!C9440,1,2)&amp;MID(COMPRAS!F9440,1,2)&amp;MID(COMPRAS!D9440,1,2),IVA!W:W,0)),"SIN COD.")</f>
        <v>0</v>
      </c>
    </row>
    <row r="9541" spans="1:86" x14ac:dyDescent="0.25">
      <c r="A9541"/>
      <c r="B9541"/>
      <c r="D9541"/>
      <c r="AL9541">
        <f t="shared" si="1043"/>
        <v>0</v>
      </c>
      <c r="AQ9541">
        <f t="shared" si="1044"/>
        <v>0</v>
      </c>
      <c r="AR9541" t="str">
        <f>IFERROR(IF(OR(AP9541=338,AP9541=340,AP9541=341,AP9541=342,AP9541="342A",AP9541="342B"),PorcenRet(AP9541,AT9541,AU9541),INDEX(PORCENTAJEBUSCAR,MATCH(AP9541,CódigoRET,0),4)*1),"")</f>
        <v/>
      </c>
      <c r="AS9541">
        <f t="shared" si="1045"/>
        <v>0</v>
      </c>
      <c r="BF9541" t="str">
        <f>IFERROR(IF(OR(BD9541=338,BD9541=340,BD9541=341,BD9541=342,BD9541="342A",BD9541="342B"),PorcenRet(BD9541,BH9541,BI9541),INDEX(PORCENTAJEBUSCAR,MATCH(BD9541,CódigoRET,0),4)*1),"")</f>
        <v/>
      </c>
      <c r="BG9541">
        <f t="shared" si="1046"/>
        <v>0</v>
      </c>
      <c r="BO9541">
        <f t="shared" si="1047"/>
        <v>0</v>
      </c>
      <c r="CC9541">
        <f t="shared" si="1048"/>
        <v>0</v>
      </c>
      <c r="CD9541">
        <f t="shared" si="1049"/>
        <v>0</v>
      </c>
      <c r="CG9541">
        <f ca="1">IFERROR(INDIRECT("IVA!X"&amp;MATCH(MID(COMPRAS!C9441,1,2)&amp;MID(COMPRAS!F9441,1,2)&amp;MID(COMPRAS!D9441,1,2),IVA!W:W,0)),"SIN COD.")</f>
        <v>0</v>
      </c>
      <c r="CH9541">
        <f ca="1">IFERROR(INDIRECT("IVA!Y"&amp;MATCH(MID(COMPRAS!C9441,1,2)&amp;MID(COMPRAS!F9441,1,2)&amp;MID(COMPRAS!D9441,1,2),IVA!W:W,0)),"SIN COD.")</f>
        <v>0</v>
      </c>
    </row>
    <row r="9542" spans="1:86" x14ac:dyDescent="0.25">
      <c r="A9542"/>
      <c r="B9542"/>
      <c r="D9542"/>
      <c r="AL9542">
        <f t="shared" si="1043"/>
        <v>0</v>
      </c>
      <c r="AQ9542">
        <f t="shared" si="1044"/>
        <v>0</v>
      </c>
      <c r="AR9542" t="str">
        <f>IFERROR(IF(OR(AP9542=338,AP9542=340,AP9542=341,AP9542=342,AP9542="342A",AP9542="342B"),PorcenRet(AP9542,AT9542,AU9542),INDEX(PORCENTAJEBUSCAR,MATCH(AP9542,CódigoRET,0),4)*1),"")</f>
        <v/>
      </c>
      <c r="AS9542">
        <f t="shared" si="1045"/>
        <v>0</v>
      </c>
      <c r="BF9542" t="str">
        <f>IFERROR(IF(OR(BD9542=338,BD9542=340,BD9542=341,BD9542=342,BD9542="342A",BD9542="342B"),PorcenRet(BD9542,BH9542,BI9542),INDEX(PORCENTAJEBUSCAR,MATCH(BD9542,CódigoRET,0),4)*1),"")</f>
        <v/>
      </c>
      <c r="BG9542">
        <f t="shared" si="1046"/>
        <v>0</v>
      </c>
      <c r="BO9542">
        <f t="shared" si="1047"/>
        <v>0</v>
      </c>
      <c r="CC9542">
        <f t="shared" si="1048"/>
        <v>0</v>
      </c>
      <c r="CD9542">
        <f t="shared" si="1049"/>
        <v>0</v>
      </c>
      <c r="CG9542">
        <f ca="1">IFERROR(INDIRECT("IVA!X"&amp;MATCH(MID(COMPRAS!C9442,1,2)&amp;MID(COMPRAS!F9442,1,2)&amp;MID(COMPRAS!D9442,1,2),IVA!W:W,0)),"SIN COD.")</f>
        <v>0</v>
      </c>
      <c r="CH9542">
        <f ca="1">IFERROR(INDIRECT("IVA!Y"&amp;MATCH(MID(COMPRAS!C9442,1,2)&amp;MID(COMPRAS!F9442,1,2)&amp;MID(COMPRAS!D9442,1,2),IVA!W:W,0)),"SIN COD.")</f>
        <v>0</v>
      </c>
    </row>
    <row r="9543" spans="1:86" x14ac:dyDescent="0.25">
      <c r="A9543"/>
      <c r="B9543"/>
      <c r="D9543"/>
      <c r="AL9543">
        <f t="shared" si="1043"/>
        <v>0</v>
      </c>
      <c r="AQ9543">
        <f t="shared" si="1044"/>
        <v>0</v>
      </c>
      <c r="AR9543" t="str">
        <f>IFERROR(IF(OR(AP9543=338,AP9543=340,AP9543=341,AP9543=342,AP9543="342A",AP9543="342B"),PorcenRet(AP9543,AT9543,AU9543),INDEX(PORCENTAJEBUSCAR,MATCH(AP9543,CódigoRET,0),4)*1),"")</f>
        <v/>
      </c>
      <c r="AS9543">
        <f t="shared" si="1045"/>
        <v>0</v>
      </c>
      <c r="BF9543" t="str">
        <f>IFERROR(IF(OR(BD9543=338,BD9543=340,BD9543=341,BD9543=342,BD9543="342A",BD9543="342B"),PorcenRet(BD9543,BH9543,BI9543),INDEX(PORCENTAJEBUSCAR,MATCH(BD9543,CódigoRET,0),4)*1),"")</f>
        <v/>
      </c>
      <c r="BG9543">
        <f t="shared" si="1046"/>
        <v>0</v>
      </c>
      <c r="BO9543">
        <f t="shared" si="1047"/>
        <v>0</v>
      </c>
      <c r="CC9543">
        <f t="shared" si="1048"/>
        <v>0</v>
      </c>
      <c r="CD9543">
        <f t="shared" si="1049"/>
        <v>0</v>
      </c>
      <c r="CG9543">
        <f ca="1">IFERROR(INDIRECT("IVA!X"&amp;MATCH(MID(COMPRAS!C9443,1,2)&amp;MID(COMPRAS!F9443,1,2)&amp;MID(COMPRAS!D9443,1,2),IVA!W:W,0)),"SIN COD.")</f>
        <v>0</v>
      </c>
      <c r="CH9543">
        <f ca="1">IFERROR(INDIRECT("IVA!Y"&amp;MATCH(MID(COMPRAS!C9443,1,2)&amp;MID(COMPRAS!F9443,1,2)&amp;MID(COMPRAS!D9443,1,2),IVA!W:W,0)),"SIN COD.")</f>
        <v>0</v>
      </c>
    </row>
    <row r="9544" spans="1:86" x14ac:dyDescent="0.25">
      <c r="A9544"/>
      <c r="B9544"/>
      <c r="D9544"/>
      <c r="AL9544">
        <f t="shared" si="1043"/>
        <v>0</v>
      </c>
      <c r="AQ9544">
        <f t="shared" si="1044"/>
        <v>0</v>
      </c>
      <c r="AR9544" t="str">
        <f>IFERROR(IF(OR(AP9544=338,AP9544=340,AP9544=341,AP9544=342,AP9544="342A",AP9544="342B"),PorcenRet(AP9544,AT9544,AU9544),INDEX(PORCENTAJEBUSCAR,MATCH(AP9544,CódigoRET,0),4)*1),"")</f>
        <v/>
      </c>
      <c r="AS9544">
        <f t="shared" si="1045"/>
        <v>0</v>
      </c>
      <c r="BF9544" t="str">
        <f>IFERROR(IF(OR(BD9544=338,BD9544=340,BD9544=341,BD9544=342,BD9544="342A",BD9544="342B"),PorcenRet(BD9544,BH9544,BI9544),INDEX(PORCENTAJEBUSCAR,MATCH(BD9544,CódigoRET,0),4)*1),"")</f>
        <v/>
      </c>
      <c r="BG9544">
        <f t="shared" si="1046"/>
        <v>0</v>
      </c>
      <c r="BO9544">
        <f t="shared" si="1047"/>
        <v>0</v>
      </c>
      <c r="CC9544">
        <f t="shared" si="1048"/>
        <v>0</v>
      </c>
      <c r="CD9544">
        <f t="shared" si="1049"/>
        <v>0</v>
      </c>
      <c r="CG9544">
        <f ca="1">IFERROR(INDIRECT("IVA!X"&amp;MATCH(MID(COMPRAS!C9444,1,2)&amp;MID(COMPRAS!F9444,1,2)&amp;MID(COMPRAS!D9444,1,2),IVA!W:W,0)),"SIN COD.")</f>
        <v>0</v>
      </c>
      <c r="CH9544">
        <f ca="1">IFERROR(INDIRECT("IVA!Y"&amp;MATCH(MID(COMPRAS!C9444,1,2)&amp;MID(COMPRAS!F9444,1,2)&amp;MID(COMPRAS!D9444,1,2),IVA!W:W,0)),"SIN COD.")</f>
        <v>0</v>
      </c>
    </row>
    <row r="9545" spans="1:86" x14ac:dyDescent="0.25">
      <c r="A9545"/>
      <c r="B9545"/>
      <c r="D9545"/>
      <c r="AL9545">
        <f t="shared" si="1043"/>
        <v>0</v>
      </c>
      <c r="AQ9545">
        <f t="shared" si="1044"/>
        <v>0</v>
      </c>
      <c r="AR9545" t="str">
        <f>IFERROR(IF(OR(AP9545=338,AP9545=340,AP9545=341,AP9545=342,AP9545="342A",AP9545="342B"),PorcenRet(AP9545,AT9545,AU9545),INDEX(PORCENTAJEBUSCAR,MATCH(AP9545,CódigoRET,0),4)*1),"")</f>
        <v/>
      </c>
      <c r="AS9545">
        <f t="shared" si="1045"/>
        <v>0</v>
      </c>
      <c r="BF9545" t="str">
        <f>IFERROR(IF(OR(BD9545=338,BD9545=340,BD9545=341,BD9545=342,BD9545="342A",BD9545="342B"),PorcenRet(BD9545,BH9545,BI9545),INDEX(PORCENTAJEBUSCAR,MATCH(BD9545,CódigoRET,0),4)*1),"")</f>
        <v/>
      </c>
      <c r="BG9545">
        <f t="shared" si="1046"/>
        <v>0</v>
      </c>
      <c r="BO9545">
        <f t="shared" si="1047"/>
        <v>0</v>
      </c>
      <c r="CC9545">
        <f t="shared" si="1048"/>
        <v>0</v>
      </c>
      <c r="CD9545">
        <f t="shared" si="1049"/>
        <v>0</v>
      </c>
      <c r="CG9545">
        <f ca="1">IFERROR(INDIRECT("IVA!X"&amp;MATCH(MID(COMPRAS!C9445,1,2)&amp;MID(COMPRAS!F9445,1,2)&amp;MID(COMPRAS!D9445,1,2),IVA!W:W,0)),"SIN COD.")</f>
        <v>0</v>
      </c>
      <c r="CH9545">
        <f ca="1">IFERROR(INDIRECT("IVA!Y"&amp;MATCH(MID(COMPRAS!C9445,1,2)&amp;MID(COMPRAS!F9445,1,2)&amp;MID(COMPRAS!D9445,1,2),IVA!W:W,0)),"SIN COD.")</f>
        <v>0</v>
      </c>
    </row>
    <row r="9546" spans="1:86" x14ac:dyDescent="0.25">
      <c r="A9546"/>
      <c r="B9546"/>
      <c r="D9546"/>
      <c r="AL9546">
        <f t="shared" si="1043"/>
        <v>0</v>
      </c>
      <c r="AQ9546">
        <f t="shared" si="1044"/>
        <v>0</v>
      </c>
      <c r="AR9546" t="str">
        <f>IFERROR(IF(OR(AP9546=338,AP9546=340,AP9546=341,AP9546=342,AP9546="342A",AP9546="342B"),PorcenRet(AP9546,AT9546,AU9546),INDEX(PORCENTAJEBUSCAR,MATCH(AP9546,CódigoRET,0),4)*1),"")</f>
        <v/>
      </c>
      <c r="AS9546">
        <f t="shared" si="1045"/>
        <v>0</v>
      </c>
      <c r="BF9546" t="str">
        <f>IFERROR(IF(OR(BD9546=338,BD9546=340,BD9546=341,BD9546=342,BD9546="342A",BD9546="342B"),PorcenRet(BD9546,BH9546,BI9546),INDEX(PORCENTAJEBUSCAR,MATCH(BD9546,CódigoRET,0),4)*1),"")</f>
        <v/>
      </c>
      <c r="BG9546">
        <f t="shared" si="1046"/>
        <v>0</v>
      </c>
      <c r="BO9546">
        <f t="shared" si="1047"/>
        <v>0</v>
      </c>
      <c r="CC9546">
        <f t="shared" si="1048"/>
        <v>0</v>
      </c>
      <c r="CD9546">
        <f t="shared" si="1049"/>
        <v>0</v>
      </c>
      <c r="CG9546">
        <f ca="1">IFERROR(INDIRECT("IVA!X"&amp;MATCH(MID(COMPRAS!C9446,1,2)&amp;MID(COMPRAS!F9446,1,2)&amp;MID(COMPRAS!D9446,1,2),IVA!W:W,0)),"SIN COD.")</f>
        <v>0</v>
      </c>
      <c r="CH9546">
        <f ca="1">IFERROR(INDIRECT("IVA!Y"&amp;MATCH(MID(COMPRAS!C9446,1,2)&amp;MID(COMPRAS!F9446,1,2)&amp;MID(COMPRAS!D9446,1,2),IVA!W:W,0)),"SIN COD.")</f>
        <v>0</v>
      </c>
    </row>
    <row r="9547" spans="1:86" x14ac:dyDescent="0.25">
      <c r="A9547"/>
      <c r="B9547"/>
      <c r="D9547"/>
      <c r="AL9547">
        <f t="shared" si="1043"/>
        <v>0</v>
      </c>
      <c r="AQ9547">
        <f t="shared" si="1044"/>
        <v>0</v>
      </c>
      <c r="AR9547" t="str">
        <f>IFERROR(IF(OR(AP9547=338,AP9547=340,AP9547=341,AP9547=342,AP9547="342A",AP9547="342B"),PorcenRet(AP9547,AT9547,AU9547),INDEX(PORCENTAJEBUSCAR,MATCH(AP9547,CódigoRET,0),4)*1),"")</f>
        <v/>
      </c>
      <c r="AS9547">
        <f t="shared" si="1045"/>
        <v>0</v>
      </c>
      <c r="BF9547" t="str">
        <f>IFERROR(IF(OR(BD9547=338,BD9547=340,BD9547=341,BD9547=342,BD9547="342A",BD9547="342B"),PorcenRet(BD9547,BH9547,BI9547),INDEX(PORCENTAJEBUSCAR,MATCH(BD9547,CódigoRET,0),4)*1),"")</f>
        <v/>
      </c>
      <c r="BG9547">
        <f t="shared" si="1046"/>
        <v>0</v>
      </c>
      <c r="BO9547">
        <f t="shared" si="1047"/>
        <v>0</v>
      </c>
      <c r="CC9547">
        <f t="shared" si="1048"/>
        <v>0</v>
      </c>
      <c r="CD9547">
        <f t="shared" si="1049"/>
        <v>0</v>
      </c>
      <c r="CG9547">
        <f ca="1">IFERROR(INDIRECT("IVA!X"&amp;MATCH(MID(COMPRAS!C9447,1,2)&amp;MID(COMPRAS!F9447,1,2)&amp;MID(COMPRAS!D9447,1,2),IVA!W:W,0)),"SIN COD.")</f>
        <v>0</v>
      </c>
      <c r="CH9547">
        <f ca="1">IFERROR(INDIRECT("IVA!Y"&amp;MATCH(MID(COMPRAS!C9447,1,2)&amp;MID(COMPRAS!F9447,1,2)&amp;MID(COMPRAS!D9447,1,2),IVA!W:W,0)),"SIN COD.")</f>
        <v>0</v>
      </c>
    </row>
    <row r="9548" spans="1:86" x14ac:dyDescent="0.25">
      <c r="A9548"/>
      <c r="B9548"/>
      <c r="D9548"/>
      <c r="AL9548">
        <f t="shared" si="1043"/>
        <v>0</v>
      </c>
      <c r="AQ9548">
        <f t="shared" si="1044"/>
        <v>0</v>
      </c>
      <c r="AR9548" t="str">
        <f>IFERROR(IF(OR(AP9548=338,AP9548=340,AP9548=341,AP9548=342,AP9548="342A",AP9548="342B"),PorcenRet(AP9548,AT9548,AU9548),INDEX(PORCENTAJEBUSCAR,MATCH(AP9548,CódigoRET,0),4)*1),"")</f>
        <v/>
      </c>
      <c r="AS9548">
        <f t="shared" si="1045"/>
        <v>0</v>
      </c>
      <c r="BF9548" t="str">
        <f>IFERROR(IF(OR(BD9548=338,BD9548=340,BD9548=341,BD9548=342,BD9548="342A",BD9548="342B"),PorcenRet(BD9548,BH9548,BI9548),INDEX(PORCENTAJEBUSCAR,MATCH(BD9548,CódigoRET,0),4)*1),"")</f>
        <v/>
      </c>
      <c r="BG9548">
        <f t="shared" si="1046"/>
        <v>0</v>
      </c>
      <c r="BO9548">
        <f t="shared" si="1047"/>
        <v>0</v>
      </c>
      <c r="CC9548">
        <f t="shared" si="1048"/>
        <v>0</v>
      </c>
      <c r="CD9548">
        <f t="shared" si="1049"/>
        <v>0</v>
      </c>
      <c r="CG9548">
        <f ca="1">IFERROR(INDIRECT("IVA!X"&amp;MATCH(MID(COMPRAS!C9448,1,2)&amp;MID(COMPRAS!F9448,1,2)&amp;MID(COMPRAS!D9448,1,2),IVA!W:W,0)),"SIN COD.")</f>
        <v>0</v>
      </c>
      <c r="CH9548">
        <f ca="1">IFERROR(INDIRECT("IVA!Y"&amp;MATCH(MID(COMPRAS!C9448,1,2)&amp;MID(COMPRAS!F9448,1,2)&amp;MID(COMPRAS!D9448,1,2),IVA!W:W,0)),"SIN COD.")</f>
        <v>0</v>
      </c>
    </row>
    <row r="9549" spans="1:86" x14ac:dyDescent="0.25">
      <c r="A9549"/>
      <c r="B9549"/>
      <c r="D9549"/>
      <c r="AL9549">
        <f t="shared" si="1043"/>
        <v>0</v>
      </c>
      <c r="AQ9549">
        <f t="shared" si="1044"/>
        <v>0</v>
      </c>
      <c r="AR9549" t="str">
        <f>IFERROR(IF(OR(AP9549=338,AP9549=340,AP9549=341,AP9549=342,AP9549="342A",AP9549="342B"),PorcenRet(AP9549,AT9549,AU9549),INDEX(PORCENTAJEBUSCAR,MATCH(AP9549,CódigoRET,0),4)*1),"")</f>
        <v/>
      </c>
      <c r="AS9549">
        <f t="shared" si="1045"/>
        <v>0</v>
      </c>
      <c r="BF9549" t="str">
        <f>IFERROR(IF(OR(BD9549=338,BD9549=340,BD9549=341,BD9549=342,BD9549="342A",BD9549="342B"),PorcenRet(BD9549,BH9549,BI9549),INDEX(PORCENTAJEBUSCAR,MATCH(BD9549,CódigoRET,0),4)*1),"")</f>
        <v/>
      </c>
      <c r="BG9549">
        <f t="shared" si="1046"/>
        <v>0</v>
      </c>
      <c r="BO9549">
        <f t="shared" si="1047"/>
        <v>0</v>
      </c>
      <c r="CC9549">
        <f t="shared" si="1048"/>
        <v>0</v>
      </c>
      <c r="CD9549">
        <f t="shared" si="1049"/>
        <v>0</v>
      </c>
      <c r="CG9549">
        <f ca="1">IFERROR(INDIRECT("IVA!X"&amp;MATCH(MID(COMPRAS!C9449,1,2)&amp;MID(COMPRAS!F9449,1,2)&amp;MID(COMPRAS!D9449,1,2),IVA!W:W,0)),"SIN COD.")</f>
        <v>0</v>
      </c>
      <c r="CH9549">
        <f ca="1">IFERROR(INDIRECT("IVA!Y"&amp;MATCH(MID(COMPRAS!C9449,1,2)&amp;MID(COMPRAS!F9449,1,2)&amp;MID(COMPRAS!D9449,1,2),IVA!W:W,0)),"SIN COD.")</f>
        <v>0</v>
      </c>
    </row>
    <row r="9550" spans="1:86" x14ac:dyDescent="0.25">
      <c r="A9550"/>
      <c r="B9550"/>
      <c r="D9550"/>
      <c r="AL9550">
        <f t="shared" si="1043"/>
        <v>0</v>
      </c>
      <c r="AQ9550">
        <f t="shared" si="1044"/>
        <v>0</v>
      </c>
      <c r="AR9550" t="str">
        <f>IFERROR(IF(OR(AP9550=338,AP9550=340,AP9550=341,AP9550=342,AP9550="342A",AP9550="342B"),PorcenRet(AP9550,AT9550,AU9550),INDEX(PORCENTAJEBUSCAR,MATCH(AP9550,CódigoRET,0),4)*1),"")</f>
        <v/>
      </c>
      <c r="AS9550">
        <f t="shared" si="1045"/>
        <v>0</v>
      </c>
      <c r="BF9550" t="str">
        <f>IFERROR(IF(OR(BD9550=338,BD9550=340,BD9550=341,BD9550=342,BD9550="342A",BD9550="342B"),PorcenRet(BD9550,BH9550,BI9550),INDEX(PORCENTAJEBUSCAR,MATCH(BD9550,CódigoRET,0),4)*1),"")</f>
        <v/>
      </c>
      <c r="BG9550">
        <f t="shared" si="1046"/>
        <v>0</v>
      </c>
      <c r="BO9550">
        <f t="shared" si="1047"/>
        <v>0</v>
      </c>
      <c r="CC9550">
        <f t="shared" si="1048"/>
        <v>0</v>
      </c>
      <c r="CD9550">
        <f t="shared" si="1049"/>
        <v>0</v>
      </c>
      <c r="CG9550">
        <f ca="1">IFERROR(INDIRECT("IVA!X"&amp;MATCH(MID(COMPRAS!C9450,1,2)&amp;MID(COMPRAS!F9450,1,2)&amp;MID(COMPRAS!D9450,1,2),IVA!W:W,0)),"SIN COD.")</f>
        <v>0</v>
      </c>
      <c r="CH9550">
        <f ca="1">IFERROR(INDIRECT("IVA!Y"&amp;MATCH(MID(COMPRAS!C9450,1,2)&amp;MID(COMPRAS!F9450,1,2)&amp;MID(COMPRAS!D9450,1,2),IVA!W:W,0)),"SIN COD.")</f>
        <v>0</v>
      </c>
    </row>
    <row r="9551" spans="1:86" x14ac:dyDescent="0.25">
      <c r="A9551"/>
      <c r="B9551"/>
      <c r="D9551"/>
      <c r="AL9551">
        <f t="shared" si="1043"/>
        <v>0</v>
      </c>
      <c r="AQ9551">
        <f t="shared" si="1044"/>
        <v>0</v>
      </c>
      <c r="AR9551" t="str">
        <f>IFERROR(IF(OR(AP9551=338,AP9551=340,AP9551=341,AP9551=342,AP9551="342A",AP9551="342B"),PorcenRet(AP9551,AT9551,AU9551),INDEX(PORCENTAJEBUSCAR,MATCH(AP9551,CódigoRET,0),4)*1),"")</f>
        <v/>
      </c>
      <c r="AS9551">
        <f t="shared" si="1045"/>
        <v>0</v>
      </c>
      <c r="BF9551" t="str">
        <f>IFERROR(IF(OR(BD9551=338,BD9551=340,BD9551=341,BD9551=342,BD9551="342A",BD9551="342B"),PorcenRet(BD9551,BH9551,BI9551),INDEX(PORCENTAJEBUSCAR,MATCH(BD9551,CódigoRET,0),4)*1),"")</f>
        <v/>
      </c>
      <c r="BG9551">
        <f t="shared" si="1046"/>
        <v>0</v>
      </c>
      <c r="BO9551">
        <f t="shared" si="1047"/>
        <v>0</v>
      </c>
      <c r="CC9551">
        <f t="shared" si="1048"/>
        <v>0</v>
      </c>
      <c r="CD9551">
        <f t="shared" si="1049"/>
        <v>0</v>
      </c>
      <c r="CG9551">
        <f ca="1">IFERROR(INDIRECT("IVA!X"&amp;MATCH(MID(COMPRAS!C9451,1,2)&amp;MID(COMPRAS!F9451,1,2)&amp;MID(COMPRAS!D9451,1,2),IVA!W:W,0)),"SIN COD.")</f>
        <v>0</v>
      </c>
      <c r="CH9551">
        <f ca="1">IFERROR(INDIRECT("IVA!Y"&amp;MATCH(MID(COMPRAS!C9451,1,2)&amp;MID(COMPRAS!F9451,1,2)&amp;MID(COMPRAS!D9451,1,2),IVA!W:W,0)),"SIN COD.")</f>
        <v>0</v>
      </c>
    </row>
    <row r="9552" spans="1:86" x14ac:dyDescent="0.25">
      <c r="A9552"/>
      <c r="B9552"/>
      <c r="D9552"/>
      <c r="AL9552">
        <f t="shared" si="1043"/>
        <v>0</v>
      </c>
      <c r="AQ9552">
        <f t="shared" si="1044"/>
        <v>0</v>
      </c>
      <c r="AR9552" t="str">
        <f>IFERROR(IF(OR(AP9552=338,AP9552=340,AP9552=341,AP9552=342,AP9552="342A",AP9552="342B"),PorcenRet(AP9552,AT9552,AU9552),INDEX(PORCENTAJEBUSCAR,MATCH(AP9552,CódigoRET,0),4)*1),"")</f>
        <v/>
      </c>
      <c r="AS9552">
        <f t="shared" si="1045"/>
        <v>0</v>
      </c>
      <c r="BF9552" t="str">
        <f>IFERROR(IF(OR(BD9552=338,BD9552=340,BD9552=341,BD9552=342,BD9552="342A",BD9552="342B"),PorcenRet(BD9552,BH9552,BI9552),INDEX(PORCENTAJEBUSCAR,MATCH(BD9552,CódigoRET,0),4)*1),"")</f>
        <v/>
      </c>
      <c r="BG9552">
        <f t="shared" si="1046"/>
        <v>0</v>
      </c>
      <c r="BO9552">
        <f t="shared" si="1047"/>
        <v>0</v>
      </c>
      <c r="CC9552">
        <f t="shared" si="1048"/>
        <v>0</v>
      </c>
      <c r="CD9552">
        <f t="shared" si="1049"/>
        <v>0</v>
      </c>
      <c r="CG9552">
        <f ca="1">IFERROR(INDIRECT("IVA!X"&amp;MATCH(MID(COMPRAS!C9452,1,2)&amp;MID(COMPRAS!F9452,1,2)&amp;MID(COMPRAS!D9452,1,2),IVA!W:W,0)),"SIN COD.")</f>
        <v>0</v>
      </c>
      <c r="CH9552">
        <f ca="1">IFERROR(INDIRECT("IVA!Y"&amp;MATCH(MID(COMPRAS!C9452,1,2)&amp;MID(COMPRAS!F9452,1,2)&amp;MID(COMPRAS!D9452,1,2),IVA!W:W,0)),"SIN COD.")</f>
        <v>0</v>
      </c>
    </row>
    <row r="9553" spans="1:86" x14ac:dyDescent="0.25">
      <c r="A9553"/>
      <c r="B9553"/>
      <c r="D9553"/>
      <c r="AL9553">
        <f t="shared" si="1043"/>
        <v>0</v>
      </c>
      <c r="AQ9553">
        <f t="shared" si="1044"/>
        <v>0</v>
      </c>
      <c r="AR9553" t="str">
        <f>IFERROR(IF(OR(AP9553=338,AP9553=340,AP9553=341,AP9553=342,AP9553="342A",AP9553="342B"),PorcenRet(AP9553,AT9553,AU9553),INDEX(PORCENTAJEBUSCAR,MATCH(AP9553,CódigoRET,0),4)*1),"")</f>
        <v/>
      </c>
      <c r="AS9553">
        <f t="shared" si="1045"/>
        <v>0</v>
      </c>
      <c r="BF9553" t="str">
        <f>IFERROR(IF(OR(BD9553=338,BD9553=340,BD9553=341,BD9553=342,BD9553="342A",BD9553="342B"),PorcenRet(BD9553,BH9553,BI9553),INDEX(PORCENTAJEBUSCAR,MATCH(BD9553,CódigoRET,0),4)*1),"")</f>
        <v/>
      </c>
      <c r="BG9553">
        <f t="shared" si="1046"/>
        <v>0</v>
      </c>
      <c r="BO9553">
        <f t="shared" si="1047"/>
        <v>0</v>
      </c>
      <c r="CC9553">
        <f t="shared" si="1048"/>
        <v>0</v>
      </c>
      <c r="CD9553">
        <f t="shared" si="1049"/>
        <v>0</v>
      </c>
      <c r="CG9553">
        <f ca="1">IFERROR(INDIRECT("IVA!X"&amp;MATCH(MID(COMPRAS!C9453,1,2)&amp;MID(COMPRAS!F9453,1,2)&amp;MID(COMPRAS!D9453,1,2),IVA!W:W,0)),"SIN COD.")</f>
        <v>0</v>
      </c>
      <c r="CH9553">
        <f ca="1">IFERROR(INDIRECT("IVA!Y"&amp;MATCH(MID(COMPRAS!C9453,1,2)&amp;MID(COMPRAS!F9453,1,2)&amp;MID(COMPRAS!D9453,1,2),IVA!W:W,0)),"SIN COD.")</f>
        <v>0</v>
      </c>
    </row>
    <row r="9554" spans="1:86" x14ac:dyDescent="0.25">
      <c r="A9554"/>
      <c r="B9554"/>
      <c r="D9554"/>
      <c r="AL9554">
        <f t="shared" si="1043"/>
        <v>0</v>
      </c>
      <c r="AQ9554">
        <f t="shared" si="1044"/>
        <v>0</v>
      </c>
      <c r="AR9554" t="str">
        <f>IFERROR(IF(OR(AP9554=338,AP9554=340,AP9554=341,AP9554=342,AP9554="342A",AP9554="342B"),PorcenRet(AP9554,AT9554,AU9554),INDEX(PORCENTAJEBUSCAR,MATCH(AP9554,CódigoRET,0),4)*1),"")</f>
        <v/>
      </c>
      <c r="AS9554">
        <f t="shared" si="1045"/>
        <v>0</v>
      </c>
      <c r="BF9554" t="str">
        <f>IFERROR(IF(OR(BD9554=338,BD9554=340,BD9554=341,BD9554=342,BD9554="342A",BD9554="342B"),PorcenRet(BD9554,BH9554,BI9554),INDEX(PORCENTAJEBUSCAR,MATCH(BD9554,CódigoRET,0),4)*1),"")</f>
        <v/>
      </c>
      <c r="BG9554">
        <f t="shared" si="1046"/>
        <v>0</v>
      </c>
      <c r="BO9554">
        <f t="shared" si="1047"/>
        <v>0</v>
      </c>
      <c r="CC9554">
        <f t="shared" si="1048"/>
        <v>0</v>
      </c>
      <c r="CD9554">
        <f t="shared" si="1049"/>
        <v>0</v>
      </c>
      <c r="CG9554">
        <f ca="1">IFERROR(INDIRECT("IVA!X"&amp;MATCH(MID(COMPRAS!C9454,1,2)&amp;MID(COMPRAS!F9454,1,2)&amp;MID(COMPRAS!D9454,1,2),IVA!W:W,0)),"SIN COD.")</f>
        <v>0</v>
      </c>
      <c r="CH9554">
        <f ca="1">IFERROR(INDIRECT("IVA!Y"&amp;MATCH(MID(COMPRAS!C9454,1,2)&amp;MID(COMPRAS!F9454,1,2)&amp;MID(COMPRAS!D9454,1,2),IVA!W:W,0)),"SIN COD.")</f>
        <v>0</v>
      </c>
    </row>
    <row r="9555" spans="1:86" x14ac:dyDescent="0.25">
      <c r="A9555"/>
      <c r="B9555"/>
      <c r="D9555"/>
      <c r="AL9555">
        <f t="shared" si="1043"/>
        <v>0</v>
      </c>
      <c r="AQ9555">
        <f t="shared" si="1044"/>
        <v>0</v>
      </c>
      <c r="AR9555" t="str">
        <f>IFERROR(IF(OR(AP9555=338,AP9555=340,AP9555=341,AP9555=342,AP9555="342A",AP9555="342B"),PorcenRet(AP9555,AT9555,AU9555),INDEX(PORCENTAJEBUSCAR,MATCH(AP9555,CódigoRET,0),4)*1),"")</f>
        <v/>
      </c>
      <c r="AS9555">
        <f t="shared" si="1045"/>
        <v>0</v>
      </c>
      <c r="BF9555" t="str">
        <f>IFERROR(IF(OR(BD9555=338,BD9555=340,BD9555=341,BD9555=342,BD9555="342A",BD9555="342B"),PorcenRet(BD9555,BH9555,BI9555),INDEX(PORCENTAJEBUSCAR,MATCH(BD9555,CódigoRET,0),4)*1),"")</f>
        <v/>
      </c>
      <c r="BG9555">
        <f t="shared" si="1046"/>
        <v>0</v>
      </c>
      <c r="BO9555">
        <f t="shared" si="1047"/>
        <v>0</v>
      </c>
      <c r="CC9555">
        <f t="shared" si="1048"/>
        <v>0</v>
      </c>
      <c r="CD9555">
        <f t="shared" si="1049"/>
        <v>0</v>
      </c>
      <c r="CG9555">
        <f ca="1">IFERROR(INDIRECT("IVA!X"&amp;MATCH(MID(COMPRAS!C9455,1,2)&amp;MID(COMPRAS!F9455,1,2)&amp;MID(COMPRAS!D9455,1,2),IVA!W:W,0)),"SIN COD.")</f>
        <v>0</v>
      </c>
      <c r="CH9555">
        <f ca="1">IFERROR(INDIRECT("IVA!Y"&amp;MATCH(MID(COMPRAS!C9455,1,2)&amp;MID(COMPRAS!F9455,1,2)&amp;MID(COMPRAS!D9455,1,2),IVA!W:W,0)),"SIN COD.")</f>
        <v>0</v>
      </c>
    </row>
    <row r="9556" spans="1:86" x14ac:dyDescent="0.25">
      <c r="A9556"/>
      <c r="B9556"/>
      <c r="D9556"/>
      <c r="AL9556">
        <f t="shared" si="1043"/>
        <v>0</v>
      </c>
      <c r="AQ9556">
        <f t="shared" si="1044"/>
        <v>0</v>
      </c>
      <c r="AR9556" t="str">
        <f>IFERROR(IF(OR(AP9556=338,AP9556=340,AP9556=341,AP9556=342,AP9556="342A",AP9556="342B"),PorcenRet(AP9556,AT9556,AU9556),INDEX(PORCENTAJEBUSCAR,MATCH(AP9556,CódigoRET,0),4)*1),"")</f>
        <v/>
      </c>
      <c r="AS9556">
        <f t="shared" si="1045"/>
        <v>0</v>
      </c>
      <c r="BF9556" t="str">
        <f>IFERROR(IF(OR(BD9556=338,BD9556=340,BD9556=341,BD9556=342,BD9556="342A",BD9556="342B"),PorcenRet(BD9556,BH9556,BI9556),INDEX(PORCENTAJEBUSCAR,MATCH(BD9556,CódigoRET,0),4)*1),"")</f>
        <v/>
      </c>
      <c r="BG9556">
        <f t="shared" si="1046"/>
        <v>0</v>
      </c>
      <c r="BO9556">
        <f t="shared" si="1047"/>
        <v>0</v>
      </c>
      <c r="CC9556">
        <f t="shared" si="1048"/>
        <v>0</v>
      </c>
      <c r="CD9556">
        <f t="shared" si="1049"/>
        <v>0</v>
      </c>
      <c r="CG9556">
        <f ca="1">IFERROR(INDIRECT("IVA!X"&amp;MATCH(MID(COMPRAS!C9456,1,2)&amp;MID(COMPRAS!F9456,1,2)&amp;MID(COMPRAS!D9456,1,2),IVA!W:W,0)),"SIN COD.")</f>
        <v>0</v>
      </c>
      <c r="CH9556">
        <f ca="1">IFERROR(INDIRECT("IVA!Y"&amp;MATCH(MID(COMPRAS!C9456,1,2)&amp;MID(COMPRAS!F9456,1,2)&amp;MID(COMPRAS!D9456,1,2),IVA!W:W,0)),"SIN COD.")</f>
        <v>0</v>
      </c>
    </row>
    <row r="9557" spans="1:86" x14ac:dyDescent="0.25">
      <c r="A9557"/>
      <c r="B9557"/>
      <c r="D9557"/>
      <c r="AL9557">
        <f t="shared" si="1043"/>
        <v>0</v>
      </c>
      <c r="AQ9557">
        <f t="shared" si="1044"/>
        <v>0</v>
      </c>
      <c r="AR9557" t="str">
        <f>IFERROR(IF(OR(AP9557=338,AP9557=340,AP9557=341,AP9557=342,AP9557="342A",AP9557="342B"),PorcenRet(AP9557,AT9557,AU9557),INDEX(PORCENTAJEBUSCAR,MATCH(AP9557,CódigoRET,0),4)*1),"")</f>
        <v/>
      </c>
      <c r="AS9557">
        <f t="shared" si="1045"/>
        <v>0</v>
      </c>
      <c r="BF9557" t="str">
        <f>IFERROR(IF(OR(BD9557=338,BD9557=340,BD9557=341,BD9557=342,BD9557="342A",BD9557="342B"),PorcenRet(BD9557,BH9557,BI9557),INDEX(PORCENTAJEBUSCAR,MATCH(BD9557,CódigoRET,0),4)*1),"")</f>
        <v/>
      </c>
      <c r="BG9557">
        <f t="shared" si="1046"/>
        <v>0</v>
      </c>
      <c r="BO9557">
        <f t="shared" si="1047"/>
        <v>0</v>
      </c>
      <c r="CC9557">
        <f t="shared" si="1048"/>
        <v>0</v>
      </c>
      <c r="CD9557">
        <f t="shared" si="1049"/>
        <v>0</v>
      </c>
      <c r="CG9557">
        <f ca="1">IFERROR(INDIRECT("IVA!X"&amp;MATCH(MID(COMPRAS!C9457,1,2)&amp;MID(COMPRAS!F9457,1,2)&amp;MID(COMPRAS!D9457,1,2),IVA!W:W,0)),"SIN COD.")</f>
        <v>0</v>
      </c>
      <c r="CH9557">
        <f ca="1">IFERROR(INDIRECT("IVA!Y"&amp;MATCH(MID(COMPRAS!C9457,1,2)&amp;MID(COMPRAS!F9457,1,2)&amp;MID(COMPRAS!D9457,1,2),IVA!W:W,0)),"SIN COD.")</f>
        <v>0</v>
      </c>
    </row>
    <row r="9558" spans="1:86" x14ac:dyDescent="0.25">
      <c r="A9558"/>
      <c r="B9558"/>
      <c r="D9558"/>
      <c r="AL9558">
        <f t="shared" si="1043"/>
        <v>0</v>
      </c>
      <c r="AQ9558">
        <f t="shared" si="1044"/>
        <v>0</v>
      </c>
      <c r="AR9558" t="str">
        <f>IFERROR(IF(OR(AP9558=338,AP9558=340,AP9558=341,AP9558=342,AP9558="342A",AP9558="342B"),PorcenRet(AP9558,AT9558,AU9558),INDEX(PORCENTAJEBUSCAR,MATCH(AP9558,CódigoRET,0),4)*1),"")</f>
        <v/>
      </c>
      <c r="AS9558">
        <f t="shared" si="1045"/>
        <v>0</v>
      </c>
      <c r="BF9558" t="str">
        <f>IFERROR(IF(OR(BD9558=338,BD9558=340,BD9558=341,BD9558=342,BD9558="342A",BD9558="342B"),PorcenRet(BD9558,BH9558,BI9558),INDEX(PORCENTAJEBUSCAR,MATCH(BD9558,CódigoRET,0),4)*1),"")</f>
        <v/>
      </c>
      <c r="BG9558">
        <f t="shared" si="1046"/>
        <v>0</v>
      </c>
      <c r="BO9558">
        <f t="shared" si="1047"/>
        <v>0</v>
      </c>
      <c r="CC9558">
        <f t="shared" si="1048"/>
        <v>0</v>
      </c>
      <c r="CD9558">
        <f t="shared" si="1049"/>
        <v>0</v>
      </c>
      <c r="CG9558">
        <f ca="1">IFERROR(INDIRECT("IVA!X"&amp;MATCH(MID(COMPRAS!C9458,1,2)&amp;MID(COMPRAS!F9458,1,2)&amp;MID(COMPRAS!D9458,1,2),IVA!W:W,0)),"SIN COD.")</f>
        <v>0</v>
      </c>
      <c r="CH9558">
        <f ca="1">IFERROR(INDIRECT("IVA!Y"&amp;MATCH(MID(COMPRAS!C9458,1,2)&amp;MID(COMPRAS!F9458,1,2)&amp;MID(COMPRAS!D9458,1,2),IVA!W:W,0)),"SIN COD.")</f>
        <v>0</v>
      </c>
    </row>
    <row r="9559" spans="1:86" x14ac:dyDescent="0.25">
      <c r="A9559"/>
      <c r="B9559"/>
      <c r="D9559"/>
      <c r="AL9559">
        <f t="shared" si="1043"/>
        <v>0</v>
      </c>
      <c r="AQ9559">
        <f t="shared" si="1044"/>
        <v>0</v>
      </c>
      <c r="AR9559" t="str">
        <f>IFERROR(IF(OR(AP9559=338,AP9559=340,AP9559=341,AP9559=342,AP9559="342A",AP9559="342B"),PorcenRet(AP9559,AT9559,AU9559),INDEX(PORCENTAJEBUSCAR,MATCH(AP9559,CódigoRET,0),4)*1),"")</f>
        <v/>
      </c>
      <c r="AS9559">
        <f t="shared" si="1045"/>
        <v>0</v>
      </c>
      <c r="BF9559" t="str">
        <f>IFERROR(IF(OR(BD9559=338,BD9559=340,BD9559=341,BD9559=342,BD9559="342A",BD9559="342B"),PorcenRet(BD9559,BH9559,BI9559),INDEX(PORCENTAJEBUSCAR,MATCH(BD9559,CódigoRET,0),4)*1),"")</f>
        <v/>
      </c>
      <c r="BG9559">
        <f t="shared" si="1046"/>
        <v>0</v>
      </c>
      <c r="BO9559">
        <f t="shared" si="1047"/>
        <v>0</v>
      </c>
      <c r="CC9559">
        <f t="shared" si="1048"/>
        <v>0</v>
      </c>
      <c r="CD9559">
        <f t="shared" si="1049"/>
        <v>0</v>
      </c>
      <c r="CG9559">
        <f ca="1">IFERROR(INDIRECT("IVA!X"&amp;MATCH(MID(COMPRAS!C9459,1,2)&amp;MID(COMPRAS!F9459,1,2)&amp;MID(COMPRAS!D9459,1,2),IVA!W:W,0)),"SIN COD.")</f>
        <v>0</v>
      </c>
      <c r="CH9559">
        <f ca="1">IFERROR(INDIRECT("IVA!Y"&amp;MATCH(MID(COMPRAS!C9459,1,2)&amp;MID(COMPRAS!F9459,1,2)&amp;MID(COMPRAS!D9459,1,2),IVA!W:W,0)),"SIN COD.")</f>
        <v>0</v>
      </c>
    </row>
    <row r="9560" spans="1:86" x14ac:dyDescent="0.25">
      <c r="A9560"/>
      <c r="B9560"/>
      <c r="D9560"/>
      <c r="AL9560">
        <f t="shared" si="1043"/>
        <v>0</v>
      </c>
      <c r="AQ9560">
        <f t="shared" si="1044"/>
        <v>0</v>
      </c>
      <c r="AR9560" t="str">
        <f>IFERROR(IF(OR(AP9560=338,AP9560=340,AP9560=341,AP9560=342,AP9560="342A",AP9560="342B"),PorcenRet(AP9560,AT9560,AU9560),INDEX(PORCENTAJEBUSCAR,MATCH(AP9560,CódigoRET,0),4)*1),"")</f>
        <v/>
      </c>
      <c r="AS9560">
        <f t="shared" si="1045"/>
        <v>0</v>
      </c>
      <c r="BF9560" t="str">
        <f>IFERROR(IF(OR(BD9560=338,BD9560=340,BD9560=341,BD9560=342,BD9560="342A",BD9560="342B"),PorcenRet(BD9560,BH9560,BI9560),INDEX(PORCENTAJEBUSCAR,MATCH(BD9560,CódigoRET,0),4)*1),"")</f>
        <v/>
      </c>
      <c r="BG9560">
        <f t="shared" si="1046"/>
        <v>0</v>
      </c>
      <c r="BO9560">
        <f t="shared" si="1047"/>
        <v>0</v>
      </c>
      <c r="CC9560">
        <f t="shared" si="1048"/>
        <v>0</v>
      </c>
      <c r="CD9560">
        <f t="shared" si="1049"/>
        <v>0</v>
      </c>
      <c r="CG9560">
        <f ca="1">IFERROR(INDIRECT("IVA!X"&amp;MATCH(MID(COMPRAS!C9460,1,2)&amp;MID(COMPRAS!F9460,1,2)&amp;MID(COMPRAS!D9460,1,2),IVA!W:W,0)),"SIN COD.")</f>
        <v>0</v>
      </c>
      <c r="CH9560">
        <f ca="1">IFERROR(INDIRECT("IVA!Y"&amp;MATCH(MID(COMPRAS!C9460,1,2)&amp;MID(COMPRAS!F9460,1,2)&amp;MID(COMPRAS!D9460,1,2),IVA!W:W,0)),"SIN COD.")</f>
        <v>0</v>
      </c>
    </row>
    <row r="9561" spans="1:86" x14ac:dyDescent="0.25">
      <c r="A9561"/>
      <c r="B9561"/>
      <c r="D9561"/>
      <c r="AL9561">
        <f t="shared" si="1043"/>
        <v>0</v>
      </c>
      <c r="AQ9561">
        <f t="shared" si="1044"/>
        <v>0</v>
      </c>
      <c r="AR9561" t="str">
        <f>IFERROR(IF(OR(AP9561=338,AP9561=340,AP9561=341,AP9561=342,AP9561="342A",AP9561="342B"),PorcenRet(AP9561,AT9561,AU9561),INDEX(PORCENTAJEBUSCAR,MATCH(AP9561,CódigoRET,0),4)*1),"")</f>
        <v/>
      </c>
      <c r="AS9561">
        <f t="shared" si="1045"/>
        <v>0</v>
      </c>
      <c r="BF9561" t="str">
        <f>IFERROR(IF(OR(BD9561=338,BD9561=340,BD9561=341,BD9561=342,BD9561="342A",BD9561="342B"),PorcenRet(BD9561,BH9561,BI9561),INDEX(PORCENTAJEBUSCAR,MATCH(BD9561,CódigoRET,0),4)*1),"")</f>
        <v/>
      </c>
      <c r="BG9561">
        <f t="shared" si="1046"/>
        <v>0</v>
      </c>
      <c r="BO9561">
        <f t="shared" si="1047"/>
        <v>0</v>
      </c>
      <c r="CC9561">
        <f t="shared" si="1048"/>
        <v>0</v>
      </c>
      <c r="CD9561">
        <f t="shared" si="1049"/>
        <v>0</v>
      </c>
      <c r="CG9561">
        <f ca="1">IFERROR(INDIRECT("IVA!X"&amp;MATCH(MID(COMPRAS!C9461,1,2)&amp;MID(COMPRAS!F9461,1,2)&amp;MID(COMPRAS!D9461,1,2),IVA!W:W,0)),"SIN COD.")</f>
        <v>0</v>
      </c>
      <c r="CH9561">
        <f ca="1">IFERROR(INDIRECT("IVA!Y"&amp;MATCH(MID(COMPRAS!C9461,1,2)&amp;MID(COMPRAS!F9461,1,2)&amp;MID(COMPRAS!D9461,1,2),IVA!W:W,0)),"SIN COD.")</f>
        <v>0</v>
      </c>
    </row>
    <row r="9562" spans="1:86" x14ac:dyDescent="0.25">
      <c r="A9562"/>
      <c r="B9562"/>
      <c r="D9562"/>
      <c r="AL9562">
        <f t="shared" si="1043"/>
        <v>0</v>
      </c>
      <c r="AQ9562">
        <f t="shared" si="1044"/>
        <v>0</v>
      </c>
      <c r="AR9562" t="str">
        <f>IFERROR(IF(OR(AP9562=338,AP9562=340,AP9562=341,AP9562=342,AP9562="342A",AP9562="342B"),PorcenRet(AP9562,AT9562,AU9562),INDEX(PORCENTAJEBUSCAR,MATCH(AP9562,CódigoRET,0),4)*1),"")</f>
        <v/>
      </c>
      <c r="AS9562">
        <f t="shared" si="1045"/>
        <v>0</v>
      </c>
      <c r="BF9562" t="str">
        <f>IFERROR(IF(OR(BD9562=338,BD9562=340,BD9562=341,BD9562=342,BD9562="342A",BD9562="342B"),PorcenRet(BD9562,BH9562,BI9562),INDEX(PORCENTAJEBUSCAR,MATCH(BD9562,CódigoRET,0),4)*1),"")</f>
        <v/>
      </c>
      <c r="BG9562">
        <f t="shared" si="1046"/>
        <v>0</v>
      </c>
      <c r="BO9562">
        <f t="shared" si="1047"/>
        <v>0</v>
      </c>
      <c r="CC9562">
        <f t="shared" si="1048"/>
        <v>0</v>
      </c>
      <c r="CD9562">
        <f t="shared" si="1049"/>
        <v>0</v>
      </c>
      <c r="CG9562">
        <f ca="1">IFERROR(INDIRECT("IVA!X"&amp;MATCH(MID(COMPRAS!C9462,1,2)&amp;MID(COMPRAS!F9462,1,2)&amp;MID(COMPRAS!D9462,1,2),IVA!W:W,0)),"SIN COD.")</f>
        <v>0</v>
      </c>
      <c r="CH9562">
        <f ca="1">IFERROR(INDIRECT("IVA!Y"&amp;MATCH(MID(COMPRAS!C9462,1,2)&amp;MID(COMPRAS!F9462,1,2)&amp;MID(COMPRAS!D9462,1,2),IVA!W:W,0)),"SIN COD.")</f>
        <v>0</v>
      </c>
    </row>
    <row r="9563" spans="1:86" x14ac:dyDescent="0.25">
      <c r="A9563"/>
      <c r="B9563"/>
      <c r="D9563"/>
      <c r="AL9563">
        <f t="shared" si="1043"/>
        <v>0</v>
      </c>
      <c r="AQ9563">
        <f t="shared" si="1044"/>
        <v>0</v>
      </c>
      <c r="AR9563" t="str">
        <f>IFERROR(IF(OR(AP9563=338,AP9563=340,AP9563=341,AP9563=342,AP9563="342A",AP9563="342B"),PorcenRet(AP9563,AT9563,AU9563),INDEX(PORCENTAJEBUSCAR,MATCH(AP9563,CódigoRET,0),4)*1),"")</f>
        <v/>
      </c>
      <c r="AS9563">
        <f t="shared" si="1045"/>
        <v>0</v>
      </c>
      <c r="BF9563" t="str">
        <f>IFERROR(IF(OR(BD9563=338,BD9563=340,BD9563=341,BD9563=342,BD9563="342A",BD9563="342B"),PorcenRet(BD9563,BH9563,BI9563),INDEX(PORCENTAJEBUSCAR,MATCH(BD9563,CódigoRET,0),4)*1),"")</f>
        <v/>
      </c>
      <c r="BG9563">
        <f t="shared" si="1046"/>
        <v>0</v>
      </c>
      <c r="BO9563">
        <f t="shared" si="1047"/>
        <v>0</v>
      </c>
      <c r="CC9563">
        <f t="shared" si="1048"/>
        <v>0</v>
      </c>
      <c r="CD9563">
        <f t="shared" si="1049"/>
        <v>0</v>
      </c>
      <c r="CG9563">
        <f ca="1">IFERROR(INDIRECT("IVA!X"&amp;MATCH(MID(COMPRAS!C9463,1,2)&amp;MID(COMPRAS!F9463,1,2)&amp;MID(COMPRAS!D9463,1,2),IVA!W:W,0)),"SIN COD.")</f>
        <v>0</v>
      </c>
      <c r="CH9563">
        <f ca="1">IFERROR(INDIRECT("IVA!Y"&amp;MATCH(MID(COMPRAS!C9463,1,2)&amp;MID(COMPRAS!F9463,1,2)&amp;MID(COMPRAS!D9463,1,2),IVA!W:W,0)),"SIN COD.")</f>
        <v>0</v>
      </c>
    </row>
    <row r="9564" spans="1:86" x14ac:dyDescent="0.25">
      <c r="A9564"/>
      <c r="B9564"/>
      <c r="D9564"/>
      <c r="AL9564">
        <f t="shared" si="1043"/>
        <v>0</v>
      </c>
      <c r="AQ9564">
        <f t="shared" si="1044"/>
        <v>0</v>
      </c>
      <c r="AR9564" t="str">
        <f>IFERROR(IF(OR(AP9564=338,AP9564=340,AP9564=341,AP9564=342,AP9564="342A",AP9564="342B"),PorcenRet(AP9564,AT9564,AU9564),INDEX(PORCENTAJEBUSCAR,MATCH(AP9564,CódigoRET,0),4)*1),"")</f>
        <v/>
      </c>
      <c r="AS9564">
        <f t="shared" si="1045"/>
        <v>0</v>
      </c>
      <c r="BF9564" t="str">
        <f>IFERROR(IF(OR(BD9564=338,BD9564=340,BD9564=341,BD9564=342,BD9564="342A",BD9564="342B"),PorcenRet(BD9564,BH9564,BI9564),INDEX(PORCENTAJEBUSCAR,MATCH(BD9564,CódigoRET,0),4)*1),"")</f>
        <v/>
      </c>
      <c r="BG9564">
        <f t="shared" si="1046"/>
        <v>0</v>
      </c>
      <c r="BO9564">
        <f t="shared" si="1047"/>
        <v>0</v>
      </c>
      <c r="CC9564">
        <f t="shared" si="1048"/>
        <v>0</v>
      </c>
      <c r="CD9564">
        <f t="shared" si="1049"/>
        <v>0</v>
      </c>
      <c r="CG9564">
        <f ca="1">IFERROR(INDIRECT("IVA!X"&amp;MATCH(MID(COMPRAS!C9464,1,2)&amp;MID(COMPRAS!F9464,1,2)&amp;MID(COMPRAS!D9464,1,2),IVA!W:W,0)),"SIN COD.")</f>
        <v>0</v>
      </c>
      <c r="CH9564">
        <f ca="1">IFERROR(INDIRECT("IVA!Y"&amp;MATCH(MID(COMPRAS!C9464,1,2)&amp;MID(COMPRAS!F9464,1,2)&amp;MID(COMPRAS!D9464,1,2),IVA!W:W,0)),"SIN COD.")</f>
        <v>0</v>
      </c>
    </row>
    <row r="9565" spans="1:86" x14ac:dyDescent="0.25">
      <c r="A9565"/>
      <c r="B9565"/>
      <c r="D9565"/>
      <c r="AL9565">
        <f t="shared" si="1043"/>
        <v>0</v>
      </c>
      <c r="AQ9565">
        <f t="shared" si="1044"/>
        <v>0</v>
      </c>
      <c r="AR9565" t="str">
        <f>IFERROR(IF(OR(AP9565=338,AP9565=340,AP9565=341,AP9565=342,AP9565="342A",AP9565="342B"),PorcenRet(AP9565,AT9565,AU9565),INDEX(PORCENTAJEBUSCAR,MATCH(AP9565,CódigoRET,0),4)*1),"")</f>
        <v/>
      </c>
      <c r="AS9565">
        <f t="shared" si="1045"/>
        <v>0</v>
      </c>
      <c r="BF9565" t="str">
        <f>IFERROR(IF(OR(BD9565=338,BD9565=340,BD9565=341,BD9565=342,BD9565="342A",BD9565="342B"),PorcenRet(BD9565,BH9565,BI9565),INDEX(PORCENTAJEBUSCAR,MATCH(BD9565,CódigoRET,0),4)*1),"")</f>
        <v/>
      </c>
      <c r="BG9565">
        <f t="shared" si="1046"/>
        <v>0</v>
      </c>
      <c r="BO9565">
        <f t="shared" si="1047"/>
        <v>0</v>
      </c>
      <c r="CC9565">
        <f t="shared" si="1048"/>
        <v>0</v>
      </c>
      <c r="CD9565">
        <f t="shared" si="1049"/>
        <v>0</v>
      </c>
      <c r="CG9565">
        <f ca="1">IFERROR(INDIRECT("IVA!X"&amp;MATCH(MID(COMPRAS!C9465,1,2)&amp;MID(COMPRAS!F9465,1,2)&amp;MID(COMPRAS!D9465,1,2),IVA!W:W,0)),"SIN COD.")</f>
        <v>0</v>
      </c>
      <c r="CH9565">
        <f ca="1">IFERROR(INDIRECT("IVA!Y"&amp;MATCH(MID(COMPRAS!C9465,1,2)&amp;MID(COMPRAS!F9465,1,2)&amp;MID(COMPRAS!D9465,1,2),IVA!W:W,0)),"SIN COD.")</f>
        <v>0</v>
      </c>
    </row>
    <row r="9566" spans="1:86" x14ac:dyDescent="0.25">
      <c r="A9566"/>
      <c r="B9566"/>
      <c r="D9566"/>
      <c r="AL9566">
        <f t="shared" si="1043"/>
        <v>0</v>
      </c>
      <c r="AQ9566">
        <f t="shared" si="1044"/>
        <v>0</v>
      </c>
      <c r="AR9566" t="str">
        <f>IFERROR(IF(OR(AP9566=338,AP9566=340,AP9566=341,AP9566=342,AP9566="342A",AP9566="342B"),PorcenRet(AP9566,AT9566,AU9566),INDEX(PORCENTAJEBUSCAR,MATCH(AP9566,CódigoRET,0),4)*1),"")</f>
        <v/>
      </c>
      <c r="AS9566">
        <f t="shared" si="1045"/>
        <v>0</v>
      </c>
      <c r="BF9566" t="str">
        <f>IFERROR(IF(OR(BD9566=338,BD9566=340,BD9566=341,BD9566=342,BD9566="342A",BD9566="342B"),PorcenRet(BD9566,BH9566,BI9566),INDEX(PORCENTAJEBUSCAR,MATCH(BD9566,CódigoRET,0),4)*1),"")</f>
        <v/>
      </c>
      <c r="BG9566">
        <f t="shared" si="1046"/>
        <v>0</v>
      </c>
      <c r="BO9566">
        <f t="shared" si="1047"/>
        <v>0</v>
      </c>
      <c r="CC9566">
        <f t="shared" si="1048"/>
        <v>0</v>
      </c>
      <c r="CD9566">
        <f t="shared" si="1049"/>
        <v>0</v>
      </c>
      <c r="CG9566">
        <f ca="1">IFERROR(INDIRECT("IVA!X"&amp;MATCH(MID(COMPRAS!C9466,1,2)&amp;MID(COMPRAS!F9466,1,2)&amp;MID(COMPRAS!D9466,1,2),IVA!W:W,0)),"SIN COD.")</f>
        <v>0</v>
      </c>
      <c r="CH9566">
        <f ca="1">IFERROR(INDIRECT("IVA!Y"&amp;MATCH(MID(COMPRAS!C9466,1,2)&amp;MID(COMPRAS!F9466,1,2)&amp;MID(COMPRAS!D9466,1,2),IVA!W:W,0)),"SIN COD.")</f>
        <v>0</v>
      </c>
    </row>
    <row r="9567" spans="1:86" x14ac:dyDescent="0.25">
      <c r="A9567"/>
      <c r="B9567"/>
      <c r="D9567"/>
      <c r="AL9567">
        <f t="shared" si="1043"/>
        <v>0</v>
      </c>
      <c r="AQ9567">
        <f t="shared" si="1044"/>
        <v>0</v>
      </c>
      <c r="AR9567" t="str">
        <f>IFERROR(IF(OR(AP9567=338,AP9567=340,AP9567=341,AP9567=342,AP9567="342A",AP9567="342B"),PorcenRet(AP9567,AT9567,AU9567),INDEX(PORCENTAJEBUSCAR,MATCH(AP9567,CódigoRET,0),4)*1),"")</f>
        <v/>
      </c>
      <c r="AS9567">
        <f t="shared" si="1045"/>
        <v>0</v>
      </c>
      <c r="BF9567" t="str">
        <f>IFERROR(IF(OR(BD9567=338,BD9567=340,BD9567=341,BD9567=342,BD9567="342A",BD9567="342B"),PorcenRet(BD9567,BH9567,BI9567),INDEX(PORCENTAJEBUSCAR,MATCH(BD9567,CódigoRET,0),4)*1),"")</f>
        <v/>
      </c>
      <c r="BG9567">
        <f t="shared" si="1046"/>
        <v>0</v>
      </c>
      <c r="BO9567">
        <f t="shared" si="1047"/>
        <v>0</v>
      </c>
      <c r="CC9567">
        <f t="shared" si="1048"/>
        <v>0</v>
      </c>
      <c r="CD9567">
        <f t="shared" si="1049"/>
        <v>0</v>
      </c>
      <c r="CG9567">
        <f ca="1">IFERROR(INDIRECT("IVA!X"&amp;MATCH(MID(COMPRAS!C9467,1,2)&amp;MID(COMPRAS!F9467,1,2)&amp;MID(COMPRAS!D9467,1,2),IVA!W:W,0)),"SIN COD.")</f>
        <v>0</v>
      </c>
      <c r="CH9567">
        <f ca="1">IFERROR(INDIRECT("IVA!Y"&amp;MATCH(MID(COMPRAS!C9467,1,2)&amp;MID(COMPRAS!F9467,1,2)&amp;MID(COMPRAS!D9467,1,2),IVA!W:W,0)),"SIN COD.")</f>
        <v>0</v>
      </c>
    </row>
    <row r="9568" spans="1:86" x14ac:dyDescent="0.25">
      <c r="A9568"/>
      <c r="B9568"/>
      <c r="D9568"/>
      <c r="AL9568">
        <f t="shared" si="1043"/>
        <v>0</v>
      </c>
      <c r="AQ9568">
        <f t="shared" si="1044"/>
        <v>0</v>
      </c>
      <c r="AR9568" t="str">
        <f>IFERROR(IF(OR(AP9568=338,AP9568=340,AP9568=341,AP9568=342,AP9568="342A",AP9568="342B"),PorcenRet(AP9568,AT9568,AU9568),INDEX(PORCENTAJEBUSCAR,MATCH(AP9568,CódigoRET,0),4)*1),"")</f>
        <v/>
      </c>
      <c r="AS9568">
        <f t="shared" si="1045"/>
        <v>0</v>
      </c>
      <c r="BF9568" t="str">
        <f>IFERROR(IF(OR(BD9568=338,BD9568=340,BD9568=341,BD9568=342,BD9568="342A",BD9568="342B"),PorcenRet(BD9568,BH9568,BI9568),INDEX(PORCENTAJEBUSCAR,MATCH(BD9568,CódigoRET,0),4)*1),"")</f>
        <v/>
      </c>
      <c r="BG9568">
        <f t="shared" si="1046"/>
        <v>0</v>
      </c>
      <c r="BO9568">
        <f t="shared" si="1047"/>
        <v>0</v>
      </c>
      <c r="CC9568">
        <f t="shared" si="1048"/>
        <v>0</v>
      </c>
      <c r="CD9568">
        <f t="shared" si="1049"/>
        <v>0</v>
      </c>
      <c r="CG9568">
        <f ca="1">IFERROR(INDIRECT("IVA!X"&amp;MATCH(MID(COMPRAS!C9468,1,2)&amp;MID(COMPRAS!F9468,1,2)&amp;MID(COMPRAS!D9468,1,2),IVA!W:W,0)),"SIN COD.")</f>
        <v>0</v>
      </c>
      <c r="CH9568">
        <f ca="1">IFERROR(INDIRECT("IVA!Y"&amp;MATCH(MID(COMPRAS!C9468,1,2)&amp;MID(COMPRAS!F9468,1,2)&amp;MID(COMPRAS!D9468,1,2),IVA!W:W,0)),"SIN COD.")</f>
        <v>0</v>
      </c>
    </row>
    <row r="9569" spans="1:86" x14ac:dyDescent="0.25">
      <c r="A9569"/>
      <c r="B9569"/>
      <c r="D9569"/>
      <c r="AL9569">
        <f t="shared" si="1043"/>
        <v>0</v>
      </c>
      <c r="AQ9569">
        <f t="shared" si="1044"/>
        <v>0</v>
      </c>
      <c r="AR9569" t="str">
        <f>IFERROR(IF(OR(AP9569=338,AP9569=340,AP9569=341,AP9569=342,AP9569="342A",AP9569="342B"),PorcenRet(AP9569,AT9569,AU9569),INDEX(PORCENTAJEBUSCAR,MATCH(AP9569,CódigoRET,0),4)*1),"")</f>
        <v/>
      </c>
      <c r="AS9569">
        <f t="shared" si="1045"/>
        <v>0</v>
      </c>
      <c r="BF9569" t="str">
        <f>IFERROR(IF(OR(BD9569=338,BD9569=340,BD9569=341,BD9569=342,BD9569="342A",BD9569="342B"),PorcenRet(BD9569,BH9569,BI9569),INDEX(PORCENTAJEBUSCAR,MATCH(BD9569,CódigoRET,0),4)*1),"")</f>
        <v/>
      </c>
      <c r="BG9569">
        <f t="shared" si="1046"/>
        <v>0</v>
      </c>
      <c r="BO9569">
        <f t="shared" si="1047"/>
        <v>0</v>
      </c>
      <c r="CC9569">
        <f t="shared" si="1048"/>
        <v>0</v>
      </c>
      <c r="CD9569">
        <f t="shared" si="1049"/>
        <v>0</v>
      </c>
      <c r="CG9569">
        <f ca="1">IFERROR(INDIRECT("IVA!X"&amp;MATCH(MID(COMPRAS!C9469,1,2)&amp;MID(COMPRAS!F9469,1,2)&amp;MID(COMPRAS!D9469,1,2),IVA!W:W,0)),"SIN COD.")</f>
        <v>0</v>
      </c>
      <c r="CH9569">
        <f ca="1">IFERROR(INDIRECT("IVA!Y"&amp;MATCH(MID(COMPRAS!C9469,1,2)&amp;MID(COMPRAS!F9469,1,2)&amp;MID(COMPRAS!D9469,1,2),IVA!W:W,0)),"SIN COD.")</f>
        <v>0</v>
      </c>
    </row>
    <row r="9570" spans="1:86" x14ac:dyDescent="0.25">
      <c r="A9570"/>
      <c r="B9570"/>
      <c r="D9570"/>
      <c r="AL9570">
        <f t="shared" si="1043"/>
        <v>0</v>
      </c>
      <c r="AQ9570">
        <f t="shared" si="1044"/>
        <v>0</v>
      </c>
      <c r="AR9570" t="str">
        <f>IFERROR(IF(OR(AP9570=338,AP9570=340,AP9570=341,AP9570=342,AP9570="342A",AP9570="342B"),PorcenRet(AP9570,AT9570,AU9570),INDEX(PORCENTAJEBUSCAR,MATCH(AP9570,CódigoRET,0),4)*1),"")</f>
        <v/>
      </c>
      <c r="AS9570">
        <f t="shared" si="1045"/>
        <v>0</v>
      </c>
      <c r="BF9570" t="str">
        <f>IFERROR(IF(OR(BD9570=338,BD9570=340,BD9570=341,BD9570=342,BD9570="342A",BD9570="342B"),PorcenRet(BD9570,BH9570,BI9570),INDEX(PORCENTAJEBUSCAR,MATCH(BD9570,CódigoRET,0),4)*1),"")</f>
        <v/>
      </c>
      <c r="BG9570">
        <f t="shared" si="1046"/>
        <v>0</v>
      </c>
      <c r="BO9570">
        <f t="shared" si="1047"/>
        <v>0</v>
      </c>
      <c r="CC9570">
        <f t="shared" si="1048"/>
        <v>0</v>
      </c>
      <c r="CD9570">
        <f t="shared" si="1049"/>
        <v>0</v>
      </c>
      <c r="CG9570">
        <f ca="1">IFERROR(INDIRECT("IVA!X"&amp;MATCH(MID(COMPRAS!C9470,1,2)&amp;MID(COMPRAS!F9470,1,2)&amp;MID(COMPRAS!D9470,1,2),IVA!W:W,0)),"SIN COD.")</f>
        <v>0</v>
      </c>
      <c r="CH9570">
        <f ca="1">IFERROR(INDIRECT("IVA!Y"&amp;MATCH(MID(COMPRAS!C9470,1,2)&amp;MID(COMPRAS!F9470,1,2)&amp;MID(COMPRAS!D9470,1,2),IVA!W:W,0)),"SIN COD.")</f>
        <v>0</v>
      </c>
    </row>
    <row r="9571" spans="1:86" x14ac:dyDescent="0.25">
      <c r="A9571"/>
      <c r="B9571"/>
      <c r="D9571"/>
      <c r="AL9571">
        <f t="shared" si="1043"/>
        <v>0</v>
      </c>
      <c r="AQ9571">
        <f t="shared" si="1044"/>
        <v>0</v>
      </c>
      <c r="AR9571" t="str">
        <f>IFERROR(IF(OR(AP9571=338,AP9571=340,AP9571=341,AP9571=342,AP9571="342A",AP9571="342B"),PorcenRet(AP9571,AT9571,AU9571),INDEX(PORCENTAJEBUSCAR,MATCH(AP9571,CódigoRET,0),4)*1),"")</f>
        <v/>
      </c>
      <c r="AS9571">
        <f t="shared" si="1045"/>
        <v>0</v>
      </c>
      <c r="BF9571" t="str">
        <f>IFERROR(IF(OR(BD9571=338,BD9571=340,BD9571=341,BD9571=342,BD9571="342A",BD9571="342B"),PorcenRet(BD9571,BH9571,BI9571),INDEX(PORCENTAJEBUSCAR,MATCH(BD9571,CódigoRET,0),4)*1),"")</f>
        <v/>
      </c>
      <c r="BG9571">
        <f t="shared" si="1046"/>
        <v>0</v>
      </c>
      <c r="BO9571">
        <f t="shared" si="1047"/>
        <v>0</v>
      </c>
      <c r="CC9571">
        <f t="shared" si="1048"/>
        <v>0</v>
      </c>
      <c r="CD9571">
        <f t="shared" si="1049"/>
        <v>0</v>
      </c>
      <c r="CG9571">
        <f ca="1">IFERROR(INDIRECT("IVA!X"&amp;MATCH(MID(COMPRAS!C9471,1,2)&amp;MID(COMPRAS!F9471,1,2)&amp;MID(COMPRAS!D9471,1,2),IVA!W:W,0)),"SIN COD.")</f>
        <v>0</v>
      </c>
      <c r="CH9571">
        <f ca="1">IFERROR(INDIRECT("IVA!Y"&amp;MATCH(MID(COMPRAS!C9471,1,2)&amp;MID(COMPRAS!F9471,1,2)&amp;MID(COMPRAS!D9471,1,2),IVA!W:W,0)),"SIN COD.")</f>
        <v>0</v>
      </c>
    </row>
    <row r="9572" spans="1:86" x14ac:dyDescent="0.25">
      <c r="A9572"/>
      <c r="B9572"/>
      <c r="D9572"/>
      <c r="AL9572">
        <f t="shared" si="1043"/>
        <v>0</v>
      </c>
      <c r="AQ9572">
        <f t="shared" si="1044"/>
        <v>0</v>
      </c>
      <c r="AR9572" t="str">
        <f>IFERROR(IF(OR(AP9572=338,AP9572=340,AP9572=341,AP9572=342,AP9572="342A",AP9572="342B"),PorcenRet(AP9572,AT9572,AU9572),INDEX(PORCENTAJEBUSCAR,MATCH(AP9572,CódigoRET,0),4)*1),"")</f>
        <v/>
      </c>
      <c r="AS9572">
        <f t="shared" si="1045"/>
        <v>0</v>
      </c>
      <c r="BF9572" t="str">
        <f>IFERROR(IF(OR(BD9572=338,BD9572=340,BD9572=341,BD9572=342,BD9572="342A",BD9572="342B"),PorcenRet(BD9572,BH9572,BI9572),INDEX(PORCENTAJEBUSCAR,MATCH(BD9572,CódigoRET,0),4)*1),"")</f>
        <v/>
      </c>
      <c r="BG9572">
        <f t="shared" si="1046"/>
        <v>0</v>
      </c>
      <c r="BO9572">
        <f t="shared" si="1047"/>
        <v>0</v>
      </c>
      <c r="CC9572">
        <f t="shared" si="1048"/>
        <v>0</v>
      </c>
      <c r="CD9572">
        <f t="shared" si="1049"/>
        <v>0</v>
      </c>
      <c r="CG9572">
        <f ca="1">IFERROR(INDIRECT("IVA!X"&amp;MATCH(MID(COMPRAS!C9472,1,2)&amp;MID(COMPRAS!F9472,1,2)&amp;MID(COMPRAS!D9472,1,2),IVA!W:W,0)),"SIN COD.")</f>
        <v>0</v>
      </c>
      <c r="CH9572">
        <f ca="1">IFERROR(INDIRECT("IVA!Y"&amp;MATCH(MID(COMPRAS!C9472,1,2)&amp;MID(COMPRAS!F9472,1,2)&amp;MID(COMPRAS!D9472,1,2),IVA!W:W,0)),"SIN COD.")</f>
        <v>0</v>
      </c>
    </row>
    <row r="9573" spans="1:86" x14ac:dyDescent="0.25">
      <c r="A9573"/>
      <c r="B9573"/>
      <c r="D9573"/>
      <c r="AL9573">
        <f t="shared" si="1043"/>
        <v>0</v>
      </c>
      <c r="AQ9573">
        <f t="shared" si="1044"/>
        <v>0</v>
      </c>
      <c r="AR9573" t="str">
        <f>IFERROR(IF(OR(AP9573=338,AP9573=340,AP9573=341,AP9573=342,AP9573="342A",AP9573="342B"),PorcenRet(AP9573,AT9573,AU9573),INDEX(PORCENTAJEBUSCAR,MATCH(AP9573,CódigoRET,0),4)*1),"")</f>
        <v/>
      </c>
      <c r="AS9573">
        <f t="shared" si="1045"/>
        <v>0</v>
      </c>
      <c r="BF9573" t="str">
        <f>IFERROR(IF(OR(BD9573=338,BD9573=340,BD9573=341,BD9573=342,BD9573="342A",BD9573="342B"),PorcenRet(BD9573,BH9573,BI9573),INDEX(PORCENTAJEBUSCAR,MATCH(BD9573,CódigoRET,0),4)*1),"")</f>
        <v/>
      </c>
      <c r="BG9573">
        <f t="shared" si="1046"/>
        <v>0</v>
      </c>
      <c r="BO9573">
        <f t="shared" si="1047"/>
        <v>0</v>
      </c>
      <c r="CC9573">
        <f t="shared" si="1048"/>
        <v>0</v>
      </c>
      <c r="CD9573">
        <f t="shared" si="1049"/>
        <v>0</v>
      </c>
      <c r="CG9573">
        <f ca="1">IFERROR(INDIRECT("IVA!X"&amp;MATCH(MID(COMPRAS!C9473,1,2)&amp;MID(COMPRAS!F9473,1,2)&amp;MID(COMPRAS!D9473,1,2),IVA!W:W,0)),"SIN COD.")</f>
        <v>0</v>
      </c>
      <c r="CH9573">
        <f ca="1">IFERROR(INDIRECT("IVA!Y"&amp;MATCH(MID(COMPRAS!C9473,1,2)&amp;MID(COMPRAS!F9473,1,2)&amp;MID(COMPRAS!D9473,1,2),IVA!W:W,0)),"SIN COD.")</f>
        <v>0</v>
      </c>
    </row>
    <row r="9574" spans="1:86" x14ac:dyDescent="0.25">
      <c r="A9574"/>
      <c r="B9574"/>
      <c r="D9574"/>
      <c r="AL9574">
        <f t="shared" si="1043"/>
        <v>0</v>
      </c>
      <c r="AQ9574">
        <f t="shared" si="1044"/>
        <v>0</v>
      </c>
      <c r="AR9574" t="str">
        <f>IFERROR(IF(OR(AP9574=338,AP9574=340,AP9574=341,AP9574=342,AP9574="342A",AP9574="342B"),PorcenRet(AP9574,AT9574,AU9574),INDEX(PORCENTAJEBUSCAR,MATCH(AP9574,CódigoRET,0),4)*1),"")</f>
        <v/>
      </c>
      <c r="AS9574">
        <f t="shared" si="1045"/>
        <v>0</v>
      </c>
      <c r="BF9574" t="str">
        <f>IFERROR(IF(OR(BD9574=338,BD9574=340,BD9574=341,BD9574=342,BD9574="342A",BD9574="342B"),PorcenRet(BD9574,BH9574,BI9574),INDEX(PORCENTAJEBUSCAR,MATCH(BD9574,CódigoRET,0),4)*1),"")</f>
        <v/>
      </c>
      <c r="BG9574">
        <f t="shared" si="1046"/>
        <v>0</v>
      </c>
      <c r="BO9574">
        <f t="shared" si="1047"/>
        <v>0</v>
      </c>
      <c r="CC9574">
        <f t="shared" si="1048"/>
        <v>0</v>
      </c>
      <c r="CD9574">
        <f t="shared" si="1049"/>
        <v>0</v>
      </c>
      <c r="CG9574">
        <f ca="1">IFERROR(INDIRECT("IVA!X"&amp;MATCH(MID(COMPRAS!C9474,1,2)&amp;MID(COMPRAS!F9474,1,2)&amp;MID(COMPRAS!D9474,1,2),IVA!W:W,0)),"SIN COD.")</f>
        <v>0</v>
      </c>
      <c r="CH9574">
        <f ca="1">IFERROR(INDIRECT("IVA!Y"&amp;MATCH(MID(COMPRAS!C9474,1,2)&amp;MID(COMPRAS!F9474,1,2)&amp;MID(COMPRAS!D9474,1,2),IVA!W:W,0)),"SIN COD.")</f>
        <v>0</v>
      </c>
    </row>
    <row r="9575" spans="1:86" x14ac:dyDescent="0.25">
      <c r="A9575"/>
      <c r="B9575"/>
      <c r="D9575"/>
      <c r="AL9575">
        <f t="shared" si="1043"/>
        <v>0</v>
      </c>
      <c r="AQ9575">
        <f t="shared" si="1044"/>
        <v>0</v>
      </c>
      <c r="AR9575" t="str">
        <f>IFERROR(IF(OR(AP9575=338,AP9575=340,AP9575=341,AP9575=342,AP9575="342A",AP9575="342B"),PorcenRet(AP9575,AT9575,AU9575),INDEX(PORCENTAJEBUSCAR,MATCH(AP9575,CódigoRET,0),4)*1),"")</f>
        <v/>
      </c>
      <c r="AS9575">
        <f t="shared" si="1045"/>
        <v>0</v>
      </c>
      <c r="BF9575" t="str">
        <f>IFERROR(IF(OR(BD9575=338,BD9575=340,BD9575=341,BD9575=342,BD9575="342A",BD9575="342B"),PorcenRet(BD9575,BH9575,BI9575),INDEX(PORCENTAJEBUSCAR,MATCH(BD9575,CódigoRET,0),4)*1),"")</f>
        <v/>
      </c>
      <c r="BG9575">
        <f t="shared" si="1046"/>
        <v>0</v>
      </c>
      <c r="BO9575">
        <f t="shared" si="1047"/>
        <v>0</v>
      </c>
      <c r="CC9575">
        <f t="shared" si="1048"/>
        <v>0</v>
      </c>
      <c r="CD9575">
        <f t="shared" si="1049"/>
        <v>0</v>
      </c>
      <c r="CG9575">
        <f ca="1">IFERROR(INDIRECT("IVA!X"&amp;MATCH(MID(COMPRAS!C9475,1,2)&amp;MID(COMPRAS!F9475,1,2)&amp;MID(COMPRAS!D9475,1,2),IVA!W:W,0)),"SIN COD.")</f>
        <v>0</v>
      </c>
      <c r="CH9575">
        <f ca="1">IFERROR(INDIRECT("IVA!Y"&amp;MATCH(MID(COMPRAS!C9475,1,2)&amp;MID(COMPRAS!F9475,1,2)&amp;MID(COMPRAS!D9475,1,2),IVA!W:W,0)),"SIN COD.")</f>
        <v>0</v>
      </c>
    </row>
    <row r="9576" spans="1:86" x14ac:dyDescent="0.25">
      <c r="A9576"/>
      <c r="B9576"/>
      <c r="D9576"/>
      <c r="AL9576">
        <f t="shared" si="1043"/>
        <v>0</v>
      </c>
      <c r="AQ9576">
        <f t="shared" si="1044"/>
        <v>0</v>
      </c>
      <c r="AR9576" t="str">
        <f>IFERROR(IF(OR(AP9576=338,AP9576=340,AP9576=341,AP9576=342,AP9576="342A",AP9576="342B"),PorcenRet(AP9576,AT9576,AU9576),INDEX(PORCENTAJEBUSCAR,MATCH(AP9576,CódigoRET,0),4)*1),"")</f>
        <v/>
      </c>
      <c r="AS9576">
        <f t="shared" si="1045"/>
        <v>0</v>
      </c>
      <c r="BF9576" t="str">
        <f>IFERROR(IF(OR(BD9576=338,BD9576=340,BD9576=341,BD9576=342,BD9576="342A",BD9576="342B"),PorcenRet(BD9576,BH9576,BI9576),INDEX(PORCENTAJEBUSCAR,MATCH(BD9576,CódigoRET,0),4)*1),"")</f>
        <v/>
      </c>
      <c r="BG9576">
        <f t="shared" si="1046"/>
        <v>0</v>
      </c>
      <c r="BO9576">
        <f t="shared" si="1047"/>
        <v>0</v>
      </c>
      <c r="CC9576">
        <f t="shared" si="1048"/>
        <v>0</v>
      </c>
      <c r="CD9576">
        <f t="shared" si="1049"/>
        <v>0</v>
      </c>
      <c r="CG9576">
        <f ca="1">IFERROR(INDIRECT("IVA!X"&amp;MATCH(MID(COMPRAS!C9476,1,2)&amp;MID(COMPRAS!F9476,1,2)&amp;MID(COMPRAS!D9476,1,2),IVA!W:W,0)),"SIN COD.")</f>
        <v>0</v>
      </c>
      <c r="CH9576">
        <f ca="1">IFERROR(INDIRECT("IVA!Y"&amp;MATCH(MID(COMPRAS!C9476,1,2)&amp;MID(COMPRAS!F9476,1,2)&amp;MID(COMPRAS!D9476,1,2),IVA!W:W,0)),"SIN COD.")</f>
        <v>0</v>
      </c>
    </row>
    <row r="9577" spans="1:86" x14ac:dyDescent="0.25">
      <c r="A9577"/>
      <c r="B9577"/>
      <c r="D9577"/>
      <c r="AL9577">
        <f t="shared" si="1043"/>
        <v>0</v>
      </c>
      <c r="AQ9577">
        <f t="shared" si="1044"/>
        <v>0</v>
      </c>
      <c r="AR9577" t="str">
        <f>IFERROR(IF(OR(AP9577=338,AP9577=340,AP9577=341,AP9577=342,AP9577="342A",AP9577="342B"),PorcenRet(AP9577,AT9577,AU9577),INDEX(PORCENTAJEBUSCAR,MATCH(AP9577,CódigoRET,0),4)*1),"")</f>
        <v/>
      </c>
      <c r="AS9577">
        <f t="shared" si="1045"/>
        <v>0</v>
      </c>
      <c r="BF9577" t="str">
        <f>IFERROR(IF(OR(BD9577=338,BD9577=340,BD9577=341,BD9577=342,BD9577="342A",BD9577="342B"),PorcenRet(BD9577,BH9577,BI9577),INDEX(PORCENTAJEBUSCAR,MATCH(BD9577,CódigoRET,0),4)*1),"")</f>
        <v/>
      </c>
      <c r="BG9577">
        <f t="shared" si="1046"/>
        <v>0</v>
      </c>
      <c r="BO9577">
        <f t="shared" si="1047"/>
        <v>0</v>
      </c>
      <c r="CC9577">
        <f t="shared" si="1048"/>
        <v>0</v>
      </c>
      <c r="CD9577">
        <f t="shared" si="1049"/>
        <v>0</v>
      </c>
      <c r="CG9577">
        <f ca="1">IFERROR(INDIRECT("IVA!X"&amp;MATCH(MID(COMPRAS!C9477,1,2)&amp;MID(COMPRAS!F9477,1,2)&amp;MID(COMPRAS!D9477,1,2),IVA!W:W,0)),"SIN COD.")</f>
        <v>0</v>
      </c>
      <c r="CH9577">
        <f ca="1">IFERROR(INDIRECT("IVA!Y"&amp;MATCH(MID(COMPRAS!C9477,1,2)&amp;MID(COMPRAS!F9477,1,2)&amp;MID(COMPRAS!D9477,1,2),IVA!W:W,0)),"SIN COD.")</f>
        <v>0</v>
      </c>
    </row>
    <row r="9578" spans="1:86" x14ac:dyDescent="0.25">
      <c r="A9578"/>
      <c r="B9578"/>
      <c r="D9578"/>
      <c r="AL9578">
        <f t="shared" si="1043"/>
        <v>0</v>
      </c>
      <c r="AQ9578">
        <f t="shared" si="1044"/>
        <v>0</v>
      </c>
      <c r="AR9578" t="str">
        <f>IFERROR(IF(OR(AP9578=338,AP9578=340,AP9578=341,AP9578=342,AP9578="342A",AP9578="342B"),PorcenRet(AP9578,AT9578,AU9578),INDEX(PORCENTAJEBUSCAR,MATCH(AP9578,CódigoRET,0),4)*1),"")</f>
        <v/>
      </c>
      <c r="AS9578">
        <f t="shared" si="1045"/>
        <v>0</v>
      </c>
      <c r="BF9578" t="str">
        <f>IFERROR(IF(OR(BD9578=338,BD9578=340,BD9578=341,BD9578=342,BD9578="342A",BD9578="342B"),PorcenRet(BD9578,BH9578,BI9578),INDEX(PORCENTAJEBUSCAR,MATCH(BD9578,CódigoRET,0),4)*1),"")</f>
        <v/>
      </c>
      <c r="BG9578">
        <f t="shared" si="1046"/>
        <v>0</v>
      </c>
      <c r="BO9578">
        <f t="shared" si="1047"/>
        <v>0</v>
      </c>
      <c r="CC9578">
        <f t="shared" si="1048"/>
        <v>0</v>
      </c>
      <c r="CD9578">
        <f t="shared" si="1049"/>
        <v>0</v>
      </c>
      <c r="CG9578">
        <f ca="1">IFERROR(INDIRECT("IVA!X"&amp;MATCH(MID(COMPRAS!C9478,1,2)&amp;MID(COMPRAS!F9478,1,2)&amp;MID(COMPRAS!D9478,1,2),IVA!W:W,0)),"SIN COD.")</f>
        <v>0</v>
      </c>
      <c r="CH9578">
        <f ca="1">IFERROR(INDIRECT("IVA!Y"&amp;MATCH(MID(COMPRAS!C9478,1,2)&amp;MID(COMPRAS!F9478,1,2)&amp;MID(COMPRAS!D9478,1,2),IVA!W:W,0)),"SIN COD.")</f>
        <v>0</v>
      </c>
    </row>
    <row r="9579" spans="1:86" x14ac:dyDescent="0.25">
      <c r="A9579"/>
      <c r="B9579"/>
      <c r="D9579"/>
      <c r="AL9579">
        <f t="shared" si="1043"/>
        <v>0</v>
      </c>
      <c r="AQ9579">
        <f t="shared" si="1044"/>
        <v>0</v>
      </c>
      <c r="AR9579" t="str">
        <f>IFERROR(IF(OR(AP9579=338,AP9579=340,AP9579=341,AP9579=342,AP9579="342A",AP9579="342B"),PorcenRet(AP9579,AT9579,AU9579),INDEX(PORCENTAJEBUSCAR,MATCH(AP9579,CódigoRET,0),4)*1),"")</f>
        <v/>
      </c>
      <c r="AS9579">
        <f t="shared" si="1045"/>
        <v>0</v>
      </c>
      <c r="BF9579" t="str">
        <f>IFERROR(IF(OR(BD9579=338,BD9579=340,BD9579=341,BD9579=342,BD9579="342A",BD9579="342B"),PorcenRet(BD9579,BH9579,BI9579),INDEX(PORCENTAJEBUSCAR,MATCH(BD9579,CódigoRET,0),4)*1),"")</f>
        <v/>
      </c>
      <c r="BG9579">
        <f t="shared" si="1046"/>
        <v>0</v>
      </c>
      <c r="BO9579">
        <f t="shared" si="1047"/>
        <v>0</v>
      </c>
      <c r="CC9579">
        <f t="shared" si="1048"/>
        <v>0</v>
      </c>
      <c r="CD9579">
        <f t="shared" si="1049"/>
        <v>0</v>
      </c>
      <c r="CG9579">
        <f ca="1">IFERROR(INDIRECT("IVA!X"&amp;MATCH(MID(COMPRAS!C9479,1,2)&amp;MID(COMPRAS!F9479,1,2)&amp;MID(COMPRAS!D9479,1,2),IVA!W:W,0)),"SIN COD.")</f>
        <v>0</v>
      </c>
      <c r="CH9579">
        <f ca="1">IFERROR(INDIRECT("IVA!Y"&amp;MATCH(MID(COMPRAS!C9479,1,2)&amp;MID(COMPRAS!F9479,1,2)&amp;MID(COMPRAS!D9479,1,2),IVA!W:W,0)),"SIN COD.")</f>
        <v>0</v>
      </c>
    </row>
    <row r="9580" spans="1:86" x14ac:dyDescent="0.25">
      <c r="A9580"/>
      <c r="B9580"/>
      <c r="D9580"/>
      <c r="AL9580">
        <f t="shared" si="1043"/>
        <v>0</v>
      </c>
      <c r="AQ9580">
        <f t="shared" si="1044"/>
        <v>0</v>
      </c>
      <c r="AR9580" t="str">
        <f>IFERROR(IF(OR(AP9580=338,AP9580=340,AP9580=341,AP9580=342,AP9580="342A",AP9580="342B"),PorcenRet(AP9580,AT9580,AU9580),INDEX(PORCENTAJEBUSCAR,MATCH(AP9580,CódigoRET,0),4)*1),"")</f>
        <v/>
      </c>
      <c r="AS9580">
        <f t="shared" si="1045"/>
        <v>0</v>
      </c>
      <c r="BF9580" t="str">
        <f>IFERROR(IF(OR(BD9580=338,BD9580=340,BD9580=341,BD9580=342,BD9580="342A",BD9580="342B"),PorcenRet(BD9580,BH9580,BI9580),INDEX(PORCENTAJEBUSCAR,MATCH(BD9580,CódigoRET,0),4)*1),"")</f>
        <v/>
      </c>
      <c r="BG9580">
        <f t="shared" si="1046"/>
        <v>0</v>
      </c>
      <c r="BO9580">
        <f t="shared" si="1047"/>
        <v>0</v>
      </c>
      <c r="CC9580">
        <f t="shared" si="1048"/>
        <v>0</v>
      </c>
      <c r="CD9580">
        <f t="shared" si="1049"/>
        <v>0</v>
      </c>
      <c r="CG9580">
        <f ca="1">IFERROR(INDIRECT("IVA!X"&amp;MATCH(MID(COMPRAS!C9480,1,2)&amp;MID(COMPRAS!F9480,1,2)&amp;MID(COMPRAS!D9480,1,2),IVA!W:W,0)),"SIN COD.")</f>
        <v>0</v>
      </c>
      <c r="CH9580">
        <f ca="1">IFERROR(INDIRECT("IVA!Y"&amp;MATCH(MID(COMPRAS!C9480,1,2)&amp;MID(COMPRAS!F9480,1,2)&amp;MID(COMPRAS!D9480,1,2),IVA!W:W,0)),"SIN COD.")</f>
        <v>0</v>
      </c>
    </row>
    <row r="9581" spans="1:86" x14ac:dyDescent="0.25">
      <c r="A9581"/>
      <c r="B9581"/>
      <c r="D9581"/>
      <c r="AL9581">
        <f t="shared" si="1043"/>
        <v>0</v>
      </c>
      <c r="AQ9581">
        <f t="shared" si="1044"/>
        <v>0</v>
      </c>
      <c r="AR9581" t="str">
        <f>IFERROR(IF(OR(AP9581=338,AP9581=340,AP9581=341,AP9581=342,AP9581="342A",AP9581="342B"),PorcenRet(AP9581,AT9581,AU9581),INDEX(PORCENTAJEBUSCAR,MATCH(AP9581,CódigoRET,0),4)*1),"")</f>
        <v/>
      </c>
      <c r="AS9581">
        <f t="shared" si="1045"/>
        <v>0</v>
      </c>
      <c r="BF9581" t="str">
        <f>IFERROR(IF(OR(BD9581=338,BD9581=340,BD9581=341,BD9581=342,BD9581="342A",BD9581="342B"),PorcenRet(BD9581,BH9581,BI9581),INDEX(PORCENTAJEBUSCAR,MATCH(BD9581,CódigoRET,0),4)*1),"")</f>
        <v/>
      </c>
      <c r="BG9581">
        <f t="shared" si="1046"/>
        <v>0</v>
      </c>
      <c r="BO9581">
        <f t="shared" si="1047"/>
        <v>0</v>
      </c>
      <c r="CC9581">
        <f t="shared" si="1048"/>
        <v>0</v>
      </c>
      <c r="CD9581">
        <f t="shared" si="1049"/>
        <v>0</v>
      </c>
      <c r="CG9581">
        <f ca="1">IFERROR(INDIRECT("IVA!X"&amp;MATCH(MID(COMPRAS!C9481,1,2)&amp;MID(COMPRAS!F9481,1,2)&amp;MID(COMPRAS!D9481,1,2),IVA!W:W,0)),"SIN COD.")</f>
        <v>0</v>
      </c>
      <c r="CH9581">
        <f ca="1">IFERROR(INDIRECT("IVA!Y"&amp;MATCH(MID(COMPRAS!C9481,1,2)&amp;MID(COMPRAS!F9481,1,2)&amp;MID(COMPRAS!D9481,1,2),IVA!W:W,0)),"SIN COD.")</f>
        <v>0</v>
      </c>
    </row>
    <row r="9582" spans="1:86" x14ac:dyDescent="0.25">
      <c r="A9582"/>
      <c r="B9582"/>
      <c r="D9582"/>
      <c r="AL9582">
        <f t="shared" si="1043"/>
        <v>0</v>
      </c>
      <c r="AQ9582">
        <f t="shared" si="1044"/>
        <v>0</v>
      </c>
      <c r="AR9582" t="str">
        <f>IFERROR(IF(OR(AP9582=338,AP9582=340,AP9582=341,AP9582=342,AP9582="342A",AP9582="342B"),PorcenRet(AP9582,AT9582,AU9582),INDEX(PORCENTAJEBUSCAR,MATCH(AP9582,CódigoRET,0),4)*1),"")</f>
        <v/>
      </c>
      <c r="AS9582">
        <f t="shared" si="1045"/>
        <v>0</v>
      </c>
      <c r="BF9582" t="str">
        <f>IFERROR(IF(OR(BD9582=338,BD9582=340,BD9582=341,BD9582=342,BD9582="342A",BD9582="342B"),PorcenRet(BD9582,BH9582,BI9582),INDEX(PORCENTAJEBUSCAR,MATCH(BD9582,CódigoRET,0),4)*1),"")</f>
        <v/>
      </c>
      <c r="BG9582">
        <f t="shared" si="1046"/>
        <v>0</v>
      </c>
      <c r="BO9582">
        <f t="shared" si="1047"/>
        <v>0</v>
      </c>
      <c r="CC9582">
        <f t="shared" si="1048"/>
        <v>0</v>
      </c>
      <c r="CD9582">
        <f t="shared" si="1049"/>
        <v>0</v>
      </c>
      <c r="CG9582">
        <f ca="1">IFERROR(INDIRECT("IVA!X"&amp;MATCH(MID(COMPRAS!C9482,1,2)&amp;MID(COMPRAS!F9482,1,2)&amp;MID(COMPRAS!D9482,1,2),IVA!W:W,0)),"SIN COD.")</f>
        <v>0</v>
      </c>
      <c r="CH9582">
        <f ca="1">IFERROR(INDIRECT("IVA!Y"&amp;MATCH(MID(COMPRAS!C9482,1,2)&amp;MID(COMPRAS!F9482,1,2)&amp;MID(COMPRAS!D9482,1,2),IVA!W:W,0)),"SIN COD.")</f>
        <v>0</v>
      </c>
    </row>
    <row r="9583" spans="1:86" x14ac:dyDescent="0.25">
      <c r="A9583"/>
      <c r="B9583"/>
      <c r="D9583"/>
      <c r="AL9583">
        <f t="shared" si="1043"/>
        <v>0</v>
      </c>
      <c r="AQ9583">
        <f t="shared" si="1044"/>
        <v>0</v>
      </c>
      <c r="AR9583" t="str">
        <f>IFERROR(IF(OR(AP9583=338,AP9583=340,AP9583=341,AP9583=342,AP9583="342A",AP9583="342B"),PorcenRet(AP9583,AT9583,AU9583),INDEX(PORCENTAJEBUSCAR,MATCH(AP9583,CódigoRET,0),4)*1),"")</f>
        <v/>
      </c>
      <c r="AS9583">
        <f t="shared" si="1045"/>
        <v>0</v>
      </c>
      <c r="BF9583" t="str">
        <f>IFERROR(IF(OR(BD9583=338,BD9583=340,BD9583=341,BD9583=342,BD9583="342A",BD9583="342B"),PorcenRet(BD9583,BH9583,BI9583),INDEX(PORCENTAJEBUSCAR,MATCH(BD9583,CódigoRET,0),4)*1),"")</f>
        <v/>
      </c>
      <c r="BG9583">
        <f t="shared" si="1046"/>
        <v>0</v>
      </c>
      <c r="BO9583">
        <f t="shared" si="1047"/>
        <v>0</v>
      </c>
      <c r="CC9583">
        <f t="shared" si="1048"/>
        <v>0</v>
      </c>
      <c r="CD9583">
        <f t="shared" si="1049"/>
        <v>0</v>
      </c>
      <c r="CG9583">
        <f ca="1">IFERROR(INDIRECT("IVA!X"&amp;MATCH(MID(COMPRAS!C9483,1,2)&amp;MID(COMPRAS!F9483,1,2)&amp;MID(COMPRAS!D9483,1,2),IVA!W:W,0)),"SIN COD.")</f>
        <v>0</v>
      </c>
      <c r="CH9583">
        <f ca="1">IFERROR(INDIRECT("IVA!Y"&amp;MATCH(MID(COMPRAS!C9483,1,2)&amp;MID(COMPRAS!F9483,1,2)&amp;MID(COMPRAS!D9483,1,2),IVA!W:W,0)),"SIN COD.")</f>
        <v>0</v>
      </c>
    </row>
    <row r="9584" spans="1:86" x14ac:dyDescent="0.25">
      <c r="A9584"/>
      <c r="B9584"/>
      <c r="D9584"/>
      <c r="AL9584">
        <f t="shared" si="1043"/>
        <v>0</v>
      </c>
      <c r="AQ9584">
        <f t="shared" si="1044"/>
        <v>0</v>
      </c>
      <c r="AR9584" t="str">
        <f>IFERROR(IF(OR(AP9584=338,AP9584=340,AP9584=341,AP9584=342,AP9584="342A",AP9584="342B"),PorcenRet(AP9584,AT9584,AU9584),INDEX(PORCENTAJEBUSCAR,MATCH(AP9584,CódigoRET,0),4)*1),"")</f>
        <v/>
      </c>
      <c r="AS9584">
        <f t="shared" si="1045"/>
        <v>0</v>
      </c>
      <c r="BF9584" t="str">
        <f>IFERROR(IF(OR(BD9584=338,BD9584=340,BD9584=341,BD9584=342,BD9584="342A",BD9584="342B"),PorcenRet(BD9584,BH9584,BI9584),INDEX(PORCENTAJEBUSCAR,MATCH(BD9584,CódigoRET,0),4)*1),"")</f>
        <v/>
      </c>
      <c r="BG9584">
        <f t="shared" si="1046"/>
        <v>0</v>
      </c>
      <c r="BO9584">
        <f t="shared" si="1047"/>
        <v>0</v>
      </c>
      <c r="CC9584">
        <f t="shared" si="1048"/>
        <v>0</v>
      </c>
      <c r="CD9584">
        <f t="shared" si="1049"/>
        <v>0</v>
      </c>
      <c r="CG9584">
        <f ca="1">IFERROR(INDIRECT("IVA!X"&amp;MATCH(MID(COMPRAS!C9484,1,2)&amp;MID(COMPRAS!F9484,1,2)&amp;MID(COMPRAS!D9484,1,2),IVA!W:W,0)),"SIN COD.")</f>
        <v>0</v>
      </c>
      <c r="CH9584">
        <f ca="1">IFERROR(INDIRECT("IVA!Y"&amp;MATCH(MID(COMPRAS!C9484,1,2)&amp;MID(COMPRAS!F9484,1,2)&amp;MID(COMPRAS!D9484,1,2),IVA!W:W,0)),"SIN COD.")</f>
        <v>0</v>
      </c>
    </row>
    <row r="9585" spans="1:86" x14ac:dyDescent="0.25">
      <c r="A9585"/>
      <c r="B9585"/>
      <c r="D9585"/>
      <c r="AL9585">
        <f t="shared" si="1043"/>
        <v>0</v>
      </c>
      <c r="AQ9585">
        <f t="shared" si="1044"/>
        <v>0</v>
      </c>
      <c r="AR9585" t="str">
        <f>IFERROR(IF(OR(AP9585=338,AP9585=340,AP9585=341,AP9585=342,AP9585="342A",AP9585="342B"),PorcenRet(AP9585,AT9585,AU9585),INDEX(PORCENTAJEBUSCAR,MATCH(AP9585,CódigoRET,0),4)*1),"")</f>
        <v/>
      </c>
      <c r="AS9585">
        <f t="shared" si="1045"/>
        <v>0</v>
      </c>
      <c r="BF9585" t="str">
        <f>IFERROR(IF(OR(BD9585=338,BD9585=340,BD9585=341,BD9585=342,BD9585="342A",BD9585="342B"),PorcenRet(BD9585,BH9585,BI9585),INDEX(PORCENTAJEBUSCAR,MATCH(BD9585,CódigoRET,0),4)*1),"")</f>
        <v/>
      </c>
      <c r="BG9585">
        <f t="shared" si="1046"/>
        <v>0</v>
      </c>
      <c r="BO9585">
        <f t="shared" si="1047"/>
        <v>0</v>
      </c>
      <c r="CC9585">
        <f t="shared" si="1048"/>
        <v>0</v>
      </c>
      <c r="CD9585">
        <f t="shared" si="1049"/>
        <v>0</v>
      </c>
      <c r="CG9585">
        <f ca="1">IFERROR(INDIRECT("IVA!X"&amp;MATCH(MID(COMPRAS!C9485,1,2)&amp;MID(COMPRAS!F9485,1,2)&amp;MID(COMPRAS!D9485,1,2),IVA!W:W,0)),"SIN COD.")</f>
        <v>0</v>
      </c>
      <c r="CH9585">
        <f ca="1">IFERROR(INDIRECT("IVA!Y"&amp;MATCH(MID(COMPRAS!C9485,1,2)&amp;MID(COMPRAS!F9485,1,2)&amp;MID(COMPRAS!D9485,1,2),IVA!W:W,0)),"SIN COD.")</f>
        <v>0</v>
      </c>
    </row>
    <row r="9586" spans="1:86" x14ac:dyDescent="0.25">
      <c r="A9586"/>
      <c r="B9586"/>
      <c r="D9586"/>
      <c r="AL9586">
        <f t="shared" si="1043"/>
        <v>0</v>
      </c>
      <c r="AQ9586">
        <f t="shared" si="1044"/>
        <v>0</v>
      </c>
      <c r="AR9586" t="str">
        <f>IFERROR(IF(OR(AP9586=338,AP9586=340,AP9586=341,AP9586=342,AP9586="342A",AP9586="342B"),PorcenRet(AP9586,AT9586,AU9586),INDEX(PORCENTAJEBUSCAR,MATCH(AP9586,CódigoRET,0),4)*1),"")</f>
        <v/>
      </c>
      <c r="AS9586">
        <f t="shared" si="1045"/>
        <v>0</v>
      </c>
      <c r="BF9586" t="str">
        <f>IFERROR(IF(OR(BD9586=338,BD9586=340,BD9586=341,BD9586=342,BD9586="342A",BD9586="342B"),PorcenRet(BD9586,BH9586,BI9586),INDEX(PORCENTAJEBUSCAR,MATCH(BD9586,CódigoRET,0),4)*1),"")</f>
        <v/>
      </c>
      <c r="BG9586">
        <f t="shared" si="1046"/>
        <v>0</v>
      </c>
      <c r="BO9586">
        <f t="shared" si="1047"/>
        <v>0</v>
      </c>
      <c r="CC9586">
        <f t="shared" si="1048"/>
        <v>0</v>
      </c>
      <c r="CD9586">
        <f t="shared" si="1049"/>
        <v>0</v>
      </c>
      <c r="CG9586">
        <f ca="1">IFERROR(INDIRECT("IVA!X"&amp;MATCH(MID(COMPRAS!C9486,1,2)&amp;MID(COMPRAS!F9486,1,2)&amp;MID(COMPRAS!D9486,1,2),IVA!W:W,0)),"SIN COD.")</f>
        <v>0</v>
      </c>
      <c r="CH9586">
        <f ca="1">IFERROR(INDIRECT("IVA!Y"&amp;MATCH(MID(COMPRAS!C9486,1,2)&amp;MID(COMPRAS!F9486,1,2)&amp;MID(COMPRAS!D9486,1,2),IVA!W:W,0)),"SIN COD.")</f>
        <v>0</v>
      </c>
    </row>
    <row r="9587" spans="1:86" x14ac:dyDescent="0.25">
      <c r="A9587"/>
      <c r="B9587"/>
      <c r="D9587"/>
      <c r="AL9587">
        <f t="shared" si="1043"/>
        <v>0</v>
      </c>
      <c r="AQ9587">
        <f t="shared" si="1044"/>
        <v>0</v>
      </c>
      <c r="AR9587" t="str">
        <f>IFERROR(IF(OR(AP9587=338,AP9587=340,AP9587=341,AP9587=342,AP9587="342A",AP9587="342B"),PorcenRet(AP9587,AT9587,AU9587),INDEX(PORCENTAJEBUSCAR,MATCH(AP9587,CódigoRET,0),4)*1),"")</f>
        <v/>
      </c>
      <c r="AS9587">
        <f t="shared" si="1045"/>
        <v>0</v>
      </c>
      <c r="BF9587" t="str">
        <f>IFERROR(IF(OR(BD9587=338,BD9587=340,BD9587=341,BD9587=342,BD9587="342A",BD9587="342B"),PorcenRet(BD9587,BH9587,BI9587),INDEX(PORCENTAJEBUSCAR,MATCH(BD9587,CódigoRET,0),4)*1),"")</f>
        <v/>
      </c>
      <c r="BG9587">
        <f t="shared" si="1046"/>
        <v>0</v>
      </c>
      <c r="BO9587">
        <f t="shared" si="1047"/>
        <v>0</v>
      </c>
      <c r="CC9587">
        <f t="shared" si="1048"/>
        <v>0</v>
      </c>
      <c r="CD9587">
        <f t="shared" si="1049"/>
        <v>0</v>
      </c>
      <c r="CG9587">
        <f ca="1">IFERROR(INDIRECT("IVA!X"&amp;MATCH(MID(COMPRAS!C9487,1,2)&amp;MID(COMPRAS!F9487,1,2)&amp;MID(COMPRAS!D9487,1,2),IVA!W:W,0)),"SIN COD.")</f>
        <v>0</v>
      </c>
      <c r="CH9587">
        <f ca="1">IFERROR(INDIRECT("IVA!Y"&amp;MATCH(MID(COMPRAS!C9487,1,2)&amp;MID(COMPRAS!F9487,1,2)&amp;MID(COMPRAS!D9487,1,2),IVA!W:W,0)),"SIN COD.")</f>
        <v>0</v>
      </c>
    </row>
    <row r="9588" spans="1:86" x14ac:dyDescent="0.25">
      <c r="A9588"/>
      <c r="B9588"/>
      <c r="D9588"/>
      <c r="AL9588">
        <f t="shared" si="1043"/>
        <v>0</v>
      </c>
      <c r="AQ9588">
        <f t="shared" si="1044"/>
        <v>0</v>
      </c>
      <c r="AR9588" t="str">
        <f>IFERROR(IF(OR(AP9588=338,AP9588=340,AP9588=341,AP9588=342,AP9588="342A",AP9588="342B"),PorcenRet(AP9588,AT9588,AU9588),INDEX(PORCENTAJEBUSCAR,MATCH(AP9588,CódigoRET,0),4)*1),"")</f>
        <v/>
      </c>
      <c r="AS9588">
        <f t="shared" si="1045"/>
        <v>0</v>
      </c>
      <c r="BF9588" t="str">
        <f>IFERROR(IF(OR(BD9588=338,BD9588=340,BD9588=341,BD9588=342,BD9588="342A",BD9588="342B"),PorcenRet(BD9588,BH9588,BI9588),INDEX(PORCENTAJEBUSCAR,MATCH(BD9588,CódigoRET,0),4)*1),"")</f>
        <v/>
      </c>
      <c r="BG9588">
        <f t="shared" si="1046"/>
        <v>0</v>
      </c>
      <c r="BO9588">
        <f t="shared" si="1047"/>
        <v>0</v>
      </c>
      <c r="CC9588">
        <f t="shared" si="1048"/>
        <v>0</v>
      </c>
      <c r="CD9588">
        <f t="shared" si="1049"/>
        <v>0</v>
      </c>
      <c r="CG9588">
        <f ca="1">IFERROR(INDIRECT("IVA!X"&amp;MATCH(MID(COMPRAS!C9488,1,2)&amp;MID(COMPRAS!F9488,1,2)&amp;MID(COMPRAS!D9488,1,2),IVA!W:W,0)),"SIN COD.")</f>
        <v>0</v>
      </c>
      <c r="CH9588">
        <f ca="1">IFERROR(INDIRECT("IVA!Y"&amp;MATCH(MID(COMPRAS!C9488,1,2)&amp;MID(COMPRAS!F9488,1,2)&amp;MID(COMPRAS!D9488,1,2),IVA!W:W,0)),"SIN COD.")</f>
        <v>0</v>
      </c>
    </row>
    <row r="9589" spans="1:86" x14ac:dyDescent="0.25">
      <c r="A9589"/>
      <c r="B9589"/>
      <c r="D9589"/>
      <c r="AL9589">
        <f t="shared" si="1043"/>
        <v>0</v>
      </c>
      <c r="AQ9589">
        <f t="shared" si="1044"/>
        <v>0</v>
      </c>
      <c r="AR9589" t="str">
        <f>IFERROR(IF(OR(AP9589=338,AP9589=340,AP9589=341,AP9589=342,AP9589="342A",AP9589="342B"),PorcenRet(AP9589,AT9589,AU9589),INDEX(PORCENTAJEBUSCAR,MATCH(AP9589,CódigoRET,0),4)*1),"")</f>
        <v/>
      </c>
      <c r="AS9589">
        <f t="shared" si="1045"/>
        <v>0</v>
      </c>
      <c r="BF9589" t="str">
        <f>IFERROR(IF(OR(BD9589=338,BD9589=340,BD9589=341,BD9589=342,BD9589="342A",BD9589="342B"),PorcenRet(BD9589,BH9589,BI9589),INDEX(PORCENTAJEBUSCAR,MATCH(BD9589,CódigoRET,0),4)*1),"")</f>
        <v/>
      </c>
      <c r="BG9589">
        <f t="shared" si="1046"/>
        <v>0</v>
      </c>
      <c r="BO9589">
        <f t="shared" si="1047"/>
        <v>0</v>
      </c>
      <c r="CC9589">
        <f t="shared" si="1048"/>
        <v>0</v>
      </c>
      <c r="CD9589">
        <f t="shared" si="1049"/>
        <v>0</v>
      </c>
      <c r="CG9589">
        <f ca="1">IFERROR(INDIRECT("IVA!X"&amp;MATCH(MID(COMPRAS!C9489,1,2)&amp;MID(COMPRAS!F9489,1,2)&amp;MID(COMPRAS!D9489,1,2),IVA!W:W,0)),"SIN COD.")</f>
        <v>0</v>
      </c>
      <c r="CH9589">
        <f ca="1">IFERROR(INDIRECT("IVA!Y"&amp;MATCH(MID(COMPRAS!C9489,1,2)&amp;MID(COMPRAS!F9489,1,2)&amp;MID(COMPRAS!D9489,1,2),IVA!W:W,0)),"SIN COD.")</f>
        <v>0</v>
      </c>
    </row>
    <row r="9590" spans="1:86" x14ac:dyDescent="0.25">
      <c r="A9590"/>
      <c r="B9590"/>
      <c r="D9590"/>
      <c r="AL9590">
        <f t="shared" si="1043"/>
        <v>0</v>
      </c>
      <c r="AQ9590">
        <f t="shared" si="1044"/>
        <v>0</v>
      </c>
      <c r="AR9590" t="str">
        <f>IFERROR(IF(OR(AP9590=338,AP9590=340,AP9590=341,AP9590=342,AP9590="342A",AP9590="342B"),PorcenRet(AP9590,AT9590,AU9590),INDEX(PORCENTAJEBUSCAR,MATCH(AP9590,CódigoRET,0),4)*1),"")</f>
        <v/>
      </c>
      <c r="AS9590">
        <f t="shared" si="1045"/>
        <v>0</v>
      </c>
      <c r="BF9590" t="str">
        <f>IFERROR(IF(OR(BD9590=338,BD9590=340,BD9590=341,BD9590=342,BD9590="342A",BD9590="342B"),PorcenRet(BD9590,BH9590,BI9590),INDEX(PORCENTAJEBUSCAR,MATCH(BD9590,CódigoRET,0),4)*1),"")</f>
        <v/>
      </c>
      <c r="BG9590">
        <f t="shared" si="1046"/>
        <v>0</v>
      </c>
      <c r="BO9590">
        <f t="shared" si="1047"/>
        <v>0</v>
      </c>
      <c r="CC9590">
        <f t="shared" si="1048"/>
        <v>0</v>
      </c>
      <c r="CD9590">
        <f t="shared" si="1049"/>
        <v>0</v>
      </c>
      <c r="CG9590">
        <f ca="1">IFERROR(INDIRECT("IVA!X"&amp;MATCH(MID(COMPRAS!C9490,1,2)&amp;MID(COMPRAS!F9490,1,2)&amp;MID(COMPRAS!D9490,1,2),IVA!W:W,0)),"SIN COD.")</f>
        <v>0</v>
      </c>
      <c r="CH9590">
        <f ca="1">IFERROR(INDIRECT("IVA!Y"&amp;MATCH(MID(COMPRAS!C9490,1,2)&amp;MID(COMPRAS!F9490,1,2)&amp;MID(COMPRAS!D9490,1,2),IVA!W:W,0)),"SIN COD.")</f>
        <v>0</v>
      </c>
    </row>
    <row r="9591" spans="1:86" x14ac:dyDescent="0.25">
      <c r="A9591"/>
      <c r="B9591"/>
      <c r="D9591"/>
      <c r="AL9591">
        <f t="shared" si="1043"/>
        <v>0</v>
      </c>
      <c r="AQ9591">
        <f t="shared" si="1044"/>
        <v>0</v>
      </c>
      <c r="AR9591" t="str">
        <f>IFERROR(IF(OR(AP9591=338,AP9591=340,AP9591=341,AP9591=342,AP9591="342A",AP9591="342B"),PorcenRet(AP9591,AT9591,AU9591),INDEX(PORCENTAJEBUSCAR,MATCH(AP9591,CódigoRET,0),4)*1),"")</f>
        <v/>
      </c>
      <c r="AS9591">
        <f t="shared" si="1045"/>
        <v>0</v>
      </c>
      <c r="BF9591" t="str">
        <f>IFERROR(IF(OR(BD9591=338,BD9591=340,BD9591=341,BD9591=342,BD9591="342A",BD9591="342B"),PorcenRet(BD9591,BH9591,BI9591),INDEX(PORCENTAJEBUSCAR,MATCH(BD9591,CódigoRET,0),4)*1),"")</f>
        <v/>
      </c>
      <c r="BG9591">
        <f t="shared" si="1046"/>
        <v>0</v>
      </c>
      <c r="BO9591">
        <f t="shared" si="1047"/>
        <v>0</v>
      </c>
      <c r="CC9591">
        <f t="shared" si="1048"/>
        <v>0</v>
      </c>
      <c r="CD9591">
        <f t="shared" si="1049"/>
        <v>0</v>
      </c>
      <c r="CG9591">
        <f ca="1">IFERROR(INDIRECT("IVA!X"&amp;MATCH(MID(COMPRAS!C9491,1,2)&amp;MID(COMPRAS!F9491,1,2)&amp;MID(COMPRAS!D9491,1,2),IVA!W:W,0)),"SIN COD.")</f>
        <v>0</v>
      </c>
      <c r="CH9591">
        <f ca="1">IFERROR(INDIRECT("IVA!Y"&amp;MATCH(MID(COMPRAS!C9491,1,2)&amp;MID(COMPRAS!F9491,1,2)&amp;MID(COMPRAS!D9491,1,2),IVA!W:W,0)),"SIN COD.")</f>
        <v>0</v>
      </c>
    </row>
    <row r="9592" spans="1:86" x14ac:dyDescent="0.25">
      <c r="A9592"/>
      <c r="B9592"/>
      <c r="D9592"/>
      <c r="AL9592">
        <f t="shared" si="1043"/>
        <v>0</v>
      </c>
      <c r="AQ9592">
        <f t="shared" si="1044"/>
        <v>0</v>
      </c>
      <c r="AR9592" t="str">
        <f>IFERROR(IF(OR(AP9592=338,AP9592=340,AP9592=341,AP9592=342,AP9592="342A",AP9592="342B"),PorcenRet(AP9592,AT9592,AU9592),INDEX(PORCENTAJEBUSCAR,MATCH(AP9592,CódigoRET,0),4)*1),"")</f>
        <v/>
      </c>
      <c r="AS9592">
        <f t="shared" si="1045"/>
        <v>0</v>
      </c>
      <c r="BF9592" t="str">
        <f>IFERROR(IF(OR(BD9592=338,BD9592=340,BD9592=341,BD9592=342,BD9592="342A",BD9592="342B"),PorcenRet(BD9592,BH9592,BI9592),INDEX(PORCENTAJEBUSCAR,MATCH(BD9592,CódigoRET,0),4)*1),"")</f>
        <v/>
      </c>
      <c r="BG9592">
        <f t="shared" si="1046"/>
        <v>0</v>
      </c>
      <c r="BO9592">
        <f t="shared" si="1047"/>
        <v>0</v>
      </c>
      <c r="CC9592">
        <f t="shared" si="1048"/>
        <v>0</v>
      </c>
      <c r="CD9592">
        <f t="shared" si="1049"/>
        <v>0</v>
      </c>
      <c r="CG9592">
        <f ca="1">IFERROR(INDIRECT("IVA!X"&amp;MATCH(MID(COMPRAS!C9492,1,2)&amp;MID(COMPRAS!F9492,1,2)&amp;MID(COMPRAS!D9492,1,2),IVA!W:W,0)),"SIN COD.")</f>
        <v>0</v>
      </c>
      <c r="CH9592">
        <f ca="1">IFERROR(INDIRECT("IVA!Y"&amp;MATCH(MID(COMPRAS!C9492,1,2)&amp;MID(COMPRAS!F9492,1,2)&amp;MID(COMPRAS!D9492,1,2),IVA!W:W,0)),"SIN COD.")</f>
        <v>0</v>
      </c>
    </row>
    <row r="9593" spans="1:86" x14ac:dyDescent="0.25">
      <c r="A9593"/>
      <c r="B9593"/>
      <c r="D9593"/>
      <c r="AL9593">
        <f t="shared" si="1043"/>
        <v>0</v>
      </c>
      <c r="AQ9593">
        <f t="shared" si="1044"/>
        <v>0</v>
      </c>
      <c r="AR9593" t="str">
        <f>IFERROR(IF(OR(AP9593=338,AP9593=340,AP9593=341,AP9593=342,AP9593="342A",AP9593="342B"),PorcenRet(AP9593,AT9593,AU9593),INDEX(PORCENTAJEBUSCAR,MATCH(AP9593,CódigoRET,0),4)*1),"")</f>
        <v/>
      </c>
      <c r="AS9593">
        <f t="shared" si="1045"/>
        <v>0</v>
      </c>
      <c r="BF9593" t="str">
        <f>IFERROR(IF(OR(BD9593=338,BD9593=340,BD9593=341,BD9593=342,BD9593="342A",BD9593="342B"),PorcenRet(BD9593,BH9593,BI9593),INDEX(PORCENTAJEBUSCAR,MATCH(BD9593,CódigoRET,0),4)*1),"")</f>
        <v/>
      </c>
      <c r="BG9593">
        <f t="shared" si="1046"/>
        <v>0</v>
      </c>
      <c r="BO9593">
        <f t="shared" si="1047"/>
        <v>0</v>
      </c>
      <c r="CC9593">
        <f t="shared" si="1048"/>
        <v>0</v>
      </c>
      <c r="CD9593">
        <f t="shared" si="1049"/>
        <v>0</v>
      </c>
      <c r="CG9593">
        <f ca="1">IFERROR(INDIRECT("IVA!X"&amp;MATCH(MID(COMPRAS!C9493,1,2)&amp;MID(COMPRAS!F9493,1,2)&amp;MID(COMPRAS!D9493,1,2),IVA!W:W,0)),"SIN COD.")</f>
        <v>0</v>
      </c>
      <c r="CH9593">
        <f ca="1">IFERROR(INDIRECT("IVA!Y"&amp;MATCH(MID(COMPRAS!C9493,1,2)&amp;MID(COMPRAS!F9493,1,2)&amp;MID(COMPRAS!D9493,1,2),IVA!W:W,0)),"SIN COD.")</f>
        <v>0</v>
      </c>
    </row>
    <row r="9594" spans="1:86" x14ac:dyDescent="0.25">
      <c r="A9594"/>
      <c r="B9594"/>
      <c r="D9594"/>
      <c r="AL9594">
        <f t="shared" si="1043"/>
        <v>0</v>
      </c>
      <c r="AQ9594">
        <f t="shared" si="1044"/>
        <v>0</v>
      </c>
      <c r="AR9594" t="str">
        <f>IFERROR(IF(OR(AP9594=338,AP9594=340,AP9594=341,AP9594=342,AP9594="342A",AP9594="342B"),PorcenRet(AP9594,AT9594,AU9594),INDEX(PORCENTAJEBUSCAR,MATCH(AP9594,CódigoRET,0),4)*1),"")</f>
        <v/>
      </c>
      <c r="AS9594">
        <f t="shared" si="1045"/>
        <v>0</v>
      </c>
      <c r="BF9594" t="str">
        <f>IFERROR(IF(OR(BD9594=338,BD9594=340,BD9594=341,BD9594=342,BD9594="342A",BD9594="342B"),PorcenRet(BD9594,BH9594,BI9594),INDEX(PORCENTAJEBUSCAR,MATCH(BD9594,CódigoRET,0),4)*1),"")</f>
        <v/>
      </c>
      <c r="BG9594">
        <f t="shared" si="1046"/>
        <v>0</v>
      </c>
      <c r="BO9594">
        <f t="shared" si="1047"/>
        <v>0</v>
      </c>
      <c r="CC9594">
        <f t="shared" si="1048"/>
        <v>0</v>
      </c>
      <c r="CD9594">
        <f t="shared" si="1049"/>
        <v>0</v>
      </c>
      <c r="CG9594">
        <f ca="1">IFERROR(INDIRECT("IVA!X"&amp;MATCH(MID(COMPRAS!C9494,1,2)&amp;MID(COMPRAS!F9494,1,2)&amp;MID(COMPRAS!D9494,1,2),IVA!W:W,0)),"SIN COD.")</f>
        <v>0</v>
      </c>
      <c r="CH9594">
        <f ca="1">IFERROR(INDIRECT("IVA!Y"&amp;MATCH(MID(COMPRAS!C9494,1,2)&amp;MID(COMPRAS!F9494,1,2)&amp;MID(COMPRAS!D9494,1,2),IVA!W:W,0)),"SIN COD.")</f>
        <v>0</v>
      </c>
    </row>
    <row r="9595" spans="1:86" x14ac:dyDescent="0.25">
      <c r="A9595"/>
      <c r="B9595"/>
      <c r="D9595"/>
      <c r="AL9595">
        <f t="shared" si="1043"/>
        <v>0</v>
      </c>
      <c r="AQ9595">
        <f t="shared" si="1044"/>
        <v>0</v>
      </c>
      <c r="AR9595" t="str">
        <f>IFERROR(IF(OR(AP9595=338,AP9595=340,AP9595=341,AP9595=342,AP9595="342A",AP9595="342B"),PorcenRet(AP9595,AT9595,AU9595),INDEX(PORCENTAJEBUSCAR,MATCH(AP9595,CódigoRET,0),4)*1),"")</f>
        <v/>
      </c>
      <c r="AS9595">
        <f t="shared" si="1045"/>
        <v>0</v>
      </c>
      <c r="BF9595" t="str">
        <f>IFERROR(IF(OR(BD9595=338,BD9595=340,BD9595=341,BD9595=342,BD9595="342A",BD9595="342B"),PorcenRet(BD9595,BH9595,BI9595),INDEX(PORCENTAJEBUSCAR,MATCH(BD9595,CódigoRET,0),4)*1),"")</f>
        <v/>
      </c>
      <c r="BG9595">
        <f t="shared" si="1046"/>
        <v>0</v>
      </c>
      <c r="BO9595">
        <f t="shared" si="1047"/>
        <v>0</v>
      </c>
      <c r="CC9595">
        <f t="shared" si="1048"/>
        <v>0</v>
      </c>
      <c r="CD9595">
        <f t="shared" si="1049"/>
        <v>0</v>
      </c>
      <c r="CG9595">
        <f ca="1">IFERROR(INDIRECT("IVA!X"&amp;MATCH(MID(COMPRAS!C9495,1,2)&amp;MID(COMPRAS!F9495,1,2)&amp;MID(COMPRAS!D9495,1,2),IVA!W:W,0)),"SIN COD.")</f>
        <v>0</v>
      </c>
      <c r="CH9595">
        <f ca="1">IFERROR(INDIRECT("IVA!Y"&amp;MATCH(MID(COMPRAS!C9495,1,2)&amp;MID(COMPRAS!F9495,1,2)&amp;MID(COMPRAS!D9495,1,2),IVA!W:W,0)),"SIN COD.")</f>
        <v>0</v>
      </c>
    </row>
    <row r="9596" spans="1:86" x14ac:dyDescent="0.25">
      <c r="A9596"/>
      <c r="B9596"/>
      <c r="D9596"/>
      <c r="AL9596">
        <f t="shared" si="1043"/>
        <v>0</v>
      </c>
      <c r="AQ9596">
        <f t="shared" si="1044"/>
        <v>0</v>
      </c>
      <c r="AR9596" t="str">
        <f>IFERROR(IF(OR(AP9596=338,AP9596=340,AP9596=341,AP9596=342,AP9596="342A",AP9596="342B"),PorcenRet(AP9596,AT9596,AU9596),INDEX(PORCENTAJEBUSCAR,MATCH(AP9596,CódigoRET,0),4)*1),"")</f>
        <v/>
      </c>
      <c r="AS9596">
        <f t="shared" si="1045"/>
        <v>0</v>
      </c>
      <c r="BF9596" t="str">
        <f>IFERROR(IF(OR(BD9596=338,BD9596=340,BD9596=341,BD9596=342,BD9596="342A",BD9596="342B"),PorcenRet(BD9596,BH9596,BI9596),INDEX(PORCENTAJEBUSCAR,MATCH(BD9596,CódigoRET,0),4)*1),"")</f>
        <v/>
      </c>
      <c r="BG9596">
        <f t="shared" si="1046"/>
        <v>0</v>
      </c>
      <c r="BO9596">
        <f t="shared" si="1047"/>
        <v>0</v>
      </c>
      <c r="CC9596">
        <f t="shared" si="1048"/>
        <v>0</v>
      </c>
      <c r="CD9596">
        <f t="shared" si="1049"/>
        <v>0</v>
      </c>
      <c r="CG9596">
        <f ca="1">IFERROR(INDIRECT("IVA!X"&amp;MATCH(MID(COMPRAS!C9496,1,2)&amp;MID(COMPRAS!F9496,1,2)&amp;MID(COMPRAS!D9496,1,2),IVA!W:W,0)),"SIN COD.")</f>
        <v>0</v>
      </c>
      <c r="CH9596">
        <f ca="1">IFERROR(INDIRECT("IVA!Y"&amp;MATCH(MID(COMPRAS!C9496,1,2)&amp;MID(COMPRAS!F9496,1,2)&amp;MID(COMPRAS!D9496,1,2),IVA!W:W,0)),"SIN COD.")</f>
        <v>0</v>
      </c>
    </row>
    <row r="9597" spans="1:86" x14ac:dyDescent="0.25">
      <c r="A9597"/>
      <c r="B9597"/>
      <c r="D9597"/>
      <c r="AL9597">
        <f t="shared" si="1043"/>
        <v>0</v>
      </c>
      <c r="AQ9597">
        <f t="shared" si="1044"/>
        <v>0</v>
      </c>
      <c r="AR9597" t="str">
        <f>IFERROR(IF(OR(AP9597=338,AP9597=340,AP9597=341,AP9597=342,AP9597="342A",AP9597="342B"),PorcenRet(AP9597,AT9597,AU9597),INDEX(PORCENTAJEBUSCAR,MATCH(AP9597,CódigoRET,0),4)*1),"")</f>
        <v/>
      </c>
      <c r="AS9597">
        <f t="shared" si="1045"/>
        <v>0</v>
      </c>
      <c r="BF9597" t="str">
        <f>IFERROR(IF(OR(BD9597=338,BD9597=340,BD9597=341,BD9597=342,BD9597="342A",BD9597="342B"),PorcenRet(BD9597,BH9597,BI9597),INDEX(PORCENTAJEBUSCAR,MATCH(BD9597,CódigoRET,0),4)*1),"")</f>
        <v/>
      </c>
      <c r="BG9597">
        <f t="shared" si="1046"/>
        <v>0</v>
      </c>
      <c r="BO9597">
        <f t="shared" si="1047"/>
        <v>0</v>
      </c>
      <c r="CC9597">
        <f t="shared" si="1048"/>
        <v>0</v>
      </c>
      <c r="CD9597">
        <f t="shared" si="1049"/>
        <v>0</v>
      </c>
      <c r="CG9597">
        <f ca="1">IFERROR(INDIRECT("IVA!X"&amp;MATCH(MID(COMPRAS!C9497,1,2)&amp;MID(COMPRAS!F9497,1,2)&amp;MID(COMPRAS!D9497,1,2),IVA!W:W,0)),"SIN COD.")</f>
        <v>0</v>
      </c>
      <c r="CH9597">
        <f ca="1">IFERROR(INDIRECT("IVA!Y"&amp;MATCH(MID(COMPRAS!C9497,1,2)&amp;MID(COMPRAS!F9497,1,2)&amp;MID(COMPRAS!D9497,1,2),IVA!W:W,0)),"SIN COD.")</f>
        <v>0</v>
      </c>
    </row>
    <row r="9598" spans="1:86" x14ac:dyDescent="0.25">
      <c r="A9598"/>
      <c r="B9598"/>
      <c r="D9598"/>
      <c r="AL9598">
        <f t="shared" si="1043"/>
        <v>0</v>
      </c>
      <c r="AQ9598">
        <f t="shared" si="1044"/>
        <v>0</v>
      </c>
      <c r="AR9598" t="str">
        <f>IFERROR(IF(OR(AP9598=338,AP9598=340,AP9598=341,AP9598=342,AP9598="342A",AP9598="342B"),PorcenRet(AP9598,AT9598,AU9598),INDEX(PORCENTAJEBUSCAR,MATCH(AP9598,CódigoRET,0),4)*1),"")</f>
        <v/>
      </c>
      <c r="AS9598">
        <f t="shared" si="1045"/>
        <v>0</v>
      </c>
      <c r="BF9598" t="str">
        <f>IFERROR(IF(OR(BD9598=338,BD9598=340,BD9598=341,BD9598=342,BD9598="342A",BD9598="342B"),PorcenRet(BD9598,BH9598,BI9598),INDEX(PORCENTAJEBUSCAR,MATCH(BD9598,CódigoRET,0),4)*1),"")</f>
        <v/>
      </c>
      <c r="BG9598">
        <f t="shared" si="1046"/>
        <v>0</v>
      </c>
      <c r="BO9598">
        <f t="shared" si="1047"/>
        <v>0</v>
      </c>
      <c r="CC9598">
        <f t="shared" si="1048"/>
        <v>0</v>
      </c>
      <c r="CD9598">
        <f t="shared" si="1049"/>
        <v>0</v>
      </c>
      <c r="CG9598">
        <f ca="1">IFERROR(INDIRECT("IVA!X"&amp;MATCH(MID(COMPRAS!C9498,1,2)&amp;MID(COMPRAS!F9498,1,2)&amp;MID(COMPRAS!D9498,1,2),IVA!W:W,0)),"SIN COD.")</f>
        <v>0</v>
      </c>
      <c r="CH9598">
        <f ca="1">IFERROR(INDIRECT("IVA!Y"&amp;MATCH(MID(COMPRAS!C9498,1,2)&amp;MID(COMPRAS!F9498,1,2)&amp;MID(COMPRAS!D9498,1,2),IVA!W:W,0)),"SIN COD.")</f>
        <v>0</v>
      </c>
    </row>
    <row r="9599" spans="1:86" x14ac:dyDescent="0.25">
      <c r="A9599"/>
      <c r="B9599"/>
      <c r="D9599"/>
      <c r="AL9599">
        <f t="shared" si="1043"/>
        <v>0</v>
      </c>
      <c r="AQ9599">
        <f t="shared" si="1044"/>
        <v>0</v>
      </c>
      <c r="AR9599" t="str">
        <f>IFERROR(IF(OR(AP9599=338,AP9599=340,AP9599=341,AP9599=342,AP9599="342A",AP9599="342B"),PorcenRet(AP9599,AT9599,AU9599),INDEX(PORCENTAJEBUSCAR,MATCH(AP9599,CódigoRET,0),4)*1),"")</f>
        <v/>
      </c>
      <c r="AS9599">
        <f t="shared" si="1045"/>
        <v>0</v>
      </c>
      <c r="BF9599" t="str">
        <f>IFERROR(IF(OR(BD9599=338,BD9599=340,BD9599=341,BD9599=342,BD9599="342A",BD9599="342B"),PorcenRet(BD9599,BH9599,BI9599),INDEX(PORCENTAJEBUSCAR,MATCH(BD9599,CódigoRET,0),4)*1),"")</f>
        <v/>
      </c>
      <c r="BG9599">
        <f t="shared" si="1046"/>
        <v>0</v>
      </c>
      <c r="BO9599">
        <f t="shared" si="1047"/>
        <v>0</v>
      </c>
      <c r="CC9599">
        <f t="shared" si="1048"/>
        <v>0</v>
      </c>
      <c r="CD9599">
        <f t="shared" si="1049"/>
        <v>0</v>
      </c>
      <c r="CG9599">
        <f ca="1">IFERROR(INDIRECT("IVA!X"&amp;MATCH(MID(COMPRAS!C9499,1,2)&amp;MID(COMPRAS!F9499,1,2)&amp;MID(COMPRAS!D9499,1,2),IVA!W:W,0)),"SIN COD.")</f>
        <v>0</v>
      </c>
      <c r="CH9599">
        <f ca="1">IFERROR(INDIRECT("IVA!Y"&amp;MATCH(MID(COMPRAS!C9499,1,2)&amp;MID(COMPRAS!F9499,1,2)&amp;MID(COMPRAS!D9499,1,2),IVA!W:W,0)),"SIN COD.")</f>
        <v>0</v>
      </c>
    </row>
    <row r="9600" spans="1:86" x14ac:dyDescent="0.25">
      <c r="A9600"/>
      <c r="B9600"/>
      <c r="D9600"/>
      <c r="AL9600">
        <f t="shared" si="1043"/>
        <v>0</v>
      </c>
      <c r="AQ9600">
        <f t="shared" si="1044"/>
        <v>0</v>
      </c>
      <c r="AR9600" t="str">
        <f>IFERROR(IF(OR(AP9600=338,AP9600=340,AP9600=341,AP9600=342,AP9600="342A",AP9600="342B"),PorcenRet(AP9600,AT9600,AU9600),INDEX(PORCENTAJEBUSCAR,MATCH(AP9600,CódigoRET,0),4)*1),"")</f>
        <v/>
      </c>
      <c r="AS9600">
        <f t="shared" si="1045"/>
        <v>0</v>
      </c>
      <c r="BF9600" t="str">
        <f>IFERROR(IF(OR(BD9600=338,BD9600=340,BD9600=341,BD9600=342,BD9600="342A",BD9600="342B"),PorcenRet(BD9600,BH9600,BI9600),INDEX(PORCENTAJEBUSCAR,MATCH(BD9600,CódigoRET,0),4)*1),"")</f>
        <v/>
      </c>
      <c r="BG9600">
        <f t="shared" si="1046"/>
        <v>0</v>
      </c>
      <c r="BO9600">
        <f t="shared" si="1047"/>
        <v>0</v>
      </c>
      <c r="CC9600">
        <f t="shared" si="1048"/>
        <v>0</v>
      </c>
      <c r="CD9600">
        <f t="shared" si="1049"/>
        <v>0</v>
      </c>
      <c r="CG9600">
        <f ca="1">IFERROR(INDIRECT("IVA!X"&amp;MATCH(MID(COMPRAS!C9500,1,2)&amp;MID(COMPRAS!F9500,1,2)&amp;MID(COMPRAS!D9500,1,2),IVA!W:W,0)),"SIN COD.")</f>
        <v>0</v>
      </c>
      <c r="CH9600">
        <f ca="1">IFERROR(INDIRECT("IVA!Y"&amp;MATCH(MID(COMPRAS!C9500,1,2)&amp;MID(COMPRAS!F9500,1,2)&amp;MID(COMPRAS!D9500,1,2),IVA!W:W,0)),"SIN COD.")</f>
        <v>0</v>
      </c>
    </row>
    <row r="9601" spans="1:86" x14ac:dyDescent="0.25">
      <c r="A9601"/>
      <c r="B9601"/>
      <c r="D9601"/>
      <c r="AL9601">
        <f t="shared" si="1043"/>
        <v>0</v>
      </c>
      <c r="AQ9601">
        <f t="shared" si="1044"/>
        <v>0</v>
      </c>
      <c r="AR9601" t="str">
        <f>IFERROR(IF(OR(AP9601=338,AP9601=340,AP9601=341,AP9601=342,AP9601="342A",AP9601="342B"),PorcenRet(AP9601,AT9601,AU9601),INDEX(PORCENTAJEBUSCAR,MATCH(AP9601,CódigoRET,0),4)*1),"")</f>
        <v/>
      </c>
      <c r="AS9601">
        <f t="shared" si="1045"/>
        <v>0</v>
      </c>
      <c r="BF9601" t="str">
        <f>IFERROR(IF(OR(BD9601=338,BD9601=340,BD9601=341,BD9601=342,BD9601="342A",BD9601="342B"),PorcenRet(BD9601,BH9601,BI9601),INDEX(PORCENTAJEBUSCAR,MATCH(BD9601,CódigoRET,0),4)*1),"")</f>
        <v/>
      </c>
      <c r="BG9601">
        <f t="shared" si="1046"/>
        <v>0</v>
      </c>
      <c r="BO9601">
        <f t="shared" si="1047"/>
        <v>0</v>
      </c>
      <c r="CC9601">
        <f t="shared" si="1048"/>
        <v>0</v>
      </c>
      <c r="CD9601">
        <f t="shared" si="1049"/>
        <v>0</v>
      </c>
      <c r="CG9601">
        <f ca="1">IFERROR(INDIRECT("IVA!X"&amp;MATCH(MID(COMPRAS!C9501,1,2)&amp;MID(COMPRAS!F9501,1,2)&amp;MID(COMPRAS!D9501,1,2),IVA!W:W,0)),"SIN COD.")</f>
        <v>0</v>
      </c>
      <c r="CH9601">
        <f ca="1">IFERROR(INDIRECT("IVA!Y"&amp;MATCH(MID(COMPRAS!C9501,1,2)&amp;MID(COMPRAS!F9501,1,2)&amp;MID(COMPRAS!D9501,1,2),IVA!W:W,0)),"SIN COD.")</f>
        <v>0</v>
      </c>
    </row>
    <row r="9602" spans="1:86" x14ac:dyDescent="0.25">
      <c r="A9602"/>
      <c r="B9602"/>
      <c r="D9602"/>
      <c r="AL9602">
        <f t="shared" ref="AL9602:AL9665" si="1050">O9602+P9602+Q9602+R9602+S9602+T9602+U9602+V9602</f>
        <v>0</v>
      </c>
      <c r="AQ9602">
        <f t="shared" ref="AQ9602:AQ9665" si="1051">+P9602+Q9602+R9602+S9602-BE9602-BQ9602-BW9602+O9602</f>
        <v>0</v>
      </c>
      <c r="AR9602" t="str">
        <f>IFERROR(IF(OR(AP9602=338,AP9602=340,AP9602=341,AP9602=342,AP9602="342A",AP9602="342B"),PorcenRet(AP9602,AT9602,AU9602),INDEX(PORCENTAJEBUSCAR,MATCH(AP9602,CódigoRET,0),4)*1),"")</f>
        <v/>
      </c>
      <c r="AS9602">
        <f t="shared" ref="AS9602:AS9665" si="1052">ROUND(IF(AP9602="",0,AQ9602*(AR9602/100)),2)</f>
        <v>0</v>
      </c>
      <c r="BF9602" t="str">
        <f>IFERROR(IF(OR(BD9602=338,BD9602=340,BD9602=341,BD9602=342,BD9602="342A",BD9602="342B"),PorcenRet(BD9602,BH9602,BI9602),INDEX(PORCENTAJEBUSCAR,MATCH(BD9602,CódigoRET,0),4)*1),"")</f>
        <v/>
      </c>
      <c r="BG9602">
        <f t="shared" ref="BG9602:BG9665" si="1053">ROUND(IF(BD9602="",0,BE9602*(BF9602/100)),2)</f>
        <v>0</v>
      </c>
      <c r="BO9602">
        <f t="shared" ref="BO9602:BO9665" si="1054">IF(MID(F9602,1,2)="41",SUM(O9602:S9602),0)</f>
        <v>0</v>
      </c>
      <c r="CC9602">
        <f t="shared" ref="CC9602:CC9665" si="1055">O9602+P9602+Q9602+R9602+S9602</f>
        <v>0</v>
      </c>
      <c r="CD9602">
        <f t="shared" ref="CD9602:CD9665" si="1056">T9602+U9602</f>
        <v>0</v>
      </c>
      <c r="CG9602">
        <f ca="1">IFERROR(INDIRECT("IVA!X"&amp;MATCH(MID(COMPRAS!C9502,1,2)&amp;MID(COMPRAS!F9502,1,2)&amp;MID(COMPRAS!D9502,1,2),IVA!W:W,0)),"SIN COD.")</f>
        <v>0</v>
      </c>
      <c r="CH9602">
        <f ca="1">IFERROR(INDIRECT("IVA!Y"&amp;MATCH(MID(COMPRAS!C9502,1,2)&amp;MID(COMPRAS!F9502,1,2)&amp;MID(COMPRAS!D9502,1,2),IVA!W:W,0)),"SIN COD.")</f>
        <v>0</v>
      </c>
    </row>
    <row r="9603" spans="1:86" x14ac:dyDescent="0.25">
      <c r="A9603"/>
      <c r="B9603"/>
      <c r="D9603"/>
      <c r="AL9603">
        <f t="shared" si="1050"/>
        <v>0</v>
      </c>
      <c r="AQ9603">
        <f t="shared" si="1051"/>
        <v>0</v>
      </c>
      <c r="AR9603" t="str">
        <f>IFERROR(IF(OR(AP9603=338,AP9603=340,AP9603=341,AP9603=342,AP9603="342A",AP9603="342B"),PorcenRet(AP9603,AT9603,AU9603),INDEX(PORCENTAJEBUSCAR,MATCH(AP9603,CódigoRET,0),4)*1),"")</f>
        <v/>
      </c>
      <c r="AS9603">
        <f t="shared" si="1052"/>
        <v>0</v>
      </c>
      <c r="BF9603" t="str">
        <f>IFERROR(IF(OR(BD9603=338,BD9603=340,BD9603=341,BD9603=342,BD9603="342A",BD9603="342B"),PorcenRet(BD9603,BH9603,BI9603),INDEX(PORCENTAJEBUSCAR,MATCH(BD9603,CódigoRET,0),4)*1),"")</f>
        <v/>
      </c>
      <c r="BG9603">
        <f t="shared" si="1053"/>
        <v>0</v>
      </c>
      <c r="BO9603">
        <f t="shared" si="1054"/>
        <v>0</v>
      </c>
      <c r="CC9603">
        <f t="shared" si="1055"/>
        <v>0</v>
      </c>
      <c r="CD9603">
        <f t="shared" si="1056"/>
        <v>0</v>
      </c>
      <c r="CG9603">
        <f ca="1">IFERROR(INDIRECT("IVA!X"&amp;MATCH(MID(COMPRAS!C9503,1,2)&amp;MID(COMPRAS!F9503,1,2)&amp;MID(COMPRAS!D9503,1,2),IVA!W:W,0)),"SIN COD.")</f>
        <v>0</v>
      </c>
      <c r="CH9603">
        <f ca="1">IFERROR(INDIRECT("IVA!Y"&amp;MATCH(MID(COMPRAS!C9503,1,2)&amp;MID(COMPRAS!F9503,1,2)&amp;MID(COMPRAS!D9503,1,2),IVA!W:W,0)),"SIN COD.")</f>
        <v>0</v>
      </c>
    </row>
    <row r="9604" spans="1:86" x14ac:dyDescent="0.25">
      <c r="A9604"/>
      <c r="B9604"/>
      <c r="D9604"/>
      <c r="AL9604">
        <f t="shared" si="1050"/>
        <v>0</v>
      </c>
      <c r="AQ9604">
        <f t="shared" si="1051"/>
        <v>0</v>
      </c>
      <c r="AR9604" t="str">
        <f>IFERROR(IF(OR(AP9604=338,AP9604=340,AP9604=341,AP9604=342,AP9604="342A",AP9604="342B"),PorcenRet(AP9604,AT9604,AU9604),INDEX(PORCENTAJEBUSCAR,MATCH(AP9604,CódigoRET,0),4)*1),"")</f>
        <v/>
      </c>
      <c r="AS9604">
        <f t="shared" si="1052"/>
        <v>0</v>
      </c>
      <c r="BF9604" t="str">
        <f>IFERROR(IF(OR(BD9604=338,BD9604=340,BD9604=341,BD9604=342,BD9604="342A",BD9604="342B"),PorcenRet(BD9604,BH9604,BI9604),INDEX(PORCENTAJEBUSCAR,MATCH(BD9604,CódigoRET,0),4)*1),"")</f>
        <v/>
      </c>
      <c r="BG9604">
        <f t="shared" si="1053"/>
        <v>0</v>
      </c>
      <c r="BO9604">
        <f t="shared" si="1054"/>
        <v>0</v>
      </c>
      <c r="CC9604">
        <f t="shared" si="1055"/>
        <v>0</v>
      </c>
      <c r="CD9604">
        <f t="shared" si="1056"/>
        <v>0</v>
      </c>
      <c r="CG9604">
        <f ca="1">IFERROR(INDIRECT("IVA!X"&amp;MATCH(MID(COMPRAS!C9504,1,2)&amp;MID(COMPRAS!F9504,1,2)&amp;MID(COMPRAS!D9504,1,2),IVA!W:W,0)),"SIN COD.")</f>
        <v>0</v>
      </c>
      <c r="CH9604">
        <f ca="1">IFERROR(INDIRECT("IVA!Y"&amp;MATCH(MID(COMPRAS!C9504,1,2)&amp;MID(COMPRAS!F9504,1,2)&amp;MID(COMPRAS!D9504,1,2),IVA!W:W,0)),"SIN COD.")</f>
        <v>0</v>
      </c>
    </row>
    <row r="9605" spans="1:86" x14ac:dyDescent="0.25">
      <c r="A9605"/>
      <c r="B9605"/>
      <c r="D9605"/>
      <c r="AL9605">
        <f t="shared" si="1050"/>
        <v>0</v>
      </c>
      <c r="AQ9605">
        <f t="shared" si="1051"/>
        <v>0</v>
      </c>
      <c r="AR9605" t="str">
        <f>IFERROR(IF(OR(AP9605=338,AP9605=340,AP9605=341,AP9605=342,AP9605="342A",AP9605="342B"),PorcenRet(AP9605,AT9605,AU9605),INDEX(PORCENTAJEBUSCAR,MATCH(AP9605,CódigoRET,0),4)*1),"")</f>
        <v/>
      </c>
      <c r="AS9605">
        <f t="shared" si="1052"/>
        <v>0</v>
      </c>
      <c r="BF9605" t="str">
        <f>IFERROR(IF(OR(BD9605=338,BD9605=340,BD9605=341,BD9605=342,BD9605="342A",BD9605="342B"),PorcenRet(BD9605,BH9605,BI9605),INDEX(PORCENTAJEBUSCAR,MATCH(BD9605,CódigoRET,0),4)*1),"")</f>
        <v/>
      </c>
      <c r="BG9605">
        <f t="shared" si="1053"/>
        <v>0</v>
      </c>
      <c r="BO9605">
        <f t="shared" si="1054"/>
        <v>0</v>
      </c>
      <c r="CC9605">
        <f t="shared" si="1055"/>
        <v>0</v>
      </c>
      <c r="CD9605">
        <f t="shared" si="1056"/>
        <v>0</v>
      </c>
      <c r="CG9605">
        <f ca="1">IFERROR(INDIRECT("IVA!X"&amp;MATCH(MID(COMPRAS!C9505,1,2)&amp;MID(COMPRAS!F9505,1,2)&amp;MID(COMPRAS!D9505,1,2),IVA!W:W,0)),"SIN COD.")</f>
        <v>0</v>
      </c>
      <c r="CH9605">
        <f ca="1">IFERROR(INDIRECT("IVA!Y"&amp;MATCH(MID(COMPRAS!C9505,1,2)&amp;MID(COMPRAS!F9505,1,2)&amp;MID(COMPRAS!D9505,1,2),IVA!W:W,0)),"SIN COD.")</f>
        <v>0</v>
      </c>
    </row>
    <row r="9606" spans="1:86" x14ac:dyDescent="0.25">
      <c r="A9606"/>
      <c r="B9606"/>
      <c r="D9606"/>
      <c r="AL9606">
        <f t="shared" si="1050"/>
        <v>0</v>
      </c>
      <c r="AQ9606">
        <f t="shared" si="1051"/>
        <v>0</v>
      </c>
      <c r="AR9606" t="str">
        <f>IFERROR(IF(OR(AP9606=338,AP9606=340,AP9606=341,AP9606=342,AP9606="342A",AP9606="342B"),PorcenRet(AP9606,AT9606,AU9606),INDEX(PORCENTAJEBUSCAR,MATCH(AP9606,CódigoRET,0),4)*1),"")</f>
        <v/>
      </c>
      <c r="AS9606">
        <f t="shared" si="1052"/>
        <v>0</v>
      </c>
      <c r="BF9606" t="str">
        <f>IFERROR(IF(OR(BD9606=338,BD9606=340,BD9606=341,BD9606=342,BD9606="342A",BD9606="342B"),PorcenRet(BD9606,BH9606,BI9606),INDEX(PORCENTAJEBUSCAR,MATCH(BD9606,CódigoRET,0),4)*1),"")</f>
        <v/>
      </c>
      <c r="BG9606">
        <f t="shared" si="1053"/>
        <v>0</v>
      </c>
      <c r="BO9606">
        <f t="shared" si="1054"/>
        <v>0</v>
      </c>
      <c r="CC9606">
        <f t="shared" si="1055"/>
        <v>0</v>
      </c>
      <c r="CD9606">
        <f t="shared" si="1056"/>
        <v>0</v>
      </c>
      <c r="CG9606">
        <f ca="1">IFERROR(INDIRECT("IVA!X"&amp;MATCH(MID(COMPRAS!C9506,1,2)&amp;MID(COMPRAS!F9506,1,2)&amp;MID(COMPRAS!D9506,1,2),IVA!W:W,0)),"SIN COD.")</f>
        <v>0</v>
      </c>
      <c r="CH9606">
        <f ca="1">IFERROR(INDIRECT("IVA!Y"&amp;MATCH(MID(COMPRAS!C9506,1,2)&amp;MID(COMPRAS!F9506,1,2)&amp;MID(COMPRAS!D9506,1,2),IVA!W:W,0)),"SIN COD.")</f>
        <v>0</v>
      </c>
    </row>
    <row r="9607" spans="1:86" x14ac:dyDescent="0.25">
      <c r="A9607"/>
      <c r="B9607"/>
      <c r="D9607"/>
      <c r="AL9607">
        <f t="shared" si="1050"/>
        <v>0</v>
      </c>
      <c r="AQ9607">
        <f t="shared" si="1051"/>
        <v>0</v>
      </c>
      <c r="AR9607" t="str">
        <f>IFERROR(IF(OR(AP9607=338,AP9607=340,AP9607=341,AP9607=342,AP9607="342A",AP9607="342B"),PorcenRet(AP9607,AT9607,AU9607),INDEX(PORCENTAJEBUSCAR,MATCH(AP9607,CódigoRET,0),4)*1),"")</f>
        <v/>
      </c>
      <c r="AS9607">
        <f t="shared" si="1052"/>
        <v>0</v>
      </c>
      <c r="BF9607" t="str">
        <f>IFERROR(IF(OR(BD9607=338,BD9607=340,BD9607=341,BD9607=342,BD9607="342A",BD9607="342B"),PorcenRet(BD9607,BH9607,BI9607),INDEX(PORCENTAJEBUSCAR,MATCH(BD9607,CódigoRET,0),4)*1),"")</f>
        <v/>
      </c>
      <c r="BG9607">
        <f t="shared" si="1053"/>
        <v>0</v>
      </c>
      <c r="BO9607">
        <f t="shared" si="1054"/>
        <v>0</v>
      </c>
      <c r="CC9607">
        <f t="shared" si="1055"/>
        <v>0</v>
      </c>
      <c r="CD9607">
        <f t="shared" si="1056"/>
        <v>0</v>
      </c>
      <c r="CG9607">
        <f ca="1">IFERROR(INDIRECT("IVA!X"&amp;MATCH(MID(COMPRAS!C9507,1,2)&amp;MID(COMPRAS!F9507,1,2)&amp;MID(COMPRAS!D9507,1,2),IVA!W:W,0)),"SIN COD.")</f>
        <v>0</v>
      </c>
      <c r="CH9607">
        <f ca="1">IFERROR(INDIRECT("IVA!Y"&amp;MATCH(MID(COMPRAS!C9507,1,2)&amp;MID(COMPRAS!F9507,1,2)&amp;MID(COMPRAS!D9507,1,2),IVA!W:W,0)),"SIN COD.")</f>
        <v>0</v>
      </c>
    </row>
    <row r="9608" spans="1:86" x14ac:dyDescent="0.25">
      <c r="A9608"/>
      <c r="B9608"/>
      <c r="D9608"/>
      <c r="AL9608">
        <f t="shared" si="1050"/>
        <v>0</v>
      </c>
      <c r="AQ9608">
        <f t="shared" si="1051"/>
        <v>0</v>
      </c>
      <c r="AR9608" t="str">
        <f>IFERROR(IF(OR(AP9608=338,AP9608=340,AP9608=341,AP9608=342,AP9608="342A",AP9608="342B"),PorcenRet(AP9608,AT9608,AU9608),INDEX(PORCENTAJEBUSCAR,MATCH(AP9608,CódigoRET,0),4)*1),"")</f>
        <v/>
      </c>
      <c r="AS9608">
        <f t="shared" si="1052"/>
        <v>0</v>
      </c>
      <c r="BF9608" t="str">
        <f>IFERROR(IF(OR(BD9608=338,BD9608=340,BD9608=341,BD9608=342,BD9608="342A",BD9608="342B"),PorcenRet(BD9608,BH9608,BI9608),INDEX(PORCENTAJEBUSCAR,MATCH(BD9608,CódigoRET,0),4)*1),"")</f>
        <v/>
      </c>
      <c r="BG9608">
        <f t="shared" si="1053"/>
        <v>0</v>
      </c>
      <c r="BO9608">
        <f t="shared" si="1054"/>
        <v>0</v>
      </c>
      <c r="CC9608">
        <f t="shared" si="1055"/>
        <v>0</v>
      </c>
      <c r="CD9608">
        <f t="shared" si="1056"/>
        <v>0</v>
      </c>
      <c r="CG9608">
        <f ca="1">IFERROR(INDIRECT("IVA!X"&amp;MATCH(MID(COMPRAS!C9508,1,2)&amp;MID(COMPRAS!F9508,1,2)&amp;MID(COMPRAS!D9508,1,2),IVA!W:W,0)),"SIN COD.")</f>
        <v>0</v>
      </c>
      <c r="CH9608">
        <f ca="1">IFERROR(INDIRECT("IVA!Y"&amp;MATCH(MID(COMPRAS!C9508,1,2)&amp;MID(COMPRAS!F9508,1,2)&amp;MID(COMPRAS!D9508,1,2),IVA!W:W,0)),"SIN COD.")</f>
        <v>0</v>
      </c>
    </row>
    <row r="9609" spans="1:86" x14ac:dyDescent="0.25">
      <c r="A9609"/>
      <c r="B9609"/>
      <c r="D9609"/>
      <c r="AL9609">
        <f t="shared" si="1050"/>
        <v>0</v>
      </c>
      <c r="AQ9609">
        <f t="shared" si="1051"/>
        <v>0</v>
      </c>
      <c r="AR9609" t="str">
        <f>IFERROR(IF(OR(AP9609=338,AP9609=340,AP9609=341,AP9609=342,AP9609="342A",AP9609="342B"),PorcenRet(AP9609,AT9609,AU9609),INDEX(PORCENTAJEBUSCAR,MATCH(AP9609,CódigoRET,0),4)*1),"")</f>
        <v/>
      </c>
      <c r="AS9609">
        <f t="shared" si="1052"/>
        <v>0</v>
      </c>
      <c r="BF9609" t="str">
        <f>IFERROR(IF(OR(BD9609=338,BD9609=340,BD9609=341,BD9609=342,BD9609="342A",BD9609="342B"),PorcenRet(BD9609,BH9609,BI9609),INDEX(PORCENTAJEBUSCAR,MATCH(BD9609,CódigoRET,0),4)*1),"")</f>
        <v/>
      </c>
      <c r="BG9609">
        <f t="shared" si="1053"/>
        <v>0</v>
      </c>
      <c r="BO9609">
        <f t="shared" si="1054"/>
        <v>0</v>
      </c>
      <c r="CC9609">
        <f t="shared" si="1055"/>
        <v>0</v>
      </c>
      <c r="CD9609">
        <f t="shared" si="1056"/>
        <v>0</v>
      </c>
      <c r="CG9609">
        <f ca="1">IFERROR(INDIRECT("IVA!X"&amp;MATCH(MID(COMPRAS!C9509,1,2)&amp;MID(COMPRAS!F9509,1,2)&amp;MID(COMPRAS!D9509,1,2),IVA!W:W,0)),"SIN COD.")</f>
        <v>0</v>
      </c>
      <c r="CH9609">
        <f ca="1">IFERROR(INDIRECT("IVA!Y"&amp;MATCH(MID(COMPRAS!C9509,1,2)&amp;MID(COMPRAS!F9509,1,2)&amp;MID(COMPRAS!D9509,1,2),IVA!W:W,0)),"SIN COD.")</f>
        <v>0</v>
      </c>
    </row>
    <row r="9610" spans="1:86" x14ac:dyDescent="0.25">
      <c r="A9610"/>
      <c r="B9610"/>
      <c r="D9610"/>
      <c r="AL9610">
        <f t="shared" si="1050"/>
        <v>0</v>
      </c>
      <c r="AQ9610">
        <f t="shared" si="1051"/>
        <v>0</v>
      </c>
      <c r="AR9610" t="str">
        <f>IFERROR(IF(OR(AP9610=338,AP9610=340,AP9610=341,AP9610=342,AP9610="342A",AP9610="342B"),PorcenRet(AP9610,AT9610,AU9610),INDEX(PORCENTAJEBUSCAR,MATCH(AP9610,CódigoRET,0),4)*1),"")</f>
        <v/>
      </c>
      <c r="AS9610">
        <f t="shared" si="1052"/>
        <v>0</v>
      </c>
      <c r="BF9610" t="str">
        <f>IFERROR(IF(OR(BD9610=338,BD9610=340,BD9610=341,BD9610=342,BD9610="342A",BD9610="342B"),PorcenRet(BD9610,BH9610,BI9610),INDEX(PORCENTAJEBUSCAR,MATCH(BD9610,CódigoRET,0),4)*1),"")</f>
        <v/>
      </c>
      <c r="BG9610">
        <f t="shared" si="1053"/>
        <v>0</v>
      </c>
      <c r="BO9610">
        <f t="shared" si="1054"/>
        <v>0</v>
      </c>
      <c r="CC9610">
        <f t="shared" si="1055"/>
        <v>0</v>
      </c>
      <c r="CD9610">
        <f t="shared" si="1056"/>
        <v>0</v>
      </c>
      <c r="CG9610">
        <f ca="1">IFERROR(INDIRECT("IVA!X"&amp;MATCH(MID(COMPRAS!C9510,1,2)&amp;MID(COMPRAS!F9510,1,2)&amp;MID(COMPRAS!D9510,1,2),IVA!W:W,0)),"SIN COD.")</f>
        <v>0</v>
      </c>
      <c r="CH9610">
        <f ca="1">IFERROR(INDIRECT("IVA!Y"&amp;MATCH(MID(COMPRAS!C9510,1,2)&amp;MID(COMPRAS!F9510,1,2)&amp;MID(COMPRAS!D9510,1,2),IVA!W:W,0)),"SIN COD.")</f>
        <v>0</v>
      </c>
    </row>
    <row r="9611" spans="1:86" x14ac:dyDescent="0.25">
      <c r="A9611"/>
      <c r="B9611"/>
      <c r="D9611"/>
      <c r="AL9611">
        <f t="shared" si="1050"/>
        <v>0</v>
      </c>
      <c r="AQ9611">
        <f t="shared" si="1051"/>
        <v>0</v>
      </c>
      <c r="AR9611" t="str">
        <f>IFERROR(IF(OR(AP9611=338,AP9611=340,AP9611=341,AP9611=342,AP9611="342A",AP9611="342B"),PorcenRet(AP9611,AT9611,AU9611),INDEX(PORCENTAJEBUSCAR,MATCH(AP9611,CódigoRET,0),4)*1),"")</f>
        <v/>
      </c>
      <c r="AS9611">
        <f t="shared" si="1052"/>
        <v>0</v>
      </c>
      <c r="BF9611" t="str">
        <f>IFERROR(IF(OR(BD9611=338,BD9611=340,BD9611=341,BD9611=342,BD9611="342A",BD9611="342B"),PorcenRet(BD9611,BH9611,BI9611),INDEX(PORCENTAJEBUSCAR,MATCH(BD9611,CódigoRET,0),4)*1),"")</f>
        <v/>
      </c>
      <c r="BG9611">
        <f t="shared" si="1053"/>
        <v>0</v>
      </c>
      <c r="BO9611">
        <f t="shared" si="1054"/>
        <v>0</v>
      </c>
      <c r="CC9611">
        <f t="shared" si="1055"/>
        <v>0</v>
      </c>
      <c r="CD9611">
        <f t="shared" si="1056"/>
        <v>0</v>
      </c>
      <c r="CG9611">
        <f ca="1">IFERROR(INDIRECT("IVA!X"&amp;MATCH(MID(COMPRAS!C9511,1,2)&amp;MID(COMPRAS!F9511,1,2)&amp;MID(COMPRAS!D9511,1,2),IVA!W:W,0)),"SIN COD.")</f>
        <v>0</v>
      </c>
      <c r="CH9611">
        <f ca="1">IFERROR(INDIRECT("IVA!Y"&amp;MATCH(MID(COMPRAS!C9511,1,2)&amp;MID(COMPRAS!F9511,1,2)&amp;MID(COMPRAS!D9511,1,2),IVA!W:W,0)),"SIN COD.")</f>
        <v>0</v>
      </c>
    </row>
    <row r="9612" spans="1:86" x14ac:dyDescent="0.25">
      <c r="A9612"/>
      <c r="B9612"/>
      <c r="D9612"/>
      <c r="AL9612">
        <f t="shared" si="1050"/>
        <v>0</v>
      </c>
      <c r="AQ9612">
        <f t="shared" si="1051"/>
        <v>0</v>
      </c>
      <c r="AR9612" t="str">
        <f>IFERROR(IF(OR(AP9612=338,AP9612=340,AP9612=341,AP9612=342,AP9612="342A",AP9612="342B"),PorcenRet(AP9612,AT9612,AU9612),INDEX(PORCENTAJEBUSCAR,MATCH(AP9612,CódigoRET,0),4)*1),"")</f>
        <v/>
      </c>
      <c r="AS9612">
        <f t="shared" si="1052"/>
        <v>0</v>
      </c>
      <c r="BF9612" t="str">
        <f>IFERROR(IF(OR(BD9612=338,BD9612=340,BD9612=341,BD9612=342,BD9612="342A",BD9612="342B"),PorcenRet(BD9612,BH9612,BI9612),INDEX(PORCENTAJEBUSCAR,MATCH(BD9612,CódigoRET,0),4)*1),"")</f>
        <v/>
      </c>
      <c r="BG9612">
        <f t="shared" si="1053"/>
        <v>0</v>
      </c>
      <c r="BO9612">
        <f t="shared" si="1054"/>
        <v>0</v>
      </c>
      <c r="CC9612">
        <f t="shared" si="1055"/>
        <v>0</v>
      </c>
      <c r="CD9612">
        <f t="shared" si="1056"/>
        <v>0</v>
      </c>
      <c r="CG9612">
        <f ca="1">IFERROR(INDIRECT("IVA!X"&amp;MATCH(MID(COMPRAS!C9512,1,2)&amp;MID(COMPRAS!F9512,1,2)&amp;MID(COMPRAS!D9512,1,2),IVA!W:W,0)),"SIN COD.")</f>
        <v>0</v>
      </c>
      <c r="CH9612">
        <f ca="1">IFERROR(INDIRECT("IVA!Y"&amp;MATCH(MID(COMPRAS!C9512,1,2)&amp;MID(COMPRAS!F9512,1,2)&amp;MID(COMPRAS!D9512,1,2),IVA!W:W,0)),"SIN COD.")</f>
        <v>0</v>
      </c>
    </row>
    <row r="9613" spans="1:86" x14ac:dyDescent="0.25">
      <c r="A9613"/>
      <c r="B9613"/>
      <c r="D9613"/>
      <c r="AL9613">
        <f t="shared" si="1050"/>
        <v>0</v>
      </c>
      <c r="AQ9613">
        <f t="shared" si="1051"/>
        <v>0</v>
      </c>
      <c r="AR9613" t="str">
        <f>IFERROR(IF(OR(AP9613=338,AP9613=340,AP9613=341,AP9613=342,AP9613="342A",AP9613="342B"),PorcenRet(AP9613,AT9613,AU9613),INDEX(PORCENTAJEBUSCAR,MATCH(AP9613,CódigoRET,0),4)*1),"")</f>
        <v/>
      </c>
      <c r="AS9613">
        <f t="shared" si="1052"/>
        <v>0</v>
      </c>
      <c r="BF9613" t="str">
        <f>IFERROR(IF(OR(BD9613=338,BD9613=340,BD9613=341,BD9613=342,BD9613="342A",BD9613="342B"),PorcenRet(BD9613,BH9613,BI9613),INDEX(PORCENTAJEBUSCAR,MATCH(BD9613,CódigoRET,0),4)*1),"")</f>
        <v/>
      </c>
      <c r="BG9613">
        <f t="shared" si="1053"/>
        <v>0</v>
      </c>
      <c r="BO9613">
        <f t="shared" si="1054"/>
        <v>0</v>
      </c>
      <c r="CC9613">
        <f t="shared" si="1055"/>
        <v>0</v>
      </c>
      <c r="CD9613">
        <f t="shared" si="1056"/>
        <v>0</v>
      </c>
      <c r="CG9613">
        <f ca="1">IFERROR(INDIRECT("IVA!X"&amp;MATCH(MID(COMPRAS!C9513,1,2)&amp;MID(COMPRAS!F9513,1,2)&amp;MID(COMPRAS!D9513,1,2),IVA!W:W,0)),"SIN COD.")</f>
        <v>0</v>
      </c>
      <c r="CH9613">
        <f ca="1">IFERROR(INDIRECT("IVA!Y"&amp;MATCH(MID(COMPRAS!C9513,1,2)&amp;MID(COMPRAS!F9513,1,2)&amp;MID(COMPRAS!D9513,1,2),IVA!W:W,0)),"SIN COD.")</f>
        <v>0</v>
      </c>
    </row>
    <row r="9614" spans="1:86" x14ac:dyDescent="0.25">
      <c r="A9614"/>
      <c r="B9614"/>
      <c r="D9614"/>
      <c r="AL9614">
        <f t="shared" si="1050"/>
        <v>0</v>
      </c>
      <c r="AQ9614">
        <f t="shared" si="1051"/>
        <v>0</v>
      </c>
      <c r="AR9614" t="str">
        <f>IFERROR(IF(OR(AP9614=338,AP9614=340,AP9614=341,AP9614=342,AP9614="342A",AP9614="342B"),PorcenRet(AP9614,AT9614,AU9614),INDEX(PORCENTAJEBUSCAR,MATCH(AP9614,CódigoRET,0),4)*1),"")</f>
        <v/>
      </c>
      <c r="AS9614">
        <f t="shared" si="1052"/>
        <v>0</v>
      </c>
      <c r="BF9614" t="str">
        <f>IFERROR(IF(OR(BD9614=338,BD9614=340,BD9614=341,BD9614=342,BD9614="342A",BD9614="342B"),PorcenRet(BD9614,BH9614,BI9614),INDEX(PORCENTAJEBUSCAR,MATCH(BD9614,CódigoRET,0),4)*1),"")</f>
        <v/>
      </c>
      <c r="BG9614">
        <f t="shared" si="1053"/>
        <v>0</v>
      </c>
      <c r="BO9614">
        <f t="shared" si="1054"/>
        <v>0</v>
      </c>
      <c r="CC9614">
        <f t="shared" si="1055"/>
        <v>0</v>
      </c>
      <c r="CD9614">
        <f t="shared" si="1056"/>
        <v>0</v>
      </c>
      <c r="CG9614">
        <f ca="1">IFERROR(INDIRECT("IVA!X"&amp;MATCH(MID(COMPRAS!C9514,1,2)&amp;MID(COMPRAS!F9514,1,2)&amp;MID(COMPRAS!D9514,1,2),IVA!W:W,0)),"SIN COD.")</f>
        <v>0</v>
      </c>
      <c r="CH9614">
        <f ca="1">IFERROR(INDIRECT("IVA!Y"&amp;MATCH(MID(COMPRAS!C9514,1,2)&amp;MID(COMPRAS!F9514,1,2)&amp;MID(COMPRAS!D9514,1,2),IVA!W:W,0)),"SIN COD.")</f>
        <v>0</v>
      </c>
    </row>
    <row r="9615" spans="1:86" x14ac:dyDescent="0.25">
      <c r="A9615"/>
      <c r="B9615"/>
      <c r="D9615"/>
      <c r="AL9615">
        <f t="shared" si="1050"/>
        <v>0</v>
      </c>
      <c r="AQ9615">
        <f t="shared" si="1051"/>
        <v>0</v>
      </c>
      <c r="AR9615" t="str">
        <f>IFERROR(IF(OR(AP9615=338,AP9615=340,AP9615=341,AP9615=342,AP9615="342A",AP9615="342B"),PorcenRet(AP9615,AT9615,AU9615),INDEX(PORCENTAJEBUSCAR,MATCH(AP9615,CódigoRET,0),4)*1),"")</f>
        <v/>
      </c>
      <c r="AS9615">
        <f t="shared" si="1052"/>
        <v>0</v>
      </c>
      <c r="BF9615" t="str">
        <f>IFERROR(IF(OR(BD9615=338,BD9615=340,BD9615=341,BD9615=342,BD9615="342A",BD9615="342B"),PorcenRet(BD9615,BH9615,BI9615),INDEX(PORCENTAJEBUSCAR,MATCH(BD9615,CódigoRET,0),4)*1),"")</f>
        <v/>
      </c>
      <c r="BG9615">
        <f t="shared" si="1053"/>
        <v>0</v>
      </c>
      <c r="BO9615">
        <f t="shared" si="1054"/>
        <v>0</v>
      </c>
      <c r="CC9615">
        <f t="shared" si="1055"/>
        <v>0</v>
      </c>
      <c r="CD9615">
        <f t="shared" si="1056"/>
        <v>0</v>
      </c>
      <c r="CG9615">
        <f ca="1">IFERROR(INDIRECT("IVA!X"&amp;MATCH(MID(COMPRAS!C9515,1,2)&amp;MID(COMPRAS!F9515,1,2)&amp;MID(COMPRAS!D9515,1,2),IVA!W:W,0)),"SIN COD.")</f>
        <v>0</v>
      </c>
      <c r="CH9615">
        <f ca="1">IFERROR(INDIRECT("IVA!Y"&amp;MATCH(MID(COMPRAS!C9515,1,2)&amp;MID(COMPRAS!F9515,1,2)&amp;MID(COMPRAS!D9515,1,2),IVA!W:W,0)),"SIN COD.")</f>
        <v>0</v>
      </c>
    </row>
    <row r="9616" spans="1:86" x14ac:dyDescent="0.25">
      <c r="A9616"/>
      <c r="B9616"/>
      <c r="D9616"/>
      <c r="AL9616">
        <f t="shared" si="1050"/>
        <v>0</v>
      </c>
      <c r="AQ9616">
        <f t="shared" si="1051"/>
        <v>0</v>
      </c>
      <c r="AR9616" t="str">
        <f>IFERROR(IF(OR(AP9616=338,AP9616=340,AP9616=341,AP9616=342,AP9616="342A",AP9616="342B"),PorcenRet(AP9616,AT9616,AU9616),INDEX(PORCENTAJEBUSCAR,MATCH(AP9616,CódigoRET,0),4)*1),"")</f>
        <v/>
      </c>
      <c r="AS9616">
        <f t="shared" si="1052"/>
        <v>0</v>
      </c>
      <c r="BF9616" t="str">
        <f>IFERROR(IF(OR(BD9616=338,BD9616=340,BD9616=341,BD9616=342,BD9616="342A",BD9616="342B"),PorcenRet(BD9616,BH9616,BI9616),INDEX(PORCENTAJEBUSCAR,MATCH(BD9616,CódigoRET,0),4)*1),"")</f>
        <v/>
      </c>
      <c r="BG9616">
        <f t="shared" si="1053"/>
        <v>0</v>
      </c>
      <c r="BO9616">
        <f t="shared" si="1054"/>
        <v>0</v>
      </c>
      <c r="CC9616">
        <f t="shared" si="1055"/>
        <v>0</v>
      </c>
      <c r="CD9616">
        <f t="shared" si="1056"/>
        <v>0</v>
      </c>
      <c r="CG9616">
        <f ca="1">IFERROR(INDIRECT("IVA!X"&amp;MATCH(MID(COMPRAS!C9516,1,2)&amp;MID(COMPRAS!F9516,1,2)&amp;MID(COMPRAS!D9516,1,2),IVA!W:W,0)),"SIN COD.")</f>
        <v>0</v>
      </c>
      <c r="CH9616">
        <f ca="1">IFERROR(INDIRECT("IVA!Y"&amp;MATCH(MID(COMPRAS!C9516,1,2)&amp;MID(COMPRAS!F9516,1,2)&amp;MID(COMPRAS!D9516,1,2),IVA!W:W,0)),"SIN COD.")</f>
        <v>0</v>
      </c>
    </row>
    <row r="9617" spans="1:86" x14ac:dyDescent="0.25">
      <c r="A9617"/>
      <c r="B9617"/>
      <c r="D9617"/>
      <c r="AL9617">
        <f t="shared" si="1050"/>
        <v>0</v>
      </c>
      <c r="AQ9617">
        <f t="shared" si="1051"/>
        <v>0</v>
      </c>
      <c r="AR9617" t="str">
        <f>IFERROR(IF(OR(AP9617=338,AP9617=340,AP9617=341,AP9617=342,AP9617="342A",AP9617="342B"),PorcenRet(AP9617,AT9617,AU9617),INDEX(PORCENTAJEBUSCAR,MATCH(AP9617,CódigoRET,0),4)*1),"")</f>
        <v/>
      </c>
      <c r="AS9617">
        <f t="shared" si="1052"/>
        <v>0</v>
      </c>
      <c r="BF9617" t="str">
        <f>IFERROR(IF(OR(BD9617=338,BD9617=340,BD9617=341,BD9617=342,BD9617="342A",BD9617="342B"),PorcenRet(BD9617,BH9617,BI9617),INDEX(PORCENTAJEBUSCAR,MATCH(BD9617,CódigoRET,0),4)*1),"")</f>
        <v/>
      </c>
      <c r="BG9617">
        <f t="shared" si="1053"/>
        <v>0</v>
      </c>
      <c r="BO9617">
        <f t="shared" si="1054"/>
        <v>0</v>
      </c>
      <c r="CC9617">
        <f t="shared" si="1055"/>
        <v>0</v>
      </c>
      <c r="CD9617">
        <f t="shared" si="1056"/>
        <v>0</v>
      </c>
      <c r="CG9617">
        <f ca="1">IFERROR(INDIRECT("IVA!X"&amp;MATCH(MID(COMPRAS!C9517,1,2)&amp;MID(COMPRAS!F9517,1,2)&amp;MID(COMPRAS!D9517,1,2),IVA!W:W,0)),"SIN COD.")</f>
        <v>0</v>
      </c>
      <c r="CH9617">
        <f ca="1">IFERROR(INDIRECT("IVA!Y"&amp;MATCH(MID(COMPRAS!C9517,1,2)&amp;MID(COMPRAS!F9517,1,2)&amp;MID(COMPRAS!D9517,1,2),IVA!W:W,0)),"SIN COD.")</f>
        <v>0</v>
      </c>
    </row>
    <row r="9618" spans="1:86" x14ac:dyDescent="0.25">
      <c r="A9618"/>
      <c r="B9618"/>
      <c r="D9618"/>
      <c r="AL9618">
        <f t="shared" si="1050"/>
        <v>0</v>
      </c>
      <c r="AQ9618">
        <f t="shared" si="1051"/>
        <v>0</v>
      </c>
      <c r="AR9618" t="str">
        <f>IFERROR(IF(OR(AP9618=338,AP9618=340,AP9618=341,AP9618=342,AP9618="342A",AP9618="342B"),PorcenRet(AP9618,AT9618,AU9618),INDEX(PORCENTAJEBUSCAR,MATCH(AP9618,CódigoRET,0),4)*1),"")</f>
        <v/>
      </c>
      <c r="AS9618">
        <f t="shared" si="1052"/>
        <v>0</v>
      </c>
      <c r="BF9618" t="str">
        <f>IFERROR(IF(OR(BD9618=338,BD9618=340,BD9618=341,BD9618=342,BD9618="342A",BD9618="342B"),PorcenRet(BD9618,BH9618,BI9618),INDEX(PORCENTAJEBUSCAR,MATCH(BD9618,CódigoRET,0),4)*1),"")</f>
        <v/>
      </c>
      <c r="BG9618">
        <f t="shared" si="1053"/>
        <v>0</v>
      </c>
      <c r="BO9618">
        <f t="shared" si="1054"/>
        <v>0</v>
      </c>
      <c r="CC9618">
        <f t="shared" si="1055"/>
        <v>0</v>
      </c>
      <c r="CD9618">
        <f t="shared" si="1056"/>
        <v>0</v>
      </c>
      <c r="CG9618">
        <f ca="1">IFERROR(INDIRECT("IVA!X"&amp;MATCH(MID(COMPRAS!C9518,1,2)&amp;MID(COMPRAS!F9518,1,2)&amp;MID(COMPRAS!D9518,1,2),IVA!W:W,0)),"SIN COD.")</f>
        <v>0</v>
      </c>
      <c r="CH9618">
        <f ca="1">IFERROR(INDIRECT("IVA!Y"&amp;MATCH(MID(COMPRAS!C9518,1,2)&amp;MID(COMPRAS!F9518,1,2)&amp;MID(COMPRAS!D9518,1,2),IVA!W:W,0)),"SIN COD.")</f>
        <v>0</v>
      </c>
    </row>
    <row r="9619" spans="1:86" x14ac:dyDescent="0.25">
      <c r="A9619"/>
      <c r="B9619"/>
      <c r="D9619"/>
      <c r="AL9619">
        <f t="shared" si="1050"/>
        <v>0</v>
      </c>
      <c r="AQ9619">
        <f t="shared" si="1051"/>
        <v>0</v>
      </c>
      <c r="AR9619" t="str">
        <f>IFERROR(IF(OR(AP9619=338,AP9619=340,AP9619=341,AP9619=342,AP9619="342A",AP9619="342B"),PorcenRet(AP9619,AT9619,AU9619),INDEX(PORCENTAJEBUSCAR,MATCH(AP9619,CódigoRET,0),4)*1),"")</f>
        <v/>
      </c>
      <c r="AS9619">
        <f t="shared" si="1052"/>
        <v>0</v>
      </c>
      <c r="BF9619" t="str">
        <f>IFERROR(IF(OR(BD9619=338,BD9619=340,BD9619=341,BD9619=342,BD9619="342A",BD9619="342B"),PorcenRet(BD9619,BH9619,BI9619),INDEX(PORCENTAJEBUSCAR,MATCH(BD9619,CódigoRET,0),4)*1),"")</f>
        <v/>
      </c>
      <c r="BG9619">
        <f t="shared" si="1053"/>
        <v>0</v>
      </c>
      <c r="BO9619">
        <f t="shared" si="1054"/>
        <v>0</v>
      </c>
      <c r="CC9619">
        <f t="shared" si="1055"/>
        <v>0</v>
      </c>
      <c r="CD9619">
        <f t="shared" si="1056"/>
        <v>0</v>
      </c>
      <c r="CG9619">
        <f ca="1">IFERROR(INDIRECT("IVA!X"&amp;MATCH(MID(COMPRAS!C9519,1,2)&amp;MID(COMPRAS!F9519,1,2)&amp;MID(COMPRAS!D9519,1,2),IVA!W:W,0)),"SIN COD.")</f>
        <v>0</v>
      </c>
      <c r="CH9619">
        <f ca="1">IFERROR(INDIRECT("IVA!Y"&amp;MATCH(MID(COMPRAS!C9519,1,2)&amp;MID(COMPRAS!F9519,1,2)&amp;MID(COMPRAS!D9519,1,2),IVA!W:W,0)),"SIN COD.")</f>
        <v>0</v>
      </c>
    </row>
    <row r="9620" spans="1:86" x14ac:dyDescent="0.25">
      <c r="A9620"/>
      <c r="B9620"/>
      <c r="D9620"/>
      <c r="AL9620">
        <f t="shared" si="1050"/>
        <v>0</v>
      </c>
      <c r="AQ9620">
        <f t="shared" si="1051"/>
        <v>0</v>
      </c>
      <c r="AR9620" t="str">
        <f>IFERROR(IF(OR(AP9620=338,AP9620=340,AP9620=341,AP9620=342,AP9620="342A",AP9620="342B"),PorcenRet(AP9620,AT9620,AU9620),INDEX(PORCENTAJEBUSCAR,MATCH(AP9620,CódigoRET,0),4)*1),"")</f>
        <v/>
      </c>
      <c r="AS9620">
        <f t="shared" si="1052"/>
        <v>0</v>
      </c>
      <c r="BF9620" t="str">
        <f>IFERROR(IF(OR(BD9620=338,BD9620=340,BD9620=341,BD9620=342,BD9620="342A",BD9620="342B"),PorcenRet(BD9620,BH9620,BI9620),INDEX(PORCENTAJEBUSCAR,MATCH(BD9620,CódigoRET,0),4)*1),"")</f>
        <v/>
      </c>
      <c r="BG9620">
        <f t="shared" si="1053"/>
        <v>0</v>
      </c>
      <c r="BO9620">
        <f t="shared" si="1054"/>
        <v>0</v>
      </c>
      <c r="CC9620">
        <f t="shared" si="1055"/>
        <v>0</v>
      </c>
      <c r="CD9620">
        <f t="shared" si="1056"/>
        <v>0</v>
      </c>
      <c r="CG9620">
        <f ca="1">IFERROR(INDIRECT("IVA!X"&amp;MATCH(MID(COMPRAS!C9520,1,2)&amp;MID(COMPRAS!F9520,1,2)&amp;MID(COMPRAS!D9520,1,2),IVA!W:W,0)),"SIN COD.")</f>
        <v>0</v>
      </c>
      <c r="CH9620">
        <f ca="1">IFERROR(INDIRECT("IVA!Y"&amp;MATCH(MID(COMPRAS!C9520,1,2)&amp;MID(COMPRAS!F9520,1,2)&amp;MID(COMPRAS!D9520,1,2),IVA!W:W,0)),"SIN COD.")</f>
        <v>0</v>
      </c>
    </row>
    <row r="9621" spans="1:86" x14ac:dyDescent="0.25">
      <c r="A9621"/>
      <c r="B9621"/>
      <c r="D9621"/>
      <c r="AL9621">
        <f t="shared" si="1050"/>
        <v>0</v>
      </c>
      <c r="AQ9621">
        <f t="shared" si="1051"/>
        <v>0</v>
      </c>
      <c r="AR9621" t="str">
        <f>IFERROR(IF(OR(AP9621=338,AP9621=340,AP9621=341,AP9621=342,AP9621="342A",AP9621="342B"),PorcenRet(AP9621,AT9621,AU9621),INDEX(PORCENTAJEBUSCAR,MATCH(AP9621,CódigoRET,0),4)*1),"")</f>
        <v/>
      </c>
      <c r="AS9621">
        <f t="shared" si="1052"/>
        <v>0</v>
      </c>
      <c r="BF9621" t="str">
        <f>IFERROR(IF(OR(BD9621=338,BD9621=340,BD9621=341,BD9621=342,BD9621="342A",BD9621="342B"),PorcenRet(BD9621,BH9621,BI9621),INDEX(PORCENTAJEBUSCAR,MATCH(BD9621,CódigoRET,0),4)*1),"")</f>
        <v/>
      </c>
      <c r="BG9621">
        <f t="shared" si="1053"/>
        <v>0</v>
      </c>
      <c r="BO9621">
        <f t="shared" si="1054"/>
        <v>0</v>
      </c>
      <c r="CC9621">
        <f t="shared" si="1055"/>
        <v>0</v>
      </c>
      <c r="CD9621">
        <f t="shared" si="1056"/>
        <v>0</v>
      </c>
      <c r="CG9621">
        <f ca="1">IFERROR(INDIRECT("IVA!X"&amp;MATCH(MID(COMPRAS!C9521,1,2)&amp;MID(COMPRAS!F9521,1,2)&amp;MID(COMPRAS!D9521,1,2),IVA!W:W,0)),"SIN COD.")</f>
        <v>0</v>
      </c>
      <c r="CH9621">
        <f ca="1">IFERROR(INDIRECT("IVA!Y"&amp;MATCH(MID(COMPRAS!C9521,1,2)&amp;MID(COMPRAS!F9521,1,2)&amp;MID(COMPRAS!D9521,1,2),IVA!W:W,0)),"SIN COD.")</f>
        <v>0</v>
      </c>
    </row>
    <row r="9622" spans="1:86" x14ac:dyDescent="0.25">
      <c r="A9622"/>
      <c r="B9622"/>
      <c r="D9622"/>
      <c r="AL9622">
        <f t="shared" si="1050"/>
        <v>0</v>
      </c>
      <c r="AQ9622">
        <f t="shared" si="1051"/>
        <v>0</v>
      </c>
      <c r="AR9622" t="str">
        <f>IFERROR(IF(OR(AP9622=338,AP9622=340,AP9622=341,AP9622=342,AP9622="342A",AP9622="342B"),PorcenRet(AP9622,AT9622,AU9622),INDEX(PORCENTAJEBUSCAR,MATCH(AP9622,CódigoRET,0),4)*1),"")</f>
        <v/>
      </c>
      <c r="AS9622">
        <f t="shared" si="1052"/>
        <v>0</v>
      </c>
      <c r="BF9622" t="str">
        <f>IFERROR(IF(OR(BD9622=338,BD9622=340,BD9622=341,BD9622=342,BD9622="342A",BD9622="342B"),PorcenRet(BD9622,BH9622,BI9622),INDEX(PORCENTAJEBUSCAR,MATCH(BD9622,CódigoRET,0),4)*1),"")</f>
        <v/>
      </c>
      <c r="BG9622">
        <f t="shared" si="1053"/>
        <v>0</v>
      </c>
      <c r="BO9622">
        <f t="shared" si="1054"/>
        <v>0</v>
      </c>
      <c r="CC9622">
        <f t="shared" si="1055"/>
        <v>0</v>
      </c>
      <c r="CD9622">
        <f t="shared" si="1056"/>
        <v>0</v>
      </c>
      <c r="CG9622">
        <f ca="1">IFERROR(INDIRECT("IVA!X"&amp;MATCH(MID(COMPRAS!C9522,1,2)&amp;MID(COMPRAS!F9522,1,2)&amp;MID(COMPRAS!D9522,1,2),IVA!W:W,0)),"SIN COD.")</f>
        <v>0</v>
      </c>
      <c r="CH9622">
        <f ca="1">IFERROR(INDIRECT("IVA!Y"&amp;MATCH(MID(COMPRAS!C9522,1,2)&amp;MID(COMPRAS!F9522,1,2)&amp;MID(COMPRAS!D9522,1,2),IVA!W:W,0)),"SIN COD.")</f>
        <v>0</v>
      </c>
    </row>
    <row r="9623" spans="1:86" x14ac:dyDescent="0.25">
      <c r="A9623"/>
      <c r="B9623"/>
      <c r="D9623"/>
      <c r="AL9623">
        <f t="shared" si="1050"/>
        <v>0</v>
      </c>
      <c r="AQ9623">
        <f t="shared" si="1051"/>
        <v>0</v>
      </c>
      <c r="AR9623" t="str">
        <f>IFERROR(IF(OR(AP9623=338,AP9623=340,AP9623=341,AP9623=342,AP9623="342A",AP9623="342B"),PorcenRet(AP9623,AT9623,AU9623),INDEX(PORCENTAJEBUSCAR,MATCH(AP9623,CódigoRET,0),4)*1),"")</f>
        <v/>
      </c>
      <c r="AS9623">
        <f t="shared" si="1052"/>
        <v>0</v>
      </c>
      <c r="BF9623" t="str">
        <f>IFERROR(IF(OR(BD9623=338,BD9623=340,BD9623=341,BD9623=342,BD9623="342A",BD9623="342B"),PorcenRet(BD9623,BH9623,BI9623),INDEX(PORCENTAJEBUSCAR,MATCH(BD9623,CódigoRET,0),4)*1),"")</f>
        <v/>
      </c>
      <c r="BG9623">
        <f t="shared" si="1053"/>
        <v>0</v>
      </c>
      <c r="BO9623">
        <f t="shared" si="1054"/>
        <v>0</v>
      </c>
      <c r="CC9623">
        <f t="shared" si="1055"/>
        <v>0</v>
      </c>
      <c r="CD9623">
        <f t="shared" si="1056"/>
        <v>0</v>
      </c>
      <c r="CG9623">
        <f ca="1">IFERROR(INDIRECT("IVA!X"&amp;MATCH(MID(COMPRAS!C9523,1,2)&amp;MID(COMPRAS!F9523,1,2)&amp;MID(COMPRAS!D9523,1,2),IVA!W:W,0)),"SIN COD.")</f>
        <v>0</v>
      </c>
      <c r="CH9623">
        <f ca="1">IFERROR(INDIRECT("IVA!Y"&amp;MATCH(MID(COMPRAS!C9523,1,2)&amp;MID(COMPRAS!F9523,1,2)&amp;MID(COMPRAS!D9523,1,2),IVA!W:W,0)),"SIN COD.")</f>
        <v>0</v>
      </c>
    </row>
    <row r="9624" spans="1:86" x14ac:dyDescent="0.25">
      <c r="A9624"/>
      <c r="B9624"/>
      <c r="D9624"/>
      <c r="AL9624">
        <f t="shared" si="1050"/>
        <v>0</v>
      </c>
      <c r="AQ9624">
        <f t="shared" si="1051"/>
        <v>0</v>
      </c>
      <c r="AR9624" t="str">
        <f>IFERROR(IF(OR(AP9624=338,AP9624=340,AP9624=341,AP9624=342,AP9624="342A",AP9624="342B"),PorcenRet(AP9624,AT9624,AU9624),INDEX(PORCENTAJEBUSCAR,MATCH(AP9624,CódigoRET,0),4)*1),"")</f>
        <v/>
      </c>
      <c r="AS9624">
        <f t="shared" si="1052"/>
        <v>0</v>
      </c>
      <c r="BF9624" t="str">
        <f>IFERROR(IF(OR(BD9624=338,BD9624=340,BD9624=341,BD9624=342,BD9624="342A",BD9624="342B"),PorcenRet(BD9624,BH9624,BI9624),INDEX(PORCENTAJEBUSCAR,MATCH(BD9624,CódigoRET,0),4)*1),"")</f>
        <v/>
      </c>
      <c r="BG9624">
        <f t="shared" si="1053"/>
        <v>0</v>
      </c>
      <c r="BO9624">
        <f t="shared" si="1054"/>
        <v>0</v>
      </c>
      <c r="CC9624">
        <f t="shared" si="1055"/>
        <v>0</v>
      </c>
      <c r="CD9624">
        <f t="shared" si="1056"/>
        <v>0</v>
      </c>
      <c r="CG9624">
        <f ca="1">IFERROR(INDIRECT("IVA!X"&amp;MATCH(MID(COMPRAS!C9524,1,2)&amp;MID(COMPRAS!F9524,1,2)&amp;MID(COMPRAS!D9524,1,2),IVA!W:W,0)),"SIN COD.")</f>
        <v>0</v>
      </c>
      <c r="CH9624">
        <f ca="1">IFERROR(INDIRECT("IVA!Y"&amp;MATCH(MID(COMPRAS!C9524,1,2)&amp;MID(COMPRAS!F9524,1,2)&amp;MID(COMPRAS!D9524,1,2),IVA!W:W,0)),"SIN COD.")</f>
        <v>0</v>
      </c>
    </row>
    <row r="9625" spans="1:86" x14ac:dyDescent="0.25">
      <c r="A9625"/>
      <c r="B9625"/>
      <c r="D9625"/>
      <c r="AL9625">
        <f t="shared" si="1050"/>
        <v>0</v>
      </c>
      <c r="AQ9625">
        <f t="shared" si="1051"/>
        <v>0</v>
      </c>
      <c r="AR9625" t="str">
        <f>IFERROR(IF(OR(AP9625=338,AP9625=340,AP9625=341,AP9625=342,AP9625="342A",AP9625="342B"),PorcenRet(AP9625,AT9625,AU9625),INDEX(PORCENTAJEBUSCAR,MATCH(AP9625,CódigoRET,0),4)*1),"")</f>
        <v/>
      </c>
      <c r="AS9625">
        <f t="shared" si="1052"/>
        <v>0</v>
      </c>
      <c r="BF9625" t="str">
        <f>IFERROR(IF(OR(BD9625=338,BD9625=340,BD9625=341,BD9625=342,BD9625="342A",BD9625="342B"),PorcenRet(BD9625,BH9625,BI9625),INDEX(PORCENTAJEBUSCAR,MATCH(BD9625,CódigoRET,0),4)*1),"")</f>
        <v/>
      </c>
      <c r="BG9625">
        <f t="shared" si="1053"/>
        <v>0</v>
      </c>
      <c r="BO9625">
        <f t="shared" si="1054"/>
        <v>0</v>
      </c>
      <c r="CC9625">
        <f t="shared" si="1055"/>
        <v>0</v>
      </c>
      <c r="CD9625">
        <f t="shared" si="1056"/>
        <v>0</v>
      </c>
      <c r="CG9625">
        <f ca="1">IFERROR(INDIRECT("IVA!X"&amp;MATCH(MID(COMPRAS!C9525,1,2)&amp;MID(COMPRAS!F9525,1,2)&amp;MID(COMPRAS!D9525,1,2),IVA!W:W,0)),"SIN COD.")</f>
        <v>0</v>
      </c>
      <c r="CH9625">
        <f ca="1">IFERROR(INDIRECT("IVA!Y"&amp;MATCH(MID(COMPRAS!C9525,1,2)&amp;MID(COMPRAS!F9525,1,2)&amp;MID(COMPRAS!D9525,1,2),IVA!W:W,0)),"SIN COD.")</f>
        <v>0</v>
      </c>
    </row>
    <row r="9626" spans="1:86" x14ac:dyDescent="0.25">
      <c r="A9626"/>
      <c r="B9626"/>
      <c r="D9626"/>
      <c r="AL9626">
        <f t="shared" si="1050"/>
        <v>0</v>
      </c>
      <c r="AQ9626">
        <f t="shared" si="1051"/>
        <v>0</v>
      </c>
      <c r="AR9626" t="str">
        <f>IFERROR(IF(OR(AP9626=338,AP9626=340,AP9626=341,AP9626=342,AP9626="342A",AP9626="342B"),PorcenRet(AP9626,AT9626,AU9626),INDEX(PORCENTAJEBUSCAR,MATCH(AP9626,CódigoRET,0),4)*1),"")</f>
        <v/>
      </c>
      <c r="AS9626">
        <f t="shared" si="1052"/>
        <v>0</v>
      </c>
      <c r="BF9626" t="str">
        <f>IFERROR(IF(OR(BD9626=338,BD9626=340,BD9626=341,BD9626=342,BD9626="342A",BD9626="342B"),PorcenRet(BD9626,BH9626,BI9626),INDEX(PORCENTAJEBUSCAR,MATCH(BD9626,CódigoRET,0),4)*1),"")</f>
        <v/>
      </c>
      <c r="BG9626">
        <f t="shared" si="1053"/>
        <v>0</v>
      </c>
      <c r="BO9626">
        <f t="shared" si="1054"/>
        <v>0</v>
      </c>
      <c r="CC9626">
        <f t="shared" si="1055"/>
        <v>0</v>
      </c>
      <c r="CD9626">
        <f t="shared" si="1056"/>
        <v>0</v>
      </c>
      <c r="CG9626">
        <f ca="1">IFERROR(INDIRECT("IVA!X"&amp;MATCH(MID(COMPRAS!C9526,1,2)&amp;MID(COMPRAS!F9526,1,2)&amp;MID(COMPRAS!D9526,1,2),IVA!W:W,0)),"SIN COD.")</f>
        <v>0</v>
      </c>
      <c r="CH9626">
        <f ca="1">IFERROR(INDIRECT("IVA!Y"&amp;MATCH(MID(COMPRAS!C9526,1,2)&amp;MID(COMPRAS!F9526,1,2)&amp;MID(COMPRAS!D9526,1,2),IVA!W:W,0)),"SIN COD.")</f>
        <v>0</v>
      </c>
    </row>
    <row r="9627" spans="1:86" x14ac:dyDescent="0.25">
      <c r="A9627"/>
      <c r="B9627"/>
      <c r="D9627"/>
      <c r="AL9627">
        <f t="shared" si="1050"/>
        <v>0</v>
      </c>
      <c r="AQ9627">
        <f t="shared" si="1051"/>
        <v>0</v>
      </c>
      <c r="AR9627" t="str">
        <f>IFERROR(IF(OR(AP9627=338,AP9627=340,AP9627=341,AP9627=342,AP9627="342A",AP9627="342B"),PorcenRet(AP9627,AT9627,AU9627),INDEX(PORCENTAJEBUSCAR,MATCH(AP9627,CódigoRET,0),4)*1),"")</f>
        <v/>
      </c>
      <c r="AS9627">
        <f t="shared" si="1052"/>
        <v>0</v>
      </c>
      <c r="BF9627" t="str">
        <f>IFERROR(IF(OR(BD9627=338,BD9627=340,BD9627=341,BD9627=342,BD9627="342A",BD9627="342B"),PorcenRet(BD9627,BH9627,BI9627),INDEX(PORCENTAJEBUSCAR,MATCH(BD9627,CódigoRET,0),4)*1),"")</f>
        <v/>
      </c>
      <c r="BG9627">
        <f t="shared" si="1053"/>
        <v>0</v>
      </c>
      <c r="BO9627">
        <f t="shared" si="1054"/>
        <v>0</v>
      </c>
      <c r="CC9627">
        <f t="shared" si="1055"/>
        <v>0</v>
      </c>
      <c r="CD9627">
        <f t="shared" si="1056"/>
        <v>0</v>
      </c>
      <c r="CG9627">
        <f ca="1">IFERROR(INDIRECT("IVA!X"&amp;MATCH(MID(COMPRAS!C9527,1,2)&amp;MID(COMPRAS!F9527,1,2)&amp;MID(COMPRAS!D9527,1,2),IVA!W:W,0)),"SIN COD.")</f>
        <v>0</v>
      </c>
      <c r="CH9627">
        <f ca="1">IFERROR(INDIRECT("IVA!Y"&amp;MATCH(MID(COMPRAS!C9527,1,2)&amp;MID(COMPRAS!F9527,1,2)&amp;MID(COMPRAS!D9527,1,2),IVA!W:W,0)),"SIN COD.")</f>
        <v>0</v>
      </c>
    </row>
    <row r="9628" spans="1:86" x14ac:dyDescent="0.25">
      <c r="A9628"/>
      <c r="B9628"/>
      <c r="D9628"/>
      <c r="AL9628">
        <f t="shared" si="1050"/>
        <v>0</v>
      </c>
      <c r="AQ9628">
        <f t="shared" si="1051"/>
        <v>0</v>
      </c>
      <c r="AR9628" t="str">
        <f>IFERROR(IF(OR(AP9628=338,AP9628=340,AP9628=341,AP9628=342,AP9628="342A",AP9628="342B"),PorcenRet(AP9628,AT9628,AU9628),INDEX(PORCENTAJEBUSCAR,MATCH(AP9628,CódigoRET,0),4)*1),"")</f>
        <v/>
      </c>
      <c r="AS9628">
        <f t="shared" si="1052"/>
        <v>0</v>
      </c>
      <c r="BF9628" t="str">
        <f>IFERROR(IF(OR(BD9628=338,BD9628=340,BD9628=341,BD9628=342,BD9628="342A",BD9628="342B"),PorcenRet(BD9628,BH9628,BI9628),INDEX(PORCENTAJEBUSCAR,MATCH(BD9628,CódigoRET,0),4)*1),"")</f>
        <v/>
      </c>
      <c r="BG9628">
        <f t="shared" si="1053"/>
        <v>0</v>
      </c>
      <c r="BO9628">
        <f t="shared" si="1054"/>
        <v>0</v>
      </c>
      <c r="CC9628">
        <f t="shared" si="1055"/>
        <v>0</v>
      </c>
      <c r="CD9628">
        <f t="shared" si="1056"/>
        <v>0</v>
      </c>
      <c r="CG9628">
        <f ca="1">IFERROR(INDIRECT("IVA!X"&amp;MATCH(MID(COMPRAS!C9528,1,2)&amp;MID(COMPRAS!F9528,1,2)&amp;MID(COMPRAS!D9528,1,2),IVA!W:W,0)),"SIN COD.")</f>
        <v>0</v>
      </c>
      <c r="CH9628">
        <f ca="1">IFERROR(INDIRECT("IVA!Y"&amp;MATCH(MID(COMPRAS!C9528,1,2)&amp;MID(COMPRAS!F9528,1,2)&amp;MID(COMPRAS!D9528,1,2),IVA!W:W,0)),"SIN COD.")</f>
        <v>0</v>
      </c>
    </row>
    <row r="9629" spans="1:86" x14ac:dyDescent="0.25">
      <c r="A9629"/>
      <c r="B9629"/>
      <c r="D9629"/>
      <c r="AL9629">
        <f t="shared" si="1050"/>
        <v>0</v>
      </c>
      <c r="AQ9629">
        <f t="shared" si="1051"/>
        <v>0</v>
      </c>
      <c r="AR9629" t="str">
        <f>IFERROR(IF(OR(AP9629=338,AP9629=340,AP9629=341,AP9629=342,AP9629="342A",AP9629="342B"),PorcenRet(AP9629,AT9629,AU9629),INDEX(PORCENTAJEBUSCAR,MATCH(AP9629,CódigoRET,0),4)*1),"")</f>
        <v/>
      </c>
      <c r="AS9629">
        <f t="shared" si="1052"/>
        <v>0</v>
      </c>
      <c r="BF9629" t="str">
        <f>IFERROR(IF(OR(BD9629=338,BD9629=340,BD9629=341,BD9629=342,BD9629="342A",BD9629="342B"),PorcenRet(BD9629,BH9629,BI9629),INDEX(PORCENTAJEBUSCAR,MATCH(BD9629,CódigoRET,0),4)*1),"")</f>
        <v/>
      </c>
      <c r="BG9629">
        <f t="shared" si="1053"/>
        <v>0</v>
      </c>
      <c r="BO9629">
        <f t="shared" si="1054"/>
        <v>0</v>
      </c>
      <c r="CC9629">
        <f t="shared" si="1055"/>
        <v>0</v>
      </c>
      <c r="CD9629">
        <f t="shared" si="1056"/>
        <v>0</v>
      </c>
      <c r="CG9629">
        <f ca="1">IFERROR(INDIRECT("IVA!X"&amp;MATCH(MID(COMPRAS!C9529,1,2)&amp;MID(COMPRAS!F9529,1,2)&amp;MID(COMPRAS!D9529,1,2),IVA!W:W,0)),"SIN COD.")</f>
        <v>0</v>
      </c>
      <c r="CH9629">
        <f ca="1">IFERROR(INDIRECT("IVA!Y"&amp;MATCH(MID(COMPRAS!C9529,1,2)&amp;MID(COMPRAS!F9529,1,2)&amp;MID(COMPRAS!D9529,1,2),IVA!W:W,0)),"SIN COD.")</f>
        <v>0</v>
      </c>
    </row>
    <row r="9630" spans="1:86" x14ac:dyDescent="0.25">
      <c r="A9630"/>
      <c r="B9630"/>
      <c r="D9630"/>
      <c r="AL9630">
        <f t="shared" si="1050"/>
        <v>0</v>
      </c>
      <c r="AQ9630">
        <f t="shared" si="1051"/>
        <v>0</v>
      </c>
      <c r="AR9630" t="str">
        <f>IFERROR(IF(OR(AP9630=338,AP9630=340,AP9630=341,AP9630=342,AP9630="342A",AP9630="342B"),PorcenRet(AP9630,AT9630,AU9630),INDEX(PORCENTAJEBUSCAR,MATCH(AP9630,CódigoRET,0),4)*1),"")</f>
        <v/>
      </c>
      <c r="AS9630">
        <f t="shared" si="1052"/>
        <v>0</v>
      </c>
      <c r="BF9630" t="str">
        <f>IFERROR(IF(OR(BD9630=338,BD9630=340,BD9630=341,BD9630=342,BD9630="342A",BD9630="342B"),PorcenRet(BD9630,BH9630,BI9630),INDEX(PORCENTAJEBUSCAR,MATCH(BD9630,CódigoRET,0),4)*1),"")</f>
        <v/>
      </c>
      <c r="BG9630">
        <f t="shared" si="1053"/>
        <v>0</v>
      </c>
      <c r="BO9630">
        <f t="shared" si="1054"/>
        <v>0</v>
      </c>
      <c r="CC9630">
        <f t="shared" si="1055"/>
        <v>0</v>
      </c>
      <c r="CD9630">
        <f t="shared" si="1056"/>
        <v>0</v>
      </c>
      <c r="CG9630">
        <f ca="1">IFERROR(INDIRECT("IVA!X"&amp;MATCH(MID(COMPRAS!C9530,1,2)&amp;MID(COMPRAS!F9530,1,2)&amp;MID(COMPRAS!D9530,1,2),IVA!W:W,0)),"SIN COD.")</f>
        <v>0</v>
      </c>
      <c r="CH9630">
        <f ca="1">IFERROR(INDIRECT("IVA!Y"&amp;MATCH(MID(COMPRAS!C9530,1,2)&amp;MID(COMPRAS!F9530,1,2)&amp;MID(COMPRAS!D9530,1,2),IVA!W:W,0)),"SIN COD.")</f>
        <v>0</v>
      </c>
    </row>
    <row r="9631" spans="1:86" x14ac:dyDescent="0.25">
      <c r="A9631"/>
      <c r="B9631"/>
      <c r="D9631"/>
      <c r="AL9631">
        <f t="shared" si="1050"/>
        <v>0</v>
      </c>
      <c r="AQ9631">
        <f t="shared" si="1051"/>
        <v>0</v>
      </c>
      <c r="AR9631" t="str">
        <f>IFERROR(IF(OR(AP9631=338,AP9631=340,AP9631=341,AP9631=342,AP9631="342A",AP9631="342B"),PorcenRet(AP9631,AT9631,AU9631),INDEX(PORCENTAJEBUSCAR,MATCH(AP9631,CódigoRET,0),4)*1),"")</f>
        <v/>
      </c>
      <c r="AS9631">
        <f t="shared" si="1052"/>
        <v>0</v>
      </c>
      <c r="BF9631" t="str">
        <f>IFERROR(IF(OR(BD9631=338,BD9631=340,BD9631=341,BD9631=342,BD9631="342A",BD9631="342B"),PorcenRet(BD9631,BH9631,BI9631),INDEX(PORCENTAJEBUSCAR,MATCH(BD9631,CódigoRET,0),4)*1),"")</f>
        <v/>
      </c>
      <c r="BG9631">
        <f t="shared" si="1053"/>
        <v>0</v>
      </c>
      <c r="BO9631">
        <f t="shared" si="1054"/>
        <v>0</v>
      </c>
      <c r="CC9631">
        <f t="shared" si="1055"/>
        <v>0</v>
      </c>
      <c r="CD9631">
        <f t="shared" si="1056"/>
        <v>0</v>
      </c>
      <c r="CG9631">
        <f ca="1">IFERROR(INDIRECT("IVA!X"&amp;MATCH(MID(COMPRAS!C9531,1,2)&amp;MID(COMPRAS!F9531,1,2)&amp;MID(COMPRAS!D9531,1,2),IVA!W:W,0)),"SIN COD.")</f>
        <v>0</v>
      </c>
      <c r="CH9631">
        <f ca="1">IFERROR(INDIRECT("IVA!Y"&amp;MATCH(MID(COMPRAS!C9531,1,2)&amp;MID(COMPRAS!F9531,1,2)&amp;MID(COMPRAS!D9531,1,2),IVA!W:W,0)),"SIN COD.")</f>
        <v>0</v>
      </c>
    </row>
    <row r="9632" spans="1:86" x14ac:dyDescent="0.25">
      <c r="A9632"/>
      <c r="B9632"/>
      <c r="D9632"/>
      <c r="AL9632">
        <f t="shared" si="1050"/>
        <v>0</v>
      </c>
      <c r="AQ9632">
        <f t="shared" si="1051"/>
        <v>0</v>
      </c>
      <c r="AR9632" t="str">
        <f>IFERROR(IF(OR(AP9632=338,AP9632=340,AP9632=341,AP9632=342,AP9632="342A",AP9632="342B"),PorcenRet(AP9632,AT9632,AU9632),INDEX(PORCENTAJEBUSCAR,MATCH(AP9632,CódigoRET,0),4)*1),"")</f>
        <v/>
      </c>
      <c r="AS9632">
        <f t="shared" si="1052"/>
        <v>0</v>
      </c>
      <c r="BF9632" t="str">
        <f>IFERROR(IF(OR(BD9632=338,BD9632=340,BD9632=341,BD9632=342,BD9632="342A",BD9632="342B"),PorcenRet(BD9632,BH9632,BI9632),INDEX(PORCENTAJEBUSCAR,MATCH(BD9632,CódigoRET,0),4)*1),"")</f>
        <v/>
      </c>
      <c r="BG9632">
        <f t="shared" si="1053"/>
        <v>0</v>
      </c>
      <c r="BO9632">
        <f t="shared" si="1054"/>
        <v>0</v>
      </c>
      <c r="CC9632">
        <f t="shared" si="1055"/>
        <v>0</v>
      </c>
      <c r="CD9632">
        <f t="shared" si="1056"/>
        <v>0</v>
      </c>
      <c r="CG9632">
        <f ca="1">IFERROR(INDIRECT("IVA!X"&amp;MATCH(MID(COMPRAS!C9532,1,2)&amp;MID(COMPRAS!F9532,1,2)&amp;MID(COMPRAS!D9532,1,2),IVA!W:W,0)),"SIN COD.")</f>
        <v>0</v>
      </c>
      <c r="CH9632">
        <f ca="1">IFERROR(INDIRECT("IVA!Y"&amp;MATCH(MID(COMPRAS!C9532,1,2)&amp;MID(COMPRAS!F9532,1,2)&amp;MID(COMPRAS!D9532,1,2),IVA!W:W,0)),"SIN COD.")</f>
        <v>0</v>
      </c>
    </row>
    <row r="9633" spans="1:86" x14ac:dyDescent="0.25">
      <c r="A9633"/>
      <c r="B9633"/>
      <c r="D9633"/>
      <c r="AL9633">
        <f t="shared" si="1050"/>
        <v>0</v>
      </c>
      <c r="AQ9633">
        <f t="shared" si="1051"/>
        <v>0</v>
      </c>
      <c r="AR9633" t="str">
        <f>IFERROR(IF(OR(AP9633=338,AP9633=340,AP9633=341,AP9633=342,AP9633="342A",AP9633="342B"),PorcenRet(AP9633,AT9633,AU9633),INDEX(PORCENTAJEBUSCAR,MATCH(AP9633,CódigoRET,0),4)*1),"")</f>
        <v/>
      </c>
      <c r="AS9633">
        <f t="shared" si="1052"/>
        <v>0</v>
      </c>
      <c r="BF9633" t="str">
        <f>IFERROR(IF(OR(BD9633=338,BD9633=340,BD9633=341,BD9633=342,BD9633="342A",BD9633="342B"),PorcenRet(BD9633,BH9633,BI9633),INDEX(PORCENTAJEBUSCAR,MATCH(BD9633,CódigoRET,0),4)*1),"")</f>
        <v/>
      </c>
      <c r="BG9633">
        <f t="shared" si="1053"/>
        <v>0</v>
      </c>
      <c r="BO9633">
        <f t="shared" si="1054"/>
        <v>0</v>
      </c>
      <c r="CC9633">
        <f t="shared" si="1055"/>
        <v>0</v>
      </c>
      <c r="CD9633">
        <f t="shared" si="1056"/>
        <v>0</v>
      </c>
      <c r="CG9633">
        <f ca="1">IFERROR(INDIRECT("IVA!X"&amp;MATCH(MID(COMPRAS!C9533,1,2)&amp;MID(COMPRAS!F9533,1,2)&amp;MID(COMPRAS!D9533,1,2),IVA!W:W,0)),"SIN COD.")</f>
        <v>0</v>
      </c>
      <c r="CH9633">
        <f ca="1">IFERROR(INDIRECT("IVA!Y"&amp;MATCH(MID(COMPRAS!C9533,1,2)&amp;MID(COMPRAS!F9533,1,2)&amp;MID(COMPRAS!D9533,1,2),IVA!W:W,0)),"SIN COD.")</f>
        <v>0</v>
      </c>
    </row>
    <row r="9634" spans="1:86" x14ac:dyDescent="0.25">
      <c r="A9634"/>
      <c r="B9634"/>
      <c r="D9634"/>
      <c r="AL9634">
        <f t="shared" si="1050"/>
        <v>0</v>
      </c>
      <c r="AQ9634">
        <f t="shared" si="1051"/>
        <v>0</v>
      </c>
      <c r="AR9634" t="str">
        <f>IFERROR(IF(OR(AP9634=338,AP9634=340,AP9634=341,AP9634=342,AP9634="342A",AP9634="342B"),PorcenRet(AP9634,AT9634,AU9634),INDEX(PORCENTAJEBUSCAR,MATCH(AP9634,CódigoRET,0),4)*1),"")</f>
        <v/>
      </c>
      <c r="AS9634">
        <f t="shared" si="1052"/>
        <v>0</v>
      </c>
      <c r="BF9634" t="str">
        <f>IFERROR(IF(OR(BD9634=338,BD9634=340,BD9634=341,BD9634=342,BD9634="342A",BD9634="342B"),PorcenRet(BD9634,BH9634,BI9634),INDEX(PORCENTAJEBUSCAR,MATCH(BD9634,CódigoRET,0),4)*1),"")</f>
        <v/>
      </c>
      <c r="BG9634">
        <f t="shared" si="1053"/>
        <v>0</v>
      </c>
      <c r="BO9634">
        <f t="shared" si="1054"/>
        <v>0</v>
      </c>
      <c r="CC9634">
        <f t="shared" si="1055"/>
        <v>0</v>
      </c>
      <c r="CD9634">
        <f t="shared" si="1056"/>
        <v>0</v>
      </c>
      <c r="CG9634">
        <f ca="1">IFERROR(INDIRECT("IVA!X"&amp;MATCH(MID(COMPRAS!C9534,1,2)&amp;MID(COMPRAS!F9534,1,2)&amp;MID(COMPRAS!D9534,1,2),IVA!W:W,0)),"SIN COD.")</f>
        <v>0</v>
      </c>
      <c r="CH9634">
        <f ca="1">IFERROR(INDIRECT("IVA!Y"&amp;MATCH(MID(COMPRAS!C9534,1,2)&amp;MID(COMPRAS!F9534,1,2)&amp;MID(COMPRAS!D9534,1,2),IVA!W:W,0)),"SIN COD.")</f>
        <v>0</v>
      </c>
    </row>
    <row r="9635" spans="1:86" x14ac:dyDescent="0.25">
      <c r="A9635"/>
      <c r="B9635"/>
      <c r="D9635"/>
      <c r="AL9635">
        <f t="shared" si="1050"/>
        <v>0</v>
      </c>
      <c r="AQ9635">
        <f t="shared" si="1051"/>
        <v>0</v>
      </c>
      <c r="AR9635" t="str">
        <f>IFERROR(IF(OR(AP9635=338,AP9635=340,AP9635=341,AP9635=342,AP9635="342A",AP9635="342B"),PorcenRet(AP9635,AT9635,AU9635),INDEX(PORCENTAJEBUSCAR,MATCH(AP9635,CódigoRET,0),4)*1),"")</f>
        <v/>
      </c>
      <c r="AS9635">
        <f t="shared" si="1052"/>
        <v>0</v>
      </c>
      <c r="BF9635" t="str">
        <f>IFERROR(IF(OR(BD9635=338,BD9635=340,BD9635=341,BD9635=342,BD9635="342A",BD9635="342B"),PorcenRet(BD9635,BH9635,BI9635),INDEX(PORCENTAJEBUSCAR,MATCH(BD9635,CódigoRET,0),4)*1),"")</f>
        <v/>
      </c>
      <c r="BG9635">
        <f t="shared" si="1053"/>
        <v>0</v>
      </c>
      <c r="BO9635">
        <f t="shared" si="1054"/>
        <v>0</v>
      </c>
      <c r="CC9635">
        <f t="shared" si="1055"/>
        <v>0</v>
      </c>
      <c r="CD9635">
        <f t="shared" si="1056"/>
        <v>0</v>
      </c>
      <c r="CG9635">
        <f ca="1">IFERROR(INDIRECT("IVA!X"&amp;MATCH(MID(COMPRAS!C9535,1,2)&amp;MID(COMPRAS!F9535,1,2)&amp;MID(COMPRAS!D9535,1,2),IVA!W:W,0)),"SIN COD.")</f>
        <v>0</v>
      </c>
      <c r="CH9635">
        <f ca="1">IFERROR(INDIRECT("IVA!Y"&amp;MATCH(MID(COMPRAS!C9535,1,2)&amp;MID(COMPRAS!F9535,1,2)&amp;MID(COMPRAS!D9535,1,2),IVA!W:W,0)),"SIN COD.")</f>
        <v>0</v>
      </c>
    </row>
    <row r="9636" spans="1:86" x14ac:dyDescent="0.25">
      <c r="A9636"/>
      <c r="B9636"/>
      <c r="D9636"/>
      <c r="AL9636">
        <f t="shared" si="1050"/>
        <v>0</v>
      </c>
      <c r="AQ9636">
        <f t="shared" si="1051"/>
        <v>0</v>
      </c>
      <c r="AR9636" t="str">
        <f>IFERROR(IF(OR(AP9636=338,AP9636=340,AP9636=341,AP9636=342,AP9636="342A",AP9636="342B"),PorcenRet(AP9636,AT9636,AU9636),INDEX(PORCENTAJEBUSCAR,MATCH(AP9636,CódigoRET,0),4)*1),"")</f>
        <v/>
      </c>
      <c r="AS9636">
        <f t="shared" si="1052"/>
        <v>0</v>
      </c>
      <c r="BF9636" t="str">
        <f>IFERROR(IF(OR(BD9636=338,BD9636=340,BD9636=341,BD9636=342,BD9636="342A",BD9636="342B"),PorcenRet(BD9636,BH9636,BI9636),INDEX(PORCENTAJEBUSCAR,MATCH(BD9636,CódigoRET,0),4)*1),"")</f>
        <v/>
      </c>
      <c r="BG9636">
        <f t="shared" si="1053"/>
        <v>0</v>
      </c>
      <c r="BO9636">
        <f t="shared" si="1054"/>
        <v>0</v>
      </c>
      <c r="CC9636">
        <f t="shared" si="1055"/>
        <v>0</v>
      </c>
      <c r="CD9636">
        <f t="shared" si="1056"/>
        <v>0</v>
      </c>
      <c r="CG9636">
        <f ca="1">IFERROR(INDIRECT("IVA!X"&amp;MATCH(MID(COMPRAS!C9536,1,2)&amp;MID(COMPRAS!F9536,1,2)&amp;MID(COMPRAS!D9536,1,2),IVA!W:W,0)),"SIN COD.")</f>
        <v>0</v>
      </c>
      <c r="CH9636">
        <f ca="1">IFERROR(INDIRECT("IVA!Y"&amp;MATCH(MID(COMPRAS!C9536,1,2)&amp;MID(COMPRAS!F9536,1,2)&amp;MID(COMPRAS!D9536,1,2),IVA!W:W,0)),"SIN COD.")</f>
        <v>0</v>
      </c>
    </row>
    <row r="9637" spans="1:86" x14ac:dyDescent="0.25">
      <c r="A9637"/>
      <c r="B9637"/>
      <c r="D9637"/>
      <c r="AL9637">
        <f t="shared" si="1050"/>
        <v>0</v>
      </c>
      <c r="AQ9637">
        <f t="shared" si="1051"/>
        <v>0</v>
      </c>
      <c r="AR9637" t="str">
        <f>IFERROR(IF(OR(AP9637=338,AP9637=340,AP9637=341,AP9637=342,AP9637="342A",AP9637="342B"),PorcenRet(AP9637,AT9637,AU9637),INDEX(PORCENTAJEBUSCAR,MATCH(AP9637,CódigoRET,0),4)*1),"")</f>
        <v/>
      </c>
      <c r="AS9637">
        <f t="shared" si="1052"/>
        <v>0</v>
      </c>
      <c r="BF9637" t="str">
        <f>IFERROR(IF(OR(BD9637=338,BD9637=340,BD9637=341,BD9637=342,BD9637="342A",BD9637="342B"),PorcenRet(BD9637,BH9637,BI9637),INDEX(PORCENTAJEBUSCAR,MATCH(BD9637,CódigoRET,0),4)*1),"")</f>
        <v/>
      </c>
      <c r="BG9637">
        <f t="shared" si="1053"/>
        <v>0</v>
      </c>
      <c r="BO9637">
        <f t="shared" si="1054"/>
        <v>0</v>
      </c>
      <c r="CC9637">
        <f t="shared" si="1055"/>
        <v>0</v>
      </c>
      <c r="CD9637">
        <f t="shared" si="1056"/>
        <v>0</v>
      </c>
      <c r="CG9637">
        <f ca="1">IFERROR(INDIRECT("IVA!X"&amp;MATCH(MID(COMPRAS!C9537,1,2)&amp;MID(COMPRAS!F9537,1,2)&amp;MID(COMPRAS!D9537,1,2),IVA!W:W,0)),"SIN COD.")</f>
        <v>0</v>
      </c>
      <c r="CH9637">
        <f ca="1">IFERROR(INDIRECT("IVA!Y"&amp;MATCH(MID(COMPRAS!C9537,1,2)&amp;MID(COMPRAS!F9537,1,2)&amp;MID(COMPRAS!D9537,1,2),IVA!W:W,0)),"SIN COD.")</f>
        <v>0</v>
      </c>
    </row>
    <row r="9638" spans="1:86" x14ac:dyDescent="0.25">
      <c r="A9638"/>
      <c r="B9638"/>
      <c r="D9638"/>
      <c r="AL9638">
        <f t="shared" si="1050"/>
        <v>0</v>
      </c>
      <c r="AQ9638">
        <f t="shared" si="1051"/>
        <v>0</v>
      </c>
      <c r="AR9638" t="str">
        <f>IFERROR(IF(OR(AP9638=338,AP9638=340,AP9638=341,AP9638=342,AP9638="342A",AP9638="342B"),PorcenRet(AP9638,AT9638,AU9638),INDEX(PORCENTAJEBUSCAR,MATCH(AP9638,CódigoRET,0),4)*1),"")</f>
        <v/>
      </c>
      <c r="AS9638">
        <f t="shared" si="1052"/>
        <v>0</v>
      </c>
      <c r="BF9638" t="str">
        <f>IFERROR(IF(OR(BD9638=338,BD9638=340,BD9638=341,BD9638=342,BD9638="342A",BD9638="342B"),PorcenRet(BD9638,BH9638,BI9638),INDEX(PORCENTAJEBUSCAR,MATCH(BD9638,CódigoRET,0),4)*1),"")</f>
        <v/>
      </c>
      <c r="BG9638">
        <f t="shared" si="1053"/>
        <v>0</v>
      </c>
      <c r="BO9638">
        <f t="shared" si="1054"/>
        <v>0</v>
      </c>
      <c r="CC9638">
        <f t="shared" si="1055"/>
        <v>0</v>
      </c>
      <c r="CD9638">
        <f t="shared" si="1056"/>
        <v>0</v>
      </c>
      <c r="CG9638">
        <f ca="1">IFERROR(INDIRECT("IVA!X"&amp;MATCH(MID(COMPRAS!C9538,1,2)&amp;MID(COMPRAS!F9538,1,2)&amp;MID(COMPRAS!D9538,1,2),IVA!W:W,0)),"SIN COD.")</f>
        <v>0</v>
      </c>
      <c r="CH9638">
        <f ca="1">IFERROR(INDIRECT("IVA!Y"&amp;MATCH(MID(COMPRAS!C9538,1,2)&amp;MID(COMPRAS!F9538,1,2)&amp;MID(COMPRAS!D9538,1,2),IVA!W:W,0)),"SIN COD.")</f>
        <v>0</v>
      </c>
    </row>
    <row r="9639" spans="1:86" x14ac:dyDescent="0.25">
      <c r="A9639"/>
      <c r="B9639"/>
      <c r="D9639"/>
      <c r="AL9639">
        <f t="shared" si="1050"/>
        <v>0</v>
      </c>
      <c r="AQ9639">
        <f t="shared" si="1051"/>
        <v>0</v>
      </c>
      <c r="AR9639" t="str">
        <f>IFERROR(IF(OR(AP9639=338,AP9639=340,AP9639=341,AP9639=342,AP9639="342A",AP9639="342B"),PorcenRet(AP9639,AT9639,AU9639),INDEX(PORCENTAJEBUSCAR,MATCH(AP9639,CódigoRET,0),4)*1),"")</f>
        <v/>
      </c>
      <c r="AS9639">
        <f t="shared" si="1052"/>
        <v>0</v>
      </c>
      <c r="BF9639" t="str">
        <f>IFERROR(IF(OR(BD9639=338,BD9639=340,BD9639=341,BD9639=342,BD9639="342A",BD9639="342B"),PorcenRet(BD9639,BH9639,BI9639),INDEX(PORCENTAJEBUSCAR,MATCH(BD9639,CódigoRET,0),4)*1),"")</f>
        <v/>
      </c>
      <c r="BG9639">
        <f t="shared" si="1053"/>
        <v>0</v>
      </c>
      <c r="BO9639">
        <f t="shared" si="1054"/>
        <v>0</v>
      </c>
      <c r="CC9639">
        <f t="shared" si="1055"/>
        <v>0</v>
      </c>
      <c r="CD9639">
        <f t="shared" si="1056"/>
        <v>0</v>
      </c>
      <c r="CG9639">
        <f ca="1">IFERROR(INDIRECT("IVA!X"&amp;MATCH(MID(COMPRAS!C9539,1,2)&amp;MID(COMPRAS!F9539,1,2)&amp;MID(COMPRAS!D9539,1,2),IVA!W:W,0)),"SIN COD.")</f>
        <v>0</v>
      </c>
      <c r="CH9639">
        <f ca="1">IFERROR(INDIRECT("IVA!Y"&amp;MATCH(MID(COMPRAS!C9539,1,2)&amp;MID(COMPRAS!F9539,1,2)&amp;MID(COMPRAS!D9539,1,2),IVA!W:W,0)),"SIN COD.")</f>
        <v>0</v>
      </c>
    </row>
    <row r="9640" spans="1:86" x14ac:dyDescent="0.25">
      <c r="A9640"/>
      <c r="B9640"/>
      <c r="D9640"/>
      <c r="AL9640">
        <f t="shared" si="1050"/>
        <v>0</v>
      </c>
      <c r="AQ9640">
        <f t="shared" si="1051"/>
        <v>0</v>
      </c>
      <c r="AR9640" t="str">
        <f>IFERROR(IF(OR(AP9640=338,AP9640=340,AP9640=341,AP9640=342,AP9640="342A",AP9640="342B"),PorcenRet(AP9640,AT9640,AU9640),INDEX(PORCENTAJEBUSCAR,MATCH(AP9640,CódigoRET,0),4)*1),"")</f>
        <v/>
      </c>
      <c r="AS9640">
        <f t="shared" si="1052"/>
        <v>0</v>
      </c>
      <c r="BF9640" t="str">
        <f>IFERROR(IF(OR(BD9640=338,BD9640=340,BD9640=341,BD9640=342,BD9640="342A",BD9640="342B"),PorcenRet(BD9640,BH9640,BI9640),INDEX(PORCENTAJEBUSCAR,MATCH(BD9640,CódigoRET,0),4)*1),"")</f>
        <v/>
      </c>
      <c r="BG9640">
        <f t="shared" si="1053"/>
        <v>0</v>
      </c>
      <c r="BO9640">
        <f t="shared" si="1054"/>
        <v>0</v>
      </c>
      <c r="CC9640">
        <f t="shared" si="1055"/>
        <v>0</v>
      </c>
      <c r="CD9640">
        <f t="shared" si="1056"/>
        <v>0</v>
      </c>
      <c r="CG9640">
        <f ca="1">IFERROR(INDIRECT("IVA!X"&amp;MATCH(MID(COMPRAS!C9540,1,2)&amp;MID(COMPRAS!F9540,1,2)&amp;MID(COMPRAS!D9540,1,2),IVA!W:W,0)),"SIN COD.")</f>
        <v>0</v>
      </c>
      <c r="CH9640">
        <f ca="1">IFERROR(INDIRECT("IVA!Y"&amp;MATCH(MID(COMPRAS!C9540,1,2)&amp;MID(COMPRAS!F9540,1,2)&amp;MID(COMPRAS!D9540,1,2),IVA!W:W,0)),"SIN COD.")</f>
        <v>0</v>
      </c>
    </row>
    <row r="9641" spans="1:86" x14ac:dyDescent="0.25">
      <c r="A9641"/>
      <c r="B9641"/>
      <c r="D9641"/>
      <c r="AL9641">
        <f t="shared" si="1050"/>
        <v>0</v>
      </c>
      <c r="AQ9641">
        <f t="shared" si="1051"/>
        <v>0</v>
      </c>
      <c r="AR9641" t="str">
        <f>IFERROR(IF(OR(AP9641=338,AP9641=340,AP9641=341,AP9641=342,AP9641="342A",AP9641="342B"),PorcenRet(AP9641,AT9641,AU9641),INDEX(PORCENTAJEBUSCAR,MATCH(AP9641,CódigoRET,0),4)*1),"")</f>
        <v/>
      </c>
      <c r="AS9641">
        <f t="shared" si="1052"/>
        <v>0</v>
      </c>
      <c r="BF9641" t="str">
        <f>IFERROR(IF(OR(BD9641=338,BD9641=340,BD9641=341,BD9641=342,BD9641="342A",BD9641="342B"),PorcenRet(BD9641,BH9641,BI9641),INDEX(PORCENTAJEBUSCAR,MATCH(BD9641,CódigoRET,0),4)*1),"")</f>
        <v/>
      </c>
      <c r="BG9641">
        <f t="shared" si="1053"/>
        <v>0</v>
      </c>
      <c r="BO9641">
        <f t="shared" si="1054"/>
        <v>0</v>
      </c>
      <c r="CC9641">
        <f t="shared" si="1055"/>
        <v>0</v>
      </c>
      <c r="CD9641">
        <f t="shared" si="1056"/>
        <v>0</v>
      </c>
      <c r="CG9641">
        <f ca="1">IFERROR(INDIRECT("IVA!X"&amp;MATCH(MID(COMPRAS!C9541,1,2)&amp;MID(COMPRAS!F9541,1,2)&amp;MID(COMPRAS!D9541,1,2),IVA!W:W,0)),"SIN COD.")</f>
        <v>0</v>
      </c>
      <c r="CH9641">
        <f ca="1">IFERROR(INDIRECT("IVA!Y"&amp;MATCH(MID(COMPRAS!C9541,1,2)&amp;MID(COMPRAS!F9541,1,2)&amp;MID(COMPRAS!D9541,1,2),IVA!W:W,0)),"SIN COD.")</f>
        <v>0</v>
      </c>
    </row>
    <row r="9642" spans="1:86" x14ac:dyDescent="0.25">
      <c r="A9642"/>
      <c r="B9642"/>
      <c r="D9642"/>
      <c r="AL9642">
        <f t="shared" si="1050"/>
        <v>0</v>
      </c>
      <c r="AQ9642">
        <f t="shared" si="1051"/>
        <v>0</v>
      </c>
      <c r="AR9642" t="str">
        <f>IFERROR(IF(OR(AP9642=338,AP9642=340,AP9642=341,AP9642=342,AP9642="342A",AP9642="342B"),PorcenRet(AP9642,AT9642,AU9642),INDEX(PORCENTAJEBUSCAR,MATCH(AP9642,CódigoRET,0),4)*1),"")</f>
        <v/>
      </c>
      <c r="AS9642">
        <f t="shared" si="1052"/>
        <v>0</v>
      </c>
      <c r="BF9642" t="str">
        <f>IFERROR(IF(OR(BD9642=338,BD9642=340,BD9642=341,BD9642=342,BD9642="342A",BD9642="342B"),PorcenRet(BD9642,BH9642,BI9642),INDEX(PORCENTAJEBUSCAR,MATCH(BD9642,CódigoRET,0),4)*1),"")</f>
        <v/>
      </c>
      <c r="BG9642">
        <f t="shared" si="1053"/>
        <v>0</v>
      </c>
      <c r="BO9642">
        <f t="shared" si="1054"/>
        <v>0</v>
      </c>
      <c r="CC9642">
        <f t="shared" si="1055"/>
        <v>0</v>
      </c>
      <c r="CD9642">
        <f t="shared" si="1056"/>
        <v>0</v>
      </c>
      <c r="CG9642">
        <f ca="1">IFERROR(INDIRECT("IVA!X"&amp;MATCH(MID(COMPRAS!C9542,1,2)&amp;MID(COMPRAS!F9542,1,2)&amp;MID(COMPRAS!D9542,1,2),IVA!W:W,0)),"SIN COD.")</f>
        <v>0</v>
      </c>
      <c r="CH9642">
        <f ca="1">IFERROR(INDIRECT("IVA!Y"&amp;MATCH(MID(COMPRAS!C9542,1,2)&amp;MID(COMPRAS!F9542,1,2)&amp;MID(COMPRAS!D9542,1,2),IVA!W:W,0)),"SIN COD.")</f>
        <v>0</v>
      </c>
    </row>
    <row r="9643" spans="1:86" x14ac:dyDescent="0.25">
      <c r="A9643"/>
      <c r="B9643"/>
      <c r="D9643"/>
      <c r="AL9643">
        <f t="shared" si="1050"/>
        <v>0</v>
      </c>
      <c r="AQ9643">
        <f t="shared" si="1051"/>
        <v>0</v>
      </c>
      <c r="AR9643" t="str">
        <f>IFERROR(IF(OR(AP9643=338,AP9643=340,AP9643=341,AP9643=342,AP9643="342A",AP9643="342B"),PorcenRet(AP9643,AT9643,AU9643),INDEX(PORCENTAJEBUSCAR,MATCH(AP9643,CódigoRET,0),4)*1),"")</f>
        <v/>
      </c>
      <c r="AS9643">
        <f t="shared" si="1052"/>
        <v>0</v>
      </c>
      <c r="BF9643" t="str">
        <f>IFERROR(IF(OR(BD9643=338,BD9643=340,BD9643=341,BD9643=342,BD9643="342A",BD9643="342B"),PorcenRet(BD9643,BH9643,BI9643),INDEX(PORCENTAJEBUSCAR,MATCH(BD9643,CódigoRET,0),4)*1),"")</f>
        <v/>
      </c>
      <c r="BG9643">
        <f t="shared" si="1053"/>
        <v>0</v>
      </c>
      <c r="BO9643">
        <f t="shared" si="1054"/>
        <v>0</v>
      </c>
      <c r="CC9643">
        <f t="shared" si="1055"/>
        <v>0</v>
      </c>
      <c r="CD9643">
        <f t="shared" si="1056"/>
        <v>0</v>
      </c>
      <c r="CG9643">
        <f ca="1">IFERROR(INDIRECT("IVA!X"&amp;MATCH(MID(COMPRAS!C9543,1,2)&amp;MID(COMPRAS!F9543,1,2)&amp;MID(COMPRAS!D9543,1,2),IVA!W:W,0)),"SIN COD.")</f>
        <v>0</v>
      </c>
      <c r="CH9643">
        <f ca="1">IFERROR(INDIRECT("IVA!Y"&amp;MATCH(MID(COMPRAS!C9543,1,2)&amp;MID(COMPRAS!F9543,1,2)&amp;MID(COMPRAS!D9543,1,2),IVA!W:W,0)),"SIN COD.")</f>
        <v>0</v>
      </c>
    </row>
    <row r="9644" spans="1:86" x14ac:dyDescent="0.25">
      <c r="A9644"/>
      <c r="B9644"/>
      <c r="D9644"/>
      <c r="AL9644">
        <f t="shared" si="1050"/>
        <v>0</v>
      </c>
      <c r="AQ9644">
        <f t="shared" si="1051"/>
        <v>0</v>
      </c>
      <c r="AR9644" t="str">
        <f>IFERROR(IF(OR(AP9644=338,AP9644=340,AP9644=341,AP9644=342,AP9644="342A",AP9644="342B"),PorcenRet(AP9644,AT9644,AU9644),INDEX(PORCENTAJEBUSCAR,MATCH(AP9644,CódigoRET,0),4)*1),"")</f>
        <v/>
      </c>
      <c r="AS9644">
        <f t="shared" si="1052"/>
        <v>0</v>
      </c>
      <c r="BF9644" t="str">
        <f>IFERROR(IF(OR(BD9644=338,BD9644=340,BD9644=341,BD9644=342,BD9644="342A",BD9644="342B"),PorcenRet(BD9644,BH9644,BI9644),INDEX(PORCENTAJEBUSCAR,MATCH(BD9644,CódigoRET,0),4)*1),"")</f>
        <v/>
      </c>
      <c r="BG9644">
        <f t="shared" si="1053"/>
        <v>0</v>
      </c>
      <c r="BO9644">
        <f t="shared" si="1054"/>
        <v>0</v>
      </c>
      <c r="CC9644">
        <f t="shared" si="1055"/>
        <v>0</v>
      </c>
      <c r="CD9644">
        <f t="shared" si="1056"/>
        <v>0</v>
      </c>
      <c r="CG9644">
        <f ca="1">IFERROR(INDIRECT("IVA!X"&amp;MATCH(MID(COMPRAS!C9544,1,2)&amp;MID(COMPRAS!F9544,1,2)&amp;MID(COMPRAS!D9544,1,2),IVA!W:W,0)),"SIN COD.")</f>
        <v>0</v>
      </c>
      <c r="CH9644">
        <f ca="1">IFERROR(INDIRECT("IVA!Y"&amp;MATCH(MID(COMPRAS!C9544,1,2)&amp;MID(COMPRAS!F9544,1,2)&amp;MID(COMPRAS!D9544,1,2),IVA!W:W,0)),"SIN COD.")</f>
        <v>0</v>
      </c>
    </row>
    <row r="9645" spans="1:86" x14ac:dyDescent="0.25">
      <c r="A9645"/>
      <c r="B9645"/>
      <c r="D9645"/>
      <c r="AL9645">
        <f t="shared" si="1050"/>
        <v>0</v>
      </c>
      <c r="AQ9645">
        <f t="shared" si="1051"/>
        <v>0</v>
      </c>
      <c r="AR9645" t="str">
        <f>IFERROR(IF(OR(AP9645=338,AP9645=340,AP9645=341,AP9645=342,AP9645="342A",AP9645="342B"),PorcenRet(AP9645,AT9645,AU9645),INDEX(PORCENTAJEBUSCAR,MATCH(AP9645,CódigoRET,0),4)*1),"")</f>
        <v/>
      </c>
      <c r="AS9645">
        <f t="shared" si="1052"/>
        <v>0</v>
      </c>
      <c r="BF9645" t="str">
        <f>IFERROR(IF(OR(BD9645=338,BD9645=340,BD9645=341,BD9645=342,BD9645="342A",BD9645="342B"),PorcenRet(BD9645,BH9645,BI9645),INDEX(PORCENTAJEBUSCAR,MATCH(BD9645,CódigoRET,0),4)*1),"")</f>
        <v/>
      </c>
      <c r="BG9645">
        <f t="shared" si="1053"/>
        <v>0</v>
      </c>
      <c r="BO9645">
        <f t="shared" si="1054"/>
        <v>0</v>
      </c>
      <c r="CC9645">
        <f t="shared" si="1055"/>
        <v>0</v>
      </c>
      <c r="CD9645">
        <f t="shared" si="1056"/>
        <v>0</v>
      </c>
      <c r="CG9645">
        <f ca="1">IFERROR(INDIRECT("IVA!X"&amp;MATCH(MID(COMPRAS!C9545,1,2)&amp;MID(COMPRAS!F9545,1,2)&amp;MID(COMPRAS!D9545,1,2),IVA!W:W,0)),"SIN COD.")</f>
        <v>0</v>
      </c>
      <c r="CH9645">
        <f ca="1">IFERROR(INDIRECT("IVA!Y"&amp;MATCH(MID(COMPRAS!C9545,1,2)&amp;MID(COMPRAS!F9545,1,2)&amp;MID(COMPRAS!D9545,1,2),IVA!W:W,0)),"SIN COD.")</f>
        <v>0</v>
      </c>
    </row>
    <row r="9646" spans="1:86" x14ac:dyDescent="0.25">
      <c r="A9646"/>
      <c r="B9646"/>
      <c r="D9646"/>
      <c r="AL9646">
        <f t="shared" si="1050"/>
        <v>0</v>
      </c>
      <c r="AQ9646">
        <f t="shared" si="1051"/>
        <v>0</v>
      </c>
      <c r="AR9646" t="str">
        <f>IFERROR(IF(OR(AP9646=338,AP9646=340,AP9646=341,AP9646=342,AP9646="342A",AP9646="342B"),PorcenRet(AP9646,AT9646,AU9646),INDEX(PORCENTAJEBUSCAR,MATCH(AP9646,CódigoRET,0),4)*1),"")</f>
        <v/>
      </c>
      <c r="AS9646">
        <f t="shared" si="1052"/>
        <v>0</v>
      </c>
      <c r="BF9646" t="str">
        <f>IFERROR(IF(OR(BD9646=338,BD9646=340,BD9646=341,BD9646=342,BD9646="342A",BD9646="342B"),PorcenRet(BD9646,BH9646,BI9646),INDEX(PORCENTAJEBUSCAR,MATCH(BD9646,CódigoRET,0),4)*1),"")</f>
        <v/>
      </c>
      <c r="BG9646">
        <f t="shared" si="1053"/>
        <v>0</v>
      </c>
      <c r="BO9646">
        <f t="shared" si="1054"/>
        <v>0</v>
      </c>
      <c r="CC9646">
        <f t="shared" si="1055"/>
        <v>0</v>
      </c>
      <c r="CD9646">
        <f t="shared" si="1056"/>
        <v>0</v>
      </c>
      <c r="CG9646">
        <f ca="1">IFERROR(INDIRECT("IVA!X"&amp;MATCH(MID(COMPRAS!C9546,1,2)&amp;MID(COMPRAS!F9546,1,2)&amp;MID(COMPRAS!D9546,1,2),IVA!W:W,0)),"SIN COD.")</f>
        <v>0</v>
      </c>
      <c r="CH9646">
        <f ca="1">IFERROR(INDIRECT("IVA!Y"&amp;MATCH(MID(COMPRAS!C9546,1,2)&amp;MID(COMPRAS!F9546,1,2)&amp;MID(COMPRAS!D9546,1,2),IVA!W:W,0)),"SIN COD.")</f>
        <v>0</v>
      </c>
    </row>
    <row r="9647" spans="1:86" x14ac:dyDescent="0.25">
      <c r="A9647"/>
      <c r="B9647"/>
      <c r="D9647"/>
      <c r="AL9647">
        <f t="shared" si="1050"/>
        <v>0</v>
      </c>
      <c r="AQ9647">
        <f t="shared" si="1051"/>
        <v>0</v>
      </c>
      <c r="AR9647" t="str">
        <f>IFERROR(IF(OR(AP9647=338,AP9647=340,AP9647=341,AP9647=342,AP9647="342A",AP9647="342B"),PorcenRet(AP9647,AT9647,AU9647),INDEX(PORCENTAJEBUSCAR,MATCH(AP9647,CódigoRET,0),4)*1),"")</f>
        <v/>
      </c>
      <c r="AS9647">
        <f t="shared" si="1052"/>
        <v>0</v>
      </c>
      <c r="BF9647" t="str">
        <f>IFERROR(IF(OR(BD9647=338,BD9647=340,BD9647=341,BD9647=342,BD9647="342A",BD9647="342B"),PorcenRet(BD9647,BH9647,BI9647),INDEX(PORCENTAJEBUSCAR,MATCH(BD9647,CódigoRET,0),4)*1),"")</f>
        <v/>
      </c>
      <c r="BG9647">
        <f t="shared" si="1053"/>
        <v>0</v>
      </c>
      <c r="BO9647">
        <f t="shared" si="1054"/>
        <v>0</v>
      </c>
      <c r="CC9647">
        <f t="shared" si="1055"/>
        <v>0</v>
      </c>
      <c r="CD9647">
        <f t="shared" si="1056"/>
        <v>0</v>
      </c>
      <c r="CG9647">
        <f ca="1">IFERROR(INDIRECT("IVA!X"&amp;MATCH(MID(COMPRAS!C9547,1,2)&amp;MID(COMPRAS!F9547,1,2)&amp;MID(COMPRAS!D9547,1,2),IVA!W:W,0)),"SIN COD.")</f>
        <v>0</v>
      </c>
      <c r="CH9647">
        <f ca="1">IFERROR(INDIRECT("IVA!Y"&amp;MATCH(MID(COMPRAS!C9547,1,2)&amp;MID(COMPRAS!F9547,1,2)&amp;MID(COMPRAS!D9547,1,2),IVA!W:W,0)),"SIN COD.")</f>
        <v>0</v>
      </c>
    </row>
    <row r="9648" spans="1:86" x14ac:dyDescent="0.25">
      <c r="A9648"/>
      <c r="B9648"/>
      <c r="D9648"/>
      <c r="AL9648">
        <f t="shared" si="1050"/>
        <v>0</v>
      </c>
      <c r="AQ9648">
        <f t="shared" si="1051"/>
        <v>0</v>
      </c>
      <c r="AR9648" t="str">
        <f>IFERROR(IF(OR(AP9648=338,AP9648=340,AP9648=341,AP9648=342,AP9648="342A",AP9648="342B"),PorcenRet(AP9648,AT9648,AU9648),INDEX(PORCENTAJEBUSCAR,MATCH(AP9648,CódigoRET,0),4)*1),"")</f>
        <v/>
      </c>
      <c r="AS9648">
        <f t="shared" si="1052"/>
        <v>0</v>
      </c>
      <c r="BF9648" t="str">
        <f>IFERROR(IF(OR(BD9648=338,BD9648=340,BD9648=341,BD9648=342,BD9648="342A",BD9648="342B"),PorcenRet(BD9648,BH9648,BI9648),INDEX(PORCENTAJEBUSCAR,MATCH(BD9648,CódigoRET,0),4)*1),"")</f>
        <v/>
      </c>
      <c r="BG9648">
        <f t="shared" si="1053"/>
        <v>0</v>
      </c>
      <c r="BO9648">
        <f t="shared" si="1054"/>
        <v>0</v>
      </c>
      <c r="CC9648">
        <f t="shared" si="1055"/>
        <v>0</v>
      </c>
      <c r="CD9648">
        <f t="shared" si="1056"/>
        <v>0</v>
      </c>
      <c r="CG9648">
        <f ca="1">IFERROR(INDIRECT("IVA!X"&amp;MATCH(MID(COMPRAS!C9548,1,2)&amp;MID(COMPRAS!F9548,1,2)&amp;MID(COMPRAS!D9548,1,2),IVA!W:W,0)),"SIN COD.")</f>
        <v>0</v>
      </c>
      <c r="CH9648">
        <f ca="1">IFERROR(INDIRECT("IVA!Y"&amp;MATCH(MID(COMPRAS!C9548,1,2)&amp;MID(COMPRAS!F9548,1,2)&amp;MID(COMPRAS!D9548,1,2),IVA!W:W,0)),"SIN COD.")</f>
        <v>0</v>
      </c>
    </row>
    <row r="9649" spans="1:86" x14ac:dyDescent="0.25">
      <c r="A9649"/>
      <c r="B9649"/>
      <c r="D9649"/>
      <c r="AL9649">
        <f t="shared" si="1050"/>
        <v>0</v>
      </c>
      <c r="AQ9649">
        <f t="shared" si="1051"/>
        <v>0</v>
      </c>
      <c r="AR9649" t="str">
        <f>IFERROR(IF(OR(AP9649=338,AP9649=340,AP9649=341,AP9649=342,AP9649="342A",AP9649="342B"),PorcenRet(AP9649,AT9649,AU9649),INDEX(PORCENTAJEBUSCAR,MATCH(AP9649,CódigoRET,0),4)*1),"")</f>
        <v/>
      </c>
      <c r="AS9649">
        <f t="shared" si="1052"/>
        <v>0</v>
      </c>
      <c r="BF9649" t="str">
        <f>IFERROR(IF(OR(BD9649=338,BD9649=340,BD9649=341,BD9649=342,BD9649="342A",BD9649="342B"),PorcenRet(BD9649,BH9649,BI9649),INDEX(PORCENTAJEBUSCAR,MATCH(BD9649,CódigoRET,0),4)*1),"")</f>
        <v/>
      </c>
      <c r="BG9649">
        <f t="shared" si="1053"/>
        <v>0</v>
      </c>
      <c r="BO9649">
        <f t="shared" si="1054"/>
        <v>0</v>
      </c>
      <c r="CC9649">
        <f t="shared" si="1055"/>
        <v>0</v>
      </c>
      <c r="CD9649">
        <f t="shared" si="1056"/>
        <v>0</v>
      </c>
      <c r="CG9649">
        <f ca="1">IFERROR(INDIRECT("IVA!X"&amp;MATCH(MID(COMPRAS!C9549,1,2)&amp;MID(COMPRAS!F9549,1,2)&amp;MID(COMPRAS!D9549,1,2),IVA!W:W,0)),"SIN COD.")</f>
        <v>0</v>
      </c>
      <c r="CH9649">
        <f ca="1">IFERROR(INDIRECT("IVA!Y"&amp;MATCH(MID(COMPRAS!C9549,1,2)&amp;MID(COMPRAS!F9549,1,2)&amp;MID(COMPRAS!D9549,1,2),IVA!W:W,0)),"SIN COD.")</f>
        <v>0</v>
      </c>
    </row>
    <row r="9650" spans="1:86" x14ac:dyDescent="0.25">
      <c r="A9650"/>
      <c r="B9650"/>
      <c r="D9650"/>
      <c r="AL9650">
        <f t="shared" si="1050"/>
        <v>0</v>
      </c>
      <c r="AQ9650">
        <f t="shared" si="1051"/>
        <v>0</v>
      </c>
      <c r="AR9650" t="str">
        <f>IFERROR(IF(OR(AP9650=338,AP9650=340,AP9650=341,AP9650=342,AP9650="342A",AP9650="342B"),PorcenRet(AP9650,AT9650,AU9650),INDEX(PORCENTAJEBUSCAR,MATCH(AP9650,CódigoRET,0),4)*1),"")</f>
        <v/>
      </c>
      <c r="AS9650">
        <f t="shared" si="1052"/>
        <v>0</v>
      </c>
      <c r="BF9650" t="str">
        <f>IFERROR(IF(OR(BD9650=338,BD9650=340,BD9650=341,BD9650=342,BD9650="342A",BD9650="342B"),PorcenRet(BD9650,BH9650,BI9650),INDEX(PORCENTAJEBUSCAR,MATCH(BD9650,CódigoRET,0),4)*1),"")</f>
        <v/>
      </c>
      <c r="BG9650">
        <f t="shared" si="1053"/>
        <v>0</v>
      </c>
      <c r="BO9650">
        <f t="shared" si="1054"/>
        <v>0</v>
      </c>
      <c r="CC9650">
        <f t="shared" si="1055"/>
        <v>0</v>
      </c>
      <c r="CD9650">
        <f t="shared" si="1056"/>
        <v>0</v>
      </c>
      <c r="CG9650">
        <f ca="1">IFERROR(INDIRECT("IVA!X"&amp;MATCH(MID(COMPRAS!C9550,1,2)&amp;MID(COMPRAS!F9550,1,2)&amp;MID(COMPRAS!D9550,1,2),IVA!W:W,0)),"SIN COD.")</f>
        <v>0</v>
      </c>
      <c r="CH9650">
        <f ca="1">IFERROR(INDIRECT("IVA!Y"&amp;MATCH(MID(COMPRAS!C9550,1,2)&amp;MID(COMPRAS!F9550,1,2)&amp;MID(COMPRAS!D9550,1,2),IVA!W:W,0)),"SIN COD.")</f>
        <v>0</v>
      </c>
    </row>
    <row r="9651" spans="1:86" x14ac:dyDescent="0.25">
      <c r="A9651"/>
      <c r="B9651"/>
      <c r="D9651"/>
      <c r="AL9651">
        <f t="shared" si="1050"/>
        <v>0</v>
      </c>
      <c r="AQ9651">
        <f t="shared" si="1051"/>
        <v>0</v>
      </c>
      <c r="AR9651" t="str">
        <f>IFERROR(IF(OR(AP9651=338,AP9651=340,AP9651=341,AP9651=342,AP9651="342A",AP9651="342B"),PorcenRet(AP9651,AT9651,AU9651),INDEX(PORCENTAJEBUSCAR,MATCH(AP9651,CódigoRET,0),4)*1),"")</f>
        <v/>
      </c>
      <c r="AS9651">
        <f t="shared" si="1052"/>
        <v>0</v>
      </c>
      <c r="BF9651" t="str">
        <f>IFERROR(IF(OR(BD9651=338,BD9651=340,BD9651=341,BD9651=342,BD9651="342A",BD9651="342B"),PorcenRet(BD9651,BH9651,BI9651),INDEX(PORCENTAJEBUSCAR,MATCH(BD9651,CódigoRET,0),4)*1),"")</f>
        <v/>
      </c>
      <c r="BG9651">
        <f t="shared" si="1053"/>
        <v>0</v>
      </c>
      <c r="BO9651">
        <f t="shared" si="1054"/>
        <v>0</v>
      </c>
      <c r="CC9651">
        <f t="shared" si="1055"/>
        <v>0</v>
      </c>
      <c r="CD9651">
        <f t="shared" si="1056"/>
        <v>0</v>
      </c>
      <c r="CG9651">
        <f ca="1">IFERROR(INDIRECT("IVA!X"&amp;MATCH(MID(COMPRAS!C9551,1,2)&amp;MID(COMPRAS!F9551,1,2)&amp;MID(COMPRAS!D9551,1,2),IVA!W:W,0)),"SIN COD.")</f>
        <v>0</v>
      </c>
      <c r="CH9651">
        <f ca="1">IFERROR(INDIRECT("IVA!Y"&amp;MATCH(MID(COMPRAS!C9551,1,2)&amp;MID(COMPRAS!F9551,1,2)&amp;MID(COMPRAS!D9551,1,2),IVA!W:W,0)),"SIN COD.")</f>
        <v>0</v>
      </c>
    </row>
    <row r="9652" spans="1:86" x14ac:dyDescent="0.25">
      <c r="A9652"/>
      <c r="B9652"/>
      <c r="D9652"/>
      <c r="AL9652">
        <f t="shared" si="1050"/>
        <v>0</v>
      </c>
      <c r="AQ9652">
        <f t="shared" si="1051"/>
        <v>0</v>
      </c>
      <c r="AR9652" t="str">
        <f>IFERROR(IF(OR(AP9652=338,AP9652=340,AP9652=341,AP9652=342,AP9652="342A",AP9652="342B"),PorcenRet(AP9652,AT9652,AU9652),INDEX(PORCENTAJEBUSCAR,MATCH(AP9652,CódigoRET,0),4)*1),"")</f>
        <v/>
      </c>
      <c r="AS9652">
        <f t="shared" si="1052"/>
        <v>0</v>
      </c>
      <c r="BF9652" t="str">
        <f>IFERROR(IF(OR(BD9652=338,BD9652=340,BD9652=341,BD9652=342,BD9652="342A",BD9652="342B"),PorcenRet(BD9652,BH9652,BI9652),INDEX(PORCENTAJEBUSCAR,MATCH(BD9652,CódigoRET,0),4)*1),"")</f>
        <v/>
      </c>
      <c r="BG9652">
        <f t="shared" si="1053"/>
        <v>0</v>
      </c>
      <c r="BO9652">
        <f t="shared" si="1054"/>
        <v>0</v>
      </c>
      <c r="CC9652">
        <f t="shared" si="1055"/>
        <v>0</v>
      </c>
      <c r="CD9652">
        <f t="shared" si="1056"/>
        <v>0</v>
      </c>
      <c r="CG9652">
        <f ca="1">IFERROR(INDIRECT("IVA!X"&amp;MATCH(MID(COMPRAS!C9552,1,2)&amp;MID(COMPRAS!F9552,1,2)&amp;MID(COMPRAS!D9552,1,2),IVA!W:W,0)),"SIN COD.")</f>
        <v>0</v>
      </c>
      <c r="CH9652">
        <f ca="1">IFERROR(INDIRECT("IVA!Y"&amp;MATCH(MID(COMPRAS!C9552,1,2)&amp;MID(COMPRAS!F9552,1,2)&amp;MID(COMPRAS!D9552,1,2),IVA!W:W,0)),"SIN COD.")</f>
        <v>0</v>
      </c>
    </row>
    <row r="9653" spans="1:86" x14ac:dyDescent="0.25">
      <c r="A9653"/>
      <c r="B9653"/>
      <c r="D9653"/>
      <c r="AL9653">
        <f t="shared" si="1050"/>
        <v>0</v>
      </c>
      <c r="AQ9653">
        <f t="shared" si="1051"/>
        <v>0</v>
      </c>
      <c r="AR9653" t="str">
        <f>IFERROR(IF(OR(AP9653=338,AP9653=340,AP9653=341,AP9653=342,AP9653="342A",AP9653="342B"),PorcenRet(AP9653,AT9653,AU9653),INDEX(PORCENTAJEBUSCAR,MATCH(AP9653,CódigoRET,0),4)*1),"")</f>
        <v/>
      </c>
      <c r="AS9653">
        <f t="shared" si="1052"/>
        <v>0</v>
      </c>
      <c r="BF9653" t="str">
        <f>IFERROR(IF(OR(BD9653=338,BD9653=340,BD9653=341,BD9653=342,BD9653="342A",BD9653="342B"),PorcenRet(BD9653,BH9653,BI9653),INDEX(PORCENTAJEBUSCAR,MATCH(BD9653,CódigoRET,0),4)*1),"")</f>
        <v/>
      </c>
      <c r="BG9653">
        <f t="shared" si="1053"/>
        <v>0</v>
      </c>
      <c r="BO9653">
        <f t="shared" si="1054"/>
        <v>0</v>
      </c>
      <c r="CC9653">
        <f t="shared" si="1055"/>
        <v>0</v>
      </c>
      <c r="CD9653">
        <f t="shared" si="1056"/>
        <v>0</v>
      </c>
      <c r="CG9653">
        <f ca="1">IFERROR(INDIRECT("IVA!X"&amp;MATCH(MID(COMPRAS!C9553,1,2)&amp;MID(COMPRAS!F9553,1,2)&amp;MID(COMPRAS!D9553,1,2),IVA!W:W,0)),"SIN COD.")</f>
        <v>0</v>
      </c>
      <c r="CH9653">
        <f ca="1">IFERROR(INDIRECT("IVA!Y"&amp;MATCH(MID(COMPRAS!C9553,1,2)&amp;MID(COMPRAS!F9553,1,2)&amp;MID(COMPRAS!D9553,1,2),IVA!W:W,0)),"SIN COD.")</f>
        <v>0</v>
      </c>
    </row>
    <row r="9654" spans="1:86" x14ac:dyDescent="0.25">
      <c r="A9654"/>
      <c r="B9654"/>
      <c r="D9654"/>
      <c r="AL9654">
        <f t="shared" si="1050"/>
        <v>0</v>
      </c>
      <c r="AQ9654">
        <f t="shared" si="1051"/>
        <v>0</v>
      </c>
      <c r="AR9654" t="str">
        <f>IFERROR(IF(OR(AP9654=338,AP9654=340,AP9654=341,AP9654=342,AP9654="342A",AP9654="342B"),PorcenRet(AP9654,AT9654,AU9654),INDEX(PORCENTAJEBUSCAR,MATCH(AP9654,CódigoRET,0),4)*1),"")</f>
        <v/>
      </c>
      <c r="AS9654">
        <f t="shared" si="1052"/>
        <v>0</v>
      </c>
      <c r="BF9654" t="str">
        <f>IFERROR(IF(OR(BD9654=338,BD9654=340,BD9654=341,BD9654=342,BD9654="342A",BD9654="342B"),PorcenRet(BD9654,BH9654,BI9654),INDEX(PORCENTAJEBUSCAR,MATCH(BD9654,CódigoRET,0),4)*1),"")</f>
        <v/>
      </c>
      <c r="BG9654">
        <f t="shared" si="1053"/>
        <v>0</v>
      </c>
      <c r="BO9654">
        <f t="shared" si="1054"/>
        <v>0</v>
      </c>
      <c r="CC9654">
        <f t="shared" si="1055"/>
        <v>0</v>
      </c>
      <c r="CD9654">
        <f t="shared" si="1056"/>
        <v>0</v>
      </c>
      <c r="CG9654">
        <f ca="1">IFERROR(INDIRECT("IVA!X"&amp;MATCH(MID(COMPRAS!C9554,1,2)&amp;MID(COMPRAS!F9554,1,2)&amp;MID(COMPRAS!D9554,1,2),IVA!W:W,0)),"SIN COD.")</f>
        <v>0</v>
      </c>
      <c r="CH9654">
        <f ca="1">IFERROR(INDIRECT("IVA!Y"&amp;MATCH(MID(COMPRAS!C9554,1,2)&amp;MID(COMPRAS!F9554,1,2)&amp;MID(COMPRAS!D9554,1,2),IVA!W:W,0)),"SIN COD.")</f>
        <v>0</v>
      </c>
    </row>
    <row r="9655" spans="1:86" x14ac:dyDescent="0.25">
      <c r="A9655"/>
      <c r="B9655"/>
      <c r="D9655"/>
      <c r="AL9655">
        <f t="shared" si="1050"/>
        <v>0</v>
      </c>
      <c r="AQ9655">
        <f t="shared" si="1051"/>
        <v>0</v>
      </c>
      <c r="AR9655" t="str">
        <f>IFERROR(IF(OR(AP9655=338,AP9655=340,AP9655=341,AP9655=342,AP9655="342A",AP9655="342B"),PorcenRet(AP9655,AT9655,AU9655),INDEX(PORCENTAJEBUSCAR,MATCH(AP9655,CódigoRET,0),4)*1),"")</f>
        <v/>
      </c>
      <c r="AS9655">
        <f t="shared" si="1052"/>
        <v>0</v>
      </c>
      <c r="BF9655" t="str">
        <f>IFERROR(IF(OR(BD9655=338,BD9655=340,BD9655=341,BD9655=342,BD9655="342A",BD9655="342B"),PorcenRet(BD9655,BH9655,BI9655),INDEX(PORCENTAJEBUSCAR,MATCH(BD9655,CódigoRET,0),4)*1),"")</f>
        <v/>
      </c>
      <c r="BG9655">
        <f t="shared" si="1053"/>
        <v>0</v>
      </c>
      <c r="BO9655">
        <f t="shared" si="1054"/>
        <v>0</v>
      </c>
      <c r="CC9655">
        <f t="shared" si="1055"/>
        <v>0</v>
      </c>
      <c r="CD9655">
        <f t="shared" si="1056"/>
        <v>0</v>
      </c>
      <c r="CG9655">
        <f ca="1">IFERROR(INDIRECT("IVA!X"&amp;MATCH(MID(COMPRAS!C9555,1,2)&amp;MID(COMPRAS!F9555,1,2)&amp;MID(COMPRAS!D9555,1,2),IVA!W:W,0)),"SIN COD.")</f>
        <v>0</v>
      </c>
      <c r="CH9655">
        <f ca="1">IFERROR(INDIRECT("IVA!Y"&amp;MATCH(MID(COMPRAS!C9555,1,2)&amp;MID(COMPRAS!F9555,1,2)&amp;MID(COMPRAS!D9555,1,2),IVA!W:W,0)),"SIN COD.")</f>
        <v>0</v>
      </c>
    </row>
    <row r="9656" spans="1:86" x14ac:dyDescent="0.25">
      <c r="A9656"/>
      <c r="B9656"/>
      <c r="D9656"/>
      <c r="AL9656">
        <f t="shared" si="1050"/>
        <v>0</v>
      </c>
      <c r="AQ9656">
        <f t="shared" si="1051"/>
        <v>0</v>
      </c>
      <c r="AR9656" t="str">
        <f>IFERROR(IF(OR(AP9656=338,AP9656=340,AP9656=341,AP9656=342,AP9656="342A",AP9656="342B"),PorcenRet(AP9656,AT9656,AU9656),INDEX(PORCENTAJEBUSCAR,MATCH(AP9656,CódigoRET,0),4)*1),"")</f>
        <v/>
      </c>
      <c r="AS9656">
        <f t="shared" si="1052"/>
        <v>0</v>
      </c>
      <c r="BF9656" t="str">
        <f>IFERROR(IF(OR(BD9656=338,BD9656=340,BD9656=341,BD9656=342,BD9656="342A",BD9656="342B"),PorcenRet(BD9656,BH9656,BI9656),INDEX(PORCENTAJEBUSCAR,MATCH(BD9656,CódigoRET,0),4)*1),"")</f>
        <v/>
      </c>
      <c r="BG9656">
        <f t="shared" si="1053"/>
        <v>0</v>
      </c>
      <c r="BO9656">
        <f t="shared" si="1054"/>
        <v>0</v>
      </c>
      <c r="CC9656">
        <f t="shared" si="1055"/>
        <v>0</v>
      </c>
      <c r="CD9656">
        <f t="shared" si="1056"/>
        <v>0</v>
      </c>
      <c r="CG9656">
        <f ca="1">IFERROR(INDIRECT("IVA!X"&amp;MATCH(MID(COMPRAS!C9556,1,2)&amp;MID(COMPRAS!F9556,1,2)&amp;MID(COMPRAS!D9556,1,2),IVA!W:W,0)),"SIN COD.")</f>
        <v>0</v>
      </c>
      <c r="CH9656">
        <f ca="1">IFERROR(INDIRECT("IVA!Y"&amp;MATCH(MID(COMPRAS!C9556,1,2)&amp;MID(COMPRAS!F9556,1,2)&amp;MID(COMPRAS!D9556,1,2),IVA!W:W,0)),"SIN COD.")</f>
        <v>0</v>
      </c>
    </row>
    <row r="9657" spans="1:86" x14ac:dyDescent="0.25">
      <c r="A9657"/>
      <c r="B9657"/>
      <c r="D9657"/>
      <c r="AL9657">
        <f t="shared" si="1050"/>
        <v>0</v>
      </c>
      <c r="AQ9657">
        <f t="shared" si="1051"/>
        <v>0</v>
      </c>
      <c r="AR9657" t="str">
        <f>IFERROR(IF(OR(AP9657=338,AP9657=340,AP9657=341,AP9657=342,AP9657="342A",AP9657="342B"),PorcenRet(AP9657,AT9657,AU9657),INDEX(PORCENTAJEBUSCAR,MATCH(AP9657,CódigoRET,0),4)*1),"")</f>
        <v/>
      </c>
      <c r="AS9657">
        <f t="shared" si="1052"/>
        <v>0</v>
      </c>
      <c r="BF9657" t="str">
        <f>IFERROR(IF(OR(BD9657=338,BD9657=340,BD9657=341,BD9657=342,BD9657="342A",BD9657="342B"),PorcenRet(BD9657,BH9657,BI9657),INDEX(PORCENTAJEBUSCAR,MATCH(BD9657,CódigoRET,0),4)*1),"")</f>
        <v/>
      </c>
      <c r="BG9657">
        <f t="shared" si="1053"/>
        <v>0</v>
      </c>
      <c r="BO9657">
        <f t="shared" si="1054"/>
        <v>0</v>
      </c>
      <c r="CC9657">
        <f t="shared" si="1055"/>
        <v>0</v>
      </c>
      <c r="CD9657">
        <f t="shared" si="1056"/>
        <v>0</v>
      </c>
      <c r="CG9657">
        <f ca="1">IFERROR(INDIRECT("IVA!X"&amp;MATCH(MID(COMPRAS!C9557,1,2)&amp;MID(COMPRAS!F9557,1,2)&amp;MID(COMPRAS!D9557,1,2),IVA!W:W,0)),"SIN COD.")</f>
        <v>0</v>
      </c>
      <c r="CH9657">
        <f ca="1">IFERROR(INDIRECT("IVA!Y"&amp;MATCH(MID(COMPRAS!C9557,1,2)&amp;MID(COMPRAS!F9557,1,2)&amp;MID(COMPRAS!D9557,1,2),IVA!W:W,0)),"SIN COD.")</f>
        <v>0</v>
      </c>
    </row>
    <row r="9658" spans="1:86" x14ac:dyDescent="0.25">
      <c r="A9658"/>
      <c r="B9658"/>
      <c r="D9658"/>
      <c r="AL9658">
        <f t="shared" si="1050"/>
        <v>0</v>
      </c>
      <c r="AQ9658">
        <f t="shared" si="1051"/>
        <v>0</v>
      </c>
      <c r="AR9658" t="str">
        <f>IFERROR(IF(OR(AP9658=338,AP9658=340,AP9658=341,AP9658=342,AP9658="342A",AP9658="342B"),PorcenRet(AP9658,AT9658,AU9658),INDEX(PORCENTAJEBUSCAR,MATCH(AP9658,CódigoRET,0),4)*1),"")</f>
        <v/>
      </c>
      <c r="AS9658">
        <f t="shared" si="1052"/>
        <v>0</v>
      </c>
      <c r="BF9658" t="str">
        <f>IFERROR(IF(OR(BD9658=338,BD9658=340,BD9658=341,BD9658=342,BD9658="342A",BD9658="342B"),PorcenRet(BD9658,BH9658,BI9658),INDEX(PORCENTAJEBUSCAR,MATCH(BD9658,CódigoRET,0),4)*1),"")</f>
        <v/>
      </c>
      <c r="BG9658">
        <f t="shared" si="1053"/>
        <v>0</v>
      </c>
      <c r="BO9658">
        <f t="shared" si="1054"/>
        <v>0</v>
      </c>
      <c r="CC9658">
        <f t="shared" si="1055"/>
        <v>0</v>
      </c>
      <c r="CD9658">
        <f t="shared" si="1056"/>
        <v>0</v>
      </c>
      <c r="CG9658">
        <f ca="1">IFERROR(INDIRECT("IVA!X"&amp;MATCH(MID(COMPRAS!C9558,1,2)&amp;MID(COMPRAS!F9558,1,2)&amp;MID(COMPRAS!D9558,1,2),IVA!W:W,0)),"SIN COD.")</f>
        <v>0</v>
      </c>
      <c r="CH9658">
        <f ca="1">IFERROR(INDIRECT("IVA!Y"&amp;MATCH(MID(COMPRAS!C9558,1,2)&amp;MID(COMPRAS!F9558,1,2)&amp;MID(COMPRAS!D9558,1,2),IVA!W:W,0)),"SIN COD.")</f>
        <v>0</v>
      </c>
    </row>
    <row r="9659" spans="1:86" x14ac:dyDescent="0.25">
      <c r="A9659"/>
      <c r="B9659"/>
      <c r="D9659"/>
      <c r="AL9659">
        <f t="shared" si="1050"/>
        <v>0</v>
      </c>
      <c r="AQ9659">
        <f t="shared" si="1051"/>
        <v>0</v>
      </c>
      <c r="AR9659" t="str">
        <f>IFERROR(IF(OR(AP9659=338,AP9659=340,AP9659=341,AP9659=342,AP9659="342A",AP9659="342B"),PorcenRet(AP9659,AT9659,AU9659),INDEX(PORCENTAJEBUSCAR,MATCH(AP9659,CódigoRET,0),4)*1),"")</f>
        <v/>
      </c>
      <c r="AS9659">
        <f t="shared" si="1052"/>
        <v>0</v>
      </c>
      <c r="BF9659" t="str">
        <f>IFERROR(IF(OR(BD9659=338,BD9659=340,BD9659=341,BD9659=342,BD9659="342A",BD9659="342B"),PorcenRet(BD9659,BH9659,BI9659),INDEX(PORCENTAJEBUSCAR,MATCH(BD9659,CódigoRET,0),4)*1),"")</f>
        <v/>
      </c>
      <c r="BG9659">
        <f t="shared" si="1053"/>
        <v>0</v>
      </c>
      <c r="BO9659">
        <f t="shared" si="1054"/>
        <v>0</v>
      </c>
      <c r="CC9659">
        <f t="shared" si="1055"/>
        <v>0</v>
      </c>
      <c r="CD9659">
        <f t="shared" si="1056"/>
        <v>0</v>
      </c>
      <c r="CG9659">
        <f ca="1">IFERROR(INDIRECT("IVA!X"&amp;MATCH(MID(COMPRAS!C9559,1,2)&amp;MID(COMPRAS!F9559,1,2)&amp;MID(COMPRAS!D9559,1,2),IVA!W:W,0)),"SIN COD.")</f>
        <v>0</v>
      </c>
      <c r="CH9659">
        <f ca="1">IFERROR(INDIRECT("IVA!Y"&amp;MATCH(MID(COMPRAS!C9559,1,2)&amp;MID(COMPRAS!F9559,1,2)&amp;MID(COMPRAS!D9559,1,2),IVA!W:W,0)),"SIN COD.")</f>
        <v>0</v>
      </c>
    </row>
    <row r="9660" spans="1:86" x14ac:dyDescent="0.25">
      <c r="A9660"/>
      <c r="B9660"/>
      <c r="D9660"/>
      <c r="AL9660">
        <f t="shared" si="1050"/>
        <v>0</v>
      </c>
      <c r="AQ9660">
        <f t="shared" si="1051"/>
        <v>0</v>
      </c>
      <c r="AR9660" t="str">
        <f>IFERROR(IF(OR(AP9660=338,AP9660=340,AP9660=341,AP9660=342,AP9660="342A",AP9660="342B"),PorcenRet(AP9660,AT9660,AU9660),INDEX(PORCENTAJEBUSCAR,MATCH(AP9660,CódigoRET,0),4)*1),"")</f>
        <v/>
      </c>
      <c r="AS9660">
        <f t="shared" si="1052"/>
        <v>0</v>
      </c>
      <c r="BF9660" t="str">
        <f>IFERROR(IF(OR(BD9660=338,BD9660=340,BD9660=341,BD9660=342,BD9660="342A",BD9660="342B"),PorcenRet(BD9660,BH9660,BI9660),INDEX(PORCENTAJEBUSCAR,MATCH(BD9660,CódigoRET,0),4)*1),"")</f>
        <v/>
      </c>
      <c r="BG9660">
        <f t="shared" si="1053"/>
        <v>0</v>
      </c>
      <c r="BO9660">
        <f t="shared" si="1054"/>
        <v>0</v>
      </c>
      <c r="CC9660">
        <f t="shared" si="1055"/>
        <v>0</v>
      </c>
      <c r="CD9660">
        <f t="shared" si="1056"/>
        <v>0</v>
      </c>
      <c r="CG9660">
        <f ca="1">IFERROR(INDIRECT("IVA!X"&amp;MATCH(MID(COMPRAS!C9560,1,2)&amp;MID(COMPRAS!F9560,1,2)&amp;MID(COMPRAS!D9560,1,2),IVA!W:W,0)),"SIN COD.")</f>
        <v>0</v>
      </c>
      <c r="CH9660">
        <f ca="1">IFERROR(INDIRECT("IVA!Y"&amp;MATCH(MID(COMPRAS!C9560,1,2)&amp;MID(COMPRAS!F9560,1,2)&amp;MID(COMPRAS!D9560,1,2),IVA!W:W,0)),"SIN COD.")</f>
        <v>0</v>
      </c>
    </row>
    <row r="9661" spans="1:86" x14ac:dyDescent="0.25">
      <c r="A9661"/>
      <c r="B9661"/>
      <c r="D9661"/>
      <c r="AL9661">
        <f t="shared" si="1050"/>
        <v>0</v>
      </c>
      <c r="AQ9661">
        <f t="shared" si="1051"/>
        <v>0</v>
      </c>
      <c r="AR9661" t="str">
        <f>IFERROR(IF(OR(AP9661=338,AP9661=340,AP9661=341,AP9661=342,AP9661="342A",AP9661="342B"),PorcenRet(AP9661,AT9661,AU9661),INDEX(PORCENTAJEBUSCAR,MATCH(AP9661,CódigoRET,0),4)*1),"")</f>
        <v/>
      </c>
      <c r="AS9661">
        <f t="shared" si="1052"/>
        <v>0</v>
      </c>
      <c r="BF9661" t="str">
        <f>IFERROR(IF(OR(BD9661=338,BD9661=340,BD9661=341,BD9661=342,BD9661="342A",BD9661="342B"),PorcenRet(BD9661,BH9661,BI9661),INDEX(PORCENTAJEBUSCAR,MATCH(BD9661,CódigoRET,0),4)*1),"")</f>
        <v/>
      </c>
      <c r="BG9661">
        <f t="shared" si="1053"/>
        <v>0</v>
      </c>
      <c r="BO9661">
        <f t="shared" si="1054"/>
        <v>0</v>
      </c>
      <c r="CC9661">
        <f t="shared" si="1055"/>
        <v>0</v>
      </c>
      <c r="CD9661">
        <f t="shared" si="1056"/>
        <v>0</v>
      </c>
      <c r="CG9661">
        <f ca="1">IFERROR(INDIRECT("IVA!X"&amp;MATCH(MID(COMPRAS!C9561,1,2)&amp;MID(COMPRAS!F9561,1,2)&amp;MID(COMPRAS!D9561,1,2),IVA!W:W,0)),"SIN COD.")</f>
        <v>0</v>
      </c>
      <c r="CH9661">
        <f ca="1">IFERROR(INDIRECT("IVA!Y"&amp;MATCH(MID(COMPRAS!C9561,1,2)&amp;MID(COMPRAS!F9561,1,2)&amp;MID(COMPRAS!D9561,1,2),IVA!W:W,0)),"SIN COD.")</f>
        <v>0</v>
      </c>
    </row>
    <row r="9662" spans="1:86" x14ac:dyDescent="0.25">
      <c r="A9662"/>
      <c r="B9662"/>
      <c r="D9662"/>
      <c r="AL9662">
        <f t="shared" si="1050"/>
        <v>0</v>
      </c>
      <c r="AQ9662">
        <f t="shared" si="1051"/>
        <v>0</v>
      </c>
      <c r="AR9662" t="str">
        <f>IFERROR(IF(OR(AP9662=338,AP9662=340,AP9662=341,AP9662=342,AP9662="342A",AP9662="342B"),PorcenRet(AP9662,AT9662,AU9662),INDEX(PORCENTAJEBUSCAR,MATCH(AP9662,CódigoRET,0),4)*1),"")</f>
        <v/>
      </c>
      <c r="AS9662">
        <f t="shared" si="1052"/>
        <v>0</v>
      </c>
      <c r="BF9662" t="str">
        <f>IFERROR(IF(OR(BD9662=338,BD9662=340,BD9662=341,BD9662=342,BD9662="342A",BD9662="342B"),PorcenRet(BD9662,BH9662,BI9662),INDEX(PORCENTAJEBUSCAR,MATCH(BD9662,CódigoRET,0),4)*1),"")</f>
        <v/>
      </c>
      <c r="BG9662">
        <f t="shared" si="1053"/>
        <v>0</v>
      </c>
      <c r="BO9662">
        <f t="shared" si="1054"/>
        <v>0</v>
      </c>
      <c r="CC9662">
        <f t="shared" si="1055"/>
        <v>0</v>
      </c>
      <c r="CD9662">
        <f t="shared" si="1056"/>
        <v>0</v>
      </c>
      <c r="CG9662">
        <f ca="1">IFERROR(INDIRECT("IVA!X"&amp;MATCH(MID(COMPRAS!C9562,1,2)&amp;MID(COMPRAS!F9562,1,2)&amp;MID(COMPRAS!D9562,1,2),IVA!W:W,0)),"SIN COD.")</f>
        <v>0</v>
      </c>
      <c r="CH9662">
        <f ca="1">IFERROR(INDIRECT("IVA!Y"&amp;MATCH(MID(COMPRAS!C9562,1,2)&amp;MID(COMPRAS!F9562,1,2)&amp;MID(COMPRAS!D9562,1,2),IVA!W:W,0)),"SIN COD.")</f>
        <v>0</v>
      </c>
    </row>
    <row r="9663" spans="1:86" x14ac:dyDescent="0.25">
      <c r="A9663"/>
      <c r="B9663"/>
      <c r="D9663"/>
      <c r="AL9663">
        <f t="shared" si="1050"/>
        <v>0</v>
      </c>
      <c r="AQ9663">
        <f t="shared" si="1051"/>
        <v>0</v>
      </c>
      <c r="AR9663" t="str">
        <f>IFERROR(IF(OR(AP9663=338,AP9663=340,AP9663=341,AP9663=342,AP9663="342A",AP9663="342B"),PorcenRet(AP9663,AT9663,AU9663),INDEX(PORCENTAJEBUSCAR,MATCH(AP9663,CódigoRET,0),4)*1),"")</f>
        <v/>
      </c>
      <c r="AS9663">
        <f t="shared" si="1052"/>
        <v>0</v>
      </c>
      <c r="BF9663" t="str">
        <f>IFERROR(IF(OR(BD9663=338,BD9663=340,BD9663=341,BD9663=342,BD9663="342A",BD9663="342B"),PorcenRet(BD9663,BH9663,BI9663),INDEX(PORCENTAJEBUSCAR,MATCH(BD9663,CódigoRET,0),4)*1),"")</f>
        <v/>
      </c>
      <c r="BG9663">
        <f t="shared" si="1053"/>
        <v>0</v>
      </c>
      <c r="BO9663">
        <f t="shared" si="1054"/>
        <v>0</v>
      </c>
      <c r="CC9663">
        <f t="shared" si="1055"/>
        <v>0</v>
      </c>
      <c r="CD9663">
        <f t="shared" si="1056"/>
        <v>0</v>
      </c>
      <c r="CG9663">
        <f ca="1">IFERROR(INDIRECT("IVA!X"&amp;MATCH(MID(COMPRAS!C9563,1,2)&amp;MID(COMPRAS!F9563,1,2)&amp;MID(COMPRAS!D9563,1,2),IVA!W:W,0)),"SIN COD.")</f>
        <v>0</v>
      </c>
      <c r="CH9663">
        <f ca="1">IFERROR(INDIRECT("IVA!Y"&amp;MATCH(MID(COMPRAS!C9563,1,2)&amp;MID(COMPRAS!F9563,1,2)&amp;MID(COMPRAS!D9563,1,2),IVA!W:W,0)),"SIN COD.")</f>
        <v>0</v>
      </c>
    </row>
    <row r="9664" spans="1:86" x14ac:dyDescent="0.25">
      <c r="A9664"/>
      <c r="B9664"/>
      <c r="D9664"/>
      <c r="AL9664">
        <f t="shared" si="1050"/>
        <v>0</v>
      </c>
      <c r="AQ9664">
        <f t="shared" si="1051"/>
        <v>0</v>
      </c>
      <c r="AR9664" t="str">
        <f>IFERROR(IF(OR(AP9664=338,AP9664=340,AP9664=341,AP9664=342,AP9664="342A",AP9664="342B"),PorcenRet(AP9664,AT9664,AU9664),INDEX(PORCENTAJEBUSCAR,MATCH(AP9664,CódigoRET,0),4)*1),"")</f>
        <v/>
      </c>
      <c r="AS9664">
        <f t="shared" si="1052"/>
        <v>0</v>
      </c>
      <c r="BF9664" t="str">
        <f>IFERROR(IF(OR(BD9664=338,BD9664=340,BD9664=341,BD9664=342,BD9664="342A",BD9664="342B"),PorcenRet(BD9664,BH9664,BI9664),INDEX(PORCENTAJEBUSCAR,MATCH(BD9664,CódigoRET,0),4)*1),"")</f>
        <v/>
      </c>
      <c r="BG9664">
        <f t="shared" si="1053"/>
        <v>0</v>
      </c>
      <c r="BO9664">
        <f t="shared" si="1054"/>
        <v>0</v>
      </c>
      <c r="CC9664">
        <f t="shared" si="1055"/>
        <v>0</v>
      </c>
      <c r="CD9664">
        <f t="shared" si="1056"/>
        <v>0</v>
      </c>
      <c r="CG9664">
        <f ca="1">IFERROR(INDIRECT("IVA!X"&amp;MATCH(MID(COMPRAS!C9564,1,2)&amp;MID(COMPRAS!F9564,1,2)&amp;MID(COMPRAS!D9564,1,2),IVA!W:W,0)),"SIN COD.")</f>
        <v>0</v>
      </c>
      <c r="CH9664">
        <f ca="1">IFERROR(INDIRECT("IVA!Y"&amp;MATCH(MID(COMPRAS!C9564,1,2)&amp;MID(COMPRAS!F9564,1,2)&amp;MID(COMPRAS!D9564,1,2),IVA!W:W,0)),"SIN COD.")</f>
        <v>0</v>
      </c>
    </row>
    <row r="9665" spans="1:86" x14ac:dyDescent="0.25">
      <c r="A9665"/>
      <c r="B9665"/>
      <c r="D9665"/>
      <c r="AL9665">
        <f t="shared" si="1050"/>
        <v>0</v>
      </c>
      <c r="AQ9665">
        <f t="shared" si="1051"/>
        <v>0</v>
      </c>
      <c r="AR9665" t="str">
        <f>IFERROR(IF(OR(AP9665=338,AP9665=340,AP9665=341,AP9665=342,AP9665="342A",AP9665="342B"),PorcenRet(AP9665,AT9665,AU9665),INDEX(PORCENTAJEBUSCAR,MATCH(AP9665,CódigoRET,0),4)*1),"")</f>
        <v/>
      </c>
      <c r="AS9665">
        <f t="shared" si="1052"/>
        <v>0</v>
      </c>
      <c r="BF9665" t="str">
        <f>IFERROR(IF(OR(BD9665=338,BD9665=340,BD9665=341,BD9665=342,BD9665="342A",BD9665="342B"),PorcenRet(BD9665,BH9665,BI9665),INDEX(PORCENTAJEBUSCAR,MATCH(BD9665,CódigoRET,0),4)*1),"")</f>
        <v/>
      </c>
      <c r="BG9665">
        <f t="shared" si="1053"/>
        <v>0</v>
      </c>
      <c r="BO9665">
        <f t="shared" si="1054"/>
        <v>0</v>
      </c>
      <c r="CC9665">
        <f t="shared" si="1055"/>
        <v>0</v>
      </c>
      <c r="CD9665">
        <f t="shared" si="1056"/>
        <v>0</v>
      </c>
      <c r="CG9665">
        <f ca="1">IFERROR(INDIRECT("IVA!X"&amp;MATCH(MID(COMPRAS!C9565,1,2)&amp;MID(COMPRAS!F9565,1,2)&amp;MID(COMPRAS!D9565,1,2),IVA!W:W,0)),"SIN COD.")</f>
        <v>0</v>
      </c>
      <c r="CH9665">
        <f ca="1">IFERROR(INDIRECT("IVA!Y"&amp;MATCH(MID(COMPRAS!C9565,1,2)&amp;MID(COMPRAS!F9565,1,2)&amp;MID(COMPRAS!D9565,1,2),IVA!W:W,0)),"SIN COD.")</f>
        <v>0</v>
      </c>
    </row>
    <row r="9666" spans="1:86" x14ac:dyDescent="0.25">
      <c r="A9666"/>
      <c r="B9666"/>
      <c r="D9666"/>
      <c r="AL9666">
        <f t="shared" ref="AL9666:AL9729" si="1057">O9666+P9666+Q9666+R9666+S9666+T9666+U9666+V9666</f>
        <v>0</v>
      </c>
      <c r="AQ9666">
        <f t="shared" ref="AQ9666:AQ9729" si="1058">+P9666+Q9666+R9666+S9666-BE9666-BQ9666-BW9666+O9666</f>
        <v>0</v>
      </c>
      <c r="AR9666" t="str">
        <f>IFERROR(IF(OR(AP9666=338,AP9666=340,AP9666=341,AP9666=342,AP9666="342A",AP9666="342B"),PorcenRet(AP9666,AT9666,AU9666),INDEX(PORCENTAJEBUSCAR,MATCH(AP9666,CódigoRET,0),4)*1),"")</f>
        <v/>
      </c>
      <c r="AS9666">
        <f t="shared" ref="AS9666:AS9729" si="1059">ROUND(IF(AP9666="",0,AQ9666*(AR9666/100)),2)</f>
        <v>0</v>
      </c>
      <c r="BF9666" t="str">
        <f>IFERROR(IF(OR(BD9666=338,BD9666=340,BD9666=341,BD9666=342,BD9666="342A",BD9666="342B"),PorcenRet(BD9666,BH9666,BI9666),INDEX(PORCENTAJEBUSCAR,MATCH(BD9666,CódigoRET,0),4)*1),"")</f>
        <v/>
      </c>
      <c r="BG9666">
        <f t="shared" ref="BG9666:BG9729" si="1060">ROUND(IF(BD9666="",0,BE9666*(BF9666/100)),2)</f>
        <v>0</v>
      </c>
      <c r="BO9666">
        <f t="shared" ref="BO9666:BO9729" si="1061">IF(MID(F9666,1,2)="41",SUM(O9666:S9666),0)</f>
        <v>0</v>
      </c>
      <c r="CC9666">
        <f t="shared" ref="CC9666:CC9729" si="1062">O9666+P9666+Q9666+R9666+S9666</f>
        <v>0</v>
      </c>
      <c r="CD9666">
        <f t="shared" ref="CD9666:CD9729" si="1063">T9666+U9666</f>
        <v>0</v>
      </c>
      <c r="CG9666">
        <f ca="1">IFERROR(INDIRECT("IVA!X"&amp;MATCH(MID(COMPRAS!C9566,1,2)&amp;MID(COMPRAS!F9566,1,2)&amp;MID(COMPRAS!D9566,1,2),IVA!W:W,0)),"SIN COD.")</f>
        <v>0</v>
      </c>
      <c r="CH9666">
        <f ca="1">IFERROR(INDIRECT("IVA!Y"&amp;MATCH(MID(COMPRAS!C9566,1,2)&amp;MID(COMPRAS!F9566,1,2)&amp;MID(COMPRAS!D9566,1,2),IVA!W:W,0)),"SIN COD.")</f>
        <v>0</v>
      </c>
    </row>
    <row r="9667" spans="1:86" x14ac:dyDescent="0.25">
      <c r="A9667"/>
      <c r="B9667"/>
      <c r="D9667"/>
      <c r="AL9667">
        <f t="shared" si="1057"/>
        <v>0</v>
      </c>
      <c r="AQ9667">
        <f t="shared" si="1058"/>
        <v>0</v>
      </c>
      <c r="AR9667" t="str">
        <f>IFERROR(IF(OR(AP9667=338,AP9667=340,AP9667=341,AP9667=342,AP9667="342A",AP9667="342B"),PorcenRet(AP9667,AT9667,AU9667),INDEX(PORCENTAJEBUSCAR,MATCH(AP9667,CódigoRET,0),4)*1),"")</f>
        <v/>
      </c>
      <c r="AS9667">
        <f t="shared" si="1059"/>
        <v>0</v>
      </c>
      <c r="BF9667" t="str">
        <f>IFERROR(IF(OR(BD9667=338,BD9667=340,BD9667=341,BD9667=342,BD9667="342A",BD9667="342B"),PorcenRet(BD9667,BH9667,BI9667),INDEX(PORCENTAJEBUSCAR,MATCH(BD9667,CódigoRET,0),4)*1),"")</f>
        <v/>
      </c>
      <c r="BG9667">
        <f t="shared" si="1060"/>
        <v>0</v>
      </c>
      <c r="BO9667">
        <f t="shared" si="1061"/>
        <v>0</v>
      </c>
      <c r="CC9667">
        <f t="shared" si="1062"/>
        <v>0</v>
      </c>
      <c r="CD9667">
        <f t="shared" si="1063"/>
        <v>0</v>
      </c>
      <c r="CG9667">
        <f ca="1">IFERROR(INDIRECT("IVA!X"&amp;MATCH(MID(COMPRAS!C9567,1,2)&amp;MID(COMPRAS!F9567,1,2)&amp;MID(COMPRAS!D9567,1,2),IVA!W:W,0)),"SIN COD.")</f>
        <v>0</v>
      </c>
      <c r="CH9667">
        <f ca="1">IFERROR(INDIRECT("IVA!Y"&amp;MATCH(MID(COMPRAS!C9567,1,2)&amp;MID(COMPRAS!F9567,1,2)&amp;MID(COMPRAS!D9567,1,2),IVA!W:W,0)),"SIN COD.")</f>
        <v>0</v>
      </c>
    </row>
    <row r="9668" spans="1:86" x14ac:dyDescent="0.25">
      <c r="A9668"/>
      <c r="B9668"/>
      <c r="D9668"/>
      <c r="AL9668">
        <f t="shared" si="1057"/>
        <v>0</v>
      </c>
      <c r="AQ9668">
        <f t="shared" si="1058"/>
        <v>0</v>
      </c>
      <c r="AR9668" t="str">
        <f>IFERROR(IF(OR(AP9668=338,AP9668=340,AP9668=341,AP9668=342,AP9668="342A",AP9668="342B"),PorcenRet(AP9668,AT9668,AU9668),INDEX(PORCENTAJEBUSCAR,MATCH(AP9668,CódigoRET,0),4)*1),"")</f>
        <v/>
      </c>
      <c r="AS9668">
        <f t="shared" si="1059"/>
        <v>0</v>
      </c>
      <c r="BF9668" t="str">
        <f>IFERROR(IF(OR(BD9668=338,BD9668=340,BD9668=341,BD9668=342,BD9668="342A",BD9668="342B"),PorcenRet(BD9668,BH9668,BI9668),INDEX(PORCENTAJEBUSCAR,MATCH(BD9668,CódigoRET,0),4)*1),"")</f>
        <v/>
      </c>
      <c r="BG9668">
        <f t="shared" si="1060"/>
        <v>0</v>
      </c>
      <c r="BO9668">
        <f t="shared" si="1061"/>
        <v>0</v>
      </c>
      <c r="CC9668">
        <f t="shared" si="1062"/>
        <v>0</v>
      </c>
      <c r="CD9668">
        <f t="shared" si="1063"/>
        <v>0</v>
      </c>
      <c r="CG9668">
        <f ca="1">IFERROR(INDIRECT("IVA!X"&amp;MATCH(MID(COMPRAS!C9568,1,2)&amp;MID(COMPRAS!F9568,1,2)&amp;MID(COMPRAS!D9568,1,2),IVA!W:W,0)),"SIN COD.")</f>
        <v>0</v>
      </c>
      <c r="CH9668">
        <f ca="1">IFERROR(INDIRECT("IVA!Y"&amp;MATCH(MID(COMPRAS!C9568,1,2)&amp;MID(COMPRAS!F9568,1,2)&amp;MID(COMPRAS!D9568,1,2),IVA!W:W,0)),"SIN COD.")</f>
        <v>0</v>
      </c>
    </row>
    <row r="9669" spans="1:86" x14ac:dyDescent="0.25">
      <c r="A9669"/>
      <c r="B9669"/>
      <c r="D9669"/>
      <c r="AL9669">
        <f t="shared" si="1057"/>
        <v>0</v>
      </c>
      <c r="AQ9669">
        <f t="shared" si="1058"/>
        <v>0</v>
      </c>
      <c r="AR9669" t="str">
        <f>IFERROR(IF(OR(AP9669=338,AP9669=340,AP9669=341,AP9669=342,AP9669="342A",AP9669="342B"),PorcenRet(AP9669,AT9669,AU9669),INDEX(PORCENTAJEBUSCAR,MATCH(AP9669,CódigoRET,0),4)*1),"")</f>
        <v/>
      </c>
      <c r="AS9669">
        <f t="shared" si="1059"/>
        <v>0</v>
      </c>
      <c r="BF9669" t="str">
        <f>IFERROR(IF(OR(BD9669=338,BD9669=340,BD9669=341,BD9669=342,BD9669="342A",BD9669="342B"),PorcenRet(BD9669,BH9669,BI9669),INDEX(PORCENTAJEBUSCAR,MATCH(BD9669,CódigoRET,0),4)*1),"")</f>
        <v/>
      </c>
      <c r="BG9669">
        <f t="shared" si="1060"/>
        <v>0</v>
      </c>
      <c r="BO9669">
        <f t="shared" si="1061"/>
        <v>0</v>
      </c>
      <c r="CC9669">
        <f t="shared" si="1062"/>
        <v>0</v>
      </c>
      <c r="CD9669">
        <f t="shared" si="1063"/>
        <v>0</v>
      </c>
      <c r="CG9669">
        <f ca="1">IFERROR(INDIRECT("IVA!X"&amp;MATCH(MID(COMPRAS!C9569,1,2)&amp;MID(COMPRAS!F9569,1,2)&amp;MID(COMPRAS!D9569,1,2),IVA!W:W,0)),"SIN COD.")</f>
        <v>0</v>
      </c>
      <c r="CH9669">
        <f ca="1">IFERROR(INDIRECT("IVA!Y"&amp;MATCH(MID(COMPRAS!C9569,1,2)&amp;MID(COMPRAS!F9569,1,2)&amp;MID(COMPRAS!D9569,1,2),IVA!W:W,0)),"SIN COD.")</f>
        <v>0</v>
      </c>
    </row>
    <row r="9670" spans="1:86" x14ac:dyDescent="0.25">
      <c r="A9670"/>
      <c r="B9670"/>
      <c r="D9670"/>
      <c r="AL9670">
        <f t="shared" si="1057"/>
        <v>0</v>
      </c>
      <c r="AQ9670">
        <f t="shared" si="1058"/>
        <v>0</v>
      </c>
      <c r="AR9670" t="str">
        <f>IFERROR(IF(OR(AP9670=338,AP9670=340,AP9670=341,AP9670=342,AP9670="342A",AP9670="342B"),PorcenRet(AP9670,AT9670,AU9670),INDEX(PORCENTAJEBUSCAR,MATCH(AP9670,CódigoRET,0),4)*1),"")</f>
        <v/>
      </c>
      <c r="AS9670">
        <f t="shared" si="1059"/>
        <v>0</v>
      </c>
      <c r="BF9670" t="str">
        <f>IFERROR(IF(OR(BD9670=338,BD9670=340,BD9670=341,BD9670=342,BD9670="342A",BD9670="342B"),PorcenRet(BD9670,BH9670,BI9670),INDEX(PORCENTAJEBUSCAR,MATCH(BD9670,CódigoRET,0),4)*1),"")</f>
        <v/>
      </c>
      <c r="BG9670">
        <f t="shared" si="1060"/>
        <v>0</v>
      </c>
      <c r="BO9670">
        <f t="shared" si="1061"/>
        <v>0</v>
      </c>
      <c r="CC9670">
        <f t="shared" si="1062"/>
        <v>0</v>
      </c>
      <c r="CD9670">
        <f t="shared" si="1063"/>
        <v>0</v>
      </c>
      <c r="CG9670">
        <f ca="1">IFERROR(INDIRECT("IVA!X"&amp;MATCH(MID(COMPRAS!C9570,1,2)&amp;MID(COMPRAS!F9570,1,2)&amp;MID(COMPRAS!D9570,1,2),IVA!W:W,0)),"SIN COD.")</f>
        <v>0</v>
      </c>
      <c r="CH9670">
        <f ca="1">IFERROR(INDIRECT("IVA!Y"&amp;MATCH(MID(COMPRAS!C9570,1,2)&amp;MID(COMPRAS!F9570,1,2)&amp;MID(COMPRAS!D9570,1,2),IVA!W:W,0)),"SIN COD.")</f>
        <v>0</v>
      </c>
    </row>
    <row r="9671" spans="1:86" x14ac:dyDescent="0.25">
      <c r="A9671"/>
      <c r="B9671"/>
      <c r="D9671"/>
      <c r="AL9671">
        <f t="shared" si="1057"/>
        <v>0</v>
      </c>
      <c r="AQ9671">
        <f t="shared" si="1058"/>
        <v>0</v>
      </c>
      <c r="AR9671" t="str">
        <f>IFERROR(IF(OR(AP9671=338,AP9671=340,AP9671=341,AP9671=342,AP9671="342A",AP9671="342B"),PorcenRet(AP9671,AT9671,AU9671),INDEX(PORCENTAJEBUSCAR,MATCH(AP9671,CódigoRET,0),4)*1),"")</f>
        <v/>
      </c>
      <c r="AS9671">
        <f t="shared" si="1059"/>
        <v>0</v>
      </c>
      <c r="BF9671" t="str">
        <f>IFERROR(IF(OR(BD9671=338,BD9671=340,BD9671=341,BD9671=342,BD9671="342A",BD9671="342B"),PorcenRet(BD9671,BH9671,BI9671),INDEX(PORCENTAJEBUSCAR,MATCH(BD9671,CódigoRET,0),4)*1),"")</f>
        <v/>
      </c>
      <c r="BG9671">
        <f t="shared" si="1060"/>
        <v>0</v>
      </c>
      <c r="BO9671">
        <f t="shared" si="1061"/>
        <v>0</v>
      </c>
      <c r="CC9671">
        <f t="shared" si="1062"/>
        <v>0</v>
      </c>
      <c r="CD9671">
        <f t="shared" si="1063"/>
        <v>0</v>
      </c>
      <c r="CG9671">
        <f ca="1">IFERROR(INDIRECT("IVA!X"&amp;MATCH(MID(COMPRAS!C9571,1,2)&amp;MID(COMPRAS!F9571,1,2)&amp;MID(COMPRAS!D9571,1,2),IVA!W:W,0)),"SIN COD.")</f>
        <v>0</v>
      </c>
      <c r="CH9671">
        <f ca="1">IFERROR(INDIRECT("IVA!Y"&amp;MATCH(MID(COMPRAS!C9571,1,2)&amp;MID(COMPRAS!F9571,1,2)&amp;MID(COMPRAS!D9571,1,2),IVA!W:W,0)),"SIN COD.")</f>
        <v>0</v>
      </c>
    </row>
    <row r="9672" spans="1:86" x14ac:dyDescent="0.25">
      <c r="A9672"/>
      <c r="B9672"/>
      <c r="D9672"/>
      <c r="AL9672">
        <f t="shared" si="1057"/>
        <v>0</v>
      </c>
      <c r="AQ9672">
        <f t="shared" si="1058"/>
        <v>0</v>
      </c>
      <c r="AR9672" t="str">
        <f>IFERROR(IF(OR(AP9672=338,AP9672=340,AP9672=341,AP9672=342,AP9672="342A",AP9672="342B"),PorcenRet(AP9672,AT9672,AU9672),INDEX(PORCENTAJEBUSCAR,MATCH(AP9672,CódigoRET,0),4)*1),"")</f>
        <v/>
      </c>
      <c r="AS9672">
        <f t="shared" si="1059"/>
        <v>0</v>
      </c>
      <c r="BF9672" t="str">
        <f>IFERROR(IF(OR(BD9672=338,BD9672=340,BD9672=341,BD9672=342,BD9672="342A",BD9672="342B"),PorcenRet(BD9672,BH9672,BI9672),INDEX(PORCENTAJEBUSCAR,MATCH(BD9672,CódigoRET,0),4)*1),"")</f>
        <v/>
      </c>
      <c r="BG9672">
        <f t="shared" si="1060"/>
        <v>0</v>
      </c>
      <c r="BO9672">
        <f t="shared" si="1061"/>
        <v>0</v>
      </c>
      <c r="CC9672">
        <f t="shared" si="1062"/>
        <v>0</v>
      </c>
      <c r="CD9672">
        <f t="shared" si="1063"/>
        <v>0</v>
      </c>
      <c r="CG9672">
        <f ca="1">IFERROR(INDIRECT("IVA!X"&amp;MATCH(MID(COMPRAS!C9572,1,2)&amp;MID(COMPRAS!F9572,1,2)&amp;MID(COMPRAS!D9572,1,2),IVA!W:W,0)),"SIN COD.")</f>
        <v>0</v>
      </c>
      <c r="CH9672">
        <f ca="1">IFERROR(INDIRECT("IVA!Y"&amp;MATCH(MID(COMPRAS!C9572,1,2)&amp;MID(COMPRAS!F9572,1,2)&amp;MID(COMPRAS!D9572,1,2),IVA!W:W,0)),"SIN COD.")</f>
        <v>0</v>
      </c>
    </row>
    <row r="9673" spans="1:86" x14ac:dyDescent="0.25">
      <c r="A9673"/>
      <c r="B9673"/>
      <c r="D9673"/>
      <c r="AL9673">
        <f t="shared" si="1057"/>
        <v>0</v>
      </c>
      <c r="AQ9673">
        <f t="shared" si="1058"/>
        <v>0</v>
      </c>
      <c r="AR9673" t="str">
        <f>IFERROR(IF(OR(AP9673=338,AP9673=340,AP9673=341,AP9673=342,AP9673="342A",AP9673="342B"),PorcenRet(AP9673,AT9673,AU9673),INDEX(PORCENTAJEBUSCAR,MATCH(AP9673,CódigoRET,0),4)*1),"")</f>
        <v/>
      </c>
      <c r="AS9673">
        <f t="shared" si="1059"/>
        <v>0</v>
      </c>
      <c r="BF9673" t="str">
        <f>IFERROR(IF(OR(BD9673=338,BD9673=340,BD9673=341,BD9673=342,BD9673="342A",BD9673="342B"),PorcenRet(BD9673,BH9673,BI9673),INDEX(PORCENTAJEBUSCAR,MATCH(BD9673,CódigoRET,0),4)*1),"")</f>
        <v/>
      </c>
      <c r="BG9673">
        <f t="shared" si="1060"/>
        <v>0</v>
      </c>
      <c r="BO9673">
        <f t="shared" si="1061"/>
        <v>0</v>
      </c>
      <c r="CC9673">
        <f t="shared" si="1062"/>
        <v>0</v>
      </c>
      <c r="CD9673">
        <f t="shared" si="1063"/>
        <v>0</v>
      </c>
      <c r="CG9673">
        <f ca="1">IFERROR(INDIRECT("IVA!X"&amp;MATCH(MID(COMPRAS!C9573,1,2)&amp;MID(COMPRAS!F9573,1,2)&amp;MID(COMPRAS!D9573,1,2),IVA!W:W,0)),"SIN COD.")</f>
        <v>0</v>
      </c>
      <c r="CH9673">
        <f ca="1">IFERROR(INDIRECT("IVA!Y"&amp;MATCH(MID(COMPRAS!C9573,1,2)&amp;MID(COMPRAS!F9573,1,2)&amp;MID(COMPRAS!D9573,1,2),IVA!W:W,0)),"SIN COD.")</f>
        <v>0</v>
      </c>
    </row>
    <row r="9674" spans="1:86" x14ac:dyDescent="0.25">
      <c r="A9674"/>
      <c r="B9674"/>
      <c r="D9674"/>
      <c r="AL9674">
        <f t="shared" si="1057"/>
        <v>0</v>
      </c>
      <c r="AQ9674">
        <f t="shared" si="1058"/>
        <v>0</v>
      </c>
      <c r="AR9674" t="str">
        <f>IFERROR(IF(OR(AP9674=338,AP9674=340,AP9674=341,AP9674=342,AP9674="342A",AP9674="342B"),PorcenRet(AP9674,AT9674,AU9674),INDEX(PORCENTAJEBUSCAR,MATCH(AP9674,CódigoRET,0),4)*1),"")</f>
        <v/>
      </c>
      <c r="AS9674">
        <f t="shared" si="1059"/>
        <v>0</v>
      </c>
      <c r="BF9674" t="str">
        <f>IFERROR(IF(OR(BD9674=338,BD9674=340,BD9674=341,BD9674=342,BD9674="342A",BD9674="342B"),PorcenRet(BD9674,BH9674,BI9674),INDEX(PORCENTAJEBUSCAR,MATCH(BD9674,CódigoRET,0),4)*1),"")</f>
        <v/>
      </c>
      <c r="BG9674">
        <f t="shared" si="1060"/>
        <v>0</v>
      </c>
      <c r="BO9674">
        <f t="shared" si="1061"/>
        <v>0</v>
      </c>
      <c r="CC9674">
        <f t="shared" si="1062"/>
        <v>0</v>
      </c>
      <c r="CD9674">
        <f t="shared" si="1063"/>
        <v>0</v>
      </c>
      <c r="CG9674">
        <f ca="1">IFERROR(INDIRECT("IVA!X"&amp;MATCH(MID(COMPRAS!C9574,1,2)&amp;MID(COMPRAS!F9574,1,2)&amp;MID(COMPRAS!D9574,1,2),IVA!W:W,0)),"SIN COD.")</f>
        <v>0</v>
      </c>
      <c r="CH9674">
        <f ca="1">IFERROR(INDIRECT("IVA!Y"&amp;MATCH(MID(COMPRAS!C9574,1,2)&amp;MID(COMPRAS!F9574,1,2)&amp;MID(COMPRAS!D9574,1,2),IVA!W:W,0)),"SIN COD.")</f>
        <v>0</v>
      </c>
    </row>
    <row r="9675" spans="1:86" x14ac:dyDescent="0.25">
      <c r="A9675"/>
      <c r="B9675"/>
      <c r="D9675"/>
      <c r="AL9675">
        <f t="shared" si="1057"/>
        <v>0</v>
      </c>
      <c r="AQ9675">
        <f t="shared" si="1058"/>
        <v>0</v>
      </c>
      <c r="AR9675" t="str">
        <f>IFERROR(IF(OR(AP9675=338,AP9675=340,AP9675=341,AP9675=342,AP9675="342A",AP9675="342B"),PorcenRet(AP9675,AT9675,AU9675),INDEX(PORCENTAJEBUSCAR,MATCH(AP9675,CódigoRET,0),4)*1),"")</f>
        <v/>
      </c>
      <c r="AS9675">
        <f t="shared" si="1059"/>
        <v>0</v>
      </c>
      <c r="BF9675" t="str">
        <f>IFERROR(IF(OR(BD9675=338,BD9675=340,BD9675=341,BD9675=342,BD9675="342A",BD9675="342B"),PorcenRet(BD9675,BH9675,BI9675),INDEX(PORCENTAJEBUSCAR,MATCH(BD9675,CódigoRET,0),4)*1),"")</f>
        <v/>
      </c>
      <c r="BG9675">
        <f t="shared" si="1060"/>
        <v>0</v>
      </c>
      <c r="BO9675">
        <f t="shared" si="1061"/>
        <v>0</v>
      </c>
      <c r="CC9675">
        <f t="shared" si="1062"/>
        <v>0</v>
      </c>
      <c r="CD9675">
        <f t="shared" si="1063"/>
        <v>0</v>
      </c>
      <c r="CG9675">
        <f ca="1">IFERROR(INDIRECT("IVA!X"&amp;MATCH(MID(COMPRAS!C9575,1,2)&amp;MID(COMPRAS!F9575,1,2)&amp;MID(COMPRAS!D9575,1,2),IVA!W:W,0)),"SIN COD.")</f>
        <v>0</v>
      </c>
      <c r="CH9675">
        <f ca="1">IFERROR(INDIRECT("IVA!Y"&amp;MATCH(MID(COMPRAS!C9575,1,2)&amp;MID(COMPRAS!F9575,1,2)&amp;MID(COMPRAS!D9575,1,2),IVA!W:W,0)),"SIN COD.")</f>
        <v>0</v>
      </c>
    </row>
    <row r="9676" spans="1:86" x14ac:dyDescent="0.25">
      <c r="A9676"/>
      <c r="B9676"/>
      <c r="D9676"/>
      <c r="AL9676">
        <f t="shared" si="1057"/>
        <v>0</v>
      </c>
      <c r="AQ9676">
        <f t="shared" si="1058"/>
        <v>0</v>
      </c>
      <c r="AR9676" t="str">
        <f>IFERROR(IF(OR(AP9676=338,AP9676=340,AP9676=341,AP9676=342,AP9676="342A",AP9676="342B"),PorcenRet(AP9676,AT9676,AU9676),INDEX(PORCENTAJEBUSCAR,MATCH(AP9676,CódigoRET,0),4)*1),"")</f>
        <v/>
      </c>
      <c r="AS9676">
        <f t="shared" si="1059"/>
        <v>0</v>
      </c>
      <c r="BF9676" t="str">
        <f>IFERROR(IF(OR(BD9676=338,BD9676=340,BD9676=341,BD9676=342,BD9676="342A",BD9676="342B"),PorcenRet(BD9676,BH9676,BI9676),INDEX(PORCENTAJEBUSCAR,MATCH(BD9676,CódigoRET,0),4)*1),"")</f>
        <v/>
      </c>
      <c r="BG9676">
        <f t="shared" si="1060"/>
        <v>0</v>
      </c>
      <c r="BO9676">
        <f t="shared" si="1061"/>
        <v>0</v>
      </c>
      <c r="CC9676">
        <f t="shared" si="1062"/>
        <v>0</v>
      </c>
      <c r="CD9676">
        <f t="shared" si="1063"/>
        <v>0</v>
      </c>
      <c r="CG9676">
        <f ca="1">IFERROR(INDIRECT("IVA!X"&amp;MATCH(MID(COMPRAS!C9576,1,2)&amp;MID(COMPRAS!F9576,1,2)&amp;MID(COMPRAS!D9576,1,2),IVA!W:W,0)),"SIN COD.")</f>
        <v>0</v>
      </c>
      <c r="CH9676">
        <f ca="1">IFERROR(INDIRECT("IVA!Y"&amp;MATCH(MID(COMPRAS!C9576,1,2)&amp;MID(COMPRAS!F9576,1,2)&amp;MID(COMPRAS!D9576,1,2),IVA!W:W,0)),"SIN COD.")</f>
        <v>0</v>
      </c>
    </row>
    <row r="9677" spans="1:86" x14ac:dyDescent="0.25">
      <c r="A9677"/>
      <c r="B9677"/>
      <c r="D9677"/>
      <c r="AL9677">
        <f t="shared" si="1057"/>
        <v>0</v>
      </c>
      <c r="AQ9677">
        <f t="shared" si="1058"/>
        <v>0</v>
      </c>
      <c r="AR9677" t="str">
        <f>IFERROR(IF(OR(AP9677=338,AP9677=340,AP9677=341,AP9677=342,AP9677="342A",AP9677="342B"),PorcenRet(AP9677,AT9677,AU9677),INDEX(PORCENTAJEBUSCAR,MATCH(AP9677,CódigoRET,0),4)*1),"")</f>
        <v/>
      </c>
      <c r="AS9677">
        <f t="shared" si="1059"/>
        <v>0</v>
      </c>
      <c r="BF9677" t="str">
        <f>IFERROR(IF(OR(BD9677=338,BD9677=340,BD9677=341,BD9677=342,BD9677="342A",BD9677="342B"),PorcenRet(BD9677,BH9677,BI9677),INDEX(PORCENTAJEBUSCAR,MATCH(BD9677,CódigoRET,0),4)*1),"")</f>
        <v/>
      </c>
      <c r="BG9677">
        <f t="shared" si="1060"/>
        <v>0</v>
      </c>
      <c r="BO9677">
        <f t="shared" si="1061"/>
        <v>0</v>
      </c>
      <c r="CC9677">
        <f t="shared" si="1062"/>
        <v>0</v>
      </c>
      <c r="CD9677">
        <f t="shared" si="1063"/>
        <v>0</v>
      </c>
      <c r="CG9677">
        <f ca="1">IFERROR(INDIRECT("IVA!X"&amp;MATCH(MID(COMPRAS!C9577,1,2)&amp;MID(COMPRAS!F9577,1,2)&amp;MID(COMPRAS!D9577,1,2),IVA!W:W,0)),"SIN COD.")</f>
        <v>0</v>
      </c>
      <c r="CH9677">
        <f ca="1">IFERROR(INDIRECT("IVA!Y"&amp;MATCH(MID(COMPRAS!C9577,1,2)&amp;MID(COMPRAS!F9577,1,2)&amp;MID(COMPRAS!D9577,1,2),IVA!W:W,0)),"SIN COD.")</f>
        <v>0</v>
      </c>
    </row>
    <row r="9678" spans="1:86" x14ac:dyDescent="0.25">
      <c r="A9678"/>
      <c r="B9678"/>
      <c r="D9678"/>
      <c r="AL9678">
        <f t="shared" si="1057"/>
        <v>0</v>
      </c>
      <c r="AQ9678">
        <f t="shared" si="1058"/>
        <v>0</v>
      </c>
      <c r="AR9678" t="str">
        <f>IFERROR(IF(OR(AP9678=338,AP9678=340,AP9678=341,AP9678=342,AP9678="342A",AP9678="342B"),PorcenRet(AP9678,AT9678,AU9678),INDEX(PORCENTAJEBUSCAR,MATCH(AP9678,CódigoRET,0),4)*1),"")</f>
        <v/>
      </c>
      <c r="AS9678">
        <f t="shared" si="1059"/>
        <v>0</v>
      </c>
      <c r="BF9678" t="str">
        <f>IFERROR(IF(OR(BD9678=338,BD9678=340,BD9678=341,BD9678=342,BD9678="342A",BD9678="342B"),PorcenRet(BD9678,BH9678,BI9678),INDEX(PORCENTAJEBUSCAR,MATCH(BD9678,CódigoRET,0),4)*1),"")</f>
        <v/>
      </c>
      <c r="BG9678">
        <f t="shared" si="1060"/>
        <v>0</v>
      </c>
      <c r="BO9678">
        <f t="shared" si="1061"/>
        <v>0</v>
      </c>
      <c r="CC9678">
        <f t="shared" si="1062"/>
        <v>0</v>
      </c>
      <c r="CD9678">
        <f t="shared" si="1063"/>
        <v>0</v>
      </c>
      <c r="CG9678">
        <f ca="1">IFERROR(INDIRECT("IVA!X"&amp;MATCH(MID(COMPRAS!C9578,1,2)&amp;MID(COMPRAS!F9578,1,2)&amp;MID(COMPRAS!D9578,1,2),IVA!W:W,0)),"SIN COD.")</f>
        <v>0</v>
      </c>
      <c r="CH9678">
        <f ca="1">IFERROR(INDIRECT("IVA!Y"&amp;MATCH(MID(COMPRAS!C9578,1,2)&amp;MID(COMPRAS!F9578,1,2)&amp;MID(COMPRAS!D9578,1,2),IVA!W:W,0)),"SIN COD.")</f>
        <v>0</v>
      </c>
    </row>
    <row r="9679" spans="1:86" x14ac:dyDescent="0.25">
      <c r="A9679"/>
      <c r="B9679"/>
      <c r="D9679"/>
      <c r="AL9679">
        <f t="shared" si="1057"/>
        <v>0</v>
      </c>
      <c r="AQ9679">
        <f t="shared" si="1058"/>
        <v>0</v>
      </c>
      <c r="AR9679" t="str">
        <f>IFERROR(IF(OR(AP9679=338,AP9679=340,AP9679=341,AP9679=342,AP9679="342A",AP9679="342B"),PorcenRet(AP9679,AT9679,AU9679),INDEX(PORCENTAJEBUSCAR,MATCH(AP9679,CódigoRET,0),4)*1),"")</f>
        <v/>
      </c>
      <c r="AS9679">
        <f t="shared" si="1059"/>
        <v>0</v>
      </c>
      <c r="BF9679" t="str">
        <f>IFERROR(IF(OR(BD9679=338,BD9679=340,BD9679=341,BD9679=342,BD9679="342A",BD9679="342B"),PorcenRet(BD9679,BH9679,BI9679),INDEX(PORCENTAJEBUSCAR,MATCH(BD9679,CódigoRET,0),4)*1),"")</f>
        <v/>
      </c>
      <c r="BG9679">
        <f t="shared" si="1060"/>
        <v>0</v>
      </c>
      <c r="BO9679">
        <f t="shared" si="1061"/>
        <v>0</v>
      </c>
      <c r="CC9679">
        <f t="shared" si="1062"/>
        <v>0</v>
      </c>
      <c r="CD9679">
        <f t="shared" si="1063"/>
        <v>0</v>
      </c>
      <c r="CG9679">
        <f ca="1">IFERROR(INDIRECT("IVA!X"&amp;MATCH(MID(COMPRAS!C9579,1,2)&amp;MID(COMPRAS!F9579,1,2)&amp;MID(COMPRAS!D9579,1,2),IVA!W:W,0)),"SIN COD.")</f>
        <v>0</v>
      </c>
      <c r="CH9679">
        <f ca="1">IFERROR(INDIRECT("IVA!Y"&amp;MATCH(MID(COMPRAS!C9579,1,2)&amp;MID(COMPRAS!F9579,1,2)&amp;MID(COMPRAS!D9579,1,2),IVA!W:W,0)),"SIN COD.")</f>
        <v>0</v>
      </c>
    </row>
    <row r="9680" spans="1:86" x14ac:dyDescent="0.25">
      <c r="A9680"/>
      <c r="B9680"/>
      <c r="D9680"/>
      <c r="AL9680">
        <f t="shared" si="1057"/>
        <v>0</v>
      </c>
      <c r="AQ9680">
        <f t="shared" si="1058"/>
        <v>0</v>
      </c>
      <c r="AR9680" t="str">
        <f>IFERROR(IF(OR(AP9680=338,AP9680=340,AP9680=341,AP9680=342,AP9680="342A",AP9680="342B"),PorcenRet(AP9680,AT9680,AU9680),INDEX(PORCENTAJEBUSCAR,MATCH(AP9680,CódigoRET,0),4)*1),"")</f>
        <v/>
      </c>
      <c r="AS9680">
        <f t="shared" si="1059"/>
        <v>0</v>
      </c>
      <c r="BF9680" t="str">
        <f>IFERROR(IF(OR(BD9680=338,BD9680=340,BD9680=341,BD9680=342,BD9680="342A",BD9680="342B"),PorcenRet(BD9680,BH9680,BI9680),INDEX(PORCENTAJEBUSCAR,MATCH(BD9680,CódigoRET,0),4)*1),"")</f>
        <v/>
      </c>
      <c r="BG9680">
        <f t="shared" si="1060"/>
        <v>0</v>
      </c>
      <c r="BO9680">
        <f t="shared" si="1061"/>
        <v>0</v>
      </c>
      <c r="CC9680">
        <f t="shared" si="1062"/>
        <v>0</v>
      </c>
      <c r="CD9680">
        <f t="shared" si="1063"/>
        <v>0</v>
      </c>
      <c r="CG9680">
        <f ca="1">IFERROR(INDIRECT("IVA!X"&amp;MATCH(MID(COMPRAS!C9580,1,2)&amp;MID(COMPRAS!F9580,1,2)&amp;MID(COMPRAS!D9580,1,2),IVA!W:W,0)),"SIN COD.")</f>
        <v>0</v>
      </c>
      <c r="CH9680">
        <f ca="1">IFERROR(INDIRECT("IVA!Y"&amp;MATCH(MID(COMPRAS!C9580,1,2)&amp;MID(COMPRAS!F9580,1,2)&amp;MID(COMPRAS!D9580,1,2),IVA!W:W,0)),"SIN COD.")</f>
        <v>0</v>
      </c>
    </row>
    <row r="9681" spans="1:86" x14ac:dyDescent="0.25">
      <c r="A9681"/>
      <c r="B9681"/>
      <c r="D9681"/>
      <c r="AL9681">
        <f t="shared" si="1057"/>
        <v>0</v>
      </c>
      <c r="AQ9681">
        <f t="shared" si="1058"/>
        <v>0</v>
      </c>
      <c r="AR9681" t="str">
        <f>IFERROR(IF(OR(AP9681=338,AP9681=340,AP9681=341,AP9681=342,AP9681="342A",AP9681="342B"),PorcenRet(AP9681,AT9681,AU9681),INDEX(PORCENTAJEBUSCAR,MATCH(AP9681,CódigoRET,0),4)*1),"")</f>
        <v/>
      </c>
      <c r="AS9681">
        <f t="shared" si="1059"/>
        <v>0</v>
      </c>
      <c r="BF9681" t="str">
        <f>IFERROR(IF(OR(BD9681=338,BD9681=340,BD9681=341,BD9681=342,BD9681="342A",BD9681="342B"),PorcenRet(BD9681,BH9681,BI9681),INDEX(PORCENTAJEBUSCAR,MATCH(BD9681,CódigoRET,0),4)*1),"")</f>
        <v/>
      </c>
      <c r="BG9681">
        <f t="shared" si="1060"/>
        <v>0</v>
      </c>
      <c r="BO9681">
        <f t="shared" si="1061"/>
        <v>0</v>
      </c>
      <c r="CC9681">
        <f t="shared" si="1062"/>
        <v>0</v>
      </c>
      <c r="CD9681">
        <f t="shared" si="1063"/>
        <v>0</v>
      </c>
      <c r="CG9681">
        <f ca="1">IFERROR(INDIRECT("IVA!X"&amp;MATCH(MID(COMPRAS!C9581,1,2)&amp;MID(COMPRAS!F9581,1,2)&amp;MID(COMPRAS!D9581,1,2),IVA!W:W,0)),"SIN COD.")</f>
        <v>0</v>
      </c>
      <c r="CH9681">
        <f ca="1">IFERROR(INDIRECT("IVA!Y"&amp;MATCH(MID(COMPRAS!C9581,1,2)&amp;MID(COMPRAS!F9581,1,2)&amp;MID(COMPRAS!D9581,1,2),IVA!W:W,0)),"SIN COD.")</f>
        <v>0</v>
      </c>
    </row>
    <row r="9682" spans="1:86" x14ac:dyDescent="0.25">
      <c r="A9682"/>
      <c r="B9682"/>
      <c r="D9682"/>
      <c r="AL9682">
        <f t="shared" si="1057"/>
        <v>0</v>
      </c>
      <c r="AQ9682">
        <f t="shared" si="1058"/>
        <v>0</v>
      </c>
      <c r="AR9682" t="str">
        <f>IFERROR(IF(OR(AP9682=338,AP9682=340,AP9682=341,AP9682=342,AP9682="342A",AP9682="342B"),PorcenRet(AP9682,AT9682,AU9682),INDEX(PORCENTAJEBUSCAR,MATCH(AP9682,CódigoRET,0),4)*1),"")</f>
        <v/>
      </c>
      <c r="AS9682">
        <f t="shared" si="1059"/>
        <v>0</v>
      </c>
      <c r="BF9682" t="str">
        <f>IFERROR(IF(OR(BD9682=338,BD9682=340,BD9682=341,BD9682=342,BD9682="342A",BD9682="342B"),PorcenRet(BD9682,BH9682,BI9682),INDEX(PORCENTAJEBUSCAR,MATCH(BD9682,CódigoRET,0),4)*1),"")</f>
        <v/>
      </c>
      <c r="BG9682">
        <f t="shared" si="1060"/>
        <v>0</v>
      </c>
      <c r="BO9682">
        <f t="shared" si="1061"/>
        <v>0</v>
      </c>
      <c r="CC9682">
        <f t="shared" si="1062"/>
        <v>0</v>
      </c>
      <c r="CD9682">
        <f t="shared" si="1063"/>
        <v>0</v>
      </c>
      <c r="CG9682">
        <f ca="1">IFERROR(INDIRECT("IVA!X"&amp;MATCH(MID(COMPRAS!C9582,1,2)&amp;MID(COMPRAS!F9582,1,2)&amp;MID(COMPRAS!D9582,1,2),IVA!W:W,0)),"SIN COD.")</f>
        <v>0</v>
      </c>
      <c r="CH9682">
        <f ca="1">IFERROR(INDIRECT("IVA!Y"&amp;MATCH(MID(COMPRAS!C9582,1,2)&amp;MID(COMPRAS!F9582,1,2)&amp;MID(COMPRAS!D9582,1,2),IVA!W:W,0)),"SIN COD.")</f>
        <v>0</v>
      </c>
    </row>
    <row r="9683" spans="1:86" x14ac:dyDescent="0.25">
      <c r="A9683"/>
      <c r="B9683"/>
      <c r="D9683"/>
      <c r="AL9683">
        <f t="shared" si="1057"/>
        <v>0</v>
      </c>
      <c r="AQ9683">
        <f t="shared" si="1058"/>
        <v>0</v>
      </c>
      <c r="AR9683" t="str">
        <f>IFERROR(IF(OR(AP9683=338,AP9683=340,AP9683=341,AP9683=342,AP9683="342A",AP9683="342B"),PorcenRet(AP9683,AT9683,AU9683),INDEX(PORCENTAJEBUSCAR,MATCH(AP9683,CódigoRET,0),4)*1),"")</f>
        <v/>
      </c>
      <c r="AS9683">
        <f t="shared" si="1059"/>
        <v>0</v>
      </c>
      <c r="BF9683" t="str">
        <f>IFERROR(IF(OR(BD9683=338,BD9683=340,BD9683=341,BD9683=342,BD9683="342A",BD9683="342B"),PorcenRet(BD9683,BH9683,BI9683),INDEX(PORCENTAJEBUSCAR,MATCH(BD9683,CódigoRET,0),4)*1),"")</f>
        <v/>
      </c>
      <c r="BG9683">
        <f t="shared" si="1060"/>
        <v>0</v>
      </c>
      <c r="BO9683">
        <f t="shared" si="1061"/>
        <v>0</v>
      </c>
      <c r="CC9683">
        <f t="shared" si="1062"/>
        <v>0</v>
      </c>
      <c r="CD9683">
        <f t="shared" si="1063"/>
        <v>0</v>
      </c>
      <c r="CG9683">
        <f ca="1">IFERROR(INDIRECT("IVA!X"&amp;MATCH(MID(COMPRAS!C9583,1,2)&amp;MID(COMPRAS!F9583,1,2)&amp;MID(COMPRAS!D9583,1,2),IVA!W:W,0)),"SIN COD.")</f>
        <v>0</v>
      </c>
      <c r="CH9683">
        <f ca="1">IFERROR(INDIRECT("IVA!Y"&amp;MATCH(MID(COMPRAS!C9583,1,2)&amp;MID(COMPRAS!F9583,1,2)&amp;MID(COMPRAS!D9583,1,2),IVA!W:W,0)),"SIN COD.")</f>
        <v>0</v>
      </c>
    </row>
    <row r="9684" spans="1:86" x14ac:dyDescent="0.25">
      <c r="A9684"/>
      <c r="B9684"/>
      <c r="D9684"/>
      <c r="AL9684">
        <f t="shared" si="1057"/>
        <v>0</v>
      </c>
      <c r="AQ9684">
        <f t="shared" si="1058"/>
        <v>0</v>
      </c>
      <c r="AR9684" t="str">
        <f>IFERROR(IF(OR(AP9684=338,AP9684=340,AP9684=341,AP9684=342,AP9684="342A",AP9684="342B"),PorcenRet(AP9684,AT9684,AU9684),INDEX(PORCENTAJEBUSCAR,MATCH(AP9684,CódigoRET,0),4)*1),"")</f>
        <v/>
      </c>
      <c r="AS9684">
        <f t="shared" si="1059"/>
        <v>0</v>
      </c>
      <c r="BF9684" t="str">
        <f>IFERROR(IF(OR(BD9684=338,BD9684=340,BD9684=341,BD9684=342,BD9684="342A",BD9684="342B"),PorcenRet(BD9684,BH9684,BI9684),INDEX(PORCENTAJEBUSCAR,MATCH(BD9684,CódigoRET,0),4)*1),"")</f>
        <v/>
      </c>
      <c r="BG9684">
        <f t="shared" si="1060"/>
        <v>0</v>
      </c>
      <c r="BO9684">
        <f t="shared" si="1061"/>
        <v>0</v>
      </c>
      <c r="CC9684">
        <f t="shared" si="1062"/>
        <v>0</v>
      </c>
      <c r="CD9684">
        <f t="shared" si="1063"/>
        <v>0</v>
      </c>
      <c r="CG9684">
        <f ca="1">IFERROR(INDIRECT("IVA!X"&amp;MATCH(MID(COMPRAS!C9584,1,2)&amp;MID(COMPRAS!F9584,1,2)&amp;MID(COMPRAS!D9584,1,2),IVA!W:W,0)),"SIN COD.")</f>
        <v>0</v>
      </c>
      <c r="CH9684">
        <f ca="1">IFERROR(INDIRECT("IVA!Y"&amp;MATCH(MID(COMPRAS!C9584,1,2)&amp;MID(COMPRAS!F9584,1,2)&amp;MID(COMPRAS!D9584,1,2),IVA!W:W,0)),"SIN COD.")</f>
        <v>0</v>
      </c>
    </row>
    <row r="9685" spans="1:86" x14ac:dyDescent="0.25">
      <c r="A9685"/>
      <c r="B9685"/>
      <c r="D9685"/>
      <c r="AL9685">
        <f t="shared" si="1057"/>
        <v>0</v>
      </c>
      <c r="AQ9685">
        <f t="shared" si="1058"/>
        <v>0</v>
      </c>
      <c r="AR9685" t="str">
        <f>IFERROR(IF(OR(AP9685=338,AP9685=340,AP9685=341,AP9685=342,AP9685="342A",AP9685="342B"),PorcenRet(AP9685,AT9685,AU9685),INDEX(PORCENTAJEBUSCAR,MATCH(AP9685,CódigoRET,0),4)*1),"")</f>
        <v/>
      </c>
      <c r="AS9685">
        <f t="shared" si="1059"/>
        <v>0</v>
      </c>
      <c r="BF9685" t="str">
        <f>IFERROR(IF(OR(BD9685=338,BD9685=340,BD9685=341,BD9685=342,BD9685="342A",BD9685="342B"),PorcenRet(BD9685,BH9685,BI9685),INDEX(PORCENTAJEBUSCAR,MATCH(BD9685,CódigoRET,0),4)*1),"")</f>
        <v/>
      </c>
      <c r="BG9685">
        <f t="shared" si="1060"/>
        <v>0</v>
      </c>
      <c r="BO9685">
        <f t="shared" si="1061"/>
        <v>0</v>
      </c>
      <c r="CC9685">
        <f t="shared" si="1062"/>
        <v>0</v>
      </c>
      <c r="CD9685">
        <f t="shared" si="1063"/>
        <v>0</v>
      </c>
      <c r="CG9685">
        <f ca="1">IFERROR(INDIRECT("IVA!X"&amp;MATCH(MID(COMPRAS!C9585,1,2)&amp;MID(COMPRAS!F9585,1,2)&amp;MID(COMPRAS!D9585,1,2),IVA!W:W,0)),"SIN COD.")</f>
        <v>0</v>
      </c>
      <c r="CH9685">
        <f ca="1">IFERROR(INDIRECT("IVA!Y"&amp;MATCH(MID(COMPRAS!C9585,1,2)&amp;MID(COMPRAS!F9585,1,2)&amp;MID(COMPRAS!D9585,1,2),IVA!W:W,0)),"SIN COD.")</f>
        <v>0</v>
      </c>
    </row>
    <row r="9686" spans="1:86" x14ac:dyDescent="0.25">
      <c r="A9686"/>
      <c r="B9686"/>
      <c r="D9686"/>
      <c r="AL9686">
        <f t="shared" si="1057"/>
        <v>0</v>
      </c>
      <c r="AQ9686">
        <f t="shared" si="1058"/>
        <v>0</v>
      </c>
      <c r="AR9686" t="str">
        <f>IFERROR(IF(OR(AP9686=338,AP9686=340,AP9686=341,AP9686=342,AP9686="342A",AP9686="342B"),PorcenRet(AP9686,AT9686,AU9686),INDEX(PORCENTAJEBUSCAR,MATCH(AP9686,CódigoRET,0),4)*1),"")</f>
        <v/>
      </c>
      <c r="AS9686">
        <f t="shared" si="1059"/>
        <v>0</v>
      </c>
      <c r="BF9686" t="str">
        <f>IFERROR(IF(OR(BD9686=338,BD9686=340,BD9686=341,BD9686=342,BD9686="342A",BD9686="342B"),PorcenRet(BD9686,BH9686,BI9686),INDEX(PORCENTAJEBUSCAR,MATCH(BD9686,CódigoRET,0),4)*1),"")</f>
        <v/>
      </c>
      <c r="BG9686">
        <f t="shared" si="1060"/>
        <v>0</v>
      </c>
      <c r="BO9686">
        <f t="shared" si="1061"/>
        <v>0</v>
      </c>
      <c r="CC9686">
        <f t="shared" si="1062"/>
        <v>0</v>
      </c>
      <c r="CD9686">
        <f t="shared" si="1063"/>
        <v>0</v>
      </c>
      <c r="CG9686">
        <f ca="1">IFERROR(INDIRECT("IVA!X"&amp;MATCH(MID(COMPRAS!C9586,1,2)&amp;MID(COMPRAS!F9586,1,2)&amp;MID(COMPRAS!D9586,1,2),IVA!W:W,0)),"SIN COD.")</f>
        <v>0</v>
      </c>
      <c r="CH9686">
        <f ca="1">IFERROR(INDIRECT("IVA!Y"&amp;MATCH(MID(COMPRAS!C9586,1,2)&amp;MID(COMPRAS!F9586,1,2)&amp;MID(COMPRAS!D9586,1,2),IVA!W:W,0)),"SIN COD.")</f>
        <v>0</v>
      </c>
    </row>
    <row r="9687" spans="1:86" x14ac:dyDescent="0.25">
      <c r="A9687"/>
      <c r="B9687"/>
      <c r="D9687"/>
      <c r="AL9687">
        <f t="shared" si="1057"/>
        <v>0</v>
      </c>
      <c r="AQ9687">
        <f t="shared" si="1058"/>
        <v>0</v>
      </c>
      <c r="AR9687" t="str">
        <f>IFERROR(IF(OR(AP9687=338,AP9687=340,AP9687=341,AP9687=342,AP9687="342A",AP9687="342B"),PorcenRet(AP9687,AT9687,AU9687),INDEX(PORCENTAJEBUSCAR,MATCH(AP9687,CódigoRET,0),4)*1),"")</f>
        <v/>
      </c>
      <c r="AS9687">
        <f t="shared" si="1059"/>
        <v>0</v>
      </c>
      <c r="BF9687" t="str">
        <f>IFERROR(IF(OR(BD9687=338,BD9687=340,BD9687=341,BD9687=342,BD9687="342A",BD9687="342B"),PorcenRet(BD9687,BH9687,BI9687),INDEX(PORCENTAJEBUSCAR,MATCH(BD9687,CódigoRET,0),4)*1),"")</f>
        <v/>
      </c>
      <c r="BG9687">
        <f t="shared" si="1060"/>
        <v>0</v>
      </c>
      <c r="BO9687">
        <f t="shared" si="1061"/>
        <v>0</v>
      </c>
      <c r="CC9687">
        <f t="shared" si="1062"/>
        <v>0</v>
      </c>
      <c r="CD9687">
        <f t="shared" si="1063"/>
        <v>0</v>
      </c>
      <c r="CG9687">
        <f ca="1">IFERROR(INDIRECT("IVA!X"&amp;MATCH(MID(COMPRAS!C9587,1,2)&amp;MID(COMPRAS!F9587,1,2)&amp;MID(COMPRAS!D9587,1,2),IVA!W:W,0)),"SIN COD.")</f>
        <v>0</v>
      </c>
      <c r="CH9687">
        <f ca="1">IFERROR(INDIRECT("IVA!Y"&amp;MATCH(MID(COMPRAS!C9587,1,2)&amp;MID(COMPRAS!F9587,1,2)&amp;MID(COMPRAS!D9587,1,2),IVA!W:W,0)),"SIN COD.")</f>
        <v>0</v>
      </c>
    </row>
    <row r="9688" spans="1:86" x14ac:dyDescent="0.25">
      <c r="A9688"/>
      <c r="B9688"/>
      <c r="D9688"/>
      <c r="AL9688">
        <f t="shared" si="1057"/>
        <v>0</v>
      </c>
      <c r="AQ9688">
        <f t="shared" si="1058"/>
        <v>0</v>
      </c>
      <c r="AR9688" t="str">
        <f>IFERROR(IF(OR(AP9688=338,AP9688=340,AP9688=341,AP9688=342,AP9688="342A",AP9688="342B"),PorcenRet(AP9688,AT9688,AU9688),INDEX(PORCENTAJEBUSCAR,MATCH(AP9688,CódigoRET,0),4)*1),"")</f>
        <v/>
      </c>
      <c r="AS9688">
        <f t="shared" si="1059"/>
        <v>0</v>
      </c>
      <c r="BF9688" t="str">
        <f>IFERROR(IF(OR(BD9688=338,BD9688=340,BD9688=341,BD9688=342,BD9688="342A",BD9688="342B"),PorcenRet(BD9688,BH9688,BI9688),INDEX(PORCENTAJEBUSCAR,MATCH(BD9688,CódigoRET,0),4)*1),"")</f>
        <v/>
      </c>
      <c r="BG9688">
        <f t="shared" si="1060"/>
        <v>0</v>
      </c>
      <c r="BO9688">
        <f t="shared" si="1061"/>
        <v>0</v>
      </c>
      <c r="CC9688">
        <f t="shared" si="1062"/>
        <v>0</v>
      </c>
      <c r="CD9688">
        <f t="shared" si="1063"/>
        <v>0</v>
      </c>
      <c r="CG9688">
        <f ca="1">IFERROR(INDIRECT("IVA!X"&amp;MATCH(MID(COMPRAS!C9588,1,2)&amp;MID(COMPRAS!F9588,1,2)&amp;MID(COMPRAS!D9588,1,2),IVA!W:W,0)),"SIN COD.")</f>
        <v>0</v>
      </c>
      <c r="CH9688">
        <f ca="1">IFERROR(INDIRECT("IVA!Y"&amp;MATCH(MID(COMPRAS!C9588,1,2)&amp;MID(COMPRAS!F9588,1,2)&amp;MID(COMPRAS!D9588,1,2),IVA!W:W,0)),"SIN COD.")</f>
        <v>0</v>
      </c>
    </row>
    <row r="9689" spans="1:86" x14ac:dyDescent="0.25">
      <c r="A9689"/>
      <c r="B9689"/>
      <c r="D9689"/>
      <c r="AL9689">
        <f t="shared" si="1057"/>
        <v>0</v>
      </c>
      <c r="AQ9689">
        <f t="shared" si="1058"/>
        <v>0</v>
      </c>
      <c r="AR9689" t="str">
        <f>IFERROR(IF(OR(AP9689=338,AP9689=340,AP9689=341,AP9689=342,AP9689="342A",AP9689="342B"),PorcenRet(AP9689,AT9689,AU9689),INDEX(PORCENTAJEBUSCAR,MATCH(AP9689,CódigoRET,0),4)*1),"")</f>
        <v/>
      </c>
      <c r="AS9689">
        <f t="shared" si="1059"/>
        <v>0</v>
      </c>
      <c r="BF9689" t="str">
        <f>IFERROR(IF(OR(BD9689=338,BD9689=340,BD9689=341,BD9689=342,BD9689="342A",BD9689="342B"),PorcenRet(BD9689,BH9689,BI9689),INDEX(PORCENTAJEBUSCAR,MATCH(BD9689,CódigoRET,0),4)*1),"")</f>
        <v/>
      </c>
      <c r="BG9689">
        <f t="shared" si="1060"/>
        <v>0</v>
      </c>
      <c r="BO9689">
        <f t="shared" si="1061"/>
        <v>0</v>
      </c>
      <c r="CC9689">
        <f t="shared" si="1062"/>
        <v>0</v>
      </c>
      <c r="CD9689">
        <f t="shared" si="1063"/>
        <v>0</v>
      </c>
      <c r="CG9689">
        <f ca="1">IFERROR(INDIRECT("IVA!X"&amp;MATCH(MID(COMPRAS!C9589,1,2)&amp;MID(COMPRAS!F9589,1,2)&amp;MID(COMPRAS!D9589,1,2),IVA!W:W,0)),"SIN COD.")</f>
        <v>0</v>
      </c>
      <c r="CH9689">
        <f ca="1">IFERROR(INDIRECT("IVA!Y"&amp;MATCH(MID(COMPRAS!C9589,1,2)&amp;MID(COMPRAS!F9589,1,2)&amp;MID(COMPRAS!D9589,1,2),IVA!W:W,0)),"SIN COD.")</f>
        <v>0</v>
      </c>
    </row>
    <row r="9690" spans="1:86" x14ac:dyDescent="0.25">
      <c r="A9690"/>
      <c r="B9690"/>
      <c r="D9690"/>
      <c r="AL9690">
        <f t="shared" si="1057"/>
        <v>0</v>
      </c>
      <c r="AQ9690">
        <f t="shared" si="1058"/>
        <v>0</v>
      </c>
      <c r="AR9690" t="str">
        <f>IFERROR(IF(OR(AP9690=338,AP9690=340,AP9690=341,AP9690=342,AP9690="342A",AP9690="342B"),PorcenRet(AP9690,AT9690,AU9690),INDEX(PORCENTAJEBUSCAR,MATCH(AP9690,CódigoRET,0),4)*1),"")</f>
        <v/>
      </c>
      <c r="AS9690">
        <f t="shared" si="1059"/>
        <v>0</v>
      </c>
      <c r="BF9690" t="str">
        <f>IFERROR(IF(OR(BD9690=338,BD9690=340,BD9690=341,BD9690=342,BD9690="342A",BD9690="342B"),PorcenRet(BD9690,BH9690,BI9690),INDEX(PORCENTAJEBUSCAR,MATCH(BD9690,CódigoRET,0),4)*1),"")</f>
        <v/>
      </c>
      <c r="BG9690">
        <f t="shared" si="1060"/>
        <v>0</v>
      </c>
      <c r="BO9690">
        <f t="shared" si="1061"/>
        <v>0</v>
      </c>
      <c r="CC9690">
        <f t="shared" si="1062"/>
        <v>0</v>
      </c>
      <c r="CD9690">
        <f t="shared" si="1063"/>
        <v>0</v>
      </c>
      <c r="CG9690">
        <f ca="1">IFERROR(INDIRECT("IVA!X"&amp;MATCH(MID(COMPRAS!C9590,1,2)&amp;MID(COMPRAS!F9590,1,2)&amp;MID(COMPRAS!D9590,1,2),IVA!W:W,0)),"SIN COD.")</f>
        <v>0</v>
      </c>
      <c r="CH9690">
        <f ca="1">IFERROR(INDIRECT("IVA!Y"&amp;MATCH(MID(COMPRAS!C9590,1,2)&amp;MID(COMPRAS!F9590,1,2)&amp;MID(COMPRAS!D9590,1,2),IVA!W:W,0)),"SIN COD.")</f>
        <v>0</v>
      </c>
    </row>
    <row r="9691" spans="1:86" x14ac:dyDescent="0.25">
      <c r="A9691"/>
      <c r="B9691"/>
      <c r="D9691"/>
      <c r="AL9691">
        <f t="shared" si="1057"/>
        <v>0</v>
      </c>
      <c r="AQ9691">
        <f t="shared" si="1058"/>
        <v>0</v>
      </c>
      <c r="AR9691" t="str">
        <f>IFERROR(IF(OR(AP9691=338,AP9691=340,AP9691=341,AP9691=342,AP9691="342A",AP9691="342B"),PorcenRet(AP9691,AT9691,AU9691),INDEX(PORCENTAJEBUSCAR,MATCH(AP9691,CódigoRET,0),4)*1),"")</f>
        <v/>
      </c>
      <c r="AS9691">
        <f t="shared" si="1059"/>
        <v>0</v>
      </c>
      <c r="BF9691" t="str">
        <f>IFERROR(IF(OR(BD9691=338,BD9691=340,BD9691=341,BD9691=342,BD9691="342A",BD9691="342B"),PorcenRet(BD9691,BH9691,BI9691),INDEX(PORCENTAJEBUSCAR,MATCH(BD9691,CódigoRET,0),4)*1),"")</f>
        <v/>
      </c>
      <c r="BG9691">
        <f t="shared" si="1060"/>
        <v>0</v>
      </c>
      <c r="BO9691">
        <f t="shared" si="1061"/>
        <v>0</v>
      </c>
      <c r="CC9691">
        <f t="shared" si="1062"/>
        <v>0</v>
      </c>
      <c r="CD9691">
        <f t="shared" si="1063"/>
        <v>0</v>
      </c>
      <c r="CG9691">
        <f ca="1">IFERROR(INDIRECT("IVA!X"&amp;MATCH(MID(COMPRAS!C9591,1,2)&amp;MID(COMPRAS!F9591,1,2)&amp;MID(COMPRAS!D9591,1,2),IVA!W:W,0)),"SIN COD.")</f>
        <v>0</v>
      </c>
      <c r="CH9691">
        <f ca="1">IFERROR(INDIRECT("IVA!Y"&amp;MATCH(MID(COMPRAS!C9591,1,2)&amp;MID(COMPRAS!F9591,1,2)&amp;MID(COMPRAS!D9591,1,2),IVA!W:W,0)),"SIN COD.")</f>
        <v>0</v>
      </c>
    </row>
    <row r="9692" spans="1:86" x14ac:dyDescent="0.25">
      <c r="A9692"/>
      <c r="B9692"/>
      <c r="D9692"/>
      <c r="AL9692">
        <f t="shared" si="1057"/>
        <v>0</v>
      </c>
      <c r="AQ9692">
        <f t="shared" si="1058"/>
        <v>0</v>
      </c>
      <c r="AR9692" t="str">
        <f>IFERROR(IF(OR(AP9692=338,AP9692=340,AP9692=341,AP9692=342,AP9692="342A",AP9692="342B"),PorcenRet(AP9692,AT9692,AU9692),INDEX(PORCENTAJEBUSCAR,MATCH(AP9692,CódigoRET,0),4)*1),"")</f>
        <v/>
      </c>
      <c r="AS9692">
        <f t="shared" si="1059"/>
        <v>0</v>
      </c>
      <c r="BF9692" t="str">
        <f>IFERROR(IF(OR(BD9692=338,BD9692=340,BD9692=341,BD9692=342,BD9692="342A",BD9692="342B"),PorcenRet(BD9692,BH9692,BI9692),INDEX(PORCENTAJEBUSCAR,MATCH(BD9692,CódigoRET,0),4)*1),"")</f>
        <v/>
      </c>
      <c r="BG9692">
        <f t="shared" si="1060"/>
        <v>0</v>
      </c>
      <c r="BO9692">
        <f t="shared" si="1061"/>
        <v>0</v>
      </c>
      <c r="CC9692">
        <f t="shared" si="1062"/>
        <v>0</v>
      </c>
      <c r="CD9692">
        <f t="shared" si="1063"/>
        <v>0</v>
      </c>
      <c r="CG9692">
        <f ca="1">IFERROR(INDIRECT("IVA!X"&amp;MATCH(MID(COMPRAS!C9592,1,2)&amp;MID(COMPRAS!F9592,1,2)&amp;MID(COMPRAS!D9592,1,2),IVA!W:W,0)),"SIN COD.")</f>
        <v>0</v>
      </c>
      <c r="CH9692">
        <f ca="1">IFERROR(INDIRECT("IVA!Y"&amp;MATCH(MID(COMPRAS!C9592,1,2)&amp;MID(COMPRAS!F9592,1,2)&amp;MID(COMPRAS!D9592,1,2),IVA!W:W,0)),"SIN COD.")</f>
        <v>0</v>
      </c>
    </row>
    <row r="9693" spans="1:86" x14ac:dyDescent="0.25">
      <c r="A9693"/>
      <c r="B9693"/>
      <c r="D9693"/>
      <c r="AL9693">
        <f t="shared" si="1057"/>
        <v>0</v>
      </c>
      <c r="AQ9693">
        <f t="shared" si="1058"/>
        <v>0</v>
      </c>
      <c r="AR9693" t="str">
        <f>IFERROR(IF(OR(AP9693=338,AP9693=340,AP9693=341,AP9693=342,AP9693="342A",AP9693="342B"),PorcenRet(AP9693,AT9693,AU9693),INDEX(PORCENTAJEBUSCAR,MATCH(AP9693,CódigoRET,0),4)*1),"")</f>
        <v/>
      </c>
      <c r="AS9693">
        <f t="shared" si="1059"/>
        <v>0</v>
      </c>
      <c r="BF9693" t="str">
        <f>IFERROR(IF(OR(BD9693=338,BD9693=340,BD9693=341,BD9693=342,BD9693="342A",BD9693="342B"),PorcenRet(BD9693,BH9693,BI9693),INDEX(PORCENTAJEBUSCAR,MATCH(BD9693,CódigoRET,0),4)*1),"")</f>
        <v/>
      </c>
      <c r="BG9693">
        <f t="shared" si="1060"/>
        <v>0</v>
      </c>
      <c r="BO9693">
        <f t="shared" si="1061"/>
        <v>0</v>
      </c>
      <c r="CC9693">
        <f t="shared" si="1062"/>
        <v>0</v>
      </c>
      <c r="CD9693">
        <f t="shared" si="1063"/>
        <v>0</v>
      </c>
      <c r="CG9693">
        <f ca="1">IFERROR(INDIRECT("IVA!X"&amp;MATCH(MID(COMPRAS!C9593,1,2)&amp;MID(COMPRAS!F9593,1,2)&amp;MID(COMPRAS!D9593,1,2),IVA!W:W,0)),"SIN COD.")</f>
        <v>0</v>
      </c>
      <c r="CH9693">
        <f ca="1">IFERROR(INDIRECT("IVA!Y"&amp;MATCH(MID(COMPRAS!C9593,1,2)&amp;MID(COMPRAS!F9593,1,2)&amp;MID(COMPRAS!D9593,1,2),IVA!W:W,0)),"SIN COD.")</f>
        <v>0</v>
      </c>
    </row>
    <row r="9694" spans="1:86" x14ac:dyDescent="0.25">
      <c r="A9694"/>
      <c r="B9694"/>
      <c r="D9694"/>
      <c r="AL9694">
        <f t="shared" si="1057"/>
        <v>0</v>
      </c>
      <c r="AQ9694">
        <f t="shared" si="1058"/>
        <v>0</v>
      </c>
      <c r="AR9694" t="str">
        <f>IFERROR(IF(OR(AP9694=338,AP9694=340,AP9694=341,AP9694=342,AP9694="342A",AP9694="342B"),PorcenRet(AP9694,AT9694,AU9694),INDEX(PORCENTAJEBUSCAR,MATCH(AP9694,CódigoRET,0),4)*1),"")</f>
        <v/>
      </c>
      <c r="AS9694">
        <f t="shared" si="1059"/>
        <v>0</v>
      </c>
      <c r="BF9694" t="str">
        <f>IFERROR(IF(OR(BD9694=338,BD9694=340,BD9694=341,BD9694=342,BD9694="342A",BD9694="342B"),PorcenRet(BD9694,BH9694,BI9694),INDEX(PORCENTAJEBUSCAR,MATCH(BD9694,CódigoRET,0),4)*1),"")</f>
        <v/>
      </c>
      <c r="BG9694">
        <f t="shared" si="1060"/>
        <v>0</v>
      </c>
      <c r="BO9694">
        <f t="shared" si="1061"/>
        <v>0</v>
      </c>
      <c r="CC9694">
        <f t="shared" si="1062"/>
        <v>0</v>
      </c>
      <c r="CD9694">
        <f t="shared" si="1063"/>
        <v>0</v>
      </c>
      <c r="CG9694">
        <f ca="1">IFERROR(INDIRECT("IVA!X"&amp;MATCH(MID(COMPRAS!C9594,1,2)&amp;MID(COMPRAS!F9594,1,2)&amp;MID(COMPRAS!D9594,1,2),IVA!W:W,0)),"SIN COD.")</f>
        <v>0</v>
      </c>
      <c r="CH9694">
        <f ca="1">IFERROR(INDIRECT("IVA!Y"&amp;MATCH(MID(COMPRAS!C9594,1,2)&amp;MID(COMPRAS!F9594,1,2)&amp;MID(COMPRAS!D9594,1,2),IVA!W:W,0)),"SIN COD.")</f>
        <v>0</v>
      </c>
    </row>
    <row r="9695" spans="1:86" x14ac:dyDescent="0.25">
      <c r="A9695"/>
      <c r="B9695"/>
      <c r="D9695"/>
      <c r="AL9695">
        <f t="shared" si="1057"/>
        <v>0</v>
      </c>
      <c r="AQ9695">
        <f t="shared" si="1058"/>
        <v>0</v>
      </c>
      <c r="AR9695" t="str">
        <f>IFERROR(IF(OR(AP9695=338,AP9695=340,AP9695=341,AP9695=342,AP9695="342A",AP9695="342B"),PorcenRet(AP9695,AT9695,AU9695),INDEX(PORCENTAJEBUSCAR,MATCH(AP9695,CódigoRET,0),4)*1),"")</f>
        <v/>
      </c>
      <c r="AS9695">
        <f t="shared" si="1059"/>
        <v>0</v>
      </c>
      <c r="BF9695" t="str">
        <f>IFERROR(IF(OR(BD9695=338,BD9695=340,BD9695=341,BD9695=342,BD9695="342A",BD9695="342B"),PorcenRet(BD9695,BH9695,BI9695),INDEX(PORCENTAJEBUSCAR,MATCH(BD9695,CódigoRET,0),4)*1),"")</f>
        <v/>
      </c>
      <c r="BG9695">
        <f t="shared" si="1060"/>
        <v>0</v>
      </c>
      <c r="BO9695">
        <f t="shared" si="1061"/>
        <v>0</v>
      </c>
      <c r="CC9695">
        <f t="shared" si="1062"/>
        <v>0</v>
      </c>
      <c r="CD9695">
        <f t="shared" si="1063"/>
        <v>0</v>
      </c>
      <c r="CG9695">
        <f ca="1">IFERROR(INDIRECT("IVA!X"&amp;MATCH(MID(COMPRAS!C9595,1,2)&amp;MID(COMPRAS!F9595,1,2)&amp;MID(COMPRAS!D9595,1,2),IVA!W:W,0)),"SIN COD.")</f>
        <v>0</v>
      </c>
      <c r="CH9695">
        <f ca="1">IFERROR(INDIRECT("IVA!Y"&amp;MATCH(MID(COMPRAS!C9595,1,2)&amp;MID(COMPRAS!F9595,1,2)&amp;MID(COMPRAS!D9595,1,2),IVA!W:W,0)),"SIN COD.")</f>
        <v>0</v>
      </c>
    </row>
    <row r="9696" spans="1:86" x14ac:dyDescent="0.25">
      <c r="A9696"/>
      <c r="B9696"/>
      <c r="D9696"/>
      <c r="AL9696">
        <f t="shared" si="1057"/>
        <v>0</v>
      </c>
      <c r="AQ9696">
        <f t="shared" si="1058"/>
        <v>0</v>
      </c>
      <c r="AR9696" t="str">
        <f>IFERROR(IF(OR(AP9696=338,AP9696=340,AP9696=341,AP9696=342,AP9696="342A",AP9696="342B"),PorcenRet(AP9696,AT9696,AU9696),INDEX(PORCENTAJEBUSCAR,MATCH(AP9696,CódigoRET,0),4)*1),"")</f>
        <v/>
      </c>
      <c r="AS9696">
        <f t="shared" si="1059"/>
        <v>0</v>
      </c>
      <c r="BF9696" t="str">
        <f>IFERROR(IF(OR(BD9696=338,BD9696=340,BD9696=341,BD9696=342,BD9696="342A",BD9696="342B"),PorcenRet(BD9696,BH9696,BI9696),INDEX(PORCENTAJEBUSCAR,MATCH(BD9696,CódigoRET,0),4)*1),"")</f>
        <v/>
      </c>
      <c r="BG9696">
        <f t="shared" si="1060"/>
        <v>0</v>
      </c>
      <c r="BO9696">
        <f t="shared" si="1061"/>
        <v>0</v>
      </c>
      <c r="CC9696">
        <f t="shared" si="1062"/>
        <v>0</v>
      </c>
      <c r="CD9696">
        <f t="shared" si="1063"/>
        <v>0</v>
      </c>
      <c r="CG9696">
        <f ca="1">IFERROR(INDIRECT("IVA!X"&amp;MATCH(MID(COMPRAS!C9596,1,2)&amp;MID(COMPRAS!F9596,1,2)&amp;MID(COMPRAS!D9596,1,2),IVA!W:W,0)),"SIN COD.")</f>
        <v>0</v>
      </c>
      <c r="CH9696">
        <f ca="1">IFERROR(INDIRECT("IVA!Y"&amp;MATCH(MID(COMPRAS!C9596,1,2)&amp;MID(COMPRAS!F9596,1,2)&amp;MID(COMPRAS!D9596,1,2),IVA!W:W,0)),"SIN COD.")</f>
        <v>0</v>
      </c>
    </row>
    <row r="9697" spans="1:86" x14ac:dyDescent="0.25">
      <c r="A9697"/>
      <c r="B9697"/>
      <c r="D9697"/>
      <c r="AL9697">
        <f t="shared" si="1057"/>
        <v>0</v>
      </c>
      <c r="AQ9697">
        <f t="shared" si="1058"/>
        <v>0</v>
      </c>
      <c r="AR9697" t="str">
        <f>IFERROR(IF(OR(AP9697=338,AP9697=340,AP9697=341,AP9697=342,AP9697="342A",AP9697="342B"),PorcenRet(AP9697,AT9697,AU9697),INDEX(PORCENTAJEBUSCAR,MATCH(AP9697,CódigoRET,0),4)*1),"")</f>
        <v/>
      </c>
      <c r="AS9697">
        <f t="shared" si="1059"/>
        <v>0</v>
      </c>
      <c r="BF9697" t="str">
        <f>IFERROR(IF(OR(BD9697=338,BD9697=340,BD9697=341,BD9697=342,BD9697="342A",BD9697="342B"),PorcenRet(BD9697,BH9697,BI9697),INDEX(PORCENTAJEBUSCAR,MATCH(BD9697,CódigoRET,0),4)*1),"")</f>
        <v/>
      </c>
      <c r="BG9697">
        <f t="shared" si="1060"/>
        <v>0</v>
      </c>
      <c r="BO9697">
        <f t="shared" si="1061"/>
        <v>0</v>
      </c>
      <c r="CC9697">
        <f t="shared" si="1062"/>
        <v>0</v>
      </c>
      <c r="CD9697">
        <f t="shared" si="1063"/>
        <v>0</v>
      </c>
      <c r="CG9697">
        <f ca="1">IFERROR(INDIRECT("IVA!X"&amp;MATCH(MID(COMPRAS!C9597,1,2)&amp;MID(COMPRAS!F9597,1,2)&amp;MID(COMPRAS!D9597,1,2),IVA!W:W,0)),"SIN COD.")</f>
        <v>0</v>
      </c>
      <c r="CH9697">
        <f ca="1">IFERROR(INDIRECT("IVA!Y"&amp;MATCH(MID(COMPRAS!C9597,1,2)&amp;MID(COMPRAS!F9597,1,2)&amp;MID(COMPRAS!D9597,1,2),IVA!W:W,0)),"SIN COD.")</f>
        <v>0</v>
      </c>
    </row>
    <row r="9698" spans="1:86" x14ac:dyDescent="0.25">
      <c r="A9698"/>
      <c r="B9698"/>
      <c r="D9698"/>
      <c r="AL9698">
        <f t="shared" si="1057"/>
        <v>0</v>
      </c>
      <c r="AQ9698">
        <f t="shared" si="1058"/>
        <v>0</v>
      </c>
      <c r="AR9698" t="str">
        <f>IFERROR(IF(OR(AP9698=338,AP9698=340,AP9698=341,AP9698=342,AP9698="342A",AP9698="342B"),PorcenRet(AP9698,AT9698,AU9698),INDEX(PORCENTAJEBUSCAR,MATCH(AP9698,CódigoRET,0),4)*1),"")</f>
        <v/>
      </c>
      <c r="AS9698">
        <f t="shared" si="1059"/>
        <v>0</v>
      </c>
      <c r="BF9698" t="str">
        <f>IFERROR(IF(OR(BD9698=338,BD9698=340,BD9698=341,BD9698=342,BD9698="342A",BD9698="342B"),PorcenRet(BD9698,BH9698,BI9698),INDEX(PORCENTAJEBUSCAR,MATCH(BD9698,CódigoRET,0),4)*1),"")</f>
        <v/>
      </c>
      <c r="BG9698">
        <f t="shared" si="1060"/>
        <v>0</v>
      </c>
      <c r="BO9698">
        <f t="shared" si="1061"/>
        <v>0</v>
      </c>
      <c r="CC9698">
        <f t="shared" si="1062"/>
        <v>0</v>
      </c>
      <c r="CD9698">
        <f t="shared" si="1063"/>
        <v>0</v>
      </c>
      <c r="CG9698">
        <f ca="1">IFERROR(INDIRECT("IVA!X"&amp;MATCH(MID(COMPRAS!C9598,1,2)&amp;MID(COMPRAS!F9598,1,2)&amp;MID(COMPRAS!D9598,1,2),IVA!W:W,0)),"SIN COD.")</f>
        <v>0</v>
      </c>
      <c r="CH9698">
        <f ca="1">IFERROR(INDIRECT("IVA!Y"&amp;MATCH(MID(COMPRAS!C9598,1,2)&amp;MID(COMPRAS!F9598,1,2)&amp;MID(COMPRAS!D9598,1,2),IVA!W:W,0)),"SIN COD.")</f>
        <v>0</v>
      </c>
    </row>
    <row r="9699" spans="1:86" x14ac:dyDescent="0.25">
      <c r="A9699"/>
      <c r="B9699"/>
      <c r="D9699"/>
      <c r="AL9699">
        <f t="shared" si="1057"/>
        <v>0</v>
      </c>
      <c r="AQ9699">
        <f t="shared" si="1058"/>
        <v>0</v>
      </c>
      <c r="AR9699" t="str">
        <f>IFERROR(IF(OR(AP9699=338,AP9699=340,AP9699=341,AP9699=342,AP9699="342A",AP9699="342B"),PorcenRet(AP9699,AT9699,AU9699),INDEX(PORCENTAJEBUSCAR,MATCH(AP9699,CódigoRET,0),4)*1),"")</f>
        <v/>
      </c>
      <c r="AS9699">
        <f t="shared" si="1059"/>
        <v>0</v>
      </c>
      <c r="BF9699" t="str">
        <f>IFERROR(IF(OR(BD9699=338,BD9699=340,BD9699=341,BD9699=342,BD9699="342A",BD9699="342B"),PorcenRet(BD9699,BH9699,BI9699),INDEX(PORCENTAJEBUSCAR,MATCH(BD9699,CódigoRET,0),4)*1),"")</f>
        <v/>
      </c>
      <c r="BG9699">
        <f t="shared" si="1060"/>
        <v>0</v>
      </c>
      <c r="BO9699">
        <f t="shared" si="1061"/>
        <v>0</v>
      </c>
      <c r="CC9699">
        <f t="shared" si="1062"/>
        <v>0</v>
      </c>
      <c r="CD9699">
        <f t="shared" si="1063"/>
        <v>0</v>
      </c>
      <c r="CG9699">
        <f ca="1">IFERROR(INDIRECT("IVA!X"&amp;MATCH(MID(COMPRAS!C9599,1,2)&amp;MID(COMPRAS!F9599,1,2)&amp;MID(COMPRAS!D9599,1,2),IVA!W:W,0)),"SIN COD.")</f>
        <v>0</v>
      </c>
      <c r="CH9699">
        <f ca="1">IFERROR(INDIRECT("IVA!Y"&amp;MATCH(MID(COMPRAS!C9599,1,2)&amp;MID(COMPRAS!F9599,1,2)&amp;MID(COMPRAS!D9599,1,2),IVA!W:W,0)),"SIN COD.")</f>
        <v>0</v>
      </c>
    </row>
    <row r="9700" spans="1:86" x14ac:dyDescent="0.25">
      <c r="A9700"/>
      <c r="B9700"/>
      <c r="D9700"/>
      <c r="AL9700">
        <f t="shared" si="1057"/>
        <v>0</v>
      </c>
      <c r="AQ9700">
        <f t="shared" si="1058"/>
        <v>0</v>
      </c>
      <c r="AR9700" t="str">
        <f>IFERROR(IF(OR(AP9700=338,AP9700=340,AP9700=341,AP9700=342,AP9700="342A",AP9700="342B"),PorcenRet(AP9700,AT9700,AU9700),INDEX(PORCENTAJEBUSCAR,MATCH(AP9700,CódigoRET,0),4)*1),"")</f>
        <v/>
      </c>
      <c r="AS9700">
        <f t="shared" si="1059"/>
        <v>0</v>
      </c>
      <c r="BF9700" t="str">
        <f>IFERROR(IF(OR(BD9700=338,BD9700=340,BD9700=341,BD9700=342,BD9700="342A",BD9700="342B"),PorcenRet(BD9700,BH9700,BI9700),INDEX(PORCENTAJEBUSCAR,MATCH(BD9700,CódigoRET,0),4)*1),"")</f>
        <v/>
      </c>
      <c r="BG9700">
        <f t="shared" si="1060"/>
        <v>0</v>
      </c>
      <c r="BO9700">
        <f t="shared" si="1061"/>
        <v>0</v>
      </c>
      <c r="CC9700">
        <f t="shared" si="1062"/>
        <v>0</v>
      </c>
      <c r="CD9700">
        <f t="shared" si="1063"/>
        <v>0</v>
      </c>
      <c r="CG9700">
        <f ca="1">IFERROR(INDIRECT("IVA!X"&amp;MATCH(MID(COMPRAS!C9600,1,2)&amp;MID(COMPRAS!F9600,1,2)&amp;MID(COMPRAS!D9600,1,2),IVA!W:W,0)),"SIN COD.")</f>
        <v>0</v>
      </c>
      <c r="CH9700">
        <f ca="1">IFERROR(INDIRECT("IVA!Y"&amp;MATCH(MID(COMPRAS!C9600,1,2)&amp;MID(COMPRAS!F9600,1,2)&amp;MID(COMPRAS!D9600,1,2),IVA!W:W,0)),"SIN COD.")</f>
        <v>0</v>
      </c>
    </row>
    <row r="9701" spans="1:86" x14ac:dyDescent="0.25">
      <c r="A9701"/>
      <c r="B9701"/>
      <c r="D9701"/>
      <c r="AL9701">
        <f t="shared" si="1057"/>
        <v>0</v>
      </c>
      <c r="AQ9701">
        <f t="shared" si="1058"/>
        <v>0</v>
      </c>
      <c r="AR9701" t="str">
        <f>IFERROR(IF(OR(AP9701=338,AP9701=340,AP9701=341,AP9701=342,AP9701="342A",AP9701="342B"),PorcenRet(AP9701,AT9701,AU9701),INDEX(PORCENTAJEBUSCAR,MATCH(AP9701,CódigoRET,0),4)*1),"")</f>
        <v/>
      </c>
      <c r="AS9701">
        <f t="shared" si="1059"/>
        <v>0</v>
      </c>
      <c r="BF9701" t="str">
        <f>IFERROR(IF(OR(BD9701=338,BD9701=340,BD9701=341,BD9701=342,BD9701="342A",BD9701="342B"),PorcenRet(BD9701,BH9701,BI9701),INDEX(PORCENTAJEBUSCAR,MATCH(BD9701,CódigoRET,0),4)*1),"")</f>
        <v/>
      </c>
      <c r="BG9701">
        <f t="shared" si="1060"/>
        <v>0</v>
      </c>
      <c r="BO9701">
        <f t="shared" si="1061"/>
        <v>0</v>
      </c>
      <c r="CC9701">
        <f t="shared" si="1062"/>
        <v>0</v>
      </c>
      <c r="CD9701">
        <f t="shared" si="1063"/>
        <v>0</v>
      </c>
      <c r="CG9701">
        <f ca="1">IFERROR(INDIRECT("IVA!X"&amp;MATCH(MID(COMPRAS!C9601,1,2)&amp;MID(COMPRAS!F9601,1,2)&amp;MID(COMPRAS!D9601,1,2),IVA!W:W,0)),"SIN COD.")</f>
        <v>0</v>
      </c>
      <c r="CH9701">
        <f ca="1">IFERROR(INDIRECT("IVA!Y"&amp;MATCH(MID(COMPRAS!C9601,1,2)&amp;MID(COMPRAS!F9601,1,2)&amp;MID(COMPRAS!D9601,1,2),IVA!W:W,0)),"SIN COD.")</f>
        <v>0</v>
      </c>
    </row>
    <row r="9702" spans="1:86" x14ac:dyDescent="0.25">
      <c r="A9702"/>
      <c r="B9702"/>
      <c r="D9702"/>
      <c r="AL9702">
        <f t="shared" si="1057"/>
        <v>0</v>
      </c>
      <c r="AQ9702">
        <f t="shared" si="1058"/>
        <v>0</v>
      </c>
      <c r="AR9702" t="str">
        <f>IFERROR(IF(OR(AP9702=338,AP9702=340,AP9702=341,AP9702=342,AP9702="342A",AP9702="342B"),PorcenRet(AP9702,AT9702,AU9702),INDEX(PORCENTAJEBUSCAR,MATCH(AP9702,CódigoRET,0),4)*1),"")</f>
        <v/>
      </c>
      <c r="AS9702">
        <f t="shared" si="1059"/>
        <v>0</v>
      </c>
      <c r="BF9702" t="str">
        <f>IFERROR(IF(OR(BD9702=338,BD9702=340,BD9702=341,BD9702=342,BD9702="342A",BD9702="342B"),PorcenRet(BD9702,BH9702,BI9702),INDEX(PORCENTAJEBUSCAR,MATCH(BD9702,CódigoRET,0),4)*1),"")</f>
        <v/>
      </c>
      <c r="BG9702">
        <f t="shared" si="1060"/>
        <v>0</v>
      </c>
      <c r="BO9702">
        <f t="shared" si="1061"/>
        <v>0</v>
      </c>
      <c r="CC9702">
        <f t="shared" si="1062"/>
        <v>0</v>
      </c>
      <c r="CD9702">
        <f t="shared" si="1063"/>
        <v>0</v>
      </c>
      <c r="CG9702">
        <f ca="1">IFERROR(INDIRECT("IVA!X"&amp;MATCH(MID(COMPRAS!C9602,1,2)&amp;MID(COMPRAS!F9602,1,2)&amp;MID(COMPRAS!D9602,1,2),IVA!W:W,0)),"SIN COD.")</f>
        <v>0</v>
      </c>
      <c r="CH9702">
        <f ca="1">IFERROR(INDIRECT("IVA!Y"&amp;MATCH(MID(COMPRAS!C9602,1,2)&amp;MID(COMPRAS!F9602,1,2)&amp;MID(COMPRAS!D9602,1,2),IVA!W:W,0)),"SIN COD.")</f>
        <v>0</v>
      </c>
    </row>
    <row r="9703" spans="1:86" x14ac:dyDescent="0.25">
      <c r="A9703"/>
      <c r="B9703"/>
      <c r="D9703"/>
      <c r="AL9703">
        <f t="shared" si="1057"/>
        <v>0</v>
      </c>
      <c r="AQ9703">
        <f t="shared" si="1058"/>
        <v>0</v>
      </c>
      <c r="AR9703" t="str">
        <f>IFERROR(IF(OR(AP9703=338,AP9703=340,AP9703=341,AP9703=342,AP9703="342A",AP9703="342B"),PorcenRet(AP9703,AT9703,AU9703),INDEX(PORCENTAJEBUSCAR,MATCH(AP9703,CódigoRET,0),4)*1),"")</f>
        <v/>
      </c>
      <c r="AS9703">
        <f t="shared" si="1059"/>
        <v>0</v>
      </c>
      <c r="BF9703" t="str">
        <f>IFERROR(IF(OR(BD9703=338,BD9703=340,BD9703=341,BD9703=342,BD9703="342A",BD9703="342B"),PorcenRet(BD9703,BH9703,BI9703),INDEX(PORCENTAJEBUSCAR,MATCH(BD9703,CódigoRET,0),4)*1),"")</f>
        <v/>
      </c>
      <c r="BG9703">
        <f t="shared" si="1060"/>
        <v>0</v>
      </c>
      <c r="BO9703">
        <f t="shared" si="1061"/>
        <v>0</v>
      </c>
      <c r="CC9703">
        <f t="shared" si="1062"/>
        <v>0</v>
      </c>
      <c r="CD9703">
        <f t="shared" si="1063"/>
        <v>0</v>
      </c>
      <c r="CG9703">
        <f ca="1">IFERROR(INDIRECT("IVA!X"&amp;MATCH(MID(COMPRAS!C9603,1,2)&amp;MID(COMPRAS!F9603,1,2)&amp;MID(COMPRAS!D9603,1,2),IVA!W:W,0)),"SIN COD.")</f>
        <v>0</v>
      </c>
      <c r="CH9703">
        <f ca="1">IFERROR(INDIRECT("IVA!Y"&amp;MATCH(MID(COMPRAS!C9603,1,2)&amp;MID(COMPRAS!F9603,1,2)&amp;MID(COMPRAS!D9603,1,2),IVA!W:W,0)),"SIN COD.")</f>
        <v>0</v>
      </c>
    </row>
    <row r="9704" spans="1:86" x14ac:dyDescent="0.25">
      <c r="A9704"/>
      <c r="B9704"/>
      <c r="D9704"/>
      <c r="AL9704">
        <f t="shared" si="1057"/>
        <v>0</v>
      </c>
      <c r="AQ9704">
        <f t="shared" si="1058"/>
        <v>0</v>
      </c>
      <c r="AR9704" t="str">
        <f>IFERROR(IF(OR(AP9704=338,AP9704=340,AP9704=341,AP9704=342,AP9704="342A",AP9704="342B"),PorcenRet(AP9704,AT9704,AU9704),INDEX(PORCENTAJEBUSCAR,MATCH(AP9704,CódigoRET,0),4)*1),"")</f>
        <v/>
      </c>
      <c r="AS9704">
        <f t="shared" si="1059"/>
        <v>0</v>
      </c>
      <c r="BF9704" t="str">
        <f>IFERROR(IF(OR(BD9704=338,BD9704=340,BD9704=341,BD9704=342,BD9704="342A",BD9704="342B"),PorcenRet(BD9704,BH9704,BI9704),INDEX(PORCENTAJEBUSCAR,MATCH(BD9704,CódigoRET,0),4)*1),"")</f>
        <v/>
      </c>
      <c r="BG9704">
        <f t="shared" si="1060"/>
        <v>0</v>
      </c>
      <c r="BO9704">
        <f t="shared" si="1061"/>
        <v>0</v>
      </c>
      <c r="CC9704">
        <f t="shared" si="1062"/>
        <v>0</v>
      </c>
      <c r="CD9704">
        <f t="shared" si="1063"/>
        <v>0</v>
      </c>
      <c r="CG9704">
        <f ca="1">IFERROR(INDIRECT("IVA!X"&amp;MATCH(MID(COMPRAS!C9604,1,2)&amp;MID(COMPRAS!F9604,1,2)&amp;MID(COMPRAS!D9604,1,2),IVA!W:W,0)),"SIN COD.")</f>
        <v>0</v>
      </c>
      <c r="CH9704">
        <f ca="1">IFERROR(INDIRECT("IVA!Y"&amp;MATCH(MID(COMPRAS!C9604,1,2)&amp;MID(COMPRAS!F9604,1,2)&amp;MID(COMPRAS!D9604,1,2),IVA!W:W,0)),"SIN COD.")</f>
        <v>0</v>
      </c>
    </row>
    <row r="9705" spans="1:86" x14ac:dyDescent="0.25">
      <c r="A9705"/>
      <c r="B9705"/>
      <c r="D9705"/>
      <c r="AL9705">
        <f t="shared" si="1057"/>
        <v>0</v>
      </c>
      <c r="AQ9705">
        <f t="shared" si="1058"/>
        <v>0</v>
      </c>
      <c r="AR9705" t="str">
        <f>IFERROR(IF(OR(AP9705=338,AP9705=340,AP9705=341,AP9705=342,AP9705="342A",AP9705="342B"),PorcenRet(AP9705,AT9705,AU9705),INDEX(PORCENTAJEBUSCAR,MATCH(AP9705,CódigoRET,0),4)*1),"")</f>
        <v/>
      </c>
      <c r="AS9705">
        <f t="shared" si="1059"/>
        <v>0</v>
      </c>
      <c r="BF9705" t="str">
        <f>IFERROR(IF(OR(BD9705=338,BD9705=340,BD9705=341,BD9705=342,BD9705="342A",BD9705="342B"),PorcenRet(BD9705,BH9705,BI9705),INDEX(PORCENTAJEBUSCAR,MATCH(BD9705,CódigoRET,0),4)*1),"")</f>
        <v/>
      </c>
      <c r="BG9705">
        <f t="shared" si="1060"/>
        <v>0</v>
      </c>
      <c r="BO9705">
        <f t="shared" si="1061"/>
        <v>0</v>
      </c>
      <c r="CC9705">
        <f t="shared" si="1062"/>
        <v>0</v>
      </c>
      <c r="CD9705">
        <f t="shared" si="1063"/>
        <v>0</v>
      </c>
      <c r="CG9705">
        <f ca="1">IFERROR(INDIRECT("IVA!X"&amp;MATCH(MID(COMPRAS!C9605,1,2)&amp;MID(COMPRAS!F9605,1,2)&amp;MID(COMPRAS!D9605,1,2),IVA!W:W,0)),"SIN COD.")</f>
        <v>0</v>
      </c>
      <c r="CH9705">
        <f ca="1">IFERROR(INDIRECT("IVA!Y"&amp;MATCH(MID(COMPRAS!C9605,1,2)&amp;MID(COMPRAS!F9605,1,2)&amp;MID(COMPRAS!D9605,1,2),IVA!W:W,0)),"SIN COD.")</f>
        <v>0</v>
      </c>
    </row>
    <row r="9706" spans="1:86" x14ac:dyDescent="0.25">
      <c r="A9706"/>
      <c r="B9706"/>
      <c r="D9706"/>
      <c r="AL9706">
        <f t="shared" si="1057"/>
        <v>0</v>
      </c>
      <c r="AQ9706">
        <f t="shared" si="1058"/>
        <v>0</v>
      </c>
      <c r="AR9706" t="str">
        <f>IFERROR(IF(OR(AP9706=338,AP9706=340,AP9706=341,AP9706=342,AP9706="342A",AP9706="342B"),PorcenRet(AP9706,AT9706,AU9706),INDEX(PORCENTAJEBUSCAR,MATCH(AP9706,CódigoRET,0),4)*1),"")</f>
        <v/>
      </c>
      <c r="AS9706">
        <f t="shared" si="1059"/>
        <v>0</v>
      </c>
      <c r="BF9706" t="str">
        <f>IFERROR(IF(OR(BD9706=338,BD9706=340,BD9706=341,BD9706=342,BD9706="342A",BD9706="342B"),PorcenRet(BD9706,BH9706,BI9706),INDEX(PORCENTAJEBUSCAR,MATCH(BD9706,CódigoRET,0),4)*1),"")</f>
        <v/>
      </c>
      <c r="BG9706">
        <f t="shared" si="1060"/>
        <v>0</v>
      </c>
      <c r="BO9706">
        <f t="shared" si="1061"/>
        <v>0</v>
      </c>
      <c r="CC9706">
        <f t="shared" si="1062"/>
        <v>0</v>
      </c>
      <c r="CD9706">
        <f t="shared" si="1063"/>
        <v>0</v>
      </c>
      <c r="CG9706">
        <f ca="1">IFERROR(INDIRECT("IVA!X"&amp;MATCH(MID(COMPRAS!C9606,1,2)&amp;MID(COMPRAS!F9606,1,2)&amp;MID(COMPRAS!D9606,1,2),IVA!W:W,0)),"SIN COD.")</f>
        <v>0</v>
      </c>
      <c r="CH9706">
        <f ca="1">IFERROR(INDIRECT("IVA!Y"&amp;MATCH(MID(COMPRAS!C9606,1,2)&amp;MID(COMPRAS!F9606,1,2)&amp;MID(COMPRAS!D9606,1,2),IVA!W:W,0)),"SIN COD.")</f>
        <v>0</v>
      </c>
    </row>
    <row r="9707" spans="1:86" x14ac:dyDescent="0.25">
      <c r="A9707"/>
      <c r="B9707"/>
      <c r="D9707"/>
      <c r="AL9707">
        <f t="shared" si="1057"/>
        <v>0</v>
      </c>
      <c r="AQ9707">
        <f t="shared" si="1058"/>
        <v>0</v>
      </c>
      <c r="AR9707" t="str">
        <f>IFERROR(IF(OR(AP9707=338,AP9707=340,AP9707=341,AP9707=342,AP9707="342A",AP9707="342B"),PorcenRet(AP9707,AT9707,AU9707),INDEX(PORCENTAJEBUSCAR,MATCH(AP9707,CódigoRET,0),4)*1),"")</f>
        <v/>
      </c>
      <c r="AS9707">
        <f t="shared" si="1059"/>
        <v>0</v>
      </c>
      <c r="BF9707" t="str">
        <f>IFERROR(IF(OR(BD9707=338,BD9707=340,BD9707=341,BD9707=342,BD9707="342A",BD9707="342B"),PorcenRet(BD9707,BH9707,BI9707),INDEX(PORCENTAJEBUSCAR,MATCH(BD9707,CódigoRET,0),4)*1),"")</f>
        <v/>
      </c>
      <c r="BG9707">
        <f t="shared" si="1060"/>
        <v>0</v>
      </c>
      <c r="BO9707">
        <f t="shared" si="1061"/>
        <v>0</v>
      </c>
      <c r="CC9707">
        <f t="shared" si="1062"/>
        <v>0</v>
      </c>
      <c r="CD9707">
        <f t="shared" si="1063"/>
        <v>0</v>
      </c>
      <c r="CG9707">
        <f ca="1">IFERROR(INDIRECT("IVA!X"&amp;MATCH(MID(COMPRAS!C9607,1,2)&amp;MID(COMPRAS!F9607,1,2)&amp;MID(COMPRAS!D9607,1,2),IVA!W:W,0)),"SIN COD.")</f>
        <v>0</v>
      </c>
      <c r="CH9707">
        <f ca="1">IFERROR(INDIRECT("IVA!Y"&amp;MATCH(MID(COMPRAS!C9607,1,2)&amp;MID(COMPRAS!F9607,1,2)&amp;MID(COMPRAS!D9607,1,2),IVA!W:W,0)),"SIN COD.")</f>
        <v>0</v>
      </c>
    </row>
    <row r="9708" spans="1:86" x14ac:dyDescent="0.25">
      <c r="A9708"/>
      <c r="B9708"/>
      <c r="D9708"/>
      <c r="AL9708">
        <f t="shared" si="1057"/>
        <v>0</v>
      </c>
      <c r="AQ9708">
        <f t="shared" si="1058"/>
        <v>0</v>
      </c>
      <c r="AR9708" t="str">
        <f>IFERROR(IF(OR(AP9708=338,AP9708=340,AP9708=341,AP9708=342,AP9708="342A",AP9708="342B"),PorcenRet(AP9708,AT9708,AU9708),INDEX(PORCENTAJEBUSCAR,MATCH(AP9708,CódigoRET,0),4)*1),"")</f>
        <v/>
      </c>
      <c r="AS9708">
        <f t="shared" si="1059"/>
        <v>0</v>
      </c>
      <c r="BF9708" t="str">
        <f>IFERROR(IF(OR(BD9708=338,BD9708=340,BD9708=341,BD9708=342,BD9708="342A",BD9708="342B"),PorcenRet(BD9708,BH9708,BI9708),INDEX(PORCENTAJEBUSCAR,MATCH(BD9708,CódigoRET,0),4)*1),"")</f>
        <v/>
      </c>
      <c r="BG9708">
        <f t="shared" si="1060"/>
        <v>0</v>
      </c>
      <c r="BO9708">
        <f t="shared" si="1061"/>
        <v>0</v>
      </c>
      <c r="CC9708">
        <f t="shared" si="1062"/>
        <v>0</v>
      </c>
      <c r="CD9708">
        <f t="shared" si="1063"/>
        <v>0</v>
      </c>
      <c r="CG9708">
        <f ca="1">IFERROR(INDIRECT("IVA!X"&amp;MATCH(MID(COMPRAS!C9608,1,2)&amp;MID(COMPRAS!F9608,1,2)&amp;MID(COMPRAS!D9608,1,2),IVA!W:W,0)),"SIN COD.")</f>
        <v>0</v>
      </c>
      <c r="CH9708">
        <f ca="1">IFERROR(INDIRECT("IVA!Y"&amp;MATCH(MID(COMPRAS!C9608,1,2)&amp;MID(COMPRAS!F9608,1,2)&amp;MID(COMPRAS!D9608,1,2),IVA!W:W,0)),"SIN COD.")</f>
        <v>0</v>
      </c>
    </row>
    <row r="9709" spans="1:86" x14ac:dyDescent="0.25">
      <c r="A9709"/>
      <c r="B9709"/>
      <c r="D9709"/>
      <c r="AL9709">
        <f t="shared" si="1057"/>
        <v>0</v>
      </c>
      <c r="AQ9709">
        <f t="shared" si="1058"/>
        <v>0</v>
      </c>
      <c r="AR9709" t="str">
        <f>IFERROR(IF(OR(AP9709=338,AP9709=340,AP9709=341,AP9709=342,AP9709="342A",AP9709="342B"),PorcenRet(AP9709,AT9709,AU9709),INDEX(PORCENTAJEBUSCAR,MATCH(AP9709,CódigoRET,0),4)*1),"")</f>
        <v/>
      </c>
      <c r="AS9709">
        <f t="shared" si="1059"/>
        <v>0</v>
      </c>
      <c r="BF9709" t="str">
        <f>IFERROR(IF(OR(BD9709=338,BD9709=340,BD9709=341,BD9709=342,BD9709="342A",BD9709="342B"),PorcenRet(BD9709,BH9709,BI9709),INDEX(PORCENTAJEBUSCAR,MATCH(BD9709,CódigoRET,0),4)*1),"")</f>
        <v/>
      </c>
      <c r="BG9709">
        <f t="shared" si="1060"/>
        <v>0</v>
      </c>
      <c r="BO9709">
        <f t="shared" si="1061"/>
        <v>0</v>
      </c>
      <c r="CC9709">
        <f t="shared" si="1062"/>
        <v>0</v>
      </c>
      <c r="CD9709">
        <f t="shared" si="1063"/>
        <v>0</v>
      </c>
      <c r="CG9709">
        <f ca="1">IFERROR(INDIRECT("IVA!X"&amp;MATCH(MID(COMPRAS!C9609,1,2)&amp;MID(COMPRAS!F9609,1,2)&amp;MID(COMPRAS!D9609,1,2),IVA!W:W,0)),"SIN COD.")</f>
        <v>0</v>
      </c>
      <c r="CH9709">
        <f ca="1">IFERROR(INDIRECT("IVA!Y"&amp;MATCH(MID(COMPRAS!C9609,1,2)&amp;MID(COMPRAS!F9609,1,2)&amp;MID(COMPRAS!D9609,1,2),IVA!W:W,0)),"SIN COD.")</f>
        <v>0</v>
      </c>
    </row>
    <row r="9710" spans="1:86" x14ac:dyDescent="0.25">
      <c r="A9710"/>
      <c r="B9710"/>
      <c r="D9710"/>
      <c r="AL9710">
        <f t="shared" si="1057"/>
        <v>0</v>
      </c>
      <c r="AQ9710">
        <f t="shared" si="1058"/>
        <v>0</v>
      </c>
      <c r="AR9710" t="str">
        <f>IFERROR(IF(OR(AP9710=338,AP9710=340,AP9710=341,AP9710=342,AP9710="342A",AP9710="342B"),PorcenRet(AP9710,AT9710,AU9710),INDEX(PORCENTAJEBUSCAR,MATCH(AP9710,CódigoRET,0),4)*1),"")</f>
        <v/>
      </c>
      <c r="AS9710">
        <f t="shared" si="1059"/>
        <v>0</v>
      </c>
      <c r="BF9710" t="str">
        <f>IFERROR(IF(OR(BD9710=338,BD9710=340,BD9710=341,BD9710=342,BD9710="342A",BD9710="342B"),PorcenRet(BD9710,BH9710,BI9710),INDEX(PORCENTAJEBUSCAR,MATCH(BD9710,CódigoRET,0),4)*1),"")</f>
        <v/>
      </c>
      <c r="BG9710">
        <f t="shared" si="1060"/>
        <v>0</v>
      </c>
      <c r="BO9710">
        <f t="shared" si="1061"/>
        <v>0</v>
      </c>
      <c r="CC9710">
        <f t="shared" si="1062"/>
        <v>0</v>
      </c>
      <c r="CD9710">
        <f t="shared" si="1063"/>
        <v>0</v>
      </c>
      <c r="CG9710">
        <f ca="1">IFERROR(INDIRECT("IVA!X"&amp;MATCH(MID(COMPRAS!C9610,1,2)&amp;MID(COMPRAS!F9610,1,2)&amp;MID(COMPRAS!D9610,1,2),IVA!W:W,0)),"SIN COD.")</f>
        <v>0</v>
      </c>
      <c r="CH9710">
        <f ca="1">IFERROR(INDIRECT("IVA!Y"&amp;MATCH(MID(COMPRAS!C9610,1,2)&amp;MID(COMPRAS!F9610,1,2)&amp;MID(COMPRAS!D9610,1,2),IVA!W:W,0)),"SIN COD.")</f>
        <v>0</v>
      </c>
    </row>
    <row r="9711" spans="1:86" x14ac:dyDescent="0.25">
      <c r="A9711"/>
      <c r="B9711"/>
      <c r="D9711"/>
      <c r="AL9711">
        <f t="shared" si="1057"/>
        <v>0</v>
      </c>
      <c r="AQ9711">
        <f t="shared" si="1058"/>
        <v>0</v>
      </c>
      <c r="AR9711" t="str">
        <f>IFERROR(IF(OR(AP9711=338,AP9711=340,AP9711=341,AP9711=342,AP9711="342A",AP9711="342B"),PorcenRet(AP9711,AT9711,AU9711),INDEX(PORCENTAJEBUSCAR,MATCH(AP9711,CódigoRET,0),4)*1),"")</f>
        <v/>
      </c>
      <c r="AS9711">
        <f t="shared" si="1059"/>
        <v>0</v>
      </c>
      <c r="BF9711" t="str">
        <f>IFERROR(IF(OR(BD9711=338,BD9711=340,BD9711=341,BD9711=342,BD9711="342A",BD9711="342B"),PorcenRet(BD9711,BH9711,BI9711),INDEX(PORCENTAJEBUSCAR,MATCH(BD9711,CódigoRET,0),4)*1),"")</f>
        <v/>
      </c>
      <c r="BG9711">
        <f t="shared" si="1060"/>
        <v>0</v>
      </c>
      <c r="BO9711">
        <f t="shared" si="1061"/>
        <v>0</v>
      </c>
      <c r="CC9711">
        <f t="shared" si="1062"/>
        <v>0</v>
      </c>
      <c r="CD9711">
        <f t="shared" si="1063"/>
        <v>0</v>
      </c>
      <c r="CG9711">
        <f ca="1">IFERROR(INDIRECT("IVA!X"&amp;MATCH(MID(COMPRAS!C9611,1,2)&amp;MID(COMPRAS!F9611,1,2)&amp;MID(COMPRAS!D9611,1,2),IVA!W:W,0)),"SIN COD.")</f>
        <v>0</v>
      </c>
      <c r="CH9711">
        <f ca="1">IFERROR(INDIRECT("IVA!Y"&amp;MATCH(MID(COMPRAS!C9611,1,2)&amp;MID(COMPRAS!F9611,1,2)&amp;MID(COMPRAS!D9611,1,2),IVA!W:W,0)),"SIN COD.")</f>
        <v>0</v>
      </c>
    </row>
    <row r="9712" spans="1:86" x14ac:dyDescent="0.25">
      <c r="A9712"/>
      <c r="B9712"/>
      <c r="D9712"/>
      <c r="AL9712">
        <f t="shared" si="1057"/>
        <v>0</v>
      </c>
      <c r="AQ9712">
        <f t="shared" si="1058"/>
        <v>0</v>
      </c>
      <c r="AR9712" t="str">
        <f>IFERROR(IF(OR(AP9712=338,AP9712=340,AP9712=341,AP9712=342,AP9712="342A",AP9712="342B"),PorcenRet(AP9712,AT9712,AU9712),INDEX(PORCENTAJEBUSCAR,MATCH(AP9712,CódigoRET,0),4)*1),"")</f>
        <v/>
      </c>
      <c r="AS9712">
        <f t="shared" si="1059"/>
        <v>0</v>
      </c>
      <c r="BF9712" t="str">
        <f>IFERROR(IF(OR(BD9712=338,BD9712=340,BD9712=341,BD9712=342,BD9712="342A",BD9712="342B"),PorcenRet(BD9712,BH9712,BI9712),INDEX(PORCENTAJEBUSCAR,MATCH(BD9712,CódigoRET,0),4)*1),"")</f>
        <v/>
      </c>
      <c r="BG9712">
        <f t="shared" si="1060"/>
        <v>0</v>
      </c>
      <c r="BO9712">
        <f t="shared" si="1061"/>
        <v>0</v>
      </c>
      <c r="CC9712">
        <f t="shared" si="1062"/>
        <v>0</v>
      </c>
      <c r="CD9712">
        <f t="shared" si="1063"/>
        <v>0</v>
      </c>
      <c r="CG9712">
        <f ca="1">IFERROR(INDIRECT("IVA!X"&amp;MATCH(MID(COMPRAS!C9612,1,2)&amp;MID(COMPRAS!F9612,1,2)&amp;MID(COMPRAS!D9612,1,2),IVA!W:W,0)),"SIN COD.")</f>
        <v>0</v>
      </c>
      <c r="CH9712">
        <f ca="1">IFERROR(INDIRECT("IVA!Y"&amp;MATCH(MID(COMPRAS!C9612,1,2)&amp;MID(COMPRAS!F9612,1,2)&amp;MID(COMPRAS!D9612,1,2),IVA!W:W,0)),"SIN COD.")</f>
        <v>0</v>
      </c>
    </row>
    <row r="9713" spans="1:86" x14ac:dyDescent="0.25">
      <c r="A9713"/>
      <c r="B9713"/>
      <c r="D9713"/>
      <c r="AL9713">
        <f t="shared" si="1057"/>
        <v>0</v>
      </c>
      <c r="AQ9713">
        <f t="shared" si="1058"/>
        <v>0</v>
      </c>
      <c r="AR9713" t="str">
        <f>IFERROR(IF(OR(AP9713=338,AP9713=340,AP9713=341,AP9713=342,AP9713="342A",AP9713="342B"),PorcenRet(AP9713,AT9713,AU9713),INDEX(PORCENTAJEBUSCAR,MATCH(AP9713,CódigoRET,0),4)*1),"")</f>
        <v/>
      </c>
      <c r="AS9713">
        <f t="shared" si="1059"/>
        <v>0</v>
      </c>
      <c r="BF9713" t="str">
        <f>IFERROR(IF(OR(BD9713=338,BD9713=340,BD9713=341,BD9713=342,BD9713="342A",BD9713="342B"),PorcenRet(BD9713,BH9713,BI9713),INDEX(PORCENTAJEBUSCAR,MATCH(BD9713,CódigoRET,0),4)*1),"")</f>
        <v/>
      </c>
      <c r="BG9713">
        <f t="shared" si="1060"/>
        <v>0</v>
      </c>
      <c r="BO9713">
        <f t="shared" si="1061"/>
        <v>0</v>
      </c>
      <c r="CC9713">
        <f t="shared" si="1062"/>
        <v>0</v>
      </c>
      <c r="CD9713">
        <f t="shared" si="1063"/>
        <v>0</v>
      </c>
      <c r="CG9713">
        <f ca="1">IFERROR(INDIRECT("IVA!X"&amp;MATCH(MID(COMPRAS!C9613,1,2)&amp;MID(COMPRAS!F9613,1,2)&amp;MID(COMPRAS!D9613,1,2),IVA!W:W,0)),"SIN COD.")</f>
        <v>0</v>
      </c>
      <c r="CH9713">
        <f ca="1">IFERROR(INDIRECT("IVA!Y"&amp;MATCH(MID(COMPRAS!C9613,1,2)&amp;MID(COMPRAS!F9613,1,2)&amp;MID(COMPRAS!D9613,1,2),IVA!W:W,0)),"SIN COD.")</f>
        <v>0</v>
      </c>
    </row>
    <row r="9714" spans="1:86" x14ac:dyDescent="0.25">
      <c r="A9714"/>
      <c r="B9714"/>
      <c r="D9714"/>
      <c r="AL9714">
        <f t="shared" si="1057"/>
        <v>0</v>
      </c>
      <c r="AQ9714">
        <f t="shared" si="1058"/>
        <v>0</v>
      </c>
      <c r="AR9714" t="str">
        <f>IFERROR(IF(OR(AP9714=338,AP9714=340,AP9714=341,AP9714=342,AP9714="342A",AP9714="342B"),PorcenRet(AP9714,AT9714,AU9714),INDEX(PORCENTAJEBUSCAR,MATCH(AP9714,CódigoRET,0),4)*1),"")</f>
        <v/>
      </c>
      <c r="AS9714">
        <f t="shared" si="1059"/>
        <v>0</v>
      </c>
      <c r="BF9714" t="str">
        <f>IFERROR(IF(OR(BD9714=338,BD9714=340,BD9714=341,BD9714=342,BD9714="342A",BD9714="342B"),PorcenRet(BD9714,BH9714,BI9714),INDEX(PORCENTAJEBUSCAR,MATCH(BD9714,CódigoRET,0),4)*1),"")</f>
        <v/>
      </c>
      <c r="BG9714">
        <f t="shared" si="1060"/>
        <v>0</v>
      </c>
      <c r="BO9714">
        <f t="shared" si="1061"/>
        <v>0</v>
      </c>
      <c r="CC9714">
        <f t="shared" si="1062"/>
        <v>0</v>
      </c>
      <c r="CD9714">
        <f t="shared" si="1063"/>
        <v>0</v>
      </c>
      <c r="CG9714">
        <f ca="1">IFERROR(INDIRECT("IVA!X"&amp;MATCH(MID(COMPRAS!C9614,1,2)&amp;MID(COMPRAS!F9614,1,2)&amp;MID(COMPRAS!D9614,1,2),IVA!W:W,0)),"SIN COD.")</f>
        <v>0</v>
      </c>
      <c r="CH9714">
        <f ca="1">IFERROR(INDIRECT("IVA!Y"&amp;MATCH(MID(COMPRAS!C9614,1,2)&amp;MID(COMPRAS!F9614,1,2)&amp;MID(COMPRAS!D9614,1,2),IVA!W:W,0)),"SIN COD.")</f>
        <v>0</v>
      </c>
    </row>
    <row r="9715" spans="1:86" x14ac:dyDescent="0.25">
      <c r="A9715"/>
      <c r="B9715"/>
      <c r="D9715"/>
      <c r="AL9715">
        <f t="shared" si="1057"/>
        <v>0</v>
      </c>
      <c r="AQ9715">
        <f t="shared" si="1058"/>
        <v>0</v>
      </c>
      <c r="AR9715" t="str">
        <f>IFERROR(IF(OR(AP9715=338,AP9715=340,AP9715=341,AP9715=342,AP9715="342A",AP9715="342B"),PorcenRet(AP9715,AT9715,AU9715),INDEX(PORCENTAJEBUSCAR,MATCH(AP9715,CódigoRET,0),4)*1),"")</f>
        <v/>
      </c>
      <c r="AS9715">
        <f t="shared" si="1059"/>
        <v>0</v>
      </c>
      <c r="BF9715" t="str">
        <f>IFERROR(IF(OR(BD9715=338,BD9715=340,BD9715=341,BD9715=342,BD9715="342A",BD9715="342B"),PorcenRet(BD9715,BH9715,BI9715),INDEX(PORCENTAJEBUSCAR,MATCH(BD9715,CódigoRET,0),4)*1),"")</f>
        <v/>
      </c>
      <c r="BG9715">
        <f t="shared" si="1060"/>
        <v>0</v>
      </c>
      <c r="BO9715">
        <f t="shared" si="1061"/>
        <v>0</v>
      </c>
      <c r="CC9715">
        <f t="shared" si="1062"/>
        <v>0</v>
      </c>
      <c r="CD9715">
        <f t="shared" si="1063"/>
        <v>0</v>
      </c>
      <c r="CG9715">
        <f ca="1">IFERROR(INDIRECT("IVA!X"&amp;MATCH(MID(COMPRAS!C9615,1,2)&amp;MID(COMPRAS!F9615,1,2)&amp;MID(COMPRAS!D9615,1,2),IVA!W:W,0)),"SIN COD.")</f>
        <v>0</v>
      </c>
      <c r="CH9715">
        <f ca="1">IFERROR(INDIRECT("IVA!Y"&amp;MATCH(MID(COMPRAS!C9615,1,2)&amp;MID(COMPRAS!F9615,1,2)&amp;MID(COMPRAS!D9615,1,2),IVA!W:W,0)),"SIN COD.")</f>
        <v>0</v>
      </c>
    </row>
    <row r="9716" spans="1:86" x14ac:dyDescent="0.25">
      <c r="A9716"/>
      <c r="B9716"/>
      <c r="D9716"/>
      <c r="AL9716">
        <f t="shared" si="1057"/>
        <v>0</v>
      </c>
      <c r="AQ9716">
        <f t="shared" si="1058"/>
        <v>0</v>
      </c>
      <c r="AR9716" t="str">
        <f>IFERROR(IF(OR(AP9716=338,AP9716=340,AP9716=341,AP9716=342,AP9716="342A",AP9716="342B"),PorcenRet(AP9716,AT9716,AU9716),INDEX(PORCENTAJEBUSCAR,MATCH(AP9716,CódigoRET,0),4)*1),"")</f>
        <v/>
      </c>
      <c r="AS9716">
        <f t="shared" si="1059"/>
        <v>0</v>
      </c>
      <c r="BF9716" t="str">
        <f>IFERROR(IF(OR(BD9716=338,BD9716=340,BD9716=341,BD9716=342,BD9716="342A",BD9716="342B"),PorcenRet(BD9716,BH9716,BI9716),INDEX(PORCENTAJEBUSCAR,MATCH(BD9716,CódigoRET,0),4)*1),"")</f>
        <v/>
      </c>
      <c r="BG9716">
        <f t="shared" si="1060"/>
        <v>0</v>
      </c>
      <c r="BO9716">
        <f t="shared" si="1061"/>
        <v>0</v>
      </c>
      <c r="CC9716">
        <f t="shared" si="1062"/>
        <v>0</v>
      </c>
      <c r="CD9716">
        <f t="shared" si="1063"/>
        <v>0</v>
      </c>
      <c r="CG9716">
        <f ca="1">IFERROR(INDIRECT("IVA!X"&amp;MATCH(MID(COMPRAS!C9616,1,2)&amp;MID(COMPRAS!F9616,1,2)&amp;MID(COMPRAS!D9616,1,2),IVA!W:W,0)),"SIN COD.")</f>
        <v>0</v>
      </c>
      <c r="CH9716">
        <f ca="1">IFERROR(INDIRECT("IVA!Y"&amp;MATCH(MID(COMPRAS!C9616,1,2)&amp;MID(COMPRAS!F9616,1,2)&amp;MID(COMPRAS!D9616,1,2),IVA!W:W,0)),"SIN COD.")</f>
        <v>0</v>
      </c>
    </row>
    <row r="9717" spans="1:86" x14ac:dyDescent="0.25">
      <c r="A9717"/>
      <c r="B9717"/>
      <c r="D9717"/>
      <c r="AL9717">
        <f t="shared" si="1057"/>
        <v>0</v>
      </c>
      <c r="AQ9717">
        <f t="shared" si="1058"/>
        <v>0</v>
      </c>
      <c r="AR9717" t="str">
        <f>IFERROR(IF(OR(AP9717=338,AP9717=340,AP9717=341,AP9717=342,AP9717="342A",AP9717="342B"),PorcenRet(AP9717,AT9717,AU9717),INDEX(PORCENTAJEBUSCAR,MATCH(AP9717,CódigoRET,0),4)*1),"")</f>
        <v/>
      </c>
      <c r="AS9717">
        <f t="shared" si="1059"/>
        <v>0</v>
      </c>
      <c r="BF9717" t="str">
        <f>IFERROR(IF(OR(BD9717=338,BD9717=340,BD9717=341,BD9717=342,BD9717="342A",BD9717="342B"),PorcenRet(BD9717,BH9717,BI9717),INDEX(PORCENTAJEBUSCAR,MATCH(BD9717,CódigoRET,0),4)*1),"")</f>
        <v/>
      </c>
      <c r="BG9717">
        <f t="shared" si="1060"/>
        <v>0</v>
      </c>
      <c r="BO9717">
        <f t="shared" si="1061"/>
        <v>0</v>
      </c>
      <c r="CC9717">
        <f t="shared" si="1062"/>
        <v>0</v>
      </c>
      <c r="CD9717">
        <f t="shared" si="1063"/>
        <v>0</v>
      </c>
      <c r="CG9717">
        <f ca="1">IFERROR(INDIRECT("IVA!X"&amp;MATCH(MID(COMPRAS!C9617,1,2)&amp;MID(COMPRAS!F9617,1,2)&amp;MID(COMPRAS!D9617,1,2),IVA!W:W,0)),"SIN COD.")</f>
        <v>0</v>
      </c>
      <c r="CH9717">
        <f ca="1">IFERROR(INDIRECT("IVA!Y"&amp;MATCH(MID(COMPRAS!C9617,1,2)&amp;MID(COMPRAS!F9617,1,2)&amp;MID(COMPRAS!D9617,1,2),IVA!W:W,0)),"SIN COD.")</f>
        <v>0</v>
      </c>
    </row>
    <row r="9718" spans="1:86" x14ac:dyDescent="0.25">
      <c r="A9718"/>
      <c r="B9718"/>
      <c r="D9718"/>
      <c r="AL9718">
        <f t="shared" si="1057"/>
        <v>0</v>
      </c>
      <c r="AQ9718">
        <f t="shared" si="1058"/>
        <v>0</v>
      </c>
      <c r="AR9718" t="str">
        <f>IFERROR(IF(OR(AP9718=338,AP9718=340,AP9718=341,AP9718=342,AP9718="342A",AP9718="342B"),PorcenRet(AP9718,AT9718,AU9718),INDEX(PORCENTAJEBUSCAR,MATCH(AP9718,CódigoRET,0),4)*1),"")</f>
        <v/>
      </c>
      <c r="AS9718">
        <f t="shared" si="1059"/>
        <v>0</v>
      </c>
      <c r="BF9718" t="str">
        <f>IFERROR(IF(OR(BD9718=338,BD9718=340,BD9718=341,BD9718=342,BD9718="342A",BD9718="342B"),PorcenRet(BD9718,BH9718,BI9718),INDEX(PORCENTAJEBUSCAR,MATCH(BD9718,CódigoRET,0),4)*1),"")</f>
        <v/>
      </c>
      <c r="BG9718">
        <f t="shared" si="1060"/>
        <v>0</v>
      </c>
      <c r="BO9718">
        <f t="shared" si="1061"/>
        <v>0</v>
      </c>
      <c r="CC9718">
        <f t="shared" si="1062"/>
        <v>0</v>
      </c>
      <c r="CD9718">
        <f t="shared" si="1063"/>
        <v>0</v>
      </c>
      <c r="CG9718">
        <f ca="1">IFERROR(INDIRECT("IVA!X"&amp;MATCH(MID(COMPRAS!C9618,1,2)&amp;MID(COMPRAS!F9618,1,2)&amp;MID(COMPRAS!D9618,1,2),IVA!W:W,0)),"SIN COD.")</f>
        <v>0</v>
      </c>
      <c r="CH9718">
        <f ca="1">IFERROR(INDIRECT("IVA!Y"&amp;MATCH(MID(COMPRAS!C9618,1,2)&amp;MID(COMPRAS!F9618,1,2)&amp;MID(COMPRAS!D9618,1,2),IVA!W:W,0)),"SIN COD.")</f>
        <v>0</v>
      </c>
    </row>
    <row r="9719" spans="1:86" x14ac:dyDescent="0.25">
      <c r="A9719"/>
      <c r="B9719"/>
      <c r="D9719"/>
      <c r="AL9719">
        <f t="shared" si="1057"/>
        <v>0</v>
      </c>
      <c r="AQ9719">
        <f t="shared" si="1058"/>
        <v>0</v>
      </c>
      <c r="AR9719" t="str">
        <f>IFERROR(IF(OR(AP9719=338,AP9719=340,AP9719=341,AP9719=342,AP9719="342A",AP9719="342B"),PorcenRet(AP9719,AT9719,AU9719),INDEX(PORCENTAJEBUSCAR,MATCH(AP9719,CódigoRET,0),4)*1),"")</f>
        <v/>
      </c>
      <c r="AS9719">
        <f t="shared" si="1059"/>
        <v>0</v>
      </c>
      <c r="BF9719" t="str">
        <f>IFERROR(IF(OR(BD9719=338,BD9719=340,BD9719=341,BD9719=342,BD9719="342A",BD9719="342B"),PorcenRet(BD9719,BH9719,BI9719),INDEX(PORCENTAJEBUSCAR,MATCH(BD9719,CódigoRET,0),4)*1),"")</f>
        <v/>
      </c>
      <c r="BG9719">
        <f t="shared" si="1060"/>
        <v>0</v>
      </c>
      <c r="BO9719">
        <f t="shared" si="1061"/>
        <v>0</v>
      </c>
      <c r="CC9719">
        <f t="shared" si="1062"/>
        <v>0</v>
      </c>
      <c r="CD9719">
        <f t="shared" si="1063"/>
        <v>0</v>
      </c>
      <c r="CG9719">
        <f ca="1">IFERROR(INDIRECT("IVA!X"&amp;MATCH(MID(COMPRAS!C9619,1,2)&amp;MID(COMPRAS!F9619,1,2)&amp;MID(COMPRAS!D9619,1,2),IVA!W:W,0)),"SIN COD.")</f>
        <v>0</v>
      </c>
      <c r="CH9719">
        <f ca="1">IFERROR(INDIRECT("IVA!Y"&amp;MATCH(MID(COMPRAS!C9619,1,2)&amp;MID(COMPRAS!F9619,1,2)&amp;MID(COMPRAS!D9619,1,2),IVA!W:W,0)),"SIN COD.")</f>
        <v>0</v>
      </c>
    </row>
    <row r="9720" spans="1:86" x14ac:dyDescent="0.25">
      <c r="A9720"/>
      <c r="B9720"/>
      <c r="D9720"/>
      <c r="AL9720">
        <f t="shared" si="1057"/>
        <v>0</v>
      </c>
      <c r="AQ9720">
        <f t="shared" si="1058"/>
        <v>0</v>
      </c>
      <c r="AR9720" t="str">
        <f>IFERROR(IF(OR(AP9720=338,AP9720=340,AP9720=341,AP9720=342,AP9720="342A",AP9720="342B"),PorcenRet(AP9720,AT9720,AU9720),INDEX(PORCENTAJEBUSCAR,MATCH(AP9720,CódigoRET,0),4)*1),"")</f>
        <v/>
      </c>
      <c r="AS9720">
        <f t="shared" si="1059"/>
        <v>0</v>
      </c>
      <c r="BF9720" t="str">
        <f>IFERROR(IF(OR(BD9720=338,BD9720=340,BD9720=341,BD9720=342,BD9720="342A",BD9720="342B"),PorcenRet(BD9720,BH9720,BI9720),INDEX(PORCENTAJEBUSCAR,MATCH(BD9720,CódigoRET,0),4)*1),"")</f>
        <v/>
      </c>
      <c r="BG9720">
        <f t="shared" si="1060"/>
        <v>0</v>
      </c>
      <c r="BO9720">
        <f t="shared" si="1061"/>
        <v>0</v>
      </c>
      <c r="CC9720">
        <f t="shared" si="1062"/>
        <v>0</v>
      </c>
      <c r="CD9720">
        <f t="shared" si="1063"/>
        <v>0</v>
      </c>
      <c r="CG9720">
        <f ca="1">IFERROR(INDIRECT("IVA!X"&amp;MATCH(MID(COMPRAS!C9620,1,2)&amp;MID(COMPRAS!F9620,1,2)&amp;MID(COMPRAS!D9620,1,2),IVA!W:W,0)),"SIN COD.")</f>
        <v>0</v>
      </c>
      <c r="CH9720">
        <f ca="1">IFERROR(INDIRECT("IVA!Y"&amp;MATCH(MID(COMPRAS!C9620,1,2)&amp;MID(COMPRAS!F9620,1,2)&amp;MID(COMPRAS!D9620,1,2),IVA!W:W,0)),"SIN COD.")</f>
        <v>0</v>
      </c>
    </row>
    <row r="9721" spans="1:86" x14ac:dyDescent="0.25">
      <c r="A9721"/>
      <c r="B9721"/>
      <c r="D9721"/>
      <c r="AL9721">
        <f t="shared" si="1057"/>
        <v>0</v>
      </c>
      <c r="AQ9721">
        <f t="shared" si="1058"/>
        <v>0</v>
      </c>
      <c r="AR9721" t="str">
        <f>IFERROR(IF(OR(AP9721=338,AP9721=340,AP9721=341,AP9721=342,AP9721="342A",AP9721="342B"),PorcenRet(AP9721,AT9721,AU9721),INDEX(PORCENTAJEBUSCAR,MATCH(AP9721,CódigoRET,0),4)*1),"")</f>
        <v/>
      </c>
      <c r="AS9721">
        <f t="shared" si="1059"/>
        <v>0</v>
      </c>
      <c r="BF9721" t="str">
        <f>IFERROR(IF(OR(BD9721=338,BD9721=340,BD9721=341,BD9721=342,BD9721="342A",BD9721="342B"),PorcenRet(BD9721,BH9721,BI9721),INDEX(PORCENTAJEBUSCAR,MATCH(BD9721,CódigoRET,0),4)*1),"")</f>
        <v/>
      </c>
      <c r="BG9721">
        <f t="shared" si="1060"/>
        <v>0</v>
      </c>
      <c r="BO9721">
        <f t="shared" si="1061"/>
        <v>0</v>
      </c>
      <c r="CC9721">
        <f t="shared" si="1062"/>
        <v>0</v>
      </c>
      <c r="CD9721">
        <f t="shared" si="1063"/>
        <v>0</v>
      </c>
      <c r="CG9721">
        <f ca="1">IFERROR(INDIRECT("IVA!X"&amp;MATCH(MID(COMPRAS!C9621,1,2)&amp;MID(COMPRAS!F9621,1,2)&amp;MID(COMPRAS!D9621,1,2),IVA!W:W,0)),"SIN COD.")</f>
        <v>0</v>
      </c>
      <c r="CH9721">
        <f ca="1">IFERROR(INDIRECT("IVA!Y"&amp;MATCH(MID(COMPRAS!C9621,1,2)&amp;MID(COMPRAS!F9621,1,2)&amp;MID(COMPRAS!D9621,1,2),IVA!W:W,0)),"SIN COD.")</f>
        <v>0</v>
      </c>
    </row>
    <row r="9722" spans="1:86" x14ac:dyDescent="0.25">
      <c r="A9722"/>
      <c r="B9722"/>
      <c r="D9722"/>
      <c r="AL9722">
        <f t="shared" si="1057"/>
        <v>0</v>
      </c>
      <c r="AQ9722">
        <f t="shared" si="1058"/>
        <v>0</v>
      </c>
      <c r="AR9722" t="str">
        <f>IFERROR(IF(OR(AP9722=338,AP9722=340,AP9722=341,AP9722=342,AP9722="342A",AP9722="342B"),PorcenRet(AP9722,AT9722,AU9722),INDEX(PORCENTAJEBUSCAR,MATCH(AP9722,CódigoRET,0),4)*1),"")</f>
        <v/>
      </c>
      <c r="AS9722">
        <f t="shared" si="1059"/>
        <v>0</v>
      </c>
      <c r="BF9722" t="str">
        <f>IFERROR(IF(OR(BD9722=338,BD9722=340,BD9722=341,BD9722=342,BD9722="342A",BD9722="342B"),PorcenRet(BD9722,BH9722,BI9722),INDEX(PORCENTAJEBUSCAR,MATCH(BD9722,CódigoRET,0),4)*1),"")</f>
        <v/>
      </c>
      <c r="BG9722">
        <f t="shared" si="1060"/>
        <v>0</v>
      </c>
      <c r="BO9722">
        <f t="shared" si="1061"/>
        <v>0</v>
      </c>
      <c r="CC9722">
        <f t="shared" si="1062"/>
        <v>0</v>
      </c>
      <c r="CD9722">
        <f t="shared" si="1063"/>
        <v>0</v>
      </c>
      <c r="CG9722">
        <f ca="1">IFERROR(INDIRECT("IVA!X"&amp;MATCH(MID(COMPRAS!C9622,1,2)&amp;MID(COMPRAS!F9622,1,2)&amp;MID(COMPRAS!D9622,1,2),IVA!W:W,0)),"SIN COD.")</f>
        <v>0</v>
      </c>
      <c r="CH9722">
        <f ca="1">IFERROR(INDIRECT("IVA!Y"&amp;MATCH(MID(COMPRAS!C9622,1,2)&amp;MID(COMPRAS!F9622,1,2)&amp;MID(COMPRAS!D9622,1,2),IVA!W:W,0)),"SIN COD.")</f>
        <v>0</v>
      </c>
    </row>
    <row r="9723" spans="1:86" x14ac:dyDescent="0.25">
      <c r="A9723"/>
      <c r="B9723"/>
      <c r="D9723"/>
      <c r="AL9723">
        <f t="shared" si="1057"/>
        <v>0</v>
      </c>
      <c r="AQ9723">
        <f t="shared" si="1058"/>
        <v>0</v>
      </c>
      <c r="AR9723" t="str">
        <f>IFERROR(IF(OR(AP9723=338,AP9723=340,AP9723=341,AP9723=342,AP9723="342A",AP9723="342B"),PorcenRet(AP9723,AT9723,AU9723),INDEX(PORCENTAJEBUSCAR,MATCH(AP9723,CódigoRET,0),4)*1),"")</f>
        <v/>
      </c>
      <c r="AS9723">
        <f t="shared" si="1059"/>
        <v>0</v>
      </c>
      <c r="BF9723" t="str">
        <f>IFERROR(IF(OR(BD9723=338,BD9723=340,BD9723=341,BD9723=342,BD9723="342A",BD9723="342B"),PorcenRet(BD9723,BH9723,BI9723),INDEX(PORCENTAJEBUSCAR,MATCH(BD9723,CódigoRET,0),4)*1),"")</f>
        <v/>
      </c>
      <c r="BG9723">
        <f t="shared" si="1060"/>
        <v>0</v>
      </c>
      <c r="BO9723">
        <f t="shared" si="1061"/>
        <v>0</v>
      </c>
      <c r="CC9723">
        <f t="shared" si="1062"/>
        <v>0</v>
      </c>
      <c r="CD9723">
        <f t="shared" si="1063"/>
        <v>0</v>
      </c>
      <c r="CG9723">
        <f ca="1">IFERROR(INDIRECT("IVA!X"&amp;MATCH(MID(COMPRAS!C9623,1,2)&amp;MID(COMPRAS!F9623,1,2)&amp;MID(COMPRAS!D9623,1,2),IVA!W:W,0)),"SIN COD.")</f>
        <v>0</v>
      </c>
      <c r="CH9723">
        <f ca="1">IFERROR(INDIRECT("IVA!Y"&amp;MATCH(MID(COMPRAS!C9623,1,2)&amp;MID(COMPRAS!F9623,1,2)&amp;MID(COMPRAS!D9623,1,2),IVA!W:W,0)),"SIN COD.")</f>
        <v>0</v>
      </c>
    </row>
    <row r="9724" spans="1:86" x14ac:dyDescent="0.25">
      <c r="A9724"/>
      <c r="B9724"/>
      <c r="D9724"/>
      <c r="AL9724">
        <f t="shared" si="1057"/>
        <v>0</v>
      </c>
      <c r="AQ9724">
        <f t="shared" si="1058"/>
        <v>0</v>
      </c>
      <c r="AR9724" t="str">
        <f>IFERROR(IF(OR(AP9724=338,AP9724=340,AP9724=341,AP9724=342,AP9724="342A",AP9724="342B"),PorcenRet(AP9724,AT9724,AU9724),INDEX(PORCENTAJEBUSCAR,MATCH(AP9724,CódigoRET,0),4)*1),"")</f>
        <v/>
      </c>
      <c r="AS9724">
        <f t="shared" si="1059"/>
        <v>0</v>
      </c>
      <c r="BF9724" t="str">
        <f>IFERROR(IF(OR(BD9724=338,BD9724=340,BD9724=341,BD9724=342,BD9724="342A",BD9724="342B"),PorcenRet(BD9724,BH9724,BI9724),INDEX(PORCENTAJEBUSCAR,MATCH(BD9724,CódigoRET,0),4)*1),"")</f>
        <v/>
      </c>
      <c r="BG9724">
        <f t="shared" si="1060"/>
        <v>0</v>
      </c>
      <c r="BO9724">
        <f t="shared" si="1061"/>
        <v>0</v>
      </c>
      <c r="CC9724">
        <f t="shared" si="1062"/>
        <v>0</v>
      </c>
      <c r="CD9724">
        <f t="shared" si="1063"/>
        <v>0</v>
      </c>
      <c r="CG9724">
        <f ca="1">IFERROR(INDIRECT("IVA!X"&amp;MATCH(MID(COMPRAS!C9624,1,2)&amp;MID(COMPRAS!F9624,1,2)&amp;MID(COMPRAS!D9624,1,2),IVA!W:W,0)),"SIN COD.")</f>
        <v>0</v>
      </c>
      <c r="CH9724">
        <f ca="1">IFERROR(INDIRECT("IVA!Y"&amp;MATCH(MID(COMPRAS!C9624,1,2)&amp;MID(COMPRAS!F9624,1,2)&amp;MID(COMPRAS!D9624,1,2),IVA!W:W,0)),"SIN COD.")</f>
        <v>0</v>
      </c>
    </row>
    <row r="9725" spans="1:86" x14ac:dyDescent="0.25">
      <c r="A9725"/>
      <c r="B9725"/>
      <c r="D9725"/>
      <c r="AL9725">
        <f t="shared" si="1057"/>
        <v>0</v>
      </c>
      <c r="AQ9725">
        <f t="shared" si="1058"/>
        <v>0</v>
      </c>
      <c r="AR9725" t="str">
        <f>IFERROR(IF(OR(AP9725=338,AP9725=340,AP9725=341,AP9725=342,AP9725="342A",AP9725="342B"),PorcenRet(AP9725,AT9725,AU9725),INDEX(PORCENTAJEBUSCAR,MATCH(AP9725,CódigoRET,0),4)*1),"")</f>
        <v/>
      </c>
      <c r="AS9725">
        <f t="shared" si="1059"/>
        <v>0</v>
      </c>
      <c r="BF9725" t="str">
        <f>IFERROR(IF(OR(BD9725=338,BD9725=340,BD9725=341,BD9725=342,BD9725="342A",BD9725="342B"),PorcenRet(BD9725,BH9725,BI9725),INDEX(PORCENTAJEBUSCAR,MATCH(BD9725,CódigoRET,0),4)*1),"")</f>
        <v/>
      </c>
      <c r="BG9725">
        <f t="shared" si="1060"/>
        <v>0</v>
      </c>
      <c r="BO9725">
        <f t="shared" si="1061"/>
        <v>0</v>
      </c>
      <c r="CC9725">
        <f t="shared" si="1062"/>
        <v>0</v>
      </c>
      <c r="CD9725">
        <f t="shared" si="1063"/>
        <v>0</v>
      </c>
      <c r="CG9725">
        <f ca="1">IFERROR(INDIRECT("IVA!X"&amp;MATCH(MID(COMPRAS!C9625,1,2)&amp;MID(COMPRAS!F9625,1,2)&amp;MID(COMPRAS!D9625,1,2),IVA!W:W,0)),"SIN COD.")</f>
        <v>0</v>
      </c>
      <c r="CH9725">
        <f ca="1">IFERROR(INDIRECT("IVA!Y"&amp;MATCH(MID(COMPRAS!C9625,1,2)&amp;MID(COMPRAS!F9625,1,2)&amp;MID(COMPRAS!D9625,1,2),IVA!W:W,0)),"SIN COD.")</f>
        <v>0</v>
      </c>
    </row>
    <row r="9726" spans="1:86" x14ac:dyDescent="0.25">
      <c r="A9726"/>
      <c r="B9726"/>
      <c r="D9726"/>
      <c r="AL9726">
        <f t="shared" si="1057"/>
        <v>0</v>
      </c>
      <c r="AQ9726">
        <f t="shared" si="1058"/>
        <v>0</v>
      </c>
      <c r="AR9726" t="str">
        <f>IFERROR(IF(OR(AP9726=338,AP9726=340,AP9726=341,AP9726=342,AP9726="342A",AP9726="342B"),PorcenRet(AP9726,AT9726,AU9726),INDEX(PORCENTAJEBUSCAR,MATCH(AP9726,CódigoRET,0),4)*1),"")</f>
        <v/>
      </c>
      <c r="AS9726">
        <f t="shared" si="1059"/>
        <v>0</v>
      </c>
      <c r="BF9726" t="str">
        <f>IFERROR(IF(OR(BD9726=338,BD9726=340,BD9726=341,BD9726=342,BD9726="342A",BD9726="342B"),PorcenRet(BD9726,BH9726,BI9726),INDEX(PORCENTAJEBUSCAR,MATCH(BD9726,CódigoRET,0),4)*1),"")</f>
        <v/>
      </c>
      <c r="BG9726">
        <f t="shared" si="1060"/>
        <v>0</v>
      </c>
      <c r="BO9726">
        <f t="shared" si="1061"/>
        <v>0</v>
      </c>
      <c r="CC9726">
        <f t="shared" si="1062"/>
        <v>0</v>
      </c>
      <c r="CD9726">
        <f t="shared" si="1063"/>
        <v>0</v>
      </c>
      <c r="CG9726">
        <f ca="1">IFERROR(INDIRECT("IVA!X"&amp;MATCH(MID(COMPRAS!C9626,1,2)&amp;MID(COMPRAS!F9626,1,2)&amp;MID(COMPRAS!D9626,1,2),IVA!W:W,0)),"SIN COD.")</f>
        <v>0</v>
      </c>
      <c r="CH9726">
        <f ca="1">IFERROR(INDIRECT("IVA!Y"&amp;MATCH(MID(COMPRAS!C9626,1,2)&amp;MID(COMPRAS!F9626,1,2)&amp;MID(COMPRAS!D9626,1,2),IVA!W:W,0)),"SIN COD.")</f>
        <v>0</v>
      </c>
    </row>
    <row r="9727" spans="1:86" x14ac:dyDescent="0.25">
      <c r="A9727"/>
      <c r="B9727"/>
      <c r="D9727"/>
      <c r="AL9727">
        <f t="shared" si="1057"/>
        <v>0</v>
      </c>
      <c r="AQ9727">
        <f t="shared" si="1058"/>
        <v>0</v>
      </c>
      <c r="AR9727" t="str">
        <f>IFERROR(IF(OR(AP9727=338,AP9727=340,AP9727=341,AP9727=342,AP9727="342A",AP9727="342B"),PorcenRet(AP9727,AT9727,AU9727),INDEX(PORCENTAJEBUSCAR,MATCH(AP9727,CódigoRET,0),4)*1),"")</f>
        <v/>
      </c>
      <c r="AS9727">
        <f t="shared" si="1059"/>
        <v>0</v>
      </c>
      <c r="BF9727" t="str">
        <f>IFERROR(IF(OR(BD9727=338,BD9727=340,BD9727=341,BD9727=342,BD9727="342A",BD9727="342B"),PorcenRet(BD9727,BH9727,BI9727),INDEX(PORCENTAJEBUSCAR,MATCH(BD9727,CódigoRET,0),4)*1),"")</f>
        <v/>
      </c>
      <c r="BG9727">
        <f t="shared" si="1060"/>
        <v>0</v>
      </c>
      <c r="BO9727">
        <f t="shared" si="1061"/>
        <v>0</v>
      </c>
      <c r="CC9727">
        <f t="shared" si="1062"/>
        <v>0</v>
      </c>
      <c r="CD9727">
        <f t="shared" si="1063"/>
        <v>0</v>
      </c>
      <c r="CG9727">
        <f ca="1">IFERROR(INDIRECT("IVA!X"&amp;MATCH(MID(COMPRAS!C9627,1,2)&amp;MID(COMPRAS!F9627,1,2)&amp;MID(COMPRAS!D9627,1,2),IVA!W:W,0)),"SIN COD.")</f>
        <v>0</v>
      </c>
      <c r="CH9727">
        <f ca="1">IFERROR(INDIRECT("IVA!Y"&amp;MATCH(MID(COMPRAS!C9627,1,2)&amp;MID(COMPRAS!F9627,1,2)&amp;MID(COMPRAS!D9627,1,2),IVA!W:W,0)),"SIN COD.")</f>
        <v>0</v>
      </c>
    </row>
    <row r="9728" spans="1:86" x14ac:dyDescent="0.25">
      <c r="A9728"/>
      <c r="B9728"/>
      <c r="D9728"/>
      <c r="AL9728">
        <f t="shared" si="1057"/>
        <v>0</v>
      </c>
      <c r="AQ9728">
        <f t="shared" si="1058"/>
        <v>0</v>
      </c>
      <c r="AR9728" t="str">
        <f>IFERROR(IF(OR(AP9728=338,AP9728=340,AP9728=341,AP9728=342,AP9728="342A",AP9728="342B"),PorcenRet(AP9728,AT9728,AU9728),INDEX(PORCENTAJEBUSCAR,MATCH(AP9728,CódigoRET,0),4)*1),"")</f>
        <v/>
      </c>
      <c r="AS9728">
        <f t="shared" si="1059"/>
        <v>0</v>
      </c>
      <c r="BF9728" t="str">
        <f>IFERROR(IF(OR(BD9728=338,BD9728=340,BD9728=341,BD9728=342,BD9728="342A",BD9728="342B"),PorcenRet(BD9728,BH9728,BI9728),INDEX(PORCENTAJEBUSCAR,MATCH(BD9728,CódigoRET,0),4)*1),"")</f>
        <v/>
      </c>
      <c r="BG9728">
        <f t="shared" si="1060"/>
        <v>0</v>
      </c>
      <c r="BO9728">
        <f t="shared" si="1061"/>
        <v>0</v>
      </c>
      <c r="CC9728">
        <f t="shared" si="1062"/>
        <v>0</v>
      </c>
      <c r="CD9728">
        <f t="shared" si="1063"/>
        <v>0</v>
      </c>
      <c r="CG9728">
        <f ca="1">IFERROR(INDIRECT("IVA!X"&amp;MATCH(MID(COMPRAS!C9628,1,2)&amp;MID(COMPRAS!F9628,1,2)&amp;MID(COMPRAS!D9628,1,2),IVA!W:W,0)),"SIN COD.")</f>
        <v>0</v>
      </c>
      <c r="CH9728">
        <f ca="1">IFERROR(INDIRECT("IVA!Y"&amp;MATCH(MID(COMPRAS!C9628,1,2)&amp;MID(COMPRAS!F9628,1,2)&amp;MID(COMPRAS!D9628,1,2),IVA!W:W,0)),"SIN COD.")</f>
        <v>0</v>
      </c>
    </row>
    <row r="9729" spans="1:86" x14ac:dyDescent="0.25">
      <c r="A9729"/>
      <c r="B9729"/>
      <c r="D9729"/>
      <c r="AL9729">
        <f t="shared" si="1057"/>
        <v>0</v>
      </c>
      <c r="AQ9729">
        <f t="shared" si="1058"/>
        <v>0</v>
      </c>
      <c r="AR9729" t="str">
        <f>IFERROR(IF(OR(AP9729=338,AP9729=340,AP9729=341,AP9729=342,AP9729="342A",AP9729="342B"),PorcenRet(AP9729,AT9729,AU9729),INDEX(PORCENTAJEBUSCAR,MATCH(AP9729,CódigoRET,0),4)*1),"")</f>
        <v/>
      </c>
      <c r="AS9729">
        <f t="shared" si="1059"/>
        <v>0</v>
      </c>
      <c r="BF9729" t="str">
        <f>IFERROR(IF(OR(BD9729=338,BD9729=340,BD9729=341,BD9729=342,BD9729="342A",BD9729="342B"),PorcenRet(BD9729,BH9729,BI9729),INDEX(PORCENTAJEBUSCAR,MATCH(BD9729,CódigoRET,0),4)*1),"")</f>
        <v/>
      </c>
      <c r="BG9729">
        <f t="shared" si="1060"/>
        <v>0</v>
      </c>
      <c r="BO9729">
        <f t="shared" si="1061"/>
        <v>0</v>
      </c>
      <c r="CC9729">
        <f t="shared" si="1062"/>
        <v>0</v>
      </c>
      <c r="CD9729">
        <f t="shared" si="1063"/>
        <v>0</v>
      </c>
      <c r="CG9729">
        <f ca="1">IFERROR(INDIRECT("IVA!X"&amp;MATCH(MID(COMPRAS!C9629,1,2)&amp;MID(COMPRAS!F9629,1,2)&amp;MID(COMPRAS!D9629,1,2),IVA!W:W,0)),"SIN COD.")</f>
        <v>0</v>
      </c>
      <c r="CH9729">
        <f ca="1">IFERROR(INDIRECT("IVA!Y"&amp;MATCH(MID(COMPRAS!C9629,1,2)&amp;MID(COMPRAS!F9629,1,2)&amp;MID(COMPRAS!D9629,1,2),IVA!W:W,0)),"SIN COD.")</f>
        <v>0</v>
      </c>
    </row>
    <row r="9730" spans="1:86" x14ac:dyDescent="0.25">
      <c r="A9730"/>
      <c r="B9730"/>
      <c r="D9730"/>
      <c r="AL9730">
        <f t="shared" ref="AL9730:AL9793" si="1064">O9730+P9730+Q9730+R9730+S9730+T9730+U9730+V9730</f>
        <v>0</v>
      </c>
      <c r="AQ9730">
        <f t="shared" ref="AQ9730:AQ9793" si="1065">+P9730+Q9730+R9730+S9730-BE9730-BQ9730-BW9730+O9730</f>
        <v>0</v>
      </c>
      <c r="AR9730" t="str">
        <f>IFERROR(IF(OR(AP9730=338,AP9730=340,AP9730=341,AP9730=342,AP9730="342A",AP9730="342B"),PorcenRet(AP9730,AT9730,AU9730),INDEX(PORCENTAJEBUSCAR,MATCH(AP9730,CódigoRET,0),4)*1),"")</f>
        <v/>
      </c>
      <c r="AS9730">
        <f t="shared" ref="AS9730:AS9793" si="1066">ROUND(IF(AP9730="",0,AQ9730*(AR9730/100)),2)</f>
        <v>0</v>
      </c>
      <c r="BF9730" t="str">
        <f>IFERROR(IF(OR(BD9730=338,BD9730=340,BD9730=341,BD9730=342,BD9730="342A",BD9730="342B"),PorcenRet(BD9730,BH9730,BI9730),INDEX(PORCENTAJEBUSCAR,MATCH(BD9730,CódigoRET,0),4)*1),"")</f>
        <v/>
      </c>
      <c r="BG9730">
        <f t="shared" ref="BG9730:BG9793" si="1067">ROUND(IF(BD9730="",0,BE9730*(BF9730/100)),2)</f>
        <v>0</v>
      </c>
      <c r="BO9730">
        <f t="shared" ref="BO9730:BO9793" si="1068">IF(MID(F9730,1,2)="41",SUM(O9730:S9730),0)</f>
        <v>0</v>
      </c>
      <c r="CC9730">
        <f t="shared" ref="CC9730:CC9793" si="1069">O9730+P9730+Q9730+R9730+S9730</f>
        <v>0</v>
      </c>
      <c r="CD9730">
        <f t="shared" ref="CD9730:CD9793" si="1070">T9730+U9730</f>
        <v>0</v>
      </c>
      <c r="CG9730">
        <f ca="1">IFERROR(INDIRECT("IVA!X"&amp;MATCH(MID(COMPRAS!C9630,1,2)&amp;MID(COMPRAS!F9630,1,2)&amp;MID(COMPRAS!D9630,1,2),IVA!W:W,0)),"SIN COD.")</f>
        <v>0</v>
      </c>
      <c r="CH9730">
        <f ca="1">IFERROR(INDIRECT("IVA!Y"&amp;MATCH(MID(COMPRAS!C9630,1,2)&amp;MID(COMPRAS!F9630,1,2)&amp;MID(COMPRAS!D9630,1,2),IVA!W:W,0)),"SIN COD.")</f>
        <v>0</v>
      </c>
    </row>
    <row r="9731" spans="1:86" x14ac:dyDescent="0.25">
      <c r="A9731"/>
      <c r="B9731"/>
      <c r="D9731"/>
      <c r="AL9731">
        <f t="shared" si="1064"/>
        <v>0</v>
      </c>
      <c r="AQ9731">
        <f t="shared" si="1065"/>
        <v>0</v>
      </c>
      <c r="AR9731" t="str">
        <f>IFERROR(IF(OR(AP9731=338,AP9731=340,AP9731=341,AP9731=342,AP9731="342A",AP9731="342B"),PorcenRet(AP9731,AT9731,AU9731),INDEX(PORCENTAJEBUSCAR,MATCH(AP9731,CódigoRET,0),4)*1),"")</f>
        <v/>
      </c>
      <c r="AS9731">
        <f t="shared" si="1066"/>
        <v>0</v>
      </c>
      <c r="BF9731" t="str">
        <f>IFERROR(IF(OR(BD9731=338,BD9731=340,BD9731=341,BD9731=342,BD9731="342A",BD9731="342B"),PorcenRet(BD9731,BH9731,BI9731),INDEX(PORCENTAJEBUSCAR,MATCH(BD9731,CódigoRET,0),4)*1),"")</f>
        <v/>
      </c>
      <c r="BG9731">
        <f t="shared" si="1067"/>
        <v>0</v>
      </c>
      <c r="BO9731">
        <f t="shared" si="1068"/>
        <v>0</v>
      </c>
      <c r="CC9731">
        <f t="shared" si="1069"/>
        <v>0</v>
      </c>
      <c r="CD9731">
        <f t="shared" si="1070"/>
        <v>0</v>
      </c>
      <c r="CG9731">
        <f ca="1">IFERROR(INDIRECT("IVA!X"&amp;MATCH(MID(COMPRAS!C9631,1,2)&amp;MID(COMPRAS!F9631,1,2)&amp;MID(COMPRAS!D9631,1,2),IVA!W:W,0)),"SIN COD.")</f>
        <v>0</v>
      </c>
      <c r="CH9731">
        <f ca="1">IFERROR(INDIRECT("IVA!Y"&amp;MATCH(MID(COMPRAS!C9631,1,2)&amp;MID(COMPRAS!F9631,1,2)&amp;MID(COMPRAS!D9631,1,2),IVA!W:W,0)),"SIN COD.")</f>
        <v>0</v>
      </c>
    </row>
    <row r="9732" spans="1:86" x14ac:dyDescent="0.25">
      <c r="A9732"/>
      <c r="B9732"/>
      <c r="D9732"/>
      <c r="AL9732">
        <f t="shared" si="1064"/>
        <v>0</v>
      </c>
      <c r="AQ9732">
        <f t="shared" si="1065"/>
        <v>0</v>
      </c>
      <c r="AR9732" t="str">
        <f>IFERROR(IF(OR(AP9732=338,AP9732=340,AP9732=341,AP9732=342,AP9732="342A",AP9732="342B"),PorcenRet(AP9732,AT9732,AU9732),INDEX(PORCENTAJEBUSCAR,MATCH(AP9732,CódigoRET,0),4)*1),"")</f>
        <v/>
      </c>
      <c r="AS9732">
        <f t="shared" si="1066"/>
        <v>0</v>
      </c>
      <c r="BF9732" t="str">
        <f>IFERROR(IF(OR(BD9732=338,BD9732=340,BD9732=341,BD9732=342,BD9732="342A",BD9732="342B"),PorcenRet(BD9732,BH9732,BI9732),INDEX(PORCENTAJEBUSCAR,MATCH(BD9732,CódigoRET,0),4)*1),"")</f>
        <v/>
      </c>
      <c r="BG9732">
        <f t="shared" si="1067"/>
        <v>0</v>
      </c>
      <c r="BO9732">
        <f t="shared" si="1068"/>
        <v>0</v>
      </c>
      <c r="CC9732">
        <f t="shared" si="1069"/>
        <v>0</v>
      </c>
      <c r="CD9732">
        <f t="shared" si="1070"/>
        <v>0</v>
      </c>
      <c r="CG9732">
        <f ca="1">IFERROR(INDIRECT("IVA!X"&amp;MATCH(MID(COMPRAS!C9632,1,2)&amp;MID(COMPRAS!F9632,1,2)&amp;MID(COMPRAS!D9632,1,2),IVA!W:W,0)),"SIN COD.")</f>
        <v>0</v>
      </c>
      <c r="CH9732">
        <f ca="1">IFERROR(INDIRECT("IVA!Y"&amp;MATCH(MID(COMPRAS!C9632,1,2)&amp;MID(COMPRAS!F9632,1,2)&amp;MID(COMPRAS!D9632,1,2),IVA!W:W,0)),"SIN COD.")</f>
        <v>0</v>
      </c>
    </row>
    <row r="9733" spans="1:86" x14ac:dyDescent="0.25">
      <c r="A9733"/>
      <c r="B9733"/>
      <c r="D9733"/>
      <c r="AL9733">
        <f t="shared" si="1064"/>
        <v>0</v>
      </c>
      <c r="AQ9733">
        <f t="shared" si="1065"/>
        <v>0</v>
      </c>
      <c r="AR9733" t="str">
        <f>IFERROR(IF(OR(AP9733=338,AP9733=340,AP9733=341,AP9733=342,AP9733="342A",AP9733="342B"),PorcenRet(AP9733,AT9733,AU9733),INDEX(PORCENTAJEBUSCAR,MATCH(AP9733,CódigoRET,0),4)*1),"")</f>
        <v/>
      </c>
      <c r="AS9733">
        <f t="shared" si="1066"/>
        <v>0</v>
      </c>
      <c r="BF9733" t="str">
        <f>IFERROR(IF(OR(BD9733=338,BD9733=340,BD9733=341,BD9733=342,BD9733="342A",BD9733="342B"),PorcenRet(BD9733,BH9733,BI9733),INDEX(PORCENTAJEBUSCAR,MATCH(BD9733,CódigoRET,0),4)*1),"")</f>
        <v/>
      </c>
      <c r="BG9733">
        <f t="shared" si="1067"/>
        <v>0</v>
      </c>
      <c r="BO9733">
        <f t="shared" si="1068"/>
        <v>0</v>
      </c>
      <c r="CC9733">
        <f t="shared" si="1069"/>
        <v>0</v>
      </c>
      <c r="CD9733">
        <f t="shared" si="1070"/>
        <v>0</v>
      </c>
      <c r="CG9733">
        <f ca="1">IFERROR(INDIRECT("IVA!X"&amp;MATCH(MID(COMPRAS!C9633,1,2)&amp;MID(COMPRAS!F9633,1,2)&amp;MID(COMPRAS!D9633,1,2),IVA!W:W,0)),"SIN COD.")</f>
        <v>0</v>
      </c>
      <c r="CH9733">
        <f ca="1">IFERROR(INDIRECT("IVA!Y"&amp;MATCH(MID(COMPRAS!C9633,1,2)&amp;MID(COMPRAS!F9633,1,2)&amp;MID(COMPRAS!D9633,1,2),IVA!W:W,0)),"SIN COD.")</f>
        <v>0</v>
      </c>
    </row>
    <row r="9734" spans="1:86" x14ac:dyDescent="0.25">
      <c r="A9734"/>
      <c r="B9734"/>
      <c r="D9734"/>
      <c r="AL9734">
        <f t="shared" si="1064"/>
        <v>0</v>
      </c>
      <c r="AQ9734">
        <f t="shared" si="1065"/>
        <v>0</v>
      </c>
      <c r="AR9734" t="str">
        <f>IFERROR(IF(OR(AP9734=338,AP9734=340,AP9734=341,AP9734=342,AP9734="342A",AP9734="342B"),PorcenRet(AP9734,AT9734,AU9734),INDEX(PORCENTAJEBUSCAR,MATCH(AP9734,CódigoRET,0),4)*1),"")</f>
        <v/>
      </c>
      <c r="AS9734">
        <f t="shared" si="1066"/>
        <v>0</v>
      </c>
      <c r="BF9734" t="str">
        <f>IFERROR(IF(OR(BD9734=338,BD9734=340,BD9734=341,BD9734=342,BD9734="342A",BD9734="342B"),PorcenRet(BD9734,BH9734,BI9734),INDEX(PORCENTAJEBUSCAR,MATCH(BD9734,CódigoRET,0),4)*1),"")</f>
        <v/>
      </c>
      <c r="BG9734">
        <f t="shared" si="1067"/>
        <v>0</v>
      </c>
      <c r="BO9734">
        <f t="shared" si="1068"/>
        <v>0</v>
      </c>
      <c r="CC9734">
        <f t="shared" si="1069"/>
        <v>0</v>
      </c>
      <c r="CD9734">
        <f t="shared" si="1070"/>
        <v>0</v>
      </c>
      <c r="CG9734">
        <f ca="1">IFERROR(INDIRECT("IVA!X"&amp;MATCH(MID(COMPRAS!C9634,1,2)&amp;MID(COMPRAS!F9634,1,2)&amp;MID(COMPRAS!D9634,1,2),IVA!W:W,0)),"SIN COD.")</f>
        <v>0</v>
      </c>
      <c r="CH9734">
        <f ca="1">IFERROR(INDIRECT("IVA!Y"&amp;MATCH(MID(COMPRAS!C9634,1,2)&amp;MID(COMPRAS!F9634,1,2)&amp;MID(COMPRAS!D9634,1,2),IVA!W:W,0)),"SIN COD.")</f>
        <v>0</v>
      </c>
    </row>
    <row r="9735" spans="1:86" x14ac:dyDescent="0.25">
      <c r="A9735"/>
      <c r="B9735"/>
      <c r="D9735"/>
      <c r="AL9735">
        <f t="shared" si="1064"/>
        <v>0</v>
      </c>
      <c r="AQ9735">
        <f t="shared" si="1065"/>
        <v>0</v>
      </c>
      <c r="AR9735" t="str">
        <f>IFERROR(IF(OR(AP9735=338,AP9735=340,AP9735=341,AP9735=342,AP9735="342A",AP9735="342B"),PorcenRet(AP9735,AT9735,AU9735),INDEX(PORCENTAJEBUSCAR,MATCH(AP9735,CódigoRET,0),4)*1),"")</f>
        <v/>
      </c>
      <c r="AS9735">
        <f t="shared" si="1066"/>
        <v>0</v>
      </c>
      <c r="BF9735" t="str">
        <f>IFERROR(IF(OR(BD9735=338,BD9735=340,BD9735=341,BD9735=342,BD9735="342A",BD9735="342B"),PorcenRet(BD9735,BH9735,BI9735),INDEX(PORCENTAJEBUSCAR,MATCH(BD9735,CódigoRET,0),4)*1),"")</f>
        <v/>
      </c>
      <c r="BG9735">
        <f t="shared" si="1067"/>
        <v>0</v>
      </c>
      <c r="BO9735">
        <f t="shared" si="1068"/>
        <v>0</v>
      </c>
      <c r="CC9735">
        <f t="shared" si="1069"/>
        <v>0</v>
      </c>
      <c r="CD9735">
        <f t="shared" si="1070"/>
        <v>0</v>
      </c>
      <c r="CG9735">
        <f ca="1">IFERROR(INDIRECT("IVA!X"&amp;MATCH(MID(COMPRAS!C9635,1,2)&amp;MID(COMPRAS!F9635,1,2)&amp;MID(COMPRAS!D9635,1,2),IVA!W:W,0)),"SIN COD.")</f>
        <v>0</v>
      </c>
      <c r="CH9735">
        <f ca="1">IFERROR(INDIRECT("IVA!Y"&amp;MATCH(MID(COMPRAS!C9635,1,2)&amp;MID(COMPRAS!F9635,1,2)&amp;MID(COMPRAS!D9635,1,2),IVA!W:W,0)),"SIN COD.")</f>
        <v>0</v>
      </c>
    </row>
    <row r="9736" spans="1:86" x14ac:dyDescent="0.25">
      <c r="A9736"/>
      <c r="B9736"/>
      <c r="D9736"/>
      <c r="AL9736">
        <f t="shared" si="1064"/>
        <v>0</v>
      </c>
      <c r="AQ9736">
        <f t="shared" si="1065"/>
        <v>0</v>
      </c>
      <c r="AR9736" t="str">
        <f>IFERROR(IF(OR(AP9736=338,AP9736=340,AP9736=341,AP9736=342,AP9736="342A",AP9736="342B"),PorcenRet(AP9736,AT9736,AU9736),INDEX(PORCENTAJEBUSCAR,MATCH(AP9736,CódigoRET,0),4)*1),"")</f>
        <v/>
      </c>
      <c r="AS9736">
        <f t="shared" si="1066"/>
        <v>0</v>
      </c>
      <c r="BF9736" t="str">
        <f>IFERROR(IF(OR(BD9736=338,BD9736=340,BD9736=341,BD9736=342,BD9736="342A",BD9736="342B"),PorcenRet(BD9736,BH9736,BI9736),INDEX(PORCENTAJEBUSCAR,MATCH(BD9736,CódigoRET,0),4)*1),"")</f>
        <v/>
      </c>
      <c r="BG9736">
        <f t="shared" si="1067"/>
        <v>0</v>
      </c>
      <c r="BO9736">
        <f t="shared" si="1068"/>
        <v>0</v>
      </c>
      <c r="CC9736">
        <f t="shared" si="1069"/>
        <v>0</v>
      </c>
      <c r="CD9736">
        <f t="shared" si="1070"/>
        <v>0</v>
      </c>
      <c r="CG9736">
        <f ca="1">IFERROR(INDIRECT("IVA!X"&amp;MATCH(MID(COMPRAS!C9636,1,2)&amp;MID(COMPRAS!F9636,1,2)&amp;MID(COMPRAS!D9636,1,2),IVA!W:W,0)),"SIN COD.")</f>
        <v>0</v>
      </c>
      <c r="CH9736">
        <f ca="1">IFERROR(INDIRECT("IVA!Y"&amp;MATCH(MID(COMPRAS!C9636,1,2)&amp;MID(COMPRAS!F9636,1,2)&amp;MID(COMPRAS!D9636,1,2),IVA!W:W,0)),"SIN COD.")</f>
        <v>0</v>
      </c>
    </row>
    <row r="9737" spans="1:86" x14ac:dyDescent="0.25">
      <c r="A9737"/>
      <c r="B9737"/>
      <c r="D9737"/>
      <c r="AL9737">
        <f t="shared" si="1064"/>
        <v>0</v>
      </c>
      <c r="AQ9737">
        <f t="shared" si="1065"/>
        <v>0</v>
      </c>
      <c r="AR9737" t="str">
        <f>IFERROR(IF(OR(AP9737=338,AP9737=340,AP9737=341,AP9737=342,AP9737="342A",AP9737="342B"),PorcenRet(AP9737,AT9737,AU9737),INDEX(PORCENTAJEBUSCAR,MATCH(AP9737,CódigoRET,0),4)*1),"")</f>
        <v/>
      </c>
      <c r="AS9737">
        <f t="shared" si="1066"/>
        <v>0</v>
      </c>
      <c r="BF9737" t="str">
        <f>IFERROR(IF(OR(BD9737=338,BD9737=340,BD9737=341,BD9737=342,BD9737="342A",BD9737="342B"),PorcenRet(BD9737,BH9737,BI9737),INDEX(PORCENTAJEBUSCAR,MATCH(BD9737,CódigoRET,0),4)*1),"")</f>
        <v/>
      </c>
      <c r="BG9737">
        <f t="shared" si="1067"/>
        <v>0</v>
      </c>
      <c r="BO9737">
        <f t="shared" si="1068"/>
        <v>0</v>
      </c>
      <c r="CC9737">
        <f t="shared" si="1069"/>
        <v>0</v>
      </c>
      <c r="CD9737">
        <f t="shared" si="1070"/>
        <v>0</v>
      </c>
      <c r="CG9737">
        <f ca="1">IFERROR(INDIRECT("IVA!X"&amp;MATCH(MID(COMPRAS!C9637,1,2)&amp;MID(COMPRAS!F9637,1,2)&amp;MID(COMPRAS!D9637,1,2),IVA!W:W,0)),"SIN COD.")</f>
        <v>0</v>
      </c>
      <c r="CH9737">
        <f ca="1">IFERROR(INDIRECT("IVA!Y"&amp;MATCH(MID(COMPRAS!C9637,1,2)&amp;MID(COMPRAS!F9637,1,2)&amp;MID(COMPRAS!D9637,1,2),IVA!W:W,0)),"SIN COD.")</f>
        <v>0</v>
      </c>
    </row>
    <row r="9738" spans="1:86" x14ac:dyDescent="0.25">
      <c r="A9738"/>
      <c r="B9738"/>
      <c r="D9738"/>
      <c r="AL9738">
        <f t="shared" si="1064"/>
        <v>0</v>
      </c>
      <c r="AQ9738">
        <f t="shared" si="1065"/>
        <v>0</v>
      </c>
      <c r="AR9738" t="str">
        <f>IFERROR(IF(OR(AP9738=338,AP9738=340,AP9738=341,AP9738=342,AP9738="342A",AP9738="342B"),PorcenRet(AP9738,AT9738,AU9738),INDEX(PORCENTAJEBUSCAR,MATCH(AP9738,CódigoRET,0),4)*1),"")</f>
        <v/>
      </c>
      <c r="AS9738">
        <f t="shared" si="1066"/>
        <v>0</v>
      </c>
      <c r="BF9738" t="str">
        <f>IFERROR(IF(OR(BD9738=338,BD9738=340,BD9738=341,BD9738=342,BD9738="342A",BD9738="342B"),PorcenRet(BD9738,BH9738,BI9738),INDEX(PORCENTAJEBUSCAR,MATCH(BD9738,CódigoRET,0),4)*1),"")</f>
        <v/>
      </c>
      <c r="BG9738">
        <f t="shared" si="1067"/>
        <v>0</v>
      </c>
      <c r="BO9738">
        <f t="shared" si="1068"/>
        <v>0</v>
      </c>
      <c r="CC9738">
        <f t="shared" si="1069"/>
        <v>0</v>
      </c>
      <c r="CD9738">
        <f t="shared" si="1070"/>
        <v>0</v>
      </c>
      <c r="CG9738">
        <f ca="1">IFERROR(INDIRECT("IVA!X"&amp;MATCH(MID(COMPRAS!C9638,1,2)&amp;MID(COMPRAS!F9638,1,2)&amp;MID(COMPRAS!D9638,1,2),IVA!W:W,0)),"SIN COD.")</f>
        <v>0</v>
      </c>
      <c r="CH9738">
        <f ca="1">IFERROR(INDIRECT("IVA!Y"&amp;MATCH(MID(COMPRAS!C9638,1,2)&amp;MID(COMPRAS!F9638,1,2)&amp;MID(COMPRAS!D9638,1,2),IVA!W:W,0)),"SIN COD.")</f>
        <v>0</v>
      </c>
    </row>
    <row r="9739" spans="1:86" x14ac:dyDescent="0.25">
      <c r="A9739"/>
      <c r="B9739"/>
      <c r="D9739"/>
      <c r="AL9739">
        <f t="shared" si="1064"/>
        <v>0</v>
      </c>
      <c r="AQ9739">
        <f t="shared" si="1065"/>
        <v>0</v>
      </c>
      <c r="AR9739" t="str">
        <f>IFERROR(IF(OR(AP9739=338,AP9739=340,AP9739=341,AP9739=342,AP9739="342A",AP9739="342B"),PorcenRet(AP9739,AT9739,AU9739),INDEX(PORCENTAJEBUSCAR,MATCH(AP9739,CódigoRET,0),4)*1),"")</f>
        <v/>
      </c>
      <c r="AS9739">
        <f t="shared" si="1066"/>
        <v>0</v>
      </c>
      <c r="BF9739" t="str">
        <f>IFERROR(IF(OR(BD9739=338,BD9739=340,BD9739=341,BD9739=342,BD9739="342A",BD9739="342B"),PorcenRet(BD9739,BH9739,BI9739),INDEX(PORCENTAJEBUSCAR,MATCH(BD9739,CódigoRET,0),4)*1),"")</f>
        <v/>
      </c>
      <c r="BG9739">
        <f t="shared" si="1067"/>
        <v>0</v>
      </c>
      <c r="BO9739">
        <f t="shared" si="1068"/>
        <v>0</v>
      </c>
      <c r="CC9739">
        <f t="shared" si="1069"/>
        <v>0</v>
      </c>
      <c r="CD9739">
        <f t="shared" si="1070"/>
        <v>0</v>
      </c>
      <c r="CG9739">
        <f ca="1">IFERROR(INDIRECT("IVA!X"&amp;MATCH(MID(COMPRAS!C9639,1,2)&amp;MID(COMPRAS!F9639,1,2)&amp;MID(COMPRAS!D9639,1,2),IVA!W:W,0)),"SIN COD.")</f>
        <v>0</v>
      </c>
      <c r="CH9739">
        <f ca="1">IFERROR(INDIRECT("IVA!Y"&amp;MATCH(MID(COMPRAS!C9639,1,2)&amp;MID(COMPRAS!F9639,1,2)&amp;MID(COMPRAS!D9639,1,2),IVA!W:W,0)),"SIN COD.")</f>
        <v>0</v>
      </c>
    </row>
    <row r="9740" spans="1:86" x14ac:dyDescent="0.25">
      <c r="A9740"/>
      <c r="B9740"/>
      <c r="D9740"/>
      <c r="AL9740">
        <f t="shared" si="1064"/>
        <v>0</v>
      </c>
      <c r="AQ9740">
        <f t="shared" si="1065"/>
        <v>0</v>
      </c>
      <c r="AR9740" t="str">
        <f>IFERROR(IF(OR(AP9740=338,AP9740=340,AP9740=341,AP9740=342,AP9740="342A",AP9740="342B"),PorcenRet(AP9740,AT9740,AU9740),INDEX(PORCENTAJEBUSCAR,MATCH(AP9740,CódigoRET,0),4)*1),"")</f>
        <v/>
      </c>
      <c r="AS9740">
        <f t="shared" si="1066"/>
        <v>0</v>
      </c>
      <c r="BF9740" t="str">
        <f>IFERROR(IF(OR(BD9740=338,BD9740=340,BD9740=341,BD9740=342,BD9740="342A",BD9740="342B"),PorcenRet(BD9740,BH9740,BI9740),INDEX(PORCENTAJEBUSCAR,MATCH(BD9740,CódigoRET,0),4)*1),"")</f>
        <v/>
      </c>
      <c r="BG9740">
        <f t="shared" si="1067"/>
        <v>0</v>
      </c>
      <c r="BO9740">
        <f t="shared" si="1068"/>
        <v>0</v>
      </c>
      <c r="CC9740">
        <f t="shared" si="1069"/>
        <v>0</v>
      </c>
      <c r="CD9740">
        <f t="shared" si="1070"/>
        <v>0</v>
      </c>
      <c r="CG9740">
        <f ca="1">IFERROR(INDIRECT("IVA!X"&amp;MATCH(MID(COMPRAS!C9640,1,2)&amp;MID(COMPRAS!F9640,1,2)&amp;MID(COMPRAS!D9640,1,2),IVA!W:W,0)),"SIN COD.")</f>
        <v>0</v>
      </c>
      <c r="CH9740">
        <f ca="1">IFERROR(INDIRECT("IVA!Y"&amp;MATCH(MID(COMPRAS!C9640,1,2)&amp;MID(COMPRAS!F9640,1,2)&amp;MID(COMPRAS!D9640,1,2),IVA!W:W,0)),"SIN COD.")</f>
        <v>0</v>
      </c>
    </row>
    <row r="9741" spans="1:86" x14ac:dyDescent="0.25">
      <c r="A9741"/>
      <c r="B9741"/>
      <c r="D9741"/>
      <c r="AL9741">
        <f t="shared" si="1064"/>
        <v>0</v>
      </c>
      <c r="AQ9741">
        <f t="shared" si="1065"/>
        <v>0</v>
      </c>
      <c r="AR9741" t="str">
        <f>IFERROR(IF(OR(AP9741=338,AP9741=340,AP9741=341,AP9741=342,AP9741="342A",AP9741="342B"),PorcenRet(AP9741,AT9741,AU9741),INDEX(PORCENTAJEBUSCAR,MATCH(AP9741,CódigoRET,0),4)*1),"")</f>
        <v/>
      </c>
      <c r="AS9741">
        <f t="shared" si="1066"/>
        <v>0</v>
      </c>
      <c r="BF9741" t="str">
        <f>IFERROR(IF(OR(BD9741=338,BD9741=340,BD9741=341,BD9741=342,BD9741="342A",BD9741="342B"),PorcenRet(BD9741,BH9741,BI9741),INDEX(PORCENTAJEBUSCAR,MATCH(BD9741,CódigoRET,0),4)*1),"")</f>
        <v/>
      </c>
      <c r="BG9741">
        <f t="shared" si="1067"/>
        <v>0</v>
      </c>
      <c r="BO9741">
        <f t="shared" si="1068"/>
        <v>0</v>
      </c>
      <c r="CC9741">
        <f t="shared" si="1069"/>
        <v>0</v>
      </c>
      <c r="CD9741">
        <f t="shared" si="1070"/>
        <v>0</v>
      </c>
      <c r="CG9741">
        <f ca="1">IFERROR(INDIRECT("IVA!X"&amp;MATCH(MID(COMPRAS!C9641,1,2)&amp;MID(COMPRAS!F9641,1,2)&amp;MID(COMPRAS!D9641,1,2),IVA!W:W,0)),"SIN COD.")</f>
        <v>0</v>
      </c>
      <c r="CH9741">
        <f ca="1">IFERROR(INDIRECT("IVA!Y"&amp;MATCH(MID(COMPRAS!C9641,1,2)&amp;MID(COMPRAS!F9641,1,2)&amp;MID(COMPRAS!D9641,1,2),IVA!W:W,0)),"SIN COD.")</f>
        <v>0</v>
      </c>
    </row>
    <row r="9742" spans="1:86" x14ac:dyDescent="0.25">
      <c r="A9742"/>
      <c r="B9742"/>
      <c r="D9742"/>
      <c r="AL9742">
        <f t="shared" si="1064"/>
        <v>0</v>
      </c>
      <c r="AQ9742">
        <f t="shared" si="1065"/>
        <v>0</v>
      </c>
      <c r="AR9742" t="str">
        <f>IFERROR(IF(OR(AP9742=338,AP9742=340,AP9742=341,AP9742=342,AP9742="342A",AP9742="342B"),PorcenRet(AP9742,AT9742,AU9742),INDEX(PORCENTAJEBUSCAR,MATCH(AP9742,CódigoRET,0),4)*1),"")</f>
        <v/>
      </c>
      <c r="AS9742">
        <f t="shared" si="1066"/>
        <v>0</v>
      </c>
      <c r="BF9742" t="str">
        <f>IFERROR(IF(OR(BD9742=338,BD9742=340,BD9742=341,BD9742=342,BD9742="342A",BD9742="342B"),PorcenRet(BD9742,BH9742,BI9742),INDEX(PORCENTAJEBUSCAR,MATCH(BD9742,CódigoRET,0),4)*1),"")</f>
        <v/>
      </c>
      <c r="BG9742">
        <f t="shared" si="1067"/>
        <v>0</v>
      </c>
      <c r="BO9742">
        <f t="shared" si="1068"/>
        <v>0</v>
      </c>
      <c r="CC9742">
        <f t="shared" si="1069"/>
        <v>0</v>
      </c>
      <c r="CD9742">
        <f t="shared" si="1070"/>
        <v>0</v>
      </c>
      <c r="CG9742">
        <f ca="1">IFERROR(INDIRECT("IVA!X"&amp;MATCH(MID(COMPRAS!C9642,1,2)&amp;MID(COMPRAS!F9642,1,2)&amp;MID(COMPRAS!D9642,1,2),IVA!W:W,0)),"SIN COD.")</f>
        <v>0</v>
      </c>
      <c r="CH9742">
        <f ca="1">IFERROR(INDIRECT("IVA!Y"&amp;MATCH(MID(COMPRAS!C9642,1,2)&amp;MID(COMPRAS!F9642,1,2)&amp;MID(COMPRAS!D9642,1,2),IVA!W:W,0)),"SIN COD.")</f>
        <v>0</v>
      </c>
    </row>
    <row r="9743" spans="1:86" x14ac:dyDescent="0.25">
      <c r="A9743"/>
      <c r="B9743"/>
      <c r="D9743"/>
      <c r="AL9743">
        <f t="shared" si="1064"/>
        <v>0</v>
      </c>
      <c r="AQ9743">
        <f t="shared" si="1065"/>
        <v>0</v>
      </c>
      <c r="AR9743" t="str">
        <f>IFERROR(IF(OR(AP9743=338,AP9743=340,AP9743=341,AP9743=342,AP9743="342A",AP9743="342B"),PorcenRet(AP9743,AT9743,AU9743),INDEX(PORCENTAJEBUSCAR,MATCH(AP9743,CódigoRET,0),4)*1),"")</f>
        <v/>
      </c>
      <c r="AS9743">
        <f t="shared" si="1066"/>
        <v>0</v>
      </c>
      <c r="BF9743" t="str">
        <f>IFERROR(IF(OR(BD9743=338,BD9743=340,BD9743=341,BD9743=342,BD9743="342A",BD9743="342B"),PorcenRet(BD9743,BH9743,BI9743),INDEX(PORCENTAJEBUSCAR,MATCH(BD9743,CódigoRET,0),4)*1),"")</f>
        <v/>
      </c>
      <c r="BG9743">
        <f t="shared" si="1067"/>
        <v>0</v>
      </c>
      <c r="BO9743">
        <f t="shared" si="1068"/>
        <v>0</v>
      </c>
      <c r="CC9743">
        <f t="shared" si="1069"/>
        <v>0</v>
      </c>
      <c r="CD9743">
        <f t="shared" si="1070"/>
        <v>0</v>
      </c>
      <c r="CG9743">
        <f ca="1">IFERROR(INDIRECT("IVA!X"&amp;MATCH(MID(COMPRAS!C9643,1,2)&amp;MID(COMPRAS!F9643,1,2)&amp;MID(COMPRAS!D9643,1,2),IVA!W:W,0)),"SIN COD.")</f>
        <v>0</v>
      </c>
      <c r="CH9743">
        <f ca="1">IFERROR(INDIRECT("IVA!Y"&amp;MATCH(MID(COMPRAS!C9643,1,2)&amp;MID(COMPRAS!F9643,1,2)&amp;MID(COMPRAS!D9643,1,2),IVA!W:W,0)),"SIN COD.")</f>
        <v>0</v>
      </c>
    </row>
    <row r="9744" spans="1:86" x14ac:dyDescent="0.25">
      <c r="A9744"/>
      <c r="B9744"/>
      <c r="D9744"/>
      <c r="AL9744">
        <f t="shared" si="1064"/>
        <v>0</v>
      </c>
      <c r="AQ9744">
        <f t="shared" si="1065"/>
        <v>0</v>
      </c>
      <c r="AR9744" t="str">
        <f>IFERROR(IF(OR(AP9744=338,AP9744=340,AP9744=341,AP9744=342,AP9744="342A",AP9744="342B"),PorcenRet(AP9744,AT9744,AU9744),INDEX(PORCENTAJEBUSCAR,MATCH(AP9744,CódigoRET,0),4)*1),"")</f>
        <v/>
      </c>
      <c r="AS9744">
        <f t="shared" si="1066"/>
        <v>0</v>
      </c>
      <c r="BF9744" t="str">
        <f>IFERROR(IF(OR(BD9744=338,BD9744=340,BD9744=341,BD9744=342,BD9744="342A",BD9744="342B"),PorcenRet(BD9744,BH9744,BI9744),INDEX(PORCENTAJEBUSCAR,MATCH(BD9744,CódigoRET,0),4)*1),"")</f>
        <v/>
      </c>
      <c r="BG9744">
        <f t="shared" si="1067"/>
        <v>0</v>
      </c>
      <c r="BO9744">
        <f t="shared" si="1068"/>
        <v>0</v>
      </c>
      <c r="CC9744">
        <f t="shared" si="1069"/>
        <v>0</v>
      </c>
      <c r="CD9744">
        <f t="shared" si="1070"/>
        <v>0</v>
      </c>
      <c r="CG9744">
        <f ca="1">IFERROR(INDIRECT("IVA!X"&amp;MATCH(MID(COMPRAS!C9644,1,2)&amp;MID(COMPRAS!F9644,1,2)&amp;MID(COMPRAS!D9644,1,2),IVA!W:W,0)),"SIN COD.")</f>
        <v>0</v>
      </c>
      <c r="CH9744">
        <f ca="1">IFERROR(INDIRECT("IVA!Y"&amp;MATCH(MID(COMPRAS!C9644,1,2)&amp;MID(COMPRAS!F9644,1,2)&amp;MID(COMPRAS!D9644,1,2),IVA!W:W,0)),"SIN COD.")</f>
        <v>0</v>
      </c>
    </row>
    <row r="9745" spans="1:86" x14ac:dyDescent="0.25">
      <c r="A9745"/>
      <c r="B9745"/>
      <c r="D9745"/>
      <c r="AL9745">
        <f t="shared" si="1064"/>
        <v>0</v>
      </c>
      <c r="AQ9745">
        <f t="shared" si="1065"/>
        <v>0</v>
      </c>
      <c r="AR9745" t="str">
        <f>IFERROR(IF(OR(AP9745=338,AP9745=340,AP9745=341,AP9745=342,AP9745="342A",AP9745="342B"),PorcenRet(AP9745,AT9745,AU9745),INDEX(PORCENTAJEBUSCAR,MATCH(AP9745,CódigoRET,0),4)*1),"")</f>
        <v/>
      </c>
      <c r="AS9745">
        <f t="shared" si="1066"/>
        <v>0</v>
      </c>
      <c r="BF9745" t="str">
        <f>IFERROR(IF(OR(BD9745=338,BD9745=340,BD9745=341,BD9745=342,BD9745="342A",BD9745="342B"),PorcenRet(BD9745,BH9745,BI9745),INDEX(PORCENTAJEBUSCAR,MATCH(BD9745,CódigoRET,0),4)*1),"")</f>
        <v/>
      </c>
      <c r="BG9745">
        <f t="shared" si="1067"/>
        <v>0</v>
      </c>
      <c r="BO9745">
        <f t="shared" si="1068"/>
        <v>0</v>
      </c>
      <c r="CC9745">
        <f t="shared" si="1069"/>
        <v>0</v>
      </c>
      <c r="CD9745">
        <f t="shared" si="1070"/>
        <v>0</v>
      </c>
      <c r="CG9745">
        <f ca="1">IFERROR(INDIRECT("IVA!X"&amp;MATCH(MID(COMPRAS!C9645,1,2)&amp;MID(COMPRAS!F9645,1,2)&amp;MID(COMPRAS!D9645,1,2),IVA!W:W,0)),"SIN COD.")</f>
        <v>0</v>
      </c>
      <c r="CH9745">
        <f ca="1">IFERROR(INDIRECT("IVA!Y"&amp;MATCH(MID(COMPRAS!C9645,1,2)&amp;MID(COMPRAS!F9645,1,2)&amp;MID(COMPRAS!D9645,1,2),IVA!W:W,0)),"SIN COD.")</f>
        <v>0</v>
      </c>
    </row>
    <row r="9746" spans="1:86" x14ac:dyDescent="0.25">
      <c r="A9746"/>
      <c r="B9746"/>
      <c r="D9746"/>
      <c r="AL9746">
        <f t="shared" si="1064"/>
        <v>0</v>
      </c>
      <c r="AQ9746">
        <f t="shared" si="1065"/>
        <v>0</v>
      </c>
      <c r="AR9746" t="str">
        <f>IFERROR(IF(OR(AP9746=338,AP9746=340,AP9746=341,AP9746=342,AP9746="342A",AP9746="342B"),PorcenRet(AP9746,AT9746,AU9746),INDEX(PORCENTAJEBUSCAR,MATCH(AP9746,CódigoRET,0),4)*1),"")</f>
        <v/>
      </c>
      <c r="AS9746">
        <f t="shared" si="1066"/>
        <v>0</v>
      </c>
      <c r="BF9746" t="str">
        <f>IFERROR(IF(OR(BD9746=338,BD9746=340,BD9746=341,BD9746=342,BD9746="342A",BD9746="342B"),PorcenRet(BD9746,BH9746,BI9746),INDEX(PORCENTAJEBUSCAR,MATCH(BD9746,CódigoRET,0),4)*1),"")</f>
        <v/>
      </c>
      <c r="BG9746">
        <f t="shared" si="1067"/>
        <v>0</v>
      </c>
      <c r="BO9746">
        <f t="shared" si="1068"/>
        <v>0</v>
      </c>
      <c r="CC9746">
        <f t="shared" si="1069"/>
        <v>0</v>
      </c>
      <c r="CD9746">
        <f t="shared" si="1070"/>
        <v>0</v>
      </c>
      <c r="CG9746">
        <f ca="1">IFERROR(INDIRECT("IVA!X"&amp;MATCH(MID(COMPRAS!C9646,1,2)&amp;MID(COMPRAS!F9646,1,2)&amp;MID(COMPRAS!D9646,1,2),IVA!W:W,0)),"SIN COD.")</f>
        <v>0</v>
      </c>
      <c r="CH9746">
        <f ca="1">IFERROR(INDIRECT("IVA!Y"&amp;MATCH(MID(COMPRAS!C9646,1,2)&amp;MID(COMPRAS!F9646,1,2)&amp;MID(COMPRAS!D9646,1,2),IVA!W:W,0)),"SIN COD.")</f>
        <v>0</v>
      </c>
    </row>
    <row r="9747" spans="1:86" x14ac:dyDescent="0.25">
      <c r="A9747"/>
      <c r="B9747"/>
      <c r="D9747"/>
      <c r="AL9747">
        <f t="shared" si="1064"/>
        <v>0</v>
      </c>
      <c r="AQ9747">
        <f t="shared" si="1065"/>
        <v>0</v>
      </c>
      <c r="AR9747" t="str">
        <f>IFERROR(IF(OR(AP9747=338,AP9747=340,AP9747=341,AP9747=342,AP9747="342A",AP9747="342B"),PorcenRet(AP9747,AT9747,AU9747),INDEX(PORCENTAJEBUSCAR,MATCH(AP9747,CódigoRET,0),4)*1),"")</f>
        <v/>
      </c>
      <c r="AS9747">
        <f t="shared" si="1066"/>
        <v>0</v>
      </c>
      <c r="BF9747" t="str">
        <f>IFERROR(IF(OR(BD9747=338,BD9747=340,BD9747=341,BD9747=342,BD9747="342A",BD9747="342B"),PorcenRet(BD9747,BH9747,BI9747),INDEX(PORCENTAJEBUSCAR,MATCH(BD9747,CódigoRET,0),4)*1),"")</f>
        <v/>
      </c>
      <c r="BG9747">
        <f t="shared" si="1067"/>
        <v>0</v>
      </c>
      <c r="BO9747">
        <f t="shared" si="1068"/>
        <v>0</v>
      </c>
      <c r="CC9747">
        <f t="shared" si="1069"/>
        <v>0</v>
      </c>
      <c r="CD9747">
        <f t="shared" si="1070"/>
        <v>0</v>
      </c>
      <c r="CG9747">
        <f ca="1">IFERROR(INDIRECT("IVA!X"&amp;MATCH(MID(COMPRAS!C9647,1,2)&amp;MID(COMPRAS!F9647,1,2)&amp;MID(COMPRAS!D9647,1,2),IVA!W:W,0)),"SIN COD.")</f>
        <v>0</v>
      </c>
      <c r="CH9747">
        <f ca="1">IFERROR(INDIRECT("IVA!Y"&amp;MATCH(MID(COMPRAS!C9647,1,2)&amp;MID(COMPRAS!F9647,1,2)&amp;MID(COMPRAS!D9647,1,2),IVA!W:W,0)),"SIN COD.")</f>
        <v>0</v>
      </c>
    </row>
    <row r="9748" spans="1:86" x14ac:dyDescent="0.25">
      <c r="A9748"/>
      <c r="B9748"/>
      <c r="D9748"/>
      <c r="AL9748">
        <f t="shared" si="1064"/>
        <v>0</v>
      </c>
      <c r="AQ9748">
        <f t="shared" si="1065"/>
        <v>0</v>
      </c>
      <c r="AR9748" t="str">
        <f>IFERROR(IF(OR(AP9748=338,AP9748=340,AP9748=341,AP9748=342,AP9748="342A",AP9748="342B"),PorcenRet(AP9748,AT9748,AU9748),INDEX(PORCENTAJEBUSCAR,MATCH(AP9748,CódigoRET,0),4)*1),"")</f>
        <v/>
      </c>
      <c r="AS9748">
        <f t="shared" si="1066"/>
        <v>0</v>
      </c>
      <c r="BF9748" t="str">
        <f>IFERROR(IF(OR(BD9748=338,BD9748=340,BD9748=341,BD9748=342,BD9748="342A",BD9748="342B"),PorcenRet(BD9748,BH9748,BI9748),INDEX(PORCENTAJEBUSCAR,MATCH(BD9748,CódigoRET,0),4)*1),"")</f>
        <v/>
      </c>
      <c r="BG9748">
        <f t="shared" si="1067"/>
        <v>0</v>
      </c>
      <c r="BO9748">
        <f t="shared" si="1068"/>
        <v>0</v>
      </c>
      <c r="CC9748">
        <f t="shared" si="1069"/>
        <v>0</v>
      </c>
      <c r="CD9748">
        <f t="shared" si="1070"/>
        <v>0</v>
      </c>
      <c r="CG9748">
        <f ca="1">IFERROR(INDIRECT("IVA!X"&amp;MATCH(MID(COMPRAS!C9648,1,2)&amp;MID(COMPRAS!F9648,1,2)&amp;MID(COMPRAS!D9648,1,2),IVA!W:W,0)),"SIN COD.")</f>
        <v>0</v>
      </c>
      <c r="CH9748">
        <f ca="1">IFERROR(INDIRECT("IVA!Y"&amp;MATCH(MID(COMPRAS!C9648,1,2)&amp;MID(COMPRAS!F9648,1,2)&amp;MID(COMPRAS!D9648,1,2),IVA!W:W,0)),"SIN COD.")</f>
        <v>0</v>
      </c>
    </row>
    <row r="9749" spans="1:86" x14ac:dyDescent="0.25">
      <c r="A9749"/>
      <c r="B9749"/>
      <c r="D9749"/>
      <c r="AL9749">
        <f t="shared" si="1064"/>
        <v>0</v>
      </c>
      <c r="AQ9749">
        <f t="shared" si="1065"/>
        <v>0</v>
      </c>
      <c r="AR9749" t="str">
        <f>IFERROR(IF(OR(AP9749=338,AP9749=340,AP9749=341,AP9749=342,AP9749="342A",AP9749="342B"),PorcenRet(AP9749,AT9749,AU9749),INDEX(PORCENTAJEBUSCAR,MATCH(AP9749,CódigoRET,0),4)*1),"")</f>
        <v/>
      </c>
      <c r="AS9749">
        <f t="shared" si="1066"/>
        <v>0</v>
      </c>
      <c r="BF9749" t="str">
        <f>IFERROR(IF(OR(BD9749=338,BD9749=340,BD9749=341,BD9749=342,BD9749="342A",BD9749="342B"),PorcenRet(BD9749,BH9749,BI9749),INDEX(PORCENTAJEBUSCAR,MATCH(BD9749,CódigoRET,0),4)*1),"")</f>
        <v/>
      </c>
      <c r="BG9749">
        <f t="shared" si="1067"/>
        <v>0</v>
      </c>
      <c r="BO9749">
        <f t="shared" si="1068"/>
        <v>0</v>
      </c>
      <c r="CC9749">
        <f t="shared" si="1069"/>
        <v>0</v>
      </c>
      <c r="CD9749">
        <f t="shared" si="1070"/>
        <v>0</v>
      </c>
      <c r="CG9749">
        <f ca="1">IFERROR(INDIRECT("IVA!X"&amp;MATCH(MID(COMPRAS!C9649,1,2)&amp;MID(COMPRAS!F9649,1,2)&amp;MID(COMPRAS!D9649,1,2),IVA!W:W,0)),"SIN COD.")</f>
        <v>0</v>
      </c>
      <c r="CH9749">
        <f ca="1">IFERROR(INDIRECT("IVA!Y"&amp;MATCH(MID(COMPRAS!C9649,1,2)&amp;MID(COMPRAS!F9649,1,2)&amp;MID(COMPRAS!D9649,1,2),IVA!W:W,0)),"SIN COD.")</f>
        <v>0</v>
      </c>
    </row>
    <row r="9750" spans="1:86" x14ac:dyDescent="0.25">
      <c r="A9750"/>
      <c r="B9750"/>
      <c r="D9750"/>
      <c r="AL9750">
        <f t="shared" si="1064"/>
        <v>0</v>
      </c>
      <c r="AQ9750">
        <f t="shared" si="1065"/>
        <v>0</v>
      </c>
      <c r="AR9750" t="str">
        <f>IFERROR(IF(OR(AP9750=338,AP9750=340,AP9750=341,AP9750=342,AP9750="342A",AP9750="342B"),PorcenRet(AP9750,AT9750,AU9750),INDEX(PORCENTAJEBUSCAR,MATCH(AP9750,CódigoRET,0),4)*1),"")</f>
        <v/>
      </c>
      <c r="AS9750">
        <f t="shared" si="1066"/>
        <v>0</v>
      </c>
      <c r="BF9750" t="str">
        <f>IFERROR(IF(OR(BD9750=338,BD9750=340,BD9750=341,BD9750=342,BD9750="342A",BD9750="342B"),PorcenRet(BD9750,BH9750,BI9750),INDEX(PORCENTAJEBUSCAR,MATCH(BD9750,CódigoRET,0),4)*1),"")</f>
        <v/>
      </c>
      <c r="BG9750">
        <f t="shared" si="1067"/>
        <v>0</v>
      </c>
      <c r="BO9750">
        <f t="shared" si="1068"/>
        <v>0</v>
      </c>
      <c r="CC9750">
        <f t="shared" si="1069"/>
        <v>0</v>
      </c>
      <c r="CD9750">
        <f t="shared" si="1070"/>
        <v>0</v>
      </c>
      <c r="CG9750">
        <f ca="1">IFERROR(INDIRECT("IVA!X"&amp;MATCH(MID(COMPRAS!C9650,1,2)&amp;MID(COMPRAS!F9650,1,2)&amp;MID(COMPRAS!D9650,1,2),IVA!W:W,0)),"SIN COD.")</f>
        <v>0</v>
      </c>
      <c r="CH9750">
        <f ca="1">IFERROR(INDIRECT("IVA!Y"&amp;MATCH(MID(COMPRAS!C9650,1,2)&amp;MID(COMPRAS!F9650,1,2)&amp;MID(COMPRAS!D9650,1,2),IVA!W:W,0)),"SIN COD.")</f>
        <v>0</v>
      </c>
    </row>
    <row r="9751" spans="1:86" x14ac:dyDescent="0.25">
      <c r="A9751"/>
      <c r="B9751"/>
      <c r="D9751"/>
      <c r="AL9751">
        <f t="shared" si="1064"/>
        <v>0</v>
      </c>
      <c r="AQ9751">
        <f t="shared" si="1065"/>
        <v>0</v>
      </c>
      <c r="AR9751" t="str">
        <f>IFERROR(IF(OR(AP9751=338,AP9751=340,AP9751=341,AP9751=342,AP9751="342A",AP9751="342B"),PorcenRet(AP9751,AT9751,AU9751),INDEX(PORCENTAJEBUSCAR,MATCH(AP9751,CódigoRET,0),4)*1),"")</f>
        <v/>
      </c>
      <c r="AS9751">
        <f t="shared" si="1066"/>
        <v>0</v>
      </c>
      <c r="BF9751" t="str">
        <f>IFERROR(IF(OR(BD9751=338,BD9751=340,BD9751=341,BD9751=342,BD9751="342A",BD9751="342B"),PorcenRet(BD9751,BH9751,BI9751),INDEX(PORCENTAJEBUSCAR,MATCH(BD9751,CódigoRET,0),4)*1),"")</f>
        <v/>
      </c>
      <c r="BG9751">
        <f t="shared" si="1067"/>
        <v>0</v>
      </c>
      <c r="BO9751">
        <f t="shared" si="1068"/>
        <v>0</v>
      </c>
      <c r="CC9751">
        <f t="shared" si="1069"/>
        <v>0</v>
      </c>
      <c r="CD9751">
        <f t="shared" si="1070"/>
        <v>0</v>
      </c>
      <c r="CG9751">
        <f ca="1">IFERROR(INDIRECT("IVA!X"&amp;MATCH(MID(COMPRAS!C9651,1,2)&amp;MID(COMPRAS!F9651,1,2)&amp;MID(COMPRAS!D9651,1,2),IVA!W:W,0)),"SIN COD.")</f>
        <v>0</v>
      </c>
      <c r="CH9751">
        <f ca="1">IFERROR(INDIRECT("IVA!Y"&amp;MATCH(MID(COMPRAS!C9651,1,2)&amp;MID(COMPRAS!F9651,1,2)&amp;MID(COMPRAS!D9651,1,2),IVA!W:W,0)),"SIN COD.")</f>
        <v>0</v>
      </c>
    </row>
    <row r="9752" spans="1:86" x14ac:dyDescent="0.25">
      <c r="A9752"/>
      <c r="B9752"/>
      <c r="D9752"/>
      <c r="AL9752">
        <f t="shared" si="1064"/>
        <v>0</v>
      </c>
      <c r="AQ9752">
        <f t="shared" si="1065"/>
        <v>0</v>
      </c>
      <c r="AR9752" t="str">
        <f>IFERROR(IF(OR(AP9752=338,AP9752=340,AP9752=341,AP9752=342,AP9752="342A",AP9752="342B"),PorcenRet(AP9752,AT9752,AU9752),INDEX(PORCENTAJEBUSCAR,MATCH(AP9752,CódigoRET,0),4)*1),"")</f>
        <v/>
      </c>
      <c r="AS9752">
        <f t="shared" si="1066"/>
        <v>0</v>
      </c>
      <c r="BF9752" t="str">
        <f>IFERROR(IF(OR(BD9752=338,BD9752=340,BD9752=341,BD9752=342,BD9752="342A",BD9752="342B"),PorcenRet(BD9752,BH9752,BI9752),INDEX(PORCENTAJEBUSCAR,MATCH(BD9752,CódigoRET,0),4)*1),"")</f>
        <v/>
      </c>
      <c r="BG9752">
        <f t="shared" si="1067"/>
        <v>0</v>
      </c>
      <c r="BO9752">
        <f t="shared" si="1068"/>
        <v>0</v>
      </c>
      <c r="CC9752">
        <f t="shared" si="1069"/>
        <v>0</v>
      </c>
      <c r="CD9752">
        <f t="shared" si="1070"/>
        <v>0</v>
      </c>
      <c r="CG9752">
        <f ca="1">IFERROR(INDIRECT("IVA!X"&amp;MATCH(MID(COMPRAS!C9652,1,2)&amp;MID(COMPRAS!F9652,1,2)&amp;MID(COMPRAS!D9652,1,2),IVA!W:W,0)),"SIN COD.")</f>
        <v>0</v>
      </c>
      <c r="CH9752">
        <f ca="1">IFERROR(INDIRECT("IVA!Y"&amp;MATCH(MID(COMPRAS!C9652,1,2)&amp;MID(COMPRAS!F9652,1,2)&amp;MID(COMPRAS!D9652,1,2),IVA!W:W,0)),"SIN COD.")</f>
        <v>0</v>
      </c>
    </row>
    <row r="9753" spans="1:86" x14ac:dyDescent="0.25">
      <c r="A9753"/>
      <c r="B9753"/>
      <c r="D9753"/>
      <c r="AL9753">
        <f t="shared" si="1064"/>
        <v>0</v>
      </c>
      <c r="AQ9753">
        <f t="shared" si="1065"/>
        <v>0</v>
      </c>
      <c r="AR9753" t="str">
        <f>IFERROR(IF(OR(AP9753=338,AP9753=340,AP9753=341,AP9753=342,AP9753="342A",AP9753="342B"),PorcenRet(AP9753,AT9753,AU9753),INDEX(PORCENTAJEBUSCAR,MATCH(AP9753,CódigoRET,0),4)*1),"")</f>
        <v/>
      </c>
      <c r="AS9753">
        <f t="shared" si="1066"/>
        <v>0</v>
      </c>
      <c r="BF9753" t="str">
        <f>IFERROR(IF(OR(BD9753=338,BD9753=340,BD9753=341,BD9753=342,BD9753="342A",BD9753="342B"),PorcenRet(BD9753,BH9753,BI9753),INDEX(PORCENTAJEBUSCAR,MATCH(BD9753,CódigoRET,0),4)*1),"")</f>
        <v/>
      </c>
      <c r="BG9753">
        <f t="shared" si="1067"/>
        <v>0</v>
      </c>
      <c r="BO9753">
        <f t="shared" si="1068"/>
        <v>0</v>
      </c>
      <c r="CC9753">
        <f t="shared" si="1069"/>
        <v>0</v>
      </c>
      <c r="CD9753">
        <f t="shared" si="1070"/>
        <v>0</v>
      </c>
      <c r="CG9753">
        <f ca="1">IFERROR(INDIRECT("IVA!X"&amp;MATCH(MID(COMPRAS!C9653,1,2)&amp;MID(COMPRAS!F9653,1,2)&amp;MID(COMPRAS!D9653,1,2),IVA!W:W,0)),"SIN COD.")</f>
        <v>0</v>
      </c>
      <c r="CH9753">
        <f ca="1">IFERROR(INDIRECT("IVA!Y"&amp;MATCH(MID(COMPRAS!C9653,1,2)&amp;MID(COMPRAS!F9653,1,2)&amp;MID(COMPRAS!D9653,1,2),IVA!W:W,0)),"SIN COD.")</f>
        <v>0</v>
      </c>
    </row>
    <row r="9754" spans="1:86" x14ac:dyDescent="0.25">
      <c r="A9754"/>
      <c r="B9754"/>
      <c r="D9754"/>
      <c r="AL9754">
        <f t="shared" si="1064"/>
        <v>0</v>
      </c>
      <c r="AQ9754">
        <f t="shared" si="1065"/>
        <v>0</v>
      </c>
      <c r="AR9754" t="str">
        <f>IFERROR(IF(OR(AP9754=338,AP9754=340,AP9754=341,AP9754=342,AP9754="342A",AP9754="342B"),PorcenRet(AP9754,AT9754,AU9754),INDEX(PORCENTAJEBUSCAR,MATCH(AP9754,CódigoRET,0),4)*1),"")</f>
        <v/>
      </c>
      <c r="AS9754">
        <f t="shared" si="1066"/>
        <v>0</v>
      </c>
      <c r="BF9754" t="str">
        <f>IFERROR(IF(OR(BD9754=338,BD9754=340,BD9754=341,BD9754=342,BD9754="342A",BD9754="342B"),PorcenRet(BD9754,BH9754,BI9754),INDEX(PORCENTAJEBUSCAR,MATCH(BD9754,CódigoRET,0),4)*1),"")</f>
        <v/>
      </c>
      <c r="BG9754">
        <f t="shared" si="1067"/>
        <v>0</v>
      </c>
      <c r="BO9754">
        <f t="shared" si="1068"/>
        <v>0</v>
      </c>
      <c r="CC9754">
        <f t="shared" si="1069"/>
        <v>0</v>
      </c>
      <c r="CD9754">
        <f t="shared" si="1070"/>
        <v>0</v>
      </c>
      <c r="CG9754">
        <f ca="1">IFERROR(INDIRECT("IVA!X"&amp;MATCH(MID(COMPRAS!C9654,1,2)&amp;MID(COMPRAS!F9654,1,2)&amp;MID(COMPRAS!D9654,1,2),IVA!W:W,0)),"SIN COD.")</f>
        <v>0</v>
      </c>
      <c r="CH9754">
        <f ca="1">IFERROR(INDIRECT("IVA!Y"&amp;MATCH(MID(COMPRAS!C9654,1,2)&amp;MID(COMPRAS!F9654,1,2)&amp;MID(COMPRAS!D9654,1,2),IVA!W:W,0)),"SIN COD.")</f>
        <v>0</v>
      </c>
    </row>
    <row r="9755" spans="1:86" x14ac:dyDescent="0.25">
      <c r="A9755"/>
      <c r="B9755"/>
      <c r="D9755"/>
      <c r="AL9755">
        <f t="shared" si="1064"/>
        <v>0</v>
      </c>
      <c r="AQ9755">
        <f t="shared" si="1065"/>
        <v>0</v>
      </c>
      <c r="AR9755" t="str">
        <f>IFERROR(IF(OR(AP9755=338,AP9755=340,AP9755=341,AP9755=342,AP9755="342A",AP9755="342B"),PorcenRet(AP9755,AT9755,AU9755),INDEX(PORCENTAJEBUSCAR,MATCH(AP9755,CódigoRET,0),4)*1),"")</f>
        <v/>
      </c>
      <c r="AS9755">
        <f t="shared" si="1066"/>
        <v>0</v>
      </c>
      <c r="BF9755" t="str">
        <f>IFERROR(IF(OR(BD9755=338,BD9755=340,BD9755=341,BD9755=342,BD9755="342A",BD9755="342B"),PorcenRet(BD9755,BH9755,BI9755),INDEX(PORCENTAJEBUSCAR,MATCH(BD9755,CódigoRET,0),4)*1),"")</f>
        <v/>
      </c>
      <c r="BG9755">
        <f t="shared" si="1067"/>
        <v>0</v>
      </c>
      <c r="BO9755">
        <f t="shared" si="1068"/>
        <v>0</v>
      </c>
      <c r="CC9755">
        <f t="shared" si="1069"/>
        <v>0</v>
      </c>
      <c r="CD9755">
        <f t="shared" si="1070"/>
        <v>0</v>
      </c>
      <c r="CG9755">
        <f ca="1">IFERROR(INDIRECT("IVA!X"&amp;MATCH(MID(COMPRAS!C9655,1,2)&amp;MID(COMPRAS!F9655,1,2)&amp;MID(COMPRAS!D9655,1,2),IVA!W:W,0)),"SIN COD.")</f>
        <v>0</v>
      </c>
      <c r="CH9755">
        <f ca="1">IFERROR(INDIRECT("IVA!Y"&amp;MATCH(MID(COMPRAS!C9655,1,2)&amp;MID(COMPRAS!F9655,1,2)&amp;MID(COMPRAS!D9655,1,2),IVA!W:W,0)),"SIN COD.")</f>
        <v>0</v>
      </c>
    </row>
    <row r="9756" spans="1:86" x14ac:dyDescent="0.25">
      <c r="A9756"/>
      <c r="B9756"/>
      <c r="D9756"/>
      <c r="AL9756">
        <f t="shared" si="1064"/>
        <v>0</v>
      </c>
      <c r="AQ9756">
        <f t="shared" si="1065"/>
        <v>0</v>
      </c>
      <c r="AR9756" t="str">
        <f>IFERROR(IF(OR(AP9756=338,AP9756=340,AP9756=341,AP9756=342,AP9756="342A",AP9756="342B"),PorcenRet(AP9756,AT9756,AU9756),INDEX(PORCENTAJEBUSCAR,MATCH(AP9756,CódigoRET,0),4)*1),"")</f>
        <v/>
      </c>
      <c r="AS9756">
        <f t="shared" si="1066"/>
        <v>0</v>
      </c>
      <c r="BF9756" t="str">
        <f>IFERROR(IF(OR(BD9756=338,BD9756=340,BD9756=341,BD9756=342,BD9756="342A",BD9756="342B"),PorcenRet(BD9756,BH9756,BI9756),INDEX(PORCENTAJEBUSCAR,MATCH(BD9756,CódigoRET,0),4)*1),"")</f>
        <v/>
      </c>
      <c r="BG9756">
        <f t="shared" si="1067"/>
        <v>0</v>
      </c>
      <c r="BO9756">
        <f t="shared" si="1068"/>
        <v>0</v>
      </c>
      <c r="CC9756">
        <f t="shared" si="1069"/>
        <v>0</v>
      </c>
      <c r="CD9756">
        <f t="shared" si="1070"/>
        <v>0</v>
      </c>
      <c r="CG9756">
        <f ca="1">IFERROR(INDIRECT("IVA!X"&amp;MATCH(MID(COMPRAS!C9656,1,2)&amp;MID(COMPRAS!F9656,1,2)&amp;MID(COMPRAS!D9656,1,2),IVA!W:W,0)),"SIN COD.")</f>
        <v>0</v>
      </c>
      <c r="CH9756">
        <f ca="1">IFERROR(INDIRECT("IVA!Y"&amp;MATCH(MID(COMPRAS!C9656,1,2)&amp;MID(COMPRAS!F9656,1,2)&amp;MID(COMPRAS!D9656,1,2),IVA!W:W,0)),"SIN COD.")</f>
        <v>0</v>
      </c>
    </row>
    <row r="9757" spans="1:86" x14ac:dyDescent="0.25">
      <c r="A9757"/>
      <c r="B9757"/>
      <c r="D9757"/>
      <c r="AL9757">
        <f t="shared" si="1064"/>
        <v>0</v>
      </c>
      <c r="AQ9757">
        <f t="shared" si="1065"/>
        <v>0</v>
      </c>
      <c r="AR9757" t="str">
        <f>IFERROR(IF(OR(AP9757=338,AP9757=340,AP9757=341,AP9757=342,AP9757="342A",AP9757="342B"),PorcenRet(AP9757,AT9757,AU9757),INDEX(PORCENTAJEBUSCAR,MATCH(AP9757,CódigoRET,0),4)*1),"")</f>
        <v/>
      </c>
      <c r="AS9757">
        <f t="shared" si="1066"/>
        <v>0</v>
      </c>
      <c r="BF9757" t="str">
        <f>IFERROR(IF(OR(BD9757=338,BD9757=340,BD9757=341,BD9757=342,BD9757="342A",BD9757="342B"),PorcenRet(BD9757,BH9757,BI9757),INDEX(PORCENTAJEBUSCAR,MATCH(BD9757,CódigoRET,0),4)*1),"")</f>
        <v/>
      </c>
      <c r="BG9757">
        <f t="shared" si="1067"/>
        <v>0</v>
      </c>
      <c r="BO9757">
        <f t="shared" si="1068"/>
        <v>0</v>
      </c>
      <c r="CC9757">
        <f t="shared" si="1069"/>
        <v>0</v>
      </c>
      <c r="CD9757">
        <f t="shared" si="1070"/>
        <v>0</v>
      </c>
      <c r="CG9757">
        <f ca="1">IFERROR(INDIRECT("IVA!X"&amp;MATCH(MID(COMPRAS!C9657,1,2)&amp;MID(COMPRAS!F9657,1,2)&amp;MID(COMPRAS!D9657,1,2),IVA!W:W,0)),"SIN COD.")</f>
        <v>0</v>
      </c>
      <c r="CH9757">
        <f ca="1">IFERROR(INDIRECT("IVA!Y"&amp;MATCH(MID(COMPRAS!C9657,1,2)&amp;MID(COMPRAS!F9657,1,2)&amp;MID(COMPRAS!D9657,1,2),IVA!W:W,0)),"SIN COD.")</f>
        <v>0</v>
      </c>
    </row>
    <row r="9758" spans="1:86" x14ac:dyDescent="0.25">
      <c r="A9758"/>
      <c r="B9758"/>
      <c r="D9758"/>
      <c r="AL9758">
        <f t="shared" si="1064"/>
        <v>0</v>
      </c>
      <c r="AQ9758">
        <f t="shared" si="1065"/>
        <v>0</v>
      </c>
      <c r="AR9758" t="str">
        <f>IFERROR(IF(OR(AP9758=338,AP9758=340,AP9758=341,AP9758=342,AP9758="342A",AP9758="342B"),PorcenRet(AP9758,AT9758,AU9758),INDEX(PORCENTAJEBUSCAR,MATCH(AP9758,CódigoRET,0),4)*1),"")</f>
        <v/>
      </c>
      <c r="AS9758">
        <f t="shared" si="1066"/>
        <v>0</v>
      </c>
      <c r="BF9758" t="str">
        <f>IFERROR(IF(OR(BD9758=338,BD9758=340,BD9758=341,BD9758=342,BD9758="342A",BD9758="342B"),PorcenRet(BD9758,BH9758,BI9758),INDEX(PORCENTAJEBUSCAR,MATCH(BD9758,CódigoRET,0),4)*1),"")</f>
        <v/>
      </c>
      <c r="BG9758">
        <f t="shared" si="1067"/>
        <v>0</v>
      </c>
      <c r="BO9758">
        <f t="shared" si="1068"/>
        <v>0</v>
      </c>
      <c r="CC9758">
        <f t="shared" si="1069"/>
        <v>0</v>
      </c>
      <c r="CD9758">
        <f t="shared" si="1070"/>
        <v>0</v>
      </c>
      <c r="CG9758">
        <f ca="1">IFERROR(INDIRECT("IVA!X"&amp;MATCH(MID(COMPRAS!C9658,1,2)&amp;MID(COMPRAS!F9658,1,2)&amp;MID(COMPRAS!D9658,1,2),IVA!W:W,0)),"SIN COD.")</f>
        <v>0</v>
      </c>
      <c r="CH9758">
        <f ca="1">IFERROR(INDIRECT("IVA!Y"&amp;MATCH(MID(COMPRAS!C9658,1,2)&amp;MID(COMPRAS!F9658,1,2)&amp;MID(COMPRAS!D9658,1,2),IVA!W:W,0)),"SIN COD.")</f>
        <v>0</v>
      </c>
    </row>
    <row r="9759" spans="1:86" x14ac:dyDescent="0.25">
      <c r="A9759"/>
      <c r="B9759"/>
      <c r="D9759"/>
      <c r="AL9759">
        <f t="shared" si="1064"/>
        <v>0</v>
      </c>
      <c r="AQ9759">
        <f t="shared" si="1065"/>
        <v>0</v>
      </c>
      <c r="AR9759" t="str">
        <f>IFERROR(IF(OR(AP9759=338,AP9759=340,AP9759=341,AP9759=342,AP9759="342A",AP9759="342B"),PorcenRet(AP9759,AT9759,AU9759),INDEX(PORCENTAJEBUSCAR,MATCH(AP9759,CódigoRET,0),4)*1),"")</f>
        <v/>
      </c>
      <c r="AS9759">
        <f t="shared" si="1066"/>
        <v>0</v>
      </c>
      <c r="BF9759" t="str">
        <f>IFERROR(IF(OR(BD9759=338,BD9759=340,BD9759=341,BD9759=342,BD9759="342A",BD9759="342B"),PorcenRet(BD9759,BH9759,BI9759),INDEX(PORCENTAJEBUSCAR,MATCH(BD9759,CódigoRET,0),4)*1),"")</f>
        <v/>
      </c>
      <c r="BG9759">
        <f t="shared" si="1067"/>
        <v>0</v>
      </c>
      <c r="BO9759">
        <f t="shared" si="1068"/>
        <v>0</v>
      </c>
      <c r="CC9759">
        <f t="shared" si="1069"/>
        <v>0</v>
      </c>
      <c r="CD9759">
        <f t="shared" si="1070"/>
        <v>0</v>
      </c>
      <c r="CG9759">
        <f ca="1">IFERROR(INDIRECT("IVA!X"&amp;MATCH(MID(COMPRAS!C9659,1,2)&amp;MID(COMPRAS!F9659,1,2)&amp;MID(COMPRAS!D9659,1,2),IVA!W:W,0)),"SIN COD.")</f>
        <v>0</v>
      </c>
      <c r="CH9759">
        <f ca="1">IFERROR(INDIRECT("IVA!Y"&amp;MATCH(MID(COMPRAS!C9659,1,2)&amp;MID(COMPRAS!F9659,1,2)&amp;MID(COMPRAS!D9659,1,2),IVA!W:W,0)),"SIN COD.")</f>
        <v>0</v>
      </c>
    </row>
    <row r="9760" spans="1:86" x14ac:dyDescent="0.25">
      <c r="A9760"/>
      <c r="B9760"/>
      <c r="D9760"/>
      <c r="AL9760">
        <f t="shared" si="1064"/>
        <v>0</v>
      </c>
      <c r="AQ9760">
        <f t="shared" si="1065"/>
        <v>0</v>
      </c>
      <c r="AR9760" t="str">
        <f>IFERROR(IF(OR(AP9760=338,AP9760=340,AP9760=341,AP9760=342,AP9760="342A",AP9760="342B"),PorcenRet(AP9760,AT9760,AU9760),INDEX(PORCENTAJEBUSCAR,MATCH(AP9760,CódigoRET,0),4)*1),"")</f>
        <v/>
      </c>
      <c r="AS9760">
        <f t="shared" si="1066"/>
        <v>0</v>
      </c>
      <c r="BF9760" t="str">
        <f>IFERROR(IF(OR(BD9760=338,BD9760=340,BD9760=341,BD9760=342,BD9760="342A",BD9760="342B"),PorcenRet(BD9760,BH9760,BI9760),INDEX(PORCENTAJEBUSCAR,MATCH(BD9760,CódigoRET,0),4)*1),"")</f>
        <v/>
      </c>
      <c r="BG9760">
        <f t="shared" si="1067"/>
        <v>0</v>
      </c>
      <c r="BO9760">
        <f t="shared" si="1068"/>
        <v>0</v>
      </c>
      <c r="CC9760">
        <f t="shared" si="1069"/>
        <v>0</v>
      </c>
      <c r="CD9760">
        <f t="shared" si="1070"/>
        <v>0</v>
      </c>
      <c r="CG9760">
        <f ca="1">IFERROR(INDIRECT("IVA!X"&amp;MATCH(MID(COMPRAS!C9660,1,2)&amp;MID(COMPRAS!F9660,1,2)&amp;MID(COMPRAS!D9660,1,2),IVA!W:W,0)),"SIN COD.")</f>
        <v>0</v>
      </c>
      <c r="CH9760">
        <f ca="1">IFERROR(INDIRECT("IVA!Y"&amp;MATCH(MID(COMPRAS!C9660,1,2)&amp;MID(COMPRAS!F9660,1,2)&amp;MID(COMPRAS!D9660,1,2),IVA!W:W,0)),"SIN COD.")</f>
        <v>0</v>
      </c>
    </row>
    <row r="9761" spans="1:86" x14ac:dyDescent="0.25">
      <c r="A9761"/>
      <c r="B9761"/>
      <c r="D9761"/>
      <c r="AL9761">
        <f t="shared" si="1064"/>
        <v>0</v>
      </c>
      <c r="AQ9761">
        <f t="shared" si="1065"/>
        <v>0</v>
      </c>
      <c r="AR9761" t="str">
        <f>IFERROR(IF(OR(AP9761=338,AP9761=340,AP9761=341,AP9761=342,AP9761="342A",AP9761="342B"),PorcenRet(AP9761,AT9761,AU9761),INDEX(PORCENTAJEBUSCAR,MATCH(AP9761,CódigoRET,0),4)*1),"")</f>
        <v/>
      </c>
      <c r="AS9761">
        <f t="shared" si="1066"/>
        <v>0</v>
      </c>
      <c r="BF9761" t="str">
        <f>IFERROR(IF(OR(BD9761=338,BD9761=340,BD9761=341,BD9761=342,BD9761="342A",BD9761="342B"),PorcenRet(BD9761,BH9761,BI9761),INDEX(PORCENTAJEBUSCAR,MATCH(BD9761,CódigoRET,0),4)*1),"")</f>
        <v/>
      </c>
      <c r="BG9761">
        <f t="shared" si="1067"/>
        <v>0</v>
      </c>
      <c r="BO9761">
        <f t="shared" si="1068"/>
        <v>0</v>
      </c>
      <c r="CC9761">
        <f t="shared" si="1069"/>
        <v>0</v>
      </c>
      <c r="CD9761">
        <f t="shared" si="1070"/>
        <v>0</v>
      </c>
      <c r="CG9761">
        <f ca="1">IFERROR(INDIRECT("IVA!X"&amp;MATCH(MID(COMPRAS!C9661,1,2)&amp;MID(COMPRAS!F9661,1,2)&amp;MID(COMPRAS!D9661,1,2),IVA!W:W,0)),"SIN COD.")</f>
        <v>0</v>
      </c>
      <c r="CH9761">
        <f ca="1">IFERROR(INDIRECT("IVA!Y"&amp;MATCH(MID(COMPRAS!C9661,1,2)&amp;MID(COMPRAS!F9661,1,2)&amp;MID(COMPRAS!D9661,1,2),IVA!W:W,0)),"SIN COD.")</f>
        <v>0</v>
      </c>
    </row>
    <row r="9762" spans="1:86" x14ac:dyDescent="0.25">
      <c r="A9762"/>
      <c r="B9762"/>
      <c r="D9762"/>
      <c r="AL9762">
        <f t="shared" si="1064"/>
        <v>0</v>
      </c>
      <c r="AQ9762">
        <f t="shared" si="1065"/>
        <v>0</v>
      </c>
      <c r="AR9762" t="str">
        <f>IFERROR(IF(OR(AP9762=338,AP9762=340,AP9762=341,AP9762=342,AP9762="342A",AP9762="342B"),PorcenRet(AP9762,AT9762,AU9762),INDEX(PORCENTAJEBUSCAR,MATCH(AP9762,CódigoRET,0),4)*1),"")</f>
        <v/>
      </c>
      <c r="AS9762">
        <f t="shared" si="1066"/>
        <v>0</v>
      </c>
      <c r="BF9762" t="str">
        <f>IFERROR(IF(OR(BD9762=338,BD9762=340,BD9762=341,BD9762=342,BD9762="342A",BD9762="342B"),PorcenRet(BD9762,BH9762,BI9762),INDEX(PORCENTAJEBUSCAR,MATCH(BD9762,CódigoRET,0),4)*1),"")</f>
        <v/>
      </c>
      <c r="BG9762">
        <f t="shared" si="1067"/>
        <v>0</v>
      </c>
      <c r="BO9762">
        <f t="shared" si="1068"/>
        <v>0</v>
      </c>
      <c r="CC9762">
        <f t="shared" si="1069"/>
        <v>0</v>
      </c>
      <c r="CD9762">
        <f t="shared" si="1070"/>
        <v>0</v>
      </c>
      <c r="CG9762">
        <f ca="1">IFERROR(INDIRECT("IVA!X"&amp;MATCH(MID(COMPRAS!C9662,1,2)&amp;MID(COMPRAS!F9662,1,2)&amp;MID(COMPRAS!D9662,1,2),IVA!W:W,0)),"SIN COD.")</f>
        <v>0</v>
      </c>
      <c r="CH9762">
        <f ca="1">IFERROR(INDIRECT("IVA!Y"&amp;MATCH(MID(COMPRAS!C9662,1,2)&amp;MID(COMPRAS!F9662,1,2)&amp;MID(COMPRAS!D9662,1,2),IVA!W:W,0)),"SIN COD.")</f>
        <v>0</v>
      </c>
    </row>
    <row r="9763" spans="1:86" x14ac:dyDescent="0.25">
      <c r="A9763"/>
      <c r="B9763"/>
      <c r="D9763"/>
      <c r="AL9763">
        <f t="shared" si="1064"/>
        <v>0</v>
      </c>
      <c r="AQ9763">
        <f t="shared" si="1065"/>
        <v>0</v>
      </c>
      <c r="AR9763" t="str">
        <f>IFERROR(IF(OR(AP9763=338,AP9763=340,AP9763=341,AP9763=342,AP9763="342A",AP9763="342B"),PorcenRet(AP9763,AT9763,AU9763),INDEX(PORCENTAJEBUSCAR,MATCH(AP9763,CódigoRET,0),4)*1),"")</f>
        <v/>
      </c>
      <c r="AS9763">
        <f t="shared" si="1066"/>
        <v>0</v>
      </c>
      <c r="BF9763" t="str">
        <f>IFERROR(IF(OR(BD9763=338,BD9763=340,BD9763=341,BD9763=342,BD9763="342A",BD9763="342B"),PorcenRet(BD9763,BH9763,BI9763),INDEX(PORCENTAJEBUSCAR,MATCH(BD9763,CódigoRET,0),4)*1),"")</f>
        <v/>
      </c>
      <c r="BG9763">
        <f t="shared" si="1067"/>
        <v>0</v>
      </c>
      <c r="BO9763">
        <f t="shared" si="1068"/>
        <v>0</v>
      </c>
      <c r="CC9763">
        <f t="shared" si="1069"/>
        <v>0</v>
      </c>
      <c r="CD9763">
        <f t="shared" si="1070"/>
        <v>0</v>
      </c>
      <c r="CG9763">
        <f ca="1">IFERROR(INDIRECT("IVA!X"&amp;MATCH(MID(COMPRAS!C9663,1,2)&amp;MID(COMPRAS!F9663,1,2)&amp;MID(COMPRAS!D9663,1,2),IVA!W:W,0)),"SIN COD.")</f>
        <v>0</v>
      </c>
      <c r="CH9763">
        <f ca="1">IFERROR(INDIRECT("IVA!Y"&amp;MATCH(MID(COMPRAS!C9663,1,2)&amp;MID(COMPRAS!F9663,1,2)&amp;MID(COMPRAS!D9663,1,2),IVA!W:W,0)),"SIN COD.")</f>
        <v>0</v>
      </c>
    </row>
    <row r="9764" spans="1:86" x14ac:dyDescent="0.25">
      <c r="A9764"/>
      <c r="B9764"/>
      <c r="D9764"/>
      <c r="AL9764">
        <f t="shared" si="1064"/>
        <v>0</v>
      </c>
      <c r="AQ9764">
        <f t="shared" si="1065"/>
        <v>0</v>
      </c>
      <c r="AR9764" t="str">
        <f>IFERROR(IF(OR(AP9764=338,AP9764=340,AP9764=341,AP9764=342,AP9764="342A",AP9764="342B"),PorcenRet(AP9764,AT9764,AU9764),INDEX(PORCENTAJEBUSCAR,MATCH(AP9764,CódigoRET,0),4)*1),"")</f>
        <v/>
      </c>
      <c r="AS9764">
        <f t="shared" si="1066"/>
        <v>0</v>
      </c>
      <c r="BF9764" t="str">
        <f>IFERROR(IF(OR(BD9764=338,BD9764=340,BD9764=341,BD9764=342,BD9764="342A",BD9764="342B"),PorcenRet(BD9764,BH9764,BI9764),INDEX(PORCENTAJEBUSCAR,MATCH(BD9764,CódigoRET,0),4)*1),"")</f>
        <v/>
      </c>
      <c r="BG9764">
        <f t="shared" si="1067"/>
        <v>0</v>
      </c>
      <c r="BO9764">
        <f t="shared" si="1068"/>
        <v>0</v>
      </c>
      <c r="CC9764">
        <f t="shared" si="1069"/>
        <v>0</v>
      </c>
      <c r="CD9764">
        <f t="shared" si="1070"/>
        <v>0</v>
      </c>
      <c r="CG9764">
        <f ca="1">IFERROR(INDIRECT("IVA!X"&amp;MATCH(MID(COMPRAS!C9664,1,2)&amp;MID(COMPRAS!F9664,1,2)&amp;MID(COMPRAS!D9664,1,2),IVA!W:W,0)),"SIN COD.")</f>
        <v>0</v>
      </c>
      <c r="CH9764">
        <f ca="1">IFERROR(INDIRECT("IVA!Y"&amp;MATCH(MID(COMPRAS!C9664,1,2)&amp;MID(COMPRAS!F9664,1,2)&amp;MID(COMPRAS!D9664,1,2),IVA!W:W,0)),"SIN COD.")</f>
        <v>0</v>
      </c>
    </row>
    <row r="9765" spans="1:86" x14ac:dyDescent="0.25">
      <c r="A9765"/>
      <c r="B9765"/>
      <c r="D9765"/>
      <c r="AL9765">
        <f t="shared" si="1064"/>
        <v>0</v>
      </c>
      <c r="AQ9765">
        <f t="shared" si="1065"/>
        <v>0</v>
      </c>
      <c r="AR9765" t="str">
        <f>IFERROR(IF(OR(AP9765=338,AP9765=340,AP9765=341,AP9765=342,AP9765="342A",AP9765="342B"),PorcenRet(AP9765,AT9765,AU9765),INDEX(PORCENTAJEBUSCAR,MATCH(AP9765,CódigoRET,0),4)*1),"")</f>
        <v/>
      </c>
      <c r="AS9765">
        <f t="shared" si="1066"/>
        <v>0</v>
      </c>
      <c r="BF9765" t="str">
        <f>IFERROR(IF(OR(BD9765=338,BD9765=340,BD9765=341,BD9765=342,BD9765="342A",BD9765="342B"),PorcenRet(BD9765,BH9765,BI9765),INDEX(PORCENTAJEBUSCAR,MATCH(BD9765,CódigoRET,0),4)*1),"")</f>
        <v/>
      </c>
      <c r="BG9765">
        <f t="shared" si="1067"/>
        <v>0</v>
      </c>
      <c r="BO9765">
        <f t="shared" si="1068"/>
        <v>0</v>
      </c>
      <c r="CC9765">
        <f t="shared" si="1069"/>
        <v>0</v>
      </c>
      <c r="CD9765">
        <f t="shared" si="1070"/>
        <v>0</v>
      </c>
      <c r="CG9765">
        <f ca="1">IFERROR(INDIRECT("IVA!X"&amp;MATCH(MID(COMPRAS!C9665,1,2)&amp;MID(COMPRAS!F9665,1,2)&amp;MID(COMPRAS!D9665,1,2),IVA!W:W,0)),"SIN COD.")</f>
        <v>0</v>
      </c>
      <c r="CH9765">
        <f ca="1">IFERROR(INDIRECT("IVA!Y"&amp;MATCH(MID(COMPRAS!C9665,1,2)&amp;MID(COMPRAS!F9665,1,2)&amp;MID(COMPRAS!D9665,1,2),IVA!W:W,0)),"SIN COD.")</f>
        <v>0</v>
      </c>
    </row>
    <row r="9766" spans="1:86" x14ac:dyDescent="0.25">
      <c r="A9766"/>
      <c r="B9766"/>
      <c r="D9766"/>
      <c r="AL9766">
        <f t="shared" si="1064"/>
        <v>0</v>
      </c>
      <c r="AQ9766">
        <f t="shared" si="1065"/>
        <v>0</v>
      </c>
      <c r="AR9766" t="str">
        <f>IFERROR(IF(OR(AP9766=338,AP9766=340,AP9766=341,AP9766=342,AP9766="342A",AP9766="342B"),PorcenRet(AP9766,AT9766,AU9766),INDEX(PORCENTAJEBUSCAR,MATCH(AP9766,CódigoRET,0),4)*1),"")</f>
        <v/>
      </c>
      <c r="AS9766">
        <f t="shared" si="1066"/>
        <v>0</v>
      </c>
      <c r="BF9766" t="str">
        <f>IFERROR(IF(OR(BD9766=338,BD9766=340,BD9766=341,BD9766=342,BD9766="342A",BD9766="342B"),PorcenRet(BD9766,BH9766,BI9766),INDEX(PORCENTAJEBUSCAR,MATCH(BD9766,CódigoRET,0),4)*1),"")</f>
        <v/>
      </c>
      <c r="BG9766">
        <f t="shared" si="1067"/>
        <v>0</v>
      </c>
      <c r="BO9766">
        <f t="shared" si="1068"/>
        <v>0</v>
      </c>
      <c r="CC9766">
        <f t="shared" si="1069"/>
        <v>0</v>
      </c>
      <c r="CD9766">
        <f t="shared" si="1070"/>
        <v>0</v>
      </c>
      <c r="CG9766">
        <f ca="1">IFERROR(INDIRECT("IVA!X"&amp;MATCH(MID(COMPRAS!C9666,1,2)&amp;MID(COMPRAS!F9666,1,2)&amp;MID(COMPRAS!D9666,1,2),IVA!W:W,0)),"SIN COD.")</f>
        <v>0</v>
      </c>
      <c r="CH9766">
        <f ca="1">IFERROR(INDIRECT("IVA!Y"&amp;MATCH(MID(COMPRAS!C9666,1,2)&amp;MID(COMPRAS!F9666,1,2)&amp;MID(COMPRAS!D9666,1,2),IVA!W:W,0)),"SIN COD.")</f>
        <v>0</v>
      </c>
    </row>
    <row r="9767" spans="1:86" x14ac:dyDescent="0.25">
      <c r="A9767"/>
      <c r="B9767"/>
      <c r="D9767"/>
      <c r="AL9767">
        <f t="shared" si="1064"/>
        <v>0</v>
      </c>
      <c r="AQ9767">
        <f t="shared" si="1065"/>
        <v>0</v>
      </c>
      <c r="AR9767" t="str">
        <f>IFERROR(IF(OR(AP9767=338,AP9767=340,AP9767=341,AP9767=342,AP9767="342A",AP9767="342B"),PorcenRet(AP9767,AT9767,AU9767),INDEX(PORCENTAJEBUSCAR,MATCH(AP9767,CódigoRET,0),4)*1),"")</f>
        <v/>
      </c>
      <c r="AS9767">
        <f t="shared" si="1066"/>
        <v>0</v>
      </c>
      <c r="BF9767" t="str">
        <f>IFERROR(IF(OR(BD9767=338,BD9767=340,BD9767=341,BD9767=342,BD9767="342A",BD9767="342B"),PorcenRet(BD9767,BH9767,BI9767),INDEX(PORCENTAJEBUSCAR,MATCH(BD9767,CódigoRET,0),4)*1),"")</f>
        <v/>
      </c>
      <c r="BG9767">
        <f t="shared" si="1067"/>
        <v>0</v>
      </c>
      <c r="BO9767">
        <f t="shared" si="1068"/>
        <v>0</v>
      </c>
      <c r="CC9767">
        <f t="shared" si="1069"/>
        <v>0</v>
      </c>
      <c r="CD9767">
        <f t="shared" si="1070"/>
        <v>0</v>
      </c>
      <c r="CG9767">
        <f ca="1">IFERROR(INDIRECT("IVA!X"&amp;MATCH(MID(COMPRAS!C9667,1,2)&amp;MID(COMPRAS!F9667,1,2)&amp;MID(COMPRAS!D9667,1,2),IVA!W:W,0)),"SIN COD.")</f>
        <v>0</v>
      </c>
      <c r="CH9767">
        <f ca="1">IFERROR(INDIRECT("IVA!Y"&amp;MATCH(MID(COMPRAS!C9667,1,2)&amp;MID(COMPRAS!F9667,1,2)&amp;MID(COMPRAS!D9667,1,2),IVA!W:W,0)),"SIN COD.")</f>
        <v>0</v>
      </c>
    </row>
    <row r="9768" spans="1:86" x14ac:dyDescent="0.25">
      <c r="A9768"/>
      <c r="B9768"/>
      <c r="D9768"/>
      <c r="AL9768">
        <f t="shared" si="1064"/>
        <v>0</v>
      </c>
      <c r="AQ9768">
        <f t="shared" si="1065"/>
        <v>0</v>
      </c>
      <c r="AR9768" t="str">
        <f>IFERROR(IF(OR(AP9768=338,AP9768=340,AP9768=341,AP9768=342,AP9768="342A",AP9768="342B"),PorcenRet(AP9768,AT9768,AU9768),INDEX(PORCENTAJEBUSCAR,MATCH(AP9768,CódigoRET,0),4)*1),"")</f>
        <v/>
      </c>
      <c r="AS9768">
        <f t="shared" si="1066"/>
        <v>0</v>
      </c>
      <c r="BF9768" t="str">
        <f>IFERROR(IF(OR(BD9768=338,BD9768=340,BD9768=341,BD9768=342,BD9768="342A",BD9768="342B"),PorcenRet(BD9768,BH9768,BI9768),INDEX(PORCENTAJEBUSCAR,MATCH(BD9768,CódigoRET,0),4)*1),"")</f>
        <v/>
      </c>
      <c r="BG9768">
        <f t="shared" si="1067"/>
        <v>0</v>
      </c>
      <c r="BO9768">
        <f t="shared" si="1068"/>
        <v>0</v>
      </c>
      <c r="CC9768">
        <f t="shared" si="1069"/>
        <v>0</v>
      </c>
      <c r="CD9768">
        <f t="shared" si="1070"/>
        <v>0</v>
      </c>
      <c r="CG9768">
        <f ca="1">IFERROR(INDIRECT("IVA!X"&amp;MATCH(MID(COMPRAS!C9668,1,2)&amp;MID(COMPRAS!F9668,1,2)&amp;MID(COMPRAS!D9668,1,2),IVA!W:W,0)),"SIN COD.")</f>
        <v>0</v>
      </c>
      <c r="CH9768">
        <f ca="1">IFERROR(INDIRECT("IVA!Y"&amp;MATCH(MID(COMPRAS!C9668,1,2)&amp;MID(COMPRAS!F9668,1,2)&amp;MID(COMPRAS!D9668,1,2),IVA!W:W,0)),"SIN COD.")</f>
        <v>0</v>
      </c>
    </row>
    <row r="9769" spans="1:86" x14ac:dyDescent="0.25">
      <c r="A9769"/>
      <c r="B9769"/>
      <c r="D9769"/>
      <c r="AL9769">
        <f t="shared" si="1064"/>
        <v>0</v>
      </c>
      <c r="AQ9769">
        <f t="shared" si="1065"/>
        <v>0</v>
      </c>
      <c r="AR9769" t="str">
        <f>IFERROR(IF(OR(AP9769=338,AP9769=340,AP9769=341,AP9769=342,AP9769="342A",AP9769="342B"),PorcenRet(AP9769,AT9769,AU9769),INDEX(PORCENTAJEBUSCAR,MATCH(AP9769,CódigoRET,0),4)*1),"")</f>
        <v/>
      </c>
      <c r="AS9769">
        <f t="shared" si="1066"/>
        <v>0</v>
      </c>
      <c r="BF9769" t="str">
        <f>IFERROR(IF(OR(BD9769=338,BD9769=340,BD9769=341,BD9769=342,BD9769="342A",BD9769="342B"),PorcenRet(BD9769,BH9769,BI9769),INDEX(PORCENTAJEBUSCAR,MATCH(BD9769,CódigoRET,0),4)*1),"")</f>
        <v/>
      </c>
      <c r="BG9769">
        <f t="shared" si="1067"/>
        <v>0</v>
      </c>
      <c r="BO9769">
        <f t="shared" si="1068"/>
        <v>0</v>
      </c>
      <c r="CC9769">
        <f t="shared" si="1069"/>
        <v>0</v>
      </c>
      <c r="CD9769">
        <f t="shared" si="1070"/>
        <v>0</v>
      </c>
      <c r="CG9769">
        <f ca="1">IFERROR(INDIRECT("IVA!X"&amp;MATCH(MID(COMPRAS!C9669,1,2)&amp;MID(COMPRAS!F9669,1,2)&amp;MID(COMPRAS!D9669,1,2),IVA!W:W,0)),"SIN COD.")</f>
        <v>0</v>
      </c>
      <c r="CH9769">
        <f ca="1">IFERROR(INDIRECT("IVA!Y"&amp;MATCH(MID(COMPRAS!C9669,1,2)&amp;MID(COMPRAS!F9669,1,2)&amp;MID(COMPRAS!D9669,1,2),IVA!W:W,0)),"SIN COD.")</f>
        <v>0</v>
      </c>
    </row>
    <row r="9770" spans="1:86" x14ac:dyDescent="0.25">
      <c r="A9770"/>
      <c r="B9770"/>
      <c r="D9770"/>
      <c r="AL9770">
        <f t="shared" si="1064"/>
        <v>0</v>
      </c>
      <c r="AQ9770">
        <f t="shared" si="1065"/>
        <v>0</v>
      </c>
      <c r="AR9770" t="str">
        <f>IFERROR(IF(OR(AP9770=338,AP9770=340,AP9770=341,AP9770=342,AP9770="342A",AP9770="342B"),PorcenRet(AP9770,AT9770,AU9770),INDEX(PORCENTAJEBUSCAR,MATCH(AP9770,CódigoRET,0),4)*1),"")</f>
        <v/>
      </c>
      <c r="AS9770">
        <f t="shared" si="1066"/>
        <v>0</v>
      </c>
      <c r="BF9770" t="str">
        <f>IFERROR(IF(OR(BD9770=338,BD9770=340,BD9770=341,BD9770=342,BD9770="342A",BD9770="342B"),PorcenRet(BD9770,BH9770,BI9770),INDEX(PORCENTAJEBUSCAR,MATCH(BD9770,CódigoRET,0),4)*1),"")</f>
        <v/>
      </c>
      <c r="BG9770">
        <f t="shared" si="1067"/>
        <v>0</v>
      </c>
      <c r="BO9770">
        <f t="shared" si="1068"/>
        <v>0</v>
      </c>
      <c r="CC9770">
        <f t="shared" si="1069"/>
        <v>0</v>
      </c>
      <c r="CD9770">
        <f t="shared" si="1070"/>
        <v>0</v>
      </c>
      <c r="CG9770">
        <f ca="1">IFERROR(INDIRECT("IVA!X"&amp;MATCH(MID(COMPRAS!C9670,1,2)&amp;MID(COMPRAS!F9670,1,2)&amp;MID(COMPRAS!D9670,1,2),IVA!W:W,0)),"SIN COD.")</f>
        <v>0</v>
      </c>
      <c r="CH9770">
        <f ca="1">IFERROR(INDIRECT("IVA!Y"&amp;MATCH(MID(COMPRAS!C9670,1,2)&amp;MID(COMPRAS!F9670,1,2)&amp;MID(COMPRAS!D9670,1,2),IVA!W:W,0)),"SIN COD.")</f>
        <v>0</v>
      </c>
    </row>
    <row r="9771" spans="1:86" x14ac:dyDescent="0.25">
      <c r="A9771"/>
      <c r="B9771"/>
      <c r="D9771"/>
      <c r="AL9771">
        <f t="shared" si="1064"/>
        <v>0</v>
      </c>
      <c r="AQ9771">
        <f t="shared" si="1065"/>
        <v>0</v>
      </c>
      <c r="AR9771" t="str">
        <f>IFERROR(IF(OR(AP9771=338,AP9771=340,AP9771=341,AP9771=342,AP9771="342A",AP9771="342B"),PorcenRet(AP9771,AT9771,AU9771),INDEX(PORCENTAJEBUSCAR,MATCH(AP9771,CódigoRET,0),4)*1),"")</f>
        <v/>
      </c>
      <c r="AS9771">
        <f t="shared" si="1066"/>
        <v>0</v>
      </c>
      <c r="BF9771" t="str">
        <f>IFERROR(IF(OR(BD9771=338,BD9771=340,BD9771=341,BD9771=342,BD9771="342A",BD9771="342B"),PorcenRet(BD9771,BH9771,BI9771),INDEX(PORCENTAJEBUSCAR,MATCH(BD9771,CódigoRET,0),4)*1),"")</f>
        <v/>
      </c>
      <c r="BG9771">
        <f t="shared" si="1067"/>
        <v>0</v>
      </c>
      <c r="BO9771">
        <f t="shared" si="1068"/>
        <v>0</v>
      </c>
      <c r="CC9771">
        <f t="shared" si="1069"/>
        <v>0</v>
      </c>
      <c r="CD9771">
        <f t="shared" si="1070"/>
        <v>0</v>
      </c>
      <c r="CG9771">
        <f ca="1">IFERROR(INDIRECT("IVA!X"&amp;MATCH(MID(COMPRAS!C9671,1,2)&amp;MID(COMPRAS!F9671,1,2)&amp;MID(COMPRAS!D9671,1,2),IVA!W:W,0)),"SIN COD.")</f>
        <v>0</v>
      </c>
      <c r="CH9771">
        <f ca="1">IFERROR(INDIRECT("IVA!Y"&amp;MATCH(MID(COMPRAS!C9671,1,2)&amp;MID(COMPRAS!F9671,1,2)&amp;MID(COMPRAS!D9671,1,2),IVA!W:W,0)),"SIN COD.")</f>
        <v>0</v>
      </c>
    </row>
    <row r="9772" spans="1:86" x14ac:dyDescent="0.25">
      <c r="A9772"/>
      <c r="B9772"/>
      <c r="D9772"/>
      <c r="AL9772">
        <f t="shared" si="1064"/>
        <v>0</v>
      </c>
      <c r="AQ9772">
        <f t="shared" si="1065"/>
        <v>0</v>
      </c>
      <c r="AR9772" t="str">
        <f>IFERROR(IF(OR(AP9772=338,AP9772=340,AP9772=341,AP9772=342,AP9772="342A",AP9772="342B"),PorcenRet(AP9772,AT9772,AU9772),INDEX(PORCENTAJEBUSCAR,MATCH(AP9772,CódigoRET,0),4)*1),"")</f>
        <v/>
      </c>
      <c r="AS9772">
        <f t="shared" si="1066"/>
        <v>0</v>
      </c>
      <c r="BF9772" t="str">
        <f>IFERROR(IF(OR(BD9772=338,BD9772=340,BD9772=341,BD9772=342,BD9772="342A",BD9772="342B"),PorcenRet(BD9772,BH9772,BI9772),INDEX(PORCENTAJEBUSCAR,MATCH(BD9772,CódigoRET,0),4)*1),"")</f>
        <v/>
      </c>
      <c r="BG9772">
        <f t="shared" si="1067"/>
        <v>0</v>
      </c>
      <c r="BO9772">
        <f t="shared" si="1068"/>
        <v>0</v>
      </c>
      <c r="CC9772">
        <f t="shared" si="1069"/>
        <v>0</v>
      </c>
      <c r="CD9772">
        <f t="shared" si="1070"/>
        <v>0</v>
      </c>
      <c r="CG9772">
        <f ca="1">IFERROR(INDIRECT("IVA!X"&amp;MATCH(MID(COMPRAS!C9672,1,2)&amp;MID(COMPRAS!F9672,1,2)&amp;MID(COMPRAS!D9672,1,2),IVA!W:W,0)),"SIN COD.")</f>
        <v>0</v>
      </c>
      <c r="CH9772">
        <f ca="1">IFERROR(INDIRECT("IVA!Y"&amp;MATCH(MID(COMPRAS!C9672,1,2)&amp;MID(COMPRAS!F9672,1,2)&amp;MID(COMPRAS!D9672,1,2),IVA!W:W,0)),"SIN COD.")</f>
        <v>0</v>
      </c>
    </row>
    <row r="9773" spans="1:86" x14ac:dyDescent="0.25">
      <c r="A9773"/>
      <c r="B9773"/>
      <c r="D9773"/>
      <c r="AL9773">
        <f t="shared" si="1064"/>
        <v>0</v>
      </c>
      <c r="AQ9773">
        <f t="shared" si="1065"/>
        <v>0</v>
      </c>
      <c r="AR9773" t="str">
        <f>IFERROR(IF(OR(AP9773=338,AP9773=340,AP9773=341,AP9773=342,AP9773="342A",AP9773="342B"),PorcenRet(AP9773,AT9773,AU9773),INDEX(PORCENTAJEBUSCAR,MATCH(AP9773,CódigoRET,0),4)*1),"")</f>
        <v/>
      </c>
      <c r="AS9773">
        <f t="shared" si="1066"/>
        <v>0</v>
      </c>
      <c r="BF9773" t="str">
        <f>IFERROR(IF(OR(BD9773=338,BD9773=340,BD9773=341,BD9773=342,BD9773="342A",BD9773="342B"),PorcenRet(BD9773,BH9773,BI9773),INDEX(PORCENTAJEBUSCAR,MATCH(BD9773,CódigoRET,0),4)*1),"")</f>
        <v/>
      </c>
      <c r="BG9773">
        <f t="shared" si="1067"/>
        <v>0</v>
      </c>
      <c r="BO9773">
        <f t="shared" si="1068"/>
        <v>0</v>
      </c>
      <c r="CC9773">
        <f t="shared" si="1069"/>
        <v>0</v>
      </c>
      <c r="CD9773">
        <f t="shared" si="1070"/>
        <v>0</v>
      </c>
      <c r="CG9773">
        <f ca="1">IFERROR(INDIRECT("IVA!X"&amp;MATCH(MID(COMPRAS!C9673,1,2)&amp;MID(COMPRAS!F9673,1,2)&amp;MID(COMPRAS!D9673,1,2),IVA!W:W,0)),"SIN COD.")</f>
        <v>0</v>
      </c>
      <c r="CH9773">
        <f ca="1">IFERROR(INDIRECT("IVA!Y"&amp;MATCH(MID(COMPRAS!C9673,1,2)&amp;MID(COMPRAS!F9673,1,2)&amp;MID(COMPRAS!D9673,1,2),IVA!W:W,0)),"SIN COD.")</f>
        <v>0</v>
      </c>
    </row>
    <row r="9774" spans="1:86" x14ac:dyDescent="0.25">
      <c r="A9774"/>
      <c r="B9774"/>
      <c r="D9774"/>
      <c r="AL9774">
        <f t="shared" si="1064"/>
        <v>0</v>
      </c>
      <c r="AQ9774">
        <f t="shared" si="1065"/>
        <v>0</v>
      </c>
      <c r="AR9774" t="str">
        <f>IFERROR(IF(OR(AP9774=338,AP9774=340,AP9774=341,AP9774=342,AP9774="342A",AP9774="342B"),PorcenRet(AP9774,AT9774,AU9774),INDEX(PORCENTAJEBUSCAR,MATCH(AP9774,CódigoRET,0),4)*1),"")</f>
        <v/>
      </c>
      <c r="AS9774">
        <f t="shared" si="1066"/>
        <v>0</v>
      </c>
      <c r="BF9774" t="str">
        <f>IFERROR(IF(OR(BD9774=338,BD9774=340,BD9774=341,BD9774=342,BD9774="342A",BD9774="342B"),PorcenRet(BD9774,BH9774,BI9774),INDEX(PORCENTAJEBUSCAR,MATCH(BD9774,CódigoRET,0),4)*1),"")</f>
        <v/>
      </c>
      <c r="BG9774">
        <f t="shared" si="1067"/>
        <v>0</v>
      </c>
      <c r="BO9774">
        <f t="shared" si="1068"/>
        <v>0</v>
      </c>
      <c r="CC9774">
        <f t="shared" si="1069"/>
        <v>0</v>
      </c>
      <c r="CD9774">
        <f t="shared" si="1070"/>
        <v>0</v>
      </c>
      <c r="CG9774">
        <f ca="1">IFERROR(INDIRECT("IVA!X"&amp;MATCH(MID(COMPRAS!C9674,1,2)&amp;MID(COMPRAS!F9674,1,2)&amp;MID(COMPRAS!D9674,1,2),IVA!W:W,0)),"SIN COD.")</f>
        <v>0</v>
      </c>
      <c r="CH9774">
        <f ca="1">IFERROR(INDIRECT("IVA!Y"&amp;MATCH(MID(COMPRAS!C9674,1,2)&amp;MID(COMPRAS!F9674,1,2)&amp;MID(COMPRAS!D9674,1,2),IVA!W:W,0)),"SIN COD.")</f>
        <v>0</v>
      </c>
    </row>
    <row r="9775" spans="1:86" x14ac:dyDescent="0.25">
      <c r="A9775"/>
      <c r="B9775"/>
      <c r="D9775"/>
      <c r="AL9775">
        <f t="shared" si="1064"/>
        <v>0</v>
      </c>
      <c r="AQ9775">
        <f t="shared" si="1065"/>
        <v>0</v>
      </c>
      <c r="AR9775" t="str">
        <f>IFERROR(IF(OR(AP9775=338,AP9775=340,AP9775=341,AP9775=342,AP9775="342A",AP9775="342B"),PorcenRet(AP9775,AT9775,AU9775),INDEX(PORCENTAJEBUSCAR,MATCH(AP9775,CódigoRET,0),4)*1),"")</f>
        <v/>
      </c>
      <c r="AS9775">
        <f t="shared" si="1066"/>
        <v>0</v>
      </c>
      <c r="BF9775" t="str">
        <f>IFERROR(IF(OR(BD9775=338,BD9775=340,BD9775=341,BD9775=342,BD9775="342A",BD9775="342B"),PorcenRet(BD9775,BH9775,BI9775),INDEX(PORCENTAJEBUSCAR,MATCH(BD9775,CódigoRET,0),4)*1),"")</f>
        <v/>
      </c>
      <c r="BG9775">
        <f t="shared" si="1067"/>
        <v>0</v>
      </c>
      <c r="BO9775">
        <f t="shared" si="1068"/>
        <v>0</v>
      </c>
      <c r="CC9775">
        <f t="shared" si="1069"/>
        <v>0</v>
      </c>
      <c r="CD9775">
        <f t="shared" si="1070"/>
        <v>0</v>
      </c>
      <c r="CG9775">
        <f ca="1">IFERROR(INDIRECT("IVA!X"&amp;MATCH(MID(COMPRAS!C9675,1,2)&amp;MID(COMPRAS!F9675,1,2)&amp;MID(COMPRAS!D9675,1,2),IVA!W:W,0)),"SIN COD.")</f>
        <v>0</v>
      </c>
      <c r="CH9775">
        <f ca="1">IFERROR(INDIRECT("IVA!Y"&amp;MATCH(MID(COMPRAS!C9675,1,2)&amp;MID(COMPRAS!F9675,1,2)&amp;MID(COMPRAS!D9675,1,2),IVA!W:W,0)),"SIN COD.")</f>
        <v>0</v>
      </c>
    </row>
    <row r="9776" spans="1:86" x14ac:dyDescent="0.25">
      <c r="A9776"/>
      <c r="B9776"/>
      <c r="D9776"/>
      <c r="AL9776">
        <f t="shared" si="1064"/>
        <v>0</v>
      </c>
      <c r="AQ9776">
        <f t="shared" si="1065"/>
        <v>0</v>
      </c>
      <c r="AR9776" t="str">
        <f>IFERROR(IF(OR(AP9776=338,AP9776=340,AP9776=341,AP9776=342,AP9776="342A",AP9776="342B"),PorcenRet(AP9776,AT9776,AU9776),INDEX(PORCENTAJEBUSCAR,MATCH(AP9776,CódigoRET,0),4)*1),"")</f>
        <v/>
      </c>
      <c r="AS9776">
        <f t="shared" si="1066"/>
        <v>0</v>
      </c>
      <c r="BF9776" t="str">
        <f>IFERROR(IF(OR(BD9776=338,BD9776=340,BD9776=341,BD9776=342,BD9776="342A",BD9776="342B"),PorcenRet(BD9776,BH9776,BI9776),INDEX(PORCENTAJEBUSCAR,MATCH(BD9776,CódigoRET,0),4)*1),"")</f>
        <v/>
      </c>
      <c r="BG9776">
        <f t="shared" si="1067"/>
        <v>0</v>
      </c>
      <c r="BO9776">
        <f t="shared" si="1068"/>
        <v>0</v>
      </c>
      <c r="CC9776">
        <f t="shared" si="1069"/>
        <v>0</v>
      </c>
      <c r="CD9776">
        <f t="shared" si="1070"/>
        <v>0</v>
      </c>
      <c r="CG9776">
        <f ca="1">IFERROR(INDIRECT("IVA!X"&amp;MATCH(MID(COMPRAS!C9676,1,2)&amp;MID(COMPRAS!F9676,1,2)&amp;MID(COMPRAS!D9676,1,2),IVA!W:W,0)),"SIN COD.")</f>
        <v>0</v>
      </c>
      <c r="CH9776">
        <f ca="1">IFERROR(INDIRECT("IVA!Y"&amp;MATCH(MID(COMPRAS!C9676,1,2)&amp;MID(COMPRAS!F9676,1,2)&amp;MID(COMPRAS!D9676,1,2),IVA!W:W,0)),"SIN COD.")</f>
        <v>0</v>
      </c>
    </row>
    <row r="9777" spans="1:86" x14ac:dyDescent="0.25">
      <c r="A9777"/>
      <c r="B9777"/>
      <c r="D9777"/>
      <c r="AL9777">
        <f t="shared" si="1064"/>
        <v>0</v>
      </c>
      <c r="AQ9777">
        <f t="shared" si="1065"/>
        <v>0</v>
      </c>
      <c r="AR9777" t="str">
        <f>IFERROR(IF(OR(AP9777=338,AP9777=340,AP9777=341,AP9777=342,AP9777="342A",AP9777="342B"),PorcenRet(AP9777,AT9777,AU9777),INDEX(PORCENTAJEBUSCAR,MATCH(AP9777,CódigoRET,0),4)*1),"")</f>
        <v/>
      </c>
      <c r="AS9777">
        <f t="shared" si="1066"/>
        <v>0</v>
      </c>
      <c r="BF9777" t="str">
        <f>IFERROR(IF(OR(BD9777=338,BD9777=340,BD9777=341,BD9777=342,BD9777="342A",BD9777="342B"),PorcenRet(BD9777,BH9777,BI9777),INDEX(PORCENTAJEBUSCAR,MATCH(BD9777,CódigoRET,0),4)*1),"")</f>
        <v/>
      </c>
      <c r="BG9777">
        <f t="shared" si="1067"/>
        <v>0</v>
      </c>
      <c r="BO9777">
        <f t="shared" si="1068"/>
        <v>0</v>
      </c>
      <c r="CC9777">
        <f t="shared" si="1069"/>
        <v>0</v>
      </c>
      <c r="CD9777">
        <f t="shared" si="1070"/>
        <v>0</v>
      </c>
      <c r="CG9777">
        <f ca="1">IFERROR(INDIRECT("IVA!X"&amp;MATCH(MID(COMPRAS!C9677,1,2)&amp;MID(COMPRAS!F9677,1,2)&amp;MID(COMPRAS!D9677,1,2),IVA!W:W,0)),"SIN COD.")</f>
        <v>0</v>
      </c>
      <c r="CH9777">
        <f ca="1">IFERROR(INDIRECT("IVA!Y"&amp;MATCH(MID(COMPRAS!C9677,1,2)&amp;MID(COMPRAS!F9677,1,2)&amp;MID(COMPRAS!D9677,1,2),IVA!W:W,0)),"SIN COD.")</f>
        <v>0</v>
      </c>
    </row>
    <row r="9778" spans="1:86" x14ac:dyDescent="0.25">
      <c r="A9778"/>
      <c r="B9778"/>
      <c r="D9778"/>
      <c r="AL9778">
        <f t="shared" si="1064"/>
        <v>0</v>
      </c>
      <c r="AQ9778">
        <f t="shared" si="1065"/>
        <v>0</v>
      </c>
      <c r="AR9778" t="str">
        <f>IFERROR(IF(OR(AP9778=338,AP9778=340,AP9778=341,AP9778=342,AP9778="342A",AP9778="342B"),PorcenRet(AP9778,AT9778,AU9778),INDEX(PORCENTAJEBUSCAR,MATCH(AP9778,CódigoRET,0),4)*1),"")</f>
        <v/>
      </c>
      <c r="AS9778">
        <f t="shared" si="1066"/>
        <v>0</v>
      </c>
      <c r="BF9778" t="str">
        <f>IFERROR(IF(OR(BD9778=338,BD9778=340,BD9778=341,BD9778=342,BD9778="342A",BD9778="342B"),PorcenRet(BD9778,BH9778,BI9778),INDEX(PORCENTAJEBUSCAR,MATCH(BD9778,CódigoRET,0),4)*1),"")</f>
        <v/>
      </c>
      <c r="BG9778">
        <f t="shared" si="1067"/>
        <v>0</v>
      </c>
      <c r="BO9778">
        <f t="shared" si="1068"/>
        <v>0</v>
      </c>
      <c r="CC9778">
        <f t="shared" si="1069"/>
        <v>0</v>
      </c>
      <c r="CD9778">
        <f t="shared" si="1070"/>
        <v>0</v>
      </c>
      <c r="CG9778">
        <f ca="1">IFERROR(INDIRECT("IVA!X"&amp;MATCH(MID(COMPRAS!C9678,1,2)&amp;MID(COMPRAS!F9678,1,2)&amp;MID(COMPRAS!D9678,1,2),IVA!W:W,0)),"SIN COD.")</f>
        <v>0</v>
      </c>
      <c r="CH9778">
        <f ca="1">IFERROR(INDIRECT("IVA!Y"&amp;MATCH(MID(COMPRAS!C9678,1,2)&amp;MID(COMPRAS!F9678,1,2)&amp;MID(COMPRAS!D9678,1,2),IVA!W:W,0)),"SIN COD.")</f>
        <v>0</v>
      </c>
    </row>
    <row r="9779" spans="1:86" x14ac:dyDescent="0.25">
      <c r="A9779"/>
      <c r="B9779"/>
      <c r="D9779"/>
      <c r="AL9779">
        <f t="shared" si="1064"/>
        <v>0</v>
      </c>
      <c r="AQ9779">
        <f t="shared" si="1065"/>
        <v>0</v>
      </c>
      <c r="AR9779" t="str">
        <f>IFERROR(IF(OR(AP9779=338,AP9779=340,AP9779=341,AP9779=342,AP9779="342A",AP9779="342B"),PorcenRet(AP9779,AT9779,AU9779),INDEX(PORCENTAJEBUSCAR,MATCH(AP9779,CódigoRET,0),4)*1),"")</f>
        <v/>
      </c>
      <c r="AS9779">
        <f t="shared" si="1066"/>
        <v>0</v>
      </c>
      <c r="BF9779" t="str">
        <f>IFERROR(IF(OR(BD9779=338,BD9779=340,BD9779=341,BD9779=342,BD9779="342A",BD9779="342B"),PorcenRet(BD9779,BH9779,BI9779),INDEX(PORCENTAJEBUSCAR,MATCH(BD9779,CódigoRET,0),4)*1),"")</f>
        <v/>
      </c>
      <c r="BG9779">
        <f t="shared" si="1067"/>
        <v>0</v>
      </c>
      <c r="BO9779">
        <f t="shared" si="1068"/>
        <v>0</v>
      </c>
      <c r="CC9779">
        <f t="shared" si="1069"/>
        <v>0</v>
      </c>
      <c r="CD9779">
        <f t="shared" si="1070"/>
        <v>0</v>
      </c>
      <c r="CG9779">
        <f ca="1">IFERROR(INDIRECT("IVA!X"&amp;MATCH(MID(COMPRAS!C9679,1,2)&amp;MID(COMPRAS!F9679,1,2)&amp;MID(COMPRAS!D9679,1,2),IVA!W:W,0)),"SIN COD.")</f>
        <v>0</v>
      </c>
      <c r="CH9779">
        <f ca="1">IFERROR(INDIRECT("IVA!Y"&amp;MATCH(MID(COMPRAS!C9679,1,2)&amp;MID(COMPRAS!F9679,1,2)&amp;MID(COMPRAS!D9679,1,2),IVA!W:W,0)),"SIN COD.")</f>
        <v>0</v>
      </c>
    </row>
    <row r="9780" spans="1:86" x14ac:dyDescent="0.25">
      <c r="A9780"/>
      <c r="B9780"/>
      <c r="D9780"/>
      <c r="AL9780">
        <f t="shared" si="1064"/>
        <v>0</v>
      </c>
      <c r="AQ9780">
        <f t="shared" si="1065"/>
        <v>0</v>
      </c>
      <c r="AR9780" t="str">
        <f>IFERROR(IF(OR(AP9780=338,AP9780=340,AP9780=341,AP9780=342,AP9780="342A",AP9780="342B"),PorcenRet(AP9780,AT9780,AU9780),INDEX(PORCENTAJEBUSCAR,MATCH(AP9780,CódigoRET,0),4)*1),"")</f>
        <v/>
      </c>
      <c r="AS9780">
        <f t="shared" si="1066"/>
        <v>0</v>
      </c>
      <c r="BF9780" t="str">
        <f>IFERROR(IF(OR(BD9780=338,BD9780=340,BD9780=341,BD9780=342,BD9780="342A",BD9780="342B"),PorcenRet(BD9780,BH9780,BI9780),INDEX(PORCENTAJEBUSCAR,MATCH(BD9780,CódigoRET,0),4)*1),"")</f>
        <v/>
      </c>
      <c r="BG9780">
        <f t="shared" si="1067"/>
        <v>0</v>
      </c>
      <c r="BO9780">
        <f t="shared" si="1068"/>
        <v>0</v>
      </c>
      <c r="CC9780">
        <f t="shared" si="1069"/>
        <v>0</v>
      </c>
      <c r="CD9780">
        <f t="shared" si="1070"/>
        <v>0</v>
      </c>
      <c r="CG9780">
        <f ca="1">IFERROR(INDIRECT("IVA!X"&amp;MATCH(MID(COMPRAS!C9680,1,2)&amp;MID(COMPRAS!F9680,1,2)&amp;MID(COMPRAS!D9680,1,2),IVA!W:W,0)),"SIN COD.")</f>
        <v>0</v>
      </c>
      <c r="CH9780">
        <f ca="1">IFERROR(INDIRECT("IVA!Y"&amp;MATCH(MID(COMPRAS!C9680,1,2)&amp;MID(COMPRAS!F9680,1,2)&amp;MID(COMPRAS!D9680,1,2),IVA!W:W,0)),"SIN COD.")</f>
        <v>0</v>
      </c>
    </row>
    <row r="9781" spans="1:86" x14ac:dyDescent="0.25">
      <c r="A9781"/>
      <c r="B9781"/>
      <c r="D9781"/>
      <c r="AL9781">
        <f t="shared" si="1064"/>
        <v>0</v>
      </c>
      <c r="AQ9781">
        <f t="shared" si="1065"/>
        <v>0</v>
      </c>
      <c r="AR9781" t="str">
        <f>IFERROR(IF(OR(AP9781=338,AP9781=340,AP9781=341,AP9781=342,AP9781="342A",AP9781="342B"),PorcenRet(AP9781,AT9781,AU9781),INDEX(PORCENTAJEBUSCAR,MATCH(AP9781,CódigoRET,0),4)*1),"")</f>
        <v/>
      </c>
      <c r="AS9781">
        <f t="shared" si="1066"/>
        <v>0</v>
      </c>
      <c r="BF9781" t="str">
        <f>IFERROR(IF(OR(BD9781=338,BD9781=340,BD9781=341,BD9781=342,BD9781="342A",BD9781="342B"),PorcenRet(BD9781,BH9781,BI9781),INDEX(PORCENTAJEBUSCAR,MATCH(BD9781,CódigoRET,0),4)*1),"")</f>
        <v/>
      </c>
      <c r="BG9781">
        <f t="shared" si="1067"/>
        <v>0</v>
      </c>
      <c r="BO9781">
        <f t="shared" si="1068"/>
        <v>0</v>
      </c>
      <c r="CC9781">
        <f t="shared" si="1069"/>
        <v>0</v>
      </c>
      <c r="CD9781">
        <f t="shared" si="1070"/>
        <v>0</v>
      </c>
      <c r="CG9781">
        <f ca="1">IFERROR(INDIRECT("IVA!X"&amp;MATCH(MID(COMPRAS!C9681,1,2)&amp;MID(COMPRAS!F9681,1,2)&amp;MID(COMPRAS!D9681,1,2),IVA!W:W,0)),"SIN COD.")</f>
        <v>0</v>
      </c>
      <c r="CH9781">
        <f ca="1">IFERROR(INDIRECT("IVA!Y"&amp;MATCH(MID(COMPRAS!C9681,1,2)&amp;MID(COMPRAS!F9681,1,2)&amp;MID(COMPRAS!D9681,1,2),IVA!W:W,0)),"SIN COD.")</f>
        <v>0</v>
      </c>
    </row>
    <row r="9782" spans="1:86" x14ac:dyDescent="0.25">
      <c r="A9782"/>
      <c r="B9782"/>
      <c r="D9782"/>
      <c r="AL9782">
        <f t="shared" si="1064"/>
        <v>0</v>
      </c>
      <c r="AQ9782">
        <f t="shared" si="1065"/>
        <v>0</v>
      </c>
      <c r="AR9782" t="str">
        <f>IFERROR(IF(OR(AP9782=338,AP9782=340,AP9782=341,AP9782=342,AP9782="342A",AP9782="342B"),PorcenRet(AP9782,AT9782,AU9782),INDEX(PORCENTAJEBUSCAR,MATCH(AP9782,CódigoRET,0),4)*1),"")</f>
        <v/>
      </c>
      <c r="AS9782">
        <f t="shared" si="1066"/>
        <v>0</v>
      </c>
      <c r="BF9782" t="str">
        <f>IFERROR(IF(OR(BD9782=338,BD9782=340,BD9782=341,BD9782=342,BD9782="342A",BD9782="342B"),PorcenRet(BD9782,BH9782,BI9782),INDEX(PORCENTAJEBUSCAR,MATCH(BD9782,CódigoRET,0),4)*1),"")</f>
        <v/>
      </c>
      <c r="BG9782">
        <f t="shared" si="1067"/>
        <v>0</v>
      </c>
      <c r="BO9782">
        <f t="shared" si="1068"/>
        <v>0</v>
      </c>
      <c r="CC9782">
        <f t="shared" si="1069"/>
        <v>0</v>
      </c>
      <c r="CD9782">
        <f t="shared" si="1070"/>
        <v>0</v>
      </c>
      <c r="CG9782">
        <f ca="1">IFERROR(INDIRECT("IVA!X"&amp;MATCH(MID(COMPRAS!C9682,1,2)&amp;MID(COMPRAS!F9682,1,2)&amp;MID(COMPRAS!D9682,1,2),IVA!W:W,0)),"SIN COD.")</f>
        <v>0</v>
      </c>
      <c r="CH9782">
        <f ca="1">IFERROR(INDIRECT("IVA!Y"&amp;MATCH(MID(COMPRAS!C9682,1,2)&amp;MID(COMPRAS!F9682,1,2)&amp;MID(COMPRAS!D9682,1,2),IVA!W:W,0)),"SIN COD.")</f>
        <v>0</v>
      </c>
    </row>
    <row r="9783" spans="1:86" x14ac:dyDescent="0.25">
      <c r="A9783"/>
      <c r="B9783"/>
      <c r="D9783"/>
      <c r="AL9783">
        <f t="shared" si="1064"/>
        <v>0</v>
      </c>
      <c r="AQ9783">
        <f t="shared" si="1065"/>
        <v>0</v>
      </c>
      <c r="AR9783" t="str">
        <f>IFERROR(IF(OR(AP9783=338,AP9783=340,AP9783=341,AP9783=342,AP9783="342A",AP9783="342B"),PorcenRet(AP9783,AT9783,AU9783),INDEX(PORCENTAJEBUSCAR,MATCH(AP9783,CódigoRET,0),4)*1),"")</f>
        <v/>
      </c>
      <c r="AS9783">
        <f t="shared" si="1066"/>
        <v>0</v>
      </c>
      <c r="BF9783" t="str">
        <f>IFERROR(IF(OR(BD9783=338,BD9783=340,BD9783=341,BD9783=342,BD9783="342A",BD9783="342B"),PorcenRet(BD9783,BH9783,BI9783),INDEX(PORCENTAJEBUSCAR,MATCH(BD9783,CódigoRET,0),4)*1),"")</f>
        <v/>
      </c>
      <c r="BG9783">
        <f t="shared" si="1067"/>
        <v>0</v>
      </c>
      <c r="BO9783">
        <f t="shared" si="1068"/>
        <v>0</v>
      </c>
      <c r="CC9783">
        <f t="shared" si="1069"/>
        <v>0</v>
      </c>
      <c r="CD9783">
        <f t="shared" si="1070"/>
        <v>0</v>
      </c>
      <c r="CG9783">
        <f ca="1">IFERROR(INDIRECT("IVA!X"&amp;MATCH(MID(COMPRAS!C9683,1,2)&amp;MID(COMPRAS!F9683,1,2)&amp;MID(COMPRAS!D9683,1,2),IVA!W:W,0)),"SIN COD.")</f>
        <v>0</v>
      </c>
      <c r="CH9783">
        <f ca="1">IFERROR(INDIRECT("IVA!Y"&amp;MATCH(MID(COMPRAS!C9683,1,2)&amp;MID(COMPRAS!F9683,1,2)&amp;MID(COMPRAS!D9683,1,2),IVA!W:W,0)),"SIN COD.")</f>
        <v>0</v>
      </c>
    </row>
    <row r="9784" spans="1:86" x14ac:dyDescent="0.25">
      <c r="A9784"/>
      <c r="B9784"/>
      <c r="D9784"/>
      <c r="AL9784">
        <f t="shared" si="1064"/>
        <v>0</v>
      </c>
      <c r="AQ9784">
        <f t="shared" si="1065"/>
        <v>0</v>
      </c>
      <c r="AR9784" t="str">
        <f>IFERROR(IF(OR(AP9784=338,AP9784=340,AP9784=341,AP9784=342,AP9784="342A",AP9784="342B"),PorcenRet(AP9784,AT9784,AU9784),INDEX(PORCENTAJEBUSCAR,MATCH(AP9784,CódigoRET,0),4)*1),"")</f>
        <v/>
      </c>
      <c r="AS9784">
        <f t="shared" si="1066"/>
        <v>0</v>
      </c>
      <c r="BF9784" t="str">
        <f>IFERROR(IF(OR(BD9784=338,BD9784=340,BD9784=341,BD9784=342,BD9784="342A",BD9784="342B"),PorcenRet(BD9784,BH9784,BI9784),INDEX(PORCENTAJEBUSCAR,MATCH(BD9784,CódigoRET,0),4)*1),"")</f>
        <v/>
      </c>
      <c r="BG9784">
        <f t="shared" si="1067"/>
        <v>0</v>
      </c>
      <c r="BO9784">
        <f t="shared" si="1068"/>
        <v>0</v>
      </c>
      <c r="CC9784">
        <f t="shared" si="1069"/>
        <v>0</v>
      </c>
      <c r="CD9784">
        <f t="shared" si="1070"/>
        <v>0</v>
      </c>
      <c r="CG9784">
        <f ca="1">IFERROR(INDIRECT("IVA!X"&amp;MATCH(MID(COMPRAS!C9684,1,2)&amp;MID(COMPRAS!F9684,1,2)&amp;MID(COMPRAS!D9684,1,2),IVA!W:W,0)),"SIN COD.")</f>
        <v>0</v>
      </c>
      <c r="CH9784">
        <f ca="1">IFERROR(INDIRECT("IVA!Y"&amp;MATCH(MID(COMPRAS!C9684,1,2)&amp;MID(COMPRAS!F9684,1,2)&amp;MID(COMPRAS!D9684,1,2),IVA!W:W,0)),"SIN COD.")</f>
        <v>0</v>
      </c>
    </row>
    <row r="9785" spans="1:86" x14ac:dyDescent="0.25">
      <c r="A9785"/>
      <c r="B9785"/>
      <c r="D9785"/>
      <c r="AL9785">
        <f t="shared" si="1064"/>
        <v>0</v>
      </c>
      <c r="AQ9785">
        <f t="shared" si="1065"/>
        <v>0</v>
      </c>
      <c r="AR9785" t="str">
        <f>IFERROR(IF(OR(AP9785=338,AP9785=340,AP9785=341,AP9785=342,AP9785="342A",AP9785="342B"),PorcenRet(AP9785,AT9785,AU9785),INDEX(PORCENTAJEBUSCAR,MATCH(AP9785,CódigoRET,0),4)*1),"")</f>
        <v/>
      </c>
      <c r="AS9785">
        <f t="shared" si="1066"/>
        <v>0</v>
      </c>
      <c r="BF9785" t="str">
        <f>IFERROR(IF(OR(BD9785=338,BD9785=340,BD9785=341,BD9785=342,BD9785="342A",BD9785="342B"),PorcenRet(BD9785,BH9785,BI9785),INDEX(PORCENTAJEBUSCAR,MATCH(BD9785,CódigoRET,0),4)*1),"")</f>
        <v/>
      </c>
      <c r="BG9785">
        <f t="shared" si="1067"/>
        <v>0</v>
      </c>
      <c r="BO9785">
        <f t="shared" si="1068"/>
        <v>0</v>
      </c>
      <c r="CC9785">
        <f t="shared" si="1069"/>
        <v>0</v>
      </c>
      <c r="CD9785">
        <f t="shared" si="1070"/>
        <v>0</v>
      </c>
      <c r="CG9785">
        <f ca="1">IFERROR(INDIRECT("IVA!X"&amp;MATCH(MID(COMPRAS!C9685,1,2)&amp;MID(COMPRAS!F9685,1,2)&amp;MID(COMPRAS!D9685,1,2),IVA!W:W,0)),"SIN COD.")</f>
        <v>0</v>
      </c>
      <c r="CH9785">
        <f ca="1">IFERROR(INDIRECT("IVA!Y"&amp;MATCH(MID(COMPRAS!C9685,1,2)&amp;MID(COMPRAS!F9685,1,2)&amp;MID(COMPRAS!D9685,1,2),IVA!W:W,0)),"SIN COD.")</f>
        <v>0</v>
      </c>
    </row>
    <row r="9786" spans="1:86" x14ac:dyDescent="0.25">
      <c r="A9786"/>
      <c r="B9786"/>
      <c r="D9786"/>
      <c r="AL9786">
        <f t="shared" si="1064"/>
        <v>0</v>
      </c>
      <c r="AQ9786">
        <f t="shared" si="1065"/>
        <v>0</v>
      </c>
      <c r="AR9786" t="str">
        <f>IFERROR(IF(OR(AP9786=338,AP9786=340,AP9786=341,AP9786=342,AP9786="342A",AP9786="342B"),PorcenRet(AP9786,AT9786,AU9786),INDEX(PORCENTAJEBUSCAR,MATCH(AP9786,CódigoRET,0),4)*1),"")</f>
        <v/>
      </c>
      <c r="AS9786">
        <f t="shared" si="1066"/>
        <v>0</v>
      </c>
      <c r="BF9786" t="str">
        <f>IFERROR(IF(OR(BD9786=338,BD9786=340,BD9786=341,BD9786=342,BD9786="342A",BD9786="342B"),PorcenRet(BD9786,BH9786,BI9786),INDEX(PORCENTAJEBUSCAR,MATCH(BD9786,CódigoRET,0),4)*1),"")</f>
        <v/>
      </c>
      <c r="BG9786">
        <f t="shared" si="1067"/>
        <v>0</v>
      </c>
      <c r="BO9786">
        <f t="shared" si="1068"/>
        <v>0</v>
      </c>
      <c r="CC9786">
        <f t="shared" si="1069"/>
        <v>0</v>
      </c>
      <c r="CD9786">
        <f t="shared" si="1070"/>
        <v>0</v>
      </c>
      <c r="CG9786">
        <f ca="1">IFERROR(INDIRECT("IVA!X"&amp;MATCH(MID(COMPRAS!C9686,1,2)&amp;MID(COMPRAS!F9686,1,2)&amp;MID(COMPRAS!D9686,1,2),IVA!W:W,0)),"SIN COD.")</f>
        <v>0</v>
      </c>
      <c r="CH9786">
        <f ca="1">IFERROR(INDIRECT("IVA!Y"&amp;MATCH(MID(COMPRAS!C9686,1,2)&amp;MID(COMPRAS!F9686,1,2)&amp;MID(COMPRAS!D9686,1,2),IVA!W:W,0)),"SIN COD.")</f>
        <v>0</v>
      </c>
    </row>
    <row r="9787" spans="1:86" x14ac:dyDescent="0.25">
      <c r="A9787"/>
      <c r="B9787"/>
      <c r="D9787"/>
      <c r="AL9787">
        <f t="shared" si="1064"/>
        <v>0</v>
      </c>
      <c r="AQ9787">
        <f t="shared" si="1065"/>
        <v>0</v>
      </c>
      <c r="AR9787" t="str">
        <f>IFERROR(IF(OR(AP9787=338,AP9787=340,AP9787=341,AP9787=342,AP9787="342A",AP9787="342B"),PorcenRet(AP9787,AT9787,AU9787),INDEX(PORCENTAJEBUSCAR,MATCH(AP9787,CódigoRET,0),4)*1),"")</f>
        <v/>
      </c>
      <c r="AS9787">
        <f t="shared" si="1066"/>
        <v>0</v>
      </c>
      <c r="BF9787" t="str">
        <f>IFERROR(IF(OR(BD9787=338,BD9787=340,BD9787=341,BD9787=342,BD9787="342A",BD9787="342B"),PorcenRet(BD9787,BH9787,BI9787),INDEX(PORCENTAJEBUSCAR,MATCH(BD9787,CódigoRET,0),4)*1),"")</f>
        <v/>
      </c>
      <c r="BG9787">
        <f t="shared" si="1067"/>
        <v>0</v>
      </c>
      <c r="BO9787">
        <f t="shared" si="1068"/>
        <v>0</v>
      </c>
      <c r="CC9787">
        <f t="shared" si="1069"/>
        <v>0</v>
      </c>
      <c r="CD9787">
        <f t="shared" si="1070"/>
        <v>0</v>
      </c>
      <c r="CG9787">
        <f ca="1">IFERROR(INDIRECT("IVA!X"&amp;MATCH(MID(COMPRAS!C9687,1,2)&amp;MID(COMPRAS!F9687,1,2)&amp;MID(COMPRAS!D9687,1,2),IVA!W:W,0)),"SIN COD.")</f>
        <v>0</v>
      </c>
      <c r="CH9787">
        <f ca="1">IFERROR(INDIRECT("IVA!Y"&amp;MATCH(MID(COMPRAS!C9687,1,2)&amp;MID(COMPRAS!F9687,1,2)&amp;MID(COMPRAS!D9687,1,2),IVA!W:W,0)),"SIN COD.")</f>
        <v>0</v>
      </c>
    </row>
    <row r="9788" spans="1:86" x14ac:dyDescent="0.25">
      <c r="A9788"/>
      <c r="B9788"/>
      <c r="D9788"/>
      <c r="AL9788">
        <f t="shared" si="1064"/>
        <v>0</v>
      </c>
      <c r="AQ9788">
        <f t="shared" si="1065"/>
        <v>0</v>
      </c>
      <c r="AR9788" t="str">
        <f>IFERROR(IF(OR(AP9788=338,AP9788=340,AP9788=341,AP9788=342,AP9788="342A",AP9788="342B"),PorcenRet(AP9788,AT9788,AU9788),INDEX(PORCENTAJEBUSCAR,MATCH(AP9788,CódigoRET,0),4)*1),"")</f>
        <v/>
      </c>
      <c r="AS9788">
        <f t="shared" si="1066"/>
        <v>0</v>
      </c>
      <c r="BF9788" t="str">
        <f>IFERROR(IF(OR(BD9788=338,BD9788=340,BD9788=341,BD9788=342,BD9788="342A",BD9788="342B"),PorcenRet(BD9788,BH9788,BI9788),INDEX(PORCENTAJEBUSCAR,MATCH(BD9788,CódigoRET,0),4)*1),"")</f>
        <v/>
      </c>
      <c r="BG9788">
        <f t="shared" si="1067"/>
        <v>0</v>
      </c>
      <c r="BO9788">
        <f t="shared" si="1068"/>
        <v>0</v>
      </c>
      <c r="CC9788">
        <f t="shared" si="1069"/>
        <v>0</v>
      </c>
      <c r="CD9788">
        <f t="shared" si="1070"/>
        <v>0</v>
      </c>
      <c r="CG9788">
        <f ca="1">IFERROR(INDIRECT("IVA!X"&amp;MATCH(MID(COMPRAS!C9688,1,2)&amp;MID(COMPRAS!F9688,1,2)&amp;MID(COMPRAS!D9688,1,2),IVA!W:W,0)),"SIN COD.")</f>
        <v>0</v>
      </c>
      <c r="CH9788">
        <f ca="1">IFERROR(INDIRECT("IVA!Y"&amp;MATCH(MID(COMPRAS!C9688,1,2)&amp;MID(COMPRAS!F9688,1,2)&amp;MID(COMPRAS!D9688,1,2),IVA!W:W,0)),"SIN COD.")</f>
        <v>0</v>
      </c>
    </row>
    <row r="9789" spans="1:86" x14ac:dyDescent="0.25">
      <c r="A9789"/>
      <c r="B9789"/>
      <c r="D9789"/>
      <c r="AL9789">
        <f t="shared" si="1064"/>
        <v>0</v>
      </c>
      <c r="AQ9789">
        <f t="shared" si="1065"/>
        <v>0</v>
      </c>
      <c r="AR9789" t="str">
        <f>IFERROR(IF(OR(AP9789=338,AP9789=340,AP9789=341,AP9789=342,AP9789="342A",AP9789="342B"),PorcenRet(AP9789,AT9789,AU9789),INDEX(PORCENTAJEBUSCAR,MATCH(AP9789,CódigoRET,0),4)*1),"")</f>
        <v/>
      </c>
      <c r="AS9789">
        <f t="shared" si="1066"/>
        <v>0</v>
      </c>
      <c r="BF9789" t="str">
        <f>IFERROR(IF(OR(BD9789=338,BD9789=340,BD9789=341,BD9789=342,BD9789="342A",BD9789="342B"),PorcenRet(BD9789,BH9789,BI9789),INDEX(PORCENTAJEBUSCAR,MATCH(BD9789,CódigoRET,0),4)*1),"")</f>
        <v/>
      </c>
      <c r="BG9789">
        <f t="shared" si="1067"/>
        <v>0</v>
      </c>
      <c r="BO9789">
        <f t="shared" si="1068"/>
        <v>0</v>
      </c>
      <c r="CC9789">
        <f t="shared" si="1069"/>
        <v>0</v>
      </c>
      <c r="CD9789">
        <f t="shared" si="1070"/>
        <v>0</v>
      </c>
      <c r="CG9789">
        <f ca="1">IFERROR(INDIRECT("IVA!X"&amp;MATCH(MID(COMPRAS!C9689,1,2)&amp;MID(COMPRAS!F9689,1,2)&amp;MID(COMPRAS!D9689,1,2),IVA!W:W,0)),"SIN COD.")</f>
        <v>0</v>
      </c>
      <c r="CH9789">
        <f ca="1">IFERROR(INDIRECT("IVA!Y"&amp;MATCH(MID(COMPRAS!C9689,1,2)&amp;MID(COMPRAS!F9689,1,2)&amp;MID(COMPRAS!D9689,1,2),IVA!W:W,0)),"SIN COD.")</f>
        <v>0</v>
      </c>
    </row>
    <row r="9790" spans="1:86" x14ac:dyDescent="0.25">
      <c r="A9790"/>
      <c r="B9790"/>
      <c r="D9790"/>
      <c r="AL9790">
        <f t="shared" si="1064"/>
        <v>0</v>
      </c>
      <c r="AQ9790">
        <f t="shared" si="1065"/>
        <v>0</v>
      </c>
      <c r="AR9790" t="str">
        <f>IFERROR(IF(OR(AP9790=338,AP9790=340,AP9790=341,AP9790=342,AP9790="342A",AP9790="342B"),PorcenRet(AP9790,AT9790,AU9790),INDEX(PORCENTAJEBUSCAR,MATCH(AP9790,CódigoRET,0),4)*1),"")</f>
        <v/>
      </c>
      <c r="AS9790">
        <f t="shared" si="1066"/>
        <v>0</v>
      </c>
      <c r="BF9790" t="str">
        <f>IFERROR(IF(OR(BD9790=338,BD9790=340,BD9790=341,BD9790=342,BD9790="342A",BD9790="342B"),PorcenRet(BD9790,BH9790,BI9790),INDEX(PORCENTAJEBUSCAR,MATCH(BD9790,CódigoRET,0),4)*1),"")</f>
        <v/>
      </c>
      <c r="BG9790">
        <f t="shared" si="1067"/>
        <v>0</v>
      </c>
      <c r="BO9790">
        <f t="shared" si="1068"/>
        <v>0</v>
      </c>
      <c r="CC9790">
        <f t="shared" si="1069"/>
        <v>0</v>
      </c>
      <c r="CD9790">
        <f t="shared" si="1070"/>
        <v>0</v>
      </c>
      <c r="CG9790">
        <f ca="1">IFERROR(INDIRECT("IVA!X"&amp;MATCH(MID(COMPRAS!C9690,1,2)&amp;MID(COMPRAS!F9690,1,2)&amp;MID(COMPRAS!D9690,1,2),IVA!W:W,0)),"SIN COD.")</f>
        <v>0</v>
      </c>
      <c r="CH9790">
        <f ca="1">IFERROR(INDIRECT("IVA!Y"&amp;MATCH(MID(COMPRAS!C9690,1,2)&amp;MID(COMPRAS!F9690,1,2)&amp;MID(COMPRAS!D9690,1,2),IVA!W:W,0)),"SIN COD.")</f>
        <v>0</v>
      </c>
    </row>
    <row r="9791" spans="1:86" x14ac:dyDescent="0.25">
      <c r="A9791"/>
      <c r="B9791"/>
      <c r="D9791"/>
      <c r="AL9791">
        <f t="shared" si="1064"/>
        <v>0</v>
      </c>
      <c r="AQ9791">
        <f t="shared" si="1065"/>
        <v>0</v>
      </c>
      <c r="AR9791" t="str">
        <f>IFERROR(IF(OR(AP9791=338,AP9791=340,AP9791=341,AP9791=342,AP9791="342A",AP9791="342B"),PorcenRet(AP9791,AT9791,AU9791),INDEX(PORCENTAJEBUSCAR,MATCH(AP9791,CódigoRET,0),4)*1),"")</f>
        <v/>
      </c>
      <c r="AS9791">
        <f t="shared" si="1066"/>
        <v>0</v>
      </c>
      <c r="BF9791" t="str">
        <f>IFERROR(IF(OR(BD9791=338,BD9791=340,BD9791=341,BD9791=342,BD9791="342A",BD9791="342B"),PorcenRet(BD9791,BH9791,BI9791),INDEX(PORCENTAJEBUSCAR,MATCH(BD9791,CódigoRET,0),4)*1),"")</f>
        <v/>
      </c>
      <c r="BG9791">
        <f t="shared" si="1067"/>
        <v>0</v>
      </c>
      <c r="BO9791">
        <f t="shared" si="1068"/>
        <v>0</v>
      </c>
      <c r="CC9791">
        <f t="shared" si="1069"/>
        <v>0</v>
      </c>
      <c r="CD9791">
        <f t="shared" si="1070"/>
        <v>0</v>
      </c>
      <c r="CG9791">
        <f ca="1">IFERROR(INDIRECT("IVA!X"&amp;MATCH(MID(COMPRAS!C9691,1,2)&amp;MID(COMPRAS!F9691,1,2)&amp;MID(COMPRAS!D9691,1,2),IVA!W:W,0)),"SIN COD.")</f>
        <v>0</v>
      </c>
      <c r="CH9791">
        <f ca="1">IFERROR(INDIRECT("IVA!Y"&amp;MATCH(MID(COMPRAS!C9691,1,2)&amp;MID(COMPRAS!F9691,1,2)&amp;MID(COMPRAS!D9691,1,2),IVA!W:W,0)),"SIN COD.")</f>
        <v>0</v>
      </c>
    </row>
    <row r="9792" spans="1:86" x14ac:dyDescent="0.25">
      <c r="A9792"/>
      <c r="B9792"/>
      <c r="D9792"/>
      <c r="AL9792">
        <f t="shared" si="1064"/>
        <v>0</v>
      </c>
      <c r="AQ9792">
        <f t="shared" si="1065"/>
        <v>0</v>
      </c>
      <c r="AR9792" t="str">
        <f>IFERROR(IF(OR(AP9792=338,AP9792=340,AP9792=341,AP9792=342,AP9792="342A",AP9792="342B"),PorcenRet(AP9792,AT9792,AU9792),INDEX(PORCENTAJEBUSCAR,MATCH(AP9792,CódigoRET,0),4)*1),"")</f>
        <v/>
      </c>
      <c r="AS9792">
        <f t="shared" si="1066"/>
        <v>0</v>
      </c>
      <c r="BF9792" t="str">
        <f>IFERROR(IF(OR(BD9792=338,BD9792=340,BD9792=341,BD9792=342,BD9792="342A",BD9792="342B"),PorcenRet(BD9792,BH9792,BI9792),INDEX(PORCENTAJEBUSCAR,MATCH(BD9792,CódigoRET,0),4)*1),"")</f>
        <v/>
      </c>
      <c r="BG9792">
        <f t="shared" si="1067"/>
        <v>0</v>
      </c>
      <c r="BO9792">
        <f t="shared" si="1068"/>
        <v>0</v>
      </c>
      <c r="CC9792">
        <f t="shared" si="1069"/>
        <v>0</v>
      </c>
      <c r="CD9792">
        <f t="shared" si="1070"/>
        <v>0</v>
      </c>
      <c r="CG9792">
        <f ca="1">IFERROR(INDIRECT("IVA!X"&amp;MATCH(MID(COMPRAS!C9692,1,2)&amp;MID(COMPRAS!F9692,1,2)&amp;MID(COMPRAS!D9692,1,2),IVA!W:W,0)),"SIN COD.")</f>
        <v>0</v>
      </c>
      <c r="CH9792">
        <f ca="1">IFERROR(INDIRECT("IVA!Y"&amp;MATCH(MID(COMPRAS!C9692,1,2)&amp;MID(COMPRAS!F9692,1,2)&amp;MID(COMPRAS!D9692,1,2),IVA!W:W,0)),"SIN COD.")</f>
        <v>0</v>
      </c>
    </row>
    <row r="9793" spans="1:86" x14ac:dyDescent="0.25">
      <c r="A9793"/>
      <c r="B9793"/>
      <c r="D9793"/>
      <c r="AL9793">
        <f t="shared" si="1064"/>
        <v>0</v>
      </c>
      <c r="AQ9793">
        <f t="shared" si="1065"/>
        <v>0</v>
      </c>
      <c r="AR9793" t="str">
        <f>IFERROR(IF(OR(AP9793=338,AP9793=340,AP9793=341,AP9793=342,AP9793="342A",AP9793="342B"),PorcenRet(AP9793,AT9793,AU9793),INDEX(PORCENTAJEBUSCAR,MATCH(AP9793,CódigoRET,0),4)*1),"")</f>
        <v/>
      </c>
      <c r="AS9793">
        <f t="shared" si="1066"/>
        <v>0</v>
      </c>
      <c r="BF9793" t="str">
        <f>IFERROR(IF(OR(BD9793=338,BD9793=340,BD9793=341,BD9793=342,BD9793="342A",BD9793="342B"),PorcenRet(BD9793,BH9793,BI9793),INDEX(PORCENTAJEBUSCAR,MATCH(BD9793,CódigoRET,0),4)*1),"")</f>
        <v/>
      </c>
      <c r="BG9793">
        <f t="shared" si="1067"/>
        <v>0</v>
      </c>
      <c r="BO9793">
        <f t="shared" si="1068"/>
        <v>0</v>
      </c>
      <c r="CC9793">
        <f t="shared" si="1069"/>
        <v>0</v>
      </c>
      <c r="CD9793">
        <f t="shared" si="1070"/>
        <v>0</v>
      </c>
      <c r="CG9793">
        <f ca="1">IFERROR(INDIRECT("IVA!X"&amp;MATCH(MID(COMPRAS!C9693,1,2)&amp;MID(COMPRAS!F9693,1,2)&amp;MID(COMPRAS!D9693,1,2),IVA!W:W,0)),"SIN COD.")</f>
        <v>0</v>
      </c>
      <c r="CH9793">
        <f ca="1">IFERROR(INDIRECT("IVA!Y"&amp;MATCH(MID(COMPRAS!C9693,1,2)&amp;MID(COMPRAS!F9693,1,2)&amp;MID(COMPRAS!D9693,1,2),IVA!W:W,0)),"SIN COD.")</f>
        <v>0</v>
      </c>
    </row>
    <row r="9794" spans="1:86" x14ac:dyDescent="0.25">
      <c r="A9794"/>
      <c r="B9794"/>
      <c r="D9794"/>
      <c r="AL9794">
        <f t="shared" ref="AL9794:AL9857" si="1071">O9794+P9794+Q9794+R9794+S9794+T9794+U9794+V9794</f>
        <v>0</v>
      </c>
      <c r="AQ9794">
        <f t="shared" ref="AQ9794:AQ9857" si="1072">+P9794+Q9794+R9794+S9794-BE9794-BQ9794-BW9794+O9794</f>
        <v>0</v>
      </c>
      <c r="AR9794" t="str">
        <f>IFERROR(IF(OR(AP9794=338,AP9794=340,AP9794=341,AP9794=342,AP9794="342A",AP9794="342B"),PorcenRet(AP9794,AT9794,AU9794),INDEX(PORCENTAJEBUSCAR,MATCH(AP9794,CódigoRET,0),4)*1),"")</f>
        <v/>
      </c>
      <c r="AS9794">
        <f t="shared" ref="AS9794:AS9857" si="1073">ROUND(IF(AP9794="",0,AQ9794*(AR9794/100)),2)</f>
        <v>0</v>
      </c>
      <c r="BF9794" t="str">
        <f>IFERROR(IF(OR(BD9794=338,BD9794=340,BD9794=341,BD9794=342,BD9794="342A",BD9794="342B"),PorcenRet(BD9794,BH9794,BI9794),INDEX(PORCENTAJEBUSCAR,MATCH(BD9794,CódigoRET,0),4)*1),"")</f>
        <v/>
      </c>
      <c r="BG9794">
        <f t="shared" ref="BG9794:BG9857" si="1074">ROUND(IF(BD9794="",0,BE9794*(BF9794/100)),2)</f>
        <v>0</v>
      </c>
      <c r="BO9794">
        <f t="shared" ref="BO9794:BO9857" si="1075">IF(MID(F9794,1,2)="41",SUM(O9794:S9794),0)</f>
        <v>0</v>
      </c>
      <c r="CC9794">
        <f t="shared" ref="CC9794:CC9857" si="1076">O9794+P9794+Q9794+R9794+S9794</f>
        <v>0</v>
      </c>
      <c r="CD9794">
        <f t="shared" ref="CD9794:CD9857" si="1077">T9794+U9794</f>
        <v>0</v>
      </c>
      <c r="CG9794">
        <f ca="1">IFERROR(INDIRECT("IVA!X"&amp;MATCH(MID(COMPRAS!C9694,1,2)&amp;MID(COMPRAS!F9694,1,2)&amp;MID(COMPRAS!D9694,1,2),IVA!W:W,0)),"SIN COD.")</f>
        <v>0</v>
      </c>
      <c r="CH9794">
        <f ca="1">IFERROR(INDIRECT("IVA!Y"&amp;MATCH(MID(COMPRAS!C9694,1,2)&amp;MID(COMPRAS!F9694,1,2)&amp;MID(COMPRAS!D9694,1,2),IVA!W:W,0)),"SIN COD.")</f>
        <v>0</v>
      </c>
    </row>
    <row r="9795" spans="1:86" x14ac:dyDescent="0.25">
      <c r="A9795"/>
      <c r="B9795"/>
      <c r="D9795"/>
      <c r="AL9795">
        <f t="shared" si="1071"/>
        <v>0</v>
      </c>
      <c r="AQ9795">
        <f t="shared" si="1072"/>
        <v>0</v>
      </c>
      <c r="AR9795" t="str">
        <f>IFERROR(IF(OR(AP9795=338,AP9795=340,AP9795=341,AP9795=342,AP9795="342A",AP9795="342B"),PorcenRet(AP9795,AT9795,AU9795),INDEX(PORCENTAJEBUSCAR,MATCH(AP9795,CódigoRET,0),4)*1),"")</f>
        <v/>
      </c>
      <c r="AS9795">
        <f t="shared" si="1073"/>
        <v>0</v>
      </c>
      <c r="BF9795" t="str">
        <f>IFERROR(IF(OR(BD9795=338,BD9795=340,BD9795=341,BD9795=342,BD9795="342A",BD9795="342B"),PorcenRet(BD9795,BH9795,BI9795),INDEX(PORCENTAJEBUSCAR,MATCH(BD9795,CódigoRET,0),4)*1),"")</f>
        <v/>
      </c>
      <c r="BG9795">
        <f t="shared" si="1074"/>
        <v>0</v>
      </c>
      <c r="BO9795">
        <f t="shared" si="1075"/>
        <v>0</v>
      </c>
      <c r="CC9795">
        <f t="shared" si="1076"/>
        <v>0</v>
      </c>
      <c r="CD9795">
        <f t="shared" si="1077"/>
        <v>0</v>
      </c>
      <c r="CG9795">
        <f ca="1">IFERROR(INDIRECT("IVA!X"&amp;MATCH(MID(COMPRAS!C9695,1,2)&amp;MID(COMPRAS!F9695,1,2)&amp;MID(COMPRAS!D9695,1,2),IVA!W:W,0)),"SIN COD.")</f>
        <v>0</v>
      </c>
      <c r="CH9795">
        <f ca="1">IFERROR(INDIRECT("IVA!Y"&amp;MATCH(MID(COMPRAS!C9695,1,2)&amp;MID(COMPRAS!F9695,1,2)&amp;MID(COMPRAS!D9695,1,2),IVA!W:W,0)),"SIN COD.")</f>
        <v>0</v>
      </c>
    </row>
    <row r="9796" spans="1:86" x14ac:dyDescent="0.25">
      <c r="A9796"/>
      <c r="B9796"/>
      <c r="D9796"/>
      <c r="AL9796">
        <f t="shared" si="1071"/>
        <v>0</v>
      </c>
      <c r="AQ9796">
        <f t="shared" si="1072"/>
        <v>0</v>
      </c>
      <c r="AR9796" t="str">
        <f>IFERROR(IF(OR(AP9796=338,AP9796=340,AP9796=341,AP9796=342,AP9796="342A",AP9796="342B"),PorcenRet(AP9796,AT9796,AU9796),INDEX(PORCENTAJEBUSCAR,MATCH(AP9796,CódigoRET,0),4)*1),"")</f>
        <v/>
      </c>
      <c r="AS9796">
        <f t="shared" si="1073"/>
        <v>0</v>
      </c>
      <c r="BF9796" t="str">
        <f>IFERROR(IF(OR(BD9796=338,BD9796=340,BD9796=341,BD9796=342,BD9796="342A",BD9796="342B"),PorcenRet(BD9796,BH9796,BI9796),INDEX(PORCENTAJEBUSCAR,MATCH(BD9796,CódigoRET,0),4)*1),"")</f>
        <v/>
      </c>
      <c r="BG9796">
        <f t="shared" si="1074"/>
        <v>0</v>
      </c>
      <c r="BO9796">
        <f t="shared" si="1075"/>
        <v>0</v>
      </c>
      <c r="CC9796">
        <f t="shared" si="1076"/>
        <v>0</v>
      </c>
      <c r="CD9796">
        <f t="shared" si="1077"/>
        <v>0</v>
      </c>
      <c r="CG9796">
        <f ca="1">IFERROR(INDIRECT("IVA!X"&amp;MATCH(MID(COMPRAS!C9696,1,2)&amp;MID(COMPRAS!F9696,1,2)&amp;MID(COMPRAS!D9696,1,2),IVA!W:W,0)),"SIN COD.")</f>
        <v>0</v>
      </c>
      <c r="CH9796">
        <f ca="1">IFERROR(INDIRECT("IVA!Y"&amp;MATCH(MID(COMPRAS!C9696,1,2)&amp;MID(COMPRAS!F9696,1,2)&amp;MID(COMPRAS!D9696,1,2),IVA!W:W,0)),"SIN COD.")</f>
        <v>0</v>
      </c>
    </row>
    <row r="9797" spans="1:86" x14ac:dyDescent="0.25">
      <c r="A9797"/>
      <c r="B9797"/>
      <c r="D9797"/>
      <c r="AL9797">
        <f t="shared" si="1071"/>
        <v>0</v>
      </c>
      <c r="AQ9797">
        <f t="shared" si="1072"/>
        <v>0</v>
      </c>
      <c r="AR9797" t="str">
        <f>IFERROR(IF(OR(AP9797=338,AP9797=340,AP9797=341,AP9797=342,AP9797="342A",AP9797="342B"),PorcenRet(AP9797,AT9797,AU9797),INDEX(PORCENTAJEBUSCAR,MATCH(AP9797,CódigoRET,0),4)*1),"")</f>
        <v/>
      </c>
      <c r="AS9797">
        <f t="shared" si="1073"/>
        <v>0</v>
      </c>
      <c r="BF9797" t="str">
        <f>IFERROR(IF(OR(BD9797=338,BD9797=340,BD9797=341,BD9797=342,BD9797="342A",BD9797="342B"),PorcenRet(BD9797,BH9797,BI9797),INDEX(PORCENTAJEBUSCAR,MATCH(BD9797,CódigoRET,0),4)*1),"")</f>
        <v/>
      </c>
      <c r="BG9797">
        <f t="shared" si="1074"/>
        <v>0</v>
      </c>
      <c r="BO9797">
        <f t="shared" si="1075"/>
        <v>0</v>
      </c>
      <c r="CC9797">
        <f t="shared" si="1076"/>
        <v>0</v>
      </c>
      <c r="CD9797">
        <f t="shared" si="1077"/>
        <v>0</v>
      </c>
      <c r="CG9797">
        <f ca="1">IFERROR(INDIRECT("IVA!X"&amp;MATCH(MID(COMPRAS!C9697,1,2)&amp;MID(COMPRAS!F9697,1,2)&amp;MID(COMPRAS!D9697,1,2),IVA!W:W,0)),"SIN COD.")</f>
        <v>0</v>
      </c>
      <c r="CH9797">
        <f ca="1">IFERROR(INDIRECT("IVA!Y"&amp;MATCH(MID(COMPRAS!C9697,1,2)&amp;MID(COMPRAS!F9697,1,2)&amp;MID(COMPRAS!D9697,1,2),IVA!W:W,0)),"SIN COD.")</f>
        <v>0</v>
      </c>
    </row>
    <row r="9798" spans="1:86" x14ac:dyDescent="0.25">
      <c r="A9798"/>
      <c r="B9798"/>
      <c r="D9798"/>
      <c r="AL9798">
        <f t="shared" si="1071"/>
        <v>0</v>
      </c>
      <c r="AQ9798">
        <f t="shared" si="1072"/>
        <v>0</v>
      </c>
      <c r="AR9798" t="str">
        <f>IFERROR(IF(OR(AP9798=338,AP9798=340,AP9798=341,AP9798=342,AP9798="342A",AP9798="342B"),PorcenRet(AP9798,AT9798,AU9798),INDEX(PORCENTAJEBUSCAR,MATCH(AP9798,CódigoRET,0),4)*1),"")</f>
        <v/>
      </c>
      <c r="AS9798">
        <f t="shared" si="1073"/>
        <v>0</v>
      </c>
      <c r="BF9798" t="str">
        <f>IFERROR(IF(OR(BD9798=338,BD9798=340,BD9798=341,BD9798=342,BD9798="342A",BD9798="342B"),PorcenRet(BD9798,BH9798,BI9798),INDEX(PORCENTAJEBUSCAR,MATCH(BD9798,CódigoRET,0),4)*1),"")</f>
        <v/>
      </c>
      <c r="BG9798">
        <f t="shared" si="1074"/>
        <v>0</v>
      </c>
      <c r="BO9798">
        <f t="shared" si="1075"/>
        <v>0</v>
      </c>
      <c r="CC9798">
        <f t="shared" si="1076"/>
        <v>0</v>
      </c>
      <c r="CD9798">
        <f t="shared" si="1077"/>
        <v>0</v>
      </c>
      <c r="CG9798">
        <f ca="1">IFERROR(INDIRECT("IVA!X"&amp;MATCH(MID(COMPRAS!C9698,1,2)&amp;MID(COMPRAS!F9698,1,2)&amp;MID(COMPRAS!D9698,1,2),IVA!W:W,0)),"SIN COD.")</f>
        <v>0</v>
      </c>
      <c r="CH9798">
        <f ca="1">IFERROR(INDIRECT("IVA!Y"&amp;MATCH(MID(COMPRAS!C9698,1,2)&amp;MID(COMPRAS!F9698,1,2)&amp;MID(COMPRAS!D9698,1,2),IVA!W:W,0)),"SIN COD.")</f>
        <v>0</v>
      </c>
    </row>
    <row r="9799" spans="1:86" x14ac:dyDescent="0.25">
      <c r="A9799"/>
      <c r="B9799"/>
      <c r="D9799"/>
      <c r="AL9799">
        <f t="shared" si="1071"/>
        <v>0</v>
      </c>
      <c r="AQ9799">
        <f t="shared" si="1072"/>
        <v>0</v>
      </c>
      <c r="AR9799" t="str">
        <f>IFERROR(IF(OR(AP9799=338,AP9799=340,AP9799=341,AP9799=342,AP9799="342A",AP9799="342B"),PorcenRet(AP9799,AT9799,AU9799),INDEX(PORCENTAJEBUSCAR,MATCH(AP9799,CódigoRET,0),4)*1),"")</f>
        <v/>
      </c>
      <c r="AS9799">
        <f t="shared" si="1073"/>
        <v>0</v>
      </c>
      <c r="BF9799" t="str">
        <f>IFERROR(IF(OR(BD9799=338,BD9799=340,BD9799=341,BD9799=342,BD9799="342A",BD9799="342B"),PorcenRet(BD9799,BH9799,BI9799),INDEX(PORCENTAJEBUSCAR,MATCH(BD9799,CódigoRET,0),4)*1),"")</f>
        <v/>
      </c>
      <c r="BG9799">
        <f t="shared" si="1074"/>
        <v>0</v>
      </c>
      <c r="BO9799">
        <f t="shared" si="1075"/>
        <v>0</v>
      </c>
      <c r="CC9799">
        <f t="shared" si="1076"/>
        <v>0</v>
      </c>
      <c r="CD9799">
        <f t="shared" si="1077"/>
        <v>0</v>
      </c>
      <c r="CG9799">
        <f ca="1">IFERROR(INDIRECT("IVA!X"&amp;MATCH(MID(COMPRAS!C9699,1,2)&amp;MID(COMPRAS!F9699,1,2)&amp;MID(COMPRAS!D9699,1,2),IVA!W:W,0)),"SIN COD.")</f>
        <v>0</v>
      </c>
      <c r="CH9799">
        <f ca="1">IFERROR(INDIRECT("IVA!Y"&amp;MATCH(MID(COMPRAS!C9699,1,2)&amp;MID(COMPRAS!F9699,1,2)&amp;MID(COMPRAS!D9699,1,2),IVA!W:W,0)),"SIN COD.")</f>
        <v>0</v>
      </c>
    </row>
    <row r="9800" spans="1:86" x14ac:dyDescent="0.25">
      <c r="A9800"/>
      <c r="B9800"/>
      <c r="D9800"/>
      <c r="AL9800">
        <f t="shared" si="1071"/>
        <v>0</v>
      </c>
      <c r="AQ9800">
        <f t="shared" si="1072"/>
        <v>0</v>
      </c>
      <c r="AR9800" t="str">
        <f>IFERROR(IF(OR(AP9800=338,AP9800=340,AP9800=341,AP9800=342,AP9800="342A",AP9800="342B"),PorcenRet(AP9800,AT9800,AU9800),INDEX(PORCENTAJEBUSCAR,MATCH(AP9800,CódigoRET,0),4)*1),"")</f>
        <v/>
      </c>
      <c r="AS9800">
        <f t="shared" si="1073"/>
        <v>0</v>
      </c>
      <c r="BF9800" t="str">
        <f>IFERROR(IF(OR(BD9800=338,BD9800=340,BD9800=341,BD9800=342,BD9800="342A",BD9800="342B"),PorcenRet(BD9800,BH9800,BI9800),INDEX(PORCENTAJEBUSCAR,MATCH(BD9800,CódigoRET,0),4)*1),"")</f>
        <v/>
      </c>
      <c r="BG9800">
        <f t="shared" si="1074"/>
        <v>0</v>
      </c>
      <c r="BO9800">
        <f t="shared" si="1075"/>
        <v>0</v>
      </c>
      <c r="CC9800">
        <f t="shared" si="1076"/>
        <v>0</v>
      </c>
      <c r="CD9800">
        <f t="shared" si="1077"/>
        <v>0</v>
      </c>
      <c r="CG9800">
        <f ca="1">IFERROR(INDIRECT("IVA!X"&amp;MATCH(MID(COMPRAS!C9700,1,2)&amp;MID(COMPRAS!F9700,1,2)&amp;MID(COMPRAS!D9700,1,2),IVA!W:W,0)),"SIN COD.")</f>
        <v>0</v>
      </c>
      <c r="CH9800">
        <f ca="1">IFERROR(INDIRECT("IVA!Y"&amp;MATCH(MID(COMPRAS!C9700,1,2)&amp;MID(COMPRAS!F9700,1,2)&amp;MID(COMPRAS!D9700,1,2),IVA!W:W,0)),"SIN COD.")</f>
        <v>0</v>
      </c>
    </row>
    <row r="9801" spans="1:86" x14ac:dyDescent="0.25">
      <c r="A9801"/>
      <c r="B9801"/>
      <c r="D9801"/>
      <c r="AL9801">
        <f t="shared" si="1071"/>
        <v>0</v>
      </c>
      <c r="AQ9801">
        <f t="shared" si="1072"/>
        <v>0</v>
      </c>
      <c r="AR9801" t="str">
        <f>IFERROR(IF(OR(AP9801=338,AP9801=340,AP9801=341,AP9801=342,AP9801="342A",AP9801="342B"),PorcenRet(AP9801,AT9801,AU9801),INDEX(PORCENTAJEBUSCAR,MATCH(AP9801,CódigoRET,0),4)*1),"")</f>
        <v/>
      </c>
      <c r="AS9801">
        <f t="shared" si="1073"/>
        <v>0</v>
      </c>
      <c r="BF9801" t="str">
        <f>IFERROR(IF(OR(BD9801=338,BD9801=340,BD9801=341,BD9801=342,BD9801="342A",BD9801="342B"),PorcenRet(BD9801,BH9801,BI9801),INDEX(PORCENTAJEBUSCAR,MATCH(BD9801,CódigoRET,0),4)*1),"")</f>
        <v/>
      </c>
      <c r="BG9801">
        <f t="shared" si="1074"/>
        <v>0</v>
      </c>
      <c r="BO9801">
        <f t="shared" si="1075"/>
        <v>0</v>
      </c>
      <c r="CC9801">
        <f t="shared" si="1076"/>
        <v>0</v>
      </c>
      <c r="CD9801">
        <f t="shared" si="1077"/>
        <v>0</v>
      </c>
      <c r="CG9801">
        <f ca="1">IFERROR(INDIRECT("IVA!X"&amp;MATCH(MID(COMPRAS!C9701,1,2)&amp;MID(COMPRAS!F9701,1,2)&amp;MID(COMPRAS!D9701,1,2),IVA!W:W,0)),"SIN COD.")</f>
        <v>0</v>
      </c>
      <c r="CH9801">
        <f ca="1">IFERROR(INDIRECT("IVA!Y"&amp;MATCH(MID(COMPRAS!C9701,1,2)&amp;MID(COMPRAS!F9701,1,2)&amp;MID(COMPRAS!D9701,1,2),IVA!W:W,0)),"SIN COD.")</f>
        <v>0</v>
      </c>
    </row>
    <row r="9802" spans="1:86" x14ac:dyDescent="0.25">
      <c r="A9802"/>
      <c r="B9802"/>
      <c r="D9802"/>
      <c r="AL9802">
        <f t="shared" si="1071"/>
        <v>0</v>
      </c>
      <c r="AQ9802">
        <f t="shared" si="1072"/>
        <v>0</v>
      </c>
      <c r="AR9802" t="str">
        <f>IFERROR(IF(OR(AP9802=338,AP9802=340,AP9802=341,AP9802=342,AP9802="342A",AP9802="342B"),PorcenRet(AP9802,AT9802,AU9802),INDEX(PORCENTAJEBUSCAR,MATCH(AP9802,CódigoRET,0),4)*1),"")</f>
        <v/>
      </c>
      <c r="AS9802">
        <f t="shared" si="1073"/>
        <v>0</v>
      </c>
      <c r="BF9802" t="str">
        <f>IFERROR(IF(OR(BD9802=338,BD9802=340,BD9802=341,BD9802=342,BD9802="342A",BD9802="342B"),PorcenRet(BD9802,BH9802,BI9802),INDEX(PORCENTAJEBUSCAR,MATCH(BD9802,CódigoRET,0),4)*1),"")</f>
        <v/>
      </c>
      <c r="BG9802">
        <f t="shared" si="1074"/>
        <v>0</v>
      </c>
      <c r="BO9802">
        <f t="shared" si="1075"/>
        <v>0</v>
      </c>
      <c r="CC9802">
        <f t="shared" si="1076"/>
        <v>0</v>
      </c>
      <c r="CD9802">
        <f t="shared" si="1077"/>
        <v>0</v>
      </c>
      <c r="CG9802">
        <f ca="1">IFERROR(INDIRECT("IVA!X"&amp;MATCH(MID(COMPRAS!C9702,1,2)&amp;MID(COMPRAS!F9702,1,2)&amp;MID(COMPRAS!D9702,1,2),IVA!W:W,0)),"SIN COD.")</f>
        <v>0</v>
      </c>
      <c r="CH9802">
        <f ca="1">IFERROR(INDIRECT("IVA!Y"&amp;MATCH(MID(COMPRAS!C9702,1,2)&amp;MID(COMPRAS!F9702,1,2)&amp;MID(COMPRAS!D9702,1,2),IVA!W:W,0)),"SIN COD.")</f>
        <v>0</v>
      </c>
    </row>
    <row r="9803" spans="1:86" x14ac:dyDescent="0.25">
      <c r="A9803"/>
      <c r="B9803"/>
      <c r="D9803"/>
      <c r="AL9803">
        <f t="shared" si="1071"/>
        <v>0</v>
      </c>
      <c r="AQ9803">
        <f t="shared" si="1072"/>
        <v>0</v>
      </c>
      <c r="AR9803" t="str">
        <f>IFERROR(IF(OR(AP9803=338,AP9803=340,AP9803=341,AP9803=342,AP9803="342A",AP9803="342B"),PorcenRet(AP9803,AT9803,AU9803),INDEX(PORCENTAJEBUSCAR,MATCH(AP9803,CódigoRET,0),4)*1),"")</f>
        <v/>
      </c>
      <c r="AS9803">
        <f t="shared" si="1073"/>
        <v>0</v>
      </c>
      <c r="BF9803" t="str">
        <f>IFERROR(IF(OR(BD9803=338,BD9803=340,BD9803=341,BD9803=342,BD9803="342A",BD9803="342B"),PorcenRet(BD9803,BH9803,BI9803),INDEX(PORCENTAJEBUSCAR,MATCH(BD9803,CódigoRET,0),4)*1),"")</f>
        <v/>
      </c>
      <c r="BG9803">
        <f t="shared" si="1074"/>
        <v>0</v>
      </c>
      <c r="BO9803">
        <f t="shared" si="1075"/>
        <v>0</v>
      </c>
      <c r="CC9803">
        <f t="shared" si="1076"/>
        <v>0</v>
      </c>
      <c r="CD9803">
        <f t="shared" si="1077"/>
        <v>0</v>
      </c>
      <c r="CG9803">
        <f ca="1">IFERROR(INDIRECT("IVA!X"&amp;MATCH(MID(COMPRAS!C9703,1,2)&amp;MID(COMPRAS!F9703,1,2)&amp;MID(COMPRAS!D9703,1,2),IVA!W:W,0)),"SIN COD.")</f>
        <v>0</v>
      </c>
      <c r="CH9803">
        <f ca="1">IFERROR(INDIRECT("IVA!Y"&amp;MATCH(MID(COMPRAS!C9703,1,2)&amp;MID(COMPRAS!F9703,1,2)&amp;MID(COMPRAS!D9703,1,2),IVA!W:W,0)),"SIN COD.")</f>
        <v>0</v>
      </c>
    </row>
    <row r="9804" spans="1:86" x14ac:dyDescent="0.25">
      <c r="A9804"/>
      <c r="B9804"/>
      <c r="D9804"/>
      <c r="AL9804">
        <f t="shared" si="1071"/>
        <v>0</v>
      </c>
      <c r="AQ9804">
        <f t="shared" si="1072"/>
        <v>0</v>
      </c>
      <c r="AR9804" t="str">
        <f>IFERROR(IF(OR(AP9804=338,AP9804=340,AP9804=341,AP9804=342,AP9804="342A",AP9804="342B"),PorcenRet(AP9804,AT9804,AU9804),INDEX(PORCENTAJEBUSCAR,MATCH(AP9804,CódigoRET,0),4)*1),"")</f>
        <v/>
      </c>
      <c r="AS9804">
        <f t="shared" si="1073"/>
        <v>0</v>
      </c>
      <c r="BF9804" t="str">
        <f>IFERROR(IF(OR(BD9804=338,BD9804=340,BD9804=341,BD9804=342,BD9804="342A",BD9804="342B"),PorcenRet(BD9804,BH9804,BI9804),INDEX(PORCENTAJEBUSCAR,MATCH(BD9804,CódigoRET,0),4)*1),"")</f>
        <v/>
      </c>
      <c r="BG9804">
        <f t="shared" si="1074"/>
        <v>0</v>
      </c>
      <c r="BO9804">
        <f t="shared" si="1075"/>
        <v>0</v>
      </c>
      <c r="CC9804">
        <f t="shared" si="1076"/>
        <v>0</v>
      </c>
      <c r="CD9804">
        <f t="shared" si="1077"/>
        <v>0</v>
      </c>
      <c r="CG9804">
        <f ca="1">IFERROR(INDIRECT("IVA!X"&amp;MATCH(MID(COMPRAS!C9704,1,2)&amp;MID(COMPRAS!F9704,1,2)&amp;MID(COMPRAS!D9704,1,2),IVA!W:W,0)),"SIN COD.")</f>
        <v>0</v>
      </c>
      <c r="CH9804">
        <f ca="1">IFERROR(INDIRECT("IVA!Y"&amp;MATCH(MID(COMPRAS!C9704,1,2)&amp;MID(COMPRAS!F9704,1,2)&amp;MID(COMPRAS!D9704,1,2),IVA!W:W,0)),"SIN COD.")</f>
        <v>0</v>
      </c>
    </row>
    <row r="9805" spans="1:86" x14ac:dyDescent="0.25">
      <c r="A9805"/>
      <c r="B9805"/>
      <c r="D9805"/>
      <c r="AL9805">
        <f t="shared" si="1071"/>
        <v>0</v>
      </c>
      <c r="AQ9805">
        <f t="shared" si="1072"/>
        <v>0</v>
      </c>
      <c r="AR9805" t="str">
        <f>IFERROR(IF(OR(AP9805=338,AP9805=340,AP9805=341,AP9805=342,AP9805="342A",AP9805="342B"),PorcenRet(AP9805,AT9805,AU9805),INDEX(PORCENTAJEBUSCAR,MATCH(AP9805,CódigoRET,0),4)*1),"")</f>
        <v/>
      </c>
      <c r="AS9805">
        <f t="shared" si="1073"/>
        <v>0</v>
      </c>
      <c r="BF9805" t="str">
        <f>IFERROR(IF(OR(BD9805=338,BD9805=340,BD9805=341,BD9805=342,BD9805="342A",BD9805="342B"),PorcenRet(BD9805,BH9805,BI9805),INDEX(PORCENTAJEBUSCAR,MATCH(BD9805,CódigoRET,0),4)*1),"")</f>
        <v/>
      </c>
      <c r="BG9805">
        <f t="shared" si="1074"/>
        <v>0</v>
      </c>
      <c r="BO9805">
        <f t="shared" si="1075"/>
        <v>0</v>
      </c>
      <c r="CC9805">
        <f t="shared" si="1076"/>
        <v>0</v>
      </c>
      <c r="CD9805">
        <f t="shared" si="1077"/>
        <v>0</v>
      </c>
      <c r="CG9805">
        <f ca="1">IFERROR(INDIRECT("IVA!X"&amp;MATCH(MID(COMPRAS!C9705,1,2)&amp;MID(COMPRAS!F9705,1,2)&amp;MID(COMPRAS!D9705,1,2),IVA!W:W,0)),"SIN COD.")</f>
        <v>0</v>
      </c>
      <c r="CH9805">
        <f ca="1">IFERROR(INDIRECT("IVA!Y"&amp;MATCH(MID(COMPRAS!C9705,1,2)&amp;MID(COMPRAS!F9705,1,2)&amp;MID(COMPRAS!D9705,1,2),IVA!W:W,0)),"SIN COD.")</f>
        <v>0</v>
      </c>
    </row>
    <row r="9806" spans="1:86" x14ac:dyDescent="0.25">
      <c r="A9806"/>
      <c r="B9806"/>
      <c r="D9806"/>
      <c r="AL9806">
        <f t="shared" si="1071"/>
        <v>0</v>
      </c>
      <c r="AQ9806">
        <f t="shared" si="1072"/>
        <v>0</v>
      </c>
      <c r="AR9806" t="str">
        <f>IFERROR(IF(OR(AP9806=338,AP9806=340,AP9806=341,AP9806=342,AP9806="342A",AP9806="342B"),PorcenRet(AP9806,AT9806,AU9806),INDEX(PORCENTAJEBUSCAR,MATCH(AP9806,CódigoRET,0),4)*1),"")</f>
        <v/>
      </c>
      <c r="AS9806">
        <f t="shared" si="1073"/>
        <v>0</v>
      </c>
      <c r="BF9806" t="str">
        <f>IFERROR(IF(OR(BD9806=338,BD9806=340,BD9806=341,BD9806=342,BD9806="342A",BD9806="342B"),PorcenRet(BD9806,BH9806,BI9806),INDEX(PORCENTAJEBUSCAR,MATCH(BD9806,CódigoRET,0),4)*1),"")</f>
        <v/>
      </c>
      <c r="BG9806">
        <f t="shared" si="1074"/>
        <v>0</v>
      </c>
      <c r="BO9806">
        <f t="shared" si="1075"/>
        <v>0</v>
      </c>
      <c r="CC9806">
        <f t="shared" si="1076"/>
        <v>0</v>
      </c>
      <c r="CD9806">
        <f t="shared" si="1077"/>
        <v>0</v>
      </c>
      <c r="CG9806">
        <f ca="1">IFERROR(INDIRECT("IVA!X"&amp;MATCH(MID(COMPRAS!C9706,1,2)&amp;MID(COMPRAS!F9706,1,2)&amp;MID(COMPRAS!D9706,1,2),IVA!W:W,0)),"SIN COD.")</f>
        <v>0</v>
      </c>
      <c r="CH9806">
        <f ca="1">IFERROR(INDIRECT("IVA!Y"&amp;MATCH(MID(COMPRAS!C9706,1,2)&amp;MID(COMPRAS!F9706,1,2)&amp;MID(COMPRAS!D9706,1,2),IVA!W:W,0)),"SIN COD.")</f>
        <v>0</v>
      </c>
    </row>
    <row r="9807" spans="1:86" x14ac:dyDescent="0.25">
      <c r="A9807"/>
      <c r="B9807"/>
      <c r="D9807"/>
      <c r="AL9807">
        <f t="shared" si="1071"/>
        <v>0</v>
      </c>
      <c r="AQ9807">
        <f t="shared" si="1072"/>
        <v>0</v>
      </c>
      <c r="AR9807" t="str">
        <f>IFERROR(IF(OR(AP9807=338,AP9807=340,AP9807=341,AP9807=342,AP9807="342A",AP9807="342B"),PorcenRet(AP9807,AT9807,AU9807),INDEX(PORCENTAJEBUSCAR,MATCH(AP9807,CódigoRET,0),4)*1),"")</f>
        <v/>
      </c>
      <c r="AS9807">
        <f t="shared" si="1073"/>
        <v>0</v>
      </c>
      <c r="BF9807" t="str">
        <f>IFERROR(IF(OR(BD9807=338,BD9807=340,BD9807=341,BD9807=342,BD9807="342A",BD9807="342B"),PorcenRet(BD9807,BH9807,BI9807),INDEX(PORCENTAJEBUSCAR,MATCH(BD9807,CódigoRET,0),4)*1),"")</f>
        <v/>
      </c>
      <c r="BG9807">
        <f t="shared" si="1074"/>
        <v>0</v>
      </c>
      <c r="BO9807">
        <f t="shared" si="1075"/>
        <v>0</v>
      </c>
      <c r="CC9807">
        <f t="shared" si="1076"/>
        <v>0</v>
      </c>
      <c r="CD9807">
        <f t="shared" si="1077"/>
        <v>0</v>
      </c>
      <c r="CG9807">
        <f ca="1">IFERROR(INDIRECT("IVA!X"&amp;MATCH(MID(COMPRAS!C9707,1,2)&amp;MID(COMPRAS!F9707,1,2)&amp;MID(COMPRAS!D9707,1,2),IVA!W:W,0)),"SIN COD.")</f>
        <v>0</v>
      </c>
      <c r="CH9807">
        <f ca="1">IFERROR(INDIRECT("IVA!Y"&amp;MATCH(MID(COMPRAS!C9707,1,2)&amp;MID(COMPRAS!F9707,1,2)&amp;MID(COMPRAS!D9707,1,2),IVA!W:W,0)),"SIN COD.")</f>
        <v>0</v>
      </c>
    </row>
    <row r="9808" spans="1:86" x14ac:dyDescent="0.25">
      <c r="A9808"/>
      <c r="B9808"/>
      <c r="D9808"/>
      <c r="AL9808">
        <f t="shared" si="1071"/>
        <v>0</v>
      </c>
      <c r="AQ9808">
        <f t="shared" si="1072"/>
        <v>0</v>
      </c>
      <c r="AR9808" t="str">
        <f>IFERROR(IF(OR(AP9808=338,AP9808=340,AP9808=341,AP9808=342,AP9808="342A",AP9808="342B"),PorcenRet(AP9808,AT9808,AU9808),INDEX(PORCENTAJEBUSCAR,MATCH(AP9808,CódigoRET,0),4)*1),"")</f>
        <v/>
      </c>
      <c r="AS9808">
        <f t="shared" si="1073"/>
        <v>0</v>
      </c>
      <c r="BF9808" t="str">
        <f>IFERROR(IF(OR(BD9808=338,BD9808=340,BD9808=341,BD9808=342,BD9808="342A",BD9808="342B"),PorcenRet(BD9808,BH9808,BI9808),INDEX(PORCENTAJEBUSCAR,MATCH(BD9808,CódigoRET,0),4)*1),"")</f>
        <v/>
      </c>
      <c r="BG9808">
        <f t="shared" si="1074"/>
        <v>0</v>
      </c>
      <c r="BO9808">
        <f t="shared" si="1075"/>
        <v>0</v>
      </c>
      <c r="CC9808">
        <f t="shared" si="1076"/>
        <v>0</v>
      </c>
      <c r="CD9808">
        <f t="shared" si="1077"/>
        <v>0</v>
      </c>
      <c r="CG9808">
        <f ca="1">IFERROR(INDIRECT("IVA!X"&amp;MATCH(MID(COMPRAS!C9708,1,2)&amp;MID(COMPRAS!F9708,1,2)&amp;MID(COMPRAS!D9708,1,2),IVA!W:W,0)),"SIN COD.")</f>
        <v>0</v>
      </c>
      <c r="CH9808">
        <f ca="1">IFERROR(INDIRECT("IVA!Y"&amp;MATCH(MID(COMPRAS!C9708,1,2)&amp;MID(COMPRAS!F9708,1,2)&amp;MID(COMPRAS!D9708,1,2),IVA!W:W,0)),"SIN COD.")</f>
        <v>0</v>
      </c>
    </row>
    <row r="9809" spans="1:86" x14ac:dyDescent="0.25">
      <c r="A9809"/>
      <c r="B9809"/>
      <c r="D9809"/>
      <c r="AL9809">
        <f t="shared" si="1071"/>
        <v>0</v>
      </c>
      <c r="AQ9809">
        <f t="shared" si="1072"/>
        <v>0</v>
      </c>
      <c r="AR9809" t="str">
        <f>IFERROR(IF(OR(AP9809=338,AP9809=340,AP9809=341,AP9809=342,AP9809="342A",AP9809="342B"),PorcenRet(AP9809,AT9809,AU9809),INDEX(PORCENTAJEBUSCAR,MATCH(AP9809,CódigoRET,0),4)*1),"")</f>
        <v/>
      </c>
      <c r="AS9809">
        <f t="shared" si="1073"/>
        <v>0</v>
      </c>
      <c r="BF9809" t="str">
        <f>IFERROR(IF(OR(BD9809=338,BD9809=340,BD9809=341,BD9809=342,BD9809="342A",BD9809="342B"),PorcenRet(BD9809,BH9809,BI9809),INDEX(PORCENTAJEBUSCAR,MATCH(BD9809,CódigoRET,0),4)*1),"")</f>
        <v/>
      </c>
      <c r="BG9809">
        <f t="shared" si="1074"/>
        <v>0</v>
      </c>
      <c r="BO9809">
        <f t="shared" si="1075"/>
        <v>0</v>
      </c>
      <c r="CC9809">
        <f t="shared" si="1076"/>
        <v>0</v>
      </c>
      <c r="CD9809">
        <f t="shared" si="1077"/>
        <v>0</v>
      </c>
      <c r="CG9809">
        <f ca="1">IFERROR(INDIRECT("IVA!X"&amp;MATCH(MID(COMPRAS!C9709,1,2)&amp;MID(COMPRAS!F9709,1,2)&amp;MID(COMPRAS!D9709,1,2),IVA!W:W,0)),"SIN COD.")</f>
        <v>0</v>
      </c>
      <c r="CH9809">
        <f ca="1">IFERROR(INDIRECT("IVA!Y"&amp;MATCH(MID(COMPRAS!C9709,1,2)&amp;MID(COMPRAS!F9709,1,2)&amp;MID(COMPRAS!D9709,1,2),IVA!W:W,0)),"SIN COD.")</f>
        <v>0</v>
      </c>
    </row>
    <row r="9810" spans="1:86" x14ac:dyDescent="0.25">
      <c r="A9810"/>
      <c r="B9810"/>
      <c r="D9810"/>
      <c r="AL9810">
        <f t="shared" si="1071"/>
        <v>0</v>
      </c>
      <c r="AQ9810">
        <f t="shared" si="1072"/>
        <v>0</v>
      </c>
      <c r="AR9810" t="str">
        <f>IFERROR(IF(OR(AP9810=338,AP9810=340,AP9810=341,AP9810=342,AP9810="342A",AP9810="342B"),PorcenRet(AP9810,AT9810,AU9810),INDEX(PORCENTAJEBUSCAR,MATCH(AP9810,CódigoRET,0),4)*1),"")</f>
        <v/>
      </c>
      <c r="AS9810">
        <f t="shared" si="1073"/>
        <v>0</v>
      </c>
      <c r="BF9810" t="str">
        <f>IFERROR(IF(OR(BD9810=338,BD9810=340,BD9810=341,BD9810=342,BD9810="342A",BD9810="342B"),PorcenRet(BD9810,BH9810,BI9810),INDEX(PORCENTAJEBUSCAR,MATCH(BD9810,CódigoRET,0),4)*1),"")</f>
        <v/>
      </c>
      <c r="BG9810">
        <f t="shared" si="1074"/>
        <v>0</v>
      </c>
      <c r="BO9810">
        <f t="shared" si="1075"/>
        <v>0</v>
      </c>
      <c r="CC9810">
        <f t="shared" si="1076"/>
        <v>0</v>
      </c>
      <c r="CD9810">
        <f t="shared" si="1077"/>
        <v>0</v>
      </c>
      <c r="CG9810">
        <f ca="1">IFERROR(INDIRECT("IVA!X"&amp;MATCH(MID(COMPRAS!C9710,1,2)&amp;MID(COMPRAS!F9710,1,2)&amp;MID(COMPRAS!D9710,1,2),IVA!W:W,0)),"SIN COD.")</f>
        <v>0</v>
      </c>
      <c r="CH9810">
        <f ca="1">IFERROR(INDIRECT("IVA!Y"&amp;MATCH(MID(COMPRAS!C9710,1,2)&amp;MID(COMPRAS!F9710,1,2)&amp;MID(COMPRAS!D9710,1,2),IVA!W:W,0)),"SIN COD.")</f>
        <v>0</v>
      </c>
    </row>
    <row r="9811" spans="1:86" x14ac:dyDescent="0.25">
      <c r="A9811"/>
      <c r="B9811"/>
      <c r="D9811"/>
      <c r="AL9811">
        <f t="shared" si="1071"/>
        <v>0</v>
      </c>
      <c r="AQ9811">
        <f t="shared" si="1072"/>
        <v>0</v>
      </c>
      <c r="AR9811" t="str">
        <f>IFERROR(IF(OR(AP9811=338,AP9811=340,AP9811=341,AP9811=342,AP9811="342A",AP9811="342B"),PorcenRet(AP9811,AT9811,AU9811),INDEX(PORCENTAJEBUSCAR,MATCH(AP9811,CódigoRET,0),4)*1),"")</f>
        <v/>
      </c>
      <c r="AS9811">
        <f t="shared" si="1073"/>
        <v>0</v>
      </c>
      <c r="BF9811" t="str">
        <f>IFERROR(IF(OR(BD9811=338,BD9811=340,BD9811=341,BD9811=342,BD9811="342A",BD9811="342B"),PorcenRet(BD9811,BH9811,BI9811),INDEX(PORCENTAJEBUSCAR,MATCH(BD9811,CódigoRET,0),4)*1),"")</f>
        <v/>
      </c>
      <c r="BG9811">
        <f t="shared" si="1074"/>
        <v>0</v>
      </c>
      <c r="BO9811">
        <f t="shared" si="1075"/>
        <v>0</v>
      </c>
      <c r="CC9811">
        <f t="shared" si="1076"/>
        <v>0</v>
      </c>
      <c r="CD9811">
        <f t="shared" si="1077"/>
        <v>0</v>
      </c>
      <c r="CG9811">
        <f ca="1">IFERROR(INDIRECT("IVA!X"&amp;MATCH(MID(COMPRAS!C9711,1,2)&amp;MID(COMPRAS!F9711,1,2)&amp;MID(COMPRAS!D9711,1,2),IVA!W:W,0)),"SIN COD.")</f>
        <v>0</v>
      </c>
      <c r="CH9811">
        <f ca="1">IFERROR(INDIRECT("IVA!Y"&amp;MATCH(MID(COMPRAS!C9711,1,2)&amp;MID(COMPRAS!F9711,1,2)&amp;MID(COMPRAS!D9711,1,2),IVA!W:W,0)),"SIN COD.")</f>
        <v>0</v>
      </c>
    </row>
    <row r="9812" spans="1:86" x14ac:dyDescent="0.25">
      <c r="A9812"/>
      <c r="B9812"/>
      <c r="D9812"/>
      <c r="AL9812">
        <f t="shared" si="1071"/>
        <v>0</v>
      </c>
      <c r="AQ9812">
        <f t="shared" si="1072"/>
        <v>0</v>
      </c>
      <c r="AR9812" t="str">
        <f>IFERROR(IF(OR(AP9812=338,AP9812=340,AP9812=341,AP9812=342,AP9812="342A",AP9812="342B"),PorcenRet(AP9812,AT9812,AU9812),INDEX(PORCENTAJEBUSCAR,MATCH(AP9812,CódigoRET,0),4)*1),"")</f>
        <v/>
      </c>
      <c r="AS9812">
        <f t="shared" si="1073"/>
        <v>0</v>
      </c>
      <c r="BF9812" t="str">
        <f>IFERROR(IF(OR(BD9812=338,BD9812=340,BD9812=341,BD9812=342,BD9812="342A",BD9812="342B"),PorcenRet(BD9812,BH9812,BI9812),INDEX(PORCENTAJEBUSCAR,MATCH(BD9812,CódigoRET,0),4)*1),"")</f>
        <v/>
      </c>
      <c r="BG9812">
        <f t="shared" si="1074"/>
        <v>0</v>
      </c>
      <c r="BO9812">
        <f t="shared" si="1075"/>
        <v>0</v>
      </c>
      <c r="CC9812">
        <f t="shared" si="1076"/>
        <v>0</v>
      </c>
      <c r="CD9812">
        <f t="shared" si="1077"/>
        <v>0</v>
      </c>
      <c r="CG9812">
        <f ca="1">IFERROR(INDIRECT("IVA!X"&amp;MATCH(MID(COMPRAS!C9712,1,2)&amp;MID(COMPRAS!F9712,1,2)&amp;MID(COMPRAS!D9712,1,2),IVA!W:W,0)),"SIN COD.")</f>
        <v>0</v>
      </c>
      <c r="CH9812">
        <f ca="1">IFERROR(INDIRECT("IVA!Y"&amp;MATCH(MID(COMPRAS!C9712,1,2)&amp;MID(COMPRAS!F9712,1,2)&amp;MID(COMPRAS!D9712,1,2),IVA!W:W,0)),"SIN COD.")</f>
        <v>0</v>
      </c>
    </row>
    <row r="9813" spans="1:86" x14ac:dyDescent="0.25">
      <c r="A9813"/>
      <c r="B9813"/>
      <c r="D9813"/>
      <c r="AL9813">
        <f t="shared" si="1071"/>
        <v>0</v>
      </c>
      <c r="AQ9813">
        <f t="shared" si="1072"/>
        <v>0</v>
      </c>
      <c r="AR9813" t="str">
        <f>IFERROR(IF(OR(AP9813=338,AP9813=340,AP9813=341,AP9813=342,AP9813="342A",AP9813="342B"),PorcenRet(AP9813,AT9813,AU9813),INDEX(PORCENTAJEBUSCAR,MATCH(AP9813,CódigoRET,0),4)*1),"")</f>
        <v/>
      </c>
      <c r="AS9813">
        <f t="shared" si="1073"/>
        <v>0</v>
      </c>
      <c r="BF9813" t="str">
        <f>IFERROR(IF(OR(BD9813=338,BD9813=340,BD9813=341,BD9813=342,BD9813="342A",BD9813="342B"),PorcenRet(BD9813,BH9813,BI9813),INDEX(PORCENTAJEBUSCAR,MATCH(BD9813,CódigoRET,0),4)*1),"")</f>
        <v/>
      </c>
      <c r="BG9813">
        <f t="shared" si="1074"/>
        <v>0</v>
      </c>
      <c r="BO9813">
        <f t="shared" si="1075"/>
        <v>0</v>
      </c>
      <c r="CC9813">
        <f t="shared" si="1076"/>
        <v>0</v>
      </c>
      <c r="CD9813">
        <f t="shared" si="1077"/>
        <v>0</v>
      </c>
      <c r="CG9813">
        <f ca="1">IFERROR(INDIRECT("IVA!X"&amp;MATCH(MID(COMPRAS!C9713,1,2)&amp;MID(COMPRAS!F9713,1,2)&amp;MID(COMPRAS!D9713,1,2),IVA!W:W,0)),"SIN COD.")</f>
        <v>0</v>
      </c>
      <c r="CH9813">
        <f ca="1">IFERROR(INDIRECT("IVA!Y"&amp;MATCH(MID(COMPRAS!C9713,1,2)&amp;MID(COMPRAS!F9713,1,2)&amp;MID(COMPRAS!D9713,1,2),IVA!W:W,0)),"SIN COD.")</f>
        <v>0</v>
      </c>
    </row>
    <row r="9814" spans="1:86" x14ac:dyDescent="0.25">
      <c r="A9814"/>
      <c r="B9814"/>
      <c r="D9814"/>
      <c r="AL9814">
        <f t="shared" si="1071"/>
        <v>0</v>
      </c>
      <c r="AQ9814">
        <f t="shared" si="1072"/>
        <v>0</v>
      </c>
      <c r="AR9814" t="str">
        <f>IFERROR(IF(OR(AP9814=338,AP9814=340,AP9814=341,AP9814=342,AP9814="342A",AP9814="342B"),PorcenRet(AP9814,AT9814,AU9814),INDEX(PORCENTAJEBUSCAR,MATCH(AP9814,CódigoRET,0),4)*1),"")</f>
        <v/>
      </c>
      <c r="AS9814">
        <f t="shared" si="1073"/>
        <v>0</v>
      </c>
      <c r="BF9814" t="str">
        <f>IFERROR(IF(OR(BD9814=338,BD9814=340,BD9814=341,BD9814=342,BD9814="342A",BD9814="342B"),PorcenRet(BD9814,BH9814,BI9814),INDEX(PORCENTAJEBUSCAR,MATCH(BD9814,CódigoRET,0),4)*1),"")</f>
        <v/>
      </c>
      <c r="BG9814">
        <f t="shared" si="1074"/>
        <v>0</v>
      </c>
      <c r="BO9814">
        <f t="shared" si="1075"/>
        <v>0</v>
      </c>
      <c r="CC9814">
        <f t="shared" si="1076"/>
        <v>0</v>
      </c>
      <c r="CD9814">
        <f t="shared" si="1077"/>
        <v>0</v>
      </c>
      <c r="CG9814">
        <f ca="1">IFERROR(INDIRECT("IVA!X"&amp;MATCH(MID(COMPRAS!C9714,1,2)&amp;MID(COMPRAS!F9714,1,2)&amp;MID(COMPRAS!D9714,1,2),IVA!W:W,0)),"SIN COD.")</f>
        <v>0</v>
      </c>
      <c r="CH9814">
        <f ca="1">IFERROR(INDIRECT("IVA!Y"&amp;MATCH(MID(COMPRAS!C9714,1,2)&amp;MID(COMPRAS!F9714,1,2)&amp;MID(COMPRAS!D9714,1,2),IVA!W:W,0)),"SIN COD.")</f>
        <v>0</v>
      </c>
    </row>
    <row r="9815" spans="1:86" x14ac:dyDescent="0.25">
      <c r="A9815"/>
      <c r="B9815"/>
      <c r="D9815"/>
      <c r="AL9815">
        <f t="shared" si="1071"/>
        <v>0</v>
      </c>
      <c r="AQ9815">
        <f t="shared" si="1072"/>
        <v>0</v>
      </c>
      <c r="AR9815" t="str">
        <f>IFERROR(IF(OR(AP9815=338,AP9815=340,AP9815=341,AP9815=342,AP9815="342A",AP9815="342B"),PorcenRet(AP9815,AT9815,AU9815),INDEX(PORCENTAJEBUSCAR,MATCH(AP9815,CódigoRET,0),4)*1),"")</f>
        <v/>
      </c>
      <c r="AS9815">
        <f t="shared" si="1073"/>
        <v>0</v>
      </c>
      <c r="BF9815" t="str">
        <f>IFERROR(IF(OR(BD9815=338,BD9815=340,BD9815=341,BD9815=342,BD9815="342A",BD9815="342B"),PorcenRet(BD9815,BH9815,BI9815),INDEX(PORCENTAJEBUSCAR,MATCH(BD9815,CódigoRET,0),4)*1),"")</f>
        <v/>
      </c>
      <c r="BG9815">
        <f t="shared" si="1074"/>
        <v>0</v>
      </c>
      <c r="BO9815">
        <f t="shared" si="1075"/>
        <v>0</v>
      </c>
      <c r="CC9815">
        <f t="shared" si="1076"/>
        <v>0</v>
      </c>
      <c r="CD9815">
        <f t="shared" si="1077"/>
        <v>0</v>
      </c>
      <c r="CG9815">
        <f ca="1">IFERROR(INDIRECT("IVA!X"&amp;MATCH(MID(COMPRAS!C9715,1,2)&amp;MID(COMPRAS!F9715,1,2)&amp;MID(COMPRAS!D9715,1,2),IVA!W:W,0)),"SIN COD.")</f>
        <v>0</v>
      </c>
      <c r="CH9815">
        <f ca="1">IFERROR(INDIRECT("IVA!Y"&amp;MATCH(MID(COMPRAS!C9715,1,2)&amp;MID(COMPRAS!F9715,1,2)&amp;MID(COMPRAS!D9715,1,2),IVA!W:W,0)),"SIN COD.")</f>
        <v>0</v>
      </c>
    </row>
    <row r="9816" spans="1:86" x14ac:dyDescent="0.25">
      <c r="A9816"/>
      <c r="B9816"/>
      <c r="D9816"/>
      <c r="AL9816">
        <f t="shared" si="1071"/>
        <v>0</v>
      </c>
      <c r="AQ9816">
        <f t="shared" si="1072"/>
        <v>0</v>
      </c>
      <c r="AR9816" t="str">
        <f>IFERROR(IF(OR(AP9816=338,AP9816=340,AP9816=341,AP9816=342,AP9816="342A",AP9816="342B"),PorcenRet(AP9816,AT9816,AU9816),INDEX(PORCENTAJEBUSCAR,MATCH(AP9816,CódigoRET,0),4)*1),"")</f>
        <v/>
      </c>
      <c r="AS9816">
        <f t="shared" si="1073"/>
        <v>0</v>
      </c>
      <c r="BF9816" t="str">
        <f>IFERROR(IF(OR(BD9816=338,BD9816=340,BD9816=341,BD9816=342,BD9816="342A",BD9816="342B"),PorcenRet(BD9816,BH9816,BI9816),INDEX(PORCENTAJEBUSCAR,MATCH(BD9816,CódigoRET,0),4)*1),"")</f>
        <v/>
      </c>
      <c r="BG9816">
        <f t="shared" si="1074"/>
        <v>0</v>
      </c>
      <c r="BO9816">
        <f t="shared" si="1075"/>
        <v>0</v>
      </c>
      <c r="CC9816">
        <f t="shared" si="1076"/>
        <v>0</v>
      </c>
      <c r="CD9816">
        <f t="shared" si="1077"/>
        <v>0</v>
      </c>
      <c r="CG9816">
        <f ca="1">IFERROR(INDIRECT("IVA!X"&amp;MATCH(MID(COMPRAS!C9716,1,2)&amp;MID(COMPRAS!F9716,1,2)&amp;MID(COMPRAS!D9716,1,2),IVA!W:W,0)),"SIN COD.")</f>
        <v>0</v>
      </c>
      <c r="CH9816">
        <f ca="1">IFERROR(INDIRECT("IVA!Y"&amp;MATCH(MID(COMPRAS!C9716,1,2)&amp;MID(COMPRAS!F9716,1,2)&amp;MID(COMPRAS!D9716,1,2),IVA!W:W,0)),"SIN COD.")</f>
        <v>0</v>
      </c>
    </row>
    <row r="9817" spans="1:86" x14ac:dyDescent="0.25">
      <c r="A9817"/>
      <c r="B9817"/>
      <c r="D9817"/>
      <c r="AL9817">
        <f t="shared" si="1071"/>
        <v>0</v>
      </c>
      <c r="AQ9817">
        <f t="shared" si="1072"/>
        <v>0</v>
      </c>
      <c r="AR9817" t="str">
        <f>IFERROR(IF(OR(AP9817=338,AP9817=340,AP9817=341,AP9817=342,AP9817="342A",AP9817="342B"),PorcenRet(AP9817,AT9817,AU9817),INDEX(PORCENTAJEBUSCAR,MATCH(AP9817,CódigoRET,0),4)*1),"")</f>
        <v/>
      </c>
      <c r="AS9817">
        <f t="shared" si="1073"/>
        <v>0</v>
      </c>
      <c r="BF9817" t="str">
        <f>IFERROR(IF(OR(BD9817=338,BD9817=340,BD9817=341,BD9817=342,BD9817="342A",BD9817="342B"),PorcenRet(BD9817,BH9817,BI9817),INDEX(PORCENTAJEBUSCAR,MATCH(BD9817,CódigoRET,0),4)*1),"")</f>
        <v/>
      </c>
      <c r="BG9817">
        <f t="shared" si="1074"/>
        <v>0</v>
      </c>
      <c r="BO9817">
        <f t="shared" si="1075"/>
        <v>0</v>
      </c>
      <c r="CC9817">
        <f t="shared" si="1076"/>
        <v>0</v>
      </c>
      <c r="CD9817">
        <f t="shared" si="1077"/>
        <v>0</v>
      </c>
      <c r="CG9817">
        <f ca="1">IFERROR(INDIRECT("IVA!X"&amp;MATCH(MID(COMPRAS!C9717,1,2)&amp;MID(COMPRAS!F9717,1,2)&amp;MID(COMPRAS!D9717,1,2),IVA!W:W,0)),"SIN COD.")</f>
        <v>0</v>
      </c>
      <c r="CH9817">
        <f ca="1">IFERROR(INDIRECT("IVA!Y"&amp;MATCH(MID(COMPRAS!C9717,1,2)&amp;MID(COMPRAS!F9717,1,2)&amp;MID(COMPRAS!D9717,1,2),IVA!W:W,0)),"SIN COD.")</f>
        <v>0</v>
      </c>
    </row>
    <row r="9818" spans="1:86" x14ac:dyDescent="0.25">
      <c r="A9818"/>
      <c r="B9818"/>
      <c r="D9818"/>
      <c r="AL9818">
        <f t="shared" si="1071"/>
        <v>0</v>
      </c>
      <c r="AQ9818">
        <f t="shared" si="1072"/>
        <v>0</v>
      </c>
      <c r="AR9818" t="str">
        <f>IFERROR(IF(OR(AP9818=338,AP9818=340,AP9818=341,AP9818=342,AP9818="342A",AP9818="342B"),PorcenRet(AP9818,AT9818,AU9818),INDEX(PORCENTAJEBUSCAR,MATCH(AP9818,CódigoRET,0),4)*1),"")</f>
        <v/>
      </c>
      <c r="AS9818">
        <f t="shared" si="1073"/>
        <v>0</v>
      </c>
      <c r="BF9818" t="str">
        <f>IFERROR(IF(OR(BD9818=338,BD9818=340,BD9818=341,BD9818=342,BD9818="342A",BD9818="342B"),PorcenRet(BD9818,BH9818,BI9818),INDEX(PORCENTAJEBUSCAR,MATCH(BD9818,CódigoRET,0),4)*1),"")</f>
        <v/>
      </c>
      <c r="BG9818">
        <f t="shared" si="1074"/>
        <v>0</v>
      </c>
      <c r="BO9818">
        <f t="shared" si="1075"/>
        <v>0</v>
      </c>
      <c r="CC9818">
        <f t="shared" si="1076"/>
        <v>0</v>
      </c>
      <c r="CD9818">
        <f t="shared" si="1077"/>
        <v>0</v>
      </c>
      <c r="CG9818">
        <f ca="1">IFERROR(INDIRECT("IVA!X"&amp;MATCH(MID(COMPRAS!C9718,1,2)&amp;MID(COMPRAS!F9718,1,2)&amp;MID(COMPRAS!D9718,1,2),IVA!W:W,0)),"SIN COD.")</f>
        <v>0</v>
      </c>
      <c r="CH9818">
        <f ca="1">IFERROR(INDIRECT("IVA!Y"&amp;MATCH(MID(COMPRAS!C9718,1,2)&amp;MID(COMPRAS!F9718,1,2)&amp;MID(COMPRAS!D9718,1,2),IVA!W:W,0)),"SIN COD.")</f>
        <v>0</v>
      </c>
    </row>
    <row r="9819" spans="1:86" x14ac:dyDescent="0.25">
      <c r="A9819"/>
      <c r="B9819"/>
      <c r="D9819"/>
      <c r="AL9819">
        <f t="shared" si="1071"/>
        <v>0</v>
      </c>
      <c r="AQ9819">
        <f t="shared" si="1072"/>
        <v>0</v>
      </c>
      <c r="AR9819" t="str">
        <f>IFERROR(IF(OR(AP9819=338,AP9819=340,AP9819=341,AP9819=342,AP9819="342A",AP9819="342B"),PorcenRet(AP9819,AT9819,AU9819),INDEX(PORCENTAJEBUSCAR,MATCH(AP9819,CódigoRET,0),4)*1),"")</f>
        <v/>
      </c>
      <c r="AS9819">
        <f t="shared" si="1073"/>
        <v>0</v>
      </c>
      <c r="BF9819" t="str">
        <f>IFERROR(IF(OR(BD9819=338,BD9819=340,BD9819=341,BD9819=342,BD9819="342A",BD9819="342B"),PorcenRet(BD9819,BH9819,BI9819),INDEX(PORCENTAJEBUSCAR,MATCH(BD9819,CódigoRET,0),4)*1),"")</f>
        <v/>
      </c>
      <c r="BG9819">
        <f t="shared" si="1074"/>
        <v>0</v>
      </c>
      <c r="BO9819">
        <f t="shared" si="1075"/>
        <v>0</v>
      </c>
      <c r="CC9819">
        <f t="shared" si="1076"/>
        <v>0</v>
      </c>
      <c r="CD9819">
        <f t="shared" si="1077"/>
        <v>0</v>
      </c>
      <c r="CG9819">
        <f ca="1">IFERROR(INDIRECT("IVA!X"&amp;MATCH(MID(COMPRAS!C9719,1,2)&amp;MID(COMPRAS!F9719,1,2)&amp;MID(COMPRAS!D9719,1,2),IVA!W:W,0)),"SIN COD.")</f>
        <v>0</v>
      </c>
      <c r="CH9819">
        <f ca="1">IFERROR(INDIRECT("IVA!Y"&amp;MATCH(MID(COMPRAS!C9719,1,2)&amp;MID(COMPRAS!F9719,1,2)&amp;MID(COMPRAS!D9719,1,2),IVA!W:W,0)),"SIN COD.")</f>
        <v>0</v>
      </c>
    </row>
    <row r="9820" spans="1:86" x14ac:dyDescent="0.25">
      <c r="A9820"/>
      <c r="B9820"/>
      <c r="D9820"/>
      <c r="AL9820">
        <f t="shared" si="1071"/>
        <v>0</v>
      </c>
      <c r="AQ9820">
        <f t="shared" si="1072"/>
        <v>0</v>
      </c>
      <c r="AR9820" t="str">
        <f>IFERROR(IF(OR(AP9820=338,AP9820=340,AP9820=341,AP9820=342,AP9820="342A",AP9820="342B"),PorcenRet(AP9820,AT9820,AU9820),INDEX(PORCENTAJEBUSCAR,MATCH(AP9820,CódigoRET,0),4)*1),"")</f>
        <v/>
      </c>
      <c r="AS9820">
        <f t="shared" si="1073"/>
        <v>0</v>
      </c>
      <c r="BF9820" t="str">
        <f>IFERROR(IF(OR(BD9820=338,BD9820=340,BD9820=341,BD9820=342,BD9820="342A",BD9820="342B"),PorcenRet(BD9820,BH9820,BI9820),INDEX(PORCENTAJEBUSCAR,MATCH(BD9820,CódigoRET,0),4)*1),"")</f>
        <v/>
      </c>
      <c r="BG9820">
        <f t="shared" si="1074"/>
        <v>0</v>
      </c>
      <c r="BO9820">
        <f t="shared" si="1075"/>
        <v>0</v>
      </c>
      <c r="CC9820">
        <f t="shared" si="1076"/>
        <v>0</v>
      </c>
      <c r="CD9820">
        <f t="shared" si="1077"/>
        <v>0</v>
      </c>
      <c r="CG9820">
        <f ca="1">IFERROR(INDIRECT("IVA!X"&amp;MATCH(MID(COMPRAS!C9720,1,2)&amp;MID(COMPRAS!F9720,1,2)&amp;MID(COMPRAS!D9720,1,2),IVA!W:W,0)),"SIN COD.")</f>
        <v>0</v>
      </c>
      <c r="CH9820">
        <f ca="1">IFERROR(INDIRECT("IVA!Y"&amp;MATCH(MID(COMPRAS!C9720,1,2)&amp;MID(COMPRAS!F9720,1,2)&amp;MID(COMPRAS!D9720,1,2),IVA!W:W,0)),"SIN COD.")</f>
        <v>0</v>
      </c>
    </row>
    <row r="9821" spans="1:86" x14ac:dyDescent="0.25">
      <c r="A9821"/>
      <c r="B9821"/>
      <c r="D9821"/>
      <c r="AL9821">
        <f t="shared" si="1071"/>
        <v>0</v>
      </c>
      <c r="AQ9821">
        <f t="shared" si="1072"/>
        <v>0</v>
      </c>
      <c r="AR9821" t="str">
        <f>IFERROR(IF(OR(AP9821=338,AP9821=340,AP9821=341,AP9821=342,AP9821="342A",AP9821="342B"),PorcenRet(AP9821,AT9821,AU9821),INDEX(PORCENTAJEBUSCAR,MATCH(AP9821,CódigoRET,0),4)*1),"")</f>
        <v/>
      </c>
      <c r="AS9821">
        <f t="shared" si="1073"/>
        <v>0</v>
      </c>
      <c r="BF9821" t="str">
        <f>IFERROR(IF(OR(BD9821=338,BD9821=340,BD9821=341,BD9821=342,BD9821="342A",BD9821="342B"),PorcenRet(BD9821,BH9821,BI9821),INDEX(PORCENTAJEBUSCAR,MATCH(BD9821,CódigoRET,0),4)*1),"")</f>
        <v/>
      </c>
      <c r="BG9821">
        <f t="shared" si="1074"/>
        <v>0</v>
      </c>
      <c r="BO9821">
        <f t="shared" si="1075"/>
        <v>0</v>
      </c>
      <c r="CC9821">
        <f t="shared" si="1076"/>
        <v>0</v>
      </c>
      <c r="CD9821">
        <f t="shared" si="1077"/>
        <v>0</v>
      </c>
      <c r="CG9821">
        <f ca="1">IFERROR(INDIRECT("IVA!X"&amp;MATCH(MID(COMPRAS!C9721,1,2)&amp;MID(COMPRAS!F9721,1,2)&amp;MID(COMPRAS!D9721,1,2),IVA!W:W,0)),"SIN COD.")</f>
        <v>0</v>
      </c>
      <c r="CH9821">
        <f ca="1">IFERROR(INDIRECT("IVA!Y"&amp;MATCH(MID(COMPRAS!C9721,1,2)&amp;MID(COMPRAS!F9721,1,2)&amp;MID(COMPRAS!D9721,1,2),IVA!W:W,0)),"SIN COD.")</f>
        <v>0</v>
      </c>
    </row>
    <row r="9822" spans="1:86" x14ac:dyDescent="0.25">
      <c r="A9822"/>
      <c r="B9822"/>
      <c r="D9822"/>
      <c r="AL9822">
        <f t="shared" si="1071"/>
        <v>0</v>
      </c>
      <c r="AQ9822">
        <f t="shared" si="1072"/>
        <v>0</v>
      </c>
      <c r="AR9822" t="str">
        <f>IFERROR(IF(OR(AP9822=338,AP9822=340,AP9822=341,AP9822=342,AP9822="342A",AP9822="342B"),PorcenRet(AP9822,AT9822,AU9822),INDEX(PORCENTAJEBUSCAR,MATCH(AP9822,CódigoRET,0),4)*1),"")</f>
        <v/>
      </c>
      <c r="AS9822">
        <f t="shared" si="1073"/>
        <v>0</v>
      </c>
      <c r="BF9822" t="str">
        <f>IFERROR(IF(OR(BD9822=338,BD9822=340,BD9822=341,BD9822=342,BD9822="342A",BD9822="342B"),PorcenRet(BD9822,BH9822,BI9822),INDEX(PORCENTAJEBUSCAR,MATCH(BD9822,CódigoRET,0),4)*1),"")</f>
        <v/>
      </c>
      <c r="BG9822">
        <f t="shared" si="1074"/>
        <v>0</v>
      </c>
      <c r="BO9822">
        <f t="shared" si="1075"/>
        <v>0</v>
      </c>
      <c r="CC9822">
        <f t="shared" si="1076"/>
        <v>0</v>
      </c>
      <c r="CD9822">
        <f t="shared" si="1077"/>
        <v>0</v>
      </c>
      <c r="CG9822">
        <f ca="1">IFERROR(INDIRECT("IVA!X"&amp;MATCH(MID(COMPRAS!C9722,1,2)&amp;MID(COMPRAS!F9722,1,2)&amp;MID(COMPRAS!D9722,1,2),IVA!W:W,0)),"SIN COD.")</f>
        <v>0</v>
      </c>
      <c r="CH9822">
        <f ca="1">IFERROR(INDIRECT("IVA!Y"&amp;MATCH(MID(COMPRAS!C9722,1,2)&amp;MID(COMPRAS!F9722,1,2)&amp;MID(COMPRAS!D9722,1,2),IVA!W:W,0)),"SIN COD.")</f>
        <v>0</v>
      </c>
    </row>
    <row r="9823" spans="1:86" x14ac:dyDescent="0.25">
      <c r="A9823"/>
      <c r="B9823"/>
      <c r="D9823"/>
      <c r="AL9823">
        <f t="shared" si="1071"/>
        <v>0</v>
      </c>
      <c r="AQ9823">
        <f t="shared" si="1072"/>
        <v>0</v>
      </c>
      <c r="AR9823" t="str">
        <f>IFERROR(IF(OR(AP9823=338,AP9823=340,AP9823=341,AP9823=342,AP9823="342A",AP9823="342B"),PorcenRet(AP9823,AT9823,AU9823),INDEX(PORCENTAJEBUSCAR,MATCH(AP9823,CódigoRET,0),4)*1),"")</f>
        <v/>
      </c>
      <c r="AS9823">
        <f t="shared" si="1073"/>
        <v>0</v>
      </c>
      <c r="BF9823" t="str">
        <f>IFERROR(IF(OR(BD9823=338,BD9823=340,BD9823=341,BD9823=342,BD9823="342A",BD9823="342B"),PorcenRet(BD9823,BH9823,BI9823),INDEX(PORCENTAJEBUSCAR,MATCH(BD9823,CódigoRET,0),4)*1),"")</f>
        <v/>
      </c>
      <c r="BG9823">
        <f t="shared" si="1074"/>
        <v>0</v>
      </c>
      <c r="BO9823">
        <f t="shared" si="1075"/>
        <v>0</v>
      </c>
      <c r="CC9823">
        <f t="shared" si="1076"/>
        <v>0</v>
      </c>
      <c r="CD9823">
        <f t="shared" si="1077"/>
        <v>0</v>
      </c>
      <c r="CG9823">
        <f ca="1">IFERROR(INDIRECT("IVA!X"&amp;MATCH(MID(COMPRAS!C9723,1,2)&amp;MID(COMPRAS!F9723,1,2)&amp;MID(COMPRAS!D9723,1,2),IVA!W:W,0)),"SIN COD.")</f>
        <v>0</v>
      </c>
      <c r="CH9823">
        <f ca="1">IFERROR(INDIRECT("IVA!Y"&amp;MATCH(MID(COMPRAS!C9723,1,2)&amp;MID(COMPRAS!F9723,1,2)&amp;MID(COMPRAS!D9723,1,2),IVA!W:W,0)),"SIN COD.")</f>
        <v>0</v>
      </c>
    </row>
    <row r="9824" spans="1:86" x14ac:dyDescent="0.25">
      <c r="A9824"/>
      <c r="B9824"/>
      <c r="D9824"/>
      <c r="AL9824">
        <f t="shared" si="1071"/>
        <v>0</v>
      </c>
      <c r="AQ9824">
        <f t="shared" si="1072"/>
        <v>0</v>
      </c>
      <c r="AR9824" t="str">
        <f>IFERROR(IF(OR(AP9824=338,AP9824=340,AP9824=341,AP9824=342,AP9824="342A",AP9824="342B"),PorcenRet(AP9824,AT9824,AU9824),INDEX(PORCENTAJEBUSCAR,MATCH(AP9824,CódigoRET,0),4)*1),"")</f>
        <v/>
      </c>
      <c r="AS9824">
        <f t="shared" si="1073"/>
        <v>0</v>
      </c>
      <c r="BF9824" t="str">
        <f>IFERROR(IF(OR(BD9824=338,BD9824=340,BD9824=341,BD9824=342,BD9824="342A",BD9824="342B"),PorcenRet(BD9824,BH9824,BI9824),INDEX(PORCENTAJEBUSCAR,MATCH(BD9824,CódigoRET,0),4)*1),"")</f>
        <v/>
      </c>
      <c r="BG9824">
        <f t="shared" si="1074"/>
        <v>0</v>
      </c>
      <c r="BO9824">
        <f t="shared" si="1075"/>
        <v>0</v>
      </c>
      <c r="CC9824">
        <f t="shared" si="1076"/>
        <v>0</v>
      </c>
      <c r="CD9824">
        <f t="shared" si="1077"/>
        <v>0</v>
      </c>
      <c r="CG9824">
        <f ca="1">IFERROR(INDIRECT("IVA!X"&amp;MATCH(MID(COMPRAS!C9724,1,2)&amp;MID(COMPRAS!F9724,1,2)&amp;MID(COMPRAS!D9724,1,2),IVA!W:W,0)),"SIN COD.")</f>
        <v>0</v>
      </c>
      <c r="CH9824">
        <f ca="1">IFERROR(INDIRECT("IVA!Y"&amp;MATCH(MID(COMPRAS!C9724,1,2)&amp;MID(COMPRAS!F9724,1,2)&amp;MID(COMPRAS!D9724,1,2),IVA!W:W,0)),"SIN COD.")</f>
        <v>0</v>
      </c>
    </row>
    <row r="9825" spans="1:86" x14ac:dyDescent="0.25">
      <c r="A9825"/>
      <c r="B9825"/>
      <c r="D9825"/>
      <c r="AL9825">
        <f t="shared" si="1071"/>
        <v>0</v>
      </c>
      <c r="AQ9825">
        <f t="shared" si="1072"/>
        <v>0</v>
      </c>
      <c r="AR9825" t="str">
        <f>IFERROR(IF(OR(AP9825=338,AP9825=340,AP9825=341,AP9825=342,AP9825="342A",AP9825="342B"),PorcenRet(AP9825,AT9825,AU9825),INDEX(PORCENTAJEBUSCAR,MATCH(AP9825,CódigoRET,0),4)*1),"")</f>
        <v/>
      </c>
      <c r="AS9825">
        <f t="shared" si="1073"/>
        <v>0</v>
      </c>
      <c r="BF9825" t="str">
        <f>IFERROR(IF(OR(BD9825=338,BD9825=340,BD9825=341,BD9825=342,BD9825="342A",BD9825="342B"),PorcenRet(BD9825,BH9825,BI9825),INDEX(PORCENTAJEBUSCAR,MATCH(BD9825,CódigoRET,0),4)*1),"")</f>
        <v/>
      </c>
      <c r="BG9825">
        <f t="shared" si="1074"/>
        <v>0</v>
      </c>
      <c r="BO9825">
        <f t="shared" si="1075"/>
        <v>0</v>
      </c>
      <c r="CC9825">
        <f t="shared" si="1076"/>
        <v>0</v>
      </c>
      <c r="CD9825">
        <f t="shared" si="1077"/>
        <v>0</v>
      </c>
      <c r="CG9825">
        <f ca="1">IFERROR(INDIRECT("IVA!X"&amp;MATCH(MID(COMPRAS!C9725,1,2)&amp;MID(COMPRAS!F9725,1,2)&amp;MID(COMPRAS!D9725,1,2),IVA!W:W,0)),"SIN COD.")</f>
        <v>0</v>
      </c>
      <c r="CH9825">
        <f ca="1">IFERROR(INDIRECT("IVA!Y"&amp;MATCH(MID(COMPRAS!C9725,1,2)&amp;MID(COMPRAS!F9725,1,2)&amp;MID(COMPRAS!D9725,1,2),IVA!W:W,0)),"SIN COD.")</f>
        <v>0</v>
      </c>
    </row>
    <row r="9826" spans="1:86" x14ac:dyDescent="0.25">
      <c r="A9826"/>
      <c r="B9826"/>
      <c r="D9826"/>
      <c r="AL9826">
        <f t="shared" si="1071"/>
        <v>0</v>
      </c>
      <c r="AQ9826">
        <f t="shared" si="1072"/>
        <v>0</v>
      </c>
      <c r="AR9826" t="str">
        <f>IFERROR(IF(OR(AP9826=338,AP9826=340,AP9826=341,AP9826=342,AP9826="342A",AP9826="342B"),PorcenRet(AP9826,AT9826,AU9826),INDEX(PORCENTAJEBUSCAR,MATCH(AP9826,CódigoRET,0),4)*1),"")</f>
        <v/>
      </c>
      <c r="AS9826">
        <f t="shared" si="1073"/>
        <v>0</v>
      </c>
      <c r="BF9826" t="str">
        <f>IFERROR(IF(OR(BD9826=338,BD9826=340,BD9826=341,BD9826=342,BD9826="342A",BD9826="342B"),PorcenRet(BD9826,BH9826,BI9826),INDEX(PORCENTAJEBUSCAR,MATCH(BD9826,CódigoRET,0),4)*1),"")</f>
        <v/>
      </c>
      <c r="BG9826">
        <f t="shared" si="1074"/>
        <v>0</v>
      </c>
      <c r="BO9826">
        <f t="shared" si="1075"/>
        <v>0</v>
      </c>
      <c r="CC9826">
        <f t="shared" si="1076"/>
        <v>0</v>
      </c>
      <c r="CD9826">
        <f t="shared" si="1077"/>
        <v>0</v>
      </c>
      <c r="CG9826">
        <f ca="1">IFERROR(INDIRECT("IVA!X"&amp;MATCH(MID(COMPRAS!C9726,1,2)&amp;MID(COMPRAS!F9726,1,2)&amp;MID(COMPRAS!D9726,1,2),IVA!W:W,0)),"SIN COD.")</f>
        <v>0</v>
      </c>
      <c r="CH9826">
        <f ca="1">IFERROR(INDIRECT("IVA!Y"&amp;MATCH(MID(COMPRAS!C9726,1,2)&amp;MID(COMPRAS!F9726,1,2)&amp;MID(COMPRAS!D9726,1,2),IVA!W:W,0)),"SIN COD.")</f>
        <v>0</v>
      </c>
    </row>
    <row r="9827" spans="1:86" x14ac:dyDescent="0.25">
      <c r="A9827"/>
      <c r="B9827"/>
      <c r="D9827"/>
      <c r="AL9827">
        <f t="shared" si="1071"/>
        <v>0</v>
      </c>
      <c r="AQ9827">
        <f t="shared" si="1072"/>
        <v>0</v>
      </c>
      <c r="AR9827" t="str">
        <f>IFERROR(IF(OR(AP9827=338,AP9827=340,AP9827=341,AP9827=342,AP9827="342A",AP9827="342B"),PorcenRet(AP9827,AT9827,AU9827),INDEX(PORCENTAJEBUSCAR,MATCH(AP9827,CódigoRET,0),4)*1),"")</f>
        <v/>
      </c>
      <c r="AS9827">
        <f t="shared" si="1073"/>
        <v>0</v>
      </c>
      <c r="BF9827" t="str">
        <f>IFERROR(IF(OR(BD9827=338,BD9827=340,BD9827=341,BD9827=342,BD9827="342A",BD9827="342B"),PorcenRet(BD9827,BH9827,BI9827),INDEX(PORCENTAJEBUSCAR,MATCH(BD9827,CódigoRET,0),4)*1),"")</f>
        <v/>
      </c>
      <c r="BG9827">
        <f t="shared" si="1074"/>
        <v>0</v>
      </c>
      <c r="BO9827">
        <f t="shared" si="1075"/>
        <v>0</v>
      </c>
      <c r="CC9827">
        <f t="shared" si="1076"/>
        <v>0</v>
      </c>
      <c r="CD9827">
        <f t="shared" si="1077"/>
        <v>0</v>
      </c>
      <c r="CG9827">
        <f ca="1">IFERROR(INDIRECT("IVA!X"&amp;MATCH(MID(COMPRAS!C9727,1,2)&amp;MID(COMPRAS!F9727,1,2)&amp;MID(COMPRAS!D9727,1,2),IVA!W:W,0)),"SIN COD.")</f>
        <v>0</v>
      </c>
      <c r="CH9827">
        <f ca="1">IFERROR(INDIRECT("IVA!Y"&amp;MATCH(MID(COMPRAS!C9727,1,2)&amp;MID(COMPRAS!F9727,1,2)&amp;MID(COMPRAS!D9727,1,2),IVA!W:W,0)),"SIN COD.")</f>
        <v>0</v>
      </c>
    </row>
    <row r="9828" spans="1:86" x14ac:dyDescent="0.25">
      <c r="A9828"/>
      <c r="B9828"/>
      <c r="D9828"/>
      <c r="AL9828">
        <f t="shared" si="1071"/>
        <v>0</v>
      </c>
      <c r="AQ9828">
        <f t="shared" si="1072"/>
        <v>0</v>
      </c>
      <c r="AR9828" t="str">
        <f>IFERROR(IF(OR(AP9828=338,AP9828=340,AP9828=341,AP9828=342,AP9828="342A",AP9828="342B"),PorcenRet(AP9828,AT9828,AU9828),INDEX(PORCENTAJEBUSCAR,MATCH(AP9828,CódigoRET,0),4)*1),"")</f>
        <v/>
      </c>
      <c r="AS9828">
        <f t="shared" si="1073"/>
        <v>0</v>
      </c>
      <c r="BF9828" t="str">
        <f>IFERROR(IF(OR(BD9828=338,BD9828=340,BD9828=341,BD9828=342,BD9828="342A",BD9828="342B"),PorcenRet(BD9828,BH9828,BI9828),INDEX(PORCENTAJEBUSCAR,MATCH(BD9828,CódigoRET,0),4)*1),"")</f>
        <v/>
      </c>
      <c r="BG9828">
        <f t="shared" si="1074"/>
        <v>0</v>
      </c>
      <c r="BO9828">
        <f t="shared" si="1075"/>
        <v>0</v>
      </c>
      <c r="CC9828">
        <f t="shared" si="1076"/>
        <v>0</v>
      </c>
      <c r="CD9828">
        <f t="shared" si="1077"/>
        <v>0</v>
      </c>
      <c r="CG9828">
        <f ca="1">IFERROR(INDIRECT("IVA!X"&amp;MATCH(MID(COMPRAS!C9728,1,2)&amp;MID(COMPRAS!F9728,1,2)&amp;MID(COMPRAS!D9728,1,2),IVA!W:W,0)),"SIN COD.")</f>
        <v>0</v>
      </c>
      <c r="CH9828">
        <f ca="1">IFERROR(INDIRECT("IVA!Y"&amp;MATCH(MID(COMPRAS!C9728,1,2)&amp;MID(COMPRAS!F9728,1,2)&amp;MID(COMPRAS!D9728,1,2),IVA!W:W,0)),"SIN COD.")</f>
        <v>0</v>
      </c>
    </row>
    <row r="9829" spans="1:86" x14ac:dyDescent="0.25">
      <c r="A9829"/>
      <c r="B9829"/>
      <c r="D9829"/>
      <c r="AL9829">
        <f t="shared" si="1071"/>
        <v>0</v>
      </c>
      <c r="AQ9829">
        <f t="shared" si="1072"/>
        <v>0</v>
      </c>
      <c r="AR9829" t="str">
        <f>IFERROR(IF(OR(AP9829=338,AP9829=340,AP9829=341,AP9829=342,AP9829="342A",AP9829="342B"),PorcenRet(AP9829,AT9829,AU9829),INDEX(PORCENTAJEBUSCAR,MATCH(AP9829,CódigoRET,0),4)*1),"")</f>
        <v/>
      </c>
      <c r="AS9829">
        <f t="shared" si="1073"/>
        <v>0</v>
      </c>
      <c r="BF9829" t="str">
        <f>IFERROR(IF(OR(BD9829=338,BD9829=340,BD9829=341,BD9829=342,BD9829="342A",BD9829="342B"),PorcenRet(BD9829,BH9829,BI9829),INDEX(PORCENTAJEBUSCAR,MATCH(BD9829,CódigoRET,0),4)*1),"")</f>
        <v/>
      </c>
      <c r="BG9829">
        <f t="shared" si="1074"/>
        <v>0</v>
      </c>
      <c r="BO9829">
        <f t="shared" si="1075"/>
        <v>0</v>
      </c>
      <c r="CC9829">
        <f t="shared" si="1076"/>
        <v>0</v>
      </c>
      <c r="CD9829">
        <f t="shared" si="1077"/>
        <v>0</v>
      </c>
      <c r="CG9829">
        <f ca="1">IFERROR(INDIRECT("IVA!X"&amp;MATCH(MID(COMPRAS!C9729,1,2)&amp;MID(COMPRAS!F9729,1,2)&amp;MID(COMPRAS!D9729,1,2),IVA!W:W,0)),"SIN COD.")</f>
        <v>0</v>
      </c>
      <c r="CH9829">
        <f ca="1">IFERROR(INDIRECT("IVA!Y"&amp;MATCH(MID(COMPRAS!C9729,1,2)&amp;MID(COMPRAS!F9729,1,2)&amp;MID(COMPRAS!D9729,1,2),IVA!W:W,0)),"SIN COD.")</f>
        <v>0</v>
      </c>
    </row>
    <row r="9830" spans="1:86" x14ac:dyDescent="0.25">
      <c r="A9830"/>
      <c r="B9830"/>
      <c r="D9830"/>
      <c r="AL9830">
        <f t="shared" si="1071"/>
        <v>0</v>
      </c>
      <c r="AQ9830">
        <f t="shared" si="1072"/>
        <v>0</v>
      </c>
      <c r="AR9830" t="str">
        <f>IFERROR(IF(OR(AP9830=338,AP9830=340,AP9830=341,AP9830=342,AP9830="342A",AP9830="342B"),PorcenRet(AP9830,AT9830,AU9830),INDEX(PORCENTAJEBUSCAR,MATCH(AP9830,CódigoRET,0),4)*1),"")</f>
        <v/>
      </c>
      <c r="AS9830">
        <f t="shared" si="1073"/>
        <v>0</v>
      </c>
      <c r="BF9830" t="str">
        <f>IFERROR(IF(OR(BD9830=338,BD9830=340,BD9830=341,BD9830=342,BD9830="342A",BD9830="342B"),PorcenRet(BD9830,BH9830,BI9830),INDEX(PORCENTAJEBUSCAR,MATCH(BD9830,CódigoRET,0),4)*1),"")</f>
        <v/>
      </c>
      <c r="BG9830">
        <f t="shared" si="1074"/>
        <v>0</v>
      </c>
      <c r="BO9830">
        <f t="shared" si="1075"/>
        <v>0</v>
      </c>
      <c r="CC9830">
        <f t="shared" si="1076"/>
        <v>0</v>
      </c>
      <c r="CD9830">
        <f t="shared" si="1077"/>
        <v>0</v>
      </c>
      <c r="CG9830">
        <f ca="1">IFERROR(INDIRECT("IVA!X"&amp;MATCH(MID(COMPRAS!C9730,1,2)&amp;MID(COMPRAS!F9730,1,2)&amp;MID(COMPRAS!D9730,1,2),IVA!W:W,0)),"SIN COD.")</f>
        <v>0</v>
      </c>
      <c r="CH9830">
        <f ca="1">IFERROR(INDIRECT("IVA!Y"&amp;MATCH(MID(COMPRAS!C9730,1,2)&amp;MID(COMPRAS!F9730,1,2)&amp;MID(COMPRAS!D9730,1,2),IVA!W:W,0)),"SIN COD.")</f>
        <v>0</v>
      </c>
    </row>
    <row r="9831" spans="1:86" x14ac:dyDescent="0.25">
      <c r="A9831"/>
      <c r="B9831"/>
      <c r="D9831"/>
      <c r="AL9831">
        <f t="shared" si="1071"/>
        <v>0</v>
      </c>
      <c r="AQ9831">
        <f t="shared" si="1072"/>
        <v>0</v>
      </c>
      <c r="AR9831" t="str">
        <f>IFERROR(IF(OR(AP9831=338,AP9831=340,AP9831=341,AP9831=342,AP9831="342A",AP9831="342B"),PorcenRet(AP9831,AT9831,AU9831),INDEX(PORCENTAJEBUSCAR,MATCH(AP9831,CódigoRET,0),4)*1),"")</f>
        <v/>
      </c>
      <c r="AS9831">
        <f t="shared" si="1073"/>
        <v>0</v>
      </c>
      <c r="BF9831" t="str">
        <f>IFERROR(IF(OR(BD9831=338,BD9831=340,BD9831=341,BD9831=342,BD9831="342A",BD9831="342B"),PorcenRet(BD9831,BH9831,BI9831),INDEX(PORCENTAJEBUSCAR,MATCH(BD9831,CódigoRET,0),4)*1),"")</f>
        <v/>
      </c>
      <c r="BG9831">
        <f t="shared" si="1074"/>
        <v>0</v>
      </c>
      <c r="BO9831">
        <f t="shared" si="1075"/>
        <v>0</v>
      </c>
      <c r="CC9831">
        <f t="shared" si="1076"/>
        <v>0</v>
      </c>
      <c r="CD9831">
        <f t="shared" si="1077"/>
        <v>0</v>
      </c>
      <c r="CG9831">
        <f ca="1">IFERROR(INDIRECT("IVA!X"&amp;MATCH(MID(COMPRAS!C9731,1,2)&amp;MID(COMPRAS!F9731,1,2)&amp;MID(COMPRAS!D9731,1,2),IVA!W:W,0)),"SIN COD.")</f>
        <v>0</v>
      </c>
      <c r="CH9831">
        <f ca="1">IFERROR(INDIRECT("IVA!Y"&amp;MATCH(MID(COMPRAS!C9731,1,2)&amp;MID(COMPRAS!F9731,1,2)&amp;MID(COMPRAS!D9731,1,2),IVA!W:W,0)),"SIN COD.")</f>
        <v>0</v>
      </c>
    </row>
    <row r="9832" spans="1:86" x14ac:dyDescent="0.25">
      <c r="A9832"/>
      <c r="B9832"/>
      <c r="D9832"/>
      <c r="AL9832">
        <f t="shared" si="1071"/>
        <v>0</v>
      </c>
      <c r="AQ9832">
        <f t="shared" si="1072"/>
        <v>0</v>
      </c>
      <c r="AR9832" t="str">
        <f>IFERROR(IF(OR(AP9832=338,AP9832=340,AP9832=341,AP9832=342,AP9832="342A",AP9832="342B"),PorcenRet(AP9832,AT9832,AU9832),INDEX(PORCENTAJEBUSCAR,MATCH(AP9832,CódigoRET,0),4)*1),"")</f>
        <v/>
      </c>
      <c r="AS9832">
        <f t="shared" si="1073"/>
        <v>0</v>
      </c>
      <c r="BF9832" t="str">
        <f>IFERROR(IF(OR(BD9832=338,BD9832=340,BD9832=341,BD9832=342,BD9832="342A",BD9832="342B"),PorcenRet(BD9832,BH9832,BI9832),INDEX(PORCENTAJEBUSCAR,MATCH(BD9832,CódigoRET,0),4)*1),"")</f>
        <v/>
      </c>
      <c r="BG9832">
        <f t="shared" si="1074"/>
        <v>0</v>
      </c>
      <c r="BO9832">
        <f t="shared" si="1075"/>
        <v>0</v>
      </c>
      <c r="CC9832">
        <f t="shared" si="1076"/>
        <v>0</v>
      </c>
      <c r="CD9832">
        <f t="shared" si="1077"/>
        <v>0</v>
      </c>
      <c r="CG9832">
        <f ca="1">IFERROR(INDIRECT("IVA!X"&amp;MATCH(MID(COMPRAS!C9732,1,2)&amp;MID(COMPRAS!F9732,1,2)&amp;MID(COMPRAS!D9732,1,2),IVA!W:W,0)),"SIN COD.")</f>
        <v>0</v>
      </c>
      <c r="CH9832">
        <f ca="1">IFERROR(INDIRECT("IVA!Y"&amp;MATCH(MID(COMPRAS!C9732,1,2)&amp;MID(COMPRAS!F9732,1,2)&amp;MID(COMPRAS!D9732,1,2),IVA!W:W,0)),"SIN COD.")</f>
        <v>0</v>
      </c>
    </row>
    <row r="9833" spans="1:86" x14ac:dyDescent="0.25">
      <c r="A9833"/>
      <c r="B9833"/>
      <c r="D9833"/>
      <c r="AL9833">
        <f t="shared" si="1071"/>
        <v>0</v>
      </c>
      <c r="AQ9833">
        <f t="shared" si="1072"/>
        <v>0</v>
      </c>
      <c r="AR9833" t="str">
        <f>IFERROR(IF(OR(AP9833=338,AP9833=340,AP9833=341,AP9833=342,AP9833="342A",AP9833="342B"),PorcenRet(AP9833,AT9833,AU9833),INDEX(PORCENTAJEBUSCAR,MATCH(AP9833,CódigoRET,0),4)*1),"")</f>
        <v/>
      </c>
      <c r="AS9833">
        <f t="shared" si="1073"/>
        <v>0</v>
      </c>
      <c r="BF9833" t="str">
        <f>IFERROR(IF(OR(BD9833=338,BD9833=340,BD9833=341,BD9833=342,BD9833="342A",BD9833="342B"),PorcenRet(BD9833,BH9833,BI9833),INDEX(PORCENTAJEBUSCAR,MATCH(BD9833,CódigoRET,0),4)*1),"")</f>
        <v/>
      </c>
      <c r="BG9833">
        <f t="shared" si="1074"/>
        <v>0</v>
      </c>
      <c r="BO9833">
        <f t="shared" si="1075"/>
        <v>0</v>
      </c>
      <c r="CC9833">
        <f t="shared" si="1076"/>
        <v>0</v>
      </c>
      <c r="CD9833">
        <f t="shared" si="1077"/>
        <v>0</v>
      </c>
      <c r="CG9833">
        <f ca="1">IFERROR(INDIRECT("IVA!X"&amp;MATCH(MID(COMPRAS!C9733,1,2)&amp;MID(COMPRAS!F9733,1,2)&amp;MID(COMPRAS!D9733,1,2),IVA!W:W,0)),"SIN COD.")</f>
        <v>0</v>
      </c>
      <c r="CH9833">
        <f ca="1">IFERROR(INDIRECT("IVA!Y"&amp;MATCH(MID(COMPRAS!C9733,1,2)&amp;MID(COMPRAS!F9733,1,2)&amp;MID(COMPRAS!D9733,1,2),IVA!W:W,0)),"SIN COD.")</f>
        <v>0</v>
      </c>
    </row>
    <row r="9834" spans="1:86" x14ac:dyDescent="0.25">
      <c r="A9834"/>
      <c r="B9834"/>
      <c r="D9834"/>
      <c r="AL9834">
        <f t="shared" si="1071"/>
        <v>0</v>
      </c>
      <c r="AQ9834">
        <f t="shared" si="1072"/>
        <v>0</v>
      </c>
      <c r="AR9834" t="str">
        <f>IFERROR(IF(OR(AP9834=338,AP9834=340,AP9834=341,AP9834=342,AP9834="342A",AP9834="342B"),PorcenRet(AP9834,AT9834,AU9834),INDEX(PORCENTAJEBUSCAR,MATCH(AP9834,CódigoRET,0),4)*1),"")</f>
        <v/>
      </c>
      <c r="AS9834">
        <f t="shared" si="1073"/>
        <v>0</v>
      </c>
      <c r="BF9834" t="str">
        <f>IFERROR(IF(OR(BD9834=338,BD9834=340,BD9834=341,BD9834=342,BD9834="342A",BD9834="342B"),PorcenRet(BD9834,BH9834,BI9834),INDEX(PORCENTAJEBUSCAR,MATCH(BD9834,CódigoRET,0),4)*1),"")</f>
        <v/>
      </c>
      <c r="BG9834">
        <f t="shared" si="1074"/>
        <v>0</v>
      </c>
      <c r="BO9834">
        <f t="shared" si="1075"/>
        <v>0</v>
      </c>
      <c r="CC9834">
        <f t="shared" si="1076"/>
        <v>0</v>
      </c>
      <c r="CD9834">
        <f t="shared" si="1077"/>
        <v>0</v>
      </c>
      <c r="CG9834">
        <f ca="1">IFERROR(INDIRECT("IVA!X"&amp;MATCH(MID(COMPRAS!C9734,1,2)&amp;MID(COMPRAS!F9734,1,2)&amp;MID(COMPRAS!D9734,1,2),IVA!W:W,0)),"SIN COD.")</f>
        <v>0</v>
      </c>
      <c r="CH9834">
        <f ca="1">IFERROR(INDIRECT("IVA!Y"&amp;MATCH(MID(COMPRAS!C9734,1,2)&amp;MID(COMPRAS!F9734,1,2)&amp;MID(COMPRAS!D9734,1,2),IVA!W:W,0)),"SIN COD.")</f>
        <v>0</v>
      </c>
    </row>
    <row r="9835" spans="1:86" x14ac:dyDescent="0.25">
      <c r="A9835"/>
      <c r="B9835"/>
      <c r="D9835"/>
      <c r="AL9835">
        <f t="shared" si="1071"/>
        <v>0</v>
      </c>
      <c r="AQ9835">
        <f t="shared" si="1072"/>
        <v>0</v>
      </c>
      <c r="AR9835" t="str">
        <f>IFERROR(IF(OR(AP9835=338,AP9835=340,AP9835=341,AP9835=342,AP9835="342A",AP9835="342B"),PorcenRet(AP9835,AT9835,AU9835),INDEX(PORCENTAJEBUSCAR,MATCH(AP9835,CódigoRET,0),4)*1),"")</f>
        <v/>
      </c>
      <c r="AS9835">
        <f t="shared" si="1073"/>
        <v>0</v>
      </c>
      <c r="BF9835" t="str">
        <f>IFERROR(IF(OR(BD9835=338,BD9835=340,BD9835=341,BD9835=342,BD9835="342A",BD9835="342B"),PorcenRet(BD9835,BH9835,BI9835),INDEX(PORCENTAJEBUSCAR,MATCH(BD9835,CódigoRET,0),4)*1),"")</f>
        <v/>
      </c>
      <c r="BG9835">
        <f t="shared" si="1074"/>
        <v>0</v>
      </c>
      <c r="BO9835">
        <f t="shared" si="1075"/>
        <v>0</v>
      </c>
      <c r="CC9835">
        <f t="shared" si="1076"/>
        <v>0</v>
      </c>
      <c r="CD9835">
        <f t="shared" si="1077"/>
        <v>0</v>
      </c>
      <c r="CG9835">
        <f ca="1">IFERROR(INDIRECT("IVA!X"&amp;MATCH(MID(COMPRAS!C9735,1,2)&amp;MID(COMPRAS!F9735,1,2)&amp;MID(COMPRAS!D9735,1,2),IVA!W:W,0)),"SIN COD.")</f>
        <v>0</v>
      </c>
      <c r="CH9835">
        <f ca="1">IFERROR(INDIRECT("IVA!Y"&amp;MATCH(MID(COMPRAS!C9735,1,2)&amp;MID(COMPRAS!F9735,1,2)&amp;MID(COMPRAS!D9735,1,2),IVA!W:W,0)),"SIN COD.")</f>
        <v>0</v>
      </c>
    </row>
    <row r="9836" spans="1:86" x14ac:dyDescent="0.25">
      <c r="A9836"/>
      <c r="B9836"/>
      <c r="D9836"/>
      <c r="AL9836">
        <f t="shared" si="1071"/>
        <v>0</v>
      </c>
      <c r="AQ9836">
        <f t="shared" si="1072"/>
        <v>0</v>
      </c>
      <c r="AR9836" t="str">
        <f>IFERROR(IF(OR(AP9836=338,AP9836=340,AP9836=341,AP9836=342,AP9836="342A",AP9836="342B"),PorcenRet(AP9836,AT9836,AU9836),INDEX(PORCENTAJEBUSCAR,MATCH(AP9836,CódigoRET,0),4)*1),"")</f>
        <v/>
      </c>
      <c r="AS9836">
        <f t="shared" si="1073"/>
        <v>0</v>
      </c>
      <c r="BF9836" t="str">
        <f>IFERROR(IF(OR(BD9836=338,BD9836=340,BD9836=341,BD9836=342,BD9836="342A",BD9836="342B"),PorcenRet(BD9836,BH9836,BI9836),INDEX(PORCENTAJEBUSCAR,MATCH(BD9836,CódigoRET,0),4)*1),"")</f>
        <v/>
      </c>
      <c r="BG9836">
        <f t="shared" si="1074"/>
        <v>0</v>
      </c>
      <c r="BO9836">
        <f t="shared" si="1075"/>
        <v>0</v>
      </c>
      <c r="CC9836">
        <f t="shared" si="1076"/>
        <v>0</v>
      </c>
      <c r="CD9836">
        <f t="shared" si="1077"/>
        <v>0</v>
      </c>
      <c r="CG9836">
        <f ca="1">IFERROR(INDIRECT("IVA!X"&amp;MATCH(MID(COMPRAS!C9736,1,2)&amp;MID(COMPRAS!F9736,1,2)&amp;MID(COMPRAS!D9736,1,2),IVA!W:W,0)),"SIN COD.")</f>
        <v>0</v>
      </c>
      <c r="CH9836">
        <f ca="1">IFERROR(INDIRECT("IVA!Y"&amp;MATCH(MID(COMPRAS!C9736,1,2)&amp;MID(COMPRAS!F9736,1,2)&amp;MID(COMPRAS!D9736,1,2),IVA!W:W,0)),"SIN COD.")</f>
        <v>0</v>
      </c>
    </row>
    <row r="9837" spans="1:86" x14ac:dyDescent="0.25">
      <c r="A9837"/>
      <c r="B9837"/>
      <c r="D9837"/>
      <c r="AL9837">
        <f t="shared" si="1071"/>
        <v>0</v>
      </c>
      <c r="AQ9837">
        <f t="shared" si="1072"/>
        <v>0</v>
      </c>
      <c r="AR9837" t="str">
        <f>IFERROR(IF(OR(AP9837=338,AP9837=340,AP9837=341,AP9837=342,AP9837="342A",AP9837="342B"),PorcenRet(AP9837,AT9837,AU9837),INDEX(PORCENTAJEBUSCAR,MATCH(AP9837,CódigoRET,0),4)*1),"")</f>
        <v/>
      </c>
      <c r="AS9837">
        <f t="shared" si="1073"/>
        <v>0</v>
      </c>
      <c r="BF9837" t="str">
        <f>IFERROR(IF(OR(BD9837=338,BD9837=340,BD9837=341,BD9837=342,BD9837="342A",BD9837="342B"),PorcenRet(BD9837,BH9837,BI9837),INDEX(PORCENTAJEBUSCAR,MATCH(BD9837,CódigoRET,0),4)*1),"")</f>
        <v/>
      </c>
      <c r="BG9837">
        <f t="shared" si="1074"/>
        <v>0</v>
      </c>
      <c r="BO9837">
        <f t="shared" si="1075"/>
        <v>0</v>
      </c>
      <c r="CC9837">
        <f t="shared" si="1076"/>
        <v>0</v>
      </c>
      <c r="CD9837">
        <f t="shared" si="1077"/>
        <v>0</v>
      </c>
      <c r="CG9837">
        <f ca="1">IFERROR(INDIRECT("IVA!X"&amp;MATCH(MID(COMPRAS!C9737,1,2)&amp;MID(COMPRAS!F9737,1,2)&amp;MID(COMPRAS!D9737,1,2),IVA!W:W,0)),"SIN COD.")</f>
        <v>0</v>
      </c>
      <c r="CH9837">
        <f ca="1">IFERROR(INDIRECT("IVA!Y"&amp;MATCH(MID(COMPRAS!C9737,1,2)&amp;MID(COMPRAS!F9737,1,2)&amp;MID(COMPRAS!D9737,1,2),IVA!W:W,0)),"SIN COD.")</f>
        <v>0</v>
      </c>
    </row>
    <row r="9838" spans="1:86" x14ac:dyDescent="0.25">
      <c r="A9838"/>
      <c r="B9838"/>
      <c r="D9838"/>
      <c r="AL9838">
        <f t="shared" si="1071"/>
        <v>0</v>
      </c>
      <c r="AQ9838">
        <f t="shared" si="1072"/>
        <v>0</v>
      </c>
      <c r="AR9838" t="str">
        <f>IFERROR(IF(OR(AP9838=338,AP9838=340,AP9838=341,AP9838=342,AP9838="342A",AP9838="342B"),PorcenRet(AP9838,AT9838,AU9838),INDEX(PORCENTAJEBUSCAR,MATCH(AP9838,CódigoRET,0),4)*1),"")</f>
        <v/>
      </c>
      <c r="AS9838">
        <f t="shared" si="1073"/>
        <v>0</v>
      </c>
      <c r="BF9838" t="str">
        <f>IFERROR(IF(OR(BD9838=338,BD9838=340,BD9838=341,BD9838=342,BD9838="342A",BD9838="342B"),PorcenRet(BD9838,BH9838,BI9838),INDEX(PORCENTAJEBUSCAR,MATCH(BD9838,CódigoRET,0),4)*1),"")</f>
        <v/>
      </c>
      <c r="BG9838">
        <f t="shared" si="1074"/>
        <v>0</v>
      </c>
      <c r="BO9838">
        <f t="shared" si="1075"/>
        <v>0</v>
      </c>
      <c r="CC9838">
        <f t="shared" si="1076"/>
        <v>0</v>
      </c>
      <c r="CD9838">
        <f t="shared" si="1077"/>
        <v>0</v>
      </c>
      <c r="CG9838">
        <f ca="1">IFERROR(INDIRECT("IVA!X"&amp;MATCH(MID(COMPRAS!C9738,1,2)&amp;MID(COMPRAS!F9738,1,2)&amp;MID(COMPRAS!D9738,1,2),IVA!W:W,0)),"SIN COD.")</f>
        <v>0</v>
      </c>
      <c r="CH9838">
        <f ca="1">IFERROR(INDIRECT("IVA!Y"&amp;MATCH(MID(COMPRAS!C9738,1,2)&amp;MID(COMPRAS!F9738,1,2)&amp;MID(COMPRAS!D9738,1,2),IVA!W:W,0)),"SIN COD.")</f>
        <v>0</v>
      </c>
    </row>
    <row r="9839" spans="1:86" x14ac:dyDescent="0.25">
      <c r="A9839"/>
      <c r="B9839"/>
      <c r="D9839"/>
      <c r="AL9839">
        <f t="shared" si="1071"/>
        <v>0</v>
      </c>
      <c r="AQ9839">
        <f t="shared" si="1072"/>
        <v>0</v>
      </c>
      <c r="AR9839" t="str">
        <f>IFERROR(IF(OR(AP9839=338,AP9839=340,AP9839=341,AP9839=342,AP9839="342A",AP9839="342B"),PorcenRet(AP9839,AT9839,AU9839),INDEX(PORCENTAJEBUSCAR,MATCH(AP9839,CódigoRET,0),4)*1),"")</f>
        <v/>
      </c>
      <c r="AS9839">
        <f t="shared" si="1073"/>
        <v>0</v>
      </c>
      <c r="BF9839" t="str">
        <f>IFERROR(IF(OR(BD9839=338,BD9839=340,BD9839=341,BD9839=342,BD9839="342A",BD9839="342B"),PorcenRet(BD9839,BH9839,BI9839),INDEX(PORCENTAJEBUSCAR,MATCH(BD9839,CódigoRET,0),4)*1),"")</f>
        <v/>
      </c>
      <c r="BG9839">
        <f t="shared" si="1074"/>
        <v>0</v>
      </c>
      <c r="BO9839">
        <f t="shared" si="1075"/>
        <v>0</v>
      </c>
      <c r="CC9839">
        <f t="shared" si="1076"/>
        <v>0</v>
      </c>
      <c r="CD9839">
        <f t="shared" si="1077"/>
        <v>0</v>
      </c>
      <c r="CG9839">
        <f ca="1">IFERROR(INDIRECT("IVA!X"&amp;MATCH(MID(COMPRAS!C9739,1,2)&amp;MID(COMPRAS!F9739,1,2)&amp;MID(COMPRAS!D9739,1,2),IVA!W:W,0)),"SIN COD.")</f>
        <v>0</v>
      </c>
      <c r="CH9839">
        <f ca="1">IFERROR(INDIRECT("IVA!Y"&amp;MATCH(MID(COMPRAS!C9739,1,2)&amp;MID(COMPRAS!F9739,1,2)&amp;MID(COMPRAS!D9739,1,2),IVA!W:W,0)),"SIN COD.")</f>
        <v>0</v>
      </c>
    </row>
    <row r="9840" spans="1:86" x14ac:dyDescent="0.25">
      <c r="A9840"/>
      <c r="B9840"/>
      <c r="D9840"/>
      <c r="AL9840">
        <f t="shared" si="1071"/>
        <v>0</v>
      </c>
      <c r="AQ9840">
        <f t="shared" si="1072"/>
        <v>0</v>
      </c>
      <c r="AR9840" t="str">
        <f>IFERROR(IF(OR(AP9840=338,AP9840=340,AP9840=341,AP9840=342,AP9840="342A",AP9840="342B"),PorcenRet(AP9840,AT9840,AU9840),INDEX(PORCENTAJEBUSCAR,MATCH(AP9840,CódigoRET,0),4)*1),"")</f>
        <v/>
      </c>
      <c r="AS9840">
        <f t="shared" si="1073"/>
        <v>0</v>
      </c>
      <c r="BF9840" t="str">
        <f>IFERROR(IF(OR(BD9840=338,BD9840=340,BD9840=341,BD9840=342,BD9840="342A",BD9840="342B"),PorcenRet(BD9840,BH9840,BI9840),INDEX(PORCENTAJEBUSCAR,MATCH(BD9840,CódigoRET,0),4)*1),"")</f>
        <v/>
      </c>
      <c r="BG9840">
        <f t="shared" si="1074"/>
        <v>0</v>
      </c>
      <c r="BO9840">
        <f t="shared" si="1075"/>
        <v>0</v>
      </c>
      <c r="CC9840">
        <f t="shared" si="1076"/>
        <v>0</v>
      </c>
      <c r="CD9840">
        <f t="shared" si="1077"/>
        <v>0</v>
      </c>
      <c r="CG9840">
        <f ca="1">IFERROR(INDIRECT("IVA!X"&amp;MATCH(MID(COMPRAS!C9740,1,2)&amp;MID(COMPRAS!F9740,1,2)&amp;MID(COMPRAS!D9740,1,2),IVA!W:W,0)),"SIN COD.")</f>
        <v>0</v>
      </c>
      <c r="CH9840">
        <f ca="1">IFERROR(INDIRECT("IVA!Y"&amp;MATCH(MID(COMPRAS!C9740,1,2)&amp;MID(COMPRAS!F9740,1,2)&amp;MID(COMPRAS!D9740,1,2),IVA!W:W,0)),"SIN COD.")</f>
        <v>0</v>
      </c>
    </row>
    <row r="9841" spans="1:86" x14ac:dyDescent="0.25">
      <c r="A9841"/>
      <c r="B9841"/>
      <c r="D9841"/>
      <c r="AL9841">
        <f t="shared" si="1071"/>
        <v>0</v>
      </c>
      <c r="AQ9841">
        <f t="shared" si="1072"/>
        <v>0</v>
      </c>
      <c r="AR9841" t="str">
        <f>IFERROR(IF(OR(AP9841=338,AP9841=340,AP9841=341,AP9841=342,AP9841="342A",AP9841="342B"),PorcenRet(AP9841,AT9841,AU9841),INDEX(PORCENTAJEBUSCAR,MATCH(AP9841,CódigoRET,0),4)*1),"")</f>
        <v/>
      </c>
      <c r="AS9841">
        <f t="shared" si="1073"/>
        <v>0</v>
      </c>
      <c r="BF9841" t="str">
        <f>IFERROR(IF(OR(BD9841=338,BD9841=340,BD9841=341,BD9841=342,BD9841="342A",BD9841="342B"),PorcenRet(BD9841,BH9841,BI9841),INDEX(PORCENTAJEBUSCAR,MATCH(BD9841,CódigoRET,0),4)*1),"")</f>
        <v/>
      </c>
      <c r="BG9841">
        <f t="shared" si="1074"/>
        <v>0</v>
      </c>
      <c r="BO9841">
        <f t="shared" si="1075"/>
        <v>0</v>
      </c>
      <c r="CC9841">
        <f t="shared" si="1076"/>
        <v>0</v>
      </c>
      <c r="CD9841">
        <f t="shared" si="1077"/>
        <v>0</v>
      </c>
      <c r="CG9841">
        <f ca="1">IFERROR(INDIRECT("IVA!X"&amp;MATCH(MID(COMPRAS!C9741,1,2)&amp;MID(COMPRAS!F9741,1,2)&amp;MID(COMPRAS!D9741,1,2),IVA!W:W,0)),"SIN COD.")</f>
        <v>0</v>
      </c>
      <c r="CH9841">
        <f ca="1">IFERROR(INDIRECT("IVA!Y"&amp;MATCH(MID(COMPRAS!C9741,1,2)&amp;MID(COMPRAS!F9741,1,2)&amp;MID(COMPRAS!D9741,1,2),IVA!W:W,0)),"SIN COD.")</f>
        <v>0</v>
      </c>
    </row>
    <row r="9842" spans="1:86" x14ac:dyDescent="0.25">
      <c r="A9842"/>
      <c r="B9842"/>
      <c r="D9842"/>
      <c r="AL9842">
        <f t="shared" si="1071"/>
        <v>0</v>
      </c>
      <c r="AQ9842">
        <f t="shared" si="1072"/>
        <v>0</v>
      </c>
      <c r="AR9842" t="str">
        <f>IFERROR(IF(OR(AP9842=338,AP9842=340,AP9842=341,AP9842=342,AP9842="342A",AP9842="342B"),PorcenRet(AP9842,AT9842,AU9842),INDEX(PORCENTAJEBUSCAR,MATCH(AP9842,CódigoRET,0),4)*1),"")</f>
        <v/>
      </c>
      <c r="AS9842">
        <f t="shared" si="1073"/>
        <v>0</v>
      </c>
      <c r="BF9842" t="str">
        <f>IFERROR(IF(OR(BD9842=338,BD9842=340,BD9842=341,BD9842=342,BD9842="342A",BD9842="342B"),PorcenRet(BD9842,BH9842,BI9842),INDEX(PORCENTAJEBUSCAR,MATCH(BD9842,CódigoRET,0),4)*1),"")</f>
        <v/>
      </c>
      <c r="BG9842">
        <f t="shared" si="1074"/>
        <v>0</v>
      </c>
      <c r="BO9842">
        <f t="shared" si="1075"/>
        <v>0</v>
      </c>
      <c r="CC9842">
        <f t="shared" si="1076"/>
        <v>0</v>
      </c>
      <c r="CD9842">
        <f t="shared" si="1077"/>
        <v>0</v>
      </c>
      <c r="CG9842">
        <f ca="1">IFERROR(INDIRECT("IVA!X"&amp;MATCH(MID(COMPRAS!C9742,1,2)&amp;MID(COMPRAS!F9742,1,2)&amp;MID(COMPRAS!D9742,1,2),IVA!W:W,0)),"SIN COD.")</f>
        <v>0</v>
      </c>
      <c r="CH9842">
        <f ca="1">IFERROR(INDIRECT("IVA!Y"&amp;MATCH(MID(COMPRAS!C9742,1,2)&amp;MID(COMPRAS!F9742,1,2)&amp;MID(COMPRAS!D9742,1,2),IVA!W:W,0)),"SIN COD.")</f>
        <v>0</v>
      </c>
    </row>
    <row r="9843" spans="1:86" x14ac:dyDescent="0.25">
      <c r="A9843"/>
      <c r="B9843"/>
      <c r="D9843"/>
      <c r="AL9843">
        <f t="shared" si="1071"/>
        <v>0</v>
      </c>
      <c r="AQ9843">
        <f t="shared" si="1072"/>
        <v>0</v>
      </c>
      <c r="AR9843" t="str">
        <f>IFERROR(IF(OR(AP9843=338,AP9843=340,AP9843=341,AP9843=342,AP9843="342A",AP9843="342B"),PorcenRet(AP9843,AT9843,AU9843),INDEX(PORCENTAJEBUSCAR,MATCH(AP9843,CódigoRET,0),4)*1),"")</f>
        <v/>
      </c>
      <c r="AS9843">
        <f t="shared" si="1073"/>
        <v>0</v>
      </c>
      <c r="BF9843" t="str">
        <f>IFERROR(IF(OR(BD9843=338,BD9843=340,BD9843=341,BD9843=342,BD9843="342A",BD9843="342B"),PorcenRet(BD9843,BH9843,BI9843),INDEX(PORCENTAJEBUSCAR,MATCH(BD9843,CódigoRET,0),4)*1),"")</f>
        <v/>
      </c>
      <c r="BG9843">
        <f t="shared" si="1074"/>
        <v>0</v>
      </c>
      <c r="BO9843">
        <f t="shared" si="1075"/>
        <v>0</v>
      </c>
      <c r="CC9843">
        <f t="shared" si="1076"/>
        <v>0</v>
      </c>
      <c r="CD9843">
        <f t="shared" si="1077"/>
        <v>0</v>
      </c>
      <c r="CG9843">
        <f ca="1">IFERROR(INDIRECT("IVA!X"&amp;MATCH(MID(COMPRAS!C9743,1,2)&amp;MID(COMPRAS!F9743,1,2)&amp;MID(COMPRAS!D9743,1,2),IVA!W:W,0)),"SIN COD.")</f>
        <v>0</v>
      </c>
      <c r="CH9843">
        <f ca="1">IFERROR(INDIRECT("IVA!Y"&amp;MATCH(MID(COMPRAS!C9743,1,2)&amp;MID(COMPRAS!F9743,1,2)&amp;MID(COMPRAS!D9743,1,2),IVA!W:W,0)),"SIN COD.")</f>
        <v>0</v>
      </c>
    </row>
    <row r="9844" spans="1:86" x14ac:dyDescent="0.25">
      <c r="A9844"/>
      <c r="B9844"/>
      <c r="D9844"/>
      <c r="AL9844">
        <f t="shared" si="1071"/>
        <v>0</v>
      </c>
      <c r="AQ9844">
        <f t="shared" si="1072"/>
        <v>0</v>
      </c>
      <c r="AR9844" t="str">
        <f>IFERROR(IF(OR(AP9844=338,AP9844=340,AP9844=341,AP9844=342,AP9844="342A",AP9844="342B"),PorcenRet(AP9844,AT9844,AU9844),INDEX(PORCENTAJEBUSCAR,MATCH(AP9844,CódigoRET,0),4)*1),"")</f>
        <v/>
      </c>
      <c r="AS9844">
        <f t="shared" si="1073"/>
        <v>0</v>
      </c>
      <c r="BF9844" t="str">
        <f>IFERROR(IF(OR(BD9844=338,BD9844=340,BD9844=341,BD9844=342,BD9844="342A",BD9844="342B"),PorcenRet(BD9844,BH9844,BI9844),INDEX(PORCENTAJEBUSCAR,MATCH(BD9844,CódigoRET,0),4)*1),"")</f>
        <v/>
      </c>
      <c r="BG9844">
        <f t="shared" si="1074"/>
        <v>0</v>
      </c>
      <c r="BO9844">
        <f t="shared" si="1075"/>
        <v>0</v>
      </c>
      <c r="CC9844">
        <f t="shared" si="1076"/>
        <v>0</v>
      </c>
      <c r="CD9844">
        <f t="shared" si="1077"/>
        <v>0</v>
      </c>
      <c r="CG9844">
        <f ca="1">IFERROR(INDIRECT("IVA!X"&amp;MATCH(MID(COMPRAS!C9744,1,2)&amp;MID(COMPRAS!F9744,1,2)&amp;MID(COMPRAS!D9744,1,2),IVA!W:W,0)),"SIN COD.")</f>
        <v>0</v>
      </c>
      <c r="CH9844">
        <f ca="1">IFERROR(INDIRECT("IVA!Y"&amp;MATCH(MID(COMPRAS!C9744,1,2)&amp;MID(COMPRAS!F9744,1,2)&amp;MID(COMPRAS!D9744,1,2),IVA!W:W,0)),"SIN COD.")</f>
        <v>0</v>
      </c>
    </row>
    <row r="9845" spans="1:86" x14ac:dyDescent="0.25">
      <c r="A9845"/>
      <c r="B9845"/>
      <c r="D9845"/>
      <c r="AL9845">
        <f t="shared" si="1071"/>
        <v>0</v>
      </c>
      <c r="AQ9845">
        <f t="shared" si="1072"/>
        <v>0</v>
      </c>
      <c r="AR9845" t="str">
        <f>IFERROR(IF(OR(AP9845=338,AP9845=340,AP9845=341,AP9845=342,AP9845="342A",AP9845="342B"),PorcenRet(AP9845,AT9845,AU9845),INDEX(PORCENTAJEBUSCAR,MATCH(AP9845,CódigoRET,0),4)*1),"")</f>
        <v/>
      </c>
      <c r="AS9845">
        <f t="shared" si="1073"/>
        <v>0</v>
      </c>
      <c r="BF9845" t="str">
        <f>IFERROR(IF(OR(BD9845=338,BD9845=340,BD9845=341,BD9845=342,BD9845="342A",BD9845="342B"),PorcenRet(BD9845,BH9845,BI9845),INDEX(PORCENTAJEBUSCAR,MATCH(BD9845,CódigoRET,0),4)*1),"")</f>
        <v/>
      </c>
      <c r="BG9845">
        <f t="shared" si="1074"/>
        <v>0</v>
      </c>
      <c r="BO9845">
        <f t="shared" si="1075"/>
        <v>0</v>
      </c>
      <c r="CC9845">
        <f t="shared" si="1076"/>
        <v>0</v>
      </c>
      <c r="CD9845">
        <f t="shared" si="1077"/>
        <v>0</v>
      </c>
      <c r="CG9845">
        <f ca="1">IFERROR(INDIRECT("IVA!X"&amp;MATCH(MID(COMPRAS!C9745,1,2)&amp;MID(COMPRAS!F9745,1,2)&amp;MID(COMPRAS!D9745,1,2),IVA!W:W,0)),"SIN COD.")</f>
        <v>0</v>
      </c>
      <c r="CH9845">
        <f ca="1">IFERROR(INDIRECT("IVA!Y"&amp;MATCH(MID(COMPRAS!C9745,1,2)&amp;MID(COMPRAS!F9745,1,2)&amp;MID(COMPRAS!D9745,1,2),IVA!W:W,0)),"SIN COD.")</f>
        <v>0</v>
      </c>
    </row>
    <row r="9846" spans="1:86" x14ac:dyDescent="0.25">
      <c r="A9846"/>
      <c r="B9846"/>
      <c r="D9846"/>
      <c r="AL9846">
        <f t="shared" si="1071"/>
        <v>0</v>
      </c>
      <c r="AQ9846">
        <f t="shared" si="1072"/>
        <v>0</v>
      </c>
      <c r="AR9846" t="str">
        <f>IFERROR(IF(OR(AP9846=338,AP9846=340,AP9846=341,AP9846=342,AP9846="342A",AP9846="342B"),PorcenRet(AP9846,AT9846,AU9846),INDEX(PORCENTAJEBUSCAR,MATCH(AP9846,CódigoRET,0),4)*1),"")</f>
        <v/>
      </c>
      <c r="AS9846">
        <f t="shared" si="1073"/>
        <v>0</v>
      </c>
      <c r="BF9846" t="str">
        <f>IFERROR(IF(OR(BD9846=338,BD9846=340,BD9846=341,BD9846=342,BD9846="342A",BD9846="342B"),PorcenRet(BD9846,BH9846,BI9846),INDEX(PORCENTAJEBUSCAR,MATCH(BD9846,CódigoRET,0),4)*1),"")</f>
        <v/>
      </c>
      <c r="BG9846">
        <f t="shared" si="1074"/>
        <v>0</v>
      </c>
      <c r="BO9846">
        <f t="shared" si="1075"/>
        <v>0</v>
      </c>
      <c r="CC9846">
        <f t="shared" si="1076"/>
        <v>0</v>
      </c>
      <c r="CD9846">
        <f t="shared" si="1077"/>
        <v>0</v>
      </c>
      <c r="CG9846">
        <f ca="1">IFERROR(INDIRECT("IVA!X"&amp;MATCH(MID(COMPRAS!C9746,1,2)&amp;MID(COMPRAS!F9746,1,2)&amp;MID(COMPRAS!D9746,1,2),IVA!W:W,0)),"SIN COD.")</f>
        <v>0</v>
      </c>
      <c r="CH9846">
        <f ca="1">IFERROR(INDIRECT("IVA!Y"&amp;MATCH(MID(COMPRAS!C9746,1,2)&amp;MID(COMPRAS!F9746,1,2)&amp;MID(COMPRAS!D9746,1,2),IVA!W:W,0)),"SIN COD.")</f>
        <v>0</v>
      </c>
    </row>
    <row r="9847" spans="1:86" x14ac:dyDescent="0.25">
      <c r="A9847"/>
      <c r="B9847"/>
      <c r="D9847"/>
      <c r="AL9847">
        <f t="shared" si="1071"/>
        <v>0</v>
      </c>
      <c r="AQ9847">
        <f t="shared" si="1072"/>
        <v>0</v>
      </c>
      <c r="AR9847" t="str">
        <f>IFERROR(IF(OR(AP9847=338,AP9847=340,AP9847=341,AP9847=342,AP9847="342A",AP9847="342B"),PorcenRet(AP9847,AT9847,AU9847),INDEX(PORCENTAJEBUSCAR,MATCH(AP9847,CódigoRET,0),4)*1),"")</f>
        <v/>
      </c>
      <c r="AS9847">
        <f t="shared" si="1073"/>
        <v>0</v>
      </c>
      <c r="BF9847" t="str">
        <f>IFERROR(IF(OR(BD9847=338,BD9847=340,BD9847=341,BD9847=342,BD9847="342A",BD9847="342B"),PorcenRet(BD9847,BH9847,BI9847),INDEX(PORCENTAJEBUSCAR,MATCH(BD9847,CódigoRET,0),4)*1),"")</f>
        <v/>
      </c>
      <c r="BG9847">
        <f t="shared" si="1074"/>
        <v>0</v>
      </c>
      <c r="BO9847">
        <f t="shared" si="1075"/>
        <v>0</v>
      </c>
      <c r="CC9847">
        <f t="shared" si="1076"/>
        <v>0</v>
      </c>
      <c r="CD9847">
        <f t="shared" si="1077"/>
        <v>0</v>
      </c>
      <c r="CG9847">
        <f ca="1">IFERROR(INDIRECT("IVA!X"&amp;MATCH(MID(COMPRAS!C9747,1,2)&amp;MID(COMPRAS!F9747,1,2)&amp;MID(COMPRAS!D9747,1,2),IVA!W:W,0)),"SIN COD.")</f>
        <v>0</v>
      </c>
      <c r="CH9847">
        <f ca="1">IFERROR(INDIRECT("IVA!Y"&amp;MATCH(MID(COMPRAS!C9747,1,2)&amp;MID(COMPRAS!F9747,1,2)&amp;MID(COMPRAS!D9747,1,2),IVA!W:W,0)),"SIN COD.")</f>
        <v>0</v>
      </c>
    </row>
    <row r="9848" spans="1:86" x14ac:dyDescent="0.25">
      <c r="A9848"/>
      <c r="B9848"/>
      <c r="D9848"/>
      <c r="AL9848">
        <f t="shared" si="1071"/>
        <v>0</v>
      </c>
      <c r="AQ9848">
        <f t="shared" si="1072"/>
        <v>0</v>
      </c>
      <c r="AR9848" t="str">
        <f>IFERROR(IF(OR(AP9848=338,AP9848=340,AP9848=341,AP9848=342,AP9848="342A",AP9848="342B"),PorcenRet(AP9848,AT9848,AU9848),INDEX(PORCENTAJEBUSCAR,MATCH(AP9848,CódigoRET,0),4)*1),"")</f>
        <v/>
      </c>
      <c r="AS9848">
        <f t="shared" si="1073"/>
        <v>0</v>
      </c>
      <c r="BF9848" t="str">
        <f>IFERROR(IF(OR(BD9848=338,BD9848=340,BD9848=341,BD9848=342,BD9848="342A",BD9848="342B"),PorcenRet(BD9848,BH9848,BI9848),INDEX(PORCENTAJEBUSCAR,MATCH(BD9848,CódigoRET,0),4)*1),"")</f>
        <v/>
      </c>
      <c r="BG9848">
        <f t="shared" si="1074"/>
        <v>0</v>
      </c>
      <c r="BO9848">
        <f t="shared" si="1075"/>
        <v>0</v>
      </c>
      <c r="CC9848">
        <f t="shared" si="1076"/>
        <v>0</v>
      </c>
      <c r="CD9848">
        <f t="shared" si="1077"/>
        <v>0</v>
      </c>
      <c r="CG9848">
        <f ca="1">IFERROR(INDIRECT("IVA!X"&amp;MATCH(MID(COMPRAS!C9748,1,2)&amp;MID(COMPRAS!F9748,1,2)&amp;MID(COMPRAS!D9748,1,2),IVA!W:W,0)),"SIN COD.")</f>
        <v>0</v>
      </c>
      <c r="CH9848">
        <f ca="1">IFERROR(INDIRECT("IVA!Y"&amp;MATCH(MID(COMPRAS!C9748,1,2)&amp;MID(COMPRAS!F9748,1,2)&amp;MID(COMPRAS!D9748,1,2),IVA!W:W,0)),"SIN COD.")</f>
        <v>0</v>
      </c>
    </row>
    <row r="9849" spans="1:86" x14ac:dyDescent="0.25">
      <c r="A9849"/>
      <c r="B9849"/>
      <c r="D9849"/>
      <c r="AL9849">
        <f t="shared" si="1071"/>
        <v>0</v>
      </c>
      <c r="AQ9849">
        <f t="shared" si="1072"/>
        <v>0</v>
      </c>
      <c r="AR9849" t="str">
        <f>IFERROR(IF(OR(AP9849=338,AP9849=340,AP9849=341,AP9849=342,AP9849="342A",AP9849="342B"),PorcenRet(AP9849,AT9849,AU9849),INDEX(PORCENTAJEBUSCAR,MATCH(AP9849,CódigoRET,0),4)*1),"")</f>
        <v/>
      </c>
      <c r="AS9849">
        <f t="shared" si="1073"/>
        <v>0</v>
      </c>
      <c r="BF9849" t="str">
        <f>IFERROR(IF(OR(BD9849=338,BD9849=340,BD9849=341,BD9849=342,BD9849="342A",BD9849="342B"),PorcenRet(BD9849,BH9849,BI9849),INDEX(PORCENTAJEBUSCAR,MATCH(BD9849,CódigoRET,0),4)*1),"")</f>
        <v/>
      </c>
      <c r="BG9849">
        <f t="shared" si="1074"/>
        <v>0</v>
      </c>
      <c r="BO9849">
        <f t="shared" si="1075"/>
        <v>0</v>
      </c>
      <c r="CC9849">
        <f t="shared" si="1076"/>
        <v>0</v>
      </c>
      <c r="CD9849">
        <f t="shared" si="1077"/>
        <v>0</v>
      </c>
      <c r="CG9849">
        <f ca="1">IFERROR(INDIRECT("IVA!X"&amp;MATCH(MID(COMPRAS!C9749,1,2)&amp;MID(COMPRAS!F9749,1,2)&amp;MID(COMPRAS!D9749,1,2),IVA!W:W,0)),"SIN COD.")</f>
        <v>0</v>
      </c>
      <c r="CH9849">
        <f ca="1">IFERROR(INDIRECT("IVA!Y"&amp;MATCH(MID(COMPRAS!C9749,1,2)&amp;MID(COMPRAS!F9749,1,2)&amp;MID(COMPRAS!D9749,1,2),IVA!W:W,0)),"SIN COD.")</f>
        <v>0</v>
      </c>
    </row>
    <row r="9850" spans="1:86" x14ac:dyDescent="0.25">
      <c r="A9850"/>
      <c r="B9850"/>
      <c r="D9850"/>
      <c r="AL9850">
        <f t="shared" si="1071"/>
        <v>0</v>
      </c>
      <c r="AQ9850">
        <f t="shared" si="1072"/>
        <v>0</v>
      </c>
      <c r="AR9850" t="str">
        <f>IFERROR(IF(OR(AP9850=338,AP9850=340,AP9850=341,AP9850=342,AP9850="342A",AP9850="342B"),PorcenRet(AP9850,AT9850,AU9850),INDEX(PORCENTAJEBUSCAR,MATCH(AP9850,CódigoRET,0),4)*1),"")</f>
        <v/>
      </c>
      <c r="AS9850">
        <f t="shared" si="1073"/>
        <v>0</v>
      </c>
      <c r="BF9850" t="str">
        <f>IFERROR(IF(OR(BD9850=338,BD9850=340,BD9850=341,BD9850=342,BD9850="342A",BD9850="342B"),PorcenRet(BD9850,BH9850,BI9850),INDEX(PORCENTAJEBUSCAR,MATCH(BD9850,CódigoRET,0),4)*1),"")</f>
        <v/>
      </c>
      <c r="BG9850">
        <f t="shared" si="1074"/>
        <v>0</v>
      </c>
      <c r="BO9850">
        <f t="shared" si="1075"/>
        <v>0</v>
      </c>
      <c r="CC9850">
        <f t="shared" si="1076"/>
        <v>0</v>
      </c>
      <c r="CD9850">
        <f t="shared" si="1077"/>
        <v>0</v>
      </c>
      <c r="CG9850">
        <f ca="1">IFERROR(INDIRECT("IVA!X"&amp;MATCH(MID(COMPRAS!C9750,1,2)&amp;MID(COMPRAS!F9750,1,2)&amp;MID(COMPRAS!D9750,1,2),IVA!W:W,0)),"SIN COD.")</f>
        <v>0</v>
      </c>
      <c r="CH9850">
        <f ca="1">IFERROR(INDIRECT("IVA!Y"&amp;MATCH(MID(COMPRAS!C9750,1,2)&amp;MID(COMPRAS!F9750,1,2)&amp;MID(COMPRAS!D9750,1,2),IVA!W:W,0)),"SIN COD.")</f>
        <v>0</v>
      </c>
    </row>
    <row r="9851" spans="1:86" x14ac:dyDescent="0.25">
      <c r="A9851"/>
      <c r="B9851"/>
      <c r="D9851"/>
      <c r="AL9851">
        <f t="shared" si="1071"/>
        <v>0</v>
      </c>
      <c r="AQ9851">
        <f t="shared" si="1072"/>
        <v>0</v>
      </c>
      <c r="AR9851" t="str">
        <f>IFERROR(IF(OR(AP9851=338,AP9851=340,AP9851=341,AP9851=342,AP9851="342A",AP9851="342B"),PorcenRet(AP9851,AT9851,AU9851),INDEX(PORCENTAJEBUSCAR,MATCH(AP9851,CódigoRET,0),4)*1),"")</f>
        <v/>
      </c>
      <c r="AS9851">
        <f t="shared" si="1073"/>
        <v>0</v>
      </c>
      <c r="BF9851" t="str">
        <f>IFERROR(IF(OR(BD9851=338,BD9851=340,BD9851=341,BD9851=342,BD9851="342A",BD9851="342B"),PorcenRet(BD9851,BH9851,BI9851),INDEX(PORCENTAJEBUSCAR,MATCH(BD9851,CódigoRET,0),4)*1),"")</f>
        <v/>
      </c>
      <c r="BG9851">
        <f t="shared" si="1074"/>
        <v>0</v>
      </c>
      <c r="BO9851">
        <f t="shared" si="1075"/>
        <v>0</v>
      </c>
      <c r="CC9851">
        <f t="shared" si="1076"/>
        <v>0</v>
      </c>
      <c r="CD9851">
        <f t="shared" si="1077"/>
        <v>0</v>
      </c>
      <c r="CG9851">
        <f ca="1">IFERROR(INDIRECT("IVA!X"&amp;MATCH(MID(COMPRAS!C9751,1,2)&amp;MID(COMPRAS!F9751,1,2)&amp;MID(COMPRAS!D9751,1,2),IVA!W:W,0)),"SIN COD.")</f>
        <v>0</v>
      </c>
      <c r="CH9851">
        <f ca="1">IFERROR(INDIRECT("IVA!Y"&amp;MATCH(MID(COMPRAS!C9751,1,2)&amp;MID(COMPRAS!F9751,1,2)&amp;MID(COMPRAS!D9751,1,2),IVA!W:W,0)),"SIN COD.")</f>
        <v>0</v>
      </c>
    </row>
    <row r="9852" spans="1:86" x14ac:dyDescent="0.25">
      <c r="A9852"/>
      <c r="B9852"/>
      <c r="D9852"/>
      <c r="AL9852">
        <f t="shared" si="1071"/>
        <v>0</v>
      </c>
      <c r="AQ9852">
        <f t="shared" si="1072"/>
        <v>0</v>
      </c>
      <c r="AR9852" t="str">
        <f>IFERROR(IF(OR(AP9852=338,AP9852=340,AP9852=341,AP9852=342,AP9852="342A",AP9852="342B"),PorcenRet(AP9852,AT9852,AU9852),INDEX(PORCENTAJEBUSCAR,MATCH(AP9852,CódigoRET,0),4)*1),"")</f>
        <v/>
      </c>
      <c r="AS9852">
        <f t="shared" si="1073"/>
        <v>0</v>
      </c>
      <c r="BF9852" t="str">
        <f>IFERROR(IF(OR(BD9852=338,BD9852=340,BD9852=341,BD9852=342,BD9852="342A",BD9852="342B"),PorcenRet(BD9852,BH9852,BI9852),INDEX(PORCENTAJEBUSCAR,MATCH(BD9852,CódigoRET,0),4)*1),"")</f>
        <v/>
      </c>
      <c r="BG9852">
        <f t="shared" si="1074"/>
        <v>0</v>
      </c>
      <c r="BO9852">
        <f t="shared" si="1075"/>
        <v>0</v>
      </c>
      <c r="CC9852">
        <f t="shared" si="1076"/>
        <v>0</v>
      </c>
      <c r="CD9852">
        <f t="shared" si="1077"/>
        <v>0</v>
      </c>
      <c r="CG9852">
        <f ca="1">IFERROR(INDIRECT("IVA!X"&amp;MATCH(MID(COMPRAS!C9752,1,2)&amp;MID(COMPRAS!F9752,1,2)&amp;MID(COMPRAS!D9752,1,2),IVA!W:W,0)),"SIN COD.")</f>
        <v>0</v>
      </c>
      <c r="CH9852">
        <f ca="1">IFERROR(INDIRECT("IVA!Y"&amp;MATCH(MID(COMPRAS!C9752,1,2)&amp;MID(COMPRAS!F9752,1,2)&amp;MID(COMPRAS!D9752,1,2),IVA!W:W,0)),"SIN COD.")</f>
        <v>0</v>
      </c>
    </row>
    <row r="9853" spans="1:86" x14ac:dyDescent="0.25">
      <c r="A9853"/>
      <c r="B9853"/>
      <c r="D9853"/>
      <c r="AL9853">
        <f t="shared" si="1071"/>
        <v>0</v>
      </c>
      <c r="AQ9853">
        <f t="shared" si="1072"/>
        <v>0</v>
      </c>
      <c r="AR9853" t="str">
        <f>IFERROR(IF(OR(AP9853=338,AP9853=340,AP9853=341,AP9853=342,AP9853="342A",AP9853="342B"),PorcenRet(AP9853,AT9853,AU9853),INDEX(PORCENTAJEBUSCAR,MATCH(AP9853,CódigoRET,0),4)*1),"")</f>
        <v/>
      </c>
      <c r="AS9853">
        <f t="shared" si="1073"/>
        <v>0</v>
      </c>
      <c r="BF9853" t="str">
        <f>IFERROR(IF(OR(BD9853=338,BD9853=340,BD9853=341,BD9853=342,BD9853="342A",BD9853="342B"),PorcenRet(BD9853,BH9853,BI9853),INDEX(PORCENTAJEBUSCAR,MATCH(BD9853,CódigoRET,0),4)*1),"")</f>
        <v/>
      </c>
      <c r="BG9853">
        <f t="shared" si="1074"/>
        <v>0</v>
      </c>
      <c r="BO9853">
        <f t="shared" si="1075"/>
        <v>0</v>
      </c>
      <c r="CC9853">
        <f t="shared" si="1076"/>
        <v>0</v>
      </c>
      <c r="CD9853">
        <f t="shared" si="1077"/>
        <v>0</v>
      </c>
      <c r="CG9853">
        <f ca="1">IFERROR(INDIRECT("IVA!X"&amp;MATCH(MID(COMPRAS!C9753,1,2)&amp;MID(COMPRAS!F9753,1,2)&amp;MID(COMPRAS!D9753,1,2),IVA!W:W,0)),"SIN COD.")</f>
        <v>0</v>
      </c>
      <c r="CH9853">
        <f ca="1">IFERROR(INDIRECT("IVA!Y"&amp;MATCH(MID(COMPRAS!C9753,1,2)&amp;MID(COMPRAS!F9753,1,2)&amp;MID(COMPRAS!D9753,1,2),IVA!W:W,0)),"SIN COD.")</f>
        <v>0</v>
      </c>
    </row>
    <row r="9854" spans="1:86" x14ac:dyDescent="0.25">
      <c r="A9854"/>
      <c r="B9854"/>
      <c r="D9854"/>
      <c r="AL9854">
        <f t="shared" si="1071"/>
        <v>0</v>
      </c>
      <c r="AQ9854">
        <f t="shared" si="1072"/>
        <v>0</v>
      </c>
      <c r="AR9854" t="str">
        <f>IFERROR(IF(OR(AP9854=338,AP9854=340,AP9854=341,AP9854=342,AP9854="342A",AP9854="342B"),PorcenRet(AP9854,AT9854,AU9854),INDEX(PORCENTAJEBUSCAR,MATCH(AP9854,CódigoRET,0),4)*1),"")</f>
        <v/>
      </c>
      <c r="AS9854">
        <f t="shared" si="1073"/>
        <v>0</v>
      </c>
      <c r="BF9854" t="str">
        <f>IFERROR(IF(OR(BD9854=338,BD9854=340,BD9854=341,BD9854=342,BD9854="342A",BD9854="342B"),PorcenRet(BD9854,BH9854,BI9854),INDEX(PORCENTAJEBUSCAR,MATCH(BD9854,CódigoRET,0),4)*1),"")</f>
        <v/>
      </c>
      <c r="BG9854">
        <f t="shared" si="1074"/>
        <v>0</v>
      </c>
      <c r="BO9854">
        <f t="shared" si="1075"/>
        <v>0</v>
      </c>
      <c r="CC9854">
        <f t="shared" si="1076"/>
        <v>0</v>
      </c>
      <c r="CD9854">
        <f t="shared" si="1077"/>
        <v>0</v>
      </c>
      <c r="CG9854">
        <f ca="1">IFERROR(INDIRECT("IVA!X"&amp;MATCH(MID(COMPRAS!C9754,1,2)&amp;MID(COMPRAS!F9754,1,2)&amp;MID(COMPRAS!D9754,1,2),IVA!W:W,0)),"SIN COD.")</f>
        <v>0</v>
      </c>
      <c r="CH9854">
        <f ca="1">IFERROR(INDIRECT("IVA!Y"&amp;MATCH(MID(COMPRAS!C9754,1,2)&amp;MID(COMPRAS!F9754,1,2)&amp;MID(COMPRAS!D9754,1,2),IVA!W:W,0)),"SIN COD.")</f>
        <v>0</v>
      </c>
    </row>
    <row r="9855" spans="1:86" x14ac:dyDescent="0.25">
      <c r="A9855"/>
      <c r="B9855"/>
      <c r="D9855"/>
      <c r="AL9855">
        <f t="shared" si="1071"/>
        <v>0</v>
      </c>
      <c r="AQ9855">
        <f t="shared" si="1072"/>
        <v>0</v>
      </c>
      <c r="AR9855" t="str">
        <f>IFERROR(IF(OR(AP9855=338,AP9855=340,AP9855=341,AP9855=342,AP9855="342A",AP9855="342B"),PorcenRet(AP9855,AT9855,AU9855),INDEX(PORCENTAJEBUSCAR,MATCH(AP9855,CódigoRET,0),4)*1),"")</f>
        <v/>
      </c>
      <c r="AS9855">
        <f t="shared" si="1073"/>
        <v>0</v>
      </c>
      <c r="BF9855" t="str">
        <f>IFERROR(IF(OR(BD9855=338,BD9855=340,BD9855=341,BD9855=342,BD9855="342A",BD9855="342B"),PorcenRet(BD9855,BH9855,BI9855),INDEX(PORCENTAJEBUSCAR,MATCH(BD9855,CódigoRET,0),4)*1),"")</f>
        <v/>
      </c>
      <c r="BG9855">
        <f t="shared" si="1074"/>
        <v>0</v>
      </c>
      <c r="BO9855">
        <f t="shared" si="1075"/>
        <v>0</v>
      </c>
      <c r="CC9855">
        <f t="shared" si="1076"/>
        <v>0</v>
      </c>
      <c r="CD9855">
        <f t="shared" si="1077"/>
        <v>0</v>
      </c>
      <c r="CG9855">
        <f ca="1">IFERROR(INDIRECT("IVA!X"&amp;MATCH(MID(COMPRAS!C9755,1,2)&amp;MID(COMPRAS!F9755,1,2)&amp;MID(COMPRAS!D9755,1,2),IVA!W:W,0)),"SIN COD.")</f>
        <v>0</v>
      </c>
      <c r="CH9855">
        <f ca="1">IFERROR(INDIRECT("IVA!Y"&amp;MATCH(MID(COMPRAS!C9755,1,2)&amp;MID(COMPRAS!F9755,1,2)&amp;MID(COMPRAS!D9755,1,2),IVA!W:W,0)),"SIN COD.")</f>
        <v>0</v>
      </c>
    </row>
    <row r="9856" spans="1:86" x14ac:dyDescent="0.25">
      <c r="A9856"/>
      <c r="B9856"/>
      <c r="D9856"/>
      <c r="AL9856">
        <f t="shared" si="1071"/>
        <v>0</v>
      </c>
      <c r="AQ9856">
        <f t="shared" si="1072"/>
        <v>0</v>
      </c>
      <c r="AR9856" t="str">
        <f>IFERROR(IF(OR(AP9856=338,AP9856=340,AP9856=341,AP9856=342,AP9856="342A",AP9856="342B"),PorcenRet(AP9856,AT9856,AU9856),INDEX(PORCENTAJEBUSCAR,MATCH(AP9856,CódigoRET,0),4)*1),"")</f>
        <v/>
      </c>
      <c r="AS9856">
        <f t="shared" si="1073"/>
        <v>0</v>
      </c>
      <c r="BF9856" t="str">
        <f>IFERROR(IF(OR(BD9856=338,BD9856=340,BD9856=341,BD9856=342,BD9856="342A",BD9856="342B"),PorcenRet(BD9856,BH9856,BI9856),INDEX(PORCENTAJEBUSCAR,MATCH(BD9856,CódigoRET,0),4)*1),"")</f>
        <v/>
      </c>
      <c r="BG9856">
        <f t="shared" si="1074"/>
        <v>0</v>
      </c>
      <c r="BO9856">
        <f t="shared" si="1075"/>
        <v>0</v>
      </c>
      <c r="CC9856">
        <f t="shared" si="1076"/>
        <v>0</v>
      </c>
      <c r="CD9856">
        <f t="shared" si="1077"/>
        <v>0</v>
      </c>
      <c r="CG9856">
        <f ca="1">IFERROR(INDIRECT("IVA!X"&amp;MATCH(MID(COMPRAS!C9756,1,2)&amp;MID(COMPRAS!F9756,1,2)&amp;MID(COMPRAS!D9756,1,2),IVA!W:W,0)),"SIN COD.")</f>
        <v>0</v>
      </c>
      <c r="CH9856">
        <f ca="1">IFERROR(INDIRECT("IVA!Y"&amp;MATCH(MID(COMPRAS!C9756,1,2)&amp;MID(COMPRAS!F9756,1,2)&amp;MID(COMPRAS!D9756,1,2),IVA!W:W,0)),"SIN COD.")</f>
        <v>0</v>
      </c>
    </row>
    <row r="9857" spans="1:86" x14ac:dyDescent="0.25">
      <c r="A9857"/>
      <c r="B9857"/>
      <c r="D9857"/>
      <c r="AL9857">
        <f t="shared" si="1071"/>
        <v>0</v>
      </c>
      <c r="AQ9857">
        <f t="shared" si="1072"/>
        <v>0</v>
      </c>
      <c r="AR9857" t="str">
        <f>IFERROR(IF(OR(AP9857=338,AP9857=340,AP9857=341,AP9857=342,AP9857="342A",AP9857="342B"),PorcenRet(AP9857,AT9857,AU9857),INDEX(PORCENTAJEBUSCAR,MATCH(AP9857,CódigoRET,0),4)*1),"")</f>
        <v/>
      </c>
      <c r="AS9857">
        <f t="shared" si="1073"/>
        <v>0</v>
      </c>
      <c r="BF9857" t="str">
        <f>IFERROR(IF(OR(BD9857=338,BD9857=340,BD9857=341,BD9857=342,BD9857="342A",BD9857="342B"),PorcenRet(BD9857,BH9857,BI9857),INDEX(PORCENTAJEBUSCAR,MATCH(BD9857,CódigoRET,0),4)*1),"")</f>
        <v/>
      </c>
      <c r="BG9857">
        <f t="shared" si="1074"/>
        <v>0</v>
      </c>
      <c r="BO9857">
        <f t="shared" si="1075"/>
        <v>0</v>
      </c>
      <c r="CC9857">
        <f t="shared" si="1076"/>
        <v>0</v>
      </c>
      <c r="CD9857">
        <f t="shared" si="1077"/>
        <v>0</v>
      </c>
      <c r="CG9857">
        <f ca="1">IFERROR(INDIRECT("IVA!X"&amp;MATCH(MID(COMPRAS!C9757,1,2)&amp;MID(COMPRAS!F9757,1,2)&amp;MID(COMPRAS!D9757,1,2),IVA!W:W,0)),"SIN COD.")</f>
        <v>0</v>
      </c>
      <c r="CH9857">
        <f ca="1">IFERROR(INDIRECT("IVA!Y"&amp;MATCH(MID(COMPRAS!C9757,1,2)&amp;MID(COMPRAS!F9757,1,2)&amp;MID(COMPRAS!D9757,1,2),IVA!W:W,0)),"SIN COD.")</f>
        <v>0</v>
      </c>
    </row>
    <row r="9858" spans="1:86" x14ac:dyDescent="0.25">
      <c r="A9858"/>
      <c r="B9858"/>
      <c r="D9858"/>
      <c r="AL9858">
        <f t="shared" ref="AL9858:AL9921" si="1078">O9858+P9858+Q9858+R9858+S9858+T9858+U9858+V9858</f>
        <v>0</v>
      </c>
      <c r="AQ9858">
        <f t="shared" ref="AQ9858:AQ9921" si="1079">+P9858+Q9858+R9858+S9858-BE9858-BQ9858-BW9858+O9858</f>
        <v>0</v>
      </c>
      <c r="AR9858" t="str">
        <f>IFERROR(IF(OR(AP9858=338,AP9858=340,AP9858=341,AP9858=342,AP9858="342A",AP9858="342B"),PorcenRet(AP9858,AT9858,AU9858),INDEX(PORCENTAJEBUSCAR,MATCH(AP9858,CódigoRET,0),4)*1),"")</f>
        <v/>
      </c>
      <c r="AS9858">
        <f t="shared" ref="AS9858:AS9921" si="1080">ROUND(IF(AP9858="",0,AQ9858*(AR9858/100)),2)</f>
        <v>0</v>
      </c>
      <c r="BF9858" t="str">
        <f>IFERROR(IF(OR(BD9858=338,BD9858=340,BD9858=341,BD9858=342,BD9858="342A",BD9858="342B"),PorcenRet(BD9858,BH9858,BI9858),INDEX(PORCENTAJEBUSCAR,MATCH(BD9858,CódigoRET,0),4)*1),"")</f>
        <v/>
      </c>
      <c r="BG9858">
        <f t="shared" ref="BG9858:BG9921" si="1081">ROUND(IF(BD9858="",0,BE9858*(BF9858/100)),2)</f>
        <v>0</v>
      </c>
      <c r="BO9858">
        <f t="shared" ref="BO9858:BO9921" si="1082">IF(MID(F9858,1,2)="41",SUM(O9858:S9858),0)</f>
        <v>0</v>
      </c>
      <c r="CC9858">
        <f t="shared" ref="CC9858:CC9921" si="1083">O9858+P9858+Q9858+R9858+S9858</f>
        <v>0</v>
      </c>
      <c r="CD9858">
        <f t="shared" ref="CD9858:CD9921" si="1084">T9858+U9858</f>
        <v>0</v>
      </c>
      <c r="CG9858">
        <f ca="1">IFERROR(INDIRECT("IVA!X"&amp;MATCH(MID(COMPRAS!C9758,1,2)&amp;MID(COMPRAS!F9758,1,2)&amp;MID(COMPRAS!D9758,1,2),IVA!W:W,0)),"SIN COD.")</f>
        <v>0</v>
      </c>
      <c r="CH9858">
        <f ca="1">IFERROR(INDIRECT("IVA!Y"&amp;MATCH(MID(COMPRAS!C9758,1,2)&amp;MID(COMPRAS!F9758,1,2)&amp;MID(COMPRAS!D9758,1,2),IVA!W:W,0)),"SIN COD.")</f>
        <v>0</v>
      </c>
    </row>
    <row r="9859" spans="1:86" x14ac:dyDescent="0.25">
      <c r="A9859"/>
      <c r="B9859"/>
      <c r="D9859"/>
      <c r="AL9859">
        <f t="shared" si="1078"/>
        <v>0</v>
      </c>
      <c r="AQ9859">
        <f t="shared" si="1079"/>
        <v>0</v>
      </c>
      <c r="AR9859" t="str">
        <f>IFERROR(IF(OR(AP9859=338,AP9859=340,AP9859=341,AP9859=342,AP9859="342A",AP9859="342B"),PorcenRet(AP9859,AT9859,AU9859),INDEX(PORCENTAJEBUSCAR,MATCH(AP9859,CódigoRET,0),4)*1),"")</f>
        <v/>
      </c>
      <c r="AS9859">
        <f t="shared" si="1080"/>
        <v>0</v>
      </c>
      <c r="BF9859" t="str">
        <f>IFERROR(IF(OR(BD9859=338,BD9859=340,BD9859=341,BD9859=342,BD9859="342A",BD9859="342B"),PorcenRet(BD9859,BH9859,BI9859),INDEX(PORCENTAJEBUSCAR,MATCH(BD9859,CódigoRET,0),4)*1),"")</f>
        <v/>
      </c>
      <c r="BG9859">
        <f t="shared" si="1081"/>
        <v>0</v>
      </c>
      <c r="BO9859">
        <f t="shared" si="1082"/>
        <v>0</v>
      </c>
      <c r="CC9859">
        <f t="shared" si="1083"/>
        <v>0</v>
      </c>
      <c r="CD9859">
        <f t="shared" si="1084"/>
        <v>0</v>
      </c>
      <c r="CG9859">
        <f ca="1">IFERROR(INDIRECT("IVA!X"&amp;MATCH(MID(COMPRAS!C9759,1,2)&amp;MID(COMPRAS!F9759,1,2)&amp;MID(COMPRAS!D9759,1,2),IVA!W:W,0)),"SIN COD.")</f>
        <v>0</v>
      </c>
      <c r="CH9859">
        <f ca="1">IFERROR(INDIRECT("IVA!Y"&amp;MATCH(MID(COMPRAS!C9759,1,2)&amp;MID(COMPRAS!F9759,1,2)&amp;MID(COMPRAS!D9759,1,2),IVA!W:W,0)),"SIN COD.")</f>
        <v>0</v>
      </c>
    </row>
    <row r="9860" spans="1:86" x14ac:dyDescent="0.25">
      <c r="A9860"/>
      <c r="B9860"/>
      <c r="D9860"/>
      <c r="AL9860">
        <f t="shared" si="1078"/>
        <v>0</v>
      </c>
      <c r="AQ9860">
        <f t="shared" si="1079"/>
        <v>0</v>
      </c>
      <c r="AR9860" t="str">
        <f>IFERROR(IF(OR(AP9860=338,AP9860=340,AP9860=341,AP9860=342,AP9860="342A",AP9860="342B"),PorcenRet(AP9860,AT9860,AU9860),INDEX(PORCENTAJEBUSCAR,MATCH(AP9860,CódigoRET,0),4)*1),"")</f>
        <v/>
      </c>
      <c r="AS9860">
        <f t="shared" si="1080"/>
        <v>0</v>
      </c>
      <c r="BF9860" t="str">
        <f>IFERROR(IF(OR(BD9860=338,BD9860=340,BD9860=341,BD9860=342,BD9860="342A",BD9860="342B"),PorcenRet(BD9860,BH9860,BI9860),INDEX(PORCENTAJEBUSCAR,MATCH(BD9860,CódigoRET,0),4)*1),"")</f>
        <v/>
      </c>
      <c r="BG9860">
        <f t="shared" si="1081"/>
        <v>0</v>
      </c>
      <c r="BO9860">
        <f t="shared" si="1082"/>
        <v>0</v>
      </c>
      <c r="CC9860">
        <f t="shared" si="1083"/>
        <v>0</v>
      </c>
      <c r="CD9860">
        <f t="shared" si="1084"/>
        <v>0</v>
      </c>
      <c r="CG9860">
        <f ca="1">IFERROR(INDIRECT("IVA!X"&amp;MATCH(MID(COMPRAS!C9760,1,2)&amp;MID(COMPRAS!F9760,1,2)&amp;MID(COMPRAS!D9760,1,2),IVA!W:W,0)),"SIN COD.")</f>
        <v>0</v>
      </c>
      <c r="CH9860">
        <f ca="1">IFERROR(INDIRECT("IVA!Y"&amp;MATCH(MID(COMPRAS!C9760,1,2)&amp;MID(COMPRAS!F9760,1,2)&amp;MID(COMPRAS!D9760,1,2),IVA!W:W,0)),"SIN COD.")</f>
        <v>0</v>
      </c>
    </row>
    <row r="9861" spans="1:86" x14ac:dyDescent="0.25">
      <c r="A9861"/>
      <c r="B9861"/>
      <c r="D9861"/>
      <c r="AL9861">
        <f t="shared" si="1078"/>
        <v>0</v>
      </c>
      <c r="AQ9861">
        <f t="shared" si="1079"/>
        <v>0</v>
      </c>
      <c r="AR9861" t="str">
        <f>IFERROR(IF(OR(AP9861=338,AP9861=340,AP9861=341,AP9861=342,AP9861="342A",AP9861="342B"),PorcenRet(AP9861,AT9861,AU9861),INDEX(PORCENTAJEBUSCAR,MATCH(AP9861,CódigoRET,0),4)*1),"")</f>
        <v/>
      </c>
      <c r="AS9861">
        <f t="shared" si="1080"/>
        <v>0</v>
      </c>
      <c r="BF9861" t="str">
        <f>IFERROR(IF(OR(BD9861=338,BD9861=340,BD9861=341,BD9861=342,BD9861="342A",BD9861="342B"),PorcenRet(BD9861,BH9861,BI9861),INDEX(PORCENTAJEBUSCAR,MATCH(BD9861,CódigoRET,0),4)*1),"")</f>
        <v/>
      </c>
      <c r="BG9861">
        <f t="shared" si="1081"/>
        <v>0</v>
      </c>
      <c r="BO9861">
        <f t="shared" si="1082"/>
        <v>0</v>
      </c>
      <c r="CC9861">
        <f t="shared" si="1083"/>
        <v>0</v>
      </c>
      <c r="CD9861">
        <f t="shared" si="1084"/>
        <v>0</v>
      </c>
      <c r="CG9861">
        <f ca="1">IFERROR(INDIRECT("IVA!X"&amp;MATCH(MID(COMPRAS!C9761,1,2)&amp;MID(COMPRAS!F9761,1,2)&amp;MID(COMPRAS!D9761,1,2),IVA!W:W,0)),"SIN COD.")</f>
        <v>0</v>
      </c>
      <c r="CH9861">
        <f ca="1">IFERROR(INDIRECT("IVA!Y"&amp;MATCH(MID(COMPRAS!C9761,1,2)&amp;MID(COMPRAS!F9761,1,2)&amp;MID(COMPRAS!D9761,1,2),IVA!W:W,0)),"SIN COD.")</f>
        <v>0</v>
      </c>
    </row>
    <row r="9862" spans="1:86" x14ac:dyDescent="0.25">
      <c r="A9862"/>
      <c r="B9862"/>
      <c r="D9862"/>
      <c r="AL9862">
        <f t="shared" si="1078"/>
        <v>0</v>
      </c>
      <c r="AQ9862">
        <f t="shared" si="1079"/>
        <v>0</v>
      </c>
      <c r="AR9862" t="str">
        <f>IFERROR(IF(OR(AP9862=338,AP9862=340,AP9862=341,AP9862=342,AP9862="342A",AP9862="342B"),PorcenRet(AP9862,AT9862,AU9862),INDEX(PORCENTAJEBUSCAR,MATCH(AP9862,CódigoRET,0),4)*1),"")</f>
        <v/>
      </c>
      <c r="AS9862">
        <f t="shared" si="1080"/>
        <v>0</v>
      </c>
      <c r="BF9862" t="str">
        <f>IFERROR(IF(OR(BD9862=338,BD9862=340,BD9862=341,BD9862=342,BD9862="342A",BD9862="342B"),PorcenRet(BD9862,BH9862,BI9862),INDEX(PORCENTAJEBUSCAR,MATCH(BD9862,CódigoRET,0),4)*1),"")</f>
        <v/>
      </c>
      <c r="BG9862">
        <f t="shared" si="1081"/>
        <v>0</v>
      </c>
      <c r="BO9862">
        <f t="shared" si="1082"/>
        <v>0</v>
      </c>
      <c r="CC9862">
        <f t="shared" si="1083"/>
        <v>0</v>
      </c>
      <c r="CD9862">
        <f t="shared" si="1084"/>
        <v>0</v>
      </c>
      <c r="CG9862">
        <f ca="1">IFERROR(INDIRECT("IVA!X"&amp;MATCH(MID(COMPRAS!C9762,1,2)&amp;MID(COMPRAS!F9762,1,2)&amp;MID(COMPRAS!D9762,1,2),IVA!W:W,0)),"SIN COD.")</f>
        <v>0</v>
      </c>
      <c r="CH9862">
        <f ca="1">IFERROR(INDIRECT("IVA!Y"&amp;MATCH(MID(COMPRAS!C9762,1,2)&amp;MID(COMPRAS!F9762,1,2)&amp;MID(COMPRAS!D9762,1,2),IVA!W:W,0)),"SIN COD.")</f>
        <v>0</v>
      </c>
    </row>
    <row r="9863" spans="1:86" x14ac:dyDescent="0.25">
      <c r="A9863"/>
      <c r="B9863"/>
      <c r="D9863"/>
      <c r="AL9863">
        <f t="shared" si="1078"/>
        <v>0</v>
      </c>
      <c r="AQ9863">
        <f t="shared" si="1079"/>
        <v>0</v>
      </c>
      <c r="AR9863" t="str">
        <f>IFERROR(IF(OR(AP9863=338,AP9863=340,AP9863=341,AP9863=342,AP9863="342A",AP9863="342B"),PorcenRet(AP9863,AT9863,AU9863),INDEX(PORCENTAJEBUSCAR,MATCH(AP9863,CódigoRET,0),4)*1),"")</f>
        <v/>
      </c>
      <c r="AS9863">
        <f t="shared" si="1080"/>
        <v>0</v>
      </c>
      <c r="BF9863" t="str">
        <f>IFERROR(IF(OR(BD9863=338,BD9863=340,BD9863=341,BD9863=342,BD9863="342A",BD9863="342B"),PorcenRet(BD9863,BH9863,BI9863),INDEX(PORCENTAJEBUSCAR,MATCH(BD9863,CódigoRET,0),4)*1),"")</f>
        <v/>
      </c>
      <c r="BG9863">
        <f t="shared" si="1081"/>
        <v>0</v>
      </c>
      <c r="BO9863">
        <f t="shared" si="1082"/>
        <v>0</v>
      </c>
      <c r="CC9863">
        <f t="shared" si="1083"/>
        <v>0</v>
      </c>
      <c r="CD9863">
        <f t="shared" si="1084"/>
        <v>0</v>
      </c>
      <c r="CG9863">
        <f ca="1">IFERROR(INDIRECT("IVA!X"&amp;MATCH(MID(COMPRAS!C9763,1,2)&amp;MID(COMPRAS!F9763,1,2)&amp;MID(COMPRAS!D9763,1,2),IVA!W:W,0)),"SIN COD.")</f>
        <v>0</v>
      </c>
      <c r="CH9863">
        <f ca="1">IFERROR(INDIRECT("IVA!Y"&amp;MATCH(MID(COMPRAS!C9763,1,2)&amp;MID(COMPRAS!F9763,1,2)&amp;MID(COMPRAS!D9763,1,2),IVA!W:W,0)),"SIN COD.")</f>
        <v>0</v>
      </c>
    </row>
    <row r="9864" spans="1:86" x14ac:dyDescent="0.25">
      <c r="A9864"/>
      <c r="B9864"/>
      <c r="D9864"/>
      <c r="AL9864">
        <f t="shared" si="1078"/>
        <v>0</v>
      </c>
      <c r="AQ9864">
        <f t="shared" si="1079"/>
        <v>0</v>
      </c>
      <c r="AR9864" t="str">
        <f>IFERROR(IF(OR(AP9864=338,AP9864=340,AP9864=341,AP9864=342,AP9864="342A",AP9864="342B"),PorcenRet(AP9864,AT9864,AU9864),INDEX(PORCENTAJEBUSCAR,MATCH(AP9864,CódigoRET,0),4)*1),"")</f>
        <v/>
      </c>
      <c r="AS9864">
        <f t="shared" si="1080"/>
        <v>0</v>
      </c>
      <c r="BF9864" t="str">
        <f>IFERROR(IF(OR(BD9864=338,BD9864=340,BD9864=341,BD9864=342,BD9864="342A",BD9864="342B"),PorcenRet(BD9864,BH9864,BI9864),INDEX(PORCENTAJEBUSCAR,MATCH(BD9864,CódigoRET,0),4)*1),"")</f>
        <v/>
      </c>
      <c r="BG9864">
        <f t="shared" si="1081"/>
        <v>0</v>
      </c>
      <c r="BO9864">
        <f t="shared" si="1082"/>
        <v>0</v>
      </c>
      <c r="CC9864">
        <f t="shared" si="1083"/>
        <v>0</v>
      </c>
      <c r="CD9864">
        <f t="shared" si="1084"/>
        <v>0</v>
      </c>
      <c r="CG9864">
        <f ca="1">IFERROR(INDIRECT("IVA!X"&amp;MATCH(MID(COMPRAS!C9764,1,2)&amp;MID(COMPRAS!F9764,1,2)&amp;MID(COMPRAS!D9764,1,2),IVA!W:W,0)),"SIN COD.")</f>
        <v>0</v>
      </c>
      <c r="CH9864">
        <f ca="1">IFERROR(INDIRECT("IVA!Y"&amp;MATCH(MID(COMPRAS!C9764,1,2)&amp;MID(COMPRAS!F9764,1,2)&amp;MID(COMPRAS!D9764,1,2),IVA!W:W,0)),"SIN COD.")</f>
        <v>0</v>
      </c>
    </row>
    <row r="9865" spans="1:86" x14ac:dyDescent="0.25">
      <c r="A9865"/>
      <c r="B9865"/>
      <c r="D9865"/>
      <c r="AL9865">
        <f t="shared" si="1078"/>
        <v>0</v>
      </c>
      <c r="AQ9865">
        <f t="shared" si="1079"/>
        <v>0</v>
      </c>
      <c r="AR9865" t="str">
        <f>IFERROR(IF(OR(AP9865=338,AP9865=340,AP9865=341,AP9865=342,AP9865="342A",AP9865="342B"),PorcenRet(AP9865,AT9865,AU9865),INDEX(PORCENTAJEBUSCAR,MATCH(AP9865,CódigoRET,0),4)*1),"")</f>
        <v/>
      </c>
      <c r="AS9865">
        <f t="shared" si="1080"/>
        <v>0</v>
      </c>
      <c r="BF9865" t="str">
        <f>IFERROR(IF(OR(BD9865=338,BD9865=340,BD9865=341,BD9865=342,BD9865="342A",BD9865="342B"),PorcenRet(BD9865,BH9865,BI9865),INDEX(PORCENTAJEBUSCAR,MATCH(BD9865,CódigoRET,0),4)*1),"")</f>
        <v/>
      </c>
      <c r="BG9865">
        <f t="shared" si="1081"/>
        <v>0</v>
      </c>
      <c r="BO9865">
        <f t="shared" si="1082"/>
        <v>0</v>
      </c>
      <c r="CC9865">
        <f t="shared" si="1083"/>
        <v>0</v>
      </c>
      <c r="CD9865">
        <f t="shared" si="1084"/>
        <v>0</v>
      </c>
      <c r="CG9865">
        <f ca="1">IFERROR(INDIRECT("IVA!X"&amp;MATCH(MID(COMPRAS!C9765,1,2)&amp;MID(COMPRAS!F9765,1,2)&amp;MID(COMPRAS!D9765,1,2),IVA!W:W,0)),"SIN COD.")</f>
        <v>0</v>
      </c>
      <c r="CH9865">
        <f ca="1">IFERROR(INDIRECT("IVA!Y"&amp;MATCH(MID(COMPRAS!C9765,1,2)&amp;MID(COMPRAS!F9765,1,2)&amp;MID(COMPRAS!D9765,1,2),IVA!W:W,0)),"SIN COD.")</f>
        <v>0</v>
      </c>
    </row>
    <row r="9866" spans="1:86" x14ac:dyDescent="0.25">
      <c r="A9866"/>
      <c r="B9866"/>
      <c r="D9866"/>
      <c r="AL9866">
        <f t="shared" si="1078"/>
        <v>0</v>
      </c>
      <c r="AQ9866">
        <f t="shared" si="1079"/>
        <v>0</v>
      </c>
      <c r="AR9866" t="str">
        <f>IFERROR(IF(OR(AP9866=338,AP9866=340,AP9866=341,AP9866=342,AP9866="342A",AP9866="342B"),PorcenRet(AP9866,AT9866,AU9866),INDEX(PORCENTAJEBUSCAR,MATCH(AP9866,CódigoRET,0),4)*1),"")</f>
        <v/>
      </c>
      <c r="AS9866">
        <f t="shared" si="1080"/>
        <v>0</v>
      </c>
      <c r="BF9866" t="str">
        <f>IFERROR(IF(OR(BD9866=338,BD9866=340,BD9866=341,BD9866=342,BD9866="342A",BD9866="342B"),PorcenRet(BD9866,BH9866,BI9866),INDEX(PORCENTAJEBUSCAR,MATCH(BD9866,CódigoRET,0),4)*1),"")</f>
        <v/>
      </c>
      <c r="BG9866">
        <f t="shared" si="1081"/>
        <v>0</v>
      </c>
      <c r="BO9866">
        <f t="shared" si="1082"/>
        <v>0</v>
      </c>
      <c r="CC9866">
        <f t="shared" si="1083"/>
        <v>0</v>
      </c>
      <c r="CD9866">
        <f t="shared" si="1084"/>
        <v>0</v>
      </c>
      <c r="CG9866">
        <f ca="1">IFERROR(INDIRECT("IVA!X"&amp;MATCH(MID(COMPRAS!C9766,1,2)&amp;MID(COMPRAS!F9766,1,2)&amp;MID(COMPRAS!D9766,1,2),IVA!W:W,0)),"SIN COD.")</f>
        <v>0</v>
      </c>
      <c r="CH9866">
        <f ca="1">IFERROR(INDIRECT("IVA!Y"&amp;MATCH(MID(COMPRAS!C9766,1,2)&amp;MID(COMPRAS!F9766,1,2)&amp;MID(COMPRAS!D9766,1,2),IVA!W:W,0)),"SIN COD.")</f>
        <v>0</v>
      </c>
    </row>
    <row r="9867" spans="1:86" x14ac:dyDescent="0.25">
      <c r="A9867"/>
      <c r="B9867"/>
      <c r="D9867"/>
      <c r="AL9867">
        <f t="shared" si="1078"/>
        <v>0</v>
      </c>
      <c r="AQ9867">
        <f t="shared" si="1079"/>
        <v>0</v>
      </c>
      <c r="AR9867" t="str">
        <f>IFERROR(IF(OR(AP9867=338,AP9867=340,AP9867=341,AP9867=342,AP9867="342A",AP9867="342B"),PorcenRet(AP9867,AT9867,AU9867),INDEX(PORCENTAJEBUSCAR,MATCH(AP9867,CódigoRET,0),4)*1),"")</f>
        <v/>
      </c>
      <c r="AS9867">
        <f t="shared" si="1080"/>
        <v>0</v>
      </c>
      <c r="BF9867" t="str">
        <f>IFERROR(IF(OR(BD9867=338,BD9867=340,BD9867=341,BD9867=342,BD9867="342A",BD9867="342B"),PorcenRet(BD9867,BH9867,BI9867),INDEX(PORCENTAJEBUSCAR,MATCH(BD9867,CódigoRET,0),4)*1),"")</f>
        <v/>
      </c>
      <c r="BG9867">
        <f t="shared" si="1081"/>
        <v>0</v>
      </c>
      <c r="BO9867">
        <f t="shared" si="1082"/>
        <v>0</v>
      </c>
      <c r="CC9867">
        <f t="shared" si="1083"/>
        <v>0</v>
      </c>
      <c r="CD9867">
        <f t="shared" si="1084"/>
        <v>0</v>
      </c>
      <c r="CG9867">
        <f ca="1">IFERROR(INDIRECT("IVA!X"&amp;MATCH(MID(COMPRAS!C9767,1,2)&amp;MID(COMPRAS!F9767,1,2)&amp;MID(COMPRAS!D9767,1,2),IVA!W:W,0)),"SIN COD.")</f>
        <v>0</v>
      </c>
      <c r="CH9867">
        <f ca="1">IFERROR(INDIRECT("IVA!Y"&amp;MATCH(MID(COMPRAS!C9767,1,2)&amp;MID(COMPRAS!F9767,1,2)&amp;MID(COMPRAS!D9767,1,2),IVA!W:W,0)),"SIN COD.")</f>
        <v>0</v>
      </c>
    </row>
    <row r="9868" spans="1:86" x14ac:dyDescent="0.25">
      <c r="A9868"/>
      <c r="B9868"/>
      <c r="D9868"/>
      <c r="AL9868">
        <f t="shared" si="1078"/>
        <v>0</v>
      </c>
      <c r="AQ9868">
        <f t="shared" si="1079"/>
        <v>0</v>
      </c>
      <c r="AR9868" t="str">
        <f>IFERROR(IF(OR(AP9868=338,AP9868=340,AP9868=341,AP9868=342,AP9868="342A",AP9868="342B"),PorcenRet(AP9868,AT9868,AU9868),INDEX(PORCENTAJEBUSCAR,MATCH(AP9868,CódigoRET,0),4)*1),"")</f>
        <v/>
      </c>
      <c r="AS9868">
        <f t="shared" si="1080"/>
        <v>0</v>
      </c>
      <c r="BF9868" t="str">
        <f>IFERROR(IF(OR(BD9868=338,BD9868=340,BD9868=341,BD9868=342,BD9868="342A",BD9868="342B"),PorcenRet(BD9868,BH9868,BI9868),INDEX(PORCENTAJEBUSCAR,MATCH(BD9868,CódigoRET,0),4)*1),"")</f>
        <v/>
      </c>
      <c r="BG9868">
        <f t="shared" si="1081"/>
        <v>0</v>
      </c>
      <c r="BO9868">
        <f t="shared" si="1082"/>
        <v>0</v>
      </c>
      <c r="CC9868">
        <f t="shared" si="1083"/>
        <v>0</v>
      </c>
      <c r="CD9868">
        <f t="shared" si="1084"/>
        <v>0</v>
      </c>
      <c r="CG9868">
        <f ca="1">IFERROR(INDIRECT("IVA!X"&amp;MATCH(MID(COMPRAS!C9768,1,2)&amp;MID(COMPRAS!F9768,1,2)&amp;MID(COMPRAS!D9768,1,2),IVA!W:W,0)),"SIN COD.")</f>
        <v>0</v>
      </c>
      <c r="CH9868">
        <f ca="1">IFERROR(INDIRECT("IVA!Y"&amp;MATCH(MID(COMPRAS!C9768,1,2)&amp;MID(COMPRAS!F9768,1,2)&amp;MID(COMPRAS!D9768,1,2),IVA!W:W,0)),"SIN COD.")</f>
        <v>0</v>
      </c>
    </row>
    <row r="9869" spans="1:86" x14ac:dyDescent="0.25">
      <c r="A9869"/>
      <c r="B9869"/>
      <c r="D9869"/>
      <c r="AL9869">
        <f t="shared" si="1078"/>
        <v>0</v>
      </c>
      <c r="AQ9869">
        <f t="shared" si="1079"/>
        <v>0</v>
      </c>
      <c r="AR9869" t="str">
        <f>IFERROR(IF(OR(AP9869=338,AP9869=340,AP9869=341,AP9869=342,AP9869="342A",AP9869="342B"),PorcenRet(AP9869,AT9869,AU9869),INDEX(PORCENTAJEBUSCAR,MATCH(AP9869,CódigoRET,0),4)*1),"")</f>
        <v/>
      </c>
      <c r="AS9869">
        <f t="shared" si="1080"/>
        <v>0</v>
      </c>
      <c r="BF9869" t="str">
        <f>IFERROR(IF(OR(BD9869=338,BD9869=340,BD9869=341,BD9869=342,BD9869="342A",BD9869="342B"),PorcenRet(BD9869,BH9869,BI9869),INDEX(PORCENTAJEBUSCAR,MATCH(BD9869,CódigoRET,0),4)*1),"")</f>
        <v/>
      </c>
      <c r="BG9869">
        <f t="shared" si="1081"/>
        <v>0</v>
      </c>
      <c r="BO9869">
        <f t="shared" si="1082"/>
        <v>0</v>
      </c>
      <c r="CC9869">
        <f t="shared" si="1083"/>
        <v>0</v>
      </c>
      <c r="CD9869">
        <f t="shared" si="1084"/>
        <v>0</v>
      </c>
      <c r="CG9869">
        <f ca="1">IFERROR(INDIRECT("IVA!X"&amp;MATCH(MID(COMPRAS!C9769,1,2)&amp;MID(COMPRAS!F9769,1,2)&amp;MID(COMPRAS!D9769,1,2),IVA!W:W,0)),"SIN COD.")</f>
        <v>0</v>
      </c>
      <c r="CH9869">
        <f ca="1">IFERROR(INDIRECT("IVA!Y"&amp;MATCH(MID(COMPRAS!C9769,1,2)&amp;MID(COMPRAS!F9769,1,2)&amp;MID(COMPRAS!D9769,1,2),IVA!W:W,0)),"SIN COD.")</f>
        <v>0</v>
      </c>
    </row>
    <row r="9870" spans="1:86" x14ac:dyDescent="0.25">
      <c r="A9870"/>
      <c r="B9870"/>
      <c r="D9870"/>
      <c r="AL9870">
        <f t="shared" si="1078"/>
        <v>0</v>
      </c>
      <c r="AQ9870">
        <f t="shared" si="1079"/>
        <v>0</v>
      </c>
      <c r="AR9870" t="str">
        <f>IFERROR(IF(OR(AP9870=338,AP9870=340,AP9870=341,AP9870=342,AP9870="342A",AP9870="342B"),PorcenRet(AP9870,AT9870,AU9870),INDEX(PORCENTAJEBUSCAR,MATCH(AP9870,CódigoRET,0),4)*1),"")</f>
        <v/>
      </c>
      <c r="AS9870">
        <f t="shared" si="1080"/>
        <v>0</v>
      </c>
      <c r="BF9870" t="str">
        <f>IFERROR(IF(OR(BD9870=338,BD9870=340,BD9870=341,BD9870=342,BD9870="342A",BD9870="342B"),PorcenRet(BD9870,BH9870,BI9870),INDEX(PORCENTAJEBUSCAR,MATCH(BD9870,CódigoRET,0),4)*1),"")</f>
        <v/>
      </c>
      <c r="BG9870">
        <f t="shared" si="1081"/>
        <v>0</v>
      </c>
      <c r="BO9870">
        <f t="shared" si="1082"/>
        <v>0</v>
      </c>
      <c r="CC9870">
        <f t="shared" si="1083"/>
        <v>0</v>
      </c>
      <c r="CD9870">
        <f t="shared" si="1084"/>
        <v>0</v>
      </c>
      <c r="CG9870">
        <f ca="1">IFERROR(INDIRECT("IVA!X"&amp;MATCH(MID(COMPRAS!C9770,1,2)&amp;MID(COMPRAS!F9770,1,2)&amp;MID(COMPRAS!D9770,1,2),IVA!W:W,0)),"SIN COD.")</f>
        <v>0</v>
      </c>
      <c r="CH9870">
        <f ca="1">IFERROR(INDIRECT("IVA!Y"&amp;MATCH(MID(COMPRAS!C9770,1,2)&amp;MID(COMPRAS!F9770,1,2)&amp;MID(COMPRAS!D9770,1,2),IVA!W:W,0)),"SIN COD.")</f>
        <v>0</v>
      </c>
    </row>
    <row r="9871" spans="1:86" x14ac:dyDescent="0.25">
      <c r="A9871"/>
      <c r="B9871"/>
      <c r="D9871"/>
      <c r="AL9871">
        <f t="shared" si="1078"/>
        <v>0</v>
      </c>
      <c r="AQ9871">
        <f t="shared" si="1079"/>
        <v>0</v>
      </c>
      <c r="AR9871" t="str">
        <f>IFERROR(IF(OR(AP9871=338,AP9871=340,AP9871=341,AP9871=342,AP9871="342A",AP9871="342B"),PorcenRet(AP9871,AT9871,AU9871),INDEX(PORCENTAJEBUSCAR,MATCH(AP9871,CódigoRET,0),4)*1),"")</f>
        <v/>
      </c>
      <c r="AS9871">
        <f t="shared" si="1080"/>
        <v>0</v>
      </c>
      <c r="BF9871" t="str">
        <f>IFERROR(IF(OR(BD9871=338,BD9871=340,BD9871=341,BD9871=342,BD9871="342A",BD9871="342B"),PorcenRet(BD9871,BH9871,BI9871),INDEX(PORCENTAJEBUSCAR,MATCH(BD9871,CódigoRET,0),4)*1),"")</f>
        <v/>
      </c>
      <c r="BG9871">
        <f t="shared" si="1081"/>
        <v>0</v>
      </c>
      <c r="BO9871">
        <f t="shared" si="1082"/>
        <v>0</v>
      </c>
      <c r="CC9871">
        <f t="shared" si="1083"/>
        <v>0</v>
      </c>
      <c r="CD9871">
        <f t="shared" si="1084"/>
        <v>0</v>
      </c>
      <c r="CG9871">
        <f ca="1">IFERROR(INDIRECT("IVA!X"&amp;MATCH(MID(COMPRAS!C9771,1,2)&amp;MID(COMPRAS!F9771,1,2)&amp;MID(COMPRAS!D9771,1,2),IVA!W:W,0)),"SIN COD.")</f>
        <v>0</v>
      </c>
      <c r="CH9871">
        <f ca="1">IFERROR(INDIRECT("IVA!Y"&amp;MATCH(MID(COMPRAS!C9771,1,2)&amp;MID(COMPRAS!F9771,1,2)&amp;MID(COMPRAS!D9771,1,2),IVA!W:W,0)),"SIN COD.")</f>
        <v>0</v>
      </c>
    </row>
    <row r="9872" spans="1:86" x14ac:dyDescent="0.25">
      <c r="A9872"/>
      <c r="B9872"/>
      <c r="D9872"/>
      <c r="AL9872">
        <f t="shared" si="1078"/>
        <v>0</v>
      </c>
      <c r="AQ9872">
        <f t="shared" si="1079"/>
        <v>0</v>
      </c>
      <c r="AR9872" t="str">
        <f>IFERROR(IF(OR(AP9872=338,AP9872=340,AP9872=341,AP9872=342,AP9872="342A",AP9872="342B"),PorcenRet(AP9872,AT9872,AU9872),INDEX(PORCENTAJEBUSCAR,MATCH(AP9872,CódigoRET,0),4)*1),"")</f>
        <v/>
      </c>
      <c r="AS9872">
        <f t="shared" si="1080"/>
        <v>0</v>
      </c>
      <c r="BF9872" t="str">
        <f>IFERROR(IF(OR(BD9872=338,BD9872=340,BD9872=341,BD9872=342,BD9872="342A",BD9872="342B"),PorcenRet(BD9872,BH9872,BI9872),INDEX(PORCENTAJEBUSCAR,MATCH(BD9872,CódigoRET,0),4)*1),"")</f>
        <v/>
      </c>
      <c r="BG9872">
        <f t="shared" si="1081"/>
        <v>0</v>
      </c>
      <c r="BO9872">
        <f t="shared" si="1082"/>
        <v>0</v>
      </c>
      <c r="CC9872">
        <f t="shared" si="1083"/>
        <v>0</v>
      </c>
      <c r="CD9872">
        <f t="shared" si="1084"/>
        <v>0</v>
      </c>
      <c r="CG9872">
        <f ca="1">IFERROR(INDIRECT("IVA!X"&amp;MATCH(MID(COMPRAS!C9772,1,2)&amp;MID(COMPRAS!F9772,1,2)&amp;MID(COMPRAS!D9772,1,2),IVA!W:W,0)),"SIN COD.")</f>
        <v>0</v>
      </c>
      <c r="CH9872">
        <f ca="1">IFERROR(INDIRECT("IVA!Y"&amp;MATCH(MID(COMPRAS!C9772,1,2)&amp;MID(COMPRAS!F9772,1,2)&amp;MID(COMPRAS!D9772,1,2),IVA!W:W,0)),"SIN COD.")</f>
        <v>0</v>
      </c>
    </row>
    <row r="9873" spans="1:86" x14ac:dyDescent="0.25">
      <c r="A9873"/>
      <c r="B9873"/>
      <c r="D9873"/>
      <c r="AL9873">
        <f t="shared" si="1078"/>
        <v>0</v>
      </c>
      <c r="AQ9873">
        <f t="shared" si="1079"/>
        <v>0</v>
      </c>
      <c r="AR9873" t="str">
        <f>IFERROR(IF(OR(AP9873=338,AP9873=340,AP9873=341,AP9873=342,AP9873="342A",AP9873="342B"),PorcenRet(AP9873,AT9873,AU9873),INDEX(PORCENTAJEBUSCAR,MATCH(AP9873,CódigoRET,0),4)*1),"")</f>
        <v/>
      </c>
      <c r="AS9873">
        <f t="shared" si="1080"/>
        <v>0</v>
      </c>
      <c r="BF9873" t="str">
        <f>IFERROR(IF(OR(BD9873=338,BD9873=340,BD9873=341,BD9873=342,BD9873="342A",BD9873="342B"),PorcenRet(BD9873,BH9873,BI9873),INDEX(PORCENTAJEBUSCAR,MATCH(BD9873,CódigoRET,0),4)*1),"")</f>
        <v/>
      </c>
      <c r="BG9873">
        <f t="shared" si="1081"/>
        <v>0</v>
      </c>
      <c r="BO9873">
        <f t="shared" si="1082"/>
        <v>0</v>
      </c>
      <c r="CC9873">
        <f t="shared" si="1083"/>
        <v>0</v>
      </c>
      <c r="CD9873">
        <f t="shared" si="1084"/>
        <v>0</v>
      </c>
      <c r="CG9873">
        <f ca="1">IFERROR(INDIRECT("IVA!X"&amp;MATCH(MID(COMPRAS!C9773,1,2)&amp;MID(COMPRAS!F9773,1,2)&amp;MID(COMPRAS!D9773,1,2),IVA!W:W,0)),"SIN COD.")</f>
        <v>0</v>
      </c>
      <c r="CH9873">
        <f ca="1">IFERROR(INDIRECT("IVA!Y"&amp;MATCH(MID(COMPRAS!C9773,1,2)&amp;MID(COMPRAS!F9773,1,2)&amp;MID(COMPRAS!D9773,1,2),IVA!W:W,0)),"SIN COD.")</f>
        <v>0</v>
      </c>
    </row>
    <row r="9874" spans="1:86" x14ac:dyDescent="0.25">
      <c r="A9874"/>
      <c r="B9874"/>
      <c r="D9874"/>
      <c r="AL9874">
        <f t="shared" si="1078"/>
        <v>0</v>
      </c>
      <c r="AQ9874">
        <f t="shared" si="1079"/>
        <v>0</v>
      </c>
      <c r="AR9874" t="str">
        <f>IFERROR(IF(OR(AP9874=338,AP9874=340,AP9874=341,AP9874=342,AP9874="342A",AP9874="342B"),PorcenRet(AP9874,AT9874,AU9874),INDEX(PORCENTAJEBUSCAR,MATCH(AP9874,CódigoRET,0),4)*1),"")</f>
        <v/>
      </c>
      <c r="AS9874">
        <f t="shared" si="1080"/>
        <v>0</v>
      </c>
      <c r="BF9874" t="str">
        <f>IFERROR(IF(OR(BD9874=338,BD9874=340,BD9874=341,BD9874=342,BD9874="342A",BD9874="342B"),PorcenRet(BD9874,BH9874,BI9874),INDEX(PORCENTAJEBUSCAR,MATCH(BD9874,CódigoRET,0),4)*1),"")</f>
        <v/>
      </c>
      <c r="BG9874">
        <f t="shared" si="1081"/>
        <v>0</v>
      </c>
      <c r="BO9874">
        <f t="shared" si="1082"/>
        <v>0</v>
      </c>
      <c r="CC9874">
        <f t="shared" si="1083"/>
        <v>0</v>
      </c>
      <c r="CD9874">
        <f t="shared" si="1084"/>
        <v>0</v>
      </c>
      <c r="CG9874">
        <f ca="1">IFERROR(INDIRECT("IVA!X"&amp;MATCH(MID(COMPRAS!C9774,1,2)&amp;MID(COMPRAS!F9774,1,2)&amp;MID(COMPRAS!D9774,1,2),IVA!W:W,0)),"SIN COD.")</f>
        <v>0</v>
      </c>
      <c r="CH9874">
        <f ca="1">IFERROR(INDIRECT("IVA!Y"&amp;MATCH(MID(COMPRAS!C9774,1,2)&amp;MID(COMPRAS!F9774,1,2)&amp;MID(COMPRAS!D9774,1,2),IVA!W:W,0)),"SIN COD.")</f>
        <v>0</v>
      </c>
    </row>
    <row r="9875" spans="1:86" x14ac:dyDescent="0.25">
      <c r="A9875"/>
      <c r="B9875"/>
      <c r="D9875"/>
      <c r="AL9875">
        <f t="shared" si="1078"/>
        <v>0</v>
      </c>
      <c r="AQ9875">
        <f t="shared" si="1079"/>
        <v>0</v>
      </c>
      <c r="AR9875" t="str">
        <f>IFERROR(IF(OR(AP9875=338,AP9875=340,AP9875=341,AP9875=342,AP9875="342A",AP9875="342B"),PorcenRet(AP9875,AT9875,AU9875),INDEX(PORCENTAJEBUSCAR,MATCH(AP9875,CódigoRET,0),4)*1),"")</f>
        <v/>
      </c>
      <c r="AS9875">
        <f t="shared" si="1080"/>
        <v>0</v>
      </c>
      <c r="BF9875" t="str">
        <f>IFERROR(IF(OR(BD9875=338,BD9875=340,BD9875=341,BD9875=342,BD9875="342A",BD9875="342B"),PorcenRet(BD9875,BH9875,BI9875),INDEX(PORCENTAJEBUSCAR,MATCH(BD9875,CódigoRET,0),4)*1),"")</f>
        <v/>
      </c>
      <c r="BG9875">
        <f t="shared" si="1081"/>
        <v>0</v>
      </c>
      <c r="BO9875">
        <f t="shared" si="1082"/>
        <v>0</v>
      </c>
      <c r="CC9875">
        <f t="shared" si="1083"/>
        <v>0</v>
      </c>
      <c r="CD9875">
        <f t="shared" si="1084"/>
        <v>0</v>
      </c>
      <c r="CG9875">
        <f ca="1">IFERROR(INDIRECT("IVA!X"&amp;MATCH(MID(COMPRAS!C9775,1,2)&amp;MID(COMPRAS!F9775,1,2)&amp;MID(COMPRAS!D9775,1,2),IVA!W:W,0)),"SIN COD.")</f>
        <v>0</v>
      </c>
      <c r="CH9875">
        <f ca="1">IFERROR(INDIRECT("IVA!Y"&amp;MATCH(MID(COMPRAS!C9775,1,2)&amp;MID(COMPRAS!F9775,1,2)&amp;MID(COMPRAS!D9775,1,2),IVA!W:W,0)),"SIN COD.")</f>
        <v>0</v>
      </c>
    </row>
    <row r="9876" spans="1:86" x14ac:dyDescent="0.25">
      <c r="A9876"/>
      <c r="B9876"/>
      <c r="D9876"/>
      <c r="AL9876">
        <f t="shared" si="1078"/>
        <v>0</v>
      </c>
      <c r="AQ9876">
        <f t="shared" si="1079"/>
        <v>0</v>
      </c>
      <c r="AR9876" t="str">
        <f>IFERROR(IF(OR(AP9876=338,AP9876=340,AP9876=341,AP9876=342,AP9876="342A",AP9876="342B"),PorcenRet(AP9876,AT9876,AU9876),INDEX(PORCENTAJEBUSCAR,MATCH(AP9876,CódigoRET,0),4)*1),"")</f>
        <v/>
      </c>
      <c r="AS9876">
        <f t="shared" si="1080"/>
        <v>0</v>
      </c>
      <c r="BF9876" t="str">
        <f>IFERROR(IF(OR(BD9876=338,BD9876=340,BD9876=341,BD9876=342,BD9876="342A",BD9876="342B"),PorcenRet(BD9876,BH9876,BI9876),INDEX(PORCENTAJEBUSCAR,MATCH(BD9876,CódigoRET,0),4)*1),"")</f>
        <v/>
      </c>
      <c r="BG9876">
        <f t="shared" si="1081"/>
        <v>0</v>
      </c>
      <c r="BO9876">
        <f t="shared" si="1082"/>
        <v>0</v>
      </c>
      <c r="CC9876">
        <f t="shared" si="1083"/>
        <v>0</v>
      </c>
      <c r="CD9876">
        <f t="shared" si="1084"/>
        <v>0</v>
      </c>
      <c r="CG9876">
        <f ca="1">IFERROR(INDIRECT("IVA!X"&amp;MATCH(MID(COMPRAS!C9776,1,2)&amp;MID(COMPRAS!F9776,1,2)&amp;MID(COMPRAS!D9776,1,2),IVA!W:W,0)),"SIN COD.")</f>
        <v>0</v>
      </c>
      <c r="CH9876">
        <f ca="1">IFERROR(INDIRECT("IVA!Y"&amp;MATCH(MID(COMPRAS!C9776,1,2)&amp;MID(COMPRAS!F9776,1,2)&amp;MID(COMPRAS!D9776,1,2),IVA!W:W,0)),"SIN COD.")</f>
        <v>0</v>
      </c>
    </row>
    <row r="9877" spans="1:86" x14ac:dyDescent="0.25">
      <c r="A9877"/>
      <c r="B9877"/>
      <c r="D9877"/>
      <c r="AL9877">
        <f t="shared" si="1078"/>
        <v>0</v>
      </c>
      <c r="AQ9877">
        <f t="shared" si="1079"/>
        <v>0</v>
      </c>
      <c r="AR9877" t="str">
        <f>IFERROR(IF(OR(AP9877=338,AP9877=340,AP9877=341,AP9877=342,AP9877="342A",AP9877="342B"),PorcenRet(AP9877,AT9877,AU9877),INDEX(PORCENTAJEBUSCAR,MATCH(AP9877,CódigoRET,0),4)*1),"")</f>
        <v/>
      </c>
      <c r="AS9877">
        <f t="shared" si="1080"/>
        <v>0</v>
      </c>
      <c r="BF9877" t="str">
        <f>IFERROR(IF(OR(BD9877=338,BD9877=340,BD9877=341,BD9877=342,BD9877="342A",BD9877="342B"),PorcenRet(BD9877,BH9877,BI9877),INDEX(PORCENTAJEBUSCAR,MATCH(BD9877,CódigoRET,0),4)*1),"")</f>
        <v/>
      </c>
      <c r="BG9877">
        <f t="shared" si="1081"/>
        <v>0</v>
      </c>
      <c r="BO9877">
        <f t="shared" si="1082"/>
        <v>0</v>
      </c>
      <c r="CC9877">
        <f t="shared" si="1083"/>
        <v>0</v>
      </c>
      <c r="CD9877">
        <f t="shared" si="1084"/>
        <v>0</v>
      </c>
      <c r="CG9877">
        <f ca="1">IFERROR(INDIRECT("IVA!X"&amp;MATCH(MID(COMPRAS!C9777,1,2)&amp;MID(COMPRAS!F9777,1,2)&amp;MID(COMPRAS!D9777,1,2),IVA!W:W,0)),"SIN COD.")</f>
        <v>0</v>
      </c>
      <c r="CH9877">
        <f ca="1">IFERROR(INDIRECT("IVA!Y"&amp;MATCH(MID(COMPRAS!C9777,1,2)&amp;MID(COMPRAS!F9777,1,2)&amp;MID(COMPRAS!D9777,1,2),IVA!W:W,0)),"SIN COD.")</f>
        <v>0</v>
      </c>
    </row>
    <row r="9878" spans="1:86" x14ac:dyDescent="0.25">
      <c r="A9878"/>
      <c r="B9878"/>
      <c r="D9878"/>
      <c r="AL9878">
        <f t="shared" si="1078"/>
        <v>0</v>
      </c>
      <c r="AQ9878">
        <f t="shared" si="1079"/>
        <v>0</v>
      </c>
      <c r="AR9878" t="str">
        <f>IFERROR(IF(OR(AP9878=338,AP9878=340,AP9878=341,AP9878=342,AP9878="342A",AP9878="342B"),PorcenRet(AP9878,AT9878,AU9878),INDEX(PORCENTAJEBUSCAR,MATCH(AP9878,CódigoRET,0),4)*1),"")</f>
        <v/>
      </c>
      <c r="AS9878">
        <f t="shared" si="1080"/>
        <v>0</v>
      </c>
      <c r="BF9878" t="str">
        <f>IFERROR(IF(OR(BD9878=338,BD9878=340,BD9878=341,BD9878=342,BD9878="342A",BD9878="342B"),PorcenRet(BD9878,BH9878,BI9878),INDEX(PORCENTAJEBUSCAR,MATCH(BD9878,CódigoRET,0),4)*1),"")</f>
        <v/>
      </c>
      <c r="BG9878">
        <f t="shared" si="1081"/>
        <v>0</v>
      </c>
      <c r="BO9878">
        <f t="shared" si="1082"/>
        <v>0</v>
      </c>
      <c r="CC9878">
        <f t="shared" si="1083"/>
        <v>0</v>
      </c>
      <c r="CD9878">
        <f t="shared" si="1084"/>
        <v>0</v>
      </c>
      <c r="CG9878">
        <f ca="1">IFERROR(INDIRECT("IVA!X"&amp;MATCH(MID(COMPRAS!C9778,1,2)&amp;MID(COMPRAS!F9778,1,2)&amp;MID(COMPRAS!D9778,1,2),IVA!W:W,0)),"SIN COD.")</f>
        <v>0</v>
      </c>
      <c r="CH9878">
        <f ca="1">IFERROR(INDIRECT("IVA!Y"&amp;MATCH(MID(COMPRAS!C9778,1,2)&amp;MID(COMPRAS!F9778,1,2)&amp;MID(COMPRAS!D9778,1,2),IVA!W:W,0)),"SIN COD.")</f>
        <v>0</v>
      </c>
    </row>
    <row r="9879" spans="1:86" x14ac:dyDescent="0.25">
      <c r="A9879"/>
      <c r="B9879"/>
      <c r="D9879"/>
      <c r="AL9879">
        <f t="shared" si="1078"/>
        <v>0</v>
      </c>
      <c r="AQ9879">
        <f t="shared" si="1079"/>
        <v>0</v>
      </c>
      <c r="AR9879" t="str">
        <f>IFERROR(IF(OR(AP9879=338,AP9879=340,AP9879=341,AP9879=342,AP9879="342A",AP9879="342B"),PorcenRet(AP9879,AT9879,AU9879),INDEX(PORCENTAJEBUSCAR,MATCH(AP9879,CódigoRET,0),4)*1),"")</f>
        <v/>
      </c>
      <c r="AS9879">
        <f t="shared" si="1080"/>
        <v>0</v>
      </c>
      <c r="BF9879" t="str">
        <f>IFERROR(IF(OR(BD9879=338,BD9879=340,BD9879=341,BD9879=342,BD9879="342A",BD9879="342B"),PorcenRet(BD9879,BH9879,BI9879),INDEX(PORCENTAJEBUSCAR,MATCH(BD9879,CódigoRET,0),4)*1),"")</f>
        <v/>
      </c>
      <c r="BG9879">
        <f t="shared" si="1081"/>
        <v>0</v>
      </c>
      <c r="BO9879">
        <f t="shared" si="1082"/>
        <v>0</v>
      </c>
      <c r="CC9879">
        <f t="shared" si="1083"/>
        <v>0</v>
      </c>
      <c r="CD9879">
        <f t="shared" si="1084"/>
        <v>0</v>
      </c>
      <c r="CG9879">
        <f ca="1">IFERROR(INDIRECT("IVA!X"&amp;MATCH(MID(COMPRAS!C9779,1,2)&amp;MID(COMPRAS!F9779,1,2)&amp;MID(COMPRAS!D9779,1,2),IVA!W:W,0)),"SIN COD.")</f>
        <v>0</v>
      </c>
      <c r="CH9879">
        <f ca="1">IFERROR(INDIRECT("IVA!Y"&amp;MATCH(MID(COMPRAS!C9779,1,2)&amp;MID(COMPRAS!F9779,1,2)&amp;MID(COMPRAS!D9779,1,2),IVA!W:W,0)),"SIN COD.")</f>
        <v>0</v>
      </c>
    </row>
    <row r="9880" spans="1:86" x14ac:dyDescent="0.25">
      <c r="A9880"/>
      <c r="B9880"/>
      <c r="D9880"/>
      <c r="AL9880">
        <f t="shared" si="1078"/>
        <v>0</v>
      </c>
      <c r="AQ9880">
        <f t="shared" si="1079"/>
        <v>0</v>
      </c>
      <c r="AR9880" t="str">
        <f>IFERROR(IF(OR(AP9880=338,AP9880=340,AP9880=341,AP9880=342,AP9880="342A",AP9880="342B"),PorcenRet(AP9880,AT9880,AU9880),INDEX(PORCENTAJEBUSCAR,MATCH(AP9880,CódigoRET,0),4)*1),"")</f>
        <v/>
      </c>
      <c r="AS9880">
        <f t="shared" si="1080"/>
        <v>0</v>
      </c>
      <c r="BF9880" t="str">
        <f>IFERROR(IF(OR(BD9880=338,BD9880=340,BD9880=341,BD9880=342,BD9880="342A",BD9880="342B"),PorcenRet(BD9880,BH9880,BI9880),INDEX(PORCENTAJEBUSCAR,MATCH(BD9880,CódigoRET,0),4)*1),"")</f>
        <v/>
      </c>
      <c r="BG9880">
        <f t="shared" si="1081"/>
        <v>0</v>
      </c>
      <c r="BO9880">
        <f t="shared" si="1082"/>
        <v>0</v>
      </c>
      <c r="CC9880">
        <f t="shared" si="1083"/>
        <v>0</v>
      </c>
      <c r="CD9880">
        <f t="shared" si="1084"/>
        <v>0</v>
      </c>
      <c r="CG9880">
        <f ca="1">IFERROR(INDIRECT("IVA!X"&amp;MATCH(MID(COMPRAS!C9780,1,2)&amp;MID(COMPRAS!F9780,1,2)&amp;MID(COMPRAS!D9780,1,2),IVA!W:W,0)),"SIN COD.")</f>
        <v>0</v>
      </c>
      <c r="CH9880">
        <f ca="1">IFERROR(INDIRECT("IVA!Y"&amp;MATCH(MID(COMPRAS!C9780,1,2)&amp;MID(COMPRAS!F9780,1,2)&amp;MID(COMPRAS!D9780,1,2),IVA!W:W,0)),"SIN COD.")</f>
        <v>0</v>
      </c>
    </row>
    <row r="9881" spans="1:86" x14ac:dyDescent="0.25">
      <c r="A9881"/>
      <c r="B9881"/>
      <c r="D9881"/>
      <c r="AL9881">
        <f t="shared" si="1078"/>
        <v>0</v>
      </c>
      <c r="AQ9881">
        <f t="shared" si="1079"/>
        <v>0</v>
      </c>
      <c r="AR9881" t="str">
        <f>IFERROR(IF(OR(AP9881=338,AP9881=340,AP9881=341,AP9881=342,AP9881="342A",AP9881="342B"),PorcenRet(AP9881,AT9881,AU9881),INDEX(PORCENTAJEBUSCAR,MATCH(AP9881,CódigoRET,0),4)*1),"")</f>
        <v/>
      </c>
      <c r="AS9881">
        <f t="shared" si="1080"/>
        <v>0</v>
      </c>
      <c r="BF9881" t="str">
        <f>IFERROR(IF(OR(BD9881=338,BD9881=340,BD9881=341,BD9881=342,BD9881="342A",BD9881="342B"),PorcenRet(BD9881,BH9881,BI9881),INDEX(PORCENTAJEBUSCAR,MATCH(BD9881,CódigoRET,0),4)*1),"")</f>
        <v/>
      </c>
      <c r="BG9881">
        <f t="shared" si="1081"/>
        <v>0</v>
      </c>
      <c r="BO9881">
        <f t="shared" si="1082"/>
        <v>0</v>
      </c>
      <c r="CC9881">
        <f t="shared" si="1083"/>
        <v>0</v>
      </c>
      <c r="CD9881">
        <f t="shared" si="1084"/>
        <v>0</v>
      </c>
      <c r="CG9881">
        <f ca="1">IFERROR(INDIRECT("IVA!X"&amp;MATCH(MID(COMPRAS!C9781,1,2)&amp;MID(COMPRAS!F9781,1,2)&amp;MID(COMPRAS!D9781,1,2),IVA!W:W,0)),"SIN COD.")</f>
        <v>0</v>
      </c>
      <c r="CH9881">
        <f ca="1">IFERROR(INDIRECT("IVA!Y"&amp;MATCH(MID(COMPRAS!C9781,1,2)&amp;MID(COMPRAS!F9781,1,2)&amp;MID(COMPRAS!D9781,1,2),IVA!W:W,0)),"SIN COD.")</f>
        <v>0</v>
      </c>
    </row>
    <row r="9882" spans="1:86" x14ac:dyDescent="0.25">
      <c r="A9882"/>
      <c r="B9882"/>
      <c r="D9882"/>
      <c r="AL9882">
        <f t="shared" si="1078"/>
        <v>0</v>
      </c>
      <c r="AQ9882">
        <f t="shared" si="1079"/>
        <v>0</v>
      </c>
      <c r="AR9882" t="str">
        <f>IFERROR(IF(OR(AP9882=338,AP9882=340,AP9882=341,AP9882=342,AP9882="342A",AP9882="342B"),PorcenRet(AP9882,AT9882,AU9882),INDEX(PORCENTAJEBUSCAR,MATCH(AP9882,CódigoRET,0),4)*1),"")</f>
        <v/>
      </c>
      <c r="AS9882">
        <f t="shared" si="1080"/>
        <v>0</v>
      </c>
      <c r="BF9882" t="str">
        <f>IFERROR(IF(OR(BD9882=338,BD9882=340,BD9882=341,BD9882=342,BD9882="342A",BD9882="342B"),PorcenRet(BD9882,BH9882,BI9882),INDEX(PORCENTAJEBUSCAR,MATCH(BD9882,CódigoRET,0),4)*1),"")</f>
        <v/>
      </c>
      <c r="BG9882">
        <f t="shared" si="1081"/>
        <v>0</v>
      </c>
      <c r="BO9882">
        <f t="shared" si="1082"/>
        <v>0</v>
      </c>
      <c r="CC9882">
        <f t="shared" si="1083"/>
        <v>0</v>
      </c>
      <c r="CD9882">
        <f t="shared" si="1084"/>
        <v>0</v>
      </c>
      <c r="CG9882">
        <f ca="1">IFERROR(INDIRECT("IVA!X"&amp;MATCH(MID(COMPRAS!C9782,1,2)&amp;MID(COMPRAS!F9782,1,2)&amp;MID(COMPRAS!D9782,1,2),IVA!W:W,0)),"SIN COD.")</f>
        <v>0</v>
      </c>
      <c r="CH9882">
        <f ca="1">IFERROR(INDIRECT("IVA!Y"&amp;MATCH(MID(COMPRAS!C9782,1,2)&amp;MID(COMPRAS!F9782,1,2)&amp;MID(COMPRAS!D9782,1,2),IVA!W:W,0)),"SIN COD.")</f>
        <v>0</v>
      </c>
    </row>
    <row r="9883" spans="1:86" x14ac:dyDescent="0.25">
      <c r="A9883"/>
      <c r="B9883"/>
      <c r="D9883"/>
      <c r="AL9883">
        <f t="shared" si="1078"/>
        <v>0</v>
      </c>
      <c r="AQ9883">
        <f t="shared" si="1079"/>
        <v>0</v>
      </c>
      <c r="AR9883" t="str">
        <f>IFERROR(IF(OR(AP9883=338,AP9883=340,AP9883=341,AP9883=342,AP9883="342A",AP9883="342B"),PorcenRet(AP9883,AT9883,AU9883),INDEX(PORCENTAJEBUSCAR,MATCH(AP9883,CódigoRET,0),4)*1),"")</f>
        <v/>
      </c>
      <c r="AS9883">
        <f t="shared" si="1080"/>
        <v>0</v>
      </c>
      <c r="BF9883" t="str">
        <f>IFERROR(IF(OR(BD9883=338,BD9883=340,BD9883=341,BD9883=342,BD9883="342A",BD9883="342B"),PorcenRet(BD9883,BH9883,BI9883),INDEX(PORCENTAJEBUSCAR,MATCH(BD9883,CódigoRET,0),4)*1),"")</f>
        <v/>
      </c>
      <c r="BG9883">
        <f t="shared" si="1081"/>
        <v>0</v>
      </c>
      <c r="BO9883">
        <f t="shared" si="1082"/>
        <v>0</v>
      </c>
      <c r="CC9883">
        <f t="shared" si="1083"/>
        <v>0</v>
      </c>
      <c r="CD9883">
        <f t="shared" si="1084"/>
        <v>0</v>
      </c>
      <c r="CG9883">
        <f ca="1">IFERROR(INDIRECT("IVA!X"&amp;MATCH(MID(COMPRAS!C9783,1,2)&amp;MID(COMPRAS!F9783,1,2)&amp;MID(COMPRAS!D9783,1,2),IVA!W:W,0)),"SIN COD.")</f>
        <v>0</v>
      </c>
      <c r="CH9883">
        <f ca="1">IFERROR(INDIRECT("IVA!Y"&amp;MATCH(MID(COMPRAS!C9783,1,2)&amp;MID(COMPRAS!F9783,1,2)&amp;MID(COMPRAS!D9783,1,2),IVA!W:W,0)),"SIN COD.")</f>
        <v>0</v>
      </c>
    </row>
    <row r="9884" spans="1:86" x14ac:dyDescent="0.25">
      <c r="A9884"/>
      <c r="B9884"/>
      <c r="D9884"/>
      <c r="AL9884">
        <f t="shared" si="1078"/>
        <v>0</v>
      </c>
      <c r="AQ9884">
        <f t="shared" si="1079"/>
        <v>0</v>
      </c>
      <c r="AR9884" t="str">
        <f>IFERROR(IF(OR(AP9884=338,AP9884=340,AP9884=341,AP9884=342,AP9884="342A",AP9884="342B"),PorcenRet(AP9884,AT9884,AU9884),INDEX(PORCENTAJEBUSCAR,MATCH(AP9884,CódigoRET,0),4)*1),"")</f>
        <v/>
      </c>
      <c r="AS9884">
        <f t="shared" si="1080"/>
        <v>0</v>
      </c>
      <c r="BF9884" t="str">
        <f>IFERROR(IF(OR(BD9884=338,BD9884=340,BD9884=341,BD9884=342,BD9884="342A",BD9884="342B"),PorcenRet(BD9884,BH9884,BI9884),INDEX(PORCENTAJEBUSCAR,MATCH(BD9884,CódigoRET,0),4)*1),"")</f>
        <v/>
      </c>
      <c r="BG9884">
        <f t="shared" si="1081"/>
        <v>0</v>
      </c>
      <c r="BO9884">
        <f t="shared" si="1082"/>
        <v>0</v>
      </c>
      <c r="CC9884">
        <f t="shared" si="1083"/>
        <v>0</v>
      </c>
      <c r="CD9884">
        <f t="shared" si="1084"/>
        <v>0</v>
      </c>
      <c r="CG9884">
        <f ca="1">IFERROR(INDIRECT("IVA!X"&amp;MATCH(MID(COMPRAS!C9784,1,2)&amp;MID(COMPRAS!F9784,1,2)&amp;MID(COMPRAS!D9784,1,2),IVA!W:W,0)),"SIN COD.")</f>
        <v>0</v>
      </c>
      <c r="CH9884">
        <f ca="1">IFERROR(INDIRECT("IVA!Y"&amp;MATCH(MID(COMPRAS!C9784,1,2)&amp;MID(COMPRAS!F9784,1,2)&amp;MID(COMPRAS!D9784,1,2),IVA!W:W,0)),"SIN COD.")</f>
        <v>0</v>
      </c>
    </row>
    <row r="9885" spans="1:86" x14ac:dyDescent="0.25">
      <c r="A9885"/>
      <c r="B9885"/>
      <c r="D9885"/>
      <c r="AL9885">
        <f t="shared" si="1078"/>
        <v>0</v>
      </c>
      <c r="AQ9885">
        <f t="shared" si="1079"/>
        <v>0</v>
      </c>
      <c r="AR9885" t="str">
        <f>IFERROR(IF(OR(AP9885=338,AP9885=340,AP9885=341,AP9885=342,AP9885="342A",AP9885="342B"),PorcenRet(AP9885,AT9885,AU9885),INDEX(PORCENTAJEBUSCAR,MATCH(AP9885,CódigoRET,0),4)*1),"")</f>
        <v/>
      </c>
      <c r="AS9885">
        <f t="shared" si="1080"/>
        <v>0</v>
      </c>
      <c r="BF9885" t="str">
        <f>IFERROR(IF(OR(BD9885=338,BD9885=340,BD9885=341,BD9885=342,BD9885="342A",BD9885="342B"),PorcenRet(BD9885,BH9885,BI9885),INDEX(PORCENTAJEBUSCAR,MATCH(BD9885,CódigoRET,0),4)*1),"")</f>
        <v/>
      </c>
      <c r="BG9885">
        <f t="shared" si="1081"/>
        <v>0</v>
      </c>
      <c r="BO9885">
        <f t="shared" si="1082"/>
        <v>0</v>
      </c>
      <c r="CC9885">
        <f t="shared" si="1083"/>
        <v>0</v>
      </c>
      <c r="CD9885">
        <f t="shared" si="1084"/>
        <v>0</v>
      </c>
      <c r="CG9885">
        <f ca="1">IFERROR(INDIRECT("IVA!X"&amp;MATCH(MID(COMPRAS!C9785,1,2)&amp;MID(COMPRAS!F9785,1,2)&amp;MID(COMPRAS!D9785,1,2),IVA!W:W,0)),"SIN COD.")</f>
        <v>0</v>
      </c>
      <c r="CH9885">
        <f ca="1">IFERROR(INDIRECT("IVA!Y"&amp;MATCH(MID(COMPRAS!C9785,1,2)&amp;MID(COMPRAS!F9785,1,2)&amp;MID(COMPRAS!D9785,1,2),IVA!W:W,0)),"SIN COD.")</f>
        <v>0</v>
      </c>
    </row>
    <row r="9886" spans="1:86" x14ac:dyDescent="0.25">
      <c r="A9886"/>
      <c r="B9886"/>
      <c r="D9886"/>
      <c r="AL9886">
        <f t="shared" si="1078"/>
        <v>0</v>
      </c>
      <c r="AQ9886">
        <f t="shared" si="1079"/>
        <v>0</v>
      </c>
      <c r="AR9886" t="str">
        <f>IFERROR(IF(OR(AP9886=338,AP9886=340,AP9886=341,AP9886=342,AP9886="342A",AP9886="342B"),PorcenRet(AP9886,AT9886,AU9886),INDEX(PORCENTAJEBUSCAR,MATCH(AP9886,CódigoRET,0),4)*1),"")</f>
        <v/>
      </c>
      <c r="AS9886">
        <f t="shared" si="1080"/>
        <v>0</v>
      </c>
      <c r="BF9886" t="str">
        <f>IFERROR(IF(OR(BD9886=338,BD9886=340,BD9886=341,BD9886=342,BD9886="342A",BD9886="342B"),PorcenRet(BD9886,BH9886,BI9886),INDEX(PORCENTAJEBUSCAR,MATCH(BD9886,CódigoRET,0),4)*1),"")</f>
        <v/>
      </c>
      <c r="BG9886">
        <f t="shared" si="1081"/>
        <v>0</v>
      </c>
      <c r="BO9886">
        <f t="shared" si="1082"/>
        <v>0</v>
      </c>
      <c r="CC9886">
        <f t="shared" si="1083"/>
        <v>0</v>
      </c>
      <c r="CD9886">
        <f t="shared" si="1084"/>
        <v>0</v>
      </c>
      <c r="CG9886">
        <f ca="1">IFERROR(INDIRECT("IVA!X"&amp;MATCH(MID(COMPRAS!C9786,1,2)&amp;MID(COMPRAS!F9786,1,2)&amp;MID(COMPRAS!D9786,1,2),IVA!W:W,0)),"SIN COD.")</f>
        <v>0</v>
      </c>
      <c r="CH9886">
        <f ca="1">IFERROR(INDIRECT("IVA!Y"&amp;MATCH(MID(COMPRAS!C9786,1,2)&amp;MID(COMPRAS!F9786,1,2)&amp;MID(COMPRAS!D9786,1,2),IVA!W:W,0)),"SIN COD.")</f>
        <v>0</v>
      </c>
    </row>
    <row r="9887" spans="1:86" x14ac:dyDescent="0.25">
      <c r="A9887"/>
      <c r="B9887"/>
      <c r="D9887"/>
      <c r="AL9887">
        <f t="shared" si="1078"/>
        <v>0</v>
      </c>
      <c r="AQ9887">
        <f t="shared" si="1079"/>
        <v>0</v>
      </c>
      <c r="AR9887" t="str">
        <f>IFERROR(IF(OR(AP9887=338,AP9887=340,AP9887=341,AP9887=342,AP9887="342A",AP9887="342B"),PorcenRet(AP9887,AT9887,AU9887),INDEX(PORCENTAJEBUSCAR,MATCH(AP9887,CódigoRET,0),4)*1),"")</f>
        <v/>
      </c>
      <c r="AS9887">
        <f t="shared" si="1080"/>
        <v>0</v>
      </c>
      <c r="BF9887" t="str">
        <f>IFERROR(IF(OR(BD9887=338,BD9887=340,BD9887=341,BD9887=342,BD9887="342A",BD9887="342B"),PorcenRet(BD9887,BH9887,BI9887),INDEX(PORCENTAJEBUSCAR,MATCH(BD9887,CódigoRET,0),4)*1),"")</f>
        <v/>
      </c>
      <c r="BG9887">
        <f t="shared" si="1081"/>
        <v>0</v>
      </c>
      <c r="BO9887">
        <f t="shared" si="1082"/>
        <v>0</v>
      </c>
      <c r="CC9887">
        <f t="shared" si="1083"/>
        <v>0</v>
      </c>
      <c r="CD9887">
        <f t="shared" si="1084"/>
        <v>0</v>
      </c>
      <c r="CG9887">
        <f ca="1">IFERROR(INDIRECT("IVA!X"&amp;MATCH(MID(COMPRAS!C9787,1,2)&amp;MID(COMPRAS!F9787,1,2)&amp;MID(COMPRAS!D9787,1,2),IVA!W:W,0)),"SIN COD.")</f>
        <v>0</v>
      </c>
      <c r="CH9887">
        <f ca="1">IFERROR(INDIRECT("IVA!Y"&amp;MATCH(MID(COMPRAS!C9787,1,2)&amp;MID(COMPRAS!F9787,1,2)&amp;MID(COMPRAS!D9787,1,2),IVA!W:W,0)),"SIN COD.")</f>
        <v>0</v>
      </c>
    </row>
    <row r="9888" spans="1:86" x14ac:dyDescent="0.25">
      <c r="A9888"/>
      <c r="B9888"/>
      <c r="D9888"/>
      <c r="AL9888">
        <f t="shared" si="1078"/>
        <v>0</v>
      </c>
      <c r="AQ9888">
        <f t="shared" si="1079"/>
        <v>0</v>
      </c>
      <c r="AR9888" t="str">
        <f>IFERROR(IF(OR(AP9888=338,AP9888=340,AP9888=341,AP9888=342,AP9888="342A",AP9888="342B"),PorcenRet(AP9888,AT9888,AU9888),INDEX(PORCENTAJEBUSCAR,MATCH(AP9888,CódigoRET,0),4)*1),"")</f>
        <v/>
      </c>
      <c r="AS9888">
        <f t="shared" si="1080"/>
        <v>0</v>
      </c>
      <c r="BF9888" t="str">
        <f>IFERROR(IF(OR(BD9888=338,BD9888=340,BD9888=341,BD9888=342,BD9888="342A",BD9888="342B"),PorcenRet(BD9888,BH9888,BI9888),INDEX(PORCENTAJEBUSCAR,MATCH(BD9888,CódigoRET,0),4)*1),"")</f>
        <v/>
      </c>
      <c r="BG9888">
        <f t="shared" si="1081"/>
        <v>0</v>
      </c>
      <c r="BO9888">
        <f t="shared" si="1082"/>
        <v>0</v>
      </c>
      <c r="CC9888">
        <f t="shared" si="1083"/>
        <v>0</v>
      </c>
      <c r="CD9888">
        <f t="shared" si="1084"/>
        <v>0</v>
      </c>
      <c r="CG9888">
        <f ca="1">IFERROR(INDIRECT("IVA!X"&amp;MATCH(MID(COMPRAS!C9788,1,2)&amp;MID(COMPRAS!F9788,1,2)&amp;MID(COMPRAS!D9788,1,2),IVA!W:W,0)),"SIN COD.")</f>
        <v>0</v>
      </c>
      <c r="CH9888">
        <f ca="1">IFERROR(INDIRECT("IVA!Y"&amp;MATCH(MID(COMPRAS!C9788,1,2)&amp;MID(COMPRAS!F9788,1,2)&amp;MID(COMPRAS!D9788,1,2),IVA!W:W,0)),"SIN COD.")</f>
        <v>0</v>
      </c>
    </row>
    <row r="9889" spans="1:86" x14ac:dyDescent="0.25">
      <c r="A9889"/>
      <c r="B9889"/>
      <c r="D9889"/>
      <c r="AL9889">
        <f t="shared" si="1078"/>
        <v>0</v>
      </c>
      <c r="AQ9889">
        <f t="shared" si="1079"/>
        <v>0</v>
      </c>
      <c r="AR9889" t="str">
        <f>IFERROR(IF(OR(AP9889=338,AP9889=340,AP9889=341,AP9889=342,AP9889="342A",AP9889="342B"),PorcenRet(AP9889,AT9889,AU9889),INDEX(PORCENTAJEBUSCAR,MATCH(AP9889,CódigoRET,0),4)*1),"")</f>
        <v/>
      </c>
      <c r="AS9889">
        <f t="shared" si="1080"/>
        <v>0</v>
      </c>
      <c r="BF9889" t="str">
        <f>IFERROR(IF(OR(BD9889=338,BD9889=340,BD9889=341,BD9889=342,BD9889="342A",BD9889="342B"),PorcenRet(BD9889,BH9889,BI9889),INDEX(PORCENTAJEBUSCAR,MATCH(BD9889,CódigoRET,0),4)*1),"")</f>
        <v/>
      </c>
      <c r="BG9889">
        <f t="shared" si="1081"/>
        <v>0</v>
      </c>
      <c r="BO9889">
        <f t="shared" si="1082"/>
        <v>0</v>
      </c>
      <c r="CC9889">
        <f t="shared" si="1083"/>
        <v>0</v>
      </c>
      <c r="CD9889">
        <f t="shared" si="1084"/>
        <v>0</v>
      </c>
      <c r="CG9889">
        <f ca="1">IFERROR(INDIRECT("IVA!X"&amp;MATCH(MID(COMPRAS!C9789,1,2)&amp;MID(COMPRAS!F9789,1,2)&amp;MID(COMPRAS!D9789,1,2),IVA!W:W,0)),"SIN COD.")</f>
        <v>0</v>
      </c>
      <c r="CH9889">
        <f ca="1">IFERROR(INDIRECT("IVA!Y"&amp;MATCH(MID(COMPRAS!C9789,1,2)&amp;MID(COMPRAS!F9789,1,2)&amp;MID(COMPRAS!D9789,1,2),IVA!W:W,0)),"SIN COD.")</f>
        <v>0</v>
      </c>
    </row>
    <row r="9890" spans="1:86" x14ac:dyDescent="0.25">
      <c r="A9890"/>
      <c r="B9890"/>
      <c r="D9890"/>
      <c r="AL9890">
        <f t="shared" si="1078"/>
        <v>0</v>
      </c>
      <c r="AQ9890">
        <f t="shared" si="1079"/>
        <v>0</v>
      </c>
      <c r="AR9890" t="str">
        <f>IFERROR(IF(OR(AP9890=338,AP9890=340,AP9890=341,AP9890=342,AP9890="342A",AP9890="342B"),PorcenRet(AP9890,AT9890,AU9890),INDEX(PORCENTAJEBUSCAR,MATCH(AP9890,CódigoRET,0),4)*1),"")</f>
        <v/>
      </c>
      <c r="AS9890">
        <f t="shared" si="1080"/>
        <v>0</v>
      </c>
      <c r="BF9890" t="str">
        <f>IFERROR(IF(OR(BD9890=338,BD9890=340,BD9890=341,BD9890=342,BD9890="342A",BD9890="342B"),PorcenRet(BD9890,BH9890,BI9890),INDEX(PORCENTAJEBUSCAR,MATCH(BD9890,CódigoRET,0),4)*1),"")</f>
        <v/>
      </c>
      <c r="BG9890">
        <f t="shared" si="1081"/>
        <v>0</v>
      </c>
      <c r="BO9890">
        <f t="shared" si="1082"/>
        <v>0</v>
      </c>
      <c r="CC9890">
        <f t="shared" si="1083"/>
        <v>0</v>
      </c>
      <c r="CD9890">
        <f t="shared" si="1084"/>
        <v>0</v>
      </c>
      <c r="CG9890">
        <f ca="1">IFERROR(INDIRECT("IVA!X"&amp;MATCH(MID(COMPRAS!C9790,1,2)&amp;MID(COMPRAS!F9790,1,2)&amp;MID(COMPRAS!D9790,1,2),IVA!W:W,0)),"SIN COD.")</f>
        <v>0</v>
      </c>
      <c r="CH9890">
        <f ca="1">IFERROR(INDIRECT("IVA!Y"&amp;MATCH(MID(COMPRAS!C9790,1,2)&amp;MID(COMPRAS!F9790,1,2)&amp;MID(COMPRAS!D9790,1,2),IVA!W:W,0)),"SIN COD.")</f>
        <v>0</v>
      </c>
    </row>
    <row r="9891" spans="1:86" x14ac:dyDescent="0.25">
      <c r="A9891"/>
      <c r="B9891"/>
      <c r="D9891"/>
      <c r="AL9891">
        <f t="shared" si="1078"/>
        <v>0</v>
      </c>
      <c r="AQ9891">
        <f t="shared" si="1079"/>
        <v>0</v>
      </c>
      <c r="AR9891" t="str">
        <f>IFERROR(IF(OR(AP9891=338,AP9891=340,AP9891=341,AP9891=342,AP9891="342A",AP9891="342B"),PorcenRet(AP9891,AT9891,AU9891),INDEX(PORCENTAJEBUSCAR,MATCH(AP9891,CódigoRET,0),4)*1),"")</f>
        <v/>
      </c>
      <c r="AS9891">
        <f t="shared" si="1080"/>
        <v>0</v>
      </c>
      <c r="BF9891" t="str">
        <f>IFERROR(IF(OR(BD9891=338,BD9891=340,BD9891=341,BD9891=342,BD9891="342A",BD9891="342B"),PorcenRet(BD9891,BH9891,BI9891),INDEX(PORCENTAJEBUSCAR,MATCH(BD9891,CódigoRET,0),4)*1),"")</f>
        <v/>
      </c>
      <c r="BG9891">
        <f t="shared" si="1081"/>
        <v>0</v>
      </c>
      <c r="BO9891">
        <f t="shared" si="1082"/>
        <v>0</v>
      </c>
      <c r="CC9891">
        <f t="shared" si="1083"/>
        <v>0</v>
      </c>
      <c r="CD9891">
        <f t="shared" si="1084"/>
        <v>0</v>
      </c>
      <c r="CG9891">
        <f ca="1">IFERROR(INDIRECT("IVA!X"&amp;MATCH(MID(COMPRAS!C9791,1,2)&amp;MID(COMPRAS!F9791,1,2)&amp;MID(COMPRAS!D9791,1,2),IVA!W:W,0)),"SIN COD.")</f>
        <v>0</v>
      </c>
      <c r="CH9891">
        <f ca="1">IFERROR(INDIRECT("IVA!Y"&amp;MATCH(MID(COMPRAS!C9791,1,2)&amp;MID(COMPRAS!F9791,1,2)&amp;MID(COMPRAS!D9791,1,2),IVA!W:W,0)),"SIN COD.")</f>
        <v>0</v>
      </c>
    </row>
    <row r="9892" spans="1:86" x14ac:dyDescent="0.25">
      <c r="A9892"/>
      <c r="B9892"/>
      <c r="D9892"/>
      <c r="AL9892">
        <f t="shared" si="1078"/>
        <v>0</v>
      </c>
      <c r="AQ9892">
        <f t="shared" si="1079"/>
        <v>0</v>
      </c>
      <c r="AR9892" t="str">
        <f>IFERROR(IF(OR(AP9892=338,AP9892=340,AP9892=341,AP9892=342,AP9892="342A",AP9892="342B"),PorcenRet(AP9892,AT9892,AU9892),INDEX(PORCENTAJEBUSCAR,MATCH(AP9892,CódigoRET,0),4)*1),"")</f>
        <v/>
      </c>
      <c r="AS9892">
        <f t="shared" si="1080"/>
        <v>0</v>
      </c>
      <c r="BF9892" t="str">
        <f>IFERROR(IF(OR(BD9892=338,BD9892=340,BD9892=341,BD9892=342,BD9892="342A",BD9892="342B"),PorcenRet(BD9892,BH9892,BI9892),INDEX(PORCENTAJEBUSCAR,MATCH(BD9892,CódigoRET,0),4)*1),"")</f>
        <v/>
      </c>
      <c r="BG9892">
        <f t="shared" si="1081"/>
        <v>0</v>
      </c>
      <c r="BO9892">
        <f t="shared" si="1082"/>
        <v>0</v>
      </c>
      <c r="CC9892">
        <f t="shared" si="1083"/>
        <v>0</v>
      </c>
      <c r="CD9892">
        <f t="shared" si="1084"/>
        <v>0</v>
      </c>
      <c r="CG9892">
        <f ca="1">IFERROR(INDIRECT("IVA!X"&amp;MATCH(MID(COMPRAS!C9792,1,2)&amp;MID(COMPRAS!F9792,1,2)&amp;MID(COMPRAS!D9792,1,2),IVA!W:W,0)),"SIN COD.")</f>
        <v>0</v>
      </c>
      <c r="CH9892">
        <f ca="1">IFERROR(INDIRECT("IVA!Y"&amp;MATCH(MID(COMPRAS!C9792,1,2)&amp;MID(COMPRAS!F9792,1,2)&amp;MID(COMPRAS!D9792,1,2),IVA!W:W,0)),"SIN COD.")</f>
        <v>0</v>
      </c>
    </row>
    <row r="9893" spans="1:86" x14ac:dyDescent="0.25">
      <c r="A9893"/>
      <c r="B9893"/>
      <c r="D9893"/>
      <c r="AL9893">
        <f t="shared" si="1078"/>
        <v>0</v>
      </c>
      <c r="AQ9893">
        <f t="shared" si="1079"/>
        <v>0</v>
      </c>
      <c r="AR9893" t="str">
        <f>IFERROR(IF(OR(AP9893=338,AP9893=340,AP9893=341,AP9893=342,AP9893="342A",AP9893="342B"),PorcenRet(AP9893,AT9893,AU9893),INDEX(PORCENTAJEBUSCAR,MATCH(AP9893,CódigoRET,0),4)*1),"")</f>
        <v/>
      </c>
      <c r="AS9893">
        <f t="shared" si="1080"/>
        <v>0</v>
      </c>
      <c r="BF9893" t="str">
        <f>IFERROR(IF(OR(BD9893=338,BD9893=340,BD9893=341,BD9893=342,BD9893="342A",BD9893="342B"),PorcenRet(BD9893,BH9893,BI9893),INDEX(PORCENTAJEBUSCAR,MATCH(BD9893,CódigoRET,0),4)*1),"")</f>
        <v/>
      </c>
      <c r="BG9893">
        <f t="shared" si="1081"/>
        <v>0</v>
      </c>
      <c r="BO9893">
        <f t="shared" si="1082"/>
        <v>0</v>
      </c>
      <c r="CC9893">
        <f t="shared" si="1083"/>
        <v>0</v>
      </c>
      <c r="CD9893">
        <f t="shared" si="1084"/>
        <v>0</v>
      </c>
      <c r="CG9893">
        <f ca="1">IFERROR(INDIRECT("IVA!X"&amp;MATCH(MID(COMPRAS!C9793,1,2)&amp;MID(COMPRAS!F9793,1,2)&amp;MID(COMPRAS!D9793,1,2),IVA!W:W,0)),"SIN COD.")</f>
        <v>0</v>
      </c>
      <c r="CH9893">
        <f ca="1">IFERROR(INDIRECT("IVA!Y"&amp;MATCH(MID(COMPRAS!C9793,1,2)&amp;MID(COMPRAS!F9793,1,2)&amp;MID(COMPRAS!D9793,1,2),IVA!W:W,0)),"SIN COD.")</f>
        <v>0</v>
      </c>
    </row>
    <row r="9894" spans="1:86" x14ac:dyDescent="0.25">
      <c r="A9894"/>
      <c r="B9894"/>
      <c r="D9894"/>
      <c r="AL9894">
        <f t="shared" si="1078"/>
        <v>0</v>
      </c>
      <c r="AQ9894">
        <f t="shared" si="1079"/>
        <v>0</v>
      </c>
      <c r="AR9894" t="str">
        <f>IFERROR(IF(OR(AP9894=338,AP9894=340,AP9894=341,AP9894=342,AP9894="342A",AP9894="342B"),PorcenRet(AP9894,AT9894,AU9894),INDEX(PORCENTAJEBUSCAR,MATCH(AP9894,CódigoRET,0),4)*1),"")</f>
        <v/>
      </c>
      <c r="AS9894">
        <f t="shared" si="1080"/>
        <v>0</v>
      </c>
      <c r="BF9894" t="str">
        <f>IFERROR(IF(OR(BD9894=338,BD9894=340,BD9894=341,BD9894=342,BD9894="342A",BD9894="342B"),PorcenRet(BD9894,BH9894,BI9894),INDEX(PORCENTAJEBUSCAR,MATCH(BD9894,CódigoRET,0),4)*1),"")</f>
        <v/>
      </c>
      <c r="BG9894">
        <f t="shared" si="1081"/>
        <v>0</v>
      </c>
      <c r="BO9894">
        <f t="shared" si="1082"/>
        <v>0</v>
      </c>
      <c r="CC9894">
        <f t="shared" si="1083"/>
        <v>0</v>
      </c>
      <c r="CD9894">
        <f t="shared" si="1084"/>
        <v>0</v>
      </c>
      <c r="CG9894">
        <f ca="1">IFERROR(INDIRECT("IVA!X"&amp;MATCH(MID(COMPRAS!C9794,1,2)&amp;MID(COMPRAS!F9794,1,2)&amp;MID(COMPRAS!D9794,1,2),IVA!W:W,0)),"SIN COD.")</f>
        <v>0</v>
      </c>
      <c r="CH9894">
        <f ca="1">IFERROR(INDIRECT("IVA!Y"&amp;MATCH(MID(COMPRAS!C9794,1,2)&amp;MID(COMPRAS!F9794,1,2)&amp;MID(COMPRAS!D9794,1,2),IVA!W:W,0)),"SIN COD.")</f>
        <v>0</v>
      </c>
    </row>
    <row r="9895" spans="1:86" x14ac:dyDescent="0.25">
      <c r="A9895"/>
      <c r="B9895"/>
      <c r="D9895"/>
      <c r="AL9895">
        <f t="shared" si="1078"/>
        <v>0</v>
      </c>
      <c r="AQ9895">
        <f t="shared" si="1079"/>
        <v>0</v>
      </c>
      <c r="AR9895" t="str">
        <f>IFERROR(IF(OR(AP9895=338,AP9895=340,AP9895=341,AP9895=342,AP9895="342A",AP9895="342B"),PorcenRet(AP9895,AT9895,AU9895),INDEX(PORCENTAJEBUSCAR,MATCH(AP9895,CódigoRET,0),4)*1),"")</f>
        <v/>
      </c>
      <c r="AS9895">
        <f t="shared" si="1080"/>
        <v>0</v>
      </c>
      <c r="BF9895" t="str">
        <f>IFERROR(IF(OR(BD9895=338,BD9895=340,BD9895=341,BD9895=342,BD9895="342A",BD9895="342B"),PorcenRet(BD9895,BH9895,BI9895),INDEX(PORCENTAJEBUSCAR,MATCH(BD9895,CódigoRET,0),4)*1),"")</f>
        <v/>
      </c>
      <c r="BG9895">
        <f t="shared" si="1081"/>
        <v>0</v>
      </c>
      <c r="BO9895">
        <f t="shared" si="1082"/>
        <v>0</v>
      </c>
      <c r="CC9895">
        <f t="shared" si="1083"/>
        <v>0</v>
      </c>
      <c r="CD9895">
        <f t="shared" si="1084"/>
        <v>0</v>
      </c>
      <c r="CG9895">
        <f ca="1">IFERROR(INDIRECT("IVA!X"&amp;MATCH(MID(COMPRAS!C9795,1,2)&amp;MID(COMPRAS!F9795,1,2)&amp;MID(COMPRAS!D9795,1,2),IVA!W:W,0)),"SIN COD.")</f>
        <v>0</v>
      </c>
      <c r="CH9895">
        <f ca="1">IFERROR(INDIRECT("IVA!Y"&amp;MATCH(MID(COMPRAS!C9795,1,2)&amp;MID(COMPRAS!F9795,1,2)&amp;MID(COMPRAS!D9795,1,2),IVA!W:W,0)),"SIN COD.")</f>
        <v>0</v>
      </c>
    </row>
    <row r="9896" spans="1:86" x14ac:dyDescent="0.25">
      <c r="A9896"/>
      <c r="B9896"/>
      <c r="D9896"/>
      <c r="AL9896">
        <f t="shared" si="1078"/>
        <v>0</v>
      </c>
      <c r="AQ9896">
        <f t="shared" si="1079"/>
        <v>0</v>
      </c>
      <c r="AR9896" t="str">
        <f>IFERROR(IF(OR(AP9896=338,AP9896=340,AP9896=341,AP9896=342,AP9896="342A",AP9896="342B"),PorcenRet(AP9896,AT9896,AU9896),INDEX(PORCENTAJEBUSCAR,MATCH(AP9896,CódigoRET,0),4)*1),"")</f>
        <v/>
      </c>
      <c r="AS9896">
        <f t="shared" si="1080"/>
        <v>0</v>
      </c>
      <c r="BF9896" t="str">
        <f>IFERROR(IF(OR(BD9896=338,BD9896=340,BD9896=341,BD9896=342,BD9896="342A",BD9896="342B"),PorcenRet(BD9896,BH9896,BI9896),INDEX(PORCENTAJEBUSCAR,MATCH(BD9896,CódigoRET,0),4)*1),"")</f>
        <v/>
      </c>
      <c r="BG9896">
        <f t="shared" si="1081"/>
        <v>0</v>
      </c>
      <c r="BO9896">
        <f t="shared" si="1082"/>
        <v>0</v>
      </c>
      <c r="CC9896">
        <f t="shared" si="1083"/>
        <v>0</v>
      </c>
      <c r="CD9896">
        <f t="shared" si="1084"/>
        <v>0</v>
      </c>
      <c r="CG9896">
        <f ca="1">IFERROR(INDIRECT("IVA!X"&amp;MATCH(MID(COMPRAS!C9796,1,2)&amp;MID(COMPRAS!F9796,1,2)&amp;MID(COMPRAS!D9796,1,2),IVA!W:W,0)),"SIN COD.")</f>
        <v>0</v>
      </c>
      <c r="CH9896">
        <f ca="1">IFERROR(INDIRECT("IVA!Y"&amp;MATCH(MID(COMPRAS!C9796,1,2)&amp;MID(COMPRAS!F9796,1,2)&amp;MID(COMPRAS!D9796,1,2),IVA!W:W,0)),"SIN COD.")</f>
        <v>0</v>
      </c>
    </row>
    <row r="9897" spans="1:86" x14ac:dyDescent="0.25">
      <c r="A9897"/>
      <c r="B9897"/>
      <c r="D9897"/>
      <c r="AL9897">
        <f t="shared" si="1078"/>
        <v>0</v>
      </c>
      <c r="AQ9897">
        <f t="shared" si="1079"/>
        <v>0</v>
      </c>
      <c r="AR9897" t="str">
        <f>IFERROR(IF(OR(AP9897=338,AP9897=340,AP9897=341,AP9897=342,AP9897="342A",AP9897="342B"),PorcenRet(AP9897,AT9897,AU9897),INDEX(PORCENTAJEBUSCAR,MATCH(AP9897,CódigoRET,0),4)*1),"")</f>
        <v/>
      </c>
      <c r="AS9897">
        <f t="shared" si="1080"/>
        <v>0</v>
      </c>
      <c r="BF9897" t="str">
        <f>IFERROR(IF(OR(BD9897=338,BD9897=340,BD9897=341,BD9897=342,BD9897="342A",BD9897="342B"),PorcenRet(BD9897,BH9897,BI9897),INDEX(PORCENTAJEBUSCAR,MATCH(BD9897,CódigoRET,0),4)*1),"")</f>
        <v/>
      </c>
      <c r="BG9897">
        <f t="shared" si="1081"/>
        <v>0</v>
      </c>
      <c r="BO9897">
        <f t="shared" si="1082"/>
        <v>0</v>
      </c>
      <c r="CC9897">
        <f t="shared" si="1083"/>
        <v>0</v>
      </c>
      <c r="CD9897">
        <f t="shared" si="1084"/>
        <v>0</v>
      </c>
      <c r="CG9897">
        <f ca="1">IFERROR(INDIRECT("IVA!X"&amp;MATCH(MID(COMPRAS!C9797,1,2)&amp;MID(COMPRAS!F9797,1,2)&amp;MID(COMPRAS!D9797,1,2),IVA!W:W,0)),"SIN COD.")</f>
        <v>0</v>
      </c>
      <c r="CH9897">
        <f ca="1">IFERROR(INDIRECT("IVA!Y"&amp;MATCH(MID(COMPRAS!C9797,1,2)&amp;MID(COMPRAS!F9797,1,2)&amp;MID(COMPRAS!D9797,1,2),IVA!W:W,0)),"SIN COD.")</f>
        <v>0</v>
      </c>
    </row>
    <row r="9898" spans="1:86" x14ac:dyDescent="0.25">
      <c r="A9898"/>
      <c r="B9898"/>
      <c r="D9898"/>
      <c r="AL9898">
        <f t="shared" si="1078"/>
        <v>0</v>
      </c>
      <c r="AQ9898">
        <f t="shared" si="1079"/>
        <v>0</v>
      </c>
      <c r="AR9898" t="str">
        <f>IFERROR(IF(OR(AP9898=338,AP9898=340,AP9898=341,AP9898=342,AP9898="342A",AP9898="342B"),PorcenRet(AP9898,AT9898,AU9898),INDEX(PORCENTAJEBUSCAR,MATCH(AP9898,CódigoRET,0),4)*1),"")</f>
        <v/>
      </c>
      <c r="AS9898">
        <f t="shared" si="1080"/>
        <v>0</v>
      </c>
      <c r="BF9898" t="str">
        <f>IFERROR(IF(OR(BD9898=338,BD9898=340,BD9898=341,BD9898=342,BD9898="342A",BD9898="342B"),PorcenRet(BD9898,BH9898,BI9898),INDEX(PORCENTAJEBUSCAR,MATCH(BD9898,CódigoRET,0),4)*1),"")</f>
        <v/>
      </c>
      <c r="BG9898">
        <f t="shared" si="1081"/>
        <v>0</v>
      </c>
      <c r="BO9898">
        <f t="shared" si="1082"/>
        <v>0</v>
      </c>
      <c r="CC9898">
        <f t="shared" si="1083"/>
        <v>0</v>
      </c>
      <c r="CD9898">
        <f t="shared" si="1084"/>
        <v>0</v>
      </c>
      <c r="CG9898">
        <f ca="1">IFERROR(INDIRECT("IVA!X"&amp;MATCH(MID(COMPRAS!C9798,1,2)&amp;MID(COMPRAS!F9798,1,2)&amp;MID(COMPRAS!D9798,1,2),IVA!W:W,0)),"SIN COD.")</f>
        <v>0</v>
      </c>
      <c r="CH9898">
        <f ca="1">IFERROR(INDIRECT("IVA!Y"&amp;MATCH(MID(COMPRAS!C9798,1,2)&amp;MID(COMPRAS!F9798,1,2)&amp;MID(COMPRAS!D9798,1,2),IVA!W:W,0)),"SIN COD.")</f>
        <v>0</v>
      </c>
    </row>
    <row r="9899" spans="1:86" x14ac:dyDescent="0.25">
      <c r="A9899"/>
      <c r="B9899"/>
      <c r="D9899"/>
      <c r="AL9899">
        <f t="shared" si="1078"/>
        <v>0</v>
      </c>
      <c r="AQ9899">
        <f t="shared" si="1079"/>
        <v>0</v>
      </c>
      <c r="AR9899" t="str">
        <f>IFERROR(IF(OR(AP9899=338,AP9899=340,AP9899=341,AP9899=342,AP9899="342A",AP9899="342B"),PorcenRet(AP9899,AT9899,AU9899),INDEX(PORCENTAJEBUSCAR,MATCH(AP9899,CódigoRET,0),4)*1),"")</f>
        <v/>
      </c>
      <c r="AS9899">
        <f t="shared" si="1080"/>
        <v>0</v>
      </c>
      <c r="BF9899" t="str">
        <f>IFERROR(IF(OR(BD9899=338,BD9899=340,BD9899=341,BD9899=342,BD9899="342A",BD9899="342B"),PorcenRet(BD9899,BH9899,BI9899),INDEX(PORCENTAJEBUSCAR,MATCH(BD9899,CódigoRET,0),4)*1),"")</f>
        <v/>
      </c>
      <c r="BG9899">
        <f t="shared" si="1081"/>
        <v>0</v>
      </c>
      <c r="BO9899">
        <f t="shared" si="1082"/>
        <v>0</v>
      </c>
      <c r="CC9899">
        <f t="shared" si="1083"/>
        <v>0</v>
      </c>
      <c r="CD9899">
        <f t="shared" si="1084"/>
        <v>0</v>
      </c>
      <c r="CG9899">
        <f ca="1">IFERROR(INDIRECT("IVA!X"&amp;MATCH(MID(COMPRAS!C9799,1,2)&amp;MID(COMPRAS!F9799,1,2)&amp;MID(COMPRAS!D9799,1,2),IVA!W:W,0)),"SIN COD.")</f>
        <v>0</v>
      </c>
      <c r="CH9899">
        <f ca="1">IFERROR(INDIRECT("IVA!Y"&amp;MATCH(MID(COMPRAS!C9799,1,2)&amp;MID(COMPRAS!F9799,1,2)&amp;MID(COMPRAS!D9799,1,2),IVA!W:W,0)),"SIN COD.")</f>
        <v>0</v>
      </c>
    </row>
    <row r="9900" spans="1:86" x14ac:dyDescent="0.25">
      <c r="A9900"/>
      <c r="B9900"/>
      <c r="D9900"/>
      <c r="AL9900">
        <f t="shared" si="1078"/>
        <v>0</v>
      </c>
      <c r="AQ9900">
        <f t="shared" si="1079"/>
        <v>0</v>
      </c>
      <c r="AR9900" t="str">
        <f>IFERROR(IF(OR(AP9900=338,AP9900=340,AP9900=341,AP9900=342,AP9900="342A",AP9900="342B"),PorcenRet(AP9900,AT9900,AU9900),INDEX(PORCENTAJEBUSCAR,MATCH(AP9900,CódigoRET,0),4)*1),"")</f>
        <v/>
      </c>
      <c r="AS9900">
        <f t="shared" si="1080"/>
        <v>0</v>
      </c>
      <c r="BF9900" t="str">
        <f>IFERROR(IF(OR(BD9900=338,BD9900=340,BD9900=341,BD9900=342,BD9900="342A",BD9900="342B"),PorcenRet(BD9900,BH9900,BI9900),INDEX(PORCENTAJEBUSCAR,MATCH(BD9900,CódigoRET,0),4)*1),"")</f>
        <v/>
      </c>
      <c r="BG9900">
        <f t="shared" si="1081"/>
        <v>0</v>
      </c>
      <c r="BO9900">
        <f t="shared" si="1082"/>
        <v>0</v>
      </c>
      <c r="CC9900">
        <f t="shared" si="1083"/>
        <v>0</v>
      </c>
      <c r="CD9900">
        <f t="shared" si="1084"/>
        <v>0</v>
      </c>
      <c r="CG9900">
        <f ca="1">IFERROR(INDIRECT("IVA!X"&amp;MATCH(MID(COMPRAS!C9800,1,2)&amp;MID(COMPRAS!F9800,1,2)&amp;MID(COMPRAS!D9800,1,2),IVA!W:W,0)),"SIN COD.")</f>
        <v>0</v>
      </c>
      <c r="CH9900">
        <f ca="1">IFERROR(INDIRECT("IVA!Y"&amp;MATCH(MID(COMPRAS!C9800,1,2)&amp;MID(COMPRAS!F9800,1,2)&amp;MID(COMPRAS!D9800,1,2),IVA!W:W,0)),"SIN COD.")</f>
        <v>0</v>
      </c>
    </row>
    <row r="9901" spans="1:86" x14ac:dyDescent="0.25">
      <c r="A9901"/>
      <c r="B9901"/>
      <c r="D9901"/>
      <c r="AL9901">
        <f t="shared" si="1078"/>
        <v>0</v>
      </c>
      <c r="AQ9901">
        <f t="shared" si="1079"/>
        <v>0</v>
      </c>
      <c r="AR9901" t="str">
        <f>IFERROR(IF(OR(AP9901=338,AP9901=340,AP9901=341,AP9901=342,AP9901="342A",AP9901="342B"),PorcenRet(AP9901,AT9901,AU9901),INDEX(PORCENTAJEBUSCAR,MATCH(AP9901,CódigoRET,0),4)*1),"")</f>
        <v/>
      </c>
      <c r="AS9901">
        <f t="shared" si="1080"/>
        <v>0</v>
      </c>
      <c r="BF9901" t="str">
        <f>IFERROR(IF(OR(BD9901=338,BD9901=340,BD9901=341,BD9901=342,BD9901="342A",BD9901="342B"),PorcenRet(BD9901,BH9901,BI9901),INDEX(PORCENTAJEBUSCAR,MATCH(BD9901,CódigoRET,0),4)*1),"")</f>
        <v/>
      </c>
      <c r="BG9901">
        <f t="shared" si="1081"/>
        <v>0</v>
      </c>
      <c r="BO9901">
        <f t="shared" si="1082"/>
        <v>0</v>
      </c>
      <c r="CC9901">
        <f t="shared" si="1083"/>
        <v>0</v>
      </c>
      <c r="CD9901">
        <f t="shared" si="1084"/>
        <v>0</v>
      </c>
      <c r="CG9901">
        <f ca="1">IFERROR(INDIRECT("IVA!X"&amp;MATCH(MID(COMPRAS!C9801,1,2)&amp;MID(COMPRAS!F9801,1,2)&amp;MID(COMPRAS!D9801,1,2),IVA!W:W,0)),"SIN COD.")</f>
        <v>0</v>
      </c>
      <c r="CH9901">
        <f ca="1">IFERROR(INDIRECT("IVA!Y"&amp;MATCH(MID(COMPRAS!C9801,1,2)&amp;MID(COMPRAS!F9801,1,2)&amp;MID(COMPRAS!D9801,1,2),IVA!W:W,0)),"SIN COD.")</f>
        <v>0</v>
      </c>
    </row>
    <row r="9902" spans="1:86" x14ac:dyDescent="0.25">
      <c r="A9902"/>
      <c r="B9902"/>
      <c r="D9902"/>
      <c r="AL9902">
        <f t="shared" si="1078"/>
        <v>0</v>
      </c>
      <c r="AQ9902">
        <f t="shared" si="1079"/>
        <v>0</v>
      </c>
      <c r="AR9902" t="str">
        <f>IFERROR(IF(OR(AP9902=338,AP9902=340,AP9902=341,AP9902=342,AP9902="342A",AP9902="342B"),PorcenRet(AP9902,AT9902,AU9902),INDEX(PORCENTAJEBUSCAR,MATCH(AP9902,CódigoRET,0),4)*1),"")</f>
        <v/>
      </c>
      <c r="AS9902">
        <f t="shared" si="1080"/>
        <v>0</v>
      </c>
      <c r="BF9902" t="str">
        <f>IFERROR(IF(OR(BD9902=338,BD9902=340,BD9902=341,BD9902=342,BD9902="342A",BD9902="342B"),PorcenRet(BD9902,BH9902,BI9902),INDEX(PORCENTAJEBUSCAR,MATCH(BD9902,CódigoRET,0),4)*1),"")</f>
        <v/>
      </c>
      <c r="BG9902">
        <f t="shared" si="1081"/>
        <v>0</v>
      </c>
      <c r="BO9902">
        <f t="shared" si="1082"/>
        <v>0</v>
      </c>
      <c r="CC9902">
        <f t="shared" si="1083"/>
        <v>0</v>
      </c>
      <c r="CD9902">
        <f t="shared" si="1084"/>
        <v>0</v>
      </c>
      <c r="CG9902">
        <f ca="1">IFERROR(INDIRECT("IVA!X"&amp;MATCH(MID(COMPRAS!C9802,1,2)&amp;MID(COMPRAS!F9802,1,2)&amp;MID(COMPRAS!D9802,1,2),IVA!W:W,0)),"SIN COD.")</f>
        <v>0</v>
      </c>
      <c r="CH9902">
        <f ca="1">IFERROR(INDIRECT("IVA!Y"&amp;MATCH(MID(COMPRAS!C9802,1,2)&amp;MID(COMPRAS!F9802,1,2)&amp;MID(COMPRAS!D9802,1,2),IVA!W:W,0)),"SIN COD.")</f>
        <v>0</v>
      </c>
    </row>
    <row r="9903" spans="1:86" x14ac:dyDescent="0.25">
      <c r="A9903"/>
      <c r="B9903"/>
      <c r="D9903"/>
      <c r="AL9903">
        <f t="shared" si="1078"/>
        <v>0</v>
      </c>
      <c r="AQ9903">
        <f t="shared" si="1079"/>
        <v>0</v>
      </c>
      <c r="AR9903" t="str">
        <f>IFERROR(IF(OR(AP9903=338,AP9903=340,AP9903=341,AP9903=342,AP9903="342A",AP9903="342B"),PorcenRet(AP9903,AT9903,AU9903),INDEX(PORCENTAJEBUSCAR,MATCH(AP9903,CódigoRET,0),4)*1),"")</f>
        <v/>
      </c>
      <c r="AS9903">
        <f t="shared" si="1080"/>
        <v>0</v>
      </c>
      <c r="BF9903" t="str">
        <f>IFERROR(IF(OR(BD9903=338,BD9903=340,BD9903=341,BD9903=342,BD9903="342A",BD9903="342B"),PorcenRet(BD9903,BH9903,BI9903),INDEX(PORCENTAJEBUSCAR,MATCH(BD9903,CódigoRET,0),4)*1),"")</f>
        <v/>
      </c>
      <c r="BG9903">
        <f t="shared" si="1081"/>
        <v>0</v>
      </c>
      <c r="BO9903">
        <f t="shared" si="1082"/>
        <v>0</v>
      </c>
      <c r="CC9903">
        <f t="shared" si="1083"/>
        <v>0</v>
      </c>
      <c r="CD9903">
        <f t="shared" si="1084"/>
        <v>0</v>
      </c>
      <c r="CG9903">
        <f ca="1">IFERROR(INDIRECT("IVA!X"&amp;MATCH(MID(COMPRAS!C9803,1,2)&amp;MID(COMPRAS!F9803,1,2)&amp;MID(COMPRAS!D9803,1,2),IVA!W:W,0)),"SIN COD.")</f>
        <v>0</v>
      </c>
      <c r="CH9903">
        <f ca="1">IFERROR(INDIRECT("IVA!Y"&amp;MATCH(MID(COMPRAS!C9803,1,2)&amp;MID(COMPRAS!F9803,1,2)&amp;MID(COMPRAS!D9803,1,2),IVA!W:W,0)),"SIN COD.")</f>
        <v>0</v>
      </c>
    </row>
    <row r="9904" spans="1:86" x14ac:dyDescent="0.25">
      <c r="A9904"/>
      <c r="B9904"/>
      <c r="D9904"/>
      <c r="AL9904">
        <f t="shared" si="1078"/>
        <v>0</v>
      </c>
      <c r="AQ9904">
        <f t="shared" si="1079"/>
        <v>0</v>
      </c>
      <c r="AR9904" t="str">
        <f>IFERROR(IF(OR(AP9904=338,AP9904=340,AP9904=341,AP9904=342,AP9904="342A",AP9904="342B"),PorcenRet(AP9904,AT9904,AU9904),INDEX(PORCENTAJEBUSCAR,MATCH(AP9904,CódigoRET,0),4)*1),"")</f>
        <v/>
      </c>
      <c r="AS9904">
        <f t="shared" si="1080"/>
        <v>0</v>
      </c>
      <c r="BF9904" t="str">
        <f>IFERROR(IF(OR(BD9904=338,BD9904=340,BD9904=341,BD9904=342,BD9904="342A",BD9904="342B"),PorcenRet(BD9904,BH9904,BI9904),INDEX(PORCENTAJEBUSCAR,MATCH(BD9904,CódigoRET,0),4)*1),"")</f>
        <v/>
      </c>
      <c r="BG9904">
        <f t="shared" si="1081"/>
        <v>0</v>
      </c>
      <c r="BO9904">
        <f t="shared" si="1082"/>
        <v>0</v>
      </c>
      <c r="CC9904">
        <f t="shared" si="1083"/>
        <v>0</v>
      </c>
      <c r="CD9904">
        <f t="shared" si="1084"/>
        <v>0</v>
      </c>
      <c r="CG9904">
        <f ca="1">IFERROR(INDIRECT("IVA!X"&amp;MATCH(MID(COMPRAS!C9804,1,2)&amp;MID(COMPRAS!F9804,1,2)&amp;MID(COMPRAS!D9804,1,2),IVA!W:W,0)),"SIN COD.")</f>
        <v>0</v>
      </c>
      <c r="CH9904">
        <f ca="1">IFERROR(INDIRECT("IVA!Y"&amp;MATCH(MID(COMPRAS!C9804,1,2)&amp;MID(COMPRAS!F9804,1,2)&amp;MID(COMPRAS!D9804,1,2),IVA!W:W,0)),"SIN COD.")</f>
        <v>0</v>
      </c>
    </row>
    <row r="9905" spans="1:86" x14ac:dyDescent="0.25">
      <c r="A9905"/>
      <c r="B9905"/>
      <c r="D9905"/>
      <c r="AL9905">
        <f t="shared" si="1078"/>
        <v>0</v>
      </c>
      <c r="AQ9905">
        <f t="shared" si="1079"/>
        <v>0</v>
      </c>
      <c r="AR9905" t="str">
        <f>IFERROR(IF(OR(AP9905=338,AP9905=340,AP9905=341,AP9905=342,AP9905="342A",AP9905="342B"),PorcenRet(AP9905,AT9905,AU9905),INDEX(PORCENTAJEBUSCAR,MATCH(AP9905,CódigoRET,0),4)*1),"")</f>
        <v/>
      </c>
      <c r="AS9905">
        <f t="shared" si="1080"/>
        <v>0</v>
      </c>
      <c r="BF9905" t="str">
        <f>IFERROR(IF(OR(BD9905=338,BD9905=340,BD9905=341,BD9905=342,BD9905="342A",BD9905="342B"),PorcenRet(BD9905,BH9905,BI9905),INDEX(PORCENTAJEBUSCAR,MATCH(BD9905,CódigoRET,0),4)*1),"")</f>
        <v/>
      </c>
      <c r="BG9905">
        <f t="shared" si="1081"/>
        <v>0</v>
      </c>
      <c r="BO9905">
        <f t="shared" si="1082"/>
        <v>0</v>
      </c>
      <c r="CC9905">
        <f t="shared" si="1083"/>
        <v>0</v>
      </c>
      <c r="CD9905">
        <f t="shared" si="1084"/>
        <v>0</v>
      </c>
      <c r="CG9905">
        <f ca="1">IFERROR(INDIRECT("IVA!X"&amp;MATCH(MID(COMPRAS!C9805,1,2)&amp;MID(COMPRAS!F9805,1,2)&amp;MID(COMPRAS!D9805,1,2),IVA!W:W,0)),"SIN COD.")</f>
        <v>0</v>
      </c>
      <c r="CH9905">
        <f ca="1">IFERROR(INDIRECT("IVA!Y"&amp;MATCH(MID(COMPRAS!C9805,1,2)&amp;MID(COMPRAS!F9805,1,2)&amp;MID(COMPRAS!D9805,1,2),IVA!W:W,0)),"SIN COD.")</f>
        <v>0</v>
      </c>
    </row>
    <row r="9906" spans="1:86" x14ac:dyDescent="0.25">
      <c r="A9906"/>
      <c r="B9906"/>
      <c r="D9906"/>
      <c r="AL9906">
        <f t="shared" si="1078"/>
        <v>0</v>
      </c>
      <c r="AQ9906">
        <f t="shared" si="1079"/>
        <v>0</v>
      </c>
      <c r="AR9906" t="str">
        <f>IFERROR(IF(OR(AP9906=338,AP9906=340,AP9906=341,AP9906=342,AP9906="342A",AP9906="342B"),PorcenRet(AP9906,AT9906,AU9906),INDEX(PORCENTAJEBUSCAR,MATCH(AP9906,CódigoRET,0),4)*1),"")</f>
        <v/>
      </c>
      <c r="AS9906">
        <f t="shared" si="1080"/>
        <v>0</v>
      </c>
      <c r="BF9906" t="str">
        <f>IFERROR(IF(OR(BD9906=338,BD9906=340,BD9906=341,BD9906=342,BD9906="342A",BD9906="342B"),PorcenRet(BD9906,BH9906,BI9906),INDEX(PORCENTAJEBUSCAR,MATCH(BD9906,CódigoRET,0),4)*1),"")</f>
        <v/>
      </c>
      <c r="BG9906">
        <f t="shared" si="1081"/>
        <v>0</v>
      </c>
      <c r="BO9906">
        <f t="shared" si="1082"/>
        <v>0</v>
      </c>
      <c r="CC9906">
        <f t="shared" si="1083"/>
        <v>0</v>
      </c>
      <c r="CD9906">
        <f t="shared" si="1084"/>
        <v>0</v>
      </c>
      <c r="CG9906">
        <f ca="1">IFERROR(INDIRECT("IVA!X"&amp;MATCH(MID(COMPRAS!C9806,1,2)&amp;MID(COMPRAS!F9806,1,2)&amp;MID(COMPRAS!D9806,1,2),IVA!W:W,0)),"SIN COD.")</f>
        <v>0</v>
      </c>
      <c r="CH9906">
        <f ca="1">IFERROR(INDIRECT("IVA!Y"&amp;MATCH(MID(COMPRAS!C9806,1,2)&amp;MID(COMPRAS!F9806,1,2)&amp;MID(COMPRAS!D9806,1,2),IVA!W:W,0)),"SIN COD.")</f>
        <v>0</v>
      </c>
    </row>
    <row r="9907" spans="1:86" x14ac:dyDescent="0.25">
      <c r="A9907"/>
      <c r="B9907"/>
      <c r="D9907"/>
      <c r="AL9907">
        <f t="shared" si="1078"/>
        <v>0</v>
      </c>
      <c r="AQ9907">
        <f t="shared" si="1079"/>
        <v>0</v>
      </c>
      <c r="AR9907" t="str">
        <f>IFERROR(IF(OR(AP9907=338,AP9907=340,AP9907=341,AP9907=342,AP9907="342A",AP9907="342B"),PorcenRet(AP9907,AT9907,AU9907),INDEX(PORCENTAJEBUSCAR,MATCH(AP9907,CódigoRET,0),4)*1),"")</f>
        <v/>
      </c>
      <c r="AS9907">
        <f t="shared" si="1080"/>
        <v>0</v>
      </c>
      <c r="BF9907" t="str">
        <f>IFERROR(IF(OR(BD9907=338,BD9907=340,BD9907=341,BD9907=342,BD9907="342A",BD9907="342B"),PorcenRet(BD9907,BH9907,BI9907),INDEX(PORCENTAJEBUSCAR,MATCH(BD9907,CódigoRET,0),4)*1),"")</f>
        <v/>
      </c>
      <c r="BG9907">
        <f t="shared" si="1081"/>
        <v>0</v>
      </c>
      <c r="BO9907">
        <f t="shared" si="1082"/>
        <v>0</v>
      </c>
      <c r="CC9907">
        <f t="shared" si="1083"/>
        <v>0</v>
      </c>
      <c r="CD9907">
        <f t="shared" si="1084"/>
        <v>0</v>
      </c>
      <c r="CG9907">
        <f ca="1">IFERROR(INDIRECT("IVA!X"&amp;MATCH(MID(COMPRAS!C9807,1,2)&amp;MID(COMPRAS!F9807,1,2)&amp;MID(COMPRAS!D9807,1,2),IVA!W:W,0)),"SIN COD.")</f>
        <v>0</v>
      </c>
      <c r="CH9907">
        <f ca="1">IFERROR(INDIRECT("IVA!Y"&amp;MATCH(MID(COMPRAS!C9807,1,2)&amp;MID(COMPRAS!F9807,1,2)&amp;MID(COMPRAS!D9807,1,2),IVA!W:W,0)),"SIN COD.")</f>
        <v>0</v>
      </c>
    </row>
    <row r="9908" spans="1:86" x14ac:dyDescent="0.25">
      <c r="A9908"/>
      <c r="B9908"/>
      <c r="D9908"/>
      <c r="AL9908">
        <f t="shared" si="1078"/>
        <v>0</v>
      </c>
      <c r="AQ9908">
        <f t="shared" si="1079"/>
        <v>0</v>
      </c>
      <c r="AR9908" t="str">
        <f>IFERROR(IF(OR(AP9908=338,AP9908=340,AP9908=341,AP9908=342,AP9908="342A",AP9908="342B"),PorcenRet(AP9908,AT9908,AU9908),INDEX(PORCENTAJEBUSCAR,MATCH(AP9908,CódigoRET,0),4)*1),"")</f>
        <v/>
      </c>
      <c r="AS9908">
        <f t="shared" si="1080"/>
        <v>0</v>
      </c>
      <c r="BF9908" t="str">
        <f>IFERROR(IF(OR(BD9908=338,BD9908=340,BD9908=341,BD9908=342,BD9908="342A",BD9908="342B"),PorcenRet(BD9908,BH9908,BI9908),INDEX(PORCENTAJEBUSCAR,MATCH(BD9908,CódigoRET,0),4)*1),"")</f>
        <v/>
      </c>
      <c r="BG9908">
        <f t="shared" si="1081"/>
        <v>0</v>
      </c>
      <c r="BO9908">
        <f t="shared" si="1082"/>
        <v>0</v>
      </c>
      <c r="CC9908">
        <f t="shared" si="1083"/>
        <v>0</v>
      </c>
      <c r="CD9908">
        <f t="shared" si="1084"/>
        <v>0</v>
      </c>
      <c r="CG9908">
        <f ca="1">IFERROR(INDIRECT("IVA!X"&amp;MATCH(MID(COMPRAS!C9808,1,2)&amp;MID(COMPRAS!F9808,1,2)&amp;MID(COMPRAS!D9808,1,2),IVA!W:W,0)),"SIN COD.")</f>
        <v>0</v>
      </c>
      <c r="CH9908">
        <f ca="1">IFERROR(INDIRECT("IVA!Y"&amp;MATCH(MID(COMPRAS!C9808,1,2)&amp;MID(COMPRAS!F9808,1,2)&amp;MID(COMPRAS!D9808,1,2),IVA!W:W,0)),"SIN COD.")</f>
        <v>0</v>
      </c>
    </row>
    <row r="9909" spans="1:86" x14ac:dyDescent="0.25">
      <c r="A9909"/>
      <c r="B9909"/>
      <c r="D9909"/>
      <c r="AL9909">
        <f t="shared" si="1078"/>
        <v>0</v>
      </c>
      <c r="AQ9909">
        <f t="shared" si="1079"/>
        <v>0</v>
      </c>
      <c r="AR9909" t="str">
        <f>IFERROR(IF(OR(AP9909=338,AP9909=340,AP9909=341,AP9909=342,AP9909="342A",AP9909="342B"),PorcenRet(AP9909,AT9909,AU9909),INDEX(PORCENTAJEBUSCAR,MATCH(AP9909,CódigoRET,0),4)*1),"")</f>
        <v/>
      </c>
      <c r="AS9909">
        <f t="shared" si="1080"/>
        <v>0</v>
      </c>
      <c r="BF9909" t="str">
        <f>IFERROR(IF(OR(BD9909=338,BD9909=340,BD9909=341,BD9909=342,BD9909="342A",BD9909="342B"),PorcenRet(BD9909,BH9909,BI9909),INDEX(PORCENTAJEBUSCAR,MATCH(BD9909,CódigoRET,0),4)*1),"")</f>
        <v/>
      </c>
      <c r="BG9909">
        <f t="shared" si="1081"/>
        <v>0</v>
      </c>
      <c r="BO9909">
        <f t="shared" si="1082"/>
        <v>0</v>
      </c>
      <c r="CC9909">
        <f t="shared" si="1083"/>
        <v>0</v>
      </c>
      <c r="CD9909">
        <f t="shared" si="1084"/>
        <v>0</v>
      </c>
      <c r="CG9909">
        <f ca="1">IFERROR(INDIRECT("IVA!X"&amp;MATCH(MID(COMPRAS!C9809,1,2)&amp;MID(COMPRAS!F9809,1,2)&amp;MID(COMPRAS!D9809,1,2),IVA!W:W,0)),"SIN COD.")</f>
        <v>0</v>
      </c>
      <c r="CH9909">
        <f ca="1">IFERROR(INDIRECT("IVA!Y"&amp;MATCH(MID(COMPRAS!C9809,1,2)&amp;MID(COMPRAS!F9809,1,2)&amp;MID(COMPRAS!D9809,1,2),IVA!W:W,0)),"SIN COD.")</f>
        <v>0</v>
      </c>
    </row>
    <row r="9910" spans="1:86" x14ac:dyDescent="0.25">
      <c r="A9910"/>
      <c r="B9910"/>
      <c r="D9910"/>
      <c r="AL9910">
        <f t="shared" si="1078"/>
        <v>0</v>
      </c>
      <c r="AQ9910">
        <f t="shared" si="1079"/>
        <v>0</v>
      </c>
      <c r="AR9910" t="str">
        <f>IFERROR(IF(OR(AP9910=338,AP9910=340,AP9910=341,AP9910=342,AP9910="342A",AP9910="342B"),PorcenRet(AP9910,AT9910,AU9910),INDEX(PORCENTAJEBUSCAR,MATCH(AP9910,CódigoRET,0),4)*1),"")</f>
        <v/>
      </c>
      <c r="AS9910">
        <f t="shared" si="1080"/>
        <v>0</v>
      </c>
      <c r="BF9910" t="str">
        <f>IFERROR(IF(OR(BD9910=338,BD9910=340,BD9910=341,BD9910=342,BD9910="342A",BD9910="342B"),PorcenRet(BD9910,BH9910,BI9910),INDEX(PORCENTAJEBUSCAR,MATCH(BD9910,CódigoRET,0),4)*1),"")</f>
        <v/>
      </c>
      <c r="BG9910">
        <f t="shared" si="1081"/>
        <v>0</v>
      </c>
      <c r="BO9910">
        <f t="shared" si="1082"/>
        <v>0</v>
      </c>
      <c r="CC9910">
        <f t="shared" si="1083"/>
        <v>0</v>
      </c>
      <c r="CD9910">
        <f t="shared" si="1084"/>
        <v>0</v>
      </c>
      <c r="CG9910">
        <f ca="1">IFERROR(INDIRECT("IVA!X"&amp;MATCH(MID(COMPRAS!C9810,1,2)&amp;MID(COMPRAS!F9810,1,2)&amp;MID(COMPRAS!D9810,1,2),IVA!W:W,0)),"SIN COD.")</f>
        <v>0</v>
      </c>
      <c r="CH9910">
        <f ca="1">IFERROR(INDIRECT("IVA!Y"&amp;MATCH(MID(COMPRAS!C9810,1,2)&amp;MID(COMPRAS!F9810,1,2)&amp;MID(COMPRAS!D9810,1,2),IVA!W:W,0)),"SIN COD.")</f>
        <v>0</v>
      </c>
    </row>
    <row r="9911" spans="1:86" x14ac:dyDescent="0.25">
      <c r="A9911"/>
      <c r="B9911"/>
      <c r="D9911"/>
      <c r="AL9911">
        <f t="shared" si="1078"/>
        <v>0</v>
      </c>
      <c r="AQ9911">
        <f t="shared" si="1079"/>
        <v>0</v>
      </c>
      <c r="AR9911" t="str">
        <f>IFERROR(IF(OR(AP9911=338,AP9911=340,AP9911=341,AP9911=342,AP9911="342A",AP9911="342B"),PorcenRet(AP9911,AT9911,AU9911),INDEX(PORCENTAJEBUSCAR,MATCH(AP9911,CódigoRET,0),4)*1),"")</f>
        <v/>
      </c>
      <c r="AS9911">
        <f t="shared" si="1080"/>
        <v>0</v>
      </c>
      <c r="BF9911" t="str">
        <f>IFERROR(IF(OR(BD9911=338,BD9911=340,BD9911=341,BD9911=342,BD9911="342A",BD9911="342B"),PorcenRet(BD9911,BH9911,BI9911),INDEX(PORCENTAJEBUSCAR,MATCH(BD9911,CódigoRET,0),4)*1),"")</f>
        <v/>
      </c>
      <c r="BG9911">
        <f t="shared" si="1081"/>
        <v>0</v>
      </c>
      <c r="BO9911">
        <f t="shared" si="1082"/>
        <v>0</v>
      </c>
      <c r="CC9911">
        <f t="shared" si="1083"/>
        <v>0</v>
      </c>
      <c r="CD9911">
        <f t="shared" si="1084"/>
        <v>0</v>
      </c>
      <c r="CG9911">
        <f ca="1">IFERROR(INDIRECT("IVA!X"&amp;MATCH(MID(COMPRAS!C9811,1,2)&amp;MID(COMPRAS!F9811,1,2)&amp;MID(COMPRAS!D9811,1,2),IVA!W:W,0)),"SIN COD.")</f>
        <v>0</v>
      </c>
      <c r="CH9911">
        <f ca="1">IFERROR(INDIRECT("IVA!Y"&amp;MATCH(MID(COMPRAS!C9811,1,2)&amp;MID(COMPRAS!F9811,1,2)&amp;MID(COMPRAS!D9811,1,2),IVA!W:W,0)),"SIN COD.")</f>
        <v>0</v>
      </c>
    </row>
    <row r="9912" spans="1:86" x14ac:dyDescent="0.25">
      <c r="A9912"/>
      <c r="B9912"/>
      <c r="D9912"/>
      <c r="AL9912">
        <f t="shared" si="1078"/>
        <v>0</v>
      </c>
      <c r="AQ9912">
        <f t="shared" si="1079"/>
        <v>0</v>
      </c>
      <c r="AR9912" t="str">
        <f>IFERROR(IF(OR(AP9912=338,AP9912=340,AP9912=341,AP9912=342,AP9912="342A",AP9912="342B"),PorcenRet(AP9912,AT9912,AU9912),INDEX(PORCENTAJEBUSCAR,MATCH(AP9912,CódigoRET,0),4)*1),"")</f>
        <v/>
      </c>
      <c r="AS9912">
        <f t="shared" si="1080"/>
        <v>0</v>
      </c>
      <c r="BF9912" t="str">
        <f>IFERROR(IF(OR(BD9912=338,BD9912=340,BD9912=341,BD9912=342,BD9912="342A",BD9912="342B"),PorcenRet(BD9912,BH9912,BI9912),INDEX(PORCENTAJEBUSCAR,MATCH(BD9912,CódigoRET,0),4)*1),"")</f>
        <v/>
      </c>
      <c r="BG9912">
        <f t="shared" si="1081"/>
        <v>0</v>
      </c>
      <c r="BO9912">
        <f t="shared" si="1082"/>
        <v>0</v>
      </c>
      <c r="CC9912">
        <f t="shared" si="1083"/>
        <v>0</v>
      </c>
      <c r="CD9912">
        <f t="shared" si="1084"/>
        <v>0</v>
      </c>
      <c r="CG9912">
        <f ca="1">IFERROR(INDIRECT("IVA!X"&amp;MATCH(MID(COMPRAS!C9812,1,2)&amp;MID(COMPRAS!F9812,1,2)&amp;MID(COMPRAS!D9812,1,2),IVA!W:W,0)),"SIN COD.")</f>
        <v>0</v>
      </c>
      <c r="CH9912">
        <f ca="1">IFERROR(INDIRECT("IVA!Y"&amp;MATCH(MID(COMPRAS!C9812,1,2)&amp;MID(COMPRAS!F9812,1,2)&amp;MID(COMPRAS!D9812,1,2),IVA!W:W,0)),"SIN COD.")</f>
        <v>0</v>
      </c>
    </row>
    <row r="9913" spans="1:86" x14ac:dyDescent="0.25">
      <c r="A9913"/>
      <c r="B9913"/>
      <c r="D9913"/>
      <c r="AL9913">
        <f t="shared" si="1078"/>
        <v>0</v>
      </c>
      <c r="AQ9913">
        <f t="shared" si="1079"/>
        <v>0</v>
      </c>
      <c r="AR9913" t="str">
        <f>IFERROR(IF(OR(AP9913=338,AP9913=340,AP9913=341,AP9913=342,AP9913="342A",AP9913="342B"),PorcenRet(AP9913,AT9913,AU9913),INDEX(PORCENTAJEBUSCAR,MATCH(AP9913,CódigoRET,0),4)*1),"")</f>
        <v/>
      </c>
      <c r="AS9913">
        <f t="shared" si="1080"/>
        <v>0</v>
      </c>
      <c r="BF9913" t="str">
        <f>IFERROR(IF(OR(BD9913=338,BD9913=340,BD9913=341,BD9913=342,BD9913="342A",BD9913="342B"),PorcenRet(BD9913,BH9913,BI9913),INDEX(PORCENTAJEBUSCAR,MATCH(BD9913,CódigoRET,0),4)*1),"")</f>
        <v/>
      </c>
      <c r="BG9913">
        <f t="shared" si="1081"/>
        <v>0</v>
      </c>
      <c r="BO9913">
        <f t="shared" si="1082"/>
        <v>0</v>
      </c>
      <c r="CC9913">
        <f t="shared" si="1083"/>
        <v>0</v>
      </c>
      <c r="CD9913">
        <f t="shared" si="1084"/>
        <v>0</v>
      </c>
      <c r="CG9913">
        <f ca="1">IFERROR(INDIRECT("IVA!X"&amp;MATCH(MID(COMPRAS!C9813,1,2)&amp;MID(COMPRAS!F9813,1,2)&amp;MID(COMPRAS!D9813,1,2),IVA!W:W,0)),"SIN COD.")</f>
        <v>0</v>
      </c>
      <c r="CH9913">
        <f ca="1">IFERROR(INDIRECT("IVA!Y"&amp;MATCH(MID(COMPRAS!C9813,1,2)&amp;MID(COMPRAS!F9813,1,2)&amp;MID(COMPRAS!D9813,1,2),IVA!W:W,0)),"SIN COD.")</f>
        <v>0</v>
      </c>
    </row>
    <row r="9914" spans="1:86" x14ac:dyDescent="0.25">
      <c r="A9914"/>
      <c r="B9914"/>
      <c r="D9914"/>
      <c r="AL9914">
        <f t="shared" si="1078"/>
        <v>0</v>
      </c>
      <c r="AQ9914">
        <f t="shared" si="1079"/>
        <v>0</v>
      </c>
      <c r="AR9914" t="str">
        <f>IFERROR(IF(OR(AP9914=338,AP9914=340,AP9914=341,AP9914=342,AP9914="342A",AP9914="342B"),PorcenRet(AP9914,AT9914,AU9914),INDEX(PORCENTAJEBUSCAR,MATCH(AP9914,CódigoRET,0),4)*1),"")</f>
        <v/>
      </c>
      <c r="AS9914">
        <f t="shared" si="1080"/>
        <v>0</v>
      </c>
      <c r="BF9914" t="str">
        <f>IFERROR(IF(OR(BD9914=338,BD9914=340,BD9914=341,BD9914=342,BD9914="342A",BD9914="342B"),PorcenRet(BD9914,BH9914,BI9914),INDEX(PORCENTAJEBUSCAR,MATCH(BD9914,CódigoRET,0),4)*1),"")</f>
        <v/>
      </c>
      <c r="BG9914">
        <f t="shared" si="1081"/>
        <v>0</v>
      </c>
      <c r="BO9914">
        <f t="shared" si="1082"/>
        <v>0</v>
      </c>
      <c r="CC9914">
        <f t="shared" si="1083"/>
        <v>0</v>
      </c>
      <c r="CD9914">
        <f t="shared" si="1084"/>
        <v>0</v>
      </c>
      <c r="CG9914">
        <f ca="1">IFERROR(INDIRECT("IVA!X"&amp;MATCH(MID(COMPRAS!C9814,1,2)&amp;MID(COMPRAS!F9814,1,2)&amp;MID(COMPRAS!D9814,1,2),IVA!W:W,0)),"SIN COD.")</f>
        <v>0</v>
      </c>
      <c r="CH9914">
        <f ca="1">IFERROR(INDIRECT("IVA!Y"&amp;MATCH(MID(COMPRAS!C9814,1,2)&amp;MID(COMPRAS!F9814,1,2)&amp;MID(COMPRAS!D9814,1,2),IVA!W:W,0)),"SIN COD.")</f>
        <v>0</v>
      </c>
    </row>
    <row r="9915" spans="1:86" x14ac:dyDescent="0.25">
      <c r="A9915"/>
      <c r="B9915"/>
      <c r="D9915"/>
      <c r="AL9915">
        <f t="shared" si="1078"/>
        <v>0</v>
      </c>
      <c r="AQ9915">
        <f t="shared" si="1079"/>
        <v>0</v>
      </c>
      <c r="AR9915" t="str">
        <f>IFERROR(IF(OR(AP9915=338,AP9915=340,AP9915=341,AP9915=342,AP9915="342A",AP9915="342B"),PorcenRet(AP9915,AT9915,AU9915),INDEX(PORCENTAJEBUSCAR,MATCH(AP9915,CódigoRET,0),4)*1),"")</f>
        <v/>
      </c>
      <c r="AS9915">
        <f t="shared" si="1080"/>
        <v>0</v>
      </c>
      <c r="BF9915" t="str">
        <f>IFERROR(IF(OR(BD9915=338,BD9915=340,BD9915=341,BD9915=342,BD9915="342A",BD9915="342B"),PorcenRet(BD9915,BH9915,BI9915),INDEX(PORCENTAJEBUSCAR,MATCH(BD9915,CódigoRET,0),4)*1),"")</f>
        <v/>
      </c>
      <c r="BG9915">
        <f t="shared" si="1081"/>
        <v>0</v>
      </c>
      <c r="BO9915">
        <f t="shared" si="1082"/>
        <v>0</v>
      </c>
      <c r="CC9915">
        <f t="shared" si="1083"/>
        <v>0</v>
      </c>
      <c r="CD9915">
        <f t="shared" si="1084"/>
        <v>0</v>
      </c>
      <c r="CG9915">
        <f ca="1">IFERROR(INDIRECT("IVA!X"&amp;MATCH(MID(COMPRAS!C9815,1,2)&amp;MID(COMPRAS!F9815,1,2)&amp;MID(COMPRAS!D9815,1,2),IVA!W:W,0)),"SIN COD.")</f>
        <v>0</v>
      </c>
      <c r="CH9915">
        <f ca="1">IFERROR(INDIRECT("IVA!Y"&amp;MATCH(MID(COMPRAS!C9815,1,2)&amp;MID(COMPRAS!F9815,1,2)&amp;MID(COMPRAS!D9815,1,2),IVA!W:W,0)),"SIN COD.")</f>
        <v>0</v>
      </c>
    </row>
    <row r="9916" spans="1:86" x14ac:dyDescent="0.25">
      <c r="A9916"/>
      <c r="B9916"/>
      <c r="D9916"/>
      <c r="AL9916">
        <f t="shared" si="1078"/>
        <v>0</v>
      </c>
      <c r="AQ9916">
        <f t="shared" si="1079"/>
        <v>0</v>
      </c>
      <c r="AR9916" t="str">
        <f>IFERROR(IF(OR(AP9916=338,AP9916=340,AP9916=341,AP9916=342,AP9916="342A",AP9916="342B"),PorcenRet(AP9916,AT9916,AU9916),INDEX(PORCENTAJEBUSCAR,MATCH(AP9916,CódigoRET,0),4)*1),"")</f>
        <v/>
      </c>
      <c r="AS9916">
        <f t="shared" si="1080"/>
        <v>0</v>
      </c>
      <c r="BF9916" t="str">
        <f>IFERROR(IF(OR(BD9916=338,BD9916=340,BD9916=341,BD9916=342,BD9916="342A",BD9916="342B"),PorcenRet(BD9916,BH9916,BI9916),INDEX(PORCENTAJEBUSCAR,MATCH(BD9916,CódigoRET,0),4)*1),"")</f>
        <v/>
      </c>
      <c r="BG9916">
        <f t="shared" si="1081"/>
        <v>0</v>
      </c>
      <c r="BO9916">
        <f t="shared" si="1082"/>
        <v>0</v>
      </c>
      <c r="CC9916">
        <f t="shared" si="1083"/>
        <v>0</v>
      </c>
      <c r="CD9916">
        <f t="shared" si="1084"/>
        <v>0</v>
      </c>
      <c r="CG9916">
        <f ca="1">IFERROR(INDIRECT("IVA!X"&amp;MATCH(MID(COMPRAS!C9816,1,2)&amp;MID(COMPRAS!F9816,1,2)&amp;MID(COMPRAS!D9816,1,2),IVA!W:W,0)),"SIN COD.")</f>
        <v>0</v>
      </c>
      <c r="CH9916">
        <f ca="1">IFERROR(INDIRECT("IVA!Y"&amp;MATCH(MID(COMPRAS!C9816,1,2)&amp;MID(COMPRAS!F9816,1,2)&amp;MID(COMPRAS!D9816,1,2),IVA!W:W,0)),"SIN COD.")</f>
        <v>0</v>
      </c>
    </row>
    <row r="9917" spans="1:86" x14ac:dyDescent="0.25">
      <c r="A9917"/>
      <c r="B9917"/>
      <c r="D9917"/>
      <c r="AL9917">
        <f t="shared" si="1078"/>
        <v>0</v>
      </c>
      <c r="AQ9917">
        <f t="shared" si="1079"/>
        <v>0</v>
      </c>
      <c r="AR9917" t="str">
        <f>IFERROR(IF(OR(AP9917=338,AP9917=340,AP9917=341,AP9917=342,AP9917="342A",AP9917="342B"),PorcenRet(AP9917,AT9917,AU9917),INDEX(PORCENTAJEBUSCAR,MATCH(AP9917,CódigoRET,0),4)*1),"")</f>
        <v/>
      </c>
      <c r="AS9917">
        <f t="shared" si="1080"/>
        <v>0</v>
      </c>
      <c r="BF9917" t="str">
        <f>IFERROR(IF(OR(BD9917=338,BD9917=340,BD9917=341,BD9917=342,BD9917="342A",BD9917="342B"),PorcenRet(BD9917,BH9917,BI9917),INDEX(PORCENTAJEBUSCAR,MATCH(BD9917,CódigoRET,0),4)*1),"")</f>
        <v/>
      </c>
      <c r="BG9917">
        <f t="shared" si="1081"/>
        <v>0</v>
      </c>
      <c r="BO9917">
        <f t="shared" si="1082"/>
        <v>0</v>
      </c>
      <c r="CC9917">
        <f t="shared" si="1083"/>
        <v>0</v>
      </c>
      <c r="CD9917">
        <f t="shared" si="1084"/>
        <v>0</v>
      </c>
      <c r="CG9917">
        <f ca="1">IFERROR(INDIRECT("IVA!X"&amp;MATCH(MID(COMPRAS!C9817,1,2)&amp;MID(COMPRAS!F9817,1,2)&amp;MID(COMPRAS!D9817,1,2),IVA!W:W,0)),"SIN COD.")</f>
        <v>0</v>
      </c>
      <c r="CH9917">
        <f ca="1">IFERROR(INDIRECT("IVA!Y"&amp;MATCH(MID(COMPRAS!C9817,1,2)&amp;MID(COMPRAS!F9817,1,2)&amp;MID(COMPRAS!D9817,1,2),IVA!W:W,0)),"SIN COD.")</f>
        <v>0</v>
      </c>
    </row>
    <row r="9918" spans="1:86" x14ac:dyDescent="0.25">
      <c r="A9918"/>
      <c r="B9918"/>
      <c r="D9918"/>
      <c r="AL9918">
        <f t="shared" si="1078"/>
        <v>0</v>
      </c>
      <c r="AQ9918">
        <f t="shared" si="1079"/>
        <v>0</v>
      </c>
      <c r="AR9918" t="str">
        <f>IFERROR(IF(OR(AP9918=338,AP9918=340,AP9918=341,AP9918=342,AP9918="342A",AP9918="342B"),PorcenRet(AP9918,AT9918,AU9918),INDEX(PORCENTAJEBUSCAR,MATCH(AP9918,CódigoRET,0),4)*1),"")</f>
        <v/>
      </c>
      <c r="AS9918">
        <f t="shared" si="1080"/>
        <v>0</v>
      </c>
      <c r="BF9918" t="str">
        <f>IFERROR(IF(OR(BD9918=338,BD9918=340,BD9918=341,BD9918=342,BD9918="342A",BD9918="342B"),PorcenRet(BD9918,BH9918,BI9918),INDEX(PORCENTAJEBUSCAR,MATCH(BD9918,CódigoRET,0),4)*1),"")</f>
        <v/>
      </c>
      <c r="BG9918">
        <f t="shared" si="1081"/>
        <v>0</v>
      </c>
      <c r="BO9918">
        <f t="shared" si="1082"/>
        <v>0</v>
      </c>
      <c r="CC9918">
        <f t="shared" si="1083"/>
        <v>0</v>
      </c>
      <c r="CD9918">
        <f t="shared" si="1084"/>
        <v>0</v>
      </c>
      <c r="CG9918">
        <f ca="1">IFERROR(INDIRECT("IVA!X"&amp;MATCH(MID(COMPRAS!C9818,1,2)&amp;MID(COMPRAS!F9818,1,2)&amp;MID(COMPRAS!D9818,1,2),IVA!W:W,0)),"SIN COD.")</f>
        <v>0</v>
      </c>
      <c r="CH9918">
        <f ca="1">IFERROR(INDIRECT("IVA!Y"&amp;MATCH(MID(COMPRAS!C9818,1,2)&amp;MID(COMPRAS!F9818,1,2)&amp;MID(COMPRAS!D9818,1,2),IVA!W:W,0)),"SIN COD.")</f>
        <v>0</v>
      </c>
    </row>
    <row r="9919" spans="1:86" x14ac:dyDescent="0.25">
      <c r="A9919"/>
      <c r="B9919"/>
      <c r="D9919"/>
      <c r="AL9919">
        <f t="shared" si="1078"/>
        <v>0</v>
      </c>
      <c r="AQ9919">
        <f t="shared" si="1079"/>
        <v>0</v>
      </c>
      <c r="AR9919" t="str">
        <f>IFERROR(IF(OR(AP9919=338,AP9919=340,AP9919=341,AP9919=342,AP9919="342A",AP9919="342B"),PorcenRet(AP9919,AT9919,AU9919),INDEX(PORCENTAJEBUSCAR,MATCH(AP9919,CódigoRET,0),4)*1),"")</f>
        <v/>
      </c>
      <c r="AS9919">
        <f t="shared" si="1080"/>
        <v>0</v>
      </c>
      <c r="BF9919" t="str">
        <f>IFERROR(IF(OR(BD9919=338,BD9919=340,BD9919=341,BD9919=342,BD9919="342A",BD9919="342B"),PorcenRet(BD9919,BH9919,BI9919),INDEX(PORCENTAJEBUSCAR,MATCH(BD9919,CódigoRET,0),4)*1),"")</f>
        <v/>
      </c>
      <c r="BG9919">
        <f t="shared" si="1081"/>
        <v>0</v>
      </c>
      <c r="BO9919">
        <f t="shared" si="1082"/>
        <v>0</v>
      </c>
      <c r="CC9919">
        <f t="shared" si="1083"/>
        <v>0</v>
      </c>
      <c r="CD9919">
        <f t="shared" si="1084"/>
        <v>0</v>
      </c>
      <c r="CG9919">
        <f ca="1">IFERROR(INDIRECT("IVA!X"&amp;MATCH(MID(COMPRAS!C9819,1,2)&amp;MID(COMPRAS!F9819,1,2)&amp;MID(COMPRAS!D9819,1,2),IVA!W:W,0)),"SIN COD.")</f>
        <v>0</v>
      </c>
      <c r="CH9919">
        <f ca="1">IFERROR(INDIRECT("IVA!Y"&amp;MATCH(MID(COMPRAS!C9819,1,2)&amp;MID(COMPRAS!F9819,1,2)&amp;MID(COMPRAS!D9819,1,2),IVA!W:W,0)),"SIN COD.")</f>
        <v>0</v>
      </c>
    </row>
    <row r="9920" spans="1:86" x14ac:dyDescent="0.25">
      <c r="A9920"/>
      <c r="B9920"/>
      <c r="D9920"/>
      <c r="AL9920">
        <f t="shared" si="1078"/>
        <v>0</v>
      </c>
      <c r="AQ9920">
        <f t="shared" si="1079"/>
        <v>0</v>
      </c>
      <c r="AR9920" t="str">
        <f>IFERROR(IF(OR(AP9920=338,AP9920=340,AP9920=341,AP9920=342,AP9920="342A",AP9920="342B"),PorcenRet(AP9920,AT9920,AU9920),INDEX(PORCENTAJEBUSCAR,MATCH(AP9920,CódigoRET,0),4)*1),"")</f>
        <v/>
      </c>
      <c r="AS9920">
        <f t="shared" si="1080"/>
        <v>0</v>
      </c>
      <c r="BF9920" t="str">
        <f>IFERROR(IF(OR(BD9920=338,BD9920=340,BD9920=341,BD9920=342,BD9920="342A",BD9920="342B"),PorcenRet(BD9920,BH9920,BI9920),INDEX(PORCENTAJEBUSCAR,MATCH(BD9920,CódigoRET,0),4)*1),"")</f>
        <v/>
      </c>
      <c r="BG9920">
        <f t="shared" si="1081"/>
        <v>0</v>
      </c>
      <c r="BO9920">
        <f t="shared" si="1082"/>
        <v>0</v>
      </c>
      <c r="CC9920">
        <f t="shared" si="1083"/>
        <v>0</v>
      </c>
      <c r="CD9920">
        <f t="shared" si="1084"/>
        <v>0</v>
      </c>
      <c r="CG9920">
        <f ca="1">IFERROR(INDIRECT("IVA!X"&amp;MATCH(MID(COMPRAS!C9820,1,2)&amp;MID(COMPRAS!F9820,1,2)&amp;MID(COMPRAS!D9820,1,2),IVA!W:W,0)),"SIN COD.")</f>
        <v>0</v>
      </c>
      <c r="CH9920">
        <f ca="1">IFERROR(INDIRECT("IVA!Y"&amp;MATCH(MID(COMPRAS!C9820,1,2)&amp;MID(COMPRAS!F9820,1,2)&amp;MID(COMPRAS!D9820,1,2),IVA!W:W,0)),"SIN COD.")</f>
        <v>0</v>
      </c>
    </row>
    <row r="9921" spans="1:86" x14ac:dyDescent="0.25">
      <c r="A9921"/>
      <c r="B9921"/>
      <c r="D9921"/>
      <c r="AL9921">
        <f t="shared" si="1078"/>
        <v>0</v>
      </c>
      <c r="AQ9921">
        <f t="shared" si="1079"/>
        <v>0</v>
      </c>
      <c r="AR9921" t="str">
        <f>IFERROR(IF(OR(AP9921=338,AP9921=340,AP9921=341,AP9921=342,AP9921="342A",AP9921="342B"),PorcenRet(AP9921,AT9921,AU9921),INDEX(PORCENTAJEBUSCAR,MATCH(AP9921,CódigoRET,0),4)*1),"")</f>
        <v/>
      </c>
      <c r="AS9921">
        <f t="shared" si="1080"/>
        <v>0</v>
      </c>
      <c r="BF9921" t="str">
        <f>IFERROR(IF(OR(BD9921=338,BD9921=340,BD9921=341,BD9921=342,BD9921="342A",BD9921="342B"),PorcenRet(BD9921,BH9921,BI9921),INDEX(PORCENTAJEBUSCAR,MATCH(BD9921,CódigoRET,0),4)*1),"")</f>
        <v/>
      </c>
      <c r="BG9921">
        <f t="shared" si="1081"/>
        <v>0</v>
      </c>
      <c r="BO9921">
        <f t="shared" si="1082"/>
        <v>0</v>
      </c>
      <c r="CC9921">
        <f t="shared" si="1083"/>
        <v>0</v>
      </c>
      <c r="CD9921">
        <f t="shared" si="1084"/>
        <v>0</v>
      </c>
      <c r="CG9921">
        <f ca="1">IFERROR(INDIRECT("IVA!X"&amp;MATCH(MID(COMPRAS!C9821,1,2)&amp;MID(COMPRAS!F9821,1,2)&amp;MID(COMPRAS!D9821,1,2),IVA!W:W,0)),"SIN COD.")</f>
        <v>0</v>
      </c>
      <c r="CH9921">
        <f ca="1">IFERROR(INDIRECT("IVA!Y"&amp;MATCH(MID(COMPRAS!C9821,1,2)&amp;MID(COMPRAS!F9821,1,2)&amp;MID(COMPRAS!D9821,1,2),IVA!W:W,0)),"SIN COD.")</f>
        <v>0</v>
      </c>
    </row>
    <row r="9922" spans="1:86" x14ac:dyDescent="0.25">
      <c r="A9922"/>
      <c r="B9922"/>
      <c r="D9922"/>
      <c r="AL9922">
        <f t="shared" ref="AL9922:AL9985" si="1085">O9922+P9922+Q9922+R9922+S9922+T9922+U9922+V9922</f>
        <v>0</v>
      </c>
      <c r="AQ9922">
        <f t="shared" ref="AQ9922:AQ9985" si="1086">+P9922+Q9922+R9922+S9922-BE9922-BQ9922-BW9922+O9922</f>
        <v>0</v>
      </c>
      <c r="AR9922" t="str">
        <f>IFERROR(IF(OR(AP9922=338,AP9922=340,AP9922=341,AP9922=342,AP9922="342A",AP9922="342B"),PorcenRet(AP9922,AT9922,AU9922),INDEX(PORCENTAJEBUSCAR,MATCH(AP9922,CódigoRET,0),4)*1),"")</f>
        <v/>
      </c>
      <c r="AS9922">
        <f t="shared" ref="AS9922:AS9985" si="1087">ROUND(IF(AP9922="",0,AQ9922*(AR9922/100)),2)</f>
        <v>0</v>
      </c>
      <c r="BF9922" t="str">
        <f>IFERROR(IF(OR(BD9922=338,BD9922=340,BD9922=341,BD9922=342,BD9922="342A",BD9922="342B"),PorcenRet(BD9922,BH9922,BI9922),INDEX(PORCENTAJEBUSCAR,MATCH(BD9922,CódigoRET,0),4)*1),"")</f>
        <v/>
      </c>
      <c r="BG9922">
        <f t="shared" ref="BG9922:BG9985" si="1088">ROUND(IF(BD9922="",0,BE9922*(BF9922/100)),2)</f>
        <v>0</v>
      </c>
      <c r="BO9922">
        <f t="shared" ref="BO9922:BO9985" si="1089">IF(MID(F9922,1,2)="41",SUM(O9922:S9922),0)</f>
        <v>0</v>
      </c>
      <c r="CC9922">
        <f t="shared" ref="CC9922:CC9985" si="1090">O9922+P9922+Q9922+R9922+S9922</f>
        <v>0</v>
      </c>
      <c r="CD9922">
        <f t="shared" ref="CD9922:CD9985" si="1091">T9922+U9922</f>
        <v>0</v>
      </c>
      <c r="CG9922">
        <f ca="1">IFERROR(INDIRECT("IVA!X"&amp;MATCH(MID(COMPRAS!C9822,1,2)&amp;MID(COMPRAS!F9822,1,2)&amp;MID(COMPRAS!D9822,1,2),IVA!W:W,0)),"SIN COD.")</f>
        <v>0</v>
      </c>
      <c r="CH9922">
        <f ca="1">IFERROR(INDIRECT("IVA!Y"&amp;MATCH(MID(COMPRAS!C9822,1,2)&amp;MID(COMPRAS!F9822,1,2)&amp;MID(COMPRAS!D9822,1,2),IVA!W:W,0)),"SIN COD.")</f>
        <v>0</v>
      </c>
    </row>
    <row r="9923" spans="1:86" x14ac:dyDescent="0.25">
      <c r="A9923"/>
      <c r="B9923"/>
      <c r="D9923"/>
      <c r="AL9923">
        <f t="shared" si="1085"/>
        <v>0</v>
      </c>
      <c r="AQ9923">
        <f t="shared" si="1086"/>
        <v>0</v>
      </c>
      <c r="AR9923" t="str">
        <f>IFERROR(IF(OR(AP9923=338,AP9923=340,AP9923=341,AP9923=342,AP9923="342A",AP9923="342B"),PorcenRet(AP9923,AT9923,AU9923),INDEX(PORCENTAJEBUSCAR,MATCH(AP9923,CódigoRET,0),4)*1),"")</f>
        <v/>
      </c>
      <c r="AS9923">
        <f t="shared" si="1087"/>
        <v>0</v>
      </c>
      <c r="BF9923" t="str">
        <f>IFERROR(IF(OR(BD9923=338,BD9923=340,BD9923=341,BD9923=342,BD9923="342A",BD9923="342B"),PorcenRet(BD9923,BH9923,BI9923),INDEX(PORCENTAJEBUSCAR,MATCH(BD9923,CódigoRET,0),4)*1),"")</f>
        <v/>
      </c>
      <c r="BG9923">
        <f t="shared" si="1088"/>
        <v>0</v>
      </c>
      <c r="BO9923">
        <f t="shared" si="1089"/>
        <v>0</v>
      </c>
      <c r="CC9923">
        <f t="shared" si="1090"/>
        <v>0</v>
      </c>
      <c r="CD9923">
        <f t="shared" si="1091"/>
        <v>0</v>
      </c>
      <c r="CG9923">
        <f ca="1">IFERROR(INDIRECT("IVA!X"&amp;MATCH(MID(COMPRAS!C9823,1,2)&amp;MID(COMPRAS!F9823,1,2)&amp;MID(COMPRAS!D9823,1,2),IVA!W:W,0)),"SIN COD.")</f>
        <v>0</v>
      </c>
      <c r="CH9923">
        <f ca="1">IFERROR(INDIRECT("IVA!Y"&amp;MATCH(MID(COMPRAS!C9823,1,2)&amp;MID(COMPRAS!F9823,1,2)&amp;MID(COMPRAS!D9823,1,2),IVA!W:W,0)),"SIN COD.")</f>
        <v>0</v>
      </c>
    </row>
    <row r="9924" spans="1:86" x14ac:dyDescent="0.25">
      <c r="A9924"/>
      <c r="B9924"/>
      <c r="D9924"/>
      <c r="AL9924">
        <f t="shared" si="1085"/>
        <v>0</v>
      </c>
      <c r="AQ9924">
        <f t="shared" si="1086"/>
        <v>0</v>
      </c>
      <c r="AR9924" t="str">
        <f>IFERROR(IF(OR(AP9924=338,AP9924=340,AP9924=341,AP9924=342,AP9924="342A",AP9924="342B"),PorcenRet(AP9924,AT9924,AU9924),INDEX(PORCENTAJEBUSCAR,MATCH(AP9924,CódigoRET,0),4)*1),"")</f>
        <v/>
      </c>
      <c r="AS9924">
        <f t="shared" si="1087"/>
        <v>0</v>
      </c>
      <c r="BF9924" t="str">
        <f>IFERROR(IF(OR(BD9924=338,BD9924=340,BD9924=341,BD9924=342,BD9924="342A",BD9924="342B"),PorcenRet(BD9924,BH9924,BI9924),INDEX(PORCENTAJEBUSCAR,MATCH(BD9924,CódigoRET,0),4)*1),"")</f>
        <v/>
      </c>
      <c r="BG9924">
        <f t="shared" si="1088"/>
        <v>0</v>
      </c>
      <c r="BO9924">
        <f t="shared" si="1089"/>
        <v>0</v>
      </c>
      <c r="CC9924">
        <f t="shared" si="1090"/>
        <v>0</v>
      </c>
      <c r="CD9924">
        <f t="shared" si="1091"/>
        <v>0</v>
      </c>
      <c r="CG9924">
        <f ca="1">IFERROR(INDIRECT("IVA!X"&amp;MATCH(MID(COMPRAS!C9824,1,2)&amp;MID(COMPRAS!F9824,1,2)&amp;MID(COMPRAS!D9824,1,2),IVA!W:W,0)),"SIN COD.")</f>
        <v>0</v>
      </c>
      <c r="CH9924">
        <f ca="1">IFERROR(INDIRECT("IVA!Y"&amp;MATCH(MID(COMPRAS!C9824,1,2)&amp;MID(COMPRAS!F9824,1,2)&amp;MID(COMPRAS!D9824,1,2),IVA!W:W,0)),"SIN COD.")</f>
        <v>0</v>
      </c>
    </row>
    <row r="9925" spans="1:86" x14ac:dyDescent="0.25">
      <c r="A9925"/>
      <c r="B9925"/>
      <c r="D9925"/>
      <c r="AL9925">
        <f t="shared" si="1085"/>
        <v>0</v>
      </c>
      <c r="AQ9925">
        <f t="shared" si="1086"/>
        <v>0</v>
      </c>
      <c r="AR9925" t="str">
        <f>IFERROR(IF(OR(AP9925=338,AP9925=340,AP9925=341,AP9925=342,AP9925="342A",AP9925="342B"),PorcenRet(AP9925,AT9925,AU9925),INDEX(PORCENTAJEBUSCAR,MATCH(AP9925,CódigoRET,0),4)*1),"")</f>
        <v/>
      </c>
      <c r="AS9925">
        <f t="shared" si="1087"/>
        <v>0</v>
      </c>
      <c r="BF9925" t="str">
        <f>IFERROR(IF(OR(BD9925=338,BD9925=340,BD9925=341,BD9925=342,BD9925="342A",BD9925="342B"),PorcenRet(BD9925,BH9925,BI9925),INDEX(PORCENTAJEBUSCAR,MATCH(BD9925,CódigoRET,0),4)*1),"")</f>
        <v/>
      </c>
      <c r="BG9925">
        <f t="shared" si="1088"/>
        <v>0</v>
      </c>
      <c r="BO9925">
        <f t="shared" si="1089"/>
        <v>0</v>
      </c>
      <c r="CC9925">
        <f t="shared" si="1090"/>
        <v>0</v>
      </c>
      <c r="CD9925">
        <f t="shared" si="1091"/>
        <v>0</v>
      </c>
      <c r="CG9925">
        <f ca="1">IFERROR(INDIRECT("IVA!X"&amp;MATCH(MID(COMPRAS!C9825,1,2)&amp;MID(COMPRAS!F9825,1,2)&amp;MID(COMPRAS!D9825,1,2),IVA!W:W,0)),"SIN COD.")</f>
        <v>0</v>
      </c>
      <c r="CH9925">
        <f ca="1">IFERROR(INDIRECT("IVA!Y"&amp;MATCH(MID(COMPRAS!C9825,1,2)&amp;MID(COMPRAS!F9825,1,2)&amp;MID(COMPRAS!D9825,1,2),IVA!W:W,0)),"SIN COD.")</f>
        <v>0</v>
      </c>
    </row>
    <row r="9926" spans="1:86" x14ac:dyDescent="0.25">
      <c r="A9926"/>
      <c r="B9926"/>
      <c r="D9926"/>
      <c r="AL9926">
        <f t="shared" si="1085"/>
        <v>0</v>
      </c>
      <c r="AQ9926">
        <f t="shared" si="1086"/>
        <v>0</v>
      </c>
      <c r="AR9926" t="str">
        <f>IFERROR(IF(OR(AP9926=338,AP9926=340,AP9926=341,AP9926=342,AP9926="342A",AP9926="342B"),PorcenRet(AP9926,AT9926,AU9926),INDEX(PORCENTAJEBUSCAR,MATCH(AP9926,CódigoRET,0),4)*1),"")</f>
        <v/>
      </c>
      <c r="AS9926">
        <f t="shared" si="1087"/>
        <v>0</v>
      </c>
      <c r="BF9926" t="str">
        <f>IFERROR(IF(OR(BD9926=338,BD9926=340,BD9926=341,BD9926=342,BD9926="342A",BD9926="342B"),PorcenRet(BD9926,BH9926,BI9926),INDEX(PORCENTAJEBUSCAR,MATCH(BD9926,CódigoRET,0),4)*1),"")</f>
        <v/>
      </c>
      <c r="BG9926">
        <f t="shared" si="1088"/>
        <v>0</v>
      </c>
      <c r="BO9926">
        <f t="shared" si="1089"/>
        <v>0</v>
      </c>
      <c r="CC9926">
        <f t="shared" si="1090"/>
        <v>0</v>
      </c>
      <c r="CD9926">
        <f t="shared" si="1091"/>
        <v>0</v>
      </c>
      <c r="CG9926">
        <f ca="1">IFERROR(INDIRECT("IVA!X"&amp;MATCH(MID(COMPRAS!C9826,1,2)&amp;MID(COMPRAS!F9826,1,2)&amp;MID(COMPRAS!D9826,1,2),IVA!W:W,0)),"SIN COD.")</f>
        <v>0</v>
      </c>
      <c r="CH9926">
        <f ca="1">IFERROR(INDIRECT("IVA!Y"&amp;MATCH(MID(COMPRAS!C9826,1,2)&amp;MID(COMPRAS!F9826,1,2)&amp;MID(COMPRAS!D9826,1,2),IVA!W:W,0)),"SIN COD.")</f>
        <v>0</v>
      </c>
    </row>
    <row r="9927" spans="1:86" x14ac:dyDescent="0.25">
      <c r="A9927"/>
      <c r="B9927"/>
      <c r="D9927"/>
      <c r="AL9927">
        <f t="shared" si="1085"/>
        <v>0</v>
      </c>
      <c r="AQ9927">
        <f t="shared" si="1086"/>
        <v>0</v>
      </c>
      <c r="AR9927" t="str">
        <f>IFERROR(IF(OR(AP9927=338,AP9927=340,AP9927=341,AP9927=342,AP9927="342A",AP9927="342B"),PorcenRet(AP9927,AT9927,AU9927),INDEX(PORCENTAJEBUSCAR,MATCH(AP9927,CódigoRET,0),4)*1),"")</f>
        <v/>
      </c>
      <c r="AS9927">
        <f t="shared" si="1087"/>
        <v>0</v>
      </c>
      <c r="BF9927" t="str">
        <f>IFERROR(IF(OR(BD9927=338,BD9927=340,BD9927=341,BD9927=342,BD9927="342A",BD9927="342B"),PorcenRet(BD9927,BH9927,BI9927),INDEX(PORCENTAJEBUSCAR,MATCH(BD9927,CódigoRET,0),4)*1),"")</f>
        <v/>
      </c>
      <c r="BG9927">
        <f t="shared" si="1088"/>
        <v>0</v>
      </c>
      <c r="BO9927">
        <f t="shared" si="1089"/>
        <v>0</v>
      </c>
      <c r="CC9927">
        <f t="shared" si="1090"/>
        <v>0</v>
      </c>
      <c r="CD9927">
        <f t="shared" si="1091"/>
        <v>0</v>
      </c>
      <c r="CG9927">
        <f ca="1">IFERROR(INDIRECT("IVA!X"&amp;MATCH(MID(COMPRAS!C9827,1,2)&amp;MID(COMPRAS!F9827,1,2)&amp;MID(COMPRAS!D9827,1,2),IVA!W:W,0)),"SIN COD.")</f>
        <v>0</v>
      </c>
      <c r="CH9927">
        <f ca="1">IFERROR(INDIRECT("IVA!Y"&amp;MATCH(MID(COMPRAS!C9827,1,2)&amp;MID(COMPRAS!F9827,1,2)&amp;MID(COMPRAS!D9827,1,2),IVA!W:W,0)),"SIN COD.")</f>
        <v>0</v>
      </c>
    </row>
    <row r="9928" spans="1:86" x14ac:dyDescent="0.25">
      <c r="A9928"/>
      <c r="B9928"/>
      <c r="D9928"/>
      <c r="AL9928">
        <f t="shared" si="1085"/>
        <v>0</v>
      </c>
      <c r="AQ9928">
        <f t="shared" si="1086"/>
        <v>0</v>
      </c>
      <c r="AR9928" t="str">
        <f>IFERROR(IF(OR(AP9928=338,AP9928=340,AP9928=341,AP9928=342,AP9928="342A",AP9928="342B"),PorcenRet(AP9928,AT9928,AU9928),INDEX(PORCENTAJEBUSCAR,MATCH(AP9928,CódigoRET,0),4)*1),"")</f>
        <v/>
      </c>
      <c r="AS9928">
        <f t="shared" si="1087"/>
        <v>0</v>
      </c>
      <c r="BF9928" t="str">
        <f>IFERROR(IF(OR(BD9928=338,BD9928=340,BD9928=341,BD9928=342,BD9928="342A",BD9928="342B"),PorcenRet(BD9928,BH9928,BI9928),INDEX(PORCENTAJEBUSCAR,MATCH(BD9928,CódigoRET,0),4)*1),"")</f>
        <v/>
      </c>
      <c r="BG9928">
        <f t="shared" si="1088"/>
        <v>0</v>
      </c>
      <c r="BO9928">
        <f t="shared" si="1089"/>
        <v>0</v>
      </c>
      <c r="CC9928">
        <f t="shared" si="1090"/>
        <v>0</v>
      </c>
      <c r="CD9928">
        <f t="shared" si="1091"/>
        <v>0</v>
      </c>
      <c r="CG9928">
        <f ca="1">IFERROR(INDIRECT("IVA!X"&amp;MATCH(MID(COMPRAS!C9828,1,2)&amp;MID(COMPRAS!F9828,1,2)&amp;MID(COMPRAS!D9828,1,2),IVA!W:W,0)),"SIN COD.")</f>
        <v>0</v>
      </c>
      <c r="CH9928">
        <f ca="1">IFERROR(INDIRECT("IVA!Y"&amp;MATCH(MID(COMPRAS!C9828,1,2)&amp;MID(COMPRAS!F9828,1,2)&amp;MID(COMPRAS!D9828,1,2),IVA!W:W,0)),"SIN COD.")</f>
        <v>0</v>
      </c>
    </row>
    <row r="9929" spans="1:86" x14ac:dyDescent="0.25">
      <c r="A9929"/>
      <c r="B9929"/>
      <c r="D9929"/>
      <c r="AL9929">
        <f t="shared" si="1085"/>
        <v>0</v>
      </c>
      <c r="AQ9929">
        <f t="shared" si="1086"/>
        <v>0</v>
      </c>
      <c r="AR9929" t="str">
        <f>IFERROR(IF(OR(AP9929=338,AP9929=340,AP9929=341,AP9929=342,AP9929="342A",AP9929="342B"),PorcenRet(AP9929,AT9929,AU9929),INDEX(PORCENTAJEBUSCAR,MATCH(AP9929,CódigoRET,0),4)*1),"")</f>
        <v/>
      </c>
      <c r="AS9929">
        <f t="shared" si="1087"/>
        <v>0</v>
      </c>
      <c r="BF9929" t="str">
        <f>IFERROR(IF(OR(BD9929=338,BD9929=340,BD9929=341,BD9929=342,BD9929="342A",BD9929="342B"),PorcenRet(BD9929,BH9929,BI9929),INDEX(PORCENTAJEBUSCAR,MATCH(BD9929,CódigoRET,0),4)*1),"")</f>
        <v/>
      </c>
      <c r="BG9929">
        <f t="shared" si="1088"/>
        <v>0</v>
      </c>
      <c r="BO9929">
        <f t="shared" si="1089"/>
        <v>0</v>
      </c>
      <c r="CC9929">
        <f t="shared" si="1090"/>
        <v>0</v>
      </c>
      <c r="CD9929">
        <f t="shared" si="1091"/>
        <v>0</v>
      </c>
      <c r="CG9929">
        <f ca="1">IFERROR(INDIRECT("IVA!X"&amp;MATCH(MID(COMPRAS!C9829,1,2)&amp;MID(COMPRAS!F9829,1,2)&amp;MID(COMPRAS!D9829,1,2),IVA!W:W,0)),"SIN COD.")</f>
        <v>0</v>
      </c>
      <c r="CH9929">
        <f ca="1">IFERROR(INDIRECT("IVA!Y"&amp;MATCH(MID(COMPRAS!C9829,1,2)&amp;MID(COMPRAS!F9829,1,2)&amp;MID(COMPRAS!D9829,1,2),IVA!W:W,0)),"SIN COD.")</f>
        <v>0</v>
      </c>
    </row>
    <row r="9930" spans="1:86" x14ac:dyDescent="0.25">
      <c r="A9930"/>
      <c r="B9930"/>
      <c r="D9930"/>
      <c r="AL9930">
        <f t="shared" si="1085"/>
        <v>0</v>
      </c>
      <c r="AQ9930">
        <f t="shared" si="1086"/>
        <v>0</v>
      </c>
      <c r="AR9930" t="str">
        <f>IFERROR(IF(OR(AP9930=338,AP9930=340,AP9930=341,AP9930=342,AP9930="342A",AP9930="342B"),PorcenRet(AP9930,AT9930,AU9930),INDEX(PORCENTAJEBUSCAR,MATCH(AP9930,CódigoRET,0),4)*1),"")</f>
        <v/>
      </c>
      <c r="AS9930">
        <f t="shared" si="1087"/>
        <v>0</v>
      </c>
      <c r="BF9930" t="str">
        <f>IFERROR(IF(OR(BD9930=338,BD9930=340,BD9930=341,BD9930=342,BD9930="342A",BD9930="342B"),PorcenRet(BD9930,BH9930,BI9930),INDEX(PORCENTAJEBUSCAR,MATCH(BD9930,CódigoRET,0),4)*1),"")</f>
        <v/>
      </c>
      <c r="BG9930">
        <f t="shared" si="1088"/>
        <v>0</v>
      </c>
      <c r="BO9930">
        <f t="shared" si="1089"/>
        <v>0</v>
      </c>
      <c r="CC9930">
        <f t="shared" si="1090"/>
        <v>0</v>
      </c>
      <c r="CD9930">
        <f t="shared" si="1091"/>
        <v>0</v>
      </c>
      <c r="CG9930">
        <f ca="1">IFERROR(INDIRECT("IVA!X"&amp;MATCH(MID(COMPRAS!C9830,1,2)&amp;MID(COMPRAS!F9830,1,2)&amp;MID(COMPRAS!D9830,1,2),IVA!W:W,0)),"SIN COD.")</f>
        <v>0</v>
      </c>
      <c r="CH9930">
        <f ca="1">IFERROR(INDIRECT("IVA!Y"&amp;MATCH(MID(COMPRAS!C9830,1,2)&amp;MID(COMPRAS!F9830,1,2)&amp;MID(COMPRAS!D9830,1,2),IVA!W:W,0)),"SIN COD.")</f>
        <v>0</v>
      </c>
    </row>
    <row r="9931" spans="1:86" x14ac:dyDescent="0.25">
      <c r="A9931"/>
      <c r="B9931"/>
      <c r="D9931"/>
      <c r="AL9931">
        <f t="shared" si="1085"/>
        <v>0</v>
      </c>
      <c r="AQ9931">
        <f t="shared" si="1086"/>
        <v>0</v>
      </c>
      <c r="AR9931" t="str">
        <f>IFERROR(IF(OR(AP9931=338,AP9931=340,AP9931=341,AP9931=342,AP9931="342A",AP9931="342B"),PorcenRet(AP9931,AT9931,AU9931),INDEX(PORCENTAJEBUSCAR,MATCH(AP9931,CódigoRET,0),4)*1),"")</f>
        <v/>
      </c>
      <c r="AS9931">
        <f t="shared" si="1087"/>
        <v>0</v>
      </c>
      <c r="BF9931" t="str">
        <f>IFERROR(IF(OR(BD9931=338,BD9931=340,BD9931=341,BD9931=342,BD9931="342A",BD9931="342B"),PorcenRet(BD9931,BH9931,BI9931),INDEX(PORCENTAJEBUSCAR,MATCH(BD9931,CódigoRET,0),4)*1),"")</f>
        <v/>
      </c>
      <c r="BG9931">
        <f t="shared" si="1088"/>
        <v>0</v>
      </c>
      <c r="BO9931">
        <f t="shared" si="1089"/>
        <v>0</v>
      </c>
      <c r="CC9931">
        <f t="shared" si="1090"/>
        <v>0</v>
      </c>
      <c r="CD9931">
        <f t="shared" si="1091"/>
        <v>0</v>
      </c>
      <c r="CG9931">
        <f ca="1">IFERROR(INDIRECT("IVA!X"&amp;MATCH(MID(COMPRAS!C9831,1,2)&amp;MID(COMPRAS!F9831,1,2)&amp;MID(COMPRAS!D9831,1,2),IVA!W:W,0)),"SIN COD.")</f>
        <v>0</v>
      </c>
      <c r="CH9931">
        <f ca="1">IFERROR(INDIRECT("IVA!Y"&amp;MATCH(MID(COMPRAS!C9831,1,2)&amp;MID(COMPRAS!F9831,1,2)&amp;MID(COMPRAS!D9831,1,2),IVA!W:W,0)),"SIN COD.")</f>
        <v>0</v>
      </c>
    </row>
    <row r="9932" spans="1:86" x14ac:dyDescent="0.25">
      <c r="A9932"/>
      <c r="B9932"/>
      <c r="D9932"/>
      <c r="AL9932">
        <f t="shared" si="1085"/>
        <v>0</v>
      </c>
      <c r="AQ9932">
        <f t="shared" si="1086"/>
        <v>0</v>
      </c>
      <c r="AR9932" t="str">
        <f>IFERROR(IF(OR(AP9932=338,AP9932=340,AP9932=341,AP9932=342,AP9932="342A",AP9932="342B"),PorcenRet(AP9932,AT9932,AU9932),INDEX(PORCENTAJEBUSCAR,MATCH(AP9932,CódigoRET,0),4)*1),"")</f>
        <v/>
      </c>
      <c r="AS9932">
        <f t="shared" si="1087"/>
        <v>0</v>
      </c>
      <c r="BF9932" t="str">
        <f>IFERROR(IF(OR(BD9932=338,BD9932=340,BD9932=341,BD9932=342,BD9932="342A",BD9932="342B"),PorcenRet(BD9932,BH9932,BI9932),INDEX(PORCENTAJEBUSCAR,MATCH(BD9932,CódigoRET,0),4)*1),"")</f>
        <v/>
      </c>
      <c r="BG9932">
        <f t="shared" si="1088"/>
        <v>0</v>
      </c>
      <c r="BO9932">
        <f t="shared" si="1089"/>
        <v>0</v>
      </c>
      <c r="CC9932">
        <f t="shared" si="1090"/>
        <v>0</v>
      </c>
      <c r="CD9932">
        <f t="shared" si="1091"/>
        <v>0</v>
      </c>
      <c r="CG9932">
        <f ca="1">IFERROR(INDIRECT("IVA!X"&amp;MATCH(MID(COMPRAS!C9832,1,2)&amp;MID(COMPRAS!F9832,1,2)&amp;MID(COMPRAS!D9832,1,2),IVA!W:W,0)),"SIN COD.")</f>
        <v>0</v>
      </c>
      <c r="CH9932">
        <f ca="1">IFERROR(INDIRECT("IVA!Y"&amp;MATCH(MID(COMPRAS!C9832,1,2)&amp;MID(COMPRAS!F9832,1,2)&amp;MID(COMPRAS!D9832,1,2),IVA!W:W,0)),"SIN COD.")</f>
        <v>0</v>
      </c>
    </row>
    <row r="9933" spans="1:86" x14ac:dyDescent="0.25">
      <c r="A9933"/>
      <c r="B9933"/>
      <c r="D9933"/>
      <c r="AL9933">
        <f t="shared" si="1085"/>
        <v>0</v>
      </c>
      <c r="AQ9933">
        <f t="shared" si="1086"/>
        <v>0</v>
      </c>
      <c r="AR9933" t="str">
        <f>IFERROR(IF(OR(AP9933=338,AP9933=340,AP9933=341,AP9933=342,AP9933="342A",AP9933="342B"),PorcenRet(AP9933,AT9933,AU9933),INDEX(PORCENTAJEBUSCAR,MATCH(AP9933,CódigoRET,0),4)*1),"")</f>
        <v/>
      </c>
      <c r="AS9933">
        <f t="shared" si="1087"/>
        <v>0</v>
      </c>
      <c r="BF9933" t="str">
        <f>IFERROR(IF(OR(BD9933=338,BD9933=340,BD9933=341,BD9933=342,BD9933="342A",BD9933="342B"),PorcenRet(BD9933,BH9933,BI9933),INDEX(PORCENTAJEBUSCAR,MATCH(BD9933,CódigoRET,0),4)*1),"")</f>
        <v/>
      </c>
      <c r="BG9933">
        <f t="shared" si="1088"/>
        <v>0</v>
      </c>
      <c r="BO9933">
        <f t="shared" si="1089"/>
        <v>0</v>
      </c>
      <c r="CC9933">
        <f t="shared" si="1090"/>
        <v>0</v>
      </c>
      <c r="CD9933">
        <f t="shared" si="1091"/>
        <v>0</v>
      </c>
      <c r="CG9933">
        <f ca="1">IFERROR(INDIRECT("IVA!X"&amp;MATCH(MID(COMPRAS!C9833,1,2)&amp;MID(COMPRAS!F9833,1,2)&amp;MID(COMPRAS!D9833,1,2),IVA!W:W,0)),"SIN COD.")</f>
        <v>0</v>
      </c>
      <c r="CH9933">
        <f ca="1">IFERROR(INDIRECT("IVA!Y"&amp;MATCH(MID(COMPRAS!C9833,1,2)&amp;MID(COMPRAS!F9833,1,2)&amp;MID(COMPRAS!D9833,1,2),IVA!W:W,0)),"SIN COD.")</f>
        <v>0</v>
      </c>
    </row>
    <row r="9934" spans="1:86" x14ac:dyDescent="0.25">
      <c r="A9934"/>
      <c r="B9934"/>
      <c r="D9934"/>
      <c r="AL9934">
        <f t="shared" si="1085"/>
        <v>0</v>
      </c>
      <c r="AQ9934">
        <f t="shared" si="1086"/>
        <v>0</v>
      </c>
      <c r="AR9934" t="str">
        <f>IFERROR(IF(OR(AP9934=338,AP9934=340,AP9934=341,AP9934=342,AP9934="342A",AP9934="342B"),PorcenRet(AP9934,AT9934,AU9934),INDEX(PORCENTAJEBUSCAR,MATCH(AP9934,CódigoRET,0),4)*1),"")</f>
        <v/>
      </c>
      <c r="AS9934">
        <f t="shared" si="1087"/>
        <v>0</v>
      </c>
      <c r="BF9934" t="str">
        <f>IFERROR(IF(OR(BD9934=338,BD9934=340,BD9934=341,BD9934=342,BD9934="342A",BD9934="342B"),PorcenRet(BD9934,BH9934,BI9934),INDEX(PORCENTAJEBUSCAR,MATCH(BD9934,CódigoRET,0),4)*1),"")</f>
        <v/>
      </c>
      <c r="BG9934">
        <f t="shared" si="1088"/>
        <v>0</v>
      </c>
      <c r="BO9934">
        <f t="shared" si="1089"/>
        <v>0</v>
      </c>
      <c r="CC9934">
        <f t="shared" si="1090"/>
        <v>0</v>
      </c>
      <c r="CD9934">
        <f t="shared" si="1091"/>
        <v>0</v>
      </c>
      <c r="CG9934">
        <f ca="1">IFERROR(INDIRECT("IVA!X"&amp;MATCH(MID(COMPRAS!C9834,1,2)&amp;MID(COMPRAS!F9834,1,2)&amp;MID(COMPRAS!D9834,1,2),IVA!W:W,0)),"SIN COD.")</f>
        <v>0</v>
      </c>
      <c r="CH9934">
        <f ca="1">IFERROR(INDIRECT("IVA!Y"&amp;MATCH(MID(COMPRAS!C9834,1,2)&amp;MID(COMPRAS!F9834,1,2)&amp;MID(COMPRAS!D9834,1,2),IVA!W:W,0)),"SIN COD.")</f>
        <v>0</v>
      </c>
    </row>
    <row r="9935" spans="1:86" x14ac:dyDescent="0.25">
      <c r="A9935"/>
      <c r="B9935"/>
      <c r="D9935"/>
      <c r="AL9935">
        <f t="shared" si="1085"/>
        <v>0</v>
      </c>
      <c r="AQ9935">
        <f t="shared" si="1086"/>
        <v>0</v>
      </c>
      <c r="AR9935" t="str">
        <f>IFERROR(IF(OR(AP9935=338,AP9935=340,AP9935=341,AP9935=342,AP9935="342A",AP9935="342B"),PorcenRet(AP9935,AT9935,AU9935),INDEX(PORCENTAJEBUSCAR,MATCH(AP9935,CódigoRET,0),4)*1),"")</f>
        <v/>
      </c>
      <c r="AS9935">
        <f t="shared" si="1087"/>
        <v>0</v>
      </c>
      <c r="BF9935" t="str">
        <f>IFERROR(IF(OR(BD9935=338,BD9935=340,BD9935=341,BD9935=342,BD9935="342A",BD9935="342B"),PorcenRet(BD9935,BH9935,BI9935),INDEX(PORCENTAJEBUSCAR,MATCH(BD9935,CódigoRET,0),4)*1),"")</f>
        <v/>
      </c>
      <c r="BG9935">
        <f t="shared" si="1088"/>
        <v>0</v>
      </c>
      <c r="BO9935">
        <f t="shared" si="1089"/>
        <v>0</v>
      </c>
      <c r="CC9935">
        <f t="shared" si="1090"/>
        <v>0</v>
      </c>
      <c r="CD9935">
        <f t="shared" si="1091"/>
        <v>0</v>
      </c>
      <c r="CG9935">
        <f ca="1">IFERROR(INDIRECT("IVA!X"&amp;MATCH(MID(COMPRAS!C9835,1,2)&amp;MID(COMPRAS!F9835,1,2)&amp;MID(COMPRAS!D9835,1,2),IVA!W:W,0)),"SIN COD.")</f>
        <v>0</v>
      </c>
      <c r="CH9935">
        <f ca="1">IFERROR(INDIRECT("IVA!Y"&amp;MATCH(MID(COMPRAS!C9835,1,2)&amp;MID(COMPRAS!F9835,1,2)&amp;MID(COMPRAS!D9835,1,2),IVA!W:W,0)),"SIN COD.")</f>
        <v>0</v>
      </c>
    </row>
    <row r="9936" spans="1:86" x14ac:dyDescent="0.25">
      <c r="A9936"/>
      <c r="B9936"/>
      <c r="D9936"/>
      <c r="AL9936">
        <f t="shared" si="1085"/>
        <v>0</v>
      </c>
      <c r="AQ9936">
        <f t="shared" si="1086"/>
        <v>0</v>
      </c>
      <c r="AR9936" t="str">
        <f>IFERROR(IF(OR(AP9936=338,AP9936=340,AP9936=341,AP9936=342,AP9936="342A",AP9936="342B"),PorcenRet(AP9936,AT9936,AU9936),INDEX(PORCENTAJEBUSCAR,MATCH(AP9936,CódigoRET,0),4)*1),"")</f>
        <v/>
      </c>
      <c r="AS9936">
        <f t="shared" si="1087"/>
        <v>0</v>
      </c>
      <c r="BF9936" t="str">
        <f>IFERROR(IF(OR(BD9936=338,BD9936=340,BD9936=341,BD9936=342,BD9936="342A",BD9936="342B"),PorcenRet(BD9936,BH9936,BI9936),INDEX(PORCENTAJEBUSCAR,MATCH(BD9936,CódigoRET,0),4)*1),"")</f>
        <v/>
      </c>
      <c r="BG9936">
        <f t="shared" si="1088"/>
        <v>0</v>
      </c>
      <c r="BO9936">
        <f t="shared" si="1089"/>
        <v>0</v>
      </c>
      <c r="CC9936">
        <f t="shared" si="1090"/>
        <v>0</v>
      </c>
      <c r="CD9936">
        <f t="shared" si="1091"/>
        <v>0</v>
      </c>
      <c r="CG9936">
        <f ca="1">IFERROR(INDIRECT("IVA!X"&amp;MATCH(MID(COMPRAS!C9836,1,2)&amp;MID(COMPRAS!F9836,1,2)&amp;MID(COMPRAS!D9836,1,2),IVA!W:W,0)),"SIN COD.")</f>
        <v>0</v>
      </c>
      <c r="CH9936">
        <f ca="1">IFERROR(INDIRECT("IVA!Y"&amp;MATCH(MID(COMPRAS!C9836,1,2)&amp;MID(COMPRAS!F9836,1,2)&amp;MID(COMPRAS!D9836,1,2),IVA!W:W,0)),"SIN COD.")</f>
        <v>0</v>
      </c>
    </row>
    <row r="9937" spans="1:86" x14ac:dyDescent="0.25">
      <c r="A9937"/>
      <c r="B9937"/>
      <c r="D9937"/>
      <c r="AL9937">
        <f t="shared" si="1085"/>
        <v>0</v>
      </c>
      <c r="AQ9937">
        <f t="shared" si="1086"/>
        <v>0</v>
      </c>
      <c r="AR9937" t="str">
        <f>IFERROR(IF(OR(AP9937=338,AP9937=340,AP9937=341,AP9937=342,AP9937="342A",AP9937="342B"),PorcenRet(AP9937,AT9937,AU9937),INDEX(PORCENTAJEBUSCAR,MATCH(AP9937,CódigoRET,0),4)*1),"")</f>
        <v/>
      </c>
      <c r="AS9937">
        <f t="shared" si="1087"/>
        <v>0</v>
      </c>
      <c r="BF9937" t="str">
        <f>IFERROR(IF(OR(BD9937=338,BD9937=340,BD9937=341,BD9937=342,BD9937="342A",BD9937="342B"),PorcenRet(BD9937,BH9937,BI9937),INDEX(PORCENTAJEBUSCAR,MATCH(BD9937,CódigoRET,0),4)*1),"")</f>
        <v/>
      </c>
      <c r="BG9937">
        <f t="shared" si="1088"/>
        <v>0</v>
      </c>
      <c r="BO9937">
        <f t="shared" si="1089"/>
        <v>0</v>
      </c>
      <c r="CC9937">
        <f t="shared" si="1090"/>
        <v>0</v>
      </c>
      <c r="CD9937">
        <f t="shared" si="1091"/>
        <v>0</v>
      </c>
      <c r="CG9937">
        <f ca="1">IFERROR(INDIRECT("IVA!X"&amp;MATCH(MID(COMPRAS!C9837,1,2)&amp;MID(COMPRAS!F9837,1,2)&amp;MID(COMPRAS!D9837,1,2),IVA!W:W,0)),"SIN COD.")</f>
        <v>0</v>
      </c>
      <c r="CH9937">
        <f ca="1">IFERROR(INDIRECT("IVA!Y"&amp;MATCH(MID(COMPRAS!C9837,1,2)&amp;MID(COMPRAS!F9837,1,2)&amp;MID(COMPRAS!D9837,1,2),IVA!W:W,0)),"SIN COD.")</f>
        <v>0</v>
      </c>
    </row>
    <row r="9938" spans="1:86" x14ac:dyDescent="0.25">
      <c r="A9938"/>
      <c r="B9938"/>
      <c r="D9938"/>
      <c r="AL9938">
        <f t="shared" si="1085"/>
        <v>0</v>
      </c>
      <c r="AQ9938">
        <f t="shared" si="1086"/>
        <v>0</v>
      </c>
      <c r="AR9938" t="str">
        <f>IFERROR(IF(OR(AP9938=338,AP9938=340,AP9938=341,AP9938=342,AP9938="342A",AP9938="342B"),PorcenRet(AP9938,AT9938,AU9938),INDEX(PORCENTAJEBUSCAR,MATCH(AP9938,CódigoRET,0),4)*1),"")</f>
        <v/>
      </c>
      <c r="AS9938">
        <f t="shared" si="1087"/>
        <v>0</v>
      </c>
      <c r="BF9938" t="str">
        <f>IFERROR(IF(OR(BD9938=338,BD9938=340,BD9938=341,BD9938=342,BD9938="342A",BD9938="342B"),PorcenRet(BD9938,BH9938,BI9938),INDEX(PORCENTAJEBUSCAR,MATCH(BD9938,CódigoRET,0),4)*1),"")</f>
        <v/>
      </c>
      <c r="BG9938">
        <f t="shared" si="1088"/>
        <v>0</v>
      </c>
      <c r="BO9938">
        <f t="shared" si="1089"/>
        <v>0</v>
      </c>
      <c r="CC9938">
        <f t="shared" si="1090"/>
        <v>0</v>
      </c>
      <c r="CD9938">
        <f t="shared" si="1091"/>
        <v>0</v>
      </c>
      <c r="CG9938">
        <f ca="1">IFERROR(INDIRECT("IVA!X"&amp;MATCH(MID(COMPRAS!C9838,1,2)&amp;MID(COMPRAS!F9838,1,2)&amp;MID(COMPRAS!D9838,1,2),IVA!W:W,0)),"SIN COD.")</f>
        <v>0</v>
      </c>
      <c r="CH9938">
        <f ca="1">IFERROR(INDIRECT("IVA!Y"&amp;MATCH(MID(COMPRAS!C9838,1,2)&amp;MID(COMPRAS!F9838,1,2)&amp;MID(COMPRAS!D9838,1,2),IVA!W:W,0)),"SIN COD.")</f>
        <v>0</v>
      </c>
    </row>
    <row r="9939" spans="1:86" x14ac:dyDescent="0.25">
      <c r="A9939"/>
      <c r="B9939"/>
      <c r="D9939"/>
      <c r="AL9939">
        <f t="shared" si="1085"/>
        <v>0</v>
      </c>
      <c r="AQ9939">
        <f t="shared" si="1086"/>
        <v>0</v>
      </c>
      <c r="AR9939" t="str">
        <f>IFERROR(IF(OR(AP9939=338,AP9939=340,AP9939=341,AP9939=342,AP9939="342A",AP9939="342B"),PorcenRet(AP9939,AT9939,AU9939),INDEX(PORCENTAJEBUSCAR,MATCH(AP9939,CódigoRET,0),4)*1),"")</f>
        <v/>
      </c>
      <c r="AS9939">
        <f t="shared" si="1087"/>
        <v>0</v>
      </c>
      <c r="BF9939" t="str">
        <f>IFERROR(IF(OR(BD9939=338,BD9939=340,BD9939=341,BD9939=342,BD9939="342A",BD9939="342B"),PorcenRet(BD9939,BH9939,BI9939),INDEX(PORCENTAJEBUSCAR,MATCH(BD9939,CódigoRET,0),4)*1),"")</f>
        <v/>
      </c>
      <c r="BG9939">
        <f t="shared" si="1088"/>
        <v>0</v>
      </c>
      <c r="BO9939">
        <f t="shared" si="1089"/>
        <v>0</v>
      </c>
      <c r="CC9939">
        <f t="shared" si="1090"/>
        <v>0</v>
      </c>
      <c r="CD9939">
        <f t="shared" si="1091"/>
        <v>0</v>
      </c>
      <c r="CG9939">
        <f ca="1">IFERROR(INDIRECT("IVA!X"&amp;MATCH(MID(COMPRAS!C9839,1,2)&amp;MID(COMPRAS!F9839,1,2)&amp;MID(COMPRAS!D9839,1,2),IVA!W:W,0)),"SIN COD.")</f>
        <v>0</v>
      </c>
      <c r="CH9939">
        <f ca="1">IFERROR(INDIRECT("IVA!Y"&amp;MATCH(MID(COMPRAS!C9839,1,2)&amp;MID(COMPRAS!F9839,1,2)&amp;MID(COMPRAS!D9839,1,2),IVA!W:W,0)),"SIN COD.")</f>
        <v>0</v>
      </c>
    </row>
    <row r="9940" spans="1:86" x14ac:dyDescent="0.25">
      <c r="A9940"/>
      <c r="B9940"/>
      <c r="D9940"/>
      <c r="AL9940">
        <f t="shared" si="1085"/>
        <v>0</v>
      </c>
      <c r="AQ9940">
        <f t="shared" si="1086"/>
        <v>0</v>
      </c>
      <c r="AR9940" t="str">
        <f>IFERROR(IF(OR(AP9940=338,AP9940=340,AP9940=341,AP9940=342,AP9940="342A",AP9940="342B"),PorcenRet(AP9940,AT9940,AU9940),INDEX(PORCENTAJEBUSCAR,MATCH(AP9940,CódigoRET,0),4)*1),"")</f>
        <v/>
      </c>
      <c r="AS9940">
        <f t="shared" si="1087"/>
        <v>0</v>
      </c>
      <c r="BF9940" t="str">
        <f>IFERROR(IF(OR(BD9940=338,BD9940=340,BD9940=341,BD9940=342,BD9940="342A",BD9940="342B"),PorcenRet(BD9940,BH9940,BI9940),INDEX(PORCENTAJEBUSCAR,MATCH(BD9940,CódigoRET,0),4)*1),"")</f>
        <v/>
      </c>
      <c r="BG9940">
        <f t="shared" si="1088"/>
        <v>0</v>
      </c>
      <c r="BO9940">
        <f t="shared" si="1089"/>
        <v>0</v>
      </c>
      <c r="CC9940">
        <f t="shared" si="1090"/>
        <v>0</v>
      </c>
      <c r="CD9940">
        <f t="shared" si="1091"/>
        <v>0</v>
      </c>
      <c r="CG9940">
        <f ca="1">IFERROR(INDIRECT("IVA!X"&amp;MATCH(MID(COMPRAS!C9840,1,2)&amp;MID(COMPRAS!F9840,1,2)&amp;MID(COMPRAS!D9840,1,2),IVA!W:W,0)),"SIN COD.")</f>
        <v>0</v>
      </c>
      <c r="CH9940">
        <f ca="1">IFERROR(INDIRECT("IVA!Y"&amp;MATCH(MID(COMPRAS!C9840,1,2)&amp;MID(COMPRAS!F9840,1,2)&amp;MID(COMPRAS!D9840,1,2),IVA!W:W,0)),"SIN COD.")</f>
        <v>0</v>
      </c>
    </row>
    <row r="9941" spans="1:86" x14ac:dyDescent="0.25">
      <c r="A9941"/>
      <c r="B9941"/>
      <c r="D9941"/>
      <c r="AL9941">
        <f t="shared" si="1085"/>
        <v>0</v>
      </c>
      <c r="AQ9941">
        <f t="shared" si="1086"/>
        <v>0</v>
      </c>
      <c r="AR9941" t="str">
        <f>IFERROR(IF(OR(AP9941=338,AP9941=340,AP9941=341,AP9941=342,AP9941="342A",AP9941="342B"),PorcenRet(AP9941,AT9941,AU9941),INDEX(PORCENTAJEBUSCAR,MATCH(AP9941,CódigoRET,0),4)*1),"")</f>
        <v/>
      </c>
      <c r="AS9941">
        <f t="shared" si="1087"/>
        <v>0</v>
      </c>
      <c r="BF9941" t="str">
        <f>IFERROR(IF(OR(BD9941=338,BD9941=340,BD9941=341,BD9941=342,BD9941="342A",BD9941="342B"),PorcenRet(BD9941,BH9941,BI9941),INDEX(PORCENTAJEBUSCAR,MATCH(BD9941,CódigoRET,0),4)*1),"")</f>
        <v/>
      </c>
      <c r="BG9941">
        <f t="shared" si="1088"/>
        <v>0</v>
      </c>
      <c r="BO9941">
        <f t="shared" si="1089"/>
        <v>0</v>
      </c>
      <c r="CC9941">
        <f t="shared" si="1090"/>
        <v>0</v>
      </c>
      <c r="CD9941">
        <f t="shared" si="1091"/>
        <v>0</v>
      </c>
      <c r="CG9941">
        <f ca="1">IFERROR(INDIRECT("IVA!X"&amp;MATCH(MID(COMPRAS!C9841,1,2)&amp;MID(COMPRAS!F9841,1,2)&amp;MID(COMPRAS!D9841,1,2),IVA!W:W,0)),"SIN COD.")</f>
        <v>0</v>
      </c>
      <c r="CH9941">
        <f ca="1">IFERROR(INDIRECT("IVA!Y"&amp;MATCH(MID(COMPRAS!C9841,1,2)&amp;MID(COMPRAS!F9841,1,2)&amp;MID(COMPRAS!D9841,1,2),IVA!W:W,0)),"SIN COD.")</f>
        <v>0</v>
      </c>
    </row>
    <row r="9942" spans="1:86" x14ac:dyDescent="0.25">
      <c r="A9942"/>
      <c r="B9942"/>
      <c r="D9942"/>
      <c r="AL9942">
        <f t="shared" si="1085"/>
        <v>0</v>
      </c>
      <c r="AQ9942">
        <f t="shared" si="1086"/>
        <v>0</v>
      </c>
      <c r="AR9942" t="str">
        <f>IFERROR(IF(OR(AP9942=338,AP9942=340,AP9942=341,AP9942=342,AP9942="342A",AP9942="342B"),PorcenRet(AP9942,AT9942,AU9942),INDEX(PORCENTAJEBUSCAR,MATCH(AP9942,CódigoRET,0),4)*1),"")</f>
        <v/>
      </c>
      <c r="AS9942">
        <f t="shared" si="1087"/>
        <v>0</v>
      </c>
      <c r="BF9942" t="str">
        <f>IFERROR(IF(OR(BD9942=338,BD9942=340,BD9942=341,BD9942=342,BD9942="342A",BD9942="342B"),PorcenRet(BD9942,BH9942,BI9942),INDEX(PORCENTAJEBUSCAR,MATCH(BD9942,CódigoRET,0),4)*1),"")</f>
        <v/>
      </c>
      <c r="BG9942">
        <f t="shared" si="1088"/>
        <v>0</v>
      </c>
      <c r="BO9942">
        <f t="shared" si="1089"/>
        <v>0</v>
      </c>
      <c r="CC9942">
        <f t="shared" si="1090"/>
        <v>0</v>
      </c>
      <c r="CD9942">
        <f t="shared" si="1091"/>
        <v>0</v>
      </c>
      <c r="CG9942">
        <f ca="1">IFERROR(INDIRECT("IVA!X"&amp;MATCH(MID(COMPRAS!C9842,1,2)&amp;MID(COMPRAS!F9842,1,2)&amp;MID(COMPRAS!D9842,1,2),IVA!W:W,0)),"SIN COD.")</f>
        <v>0</v>
      </c>
      <c r="CH9942">
        <f ca="1">IFERROR(INDIRECT("IVA!Y"&amp;MATCH(MID(COMPRAS!C9842,1,2)&amp;MID(COMPRAS!F9842,1,2)&amp;MID(COMPRAS!D9842,1,2),IVA!W:W,0)),"SIN COD.")</f>
        <v>0</v>
      </c>
    </row>
    <row r="9943" spans="1:86" x14ac:dyDescent="0.25">
      <c r="A9943"/>
      <c r="B9943"/>
      <c r="D9943"/>
      <c r="AL9943">
        <f t="shared" si="1085"/>
        <v>0</v>
      </c>
      <c r="AQ9943">
        <f t="shared" si="1086"/>
        <v>0</v>
      </c>
      <c r="AR9943" t="str">
        <f>IFERROR(IF(OR(AP9943=338,AP9943=340,AP9943=341,AP9943=342,AP9943="342A",AP9943="342B"),PorcenRet(AP9943,AT9943,AU9943),INDEX(PORCENTAJEBUSCAR,MATCH(AP9943,CódigoRET,0),4)*1),"")</f>
        <v/>
      </c>
      <c r="AS9943">
        <f t="shared" si="1087"/>
        <v>0</v>
      </c>
      <c r="BF9943" t="str">
        <f>IFERROR(IF(OR(BD9943=338,BD9943=340,BD9943=341,BD9943=342,BD9943="342A",BD9943="342B"),PorcenRet(BD9943,BH9943,BI9943),INDEX(PORCENTAJEBUSCAR,MATCH(BD9943,CódigoRET,0),4)*1),"")</f>
        <v/>
      </c>
      <c r="BG9943">
        <f t="shared" si="1088"/>
        <v>0</v>
      </c>
      <c r="BO9943">
        <f t="shared" si="1089"/>
        <v>0</v>
      </c>
      <c r="CC9943">
        <f t="shared" si="1090"/>
        <v>0</v>
      </c>
      <c r="CD9943">
        <f t="shared" si="1091"/>
        <v>0</v>
      </c>
      <c r="CG9943">
        <f ca="1">IFERROR(INDIRECT("IVA!X"&amp;MATCH(MID(COMPRAS!C9843,1,2)&amp;MID(COMPRAS!F9843,1,2)&amp;MID(COMPRAS!D9843,1,2),IVA!W:W,0)),"SIN COD.")</f>
        <v>0</v>
      </c>
      <c r="CH9943">
        <f ca="1">IFERROR(INDIRECT("IVA!Y"&amp;MATCH(MID(COMPRAS!C9843,1,2)&amp;MID(COMPRAS!F9843,1,2)&amp;MID(COMPRAS!D9843,1,2),IVA!W:W,0)),"SIN COD.")</f>
        <v>0</v>
      </c>
    </row>
    <row r="9944" spans="1:86" x14ac:dyDescent="0.25">
      <c r="A9944"/>
      <c r="B9944"/>
      <c r="D9944"/>
      <c r="AL9944">
        <f t="shared" si="1085"/>
        <v>0</v>
      </c>
      <c r="AQ9944">
        <f t="shared" si="1086"/>
        <v>0</v>
      </c>
      <c r="AR9944" t="str">
        <f>IFERROR(IF(OR(AP9944=338,AP9944=340,AP9944=341,AP9944=342,AP9944="342A",AP9944="342B"),PorcenRet(AP9944,AT9944,AU9944),INDEX(PORCENTAJEBUSCAR,MATCH(AP9944,CódigoRET,0),4)*1),"")</f>
        <v/>
      </c>
      <c r="AS9944">
        <f t="shared" si="1087"/>
        <v>0</v>
      </c>
      <c r="BF9944" t="str">
        <f>IFERROR(IF(OR(BD9944=338,BD9944=340,BD9944=341,BD9944=342,BD9944="342A",BD9944="342B"),PorcenRet(BD9944,BH9944,BI9944),INDEX(PORCENTAJEBUSCAR,MATCH(BD9944,CódigoRET,0),4)*1),"")</f>
        <v/>
      </c>
      <c r="BG9944">
        <f t="shared" si="1088"/>
        <v>0</v>
      </c>
      <c r="BO9944">
        <f t="shared" si="1089"/>
        <v>0</v>
      </c>
      <c r="CC9944">
        <f t="shared" si="1090"/>
        <v>0</v>
      </c>
      <c r="CD9944">
        <f t="shared" si="1091"/>
        <v>0</v>
      </c>
      <c r="CG9944">
        <f ca="1">IFERROR(INDIRECT("IVA!X"&amp;MATCH(MID(COMPRAS!C9844,1,2)&amp;MID(COMPRAS!F9844,1,2)&amp;MID(COMPRAS!D9844,1,2),IVA!W:W,0)),"SIN COD.")</f>
        <v>0</v>
      </c>
      <c r="CH9944">
        <f ca="1">IFERROR(INDIRECT("IVA!Y"&amp;MATCH(MID(COMPRAS!C9844,1,2)&amp;MID(COMPRAS!F9844,1,2)&amp;MID(COMPRAS!D9844,1,2),IVA!W:W,0)),"SIN COD.")</f>
        <v>0</v>
      </c>
    </row>
    <row r="9945" spans="1:86" x14ac:dyDescent="0.25">
      <c r="A9945"/>
      <c r="B9945"/>
      <c r="D9945"/>
      <c r="AL9945">
        <f t="shared" si="1085"/>
        <v>0</v>
      </c>
      <c r="AQ9945">
        <f t="shared" si="1086"/>
        <v>0</v>
      </c>
      <c r="AR9945" t="str">
        <f>IFERROR(IF(OR(AP9945=338,AP9945=340,AP9945=341,AP9945=342,AP9945="342A",AP9945="342B"),PorcenRet(AP9945,AT9945,AU9945),INDEX(PORCENTAJEBUSCAR,MATCH(AP9945,CódigoRET,0),4)*1),"")</f>
        <v/>
      </c>
      <c r="AS9945">
        <f t="shared" si="1087"/>
        <v>0</v>
      </c>
      <c r="BF9945" t="str">
        <f>IFERROR(IF(OR(BD9945=338,BD9945=340,BD9945=341,BD9945=342,BD9945="342A",BD9945="342B"),PorcenRet(BD9945,BH9945,BI9945),INDEX(PORCENTAJEBUSCAR,MATCH(BD9945,CódigoRET,0),4)*1),"")</f>
        <v/>
      </c>
      <c r="BG9945">
        <f t="shared" si="1088"/>
        <v>0</v>
      </c>
      <c r="BO9945">
        <f t="shared" si="1089"/>
        <v>0</v>
      </c>
      <c r="CC9945">
        <f t="shared" si="1090"/>
        <v>0</v>
      </c>
      <c r="CD9945">
        <f t="shared" si="1091"/>
        <v>0</v>
      </c>
      <c r="CG9945">
        <f ca="1">IFERROR(INDIRECT("IVA!X"&amp;MATCH(MID(COMPRAS!C9845,1,2)&amp;MID(COMPRAS!F9845,1,2)&amp;MID(COMPRAS!D9845,1,2),IVA!W:W,0)),"SIN COD.")</f>
        <v>0</v>
      </c>
      <c r="CH9945">
        <f ca="1">IFERROR(INDIRECT("IVA!Y"&amp;MATCH(MID(COMPRAS!C9845,1,2)&amp;MID(COMPRAS!F9845,1,2)&amp;MID(COMPRAS!D9845,1,2),IVA!W:W,0)),"SIN COD.")</f>
        <v>0</v>
      </c>
    </row>
    <row r="9946" spans="1:86" x14ac:dyDescent="0.25">
      <c r="A9946"/>
      <c r="B9946"/>
      <c r="D9946"/>
      <c r="AL9946">
        <f t="shared" si="1085"/>
        <v>0</v>
      </c>
      <c r="AQ9946">
        <f t="shared" si="1086"/>
        <v>0</v>
      </c>
      <c r="AR9946" t="str">
        <f>IFERROR(IF(OR(AP9946=338,AP9946=340,AP9946=341,AP9946=342,AP9946="342A",AP9946="342B"),PorcenRet(AP9946,AT9946,AU9946),INDEX(PORCENTAJEBUSCAR,MATCH(AP9946,CódigoRET,0),4)*1),"")</f>
        <v/>
      </c>
      <c r="AS9946">
        <f t="shared" si="1087"/>
        <v>0</v>
      </c>
      <c r="BF9946" t="str">
        <f>IFERROR(IF(OR(BD9946=338,BD9946=340,BD9946=341,BD9946=342,BD9946="342A",BD9946="342B"),PorcenRet(BD9946,BH9946,BI9946),INDEX(PORCENTAJEBUSCAR,MATCH(BD9946,CódigoRET,0),4)*1),"")</f>
        <v/>
      </c>
      <c r="BG9946">
        <f t="shared" si="1088"/>
        <v>0</v>
      </c>
      <c r="BO9946">
        <f t="shared" si="1089"/>
        <v>0</v>
      </c>
      <c r="CC9946">
        <f t="shared" si="1090"/>
        <v>0</v>
      </c>
      <c r="CD9946">
        <f t="shared" si="1091"/>
        <v>0</v>
      </c>
      <c r="CG9946">
        <f ca="1">IFERROR(INDIRECT("IVA!X"&amp;MATCH(MID(COMPRAS!C9846,1,2)&amp;MID(COMPRAS!F9846,1,2)&amp;MID(COMPRAS!D9846,1,2),IVA!W:W,0)),"SIN COD.")</f>
        <v>0</v>
      </c>
      <c r="CH9946">
        <f ca="1">IFERROR(INDIRECT("IVA!Y"&amp;MATCH(MID(COMPRAS!C9846,1,2)&amp;MID(COMPRAS!F9846,1,2)&amp;MID(COMPRAS!D9846,1,2),IVA!W:W,0)),"SIN COD.")</f>
        <v>0</v>
      </c>
    </row>
    <row r="9947" spans="1:86" x14ac:dyDescent="0.25">
      <c r="A9947"/>
      <c r="B9947"/>
      <c r="D9947"/>
      <c r="AL9947">
        <f t="shared" si="1085"/>
        <v>0</v>
      </c>
      <c r="AQ9947">
        <f t="shared" si="1086"/>
        <v>0</v>
      </c>
      <c r="AR9947" t="str">
        <f>IFERROR(IF(OR(AP9947=338,AP9947=340,AP9947=341,AP9947=342,AP9947="342A",AP9947="342B"),PorcenRet(AP9947,AT9947,AU9947),INDEX(PORCENTAJEBUSCAR,MATCH(AP9947,CódigoRET,0),4)*1),"")</f>
        <v/>
      </c>
      <c r="AS9947">
        <f t="shared" si="1087"/>
        <v>0</v>
      </c>
      <c r="BF9947" t="str">
        <f>IFERROR(IF(OR(BD9947=338,BD9947=340,BD9947=341,BD9947=342,BD9947="342A",BD9947="342B"),PorcenRet(BD9947,BH9947,BI9947),INDEX(PORCENTAJEBUSCAR,MATCH(BD9947,CódigoRET,0),4)*1),"")</f>
        <v/>
      </c>
      <c r="BG9947">
        <f t="shared" si="1088"/>
        <v>0</v>
      </c>
      <c r="BO9947">
        <f t="shared" si="1089"/>
        <v>0</v>
      </c>
      <c r="CC9947">
        <f t="shared" si="1090"/>
        <v>0</v>
      </c>
      <c r="CD9947">
        <f t="shared" si="1091"/>
        <v>0</v>
      </c>
      <c r="CG9947">
        <f ca="1">IFERROR(INDIRECT("IVA!X"&amp;MATCH(MID(COMPRAS!C9847,1,2)&amp;MID(COMPRAS!F9847,1,2)&amp;MID(COMPRAS!D9847,1,2),IVA!W:W,0)),"SIN COD.")</f>
        <v>0</v>
      </c>
      <c r="CH9947">
        <f ca="1">IFERROR(INDIRECT("IVA!Y"&amp;MATCH(MID(COMPRAS!C9847,1,2)&amp;MID(COMPRAS!F9847,1,2)&amp;MID(COMPRAS!D9847,1,2),IVA!W:W,0)),"SIN COD.")</f>
        <v>0</v>
      </c>
    </row>
    <row r="9948" spans="1:86" x14ac:dyDescent="0.25">
      <c r="A9948"/>
      <c r="B9948"/>
      <c r="D9948"/>
      <c r="AL9948">
        <f t="shared" si="1085"/>
        <v>0</v>
      </c>
      <c r="AQ9948">
        <f t="shared" si="1086"/>
        <v>0</v>
      </c>
      <c r="AR9948" t="str">
        <f>IFERROR(IF(OR(AP9948=338,AP9948=340,AP9948=341,AP9948=342,AP9948="342A",AP9948="342B"),PorcenRet(AP9948,AT9948,AU9948),INDEX(PORCENTAJEBUSCAR,MATCH(AP9948,CódigoRET,0),4)*1),"")</f>
        <v/>
      </c>
      <c r="AS9948">
        <f t="shared" si="1087"/>
        <v>0</v>
      </c>
      <c r="BF9948" t="str">
        <f>IFERROR(IF(OR(BD9948=338,BD9948=340,BD9948=341,BD9948=342,BD9948="342A",BD9948="342B"),PorcenRet(BD9948,BH9948,BI9948),INDEX(PORCENTAJEBUSCAR,MATCH(BD9948,CódigoRET,0),4)*1),"")</f>
        <v/>
      </c>
      <c r="BG9948">
        <f t="shared" si="1088"/>
        <v>0</v>
      </c>
      <c r="BO9948">
        <f t="shared" si="1089"/>
        <v>0</v>
      </c>
      <c r="CC9948">
        <f t="shared" si="1090"/>
        <v>0</v>
      </c>
      <c r="CD9948">
        <f t="shared" si="1091"/>
        <v>0</v>
      </c>
      <c r="CG9948">
        <f ca="1">IFERROR(INDIRECT("IVA!X"&amp;MATCH(MID(COMPRAS!C9848,1,2)&amp;MID(COMPRAS!F9848,1,2)&amp;MID(COMPRAS!D9848,1,2),IVA!W:W,0)),"SIN COD.")</f>
        <v>0</v>
      </c>
      <c r="CH9948">
        <f ca="1">IFERROR(INDIRECT("IVA!Y"&amp;MATCH(MID(COMPRAS!C9848,1,2)&amp;MID(COMPRAS!F9848,1,2)&amp;MID(COMPRAS!D9848,1,2),IVA!W:W,0)),"SIN COD.")</f>
        <v>0</v>
      </c>
    </row>
    <row r="9949" spans="1:86" x14ac:dyDescent="0.25">
      <c r="A9949"/>
      <c r="B9949"/>
      <c r="D9949"/>
      <c r="AL9949">
        <f t="shared" si="1085"/>
        <v>0</v>
      </c>
      <c r="AQ9949">
        <f t="shared" si="1086"/>
        <v>0</v>
      </c>
      <c r="AR9949" t="str">
        <f>IFERROR(IF(OR(AP9949=338,AP9949=340,AP9949=341,AP9949=342,AP9949="342A",AP9949="342B"),PorcenRet(AP9949,AT9949,AU9949),INDEX(PORCENTAJEBUSCAR,MATCH(AP9949,CódigoRET,0),4)*1),"")</f>
        <v/>
      </c>
      <c r="AS9949">
        <f t="shared" si="1087"/>
        <v>0</v>
      </c>
      <c r="BF9949" t="str">
        <f>IFERROR(IF(OR(BD9949=338,BD9949=340,BD9949=341,BD9949=342,BD9949="342A",BD9949="342B"),PorcenRet(BD9949,BH9949,BI9949),INDEX(PORCENTAJEBUSCAR,MATCH(BD9949,CódigoRET,0),4)*1),"")</f>
        <v/>
      </c>
      <c r="BG9949">
        <f t="shared" si="1088"/>
        <v>0</v>
      </c>
      <c r="BO9949">
        <f t="shared" si="1089"/>
        <v>0</v>
      </c>
      <c r="CC9949">
        <f t="shared" si="1090"/>
        <v>0</v>
      </c>
      <c r="CD9949">
        <f t="shared" si="1091"/>
        <v>0</v>
      </c>
      <c r="CG9949">
        <f ca="1">IFERROR(INDIRECT("IVA!X"&amp;MATCH(MID(COMPRAS!C9849,1,2)&amp;MID(COMPRAS!F9849,1,2)&amp;MID(COMPRAS!D9849,1,2),IVA!W:W,0)),"SIN COD.")</f>
        <v>0</v>
      </c>
      <c r="CH9949">
        <f ca="1">IFERROR(INDIRECT("IVA!Y"&amp;MATCH(MID(COMPRAS!C9849,1,2)&amp;MID(COMPRAS!F9849,1,2)&amp;MID(COMPRAS!D9849,1,2),IVA!W:W,0)),"SIN COD.")</f>
        <v>0</v>
      </c>
    </row>
    <row r="9950" spans="1:86" x14ac:dyDescent="0.25">
      <c r="A9950"/>
      <c r="B9950"/>
      <c r="D9950"/>
      <c r="AL9950">
        <f t="shared" si="1085"/>
        <v>0</v>
      </c>
      <c r="AQ9950">
        <f t="shared" si="1086"/>
        <v>0</v>
      </c>
      <c r="AR9950" t="str">
        <f>IFERROR(IF(OR(AP9950=338,AP9950=340,AP9950=341,AP9950=342,AP9950="342A",AP9950="342B"),PorcenRet(AP9950,AT9950,AU9950),INDEX(PORCENTAJEBUSCAR,MATCH(AP9950,CódigoRET,0),4)*1),"")</f>
        <v/>
      </c>
      <c r="AS9950">
        <f t="shared" si="1087"/>
        <v>0</v>
      </c>
      <c r="BF9950" t="str">
        <f>IFERROR(IF(OR(BD9950=338,BD9950=340,BD9950=341,BD9950=342,BD9950="342A",BD9950="342B"),PorcenRet(BD9950,BH9950,BI9950),INDEX(PORCENTAJEBUSCAR,MATCH(BD9950,CódigoRET,0),4)*1),"")</f>
        <v/>
      </c>
      <c r="BG9950">
        <f t="shared" si="1088"/>
        <v>0</v>
      </c>
      <c r="BO9950">
        <f t="shared" si="1089"/>
        <v>0</v>
      </c>
      <c r="CC9950">
        <f t="shared" si="1090"/>
        <v>0</v>
      </c>
      <c r="CD9950">
        <f t="shared" si="1091"/>
        <v>0</v>
      </c>
      <c r="CG9950">
        <f ca="1">IFERROR(INDIRECT("IVA!X"&amp;MATCH(MID(COMPRAS!C9850,1,2)&amp;MID(COMPRAS!F9850,1,2)&amp;MID(COMPRAS!D9850,1,2),IVA!W:W,0)),"SIN COD.")</f>
        <v>0</v>
      </c>
      <c r="CH9950">
        <f ca="1">IFERROR(INDIRECT("IVA!Y"&amp;MATCH(MID(COMPRAS!C9850,1,2)&amp;MID(COMPRAS!F9850,1,2)&amp;MID(COMPRAS!D9850,1,2),IVA!W:W,0)),"SIN COD.")</f>
        <v>0</v>
      </c>
    </row>
    <row r="9951" spans="1:86" x14ac:dyDescent="0.25">
      <c r="A9951"/>
      <c r="B9951"/>
      <c r="D9951"/>
      <c r="AL9951">
        <f t="shared" si="1085"/>
        <v>0</v>
      </c>
      <c r="AQ9951">
        <f t="shared" si="1086"/>
        <v>0</v>
      </c>
      <c r="AR9951" t="str">
        <f>IFERROR(IF(OR(AP9951=338,AP9951=340,AP9951=341,AP9951=342,AP9951="342A",AP9951="342B"),PorcenRet(AP9951,AT9951,AU9951),INDEX(PORCENTAJEBUSCAR,MATCH(AP9951,CódigoRET,0),4)*1),"")</f>
        <v/>
      </c>
      <c r="AS9951">
        <f t="shared" si="1087"/>
        <v>0</v>
      </c>
      <c r="BF9951" t="str">
        <f>IFERROR(IF(OR(BD9951=338,BD9951=340,BD9951=341,BD9951=342,BD9951="342A",BD9951="342B"),PorcenRet(BD9951,BH9951,BI9951),INDEX(PORCENTAJEBUSCAR,MATCH(BD9951,CódigoRET,0),4)*1),"")</f>
        <v/>
      </c>
      <c r="BG9951">
        <f t="shared" si="1088"/>
        <v>0</v>
      </c>
      <c r="BO9951">
        <f t="shared" si="1089"/>
        <v>0</v>
      </c>
      <c r="CC9951">
        <f t="shared" si="1090"/>
        <v>0</v>
      </c>
      <c r="CD9951">
        <f t="shared" si="1091"/>
        <v>0</v>
      </c>
      <c r="CG9951">
        <f ca="1">IFERROR(INDIRECT("IVA!X"&amp;MATCH(MID(COMPRAS!C9851,1,2)&amp;MID(COMPRAS!F9851,1,2)&amp;MID(COMPRAS!D9851,1,2),IVA!W:W,0)),"SIN COD.")</f>
        <v>0</v>
      </c>
      <c r="CH9951">
        <f ca="1">IFERROR(INDIRECT("IVA!Y"&amp;MATCH(MID(COMPRAS!C9851,1,2)&amp;MID(COMPRAS!F9851,1,2)&amp;MID(COMPRAS!D9851,1,2),IVA!W:W,0)),"SIN COD.")</f>
        <v>0</v>
      </c>
    </row>
    <row r="9952" spans="1:86" x14ac:dyDescent="0.25">
      <c r="A9952"/>
      <c r="B9952"/>
      <c r="D9952"/>
      <c r="AL9952">
        <f t="shared" si="1085"/>
        <v>0</v>
      </c>
      <c r="AQ9952">
        <f t="shared" si="1086"/>
        <v>0</v>
      </c>
      <c r="AR9952" t="str">
        <f>IFERROR(IF(OR(AP9952=338,AP9952=340,AP9952=341,AP9952=342,AP9952="342A",AP9952="342B"),PorcenRet(AP9952,AT9952,AU9952),INDEX(PORCENTAJEBUSCAR,MATCH(AP9952,CódigoRET,0),4)*1),"")</f>
        <v/>
      </c>
      <c r="AS9952">
        <f t="shared" si="1087"/>
        <v>0</v>
      </c>
      <c r="BF9952" t="str">
        <f>IFERROR(IF(OR(BD9952=338,BD9952=340,BD9952=341,BD9952=342,BD9952="342A",BD9952="342B"),PorcenRet(BD9952,BH9952,BI9952),INDEX(PORCENTAJEBUSCAR,MATCH(BD9952,CódigoRET,0),4)*1),"")</f>
        <v/>
      </c>
      <c r="BG9952">
        <f t="shared" si="1088"/>
        <v>0</v>
      </c>
      <c r="BO9952">
        <f t="shared" si="1089"/>
        <v>0</v>
      </c>
      <c r="CC9952">
        <f t="shared" si="1090"/>
        <v>0</v>
      </c>
      <c r="CD9952">
        <f t="shared" si="1091"/>
        <v>0</v>
      </c>
      <c r="CG9952">
        <f ca="1">IFERROR(INDIRECT("IVA!X"&amp;MATCH(MID(COMPRAS!C9852,1,2)&amp;MID(COMPRAS!F9852,1,2)&amp;MID(COMPRAS!D9852,1,2),IVA!W:W,0)),"SIN COD.")</f>
        <v>0</v>
      </c>
      <c r="CH9952">
        <f ca="1">IFERROR(INDIRECT("IVA!Y"&amp;MATCH(MID(COMPRAS!C9852,1,2)&amp;MID(COMPRAS!F9852,1,2)&amp;MID(COMPRAS!D9852,1,2),IVA!W:W,0)),"SIN COD.")</f>
        <v>0</v>
      </c>
    </row>
    <row r="9953" spans="1:86" x14ac:dyDescent="0.25">
      <c r="A9953"/>
      <c r="B9953"/>
      <c r="D9953"/>
      <c r="AL9953">
        <f t="shared" si="1085"/>
        <v>0</v>
      </c>
      <c r="AQ9953">
        <f t="shared" si="1086"/>
        <v>0</v>
      </c>
      <c r="AR9953" t="str">
        <f>IFERROR(IF(OR(AP9953=338,AP9953=340,AP9953=341,AP9953=342,AP9953="342A",AP9953="342B"),PorcenRet(AP9953,AT9953,AU9953),INDEX(PORCENTAJEBUSCAR,MATCH(AP9953,CódigoRET,0),4)*1),"")</f>
        <v/>
      </c>
      <c r="AS9953">
        <f t="shared" si="1087"/>
        <v>0</v>
      </c>
      <c r="BF9953" t="str">
        <f>IFERROR(IF(OR(BD9953=338,BD9953=340,BD9953=341,BD9953=342,BD9953="342A",BD9953="342B"),PorcenRet(BD9953,BH9953,BI9953),INDEX(PORCENTAJEBUSCAR,MATCH(BD9953,CódigoRET,0),4)*1),"")</f>
        <v/>
      </c>
      <c r="BG9953">
        <f t="shared" si="1088"/>
        <v>0</v>
      </c>
      <c r="BO9953">
        <f t="shared" si="1089"/>
        <v>0</v>
      </c>
      <c r="CC9953">
        <f t="shared" si="1090"/>
        <v>0</v>
      </c>
      <c r="CD9953">
        <f t="shared" si="1091"/>
        <v>0</v>
      </c>
      <c r="CG9953">
        <f ca="1">IFERROR(INDIRECT("IVA!X"&amp;MATCH(MID(COMPRAS!C9853,1,2)&amp;MID(COMPRAS!F9853,1,2)&amp;MID(COMPRAS!D9853,1,2),IVA!W:W,0)),"SIN COD.")</f>
        <v>0</v>
      </c>
      <c r="CH9953">
        <f ca="1">IFERROR(INDIRECT("IVA!Y"&amp;MATCH(MID(COMPRAS!C9853,1,2)&amp;MID(COMPRAS!F9853,1,2)&amp;MID(COMPRAS!D9853,1,2),IVA!W:W,0)),"SIN COD.")</f>
        <v>0</v>
      </c>
    </row>
    <row r="9954" spans="1:86" x14ac:dyDescent="0.25">
      <c r="A9954"/>
      <c r="B9954"/>
      <c r="D9954"/>
      <c r="AL9954">
        <f t="shared" si="1085"/>
        <v>0</v>
      </c>
      <c r="AQ9954">
        <f t="shared" si="1086"/>
        <v>0</v>
      </c>
      <c r="AR9954" t="str">
        <f>IFERROR(IF(OR(AP9954=338,AP9954=340,AP9954=341,AP9954=342,AP9954="342A",AP9954="342B"),PorcenRet(AP9954,AT9954,AU9954),INDEX(PORCENTAJEBUSCAR,MATCH(AP9954,CódigoRET,0),4)*1),"")</f>
        <v/>
      </c>
      <c r="AS9954">
        <f t="shared" si="1087"/>
        <v>0</v>
      </c>
      <c r="BF9954" t="str">
        <f>IFERROR(IF(OR(BD9954=338,BD9954=340,BD9954=341,BD9954=342,BD9954="342A",BD9954="342B"),PorcenRet(BD9954,BH9954,BI9954),INDEX(PORCENTAJEBUSCAR,MATCH(BD9954,CódigoRET,0),4)*1),"")</f>
        <v/>
      </c>
      <c r="BG9954">
        <f t="shared" si="1088"/>
        <v>0</v>
      </c>
      <c r="BO9954">
        <f t="shared" si="1089"/>
        <v>0</v>
      </c>
      <c r="CC9954">
        <f t="shared" si="1090"/>
        <v>0</v>
      </c>
      <c r="CD9954">
        <f t="shared" si="1091"/>
        <v>0</v>
      </c>
      <c r="CG9954">
        <f ca="1">IFERROR(INDIRECT("IVA!X"&amp;MATCH(MID(COMPRAS!C9854,1,2)&amp;MID(COMPRAS!F9854,1,2)&amp;MID(COMPRAS!D9854,1,2),IVA!W:W,0)),"SIN COD.")</f>
        <v>0</v>
      </c>
      <c r="CH9954">
        <f ca="1">IFERROR(INDIRECT("IVA!Y"&amp;MATCH(MID(COMPRAS!C9854,1,2)&amp;MID(COMPRAS!F9854,1,2)&amp;MID(COMPRAS!D9854,1,2),IVA!W:W,0)),"SIN COD.")</f>
        <v>0</v>
      </c>
    </row>
    <row r="9955" spans="1:86" x14ac:dyDescent="0.25">
      <c r="A9955"/>
      <c r="B9955"/>
      <c r="D9955"/>
      <c r="AL9955">
        <f t="shared" si="1085"/>
        <v>0</v>
      </c>
      <c r="AQ9955">
        <f t="shared" si="1086"/>
        <v>0</v>
      </c>
      <c r="AR9955" t="str">
        <f>IFERROR(IF(OR(AP9955=338,AP9955=340,AP9955=341,AP9955=342,AP9955="342A",AP9955="342B"),PorcenRet(AP9955,AT9955,AU9955),INDEX(PORCENTAJEBUSCAR,MATCH(AP9955,CódigoRET,0),4)*1),"")</f>
        <v/>
      </c>
      <c r="AS9955">
        <f t="shared" si="1087"/>
        <v>0</v>
      </c>
      <c r="BF9955" t="str">
        <f>IFERROR(IF(OR(BD9955=338,BD9955=340,BD9955=341,BD9955=342,BD9955="342A",BD9955="342B"),PorcenRet(BD9955,BH9955,BI9955),INDEX(PORCENTAJEBUSCAR,MATCH(BD9955,CódigoRET,0),4)*1),"")</f>
        <v/>
      </c>
      <c r="BG9955">
        <f t="shared" si="1088"/>
        <v>0</v>
      </c>
      <c r="BO9955">
        <f t="shared" si="1089"/>
        <v>0</v>
      </c>
      <c r="CC9955">
        <f t="shared" si="1090"/>
        <v>0</v>
      </c>
      <c r="CD9955">
        <f t="shared" si="1091"/>
        <v>0</v>
      </c>
      <c r="CG9955">
        <f ca="1">IFERROR(INDIRECT("IVA!X"&amp;MATCH(MID(COMPRAS!C9855,1,2)&amp;MID(COMPRAS!F9855,1,2)&amp;MID(COMPRAS!D9855,1,2),IVA!W:W,0)),"SIN COD.")</f>
        <v>0</v>
      </c>
      <c r="CH9955">
        <f ca="1">IFERROR(INDIRECT("IVA!Y"&amp;MATCH(MID(COMPRAS!C9855,1,2)&amp;MID(COMPRAS!F9855,1,2)&amp;MID(COMPRAS!D9855,1,2),IVA!W:W,0)),"SIN COD.")</f>
        <v>0</v>
      </c>
    </row>
    <row r="9956" spans="1:86" x14ac:dyDescent="0.25">
      <c r="A9956"/>
      <c r="B9956"/>
      <c r="D9956"/>
      <c r="AL9956">
        <f t="shared" si="1085"/>
        <v>0</v>
      </c>
      <c r="AQ9956">
        <f t="shared" si="1086"/>
        <v>0</v>
      </c>
      <c r="AR9956" t="str">
        <f>IFERROR(IF(OR(AP9956=338,AP9956=340,AP9956=341,AP9956=342,AP9956="342A",AP9956="342B"),PorcenRet(AP9956,AT9956,AU9956),INDEX(PORCENTAJEBUSCAR,MATCH(AP9956,CódigoRET,0),4)*1),"")</f>
        <v/>
      </c>
      <c r="AS9956">
        <f t="shared" si="1087"/>
        <v>0</v>
      </c>
      <c r="BF9956" t="str">
        <f>IFERROR(IF(OR(BD9956=338,BD9956=340,BD9956=341,BD9956=342,BD9956="342A",BD9956="342B"),PorcenRet(BD9956,BH9956,BI9956),INDEX(PORCENTAJEBUSCAR,MATCH(BD9956,CódigoRET,0),4)*1),"")</f>
        <v/>
      </c>
      <c r="BG9956">
        <f t="shared" si="1088"/>
        <v>0</v>
      </c>
      <c r="BO9956">
        <f t="shared" si="1089"/>
        <v>0</v>
      </c>
      <c r="CC9956">
        <f t="shared" si="1090"/>
        <v>0</v>
      </c>
      <c r="CD9956">
        <f t="shared" si="1091"/>
        <v>0</v>
      </c>
      <c r="CG9956">
        <f ca="1">IFERROR(INDIRECT("IVA!X"&amp;MATCH(MID(COMPRAS!C9856,1,2)&amp;MID(COMPRAS!F9856,1,2)&amp;MID(COMPRAS!D9856,1,2),IVA!W:W,0)),"SIN COD.")</f>
        <v>0</v>
      </c>
      <c r="CH9956">
        <f ca="1">IFERROR(INDIRECT("IVA!Y"&amp;MATCH(MID(COMPRAS!C9856,1,2)&amp;MID(COMPRAS!F9856,1,2)&amp;MID(COMPRAS!D9856,1,2),IVA!W:W,0)),"SIN COD.")</f>
        <v>0</v>
      </c>
    </row>
    <row r="9957" spans="1:86" x14ac:dyDescent="0.25">
      <c r="A9957"/>
      <c r="B9957"/>
      <c r="D9957"/>
      <c r="AL9957">
        <f t="shared" si="1085"/>
        <v>0</v>
      </c>
      <c r="AQ9957">
        <f t="shared" si="1086"/>
        <v>0</v>
      </c>
      <c r="AR9957" t="str">
        <f>IFERROR(IF(OR(AP9957=338,AP9957=340,AP9957=341,AP9957=342,AP9957="342A",AP9957="342B"),PorcenRet(AP9957,AT9957,AU9957),INDEX(PORCENTAJEBUSCAR,MATCH(AP9957,CódigoRET,0),4)*1),"")</f>
        <v/>
      </c>
      <c r="AS9957">
        <f t="shared" si="1087"/>
        <v>0</v>
      </c>
      <c r="BF9957" t="str">
        <f>IFERROR(IF(OR(BD9957=338,BD9957=340,BD9957=341,BD9957=342,BD9957="342A",BD9957="342B"),PorcenRet(BD9957,BH9957,BI9957),INDEX(PORCENTAJEBUSCAR,MATCH(BD9957,CódigoRET,0),4)*1),"")</f>
        <v/>
      </c>
      <c r="BG9957">
        <f t="shared" si="1088"/>
        <v>0</v>
      </c>
      <c r="BO9957">
        <f t="shared" si="1089"/>
        <v>0</v>
      </c>
      <c r="CC9957">
        <f t="shared" si="1090"/>
        <v>0</v>
      </c>
      <c r="CD9957">
        <f t="shared" si="1091"/>
        <v>0</v>
      </c>
      <c r="CG9957">
        <f ca="1">IFERROR(INDIRECT("IVA!X"&amp;MATCH(MID(COMPRAS!C9857,1,2)&amp;MID(COMPRAS!F9857,1,2)&amp;MID(COMPRAS!D9857,1,2),IVA!W:W,0)),"SIN COD.")</f>
        <v>0</v>
      </c>
      <c r="CH9957">
        <f ca="1">IFERROR(INDIRECT("IVA!Y"&amp;MATCH(MID(COMPRAS!C9857,1,2)&amp;MID(COMPRAS!F9857,1,2)&amp;MID(COMPRAS!D9857,1,2),IVA!W:W,0)),"SIN COD.")</f>
        <v>0</v>
      </c>
    </row>
    <row r="9958" spans="1:86" x14ac:dyDescent="0.25">
      <c r="A9958"/>
      <c r="B9958"/>
      <c r="D9958"/>
      <c r="AL9958">
        <f t="shared" si="1085"/>
        <v>0</v>
      </c>
      <c r="AQ9958">
        <f t="shared" si="1086"/>
        <v>0</v>
      </c>
      <c r="AR9958" t="str">
        <f>IFERROR(IF(OR(AP9958=338,AP9958=340,AP9958=341,AP9958=342,AP9958="342A",AP9958="342B"),PorcenRet(AP9958,AT9958,AU9958),INDEX(PORCENTAJEBUSCAR,MATCH(AP9958,CódigoRET,0),4)*1),"")</f>
        <v/>
      </c>
      <c r="AS9958">
        <f t="shared" si="1087"/>
        <v>0</v>
      </c>
      <c r="BF9958" t="str">
        <f>IFERROR(IF(OR(BD9958=338,BD9958=340,BD9958=341,BD9958=342,BD9958="342A",BD9958="342B"),PorcenRet(BD9958,BH9958,BI9958),INDEX(PORCENTAJEBUSCAR,MATCH(BD9958,CódigoRET,0),4)*1),"")</f>
        <v/>
      </c>
      <c r="BG9958">
        <f t="shared" si="1088"/>
        <v>0</v>
      </c>
      <c r="BO9958">
        <f t="shared" si="1089"/>
        <v>0</v>
      </c>
      <c r="CC9958">
        <f t="shared" si="1090"/>
        <v>0</v>
      </c>
      <c r="CD9958">
        <f t="shared" si="1091"/>
        <v>0</v>
      </c>
      <c r="CG9958">
        <f ca="1">IFERROR(INDIRECT("IVA!X"&amp;MATCH(MID(COMPRAS!C9858,1,2)&amp;MID(COMPRAS!F9858,1,2)&amp;MID(COMPRAS!D9858,1,2),IVA!W:W,0)),"SIN COD.")</f>
        <v>0</v>
      </c>
      <c r="CH9958">
        <f ca="1">IFERROR(INDIRECT("IVA!Y"&amp;MATCH(MID(COMPRAS!C9858,1,2)&amp;MID(COMPRAS!F9858,1,2)&amp;MID(COMPRAS!D9858,1,2),IVA!W:W,0)),"SIN COD.")</f>
        <v>0</v>
      </c>
    </row>
    <row r="9959" spans="1:86" x14ac:dyDescent="0.25">
      <c r="A9959"/>
      <c r="B9959"/>
      <c r="D9959"/>
      <c r="AL9959">
        <f t="shared" si="1085"/>
        <v>0</v>
      </c>
      <c r="AQ9959">
        <f t="shared" si="1086"/>
        <v>0</v>
      </c>
      <c r="AR9959" t="str">
        <f>IFERROR(IF(OR(AP9959=338,AP9959=340,AP9959=341,AP9959=342,AP9959="342A",AP9959="342B"),PorcenRet(AP9959,AT9959,AU9959),INDEX(PORCENTAJEBUSCAR,MATCH(AP9959,CódigoRET,0),4)*1),"")</f>
        <v/>
      </c>
      <c r="AS9959">
        <f t="shared" si="1087"/>
        <v>0</v>
      </c>
      <c r="BF9959" t="str">
        <f>IFERROR(IF(OR(BD9959=338,BD9959=340,BD9959=341,BD9959=342,BD9959="342A",BD9959="342B"),PorcenRet(BD9959,BH9959,BI9959),INDEX(PORCENTAJEBUSCAR,MATCH(BD9959,CódigoRET,0),4)*1),"")</f>
        <v/>
      </c>
      <c r="BG9959">
        <f t="shared" si="1088"/>
        <v>0</v>
      </c>
      <c r="BO9959">
        <f t="shared" si="1089"/>
        <v>0</v>
      </c>
      <c r="CC9959">
        <f t="shared" si="1090"/>
        <v>0</v>
      </c>
      <c r="CD9959">
        <f t="shared" si="1091"/>
        <v>0</v>
      </c>
      <c r="CG9959">
        <f ca="1">IFERROR(INDIRECT("IVA!X"&amp;MATCH(MID(COMPRAS!C9859,1,2)&amp;MID(COMPRAS!F9859,1,2)&amp;MID(COMPRAS!D9859,1,2),IVA!W:W,0)),"SIN COD.")</f>
        <v>0</v>
      </c>
      <c r="CH9959">
        <f ca="1">IFERROR(INDIRECT("IVA!Y"&amp;MATCH(MID(COMPRAS!C9859,1,2)&amp;MID(COMPRAS!F9859,1,2)&amp;MID(COMPRAS!D9859,1,2),IVA!W:W,0)),"SIN COD.")</f>
        <v>0</v>
      </c>
    </row>
    <row r="9960" spans="1:86" x14ac:dyDescent="0.25">
      <c r="A9960"/>
      <c r="B9960"/>
      <c r="D9960"/>
      <c r="AL9960">
        <f t="shared" si="1085"/>
        <v>0</v>
      </c>
      <c r="AQ9960">
        <f t="shared" si="1086"/>
        <v>0</v>
      </c>
      <c r="AR9960" t="str">
        <f>IFERROR(IF(OR(AP9960=338,AP9960=340,AP9960=341,AP9960=342,AP9960="342A",AP9960="342B"),PorcenRet(AP9960,AT9960,AU9960),INDEX(PORCENTAJEBUSCAR,MATCH(AP9960,CódigoRET,0),4)*1),"")</f>
        <v/>
      </c>
      <c r="AS9960">
        <f t="shared" si="1087"/>
        <v>0</v>
      </c>
      <c r="BF9960" t="str">
        <f>IFERROR(IF(OR(BD9960=338,BD9960=340,BD9960=341,BD9960=342,BD9960="342A",BD9960="342B"),PorcenRet(BD9960,BH9960,BI9960),INDEX(PORCENTAJEBUSCAR,MATCH(BD9960,CódigoRET,0),4)*1),"")</f>
        <v/>
      </c>
      <c r="BG9960">
        <f t="shared" si="1088"/>
        <v>0</v>
      </c>
      <c r="BO9960">
        <f t="shared" si="1089"/>
        <v>0</v>
      </c>
      <c r="CC9960">
        <f t="shared" si="1090"/>
        <v>0</v>
      </c>
      <c r="CD9960">
        <f t="shared" si="1091"/>
        <v>0</v>
      </c>
      <c r="CG9960">
        <f ca="1">IFERROR(INDIRECT("IVA!X"&amp;MATCH(MID(COMPRAS!C9860,1,2)&amp;MID(COMPRAS!F9860,1,2)&amp;MID(COMPRAS!D9860,1,2),IVA!W:W,0)),"SIN COD.")</f>
        <v>0</v>
      </c>
      <c r="CH9960">
        <f ca="1">IFERROR(INDIRECT("IVA!Y"&amp;MATCH(MID(COMPRAS!C9860,1,2)&amp;MID(COMPRAS!F9860,1,2)&amp;MID(COMPRAS!D9860,1,2),IVA!W:W,0)),"SIN COD.")</f>
        <v>0</v>
      </c>
    </row>
    <row r="9961" spans="1:86" x14ac:dyDescent="0.25">
      <c r="A9961"/>
      <c r="B9961"/>
      <c r="D9961"/>
      <c r="AL9961">
        <f t="shared" si="1085"/>
        <v>0</v>
      </c>
      <c r="AQ9961">
        <f t="shared" si="1086"/>
        <v>0</v>
      </c>
      <c r="AR9961" t="str">
        <f>IFERROR(IF(OR(AP9961=338,AP9961=340,AP9961=341,AP9961=342,AP9961="342A",AP9961="342B"),PorcenRet(AP9961,AT9961,AU9961),INDEX(PORCENTAJEBUSCAR,MATCH(AP9961,CódigoRET,0),4)*1),"")</f>
        <v/>
      </c>
      <c r="AS9961">
        <f t="shared" si="1087"/>
        <v>0</v>
      </c>
      <c r="BF9961" t="str">
        <f>IFERROR(IF(OR(BD9961=338,BD9961=340,BD9961=341,BD9961=342,BD9961="342A",BD9961="342B"),PorcenRet(BD9961,BH9961,BI9961),INDEX(PORCENTAJEBUSCAR,MATCH(BD9961,CódigoRET,0),4)*1),"")</f>
        <v/>
      </c>
      <c r="BG9961">
        <f t="shared" si="1088"/>
        <v>0</v>
      </c>
      <c r="BO9961">
        <f t="shared" si="1089"/>
        <v>0</v>
      </c>
      <c r="CC9961">
        <f t="shared" si="1090"/>
        <v>0</v>
      </c>
      <c r="CD9961">
        <f t="shared" si="1091"/>
        <v>0</v>
      </c>
      <c r="CG9961">
        <f ca="1">IFERROR(INDIRECT("IVA!X"&amp;MATCH(MID(COMPRAS!C9861,1,2)&amp;MID(COMPRAS!F9861,1,2)&amp;MID(COMPRAS!D9861,1,2),IVA!W:W,0)),"SIN COD.")</f>
        <v>0</v>
      </c>
      <c r="CH9961">
        <f ca="1">IFERROR(INDIRECT("IVA!Y"&amp;MATCH(MID(COMPRAS!C9861,1,2)&amp;MID(COMPRAS!F9861,1,2)&amp;MID(COMPRAS!D9861,1,2),IVA!W:W,0)),"SIN COD.")</f>
        <v>0</v>
      </c>
    </row>
    <row r="9962" spans="1:86" x14ac:dyDescent="0.25">
      <c r="A9962"/>
      <c r="B9962"/>
      <c r="D9962"/>
      <c r="AL9962">
        <f t="shared" si="1085"/>
        <v>0</v>
      </c>
      <c r="AQ9962">
        <f t="shared" si="1086"/>
        <v>0</v>
      </c>
      <c r="AR9962" t="str">
        <f>IFERROR(IF(OR(AP9962=338,AP9962=340,AP9962=341,AP9962=342,AP9962="342A",AP9962="342B"),PorcenRet(AP9962,AT9962,AU9962),INDEX(PORCENTAJEBUSCAR,MATCH(AP9962,CódigoRET,0),4)*1),"")</f>
        <v/>
      </c>
      <c r="AS9962">
        <f t="shared" si="1087"/>
        <v>0</v>
      </c>
      <c r="BF9962" t="str">
        <f>IFERROR(IF(OR(BD9962=338,BD9962=340,BD9962=341,BD9962=342,BD9962="342A",BD9962="342B"),PorcenRet(BD9962,BH9962,BI9962),INDEX(PORCENTAJEBUSCAR,MATCH(BD9962,CódigoRET,0),4)*1),"")</f>
        <v/>
      </c>
      <c r="BG9962">
        <f t="shared" si="1088"/>
        <v>0</v>
      </c>
      <c r="BO9962">
        <f t="shared" si="1089"/>
        <v>0</v>
      </c>
      <c r="CC9962">
        <f t="shared" si="1090"/>
        <v>0</v>
      </c>
      <c r="CD9962">
        <f t="shared" si="1091"/>
        <v>0</v>
      </c>
      <c r="CG9962">
        <f ca="1">IFERROR(INDIRECT("IVA!X"&amp;MATCH(MID(COMPRAS!C9862,1,2)&amp;MID(COMPRAS!F9862,1,2)&amp;MID(COMPRAS!D9862,1,2),IVA!W:W,0)),"SIN COD.")</f>
        <v>0</v>
      </c>
      <c r="CH9962">
        <f ca="1">IFERROR(INDIRECT("IVA!Y"&amp;MATCH(MID(COMPRAS!C9862,1,2)&amp;MID(COMPRAS!F9862,1,2)&amp;MID(COMPRAS!D9862,1,2),IVA!W:W,0)),"SIN COD.")</f>
        <v>0</v>
      </c>
    </row>
    <row r="9963" spans="1:86" x14ac:dyDescent="0.25">
      <c r="A9963"/>
      <c r="B9963"/>
      <c r="D9963"/>
      <c r="AL9963">
        <f t="shared" si="1085"/>
        <v>0</v>
      </c>
      <c r="AQ9963">
        <f t="shared" si="1086"/>
        <v>0</v>
      </c>
      <c r="AR9963" t="str">
        <f>IFERROR(IF(OR(AP9963=338,AP9963=340,AP9963=341,AP9963=342,AP9963="342A",AP9963="342B"),PorcenRet(AP9963,AT9963,AU9963),INDEX(PORCENTAJEBUSCAR,MATCH(AP9963,CódigoRET,0),4)*1),"")</f>
        <v/>
      </c>
      <c r="AS9963">
        <f t="shared" si="1087"/>
        <v>0</v>
      </c>
      <c r="BF9963" t="str">
        <f>IFERROR(IF(OR(BD9963=338,BD9963=340,BD9963=341,BD9963=342,BD9963="342A",BD9963="342B"),PorcenRet(BD9963,BH9963,BI9963),INDEX(PORCENTAJEBUSCAR,MATCH(BD9963,CódigoRET,0),4)*1),"")</f>
        <v/>
      </c>
      <c r="BG9963">
        <f t="shared" si="1088"/>
        <v>0</v>
      </c>
      <c r="BO9963">
        <f t="shared" si="1089"/>
        <v>0</v>
      </c>
      <c r="CC9963">
        <f t="shared" si="1090"/>
        <v>0</v>
      </c>
      <c r="CD9963">
        <f t="shared" si="1091"/>
        <v>0</v>
      </c>
      <c r="CG9963">
        <f ca="1">IFERROR(INDIRECT("IVA!X"&amp;MATCH(MID(COMPRAS!C9863,1,2)&amp;MID(COMPRAS!F9863,1,2)&amp;MID(COMPRAS!D9863,1,2),IVA!W:W,0)),"SIN COD.")</f>
        <v>0</v>
      </c>
      <c r="CH9963">
        <f ca="1">IFERROR(INDIRECT("IVA!Y"&amp;MATCH(MID(COMPRAS!C9863,1,2)&amp;MID(COMPRAS!F9863,1,2)&amp;MID(COMPRAS!D9863,1,2),IVA!W:W,0)),"SIN COD.")</f>
        <v>0</v>
      </c>
    </row>
    <row r="9964" spans="1:86" x14ac:dyDescent="0.25">
      <c r="A9964"/>
      <c r="B9964"/>
      <c r="D9964"/>
      <c r="AL9964">
        <f t="shared" si="1085"/>
        <v>0</v>
      </c>
      <c r="AQ9964">
        <f t="shared" si="1086"/>
        <v>0</v>
      </c>
      <c r="AR9964" t="str">
        <f>IFERROR(IF(OR(AP9964=338,AP9964=340,AP9964=341,AP9964=342,AP9964="342A",AP9964="342B"),PorcenRet(AP9964,AT9964,AU9964),INDEX(PORCENTAJEBUSCAR,MATCH(AP9964,CódigoRET,0),4)*1),"")</f>
        <v/>
      </c>
      <c r="AS9964">
        <f t="shared" si="1087"/>
        <v>0</v>
      </c>
      <c r="BF9964" t="str">
        <f>IFERROR(IF(OR(BD9964=338,BD9964=340,BD9964=341,BD9964=342,BD9964="342A",BD9964="342B"),PorcenRet(BD9964,BH9964,BI9964),INDEX(PORCENTAJEBUSCAR,MATCH(BD9964,CódigoRET,0),4)*1),"")</f>
        <v/>
      </c>
      <c r="BG9964">
        <f t="shared" si="1088"/>
        <v>0</v>
      </c>
      <c r="BO9964">
        <f t="shared" si="1089"/>
        <v>0</v>
      </c>
      <c r="CC9964">
        <f t="shared" si="1090"/>
        <v>0</v>
      </c>
      <c r="CD9964">
        <f t="shared" si="1091"/>
        <v>0</v>
      </c>
      <c r="CG9964">
        <f ca="1">IFERROR(INDIRECT("IVA!X"&amp;MATCH(MID(COMPRAS!C9864,1,2)&amp;MID(COMPRAS!F9864,1,2)&amp;MID(COMPRAS!D9864,1,2),IVA!W:W,0)),"SIN COD.")</f>
        <v>0</v>
      </c>
      <c r="CH9964">
        <f ca="1">IFERROR(INDIRECT("IVA!Y"&amp;MATCH(MID(COMPRAS!C9864,1,2)&amp;MID(COMPRAS!F9864,1,2)&amp;MID(COMPRAS!D9864,1,2),IVA!W:W,0)),"SIN COD.")</f>
        <v>0</v>
      </c>
    </row>
    <row r="9965" spans="1:86" x14ac:dyDescent="0.25">
      <c r="A9965"/>
      <c r="B9965"/>
      <c r="D9965"/>
      <c r="AL9965">
        <f t="shared" si="1085"/>
        <v>0</v>
      </c>
      <c r="AQ9965">
        <f t="shared" si="1086"/>
        <v>0</v>
      </c>
      <c r="AR9965" t="str">
        <f>IFERROR(IF(OR(AP9965=338,AP9965=340,AP9965=341,AP9965=342,AP9965="342A",AP9965="342B"),PorcenRet(AP9965,AT9965,AU9965),INDEX(PORCENTAJEBUSCAR,MATCH(AP9965,CódigoRET,0),4)*1),"")</f>
        <v/>
      </c>
      <c r="AS9965">
        <f t="shared" si="1087"/>
        <v>0</v>
      </c>
      <c r="BF9965" t="str">
        <f>IFERROR(IF(OR(BD9965=338,BD9965=340,BD9965=341,BD9965=342,BD9965="342A",BD9965="342B"),PorcenRet(BD9965,BH9965,BI9965),INDEX(PORCENTAJEBUSCAR,MATCH(BD9965,CódigoRET,0),4)*1),"")</f>
        <v/>
      </c>
      <c r="BG9965">
        <f t="shared" si="1088"/>
        <v>0</v>
      </c>
      <c r="BO9965">
        <f t="shared" si="1089"/>
        <v>0</v>
      </c>
      <c r="CC9965">
        <f t="shared" si="1090"/>
        <v>0</v>
      </c>
      <c r="CD9965">
        <f t="shared" si="1091"/>
        <v>0</v>
      </c>
      <c r="CG9965">
        <f ca="1">IFERROR(INDIRECT("IVA!X"&amp;MATCH(MID(COMPRAS!C9865,1,2)&amp;MID(COMPRAS!F9865,1,2)&amp;MID(COMPRAS!D9865,1,2),IVA!W:W,0)),"SIN COD.")</f>
        <v>0</v>
      </c>
      <c r="CH9965">
        <f ca="1">IFERROR(INDIRECT("IVA!Y"&amp;MATCH(MID(COMPRAS!C9865,1,2)&amp;MID(COMPRAS!F9865,1,2)&amp;MID(COMPRAS!D9865,1,2),IVA!W:W,0)),"SIN COD.")</f>
        <v>0</v>
      </c>
    </row>
    <row r="9966" spans="1:86" x14ac:dyDescent="0.25">
      <c r="A9966"/>
      <c r="B9966"/>
      <c r="D9966"/>
      <c r="AL9966">
        <f t="shared" si="1085"/>
        <v>0</v>
      </c>
      <c r="AQ9966">
        <f t="shared" si="1086"/>
        <v>0</v>
      </c>
      <c r="AR9966" t="str">
        <f>IFERROR(IF(OR(AP9966=338,AP9966=340,AP9966=341,AP9966=342,AP9966="342A",AP9966="342B"),PorcenRet(AP9966,AT9966,AU9966),INDEX(PORCENTAJEBUSCAR,MATCH(AP9966,CódigoRET,0),4)*1),"")</f>
        <v/>
      </c>
      <c r="AS9966">
        <f t="shared" si="1087"/>
        <v>0</v>
      </c>
      <c r="BF9966" t="str">
        <f>IFERROR(IF(OR(BD9966=338,BD9966=340,BD9966=341,BD9966=342,BD9966="342A",BD9966="342B"),PorcenRet(BD9966,BH9966,BI9966),INDEX(PORCENTAJEBUSCAR,MATCH(BD9966,CódigoRET,0),4)*1),"")</f>
        <v/>
      </c>
      <c r="BG9966">
        <f t="shared" si="1088"/>
        <v>0</v>
      </c>
      <c r="BO9966">
        <f t="shared" si="1089"/>
        <v>0</v>
      </c>
      <c r="CC9966">
        <f t="shared" si="1090"/>
        <v>0</v>
      </c>
      <c r="CD9966">
        <f t="shared" si="1091"/>
        <v>0</v>
      </c>
      <c r="CG9966">
        <f ca="1">IFERROR(INDIRECT("IVA!X"&amp;MATCH(MID(COMPRAS!C9866,1,2)&amp;MID(COMPRAS!F9866,1,2)&amp;MID(COMPRAS!D9866,1,2),IVA!W:W,0)),"SIN COD.")</f>
        <v>0</v>
      </c>
      <c r="CH9966">
        <f ca="1">IFERROR(INDIRECT("IVA!Y"&amp;MATCH(MID(COMPRAS!C9866,1,2)&amp;MID(COMPRAS!F9866,1,2)&amp;MID(COMPRAS!D9866,1,2),IVA!W:W,0)),"SIN COD.")</f>
        <v>0</v>
      </c>
    </row>
    <row r="9967" spans="1:86" x14ac:dyDescent="0.25">
      <c r="A9967"/>
      <c r="B9967"/>
      <c r="D9967"/>
      <c r="AL9967">
        <f t="shared" si="1085"/>
        <v>0</v>
      </c>
      <c r="AQ9967">
        <f t="shared" si="1086"/>
        <v>0</v>
      </c>
      <c r="AR9967" t="str">
        <f>IFERROR(IF(OR(AP9967=338,AP9967=340,AP9967=341,AP9967=342,AP9967="342A",AP9967="342B"),PorcenRet(AP9967,AT9967,AU9967),INDEX(PORCENTAJEBUSCAR,MATCH(AP9967,CódigoRET,0),4)*1),"")</f>
        <v/>
      </c>
      <c r="AS9967">
        <f t="shared" si="1087"/>
        <v>0</v>
      </c>
      <c r="BF9967" t="str">
        <f>IFERROR(IF(OR(BD9967=338,BD9967=340,BD9967=341,BD9967=342,BD9967="342A",BD9967="342B"),PorcenRet(BD9967,BH9967,BI9967),INDEX(PORCENTAJEBUSCAR,MATCH(BD9967,CódigoRET,0),4)*1),"")</f>
        <v/>
      </c>
      <c r="BG9967">
        <f t="shared" si="1088"/>
        <v>0</v>
      </c>
      <c r="BO9967">
        <f t="shared" si="1089"/>
        <v>0</v>
      </c>
      <c r="CC9967">
        <f t="shared" si="1090"/>
        <v>0</v>
      </c>
      <c r="CD9967">
        <f t="shared" si="1091"/>
        <v>0</v>
      </c>
      <c r="CG9967">
        <f ca="1">IFERROR(INDIRECT("IVA!X"&amp;MATCH(MID(COMPRAS!C9867,1,2)&amp;MID(COMPRAS!F9867,1,2)&amp;MID(COMPRAS!D9867,1,2),IVA!W:W,0)),"SIN COD.")</f>
        <v>0</v>
      </c>
      <c r="CH9967">
        <f ca="1">IFERROR(INDIRECT("IVA!Y"&amp;MATCH(MID(COMPRAS!C9867,1,2)&amp;MID(COMPRAS!F9867,1,2)&amp;MID(COMPRAS!D9867,1,2),IVA!W:W,0)),"SIN COD.")</f>
        <v>0</v>
      </c>
    </row>
    <row r="9968" spans="1:86" x14ac:dyDescent="0.25">
      <c r="A9968"/>
      <c r="B9968"/>
      <c r="D9968"/>
      <c r="AL9968">
        <f t="shared" si="1085"/>
        <v>0</v>
      </c>
      <c r="AQ9968">
        <f t="shared" si="1086"/>
        <v>0</v>
      </c>
      <c r="AR9968" t="str">
        <f>IFERROR(IF(OR(AP9968=338,AP9968=340,AP9968=341,AP9968=342,AP9968="342A",AP9968="342B"),PorcenRet(AP9968,AT9968,AU9968),INDEX(PORCENTAJEBUSCAR,MATCH(AP9968,CódigoRET,0),4)*1),"")</f>
        <v/>
      </c>
      <c r="AS9968">
        <f t="shared" si="1087"/>
        <v>0</v>
      </c>
      <c r="BF9968" t="str">
        <f>IFERROR(IF(OR(BD9968=338,BD9968=340,BD9968=341,BD9968=342,BD9968="342A",BD9968="342B"),PorcenRet(BD9968,BH9968,BI9968),INDEX(PORCENTAJEBUSCAR,MATCH(BD9968,CódigoRET,0),4)*1),"")</f>
        <v/>
      </c>
      <c r="BG9968">
        <f t="shared" si="1088"/>
        <v>0</v>
      </c>
      <c r="BO9968">
        <f t="shared" si="1089"/>
        <v>0</v>
      </c>
      <c r="CC9968">
        <f t="shared" si="1090"/>
        <v>0</v>
      </c>
      <c r="CD9968">
        <f t="shared" si="1091"/>
        <v>0</v>
      </c>
      <c r="CG9968">
        <f ca="1">IFERROR(INDIRECT("IVA!X"&amp;MATCH(MID(COMPRAS!C9868,1,2)&amp;MID(COMPRAS!F9868,1,2)&amp;MID(COMPRAS!D9868,1,2),IVA!W:W,0)),"SIN COD.")</f>
        <v>0</v>
      </c>
      <c r="CH9968">
        <f ca="1">IFERROR(INDIRECT("IVA!Y"&amp;MATCH(MID(COMPRAS!C9868,1,2)&amp;MID(COMPRAS!F9868,1,2)&amp;MID(COMPRAS!D9868,1,2),IVA!W:W,0)),"SIN COD.")</f>
        <v>0</v>
      </c>
    </row>
    <row r="9969" spans="1:86" x14ac:dyDescent="0.25">
      <c r="A9969"/>
      <c r="B9969"/>
      <c r="D9969"/>
      <c r="AL9969">
        <f t="shared" si="1085"/>
        <v>0</v>
      </c>
      <c r="AQ9969">
        <f t="shared" si="1086"/>
        <v>0</v>
      </c>
      <c r="AR9969" t="str">
        <f>IFERROR(IF(OR(AP9969=338,AP9969=340,AP9969=341,AP9969=342,AP9969="342A",AP9969="342B"),PorcenRet(AP9969,AT9969,AU9969),INDEX(PORCENTAJEBUSCAR,MATCH(AP9969,CódigoRET,0),4)*1),"")</f>
        <v/>
      </c>
      <c r="AS9969">
        <f t="shared" si="1087"/>
        <v>0</v>
      </c>
      <c r="BF9969" t="str">
        <f>IFERROR(IF(OR(BD9969=338,BD9969=340,BD9969=341,BD9969=342,BD9969="342A",BD9969="342B"),PorcenRet(BD9969,BH9969,BI9969),INDEX(PORCENTAJEBUSCAR,MATCH(BD9969,CódigoRET,0),4)*1),"")</f>
        <v/>
      </c>
      <c r="BG9969">
        <f t="shared" si="1088"/>
        <v>0</v>
      </c>
      <c r="BO9969">
        <f t="shared" si="1089"/>
        <v>0</v>
      </c>
      <c r="CC9969">
        <f t="shared" si="1090"/>
        <v>0</v>
      </c>
      <c r="CD9969">
        <f t="shared" si="1091"/>
        <v>0</v>
      </c>
      <c r="CG9969">
        <f ca="1">IFERROR(INDIRECT("IVA!X"&amp;MATCH(MID(COMPRAS!C9869,1,2)&amp;MID(COMPRAS!F9869,1,2)&amp;MID(COMPRAS!D9869,1,2),IVA!W:W,0)),"SIN COD.")</f>
        <v>0</v>
      </c>
      <c r="CH9969">
        <f ca="1">IFERROR(INDIRECT("IVA!Y"&amp;MATCH(MID(COMPRAS!C9869,1,2)&amp;MID(COMPRAS!F9869,1,2)&amp;MID(COMPRAS!D9869,1,2),IVA!W:W,0)),"SIN COD.")</f>
        <v>0</v>
      </c>
    </row>
    <row r="9970" spans="1:86" x14ac:dyDescent="0.25">
      <c r="A9970"/>
      <c r="B9970"/>
      <c r="D9970"/>
      <c r="AL9970">
        <f t="shared" si="1085"/>
        <v>0</v>
      </c>
      <c r="AQ9970">
        <f t="shared" si="1086"/>
        <v>0</v>
      </c>
      <c r="AR9970" t="str">
        <f>IFERROR(IF(OR(AP9970=338,AP9970=340,AP9970=341,AP9970=342,AP9970="342A",AP9970="342B"),PorcenRet(AP9970,AT9970,AU9970),INDEX(PORCENTAJEBUSCAR,MATCH(AP9970,CódigoRET,0),4)*1),"")</f>
        <v/>
      </c>
      <c r="AS9970">
        <f t="shared" si="1087"/>
        <v>0</v>
      </c>
      <c r="BF9970" t="str">
        <f>IFERROR(IF(OR(BD9970=338,BD9970=340,BD9970=341,BD9970=342,BD9970="342A",BD9970="342B"),PorcenRet(BD9970,BH9970,BI9970),INDEX(PORCENTAJEBUSCAR,MATCH(BD9970,CódigoRET,0),4)*1),"")</f>
        <v/>
      </c>
      <c r="BG9970">
        <f t="shared" si="1088"/>
        <v>0</v>
      </c>
      <c r="BO9970">
        <f t="shared" si="1089"/>
        <v>0</v>
      </c>
      <c r="CC9970">
        <f t="shared" si="1090"/>
        <v>0</v>
      </c>
      <c r="CD9970">
        <f t="shared" si="1091"/>
        <v>0</v>
      </c>
      <c r="CG9970">
        <f ca="1">IFERROR(INDIRECT("IVA!X"&amp;MATCH(MID(COMPRAS!C9870,1,2)&amp;MID(COMPRAS!F9870,1,2)&amp;MID(COMPRAS!D9870,1,2),IVA!W:W,0)),"SIN COD.")</f>
        <v>0</v>
      </c>
      <c r="CH9970">
        <f ca="1">IFERROR(INDIRECT("IVA!Y"&amp;MATCH(MID(COMPRAS!C9870,1,2)&amp;MID(COMPRAS!F9870,1,2)&amp;MID(COMPRAS!D9870,1,2),IVA!W:W,0)),"SIN COD.")</f>
        <v>0</v>
      </c>
    </row>
    <row r="9971" spans="1:86" x14ac:dyDescent="0.25">
      <c r="A9971"/>
      <c r="B9971"/>
      <c r="D9971"/>
      <c r="AL9971">
        <f t="shared" si="1085"/>
        <v>0</v>
      </c>
      <c r="AQ9971">
        <f t="shared" si="1086"/>
        <v>0</v>
      </c>
      <c r="AR9971" t="str">
        <f>IFERROR(IF(OR(AP9971=338,AP9971=340,AP9971=341,AP9971=342,AP9971="342A",AP9971="342B"),PorcenRet(AP9971,AT9971,AU9971),INDEX(PORCENTAJEBUSCAR,MATCH(AP9971,CódigoRET,0),4)*1),"")</f>
        <v/>
      </c>
      <c r="AS9971">
        <f t="shared" si="1087"/>
        <v>0</v>
      </c>
      <c r="BF9971" t="str">
        <f>IFERROR(IF(OR(BD9971=338,BD9971=340,BD9971=341,BD9971=342,BD9971="342A",BD9971="342B"),PorcenRet(BD9971,BH9971,BI9971),INDEX(PORCENTAJEBUSCAR,MATCH(BD9971,CódigoRET,0),4)*1),"")</f>
        <v/>
      </c>
      <c r="BG9971">
        <f t="shared" si="1088"/>
        <v>0</v>
      </c>
      <c r="BO9971">
        <f t="shared" si="1089"/>
        <v>0</v>
      </c>
      <c r="CC9971">
        <f t="shared" si="1090"/>
        <v>0</v>
      </c>
      <c r="CD9971">
        <f t="shared" si="1091"/>
        <v>0</v>
      </c>
      <c r="CG9971">
        <f ca="1">IFERROR(INDIRECT("IVA!X"&amp;MATCH(MID(COMPRAS!C9871,1,2)&amp;MID(COMPRAS!F9871,1,2)&amp;MID(COMPRAS!D9871,1,2),IVA!W:W,0)),"SIN COD.")</f>
        <v>0</v>
      </c>
      <c r="CH9971">
        <f ca="1">IFERROR(INDIRECT("IVA!Y"&amp;MATCH(MID(COMPRAS!C9871,1,2)&amp;MID(COMPRAS!F9871,1,2)&amp;MID(COMPRAS!D9871,1,2),IVA!W:W,0)),"SIN COD.")</f>
        <v>0</v>
      </c>
    </row>
    <row r="9972" spans="1:86" x14ac:dyDescent="0.25">
      <c r="A9972"/>
      <c r="B9972"/>
      <c r="D9972"/>
      <c r="AL9972">
        <f t="shared" si="1085"/>
        <v>0</v>
      </c>
      <c r="AQ9972">
        <f t="shared" si="1086"/>
        <v>0</v>
      </c>
      <c r="AR9972" t="str">
        <f>IFERROR(IF(OR(AP9972=338,AP9972=340,AP9972=341,AP9972=342,AP9972="342A",AP9972="342B"),PorcenRet(AP9972,AT9972,AU9972),INDEX(PORCENTAJEBUSCAR,MATCH(AP9972,CódigoRET,0),4)*1),"")</f>
        <v/>
      </c>
      <c r="AS9972">
        <f t="shared" si="1087"/>
        <v>0</v>
      </c>
      <c r="BF9972" t="str">
        <f>IFERROR(IF(OR(BD9972=338,BD9972=340,BD9972=341,BD9972=342,BD9972="342A",BD9972="342B"),PorcenRet(BD9972,BH9972,BI9972),INDEX(PORCENTAJEBUSCAR,MATCH(BD9972,CódigoRET,0),4)*1),"")</f>
        <v/>
      </c>
      <c r="BG9972">
        <f t="shared" si="1088"/>
        <v>0</v>
      </c>
      <c r="BO9972">
        <f t="shared" si="1089"/>
        <v>0</v>
      </c>
      <c r="CC9972">
        <f t="shared" si="1090"/>
        <v>0</v>
      </c>
      <c r="CD9972">
        <f t="shared" si="1091"/>
        <v>0</v>
      </c>
      <c r="CG9972">
        <f ca="1">IFERROR(INDIRECT("IVA!X"&amp;MATCH(MID(COMPRAS!C9872,1,2)&amp;MID(COMPRAS!F9872,1,2)&amp;MID(COMPRAS!D9872,1,2),IVA!W:W,0)),"SIN COD.")</f>
        <v>0</v>
      </c>
      <c r="CH9972">
        <f ca="1">IFERROR(INDIRECT("IVA!Y"&amp;MATCH(MID(COMPRAS!C9872,1,2)&amp;MID(COMPRAS!F9872,1,2)&amp;MID(COMPRAS!D9872,1,2),IVA!W:W,0)),"SIN COD.")</f>
        <v>0</v>
      </c>
    </row>
    <row r="9973" spans="1:86" x14ac:dyDescent="0.25">
      <c r="A9973"/>
      <c r="B9973"/>
      <c r="D9973"/>
      <c r="AL9973">
        <f t="shared" si="1085"/>
        <v>0</v>
      </c>
      <c r="AQ9973">
        <f t="shared" si="1086"/>
        <v>0</v>
      </c>
      <c r="AR9973" t="str">
        <f>IFERROR(IF(OR(AP9973=338,AP9973=340,AP9973=341,AP9973=342,AP9973="342A",AP9973="342B"),PorcenRet(AP9973,AT9973,AU9973),INDEX(PORCENTAJEBUSCAR,MATCH(AP9973,CódigoRET,0),4)*1),"")</f>
        <v/>
      </c>
      <c r="AS9973">
        <f t="shared" si="1087"/>
        <v>0</v>
      </c>
      <c r="BF9973" t="str">
        <f>IFERROR(IF(OR(BD9973=338,BD9973=340,BD9973=341,BD9973=342,BD9973="342A",BD9973="342B"),PorcenRet(BD9973,BH9973,BI9973),INDEX(PORCENTAJEBUSCAR,MATCH(BD9973,CódigoRET,0),4)*1),"")</f>
        <v/>
      </c>
      <c r="BG9973">
        <f t="shared" si="1088"/>
        <v>0</v>
      </c>
      <c r="BO9973">
        <f t="shared" si="1089"/>
        <v>0</v>
      </c>
      <c r="CC9973">
        <f t="shared" si="1090"/>
        <v>0</v>
      </c>
      <c r="CD9973">
        <f t="shared" si="1091"/>
        <v>0</v>
      </c>
      <c r="CG9973">
        <f ca="1">IFERROR(INDIRECT("IVA!X"&amp;MATCH(MID(COMPRAS!C9873,1,2)&amp;MID(COMPRAS!F9873,1,2)&amp;MID(COMPRAS!D9873,1,2),IVA!W:W,0)),"SIN COD.")</f>
        <v>0</v>
      </c>
      <c r="CH9973">
        <f ca="1">IFERROR(INDIRECT("IVA!Y"&amp;MATCH(MID(COMPRAS!C9873,1,2)&amp;MID(COMPRAS!F9873,1,2)&amp;MID(COMPRAS!D9873,1,2),IVA!W:W,0)),"SIN COD.")</f>
        <v>0</v>
      </c>
    </row>
    <row r="9974" spans="1:86" x14ac:dyDescent="0.25">
      <c r="A9974"/>
      <c r="B9974"/>
      <c r="D9974"/>
      <c r="AL9974">
        <f t="shared" si="1085"/>
        <v>0</v>
      </c>
      <c r="AQ9974">
        <f t="shared" si="1086"/>
        <v>0</v>
      </c>
      <c r="AR9974" t="str">
        <f>IFERROR(IF(OR(AP9974=338,AP9974=340,AP9974=341,AP9974=342,AP9974="342A",AP9974="342B"),PorcenRet(AP9974,AT9974,AU9974),INDEX(PORCENTAJEBUSCAR,MATCH(AP9974,CódigoRET,0),4)*1),"")</f>
        <v/>
      </c>
      <c r="AS9974">
        <f t="shared" si="1087"/>
        <v>0</v>
      </c>
      <c r="BF9974" t="str">
        <f>IFERROR(IF(OR(BD9974=338,BD9974=340,BD9974=341,BD9974=342,BD9974="342A",BD9974="342B"),PorcenRet(BD9974,BH9974,BI9974),INDEX(PORCENTAJEBUSCAR,MATCH(BD9974,CódigoRET,0),4)*1),"")</f>
        <v/>
      </c>
      <c r="BG9974">
        <f t="shared" si="1088"/>
        <v>0</v>
      </c>
      <c r="BO9974">
        <f t="shared" si="1089"/>
        <v>0</v>
      </c>
      <c r="CC9974">
        <f t="shared" si="1090"/>
        <v>0</v>
      </c>
      <c r="CD9974">
        <f t="shared" si="1091"/>
        <v>0</v>
      </c>
      <c r="CG9974">
        <f ca="1">IFERROR(INDIRECT("IVA!X"&amp;MATCH(MID(COMPRAS!C9874,1,2)&amp;MID(COMPRAS!F9874,1,2)&amp;MID(COMPRAS!D9874,1,2),IVA!W:W,0)),"SIN COD.")</f>
        <v>0</v>
      </c>
      <c r="CH9974">
        <f ca="1">IFERROR(INDIRECT("IVA!Y"&amp;MATCH(MID(COMPRAS!C9874,1,2)&amp;MID(COMPRAS!F9874,1,2)&amp;MID(COMPRAS!D9874,1,2),IVA!W:W,0)),"SIN COD.")</f>
        <v>0</v>
      </c>
    </row>
    <row r="9975" spans="1:86" x14ac:dyDescent="0.25">
      <c r="A9975"/>
      <c r="B9975"/>
      <c r="D9975"/>
      <c r="AL9975">
        <f t="shared" si="1085"/>
        <v>0</v>
      </c>
      <c r="AQ9975">
        <f t="shared" si="1086"/>
        <v>0</v>
      </c>
      <c r="AR9975" t="str">
        <f>IFERROR(IF(OR(AP9975=338,AP9975=340,AP9975=341,AP9975=342,AP9975="342A",AP9975="342B"),PorcenRet(AP9975,AT9975,AU9975),INDEX(PORCENTAJEBUSCAR,MATCH(AP9975,CódigoRET,0),4)*1),"")</f>
        <v/>
      </c>
      <c r="AS9975">
        <f t="shared" si="1087"/>
        <v>0</v>
      </c>
      <c r="BF9975" t="str">
        <f>IFERROR(IF(OR(BD9975=338,BD9975=340,BD9975=341,BD9975=342,BD9975="342A",BD9975="342B"),PorcenRet(BD9975,BH9975,BI9975),INDEX(PORCENTAJEBUSCAR,MATCH(BD9975,CódigoRET,0),4)*1),"")</f>
        <v/>
      </c>
      <c r="BG9975">
        <f t="shared" si="1088"/>
        <v>0</v>
      </c>
      <c r="BO9975">
        <f t="shared" si="1089"/>
        <v>0</v>
      </c>
      <c r="CC9975">
        <f t="shared" si="1090"/>
        <v>0</v>
      </c>
      <c r="CD9975">
        <f t="shared" si="1091"/>
        <v>0</v>
      </c>
      <c r="CG9975">
        <f ca="1">IFERROR(INDIRECT("IVA!X"&amp;MATCH(MID(COMPRAS!C9875,1,2)&amp;MID(COMPRAS!F9875,1,2)&amp;MID(COMPRAS!D9875,1,2),IVA!W:W,0)),"SIN COD.")</f>
        <v>0</v>
      </c>
      <c r="CH9975">
        <f ca="1">IFERROR(INDIRECT("IVA!Y"&amp;MATCH(MID(COMPRAS!C9875,1,2)&amp;MID(COMPRAS!F9875,1,2)&amp;MID(COMPRAS!D9875,1,2),IVA!W:W,0)),"SIN COD.")</f>
        <v>0</v>
      </c>
    </row>
    <row r="9976" spans="1:86" x14ac:dyDescent="0.25">
      <c r="A9976"/>
      <c r="B9976"/>
      <c r="D9976"/>
      <c r="AL9976">
        <f t="shared" si="1085"/>
        <v>0</v>
      </c>
      <c r="AQ9976">
        <f t="shared" si="1086"/>
        <v>0</v>
      </c>
      <c r="AR9976" t="str">
        <f>IFERROR(IF(OR(AP9976=338,AP9976=340,AP9976=341,AP9976=342,AP9976="342A",AP9976="342B"),PorcenRet(AP9976,AT9976,AU9976),INDEX(PORCENTAJEBUSCAR,MATCH(AP9976,CódigoRET,0),4)*1),"")</f>
        <v/>
      </c>
      <c r="AS9976">
        <f t="shared" si="1087"/>
        <v>0</v>
      </c>
      <c r="BF9976" t="str">
        <f>IFERROR(IF(OR(BD9976=338,BD9976=340,BD9976=341,BD9976=342,BD9976="342A",BD9976="342B"),PorcenRet(BD9976,BH9976,BI9976),INDEX(PORCENTAJEBUSCAR,MATCH(BD9976,CódigoRET,0),4)*1),"")</f>
        <v/>
      </c>
      <c r="BG9976">
        <f t="shared" si="1088"/>
        <v>0</v>
      </c>
      <c r="BO9976">
        <f t="shared" si="1089"/>
        <v>0</v>
      </c>
      <c r="CC9976">
        <f t="shared" si="1090"/>
        <v>0</v>
      </c>
      <c r="CD9976">
        <f t="shared" si="1091"/>
        <v>0</v>
      </c>
      <c r="CG9976">
        <f ca="1">IFERROR(INDIRECT("IVA!X"&amp;MATCH(MID(COMPRAS!C9876,1,2)&amp;MID(COMPRAS!F9876,1,2)&amp;MID(COMPRAS!D9876,1,2),IVA!W:W,0)),"SIN COD.")</f>
        <v>0</v>
      </c>
      <c r="CH9976">
        <f ca="1">IFERROR(INDIRECT("IVA!Y"&amp;MATCH(MID(COMPRAS!C9876,1,2)&amp;MID(COMPRAS!F9876,1,2)&amp;MID(COMPRAS!D9876,1,2),IVA!W:W,0)),"SIN COD.")</f>
        <v>0</v>
      </c>
    </row>
    <row r="9977" spans="1:86" x14ac:dyDescent="0.25">
      <c r="A9977"/>
      <c r="B9977"/>
      <c r="D9977"/>
      <c r="AL9977">
        <f t="shared" si="1085"/>
        <v>0</v>
      </c>
      <c r="AQ9977">
        <f t="shared" si="1086"/>
        <v>0</v>
      </c>
      <c r="AR9977" t="str">
        <f>IFERROR(IF(OR(AP9977=338,AP9977=340,AP9977=341,AP9977=342,AP9977="342A",AP9977="342B"),PorcenRet(AP9977,AT9977,AU9977),INDEX(PORCENTAJEBUSCAR,MATCH(AP9977,CódigoRET,0),4)*1),"")</f>
        <v/>
      </c>
      <c r="AS9977">
        <f t="shared" si="1087"/>
        <v>0</v>
      </c>
      <c r="BF9977" t="str">
        <f>IFERROR(IF(OR(BD9977=338,BD9977=340,BD9977=341,BD9977=342,BD9977="342A",BD9977="342B"),PorcenRet(BD9977,BH9977,BI9977),INDEX(PORCENTAJEBUSCAR,MATCH(BD9977,CódigoRET,0),4)*1),"")</f>
        <v/>
      </c>
      <c r="BG9977">
        <f t="shared" si="1088"/>
        <v>0</v>
      </c>
      <c r="BO9977">
        <f t="shared" si="1089"/>
        <v>0</v>
      </c>
      <c r="CC9977">
        <f t="shared" si="1090"/>
        <v>0</v>
      </c>
      <c r="CD9977">
        <f t="shared" si="1091"/>
        <v>0</v>
      </c>
      <c r="CG9977">
        <f ca="1">IFERROR(INDIRECT("IVA!X"&amp;MATCH(MID(COMPRAS!C9877,1,2)&amp;MID(COMPRAS!F9877,1,2)&amp;MID(COMPRAS!D9877,1,2),IVA!W:W,0)),"SIN COD.")</f>
        <v>0</v>
      </c>
      <c r="CH9977">
        <f ca="1">IFERROR(INDIRECT("IVA!Y"&amp;MATCH(MID(COMPRAS!C9877,1,2)&amp;MID(COMPRAS!F9877,1,2)&amp;MID(COMPRAS!D9877,1,2),IVA!W:W,0)),"SIN COD.")</f>
        <v>0</v>
      </c>
    </row>
    <row r="9978" spans="1:86" x14ac:dyDescent="0.25">
      <c r="A9978"/>
      <c r="B9978"/>
      <c r="D9978"/>
      <c r="AL9978">
        <f t="shared" si="1085"/>
        <v>0</v>
      </c>
      <c r="AQ9978">
        <f t="shared" si="1086"/>
        <v>0</v>
      </c>
      <c r="AR9978" t="str">
        <f>IFERROR(IF(OR(AP9978=338,AP9978=340,AP9978=341,AP9978=342,AP9978="342A",AP9978="342B"),PorcenRet(AP9978,AT9978,AU9978),INDEX(PORCENTAJEBUSCAR,MATCH(AP9978,CódigoRET,0),4)*1),"")</f>
        <v/>
      </c>
      <c r="AS9978">
        <f t="shared" si="1087"/>
        <v>0</v>
      </c>
      <c r="BF9978" t="str">
        <f>IFERROR(IF(OR(BD9978=338,BD9978=340,BD9978=341,BD9978=342,BD9978="342A",BD9978="342B"),PorcenRet(BD9978,BH9978,BI9978),INDEX(PORCENTAJEBUSCAR,MATCH(BD9978,CódigoRET,0),4)*1),"")</f>
        <v/>
      </c>
      <c r="BG9978">
        <f t="shared" si="1088"/>
        <v>0</v>
      </c>
      <c r="BO9978">
        <f t="shared" si="1089"/>
        <v>0</v>
      </c>
      <c r="CC9978">
        <f t="shared" si="1090"/>
        <v>0</v>
      </c>
      <c r="CD9978">
        <f t="shared" si="1091"/>
        <v>0</v>
      </c>
      <c r="CG9978">
        <f ca="1">IFERROR(INDIRECT("IVA!X"&amp;MATCH(MID(COMPRAS!C9878,1,2)&amp;MID(COMPRAS!F9878,1,2)&amp;MID(COMPRAS!D9878,1,2),IVA!W:W,0)),"SIN COD.")</f>
        <v>0</v>
      </c>
      <c r="CH9978">
        <f ca="1">IFERROR(INDIRECT("IVA!Y"&amp;MATCH(MID(COMPRAS!C9878,1,2)&amp;MID(COMPRAS!F9878,1,2)&amp;MID(COMPRAS!D9878,1,2),IVA!W:W,0)),"SIN COD.")</f>
        <v>0</v>
      </c>
    </row>
    <row r="9979" spans="1:86" x14ac:dyDescent="0.25">
      <c r="A9979"/>
      <c r="B9979"/>
      <c r="D9979"/>
      <c r="AL9979">
        <f t="shared" si="1085"/>
        <v>0</v>
      </c>
      <c r="AQ9979">
        <f t="shared" si="1086"/>
        <v>0</v>
      </c>
      <c r="AR9979" t="str">
        <f>IFERROR(IF(OR(AP9979=338,AP9979=340,AP9979=341,AP9979=342,AP9979="342A",AP9979="342B"),PorcenRet(AP9979,AT9979,AU9979),INDEX(PORCENTAJEBUSCAR,MATCH(AP9979,CódigoRET,0),4)*1),"")</f>
        <v/>
      </c>
      <c r="AS9979">
        <f t="shared" si="1087"/>
        <v>0</v>
      </c>
      <c r="BF9979" t="str">
        <f>IFERROR(IF(OR(BD9979=338,BD9979=340,BD9979=341,BD9979=342,BD9979="342A",BD9979="342B"),PorcenRet(BD9979,BH9979,BI9979),INDEX(PORCENTAJEBUSCAR,MATCH(BD9979,CódigoRET,0),4)*1),"")</f>
        <v/>
      </c>
      <c r="BG9979">
        <f t="shared" si="1088"/>
        <v>0</v>
      </c>
      <c r="BO9979">
        <f t="shared" si="1089"/>
        <v>0</v>
      </c>
      <c r="CC9979">
        <f t="shared" si="1090"/>
        <v>0</v>
      </c>
      <c r="CD9979">
        <f t="shared" si="1091"/>
        <v>0</v>
      </c>
      <c r="CG9979">
        <f ca="1">IFERROR(INDIRECT("IVA!X"&amp;MATCH(MID(COMPRAS!C9879,1,2)&amp;MID(COMPRAS!F9879,1,2)&amp;MID(COMPRAS!D9879,1,2),IVA!W:W,0)),"SIN COD.")</f>
        <v>0</v>
      </c>
      <c r="CH9979">
        <f ca="1">IFERROR(INDIRECT("IVA!Y"&amp;MATCH(MID(COMPRAS!C9879,1,2)&amp;MID(COMPRAS!F9879,1,2)&amp;MID(COMPRAS!D9879,1,2),IVA!W:W,0)),"SIN COD.")</f>
        <v>0</v>
      </c>
    </row>
    <row r="9980" spans="1:86" x14ac:dyDescent="0.25">
      <c r="A9980"/>
      <c r="B9980"/>
      <c r="D9980"/>
      <c r="AL9980">
        <f t="shared" si="1085"/>
        <v>0</v>
      </c>
      <c r="AQ9980">
        <f t="shared" si="1086"/>
        <v>0</v>
      </c>
      <c r="AR9980" t="str">
        <f>IFERROR(IF(OR(AP9980=338,AP9980=340,AP9980=341,AP9980=342,AP9980="342A",AP9980="342B"),PorcenRet(AP9980,AT9980,AU9980),INDEX(PORCENTAJEBUSCAR,MATCH(AP9980,CódigoRET,0),4)*1),"")</f>
        <v/>
      </c>
      <c r="AS9980">
        <f t="shared" si="1087"/>
        <v>0</v>
      </c>
      <c r="BF9980" t="str">
        <f>IFERROR(IF(OR(BD9980=338,BD9980=340,BD9980=341,BD9980=342,BD9980="342A",BD9980="342B"),PorcenRet(BD9980,BH9980,BI9980),INDEX(PORCENTAJEBUSCAR,MATCH(BD9980,CódigoRET,0),4)*1),"")</f>
        <v/>
      </c>
      <c r="BG9980">
        <f t="shared" si="1088"/>
        <v>0</v>
      </c>
      <c r="BO9980">
        <f t="shared" si="1089"/>
        <v>0</v>
      </c>
      <c r="CC9980">
        <f t="shared" si="1090"/>
        <v>0</v>
      </c>
      <c r="CD9980">
        <f t="shared" si="1091"/>
        <v>0</v>
      </c>
      <c r="CG9980">
        <f ca="1">IFERROR(INDIRECT("IVA!X"&amp;MATCH(MID(COMPRAS!C9880,1,2)&amp;MID(COMPRAS!F9880,1,2)&amp;MID(COMPRAS!D9880,1,2),IVA!W:W,0)),"SIN COD.")</f>
        <v>0</v>
      </c>
      <c r="CH9980">
        <f ca="1">IFERROR(INDIRECT("IVA!Y"&amp;MATCH(MID(COMPRAS!C9880,1,2)&amp;MID(COMPRAS!F9880,1,2)&amp;MID(COMPRAS!D9880,1,2),IVA!W:W,0)),"SIN COD.")</f>
        <v>0</v>
      </c>
    </row>
    <row r="9981" spans="1:86" x14ac:dyDescent="0.25">
      <c r="A9981"/>
      <c r="B9981"/>
      <c r="D9981"/>
      <c r="AL9981">
        <f t="shared" si="1085"/>
        <v>0</v>
      </c>
      <c r="AQ9981">
        <f t="shared" si="1086"/>
        <v>0</v>
      </c>
      <c r="AR9981" t="str">
        <f>IFERROR(IF(OR(AP9981=338,AP9981=340,AP9981=341,AP9981=342,AP9981="342A",AP9981="342B"),PorcenRet(AP9981,AT9981,AU9981),INDEX(PORCENTAJEBUSCAR,MATCH(AP9981,CódigoRET,0),4)*1),"")</f>
        <v/>
      </c>
      <c r="AS9981">
        <f t="shared" si="1087"/>
        <v>0</v>
      </c>
      <c r="BF9981" t="str">
        <f>IFERROR(IF(OR(BD9981=338,BD9981=340,BD9981=341,BD9981=342,BD9981="342A",BD9981="342B"),PorcenRet(BD9981,BH9981,BI9981),INDEX(PORCENTAJEBUSCAR,MATCH(BD9981,CódigoRET,0),4)*1),"")</f>
        <v/>
      </c>
      <c r="BG9981">
        <f t="shared" si="1088"/>
        <v>0</v>
      </c>
      <c r="BO9981">
        <f t="shared" si="1089"/>
        <v>0</v>
      </c>
      <c r="CC9981">
        <f t="shared" si="1090"/>
        <v>0</v>
      </c>
      <c r="CD9981">
        <f t="shared" si="1091"/>
        <v>0</v>
      </c>
      <c r="CG9981">
        <f ca="1">IFERROR(INDIRECT("IVA!X"&amp;MATCH(MID(COMPRAS!C9881,1,2)&amp;MID(COMPRAS!F9881,1,2)&amp;MID(COMPRAS!D9881,1,2),IVA!W:W,0)),"SIN COD.")</f>
        <v>0</v>
      </c>
      <c r="CH9981">
        <f ca="1">IFERROR(INDIRECT("IVA!Y"&amp;MATCH(MID(COMPRAS!C9881,1,2)&amp;MID(COMPRAS!F9881,1,2)&amp;MID(COMPRAS!D9881,1,2),IVA!W:W,0)),"SIN COD.")</f>
        <v>0</v>
      </c>
    </row>
    <row r="9982" spans="1:86" x14ac:dyDescent="0.25">
      <c r="A9982"/>
      <c r="B9982"/>
      <c r="D9982"/>
      <c r="AL9982">
        <f t="shared" si="1085"/>
        <v>0</v>
      </c>
      <c r="AQ9982">
        <f t="shared" si="1086"/>
        <v>0</v>
      </c>
      <c r="AR9982" t="str">
        <f>IFERROR(IF(OR(AP9982=338,AP9982=340,AP9982=341,AP9982=342,AP9982="342A",AP9982="342B"),PorcenRet(AP9982,AT9982,AU9982),INDEX(PORCENTAJEBUSCAR,MATCH(AP9982,CódigoRET,0),4)*1),"")</f>
        <v/>
      </c>
      <c r="AS9982">
        <f t="shared" si="1087"/>
        <v>0</v>
      </c>
      <c r="BF9982" t="str">
        <f>IFERROR(IF(OR(BD9982=338,BD9982=340,BD9982=341,BD9982=342,BD9982="342A",BD9982="342B"),PorcenRet(BD9982,BH9982,BI9982),INDEX(PORCENTAJEBUSCAR,MATCH(BD9982,CódigoRET,0),4)*1),"")</f>
        <v/>
      </c>
      <c r="BG9982">
        <f t="shared" si="1088"/>
        <v>0</v>
      </c>
      <c r="BO9982">
        <f t="shared" si="1089"/>
        <v>0</v>
      </c>
      <c r="CC9982">
        <f t="shared" si="1090"/>
        <v>0</v>
      </c>
      <c r="CD9982">
        <f t="shared" si="1091"/>
        <v>0</v>
      </c>
      <c r="CG9982">
        <f ca="1">IFERROR(INDIRECT("IVA!X"&amp;MATCH(MID(COMPRAS!C9882,1,2)&amp;MID(COMPRAS!F9882,1,2)&amp;MID(COMPRAS!D9882,1,2),IVA!W:W,0)),"SIN COD.")</f>
        <v>0</v>
      </c>
      <c r="CH9982">
        <f ca="1">IFERROR(INDIRECT("IVA!Y"&amp;MATCH(MID(COMPRAS!C9882,1,2)&amp;MID(COMPRAS!F9882,1,2)&amp;MID(COMPRAS!D9882,1,2),IVA!W:W,0)),"SIN COD.")</f>
        <v>0</v>
      </c>
    </row>
    <row r="9983" spans="1:86" x14ac:dyDescent="0.25">
      <c r="A9983"/>
      <c r="B9983"/>
      <c r="D9983"/>
      <c r="AL9983">
        <f t="shared" si="1085"/>
        <v>0</v>
      </c>
      <c r="AQ9983">
        <f t="shared" si="1086"/>
        <v>0</v>
      </c>
      <c r="AR9983" t="str">
        <f>IFERROR(IF(OR(AP9983=338,AP9983=340,AP9983=341,AP9983=342,AP9983="342A",AP9983="342B"),PorcenRet(AP9983,AT9983,AU9983),INDEX(PORCENTAJEBUSCAR,MATCH(AP9983,CódigoRET,0),4)*1),"")</f>
        <v/>
      </c>
      <c r="AS9983">
        <f t="shared" si="1087"/>
        <v>0</v>
      </c>
      <c r="BF9983" t="str">
        <f>IFERROR(IF(OR(BD9983=338,BD9983=340,BD9983=341,BD9983=342,BD9983="342A",BD9983="342B"),PorcenRet(BD9983,BH9983,BI9983),INDEX(PORCENTAJEBUSCAR,MATCH(BD9983,CódigoRET,0),4)*1),"")</f>
        <v/>
      </c>
      <c r="BG9983">
        <f t="shared" si="1088"/>
        <v>0</v>
      </c>
      <c r="BO9983">
        <f t="shared" si="1089"/>
        <v>0</v>
      </c>
      <c r="CC9983">
        <f t="shared" si="1090"/>
        <v>0</v>
      </c>
      <c r="CD9983">
        <f t="shared" si="1091"/>
        <v>0</v>
      </c>
      <c r="CG9983">
        <f ca="1">IFERROR(INDIRECT("IVA!X"&amp;MATCH(MID(COMPRAS!C9883,1,2)&amp;MID(COMPRAS!F9883,1,2)&amp;MID(COMPRAS!D9883,1,2),IVA!W:W,0)),"SIN COD.")</f>
        <v>0</v>
      </c>
      <c r="CH9983">
        <f ca="1">IFERROR(INDIRECT("IVA!Y"&amp;MATCH(MID(COMPRAS!C9883,1,2)&amp;MID(COMPRAS!F9883,1,2)&amp;MID(COMPRAS!D9883,1,2),IVA!W:W,0)),"SIN COD.")</f>
        <v>0</v>
      </c>
    </row>
    <row r="9984" spans="1:86" x14ac:dyDescent="0.25">
      <c r="A9984"/>
      <c r="B9984"/>
      <c r="D9984"/>
      <c r="AL9984">
        <f t="shared" si="1085"/>
        <v>0</v>
      </c>
      <c r="AQ9984">
        <f t="shared" si="1086"/>
        <v>0</v>
      </c>
      <c r="AR9984" t="str">
        <f>IFERROR(IF(OR(AP9984=338,AP9984=340,AP9984=341,AP9984=342,AP9984="342A",AP9984="342B"),PorcenRet(AP9984,AT9984,AU9984),INDEX(PORCENTAJEBUSCAR,MATCH(AP9984,CódigoRET,0),4)*1),"")</f>
        <v/>
      </c>
      <c r="AS9984">
        <f t="shared" si="1087"/>
        <v>0</v>
      </c>
      <c r="BF9984" t="str">
        <f>IFERROR(IF(OR(BD9984=338,BD9984=340,BD9984=341,BD9984=342,BD9984="342A",BD9984="342B"),PorcenRet(BD9984,BH9984,BI9984),INDEX(PORCENTAJEBUSCAR,MATCH(BD9984,CódigoRET,0),4)*1),"")</f>
        <v/>
      </c>
      <c r="BG9984">
        <f t="shared" si="1088"/>
        <v>0</v>
      </c>
      <c r="BO9984">
        <f t="shared" si="1089"/>
        <v>0</v>
      </c>
      <c r="CC9984">
        <f t="shared" si="1090"/>
        <v>0</v>
      </c>
      <c r="CD9984">
        <f t="shared" si="1091"/>
        <v>0</v>
      </c>
      <c r="CG9984">
        <f ca="1">IFERROR(INDIRECT("IVA!X"&amp;MATCH(MID(COMPRAS!C9884,1,2)&amp;MID(COMPRAS!F9884,1,2)&amp;MID(COMPRAS!D9884,1,2),IVA!W:W,0)),"SIN COD.")</f>
        <v>0</v>
      </c>
      <c r="CH9984">
        <f ca="1">IFERROR(INDIRECT("IVA!Y"&amp;MATCH(MID(COMPRAS!C9884,1,2)&amp;MID(COMPRAS!F9884,1,2)&amp;MID(COMPRAS!D9884,1,2),IVA!W:W,0)),"SIN COD.")</f>
        <v>0</v>
      </c>
    </row>
    <row r="9985" spans="1:86" x14ac:dyDescent="0.25">
      <c r="A9985"/>
      <c r="B9985"/>
      <c r="D9985"/>
      <c r="AL9985">
        <f t="shared" si="1085"/>
        <v>0</v>
      </c>
      <c r="AQ9985">
        <f t="shared" si="1086"/>
        <v>0</v>
      </c>
      <c r="AR9985" t="str">
        <f>IFERROR(IF(OR(AP9985=338,AP9985=340,AP9985=341,AP9985=342,AP9985="342A",AP9985="342B"),PorcenRet(AP9985,AT9985,AU9985),INDEX(PORCENTAJEBUSCAR,MATCH(AP9985,CódigoRET,0),4)*1),"")</f>
        <v/>
      </c>
      <c r="AS9985">
        <f t="shared" si="1087"/>
        <v>0</v>
      </c>
      <c r="BF9985" t="str">
        <f>IFERROR(IF(OR(BD9985=338,BD9985=340,BD9985=341,BD9985=342,BD9985="342A",BD9985="342B"),PorcenRet(BD9985,BH9985,BI9985),INDEX(PORCENTAJEBUSCAR,MATCH(BD9985,CódigoRET,0),4)*1),"")</f>
        <v/>
      </c>
      <c r="BG9985">
        <f t="shared" si="1088"/>
        <v>0</v>
      </c>
      <c r="BO9985">
        <f t="shared" si="1089"/>
        <v>0</v>
      </c>
      <c r="CC9985">
        <f t="shared" si="1090"/>
        <v>0</v>
      </c>
      <c r="CD9985">
        <f t="shared" si="1091"/>
        <v>0</v>
      </c>
      <c r="CG9985">
        <f ca="1">IFERROR(INDIRECT("IVA!X"&amp;MATCH(MID(COMPRAS!C9885,1,2)&amp;MID(COMPRAS!F9885,1,2)&amp;MID(COMPRAS!D9885,1,2),IVA!W:W,0)),"SIN COD.")</f>
        <v>0</v>
      </c>
      <c r="CH9985">
        <f ca="1">IFERROR(INDIRECT("IVA!Y"&amp;MATCH(MID(COMPRAS!C9885,1,2)&amp;MID(COMPRAS!F9885,1,2)&amp;MID(COMPRAS!D9885,1,2),IVA!W:W,0)),"SIN COD.")</f>
        <v>0</v>
      </c>
    </row>
    <row r="9986" spans="1:86" x14ac:dyDescent="0.25">
      <c r="A9986"/>
      <c r="B9986"/>
      <c r="D9986"/>
      <c r="AL9986">
        <f t="shared" ref="AL9986:AL9999" si="1092">O9986+P9986+Q9986+R9986+S9986+T9986+U9986+V9986</f>
        <v>0</v>
      </c>
      <c r="AQ9986">
        <f t="shared" ref="AQ9986:AQ9999" si="1093">+P9986+Q9986+R9986+S9986-BE9986-BQ9986-BW9986+O9986</f>
        <v>0</v>
      </c>
      <c r="AR9986" t="str">
        <f>IFERROR(IF(OR(AP9986=338,AP9986=340,AP9986=341,AP9986=342,AP9986="342A",AP9986="342B"),PorcenRet(AP9986,AT9986,AU9986),INDEX(PORCENTAJEBUSCAR,MATCH(AP9986,CódigoRET,0),4)*1),"")</f>
        <v/>
      </c>
      <c r="AS9986">
        <f t="shared" ref="AS9986:AS9999" si="1094">ROUND(IF(AP9986="",0,AQ9986*(AR9986/100)),2)</f>
        <v>0</v>
      </c>
      <c r="BF9986" t="str">
        <f>IFERROR(IF(OR(BD9986=338,BD9986=340,BD9986=341,BD9986=342,BD9986="342A",BD9986="342B"),PorcenRet(BD9986,BH9986,BI9986),INDEX(PORCENTAJEBUSCAR,MATCH(BD9986,CódigoRET,0),4)*1),"")</f>
        <v/>
      </c>
      <c r="BG9986">
        <f t="shared" ref="BG9986:BG9999" si="1095">ROUND(IF(BD9986="",0,BE9986*(BF9986/100)),2)</f>
        <v>0</v>
      </c>
      <c r="BO9986">
        <f t="shared" ref="BO9986:BO9999" si="1096">IF(MID(F9986,1,2)="41",SUM(O9986:S9986),0)</f>
        <v>0</v>
      </c>
      <c r="CC9986">
        <f t="shared" ref="CC9986:CC9999" si="1097">O9986+P9986+Q9986+R9986+S9986</f>
        <v>0</v>
      </c>
      <c r="CD9986">
        <f t="shared" ref="CD9986:CD9999" si="1098">T9986+U9986</f>
        <v>0</v>
      </c>
      <c r="CG9986">
        <f ca="1">IFERROR(INDIRECT("IVA!X"&amp;MATCH(MID(COMPRAS!C9886,1,2)&amp;MID(COMPRAS!F9886,1,2)&amp;MID(COMPRAS!D9886,1,2),IVA!W:W,0)),"SIN COD.")</f>
        <v>0</v>
      </c>
      <c r="CH9986">
        <f ca="1">IFERROR(INDIRECT("IVA!Y"&amp;MATCH(MID(COMPRAS!C9886,1,2)&amp;MID(COMPRAS!F9886,1,2)&amp;MID(COMPRAS!D9886,1,2),IVA!W:W,0)),"SIN COD.")</f>
        <v>0</v>
      </c>
    </row>
    <row r="9987" spans="1:86" x14ac:dyDescent="0.25">
      <c r="A9987"/>
      <c r="B9987"/>
      <c r="D9987"/>
      <c r="AL9987">
        <f t="shared" si="1092"/>
        <v>0</v>
      </c>
      <c r="AQ9987">
        <f t="shared" si="1093"/>
        <v>0</v>
      </c>
      <c r="AR9987" t="str">
        <f>IFERROR(IF(OR(AP9987=338,AP9987=340,AP9987=341,AP9987=342,AP9987="342A",AP9987="342B"),PorcenRet(AP9987,AT9987,AU9987),INDEX(PORCENTAJEBUSCAR,MATCH(AP9987,CódigoRET,0),4)*1),"")</f>
        <v/>
      </c>
      <c r="AS9987">
        <f t="shared" si="1094"/>
        <v>0</v>
      </c>
      <c r="BF9987" t="str">
        <f>IFERROR(IF(OR(BD9987=338,BD9987=340,BD9987=341,BD9987=342,BD9987="342A",BD9987="342B"),PorcenRet(BD9987,BH9987,BI9987),INDEX(PORCENTAJEBUSCAR,MATCH(BD9987,CódigoRET,0),4)*1),"")</f>
        <v/>
      </c>
      <c r="BG9987">
        <f t="shared" si="1095"/>
        <v>0</v>
      </c>
      <c r="BO9987">
        <f t="shared" si="1096"/>
        <v>0</v>
      </c>
      <c r="CC9987">
        <f t="shared" si="1097"/>
        <v>0</v>
      </c>
      <c r="CD9987">
        <f t="shared" si="1098"/>
        <v>0</v>
      </c>
      <c r="CG9987">
        <f ca="1">IFERROR(INDIRECT("IVA!X"&amp;MATCH(MID(COMPRAS!C9887,1,2)&amp;MID(COMPRAS!F9887,1,2)&amp;MID(COMPRAS!D9887,1,2),IVA!W:W,0)),"SIN COD.")</f>
        <v>0</v>
      </c>
      <c r="CH9987">
        <f ca="1">IFERROR(INDIRECT("IVA!Y"&amp;MATCH(MID(COMPRAS!C9887,1,2)&amp;MID(COMPRAS!F9887,1,2)&amp;MID(COMPRAS!D9887,1,2),IVA!W:W,0)),"SIN COD.")</f>
        <v>0</v>
      </c>
    </row>
    <row r="9988" spans="1:86" x14ac:dyDescent="0.25">
      <c r="A9988"/>
      <c r="B9988"/>
      <c r="D9988"/>
      <c r="AL9988">
        <f t="shared" si="1092"/>
        <v>0</v>
      </c>
      <c r="AQ9988">
        <f t="shared" si="1093"/>
        <v>0</v>
      </c>
      <c r="AR9988" t="str">
        <f>IFERROR(IF(OR(AP9988=338,AP9988=340,AP9988=341,AP9988=342,AP9988="342A",AP9988="342B"),PorcenRet(AP9988,AT9988,AU9988),INDEX(PORCENTAJEBUSCAR,MATCH(AP9988,CódigoRET,0),4)*1),"")</f>
        <v/>
      </c>
      <c r="AS9988">
        <f t="shared" si="1094"/>
        <v>0</v>
      </c>
      <c r="BF9988" t="str">
        <f>IFERROR(IF(OR(BD9988=338,BD9988=340,BD9988=341,BD9988=342,BD9988="342A",BD9988="342B"),PorcenRet(BD9988,BH9988,BI9988),INDEX(PORCENTAJEBUSCAR,MATCH(BD9988,CódigoRET,0),4)*1),"")</f>
        <v/>
      </c>
      <c r="BG9988">
        <f t="shared" si="1095"/>
        <v>0</v>
      </c>
      <c r="BO9988">
        <f t="shared" si="1096"/>
        <v>0</v>
      </c>
      <c r="CC9988">
        <f t="shared" si="1097"/>
        <v>0</v>
      </c>
      <c r="CD9988">
        <f t="shared" si="1098"/>
        <v>0</v>
      </c>
      <c r="CG9988">
        <f ca="1">IFERROR(INDIRECT("IVA!X"&amp;MATCH(MID(COMPRAS!C9888,1,2)&amp;MID(COMPRAS!F9888,1,2)&amp;MID(COMPRAS!D9888,1,2),IVA!W:W,0)),"SIN COD.")</f>
        <v>0</v>
      </c>
      <c r="CH9988">
        <f ca="1">IFERROR(INDIRECT("IVA!Y"&amp;MATCH(MID(COMPRAS!C9888,1,2)&amp;MID(COMPRAS!F9888,1,2)&amp;MID(COMPRAS!D9888,1,2),IVA!W:W,0)),"SIN COD.")</f>
        <v>0</v>
      </c>
    </row>
    <row r="9989" spans="1:86" x14ac:dyDescent="0.25">
      <c r="A9989"/>
      <c r="B9989"/>
      <c r="D9989"/>
      <c r="AL9989">
        <f t="shared" si="1092"/>
        <v>0</v>
      </c>
      <c r="AQ9989">
        <f t="shared" si="1093"/>
        <v>0</v>
      </c>
      <c r="AR9989" t="str">
        <f>IFERROR(IF(OR(AP9989=338,AP9989=340,AP9989=341,AP9989=342,AP9989="342A",AP9989="342B"),PorcenRet(AP9989,AT9989,AU9989),INDEX(PORCENTAJEBUSCAR,MATCH(AP9989,CódigoRET,0),4)*1),"")</f>
        <v/>
      </c>
      <c r="AS9989">
        <f t="shared" si="1094"/>
        <v>0</v>
      </c>
      <c r="BF9989" t="str">
        <f>IFERROR(IF(OR(BD9989=338,BD9989=340,BD9989=341,BD9989=342,BD9989="342A",BD9989="342B"),PorcenRet(BD9989,BH9989,BI9989),INDEX(PORCENTAJEBUSCAR,MATCH(BD9989,CódigoRET,0),4)*1),"")</f>
        <v/>
      </c>
      <c r="BG9989">
        <f t="shared" si="1095"/>
        <v>0</v>
      </c>
      <c r="BO9989">
        <f t="shared" si="1096"/>
        <v>0</v>
      </c>
      <c r="CC9989">
        <f t="shared" si="1097"/>
        <v>0</v>
      </c>
      <c r="CD9989">
        <f t="shared" si="1098"/>
        <v>0</v>
      </c>
      <c r="CG9989">
        <f ca="1">IFERROR(INDIRECT("IVA!X"&amp;MATCH(MID(COMPRAS!C9889,1,2)&amp;MID(COMPRAS!F9889,1,2)&amp;MID(COMPRAS!D9889,1,2),IVA!W:W,0)),"SIN COD.")</f>
        <v>0</v>
      </c>
      <c r="CH9989">
        <f ca="1">IFERROR(INDIRECT("IVA!Y"&amp;MATCH(MID(COMPRAS!C9889,1,2)&amp;MID(COMPRAS!F9889,1,2)&amp;MID(COMPRAS!D9889,1,2),IVA!W:W,0)),"SIN COD.")</f>
        <v>0</v>
      </c>
    </row>
    <row r="9990" spans="1:86" x14ac:dyDescent="0.25">
      <c r="A9990"/>
      <c r="B9990"/>
      <c r="D9990"/>
      <c r="AL9990">
        <f t="shared" si="1092"/>
        <v>0</v>
      </c>
      <c r="AQ9990">
        <f t="shared" si="1093"/>
        <v>0</v>
      </c>
      <c r="AR9990" t="str">
        <f>IFERROR(IF(OR(AP9990=338,AP9990=340,AP9990=341,AP9990=342,AP9990="342A",AP9990="342B"),PorcenRet(AP9990,AT9990,AU9990),INDEX(PORCENTAJEBUSCAR,MATCH(AP9990,CódigoRET,0),4)*1),"")</f>
        <v/>
      </c>
      <c r="AS9990">
        <f t="shared" si="1094"/>
        <v>0</v>
      </c>
      <c r="BF9990" t="str">
        <f>IFERROR(IF(OR(BD9990=338,BD9990=340,BD9990=341,BD9990=342,BD9990="342A",BD9990="342B"),PorcenRet(BD9990,BH9990,BI9990),INDEX(PORCENTAJEBUSCAR,MATCH(BD9990,CódigoRET,0),4)*1),"")</f>
        <v/>
      </c>
      <c r="BG9990">
        <f t="shared" si="1095"/>
        <v>0</v>
      </c>
      <c r="BO9990">
        <f t="shared" si="1096"/>
        <v>0</v>
      </c>
      <c r="CC9990">
        <f t="shared" si="1097"/>
        <v>0</v>
      </c>
      <c r="CD9990">
        <f t="shared" si="1098"/>
        <v>0</v>
      </c>
      <c r="CG9990">
        <f ca="1">IFERROR(INDIRECT("IVA!X"&amp;MATCH(MID(COMPRAS!C9890,1,2)&amp;MID(COMPRAS!F9890,1,2)&amp;MID(COMPRAS!D9890,1,2),IVA!W:W,0)),"SIN COD.")</f>
        <v>0</v>
      </c>
      <c r="CH9990">
        <f ca="1">IFERROR(INDIRECT("IVA!Y"&amp;MATCH(MID(COMPRAS!C9890,1,2)&amp;MID(COMPRAS!F9890,1,2)&amp;MID(COMPRAS!D9890,1,2),IVA!W:W,0)),"SIN COD.")</f>
        <v>0</v>
      </c>
    </row>
    <row r="9991" spans="1:86" x14ac:dyDescent="0.25">
      <c r="A9991"/>
      <c r="B9991"/>
      <c r="D9991"/>
      <c r="AL9991">
        <f t="shared" si="1092"/>
        <v>0</v>
      </c>
      <c r="AQ9991">
        <f t="shared" si="1093"/>
        <v>0</v>
      </c>
      <c r="AR9991" t="str">
        <f>IFERROR(IF(OR(AP9991=338,AP9991=340,AP9991=341,AP9991=342,AP9991="342A",AP9991="342B"),PorcenRet(AP9991,AT9991,AU9991),INDEX(PORCENTAJEBUSCAR,MATCH(AP9991,CódigoRET,0),4)*1),"")</f>
        <v/>
      </c>
      <c r="AS9991">
        <f t="shared" si="1094"/>
        <v>0</v>
      </c>
      <c r="BF9991" t="str">
        <f>IFERROR(IF(OR(BD9991=338,BD9991=340,BD9991=341,BD9991=342,BD9991="342A",BD9991="342B"),PorcenRet(BD9991,BH9991,BI9991),INDEX(PORCENTAJEBUSCAR,MATCH(BD9991,CódigoRET,0),4)*1),"")</f>
        <v/>
      </c>
      <c r="BG9991">
        <f t="shared" si="1095"/>
        <v>0</v>
      </c>
      <c r="BO9991">
        <f t="shared" si="1096"/>
        <v>0</v>
      </c>
      <c r="CC9991">
        <f t="shared" si="1097"/>
        <v>0</v>
      </c>
      <c r="CD9991">
        <f t="shared" si="1098"/>
        <v>0</v>
      </c>
      <c r="CG9991">
        <f ca="1">IFERROR(INDIRECT("IVA!X"&amp;MATCH(MID(COMPRAS!C9891,1,2)&amp;MID(COMPRAS!F9891,1,2)&amp;MID(COMPRAS!D9891,1,2),IVA!W:W,0)),"SIN COD.")</f>
        <v>0</v>
      </c>
      <c r="CH9991">
        <f ca="1">IFERROR(INDIRECT("IVA!Y"&amp;MATCH(MID(COMPRAS!C9891,1,2)&amp;MID(COMPRAS!F9891,1,2)&amp;MID(COMPRAS!D9891,1,2),IVA!W:W,0)),"SIN COD.")</f>
        <v>0</v>
      </c>
    </row>
    <row r="9992" spans="1:86" x14ac:dyDescent="0.25">
      <c r="A9992"/>
      <c r="B9992"/>
      <c r="D9992"/>
      <c r="AL9992">
        <f t="shared" si="1092"/>
        <v>0</v>
      </c>
      <c r="AQ9992">
        <f t="shared" si="1093"/>
        <v>0</v>
      </c>
      <c r="AR9992" t="str">
        <f>IFERROR(IF(OR(AP9992=338,AP9992=340,AP9992=341,AP9992=342,AP9992="342A",AP9992="342B"),PorcenRet(AP9992,AT9992,AU9992),INDEX(PORCENTAJEBUSCAR,MATCH(AP9992,CódigoRET,0),4)*1),"")</f>
        <v/>
      </c>
      <c r="AS9992">
        <f t="shared" si="1094"/>
        <v>0</v>
      </c>
      <c r="BF9992" t="str">
        <f>IFERROR(IF(OR(BD9992=338,BD9992=340,BD9992=341,BD9992=342,BD9992="342A",BD9992="342B"),PorcenRet(BD9992,BH9992,BI9992),INDEX(PORCENTAJEBUSCAR,MATCH(BD9992,CódigoRET,0),4)*1),"")</f>
        <v/>
      </c>
      <c r="BG9992">
        <f t="shared" si="1095"/>
        <v>0</v>
      </c>
      <c r="BO9992">
        <f t="shared" si="1096"/>
        <v>0</v>
      </c>
      <c r="CC9992">
        <f t="shared" si="1097"/>
        <v>0</v>
      </c>
      <c r="CD9992">
        <f t="shared" si="1098"/>
        <v>0</v>
      </c>
      <c r="CG9992">
        <f ca="1">IFERROR(INDIRECT("IVA!X"&amp;MATCH(MID(COMPRAS!C9892,1,2)&amp;MID(COMPRAS!F9892,1,2)&amp;MID(COMPRAS!D9892,1,2),IVA!W:W,0)),"SIN COD.")</f>
        <v>0</v>
      </c>
      <c r="CH9992">
        <f ca="1">IFERROR(INDIRECT("IVA!Y"&amp;MATCH(MID(COMPRAS!C9892,1,2)&amp;MID(COMPRAS!F9892,1,2)&amp;MID(COMPRAS!D9892,1,2),IVA!W:W,0)),"SIN COD.")</f>
        <v>0</v>
      </c>
    </row>
    <row r="9993" spans="1:86" x14ac:dyDescent="0.25">
      <c r="A9993"/>
      <c r="B9993"/>
      <c r="D9993"/>
      <c r="AL9993">
        <f t="shared" si="1092"/>
        <v>0</v>
      </c>
      <c r="AQ9993">
        <f t="shared" si="1093"/>
        <v>0</v>
      </c>
      <c r="AR9993" t="str">
        <f>IFERROR(IF(OR(AP9993=338,AP9993=340,AP9993=341,AP9993=342,AP9993="342A",AP9993="342B"),PorcenRet(AP9993,AT9993,AU9993),INDEX(PORCENTAJEBUSCAR,MATCH(AP9993,CódigoRET,0),4)*1),"")</f>
        <v/>
      </c>
      <c r="AS9993">
        <f t="shared" si="1094"/>
        <v>0</v>
      </c>
      <c r="BF9993" t="str">
        <f>IFERROR(IF(OR(BD9993=338,BD9993=340,BD9993=341,BD9993=342,BD9993="342A",BD9993="342B"),PorcenRet(BD9993,BH9993,BI9993),INDEX(PORCENTAJEBUSCAR,MATCH(BD9993,CódigoRET,0),4)*1),"")</f>
        <v/>
      </c>
      <c r="BG9993">
        <f t="shared" si="1095"/>
        <v>0</v>
      </c>
      <c r="BO9993">
        <f t="shared" si="1096"/>
        <v>0</v>
      </c>
      <c r="CC9993">
        <f t="shared" si="1097"/>
        <v>0</v>
      </c>
      <c r="CD9993">
        <f t="shared" si="1098"/>
        <v>0</v>
      </c>
      <c r="CG9993">
        <f ca="1">IFERROR(INDIRECT("IVA!X"&amp;MATCH(MID(COMPRAS!C9893,1,2)&amp;MID(COMPRAS!F9893,1,2)&amp;MID(COMPRAS!D9893,1,2),IVA!W:W,0)),"SIN COD.")</f>
        <v>0</v>
      </c>
      <c r="CH9993">
        <f ca="1">IFERROR(INDIRECT("IVA!Y"&amp;MATCH(MID(COMPRAS!C9893,1,2)&amp;MID(COMPRAS!F9893,1,2)&amp;MID(COMPRAS!D9893,1,2),IVA!W:W,0)),"SIN COD.")</f>
        <v>0</v>
      </c>
    </row>
    <row r="9994" spans="1:86" x14ac:dyDescent="0.25">
      <c r="A9994"/>
      <c r="B9994"/>
      <c r="D9994"/>
      <c r="AL9994">
        <f t="shared" si="1092"/>
        <v>0</v>
      </c>
      <c r="AQ9994">
        <f t="shared" si="1093"/>
        <v>0</v>
      </c>
      <c r="AR9994" t="str">
        <f>IFERROR(IF(OR(AP9994=338,AP9994=340,AP9994=341,AP9994=342,AP9994="342A",AP9994="342B"),PorcenRet(AP9994,AT9994,AU9994),INDEX(PORCENTAJEBUSCAR,MATCH(AP9994,CódigoRET,0),4)*1),"")</f>
        <v/>
      </c>
      <c r="AS9994">
        <f t="shared" si="1094"/>
        <v>0</v>
      </c>
      <c r="BF9994" t="str">
        <f>IFERROR(IF(OR(BD9994=338,BD9994=340,BD9994=341,BD9994=342,BD9994="342A",BD9994="342B"),PorcenRet(BD9994,BH9994,BI9994),INDEX(PORCENTAJEBUSCAR,MATCH(BD9994,CódigoRET,0),4)*1),"")</f>
        <v/>
      </c>
      <c r="BG9994">
        <f t="shared" si="1095"/>
        <v>0</v>
      </c>
      <c r="BO9994">
        <f t="shared" si="1096"/>
        <v>0</v>
      </c>
      <c r="CC9994">
        <f t="shared" si="1097"/>
        <v>0</v>
      </c>
      <c r="CD9994">
        <f t="shared" si="1098"/>
        <v>0</v>
      </c>
      <c r="CG9994">
        <f ca="1">IFERROR(INDIRECT("IVA!X"&amp;MATCH(MID(COMPRAS!C9894,1,2)&amp;MID(COMPRAS!F9894,1,2)&amp;MID(COMPRAS!D9894,1,2),IVA!W:W,0)),"SIN COD.")</f>
        <v>0</v>
      </c>
      <c r="CH9994">
        <f ca="1">IFERROR(INDIRECT("IVA!Y"&amp;MATCH(MID(COMPRAS!C9894,1,2)&amp;MID(COMPRAS!F9894,1,2)&amp;MID(COMPRAS!D9894,1,2),IVA!W:W,0)),"SIN COD.")</f>
        <v>0</v>
      </c>
    </row>
    <row r="9995" spans="1:86" x14ac:dyDescent="0.25">
      <c r="A9995"/>
      <c r="B9995"/>
      <c r="D9995"/>
      <c r="AL9995">
        <f t="shared" si="1092"/>
        <v>0</v>
      </c>
      <c r="AQ9995">
        <f t="shared" si="1093"/>
        <v>0</v>
      </c>
      <c r="AR9995" t="str">
        <f>IFERROR(IF(OR(AP9995=338,AP9995=340,AP9995=341,AP9995=342,AP9995="342A",AP9995="342B"),PorcenRet(AP9995,AT9995,AU9995),INDEX(PORCENTAJEBUSCAR,MATCH(AP9995,CódigoRET,0),4)*1),"")</f>
        <v/>
      </c>
      <c r="AS9995">
        <f t="shared" si="1094"/>
        <v>0</v>
      </c>
      <c r="BF9995" t="str">
        <f>IFERROR(IF(OR(BD9995=338,BD9995=340,BD9995=341,BD9995=342,BD9995="342A",BD9995="342B"),PorcenRet(BD9995,BH9995,BI9995),INDEX(PORCENTAJEBUSCAR,MATCH(BD9995,CódigoRET,0),4)*1),"")</f>
        <v/>
      </c>
      <c r="BG9995">
        <f t="shared" si="1095"/>
        <v>0</v>
      </c>
      <c r="BO9995">
        <f t="shared" si="1096"/>
        <v>0</v>
      </c>
      <c r="CC9995">
        <f t="shared" si="1097"/>
        <v>0</v>
      </c>
      <c r="CD9995">
        <f t="shared" si="1098"/>
        <v>0</v>
      </c>
      <c r="CG9995">
        <f ca="1">IFERROR(INDIRECT("IVA!X"&amp;MATCH(MID(COMPRAS!C9895,1,2)&amp;MID(COMPRAS!F9895,1,2)&amp;MID(COMPRAS!D9895,1,2),IVA!W:W,0)),"SIN COD.")</f>
        <v>0</v>
      </c>
      <c r="CH9995">
        <f ca="1">IFERROR(INDIRECT("IVA!Y"&amp;MATCH(MID(COMPRAS!C9895,1,2)&amp;MID(COMPRAS!F9895,1,2)&amp;MID(COMPRAS!D9895,1,2),IVA!W:W,0)),"SIN COD.")</f>
        <v>0</v>
      </c>
    </row>
    <row r="9996" spans="1:86" x14ac:dyDescent="0.25">
      <c r="A9996"/>
      <c r="B9996"/>
      <c r="D9996"/>
      <c r="AL9996">
        <f t="shared" si="1092"/>
        <v>0</v>
      </c>
      <c r="AQ9996">
        <f t="shared" si="1093"/>
        <v>0</v>
      </c>
      <c r="AR9996" t="str">
        <f>IFERROR(IF(OR(AP9996=338,AP9996=340,AP9996=341,AP9996=342,AP9996="342A",AP9996="342B"),PorcenRet(AP9996,AT9996,AU9996),INDEX(PORCENTAJEBUSCAR,MATCH(AP9996,CódigoRET,0),4)*1),"")</f>
        <v/>
      </c>
      <c r="AS9996">
        <f t="shared" si="1094"/>
        <v>0</v>
      </c>
      <c r="BF9996" t="str">
        <f>IFERROR(IF(OR(BD9996=338,BD9996=340,BD9996=341,BD9996=342,BD9996="342A",BD9996="342B"),PorcenRet(BD9996,BH9996,BI9996),INDEX(PORCENTAJEBUSCAR,MATCH(BD9996,CódigoRET,0),4)*1),"")</f>
        <v/>
      </c>
      <c r="BG9996">
        <f t="shared" si="1095"/>
        <v>0</v>
      </c>
      <c r="BO9996">
        <f t="shared" si="1096"/>
        <v>0</v>
      </c>
      <c r="CC9996">
        <f t="shared" si="1097"/>
        <v>0</v>
      </c>
      <c r="CD9996">
        <f t="shared" si="1098"/>
        <v>0</v>
      </c>
      <c r="CG9996">
        <f ca="1">IFERROR(INDIRECT("IVA!X"&amp;MATCH(MID(COMPRAS!C9896,1,2)&amp;MID(COMPRAS!F9896,1,2)&amp;MID(COMPRAS!D9896,1,2),IVA!W:W,0)),"SIN COD.")</f>
        <v>0</v>
      </c>
      <c r="CH9996">
        <f ca="1">IFERROR(INDIRECT("IVA!Y"&amp;MATCH(MID(COMPRAS!C9896,1,2)&amp;MID(COMPRAS!F9896,1,2)&amp;MID(COMPRAS!D9896,1,2),IVA!W:W,0)),"SIN COD.")</f>
        <v>0</v>
      </c>
    </row>
    <row r="9997" spans="1:86" x14ac:dyDescent="0.25">
      <c r="A9997"/>
      <c r="B9997"/>
      <c r="D9997"/>
      <c r="AL9997">
        <f t="shared" si="1092"/>
        <v>0</v>
      </c>
      <c r="AQ9997">
        <f t="shared" si="1093"/>
        <v>0</v>
      </c>
      <c r="AR9997" t="str">
        <f>IFERROR(IF(OR(AP9997=338,AP9997=340,AP9997=341,AP9997=342,AP9997="342A",AP9997="342B"),PorcenRet(AP9997,AT9997,AU9997),INDEX(PORCENTAJEBUSCAR,MATCH(AP9997,CódigoRET,0),4)*1),"")</f>
        <v/>
      </c>
      <c r="AS9997">
        <f t="shared" si="1094"/>
        <v>0</v>
      </c>
      <c r="BF9997" t="str">
        <f>IFERROR(IF(OR(BD9997=338,BD9997=340,BD9997=341,BD9997=342,BD9997="342A",BD9997="342B"),PorcenRet(BD9997,BH9997,BI9997),INDEX(PORCENTAJEBUSCAR,MATCH(BD9997,CódigoRET,0),4)*1),"")</f>
        <v/>
      </c>
      <c r="BG9997">
        <f t="shared" si="1095"/>
        <v>0</v>
      </c>
      <c r="BO9997">
        <f t="shared" si="1096"/>
        <v>0</v>
      </c>
      <c r="CC9997">
        <f t="shared" si="1097"/>
        <v>0</v>
      </c>
      <c r="CD9997">
        <f t="shared" si="1098"/>
        <v>0</v>
      </c>
      <c r="CG9997">
        <f ca="1">IFERROR(INDIRECT("IVA!X"&amp;MATCH(MID(COMPRAS!C9897,1,2)&amp;MID(COMPRAS!F9897,1,2)&amp;MID(COMPRAS!D9897,1,2),IVA!W:W,0)),"SIN COD.")</f>
        <v>0</v>
      </c>
      <c r="CH9997">
        <f ca="1">IFERROR(INDIRECT("IVA!Y"&amp;MATCH(MID(COMPRAS!C9897,1,2)&amp;MID(COMPRAS!F9897,1,2)&amp;MID(COMPRAS!D9897,1,2),IVA!W:W,0)),"SIN COD.")</f>
        <v>0</v>
      </c>
    </row>
    <row r="9998" spans="1:86" x14ac:dyDescent="0.25">
      <c r="A9998"/>
      <c r="B9998"/>
      <c r="D9998"/>
      <c r="AL9998">
        <f t="shared" si="1092"/>
        <v>0</v>
      </c>
      <c r="AQ9998">
        <f t="shared" si="1093"/>
        <v>0</v>
      </c>
      <c r="AR9998" t="str">
        <f>IFERROR(IF(OR(AP9998=338,AP9998=340,AP9998=341,AP9998=342,AP9998="342A",AP9998="342B"),PorcenRet(AP9998,AT9998,AU9998),INDEX(PORCENTAJEBUSCAR,MATCH(AP9998,CódigoRET,0),4)*1),"")</f>
        <v/>
      </c>
      <c r="AS9998">
        <f t="shared" si="1094"/>
        <v>0</v>
      </c>
      <c r="BF9998" t="str">
        <f>IFERROR(IF(OR(BD9998=338,BD9998=340,BD9998=341,BD9998=342,BD9998="342A",BD9998="342B"),PorcenRet(BD9998,BH9998,BI9998),INDEX(PORCENTAJEBUSCAR,MATCH(BD9998,CódigoRET,0),4)*1),"")</f>
        <v/>
      </c>
      <c r="BG9998">
        <f t="shared" si="1095"/>
        <v>0</v>
      </c>
      <c r="BO9998">
        <f t="shared" si="1096"/>
        <v>0</v>
      </c>
      <c r="CC9998">
        <f t="shared" si="1097"/>
        <v>0</v>
      </c>
      <c r="CD9998">
        <f t="shared" si="1098"/>
        <v>0</v>
      </c>
      <c r="CG9998">
        <f ca="1">IFERROR(INDIRECT("IVA!X"&amp;MATCH(MID(COMPRAS!C9898,1,2)&amp;MID(COMPRAS!F9898,1,2)&amp;MID(COMPRAS!D9898,1,2),IVA!W:W,0)),"SIN COD.")</f>
        <v>0</v>
      </c>
      <c r="CH9998">
        <f ca="1">IFERROR(INDIRECT("IVA!Y"&amp;MATCH(MID(COMPRAS!C9898,1,2)&amp;MID(COMPRAS!F9898,1,2)&amp;MID(COMPRAS!D9898,1,2),IVA!W:W,0)),"SIN COD.")</f>
        <v>0</v>
      </c>
    </row>
    <row r="9999" spans="1:86" x14ac:dyDescent="0.25">
      <c r="A9999"/>
      <c r="B9999"/>
      <c r="D9999"/>
      <c r="AL9999">
        <f t="shared" si="1092"/>
        <v>0</v>
      </c>
      <c r="AQ9999">
        <f t="shared" si="1093"/>
        <v>0</v>
      </c>
      <c r="AR9999" t="str">
        <f>IFERROR(IF(OR(AP9999=338,AP9999=340,AP9999=341,AP9999=342,AP9999="342A",AP9999="342B"),PorcenRet(AP9999,AT9999,AU9999),INDEX(PORCENTAJEBUSCAR,MATCH(AP9999,CódigoRET,0),4)*1),"")</f>
        <v/>
      </c>
      <c r="AS9999">
        <f t="shared" si="1094"/>
        <v>0</v>
      </c>
      <c r="BF9999" t="str">
        <f>IFERROR(IF(OR(BD9999=338,BD9999=340,BD9999=341,BD9999=342,BD9999="342A",BD9999="342B"),PorcenRet(BD9999,BH9999,BI9999),INDEX(PORCENTAJEBUSCAR,MATCH(BD9999,CódigoRET,0),4)*1),"")</f>
        <v/>
      </c>
      <c r="BG9999">
        <f t="shared" si="1095"/>
        <v>0</v>
      </c>
      <c r="BO9999">
        <f t="shared" si="1096"/>
        <v>0</v>
      </c>
      <c r="CC9999">
        <f t="shared" si="1097"/>
        <v>0</v>
      </c>
      <c r="CD9999">
        <f t="shared" si="1098"/>
        <v>0</v>
      </c>
      <c r="CG9999">
        <f ca="1">IFERROR(INDIRECT("IVA!X"&amp;MATCH(MID(COMPRAS!C9899,1,2)&amp;MID(COMPRAS!F9899,1,2)&amp;MID(COMPRAS!D9899,1,2),IVA!W:W,0)),"SIN COD.")</f>
        <v>0</v>
      </c>
      <c r="CH9999">
        <f ca="1">IFERROR(INDIRECT("IVA!Y"&amp;MATCH(MID(COMPRAS!C9899,1,2)&amp;MID(COMPRAS!F9899,1,2)&amp;MID(COMPRAS!D9899,1,2),IVA!W:W,0)),"SIN COD.")</f>
        <v>0</v>
      </c>
    </row>
  </sheetData>
  <dataValidations count="12">
    <dataValidation type="list" errorStyle="warning" operator="equal" allowBlank="1" showInputMessage="1" showErrorMessage="1" error="SOLO PUEDE SELECIONAR DE LA LISTA." sqref="BJ2:BJ9999" xr:uid="{AAA87537-DA75-4653-8824-61492263D5D2}">
      <formula1>TIPODECOMPROBANTECOMPRAS</formula1>
    </dataValidation>
    <dataValidation type="list" allowBlank="1" showInputMessage="1" showErrorMessage="1" promptTitle="DATO" prompt="Llenar si columna AC es (02); si columna AI es SI, dejar esta celda sin datos." sqref="AJ2:AJ9999" xr:uid="{2039E02E-F0EE-4AAD-9019-2B3CD76D7F2A}">
      <formula1>"SI,NO"</formula1>
    </dataValidation>
    <dataValidation type="list" allowBlank="1" showInputMessage="1" showErrorMessage="1" promptTitle="DATO" prompt="Llenar si columna AC es (02) " sqref="AI2:AI9999" xr:uid="{EAB2333A-1A5B-495E-A78A-0AA0A64B3852}">
      <formula1>"SI,NO"</formula1>
    </dataValidation>
    <dataValidation type="list" errorStyle="warning" allowBlank="1" showInputMessage="1" showErrorMessage="1" promptTitle="DATO" prompt="Llenar si columna AC es (02) y si columna AD  es (02)" sqref="AF2:AF9999" xr:uid="{B98F1713-8446-4C86-BC16-F5D94838D5A0}">
      <formula1>PARAISOFISCALES</formula1>
    </dataValidation>
    <dataValidation type="list" errorStyle="warning" allowBlank="1" showInputMessage="1" showErrorMessage="1" promptTitle="DATO" prompt="Llenar si columna AC es (02) y si columna AD  es (01)" sqref="AE2:AE9999" xr:uid="{E3D0C216-8A7F-47CE-AE70-8C7E6BB33A04}">
      <formula1>PAIS</formula1>
    </dataValidation>
    <dataValidation type="list" errorStyle="warning" allowBlank="1" showInputMessage="1" showErrorMessage="1" prompt="Obligatorio solo para ATS de 2013 en adelante." sqref="AC2:AC9999" xr:uid="{341D6405-C91F-4C47-B470-0111AFF46170}">
      <formula1>"01-PAGO A RESIDENTE,02-PAGO A NO RESIDENTE"</formula1>
    </dataValidation>
    <dataValidation type="list" errorStyle="warning" allowBlank="1" showInputMessage="1" showErrorMessage="1" errorTitle="Revisar" error="Se permite: SI, NO" prompt="Es Obligatorio llenar este campo en ATS 03/2015 En adelante. _x000a_Para ATS del año 2014 y anteriores dejar vacío." sqref="H2:H15" xr:uid="{F9D0D34E-5863-4670-9503-E7A72843D5CF}">
      <formula1>"SI,NO"</formula1>
    </dataValidation>
    <dataValidation type="list" errorStyle="warning" allowBlank="1" showInputMessage="1" showErrorMessage="1" errorTitle="Revisar" error="Se permite: 01-PERSONA NATURAL, 01, 02 " prompt="Solo llenar si tipo de proveedor es 03-Pasaporte." sqref="G2:G15" xr:uid="{840CBF4C-5AF3-4559-97D1-1EE94BB0F8B0}">
      <formula1>"01-PERSONA NATURAL,02-SOCIEDAD"</formula1>
    </dataValidation>
    <dataValidation type="list" errorStyle="warning" allowBlank="1" showInputMessage="1" showErrorMessage="1" sqref="AM2:AM9999" xr:uid="{ACE7728F-84C6-4E6C-A574-45A015F03B4F}">
      <formula1>formaspago2019</formula1>
    </dataValidation>
    <dataValidation type="list" errorStyle="warning" allowBlank="1" showInputMessage="1" showErrorMessage="1" sqref="AH2:AH9999" xr:uid="{86F2814E-F542-492C-814A-B4D6FA9AFE54}">
      <formula1>PAISPAGO</formula1>
    </dataValidation>
    <dataValidation type="list" errorStyle="warning" allowBlank="1" showInputMessage="1" showErrorMessage="1" sqref="AD2:AD9999" xr:uid="{A6628F77-30C5-4E9C-8A1D-CAB45B5CD0A3}">
      <formula1>TIPOSREGI</formula1>
    </dataValidation>
    <dataValidation type="list" errorStyle="warning" allowBlank="1" showInputMessage="1" showErrorMessage="1" sqref="F2:F15" xr:uid="{E840A275-DCE1-4A51-852E-A7A60A0DD365}">
      <formula1>TIPODECOMPROBANTECOMPRAS</formula1>
    </dataValidation>
  </dataValidations>
  <pageMargins left="0.7" right="0.7" top="0.75" bottom="0.75" header="0.3" footer="0.3"/>
  <pageSetup paperSize="9" orientation="portrait" horizontalDpi="4294967292"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FFEBF-7AD1-4228-9D8F-CF6FC56D81E4}">
  <sheetPr codeName="Hoja4">
    <tabColor theme="9" tint="0.59999389629810485"/>
  </sheetPr>
  <dimension ref="A1:M4996"/>
  <sheetViews>
    <sheetView workbookViewId="0">
      <pane ySplit="1" topLeftCell="A2" activePane="bottomLeft" state="frozen"/>
      <selection pane="bottomLeft" activeCell="B11" sqref="B11"/>
    </sheetView>
  </sheetViews>
  <sheetFormatPr baseColWidth="10" defaultColWidth="11.42578125" defaultRowHeight="15.75" x14ac:dyDescent="0.25"/>
  <cols>
    <col min="1" max="1" width="5.5703125" style="247" customWidth="1"/>
    <col min="2" max="2" width="29.7109375" style="248" customWidth="1"/>
    <col min="3" max="4" width="8.5703125" style="248" customWidth="1"/>
    <col min="5" max="5" width="11.42578125" style="249"/>
    <col min="6" max="6" width="12.42578125" style="249" bestFit="1" customWidth="1"/>
    <col min="7" max="7" width="25.7109375" style="248" customWidth="1"/>
    <col min="8" max="8" width="15" style="250" customWidth="1"/>
    <col min="9" max="16384" width="11.42578125" style="230"/>
  </cols>
  <sheetData>
    <row r="1" spans="1:13" ht="30" x14ac:dyDescent="0.25">
      <c r="A1" s="231" t="s">
        <v>1325</v>
      </c>
      <c r="B1" s="232" t="s">
        <v>1326</v>
      </c>
      <c r="C1" s="232" t="s">
        <v>5</v>
      </c>
      <c r="D1" s="232" t="s">
        <v>1327</v>
      </c>
      <c r="E1" s="233" t="s">
        <v>1328</v>
      </c>
      <c r="F1" s="233" t="s">
        <v>1329</v>
      </c>
      <c r="G1" s="232" t="s">
        <v>7</v>
      </c>
      <c r="H1" s="234" t="s">
        <v>75</v>
      </c>
      <c r="M1" s="235"/>
    </row>
    <row r="2" spans="1:13" x14ac:dyDescent="0.25">
      <c r="A2" s="236"/>
      <c r="B2" s="237"/>
      <c r="C2" s="238"/>
      <c r="D2" s="238"/>
      <c r="E2" s="239"/>
      <c r="F2" s="239"/>
      <c r="G2" s="240"/>
      <c r="H2" s="241"/>
      <c r="M2" s="235"/>
    </row>
    <row r="3" spans="1:13" x14ac:dyDescent="0.25">
      <c r="A3" s="236"/>
      <c r="B3" s="237"/>
      <c r="C3" s="238"/>
      <c r="D3" s="238"/>
      <c r="E3" s="239"/>
      <c r="F3" s="239"/>
      <c r="G3" s="240"/>
      <c r="H3" s="241"/>
      <c r="M3" s="235"/>
    </row>
    <row r="4" spans="1:13" x14ac:dyDescent="0.25">
      <c r="A4" s="236"/>
      <c r="B4" s="237"/>
      <c r="C4" s="238"/>
      <c r="D4" s="238"/>
      <c r="E4" s="239"/>
      <c r="F4" s="239"/>
      <c r="G4" s="240"/>
      <c r="H4" s="241"/>
      <c r="M4" s="235"/>
    </row>
    <row r="5" spans="1:13" x14ac:dyDescent="0.25">
      <c r="A5" s="236"/>
      <c r="B5" s="237"/>
      <c r="C5" s="238"/>
      <c r="D5" s="238"/>
      <c r="E5" s="239"/>
      <c r="F5" s="239"/>
      <c r="G5" s="240"/>
      <c r="H5" s="241"/>
      <c r="M5" s="235"/>
    </row>
    <row r="6" spans="1:13" x14ac:dyDescent="0.25">
      <c r="A6" s="236"/>
      <c r="B6" s="237"/>
      <c r="C6" s="238"/>
      <c r="D6" s="238"/>
      <c r="E6" s="239"/>
      <c r="F6" s="239"/>
      <c r="G6" s="240"/>
      <c r="H6" s="241"/>
      <c r="M6" s="235"/>
    </row>
    <row r="7" spans="1:13" x14ac:dyDescent="0.25">
      <c r="A7" s="236"/>
      <c r="B7" s="237"/>
      <c r="C7" s="238"/>
      <c r="D7" s="238"/>
      <c r="E7" s="239"/>
      <c r="F7" s="239"/>
      <c r="G7" s="240"/>
      <c r="H7" s="241"/>
      <c r="M7" s="235"/>
    </row>
    <row r="8" spans="1:13" x14ac:dyDescent="0.25">
      <c r="A8" s="236"/>
      <c r="B8" s="237"/>
      <c r="C8" s="238"/>
      <c r="D8" s="238"/>
      <c r="E8" s="239"/>
      <c r="F8" s="239"/>
      <c r="G8" s="240"/>
      <c r="H8" s="241"/>
      <c r="M8" s="235"/>
    </row>
    <row r="9" spans="1:13" x14ac:dyDescent="0.25">
      <c r="A9" s="236"/>
      <c r="B9" s="237"/>
      <c r="C9" s="238"/>
      <c r="D9" s="238"/>
      <c r="E9" s="239"/>
      <c r="F9" s="239"/>
      <c r="G9" s="240"/>
      <c r="H9" s="241"/>
      <c r="M9" s="235"/>
    </row>
    <row r="10" spans="1:13" x14ac:dyDescent="0.25">
      <c r="A10" s="236"/>
      <c r="B10" s="237"/>
      <c r="C10" s="238"/>
      <c r="D10" s="238"/>
      <c r="E10" s="239"/>
      <c r="F10" s="239"/>
      <c r="G10" s="240"/>
      <c r="H10" s="241"/>
      <c r="M10" s="235"/>
    </row>
    <row r="11" spans="1:13" x14ac:dyDescent="0.25">
      <c r="A11" s="236"/>
      <c r="B11" s="237"/>
      <c r="C11" s="238"/>
      <c r="D11" s="238"/>
      <c r="E11" s="239"/>
      <c r="F11" s="239"/>
      <c r="G11" s="240"/>
      <c r="H11" s="241"/>
      <c r="M11" s="235"/>
    </row>
    <row r="12" spans="1:13" x14ac:dyDescent="0.25">
      <c r="A12" s="236"/>
      <c r="B12" s="237"/>
      <c r="C12" s="238"/>
      <c r="D12" s="238"/>
      <c r="E12" s="239"/>
      <c r="F12" s="239"/>
      <c r="G12" s="240"/>
      <c r="H12" s="241"/>
      <c r="M12" s="235"/>
    </row>
    <row r="13" spans="1:13" x14ac:dyDescent="0.25">
      <c r="A13" s="236"/>
      <c r="B13" s="237"/>
      <c r="C13" s="238"/>
      <c r="D13" s="238"/>
      <c r="E13" s="239"/>
      <c r="F13" s="239"/>
      <c r="G13" s="240"/>
      <c r="H13" s="241"/>
      <c r="M13" s="235"/>
    </row>
    <row r="14" spans="1:13" x14ac:dyDescent="0.25">
      <c r="A14" s="236"/>
      <c r="B14" s="237"/>
      <c r="C14" s="238"/>
      <c r="D14" s="238"/>
      <c r="E14" s="239"/>
      <c r="F14" s="239"/>
      <c r="G14" s="240"/>
      <c r="H14" s="241"/>
      <c r="M14" s="235"/>
    </row>
    <row r="15" spans="1:13" x14ac:dyDescent="0.25">
      <c r="A15" s="236"/>
      <c r="B15" s="237"/>
      <c r="C15" s="238"/>
      <c r="D15" s="242"/>
      <c r="E15" s="243"/>
      <c r="F15" s="243"/>
      <c r="G15" s="244"/>
      <c r="H15" s="241"/>
      <c r="M15" s="235"/>
    </row>
    <row r="16" spans="1:13" x14ac:dyDescent="0.25">
      <c r="A16" s="236"/>
      <c r="B16" s="237"/>
      <c r="C16" s="238"/>
      <c r="D16" s="238"/>
      <c r="E16" s="243"/>
      <c r="F16" s="243"/>
      <c r="G16" s="244"/>
      <c r="H16" s="241"/>
      <c r="M16" s="235"/>
    </row>
    <row r="17" spans="1:13" x14ac:dyDescent="0.25">
      <c r="A17" s="236"/>
      <c r="B17" s="237"/>
      <c r="C17" s="238"/>
      <c r="D17" s="238"/>
      <c r="E17" s="243"/>
      <c r="F17" s="243"/>
      <c r="G17" s="244"/>
      <c r="H17" s="241"/>
      <c r="M17" s="235"/>
    </row>
    <row r="18" spans="1:13" x14ac:dyDescent="0.25">
      <c r="A18" s="236"/>
      <c r="B18" s="237"/>
      <c r="C18" s="238"/>
      <c r="D18" s="238"/>
      <c r="E18" s="243"/>
      <c r="F18" s="243"/>
      <c r="G18" s="244"/>
      <c r="H18" s="241"/>
      <c r="M18" s="235"/>
    </row>
    <row r="19" spans="1:13" x14ac:dyDescent="0.25">
      <c r="A19" s="236"/>
      <c r="B19" s="237"/>
      <c r="C19" s="238"/>
      <c r="D19" s="238"/>
      <c r="E19" s="243"/>
      <c r="F19" s="243"/>
      <c r="G19" s="244"/>
      <c r="H19" s="241"/>
      <c r="M19" s="235"/>
    </row>
    <row r="20" spans="1:13" x14ac:dyDescent="0.25">
      <c r="A20" s="236"/>
      <c r="B20" s="237"/>
      <c r="C20" s="238"/>
      <c r="D20" s="238"/>
      <c r="E20" s="243"/>
      <c r="F20" s="243"/>
      <c r="G20" s="244"/>
      <c r="H20" s="241"/>
      <c r="M20" s="235"/>
    </row>
    <row r="21" spans="1:13" x14ac:dyDescent="0.25">
      <c r="A21" s="236"/>
      <c r="B21" s="237"/>
      <c r="C21" s="238"/>
      <c r="D21" s="238"/>
      <c r="E21" s="243"/>
      <c r="F21" s="243"/>
      <c r="G21" s="244"/>
      <c r="H21" s="241"/>
      <c r="M21" s="235"/>
    </row>
    <row r="22" spans="1:13" x14ac:dyDescent="0.25">
      <c r="A22" s="236"/>
      <c r="B22" s="237"/>
      <c r="C22" s="238"/>
      <c r="D22" s="238"/>
      <c r="E22" s="243"/>
      <c r="F22" s="243"/>
      <c r="G22" s="244"/>
      <c r="H22" s="241"/>
      <c r="M22" s="235"/>
    </row>
    <row r="23" spans="1:13" x14ac:dyDescent="0.25">
      <c r="A23" s="236"/>
      <c r="B23" s="237"/>
      <c r="C23" s="238"/>
      <c r="D23" s="238"/>
      <c r="E23" s="243"/>
      <c r="F23" s="243"/>
      <c r="G23" s="244"/>
      <c r="H23" s="241"/>
      <c r="M23" s="235"/>
    </row>
    <row r="24" spans="1:13" x14ac:dyDescent="0.25">
      <c r="A24" s="236"/>
      <c r="B24" s="237"/>
      <c r="C24" s="238"/>
      <c r="D24" s="238"/>
      <c r="E24" s="245"/>
      <c r="F24" s="245"/>
      <c r="G24" s="244"/>
      <c r="H24" s="241"/>
      <c r="M24" s="235"/>
    </row>
    <row r="25" spans="1:13" x14ac:dyDescent="0.25">
      <c r="A25" s="236"/>
      <c r="B25" s="237"/>
      <c r="C25" s="238"/>
      <c r="D25" s="238"/>
      <c r="E25" s="245"/>
      <c r="F25" s="245"/>
      <c r="G25" s="244"/>
      <c r="H25" s="241"/>
      <c r="M25" s="235"/>
    </row>
    <row r="26" spans="1:13" x14ac:dyDescent="0.25">
      <c r="A26" s="236"/>
      <c r="B26" s="237"/>
      <c r="C26" s="238"/>
      <c r="D26" s="238"/>
      <c r="E26" s="245"/>
      <c r="F26" s="245"/>
      <c r="G26" s="244"/>
      <c r="H26" s="241"/>
      <c r="M26" s="235"/>
    </row>
    <row r="27" spans="1:13" x14ac:dyDescent="0.25">
      <c r="A27" s="236"/>
      <c r="B27" s="237"/>
      <c r="C27" s="238"/>
      <c r="D27" s="238"/>
      <c r="E27" s="245"/>
      <c r="F27" s="245"/>
      <c r="G27" s="244"/>
      <c r="H27" s="241"/>
      <c r="M27" s="235"/>
    </row>
    <row r="28" spans="1:13" x14ac:dyDescent="0.25">
      <c r="A28" s="236"/>
      <c r="B28" s="237"/>
      <c r="C28" s="238"/>
      <c r="D28" s="238"/>
      <c r="E28" s="245"/>
      <c r="F28" s="245"/>
      <c r="G28" s="244"/>
      <c r="H28" s="241"/>
      <c r="M28" s="235"/>
    </row>
    <row r="29" spans="1:13" x14ac:dyDescent="0.25">
      <c r="A29" s="236"/>
      <c r="B29" s="237"/>
      <c r="C29" s="238"/>
      <c r="D29" s="238"/>
      <c r="E29" s="245"/>
      <c r="F29" s="245"/>
      <c r="G29" s="244"/>
      <c r="H29" s="241"/>
      <c r="M29" s="235"/>
    </row>
    <row r="30" spans="1:13" x14ac:dyDescent="0.25">
      <c r="A30" s="236"/>
      <c r="B30" s="237"/>
      <c r="C30" s="238"/>
      <c r="D30" s="238"/>
      <c r="E30" s="245"/>
      <c r="F30" s="245"/>
      <c r="G30" s="244"/>
      <c r="H30" s="241"/>
      <c r="M30" s="235"/>
    </row>
    <row r="31" spans="1:13" x14ac:dyDescent="0.25">
      <c r="A31" s="236"/>
      <c r="B31" s="237"/>
      <c r="C31" s="238"/>
      <c r="D31" s="238"/>
      <c r="E31" s="245"/>
      <c r="F31" s="245"/>
      <c r="G31" s="244"/>
      <c r="H31" s="241"/>
      <c r="M31" s="235"/>
    </row>
    <row r="32" spans="1:13" x14ac:dyDescent="0.25">
      <c r="A32" s="236"/>
      <c r="B32" s="237"/>
      <c r="C32" s="238"/>
      <c r="D32" s="238"/>
      <c r="E32" s="245"/>
      <c r="F32" s="245"/>
      <c r="G32" s="244"/>
      <c r="H32" s="241"/>
      <c r="M32" s="235"/>
    </row>
    <row r="33" spans="1:13" x14ac:dyDescent="0.25">
      <c r="A33" s="236"/>
      <c r="B33" s="237"/>
      <c r="C33" s="238"/>
      <c r="D33" s="238"/>
      <c r="E33" s="245"/>
      <c r="F33" s="245"/>
      <c r="G33" s="244"/>
      <c r="H33" s="241"/>
      <c r="M33" s="235"/>
    </row>
    <row r="34" spans="1:13" x14ac:dyDescent="0.25">
      <c r="A34" s="236"/>
      <c r="B34" s="237"/>
      <c r="C34" s="238"/>
      <c r="D34" s="238"/>
      <c r="E34" s="245"/>
      <c r="F34" s="245"/>
      <c r="G34" s="244"/>
      <c r="H34" s="241"/>
      <c r="M34" s="235"/>
    </row>
    <row r="35" spans="1:13" x14ac:dyDescent="0.25">
      <c r="A35" s="236"/>
      <c r="B35" s="237"/>
      <c r="C35" s="238"/>
      <c r="D35" s="238"/>
      <c r="E35" s="245"/>
      <c r="F35" s="245"/>
      <c r="G35" s="244"/>
      <c r="H35" s="241"/>
      <c r="M35" s="235"/>
    </row>
    <row r="36" spans="1:13" x14ac:dyDescent="0.25">
      <c r="A36" s="236"/>
      <c r="B36" s="237"/>
      <c r="C36" s="238"/>
      <c r="D36" s="238"/>
      <c r="E36" s="245"/>
      <c r="F36" s="245"/>
      <c r="G36" s="244"/>
      <c r="H36" s="241"/>
      <c r="M36" s="235"/>
    </row>
    <row r="37" spans="1:13" x14ac:dyDescent="0.25">
      <c r="A37" s="236"/>
      <c r="B37" s="237"/>
      <c r="C37" s="238"/>
      <c r="D37" s="238"/>
      <c r="E37" s="245"/>
      <c r="F37" s="245"/>
      <c r="G37" s="244"/>
      <c r="H37" s="241"/>
      <c r="M37" s="235"/>
    </row>
    <row r="38" spans="1:13" x14ac:dyDescent="0.25">
      <c r="A38" s="236"/>
      <c r="B38" s="237"/>
      <c r="C38" s="238"/>
      <c r="D38" s="238"/>
      <c r="E38" s="245"/>
      <c r="F38" s="245"/>
      <c r="G38" s="244"/>
      <c r="H38" s="241"/>
      <c r="M38" s="235"/>
    </row>
    <row r="39" spans="1:13" x14ac:dyDescent="0.25">
      <c r="A39" s="236"/>
      <c r="B39" s="237"/>
      <c r="C39" s="238"/>
      <c r="D39" s="238"/>
      <c r="E39" s="245"/>
      <c r="F39" s="245"/>
      <c r="G39" s="244"/>
      <c r="H39" s="241"/>
      <c r="M39" s="235"/>
    </row>
    <row r="40" spans="1:13" x14ac:dyDescent="0.25">
      <c r="A40" s="236"/>
      <c r="B40" s="237"/>
      <c r="C40" s="238"/>
      <c r="D40" s="238"/>
      <c r="E40" s="245"/>
      <c r="F40" s="245"/>
      <c r="G40" s="244"/>
      <c r="H40" s="241"/>
      <c r="M40" s="235"/>
    </row>
    <row r="41" spans="1:13" x14ac:dyDescent="0.25">
      <c r="A41" s="236"/>
      <c r="B41" s="237"/>
      <c r="C41" s="238"/>
      <c r="D41" s="238"/>
      <c r="E41" s="245"/>
      <c r="F41" s="245"/>
      <c r="G41" s="244"/>
      <c r="H41" s="241"/>
      <c r="M41" s="235"/>
    </row>
    <row r="42" spans="1:13" x14ac:dyDescent="0.25">
      <c r="A42" s="236"/>
      <c r="B42" s="237"/>
      <c r="C42" s="238"/>
      <c r="D42" s="238"/>
      <c r="E42" s="245"/>
      <c r="F42" s="245"/>
      <c r="G42" s="244"/>
      <c r="H42" s="241"/>
      <c r="M42" s="235"/>
    </row>
    <row r="43" spans="1:13" x14ac:dyDescent="0.25">
      <c r="A43" s="236"/>
      <c r="B43" s="237"/>
      <c r="C43" s="238"/>
      <c r="D43" s="238"/>
      <c r="E43" s="245"/>
      <c r="F43" s="245"/>
      <c r="G43" s="244"/>
      <c r="H43" s="241"/>
      <c r="M43" s="235"/>
    </row>
    <row r="44" spans="1:13" x14ac:dyDescent="0.25">
      <c r="A44" s="236"/>
      <c r="B44" s="237"/>
      <c r="C44" s="238"/>
      <c r="D44" s="238"/>
      <c r="E44" s="245"/>
      <c r="F44" s="245"/>
      <c r="G44" s="244"/>
      <c r="H44" s="241"/>
      <c r="M44" s="235"/>
    </row>
    <row r="45" spans="1:13" x14ac:dyDescent="0.25">
      <c r="A45" s="236"/>
      <c r="B45" s="237"/>
      <c r="C45" s="238"/>
      <c r="D45" s="238"/>
      <c r="E45" s="245"/>
      <c r="F45" s="245"/>
      <c r="G45" s="244"/>
      <c r="H45" s="241"/>
      <c r="M45" s="235"/>
    </row>
    <row r="46" spans="1:13" x14ac:dyDescent="0.25">
      <c r="A46" s="236"/>
      <c r="B46" s="237"/>
      <c r="C46" s="238"/>
      <c r="D46" s="238"/>
      <c r="E46" s="245"/>
      <c r="F46" s="245"/>
      <c r="G46" s="244"/>
      <c r="H46" s="241"/>
      <c r="M46" s="235"/>
    </row>
    <row r="47" spans="1:13" x14ac:dyDescent="0.25">
      <c r="A47" s="236"/>
      <c r="B47" s="237"/>
      <c r="C47" s="238"/>
      <c r="D47" s="238"/>
      <c r="E47" s="245"/>
      <c r="F47" s="245"/>
      <c r="G47" s="244"/>
      <c r="H47" s="241"/>
      <c r="M47" s="235"/>
    </row>
    <row r="48" spans="1:13" x14ac:dyDescent="0.25">
      <c r="A48" s="236"/>
      <c r="B48" s="237"/>
      <c r="C48" s="238"/>
      <c r="D48" s="238"/>
      <c r="E48" s="245"/>
      <c r="F48" s="245"/>
      <c r="G48" s="244"/>
      <c r="H48" s="241"/>
      <c r="M48" s="235"/>
    </row>
    <row r="49" spans="1:13" x14ac:dyDescent="0.25">
      <c r="A49" s="236"/>
      <c r="B49" s="237"/>
      <c r="C49" s="238"/>
      <c r="D49" s="238"/>
      <c r="E49" s="245"/>
      <c r="F49" s="245"/>
      <c r="G49" s="244"/>
      <c r="H49" s="241"/>
      <c r="M49" s="235"/>
    </row>
    <row r="50" spans="1:13" x14ac:dyDescent="0.25">
      <c r="A50" s="236"/>
      <c r="B50" s="237"/>
      <c r="C50" s="238"/>
      <c r="D50" s="238"/>
      <c r="E50" s="245"/>
      <c r="F50" s="245"/>
      <c r="G50" s="244"/>
      <c r="H50" s="241"/>
      <c r="M50" s="235"/>
    </row>
    <row r="51" spans="1:13" x14ac:dyDescent="0.25">
      <c r="A51" s="236"/>
      <c r="B51" s="237"/>
      <c r="C51" s="238"/>
      <c r="D51" s="238"/>
      <c r="E51" s="245"/>
      <c r="F51" s="245"/>
      <c r="G51" s="244"/>
      <c r="H51" s="241"/>
      <c r="M51" s="235"/>
    </row>
    <row r="52" spans="1:13" x14ac:dyDescent="0.25">
      <c r="A52" s="236"/>
      <c r="B52" s="237"/>
      <c r="C52" s="238"/>
      <c r="D52" s="238"/>
      <c r="E52" s="245"/>
      <c r="F52" s="245"/>
      <c r="G52" s="244"/>
      <c r="H52" s="241"/>
      <c r="M52" s="235"/>
    </row>
    <row r="53" spans="1:13" x14ac:dyDescent="0.25">
      <c r="A53" s="236"/>
      <c r="B53" s="237"/>
      <c r="C53" s="238"/>
      <c r="D53" s="238"/>
      <c r="E53" s="245"/>
      <c r="F53" s="245"/>
      <c r="G53" s="244"/>
      <c r="H53" s="241"/>
      <c r="M53" s="235"/>
    </row>
    <row r="54" spans="1:13" x14ac:dyDescent="0.25">
      <c r="A54" s="236"/>
      <c r="B54" s="237"/>
      <c r="C54" s="238"/>
      <c r="D54" s="238"/>
      <c r="E54" s="245"/>
      <c r="F54" s="245"/>
      <c r="G54" s="244"/>
      <c r="H54" s="241"/>
      <c r="M54" s="235"/>
    </row>
    <row r="55" spans="1:13" x14ac:dyDescent="0.25">
      <c r="A55" s="236"/>
      <c r="B55" s="237"/>
      <c r="C55" s="238"/>
      <c r="D55" s="238"/>
      <c r="E55" s="245"/>
      <c r="F55" s="245"/>
      <c r="G55" s="244"/>
      <c r="H55" s="241"/>
      <c r="M55" s="235"/>
    </row>
    <row r="56" spans="1:13" x14ac:dyDescent="0.25">
      <c r="A56" s="236"/>
      <c r="B56" s="237"/>
      <c r="C56" s="238"/>
      <c r="D56" s="238"/>
      <c r="E56" s="245"/>
      <c r="F56" s="245"/>
      <c r="G56" s="244"/>
      <c r="H56" s="241"/>
      <c r="M56" s="235"/>
    </row>
    <row r="57" spans="1:13" x14ac:dyDescent="0.25">
      <c r="A57" s="236"/>
      <c r="B57" s="237"/>
      <c r="C57" s="238"/>
      <c r="D57" s="238"/>
      <c r="E57" s="245"/>
      <c r="F57" s="245"/>
      <c r="G57" s="244"/>
      <c r="H57" s="241"/>
      <c r="M57" s="235"/>
    </row>
    <row r="58" spans="1:13" x14ac:dyDescent="0.25">
      <c r="A58" s="236"/>
      <c r="B58" s="237"/>
      <c r="C58" s="238"/>
      <c r="D58" s="238"/>
      <c r="E58" s="245"/>
      <c r="F58" s="245"/>
      <c r="G58" s="244"/>
      <c r="H58" s="241"/>
      <c r="M58" s="235"/>
    </row>
    <row r="59" spans="1:13" x14ac:dyDescent="0.25">
      <c r="A59" s="236"/>
      <c r="B59" s="237"/>
      <c r="C59" s="238"/>
      <c r="D59" s="238"/>
      <c r="E59" s="245"/>
      <c r="F59" s="245"/>
      <c r="G59" s="244"/>
      <c r="H59" s="241"/>
      <c r="M59" s="235"/>
    </row>
    <row r="60" spans="1:13" x14ac:dyDescent="0.25">
      <c r="A60" s="236"/>
      <c r="B60" s="237"/>
      <c r="C60" s="238"/>
      <c r="D60" s="238"/>
      <c r="E60" s="245"/>
      <c r="F60" s="245"/>
      <c r="G60" s="244"/>
      <c r="H60" s="241"/>
      <c r="M60" s="235"/>
    </row>
    <row r="61" spans="1:13" x14ac:dyDescent="0.25">
      <c r="A61" s="236"/>
      <c r="B61" s="237"/>
      <c r="C61" s="238"/>
      <c r="D61" s="238"/>
      <c r="E61" s="245"/>
      <c r="F61" s="245"/>
      <c r="G61" s="244"/>
      <c r="H61" s="241"/>
      <c r="M61" s="235"/>
    </row>
    <row r="62" spans="1:13" x14ac:dyDescent="0.25">
      <c r="A62" s="236"/>
      <c r="B62" s="237"/>
      <c r="C62" s="238"/>
      <c r="D62" s="238"/>
      <c r="E62" s="245"/>
      <c r="F62" s="245"/>
      <c r="G62" s="244"/>
      <c r="H62" s="241"/>
      <c r="M62" s="235"/>
    </row>
    <row r="63" spans="1:13" x14ac:dyDescent="0.25">
      <c r="A63" s="236"/>
      <c r="B63" s="237"/>
      <c r="C63" s="238"/>
      <c r="D63" s="238"/>
      <c r="E63" s="245"/>
      <c r="F63" s="245"/>
      <c r="G63" s="244"/>
      <c r="H63" s="241"/>
      <c r="M63" s="235"/>
    </row>
    <row r="64" spans="1:13" x14ac:dyDescent="0.25">
      <c r="A64" s="236"/>
      <c r="B64" s="237"/>
      <c r="C64" s="238"/>
      <c r="D64" s="238"/>
      <c r="E64" s="245"/>
      <c r="F64" s="245"/>
      <c r="G64" s="244"/>
      <c r="H64" s="241"/>
      <c r="M64" s="235"/>
    </row>
    <row r="65" spans="1:13" x14ac:dyDescent="0.25">
      <c r="A65" s="236"/>
      <c r="B65" s="237"/>
      <c r="C65" s="238"/>
      <c r="D65" s="238"/>
      <c r="E65" s="245"/>
      <c r="F65" s="245"/>
      <c r="G65" s="237"/>
      <c r="H65" s="241"/>
      <c r="M65" s="235"/>
    </row>
    <row r="66" spans="1:13" x14ac:dyDescent="0.25">
      <c r="A66" s="236"/>
      <c r="B66" s="237"/>
      <c r="C66" s="238"/>
      <c r="D66" s="238"/>
      <c r="E66" s="245"/>
      <c r="F66" s="245"/>
      <c r="G66" s="237"/>
      <c r="H66" s="241"/>
      <c r="M66" s="235"/>
    </row>
    <row r="67" spans="1:13" x14ac:dyDescent="0.25">
      <c r="A67" s="236"/>
      <c r="B67" s="237"/>
      <c r="C67" s="238"/>
      <c r="D67" s="238"/>
      <c r="E67" s="245"/>
      <c r="F67" s="245"/>
      <c r="G67" s="237"/>
      <c r="H67" s="241"/>
      <c r="M67" s="235"/>
    </row>
    <row r="68" spans="1:13" x14ac:dyDescent="0.25">
      <c r="A68" s="236"/>
      <c r="B68" s="237"/>
      <c r="C68" s="238"/>
      <c r="D68" s="238"/>
      <c r="E68" s="245"/>
      <c r="F68" s="245"/>
      <c r="G68" s="237"/>
      <c r="H68" s="241"/>
      <c r="M68" s="235"/>
    </row>
    <row r="69" spans="1:13" x14ac:dyDescent="0.25">
      <c r="A69" s="236"/>
      <c r="B69" s="237"/>
      <c r="C69" s="238"/>
      <c r="D69" s="238"/>
      <c r="E69" s="245"/>
      <c r="F69" s="245"/>
      <c r="G69" s="237"/>
      <c r="H69" s="241"/>
      <c r="M69" s="235"/>
    </row>
    <row r="70" spans="1:13" x14ac:dyDescent="0.25">
      <c r="A70" s="236"/>
      <c r="B70" s="237"/>
      <c r="C70" s="238"/>
      <c r="D70" s="238"/>
      <c r="E70" s="245"/>
      <c r="F70" s="245"/>
      <c r="G70" s="237"/>
      <c r="H70" s="241"/>
      <c r="M70" s="235"/>
    </row>
    <row r="71" spans="1:13" x14ac:dyDescent="0.25">
      <c r="A71" s="236"/>
      <c r="B71" s="237"/>
      <c r="C71" s="238"/>
      <c r="D71" s="238"/>
      <c r="E71" s="245"/>
      <c r="F71" s="245"/>
      <c r="G71" s="237"/>
      <c r="H71" s="241"/>
      <c r="M71" s="235"/>
    </row>
    <row r="72" spans="1:13" x14ac:dyDescent="0.25">
      <c r="A72" s="236"/>
      <c r="B72" s="237"/>
      <c r="C72" s="238"/>
      <c r="D72" s="238"/>
      <c r="E72" s="245"/>
      <c r="F72" s="245"/>
      <c r="G72" s="237"/>
      <c r="H72" s="241"/>
      <c r="M72" s="235"/>
    </row>
    <row r="73" spans="1:13" x14ac:dyDescent="0.25">
      <c r="A73" s="236"/>
      <c r="B73" s="237"/>
      <c r="C73" s="238"/>
      <c r="D73" s="238"/>
      <c r="E73" s="245"/>
      <c r="F73" s="245"/>
      <c r="G73" s="237"/>
      <c r="H73" s="241"/>
      <c r="M73" s="235"/>
    </row>
    <row r="74" spans="1:13" x14ac:dyDescent="0.25">
      <c r="A74" s="236"/>
      <c r="B74" s="237"/>
      <c r="C74" s="238"/>
      <c r="D74" s="238"/>
      <c r="E74" s="245"/>
      <c r="F74" s="245"/>
      <c r="G74" s="237"/>
      <c r="H74" s="241"/>
      <c r="M74" s="235"/>
    </row>
    <row r="75" spans="1:13" x14ac:dyDescent="0.25">
      <c r="A75" s="236"/>
      <c r="B75" s="237"/>
      <c r="C75" s="238"/>
      <c r="D75" s="238"/>
      <c r="E75" s="245"/>
      <c r="F75" s="245"/>
      <c r="G75" s="237"/>
      <c r="H75" s="241"/>
      <c r="M75" s="235"/>
    </row>
    <row r="76" spans="1:13" x14ac:dyDescent="0.25">
      <c r="A76" s="236"/>
      <c r="B76" s="237"/>
      <c r="C76" s="238"/>
      <c r="D76" s="238"/>
      <c r="E76" s="245"/>
      <c r="F76" s="245"/>
      <c r="G76" s="237"/>
      <c r="H76" s="241"/>
      <c r="M76" s="235"/>
    </row>
    <row r="77" spans="1:13" x14ac:dyDescent="0.25">
      <c r="A77" s="236"/>
      <c r="B77" s="237"/>
      <c r="C77" s="238"/>
      <c r="D77" s="238"/>
      <c r="E77" s="245"/>
      <c r="F77" s="245"/>
      <c r="G77" s="237"/>
      <c r="H77" s="241"/>
      <c r="M77" s="235"/>
    </row>
    <row r="78" spans="1:13" x14ac:dyDescent="0.25">
      <c r="A78" s="236"/>
      <c r="B78" s="237"/>
      <c r="C78" s="238"/>
      <c r="D78" s="238"/>
      <c r="E78" s="245"/>
      <c r="F78" s="245"/>
      <c r="G78" s="237"/>
      <c r="H78" s="241"/>
      <c r="M78" s="235"/>
    </row>
    <row r="79" spans="1:13" x14ac:dyDescent="0.25">
      <c r="A79" s="236"/>
      <c r="B79" s="237"/>
      <c r="C79" s="238"/>
      <c r="D79" s="238"/>
      <c r="E79" s="245"/>
      <c r="F79" s="245"/>
      <c r="G79" s="237"/>
      <c r="H79" s="241"/>
      <c r="M79" s="235"/>
    </row>
    <row r="80" spans="1:13" x14ac:dyDescent="0.25">
      <c r="A80" s="236"/>
      <c r="B80" s="237"/>
      <c r="C80" s="238"/>
      <c r="D80" s="238"/>
      <c r="E80" s="245"/>
      <c r="F80" s="245"/>
      <c r="G80" s="237"/>
      <c r="H80" s="241"/>
      <c r="M80" s="235"/>
    </row>
    <row r="81" spans="1:13" x14ac:dyDescent="0.25">
      <c r="A81" s="236"/>
      <c r="B81" s="237"/>
      <c r="C81" s="238"/>
      <c r="D81" s="238"/>
      <c r="E81" s="245"/>
      <c r="F81" s="245"/>
      <c r="G81" s="237"/>
      <c r="H81" s="241"/>
      <c r="M81" s="235"/>
    </row>
    <row r="82" spans="1:13" x14ac:dyDescent="0.25">
      <c r="A82" s="236"/>
      <c r="B82" s="237"/>
      <c r="C82" s="238"/>
      <c r="D82" s="238"/>
      <c r="E82" s="245"/>
      <c r="F82" s="245"/>
      <c r="G82" s="237"/>
      <c r="H82" s="241"/>
      <c r="M82" s="235"/>
    </row>
    <row r="83" spans="1:13" x14ac:dyDescent="0.25">
      <c r="A83" s="236"/>
      <c r="B83" s="237"/>
      <c r="C83" s="238"/>
      <c r="D83" s="238"/>
      <c r="E83" s="245"/>
      <c r="F83" s="245"/>
      <c r="G83" s="237"/>
      <c r="H83" s="241"/>
      <c r="M83" s="235"/>
    </row>
    <row r="84" spans="1:13" x14ac:dyDescent="0.25">
      <c r="A84" s="236"/>
      <c r="B84" s="237"/>
      <c r="C84" s="238"/>
      <c r="D84" s="238"/>
      <c r="E84" s="245"/>
      <c r="F84" s="245"/>
      <c r="G84" s="237"/>
      <c r="H84" s="241"/>
      <c r="M84" s="235"/>
    </row>
    <row r="85" spans="1:13" x14ac:dyDescent="0.25">
      <c r="A85" s="236"/>
      <c r="B85" s="237"/>
      <c r="C85" s="238"/>
      <c r="D85" s="238"/>
      <c r="E85" s="245"/>
      <c r="F85" s="245"/>
      <c r="G85" s="237"/>
      <c r="H85" s="241"/>
      <c r="M85" s="235"/>
    </row>
    <row r="86" spans="1:13" x14ac:dyDescent="0.25">
      <c r="A86" s="236"/>
      <c r="B86" s="237"/>
      <c r="C86" s="238"/>
      <c r="D86" s="238"/>
      <c r="E86" s="245"/>
      <c r="F86" s="245"/>
      <c r="G86" s="237"/>
      <c r="H86" s="241"/>
      <c r="M86" s="235"/>
    </row>
    <row r="87" spans="1:13" x14ac:dyDescent="0.25">
      <c r="A87" s="236"/>
      <c r="B87" s="237"/>
      <c r="C87" s="238"/>
      <c r="D87" s="238"/>
      <c r="E87" s="245"/>
      <c r="F87" s="245"/>
      <c r="G87" s="237"/>
      <c r="H87" s="241"/>
      <c r="M87" s="235"/>
    </row>
    <row r="88" spans="1:13" x14ac:dyDescent="0.25">
      <c r="A88" s="236"/>
      <c r="B88" s="237"/>
      <c r="C88" s="238"/>
      <c r="D88" s="238"/>
      <c r="E88" s="245"/>
      <c r="F88" s="245"/>
      <c r="G88" s="237"/>
      <c r="H88" s="241"/>
      <c r="M88" s="235"/>
    </row>
    <row r="89" spans="1:13" x14ac:dyDescent="0.25">
      <c r="A89" s="236"/>
      <c r="B89" s="237"/>
      <c r="C89" s="238"/>
      <c r="D89" s="238"/>
      <c r="E89" s="245"/>
      <c r="F89" s="245"/>
      <c r="G89" s="237"/>
      <c r="H89" s="241"/>
      <c r="M89" s="235"/>
    </row>
    <row r="90" spans="1:13" x14ac:dyDescent="0.25">
      <c r="A90" s="236"/>
      <c r="B90" s="237"/>
      <c r="C90" s="238"/>
      <c r="D90" s="238"/>
      <c r="E90" s="245"/>
      <c r="F90" s="245"/>
      <c r="G90" s="237"/>
      <c r="H90" s="241"/>
      <c r="M90" s="235"/>
    </row>
    <row r="91" spans="1:13" x14ac:dyDescent="0.25">
      <c r="A91" s="236"/>
      <c r="B91" s="237"/>
      <c r="C91" s="238"/>
      <c r="D91" s="238"/>
      <c r="E91" s="245"/>
      <c r="F91" s="245"/>
      <c r="G91" s="237"/>
      <c r="H91" s="241"/>
      <c r="M91" s="235"/>
    </row>
    <row r="92" spans="1:13" x14ac:dyDescent="0.25">
      <c r="A92" s="236"/>
      <c r="B92" s="237"/>
      <c r="C92" s="238"/>
      <c r="D92" s="238"/>
      <c r="E92" s="245"/>
      <c r="F92" s="245"/>
      <c r="G92" s="237"/>
      <c r="H92" s="241"/>
      <c r="M92" s="235"/>
    </row>
    <row r="93" spans="1:13" x14ac:dyDescent="0.25">
      <c r="A93" s="236"/>
      <c r="B93" s="237"/>
      <c r="C93" s="238"/>
      <c r="D93" s="238"/>
      <c r="E93" s="245"/>
      <c r="F93" s="245"/>
      <c r="G93" s="237"/>
      <c r="H93" s="241"/>
      <c r="M93" s="235"/>
    </row>
    <row r="94" spans="1:13" x14ac:dyDescent="0.25">
      <c r="A94" s="236"/>
      <c r="B94" s="237"/>
      <c r="C94" s="238"/>
      <c r="D94" s="238"/>
      <c r="E94" s="245"/>
      <c r="F94" s="245"/>
      <c r="G94" s="237"/>
      <c r="H94" s="241"/>
      <c r="M94" s="235"/>
    </row>
    <row r="95" spans="1:13" x14ac:dyDescent="0.25">
      <c r="A95" s="236"/>
      <c r="B95" s="237"/>
      <c r="C95" s="238"/>
      <c r="D95" s="238"/>
      <c r="E95" s="245"/>
      <c r="F95" s="245"/>
      <c r="G95" s="237"/>
      <c r="H95" s="241"/>
      <c r="M95" s="235"/>
    </row>
    <row r="96" spans="1:13" x14ac:dyDescent="0.25">
      <c r="A96" s="236"/>
      <c r="B96" s="237"/>
      <c r="C96" s="238"/>
      <c r="D96" s="238"/>
      <c r="E96" s="245"/>
      <c r="F96" s="245"/>
      <c r="G96" s="237"/>
      <c r="H96" s="241"/>
      <c r="M96" s="235"/>
    </row>
    <row r="97" spans="1:13" x14ac:dyDescent="0.25">
      <c r="A97" s="236"/>
      <c r="B97" s="237"/>
      <c r="C97" s="238"/>
      <c r="D97" s="238"/>
      <c r="E97" s="245"/>
      <c r="F97" s="245"/>
      <c r="G97" s="237"/>
      <c r="H97" s="241"/>
      <c r="M97" s="235"/>
    </row>
    <row r="98" spans="1:13" x14ac:dyDescent="0.25">
      <c r="A98" s="236"/>
      <c r="B98" s="237"/>
      <c r="C98" s="238"/>
      <c r="D98" s="238"/>
      <c r="E98" s="245"/>
      <c r="F98" s="245"/>
      <c r="G98" s="237"/>
      <c r="H98" s="241"/>
      <c r="M98" s="235"/>
    </row>
    <row r="99" spans="1:13" x14ac:dyDescent="0.25">
      <c r="A99" s="236"/>
      <c r="B99" s="237"/>
      <c r="C99" s="238"/>
      <c r="D99" s="238"/>
      <c r="E99" s="245"/>
      <c r="F99" s="245"/>
      <c r="G99" s="237"/>
      <c r="H99" s="241"/>
      <c r="M99" s="235"/>
    </row>
    <row r="100" spans="1:13" x14ac:dyDescent="0.25">
      <c r="A100" s="236"/>
      <c r="B100" s="237"/>
      <c r="C100" s="238"/>
      <c r="D100" s="238"/>
      <c r="E100" s="245"/>
      <c r="F100" s="245"/>
      <c r="G100" s="237"/>
      <c r="H100" s="241"/>
      <c r="M100" s="235"/>
    </row>
    <row r="101" spans="1:13" x14ac:dyDescent="0.25">
      <c r="A101" s="236"/>
      <c r="B101" s="237"/>
      <c r="C101" s="238"/>
      <c r="D101" s="238"/>
      <c r="E101" s="245"/>
      <c r="F101" s="245"/>
      <c r="G101" s="237"/>
      <c r="H101" s="241"/>
      <c r="M101" s="235"/>
    </row>
    <row r="102" spans="1:13" x14ac:dyDescent="0.25">
      <c r="A102" s="236"/>
      <c r="B102" s="237"/>
      <c r="C102" s="238"/>
      <c r="D102" s="238"/>
      <c r="E102" s="245"/>
      <c r="F102" s="245"/>
      <c r="G102" s="237"/>
      <c r="H102" s="241"/>
      <c r="M102" s="235"/>
    </row>
    <row r="103" spans="1:13" x14ac:dyDescent="0.25">
      <c r="A103" s="236"/>
      <c r="B103" s="237"/>
      <c r="C103" s="238"/>
      <c r="D103" s="238"/>
      <c r="E103" s="245"/>
      <c r="F103" s="245"/>
      <c r="G103" s="237"/>
      <c r="H103" s="241"/>
      <c r="M103" s="235"/>
    </row>
    <row r="104" spans="1:13" x14ac:dyDescent="0.25">
      <c r="A104" s="236"/>
      <c r="B104" s="237"/>
      <c r="C104" s="237"/>
      <c r="D104" s="237"/>
      <c r="E104" s="246"/>
      <c r="F104" s="246"/>
      <c r="G104" s="237"/>
      <c r="H104" s="241"/>
      <c r="M104" s="235"/>
    </row>
    <row r="105" spans="1:13" x14ac:dyDescent="0.25">
      <c r="A105" s="236"/>
      <c r="B105" s="237"/>
      <c r="C105" s="237"/>
      <c r="D105" s="237"/>
      <c r="E105" s="246"/>
      <c r="F105" s="246"/>
      <c r="G105" s="237"/>
      <c r="H105" s="241"/>
      <c r="M105" s="235"/>
    </row>
    <row r="106" spans="1:13" x14ac:dyDescent="0.25">
      <c r="A106" s="236"/>
      <c r="B106" s="237"/>
      <c r="C106" s="237"/>
      <c r="D106" s="237"/>
      <c r="E106" s="246"/>
      <c r="F106" s="246"/>
      <c r="G106" s="237"/>
      <c r="H106" s="241"/>
      <c r="M106" s="235"/>
    </row>
    <row r="107" spans="1:13" x14ac:dyDescent="0.25">
      <c r="A107" s="236"/>
      <c r="B107" s="237"/>
      <c r="C107" s="237"/>
      <c r="D107" s="237"/>
      <c r="E107" s="246"/>
      <c r="F107" s="246"/>
      <c r="G107" s="237"/>
      <c r="H107" s="241"/>
      <c r="M107" s="235"/>
    </row>
    <row r="108" spans="1:13" x14ac:dyDescent="0.25">
      <c r="A108" s="236"/>
      <c r="B108" s="237"/>
      <c r="C108" s="237"/>
      <c r="D108" s="237"/>
      <c r="E108" s="246"/>
      <c r="F108" s="246"/>
      <c r="G108" s="237"/>
      <c r="H108" s="241"/>
      <c r="M108" s="235"/>
    </row>
    <row r="109" spans="1:13" x14ac:dyDescent="0.25">
      <c r="A109" s="236"/>
      <c r="B109" s="237"/>
      <c r="C109" s="237"/>
      <c r="D109" s="237"/>
      <c r="E109" s="246"/>
      <c r="F109" s="246"/>
      <c r="G109" s="237"/>
      <c r="H109" s="241"/>
      <c r="M109" s="235"/>
    </row>
    <row r="110" spans="1:13" x14ac:dyDescent="0.25">
      <c r="A110" s="236"/>
      <c r="B110" s="237"/>
      <c r="C110" s="237"/>
      <c r="D110" s="237"/>
      <c r="E110" s="246"/>
      <c r="F110" s="246"/>
      <c r="G110" s="237"/>
      <c r="H110" s="241"/>
      <c r="M110" s="235"/>
    </row>
    <row r="111" spans="1:13" x14ac:dyDescent="0.25">
      <c r="A111" s="236"/>
      <c r="B111" s="237"/>
      <c r="C111" s="237"/>
      <c r="D111" s="237"/>
      <c r="E111" s="246"/>
      <c r="F111" s="246"/>
      <c r="G111" s="237"/>
      <c r="H111" s="241"/>
      <c r="M111" s="235"/>
    </row>
    <row r="112" spans="1:13" x14ac:dyDescent="0.25">
      <c r="A112" s="236"/>
      <c r="B112" s="237"/>
      <c r="C112" s="237"/>
      <c r="D112" s="237"/>
      <c r="E112" s="246"/>
      <c r="F112" s="246"/>
      <c r="G112" s="237"/>
      <c r="H112" s="241"/>
      <c r="M112" s="235"/>
    </row>
    <row r="113" spans="1:13" x14ac:dyDescent="0.25">
      <c r="A113" s="236"/>
      <c r="B113" s="237"/>
      <c r="C113" s="237"/>
      <c r="D113" s="237"/>
      <c r="E113" s="246"/>
      <c r="F113" s="246"/>
      <c r="G113" s="237"/>
      <c r="H113" s="241"/>
      <c r="M113" s="235"/>
    </row>
    <row r="114" spans="1:13" x14ac:dyDescent="0.25">
      <c r="A114" s="236"/>
      <c r="B114" s="237"/>
      <c r="C114" s="237"/>
      <c r="D114" s="237"/>
      <c r="E114" s="246"/>
      <c r="F114" s="246"/>
      <c r="G114" s="237"/>
      <c r="H114" s="241"/>
      <c r="M114" s="235"/>
    </row>
    <row r="115" spans="1:13" x14ac:dyDescent="0.25">
      <c r="A115" s="236"/>
      <c r="B115" s="237"/>
      <c r="C115" s="237"/>
      <c r="D115" s="237"/>
      <c r="E115" s="246"/>
      <c r="F115" s="246"/>
      <c r="G115" s="237"/>
      <c r="H115" s="241"/>
      <c r="M115" s="235"/>
    </row>
    <row r="116" spans="1:13" x14ac:dyDescent="0.25">
      <c r="A116" s="236"/>
      <c r="B116" s="237"/>
      <c r="C116" s="237"/>
      <c r="D116" s="237"/>
      <c r="E116" s="246"/>
      <c r="F116" s="246"/>
      <c r="G116" s="237"/>
      <c r="H116" s="241"/>
      <c r="M116" s="235"/>
    </row>
    <row r="117" spans="1:13" x14ac:dyDescent="0.25">
      <c r="A117" s="236"/>
      <c r="B117" s="237"/>
      <c r="C117" s="237"/>
      <c r="D117" s="237"/>
      <c r="E117" s="246"/>
      <c r="F117" s="246"/>
      <c r="G117" s="237"/>
      <c r="H117" s="241"/>
      <c r="M117" s="235"/>
    </row>
    <row r="118" spans="1:13" x14ac:dyDescent="0.25">
      <c r="A118" s="236"/>
      <c r="B118" s="237"/>
      <c r="C118" s="237"/>
      <c r="D118" s="237"/>
      <c r="E118" s="246"/>
      <c r="F118" s="246"/>
      <c r="G118" s="237"/>
      <c r="H118" s="241"/>
      <c r="M118" s="235"/>
    </row>
    <row r="119" spans="1:13" x14ac:dyDescent="0.25">
      <c r="A119" s="236"/>
      <c r="B119" s="237"/>
      <c r="C119" s="237"/>
      <c r="D119" s="237"/>
      <c r="E119" s="246"/>
      <c r="F119" s="246"/>
      <c r="G119" s="237"/>
      <c r="H119" s="241"/>
      <c r="M119" s="235"/>
    </row>
    <row r="120" spans="1:13" x14ac:dyDescent="0.25">
      <c r="A120" s="236"/>
      <c r="B120" s="237"/>
      <c r="C120" s="237"/>
      <c r="D120" s="237"/>
      <c r="E120" s="246"/>
      <c r="F120" s="246"/>
      <c r="G120" s="237"/>
      <c r="H120" s="241"/>
      <c r="M120" s="235"/>
    </row>
    <row r="121" spans="1:13" x14ac:dyDescent="0.25">
      <c r="A121" s="236"/>
      <c r="B121" s="237"/>
      <c r="C121" s="237"/>
      <c r="D121" s="237"/>
      <c r="E121" s="246"/>
      <c r="F121" s="246"/>
      <c r="G121" s="237"/>
      <c r="H121" s="241"/>
      <c r="M121" s="235"/>
    </row>
    <row r="122" spans="1:13" x14ac:dyDescent="0.25">
      <c r="A122" s="236"/>
      <c r="B122" s="237"/>
      <c r="C122" s="237"/>
      <c r="D122" s="237"/>
      <c r="E122" s="246"/>
      <c r="F122" s="246"/>
      <c r="G122" s="237"/>
      <c r="H122" s="241"/>
      <c r="M122" s="235"/>
    </row>
    <row r="123" spans="1:13" x14ac:dyDescent="0.25">
      <c r="A123" s="236"/>
      <c r="B123" s="237"/>
      <c r="C123" s="237"/>
      <c r="D123" s="237"/>
      <c r="E123" s="246"/>
      <c r="F123" s="246"/>
      <c r="G123" s="237"/>
      <c r="H123" s="241"/>
      <c r="M123" s="235"/>
    </row>
    <row r="124" spans="1:13" x14ac:dyDescent="0.25">
      <c r="A124" s="236"/>
      <c r="B124" s="237"/>
      <c r="C124" s="237"/>
      <c r="D124" s="237"/>
      <c r="E124" s="246"/>
      <c r="F124" s="246"/>
      <c r="G124" s="237"/>
      <c r="H124" s="241"/>
      <c r="M124" s="235"/>
    </row>
    <row r="125" spans="1:13" x14ac:dyDescent="0.25">
      <c r="A125" s="236"/>
      <c r="B125" s="237"/>
      <c r="C125" s="237"/>
      <c r="D125" s="237"/>
      <c r="E125" s="246"/>
      <c r="F125" s="246"/>
      <c r="G125" s="237"/>
      <c r="H125" s="241"/>
      <c r="M125" s="235"/>
    </row>
    <row r="126" spans="1:13" x14ac:dyDescent="0.25">
      <c r="A126" s="236"/>
      <c r="B126" s="237"/>
      <c r="C126" s="237"/>
      <c r="D126" s="237"/>
      <c r="E126" s="246"/>
      <c r="F126" s="246"/>
      <c r="G126" s="237"/>
      <c r="H126" s="241"/>
      <c r="M126" s="235"/>
    </row>
    <row r="127" spans="1:13" x14ac:dyDescent="0.25">
      <c r="A127" s="236"/>
      <c r="B127" s="237"/>
      <c r="C127" s="237"/>
      <c r="D127" s="237"/>
      <c r="E127" s="246"/>
      <c r="F127" s="246"/>
      <c r="G127" s="237"/>
      <c r="H127" s="241"/>
      <c r="M127" s="235"/>
    </row>
    <row r="128" spans="1:13" x14ac:dyDescent="0.25">
      <c r="A128" s="236"/>
      <c r="B128" s="237"/>
      <c r="C128" s="237"/>
      <c r="D128" s="237"/>
      <c r="E128" s="246"/>
      <c r="F128" s="246"/>
      <c r="G128" s="237"/>
      <c r="H128" s="241"/>
      <c r="M128" s="235"/>
    </row>
    <row r="129" spans="1:13" x14ac:dyDescent="0.25">
      <c r="A129" s="236"/>
      <c r="B129" s="237"/>
      <c r="C129" s="237"/>
      <c r="D129" s="237"/>
      <c r="E129" s="246"/>
      <c r="F129" s="246"/>
      <c r="G129" s="237"/>
      <c r="H129" s="241"/>
      <c r="M129" s="235"/>
    </row>
    <row r="130" spans="1:13" x14ac:dyDescent="0.25">
      <c r="A130" s="236"/>
      <c r="B130" s="237"/>
      <c r="C130" s="237"/>
      <c r="D130" s="237"/>
      <c r="E130" s="246"/>
      <c r="F130" s="246"/>
      <c r="G130" s="237"/>
      <c r="H130" s="241"/>
      <c r="M130" s="235"/>
    </row>
    <row r="131" spans="1:13" x14ac:dyDescent="0.25">
      <c r="A131" s="236"/>
      <c r="B131" s="237"/>
      <c r="C131" s="237"/>
      <c r="D131" s="237"/>
      <c r="E131" s="246"/>
      <c r="F131" s="246"/>
      <c r="G131" s="237"/>
      <c r="H131" s="241"/>
      <c r="M131" s="235"/>
    </row>
    <row r="132" spans="1:13" x14ac:dyDescent="0.25">
      <c r="A132" s="236"/>
      <c r="B132" s="237"/>
      <c r="C132" s="237"/>
      <c r="D132" s="237"/>
      <c r="E132" s="246"/>
      <c r="F132" s="246"/>
      <c r="G132" s="237"/>
      <c r="H132" s="241"/>
      <c r="M132" s="235"/>
    </row>
    <row r="133" spans="1:13" x14ac:dyDescent="0.25">
      <c r="A133" s="236"/>
      <c r="B133" s="237"/>
      <c r="C133" s="237"/>
      <c r="D133" s="237"/>
      <c r="E133" s="246"/>
      <c r="F133" s="246"/>
      <c r="G133" s="237"/>
      <c r="H133" s="241"/>
      <c r="M133" s="235"/>
    </row>
    <row r="134" spans="1:13" x14ac:dyDescent="0.25">
      <c r="A134" s="236"/>
      <c r="B134" s="237"/>
      <c r="C134" s="237"/>
      <c r="D134" s="237"/>
      <c r="E134" s="246"/>
      <c r="F134" s="246"/>
      <c r="G134" s="237"/>
      <c r="H134" s="241"/>
      <c r="M134" s="235"/>
    </row>
    <row r="135" spans="1:13" x14ac:dyDescent="0.25">
      <c r="A135" s="236"/>
      <c r="B135" s="237"/>
      <c r="C135" s="237"/>
      <c r="D135" s="237"/>
      <c r="E135" s="246"/>
      <c r="F135" s="246"/>
      <c r="G135" s="237"/>
      <c r="H135" s="241"/>
      <c r="M135" s="235"/>
    </row>
    <row r="136" spans="1:13" x14ac:dyDescent="0.25">
      <c r="A136" s="236"/>
      <c r="B136" s="237"/>
      <c r="C136" s="237"/>
      <c r="D136" s="237"/>
      <c r="E136" s="246"/>
      <c r="F136" s="246"/>
      <c r="G136" s="237"/>
      <c r="H136" s="241"/>
      <c r="M136" s="235"/>
    </row>
    <row r="137" spans="1:13" x14ac:dyDescent="0.25">
      <c r="A137" s="236"/>
      <c r="B137" s="237"/>
      <c r="C137" s="237"/>
      <c r="D137" s="237"/>
      <c r="E137" s="246"/>
      <c r="F137" s="246"/>
      <c r="G137" s="237"/>
      <c r="H137" s="241"/>
      <c r="M137" s="235"/>
    </row>
    <row r="138" spans="1:13" x14ac:dyDescent="0.25">
      <c r="A138" s="236"/>
      <c r="B138" s="237"/>
      <c r="C138" s="237"/>
      <c r="D138" s="237"/>
      <c r="E138" s="246"/>
      <c r="F138" s="246"/>
      <c r="G138" s="237"/>
      <c r="H138" s="241"/>
      <c r="M138" s="235"/>
    </row>
    <row r="139" spans="1:13" x14ac:dyDescent="0.25">
      <c r="A139" s="236"/>
      <c r="B139" s="237"/>
      <c r="C139" s="237"/>
      <c r="D139" s="237"/>
      <c r="E139" s="246"/>
      <c r="F139" s="246"/>
      <c r="G139" s="237"/>
      <c r="H139" s="241"/>
      <c r="M139" s="235"/>
    </row>
    <row r="140" spans="1:13" x14ac:dyDescent="0.25">
      <c r="A140" s="236"/>
      <c r="B140" s="237"/>
      <c r="C140" s="237"/>
      <c r="D140" s="237"/>
      <c r="E140" s="246"/>
      <c r="F140" s="246"/>
      <c r="G140" s="237"/>
      <c r="H140" s="241"/>
      <c r="M140" s="235"/>
    </row>
    <row r="141" spans="1:13" x14ac:dyDescent="0.25">
      <c r="A141" s="236"/>
      <c r="B141" s="237"/>
      <c r="C141" s="237"/>
      <c r="D141" s="237"/>
      <c r="E141" s="246"/>
      <c r="F141" s="246"/>
      <c r="G141" s="237"/>
      <c r="H141" s="241"/>
      <c r="M141" s="235"/>
    </row>
    <row r="142" spans="1:13" x14ac:dyDescent="0.25">
      <c r="A142" s="236"/>
      <c r="B142" s="237"/>
      <c r="C142" s="237"/>
      <c r="D142" s="237"/>
      <c r="E142" s="246"/>
      <c r="F142" s="246"/>
      <c r="G142" s="237"/>
      <c r="H142" s="241"/>
      <c r="M142" s="235"/>
    </row>
    <row r="143" spans="1:13" x14ac:dyDescent="0.25">
      <c r="A143" s="236"/>
      <c r="B143" s="237"/>
      <c r="C143" s="237"/>
      <c r="D143" s="237"/>
      <c r="E143" s="246"/>
      <c r="F143" s="246"/>
      <c r="G143" s="237"/>
      <c r="H143" s="241"/>
      <c r="M143" s="235"/>
    </row>
    <row r="144" spans="1:13" x14ac:dyDescent="0.25">
      <c r="A144" s="236"/>
      <c r="B144" s="237"/>
      <c r="C144" s="237"/>
      <c r="D144" s="237"/>
      <c r="E144" s="246"/>
      <c r="F144" s="246"/>
      <c r="G144" s="237"/>
      <c r="H144" s="241"/>
      <c r="M144" s="235"/>
    </row>
    <row r="145" spans="1:13" x14ac:dyDescent="0.25">
      <c r="A145" s="236"/>
      <c r="B145" s="237"/>
      <c r="C145" s="237"/>
      <c r="D145" s="237"/>
      <c r="E145" s="246"/>
      <c r="F145" s="246"/>
      <c r="G145" s="237"/>
      <c r="H145" s="241"/>
      <c r="M145" s="235"/>
    </row>
    <row r="146" spans="1:13" x14ac:dyDescent="0.25">
      <c r="A146" s="236"/>
      <c r="B146" s="237"/>
      <c r="C146" s="237"/>
      <c r="D146" s="237"/>
      <c r="E146" s="246"/>
      <c r="F146" s="246"/>
      <c r="G146" s="237"/>
      <c r="H146" s="241"/>
      <c r="M146" s="235"/>
    </row>
    <row r="147" spans="1:13" x14ac:dyDescent="0.25">
      <c r="A147" s="236"/>
      <c r="B147" s="237"/>
      <c r="C147" s="237"/>
      <c r="D147" s="237"/>
      <c r="E147" s="246"/>
      <c r="F147" s="246"/>
      <c r="G147" s="237"/>
      <c r="H147" s="241"/>
      <c r="M147" s="235"/>
    </row>
    <row r="148" spans="1:13" x14ac:dyDescent="0.25">
      <c r="A148" s="236"/>
      <c r="B148" s="237"/>
      <c r="C148" s="237"/>
      <c r="D148" s="237"/>
      <c r="E148" s="246"/>
      <c r="F148" s="246"/>
      <c r="G148" s="237"/>
      <c r="H148" s="241"/>
      <c r="M148" s="235"/>
    </row>
    <row r="149" spans="1:13" x14ac:dyDescent="0.25">
      <c r="A149" s="236"/>
      <c r="B149" s="237"/>
      <c r="C149" s="237"/>
      <c r="D149" s="237"/>
      <c r="E149" s="246"/>
      <c r="F149" s="246"/>
      <c r="G149" s="237"/>
      <c r="H149" s="241"/>
      <c r="M149" s="235"/>
    </row>
    <row r="150" spans="1:13" x14ac:dyDescent="0.25">
      <c r="A150" s="236"/>
      <c r="B150" s="237"/>
      <c r="C150" s="237"/>
      <c r="D150" s="237"/>
      <c r="E150" s="246"/>
      <c r="F150" s="246"/>
      <c r="G150" s="237"/>
      <c r="H150" s="241"/>
      <c r="M150" s="235"/>
    </row>
    <row r="151" spans="1:13" x14ac:dyDescent="0.25">
      <c r="A151" s="236"/>
      <c r="B151" s="237"/>
      <c r="C151" s="237"/>
      <c r="D151" s="237"/>
      <c r="E151" s="246"/>
      <c r="F151" s="246"/>
      <c r="G151" s="237"/>
      <c r="H151" s="241"/>
      <c r="M151" s="235"/>
    </row>
    <row r="152" spans="1:13" x14ac:dyDescent="0.25">
      <c r="A152" s="236"/>
      <c r="B152" s="237"/>
      <c r="C152" s="237"/>
      <c r="D152" s="237"/>
      <c r="E152" s="246"/>
      <c r="F152" s="246"/>
      <c r="G152" s="237"/>
      <c r="H152" s="241"/>
      <c r="M152" s="235"/>
    </row>
    <row r="153" spans="1:13" x14ac:dyDescent="0.25">
      <c r="A153" s="236"/>
      <c r="B153" s="237"/>
      <c r="C153" s="237"/>
      <c r="D153" s="237"/>
      <c r="E153" s="246"/>
      <c r="F153" s="246"/>
      <c r="G153" s="237"/>
      <c r="H153" s="241"/>
      <c r="M153" s="235"/>
    </row>
    <row r="154" spans="1:13" x14ac:dyDescent="0.25">
      <c r="A154" s="236"/>
      <c r="B154" s="237"/>
      <c r="C154" s="237"/>
      <c r="D154" s="237"/>
      <c r="E154" s="246"/>
      <c r="F154" s="246"/>
      <c r="G154" s="237"/>
      <c r="H154" s="241"/>
      <c r="M154" s="235"/>
    </row>
    <row r="155" spans="1:13" x14ac:dyDescent="0.25">
      <c r="A155" s="236"/>
      <c r="B155" s="237"/>
      <c r="C155" s="237"/>
      <c r="D155" s="237"/>
      <c r="E155" s="246"/>
      <c r="F155" s="246"/>
      <c r="G155" s="237"/>
      <c r="H155" s="241"/>
      <c r="M155" s="235"/>
    </row>
    <row r="156" spans="1:13" x14ac:dyDescent="0.25">
      <c r="A156" s="236"/>
      <c r="B156" s="237"/>
      <c r="C156" s="237"/>
      <c r="D156" s="237"/>
      <c r="E156" s="246"/>
      <c r="F156" s="246"/>
      <c r="G156" s="237"/>
      <c r="H156" s="241"/>
      <c r="M156" s="235"/>
    </row>
    <row r="157" spans="1:13" x14ac:dyDescent="0.25">
      <c r="A157" s="236"/>
      <c r="B157" s="237"/>
      <c r="C157" s="237"/>
      <c r="D157" s="237"/>
      <c r="E157" s="246"/>
      <c r="F157" s="246"/>
      <c r="G157" s="237"/>
      <c r="H157" s="241"/>
      <c r="M157" s="235"/>
    </row>
    <row r="158" spans="1:13" x14ac:dyDescent="0.25">
      <c r="A158" s="236"/>
      <c r="B158" s="237"/>
      <c r="C158" s="237"/>
      <c r="D158" s="237"/>
      <c r="E158" s="246"/>
      <c r="F158" s="246"/>
      <c r="G158" s="237"/>
      <c r="H158" s="241"/>
      <c r="M158" s="235"/>
    </row>
    <row r="159" spans="1:13" x14ac:dyDescent="0.25">
      <c r="A159" s="236"/>
      <c r="B159" s="237"/>
      <c r="C159" s="237"/>
      <c r="D159" s="237"/>
      <c r="E159" s="246"/>
      <c r="F159" s="246"/>
      <c r="G159" s="237"/>
      <c r="H159" s="241"/>
      <c r="M159" s="235"/>
    </row>
    <row r="160" spans="1:13" x14ac:dyDescent="0.25">
      <c r="A160" s="236"/>
      <c r="B160" s="237"/>
      <c r="C160" s="237"/>
      <c r="D160" s="237"/>
      <c r="E160" s="246"/>
      <c r="F160" s="246"/>
      <c r="G160" s="237"/>
      <c r="H160" s="241"/>
      <c r="M160" s="235"/>
    </row>
    <row r="161" spans="1:13" x14ac:dyDescent="0.25">
      <c r="A161" s="236"/>
      <c r="B161" s="237"/>
      <c r="C161" s="237"/>
      <c r="D161" s="237"/>
      <c r="E161" s="246"/>
      <c r="F161" s="246"/>
      <c r="G161" s="237"/>
      <c r="H161" s="241"/>
      <c r="M161" s="235"/>
    </row>
    <row r="162" spans="1:13" x14ac:dyDescent="0.25">
      <c r="A162" s="236"/>
      <c r="B162" s="237"/>
      <c r="C162" s="237"/>
      <c r="D162" s="237"/>
      <c r="E162" s="246"/>
      <c r="F162" s="246"/>
      <c r="G162" s="237"/>
      <c r="H162" s="241"/>
      <c r="M162" s="235"/>
    </row>
    <row r="163" spans="1:13" x14ac:dyDescent="0.25">
      <c r="A163" s="236"/>
      <c r="B163" s="237"/>
      <c r="C163" s="237"/>
      <c r="D163" s="237"/>
      <c r="E163" s="246"/>
      <c r="F163" s="246"/>
      <c r="G163" s="237"/>
      <c r="H163" s="241"/>
      <c r="M163" s="235"/>
    </row>
    <row r="164" spans="1:13" x14ac:dyDescent="0.25">
      <c r="A164" s="236"/>
      <c r="B164" s="237"/>
      <c r="C164" s="237"/>
      <c r="D164" s="237"/>
      <c r="E164" s="246"/>
      <c r="F164" s="246"/>
      <c r="G164" s="237"/>
      <c r="H164" s="241"/>
      <c r="M164" s="235"/>
    </row>
    <row r="165" spans="1:13" x14ac:dyDescent="0.25">
      <c r="A165" s="236"/>
      <c r="B165" s="237"/>
      <c r="C165" s="237"/>
      <c r="D165" s="237"/>
      <c r="E165" s="246"/>
      <c r="F165" s="246"/>
      <c r="G165" s="237"/>
      <c r="H165" s="241"/>
      <c r="M165" s="235"/>
    </row>
    <row r="166" spans="1:13" x14ac:dyDescent="0.25">
      <c r="A166" s="236"/>
      <c r="B166" s="237"/>
      <c r="C166" s="237"/>
      <c r="D166" s="237"/>
      <c r="E166" s="246"/>
      <c r="F166" s="246"/>
      <c r="G166" s="237"/>
      <c r="H166" s="241"/>
      <c r="M166" s="235"/>
    </row>
    <row r="167" spans="1:13" x14ac:dyDescent="0.25">
      <c r="A167" s="236"/>
      <c r="B167" s="237"/>
      <c r="C167" s="237"/>
      <c r="D167" s="237"/>
      <c r="E167" s="246"/>
      <c r="F167" s="246"/>
      <c r="G167" s="237"/>
      <c r="H167" s="241"/>
      <c r="M167" s="235"/>
    </row>
    <row r="168" spans="1:13" x14ac:dyDescent="0.25">
      <c r="A168" s="236"/>
      <c r="B168" s="237"/>
      <c r="C168" s="237"/>
      <c r="D168" s="237"/>
      <c r="E168" s="246"/>
      <c r="F168" s="246"/>
      <c r="G168" s="237"/>
      <c r="H168" s="241"/>
      <c r="M168" s="235"/>
    </row>
    <row r="169" spans="1:13" x14ac:dyDescent="0.25">
      <c r="A169" s="236"/>
      <c r="B169" s="237"/>
      <c r="C169" s="237"/>
      <c r="D169" s="237"/>
      <c r="E169" s="246"/>
      <c r="F169" s="246"/>
      <c r="G169" s="237"/>
      <c r="H169" s="241"/>
      <c r="M169" s="235"/>
    </row>
    <row r="170" spans="1:13" x14ac:dyDescent="0.25">
      <c r="A170" s="236"/>
      <c r="B170" s="237"/>
      <c r="C170" s="237"/>
      <c r="D170" s="237"/>
      <c r="E170" s="246"/>
      <c r="F170" s="246"/>
      <c r="G170" s="237"/>
      <c r="H170" s="241"/>
      <c r="M170" s="235"/>
    </row>
    <row r="171" spans="1:13" x14ac:dyDescent="0.25">
      <c r="A171" s="236"/>
      <c r="B171" s="237"/>
      <c r="C171" s="237"/>
      <c r="D171" s="237"/>
      <c r="E171" s="246"/>
      <c r="F171" s="246"/>
      <c r="G171" s="237"/>
      <c r="H171" s="241"/>
      <c r="M171" s="235"/>
    </row>
    <row r="172" spans="1:13" x14ac:dyDescent="0.25">
      <c r="A172" s="236"/>
      <c r="B172" s="237"/>
      <c r="C172" s="237"/>
      <c r="D172" s="237"/>
      <c r="E172" s="246"/>
      <c r="F172" s="246"/>
      <c r="G172" s="237"/>
      <c r="H172" s="241"/>
      <c r="M172" s="235"/>
    </row>
    <row r="173" spans="1:13" x14ac:dyDescent="0.25">
      <c r="A173" s="236"/>
      <c r="B173" s="237"/>
      <c r="C173" s="237"/>
      <c r="D173" s="237"/>
      <c r="E173" s="246"/>
      <c r="F173" s="246"/>
      <c r="G173" s="237"/>
      <c r="H173" s="241"/>
      <c r="M173" s="235"/>
    </row>
    <row r="174" spans="1:13" x14ac:dyDescent="0.25">
      <c r="A174" s="236"/>
      <c r="B174" s="237"/>
      <c r="C174" s="237"/>
      <c r="D174" s="237"/>
      <c r="E174" s="246"/>
      <c r="F174" s="246"/>
      <c r="G174" s="237"/>
      <c r="H174" s="241"/>
      <c r="M174" s="235"/>
    </row>
    <row r="175" spans="1:13" x14ac:dyDescent="0.25">
      <c r="A175" s="236"/>
      <c r="B175" s="237"/>
      <c r="C175" s="237"/>
      <c r="D175" s="237"/>
      <c r="E175" s="246"/>
      <c r="F175" s="246"/>
      <c r="G175" s="237"/>
      <c r="H175" s="241"/>
      <c r="M175" s="235"/>
    </row>
    <row r="176" spans="1:13" x14ac:dyDescent="0.25">
      <c r="A176" s="236"/>
      <c r="B176" s="237"/>
      <c r="C176" s="237"/>
      <c r="D176" s="237"/>
      <c r="E176" s="246"/>
      <c r="F176" s="246"/>
      <c r="G176" s="237"/>
      <c r="H176" s="241"/>
      <c r="M176" s="235"/>
    </row>
    <row r="177" spans="1:13" x14ac:dyDescent="0.25">
      <c r="A177" s="236"/>
      <c r="B177" s="237"/>
      <c r="C177" s="237"/>
      <c r="D177" s="237"/>
      <c r="E177" s="246"/>
      <c r="F177" s="246"/>
      <c r="G177" s="237"/>
      <c r="H177" s="241"/>
      <c r="M177" s="235"/>
    </row>
    <row r="178" spans="1:13" x14ac:dyDescent="0.25">
      <c r="A178" s="236"/>
      <c r="B178" s="237"/>
      <c r="C178" s="237"/>
      <c r="D178" s="237"/>
      <c r="E178" s="246"/>
      <c r="F178" s="246"/>
      <c r="G178" s="237"/>
      <c r="H178" s="241"/>
      <c r="M178" s="235"/>
    </row>
    <row r="179" spans="1:13" x14ac:dyDescent="0.25">
      <c r="A179" s="236"/>
      <c r="B179" s="237"/>
      <c r="C179" s="237"/>
      <c r="D179" s="237"/>
      <c r="E179" s="246"/>
      <c r="F179" s="246"/>
      <c r="G179" s="237"/>
      <c r="H179" s="241"/>
      <c r="M179" s="235"/>
    </row>
    <row r="180" spans="1:13" x14ac:dyDescent="0.25">
      <c r="A180" s="236"/>
      <c r="B180" s="237"/>
      <c r="C180" s="237"/>
      <c r="D180" s="237"/>
      <c r="E180" s="246"/>
      <c r="F180" s="246"/>
      <c r="G180" s="237"/>
      <c r="H180" s="241"/>
      <c r="M180" s="235"/>
    </row>
    <row r="181" spans="1:13" x14ac:dyDescent="0.25">
      <c r="A181" s="236"/>
      <c r="B181" s="237"/>
      <c r="C181" s="237"/>
      <c r="D181" s="237"/>
      <c r="E181" s="246"/>
      <c r="F181" s="246"/>
      <c r="G181" s="237"/>
      <c r="H181" s="241"/>
      <c r="M181" s="235"/>
    </row>
    <row r="182" spans="1:13" x14ac:dyDescent="0.25">
      <c r="A182" s="236"/>
      <c r="B182" s="237"/>
      <c r="C182" s="237"/>
      <c r="D182" s="237"/>
      <c r="E182" s="246"/>
      <c r="F182" s="246"/>
      <c r="G182" s="237"/>
      <c r="H182" s="241"/>
      <c r="M182" s="235"/>
    </row>
    <row r="183" spans="1:13" x14ac:dyDescent="0.25">
      <c r="A183" s="236"/>
      <c r="B183" s="237"/>
      <c r="C183" s="237"/>
      <c r="D183" s="237"/>
      <c r="E183" s="246"/>
      <c r="F183" s="246"/>
      <c r="G183" s="237"/>
      <c r="H183" s="241"/>
      <c r="M183" s="235"/>
    </row>
    <row r="184" spans="1:13" x14ac:dyDescent="0.25">
      <c r="A184" s="236"/>
      <c r="B184" s="237"/>
      <c r="C184" s="237"/>
      <c r="D184" s="237"/>
      <c r="E184" s="246"/>
      <c r="F184" s="246"/>
      <c r="G184" s="237"/>
      <c r="H184" s="241"/>
      <c r="M184" s="235"/>
    </row>
    <row r="185" spans="1:13" x14ac:dyDescent="0.25">
      <c r="A185" s="236"/>
      <c r="B185" s="237"/>
      <c r="C185" s="237"/>
      <c r="D185" s="237"/>
      <c r="E185" s="246"/>
      <c r="F185" s="246"/>
      <c r="G185" s="237"/>
      <c r="H185" s="241"/>
      <c r="M185" s="235"/>
    </row>
    <row r="186" spans="1:13" x14ac:dyDescent="0.25">
      <c r="A186" s="236"/>
      <c r="B186" s="237"/>
      <c r="C186" s="237"/>
      <c r="D186" s="237"/>
      <c r="E186" s="246"/>
      <c r="F186" s="246"/>
      <c r="G186" s="237"/>
      <c r="H186" s="241"/>
      <c r="M186" s="235"/>
    </row>
    <row r="187" spans="1:13" x14ac:dyDescent="0.25">
      <c r="A187" s="236"/>
      <c r="B187" s="237"/>
      <c r="C187" s="237"/>
      <c r="D187" s="237"/>
      <c r="E187" s="246"/>
      <c r="F187" s="246"/>
      <c r="G187" s="237"/>
      <c r="H187" s="241"/>
      <c r="M187" s="235"/>
    </row>
    <row r="188" spans="1:13" x14ac:dyDescent="0.25">
      <c r="A188" s="236"/>
      <c r="B188" s="237"/>
      <c r="C188" s="237"/>
      <c r="D188" s="237"/>
      <c r="E188" s="246"/>
      <c r="F188" s="246"/>
      <c r="G188" s="237"/>
      <c r="H188" s="241"/>
      <c r="M188" s="235"/>
    </row>
    <row r="189" spans="1:13" x14ac:dyDescent="0.25">
      <c r="M189" s="235"/>
    </row>
    <row r="190" spans="1:13" x14ac:dyDescent="0.25">
      <c r="M190" s="235"/>
    </row>
    <row r="191" spans="1:13" x14ac:dyDescent="0.25">
      <c r="M191" s="235"/>
    </row>
    <row r="192" spans="1:13" x14ac:dyDescent="0.25">
      <c r="M192" s="235"/>
    </row>
    <row r="193" spans="13:13" x14ac:dyDescent="0.25">
      <c r="M193" s="235"/>
    </row>
    <row r="194" spans="13:13" x14ac:dyDescent="0.25">
      <c r="M194" s="235"/>
    </row>
    <row r="195" spans="13:13" x14ac:dyDescent="0.25">
      <c r="M195" s="235"/>
    </row>
    <row r="196" spans="13:13" x14ac:dyDescent="0.25">
      <c r="M196" s="235"/>
    </row>
    <row r="197" spans="13:13" x14ac:dyDescent="0.25">
      <c r="M197" s="235"/>
    </row>
    <row r="198" spans="13:13" x14ac:dyDescent="0.25">
      <c r="M198" s="235"/>
    </row>
    <row r="199" spans="13:13" x14ac:dyDescent="0.25">
      <c r="M199" s="235"/>
    </row>
    <row r="200" spans="13:13" x14ac:dyDescent="0.25">
      <c r="M200" s="235"/>
    </row>
    <row r="201" spans="13:13" x14ac:dyDescent="0.25">
      <c r="M201" s="235"/>
    </row>
    <row r="202" spans="13:13" x14ac:dyDescent="0.25">
      <c r="M202" s="235"/>
    </row>
    <row r="203" spans="13:13" x14ac:dyDescent="0.25">
      <c r="M203" s="235"/>
    </row>
    <row r="204" spans="13:13" x14ac:dyDescent="0.25">
      <c r="M204" s="235"/>
    </row>
    <row r="205" spans="13:13" x14ac:dyDescent="0.25">
      <c r="M205" s="235"/>
    </row>
    <row r="206" spans="13:13" x14ac:dyDescent="0.25">
      <c r="M206" s="235"/>
    </row>
    <row r="207" spans="13:13" x14ac:dyDescent="0.25">
      <c r="M207" s="235"/>
    </row>
    <row r="208" spans="13:13" x14ac:dyDescent="0.25">
      <c r="M208" s="235"/>
    </row>
    <row r="209" spans="13:13" x14ac:dyDescent="0.25">
      <c r="M209" s="235"/>
    </row>
    <row r="210" spans="13:13" x14ac:dyDescent="0.25">
      <c r="M210" s="235"/>
    </row>
    <row r="211" spans="13:13" x14ac:dyDescent="0.25">
      <c r="M211" s="235"/>
    </row>
    <row r="212" spans="13:13" x14ac:dyDescent="0.25">
      <c r="M212" s="235"/>
    </row>
    <row r="213" spans="13:13" x14ac:dyDescent="0.25">
      <c r="M213" s="235"/>
    </row>
    <row r="214" spans="13:13" x14ac:dyDescent="0.25">
      <c r="M214" s="235"/>
    </row>
    <row r="215" spans="13:13" x14ac:dyDescent="0.25">
      <c r="M215" s="235"/>
    </row>
    <row r="216" spans="13:13" x14ac:dyDescent="0.25">
      <c r="M216" s="235"/>
    </row>
    <row r="217" spans="13:13" x14ac:dyDescent="0.25">
      <c r="M217" s="235"/>
    </row>
    <row r="218" spans="13:13" x14ac:dyDescent="0.25">
      <c r="M218" s="235"/>
    </row>
    <row r="219" spans="13:13" x14ac:dyDescent="0.25">
      <c r="M219" s="235"/>
    </row>
    <row r="220" spans="13:13" x14ac:dyDescent="0.25">
      <c r="M220" s="235"/>
    </row>
    <row r="221" spans="13:13" x14ac:dyDescent="0.25">
      <c r="M221" s="235"/>
    </row>
    <row r="222" spans="13:13" x14ac:dyDescent="0.25">
      <c r="M222" s="235"/>
    </row>
    <row r="223" spans="13:13" x14ac:dyDescent="0.25">
      <c r="M223" s="235"/>
    </row>
    <row r="224" spans="13:13" x14ac:dyDescent="0.25">
      <c r="M224" s="235"/>
    </row>
    <row r="225" spans="13:13" x14ac:dyDescent="0.25">
      <c r="M225" s="235"/>
    </row>
    <row r="226" spans="13:13" x14ac:dyDescent="0.25">
      <c r="M226" s="235"/>
    </row>
    <row r="227" spans="13:13" x14ac:dyDescent="0.25">
      <c r="M227" s="235"/>
    </row>
    <row r="228" spans="13:13" x14ac:dyDescent="0.25">
      <c r="M228" s="235"/>
    </row>
    <row r="229" spans="13:13" x14ac:dyDescent="0.25">
      <c r="M229" s="235"/>
    </row>
    <row r="230" spans="13:13" x14ac:dyDescent="0.25">
      <c r="M230" s="235"/>
    </row>
    <row r="231" spans="13:13" x14ac:dyDescent="0.25">
      <c r="M231" s="235"/>
    </row>
    <row r="232" spans="13:13" x14ac:dyDescent="0.25">
      <c r="M232" s="235"/>
    </row>
    <row r="233" spans="13:13" x14ac:dyDescent="0.25">
      <c r="M233" s="235"/>
    </row>
    <row r="234" spans="13:13" x14ac:dyDescent="0.25">
      <c r="M234" s="235"/>
    </row>
    <row r="235" spans="13:13" x14ac:dyDescent="0.25">
      <c r="M235" s="235"/>
    </row>
    <row r="236" spans="13:13" x14ac:dyDescent="0.25">
      <c r="M236" s="235"/>
    </row>
    <row r="237" spans="13:13" x14ac:dyDescent="0.25">
      <c r="M237" s="235"/>
    </row>
    <row r="238" spans="13:13" x14ac:dyDescent="0.25">
      <c r="M238" s="235"/>
    </row>
    <row r="239" spans="13:13" x14ac:dyDescent="0.25">
      <c r="M239" s="235"/>
    </row>
    <row r="240" spans="13:13" x14ac:dyDescent="0.25">
      <c r="M240" s="235"/>
    </row>
    <row r="241" spans="13:13" x14ac:dyDescent="0.25">
      <c r="M241" s="235"/>
    </row>
    <row r="242" spans="13:13" x14ac:dyDescent="0.25">
      <c r="M242" s="235"/>
    </row>
    <row r="243" spans="13:13" x14ac:dyDescent="0.25">
      <c r="M243" s="235"/>
    </row>
    <row r="244" spans="13:13" x14ac:dyDescent="0.25">
      <c r="M244" s="235"/>
    </row>
    <row r="245" spans="13:13" x14ac:dyDescent="0.25">
      <c r="M245" s="235"/>
    </row>
    <row r="246" spans="13:13" x14ac:dyDescent="0.25">
      <c r="M246" s="235"/>
    </row>
    <row r="247" spans="13:13" x14ac:dyDescent="0.25">
      <c r="M247" s="235"/>
    </row>
    <row r="248" spans="13:13" x14ac:dyDescent="0.25">
      <c r="M248" s="235"/>
    </row>
    <row r="249" spans="13:13" x14ac:dyDescent="0.25">
      <c r="M249" s="235"/>
    </row>
    <row r="250" spans="13:13" x14ac:dyDescent="0.25">
      <c r="M250" s="235"/>
    </row>
    <row r="251" spans="13:13" x14ac:dyDescent="0.25">
      <c r="M251" s="235"/>
    </row>
    <row r="252" spans="13:13" x14ac:dyDescent="0.25">
      <c r="M252" s="235"/>
    </row>
    <row r="253" spans="13:13" x14ac:dyDescent="0.25">
      <c r="M253" s="235"/>
    </row>
    <row r="254" spans="13:13" x14ac:dyDescent="0.25">
      <c r="M254" s="235"/>
    </row>
    <row r="255" spans="13:13" x14ac:dyDescent="0.25">
      <c r="M255" s="235"/>
    </row>
    <row r="256" spans="13:13" x14ac:dyDescent="0.25">
      <c r="M256" s="235"/>
    </row>
    <row r="257" spans="13:13" x14ac:dyDescent="0.25">
      <c r="M257" s="235"/>
    </row>
    <row r="258" spans="13:13" x14ac:dyDescent="0.25">
      <c r="M258" s="235"/>
    </row>
    <row r="259" spans="13:13" x14ac:dyDescent="0.25">
      <c r="M259" s="235"/>
    </row>
    <row r="260" spans="13:13" x14ac:dyDescent="0.25">
      <c r="M260" s="235"/>
    </row>
    <row r="261" spans="13:13" x14ac:dyDescent="0.25">
      <c r="M261" s="235"/>
    </row>
    <row r="262" spans="13:13" x14ac:dyDescent="0.25">
      <c r="M262" s="235"/>
    </row>
    <row r="263" spans="13:13" x14ac:dyDescent="0.25">
      <c r="M263" s="235"/>
    </row>
    <row r="264" spans="13:13" x14ac:dyDescent="0.25">
      <c r="M264" s="235"/>
    </row>
    <row r="265" spans="13:13" x14ac:dyDescent="0.25">
      <c r="M265" s="235"/>
    </row>
    <row r="266" spans="13:13" x14ac:dyDescent="0.25">
      <c r="M266" s="235"/>
    </row>
    <row r="267" spans="13:13" x14ac:dyDescent="0.25">
      <c r="M267" s="235"/>
    </row>
    <row r="268" spans="13:13" x14ac:dyDescent="0.25">
      <c r="M268" s="235"/>
    </row>
    <row r="269" spans="13:13" x14ac:dyDescent="0.25">
      <c r="M269" s="235"/>
    </row>
    <row r="270" spans="13:13" x14ac:dyDescent="0.25">
      <c r="M270" s="235"/>
    </row>
    <row r="271" spans="13:13" x14ac:dyDescent="0.25">
      <c r="M271" s="235"/>
    </row>
    <row r="272" spans="13:13" x14ac:dyDescent="0.25">
      <c r="M272" s="235"/>
    </row>
    <row r="273" spans="13:13" x14ac:dyDescent="0.25">
      <c r="M273" s="235"/>
    </row>
    <row r="274" spans="13:13" x14ac:dyDescent="0.25">
      <c r="M274" s="235"/>
    </row>
    <row r="275" spans="13:13" x14ac:dyDescent="0.25">
      <c r="M275" s="235"/>
    </row>
    <row r="276" spans="13:13" x14ac:dyDescent="0.25">
      <c r="M276" s="235"/>
    </row>
    <row r="277" spans="13:13" x14ac:dyDescent="0.25">
      <c r="M277" s="235"/>
    </row>
    <row r="278" spans="13:13" x14ac:dyDescent="0.25">
      <c r="M278" s="235"/>
    </row>
    <row r="279" spans="13:13" x14ac:dyDescent="0.25">
      <c r="M279" s="235"/>
    </row>
    <row r="280" spans="13:13" x14ac:dyDescent="0.25">
      <c r="M280" s="235"/>
    </row>
    <row r="281" spans="13:13" x14ac:dyDescent="0.25">
      <c r="M281" s="235"/>
    </row>
    <row r="282" spans="13:13" x14ac:dyDescent="0.25">
      <c r="M282" s="235"/>
    </row>
    <row r="283" spans="13:13" x14ac:dyDescent="0.25">
      <c r="M283" s="235"/>
    </row>
    <row r="284" spans="13:13" x14ac:dyDescent="0.25">
      <c r="M284" s="235"/>
    </row>
    <row r="285" spans="13:13" x14ac:dyDescent="0.25">
      <c r="M285" s="235"/>
    </row>
    <row r="286" spans="13:13" x14ac:dyDescent="0.25">
      <c r="M286" s="235"/>
    </row>
    <row r="287" spans="13:13" x14ac:dyDescent="0.25">
      <c r="M287" s="235"/>
    </row>
    <row r="288" spans="13:13" x14ac:dyDescent="0.25">
      <c r="M288" s="235"/>
    </row>
    <row r="289" spans="13:13" x14ac:dyDescent="0.25">
      <c r="M289" s="235"/>
    </row>
    <row r="290" spans="13:13" x14ac:dyDescent="0.25">
      <c r="M290" s="235"/>
    </row>
    <row r="291" spans="13:13" x14ac:dyDescent="0.25">
      <c r="M291" s="235"/>
    </row>
    <row r="292" spans="13:13" x14ac:dyDescent="0.25">
      <c r="M292" s="235"/>
    </row>
    <row r="293" spans="13:13" x14ac:dyDescent="0.25">
      <c r="M293" s="235"/>
    </row>
    <row r="294" spans="13:13" x14ac:dyDescent="0.25">
      <c r="M294" s="235"/>
    </row>
    <row r="295" spans="13:13" x14ac:dyDescent="0.25">
      <c r="M295" s="235"/>
    </row>
    <row r="296" spans="13:13" x14ac:dyDescent="0.25">
      <c r="M296" s="235"/>
    </row>
    <row r="297" spans="13:13" x14ac:dyDescent="0.25">
      <c r="M297" s="235"/>
    </row>
    <row r="298" spans="13:13" x14ac:dyDescent="0.25">
      <c r="M298" s="235"/>
    </row>
    <row r="299" spans="13:13" x14ac:dyDescent="0.25">
      <c r="M299" s="235"/>
    </row>
    <row r="300" spans="13:13" x14ac:dyDescent="0.25">
      <c r="M300" s="235"/>
    </row>
    <row r="301" spans="13:13" x14ac:dyDescent="0.25">
      <c r="M301" s="235"/>
    </row>
    <row r="302" spans="13:13" x14ac:dyDescent="0.25">
      <c r="M302" s="235"/>
    </row>
    <row r="303" spans="13:13" x14ac:dyDescent="0.25">
      <c r="M303" s="235"/>
    </row>
    <row r="304" spans="13:13" x14ac:dyDescent="0.25">
      <c r="M304" s="235"/>
    </row>
    <row r="305" spans="13:13" x14ac:dyDescent="0.25">
      <c r="M305" s="235"/>
    </row>
    <row r="306" spans="13:13" x14ac:dyDescent="0.25">
      <c r="M306" s="235"/>
    </row>
    <row r="307" spans="13:13" x14ac:dyDescent="0.25">
      <c r="M307" s="235"/>
    </row>
    <row r="308" spans="13:13" x14ac:dyDescent="0.25">
      <c r="M308" s="235"/>
    </row>
    <row r="309" spans="13:13" x14ac:dyDescent="0.25">
      <c r="M309" s="235"/>
    </row>
    <row r="310" spans="13:13" x14ac:dyDescent="0.25">
      <c r="M310" s="235"/>
    </row>
    <row r="311" spans="13:13" x14ac:dyDescent="0.25">
      <c r="M311" s="235"/>
    </row>
    <row r="312" spans="13:13" x14ac:dyDescent="0.25">
      <c r="M312" s="235"/>
    </row>
    <row r="313" spans="13:13" x14ac:dyDescent="0.25">
      <c r="M313" s="235"/>
    </row>
    <row r="314" spans="13:13" x14ac:dyDescent="0.25">
      <c r="M314" s="235"/>
    </row>
    <row r="315" spans="13:13" x14ac:dyDescent="0.25">
      <c r="M315" s="235"/>
    </row>
    <row r="316" spans="13:13" x14ac:dyDescent="0.25">
      <c r="M316" s="235"/>
    </row>
    <row r="317" spans="13:13" x14ac:dyDescent="0.25">
      <c r="M317" s="235"/>
    </row>
    <row r="318" spans="13:13" x14ac:dyDescent="0.25">
      <c r="M318" s="235"/>
    </row>
    <row r="319" spans="13:13" x14ac:dyDescent="0.25">
      <c r="M319" s="235"/>
    </row>
    <row r="320" spans="13:13" x14ac:dyDescent="0.25">
      <c r="M320" s="235"/>
    </row>
    <row r="321" spans="13:13" x14ac:dyDescent="0.25">
      <c r="M321" s="235"/>
    </row>
    <row r="322" spans="13:13" x14ac:dyDescent="0.25">
      <c r="M322" s="235"/>
    </row>
    <row r="323" spans="13:13" x14ac:dyDescent="0.25">
      <c r="M323" s="235"/>
    </row>
    <row r="324" spans="13:13" x14ac:dyDescent="0.25">
      <c r="M324" s="235"/>
    </row>
    <row r="325" spans="13:13" x14ac:dyDescent="0.25">
      <c r="M325" s="235"/>
    </row>
    <row r="326" spans="13:13" x14ac:dyDescent="0.25">
      <c r="M326" s="235"/>
    </row>
    <row r="327" spans="13:13" x14ac:dyDescent="0.25">
      <c r="M327" s="235"/>
    </row>
    <row r="328" spans="13:13" x14ac:dyDescent="0.25">
      <c r="M328" s="235"/>
    </row>
    <row r="329" spans="13:13" x14ac:dyDescent="0.25">
      <c r="M329" s="235"/>
    </row>
    <row r="330" spans="13:13" x14ac:dyDescent="0.25">
      <c r="M330" s="235"/>
    </row>
    <row r="331" spans="13:13" x14ac:dyDescent="0.25">
      <c r="M331" s="235"/>
    </row>
    <row r="332" spans="13:13" x14ac:dyDescent="0.25">
      <c r="M332" s="235"/>
    </row>
    <row r="333" spans="13:13" x14ac:dyDescent="0.25">
      <c r="M333" s="235"/>
    </row>
    <row r="334" spans="13:13" x14ac:dyDescent="0.25">
      <c r="M334" s="235"/>
    </row>
    <row r="335" spans="13:13" x14ac:dyDescent="0.25">
      <c r="M335" s="235"/>
    </row>
    <row r="336" spans="13:13" x14ac:dyDescent="0.25">
      <c r="M336" s="235"/>
    </row>
    <row r="337" spans="13:13" x14ac:dyDescent="0.25">
      <c r="M337" s="235"/>
    </row>
    <row r="338" spans="13:13" x14ac:dyDescent="0.25">
      <c r="M338" s="235"/>
    </row>
    <row r="339" spans="13:13" x14ac:dyDescent="0.25">
      <c r="M339" s="235"/>
    </row>
    <row r="340" spans="13:13" x14ac:dyDescent="0.25">
      <c r="M340" s="235"/>
    </row>
    <row r="341" spans="13:13" x14ac:dyDescent="0.25">
      <c r="M341" s="235"/>
    </row>
    <row r="342" spans="13:13" x14ac:dyDescent="0.25">
      <c r="M342" s="235"/>
    </row>
    <row r="343" spans="13:13" x14ac:dyDescent="0.25">
      <c r="M343" s="235"/>
    </row>
    <row r="344" spans="13:13" x14ac:dyDescent="0.25">
      <c r="M344" s="235"/>
    </row>
    <row r="345" spans="13:13" x14ac:dyDescent="0.25">
      <c r="M345" s="235"/>
    </row>
    <row r="346" spans="13:13" x14ac:dyDescent="0.25">
      <c r="M346" s="235"/>
    </row>
    <row r="347" spans="13:13" x14ac:dyDescent="0.25">
      <c r="M347" s="235"/>
    </row>
    <row r="348" spans="13:13" x14ac:dyDescent="0.25">
      <c r="M348" s="235"/>
    </row>
    <row r="349" spans="13:13" x14ac:dyDescent="0.25">
      <c r="M349" s="235"/>
    </row>
    <row r="350" spans="13:13" x14ac:dyDescent="0.25">
      <c r="M350" s="235"/>
    </row>
    <row r="351" spans="13:13" x14ac:dyDescent="0.25">
      <c r="M351" s="235"/>
    </row>
    <row r="352" spans="13:13" x14ac:dyDescent="0.25">
      <c r="M352" s="235"/>
    </row>
    <row r="353" spans="13:13" x14ac:dyDescent="0.25">
      <c r="M353" s="235"/>
    </row>
    <row r="354" spans="13:13" x14ac:dyDescent="0.25">
      <c r="M354" s="235"/>
    </row>
    <row r="355" spans="13:13" x14ac:dyDescent="0.25">
      <c r="M355" s="235"/>
    </row>
    <row r="356" spans="13:13" x14ac:dyDescent="0.25">
      <c r="M356" s="235"/>
    </row>
    <row r="357" spans="13:13" x14ac:dyDescent="0.25">
      <c r="M357" s="235"/>
    </row>
    <row r="358" spans="13:13" x14ac:dyDescent="0.25">
      <c r="M358" s="235"/>
    </row>
    <row r="359" spans="13:13" x14ac:dyDescent="0.25">
      <c r="M359" s="235"/>
    </row>
    <row r="360" spans="13:13" x14ac:dyDescent="0.25">
      <c r="M360" s="235"/>
    </row>
    <row r="361" spans="13:13" x14ac:dyDescent="0.25">
      <c r="M361" s="235"/>
    </row>
    <row r="362" spans="13:13" x14ac:dyDescent="0.25">
      <c r="M362" s="235"/>
    </row>
    <row r="363" spans="13:13" x14ac:dyDescent="0.25">
      <c r="M363" s="235"/>
    </row>
    <row r="364" spans="13:13" x14ac:dyDescent="0.25">
      <c r="M364" s="235"/>
    </row>
    <row r="365" spans="13:13" x14ac:dyDescent="0.25">
      <c r="M365" s="235"/>
    </row>
    <row r="366" spans="13:13" x14ac:dyDescent="0.25">
      <c r="M366" s="235"/>
    </row>
    <row r="367" spans="13:13" x14ac:dyDescent="0.25">
      <c r="M367" s="235"/>
    </row>
    <row r="368" spans="13:13" x14ac:dyDescent="0.25">
      <c r="M368" s="235"/>
    </row>
    <row r="369" spans="13:13" x14ac:dyDescent="0.25">
      <c r="M369" s="235"/>
    </row>
    <row r="370" spans="13:13" x14ac:dyDescent="0.25">
      <c r="M370" s="235"/>
    </row>
    <row r="371" spans="13:13" x14ac:dyDescent="0.25">
      <c r="M371" s="235"/>
    </row>
    <row r="372" spans="13:13" x14ac:dyDescent="0.25">
      <c r="M372" s="235"/>
    </row>
    <row r="373" spans="13:13" x14ac:dyDescent="0.25">
      <c r="M373" s="235"/>
    </row>
    <row r="374" spans="13:13" x14ac:dyDescent="0.25">
      <c r="M374" s="235"/>
    </row>
    <row r="375" spans="13:13" x14ac:dyDescent="0.25">
      <c r="M375" s="235"/>
    </row>
    <row r="376" spans="13:13" x14ac:dyDescent="0.25">
      <c r="M376" s="235"/>
    </row>
    <row r="377" spans="13:13" x14ac:dyDescent="0.25">
      <c r="M377" s="235"/>
    </row>
    <row r="378" spans="13:13" x14ac:dyDescent="0.25">
      <c r="M378" s="235"/>
    </row>
    <row r="379" spans="13:13" x14ac:dyDescent="0.25">
      <c r="M379" s="235"/>
    </row>
    <row r="380" spans="13:13" x14ac:dyDescent="0.25">
      <c r="M380" s="235"/>
    </row>
    <row r="381" spans="13:13" x14ac:dyDescent="0.25">
      <c r="M381" s="235"/>
    </row>
    <row r="382" spans="13:13" x14ac:dyDescent="0.25">
      <c r="M382" s="235"/>
    </row>
    <row r="383" spans="13:13" x14ac:dyDescent="0.25">
      <c r="M383" s="235"/>
    </row>
    <row r="384" spans="13:13" x14ac:dyDescent="0.25">
      <c r="M384" s="235"/>
    </row>
    <row r="385" spans="13:13" x14ac:dyDescent="0.25">
      <c r="M385" s="235"/>
    </row>
    <row r="386" spans="13:13" x14ac:dyDescent="0.25">
      <c r="M386" s="235"/>
    </row>
    <row r="387" spans="13:13" x14ac:dyDescent="0.25">
      <c r="M387" s="235"/>
    </row>
    <row r="388" spans="13:13" x14ac:dyDescent="0.25">
      <c r="M388" s="235"/>
    </row>
    <row r="389" spans="13:13" x14ac:dyDescent="0.25">
      <c r="M389" s="235"/>
    </row>
    <row r="390" spans="13:13" x14ac:dyDescent="0.25">
      <c r="M390" s="235"/>
    </row>
    <row r="391" spans="13:13" x14ac:dyDescent="0.25">
      <c r="M391" s="235"/>
    </row>
    <row r="392" spans="13:13" x14ac:dyDescent="0.25">
      <c r="M392" s="235"/>
    </row>
    <row r="393" spans="13:13" x14ac:dyDescent="0.25">
      <c r="M393" s="235"/>
    </row>
    <row r="394" spans="13:13" x14ac:dyDescent="0.25">
      <c r="M394" s="235"/>
    </row>
    <row r="395" spans="13:13" x14ac:dyDescent="0.25">
      <c r="M395" s="235"/>
    </row>
    <row r="396" spans="13:13" x14ac:dyDescent="0.25">
      <c r="M396" s="235"/>
    </row>
    <row r="397" spans="13:13" x14ac:dyDescent="0.25">
      <c r="M397" s="235"/>
    </row>
    <row r="398" spans="13:13" x14ac:dyDescent="0.25">
      <c r="M398" s="235"/>
    </row>
    <row r="399" spans="13:13" x14ac:dyDescent="0.25">
      <c r="M399" s="235"/>
    </row>
    <row r="400" spans="13:13" x14ac:dyDescent="0.25">
      <c r="M400" s="235"/>
    </row>
    <row r="401" spans="13:13" x14ac:dyDescent="0.25">
      <c r="M401" s="235"/>
    </row>
    <row r="402" spans="13:13" x14ac:dyDescent="0.25">
      <c r="M402" s="235"/>
    </row>
    <row r="403" spans="13:13" x14ac:dyDescent="0.25">
      <c r="M403" s="235"/>
    </row>
    <row r="404" spans="13:13" x14ac:dyDescent="0.25">
      <c r="M404" s="235"/>
    </row>
    <row r="405" spans="13:13" x14ac:dyDescent="0.25">
      <c r="M405" s="235"/>
    </row>
    <row r="406" spans="13:13" x14ac:dyDescent="0.25">
      <c r="M406" s="235"/>
    </row>
    <row r="407" spans="13:13" x14ac:dyDescent="0.25">
      <c r="M407" s="235"/>
    </row>
    <row r="408" spans="13:13" x14ac:dyDescent="0.25">
      <c r="M408" s="235"/>
    </row>
    <row r="409" spans="13:13" x14ac:dyDescent="0.25">
      <c r="M409" s="235"/>
    </row>
    <row r="410" spans="13:13" x14ac:dyDescent="0.25">
      <c r="M410" s="235"/>
    </row>
    <row r="411" spans="13:13" x14ac:dyDescent="0.25">
      <c r="M411" s="235"/>
    </row>
    <row r="412" spans="13:13" x14ac:dyDescent="0.25">
      <c r="M412" s="235"/>
    </row>
    <row r="413" spans="13:13" x14ac:dyDescent="0.25">
      <c r="M413" s="235"/>
    </row>
    <row r="414" spans="13:13" x14ac:dyDescent="0.25">
      <c r="M414" s="235"/>
    </row>
    <row r="415" spans="13:13" x14ac:dyDescent="0.25">
      <c r="M415" s="235"/>
    </row>
    <row r="416" spans="13:13" x14ac:dyDescent="0.25">
      <c r="M416" s="235"/>
    </row>
    <row r="417" spans="13:13" x14ac:dyDescent="0.25">
      <c r="M417" s="235"/>
    </row>
    <row r="418" spans="13:13" x14ac:dyDescent="0.25">
      <c r="M418" s="235"/>
    </row>
    <row r="419" spans="13:13" x14ac:dyDescent="0.25">
      <c r="M419" s="235"/>
    </row>
    <row r="420" spans="13:13" x14ac:dyDescent="0.25">
      <c r="M420" s="235"/>
    </row>
    <row r="421" spans="13:13" x14ac:dyDescent="0.25">
      <c r="M421" s="235"/>
    </row>
    <row r="422" spans="13:13" x14ac:dyDescent="0.25">
      <c r="M422" s="235"/>
    </row>
    <row r="423" spans="13:13" x14ac:dyDescent="0.25">
      <c r="M423" s="235"/>
    </row>
    <row r="424" spans="13:13" x14ac:dyDescent="0.25">
      <c r="M424" s="235"/>
    </row>
    <row r="425" spans="13:13" x14ac:dyDescent="0.25">
      <c r="M425" s="235"/>
    </row>
    <row r="426" spans="13:13" x14ac:dyDescent="0.25">
      <c r="M426" s="235"/>
    </row>
    <row r="427" spans="13:13" x14ac:dyDescent="0.25">
      <c r="M427" s="235"/>
    </row>
    <row r="428" spans="13:13" x14ac:dyDescent="0.25">
      <c r="M428" s="235"/>
    </row>
    <row r="429" spans="13:13" x14ac:dyDescent="0.25">
      <c r="M429" s="235"/>
    </row>
    <row r="430" spans="13:13" x14ac:dyDescent="0.25">
      <c r="M430" s="235"/>
    </row>
    <row r="431" spans="13:13" x14ac:dyDescent="0.25">
      <c r="M431" s="235"/>
    </row>
    <row r="432" spans="13:13" x14ac:dyDescent="0.25">
      <c r="M432" s="235"/>
    </row>
    <row r="433" spans="13:13" x14ac:dyDescent="0.25">
      <c r="M433" s="235"/>
    </row>
    <row r="434" spans="13:13" x14ac:dyDescent="0.25">
      <c r="M434" s="235"/>
    </row>
    <row r="435" spans="13:13" x14ac:dyDescent="0.25">
      <c r="M435" s="235"/>
    </row>
    <row r="436" spans="13:13" x14ac:dyDescent="0.25">
      <c r="M436" s="235"/>
    </row>
    <row r="437" spans="13:13" x14ac:dyDescent="0.25">
      <c r="M437" s="235"/>
    </row>
    <row r="438" spans="13:13" x14ac:dyDescent="0.25">
      <c r="M438" s="235"/>
    </row>
    <row r="439" spans="13:13" x14ac:dyDescent="0.25">
      <c r="M439" s="235"/>
    </row>
    <row r="440" spans="13:13" x14ac:dyDescent="0.25">
      <c r="M440" s="235"/>
    </row>
    <row r="441" spans="13:13" x14ac:dyDescent="0.25">
      <c r="M441" s="235"/>
    </row>
    <row r="442" spans="13:13" x14ac:dyDescent="0.25">
      <c r="M442" s="235"/>
    </row>
    <row r="443" spans="13:13" x14ac:dyDescent="0.25">
      <c r="M443" s="235"/>
    </row>
    <row r="444" spans="13:13" x14ac:dyDescent="0.25">
      <c r="M444" s="235"/>
    </row>
    <row r="445" spans="13:13" x14ac:dyDescent="0.25">
      <c r="M445" s="235"/>
    </row>
    <row r="446" spans="13:13" x14ac:dyDescent="0.25">
      <c r="M446" s="235"/>
    </row>
    <row r="447" spans="13:13" x14ac:dyDescent="0.25">
      <c r="M447" s="235"/>
    </row>
    <row r="448" spans="13:13" x14ac:dyDescent="0.25">
      <c r="M448" s="235"/>
    </row>
    <row r="449" spans="13:13" x14ac:dyDescent="0.25">
      <c r="M449" s="235"/>
    </row>
    <row r="450" spans="13:13" x14ac:dyDescent="0.25">
      <c r="M450" s="235"/>
    </row>
    <row r="451" spans="13:13" x14ac:dyDescent="0.25">
      <c r="M451" s="235"/>
    </row>
    <row r="452" spans="13:13" x14ac:dyDescent="0.25">
      <c r="M452" s="235"/>
    </row>
    <row r="453" spans="13:13" x14ac:dyDescent="0.25">
      <c r="M453" s="235"/>
    </row>
    <row r="454" spans="13:13" x14ac:dyDescent="0.25">
      <c r="M454" s="235"/>
    </row>
    <row r="455" spans="13:13" x14ac:dyDescent="0.25">
      <c r="M455" s="235"/>
    </row>
    <row r="456" spans="13:13" x14ac:dyDescent="0.25">
      <c r="M456" s="235"/>
    </row>
    <row r="457" spans="13:13" x14ac:dyDescent="0.25">
      <c r="M457" s="235"/>
    </row>
    <row r="458" spans="13:13" x14ac:dyDescent="0.25">
      <c r="M458" s="235"/>
    </row>
    <row r="459" spans="13:13" x14ac:dyDescent="0.25">
      <c r="M459" s="235"/>
    </row>
    <row r="460" spans="13:13" x14ac:dyDescent="0.25">
      <c r="M460" s="235"/>
    </row>
    <row r="461" spans="13:13" x14ac:dyDescent="0.25">
      <c r="M461" s="235"/>
    </row>
    <row r="462" spans="13:13" x14ac:dyDescent="0.25">
      <c r="M462" s="235"/>
    </row>
    <row r="463" spans="13:13" x14ac:dyDescent="0.25">
      <c r="M463" s="235"/>
    </row>
    <row r="464" spans="13:13" x14ac:dyDescent="0.25">
      <c r="M464" s="235"/>
    </row>
    <row r="465" spans="13:13" x14ac:dyDescent="0.25">
      <c r="M465" s="235"/>
    </row>
    <row r="466" spans="13:13" x14ac:dyDescent="0.25">
      <c r="M466" s="235"/>
    </row>
    <row r="467" spans="13:13" x14ac:dyDescent="0.25">
      <c r="M467" s="235"/>
    </row>
    <row r="468" spans="13:13" x14ac:dyDescent="0.25">
      <c r="M468" s="235"/>
    </row>
    <row r="469" spans="13:13" x14ac:dyDescent="0.25">
      <c r="M469" s="235"/>
    </row>
    <row r="470" spans="13:13" x14ac:dyDescent="0.25">
      <c r="M470" s="235"/>
    </row>
    <row r="471" spans="13:13" x14ac:dyDescent="0.25">
      <c r="M471" s="235"/>
    </row>
    <row r="472" spans="13:13" x14ac:dyDescent="0.25">
      <c r="M472" s="235"/>
    </row>
    <row r="473" spans="13:13" x14ac:dyDescent="0.25">
      <c r="M473" s="235"/>
    </row>
    <row r="474" spans="13:13" x14ac:dyDescent="0.25">
      <c r="M474" s="235"/>
    </row>
    <row r="475" spans="13:13" x14ac:dyDescent="0.25">
      <c r="M475" s="235"/>
    </row>
    <row r="476" spans="13:13" x14ac:dyDescent="0.25">
      <c r="M476" s="235"/>
    </row>
    <row r="477" spans="13:13" x14ac:dyDescent="0.25">
      <c r="M477" s="235"/>
    </row>
    <row r="478" spans="13:13" x14ac:dyDescent="0.25">
      <c r="M478" s="235"/>
    </row>
    <row r="479" spans="13:13" x14ac:dyDescent="0.25">
      <c r="M479" s="235"/>
    </row>
    <row r="480" spans="13:13" x14ac:dyDescent="0.25">
      <c r="M480" s="235"/>
    </row>
    <row r="481" spans="13:13" x14ac:dyDescent="0.25">
      <c r="M481" s="235"/>
    </row>
    <row r="482" spans="13:13" x14ac:dyDescent="0.25">
      <c r="M482" s="235"/>
    </row>
    <row r="483" spans="13:13" x14ac:dyDescent="0.25">
      <c r="M483" s="235"/>
    </row>
    <row r="484" spans="13:13" x14ac:dyDescent="0.25">
      <c r="M484" s="235"/>
    </row>
    <row r="485" spans="13:13" x14ac:dyDescent="0.25">
      <c r="M485" s="235"/>
    </row>
    <row r="486" spans="13:13" x14ac:dyDescent="0.25">
      <c r="M486" s="235"/>
    </row>
    <row r="487" spans="13:13" x14ac:dyDescent="0.25">
      <c r="M487" s="235"/>
    </row>
    <row r="488" spans="13:13" x14ac:dyDescent="0.25">
      <c r="M488" s="235"/>
    </row>
    <row r="489" spans="13:13" x14ac:dyDescent="0.25">
      <c r="M489" s="235"/>
    </row>
    <row r="490" spans="13:13" x14ac:dyDescent="0.25">
      <c r="M490" s="235"/>
    </row>
    <row r="491" spans="13:13" x14ac:dyDescent="0.25">
      <c r="M491" s="235"/>
    </row>
    <row r="492" spans="13:13" x14ac:dyDescent="0.25">
      <c r="M492" s="235"/>
    </row>
    <row r="493" spans="13:13" x14ac:dyDescent="0.25">
      <c r="M493" s="235"/>
    </row>
    <row r="494" spans="13:13" x14ac:dyDescent="0.25">
      <c r="M494" s="235"/>
    </row>
    <row r="495" spans="13:13" x14ac:dyDescent="0.25">
      <c r="M495" s="235"/>
    </row>
    <row r="496" spans="13:13" x14ac:dyDescent="0.25">
      <c r="M496" s="235"/>
    </row>
    <row r="497" spans="13:13" x14ac:dyDescent="0.25">
      <c r="M497" s="235"/>
    </row>
    <row r="498" spans="13:13" x14ac:dyDescent="0.25">
      <c r="M498" s="235"/>
    </row>
    <row r="499" spans="13:13" x14ac:dyDescent="0.25">
      <c r="M499" s="235"/>
    </row>
    <row r="500" spans="13:13" x14ac:dyDescent="0.25">
      <c r="M500" s="235"/>
    </row>
    <row r="501" spans="13:13" x14ac:dyDescent="0.25">
      <c r="M501" s="235"/>
    </row>
    <row r="502" spans="13:13" x14ac:dyDescent="0.25">
      <c r="M502" s="235"/>
    </row>
    <row r="503" spans="13:13" x14ac:dyDescent="0.25">
      <c r="M503" s="235"/>
    </row>
    <row r="504" spans="13:13" x14ac:dyDescent="0.25">
      <c r="M504" s="235"/>
    </row>
    <row r="505" spans="13:13" x14ac:dyDescent="0.25">
      <c r="M505" s="235"/>
    </row>
    <row r="506" spans="13:13" x14ac:dyDescent="0.25">
      <c r="M506" s="235"/>
    </row>
    <row r="507" spans="13:13" x14ac:dyDescent="0.25">
      <c r="M507" s="235"/>
    </row>
    <row r="508" spans="13:13" x14ac:dyDescent="0.25">
      <c r="M508" s="235"/>
    </row>
    <row r="509" spans="13:13" x14ac:dyDescent="0.25">
      <c r="M509" s="235"/>
    </row>
    <row r="510" spans="13:13" x14ac:dyDescent="0.25">
      <c r="M510" s="235"/>
    </row>
    <row r="511" spans="13:13" x14ac:dyDescent="0.25">
      <c r="M511" s="235"/>
    </row>
    <row r="512" spans="13:13" x14ac:dyDescent="0.25">
      <c r="M512" s="235"/>
    </row>
    <row r="513" spans="13:13" x14ac:dyDescent="0.25">
      <c r="M513" s="235"/>
    </row>
    <row r="514" spans="13:13" x14ac:dyDescent="0.25">
      <c r="M514" s="235"/>
    </row>
    <row r="515" spans="13:13" x14ac:dyDescent="0.25">
      <c r="M515" s="235"/>
    </row>
    <row r="516" spans="13:13" x14ac:dyDescent="0.25">
      <c r="M516" s="235"/>
    </row>
    <row r="517" spans="13:13" x14ac:dyDescent="0.25">
      <c r="M517" s="235"/>
    </row>
    <row r="518" spans="13:13" x14ac:dyDescent="0.25">
      <c r="M518" s="235"/>
    </row>
    <row r="519" spans="13:13" x14ac:dyDescent="0.25">
      <c r="M519" s="235"/>
    </row>
    <row r="520" spans="13:13" x14ac:dyDescent="0.25">
      <c r="M520" s="235"/>
    </row>
    <row r="521" spans="13:13" x14ac:dyDescent="0.25">
      <c r="M521" s="235"/>
    </row>
    <row r="522" spans="13:13" x14ac:dyDescent="0.25">
      <c r="M522" s="235"/>
    </row>
    <row r="523" spans="13:13" x14ac:dyDescent="0.25">
      <c r="M523" s="235"/>
    </row>
    <row r="524" spans="13:13" x14ac:dyDescent="0.25">
      <c r="M524" s="235"/>
    </row>
    <row r="525" spans="13:13" x14ac:dyDescent="0.25">
      <c r="M525" s="235"/>
    </row>
    <row r="526" spans="13:13" x14ac:dyDescent="0.25">
      <c r="M526" s="235"/>
    </row>
    <row r="527" spans="13:13" x14ac:dyDescent="0.25">
      <c r="M527" s="235"/>
    </row>
    <row r="528" spans="13:13" x14ac:dyDescent="0.25">
      <c r="M528" s="235"/>
    </row>
    <row r="529" spans="13:13" x14ac:dyDescent="0.25">
      <c r="M529" s="235"/>
    </row>
    <row r="530" spans="13:13" x14ac:dyDescent="0.25">
      <c r="M530" s="235"/>
    </row>
    <row r="531" spans="13:13" x14ac:dyDescent="0.25">
      <c r="M531" s="235"/>
    </row>
    <row r="532" spans="13:13" x14ac:dyDescent="0.25">
      <c r="M532" s="235"/>
    </row>
    <row r="533" spans="13:13" x14ac:dyDescent="0.25">
      <c r="M533" s="235"/>
    </row>
    <row r="534" spans="13:13" x14ac:dyDescent="0.25">
      <c r="M534" s="235"/>
    </row>
    <row r="535" spans="13:13" x14ac:dyDescent="0.25">
      <c r="M535" s="235"/>
    </row>
    <row r="536" spans="13:13" x14ac:dyDescent="0.25">
      <c r="M536" s="235"/>
    </row>
    <row r="537" spans="13:13" x14ac:dyDescent="0.25">
      <c r="M537" s="235"/>
    </row>
    <row r="538" spans="13:13" x14ac:dyDescent="0.25">
      <c r="M538" s="235"/>
    </row>
    <row r="539" spans="13:13" x14ac:dyDescent="0.25">
      <c r="M539" s="235"/>
    </row>
    <row r="540" spans="13:13" x14ac:dyDescent="0.25">
      <c r="M540" s="235"/>
    </row>
    <row r="541" spans="13:13" x14ac:dyDescent="0.25">
      <c r="M541" s="235"/>
    </row>
    <row r="542" spans="13:13" x14ac:dyDescent="0.25">
      <c r="M542" s="235"/>
    </row>
    <row r="543" spans="13:13" x14ac:dyDescent="0.25">
      <c r="M543" s="235"/>
    </row>
    <row r="544" spans="13:13" x14ac:dyDescent="0.25">
      <c r="M544" s="235"/>
    </row>
    <row r="545" spans="13:13" x14ac:dyDescent="0.25">
      <c r="M545" s="235"/>
    </row>
    <row r="546" spans="13:13" x14ac:dyDescent="0.25">
      <c r="M546" s="235"/>
    </row>
    <row r="547" spans="13:13" x14ac:dyDescent="0.25">
      <c r="M547" s="235"/>
    </row>
    <row r="548" spans="13:13" x14ac:dyDescent="0.25">
      <c r="M548" s="235"/>
    </row>
    <row r="549" spans="13:13" x14ac:dyDescent="0.25">
      <c r="M549" s="235"/>
    </row>
    <row r="550" spans="13:13" x14ac:dyDescent="0.25">
      <c r="M550" s="235"/>
    </row>
    <row r="551" spans="13:13" x14ac:dyDescent="0.25">
      <c r="M551" s="235"/>
    </row>
    <row r="552" spans="13:13" x14ac:dyDescent="0.25">
      <c r="M552" s="235"/>
    </row>
    <row r="553" spans="13:13" x14ac:dyDescent="0.25">
      <c r="M553" s="235"/>
    </row>
    <row r="554" spans="13:13" x14ac:dyDescent="0.25">
      <c r="M554" s="235"/>
    </row>
    <row r="555" spans="13:13" x14ac:dyDescent="0.25">
      <c r="M555" s="235"/>
    </row>
    <row r="556" spans="13:13" x14ac:dyDescent="0.25">
      <c r="M556" s="235"/>
    </row>
    <row r="557" spans="13:13" x14ac:dyDescent="0.25">
      <c r="M557" s="235"/>
    </row>
    <row r="558" spans="13:13" x14ac:dyDescent="0.25">
      <c r="M558" s="235"/>
    </row>
    <row r="559" spans="13:13" x14ac:dyDescent="0.25">
      <c r="M559" s="235"/>
    </row>
    <row r="560" spans="13:13" x14ac:dyDescent="0.25">
      <c r="M560" s="235"/>
    </row>
    <row r="561" spans="13:13" x14ac:dyDescent="0.25">
      <c r="M561" s="235"/>
    </row>
    <row r="562" spans="13:13" x14ac:dyDescent="0.25">
      <c r="M562" s="235"/>
    </row>
    <row r="563" spans="13:13" x14ac:dyDescent="0.25">
      <c r="M563" s="235"/>
    </row>
    <row r="564" spans="13:13" x14ac:dyDescent="0.25">
      <c r="M564" s="235"/>
    </row>
    <row r="565" spans="13:13" x14ac:dyDescent="0.25">
      <c r="M565" s="235"/>
    </row>
    <row r="566" spans="13:13" x14ac:dyDescent="0.25">
      <c r="M566" s="235"/>
    </row>
    <row r="567" spans="13:13" x14ac:dyDescent="0.25">
      <c r="M567" s="235"/>
    </row>
    <row r="568" spans="13:13" x14ac:dyDescent="0.25">
      <c r="M568" s="235"/>
    </row>
    <row r="569" spans="13:13" x14ac:dyDescent="0.25">
      <c r="M569" s="235"/>
    </row>
    <row r="570" spans="13:13" x14ac:dyDescent="0.25">
      <c r="M570" s="235"/>
    </row>
    <row r="571" spans="13:13" x14ac:dyDescent="0.25">
      <c r="M571" s="235"/>
    </row>
    <row r="572" spans="13:13" x14ac:dyDescent="0.25">
      <c r="M572" s="235"/>
    </row>
    <row r="573" spans="13:13" x14ac:dyDescent="0.25">
      <c r="M573" s="235"/>
    </row>
    <row r="574" spans="13:13" x14ac:dyDescent="0.25">
      <c r="M574" s="235"/>
    </row>
    <row r="575" spans="13:13" x14ac:dyDescent="0.25">
      <c r="M575" s="235"/>
    </row>
    <row r="576" spans="13:13" x14ac:dyDescent="0.25">
      <c r="M576" s="235"/>
    </row>
    <row r="577" spans="13:13" x14ac:dyDescent="0.25">
      <c r="M577" s="235"/>
    </row>
    <row r="578" spans="13:13" x14ac:dyDescent="0.25">
      <c r="M578" s="235"/>
    </row>
    <row r="579" spans="13:13" x14ac:dyDescent="0.25">
      <c r="M579" s="235"/>
    </row>
    <row r="580" spans="13:13" x14ac:dyDescent="0.25">
      <c r="M580" s="235"/>
    </row>
    <row r="581" spans="13:13" x14ac:dyDescent="0.25">
      <c r="M581" s="235"/>
    </row>
    <row r="582" spans="13:13" x14ac:dyDescent="0.25">
      <c r="M582" s="235"/>
    </row>
    <row r="583" spans="13:13" x14ac:dyDescent="0.25">
      <c r="M583" s="235"/>
    </row>
    <row r="584" spans="13:13" x14ac:dyDescent="0.25">
      <c r="M584" s="235"/>
    </row>
    <row r="585" spans="13:13" x14ac:dyDescent="0.25">
      <c r="M585" s="235"/>
    </row>
    <row r="586" spans="13:13" x14ac:dyDescent="0.25">
      <c r="M586" s="235"/>
    </row>
    <row r="587" spans="13:13" x14ac:dyDescent="0.25">
      <c r="M587" s="235"/>
    </row>
    <row r="588" spans="13:13" x14ac:dyDescent="0.25">
      <c r="M588" s="235"/>
    </row>
    <row r="589" spans="13:13" x14ac:dyDescent="0.25">
      <c r="M589" s="235"/>
    </row>
    <row r="590" spans="13:13" x14ac:dyDescent="0.25">
      <c r="M590" s="235"/>
    </row>
    <row r="591" spans="13:13" x14ac:dyDescent="0.25">
      <c r="M591" s="235"/>
    </row>
    <row r="592" spans="13:13" x14ac:dyDescent="0.25">
      <c r="M592" s="235"/>
    </row>
    <row r="593" spans="13:13" x14ac:dyDescent="0.25">
      <c r="M593" s="235"/>
    </row>
    <row r="594" spans="13:13" x14ac:dyDescent="0.25">
      <c r="M594" s="235"/>
    </row>
    <row r="595" spans="13:13" x14ac:dyDescent="0.25">
      <c r="M595" s="235"/>
    </row>
    <row r="596" spans="13:13" x14ac:dyDescent="0.25">
      <c r="M596" s="235"/>
    </row>
    <row r="597" spans="13:13" x14ac:dyDescent="0.25">
      <c r="M597" s="235"/>
    </row>
    <row r="598" spans="13:13" x14ac:dyDescent="0.25">
      <c r="M598" s="235"/>
    </row>
    <row r="599" spans="13:13" x14ac:dyDescent="0.25">
      <c r="M599" s="235"/>
    </row>
    <row r="600" spans="13:13" x14ac:dyDescent="0.25">
      <c r="M600" s="235"/>
    </row>
    <row r="601" spans="13:13" x14ac:dyDescent="0.25">
      <c r="M601" s="235"/>
    </row>
    <row r="602" spans="13:13" x14ac:dyDescent="0.25">
      <c r="M602" s="235"/>
    </row>
    <row r="603" spans="13:13" x14ac:dyDescent="0.25">
      <c r="M603" s="235"/>
    </row>
    <row r="604" spans="13:13" x14ac:dyDescent="0.25">
      <c r="M604" s="235"/>
    </row>
    <row r="605" spans="13:13" x14ac:dyDescent="0.25">
      <c r="M605" s="235"/>
    </row>
    <row r="606" spans="13:13" x14ac:dyDescent="0.25">
      <c r="M606" s="235"/>
    </row>
    <row r="607" spans="13:13" x14ac:dyDescent="0.25">
      <c r="M607" s="235"/>
    </row>
    <row r="608" spans="13:13" x14ac:dyDescent="0.25">
      <c r="M608" s="235"/>
    </row>
    <row r="609" spans="13:13" x14ac:dyDescent="0.25">
      <c r="M609" s="235"/>
    </row>
    <row r="610" spans="13:13" x14ac:dyDescent="0.25">
      <c r="M610" s="235"/>
    </row>
    <row r="611" spans="13:13" x14ac:dyDescent="0.25">
      <c r="M611" s="235"/>
    </row>
    <row r="612" spans="13:13" x14ac:dyDescent="0.25">
      <c r="M612" s="235"/>
    </row>
    <row r="613" spans="13:13" x14ac:dyDescent="0.25">
      <c r="M613" s="235"/>
    </row>
    <row r="614" spans="13:13" x14ac:dyDescent="0.25">
      <c r="M614" s="235"/>
    </row>
    <row r="615" spans="13:13" x14ac:dyDescent="0.25">
      <c r="M615" s="235"/>
    </row>
    <row r="616" spans="13:13" x14ac:dyDescent="0.25">
      <c r="M616" s="235"/>
    </row>
    <row r="617" spans="13:13" x14ac:dyDescent="0.25">
      <c r="M617" s="235"/>
    </row>
    <row r="618" spans="13:13" x14ac:dyDescent="0.25">
      <c r="M618" s="235"/>
    </row>
    <row r="619" spans="13:13" x14ac:dyDescent="0.25">
      <c r="M619" s="235"/>
    </row>
    <row r="620" spans="13:13" x14ac:dyDescent="0.25">
      <c r="M620" s="235"/>
    </row>
    <row r="621" spans="13:13" x14ac:dyDescent="0.25">
      <c r="M621" s="235"/>
    </row>
    <row r="622" spans="13:13" x14ac:dyDescent="0.25">
      <c r="M622" s="235"/>
    </row>
    <row r="623" spans="13:13" x14ac:dyDescent="0.25">
      <c r="M623" s="235"/>
    </row>
    <row r="624" spans="13:13" x14ac:dyDescent="0.25">
      <c r="M624" s="235"/>
    </row>
    <row r="625" spans="13:13" x14ac:dyDescent="0.25">
      <c r="M625" s="235"/>
    </row>
    <row r="626" spans="13:13" x14ac:dyDescent="0.25">
      <c r="M626" s="235"/>
    </row>
    <row r="627" spans="13:13" x14ac:dyDescent="0.25">
      <c r="M627" s="235"/>
    </row>
    <row r="628" spans="13:13" x14ac:dyDescent="0.25">
      <c r="M628" s="235"/>
    </row>
    <row r="629" spans="13:13" x14ac:dyDescent="0.25">
      <c r="M629" s="235"/>
    </row>
    <row r="630" spans="13:13" x14ac:dyDescent="0.25">
      <c r="M630" s="235"/>
    </row>
    <row r="631" spans="13:13" x14ac:dyDescent="0.25">
      <c r="M631" s="235"/>
    </row>
    <row r="632" spans="13:13" x14ac:dyDescent="0.25">
      <c r="M632" s="235"/>
    </row>
    <row r="633" spans="13:13" x14ac:dyDescent="0.25">
      <c r="M633" s="235"/>
    </row>
    <row r="634" spans="13:13" x14ac:dyDescent="0.25">
      <c r="M634" s="235"/>
    </row>
    <row r="635" spans="13:13" x14ac:dyDescent="0.25">
      <c r="M635" s="235"/>
    </row>
    <row r="636" spans="13:13" x14ac:dyDescent="0.25">
      <c r="M636" s="235"/>
    </row>
    <row r="637" spans="13:13" x14ac:dyDescent="0.25">
      <c r="M637" s="235"/>
    </row>
    <row r="638" spans="13:13" x14ac:dyDescent="0.25">
      <c r="M638" s="235"/>
    </row>
    <row r="639" spans="13:13" x14ac:dyDescent="0.25">
      <c r="M639" s="235"/>
    </row>
    <row r="640" spans="13:13" x14ac:dyDescent="0.25">
      <c r="M640" s="235"/>
    </row>
    <row r="641" spans="13:13" x14ac:dyDescent="0.25">
      <c r="M641" s="235"/>
    </row>
    <row r="642" spans="13:13" x14ac:dyDescent="0.25">
      <c r="M642" s="235"/>
    </row>
    <row r="643" spans="13:13" x14ac:dyDescent="0.25">
      <c r="M643" s="235"/>
    </row>
    <row r="644" spans="13:13" x14ac:dyDescent="0.25">
      <c r="M644" s="235"/>
    </row>
    <row r="645" spans="13:13" x14ac:dyDescent="0.25">
      <c r="M645" s="235"/>
    </row>
    <row r="646" spans="13:13" x14ac:dyDescent="0.25">
      <c r="M646" s="235"/>
    </row>
    <row r="647" spans="13:13" x14ac:dyDescent="0.25">
      <c r="M647" s="235"/>
    </row>
    <row r="648" spans="13:13" x14ac:dyDescent="0.25">
      <c r="M648" s="235"/>
    </row>
    <row r="649" spans="13:13" x14ac:dyDescent="0.25">
      <c r="M649" s="235"/>
    </row>
    <row r="650" spans="13:13" x14ac:dyDescent="0.25">
      <c r="M650" s="235"/>
    </row>
    <row r="651" spans="13:13" x14ac:dyDescent="0.25">
      <c r="M651" s="235"/>
    </row>
    <row r="652" spans="13:13" x14ac:dyDescent="0.25">
      <c r="M652" s="235"/>
    </row>
    <row r="653" spans="13:13" x14ac:dyDescent="0.25">
      <c r="M653" s="235"/>
    </row>
    <row r="654" spans="13:13" x14ac:dyDescent="0.25">
      <c r="M654" s="235"/>
    </row>
    <row r="655" spans="13:13" x14ac:dyDescent="0.25">
      <c r="M655" s="235"/>
    </row>
    <row r="656" spans="13:13" x14ac:dyDescent="0.25">
      <c r="M656" s="235"/>
    </row>
    <row r="657" spans="13:13" x14ac:dyDescent="0.25">
      <c r="M657" s="235"/>
    </row>
    <row r="658" spans="13:13" x14ac:dyDescent="0.25">
      <c r="M658" s="235"/>
    </row>
    <row r="659" spans="13:13" x14ac:dyDescent="0.25">
      <c r="M659" s="235"/>
    </row>
    <row r="660" spans="13:13" x14ac:dyDescent="0.25">
      <c r="M660" s="235"/>
    </row>
    <row r="661" spans="13:13" x14ac:dyDescent="0.25">
      <c r="M661" s="235"/>
    </row>
    <row r="662" spans="13:13" x14ac:dyDescent="0.25">
      <c r="M662" s="235"/>
    </row>
    <row r="663" spans="13:13" x14ac:dyDescent="0.25">
      <c r="M663" s="235"/>
    </row>
    <row r="664" spans="13:13" x14ac:dyDescent="0.25">
      <c r="M664" s="235"/>
    </row>
    <row r="665" spans="13:13" x14ac:dyDescent="0.25">
      <c r="M665" s="235"/>
    </row>
    <row r="666" spans="13:13" x14ac:dyDescent="0.25">
      <c r="M666" s="235"/>
    </row>
    <row r="667" spans="13:13" x14ac:dyDescent="0.25">
      <c r="M667" s="235"/>
    </row>
    <row r="668" spans="13:13" x14ac:dyDescent="0.25">
      <c r="M668" s="235"/>
    </row>
    <row r="669" spans="13:13" x14ac:dyDescent="0.25">
      <c r="M669" s="235"/>
    </row>
    <row r="670" spans="13:13" x14ac:dyDescent="0.25">
      <c r="M670" s="235"/>
    </row>
    <row r="671" spans="13:13" x14ac:dyDescent="0.25">
      <c r="M671" s="235"/>
    </row>
    <row r="672" spans="13:13" x14ac:dyDescent="0.25">
      <c r="M672" s="235"/>
    </row>
    <row r="673" spans="13:13" x14ac:dyDescent="0.25">
      <c r="M673" s="235"/>
    </row>
    <row r="674" spans="13:13" x14ac:dyDescent="0.25">
      <c r="M674" s="235"/>
    </row>
    <row r="675" spans="13:13" x14ac:dyDescent="0.25">
      <c r="M675" s="235"/>
    </row>
    <row r="676" spans="13:13" x14ac:dyDescent="0.25">
      <c r="M676" s="235"/>
    </row>
    <row r="677" spans="13:13" x14ac:dyDescent="0.25">
      <c r="M677" s="235"/>
    </row>
    <row r="678" spans="13:13" x14ac:dyDescent="0.25">
      <c r="M678" s="235"/>
    </row>
    <row r="679" spans="13:13" x14ac:dyDescent="0.25">
      <c r="M679" s="235"/>
    </row>
    <row r="680" spans="13:13" x14ac:dyDescent="0.25">
      <c r="M680" s="235"/>
    </row>
    <row r="681" spans="13:13" x14ac:dyDescent="0.25">
      <c r="M681" s="235"/>
    </row>
    <row r="682" spans="13:13" x14ac:dyDescent="0.25">
      <c r="M682" s="235"/>
    </row>
    <row r="683" spans="13:13" x14ac:dyDescent="0.25">
      <c r="M683" s="235"/>
    </row>
    <row r="684" spans="13:13" x14ac:dyDescent="0.25">
      <c r="M684" s="235"/>
    </row>
    <row r="685" spans="13:13" x14ac:dyDescent="0.25">
      <c r="M685" s="235"/>
    </row>
    <row r="686" spans="13:13" x14ac:dyDescent="0.25">
      <c r="M686" s="235"/>
    </row>
    <row r="687" spans="13:13" x14ac:dyDescent="0.25">
      <c r="M687" s="235"/>
    </row>
    <row r="688" spans="13:13" x14ac:dyDescent="0.25">
      <c r="M688" s="235"/>
    </row>
    <row r="689" spans="13:13" x14ac:dyDescent="0.25">
      <c r="M689" s="235"/>
    </row>
    <row r="690" spans="13:13" x14ac:dyDescent="0.25">
      <c r="M690" s="235"/>
    </row>
    <row r="691" spans="13:13" x14ac:dyDescent="0.25">
      <c r="M691" s="235"/>
    </row>
    <row r="692" spans="13:13" x14ac:dyDescent="0.25">
      <c r="M692" s="235"/>
    </row>
    <row r="693" spans="13:13" x14ac:dyDescent="0.25">
      <c r="M693" s="235"/>
    </row>
    <row r="694" spans="13:13" x14ac:dyDescent="0.25">
      <c r="M694" s="235"/>
    </row>
    <row r="695" spans="13:13" x14ac:dyDescent="0.25">
      <c r="M695" s="235"/>
    </row>
    <row r="696" spans="13:13" x14ac:dyDescent="0.25">
      <c r="M696" s="235"/>
    </row>
    <row r="697" spans="13:13" x14ac:dyDescent="0.25">
      <c r="M697" s="235"/>
    </row>
    <row r="698" spans="13:13" x14ac:dyDescent="0.25">
      <c r="M698" s="235"/>
    </row>
    <row r="699" spans="13:13" x14ac:dyDescent="0.25">
      <c r="M699" s="235"/>
    </row>
    <row r="700" spans="13:13" x14ac:dyDescent="0.25">
      <c r="M700" s="235"/>
    </row>
    <row r="701" spans="13:13" x14ac:dyDescent="0.25">
      <c r="M701" s="235"/>
    </row>
    <row r="702" spans="13:13" x14ac:dyDescent="0.25">
      <c r="M702" s="235"/>
    </row>
    <row r="703" spans="13:13" x14ac:dyDescent="0.25">
      <c r="M703" s="235"/>
    </row>
    <row r="704" spans="13:13" x14ac:dyDescent="0.25">
      <c r="M704" s="235"/>
    </row>
    <row r="705" spans="13:13" x14ac:dyDescent="0.25">
      <c r="M705" s="235"/>
    </row>
    <row r="706" spans="13:13" x14ac:dyDescent="0.25">
      <c r="M706" s="235"/>
    </row>
    <row r="707" spans="13:13" x14ac:dyDescent="0.25">
      <c r="M707" s="235"/>
    </row>
    <row r="708" spans="13:13" x14ac:dyDescent="0.25">
      <c r="M708" s="235"/>
    </row>
    <row r="709" spans="13:13" x14ac:dyDescent="0.25">
      <c r="M709" s="235"/>
    </row>
    <row r="710" spans="13:13" x14ac:dyDescent="0.25">
      <c r="M710" s="235"/>
    </row>
    <row r="711" spans="13:13" x14ac:dyDescent="0.25">
      <c r="M711" s="235"/>
    </row>
    <row r="712" spans="13:13" x14ac:dyDescent="0.25">
      <c r="M712" s="235"/>
    </row>
    <row r="713" spans="13:13" x14ac:dyDescent="0.25">
      <c r="M713" s="235"/>
    </row>
    <row r="714" spans="13:13" x14ac:dyDescent="0.25">
      <c r="M714" s="235"/>
    </row>
    <row r="715" spans="13:13" x14ac:dyDescent="0.25">
      <c r="M715" s="235"/>
    </row>
    <row r="716" spans="13:13" x14ac:dyDescent="0.25">
      <c r="M716" s="235"/>
    </row>
    <row r="717" spans="13:13" x14ac:dyDescent="0.25">
      <c r="M717" s="235"/>
    </row>
    <row r="718" spans="13:13" x14ac:dyDescent="0.25">
      <c r="M718" s="235"/>
    </row>
    <row r="719" spans="13:13" x14ac:dyDescent="0.25">
      <c r="M719" s="235"/>
    </row>
    <row r="720" spans="13:13" x14ac:dyDescent="0.25">
      <c r="M720" s="235"/>
    </row>
    <row r="721" spans="13:13" x14ac:dyDescent="0.25">
      <c r="M721" s="235"/>
    </row>
    <row r="722" spans="13:13" x14ac:dyDescent="0.25">
      <c r="M722" s="235"/>
    </row>
    <row r="723" spans="13:13" x14ac:dyDescent="0.25">
      <c r="M723" s="235"/>
    </row>
    <row r="724" spans="13:13" x14ac:dyDescent="0.25">
      <c r="M724" s="235"/>
    </row>
    <row r="725" spans="13:13" x14ac:dyDescent="0.25">
      <c r="M725" s="235"/>
    </row>
    <row r="726" spans="13:13" x14ac:dyDescent="0.25">
      <c r="M726" s="235"/>
    </row>
    <row r="727" spans="13:13" x14ac:dyDescent="0.25">
      <c r="M727" s="235"/>
    </row>
    <row r="728" spans="13:13" x14ac:dyDescent="0.25">
      <c r="M728" s="235"/>
    </row>
    <row r="729" spans="13:13" x14ac:dyDescent="0.25">
      <c r="M729" s="235"/>
    </row>
    <row r="730" spans="13:13" x14ac:dyDescent="0.25">
      <c r="M730" s="235"/>
    </row>
    <row r="731" spans="13:13" x14ac:dyDescent="0.25">
      <c r="M731" s="235"/>
    </row>
    <row r="732" spans="13:13" x14ac:dyDescent="0.25">
      <c r="M732" s="235"/>
    </row>
    <row r="733" spans="13:13" x14ac:dyDescent="0.25">
      <c r="M733" s="235"/>
    </row>
    <row r="734" spans="13:13" x14ac:dyDescent="0.25">
      <c r="M734" s="235"/>
    </row>
    <row r="735" spans="13:13" x14ac:dyDescent="0.25">
      <c r="M735" s="235"/>
    </row>
    <row r="736" spans="13:13" x14ac:dyDescent="0.25">
      <c r="M736" s="235"/>
    </row>
    <row r="737" spans="13:13" x14ac:dyDescent="0.25">
      <c r="M737" s="235"/>
    </row>
    <row r="738" spans="13:13" x14ac:dyDescent="0.25">
      <c r="M738" s="235"/>
    </row>
    <row r="739" spans="13:13" x14ac:dyDescent="0.25">
      <c r="M739" s="235"/>
    </row>
    <row r="740" spans="13:13" x14ac:dyDescent="0.25">
      <c r="M740" s="235"/>
    </row>
    <row r="741" spans="13:13" x14ac:dyDescent="0.25">
      <c r="M741" s="235"/>
    </row>
    <row r="742" spans="13:13" x14ac:dyDescent="0.25">
      <c r="M742" s="235"/>
    </row>
    <row r="743" spans="13:13" x14ac:dyDescent="0.25">
      <c r="M743" s="235"/>
    </row>
    <row r="744" spans="13:13" x14ac:dyDescent="0.25">
      <c r="M744" s="235"/>
    </row>
    <row r="745" spans="13:13" x14ac:dyDescent="0.25">
      <c r="M745" s="235"/>
    </row>
    <row r="746" spans="13:13" x14ac:dyDescent="0.25">
      <c r="M746" s="235"/>
    </row>
    <row r="747" spans="13:13" x14ac:dyDescent="0.25">
      <c r="M747" s="235"/>
    </row>
    <row r="748" spans="13:13" x14ac:dyDescent="0.25">
      <c r="M748" s="235"/>
    </row>
    <row r="749" spans="13:13" x14ac:dyDescent="0.25">
      <c r="M749" s="235"/>
    </row>
    <row r="750" spans="13:13" x14ac:dyDescent="0.25">
      <c r="M750" s="235"/>
    </row>
    <row r="751" spans="13:13" x14ac:dyDescent="0.25">
      <c r="M751" s="235"/>
    </row>
    <row r="752" spans="13:13" x14ac:dyDescent="0.25">
      <c r="M752" s="235"/>
    </row>
    <row r="753" spans="13:13" x14ac:dyDescent="0.25">
      <c r="M753" s="235"/>
    </row>
    <row r="754" spans="13:13" x14ac:dyDescent="0.25">
      <c r="M754" s="235"/>
    </row>
    <row r="755" spans="13:13" x14ac:dyDescent="0.25">
      <c r="M755" s="235"/>
    </row>
    <row r="756" spans="13:13" x14ac:dyDescent="0.25">
      <c r="M756" s="235"/>
    </row>
    <row r="757" spans="13:13" x14ac:dyDescent="0.25">
      <c r="M757" s="235"/>
    </row>
    <row r="758" spans="13:13" x14ac:dyDescent="0.25">
      <c r="M758" s="235"/>
    </row>
    <row r="759" spans="13:13" x14ac:dyDescent="0.25">
      <c r="M759" s="235"/>
    </row>
    <row r="760" spans="13:13" x14ac:dyDescent="0.25">
      <c r="M760" s="235"/>
    </row>
    <row r="761" spans="13:13" x14ac:dyDescent="0.25">
      <c r="M761" s="235"/>
    </row>
    <row r="762" spans="13:13" x14ac:dyDescent="0.25">
      <c r="M762" s="235"/>
    </row>
    <row r="763" spans="13:13" x14ac:dyDescent="0.25">
      <c r="M763" s="235"/>
    </row>
    <row r="764" spans="13:13" x14ac:dyDescent="0.25">
      <c r="M764" s="235"/>
    </row>
    <row r="765" spans="13:13" x14ac:dyDescent="0.25">
      <c r="M765" s="235"/>
    </row>
    <row r="766" spans="13:13" x14ac:dyDescent="0.25">
      <c r="M766" s="235"/>
    </row>
    <row r="767" spans="13:13" x14ac:dyDescent="0.25">
      <c r="M767" s="235"/>
    </row>
    <row r="768" spans="13:13" x14ac:dyDescent="0.25">
      <c r="M768" s="235"/>
    </row>
    <row r="769" spans="13:13" x14ac:dyDescent="0.25">
      <c r="M769" s="235"/>
    </row>
    <row r="770" spans="13:13" x14ac:dyDescent="0.25">
      <c r="M770" s="235"/>
    </row>
    <row r="771" spans="13:13" x14ac:dyDescent="0.25">
      <c r="M771" s="235"/>
    </row>
    <row r="772" spans="13:13" x14ac:dyDescent="0.25">
      <c r="M772" s="235"/>
    </row>
    <row r="773" spans="13:13" x14ac:dyDescent="0.25">
      <c r="M773" s="235"/>
    </row>
    <row r="774" spans="13:13" x14ac:dyDescent="0.25">
      <c r="M774" s="235"/>
    </row>
    <row r="775" spans="13:13" x14ac:dyDescent="0.25">
      <c r="M775" s="235"/>
    </row>
    <row r="776" spans="13:13" x14ac:dyDescent="0.25">
      <c r="M776" s="235"/>
    </row>
    <row r="777" spans="13:13" x14ac:dyDescent="0.25">
      <c r="M777" s="235"/>
    </row>
    <row r="778" spans="13:13" x14ac:dyDescent="0.25">
      <c r="M778" s="235"/>
    </row>
    <row r="779" spans="13:13" x14ac:dyDescent="0.25">
      <c r="M779" s="235"/>
    </row>
    <row r="780" spans="13:13" x14ac:dyDescent="0.25">
      <c r="M780" s="235"/>
    </row>
    <row r="781" spans="13:13" x14ac:dyDescent="0.25">
      <c r="M781" s="235"/>
    </row>
    <row r="782" spans="13:13" x14ac:dyDescent="0.25">
      <c r="M782" s="235"/>
    </row>
    <row r="783" spans="13:13" x14ac:dyDescent="0.25">
      <c r="M783" s="235"/>
    </row>
    <row r="784" spans="13:13" x14ac:dyDescent="0.25">
      <c r="M784" s="235"/>
    </row>
    <row r="785" spans="13:13" x14ac:dyDescent="0.25">
      <c r="M785" s="235"/>
    </row>
    <row r="786" spans="13:13" x14ac:dyDescent="0.25">
      <c r="M786" s="235"/>
    </row>
    <row r="787" spans="13:13" x14ac:dyDescent="0.25">
      <c r="M787" s="235"/>
    </row>
    <row r="788" spans="13:13" x14ac:dyDescent="0.25">
      <c r="M788" s="235"/>
    </row>
    <row r="789" spans="13:13" x14ac:dyDescent="0.25">
      <c r="M789" s="235"/>
    </row>
    <row r="790" spans="13:13" x14ac:dyDescent="0.25">
      <c r="M790" s="235"/>
    </row>
    <row r="791" spans="13:13" x14ac:dyDescent="0.25">
      <c r="M791" s="235"/>
    </row>
    <row r="792" spans="13:13" x14ac:dyDescent="0.25">
      <c r="M792" s="235"/>
    </row>
    <row r="793" spans="13:13" x14ac:dyDescent="0.25">
      <c r="M793" s="235"/>
    </row>
    <row r="794" spans="13:13" x14ac:dyDescent="0.25">
      <c r="M794" s="235"/>
    </row>
    <row r="795" spans="13:13" x14ac:dyDescent="0.25">
      <c r="M795" s="235"/>
    </row>
    <row r="796" spans="13:13" x14ac:dyDescent="0.25">
      <c r="M796" s="235"/>
    </row>
    <row r="797" spans="13:13" x14ac:dyDescent="0.25">
      <c r="M797" s="235"/>
    </row>
    <row r="798" spans="13:13" x14ac:dyDescent="0.25">
      <c r="M798" s="235"/>
    </row>
    <row r="799" spans="13:13" x14ac:dyDescent="0.25">
      <c r="M799" s="235"/>
    </row>
    <row r="800" spans="13:13" x14ac:dyDescent="0.25">
      <c r="M800" s="235"/>
    </row>
    <row r="801" spans="13:13" x14ac:dyDescent="0.25">
      <c r="M801" s="235"/>
    </row>
    <row r="802" spans="13:13" x14ac:dyDescent="0.25">
      <c r="M802" s="235"/>
    </row>
    <row r="803" spans="13:13" x14ac:dyDescent="0.25">
      <c r="M803" s="235"/>
    </row>
    <row r="804" spans="13:13" x14ac:dyDescent="0.25">
      <c r="M804" s="235"/>
    </row>
    <row r="805" spans="13:13" x14ac:dyDescent="0.25">
      <c r="M805" s="235"/>
    </row>
    <row r="806" spans="13:13" x14ac:dyDescent="0.25">
      <c r="M806" s="235"/>
    </row>
    <row r="807" spans="13:13" x14ac:dyDescent="0.25">
      <c r="M807" s="235"/>
    </row>
    <row r="808" spans="13:13" x14ac:dyDescent="0.25">
      <c r="M808" s="235"/>
    </row>
    <row r="809" spans="13:13" x14ac:dyDescent="0.25">
      <c r="M809" s="235"/>
    </row>
    <row r="810" spans="13:13" x14ac:dyDescent="0.25">
      <c r="M810" s="235"/>
    </row>
    <row r="811" spans="13:13" x14ac:dyDescent="0.25">
      <c r="M811" s="235"/>
    </row>
    <row r="812" spans="13:13" x14ac:dyDescent="0.25">
      <c r="M812" s="235"/>
    </row>
    <row r="813" spans="13:13" x14ac:dyDescent="0.25">
      <c r="M813" s="235"/>
    </row>
    <row r="814" spans="13:13" x14ac:dyDescent="0.25">
      <c r="M814" s="235"/>
    </row>
    <row r="815" spans="13:13" x14ac:dyDescent="0.25">
      <c r="M815" s="235"/>
    </row>
    <row r="816" spans="13:13" x14ac:dyDescent="0.25">
      <c r="M816" s="235"/>
    </row>
    <row r="817" spans="13:13" x14ac:dyDescent="0.25">
      <c r="M817" s="235"/>
    </row>
    <row r="818" spans="13:13" x14ac:dyDescent="0.25">
      <c r="M818" s="235"/>
    </row>
    <row r="819" spans="13:13" x14ac:dyDescent="0.25">
      <c r="M819" s="235"/>
    </row>
    <row r="820" spans="13:13" x14ac:dyDescent="0.25">
      <c r="M820" s="235"/>
    </row>
    <row r="821" spans="13:13" x14ac:dyDescent="0.25">
      <c r="M821" s="235"/>
    </row>
    <row r="822" spans="13:13" x14ac:dyDescent="0.25">
      <c r="M822" s="235"/>
    </row>
    <row r="823" spans="13:13" x14ac:dyDescent="0.25">
      <c r="M823" s="235"/>
    </row>
    <row r="824" spans="13:13" x14ac:dyDescent="0.25">
      <c r="M824" s="235"/>
    </row>
    <row r="825" spans="13:13" x14ac:dyDescent="0.25">
      <c r="M825" s="235"/>
    </row>
    <row r="826" spans="13:13" x14ac:dyDescent="0.25">
      <c r="M826" s="235"/>
    </row>
    <row r="827" spans="13:13" x14ac:dyDescent="0.25">
      <c r="M827" s="235"/>
    </row>
    <row r="828" spans="13:13" x14ac:dyDescent="0.25">
      <c r="M828" s="235"/>
    </row>
    <row r="829" spans="13:13" x14ac:dyDescent="0.25">
      <c r="M829" s="235"/>
    </row>
    <row r="830" spans="13:13" x14ac:dyDescent="0.25">
      <c r="M830" s="235"/>
    </row>
    <row r="831" spans="13:13" x14ac:dyDescent="0.25">
      <c r="M831" s="235"/>
    </row>
    <row r="832" spans="13:13" x14ac:dyDescent="0.25">
      <c r="M832" s="235"/>
    </row>
    <row r="833" spans="13:13" x14ac:dyDescent="0.25">
      <c r="M833" s="235"/>
    </row>
    <row r="834" spans="13:13" x14ac:dyDescent="0.25">
      <c r="M834" s="235"/>
    </row>
    <row r="835" spans="13:13" x14ac:dyDescent="0.25">
      <c r="M835" s="235"/>
    </row>
    <row r="836" spans="13:13" x14ac:dyDescent="0.25">
      <c r="M836" s="235"/>
    </row>
    <row r="837" spans="13:13" x14ac:dyDescent="0.25">
      <c r="M837" s="235"/>
    </row>
    <row r="838" spans="13:13" x14ac:dyDescent="0.25">
      <c r="M838" s="235"/>
    </row>
    <row r="839" spans="13:13" x14ac:dyDescent="0.25">
      <c r="M839" s="235"/>
    </row>
    <row r="840" spans="13:13" x14ac:dyDescent="0.25">
      <c r="M840" s="235"/>
    </row>
    <row r="841" spans="13:13" x14ac:dyDescent="0.25">
      <c r="M841" s="235"/>
    </row>
    <row r="842" spans="13:13" x14ac:dyDescent="0.25">
      <c r="M842" s="235"/>
    </row>
    <row r="843" spans="13:13" x14ac:dyDescent="0.25">
      <c r="M843" s="235"/>
    </row>
    <row r="844" spans="13:13" x14ac:dyDescent="0.25">
      <c r="M844" s="235"/>
    </row>
    <row r="845" spans="13:13" x14ac:dyDescent="0.25">
      <c r="M845" s="235"/>
    </row>
    <row r="846" spans="13:13" x14ac:dyDescent="0.25">
      <c r="M846" s="235"/>
    </row>
    <row r="847" spans="13:13" x14ac:dyDescent="0.25">
      <c r="M847" s="235"/>
    </row>
    <row r="848" spans="13:13" x14ac:dyDescent="0.25">
      <c r="M848" s="235"/>
    </row>
    <row r="849" spans="13:13" x14ac:dyDescent="0.25">
      <c r="M849" s="235"/>
    </row>
    <row r="850" spans="13:13" x14ac:dyDescent="0.25">
      <c r="M850" s="235"/>
    </row>
    <row r="851" spans="13:13" x14ac:dyDescent="0.25">
      <c r="M851" s="235"/>
    </row>
    <row r="852" spans="13:13" x14ac:dyDescent="0.25">
      <c r="M852" s="235"/>
    </row>
    <row r="853" spans="13:13" x14ac:dyDescent="0.25">
      <c r="M853" s="235"/>
    </row>
    <row r="854" spans="13:13" x14ac:dyDescent="0.25">
      <c r="M854" s="235"/>
    </row>
    <row r="855" spans="13:13" x14ac:dyDescent="0.25">
      <c r="M855" s="235"/>
    </row>
    <row r="856" spans="13:13" x14ac:dyDescent="0.25">
      <c r="M856" s="235"/>
    </row>
    <row r="857" spans="13:13" x14ac:dyDescent="0.25">
      <c r="M857" s="235"/>
    </row>
    <row r="858" spans="13:13" x14ac:dyDescent="0.25">
      <c r="M858" s="235"/>
    </row>
    <row r="859" spans="13:13" x14ac:dyDescent="0.25">
      <c r="M859" s="235"/>
    </row>
    <row r="860" spans="13:13" x14ac:dyDescent="0.25">
      <c r="M860" s="235"/>
    </row>
    <row r="861" spans="13:13" x14ac:dyDescent="0.25">
      <c r="M861" s="235"/>
    </row>
    <row r="862" spans="13:13" x14ac:dyDescent="0.25">
      <c r="M862" s="235"/>
    </row>
    <row r="863" spans="13:13" x14ac:dyDescent="0.25">
      <c r="M863" s="235"/>
    </row>
    <row r="864" spans="13:13" x14ac:dyDescent="0.25">
      <c r="M864" s="235"/>
    </row>
    <row r="865" spans="13:13" x14ac:dyDescent="0.25">
      <c r="M865" s="235"/>
    </row>
    <row r="866" spans="13:13" x14ac:dyDescent="0.25">
      <c r="M866" s="235"/>
    </row>
    <row r="867" spans="13:13" x14ac:dyDescent="0.25">
      <c r="M867" s="235"/>
    </row>
    <row r="868" spans="13:13" x14ac:dyDescent="0.25">
      <c r="M868" s="235"/>
    </row>
    <row r="869" spans="13:13" x14ac:dyDescent="0.25">
      <c r="M869" s="235"/>
    </row>
    <row r="870" spans="13:13" x14ac:dyDescent="0.25">
      <c r="M870" s="235"/>
    </row>
    <row r="871" spans="13:13" x14ac:dyDescent="0.25">
      <c r="M871" s="235"/>
    </row>
    <row r="872" spans="13:13" x14ac:dyDescent="0.25">
      <c r="M872" s="235"/>
    </row>
    <row r="873" spans="13:13" x14ac:dyDescent="0.25">
      <c r="M873" s="235"/>
    </row>
    <row r="874" spans="13:13" x14ac:dyDescent="0.25">
      <c r="M874" s="235"/>
    </row>
    <row r="875" spans="13:13" x14ac:dyDescent="0.25">
      <c r="M875" s="235"/>
    </row>
    <row r="876" spans="13:13" x14ac:dyDescent="0.25">
      <c r="M876" s="235"/>
    </row>
    <row r="877" spans="13:13" x14ac:dyDescent="0.25">
      <c r="M877" s="235"/>
    </row>
    <row r="878" spans="13:13" x14ac:dyDescent="0.25">
      <c r="M878" s="235"/>
    </row>
    <row r="879" spans="13:13" x14ac:dyDescent="0.25">
      <c r="M879" s="235"/>
    </row>
    <row r="880" spans="13:13" x14ac:dyDescent="0.25">
      <c r="M880" s="235"/>
    </row>
    <row r="881" spans="13:13" x14ac:dyDescent="0.25">
      <c r="M881" s="235"/>
    </row>
    <row r="882" spans="13:13" x14ac:dyDescent="0.25">
      <c r="M882" s="235"/>
    </row>
    <row r="883" spans="13:13" x14ac:dyDescent="0.25">
      <c r="M883" s="235"/>
    </row>
    <row r="884" spans="13:13" x14ac:dyDescent="0.25">
      <c r="M884" s="235"/>
    </row>
    <row r="885" spans="13:13" x14ac:dyDescent="0.25">
      <c r="M885" s="235"/>
    </row>
    <row r="886" spans="13:13" x14ac:dyDescent="0.25">
      <c r="M886" s="235"/>
    </row>
    <row r="887" spans="13:13" x14ac:dyDescent="0.25">
      <c r="M887" s="235"/>
    </row>
    <row r="888" spans="13:13" x14ac:dyDescent="0.25">
      <c r="M888" s="235"/>
    </row>
    <row r="889" spans="13:13" x14ac:dyDescent="0.25">
      <c r="M889" s="235"/>
    </row>
    <row r="890" spans="13:13" x14ac:dyDescent="0.25">
      <c r="M890" s="235"/>
    </row>
    <row r="891" spans="13:13" x14ac:dyDescent="0.25">
      <c r="M891" s="235"/>
    </row>
    <row r="892" spans="13:13" x14ac:dyDescent="0.25">
      <c r="M892" s="235"/>
    </row>
    <row r="893" spans="13:13" x14ac:dyDescent="0.25">
      <c r="M893" s="235"/>
    </row>
    <row r="894" spans="13:13" x14ac:dyDescent="0.25">
      <c r="M894" s="235"/>
    </row>
    <row r="895" spans="13:13" x14ac:dyDescent="0.25">
      <c r="M895" s="235"/>
    </row>
    <row r="896" spans="13:13" x14ac:dyDescent="0.25">
      <c r="M896" s="235"/>
    </row>
    <row r="897" spans="13:13" x14ac:dyDescent="0.25">
      <c r="M897" s="235"/>
    </row>
    <row r="898" spans="13:13" x14ac:dyDescent="0.25">
      <c r="M898" s="235"/>
    </row>
    <row r="899" spans="13:13" x14ac:dyDescent="0.25">
      <c r="M899" s="235"/>
    </row>
    <row r="900" spans="13:13" x14ac:dyDescent="0.25">
      <c r="M900" s="235"/>
    </row>
    <row r="901" spans="13:13" x14ac:dyDescent="0.25">
      <c r="M901" s="235"/>
    </row>
    <row r="902" spans="13:13" x14ac:dyDescent="0.25">
      <c r="M902" s="235"/>
    </row>
    <row r="903" spans="13:13" x14ac:dyDescent="0.25">
      <c r="M903" s="235"/>
    </row>
    <row r="904" spans="13:13" x14ac:dyDescent="0.25">
      <c r="M904" s="235"/>
    </row>
    <row r="905" spans="13:13" x14ac:dyDescent="0.25">
      <c r="M905" s="235"/>
    </row>
    <row r="906" spans="13:13" x14ac:dyDescent="0.25">
      <c r="M906" s="235"/>
    </row>
    <row r="907" spans="13:13" x14ac:dyDescent="0.25">
      <c r="M907" s="235"/>
    </row>
    <row r="908" spans="13:13" x14ac:dyDescent="0.25">
      <c r="M908" s="235"/>
    </row>
    <row r="909" spans="13:13" x14ac:dyDescent="0.25">
      <c r="M909" s="235"/>
    </row>
    <row r="910" spans="13:13" x14ac:dyDescent="0.25">
      <c r="M910" s="235"/>
    </row>
    <row r="911" spans="13:13" x14ac:dyDescent="0.25">
      <c r="M911" s="235"/>
    </row>
    <row r="912" spans="13:13" x14ac:dyDescent="0.25">
      <c r="M912" s="235"/>
    </row>
    <row r="913" spans="13:13" x14ac:dyDescent="0.25">
      <c r="M913" s="235"/>
    </row>
    <row r="914" spans="13:13" x14ac:dyDescent="0.25">
      <c r="M914" s="235"/>
    </row>
    <row r="915" spans="13:13" x14ac:dyDescent="0.25">
      <c r="M915" s="235"/>
    </row>
    <row r="916" spans="13:13" x14ac:dyDescent="0.25">
      <c r="M916" s="235"/>
    </row>
    <row r="917" spans="13:13" x14ac:dyDescent="0.25">
      <c r="M917" s="235"/>
    </row>
    <row r="918" spans="13:13" x14ac:dyDescent="0.25">
      <c r="M918" s="235"/>
    </row>
    <row r="919" spans="13:13" x14ac:dyDescent="0.25">
      <c r="M919" s="235"/>
    </row>
    <row r="920" spans="13:13" x14ac:dyDescent="0.25">
      <c r="M920" s="235"/>
    </row>
    <row r="921" spans="13:13" x14ac:dyDescent="0.25">
      <c r="M921" s="235"/>
    </row>
    <row r="922" spans="13:13" x14ac:dyDescent="0.25">
      <c r="M922" s="235"/>
    </row>
    <row r="923" spans="13:13" x14ac:dyDescent="0.25">
      <c r="M923" s="235"/>
    </row>
    <row r="924" spans="13:13" x14ac:dyDescent="0.25">
      <c r="M924" s="235"/>
    </row>
    <row r="925" spans="13:13" x14ac:dyDescent="0.25">
      <c r="M925" s="235"/>
    </row>
    <row r="926" spans="13:13" x14ac:dyDescent="0.25">
      <c r="M926" s="235"/>
    </row>
    <row r="927" spans="13:13" x14ac:dyDescent="0.25">
      <c r="M927" s="235"/>
    </row>
    <row r="928" spans="13:13" x14ac:dyDescent="0.25">
      <c r="M928" s="235"/>
    </row>
    <row r="929" spans="13:13" x14ac:dyDescent="0.25">
      <c r="M929" s="235"/>
    </row>
    <row r="930" spans="13:13" x14ac:dyDescent="0.25">
      <c r="M930" s="235"/>
    </row>
    <row r="931" spans="13:13" x14ac:dyDescent="0.25">
      <c r="M931" s="235"/>
    </row>
    <row r="932" spans="13:13" x14ac:dyDescent="0.25">
      <c r="M932" s="235"/>
    </row>
    <row r="933" spans="13:13" x14ac:dyDescent="0.25">
      <c r="M933" s="235"/>
    </row>
    <row r="934" spans="13:13" x14ac:dyDescent="0.25">
      <c r="M934" s="235"/>
    </row>
    <row r="935" spans="13:13" x14ac:dyDescent="0.25">
      <c r="M935" s="235"/>
    </row>
    <row r="936" spans="13:13" x14ac:dyDescent="0.25">
      <c r="M936" s="235"/>
    </row>
    <row r="937" spans="13:13" x14ac:dyDescent="0.25">
      <c r="M937" s="235"/>
    </row>
    <row r="938" spans="13:13" x14ac:dyDescent="0.25">
      <c r="M938" s="235"/>
    </row>
    <row r="939" spans="13:13" x14ac:dyDescent="0.25">
      <c r="M939" s="235"/>
    </row>
    <row r="940" spans="13:13" x14ac:dyDescent="0.25">
      <c r="M940" s="235"/>
    </row>
    <row r="941" spans="13:13" x14ac:dyDescent="0.25">
      <c r="M941" s="235"/>
    </row>
    <row r="942" spans="13:13" x14ac:dyDescent="0.25">
      <c r="M942" s="235"/>
    </row>
    <row r="943" spans="13:13" x14ac:dyDescent="0.25">
      <c r="M943" s="235"/>
    </row>
    <row r="944" spans="13:13" x14ac:dyDescent="0.25">
      <c r="M944" s="235"/>
    </row>
    <row r="945" spans="13:13" x14ac:dyDescent="0.25">
      <c r="M945" s="235"/>
    </row>
    <row r="946" spans="13:13" x14ac:dyDescent="0.25">
      <c r="M946" s="235"/>
    </row>
    <row r="947" spans="13:13" x14ac:dyDescent="0.25">
      <c r="M947" s="235"/>
    </row>
    <row r="948" spans="13:13" x14ac:dyDescent="0.25">
      <c r="M948" s="235"/>
    </row>
    <row r="949" spans="13:13" x14ac:dyDescent="0.25">
      <c r="M949" s="235"/>
    </row>
    <row r="950" spans="13:13" x14ac:dyDescent="0.25">
      <c r="M950" s="235"/>
    </row>
    <row r="951" spans="13:13" x14ac:dyDescent="0.25">
      <c r="M951" s="235"/>
    </row>
    <row r="952" spans="13:13" x14ac:dyDescent="0.25">
      <c r="M952" s="235"/>
    </row>
    <row r="953" spans="13:13" x14ac:dyDescent="0.25">
      <c r="M953" s="235"/>
    </row>
    <row r="954" spans="13:13" x14ac:dyDescent="0.25">
      <c r="M954" s="235"/>
    </row>
    <row r="955" spans="13:13" x14ac:dyDescent="0.25">
      <c r="M955" s="235"/>
    </row>
    <row r="956" spans="13:13" x14ac:dyDescent="0.25">
      <c r="M956" s="235"/>
    </row>
    <row r="957" spans="13:13" x14ac:dyDescent="0.25">
      <c r="M957" s="235"/>
    </row>
    <row r="958" spans="13:13" x14ac:dyDescent="0.25">
      <c r="M958" s="235"/>
    </row>
    <row r="959" spans="13:13" x14ac:dyDescent="0.25">
      <c r="M959" s="235"/>
    </row>
    <row r="960" spans="13:13" x14ac:dyDescent="0.25">
      <c r="M960" s="235"/>
    </row>
    <row r="961" spans="13:13" x14ac:dyDescent="0.25">
      <c r="M961" s="235"/>
    </row>
    <row r="962" spans="13:13" x14ac:dyDescent="0.25">
      <c r="M962" s="235"/>
    </row>
    <row r="963" spans="13:13" x14ac:dyDescent="0.25">
      <c r="M963" s="235"/>
    </row>
    <row r="964" spans="13:13" x14ac:dyDescent="0.25">
      <c r="M964" s="235"/>
    </row>
    <row r="965" spans="13:13" x14ac:dyDescent="0.25">
      <c r="M965" s="235"/>
    </row>
    <row r="966" spans="13:13" x14ac:dyDescent="0.25">
      <c r="M966" s="235"/>
    </row>
    <row r="967" spans="13:13" x14ac:dyDescent="0.25">
      <c r="M967" s="235"/>
    </row>
    <row r="968" spans="13:13" x14ac:dyDescent="0.25">
      <c r="M968" s="235"/>
    </row>
    <row r="969" spans="13:13" x14ac:dyDescent="0.25">
      <c r="M969" s="235"/>
    </row>
    <row r="970" spans="13:13" x14ac:dyDescent="0.25">
      <c r="M970" s="235"/>
    </row>
    <row r="971" spans="13:13" x14ac:dyDescent="0.25">
      <c r="M971" s="235"/>
    </row>
    <row r="972" spans="13:13" x14ac:dyDescent="0.25">
      <c r="M972" s="235"/>
    </row>
    <row r="973" spans="13:13" x14ac:dyDescent="0.25">
      <c r="M973" s="235"/>
    </row>
    <row r="974" spans="13:13" x14ac:dyDescent="0.25">
      <c r="M974" s="235"/>
    </row>
    <row r="975" spans="13:13" x14ac:dyDescent="0.25">
      <c r="M975" s="235"/>
    </row>
    <row r="976" spans="13:13" x14ac:dyDescent="0.25">
      <c r="M976" s="235"/>
    </row>
    <row r="977" spans="13:13" x14ac:dyDescent="0.25">
      <c r="M977" s="235"/>
    </row>
    <row r="978" spans="13:13" x14ac:dyDescent="0.25">
      <c r="M978" s="235"/>
    </row>
    <row r="979" spans="13:13" x14ac:dyDescent="0.25">
      <c r="M979" s="235"/>
    </row>
    <row r="980" spans="13:13" x14ac:dyDescent="0.25">
      <c r="M980" s="235"/>
    </row>
    <row r="981" spans="13:13" x14ac:dyDescent="0.25">
      <c r="M981" s="235"/>
    </row>
    <row r="982" spans="13:13" x14ac:dyDescent="0.25">
      <c r="M982" s="235"/>
    </row>
    <row r="983" spans="13:13" x14ac:dyDescent="0.25">
      <c r="M983" s="235"/>
    </row>
    <row r="984" spans="13:13" x14ac:dyDescent="0.25">
      <c r="M984" s="235"/>
    </row>
    <row r="985" spans="13:13" x14ac:dyDescent="0.25">
      <c r="M985" s="235"/>
    </row>
    <row r="986" spans="13:13" x14ac:dyDescent="0.25">
      <c r="M986" s="235"/>
    </row>
    <row r="987" spans="13:13" x14ac:dyDescent="0.25">
      <c r="M987" s="235"/>
    </row>
    <row r="988" spans="13:13" x14ac:dyDescent="0.25">
      <c r="M988" s="235"/>
    </row>
    <row r="989" spans="13:13" x14ac:dyDescent="0.25">
      <c r="M989" s="235"/>
    </row>
    <row r="990" spans="13:13" x14ac:dyDescent="0.25">
      <c r="M990" s="235"/>
    </row>
    <row r="991" spans="13:13" x14ac:dyDescent="0.25">
      <c r="M991" s="235"/>
    </row>
    <row r="992" spans="13:13" x14ac:dyDescent="0.25">
      <c r="M992" s="235"/>
    </row>
    <row r="993" spans="13:13" x14ac:dyDescent="0.25">
      <c r="M993" s="235"/>
    </row>
    <row r="994" spans="13:13" x14ac:dyDescent="0.25">
      <c r="M994" s="235"/>
    </row>
    <row r="995" spans="13:13" x14ac:dyDescent="0.25">
      <c r="M995" s="235"/>
    </row>
    <row r="996" spans="13:13" x14ac:dyDescent="0.25">
      <c r="M996" s="235"/>
    </row>
    <row r="997" spans="13:13" x14ac:dyDescent="0.25">
      <c r="M997" s="235"/>
    </row>
    <row r="998" spans="13:13" x14ac:dyDescent="0.25">
      <c r="M998" s="235"/>
    </row>
    <row r="999" spans="13:13" x14ac:dyDescent="0.25">
      <c r="M999" s="235"/>
    </row>
    <row r="1000" spans="13:13" x14ac:dyDescent="0.25">
      <c r="M1000" s="235"/>
    </row>
    <row r="1001" spans="13:13" x14ac:dyDescent="0.25">
      <c r="M1001" s="235"/>
    </row>
    <row r="1002" spans="13:13" x14ac:dyDescent="0.25">
      <c r="M1002" s="235"/>
    </row>
    <row r="1003" spans="13:13" x14ac:dyDescent="0.25">
      <c r="M1003" s="235"/>
    </row>
    <row r="1004" spans="13:13" x14ac:dyDescent="0.25">
      <c r="M1004" s="235"/>
    </row>
    <row r="1005" spans="13:13" x14ac:dyDescent="0.25">
      <c r="M1005" s="235"/>
    </row>
    <row r="1006" spans="13:13" x14ac:dyDescent="0.25">
      <c r="M1006" s="235"/>
    </row>
    <row r="1007" spans="13:13" x14ac:dyDescent="0.25">
      <c r="M1007" s="235"/>
    </row>
    <row r="1008" spans="13:13" x14ac:dyDescent="0.25">
      <c r="M1008" s="235"/>
    </row>
    <row r="1009" spans="13:13" x14ac:dyDescent="0.25">
      <c r="M1009" s="235"/>
    </row>
    <row r="1010" spans="13:13" x14ac:dyDescent="0.25">
      <c r="M1010" s="235"/>
    </row>
    <row r="1011" spans="13:13" x14ac:dyDescent="0.25">
      <c r="M1011" s="235"/>
    </row>
    <row r="1012" spans="13:13" x14ac:dyDescent="0.25">
      <c r="M1012" s="235"/>
    </row>
    <row r="1013" spans="13:13" x14ac:dyDescent="0.25">
      <c r="M1013" s="235"/>
    </row>
    <row r="1014" spans="13:13" x14ac:dyDescent="0.25">
      <c r="M1014" s="235"/>
    </row>
    <row r="1015" spans="13:13" x14ac:dyDescent="0.25">
      <c r="M1015" s="235"/>
    </row>
    <row r="1016" spans="13:13" x14ac:dyDescent="0.25">
      <c r="M1016" s="235"/>
    </row>
    <row r="1017" spans="13:13" x14ac:dyDescent="0.25">
      <c r="M1017" s="235"/>
    </row>
    <row r="1018" spans="13:13" x14ac:dyDescent="0.25">
      <c r="M1018" s="235"/>
    </row>
    <row r="1019" spans="13:13" x14ac:dyDescent="0.25">
      <c r="M1019" s="235"/>
    </row>
    <row r="1020" spans="13:13" x14ac:dyDescent="0.25">
      <c r="M1020" s="235"/>
    </row>
    <row r="1021" spans="13:13" x14ac:dyDescent="0.25">
      <c r="M1021" s="235"/>
    </row>
    <row r="1022" spans="13:13" x14ac:dyDescent="0.25">
      <c r="M1022" s="235"/>
    </row>
    <row r="1023" spans="13:13" x14ac:dyDescent="0.25">
      <c r="M1023" s="235"/>
    </row>
    <row r="1024" spans="13:13" x14ac:dyDescent="0.25">
      <c r="M1024" s="235"/>
    </row>
    <row r="1025" spans="13:13" x14ac:dyDescent="0.25">
      <c r="M1025" s="235"/>
    </row>
    <row r="1026" spans="13:13" x14ac:dyDescent="0.25">
      <c r="M1026" s="235"/>
    </row>
    <row r="1027" spans="13:13" x14ac:dyDescent="0.25">
      <c r="M1027" s="235"/>
    </row>
    <row r="1028" spans="13:13" x14ac:dyDescent="0.25">
      <c r="M1028" s="235"/>
    </row>
    <row r="1029" spans="13:13" x14ac:dyDescent="0.25">
      <c r="M1029" s="235"/>
    </row>
    <row r="1030" spans="13:13" x14ac:dyDescent="0.25">
      <c r="M1030" s="235"/>
    </row>
    <row r="1031" spans="13:13" x14ac:dyDescent="0.25">
      <c r="M1031" s="235"/>
    </row>
    <row r="1032" spans="13:13" x14ac:dyDescent="0.25">
      <c r="M1032" s="235"/>
    </row>
    <row r="1033" spans="13:13" x14ac:dyDescent="0.25">
      <c r="M1033" s="235"/>
    </row>
    <row r="1034" spans="13:13" x14ac:dyDescent="0.25">
      <c r="M1034" s="235"/>
    </row>
    <row r="1035" spans="13:13" x14ac:dyDescent="0.25">
      <c r="M1035" s="235"/>
    </row>
    <row r="1036" spans="13:13" x14ac:dyDescent="0.25">
      <c r="M1036" s="235"/>
    </row>
    <row r="1037" spans="13:13" x14ac:dyDescent="0.25">
      <c r="M1037" s="235"/>
    </row>
    <row r="1038" spans="13:13" x14ac:dyDescent="0.25">
      <c r="M1038" s="235"/>
    </row>
    <row r="1039" spans="13:13" x14ac:dyDescent="0.25">
      <c r="M1039" s="235"/>
    </row>
    <row r="1040" spans="13:13" x14ac:dyDescent="0.25">
      <c r="M1040" s="235"/>
    </row>
    <row r="1041" spans="13:13" x14ac:dyDescent="0.25">
      <c r="M1041" s="235"/>
    </row>
    <row r="1042" spans="13:13" x14ac:dyDescent="0.25">
      <c r="M1042" s="235"/>
    </row>
    <row r="1043" spans="13:13" x14ac:dyDescent="0.25">
      <c r="M1043" s="235"/>
    </row>
    <row r="1044" spans="13:13" x14ac:dyDescent="0.25">
      <c r="M1044" s="235"/>
    </row>
    <row r="1045" spans="13:13" x14ac:dyDescent="0.25">
      <c r="M1045" s="235"/>
    </row>
    <row r="1046" spans="13:13" x14ac:dyDescent="0.25">
      <c r="M1046" s="235"/>
    </row>
    <row r="1047" spans="13:13" x14ac:dyDescent="0.25">
      <c r="M1047" s="235"/>
    </row>
    <row r="1048" spans="13:13" x14ac:dyDescent="0.25">
      <c r="M1048" s="235"/>
    </row>
    <row r="1049" spans="13:13" x14ac:dyDescent="0.25">
      <c r="M1049" s="235"/>
    </row>
    <row r="1050" spans="13:13" x14ac:dyDescent="0.25">
      <c r="M1050" s="235"/>
    </row>
    <row r="1051" spans="13:13" x14ac:dyDescent="0.25">
      <c r="M1051" s="235"/>
    </row>
    <row r="1052" spans="13:13" x14ac:dyDescent="0.25">
      <c r="M1052" s="235"/>
    </row>
    <row r="1053" spans="13:13" x14ac:dyDescent="0.25">
      <c r="M1053" s="235"/>
    </row>
    <row r="1054" spans="13:13" x14ac:dyDescent="0.25">
      <c r="M1054" s="235"/>
    </row>
    <row r="1055" spans="13:13" x14ac:dyDescent="0.25">
      <c r="M1055" s="235"/>
    </row>
    <row r="1056" spans="13:13" x14ac:dyDescent="0.25">
      <c r="M1056" s="235"/>
    </row>
    <row r="1057" spans="13:13" x14ac:dyDescent="0.25">
      <c r="M1057" s="235"/>
    </row>
    <row r="1058" spans="13:13" x14ac:dyDescent="0.25">
      <c r="M1058" s="235"/>
    </row>
    <row r="1059" spans="13:13" x14ac:dyDescent="0.25">
      <c r="M1059" s="235"/>
    </row>
    <row r="1060" spans="13:13" x14ac:dyDescent="0.25">
      <c r="M1060" s="235"/>
    </row>
    <row r="1061" spans="13:13" x14ac:dyDescent="0.25">
      <c r="M1061" s="235"/>
    </row>
    <row r="1062" spans="13:13" x14ac:dyDescent="0.25">
      <c r="M1062" s="235"/>
    </row>
    <row r="1063" spans="13:13" x14ac:dyDescent="0.25">
      <c r="M1063" s="235"/>
    </row>
    <row r="1064" spans="13:13" x14ac:dyDescent="0.25">
      <c r="M1064" s="235"/>
    </row>
    <row r="1065" spans="13:13" x14ac:dyDescent="0.25">
      <c r="M1065" s="235"/>
    </row>
    <row r="1066" spans="13:13" x14ac:dyDescent="0.25">
      <c r="M1066" s="235"/>
    </row>
    <row r="1067" spans="13:13" x14ac:dyDescent="0.25">
      <c r="M1067" s="235"/>
    </row>
    <row r="1068" spans="13:13" x14ac:dyDescent="0.25">
      <c r="M1068" s="235"/>
    </row>
    <row r="1069" spans="13:13" x14ac:dyDescent="0.25">
      <c r="M1069" s="235"/>
    </row>
    <row r="1070" spans="13:13" x14ac:dyDescent="0.25">
      <c r="M1070" s="235"/>
    </row>
    <row r="1071" spans="13:13" x14ac:dyDescent="0.25">
      <c r="M1071" s="235"/>
    </row>
    <row r="1072" spans="13:13" x14ac:dyDescent="0.25">
      <c r="M1072" s="235"/>
    </row>
    <row r="1073" spans="13:13" x14ac:dyDescent="0.25">
      <c r="M1073" s="235"/>
    </row>
    <row r="1074" spans="13:13" x14ac:dyDescent="0.25">
      <c r="M1074" s="235"/>
    </row>
    <row r="1075" spans="13:13" x14ac:dyDescent="0.25">
      <c r="M1075" s="235"/>
    </row>
    <row r="1076" spans="13:13" x14ac:dyDescent="0.25">
      <c r="M1076" s="235"/>
    </row>
    <row r="1077" spans="13:13" x14ac:dyDescent="0.25">
      <c r="M1077" s="235"/>
    </row>
    <row r="1078" spans="13:13" x14ac:dyDescent="0.25">
      <c r="M1078" s="235"/>
    </row>
    <row r="1079" spans="13:13" x14ac:dyDescent="0.25">
      <c r="M1079" s="235"/>
    </row>
    <row r="1080" spans="13:13" x14ac:dyDescent="0.25">
      <c r="M1080" s="235"/>
    </row>
    <row r="1081" spans="13:13" x14ac:dyDescent="0.25">
      <c r="M1081" s="235"/>
    </row>
    <row r="1082" spans="13:13" x14ac:dyDescent="0.25">
      <c r="M1082" s="235"/>
    </row>
    <row r="1083" spans="13:13" x14ac:dyDescent="0.25">
      <c r="M1083" s="235"/>
    </row>
    <row r="1084" spans="13:13" x14ac:dyDescent="0.25">
      <c r="M1084" s="235"/>
    </row>
    <row r="1085" spans="13:13" x14ac:dyDescent="0.25">
      <c r="M1085" s="235"/>
    </row>
    <row r="1086" spans="13:13" x14ac:dyDescent="0.25">
      <c r="M1086" s="235"/>
    </row>
    <row r="1087" spans="13:13" x14ac:dyDescent="0.25">
      <c r="M1087" s="235"/>
    </row>
    <row r="1088" spans="13:13" x14ac:dyDescent="0.25">
      <c r="M1088" s="235"/>
    </row>
    <row r="1089" spans="13:13" x14ac:dyDescent="0.25">
      <c r="M1089" s="235"/>
    </row>
    <row r="1090" spans="13:13" x14ac:dyDescent="0.25">
      <c r="M1090" s="235"/>
    </row>
    <row r="1091" spans="13:13" x14ac:dyDescent="0.25">
      <c r="M1091" s="235"/>
    </row>
    <row r="1092" spans="13:13" x14ac:dyDescent="0.25">
      <c r="M1092" s="235"/>
    </row>
    <row r="1093" spans="13:13" x14ac:dyDescent="0.25">
      <c r="M1093" s="235"/>
    </row>
    <row r="1094" spans="13:13" x14ac:dyDescent="0.25">
      <c r="M1094" s="235"/>
    </row>
    <row r="1095" spans="13:13" x14ac:dyDescent="0.25">
      <c r="M1095" s="235"/>
    </row>
    <row r="1096" spans="13:13" x14ac:dyDescent="0.25">
      <c r="M1096" s="235"/>
    </row>
    <row r="1097" spans="13:13" x14ac:dyDescent="0.25">
      <c r="M1097" s="235"/>
    </row>
    <row r="1098" spans="13:13" x14ac:dyDescent="0.25">
      <c r="M1098" s="235"/>
    </row>
    <row r="1099" spans="13:13" x14ac:dyDescent="0.25">
      <c r="M1099" s="235"/>
    </row>
    <row r="1100" spans="13:13" x14ac:dyDescent="0.25">
      <c r="M1100" s="235"/>
    </row>
    <row r="1101" spans="13:13" x14ac:dyDescent="0.25">
      <c r="M1101" s="235"/>
    </row>
    <row r="1102" spans="13:13" x14ac:dyDescent="0.25">
      <c r="M1102" s="235"/>
    </row>
    <row r="1103" spans="13:13" x14ac:dyDescent="0.25">
      <c r="M1103" s="235"/>
    </row>
    <row r="1104" spans="13:13" x14ac:dyDescent="0.25">
      <c r="M1104" s="235"/>
    </row>
    <row r="1105" spans="13:13" x14ac:dyDescent="0.25">
      <c r="M1105" s="235"/>
    </row>
    <row r="1106" spans="13:13" x14ac:dyDescent="0.25">
      <c r="M1106" s="235"/>
    </row>
    <row r="1107" spans="13:13" x14ac:dyDescent="0.25">
      <c r="M1107" s="235"/>
    </row>
    <row r="1108" spans="13:13" x14ac:dyDescent="0.25">
      <c r="M1108" s="235"/>
    </row>
    <row r="1109" spans="13:13" x14ac:dyDescent="0.25">
      <c r="M1109" s="235"/>
    </row>
    <row r="1110" spans="13:13" x14ac:dyDescent="0.25">
      <c r="M1110" s="235"/>
    </row>
    <row r="1111" spans="13:13" x14ac:dyDescent="0.25">
      <c r="M1111" s="235"/>
    </row>
    <row r="1112" spans="13:13" x14ac:dyDescent="0.25">
      <c r="M1112" s="235"/>
    </row>
    <row r="1113" spans="13:13" x14ac:dyDescent="0.25">
      <c r="M1113" s="235"/>
    </row>
    <row r="1114" spans="13:13" x14ac:dyDescent="0.25">
      <c r="M1114" s="235"/>
    </row>
    <row r="1115" spans="13:13" x14ac:dyDescent="0.25">
      <c r="M1115" s="235"/>
    </row>
    <row r="1116" spans="13:13" x14ac:dyDescent="0.25">
      <c r="M1116" s="235"/>
    </row>
    <row r="1117" spans="13:13" x14ac:dyDescent="0.25">
      <c r="M1117" s="235"/>
    </row>
    <row r="1118" spans="13:13" x14ac:dyDescent="0.25">
      <c r="M1118" s="235"/>
    </row>
    <row r="1119" spans="13:13" x14ac:dyDescent="0.25">
      <c r="M1119" s="235"/>
    </row>
    <row r="1120" spans="13:13" x14ac:dyDescent="0.25">
      <c r="M1120" s="235"/>
    </row>
    <row r="1121" spans="13:13" x14ac:dyDescent="0.25">
      <c r="M1121" s="235"/>
    </row>
    <row r="1122" spans="13:13" x14ac:dyDescent="0.25">
      <c r="M1122" s="235"/>
    </row>
    <row r="1123" spans="13:13" x14ac:dyDescent="0.25">
      <c r="M1123" s="235"/>
    </row>
    <row r="1124" spans="13:13" x14ac:dyDescent="0.25">
      <c r="M1124" s="235"/>
    </row>
    <row r="1125" spans="13:13" x14ac:dyDescent="0.25">
      <c r="M1125" s="235"/>
    </row>
    <row r="1126" spans="13:13" x14ac:dyDescent="0.25">
      <c r="M1126" s="235"/>
    </row>
    <row r="1127" spans="13:13" x14ac:dyDescent="0.25">
      <c r="M1127" s="235"/>
    </row>
    <row r="1128" spans="13:13" x14ac:dyDescent="0.25">
      <c r="M1128" s="235"/>
    </row>
    <row r="1129" spans="13:13" x14ac:dyDescent="0.25">
      <c r="M1129" s="235"/>
    </row>
    <row r="1130" spans="13:13" x14ac:dyDescent="0.25">
      <c r="M1130" s="235"/>
    </row>
    <row r="1131" spans="13:13" x14ac:dyDescent="0.25">
      <c r="M1131" s="235"/>
    </row>
    <row r="1132" spans="13:13" x14ac:dyDescent="0.25">
      <c r="M1132" s="235"/>
    </row>
    <row r="1133" spans="13:13" x14ac:dyDescent="0.25">
      <c r="M1133" s="235"/>
    </row>
    <row r="1134" spans="13:13" x14ac:dyDescent="0.25">
      <c r="M1134" s="235"/>
    </row>
    <row r="1135" spans="13:13" x14ac:dyDescent="0.25">
      <c r="M1135" s="235"/>
    </row>
    <row r="1136" spans="13:13" x14ac:dyDescent="0.25">
      <c r="M1136" s="235"/>
    </row>
    <row r="1137" spans="13:13" x14ac:dyDescent="0.25">
      <c r="M1137" s="235"/>
    </row>
    <row r="1138" spans="13:13" x14ac:dyDescent="0.25">
      <c r="M1138" s="235"/>
    </row>
    <row r="1139" spans="13:13" x14ac:dyDescent="0.25">
      <c r="M1139" s="235"/>
    </row>
    <row r="1140" spans="13:13" x14ac:dyDescent="0.25">
      <c r="M1140" s="235"/>
    </row>
    <row r="1141" spans="13:13" x14ac:dyDescent="0.25">
      <c r="M1141" s="235"/>
    </row>
    <row r="1142" spans="13:13" x14ac:dyDescent="0.25">
      <c r="M1142" s="235"/>
    </row>
    <row r="1143" spans="13:13" x14ac:dyDescent="0.25">
      <c r="M1143" s="235"/>
    </row>
    <row r="1144" spans="13:13" x14ac:dyDescent="0.25">
      <c r="M1144" s="235"/>
    </row>
    <row r="1145" spans="13:13" x14ac:dyDescent="0.25">
      <c r="M1145" s="235"/>
    </row>
    <row r="1146" spans="13:13" x14ac:dyDescent="0.25">
      <c r="M1146" s="235"/>
    </row>
    <row r="1147" spans="13:13" x14ac:dyDescent="0.25">
      <c r="M1147" s="235"/>
    </row>
    <row r="1148" spans="13:13" x14ac:dyDescent="0.25">
      <c r="M1148" s="235"/>
    </row>
    <row r="1149" spans="13:13" x14ac:dyDescent="0.25">
      <c r="M1149" s="235"/>
    </row>
    <row r="1150" spans="13:13" x14ac:dyDescent="0.25">
      <c r="M1150" s="235"/>
    </row>
    <row r="1151" spans="13:13" x14ac:dyDescent="0.25">
      <c r="M1151" s="235"/>
    </row>
    <row r="1152" spans="13:13" x14ac:dyDescent="0.25">
      <c r="M1152" s="235"/>
    </row>
    <row r="1153" spans="13:13" x14ac:dyDescent="0.25">
      <c r="M1153" s="235"/>
    </row>
    <row r="1154" spans="13:13" x14ac:dyDescent="0.25">
      <c r="M1154" s="235"/>
    </row>
    <row r="1155" spans="13:13" x14ac:dyDescent="0.25">
      <c r="M1155" s="235"/>
    </row>
    <row r="1156" spans="13:13" x14ac:dyDescent="0.25">
      <c r="M1156" s="235"/>
    </row>
    <row r="1157" spans="13:13" x14ac:dyDescent="0.25">
      <c r="M1157" s="235"/>
    </row>
    <row r="1158" spans="13:13" x14ac:dyDescent="0.25">
      <c r="M1158" s="235"/>
    </row>
    <row r="1159" spans="13:13" x14ac:dyDescent="0.25">
      <c r="M1159" s="235"/>
    </row>
    <row r="1160" spans="13:13" x14ac:dyDescent="0.25">
      <c r="M1160" s="235"/>
    </row>
    <row r="1161" spans="13:13" x14ac:dyDescent="0.25">
      <c r="M1161" s="235"/>
    </row>
    <row r="1162" spans="13:13" x14ac:dyDescent="0.25">
      <c r="M1162" s="235"/>
    </row>
    <row r="1163" spans="13:13" x14ac:dyDescent="0.25">
      <c r="M1163" s="235"/>
    </row>
    <row r="1164" spans="13:13" x14ac:dyDescent="0.25">
      <c r="M1164" s="235"/>
    </row>
    <row r="1165" spans="13:13" x14ac:dyDescent="0.25">
      <c r="M1165" s="235"/>
    </row>
    <row r="1166" spans="13:13" x14ac:dyDescent="0.25">
      <c r="M1166" s="235"/>
    </row>
    <row r="1167" spans="13:13" x14ac:dyDescent="0.25">
      <c r="M1167" s="235"/>
    </row>
    <row r="1168" spans="13:13" x14ac:dyDescent="0.25">
      <c r="M1168" s="235"/>
    </row>
    <row r="1169" spans="13:13" x14ac:dyDescent="0.25">
      <c r="M1169" s="235"/>
    </row>
    <row r="1170" spans="13:13" x14ac:dyDescent="0.25">
      <c r="M1170" s="235"/>
    </row>
    <row r="1171" spans="13:13" x14ac:dyDescent="0.25">
      <c r="M1171" s="235"/>
    </row>
    <row r="1172" spans="13:13" x14ac:dyDescent="0.25">
      <c r="M1172" s="235"/>
    </row>
    <row r="1173" spans="13:13" x14ac:dyDescent="0.25">
      <c r="M1173" s="235"/>
    </row>
    <row r="1174" spans="13:13" x14ac:dyDescent="0.25">
      <c r="M1174" s="235"/>
    </row>
    <row r="1175" spans="13:13" x14ac:dyDescent="0.25">
      <c r="M1175" s="235"/>
    </row>
    <row r="1176" spans="13:13" x14ac:dyDescent="0.25">
      <c r="M1176" s="235"/>
    </row>
    <row r="1177" spans="13:13" x14ac:dyDescent="0.25">
      <c r="M1177" s="235"/>
    </row>
    <row r="1178" spans="13:13" x14ac:dyDescent="0.25">
      <c r="M1178" s="235"/>
    </row>
    <row r="1179" spans="13:13" x14ac:dyDescent="0.25">
      <c r="M1179" s="235"/>
    </row>
    <row r="1180" spans="13:13" x14ac:dyDescent="0.25">
      <c r="M1180" s="235"/>
    </row>
    <row r="1181" spans="13:13" x14ac:dyDescent="0.25">
      <c r="M1181" s="235"/>
    </row>
    <row r="1182" spans="13:13" x14ac:dyDescent="0.25">
      <c r="M1182" s="235"/>
    </row>
    <row r="1183" spans="13:13" x14ac:dyDescent="0.25">
      <c r="M1183" s="235"/>
    </row>
    <row r="1184" spans="13:13" x14ac:dyDescent="0.25">
      <c r="M1184" s="235"/>
    </row>
    <row r="1185" spans="13:13" x14ac:dyDescent="0.25">
      <c r="M1185" s="235"/>
    </row>
    <row r="1186" spans="13:13" x14ac:dyDescent="0.25">
      <c r="M1186" s="235"/>
    </row>
    <row r="1187" spans="13:13" x14ac:dyDescent="0.25">
      <c r="M1187" s="235"/>
    </row>
    <row r="1188" spans="13:13" x14ac:dyDescent="0.25">
      <c r="M1188" s="235"/>
    </row>
    <row r="1189" spans="13:13" x14ac:dyDescent="0.25">
      <c r="M1189" s="235"/>
    </row>
    <row r="1190" spans="13:13" x14ac:dyDescent="0.25">
      <c r="M1190" s="235"/>
    </row>
    <row r="1191" spans="13:13" x14ac:dyDescent="0.25">
      <c r="M1191" s="235"/>
    </row>
    <row r="1192" spans="13:13" x14ac:dyDescent="0.25">
      <c r="M1192" s="235"/>
    </row>
    <row r="1193" spans="13:13" x14ac:dyDescent="0.25">
      <c r="M1193" s="235"/>
    </row>
    <row r="1194" spans="13:13" x14ac:dyDescent="0.25">
      <c r="M1194" s="235"/>
    </row>
    <row r="1195" spans="13:13" x14ac:dyDescent="0.25">
      <c r="M1195" s="235"/>
    </row>
    <row r="1196" spans="13:13" x14ac:dyDescent="0.25">
      <c r="M1196" s="235"/>
    </row>
    <row r="1197" spans="13:13" x14ac:dyDescent="0.25">
      <c r="M1197" s="235"/>
    </row>
    <row r="1198" spans="13:13" x14ac:dyDescent="0.25">
      <c r="M1198" s="235"/>
    </row>
    <row r="1199" spans="13:13" x14ac:dyDescent="0.25">
      <c r="M1199" s="235"/>
    </row>
    <row r="1200" spans="13:13" x14ac:dyDescent="0.25">
      <c r="M1200" s="235"/>
    </row>
    <row r="1201" spans="13:13" x14ac:dyDescent="0.25">
      <c r="M1201" s="235"/>
    </row>
    <row r="1202" spans="13:13" x14ac:dyDescent="0.25">
      <c r="M1202" s="235"/>
    </row>
    <row r="1203" spans="13:13" x14ac:dyDescent="0.25">
      <c r="M1203" s="235"/>
    </row>
    <row r="1204" spans="13:13" x14ac:dyDescent="0.25">
      <c r="M1204" s="235"/>
    </row>
    <row r="1205" spans="13:13" x14ac:dyDescent="0.25">
      <c r="M1205" s="235"/>
    </row>
    <row r="1206" spans="13:13" x14ac:dyDescent="0.25">
      <c r="M1206" s="235"/>
    </row>
    <row r="1207" spans="13:13" x14ac:dyDescent="0.25">
      <c r="M1207" s="235"/>
    </row>
    <row r="1208" spans="13:13" x14ac:dyDescent="0.25">
      <c r="M1208" s="235"/>
    </row>
    <row r="1209" spans="13:13" x14ac:dyDescent="0.25">
      <c r="M1209" s="235"/>
    </row>
    <row r="1210" spans="13:13" x14ac:dyDescent="0.25">
      <c r="M1210" s="235"/>
    </row>
    <row r="1211" spans="13:13" x14ac:dyDescent="0.25">
      <c r="M1211" s="235"/>
    </row>
    <row r="1212" spans="13:13" x14ac:dyDescent="0.25">
      <c r="M1212" s="235"/>
    </row>
    <row r="1213" spans="13:13" x14ac:dyDescent="0.25">
      <c r="M1213" s="235"/>
    </row>
    <row r="1214" spans="13:13" x14ac:dyDescent="0.25">
      <c r="M1214" s="235"/>
    </row>
    <row r="1215" spans="13:13" x14ac:dyDescent="0.25">
      <c r="M1215" s="235"/>
    </row>
    <row r="1216" spans="13:13" x14ac:dyDescent="0.25">
      <c r="M1216" s="235"/>
    </row>
    <row r="1217" spans="13:13" x14ac:dyDescent="0.25">
      <c r="M1217" s="235"/>
    </row>
    <row r="1218" spans="13:13" x14ac:dyDescent="0.25">
      <c r="M1218" s="235"/>
    </row>
    <row r="1219" spans="13:13" x14ac:dyDescent="0.25">
      <c r="M1219" s="235"/>
    </row>
    <row r="1220" spans="13:13" x14ac:dyDescent="0.25">
      <c r="M1220" s="235"/>
    </row>
    <row r="1221" spans="13:13" x14ac:dyDescent="0.25">
      <c r="M1221" s="235"/>
    </row>
    <row r="1222" spans="13:13" x14ac:dyDescent="0.25">
      <c r="M1222" s="235"/>
    </row>
    <row r="1223" spans="13:13" x14ac:dyDescent="0.25">
      <c r="M1223" s="235"/>
    </row>
    <row r="1224" spans="13:13" x14ac:dyDescent="0.25">
      <c r="M1224" s="235"/>
    </row>
    <row r="1225" spans="13:13" x14ac:dyDescent="0.25">
      <c r="M1225" s="235"/>
    </row>
    <row r="1226" spans="13:13" x14ac:dyDescent="0.25">
      <c r="M1226" s="235"/>
    </row>
    <row r="1227" spans="13:13" x14ac:dyDescent="0.25">
      <c r="M1227" s="235"/>
    </row>
    <row r="1228" spans="13:13" x14ac:dyDescent="0.25">
      <c r="M1228" s="235"/>
    </row>
    <row r="1229" spans="13:13" x14ac:dyDescent="0.25">
      <c r="M1229" s="235"/>
    </row>
    <row r="1230" spans="13:13" x14ac:dyDescent="0.25">
      <c r="M1230" s="235"/>
    </row>
    <row r="1231" spans="13:13" x14ac:dyDescent="0.25">
      <c r="M1231" s="235"/>
    </row>
    <row r="1232" spans="13:13" x14ac:dyDescent="0.25">
      <c r="M1232" s="235"/>
    </row>
    <row r="1233" spans="13:13" x14ac:dyDescent="0.25">
      <c r="M1233" s="235"/>
    </row>
    <row r="1234" spans="13:13" x14ac:dyDescent="0.25">
      <c r="M1234" s="235"/>
    </row>
    <row r="1235" spans="13:13" x14ac:dyDescent="0.25">
      <c r="M1235" s="235"/>
    </row>
    <row r="1236" spans="13:13" x14ac:dyDescent="0.25">
      <c r="M1236" s="235"/>
    </row>
    <row r="1237" spans="13:13" x14ac:dyDescent="0.25">
      <c r="M1237" s="235"/>
    </row>
    <row r="1238" spans="13:13" x14ac:dyDescent="0.25">
      <c r="M1238" s="235"/>
    </row>
    <row r="1239" spans="13:13" x14ac:dyDescent="0.25">
      <c r="M1239" s="235"/>
    </row>
    <row r="1240" spans="13:13" x14ac:dyDescent="0.25">
      <c r="M1240" s="235"/>
    </row>
    <row r="1241" spans="13:13" x14ac:dyDescent="0.25">
      <c r="M1241" s="235"/>
    </row>
    <row r="1242" spans="13:13" x14ac:dyDescent="0.25">
      <c r="M1242" s="235"/>
    </row>
    <row r="1243" spans="13:13" x14ac:dyDescent="0.25">
      <c r="M1243" s="235"/>
    </row>
    <row r="1244" spans="13:13" x14ac:dyDescent="0.25">
      <c r="M1244" s="235"/>
    </row>
    <row r="1245" spans="13:13" x14ac:dyDescent="0.25">
      <c r="M1245" s="235"/>
    </row>
    <row r="1246" spans="13:13" x14ac:dyDescent="0.25">
      <c r="M1246" s="235"/>
    </row>
    <row r="1247" spans="13:13" x14ac:dyDescent="0.25">
      <c r="M1247" s="235"/>
    </row>
    <row r="1248" spans="13:13" x14ac:dyDescent="0.25">
      <c r="M1248" s="235"/>
    </row>
    <row r="1249" spans="13:13" x14ac:dyDescent="0.25">
      <c r="M1249" s="235"/>
    </row>
    <row r="1250" spans="13:13" x14ac:dyDescent="0.25">
      <c r="M1250" s="235"/>
    </row>
    <row r="1251" spans="13:13" x14ac:dyDescent="0.25">
      <c r="M1251" s="235"/>
    </row>
    <row r="1252" spans="13:13" x14ac:dyDescent="0.25">
      <c r="M1252" s="235"/>
    </row>
    <row r="1253" spans="13:13" x14ac:dyDescent="0.25">
      <c r="M1253" s="235"/>
    </row>
    <row r="1254" spans="13:13" x14ac:dyDescent="0.25">
      <c r="M1254" s="235"/>
    </row>
    <row r="1255" spans="13:13" x14ac:dyDescent="0.25">
      <c r="M1255" s="235"/>
    </row>
    <row r="1256" spans="13:13" x14ac:dyDescent="0.25">
      <c r="M1256" s="235"/>
    </row>
    <row r="1257" spans="13:13" x14ac:dyDescent="0.25">
      <c r="M1257" s="235"/>
    </row>
    <row r="1258" spans="13:13" x14ac:dyDescent="0.25">
      <c r="M1258" s="235"/>
    </row>
    <row r="1259" spans="13:13" x14ac:dyDescent="0.25">
      <c r="M1259" s="235"/>
    </row>
    <row r="1260" spans="13:13" x14ac:dyDescent="0.25">
      <c r="M1260" s="235"/>
    </row>
    <row r="1261" spans="13:13" x14ac:dyDescent="0.25">
      <c r="M1261" s="235"/>
    </row>
    <row r="1262" spans="13:13" x14ac:dyDescent="0.25">
      <c r="M1262" s="235"/>
    </row>
    <row r="1263" spans="13:13" x14ac:dyDescent="0.25">
      <c r="M1263" s="235"/>
    </row>
    <row r="1264" spans="13:13" x14ac:dyDescent="0.25">
      <c r="M1264" s="235"/>
    </row>
    <row r="1265" spans="13:13" x14ac:dyDescent="0.25">
      <c r="M1265" s="235"/>
    </row>
    <row r="1266" spans="13:13" x14ac:dyDescent="0.25">
      <c r="M1266" s="235"/>
    </row>
    <row r="1267" spans="13:13" x14ac:dyDescent="0.25">
      <c r="M1267" s="235"/>
    </row>
    <row r="1268" spans="13:13" x14ac:dyDescent="0.25">
      <c r="M1268" s="235"/>
    </row>
    <row r="1269" spans="13:13" x14ac:dyDescent="0.25">
      <c r="M1269" s="235"/>
    </row>
    <row r="1270" spans="13:13" x14ac:dyDescent="0.25">
      <c r="M1270" s="235"/>
    </row>
    <row r="1271" spans="13:13" x14ac:dyDescent="0.25">
      <c r="M1271" s="235"/>
    </row>
    <row r="1272" spans="13:13" x14ac:dyDescent="0.25">
      <c r="M1272" s="235"/>
    </row>
    <row r="1273" spans="13:13" x14ac:dyDescent="0.25">
      <c r="M1273" s="235"/>
    </row>
    <row r="1274" spans="13:13" x14ac:dyDescent="0.25">
      <c r="M1274" s="235"/>
    </row>
    <row r="1275" spans="13:13" x14ac:dyDescent="0.25">
      <c r="M1275" s="235"/>
    </row>
    <row r="1276" spans="13:13" x14ac:dyDescent="0.25">
      <c r="M1276" s="235"/>
    </row>
    <row r="1277" spans="13:13" x14ac:dyDescent="0.25">
      <c r="M1277" s="235"/>
    </row>
    <row r="1278" spans="13:13" x14ac:dyDescent="0.25">
      <c r="M1278" s="235"/>
    </row>
    <row r="1279" spans="13:13" x14ac:dyDescent="0.25">
      <c r="M1279" s="235"/>
    </row>
    <row r="1280" spans="13:13" x14ac:dyDescent="0.25">
      <c r="M1280" s="235"/>
    </row>
    <row r="1281" spans="13:13" x14ac:dyDescent="0.25">
      <c r="M1281" s="235"/>
    </row>
    <row r="1282" spans="13:13" x14ac:dyDescent="0.25">
      <c r="M1282" s="235"/>
    </row>
    <row r="1283" spans="13:13" x14ac:dyDescent="0.25">
      <c r="M1283" s="235"/>
    </row>
    <row r="1284" spans="13:13" x14ac:dyDescent="0.25">
      <c r="M1284" s="235"/>
    </row>
    <row r="1285" spans="13:13" x14ac:dyDescent="0.25">
      <c r="M1285" s="235"/>
    </row>
    <row r="1286" spans="13:13" x14ac:dyDescent="0.25">
      <c r="M1286" s="235"/>
    </row>
    <row r="1287" spans="13:13" x14ac:dyDescent="0.25">
      <c r="M1287" s="235"/>
    </row>
    <row r="1288" spans="13:13" x14ac:dyDescent="0.25">
      <c r="M1288" s="235"/>
    </row>
    <row r="1289" spans="13:13" x14ac:dyDescent="0.25">
      <c r="M1289" s="235"/>
    </row>
    <row r="1290" spans="13:13" x14ac:dyDescent="0.25">
      <c r="M1290" s="235"/>
    </row>
    <row r="1291" spans="13:13" x14ac:dyDescent="0.25">
      <c r="M1291" s="235"/>
    </row>
    <row r="1292" spans="13:13" x14ac:dyDescent="0.25">
      <c r="M1292" s="235"/>
    </row>
    <row r="1293" spans="13:13" x14ac:dyDescent="0.25">
      <c r="M1293" s="235"/>
    </row>
    <row r="1294" spans="13:13" x14ac:dyDescent="0.25">
      <c r="M1294" s="235"/>
    </row>
    <row r="1295" spans="13:13" x14ac:dyDescent="0.25">
      <c r="M1295" s="235"/>
    </row>
    <row r="1296" spans="13:13" x14ac:dyDescent="0.25">
      <c r="M1296" s="235"/>
    </row>
    <row r="1297" spans="13:13" x14ac:dyDescent="0.25">
      <c r="M1297" s="235"/>
    </row>
    <row r="1298" spans="13:13" x14ac:dyDescent="0.25">
      <c r="M1298" s="235"/>
    </row>
    <row r="1299" spans="13:13" x14ac:dyDescent="0.25">
      <c r="M1299" s="235"/>
    </row>
    <row r="1300" spans="13:13" x14ac:dyDescent="0.25">
      <c r="M1300" s="235"/>
    </row>
    <row r="1301" spans="13:13" x14ac:dyDescent="0.25">
      <c r="M1301" s="235"/>
    </row>
    <row r="1302" spans="13:13" x14ac:dyDescent="0.25">
      <c r="M1302" s="235"/>
    </row>
    <row r="1303" spans="13:13" x14ac:dyDescent="0.25">
      <c r="M1303" s="235"/>
    </row>
    <row r="1304" spans="13:13" x14ac:dyDescent="0.25">
      <c r="M1304" s="235"/>
    </row>
    <row r="1305" spans="13:13" x14ac:dyDescent="0.25">
      <c r="M1305" s="235"/>
    </row>
    <row r="1306" spans="13:13" x14ac:dyDescent="0.25">
      <c r="M1306" s="235"/>
    </row>
    <row r="1307" spans="13:13" x14ac:dyDescent="0.25">
      <c r="M1307" s="235"/>
    </row>
    <row r="1308" spans="13:13" x14ac:dyDescent="0.25">
      <c r="M1308" s="235"/>
    </row>
    <row r="1309" spans="13:13" x14ac:dyDescent="0.25">
      <c r="M1309" s="235"/>
    </row>
    <row r="1310" spans="13:13" x14ac:dyDescent="0.25">
      <c r="M1310" s="235"/>
    </row>
    <row r="1311" spans="13:13" x14ac:dyDescent="0.25">
      <c r="M1311" s="235"/>
    </row>
    <row r="1312" spans="13:13" x14ac:dyDescent="0.25">
      <c r="M1312" s="235"/>
    </row>
    <row r="1313" spans="13:13" x14ac:dyDescent="0.25">
      <c r="M1313" s="235"/>
    </row>
    <row r="1314" spans="13:13" x14ac:dyDescent="0.25">
      <c r="M1314" s="235"/>
    </row>
    <row r="1315" spans="13:13" x14ac:dyDescent="0.25">
      <c r="M1315" s="235"/>
    </row>
    <row r="1316" spans="13:13" x14ac:dyDescent="0.25">
      <c r="M1316" s="235"/>
    </row>
    <row r="1317" spans="13:13" x14ac:dyDescent="0.25">
      <c r="M1317" s="235"/>
    </row>
    <row r="1318" spans="13:13" x14ac:dyDescent="0.25">
      <c r="M1318" s="235"/>
    </row>
    <row r="1319" spans="13:13" x14ac:dyDescent="0.25">
      <c r="M1319" s="235"/>
    </row>
    <row r="1320" spans="13:13" x14ac:dyDescent="0.25">
      <c r="M1320" s="235"/>
    </row>
    <row r="1321" spans="13:13" x14ac:dyDescent="0.25">
      <c r="M1321" s="235"/>
    </row>
    <row r="1322" spans="13:13" x14ac:dyDescent="0.25">
      <c r="M1322" s="235"/>
    </row>
    <row r="1323" spans="13:13" x14ac:dyDescent="0.25">
      <c r="M1323" s="235"/>
    </row>
    <row r="1324" spans="13:13" x14ac:dyDescent="0.25">
      <c r="M1324" s="235"/>
    </row>
    <row r="1325" spans="13:13" x14ac:dyDescent="0.25">
      <c r="M1325" s="235"/>
    </row>
    <row r="1326" spans="13:13" x14ac:dyDescent="0.25">
      <c r="M1326" s="235"/>
    </row>
    <row r="1327" spans="13:13" x14ac:dyDescent="0.25">
      <c r="M1327" s="235"/>
    </row>
    <row r="1328" spans="13:13" x14ac:dyDescent="0.25">
      <c r="M1328" s="235"/>
    </row>
    <row r="1329" spans="13:13" x14ac:dyDescent="0.25">
      <c r="M1329" s="235"/>
    </row>
    <row r="1330" spans="13:13" x14ac:dyDescent="0.25">
      <c r="M1330" s="235"/>
    </row>
    <row r="1331" spans="13:13" x14ac:dyDescent="0.25">
      <c r="M1331" s="235"/>
    </row>
    <row r="1332" spans="13:13" x14ac:dyDescent="0.25">
      <c r="M1332" s="235"/>
    </row>
    <row r="1333" spans="13:13" x14ac:dyDescent="0.25">
      <c r="M1333" s="235"/>
    </row>
    <row r="1334" spans="13:13" x14ac:dyDescent="0.25">
      <c r="M1334" s="235"/>
    </row>
    <row r="1335" spans="13:13" x14ac:dyDescent="0.25">
      <c r="M1335" s="235"/>
    </row>
    <row r="1336" spans="13:13" x14ac:dyDescent="0.25">
      <c r="M1336" s="235"/>
    </row>
    <row r="1337" spans="13:13" x14ac:dyDescent="0.25">
      <c r="M1337" s="235"/>
    </row>
    <row r="1338" spans="13:13" x14ac:dyDescent="0.25">
      <c r="M1338" s="235"/>
    </row>
    <row r="1339" spans="13:13" x14ac:dyDescent="0.25">
      <c r="M1339" s="235"/>
    </row>
    <row r="1340" spans="13:13" x14ac:dyDescent="0.25">
      <c r="M1340" s="235"/>
    </row>
    <row r="1341" spans="13:13" x14ac:dyDescent="0.25">
      <c r="M1341" s="235"/>
    </row>
    <row r="1342" spans="13:13" x14ac:dyDescent="0.25">
      <c r="M1342" s="235"/>
    </row>
    <row r="1343" spans="13:13" x14ac:dyDescent="0.25">
      <c r="M1343" s="235"/>
    </row>
    <row r="1344" spans="13:13" x14ac:dyDescent="0.25">
      <c r="M1344" s="235"/>
    </row>
    <row r="1345" spans="13:13" x14ac:dyDescent="0.25">
      <c r="M1345" s="235"/>
    </row>
    <row r="1346" spans="13:13" x14ac:dyDescent="0.25">
      <c r="M1346" s="235"/>
    </row>
    <row r="1347" spans="13:13" x14ac:dyDescent="0.25">
      <c r="M1347" s="235"/>
    </row>
    <row r="1348" spans="13:13" x14ac:dyDescent="0.25">
      <c r="M1348" s="235"/>
    </row>
    <row r="1349" spans="13:13" x14ac:dyDescent="0.25">
      <c r="M1349" s="235"/>
    </row>
    <row r="1350" spans="13:13" x14ac:dyDescent="0.25">
      <c r="M1350" s="235"/>
    </row>
    <row r="1351" spans="13:13" x14ac:dyDescent="0.25">
      <c r="M1351" s="235"/>
    </row>
    <row r="1352" spans="13:13" x14ac:dyDescent="0.25">
      <c r="M1352" s="235"/>
    </row>
    <row r="1353" spans="13:13" x14ac:dyDescent="0.25">
      <c r="M1353" s="235"/>
    </row>
    <row r="1354" spans="13:13" x14ac:dyDescent="0.25">
      <c r="M1354" s="235"/>
    </row>
    <row r="1355" spans="13:13" x14ac:dyDescent="0.25">
      <c r="M1355" s="235"/>
    </row>
    <row r="1356" spans="13:13" x14ac:dyDescent="0.25">
      <c r="M1356" s="235"/>
    </row>
    <row r="1357" spans="13:13" x14ac:dyDescent="0.25">
      <c r="M1357" s="235"/>
    </row>
    <row r="1358" spans="13:13" x14ac:dyDescent="0.25">
      <c r="M1358" s="235"/>
    </row>
    <row r="1359" spans="13:13" x14ac:dyDescent="0.25">
      <c r="M1359" s="235"/>
    </row>
    <row r="1360" spans="13:13" x14ac:dyDescent="0.25">
      <c r="M1360" s="235"/>
    </row>
    <row r="1361" spans="13:13" x14ac:dyDescent="0.25">
      <c r="M1361" s="235"/>
    </row>
    <row r="1362" spans="13:13" x14ac:dyDescent="0.25">
      <c r="M1362" s="235"/>
    </row>
    <row r="1363" spans="13:13" x14ac:dyDescent="0.25">
      <c r="M1363" s="235"/>
    </row>
    <row r="1364" spans="13:13" x14ac:dyDescent="0.25">
      <c r="M1364" s="235"/>
    </row>
    <row r="1365" spans="13:13" x14ac:dyDescent="0.25">
      <c r="M1365" s="235"/>
    </row>
    <row r="1366" spans="13:13" x14ac:dyDescent="0.25">
      <c r="M1366" s="235"/>
    </row>
    <row r="1367" spans="13:13" x14ac:dyDescent="0.25">
      <c r="M1367" s="235"/>
    </row>
    <row r="1368" spans="13:13" x14ac:dyDescent="0.25">
      <c r="M1368" s="235"/>
    </row>
    <row r="1369" spans="13:13" x14ac:dyDescent="0.25">
      <c r="M1369" s="235"/>
    </row>
    <row r="1370" spans="13:13" x14ac:dyDescent="0.25">
      <c r="M1370" s="235"/>
    </row>
    <row r="1371" spans="13:13" x14ac:dyDescent="0.25">
      <c r="M1371" s="235"/>
    </row>
    <row r="1372" spans="13:13" x14ac:dyDescent="0.25">
      <c r="M1372" s="235"/>
    </row>
    <row r="1373" spans="13:13" x14ac:dyDescent="0.25">
      <c r="M1373" s="235"/>
    </row>
    <row r="1374" spans="13:13" x14ac:dyDescent="0.25">
      <c r="M1374" s="235"/>
    </row>
    <row r="1375" spans="13:13" x14ac:dyDescent="0.25">
      <c r="M1375" s="235"/>
    </row>
    <row r="1376" spans="13:13" x14ac:dyDescent="0.25">
      <c r="M1376" s="235"/>
    </row>
    <row r="1377" spans="13:13" x14ac:dyDescent="0.25">
      <c r="M1377" s="235"/>
    </row>
    <row r="1378" spans="13:13" x14ac:dyDescent="0.25">
      <c r="M1378" s="235"/>
    </row>
    <row r="1379" spans="13:13" x14ac:dyDescent="0.25">
      <c r="M1379" s="235"/>
    </row>
    <row r="1380" spans="13:13" x14ac:dyDescent="0.25">
      <c r="M1380" s="235"/>
    </row>
    <row r="1381" spans="13:13" x14ac:dyDescent="0.25">
      <c r="M1381" s="235"/>
    </row>
    <row r="1382" spans="13:13" x14ac:dyDescent="0.25">
      <c r="M1382" s="235"/>
    </row>
    <row r="1383" spans="13:13" x14ac:dyDescent="0.25">
      <c r="M1383" s="235"/>
    </row>
    <row r="1384" spans="13:13" x14ac:dyDescent="0.25">
      <c r="M1384" s="235"/>
    </row>
    <row r="1385" spans="13:13" x14ac:dyDescent="0.25">
      <c r="M1385" s="235"/>
    </row>
    <row r="1386" spans="13:13" x14ac:dyDescent="0.25">
      <c r="M1386" s="235"/>
    </row>
    <row r="1387" spans="13:13" x14ac:dyDescent="0.25">
      <c r="M1387" s="235"/>
    </row>
    <row r="1388" spans="13:13" x14ac:dyDescent="0.25">
      <c r="M1388" s="235"/>
    </row>
    <row r="1389" spans="13:13" x14ac:dyDescent="0.25">
      <c r="M1389" s="235"/>
    </row>
    <row r="1390" spans="13:13" x14ac:dyDescent="0.25">
      <c r="M1390" s="235"/>
    </row>
    <row r="1391" spans="13:13" x14ac:dyDescent="0.25">
      <c r="M1391" s="235"/>
    </row>
    <row r="1392" spans="13:13" x14ac:dyDescent="0.25">
      <c r="M1392" s="235"/>
    </row>
    <row r="1393" spans="13:13" x14ac:dyDescent="0.25">
      <c r="M1393" s="235"/>
    </row>
    <row r="1394" spans="13:13" x14ac:dyDescent="0.25">
      <c r="M1394" s="235"/>
    </row>
    <row r="1395" spans="13:13" x14ac:dyDescent="0.25">
      <c r="M1395" s="235"/>
    </row>
    <row r="1396" spans="13:13" x14ac:dyDescent="0.25">
      <c r="M1396" s="235"/>
    </row>
    <row r="1397" spans="13:13" x14ac:dyDescent="0.25">
      <c r="M1397" s="235"/>
    </row>
    <row r="1398" spans="13:13" x14ac:dyDescent="0.25">
      <c r="M1398" s="235"/>
    </row>
    <row r="1399" spans="13:13" x14ac:dyDescent="0.25">
      <c r="M1399" s="235"/>
    </row>
    <row r="1400" spans="13:13" x14ac:dyDescent="0.25">
      <c r="M1400" s="235"/>
    </row>
    <row r="1401" spans="13:13" x14ac:dyDescent="0.25">
      <c r="M1401" s="235"/>
    </row>
    <row r="1402" spans="13:13" x14ac:dyDescent="0.25">
      <c r="M1402" s="235"/>
    </row>
    <row r="1403" spans="13:13" x14ac:dyDescent="0.25">
      <c r="M1403" s="235"/>
    </row>
    <row r="1404" spans="13:13" x14ac:dyDescent="0.25">
      <c r="M1404" s="235"/>
    </row>
    <row r="1405" spans="13:13" x14ac:dyDescent="0.25">
      <c r="M1405" s="235"/>
    </row>
    <row r="1406" spans="13:13" x14ac:dyDescent="0.25">
      <c r="M1406" s="235"/>
    </row>
    <row r="1407" spans="13:13" x14ac:dyDescent="0.25">
      <c r="M1407" s="235"/>
    </row>
    <row r="1408" spans="13:13" x14ac:dyDescent="0.25">
      <c r="M1408" s="235"/>
    </row>
    <row r="1409" spans="13:13" x14ac:dyDescent="0.25">
      <c r="M1409" s="235"/>
    </row>
    <row r="1410" spans="13:13" x14ac:dyDescent="0.25">
      <c r="M1410" s="235"/>
    </row>
    <row r="1411" spans="13:13" x14ac:dyDescent="0.25">
      <c r="M1411" s="235"/>
    </row>
    <row r="1412" spans="13:13" x14ac:dyDescent="0.25">
      <c r="M1412" s="235"/>
    </row>
    <row r="1413" spans="13:13" x14ac:dyDescent="0.25">
      <c r="M1413" s="235"/>
    </row>
    <row r="1414" spans="13:13" x14ac:dyDescent="0.25">
      <c r="M1414" s="235"/>
    </row>
    <row r="1415" spans="13:13" x14ac:dyDescent="0.25">
      <c r="M1415" s="235"/>
    </row>
    <row r="1416" spans="13:13" x14ac:dyDescent="0.25">
      <c r="M1416" s="235"/>
    </row>
    <row r="1417" spans="13:13" x14ac:dyDescent="0.25">
      <c r="M1417" s="235"/>
    </row>
    <row r="1418" spans="13:13" x14ac:dyDescent="0.25">
      <c r="M1418" s="235"/>
    </row>
    <row r="1419" spans="13:13" x14ac:dyDescent="0.25">
      <c r="M1419" s="235"/>
    </row>
    <row r="1420" spans="13:13" x14ac:dyDescent="0.25">
      <c r="M1420" s="235"/>
    </row>
    <row r="1421" spans="13:13" x14ac:dyDescent="0.25">
      <c r="M1421" s="235"/>
    </row>
    <row r="1422" spans="13:13" x14ac:dyDescent="0.25">
      <c r="M1422" s="235"/>
    </row>
    <row r="1423" spans="13:13" x14ac:dyDescent="0.25">
      <c r="M1423" s="235"/>
    </row>
    <row r="1424" spans="13:13" x14ac:dyDescent="0.25">
      <c r="M1424" s="235"/>
    </row>
    <row r="1425" spans="13:13" x14ac:dyDescent="0.25">
      <c r="M1425" s="235"/>
    </row>
    <row r="1426" spans="13:13" x14ac:dyDescent="0.25">
      <c r="M1426" s="235"/>
    </row>
    <row r="1427" spans="13:13" x14ac:dyDescent="0.25">
      <c r="M1427" s="235"/>
    </row>
    <row r="1428" spans="13:13" x14ac:dyDescent="0.25">
      <c r="M1428" s="235"/>
    </row>
    <row r="1429" spans="13:13" x14ac:dyDescent="0.25">
      <c r="M1429" s="235"/>
    </row>
    <row r="1430" spans="13:13" x14ac:dyDescent="0.25">
      <c r="M1430" s="235"/>
    </row>
    <row r="1431" spans="13:13" x14ac:dyDescent="0.25">
      <c r="M1431" s="235"/>
    </row>
    <row r="1432" spans="13:13" x14ac:dyDescent="0.25">
      <c r="M1432" s="235"/>
    </row>
    <row r="1433" spans="13:13" x14ac:dyDescent="0.25">
      <c r="M1433" s="235"/>
    </row>
    <row r="1434" spans="13:13" x14ac:dyDescent="0.25">
      <c r="M1434" s="235"/>
    </row>
    <row r="1435" spans="13:13" x14ac:dyDescent="0.25">
      <c r="M1435" s="235"/>
    </row>
    <row r="1436" spans="13:13" x14ac:dyDescent="0.25">
      <c r="M1436" s="235"/>
    </row>
    <row r="1437" spans="13:13" x14ac:dyDescent="0.25">
      <c r="M1437" s="235"/>
    </row>
    <row r="1438" spans="13:13" x14ac:dyDescent="0.25">
      <c r="M1438" s="235"/>
    </row>
    <row r="1439" spans="13:13" x14ac:dyDescent="0.25">
      <c r="M1439" s="235"/>
    </row>
    <row r="1440" spans="13:13" x14ac:dyDescent="0.25">
      <c r="M1440" s="235"/>
    </row>
    <row r="1441" spans="13:13" x14ac:dyDescent="0.25">
      <c r="M1441" s="235"/>
    </row>
    <row r="1442" spans="13:13" x14ac:dyDescent="0.25">
      <c r="M1442" s="235"/>
    </row>
    <row r="1443" spans="13:13" x14ac:dyDescent="0.25">
      <c r="M1443" s="235"/>
    </row>
    <row r="1444" spans="13:13" x14ac:dyDescent="0.25">
      <c r="M1444" s="235"/>
    </row>
    <row r="1445" spans="13:13" x14ac:dyDescent="0.25">
      <c r="M1445" s="235"/>
    </row>
    <row r="1446" spans="13:13" x14ac:dyDescent="0.25">
      <c r="M1446" s="235"/>
    </row>
    <row r="1447" spans="13:13" x14ac:dyDescent="0.25">
      <c r="M1447" s="235"/>
    </row>
    <row r="1448" spans="13:13" x14ac:dyDescent="0.25">
      <c r="M1448" s="235"/>
    </row>
    <row r="1449" spans="13:13" x14ac:dyDescent="0.25">
      <c r="M1449" s="235"/>
    </row>
    <row r="1450" spans="13:13" x14ac:dyDescent="0.25">
      <c r="M1450" s="235"/>
    </row>
    <row r="1451" spans="13:13" x14ac:dyDescent="0.25">
      <c r="M1451" s="235"/>
    </row>
    <row r="1452" spans="13:13" x14ac:dyDescent="0.25">
      <c r="M1452" s="235"/>
    </row>
    <row r="1453" spans="13:13" x14ac:dyDescent="0.25">
      <c r="M1453" s="235"/>
    </row>
    <row r="1454" spans="13:13" x14ac:dyDescent="0.25">
      <c r="M1454" s="235"/>
    </row>
    <row r="1455" spans="13:13" x14ac:dyDescent="0.25">
      <c r="M1455" s="235"/>
    </row>
    <row r="1456" spans="13:13" x14ac:dyDescent="0.25">
      <c r="M1456" s="235"/>
    </row>
    <row r="1457" spans="13:13" x14ac:dyDescent="0.25">
      <c r="M1457" s="235"/>
    </row>
    <row r="1458" spans="13:13" x14ac:dyDescent="0.25">
      <c r="M1458" s="235"/>
    </row>
    <row r="1459" spans="13:13" x14ac:dyDescent="0.25">
      <c r="M1459" s="235"/>
    </row>
    <row r="1460" spans="13:13" x14ac:dyDescent="0.25">
      <c r="M1460" s="235"/>
    </row>
    <row r="1461" spans="13:13" x14ac:dyDescent="0.25">
      <c r="M1461" s="235"/>
    </row>
    <row r="1462" spans="13:13" x14ac:dyDescent="0.25">
      <c r="M1462" s="235"/>
    </row>
    <row r="1463" spans="13:13" x14ac:dyDescent="0.25">
      <c r="M1463" s="235"/>
    </row>
    <row r="1464" spans="13:13" x14ac:dyDescent="0.25">
      <c r="M1464" s="235"/>
    </row>
    <row r="1465" spans="13:13" x14ac:dyDescent="0.25">
      <c r="M1465" s="235"/>
    </row>
    <row r="1466" spans="13:13" x14ac:dyDescent="0.25">
      <c r="M1466" s="235"/>
    </row>
    <row r="1467" spans="13:13" x14ac:dyDescent="0.25">
      <c r="M1467" s="235"/>
    </row>
    <row r="1468" spans="13:13" x14ac:dyDescent="0.25">
      <c r="M1468" s="235"/>
    </row>
    <row r="1469" spans="13:13" x14ac:dyDescent="0.25">
      <c r="M1469" s="235"/>
    </row>
    <row r="1470" spans="13:13" x14ac:dyDescent="0.25">
      <c r="M1470" s="235"/>
    </row>
    <row r="1471" spans="13:13" x14ac:dyDescent="0.25">
      <c r="M1471" s="235"/>
    </row>
    <row r="1472" spans="13:13" x14ac:dyDescent="0.25">
      <c r="M1472" s="235"/>
    </row>
    <row r="1473" spans="13:13" x14ac:dyDescent="0.25">
      <c r="M1473" s="235"/>
    </row>
    <row r="1474" spans="13:13" x14ac:dyDescent="0.25">
      <c r="M1474" s="235"/>
    </row>
    <row r="1475" spans="13:13" x14ac:dyDescent="0.25">
      <c r="M1475" s="235"/>
    </row>
    <row r="1476" spans="13:13" x14ac:dyDescent="0.25">
      <c r="M1476" s="235"/>
    </row>
    <row r="1477" spans="13:13" x14ac:dyDescent="0.25">
      <c r="M1477" s="235"/>
    </row>
    <row r="1478" spans="13:13" x14ac:dyDescent="0.25">
      <c r="M1478" s="235"/>
    </row>
    <row r="1479" spans="13:13" x14ac:dyDescent="0.25">
      <c r="M1479" s="235"/>
    </row>
    <row r="1480" spans="13:13" x14ac:dyDescent="0.25">
      <c r="M1480" s="235"/>
    </row>
    <row r="1481" spans="13:13" x14ac:dyDescent="0.25">
      <c r="M1481" s="235"/>
    </row>
    <row r="1482" spans="13:13" x14ac:dyDescent="0.25">
      <c r="M1482" s="235"/>
    </row>
    <row r="1483" spans="13:13" x14ac:dyDescent="0.25">
      <c r="M1483" s="235"/>
    </row>
    <row r="1484" spans="13:13" x14ac:dyDescent="0.25">
      <c r="M1484" s="235"/>
    </row>
    <row r="1485" spans="13:13" x14ac:dyDescent="0.25">
      <c r="M1485" s="235"/>
    </row>
    <row r="1486" spans="13:13" x14ac:dyDescent="0.25">
      <c r="M1486" s="235"/>
    </row>
    <row r="1487" spans="13:13" x14ac:dyDescent="0.25">
      <c r="M1487" s="235"/>
    </row>
    <row r="1488" spans="13:13" x14ac:dyDescent="0.25">
      <c r="M1488" s="235"/>
    </row>
    <row r="1489" spans="13:13" x14ac:dyDescent="0.25">
      <c r="M1489" s="235"/>
    </row>
    <row r="1490" spans="13:13" x14ac:dyDescent="0.25">
      <c r="M1490" s="235"/>
    </row>
    <row r="1491" spans="13:13" x14ac:dyDescent="0.25">
      <c r="M1491" s="235"/>
    </row>
    <row r="1492" spans="13:13" x14ac:dyDescent="0.25">
      <c r="M1492" s="235"/>
    </row>
    <row r="1493" spans="13:13" x14ac:dyDescent="0.25">
      <c r="M1493" s="235"/>
    </row>
    <row r="1494" spans="13:13" x14ac:dyDescent="0.25">
      <c r="M1494" s="235"/>
    </row>
    <row r="1495" spans="13:13" x14ac:dyDescent="0.25">
      <c r="M1495" s="235"/>
    </row>
    <row r="1496" spans="13:13" x14ac:dyDescent="0.25">
      <c r="M1496" s="235"/>
    </row>
    <row r="1497" spans="13:13" x14ac:dyDescent="0.25">
      <c r="M1497" s="235"/>
    </row>
    <row r="1498" spans="13:13" x14ac:dyDescent="0.25">
      <c r="M1498" s="235"/>
    </row>
    <row r="1499" spans="13:13" x14ac:dyDescent="0.25">
      <c r="M1499" s="235"/>
    </row>
    <row r="1500" spans="13:13" x14ac:dyDescent="0.25">
      <c r="M1500" s="235"/>
    </row>
    <row r="1501" spans="13:13" x14ac:dyDescent="0.25">
      <c r="M1501" s="235"/>
    </row>
    <row r="1502" spans="13:13" x14ac:dyDescent="0.25">
      <c r="M1502" s="235"/>
    </row>
    <row r="1503" spans="13:13" x14ac:dyDescent="0.25">
      <c r="M1503" s="235"/>
    </row>
    <row r="1504" spans="13:13" x14ac:dyDescent="0.25">
      <c r="M1504" s="235"/>
    </row>
    <row r="1505" spans="13:13" x14ac:dyDescent="0.25">
      <c r="M1505" s="235"/>
    </row>
    <row r="1506" spans="13:13" x14ac:dyDescent="0.25">
      <c r="M1506" s="235"/>
    </row>
    <row r="1507" spans="13:13" x14ac:dyDescent="0.25">
      <c r="M1507" s="235"/>
    </row>
    <row r="1508" spans="13:13" x14ac:dyDescent="0.25">
      <c r="M1508" s="235"/>
    </row>
    <row r="1509" spans="13:13" x14ac:dyDescent="0.25">
      <c r="M1509" s="235"/>
    </row>
    <row r="1510" spans="13:13" x14ac:dyDescent="0.25">
      <c r="M1510" s="235"/>
    </row>
    <row r="1511" spans="13:13" x14ac:dyDescent="0.25">
      <c r="M1511" s="235"/>
    </row>
    <row r="1512" spans="13:13" x14ac:dyDescent="0.25">
      <c r="M1512" s="235"/>
    </row>
    <row r="1513" spans="13:13" x14ac:dyDescent="0.25">
      <c r="M1513" s="235"/>
    </row>
    <row r="1514" spans="13:13" x14ac:dyDescent="0.25">
      <c r="M1514" s="235"/>
    </row>
    <row r="1515" spans="13:13" x14ac:dyDescent="0.25">
      <c r="M1515" s="235"/>
    </row>
    <row r="1516" spans="13:13" x14ac:dyDescent="0.25">
      <c r="M1516" s="235"/>
    </row>
    <row r="1517" spans="13:13" x14ac:dyDescent="0.25">
      <c r="M1517" s="235"/>
    </row>
    <row r="1518" spans="13:13" x14ac:dyDescent="0.25">
      <c r="M1518" s="235"/>
    </row>
    <row r="1519" spans="13:13" x14ac:dyDescent="0.25">
      <c r="M1519" s="235"/>
    </row>
    <row r="1520" spans="13:13" x14ac:dyDescent="0.25">
      <c r="M1520" s="235"/>
    </row>
    <row r="1521" spans="13:13" x14ac:dyDescent="0.25">
      <c r="M1521" s="235"/>
    </row>
    <row r="1522" spans="13:13" x14ac:dyDescent="0.25">
      <c r="M1522" s="235"/>
    </row>
    <row r="1523" spans="13:13" x14ac:dyDescent="0.25">
      <c r="M1523" s="235"/>
    </row>
    <row r="1524" spans="13:13" x14ac:dyDescent="0.25">
      <c r="M1524" s="235"/>
    </row>
    <row r="1525" spans="13:13" x14ac:dyDescent="0.25">
      <c r="M1525" s="235"/>
    </row>
    <row r="1526" spans="13:13" x14ac:dyDescent="0.25">
      <c r="M1526" s="235"/>
    </row>
    <row r="1527" spans="13:13" x14ac:dyDescent="0.25">
      <c r="M1527" s="235"/>
    </row>
    <row r="1528" spans="13:13" x14ac:dyDescent="0.25">
      <c r="M1528" s="235"/>
    </row>
    <row r="1529" spans="13:13" x14ac:dyDescent="0.25">
      <c r="M1529" s="235"/>
    </row>
    <row r="1530" spans="13:13" x14ac:dyDescent="0.25">
      <c r="M1530" s="235"/>
    </row>
    <row r="1531" spans="13:13" x14ac:dyDescent="0.25">
      <c r="M1531" s="235"/>
    </row>
    <row r="1532" spans="13:13" x14ac:dyDescent="0.25">
      <c r="M1532" s="235"/>
    </row>
    <row r="1533" spans="13:13" x14ac:dyDescent="0.25">
      <c r="M1533" s="235"/>
    </row>
    <row r="1534" spans="13:13" x14ac:dyDescent="0.25">
      <c r="M1534" s="235"/>
    </row>
    <row r="1535" spans="13:13" x14ac:dyDescent="0.25">
      <c r="M1535" s="235"/>
    </row>
    <row r="1536" spans="13:13" x14ac:dyDescent="0.25">
      <c r="M1536" s="235"/>
    </row>
    <row r="1537" spans="13:13" x14ac:dyDescent="0.25">
      <c r="M1537" s="235"/>
    </row>
    <row r="1538" spans="13:13" x14ac:dyDescent="0.25">
      <c r="M1538" s="235"/>
    </row>
    <row r="1539" spans="13:13" x14ac:dyDescent="0.25">
      <c r="M1539" s="235"/>
    </row>
    <row r="1540" spans="13:13" x14ac:dyDescent="0.25">
      <c r="M1540" s="235"/>
    </row>
    <row r="1541" spans="13:13" x14ac:dyDescent="0.25">
      <c r="M1541" s="235"/>
    </row>
    <row r="1542" spans="13:13" x14ac:dyDescent="0.25">
      <c r="M1542" s="235"/>
    </row>
    <row r="1543" spans="13:13" x14ac:dyDescent="0.25">
      <c r="M1543" s="235"/>
    </row>
    <row r="1544" spans="13:13" x14ac:dyDescent="0.25">
      <c r="M1544" s="235"/>
    </row>
    <row r="1545" spans="13:13" x14ac:dyDescent="0.25">
      <c r="M1545" s="235"/>
    </row>
    <row r="1546" spans="13:13" x14ac:dyDescent="0.25">
      <c r="M1546" s="235"/>
    </row>
    <row r="1547" spans="13:13" x14ac:dyDescent="0.25">
      <c r="M1547" s="235"/>
    </row>
    <row r="1548" spans="13:13" x14ac:dyDescent="0.25">
      <c r="M1548" s="235"/>
    </row>
    <row r="1549" spans="13:13" x14ac:dyDescent="0.25">
      <c r="M1549" s="235"/>
    </row>
    <row r="1550" spans="13:13" x14ac:dyDescent="0.25">
      <c r="M1550" s="235"/>
    </row>
    <row r="1551" spans="13:13" x14ac:dyDescent="0.25">
      <c r="M1551" s="235"/>
    </row>
    <row r="1552" spans="13:13" x14ac:dyDescent="0.25">
      <c r="M1552" s="235"/>
    </row>
    <row r="1553" spans="13:13" x14ac:dyDescent="0.25">
      <c r="M1553" s="235"/>
    </row>
    <row r="1554" spans="13:13" x14ac:dyDescent="0.25">
      <c r="M1554" s="235"/>
    </row>
    <row r="1555" spans="13:13" x14ac:dyDescent="0.25">
      <c r="M1555" s="235"/>
    </row>
    <row r="1556" spans="13:13" x14ac:dyDescent="0.25">
      <c r="M1556" s="235"/>
    </row>
    <row r="1557" spans="13:13" x14ac:dyDescent="0.25">
      <c r="M1557" s="235"/>
    </row>
    <row r="1558" spans="13:13" x14ac:dyDescent="0.25">
      <c r="M1558" s="235"/>
    </row>
    <row r="1559" spans="13:13" x14ac:dyDescent="0.25">
      <c r="M1559" s="235"/>
    </row>
    <row r="1560" spans="13:13" x14ac:dyDescent="0.25">
      <c r="M1560" s="235"/>
    </row>
    <row r="1561" spans="13:13" x14ac:dyDescent="0.25">
      <c r="M1561" s="235"/>
    </row>
    <row r="1562" spans="13:13" x14ac:dyDescent="0.25">
      <c r="M1562" s="235"/>
    </row>
    <row r="1563" spans="13:13" x14ac:dyDescent="0.25">
      <c r="M1563" s="235"/>
    </row>
    <row r="1564" spans="13:13" x14ac:dyDescent="0.25">
      <c r="M1564" s="235"/>
    </row>
    <row r="1565" spans="13:13" x14ac:dyDescent="0.25">
      <c r="M1565" s="235"/>
    </row>
    <row r="1566" spans="13:13" x14ac:dyDescent="0.25">
      <c r="M1566" s="235"/>
    </row>
    <row r="1567" spans="13:13" x14ac:dyDescent="0.25">
      <c r="M1567" s="235"/>
    </row>
    <row r="1568" spans="13:13" x14ac:dyDescent="0.25">
      <c r="M1568" s="235"/>
    </row>
    <row r="1569" spans="13:13" x14ac:dyDescent="0.25">
      <c r="M1569" s="235"/>
    </row>
    <row r="1570" spans="13:13" x14ac:dyDescent="0.25">
      <c r="M1570" s="235"/>
    </row>
    <row r="1571" spans="13:13" x14ac:dyDescent="0.25">
      <c r="M1571" s="235"/>
    </row>
    <row r="1572" spans="13:13" x14ac:dyDescent="0.25">
      <c r="M1572" s="235"/>
    </row>
    <row r="1573" spans="13:13" x14ac:dyDescent="0.25">
      <c r="M1573" s="235"/>
    </row>
    <row r="1574" spans="13:13" x14ac:dyDescent="0.25">
      <c r="M1574" s="235"/>
    </row>
    <row r="1575" spans="13:13" x14ac:dyDescent="0.25">
      <c r="M1575" s="235"/>
    </row>
    <row r="1576" spans="13:13" x14ac:dyDescent="0.25">
      <c r="M1576" s="235"/>
    </row>
    <row r="1577" spans="13:13" x14ac:dyDescent="0.25">
      <c r="M1577" s="235"/>
    </row>
    <row r="1578" spans="13:13" x14ac:dyDescent="0.25">
      <c r="M1578" s="235"/>
    </row>
    <row r="1579" spans="13:13" x14ac:dyDescent="0.25">
      <c r="M1579" s="235"/>
    </row>
    <row r="1580" spans="13:13" x14ac:dyDescent="0.25">
      <c r="M1580" s="235"/>
    </row>
    <row r="1581" spans="13:13" x14ac:dyDescent="0.25">
      <c r="M1581" s="235"/>
    </row>
    <row r="1582" spans="13:13" x14ac:dyDescent="0.25">
      <c r="M1582" s="235"/>
    </row>
    <row r="1583" spans="13:13" x14ac:dyDescent="0.25">
      <c r="M1583" s="235"/>
    </row>
    <row r="1584" spans="13:13" x14ac:dyDescent="0.25">
      <c r="M1584" s="235"/>
    </row>
    <row r="1585" spans="13:13" x14ac:dyDescent="0.25">
      <c r="M1585" s="235"/>
    </row>
    <row r="1586" spans="13:13" x14ac:dyDescent="0.25">
      <c r="M1586" s="235"/>
    </row>
    <row r="1587" spans="13:13" x14ac:dyDescent="0.25">
      <c r="M1587" s="235"/>
    </row>
    <row r="1588" spans="13:13" x14ac:dyDescent="0.25">
      <c r="M1588" s="235"/>
    </row>
    <row r="1589" spans="13:13" x14ac:dyDescent="0.25">
      <c r="M1589" s="235"/>
    </row>
    <row r="1590" spans="13:13" x14ac:dyDescent="0.25">
      <c r="M1590" s="235"/>
    </row>
    <row r="1591" spans="13:13" x14ac:dyDescent="0.25">
      <c r="M1591" s="235"/>
    </row>
    <row r="1592" spans="13:13" x14ac:dyDescent="0.25">
      <c r="M1592" s="235"/>
    </row>
    <row r="1593" spans="13:13" x14ac:dyDescent="0.25">
      <c r="M1593" s="235"/>
    </row>
    <row r="1594" spans="13:13" x14ac:dyDescent="0.25">
      <c r="M1594" s="235"/>
    </row>
    <row r="1595" spans="13:13" x14ac:dyDescent="0.25">
      <c r="M1595" s="235"/>
    </row>
    <row r="1596" spans="13:13" x14ac:dyDescent="0.25">
      <c r="M1596" s="235"/>
    </row>
    <row r="1597" spans="13:13" x14ac:dyDescent="0.25">
      <c r="M1597" s="235"/>
    </row>
    <row r="1598" spans="13:13" x14ac:dyDescent="0.25">
      <c r="M1598" s="235"/>
    </row>
    <row r="1599" spans="13:13" x14ac:dyDescent="0.25">
      <c r="M1599" s="235"/>
    </row>
    <row r="1600" spans="13:13" x14ac:dyDescent="0.25">
      <c r="M1600" s="235"/>
    </row>
    <row r="1601" spans="13:13" x14ac:dyDescent="0.25">
      <c r="M1601" s="235"/>
    </row>
    <row r="1602" spans="13:13" x14ac:dyDescent="0.25">
      <c r="M1602" s="235"/>
    </row>
    <row r="1603" spans="13:13" x14ac:dyDescent="0.25">
      <c r="M1603" s="235"/>
    </row>
    <row r="1604" spans="13:13" x14ac:dyDescent="0.25">
      <c r="M1604" s="235"/>
    </row>
    <row r="1605" spans="13:13" x14ac:dyDescent="0.25">
      <c r="M1605" s="235"/>
    </row>
    <row r="1606" spans="13:13" x14ac:dyDescent="0.25">
      <c r="M1606" s="235"/>
    </row>
    <row r="1607" spans="13:13" x14ac:dyDescent="0.25">
      <c r="M1607" s="235"/>
    </row>
    <row r="1608" spans="13:13" x14ac:dyDescent="0.25">
      <c r="M1608" s="235"/>
    </row>
    <row r="1609" spans="13:13" x14ac:dyDescent="0.25">
      <c r="M1609" s="235"/>
    </row>
    <row r="1610" spans="13:13" x14ac:dyDescent="0.25">
      <c r="M1610" s="235"/>
    </row>
    <row r="1611" spans="13:13" x14ac:dyDescent="0.25">
      <c r="M1611" s="235"/>
    </row>
    <row r="1612" spans="13:13" x14ac:dyDescent="0.25">
      <c r="M1612" s="235"/>
    </row>
    <row r="1613" spans="13:13" x14ac:dyDescent="0.25">
      <c r="M1613" s="235"/>
    </row>
    <row r="1614" spans="13:13" x14ac:dyDescent="0.25">
      <c r="M1614" s="235"/>
    </row>
    <row r="1615" spans="13:13" x14ac:dyDescent="0.25">
      <c r="M1615" s="235"/>
    </row>
    <row r="1616" spans="13:13" x14ac:dyDescent="0.25">
      <c r="M1616" s="235"/>
    </row>
    <row r="1617" spans="13:13" x14ac:dyDescent="0.25">
      <c r="M1617" s="235"/>
    </row>
    <row r="1618" spans="13:13" x14ac:dyDescent="0.25">
      <c r="M1618" s="235"/>
    </row>
    <row r="1619" spans="13:13" x14ac:dyDescent="0.25">
      <c r="M1619" s="235"/>
    </row>
    <row r="1620" spans="13:13" x14ac:dyDescent="0.25">
      <c r="M1620" s="235"/>
    </row>
    <row r="1621" spans="13:13" x14ac:dyDescent="0.25">
      <c r="M1621" s="235"/>
    </row>
    <row r="1622" spans="13:13" x14ac:dyDescent="0.25">
      <c r="M1622" s="235"/>
    </row>
    <row r="1623" spans="13:13" x14ac:dyDescent="0.25">
      <c r="M1623" s="235"/>
    </row>
    <row r="1624" spans="13:13" x14ac:dyDescent="0.25">
      <c r="M1624" s="235"/>
    </row>
    <row r="1625" spans="13:13" x14ac:dyDescent="0.25">
      <c r="M1625" s="235"/>
    </row>
    <row r="1626" spans="13:13" x14ac:dyDescent="0.25">
      <c r="M1626" s="235"/>
    </row>
    <row r="1627" spans="13:13" x14ac:dyDescent="0.25">
      <c r="M1627" s="235"/>
    </row>
    <row r="1628" spans="13:13" x14ac:dyDescent="0.25">
      <c r="M1628" s="235"/>
    </row>
    <row r="1629" spans="13:13" x14ac:dyDescent="0.25">
      <c r="M1629" s="235"/>
    </row>
    <row r="1630" spans="13:13" x14ac:dyDescent="0.25">
      <c r="M1630" s="235"/>
    </row>
    <row r="1631" spans="13:13" x14ac:dyDescent="0.25">
      <c r="M1631" s="235"/>
    </row>
    <row r="1632" spans="13:13" x14ac:dyDescent="0.25">
      <c r="M1632" s="235"/>
    </row>
    <row r="1633" spans="13:13" x14ac:dyDescent="0.25">
      <c r="M1633" s="235"/>
    </row>
    <row r="1634" spans="13:13" x14ac:dyDescent="0.25">
      <c r="M1634" s="235"/>
    </row>
    <row r="1635" spans="13:13" x14ac:dyDescent="0.25">
      <c r="M1635" s="235"/>
    </row>
    <row r="1636" spans="13:13" x14ac:dyDescent="0.25">
      <c r="M1636" s="235"/>
    </row>
    <row r="1637" spans="13:13" x14ac:dyDescent="0.25">
      <c r="M1637" s="235"/>
    </row>
    <row r="1638" spans="13:13" x14ac:dyDescent="0.25">
      <c r="M1638" s="235"/>
    </row>
    <row r="1639" spans="13:13" x14ac:dyDescent="0.25">
      <c r="M1639" s="235"/>
    </row>
    <row r="1640" spans="13:13" x14ac:dyDescent="0.25">
      <c r="M1640" s="235"/>
    </row>
    <row r="1641" spans="13:13" x14ac:dyDescent="0.25">
      <c r="M1641" s="235"/>
    </row>
    <row r="1642" spans="13:13" x14ac:dyDescent="0.25">
      <c r="M1642" s="235"/>
    </row>
    <row r="1643" spans="13:13" x14ac:dyDescent="0.25">
      <c r="M1643" s="235"/>
    </row>
    <row r="1644" spans="13:13" x14ac:dyDescent="0.25">
      <c r="M1644" s="235"/>
    </row>
    <row r="1645" spans="13:13" x14ac:dyDescent="0.25">
      <c r="M1645" s="235"/>
    </row>
    <row r="1646" spans="13:13" x14ac:dyDescent="0.25">
      <c r="M1646" s="235"/>
    </row>
    <row r="1647" spans="13:13" x14ac:dyDescent="0.25">
      <c r="M1647" s="235"/>
    </row>
    <row r="1648" spans="13:13" x14ac:dyDescent="0.25">
      <c r="M1648" s="235"/>
    </row>
    <row r="1649" spans="13:13" x14ac:dyDescent="0.25">
      <c r="M1649" s="235"/>
    </row>
    <row r="1650" spans="13:13" x14ac:dyDescent="0.25">
      <c r="M1650" s="235"/>
    </row>
    <row r="1651" spans="13:13" x14ac:dyDescent="0.25">
      <c r="M1651" s="235"/>
    </row>
    <row r="1652" spans="13:13" x14ac:dyDescent="0.25">
      <c r="M1652" s="235"/>
    </row>
    <row r="1653" spans="13:13" x14ac:dyDescent="0.25">
      <c r="M1653" s="235"/>
    </row>
    <row r="1654" spans="13:13" x14ac:dyDescent="0.25">
      <c r="M1654" s="235"/>
    </row>
    <row r="1655" spans="13:13" x14ac:dyDescent="0.25">
      <c r="M1655" s="235"/>
    </row>
    <row r="1656" spans="13:13" x14ac:dyDescent="0.25">
      <c r="M1656" s="235"/>
    </row>
    <row r="1657" spans="13:13" x14ac:dyDescent="0.25">
      <c r="M1657" s="235"/>
    </row>
    <row r="1658" spans="13:13" x14ac:dyDescent="0.25">
      <c r="M1658" s="235"/>
    </row>
    <row r="1659" spans="13:13" x14ac:dyDescent="0.25">
      <c r="M1659" s="235"/>
    </row>
    <row r="1660" spans="13:13" x14ac:dyDescent="0.25">
      <c r="M1660" s="235"/>
    </row>
    <row r="1661" spans="13:13" x14ac:dyDescent="0.25">
      <c r="M1661" s="235"/>
    </row>
    <row r="1662" spans="13:13" x14ac:dyDescent="0.25">
      <c r="M1662" s="235"/>
    </row>
    <row r="1663" spans="13:13" x14ac:dyDescent="0.25">
      <c r="M1663" s="235"/>
    </row>
    <row r="1664" spans="13:13" x14ac:dyDescent="0.25">
      <c r="M1664" s="235"/>
    </row>
    <row r="1665" spans="13:13" x14ac:dyDescent="0.25">
      <c r="M1665" s="235"/>
    </row>
    <row r="1666" spans="13:13" x14ac:dyDescent="0.25">
      <c r="M1666" s="235"/>
    </row>
    <row r="1667" spans="13:13" x14ac:dyDescent="0.25">
      <c r="M1667" s="235"/>
    </row>
    <row r="1668" spans="13:13" x14ac:dyDescent="0.25">
      <c r="M1668" s="235"/>
    </row>
    <row r="1669" spans="13:13" x14ac:dyDescent="0.25">
      <c r="M1669" s="235"/>
    </row>
    <row r="1670" spans="13:13" x14ac:dyDescent="0.25">
      <c r="M1670" s="235"/>
    </row>
    <row r="1671" spans="13:13" x14ac:dyDescent="0.25">
      <c r="M1671" s="235"/>
    </row>
    <row r="1672" spans="13:13" x14ac:dyDescent="0.25">
      <c r="M1672" s="235"/>
    </row>
    <row r="1673" spans="13:13" x14ac:dyDescent="0.25">
      <c r="M1673" s="235"/>
    </row>
    <row r="1674" spans="13:13" x14ac:dyDescent="0.25">
      <c r="M1674" s="235"/>
    </row>
    <row r="1675" spans="13:13" x14ac:dyDescent="0.25">
      <c r="M1675" s="235"/>
    </row>
    <row r="1676" spans="13:13" x14ac:dyDescent="0.25">
      <c r="M1676" s="235"/>
    </row>
    <row r="1677" spans="13:13" x14ac:dyDescent="0.25">
      <c r="M1677" s="235"/>
    </row>
    <row r="1678" spans="13:13" x14ac:dyDescent="0.25">
      <c r="M1678" s="235"/>
    </row>
    <row r="1679" spans="13:13" x14ac:dyDescent="0.25">
      <c r="M1679" s="235"/>
    </row>
    <row r="1680" spans="13:13" x14ac:dyDescent="0.25">
      <c r="M1680" s="235"/>
    </row>
    <row r="1681" spans="13:13" x14ac:dyDescent="0.25">
      <c r="M1681" s="235"/>
    </row>
    <row r="1682" spans="13:13" x14ac:dyDescent="0.25">
      <c r="M1682" s="235"/>
    </row>
    <row r="1683" spans="13:13" x14ac:dyDescent="0.25">
      <c r="M1683" s="235"/>
    </row>
    <row r="1684" spans="13:13" x14ac:dyDescent="0.25">
      <c r="M1684" s="235"/>
    </row>
    <row r="1685" spans="13:13" x14ac:dyDescent="0.25">
      <c r="M1685" s="235"/>
    </row>
    <row r="1686" spans="13:13" x14ac:dyDescent="0.25">
      <c r="M1686" s="235"/>
    </row>
    <row r="1687" spans="13:13" x14ac:dyDescent="0.25">
      <c r="M1687" s="235"/>
    </row>
    <row r="1688" spans="13:13" x14ac:dyDescent="0.25">
      <c r="M1688" s="235"/>
    </row>
    <row r="1689" spans="13:13" x14ac:dyDescent="0.25">
      <c r="M1689" s="235"/>
    </row>
    <row r="1690" spans="13:13" x14ac:dyDescent="0.25">
      <c r="M1690" s="235"/>
    </row>
    <row r="1691" spans="13:13" x14ac:dyDescent="0.25">
      <c r="M1691" s="235"/>
    </row>
    <row r="1692" spans="13:13" x14ac:dyDescent="0.25">
      <c r="M1692" s="235"/>
    </row>
    <row r="1693" spans="13:13" x14ac:dyDescent="0.25">
      <c r="M1693" s="235"/>
    </row>
    <row r="1694" spans="13:13" x14ac:dyDescent="0.25">
      <c r="M1694" s="235"/>
    </row>
    <row r="1695" spans="13:13" x14ac:dyDescent="0.25">
      <c r="M1695" s="235"/>
    </row>
    <row r="1696" spans="13:13" x14ac:dyDescent="0.25">
      <c r="M1696" s="235"/>
    </row>
    <row r="1697" spans="13:13" x14ac:dyDescent="0.25">
      <c r="M1697" s="235"/>
    </row>
    <row r="1698" spans="13:13" x14ac:dyDescent="0.25">
      <c r="M1698" s="235"/>
    </row>
    <row r="1699" spans="13:13" x14ac:dyDescent="0.25">
      <c r="M1699" s="235"/>
    </row>
    <row r="1700" spans="13:13" x14ac:dyDescent="0.25">
      <c r="M1700" s="235"/>
    </row>
    <row r="1701" spans="13:13" x14ac:dyDescent="0.25">
      <c r="M1701" s="235"/>
    </row>
    <row r="1702" spans="13:13" x14ac:dyDescent="0.25">
      <c r="M1702" s="235"/>
    </row>
    <row r="1703" spans="13:13" x14ac:dyDescent="0.25">
      <c r="M1703" s="235"/>
    </row>
    <row r="1704" spans="13:13" x14ac:dyDescent="0.25">
      <c r="M1704" s="235"/>
    </row>
    <row r="1705" spans="13:13" x14ac:dyDescent="0.25">
      <c r="M1705" s="235"/>
    </row>
    <row r="1706" spans="13:13" x14ac:dyDescent="0.25">
      <c r="M1706" s="235"/>
    </row>
    <row r="1707" spans="13:13" x14ac:dyDescent="0.25">
      <c r="M1707" s="235"/>
    </row>
    <row r="1708" spans="13:13" x14ac:dyDescent="0.25">
      <c r="M1708" s="235"/>
    </row>
    <row r="1709" spans="13:13" x14ac:dyDescent="0.25">
      <c r="M1709" s="235"/>
    </row>
    <row r="1710" spans="13:13" x14ac:dyDescent="0.25">
      <c r="M1710" s="235"/>
    </row>
    <row r="1711" spans="13:13" x14ac:dyDescent="0.25">
      <c r="M1711" s="235"/>
    </row>
    <row r="1712" spans="13:13" x14ac:dyDescent="0.25">
      <c r="M1712" s="235"/>
    </row>
    <row r="1713" spans="13:13" x14ac:dyDescent="0.25">
      <c r="M1713" s="235"/>
    </row>
    <row r="1714" spans="13:13" x14ac:dyDescent="0.25">
      <c r="M1714" s="235"/>
    </row>
    <row r="1715" spans="13:13" x14ac:dyDescent="0.25">
      <c r="M1715" s="235"/>
    </row>
    <row r="1716" spans="13:13" x14ac:dyDescent="0.25">
      <c r="M1716" s="235"/>
    </row>
    <row r="1717" spans="13:13" x14ac:dyDescent="0.25">
      <c r="M1717" s="235"/>
    </row>
    <row r="1718" spans="13:13" x14ac:dyDescent="0.25">
      <c r="M1718" s="235"/>
    </row>
    <row r="1719" spans="13:13" x14ac:dyDescent="0.25">
      <c r="M1719" s="235"/>
    </row>
    <row r="1720" spans="13:13" x14ac:dyDescent="0.25">
      <c r="M1720" s="235"/>
    </row>
    <row r="1721" spans="13:13" x14ac:dyDescent="0.25">
      <c r="M1721" s="235"/>
    </row>
    <row r="1722" spans="13:13" x14ac:dyDescent="0.25">
      <c r="M1722" s="235"/>
    </row>
    <row r="1723" spans="13:13" x14ac:dyDescent="0.25">
      <c r="M1723" s="235"/>
    </row>
    <row r="1724" spans="13:13" x14ac:dyDescent="0.25">
      <c r="M1724" s="235"/>
    </row>
    <row r="1725" spans="13:13" x14ac:dyDescent="0.25">
      <c r="M1725" s="235"/>
    </row>
    <row r="1726" spans="13:13" x14ac:dyDescent="0.25">
      <c r="M1726" s="235"/>
    </row>
    <row r="1727" spans="13:13" x14ac:dyDescent="0.25">
      <c r="M1727" s="235"/>
    </row>
    <row r="1728" spans="13:13" x14ac:dyDescent="0.25">
      <c r="M1728" s="235"/>
    </row>
    <row r="1729" spans="13:13" x14ac:dyDescent="0.25">
      <c r="M1729" s="235"/>
    </row>
    <row r="1730" spans="13:13" x14ac:dyDescent="0.25">
      <c r="M1730" s="235"/>
    </row>
    <row r="1731" spans="13:13" x14ac:dyDescent="0.25">
      <c r="M1731" s="235"/>
    </row>
    <row r="1732" spans="13:13" x14ac:dyDescent="0.25">
      <c r="M1732" s="235"/>
    </row>
    <row r="1733" spans="13:13" x14ac:dyDescent="0.25">
      <c r="M1733" s="235"/>
    </row>
    <row r="1734" spans="13:13" x14ac:dyDescent="0.25">
      <c r="M1734" s="235"/>
    </row>
    <row r="1735" spans="13:13" x14ac:dyDescent="0.25">
      <c r="M1735" s="235"/>
    </row>
    <row r="1736" spans="13:13" x14ac:dyDescent="0.25">
      <c r="M1736" s="235"/>
    </row>
    <row r="1737" spans="13:13" x14ac:dyDescent="0.25">
      <c r="M1737" s="235"/>
    </row>
    <row r="1738" spans="13:13" x14ac:dyDescent="0.25">
      <c r="M1738" s="235"/>
    </row>
    <row r="1739" spans="13:13" x14ac:dyDescent="0.25">
      <c r="M1739" s="235"/>
    </row>
    <row r="1740" spans="13:13" x14ac:dyDescent="0.25">
      <c r="M1740" s="235"/>
    </row>
    <row r="1741" spans="13:13" x14ac:dyDescent="0.25">
      <c r="M1741" s="235"/>
    </row>
    <row r="1742" spans="13:13" x14ac:dyDescent="0.25">
      <c r="M1742" s="235"/>
    </row>
    <row r="1743" spans="13:13" x14ac:dyDescent="0.25">
      <c r="M1743" s="235"/>
    </row>
    <row r="1744" spans="13:13" x14ac:dyDescent="0.25">
      <c r="M1744" s="235"/>
    </row>
    <row r="1745" spans="13:13" x14ac:dyDescent="0.25">
      <c r="M1745" s="235"/>
    </row>
    <row r="1746" spans="13:13" x14ac:dyDescent="0.25">
      <c r="M1746" s="235"/>
    </row>
    <row r="1747" spans="13:13" x14ac:dyDescent="0.25">
      <c r="M1747" s="235"/>
    </row>
    <row r="1748" spans="13:13" x14ac:dyDescent="0.25">
      <c r="M1748" s="235"/>
    </row>
    <row r="1749" spans="13:13" x14ac:dyDescent="0.25">
      <c r="M1749" s="235"/>
    </row>
    <row r="1750" spans="13:13" x14ac:dyDescent="0.25">
      <c r="M1750" s="235"/>
    </row>
    <row r="1751" spans="13:13" x14ac:dyDescent="0.25">
      <c r="M1751" s="235"/>
    </row>
    <row r="1752" spans="13:13" x14ac:dyDescent="0.25">
      <c r="M1752" s="235"/>
    </row>
    <row r="1753" spans="13:13" x14ac:dyDescent="0.25">
      <c r="M1753" s="235"/>
    </row>
    <row r="1754" spans="13:13" x14ac:dyDescent="0.25">
      <c r="M1754" s="235"/>
    </row>
    <row r="1755" spans="13:13" x14ac:dyDescent="0.25">
      <c r="M1755" s="235"/>
    </row>
    <row r="1756" spans="13:13" x14ac:dyDescent="0.25">
      <c r="M1756" s="235"/>
    </row>
    <row r="1757" spans="13:13" x14ac:dyDescent="0.25">
      <c r="M1757" s="235"/>
    </row>
    <row r="1758" spans="13:13" x14ac:dyDescent="0.25">
      <c r="M1758" s="235"/>
    </row>
    <row r="1759" spans="13:13" x14ac:dyDescent="0.25">
      <c r="M1759" s="235"/>
    </row>
    <row r="1760" spans="13:13" x14ac:dyDescent="0.25">
      <c r="M1760" s="235"/>
    </row>
    <row r="1761" spans="13:13" x14ac:dyDescent="0.25">
      <c r="M1761" s="235"/>
    </row>
    <row r="1762" spans="13:13" x14ac:dyDescent="0.25">
      <c r="M1762" s="235"/>
    </row>
    <row r="1763" spans="13:13" x14ac:dyDescent="0.25">
      <c r="M1763" s="235"/>
    </row>
    <row r="1764" spans="13:13" x14ac:dyDescent="0.25">
      <c r="M1764" s="235"/>
    </row>
    <row r="1765" spans="13:13" x14ac:dyDescent="0.25">
      <c r="M1765" s="235"/>
    </row>
    <row r="1766" spans="13:13" x14ac:dyDescent="0.25">
      <c r="M1766" s="235"/>
    </row>
    <row r="1767" spans="13:13" x14ac:dyDescent="0.25">
      <c r="M1767" s="235"/>
    </row>
    <row r="1768" spans="13:13" x14ac:dyDescent="0.25">
      <c r="M1768" s="235"/>
    </row>
    <row r="1769" spans="13:13" x14ac:dyDescent="0.25">
      <c r="M1769" s="235"/>
    </row>
    <row r="1770" spans="13:13" x14ac:dyDescent="0.25">
      <c r="M1770" s="235"/>
    </row>
    <row r="1771" spans="13:13" x14ac:dyDescent="0.25">
      <c r="M1771" s="235"/>
    </row>
    <row r="1772" spans="13:13" x14ac:dyDescent="0.25">
      <c r="M1772" s="235"/>
    </row>
    <row r="1773" spans="13:13" x14ac:dyDescent="0.25">
      <c r="M1773" s="235"/>
    </row>
    <row r="1774" spans="13:13" x14ac:dyDescent="0.25">
      <c r="M1774" s="235"/>
    </row>
    <row r="1775" spans="13:13" x14ac:dyDescent="0.25">
      <c r="M1775" s="235"/>
    </row>
    <row r="1776" spans="13:13" x14ac:dyDescent="0.25">
      <c r="M1776" s="235"/>
    </row>
    <row r="1777" spans="13:13" x14ac:dyDescent="0.25">
      <c r="M1777" s="235"/>
    </row>
    <row r="1778" spans="13:13" x14ac:dyDescent="0.25">
      <c r="M1778" s="235"/>
    </row>
    <row r="1779" spans="13:13" x14ac:dyDescent="0.25">
      <c r="M1779" s="235"/>
    </row>
    <row r="1780" spans="13:13" x14ac:dyDescent="0.25">
      <c r="M1780" s="235"/>
    </row>
    <row r="1781" spans="13:13" x14ac:dyDescent="0.25">
      <c r="M1781" s="235"/>
    </row>
    <row r="1782" spans="13:13" x14ac:dyDescent="0.25">
      <c r="M1782" s="235"/>
    </row>
    <row r="1783" spans="13:13" x14ac:dyDescent="0.25">
      <c r="M1783" s="235"/>
    </row>
    <row r="1784" spans="13:13" x14ac:dyDescent="0.25">
      <c r="M1784" s="235"/>
    </row>
    <row r="1785" spans="13:13" x14ac:dyDescent="0.25">
      <c r="M1785" s="235"/>
    </row>
    <row r="1786" spans="13:13" x14ac:dyDescent="0.25">
      <c r="M1786" s="235"/>
    </row>
    <row r="1787" spans="13:13" x14ac:dyDescent="0.25">
      <c r="M1787" s="235"/>
    </row>
    <row r="1788" spans="13:13" x14ac:dyDescent="0.25">
      <c r="M1788" s="235"/>
    </row>
    <row r="1789" spans="13:13" x14ac:dyDescent="0.25">
      <c r="M1789" s="235"/>
    </row>
    <row r="1790" spans="13:13" x14ac:dyDescent="0.25">
      <c r="M1790" s="235"/>
    </row>
    <row r="1791" spans="13:13" x14ac:dyDescent="0.25">
      <c r="M1791" s="235"/>
    </row>
    <row r="1792" spans="13:13" x14ac:dyDescent="0.25">
      <c r="M1792" s="235"/>
    </row>
    <row r="1793" spans="13:13" x14ac:dyDescent="0.25">
      <c r="M1793" s="235"/>
    </row>
    <row r="1794" spans="13:13" x14ac:dyDescent="0.25">
      <c r="M1794" s="235"/>
    </row>
    <row r="1795" spans="13:13" x14ac:dyDescent="0.25">
      <c r="M1795" s="235"/>
    </row>
    <row r="1796" spans="13:13" x14ac:dyDescent="0.25">
      <c r="M1796" s="235"/>
    </row>
    <row r="1797" spans="13:13" x14ac:dyDescent="0.25">
      <c r="M1797" s="235"/>
    </row>
    <row r="1798" spans="13:13" x14ac:dyDescent="0.25">
      <c r="M1798" s="235"/>
    </row>
    <row r="1799" spans="13:13" x14ac:dyDescent="0.25">
      <c r="M1799" s="235"/>
    </row>
    <row r="1800" spans="13:13" x14ac:dyDescent="0.25">
      <c r="M1800" s="235"/>
    </row>
    <row r="1801" spans="13:13" x14ac:dyDescent="0.25">
      <c r="M1801" s="235"/>
    </row>
    <row r="1802" spans="13:13" x14ac:dyDescent="0.25">
      <c r="M1802" s="235"/>
    </row>
    <row r="1803" spans="13:13" x14ac:dyDescent="0.25">
      <c r="M1803" s="235"/>
    </row>
    <row r="1804" spans="13:13" x14ac:dyDescent="0.25">
      <c r="M1804" s="235"/>
    </row>
    <row r="1805" spans="13:13" x14ac:dyDescent="0.25">
      <c r="M1805" s="235"/>
    </row>
    <row r="1806" spans="13:13" x14ac:dyDescent="0.25">
      <c r="M1806" s="235"/>
    </row>
    <row r="1807" spans="13:13" x14ac:dyDescent="0.25">
      <c r="M1807" s="235"/>
    </row>
    <row r="1808" spans="13:13" x14ac:dyDescent="0.25">
      <c r="M1808" s="235"/>
    </row>
    <row r="1809" spans="13:13" x14ac:dyDescent="0.25">
      <c r="M1809" s="235"/>
    </row>
    <row r="1810" spans="13:13" x14ac:dyDescent="0.25">
      <c r="M1810" s="235"/>
    </row>
    <row r="1811" spans="13:13" x14ac:dyDescent="0.25">
      <c r="M1811" s="235"/>
    </row>
    <row r="1812" spans="13:13" x14ac:dyDescent="0.25">
      <c r="M1812" s="235"/>
    </row>
    <row r="1813" spans="13:13" x14ac:dyDescent="0.25">
      <c r="M1813" s="235"/>
    </row>
    <row r="1814" spans="13:13" x14ac:dyDescent="0.25">
      <c r="M1814" s="235"/>
    </row>
    <row r="1815" spans="13:13" x14ac:dyDescent="0.25">
      <c r="M1815" s="235"/>
    </row>
    <row r="1816" spans="13:13" x14ac:dyDescent="0.25">
      <c r="M1816" s="235"/>
    </row>
    <row r="1817" spans="13:13" x14ac:dyDescent="0.25">
      <c r="M1817" s="235"/>
    </row>
    <row r="1818" spans="13:13" x14ac:dyDescent="0.25">
      <c r="M1818" s="235"/>
    </row>
    <row r="1819" spans="13:13" x14ac:dyDescent="0.25">
      <c r="M1819" s="235"/>
    </row>
    <row r="1820" spans="13:13" x14ac:dyDescent="0.25">
      <c r="M1820" s="235"/>
    </row>
    <row r="1821" spans="13:13" x14ac:dyDescent="0.25">
      <c r="M1821" s="235"/>
    </row>
    <row r="1822" spans="13:13" x14ac:dyDescent="0.25">
      <c r="M1822" s="235"/>
    </row>
    <row r="1823" spans="13:13" x14ac:dyDescent="0.25">
      <c r="M1823" s="235"/>
    </row>
    <row r="1824" spans="13:13" x14ac:dyDescent="0.25">
      <c r="M1824" s="235"/>
    </row>
    <row r="1825" spans="13:13" x14ac:dyDescent="0.25">
      <c r="M1825" s="235"/>
    </row>
    <row r="1826" spans="13:13" x14ac:dyDescent="0.25">
      <c r="M1826" s="235"/>
    </row>
    <row r="1827" spans="13:13" x14ac:dyDescent="0.25">
      <c r="M1827" s="235"/>
    </row>
    <row r="1828" spans="13:13" x14ac:dyDescent="0.25">
      <c r="M1828" s="235"/>
    </row>
    <row r="1829" spans="13:13" x14ac:dyDescent="0.25">
      <c r="M1829" s="235"/>
    </row>
    <row r="1830" spans="13:13" x14ac:dyDescent="0.25">
      <c r="M1830" s="235"/>
    </row>
    <row r="1831" spans="13:13" x14ac:dyDescent="0.25">
      <c r="M1831" s="235"/>
    </row>
    <row r="1832" spans="13:13" x14ac:dyDescent="0.25">
      <c r="M1832" s="235"/>
    </row>
    <row r="1833" spans="13:13" x14ac:dyDescent="0.25">
      <c r="M1833" s="235"/>
    </row>
    <row r="1834" spans="13:13" x14ac:dyDescent="0.25">
      <c r="M1834" s="235"/>
    </row>
    <row r="1835" spans="13:13" x14ac:dyDescent="0.25">
      <c r="M1835" s="235"/>
    </row>
    <row r="1836" spans="13:13" x14ac:dyDescent="0.25">
      <c r="M1836" s="235"/>
    </row>
    <row r="1837" spans="13:13" x14ac:dyDescent="0.25">
      <c r="M1837" s="235"/>
    </row>
    <row r="1838" spans="13:13" x14ac:dyDescent="0.25">
      <c r="M1838" s="235"/>
    </row>
    <row r="1839" spans="13:13" x14ac:dyDescent="0.25">
      <c r="M1839" s="235"/>
    </row>
    <row r="1840" spans="13:13" x14ac:dyDescent="0.25">
      <c r="M1840" s="235"/>
    </row>
    <row r="1841" spans="13:13" x14ac:dyDescent="0.25">
      <c r="M1841" s="235"/>
    </row>
    <row r="1842" spans="13:13" x14ac:dyDescent="0.25">
      <c r="M1842" s="235"/>
    </row>
    <row r="1843" spans="13:13" x14ac:dyDescent="0.25">
      <c r="M1843" s="235"/>
    </row>
    <row r="1844" spans="13:13" x14ac:dyDescent="0.25">
      <c r="M1844" s="235"/>
    </row>
    <row r="1845" spans="13:13" x14ac:dyDescent="0.25">
      <c r="M1845" s="235"/>
    </row>
    <row r="1846" spans="13:13" x14ac:dyDescent="0.25">
      <c r="M1846" s="235"/>
    </row>
    <row r="1847" spans="13:13" x14ac:dyDescent="0.25">
      <c r="M1847" s="235"/>
    </row>
    <row r="1848" spans="13:13" x14ac:dyDescent="0.25">
      <c r="M1848" s="235"/>
    </row>
    <row r="1849" spans="13:13" x14ac:dyDescent="0.25">
      <c r="M1849" s="235"/>
    </row>
    <row r="1850" spans="13:13" x14ac:dyDescent="0.25">
      <c r="M1850" s="235"/>
    </row>
    <row r="1851" spans="13:13" x14ac:dyDescent="0.25">
      <c r="M1851" s="235"/>
    </row>
    <row r="1852" spans="13:13" x14ac:dyDescent="0.25">
      <c r="M1852" s="235"/>
    </row>
    <row r="1853" spans="13:13" x14ac:dyDescent="0.25">
      <c r="M1853" s="235"/>
    </row>
    <row r="1854" spans="13:13" x14ac:dyDescent="0.25">
      <c r="M1854" s="235"/>
    </row>
    <row r="1855" spans="13:13" x14ac:dyDescent="0.25">
      <c r="M1855" s="235"/>
    </row>
    <row r="1856" spans="13:13" x14ac:dyDescent="0.25">
      <c r="M1856" s="235"/>
    </row>
    <row r="1857" spans="13:13" x14ac:dyDescent="0.25">
      <c r="M1857" s="235"/>
    </row>
    <row r="1858" spans="13:13" x14ac:dyDescent="0.25">
      <c r="M1858" s="235"/>
    </row>
    <row r="1859" spans="13:13" x14ac:dyDescent="0.25">
      <c r="M1859" s="235"/>
    </row>
    <row r="1860" spans="13:13" x14ac:dyDescent="0.25">
      <c r="M1860" s="235"/>
    </row>
    <row r="1861" spans="13:13" x14ac:dyDescent="0.25">
      <c r="M1861" s="235"/>
    </row>
    <row r="1862" spans="13:13" x14ac:dyDescent="0.25">
      <c r="M1862" s="235"/>
    </row>
    <row r="1863" spans="13:13" x14ac:dyDescent="0.25">
      <c r="M1863" s="235"/>
    </row>
    <row r="1864" spans="13:13" x14ac:dyDescent="0.25">
      <c r="M1864" s="235"/>
    </row>
    <row r="1865" spans="13:13" x14ac:dyDescent="0.25">
      <c r="M1865" s="235"/>
    </row>
    <row r="1866" spans="13:13" x14ac:dyDescent="0.25">
      <c r="M1866" s="235"/>
    </row>
    <row r="1867" spans="13:13" x14ac:dyDescent="0.25">
      <c r="M1867" s="235"/>
    </row>
    <row r="1868" spans="13:13" x14ac:dyDescent="0.25">
      <c r="M1868" s="235"/>
    </row>
    <row r="1869" spans="13:13" x14ac:dyDescent="0.25">
      <c r="M1869" s="235"/>
    </row>
    <row r="1870" spans="13:13" x14ac:dyDescent="0.25">
      <c r="M1870" s="235"/>
    </row>
    <row r="1871" spans="13:13" x14ac:dyDescent="0.25">
      <c r="M1871" s="235"/>
    </row>
    <row r="1872" spans="13:13" x14ac:dyDescent="0.25">
      <c r="M1872" s="235"/>
    </row>
    <row r="1873" spans="13:13" x14ac:dyDescent="0.25">
      <c r="M1873" s="235"/>
    </row>
    <row r="1874" spans="13:13" x14ac:dyDescent="0.25">
      <c r="M1874" s="235"/>
    </row>
    <row r="1875" spans="13:13" x14ac:dyDescent="0.25">
      <c r="M1875" s="235"/>
    </row>
    <row r="1876" spans="13:13" x14ac:dyDescent="0.25">
      <c r="M1876" s="235"/>
    </row>
    <row r="1877" spans="13:13" x14ac:dyDescent="0.25">
      <c r="M1877" s="235"/>
    </row>
    <row r="1878" spans="13:13" x14ac:dyDescent="0.25">
      <c r="M1878" s="235"/>
    </row>
    <row r="1879" spans="13:13" x14ac:dyDescent="0.25">
      <c r="M1879" s="235"/>
    </row>
    <row r="1880" spans="13:13" x14ac:dyDescent="0.25">
      <c r="M1880" s="235"/>
    </row>
    <row r="1881" spans="13:13" x14ac:dyDescent="0.25">
      <c r="M1881" s="235"/>
    </row>
    <row r="1882" spans="13:13" x14ac:dyDescent="0.25">
      <c r="M1882" s="235"/>
    </row>
    <row r="1883" spans="13:13" x14ac:dyDescent="0.25">
      <c r="M1883" s="235"/>
    </row>
    <row r="1884" spans="13:13" x14ac:dyDescent="0.25">
      <c r="M1884" s="235"/>
    </row>
    <row r="1885" spans="13:13" x14ac:dyDescent="0.25">
      <c r="M1885" s="235"/>
    </row>
    <row r="1886" spans="13:13" x14ac:dyDescent="0.25">
      <c r="M1886" s="235"/>
    </row>
    <row r="1887" spans="13:13" x14ac:dyDescent="0.25">
      <c r="M1887" s="235"/>
    </row>
    <row r="1888" spans="13:13" x14ac:dyDescent="0.25">
      <c r="M1888" s="235"/>
    </row>
    <row r="1889" spans="13:13" x14ac:dyDescent="0.25">
      <c r="M1889" s="235"/>
    </row>
    <row r="1890" spans="13:13" x14ac:dyDescent="0.25">
      <c r="M1890" s="235"/>
    </row>
    <row r="1891" spans="13:13" x14ac:dyDescent="0.25">
      <c r="M1891" s="235"/>
    </row>
    <row r="1892" spans="13:13" x14ac:dyDescent="0.25">
      <c r="M1892" s="235"/>
    </row>
    <row r="1893" spans="13:13" x14ac:dyDescent="0.25">
      <c r="M1893" s="235"/>
    </row>
    <row r="1894" spans="13:13" x14ac:dyDescent="0.25">
      <c r="M1894" s="235"/>
    </row>
    <row r="1895" spans="13:13" x14ac:dyDescent="0.25">
      <c r="M1895" s="235"/>
    </row>
    <row r="1896" spans="13:13" x14ac:dyDescent="0.25">
      <c r="M1896" s="235"/>
    </row>
    <row r="1897" spans="13:13" x14ac:dyDescent="0.25">
      <c r="M1897" s="235"/>
    </row>
    <row r="1898" spans="13:13" x14ac:dyDescent="0.25">
      <c r="M1898" s="235"/>
    </row>
    <row r="1899" spans="13:13" x14ac:dyDescent="0.25">
      <c r="M1899" s="235"/>
    </row>
    <row r="1900" spans="13:13" x14ac:dyDescent="0.25">
      <c r="M1900" s="235"/>
    </row>
    <row r="1901" spans="13:13" x14ac:dyDescent="0.25">
      <c r="M1901" s="235"/>
    </row>
    <row r="1902" spans="13:13" x14ac:dyDescent="0.25">
      <c r="M1902" s="235"/>
    </row>
    <row r="1903" spans="13:13" x14ac:dyDescent="0.25">
      <c r="M1903" s="235"/>
    </row>
    <row r="1904" spans="13:13" x14ac:dyDescent="0.25">
      <c r="M1904" s="235"/>
    </row>
    <row r="1905" spans="13:13" x14ac:dyDescent="0.25">
      <c r="M1905" s="235"/>
    </row>
    <row r="1906" spans="13:13" x14ac:dyDescent="0.25">
      <c r="M1906" s="235"/>
    </row>
    <row r="1907" spans="13:13" x14ac:dyDescent="0.25">
      <c r="M1907" s="235"/>
    </row>
    <row r="1908" spans="13:13" x14ac:dyDescent="0.25">
      <c r="M1908" s="235"/>
    </row>
    <row r="1909" spans="13:13" x14ac:dyDescent="0.25">
      <c r="M1909" s="235"/>
    </row>
    <row r="1910" spans="13:13" x14ac:dyDescent="0.25">
      <c r="M1910" s="235"/>
    </row>
    <row r="1911" spans="13:13" x14ac:dyDescent="0.25">
      <c r="M1911" s="235"/>
    </row>
    <row r="1912" spans="13:13" x14ac:dyDescent="0.25">
      <c r="M1912" s="235"/>
    </row>
    <row r="1913" spans="13:13" x14ac:dyDescent="0.25">
      <c r="M1913" s="235"/>
    </row>
    <row r="1914" spans="13:13" x14ac:dyDescent="0.25">
      <c r="M1914" s="235"/>
    </row>
    <row r="1915" spans="13:13" x14ac:dyDescent="0.25">
      <c r="M1915" s="235"/>
    </row>
    <row r="1916" spans="13:13" x14ac:dyDescent="0.25">
      <c r="M1916" s="235"/>
    </row>
    <row r="1917" spans="13:13" x14ac:dyDescent="0.25">
      <c r="M1917" s="235"/>
    </row>
    <row r="1918" spans="13:13" x14ac:dyDescent="0.25">
      <c r="M1918" s="235"/>
    </row>
    <row r="1919" spans="13:13" x14ac:dyDescent="0.25">
      <c r="M1919" s="235"/>
    </row>
    <row r="1920" spans="13:13" x14ac:dyDescent="0.25">
      <c r="M1920" s="235"/>
    </row>
    <row r="1921" spans="13:13" x14ac:dyDescent="0.25">
      <c r="M1921" s="235"/>
    </row>
    <row r="1922" spans="13:13" x14ac:dyDescent="0.25">
      <c r="M1922" s="235"/>
    </row>
    <row r="1923" spans="13:13" x14ac:dyDescent="0.25">
      <c r="M1923" s="235"/>
    </row>
    <row r="1924" spans="13:13" x14ac:dyDescent="0.25">
      <c r="M1924" s="235"/>
    </row>
    <row r="1925" spans="13:13" x14ac:dyDescent="0.25">
      <c r="M1925" s="235"/>
    </row>
    <row r="1926" spans="13:13" x14ac:dyDescent="0.25">
      <c r="M1926" s="235"/>
    </row>
    <row r="1927" spans="13:13" x14ac:dyDescent="0.25">
      <c r="M1927" s="235"/>
    </row>
    <row r="1928" spans="13:13" x14ac:dyDescent="0.25">
      <c r="M1928" s="235"/>
    </row>
    <row r="1929" spans="13:13" x14ac:dyDescent="0.25">
      <c r="M1929" s="235"/>
    </row>
    <row r="1930" spans="13:13" x14ac:dyDescent="0.25">
      <c r="M1930" s="235"/>
    </row>
    <row r="1931" spans="13:13" x14ac:dyDescent="0.25">
      <c r="M1931" s="235"/>
    </row>
    <row r="1932" spans="13:13" x14ac:dyDescent="0.25">
      <c r="M1932" s="235"/>
    </row>
    <row r="1933" spans="13:13" x14ac:dyDescent="0.25">
      <c r="M1933" s="235"/>
    </row>
    <row r="1934" spans="13:13" x14ac:dyDescent="0.25">
      <c r="M1934" s="235"/>
    </row>
    <row r="1935" spans="13:13" x14ac:dyDescent="0.25">
      <c r="M1935" s="235"/>
    </row>
    <row r="1936" spans="13:13" x14ac:dyDescent="0.25">
      <c r="M1936" s="235"/>
    </row>
    <row r="1937" spans="13:13" x14ac:dyDescent="0.25">
      <c r="M1937" s="235"/>
    </row>
    <row r="1938" spans="13:13" x14ac:dyDescent="0.25">
      <c r="M1938" s="235"/>
    </row>
    <row r="1939" spans="13:13" x14ac:dyDescent="0.25">
      <c r="M1939" s="235"/>
    </row>
    <row r="1940" spans="13:13" x14ac:dyDescent="0.25">
      <c r="M1940" s="235"/>
    </row>
    <row r="1941" spans="13:13" x14ac:dyDescent="0.25">
      <c r="M1941" s="235"/>
    </row>
    <row r="1942" spans="13:13" x14ac:dyDescent="0.25">
      <c r="M1942" s="235"/>
    </row>
    <row r="1943" spans="13:13" x14ac:dyDescent="0.25">
      <c r="M1943" s="235"/>
    </row>
    <row r="1944" spans="13:13" x14ac:dyDescent="0.25">
      <c r="M1944" s="235"/>
    </row>
    <row r="1945" spans="13:13" x14ac:dyDescent="0.25">
      <c r="M1945" s="235"/>
    </row>
    <row r="1946" spans="13:13" x14ac:dyDescent="0.25">
      <c r="M1946" s="235"/>
    </row>
    <row r="1947" spans="13:13" x14ac:dyDescent="0.25">
      <c r="M1947" s="235"/>
    </row>
    <row r="1948" spans="13:13" x14ac:dyDescent="0.25">
      <c r="M1948" s="235"/>
    </row>
    <row r="1949" spans="13:13" x14ac:dyDescent="0.25">
      <c r="M1949" s="235"/>
    </row>
    <row r="1950" spans="13:13" x14ac:dyDescent="0.25">
      <c r="M1950" s="235"/>
    </row>
    <row r="1951" spans="13:13" x14ac:dyDescent="0.25">
      <c r="M1951" s="235"/>
    </row>
    <row r="1952" spans="13:13" x14ac:dyDescent="0.25">
      <c r="M1952" s="235"/>
    </row>
    <row r="1953" spans="13:13" x14ac:dyDescent="0.25">
      <c r="M1953" s="235"/>
    </row>
    <row r="1954" spans="13:13" x14ac:dyDescent="0.25">
      <c r="M1954" s="235"/>
    </row>
    <row r="1955" spans="13:13" x14ac:dyDescent="0.25">
      <c r="M1955" s="235"/>
    </row>
    <row r="1956" spans="13:13" x14ac:dyDescent="0.25">
      <c r="M1956" s="235"/>
    </row>
    <row r="1957" spans="13:13" x14ac:dyDescent="0.25">
      <c r="M1957" s="235"/>
    </row>
    <row r="1958" spans="13:13" x14ac:dyDescent="0.25">
      <c r="M1958" s="235"/>
    </row>
    <row r="1959" spans="13:13" x14ac:dyDescent="0.25">
      <c r="M1959" s="235"/>
    </row>
    <row r="1960" spans="13:13" x14ac:dyDescent="0.25">
      <c r="M1960" s="235"/>
    </row>
    <row r="1961" spans="13:13" x14ac:dyDescent="0.25">
      <c r="M1961" s="235"/>
    </row>
    <row r="1962" spans="13:13" x14ac:dyDescent="0.25">
      <c r="M1962" s="235"/>
    </row>
    <row r="1963" spans="13:13" x14ac:dyDescent="0.25">
      <c r="M1963" s="235"/>
    </row>
    <row r="1964" spans="13:13" x14ac:dyDescent="0.25">
      <c r="M1964" s="235"/>
    </row>
    <row r="1965" spans="13:13" x14ac:dyDescent="0.25">
      <c r="M1965" s="235"/>
    </row>
    <row r="1966" spans="13:13" x14ac:dyDescent="0.25">
      <c r="M1966" s="235"/>
    </row>
    <row r="1967" spans="13:13" x14ac:dyDescent="0.25">
      <c r="M1967" s="235"/>
    </row>
    <row r="1968" spans="13:13" x14ac:dyDescent="0.25">
      <c r="M1968" s="235"/>
    </row>
    <row r="1969" spans="13:13" x14ac:dyDescent="0.25">
      <c r="M1969" s="235"/>
    </row>
    <row r="1970" spans="13:13" x14ac:dyDescent="0.25">
      <c r="M1970" s="235"/>
    </row>
    <row r="1971" spans="13:13" x14ac:dyDescent="0.25">
      <c r="M1971" s="235"/>
    </row>
    <row r="1972" spans="13:13" x14ac:dyDescent="0.25">
      <c r="M1972" s="235"/>
    </row>
    <row r="1973" spans="13:13" x14ac:dyDescent="0.25">
      <c r="M1973" s="235"/>
    </row>
    <row r="1974" spans="13:13" x14ac:dyDescent="0.25">
      <c r="M1974" s="235"/>
    </row>
    <row r="1975" spans="13:13" x14ac:dyDescent="0.25">
      <c r="M1975" s="235"/>
    </row>
    <row r="1976" spans="13:13" x14ac:dyDescent="0.25">
      <c r="M1976" s="235"/>
    </row>
    <row r="1977" spans="13:13" x14ac:dyDescent="0.25">
      <c r="M1977" s="235"/>
    </row>
    <row r="1978" spans="13:13" x14ac:dyDescent="0.25">
      <c r="M1978" s="235"/>
    </row>
    <row r="1979" spans="13:13" x14ac:dyDescent="0.25">
      <c r="M1979" s="235"/>
    </row>
    <row r="1980" spans="13:13" x14ac:dyDescent="0.25">
      <c r="M1980" s="235"/>
    </row>
    <row r="1981" spans="13:13" x14ac:dyDescent="0.25">
      <c r="M1981" s="235"/>
    </row>
    <row r="1982" spans="13:13" x14ac:dyDescent="0.25">
      <c r="M1982" s="235"/>
    </row>
    <row r="1983" spans="13:13" x14ac:dyDescent="0.25">
      <c r="M1983" s="235"/>
    </row>
    <row r="1984" spans="13:13" x14ac:dyDescent="0.25">
      <c r="M1984" s="235"/>
    </row>
    <row r="1985" spans="13:13" x14ac:dyDescent="0.25">
      <c r="M1985" s="235"/>
    </row>
    <row r="1986" spans="13:13" x14ac:dyDescent="0.25">
      <c r="M1986" s="235"/>
    </row>
    <row r="1987" spans="13:13" x14ac:dyDescent="0.25">
      <c r="M1987" s="235"/>
    </row>
    <row r="1988" spans="13:13" x14ac:dyDescent="0.25">
      <c r="M1988" s="235"/>
    </row>
    <row r="1989" spans="13:13" x14ac:dyDescent="0.25">
      <c r="M1989" s="235"/>
    </row>
    <row r="1990" spans="13:13" x14ac:dyDescent="0.25">
      <c r="M1990" s="235"/>
    </row>
    <row r="1991" spans="13:13" x14ac:dyDescent="0.25">
      <c r="M1991" s="235"/>
    </row>
    <row r="1992" spans="13:13" x14ac:dyDescent="0.25">
      <c r="M1992" s="235"/>
    </row>
    <row r="1993" spans="13:13" x14ac:dyDescent="0.25">
      <c r="M1993" s="235"/>
    </row>
    <row r="1994" spans="13:13" x14ac:dyDescent="0.25">
      <c r="M1994" s="235"/>
    </row>
    <row r="1995" spans="13:13" x14ac:dyDescent="0.25">
      <c r="M1995" s="235"/>
    </row>
    <row r="1996" spans="13:13" x14ac:dyDescent="0.25">
      <c r="M1996" s="235"/>
    </row>
    <row r="1997" spans="13:13" x14ac:dyDescent="0.25">
      <c r="M1997" s="235"/>
    </row>
    <row r="1998" spans="13:13" x14ac:dyDescent="0.25">
      <c r="M1998" s="235"/>
    </row>
    <row r="1999" spans="13:13" x14ac:dyDescent="0.25">
      <c r="M1999" s="235"/>
    </row>
    <row r="2000" spans="13:13" x14ac:dyDescent="0.25">
      <c r="M2000" s="235"/>
    </row>
    <row r="2001" spans="13:13" x14ac:dyDescent="0.25">
      <c r="M2001" s="235"/>
    </row>
    <row r="2002" spans="13:13" x14ac:dyDescent="0.25">
      <c r="M2002" s="235"/>
    </row>
    <row r="2003" spans="13:13" x14ac:dyDescent="0.25">
      <c r="M2003" s="235"/>
    </row>
    <row r="2004" spans="13:13" x14ac:dyDescent="0.25">
      <c r="M2004" s="235"/>
    </row>
    <row r="2005" spans="13:13" x14ac:dyDescent="0.25">
      <c r="M2005" s="235"/>
    </row>
    <row r="2006" spans="13:13" x14ac:dyDescent="0.25">
      <c r="M2006" s="235"/>
    </row>
    <row r="2007" spans="13:13" x14ac:dyDescent="0.25">
      <c r="M2007" s="235"/>
    </row>
    <row r="2008" spans="13:13" x14ac:dyDescent="0.25">
      <c r="M2008" s="235"/>
    </row>
    <row r="2009" spans="13:13" x14ac:dyDescent="0.25">
      <c r="M2009" s="235"/>
    </row>
    <row r="2010" spans="13:13" x14ac:dyDescent="0.25">
      <c r="M2010" s="235"/>
    </row>
    <row r="2011" spans="13:13" x14ac:dyDescent="0.25">
      <c r="M2011" s="235"/>
    </row>
    <row r="2012" spans="13:13" x14ac:dyDescent="0.25">
      <c r="M2012" s="235"/>
    </row>
    <row r="2013" spans="13:13" x14ac:dyDescent="0.25">
      <c r="M2013" s="235"/>
    </row>
    <row r="2014" spans="13:13" x14ac:dyDescent="0.25">
      <c r="M2014" s="235"/>
    </row>
    <row r="2015" spans="13:13" x14ac:dyDescent="0.25">
      <c r="M2015" s="235"/>
    </row>
    <row r="2016" spans="13:13" x14ac:dyDescent="0.25">
      <c r="M2016" s="235"/>
    </row>
    <row r="2017" spans="13:13" x14ac:dyDescent="0.25">
      <c r="M2017" s="235"/>
    </row>
    <row r="2018" spans="13:13" x14ac:dyDescent="0.25">
      <c r="M2018" s="235"/>
    </row>
    <row r="2019" spans="13:13" x14ac:dyDescent="0.25">
      <c r="M2019" s="235"/>
    </row>
    <row r="2020" spans="13:13" x14ac:dyDescent="0.25">
      <c r="M2020" s="235"/>
    </row>
    <row r="2021" spans="13:13" x14ac:dyDescent="0.25">
      <c r="M2021" s="235"/>
    </row>
    <row r="2022" spans="13:13" x14ac:dyDescent="0.25">
      <c r="M2022" s="235"/>
    </row>
    <row r="2023" spans="13:13" x14ac:dyDescent="0.25">
      <c r="M2023" s="235"/>
    </row>
    <row r="2024" spans="13:13" x14ac:dyDescent="0.25">
      <c r="M2024" s="235"/>
    </row>
    <row r="2025" spans="13:13" x14ac:dyDescent="0.25">
      <c r="M2025" s="235"/>
    </row>
    <row r="2026" spans="13:13" x14ac:dyDescent="0.25">
      <c r="M2026" s="235"/>
    </row>
    <row r="2027" spans="13:13" x14ac:dyDescent="0.25">
      <c r="M2027" s="235"/>
    </row>
    <row r="2028" spans="13:13" x14ac:dyDescent="0.25">
      <c r="M2028" s="235"/>
    </row>
    <row r="2029" spans="13:13" x14ac:dyDescent="0.25">
      <c r="M2029" s="235"/>
    </row>
    <row r="2030" spans="13:13" x14ac:dyDescent="0.25">
      <c r="M2030" s="235"/>
    </row>
    <row r="2031" spans="13:13" x14ac:dyDescent="0.25">
      <c r="M2031" s="235"/>
    </row>
    <row r="2032" spans="13:13" x14ac:dyDescent="0.25">
      <c r="M2032" s="235"/>
    </row>
    <row r="2033" spans="13:13" x14ac:dyDescent="0.25">
      <c r="M2033" s="235"/>
    </row>
    <row r="2034" spans="13:13" x14ac:dyDescent="0.25">
      <c r="M2034" s="235"/>
    </row>
    <row r="2035" spans="13:13" x14ac:dyDescent="0.25">
      <c r="M2035" s="235"/>
    </row>
    <row r="2036" spans="13:13" x14ac:dyDescent="0.25">
      <c r="M2036" s="235"/>
    </row>
    <row r="2037" spans="13:13" x14ac:dyDescent="0.25">
      <c r="M2037" s="235"/>
    </row>
    <row r="2038" spans="13:13" x14ac:dyDescent="0.25">
      <c r="M2038" s="235"/>
    </row>
    <row r="2039" spans="13:13" x14ac:dyDescent="0.25">
      <c r="M2039" s="235"/>
    </row>
    <row r="2040" spans="13:13" x14ac:dyDescent="0.25">
      <c r="M2040" s="235"/>
    </row>
    <row r="2041" spans="13:13" x14ac:dyDescent="0.25">
      <c r="M2041" s="235"/>
    </row>
    <row r="2042" spans="13:13" x14ac:dyDescent="0.25">
      <c r="M2042" s="235"/>
    </row>
    <row r="2043" spans="13:13" x14ac:dyDescent="0.25">
      <c r="M2043" s="235"/>
    </row>
    <row r="2044" spans="13:13" x14ac:dyDescent="0.25">
      <c r="M2044" s="235"/>
    </row>
    <row r="2045" spans="13:13" x14ac:dyDescent="0.25">
      <c r="M2045" s="235"/>
    </row>
    <row r="2046" spans="13:13" x14ac:dyDescent="0.25">
      <c r="M2046" s="235"/>
    </row>
    <row r="2047" spans="13:13" x14ac:dyDescent="0.25">
      <c r="M2047" s="235"/>
    </row>
    <row r="2048" spans="13:13" x14ac:dyDescent="0.25">
      <c r="M2048" s="235"/>
    </row>
    <row r="2049" spans="13:13" x14ac:dyDescent="0.25">
      <c r="M2049" s="235"/>
    </row>
    <row r="2050" spans="13:13" x14ac:dyDescent="0.25">
      <c r="M2050" s="235"/>
    </row>
    <row r="2051" spans="13:13" x14ac:dyDescent="0.25">
      <c r="M2051" s="235"/>
    </row>
    <row r="2052" spans="13:13" x14ac:dyDescent="0.25">
      <c r="M2052" s="235"/>
    </row>
    <row r="2053" spans="13:13" x14ac:dyDescent="0.25">
      <c r="M2053" s="235"/>
    </row>
    <row r="2054" spans="13:13" x14ac:dyDescent="0.25">
      <c r="M2054" s="235"/>
    </row>
    <row r="2055" spans="13:13" x14ac:dyDescent="0.25">
      <c r="M2055" s="235"/>
    </row>
    <row r="2056" spans="13:13" x14ac:dyDescent="0.25">
      <c r="M2056" s="235"/>
    </row>
    <row r="2057" spans="13:13" x14ac:dyDescent="0.25">
      <c r="M2057" s="235"/>
    </row>
    <row r="2058" spans="13:13" x14ac:dyDescent="0.25">
      <c r="M2058" s="235"/>
    </row>
    <row r="2059" spans="13:13" x14ac:dyDescent="0.25">
      <c r="M2059" s="235"/>
    </row>
    <row r="2060" spans="13:13" x14ac:dyDescent="0.25">
      <c r="M2060" s="235"/>
    </row>
    <row r="2061" spans="13:13" x14ac:dyDescent="0.25">
      <c r="M2061" s="235"/>
    </row>
    <row r="2062" spans="13:13" x14ac:dyDescent="0.25">
      <c r="M2062" s="235"/>
    </row>
    <row r="2063" spans="13:13" x14ac:dyDescent="0.25">
      <c r="M2063" s="235"/>
    </row>
    <row r="2064" spans="13:13" x14ac:dyDescent="0.25">
      <c r="M2064" s="235"/>
    </row>
    <row r="2065" spans="13:13" x14ac:dyDescent="0.25">
      <c r="M2065" s="235"/>
    </row>
    <row r="2066" spans="13:13" x14ac:dyDescent="0.25">
      <c r="M2066" s="235"/>
    </row>
    <row r="2067" spans="13:13" x14ac:dyDescent="0.25">
      <c r="M2067" s="235"/>
    </row>
    <row r="2068" spans="13:13" x14ac:dyDescent="0.25">
      <c r="M2068" s="235"/>
    </row>
    <row r="2069" spans="13:13" x14ac:dyDescent="0.25">
      <c r="M2069" s="235"/>
    </row>
    <row r="2070" spans="13:13" x14ac:dyDescent="0.25">
      <c r="M2070" s="235"/>
    </row>
    <row r="2071" spans="13:13" x14ac:dyDescent="0.25">
      <c r="M2071" s="235"/>
    </row>
    <row r="2072" spans="13:13" x14ac:dyDescent="0.25">
      <c r="M2072" s="235"/>
    </row>
    <row r="2073" spans="13:13" x14ac:dyDescent="0.25">
      <c r="M2073" s="235"/>
    </row>
    <row r="2074" spans="13:13" x14ac:dyDescent="0.25">
      <c r="M2074" s="235"/>
    </row>
    <row r="2075" spans="13:13" x14ac:dyDescent="0.25">
      <c r="M2075" s="235"/>
    </row>
    <row r="2076" spans="13:13" x14ac:dyDescent="0.25">
      <c r="M2076" s="235"/>
    </row>
    <row r="2077" spans="13:13" x14ac:dyDescent="0.25">
      <c r="M2077" s="235"/>
    </row>
    <row r="2078" spans="13:13" x14ac:dyDescent="0.25">
      <c r="M2078" s="235"/>
    </row>
    <row r="2079" spans="13:13" x14ac:dyDescent="0.25">
      <c r="M2079" s="235"/>
    </row>
    <row r="2080" spans="13:13" x14ac:dyDescent="0.25">
      <c r="M2080" s="235"/>
    </row>
    <row r="2081" spans="13:13" x14ac:dyDescent="0.25">
      <c r="M2081" s="235"/>
    </row>
    <row r="2082" spans="13:13" x14ac:dyDescent="0.25">
      <c r="M2082" s="235"/>
    </row>
    <row r="2083" spans="13:13" x14ac:dyDescent="0.25">
      <c r="M2083" s="235"/>
    </row>
    <row r="2084" spans="13:13" x14ac:dyDescent="0.25">
      <c r="M2084" s="235"/>
    </row>
    <row r="2085" spans="13:13" x14ac:dyDescent="0.25">
      <c r="M2085" s="235"/>
    </row>
    <row r="2086" spans="13:13" x14ac:dyDescent="0.25">
      <c r="M2086" s="235"/>
    </row>
    <row r="2087" spans="13:13" x14ac:dyDescent="0.25">
      <c r="M2087" s="235"/>
    </row>
    <row r="2088" spans="13:13" x14ac:dyDescent="0.25">
      <c r="M2088" s="235"/>
    </row>
    <row r="2089" spans="13:13" x14ac:dyDescent="0.25">
      <c r="M2089" s="235"/>
    </row>
    <row r="2090" spans="13:13" x14ac:dyDescent="0.25">
      <c r="M2090" s="235"/>
    </row>
    <row r="2091" spans="13:13" x14ac:dyDescent="0.25">
      <c r="M2091" s="235"/>
    </row>
    <row r="2092" spans="13:13" x14ac:dyDescent="0.25">
      <c r="M2092" s="235"/>
    </row>
    <row r="2093" spans="13:13" x14ac:dyDescent="0.25">
      <c r="M2093" s="235"/>
    </row>
    <row r="2094" spans="13:13" x14ac:dyDescent="0.25">
      <c r="M2094" s="235"/>
    </row>
    <row r="2095" spans="13:13" x14ac:dyDescent="0.25">
      <c r="M2095" s="235"/>
    </row>
    <row r="2096" spans="13:13" x14ac:dyDescent="0.25">
      <c r="M2096" s="235"/>
    </row>
    <row r="2097" spans="13:13" x14ac:dyDescent="0.25">
      <c r="M2097" s="235"/>
    </row>
    <row r="2098" spans="13:13" x14ac:dyDescent="0.25">
      <c r="M2098" s="235"/>
    </row>
    <row r="2099" spans="13:13" x14ac:dyDescent="0.25">
      <c r="M2099" s="235"/>
    </row>
    <row r="2100" spans="13:13" x14ac:dyDescent="0.25">
      <c r="M2100" s="235"/>
    </row>
    <row r="2101" spans="13:13" x14ac:dyDescent="0.25">
      <c r="M2101" s="235"/>
    </row>
    <row r="2102" spans="13:13" x14ac:dyDescent="0.25">
      <c r="M2102" s="235"/>
    </row>
    <row r="2103" spans="13:13" x14ac:dyDescent="0.25">
      <c r="M2103" s="235"/>
    </row>
    <row r="2104" spans="13:13" x14ac:dyDescent="0.25">
      <c r="M2104" s="235"/>
    </row>
    <row r="2105" spans="13:13" x14ac:dyDescent="0.25">
      <c r="M2105" s="235"/>
    </row>
    <row r="2106" spans="13:13" x14ac:dyDescent="0.25">
      <c r="M2106" s="235"/>
    </row>
    <row r="2107" spans="13:13" x14ac:dyDescent="0.25">
      <c r="M2107" s="235"/>
    </row>
    <row r="2108" spans="13:13" x14ac:dyDescent="0.25">
      <c r="M2108" s="235"/>
    </row>
    <row r="2109" spans="13:13" x14ac:dyDescent="0.25">
      <c r="M2109" s="235"/>
    </row>
    <row r="2110" spans="13:13" x14ac:dyDescent="0.25">
      <c r="M2110" s="235"/>
    </row>
    <row r="2111" spans="13:13" x14ac:dyDescent="0.25">
      <c r="M2111" s="235"/>
    </row>
    <row r="2112" spans="13:13" x14ac:dyDescent="0.25">
      <c r="M2112" s="235"/>
    </row>
    <row r="2113" spans="13:13" x14ac:dyDescent="0.25">
      <c r="M2113" s="235"/>
    </row>
    <row r="2114" spans="13:13" x14ac:dyDescent="0.25">
      <c r="M2114" s="235"/>
    </row>
    <row r="2115" spans="13:13" x14ac:dyDescent="0.25">
      <c r="M2115" s="235"/>
    </row>
    <row r="2116" spans="13:13" x14ac:dyDescent="0.25">
      <c r="M2116" s="235"/>
    </row>
    <row r="2117" spans="13:13" x14ac:dyDescent="0.25">
      <c r="M2117" s="235"/>
    </row>
    <row r="2118" spans="13:13" x14ac:dyDescent="0.25">
      <c r="M2118" s="235"/>
    </row>
    <row r="2119" spans="13:13" x14ac:dyDescent="0.25">
      <c r="M2119" s="235"/>
    </row>
    <row r="2120" spans="13:13" x14ac:dyDescent="0.25">
      <c r="M2120" s="235"/>
    </row>
    <row r="2121" spans="13:13" x14ac:dyDescent="0.25">
      <c r="M2121" s="235"/>
    </row>
    <row r="2122" spans="13:13" x14ac:dyDescent="0.25">
      <c r="M2122" s="235"/>
    </row>
    <row r="2123" spans="13:13" x14ac:dyDescent="0.25">
      <c r="M2123" s="235"/>
    </row>
    <row r="2124" spans="13:13" x14ac:dyDescent="0.25">
      <c r="M2124" s="235"/>
    </row>
    <row r="2125" spans="13:13" x14ac:dyDescent="0.25">
      <c r="M2125" s="235"/>
    </row>
    <row r="2126" spans="13:13" x14ac:dyDescent="0.25">
      <c r="M2126" s="235"/>
    </row>
    <row r="2127" spans="13:13" x14ac:dyDescent="0.25">
      <c r="M2127" s="235"/>
    </row>
    <row r="2128" spans="13:13" x14ac:dyDescent="0.25">
      <c r="M2128" s="235"/>
    </row>
    <row r="2129" spans="13:13" x14ac:dyDescent="0.25">
      <c r="M2129" s="235"/>
    </row>
    <row r="2130" spans="13:13" x14ac:dyDescent="0.25">
      <c r="M2130" s="235"/>
    </row>
    <row r="2131" spans="13:13" x14ac:dyDescent="0.25">
      <c r="M2131" s="235"/>
    </row>
    <row r="2132" spans="13:13" x14ac:dyDescent="0.25">
      <c r="M2132" s="235"/>
    </row>
    <row r="2133" spans="13:13" x14ac:dyDescent="0.25">
      <c r="M2133" s="235"/>
    </row>
    <row r="2134" spans="13:13" x14ac:dyDescent="0.25">
      <c r="M2134" s="235"/>
    </row>
    <row r="2135" spans="13:13" x14ac:dyDescent="0.25">
      <c r="M2135" s="235"/>
    </row>
    <row r="2136" spans="13:13" x14ac:dyDescent="0.25">
      <c r="M2136" s="235"/>
    </row>
    <row r="2137" spans="13:13" x14ac:dyDescent="0.25">
      <c r="M2137" s="235"/>
    </row>
    <row r="2138" spans="13:13" x14ac:dyDescent="0.25">
      <c r="M2138" s="235"/>
    </row>
    <row r="2139" spans="13:13" x14ac:dyDescent="0.25">
      <c r="M2139" s="235"/>
    </row>
    <row r="2140" spans="13:13" x14ac:dyDescent="0.25">
      <c r="M2140" s="235"/>
    </row>
    <row r="2141" spans="13:13" x14ac:dyDescent="0.25">
      <c r="M2141" s="235"/>
    </row>
    <row r="2142" spans="13:13" x14ac:dyDescent="0.25">
      <c r="M2142" s="235"/>
    </row>
    <row r="2143" spans="13:13" x14ac:dyDescent="0.25">
      <c r="M2143" s="235"/>
    </row>
    <row r="2144" spans="13:13" x14ac:dyDescent="0.25">
      <c r="M2144" s="235"/>
    </row>
    <row r="2145" spans="13:13" x14ac:dyDescent="0.25">
      <c r="M2145" s="235"/>
    </row>
    <row r="2146" spans="13:13" x14ac:dyDescent="0.25">
      <c r="M2146" s="235"/>
    </row>
    <row r="2147" spans="13:13" x14ac:dyDescent="0.25">
      <c r="M2147" s="235"/>
    </row>
    <row r="2148" spans="13:13" x14ac:dyDescent="0.25">
      <c r="M2148" s="235"/>
    </row>
    <row r="2149" spans="13:13" x14ac:dyDescent="0.25">
      <c r="M2149" s="235"/>
    </row>
    <row r="2150" spans="13:13" x14ac:dyDescent="0.25">
      <c r="M2150" s="235"/>
    </row>
    <row r="2151" spans="13:13" x14ac:dyDescent="0.25">
      <c r="M2151" s="235"/>
    </row>
    <row r="2152" spans="13:13" x14ac:dyDescent="0.25">
      <c r="M2152" s="235"/>
    </row>
    <row r="2153" spans="13:13" x14ac:dyDescent="0.25">
      <c r="M2153" s="235"/>
    </row>
    <row r="2154" spans="13:13" x14ac:dyDescent="0.25">
      <c r="M2154" s="235"/>
    </row>
    <row r="2155" spans="13:13" x14ac:dyDescent="0.25">
      <c r="M2155" s="235"/>
    </row>
    <row r="2156" spans="13:13" x14ac:dyDescent="0.25">
      <c r="M2156" s="235"/>
    </row>
    <row r="2157" spans="13:13" x14ac:dyDescent="0.25">
      <c r="M2157" s="235"/>
    </row>
    <row r="2158" spans="13:13" x14ac:dyDescent="0.25">
      <c r="M2158" s="235"/>
    </row>
    <row r="2159" spans="13:13" x14ac:dyDescent="0.25">
      <c r="M2159" s="235"/>
    </row>
    <row r="2160" spans="13:13" x14ac:dyDescent="0.25">
      <c r="M2160" s="235"/>
    </row>
    <row r="2161" spans="13:13" x14ac:dyDescent="0.25">
      <c r="M2161" s="235"/>
    </row>
    <row r="2162" spans="13:13" x14ac:dyDescent="0.25">
      <c r="M2162" s="235"/>
    </row>
    <row r="2163" spans="13:13" x14ac:dyDescent="0.25">
      <c r="M2163" s="235"/>
    </row>
    <row r="2164" spans="13:13" x14ac:dyDescent="0.25">
      <c r="M2164" s="235"/>
    </row>
    <row r="2165" spans="13:13" x14ac:dyDescent="0.25">
      <c r="M2165" s="235"/>
    </row>
    <row r="2166" spans="13:13" x14ac:dyDescent="0.25">
      <c r="M2166" s="235"/>
    </row>
    <row r="2167" spans="13:13" x14ac:dyDescent="0.25">
      <c r="M2167" s="235"/>
    </row>
    <row r="2168" spans="13:13" x14ac:dyDescent="0.25">
      <c r="M2168" s="235"/>
    </row>
    <row r="2169" spans="13:13" x14ac:dyDescent="0.25">
      <c r="M2169" s="235"/>
    </row>
    <row r="2170" spans="13:13" x14ac:dyDescent="0.25">
      <c r="M2170" s="235"/>
    </row>
    <row r="2171" spans="13:13" x14ac:dyDescent="0.25">
      <c r="M2171" s="235"/>
    </row>
    <row r="2172" spans="13:13" x14ac:dyDescent="0.25">
      <c r="M2172" s="235"/>
    </row>
    <row r="2173" spans="13:13" x14ac:dyDescent="0.25">
      <c r="M2173" s="235"/>
    </row>
    <row r="2174" spans="13:13" x14ac:dyDescent="0.25">
      <c r="M2174" s="235"/>
    </row>
    <row r="2175" spans="13:13" x14ac:dyDescent="0.25">
      <c r="M2175" s="235"/>
    </row>
    <row r="2176" spans="13:13" x14ac:dyDescent="0.25">
      <c r="M2176" s="235"/>
    </row>
    <row r="2177" spans="13:13" x14ac:dyDescent="0.25">
      <c r="M2177" s="235"/>
    </row>
    <row r="2178" spans="13:13" x14ac:dyDescent="0.25">
      <c r="M2178" s="235"/>
    </row>
    <row r="2179" spans="13:13" x14ac:dyDescent="0.25">
      <c r="M2179" s="235"/>
    </row>
    <row r="2180" spans="13:13" x14ac:dyDescent="0.25">
      <c r="M2180" s="235"/>
    </row>
    <row r="2181" spans="13:13" x14ac:dyDescent="0.25">
      <c r="M2181" s="235"/>
    </row>
    <row r="2182" spans="13:13" x14ac:dyDescent="0.25">
      <c r="M2182" s="235"/>
    </row>
    <row r="2183" spans="13:13" x14ac:dyDescent="0.25">
      <c r="M2183" s="235"/>
    </row>
    <row r="2184" spans="13:13" x14ac:dyDescent="0.25">
      <c r="M2184" s="235"/>
    </row>
    <row r="2185" spans="13:13" x14ac:dyDescent="0.25">
      <c r="M2185" s="235"/>
    </row>
    <row r="2186" spans="13:13" x14ac:dyDescent="0.25">
      <c r="M2186" s="235"/>
    </row>
    <row r="2187" spans="13:13" x14ac:dyDescent="0.25">
      <c r="M2187" s="235"/>
    </row>
    <row r="2188" spans="13:13" x14ac:dyDescent="0.25">
      <c r="M2188" s="235"/>
    </row>
    <row r="2189" spans="13:13" x14ac:dyDescent="0.25">
      <c r="M2189" s="235"/>
    </row>
    <row r="2190" spans="13:13" x14ac:dyDescent="0.25">
      <c r="M2190" s="235"/>
    </row>
    <row r="2191" spans="13:13" x14ac:dyDescent="0.25">
      <c r="M2191" s="235"/>
    </row>
    <row r="2192" spans="13:13" x14ac:dyDescent="0.25">
      <c r="M2192" s="235"/>
    </row>
    <row r="2193" spans="13:13" x14ac:dyDescent="0.25">
      <c r="M2193" s="235"/>
    </row>
    <row r="2194" spans="13:13" x14ac:dyDescent="0.25">
      <c r="M2194" s="235"/>
    </row>
    <row r="2195" spans="13:13" x14ac:dyDescent="0.25">
      <c r="M2195" s="235"/>
    </row>
    <row r="2196" spans="13:13" x14ac:dyDescent="0.25">
      <c r="M2196" s="235"/>
    </row>
    <row r="2197" spans="13:13" x14ac:dyDescent="0.25">
      <c r="M2197" s="235"/>
    </row>
    <row r="2198" spans="13:13" x14ac:dyDescent="0.25">
      <c r="M2198" s="235"/>
    </row>
    <row r="2199" spans="13:13" x14ac:dyDescent="0.25">
      <c r="M2199" s="235"/>
    </row>
    <row r="2200" spans="13:13" x14ac:dyDescent="0.25">
      <c r="M2200" s="235"/>
    </row>
    <row r="2201" spans="13:13" x14ac:dyDescent="0.25">
      <c r="M2201" s="235"/>
    </row>
    <row r="2202" spans="13:13" x14ac:dyDescent="0.25">
      <c r="M2202" s="235"/>
    </row>
    <row r="2203" spans="13:13" x14ac:dyDescent="0.25">
      <c r="M2203" s="235"/>
    </row>
    <row r="2204" spans="13:13" x14ac:dyDescent="0.25">
      <c r="M2204" s="235"/>
    </row>
    <row r="2205" spans="13:13" x14ac:dyDescent="0.25">
      <c r="M2205" s="235"/>
    </row>
    <row r="2206" spans="13:13" x14ac:dyDescent="0.25">
      <c r="M2206" s="235"/>
    </row>
    <row r="2207" spans="13:13" x14ac:dyDescent="0.25">
      <c r="M2207" s="235"/>
    </row>
    <row r="2208" spans="13:13" x14ac:dyDescent="0.25">
      <c r="M2208" s="235"/>
    </row>
    <row r="2209" spans="13:13" x14ac:dyDescent="0.25">
      <c r="M2209" s="235"/>
    </row>
    <row r="2210" spans="13:13" x14ac:dyDescent="0.25">
      <c r="M2210" s="235"/>
    </row>
    <row r="2211" spans="13:13" x14ac:dyDescent="0.25">
      <c r="M2211" s="235"/>
    </row>
    <row r="2212" spans="13:13" x14ac:dyDescent="0.25">
      <c r="M2212" s="235"/>
    </row>
    <row r="2213" spans="13:13" x14ac:dyDescent="0.25">
      <c r="M2213" s="235"/>
    </row>
    <row r="2214" spans="13:13" x14ac:dyDescent="0.25">
      <c r="M2214" s="235"/>
    </row>
    <row r="2215" spans="13:13" x14ac:dyDescent="0.25">
      <c r="M2215" s="235"/>
    </row>
    <row r="2216" spans="13:13" x14ac:dyDescent="0.25">
      <c r="M2216" s="235"/>
    </row>
    <row r="2217" spans="13:13" x14ac:dyDescent="0.25">
      <c r="M2217" s="235"/>
    </row>
    <row r="2218" spans="13:13" x14ac:dyDescent="0.25">
      <c r="M2218" s="235"/>
    </row>
    <row r="2219" spans="13:13" x14ac:dyDescent="0.25">
      <c r="M2219" s="235"/>
    </row>
    <row r="2220" spans="13:13" x14ac:dyDescent="0.25">
      <c r="M2220" s="235"/>
    </row>
    <row r="2221" spans="13:13" x14ac:dyDescent="0.25">
      <c r="M2221" s="235"/>
    </row>
    <row r="2222" spans="13:13" x14ac:dyDescent="0.25">
      <c r="M2222" s="235"/>
    </row>
    <row r="2223" spans="13:13" x14ac:dyDescent="0.25">
      <c r="M2223" s="235"/>
    </row>
    <row r="2224" spans="13:13" x14ac:dyDescent="0.25">
      <c r="M2224" s="235"/>
    </row>
    <row r="2225" spans="13:13" x14ac:dyDescent="0.25">
      <c r="M2225" s="235"/>
    </row>
    <row r="2226" spans="13:13" x14ac:dyDescent="0.25">
      <c r="M2226" s="235"/>
    </row>
    <row r="2227" spans="13:13" x14ac:dyDescent="0.25">
      <c r="M2227" s="235"/>
    </row>
    <row r="2228" spans="13:13" x14ac:dyDescent="0.25">
      <c r="M2228" s="235"/>
    </row>
    <row r="2229" spans="13:13" x14ac:dyDescent="0.25">
      <c r="M2229" s="235"/>
    </row>
    <row r="2230" spans="13:13" x14ac:dyDescent="0.25">
      <c r="M2230" s="235"/>
    </row>
    <row r="2231" spans="13:13" x14ac:dyDescent="0.25">
      <c r="M2231" s="235"/>
    </row>
    <row r="2232" spans="13:13" x14ac:dyDescent="0.25">
      <c r="M2232" s="235"/>
    </row>
    <row r="2233" spans="13:13" x14ac:dyDescent="0.25">
      <c r="M2233" s="235"/>
    </row>
    <row r="2234" spans="13:13" x14ac:dyDescent="0.25">
      <c r="M2234" s="235"/>
    </row>
    <row r="2235" spans="13:13" x14ac:dyDescent="0.25">
      <c r="M2235" s="235"/>
    </row>
    <row r="2236" spans="13:13" x14ac:dyDescent="0.25">
      <c r="M2236" s="235"/>
    </row>
    <row r="2237" spans="13:13" x14ac:dyDescent="0.25">
      <c r="M2237" s="235"/>
    </row>
    <row r="2238" spans="13:13" x14ac:dyDescent="0.25">
      <c r="M2238" s="235"/>
    </row>
    <row r="2239" spans="13:13" x14ac:dyDescent="0.25">
      <c r="M2239" s="235"/>
    </row>
    <row r="2240" spans="13:13" x14ac:dyDescent="0.25">
      <c r="M2240" s="235"/>
    </row>
    <row r="2241" spans="13:13" x14ac:dyDescent="0.25">
      <c r="M2241" s="235"/>
    </row>
    <row r="2242" spans="13:13" x14ac:dyDescent="0.25">
      <c r="M2242" s="235"/>
    </row>
    <row r="2243" spans="13:13" x14ac:dyDescent="0.25">
      <c r="M2243" s="235"/>
    </row>
    <row r="2244" spans="13:13" x14ac:dyDescent="0.25">
      <c r="M2244" s="235"/>
    </row>
    <row r="2245" spans="13:13" x14ac:dyDescent="0.25">
      <c r="M2245" s="235"/>
    </row>
    <row r="2246" spans="13:13" x14ac:dyDescent="0.25">
      <c r="M2246" s="235"/>
    </row>
    <row r="2247" spans="13:13" x14ac:dyDescent="0.25">
      <c r="M2247" s="235"/>
    </row>
    <row r="2248" spans="13:13" x14ac:dyDescent="0.25">
      <c r="M2248" s="235"/>
    </row>
    <row r="2249" spans="13:13" x14ac:dyDescent="0.25">
      <c r="M2249" s="235"/>
    </row>
    <row r="2250" spans="13:13" x14ac:dyDescent="0.25">
      <c r="M2250" s="235"/>
    </row>
    <row r="2251" spans="13:13" x14ac:dyDescent="0.25">
      <c r="M2251" s="235"/>
    </row>
    <row r="2252" spans="13:13" x14ac:dyDescent="0.25">
      <c r="M2252" s="235"/>
    </row>
    <row r="2253" spans="13:13" x14ac:dyDescent="0.25">
      <c r="M2253" s="235"/>
    </row>
    <row r="2254" spans="13:13" x14ac:dyDescent="0.25">
      <c r="M2254" s="235"/>
    </row>
    <row r="2255" spans="13:13" x14ac:dyDescent="0.25">
      <c r="M2255" s="235"/>
    </row>
    <row r="2256" spans="13:13" x14ac:dyDescent="0.25">
      <c r="M2256" s="235"/>
    </row>
    <row r="2257" spans="13:13" x14ac:dyDescent="0.25">
      <c r="M2257" s="235"/>
    </row>
    <row r="2258" spans="13:13" x14ac:dyDescent="0.25">
      <c r="M2258" s="235"/>
    </row>
    <row r="2259" spans="13:13" x14ac:dyDescent="0.25">
      <c r="M2259" s="235"/>
    </row>
    <row r="2260" spans="13:13" x14ac:dyDescent="0.25">
      <c r="M2260" s="235"/>
    </row>
    <row r="2261" spans="13:13" x14ac:dyDescent="0.25">
      <c r="M2261" s="235"/>
    </row>
    <row r="2262" spans="13:13" x14ac:dyDescent="0.25">
      <c r="M2262" s="235"/>
    </row>
    <row r="2263" spans="13:13" x14ac:dyDescent="0.25">
      <c r="M2263" s="235"/>
    </row>
    <row r="2264" spans="13:13" x14ac:dyDescent="0.25">
      <c r="M2264" s="235"/>
    </row>
    <row r="2265" spans="13:13" x14ac:dyDescent="0.25">
      <c r="M2265" s="235"/>
    </row>
    <row r="2266" spans="13:13" x14ac:dyDescent="0.25">
      <c r="M2266" s="235"/>
    </row>
    <row r="2267" spans="13:13" x14ac:dyDescent="0.25">
      <c r="M2267" s="235"/>
    </row>
    <row r="2268" spans="13:13" x14ac:dyDescent="0.25">
      <c r="M2268" s="235"/>
    </row>
    <row r="2269" spans="13:13" x14ac:dyDescent="0.25">
      <c r="M2269" s="235"/>
    </row>
    <row r="2270" spans="13:13" x14ac:dyDescent="0.25">
      <c r="M2270" s="235"/>
    </row>
    <row r="2271" spans="13:13" x14ac:dyDescent="0.25">
      <c r="M2271" s="235"/>
    </row>
    <row r="2272" spans="13:13" x14ac:dyDescent="0.25">
      <c r="M2272" s="235"/>
    </row>
    <row r="2273" spans="13:13" x14ac:dyDescent="0.25">
      <c r="M2273" s="235"/>
    </row>
    <row r="2274" spans="13:13" x14ac:dyDescent="0.25">
      <c r="M2274" s="235"/>
    </row>
    <row r="2275" spans="13:13" x14ac:dyDescent="0.25">
      <c r="M2275" s="235"/>
    </row>
    <row r="2276" spans="13:13" x14ac:dyDescent="0.25">
      <c r="M2276" s="235"/>
    </row>
    <row r="2277" spans="13:13" x14ac:dyDescent="0.25">
      <c r="M2277" s="235"/>
    </row>
    <row r="2278" spans="13:13" x14ac:dyDescent="0.25">
      <c r="M2278" s="235"/>
    </row>
    <row r="2279" spans="13:13" x14ac:dyDescent="0.25">
      <c r="M2279" s="235"/>
    </row>
    <row r="2280" spans="13:13" x14ac:dyDescent="0.25">
      <c r="M2280" s="235"/>
    </row>
    <row r="2281" spans="13:13" x14ac:dyDescent="0.25">
      <c r="M2281" s="235"/>
    </row>
    <row r="2282" spans="13:13" x14ac:dyDescent="0.25">
      <c r="M2282" s="235"/>
    </row>
    <row r="2283" spans="13:13" x14ac:dyDescent="0.25">
      <c r="M2283" s="235"/>
    </row>
    <row r="2284" spans="13:13" x14ac:dyDescent="0.25">
      <c r="M2284" s="235"/>
    </row>
    <row r="2285" spans="13:13" x14ac:dyDescent="0.25">
      <c r="M2285" s="235"/>
    </row>
    <row r="2286" spans="13:13" x14ac:dyDescent="0.25">
      <c r="M2286" s="235"/>
    </row>
    <row r="2287" spans="13:13" x14ac:dyDescent="0.25">
      <c r="M2287" s="235"/>
    </row>
    <row r="2288" spans="13:13" x14ac:dyDescent="0.25">
      <c r="M2288" s="235"/>
    </row>
    <row r="2289" spans="13:13" x14ac:dyDescent="0.25">
      <c r="M2289" s="235"/>
    </row>
    <row r="2290" spans="13:13" x14ac:dyDescent="0.25">
      <c r="M2290" s="235"/>
    </row>
    <row r="2291" spans="13:13" x14ac:dyDescent="0.25">
      <c r="M2291" s="235"/>
    </row>
    <row r="2292" spans="13:13" x14ac:dyDescent="0.25">
      <c r="M2292" s="235"/>
    </row>
    <row r="2293" spans="13:13" x14ac:dyDescent="0.25">
      <c r="M2293" s="235"/>
    </row>
    <row r="2294" spans="13:13" x14ac:dyDescent="0.25">
      <c r="M2294" s="235"/>
    </row>
    <row r="2295" spans="13:13" x14ac:dyDescent="0.25">
      <c r="M2295" s="235"/>
    </row>
    <row r="2296" spans="13:13" x14ac:dyDescent="0.25">
      <c r="M2296" s="235"/>
    </row>
    <row r="2297" spans="13:13" x14ac:dyDescent="0.25">
      <c r="M2297" s="235"/>
    </row>
    <row r="2298" spans="13:13" x14ac:dyDescent="0.25">
      <c r="M2298" s="235"/>
    </row>
    <row r="2299" spans="13:13" x14ac:dyDescent="0.25">
      <c r="M2299" s="235"/>
    </row>
    <row r="2300" spans="13:13" x14ac:dyDescent="0.25">
      <c r="M2300" s="235"/>
    </row>
    <row r="2301" spans="13:13" x14ac:dyDescent="0.25">
      <c r="M2301" s="235"/>
    </row>
    <row r="2302" spans="13:13" x14ac:dyDescent="0.25">
      <c r="M2302" s="235"/>
    </row>
    <row r="2303" spans="13:13" x14ac:dyDescent="0.25">
      <c r="M2303" s="235"/>
    </row>
    <row r="2304" spans="13:13" x14ac:dyDescent="0.25">
      <c r="M2304" s="235"/>
    </row>
    <row r="2305" spans="13:13" x14ac:dyDescent="0.25">
      <c r="M2305" s="235"/>
    </row>
    <row r="2306" spans="13:13" x14ac:dyDescent="0.25">
      <c r="M2306" s="235"/>
    </row>
    <row r="2307" spans="13:13" x14ac:dyDescent="0.25">
      <c r="M2307" s="235"/>
    </row>
    <row r="2308" spans="13:13" x14ac:dyDescent="0.25">
      <c r="M2308" s="235"/>
    </row>
    <row r="2309" spans="13:13" x14ac:dyDescent="0.25">
      <c r="M2309" s="235"/>
    </row>
    <row r="2310" spans="13:13" x14ac:dyDescent="0.25">
      <c r="M2310" s="235"/>
    </row>
    <row r="2311" spans="13:13" x14ac:dyDescent="0.25">
      <c r="M2311" s="235"/>
    </row>
    <row r="2312" spans="13:13" x14ac:dyDescent="0.25">
      <c r="M2312" s="235"/>
    </row>
    <row r="2313" spans="13:13" x14ac:dyDescent="0.25">
      <c r="M2313" s="235"/>
    </row>
    <row r="2314" spans="13:13" x14ac:dyDescent="0.25">
      <c r="M2314" s="235"/>
    </row>
    <row r="2315" spans="13:13" x14ac:dyDescent="0.25">
      <c r="M2315" s="235"/>
    </row>
    <row r="2316" spans="13:13" x14ac:dyDescent="0.25">
      <c r="M2316" s="235"/>
    </row>
    <row r="2317" spans="13:13" x14ac:dyDescent="0.25">
      <c r="M2317" s="235"/>
    </row>
    <row r="2318" spans="13:13" x14ac:dyDescent="0.25">
      <c r="M2318" s="235"/>
    </row>
    <row r="2319" spans="13:13" x14ac:dyDescent="0.25">
      <c r="M2319" s="235"/>
    </row>
    <row r="2320" spans="13:13" x14ac:dyDescent="0.25">
      <c r="M2320" s="235"/>
    </row>
    <row r="2321" spans="13:13" x14ac:dyDescent="0.25">
      <c r="M2321" s="235"/>
    </row>
    <row r="2322" spans="13:13" x14ac:dyDescent="0.25">
      <c r="M2322" s="235"/>
    </row>
    <row r="2323" spans="13:13" x14ac:dyDescent="0.25">
      <c r="M2323" s="235"/>
    </row>
    <row r="2324" spans="13:13" x14ac:dyDescent="0.25">
      <c r="M2324" s="235"/>
    </row>
    <row r="2325" spans="13:13" x14ac:dyDescent="0.25">
      <c r="M2325" s="235"/>
    </row>
    <row r="2326" spans="13:13" x14ac:dyDescent="0.25">
      <c r="M2326" s="235"/>
    </row>
    <row r="2327" spans="13:13" x14ac:dyDescent="0.25">
      <c r="M2327" s="235"/>
    </row>
    <row r="2328" spans="13:13" x14ac:dyDescent="0.25">
      <c r="M2328" s="235"/>
    </row>
    <row r="2329" spans="13:13" x14ac:dyDescent="0.25">
      <c r="M2329" s="235"/>
    </row>
    <row r="2330" spans="13:13" x14ac:dyDescent="0.25">
      <c r="M2330" s="235"/>
    </row>
    <row r="2331" spans="13:13" x14ac:dyDescent="0.25">
      <c r="M2331" s="235"/>
    </row>
    <row r="2332" spans="13:13" x14ac:dyDescent="0.25">
      <c r="M2332" s="235"/>
    </row>
    <row r="2333" spans="13:13" x14ac:dyDescent="0.25">
      <c r="M2333" s="235"/>
    </row>
    <row r="2334" spans="13:13" x14ac:dyDescent="0.25">
      <c r="M2334" s="235"/>
    </row>
    <row r="2335" spans="13:13" x14ac:dyDescent="0.25">
      <c r="M2335" s="235"/>
    </row>
    <row r="2336" spans="13:13" x14ac:dyDescent="0.25">
      <c r="M2336" s="235"/>
    </row>
    <row r="2337" spans="13:13" x14ac:dyDescent="0.25">
      <c r="M2337" s="235"/>
    </row>
    <row r="2338" spans="13:13" x14ac:dyDescent="0.25">
      <c r="M2338" s="235"/>
    </row>
    <row r="2339" spans="13:13" x14ac:dyDescent="0.25">
      <c r="M2339" s="235"/>
    </row>
    <row r="2340" spans="13:13" x14ac:dyDescent="0.25">
      <c r="M2340" s="235"/>
    </row>
    <row r="2341" spans="13:13" x14ac:dyDescent="0.25">
      <c r="M2341" s="235"/>
    </row>
    <row r="2342" spans="13:13" x14ac:dyDescent="0.25">
      <c r="M2342" s="235"/>
    </row>
    <row r="2343" spans="13:13" x14ac:dyDescent="0.25">
      <c r="M2343" s="235"/>
    </row>
    <row r="2344" spans="13:13" x14ac:dyDescent="0.25">
      <c r="M2344" s="235"/>
    </row>
    <row r="2345" spans="13:13" x14ac:dyDescent="0.25">
      <c r="M2345" s="235"/>
    </row>
    <row r="2346" spans="13:13" x14ac:dyDescent="0.25">
      <c r="M2346" s="235"/>
    </row>
    <row r="2347" spans="13:13" x14ac:dyDescent="0.25">
      <c r="M2347" s="235"/>
    </row>
    <row r="2348" spans="13:13" x14ac:dyDescent="0.25">
      <c r="M2348" s="235"/>
    </row>
    <row r="2349" spans="13:13" x14ac:dyDescent="0.25">
      <c r="M2349" s="235"/>
    </row>
    <row r="2350" spans="13:13" x14ac:dyDescent="0.25">
      <c r="M2350" s="235"/>
    </row>
    <row r="2351" spans="13:13" x14ac:dyDescent="0.25">
      <c r="M2351" s="235"/>
    </row>
    <row r="2352" spans="13:13" x14ac:dyDescent="0.25">
      <c r="M2352" s="235"/>
    </row>
    <row r="2353" spans="13:13" x14ac:dyDescent="0.25">
      <c r="M2353" s="235"/>
    </row>
    <row r="2354" spans="13:13" x14ac:dyDescent="0.25">
      <c r="M2354" s="235"/>
    </row>
    <row r="2355" spans="13:13" x14ac:dyDescent="0.25">
      <c r="M2355" s="235"/>
    </row>
    <row r="2356" spans="13:13" x14ac:dyDescent="0.25">
      <c r="M2356" s="235"/>
    </row>
    <row r="2357" spans="13:13" x14ac:dyDescent="0.25">
      <c r="M2357" s="235"/>
    </row>
    <row r="2358" spans="13:13" x14ac:dyDescent="0.25">
      <c r="M2358" s="235"/>
    </row>
    <row r="2359" spans="13:13" x14ac:dyDescent="0.25">
      <c r="M2359" s="235"/>
    </row>
    <row r="2360" spans="13:13" x14ac:dyDescent="0.25">
      <c r="M2360" s="235"/>
    </row>
    <row r="2361" spans="13:13" x14ac:dyDescent="0.25">
      <c r="M2361" s="235"/>
    </row>
    <row r="2362" spans="13:13" x14ac:dyDescent="0.25">
      <c r="M2362" s="235"/>
    </row>
    <row r="2363" spans="13:13" x14ac:dyDescent="0.25">
      <c r="M2363" s="235"/>
    </row>
    <row r="2364" spans="13:13" x14ac:dyDescent="0.25">
      <c r="M2364" s="235"/>
    </row>
    <row r="2365" spans="13:13" x14ac:dyDescent="0.25">
      <c r="M2365" s="235"/>
    </row>
    <row r="2366" spans="13:13" x14ac:dyDescent="0.25">
      <c r="M2366" s="235"/>
    </row>
    <row r="2367" spans="13:13" x14ac:dyDescent="0.25">
      <c r="M2367" s="235"/>
    </row>
    <row r="2368" spans="13:13" x14ac:dyDescent="0.25">
      <c r="M2368" s="235"/>
    </row>
    <row r="2369" spans="13:13" x14ac:dyDescent="0.25">
      <c r="M2369" s="235"/>
    </row>
    <row r="2370" spans="13:13" x14ac:dyDescent="0.25">
      <c r="M2370" s="235"/>
    </row>
    <row r="2371" spans="13:13" x14ac:dyDescent="0.25">
      <c r="M2371" s="235"/>
    </row>
    <row r="2372" spans="13:13" x14ac:dyDescent="0.25">
      <c r="M2372" s="235"/>
    </row>
    <row r="2373" spans="13:13" x14ac:dyDescent="0.25">
      <c r="M2373" s="235"/>
    </row>
    <row r="2374" spans="13:13" x14ac:dyDescent="0.25">
      <c r="M2374" s="235"/>
    </row>
    <row r="2375" spans="13:13" x14ac:dyDescent="0.25">
      <c r="M2375" s="235"/>
    </row>
    <row r="2376" spans="13:13" x14ac:dyDescent="0.25">
      <c r="M2376" s="235"/>
    </row>
    <row r="2377" spans="13:13" x14ac:dyDescent="0.25">
      <c r="M2377" s="235"/>
    </row>
    <row r="2378" spans="13:13" x14ac:dyDescent="0.25">
      <c r="M2378" s="235"/>
    </row>
    <row r="2379" spans="13:13" x14ac:dyDescent="0.25">
      <c r="M2379" s="235"/>
    </row>
    <row r="2380" spans="13:13" x14ac:dyDescent="0.25">
      <c r="M2380" s="235"/>
    </row>
    <row r="2381" spans="13:13" x14ac:dyDescent="0.25">
      <c r="M2381" s="235"/>
    </row>
    <row r="2382" spans="13:13" x14ac:dyDescent="0.25">
      <c r="M2382" s="235"/>
    </row>
    <row r="2383" spans="13:13" x14ac:dyDescent="0.25">
      <c r="M2383" s="235"/>
    </row>
    <row r="2384" spans="13:13" x14ac:dyDescent="0.25">
      <c r="M2384" s="235"/>
    </row>
    <row r="2385" spans="13:13" x14ac:dyDescent="0.25">
      <c r="M2385" s="235"/>
    </row>
    <row r="2386" spans="13:13" x14ac:dyDescent="0.25">
      <c r="M2386" s="235"/>
    </row>
    <row r="2387" spans="13:13" x14ac:dyDescent="0.25">
      <c r="M2387" s="235"/>
    </row>
    <row r="2388" spans="13:13" x14ac:dyDescent="0.25">
      <c r="M2388" s="235"/>
    </row>
    <row r="2389" spans="13:13" x14ac:dyDescent="0.25">
      <c r="M2389" s="235"/>
    </row>
    <row r="2390" spans="13:13" x14ac:dyDescent="0.25">
      <c r="M2390" s="235"/>
    </row>
    <row r="2391" spans="13:13" x14ac:dyDescent="0.25">
      <c r="M2391" s="235"/>
    </row>
    <row r="2392" spans="13:13" x14ac:dyDescent="0.25">
      <c r="M2392" s="235"/>
    </row>
    <row r="2393" spans="13:13" x14ac:dyDescent="0.25">
      <c r="M2393" s="235"/>
    </row>
    <row r="2394" spans="13:13" x14ac:dyDescent="0.25">
      <c r="M2394" s="235"/>
    </row>
    <row r="2395" spans="13:13" x14ac:dyDescent="0.25">
      <c r="M2395" s="235"/>
    </row>
    <row r="2396" spans="13:13" x14ac:dyDescent="0.25">
      <c r="M2396" s="235"/>
    </row>
    <row r="2397" spans="13:13" x14ac:dyDescent="0.25">
      <c r="M2397" s="235"/>
    </row>
    <row r="2398" spans="13:13" x14ac:dyDescent="0.25">
      <c r="M2398" s="235"/>
    </row>
    <row r="2399" spans="13:13" x14ac:dyDescent="0.25">
      <c r="M2399" s="235"/>
    </row>
    <row r="2400" spans="13:13" x14ac:dyDescent="0.25">
      <c r="M2400" s="235"/>
    </row>
    <row r="2401" spans="13:13" x14ac:dyDescent="0.25">
      <c r="M2401" s="235"/>
    </row>
    <row r="2402" spans="13:13" x14ac:dyDescent="0.25">
      <c r="M2402" s="235"/>
    </row>
    <row r="2403" spans="13:13" x14ac:dyDescent="0.25">
      <c r="M2403" s="235"/>
    </row>
    <row r="2404" spans="13:13" x14ac:dyDescent="0.25">
      <c r="M2404" s="235"/>
    </row>
    <row r="2405" spans="13:13" x14ac:dyDescent="0.25">
      <c r="M2405" s="235"/>
    </row>
    <row r="2406" spans="13:13" x14ac:dyDescent="0.25">
      <c r="M2406" s="235"/>
    </row>
    <row r="2407" spans="13:13" x14ac:dyDescent="0.25">
      <c r="M2407" s="235"/>
    </row>
    <row r="2408" spans="13:13" x14ac:dyDescent="0.25">
      <c r="M2408" s="235"/>
    </row>
    <row r="2409" spans="13:13" x14ac:dyDescent="0.25">
      <c r="M2409" s="235"/>
    </row>
    <row r="2410" spans="13:13" x14ac:dyDescent="0.25">
      <c r="M2410" s="235"/>
    </row>
    <row r="2411" spans="13:13" x14ac:dyDescent="0.25">
      <c r="M2411" s="235"/>
    </row>
    <row r="2412" spans="13:13" x14ac:dyDescent="0.25">
      <c r="M2412" s="235"/>
    </row>
    <row r="2413" spans="13:13" x14ac:dyDescent="0.25">
      <c r="M2413" s="235"/>
    </row>
    <row r="2414" spans="13:13" x14ac:dyDescent="0.25">
      <c r="M2414" s="235"/>
    </row>
    <row r="2415" spans="13:13" x14ac:dyDescent="0.25">
      <c r="M2415" s="235"/>
    </row>
    <row r="2416" spans="13:13" x14ac:dyDescent="0.25">
      <c r="M2416" s="235"/>
    </row>
    <row r="2417" spans="13:13" x14ac:dyDescent="0.25">
      <c r="M2417" s="235"/>
    </row>
    <row r="2418" spans="13:13" x14ac:dyDescent="0.25">
      <c r="M2418" s="235"/>
    </row>
    <row r="2419" spans="13:13" x14ac:dyDescent="0.25">
      <c r="M2419" s="235"/>
    </row>
    <row r="2420" spans="13:13" x14ac:dyDescent="0.25">
      <c r="M2420" s="235"/>
    </row>
    <row r="2421" spans="13:13" x14ac:dyDescent="0.25">
      <c r="M2421" s="235"/>
    </row>
    <row r="2422" spans="13:13" x14ac:dyDescent="0.25">
      <c r="M2422" s="235"/>
    </row>
    <row r="2423" spans="13:13" x14ac:dyDescent="0.25">
      <c r="M2423" s="235"/>
    </row>
    <row r="2424" spans="13:13" x14ac:dyDescent="0.25">
      <c r="M2424" s="235"/>
    </row>
    <row r="2425" spans="13:13" x14ac:dyDescent="0.25">
      <c r="M2425" s="235"/>
    </row>
    <row r="2426" spans="13:13" x14ac:dyDescent="0.25">
      <c r="M2426" s="235"/>
    </row>
    <row r="2427" spans="13:13" x14ac:dyDescent="0.25">
      <c r="M2427" s="235"/>
    </row>
    <row r="2428" spans="13:13" x14ac:dyDescent="0.25">
      <c r="M2428" s="235"/>
    </row>
    <row r="2429" spans="13:13" x14ac:dyDescent="0.25">
      <c r="M2429" s="235"/>
    </row>
    <row r="2430" spans="13:13" x14ac:dyDescent="0.25">
      <c r="M2430" s="235"/>
    </row>
    <row r="2431" spans="13:13" x14ac:dyDescent="0.25">
      <c r="M2431" s="235"/>
    </row>
    <row r="2432" spans="13:13" x14ac:dyDescent="0.25">
      <c r="M2432" s="235"/>
    </row>
    <row r="2433" spans="13:13" x14ac:dyDescent="0.25">
      <c r="M2433" s="235"/>
    </row>
    <row r="2434" spans="13:13" x14ac:dyDescent="0.25">
      <c r="M2434" s="235"/>
    </row>
    <row r="2435" spans="13:13" x14ac:dyDescent="0.25">
      <c r="M2435" s="235"/>
    </row>
    <row r="2436" spans="13:13" x14ac:dyDescent="0.25">
      <c r="M2436" s="235"/>
    </row>
    <row r="2437" spans="13:13" x14ac:dyDescent="0.25">
      <c r="M2437" s="235"/>
    </row>
    <row r="2438" spans="13:13" x14ac:dyDescent="0.25">
      <c r="M2438" s="235"/>
    </row>
    <row r="2439" spans="13:13" x14ac:dyDescent="0.25">
      <c r="M2439" s="235"/>
    </row>
    <row r="2440" spans="13:13" x14ac:dyDescent="0.25">
      <c r="M2440" s="235"/>
    </row>
    <row r="2441" spans="13:13" x14ac:dyDescent="0.25">
      <c r="M2441" s="235"/>
    </row>
    <row r="2442" spans="13:13" x14ac:dyDescent="0.25">
      <c r="M2442" s="235"/>
    </row>
    <row r="2443" spans="13:13" x14ac:dyDescent="0.25">
      <c r="M2443" s="235"/>
    </row>
    <row r="2444" spans="13:13" x14ac:dyDescent="0.25">
      <c r="M2444" s="235"/>
    </row>
    <row r="2445" spans="13:13" x14ac:dyDescent="0.25">
      <c r="M2445" s="235"/>
    </row>
    <row r="2446" spans="13:13" x14ac:dyDescent="0.25">
      <c r="M2446" s="235"/>
    </row>
    <row r="2447" spans="13:13" x14ac:dyDescent="0.25">
      <c r="M2447" s="235"/>
    </row>
    <row r="2448" spans="13:13" x14ac:dyDescent="0.25">
      <c r="M2448" s="235"/>
    </row>
    <row r="2449" spans="13:13" x14ac:dyDescent="0.25">
      <c r="M2449" s="235"/>
    </row>
    <row r="2450" spans="13:13" x14ac:dyDescent="0.25">
      <c r="M2450" s="235"/>
    </row>
    <row r="2451" spans="13:13" x14ac:dyDescent="0.25">
      <c r="M2451" s="235"/>
    </row>
    <row r="2452" spans="13:13" x14ac:dyDescent="0.25">
      <c r="M2452" s="235"/>
    </row>
    <row r="2453" spans="13:13" x14ac:dyDescent="0.25">
      <c r="M2453" s="235"/>
    </row>
    <row r="2454" spans="13:13" x14ac:dyDescent="0.25">
      <c r="M2454" s="235"/>
    </row>
    <row r="2455" spans="13:13" x14ac:dyDescent="0.25">
      <c r="M2455" s="235"/>
    </row>
    <row r="2456" spans="13:13" x14ac:dyDescent="0.25">
      <c r="M2456" s="235"/>
    </row>
    <row r="2457" spans="13:13" x14ac:dyDescent="0.25">
      <c r="M2457" s="235"/>
    </row>
    <row r="2458" spans="13:13" x14ac:dyDescent="0.25">
      <c r="M2458" s="235"/>
    </row>
    <row r="2459" spans="13:13" x14ac:dyDescent="0.25">
      <c r="M2459" s="235"/>
    </row>
    <row r="2460" spans="13:13" x14ac:dyDescent="0.25">
      <c r="M2460" s="235"/>
    </row>
    <row r="2461" spans="13:13" x14ac:dyDescent="0.25">
      <c r="M2461" s="235"/>
    </row>
    <row r="2462" spans="13:13" x14ac:dyDescent="0.25">
      <c r="M2462" s="235"/>
    </row>
    <row r="2463" spans="13:13" x14ac:dyDescent="0.25">
      <c r="M2463" s="235"/>
    </row>
    <row r="2464" spans="13:13" x14ac:dyDescent="0.25">
      <c r="M2464" s="235"/>
    </row>
    <row r="2465" spans="13:13" x14ac:dyDescent="0.25">
      <c r="M2465" s="235"/>
    </row>
    <row r="2466" spans="13:13" x14ac:dyDescent="0.25">
      <c r="M2466" s="235"/>
    </row>
    <row r="2467" spans="13:13" x14ac:dyDescent="0.25">
      <c r="M2467" s="235"/>
    </row>
    <row r="2468" spans="13:13" x14ac:dyDescent="0.25">
      <c r="M2468" s="235"/>
    </row>
    <row r="2469" spans="13:13" x14ac:dyDescent="0.25">
      <c r="M2469" s="235"/>
    </row>
    <row r="2470" spans="13:13" x14ac:dyDescent="0.25">
      <c r="M2470" s="235"/>
    </row>
    <row r="2471" spans="13:13" x14ac:dyDescent="0.25">
      <c r="M2471" s="235"/>
    </row>
    <row r="2472" spans="13:13" x14ac:dyDescent="0.25">
      <c r="M2472" s="235"/>
    </row>
    <row r="2473" spans="13:13" x14ac:dyDescent="0.25">
      <c r="M2473" s="235"/>
    </row>
    <row r="2474" spans="13:13" x14ac:dyDescent="0.25">
      <c r="M2474" s="235"/>
    </row>
    <row r="2475" spans="13:13" x14ac:dyDescent="0.25">
      <c r="M2475" s="235"/>
    </row>
    <row r="2476" spans="13:13" x14ac:dyDescent="0.25">
      <c r="M2476" s="235"/>
    </row>
    <row r="2477" spans="13:13" x14ac:dyDescent="0.25">
      <c r="M2477" s="235"/>
    </row>
    <row r="2478" spans="13:13" x14ac:dyDescent="0.25">
      <c r="M2478" s="235"/>
    </row>
    <row r="2479" spans="13:13" x14ac:dyDescent="0.25">
      <c r="M2479" s="235"/>
    </row>
    <row r="2480" spans="13:13" x14ac:dyDescent="0.25">
      <c r="M2480" s="235"/>
    </row>
    <row r="2481" spans="13:13" x14ac:dyDescent="0.25">
      <c r="M2481" s="235"/>
    </row>
    <row r="2482" spans="13:13" x14ac:dyDescent="0.25">
      <c r="M2482" s="235"/>
    </row>
    <row r="2483" spans="13:13" x14ac:dyDescent="0.25">
      <c r="M2483" s="235"/>
    </row>
    <row r="2484" spans="13:13" x14ac:dyDescent="0.25">
      <c r="M2484" s="235"/>
    </row>
    <row r="2485" spans="13:13" x14ac:dyDescent="0.25">
      <c r="M2485" s="235"/>
    </row>
    <row r="2486" spans="13:13" x14ac:dyDescent="0.25">
      <c r="M2486" s="235"/>
    </row>
    <row r="2487" spans="13:13" x14ac:dyDescent="0.25">
      <c r="M2487" s="235"/>
    </row>
    <row r="2488" spans="13:13" x14ac:dyDescent="0.25">
      <c r="M2488" s="235"/>
    </row>
    <row r="2489" spans="13:13" x14ac:dyDescent="0.25">
      <c r="M2489" s="235"/>
    </row>
    <row r="2490" spans="13:13" x14ac:dyDescent="0.25">
      <c r="M2490" s="235"/>
    </row>
    <row r="2491" spans="13:13" x14ac:dyDescent="0.25">
      <c r="M2491" s="235"/>
    </row>
    <row r="2492" spans="13:13" x14ac:dyDescent="0.25">
      <c r="M2492" s="235"/>
    </row>
    <row r="2493" spans="13:13" x14ac:dyDescent="0.25">
      <c r="M2493" s="235"/>
    </row>
    <row r="2494" spans="13:13" x14ac:dyDescent="0.25">
      <c r="M2494" s="235"/>
    </row>
    <row r="2495" spans="13:13" x14ac:dyDescent="0.25">
      <c r="M2495" s="235"/>
    </row>
    <row r="2496" spans="13:13" x14ac:dyDescent="0.25">
      <c r="M2496" s="235"/>
    </row>
    <row r="2497" spans="13:13" x14ac:dyDescent="0.25">
      <c r="M2497" s="235"/>
    </row>
    <row r="2498" spans="13:13" x14ac:dyDescent="0.25">
      <c r="M2498" s="235"/>
    </row>
    <row r="2499" spans="13:13" x14ac:dyDescent="0.25">
      <c r="M2499" s="235"/>
    </row>
    <row r="2500" spans="13:13" x14ac:dyDescent="0.25">
      <c r="M2500" s="235"/>
    </row>
    <row r="2501" spans="13:13" x14ac:dyDescent="0.25">
      <c r="M2501" s="235"/>
    </row>
    <row r="2502" spans="13:13" x14ac:dyDescent="0.25">
      <c r="M2502" s="235"/>
    </row>
    <row r="2503" spans="13:13" x14ac:dyDescent="0.25">
      <c r="M2503" s="235"/>
    </row>
    <row r="2504" spans="13:13" x14ac:dyDescent="0.25">
      <c r="M2504" s="235"/>
    </row>
    <row r="2505" spans="13:13" x14ac:dyDescent="0.25">
      <c r="M2505" s="235"/>
    </row>
    <row r="2506" spans="13:13" x14ac:dyDescent="0.25">
      <c r="M2506" s="235"/>
    </row>
    <row r="2507" spans="13:13" x14ac:dyDescent="0.25">
      <c r="M2507" s="235"/>
    </row>
    <row r="2508" spans="13:13" x14ac:dyDescent="0.25">
      <c r="M2508" s="235"/>
    </row>
    <row r="2509" spans="13:13" x14ac:dyDescent="0.25">
      <c r="M2509" s="235"/>
    </row>
    <row r="2510" spans="13:13" x14ac:dyDescent="0.25">
      <c r="M2510" s="235"/>
    </row>
    <row r="2511" spans="13:13" x14ac:dyDescent="0.25">
      <c r="M2511" s="235"/>
    </row>
    <row r="2512" spans="13:13" x14ac:dyDescent="0.25">
      <c r="M2512" s="235"/>
    </row>
    <row r="2513" spans="13:13" x14ac:dyDescent="0.25">
      <c r="M2513" s="235"/>
    </row>
    <row r="2514" spans="13:13" x14ac:dyDescent="0.25">
      <c r="M2514" s="235"/>
    </row>
    <row r="2515" spans="13:13" x14ac:dyDescent="0.25">
      <c r="M2515" s="235"/>
    </row>
    <row r="2516" spans="13:13" x14ac:dyDescent="0.25">
      <c r="M2516" s="235"/>
    </row>
    <row r="2517" spans="13:13" x14ac:dyDescent="0.25">
      <c r="M2517" s="235"/>
    </row>
    <row r="2518" spans="13:13" x14ac:dyDescent="0.25">
      <c r="M2518" s="235"/>
    </row>
    <row r="2519" spans="13:13" x14ac:dyDescent="0.25">
      <c r="M2519" s="235"/>
    </row>
    <row r="2520" spans="13:13" x14ac:dyDescent="0.25">
      <c r="M2520" s="235"/>
    </row>
    <row r="2521" spans="13:13" x14ac:dyDescent="0.25">
      <c r="M2521" s="235"/>
    </row>
    <row r="2522" spans="13:13" x14ac:dyDescent="0.25">
      <c r="M2522" s="235"/>
    </row>
    <row r="2523" spans="13:13" x14ac:dyDescent="0.25">
      <c r="M2523" s="235"/>
    </row>
    <row r="2524" spans="13:13" x14ac:dyDescent="0.25">
      <c r="M2524" s="235"/>
    </row>
    <row r="2525" spans="13:13" x14ac:dyDescent="0.25">
      <c r="M2525" s="235"/>
    </row>
    <row r="2526" spans="13:13" x14ac:dyDescent="0.25">
      <c r="M2526" s="235"/>
    </row>
    <row r="2527" spans="13:13" x14ac:dyDescent="0.25">
      <c r="M2527" s="235"/>
    </row>
    <row r="2528" spans="13:13" x14ac:dyDescent="0.25">
      <c r="M2528" s="235"/>
    </row>
    <row r="2529" spans="13:13" x14ac:dyDescent="0.25">
      <c r="M2529" s="235"/>
    </row>
    <row r="2530" spans="13:13" x14ac:dyDescent="0.25">
      <c r="M2530" s="235"/>
    </row>
    <row r="2531" spans="13:13" x14ac:dyDescent="0.25">
      <c r="M2531" s="235"/>
    </row>
    <row r="2532" spans="13:13" x14ac:dyDescent="0.25">
      <c r="M2532" s="235"/>
    </row>
    <row r="2533" spans="13:13" x14ac:dyDescent="0.25">
      <c r="M2533" s="235"/>
    </row>
    <row r="2534" spans="13:13" x14ac:dyDescent="0.25">
      <c r="M2534" s="235"/>
    </row>
    <row r="2535" spans="13:13" x14ac:dyDescent="0.25">
      <c r="M2535" s="235"/>
    </row>
    <row r="2536" spans="13:13" x14ac:dyDescent="0.25">
      <c r="M2536" s="235"/>
    </row>
    <row r="2537" spans="13:13" x14ac:dyDescent="0.25">
      <c r="M2537" s="235"/>
    </row>
    <row r="2538" spans="13:13" x14ac:dyDescent="0.25">
      <c r="M2538" s="235"/>
    </row>
    <row r="2539" spans="13:13" x14ac:dyDescent="0.25">
      <c r="M2539" s="235"/>
    </row>
    <row r="2540" spans="13:13" x14ac:dyDescent="0.25">
      <c r="M2540" s="235"/>
    </row>
    <row r="2541" spans="13:13" x14ac:dyDescent="0.25">
      <c r="M2541" s="235"/>
    </row>
    <row r="2542" spans="13:13" x14ac:dyDescent="0.25">
      <c r="M2542" s="235"/>
    </row>
    <row r="2543" spans="13:13" x14ac:dyDescent="0.25">
      <c r="M2543" s="235"/>
    </row>
    <row r="2544" spans="13:13" x14ac:dyDescent="0.25">
      <c r="M2544" s="235"/>
    </row>
    <row r="2545" spans="13:13" x14ac:dyDescent="0.25">
      <c r="M2545" s="235"/>
    </row>
    <row r="2546" spans="13:13" x14ac:dyDescent="0.25">
      <c r="M2546" s="235"/>
    </row>
    <row r="2547" spans="13:13" x14ac:dyDescent="0.25">
      <c r="M2547" s="235"/>
    </row>
    <row r="2548" spans="13:13" x14ac:dyDescent="0.25">
      <c r="M2548" s="235"/>
    </row>
    <row r="2549" spans="13:13" x14ac:dyDescent="0.25">
      <c r="M2549" s="235"/>
    </row>
    <row r="2550" spans="13:13" x14ac:dyDescent="0.25">
      <c r="M2550" s="235"/>
    </row>
    <row r="2551" spans="13:13" x14ac:dyDescent="0.25">
      <c r="M2551" s="235"/>
    </row>
    <row r="2552" spans="13:13" x14ac:dyDescent="0.25">
      <c r="M2552" s="235"/>
    </row>
    <row r="2553" spans="13:13" x14ac:dyDescent="0.25">
      <c r="M2553" s="235"/>
    </row>
    <row r="2554" spans="13:13" x14ac:dyDescent="0.25">
      <c r="M2554" s="235"/>
    </row>
    <row r="2555" spans="13:13" x14ac:dyDescent="0.25">
      <c r="M2555" s="235"/>
    </row>
    <row r="2556" spans="13:13" x14ac:dyDescent="0.25">
      <c r="M2556" s="235"/>
    </row>
    <row r="2557" spans="13:13" x14ac:dyDescent="0.25">
      <c r="M2557" s="235"/>
    </row>
    <row r="2558" spans="13:13" x14ac:dyDescent="0.25">
      <c r="M2558" s="235"/>
    </row>
    <row r="2559" spans="13:13" x14ac:dyDescent="0.25">
      <c r="M2559" s="235"/>
    </row>
    <row r="2560" spans="13:13" x14ac:dyDescent="0.25">
      <c r="M2560" s="235"/>
    </row>
    <row r="2561" spans="13:13" x14ac:dyDescent="0.25">
      <c r="M2561" s="235"/>
    </row>
    <row r="2562" spans="13:13" x14ac:dyDescent="0.25">
      <c r="M2562" s="235"/>
    </row>
    <row r="2563" spans="13:13" x14ac:dyDescent="0.25">
      <c r="M2563" s="235"/>
    </row>
    <row r="2564" spans="13:13" x14ac:dyDescent="0.25">
      <c r="M2564" s="235"/>
    </row>
    <row r="2565" spans="13:13" x14ac:dyDescent="0.25">
      <c r="M2565" s="235"/>
    </row>
    <row r="2566" spans="13:13" x14ac:dyDescent="0.25">
      <c r="M2566" s="235"/>
    </row>
    <row r="2567" spans="13:13" x14ac:dyDescent="0.25">
      <c r="M2567" s="235"/>
    </row>
    <row r="2568" spans="13:13" x14ac:dyDescent="0.25">
      <c r="M2568" s="235"/>
    </row>
    <row r="2569" spans="13:13" x14ac:dyDescent="0.25">
      <c r="M2569" s="235"/>
    </row>
    <row r="2570" spans="13:13" x14ac:dyDescent="0.25">
      <c r="M2570" s="235"/>
    </row>
    <row r="2571" spans="13:13" x14ac:dyDescent="0.25">
      <c r="M2571" s="235"/>
    </row>
    <row r="2572" spans="13:13" x14ac:dyDescent="0.25">
      <c r="M2572" s="235"/>
    </row>
    <row r="2573" spans="13:13" x14ac:dyDescent="0.25">
      <c r="M2573" s="235"/>
    </row>
    <row r="2574" spans="13:13" x14ac:dyDescent="0.25">
      <c r="M2574" s="235"/>
    </row>
    <row r="2575" spans="13:13" x14ac:dyDescent="0.25">
      <c r="M2575" s="235"/>
    </row>
    <row r="2576" spans="13:13" x14ac:dyDescent="0.25">
      <c r="M2576" s="235"/>
    </row>
    <row r="2577" spans="13:13" x14ac:dyDescent="0.25">
      <c r="M2577" s="235"/>
    </row>
    <row r="2578" spans="13:13" x14ac:dyDescent="0.25">
      <c r="M2578" s="235"/>
    </row>
    <row r="2579" spans="13:13" x14ac:dyDescent="0.25">
      <c r="M2579" s="235"/>
    </row>
    <row r="2580" spans="13:13" x14ac:dyDescent="0.25">
      <c r="M2580" s="235"/>
    </row>
    <row r="2581" spans="13:13" x14ac:dyDescent="0.25">
      <c r="M2581" s="235"/>
    </row>
    <row r="2582" spans="13:13" x14ac:dyDescent="0.25">
      <c r="M2582" s="235"/>
    </row>
    <row r="2583" spans="13:13" x14ac:dyDescent="0.25">
      <c r="M2583" s="235"/>
    </row>
    <row r="2584" spans="13:13" x14ac:dyDescent="0.25">
      <c r="M2584" s="235"/>
    </row>
    <row r="2585" spans="13:13" x14ac:dyDescent="0.25">
      <c r="M2585" s="235"/>
    </row>
    <row r="2586" spans="13:13" x14ac:dyDescent="0.25">
      <c r="M2586" s="235"/>
    </row>
    <row r="2587" spans="13:13" x14ac:dyDescent="0.25">
      <c r="M2587" s="235"/>
    </row>
    <row r="2588" spans="13:13" x14ac:dyDescent="0.25">
      <c r="M2588" s="235"/>
    </row>
    <row r="2589" spans="13:13" x14ac:dyDescent="0.25">
      <c r="M2589" s="235"/>
    </row>
    <row r="2590" spans="13:13" x14ac:dyDescent="0.25">
      <c r="M2590" s="235"/>
    </row>
    <row r="2591" spans="13:13" x14ac:dyDescent="0.25">
      <c r="M2591" s="235"/>
    </row>
    <row r="2592" spans="13:13" x14ac:dyDescent="0.25">
      <c r="M2592" s="235"/>
    </row>
    <row r="2593" spans="13:13" x14ac:dyDescent="0.25">
      <c r="M2593" s="235"/>
    </row>
    <row r="2594" spans="13:13" x14ac:dyDescent="0.25">
      <c r="M2594" s="235"/>
    </row>
    <row r="2595" spans="13:13" x14ac:dyDescent="0.25">
      <c r="M2595" s="235"/>
    </row>
    <row r="2596" spans="13:13" x14ac:dyDescent="0.25">
      <c r="M2596" s="235"/>
    </row>
    <row r="2597" spans="13:13" x14ac:dyDescent="0.25">
      <c r="M2597" s="235"/>
    </row>
    <row r="2598" spans="13:13" x14ac:dyDescent="0.25">
      <c r="M2598" s="235"/>
    </row>
    <row r="2599" spans="13:13" x14ac:dyDescent="0.25">
      <c r="M2599" s="235"/>
    </row>
    <row r="2600" spans="13:13" x14ac:dyDescent="0.25">
      <c r="M2600" s="235"/>
    </row>
    <row r="2601" spans="13:13" x14ac:dyDescent="0.25">
      <c r="M2601" s="235"/>
    </row>
    <row r="2602" spans="13:13" x14ac:dyDescent="0.25">
      <c r="M2602" s="235"/>
    </row>
    <row r="2603" spans="13:13" x14ac:dyDescent="0.25">
      <c r="M2603" s="235"/>
    </row>
    <row r="2604" spans="13:13" x14ac:dyDescent="0.25">
      <c r="M2604" s="235"/>
    </row>
    <row r="2605" spans="13:13" x14ac:dyDescent="0.25">
      <c r="M2605" s="235"/>
    </row>
    <row r="2606" spans="13:13" x14ac:dyDescent="0.25">
      <c r="M2606" s="235"/>
    </row>
    <row r="2607" spans="13:13" x14ac:dyDescent="0.25">
      <c r="M2607" s="235"/>
    </row>
    <row r="2608" spans="13:13" x14ac:dyDescent="0.25">
      <c r="M2608" s="235"/>
    </row>
    <row r="2609" spans="13:13" x14ac:dyDescent="0.25">
      <c r="M2609" s="235"/>
    </row>
    <row r="2610" spans="13:13" x14ac:dyDescent="0.25">
      <c r="M2610" s="235"/>
    </row>
    <row r="2611" spans="13:13" x14ac:dyDescent="0.25">
      <c r="M2611" s="235"/>
    </row>
    <row r="2612" spans="13:13" x14ac:dyDescent="0.25">
      <c r="M2612" s="235"/>
    </row>
    <row r="2613" spans="13:13" x14ac:dyDescent="0.25">
      <c r="M2613" s="235"/>
    </row>
    <row r="2614" spans="13:13" x14ac:dyDescent="0.25">
      <c r="M2614" s="235"/>
    </row>
    <row r="2615" spans="13:13" x14ac:dyDescent="0.25">
      <c r="M2615" s="235"/>
    </row>
    <row r="2616" spans="13:13" x14ac:dyDescent="0.25">
      <c r="M2616" s="235"/>
    </row>
    <row r="2617" spans="13:13" x14ac:dyDescent="0.25">
      <c r="M2617" s="235"/>
    </row>
    <row r="2618" spans="13:13" x14ac:dyDescent="0.25">
      <c r="M2618" s="235"/>
    </row>
    <row r="2619" spans="13:13" x14ac:dyDescent="0.25">
      <c r="M2619" s="235"/>
    </row>
    <row r="2620" spans="13:13" x14ac:dyDescent="0.25">
      <c r="M2620" s="235"/>
    </row>
    <row r="2621" spans="13:13" x14ac:dyDescent="0.25">
      <c r="M2621" s="235"/>
    </row>
    <row r="2622" spans="13:13" x14ac:dyDescent="0.25">
      <c r="M2622" s="235"/>
    </row>
    <row r="2623" spans="13:13" x14ac:dyDescent="0.25">
      <c r="M2623" s="235"/>
    </row>
    <row r="2624" spans="13:13" x14ac:dyDescent="0.25">
      <c r="M2624" s="235"/>
    </row>
    <row r="2625" spans="13:13" x14ac:dyDescent="0.25">
      <c r="M2625" s="235"/>
    </row>
    <row r="2626" spans="13:13" x14ac:dyDescent="0.25">
      <c r="M2626" s="235"/>
    </row>
    <row r="2627" spans="13:13" x14ac:dyDescent="0.25">
      <c r="M2627" s="235"/>
    </row>
    <row r="2628" spans="13:13" x14ac:dyDescent="0.25">
      <c r="M2628" s="235"/>
    </row>
    <row r="2629" spans="13:13" x14ac:dyDescent="0.25">
      <c r="M2629" s="235"/>
    </row>
    <row r="2630" spans="13:13" x14ac:dyDescent="0.25">
      <c r="M2630" s="235"/>
    </row>
    <row r="2631" spans="13:13" x14ac:dyDescent="0.25">
      <c r="M2631" s="235"/>
    </row>
    <row r="2632" spans="13:13" x14ac:dyDescent="0.25">
      <c r="M2632" s="235"/>
    </row>
    <row r="2633" spans="13:13" x14ac:dyDescent="0.25">
      <c r="M2633" s="235"/>
    </row>
    <row r="2634" spans="13:13" x14ac:dyDescent="0.25">
      <c r="M2634" s="235"/>
    </row>
    <row r="2635" spans="13:13" x14ac:dyDescent="0.25">
      <c r="M2635" s="235"/>
    </row>
    <row r="2636" spans="13:13" x14ac:dyDescent="0.25">
      <c r="M2636" s="235"/>
    </row>
    <row r="2637" spans="13:13" x14ac:dyDescent="0.25">
      <c r="M2637" s="235"/>
    </row>
    <row r="2638" spans="13:13" x14ac:dyDescent="0.25">
      <c r="M2638" s="235"/>
    </row>
    <row r="2639" spans="13:13" x14ac:dyDescent="0.25">
      <c r="M2639" s="235"/>
    </row>
    <row r="2640" spans="13:13" x14ac:dyDescent="0.25">
      <c r="M2640" s="235"/>
    </row>
    <row r="2641" spans="13:13" x14ac:dyDescent="0.25">
      <c r="M2641" s="235"/>
    </row>
    <row r="2642" spans="13:13" x14ac:dyDescent="0.25">
      <c r="M2642" s="235"/>
    </row>
    <row r="2643" spans="13:13" x14ac:dyDescent="0.25">
      <c r="M2643" s="235"/>
    </row>
    <row r="2644" spans="13:13" x14ac:dyDescent="0.25">
      <c r="M2644" s="235"/>
    </row>
    <row r="2645" spans="13:13" x14ac:dyDescent="0.25">
      <c r="M2645" s="235"/>
    </row>
    <row r="2646" spans="13:13" x14ac:dyDescent="0.25">
      <c r="M2646" s="235"/>
    </row>
    <row r="2647" spans="13:13" x14ac:dyDescent="0.25">
      <c r="M2647" s="235"/>
    </row>
    <row r="2648" spans="13:13" x14ac:dyDescent="0.25">
      <c r="M2648" s="235"/>
    </row>
    <row r="2649" spans="13:13" x14ac:dyDescent="0.25">
      <c r="M2649" s="235"/>
    </row>
    <row r="2650" spans="13:13" x14ac:dyDescent="0.25">
      <c r="M2650" s="235"/>
    </row>
    <row r="2651" spans="13:13" x14ac:dyDescent="0.25">
      <c r="M2651" s="235"/>
    </row>
    <row r="2652" spans="13:13" x14ac:dyDescent="0.25">
      <c r="M2652" s="235"/>
    </row>
    <row r="2653" spans="13:13" x14ac:dyDescent="0.25">
      <c r="M2653" s="235"/>
    </row>
    <row r="2654" spans="13:13" x14ac:dyDescent="0.25">
      <c r="M2654" s="235"/>
    </row>
    <row r="2655" spans="13:13" x14ac:dyDescent="0.25">
      <c r="M2655" s="235"/>
    </row>
    <row r="2656" spans="13:13" x14ac:dyDescent="0.25">
      <c r="M2656" s="235"/>
    </row>
    <row r="2657" spans="13:13" x14ac:dyDescent="0.25">
      <c r="M2657" s="235"/>
    </row>
    <row r="2658" spans="13:13" x14ac:dyDescent="0.25">
      <c r="M2658" s="235"/>
    </row>
    <row r="2659" spans="13:13" x14ac:dyDescent="0.25">
      <c r="M2659" s="235"/>
    </row>
    <row r="2660" spans="13:13" x14ac:dyDescent="0.25">
      <c r="M2660" s="235"/>
    </row>
    <row r="2661" spans="13:13" x14ac:dyDescent="0.25">
      <c r="M2661" s="235"/>
    </row>
    <row r="2662" spans="13:13" x14ac:dyDescent="0.25">
      <c r="M2662" s="235"/>
    </row>
    <row r="2663" spans="13:13" x14ac:dyDescent="0.25">
      <c r="M2663" s="235"/>
    </row>
    <row r="2664" spans="13:13" x14ac:dyDescent="0.25">
      <c r="M2664" s="235"/>
    </row>
    <row r="2665" spans="13:13" x14ac:dyDescent="0.25">
      <c r="M2665" s="235"/>
    </row>
    <row r="2666" spans="13:13" x14ac:dyDescent="0.25">
      <c r="M2666" s="235"/>
    </row>
    <row r="2667" spans="13:13" x14ac:dyDescent="0.25">
      <c r="M2667" s="235"/>
    </row>
    <row r="2668" spans="13:13" x14ac:dyDescent="0.25">
      <c r="M2668" s="235"/>
    </row>
    <row r="2669" spans="13:13" x14ac:dyDescent="0.25">
      <c r="M2669" s="235"/>
    </row>
    <row r="2670" spans="13:13" x14ac:dyDescent="0.25">
      <c r="M2670" s="235"/>
    </row>
    <row r="2671" spans="13:13" x14ac:dyDescent="0.25">
      <c r="M2671" s="235"/>
    </row>
    <row r="2672" spans="13:13" x14ac:dyDescent="0.25">
      <c r="M2672" s="235"/>
    </row>
    <row r="2673" spans="13:13" x14ac:dyDescent="0.25">
      <c r="M2673" s="235"/>
    </row>
    <row r="2674" spans="13:13" x14ac:dyDescent="0.25">
      <c r="M2674" s="235"/>
    </row>
    <row r="2675" spans="13:13" x14ac:dyDescent="0.25">
      <c r="M2675" s="235"/>
    </row>
    <row r="2676" spans="13:13" x14ac:dyDescent="0.25">
      <c r="M2676" s="235"/>
    </row>
    <row r="2677" spans="13:13" x14ac:dyDescent="0.25">
      <c r="M2677" s="235"/>
    </row>
    <row r="2678" spans="13:13" x14ac:dyDescent="0.25">
      <c r="M2678" s="235"/>
    </row>
    <row r="2679" spans="13:13" x14ac:dyDescent="0.25">
      <c r="M2679" s="235"/>
    </row>
    <row r="2680" spans="13:13" x14ac:dyDescent="0.25">
      <c r="M2680" s="235"/>
    </row>
    <row r="2681" spans="13:13" x14ac:dyDescent="0.25">
      <c r="M2681" s="235"/>
    </row>
    <row r="2682" spans="13:13" x14ac:dyDescent="0.25">
      <c r="M2682" s="235"/>
    </row>
    <row r="2683" spans="13:13" x14ac:dyDescent="0.25">
      <c r="M2683" s="235"/>
    </row>
    <row r="2684" spans="13:13" x14ac:dyDescent="0.25">
      <c r="M2684" s="235"/>
    </row>
    <row r="2685" spans="13:13" x14ac:dyDescent="0.25">
      <c r="M2685" s="235"/>
    </row>
    <row r="2686" spans="13:13" x14ac:dyDescent="0.25">
      <c r="M2686" s="235"/>
    </row>
    <row r="2687" spans="13:13" x14ac:dyDescent="0.25">
      <c r="M2687" s="235"/>
    </row>
    <row r="2688" spans="13:13" x14ac:dyDescent="0.25">
      <c r="M2688" s="235"/>
    </row>
    <row r="2689" spans="13:13" x14ac:dyDescent="0.25">
      <c r="M2689" s="235"/>
    </row>
    <row r="2690" spans="13:13" x14ac:dyDescent="0.25">
      <c r="M2690" s="235"/>
    </row>
    <row r="2691" spans="13:13" x14ac:dyDescent="0.25">
      <c r="M2691" s="235"/>
    </row>
    <row r="2692" spans="13:13" x14ac:dyDescent="0.25">
      <c r="M2692" s="235"/>
    </row>
    <row r="2693" spans="13:13" x14ac:dyDescent="0.25">
      <c r="M2693" s="235"/>
    </row>
    <row r="2694" spans="13:13" x14ac:dyDescent="0.25">
      <c r="M2694" s="235"/>
    </row>
    <row r="2695" spans="13:13" x14ac:dyDescent="0.25">
      <c r="M2695" s="235"/>
    </row>
    <row r="2696" spans="13:13" x14ac:dyDescent="0.25">
      <c r="M2696" s="235"/>
    </row>
    <row r="2697" spans="13:13" x14ac:dyDescent="0.25">
      <c r="M2697" s="235"/>
    </row>
    <row r="2698" spans="13:13" x14ac:dyDescent="0.25">
      <c r="M2698" s="235"/>
    </row>
    <row r="2699" spans="13:13" x14ac:dyDescent="0.25">
      <c r="M2699" s="235"/>
    </row>
    <row r="2700" spans="13:13" x14ac:dyDescent="0.25">
      <c r="M2700" s="235"/>
    </row>
    <row r="2701" spans="13:13" x14ac:dyDescent="0.25">
      <c r="M2701" s="235"/>
    </row>
    <row r="2702" spans="13:13" x14ac:dyDescent="0.25">
      <c r="M2702" s="235"/>
    </row>
    <row r="2703" spans="13:13" x14ac:dyDescent="0.25">
      <c r="M2703" s="235"/>
    </row>
    <row r="2704" spans="13:13" x14ac:dyDescent="0.25">
      <c r="M2704" s="235"/>
    </row>
    <row r="2705" spans="13:13" x14ac:dyDescent="0.25">
      <c r="M2705" s="235"/>
    </row>
    <row r="2706" spans="13:13" x14ac:dyDescent="0.25">
      <c r="M2706" s="235"/>
    </row>
    <row r="2707" spans="13:13" x14ac:dyDescent="0.25">
      <c r="M2707" s="235"/>
    </row>
    <row r="2708" spans="13:13" x14ac:dyDescent="0.25">
      <c r="M2708" s="235"/>
    </row>
    <row r="2709" spans="13:13" x14ac:dyDescent="0.25">
      <c r="M2709" s="235"/>
    </row>
    <row r="2710" spans="13:13" x14ac:dyDescent="0.25">
      <c r="M2710" s="235"/>
    </row>
    <row r="2711" spans="13:13" x14ac:dyDescent="0.25">
      <c r="M2711" s="235"/>
    </row>
    <row r="2712" spans="13:13" x14ac:dyDescent="0.25">
      <c r="M2712" s="235"/>
    </row>
    <row r="2713" spans="13:13" x14ac:dyDescent="0.25">
      <c r="M2713" s="235"/>
    </row>
    <row r="2714" spans="13:13" x14ac:dyDescent="0.25">
      <c r="M2714" s="235"/>
    </row>
    <row r="2715" spans="13:13" x14ac:dyDescent="0.25">
      <c r="M2715" s="235"/>
    </row>
    <row r="2716" spans="13:13" x14ac:dyDescent="0.25">
      <c r="M2716" s="235"/>
    </row>
    <row r="2717" spans="13:13" x14ac:dyDescent="0.25">
      <c r="M2717" s="235"/>
    </row>
    <row r="2718" spans="13:13" x14ac:dyDescent="0.25">
      <c r="M2718" s="235"/>
    </row>
    <row r="2719" spans="13:13" x14ac:dyDescent="0.25">
      <c r="M2719" s="235"/>
    </row>
    <row r="2720" spans="13:13" x14ac:dyDescent="0.25">
      <c r="M2720" s="235"/>
    </row>
    <row r="2721" spans="13:13" x14ac:dyDescent="0.25">
      <c r="M2721" s="235"/>
    </row>
    <row r="2722" spans="13:13" x14ac:dyDescent="0.25">
      <c r="M2722" s="235"/>
    </row>
    <row r="2723" spans="13:13" x14ac:dyDescent="0.25">
      <c r="M2723" s="235"/>
    </row>
    <row r="2724" spans="13:13" x14ac:dyDescent="0.25">
      <c r="M2724" s="235"/>
    </row>
    <row r="2725" spans="13:13" x14ac:dyDescent="0.25">
      <c r="M2725" s="235"/>
    </row>
    <row r="2726" spans="13:13" x14ac:dyDescent="0.25">
      <c r="M2726" s="235"/>
    </row>
    <row r="2727" spans="13:13" x14ac:dyDescent="0.25">
      <c r="M2727" s="235"/>
    </row>
    <row r="2728" spans="13:13" x14ac:dyDescent="0.25">
      <c r="M2728" s="235"/>
    </row>
    <row r="2729" spans="13:13" x14ac:dyDescent="0.25">
      <c r="M2729" s="235"/>
    </row>
    <row r="2730" spans="13:13" x14ac:dyDescent="0.25">
      <c r="M2730" s="235"/>
    </row>
    <row r="2731" spans="13:13" x14ac:dyDescent="0.25">
      <c r="M2731" s="235"/>
    </row>
    <row r="2732" spans="13:13" x14ac:dyDescent="0.25">
      <c r="M2732" s="235"/>
    </row>
    <row r="2733" spans="13:13" x14ac:dyDescent="0.25">
      <c r="M2733" s="235"/>
    </row>
    <row r="2734" spans="13:13" x14ac:dyDescent="0.25">
      <c r="M2734" s="235"/>
    </row>
    <row r="2735" spans="13:13" x14ac:dyDescent="0.25">
      <c r="M2735" s="235"/>
    </row>
    <row r="2736" spans="13:13" x14ac:dyDescent="0.25">
      <c r="M2736" s="235"/>
    </row>
    <row r="2737" spans="13:13" x14ac:dyDescent="0.25">
      <c r="M2737" s="235"/>
    </row>
    <row r="2738" spans="13:13" x14ac:dyDescent="0.25">
      <c r="M2738" s="235"/>
    </row>
    <row r="2739" spans="13:13" x14ac:dyDescent="0.25">
      <c r="M2739" s="235"/>
    </row>
    <row r="2740" spans="13:13" x14ac:dyDescent="0.25">
      <c r="M2740" s="235"/>
    </row>
    <row r="2741" spans="13:13" x14ac:dyDescent="0.25">
      <c r="M2741" s="235"/>
    </row>
    <row r="2742" spans="13:13" x14ac:dyDescent="0.25">
      <c r="M2742" s="235"/>
    </row>
    <row r="2743" spans="13:13" x14ac:dyDescent="0.25">
      <c r="M2743" s="235"/>
    </row>
    <row r="2744" spans="13:13" x14ac:dyDescent="0.25">
      <c r="M2744" s="235"/>
    </row>
    <row r="2745" spans="13:13" x14ac:dyDescent="0.25">
      <c r="M2745" s="235"/>
    </row>
    <row r="2746" spans="13:13" x14ac:dyDescent="0.25">
      <c r="M2746" s="235"/>
    </row>
    <row r="2747" spans="13:13" x14ac:dyDescent="0.25">
      <c r="M2747" s="235"/>
    </row>
    <row r="2748" spans="13:13" x14ac:dyDescent="0.25">
      <c r="M2748" s="235"/>
    </row>
    <row r="2749" spans="13:13" x14ac:dyDescent="0.25">
      <c r="M2749" s="235"/>
    </row>
    <row r="2750" spans="13:13" x14ac:dyDescent="0.25">
      <c r="M2750" s="235"/>
    </row>
    <row r="2751" spans="13:13" x14ac:dyDescent="0.25">
      <c r="M2751" s="235"/>
    </row>
    <row r="2752" spans="13:13" x14ac:dyDescent="0.25">
      <c r="M2752" s="235"/>
    </row>
    <row r="2753" spans="13:13" x14ac:dyDescent="0.25">
      <c r="M2753" s="235"/>
    </row>
    <row r="2754" spans="13:13" x14ac:dyDescent="0.25">
      <c r="M2754" s="235"/>
    </row>
    <row r="2755" spans="13:13" x14ac:dyDescent="0.25">
      <c r="M2755" s="235"/>
    </row>
    <row r="2756" spans="13:13" x14ac:dyDescent="0.25">
      <c r="M2756" s="235"/>
    </row>
    <row r="2757" spans="13:13" x14ac:dyDescent="0.25">
      <c r="M2757" s="235"/>
    </row>
    <row r="2758" spans="13:13" x14ac:dyDescent="0.25">
      <c r="M2758" s="235"/>
    </row>
    <row r="2759" spans="13:13" x14ac:dyDescent="0.25">
      <c r="M2759" s="235"/>
    </row>
    <row r="2760" spans="13:13" x14ac:dyDescent="0.25">
      <c r="M2760" s="235"/>
    </row>
    <row r="2761" spans="13:13" x14ac:dyDescent="0.25">
      <c r="M2761" s="235"/>
    </row>
    <row r="2762" spans="13:13" x14ac:dyDescent="0.25">
      <c r="M2762" s="235"/>
    </row>
    <row r="2763" spans="13:13" x14ac:dyDescent="0.25">
      <c r="M2763" s="235"/>
    </row>
    <row r="2764" spans="13:13" x14ac:dyDescent="0.25">
      <c r="M2764" s="235"/>
    </row>
    <row r="2765" spans="13:13" x14ac:dyDescent="0.25">
      <c r="M2765" s="235"/>
    </row>
    <row r="2766" spans="13:13" x14ac:dyDescent="0.25">
      <c r="M2766" s="235"/>
    </row>
    <row r="2767" spans="13:13" x14ac:dyDescent="0.25">
      <c r="M2767" s="235"/>
    </row>
    <row r="2768" spans="13:13" x14ac:dyDescent="0.25">
      <c r="M2768" s="235"/>
    </row>
    <row r="2769" spans="13:13" x14ac:dyDescent="0.25">
      <c r="M2769" s="235"/>
    </row>
    <row r="2770" spans="13:13" x14ac:dyDescent="0.25">
      <c r="M2770" s="235"/>
    </row>
    <row r="2771" spans="13:13" x14ac:dyDescent="0.25">
      <c r="M2771" s="235"/>
    </row>
    <row r="2772" spans="13:13" x14ac:dyDescent="0.25">
      <c r="M2772" s="235"/>
    </row>
    <row r="2773" spans="13:13" x14ac:dyDescent="0.25">
      <c r="M2773" s="235"/>
    </row>
    <row r="2774" spans="13:13" x14ac:dyDescent="0.25">
      <c r="M2774" s="235"/>
    </row>
    <row r="2775" spans="13:13" x14ac:dyDescent="0.25">
      <c r="M2775" s="235"/>
    </row>
    <row r="2776" spans="13:13" x14ac:dyDescent="0.25">
      <c r="M2776" s="235"/>
    </row>
    <row r="2777" spans="13:13" x14ac:dyDescent="0.25">
      <c r="M2777" s="235"/>
    </row>
    <row r="2778" spans="13:13" x14ac:dyDescent="0.25">
      <c r="M2778" s="235"/>
    </row>
    <row r="2779" spans="13:13" x14ac:dyDescent="0.25">
      <c r="M2779" s="235"/>
    </row>
    <row r="2780" spans="13:13" x14ac:dyDescent="0.25">
      <c r="M2780" s="235"/>
    </row>
    <row r="2781" spans="13:13" x14ac:dyDescent="0.25">
      <c r="M2781" s="235"/>
    </row>
    <row r="2782" spans="13:13" x14ac:dyDescent="0.25">
      <c r="M2782" s="235"/>
    </row>
    <row r="2783" spans="13:13" x14ac:dyDescent="0.25">
      <c r="M2783" s="235"/>
    </row>
    <row r="2784" spans="13:13" x14ac:dyDescent="0.25">
      <c r="M2784" s="235"/>
    </row>
    <row r="2785" spans="13:13" x14ac:dyDescent="0.25">
      <c r="M2785" s="235"/>
    </row>
    <row r="2786" spans="13:13" x14ac:dyDescent="0.25">
      <c r="M2786" s="235"/>
    </row>
    <row r="2787" spans="13:13" x14ac:dyDescent="0.25">
      <c r="M2787" s="235"/>
    </row>
    <row r="2788" spans="13:13" x14ac:dyDescent="0.25">
      <c r="M2788" s="235"/>
    </row>
    <row r="2789" spans="13:13" x14ac:dyDescent="0.25">
      <c r="M2789" s="235"/>
    </row>
    <row r="2790" spans="13:13" x14ac:dyDescent="0.25">
      <c r="M2790" s="235"/>
    </row>
    <row r="2791" spans="13:13" x14ac:dyDescent="0.25">
      <c r="M2791" s="235"/>
    </row>
    <row r="2792" spans="13:13" x14ac:dyDescent="0.25">
      <c r="M2792" s="235"/>
    </row>
    <row r="2793" spans="13:13" x14ac:dyDescent="0.25">
      <c r="M2793" s="235"/>
    </row>
    <row r="2794" spans="13:13" x14ac:dyDescent="0.25">
      <c r="M2794" s="235"/>
    </row>
    <row r="2795" spans="13:13" x14ac:dyDescent="0.25">
      <c r="M2795" s="235"/>
    </row>
    <row r="2796" spans="13:13" x14ac:dyDescent="0.25">
      <c r="M2796" s="235"/>
    </row>
    <row r="2797" spans="13:13" x14ac:dyDescent="0.25">
      <c r="M2797" s="235"/>
    </row>
    <row r="2798" spans="13:13" x14ac:dyDescent="0.25">
      <c r="M2798" s="235"/>
    </row>
    <row r="2799" spans="13:13" x14ac:dyDescent="0.25">
      <c r="M2799" s="235"/>
    </row>
    <row r="2800" spans="13:13" x14ac:dyDescent="0.25">
      <c r="M2800" s="235"/>
    </row>
    <row r="2801" spans="13:13" x14ac:dyDescent="0.25">
      <c r="M2801" s="235"/>
    </row>
    <row r="2802" spans="13:13" x14ac:dyDescent="0.25">
      <c r="M2802" s="235"/>
    </row>
    <row r="2803" spans="13:13" x14ac:dyDescent="0.25">
      <c r="M2803" s="235"/>
    </row>
    <row r="2804" spans="13:13" x14ac:dyDescent="0.25">
      <c r="M2804" s="235"/>
    </row>
    <row r="2805" spans="13:13" x14ac:dyDescent="0.25">
      <c r="M2805" s="235"/>
    </row>
    <row r="2806" spans="13:13" x14ac:dyDescent="0.25">
      <c r="M2806" s="235"/>
    </row>
    <row r="2807" spans="13:13" x14ac:dyDescent="0.25">
      <c r="M2807" s="235"/>
    </row>
    <row r="2808" spans="13:13" x14ac:dyDescent="0.25">
      <c r="M2808" s="235"/>
    </row>
    <row r="2809" spans="13:13" x14ac:dyDescent="0.25">
      <c r="M2809" s="235"/>
    </row>
    <row r="2810" spans="13:13" x14ac:dyDescent="0.25">
      <c r="M2810" s="235"/>
    </row>
    <row r="2811" spans="13:13" x14ac:dyDescent="0.25">
      <c r="M2811" s="235"/>
    </row>
    <row r="2812" spans="13:13" x14ac:dyDescent="0.25">
      <c r="M2812" s="235"/>
    </row>
    <row r="2813" spans="13:13" x14ac:dyDescent="0.25">
      <c r="M2813" s="235"/>
    </row>
    <row r="2814" spans="13:13" x14ac:dyDescent="0.25">
      <c r="M2814" s="235"/>
    </row>
    <row r="2815" spans="13:13" x14ac:dyDescent="0.25">
      <c r="M2815" s="235"/>
    </row>
    <row r="2816" spans="13:13" x14ac:dyDescent="0.25">
      <c r="M2816" s="235"/>
    </row>
    <row r="2817" spans="13:13" x14ac:dyDescent="0.25">
      <c r="M2817" s="235"/>
    </row>
    <row r="2818" spans="13:13" x14ac:dyDescent="0.25">
      <c r="M2818" s="235"/>
    </row>
    <row r="2819" spans="13:13" x14ac:dyDescent="0.25">
      <c r="M2819" s="235"/>
    </row>
    <row r="2820" spans="13:13" x14ac:dyDescent="0.25">
      <c r="M2820" s="235"/>
    </row>
    <row r="2821" spans="13:13" x14ac:dyDescent="0.25">
      <c r="M2821" s="235"/>
    </row>
    <row r="2822" spans="13:13" x14ac:dyDescent="0.25">
      <c r="M2822" s="235"/>
    </row>
    <row r="2823" spans="13:13" x14ac:dyDescent="0.25">
      <c r="M2823" s="235"/>
    </row>
    <row r="2824" spans="13:13" x14ac:dyDescent="0.25">
      <c r="M2824" s="235"/>
    </row>
    <row r="2825" spans="13:13" x14ac:dyDescent="0.25">
      <c r="M2825" s="235"/>
    </row>
    <row r="2826" spans="13:13" x14ac:dyDescent="0.25">
      <c r="M2826" s="235"/>
    </row>
    <row r="2827" spans="13:13" x14ac:dyDescent="0.25">
      <c r="M2827" s="235"/>
    </row>
    <row r="2828" spans="13:13" x14ac:dyDescent="0.25">
      <c r="M2828" s="235"/>
    </row>
    <row r="2829" spans="13:13" x14ac:dyDescent="0.25">
      <c r="M2829" s="235"/>
    </row>
    <row r="2830" spans="13:13" x14ac:dyDescent="0.25">
      <c r="M2830" s="235"/>
    </row>
    <row r="2831" spans="13:13" x14ac:dyDescent="0.25">
      <c r="M2831" s="235"/>
    </row>
    <row r="2832" spans="13:13" x14ac:dyDescent="0.25">
      <c r="M2832" s="235"/>
    </row>
    <row r="2833" spans="13:13" x14ac:dyDescent="0.25">
      <c r="M2833" s="235"/>
    </row>
    <row r="2834" spans="13:13" x14ac:dyDescent="0.25">
      <c r="M2834" s="235"/>
    </row>
    <row r="2835" spans="13:13" x14ac:dyDescent="0.25">
      <c r="M2835" s="235"/>
    </row>
    <row r="2836" spans="13:13" x14ac:dyDescent="0.25">
      <c r="M2836" s="235"/>
    </row>
    <row r="2837" spans="13:13" x14ac:dyDescent="0.25">
      <c r="M2837" s="235"/>
    </row>
    <row r="2838" spans="13:13" x14ac:dyDescent="0.25">
      <c r="M2838" s="235"/>
    </row>
    <row r="2839" spans="13:13" x14ac:dyDescent="0.25">
      <c r="M2839" s="235"/>
    </row>
    <row r="2840" spans="13:13" x14ac:dyDescent="0.25">
      <c r="M2840" s="235"/>
    </row>
    <row r="2841" spans="13:13" x14ac:dyDescent="0.25">
      <c r="M2841" s="235"/>
    </row>
    <row r="2842" spans="13:13" x14ac:dyDescent="0.25">
      <c r="M2842" s="235"/>
    </row>
    <row r="2843" spans="13:13" x14ac:dyDescent="0.25">
      <c r="M2843" s="235"/>
    </row>
    <row r="2844" spans="13:13" x14ac:dyDescent="0.25">
      <c r="M2844" s="235"/>
    </row>
    <row r="2845" spans="13:13" x14ac:dyDescent="0.25">
      <c r="M2845" s="235"/>
    </row>
    <row r="2846" spans="13:13" x14ac:dyDescent="0.25">
      <c r="M2846" s="235"/>
    </row>
    <row r="2847" spans="13:13" x14ac:dyDescent="0.25">
      <c r="M2847" s="235"/>
    </row>
    <row r="2848" spans="13:13" x14ac:dyDescent="0.25">
      <c r="M2848" s="235"/>
    </row>
    <row r="2849" spans="13:13" x14ac:dyDescent="0.25">
      <c r="M2849" s="235"/>
    </row>
    <row r="2850" spans="13:13" x14ac:dyDescent="0.25">
      <c r="M2850" s="235"/>
    </row>
    <row r="2851" spans="13:13" x14ac:dyDescent="0.25">
      <c r="M2851" s="235"/>
    </row>
    <row r="2852" spans="13:13" x14ac:dyDescent="0.25">
      <c r="M2852" s="235"/>
    </row>
    <row r="2853" spans="13:13" x14ac:dyDescent="0.25">
      <c r="M2853" s="235"/>
    </row>
    <row r="2854" spans="13:13" x14ac:dyDescent="0.25">
      <c r="M2854" s="235"/>
    </row>
    <row r="2855" spans="13:13" x14ac:dyDescent="0.25">
      <c r="M2855" s="235"/>
    </row>
    <row r="2856" spans="13:13" x14ac:dyDescent="0.25">
      <c r="M2856" s="235"/>
    </row>
    <row r="2857" spans="13:13" x14ac:dyDescent="0.25">
      <c r="M2857" s="235"/>
    </row>
    <row r="2858" spans="13:13" x14ac:dyDescent="0.25">
      <c r="M2858" s="235"/>
    </row>
    <row r="2859" spans="13:13" x14ac:dyDescent="0.25">
      <c r="M2859" s="235"/>
    </row>
    <row r="2860" spans="13:13" x14ac:dyDescent="0.25">
      <c r="M2860" s="235"/>
    </row>
    <row r="2861" spans="13:13" x14ac:dyDescent="0.25">
      <c r="M2861" s="235"/>
    </row>
    <row r="2862" spans="13:13" x14ac:dyDescent="0.25">
      <c r="M2862" s="235"/>
    </row>
    <row r="2863" spans="13:13" x14ac:dyDescent="0.25">
      <c r="M2863" s="235"/>
    </row>
    <row r="2864" spans="13:13" x14ac:dyDescent="0.25">
      <c r="M2864" s="235"/>
    </row>
    <row r="2865" spans="13:13" x14ac:dyDescent="0.25">
      <c r="M2865" s="235"/>
    </row>
    <row r="2866" spans="13:13" x14ac:dyDescent="0.25">
      <c r="M2866" s="235"/>
    </row>
    <row r="2867" spans="13:13" x14ac:dyDescent="0.25">
      <c r="M2867" s="235"/>
    </row>
    <row r="2868" spans="13:13" x14ac:dyDescent="0.25">
      <c r="M2868" s="235"/>
    </row>
    <row r="2869" spans="13:13" x14ac:dyDescent="0.25">
      <c r="M2869" s="235"/>
    </row>
    <row r="2870" spans="13:13" x14ac:dyDescent="0.25">
      <c r="M2870" s="235"/>
    </row>
    <row r="2871" spans="13:13" x14ac:dyDescent="0.25">
      <c r="M2871" s="235"/>
    </row>
    <row r="2872" spans="13:13" x14ac:dyDescent="0.25">
      <c r="M2872" s="235"/>
    </row>
    <row r="2873" spans="13:13" x14ac:dyDescent="0.25">
      <c r="M2873" s="235"/>
    </row>
    <row r="2874" spans="13:13" x14ac:dyDescent="0.25">
      <c r="M2874" s="235"/>
    </row>
    <row r="2875" spans="13:13" x14ac:dyDescent="0.25">
      <c r="M2875" s="235"/>
    </row>
    <row r="2876" spans="13:13" x14ac:dyDescent="0.25">
      <c r="M2876" s="235"/>
    </row>
    <row r="2877" spans="13:13" x14ac:dyDescent="0.25">
      <c r="M2877" s="235"/>
    </row>
    <row r="2878" spans="13:13" x14ac:dyDescent="0.25">
      <c r="M2878" s="235"/>
    </row>
    <row r="2879" spans="13:13" x14ac:dyDescent="0.25">
      <c r="M2879" s="235"/>
    </row>
    <row r="2880" spans="13:13" x14ac:dyDescent="0.25">
      <c r="M2880" s="235"/>
    </row>
    <row r="2881" spans="13:13" x14ac:dyDescent="0.25">
      <c r="M2881" s="235"/>
    </row>
    <row r="2882" spans="13:13" x14ac:dyDescent="0.25">
      <c r="M2882" s="235"/>
    </row>
    <row r="2883" spans="13:13" x14ac:dyDescent="0.25">
      <c r="M2883" s="235"/>
    </row>
    <row r="2884" spans="13:13" x14ac:dyDescent="0.25">
      <c r="M2884" s="235"/>
    </row>
    <row r="2885" spans="13:13" x14ac:dyDescent="0.25">
      <c r="M2885" s="235"/>
    </row>
    <row r="2886" spans="13:13" x14ac:dyDescent="0.25">
      <c r="M2886" s="235"/>
    </row>
    <row r="2887" spans="13:13" x14ac:dyDescent="0.25">
      <c r="M2887" s="235"/>
    </row>
    <row r="2888" spans="13:13" x14ac:dyDescent="0.25">
      <c r="M2888" s="235"/>
    </row>
    <row r="2889" spans="13:13" x14ac:dyDescent="0.25">
      <c r="M2889" s="235"/>
    </row>
    <row r="2890" spans="13:13" x14ac:dyDescent="0.25">
      <c r="M2890" s="235"/>
    </row>
    <row r="2891" spans="13:13" x14ac:dyDescent="0.25">
      <c r="M2891" s="235"/>
    </row>
    <row r="2892" spans="13:13" x14ac:dyDescent="0.25">
      <c r="M2892" s="235"/>
    </row>
    <row r="2893" spans="13:13" x14ac:dyDescent="0.25">
      <c r="M2893" s="235"/>
    </row>
    <row r="2894" spans="13:13" x14ac:dyDescent="0.25">
      <c r="M2894" s="235"/>
    </row>
    <row r="2895" spans="13:13" x14ac:dyDescent="0.25">
      <c r="M2895" s="235"/>
    </row>
    <row r="2896" spans="13:13" x14ac:dyDescent="0.25">
      <c r="M2896" s="235"/>
    </row>
    <row r="2897" spans="13:13" x14ac:dyDescent="0.25">
      <c r="M2897" s="235"/>
    </row>
    <row r="2898" spans="13:13" x14ac:dyDescent="0.25">
      <c r="M2898" s="235"/>
    </row>
    <row r="2899" spans="13:13" x14ac:dyDescent="0.25">
      <c r="M2899" s="235"/>
    </row>
    <row r="2900" spans="13:13" x14ac:dyDescent="0.25">
      <c r="M2900" s="235"/>
    </row>
    <row r="2901" spans="13:13" x14ac:dyDescent="0.25">
      <c r="M2901" s="235"/>
    </row>
    <row r="2902" spans="13:13" x14ac:dyDescent="0.25">
      <c r="M2902" s="235"/>
    </row>
    <row r="2903" spans="13:13" x14ac:dyDescent="0.25">
      <c r="M2903" s="235"/>
    </row>
    <row r="2904" spans="13:13" x14ac:dyDescent="0.25">
      <c r="M2904" s="235"/>
    </row>
    <row r="2905" spans="13:13" x14ac:dyDescent="0.25">
      <c r="M2905" s="235"/>
    </row>
    <row r="2906" spans="13:13" x14ac:dyDescent="0.25">
      <c r="M2906" s="235"/>
    </row>
    <row r="2907" spans="13:13" x14ac:dyDescent="0.25">
      <c r="M2907" s="235"/>
    </row>
    <row r="2908" spans="13:13" x14ac:dyDescent="0.25">
      <c r="M2908" s="235"/>
    </row>
    <row r="2909" spans="13:13" x14ac:dyDescent="0.25">
      <c r="M2909" s="235"/>
    </row>
    <row r="2910" spans="13:13" x14ac:dyDescent="0.25">
      <c r="M2910" s="235"/>
    </row>
    <row r="2911" spans="13:13" x14ac:dyDescent="0.25">
      <c r="M2911" s="235"/>
    </row>
    <row r="2912" spans="13:13" x14ac:dyDescent="0.25">
      <c r="M2912" s="235"/>
    </row>
    <row r="2913" spans="13:13" x14ac:dyDescent="0.25">
      <c r="M2913" s="235"/>
    </row>
    <row r="2914" spans="13:13" x14ac:dyDescent="0.25">
      <c r="M2914" s="235"/>
    </row>
    <row r="2915" spans="13:13" x14ac:dyDescent="0.25">
      <c r="M2915" s="235"/>
    </row>
    <row r="2916" spans="13:13" x14ac:dyDescent="0.25">
      <c r="M2916" s="235"/>
    </row>
    <row r="2917" spans="13:13" x14ac:dyDescent="0.25">
      <c r="M2917" s="235"/>
    </row>
    <row r="2918" spans="13:13" x14ac:dyDescent="0.25">
      <c r="M2918" s="235"/>
    </row>
    <row r="2919" spans="13:13" x14ac:dyDescent="0.25">
      <c r="M2919" s="235"/>
    </row>
    <row r="2920" spans="13:13" x14ac:dyDescent="0.25">
      <c r="M2920" s="235"/>
    </row>
    <row r="2921" spans="13:13" x14ac:dyDescent="0.25">
      <c r="M2921" s="235"/>
    </row>
    <row r="2922" spans="13:13" x14ac:dyDescent="0.25">
      <c r="M2922" s="235"/>
    </row>
    <row r="2923" spans="13:13" x14ac:dyDescent="0.25">
      <c r="M2923" s="235"/>
    </row>
    <row r="2924" spans="13:13" x14ac:dyDescent="0.25">
      <c r="M2924" s="235"/>
    </row>
    <row r="2925" spans="13:13" x14ac:dyDescent="0.25">
      <c r="M2925" s="235"/>
    </row>
    <row r="2926" spans="13:13" x14ac:dyDescent="0.25">
      <c r="M2926" s="235"/>
    </row>
    <row r="2927" spans="13:13" x14ac:dyDescent="0.25">
      <c r="M2927" s="235"/>
    </row>
    <row r="2928" spans="13:13" x14ac:dyDescent="0.25">
      <c r="M2928" s="235"/>
    </row>
    <row r="2929" spans="13:13" x14ac:dyDescent="0.25">
      <c r="M2929" s="235"/>
    </row>
    <row r="2930" spans="13:13" x14ac:dyDescent="0.25">
      <c r="M2930" s="235"/>
    </row>
    <row r="2931" spans="13:13" x14ac:dyDescent="0.25">
      <c r="M2931" s="235"/>
    </row>
    <row r="2932" spans="13:13" x14ac:dyDescent="0.25">
      <c r="M2932" s="235"/>
    </row>
    <row r="2933" spans="13:13" x14ac:dyDescent="0.25">
      <c r="M2933" s="235"/>
    </row>
    <row r="2934" spans="13:13" x14ac:dyDescent="0.25">
      <c r="M2934" s="235"/>
    </row>
    <row r="2935" spans="13:13" x14ac:dyDescent="0.25">
      <c r="M2935" s="235"/>
    </row>
    <row r="2936" spans="13:13" x14ac:dyDescent="0.25">
      <c r="M2936" s="235"/>
    </row>
    <row r="2937" spans="13:13" x14ac:dyDescent="0.25">
      <c r="M2937" s="235"/>
    </row>
    <row r="2938" spans="13:13" x14ac:dyDescent="0.25">
      <c r="M2938" s="235"/>
    </row>
    <row r="2939" spans="13:13" x14ac:dyDescent="0.25">
      <c r="M2939" s="235"/>
    </row>
    <row r="2940" spans="13:13" x14ac:dyDescent="0.25">
      <c r="M2940" s="235"/>
    </row>
    <row r="2941" spans="13:13" x14ac:dyDescent="0.25">
      <c r="M2941" s="235"/>
    </row>
    <row r="2942" spans="13:13" x14ac:dyDescent="0.25">
      <c r="M2942" s="235"/>
    </row>
    <row r="2943" spans="13:13" x14ac:dyDescent="0.25">
      <c r="M2943" s="235"/>
    </row>
    <row r="2944" spans="13:13" x14ac:dyDescent="0.25">
      <c r="M2944" s="235"/>
    </row>
    <row r="2945" spans="13:13" x14ac:dyDescent="0.25">
      <c r="M2945" s="235"/>
    </row>
    <row r="2946" spans="13:13" x14ac:dyDescent="0.25">
      <c r="M2946" s="235"/>
    </row>
    <row r="2947" spans="13:13" x14ac:dyDescent="0.25">
      <c r="M2947" s="235"/>
    </row>
    <row r="2948" spans="13:13" x14ac:dyDescent="0.25">
      <c r="M2948" s="235"/>
    </row>
    <row r="2949" spans="13:13" x14ac:dyDescent="0.25">
      <c r="M2949" s="235"/>
    </row>
    <row r="2950" spans="13:13" x14ac:dyDescent="0.25">
      <c r="M2950" s="235"/>
    </row>
    <row r="2951" spans="13:13" x14ac:dyDescent="0.25">
      <c r="M2951" s="235"/>
    </row>
    <row r="2952" spans="13:13" x14ac:dyDescent="0.25">
      <c r="M2952" s="235"/>
    </row>
    <row r="2953" spans="13:13" x14ac:dyDescent="0.25">
      <c r="M2953" s="235"/>
    </row>
    <row r="2954" spans="13:13" x14ac:dyDescent="0.25">
      <c r="M2954" s="235"/>
    </row>
    <row r="2955" spans="13:13" x14ac:dyDescent="0.25">
      <c r="M2955" s="235"/>
    </row>
    <row r="2956" spans="13:13" x14ac:dyDescent="0.25">
      <c r="M2956" s="235"/>
    </row>
    <row r="2957" spans="13:13" x14ac:dyDescent="0.25">
      <c r="M2957" s="235"/>
    </row>
    <row r="2958" spans="13:13" x14ac:dyDescent="0.25">
      <c r="M2958" s="235"/>
    </row>
    <row r="2959" spans="13:13" x14ac:dyDescent="0.25">
      <c r="M2959" s="235"/>
    </row>
    <row r="2960" spans="13:13" x14ac:dyDescent="0.25">
      <c r="M2960" s="235"/>
    </row>
    <row r="2961" spans="13:13" x14ac:dyDescent="0.25">
      <c r="M2961" s="235"/>
    </row>
    <row r="2962" spans="13:13" x14ac:dyDescent="0.25">
      <c r="M2962" s="235"/>
    </row>
    <row r="2963" spans="13:13" x14ac:dyDescent="0.25">
      <c r="M2963" s="235"/>
    </row>
    <row r="2964" spans="13:13" x14ac:dyDescent="0.25">
      <c r="M2964" s="235"/>
    </row>
    <row r="2965" spans="13:13" x14ac:dyDescent="0.25">
      <c r="M2965" s="235"/>
    </row>
    <row r="2966" spans="13:13" x14ac:dyDescent="0.25">
      <c r="M2966" s="235"/>
    </row>
    <row r="2967" spans="13:13" x14ac:dyDescent="0.25">
      <c r="M2967" s="235"/>
    </row>
    <row r="2968" spans="13:13" x14ac:dyDescent="0.25">
      <c r="M2968" s="235"/>
    </row>
    <row r="2969" spans="13:13" x14ac:dyDescent="0.25">
      <c r="M2969" s="235"/>
    </row>
    <row r="2970" spans="13:13" x14ac:dyDescent="0.25">
      <c r="M2970" s="235"/>
    </row>
    <row r="2971" spans="13:13" x14ac:dyDescent="0.25">
      <c r="M2971" s="235"/>
    </row>
    <row r="2972" spans="13:13" x14ac:dyDescent="0.25">
      <c r="M2972" s="235"/>
    </row>
    <row r="2973" spans="13:13" x14ac:dyDescent="0.25">
      <c r="M2973" s="235"/>
    </row>
    <row r="2974" spans="13:13" x14ac:dyDescent="0.25">
      <c r="M2974" s="235"/>
    </row>
    <row r="2975" spans="13:13" x14ac:dyDescent="0.25">
      <c r="M2975" s="235"/>
    </row>
    <row r="2976" spans="13:13" x14ac:dyDescent="0.25">
      <c r="M2976" s="235"/>
    </row>
    <row r="2977" spans="13:13" x14ac:dyDescent="0.25">
      <c r="M2977" s="235"/>
    </row>
    <row r="2978" spans="13:13" x14ac:dyDescent="0.25">
      <c r="M2978" s="235"/>
    </row>
    <row r="2979" spans="13:13" x14ac:dyDescent="0.25">
      <c r="M2979" s="235"/>
    </row>
    <row r="2980" spans="13:13" x14ac:dyDescent="0.25">
      <c r="M2980" s="235"/>
    </row>
    <row r="2981" spans="13:13" x14ac:dyDescent="0.25">
      <c r="M2981" s="235"/>
    </row>
    <row r="2982" spans="13:13" x14ac:dyDescent="0.25">
      <c r="M2982" s="235"/>
    </row>
    <row r="2983" spans="13:13" x14ac:dyDescent="0.25">
      <c r="M2983" s="235"/>
    </row>
    <row r="2984" spans="13:13" x14ac:dyDescent="0.25">
      <c r="M2984" s="235"/>
    </row>
    <row r="2985" spans="13:13" x14ac:dyDescent="0.25">
      <c r="M2985" s="235"/>
    </row>
    <row r="2986" spans="13:13" x14ac:dyDescent="0.25">
      <c r="M2986" s="235"/>
    </row>
    <row r="2987" spans="13:13" x14ac:dyDescent="0.25">
      <c r="M2987" s="235"/>
    </row>
    <row r="2988" spans="13:13" x14ac:dyDescent="0.25">
      <c r="M2988" s="235"/>
    </row>
    <row r="2989" spans="13:13" x14ac:dyDescent="0.25">
      <c r="M2989" s="235"/>
    </row>
    <row r="2990" spans="13:13" x14ac:dyDescent="0.25">
      <c r="M2990" s="235"/>
    </row>
    <row r="2991" spans="13:13" x14ac:dyDescent="0.25">
      <c r="M2991" s="235"/>
    </row>
    <row r="2992" spans="13:13" x14ac:dyDescent="0.25">
      <c r="M2992" s="235"/>
    </row>
    <row r="2993" spans="13:13" x14ac:dyDescent="0.25">
      <c r="M2993" s="235"/>
    </row>
    <row r="2994" spans="13:13" x14ac:dyDescent="0.25">
      <c r="M2994" s="235"/>
    </row>
    <row r="2995" spans="13:13" x14ac:dyDescent="0.25">
      <c r="M2995" s="235"/>
    </row>
    <row r="2996" spans="13:13" x14ac:dyDescent="0.25">
      <c r="M2996" s="235"/>
    </row>
    <row r="2997" spans="13:13" x14ac:dyDescent="0.25">
      <c r="M2997" s="235"/>
    </row>
    <row r="2998" spans="13:13" x14ac:dyDescent="0.25">
      <c r="M2998" s="235"/>
    </row>
    <row r="2999" spans="13:13" x14ac:dyDescent="0.25">
      <c r="M2999" s="235"/>
    </row>
    <row r="3000" spans="13:13" x14ac:dyDescent="0.25">
      <c r="M3000" s="235"/>
    </row>
    <row r="3001" spans="13:13" x14ac:dyDescent="0.25">
      <c r="M3001" s="235"/>
    </row>
    <row r="3002" spans="13:13" x14ac:dyDescent="0.25">
      <c r="M3002" s="235"/>
    </row>
    <row r="3003" spans="13:13" x14ac:dyDescent="0.25">
      <c r="M3003" s="235"/>
    </row>
    <row r="3004" spans="13:13" x14ac:dyDescent="0.25">
      <c r="M3004" s="235"/>
    </row>
    <row r="3005" spans="13:13" x14ac:dyDescent="0.25">
      <c r="M3005" s="235"/>
    </row>
    <row r="3006" spans="13:13" x14ac:dyDescent="0.25">
      <c r="M3006" s="235"/>
    </row>
    <row r="3007" spans="13:13" x14ac:dyDescent="0.25">
      <c r="M3007" s="235"/>
    </row>
    <row r="3008" spans="13:13" x14ac:dyDescent="0.25">
      <c r="M3008" s="235"/>
    </row>
    <row r="3009" spans="13:13" x14ac:dyDescent="0.25">
      <c r="M3009" s="235"/>
    </row>
    <row r="3010" spans="13:13" x14ac:dyDescent="0.25">
      <c r="M3010" s="235"/>
    </row>
    <row r="3011" spans="13:13" x14ac:dyDescent="0.25">
      <c r="M3011" s="235"/>
    </row>
    <row r="3012" spans="13:13" x14ac:dyDescent="0.25">
      <c r="M3012" s="235"/>
    </row>
    <row r="3013" spans="13:13" x14ac:dyDescent="0.25">
      <c r="M3013" s="235"/>
    </row>
    <row r="3014" spans="13:13" x14ac:dyDescent="0.25">
      <c r="M3014" s="235"/>
    </row>
    <row r="3015" spans="13:13" x14ac:dyDescent="0.25">
      <c r="M3015" s="235"/>
    </row>
    <row r="3016" spans="13:13" x14ac:dyDescent="0.25">
      <c r="M3016" s="235"/>
    </row>
    <row r="3017" spans="13:13" x14ac:dyDescent="0.25">
      <c r="M3017" s="235"/>
    </row>
    <row r="3018" spans="13:13" x14ac:dyDescent="0.25">
      <c r="M3018" s="235"/>
    </row>
    <row r="3019" spans="13:13" x14ac:dyDescent="0.25">
      <c r="M3019" s="235"/>
    </row>
    <row r="3020" spans="13:13" x14ac:dyDescent="0.25">
      <c r="M3020" s="235"/>
    </row>
    <row r="3021" spans="13:13" x14ac:dyDescent="0.25">
      <c r="M3021" s="235"/>
    </row>
    <row r="3022" spans="13:13" x14ac:dyDescent="0.25">
      <c r="M3022" s="235"/>
    </row>
    <row r="3023" spans="13:13" x14ac:dyDescent="0.25">
      <c r="M3023" s="235"/>
    </row>
    <row r="3024" spans="13:13" x14ac:dyDescent="0.25">
      <c r="M3024" s="235"/>
    </row>
    <row r="3025" spans="13:13" x14ac:dyDescent="0.25">
      <c r="M3025" s="235"/>
    </row>
    <row r="3026" spans="13:13" x14ac:dyDescent="0.25">
      <c r="M3026" s="235"/>
    </row>
    <row r="3027" spans="13:13" x14ac:dyDescent="0.25">
      <c r="M3027" s="235"/>
    </row>
    <row r="3028" spans="13:13" x14ac:dyDescent="0.25">
      <c r="M3028" s="235"/>
    </row>
    <row r="3029" spans="13:13" x14ac:dyDescent="0.25">
      <c r="M3029" s="235"/>
    </row>
    <row r="3030" spans="13:13" x14ac:dyDescent="0.25">
      <c r="M3030" s="235"/>
    </row>
    <row r="3031" spans="13:13" x14ac:dyDescent="0.25">
      <c r="M3031" s="235"/>
    </row>
    <row r="3032" spans="13:13" x14ac:dyDescent="0.25">
      <c r="M3032" s="235"/>
    </row>
    <row r="3033" spans="13:13" x14ac:dyDescent="0.25">
      <c r="M3033" s="235"/>
    </row>
    <row r="3034" spans="13:13" x14ac:dyDescent="0.25">
      <c r="M3034" s="235"/>
    </row>
    <row r="3035" spans="13:13" x14ac:dyDescent="0.25">
      <c r="M3035" s="235"/>
    </row>
    <row r="3036" spans="13:13" x14ac:dyDescent="0.25">
      <c r="M3036" s="235"/>
    </row>
    <row r="3037" spans="13:13" x14ac:dyDescent="0.25">
      <c r="M3037" s="235"/>
    </row>
    <row r="3038" spans="13:13" x14ac:dyDescent="0.25">
      <c r="M3038" s="235"/>
    </row>
    <row r="3039" spans="13:13" x14ac:dyDescent="0.25">
      <c r="M3039" s="235"/>
    </row>
    <row r="3040" spans="13:13" x14ac:dyDescent="0.25">
      <c r="M3040" s="235"/>
    </row>
    <row r="3041" spans="13:13" x14ac:dyDescent="0.25">
      <c r="M3041" s="235"/>
    </row>
    <row r="3042" spans="13:13" x14ac:dyDescent="0.25">
      <c r="M3042" s="235"/>
    </row>
    <row r="3043" spans="13:13" x14ac:dyDescent="0.25">
      <c r="M3043" s="235"/>
    </row>
    <row r="3044" spans="13:13" x14ac:dyDescent="0.25">
      <c r="M3044" s="235"/>
    </row>
    <row r="3045" spans="13:13" x14ac:dyDescent="0.25">
      <c r="M3045" s="235"/>
    </row>
    <row r="3046" spans="13:13" x14ac:dyDescent="0.25">
      <c r="M3046" s="235"/>
    </row>
    <row r="3047" spans="13:13" x14ac:dyDescent="0.25">
      <c r="M3047" s="235"/>
    </row>
    <row r="3048" spans="13:13" x14ac:dyDescent="0.25">
      <c r="M3048" s="235"/>
    </row>
    <row r="3049" spans="13:13" x14ac:dyDescent="0.25">
      <c r="M3049" s="235"/>
    </row>
    <row r="3050" spans="13:13" x14ac:dyDescent="0.25">
      <c r="M3050" s="235"/>
    </row>
    <row r="3051" spans="13:13" x14ac:dyDescent="0.25">
      <c r="M3051" s="235"/>
    </row>
    <row r="3052" spans="13:13" x14ac:dyDescent="0.25">
      <c r="M3052" s="235"/>
    </row>
    <row r="3053" spans="13:13" x14ac:dyDescent="0.25">
      <c r="M3053" s="235"/>
    </row>
    <row r="3054" spans="13:13" x14ac:dyDescent="0.25">
      <c r="M3054" s="235"/>
    </row>
    <row r="3055" spans="13:13" x14ac:dyDescent="0.25">
      <c r="M3055" s="235"/>
    </row>
    <row r="3056" spans="13:13" x14ac:dyDescent="0.25">
      <c r="M3056" s="235"/>
    </row>
    <row r="3057" spans="13:13" x14ac:dyDescent="0.25">
      <c r="M3057" s="235"/>
    </row>
    <row r="3058" spans="13:13" x14ac:dyDescent="0.25">
      <c r="M3058" s="235"/>
    </row>
    <row r="3059" spans="13:13" x14ac:dyDescent="0.25">
      <c r="M3059" s="235"/>
    </row>
    <row r="3060" spans="13:13" x14ac:dyDescent="0.25">
      <c r="M3060" s="235"/>
    </row>
    <row r="3061" spans="13:13" x14ac:dyDescent="0.25">
      <c r="M3061" s="235"/>
    </row>
    <row r="3062" spans="13:13" x14ac:dyDescent="0.25">
      <c r="M3062" s="235"/>
    </row>
    <row r="3063" spans="13:13" x14ac:dyDescent="0.25">
      <c r="M3063" s="235"/>
    </row>
    <row r="3064" spans="13:13" x14ac:dyDescent="0.25">
      <c r="M3064" s="235"/>
    </row>
    <row r="3065" spans="13:13" x14ac:dyDescent="0.25">
      <c r="M3065" s="235"/>
    </row>
    <row r="3066" spans="13:13" x14ac:dyDescent="0.25">
      <c r="M3066" s="235"/>
    </row>
    <row r="3067" spans="13:13" x14ac:dyDescent="0.25">
      <c r="M3067" s="235"/>
    </row>
    <row r="3068" spans="13:13" x14ac:dyDescent="0.25">
      <c r="M3068" s="235"/>
    </row>
    <row r="3069" spans="13:13" x14ac:dyDescent="0.25">
      <c r="M3069" s="235"/>
    </row>
    <row r="3070" spans="13:13" x14ac:dyDescent="0.25">
      <c r="M3070" s="235"/>
    </row>
    <row r="3071" spans="13:13" x14ac:dyDescent="0.25">
      <c r="M3071" s="235"/>
    </row>
    <row r="3072" spans="13:13" x14ac:dyDescent="0.25">
      <c r="M3072" s="235"/>
    </row>
    <row r="3073" spans="13:13" x14ac:dyDescent="0.25">
      <c r="M3073" s="235"/>
    </row>
    <row r="3074" spans="13:13" x14ac:dyDescent="0.25">
      <c r="M3074" s="235"/>
    </row>
    <row r="3075" spans="13:13" x14ac:dyDescent="0.25">
      <c r="M3075" s="235"/>
    </row>
    <row r="3076" spans="13:13" x14ac:dyDescent="0.25">
      <c r="M3076" s="235"/>
    </row>
    <row r="3077" spans="13:13" x14ac:dyDescent="0.25">
      <c r="M3077" s="235"/>
    </row>
    <row r="3078" spans="13:13" x14ac:dyDescent="0.25">
      <c r="M3078" s="235"/>
    </row>
    <row r="3079" spans="13:13" x14ac:dyDescent="0.25">
      <c r="M3079" s="235"/>
    </row>
    <row r="3080" spans="13:13" x14ac:dyDescent="0.25">
      <c r="M3080" s="235"/>
    </row>
    <row r="3081" spans="13:13" x14ac:dyDescent="0.25">
      <c r="M3081" s="235"/>
    </row>
    <row r="3082" spans="13:13" x14ac:dyDescent="0.25">
      <c r="M3082" s="235"/>
    </row>
    <row r="3083" spans="13:13" x14ac:dyDescent="0.25">
      <c r="M3083" s="235"/>
    </row>
    <row r="3084" spans="13:13" x14ac:dyDescent="0.25">
      <c r="M3084" s="235"/>
    </row>
    <row r="3085" spans="13:13" x14ac:dyDescent="0.25">
      <c r="M3085" s="235"/>
    </row>
    <row r="3086" spans="13:13" x14ac:dyDescent="0.25">
      <c r="M3086" s="235"/>
    </row>
    <row r="3087" spans="13:13" x14ac:dyDescent="0.25">
      <c r="M3087" s="235"/>
    </row>
    <row r="3088" spans="13:13" x14ac:dyDescent="0.25">
      <c r="M3088" s="235"/>
    </row>
    <row r="3089" spans="13:13" x14ac:dyDescent="0.25">
      <c r="M3089" s="235"/>
    </row>
    <row r="3090" spans="13:13" x14ac:dyDescent="0.25">
      <c r="M3090" s="235"/>
    </row>
    <row r="3091" spans="13:13" x14ac:dyDescent="0.25">
      <c r="M3091" s="235"/>
    </row>
    <row r="3092" spans="13:13" x14ac:dyDescent="0.25">
      <c r="M3092" s="235"/>
    </row>
    <row r="3093" spans="13:13" x14ac:dyDescent="0.25">
      <c r="M3093" s="235"/>
    </row>
    <row r="3094" spans="13:13" x14ac:dyDescent="0.25">
      <c r="M3094" s="235"/>
    </row>
    <row r="3095" spans="13:13" x14ac:dyDescent="0.25">
      <c r="M3095" s="235"/>
    </row>
    <row r="3096" spans="13:13" x14ac:dyDescent="0.25">
      <c r="M3096" s="235"/>
    </row>
    <row r="3097" spans="13:13" x14ac:dyDescent="0.25">
      <c r="M3097" s="235"/>
    </row>
    <row r="3098" spans="13:13" x14ac:dyDescent="0.25">
      <c r="M3098" s="235"/>
    </row>
    <row r="3099" spans="13:13" x14ac:dyDescent="0.25">
      <c r="M3099" s="235"/>
    </row>
    <row r="3100" spans="13:13" x14ac:dyDescent="0.25">
      <c r="M3100" s="235"/>
    </row>
    <row r="3101" spans="13:13" x14ac:dyDescent="0.25">
      <c r="M3101" s="235"/>
    </row>
    <row r="3102" spans="13:13" x14ac:dyDescent="0.25">
      <c r="M3102" s="235"/>
    </row>
    <row r="3103" spans="13:13" x14ac:dyDescent="0.25">
      <c r="M3103" s="235"/>
    </row>
    <row r="3104" spans="13:13" x14ac:dyDescent="0.25">
      <c r="M3104" s="235"/>
    </row>
    <row r="3105" spans="13:13" x14ac:dyDescent="0.25">
      <c r="M3105" s="235"/>
    </row>
    <row r="3106" spans="13:13" x14ac:dyDescent="0.25">
      <c r="M3106" s="235"/>
    </row>
    <row r="3107" spans="13:13" x14ac:dyDescent="0.25">
      <c r="M3107" s="235"/>
    </row>
    <row r="3108" spans="13:13" x14ac:dyDescent="0.25">
      <c r="M3108" s="235"/>
    </row>
    <row r="3109" spans="13:13" x14ac:dyDescent="0.25">
      <c r="M3109" s="235"/>
    </row>
    <row r="3110" spans="13:13" x14ac:dyDescent="0.25">
      <c r="M3110" s="235"/>
    </row>
    <row r="3111" spans="13:13" x14ac:dyDescent="0.25">
      <c r="M3111" s="235"/>
    </row>
    <row r="3112" spans="13:13" x14ac:dyDescent="0.25">
      <c r="M3112" s="235"/>
    </row>
    <row r="3113" spans="13:13" x14ac:dyDescent="0.25">
      <c r="M3113" s="235"/>
    </row>
    <row r="3114" spans="13:13" x14ac:dyDescent="0.25">
      <c r="M3114" s="235"/>
    </row>
    <row r="3115" spans="13:13" x14ac:dyDescent="0.25">
      <c r="M3115" s="235"/>
    </row>
    <row r="3116" spans="13:13" x14ac:dyDescent="0.25">
      <c r="M3116" s="235"/>
    </row>
    <row r="3117" spans="13:13" x14ac:dyDescent="0.25">
      <c r="M3117" s="235"/>
    </row>
    <row r="3118" spans="13:13" x14ac:dyDescent="0.25">
      <c r="M3118" s="235"/>
    </row>
    <row r="3119" spans="13:13" x14ac:dyDescent="0.25">
      <c r="M3119" s="235"/>
    </row>
    <row r="3120" spans="13:13" x14ac:dyDescent="0.25">
      <c r="M3120" s="235"/>
    </row>
    <row r="3121" spans="13:13" x14ac:dyDescent="0.25">
      <c r="M3121" s="235"/>
    </row>
    <row r="3122" spans="13:13" x14ac:dyDescent="0.25">
      <c r="M3122" s="235"/>
    </row>
    <row r="3123" spans="13:13" x14ac:dyDescent="0.25">
      <c r="M3123" s="235"/>
    </row>
    <row r="3124" spans="13:13" x14ac:dyDescent="0.25">
      <c r="M3124" s="235"/>
    </row>
    <row r="3125" spans="13:13" x14ac:dyDescent="0.25">
      <c r="M3125" s="235"/>
    </row>
    <row r="3126" spans="13:13" x14ac:dyDescent="0.25">
      <c r="M3126" s="235"/>
    </row>
    <row r="3127" spans="13:13" x14ac:dyDescent="0.25">
      <c r="M3127" s="235"/>
    </row>
    <row r="3128" spans="13:13" x14ac:dyDescent="0.25">
      <c r="M3128" s="235"/>
    </row>
    <row r="3129" spans="13:13" x14ac:dyDescent="0.25">
      <c r="M3129" s="235"/>
    </row>
    <row r="3130" spans="13:13" x14ac:dyDescent="0.25">
      <c r="M3130" s="235"/>
    </row>
    <row r="3131" spans="13:13" x14ac:dyDescent="0.25">
      <c r="M3131" s="235"/>
    </row>
    <row r="3132" spans="13:13" x14ac:dyDescent="0.25">
      <c r="M3132" s="235"/>
    </row>
    <row r="3133" spans="13:13" x14ac:dyDescent="0.25">
      <c r="M3133" s="235"/>
    </row>
    <row r="3134" spans="13:13" x14ac:dyDescent="0.25">
      <c r="M3134" s="235"/>
    </row>
    <row r="3135" spans="13:13" x14ac:dyDescent="0.25">
      <c r="M3135" s="235"/>
    </row>
    <row r="3136" spans="13:13" x14ac:dyDescent="0.25">
      <c r="M3136" s="235"/>
    </row>
    <row r="3137" spans="13:13" x14ac:dyDescent="0.25">
      <c r="M3137" s="235"/>
    </row>
    <row r="3138" spans="13:13" x14ac:dyDescent="0.25">
      <c r="M3138" s="235"/>
    </row>
    <row r="3139" spans="13:13" x14ac:dyDescent="0.25">
      <c r="M3139" s="235"/>
    </row>
    <row r="3140" spans="13:13" x14ac:dyDescent="0.25">
      <c r="M3140" s="235"/>
    </row>
    <row r="3141" spans="13:13" x14ac:dyDescent="0.25">
      <c r="M3141" s="235"/>
    </row>
    <row r="3142" spans="13:13" x14ac:dyDescent="0.25">
      <c r="M3142" s="235"/>
    </row>
    <row r="3143" spans="13:13" x14ac:dyDescent="0.25">
      <c r="M3143" s="235"/>
    </row>
    <row r="3144" spans="13:13" x14ac:dyDescent="0.25">
      <c r="M3144" s="235"/>
    </row>
    <row r="3145" spans="13:13" x14ac:dyDescent="0.25">
      <c r="M3145" s="235"/>
    </row>
    <row r="3146" spans="13:13" x14ac:dyDescent="0.25">
      <c r="M3146" s="235"/>
    </row>
    <row r="3147" spans="13:13" x14ac:dyDescent="0.25">
      <c r="M3147" s="235"/>
    </row>
    <row r="3148" spans="13:13" x14ac:dyDescent="0.25">
      <c r="M3148" s="235"/>
    </row>
    <row r="3149" spans="13:13" x14ac:dyDescent="0.25">
      <c r="M3149" s="235"/>
    </row>
    <row r="3150" spans="13:13" x14ac:dyDescent="0.25">
      <c r="M3150" s="235"/>
    </row>
    <row r="3151" spans="13:13" x14ac:dyDescent="0.25">
      <c r="M3151" s="235"/>
    </row>
    <row r="3152" spans="13:13" x14ac:dyDescent="0.25">
      <c r="M3152" s="235"/>
    </row>
    <row r="3153" spans="13:13" x14ac:dyDescent="0.25">
      <c r="M3153" s="235"/>
    </row>
    <row r="3154" spans="13:13" x14ac:dyDescent="0.25">
      <c r="M3154" s="235"/>
    </row>
    <row r="3155" spans="13:13" x14ac:dyDescent="0.25">
      <c r="M3155" s="235"/>
    </row>
    <row r="3156" spans="13:13" x14ac:dyDescent="0.25">
      <c r="M3156" s="235"/>
    </row>
    <row r="3157" spans="13:13" x14ac:dyDescent="0.25">
      <c r="M3157" s="235"/>
    </row>
    <row r="3158" spans="13:13" x14ac:dyDescent="0.25">
      <c r="M3158" s="235"/>
    </row>
    <row r="3159" spans="13:13" x14ac:dyDescent="0.25">
      <c r="M3159" s="235"/>
    </row>
    <row r="3160" spans="13:13" x14ac:dyDescent="0.25">
      <c r="M3160" s="235"/>
    </row>
    <row r="3161" spans="13:13" x14ac:dyDescent="0.25">
      <c r="M3161" s="235"/>
    </row>
    <row r="3162" spans="13:13" x14ac:dyDescent="0.25">
      <c r="M3162" s="235"/>
    </row>
    <row r="3163" spans="13:13" x14ac:dyDescent="0.25">
      <c r="M3163" s="235"/>
    </row>
    <row r="3164" spans="13:13" x14ac:dyDescent="0.25">
      <c r="M3164" s="235"/>
    </row>
    <row r="3165" spans="13:13" x14ac:dyDescent="0.25">
      <c r="M3165" s="235"/>
    </row>
    <row r="3166" spans="13:13" x14ac:dyDescent="0.25">
      <c r="M3166" s="235"/>
    </row>
    <row r="3167" spans="13:13" x14ac:dyDescent="0.25">
      <c r="M3167" s="235"/>
    </row>
    <row r="3168" spans="13:13" x14ac:dyDescent="0.25">
      <c r="M3168" s="235"/>
    </row>
    <row r="3169" spans="13:13" x14ac:dyDescent="0.25">
      <c r="M3169" s="235"/>
    </row>
    <row r="3170" spans="13:13" x14ac:dyDescent="0.25">
      <c r="M3170" s="235"/>
    </row>
    <row r="3171" spans="13:13" x14ac:dyDescent="0.25">
      <c r="M3171" s="235"/>
    </row>
    <row r="3172" spans="13:13" x14ac:dyDescent="0.25">
      <c r="M3172" s="235"/>
    </row>
    <row r="3173" spans="13:13" x14ac:dyDescent="0.25">
      <c r="M3173" s="235"/>
    </row>
    <row r="3174" spans="13:13" x14ac:dyDescent="0.25">
      <c r="M3174" s="235"/>
    </row>
    <row r="3175" spans="13:13" x14ac:dyDescent="0.25">
      <c r="M3175" s="235"/>
    </row>
    <row r="3176" spans="13:13" x14ac:dyDescent="0.25">
      <c r="M3176" s="235"/>
    </row>
    <row r="3177" spans="13:13" x14ac:dyDescent="0.25">
      <c r="M3177" s="235"/>
    </row>
    <row r="3178" spans="13:13" x14ac:dyDescent="0.25">
      <c r="M3178" s="235"/>
    </row>
    <row r="3179" spans="13:13" x14ac:dyDescent="0.25">
      <c r="M3179" s="235"/>
    </row>
    <row r="3180" spans="13:13" x14ac:dyDescent="0.25">
      <c r="M3180" s="235"/>
    </row>
    <row r="3181" spans="13:13" x14ac:dyDescent="0.25">
      <c r="M3181" s="235"/>
    </row>
    <row r="3182" spans="13:13" x14ac:dyDescent="0.25">
      <c r="M3182" s="235"/>
    </row>
    <row r="3183" spans="13:13" x14ac:dyDescent="0.25">
      <c r="M3183" s="235"/>
    </row>
    <row r="3184" spans="13:13" x14ac:dyDescent="0.25">
      <c r="M3184" s="235"/>
    </row>
    <row r="3185" spans="13:13" x14ac:dyDescent="0.25">
      <c r="M3185" s="235"/>
    </row>
    <row r="3186" spans="13:13" x14ac:dyDescent="0.25">
      <c r="M3186" s="235"/>
    </row>
    <row r="3187" spans="13:13" x14ac:dyDescent="0.25">
      <c r="M3187" s="235"/>
    </row>
    <row r="3188" spans="13:13" x14ac:dyDescent="0.25">
      <c r="M3188" s="235"/>
    </row>
    <row r="3189" spans="13:13" x14ac:dyDescent="0.25">
      <c r="M3189" s="235"/>
    </row>
    <row r="3190" spans="13:13" x14ac:dyDescent="0.25">
      <c r="M3190" s="235"/>
    </row>
    <row r="3191" spans="13:13" x14ac:dyDescent="0.25">
      <c r="M3191" s="235"/>
    </row>
    <row r="3192" spans="13:13" x14ac:dyDescent="0.25">
      <c r="M3192" s="235"/>
    </row>
    <row r="3193" spans="13:13" x14ac:dyDescent="0.25">
      <c r="M3193" s="235"/>
    </row>
    <row r="3194" spans="13:13" x14ac:dyDescent="0.25">
      <c r="M3194" s="235"/>
    </row>
    <row r="3195" spans="13:13" x14ac:dyDescent="0.25">
      <c r="M3195" s="235"/>
    </row>
    <row r="3196" spans="13:13" x14ac:dyDescent="0.25">
      <c r="M3196" s="235"/>
    </row>
    <row r="3197" spans="13:13" x14ac:dyDescent="0.25">
      <c r="M3197" s="235"/>
    </row>
    <row r="3198" spans="13:13" x14ac:dyDescent="0.25">
      <c r="M3198" s="235"/>
    </row>
    <row r="3199" spans="13:13" x14ac:dyDescent="0.25">
      <c r="M3199" s="235"/>
    </row>
    <row r="3200" spans="13:13" x14ac:dyDescent="0.25">
      <c r="M3200" s="235"/>
    </row>
    <row r="3201" spans="13:13" x14ac:dyDescent="0.25">
      <c r="M3201" s="235"/>
    </row>
    <row r="3202" spans="13:13" x14ac:dyDescent="0.25">
      <c r="M3202" s="235"/>
    </row>
    <row r="3203" spans="13:13" x14ac:dyDescent="0.25">
      <c r="M3203" s="235"/>
    </row>
    <row r="3204" spans="13:13" x14ac:dyDescent="0.25">
      <c r="M3204" s="235"/>
    </row>
    <row r="3205" spans="13:13" x14ac:dyDescent="0.25">
      <c r="M3205" s="235"/>
    </row>
    <row r="3206" spans="13:13" x14ac:dyDescent="0.25">
      <c r="M3206" s="235"/>
    </row>
    <row r="3207" spans="13:13" x14ac:dyDescent="0.25">
      <c r="M3207" s="235"/>
    </row>
    <row r="3208" spans="13:13" x14ac:dyDescent="0.25">
      <c r="M3208" s="235"/>
    </row>
    <row r="3209" spans="13:13" x14ac:dyDescent="0.25">
      <c r="M3209" s="235"/>
    </row>
    <row r="3210" spans="13:13" x14ac:dyDescent="0.25">
      <c r="M3210" s="235"/>
    </row>
    <row r="3211" spans="13:13" x14ac:dyDescent="0.25">
      <c r="M3211" s="235"/>
    </row>
    <row r="3212" spans="13:13" x14ac:dyDescent="0.25">
      <c r="M3212" s="235"/>
    </row>
    <row r="3213" spans="13:13" x14ac:dyDescent="0.25">
      <c r="M3213" s="235"/>
    </row>
    <row r="3214" spans="13:13" x14ac:dyDescent="0.25">
      <c r="M3214" s="235"/>
    </row>
    <row r="3215" spans="13:13" x14ac:dyDescent="0.25">
      <c r="M3215" s="235"/>
    </row>
    <row r="3216" spans="13:13" x14ac:dyDescent="0.25">
      <c r="M3216" s="235"/>
    </row>
    <row r="3217" spans="13:13" x14ac:dyDescent="0.25">
      <c r="M3217" s="235"/>
    </row>
    <row r="3218" spans="13:13" x14ac:dyDescent="0.25">
      <c r="M3218" s="235"/>
    </row>
    <row r="3219" spans="13:13" x14ac:dyDescent="0.25">
      <c r="M3219" s="235"/>
    </row>
    <row r="3220" spans="13:13" x14ac:dyDescent="0.25">
      <c r="M3220" s="235"/>
    </row>
    <row r="3221" spans="13:13" x14ac:dyDescent="0.25">
      <c r="M3221" s="235"/>
    </row>
    <row r="3222" spans="13:13" x14ac:dyDescent="0.25">
      <c r="M3222" s="235"/>
    </row>
    <row r="3223" spans="13:13" x14ac:dyDescent="0.25">
      <c r="M3223" s="235"/>
    </row>
    <row r="3224" spans="13:13" x14ac:dyDescent="0.25">
      <c r="M3224" s="235"/>
    </row>
    <row r="3225" spans="13:13" x14ac:dyDescent="0.25">
      <c r="M3225" s="235"/>
    </row>
    <row r="3226" spans="13:13" x14ac:dyDescent="0.25">
      <c r="M3226" s="235"/>
    </row>
    <row r="3227" spans="13:13" x14ac:dyDescent="0.25">
      <c r="M3227" s="235"/>
    </row>
    <row r="3228" spans="13:13" x14ac:dyDescent="0.25">
      <c r="M3228" s="235"/>
    </row>
    <row r="3229" spans="13:13" x14ac:dyDescent="0.25">
      <c r="M3229" s="235"/>
    </row>
    <row r="3230" spans="13:13" x14ac:dyDescent="0.25">
      <c r="M3230" s="235"/>
    </row>
    <row r="3231" spans="13:13" x14ac:dyDescent="0.25">
      <c r="M3231" s="235"/>
    </row>
    <row r="3232" spans="13:13" x14ac:dyDescent="0.25">
      <c r="M3232" s="235"/>
    </row>
    <row r="3233" spans="13:13" x14ac:dyDescent="0.25">
      <c r="M3233" s="235"/>
    </row>
    <row r="3234" spans="13:13" x14ac:dyDescent="0.25">
      <c r="M3234" s="235"/>
    </row>
    <row r="3235" spans="13:13" x14ac:dyDescent="0.25">
      <c r="M3235" s="235"/>
    </row>
    <row r="3236" spans="13:13" x14ac:dyDescent="0.25">
      <c r="M3236" s="235"/>
    </row>
    <row r="3237" spans="13:13" x14ac:dyDescent="0.25">
      <c r="M3237" s="235"/>
    </row>
    <row r="3238" spans="13:13" x14ac:dyDescent="0.25">
      <c r="M3238" s="235"/>
    </row>
    <row r="3239" spans="13:13" x14ac:dyDescent="0.25">
      <c r="M3239" s="235"/>
    </row>
    <row r="3240" spans="13:13" x14ac:dyDescent="0.25">
      <c r="M3240" s="235"/>
    </row>
    <row r="3241" spans="13:13" x14ac:dyDescent="0.25">
      <c r="M3241" s="235"/>
    </row>
    <row r="3242" spans="13:13" x14ac:dyDescent="0.25">
      <c r="M3242" s="235"/>
    </row>
    <row r="3243" spans="13:13" x14ac:dyDescent="0.25">
      <c r="M3243" s="235"/>
    </row>
    <row r="3244" spans="13:13" x14ac:dyDescent="0.25">
      <c r="M3244" s="235"/>
    </row>
    <row r="3245" spans="13:13" x14ac:dyDescent="0.25">
      <c r="M3245" s="235"/>
    </row>
    <row r="3246" spans="13:13" x14ac:dyDescent="0.25">
      <c r="M3246" s="235"/>
    </row>
    <row r="3247" spans="13:13" x14ac:dyDescent="0.25">
      <c r="M3247" s="235"/>
    </row>
    <row r="3248" spans="13:13" x14ac:dyDescent="0.25">
      <c r="M3248" s="235"/>
    </row>
    <row r="3249" spans="13:13" x14ac:dyDescent="0.25">
      <c r="M3249" s="235"/>
    </row>
    <row r="3250" spans="13:13" x14ac:dyDescent="0.25">
      <c r="M3250" s="235"/>
    </row>
    <row r="3251" spans="13:13" x14ac:dyDescent="0.25">
      <c r="M3251" s="235"/>
    </row>
    <row r="3252" spans="13:13" x14ac:dyDescent="0.25">
      <c r="M3252" s="235"/>
    </row>
    <row r="3253" spans="13:13" x14ac:dyDescent="0.25">
      <c r="M3253" s="235"/>
    </row>
    <row r="3254" spans="13:13" x14ac:dyDescent="0.25">
      <c r="M3254" s="235"/>
    </row>
    <row r="3255" spans="13:13" x14ac:dyDescent="0.25">
      <c r="M3255" s="235"/>
    </row>
    <row r="3256" spans="13:13" x14ac:dyDescent="0.25">
      <c r="M3256" s="235"/>
    </row>
    <row r="3257" spans="13:13" x14ac:dyDescent="0.25">
      <c r="M3257" s="235"/>
    </row>
    <row r="3258" spans="13:13" x14ac:dyDescent="0.25">
      <c r="M3258" s="235"/>
    </row>
    <row r="3259" spans="13:13" x14ac:dyDescent="0.25">
      <c r="M3259" s="235"/>
    </row>
    <row r="3260" spans="13:13" x14ac:dyDescent="0.25">
      <c r="M3260" s="235"/>
    </row>
    <row r="3261" spans="13:13" x14ac:dyDescent="0.25">
      <c r="M3261" s="235"/>
    </row>
    <row r="3262" spans="13:13" x14ac:dyDescent="0.25">
      <c r="M3262" s="235"/>
    </row>
    <row r="3263" spans="13:13" x14ac:dyDescent="0.25">
      <c r="M3263" s="235"/>
    </row>
    <row r="3264" spans="13:13" x14ac:dyDescent="0.25">
      <c r="M3264" s="235"/>
    </row>
    <row r="3265" spans="13:13" x14ac:dyDescent="0.25">
      <c r="M3265" s="235"/>
    </row>
    <row r="3266" spans="13:13" x14ac:dyDescent="0.25">
      <c r="M3266" s="235"/>
    </row>
    <row r="3267" spans="13:13" x14ac:dyDescent="0.25">
      <c r="M3267" s="235"/>
    </row>
    <row r="3268" spans="13:13" x14ac:dyDescent="0.25">
      <c r="M3268" s="235"/>
    </row>
    <row r="3269" spans="13:13" x14ac:dyDescent="0.25">
      <c r="M3269" s="235"/>
    </row>
    <row r="3270" spans="13:13" x14ac:dyDescent="0.25">
      <c r="M3270" s="235"/>
    </row>
    <row r="3271" spans="13:13" x14ac:dyDescent="0.25">
      <c r="M3271" s="235"/>
    </row>
    <row r="3272" spans="13:13" x14ac:dyDescent="0.25">
      <c r="M3272" s="235"/>
    </row>
    <row r="3273" spans="13:13" x14ac:dyDescent="0.25">
      <c r="M3273" s="235"/>
    </row>
    <row r="3274" spans="13:13" x14ac:dyDescent="0.25">
      <c r="M3274" s="235"/>
    </row>
    <row r="3275" spans="13:13" x14ac:dyDescent="0.25">
      <c r="M3275" s="235"/>
    </row>
    <row r="3276" spans="13:13" x14ac:dyDescent="0.25">
      <c r="M3276" s="235"/>
    </row>
    <row r="3277" spans="13:13" x14ac:dyDescent="0.25">
      <c r="M3277" s="235"/>
    </row>
    <row r="3278" spans="13:13" x14ac:dyDescent="0.25">
      <c r="M3278" s="235"/>
    </row>
    <row r="3279" spans="13:13" x14ac:dyDescent="0.25">
      <c r="M3279" s="235"/>
    </row>
    <row r="3280" spans="13:13" x14ac:dyDescent="0.25">
      <c r="M3280" s="235"/>
    </row>
    <row r="3281" spans="13:13" x14ac:dyDescent="0.25">
      <c r="M3281" s="235"/>
    </row>
    <row r="3282" spans="13:13" x14ac:dyDescent="0.25">
      <c r="M3282" s="235"/>
    </row>
    <row r="3283" spans="13:13" x14ac:dyDescent="0.25">
      <c r="M3283" s="235"/>
    </row>
    <row r="3284" spans="13:13" x14ac:dyDescent="0.25">
      <c r="M3284" s="235"/>
    </row>
    <row r="3285" spans="13:13" x14ac:dyDescent="0.25">
      <c r="M3285" s="235"/>
    </row>
    <row r="3286" spans="13:13" x14ac:dyDescent="0.25">
      <c r="M3286" s="235"/>
    </row>
    <row r="3287" spans="13:13" x14ac:dyDescent="0.25">
      <c r="M3287" s="235"/>
    </row>
    <row r="3288" spans="13:13" x14ac:dyDescent="0.25">
      <c r="M3288" s="235"/>
    </row>
    <row r="3289" spans="13:13" x14ac:dyDescent="0.25">
      <c r="M3289" s="235"/>
    </row>
    <row r="3290" spans="13:13" x14ac:dyDescent="0.25">
      <c r="M3290" s="235"/>
    </row>
    <row r="3291" spans="13:13" x14ac:dyDescent="0.25">
      <c r="M3291" s="235"/>
    </row>
    <row r="3292" spans="13:13" x14ac:dyDescent="0.25">
      <c r="M3292" s="235"/>
    </row>
    <row r="3293" spans="13:13" x14ac:dyDescent="0.25">
      <c r="M3293" s="235"/>
    </row>
    <row r="3294" spans="13:13" x14ac:dyDescent="0.25">
      <c r="M3294" s="235"/>
    </row>
    <row r="3295" spans="13:13" x14ac:dyDescent="0.25">
      <c r="M3295" s="235"/>
    </row>
    <row r="3296" spans="13:13" x14ac:dyDescent="0.25">
      <c r="M3296" s="235"/>
    </row>
    <row r="3297" spans="13:13" x14ac:dyDescent="0.25">
      <c r="M3297" s="235"/>
    </row>
    <row r="3298" spans="13:13" x14ac:dyDescent="0.25">
      <c r="M3298" s="235"/>
    </row>
    <row r="3299" spans="13:13" x14ac:dyDescent="0.25">
      <c r="M3299" s="235"/>
    </row>
    <row r="3300" spans="13:13" x14ac:dyDescent="0.25">
      <c r="M3300" s="235"/>
    </row>
    <row r="3301" spans="13:13" x14ac:dyDescent="0.25">
      <c r="M3301" s="235"/>
    </row>
    <row r="3302" spans="13:13" x14ac:dyDescent="0.25">
      <c r="M3302" s="235"/>
    </row>
    <row r="3303" spans="13:13" x14ac:dyDescent="0.25">
      <c r="M3303" s="235"/>
    </row>
    <row r="3304" spans="13:13" x14ac:dyDescent="0.25">
      <c r="M3304" s="235"/>
    </row>
    <row r="3305" spans="13:13" x14ac:dyDescent="0.25">
      <c r="M3305" s="235"/>
    </row>
    <row r="3306" spans="13:13" x14ac:dyDescent="0.25">
      <c r="M3306" s="235"/>
    </row>
    <row r="3307" spans="13:13" x14ac:dyDescent="0.25">
      <c r="M3307" s="235"/>
    </row>
    <row r="3308" spans="13:13" x14ac:dyDescent="0.25">
      <c r="M3308" s="235"/>
    </row>
    <row r="3309" spans="13:13" x14ac:dyDescent="0.25">
      <c r="M3309" s="235"/>
    </row>
    <row r="3310" spans="13:13" x14ac:dyDescent="0.25">
      <c r="M3310" s="235"/>
    </row>
    <row r="3311" spans="13:13" x14ac:dyDescent="0.25">
      <c r="M3311" s="235"/>
    </row>
    <row r="3312" spans="13:13" x14ac:dyDescent="0.25">
      <c r="M3312" s="235"/>
    </row>
    <row r="3313" spans="13:13" x14ac:dyDescent="0.25">
      <c r="M3313" s="235"/>
    </row>
    <row r="3314" spans="13:13" x14ac:dyDescent="0.25">
      <c r="M3314" s="235"/>
    </row>
    <row r="3315" spans="13:13" x14ac:dyDescent="0.25">
      <c r="M3315" s="235"/>
    </row>
    <row r="3316" spans="13:13" x14ac:dyDescent="0.25">
      <c r="M3316" s="235"/>
    </row>
    <row r="3317" spans="13:13" x14ac:dyDescent="0.25">
      <c r="M3317" s="235"/>
    </row>
    <row r="3318" spans="13:13" x14ac:dyDescent="0.25">
      <c r="M3318" s="235"/>
    </row>
    <row r="3319" spans="13:13" x14ac:dyDescent="0.25">
      <c r="M3319" s="235"/>
    </row>
    <row r="3320" spans="13:13" x14ac:dyDescent="0.25">
      <c r="M3320" s="235"/>
    </row>
    <row r="3321" spans="13:13" x14ac:dyDescent="0.25">
      <c r="M3321" s="235"/>
    </row>
    <row r="3322" spans="13:13" x14ac:dyDescent="0.25">
      <c r="M3322" s="235"/>
    </row>
    <row r="3323" spans="13:13" x14ac:dyDescent="0.25">
      <c r="M3323" s="235"/>
    </row>
    <row r="3324" spans="13:13" x14ac:dyDescent="0.25">
      <c r="M3324" s="235"/>
    </row>
    <row r="3325" spans="13:13" x14ac:dyDescent="0.25">
      <c r="M3325" s="235"/>
    </row>
    <row r="3326" spans="13:13" x14ac:dyDescent="0.25">
      <c r="M3326" s="235"/>
    </row>
    <row r="3327" spans="13:13" x14ac:dyDescent="0.25">
      <c r="M3327" s="235"/>
    </row>
    <row r="3328" spans="13:13" x14ac:dyDescent="0.25">
      <c r="M3328" s="235"/>
    </row>
    <row r="3329" spans="13:13" x14ac:dyDescent="0.25">
      <c r="M3329" s="235"/>
    </row>
    <row r="3330" spans="13:13" x14ac:dyDescent="0.25">
      <c r="M3330" s="235"/>
    </row>
    <row r="3331" spans="13:13" x14ac:dyDescent="0.25">
      <c r="M3331" s="235"/>
    </row>
    <row r="3332" spans="13:13" x14ac:dyDescent="0.25">
      <c r="M3332" s="235"/>
    </row>
    <row r="3333" spans="13:13" x14ac:dyDescent="0.25">
      <c r="M3333" s="235"/>
    </row>
    <row r="3334" spans="13:13" x14ac:dyDescent="0.25">
      <c r="M3334" s="235"/>
    </row>
    <row r="3335" spans="13:13" x14ac:dyDescent="0.25">
      <c r="M3335" s="235"/>
    </row>
    <row r="3336" spans="13:13" x14ac:dyDescent="0.25">
      <c r="M3336" s="235"/>
    </row>
    <row r="3337" spans="13:13" x14ac:dyDescent="0.25">
      <c r="M3337" s="235"/>
    </row>
    <row r="3338" spans="13:13" x14ac:dyDescent="0.25">
      <c r="M3338" s="235"/>
    </row>
    <row r="3339" spans="13:13" x14ac:dyDescent="0.25">
      <c r="M3339" s="235"/>
    </row>
    <row r="3340" spans="13:13" x14ac:dyDescent="0.25">
      <c r="M3340" s="235"/>
    </row>
    <row r="3341" spans="13:13" x14ac:dyDescent="0.25">
      <c r="M3341" s="235"/>
    </row>
    <row r="3342" spans="13:13" x14ac:dyDescent="0.25">
      <c r="M3342" s="235"/>
    </row>
    <row r="3343" spans="13:13" x14ac:dyDescent="0.25">
      <c r="M3343" s="235"/>
    </row>
    <row r="3344" spans="13:13" x14ac:dyDescent="0.25">
      <c r="M3344" s="235"/>
    </row>
    <row r="3345" spans="13:13" x14ac:dyDescent="0.25">
      <c r="M3345" s="235"/>
    </row>
    <row r="3346" spans="13:13" x14ac:dyDescent="0.25">
      <c r="M3346" s="235"/>
    </row>
    <row r="3347" spans="13:13" x14ac:dyDescent="0.25">
      <c r="M3347" s="235"/>
    </row>
    <row r="3348" spans="13:13" x14ac:dyDescent="0.25">
      <c r="M3348" s="235"/>
    </row>
    <row r="3349" spans="13:13" x14ac:dyDescent="0.25">
      <c r="M3349" s="235"/>
    </row>
    <row r="3350" spans="13:13" x14ac:dyDescent="0.25">
      <c r="M3350" s="235"/>
    </row>
    <row r="3351" spans="13:13" x14ac:dyDescent="0.25">
      <c r="M3351" s="235"/>
    </row>
    <row r="3352" spans="13:13" x14ac:dyDescent="0.25">
      <c r="M3352" s="235"/>
    </row>
    <row r="3353" spans="13:13" x14ac:dyDescent="0.25">
      <c r="M3353" s="235"/>
    </row>
    <row r="3354" spans="13:13" x14ac:dyDescent="0.25">
      <c r="M3354" s="235"/>
    </row>
    <row r="3355" spans="13:13" x14ac:dyDescent="0.25">
      <c r="M3355" s="235"/>
    </row>
    <row r="3356" spans="13:13" x14ac:dyDescent="0.25">
      <c r="M3356" s="235"/>
    </row>
    <row r="3357" spans="13:13" x14ac:dyDescent="0.25">
      <c r="M3357" s="235"/>
    </row>
    <row r="3358" spans="13:13" x14ac:dyDescent="0.25">
      <c r="M3358" s="235"/>
    </row>
    <row r="3359" spans="13:13" x14ac:dyDescent="0.25">
      <c r="M3359" s="235"/>
    </row>
    <row r="3360" spans="13:13" x14ac:dyDescent="0.25">
      <c r="M3360" s="235"/>
    </row>
    <row r="3361" spans="13:13" x14ac:dyDescent="0.25">
      <c r="M3361" s="235"/>
    </row>
    <row r="3362" spans="13:13" x14ac:dyDescent="0.25">
      <c r="M3362" s="235"/>
    </row>
    <row r="3363" spans="13:13" x14ac:dyDescent="0.25">
      <c r="M3363" s="235"/>
    </row>
    <row r="3364" spans="13:13" x14ac:dyDescent="0.25">
      <c r="M3364" s="235"/>
    </row>
    <row r="3365" spans="13:13" x14ac:dyDescent="0.25">
      <c r="M3365" s="235"/>
    </row>
    <row r="3366" spans="13:13" x14ac:dyDescent="0.25">
      <c r="M3366" s="235"/>
    </row>
    <row r="3367" spans="13:13" x14ac:dyDescent="0.25">
      <c r="M3367" s="235"/>
    </row>
    <row r="3368" spans="13:13" x14ac:dyDescent="0.25">
      <c r="M3368" s="235"/>
    </row>
    <row r="3369" spans="13:13" x14ac:dyDescent="0.25">
      <c r="M3369" s="235"/>
    </row>
    <row r="3370" spans="13:13" x14ac:dyDescent="0.25">
      <c r="M3370" s="235"/>
    </row>
    <row r="3371" spans="13:13" x14ac:dyDescent="0.25">
      <c r="M3371" s="235"/>
    </row>
    <row r="3372" spans="13:13" x14ac:dyDescent="0.25">
      <c r="M3372" s="235"/>
    </row>
    <row r="3373" spans="13:13" x14ac:dyDescent="0.25">
      <c r="M3373" s="235"/>
    </row>
    <row r="3374" spans="13:13" x14ac:dyDescent="0.25">
      <c r="M3374" s="235"/>
    </row>
    <row r="3375" spans="13:13" x14ac:dyDescent="0.25">
      <c r="M3375" s="235"/>
    </row>
    <row r="3376" spans="13:13" x14ac:dyDescent="0.25">
      <c r="M3376" s="235"/>
    </row>
    <row r="3377" spans="13:13" x14ac:dyDescent="0.25">
      <c r="M3377" s="235"/>
    </row>
    <row r="3378" spans="13:13" x14ac:dyDescent="0.25">
      <c r="M3378" s="235"/>
    </row>
    <row r="3379" spans="13:13" x14ac:dyDescent="0.25">
      <c r="M3379" s="235"/>
    </row>
    <row r="3380" spans="13:13" x14ac:dyDescent="0.25">
      <c r="M3380" s="235"/>
    </row>
    <row r="3381" spans="13:13" x14ac:dyDescent="0.25">
      <c r="M3381" s="235"/>
    </row>
    <row r="3382" spans="13:13" x14ac:dyDescent="0.25">
      <c r="M3382" s="235"/>
    </row>
    <row r="3383" spans="13:13" x14ac:dyDescent="0.25">
      <c r="M3383" s="235"/>
    </row>
    <row r="3384" spans="13:13" x14ac:dyDescent="0.25">
      <c r="M3384" s="235"/>
    </row>
    <row r="3385" spans="13:13" x14ac:dyDescent="0.25">
      <c r="M3385" s="235"/>
    </row>
    <row r="3386" spans="13:13" x14ac:dyDescent="0.25">
      <c r="M3386" s="235"/>
    </row>
    <row r="3387" spans="13:13" x14ac:dyDescent="0.25">
      <c r="M3387" s="235"/>
    </row>
    <row r="3388" spans="13:13" x14ac:dyDescent="0.25">
      <c r="M3388" s="235"/>
    </row>
    <row r="3389" spans="13:13" x14ac:dyDescent="0.25">
      <c r="M3389" s="235"/>
    </row>
    <row r="3390" spans="13:13" x14ac:dyDescent="0.25">
      <c r="M3390" s="235"/>
    </row>
    <row r="3391" spans="13:13" x14ac:dyDescent="0.25">
      <c r="M3391" s="235"/>
    </row>
    <row r="3392" spans="13:13" x14ac:dyDescent="0.25">
      <c r="M3392" s="235"/>
    </row>
    <row r="3393" spans="13:13" x14ac:dyDescent="0.25">
      <c r="M3393" s="235"/>
    </row>
    <row r="3394" spans="13:13" x14ac:dyDescent="0.25">
      <c r="M3394" s="235"/>
    </row>
    <row r="3395" spans="13:13" x14ac:dyDescent="0.25">
      <c r="M3395" s="235"/>
    </row>
    <row r="3396" spans="13:13" x14ac:dyDescent="0.25">
      <c r="M3396" s="235"/>
    </row>
    <row r="3397" spans="13:13" x14ac:dyDescent="0.25">
      <c r="M3397" s="235"/>
    </row>
    <row r="3398" spans="13:13" x14ac:dyDescent="0.25">
      <c r="M3398" s="235"/>
    </row>
    <row r="3399" spans="13:13" x14ac:dyDescent="0.25">
      <c r="M3399" s="235"/>
    </row>
    <row r="3400" spans="13:13" x14ac:dyDescent="0.25">
      <c r="M3400" s="235"/>
    </row>
    <row r="3401" spans="13:13" x14ac:dyDescent="0.25">
      <c r="M3401" s="235"/>
    </row>
    <row r="3402" spans="13:13" x14ac:dyDescent="0.25">
      <c r="M3402" s="235"/>
    </row>
    <row r="3403" spans="13:13" x14ac:dyDescent="0.25">
      <c r="M3403" s="235"/>
    </row>
    <row r="3404" spans="13:13" x14ac:dyDescent="0.25">
      <c r="M3404" s="235"/>
    </row>
    <row r="3405" spans="13:13" x14ac:dyDescent="0.25">
      <c r="M3405" s="235"/>
    </row>
    <row r="3406" spans="13:13" x14ac:dyDescent="0.25">
      <c r="M3406" s="235"/>
    </row>
    <row r="3407" spans="13:13" x14ac:dyDescent="0.25">
      <c r="M3407" s="235"/>
    </row>
    <row r="3408" spans="13:13" x14ac:dyDescent="0.25">
      <c r="M3408" s="235"/>
    </row>
    <row r="3409" spans="13:13" x14ac:dyDescent="0.25">
      <c r="M3409" s="235"/>
    </row>
    <row r="3410" spans="13:13" x14ac:dyDescent="0.25">
      <c r="M3410" s="235"/>
    </row>
    <row r="3411" spans="13:13" x14ac:dyDescent="0.25">
      <c r="M3411" s="235"/>
    </row>
    <row r="3412" spans="13:13" x14ac:dyDescent="0.25">
      <c r="M3412" s="235"/>
    </row>
    <row r="3413" spans="13:13" x14ac:dyDescent="0.25">
      <c r="M3413" s="235"/>
    </row>
    <row r="3414" spans="13:13" x14ac:dyDescent="0.25">
      <c r="M3414" s="235"/>
    </row>
    <row r="3415" spans="13:13" x14ac:dyDescent="0.25">
      <c r="M3415" s="235"/>
    </row>
    <row r="3416" spans="13:13" x14ac:dyDescent="0.25">
      <c r="M3416" s="235"/>
    </row>
    <row r="3417" spans="13:13" x14ac:dyDescent="0.25">
      <c r="M3417" s="235"/>
    </row>
    <row r="3418" spans="13:13" x14ac:dyDescent="0.25">
      <c r="M3418" s="235"/>
    </row>
    <row r="3419" spans="13:13" x14ac:dyDescent="0.25">
      <c r="M3419" s="235"/>
    </row>
    <row r="3420" spans="13:13" x14ac:dyDescent="0.25">
      <c r="M3420" s="235"/>
    </row>
    <row r="3421" spans="13:13" x14ac:dyDescent="0.25">
      <c r="M3421" s="235"/>
    </row>
    <row r="3422" spans="13:13" x14ac:dyDescent="0.25">
      <c r="M3422" s="235"/>
    </row>
    <row r="3423" spans="13:13" x14ac:dyDescent="0.25">
      <c r="M3423" s="235"/>
    </row>
    <row r="3424" spans="13:13" x14ac:dyDescent="0.25">
      <c r="M3424" s="235"/>
    </row>
    <row r="3425" spans="13:13" x14ac:dyDescent="0.25">
      <c r="M3425" s="235"/>
    </row>
    <row r="3426" spans="13:13" x14ac:dyDescent="0.25">
      <c r="M3426" s="235"/>
    </row>
    <row r="3427" spans="13:13" x14ac:dyDescent="0.25">
      <c r="M3427" s="235"/>
    </row>
    <row r="3428" spans="13:13" x14ac:dyDescent="0.25">
      <c r="M3428" s="235"/>
    </row>
    <row r="3429" spans="13:13" x14ac:dyDescent="0.25">
      <c r="M3429" s="235"/>
    </row>
    <row r="3430" spans="13:13" x14ac:dyDescent="0.25">
      <c r="M3430" s="235"/>
    </row>
    <row r="3431" spans="13:13" x14ac:dyDescent="0.25">
      <c r="M3431" s="235"/>
    </row>
    <row r="3432" spans="13:13" x14ac:dyDescent="0.25">
      <c r="M3432" s="235"/>
    </row>
    <row r="3433" spans="13:13" x14ac:dyDescent="0.25">
      <c r="M3433" s="235"/>
    </row>
    <row r="3434" spans="13:13" x14ac:dyDescent="0.25">
      <c r="M3434" s="235"/>
    </row>
    <row r="3435" spans="13:13" x14ac:dyDescent="0.25">
      <c r="M3435" s="235"/>
    </row>
    <row r="3436" spans="13:13" x14ac:dyDescent="0.25">
      <c r="M3436" s="235"/>
    </row>
    <row r="3437" spans="13:13" x14ac:dyDescent="0.25">
      <c r="M3437" s="235"/>
    </row>
    <row r="3438" spans="13:13" x14ac:dyDescent="0.25">
      <c r="M3438" s="235"/>
    </row>
    <row r="3439" spans="13:13" x14ac:dyDescent="0.25">
      <c r="M3439" s="235"/>
    </row>
    <row r="3440" spans="13:13" x14ac:dyDescent="0.25">
      <c r="M3440" s="235"/>
    </row>
    <row r="3441" spans="13:13" x14ac:dyDescent="0.25">
      <c r="M3441" s="235"/>
    </row>
    <row r="3442" spans="13:13" x14ac:dyDescent="0.25">
      <c r="M3442" s="235"/>
    </row>
    <row r="3443" spans="13:13" x14ac:dyDescent="0.25">
      <c r="M3443" s="235"/>
    </row>
    <row r="3444" spans="13:13" x14ac:dyDescent="0.25">
      <c r="M3444" s="235"/>
    </row>
    <row r="3445" spans="13:13" x14ac:dyDescent="0.25">
      <c r="M3445" s="235"/>
    </row>
    <row r="3446" spans="13:13" x14ac:dyDescent="0.25">
      <c r="M3446" s="235"/>
    </row>
    <row r="3447" spans="13:13" x14ac:dyDescent="0.25">
      <c r="M3447" s="235"/>
    </row>
    <row r="3448" spans="13:13" x14ac:dyDescent="0.25">
      <c r="M3448" s="235"/>
    </row>
    <row r="3449" spans="13:13" x14ac:dyDescent="0.25">
      <c r="M3449" s="235"/>
    </row>
    <row r="3450" spans="13:13" x14ac:dyDescent="0.25">
      <c r="M3450" s="235"/>
    </row>
    <row r="3451" spans="13:13" x14ac:dyDescent="0.25">
      <c r="M3451" s="235"/>
    </row>
    <row r="3452" spans="13:13" x14ac:dyDescent="0.25">
      <c r="M3452" s="235"/>
    </row>
    <row r="3453" spans="13:13" x14ac:dyDescent="0.25">
      <c r="M3453" s="235"/>
    </row>
    <row r="3454" spans="13:13" x14ac:dyDescent="0.25">
      <c r="M3454" s="235"/>
    </row>
    <row r="3455" spans="13:13" x14ac:dyDescent="0.25">
      <c r="M3455" s="235"/>
    </row>
    <row r="3456" spans="13:13" x14ac:dyDescent="0.25">
      <c r="M3456" s="235"/>
    </row>
    <row r="3457" spans="13:13" x14ac:dyDescent="0.25">
      <c r="M3457" s="235"/>
    </row>
    <row r="3458" spans="13:13" x14ac:dyDescent="0.25">
      <c r="M3458" s="235"/>
    </row>
    <row r="3459" spans="13:13" x14ac:dyDescent="0.25">
      <c r="M3459" s="235"/>
    </row>
    <row r="3460" spans="13:13" x14ac:dyDescent="0.25">
      <c r="M3460" s="235"/>
    </row>
    <row r="3461" spans="13:13" x14ac:dyDescent="0.25">
      <c r="M3461" s="235"/>
    </row>
    <row r="3462" spans="13:13" x14ac:dyDescent="0.25">
      <c r="M3462" s="235"/>
    </row>
    <row r="3463" spans="13:13" x14ac:dyDescent="0.25">
      <c r="M3463" s="235"/>
    </row>
    <row r="3464" spans="13:13" x14ac:dyDescent="0.25">
      <c r="M3464" s="235"/>
    </row>
    <row r="3465" spans="13:13" x14ac:dyDescent="0.25">
      <c r="M3465" s="235"/>
    </row>
    <row r="3466" spans="13:13" x14ac:dyDescent="0.25">
      <c r="M3466" s="235"/>
    </row>
    <row r="3467" spans="13:13" x14ac:dyDescent="0.25">
      <c r="M3467" s="235"/>
    </row>
    <row r="3468" spans="13:13" x14ac:dyDescent="0.25">
      <c r="M3468" s="235"/>
    </row>
    <row r="3469" spans="13:13" x14ac:dyDescent="0.25">
      <c r="M3469" s="235"/>
    </row>
    <row r="3470" spans="13:13" x14ac:dyDescent="0.25">
      <c r="M3470" s="235"/>
    </row>
    <row r="3471" spans="13:13" x14ac:dyDescent="0.25">
      <c r="M3471" s="235"/>
    </row>
    <row r="3472" spans="13:13" x14ac:dyDescent="0.25">
      <c r="M3472" s="235"/>
    </row>
    <row r="3473" spans="13:13" x14ac:dyDescent="0.25">
      <c r="M3473" s="235"/>
    </row>
    <row r="3474" spans="13:13" x14ac:dyDescent="0.25">
      <c r="M3474" s="235"/>
    </row>
    <row r="3475" spans="13:13" x14ac:dyDescent="0.25">
      <c r="M3475" s="235"/>
    </row>
    <row r="3476" spans="13:13" x14ac:dyDescent="0.25">
      <c r="M3476" s="235"/>
    </row>
    <row r="3477" spans="13:13" x14ac:dyDescent="0.25">
      <c r="M3477" s="235"/>
    </row>
    <row r="3478" spans="13:13" x14ac:dyDescent="0.25">
      <c r="M3478" s="235"/>
    </row>
    <row r="3479" spans="13:13" x14ac:dyDescent="0.25">
      <c r="M3479" s="235"/>
    </row>
    <row r="3480" spans="13:13" x14ac:dyDescent="0.25">
      <c r="M3480" s="235"/>
    </row>
    <row r="3481" spans="13:13" x14ac:dyDescent="0.25">
      <c r="M3481" s="235"/>
    </row>
    <row r="3482" spans="13:13" x14ac:dyDescent="0.25">
      <c r="M3482" s="235"/>
    </row>
    <row r="3483" spans="13:13" x14ac:dyDescent="0.25">
      <c r="M3483" s="235"/>
    </row>
    <row r="3484" spans="13:13" x14ac:dyDescent="0.25">
      <c r="M3484" s="235"/>
    </row>
    <row r="3485" spans="13:13" x14ac:dyDescent="0.25">
      <c r="M3485" s="235"/>
    </row>
    <row r="3486" spans="13:13" x14ac:dyDescent="0.25">
      <c r="M3486" s="235"/>
    </row>
    <row r="3487" spans="13:13" x14ac:dyDescent="0.25">
      <c r="M3487" s="235"/>
    </row>
    <row r="3488" spans="13:13" x14ac:dyDescent="0.25">
      <c r="M3488" s="235"/>
    </row>
    <row r="3489" spans="13:13" x14ac:dyDescent="0.25">
      <c r="M3489" s="235"/>
    </row>
    <row r="3490" spans="13:13" x14ac:dyDescent="0.25">
      <c r="M3490" s="235"/>
    </row>
    <row r="3491" spans="13:13" x14ac:dyDescent="0.25">
      <c r="M3491" s="235"/>
    </row>
    <row r="3492" spans="13:13" x14ac:dyDescent="0.25">
      <c r="M3492" s="235"/>
    </row>
    <row r="3493" spans="13:13" x14ac:dyDescent="0.25">
      <c r="M3493" s="235"/>
    </row>
    <row r="3494" spans="13:13" x14ac:dyDescent="0.25">
      <c r="M3494" s="235"/>
    </row>
    <row r="3495" spans="13:13" x14ac:dyDescent="0.25">
      <c r="M3495" s="235"/>
    </row>
    <row r="3496" spans="13:13" x14ac:dyDescent="0.25">
      <c r="M3496" s="235"/>
    </row>
    <row r="3497" spans="13:13" x14ac:dyDescent="0.25">
      <c r="M3497" s="235"/>
    </row>
    <row r="3498" spans="13:13" x14ac:dyDescent="0.25">
      <c r="M3498" s="235"/>
    </row>
    <row r="3499" spans="13:13" x14ac:dyDescent="0.25">
      <c r="M3499" s="235"/>
    </row>
    <row r="3500" spans="13:13" x14ac:dyDescent="0.25">
      <c r="M3500" s="235"/>
    </row>
    <row r="3501" spans="13:13" x14ac:dyDescent="0.25">
      <c r="M3501" s="235"/>
    </row>
    <row r="3502" spans="13:13" x14ac:dyDescent="0.25">
      <c r="M3502" s="235"/>
    </row>
    <row r="3503" spans="13:13" x14ac:dyDescent="0.25">
      <c r="M3503" s="235"/>
    </row>
    <row r="3504" spans="13:13" x14ac:dyDescent="0.25">
      <c r="M3504" s="235"/>
    </row>
    <row r="3505" spans="13:13" x14ac:dyDescent="0.25">
      <c r="M3505" s="235"/>
    </row>
    <row r="3506" spans="13:13" x14ac:dyDescent="0.25">
      <c r="M3506" s="235"/>
    </row>
    <row r="3507" spans="13:13" x14ac:dyDescent="0.25">
      <c r="M3507" s="235"/>
    </row>
    <row r="3508" spans="13:13" x14ac:dyDescent="0.25">
      <c r="M3508" s="235"/>
    </row>
    <row r="3509" spans="13:13" x14ac:dyDescent="0.25">
      <c r="M3509" s="235"/>
    </row>
    <row r="3510" spans="13:13" x14ac:dyDescent="0.25">
      <c r="M3510" s="235"/>
    </row>
    <row r="3511" spans="13:13" x14ac:dyDescent="0.25">
      <c r="M3511" s="235"/>
    </row>
    <row r="3512" spans="13:13" x14ac:dyDescent="0.25">
      <c r="M3512" s="235"/>
    </row>
    <row r="3513" spans="13:13" x14ac:dyDescent="0.25">
      <c r="M3513" s="235"/>
    </row>
    <row r="3514" spans="13:13" x14ac:dyDescent="0.25">
      <c r="M3514" s="235"/>
    </row>
    <row r="3515" spans="13:13" x14ac:dyDescent="0.25">
      <c r="M3515" s="235"/>
    </row>
    <row r="3516" spans="13:13" x14ac:dyDescent="0.25">
      <c r="M3516" s="235"/>
    </row>
    <row r="3517" spans="13:13" x14ac:dyDescent="0.25">
      <c r="M3517" s="235"/>
    </row>
    <row r="3518" spans="13:13" x14ac:dyDescent="0.25">
      <c r="M3518" s="235"/>
    </row>
    <row r="3519" spans="13:13" x14ac:dyDescent="0.25">
      <c r="M3519" s="235"/>
    </row>
    <row r="3520" spans="13:13" x14ac:dyDescent="0.25">
      <c r="M3520" s="235"/>
    </row>
    <row r="3521" spans="13:13" x14ac:dyDescent="0.25">
      <c r="M3521" s="235"/>
    </row>
    <row r="3522" spans="13:13" x14ac:dyDescent="0.25">
      <c r="M3522" s="235"/>
    </row>
    <row r="3523" spans="13:13" x14ac:dyDescent="0.25">
      <c r="M3523" s="235"/>
    </row>
    <row r="3524" spans="13:13" x14ac:dyDescent="0.25">
      <c r="M3524" s="235"/>
    </row>
    <row r="3525" spans="13:13" x14ac:dyDescent="0.25">
      <c r="M3525" s="235"/>
    </row>
    <row r="3526" spans="13:13" x14ac:dyDescent="0.25">
      <c r="M3526" s="235"/>
    </row>
    <row r="3527" spans="13:13" x14ac:dyDescent="0.25">
      <c r="M3527" s="235"/>
    </row>
    <row r="3528" spans="13:13" x14ac:dyDescent="0.25">
      <c r="M3528" s="235"/>
    </row>
    <row r="3529" spans="13:13" x14ac:dyDescent="0.25">
      <c r="M3529" s="235"/>
    </row>
    <row r="3530" spans="13:13" x14ac:dyDescent="0.25">
      <c r="M3530" s="235"/>
    </row>
    <row r="3531" spans="13:13" x14ac:dyDescent="0.25">
      <c r="M3531" s="235"/>
    </row>
    <row r="3532" spans="13:13" x14ac:dyDescent="0.25">
      <c r="M3532" s="235"/>
    </row>
    <row r="3533" spans="13:13" x14ac:dyDescent="0.25">
      <c r="M3533" s="235"/>
    </row>
    <row r="3534" spans="13:13" x14ac:dyDescent="0.25">
      <c r="M3534" s="235"/>
    </row>
    <row r="3535" spans="13:13" x14ac:dyDescent="0.25">
      <c r="M3535" s="235"/>
    </row>
    <row r="3536" spans="13:13" x14ac:dyDescent="0.25">
      <c r="M3536" s="235"/>
    </row>
    <row r="3537" spans="13:13" x14ac:dyDescent="0.25">
      <c r="M3537" s="235"/>
    </row>
    <row r="3538" spans="13:13" x14ac:dyDescent="0.25">
      <c r="M3538" s="235"/>
    </row>
    <row r="3539" spans="13:13" x14ac:dyDescent="0.25">
      <c r="M3539" s="235"/>
    </row>
    <row r="3540" spans="13:13" x14ac:dyDescent="0.25">
      <c r="M3540" s="235"/>
    </row>
    <row r="3541" spans="13:13" x14ac:dyDescent="0.25">
      <c r="M3541" s="235"/>
    </row>
    <row r="3542" spans="13:13" x14ac:dyDescent="0.25">
      <c r="M3542" s="235"/>
    </row>
    <row r="3543" spans="13:13" x14ac:dyDescent="0.25">
      <c r="M3543" s="235"/>
    </row>
    <row r="3544" spans="13:13" x14ac:dyDescent="0.25">
      <c r="M3544" s="235"/>
    </row>
    <row r="3545" spans="13:13" x14ac:dyDescent="0.25">
      <c r="M3545" s="235"/>
    </row>
    <row r="3546" spans="13:13" x14ac:dyDescent="0.25">
      <c r="M3546" s="235"/>
    </row>
    <row r="3547" spans="13:13" x14ac:dyDescent="0.25">
      <c r="M3547" s="235"/>
    </row>
    <row r="3548" spans="13:13" x14ac:dyDescent="0.25">
      <c r="M3548" s="235"/>
    </row>
    <row r="3549" spans="13:13" x14ac:dyDescent="0.25">
      <c r="M3549" s="235"/>
    </row>
    <row r="3550" spans="13:13" x14ac:dyDescent="0.25">
      <c r="M3550" s="235"/>
    </row>
    <row r="3551" spans="13:13" x14ac:dyDescent="0.25">
      <c r="M3551" s="235"/>
    </row>
    <row r="3552" spans="13:13" x14ac:dyDescent="0.25">
      <c r="M3552" s="235"/>
    </row>
    <row r="3553" spans="13:13" x14ac:dyDescent="0.25">
      <c r="M3553" s="235"/>
    </row>
    <row r="3554" spans="13:13" x14ac:dyDescent="0.25">
      <c r="M3554" s="235"/>
    </row>
    <row r="3555" spans="13:13" x14ac:dyDescent="0.25">
      <c r="M3555" s="235"/>
    </row>
    <row r="3556" spans="13:13" x14ac:dyDescent="0.25">
      <c r="M3556" s="235"/>
    </row>
    <row r="3557" spans="13:13" x14ac:dyDescent="0.25">
      <c r="M3557" s="235"/>
    </row>
    <row r="3558" spans="13:13" x14ac:dyDescent="0.25">
      <c r="M3558" s="235"/>
    </row>
    <row r="3559" spans="13:13" x14ac:dyDescent="0.25">
      <c r="M3559" s="235"/>
    </row>
    <row r="3560" spans="13:13" x14ac:dyDescent="0.25">
      <c r="M3560" s="235"/>
    </row>
    <row r="3561" spans="13:13" x14ac:dyDescent="0.25">
      <c r="M3561" s="235"/>
    </row>
    <row r="3562" spans="13:13" x14ac:dyDescent="0.25">
      <c r="M3562" s="235"/>
    </row>
    <row r="3563" spans="13:13" x14ac:dyDescent="0.25">
      <c r="M3563" s="235"/>
    </row>
    <row r="3564" spans="13:13" x14ac:dyDescent="0.25">
      <c r="M3564" s="235"/>
    </row>
    <row r="3565" spans="13:13" x14ac:dyDescent="0.25">
      <c r="M3565" s="235"/>
    </row>
    <row r="3566" spans="13:13" x14ac:dyDescent="0.25">
      <c r="M3566" s="235"/>
    </row>
    <row r="3567" spans="13:13" x14ac:dyDescent="0.25">
      <c r="M3567" s="235"/>
    </row>
    <row r="3568" spans="13:13" x14ac:dyDescent="0.25">
      <c r="M3568" s="235"/>
    </row>
    <row r="3569" spans="13:13" x14ac:dyDescent="0.25">
      <c r="M3569" s="235"/>
    </row>
    <row r="3570" spans="13:13" x14ac:dyDescent="0.25">
      <c r="M3570" s="235"/>
    </row>
    <row r="3571" spans="13:13" x14ac:dyDescent="0.25">
      <c r="M3571" s="235"/>
    </row>
    <row r="3572" spans="13:13" x14ac:dyDescent="0.25">
      <c r="M3572" s="235"/>
    </row>
    <row r="3573" spans="13:13" x14ac:dyDescent="0.25">
      <c r="M3573" s="235"/>
    </row>
    <row r="3574" spans="13:13" x14ac:dyDescent="0.25">
      <c r="M3574" s="235"/>
    </row>
    <row r="3575" spans="13:13" x14ac:dyDescent="0.25">
      <c r="M3575" s="235"/>
    </row>
    <row r="3576" spans="13:13" x14ac:dyDescent="0.25">
      <c r="M3576" s="235"/>
    </row>
    <row r="3577" spans="13:13" x14ac:dyDescent="0.25">
      <c r="M3577" s="235"/>
    </row>
    <row r="3578" spans="13:13" x14ac:dyDescent="0.25">
      <c r="M3578" s="235"/>
    </row>
    <row r="3579" spans="13:13" x14ac:dyDescent="0.25">
      <c r="M3579" s="235"/>
    </row>
    <row r="3580" spans="13:13" x14ac:dyDescent="0.25">
      <c r="M3580" s="235"/>
    </row>
    <row r="3581" spans="13:13" x14ac:dyDescent="0.25">
      <c r="M3581" s="235"/>
    </row>
    <row r="3582" spans="13:13" x14ac:dyDescent="0.25">
      <c r="M3582" s="235"/>
    </row>
    <row r="3583" spans="13:13" x14ac:dyDescent="0.25">
      <c r="M3583" s="235"/>
    </row>
    <row r="3584" spans="13:13" x14ac:dyDescent="0.25">
      <c r="M3584" s="235"/>
    </row>
    <row r="3585" spans="13:13" x14ac:dyDescent="0.25">
      <c r="M3585" s="235"/>
    </row>
    <row r="3586" spans="13:13" x14ac:dyDescent="0.25">
      <c r="M3586" s="235"/>
    </row>
    <row r="3587" spans="13:13" x14ac:dyDescent="0.25">
      <c r="M3587" s="235"/>
    </row>
    <row r="3588" spans="13:13" x14ac:dyDescent="0.25">
      <c r="M3588" s="235"/>
    </row>
    <row r="3589" spans="13:13" x14ac:dyDescent="0.25">
      <c r="M3589" s="235"/>
    </row>
    <row r="3590" spans="13:13" x14ac:dyDescent="0.25">
      <c r="M3590" s="235"/>
    </row>
    <row r="3591" spans="13:13" x14ac:dyDescent="0.25">
      <c r="M3591" s="235"/>
    </row>
    <row r="3592" spans="13:13" x14ac:dyDescent="0.25">
      <c r="M3592" s="235"/>
    </row>
    <row r="3593" spans="13:13" x14ac:dyDescent="0.25">
      <c r="M3593" s="235"/>
    </row>
    <row r="3594" spans="13:13" x14ac:dyDescent="0.25">
      <c r="M3594" s="235"/>
    </row>
    <row r="3595" spans="13:13" x14ac:dyDescent="0.25">
      <c r="M3595" s="235"/>
    </row>
    <row r="3596" spans="13:13" x14ac:dyDescent="0.25">
      <c r="M3596" s="235"/>
    </row>
    <row r="3597" spans="13:13" x14ac:dyDescent="0.25">
      <c r="M3597" s="235"/>
    </row>
    <row r="3598" spans="13:13" x14ac:dyDescent="0.25">
      <c r="M3598" s="235"/>
    </row>
    <row r="3599" spans="13:13" x14ac:dyDescent="0.25">
      <c r="M3599" s="235"/>
    </row>
    <row r="3600" spans="13:13" x14ac:dyDescent="0.25">
      <c r="M3600" s="235"/>
    </row>
    <row r="3601" spans="13:13" x14ac:dyDescent="0.25">
      <c r="M3601" s="235"/>
    </row>
    <row r="3602" spans="13:13" x14ac:dyDescent="0.25">
      <c r="M3602" s="235"/>
    </row>
    <row r="3603" spans="13:13" x14ac:dyDescent="0.25">
      <c r="M3603" s="235"/>
    </row>
    <row r="3604" spans="13:13" x14ac:dyDescent="0.25">
      <c r="M3604" s="235"/>
    </row>
    <row r="3605" spans="13:13" x14ac:dyDescent="0.25">
      <c r="M3605" s="235"/>
    </row>
    <row r="3606" spans="13:13" x14ac:dyDescent="0.25">
      <c r="M3606" s="235"/>
    </row>
    <row r="3607" spans="13:13" x14ac:dyDescent="0.25">
      <c r="M3607" s="235"/>
    </row>
    <row r="3608" spans="13:13" x14ac:dyDescent="0.25">
      <c r="M3608" s="235"/>
    </row>
    <row r="3609" spans="13:13" x14ac:dyDescent="0.25">
      <c r="M3609" s="235"/>
    </row>
    <row r="3610" spans="13:13" x14ac:dyDescent="0.25">
      <c r="M3610" s="235"/>
    </row>
    <row r="3611" spans="13:13" x14ac:dyDescent="0.25">
      <c r="M3611" s="235"/>
    </row>
    <row r="3612" spans="13:13" x14ac:dyDescent="0.25">
      <c r="M3612" s="235"/>
    </row>
    <row r="3613" spans="13:13" x14ac:dyDescent="0.25">
      <c r="M3613" s="235"/>
    </row>
    <row r="3614" spans="13:13" x14ac:dyDescent="0.25">
      <c r="M3614" s="235"/>
    </row>
    <row r="3615" spans="13:13" x14ac:dyDescent="0.25">
      <c r="M3615" s="235"/>
    </row>
    <row r="3616" spans="13:13" x14ac:dyDescent="0.25">
      <c r="M3616" s="235"/>
    </row>
    <row r="3617" spans="13:13" x14ac:dyDescent="0.25">
      <c r="M3617" s="235"/>
    </row>
    <row r="3618" spans="13:13" x14ac:dyDescent="0.25">
      <c r="M3618" s="235"/>
    </row>
    <row r="3619" spans="13:13" x14ac:dyDescent="0.25">
      <c r="M3619" s="235"/>
    </row>
    <row r="3620" spans="13:13" x14ac:dyDescent="0.25">
      <c r="M3620" s="235"/>
    </row>
    <row r="3621" spans="13:13" x14ac:dyDescent="0.25">
      <c r="M3621" s="235"/>
    </row>
    <row r="3622" spans="13:13" x14ac:dyDescent="0.25">
      <c r="M3622" s="235"/>
    </row>
    <row r="3623" spans="13:13" x14ac:dyDescent="0.25">
      <c r="M3623" s="235"/>
    </row>
    <row r="3624" spans="13:13" x14ac:dyDescent="0.25">
      <c r="M3624" s="235"/>
    </row>
    <row r="3625" spans="13:13" x14ac:dyDescent="0.25">
      <c r="M3625" s="235"/>
    </row>
    <row r="3626" spans="13:13" x14ac:dyDescent="0.25">
      <c r="M3626" s="235"/>
    </row>
    <row r="3627" spans="13:13" x14ac:dyDescent="0.25">
      <c r="M3627" s="235"/>
    </row>
    <row r="3628" spans="13:13" x14ac:dyDescent="0.25">
      <c r="M3628" s="235"/>
    </row>
    <row r="3629" spans="13:13" x14ac:dyDescent="0.25">
      <c r="M3629" s="235"/>
    </row>
    <row r="3630" spans="13:13" x14ac:dyDescent="0.25">
      <c r="M3630" s="235"/>
    </row>
    <row r="3631" spans="13:13" x14ac:dyDescent="0.25">
      <c r="M3631" s="235"/>
    </row>
    <row r="3632" spans="13:13" x14ac:dyDescent="0.25">
      <c r="M3632" s="235"/>
    </row>
    <row r="3633" spans="13:13" x14ac:dyDescent="0.25">
      <c r="M3633" s="235"/>
    </row>
    <row r="3634" spans="13:13" x14ac:dyDescent="0.25">
      <c r="M3634" s="235"/>
    </row>
    <row r="3635" spans="13:13" x14ac:dyDescent="0.25">
      <c r="M3635" s="235"/>
    </row>
    <row r="3636" spans="13:13" x14ac:dyDescent="0.25">
      <c r="M3636" s="235"/>
    </row>
    <row r="3637" spans="13:13" x14ac:dyDescent="0.25">
      <c r="M3637" s="235"/>
    </row>
    <row r="3638" spans="13:13" x14ac:dyDescent="0.25">
      <c r="M3638" s="235"/>
    </row>
    <row r="3639" spans="13:13" x14ac:dyDescent="0.25">
      <c r="M3639" s="235"/>
    </row>
    <row r="3640" spans="13:13" x14ac:dyDescent="0.25">
      <c r="M3640" s="235"/>
    </row>
    <row r="3641" spans="13:13" x14ac:dyDescent="0.25">
      <c r="M3641" s="235"/>
    </row>
    <row r="3642" spans="13:13" x14ac:dyDescent="0.25">
      <c r="M3642" s="235"/>
    </row>
    <row r="3643" spans="13:13" x14ac:dyDescent="0.25">
      <c r="M3643" s="235"/>
    </row>
    <row r="3644" spans="13:13" x14ac:dyDescent="0.25">
      <c r="M3644" s="235"/>
    </row>
    <row r="3645" spans="13:13" x14ac:dyDescent="0.25">
      <c r="M3645" s="235"/>
    </row>
    <row r="3646" spans="13:13" x14ac:dyDescent="0.25">
      <c r="M3646" s="235"/>
    </row>
    <row r="3647" spans="13:13" x14ac:dyDescent="0.25">
      <c r="M3647" s="235"/>
    </row>
    <row r="3648" spans="13:13" x14ac:dyDescent="0.25">
      <c r="M3648" s="235"/>
    </row>
    <row r="3649" spans="13:13" x14ac:dyDescent="0.25">
      <c r="M3649" s="235"/>
    </row>
    <row r="3650" spans="13:13" x14ac:dyDescent="0.25">
      <c r="M3650" s="235"/>
    </row>
    <row r="3651" spans="13:13" x14ac:dyDescent="0.25">
      <c r="M3651" s="235"/>
    </row>
    <row r="3652" spans="13:13" x14ac:dyDescent="0.25">
      <c r="M3652" s="235"/>
    </row>
    <row r="3653" spans="13:13" x14ac:dyDescent="0.25">
      <c r="M3653" s="235"/>
    </row>
    <row r="3654" spans="13:13" x14ac:dyDescent="0.25">
      <c r="M3654" s="235"/>
    </row>
    <row r="3655" spans="13:13" x14ac:dyDescent="0.25">
      <c r="M3655" s="235"/>
    </row>
    <row r="3656" spans="13:13" x14ac:dyDescent="0.25">
      <c r="M3656" s="235"/>
    </row>
    <row r="3657" spans="13:13" x14ac:dyDescent="0.25">
      <c r="M3657" s="235"/>
    </row>
    <row r="3658" spans="13:13" x14ac:dyDescent="0.25">
      <c r="M3658" s="235"/>
    </row>
    <row r="3659" spans="13:13" x14ac:dyDescent="0.25">
      <c r="M3659" s="235"/>
    </row>
    <row r="3660" spans="13:13" x14ac:dyDescent="0.25">
      <c r="M3660" s="235"/>
    </row>
    <row r="3661" spans="13:13" x14ac:dyDescent="0.25">
      <c r="M3661" s="235"/>
    </row>
    <row r="3662" spans="13:13" x14ac:dyDescent="0.25">
      <c r="M3662" s="235"/>
    </row>
    <row r="3663" spans="13:13" x14ac:dyDescent="0.25">
      <c r="M3663" s="235"/>
    </row>
    <row r="3664" spans="13:13" x14ac:dyDescent="0.25">
      <c r="M3664" s="235"/>
    </row>
    <row r="3665" spans="13:13" x14ac:dyDescent="0.25">
      <c r="M3665" s="235"/>
    </row>
    <row r="3666" spans="13:13" x14ac:dyDescent="0.25">
      <c r="M3666" s="235"/>
    </row>
    <row r="3667" spans="13:13" x14ac:dyDescent="0.25">
      <c r="M3667" s="235"/>
    </row>
    <row r="3668" spans="13:13" x14ac:dyDescent="0.25">
      <c r="M3668" s="235"/>
    </row>
    <row r="3669" spans="13:13" x14ac:dyDescent="0.25">
      <c r="M3669" s="235"/>
    </row>
    <row r="3670" spans="13:13" x14ac:dyDescent="0.25">
      <c r="M3670" s="235"/>
    </row>
    <row r="3671" spans="13:13" x14ac:dyDescent="0.25">
      <c r="M3671" s="235"/>
    </row>
    <row r="3672" spans="13:13" x14ac:dyDescent="0.25">
      <c r="M3672" s="235"/>
    </row>
    <row r="3673" spans="13:13" x14ac:dyDescent="0.25">
      <c r="M3673" s="235"/>
    </row>
    <row r="3674" spans="13:13" x14ac:dyDescent="0.25">
      <c r="M3674" s="235"/>
    </row>
    <row r="3675" spans="13:13" x14ac:dyDescent="0.25">
      <c r="M3675" s="235"/>
    </row>
    <row r="3676" spans="13:13" x14ac:dyDescent="0.25">
      <c r="M3676" s="235"/>
    </row>
    <row r="3677" spans="13:13" x14ac:dyDescent="0.25">
      <c r="M3677" s="235"/>
    </row>
    <row r="3678" spans="13:13" x14ac:dyDescent="0.25">
      <c r="M3678" s="235"/>
    </row>
    <row r="3679" spans="13:13" x14ac:dyDescent="0.25">
      <c r="M3679" s="235"/>
    </row>
    <row r="3680" spans="13:13" x14ac:dyDescent="0.25">
      <c r="M3680" s="235"/>
    </row>
    <row r="3681" spans="13:13" x14ac:dyDescent="0.25">
      <c r="M3681" s="235"/>
    </row>
    <row r="3682" spans="13:13" x14ac:dyDescent="0.25">
      <c r="M3682" s="235"/>
    </row>
    <row r="3683" spans="13:13" x14ac:dyDescent="0.25">
      <c r="M3683" s="235"/>
    </row>
    <row r="3684" spans="13:13" x14ac:dyDescent="0.25">
      <c r="M3684" s="235"/>
    </row>
    <row r="3685" spans="13:13" x14ac:dyDescent="0.25">
      <c r="M3685" s="235"/>
    </row>
    <row r="3686" spans="13:13" x14ac:dyDescent="0.25">
      <c r="M3686" s="235"/>
    </row>
    <row r="3687" spans="13:13" x14ac:dyDescent="0.25">
      <c r="M3687" s="235"/>
    </row>
    <row r="3688" spans="13:13" x14ac:dyDescent="0.25">
      <c r="M3688" s="235"/>
    </row>
    <row r="3689" spans="13:13" x14ac:dyDescent="0.25">
      <c r="M3689" s="235"/>
    </row>
    <row r="3690" spans="13:13" x14ac:dyDescent="0.25">
      <c r="M3690" s="235"/>
    </row>
    <row r="3691" spans="13:13" x14ac:dyDescent="0.25">
      <c r="M3691" s="235"/>
    </row>
    <row r="3692" spans="13:13" x14ac:dyDescent="0.25">
      <c r="M3692" s="235"/>
    </row>
    <row r="3693" spans="13:13" x14ac:dyDescent="0.25">
      <c r="M3693" s="235"/>
    </row>
    <row r="3694" spans="13:13" x14ac:dyDescent="0.25">
      <c r="M3694" s="235"/>
    </row>
    <row r="3695" spans="13:13" x14ac:dyDescent="0.25">
      <c r="M3695" s="235"/>
    </row>
    <row r="3696" spans="13:13" x14ac:dyDescent="0.25">
      <c r="M3696" s="235"/>
    </row>
    <row r="3697" spans="13:13" x14ac:dyDescent="0.25">
      <c r="M3697" s="235"/>
    </row>
    <row r="3698" spans="13:13" x14ac:dyDescent="0.25">
      <c r="M3698" s="235"/>
    </row>
    <row r="3699" spans="13:13" x14ac:dyDescent="0.25">
      <c r="M3699" s="235"/>
    </row>
    <row r="3700" spans="13:13" x14ac:dyDescent="0.25">
      <c r="M3700" s="235"/>
    </row>
    <row r="3701" spans="13:13" x14ac:dyDescent="0.25">
      <c r="M3701" s="235"/>
    </row>
    <row r="3702" spans="13:13" x14ac:dyDescent="0.25">
      <c r="M3702" s="235"/>
    </row>
    <row r="3703" spans="13:13" x14ac:dyDescent="0.25">
      <c r="M3703" s="235"/>
    </row>
    <row r="3704" spans="13:13" x14ac:dyDescent="0.25">
      <c r="M3704" s="235"/>
    </row>
    <row r="3705" spans="13:13" x14ac:dyDescent="0.25">
      <c r="M3705" s="235"/>
    </row>
    <row r="3706" spans="13:13" x14ac:dyDescent="0.25">
      <c r="M3706" s="235"/>
    </row>
    <row r="3707" spans="13:13" x14ac:dyDescent="0.25">
      <c r="M3707" s="235"/>
    </row>
    <row r="3708" spans="13:13" x14ac:dyDescent="0.25">
      <c r="M3708" s="235"/>
    </row>
    <row r="3709" spans="13:13" x14ac:dyDescent="0.25">
      <c r="M3709" s="235"/>
    </row>
    <row r="3710" spans="13:13" x14ac:dyDescent="0.25">
      <c r="M3710" s="235"/>
    </row>
    <row r="3711" spans="13:13" x14ac:dyDescent="0.25">
      <c r="M3711" s="235"/>
    </row>
    <row r="3712" spans="13:13" x14ac:dyDescent="0.25">
      <c r="M3712" s="235"/>
    </row>
    <row r="3713" spans="13:13" x14ac:dyDescent="0.25">
      <c r="M3713" s="235"/>
    </row>
    <row r="3714" spans="13:13" x14ac:dyDescent="0.25">
      <c r="M3714" s="235"/>
    </row>
    <row r="3715" spans="13:13" x14ac:dyDescent="0.25">
      <c r="M3715" s="235"/>
    </row>
    <row r="3716" spans="13:13" x14ac:dyDescent="0.25">
      <c r="M3716" s="235"/>
    </row>
    <row r="3717" spans="13:13" x14ac:dyDescent="0.25">
      <c r="M3717" s="235"/>
    </row>
    <row r="3718" spans="13:13" x14ac:dyDescent="0.25">
      <c r="M3718" s="235"/>
    </row>
    <row r="3719" spans="13:13" x14ac:dyDescent="0.25">
      <c r="M3719" s="235"/>
    </row>
    <row r="3720" spans="13:13" x14ac:dyDescent="0.25">
      <c r="M3720" s="235"/>
    </row>
    <row r="3721" spans="13:13" x14ac:dyDescent="0.25">
      <c r="M3721" s="235"/>
    </row>
    <row r="3722" spans="13:13" x14ac:dyDescent="0.25">
      <c r="M3722" s="235"/>
    </row>
    <row r="3723" spans="13:13" x14ac:dyDescent="0.25">
      <c r="M3723" s="235"/>
    </row>
    <row r="3724" spans="13:13" x14ac:dyDescent="0.25">
      <c r="M3724" s="235"/>
    </row>
    <row r="3725" spans="13:13" x14ac:dyDescent="0.25">
      <c r="M3725" s="235"/>
    </row>
    <row r="3726" spans="13:13" x14ac:dyDescent="0.25">
      <c r="M3726" s="235"/>
    </row>
    <row r="3727" spans="13:13" x14ac:dyDescent="0.25">
      <c r="M3727" s="235"/>
    </row>
    <row r="3728" spans="13:13" x14ac:dyDescent="0.25">
      <c r="M3728" s="235"/>
    </row>
    <row r="3729" spans="13:13" x14ac:dyDescent="0.25">
      <c r="M3729" s="235"/>
    </row>
    <row r="3730" spans="13:13" x14ac:dyDescent="0.25">
      <c r="M3730" s="235"/>
    </row>
    <row r="3731" spans="13:13" x14ac:dyDescent="0.25">
      <c r="M3731" s="235"/>
    </row>
    <row r="3732" spans="13:13" x14ac:dyDescent="0.25">
      <c r="M3732" s="235"/>
    </row>
    <row r="3733" spans="13:13" x14ac:dyDescent="0.25">
      <c r="M3733" s="235"/>
    </row>
    <row r="3734" spans="13:13" x14ac:dyDescent="0.25">
      <c r="M3734" s="235"/>
    </row>
    <row r="3735" spans="13:13" x14ac:dyDescent="0.25">
      <c r="M3735" s="235"/>
    </row>
    <row r="3736" spans="13:13" x14ac:dyDescent="0.25">
      <c r="M3736" s="235"/>
    </row>
    <row r="3737" spans="13:13" x14ac:dyDescent="0.25">
      <c r="M3737" s="235"/>
    </row>
    <row r="3738" spans="13:13" x14ac:dyDescent="0.25">
      <c r="M3738" s="235"/>
    </row>
    <row r="3739" spans="13:13" x14ac:dyDescent="0.25">
      <c r="M3739" s="235"/>
    </row>
    <row r="3740" spans="13:13" x14ac:dyDescent="0.25">
      <c r="M3740" s="235"/>
    </row>
    <row r="3741" spans="13:13" x14ac:dyDescent="0.25">
      <c r="M3741" s="235"/>
    </row>
    <row r="3742" spans="13:13" x14ac:dyDescent="0.25">
      <c r="M3742" s="235"/>
    </row>
    <row r="3743" spans="13:13" x14ac:dyDescent="0.25">
      <c r="M3743" s="235"/>
    </row>
    <row r="3744" spans="13:13" x14ac:dyDescent="0.25">
      <c r="M3744" s="235"/>
    </row>
    <row r="3745" spans="13:13" x14ac:dyDescent="0.25">
      <c r="M3745" s="235"/>
    </row>
    <row r="3746" spans="13:13" x14ac:dyDescent="0.25">
      <c r="M3746" s="235"/>
    </row>
    <row r="3747" spans="13:13" x14ac:dyDescent="0.25">
      <c r="M3747" s="235"/>
    </row>
    <row r="3748" spans="13:13" x14ac:dyDescent="0.25">
      <c r="M3748" s="235"/>
    </row>
    <row r="3749" spans="13:13" x14ac:dyDescent="0.25">
      <c r="M3749" s="235"/>
    </row>
    <row r="3750" spans="13:13" x14ac:dyDescent="0.25">
      <c r="M3750" s="235"/>
    </row>
    <row r="3751" spans="13:13" x14ac:dyDescent="0.25">
      <c r="M3751" s="235"/>
    </row>
    <row r="3752" spans="13:13" x14ac:dyDescent="0.25">
      <c r="M3752" s="235"/>
    </row>
    <row r="3753" spans="13:13" x14ac:dyDescent="0.25">
      <c r="M3753" s="235"/>
    </row>
    <row r="3754" spans="13:13" x14ac:dyDescent="0.25">
      <c r="M3754" s="235"/>
    </row>
    <row r="3755" spans="13:13" x14ac:dyDescent="0.25">
      <c r="M3755" s="235"/>
    </row>
    <row r="3756" spans="13:13" x14ac:dyDescent="0.25">
      <c r="M3756" s="235"/>
    </row>
    <row r="3757" spans="13:13" x14ac:dyDescent="0.25">
      <c r="M3757" s="235"/>
    </row>
    <row r="3758" spans="13:13" x14ac:dyDescent="0.25">
      <c r="M3758" s="235"/>
    </row>
    <row r="3759" spans="13:13" x14ac:dyDescent="0.25">
      <c r="M3759" s="235"/>
    </row>
    <row r="3760" spans="13:13" x14ac:dyDescent="0.25">
      <c r="M3760" s="235"/>
    </row>
    <row r="3761" spans="13:13" x14ac:dyDescent="0.25">
      <c r="M3761" s="235"/>
    </row>
    <row r="3762" spans="13:13" x14ac:dyDescent="0.25">
      <c r="M3762" s="235"/>
    </row>
    <row r="3763" spans="13:13" x14ac:dyDescent="0.25">
      <c r="M3763" s="235"/>
    </row>
    <row r="3764" spans="13:13" x14ac:dyDescent="0.25">
      <c r="M3764" s="235"/>
    </row>
    <row r="3765" spans="13:13" x14ac:dyDescent="0.25">
      <c r="M3765" s="235"/>
    </row>
    <row r="3766" spans="13:13" x14ac:dyDescent="0.25">
      <c r="M3766" s="235"/>
    </row>
    <row r="3767" spans="13:13" x14ac:dyDescent="0.25">
      <c r="M3767" s="235"/>
    </row>
    <row r="3768" spans="13:13" x14ac:dyDescent="0.25">
      <c r="M3768" s="235"/>
    </row>
    <row r="3769" spans="13:13" x14ac:dyDescent="0.25">
      <c r="M3769" s="235"/>
    </row>
    <row r="3770" spans="13:13" x14ac:dyDescent="0.25">
      <c r="M3770" s="235"/>
    </row>
    <row r="3771" spans="13:13" x14ac:dyDescent="0.25">
      <c r="M3771" s="235"/>
    </row>
    <row r="3772" spans="13:13" x14ac:dyDescent="0.25">
      <c r="M3772" s="235"/>
    </row>
    <row r="3773" spans="13:13" x14ac:dyDescent="0.25">
      <c r="M3773" s="235"/>
    </row>
    <row r="3774" spans="13:13" x14ac:dyDescent="0.25">
      <c r="M3774" s="235"/>
    </row>
    <row r="3775" spans="13:13" x14ac:dyDescent="0.25">
      <c r="M3775" s="235"/>
    </row>
    <row r="3776" spans="13:13" x14ac:dyDescent="0.25">
      <c r="M3776" s="235"/>
    </row>
    <row r="3777" spans="13:13" x14ac:dyDescent="0.25">
      <c r="M3777" s="235"/>
    </row>
    <row r="3778" spans="13:13" x14ac:dyDescent="0.25">
      <c r="M3778" s="235"/>
    </row>
    <row r="3779" spans="13:13" x14ac:dyDescent="0.25">
      <c r="M3779" s="235"/>
    </row>
    <row r="3780" spans="13:13" x14ac:dyDescent="0.25">
      <c r="M3780" s="235"/>
    </row>
    <row r="3781" spans="13:13" x14ac:dyDescent="0.25">
      <c r="M3781" s="235"/>
    </row>
    <row r="3782" spans="13:13" x14ac:dyDescent="0.25">
      <c r="M3782" s="235"/>
    </row>
    <row r="3783" spans="13:13" x14ac:dyDescent="0.25">
      <c r="M3783" s="235"/>
    </row>
    <row r="3784" spans="13:13" x14ac:dyDescent="0.25">
      <c r="M3784" s="235"/>
    </row>
    <row r="3785" spans="13:13" x14ac:dyDescent="0.25">
      <c r="M3785" s="235"/>
    </row>
    <row r="3786" spans="13:13" x14ac:dyDescent="0.25">
      <c r="M3786" s="235"/>
    </row>
    <row r="3787" spans="13:13" x14ac:dyDescent="0.25">
      <c r="M3787" s="235"/>
    </row>
    <row r="3788" spans="13:13" x14ac:dyDescent="0.25">
      <c r="M3788" s="235"/>
    </row>
    <row r="3789" spans="13:13" x14ac:dyDescent="0.25">
      <c r="M3789" s="235"/>
    </row>
    <row r="3790" spans="13:13" x14ac:dyDescent="0.25">
      <c r="M3790" s="235"/>
    </row>
    <row r="3791" spans="13:13" x14ac:dyDescent="0.25">
      <c r="M3791" s="235"/>
    </row>
    <row r="3792" spans="13:13" x14ac:dyDescent="0.25">
      <c r="M3792" s="235"/>
    </row>
    <row r="3793" spans="13:13" x14ac:dyDescent="0.25">
      <c r="M3793" s="235"/>
    </row>
    <row r="3794" spans="13:13" x14ac:dyDescent="0.25">
      <c r="M3794" s="235"/>
    </row>
    <row r="3795" spans="13:13" x14ac:dyDescent="0.25">
      <c r="M3795" s="235"/>
    </row>
    <row r="3796" spans="13:13" x14ac:dyDescent="0.25">
      <c r="M3796" s="235"/>
    </row>
    <row r="3797" spans="13:13" x14ac:dyDescent="0.25">
      <c r="M3797" s="235"/>
    </row>
    <row r="3798" spans="13:13" x14ac:dyDescent="0.25">
      <c r="M3798" s="235"/>
    </row>
    <row r="3799" spans="13:13" x14ac:dyDescent="0.25">
      <c r="M3799" s="235"/>
    </row>
    <row r="3800" spans="13:13" x14ac:dyDescent="0.25">
      <c r="M3800" s="235"/>
    </row>
    <row r="3801" spans="13:13" x14ac:dyDescent="0.25">
      <c r="M3801" s="235"/>
    </row>
    <row r="3802" spans="13:13" x14ac:dyDescent="0.25">
      <c r="M3802" s="235"/>
    </row>
    <row r="3803" spans="13:13" x14ac:dyDescent="0.25">
      <c r="M3803" s="235"/>
    </row>
    <row r="3804" spans="13:13" x14ac:dyDescent="0.25">
      <c r="M3804" s="235"/>
    </row>
    <row r="3805" spans="13:13" x14ac:dyDescent="0.25">
      <c r="M3805" s="235"/>
    </row>
    <row r="3806" spans="13:13" x14ac:dyDescent="0.25">
      <c r="M3806" s="235"/>
    </row>
    <row r="3807" spans="13:13" x14ac:dyDescent="0.25">
      <c r="M3807" s="235"/>
    </row>
    <row r="3808" spans="13:13" x14ac:dyDescent="0.25">
      <c r="M3808" s="235"/>
    </row>
    <row r="3809" spans="13:13" x14ac:dyDescent="0.25">
      <c r="M3809" s="235"/>
    </row>
    <row r="3810" spans="13:13" x14ac:dyDescent="0.25">
      <c r="M3810" s="235"/>
    </row>
    <row r="3811" spans="13:13" x14ac:dyDescent="0.25">
      <c r="M3811" s="235"/>
    </row>
    <row r="3812" spans="13:13" x14ac:dyDescent="0.25">
      <c r="M3812" s="235"/>
    </row>
    <row r="3813" spans="13:13" x14ac:dyDescent="0.25">
      <c r="M3813" s="235"/>
    </row>
    <row r="3814" spans="13:13" x14ac:dyDescent="0.25">
      <c r="M3814" s="235"/>
    </row>
    <row r="3815" spans="13:13" x14ac:dyDescent="0.25">
      <c r="M3815" s="235"/>
    </row>
    <row r="3816" spans="13:13" x14ac:dyDescent="0.25">
      <c r="M3816" s="235"/>
    </row>
    <row r="3817" spans="13:13" x14ac:dyDescent="0.25">
      <c r="M3817" s="235"/>
    </row>
    <row r="3818" spans="13:13" x14ac:dyDescent="0.25">
      <c r="M3818" s="235"/>
    </row>
    <row r="3819" spans="13:13" x14ac:dyDescent="0.25">
      <c r="M3819" s="235"/>
    </row>
    <row r="3820" spans="13:13" x14ac:dyDescent="0.25">
      <c r="M3820" s="235"/>
    </row>
    <row r="3821" spans="13:13" x14ac:dyDescent="0.25">
      <c r="M3821" s="235"/>
    </row>
    <row r="3822" spans="13:13" x14ac:dyDescent="0.25">
      <c r="M3822" s="235"/>
    </row>
    <row r="3823" spans="13:13" x14ac:dyDescent="0.25">
      <c r="M3823" s="235"/>
    </row>
    <row r="3824" spans="13:13" x14ac:dyDescent="0.25">
      <c r="M3824" s="235"/>
    </row>
    <row r="3825" spans="13:13" x14ac:dyDescent="0.25">
      <c r="M3825" s="235"/>
    </row>
    <row r="3826" spans="13:13" x14ac:dyDescent="0.25">
      <c r="M3826" s="235"/>
    </row>
    <row r="3827" spans="13:13" x14ac:dyDescent="0.25">
      <c r="M3827" s="235"/>
    </row>
    <row r="3828" spans="13:13" x14ac:dyDescent="0.25">
      <c r="M3828" s="235"/>
    </row>
    <row r="3829" spans="13:13" x14ac:dyDescent="0.25">
      <c r="M3829" s="235"/>
    </row>
    <row r="3830" spans="13:13" x14ac:dyDescent="0.25">
      <c r="M3830" s="235"/>
    </row>
    <row r="3831" spans="13:13" x14ac:dyDescent="0.25">
      <c r="M3831" s="235"/>
    </row>
    <row r="3832" spans="13:13" x14ac:dyDescent="0.25">
      <c r="M3832" s="235"/>
    </row>
    <row r="3833" spans="13:13" x14ac:dyDescent="0.25">
      <c r="M3833" s="235"/>
    </row>
    <row r="3834" spans="13:13" x14ac:dyDescent="0.25">
      <c r="M3834" s="235"/>
    </row>
    <row r="3835" spans="13:13" x14ac:dyDescent="0.25">
      <c r="M3835" s="235"/>
    </row>
    <row r="3836" spans="13:13" x14ac:dyDescent="0.25">
      <c r="M3836" s="235"/>
    </row>
    <row r="3837" spans="13:13" x14ac:dyDescent="0.25">
      <c r="M3837" s="235"/>
    </row>
    <row r="3838" spans="13:13" x14ac:dyDescent="0.25">
      <c r="M3838" s="235"/>
    </row>
    <row r="3839" spans="13:13" x14ac:dyDescent="0.25">
      <c r="M3839" s="235"/>
    </row>
    <row r="3840" spans="13:13" x14ac:dyDescent="0.25">
      <c r="M3840" s="235"/>
    </row>
    <row r="3841" spans="13:13" x14ac:dyDescent="0.25">
      <c r="M3841" s="235"/>
    </row>
    <row r="3842" spans="13:13" x14ac:dyDescent="0.25">
      <c r="M3842" s="235"/>
    </row>
    <row r="3843" spans="13:13" x14ac:dyDescent="0.25">
      <c r="M3843" s="235"/>
    </row>
    <row r="3844" spans="13:13" x14ac:dyDescent="0.25">
      <c r="M3844" s="235"/>
    </row>
    <row r="3845" spans="13:13" x14ac:dyDescent="0.25">
      <c r="M3845" s="235"/>
    </row>
    <row r="3846" spans="13:13" x14ac:dyDescent="0.25">
      <c r="M3846" s="235"/>
    </row>
    <row r="3847" spans="13:13" x14ac:dyDescent="0.25">
      <c r="M3847" s="235"/>
    </row>
    <row r="3848" spans="13:13" x14ac:dyDescent="0.25">
      <c r="M3848" s="235"/>
    </row>
    <row r="3849" spans="13:13" x14ac:dyDescent="0.25">
      <c r="M3849" s="235"/>
    </row>
    <row r="3850" spans="13:13" x14ac:dyDescent="0.25">
      <c r="M3850" s="235"/>
    </row>
    <row r="3851" spans="13:13" x14ac:dyDescent="0.25">
      <c r="M3851" s="235"/>
    </row>
    <row r="3852" spans="13:13" x14ac:dyDescent="0.25">
      <c r="M3852" s="235"/>
    </row>
    <row r="3853" spans="13:13" x14ac:dyDescent="0.25">
      <c r="M3853" s="235"/>
    </row>
    <row r="3854" spans="13:13" x14ac:dyDescent="0.25">
      <c r="M3854" s="235"/>
    </row>
    <row r="3855" spans="13:13" x14ac:dyDescent="0.25">
      <c r="M3855" s="235"/>
    </row>
    <row r="3856" spans="13:13" x14ac:dyDescent="0.25">
      <c r="M3856" s="235"/>
    </row>
    <row r="3857" spans="13:13" x14ac:dyDescent="0.25">
      <c r="M3857" s="235"/>
    </row>
    <row r="3858" spans="13:13" x14ac:dyDescent="0.25">
      <c r="M3858" s="235"/>
    </row>
    <row r="3859" spans="13:13" x14ac:dyDescent="0.25">
      <c r="M3859" s="235"/>
    </row>
    <row r="3860" spans="13:13" x14ac:dyDescent="0.25">
      <c r="M3860" s="235"/>
    </row>
    <row r="3861" spans="13:13" x14ac:dyDescent="0.25">
      <c r="M3861" s="235"/>
    </row>
    <row r="3862" spans="13:13" x14ac:dyDescent="0.25">
      <c r="M3862" s="235"/>
    </row>
    <row r="3863" spans="13:13" x14ac:dyDescent="0.25">
      <c r="M3863" s="235"/>
    </row>
    <row r="3864" spans="13:13" x14ac:dyDescent="0.25">
      <c r="M3864" s="235"/>
    </row>
    <row r="3865" spans="13:13" x14ac:dyDescent="0.25">
      <c r="M3865" s="235"/>
    </row>
    <row r="3866" spans="13:13" x14ac:dyDescent="0.25">
      <c r="M3866" s="235"/>
    </row>
    <row r="3867" spans="13:13" x14ac:dyDescent="0.25">
      <c r="M3867" s="235"/>
    </row>
    <row r="3868" spans="13:13" x14ac:dyDescent="0.25">
      <c r="M3868" s="235"/>
    </row>
    <row r="3869" spans="13:13" x14ac:dyDescent="0.25">
      <c r="M3869" s="235"/>
    </row>
    <row r="3870" spans="13:13" x14ac:dyDescent="0.25">
      <c r="M3870" s="235"/>
    </row>
    <row r="3871" spans="13:13" x14ac:dyDescent="0.25">
      <c r="M3871" s="235"/>
    </row>
    <row r="3872" spans="13:13" x14ac:dyDescent="0.25">
      <c r="M3872" s="235"/>
    </row>
    <row r="3873" spans="13:13" x14ac:dyDescent="0.25">
      <c r="M3873" s="235"/>
    </row>
    <row r="3874" spans="13:13" x14ac:dyDescent="0.25">
      <c r="M3874" s="235"/>
    </row>
    <row r="3875" spans="13:13" x14ac:dyDescent="0.25">
      <c r="M3875" s="235"/>
    </row>
    <row r="3876" spans="13:13" x14ac:dyDescent="0.25">
      <c r="M3876" s="235"/>
    </row>
    <row r="3877" spans="13:13" x14ac:dyDescent="0.25">
      <c r="M3877" s="235"/>
    </row>
    <row r="3878" spans="13:13" x14ac:dyDescent="0.25">
      <c r="M3878" s="235"/>
    </row>
    <row r="3879" spans="13:13" x14ac:dyDescent="0.25">
      <c r="M3879" s="235"/>
    </row>
    <row r="3880" spans="13:13" x14ac:dyDescent="0.25">
      <c r="M3880" s="235"/>
    </row>
    <row r="3881" spans="13:13" x14ac:dyDescent="0.25">
      <c r="M3881" s="235"/>
    </row>
    <row r="3882" spans="13:13" x14ac:dyDescent="0.25">
      <c r="M3882" s="235"/>
    </row>
    <row r="3883" spans="13:13" x14ac:dyDescent="0.25">
      <c r="M3883" s="235"/>
    </row>
    <row r="3884" spans="13:13" x14ac:dyDescent="0.25">
      <c r="M3884" s="235"/>
    </row>
    <row r="3885" spans="13:13" x14ac:dyDescent="0.25">
      <c r="M3885" s="235"/>
    </row>
    <row r="3886" spans="13:13" x14ac:dyDescent="0.25">
      <c r="M3886" s="235"/>
    </row>
    <row r="3887" spans="13:13" x14ac:dyDescent="0.25">
      <c r="M3887" s="235"/>
    </row>
    <row r="3888" spans="13:13" x14ac:dyDescent="0.25">
      <c r="M3888" s="235"/>
    </row>
    <row r="3889" spans="13:13" x14ac:dyDescent="0.25">
      <c r="M3889" s="235"/>
    </row>
    <row r="3890" spans="13:13" x14ac:dyDescent="0.25">
      <c r="M3890" s="235"/>
    </row>
    <row r="3891" spans="13:13" x14ac:dyDescent="0.25">
      <c r="M3891" s="235"/>
    </row>
    <row r="3892" spans="13:13" x14ac:dyDescent="0.25">
      <c r="M3892" s="235"/>
    </row>
    <row r="3893" spans="13:13" x14ac:dyDescent="0.25">
      <c r="M3893" s="235"/>
    </row>
    <row r="3894" spans="13:13" x14ac:dyDescent="0.25">
      <c r="M3894" s="235"/>
    </row>
    <row r="3895" spans="13:13" x14ac:dyDescent="0.25">
      <c r="M3895" s="235"/>
    </row>
    <row r="3896" spans="13:13" x14ac:dyDescent="0.25">
      <c r="M3896" s="235"/>
    </row>
    <row r="3897" spans="13:13" x14ac:dyDescent="0.25">
      <c r="M3897" s="235"/>
    </row>
    <row r="3898" spans="13:13" x14ac:dyDescent="0.25">
      <c r="M3898" s="235"/>
    </row>
    <row r="3899" spans="13:13" x14ac:dyDescent="0.25">
      <c r="M3899" s="235"/>
    </row>
    <row r="3900" spans="13:13" x14ac:dyDescent="0.25">
      <c r="M3900" s="235"/>
    </row>
    <row r="3901" spans="13:13" x14ac:dyDescent="0.25">
      <c r="M3901" s="235"/>
    </row>
    <row r="3902" spans="13:13" x14ac:dyDescent="0.25">
      <c r="M3902" s="235"/>
    </row>
    <row r="3903" spans="13:13" x14ac:dyDescent="0.25">
      <c r="M3903" s="235"/>
    </row>
    <row r="3904" spans="13:13" x14ac:dyDescent="0.25">
      <c r="M3904" s="235"/>
    </row>
    <row r="3905" spans="13:13" x14ac:dyDescent="0.25">
      <c r="M3905" s="235"/>
    </row>
    <row r="3906" spans="13:13" x14ac:dyDescent="0.25">
      <c r="M3906" s="235"/>
    </row>
    <row r="3907" spans="13:13" x14ac:dyDescent="0.25">
      <c r="M3907" s="235"/>
    </row>
    <row r="3908" spans="13:13" x14ac:dyDescent="0.25">
      <c r="M3908" s="235"/>
    </row>
    <row r="3909" spans="13:13" x14ac:dyDescent="0.25">
      <c r="M3909" s="235"/>
    </row>
    <row r="3910" spans="13:13" x14ac:dyDescent="0.25">
      <c r="M3910" s="235"/>
    </row>
    <row r="3911" spans="13:13" x14ac:dyDescent="0.25">
      <c r="M3911" s="235"/>
    </row>
    <row r="3912" spans="13:13" x14ac:dyDescent="0.25">
      <c r="M3912" s="235"/>
    </row>
    <row r="3913" spans="13:13" x14ac:dyDescent="0.25">
      <c r="M3913" s="235"/>
    </row>
    <row r="3914" spans="13:13" x14ac:dyDescent="0.25">
      <c r="M3914" s="235"/>
    </row>
    <row r="3915" spans="13:13" x14ac:dyDescent="0.25">
      <c r="M3915" s="235"/>
    </row>
    <row r="3916" spans="13:13" x14ac:dyDescent="0.25">
      <c r="M3916" s="235"/>
    </row>
    <row r="3917" spans="13:13" x14ac:dyDescent="0.25">
      <c r="M3917" s="235"/>
    </row>
    <row r="3918" spans="13:13" x14ac:dyDescent="0.25">
      <c r="M3918" s="235"/>
    </row>
    <row r="3919" spans="13:13" x14ac:dyDescent="0.25">
      <c r="M3919" s="235"/>
    </row>
    <row r="3920" spans="13:13" x14ac:dyDescent="0.25">
      <c r="M3920" s="235"/>
    </row>
    <row r="3921" spans="13:13" x14ac:dyDescent="0.25">
      <c r="M3921" s="235"/>
    </row>
    <row r="3922" spans="13:13" x14ac:dyDescent="0.25">
      <c r="M3922" s="235"/>
    </row>
    <row r="3923" spans="13:13" x14ac:dyDescent="0.25">
      <c r="M3923" s="235"/>
    </row>
    <row r="3924" spans="13:13" x14ac:dyDescent="0.25">
      <c r="M3924" s="235"/>
    </row>
    <row r="3925" spans="13:13" x14ac:dyDescent="0.25">
      <c r="M3925" s="235"/>
    </row>
    <row r="3926" spans="13:13" x14ac:dyDescent="0.25">
      <c r="M3926" s="235"/>
    </row>
    <row r="3927" spans="13:13" x14ac:dyDescent="0.25">
      <c r="M3927" s="235"/>
    </row>
    <row r="3928" spans="13:13" x14ac:dyDescent="0.25">
      <c r="M3928" s="235"/>
    </row>
    <row r="3929" spans="13:13" x14ac:dyDescent="0.25">
      <c r="M3929" s="235"/>
    </row>
    <row r="3930" spans="13:13" x14ac:dyDescent="0.25">
      <c r="M3930" s="235"/>
    </row>
    <row r="3931" spans="13:13" x14ac:dyDescent="0.25">
      <c r="M3931" s="235"/>
    </row>
    <row r="3932" spans="13:13" x14ac:dyDescent="0.25">
      <c r="M3932" s="235"/>
    </row>
    <row r="3933" spans="13:13" x14ac:dyDescent="0.25">
      <c r="M3933" s="235"/>
    </row>
    <row r="3934" spans="13:13" x14ac:dyDescent="0.25">
      <c r="M3934" s="235"/>
    </row>
    <row r="3935" spans="13:13" x14ac:dyDescent="0.25">
      <c r="M3935" s="235"/>
    </row>
    <row r="3936" spans="13:13" x14ac:dyDescent="0.25">
      <c r="M3936" s="235"/>
    </row>
    <row r="3937" spans="13:13" x14ac:dyDescent="0.25">
      <c r="M3937" s="235"/>
    </row>
    <row r="3938" spans="13:13" x14ac:dyDescent="0.25">
      <c r="M3938" s="235"/>
    </row>
    <row r="3939" spans="13:13" x14ac:dyDescent="0.25">
      <c r="M3939" s="235"/>
    </row>
    <row r="3940" spans="13:13" x14ac:dyDescent="0.25">
      <c r="M3940" s="235"/>
    </row>
    <row r="3941" spans="13:13" x14ac:dyDescent="0.25">
      <c r="M3941" s="235"/>
    </row>
    <row r="3942" spans="13:13" x14ac:dyDescent="0.25">
      <c r="M3942" s="235"/>
    </row>
    <row r="3943" spans="13:13" x14ac:dyDescent="0.25">
      <c r="M3943" s="235"/>
    </row>
    <row r="3944" spans="13:13" x14ac:dyDescent="0.25">
      <c r="M3944" s="235"/>
    </row>
    <row r="3945" spans="13:13" x14ac:dyDescent="0.25">
      <c r="M3945" s="235"/>
    </row>
    <row r="3946" spans="13:13" x14ac:dyDescent="0.25">
      <c r="M3946" s="235"/>
    </row>
    <row r="3947" spans="13:13" x14ac:dyDescent="0.25">
      <c r="M3947" s="235"/>
    </row>
    <row r="3948" spans="13:13" x14ac:dyDescent="0.25">
      <c r="M3948" s="235"/>
    </row>
    <row r="3949" spans="13:13" x14ac:dyDescent="0.25">
      <c r="M3949" s="235"/>
    </row>
    <row r="3950" spans="13:13" x14ac:dyDescent="0.25">
      <c r="M3950" s="235"/>
    </row>
    <row r="3951" spans="13:13" x14ac:dyDescent="0.25">
      <c r="M3951" s="235"/>
    </row>
    <row r="3952" spans="13:13" x14ac:dyDescent="0.25">
      <c r="M3952" s="235"/>
    </row>
    <row r="3953" spans="13:13" x14ac:dyDescent="0.25">
      <c r="M3953" s="235"/>
    </row>
    <row r="3954" spans="13:13" x14ac:dyDescent="0.25">
      <c r="M3954" s="235"/>
    </row>
    <row r="3955" spans="13:13" x14ac:dyDescent="0.25">
      <c r="M3955" s="235"/>
    </row>
    <row r="3956" spans="13:13" x14ac:dyDescent="0.25">
      <c r="M3956" s="235"/>
    </row>
    <row r="3957" spans="13:13" x14ac:dyDescent="0.25">
      <c r="M3957" s="235"/>
    </row>
    <row r="3958" spans="13:13" x14ac:dyDescent="0.25">
      <c r="M3958" s="235"/>
    </row>
    <row r="3959" spans="13:13" x14ac:dyDescent="0.25">
      <c r="M3959" s="235"/>
    </row>
    <row r="3960" spans="13:13" x14ac:dyDescent="0.25">
      <c r="M3960" s="235"/>
    </row>
    <row r="3961" spans="13:13" x14ac:dyDescent="0.25">
      <c r="M3961" s="235"/>
    </row>
    <row r="3962" spans="13:13" x14ac:dyDescent="0.25">
      <c r="M3962" s="235"/>
    </row>
    <row r="3963" spans="13:13" x14ac:dyDescent="0.25">
      <c r="M3963" s="235"/>
    </row>
    <row r="3964" spans="13:13" x14ac:dyDescent="0.25">
      <c r="M3964" s="235"/>
    </row>
    <row r="3965" spans="13:13" x14ac:dyDescent="0.25">
      <c r="M3965" s="235"/>
    </row>
    <row r="3966" spans="13:13" x14ac:dyDescent="0.25">
      <c r="M3966" s="235"/>
    </row>
    <row r="3967" spans="13:13" x14ac:dyDescent="0.25">
      <c r="M3967" s="235"/>
    </row>
    <row r="3968" spans="13:13" x14ac:dyDescent="0.25">
      <c r="M3968" s="235"/>
    </row>
    <row r="3969" spans="13:13" x14ac:dyDescent="0.25">
      <c r="M3969" s="235"/>
    </row>
    <row r="3970" spans="13:13" x14ac:dyDescent="0.25">
      <c r="M3970" s="235"/>
    </row>
    <row r="3971" spans="13:13" x14ac:dyDescent="0.25">
      <c r="M3971" s="235"/>
    </row>
    <row r="3972" spans="13:13" x14ac:dyDescent="0.25">
      <c r="M3972" s="235"/>
    </row>
    <row r="3973" spans="13:13" x14ac:dyDescent="0.25">
      <c r="M3973" s="235"/>
    </row>
    <row r="3974" spans="13:13" x14ac:dyDescent="0.25">
      <c r="M3974" s="235"/>
    </row>
    <row r="3975" spans="13:13" x14ac:dyDescent="0.25">
      <c r="M3975" s="235"/>
    </row>
    <row r="3976" spans="13:13" x14ac:dyDescent="0.25">
      <c r="M3976" s="235"/>
    </row>
    <row r="3977" spans="13:13" x14ac:dyDescent="0.25">
      <c r="M3977" s="235"/>
    </row>
    <row r="3978" spans="13:13" x14ac:dyDescent="0.25">
      <c r="M3978" s="235"/>
    </row>
    <row r="3979" spans="13:13" x14ac:dyDescent="0.25">
      <c r="M3979" s="235"/>
    </row>
    <row r="3980" spans="13:13" x14ac:dyDescent="0.25">
      <c r="M3980" s="235"/>
    </row>
    <row r="3981" spans="13:13" x14ac:dyDescent="0.25">
      <c r="M3981" s="235"/>
    </row>
    <row r="3982" spans="13:13" x14ac:dyDescent="0.25">
      <c r="M3982" s="235"/>
    </row>
    <row r="3983" spans="13:13" x14ac:dyDescent="0.25">
      <c r="M3983" s="235"/>
    </row>
    <row r="3984" spans="13:13" x14ac:dyDescent="0.25">
      <c r="M3984" s="235"/>
    </row>
    <row r="3985" spans="13:13" x14ac:dyDescent="0.25">
      <c r="M3985" s="235"/>
    </row>
    <row r="3986" spans="13:13" x14ac:dyDescent="0.25">
      <c r="M3986" s="235"/>
    </row>
    <row r="3987" spans="13:13" x14ac:dyDescent="0.25">
      <c r="M3987" s="235"/>
    </row>
    <row r="3988" spans="13:13" x14ac:dyDescent="0.25">
      <c r="M3988" s="235"/>
    </row>
    <row r="3989" spans="13:13" x14ac:dyDescent="0.25">
      <c r="M3989" s="235"/>
    </row>
    <row r="3990" spans="13:13" x14ac:dyDescent="0.25">
      <c r="M3990" s="235"/>
    </row>
    <row r="3991" spans="13:13" x14ac:dyDescent="0.25">
      <c r="M3991" s="235"/>
    </row>
    <row r="3992" spans="13:13" x14ac:dyDescent="0.25">
      <c r="M3992" s="235"/>
    </row>
    <row r="3993" spans="13:13" x14ac:dyDescent="0.25">
      <c r="M3993" s="235"/>
    </row>
    <row r="3994" spans="13:13" x14ac:dyDescent="0.25">
      <c r="M3994" s="235"/>
    </row>
    <row r="3995" spans="13:13" x14ac:dyDescent="0.25">
      <c r="M3995" s="235"/>
    </row>
    <row r="3996" spans="13:13" x14ac:dyDescent="0.25">
      <c r="M3996" s="235"/>
    </row>
    <row r="3997" spans="13:13" x14ac:dyDescent="0.25">
      <c r="M3997" s="235"/>
    </row>
    <row r="3998" spans="13:13" x14ac:dyDescent="0.25">
      <c r="M3998" s="235"/>
    </row>
    <row r="3999" spans="13:13" x14ac:dyDescent="0.25">
      <c r="M3999" s="235"/>
    </row>
    <row r="4000" spans="13:13" x14ac:dyDescent="0.25">
      <c r="M4000" s="235"/>
    </row>
    <row r="4001" spans="13:13" x14ac:dyDescent="0.25">
      <c r="M4001" s="235"/>
    </row>
    <row r="4002" spans="13:13" x14ac:dyDescent="0.25">
      <c r="M4002" s="235"/>
    </row>
    <row r="4003" spans="13:13" x14ac:dyDescent="0.25">
      <c r="M4003" s="235"/>
    </row>
    <row r="4004" spans="13:13" x14ac:dyDescent="0.25">
      <c r="M4004" s="235"/>
    </row>
    <row r="4005" spans="13:13" x14ac:dyDescent="0.25">
      <c r="M4005" s="235"/>
    </row>
    <row r="4006" spans="13:13" x14ac:dyDescent="0.25">
      <c r="M4006" s="235"/>
    </row>
    <row r="4007" spans="13:13" x14ac:dyDescent="0.25">
      <c r="M4007" s="235"/>
    </row>
    <row r="4008" spans="13:13" x14ac:dyDescent="0.25">
      <c r="M4008" s="235"/>
    </row>
    <row r="4009" spans="13:13" x14ac:dyDescent="0.25">
      <c r="M4009" s="235"/>
    </row>
    <row r="4010" spans="13:13" x14ac:dyDescent="0.25">
      <c r="M4010" s="235"/>
    </row>
    <row r="4011" spans="13:13" x14ac:dyDescent="0.25">
      <c r="M4011" s="235"/>
    </row>
    <row r="4012" spans="13:13" x14ac:dyDescent="0.25">
      <c r="M4012" s="235"/>
    </row>
    <row r="4013" spans="13:13" x14ac:dyDescent="0.25">
      <c r="M4013" s="235"/>
    </row>
    <row r="4014" spans="13:13" x14ac:dyDescent="0.25">
      <c r="M4014" s="235"/>
    </row>
    <row r="4015" spans="13:13" x14ac:dyDescent="0.25">
      <c r="M4015" s="235"/>
    </row>
    <row r="4016" spans="13:13" x14ac:dyDescent="0.25">
      <c r="M4016" s="235"/>
    </row>
    <row r="4017" spans="13:13" x14ac:dyDescent="0.25">
      <c r="M4017" s="235"/>
    </row>
    <row r="4018" spans="13:13" x14ac:dyDescent="0.25">
      <c r="M4018" s="235"/>
    </row>
    <row r="4019" spans="13:13" x14ac:dyDescent="0.25">
      <c r="M4019" s="235"/>
    </row>
    <row r="4020" spans="13:13" x14ac:dyDescent="0.25">
      <c r="M4020" s="235"/>
    </row>
    <row r="4021" spans="13:13" x14ac:dyDescent="0.25">
      <c r="M4021" s="235"/>
    </row>
    <row r="4022" spans="13:13" x14ac:dyDescent="0.25">
      <c r="M4022" s="235"/>
    </row>
    <row r="4023" spans="13:13" x14ac:dyDescent="0.25">
      <c r="M4023" s="235"/>
    </row>
    <row r="4024" spans="13:13" x14ac:dyDescent="0.25">
      <c r="M4024" s="235"/>
    </row>
    <row r="4025" spans="13:13" x14ac:dyDescent="0.25">
      <c r="M4025" s="235"/>
    </row>
    <row r="4026" spans="13:13" x14ac:dyDescent="0.25">
      <c r="M4026" s="235"/>
    </row>
    <row r="4027" spans="13:13" x14ac:dyDescent="0.25">
      <c r="M4027" s="235"/>
    </row>
    <row r="4028" spans="13:13" x14ac:dyDescent="0.25">
      <c r="M4028" s="235"/>
    </row>
    <row r="4029" spans="13:13" x14ac:dyDescent="0.25">
      <c r="M4029" s="235"/>
    </row>
    <row r="4030" spans="13:13" x14ac:dyDescent="0.25">
      <c r="M4030" s="235"/>
    </row>
    <row r="4031" spans="13:13" x14ac:dyDescent="0.25">
      <c r="M4031" s="235"/>
    </row>
    <row r="4032" spans="13:13" x14ac:dyDescent="0.25">
      <c r="M4032" s="235"/>
    </row>
    <row r="4033" spans="13:13" x14ac:dyDescent="0.25">
      <c r="M4033" s="235"/>
    </row>
    <row r="4034" spans="13:13" x14ac:dyDescent="0.25">
      <c r="M4034" s="235"/>
    </row>
    <row r="4035" spans="13:13" x14ac:dyDescent="0.25">
      <c r="M4035" s="235"/>
    </row>
    <row r="4036" spans="13:13" x14ac:dyDescent="0.25">
      <c r="M4036" s="235"/>
    </row>
    <row r="4037" spans="13:13" x14ac:dyDescent="0.25">
      <c r="M4037" s="235"/>
    </row>
    <row r="4038" spans="13:13" x14ac:dyDescent="0.25">
      <c r="M4038" s="235"/>
    </row>
    <row r="4039" spans="13:13" x14ac:dyDescent="0.25">
      <c r="M4039" s="235"/>
    </row>
    <row r="4040" spans="13:13" x14ac:dyDescent="0.25">
      <c r="M4040" s="235"/>
    </row>
    <row r="4041" spans="13:13" x14ac:dyDescent="0.25">
      <c r="M4041" s="235"/>
    </row>
    <row r="4042" spans="13:13" x14ac:dyDescent="0.25">
      <c r="M4042" s="235"/>
    </row>
    <row r="4043" spans="13:13" x14ac:dyDescent="0.25">
      <c r="M4043" s="235"/>
    </row>
    <row r="4044" spans="13:13" x14ac:dyDescent="0.25">
      <c r="M4044" s="235"/>
    </row>
    <row r="4045" spans="13:13" x14ac:dyDescent="0.25">
      <c r="M4045" s="235"/>
    </row>
    <row r="4046" spans="13:13" x14ac:dyDescent="0.25">
      <c r="M4046" s="235"/>
    </row>
    <row r="4047" spans="13:13" x14ac:dyDescent="0.25">
      <c r="M4047" s="235"/>
    </row>
    <row r="4048" spans="13:13" x14ac:dyDescent="0.25">
      <c r="M4048" s="235"/>
    </row>
    <row r="4049" spans="13:13" x14ac:dyDescent="0.25">
      <c r="M4049" s="235"/>
    </row>
    <row r="4050" spans="13:13" x14ac:dyDescent="0.25">
      <c r="M4050" s="235"/>
    </row>
    <row r="4051" spans="13:13" x14ac:dyDescent="0.25">
      <c r="M4051" s="235"/>
    </row>
    <row r="4052" spans="13:13" x14ac:dyDescent="0.25">
      <c r="M4052" s="235"/>
    </row>
    <row r="4053" spans="13:13" x14ac:dyDescent="0.25">
      <c r="M4053" s="235"/>
    </row>
    <row r="4054" spans="13:13" x14ac:dyDescent="0.25">
      <c r="M4054" s="235"/>
    </row>
    <row r="4055" spans="13:13" x14ac:dyDescent="0.25">
      <c r="M4055" s="235"/>
    </row>
    <row r="4056" spans="13:13" x14ac:dyDescent="0.25">
      <c r="M4056" s="235"/>
    </row>
    <row r="4057" spans="13:13" x14ac:dyDescent="0.25">
      <c r="M4057" s="235"/>
    </row>
    <row r="4058" spans="13:13" x14ac:dyDescent="0.25">
      <c r="M4058" s="235"/>
    </row>
    <row r="4059" spans="13:13" x14ac:dyDescent="0.25">
      <c r="M4059" s="235"/>
    </row>
    <row r="4060" spans="13:13" x14ac:dyDescent="0.25">
      <c r="M4060" s="235"/>
    </row>
    <row r="4061" spans="13:13" x14ac:dyDescent="0.25">
      <c r="M4061" s="235"/>
    </row>
    <row r="4062" spans="13:13" x14ac:dyDescent="0.25">
      <c r="M4062" s="235"/>
    </row>
    <row r="4063" spans="13:13" x14ac:dyDescent="0.25">
      <c r="M4063" s="235"/>
    </row>
    <row r="4064" spans="13:13" x14ac:dyDescent="0.25">
      <c r="M4064" s="235"/>
    </row>
    <row r="4065" spans="13:13" x14ac:dyDescent="0.25">
      <c r="M4065" s="235"/>
    </row>
    <row r="4066" spans="13:13" x14ac:dyDescent="0.25">
      <c r="M4066" s="235"/>
    </row>
    <row r="4067" spans="13:13" x14ac:dyDescent="0.25">
      <c r="M4067" s="235"/>
    </row>
    <row r="4068" spans="13:13" x14ac:dyDescent="0.25">
      <c r="M4068" s="235"/>
    </row>
    <row r="4069" spans="13:13" x14ac:dyDescent="0.25">
      <c r="M4069" s="235"/>
    </row>
    <row r="4070" spans="13:13" x14ac:dyDescent="0.25">
      <c r="M4070" s="235"/>
    </row>
    <row r="4071" spans="13:13" x14ac:dyDescent="0.25">
      <c r="M4071" s="235"/>
    </row>
    <row r="4072" spans="13:13" x14ac:dyDescent="0.25">
      <c r="M4072" s="235"/>
    </row>
    <row r="4073" spans="13:13" x14ac:dyDescent="0.25">
      <c r="M4073" s="235"/>
    </row>
    <row r="4074" spans="13:13" x14ac:dyDescent="0.25">
      <c r="M4074" s="235"/>
    </row>
    <row r="4075" spans="13:13" x14ac:dyDescent="0.25">
      <c r="M4075" s="235"/>
    </row>
    <row r="4076" spans="13:13" x14ac:dyDescent="0.25">
      <c r="M4076" s="235"/>
    </row>
    <row r="4077" spans="13:13" x14ac:dyDescent="0.25">
      <c r="M4077" s="235"/>
    </row>
    <row r="4078" spans="13:13" x14ac:dyDescent="0.25">
      <c r="M4078" s="235"/>
    </row>
    <row r="4079" spans="13:13" x14ac:dyDescent="0.25">
      <c r="M4079" s="235"/>
    </row>
    <row r="4080" spans="13:13" x14ac:dyDescent="0.25">
      <c r="M4080" s="235"/>
    </row>
    <row r="4081" spans="13:13" x14ac:dyDescent="0.25">
      <c r="M4081" s="235"/>
    </row>
    <row r="4082" spans="13:13" x14ac:dyDescent="0.25">
      <c r="M4082" s="235"/>
    </row>
    <row r="4083" spans="13:13" x14ac:dyDescent="0.25">
      <c r="M4083" s="235"/>
    </row>
    <row r="4084" spans="13:13" x14ac:dyDescent="0.25">
      <c r="M4084" s="235"/>
    </row>
    <row r="4085" spans="13:13" x14ac:dyDescent="0.25">
      <c r="M4085" s="235"/>
    </row>
    <row r="4086" spans="13:13" x14ac:dyDescent="0.25">
      <c r="M4086" s="235"/>
    </row>
    <row r="4087" spans="13:13" x14ac:dyDescent="0.25">
      <c r="M4087" s="235"/>
    </row>
    <row r="4088" spans="13:13" x14ac:dyDescent="0.25">
      <c r="M4088" s="235"/>
    </row>
    <row r="4089" spans="13:13" x14ac:dyDescent="0.25">
      <c r="M4089" s="235"/>
    </row>
    <row r="4090" spans="13:13" x14ac:dyDescent="0.25">
      <c r="M4090" s="235"/>
    </row>
    <row r="4091" spans="13:13" x14ac:dyDescent="0.25">
      <c r="M4091" s="235"/>
    </row>
    <row r="4092" spans="13:13" x14ac:dyDescent="0.25">
      <c r="M4092" s="235"/>
    </row>
    <row r="4093" spans="13:13" x14ac:dyDescent="0.25">
      <c r="M4093" s="235"/>
    </row>
    <row r="4094" spans="13:13" x14ac:dyDescent="0.25">
      <c r="M4094" s="235"/>
    </row>
    <row r="4095" spans="13:13" x14ac:dyDescent="0.25">
      <c r="M4095" s="235"/>
    </row>
    <row r="4096" spans="13:13" x14ac:dyDescent="0.25">
      <c r="M4096" s="235"/>
    </row>
    <row r="4097" spans="13:13" x14ac:dyDescent="0.25">
      <c r="M4097" s="235"/>
    </row>
    <row r="4098" spans="13:13" x14ac:dyDescent="0.25">
      <c r="M4098" s="235"/>
    </row>
    <row r="4099" spans="13:13" x14ac:dyDescent="0.25">
      <c r="M4099" s="235"/>
    </row>
    <row r="4100" spans="13:13" x14ac:dyDescent="0.25">
      <c r="M4100" s="235"/>
    </row>
    <row r="4101" spans="13:13" x14ac:dyDescent="0.25">
      <c r="M4101" s="235"/>
    </row>
    <row r="4102" spans="13:13" x14ac:dyDescent="0.25">
      <c r="M4102" s="235"/>
    </row>
    <row r="4103" spans="13:13" x14ac:dyDescent="0.25">
      <c r="M4103" s="235"/>
    </row>
    <row r="4104" spans="13:13" x14ac:dyDescent="0.25">
      <c r="M4104" s="235"/>
    </row>
    <row r="4105" spans="13:13" x14ac:dyDescent="0.25">
      <c r="M4105" s="235"/>
    </row>
    <row r="4106" spans="13:13" x14ac:dyDescent="0.25">
      <c r="M4106" s="235"/>
    </row>
    <row r="4107" spans="13:13" x14ac:dyDescent="0.25">
      <c r="M4107" s="235"/>
    </row>
    <row r="4108" spans="13:13" x14ac:dyDescent="0.25">
      <c r="M4108" s="235"/>
    </row>
    <row r="4109" spans="13:13" x14ac:dyDescent="0.25">
      <c r="M4109" s="235"/>
    </row>
    <row r="4110" spans="13:13" x14ac:dyDescent="0.25">
      <c r="M4110" s="235"/>
    </row>
    <row r="4111" spans="13:13" x14ac:dyDescent="0.25">
      <c r="M4111" s="235"/>
    </row>
    <row r="4112" spans="13:13" x14ac:dyDescent="0.25">
      <c r="M4112" s="235"/>
    </row>
    <row r="4113" spans="13:13" x14ac:dyDescent="0.25">
      <c r="M4113" s="235"/>
    </row>
    <row r="4114" spans="13:13" x14ac:dyDescent="0.25">
      <c r="M4114" s="235"/>
    </row>
    <row r="4115" spans="13:13" x14ac:dyDescent="0.25">
      <c r="M4115" s="235"/>
    </row>
    <row r="4116" spans="13:13" x14ac:dyDescent="0.25">
      <c r="M4116" s="235"/>
    </row>
    <row r="4117" spans="13:13" x14ac:dyDescent="0.25">
      <c r="M4117" s="235"/>
    </row>
    <row r="4118" spans="13:13" x14ac:dyDescent="0.25">
      <c r="M4118" s="235"/>
    </row>
    <row r="4119" spans="13:13" x14ac:dyDescent="0.25">
      <c r="M4119" s="235"/>
    </row>
    <row r="4120" spans="13:13" x14ac:dyDescent="0.25">
      <c r="M4120" s="235"/>
    </row>
    <row r="4121" spans="13:13" x14ac:dyDescent="0.25">
      <c r="M4121" s="235"/>
    </row>
    <row r="4122" spans="13:13" x14ac:dyDescent="0.25">
      <c r="M4122" s="235"/>
    </row>
    <row r="4123" spans="13:13" x14ac:dyDescent="0.25">
      <c r="M4123" s="235"/>
    </row>
    <row r="4124" spans="13:13" x14ac:dyDescent="0.25">
      <c r="M4124" s="235"/>
    </row>
    <row r="4125" spans="13:13" x14ac:dyDescent="0.25">
      <c r="M4125" s="235"/>
    </row>
    <row r="4126" spans="13:13" x14ac:dyDescent="0.25">
      <c r="M4126" s="235"/>
    </row>
    <row r="4127" spans="13:13" x14ac:dyDescent="0.25">
      <c r="M4127" s="235"/>
    </row>
    <row r="4128" spans="13:13" x14ac:dyDescent="0.25">
      <c r="M4128" s="235"/>
    </row>
    <row r="4129" spans="13:13" x14ac:dyDescent="0.25">
      <c r="M4129" s="235"/>
    </row>
    <row r="4130" spans="13:13" x14ac:dyDescent="0.25">
      <c r="M4130" s="235"/>
    </row>
    <row r="4131" spans="13:13" x14ac:dyDescent="0.25">
      <c r="M4131" s="235"/>
    </row>
    <row r="4132" spans="13:13" x14ac:dyDescent="0.25">
      <c r="M4132" s="235"/>
    </row>
    <row r="4133" spans="13:13" x14ac:dyDescent="0.25">
      <c r="M4133" s="235"/>
    </row>
    <row r="4134" spans="13:13" x14ac:dyDescent="0.25">
      <c r="M4134" s="235"/>
    </row>
    <row r="4135" spans="13:13" x14ac:dyDescent="0.25">
      <c r="M4135" s="235"/>
    </row>
    <row r="4136" spans="13:13" x14ac:dyDescent="0.25">
      <c r="M4136" s="235"/>
    </row>
    <row r="4137" spans="13:13" x14ac:dyDescent="0.25">
      <c r="M4137" s="235"/>
    </row>
    <row r="4138" spans="13:13" x14ac:dyDescent="0.25">
      <c r="M4138" s="235"/>
    </row>
    <row r="4139" spans="13:13" x14ac:dyDescent="0.25">
      <c r="M4139" s="235"/>
    </row>
    <row r="4140" spans="13:13" x14ac:dyDescent="0.25">
      <c r="M4140" s="235"/>
    </row>
    <row r="4141" spans="13:13" x14ac:dyDescent="0.25">
      <c r="M4141" s="235"/>
    </row>
    <row r="4142" spans="13:13" x14ac:dyDescent="0.25">
      <c r="M4142" s="235"/>
    </row>
    <row r="4143" spans="13:13" x14ac:dyDescent="0.25">
      <c r="M4143" s="235"/>
    </row>
    <row r="4144" spans="13:13" x14ac:dyDescent="0.25">
      <c r="M4144" s="235"/>
    </row>
    <row r="4145" spans="13:13" x14ac:dyDescent="0.25">
      <c r="M4145" s="235"/>
    </row>
    <row r="4146" spans="13:13" x14ac:dyDescent="0.25">
      <c r="M4146" s="235"/>
    </row>
    <row r="4147" spans="13:13" x14ac:dyDescent="0.25">
      <c r="M4147" s="235"/>
    </row>
    <row r="4148" spans="13:13" x14ac:dyDescent="0.25">
      <c r="M4148" s="235"/>
    </row>
    <row r="4149" spans="13:13" x14ac:dyDescent="0.25">
      <c r="M4149" s="235"/>
    </row>
    <row r="4150" spans="13:13" x14ac:dyDescent="0.25">
      <c r="M4150" s="235"/>
    </row>
    <row r="4151" spans="13:13" x14ac:dyDescent="0.25">
      <c r="M4151" s="235"/>
    </row>
    <row r="4152" spans="13:13" x14ac:dyDescent="0.25">
      <c r="M4152" s="235"/>
    </row>
    <row r="4153" spans="13:13" x14ac:dyDescent="0.25">
      <c r="M4153" s="235"/>
    </row>
    <row r="4154" spans="13:13" x14ac:dyDescent="0.25">
      <c r="M4154" s="235"/>
    </row>
    <row r="4155" spans="13:13" x14ac:dyDescent="0.25">
      <c r="M4155" s="235"/>
    </row>
    <row r="4156" spans="13:13" x14ac:dyDescent="0.25">
      <c r="M4156" s="235"/>
    </row>
    <row r="4157" spans="13:13" x14ac:dyDescent="0.25">
      <c r="M4157" s="235"/>
    </row>
    <row r="4158" spans="13:13" x14ac:dyDescent="0.25">
      <c r="M4158" s="235"/>
    </row>
    <row r="4159" spans="13:13" x14ac:dyDescent="0.25">
      <c r="M4159" s="235"/>
    </row>
    <row r="4160" spans="13:13" x14ac:dyDescent="0.25">
      <c r="M4160" s="235"/>
    </row>
    <row r="4161" spans="13:13" x14ac:dyDescent="0.25">
      <c r="M4161" s="235"/>
    </row>
    <row r="4162" spans="13:13" x14ac:dyDescent="0.25">
      <c r="M4162" s="235"/>
    </row>
    <row r="4163" spans="13:13" x14ac:dyDescent="0.25">
      <c r="M4163" s="235"/>
    </row>
    <row r="4164" spans="13:13" x14ac:dyDescent="0.25">
      <c r="M4164" s="235"/>
    </row>
    <row r="4165" spans="13:13" x14ac:dyDescent="0.25">
      <c r="M4165" s="235"/>
    </row>
    <row r="4166" spans="13:13" x14ac:dyDescent="0.25">
      <c r="M4166" s="235"/>
    </row>
    <row r="4167" spans="13:13" x14ac:dyDescent="0.25">
      <c r="M4167" s="235"/>
    </row>
    <row r="4168" spans="13:13" x14ac:dyDescent="0.25">
      <c r="M4168" s="235"/>
    </row>
    <row r="4169" spans="13:13" x14ac:dyDescent="0.25">
      <c r="M4169" s="235"/>
    </row>
    <row r="4170" spans="13:13" x14ac:dyDescent="0.25">
      <c r="M4170" s="235"/>
    </row>
    <row r="4171" spans="13:13" x14ac:dyDescent="0.25">
      <c r="M4171" s="235"/>
    </row>
    <row r="4172" spans="13:13" x14ac:dyDescent="0.25">
      <c r="M4172" s="235"/>
    </row>
    <row r="4173" spans="13:13" x14ac:dyDescent="0.25">
      <c r="M4173" s="235"/>
    </row>
    <row r="4174" spans="13:13" x14ac:dyDescent="0.25">
      <c r="M4174" s="235"/>
    </row>
    <row r="4175" spans="13:13" x14ac:dyDescent="0.25">
      <c r="M4175" s="235"/>
    </row>
    <row r="4176" spans="13:13" x14ac:dyDescent="0.25">
      <c r="M4176" s="235"/>
    </row>
    <row r="4177" spans="13:13" x14ac:dyDescent="0.25">
      <c r="M4177" s="235"/>
    </row>
    <row r="4178" spans="13:13" x14ac:dyDescent="0.25">
      <c r="M4178" s="235"/>
    </row>
    <row r="4179" spans="13:13" x14ac:dyDescent="0.25">
      <c r="M4179" s="235"/>
    </row>
    <row r="4180" spans="13:13" x14ac:dyDescent="0.25">
      <c r="M4180" s="235"/>
    </row>
    <row r="4181" spans="13:13" x14ac:dyDescent="0.25">
      <c r="M4181" s="235"/>
    </row>
    <row r="4182" spans="13:13" x14ac:dyDescent="0.25">
      <c r="M4182" s="235"/>
    </row>
    <row r="4183" spans="13:13" x14ac:dyDescent="0.25">
      <c r="M4183" s="235"/>
    </row>
    <row r="4184" spans="13:13" x14ac:dyDescent="0.25">
      <c r="M4184" s="235"/>
    </row>
    <row r="4185" spans="13:13" x14ac:dyDescent="0.25">
      <c r="M4185" s="235"/>
    </row>
    <row r="4186" spans="13:13" x14ac:dyDescent="0.25">
      <c r="M4186" s="235"/>
    </row>
    <row r="4187" spans="13:13" x14ac:dyDescent="0.25">
      <c r="M4187" s="235"/>
    </row>
    <row r="4188" spans="13:13" x14ac:dyDescent="0.25">
      <c r="M4188" s="235"/>
    </row>
    <row r="4189" spans="13:13" x14ac:dyDescent="0.25">
      <c r="M4189" s="235"/>
    </row>
    <row r="4190" spans="13:13" x14ac:dyDescent="0.25">
      <c r="M4190" s="235"/>
    </row>
    <row r="4191" spans="13:13" x14ac:dyDescent="0.25">
      <c r="M4191" s="235"/>
    </row>
    <row r="4192" spans="13:13" x14ac:dyDescent="0.25">
      <c r="M4192" s="235"/>
    </row>
    <row r="4193" spans="13:13" x14ac:dyDescent="0.25">
      <c r="M4193" s="235"/>
    </row>
    <row r="4194" spans="13:13" x14ac:dyDescent="0.25">
      <c r="M4194" s="235"/>
    </row>
    <row r="4195" spans="13:13" x14ac:dyDescent="0.25">
      <c r="M4195" s="235"/>
    </row>
    <row r="4196" spans="13:13" x14ac:dyDescent="0.25">
      <c r="M4196" s="235"/>
    </row>
    <row r="4197" spans="13:13" x14ac:dyDescent="0.25">
      <c r="M4197" s="235"/>
    </row>
    <row r="4198" spans="13:13" x14ac:dyDescent="0.25">
      <c r="M4198" s="235"/>
    </row>
    <row r="4199" spans="13:13" x14ac:dyDescent="0.25">
      <c r="M4199" s="235"/>
    </row>
    <row r="4200" spans="13:13" x14ac:dyDescent="0.25">
      <c r="M4200" s="235"/>
    </row>
    <row r="4201" spans="13:13" x14ac:dyDescent="0.25">
      <c r="M4201" s="235"/>
    </row>
    <row r="4202" spans="13:13" x14ac:dyDescent="0.25">
      <c r="M4202" s="235"/>
    </row>
    <row r="4203" spans="13:13" x14ac:dyDescent="0.25">
      <c r="M4203" s="235"/>
    </row>
    <row r="4204" spans="13:13" x14ac:dyDescent="0.25">
      <c r="M4204" s="235"/>
    </row>
    <row r="4205" spans="13:13" x14ac:dyDescent="0.25">
      <c r="M4205" s="235"/>
    </row>
    <row r="4206" spans="13:13" x14ac:dyDescent="0.25">
      <c r="M4206" s="235"/>
    </row>
    <row r="4207" spans="13:13" x14ac:dyDescent="0.25">
      <c r="M4207" s="235"/>
    </row>
    <row r="4208" spans="13:13" x14ac:dyDescent="0.25">
      <c r="M4208" s="235"/>
    </row>
    <row r="4209" spans="13:13" x14ac:dyDescent="0.25">
      <c r="M4209" s="235"/>
    </row>
    <row r="4210" spans="13:13" x14ac:dyDescent="0.25">
      <c r="M4210" s="235"/>
    </row>
    <row r="4211" spans="13:13" x14ac:dyDescent="0.25">
      <c r="M4211" s="235"/>
    </row>
    <row r="4212" spans="13:13" x14ac:dyDescent="0.25">
      <c r="M4212" s="235"/>
    </row>
    <row r="4213" spans="13:13" x14ac:dyDescent="0.25">
      <c r="M4213" s="235"/>
    </row>
    <row r="4214" spans="13:13" x14ac:dyDescent="0.25">
      <c r="M4214" s="235"/>
    </row>
    <row r="4215" spans="13:13" x14ac:dyDescent="0.25">
      <c r="M4215" s="235"/>
    </row>
    <row r="4216" spans="13:13" x14ac:dyDescent="0.25">
      <c r="M4216" s="235"/>
    </row>
    <row r="4217" spans="13:13" x14ac:dyDescent="0.25">
      <c r="M4217" s="235"/>
    </row>
    <row r="4218" spans="13:13" x14ac:dyDescent="0.25">
      <c r="M4218" s="235"/>
    </row>
    <row r="4219" spans="13:13" x14ac:dyDescent="0.25">
      <c r="M4219" s="235"/>
    </row>
    <row r="4220" spans="13:13" x14ac:dyDescent="0.25">
      <c r="M4220" s="235"/>
    </row>
    <row r="4221" spans="13:13" x14ac:dyDescent="0.25">
      <c r="M4221" s="235"/>
    </row>
    <row r="4222" spans="13:13" x14ac:dyDescent="0.25">
      <c r="M4222" s="235"/>
    </row>
    <row r="4223" spans="13:13" x14ac:dyDescent="0.25">
      <c r="M4223" s="235"/>
    </row>
    <row r="4224" spans="13:13" x14ac:dyDescent="0.25">
      <c r="M4224" s="235"/>
    </row>
    <row r="4225" spans="13:13" x14ac:dyDescent="0.25">
      <c r="M4225" s="235"/>
    </row>
    <row r="4226" spans="13:13" x14ac:dyDescent="0.25">
      <c r="M4226" s="235"/>
    </row>
    <row r="4227" spans="13:13" x14ac:dyDescent="0.25">
      <c r="M4227" s="235"/>
    </row>
    <row r="4228" spans="13:13" x14ac:dyDescent="0.25">
      <c r="M4228" s="235"/>
    </row>
    <row r="4229" spans="13:13" x14ac:dyDescent="0.25">
      <c r="M4229" s="235"/>
    </row>
    <row r="4230" spans="13:13" x14ac:dyDescent="0.25">
      <c r="M4230" s="235"/>
    </row>
    <row r="4231" spans="13:13" x14ac:dyDescent="0.25">
      <c r="M4231" s="235"/>
    </row>
    <row r="4232" spans="13:13" x14ac:dyDescent="0.25">
      <c r="M4232" s="235"/>
    </row>
    <row r="4233" spans="13:13" x14ac:dyDescent="0.25">
      <c r="M4233" s="235"/>
    </row>
    <row r="4234" spans="13:13" x14ac:dyDescent="0.25">
      <c r="M4234" s="235"/>
    </row>
    <row r="4235" spans="13:13" x14ac:dyDescent="0.25">
      <c r="M4235" s="235"/>
    </row>
    <row r="4236" spans="13:13" x14ac:dyDescent="0.25">
      <c r="M4236" s="235"/>
    </row>
    <row r="4237" spans="13:13" x14ac:dyDescent="0.25">
      <c r="M4237" s="235"/>
    </row>
    <row r="4238" spans="13:13" x14ac:dyDescent="0.25">
      <c r="M4238" s="235"/>
    </row>
    <row r="4239" spans="13:13" x14ac:dyDescent="0.25">
      <c r="M4239" s="235"/>
    </row>
    <row r="4240" spans="13:13" x14ac:dyDescent="0.25">
      <c r="M4240" s="235"/>
    </row>
    <row r="4241" spans="13:13" x14ac:dyDescent="0.25">
      <c r="M4241" s="235"/>
    </row>
    <row r="4242" spans="13:13" x14ac:dyDescent="0.25">
      <c r="M4242" s="235"/>
    </row>
    <row r="4243" spans="13:13" x14ac:dyDescent="0.25">
      <c r="M4243" s="235"/>
    </row>
    <row r="4244" spans="13:13" x14ac:dyDescent="0.25">
      <c r="M4244" s="235"/>
    </row>
    <row r="4245" spans="13:13" x14ac:dyDescent="0.25">
      <c r="M4245" s="235"/>
    </row>
    <row r="4246" spans="13:13" x14ac:dyDescent="0.25">
      <c r="M4246" s="235"/>
    </row>
    <row r="4247" spans="13:13" x14ac:dyDescent="0.25">
      <c r="M4247" s="235"/>
    </row>
    <row r="4248" spans="13:13" x14ac:dyDescent="0.25">
      <c r="M4248" s="235"/>
    </row>
    <row r="4249" spans="13:13" x14ac:dyDescent="0.25">
      <c r="M4249" s="235"/>
    </row>
    <row r="4250" spans="13:13" x14ac:dyDescent="0.25">
      <c r="M4250" s="235"/>
    </row>
    <row r="4251" spans="13:13" x14ac:dyDescent="0.25">
      <c r="M4251" s="235"/>
    </row>
    <row r="4252" spans="13:13" x14ac:dyDescent="0.25">
      <c r="M4252" s="235"/>
    </row>
    <row r="4253" spans="13:13" x14ac:dyDescent="0.25">
      <c r="M4253" s="235"/>
    </row>
    <row r="4254" spans="13:13" x14ac:dyDescent="0.25">
      <c r="M4254" s="235"/>
    </row>
    <row r="4255" spans="13:13" x14ac:dyDescent="0.25">
      <c r="M4255" s="235"/>
    </row>
    <row r="4256" spans="13:13" x14ac:dyDescent="0.25">
      <c r="M4256" s="235"/>
    </row>
    <row r="4257" spans="13:13" x14ac:dyDescent="0.25">
      <c r="M4257" s="235"/>
    </row>
    <row r="4258" spans="13:13" x14ac:dyDescent="0.25">
      <c r="M4258" s="235"/>
    </row>
    <row r="4259" spans="13:13" x14ac:dyDescent="0.25">
      <c r="M4259" s="235"/>
    </row>
    <row r="4260" spans="13:13" x14ac:dyDescent="0.25">
      <c r="M4260" s="235"/>
    </row>
    <row r="4261" spans="13:13" x14ac:dyDescent="0.25">
      <c r="M4261" s="235"/>
    </row>
    <row r="4262" spans="13:13" x14ac:dyDescent="0.25">
      <c r="M4262" s="235"/>
    </row>
    <row r="4263" spans="13:13" x14ac:dyDescent="0.25">
      <c r="M4263" s="235"/>
    </row>
    <row r="4264" spans="13:13" x14ac:dyDescent="0.25">
      <c r="M4264" s="235"/>
    </row>
    <row r="4265" spans="13:13" x14ac:dyDescent="0.25">
      <c r="M4265" s="235"/>
    </row>
    <row r="4266" spans="13:13" x14ac:dyDescent="0.25">
      <c r="M4266" s="235"/>
    </row>
    <row r="4267" spans="13:13" x14ac:dyDescent="0.25">
      <c r="M4267" s="235"/>
    </row>
    <row r="4268" spans="13:13" x14ac:dyDescent="0.25">
      <c r="M4268" s="235"/>
    </row>
    <row r="4269" spans="13:13" x14ac:dyDescent="0.25">
      <c r="M4269" s="235"/>
    </row>
    <row r="4270" spans="13:13" x14ac:dyDescent="0.25">
      <c r="M4270" s="235"/>
    </row>
    <row r="4271" spans="13:13" x14ac:dyDescent="0.25">
      <c r="M4271" s="235"/>
    </row>
    <row r="4272" spans="13:13" x14ac:dyDescent="0.25">
      <c r="M4272" s="235"/>
    </row>
    <row r="4273" spans="13:13" x14ac:dyDescent="0.25">
      <c r="M4273" s="235"/>
    </row>
    <row r="4274" spans="13:13" x14ac:dyDescent="0.25">
      <c r="M4274" s="235"/>
    </row>
    <row r="4275" spans="13:13" x14ac:dyDescent="0.25">
      <c r="M4275" s="235"/>
    </row>
    <row r="4276" spans="13:13" x14ac:dyDescent="0.25">
      <c r="M4276" s="235"/>
    </row>
    <row r="4277" spans="13:13" x14ac:dyDescent="0.25">
      <c r="M4277" s="235"/>
    </row>
    <row r="4278" spans="13:13" x14ac:dyDescent="0.25">
      <c r="M4278" s="235"/>
    </row>
    <row r="4279" spans="13:13" x14ac:dyDescent="0.25">
      <c r="M4279" s="235"/>
    </row>
    <row r="4280" spans="13:13" x14ac:dyDescent="0.25">
      <c r="M4280" s="235"/>
    </row>
    <row r="4281" spans="13:13" x14ac:dyDescent="0.25">
      <c r="M4281" s="235"/>
    </row>
    <row r="4282" spans="13:13" x14ac:dyDescent="0.25">
      <c r="M4282" s="235"/>
    </row>
    <row r="4283" spans="13:13" x14ac:dyDescent="0.25">
      <c r="M4283" s="235"/>
    </row>
    <row r="4284" spans="13:13" x14ac:dyDescent="0.25">
      <c r="M4284" s="235"/>
    </row>
    <row r="4285" spans="13:13" x14ac:dyDescent="0.25">
      <c r="M4285" s="235"/>
    </row>
    <row r="4286" spans="13:13" x14ac:dyDescent="0.25">
      <c r="M4286" s="235"/>
    </row>
    <row r="4287" spans="13:13" x14ac:dyDescent="0.25">
      <c r="M4287" s="235"/>
    </row>
    <row r="4288" spans="13:13" x14ac:dyDescent="0.25">
      <c r="M4288" s="235"/>
    </row>
    <row r="4289" spans="13:13" x14ac:dyDescent="0.25">
      <c r="M4289" s="235"/>
    </row>
    <row r="4290" spans="13:13" x14ac:dyDescent="0.25">
      <c r="M4290" s="235"/>
    </row>
    <row r="4291" spans="13:13" x14ac:dyDescent="0.25">
      <c r="M4291" s="235"/>
    </row>
    <row r="4292" spans="13:13" x14ac:dyDescent="0.25">
      <c r="M4292" s="235"/>
    </row>
    <row r="4293" spans="13:13" x14ac:dyDescent="0.25">
      <c r="M4293" s="235"/>
    </row>
    <row r="4294" spans="13:13" x14ac:dyDescent="0.25">
      <c r="M4294" s="235"/>
    </row>
    <row r="4295" spans="13:13" x14ac:dyDescent="0.25">
      <c r="M4295" s="235"/>
    </row>
    <row r="4296" spans="13:13" x14ac:dyDescent="0.25">
      <c r="M4296" s="235"/>
    </row>
    <row r="4297" spans="13:13" x14ac:dyDescent="0.25">
      <c r="M4297" s="235"/>
    </row>
    <row r="4298" spans="13:13" x14ac:dyDescent="0.25">
      <c r="M4298" s="235"/>
    </row>
    <row r="4299" spans="13:13" x14ac:dyDescent="0.25">
      <c r="M4299" s="235"/>
    </row>
    <row r="4300" spans="13:13" x14ac:dyDescent="0.25">
      <c r="M4300" s="235"/>
    </row>
    <row r="4301" spans="13:13" x14ac:dyDescent="0.25">
      <c r="M4301" s="235"/>
    </row>
    <row r="4302" spans="13:13" x14ac:dyDescent="0.25">
      <c r="M4302" s="235"/>
    </row>
    <row r="4303" spans="13:13" x14ac:dyDescent="0.25">
      <c r="M4303" s="235"/>
    </row>
    <row r="4304" spans="13:13" x14ac:dyDescent="0.25">
      <c r="M4304" s="235"/>
    </row>
    <row r="4305" spans="13:13" x14ac:dyDescent="0.25">
      <c r="M4305" s="235"/>
    </row>
    <row r="4306" spans="13:13" x14ac:dyDescent="0.25">
      <c r="M4306" s="235"/>
    </row>
    <row r="4307" spans="13:13" x14ac:dyDescent="0.25">
      <c r="M4307" s="235"/>
    </row>
    <row r="4308" spans="13:13" x14ac:dyDescent="0.25">
      <c r="M4308" s="235"/>
    </row>
    <row r="4309" spans="13:13" x14ac:dyDescent="0.25">
      <c r="M4309" s="235"/>
    </row>
    <row r="4310" spans="13:13" x14ac:dyDescent="0.25">
      <c r="M4310" s="235"/>
    </row>
    <row r="4311" spans="13:13" x14ac:dyDescent="0.25">
      <c r="M4311" s="235"/>
    </row>
    <row r="4312" spans="13:13" x14ac:dyDescent="0.25">
      <c r="M4312" s="235"/>
    </row>
    <row r="4313" spans="13:13" x14ac:dyDescent="0.25">
      <c r="M4313" s="235"/>
    </row>
    <row r="4314" spans="13:13" x14ac:dyDescent="0.25">
      <c r="M4314" s="235"/>
    </row>
    <row r="4315" spans="13:13" x14ac:dyDescent="0.25">
      <c r="M4315" s="235"/>
    </row>
    <row r="4316" spans="13:13" x14ac:dyDescent="0.25">
      <c r="M4316" s="235"/>
    </row>
    <row r="4317" spans="13:13" x14ac:dyDescent="0.25">
      <c r="M4317" s="235"/>
    </row>
    <row r="4318" spans="13:13" x14ac:dyDescent="0.25">
      <c r="M4318" s="235"/>
    </row>
    <row r="4319" spans="13:13" x14ac:dyDescent="0.25">
      <c r="M4319" s="235"/>
    </row>
    <row r="4320" spans="13:13" x14ac:dyDescent="0.25">
      <c r="M4320" s="235"/>
    </row>
    <row r="4321" spans="13:13" x14ac:dyDescent="0.25">
      <c r="M4321" s="235"/>
    </row>
    <row r="4322" spans="13:13" x14ac:dyDescent="0.25">
      <c r="M4322" s="235"/>
    </row>
    <row r="4323" spans="13:13" x14ac:dyDescent="0.25">
      <c r="M4323" s="235"/>
    </row>
    <row r="4324" spans="13:13" x14ac:dyDescent="0.25">
      <c r="M4324" s="235"/>
    </row>
    <row r="4325" spans="13:13" x14ac:dyDescent="0.25">
      <c r="M4325" s="235"/>
    </row>
    <row r="4326" spans="13:13" x14ac:dyDescent="0.25">
      <c r="M4326" s="235"/>
    </row>
    <row r="4327" spans="13:13" x14ac:dyDescent="0.25">
      <c r="M4327" s="235"/>
    </row>
    <row r="4328" spans="13:13" x14ac:dyDescent="0.25">
      <c r="M4328" s="235"/>
    </row>
    <row r="4329" spans="13:13" x14ac:dyDescent="0.25">
      <c r="M4329" s="235"/>
    </row>
    <row r="4330" spans="13:13" x14ac:dyDescent="0.25">
      <c r="M4330" s="235"/>
    </row>
    <row r="4331" spans="13:13" x14ac:dyDescent="0.25">
      <c r="M4331" s="235"/>
    </row>
    <row r="4332" spans="13:13" x14ac:dyDescent="0.25">
      <c r="M4332" s="235"/>
    </row>
    <row r="4333" spans="13:13" x14ac:dyDescent="0.25">
      <c r="M4333" s="235"/>
    </row>
    <row r="4334" spans="13:13" x14ac:dyDescent="0.25">
      <c r="M4334" s="235"/>
    </row>
    <row r="4335" spans="13:13" x14ac:dyDescent="0.25">
      <c r="M4335" s="235"/>
    </row>
    <row r="4336" spans="13:13" x14ac:dyDescent="0.25">
      <c r="M4336" s="235"/>
    </row>
    <row r="4337" spans="13:13" x14ac:dyDescent="0.25">
      <c r="M4337" s="235"/>
    </row>
    <row r="4338" spans="13:13" x14ac:dyDescent="0.25">
      <c r="M4338" s="235"/>
    </row>
    <row r="4339" spans="13:13" x14ac:dyDescent="0.25">
      <c r="M4339" s="235"/>
    </row>
    <row r="4340" spans="13:13" x14ac:dyDescent="0.25">
      <c r="M4340" s="235"/>
    </row>
    <row r="4341" spans="13:13" x14ac:dyDescent="0.25">
      <c r="M4341" s="235"/>
    </row>
    <row r="4342" spans="13:13" x14ac:dyDescent="0.25">
      <c r="M4342" s="235"/>
    </row>
    <row r="4343" spans="13:13" x14ac:dyDescent="0.25">
      <c r="M4343" s="235"/>
    </row>
    <row r="4344" spans="13:13" x14ac:dyDescent="0.25">
      <c r="M4344" s="235"/>
    </row>
    <row r="4345" spans="13:13" x14ac:dyDescent="0.25">
      <c r="M4345" s="235"/>
    </row>
    <row r="4346" spans="13:13" x14ac:dyDescent="0.25">
      <c r="M4346" s="235"/>
    </row>
    <row r="4347" spans="13:13" x14ac:dyDescent="0.25">
      <c r="M4347" s="235"/>
    </row>
    <row r="4348" spans="13:13" x14ac:dyDescent="0.25">
      <c r="M4348" s="235"/>
    </row>
    <row r="4349" spans="13:13" x14ac:dyDescent="0.25">
      <c r="M4349" s="235"/>
    </row>
    <row r="4350" spans="13:13" x14ac:dyDescent="0.25">
      <c r="M4350" s="235"/>
    </row>
    <row r="4351" spans="13:13" x14ac:dyDescent="0.25">
      <c r="M4351" s="235"/>
    </row>
    <row r="4352" spans="13:13" x14ac:dyDescent="0.25">
      <c r="M4352" s="235"/>
    </row>
    <row r="4353" spans="13:13" x14ac:dyDescent="0.25">
      <c r="M4353" s="235"/>
    </row>
    <row r="4354" spans="13:13" x14ac:dyDescent="0.25">
      <c r="M4354" s="235"/>
    </row>
    <row r="4355" spans="13:13" x14ac:dyDescent="0.25">
      <c r="M4355" s="235"/>
    </row>
    <row r="4356" spans="13:13" x14ac:dyDescent="0.25">
      <c r="M4356" s="235"/>
    </row>
    <row r="4357" spans="13:13" x14ac:dyDescent="0.25">
      <c r="M4357" s="235"/>
    </row>
    <row r="4358" spans="13:13" x14ac:dyDescent="0.25">
      <c r="M4358" s="235"/>
    </row>
    <row r="4359" spans="13:13" x14ac:dyDescent="0.25">
      <c r="M4359" s="235"/>
    </row>
    <row r="4360" spans="13:13" x14ac:dyDescent="0.25">
      <c r="M4360" s="235"/>
    </row>
    <row r="4361" spans="13:13" x14ac:dyDescent="0.25">
      <c r="M4361" s="235"/>
    </row>
    <row r="4362" spans="13:13" x14ac:dyDescent="0.25">
      <c r="M4362" s="235"/>
    </row>
    <row r="4363" spans="13:13" x14ac:dyDescent="0.25">
      <c r="M4363" s="235"/>
    </row>
    <row r="4364" spans="13:13" x14ac:dyDescent="0.25">
      <c r="M4364" s="235"/>
    </row>
    <row r="4365" spans="13:13" x14ac:dyDescent="0.25">
      <c r="M4365" s="235"/>
    </row>
    <row r="4366" spans="13:13" x14ac:dyDescent="0.25">
      <c r="M4366" s="235"/>
    </row>
    <row r="4367" spans="13:13" x14ac:dyDescent="0.25">
      <c r="M4367" s="235"/>
    </row>
    <row r="4368" spans="13:13" x14ac:dyDescent="0.25">
      <c r="M4368" s="235"/>
    </row>
    <row r="4369" spans="13:13" x14ac:dyDescent="0.25">
      <c r="M4369" s="235"/>
    </row>
    <row r="4370" spans="13:13" x14ac:dyDescent="0.25">
      <c r="M4370" s="235"/>
    </row>
    <row r="4371" spans="13:13" x14ac:dyDescent="0.25">
      <c r="M4371" s="235"/>
    </row>
    <row r="4372" spans="13:13" x14ac:dyDescent="0.25">
      <c r="M4372" s="235"/>
    </row>
    <row r="4373" spans="13:13" x14ac:dyDescent="0.25">
      <c r="M4373" s="235"/>
    </row>
    <row r="4374" spans="13:13" x14ac:dyDescent="0.25">
      <c r="M4374" s="235"/>
    </row>
    <row r="4375" spans="13:13" x14ac:dyDescent="0.25">
      <c r="M4375" s="235"/>
    </row>
    <row r="4376" spans="13:13" x14ac:dyDescent="0.25">
      <c r="M4376" s="235"/>
    </row>
    <row r="4377" spans="13:13" x14ac:dyDescent="0.25">
      <c r="M4377" s="235"/>
    </row>
    <row r="4378" spans="13:13" x14ac:dyDescent="0.25">
      <c r="M4378" s="235"/>
    </row>
    <row r="4379" spans="13:13" x14ac:dyDescent="0.25">
      <c r="M4379" s="235"/>
    </row>
    <row r="4380" spans="13:13" x14ac:dyDescent="0.25">
      <c r="M4380" s="235"/>
    </row>
    <row r="4381" spans="13:13" x14ac:dyDescent="0.25">
      <c r="M4381" s="235"/>
    </row>
    <row r="4382" spans="13:13" x14ac:dyDescent="0.25">
      <c r="M4382" s="235"/>
    </row>
    <row r="4383" spans="13:13" x14ac:dyDescent="0.25">
      <c r="M4383" s="235"/>
    </row>
    <row r="4384" spans="13:13" x14ac:dyDescent="0.25">
      <c r="M4384" s="235"/>
    </row>
    <row r="4385" spans="13:13" x14ac:dyDescent="0.25">
      <c r="M4385" s="235"/>
    </row>
    <row r="4386" spans="13:13" x14ac:dyDescent="0.25">
      <c r="M4386" s="235"/>
    </row>
    <row r="4387" spans="13:13" x14ac:dyDescent="0.25">
      <c r="M4387" s="235"/>
    </row>
    <row r="4388" spans="13:13" x14ac:dyDescent="0.25">
      <c r="M4388" s="235"/>
    </row>
    <row r="4389" spans="13:13" x14ac:dyDescent="0.25">
      <c r="M4389" s="235"/>
    </row>
    <row r="4390" spans="13:13" x14ac:dyDescent="0.25">
      <c r="M4390" s="235"/>
    </row>
    <row r="4391" spans="13:13" x14ac:dyDescent="0.25">
      <c r="M4391" s="235"/>
    </row>
    <row r="4392" spans="13:13" x14ac:dyDescent="0.25">
      <c r="M4392" s="235"/>
    </row>
    <row r="4393" spans="13:13" x14ac:dyDescent="0.25">
      <c r="M4393" s="235"/>
    </row>
    <row r="4394" spans="13:13" x14ac:dyDescent="0.25">
      <c r="M4394" s="235"/>
    </row>
    <row r="4395" spans="13:13" x14ac:dyDescent="0.25">
      <c r="M4395" s="235"/>
    </row>
    <row r="4396" spans="13:13" x14ac:dyDescent="0.25">
      <c r="M4396" s="235"/>
    </row>
    <row r="4397" spans="13:13" x14ac:dyDescent="0.25">
      <c r="M4397" s="235"/>
    </row>
    <row r="4398" spans="13:13" x14ac:dyDescent="0.25">
      <c r="M4398" s="235"/>
    </row>
    <row r="4399" spans="13:13" x14ac:dyDescent="0.25">
      <c r="M4399" s="235"/>
    </row>
    <row r="4400" spans="13:13" x14ac:dyDescent="0.25">
      <c r="M4400" s="235"/>
    </row>
    <row r="4401" spans="13:13" x14ac:dyDescent="0.25">
      <c r="M4401" s="235"/>
    </row>
    <row r="4402" spans="13:13" x14ac:dyDescent="0.25">
      <c r="M4402" s="235"/>
    </row>
    <row r="4403" spans="13:13" x14ac:dyDescent="0.25">
      <c r="M4403" s="235"/>
    </row>
    <row r="4404" spans="13:13" x14ac:dyDescent="0.25">
      <c r="M4404" s="235"/>
    </row>
    <row r="4405" spans="13:13" x14ac:dyDescent="0.25">
      <c r="M4405" s="235"/>
    </row>
    <row r="4406" spans="13:13" x14ac:dyDescent="0.25">
      <c r="M4406" s="235"/>
    </row>
    <row r="4407" spans="13:13" x14ac:dyDescent="0.25">
      <c r="M4407" s="235"/>
    </row>
    <row r="4408" spans="13:13" x14ac:dyDescent="0.25">
      <c r="M4408" s="235"/>
    </row>
    <row r="4409" spans="13:13" x14ac:dyDescent="0.25">
      <c r="M4409" s="235"/>
    </row>
    <row r="4410" spans="13:13" x14ac:dyDescent="0.25">
      <c r="M4410" s="235"/>
    </row>
    <row r="4411" spans="13:13" x14ac:dyDescent="0.25">
      <c r="M4411" s="235"/>
    </row>
    <row r="4412" spans="13:13" x14ac:dyDescent="0.25">
      <c r="M4412" s="235"/>
    </row>
    <row r="4413" spans="13:13" x14ac:dyDescent="0.25">
      <c r="M4413" s="235"/>
    </row>
    <row r="4414" spans="13:13" x14ac:dyDescent="0.25">
      <c r="M4414" s="235"/>
    </row>
    <row r="4415" spans="13:13" x14ac:dyDescent="0.25">
      <c r="M4415" s="235"/>
    </row>
    <row r="4416" spans="13:13" x14ac:dyDescent="0.25">
      <c r="M4416" s="235"/>
    </row>
    <row r="4417" spans="13:13" x14ac:dyDescent="0.25">
      <c r="M4417" s="235"/>
    </row>
    <row r="4418" spans="13:13" x14ac:dyDescent="0.25">
      <c r="M4418" s="235"/>
    </row>
    <row r="4419" spans="13:13" x14ac:dyDescent="0.25">
      <c r="M4419" s="235"/>
    </row>
    <row r="4420" spans="13:13" x14ac:dyDescent="0.25">
      <c r="M4420" s="235"/>
    </row>
    <row r="4421" spans="13:13" x14ac:dyDescent="0.25">
      <c r="M4421" s="235"/>
    </row>
    <row r="4422" spans="13:13" x14ac:dyDescent="0.25">
      <c r="M4422" s="235"/>
    </row>
    <row r="4423" spans="13:13" x14ac:dyDescent="0.25">
      <c r="M4423" s="235"/>
    </row>
    <row r="4424" spans="13:13" x14ac:dyDescent="0.25">
      <c r="M4424" s="235"/>
    </row>
    <row r="4425" spans="13:13" x14ac:dyDescent="0.25">
      <c r="M4425" s="235"/>
    </row>
    <row r="4426" spans="13:13" x14ac:dyDescent="0.25">
      <c r="M4426" s="235"/>
    </row>
    <row r="4427" spans="13:13" x14ac:dyDescent="0.25">
      <c r="M4427" s="235"/>
    </row>
    <row r="4428" spans="13:13" x14ac:dyDescent="0.25">
      <c r="M4428" s="235"/>
    </row>
    <row r="4429" spans="13:13" x14ac:dyDescent="0.25">
      <c r="M4429" s="235"/>
    </row>
    <row r="4430" spans="13:13" x14ac:dyDescent="0.25">
      <c r="M4430" s="235"/>
    </row>
    <row r="4431" spans="13:13" x14ac:dyDescent="0.25">
      <c r="M4431" s="235"/>
    </row>
    <row r="4432" spans="13:13" x14ac:dyDescent="0.25">
      <c r="M4432" s="235"/>
    </row>
    <row r="4433" spans="13:13" x14ac:dyDescent="0.25">
      <c r="M4433" s="235"/>
    </row>
    <row r="4434" spans="13:13" x14ac:dyDescent="0.25">
      <c r="M4434" s="235"/>
    </row>
    <row r="4435" spans="13:13" x14ac:dyDescent="0.25">
      <c r="M4435" s="235"/>
    </row>
    <row r="4436" spans="13:13" x14ac:dyDescent="0.25">
      <c r="M4436" s="235"/>
    </row>
    <row r="4437" spans="13:13" x14ac:dyDescent="0.25">
      <c r="M4437" s="235"/>
    </row>
    <row r="4438" spans="13:13" x14ac:dyDescent="0.25">
      <c r="M4438" s="235"/>
    </row>
    <row r="4439" spans="13:13" x14ac:dyDescent="0.25">
      <c r="M4439" s="235"/>
    </row>
    <row r="4440" spans="13:13" x14ac:dyDescent="0.25">
      <c r="M4440" s="235"/>
    </row>
    <row r="4441" spans="13:13" x14ac:dyDescent="0.25">
      <c r="M4441" s="235"/>
    </row>
    <row r="4442" spans="13:13" x14ac:dyDescent="0.25">
      <c r="M4442" s="235"/>
    </row>
    <row r="4443" spans="13:13" x14ac:dyDescent="0.25">
      <c r="M4443" s="235"/>
    </row>
    <row r="4444" spans="13:13" x14ac:dyDescent="0.25">
      <c r="M4444" s="235"/>
    </row>
    <row r="4445" spans="13:13" x14ac:dyDescent="0.25">
      <c r="M4445" s="235"/>
    </row>
    <row r="4446" spans="13:13" x14ac:dyDescent="0.25">
      <c r="M4446" s="235"/>
    </row>
    <row r="4447" spans="13:13" x14ac:dyDescent="0.25">
      <c r="M4447" s="235"/>
    </row>
    <row r="4448" spans="13:13" x14ac:dyDescent="0.25">
      <c r="M4448" s="235"/>
    </row>
    <row r="4449" spans="13:13" x14ac:dyDescent="0.25">
      <c r="M4449" s="235"/>
    </row>
    <row r="4450" spans="13:13" x14ac:dyDescent="0.25">
      <c r="M4450" s="235"/>
    </row>
    <row r="4451" spans="13:13" x14ac:dyDescent="0.25">
      <c r="M4451" s="235"/>
    </row>
    <row r="4452" spans="13:13" x14ac:dyDescent="0.25">
      <c r="M4452" s="235"/>
    </row>
    <row r="4453" spans="13:13" x14ac:dyDescent="0.25">
      <c r="M4453" s="235"/>
    </row>
    <row r="4454" spans="13:13" x14ac:dyDescent="0.25">
      <c r="M4454" s="235"/>
    </row>
    <row r="4455" spans="13:13" x14ac:dyDescent="0.25">
      <c r="M4455" s="235"/>
    </row>
    <row r="4456" spans="13:13" x14ac:dyDescent="0.25">
      <c r="M4456" s="235"/>
    </row>
    <row r="4457" spans="13:13" x14ac:dyDescent="0.25">
      <c r="M4457" s="235"/>
    </row>
    <row r="4458" spans="13:13" x14ac:dyDescent="0.25">
      <c r="M4458" s="235"/>
    </row>
    <row r="4459" spans="13:13" x14ac:dyDescent="0.25">
      <c r="M4459" s="235"/>
    </row>
    <row r="4460" spans="13:13" x14ac:dyDescent="0.25">
      <c r="M4460" s="235"/>
    </row>
    <row r="4461" spans="13:13" x14ac:dyDescent="0.25">
      <c r="M4461" s="235"/>
    </row>
    <row r="4462" spans="13:13" x14ac:dyDescent="0.25">
      <c r="M4462" s="235"/>
    </row>
    <row r="4463" spans="13:13" x14ac:dyDescent="0.25">
      <c r="M4463" s="235"/>
    </row>
    <row r="4464" spans="13:13" x14ac:dyDescent="0.25">
      <c r="M4464" s="235"/>
    </row>
    <row r="4465" spans="13:13" x14ac:dyDescent="0.25">
      <c r="M4465" s="235"/>
    </row>
    <row r="4466" spans="13:13" x14ac:dyDescent="0.25">
      <c r="M4466" s="235"/>
    </row>
    <row r="4467" spans="13:13" x14ac:dyDescent="0.25">
      <c r="M4467" s="235"/>
    </row>
    <row r="4468" spans="13:13" x14ac:dyDescent="0.25">
      <c r="M4468" s="235"/>
    </row>
    <row r="4469" spans="13:13" x14ac:dyDescent="0.25">
      <c r="M4469" s="235"/>
    </row>
    <row r="4470" spans="13:13" x14ac:dyDescent="0.25">
      <c r="M4470" s="235"/>
    </row>
    <row r="4471" spans="13:13" x14ac:dyDescent="0.25">
      <c r="M4471" s="235"/>
    </row>
    <row r="4472" spans="13:13" x14ac:dyDescent="0.25">
      <c r="M4472" s="235"/>
    </row>
    <row r="4473" spans="13:13" x14ac:dyDescent="0.25">
      <c r="M4473" s="235"/>
    </row>
    <row r="4474" spans="13:13" x14ac:dyDescent="0.25">
      <c r="M4474" s="235"/>
    </row>
    <row r="4475" spans="13:13" x14ac:dyDescent="0.25">
      <c r="M4475" s="235"/>
    </row>
    <row r="4476" spans="13:13" x14ac:dyDescent="0.25">
      <c r="M4476" s="235"/>
    </row>
    <row r="4477" spans="13:13" x14ac:dyDescent="0.25">
      <c r="M4477" s="235"/>
    </row>
    <row r="4478" spans="13:13" x14ac:dyDescent="0.25">
      <c r="M4478" s="235"/>
    </row>
    <row r="4479" spans="13:13" x14ac:dyDescent="0.25">
      <c r="M4479" s="235"/>
    </row>
    <row r="4480" spans="13:13" x14ac:dyDescent="0.25">
      <c r="M4480" s="235"/>
    </row>
    <row r="4481" spans="13:13" x14ac:dyDescent="0.25">
      <c r="M4481" s="235"/>
    </row>
    <row r="4482" spans="13:13" x14ac:dyDescent="0.25">
      <c r="M4482" s="235"/>
    </row>
    <row r="4483" spans="13:13" x14ac:dyDescent="0.25">
      <c r="M4483" s="235"/>
    </row>
    <row r="4484" spans="13:13" x14ac:dyDescent="0.25">
      <c r="M4484" s="235"/>
    </row>
    <row r="4485" spans="13:13" x14ac:dyDescent="0.25">
      <c r="M4485" s="235"/>
    </row>
    <row r="4486" spans="13:13" x14ac:dyDescent="0.25">
      <c r="M4486" s="235"/>
    </row>
    <row r="4487" spans="13:13" x14ac:dyDescent="0.25">
      <c r="M4487" s="235"/>
    </row>
    <row r="4488" spans="13:13" x14ac:dyDescent="0.25">
      <c r="M4488" s="235"/>
    </row>
    <row r="4489" spans="13:13" x14ac:dyDescent="0.25">
      <c r="M4489" s="235"/>
    </row>
    <row r="4490" spans="13:13" x14ac:dyDescent="0.25">
      <c r="M4490" s="235"/>
    </row>
    <row r="4491" spans="13:13" x14ac:dyDescent="0.25">
      <c r="M4491" s="235"/>
    </row>
    <row r="4492" spans="13:13" x14ac:dyDescent="0.25">
      <c r="M4492" s="235"/>
    </row>
    <row r="4493" spans="13:13" x14ac:dyDescent="0.25">
      <c r="M4493" s="235"/>
    </row>
    <row r="4494" spans="13:13" x14ac:dyDescent="0.25">
      <c r="M4494" s="235"/>
    </row>
    <row r="4495" spans="13:13" x14ac:dyDescent="0.25">
      <c r="M4495" s="235"/>
    </row>
    <row r="4496" spans="13:13" x14ac:dyDescent="0.25">
      <c r="M4496" s="235"/>
    </row>
    <row r="4497" spans="13:13" x14ac:dyDescent="0.25">
      <c r="M4497" s="235"/>
    </row>
    <row r="4498" spans="13:13" x14ac:dyDescent="0.25">
      <c r="M4498" s="235"/>
    </row>
    <row r="4499" spans="13:13" x14ac:dyDescent="0.25">
      <c r="M4499" s="235"/>
    </row>
    <row r="4500" spans="13:13" x14ac:dyDescent="0.25">
      <c r="M4500" s="235"/>
    </row>
    <row r="4501" spans="13:13" x14ac:dyDescent="0.25">
      <c r="M4501" s="235"/>
    </row>
    <row r="4502" spans="13:13" x14ac:dyDescent="0.25">
      <c r="M4502" s="235"/>
    </row>
    <row r="4503" spans="13:13" x14ac:dyDescent="0.25">
      <c r="M4503" s="235"/>
    </row>
    <row r="4504" spans="13:13" x14ac:dyDescent="0.25">
      <c r="M4504" s="235"/>
    </row>
    <row r="4505" spans="13:13" x14ac:dyDescent="0.25">
      <c r="M4505" s="235"/>
    </row>
    <row r="4506" spans="13:13" x14ac:dyDescent="0.25">
      <c r="M4506" s="235"/>
    </row>
    <row r="4507" spans="13:13" x14ac:dyDescent="0.25">
      <c r="M4507" s="235"/>
    </row>
    <row r="4508" spans="13:13" x14ac:dyDescent="0.25">
      <c r="M4508" s="235"/>
    </row>
    <row r="4509" spans="13:13" x14ac:dyDescent="0.25">
      <c r="M4509" s="235"/>
    </row>
    <row r="4510" spans="13:13" x14ac:dyDescent="0.25">
      <c r="M4510" s="235"/>
    </row>
    <row r="4511" spans="13:13" x14ac:dyDescent="0.25">
      <c r="M4511" s="235"/>
    </row>
    <row r="4512" spans="13:13" x14ac:dyDescent="0.25">
      <c r="M4512" s="235"/>
    </row>
    <row r="4513" spans="13:13" x14ac:dyDescent="0.25">
      <c r="M4513" s="235"/>
    </row>
    <row r="4514" spans="13:13" x14ac:dyDescent="0.25">
      <c r="M4514" s="235"/>
    </row>
    <row r="4515" spans="13:13" x14ac:dyDescent="0.25">
      <c r="M4515" s="235"/>
    </row>
    <row r="4516" spans="13:13" x14ac:dyDescent="0.25">
      <c r="M4516" s="235"/>
    </row>
    <row r="4517" spans="13:13" x14ac:dyDescent="0.25">
      <c r="M4517" s="235"/>
    </row>
    <row r="4518" spans="13:13" x14ac:dyDescent="0.25">
      <c r="M4518" s="235"/>
    </row>
    <row r="4519" spans="13:13" x14ac:dyDescent="0.25">
      <c r="M4519" s="235"/>
    </row>
    <row r="4520" spans="13:13" x14ac:dyDescent="0.25">
      <c r="M4520" s="235"/>
    </row>
    <row r="4521" spans="13:13" x14ac:dyDescent="0.25">
      <c r="M4521" s="235"/>
    </row>
    <row r="4522" spans="13:13" x14ac:dyDescent="0.25">
      <c r="M4522" s="235"/>
    </row>
    <row r="4523" spans="13:13" x14ac:dyDescent="0.25">
      <c r="M4523" s="235"/>
    </row>
    <row r="4524" spans="13:13" x14ac:dyDescent="0.25">
      <c r="M4524" s="235"/>
    </row>
    <row r="4525" spans="13:13" x14ac:dyDescent="0.25">
      <c r="M4525" s="235"/>
    </row>
    <row r="4526" spans="13:13" x14ac:dyDescent="0.25">
      <c r="M4526" s="235"/>
    </row>
    <row r="4527" spans="13:13" x14ac:dyDescent="0.25">
      <c r="M4527" s="235"/>
    </row>
    <row r="4528" spans="13:13" x14ac:dyDescent="0.25">
      <c r="M4528" s="235"/>
    </row>
    <row r="4529" spans="13:13" x14ac:dyDescent="0.25">
      <c r="M4529" s="235"/>
    </row>
    <row r="4530" spans="13:13" x14ac:dyDescent="0.25">
      <c r="M4530" s="235"/>
    </row>
    <row r="4531" spans="13:13" x14ac:dyDescent="0.25">
      <c r="M4531" s="235"/>
    </row>
    <row r="4532" spans="13:13" x14ac:dyDescent="0.25">
      <c r="M4532" s="235"/>
    </row>
    <row r="4533" spans="13:13" x14ac:dyDescent="0.25">
      <c r="M4533" s="235"/>
    </row>
    <row r="4534" spans="13:13" x14ac:dyDescent="0.25">
      <c r="M4534" s="235"/>
    </row>
    <row r="4535" spans="13:13" x14ac:dyDescent="0.25">
      <c r="M4535" s="235"/>
    </row>
    <row r="4536" spans="13:13" x14ac:dyDescent="0.25">
      <c r="M4536" s="235"/>
    </row>
    <row r="4537" spans="13:13" x14ac:dyDescent="0.25">
      <c r="M4537" s="235"/>
    </row>
    <row r="4538" spans="13:13" x14ac:dyDescent="0.25">
      <c r="M4538" s="235"/>
    </row>
    <row r="4539" spans="13:13" x14ac:dyDescent="0.25">
      <c r="M4539" s="235"/>
    </row>
    <row r="4540" spans="13:13" x14ac:dyDescent="0.25">
      <c r="M4540" s="235"/>
    </row>
    <row r="4541" spans="13:13" x14ac:dyDescent="0.25">
      <c r="M4541" s="235"/>
    </row>
    <row r="4542" spans="13:13" x14ac:dyDescent="0.25">
      <c r="M4542" s="235"/>
    </row>
    <row r="4543" spans="13:13" x14ac:dyDescent="0.25">
      <c r="M4543" s="235"/>
    </row>
    <row r="4544" spans="13:13" x14ac:dyDescent="0.25">
      <c r="M4544" s="235"/>
    </row>
    <row r="4545" spans="13:13" x14ac:dyDescent="0.25">
      <c r="M4545" s="235"/>
    </row>
    <row r="4546" spans="13:13" x14ac:dyDescent="0.25">
      <c r="M4546" s="235"/>
    </row>
    <row r="4547" spans="13:13" x14ac:dyDescent="0.25">
      <c r="M4547" s="235"/>
    </row>
    <row r="4548" spans="13:13" x14ac:dyDescent="0.25">
      <c r="M4548" s="235"/>
    </row>
    <row r="4549" spans="13:13" x14ac:dyDescent="0.25">
      <c r="M4549" s="235"/>
    </row>
    <row r="4550" spans="13:13" x14ac:dyDescent="0.25">
      <c r="M4550" s="235"/>
    </row>
    <row r="4551" spans="13:13" x14ac:dyDescent="0.25">
      <c r="M4551" s="235"/>
    </row>
    <row r="4552" spans="13:13" x14ac:dyDescent="0.25">
      <c r="M4552" s="235"/>
    </row>
    <row r="4553" spans="13:13" x14ac:dyDescent="0.25">
      <c r="M4553" s="235"/>
    </row>
    <row r="4554" spans="13:13" x14ac:dyDescent="0.25">
      <c r="M4554" s="235"/>
    </row>
    <row r="4555" spans="13:13" x14ac:dyDescent="0.25">
      <c r="M4555" s="235"/>
    </row>
    <row r="4556" spans="13:13" x14ac:dyDescent="0.25">
      <c r="M4556" s="235"/>
    </row>
    <row r="4557" spans="13:13" x14ac:dyDescent="0.25">
      <c r="M4557" s="235"/>
    </row>
    <row r="4558" spans="13:13" x14ac:dyDescent="0.25">
      <c r="M4558" s="235"/>
    </row>
    <row r="4559" spans="13:13" x14ac:dyDescent="0.25">
      <c r="M4559" s="235"/>
    </row>
    <row r="4560" spans="13:13" x14ac:dyDescent="0.25">
      <c r="M4560" s="235"/>
    </row>
    <row r="4561" spans="13:13" x14ac:dyDescent="0.25">
      <c r="M4561" s="235"/>
    </row>
    <row r="4562" spans="13:13" x14ac:dyDescent="0.25">
      <c r="M4562" s="235"/>
    </row>
    <row r="4563" spans="13:13" x14ac:dyDescent="0.25">
      <c r="M4563" s="235"/>
    </row>
    <row r="4564" spans="13:13" x14ac:dyDescent="0.25">
      <c r="M4564" s="235"/>
    </row>
    <row r="4565" spans="13:13" x14ac:dyDescent="0.25">
      <c r="M4565" s="235"/>
    </row>
    <row r="4566" spans="13:13" x14ac:dyDescent="0.25">
      <c r="M4566" s="235"/>
    </row>
    <row r="4567" spans="13:13" x14ac:dyDescent="0.25">
      <c r="M4567" s="235"/>
    </row>
    <row r="4568" spans="13:13" x14ac:dyDescent="0.25">
      <c r="M4568" s="235"/>
    </row>
    <row r="4569" spans="13:13" x14ac:dyDescent="0.25">
      <c r="M4569" s="235"/>
    </row>
    <row r="4570" spans="13:13" x14ac:dyDescent="0.25">
      <c r="M4570" s="235"/>
    </row>
    <row r="4571" spans="13:13" x14ac:dyDescent="0.25">
      <c r="M4571" s="235"/>
    </row>
    <row r="4572" spans="13:13" x14ac:dyDescent="0.25">
      <c r="M4572" s="235"/>
    </row>
    <row r="4573" spans="13:13" x14ac:dyDescent="0.25">
      <c r="M4573" s="235"/>
    </row>
    <row r="4574" spans="13:13" x14ac:dyDescent="0.25">
      <c r="M4574" s="235"/>
    </row>
    <row r="4575" spans="13:13" x14ac:dyDescent="0.25">
      <c r="M4575" s="235"/>
    </row>
    <row r="4576" spans="13:13" x14ac:dyDescent="0.25">
      <c r="M4576" s="235"/>
    </row>
    <row r="4577" spans="13:13" x14ac:dyDescent="0.25">
      <c r="M4577" s="235"/>
    </row>
    <row r="4578" spans="13:13" x14ac:dyDescent="0.25">
      <c r="M4578" s="235"/>
    </row>
    <row r="4579" spans="13:13" x14ac:dyDescent="0.25">
      <c r="M4579" s="235"/>
    </row>
    <row r="4580" spans="13:13" x14ac:dyDescent="0.25">
      <c r="M4580" s="235"/>
    </row>
    <row r="4581" spans="13:13" x14ac:dyDescent="0.25">
      <c r="M4581" s="235"/>
    </row>
    <row r="4582" spans="13:13" x14ac:dyDescent="0.25">
      <c r="M4582" s="235"/>
    </row>
    <row r="4583" spans="13:13" x14ac:dyDescent="0.25">
      <c r="M4583" s="235"/>
    </row>
    <row r="4584" spans="13:13" x14ac:dyDescent="0.25">
      <c r="M4584" s="235"/>
    </row>
    <row r="4585" spans="13:13" x14ac:dyDescent="0.25">
      <c r="M4585" s="235"/>
    </row>
    <row r="4586" spans="13:13" x14ac:dyDescent="0.25">
      <c r="M4586" s="235"/>
    </row>
    <row r="4587" spans="13:13" x14ac:dyDescent="0.25">
      <c r="M4587" s="235"/>
    </row>
    <row r="4588" spans="13:13" x14ac:dyDescent="0.25">
      <c r="M4588" s="235"/>
    </row>
    <row r="4589" spans="13:13" x14ac:dyDescent="0.25">
      <c r="M4589" s="235"/>
    </row>
    <row r="4590" spans="13:13" x14ac:dyDescent="0.25">
      <c r="M4590" s="235"/>
    </row>
    <row r="4591" spans="13:13" x14ac:dyDescent="0.25">
      <c r="M4591" s="235"/>
    </row>
    <row r="4592" spans="13:13" x14ac:dyDescent="0.25">
      <c r="M4592" s="235"/>
    </row>
    <row r="4593" spans="13:13" x14ac:dyDescent="0.25">
      <c r="M4593" s="235"/>
    </row>
    <row r="4594" spans="13:13" x14ac:dyDescent="0.25">
      <c r="M4594" s="235"/>
    </row>
    <row r="4595" spans="13:13" x14ac:dyDescent="0.25">
      <c r="M4595" s="235"/>
    </row>
    <row r="4596" spans="13:13" x14ac:dyDescent="0.25">
      <c r="M4596" s="235"/>
    </row>
    <row r="4597" spans="13:13" x14ac:dyDescent="0.25">
      <c r="M4597" s="235"/>
    </row>
    <row r="4598" spans="13:13" x14ac:dyDescent="0.25">
      <c r="M4598" s="235"/>
    </row>
    <row r="4599" spans="13:13" x14ac:dyDescent="0.25">
      <c r="M4599" s="235"/>
    </row>
    <row r="4600" spans="13:13" x14ac:dyDescent="0.25">
      <c r="M4600" s="235"/>
    </row>
    <row r="4601" spans="13:13" x14ac:dyDescent="0.25">
      <c r="M4601" s="235"/>
    </row>
    <row r="4602" spans="13:13" x14ac:dyDescent="0.25">
      <c r="M4602" s="235"/>
    </row>
    <row r="4603" spans="13:13" x14ac:dyDescent="0.25">
      <c r="M4603" s="235"/>
    </row>
    <row r="4604" spans="13:13" x14ac:dyDescent="0.25">
      <c r="M4604" s="235"/>
    </row>
    <row r="4605" spans="13:13" x14ac:dyDescent="0.25">
      <c r="M4605" s="235"/>
    </row>
    <row r="4606" spans="13:13" x14ac:dyDescent="0.25">
      <c r="M4606" s="235"/>
    </row>
    <row r="4607" spans="13:13" x14ac:dyDescent="0.25">
      <c r="M4607" s="235"/>
    </row>
    <row r="4608" spans="13:13" x14ac:dyDescent="0.25">
      <c r="M4608" s="235"/>
    </row>
    <row r="4609" spans="13:13" x14ac:dyDescent="0.25">
      <c r="M4609" s="235"/>
    </row>
    <row r="4610" spans="13:13" x14ac:dyDescent="0.25">
      <c r="M4610" s="235"/>
    </row>
    <row r="4611" spans="13:13" x14ac:dyDescent="0.25">
      <c r="M4611" s="235"/>
    </row>
    <row r="4612" spans="13:13" x14ac:dyDescent="0.25">
      <c r="M4612" s="235"/>
    </row>
    <row r="4613" spans="13:13" x14ac:dyDescent="0.25">
      <c r="M4613" s="235"/>
    </row>
    <row r="4614" spans="13:13" x14ac:dyDescent="0.25">
      <c r="M4614" s="235"/>
    </row>
    <row r="4615" spans="13:13" x14ac:dyDescent="0.25">
      <c r="M4615" s="235"/>
    </row>
    <row r="4616" spans="13:13" x14ac:dyDescent="0.25">
      <c r="M4616" s="235"/>
    </row>
    <row r="4617" spans="13:13" x14ac:dyDescent="0.25">
      <c r="M4617" s="235"/>
    </row>
    <row r="4618" spans="13:13" x14ac:dyDescent="0.25">
      <c r="M4618" s="235"/>
    </row>
    <row r="4619" spans="13:13" x14ac:dyDescent="0.25">
      <c r="M4619" s="235"/>
    </row>
    <row r="4620" spans="13:13" x14ac:dyDescent="0.25">
      <c r="M4620" s="235"/>
    </row>
    <row r="4621" spans="13:13" x14ac:dyDescent="0.25">
      <c r="M4621" s="235"/>
    </row>
    <row r="4622" spans="13:13" x14ac:dyDescent="0.25">
      <c r="M4622" s="235"/>
    </row>
    <row r="4623" spans="13:13" x14ac:dyDescent="0.25">
      <c r="M4623" s="235"/>
    </row>
    <row r="4624" spans="13:13" x14ac:dyDescent="0.25">
      <c r="M4624" s="235"/>
    </row>
    <row r="4625" spans="13:13" x14ac:dyDescent="0.25">
      <c r="M4625" s="235"/>
    </row>
    <row r="4626" spans="13:13" x14ac:dyDescent="0.25">
      <c r="M4626" s="235"/>
    </row>
    <row r="4627" spans="13:13" x14ac:dyDescent="0.25">
      <c r="M4627" s="235"/>
    </row>
    <row r="4628" spans="13:13" x14ac:dyDescent="0.25">
      <c r="M4628" s="235"/>
    </row>
    <row r="4629" spans="13:13" x14ac:dyDescent="0.25">
      <c r="M4629" s="235"/>
    </row>
    <row r="4630" spans="13:13" x14ac:dyDescent="0.25">
      <c r="M4630" s="235"/>
    </row>
    <row r="4631" spans="13:13" x14ac:dyDescent="0.25">
      <c r="M4631" s="235"/>
    </row>
    <row r="4632" spans="13:13" x14ac:dyDescent="0.25">
      <c r="M4632" s="235"/>
    </row>
    <row r="4633" spans="13:13" x14ac:dyDescent="0.25">
      <c r="M4633" s="235"/>
    </row>
    <row r="4634" spans="13:13" x14ac:dyDescent="0.25">
      <c r="M4634" s="235"/>
    </row>
    <row r="4635" spans="13:13" x14ac:dyDescent="0.25">
      <c r="M4635" s="235"/>
    </row>
    <row r="4636" spans="13:13" x14ac:dyDescent="0.25">
      <c r="M4636" s="235"/>
    </row>
    <row r="4637" spans="13:13" x14ac:dyDescent="0.25">
      <c r="M4637" s="235"/>
    </row>
    <row r="4638" spans="13:13" x14ac:dyDescent="0.25">
      <c r="M4638" s="235"/>
    </row>
    <row r="4639" spans="13:13" x14ac:dyDescent="0.25">
      <c r="M4639" s="235"/>
    </row>
    <row r="4640" spans="13:13" x14ac:dyDescent="0.25">
      <c r="M4640" s="235"/>
    </row>
    <row r="4641" spans="13:13" x14ac:dyDescent="0.25">
      <c r="M4641" s="235"/>
    </row>
    <row r="4642" spans="13:13" x14ac:dyDescent="0.25">
      <c r="M4642" s="235"/>
    </row>
    <row r="4643" spans="13:13" x14ac:dyDescent="0.25">
      <c r="M4643" s="235"/>
    </row>
    <row r="4644" spans="13:13" x14ac:dyDescent="0.25">
      <c r="M4644" s="235"/>
    </row>
    <row r="4645" spans="13:13" x14ac:dyDescent="0.25">
      <c r="M4645" s="235"/>
    </row>
    <row r="4646" spans="13:13" x14ac:dyDescent="0.25">
      <c r="M4646" s="235"/>
    </row>
    <row r="4647" spans="13:13" x14ac:dyDescent="0.25">
      <c r="M4647" s="235"/>
    </row>
    <row r="4648" spans="13:13" x14ac:dyDescent="0.25">
      <c r="M4648" s="235"/>
    </row>
    <row r="4649" spans="13:13" x14ac:dyDescent="0.25">
      <c r="M4649" s="235"/>
    </row>
    <row r="4650" spans="13:13" x14ac:dyDescent="0.25">
      <c r="M4650" s="235"/>
    </row>
    <row r="4651" spans="13:13" x14ac:dyDescent="0.25">
      <c r="M4651" s="235"/>
    </row>
    <row r="4652" spans="13:13" x14ac:dyDescent="0.25">
      <c r="M4652" s="235"/>
    </row>
    <row r="4653" spans="13:13" x14ac:dyDescent="0.25">
      <c r="M4653" s="235"/>
    </row>
    <row r="4654" spans="13:13" x14ac:dyDescent="0.25">
      <c r="M4654" s="235"/>
    </row>
    <row r="4655" spans="13:13" x14ac:dyDescent="0.25">
      <c r="M4655" s="235"/>
    </row>
    <row r="4656" spans="13:13" x14ac:dyDescent="0.25">
      <c r="M4656" s="235"/>
    </row>
    <row r="4657" spans="13:13" x14ac:dyDescent="0.25">
      <c r="M4657" s="235"/>
    </row>
    <row r="4658" spans="13:13" x14ac:dyDescent="0.25">
      <c r="M4658" s="235"/>
    </row>
    <row r="4659" spans="13:13" x14ac:dyDescent="0.25">
      <c r="M4659" s="235"/>
    </row>
    <row r="4660" spans="13:13" x14ac:dyDescent="0.25">
      <c r="M4660" s="235"/>
    </row>
    <row r="4661" spans="13:13" x14ac:dyDescent="0.25">
      <c r="M4661" s="235"/>
    </row>
    <row r="4662" spans="13:13" x14ac:dyDescent="0.25">
      <c r="M4662" s="235"/>
    </row>
    <row r="4663" spans="13:13" x14ac:dyDescent="0.25">
      <c r="M4663" s="235"/>
    </row>
    <row r="4664" spans="13:13" x14ac:dyDescent="0.25">
      <c r="M4664" s="235"/>
    </row>
    <row r="4665" spans="13:13" x14ac:dyDescent="0.25">
      <c r="M4665" s="235"/>
    </row>
    <row r="4666" spans="13:13" x14ac:dyDescent="0.25">
      <c r="M4666" s="235"/>
    </row>
    <row r="4667" spans="13:13" x14ac:dyDescent="0.25">
      <c r="M4667" s="235"/>
    </row>
    <row r="4668" spans="13:13" x14ac:dyDescent="0.25">
      <c r="M4668" s="235"/>
    </row>
    <row r="4669" spans="13:13" x14ac:dyDescent="0.25">
      <c r="M4669" s="235"/>
    </row>
    <row r="4670" spans="13:13" x14ac:dyDescent="0.25">
      <c r="M4670" s="235"/>
    </row>
    <row r="4671" spans="13:13" x14ac:dyDescent="0.25">
      <c r="M4671" s="235"/>
    </row>
    <row r="4672" spans="13:13" x14ac:dyDescent="0.25">
      <c r="M4672" s="235"/>
    </row>
    <row r="4673" spans="13:13" x14ac:dyDescent="0.25">
      <c r="M4673" s="235"/>
    </row>
    <row r="4674" spans="13:13" x14ac:dyDescent="0.25">
      <c r="M4674" s="235"/>
    </row>
    <row r="4675" spans="13:13" x14ac:dyDescent="0.25">
      <c r="M4675" s="235"/>
    </row>
    <row r="4676" spans="13:13" x14ac:dyDescent="0.25">
      <c r="M4676" s="235"/>
    </row>
    <row r="4677" spans="13:13" x14ac:dyDescent="0.25">
      <c r="M4677" s="235"/>
    </row>
    <row r="4678" spans="13:13" x14ac:dyDescent="0.25">
      <c r="M4678" s="235"/>
    </row>
    <row r="4679" spans="13:13" x14ac:dyDescent="0.25">
      <c r="M4679" s="235"/>
    </row>
    <row r="4680" spans="13:13" x14ac:dyDescent="0.25">
      <c r="M4680" s="235"/>
    </row>
    <row r="4681" spans="13:13" x14ac:dyDescent="0.25">
      <c r="M4681" s="235"/>
    </row>
    <row r="4682" spans="13:13" x14ac:dyDescent="0.25">
      <c r="M4682" s="235"/>
    </row>
    <row r="4683" spans="13:13" x14ac:dyDescent="0.25">
      <c r="M4683" s="235"/>
    </row>
    <row r="4684" spans="13:13" x14ac:dyDescent="0.25">
      <c r="M4684" s="235"/>
    </row>
    <row r="4685" spans="13:13" x14ac:dyDescent="0.25">
      <c r="M4685" s="235"/>
    </row>
    <row r="4686" spans="13:13" x14ac:dyDescent="0.25">
      <c r="M4686" s="235"/>
    </row>
    <row r="4687" spans="13:13" x14ac:dyDescent="0.25">
      <c r="M4687" s="235"/>
    </row>
    <row r="4688" spans="13:13" x14ac:dyDescent="0.25">
      <c r="M4688" s="235"/>
    </row>
    <row r="4689" spans="13:13" x14ac:dyDescent="0.25">
      <c r="M4689" s="235"/>
    </row>
    <row r="4690" spans="13:13" x14ac:dyDescent="0.25">
      <c r="M4690" s="235"/>
    </row>
    <row r="4691" spans="13:13" x14ac:dyDescent="0.25">
      <c r="M4691" s="235"/>
    </row>
    <row r="4692" spans="13:13" x14ac:dyDescent="0.25">
      <c r="M4692" s="235"/>
    </row>
    <row r="4693" spans="13:13" x14ac:dyDescent="0.25">
      <c r="M4693" s="235"/>
    </row>
    <row r="4694" spans="13:13" x14ac:dyDescent="0.25">
      <c r="M4694" s="235"/>
    </row>
    <row r="4695" spans="13:13" x14ac:dyDescent="0.25">
      <c r="M4695" s="235"/>
    </row>
    <row r="4696" spans="13:13" x14ac:dyDescent="0.25">
      <c r="M4696" s="235"/>
    </row>
    <row r="4697" spans="13:13" x14ac:dyDescent="0.25">
      <c r="M4697" s="235"/>
    </row>
    <row r="4698" spans="13:13" x14ac:dyDescent="0.25">
      <c r="M4698" s="235"/>
    </row>
    <row r="4699" spans="13:13" x14ac:dyDescent="0.25">
      <c r="M4699" s="235"/>
    </row>
    <row r="4700" spans="13:13" x14ac:dyDescent="0.25">
      <c r="M4700" s="235"/>
    </row>
    <row r="4701" spans="13:13" x14ac:dyDescent="0.25">
      <c r="M4701" s="235"/>
    </row>
    <row r="4702" spans="13:13" x14ac:dyDescent="0.25">
      <c r="M4702" s="235"/>
    </row>
    <row r="4703" spans="13:13" x14ac:dyDescent="0.25">
      <c r="M4703" s="235"/>
    </row>
    <row r="4704" spans="13:13" x14ac:dyDescent="0.25">
      <c r="M4704" s="235"/>
    </row>
    <row r="4705" spans="13:13" x14ac:dyDescent="0.25">
      <c r="M4705" s="235"/>
    </row>
    <row r="4706" spans="13:13" x14ac:dyDescent="0.25">
      <c r="M4706" s="235"/>
    </row>
    <row r="4707" spans="13:13" x14ac:dyDescent="0.25">
      <c r="M4707" s="235"/>
    </row>
    <row r="4708" spans="13:13" x14ac:dyDescent="0.25">
      <c r="M4708" s="235"/>
    </row>
    <row r="4709" spans="13:13" x14ac:dyDescent="0.25">
      <c r="M4709" s="235"/>
    </row>
    <row r="4710" spans="13:13" x14ac:dyDescent="0.25">
      <c r="M4710" s="235"/>
    </row>
    <row r="4711" spans="13:13" x14ac:dyDescent="0.25">
      <c r="M4711" s="235"/>
    </row>
    <row r="4712" spans="13:13" x14ac:dyDescent="0.25">
      <c r="M4712" s="235"/>
    </row>
    <row r="4713" spans="13:13" x14ac:dyDescent="0.25">
      <c r="M4713" s="235"/>
    </row>
    <row r="4714" spans="13:13" x14ac:dyDescent="0.25">
      <c r="M4714" s="235"/>
    </row>
    <row r="4715" spans="13:13" x14ac:dyDescent="0.25">
      <c r="M4715" s="235"/>
    </row>
    <row r="4716" spans="13:13" x14ac:dyDescent="0.25">
      <c r="M4716" s="235"/>
    </row>
    <row r="4717" spans="13:13" x14ac:dyDescent="0.25">
      <c r="M4717" s="235"/>
    </row>
    <row r="4718" spans="13:13" x14ac:dyDescent="0.25">
      <c r="M4718" s="235"/>
    </row>
    <row r="4719" spans="13:13" x14ac:dyDescent="0.25">
      <c r="M4719" s="235"/>
    </row>
    <row r="4720" spans="13:13" x14ac:dyDescent="0.25">
      <c r="M4720" s="235"/>
    </row>
    <row r="4721" spans="13:13" x14ac:dyDescent="0.25">
      <c r="M4721" s="235"/>
    </row>
    <row r="4722" spans="13:13" x14ac:dyDescent="0.25">
      <c r="M4722" s="235"/>
    </row>
    <row r="4723" spans="13:13" x14ac:dyDescent="0.25">
      <c r="M4723" s="235"/>
    </row>
    <row r="4724" spans="13:13" x14ac:dyDescent="0.25">
      <c r="M4724" s="235"/>
    </row>
    <row r="4725" spans="13:13" x14ac:dyDescent="0.25">
      <c r="M4725" s="235"/>
    </row>
    <row r="4726" spans="13:13" x14ac:dyDescent="0.25">
      <c r="M4726" s="235"/>
    </row>
    <row r="4727" spans="13:13" x14ac:dyDescent="0.25">
      <c r="M4727" s="235"/>
    </row>
    <row r="4728" spans="13:13" x14ac:dyDescent="0.25">
      <c r="M4728" s="235"/>
    </row>
    <row r="4729" spans="13:13" x14ac:dyDescent="0.25">
      <c r="M4729" s="235"/>
    </row>
    <row r="4730" spans="13:13" x14ac:dyDescent="0.25">
      <c r="M4730" s="235"/>
    </row>
    <row r="4731" spans="13:13" x14ac:dyDescent="0.25">
      <c r="M4731" s="235"/>
    </row>
    <row r="4732" spans="13:13" x14ac:dyDescent="0.25">
      <c r="M4732" s="235"/>
    </row>
    <row r="4733" spans="13:13" x14ac:dyDescent="0.25">
      <c r="M4733" s="235"/>
    </row>
    <row r="4734" spans="13:13" x14ac:dyDescent="0.25">
      <c r="M4734" s="235"/>
    </row>
    <row r="4735" spans="13:13" x14ac:dyDescent="0.25">
      <c r="M4735" s="235"/>
    </row>
    <row r="4736" spans="13:13" x14ac:dyDescent="0.25">
      <c r="M4736" s="235"/>
    </row>
    <row r="4737" spans="13:13" x14ac:dyDescent="0.25">
      <c r="M4737" s="235"/>
    </row>
    <row r="4738" spans="13:13" x14ac:dyDescent="0.25">
      <c r="M4738" s="235"/>
    </row>
    <row r="4739" spans="13:13" x14ac:dyDescent="0.25">
      <c r="M4739" s="235"/>
    </row>
    <row r="4740" spans="13:13" x14ac:dyDescent="0.25">
      <c r="M4740" s="235"/>
    </row>
    <row r="4741" spans="13:13" x14ac:dyDescent="0.25">
      <c r="M4741" s="235"/>
    </row>
    <row r="4742" spans="13:13" x14ac:dyDescent="0.25">
      <c r="M4742" s="235"/>
    </row>
    <row r="4743" spans="13:13" x14ac:dyDescent="0.25">
      <c r="M4743" s="235"/>
    </row>
    <row r="4744" spans="13:13" x14ac:dyDescent="0.25">
      <c r="M4744" s="235"/>
    </row>
    <row r="4745" spans="13:13" x14ac:dyDescent="0.25">
      <c r="M4745" s="235"/>
    </row>
    <row r="4746" spans="13:13" x14ac:dyDescent="0.25">
      <c r="M4746" s="235"/>
    </row>
    <row r="4747" spans="13:13" x14ac:dyDescent="0.25">
      <c r="M4747" s="235"/>
    </row>
    <row r="4748" spans="13:13" x14ac:dyDescent="0.25">
      <c r="M4748" s="235"/>
    </row>
    <row r="4749" spans="13:13" x14ac:dyDescent="0.25">
      <c r="M4749" s="235"/>
    </row>
    <row r="4750" spans="13:13" x14ac:dyDescent="0.25">
      <c r="M4750" s="235"/>
    </row>
    <row r="4751" spans="13:13" x14ac:dyDescent="0.25">
      <c r="M4751" s="235"/>
    </row>
    <row r="4752" spans="13:13" x14ac:dyDescent="0.25">
      <c r="M4752" s="235"/>
    </row>
    <row r="4753" spans="13:13" x14ac:dyDescent="0.25">
      <c r="M4753" s="235"/>
    </row>
    <row r="4754" spans="13:13" x14ac:dyDescent="0.25">
      <c r="M4754" s="235"/>
    </row>
    <row r="4755" spans="13:13" x14ac:dyDescent="0.25">
      <c r="M4755" s="235"/>
    </row>
    <row r="4756" spans="13:13" x14ac:dyDescent="0.25">
      <c r="M4756" s="235"/>
    </row>
    <row r="4757" spans="13:13" x14ac:dyDescent="0.25">
      <c r="M4757" s="235"/>
    </row>
    <row r="4758" spans="13:13" x14ac:dyDescent="0.25">
      <c r="M4758" s="235"/>
    </row>
    <row r="4759" spans="13:13" x14ac:dyDescent="0.25">
      <c r="M4759" s="235"/>
    </row>
    <row r="4760" spans="13:13" x14ac:dyDescent="0.25">
      <c r="M4760" s="235"/>
    </row>
    <row r="4761" spans="13:13" x14ac:dyDescent="0.25">
      <c r="M4761" s="235"/>
    </row>
    <row r="4762" spans="13:13" x14ac:dyDescent="0.25">
      <c r="M4762" s="235"/>
    </row>
    <row r="4763" spans="13:13" x14ac:dyDescent="0.25">
      <c r="M4763" s="235"/>
    </row>
    <row r="4764" spans="13:13" x14ac:dyDescent="0.25">
      <c r="M4764" s="235"/>
    </row>
    <row r="4765" spans="13:13" x14ac:dyDescent="0.25">
      <c r="M4765" s="235"/>
    </row>
    <row r="4766" spans="13:13" x14ac:dyDescent="0.25">
      <c r="M4766" s="235"/>
    </row>
    <row r="4767" spans="13:13" x14ac:dyDescent="0.25">
      <c r="M4767" s="235"/>
    </row>
    <row r="4768" spans="13:13" x14ac:dyDescent="0.25">
      <c r="M4768" s="235"/>
    </row>
    <row r="4769" spans="13:13" x14ac:dyDescent="0.25">
      <c r="M4769" s="235"/>
    </row>
    <row r="4770" spans="13:13" x14ac:dyDescent="0.25">
      <c r="M4770" s="235"/>
    </row>
    <row r="4771" spans="13:13" x14ac:dyDescent="0.25">
      <c r="M4771" s="235"/>
    </row>
    <row r="4772" spans="13:13" x14ac:dyDescent="0.25">
      <c r="M4772" s="235"/>
    </row>
    <row r="4773" spans="13:13" x14ac:dyDescent="0.25">
      <c r="M4773" s="235"/>
    </row>
    <row r="4774" spans="13:13" x14ac:dyDescent="0.25">
      <c r="M4774" s="235"/>
    </row>
    <row r="4775" spans="13:13" x14ac:dyDescent="0.25">
      <c r="M4775" s="235"/>
    </row>
    <row r="4776" spans="13:13" x14ac:dyDescent="0.25">
      <c r="M4776" s="235"/>
    </row>
    <row r="4777" spans="13:13" x14ac:dyDescent="0.25">
      <c r="M4777" s="235"/>
    </row>
    <row r="4778" spans="13:13" x14ac:dyDescent="0.25">
      <c r="M4778" s="235"/>
    </row>
    <row r="4779" spans="13:13" x14ac:dyDescent="0.25">
      <c r="M4779" s="235"/>
    </row>
    <row r="4780" spans="13:13" x14ac:dyDescent="0.25">
      <c r="M4780" s="235"/>
    </row>
    <row r="4781" spans="13:13" x14ac:dyDescent="0.25">
      <c r="M4781" s="235"/>
    </row>
    <row r="4782" spans="13:13" x14ac:dyDescent="0.25">
      <c r="M4782" s="235"/>
    </row>
    <row r="4783" spans="13:13" x14ac:dyDescent="0.25">
      <c r="M4783" s="235"/>
    </row>
    <row r="4784" spans="13:13" x14ac:dyDescent="0.25">
      <c r="M4784" s="235"/>
    </row>
    <row r="4785" spans="13:13" x14ac:dyDescent="0.25">
      <c r="M4785" s="235"/>
    </row>
    <row r="4786" spans="13:13" x14ac:dyDescent="0.25">
      <c r="M4786" s="235"/>
    </row>
    <row r="4787" spans="13:13" x14ac:dyDescent="0.25">
      <c r="M4787" s="235"/>
    </row>
    <row r="4788" spans="13:13" x14ac:dyDescent="0.25">
      <c r="M4788" s="235"/>
    </row>
    <row r="4789" spans="13:13" x14ac:dyDescent="0.25">
      <c r="M4789" s="235"/>
    </row>
    <row r="4790" spans="13:13" x14ac:dyDescent="0.25">
      <c r="M4790" s="235"/>
    </row>
    <row r="4791" spans="13:13" x14ac:dyDescent="0.25">
      <c r="M4791" s="235"/>
    </row>
    <row r="4792" spans="13:13" x14ac:dyDescent="0.25">
      <c r="M4792" s="235"/>
    </row>
    <row r="4793" spans="13:13" x14ac:dyDescent="0.25">
      <c r="M4793" s="235"/>
    </row>
    <row r="4794" spans="13:13" x14ac:dyDescent="0.25">
      <c r="M4794" s="235"/>
    </row>
    <row r="4795" spans="13:13" x14ac:dyDescent="0.25">
      <c r="M4795" s="235"/>
    </row>
    <row r="4796" spans="13:13" x14ac:dyDescent="0.25">
      <c r="M4796" s="235"/>
    </row>
    <row r="4797" spans="13:13" x14ac:dyDescent="0.25">
      <c r="M4797" s="235"/>
    </row>
    <row r="4798" spans="13:13" x14ac:dyDescent="0.25">
      <c r="M4798" s="235"/>
    </row>
    <row r="4799" spans="13:13" x14ac:dyDescent="0.25">
      <c r="M4799" s="235"/>
    </row>
    <row r="4800" spans="13:13" x14ac:dyDescent="0.25">
      <c r="M4800" s="235"/>
    </row>
    <row r="4801" spans="13:13" x14ac:dyDescent="0.25">
      <c r="M4801" s="235"/>
    </row>
    <row r="4802" spans="13:13" x14ac:dyDescent="0.25">
      <c r="M4802" s="235"/>
    </row>
    <row r="4803" spans="13:13" x14ac:dyDescent="0.25">
      <c r="M4803" s="235"/>
    </row>
    <row r="4804" spans="13:13" x14ac:dyDescent="0.25">
      <c r="M4804" s="235"/>
    </row>
    <row r="4805" spans="13:13" x14ac:dyDescent="0.25">
      <c r="M4805" s="235"/>
    </row>
    <row r="4806" spans="13:13" x14ac:dyDescent="0.25">
      <c r="M4806" s="235"/>
    </row>
    <row r="4807" spans="13:13" x14ac:dyDescent="0.25">
      <c r="M4807" s="235"/>
    </row>
    <row r="4808" spans="13:13" x14ac:dyDescent="0.25">
      <c r="M4808" s="235"/>
    </row>
    <row r="4809" spans="13:13" x14ac:dyDescent="0.25">
      <c r="M4809" s="235"/>
    </row>
    <row r="4810" spans="13:13" x14ac:dyDescent="0.25">
      <c r="M4810" s="235"/>
    </row>
    <row r="4811" spans="13:13" x14ac:dyDescent="0.25">
      <c r="M4811" s="235"/>
    </row>
    <row r="4812" spans="13:13" x14ac:dyDescent="0.25">
      <c r="M4812" s="235"/>
    </row>
    <row r="4813" spans="13:13" x14ac:dyDescent="0.25">
      <c r="M4813" s="235"/>
    </row>
    <row r="4814" spans="13:13" x14ac:dyDescent="0.25">
      <c r="M4814" s="235"/>
    </row>
    <row r="4815" spans="13:13" x14ac:dyDescent="0.25">
      <c r="M4815" s="235"/>
    </row>
    <row r="4816" spans="13:13" x14ac:dyDescent="0.25">
      <c r="M4816" s="235"/>
    </row>
    <row r="4817" spans="13:13" x14ac:dyDescent="0.25">
      <c r="M4817" s="235"/>
    </row>
    <row r="4818" spans="13:13" x14ac:dyDescent="0.25">
      <c r="M4818" s="235"/>
    </row>
    <row r="4819" spans="13:13" x14ac:dyDescent="0.25">
      <c r="M4819" s="235"/>
    </row>
    <row r="4820" spans="13:13" x14ac:dyDescent="0.25">
      <c r="M4820" s="235"/>
    </row>
    <row r="4821" spans="13:13" x14ac:dyDescent="0.25">
      <c r="M4821" s="235"/>
    </row>
    <row r="4822" spans="13:13" x14ac:dyDescent="0.25">
      <c r="M4822" s="235"/>
    </row>
    <row r="4823" spans="13:13" x14ac:dyDescent="0.25">
      <c r="M4823" s="235"/>
    </row>
    <row r="4824" spans="13:13" x14ac:dyDescent="0.25">
      <c r="M4824" s="235"/>
    </row>
    <row r="4825" spans="13:13" x14ac:dyDescent="0.25">
      <c r="M4825" s="235"/>
    </row>
    <row r="4826" spans="13:13" x14ac:dyDescent="0.25">
      <c r="M4826" s="235"/>
    </row>
    <row r="4827" spans="13:13" x14ac:dyDescent="0.25">
      <c r="M4827" s="235"/>
    </row>
    <row r="4828" spans="13:13" x14ac:dyDescent="0.25">
      <c r="M4828" s="235"/>
    </row>
    <row r="4829" spans="13:13" x14ac:dyDescent="0.25">
      <c r="M4829" s="235"/>
    </row>
    <row r="4830" spans="13:13" x14ac:dyDescent="0.25">
      <c r="M4830" s="235"/>
    </row>
    <row r="4831" spans="13:13" x14ac:dyDescent="0.25">
      <c r="M4831" s="235"/>
    </row>
    <row r="4832" spans="13:13" x14ac:dyDescent="0.25">
      <c r="M4832" s="235"/>
    </row>
    <row r="4833" spans="13:13" x14ac:dyDescent="0.25">
      <c r="M4833" s="235"/>
    </row>
    <row r="4834" spans="13:13" x14ac:dyDescent="0.25">
      <c r="M4834" s="235"/>
    </row>
    <row r="4835" spans="13:13" x14ac:dyDescent="0.25">
      <c r="M4835" s="235"/>
    </row>
    <row r="4836" spans="13:13" x14ac:dyDescent="0.25">
      <c r="M4836" s="235"/>
    </row>
    <row r="4837" spans="13:13" x14ac:dyDescent="0.25">
      <c r="M4837" s="235"/>
    </row>
    <row r="4838" spans="13:13" x14ac:dyDescent="0.25">
      <c r="M4838" s="235"/>
    </row>
    <row r="4839" spans="13:13" x14ac:dyDescent="0.25">
      <c r="M4839" s="235"/>
    </row>
    <row r="4840" spans="13:13" x14ac:dyDescent="0.25">
      <c r="M4840" s="235"/>
    </row>
    <row r="4841" spans="13:13" x14ac:dyDescent="0.25">
      <c r="M4841" s="235"/>
    </row>
    <row r="4842" spans="13:13" x14ac:dyDescent="0.25">
      <c r="M4842" s="235"/>
    </row>
    <row r="4843" spans="13:13" x14ac:dyDescent="0.25">
      <c r="M4843" s="235"/>
    </row>
    <row r="4844" spans="13:13" x14ac:dyDescent="0.25">
      <c r="M4844" s="235"/>
    </row>
    <row r="4845" spans="13:13" x14ac:dyDescent="0.25">
      <c r="M4845" s="235"/>
    </row>
    <row r="4846" spans="13:13" x14ac:dyDescent="0.25">
      <c r="M4846" s="235"/>
    </row>
    <row r="4847" spans="13:13" x14ac:dyDescent="0.25">
      <c r="M4847" s="235"/>
    </row>
    <row r="4848" spans="13:13" x14ac:dyDescent="0.25">
      <c r="M4848" s="235"/>
    </row>
    <row r="4849" spans="13:13" x14ac:dyDescent="0.25">
      <c r="M4849" s="235"/>
    </row>
    <row r="4850" spans="13:13" x14ac:dyDescent="0.25">
      <c r="M4850" s="235"/>
    </row>
    <row r="4851" spans="13:13" x14ac:dyDescent="0.25">
      <c r="M4851" s="235"/>
    </row>
    <row r="4852" spans="13:13" x14ac:dyDescent="0.25">
      <c r="M4852" s="235"/>
    </row>
    <row r="4853" spans="13:13" x14ac:dyDescent="0.25">
      <c r="M4853" s="235"/>
    </row>
    <row r="4854" spans="13:13" x14ac:dyDescent="0.25">
      <c r="M4854" s="235"/>
    </row>
    <row r="4855" spans="13:13" x14ac:dyDescent="0.25">
      <c r="M4855" s="235"/>
    </row>
    <row r="4856" spans="13:13" x14ac:dyDescent="0.25">
      <c r="M4856" s="235"/>
    </row>
    <row r="4857" spans="13:13" x14ac:dyDescent="0.25">
      <c r="M4857" s="235"/>
    </row>
    <row r="4858" spans="13:13" x14ac:dyDescent="0.25">
      <c r="M4858" s="235"/>
    </row>
    <row r="4859" spans="13:13" x14ac:dyDescent="0.25">
      <c r="M4859" s="235"/>
    </row>
    <row r="4860" spans="13:13" x14ac:dyDescent="0.25">
      <c r="M4860" s="235"/>
    </row>
    <row r="4861" spans="13:13" x14ac:dyDescent="0.25">
      <c r="M4861" s="235"/>
    </row>
    <row r="4862" spans="13:13" x14ac:dyDescent="0.25">
      <c r="M4862" s="235"/>
    </row>
    <row r="4863" spans="13:13" x14ac:dyDescent="0.25">
      <c r="M4863" s="235"/>
    </row>
    <row r="4864" spans="13:13" x14ac:dyDescent="0.25">
      <c r="M4864" s="235"/>
    </row>
    <row r="4865" spans="13:13" x14ac:dyDescent="0.25">
      <c r="M4865" s="235"/>
    </row>
    <row r="4866" spans="13:13" x14ac:dyDescent="0.25">
      <c r="M4866" s="235"/>
    </row>
    <row r="4867" spans="13:13" x14ac:dyDescent="0.25">
      <c r="M4867" s="235"/>
    </row>
    <row r="4868" spans="13:13" x14ac:dyDescent="0.25">
      <c r="M4868" s="235"/>
    </row>
    <row r="4869" spans="13:13" x14ac:dyDescent="0.25">
      <c r="M4869" s="235"/>
    </row>
    <row r="4870" spans="13:13" x14ac:dyDescent="0.25">
      <c r="M4870" s="235"/>
    </row>
    <row r="4871" spans="13:13" x14ac:dyDescent="0.25">
      <c r="M4871" s="235"/>
    </row>
    <row r="4872" spans="13:13" x14ac:dyDescent="0.25">
      <c r="M4872" s="235"/>
    </row>
    <row r="4873" spans="13:13" x14ac:dyDescent="0.25">
      <c r="M4873" s="235"/>
    </row>
    <row r="4874" spans="13:13" x14ac:dyDescent="0.25">
      <c r="M4874" s="235"/>
    </row>
    <row r="4875" spans="13:13" x14ac:dyDescent="0.25">
      <c r="M4875" s="235"/>
    </row>
    <row r="4876" spans="13:13" x14ac:dyDescent="0.25">
      <c r="M4876" s="235"/>
    </row>
    <row r="4877" spans="13:13" x14ac:dyDescent="0.25">
      <c r="M4877" s="235"/>
    </row>
    <row r="4878" spans="13:13" x14ac:dyDescent="0.25">
      <c r="M4878" s="235"/>
    </row>
    <row r="4879" spans="13:13" x14ac:dyDescent="0.25">
      <c r="M4879" s="235"/>
    </row>
    <row r="4880" spans="13:13" x14ac:dyDescent="0.25">
      <c r="M4880" s="235"/>
    </row>
    <row r="4881" spans="13:13" x14ac:dyDescent="0.25">
      <c r="M4881" s="235"/>
    </row>
    <row r="4882" spans="13:13" x14ac:dyDescent="0.25">
      <c r="M4882" s="235"/>
    </row>
    <row r="4883" spans="13:13" x14ac:dyDescent="0.25">
      <c r="M4883" s="235"/>
    </row>
    <row r="4884" spans="13:13" x14ac:dyDescent="0.25">
      <c r="M4884" s="235"/>
    </row>
    <row r="4885" spans="13:13" x14ac:dyDescent="0.25">
      <c r="M4885" s="235"/>
    </row>
    <row r="4886" spans="13:13" x14ac:dyDescent="0.25">
      <c r="M4886" s="235"/>
    </row>
    <row r="4887" spans="13:13" x14ac:dyDescent="0.25">
      <c r="M4887" s="235"/>
    </row>
    <row r="4888" spans="13:13" x14ac:dyDescent="0.25">
      <c r="M4888" s="235"/>
    </row>
    <row r="4889" spans="13:13" x14ac:dyDescent="0.25">
      <c r="M4889" s="235"/>
    </row>
    <row r="4890" spans="13:13" x14ac:dyDescent="0.25">
      <c r="M4890" s="235"/>
    </row>
    <row r="4891" spans="13:13" x14ac:dyDescent="0.25">
      <c r="M4891" s="235"/>
    </row>
    <row r="4892" spans="13:13" x14ac:dyDescent="0.25">
      <c r="M4892" s="235"/>
    </row>
    <row r="4893" spans="13:13" x14ac:dyDescent="0.25">
      <c r="M4893" s="235"/>
    </row>
    <row r="4894" spans="13:13" x14ac:dyDescent="0.25">
      <c r="M4894" s="235"/>
    </row>
    <row r="4895" spans="13:13" x14ac:dyDescent="0.25">
      <c r="M4895" s="235"/>
    </row>
    <row r="4896" spans="13:13" x14ac:dyDescent="0.25">
      <c r="M4896" s="235"/>
    </row>
    <row r="4897" spans="13:13" x14ac:dyDescent="0.25">
      <c r="M4897" s="235"/>
    </row>
    <row r="4898" spans="13:13" x14ac:dyDescent="0.25">
      <c r="M4898" s="235"/>
    </row>
    <row r="4899" spans="13:13" x14ac:dyDescent="0.25">
      <c r="M4899" s="235"/>
    </row>
    <row r="4900" spans="13:13" x14ac:dyDescent="0.25">
      <c r="M4900" s="235"/>
    </row>
    <row r="4901" spans="13:13" x14ac:dyDescent="0.25">
      <c r="M4901" s="235"/>
    </row>
    <row r="4902" spans="13:13" x14ac:dyDescent="0.25">
      <c r="M4902" s="235"/>
    </row>
    <row r="4903" spans="13:13" x14ac:dyDescent="0.25">
      <c r="M4903" s="235"/>
    </row>
    <row r="4904" spans="13:13" x14ac:dyDescent="0.25">
      <c r="M4904" s="235"/>
    </row>
    <row r="4905" spans="13:13" x14ac:dyDescent="0.25">
      <c r="M4905" s="235"/>
    </row>
    <row r="4906" spans="13:13" x14ac:dyDescent="0.25">
      <c r="M4906" s="235"/>
    </row>
    <row r="4907" spans="13:13" x14ac:dyDescent="0.25">
      <c r="M4907" s="235"/>
    </row>
    <row r="4908" spans="13:13" x14ac:dyDescent="0.25">
      <c r="M4908" s="235"/>
    </row>
    <row r="4909" spans="13:13" x14ac:dyDescent="0.25">
      <c r="M4909" s="235"/>
    </row>
    <row r="4910" spans="13:13" x14ac:dyDescent="0.25">
      <c r="M4910" s="235"/>
    </row>
    <row r="4911" spans="13:13" x14ac:dyDescent="0.25">
      <c r="M4911" s="235"/>
    </row>
    <row r="4912" spans="13:13" x14ac:dyDescent="0.25">
      <c r="M4912" s="235"/>
    </row>
    <row r="4913" spans="13:13" x14ac:dyDescent="0.25">
      <c r="M4913" s="235"/>
    </row>
    <row r="4914" spans="13:13" x14ac:dyDescent="0.25">
      <c r="M4914" s="235"/>
    </row>
    <row r="4915" spans="13:13" x14ac:dyDescent="0.25">
      <c r="M4915" s="235"/>
    </row>
    <row r="4916" spans="13:13" x14ac:dyDescent="0.25">
      <c r="M4916" s="235"/>
    </row>
    <row r="4917" spans="13:13" x14ac:dyDescent="0.25">
      <c r="M4917" s="235"/>
    </row>
    <row r="4918" spans="13:13" x14ac:dyDescent="0.25">
      <c r="M4918" s="235"/>
    </row>
    <row r="4919" spans="13:13" x14ac:dyDescent="0.25">
      <c r="M4919" s="235"/>
    </row>
    <row r="4920" spans="13:13" x14ac:dyDescent="0.25">
      <c r="M4920" s="235"/>
    </row>
    <row r="4921" spans="13:13" x14ac:dyDescent="0.25">
      <c r="M4921" s="235"/>
    </row>
    <row r="4922" spans="13:13" x14ac:dyDescent="0.25">
      <c r="M4922" s="235"/>
    </row>
    <row r="4923" spans="13:13" x14ac:dyDescent="0.25">
      <c r="M4923" s="235"/>
    </row>
    <row r="4924" spans="13:13" x14ac:dyDescent="0.25">
      <c r="M4924" s="235"/>
    </row>
    <row r="4925" spans="13:13" x14ac:dyDescent="0.25">
      <c r="M4925" s="235"/>
    </row>
    <row r="4926" spans="13:13" x14ac:dyDescent="0.25">
      <c r="M4926" s="235"/>
    </row>
    <row r="4927" spans="13:13" x14ac:dyDescent="0.25">
      <c r="M4927" s="235"/>
    </row>
    <row r="4928" spans="13:13" x14ac:dyDescent="0.25">
      <c r="M4928" s="235"/>
    </row>
    <row r="4929" spans="13:13" x14ac:dyDescent="0.25">
      <c r="M4929" s="235"/>
    </row>
    <row r="4930" spans="13:13" x14ac:dyDescent="0.25">
      <c r="M4930" s="235"/>
    </row>
    <row r="4931" spans="13:13" x14ac:dyDescent="0.25">
      <c r="M4931" s="235"/>
    </row>
    <row r="4932" spans="13:13" x14ac:dyDescent="0.25">
      <c r="M4932" s="235"/>
    </row>
    <row r="4933" spans="13:13" x14ac:dyDescent="0.25">
      <c r="M4933" s="235"/>
    </row>
    <row r="4934" spans="13:13" x14ac:dyDescent="0.25">
      <c r="M4934" s="235"/>
    </row>
    <row r="4935" spans="13:13" x14ac:dyDescent="0.25">
      <c r="M4935" s="235"/>
    </row>
    <row r="4936" spans="13:13" x14ac:dyDescent="0.25">
      <c r="M4936" s="235"/>
    </row>
    <row r="4937" spans="13:13" x14ac:dyDescent="0.25">
      <c r="M4937" s="235"/>
    </row>
    <row r="4938" spans="13:13" x14ac:dyDescent="0.25">
      <c r="M4938" s="235"/>
    </row>
    <row r="4939" spans="13:13" x14ac:dyDescent="0.25">
      <c r="M4939" s="235"/>
    </row>
    <row r="4940" spans="13:13" x14ac:dyDescent="0.25">
      <c r="M4940" s="235"/>
    </row>
    <row r="4941" spans="13:13" x14ac:dyDescent="0.25">
      <c r="M4941" s="235"/>
    </row>
    <row r="4942" spans="13:13" x14ac:dyDescent="0.25">
      <c r="M4942" s="235"/>
    </row>
    <row r="4943" spans="13:13" x14ac:dyDescent="0.25">
      <c r="M4943" s="235"/>
    </row>
    <row r="4944" spans="13:13" x14ac:dyDescent="0.25">
      <c r="M4944" s="235"/>
    </row>
    <row r="4945" spans="13:13" x14ac:dyDescent="0.25">
      <c r="M4945" s="235"/>
    </row>
    <row r="4946" spans="13:13" x14ac:dyDescent="0.25">
      <c r="M4946" s="235"/>
    </row>
    <row r="4947" spans="13:13" x14ac:dyDescent="0.25">
      <c r="M4947" s="235"/>
    </row>
    <row r="4948" spans="13:13" x14ac:dyDescent="0.25">
      <c r="M4948" s="235"/>
    </row>
    <row r="4949" spans="13:13" x14ac:dyDescent="0.25">
      <c r="M4949" s="235"/>
    </row>
    <row r="4950" spans="13:13" x14ac:dyDescent="0.25">
      <c r="M4950" s="235"/>
    </row>
    <row r="4951" spans="13:13" x14ac:dyDescent="0.25">
      <c r="M4951" s="235"/>
    </row>
    <row r="4952" spans="13:13" x14ac:dyDescent="0.25">
      <c r="M4952" s="235"/>
    </row>
    <row r="4953" spans="13:13" x14ac:dyDescent="0.25">
      <c r="M4953" s="235"/>
    </row>
    <row r="4954" spans="13:13" x14ac:dyDescent="0.25">
      <c r="M4954" s="235"/>
    </row>
    <row r="4955" spans="13:13" x14ac:dyDescent="0.25">
      <c r="M4955" s="235"/>
    </row>
    <row r="4956" spans="13:13" x14ac:dyDescent="0.25">
      <c r="M4956" s="235"/>
    </row>
    <row r="4957" spans="13:13" x14ac:dyDescent="0.25">
      <c r="M4957" s="235"/>
    </row>
    <row r="4958" spans="13:13" x14ac:dyDescent="0.25">
      <c r="M4958" s="235"/>
    </row>
    <row r="4959" spans="13:13" x14ac:dyDescent="0.25">
      <c r="M4959" s="235"/>
    </row>
    <row r="4960" spans="13:13" x14ac:dyDescent="0.25">
      <c r="M4960" s="235"/>
    </row>
    <row r="4961" spans="13:13" x14ac:dyDescent="0.25">
      <c r="M4961" s="235"/>
    </row>
    <row r="4962" spans="13:13" x14ac:dyDescent="0.25">
      <c r="M4962" s="235"/>
    </row>
    <row r="4963" spans="13:13" x14ac:dyDescent="0.25">
      <c r="M4963" s="235"/>
    </row>
    <row r="4964" spans="13:13" x14ac:dyDescent="0.25">
      <c r="M4964" s="235"/>
    </row>
    <row r="4965" spans="13:13" x14ac:dyDescent="0.25">
      <c r="M4965" s="235"/>
    </row>
    <row r="4966" spans="13:13" x14ac:dyDescent="0.25">
      <c r="M4966" s="235"/>
    </row>
    <row r="4967" spans="13:13" x14ac:dyDescent="0.25">
      <c r="M4967" s="235"/>
    </row>
    <row r="4968" spans="13:13" x14ac:dyDescent="0.25">
      <c r="M4968" s="235"/>
    </row>
    <row r="4969" spans="13:13" x14ac:dyDescent="0.25">
      <c r="M4969" s="235"/>
    </row>
    <row r="4970" spans="13:13" x14ac:dyDescent="0.25">
      <c r="M4970" s="235"/>
    </row>
    <row r="4971" spans="13:13" x14ac:dyDescent="0.25">
      <c r="M4971" s="235"/>
    </row>
    <row r="4972" spans="13:13" x14ac:dyDescent="0.25">
      <c r="M4972" s="235"/>
    </row>
    <row r="4973" spans="13:13" x14ac:dyDescent="0.25">
      <c r="M4973" s="235"/>
    </row>
    <row r="4974" spans="13:13" x14ac:dyDescent="0.25">
      <c r="M4974" s="235"/>
    </row>
    <row r="4975" spans="13:13" x14ac:dyDescent="0.25">
      <c r="M4975" s="235"/>
    </row>
    <row r="4976" spans="13:13" x14ac:dyDescent="0.25">
      <c r="M4976" s="235"/>
    </row>
    <row r="4977" spans="13:13" x14ac:dyDescent="0.25">
      <c r="M4977" s="235"/>
    </row>
    <row r="4978" spans="13:13" x14ac:dyDescent="0.25">
      <c r="M4978" s="235"/>
    </row>
    <row r="4979" spans="13:13" x14ac:dyDescent="0.25">
      <c r="M4979" s="235"/>
    </row>
    <row r="4980" spans="13:13" x14ac:dyDescent="0.25">
      <c r="M4980" s="235"/>
    </row>
    <row r="4981" spans="13:13" x14ac:dyDescent="0.25">
      <c r="M4981" s="235"/>
    </row>
    <row r="4982" spans="13:13" x14ac:dyDescent="0.25">
      <c r="M4982" s="235"/>
    </row>
    <row r="4983" spans="13:13" x14ac:dyDescent="0.25">
      <c r="M4983" s="235"/>
    </row>
    <row r="4984" spans="13:13" x14ac:dyDescent="0.25">
      <c r="M4984" s="235"/>
    </row>
    <row r="4985" spans="13:13" x14ac:dyDescent="0.25">
      <c r="M4985" s="235"/>
    </row>
    <row r="4986" spans="13:13" x14ac:dyDescent="0.25">
      <c r="M4986" s="235"/>
    </row>
    <row r="4987" spans="13:13" x14ac:dyDescent="0.25">
      <c r="M4987" s="235"/>
    </row>
    <row r="4988" spans="13:13" x14ac:dyDescent="0.25">
      <c r="M4988" s="235"/>
    </row>
    <row r="4989" spans="13:13" x14ac:dyDescent="0.25">
      <c r="M4989" s="235"/>
    </row>
    <row r="4990" spans="13:13" x14ac:dyDescent="0.25">
      <c r="M4990" s="235"/>
    </row>
    <row r="4991" spans="13:13" x14ac:dyDescent="0.25">
      <c r="M4991" s="235"/>
    </row>
    <row r="4992" spans="13:13" x14ac:dyDescent="0.25">
      <c r="M4992" s="235"/>
    </row>
    <row r="4993" spans="13:13" x14ac:dyDescent="0.25">
      <c r="M4993" s="235"/>
    </row>
    <row r="4994" spans="13:13" x14ac:dyDescent="0.25">
      <c r="M4994" s="235"/>
    </row>
    <row r="4995" spans="13:13" x14ac:dyDescent="0.25">
      <c r="M4995" s="235"/>
    </row>
    <row r="4996" spans="13:13" x14ac:dyDescent="0.25">
      <c r="M4996" s="235"/>
    </row>
  </sheetData>
  <sheetProtection selectLockedCells="1"/>
  <autoFilter ref="A1:H1" xr:uid="{00000000-0009-0000-0000-00000E000000}"/>
  <dataValidations count="6">
    <dataValidation type="list" allowBlank="1" showInputMessage="1" showErrorMessage="1" sqref="B2:B182" xr:uid="{6CE9B8B4-0A25-4E6D-98AA-A74CF5A1A573}">
      <formula1>tipocompanulad</formula1>
    </dataValidation>
    <dataValidation allowBlank="1" showErrorMessage="1" sqref="E15:F23" xr:uid="{1271AFEF-F778-43D3-ABC7-3CB95505B8A1}"/>
    <dataValidation type="textLength" errorStyle="warning" operator="equal" allowBlank="1" showInputMessage="1" showErrorMessage="1" error="SE PERMITE NUMEROS IGUALES A 10 O SUPERIORES" sqref="G15:G112" xr:uid="{A744DACF-EBF6-40A5-AFD2-525084059090}">
      <formula1>10</formula1>
    </dataValidation>
    <dataValidation type="textLength" operator="equal" allowBlank="1" showInputMessage="1" showErrorMessage="1" sqref="C104:D112" xr:uid="{955466C1-BA4E-4300-8AF1-6E8CB065CC5C}">
      <formula1>3</formula1>
    </dataValidation>
    <dataValidation type="whole" operator="greaterThanOrEqual" allowBlank="1" showInputMessage="1" showErrorMessage="1" error="SE PERMITE SOLO NUEMROS EN ESTOS CASILLEROS" sqref="E108:F109 E112:F112 E104:F105" xr:uid="{9DCA52BB-9D27-41BB-84DE-DD892A326EBD}">
      <formula1>0</formula1>
    </dataValidation>
    <dataValidation operator="lessThan" allowBlank="1" showInputMessage="1" showErrorMessage="1" sqref="E110:F111 E106:F107" xr:uid="{BEB1C7C1-F2A9-4446-AE34-3D335A8369D8}"/>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45</vt:i4>
      </vt:variant>
    </vt:vector>
  </HeadingPairs>
  <TitlesOfParts>
    <vt:vector size="73" baseType="lpstr">
      <vt:lpstr>PROVEEDORES</vt:lpstr>
      <vt:lpstr>TABLAS</vt:lpstr>
      <vt:lpstr>RUC</vt:lpstr>
      <vt:lpstr>COMPRAS</vt:lpstr>
      <vt:lpstr>REEMBOLSOS</vt:lpstr>
      <vt:lpstr>EXPORTACIONES</vt:lpstr>
      <vt:lpstr>VENTAS</vt:lpstr>
      <vt:lpstr>Ventas Estab.</vt:lpstr>
      <vt:lpstr>ANULADOS</vt:lpstr>
      <vt:lpstr>TALON RESUMEN</vt:lpstr>
      <vt:lpstr>IVA</vt:lpstr>
      <vt:lpstr>RETENCIONES</vt:lpstr>
      <vt:lpstr>RESUMEN</vt:lpstr>
      <vt:lpstr>Suma</vt:lpstr>
      <vt:lpstr>RET</vt:lpstr>
      <vt:lpstr>RET.GRUPO</vt:lpstr>
      <vt:lpstr>RET.DEV.RT</vt:lpstr>
      <vt:lpstr>RET.DEV.IVA</vt:lpstr>
      <vt:lpstr>FAC</vt:lpstr>
      <vt:lpstr>LIQ</vt:lpstr>
      <vt:lpstr>NCR</vt:lpstr>
      <vt:lpstr>NDE</vt:lpstr>
      <vt:lpstr>GUIR</vt:lpstr>
      <vt:lpstr>Detalle</vt:lpstr>
      <vt:lpstr>CGP</vt:lpstr>
      <vt:lpstr>GP</vt:lpstr>
      <vt:lpstr>RENTA.NAT</vt:lpstr>
      <vt:lpstr>RENTA.SOC</vt:lpstr>
      <vt:lpstr>ANUAL</vt:lpstr>
      <vt:lpstr>COMPRAS!Área_de_extracción</vt:lpstr>
      <vt:lpstr>GP!Área_de_impresión</vt:lpstr>
      <vt:lpstr>Suma!Área_de_impresión</vt:lpstr>
      <vt:lpstr>'TALON RESUMEN'!Área_de_impresión</vt:lpstr>
      <vt:lpstr>BUSCABO</vt:lpstr>
      <vt:lpstr>CódigoRET</vt:lpstr>
      <vt:lpstr>DISTRITO</vt:lpstr>
      <vt:lpstr>ENCABEZADO1</vt:lpstr>
      <vt:lpstr>ENERO_JUNIO</vt:lpstr>
      <vt:lpstr>finmesats</vt:lpstr>
      <vt:lpstr>FORMADEPAGO</vt:lpstr>
      <vt:lpstr>formaspago2019</vt:lpstr>
      <vt:lpstr>iniciomesats</vt:lpstr>
      <vt:lpstr>iniciomesatssemestre</vt:lpstr>
      <vt:lpstr>MES</vt:lpstr>
      <vt:lpstr>MESES</vt:lpstr>
      <vt:lpstr>PAIS</vt:lpstr>
      <vt:lpstr>PAISEP</vt:lpstr>
      <vt:lpstr>PAISPAGO</vt:lpstr>
      <vt:lpstr>PARAISOFISCALES</vt:lpstr>
      <vt:lpstr>PERIODOATS</vt:lpstr>
      <vt:lpstr>PERIODOS</vt:lpstr>
      <vt:lpstr>PORCENTAJEBUSCAR</vt:lpstr>
      <vt:lpstr>REGIMEN</vt:lpstr>
      <vt:lpstr>SEMESTRAL</vt:lpstr>
      <vt:lpstr>SEMESTRE</vt:lpstr>
      <vt:lpstr>tipocomexp</vt:lpstr>
      <vt:lpstr>TIPOCOMP</vt:lpstr>
      <vt:lpstr>tipocompanulad</vt:lpstr>
      <vt:lpstr>TIPOCOMPVENTA</vt:lpstr>
      <vt:lpstr>TIPODECOMPROBANTECOMPRAS</vt:lpstr>
      <vt:lpstr>TIPODERETBUSCAR</vt:lpstr>
      <vt:lpstr>TIPODERETENCION</vt:lpstr>
      <vt:lpstr>TIPODESUSTENTO</vt:lpstr>
      <vt:lpstr>tipoperiodoanexo</vt:lpstr>
      <vt:lpstr>tiporetencion</vt:lpstr>
      <vt:lpstr>TIPOSINGEXT</vt:lpstr>
      <vt:lpstr>TIPOSREGI</vt:lpstr>
      <vt:lpstr>topesuma</vt:lpstr>
      <vt:lpstr>topesumaa</vt:lpstr>
      <vt:lpstr>topesumae</vt:lpstr>
      <vt:lpstr>topesumar</vt:lpstr>
      <vt:lpstr>topesumav</vt:lpstr>
      <vt:lpstr>TOTALCOMP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EMPRESA</dc:creator>
  <cp:lastModifiedBy>Francisco EMPRESA</cp:lastModifiedBy>
  <dcterms:created xsi:type="dcterms:W3CDTF">2025-01-01T16:20:58Z</dcterms:created>
  <dcterms:modified xsi:type="dcterms:W3CDTF">2025-01-01T16:24:52Z</dcterms:modified>
</cp:coreProperties>
</file>